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drawings/drawing83.xml" ContentType="application/vnd.openxmlformats-officedocument.drawing+xml"/>
  <Override PartName="/xl/drawings/drawing84.xml" ContentType="application/vnd.openxmlformats-officedocument.drawing+xml"/>
  <Override PartName="/xl/drawings/drawing85.xml" ContentType="application/vnd.openxmlformats-officedocument.drawing+xml"/>
  <Override PartName="/xl/drawings/drawing86.xml" ContentType="application/vnd.openxmlformats-officedocument.drawing+xml"/>
  <Override PartName="/xl/drawings/drawing87.xml" ContentType="application/vnd.openxmlformats-officedocument.drawing+xml"/>
  <Override PartName="/xl/drawings/drawing88.xml" ContentType="application/vnd.openxmlformats-officedocument.drawing+xml"/>
  <Override PartName="/xl/drawings/drawing89.xml" ContentType="application/vnd.openxmlformats-officedocument.drawing+xml"/>
  <Override PartName="/xl/drawings/drawing90.xml" ContentType="application/vnd.openxmlformats-officedocument.drawing+xml"/>
  <Override PartName="/xl/drawings/drawing91.xml" ContentType="application/vnd.openxmlformats-officedocument.drawing+xml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Prentice\OneDrive - JHMS\Desktop\Perfect\ORDERS Template\"/>
    </mc:Choice>
  </mc:AlternateContent>
  <xr:revisionPtr revIDLastSave="0" documentId="13_ncr:1_{2744DD25-DB8F-4321-817A-4483E5E485DC}" xr6:coauthVersionLast="46" xr6:coauthVersionMax="46" xr10:uidLastSave="{00000000-0000-0000-0000-000000000000}"/>
  <bookViews>
    <workbookView xWindow="3600" yWindow="675" windowWidth="21600" windowHeight="14925" tabRatio="751" xr2:uid="{00000000-000D-0000-FFFF-FFFF00000000}"/>
  </bookViews>
  <sheets>
    <sheet name="Nav" sheetId="229" r:id="rId1"/>
    <sheet name="XML" sheetId="227" r:id="rId2"/>
    <sheet name="Main Sheet" sheetId="201" r:id="rId3"/>
    <sheet name="Main Item List" sheetId="2" r:id="rId4"/>
    <sheet name="Cost Centres" sheetId="3" r:id="rId5"/>
    <sheet name="Labour Detailed" sheetId="207" r:id="rId6"/>
    <sheet name="Labour Summary" sheetId="183" r:id="rId7"/>
    <sheet name="240 Labour Contract" sheetId="4" r:id="rId8"/>
    <sheet name="240 csv" sheetId="172" r:id="rId9"/>
    <sheet name="070 Temp Power" sheetId="8" r:id="rId10"/>
    <sheet name="070 csv" sheetId="92" r:id="rId11"/>
    <sheet name="089.1 H&amp;S Management" sheetId="217" r:id="rId12"/>
    <sheet name="089_1 csv" sheetId="218" r:id="rId13"/>
    <sheet name="089.2 Temp Site Fence " sheetId="225" r:id="rId14"/>
    <sheet name="089_2 csv" sheetId="226" r:id="rId15"/>
    <sheet name="080 Skips" sheetId="9" r:id="rId16"/>
    <sheet name="080 csv" sheetId="93" r:id="rId17"/>
    <sheet name="085 Site Toilet" sheetId="10" r:id="rId18"/>
    <sheet name="085 csv" sheetId="94" r:id="rId19"/>
    <sheet name="105 Excavation &amp; Site Prep" sheetId="11" r:id="rId20"/>
    <sheet name="105 csv" sheetId="95" r:id="rId21"/>
    <sheet name="105.1 Excavation Deck Footings" sheetId="223" r:id="rId22"/>
    <sheet name="105_1 csv" sheetId="224" r:id="rId23"/>
    <sheet name="030 Engineer" sheetId="185" r:id="rId24"/>
    <sheet name="030 csv" sheetId="186" r:id="rId25"/>
    <sheet name="575 Contractor" sheetId="12" r:id="rId26"/>
    <sheet name="575 csv" sheetId="96" r:id="rId27"/>
    <sheet name="575.1 Concrete" sheetId="13" r:id="rId28"/>
    <sheet name="575_1 csv" sheetId="97" r:id="rId29"/>
    <sheet name="150 Concrete Footings" sheetId="14" r:id="rId30"/>
    <sheet name="150 csv" sheetId="98" r:id="rId31"/>
    <sheet name="195 RibRaft Floor" sheetId="15" r:id="rId32"/>
    <sheet name="195 csv" sheetId="99" r:id="rId33"/>
    <sheet name="200 Concrete Pump" sheetId="16" r:id="rId34"/>
    <sheet name="200 csv" sheetId="100" r:id="rId35"/>
    <sheet name="180 Blocklayer" sheetId="17" r:id="rId36"/>
    <sheet name="180 csv" sheetId="101" r:id="rId37"/>
    <sheet name="210.2 Block Waterproofing" sheetId="79" r:id="rId38"/>
    <sheet name="210_2 csv" sheetId="102" r:id="rId39"/>
    <sheet name="215 Concrete Placing" sheetId="18" r:id="rId40"/>
    <sheet name="215 csv" sheetId="103" r:id="rId41"/>
    <sheet name="575.2 Retaining - C1" sheetId="19" r:id="rId42"/>
    <sheet name="575_2 csv" sheetId="104" r:id="rId43"/>
    <sheet name="160 Steel - C1" sheetId="20" r:id="rId44"/>
    <sheet name="160 csv" sheetId="105" r:id="rId45"/>
    <sheet name="210.1 Dazzle - C1" sheetId="195" r:id="rId46"/>
    <sheet name="210_1 csv " sheetId="196" r:id="rId47"/>
    <sheet name="210 Foundation Hware - C1" sheetId="21" r:id="rId48"/>
    <sheet name="210 csv" sheetId="106" r:id="rId49"/>
    <sheet name="135 Subfloor Framing - C1" sheetId="22" r:id="rId50"/>
    <sheet name="135 csv" sheetId="107" r:id="rId51"/>
    <sheet name="235 Framing Timber - C1" sheetId="23" r:id="rId52"/>
    <sheet name="235 csv" sheetId="108" r:id="rId53"/>
    <sheet name="245 Framing Hware - C1" sheetId="24" r:id="rId54"/>
    <sheet name="245 csv" sheetId="109" r:id="rId55"/>
    <sheet name="140 Subfloor Hware - C1" sheetId="25" r:id="rId56"/>
    <sheet name="140 csv" sheetId="110" r:id="rId57"/>
    <sheet name="135.1 Decking - C2" sheetId="167" r:id="rId58"/>
    <sheet name="135_1 csv" sheetId="168" r:id="rId59"/>
    <sheet name="245.1 Framing Hware - C2" sheetId="26" r:id="rId60"/>
    <sheet name="245_1 csv" sheetId="112" r:id="rId61"/>
    <sheet name="295 Exterior Finishes - C2" sheetId="27" r:id="rId62"/>
    <sheet name="295 csv" sheetId="113" r:id="rId63"/>
    <sheet name="295.1 Glass Balustrade" sheetId="187" r:id="rId64"/>
    <sheet name="295_1 csv" sheetId="188" r:id="rId65"/>
    <sheet name="385 Exterior Cladding - C2" sheetId="28" r:id="rId66"/>
    <sheet name="385 csv" sheetId="115" r:id="rId67"/>
    <sheet name="380.1 Flashings - C2 " sheetId="203" r:id="rId68"/>
    <sheet name="380_1 csv" sheetId="204" r:id="rId69"/>
    <sheet name="490 Plumbing Hware - C2" sheetId="199" r:id="rId70"/>
    <sheet name="490 csv" sheetId="200" r:id="rId71"/>
    <sheet name="490.1 Plumbing Hware - C2" sheetId="65" r:id="rId72"/>
    <sheet name="490_1 csv" sheetId="117" r:id="rId73"/>
    <sheet name="490.7 Plumbing Hware - C3" sheetId="221" r:id="rId74"/>
    <sheet name="490_7 csv" sheetId="222" r:id="rId75"/>
    <sheet name="490.2 Plumbing Hware - C3" sheetId="213" r:id="rId76"/>
    <sheet name="490_2 csv" sheetId="214" r:id="rId77"/>
    <sheet name="490.3 Plumbing Hware" sheetId="87" r:id="rId78"/>
    <sheet name="490_3 csv" sheetId="118" r:id="rId79"/>
    <sheet name="230 Frame &amp; Truss" sheetId="29" r:id="rId80"/>
    <sheet name="230 csv" sheetId="119" r:id="rId81"/>
    <sheet name="260 Structural Steel" sheetId="30" r:id="rId82"/>
    <sheet name="260 csv" sheetId="120" r:id="rId83"/>
    <sheet name="100 Scaffold" sheetId="57" r:id="rId84"/>
    <sheet name="100 csv" sheetId="150" r:id="rId85"/>
    <sheet name="100.1 Edge Protection" sheetId="191" r:id="rId86"/>
    <sheet name="100_1 csv" sheetId="192" r:id="rId87"/>
    <sheet name="088 Safety Nets" sheetId="197" r:id="rId88"/>
    <sheet name="088 csv" sheetId="198" r:id="rId89"/>
    <sheet name="495 Plumber" sheetId="31" r:id="rId90"/>
    <sheet name="495 csv" sheetId="121" r:id="rId91"/>
    <sheet name="475 Electrical" sheetId="32" r:id="rId92"/>
    <sheet name="475 csv" sheetId="122" r:id="rId93"/>
    <sheet name="475.1 Ventilation" sheetId="219" r:id="rId94"/>
    <sheet name="475_1 csv" sheetId="220" r:id="rId95"/>
    <sheet name="470 Heat Pump" sheetId="33" r:id="rId96"/>
    <sheet name="470 csv" sheetId="123" r:id="rId97"/>
    <sheet name="470.3  Fire Supply " sheetId="211" r:id="rId98"/>
    <sheet name="470_3 csv" sheetId="212" r:id="rId99"/>
    <sheet name="470.2 Fire - Install" sheetId="208" r:id="rId100"/>
    <sheet name="470_2 csv" sheetId="209" r:id="rId101"/>
    <sheet name="505 Gas Supply" sheetId="34" r:id="rId102"/>
    <sheet name="505 csv" sheetId="124" r:id="rId103"/>
    <sheet name="505.1 Gas Install" sheetId="76" r:id="rId104"/>
    <sheet name="505_1 csv" sheetId="125" r:id="rId105"/>
    <sheet name="495.1 Solar Hot Water" sheetId="35" r:id="rId106"/>
    <sheet name="495_1 csv" sheetId="126" r:id="rId107"/>
    <sheet name="300 Fascia &amp; Gutter" sheetId="36" r:id="rId108"/>
    <sheet name="300 csv" sheetId="127" r:id="rId109"/>
    <sheet name="320 Coloursteel Roof" sheetId="37" r:id="rId110"/>
    <sheet name="320 csv" sheetId="128" r:id="rId111"/>
    <sheet name="340 Tile Roof" sheetId="38" r:id="rId112"/>
    <sheet name="340 csv" sheetId="129" r:id="rId113"/>
    <sheet name="380 Flashings" sheetId="176" r:id="rId114"/>
    <sheet name="380 csv" sheetId="177" r:id="rId115"/>
    <sheet name="355 Aluminium Joinery" sheetId="39" r:id="rId116"/>
    <sheet name="355 csv" sheetId="130" r:id="rId117"/>
    <sheet name="550 Drainlayer" sheetId="40" r:id="rId118"/>
    <sheet name="550 csv" sheetId="131" r:id="rId119"/>
    <sheet name="305 Bricks" sheetId="41" r:id="rId120"/>
    <sheet name="305 csv" sheetId="132" r:id="rId121"/>
    <sheet name="310 Bricklayer" sheetId="42" r:id="rId122"/>
    <sheet name="310 csv" sheetId="133" r:id="rId123"/>
    <sheet name="310.1 Schist" sheetId="90" r:id="rId124"/>
    <sheet name="310_1 csv" sheetId="134" r:id="rId125"/>
    <sheet name="395 Exterior Plaster" sheetId="43" r:id="rId126"/>
    <sheet name="395 csv" sheetId="135" r:id="rId127"/>
    <sheet name="400 Garage Door" sheetId="44" r:id="rId128"/>
    <sheet name="400 csv" sheetId="136" r:id="rId129"/>
    <sheet name="405 Interior Doors" sheetId="46" r:id="rId130"/>
    <sheet name="405 csv" sheetId="137" r:id="rId131"/>
    <sheet name="405.1 Cavity Sliders" sheetId="215" r:id="rId132"/>
    <sheet name="405_1 csv" sheetId="216" r:id="rId133"/>
    <sheet name="405.2 Bi-Fold Doors" sheetId="78" r:id="rId134"/>
    <sheet name="405_2 csv" sheetId="138" r:id="rId135"/>
    <sheet name="440 Gib Stopper" sheetId="47" r:id="rId136"/>
    <sheet name="440 csv" sheetId="139" r:id="rId137"/>
    <sheet name="460 Shower Install" sheetId="49" r:id="rId138"/>
    <sheet name="460 csv" sheetId="140" r:id="rId139"/>
    <sheet name="455 Kitchen Joinery" sheetId="50" r:id="rId140"/>
    <sheet name="455 csv" sheetId="141" r:id="rId141"/>
    <sheet name="455.1 Rangehood Duct" sheetId="77" r:id="rId142"/>
    <sheet name="455_1 csv" sheetId="142" r:id="rId143"/>
    <sheet name="535 Interior Painting" sheetId="51" r:id="rId144"/>
    <sheet name="535 csv" sheetId="143" r:id="rId145"/>
    <sheet name="535.1 Exterior Painting" sheetId="52" r:id="rId146"/>
    <sheet name="535_1 csv" sheetId="144" r:id="rId147"/>
    <sheet name="545 Wardrobes" sheetId="53" r:id="rId148"/>
    <sheet name="545 csv" sheetId="145" r:id="rId149"/>
    <sheet name="525.2 Floorsanding" sheetId="71" r:id="rId150"/>
    <sheet name="525_2 csv" sheetId="162" r:id="rId151"/>
    <sheet name="510 Tiles" sheetId="54" r:id="rId152"/>
    <sheet name="510 csv" sheetId="146" r:id="rId153"/>
    <sheet name="530 Vinyl " sheetId="88" r:id="rId154"/>
    <sheet name="530 csv" sheetId="148" r:id="rId155"/>
    <sheet name="525 Carpet " sheetId="55" r:id="rId156"/>
    <sheet name="525 csv" sheetId="147" r:id="rId157"/>
    <sheet name="555 Siteworks" sheetId="56" r:id="rId158"/>
    <sheet name="555 csv" sheetId="149" r:id="rId159"/>
    <sheet name="350 Insulation" sheetId="58" r:id="rId160"/>
    <sheet name="350 csv" sheetId="151" r:id="rId161"/>
    <sheet name="410 Interior Linings - C3" sheetId="60" r:id="rId162"/>
    <sheet name="410 csv" sheetId="152" r:id="rId163"/>
    <sheet name="410 Interior Linings - take off" sheetId="91" r:id="rId164"/>
    <sheet name="240 GIB Fixer" sheetId="180" r:id="rId165"/>
    <sheet name="240 csv " sheetId="181" r:id="rId166"/>
    <sheet name="425.1 Attic Stairs - C3" sheetId="63" r:id="rId167"/>
    <sheet name="425_1 csv" sheetId="111" r:id="rId168"/>
    <sheet name="435.1 Lockbox - C3" sheetId="61" r:id="rId169"/>
    <sheet name="435_1 csv" sheetId="153" r:id="rId170"/>
    <sheet name="425 Interior Finishes - C3" sheetId="62" r:id="rId171"/>
    <sheet name="425 csv" sheetId="154" r:id="rId172"/>
    <sheet name="425.2 Interior - Exterior Stair" sheetId="89" r:id="rId173"/>
    <sheet name="425_2 csv" sheetId="155" r:id="rId174"/>
    <sheet name="470.1 Hometech - Solatube" sheetId="80" r:id="rId175"/>
    <sheet name="470_1 csv" sheetId="156" r:id="rId176"/>
    <sheet name="435 Interior Hware - C4" sheetId="66" r:id="rId177"/>
    <sheet name="435 csv" sheetId="157" r:id="rId178"/>
    <sheet name="465 Kitchen Appliances " sheetId="178" r:id="rId179"/>
    <sheet name="465 csv" sheetId="179" r:id="rId180"/>
    <sheet name="465.1 Integrated Rangehood" sheetId="169" r:id="rId181"/>
    <sheet name="465_1 csv" sheetId="170" r:id="rId182"/>
    <sheet name="490.4 Plumbing Hware - C4" sheetId="68" r:id="rId183"/>
    <sheet name="490_4 csv" sheetId="159" r:id="rId184"/>
    <sheet name="490.5 Plumbing Hware" sheetId="69" r:id="rId185"/>
    <sheet name="490_5 csv" sheetId="161" r:id="rId186"/>
    <sheet name="490.6 Water Tanks" sheetId="205" r:id="rId187"/>
    <sheet name="490_6 csv" sheetId="206" r:id="rId188"/>
    <sheet name="545.1 Glass &amp; Mirrors" sheetId="70" r:id="rId189"/>
    <sheet name="545_1 csv" sheetId="160" r:id="rId190"/>
    <sheet name="605 Cleaning" sheetId="74" r:id="rId191"/>
    <sheet name="605 csv" sheetId="165" r:id="rId192"/>
    <sheet name="555.1 Hydration" sheetId="72" r:id="rId193"/>
    <sheet name="555_1 csv" sheetId="163" r:id="rId194"/>
    <sheet name="001 3D Crystal" sheetId="73" r:id="rId195"/>
    <sheet name="001 csv" sheetId="164" r:id="rId196"/>
    <sheet name="Suppliers" sheetId="166" r:id="rId197"/>
  </sheets>
  <functionGroups builtInGroupCount="19"/>
  <externalReferences>
    <externalReference r:id="rId198"/>
    <externalReference r:id="rId199"/>
    <externalReference r:id="rId200"/>
    <externalReference r:id="rId201"/>
    <externalReference r:id="rId202"/>
    <externalReference r:id="rId203"/>
  </externalReferences>
  <definedNames>
    <definedName name="_xlnm._FilterDatabase" localSheetId="3" hidden="1">'Main Item List'!$A$2:$E$27338</definedName>
    <definedName name="_xlnm._FilterDatabase" localSheetId="2" hidden="1">'Main Sheet'!$A$1:$F$13</definedName>
    <definedName name="_xlcn.WorksheetConnection_BOQOrdersTEST.xlsxTable2" hidden="1">Table2</definedName>
    <definedName name="asdfasd">REPLACE(GET.WORKBOOK(1),1,FIND("]",GET.WORKBOOK(1)),"")</definedName>
    <definedName name="cat">REPLACE(GET.WORKBOOK(1),1,FIND("]",GET.WORKBOOK(1)),"")</definedName>
    <definedName name="Clearlite_Gauguin_1675mm_white_bath" localSheetId="7">#REF!</definedName>
    <definedName name="Clearlite_Gauguin_1675mm_white_bath" localSheetId="196">'[1]Main Sheet'!#REF!</definedName>
    <definedName name="Client_Name" localSheetId="7">#REF!</definedName>
    <definedName name="Client_Name" localSheetId="196">'[1]Main Sheet'!#REF!</definedName>
    <definedName name="COSTING_Aluminium" localSheetId="7">#REF!</definedName>
    <definedName name="COSTING_Aluminium" localSheetId="196">'[1]Main Sheet'!#REF!</definedName>
    <definedName name="COSTING_Apliances" localSheetId="7">#REF!</definedName>
    <definedName name="COSTING_Apliances" localSheetId="196">'[1]Main Sheet'!#REF!</definedName>
    <definedName name="COSTING_Builders_labour" localSheetId="7">#REF!</definedName>
    <definedName name="COSTING_Builders_labour" localSheetId="196">'[1]Main Sheet'!#REF!</definedName>
    <definedName name="COSTING_Electrical" localSheetId="7">#REF!</definedName>
    <definedName name="COSTING_Electrical" localSheetId="196">'[1]Main Sheet'!#REF!</definedName>
    <definedName name="COSTING_Floorcoverings" localSheetId="7">#REF!</definedName>
    <definedName name="COSTING_Floorcoverings" localSheetId="196">'[1]Main Sheet'!#REF!</definedName>
    <definedName name="COSTING_Heating" localSheetId="7">#REF!</definedName>
    <definedName name="COSTING_Heating" localSheetId="196">'[1]Main Sheet'!#REF!</definedName>
    <definedName name="COSTING_Interior_doors" localSheetId="7">'[2]Main Sheet'!#REF!</definedName>
    <definedName name="COSTING_Kitchen" localSheetId="7">#REF!</definedName>
    <definedName name="COSTING_Kitchen" localSheetId="196">'[1]Main Sheet'!#REF!</definedName>
    <definedName name="COSTING_Painting" localSheetId="7">#REF!</definedName>
    <definedName name="COSTING_Painting" localSheetId="196">'[1]Main Sheet'!#REF!</definedName>
    <definedName name="COSTING_Plumber" localSheetId="7">'[2]Main Sheet'!#REF!</definedName>
    <definedName name="COSTING_Tiles" localSheetId="7">#REF!</definedName>
    <definedName name="COSTING_Tiles" localSheetId="196">'[1]Main Sheet'!#REF!</definedName>
    <definedName name="Data_AluminiumSuppliers" localSheetId="7">OFFSET([3]Data!$DQ$81,0,0,COUNTA([3]Data!$DQ$81:$DQ$140),10)</definedName>
    <definedName name="Data_AluminiumSuppliers">OFFSET([4]Data!$DQ$81,0,0,COUNTA([4]Data!$DQ$81:$DQ$140),10)</definedName>
    <definedName name="Data_ApplianceSuppliers" localSheetId="7">OFFSET([3]Data!$BI$151,0,0,COUNTA([3]Data!$BI$151:$BI$210),10)</definedName>
    <definedName name="Data_ApplianceSuppliers">OFFSET([4]Data!$BI$151,0,0,COUNTA([4]Data!$BI$151:$BI$210),10)</definedName>
    <definedName name="Data_BrickLayerSuppliers" localSheetId="7">OFFSET([3]Data!$FE$81,0,0,COUNTA([3]Data!$FE$81:$FE$140),10)</definedName>
    <definedName name="Data_BrickLayerSuppliers">OFFSET([4]Data!$FE$81,0,0,COUNTA([4]Data!$FE$81:$FE$140),10)</definedName>
    <definedName name="Data_BrickSuppliers" localSheetId="7">OFFSET([3]Data!$EK$81,0,0,COUNTA([3]Data!$EK$81:$EK$140),10)</definedName>
    <definedName name="Data_BrickSuppliers">OFFSET([4]Data!$EK$81,0,0,COUNTA([4]Data!$EK$81:$EK$140),10)</definedName>
    <definedName name="Data_Builders" localSheetId="7">OFFSET([3]Data!$A$11,0,0,COUNTA([3]Data!$A$11:$A$70),10)</definedName>
    <definedName name="Data_Builders">OFFSET([4]Data!$A$11,0,0,COUNTA([4]Data!$A$11:$A$70),10)</definedName>
    <definedName name="Data_CarpetSuppliers" localSheetId="7">OFFSET([3]Data!$EU$151,0,0,COUNTA([3]Data!$EU$151:$EU$210),10)</definedName>
    <definedName name="Data_CarpetSuppliers">OFFSET([4]Data!$EU$151,0,0,COUNTA([4]Data!$EU$151:$EU$210),10)</definedName>
    <definedName name="Data_CompanyDetails" localSheetId="7">OFFSET([3]Data!$K$4,0,0,COUNTA([3]Data!$K$4:$K$8),10)</definedName>
    <definedName name="Data_CompanyDetails">OFFSET([4]Data!$K$4,0,0,COUNTA([4]Data!$K$4:$K$8),10)</definedName>
    <definedName name="Data_ConcreteCutSuppliers" localSheetId="7">OFFSET([3]Data!$AY$81,0,0,COUNTA([3]Data!$AY$81:$AY$140),10)</definedName>
    <definedName name="Data_ConcreteCutSuppliers">OFFSET([4]Data!$AY$81,0,0,COUNTA([4]Data!$AY$81:$AY$140),10)</definedName>
    <definedName name="Data_ConcretePlacingSuppliers" localSheetId="7">OFFSET([3]Data!$AO$81,0,0,COUNTA([3]Data!$AO$81:$AO$140),10)</definedName>
    <definedName name="Data_ConcretePlacingSuppliers">OFFSET([4]Data!$AO$81,0,0,COUNTA([4]Data!$AO$81:$AO$140),10)</definedName>
    <definedName name="Data_DrainLayerSuppliers" localSheetId="7">OFFSET([3]Data!$FY$151,0,0,COUNTA([3]Data!$FY$151:$FY$210),10)</definedName>
    <definedName name="Data_DrainLayerSuppliers">OFFSET([4]Data!$FY$151,0,0,COUNTA([4]Data!$FY$151:$FY$210),10)</definedName>
    <definedName name="Data_ElectricianSuppliers" localSheetId="7">OFFSET([3]Data!$GI$81,0,0,COUNTA([3]Data!$GI$81:$GI$140),10)</definedName>
    <definedName name="Data_ElectricianSuppliers">OFFSET([4]Data!$GI$81,0,0,COUNTA([4]Data!$GI$81:$GI$140),10)</definedName>
    <definedName name="Data_EntryDoorSuppliers" localSheetId="7">OFFSET([3]Data!$DG$81,0,0,COUNTA([3]Data!$DG$81:$DG$140),10)</definedName>
    <definedName name="Data_EntryDoorSuppliers">OFFSET([4]Data!$DG$81,0,0,COUNTA([4]Data!$DG$81:$DG$140),10)</definedName>
    <definedName name="Data_ExtCladdingSuppliers" localSheetId="7">OFFSET([3]Data!$CC$81,0,0,COUNTA([3]Data!$CC$81:$CC$140),10)</definedName>
    <definedName name="Data_ExtCladdingSuppliers">OFFSET([4]Data!$CC$81,0,0,COUNTA([4]Data!$CC$81:$CC$140),10)</definedName>
    <definedName name="Data_ExteriorPlastererSuppliers" localSheetId="7">OFFSET([3]Data!$FO$81,0,0,COUNTA([3]Data!$FO$81:$FO$140),10)</definedName>
    <definedName name="Data_ExteriorPlastererSuppliers">OFFSET([4]Data!$FO$81,0,0,COUNTA([4]Data!$FO$81:$FO$140),10)</definedName>
    <definedName name="Data_FasciaGutterSuppliers" localSheetId="7">OFFSET([3]Data!$CM$81,0,0,COUNTA([3]Data!$CM$81:$CM$140),10)</definedName>
    <definedName name="Data_FasciaGutterSuppliers">OFFSET([4]Data!$CM$81,0,0,COUNTA([4]Data!$CM$81:$CM$140),10)</definedName>
    <definedName name="Data_FoundationandFloorSuppliers" localSheetId="7">OFFSET([3]Data!$K$81,0,0,COUNTA([3]Data!$K$81:$K$140),10)</definedName>
    <definedName name="Data_FoundationandFloorSuppliers">OFFSET([4]Data!$K$81,0,0,COUNTA([4]Data!$K$81:$K$140),10)</definedName>
    <definedName name="Data_FoundationHardwareSuppliers" localSheetId="7">OFFSET([3]Data!$AE$81,0,0,COUNTA([3]Data!$AE$81:$AE$140),10)</definedName>
    <definedName name="Data_FoundationHardwareSuppliers">OFFSET([4]Data!$AE$81,0,0,COUNTA([4]Data!$AE$81:$AE$140),10)</definedName>
    <definedName name="Data_FramingSuppliers" localSheetId="7">OFFSET([3]Data!$BI$81,0,0,COUNTA([3]Data!$BI$81:$BI$140),10)</definedName>
    <definedName name="Data_FramingSuppliers">OFFSET([4]Data!$BI$81,0,0,COUNTA([4]Data!$BI$81:$BI$140),10)</definedName>
    <definedName name="Data_GarageDoorSuppliers" localSheetId="7">OFFSET([3]Data!$FY$81,0,0,COUNTA([3]Data!$FY$81:$FY$140),10)</definedName>
    <definedName name="Data_GarageDoorSuppliers">OFFSET([4]Data!$FY$81,0,0,COUNTA([4]Data!$FY$81:$FY$140),10)</definedName>
    <definedName name="Data_GasWorkSuppliers" localSheetId="7">OFFSET([3]Data!$HW$81,0,0,COUNTA([3]Data!$HW$81:$HW$140),10)</definedName>
    <definedName name="Data_GasWorkSuppliers">OFFSET([4]Data!$HW$81,0,0,COUNTA([4]Data!$HW$81:$HW$140),10)</definedName>
    <definedName name="Data_GibFixingSuppliers" localSheetId="7">OFFSET([3]Data!$U$151,0,0,COUNTA([3]Data!$U$151:$U$210),10)</definedName>
    <definedName name="Data_GibFixingSuppliers">OFFSET([4]Data!$U$151,0,0,COUNTA([4]Data!$U$151:$U$210),10)</definedName>
    <definedName name="Data_GibStopperSuppliers" localSheetId="7">OFFSET([3]Data!$AO$151,0,0,COUNTA([3]Data!$AO$151:$AO$210),10)</definedName>
    <definedName name="Data_GibStopperSuppliers">OFFSET([4]Data!$AO$151,0,0,COUNTA([4]Data!$AO$151:$AO$210),10)</definedName>
    <definedName name="Data_HeatingSuppliers" localSheetId="7">OFFSET([3]Data!$HC$81,0,0,COUNTA([3]Data!$HC$81:$HC$140),10)</definedName>
    <definedName name="Data_HeatingSuppliers">OFFSET([4]Data!$HC$81,0,0,COUNTA([4]Data!$HC$81:$HC$140),10)</definedName>
    <definedName name="Data_InsulationSuppliers" localSheetId="7">OFFSET([3]Data!$K$151,0,0,COUNTA([3]Data!$K$151:$K$210),10)</definedName>
    <definedName name="Data_InsulationSuppliers">OFFSET([4]Data!$K$151,0,0,COUNTA([4]Data!$K$151:$K$210),10)</definedName>
    <definedName name="Data_InteriorDoorHardwareSuppliers" localSheetId="7">OFFSET([3]Data!$DG$151,0,0,COUNTA([3]Data!$DG$151:$DG$210),10)</definedName>
    <definedName name="Data_InteriorDoorHardwareSuppliers">OFFSET([4]Data!$DG$151,0,0,COUNTA([4]Data!$DG$151:$DG$210),10)</definedName>
    <definedName name="Data_InteriorDoorSuppliers" localSheetId="7">OFFSET([3]Data!$IG$81,0,0,COUNTA([3]Data!$IG$81:$IG$140),10)</definedName>
    <definedName name="Data_InteriorDoorSuppliers">OFFSET([4]Data!$IG$81,0,0,COUNTA([4]Data!$IG$81:$IG$140),10)</definedName>
    <definedName name="Data_InteriorHardwareSuppliers" localSheetId="7">OFFSET([3]Data!$CW$151,0,0,COUNTA([3]Data!$CW$151:$CW$210),10)</definedName>
    <definedName name="Data_InteriorHardwareSuppliers">OFFSET([4]Data!$CW$151,0,0,COUNTA([4]Data!$CW$151:$CW$210),10)</definedName>
    <definedName name="Data_InteriorLiningsSuppliers" localSheetId="7">OFFSET([3]Data!$AE$151,0,0,COUNTA([3]Data!$AE$151:$AE$210),10)</definedName>
    <definedName name="Data_InteriorLiningsSuppliers">OFFSET([4]Data!$AE$151,0,0,COUNTA([4]Data!$AE$151:$AE$210),10)</definedName>
    <definedName name="Data_KitchenJoinerySuppliers" localSheetId="7">OFFSET([3]Data!$AY$151,0,0,COUNTA([3]Data!$AY$151:$AY$210),10)</definedName>
    <definedName name="Data_KitchenJoinerySuppliers">OFFSET([4]Data!$AY$151,0,0,COUNTA([4]Data!$AY$151:$AY$210),10)</definedName>
    <definedName name="Data_LineaSuppliers" localSheetId="7">OFFSET([3]Data!$EU$81,0,0,COUNTA([3]Data!$EU$81:$EU$140),10)</definedName>
    <definedName name="Data_LineaSuppliers">OFFSET([4]Data!$EU$81,0,0,COUNTA([4]Data!$EU$81:$EU$140),10)</definedName>
    <definedName name="Data_OrdersSheetList" localSheetId="7">OFFSET([3]Data!$U$11,0,0,COUNTA([3]Data!$U$11:$U$70),10)</definedName>
    <definedName name="Data_OrdersSheetList">OFFSET([4]Data!$U$11,0,0,COUNTA([4]Data!$U$11:$U$70),10)</definedName>
    <definedName name="Data_PaintingSuppliers" localSheetId="7">OFFSET([3]Data!$DQ$151,0,0,COUNTA([3]Data!$DQ$151:$DQ$210),10)</definedName>
    <definedName name="Data_PaintingSuppliers">OFFSET([4]Data!$DQ$151,0,0,COUNTA([4]Data!$DQ$151:$DQ$210),10)</definedName>
    <definedName name="Data_PathPatiosDrivesSuppliers" localSheetId="7">OFFSET([3]Data!$HC$151,0,0,COUNTA([3]Data!$HC$151:$HC$210),10)</definedName>
    <definedName name="Data_PathPatiosDrivesSuppliers">OFFSET([4]Data!$HC$151,0,0,COUNTA([4]Data!$HC$151:$HC$210),10)</definedName>
    <definedName name="Data_PlumberSuppliers" localSheetId="7">OFFSET([3]Data!$GS$81,0,0,COUNTA([3]Data!$GS$81:$GS$140),10)</definedName>
    <definedName name="Data_PlumberSuppliers">OFFSET([4]Data!$GS$81,0,0,COUNTA([4]Data!$GS$81:$GS$140),10)</definedName>
    <definedName name="Data_PlumbingItemsSuppliers" localSheetId="7">OFFSET([3]Data!$A$151,0,0,COUNTA([3]Data!$A$151:$A$210),10)</definedName>
    <definedName name="Data_PlumbingItemsSuppliers">OFFSET([4]Data!$A$151,0,0,COUNTA([4]Data!$A$151:$A$210),10)</definedName>
    <definedName name="Data_PrecutSuppliers" localSheetId="7">OFFSET([3]Data!$A$81,0,0,COUNTA([3]Data!$A$81:$A$140),10)</definedName>
    <definedName name="Data_PrecutSuppliers">OFFSET([4]Data!$A$81,0,0,COUNTA([4]Data!$A$81:$A$140),10)</definedName>
    <definedName name="Data_ReinforcingSteelSuppliers" localSheetId="7">OFFSET([3]Data!$U$81,0,0,COUNTA([3]Data!$U$81:$U$140),10)</definedName>
    <definedName name="Data_ReinforcingSteelSuppliers">OFFSET([4]Data!$U$81,0,0,COUNTA([4]Data!$U$81:$U$140),10)</definedName>
    <definedName name="Data_RoofSuppliers" localSheetId="7">OFFSET([3]Data!$CW$81,0,0,COUNTA([3]Data!$CW$81:$CW$140),10)</definedName>
    <definedName name="Data_RoofSuppliers">OFFSET([4]Data!$CW$81,0,0,COUNTA([4]Data!$CW$81:$CW$140),10)</definedName>
    <definedName name="Data_SepticTankSuppliers" localSheetId="7">OFFSET([3]Data!$GI$151,0,0,COUNTA([3]Data!$GI$151:$GI$210),10)</definedName>
    <definedName name="Data_SepticTankSuppliers">OFFSET([4]Data!$GI$151,0,0,COUNTA([4]Data!$GI$151:$GI$210),10)</definedName>
    <definedName name="Data_ShelvesMirrorsSuppliers" localSheetId="7">OFFSET([3]Data!$FE$151,0,0,COUNTA([3]Data!$FE$151:$FE$210),10)</definedName>
    <definedName name="Data_ShelvesMirrorsSuppliers">OFFSET([4]Data!$FE$151,0,0,COUNTA([4]Data!$FE$151:$FE$210),10)</definedName>
    <definedName name="Data_ShowerCartersSuppliers" localSheetId="7">OFFSET([3]Data!$BS$151,0,0,COUNTA([3]Data!$BS$151:$BS$210),10)</definedName>
    <definedName name="Data_ShowerCartersSuppliers">OFFSET([4]Data!$BS$151,0,0,COUNTA([4]Data!$BS$151:$BS$210),10)</definedName>
    <definedName name="Data_ShowerInstallationSuppliers" localSheetId="7">OFFSET([3]Data!$CC$151,0,0,COUNTA([3]Data!$CC$151:$CC$210),10)</definedName>
    <definedName name="Data_ShowerInstallationSuppliers">OFFSET([4]Data!$CC$151,0,0,COUNTA([4]Data!$CC$151:$CC$210),10)</definedName>
    <definedName name="Data_ShowerShowerwellSuppliers" localSheetId="7">OFFSET([3]Data!$EK$151,0,0,COUNTA([3]Data!$EK$151:$EK$210),10)</definedName>
    <definedName name="Data_ShowerShowerwellSuppliers">OFFSET([4]Data!$EK$151,0,0,COUNTA([4]Data!$EK$151:$EK$210),10)</definedName>
    <definedName name="Data_Staff" localSheetId="7">OFFSET([3]Data!$K$11,0,0,COUNTA([3]Data!$K$11:$K$70),10)</definedName>
    <definedName name="Data_Staff">OFFSET([4]Data!$K$11,0,0,COUNTA([4]Data!$K$11:$K$70),10)</definedName>
    <definedName name="Data_StairsSuppliers" localSheetId="7">OFFSET([3]Data!$EA$81,0,0,COUNTA([3]Data!$EA$81:$EA$140),10)</definedName>
    <definedName name="Data_StairsSuppliers">OFFSET([4]Data!$EA$81,0,0,COUNTA([4]Data!$EA$81:$EA$140),10)</definedName>
    <definedName name="Data_StructuralSteelSuppliers" localSheetId="7">OFFSET([3]Data!$BS$81,0,0,COUNTA([3]Data!$BS$81:$BS$140),10)</definedName>
    <definedName name="Data_StructuralSteelSuppliers">OFFSET([4]Data!$BS$81,0,0,COUNTA([4]Data!$BS$81:$BS$140),10)</definedName>
    <definedName name="Data_TilesSuppliers" localSheetId="7">OFFSET([3]Data!$EA$151,0,0,COUNTA([3]Data!$EA$151:$EA$210),10)</definedName>
    <definedName name="Data_TilesSuppliers">OFFSET([4]Data!$EA$151,0,0,COUNTA([4]Data!$EA$151:$EA$210),10)</definedName>
    <definedName name="Data_VanitiesTubSuppliers" localSheetId="7">OFFSET([3]Data!$CM$151,0,0,COUNTA([3]Data!$CM$151:$CM$210),10)</definedName>
    <definedName name="Data_VanitiesTubSuppliers">OFFSET([4]Data!$CM$151,0,0,COUNTA([4]Data!$CM$151:$CM$210),10)</definedName>
    <definedName name="Data_WardrobeDoorsSuppliers" localSheetId="7">OFFSET([3]Data!$FO$151,0,0,COUNTA([3]Data!$FO$151:$FO$210),10)</definedName>
    <definedName name="Data_WardrobeDoorsSuppliers">OFFSET([4]Data!$FO$151,0,0,COUNTA([4]Data!$FO$151:$FO$210),10)</definedName>
    <definedName name="Data_WaterTankSuppliers" localSheetId="7">OFFSET([3]Data!$GS$151,0,0,COUNTA([3]Data!$GS$151:$GS$210),10)</definedName>
    <definedName name="Data_WaterTankSuppliers">OFFSET([4]Data!$GS$151,0,0,COUNTA([4]Data!$GS$151:$GS$210),10)</definedName>
    <definedName name="Data_WoodfireSuppliers" localSheetId="7">OFFSET([3]Data!$HM$81,0,0,COUNTA([3]Data!$HM$81:$HM$140),10)</definedName>
    <definedName name="Data_WoodfireSuppliers">OFFSET([4]Data!$HM$81,0,0,COUNTA([4]Data!$HM$81:$HM$140),10)</definedName>
    <definedName name="DataItems_interiorDoorHeight" localSheetId="7">OFFSET([3]Data!$A$221,0,0,COUNTA([3]Data!$A$221:$A$280),10)</definedName>
    <definedName name="DataItems_interiorDoorHeight">OFFSET([4]Data!$A$221,0,0,COUNTA([4]Data!$A$221:$A$280),10)</definedName>
    <definedName name="DataItems_interiorDoors" localSheetId="7">OFFSET([3]Data!$U$221,0,0,COUNTA([3]Data!$U$221:$U$280),10)</definedName>
    <definedName name="DataItems_interiorDoors">OFFSET([4]Data!$U$221,0,0,COUNTA([4]Data!$U$221:$U$280),10)</definedName>
    <definedName name="DataItems_interiorDoorStops" localSheetId="7">OFFSET([3]Data!$K$221,0,0,COUNTA([3]Data!$K$221:$K$280),10)</definedName>
    <definedName name="DataItems_interiorDoorStops">OFFSET([4]Data!$K$221,0,0,COUNTA([4]Data!$K$221:$K$280),10)</definedName>
    <definedName name="ExternalData_1" localSheetId="1" hidden="1">XML!$A$1:$L$451</definedName>
    <definedName name="LINK_ORDER_40aWardrobeDoorsOrder" localSheetId="24">#REF!</definedName>
    <definedName name="LINK_ORDER_40aWardrobeDoorsOrder" localSheetId="23">#REF!</definedName>
    <definedName name="LINK_ORDER_40aWardrobeDoorsOrder" localSheetId="85">#REF!</definedName>
    <definedName name="LINK_ORDER_40aWardrobeDoorsOrder" localSheetId="86">#REF!</definedName>
    <definedName name="LINK_ORDER_40aWardrobeDoorsOrder" localSheetId="45">#REF!</definedName>
    <definedName name="LINK_ORDER_40aWardrobeDoorsOrder" localSheetId="46">#REF!</definedName>
    <definedName name="LINK_ORDER_40aWardrobeDoorsOrder" localSheetId="7">#REF!</definedName>
    <definedName name="LINK_ORDER_40aWardrobeDoorsOrder" localSheetId="67">#REF!</definedName>
    <definedName name="LINK_ORDER_40aWardrobeDoorsOrder" localSheetId="68">#REF!</definedName>
    <definedName name="LINK_ORDER_40aWardrobeDoorsOrder" localSheetId="99">#REF!</definedName>
    <definedName name="LINK_ORDER_40aWardrobeDoorsOrder" localSheetId="100">#REF!</definedName>
    <definedName name="LINK_ORDER_40aWardrobeDoorsOrder" localSheetId="93">#REF!</definedName>
    <definedName name="LINK_ORDER_40aWardrobeDoorsOrder" localSheetId="94">#REF!</definedName>
    <definedName name="LINK_ORDER_40aWardrobeDoorsOrder" localSheetId="70">#REF!</definedName>
    <definedName name="LINK_ORDER_40aWardrobeDoorsOrder" localSheetId="69">#REF!</definedName>
    <definedName name="LINK_ORDER_40aWardrobeDoorsOrder" localSheetId="186">#REF!</definedName>
    <definedName name="LINK_ORDER_40aWardrobeDoorsOrder" localSheetId="187">#REF!</definedName>
    <definedName name="LINK_ORDER_40aWardrobeDoorsOrder">#REF!</definedName>
    <definedName name="LINK_ORDER_43Builders_labour_double" localSheetId="24">#REF!</definedName>
    <definedName name="LINK_ORDER_43Builders_labour_double" localSheetId="23">#REF!</definedName>
    <definedName name="LINK_ORDER_43Builders_labour_double" localSheetId="85">#REF!</definedName>
    <definedName name="LINK_ORDER_43Builders_labour_double" localSheetId="86">#REF!</definedName>
    <definedName name="LINK_ORDER_43Builders_labour_double" localSheetId="45">#REF!</definedName>
    <definedName name="LINK_ORDER_43Builders_labour_double" localSheetId="46">#REF!</definedName>
    <definedName name="LINK_ORDER_43Builders_labour_double" localSheetId="7">#REF!</definedName>
    <definedName name="LINK_ORDER_43Builders_labour_double" localSheetId="67">#REF!</definedName>
    <definedName name="LINK_ORDER_43Builders_labour_double" localSheetId="68">#REF!</definedName>
    <definedName name="LINK_ORDER_43Builders_labour_double" localSheetId="99">#REF!</definedName>
    <definedName name="LINK_ORDER_43Builders_labour_double" localSheetId="100">#REF!</definedName>
    <definedName name="LINK_ORDER_43Builders_labour_double" localSheetId="93">#REF!</definedName>
    <definedName name="LINK_ORDER_43Builders_labour_double" localSheetId="94">#REF!</definedName>
    <definedName name="LINK_ORDER_43Builders_labour_double" localSheetId="70">#REF!</definedName>
    <definedName name="LINK_ORDER_43Builders_labour_double" localSheetId="69">#REF!</definedName>
    <definedName name="LINK_ORDER_43Builders_labour_double" localSheetId="186">#REF!</definedName>
    <definedName name="LINK_ORDER_43Builders_labour_double" localSheetId="187">#REF!</definedName>
    <definedName name="LINK_ORDER_43Builders_labour_double">#REF!</definedName>
    <definedName name="NEW">[5]JennianSept2015!$I$1:$Y$418</definedName>
    <definedName name="_xlnm.Print_Area" localSheetId="194">'001 3D Crystal'!$A$1:$F$38</definedName>
    <definedName name="_xlnm.Print_Area" localSheetId="23">'030 Engineer'!$A$1:$F$45</definedName>
    <definedName name="_xlnm.Print_Area" localSheetId="9">'070 Temp Power'!$A$1:$F$52</definedName>
    <definedName name="_xlnm.Print_Area" localSheetId="15">'080 Skips'!$A$1:$F$41</definedName>
    <definedName name="_xlnm.Print_Area" localSheetId="17">'085 Site Toilet'!$A$1:$F$36</definedName>
    <definedName name="_xlnm.Print_Area" localSheetId="87">'088 Safety Nets'!$A$1:$F$35</definedName>
    <definedName name="_xlnm.Print_Area" localSheetId="11">'089.1 H&amp;S Management'!$A$1:$F$34</definedName>
    <definedName name="_xlnm.Print_Area" localSheetId="13">'089.2 Temp Site Fence '!$A$1:$F$37</definedName>
    <definedName name="_xlnm.Print_Area" localSheetId="83">'100 Scaffold'!$A$1:$F$40</definedName>
    <definedName name="_xlnm.Print_Area" localSheetId="85">'100.1 Edge Protection'!$A$1:$F$38</definedName>
    <definedName name="_xlnm.Print_Area" localSheetId="19">'105 Excavation &amp; Site Prep'!$A$1:$F$87</definedName>
    <definedName name="_xlnm.Print_Area" localSheetId="21">'105.1 Excavation Deck Footings'!$A$1:$F$62</definedName>
    <definedName name="_xlnm.Print_Area" localSheetId="49">'135 Subfloor Framing - C1'!$A$1:$F$47</definedName>
    <definedName name="_xlnm.Print_Area" localSheetId="57">'135.1 Decking - C2'!$A$2:$F$42</definedName>
    <definedName name="_xlnm.Print_Area" localSheetId="55">'140 Subfloor Hware - C1'!$A$1:$F$45</definedName>
    <definedName name="_xlnm.Print_Area" localSheetId="29">'150 Concrete Footings'!$A$1:$F$38</definedName>
    <definedName name="_xlnm.Print_Area" localSheetId="43">'160 Steel - C1'!$A$1:$F$49</definedName>
    <definedName name="_xlnm.Print_Area" localSheetId="35">'180 Blocklayer'!$A$1:$F$46</definedName>
    <definedName name="_xlnm.Print_Area" localSheetId="31">'195 RibRaft Floor'!$A$1:$F$59</definedName>
    <definedName name="_xlnm.Print_Area" localSheetId="33">'200 Concrete Pump'!$A$1:$F$42</definedName>
    <definedName name="_xlnm.Print_Area" localSheetId="47">'210 Foundation Hware - C1'!$A$1:$F$56</definedName>
    <definedName name="_xlnm.Print_Area" localSheetId="45">'210.1 Dazzle - C1'!$A$1:$F$42</definedName>
    <definedName name="_xlnm.Print_Area" localSheetId="37">'210.2 Block Waterproofing'!$A$1:$F$44</definedName>
    <definedName name="_xlnm.Print_Area" localSheetId="39">'215 Concrete Placing'!$A$1:$F$39</definedName>
    <definedName name="_xlnm.Print_Area" localSheetId="79">'230 Frame &amp; Truss'!$A$1:$F$54</definedName>
    <definedName name="_xlnm.Print_Area" localSheetId="51">'235 Framing Timber - C1'!$A$1:$F$54</definedName>
    <definedName name="_xlnm.Print_Area" localSheetId="164">'240 GIB Fixer'!$A$1:$F$49</definedName>
    <definedName name="_xlnm.Print_Area" localSheetId="7">'240 Labour Contract'!$A$1:$D$57</definedName>
    <definedName name="_xlnm.Print_Area" localSheetId="53">'245 Framing Hware - C1'!$A$1:$F$47</definedName>
    <definedName name="_xlnm.Print_Area" localSheetId="59">'245.1 Framing Hware - C2'!$A$1:$F$45</definedName>
    <definedName name="_xlnm.Print_Area" localSheetId="81">'260 Structural Steel'!$A$1:$F$44</definedName>
    <definedName name="_xlnm.Print_Area" localSheetId="61">'295 Exterior Finishes - C2'!$A$1:$F$44</definedName>
    <definedName name="_xlnm.Print_Area" localSheetId="63">'295.1 Glass Balustrade'!$A$1:$F$46</definedName>
    <definedName name="_xlnm.Print_Area" localSheetId="107">'300 Fascia &amp; Gutter'!$A$1:$F$47</definedName>
    <definedName name="_xlnm.Print_Area" localSheetId="119">'305 Bricks'!$A$1:$F$38</definedName>
    <definedName name="_xlnm.Print_Area" localSheetId="121">'310 Bricklayer'!$A$2:$F$47</definedName>
    <definedName name="_xlnm.Print_Area" localSheetId="123">'310.1 Schist'!$A$1:$F$45</definedName>
    <definedName name="_xlnm.Print_Area" localSheetId="109">'320 Coloursteel Roof'!$A$1:$F$54</definedName>
    <definedName name="_xlnm.Print_Area" localSheetId="111">'340 Tile Roof'!$A$1:$F$44</definedName>
    <definedName name="_xlnm.Print_Area" localSheetId="159">'350 Insulation'!$A$1:$F$46</definedName>
    <definedName name="_xlnm.Print_Area" localSheetId="115">'355 Aluminium Joinery'!$A$1:$F$64</definedName>
    <definedName name="_xlnm.Print_Area" localSheetId="113">'380 Flashings'!$A$1:$F$43</definedName>
    <definedName name="_xlnm.Print_Area" localSheetId="67">'380.1 Flashings - C2 '!$A$1:$F$43</definedName>
    <definedName name="_xlnm.Print_Area" localSheetId="65">'385 Exterior Cladding - C2'!$A$1:$F$58</definedName>
    <definedName name="_xlnm.Print_Area" localSheetId="125">'395 Exterior Plaster'!$A$1:$F$53</definedName>
    <definedName name="_xlnm.Print_Area" localSheetId="127">'400 Garage Door'!$A$1:$F$43</definedName>
    <definedName name="_xlnm.Print_Area" localSheetId="129">'405 Interior Doors'!$A$1:$F$64</definedName>
    <definedName name="_xlnm.Print_Area" localSheetId="131">'405.1 Cavity Sliders'!$A$1:$F$54</definedName>
    <definedName name="_xlnm.Print_Area" localSheetId="133">'405.2 Bi-Fold Doors'!$A$1:$F$47</definedName>
    <definedName name="_xlnm.Print_Area" localSheetId="161">'410 Interior Linings - C3'!$A$1:$F$44</definedName>
    <definedName name="_xlnm.Print_Area" localSheetId="163">'410 Interior Linings - take off'!$A$1:$F$71</definedName>
    <definedName name="_xlnm.Print_Area" localSheetId="170">'425 Interior Finishes - C3'!$A$1:$F$48</definedName>
    <definedName name="_xlnm.Print_Area" localSheetId="166">'425.1 Attic Stairs - C3'!$A$1:$F$42</definedName>
    <definedName name="_xlnm.Print_Area" localSheetId="172">'425.2 Interior - Exterior Stair'!$A$1:$F$42</definedName>
    <definedName name="_xlnm.Print_Area" localSheetId="176">'435 Interior Hware - C4'!$A$1:$F$53</definedName>
    <definedName name="_xlnm.Print_Area" localSheetId="168">'435.1 Lockbox - C3'!$A$1:$F$42</definedName>
    <definedName name="_xlnm.Print_Area" localSheetId="135">'440 Gib Stopper'!$A$1:$F$51</definedName>
    <definedName name="_xlnm.Print_Area" localSheetId="139">'455 Kitchen Joinery'!$A$1:$F$61</definedName>
    <definedName name="_xlnm.Print_Area" localSheetId="141">'455.1 Rangehood Duct'!$A$1:$F$41</definedName>
    <definedName name="_xlnm.Print_Area" localSheetId="137">'460 Shower Install'!$A$1:$F$44</definedName>
    <definedName name="_xlnm.Print_Area" localSheetId="178">'465 Kitchen Appliances '!$A$1:$F$44</definedName>
    <definedName name="_xlnm.Print_Area" localSheetId="180">'465.1 Integrated Rangehood'!$A$1:$F$42</definedName>
    <definedName name="_xlnm.Print_Area" localSheetId="95">'470 Heat Pump'!$A$1:$F$49</definedName>
    <definedName name="_xlnm.Print_Area" localSheetId="174">'470.1 Hometech - Solatube'!$A$1:$F$43</definedName>
    <definedName name="_xlnm.Print_Area" localSheetId="99">'470.2 Fire - Install'!$A$1:$F$49</definedName>
    <definedName name="_xlnm.Print_Area" localSheetId="97">'470.3  Fire Supply '!$A$1:$F$47</definedName>
    <definedName name="_xlnm.Print_Area" localSheetId="91">'475 Electrical'!$A$1:$F$93</definedName>
    <definedName name="_xlnm.Print_Area" localSheetId="93">'475.1 Ventilation'!$A$1:$F$43</definedName>
    <definedName name="_xlnm.Print_Area" localSheetId="69">'490 Plumbing Hware - C2'!$A$1:$F$42</definedName>
    <definedName name="_xlnm.Print_Area" localSheetId="71">'490.1 Plumbing Hware - C2'!$A$1:$F$42</definedName>
    <definedName name="_xlnm.Print_Area" localSheetId="75">'490.2 Plumbing Hware - C3'!$A$1:$F$49</definedName>
    <definedName name="_xlnm.Print_Area" localSheetId="77">'490.3 Plumbing Hware'!$A$1:$F$50</definedName>
    <definedName name="_xlnm.Print_Area" localSheetId="182">'490.4 Plumbing Hware - C4'!$A$1:$F$50</definedName>
    <definedName name="_xlnm.Print_Area" localSheetId="184">'490.5 Plumbing Hware'!$A$1:$F$36</definedName>
    <definedName name="_xlnm.Print_Area" localSheetId="186">'490.6 Water Tanks'!$A$1:$F$44</definedName>
    <definedName name="_xlnm.Print_Area" localSheetId="73">'490.7 Plumbing Hware - C3'!$A$1:$F$42</definedName>
    <definedName name="_xlnm.Print_Area" localSheetId="89">'495 Plumber'!$A$1:$F$116</definedName>
    <definedName name="_xlnm.Print_Area" localSheetId="105">'495.1 Solar Hot Water'!$A$1:$F$37</definedName>
    <definedName name="_xlnm.Print_Area" localSheetId="101">'505 Gas Supply'!$A$1:$F$42</definedName>
    <definedName name="_xlnm.Print_Area" localSheetId="103">'505.1 Gas Install'!$A$1:$F$47</definedName>
    <definedName name="_xlnm.Print_Area" localSheetId="151">'510 Tiles'!$A$1:$F$47</definedName>
    <definedName name="_xlnm.Print_Area" localSheetId="155">'525 Carpet '!$A$1:$F$41</definedName>
    <definedName name="_xlnm.Print_Area" localSheetId="149">'525.2 Floorsanding'!$A$1:$F$43</definedName>
    <definedName name="_xlnm.Print_Area" localSheetId="153">'530 Vinyl '!$A$1:$F$42</definedName>
    <definedName name="_xlnm.Print_Area" localSheetId="143">'535 Interior Painting'!$A$1:$F$63</definedName>
    <definedName name="_xlnm.Print_Area" localSheetId="145">'535.1 Exterior Painting'!$A$1:$F$54</definedName>
    <definedName name="_xlnm.Print_Area" localSheetId="147">'545 Wardrobes'!$A$1:$F$65</definedName>
    <definedName name="_xlnm.Print_Area" localSheetId="188">'545.1 Glass &amp; Mirrors'!$A$1:$F$51</definedName>
    <definedName name="_xlnm.Print_Area" localSheetId="117">'550 Drainlayer'!$A$1:$F$57</definedName>
    <definedName name="_xlnm.Print_Area" localSheetId="157">'555 Siteworks'!$A$1:$F$59</definedName>
    <definedName name="_xlnm.Print_Area" localSheetId="192">'555.1 Hydration'!$A$1:$F$41</definedName>
    <definedName name="_xlnm.Print_Area" localSheetId="25">'575 Contractor'!$A$1:$F$39</definedName>
    <definedName name="_xlnm.Print_Area" localSheetId="27">'575.1 Concrete'!$A$1:$F$37</definedName>
    <definedName name="_xlnm.Print_Area" localSheetId="41">'575.2 Retaining - C1'!$A$1:$F$45</definedName>
    <definedName name="_xlnm.Print_Area" localSheetId="190">'605 Cleaning'!$A$1:$F$38</definedName>
    <definedName name="_xlnm.Print_Area" localSheetId="5">'Labour Detailed'!$B$1:$G$250</definedName>
    <definedName name="_xlnm.Print_Area" localSheetId="3">'Main Item List'!$A$3291:$D$3292</definedName>
    <definedName name="_xlnm.Print_Area" localSheetId="2">'340 Tile Roof'!$A$46:$F$47</definedName>
    <definedName name="SheetNames">REPLACE(GET.WORKBOOK(1),1,FIND("]",GET.WORKBOOK(1)),"")</definedName>
    <definedName name="Site_Supervisor">'Main Sheet'!$A$417:$A$419</definedName>
    <definedName name="toilets" localSheetId="24">'[6]Main Item List'!#REF!</definedName>
    <definedName name="toilets" localSheetId="23">'[6]Main Item List'!#REF!</definedName>
    <definedName name="toilets" localSheetId="85">'[6]Main Item List'!#REF!</definedName>
    <definedName name="toilets" localSheetId="86">'[6]Main Item List'!#REF!</definedName>
    <definedName name="toilets" localSheetId="45">'[6]Main Item List'!#REF!</definedName>
    <definedName name="toilets" localSheetId="46">'[6]Main Item List'!#REF!</definedName>
    <definedName name="toilets" localSheetId="67">'[6]Main Item List'!#REF!</definedName>
    <definedName name="toilets" localSheetId="68">'[6]Main Item List'!#REF!</definedName>
    <definedName name="toilets" localSheetId="99">'[6]Main Item List'!#REF!</definedName>
    <definedName name="toilets" localSheetId="100">'[6]Main Item List'!#REF!</definedName>
    <definedName name="toilets" localSheetId="93">'[6]Main Item List'!#REF!</definedName>
    <definedName name="toilets" localSheetId="94">'[6]Main Item List'!#REF!</definedName>
    <definedName name="toilets" localSheetId="70">'[6]Main Item List'!#REF!</definedName>
    <definedName name="toilets" localSheetId="69">'[6]Main Item List'!#REF!</definedName>
    <definedName name="toilets" localSheetId="186">'[6]Main Item List'!#REF!</definedName>
    <definedName name="toilets" localSheetId="187">'[6]Main Item List'!#REF!</definedName>
    <definedName name="toilets" localSheetId="5">'[6]Main Item List'!#REF!</definedName>
    <definedName name="toilets" localSheetId="2">'[6]Main Item List'!#REF!</definedName>
    <definedName name="toilets" localSheetId="196">'[1]Main item list'!#REF!</definedName>
    <definedName name="toilets">'[6]Main Item List'!#REF!</definedName>
    <definedName name="Yes_no" localSheetId="7">'[3]Misc information'!$J$116:$J$132</definedName>
    <definedName name="Yes_no">'[4]Misc information'!$J$116:$J$132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2" name="Table2" connection="WorksheetConnection_BOQ - Orders TEST.xlsx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9" i="229" l="1"/>
  <c r="W15" i="229"/>
  <c r="W13" i="229"/>
  <c r="R34" i="229"/>
  <c r="G20" i="229" a="1"/>
  <c r="G20" i="229"/>
  <c r="R27" i="229"/>
  <c r="W11" i="229"/>
  <c r="W9" i="229"/>
  <c r="W7" i="229"/>
  <c r="W5" i="229"/>
  <c r="W3" i="229"/>
  <c r="W1" i="229"/>
  <c r="R44" i="229"/>
  <c r="R42" i="229"/>
  <c r="R40" i="229"/>
  <c r="R38" i="229"/>
  <c r="R36" i="229"/>
  <c r="R32" i="229"/>
  <c r="R30" i="229"/>
  <c r="R25" i="229"/>
  <c r="R23" i="229"/>
  <c r="R21" i="229"/>
  <c r="R19" i="229"/>
  <c r="R17" i="229"/>
  <c r="R15" i="229"/>
  <c r="R13" i="229"/>
  <c r="R11" i="229"/>
  <c r="R9" i="229"/>
  <c r="R7" i="229"/>
  <c r="R5" i="229"/>
  <c r="R3" i="229"/>
  <c r="R1" i="229"/>
  <c r="M44" i="229"/>
  <c r="M42" i="229"/>
  <c r="M40" i="229"/>
  <c r="M38" i="229"/>
  <c r="M36" i="229"/>
  <c r="M34" i="229"/>
  <c r="M32" i="229"/>
  <c r="M30" i="229"/>
  <c r="M28" i="229"/>
  <c r="M26" i="229"/>
  <c r="M24" i="229"/>
  <c r="M22" i="229"/>
  <c r="M20" i="229"/>
  <c r="M18" i="229"/>
  <c r="M16" i="229"/>
  <c r="M14" i="229"/>
  <c r="M12" i="229"/>
  <c r="M10" i="229"/>
  <c r="M8" i="229"/>
  <c r="M6" i="229"/>
  <c r="M4" i="229"/>
  <c r="M2" i="229"/>
  <c r="H45" i="229"/>
  <c r="H43" i="229"/>
  <c r="H41" i="229"/>
  <c r="H39" i="229"/>
  <c r="H37" i="229"/>
  <c r="H35" i="229"/>
  <c r="H33" i="229"/>
  <c r="H31" i="229"/>
  <c r="H29" i="229"/>
  <c r="H27" i="229"/>
  <c r="H25" i="229"/>
  <c r="H23" i="229"/>
  <c r="H21" i="229"/>
  <c r="H19" i="229"/>
  <c r="H17" i="229"/>
  <c r="H15" i="229"/>
  <c r="H13" i="229"/>
  <c r="H11" i="229"/>
  <c r="H9" i="229"/>
  <c r="H7" i="229"/>
  <c r="H5" i="229"/>
  <c r="H3" i="229"/>
  <c r="H1" i="229"/>
  <c r="C44" i="229"/>
  <c r="C42" i="229"/>
  <c r="C40" i="229"/>
  <c r="C38" i="229"/>
  <c r="C36" i="229"/>
  <c r="C34" i="229"/>
  <c r="C32" i="229"/>
  <c r="C30" i="229"/>
  <c r="C28" i="229"/>
  <c r="C26" i="229"/>
  <c r="C24" i="229"/>
  <c r="C22" i="229"/>
  <c r="C20" i="229"/>
  <c r="C18" i="229"/>
  <c r="C16" i="229"/>
  <c r="C14" i="229"/>
  <c r="C12" i="229"/>
  <c r="C10" i="229"/>
  <c r="A54" i="60" a="1"/>
  <c r="A54" i="60" s="1"/>
  <c r="A29" i="60" s="1"/>
  <c r="C54" i="60" a="1"/>
  <c r="C54" i="60" s="1"/>
  <c r="A55" i="60" a="1"/>
  <c r="A55" i="60" s="1"/>
  <c r="A30" i="60" s="1"/>
  <c r="C30" i="60" s="1"/>
  <c r="C55" i="60" a="1"/>
  <c r="C55" i="60" s="1"/>
  <c r="A56" i="60" a="1"/>
  <c r="A56" i="60" s="1"/>
  <c r="A31" i="60" s="1"/>
  <c r="C31" i="60" s="1"/>
  <c r="C56" i="60" a="1"/>
  <c r="C56" i="60" s="1"/>
  <c r="A57" i="60" a="1"/>
  <c r="A57" i="60" s="1"/>
  <c r="A32" i="60" s="1"/>
  <c r="C32" i="60" s="1"/>
  <c r="C57" i="60" a="1"/>
  <c r="C57" i="60" s="1"/>
  <c r="A58" i="60" a="1"/>
  <c r="A58" i="60" s="1"/>
  <c r="A33" i="60" s="1"/>
  <c r="C33" i="60" s="1"/>
  <c r="C58" i="60" a="1"/>
  <c r="C58" i="60" s="1"/>
  <c r="A59" i="60" a="1"/>
  <c r="A59" i="60" s="1"/>
  <c r="A34" i="60" s="1"/>
  <c r="C59" i="60" a="1"/>
  <c r="C59" i="60" s="1"/>
  <c r="A51" i="49" a="1"/>
  <c r="A51" i="49" s="1"/>
  <c r="C51" i="49" a="1"/>
  <c r="C51" i="49" s="1"/>
  <c r="A52" i="49" a="1"/>
  <c r="A52" i="49" s="1"/>
  <c r="C52" i="49" a="1"/>
  <c r="C52" i="49" s="1"/>
  <c r="A81" i="201" a="1"/>
  <c r="A81" i="201" s="1"/>
  <c r="A50" i="201" a="1"/>
  <c r="A50" i="201" s="1"/>
  <c r="A49" i="201" a="1"/>
  <c r="A49" i="201" s="1"/>
  <c r="A40" i="201" a="1"/>
  <c r="A40" i="201" s="1"/>
  <c r="A41" i="201" a="1"/>
  <c r="A41" i="201" s="1"/>
  <c r="A42" i="201" a="1"/>
  <c r="A42" i="201" s="1"/>
  <c r="A43" i="201" a="1"/>
  <c r="A43" i="201" s="1"/>
  <c r="A44" i="201" a="1"/>
  <c r="A44" i="201" s="1"/>
  <c r="A45" i="201" a="1"/>
  <c r="A45" i="201" s="1"/>
  <c r="A46" i="201" a="1"/>
  <c r="A46" i="201" s="1"/>
  <c r="A47" i="201" a="1"/>
  <c r="A47" i="201" s="1"/>
  <c r="A48" i="201" a="1"/>
  <c r="A48" i="201" s="1"/>
  <c r="G40" i="229" a="1"/>
  <c r="V2" i="229" a="1"/>
  <c r="V4" i="229" a="1"/>
  <c r="V6" i="229" a="1"/>
  <c r="V8" i="229" a="1"/>
  <c r="V10" i="229" a="1"/>
  <c r="V12" i="229" a="1"/>
  <c r="V14" i="229" a="1"/>
  <c r="V16" i="229" a="1"/>
  <c r="V3" i="229" a="1"/>
  <c r="V5" i="229" a="1"/>
  <c r="V7" i="229" a="1"/>
  <c r="V9" i="229" a="1"/>
  <c r="V11" i="229" a="1"/>
  <c r="V13" i="229" a="1"/>
  <c r="V15" i="229" a="1"/>
  <c r="V17" i="229" a="1"/>
  <c r="V1" i="229" a="1"/>
  <c r="Q41" i="229" a="1"/>
  <c r="Q43" i="229" a="1"/>
  <c r="Q45" i="229" a="1"/>
  <c r="Q42" i="229" a="1"/>
  <c r="Q44" i="229" a="1"/>
  <c r="Q33" i="229" a="1"/>
  <c r="Q35" i="229" a="1"/>
  <c r="Q37" i="229" a="1"/>
  <c r="Q39" i="229" a="1"/>
  <c r="Q34" i="229" a="1"/>
  <c r="Q36" i="229" a="1"/>
  <c r="Q38" i="229" a="1"/>
  <c r="Q40" i="229" a="1"/>
  <c r="Q2" i="229" a="1"/>
  <c r="Q4" i="229" a="1"/>
  <c r="Q6" i="229" a="1"/>
  <c r="Q8" i="229" a="1"/>
  <c r="Q10" i="229" a="1"/>
  <c r="Q12" i="229" a="1"/>
  <c r="Q14" i="229" a="1"/>
  <c r="Q16" i="229" a="1"/>
  <c r="Q18" i="229" a="1"/>
  <c r="Q20" i="229" a="1"/>
  <c r="Q22" i="229" a="1"/>
  <c r="Q24" i="229" a="1"/>
  <c r="Q26" i="229" a="1"/>
  <c r="Q28" i="229" a="1"/>
  <c r="Q30" i="229" a="1"/>
  <c r="Q32" i="229" a="1"/>
  <c r="Q5" i="229" a="1"/>
  <c r="Q7" i="229" a="1"/>
  <c r="Q9" i="229" a="1"/>
  <c r="Q11" i="229" a="1"/>
  <c r="Q13" i="229" a="1"/>
  <c r="Q15" i="229" a="1"/>
  <c r="Q17" i="229" a="1"/>
  <c r="Q19" i="229" a="1"/>
  <c r="Q23" i="229" a="1"/>
  <c r="Q25" i="229" a="1"/>
  <c r="Q27" i="229" a="1"/>
  <c r="Q31" i="229" a="1"/>
  <c r="Q3" i="229" a="1"/>
  <c r="Q21" i="229" a="1"/>
  <c r="Q29" i="229" a="1"/>
  <c r="Q1" i="229" a="1"/>
  <c r="L2" i="229" a="1"/>
  <c r="L4" i="229" a="1"/>
  <c r="L6" i="229" a="1"/>
  <c r="L8" i="229" a="1"/>
  <c r="L10" i="229" a="1"/>
  <c r="L12" i="229" a="1"/>
  <c r="L14" i="229" a="1"/>
  <c r="L16" i="229" a="1"/>
  <c r="L18" i="229" a="1"/>
  <c r="L20" i="229" a="1"/>
  <c r="L22" i="229" a="1"/>
  <c r="L24" i="229" a="1"/>
  <c r="L26" i="229" a="1"/>
  <c r="L28" i="229" a="1"/>
  <c r="L30" i="229" a="1"/>
  <c r="L32" i="229" a="1"/>
  <c r="L34" i="229" a="1"/>
  <c r="L36" i="229" a="1"/>
  <c r="L38" i="229" a="1"/>
  <c r="L40" i="229" a="1"/>
  <c r="L42" i="229" a="1"/>
  <c r="L44" i="229" a="1"/>
  <c r="L21" i="229" a="1"/>
  <c r="L25" i="229" a="1"/>
  <c r="L27" i="229" a="1"/>
  <c r="L19" i="229" a="1"/>
  <c r="L31" i="229" a="1"/>
  <c r="L33" i="229" a="1"/>
  <c r="L39" i="229" a="1"/>
  <c r="L41" i="229" a="1"/>
  <c r="L23" i="229" a="1"/>
  <c r="L37" i="229" a="1"/>
  <c r="L3" i="229" a="1"/>
  <c r="L5" i="229" a="1"/>
  <c r="L7" i="229" a="1"/>
  <c r="L9" i="229" a="1"/>
  <c r="L11" i="229" a="1"/>
  <c r="L13" i="229" a="1"/>
  <c r="L15" i="229" a="1"/>
  <c r="L17" i="229" a="1"/>
  <c r="L45" i="229" a="1"/>
  <c r="L29" i="229" a="1"/>
  <c r="L35" i="229" a="1"/>
  <c r="L43" i="229" a="1"/>
  <c r="L1" i="229" a="1"/>
  <c r="G10" i="229" a="1"/>
  <c r="G28" i="229" a="1"/>
  <c r="G34" i="229" a="1"/>
  <c r="G5" i="229" a="1"/>
  <c r="G8" i="229" a="1"/>
  <c r="G14" i="229" a="1"/>
  <c r="G26" i="229" a="1"/>
  <c r="G32" i="229" a="1"/>
  <c r="G38" i="229" a="1"/>
  <c r="G44" i="229" a="1"/>
  <c r="G6" i="229" a="1"/>
  <c r="G12" i="229" a="1"/>
  <c r="G18" i="229" a="1"/>
  <c r="G24" i="229" a="1"/>
  <c r="G30" i="229" a="1"/>
  <c r="G36" i="229" a="1"/>
  <c r="G42" i="229" a="1"/>
  <c r="G4" i="229" a="1"/>
  <c r="G7" i="229" a="1"/>
  <c r="G13" i="229" a="1"/>
  <c r="G16" i="229" a="1"/>
  <c r="G19" i="229" a="1"/>
  <c r="G22" i="229" a="1"/>
  <c r="G25" i="229" a="1"/>
  <c r="G31" i="229" a="1"/>
  <c r="G37" i="229" a="1"/>
  <c r="G43" i="229" a="1"/>
  <c r="G2" i="229" a="1"/>
  <c r="G11" i="229" a="1"/>
  <c r="G17" i="229" a="1"/>
  <c r="G23" i="229" a="1"/>
  <c r="G29" i="229" a="1"/>
  <c r="G35" i="229" a="1"/>
  <c r="G41" i="229" a="1"/>
  <c r="G3" i="229" a="1"/>
  <c r="G9" i="229" a="1"/>
  <c r="G15" i="229" a="1"/>
  <c r="G21" i="229" a="1"/>
  <c r="G27" i="229" a="1"/>
  <c r="G33" i="229" a="1"/>
  <c r="G39" i="229" a="1"/>
  <c r="G45" i="229" a="1"/>
  <c r="G1" i="229" a="1"/>
  <c r="B45" i="229" a="1"/>
  <c r="B7" i="229" a="1"/>
  <c r="B9" i="229" a="1"/>
  <c r="B11" i="229" a="1"/>
  <c r="B13" i="229" a="1"/>
  <c r="B15" i="229" a="1"/>
  <c r="B17" i="229" a="1"/>
  <c r="B19" i="229" a="1"/>
  <c r="B21" i="229" a="1"/>
  <c r="B23" i="229" a="1"/>
  <c r="B25" i="229" a="1"/>
  <c r="B27" i="229" a="1"/>
  <c r="B29" i="229" a="1"/>
  <c r="B31" i="229" a="1"/>
  <c r="B33" i="229" a="1"/>
  <c r="B35" i="229" a="1"/>
  <c r="B37" i="229" a="1"/>
  <c r="B39" i="229" a="1"/>
  <c r="B41" i="229" a="1"/>
  <c r="B43" i="229" a="1"/>
  <c r="B18" i="229" a="1"/>
  <c r="B30" i="229" a="1"/>
  <c r="B8" i="229" a="1"/>
  <c r="B20" i="229" a="1"/>
  <c r="B32" i="229" a="1"/>
  <c r="B40" i="229" a="1"/>
  <c r="B10" i="229" a="1"/>
  <c r="B22" i="229" a="1"/>
  <c r="B34" i="229" a="1"/>
  <c r="B12" i="229" a="1"/>
  <c r="B24" i="229" a="1"/>
  <c r="B36" i="229" a="1"/>
  <c r="B42" i="229" a="1"/>
  <c r="B14" i="229" a="1"/>
  <c r="B26" i="229" a="1"/>
  <c r="B16" i="229" a="1"/>
  <c r="B28" i="229" a="1"/>
  <c r="B38" i="229" a="1"/>
  <c r="B44" i="229" a="1"/>
  <c r="B1" i="229" a="1"/>
  <c r="B5" i="229" a="1"/>
  <c r="B3" i="229" a="1"/>
  <c r="B6" i="229" a="1"/>
  <c r="B4" i="229" a="1"/>
  <c r="B2" i="229" a="1"/>
  <c r="G40" i="229" l="1"/>
  <c r="V17" i="229"/>
  <c r="X17" i="229" s="1"/>
  <c r="V15" i="229"/>
  <c r="X15" i="229" s="1"/>
  <c r="V13" i="229"/>
  <c r="X13" i="229" s="1"/>
  <c r="V11" i="229"/>
  <c r="X11" i="229" s="1"/>
  <c r="V9" i="229"/>
  <c r="X9" i="229" s="1"/>
  <c r="V7" i="229"/>
  <c r="X7" i="229" s="1"/>
  <c r="V5" i="229"/>
  <c r="X5" i="229" s="1"/>
  <c r="V3" i="229"/>
  <c r="X3" i="229" s="1"/>
  <c r="V16" i="229"/>
  <c r="X16" i="229" s="1"/>
  <c r="V14" i="229"/>
  <c r="X14" i="229" s="1"/>
  <c r="V12" i="229"/>
  <c r="X12" i="229" s="1"/>
  <c r="V10" i="229"/>
  <c r="X10" i="229" s="1"/>
  <c r="V8" i="229"/>
  <c r="X8" i="229" s="1"/>
  <c r="V6" i="229"/>
  <c r="X6" i="229" s="1"/>
  <c r="V4" i="229"/>
  <c r="X4" i="229" s="1"/>
  <c r="V2" i="229"/>
  <c r="X2" i="229" s="1"/>
  <c r="V1" i="229"/>
  <c r="X1" i="229" s="1"/>
  <c r="Q44" i="229"/>
  <c r="S44" i="229" s="1"/>
  <c r="Q42" i="229"/>
  <c r="S42" i="229" s="1"/>
  <c r="Q45" i="229"/>
  <c r="S45" i="229" s="1"/>
  <c r="Q43" i="229"/>
  <c r="S43" i="229" s="1"/>
  <c r="Q41" i="229"/>
  <c r="S41" i="229" s="1"/>
  <c r="Q40" i="229"/>
  <c r="S40" i="229" s="1"/>
  <c r="Q38" i="229"/>
  <c r="S38" i="229" s="1"/>
  <c r="Q36" i="229"/>
  <c r="S36" i="229" s="1"/>
  <c r="Q34" i="229"/>
  <c r="S34" i="229" s="1"/>
  <c r="Q39" i="229"/>
  <c r="S39" i="229" s="1"/>
  <c r="Q37" i="229"/>
  <c r="S37" i="229" s="1"/>
  <c r="Q35" i="229"/>
  <c r="S35" i="229" s="1"/>
  <c r="Q33" i="229"/>
  <c r="S33" i="229" s="1"/>
  <c r="Q29" i="229"/>
  <c r="S29" i="229" s="1"/>
  <c r="Q21" i="229"/>
  <c r="S21" i="229" s="1"/>
  <c r="Q3" i="229"/>
  <c r="S3" i="229" s="1"/>
  <c r="Q31" i="229"/>
  <c r="S31" i="229" s="1"/>
  <c r="Q27" i="229"/>
  <c r="S27" i="229" s="1"/>
  <c r="Q25" i="229"/>
  <c r="S25" i="229" s="1"/>
  <c r="Q23" i="229"/>
  <c r="S23" i="229" s="1"/>
  <c r="Q19" i="229"/>
  <c r="S19" i="229" s="1"/>
  <c r="Q17" i="229"/>
  <c r="S17" i="229" s="1"/>
  <c r="Q15" i="229"/>
  <c r="S15" i="229" s="1"/>
  <c r="Q13" i="229"/>
  <c r="S13" i="229" s="1"/>
  <c r="Q11" i="229"/>
  <c r="S11" i="229" s="1"/>
  <c r="Q9" i="229"/>
  <c r="S9" i="229" s="1"/>
  <c r="Q7" i="229"/>
  <c r="S7" i="229" s="1"/>
  <c r="Q5" i="229"/>
  <c r="S5" i="229" s="1"/>
  <c r="Q32" i="229"/>
  <c r="S32" i="229" s="1"/>
  <c r="Q30" i="229"/>
  <c r="S30" i="229" s="1"/>
  <c r="Q28" i="229"/>
  <c r="S28" i="229" s="1"/>
  <c r="Q26" i="229"/>
  <c r="S26" i="229" s="1"/>
  <c r="Q24" i="229"/>
  <c r="S24" i="229" s="1"/>
  <c r="Q22" i="229"/>
  <c r="S22" i="229" s="1"/>
  <c r="Q20" i="229"/>
  <c r="S20" i="229" s="1"/>
  <c r="Q18" i="229"/>
  <c r="S18" i="229" s="1"/>
  <c r="Q16" i="229"/>
  <c r="S16" i="229" s="1"/>
  <c r="Q14" i="229"/>
  <c r="S14" i="229" s="1"/>
  <c r="Q12" i="229"/>
  <c r="S12" i="229" s="1"/>
  <c r="Q10" i="229"/>
  <c r="S10" i="229" s="1"/>
  <c r="Q8" i="229"/>
  <c r="S8" i="229" s="1"/>
  <c r="Q6" i="229"/>
  <c r="S6" i="229" s="1"/>
  <c r="Q4" i="229"/>
  <c r="S4" i="229" s="1"/>
  <c r="Q2" i="229"/>
  <c r="S2" i="229" s="1"/>
  <c r="Q1" i="229"/>
  <c r="S1" i="229" s="1"/>
  <c r="L43" i="229"/>
  <c r="N43" i="229" s="1"/>
  <c r="L35" i="229"/>
  <c r="N35" i="229" s="1"/>
  <c r="L29" i="229"/>
  <c r="N29" i="229" s="1"/>
  <c r="L45" i="229"/>
  <c r="N45" i="229" s="1"/>
  <c r="L17" i="229"/>
  <c r="N17" i="229" s="1"/>
  <c r="L15" i="229"/>
  <c r="N15" i="229" s="1"/>
  <c r="L13" i="229"/>
  <c r="N13" i="229" s="1"/>
  <c r="L11" i="229"/>
  <c r="N11" i="229" s="1"/>
  <c r="L9" i="229"/>
  <c r="N9" i="229" s="1"/>
  <c r="L7" i="229"/>
  <c r="N7" i="229" s="1"/>
  <c r="L5" i="229"/>
  <c r="N5" i="229" s="1"/>
  <c r="L3" i="229"/>
  <c r="N3" i="229" s="1"/>
  <c r="L37" i="229"/>
  <c r="N37" i="229" s="1"/>
  <c r="L23" i="229"/>
  <c r="N23" i="229" s="1"/>
  <c r="L41" i="229"/>
  <c r="N41" i="229" s="1"/>
  <c r="L39" i="229"/>
  <c r="N39" i="229" s="1"/>
  <c r="L33" i="229"/>
  <c r="N33" i="229" s="1"/>
  <c r="L31" i="229"/>
  <c r="N31" i="229" s="1"/>
  <c r="L19" i="229"/>
  <c r="N19" i="229" s="1"/>
  <c r="L27" i="229"/>
  <c r="N27" i="229" s="1"/>
  <c r="L25" i="229"/>
  <c r="N25" i="229" s="1"/>
  <c r="L21" i="229"/>
  <c r="N21" i="229" s="1"/>
  <c r="L44" i="229"/>
  <c r="N44" i="229" s="1"/>
  <c r="L42" i="229"/>
  <c r="N42" i="229" s="1"/>
  <c r="L40" i="229"/>
  <c r="N40" i="229" s="1"/>
  <c r="L38" i="229"/>
  <c r="N38" i="229" s="1"/>
  <c r="L36" i="229"/>
  <c r="N36" i="229" s="1"/>
  <c r="L34" i="229"/>
  <c r="N34" i="229" s="1"/>
  <c r="L32" i="229"/>
  <c r="N32" i="229" s="1"/>
  <c r="L30" i="229"/>
  <c r="N30" i="229" s="1"/>
  <c r="L28" i="229"/>
  <c r="N28" i="229" s="1"/>
  <c r="L26" i="229"/>
  <c r="N26" i="229" s="1"/>
  <c r="L24" i="229"/>
  <c r="N24" i="229" s="1"/>
  <c r="L22" i="229"/>
  <c r="N22" i="229" s="1"/>
  <c r="L20" i="229"/>
  <c r="N20" i="229" s="1"/>
  <c r="L18" i="229"/>
  <c r="N18" i="229" s="1"/>
  <c r="L16" i="229"/>
  <c r="N16" i="229" s="1"/>
  <c r="L14" i="229"/>
  <c r="N14" i="229" s="1"/>
  <c r="L12" i="229"/>
  <c r="N12" i="229" s="1"/>
  <c r="L10" i="229"/>
  <c r="N10" i="229" s="1"/>
  <c r="L8" i="229"/>
  <c r="N8" i="229" s="1"/>
  <c r="L6" i="229"/>
  <c r="N6" i="229" s="1"/>
  <c r="L4" i="229"/>
  <c r="N4" i="229" s="1"/>
  <c r="L2" i="229"/>
  <c r="N2" i="229" s="1"/>
  <c r="L1" i="229"/>
  <c r="N1" i="229" s="1"/>
  <c r="G45" i="229"/>
  <c r="I45" i="229" s="1"/>
  <c r="G39" i="229"/>
  <c r="I39" i="229" s="1"/>
  <c r="G33" i="229"/>
  <c r="I33" i="229" s="1"/>
  <c r="G27" i="229"/>
  <c r="I27" i="229" s="1"/>
  <c r="G21" i="229"/>
  <c r="I21" i="229" s="1"/>
  <c r="G15" i="229"/>
  <c r="I15" i="229" s="1"/>
  <c r="G9" i="229"/>
  <c r="I9" i="229" s="1"/>
  <c r="G3" i="229"/>
  <c r="I3" i="229" s="1"/>
  <c r="G41" i="229"/>
  <c r="I41" i="229" s="1"/>
  <c r="G35" i="229"/>
  <c r="I35" i="229" s="1"/>
  <c r="G29" i="229"/>
  <c r="I29" i="229" s="1"/>
  <c r="G23" i="229"/>
  <c r="I23" i="229" s="1"/>
  <c r="G17" i="229"/>
  <c r="I17" i="229" s="1"/>
  <c r="G11" i="229"/>
  <c r="I11" i="229" s="1"/>
  <c r="G2" i="229"/>
  <c r="I2" i="229" s="1"/>
  <c r="G43" i="229"/>
  <c r="I43" i="229" s="1"/>
  <c r="G37" i="229"/>
  <c r="I37" i="229" s="1"/>
  <c r="G31" i="229"/>
  <c r="I31" i="229" s="1"/>
  <c r="G25" i="229"/>
  <c r="I25" i="229" s="1"/>
  <c r="G22" i="229"/>
  <c r="I22" i="229" s="1"/>
  <c r="G19" i="229"/>
  <c r="I19" i="229" s="1"/>
  <c r="G16" i="229"/>
  <c r="I16" i="229" s="1"/>
  <c r="G13" i="229"/>
  <c r="I13" i="229" s="1"/>
  <c r="G7" i="229"/>
  <c r="I7" i="229" s="1"/>
  <c r="G4" i="229"/>
  <c r="I4" i="229" s="1"/>
  <c r="G42" i="229"/>
  <c r="I42" i="229" s="1"/>
  <c r="G36" i="229"/>
  <c r="I36" i="229" s="1"/>
  <c r="G30" i="229"/>
  <c r="I30" i="229" s="1"/>
  <c r="G24" i="229"/>
  <c r="I24" i="229" s="1"/>
  <c r="G18" i="229"/>
  <c r="I18" i="229" s="1"/>
  <c r="G12" i="229"/>
  <c r="I12" i="229" s="1"/>
  <c r="G6" i="229"/>
  <c r="I6" i="229" s="1"/>
  <c r="G44" i="229"/>
  <c r="I44" i="229" s="1"/>
  <c r="G38" i="229"/>
  <c r="I38" i="229" s="1"/>
  <c r="G32" i="229"/>
  <c r="I32" i="229" s="1"/>
  <c r="G26" i="229"/>
  <c r="I26" i="229" s="1"/>
  <c r="I20" i="229"/>
  <c r="G14" i="229"/>
  <c r="I14" i="229" s="1"/>
  <c r="G8" i="229"/>
  <c r="I8" i="229" s="1"/>
  <c r="G5" i="229"/>
  <c r="I5" i="229" s="1"/>
  <c r="I40" i="229"/>
  <c r="G34" i="229"/>
  <c r="I34" i="229" s="1"/>
  <c r="G28" i="229"/>
  <c r="I28" i="229" s="1"/>
  <c r="G10" i="229"/>
  <c r="I10" i="229" s="1"/>
  <c r="G1" i="229"/>
  <c r="I1" i="229" s="1"/>
  <c r="B45" i="229"/>
  <c r="D45" i="229" s="1"/>
  <c r="B44" i="229"/>
  <c r="D44" i="229" s="1"/>
  <c r="B38" i="229"/>
  <c r="D38" i="229" s="1"/>
  <c r="B28" i="229"/>
  <c r="D28" i="229" s="1"/>
  <c r="B16" i="229"/>
  <c r="D16" i="229" s="1"/>
  <c r="B26" i="229"/>
  <c r="D26" i="229" s="1"/>
  <c r="B14" i="229"/>
  <c r="D14" i="229" s="1"/>
  <c r="B42" i="229"/>
  <c r="D42" i="229" s="1"/>
  <c r="B36" i="229"/>
  <c r="D36" i="229" s="1"/>
  <c r="B24" i="229"/>
  <c r="D24" i="229" s="1"/>
  <c r="B12" i="229"/>
  <c r="B34" i="229"/>
  <c r="D34" i="229" s="1"/>
  <c r="B22" i="229"/>
  <c r="D22" i="229" s="1"/>
  <c r="B10" i="229"/>
  <c r="D10" i="229" s="1"/>
  <c r="B40" i="229"/>
  <c r="D40" i="229" s="1"/>
  <c r="B32" i="229"/>
  <c r="D32" i="229" s="1"/>
  <c r="B20" i="229"/>
  <c r="D20" i="229" s="1"/>
  <c r="B8" i="229"/>
  <c r="D8" i="229" s="1"/>
  <c r="B30" i="229"/>
  <c r="D30" i="229" s="1"/>
  <c r="B18" i="229"/>
  <c r="D18" i="229" s="1"/>
  <c r="B43" i="229"/>
  <c r="D43" i="229" s="1"/>
  <c r="B41" i="229"/>
  <c r="D41" i="229" s="1"/>
  <c r="B39" i="229"/>
  <c r="D39" i="229" s="1"/>
  <c r="B37" i="229"/>
  <c r="D37" i="229" s="1"/>
  <c r="B35" i="229"/>
  <c r="D35" i="229" s="1"/>
  <c r="B33" i="229"/>
  <c r="D33" i="229" s="1"/>
  <c r="B31" i="229"/>
  <c r="D31" i="229" s="1"/>
  <c r="B29" i="229"/>
  <c r="D29" i="229" s="1"/>
  <c r="B27" i="229"/>
  <c r="D27" i="229" s="1"/>
  <c r="B25" i="229"/>
  <c r="D25" i="229" s="1"/>
  <c r="B23" i="229"/>
  <c r="D23" i="229" s="1"/>
  <c r="B21" i="229"/>
  <c r="D21" i="229" s="1"/>
  <c r="B19" i="229"/>
  <c r="D19" i="229" s="1"/>
  <c r="B17" i="229"/>
  <c r="D17" i="229" s="1"/>
  <c r="B15" i="229"/>
  <c r="D15" i="229" s="1"/>
  <c r="B13" i="229"/>
  <c r="D13" i="229" s="1"/>
  <c r="B11" i="229"/>
  <c r="D11" i="229" s="1"/>
  <c r="B9" i="229"/>
  <c r="D9" i="229" s="1"/>
  <c r="B7" i="229"/>
  <c r="D7" i="229" s="1"/>
  <c r="B1" i="229"/>
  <c r="D1" i="229" s="1"/>
  <c r="B4" i="229"/>
  <c r="D4" i="229" s="1"/>
  <c r="B6" i="229"/>
  <c r="D6" i="229" s="1"/>
  <c r="B3" i="229"/>
  <c r="D3" i="229" s="1"/>
  <c r="B5" i="229"/>
  <c r="D5" i="229" s="1"/>
  <c r="B2" i="229"/>
  <c r="D2" i="229" s="1"/>
  <c r="D34" i="60"/>
  <c r="C34" i="60"/>
  <c r="B34" i="60"/>
  <c r="E34" i="60"/>
  <c r="B59" i="60"/>
  <c r="D59" i="60"/>
  <c r="E59" i="60"/>
  <c r="F59" i="60" s="1"/>
  <c r="D58" i="60"/>
  <c r="D33" i="60" s="1"/>
  <c r="E58" i="60"/>
  <c r="B58" i="60"/>
  <c r="B33" i="60" s="1"/>
  <c r="B56" i="60"/>
  <c r="B31" i="60" s="1"/>
  <c r="D56" i="60"/>
  <c r="D31" i="60" s="1"/>
  <c r="E56" i="60"/>
  <c r="D55" i="60"/>
  <c r="D30" i="60" s="1"/>
  <c r="E55" i="60"/>
  <c r="F55" i="60" s="1"/>
  <c r="B55" i="60"/>
  <c r="B30" i="60" s="1"/>
  <c r="B57" i="60"/>
  <c r="B32" i="60" s="1"/>
  <c r="D57" i="60"/>
  <c r="D32" i="60" s="1"/>
  <c r="E57" i="60"/>
  <c r="F57" i="60" s="1"/>
  <c r="B54" i="60"/>
  <c r="D54" i="60"/>
  <c r="E54" i="60"/>
  <c r="D51" i="49"/>
  <c r="B51" i="49"/>
  <c r="E51" i="49"/>
  <c r="F51" i="49" s="1"/>
  <c r="D52" i="49"/>
  <c r="E52" i="49"/>
  <c r="F52" i="49" s="1"/>
  <c r="B52" i="49"/>
  <c r="B81" i="201"/>
  <c r="C81" i="201"/>
  <c r="D81" i="201"/>
  <c r="E81" i="201"/>
  <c r="D50" i="201"/>
  <c r="E50" i="201"/>
  <c r="F50" i="201" s="1"/>
  <c r="B50" i="201"/>
  <c r="B49" i="201"/>
  <c r="E49" i="201"/>
  <c r="F49" i="201" s="1"/>
  <c r="D49" i="201"/>
  <c r="C45" i="201"/>
  <c r="B45" i="201"/>
  <c r="D45" i="201"/>
  <c r="E45" i="201"/>
  <c r="B44" i="201"/>
  <c r="C44" i="201"/>
  <c r="E44" i="201"/>
  <c r="D44" i="201"/>
  <c r="C43" i="201"/>
  <c r="E43" i="201"/>
  <c r="D43" i="201"/>
  <c r="B43" i="201"/>
  <c r="B42" i="201"/>
  <c r="C42" i="201"/>
  <c r="D42" i="201"/>
  <c r="E42" i="201"/>
  <c r="E41" i="201"/>
  <c r="B41" i="201"/>
  <c r="C41" i="201"/>
  <c r="D41" i="201"/>
  <c r="B40" i="201"/>
  <c r="C40" i="201"/>
  <c r="D40" i="201"/>
  <c r="E40" i="201"/>
  <c r="D48" i="201"/>
  <c r="E48" i="201"/>
  <c r="F48" i="201" s="1"/>
  <c r="B48" i="201"/>
  <c r="B47" i="201"/>
  <c r="D47" i="201"/>
  <c r="E47" i="201"/>
  <c r="C46" i="201"/>
  <c r="E46" i="201"/>
  <c r="B46" i="201"/>
  <c r="D46" i="201"/>
  <c r="D12" i="229" l="1"/>
  <c r="F34" i="60"/>
  <c r="E30" i="60"/>
  <c r="F30" i="60" s="1"/>
  <c r="E32" i="60"/>
  <c r="F32" i="60" s="1"/>
  <c r="F56" i="60"/>
  <c r="E31" i="60"/>
  <c r="F31" i="60" s="1"/>
  <c r="F54" i="60"/>
  <c r="F58" i="60"/>
  <c r="E33" i="60"/>
  <c r="F33" i="60" s="1"/>
  <c r="F81" i="201"/>
  <c r="F40" i="201"/>
  <c r="F46" i="201"/>
  <c r="F43" i="201"/>
  <c r="F41" i="201"/>
  <c r="F47" i="201"/>
  <c r="F44" i="201"/>
  <c r="F42" i="201"/>
  <c r="F45" i="201"/>
  <c r="B54" i="87" l="1"/>
  <c r="D54" i="87"/>
  <c r="E54" i="87"/>
  <c r="F54" i="87" s="1"/>
  <c r="E53" i="87"/>
  <c r="F53" i="87" s="1"/>
  <c r="D53" i="87"/>
  <c r="B53" i="87"/>
  <c r="A23" i="213"/>
  <c r="C23" i="213" s="1"/>
  <c r="A24" i="213"/>
  <c r="C24" i="213" s="1"/>
  <c r="A25" i="213"/>
  <c r="C25" i="213" s="1"/>
  <c r="A26" i="213"/>
  <c r="C26" i="213" s="1"/>
  <c r="A27" i="213"/>
  <c r="C27" i="213" s="1"/>
  <c r="A28" i="213"/>
  <c r="C28" i="213" s="1"/>
  <c r="A29" i="213"/>
  <c r="C29" i="213" s="1"/>
  <c r="A30" i="213"/>
  <c r="C30" i="213" s="1"/>
  <c r="A22" i="213"/>
  <c r="B53" i="213"/>
  <c r="B23" i="213" s="1"/>
  <c r="D53" i="213"/>
  <c r="E53" i="213"/>
  <c r="F53" i="213" s="1"/>
  <c r="B54" i="213"/>
  <c r="D54" i="213"/>
  <c r="E54" i="213"/>
  <c r="F54" i="213" s="1"/>
  <c r="B55" i="213"/>
  <c r="B25" i="213" s="1"/>
  <c r="D55" i="213"/>
  <c r="E55" i="213"/>
  <c r="F55" i="213" s="1"/>
  <c r="B56" i="213"/>
  <c r="B26" i="213" s="1"/>
  <c r="D56" i="213"/>
  <c r="E56" i="213"/>
  <c r="F56" i="213" s="1"/>
  <c r="B57" i="213"/>
  <c r="D57" i="213"/>
  <c r="D27" i="213" s="1"/>
  <c r="E57" i="213"/>
  <c r="F57" i="213" s="1"/>
  <c r="B58" i="213"/>
  <c r="D58" i="213"/>
  <c r="E58" i="213"/>
  <c r="F58" i="213" s="1"/>
  <c r="B59" i="213"/>
  <c r="B29" i="213" s="1"/>
  <c r="D59" i="213"/>
  <c r="E59" i="213"/>
  <c r="F59" i="213" s="1"/>
  <c r="B60" i="213"/>
  <c r="D60" i="213"/>
  <c r="E60" i="213"/>
  <c r="F60" i="213" s="1"/>
  <c r="E52" i="213"/>
  <c r="F52" i="213" s="1"/>
  <c r="D52" i="213"/>
  <c r="B52" i="213"/>
  <c r="E45" i="221"/>
  <c r="F45" i="221" s="1"/>
  <c r="D45" i="221"/>
  <c r="B45" i="221"/>
  <c r="E45" i="65"/>
  <c r="F45" i="65" s="1"/>
  <c r="D45" i="65"/>
  <c r="B45" i="65"/>
  <c r="E45" i="199"/>
  <c r="F45" i="199" s="1"/>
  <c r="D45" i="199"/>
  <c r="B45" i="199"/>
  <c r="E39" i="69"/>
  <c r="F39" i="69" s="1"/>
  <c r="D39" i="69"/>
  <c r="B39" i="69"/>
  <c r="B48" i="205"/>
  <c r="D48" i="205"/>
  <c r="E48" i="205"/>
  <c r="B49" i="205"/>
  <c r="D49" i="205"/>
  <c r="E49" i="205"/>
  <c r="B50" i="205"/>
  <c r="D50" i="205"/>
  <c r="E50" i="205"/>
  <c r="B51" i="205"/>
  <c r="D51" i="205"/>
  <c r="E51" i="205"/>
  <c r="B52" i="205"/>
  <c r="D52" i="205"/>
  <c r="E52" i="205"/>
  <c r="E47" i="205"/>
  <c r="D47" i="205"/>
  <c r="B47" i="205"/>
  <c r="D25" i="213" l="1"/>
  <c r="B28" i="213"/>
  <c r="E25" i="213"/>
  <c r="F25" i="213" s="1"/>
  <c r="D29" i="213"/>
  <c r="B27" i="213"/>
  <c r="E27" i="213"/>
  <c r="F27" i="213" s="1"/>
  <c r="B24" i="213"/>
  <c r="E23" i="213"/>
  <c r="F23" i="213" s="1"/>
  <c r="B30" i="213"/>
  <c r="D23" i="213"/>
  <c r="E29" i="213"/>
  <c r="F29" i="213" s="1"/>
  <c r="E24" i="213"/>
  <c r="F24" i="213" s="1"/>
  <c r="E30" i="213"/>
  <c r="F30" i="213" s="1"/>
  <c r="E28" i="213"/>
  <c r="F28" i="213" s="1"/>
  <c r="E26" i="213"/>
  <c r="F26" i="213" s="1"/>
  <c r="D30" i="213"/>
  <c r="D28" i="213"/>
  <c r="D26" i="213"/>
  <c r="D24" i="213"/>
  <c r="B54" i="68" l="1"/>
  <c r="B55" i="68"/>
  <c r="B56" i="68"/>
  <c r="B57" i="68"/>
  <c r="B58" i="68"/>
  <c r="B59" i="68"/>
  <c r="B60" i="68"/>
  <c r="B61" i="68"/>
  <c r="B62" i="68"/>
  <c r="C255" i="207" l="1" a="1"/>
  <c r="C255" i="207" s="1"/>
  <c r="C256" i="207" a="1"/>
  <c r="C256" i="207" s="1"/>
  <c r="C254" i="207" a="1"/>
  <c r="C254" i="207" s="1"/>
  <c r="C244" i="207" a="1"/>
  <c r="C244" i="207" s="1"/>
  <c r="C245" i="207" a="1"/>
  <c r="C245" i="207" s="1"/>
  <c r="C246" i="207" a="1"/>
  <c r="C246" i="207" s="1"/>
  <c r="C247" i="207" a="1"/>
  <c r="C247" i="207" s="1"/>
  <c r="C248" i="207" a="1"/>
  <c r="C248" i="207" s="1"/>
  <c r="C249" i="207" a="1"/>
  <c r="C249" i="207" s="1"/>
  <c r="C243" i="207" a="1"/>
  <c r="C243" i="207" s="1"/>
  <c r="C230" i="207" a="1"/>
  <c r="C230" i="207" s="1"/>
  <c r="C231" i="207" a="1"/>
  <c r="C231" i="207" s="1"/>
  <c r="C232" i="207" a="1"/>
  <c r="C232" i="207" s="1"/>
  <c r="C233" i="207" a="1"/>
  <c r="C233" i="207" s="1"/>
  <c r="C234" i="207" a="1"/>
  <c r="C234" i="207" s="1"/>
  <c r="C235" i="207" a="1"/>
  <c r="C235" i="207" s="1"/>
  <c r="C236" i="207" a="1"/>
  <c r="C236" i="207" s="1"/>
  <c r="C237" i="207" a="1"/>
  <c r="C237" i="207" s="1"/>
  <c r="C238" i="207" a="1"/>
  <c r="C238" i="207" s="1"/>
  <c r="C229" i="207" a="1"/>
  <c r="C229" i="207" s="1"/>
  <c r="C224" i="207" a="1"/>
  <c r="C224" i="207" s="1"/>
  <c r="C213" i="207" a="1"/>
  <c r="C213" i="207" s="1"/>
  <c r="C214" i="207" a="1"/>
  <c r="C214" i="207" s="1"/>
  <c r="C215" i="207" a="1"/>
  <c r="C215" i="207" s="1"/>
  <c r="C216" i="207" a="1"/>
  <c r="C216" i="207" s="1"/>
  <c r="C217" i="207" a="1"/>
  <c r="C217" i="207" s="1"/>
  <c r="C218" i="207" a="1"/>
  <c r="C218" i="207" s="1"/>
  <c r="C219" i="207" a="1"/>
  <c r="C219" i="207" s="1"/>
  <c r="C220" i="207" a="1"/>
  <c r="C220" i="207" s="1"/>
  <c r="C221" i="207" a="1"/>
  <c r="C221" i="207" s="1"/>
  <c r="C212" i="207" a="1"/>
  <c r="C212" i="207" s="1"/>
  <c r="C203" i="207" a="1"/>
  <c r="C203" i="207" s="1"/>
  <c r="C204" i="207" a="1"/>
  <c r="C204" i="207" s="1"/>
  <c r="C205" i="207" a="1"/>
  <c r="C205" i="207" s="1"/>
  <c r="C206" i="207" a="1"/>
  <c r="C206" i="207" s="1"/>
  <c r="C207" i="207" a="1"/>
  <c r="C207" i="207" s="1"/>
  <c r="C202" i="207" a="1"/>
  <c r="C202" i="207" s="1"/>
  <c r="C184" i="207" a="1"/>
  <c r="C184" i="207" s="1"/>
  <c r="C185" i="207" a="1"/>
  <c r="C185" i="207" s="1"/>
  <c r="C186" i="207" a="1"/>
  <c r="C186" i="207" s="1"/>
  <c r="C187" i="207" a="1"/>
  <c r="C187" i="207" s="1"/>
  <c r="C188" i="207" a="1"/>
  <c r="C188" i="207" s="1"/>
  <c r="C189" i="207" a="1"/>
  <c r="C189" i="207" s="1"/>
  <c r="C190" i="207" a="1"/>
  <c r="C190" i="207" s="1"/>
  <c r="C191" i="207" a="1"/>
  <c r="C191" i="207" s="1"/>
  <c r="C192" i="207" a="1"/>
  <c r="C192" i="207" s="1"/>
  <c r="C193" i="207" a="1"/>
  <c r="C193" i="207" s="1"/>
  <c r="C194" i="207" a="1"/>
  <c r="C194" i="207" s="1"/>
  <c r="C195" i="207" a="1"/>
  <c r="C195" i="207" s="1"/>
  <c r="C196" i="207" a="1"/>
  <c r="C196" i="207" s="1"/>
  <c r="C197" i="207" a="1"/>
  <c r="C197" i="207" s="1"/>
  <c r="C198" i="207" a="1"/>
  <c r="C198" i="207" s="1"/>
  <c r="C199" i="207" a="1"/>
  <c r="C199" i="207" s="1"/>
  <c r="C183" i="207" a="1"/>
  <c r="C183" i="207" s="1"/>
  <c r="C176" i="207" a="1"/>
  <c r="C176" i="207" s="1"/>
  <c r="C177" i="207" a="1"/>
  <c r="C177" i="207" s="1"/>
  <c r="C178" i="207" a="1"/>
  <c r="C178" i="207" s="1"/>
  <c r="C175" i="207" a="1"/>
  <c r="C175" i="207" s="1"/>
  <c r="C166" i="207" a="1"/>
  <c r="C166" i="207" s="1"/>
  <c r="C167" i="207" a="1"/>
  <c r="C167" i="207" s="1"/>
  <c r="C168" i="207" a="1"/>
  <c r="C168" i="207" s="1"/>
  <c r="C169" i="207" a="1"/>
  <c r="C169" i="207" s="1"/>
  <c r="C170" i="207" a="1"/>
  <c r="C170" i="207" s="1"/>
  <c r="C171" i="207" a="1"/>
  <c r="C171" i="207" s="1"/>
  <c r="C172" i="207" a="1"/>
  <c r="C172" i="207" s="1"/>
  <c r="C165" i="207" a="1"/>
  <c r="C165" i="207" s="1"/>
  <c r="C155" i="207" a="1"/>
  <c r="C155" i="207" s="1"/>
  <c r="C156" i="207" a="1"/>
  <c r="C156" i="207" s="1"/>
  <c r="C157" i="207" a="1"/>
  <c r="C157" i="207" s="1"/>
  <c r="C158" i="207" a="1"/>
  <c r="C158" i="207" s="1"/>
  <c r="C159" i="207" a="1"/>
  <c r="C159" i="207" s="1"/>
  <c r="C160" i="207" a="1"/>
  <c r="C160" i="207" s="1"/>
  <c r="C127" i="207" a="1"/>
  <c r="C127" i="207" s="1"/>
  <c r="C128" i="207" a="1"/>
  <c r="C128" i="207" s="1"/>
  <c r="C129" i="207" a="1"/>
  <c r="C129" i="207" s="1"/>
  <c r="C130" i="207" a="1"/>
  <c r="C130" i="207" s="1"/>
  <c r="C131" i="207" a="1"/>
  <c r="C131" i="207" s="1"/>
  <c r="C132" i="207" a="1"/>
  <c r="C132" i="207" s="1"/>
  <c r="C133" i="207" a="1"/>
  <c r="C133" i="207" s="1"/>
  <c r="C134" i="207" a="1"/>
  <c r="C134" i="207" s="1"/>
  <c r="C135" i="207" a="1"/>
  <c r="C135" i="207" s="1"/>
  <c r="C136" i="207" a="1"/>
  <c r="C136" i="207" s="1"/>
  <c r="C137" i="207" a="1"/>
  <c r="C137" i="207" s="1"/>
  <c r="C138" i="207" a="1"/>
  <c r="C138" i="207" s="1"/>
  <c r="C139" i="207" a="1"/>
  <c r="C139" i="207" s="1"/>
  <c r="C140" i="207" a="1"/>
  <c r="C140" i="207" s="1"/>
  <c r="C141" i="207" a="1"/>
  <c r="C141" i="207" s="1"/>
  <c r="C142" i="207" a="1"/>
  <c r="C142" i="207" s="1"/>
  <c r="C143" i="207" a="1"/>
  <c r="C143" i="207" s="1"/>
  <c r="C144" i="207" a="1"/>
  <c r="C144" i="207" s="1"/>
  <c r="C145" i="207" a="1"/>
  <c r="C145" i="207" s="1"/>
  <c r="C146" i="207" a="1"/>
  <c r="C146" i="207" s="1"/>
  <c r="C147" i="207" a="1"/>
  <c r="C147" i="207" s="1"/>
  <c r="C148" i="207" a="1"/>
  <c r="C148" i="207" s="1"/>
  <c r="C149" i="207" a="1"/>
  <c r="C149" i="207" s="1"/>
  <c r="C150" i="207" a="1"/>
  <c r="C150" i="207" s="1"/>
  <c r="C151" i="207" a="1"/>
  <c r="C151" i="207" s="1"/>
  <c r="C152" i="207" a="1"/>
  <c r="C152" i="207" s="1"/>
  <c r="C126" i="207" a="1"/>
  <c r="C126" i="207" s="1"/>
  <c r="C111" i="207" a="1"/>
  <c r="C111" i="207" s="1"/>
  <c r="C112" i="207" a="1"/>
  <c r="C112" i="207" s="1"/>
  <c r="C113" i="207" a="1"/>
  <c r="C113" i="207" s="1"/>
  <c r="C114" i="207" a="1"/>
  <c r="C114" i="207" s="1"/>
  <c r="C115" i="207" a="1"/>
  <c r="C115" i="207" s="1"/>
  <c r="C116" i="207" a="1"/>
  <c r="C116" i="207" s="1"/>
  <c r="C117" i="207" a="1"/>
  <c r="C117" i="207" s="1"/>
  <c r="C118" i="207" a="1"/>
  <c r="C118" i="207" s="1"/>
  <c r="C119" i="207" a="1"/>
  <c r="C119" i="207" s="1"/>
  <c r="C120" i="207" a="1"/>
  <c r="C120" i="207" s="1"/>
  <c r="C121" i="207" a="1"/>
  <c r="C121" i="207" s="1"/>
  <c r="C110" i="207" a="1"/>
  <c r="C110" i="207" s="1"/>
  <c r="C105" i="207" a="1"/>
  <c r="C105" i="207" s="1"/>
  <c r="C106" i="207" a="1"/>
  <c r="C106" i="207" s="1"/>
  <c r="C107" i="207" a="1"/>
  <c r="C107" i="207" s="1"/>
  <c r="C79" i="207" a="1"/>
  <c r="C79" i="207" s="1"/>
  <c r="C80" i="207" a="1"/>
  <c r="C80" i="207" s="1"/>
  <c r="C81" i="207" a="1"/>
  <c r="C81" i="207" s="1"/>
  <c r="C82" i="207" a="1"/>
  <c r="C82" i="207" s="1"/>
  <c r="C83" i="207" a="1"/>
  <c r="C83" i="207" s="1"/>
  <c r="C84" i="207" a="1"/>
  <c r="C84" i="207" s="1"/>
  <c r="C85" i="207" a="1"/>
  <c r="C85" i="207" s="1"/>
  <c r="C86" i="207" a="1"/>
  <c r="C86" i="207" s="1"/>
  <c r="C87" i="207" a="1"/>
  <c r="C87" i="207" s="1"/>
  <c r="C88" i="207" a="1"/>
  <c r="C88" i="207" s="1"/>
  <c r="C89" i="207" a="1"/>
  <c r="C89" i="207" s="1"/>
  <c r="C90" i="207" a="1"/>
  <c r="C90" i="207" s="1"/>
  <c r="C91" i="207" a="1"/>
  <c r="C91" i="207" s="1"/>
  <c r="C92" i="207" a="1"/>
  <c r="C92" i="207" s="1"/>
  <c r="C93" i="207" a="1"/>
  <c r="C93" i="207" s="1"/>
  <c r="C94" i="207" a="1"/>
  <c r="C94" i="207" s="1"/>
  <c r="C95" i="207" a="1"/>
  <c r="C95" i="207" s="1"/>
  <c r="C96" i="207" a="1"/>
  <c r="C96" i="207" s="1"/>
  <c r="C97" i="207" a="1"/>
  <c r="C97" i="207" s="1"/>
  <c r="C98" i="207" a="1"/>
  <c r="C98" i="207" s="1"/>
  <c r="C99" i="207" a="1"/>
  <c r="C99" i="207" s="1"/>
  <c r="C100" i="207" a="1"/>
  <c r="C100" i="207" s="1"/>
  <c r="C101" i="207" a="1"/>
  <c r="C101" i="207" s="1"/>
  <c r="C102" i="207" a="1"/>
  <c r="C102" i="207" s="1"/>
  <c r="C103" i="207" a="1"/>
  <c r="C103" i="207" s="1"/>
  <c r="C104" i="207" a="1"/>
  <c r="C104" i="207" s="1"/>
  <c r="C78" i="207" a="1"/>
  <c r="C78" i="207" s="1"/>
  <c r="C73" i="207" a="1"/>
  <c r="C73" i="207" s="1"/>
  <c r="C67" i="207" a="1"/>
  <c r="C67" i="207" s="1"/>
  <c r="C68" i="207" a="1"/>
  <c r="C68" i="207" s="1"/>
  <c r="C69" i="207" a="1"/>
  <c r="C69" i="207" s="1"/>
  <c r="C70" i="207" a="1"/>
  <c r="C70" i="207" s="1"/>
  <c r="C66" i="207" a="1"/>
  <c r="C66" i="207" s="1"/>
  <c r="C54" i="207" a="1"/>
  <c r="C54" i="207" s="1"/>
  <c r="C55" i="207" a="1"/>
  <c r="C55" i="207" s="1"/>
  <c r="C56" i="207" a="1"/>
  <c r="C56" i="207" s="1"/>
  <c r="C57" i="207" a="1"/>
  <c r="C57" i="207" s="1"/>
  <c r="C58" i="207" a="1"/>
  <c r="C58" i="207" s="1"/>
  <c r="C59" i="207" a="1"/>
  <c r="C59" i="207" s="1"/>
  <c r="C60" i="207" a="1"/>
  <c r="C60" i="207" s="1"/>
  <c r="C61" i="207" a="1"/>
  <c r="C61" i="207" s="1"/>
  <c r="C53" i="207" a="1"/>
  <c r="C53" i="207" s="1"/>
  <c r="C33" i="207" a="1"/>
  <c r="C33" i="207" s="1"/>
  <c r="C34" i="207" a="1"/>
  <c r="C34" i="207" s="1"/>
  <c r="C35" i="207" a="1"/>
  <c r="C35" i="207" s="1"/>
  <c r="C36" i="207" a="1"/>
  <c r="C36" i="207" s="1"/>
  <c r="C37" i="207" a="1"/>
  <c r="C37" i="207" s="1"/>
  <c r="C38" i="207" a="1"/>
  <c r="C38" i="207" s="1"/>
  <c r="C39" i="207" a="1"/>
  <c r="C39" i="207" s="1"/>
  <c r="C40" i="207" a="1"/>
  <c r="C40" i="207" s="1"/>
  <c r="C41" i="207" a="1"/>
  <c r="C41" i="207" s="1"/>
  <c r="C42" i="207" a="1"/>
  <c r="C42" i="207" s="1"/>
  <c r="C43" i="207" a="1"/>
  <c r="C43" i="207" s="1"/>
  <c r="C44" i="207" a="1"/>
  <c r="C44" i="207" s="1"/>
  <c r="C45" i="207" a="1"/>
  <c r="C45" i="207" s="1"/>
  <c r="C46" i="207" a="1"/>
  <c r="C46" i="207" s="1"/>
  <c r="C47" i="207" a="1"/>
  <c r="C47" i="207" s="1"/>
  <c r="C48" i="207" a="1"/>
  <c r="C48" i="207" s="1"/>
  <c r="C49" i="207" a="1"/>
  <c r="C49" i="207" s="1"/>
  <c r="C50" i="207" a="1"/>
  <c r="C50" i="207" s="1"/>
  <c r="C32" i="207" a="1"/>
  <c r="C32" i="207" s="1"/>
  <c r="C27" i="207" a="1"/>
  <c r="C27" i="207" s="1"/>
  <c r="C7" i="207" a="1"/>
  <c r="C7" i="207" s="1"/>
  <c r="C8" i="207" a="1"/>
  <c r="C8" i="207" s="1"/>
  <c r="C9" i="207" a="1"/>
  <c r="C9" i="207" s="1"/>
  <c r="C10" i="207" a="1"/>
  <c r="C10" i="207" s="1"/>
  <c r="C11" i="207" a="1"/>
  <c r="C11" i="207" s="1"/>
  <c r="C12" i="207" a="1"/>
  <c r="C12" i="207" s="1"/>
  <c r="C13" i="207" a="1"/>
  <c r="C13" i="207" s="1"/>
  <c r="C14" i="207" a="1"/>
  <c r="C14" i="207" s="1"/>
  <c r="C15" i="207" a="1"/>
  <c r="C15" i="207" s="1"/>
  <c r="C16" i="207" a="1"/>
  <c r="C16" i="207" s="1"/>
  <c r="C17" i="207" a="1"/>
  <c r="C17" i="207" s="1"/>
  <c r="C18" i="207" a="1"/>
  <c r="C18" i="207" s="1"/>
  <c r="C19" i="207" a="1"/>
  <c r="C19" i="207" s="1"/>
  <c r="C20" i="207" a="1"/>
  <c r="C20" i="207" s="1"/>
  <c r="C21" i="207" a="1"/>
  <c r="C21" i="207" s="1"/>
  <c r="C22" i="207" a="1"/>
  <c r="C22" i="207" s="1"/>
  <c r="C23" i="207" a="1"/>
  <c r="C23" i="207" s="1"/>
  <c r="C24" i="207" a="1"/>
  <c r="C24" i="207" s="1"/>
  <c r="C6" i="207" a="1"/>
  <c r="C6" i="207" s="1"/>
  <c r="C55" i="8" a="1"/>
  <c r="C55" i="8" s="1"/>
  <c r="C37" i="217" l="1" a="1"/>
  <c r="C37" i="217" s="1"/>
  <c r="A42" i="74" l="1" a="1"/>
  <c r="A42" i="74" s="1"/>
  <c r="A41" i="74" a="1"/>
  <c r="A41" i="74" s="1"/>
  <c r="A55" i="70" a="1"/>
  <c r="A55" i="70" s="1"/>
  <c r="A56" i="70" a="1"/>
  <c r="A56" i="70" s="1"/>
  <c r="A57" i="70" a="1"/>
  <c r="A57" i="70" s="1"/>
  <c r="A58" i="70" a="1"/>
  <c r="A58" i="70" s="1"/>
  <c r="A59" i="70" a="1"/>
  <c r="A59" i="70" s="1"/>
  <c r="A60" i="70" a="1"/>
  <c r="A60" i="70" s="1"/>
  <c r="A61" i="70" a="1"/>
  <c r="A61" i="70" s="1"/>
  <c r="A62" i="70" a="1"/>
  <c r="A62" i="70" s="1"/>
  <c r="A63" i="70" a="1"/>
  <c r="A63" i="70" s="1"/>
  <c r="A64" i="70" a="1"/>
  <c r="A64" i="70" s="1"/>
  <c r="A65" i="70" a="1"/>
  <c r="A65" i="70" s="1"/>
  <c r="A66" i="70" a="1"/>
  <c r="A66" i="70" s="1"/>
  <c r="A67" i="70" a="1"/>
  <c r="A67" i="70" s="1"/>
  <c r="A68" i="70" a="1"/>
  <c r="A68" i="70" s="1"/>
  <c r="A69" i="70" a="1"/>
  <c r="A69" i="70" s="1"/>
  <c r="A54" i="70" a="1"/>
  <c r="A54" i="70" s="1"/>
  <c r="A45" i="169" a="1"/>
  <c r="A45" i="169" s="1"/>
  <c r="A48" i="178" a="1"/>
  <c r="A48" i="178" s="1"/>
  <c r="A49" i="178" a="1"/>
  <c r="A49" i="178" s="1"/>
  <c r="A50" i="178" a="1"/>
  <c r="A50" i="178" s="1"/>
  <c r="A51" i="178" a="1"/>
  <c r="A51" i="178" s="1"/>
  <c r="A52" i="178" a="1"/>
  <c r="A52" i="178" s="1"/>
  <c r="A47" i="178" a="1"/>
  <c r="A47" i="178" s="1"/>
  <c r="A57" i="66" a="1"/>
  <c r="A57" i="66" s="1"/>
  <c r="A58" i="66" a="1"/>
  <c r="A58" i="66" s="1"/>
  <c r="A59" i="66" a="1"/>
  <c r="A59" i="66" s="1"/>
  <c r="A60" i="66" a="1"/>
  <c r="A60" i="66" s="1"/>
  <c r="A61" i="66" a="1"/>
  <c r="A61" i="66" s="1"/>
  <c r="A62" i="66" a="1"/>
  <c r="A62" i="66" s="1"/>
  <c r="A63" i="66" a="1"/>
  <c r="A63" i="66" s="1"/>
  <c r="A64" i="66" a="1"/>
  <c r="A64" i="66" s="1"/>
  <c r="A65" i="66" a="1"/>
  <c r="A65" i="66" s="1"/>
  <c r="A66" i="66" a="1"/>
  <c r="A66" i="66" s="1"/>
  <c r="A67" i="66" a="1"/>
  <c r="A67" i="66" s="1"/>
  <c r="A56" i="66" a="1"/>
  <c r="A56" i="66" s="1"/>
  <c r="A47" i="80" a="1"/>
  <c r="A47" i="80" s="1"/>
  <c r="A46" i="80" a="1"/>
  <c r="A46" i="80" s="1"/>
  <c r="A46" i="89" a="1"/>
  <c r="A46" i="89" s="1"/>
  <c r="A47" i="89" a="1"/>
  <c r="A47" i="89" s="1"/>
  <c r="A45" i="89" a="1"/>
  <c r="A45" i="89" s="1"/>
  <c r="A52" i="62" a="1"/>
  <c r="A52" i="62" s="1"/>
  <c r="A53" i="62" a="1"/>
  <c r="A53" i="62" s="1"/>
  <c r="A54" i="62" a="1"/>
  <c r="A54" i="62" s="1"/>
  <c r="A55" i="62" a="1"/>
  <c r="A55" i="62" s="1"/>
  <c r="A56" i="62" a="1"/>
  <c r="A56" i="62" s="1"/>
  <c r="A57" i="62" a="1"/>
  <c r="A57" i="62" s="1"/>
  <c r="A58" i="62" a="1"/>
  <c r="A58" i="62" s="1"/>
  <c r="A59" i="62" a="1"/>
  <c r="A59" i="62" s="1"/>
  <c r="A51" i="62" a="1"/>
  <c r="A51" i="62" s="1"/>
  <c r="A45" i="61" a="1"/>
  <c r="A45" i="61" s="1"/>
  <c r="A45" i="63" a="1"/>
  <c r="A45" i="63" s="1"/>
  <c r="A48" i="60" a="1"/>
  <c r="A48" i="60" s="1"/>
  <c r="A49" i="60" a="1"/>
  <c r="A49" i="60" s="1"/>
  <c r="A50" i="60" a="1"/>
  <c r="A50" i="60" s="1"/>
  <c r="A51" i="60" a="1"/>
  <c r="A51" i="60" s="1"/>
  <c r="A52" i="60" a="1"/>
  <c r="A52" i="60" s="1"/>
  <c r="A53" i="60" a="1"/>
  <c r="A53" i="60" s="1"/>
  <c r="A47" i="60" a="1"/>
  <c r="A47" i="60" s="1"/>
  <c r="A50" i="58" a="1"/>
  <c r="A50" i="58" s="1"/>
  <c r="A51" i="58" a="1"/>
  <c r="A51" i="58" s="1"/>
  <c r="A52" i="58" a="1"/>
  <c r="A52" i="58" s="1"/>
  <c r="A49" i="58" a="1"/>
  <c r="A49" i="58" s="1"/>
  <c r="A63" i="56" a="1"/>
  <c r="A63" i="56" s="1"/>
  <c r="A64" i="56" a="1"/>
  <c r="A64" i="56" s="1"/>
  <c r="A65" i="56" a="1"/>
  <c r="A65" i="56" s="1"/>
  <c r="A66" i="56" a="1"/>
  <c r="A66" i="56" s="1"/>
  <c r="A67" i="56" a="1"/>
  <c r="A67" i="56" s="1"/>
  <c r="A68" i="56" a="1"/>
  <c r="A68" i="56" s="1"/>
  <c r="A69" i="56" a="1"/>
  <c r="A69" i="56" s="1"/>
  <c r="A70" i="56" a="1"/>
  <c r="A70" i="56" s="1"/>
  <c r="A71" i="56" a="1"/>
  <c r="A71" i="56" s="1"/>
  <c r="A72" i="56" a="1"/>
  <c r="A72" i="56" s="1"/>
  <c r="A62" i="56" a="1"/>
  <c r="A62" i="56" s="1"/>
  <c r="A44" i="55" a="1"/>
  <c r="A44" i="55" s="1"/>
  <c r="A46" i="88" a="1"/>
  <c r="A46" i="88" s="1"/>
  <c r="A45" i="88" a="1"/>
  <c r="A45" i="88" s="1"/>
  <c r="A51" i="54" a="1"/>
  <c r="A51" i="54" s="1"/>
  <c r="A52" i="54" a="1"/>
  <c r="A52" i="54" s="1"/>
  <c r="A53" i="54" a="1"/>
  <c r="A53" i="54" s="1"/>
  <c r="A50" i="54" a="1"/>
  <c r="A50" i="54" s="1"/>
  <c r="A47" i="71" a="1"/>
  <c r="A47" i="71" s="1"/>
  <c r="A46" i="71" a="1"/>
  <c r="A46" i="71" s="1"/>
  <c r="A69" i="53" a="1"/>
  <c r="A69" i="53" s="1"/>
  <c r="A70" i="53" a="1"/>
  <c r="A70" i="53" s="1"/>
  <c r="A71" i="53" a="1"/>
  <c r="A71" i="53" s="1"/>
  <c r="A72" i="53" a="1"/>
  <c r="A72" i="53" s="1"/>
  <c r="A73" i="53" a="1"/>
  <c r="A73" i="53" s="1"/>
  <c r="A74" i="53" a="1"/>
  <c r="A74" i="53" s="1"/>
  <c r="A75" i="53" a="1"/>
  <c r="A75" i="53" s="1"/>
  <c r="A76" i="53" a="1"/>
  <c r="A76" i="53" s="1"/>
  <c r="A77" i="53" a="1"/>
  <c r="A77" i="53" s="1"/>
  <c r="A78" i="53" a="1"/>
  <c r="A78" i="53" s="1"/>
  <c r="A68" i="53" a="1"/>
  <c r="A68" i="53" s="1"/>
  <c r="A58" i="52" a="1"/>
  <c r="A58" i="52" s="1"/>
  <c r="A59" i="52" a="1"/>
  <c r="A59" i="52" s="1"/>
  <c r="A60" i="52" a="1"/>
  <c r="A60" i="52" s="1"/>
  <c r="A61" i="52" a="1"/>
  <c r="A61" i="52" s="1"/>
  <c r="A62" i="52" a="1"/>
  <c r="A62" i="52" s="1"/>
  <c r="A57" i="52" a="1"/>
  <c r="A57" i="52" s="1"/>
  <c r="A67" i="51" a="1"/>
  <c r="A67" i="51" s="1"/>
  <c r="A68" i="51" a="1"/>
  <c r="A68" i="51" s="1"/>
  <c r="A69" i="51" a="1"/>
  <c r="A69" i="51" s="1"/>
  <c r="A70" i="51" a="1"/>
  <c r="A70" i="51" s="1"/>
  <c r="A71" i="51" a="1"/>
  <c r="A71" i="51" s="1"/>
  <c r="A72" i="51" a="1"/>
  <c r="A72" i="51" s="1"/>
  <c r="A73" i="51" a="1"/>
  <c r="A73" i="51" s="1"/>
  <c r="A74" i="51" a="1"/>
  <c r="A74" i="51" s="1"/>
  <c r="A75" i="51" a="1"/>
  <c r="A75" i="51" s="1"/>
  <c r="A76" i="51" a="1"/>
  <c r="A76" i="51" s="1"/>
  <c r="A66" i="51" a="1"/>
  <c r="A66" i="51" s="1"/>
  <c r="A45" i="77" a="1"/>
  <c r="A45" i="77" s="1"/>
  <c r="A44" i="77" a="1"/>
  <c r="A44" i="77" s="1"/>
  <c r="A65" i="50" a="1"/>
  <c r="A65" i="50" s="1"/>
  <c r="A66" i="50" a="1"/>
  <c r="A66" i="50" s="1"/>
  <c r="A67" i="50" a="1"/>
  <c r="A67" i="50" s="1"/>
  <c r="A64" i="50" a="1"/>
  <c r="A64" i="50" s="1"/>
  <c r="A47" i="49" a="1"/>
  <c r="A47" i="49" s="1"/>
  <c r="A50" i="49" a="1"/>
  <c r="A50" i="49" s="1"/>
  <c r="A25" i="49" s="1"/>
  <c r="C50" i="49" a="1"/>
  <c r="C50" i="49" s="1"/>
  <c r="A48" i="49" a="1"/>
  <c r="A48" i="49" s="1"/>
  <c r="A49" i="49" a="1"/>
  <c r="A49" i="49" s="1"/>
  <c r="A55" i="47" a="1"/>
  <c r="A55" i="47" s="1"/>
  <c r="A56" i="47" a="1"/>
  <c r="A56" i="47" s="1"/>
  <c r="A57" i="47" a="1"/>
  <c r="A57" i="47" s="1"/>
  <c r="A58" i="47" a="1"/>
  <c r="A58" i="47" s="1"/>
  <c r="A59" i="47" a="1"/>
  <c r="A59" i="47" s="1"/>
  <c r="A60" i="47" a="1"/>
  <c r="A60" i="47" s="1"/>
  <c r="A61" i="47" a="1"/>
  <c r="A61" i="47" s="1"/>
  <c r="A62" i="47" a="1"/>
  <c r="A62" i="47" s="1"/>
  <c r="A63" i="47" a="1"/>
  <c r="A63" i="47" s="1"/>
  <c r="A64" i="47" a="1"/>
  <c r="A64" i="47" s="1"/>
  <c r="A54" i="47" a="1"/>
  <c r="A54" i="47" s="1"/>
  <c r="A51" i="78" a="1"/>
  <c r="A51" i="78" s="1"/>
  <c r="A52" i="78" a="1"/>
  <c r="A52" i="78" s="1"/>
  <c r="A53" i="78" a="1"/>
  <c r="A53" i="78" s="1"/>
  <c r="A54" i="78" a="1"/>
  <c r="A54" i="78" s="1"/>
  <c r="A55" i="78" a="1"/>
  <c r="A55" i="78" s="1"/>
  <c r="A56" i="78" a="1"/>
  <c r="A56" i="78" s="1"/>
  <c r="A57" i="78" a="1"/>
  <c r="A57" i="78" s="1"/>
  <c r="A58" i="78" a="1"/>
  <c r="A58" i="78" s="1"/>
  <c r="A59" i="78" a="1"/>
  <c r="A59" i="78" s="1"/>
  <c r="A60" i="78" a="1"/>
  <c r="A60" i="78" s="1"/>
  <c r="A61" i="78" a="1"/>
  <c r="A61" i="78" s="1"/>
  <c r="A62" i="78" a="1"/>
  <c r="A62" i="78" s="1"/>
  <c r="A63" i="78" a="1"/>
  <c r="A63" i="78" s="1"/>
  <c r="A50" i="78" a="1"/>
  <c r="A50" i="78" s="1"/>
  <c r="A58" i="215" a="1"/>
  <c r="A58" i="215" s="1"/>
  <c r="A59" i="215" a="1"/>
  <c r="A59" i="215" s="1"/>
  <c r="A60" i="215" a="1"/>
  <c r="A60" i="215" s="1"/>
  <c r="A61" i="215" a="1"/>
  <c r="A61" i="215" s="1"/>
  <c r="A62" i="215" a="1"/>
  <c r="A62" i="215" s="1"/>
  <c r="A63" i="215" a="1"/>
  <c r="A63" i="215" s="1"/>
  <c r="A64" i="215" a="1"/>
  <c r="A64" i="215" s="1"/>
  <c r="A65" i="215" a="1"/>
  <c r="A65" i="215" s="1"/>
  <c r="A57" i="215" a="1"/>
  <c r="A57" i="215" s="1"/>
  <c r="A68" i="46" a="1"/>
  <c r="A68" i="46" s="1"/>
  <c r="A69" i="46" a="1"/>
  <c r="A69" i="46" s="1"/>
  <c r="A70" i="46" a="1"/>
  <c r="A70" i="46" s="1"/>
  <c r="A71" i="46" a="1"/>
  <c r="A71" i="46" s="1"/>
  <c r="A72" i="46" a="1"/>
  <c r="A72" i="46" s="1"/>
  <c r="A73" i="46" a="1"/>
  <c r="A73" i="46" s="1"/>
  <c r="A74" i="46" a="1"/>
  <c r="A74" i="46" s="1"/>
  <c r="A75" i="46" a="1"/>
  <c r="A75" i="46" s="1"/>
  <c r="A76" i="46" a="1"/>
  <c r="A76" i="46" s="1"/>
  <c r="A67" i="46" a="1"/>
  <c r="A67" i="46" s="1"/>
  <c r="A47" i="44" a="1"/>
  <c r="A47" i="44" s="1"/>
  <c r="A48" i="44" a="1"/>
  <c r="A48" i="44" s="1"/>
  <c r="A46" i="44" a="1"/>
  <c r="A46" i="44" s="1"/>
  <c r="A57" i="43" a="1"/>
  <c r="A57" i="43" s="1"/>
  <c r="A58" i="43" a="1"/>
  <c r="A58" i="43" s="1"/>
  <c r="A59" i="43" a="1"/>
  <c r="A59" i="43" s="1"/>
  <c r="A60" i="43" a="1"/>
  <c r="A60" i="43" s="1"/>
  <c r="A61" i="43" a="1"/>
  <c r="A61" i="43" s="1"/>
  <c r="A62" i="43" a="1"/>
  <c r="A62" i="43" s="1"/>
  <c r="A63" i="43" a="1"/>
  <c r="A63" i="43" s="1"/>
  <c r="A56" i="43" a="1"/>
  <c r="A56" i="43" s="1"/>
  <c r="A49" i="90" a="1"/>
  <c r="A49" i="90" s="1"/>
  <c r="A48" i="90" a="1"/>
  <c r="A48" i="90" s="1"/>
  <c r="A51" i="42" a="1"/>
  <c r="A51" i="42" s="1"/>
  <c r="A52" i="42" a="1"/>
  <c r="A52" i="42" s="1"/>
  <c r="A53" i="42" a="1"/>
  <c r="A53" i="42" s="1"/>
  <c r="A50" i="42" a="1"/>
  <c r="A50" i="42" s="1"/>
  <c r="A41" i="41" a="1"/>
  <c r="A41" i="41" s="1"/>
  <c r="C29" i="60" l="1"/>
  <c r="D29" i="60"/>
  <c r="E29" i="60"/>
  <c r="B29" i="60"/>
  <c r="C25" i="49"/>
  <c r="E50" i="49"/>
  <c r="F50" i="49" s="1"/>
  <c r="B50" i="49"/>
  <c r="B25" i="49" s="1"/>
  <c r="D50" i="49"/>
  <c r="D25" i="49" s="1"/>
  <c r="C42" i="74" a="1"/>
  <c r="C42" i="74" s="1"/>
  <c r="C41" i="74" a="1"/>
  <c r="C41" i="74" s="1"/>
  <c r="C55" i="70" a="1"/>
  <c r="C55" i="70" s="1"/>
  <c r="C56" i="70" a="1"/>
  <c r="C56" i="70" s="1"/>
  <c r="C57" i="70" a="1"/>
  <c r="C57" i="70" s="1"/>
  <c r="C58" i="70" a="1"/>
  <c r="C58" i="70" s="1"/>
  <c r="C59" i="70" a="1"/>
  <c r="C59" i="70" s="1"/>
  <c r="C60" i="70" a="1"/>
  <c r="C60" i="70" s="1"/>
  <c r="C61" i="70" a="1"/>
  <c r="C61" i="70" s="1"/>
  <c r="C62" i="70" a="1"/>
  <c r="C62" i="70" s="1"/>
  <c r="C63" i="70" a="1"/>
  <c r="C63" i="70" s="1"/>
  <c r="C64" i="70" a="1"/>
  <c r="C64" i="70" s="1"/>
  <c r="C65" i="70" a="1"/>
  <c r="C65" i="70" s="1"/>
  <c r="C66" i="70" a="1"/>
  <c r="C66" i="70" s="1"/>
  <c r="C67" i="70" a="1"/>
  <c r="C67" i="70" s="1"/>
  <c r="C68" i="70" a="1"/>
  <c r="C68" i="70" s="1"/>
  <c r="C69" i="70" a="1"/>
  <c r="C69" i="70" s="1"/>
  <c r="C54" i="70" a="1"/>
  <c r="C54" i="70" s="1"/>
  <c r="C45" i="169" a="1"/>
  <c r="C45" i="169" s="1"/>
  <c r="C48" i="178" a="1"/>
  <c r="C48" i="178" s="1"/>
  <c r="C49" i="178" a="1"/>
  <c r="C49" i="178" s="1"/>
  <c r="C50" i="178" a="1"/>
  <c r="C50" i="178" s="1"/>
  <c r="C51" i="178" a="1"/>
  <c r="C51" i="178" s="1"/>
  <c r="C52" i="178" a="1"/>
  <c r="C52" i="178" s="1"/>
  <c r="C47" i="178" a="1"/>
  <c r="C47" i="178" s="1"/>
  <c r="C57" i="66" a="1"/>
  <c r="C57" i="66" s="1"/>
  <c r="C58" i="66" a="1"/>
  <c r="C58" i="66" s="1"/>
  <c r="C59" i="66" a="1"/>
  <c r="C59" i="66" s="1"/>
  <c r="C60" i="66" a="1"/>
  <c r="C60" i="66" s="1"/>
  <c r="C61" i="66" a="1"/>
  <c r="C61" i="66" s="1"/>
  <c r="C62" i="66" a="1"/>
  <c r="C62" i="66" s="1"/>
  <c r="C63" i="66" a="1"/>
  <c r="C63" i="66" s="1"/>
  <c r="C64" i="66" a="1"/>
  <c r="C64" i="66" s="1"/>
  <c r="C65" i="66" a="1"/>
  <c r="C65" i="66" s="1"/>
  <c r="C66" i="66" a="1"/>
  <c r="C66" i="66" s="1"/>
  <c r="C67" i="66" a="1"/>
  <c r="C67" i="66" s="1"/>
  <c r="C56" i="66" a="1"/>
  <c r="C56" i="66" s="1"/>
  <c r="C47" i="80" a="1"/>
  <c r="C47" i="80" s="1"/>
  <c r="C46" i="80" a="1"/>
  <c r="C46" i="80" s="1"/>
  <c r="C46" i="89" a="1"/>
  <c r="C46" i="89" s="1"/>
  <c r="C47" i="89" a="1"/>
  <c r="C47" i="89" s="1"/>
  <c r="C45" i="89" a="1"/>
  <c r="C45" i="89" s="1"/>
  <c r="C52" i="62" a="1"/>
  <c r="C52" i="62" s="1"/>
  <c r="C53" i="62" a="1"/>
  <c r="C53" i="62" s="1"/>
  <c r="C54" i="62" a="1"/>
  <c r="C54" i="62" s="1"/>
  <c r="C55" i="62" a="1"/>
  <c r="C55" i="62" s="1"/>
  <c r="C56" i="62" a="1"/>
  <c r="C56" i="62" s="1"/>
  <c r="C57" i="62" a="1"/>
  <c r="C57" i="62" s="1"/>
  <c r="C58" i="62" a="1"/>
  <c r="C58" i="62" s="1"/>
  <c r="C59" i="62" a="1"/>
  <c r="C59" i="62" s="1"/>
  <c r="C51" i="62" a="1"/>
  <c r="C51" i="62" s="1"/>
  <c r="C45" i="61" a="1"/>
  <c r="C45" i="61" s="1"/>
  <c r="C45" i="63" a="1"/>
  <c r="C45" i="63" s="1"/>
  <c r="C48" i="60" a="1"/>
  <c r="C48" i="60" s="1"/>
  <c r="C49" i="60" a="1"/>
  <c r="C49" i="60" s="1"/>
  <c r="C50" i="60" a="1"/>
  <c r="C50" i="60" s="1"/>
  <c r="C51" i="60" a="1"/>
  <c r="C51" i="60" s="1"/>
  <c r="C52" i="60" a="1"/>
  <c r="C52" i="60" s="1"/>
  <c r="C53" i="60" a="1"/>
  <c r="C53" i="60" s="1"/>
  <c r="C47" i="60" a="1"/>
  <c r="C47" i="60" s="1"/>
  <c r="C50" i="58" a="1"/>
  <c r="C50" i="58" s="1"/>
  <c r="C51" i="58" a="1"/>
  <c r="C51" i="58" s="1"/>
  <c r="C52" i="58" a="1"/>
  <c r="C52" i="58" s="1"/>
  <c r="C49" i="58" a="1"/>
  <c r="C49" i="58" s="1"/>
  <c r="C63" i="56" a="1"/>
  <c r="C63" i="56" s="1"/>
  <c r="C64" i="56" a="1"/>
  <c r="C64" i="56" s="1"/>
  <c r="C65" i="56" a="1"/>
  <c r="C65" i="56" s="1"/>
  <c r="C66" i="56" a="1"/>
  <c r="C66" i="56" s="1"/>
  <c r="C67" i="56" a="1"/>
  <c r="C67" i="56" s="1"/>
  <c r="C68" i="56" a="1"/>
  <c r="C68" i="56" s="1"/>
  <c r="C69" i="56" a="1"/>
  <c r="C69" i="56" s="1"/>
  <c r="C70" i="56" a="1"/>
  <c r="C70" i="56" s="1"/>
  <c r="C71" i="56" a="1"/>
  <c r="C71" i="56" s="1"/>
  <c r="C72" i="56" a="1"/>
  <c r="C72" i="56" s="1"/>
  <c r="C62" i="56" a="1"/>
  <c r="C62" i="56" s="1"/>
  <c r="C44" i="55" a="1"/>
  <c r="C44" i="55" s="1"/>
  <c r="C46" i="88" a="1"/>
  <c r="C46" i="88" s="1"/>
  <c r="C45" i="88" a="1"/>
  <c r="C45" i="88" s="1"/>
  <c r="C51" i="54" a="1"/>
  <c r="C51" i="54" s="1"/>
  <c r="C52" i="54" a="1"/>
  <c r="C52" i="54" s="1"/>
  <c r="C53" i="54" a="1"/>
  <c r="C53" i="54" s="1"/>
  <c r="C50" i="54" a="1"/>
  <c r="C50" i="54" s="1"/>
  <c r="C47" i="71" a="1"/>
  <c r="C47" i="71" s="1"/>
  <c r="C46" i="71" a="1"/>
  <c r="C46" i="71" s="1"/>
  <c r="C69" i="53" a="1"/>
  <c r="C69" i="53" s="1"/>
  <c r="C70" i="53" a="1"/>
  <c r="C70" i="53" s="1"/>
  <c r="C71" i="53" a="1"/>
  <c r="C71" i="53" s="1"/>
  <c r="C72" i="53" a="1"/>
  <c r="C72" i="53" s="1"/>
  <c r="C73" i="53" a="1"/>
  <c r="C73" i="53" s="1"/>
  <c r="C74" i="53" a="1"/>
  <c r="C74" i="53" s="1"/>
  <c r="C75" i="53" a="1"/>
  <c r="C75" i="53" s="1"/>
  <c r="C76" i="53" a="1"/>
  <c r="C76" i="53" s="1"/>
  <c r="C77" i="53" a="1"/>
  <c r="C77" i="53" s="1"/>
  <c r="C78" i="53" a="1"/>
  <c r="C78" i="53" s="1"/>
  <c r="C68" i="53" a="1"/>
  <c r="C68" i="53" s="1"/>
  <c r="C58" i="52" a="1"/>
  <c r="C58" i="52" s="1"/>
  <c r="C59" i="52" a="1"/>
  <c r="C59" i="52" s="1"/>
  <c r="C60" i="52" a="1"/>
  <c r="C60" i="52" s="1"/>
  <c r="C61" i="52" a="1"/>
  <c r="C61" i="52" s="1"/>
  <c r="C62" i="52" a="1"/>
  <c r="C62" i="52" s="1"/>
  <c r="C57" i="52" a="1"/>
  <c r="C57" i="52" s="1"/>
  <c r="C67" i="51" a="1"/>
  <c r="C67" i="51" s="1"/>
  <c r="C68" i="51" a="1"/>
  <c r="C68" i="51" s="1"/>
  <c r="C69" i="51" a="1"/>
  <c r="C69" i="51" s="1"/>
  <c r="C70" i="51" a="1"/>
  <c r="C70" i="51" s="1"/>
  <c r="C71" i="51" a="1"/>
  <c r="C71" i="51" s="1"/>
  <c r="C72" i="51" a="1"/>
  <c r="C72" i="51" s="1"/>
  <c r="C73" i="51" a="1"/>
  <c r="C73" i="51" s="1"/>
  <c r="C74" i="51" a="1"/>
  <c r="C74" i="51" s="1"/>
  <c r="C75" i="51" a="1"/>
  <c r="C75" i="51" s="1"/>
  <c r="C76" i="51" a="1"/>
  <c r="C76" i="51" s="1"/>
  <c r="C66" i="51" a="1"/>
  <c r="C66" i="51" s="1"/>
  <c r="C45" i="77" a="1"/>
  <c r="C45" i="77" s="1"/>
  <c r="C44" i="77" a="1"/>
  <c r="C44" i="77" s="1"/>
  <c r="C65" i="50" a="1"/>
  <c r="C65" i="50" s="1"/>
  <c r="C66" i="50" a="1"/>
  <c r="C66" i="50" s="1"/>
  <c r="C67" i="50" a="1"/>
  <c r="C67" i="50" s="1"/>
  <c r="C64" i="50" a="1"/>
  <c r="C64" i="50" s="1"/>
  <c r="C48" i="49" a="1"/>
  <c r="C48" i="49" s="1"/>
  <c r="C49" i="49" a="1"/>
  <c r="C49" i="49" s="1"/>
  <c r="C47" i="49" a="1"/>
  <c r="C47" i="49" s="1"/>
  <c r="C55" i="47" a="1"/>
  <c r="C55" i="47" s="1"/>
  <c r="C56" i="47" a="1"/>
  <c r="C56" i="47" s="1"/>
  <c r="C57" i="47" a="1"/>
  <c r="C57" i="47" s="1"/>
  <c r="C58" i="47" a="1"/>
  <c r="C58" i="47" s="1"/>
  <c r="C59" i="47" a="1"/>
  <c r="C59" i="47" s="1"/>
  <c r="C60" i="47" a="1"/>
  <c r="C60" i="47" s="1"/>
  <c r="C61" i="47" a="1"/>
  <c r="C61" i="47" s="1"/>
  <c r="C62" i="47" a="1"/>
  <c r="C62" i="47" s="1"/>
  <c r="C63" i="47" a="1"/>
  <c r="C63" i="47" s="1"/>
  <c r="C64" i="47" a="1"/>
  <c r="C64" i="47" s="1"/>
  <c r="C54" i="47" a="1"/>
  <c r="C54" i="47" s="1"/>
  <c r="C51" i="78" a="1"/>
  <c r="C51" i="78" s="1"/>
  <c r="C52" i="78" a="1"/>
  <c r="C52" i="78" s="1"/>
  <c r="C53" i="78" a="1"/>
  <c r="C53" i="78" s="1"/>
  <c r="C54" i="78" a="1"/>
  <c r="C54" i="78" s="1"/>
  <c r="C55" i="78" a="1"/>
  <c r="C55" i="78" s="1"/>
  <c r="C56" i="78" a="1"/>
  <c r="C56" i="78" s="1"/>
  <c r="C57" i="78" a="1"/>
  <c r="C57" i="78" s="1"/>
  <c r="C58" i="78" a="1"/>
  <c r="C58" i="78" s="1"/>
  <c r="C59" i="78" a="1"/>
  <c r="C59" i="78" s="1"/>
  <c r="C60" i="78" a="1"/>
  <c r="C60" i="78" s="1"/>
  <c r="C61" i="78" a="1"/>
  <c r="C61" i="78" s="1"/>
  <c r="C62" i="78" a="1"/>
  <c r="C62" i="78" s="1"/>
  <c r="C63" i="78" a="1"/>
  <c r="C63" i="78" s="1"/>
  <c r="C50" i="78" a="1"/>
  <c r="C50" i="78" s="1"/>
  <c r="C65" i="215" a="1"/>
  <c r="C65" i="215" s="1"/>
  <c r="C58" i="215" a="1"/>
  <c r="C58" i="215" s="1"/>
  <c r="C59" i="215" a="1"/>
  <c r="C59" i="215" s="1"/>
  <c r="C60" i="215" a="1"/>
  <c r="C60" i="215" s="1"/>
  <c r="C61" i="215" a="1"/>
  <c r="C61" i="215" s="1"/>
  <c r="C62" i="215" a="1"/>
  <c r="C62" i="215" s="1"/>
  <c r="C63" i="215" a="1"/>
  <c r="C63" i="215" s="1"/>
  <c r="C64" i="215" a="1"/>
  <c r="C64" i="215" s="1"/>
  <c r="C57" i="215" a="1"/>
  <c r="C57" i="215" s="1"/>
  <c r="C68" i="46" a="1"/>
  <c r="C68" i="46" s="1"/>
  <c r="C69" i="46" a="1"/>
  <c r="C69" i="46" s="1"/>
  <c r="C70" i="46" a="1"/>
  <c r="C70" i="46" s="1"/>
  <c r="C71" i="46" a="1"/>
  <c r="C71" i="46" s="1"/>
  <c r="C72" i="46" a="1"/>
  <c r="C72" i="46" s="1"/>
  <c r="C73" i="46" a="1"/>
  <c r="C73" i="46" s="1"/>
  <c r="C74" i="46" a="1"/>
  <c r="C74" i="46" s="1"/>
  <c r="C75" i="46" a="1"/>
  <c r="C75" i="46" s="1"/>
  <c r="C76" i="46" a="1"/>
  <c r="C76" i="46" s="1"/>
  <c r="C67" i="46" a="1"/>
  <c r="C67" i="46" s="1"/>
  <c r="C47" i="44" a="1"/>
  <c r="C47" i="44" s="1"/>
  <c r="C48" i="44" a="1"/>
  <c r="C48" i="44" s="1"/>
  <c r="C46" i="44" a="1"/>
  <c r="C46" i="44" s="1"/>
  <c r="C57" i="43" a="1"/>
  <c r="C57" i="43" s="1"/>
  <c r="C58" i="43" a="1"/>
  <c r="C58" i="43" s="1"/>
  <c r="C59" i="43" a="1"/>
  <c r="C59" i="43" s="1"/>
  <c r="C60" i="43" a="1"/>
  <c r="C60" i="43" s="1"/>
  <c r="C61" i="43" a="1"/>
  <c r="C61" i="43" s="1"/>
  <c r="C62" i="43" a="1"/>
  <c r="C62" i="43" s="1"/>
  <c r="C63" i="43" a="1"/>
  <c r="C63" i="43" s="1"/>
  <c r="C56" i="43" a="1"/>
  <c r="C56" i="43" s="1"/>
  <c r="C49" i="90" a="1"/>
  <c r="C49" i="90" s="1"/>
  <c r="C48" i="90" a="1"/>
  <c r="C48" i="90" s="1"/>
  <c r="C51" i="42" a="1"/>
  <c r="C51" i="42" s="1"/>
  <c r="C52" i="42" a="1"/>
  <c r="C52" i="42" s="1"/>
  <c r="C53" i="42" a="1"/>
  <c r="C53" i="42" s="1"/>
  <c r="C50" i="42" a="1"/>
  <c r="C50" i="42" s="1"/>
  <c r="C42" i="41" a="1"/>
  <c r="C42" i="41" s="1"/>
  <c r="C41" i="41" a="1"/>
  <c r="C41" i="41" s="1"/>
  <c r="C61" i="40" a="1"/>
  <c r="C61" i="40" s="1"/>
  <c r="C62" i="40" a="1"/>
  <c r="C62" i="40" s="1"/>
  <c r="C63" i="40" a="1"/>
  <c r="C63" i="40" s="1"/>
  <c r="C64" i="40" a="1"/>
  <c r="C64" i="40" s="1"/>
  <c r="C65" i="40" a="1"/>
  <c r="C65" i="40" s="1"/>
  <c r="C66" i="40" a="1"/>
  <c r="C66" i="40" s="1"/>
  <c r="C67" i="40" a="1"/>
  <c r="C67" i="40" s="1"/>
  <c r="C68" i="40" a="1"/>
  <c r="C68" i="40" s="1"/>
  <c r="C69" i="40" a="1"/>
  <c r="C69" i="40" s="1"/>
  <c r="C60" i="40" a="1"/>
  <c r="C60" i="40" s="1"/>
  <c r="C67" i="39" a="1"/>
  <c r="C67" i="39" s="1"/>
  <c r="C47" i="176" a="1"/>
  <c r="C47" i="176" s="1"/>
  <c r="C48" i="176" a="1"/>
  <c r="C48" i="176" s="1"/>
  <c r="C49" i="176" a="1"/>
  <c r="C49" i="176" s="1"/>
  <c r="C50" i="176" a="1"/>
  <c r="C50" i="176" s="1"/>
  <c r="C46" i="176" a="1"/>
  <c r="C46" i="176" s="1"/>
  <c r="C47" i="38" a="1"/>
  <c r="C47" i="38" s="1"/>
  <c r="C58" i="37" a="1"/>
  <c r="C58" i="37" s="1"/>
  <c r="C59" i="37" a="1"/>
  <c r="C59" i="37" s="1"/>
  <c r="C60" i="37" a="1"/>
  <c r="C60" i="37" s="1"/>
  <c r="C61" i="37" a="1"/>
  <c r="C61" i="37" s="1"/>
  <c r="C62" i="37" a="1"/>
  <c r="C62" i="37" s="1"/>
  <c r="C63" i="37" a="1"/>
  <c r="C63" i="37" s="1"/>
  <c r="C64" i="37" a="1"/>
  <c r="C64" i="37" s="1"/>
  <c r="C65" i="37" a="1"/>
  <c r="C65" i="37" s="1"/>
  <c r="C66" i="37" a="1"/>
  <c r="C66" i="37" s="1"/>
  <c r="C67" i="37" a="1"/>
  <c r="C67" i="37" s="1"/>
  <c r="C68" i="37" a="1"/>
  <c r="C68" i="37" s="1"/>
  <c r="C57" i="37" a="1"/>
  <c r="C57" i="37" s="1"/>
  <c r="C51" i="36" a="1"/>
  <c r="C51" i="36" s="1"/>
  <c r="C52" i="36" a="1"/>
  <c r="C52" i="36" s="1"/>
  <c r="C53" i="36" a="1"/>
  <c r="C53" i="36" s="1"/>
  <c r="C54" i="36" a="1"/>
  <c r="C54" i="36" s="1"/>
  <c r="C50" i="36" a="1"/>
  <c r="C50" i="36" s="1"/>
  <c r="C40" i="35" a="1"/>
  <c r="C40" i="35" s="1"/>
  <c r="C51" i="76" a="1"/>
  <c r="C51" i="76" s="1"/>
  <c r="C52" i="76" a="1"/>
  <c r="C52" i="76" s="1"/>
  <c r="C53" i="76" a="1"/>
  <c r="C53" i="76" s="1"/>
  <c r="C54" i="76" a="1"/>
  <c r="C54" i="76" s="1"/>
  <c r="C50" i="76" a="1"/>
  <c r="C50" i="76" s="1"/>
  <c r="C46" i="34" a="1"/>
  <c r="C46" i="34" s="1"/>
  <c r="C47" i="34" a="1"/>
  <c r="C47" i="34" s="1"/>
  <c r="C48" i="34" a="1"/>
  <c r="C48" i="34" s="1"/>
  <c r="C49" i="34" a="1"/>
  <c r="C49" i="34" s="1"/>
  <c r="C45" i="34" a="1"/>
  <c r="C45" i="34" s="1"/>
  <c r="C52" i="208" a="1"/>
  <c r="C52" i="208" s="1"/>
  <c r="C50" i="211" a="1"/>
  <c r="C50" i="211" s="1"/>
  <c r="C53" i="33" a="1"/>
  <c r="C53" i="33" s="1"/>
  <c r="C52" i="33" a="1"/>
  <c r="C52" i="33" s="1"/>
  <c r="C46" i="219" a="1"/>
  <c r="C46" i="219" s="1"/>
  <c r="C97" i="32" a="1"/>
  <c r="C97" i="32" s="1"/>
  <c r="C98" i="32" a="1"/>
  <c r="C98" i="32" s="1"/>
  <c r="C99" i="32" a="1"/>
  <c r="C99" i="32" s="1"/>
  <c r="C100" i="32" a="1"/>
  <c r="C100" i="32" s="1"/>
  <c r="C101" i="32" a="1"/>
  <c r="C101" i="32" s="1"/>
  <c r="C102" i="32" a="1"/>
  <c r="C102" i="32" s="1"/>
  <c r="C103" i="32" a="1"/>
  <c r="C103" i="32" s="1"/>
  <c r="C104" i="32" a="1"/>
  <c r="C104" i="32" s="1"/>
  <c r="C105" i="32" a="1"/>
  <c r="C105" i="32" s="1"/>
  <c r="C106" i="32" a="1"/>
  <c r="C106" i="32" s="1"/>
  <c r="C107" i="32" a="1"/>
  <c r="C107" i="32" s="1"/>
  <c r="C108" i="32" a="1"/>
  <c r="C108" i="32" s="1"/>
  <c r="C109" i="32" a="1"/>
  <c r="C109" i="32" s="1"/>
  <c r="C110" i="32" a="1"/>
  <c r="C110" i="32" s="1"/>
  <c r="C111" i="32" a="1"/>
  <c r="C111" i="32" s="1"/>
  <c r="C112" i="32" a="1"/>
  <c r="C112" i="32" s="1"/>
  <c r="C113" i="32" a="1"/>
  <c r="C113" i="32" s="1"/>
  <c r="C114" i="32" a="1"/>
  <c r="C114" i="32" s="1"/>
  <c r="C115" i="32" a="1"/>
  <c r="C115" i="32" s="1"/>
  <c r="C116" i="32" a="1"/>
  <c r="C116" i="32" s="1"/>
  <c r="C117" i="32" a="1"/>
  <c r="C117" i="32" s="1"/>
  <c r="C118" i="32" a="1"/>
  <c r="C118" i="32" s="1"/>
  <c r="C119" i="32" a="1"/>
  <c r="C119" i="32" s="1"/>
  <c r="C120" i="32" a="1"/>
  <c r="C120" i="32" s="1"/>
  <c r="C121" i="32" a="1"/>
  <c r="C121" i="32" s="1"/>
  <c r="C122" i="32" a="1"/>
  <c r="C122" i="32" s="1"/>
  <c r="C123" i="32" a="1"/>
  <c r="C123" i="32" s="1"/>
  <c r="C124" i="32" a="1"/>
  <c r="C124" i="32" s="1"/>
  <c r="C125" i="32" a="1"/>
  <c r="C125" i="32" s="1"/>
  <c r="C126" i="32" a="1"/>
  <c r="C126" i="32" s="1"/>
  <c r="C127" i="32" a="1"/>
  <c r="C127" i="32" s="1"/>
  <c r="C128" i="32" a="1"/>
  <c r="C128" i="32" s="1"/>
  <c r="C129" i="32" a="1"/>
  <c r="C129" i="32" s="1"/>
  <c r="C130" i="32" a="1"/>
  <c r="C130" i="32" s="1"/>
  <c r="C131" i="32" a="1"/>
  <c r="C131" i="32" s="1"/>
  <c r="C132" i="32" a="1"/>
  <c r="C132" i="32" s="1"/>
  <c r="C133" i="32" a="1"/>
  <c r="C133" i="32" s="1"/>
  <c r="C134" i="32" a="1"/>
  <c r="C134" i="32" s="1"/>
  <c r="C135" i="32" a="1"/>
  <c r="C135" i="32" s="1"/>
  <c r="C136" i="32" a="1"/>
  <c r="C136" i="32" s="1"/>
  <c r="C137" i="32" a="1"/>
  <c r="C137" i="32" s="1"/>
  <c r="C138" i="32" a="1"/>
  <c r="C138" i="32" s="1"/>
  <c r="C139" i="32" a="1"/>
  <c r="C139" i="32" s="1"/>
  <c r="C140" i="32" a="1"/>
  <c r="C140" i="32" s="1"/>
  <c r="C141" i="32" a="1"/>
  <c r="C141" i="32" s="1"/>
  <c r="C142" i="32" a="1"/>
  <c r="C142" i="32" s="1"/>
  <c r="C143" i="32" a="1"/>
  <c r="C143" i="32" s="1"/>
  <c r="C144" i="32" a="1"/>
  <c r="C144" i="32" s="1"/>
  <c r="C145" i="32" a="1"/>
  <c r="C145" i="32" s="1"/>
  <c r="C96" i="32" a="1"/>
  <c r="C96" i="32" s="1"/>
  <c r="C120" i="31" a="1"/>
  <c r="C120" i="31" s="1"/>
  <c r="C121" i="31" a="1"/>
  <c r="C121" i="31" s="1"/>
  <c r="C122" i="31" a="1"/>
  <c r="C122" i="31" s="1"/>
  <c r="C123" i="31" a="1"/>
  <c r="C123" i="31" s="1"/>
  <c r="C124" i="31" a="1"/>
  <c r="C124" i="31" s="1"/>
  <c r="C125" i="31" a="1"/>
  <c r="C125" i="31" s="1"/>
  <c r="C126" i="31" a="1"/>
  <c r="C126" i="31" s="1"/>
  <c r="C127" i="31" a="1"/>
  <c r="C127" i="31" s="1"/>
  <c r="C128" i="31" a="1"/>
  <c r="C128" i="31" s="1"/>
  <c r="C129" i="31" a="1"/>
  <c r="C129" i="31" s="1"/>
  <c r="C130" i="31" a="1"/>
  <c r="C130" i="31" s="1"/>
  <c r="C131" i="31" a="1"/>
  <c r="C131" i="31" s="1"/>
  <c r="C132" i="31" a="1"/>
  <c r="C132" i="31" s="1"/>
  <c r="C133" i="31" a="1"/>
  <c r="C133" i="31" s="1"/>
  <c r="C134" i="31" a="1"/>
  <c r="C134" i="31" s="1"/>
  <c r="C135" i="31" a="1"/>
  <c r="C135" i="31" s="1"/>
  <c r="C136" i="31" a="1"/>
  <c r="C136" i="31" s="1"/>
  <c r="C137" i="31" a="1"/>
  <c r="C137" i="31" s="1"/>
  <c r="C138" i="31" a="1"/>
  <c r="C138" i="31" s="1"/>
  <c r="C139" i="31" a="1"/>
  <c r="C139" i="31" s="1"/>
  <c r="C140" i="31" a="1"/>
  <c r="C140" i="31" s="1"/>
  <c r="C141" i="31" a="1"/>
  <c r="C141" i="31" s="1"/>
  <c r="C142" i="31" a="1"/>
  <c r="C142" i="31" s="1"/>
  <c r="C143" i="31" a="1"/>
  <c r="C143" i="31" s="1"/>
  <c r="C144" i="31" a="1"/>
  <c r="C144" i="31" s="1"/>
  <c r="C145" i="31" a="1"/>
  <c r="C145" i="31" s="1"/>
  <c r="C146" i="31" a="1"/>
  <c r="C146" i="31" s="1"/>
  <c r="C119" i="31" a="1"/>
  <c r="C119" i="31" s="1"/>
  <c r="C38" i="197" a="1"/>
  <c r="C38" i="197" s="1"/>
  <c r="C42" i="191" a="1"/>
  <c r="C42" i="191" s="1"/>
  <c r="C41" i="191" a="1"/>
  <c r="C41" i="191" s="1"/>
  <c r="C44" i="57" a="1"/>
  <c r="C44" i="57" s="1"/>
  <c r="C45" i="57" a="1"/>
  <c r="C45" i="57" s="1"/>
  <c r="C46" i="57" a="1"/>
  <c r="C46" i="57" s="1"/>
  <c r="C43" i="57" a="1"/>
  <c r="C43" i="57" s="1"/>
  <c r="C48" i="30" a="1"/>
  <c r="C48" i="30" s="1"/>
  <c r="C47" i="30" a="1"/>
  <c r="C47" i="30" s="1"/>
  <c r="C58" i="29" a="1"/>
  <c r="C58" i="29" s="1"/>
  <c r="C59" i="29" a="1"/>
  <c r="C59" i="29" s="1"/>
  <c r="C60" i="29" a="1"/>
  <c r="C60" i="29" s="1"/>
  <c r="C61" i="29" a="1"/>
  <c r="C61" i="29" s="1"/>
  <c r="C62" i="29" a="1"/>
  <c r="C62" i="29" s="1"/>
  <c r="C57" i="29" a="1"/>
  <c r="C57" i="29" s="1"/>
  <c r="C47" i="203" a="1"/>
  <c r="C47" i="203" s="1"/>
  <c r="C48" i="203" a="1"/>
  <c r="C48" i="203" s="1"/>
  <c r="C46" i="203" a="1"/>
  <c r="C46" i="203" s="1"/>
  <c r="C62" i="28" a="1"/>
  <c r="C62" i="28" s="1"/>
  <c r="C63" i="28" a="1"/>
  <c r="C63" i="28" s="1"/>
  <c r="C64" i="28" a="1"/>
  <c r="C64" i="28" s="1"/>
  <c r="C65" i="28" a="1"/>
  <c r="C65" i="28" s="1"/>
  <c r="C66" i="28" a="1"/>
  <c r="C66" i="28" s="1"/>
  <c r="C67" i="28" a="1"/>
  <c r="C67" i="28" s="1"/>
  <c r="C68" i="28" a="1"/>
  <c r="C68" i="28" s="1"/>
  <c r="C69" i="28" a="1"/>
  <c r="C69" i="28" s="1"/>
  <c r="C70" i="28" a="1"/>
  <c r="C70" i="28" s="1"/>
  <c r="C71" i="28" a="1"/>
  <c r="C71" i="28" s="1"/>
  <c r="C72" i="28" a="1"/>
  <c r="C72" i="28" s="1"/>
  <c r="C73" i="28" a="1"/>
  <c r="C73" i="28" s="1"/>
  <c r="C74" i="28" a="1"/>
  <c r="C74" i="28" s="1"/>
  <c r="C75" i="28" a="1"/>
  <c r="C75" i="28" s="1"/>
  <c r="C76" i="28" a="1"/>
  <c r="C76" i="28" s="1"/>
  <c r="C77" i="28" a="1"/>
  <c r="C77" i="28" s="1"/>
  <c r="C61" i="28" a="1"/>
  <c r="C61" i="28" s="1"/>
  <c r="C49" i="187" a="1"/>
  <c r="C49" i="187" s="1"/>
  <c r="C48" i="27" a="1"/>
  <c r="C48" i="27" s="1"/>
  <c r="C49" i="27" a="1"/>
  <c r="C49" i="27" s="1"/>
  <c r="C47" i="27" a="1"/>
  <c r="C47" i="27" s="1"/>
  <c r="C49" i="26" a="1"/>
  <c r="C49" i="26" s="1"/>
  <c r="C50" i="26" a="1"/>
  <c r="C50" i="26" s="1"/>
  <c r="C51" i="26" a="1"/>
  <c r="C51" i="26" s="1"/>
  <c r="C48" i="26" a="1"/>
  <c r="C48" i="26" s="1"/>
  <c r="C45" i="167" a="1"/>
  <c r="C45" i="167" s="1"/>
  <c r="C49" i="25" a="1"/>
  <c r="C49" i="25" s="1"/>
  <c r="C50" i="25" a="1"/>
  <c r="C50" i="25" s="1"/>
  <c r="C51" i="25" a="1"/>
  <c r="C51" i="25" s="1"/>
  <c r="C48" i="25" a="1"/>
  <c r="C48" i="25" s="1"/>
  <c r="C51" i="24" a="1"/>
  <c r="C51" i="24" s="1"/>
  <c r="C52" i="24" a="1"/>
  <c r="C52" i="24" s="1"/>
  <c r="C53" i="24" a="1"/>
  <c r="C53" i="24" s="1"/>
  <c r="C54" i="24" a="1"/>
  <c r="C54" i="24" s="1"/>
  <c r="C55" i="24" a="1"/>
  <c r="C55" i="24" s="1"/>
  <c r="C50" i="24" a="1"/>
  <c r="C50" i="24" s="1"/>
  <c r="C58" i="23" a="1"/>
  <c r="C58" i="23" s="1"/>
  <c r="C59" i="23" a="1"/>
  <c r="C59" i="23" s="1"/>
  <c r="C60" i="23" a="1"/>
  <c r="C60" i="23" s="1"/>
  <c r="C61" i="23" a="1"/>
  <c r="C61" i="23" s="1"/>
  <c r="C62" i="23" a="1"/>
  <c r="C62" i="23" s="1"/>
  <c r="C63" i="23" a="1"/>
  <c r="C63" i="23" s="1"/>
  <c r="C64" i="23" a="1"/>
  <c r="C64" i="23" s="1"/>
  <c r="C65" i="23" a="1"/>
  <c r="C65" i="23" s="1"/>
  <c r="C66" i="23" a="1"/>
  <c r="C66" i="23" s="1"/>
  <c r="C67" i="23" a="1"/>
  <c r="C67" i="23" s="1"/>
  <c r="C68" i="23" a="1"/>
  <c r="C68" i="23" s="1"/>
  <c r="C69" i="23" a="1"/>
  <c r="C69" i="23" s="1"/>
  <c r="C57" i="23" a="1"/>
  <c r="C57" i="23" s="1"/>
  <c r="C51" i="22" a="1"/>
  <c r="C51" i="22" s="1"/>
  <c r="C52" i="22" a="1"/>
  <c r="C52" i="22" s="1"/>
  <c r="C53" i="22" a="1"/>
  <c r="C53" i="22" s="1"/>
  <c r="C54" i="22" a="1"/>
  <c r="C54" i="22" s="1"/>
  <c r="C55" i="22" a="1"/>
  <c r="C55" i="22" s="1"/>
  <c r="C56" i="22" a="1"/>
  <c r="C56" i="22" s="1"/>
  <c r="C50" i="22" a="1"/>
  <c r="C50" i="22" s="1"/>
  <c r="C60" i="21" a="1"/>
  <c r="C60" i="21" s="1"/>
  <c r="C61" i="21" a="1"/>
  <c r="C61" i="21" s="1"/>
  <c r="C62" i="21" a="1"/>
  <c r="C62" i="21" s="1"/>
  <c r="C63" i="21" a="1"/>
  <c r="C63" i="21" s="1"/>
  <c r="C64" i="21" a="1"/>
  <c r="C64" i="21" s="1"/>
  <c r="C65" i="21" a="1"/>
  <c r="C65" i="21" s="1"/>
  <c r="C66" i="21" a="1"/>
  <c r="C66" i="21" s="1"/>
  <c r="C67" i="21" a="1"/>
  <c r="C67" i="21" s="1"/>
  <c r="C68" i="21" a="1"/>
  <c r="C68" i="21" s="1"/>
  <c r="C69" i="21" a="1"/>
  <c r="C69" i="21" s="1"/>
  <c r="C70" i="21" a="1"/>
  <c r="C70" i="21" s="1"/>
  <c r="C71" i="21" a="1"/>
  <c r="C71" i="21" s="1"/>
  <c r="C72" i="21" a="1"/>
  <c r="C72" i="21" s="1"/>
  <c r="C73" i="21" a="1"/>
  <c r="C73" i="21" s="1"/>
  <c r="C59" i="21" a="1"/>
  <c r="C59" i="21" s="1"/>
  <c r="C45" i="195" a="1"/>
  <c r="C45" i="195" s="1"/>
  <c r="C53" i="20" a="1"/>
  <c r="C53" i="20" s="1"/>
  <c r="C54" i="20" a="1"/>
  <c r="C54" i="20" s="1"/>
  <c r="C55" i="20" a="1"/>
  <c r="C55" i="20" s="1"/>
  <c r="C56" i="20" a="1"/>
  <c r="C56" i="20" s="1"/>
  <c r="C57" i="20" a="1"/>
  <c r="C57" i="20" s="1"/>
  <c r="C58" i="20" a="1"/>
  <c r="C58" i="20" s="1"/>
  <c r="C59" i="20" a="1"/>
  <c r="C59" i="20" s="1"/>
  <c r="C52" i="20" a="1"/>
  <c r="C52" i="20" s="1"/>
  <c r="C49" i="19" a="1"/>
  <c r="C49" i="19" s="1"/>
  <c r="C50" i="19" a="1"/>
  <c r="C50" i="19" s="1"/>
  <c r="C51" i="19" a="1"/>
  <c r="C51" i="19" s="1"/>
  <c r="C48" i="19" a="1"/>
  <c r="C48" i="19" s="1"/>
  <c r="C43" i="18" a="1"/>
  <c r="C43" i="18" s="1"/>
  <c r="C44" i="18" a="1"/>
  <c r="C44" i="18" s="1"/>
  <c r="C45" i="18" a="1"/>
  <c r="C45" i="18" s="1"/>
  <c r="C42" i="18" a="1"/>
  <c r="C42" i="18" s="1"/>
  <c r="C47" i="79" a="1"/>
  <c r="C47" i="79" s="1"/>
  <c r="C50" i="17" a="1"/>
  <c r="C50" i="17" s="1"/>
  <c r="C51" i="17" a="1"/>
  <c r="C51" i="17" s="1"/>
  <c r="C49" i="17" a="1"/>
  <c r="C49" i="17" s="1"/>
  <c r="C46" i="16" a="1"/>
  <c r="C46" i="16" s="1"/>
  <c r="C47" i="16" a="1"/>
  <c r="C47" i="16" s="1"/>
  <c r="C48" i="16" a="1"/>
  <c r="C48" i="16" s="1"/>
  <c r="C49" i="16" a="1"/>
  <c r="C49" i="16" s="1"/>
  <c r="C50" i="16" a="1"/>
  <c r="C50" i="16" s="1"/>
  <c r="C45" i="16" a="1"/>
  <c r="C45" i="16" s="1"/>
  <c r="C63" i="15" a="1"/>
  <c r="C63" i="15" s="1"/>
  <c r="C64" i="15" a="1"/>
  <c r="C64" i="15" s="1"/>
  <c r="C65" i="15" a="1"/>
  <c r="C65" i="15" s="1"/>
  <c r="C66" i="15" a="1"/>
  <c r="C66" i="15" s="1"/>
  <c r="C67" i="15" a="1"/>
  <c r="C67" i="15" s="1"/>
  <c r="C68" i="15" a="1"/>
  <c r="C68" i="15" s="1"/>
  <c r="C69" i="15" a="1"/>
  <c r="C69" i="15" s="1"/>
  <c r="C70" i="15" a="1"/>
  <c r="C70" i="15" s="1"/>
  <c r="C62" i="15" a="1"/>
  <c r="C62" i="15" s="1"/>
  <c r="C42" i="14" a="1"/>
  <c r="C42" i="14" s="1"/>
  <c r="C41" i="14" a="1"/>
  <c r="C41" i="14" s="1"/>
  <c r="C40" i="13" a="1"/>
  <c r="C40" i="13" s="1"/>
  <c r="C43" i="12" a="1"/>
  <c r="C43" i="12" s="1"/>
  <c r="C44" i="12" a="1"/>
  <c r="C44" i="12" s="1"/>
  <c r="C45" i="12" a="1"/>
  <c r="C45" i="12" s="1"/>
  <c r="C42" i="12" a="1"/>
  <c r="C42" i="12" s="1"/>
  <c r="C49" i="185" a="1"/>
  <c r="C49" i="185" s="1"/>
  <c r="C50" i="185" a="1"/>
  <c r="C50" i="185" s="1"/>
  <c r="C51" i="185" a="1"/>
  <c r="C51" i="185" s="1"/>
  <c r="C52" i="185" a="1"/>
  <c r="C52" i="185" s="1"/>
  <c r="C53" i="185" a="1"/>
  <c r="C53" i="185" s="1"/>
  <c r="C48" i="185" a="1"/>
  <c r="C48" i="185" s="1"/>
  <c r="C66" i="223" a="1"/>
  <c r="C66" i="223" s="1"/>
  <c r="C67" i="223" a="1"/>
  <c r="C67" i="223" s="1"/>
  <c r="C68" i="223" a="1"/>
  <c r="C68" i="223" s="1"/>
  <c r="C65" i="223" a="1"/>
  <c r="C65" i="223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3" i="11" a="1"/>
  <c r="C103" i="11" s="1"/>
  <c r="C104" i="11" a="1"/>
  <c r="C104" i="11" s="1"/>
  <c r="C90" i="11" a="1"/>
  <c r="C90" i="11" s="1"/>
  <c r="C40" i="10" a="1"/>
  <c r="C40" i="10" s="1"/>
  <c r="C39" i="10" a="1"/>
  <c r="C39" i="10" s="1"/>
  <c r="C45" i="9" a="1"/>
  <c r="C45" i="9" s="1"/>
  <c r="C46" i="9" a="1"/>
  <c r="C46" i="9" s="1"/>
  <c r="C47" i="9" a="1"/>
  <c r="C47" i="9" s="1"/>
  <c r="C48" i="9" a="1"/>
  <c r="C48" i="9" s="1"/>
  <c r="C49" i="9" a="1"/>
  <c r="C49" i="9" s="1"/>
  <c r="C44" i="9" a="1"/>
  <c r="C44" i="9" s="1"/>
  <c r="C41" i="225" a="1"/>
  <c r="C41" i="225" s="1"/>
  <c r="C42" i="225" a="1"/>
  <c r="C42" i="225" s="1"/>
  <c r="C43" i="225" a="1"/>
  <c r="C43" i="225" s="1"/>
  <c r="C40" i="225" a="1"/>
  <c r="C40" i="225" s="1"/>
  <c r="C38" i="217" a="1"/>
  <c r="C38" i="217" s="1"/>
  <c r="C56" i="8" a="1"/>
  <c r="C56" i="8" s="1"/>
  <c r="C57" i="8" a="1"/>
  <c r="C57" i="8" s="1"/>
  <c r="C58" i="8" a="1"/>
  <c r="C58" i="8" s="1"/>
  <c r="A38" i="217" a="1"/>
  <c r="A38" i="217" s="1"/>
  <c r="A37" i="217" a="1"/>
  <c r="A37" i="217" s="1"/>
  <c r="A55" i="8" a="1"/>
  <c r="A55" i="8" s="1"/>
  <c r="F29" i="60" l="1"/>
  <c r="E25" i="49"/>
  <c r="F25" i="49" s="1"/>
  <c r="B38" i="217"/>
  <c r="D38" i="217"/>
  <c r="E38" i="217"/>
  <c r="E37" i="217"/>
  <c r="D37" i="217"/>
  <c r="B37" i="217"/>
  <c r="B63" i="215"/>
  <c r="D63" i="215"/>
  <c r="E63" i="215"/>
  <c r="F63" i="215" s="1"/>
  <c r="B64" i="215"/>
  <c r="D64" i="215"/>
  <c r="E64" i="215"/>
  <c r="F64" i="215" s="1"/>
  <c r="B65" i="215"/>
  <c r="D65" i="215"/>
  <c r="E65" i="215"/>
  <c r="F65" i="215" s="1"/>
  <c r="A67" i="23" a="1"/>
  <c r="A67" i="23" s="1"/>
  <c r="A68" i="23" a="1"/>
  <c r="A68" i="23" s="1"/>
  <c r="A69" i="23" a="1"/>
  <c r="A69" i="23" s="1"/>
  <c r="F38" i="217" l="1"/>
  <c r="A33" i="23"/>
  <c r="D33" i="23" s="1"/>
  <c r="A32" i="23"/>
  <c r="A34" i="23"/>
  <c r="C34" i="23" s="1"/>
  <c r="F37" i="217"/>
  <c r="B68" i="23"/>
  <c r="E68" i="23"/>
  <c r="F68" i="23" s="1"/>
  <c r="D68" i="23"/>
  <c r="E67" i="23"/>
  <c r="F67" i="23" s="1"/>
  <c r="B67" i="23"/>
  <c r="D67" i="23"/>
  <c r="B69" i="23"/>
  <c r="D69" i="23"/>
  <c r="E69" i="23"/>
  <c r="F69" i="23" s="1"/>
  <c r="A42" i="41" a="1"/>
  <c r="A42" i="41" s="1"/>
  <c r="F42" i="41" s="1"/>
  <c r="F41" i="41"/>
  <c r="A61" i="40" a="1"/>
  <c r="A61" i="40" s="1"/>
  <c r="A62" i="40" a="1"/>
  <c r="A62" i="40" s="1"/>
  <c r="A63" i="40" a="1"/>
  <c r="A63" i="40" s="1"/>
  <c r="A64" i="40" a="1"/>
  <c r="A64" i="40" s="1"/>
  <c r="A65" i="40" a="1"/>
  <c r="A65" i="40" s="1"/>
  <c r="A66" i="40" a="1"/>
  <c r="A66" i="40" s="1"/>
  <c r="A67" i="40" a="1"/>
  <c r="A67" i="40" s="1"/>
  <c r="A68" i="40" a="1"/>
  <c r="A68" i="40" s="1"/>
  <c r="A69" i="40" a="1"/>
  <c r="A69" i="40" s="1"/>
  <c r="A60" i="40" a="1"/>
  <c r="A60" i="40" s="1"/>
  <c r="A67" i="39" a="1"/>
  <c r="A67" i="39" s="1"/>
  <c r="A47" i="176" a="1"/>
  <c r="A47" i="176" s="1"/>
  <c r="A48" i="176" a="1"/>
  <c r="A48" i="176" s="1"/>
  <c r="A49" i="176" a="1"/>
  <c r="A49" i="176" s="1"/>
  <c r="A50" i="176" a="1"/>
  <c r="A50" i="176" s="1"/>
  <c r="A46" i="176" a="1"/>
  <c r="A46" i="176" s="1"/>
  <c r="A47" i="38" a="1"/>
  <c r="A47" i="38" s="1"/>
  <c r="A58" i="37" a="1"/>
  <c r="A58" i="37" s="1"/>
  <c r="A59" i="37" a="1"/>
  <c r="A59" i="37" s="1"/>
  <c r="A60" i="37" a="1"/>
  <c r="A60" i="37" s="1"/>
  <c r="A61" i="37" a="1"/>
  <c r="A61" i="37" s="1"/>
  <c r="A62" i="37" a="1"/>
  <c r="A62" i="37" s="1"/>
  <c r="A63" i="37" a="1"/>
  <c r="A63" i="37" s="1"/>
  <c r="A64" i="37" a="1"/>
  <c r="A64" i="37" s="1"/>
  <c r="A65" i="37" a="1"/>
  <c r="A65" i="37" s="1"/>
  <c r="A66" i="37" a="1"/>
  <c r="A66" i="37" s="1"/>
  <c r="A67" i="37" a="1"/>
  <c r="A67" i="37" s="1"/>
  <c r="A68" i="37" a="1"/>
  <c r="A68" i="37" s="1"/>
  <c r="A57" i="37" a="1"/>
  <c r="A57" i="37" s="1"/>
  <c r="A51" i="36" a="1"/>
  <c r="A51" i="36" s="1"/>
  <c r="A52" i="36" a="1"/>
  <c r="A52" i="36" s="1"/>
  <c r="A53" i="36" a="1"/>
  <c r="A53" i="36" s="1"/>
  <c r="A54" i="36" a="1"/>
  <c r="A54" i="36" s="1"/>
  <c r="A50" i="36" a="1"/>
  <c r="A50" i="36" s="1"/>
  <c r="A40" i="35" a="1"/>
  <c r="A40" i="35" s="1"/>
  <c r="F40" i="35" s="1"/>
  <c r="A51" i="76" a="1"/>
  <c r="A51" i="76" s="1"/>
  <c r="A52" i="76" a="1"/>
  <c r="A52" i="76" s="1"/>
  <c r="A53" i="76" a="1"/>
  <c r="A53" i="76" s="1"/>
  <c r="A54" i="76" a="1"/>
  <c r="A54" i="76" s="1"/>
  <c r="A50" i="76" a="1"/>
  <c r="A50" i="76" s="1"/>
  <c r="A46" i="34" a="1"/>
  <c r="A46" i="34" s="1"/>
  <c r="A47" i="34" a="1"/>
  <c r="A47" i="34" s="1"/>
  <c r="A48" i="34" a="1"/>
  <c r="A48" i="34" s="1"/>
  <c r="A49" i="34" a="1"/>
  <c r="A49" i="34" s="1"/>
  <c r="A45" i="34" a="1"/>
  <c r="A45" i="34" s="1"/>
  <c r="A52" i="208" a="1"/>
  <c r="A52" i="208" s="1"/>
  <c r="A50" i="211" a="1"/>
  <c r="A50" i="211" s="1"/>
  <c r="F50" i="211" s="1"/>
  <c r="A53" i="33" a="1"/>
  <c r="A53" i="33" s="1"/>
  <c r="A52" i="33" a="1"/>
  <c r="A52" i="33" s="1"/>
  <c r="A46" i="219" a="1"/>
  <c r="A46" i="219" s="1"/>
  <c r="A97" i="32" a="1"/>
  <c r="A97" i="32" s="1"/>
  <c r="A98" i="32" a="1"/>
  <c r="A98" i="32" s="1"/>
  <c r="A99" i="32" a="1"/>
  <c r="A99" i="32" s="1"/>
  <c r="A100" i="32" a="1"/>
  <c r="A100" i="32" s="1"/>
  <c r="A101" i="32" a="1"/>
  <c r="A101" i="32" s="1"/>
  <c r="A102" i="32" a="1"/>
  <c r="A102" i="32" s="1"/>
  <c r="A103" i="32" a="1"/>
  <c r="A103" i="32" s="1"/>
  <c r="A104" i="32" a="1"/>
  <c r="A104" i="32" s="1"/>
  <c r="A105" i="32" a="1"/>
  <c r="A105" i="32" s="1"/>
  <c r="A106" i="32" a="1"/>
  <c r="A106" i="32" s="1"/>
  <c r="A107" i="32" a="1"/>
  <c r="A107" i="32" s="1"/>
  <c r="A108" i="32" a="1"/>
  <c r="A108" i="32" s="1"/>
  <c r="A109" i="32" a="1"/>
  <c r="A109" i="32" s="1"/>
  <c r="A110" i="32" a="1"/>
  <c r="A110" i="32" s="1"/>
  <c r="A111" i="32" a="1"/>
  <c r="A111" i="32" s="1"/>
  <c r="A112" i="32" a="1"/>
  <c r="A112" i="32" s="1"/>
  <c r="A113" i="32" a="1"/>
  <c r="A113" i="32" s="1"/>
  <c r="A114" i="32" a="1"/>
  <c r="A114" i="32" s="1"/>
  <c r="A115" i="32" a="1"/>
  <c r="A115" i="32" s="1"/>
  <c r="A116" i="32" a="1"/>
  <c r="A116" i="32" s="1"/>
  <c r="A117" i="32" a="1"/>
  <c r="A117" i="32" s="1"/>
  <c r="A118" i="32" a="1"/>
  <c r="A118" i="32" s="1"/>
  <c r="A119" i="32" a="1"/>
  <c r="A119" i="32" s="1"/>
  <c r="A120" i="32" a="1"/>
  <c r="A120" i="32" s="1"/>
  <c r="A121" i="32" a="1"/>
  <c r="A121" i="32" s="1"/>
  <c r="A122" i="32" a="1"/>
  <c r="A122" i="32" s="1"/>
  <c r="A123" i="32" a="1"/>
  <c r="A123" i="32" s="1"/>
  <c r="A124" i="32" a="1"/>
  <c r="A124" i="32" s="1"/>
  <c r="A125" i="32" a="1"/>
  <c r="A125" i="32" s="1"/>
  <c r="A126" i="32" a="1"/>
  <c r="A126" i="32" s="1"/>
  <c r="A127" i="32" a="1"/>
  <c r="A127" i="32" s="1"/>
  <c r="A128" i="32" a="1"/>
  <c r="A128" i="32" s="1"/>
  <c r="A129" i="32" a="1"/>
  <c r="A129" i="32" s="1"/>
  <c r="A130" i="32" a="1"/>
  <c r="A130" i="32" s="1"/>
  <c r="A131" i="32" a="1"/>
  <c r="A131" i="32" s="1"/>
  <c r="A132" i="32" a="1"/>
  <c r="A132" i="32" s="1"/>
  <c r="A133" i="32" a="1"/>
  <c r="A133" i="32" s="1"/>
  <c r="A134" i="32" a="1"/>
  <c r="A134" i="32" s="1"/>
  <c r="A135" i="32" a="1"/>
  <c r="A135" i="32" s="1"/>
  <c r="A136" i="32" a="1"/>
  <c r="A136" i="32" s="1"/>
  <c r="A137" i="32" a="1"/>
  <c r="A137" i="32" s="1"/>
  <c r="A138" i="32" a="1"/>
  <c r="A138" i="32" s="1"/>
  <c r="A139" i="32" a="1"/>
  <c r="A139" i="32" s="1"/>
  <c r="A140" i="32" a="1"/>
  <c r="A140" i="32" s="1"/>
  <c r="A141" i="32" a="1"/>
  <c r="A141" i="32" s="1"/>
  <c r="A142" i="32" a="1"/>
  <c r="A142" i="32" s="1"/>
  <c r="A143" i="32" a="1"/>
  <c r="A143" i="32" s="1"/>
  <c r="A144" i="32" a="1"/>
  <c r="A144" i="32" s="1"/>
  <c r="A145" i="32" a="1"/>
  <c r="A145" i="32" s="1"/>
  <c r="A96" i="32" a="1"/>
  <c r="A96" i="32" s="1"/>
  <c r="A42" i="191" a="1"/>
  <c r="A42" i="191" s="1"/>
  <c r="A44" i="57" a="1"/>
  <c r="A44" i="57" s="1"/>
  <c r="E44" i="57" s="1"/>
  <c r="A45" i="57" a="1"/>
  <c r="A45" i="57" s="1"/>
  <c r="E45" i="57" s="1"/>
  <c r="A46" i="57" a="1"/>
  <c r="A46" i="57" s="1"/>
  <c r="A120" i="31" a="1"/>
  <c r="A120" i="31" s="1"/>
  <c r="A121" i="31" a="1"/>
  <c r="A121" i="31" s="1"/>
  <c r="A122" i="31" a="1"/>
  <c r="A122" i="31" s="1"/>
  <c r="A123" i="31" a="1"/>
  <c r="A123" i="31" s="1"/>
  <c r="A124" i="31" a="1"/>
  <c r="A124" i="31" s="1"/>
  <c r="A125" i="31" a="1"/>
  <c r="A125" i="31" s="1"/>
  <c r="A126" i="31" a="1"/>
  <c r="A126" i="31" s="1"/>
  <c r="A127" i="31" a="1"/>
  <c r="A127" i="31" s="1"/>
  <c r="A128" i="31" a="1"/>
  <c r="A128" i="31" s="1"/>
  <c r="A129" i="31" a="1"/>
  <c r="A129" i="31" s="1"/>
  <c r="A130" i="31" a="1"/>
  <c r="A130" i="31" s="1"/>
  <c r="A131" i="31" a="1"/>
  <c r="A131" i="31" s="1"/>
  <c r="A132" i="31" a="1"/>
  <c r="A132" i="31" s="1"/>
  <c r="A133" i="31" a="1"/>
  <c r="A133" i="31" s="1"/>
  <c r="A134" i="31" a="1"/>
  <c r="A134" i="31" s="1"/>
  <c r="A135" i="31" a="1"/>
  <c r="A135" i="31" s="1"/>
  <c r="A136" i="31" a="1"/>
  <c r="A136" i="31" s="1"/>
  <c r="A137" i="31" a="1"/>
  <c r="A137" i="31" s="1"/>
  <c r="A138" i="31" a="1"/>
  <c r="A138" i="31" s="1"/>
  <c r="A139" i="31" a="1"/>
  <c r="A139" i="31" s="1"/>
  <c r="A140" i="31" a="1"/>
  <c r="A140" i="31" s="1"/>
  <c r="A141" i="31" a="1"/>
  <c r="A141" i="31" s="1"/>
  <c r="A142" i="31" a="1"/>
  <c r="A142" i="31" s="1"/>
  <c r="A143" i="31" a="1"/>
  <c r="A143" i="31" s="1"/>
  <c r="A144" i="31" a="1"/>
  <c r="A144" i="31" s="1"/>
  <c r="A145" i="31" a="1"/>
  <c r="A145" i="31" s="1"/>
  <c r="A146" i="31" a="1"/>
  <c r="A146" i="31" s="1"/>
  <c r="A119" i="31" a="1"/>
  <c r="A119" i="31" s="1"/>
  <c r="A38" i="197" a="1"/>
  <c r="A38" i="197" s="1"/>
  <c r="A41" i="191" a="1"/>
  <c r="A41" i="191" s="1"/>
  <c r="A43" i="57" a="1"/>
  <c r="A43" i="57" s="1"/>
  <c r="A48" i="30" a="1"/>
  <c r="A48" i="30" s="1"/>
  <c r="A47" i="30" a="1"/>
  <c r="A47" i="30" s="1"/>
  <c r="A62" i="29" a="1"/>
  <c r="A62" i="29" s="1"/>
  <c r="A61" i="29" a="1"/>
  <c r="A61" i="29" s="1"/>
  <c r="A60" i="29" a="1"/>
  <c r="A60" i="29" s="1"/>
  <c r="A59" i="29" a="1"/>
  <c r="A59" i="29" s="1"/>
  <c r="A58" i="29" a="1"/>
  <c r="A58" i="29" s="1"/>
  <c r="A57" i="29" a="1"/>
  <c r="A57" i="29" s="1"/>
  <c r="A47" i="203" a="1"/>
  <c r="A47" i="203" s="1"/>
  <c r="A48" i="203" a="1"/>
  <c r="A48" i="203" s="1"/>
  <c r="A46" i="203" a="1"/>
  <c r="A46" i="203" s="1"/>
  <c r="A62" i="28" a="1"/>
  <c r="A62" i="28" s="1"/>
  <c r="A63" i="28" a="1"/>
  <c r="A63" i="28" s="1"/>
  <c r="A64" i="28" a="1"/>
  <c r="A64" i="28" s="1"/>
  <c r="A65" i="28" a="1"/>
  <c r="A65" i="28" s="1"/>
  <c r="A66" i="28" a="1"/>
  <c r="A66" i="28" s="1"/>
  <c r="A67" i="28" a="1"/>
  <c r="A67" i="28" s="1"/>
  <c r="A68" i="28" a="1"/>
  <c r="A68" i="28" s="1"/>
  <c r="A69" i="28" a="1"/>
  <c r="A69" i="28" s="1"/>
  <c r="A70" i="28" a="1"/>
  <c r="A70" i="28" s="1"/>
  <c r="A71" i="28" a="1"/>
  <c r="A71" i="28" s="1"/>
  <c r="A72" i="28" a="1"/>
  <c r="A72" i="28" s="1"/>
  <c r="A73" i="28" a="1"/>
  <c r="A73" i="28" s="1"/>
  <c r="A74" i="28" a="1"/>
  <c r="A74" i="28" s="1"/>
  <c r="A75" i="28" a="1"/>
  <c r="A75" i="28" s="1"/>
  <c r="A76" i="28" a="1"/>
  <c r="A76" i="28" s="1"/>
  <c r="A77" i="28" a="1"/>
  <c r="A77" i="28" s="1"/>
  <c r="A61" i="28" a="1"/>
  <c r="A61" i="28" s="1"/>
  <c r="A49" i="187" a="1"/>
  <c r="A49" i="187" s="1"/>
  <c r="A48" i="27" a="1"/>
  <c r="A48" i="27" s="1"/>
  <c r="A49" i="27" a="1"/>
  <c r="A49" i="27" s="1"/>
  <c r="A47" i="27" a="1"/>
  <c r="A47" i="27" s="1"/>
  <c r="A49" i="26" a="1"/>
  <c r="A49" i="26" s="1"/>
  <c r="A50" i="26" a="1"/>
  <c r="A50" i="26" s="1"/>
  <c r="A51" i="26" a="1"/>
  <c r="A51" i="26" s="1"/>
  <c r="A48" i="26" a="1"/>
  <c r="A48" i="26" s="1"/>
  <c r="A45" i="167" a="1"/>
  <c r="A45" i="167" s="1"/>
  <c r="A49" i="25" a="1"/>
  <c r="A49" i="25" s="1"/>
  <c r="A50" i="25" a="1"/>
  <c r="A50" i="25" s="1"/>
  <c r="A51" i="25" a="1"/>
  <c r="A51" i="25" s="1"/>
  <c r="A48" i="25" a="1"/>
  <c r="A48" i="25" s="1"/>
  <c r="A51" i="24" a="1"/>
  <c r="A51" i="24" s="1"/>
  <c r="A52" i="24" a="1"/>
  <c r="A52" i="24" s="1"/>
  <c r="A53" i="24" a="1"/>
  <c r="A53" i="24" s="1"/>
  <c r="A54" i="24" a="1"/>
  <c r="A54" i="24" s="1"/>
  <c r="A55" i="24" a="1"/>
  <c r="A55" i="24" s="1"/>
  <c r="A50" i="24" a="1"/>
  <c r="A50" i="24" s="1"/>
  <c r="A58" i="23" a="1"/>
  <c r="A58" i="23" s="1"/>
  <c r="A59" i="23" a="1"/>
  <c r="A59" i="23" s="1"/>
  <c r="A60" i="23" a="1"/>
  <c r="A60" i="23" s="1"/>
  <c r="A61" i="23" a="1"/>
  <c r="A61" i="23" s="1"/>
  <c r="A62" i="23" a="1"/>
  <c r="A62" i="23" s="1"/>
  <c r="A63" i="23" a="1"/>
  <c r="A63" i="23" s="1"/>
  <c r="A64" i="23" a="1"/>
  <c r="A64" i="23" s="1"/>
  <c r="A65" i="23" a="1"/>
  <c r="A65" i="23" s="1"/>
  <c r="A66" i="23" a="1"/>
  <c r="A66" i="23" s="1"/>
  <c r="A57" i="23" a="1"/>
  <c r="A57" i="23" s="1"/>
  <c r="A51" i="22" a="1"/>
  <c r="A51" i="22" s="1"/>
  <c r="A52" i="22" a="1"/>
  <c r="A52" i="22" s="1"/>
  <c r="A53" i="22" a="1"/>
  <c r="A53" i="22" s="1"/>
  <c r="A54" i="22" a="1"/>
  <c r="A54" i="22" s="1"/>
  <c r="A55" i="22" a="1"/>
  <c r="A55" i="22" s="1"/>
  <c r="A56" i="22" a="1"/>
  <c r="A56" i="22" s="1"/>
  <c r="A50" i="22" a="1"/>
  <c r="A50" i="22" s="1"/>
  <c r="A60" i="21" a="1"/>
  <c r="A60" i="21" s="1"/>
  <c r="A61" i="21" a="1"/>
  <c r="A61" i="21" s="1"/>
  <c r="A62" i="21" a="1"/>
  <c r="A62" i="21" s="1"/>
  <c r="A63" i="21" a="1"/>
  <c r="A63" i="21" s="1"/>
  <c r="A64" i="21" a="1"/>
  <c r="A64" i="21" s="1"/>
  <c r="A65" i="21" a="1"/>
  <c r="A65" i="21" s="1"/>
  <c r="A66" i="21" a="1"/>
  <c r="A66" i="21" s="1"/>
  <c r="A67" i="21" a="1"/>
  <c r="A67" i="21" s="1"/>
  <c r="A68" i="21" a="1"/>
  <c r="A68" i="21" s="1"/>
  <c r="A69" i="21" a="1"/>
  <c r="A69" i="21" s="1"/>
  <c r="A70" i="21" a="1"/>
  <c r="A70" i="21" s="1"/>
  <c r="A71" i="21" a="1"/>
  <c r="A71" i="21" s="1"/>
  <c r="A72" i="21" a="1"/>
  <c r="A72" i="21" s="1"/>
  <c r="A73" i="21" a="1"/>
  <c r="A73" i="21" s="1"/>
  <c r="A59" i="21" a="1"/>
  <c r="A59" i="21" s="1"/>
  <c r="A45" i="195" a="1"/>
  <c r="A45" i="195" s="1"/>
  <c r="A53" i="20" a="1"/>
  <c r="A53" i="20" s="1"/>
  <c r="A54" i="20" a="1"/>
  <c r="A54" i="20" s="1"/>
  <c r="A55" i="20" a="1"/>
  <c r="A55" i="20" s="1"/>
  <c r="A56" i="20" a="1"/>
  <c r="A56" i="20" s="1"/>
  <c r="A57" i="20" a="1"/>
  <c r="A57" i="20" s="1"/>
  <c r="A58" i="20" a="1"/>
  <c r="A58" i="20" s="1"/>
  <c r="A59" i="20" a="1"/>
  <c r="A59" i="20" s="1"/>
  <c r="A52" i="20" a="1"/>
  <c r="A52" i="20" s="1"/>
  <c r="A49" i="19" a="1"/>
  <c r="A49" i="19" s="1"/>
  <c r="A50" i="19" a="1"/>
  <c r="A50" i="19" s="1"/>
  <c r="A51" i="19" a="1"/>
  <c r="A51" i="19" s="1"/>
  <c r="A48" i="19" a="1"/>
  <c r="A48" i="19" s="1"/>
  <c r="A43" i="18" a="1"/>
  <c r="A43" i="18" s="1"/>
  <c r="A44" i="18" a="1"/>
  <c r="A44" i="18" s="1"/>
  <c r="A45" i="18" a="1"/>
  <c r="A45" i="18" s="1"/>
  <c r="A42" i="18" a="1"/>
  <c r="A42" i="18" s="1"/>
  <c r="A47" i="79" a="1"/>
  <c r="A47" i="79" s="1"/>
  <c r="A50" i="17" a="1"/>
  <c r="A50" i="17" s="1"/>
  <c r="A51" i="17" a="1"/>
  <c r="A51" i="17" s="1"/>
  <c r="A49" i="17" a="1"/>
  <c r="A49" i="17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45" i="16" a="1"/>
  <c r="A45" i="16" s="1"/>
  <c r="A63" i="15" a="1"/>
  <c r="A63" i="15" s="1"/>
  <c r="A64" i="15" a="1"/>
  <c r="A64" i="15" s="1"/>
  <c r="A65" i="15" a="1"/>
  <c r="A65" i="15" s="1"/>
  <c r="A66" i="15" a="1"/>
  <c r="A66" i="15" s="1"/>
  <c r="A67" i="15" a="1"/>
  <c r="A67" i="15" s="1"/>
  <c r="A68" i="15" a="1"/>
  <c r="A68" i="15" s="1"/>
  <c r="A69" i="15" a="1"/>
  <c r="A69" i="15" s="1"/>
  <c r="A70" i="15" a="1"/>
  <c r="A70" i="15" s="1"/>
  <c r="A62" i="15" a="1"/>
  <c r="A62" i="15" s="1"/>
  <c r="A42" i="14" a="1"/>
  <c r="A42" i="14" s="1"/>
  <c r="A41" i="14" a="1"/>
  <c r="A41" i="14" s="1"/>
  <c r="A40" i="13" a="1"/>
  <c r="A40" i="13" s="1"/>
  <c r="A43" i="12" a="1"/>
  <c r="A43" i="12" s="1"/>
  <c r="A44" i="12" a="1"/>
  <c r="A44" i="12" s="1"/>
  <c r="A45" i="12" a="1"/>
  <c r="A45" i="12" s="1"/>
  <c r="A42" i="12" a="1"/>
  <c r="A42" i="12" s="1"/>
  <c r="A49" i="185" a="1"/>
  <c r="A49" i="185" s="1"/>
  <c r="A50" i="185" a="1"/>
  <c r="A50" i="185" s="1"/>
  <c r="A51" i="185" a="1"/>
  <c r="A51" i="185" s="1"/>
  <c r="A52" i="185" a="1"/>
  <c r="A52" i="185" s="1"/>
  <c r="A53" i="185" a="1"/>
  <c r="A53" i="185" s="1"/>
  <c r="A48" i="185" a="1"/>
  <c r="A48" i="185" s="1"/>
  <c r="A66" i="223" a="1"/>
  <c r="A66" i="223" s="1"/>
  <c r="A67" i="223" a="1"/>
  <c r="A67" i="223" s="1"/>
  <c r="A68" i="223" a="1"/>
  <c r="A68" i="223" s="1"/>
  <c r="A65" i="223" a="1"/>
  <c r="A65" i="223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03" i="11" a="1"/>
  <c r="A103" i="11" s="1"/>
  <c r="A104" i="11" a="1"/>
  <c r="A104" i="11" s="1"/>
  <c r="A39" i="10" a="1"/>
  <c r="A39" i="10" s="1"/>
  <c r="A45" i="9" a="1"/>
  <c r="A45" i="9" s="1"/>
  <c r="A46" i="9" a="1"/>
  <c r="A46" i="9" s="1"/>
  <c r="A47" i="9" a="1"/>
  <c r="A47" i="9" s="1"/>
  <c r="A48" i="9" a="1"/>
  <c r="A48" i="9" s="1"/>
  <c r="A49" i="9" a="1"/>
  <c r="A49" i="9" s="1"/>
  <c r="A44" i="9" a="1"/>
  <c r="A44" i="9" s="1"/>
  <c r="A40" i="225" a="1"/>
  <c r="A40" i="225" s="1"/>
  <c r="A41" i="225" a="1"/>
  <c r="A41" i="225" s="1"/>
  <c r="A42" i="225" a="1"/>
  <c r="A42" i="225" s="1"/>
  <c r="A43" i="225" a="1"/>
  <c r="A43" i="225" s="1"/>
  <c r="A40" i="10" a="1"/>
  <c r="A40" i="10" s="1"/>
  <c r="B9" i="226"/>
  <c r="C9" i="226"/>
  <c r="D9" i="226"/>
  <c r="E9" i="226"/>
  <c r="H9" i="226" s="1"/>
  <c r="F9" i="226"/>
  <c r="G9" i="226"/>
  <c r="B10" i="226"/>
  <c r="C10" i="226"/>
  <c r="D10" i="226"/>
  <c r="E10" i="226"/>
  <c r="H10" i="226" s="1"/>
  <c r="F10" i="226"/>
  <c r="G10" i="226"/>
  <c r="B7" i="226"/>
  <c r="C7" i="226"/>
  <c r="D7" i="226"/>
  <c r="E7" i="226"/>
  <c r="H7" i="226" s="1"/>
  <c r="F7" i="226"/>
  <c r="G7" i="226"/>
  <c r="B8" i="226"/>
  <c r="C8" i="226"/>
  <c r="D8" i="226"/>
  <c r="E8" i="226"/>
  <c r="H8" i="226" s="1"/>
  <c r="F8" i="226"/>
  <c r="G8" i="226"/>
  <c r="B4" i="218"/>
  <c r="C4" i="218"/>
  <c r="D4" i="218"/>
  <c r="E4" i="218"/>
  <c r="H4" i="218" s="1"/>
  <c r="F4" i="218"/>
  <c r="G4" i="218"/>
  <c r="B5" i="218"/>
  <c r="C5" i="218"/>
  <c r="D5" i="218"/>
  <c r="E5" i="218"/>
  <c r="H5" i="218" s="1"/>
  <c r="F5" i="218"/>
  <c r="G5" i="218"/>
  <c r="B6" i="218"/>
  <c r="C6" i="218"/>
  <c r="D6" i="218"/>
  <c r="E6" i="218"/>
  <c r="F6" i="218"/>
  <c r="G6" i="218"/>
  <c r="B7" i="218"/>
  <c r="C7" i="218"/>
  <c r="D7" i="218"/>
  <c r="E7" i="218"/>
  <c r="H7" i="218" s="1"/>
  <c r="F7" i="218"/>
  <c r="G7" i="218"/>
  <c r="B8" i="218"/>
  <c r="C8" i="218"/>
  <c r="D8" i="218"/>
  <c r="E8" i="218"/>
  <c r="F8" i="218"/>
  <c r="G8" i="218"/>
  <c r="B9" i="218"/>
  <c r="C9" i="218"/>
  <c r="D9" i="218"/>
  <c r="E9" i="218"/>
  <c r="F9" i="218"/>
  <c r="G9" i="218"/>
  <c r="A80" i="201" a="1"/>
  <c r="A80" i="201" s="1"/>
  <c r="A79" i="201" a="1"/>
  <c r="A79" i="201" s="1"/>
  <c r="H9" i="218" l="1"/>
  <c r="D34" i="23"/>
  <c r="H6" i="218"/>
  <c r="H8" i="218"/>
  <c r="E34" i="23"/>
  <c r="F34" i="23" s="1"/>
  <c r="B34" i="23"/>
  <c r="E33" i="23"/>
  <c r="A56" i="32"/>
  <c r="A44" i="32"/>
  <c r="A55" i="32"/>
  <c r="D62" i="29"/>
  <c r="B62" i="29"/>
  <c r="E62" i="29"/>
  <c r="A54" i="32"/>
  <c r="A53" i="32"/>
  <c r="A52" i="32"/>
  <c r="A51" i="32"/>
  <c r="A31" i="23"/>
  <c r="A50" i="32"/>
  <c r="A49" i="32"/>
  <c r="A60" i="32"/>
  <c r="A48" i="32"/>
  <c r="A59" i="32"/>
  <c r="A47" i="32"/>
  <c r="A58" i="32"/>
  <c r="A46" i="32"/>
  <c r="A57" i="32"/>
  <c r="A45" i="32"/>
  <c r="C33" i="23"/>
  <c r="B33" i="23"/>
  <c r="C32" i="23"/>
  <c r="B39" i="10"/>
  <c r="E39" i="10"/>
  <c r="D39" i="10"/>
  <c r="D48" i="9"/>
  <c r="B48" i="9"/>
  <c r="E48" i="9"/>
  <c r="D47" i="9"/>
  <c r="E47" i="9"/>
  <c r="B47" i="9"/>
  <c r="B46" i="9"/>
  <c r="D46" i="9"/>
  <c r="E46" i="9"/>
  <c r="D49" i="9"/>
  <c r="E49" i="9"/>
  <c r="B49" i="9"/>
  <c r="E45" i="9"/>
  <c r="D45" i="9"/>
  <c r="B45" i="9"/>
  <c r="B44" i="9"/>
  <c r="D44" i="9"/>
  <c r="E44" i="9"/>
  <c r="E40" i="225"/>
  <c r="F40" i="225" s="1"/>
  <c r="D40" i="225"/>
  <c r="B40" i="225"/>
  <c r="D41" i="225"/>
  <c r="E41" i="225"/>
  <c r="F41" i="225" s="1"/>
  <c r="B41" i="225"/>
  <c r="D42" i="225"/>
  <c r="E42" i="225"/>
  <c r="F42" i="225" s="1"/>
  <c r="B42" i="225"/>
  <c r="D43" i="225"/>
  <c r="E43" i="225"/>
  <c r="F43" i="225" s="1"/>
  <c r="B43" i="225"/>
  <c r="B102" i="11"/>
  <c r="D102" i="11"/>
  <c r="E102" i="11"/>
  <c r="B98" i="11"/>
  <c r="D98" i="11"/>
  <c r="E98" i="11"/>
  <c r="B94" i="11"/>
  <c r="D94" i="11"/>
  <c r="E94" i="11"/>
  <c r="E101" i="11"/>
  <c r="B101" i="11"/>
  <c r="D101" i="11"/>
  <c r="E97" i="11"/>
  <c r="B97" i="11"/>
  <c r="D97" i="11"/>
  <c r="E93" i="11"/>
  <c r="B93" i="11"/>
  <c r="D93" i="11"/>
  <c r="D104" i="11"/>
  <c r="E104" i="11"/>
  <c r="B104" i="11"/>
  <c r="D100" i="11"/>
  <c r="E100" i="11"/>
  <c r="B100" i="11"/>
  <c r="D96" i="11"/>
  <c r="E96" i="11"/>
  <c r="B96" i="11"/>
  <c r="D92" i="11"/>
  <c r="E92" i="11"/>
  <c r="B92" i="11"/>
  <c r="B103" i="11"/>
  <c r="E103" i="11"/>
  <c r="D103" i="11"/>
  <c r="B99" i="11"/>
  <c r="D99" i="11"/>
  <c r="E99" i="11"/>
  <c r="B95" i="11"/>
  <c r="D95" i="11"/>
  <c r="E95" i="11"/>
  <c r="B91" i="11"/>
  <c r="D91" i="11"/>
  <c r="E91" i="11"/>
  <c r="E90" i="11"/>
  <c r="D90" i="11"/>
  <c r="B90" i="11"/>
  <c r="B40" i="10"/>
  <c r="D40" i="10"/>
  <c r="E40" i="10"/>
  <c r="F40" i="10" s="1"/>
  <c r="D80" i="201"/>
  <c r="B80" i="201"/>
  <c r="E80" i="201"/>
  <c r="C80" i="201"/>
  <c r="A39" i="201" a="1"/>
  <c r="A39" i="201" s="1"/>
  <c r="C39" i="201" s="1"/>
  <c r="C79" i="201"/>
  <c r="C90" i="201"/>
  <c r="C91" i="201"/>
  <c r="A104" i="201" a="1"/>
  <c r="A104" i="201" s="1"/>
  <c r="C104" i="201" s="1"/>
  <c r="A100" i="201" a="1"/>
  <c r="A100" i="201" s="1"/>
  <c r="C100" i="201" s="1"/>
  <c r="A89" i="201" a="1"/>
  <c r="A89" i="201" s="1"/>
  <c r="C89" i="201" s="1"/>
  <c r="A70" i="201" a="1"/>
  <c r="A70" i="201" s="1"/>
  <c r="C70" i="201" s="1"/>
  <c r="A73" i="201" a="1"/>
  <c r="A73" i="201" s="1"/>
  <c r="C73" i="201" s="1"/>
  <c r="A74" i="201" a="1"/>
  <c r="A74" i="201" s="1"/>
  <c r="C74" i="201" s="1"/>
  <c r="A71" i="201" a="1"/>
  <c r="A71" i="201" s="1"/>
  <c r="C71" i="201" s="1"/>
  <c r="A72" i="201" a="1"/>
  <c r="A72" i="201" s="1"/>
  <c r="C72" i="201" s="1"/>
  <c r="A62" i="201" a="1"/>
  <c r="A62" i="201" s="1"/>
  <c r="C62" i="201" s="1"/>
  <c r="A66" i="201" a="1"/>
  <c r="A66" i="201" s="1"/>
  <c r="A63" i="201" a="1"/>
  <c r="A63" i="201" s="1"/>
  <c r="C63" i="201" s="1"/>
  <c r="A64" i="201" a="1"/>
  <c r="A64" i="201" s="1"/>
  <c r="C64" i="201" s="1"/>
  <c r="A65" i="201" a="1"/>
  <c r="A65" i="201" s="1"/>
  <c r="C65" i="201" s="1"/>
  <c r="A58" i="201" a="1"/>
  <c r="A58" i="201" s="1"/>
  <c r="C58" i="201" s="1"/>
  <c r="A54" i="201" a="1"/>
  <c r="A54" i="201" s="1"/>
  <c r="C54" i="201" s="1"/>
  <c r="B5" i="201"/>
  <c r="B1" i="172" s="1"/>
  <c r="A58" i="8" a="1"/>
  <c r="A58" i="8" s="1"/>
  <c r="A56" i="8" a="1"/>
  <c r="A56" i="8" s="1"/>
  <c r="A57" i="8" a="1"/>
  <c r="A57" i="8" s="1"/>
  <c r="F33" i="23" l="1"/>
  <c r="F62" i="29"/>
  <c r="C45" i="32"/>
  <c r="C59" i="32"/>
  <c r="C49" i="32"/>
  <c r="C54" i="32"/>
  <c r="C56" i="32"/>
  <c r="C57" i="32"/>
  <c r="C50" i="32"/>
  <c r="C48" i="32"/>
  <c r="C52" i="32"/>
  <c r="C60" i="32"/>
  <c r="F80" i="201"/>
  <c r="C46" i="32"/>
  <c r="C58" i="32"/>
  <c r="C55" i="32"/>
  <c r="C51" i="32"/>
  <c r="C53" i="32"/>
  <c r="C47" i="32"/>
  <c r="C44" i="32"/>
  <c r="F39" i="10"/>
  <c r="F45" i="9"/>
  <c r="F49" i="9"/>
  <c r="F46" i="9"/>
  <c r="F48" i="9"/>
  <c r="F47" i="9"/>
  <c r="F44" i="9"/>
  <c r="D74" i="201"/>
  <c r="E74" i="201"/>
  <c r="F74" i="201" s="1"/>
  <c r="B74" i="201"/>
  <c r="D73" i="201"/>
  <c r="E73" i="201"/>
  <c r="F73" i="201" s="1"/>
  <c r="B73" i="201"/>
  <c r="E66" i="201"/>
  <c r="B66" i="201"/>
  <c r="C66" i="201"/>
  <c r="D66" i="201"/>
  <c r="D39" i="201"/>
  <c r="B39" i="201"/>
  <c r="E39" i="201"/>
  <c r="F39" i="201" s="1"/>
  <c r="F66" i="201" l="1"/>
  <c r="E78" i="3"/>
  <c r="H78" i="3"/>
  <c r="H77" i="3"/>
  <c r="E75" i="3"/>
  <c r="H75" i="3"/>
  <c r="H64" i="3"/>
  <c r="A31" i="9" l="1"/>
  <c r="D31" i="9" l="1"/>
  <c r="C31" i="9"/>
  <c r="B31" i="9"/>
  <c r="E31" i="9"/>
  <c r="C25" i="180"/>
  <c r="F31" i="9" l="1"/>
  <c r="B65" i="201"/>
  <c r="D65" i="201"/>
  <c r="E65" i="201"/>
  <c r="F65" i="201" s="1"/>
  <c r="B91" i="201"/>
  <c r="D91" i="201"/>
  <c r="E91" i="201"/>
  <c r="F91" i="201" s="1"/>
  <c r="G6" i="207"/>
  <c r="G7" i="207"/>
  <c r="A22" i="225" l="1"/>
  <c r="C22" i="225" l="1"/>
  <c r="E3" i="226" s="1"/>
  <c r="C3" i="226"/>
  <c r="B3" i="226"/>
  <c r="B22" i="225"/>
  <c r="D3" i="226" s="1"/>
  <c r="E22" i="225"/>
  <c r="D22" i="225"/>
  <c r="F3" i="226" s="1"/>
  <c r="A28" i="66"/>
  <c r="C28" i="66" s="1"/>
  <c r="A29" i="66"/>
  <c r="B62" i="66"/>
  <c r="D62" i="66"/>
  <c r="E62" i="66"/>
  <c r="F62" i="66" s="1"/>
  <c r="B63" i="66"/>
  <c r="D63" i="66"/>
  <c r="E63" i="66"/>
  <c r="F63" i="66" s="1"/>
  <c r="F22" i="225" l="1"/>
  <c r="G3" i="226"/>
  <c r="B29" i="66"/>
  <c r="D29" i="66"/>
  <c r="C29" i="66"/>
  <c r="E28" i="66"/>
  <c r="F28" i="66" s="1"/>
  <c r="D28" i="66"/>
  <c r="B28" i="66"/>
  <c r="E29" i="66"/>
  <c r="F29" i="66" l="1"/>
  <c r="A24" i="215" l="1"/>
  <c r="A25" i="215"/>
  <c r="A26" i="215"/>
  <c r="A27" i="215"/>
  <c r="A28" i="215"/>
  <c r="B28" i="215" s="1"/>
  <c r="B61" i="215"/>
  <c r="D61" i="215"/>
  <c r="E61" i="215"/>
  <c r="F61" i="215" s="1"/>
  <c r="B62" i="215"/>
  <c r="D62" i="215"/>
  <c r="E62" i="215"/>
  <c r="B60" i="215"/>
  <c r="D60" i="215"/>
  <c r="E60" i="215"/>
  <c r="F60" i="215" s="1"/>
  <c r="D59" i="215"/>
  <c r="E59" i="215"/>
  <c r="F59" i="215" s="1"/>
  <c r="B59" i="215"/>
  <c r="E27" i="215" l="1"/>
  <c r="F62" i="215"/>
  <c r="B27" i="215"/>
  <c r="B26" i="215"/>
  <c r="B25" i="215"/>
  <c r="B24" i="215"/>
  <c r="C27" i="215"/>
  <c r="E25" i="215"/>
  <c r="D27" i="215"/>
  <c r="D25" i="215"/>
  <c r="C25" i="215"/>
  <c r="E28" i="215"/>
  <c r="E24" i="215"/>
  <c r="D28" i="215"/>
  <c r="D26" i="215"/>
  <c r="D24" i="215"/>
  <c r="E26" i="215"/>
  <c r="C28" i="215"/>
  <c r="C26" i="215"/>
  <c r="C24" i="215"/>
  <c r="D2" i="226"/>
  <c r="B2" i="226"/>
  <c r="F1" i="226"/>
  <c r="D1" i="226"/>
  <c r="A25" i="225"/>
  <c r="A24" i="225"/>
  <c r="A23" i="225"/>
  <c r="B19" i="225"/>
  <c r="B16" i="225"/>
  <c r="B15" i="225"/>
  <c r="B14" i="225"/>
  <c r="F13" i="225"/>
  <c r="B13" i="225"/>
  <c r="F12" i="225"/>
  <c r="A12" i="225"/>
  <c r="F11" i="225"/>
  <c r="A11" i="225"/>
  <c r="F2" i="226" s="1"/>
  <c r="E9" i="225"/>
  <c r="B1" i="226" s="1"/>
  <c r="F8" i="225"/>
  <c r="D6" i="225"/>
  <c r="F27" i="215" l="1"/>
  <c r="B5" i="226"/>
  <c r="C5" i="226"/>
  <c r="C6" i="226"/>
  <c r="B6" i="226"/>
  <c r="C23" i="225"/>
  <c r="E4" i="226" s="1"/>
  <c r="C4" i="226"/>
  <c r="B4" i="226"/>
  <c r="B25" i="225"/>
  <c r="D6" i="226" s="1"/>
  <c r="B23" i="225"/>
  <c r="D4" i="226" s="1"/>
  <c r="D25" i="225"/>
  <c r="F6" i="226" s="1"/>
  <c r="D24" i="225"/>
  <c r="F5" i="226" s="1"/>
  <c r="D23" i="225"/>
  <c r="F4" i="226" s="1"/>
  <c r="E45" i="225"/>
  <c r="C25" i="225"/>
  <c r="E6" i="226" s="1"/>
  <c r="F26" i="215"/>
  <c r="F24" i="215"/>
  <c r="F28" i="215"/>
  <c r="F25" i="215"/>
  <c r="E23" i="225"/>
  <c r="G4" i="226" s="1"/>
  <c r="E25" i="225"/>
  <c r="G6" i="226" s="1"/>
  <c r="B24" i="225"/>
  <c r="D5" i="226" s="1"/>
  <c r="C24" i="225"/>
  <c r="E5" i="226" s="1"/>
  <c r="E24" i="225"/>
  <c r="G5" i="226" s="1"/>
  <c r="A25" i="26"/>
  <c r="E49" i="26"/>
  <c r="F49" i="26" s="1"/>
  <c r="A24" i="26"/>
  <c r="B49" i="26"/>
  <c r="D49" i="26"/>
  <c r="B50" i="26"/>
  <c r="D50" i="26"/>
  <c r="E50" i="26"/>
  <c r="F50" i="26" s="1"/>
  <c r="B51" i="26"/>
  <c r="H4" i="226" l="1"/>
  <c r="H5" i="226"/>
  <c r="H6" i="226"/>
  <c r="C24" i="26"/>
  <c r="B24" i="26"/>
  <c r="H3" i="226"/>
  <c r="F23" i="225"/>
  <c r="F25" i="225"/>
  <c r="F24" i="225"/>
  <c r="B25" i="26"/>
  <c r="D24" i="26"/>
  <c r="E51" i="26"/>
  <c r="F51" i="26" s="1"/>
  <c r="E24" i="26"/>
  <c r="D51" i="26"/>
  <c r="D25" i="26" s="1"/>
  <c r="A23" i="26"/>
  <c r="D23" i="26" s="1"/>
  <c r="C25" i="26"/>
  <c r="A28" i="223"/>
  <c r="C28" i="223" s="1"/>
  <c r="B67" i="223"/>
  <c r="D67" i="223"/>
  <c r="E67" i="223"/>
  <c r="F67" i="223" s="1"/>
  <c r="D2" i="224"/>
  <c r="B2" i="224"/>
  <c r="F1" i="224"/>
  <c r="D1" i="224"/>
  <c r="E68" i="223"/>
  <c r="F68" i="223" s="1"/>
  <c r="D68" i="223"/>
  <c r="B68" i="223"/>
  <c r="E66" i="223"/>
  <c r="F66" i="223" s="1"/>
  <c r="D66" i="223"/>
  <c r="B66" i="223"/>
  <c r="E65" i="223"/>
  <c r="F65" i="223" s="1"/>
  <c r="D65" i="223"/>
  <c r="B65" i="223"/>
  <c r="G17" i="224"/>
  <c r="C16" i="224"/>
  <c r="G15" i="224"/>
  <c r="C14" i="224"/>
  <c r="G13" i="224"/>
  <c r="B11" i="224"/>
  <c r="D10" i="224"/>
  <c r="G9" i="224"/>
  <c r="D8" i="224"/>
  <c r="G7" i="224"/>
  <c r="A29" i="223"/>
  <c r="A27" i="223"/>
  <c r="C4" i="224" s="1"/>
  <c r="A26" i="223"/>
  <c r="B23" i="223"/>
  <c r="F21" i="223"/>
  <c r="F20" i="223"/>
  <c r="F19" i="223"/>
  <c r="F18" i="223"/>
  <c r="B16" i="223"/>
  <c r="B15" i="223"/>
  <c r="B14" i="223"/>
  <c r="F13" i="223"/>
  <c r="B13" i="223"/>
  <c r="F12" i="223"/>
  <c r="A12" i="223"/>
  <c r="F11" i="223"/>
  <c r="A11" i="223"/>
  <c r="F2" i="224" s="1"/>
  <c r="E9" i="223"/>
  <c r="B1" i="224" s="1"/>
  <c r="F8" i="223"/>
  <c r="D6" i="223"/>
  <c r="D26" i="223" l="1"/>
  <c r="F3" i="224" s="1"/>
  <c r="D29" i="223"/>
  <c r="F5" i="224" s="1"/>
  <c r="F30" i="225"/>
  <c r="F31" i="225" s="1"/>
  <c r="F32" i="225" s="1"/>
  <c r="F24" i="26"/>
  <c r="E23" i="26"/>
  <c r="B23" i="26"/>
  <c r="C23" i="26"/>
  <c r="E25" i="26"/>
  <c r="F25" i="26" s="1"/>
  <c r="E28" i="223"/>
  <c r="F28" i="223" s="1"/>
  <c r="B28" i="223"/>
  <c r="D28" i="223"/>
  <c r="F17" i="224"/>
  <c r="E29" i="223"/>
  <c r="G5" i="224" s="1"/>
  <c r="F7" i="224"/>
  <c r="F13" i="224"/>
  <c r="F9" i="224"/>
  <c r="E26" i="223"/>
  <c r="G3" i="224" s="1"/>
  <c r="F11" i="224"/>
  <c r="D12" i="224"/>
  <c r="D6" i="224"/>
  <c r="F15" i="224"/>
  <c r="C11" i="224"/>
  <c r="C6" i="224"/>
  <c r="B13" i="224"/>
  <c r="C27" i="223"/>
  <c r="B8" i="224"/>
  <c r="C13" i="224"/>
  <c r="D27" i="223"/>
  <c r="F4" i="224" s="1"/>
  <c r="F6" i="224"/>
  <c r="F8" i="224"/>
  <c r="F10" i="224"/>
  <c r="F12" i="224"/>
  <c r="F14" i="224"/>
  <c r="F16" i="224"/>
  <c r="B3" i="224"/>
  <c r="C8" i="224"/>
  <c r="B15" i="224"/>
  <c r="E27" i="223"/>
  <c r="G4" i="224" s="1"/>
  <c r="G6" i="224"/>
  <c r="G8" i="224"/>
  <c r="G10" i="224"/>
  <c r="G12" i="224"/>
  <c r="G14" i="224"/>
  <c r="G16" i="224"/>
  <c r="C3" i="224"/>
  <c r="B10" i="224"/>
  <c r="C15" i="224"/>
  <c r="B5" i="224"/>
  <c r="C10" i="224"/>
  <c r="B17" i="224"/>
  <c r="C5" i="224"/>
  <c r="B12" i="224"/>
  <c r="C17" i="224"/>
  <c r="B7" i="224"/>
  <c r="C12" i="224"/>
  <c r="B6" i="224"/>
  <c r="B27" i="223"/>
  <c r="D4" i="224" s="1"/>
  <c r="D14" i="224"/>
  <c r="D16" i="224"/>
  <c r="B26" i="223"/>
  <c r="D3" i="224" s="1"/>
  <c r="B29" i="223"/>
  <c r="D5" i="224" s="1"/>
  <c r="D7" i="224"/>
  <c r="D9" i="224"/>
  <c r="D11" i="224"/>
  <c r="D13" i="224"/>
  <c r="D15" i="224"/>
  <c r="D17" i="224"/>
  <c r="C26" i="223"/>
  <c r="C29" i="223"/>
  <c r="C7" i="224"/>
  <c r="B14" i="224"/>
  <c r="B9" i="224"/>
  <c r="B4" i="224"/>
  <c r="C9" i="224"/>
  <c r="B16" i="224"/>
  <c r="G11" i="224"/>
  <c r="C26" i="211"/>
  <c r="E26" i="211"/>
  <c r="D26" i="211"/>
  <c r="B57" i="29"/>
  <c r="B104" i="201"/>
  <c r="B100" i="201"/>
  <c r="B90" i="201"/>
  <c r="B89" i="201"/>
  <c r="B85" i="201"/>
  <c r="B79" i="201"/>
  <c r="B72" i="201"/>
  <c r="B71" i="201"/>
  <c r="B70" i="201"/>
  <c r="B64" i="201"/>
  <c r="B63" i="201"/>
  <c r="B62" i="201"/>
  <c r="E104" i="201"/>
  <c r="D104" i="201"/>
  <c r="E100" i="201"/>
  <c r="D100" i="201"/>
  <c r="E90" i="201"/>
  <c r="F90" i="201" s="1"/>
  <c r="D90" i="201"/>
  <c r="E89" i="201"/>
  <c r="F89" i="201" s="1"/>
  <c r="D89" i="201"/>
  <c r="E85" i="201"/>
  <c r="D85" i="201"/>
  <c r="E79" i="201"/>
  <c r="F79" i="201" s="1"/>
  <c r="D79" i="201"/>
  <c r="E72" i="201"/>
  <c r="F72" i="201" s="1"/>
  <c r="D72" i="201"/>
  <c r="E71" i="201"/>
  <c r="F71" i="201" s="1"/>
  <c r="D71" i="201"/>
  <c r="E70" i="201"/>
  <c r="F70" i="201" s="1"/>
  <c r="D70" i="201"/>
  <c r="E64" i="201"/>
  <c r="F64" i="201" s="1"/>
  <c r="D64" i="201"/>
  <c r="E63" i="201"/>
  <c r="F63" i="201" s="1"/>
  <c r="D63" i="201"/>
  <c r="E62" i="201"/>
  <c r="F62" i="201" s="1"/>
  <c r="D62" i="201"/>
  <c r="E58" i="201"/>
  <c r="F58" i="201" s="1"/>
  <c r="D58" i="201"/>
  <c r="B58" i="201"/>
  <c r="E54" i="201"/>
  <c r="D54" i="201"/>
  <c r="B54" i="201"/>
  <c r="E44" i="72"/>
  <c r="F44" i="72" s="1"/>
  <c r="E46" i="72" s="1"/>
  <c r="D44" i="72"/>
  <c r="B44" i="72"/>
  <c r="B42" i="74"/>
  <c r="D42" i="74"/>
  <c r="E42" i="74"/>
  <c r="F42" i="74" s="1"/>
  <c r="E41" i="74"/>
  <c r="F41" i="74" s="1"/>
  <c r="D41" i="74"/>
  <c r="B41" i="74"/>
  <c r="B47" i="71"/>
  <c r="D47" i="71"/>
  <c r="E47" i="71"/>
  <c r="F47" i="71" s="1"/>
  <c r="E46" i="71"/>
  <c r="F46" i="71" s="1"/>
  <c r="D46" i="71"/>
  <c r="B46" i="71"/>
  <c r="B55" i="70"/>
  <c r="B56" i="70"/>
  <c r="B57" i="70"/>
  <c r="B58" i="70"/>
  <c r="B59" i="70"/>
  <c r="B60" i="70"/>
  <c r="B61" i="70"/>
  <c r="B62" i="70"/>
  <c r="B63" i="70"/>
  <c r="B64" i="70"/>
  <c r="B65" i="70"/>
  <c r="B66" i="70"/>
  <c r="B67" i="70"/>
  <c r="B68" i="70"/>
  <c r="B69" i="70"/>
  <c r="D55" i="70"/>
  <c r="E55" i="70"/>
  <c r="F55" i="70" s="1"/>
  <c r="D56" i="70"/>
  <c r="E56" i="70"/>
  <c r="F56" i="70" s="1"/>
  <c r="D57" i="70"/>
  <c r="E57" i="70"/>
  <c r="F57" i="70" s="1"/>
  <c r="D58" i="70"/>
  <c r="E58" i="70"/>
  <c r="F58" i="70" s="1"/>
  <c r="D59" i="70"/>
  <c r="E59" i="70"/>
  <c r="F59" i="70" s="1"/>
  <c r="D60" i="70"/>
  <c r="E60" i="70"/>
  <c r="F60" i="70" s="1"/>
  <c r="D61" i="70"/>
  <c r="E61" i="70"/>
  <c r="F61" i="70" s="1"/>
  <c r="D62" i="70"/>
  <c r="E62" i="70"/>
  <c r="F62" i="70" s="1"/>
  <c r="D63" i="70"/>
  <c r="E63" i="70"/>
  <c r="F63" i="70" s="1"/>
  <c r="D64" i="70"/>
  <c r="E64" i="70"/>
  <c r="F64" i="70" s="1"/>
  <c r="D65" i="70"/>
  <c r="E65" i="70"/>
  <c r="F65" i="70" s="1"/>
  <c r="D66" i="70"/>
  <c r="E66" i="70"/>
  <c r="F66" i="70" s="1"/>
  <c r="D67" i="70"/>
  <c r="E67" i="70"/>
  <c r="F67" i="70" s="1"/>
  <c r="D68" i="70"/>
  <c r="E68" i="70"/>
  <c r="F68" i="70" s="1"/>
  <c r="D69" i="70"/>
  <c r="E69" i="70"/>
  <c r="F69" i="70" s="1"/>
  <c r="E54" i="70"/>
  <c r="F54" i="70" s="1"/>
  <c r="D54" i="70"/>
  <c r="B54" i="70"/>
  <c r="F48" i="205"/>
  <c r="F49" i="205"/>
  <c r="F50" i="205"/>
  <c r="F51" i="205"/>
  <c r="F52" i="205"/>
  <c r="F47" i="205"/>
  <c r="D54" i="68"/>
  <c r="E54" i="68"/>
  <c r="F54" i="68" s="1"/>
  <c r="D55" i="68"/>
  <c r="E55" i="68"/>
  <c r="F55" i="68" s="1"/>
  <c r="D56" i="68"/>
  <c r="E56" i="68"/>
  <c r="F56" i="68" s="1"/>
  <c r="D57" i="68"/>
  <c r="E57" i="68"/>
  <c r="F57" i="68" s="1"/>
  <c r="D58" i="68"/>
  <c r="E58" i="68"/>
  <c r="F58" i="68" s="1"/>
  <c r="D59" i="68"/>
  <c r="E59" i="68"/>
  <c r="F59" i="68" s="1"/>
  <c r="D60" i="68"/>
  <c r="E60" i="68"/>
  <c r="F60" i="68" s="1"/>
  <c r="D61" i="68"/>
  <c r="E61" i="68"/>
  <c r="F61" i="68" s="1"/>
  <c r="D62" i="68"/>
  <c r="E62" i="68"/>
  <c r="F62" i="68" s="1"/>
  <c r="E53" i="68"/>
  <c r="F53" i="68" s="1"/>
  <c r="D53" i="68"/>
  <c r="B53" i="68"/>
  <c r="A22" i="169"/>
  <c r="C3" i="170" s="1"/>
  <c r="E45" i="169"/>
  <c r="F45" i="169" s="1"/>
  <c r="D45" i="169"/>
  <c r="B45" i="169"/>
  <c r="B48" i="178"/>
  <c r="B47" i="178"/>
  <c r="B49" i="178"/>
  <c r="B50" i="178"/>
  <c r="B51" i="178"/>
  <c r="B52" i="178"/>
  <c r="D48" i="178"/>
  <c r="E48" i="178"/>
  <c r="F48" i="178" s="1"/>
  <c r="D49" i="178"/>
  <c r="E49" i="178"/>
  <c r="F49" i="178" s="1"/>
  <c r="D50" i="178"/>
  <c r="E50" i="178"/>
  <c r="F50" i="178" s="1"/>
  <c r="D51" i="178"/>
  <c r="E51" i="178"/>
  <c r="F51" i="178" s="1"/>
  <c r="D52" i="178"/>
  <c r="E52" i="178"/>
  <c r="F52" i="178" s="1"/>
  <c r="E47" i="178"/>
  <c r="F47" i="178" s="1"/>
  <c r="D47" i="178"/>
  <c r="B57" i="66"/>
  <c r="B58" i="66"/>
  <c r="B59" i="66"/>
  <c r="B60" i="66"/>
  <c r="B61" i="66"/>
  <c r="B64" i="66"/>
  <c r="B65" i="66"/>
  <c r="B66" i="66"/>
  <c r="B67" i="66"/>
  <c r="D57" i="66"/>
  <c r="E57" i="66"/>
  <c r="F57" i="66" s="1"/>
  <c r="D58" i="66"/>
  <c r="E58" i="66"/>
  <c r="F58" i="66" s="1"/>
  <c r="D59" i="66"/>
  <c r="E59" i="66"/>
  <c r="F59" i="66" s="1"/>
  <c r="D60" i="66"/>
  <c r="E60" i="66"/>
  <c r="F60" i="66" s="1"/>
  <c r="D61" i="66"/>
  <c r="E61" i="66"/>
  <c r="F61" i="66" s="1"/>
  <c r="D64" i="66"/>
  <c r="E64" i="66"/>
  <c r="F64" i="66" s="1"/>
  <c r="D65" i="66"/>
  <c r="E65" i="66"/>
  <c r="F65" i="66" s="1"/>
  <c r="D66" i="66"/>
  <c r="E66" i="66"/>
  <c r="F66" i="66" s="1"/>
  <c r="D67" i="66"/>
  <c r="E67" i="66"/>
  <c r="E56" i="66"/>
  <c r="F56" i="66" s="1"/>
  <c r="D56" i="66"/>
  <c r="B56" i="66"/>
  <c r="E47" i="80"/>
  <c r="F47" i="80" s="1"/>
  <c r="E46" i="80"/>
  <c r="F46" i="80" s="1"/>
  <c r="D47" i="80"/>
  <c r="D46" i="80"/>
  <c r="B47" i="80"/>
  <c r="B46" i="80"/>
  <c r="B47" i="89"/>
  <c r="D47" i="89"/>
  <c r="E47" i="89"/>
  <c r="F47" i="89" s="1"/>
  <c r="D46" i="89"/>
  <c r="E46" i="89"/>
  <c r="F46" i="89" s="1"/>
  <c r="B46" i="89"/>
  <c r="E45" i="89"/>
  <c r="F45" i="89" s="1"/>
  <c r="D45" i="89"/>
  <c r="B45" i="89"/>
  <c r="D52" i="62"/>
  <c r="E52" i="62"/>
  <c r="F52" i="62" s="1"/>
  <c r="D53" i="62"/>
  <c r="E53" i="62"/>
  <c r="F53" i="62" s="1"/>
  <c r="D54" i="62"/>
  <c r="E54" i="62"/>
  <c r="F54" i="62" s="1"/>
  <c r="D55" i="62"/>
  <c r="E55" i="62"/>
  <c r="F55" i="62" s="1"/>
  <c r="D56" i="62"/>
  <c r="E56" i="62"/>
  <c r="F56" i="62" s="1"/>
  <c r="D57" i="62"/>
  <c r="E57" i="62"/>
  <c r="F57" i="62" s="1"/>
  <c r="D58" i="62"/>
  <c r="E58" i="62"/>
  <c r="F58" i="62" s="1"/>
  <c r="D59" i="62"/>
  <c r="E59" i="62"/>
  <c r="F59" i="62" s="1"/>
  <c r="B52" i="62"/>
  <c r="B53" i="62"/>
  <c r="B54" i="62"/>
  <c r="B55" i="62"/>
  <c r="B56" i="62"/>
  <c r="B57" i="62"/>
  <c r="B58" i="62"/>
  <c r="B59" i="62"/>
  <c r="E51" i="62"/>
  <c r="F51" i="62" s="1"/>
  <c r="D51" i="62"/>
  <c r="B51" i="62"/>
  <c r="E45" i="61"/>
  <c r="D45" i="61"/>
  <c r="B45" i="61"/>
  <c r="E45" i="63"/>
  <c r="F45" i="63" s="1"/>
  <c r="D45" i="63"/>
  <c r="B45" i="63"/>
  <c r="B23" i="180"/>
  <c r="D4" i="181" s="1"/>
  <c r="B24" i="180"/>
  <c r="D5" i="181" s="1"/>
  <c r="B25" i="180"/>
  <c r="D6" i="181" s="1"/>
  <c r="B22" i="180"/>
  <c r="D3" i="181" s="1"/>
  <c r="B31" i="91"/>
  <c r="B32" i="91"/>
  <c r="B33" i="91"/>
  <c r="B34" i="91"/>
  <c r="B35" i="91"/>
  <c r="B36" i="91"/>
  <c r="B37" i="91"/>
  <c r="B38" i="91"/>
  <c r="B39" i="91"/>
  <c r="B40" i="91"/>
  <c r="B41" i="91"/>
  <c r="B42" i="91"/>
  <c r="B43" i="91"/>
  <c r="B44" i="91"/>
  <c r="B45" i="91"/>
  <c r="B46" i="91"/>
  <c r="B47" i="91"/>
  <c r="B48" i="91"/>
  <c r="B49" i="91"/>
  <c r="B50" i="91"/>
  <c r="B51" i="91"/>
  <c r="B52" i="91"/>
  <c r="D31" i="91"/>
  <c r="E31" i="91"/>
  <c r="F31" i="91" s="1"/>
  <c r="D32" i="91"/>
  <c r="E32" i="91"/>
  <c r="F32" i="91" s="1"/>
  <c r="D33" i="91"/>
  <c r="E33" i="91"/>
  <c r="F33" i="91" s="1"/>
  <c r="D34" i="91"/>
  <c r="E34" i="91"/>
  <c r="F34" i="91" s="1"/>
  <c r="D35" i="91"/>
  <c r="E35" i="91"/>
  <c r="F35" i="91" s="1"/>
  <c r="D36" i="91"/>
  <c r="E36" i="91"/>
  <c r="F36" i="91" s="1"/>
  <c r="D37" i="91"/>
  <c r="E37" i="91"/>
  <c r="F37" i="91" s="1"/>
  <c r="D38" i="91"/>
  <c r="E38" i="91"/>
  <c r="F38" i="91" s="1"/>
  <c r="D39" i="91"/>
  <c r="E39" i="91"/>
  <c r="F39" i="91" s="1"/>
  <c r="D40" i="91"/>
  <c r="E40" i="91"/>
  <c r="F40" i="91" s="1"/>
  <c r="D41" i="91"/>
  <c r="E41" i="91"/>
  <c r="F41" i="91" s="1"/>
  <c r="D42" i="91"/>
  <c r="E42" i="91"/>
  <c r="F42" i="91" s="1"/>
  <c r="D43" i="91"/>
  <c r="E43" i="91"/>
  <c r="F43" i="91" s="1"/>
  <c r="D44" i="91"/>
  <c r="E44" i="91"/>
  <c r="F44" i="91" s="1"/>
  <c r="D45" i="91"/>
  <c r="E45" i="91"/>
  <c r="F45" i="91" s="1"/>
  <c r="D46" i="91"/>
  <c r="E46" i="91"/>
  <c r="F46" i="91" s="1"/>
  <c r="D47" i="91"/>
  <c r="E47" i="91"/>
  <c r="F47" i="91" s="1"/>
  <c r="D48" i="91"/>
  <c r="E48" i="91"/>
  <c r="F48" i="91" s="1"/>
  <c r="D49" i="91"/>
  <c r="E49" i="91"/>
  <c r="F49" i="91" s="1"/>
  <c r="D50" i="91"/>
  <c r="E50" i="91"/>
  <c r="F50" i="91" s="1"/>
  <c r="D51" i="91"/>
  <c r="E51" i="91"/>
  <c r="F51" i="91" s="1"/>
  <c r="D52" i="91"/>
  <c r="E52" i="91"/>
  <c r="F52" i="91" s="1"/>
  <c r="E30" i="91"/>
  <c r="F30" i="91" s="1"/>
  <c r="D30" i="91"/>
  <c r="B30" i="91"/>
  <c r="B75" i="91"/>
  <c r="B76" i="91"/>
  <c r="B77" i="91"/>
  <c r="B78" i="91"/>
  <c r="B79" i="91"/>
  <c r="B80" i="91"/>
  <c r="B81" i="91"/>
  <c r="D75" i="91"/>
  <c r="E75" i="91"/>
  <c r="D76" i="91"/>
  <c r="E76" i="91"/>
  <c r="D77" i="91"/>
  <c r="E77" i="91"/>
  <c r="D78" i="91"/>
  <c r="E78" i="91"/>
  <c r="D79" i="91"/>
  <c r="E79" i="91"/>
  <c r="D80" i="91"/>
  <c r="E80" i="91"/>
  <c r="D81" i="91"/>
  <c r="E81" i="91"/>
  <c r="E74" i="91"/>
  <c r="D74" i="91"/>
  <c r="B74" i="91"/>
  <c r="B48" i="60"/>
  <c r="B49" i="60"/>
  <c r="B50" i="60"/>
  <c r="B51" i="60"/>
  <c r="B52" i="60"/>
  <c r="B53" i="60"/>
  <c r="D48" i="60"/>
  <c r="E48" i="60"/>
  <c r="F48" i="60" s="1"/>
  <c r="D49" i="60"/>
  <c r="E49" i="60"/>
  <c r="F49" i="60" s="1"/>
  <c r="D50" i="60"/>
  <c r="E50" i="60"/>
  <c r="F50" i="60" s="1"/>
  <c r="D51" i="60"/>
  <c r="E51" i="60"/>
  <c r="F51" i="60" s="1"/>
  <c r="D52" i="60"/>
  <c r="E52" i="60"/>
  <c r="F52" i="60" s="1"/>
  <c r="D53" i="60"/>
  <c r="E53" i="60"/>
  <c r="F53" i="60" s="1"/>
  <c r="E47" i="60"/>
  <c r="F47" i="60" s="1"/>
  <c r="D47" i="60"/>
  <c r="B47" i="60"/>
  <c r="D52" i="58"/>
  <c r="E52" i="58"/>
  <c r="F52" i="58" s="1"/>
  <c r="B50" i="58"/>
  <c r="B51" i="58"/>
  <c r="B52" i="58"/>
  <c r="D50" i="58"/>
  <c r="E50" i="58"/>
  <c r="F50" i="58" s="1"/>
  <c r="D51" i="58"/>
  <c r="E51" i="58"/>
  <c r="F51" i="58" s="1"/>
  <c r="E49" i="58"/>
  <c r="F49" i="58" s="1"/>
  <c r="D49" i="58"/>
  <c r="B49" i="58"/>
  <c r="B63" i="56"/>
  <c r="B64" i="56"/>
  <c r="B65" i="56"/>
  <c r="B66" i="56"/>
  <c r="B67" i="56"/>
  <c r="B68" i="56"/>
  <c r="B69" i="56"/>
  <c r="B70" i="56"/>
  <c r="B71" i="56"/>
  <c r="B72" i="56"/>
  <c r="D63" i="56"/>
  <c r="E63" i="56"/>
  <c r="F63" i="56" s="1"/>
  <c r="D64" i="56"/>
  <c r="E64" i="56"/>
  <c r="F64" i="56" s="1"/>
  <c r="D65" i="56"/>
  <c r="E65" i="56"/>
  <c r="F65" i="56" s="1"/>
  <c r="D66" i="56"/>
  <c r="E66" i="56"/>
  <c r="F66" i="56" s="1"/>
  <c r="D67" i="56"/>
  <c r="E67" i="56"/>
  <c r="F67" i="56" s="1"/>
  <c r="D68" i="56"/>
  <c r="E68" i="56"/>
  <c r="F68" i="56" s="1"/>
  <c r="D69" i="56"/>
  <c r="E69" i="56"/>
  <c r="F69" i="56" s="1"/>
  <c r="D70" i="56"/>
  <c r="E70" i="56"/>
  <c r="F70" i="56" s="1"/>
  <c r="D71" i="56"/>
  <c r="E71" i="56"/>
  <c r="F71" i="56" s="1"/>
  <c r="D72" i="56"/>
  <c r="E72" i="56"/>
  <c r="F72" i="56" s="1"/>
  <c r="E62" i="56"/>
  <c r="F62" i="56" s="1"/>
  <c r="D62" i="56"/>
  <c r="B62" i="56"/>
  <c r="E44" i="55"/>
  <c r="F44" i="55" s="1"/>
  <c r="D44" i="55"/>
  <c r="B44" i="55"/>
  <c r="B46" i="88"/>
  <c r="D46" i="88"/>
  <c r="E46" i="88"/>
  <c r="F46" i="88" s="1"/>
  <c r="E45" i="88"/>
  <c r="F45" i="88" s="1"/>
  <c r="D45" i="88"/>
  <c r="B45" i="88"/>
  <c r="B51" i="54"/>
  <c r="B52" i="54"/>
  <c r="B53" i="54"/>
  <c r="D51" i="54"/>
  <c r="E51" i="54"/>
  <c r="F51" i="54" s="1"/>
  <c r="D52" i="54"/>
  <c r="E52" i="54"/>
  <c r="F52" i="54" s="1"/>
  <c r="D53" i="54"/>
  <c r="E53" i="54"/>
  <c r="F53" i="54" s="1"/>
  <c r="E50" i="54"/>
  <c r="F50" i="54" s="1"/>
  <c r="D50" i="54"/>
  <c r="B50" i="54"/>
  <c r="D69" i="53"/>
  <c r="E69" i="53"/>
  <c r="F69" i="53" s="1"/>
  <c r="D70" i="53"/>
  <c r="E70" i="53"/>
  <c r="F70" i="53" s="1"/>
  <c r="D71" i="53"/>
  <c r="E71" i="53"/>
  <c r="F71" i="53" s="1"/>
  <c r="D72" i="53"/>
  <c r="E72" i="53"/>
  <c r="F72" i="53" s="1"/>
  <c r="D73" i="53"/>
  <c r="E73" i="53"/>
  <c r="F73" i="53" s="1"/>
  <c r="D74" i="53"/>
  <c r="E74" i="53"/>
  <c r="F74" i="53" s="1"/>
  <c r="D75" i="53"/>
  <c r="E75" i="53"/>
  <c r="F75" i="53" s="1"/>
  <c r="D76" i="53"/>
  <c r="E76" i="53"/>
  <c r="F76" i="53" s="1"/>
  <c r="D77" i="53"/>
  <c r="E77" i="53"/>
  <c r="F77" i="53" s="1"/>
  <c r="D78" i="53"/>
  <c r="E78" i="53"/>
  <c r="F78" i="53" s="1"/>
  <c r="B69" i="53"/>
  <c r="B70" i="53"/>
  <c r="B71" i="53"/>
  <c r="B72" i="53"/>
  <c r="B73" i="53"/>
  <c r="B74" i="53"/>
  <c r="B75" i="53"/>
  <c r="B76" i="53"/>
  <c r="B77" i="53"/>
  <c r="B78" i="53"/>
  <c r="E68" i="53"/>
  <c r="F68" i="53" s="1"/>
  <c r="D68" i="53"/>
  <c r="B68" i="53"/>
  <c r="B58" i="52"/>
  <c r="B59" i="52"/>
  <c r="B60" i="52"/>
  <c r="B61" i="52"/>
  <c r="B62" i="52"/>
  <c r="E58" i="52"/>
  <c r="F58" i="52" s="1"/>
  <c r="E59" i="52"/>
  <c r="F59" i="52" s="1"/>
  <c r="E60" i="52"/>
  <c r="F60" i="52" s="1"/>
  <c r="E61" i="52"/>
  <c r="F61" i="52" s="1"/>
  <c r="E62" i="52"/>
  <c r="F62" i="52" s="1"/>
  <c r="E57" i="52"/>
  <c r="F57" i="52" s="1"/>
  <c r="B57" i="52"/>
  <c r="B67" i="51"/>
  <c r="B68" i="51"/>
  <c r="B69" i="51"/>
  <c r="B70" i="51"/>
  <c r="B71" i="51"/>
  <c r="B72" i="51"/>
  <c r="B73" i="51"/>
  <c r="B74" i="51"/>
  <c r="B75" i="51"/>
  <c r="B76" i="51"/>
  <c r="D67" i="51"/>
  <c r="E67" i="51"/>
  <c r="F67" i="51" s="1"/>
  <c r="D68" i="51"/>
  <c r="E68" i="51"/>
  <c r="F68" i="51" s="1"/>
  <c r="D69" i="51"/>
  <c r="E69" i="51"/>
  <c r="F69" i="51" s="1"/>
  <c r="D70" i="51"/>
  <c r="E70" i="51"/>
  <c r="F70" i="51" s="1"/>
  <c r="D71" i="51"/>
  <c r="E71" i="51"/>
  <c r="F71" i="51" s="1"/>
  <c r="D72" i="51"/>
  <c r="E72" i="51"/>
  <c r="F72" i="51" s="1"/>
  <c r="D73" i="51"/>
  <c r="E73" i="51"/>
  <c r="F73" i="51" s="1"/>
  <c r="D74" i="51"/>
  <c r="E74" i="51"/>
  <c r="F74" i="51" s="1"/>
  <c r="D75" i="51"/>
  <c r="E75" i="51"/>
  <c r="F75" i="51" s="1"/>
  <c r="D76" i="51"/>
  <c r="E76" i="51"/>
  <c r="F76" i="51" s="1"/>
  <c r="E66" i="51"/>
  <c r="F66" i="51" s="1"/>
  <c r="D66" i="51"/>
  <c r="B66" i="51"/>
  <c r="D45" i="77"/>
  <c r="E45" i="77"/>
  <c r="F45" i="77" s="1"/>
  <c r="E44" i="77"/>
  <c r="F44" i="77" s="1"/>
  <c r="D44" i="77"/>
  <c r="D65" i="50"/>
  <c r="E65" i="50"/>
  <c r="F65" i="50" s="1"/>
  <c r="D66" i="50"/>
  <c r="E66" i="50"/>
  <c r="F66" i="50" s="1"/>
  <c r="D67" i="50"/>
  <c r="E67" i="50"/>
  <c r="F67" i="50" s="1"/>
  <c r="B65" i="50"/>
  <c r="B66" i="50"/>
  <c r="B67" i="50"/>
  <c r="E64" i="50"/>
  <c r="F64" i="50" s="1"/>
  <c r="D64" i="50"/>
  <c r="B64" i="50"/>
  <c r="B48" i="49"/>
  <c r="B49" i="49"/>
  <c r="D48" i="49"/>
  <c r="E48" i="49"/>
  <c r="F48" i="49" s="1"/>
  <c r="D49" i="49"/>
  <c r="E49" i="49"/>
  <c r="F49" i="49" s="1"/>
  <c r="E47" i="49"/>
  <c r="F47" i="49" s="1"/>
  <c r="D47" i="49"/>
  <c r="B47" i="49"/>
  <c r="B55" i="47"/>
  <c r="B56" i="47"/>
  <c r="B57" i="47"/>
  <c r="B58" i="47"/>
  <c r="B59" i="47"/>
  <c r="B60" i="47"/>
  <c r="B61" i="47"/>
  <c r="B62" i="47"/>
  <c r="B63" i="47"/>
  <c r="B64" i="47"/>
  <c r="D55" i="47"/>
  <c r="E55" i="47"/>
  <c r="D56" i="47"/>
  <c r="E56" i="47"/>
  <c r="F56" i="47" s="1"/>
  <c r="D57" i="47"/>
  <c r="E57" i="47"/>
  <c r="D58" i="47"/>
  <c r="E58" i="47"/>
  <c r="F58" i="47" s="1"/>
  <c r="D59" i="47"/>
  <c r="E59" i="47"/>
  <c r="F59" i="47" s="1"/>
  <c r="D60" i="47"/>
  <c r="E60" i="47"/>
  <c r="F60" i="47" s="1"/>
  <c r="D61" i="47"/>
  <c r="E61" i="47"/>
  <c r="F61" i="47" s="1"/>
  <c r="D62" i="47"/>
  <c r="E62" i="47"/>
  <c r="F62" i="47" s="1"/>
  <c r="D63" i="47"/>
  <c r="E63" i="47"/>
  <c r="F63" i="47" s="1"/>
  <c r="D64" i="47"/>
  <c r="E64" i="47"/>
  <c r="F64" i="47" s="1"/>
  <c r="E54" i="47"/>
  <c r="F54" i="47" s="1"/>
  <c r="D54" i="47"/>
  <c r="B54" i="47"/>
  <c r="B51" i="78"/>
  <c r="B52" i="78"/>
  <c r="B53" i="78"/>
  <c r="B54" i="78"/>
  <c r="B55" i="78"/>
  <c r="B56" i="78"/>
  <c r="B57" i="78"/>
  <c r="B58" i="78"/>
  <c r="B59" i="78"/>
  <c r="B60" i="78"/>
  <c r="B61" i="78"/>
  <c r="B62" i="78"/>
  <c r="B63" i="78"/>
  <c r="D51" i="78"/>
  <c r="E51" i="78"/>
  <c r="F51" i="78" s="1"/>
  <c r="D52" i="78"/>
  <c r="E52" i="78"/>
  <c r="F52" i="78" s="1"/>
  <c r="D53" i="78"/>
  <c r="E53" i="78"/>
  <c r="F53" i="78" s="1"/>
  <c r="D54" i="78"/>
  <c r="E54" i="78"/>
  <c r="F54" i="78" s="1"/>
  <c r="D55" i="78"/>
  <c r="E55" i="78"/>
  <c r="F55" i="78" s="1"/>
  <c r="D56" i="78"/>
  <c r="E56" i="78"/>
  <c r="F56" i="78" s="1"/>
  <c r="D57" i="78"/>
  <c r="E57" i="78"/>
  <c r="F57" i="78" s="1"/>
  <c r="D58" i="78"/>
  <c r="E58" i="78"/>
  <c r="F58" i="78" s="1"/>
  <c r="D59" i="78"/>
  <c r="E59" i="78"/>
  <c r="F59" i="78" s="1"/>
  <c r="D60" i="78"/>
  <c r="E60" i="78"/>
  <c r="F60" i="78" s="1"/>
  <c r="D61" i="78"/>
  <c r="E61" i="78"/>
  <c r="F61" i="78" s="1"/>
  <c r="D62" i="78"/>
  <c r="E62" i="78"/>
  <c r="F62" i="78" s="1"/>
  <c r="D63" i="78"/>
  <c r="E63" i="78"/>
  <c r="F63" i="78" s="1"/>
  <c r="E50" i="78"/>
  <c r="F50" i="78" s="1"/>
  <c r="D50" i="78"/>
  <c r="B50" i="78"/>
  <c r="B58" i="215"/>
  <c r="D58" i="215"/>
  <c r="E58" i="215"/>
  <c r="F58" i="215" s="1"/>
  <c r="E57" i="215"/>
  <c r="F57" i="215" s="1"/>
  <c r="D57" i="215"/>
  <c r="B57" i="215"/>
  <c r="B68" i="46"/>
  <c r="B69" i="46"/>
  <c r="B70" i="46"/>
  <c r="B71" i="46"/>
  <c r="B72" i="46"/>
  <c r="B73" i="46"/>
  <c r="B74" i="46"/>
  <c r="B75" i="46"/>
  <c r="B76" i="46"/>
  <c r="D68" i="46"/>
  <c r="E68" i="46"/>
  <c r="F68" i="46" s="1"/>
  <c r="D69" i="46"/>
  <c r="E69" i="46"/>
  <c r="F69" i="46" s="1"/>
  <c r="D70" i="46"/>
  <c r="E70" i="46"/>
  <c r="F70" i="46" s="1"/>
  <c r="D71" i="46"/>
  <c r="E71" i="46"/>
  <c r="F71" i="46" s="1"/>
  <c r="D72" i="46"/>
  <c r="E72" i="46"/>
  <c r="F72" i="46" s="1"/>
  <c r="D73" i="46"/>
  <c r="E73" i="46"/>
  <c r="F73" i="46" s="1"/>
  <c r="D74" i="46"/>
  <c r="E74" i="46"/>
  <c r="F74" i="46" s="1"/>
  <c r="D75" i="46"/>
  <c r="E75" i="46"/>
  <c r="F75" i="46" s="1"/>
  <c r="D76" i="46"/>
  <c r="E76" i="46"/>
  <c r="F76" i="46" s="1"/>
  <c r="E67" i="46"/>
  <c r="F67" i="46" s="1"/>
  <c r="D67" i="46"/>
  <c r="B67" i="46"/>
  <c r="D47" i="44"/>
  <c r="E47" i="44"/>
  <c r="F47" i="44" s="1"/>
  <c r="D48" i="44"/>
  <c r="E48" i="44"/>
  <c r="F48" i="44" s="1"/>
  <c r="E46" i="44"/>
  <c r="F46" i="44" s="1"/>
  <c r="D46" i="44"/>
  <c r="B57" i="43"/>
  <c r="B58" i="43"/>
  <c r="B59" i="43"/>
  <c r="B60" i="43"/>
  <c r="B61" i="43"/>
  <c r="B62" i="43"/>
  <c r="B63" i="43"/>
  <c r="D57" i="43"/>
  <c r="E57" i="43"/>
  <c r="F57" i="43" s="1"/>
  <c r="D58" i="43"/>
  <c r="E58" i="43"/>
  <c r="F58" i="43" s="1"/>
  <c r="D59" i="43"/>
  <c r="E59" i="43"/>
  <c r="F59" i="43" s="1"/>
  <c r="D60" i="43"/>
  <c r="E60" i="43"/>
  <c r="F60" i="43" s="1"/>
  <c r="D61" i="43"/>
  <c r="E61" i="43"/>
  <c r="F61" i="43" s="1"/>
  <c r="D62" i="43"/>
  <c r="E62" i="43"/>
  <c r="F62" i="43" s="1"/>
  <c r="D63" i="43"/>
  <c r="E63" i="43"/>
  <c r="F63" i="43" s="1"/>
  <c r="E56" i="43"/>
  <c r="F56" i="43" s="1"/>
  <c r="D56" i="43"/>
  <c r="B56" i="43"/>
  <c r="E49" i="90"/>
  <c r="F49" i="90" s="1"/>
  <c r="D49" i="90"/>
  <c r="E48" i="90"/>
  <c r="F48" i="90" s="1"/>
  <c r="D48" i="90"/>
  <c r="B49" i="90"/>
  <c r="B48" i="90"/>
  <c r="D51" i="42"/>
  <c r="E51" i="42"/>
  <c r="F51" i="42" s="1"/>
  <c r="D52" i="42"/>
  <c r="E52" i="42"/>
  <c r="F52" i="42" s="1"/>
  <c r="D53" i="42"/>
  <c r="E53" i="42"/>
  <c r="F53" i="42" s="1"/>
  <c r="E50" i="42"/>
  <c r="F50" i="42" s="1"/>
  <c r="D50" i="42"/>
  <c r="B51" i="42"/>
  <c r="B52" i="42"/>
  <c r="B53" i="42"/>
  <c r="B50" i="42"/>
  <c r="D61" i="40"/>
  <c r="E61" i="40"/>
  <c r="F61" i="40" s="1"/>
  <c r="D62" i="40"/>
  <c r="E62" i="40"/>
  <c r="F62" i="40" s="1"/>
  <c r="D63" i="40"/>
  <c r="E63" i="40"/>
  <c r="F63" i="40" s="1"/>
  <c r="D64" i="40"/>
  <c r="E64" i="40"/>
  <c r="F64" i="40" s="1"/>
  <c r="D65" i="40"/>
  <c r="E65" i="40"/>
  <c r="F65" i="40" s="1"/>
  <c r="D66" i="40"/>
  <c r="E66" i="40"/>
  <c r="F66" i="40" s="1"/>
  <c r="D67" i="40"/>
  <c r="E67" i="40"/>
  <c r="F67" i="40" s="1"/>
  <c r="D68" i="40"/>
  <c r="E68" i="40"/>
  <c r="F68" i="40" s="1"/>
  <c r="D69" i="40"/>
  <c r="E69" i="40"/>
  <c r="F69" i="40" s="1"/>
  <c r="B61" i="40"/>
  <c r="B62" i="40"/>
  <c r="B63" i="40"/>
  <c r="B64" i="40"/>
  <c r="B65" i="40"/>
  <c r="B66" i="40"/>
  <c r="B67" i="40"/>
  <c r="B68" i="40"/>
  <c r="B69" i="40"/>
  <c r="E60" i="40"/>
  <c r="F60" i="40" s="1"/>
  <c r="D60" i="40"/>
  <c r="B60" i="40"/>
  <c r="E67" i="39"/>
  <c r="F67" i="39" s="1"/>
  <c r="D67" i="39"/>
  <c r="B67" i="39"/>
  <c r="B47" i="176"/>
  <c r="B48" i="176"/>
  <c r="B49" i="176"/>
  <c r="B50" i="176"/>
  <c r="D47" i="176"/>
  <c r="E47" i="176"/>
  <c r="F47" i="176" s="1"/>
  <c r="D48" i="176"/>
  <c r="E48" i="176"/>
  <c r="F48" i="176" s="1"/>
  <c r="D49" i="176"/>
  <c r="E49" i="176"/>
  <c r="F49" i="176" s="1"/>
  <c r="D50" i="176"/>
  <c r="E50" i="176"/>
  <c r="F50" i="176" s="1"/>
  <c r="E46" i="176"/>
  <c r="F46" i="176" s="1"/>
  <c r="D46" i="176"/>
  <c r="B46" i="176"/>
  <c r="E47" i="38"/>
  <c r="F47" i="38" s="1"/>
  <c r="D47" i="38"/>
  <c r="B47" i="38"/>
  <c r="B15" i="128"/>
  <c r="C15" i="128"/>
  <c r="D15" i="128"/>
  <c r="E15" i="128"/>
  <c r="F15" i="128"/>
  <c r="G15" i="128"/>
  <c r="B16" i="128"/>
  <c r="C16" i="128"/>
  <c r="D16" i="128"/>
  <c r="E16" i="128"/>
  <c r="F16" i="128"/>
  <c r="G16" i="128"/>
  <c r="B17" i="128"/>
  <c r="C17" i="128"/>
  <c r="D17" i="128"/>
  <c r="E17" i="128"/>
  <c r="F17" i="128"/>
  <c r="G17" i="128"/>
  <c r="B58" i="37"/>
  <c r="B59" i="37"/>
  <c r="B60" i="37"/>
  <c r="B61" i="37"/>
  <c r="B62" i="37"/>
  <c r="B63" i="37"/>
  <c r="B64" i="37"/>
  <c r="B65" i="37"/>
  <c r="B66" i="37"/>
  <c r="B67" i="37"/>
  <c r="B68" i="37"/>
  <c r="D68" i="37"/>
  <c r="E68" i="37"/>
  <c r="F68" i="37" s="1"/>
  <c r="D58" i="37"/>
  <c r="E58" i="37"/>
  <c r="F58" i="37" s="1"/>
  <c r="D59" i="37"/>
  <c r="E59" i="37"/>
  <c r="F59" i="37" s="1"/>
  <c r="D60" i="37"/>
  <c r="E60" i="37"/>
  <c r="F60" i="37" s="1"/>
  <c r="D61" i="37"/>
  <c r="E61" i="37"/>
  <c r="F61" i="37" s="1"/>
  <c r="D62" i="37"/>
  <c r="E62" i="37"/>
  <c r="F62" i="37" s="1"/>
  <c r="D63" i="37"/>
  <c r="E63" i="37"/>
  <c r="F63" i="37" s="1"/>
  <c r="D64" i="37"/>
  <c r="E64" i="37"/>
  <c r="F64" i="37" s="1"/>
  <c r="D65" i="37"/>
  <c r="E65" i="37"/>
  <c r="F65" i="37" s="1"/>
  <c r="D66" i="37"/>
  <c r="E66" i="37"/>
  <c r="F66" i="37" s="1"/>
  <c r="D67" i="37"/>
  <c r="E67" i="37"/>
  <c r="F67" i="37" s="1"/>
  <c r="E57" i="37"/>
  <c r="F57" i="37" s="1"/>
  <c r="D57" i="37"/>
  <c r="B57" i="37"/>
  <c r="B51" i="36"/>
  <c r="B52" i="36"/>
  <c r="B53" i="36"/>
  <c r="B54" i="36"/>
  <c r="D51" i="36"/>
  <c r="E51" i="36"/>
  <c r="F51" i="36" s="1"/>
  <c r="D52" i="36"/>
  <c r="E52" i="36"/>
  <c r="F52" i="36" s="1"/>
  <c r="D53" i="36"/>
  <c r="E53" i="36"/>
  <c r="F53" i="36" s="1"/>
  <c r="D54" i="36"/>
  <c r="E54" i="36"/>
  <c r="F54" i="36" s="1"/>
  <c r="E50" i="36"/>
  <c r="F50" i="36" s="1"/>
  <c r="D50" i="36"/>
  <c r="B50" i="36"/>
  <c r="D54" i="76"/>
  <c r="E54" i="76"/>
  <c r="F54" i="76" s="1"/>
  <c r="B51" i="76"/>
  <c r="B52" i="76"/>
  <c r="B53" i="76"/>
  <c r="B54" i="76"/>
  <c r="D51" i="76"/>
  <c r="E51" i="76"/>
  <c r="F51" i="76" s="1"/>
  <c r="D52" i="76"/>
  <c r="E52" i="76"/>
  <c r="F52" i="76" s="1"/>
  <c r="D53" i="76"/>
  <c r="E53" i="76"/>
  <c r="F53" i="76" s="1"/>
  <c r="E50" i="76"/>
  <c r="F50" i="76" s="1"/>
  <c r="D50" i="76"/>
  <c r="B50" i="76"/>
  <c r="B46" i="34"/>
  <c r="B47" i="34"/>
  <c r="B48" i="34"/>
  <c r="B49" i="34"/>
  <c r="D46" i="34"/>
  <c r="E46" i="34"/>
  <c r="F46" i="34" s="1"/>
  <c r="D47" i="34"/>
  <c r="E47" i="34"/>
  <c r="F47" i="34" s="1"/>
  <c r="D48" i="34"/>
  <c r="E48" i="34"/>
  <c r="F48" i="34" s="1"/>
  <c r="D49" i="34"/>
  <c r="E49" i="34"/>
  <c r="F49" i="34" s="1"/>
  <c r="E45" i="34"/>
  <c r="F45" i="34" s="1"/>
  <c r="D45" i="34"/>
  <c r="B45" i="34"/>
  <c r="E52" i="208"/>
  <c r="F52" i="208" s="1"/>
  <c r="D52" i="208"/>
  <c r="B52" i="208"/>
  <c r="B53" i="33"/>
  <c r="D53" i="33"/>
  <c r="E53" i="33"/>
  <c r="F53" i="33" s="1"/>
  <c r="E52" i="33"/>
  <c r="F52" i="33" s="1"/>
  <c r="D52" i="33"/>
  <c r="B52" i="33"/>
  <c r="E46" i="219"/>
  <c r="D46" i="219"/>
  <c r="B46" i="219"/>
  <c r="B97" i="32"/>
  <c r="B98" i="32"/>
  <c r="B99" i="32"/>
  <c r="B100" i="32"/>
  <c r="B101" i="32"/>
  <c r="B102" i="32"/>
  <c r="B103" i="32"/>
  <c r="B104" i="32"/>
  <c r="B105" i="32"/>
  <c r="B106" i="32"/>
  <c r="B107" i="32"/>
  <c r="B108" i="32"/>
  <c r="B109" i="32"/>
  <c r="B110" i="32"/>
  <c r="B111" i="32"/>
  <c r="B112" i="32"/>
  <c r="B113" i="32"/>
  <c r="B114" i="32"/>
  <c r="B44" i="32" s="1"/>
  <c r="B115" i="32"/>
  <c r="B45" i="32" s="1"/>
  <c r="B116" i="32"/>
  <c r="B46" i="32" s="1"/>
  <c r="B117" i="32"/>
  <c r="B47" i="32" s="1"/>
  <c r="B118" i="32"/>
  <c r="B48" i="32" s="1"/>
  <c r="B119" i="32"/>
  <c r="B49" i="32" s="1"/>
  <c r="B120" i="32"/>
  <c r="B50" i="32" s="1"/>
  <c r="B121" i="32"/>
  <c r="B51" i="32" s="1"/>
  <c r="B122" i="32"/>
  <c r="B52" i="32" s="1"/>
  <c r="B123" i="32"/>
  <c r="B53" i="32" s="1"/>
  <c r="B124" i="32"/>
  <c r="B54" i="32" s="1"/>
  <c r="B125" i="32"/>
  <c r="B55" i="32" s="1"/>
  <c r="B126" i="32"/>
  <c r="B56" i="32" s="1"/>
  <c r="B127" i="32"/>
  <c r="B57" i="32" s="1"/>
  <c r="B128" i="32"/>
  <c r="B58" i="32" s="1"/>
  <c r="B129" i="32"/>
  <c r="B59" i="32" s="1"/>
  <c r="B130" i="32"/>
  <c r="B60" i="32" s="1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D97" i="32"/>
  <c r="E97" i="32"/>
  <c r="F97" i="32" s="1"/>
  <c r="D98" i="32"/>
  <c r="E98" i="32"/>
  <c r="F98" i="32" s="1"/>
  <c r="D99" i="32"/>
  <c r="E99" i="32"/>
  <c r="F99" i="32" s="1"/>
  <c r="D100" i="32"/>
  <c r="E100" i="32"/>
  <c r="F100" i="32" s="1"/>
  <c r="D101" i="32"/>
  <c r="E101" i="32"/>
  <c r="F101" i="32" s="1"/>
  <c r="D102" i="32"/>
  <c r="E102" i="32"/>
  <c r="F102" i="32" s="1"/>
  <c r="D103" i="32"/>
  <c r="E103" i="32"/>
  <c r="F103" i="32" s="1"/>
  <c r="D104" i="32"/>
  <c r="E104" i="32"/>
  <c r="F104" i="32" s="1"/>
  <c r="D105" i="32"/>
  <c r="E105" i="32"/>
  <c r="F105" i="32" s="1"/>
  <c r="D106" i="32"/>
  <c r="E106" i="32"/>
  <c r="F106" i="32" s="1"/>
  <c r="D107" i="32"/>
  <c r="E107" i="32"/>
  <c r="F107" i="32" s="1"/>
  <c r="D108" i="32"/>
  <c r="E108" i="32"/>
  <c r="F108" i="32" s="1"/>
  <c r="D109" i="32"/>
  <c r="E109" i="32"/>
  <c r="F109" i="32" s="1"/>
  <c r="D110" i="32"/>
  <c r="E110" i="32"/>
  <c r="F110" i="32" s="1"/>
  <c r="D111" i="32"/>
  <c r="E111" i="32"/>
  <c r="F111" i="32" s="1"/>
  <c r="D112" i="32"/>
  <c r="E112" i="32"/>
  <c r="F112" i="32" s="1"/>
  <c r="D113" i="32"/>
  <c r="E113" i="32"/>
  <c r="F113" i="32" s="1"/>
  <c r="D114" i="32"/>
  <c r="D44" i="32" s="1"/>
  <c r="F21" i="122" s="1"/>
  <c r="E114" i="32"/>
  <c r="D115" i="32"/>
  <c r="D45" i="32" s="1"/>
  <c r="E115" i="32"/>
  <c r="D116" i="32"/>
  <c r="D46" i="32" s="1"/>
  <c r="E116" i="32"/>
  <c r="D117" i="32"/>
  <c r="D47" i="32" s="1"/>
  <c r="E117" i="32"/>
  <c r="D118" i="32"/>
  <c r="D48" i="32" s="1"/>
  <c r="E118" i="32"/>
  <c r="D119" i="32"/>
  <c r="D49" i="32" s="1"/>
  <c r="E119" i="32"/>
  <c r="D120" i="32"/>
  <c r="D50" i="32" s="1"/>
  <c r="E120" i="32"/>
  <c r="D121" i="32"/>
  <c r="D51" i="32" s="1"/>
  <c r="E121" i="32"/>
  <c r="D122" i="32"/>
  <c r="D52" i="32" s="1"/>
  <c r="E122" i="32"/>
  <c r="D123" i="32"/>
  <c r="D53" i="32" s="1"/>
  <c r="E123" i="32"/>
  <c r="D124" i="32"/>
  <c r="D54" i="32" s="1"/>
  <c r="E124" i="32"/>
  <c r="D125" i="32"/>
  <c r="D55" i="32" s="1"/>
  <c r="E125" i="32"/>
  <c r="D126" i="32"/>
  <c r="D56" i="32" s="1"/>
  <c r="E126" i="32"/>
  <c r="D127" i="32"/>
  <c r="D57" i="32" s="1"/>
  <c r="E127" i="32"/>
  <c r="D128" i="32"/>
  <c r="D58" i="32" s="1"/>
  <c r="E128" i="32"/>
  <c r="D129" i="32"/>
  <c r="D59" i="32" s="1"/>
  <c r="E129" i="32"/>
  <c r="D130" i="32"/>
  <c r="D60" i="32" s="1"/>
  <c r="E130" i="32"/>
  <c r="D131" i="32"/>
  <c r="E131" i="32"/>
  <c r="F131" i="32" s="1"/>
  <c r="D132" i="32"/>
  <c r="E132" i="32"/>
  <c r="F132" i="32" s="1"/>
  <c r="D133" i="32"/>
  <c r="E133" i="32"/>
  <c r="F133" i="32" s="1"/>
  <c r="D134" i="32"/>
  <c r="E134" i="32"/>
  <c r="F134" i="32" s="1"/>
  <c r="D135" i="32"/>
  <c r="E135" i="32"/>
  <c r="F135" i="32" s="1"/>
  <c r="D136" i="32"/>
  <c r="E136" i="32"/>
  <c r="F136" i="32" s="1"/>
  <c r="D137" i="32"/>
  <c r="E137" i="32"/>
  <c r="F137" i="32" s="1"/>
  <c r="D138" i="32"/>
  <c r="E138" i="32"/>
  <c r="F138" i="32" s="1"/>
  <c r="D139" i="32"/>
  <c r="E139" i="32"/>
  <c r="F139" i="32" s="1"/>
  <c r="D140" i="32"/>
  <c r="E140" i="32"/>
  <c r="F140" i="32" s="1"/>
  <c r="D141" i="32"/>
  <c r="E141" i="32"/>
  <c r="F141" i="32" s="1"/>
  <c r="D142" i="32"/>
  <c r="E142" i="32"/>
  <c r="F142" i="32" s="1"/>
  <c r="D143" i="32"/>
  <c r="E143" i="32"/>
  <c r="F143" i="32" s="1"/>
  <c r="D144" i="32"/>
  <c r="E144" i="32"/>
  <c r="F144" i="32" s="1"/>
  <c r="D145" i="32"/>
  <c r="E145" i="32"/>
  <c r="F145" i="32" s="1"/>
  <c r="E96" i="32"/>
  <c r="F96" i="32" s="1"/>
  <c r="D96" i="32"/>
  <c r="B96" i="32"/>
  <c r="B120" i="31"/>
  <c r="B121" i="31"/>
  <c r="B122" i="31"/>
  <c r="B123" i="31"/>
  <c r="B124" i="31"/>
  <c r="B125" i="31"/>
  <c r="B126" i="31"/>
  <c r="B127" i="31"/>
  <c r="B128" i="31"/>
  <c r="B129" i="31"/>
  <c r="B130" i="31"/>
  <c r="B131" i="31"/>
  <c r="B132" i="31"/>
  <c r="B133" i="31"/>
  <c r="B134" i="31"/>
  <c r="B135" i="31"/>
  <c r="B136" i="31"/>
  <c r="B137" i="31"/>
  <c r="B138" i="31"/>
  <c r="B139" i="31"/>
  <c r="B140" i="31"/>
  <c r="B141" i="31"/>
  <c r="B142" i="31"/>
  <c r="B143" i="31"/>
  <c r="B144" i="31"/>
  <c r="B145" i="31"/>
  <c r="B146" i="31"/>
  <c r="D120" i="31"/>
  <c r="E120" i="31"/>
  <c r="F120" i="31" s="1"/>
  <c r="D121" i="31"/>
  <c r="E121" i="31"/>
  <c r="F121" i="31" s="1"/>
  <c r="D122" i="31"/>
  <c r="E122" i="31"/>
  <c r="F122" i="31" s="1"/>
  <c r="D123" i="31"/>
  <c r="E123" i="31"/>
  <c r="F123" i="31" s="1"/>
  <c r="D124" i="31"/>
  <c r="E124" i="31"/>
  <c r="F124" i="31" s="1"/>
  <c r="D125" i="31"/>
  <c r="E125" i="31"/>
  <c r="F125" i="31" s="1"/>
  <c r="D126" i="31"/>
  <c r="E126" i="31"/>
  <c r="F126" i="31" s="1"/>
  <c r="D127" i="31"/>
  <c r="E127" i="31"/>
  <c r="F127" i="31" s="1"/>
  <c r="D128" i="31"/>
  <c r="E128" i="31"/>
  <c r="F128" i="31" s="1"/>
  <c r="D129" i="31"/>
  <c r="E129" i="31"/>
  <c r="F129" i="31" s="1"/>
  <c r="D130" i="31"/>
  <c r="E130" i="31"/>
  <c r="F130" i="31" s="1"/>
  <c r="D131" i="31"/>
  <c r="E131" i="31"/>
  <c r="F131" i="31" s="1"/>
  <c r="D132" i="31"/>
  <c r="E132" i="31"/>
  <c r="F132" i="31" s="1"/>
  <c r="D133" i="31"/>
  <c r="E133" i="31"/>
  <c r="F133" i="31" s="1"/>
  <c r="D134" i="31"/>
  <c r="E134" i="31"/>
  <c r="F134" i="31" s="1"/>
  <c r="D135" i="31"/>
  <c r="E135" i="31"/>
  <c r="F135" i="31" s="1"/>
  <c r="D136" i="31"/>
  <c r="E136" i="31"/>
  <c r="F136" i="31" s="1"/>
  <c r="D137" i="31"/>
  <c r="E137" i="31"/>
  <c r="F137" i="31" s="1"/>
  <c r="D138" i="31"/>
  <c r="E138" i="31"/>
  <c r="F138" i="31" s="1"/>
  <c r="D139" i="31"/>
  <c r="E139" i="31"/>
  <c r="F139" i="31" s="1"/>
  <c r="D140" i="31"/>
  <c r="E140" i="31"/>
  <c r="F140" i="31" s="1"/>
  <c r="D141" i="31"/>
  <c r="E141" i="31"/>
  <c r="F141" i="31" s="1"/>
  <c r="D142" i="31"/>
  <c r="E142" i="31"/>
  <c r="F142" i="31" s="1"/>
  <c r="D143" i="31"/>
  <c r="E143" i="31"/>
  <c r="F143" i="31" s="1"/>
  <c r="D144" i="31"/>
  <c r="E144" i="31"/>
  <c r="F144" i="31" s="1"/>
  <c r="D145" i="31"/>
  <c r="E145" i="31"/>
  <c r="F145" i="31" s="1"/>
  <c r="D146" i="31"/>
  <c r="E146" i="31"/>
  <c r="F146" i="31" s="1"/>
  <c r="E119" i="31"/>
  <c r="F119" i="31" s="1"/>
  <c r="D119" i="31"/>
  <c r="B119" i="31"/>
  <c r="E38" i="197"/>
  <c r="F38" i="197" s="1"/>
  <c r="D38" i="197"/>
  <c r="B38" i="197"/>
  <c r="B42" i="191"/>
  <c r="D42" i="191"/>
  <c r="E42" i="191"/>
  <c r="F42" i="191" s="1"/>
  <c r="E41" i="191"/>
  <c r="F41" i="191" s="1"/>
  <c r="D41" i="191"/>
  <c r="B41" i="191"/>
  <c r="B44" i="57"/>
  <c r="B45" i="57"/>
  <c r="B46" i="57"/>
  <c r="D44" i="57"/>
  <c r="F44" i="57"/>
  <c r="D45" i="57"/>
  <c r="F45" i="57"/>
  <c r="D46" i="57"/>
  <c r="E46" i="57"/>
  <c r="F46" i="57" s="1"/>
  <c r="E43" i="57"/>
  <c r="F43" i="57" s="1"/>
  <c r="D43" i="57"/>
  <c r="B43" i="57"/>
  <c r="B48" i="30"/>
  <c r="D48" i="30"/>
  <c r="E48" i="30"/>
  <c r="F48" i="30" s="1"/>
  <c r="E47" i="30"/>
  <c r="F47" i="30" s="1"/>
  <c r="D47" i="30"/>
  <c r="B47" i="30"/>
  <c r="B61" i="29"/>
  <c r="B58" i="29"/>
  <c r="B59" i="29"/>
  <c r="B60" i="29"/>
  <c r="D58" i="29"/>
  <c r="E58" i="29"/>
  <c r="F58" i="29" s="1"/>
  <c r="D59" i="29"/>
  <c r="E59" i="29"/>
  <c r="F59" i="29" s="1"/>
  <c r="D60" i="29"/>
  <c r="E60" i="29"/>
  <c r="F60" i="29" s="1"/>
  <c r="D61" i="29"/>
  <c r="E61" i="29"/>
  <c r="F61" i="29" s="1"/>
  <c r="E57" i="29"/>
  <c r="F57" i="29" s="1"/>
  <c r="D57" i="29"/>
  <c r="B47" i="203"/>
  <c r="B48" i="203"/>
  <c r="D47" i="203"/>
  <c r="E47" i="203"/>
  <c r="F47" i="203" s="1"/>
  <c r="D48" i="203"/>
  <c r="E48" i="203"/>
  <c r="F48" i="203" s="1"/>
  <c r="E46" i="203"/>
  <c r="F46" i="203" s="1"/>
  <c r="D46" i="203"/>
  <c r="B46" i="203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D62" i="28"/>
  <c r="E62" i="28"/>
  <c r="F62" i="28" s="1"/>
  <c r="D63" i="28"/>
  <c r="E63" i="28"/>
  <c r="F63" i="28" s="1"/>
  <c r="D64" i="28"/>
  <c r="E64" i="28"/>
  <c r="F64" i="28" s="1"/>
  <c r="D65" i="28"/>
  <c r="E65" i="28"/>
  <c r="F65" i="28" s="1"/>
  <c r="D66" i="28"/>
  <c r="E66" i="28"/>
  <c r="F66" i="28" s="1"/>
  <c r="D67" i="28"/>
  <c r="E67" i="28"/>
  <c r="F67" i="28" s="1"/>
  <c r="D68" i="28"/>
  <c r="E68" i="28"/>
  <c r="F68" i="28" s="1"/>
  <c r="D69" i="28"/>
  <c r="E69" i="28"/>
  <c r="F69" i="28" s="1"/>
  <c r="D70" i="28"/>
  <c r="E70" i="28"/>
  <c r="D71" i="28"/>
  <c r="E71" i="28"/>
  <c r="F71" i="28" s="1"/>
  <c r="D72" i="28"/>
  <c r="E72" i="28"/>
  <c r="F72" i="28" s="1"/>
  <c r="D73" i="28"/>
  <c r="E73" i="28"/>
  <c r="F73" i="28" s="1"/>
  <c r="D74" i="28"/>
  <c r="E74" i="28"/>
  <c r="F74" i="28" s="1"/>
  <c r="D75" i="28"/>
  <c r="E75" i="28"/>
  <c r="F75" i="28" s="1"/>
  <c r="D76" i="28"/>
  <c r="E76" i="28"/>
  <c r="F76" i="28" s="1"/>
  <c r="D77" i="28"/>
  <c r="E77" i="28"/>
  <c r="F77" i="28" s="1"/>
  <c r="E61" i="28"/>
  <c r="F61" i="28" s="1"/>
  <c r="D61" i="28"/>
  <c r="B61" i="28"/>
  <c r="E49" i="187"/>
  <c r="F49" i="187" s="1"/>
  <c r="D49" i="187"/>
  <c r="B49" i="187"/>
  <c r="B48" i="27"/>
  <c r="B49" i="27"/>
  <c r="D48" i="27"/>
  <c r="E48" i="27"/>
  <c r="F48" i="27" s="1"/>
  <c r="D49" i="27"/>
  <c r="E49" i="27"/>
  <c r="F49" i="27" s="1"/>
  <c r="E47" i="27"/>
  <c r="F47" i="27" s="1"/>
  <c r="D47" i="27"/>
  <c r="B47" i="27"/>
  <c r="E48" i="26"/>
  <c r="F48" i="26" s="1"/>
  <c r="D48" i="26"/>
  <c r="B48" i="26"/>
  <c r="E45" i="167"/>
  <c r="F45" i="167" s="1"/>
  <c r="D45" i="167"/>
  <c r="B45" i="167"/>
  <c r="D49" i="25"/>
  <c r="E49" i="25"/>
  <c r="F49" i="25" s="1"/>
  <c r="D50" i="25"/>
  <c r="E50" i="25"/>
  <c r="F50" i="25" s="1"/>
  <c r="D51" i="25"/>
  <c r="E51" i="25"/>
  <c r="F51" i="25" s="1"/>
  <c r="B49" i="25"/>
  <c r="B50" i="25"/>
  <c r="B51" i="25"/>
  <c r="E48" i="25"/>
  <c r="F48" i="25" s="1"/>
  <c r="D48" i="25"/>
  <c r="B48" i="25"/>
  <c r="B51" i="24"/>
  <c r="B52" i="24"/>
  <c r="B53" i="24"/>
  <c r="B54" i="24"/>
  <c r="B55" i="24"/>
  <c r="F4" i="109"/>
  <c r="D51" i="24"/>
  <c r="E51" i="24"/>
  <c r="F51" i="24" s="1"/>
  <c r="D52" i="24"/>
  <c r="E52" i="24"/>
  <c r="F52" i="24" s="1"/>
  <c r="D53" i="24"/>
  <c r="E53" i="24"/>
  <c r="F53" i="24" s="1"/>
  <c r="D54" i="24"/>
  <c r="E54" i="24"/>
  <c r="F54" i="24" s="1"/>
  <c r="D55" i="24"/>
  <c r="E55" i="24"/>
  <c r="F55" i="24" s="1"/>
  <c r="E50" i="24"/>
  <c r="F50" i="24" s="1"/>
  <c r="D50" i="24"/>
  <c r="B50" i="24"/>
  <c r="B58" i="23"/>
  <c r="B59" i="23"/>
  <c r="B60" i="23"/>
  <c r="B61" i="23"/>
  <c r="B62" i="23"/>
  <c r="B63" i="23"/>
  <c r="B64" i="23"/>
  <c r="B65" i="23"/>
  <c r="B66" i="23"/>
  <c r="D58" i="23"/>
  <c r="E58" i="23"/>
  <c r="F58" i="23" s="1"/>
  <c r="D59" i="23"/>
  <c r="E59" i="23"/>
  <c r="D60" i="23"/>
  <c r="E60" i="23"/>
  <c r="D61" i="23"/>
  <c r="E61" i="23"/>
  <c r="D62" i="23"/>
  <c r="E62" i="23"/>
  <c r="D63" i="23"/>
  <c r="E63" i="23"/>
  <c r="F63" i="23" s="1"/>
  <c r="D64" i="23"/>
  <c r="E64" i="23"/>
  <c r="F64" i="23" s="1"/>
  <c r="D65" i="23"/>
  <c r="E65" i="23"/>
  <c r="F65" i="23" s="1"/>
  <c r="D66" i="23"/>
  <c r="E66" i="23"/>
  <c r="E57" i="23"/>
  <c r="E32" i="23" s="1"/>
  <c r="F32" i="23" s="1"/>
  <c r="D57" i="23"/>
  <c r="D32" i="23" s="1"/>
  <c r="B57" i="23"/>
  <c r="B32" i="23" s="1"/>
  <c r="B51" i="22"/>
  <c r="B52" i="22"/>
  <c r="B53" i="22"/>
  <c r="B54" i="22"/>
  <c r="B55" i="22"/>
  <c r="B56" i="22"/>
  <c r="D51" i="22"/>
  <c r="E51" i="22"/>
  <c r="F51" i="22" s="1"/>
  <c r="D52" i="22"/>
  <c r="E52" i="22"/>
  <c r="F52" i="22" s="1"/>
  <c r="D53" i="22"/>
  <c r="E53" i="22"/>
  <c r="F53" i="22" s="1"/>
  <c r="D54" i="22"/>
  <c r="E54" i="22"/>
  <c r="F54" i="22" s="1"/>
  <c r="D55" i="22"/>
  <c r="E55" i="22"/>
  <c r="F55" i="22" s="1"/>
  <c r="D56" i="22"/>
  <c r="E56" i="22"/>
  <c r="F56" i="22" s="1"/>
  <c r="E50" i="22"/>
  <c r="F50" i="22" s="1"/>
  <c r="D50" i="22"/>
  <c r="B50" i="22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D60" i="21"/>
  <c r="E60" i="21"/>
  <c r="F60" i="21" s="1"/>
  <c r="D61" i="21"/>
  <c r="E61" i="21"/>
  <c r="F61" i="21" s="1"/>
  <c r="D62" i="21"/>
  <c r="E62" i="21"/>
  <c r="F62" i="21" s="1"/>
  <c r="D63" i="21"/>
  <c r="E63" i="21"/>
  <c r="F63" i="21" s="1"/>
  <c r="D64" i="21"/>
  <c r="E64" i="21"/>
  <c r="F64" i="21" s="1"/>
  <c r="D65" i="21"/>
  <c r="E65" i="21"/>
  <c r="F65" i="21" s="1"/>
  <c r="D66" i="21"/>
  <c r="E66" i="21"/>
  <c r="F66" i="21" s="1"/>
  <c r="D67" i="21"/>
  <c r="E67" i="21"/>
  <c r="F67" i="21" s="1"/>
  <c r="D68" i="21"/>
  <c r="E68" i="21"/>
  <c r="F68" i="21" s="1"/>
  <c r="D69" i="21"/>
  <c r="E69" i="21"/>
  <c r="F69" i="21" s="1"/>
  <c r="D70" i="21"/>
  <c r="E70" i="21"/>
  <c r="F70" i="21" s="1"/>
  <c r="D71" i="21"/>
  <c r="E71" i="21"/>
  <c r="F71" i="21" s="1"/>
  <c r="D72" i="21"/>
  <c r="E72" i="21"/>
  <c r="F72" i="21" s="1"/>
  <c r="D73" i="21"/>
  <c r="E73" i="21"/>
  <c r="F73" i="21" s="1"/>
  <c r="E59" i="21"/>
  <c r="F59" i="21" s="1"/>
  <c r="D59" i="21"/>
  <c r="B59" i="21"/>
  <c r="E45" i="195"/>
  <c r="F45" i="195" s="1"/>
  <c r="D45" i="195"/>
  <c r="B45" i="195"/>
  <c r="B53" i="20"/>
  <c r="B54" i="20"/>
  <c r="B55" i="20"/>
  <c r="B56" i="20"/>
  <c r="B57" i="20"/>
  <c r="B58" i="20"/>
  <c r="B59" i="20"/>
  <c r="D53" i="20"/>
  <c r="E53" i="20"/>
  <c r="F53" i="20" s="1"/>
  <c r="D54" i="20"/>
  <c r="E54" i="20"/>
  <c r="F54" i="20" s="1"/>
  <c r="D55" i="20"/>
  <c r="E55" i="20"/>
  <c r="F55" i="20" s="1"/>
  <c r="D56" i="20"/>
  <c r="E56" i="20"/>
  <c r="F56" i="20" s="1"/>
  <c r="D57" i="20"/>
  <c r="E57" i="20"/>
  <c r="F57" i="20" s="1"/>
  <c r="D58" i="20"/>
  <c r="E58" i="20"/>
  <c r="F58" i="20" s="1"/>
  <c r="D59" i="20"/>
  <c r="E59" i="20"/>
  <c r="F59" i="20" s="1"/>
  <c r="E52" i="20"/>
  <c r="F52" i="20" s="1"/>
  <c r="D52" i="20"/>
  <c r="B52" i="20"/>
  <c r="D49" i="19"/>
  <c r="E49" i="19"/>
  <c r="F49" i="19" s="1"/>
  <c r="D50" i="19"/>
  <c r="E50" i="19"/>
  <c r="F50" i="19" s="1"/>
  <c r="D51" i="19"/>
  <c r="E51" i="19"/>
  <c r="F51" i="19" s="1"/>
  <c r="B49" i="19"/>
  <c r="B50" i="19"/>
  <c r="B51" i="19"/>
  <c r="E48" i="19"/>
  <c r="F48" i="19" s="1"/>
  <c r="D48" i="19"/>
  <c r="B48" i="19"/>
  <c r="D43" i="18"/>
  <c r="E43" i="18"/>
  <c r="F43" i="18" s="1"/>
  <c r="D44" i="18"/>
  <c r="E44" i="18"/>
  <c r="F44" i="18" s="1"/>
  <c r="D45" i="18"/>
  <c r="E45" i="18"/>
  <c r="F45" i="18" s="1"/>
  <c r="B43" i="18"/>
  <c r="B44" i="18"/>
  <c r="B45" i="18"/>
  <c r="E42" i="18"/>
  <c r="F42" i="18" s="1"/>
  <c r="D42" i="18"/>
  <c r="B42" i="18"/>
  <c r="E47" i="79"/>
  <c r="D47" i="79"/>
  <c r="B47" i="79"/>
  <c r="B50" i="17"/>
  <c r="B51" i="17"/>
  <c r="D50" i="17"/>
  <c r="E50" i="17"/>
  <c r="F50" i="17" s="1"/>
  <c r="D51" i="17"/>
  <c r="E51" i="17"/>
  <c r="F51" i="17" s="1"/>
  <c r="E49" i="17"/>
  <c r="F49" i="17" s="1"/>
  <c r="D49" i="17"/>
  <c r="B49" i="17"/>
  <c r="B46" i="16"/>
  <c r="B47" i="16"/>
  <c r="B48" i="16"/>
  <c r="B49" i="16"/>
  <c r="B50" i="16"/>
  <c r="D46" i="16"/>
  <c r="E46" i="16"/>
  <c r="F46" i="16" s="1"/>
  <c r="D47" i="16"/>
  <c r="E47" i="16"/>
  <c r="F47" i="16" s="1"/>
  <c r="D48" i="16"/>
  <c r="E48" i="16"/>
  <c r="D49" i="16"/>
  <c r="E49" i="16"/>
  <c r="F49" i="16" s="1"/>
  <c r="D50" i="16"/>
  <c r="E50" i="16"/>
  <c r="F50" i="16" s="1"/>
  <c r="E45" i="16"/>
  <c r="D45" i="16"/>
  <c r="B45" i="16"/>
  <c r="B62" i="15"/>
  <c r="B63" i="15"/>
  <c r="B64" i="15"/>
  <c r="B65" i="15"/>
  <c r="B66" i="15"/>
  <c r="B67" i="15"/>
  <c r="B68" i="15"/>
  <c r="B69" i="15"/>
  <c r="B70" i="15"/>
  <c r="D62" i="15"/>
  <c r="E62" i="15"/>
  <c r="F62" i="15" s="1"/>
  <c r="D63" i="15"/>
  <c r="E63" i="15"/>
  <c r="F63" i="15" s="1"/>
  <c r="D64" i="15"/>
  <c r="E64" i="15"/>
  <c r="F64" i="15" s="1"/>
  <c r="D65" i="15"/>
  <c r="E65" i="15"/>
  <c r="F65" i="15" s="1"/>
  <c r="D66" i="15"/>
  <c r="E66" i="15"/>
  <c r="F66" i="15" s="1"/>
  <c r="D67" i="15"/>
  <c r="E67" i="15"/>
  <c r="F67" i="15" s="1"/>
  <c r="D68" i="15"/>
  <c r="E68" i="15"/>
  <c r="F68" i="15" s="1"/>
  <c r="D69" i="15"/>
  <c r="E69" i="15"/>
  <c r="F69" i="15" s="1"/>
  <c r="D70" i="15"/>
  <c r="E70" i="15"/>
  <c r="F70" i="15" s="1"/>
  <c r="B42" i="14"/>
  <c r="D42" i="14"/>
  <c r="E42" i="14"/>
  <c r="F42" i="14" s="1"/>
  <c r="E41" i="14"/>
  <c r="F41" i="14" s="1"/>
  <c r="D41" i="14"/>
  <c r="B41" i="14"/>
  <c r="E40" i="13"/>
  <c r="F40" i="13" s="1"/>
  <c r="D40" i="13"/>
  <c r="B40" i="13"/>
  <c r="B43" i="12"/>
  <c r="B44" i="12"/>
  <c r="B45" i="12"/>
  <c r="D43" i="12"/>
  <c r="E43" i="12"/>
  <c r="F43" i="12" s="1"/>
  <c r="D44" i="12"/>
  <c r="E44" i="12"/>
  <c r="F44" i="12" s="1"/>
  <c r="D45" i="12"/>
  <c r="E45" i="12"/>
  <c r="F45" i="12" s="1"/>
  <c r="E42" i="12"/>
  <c r="F42" i="12" s="1"/>
  <c r="D42" i="12"/>
  <c r="B42" i="12"/>
  <c r="B49" i="185"/>
  <c r="B50" i="185"/>
  <c r="B51" i="185"/>
  <c r="B52" i="185"/>
  <c r="B53" i="185"/>
  <c r="D49" i="185"/>
  <c r="E49" i="185"/>
  <c r="F49" i="185" s="1"/>
  <c r="D50" i="185"/>
  <c r="E50" i="185"/>
  <c r="F50" i="185" s="1"/>
  <c r="D51" i="185"/>
  <c r="E51" i="185"/>
  <c r="F51" i="185" s="1"/>
  <c r="D52" i="185"/>
  <c r="E52" i="185"/>
  <c r="F52" i="185" s="1"/>
  <c r="D53" i="185"/>
  <c r="E53" i="185"/>
  <c r="F53" i="185" s="1"/>
  <c r="E48" i="185"/>
  <c r="F48" i="185" s="1"/>
  <c r="D48" i="185"/>
  <c r="B48" i="185"/>
  <c r="B56" i="8"/>
  <c r="D56" i="8"/>
  <c r="E56" i="8"/>
  <c r="F56" i="8" s="1"/>
  <c r="B57" i="8"/>
  <c r="D57" i="8"/>
  <c r="E57" i="8"/>
  <c r="F57" i="8" s="1"/>
  <c r="B58" i="8"/>
  <c r="D58" i="8"/>
  <c r="E58" i="8"/>
  <c r="F58" i="8" s="1"/>
  <c r="E55" i="8"/>
  <c r="F55" i="8" s="1"/>
  <c r="D55" i="8"/>
  <c r="B55" i="8"/>
  <c r="A54" i="31"/>
  <c r="C54" i="31" s="1"/>
  <c r="G204" i="207"/>
  <c r="G6" i="222"/>
  <c r="F6" i="222"/>
  <c r="E6" i="222"/>
  <c r="D6" i="222"/>
  <c r="C6" i="222"/>
  <c r="B6" i="222"/>
  <c r="G5" i="222"/>
  <c r="F5" i="222"/>
  <c r="E5" i="222"/>
  <c r="D5" i="222"/>
  <c r="C5" i="222"/>
  <c r="B5" i="222"/>
  <c r="G3" i="222"/>
  <c r="F3" i="222"/>
  <c r="E3" i="222"/>
  <c r="D3" i="222"/>
  <c r="C3" i="222"/>
  <c r="B3" i="222"/>
  <c r="D2" i="222"/>
  <c r="B2" i="222"/>
  <c r="F1" i="222"/>
  <c r="D1" i="222"/>
  <c r="A22" i="221"/>
  <c r="C22" i="221" s="1"/>
  <c r="E4" i="222" s="1"/>
  <c r="B19" i="221"/>
  <c r="B16" i="221"/>
  <c r="B15" i="221"/>
  <c r="B14" i="221"/>
  <c r="F13" i="221"/>
  <c r="B13" i="221"/>
  <c r="F12" i="221"/>
  <c r="A12" i="221"/>
  <c r="F11" i="221"/>
  <c r="A11" i="221"/>
  <c r="F2" i="222" s="1"/>
  <c r="E9" i="221"/>
  <c r="B1" i="222" s="1"/>
  <c r="F8" i="221"/>
  <c r="D6" i="221"/>
  <c r="A23" i="91"/>
  <c r="C23" i="91" s="1"/>
  <c r="A22" i="91"/>
  <c r="C22" i="91" s="1"/>
  <c r="B2" i="164"/>
  <c r="B2" i="163"/>
  <c r="B2" i="165"/>
  <c r="B2" i="162"/>
  <c r="B2" i="160"/>
  <c r="B2" i="206"/>
  <c r="B2" i="161"/>
  <c r="B2" i="159"/>
  <c r="B2" i="170"/>
  <c r="B2" i="179"/>
  <c r="B2" i="157"/>
  <c r="B2" i="156"/>
  <c r="B2" i="155"/>
  <c r="B2" i="154"/>
  <c r="B2" i="153"/>
  <c r="B2" i="111"/>
  <c r="B2" i="181"/>
  <c r="B2" i="152"/>
  <c r="B2" i="151"/>
  <c r="B2" i="149"/>
  <c r="B2" i="147"/>
  <c r="B2" i="148"/>
  <c r="B2" i="146"/>
  <c r="B2" i="145"/>
  <c r="B2" i="144"/>
  <c r="B2" i="143"/>
  <c r="B2" i="142"/>
  <c r="B2" i="141"/>
  <c r="B2" i="140"/>
  <c r="B2" i="139"/>
  <c r="B2" i="138"/>
  <c r="B2" i="216"/>
  <c r="B2" i="137"/>
  <c r="B2" i="136"/>
  <c r="B2" i="135"/>
  <c r="B2" i="134"/>
  <c r="B2" i="133"/>
  <c r="B2" i="132"/>
  <c r="B2" i="131"/>
  <c r="B2" i="130"/>
  <c r="B2" i="177"/>
  <c r="B2" i="129"/>
  <c r="B2" i="128"/>
  <c r="B2" i="127"/>
  <c r="B2" i="126"/>
  <c r="B2" i="125"/>
  <c r="B2" i="124"/>
  <c r="B2" i="209"/>
  <c r="B2" i="212"/>
  <c r="B2" i="123"/>
  <c r="B2" i="220"/>
  <c r="B2" i="122"/>
  <c r="B2" i="121"/>
  <c r="B2" i="198"/>
  <c r="B2" i="192"/>
  <c r="B2" i="150"/>
  <c r="B2" i="120"/>
  <c r="B2" i="119"/>
  <c r="B2" i="118"/>
  <c r="B2" i="214"/>
  <c r="B2" i="117"/>
  <c r="B2" i="200"/>
  <c r="B2" i="204"/>
  <c r="B2" i="115"/>
  <c r="B2" i="188"/>
  <c r="B2" i="113"/>
  <c r="B2" i="112"/>
  <c r="B2" i="168"/>
  <c r="B2" i="110"/>
  <c r="B2" i="109"/>
  <c r="B2" i="108"/>
  <c r="B2" i="107"/>
  <c r="B2" i="106"/>
  <c r="B2" i="196"/>
  <c r="B2" i="105"/>
  <c r="B2" i="104"/>
  <c r="B2" i="103"/>
  <c r="B2" i="102"/>
  <c r="B2" i="101"/>
  <c r="B2" i="100"/>
  <c r="B2" i="99"/>
  <c r="B2" i="98"/>
  <c r="B2" i="97"/>
  <c r="B2" i="96"/>
  <c r="B2" i="186"/>
  <c r="B2" i="95"/>
  <c r="B2" i="94"/>
  <c r="B2" i="93"/>
  <c r="B2" i="218"/>
  <c r="B2" i="92"/>
  <c r="B2" i="172"/>
  <c r="B12" i="172"/>
  <c r="D2" i="220"/>
  <c r="F1" i="220"/>
  <c r="D1" i="220"/>
  <c r="A26" i="219"/>
  <c r="B23" i="219"/>
  <c r="F21" i="219"/>
  <c r="F20" i="219"/>
  <c r="F19" i="219"/>
  <c r="F18" i="219"/>
  <c r="B16" i="219"/>
  <c r="B15" i="219"/>
  <c r="B14" i="219"/>
  <c r="F13" i="219"/>
  <c r="B13" i="219"/>
  <c r="F12" i="219"/>
  <c r="A12" i="219"/>
  <c r="F11" i="219"/>
  <c r="A11" i="219"/>
  <c r="F2" i="220" s="1"/>
  <c r="E9" i="219"/>
  <c r="B1" i="220" s="1"/>
  <c r="F8" i="219"/>
  <c r="D6" i="219"/>
  <c r="E4" i="220"/>
  <c r="B4" i="220"/>
  <c r="C4" i="220"/>
  <c r="G4" i="220"/>
  <c r="F4" i="220"/>
  <c r="D4" i="220"/>
  <c r="D2" i="218"/>
  <c r="F1" i="218"/>
  <c r="D1" i="218"/>
  <c r="A22" i="217"/>
  <c r="C3" i="218" s="1"/>
  <c r="B19" i="217"/>
  <c r="B16" i="217"/>
  <c r="B15" i="217"/>
  <c r="B14" i="217"/>
  <c r="F13" i="217"/>
  <c r="F12" i="217"/>
  <c r="A12" i="217"/>
  <c r="F11" i="217"/>
  <c r="A11" i="217"/>
  <c r="F2" i="218" s="1"/>
  <c r="E9" i="217"/>
  <c r="B1" i="218" s="1"/>
  <c r="F8" i="217"/>
  <c r="D6" i="217"/>
  <c r="G4" i="172"/>
  <c r="H4" i="172" s="1"/>
  <c r="G8" i="172"/>
  <c r="H8" i="172" s="1"/>
  <c r="G9" i="172"/>
  <c r="H9" i="172" s="1"/>
  <c r="G3" i="172"/>
  <c r="H3" i="172" s="1"/>
  <c r="F2" i="172"/>
  <c r="D4" i="172"/>
  <c r="D5" i="172"/>
  <c r="D6" i="172"/>
  <c r="D7" i="172"/>
  <c r="D8" i="172"/>
  <c r="D9" i="172"/>
  <c r="D3" i="172"/>
  <c r="A36" i="4"/>
  <c r="A34" i="4"/>
  <c r="A37" i="4"/>
  <c r="A35" i="4"/>
  <c r="A33" i="4"/>
  <c r="A32" i="4"/>
  <c r="A31" i="4"/>
  <c r="A30" i="4"/>
  <c r="A29" i="4"/>
  <c r="A28" i="4"/>
  <c r="A27" i="4"/>
  <c r="C4" i="4"/>
  <c r="C3" i="4"/>
  <c r="B3" i="4"/>
  <c r="B4" i="111"/>
  <c r="C4" i="111"/>
  <c r="D4" i="111"/>
  <c r="E4" i="111"/>
  <c r="F4" i="111"/>
  <c r="G4" i="111"/>
  <c r="H4" i="111" s="1"/>
  <c r="D4" i="168"/>
  <c r="E4" i="168"/>
  <c r="F4" i="168"/>
  <c r="G4" i="168"/>
  <c r="D5" i="168"/>
  <c r="E5" i="168"/>
  <c r="F5" i="168"/>
  <c r="G5" i="168"/>
  <c r="D6" i="168"/>
  <c r="E6" i="168"/>
  <c r="F6" i="168"/>
  <c r="G6" i="168"/>
  <c r="D7" i="168"/>
  <c r="E7" i="168"/>
  <c r="F7" i="168"/>
  <c r="G7" i="168"/>
  <c r="B12" i="109"/>
  <c r="C12" i="109"/>
  <c r="D12" i="109"/>
  <c r="E12" i="109"/>
  <c r="F12" i="109"/>
  <c r="G12" i="109"/>
  <c r="B13" i="109"/>
  <c r="C13" i="109"/>
  <c r="D13" i="109"/>
  <c r="E13" i="109"/>
  <c r="F13" i="109"/>
  <c r="G13" i="109"/>
  <c r="D9" i="107"/>
  <c r="E9" i="107"/>
  <c r="F9" i="107"/>
  <c r="G9" i="107"/>
  <c r="D10" i="107"/>
  <c r="E10" i="107"/>
  <c r="F10" i="107"/>
  <c r="G10" i="107"/>
  <c r="G6" i="186"/>
  <c r="F6" i="186"/>
  <c r="E6" i="186"/>
  <c r="D6" i="186"/>
  <c r="C6" i="186"/>
  <c r="B6" i="186"/>
  <c r="D5" i="186"/>
  <c r="E5" i="186"/>
  <c r="F5" i="186"/>
  <c r="G5" i="186"/>
  <c r="B5" i="94"/>
  <c r="C5" i="94"/>
  <c r="D5" i="94"/>
  <c r="E5" i="94"/>
  <c r="F5" i="94"/>
  <c r="G5" i="94"/>
  <c r="B6" i="94"/>
  <c r="C6" i="94"/>
  <c r="D6" i="94"/>
  <c r="E6" i="94"/>
  <c r="F6" i="94"/>
  <c r="G6" i="94"/>
  <c r="B7" i="94"/>
  <c r="C7" i="94"/>
  <c r="D7" i="94"/>
  <c r="E7" i="94"/>
  <c r="F7" i="94"/>
  <c r="G7" i="94"/>
  <c r="B8" i="93"/>
  <c r="C8" i="93"/>
  <c r="D8" i="93"/>
  <c r="E8" i="93"/>
  <c r="F8" i="93"/>
  <c r="G8" i="93"/>
  <c r="G5" i="164"/>
  <c r="G6" i="164"/>
  <c r="G7" i="164"/>
  <c r="E5" i="164"/>
  <c r="E6" i="164"/>
  <c r="H6" i="164" s="1"/>
  <c r="E7" i="164"/>
  <c r="F5" i="164"/>
  <c r="F6" i="164"/>
  <c r="F7" i="164"/>
  <c r="F23" i="73"/>
  <c r="F22" i="73"/>
  <c r="F28" i="73" s="1"/>
  <c r="F26" i="180"/>
  <c r="B45" i="77"/>
  <c r="B44" i="77"/>
  <c r="B47" i="44"/>
  <c r="B48" i="44"/>
  <c r="B46" i="44"/>
  <c r="D58" i="52"/>
  <c r="D59" i="52"/>
  <c r="D60" i="52"/>
  <c r="D61" i="52"/>
  <c r="D62" i="52"/>
  <c r="D57" i="52"/>
  <c r="E12" i="3"/>
  <c r="B16" i="41"/>
  <c r="B15" i="41"/>
  <c r="B14" i="41"/>
  <c r="B13" i="41"/>
  <c r="A12" i="41"/>
  <c r="A11" i="41"/>
  <c r="G16" i="216"/>
  <c r="E16" i="216"/>
  <c r="F16" i="216"/>
  <c r="D16" i="216"/>
  <c r="C16" i="216"/>
  <c r="B16" i="216"/>
  <c r="G15" i="216"/>
  <c r="E15" i="216"/>
  <c r="F15" i="216"/>
  <c r="D15" i="216"/>
  <c r="C15" i="216"/>
  <c r="B15" i="216"/>
  <c r="D2" i="216"/>
  <c r="F1" i="216"/>
  <c r="D1" i="216"/>
  <c r="C14" i="216"/>
  <c r="A30" i="215"/>
  <c r="C13" i="216" s="1"/>
  <c r="B12" i="216"/>
  <c r="A29" i="215"/>
  <c r="B11" i="216" s="1"/>
  <c r="B10" i="216"/>
  <c r="A23" i="215"/>
  <c r="B9" i="216" s="1"/>
  <c r="A22" i="215"/>
  <c r="C7" i="216"/>
  <c r="B6" i="216"/>
  <c r="C5" i="216"/>
  <c r="B4" i="216"/>
  <c r="C3" i="216"/>
  <c r="B19" i="215"/>
  <c r="B16" i="215"/>
  <c r="F15" i="215"/>
  <c r="B15" i="215"/>
  <c r="B14" i="215"/>
  <c r="F13" i="215"/>
  <c r="B13" i="215"/>
  <c r="F12" i="215"/>
  <c r="A12" i="215"/>
  <c r="F11" i="215"/>
  <c r="A11" i="215"/>
  <c r="F2" i="216" s="1"/>
  <c r="E9" i="215"/>
  <c r="B1" i="216" s="1"/>
  <c r="F8" i="215"/>
  <c r="D6" i="215"/>
  <c r="G11" i="214"/>
  <c r="E11" i="214"/>
  <c r="F11" i="214"/>
  <c r="D11" i="214"/>
  <c r="C11" i="214"/>
  <c r="B11" i="214"/>
  <c r="G10" i="214"/>
  <c r="E10" i="214"/>
  <c r="F10" i="214"/>
  <c r="D10" i="214"/>
  <c r="C10" i="214"/>
  <c r="B10" i="214"/>
  <c r="D2" i="214"/>
  <c r="F1" i="214"/>
  <c r="D1" i="214"/>
  <c r="B8" i="214"/>
  <c r="C6" i="214"/>
  <c r="E5" i="214"/>
  <c r="C4" i="214"/>
  <c r="B19" i="213"/>
  <c r="B16" i="213"/>
  <c r="B15" i="213"/>
  <c r="B14" i="213"/>
  <c r="F13" i="213"/>
  <c r="B13" i="213"/>
  <c r="F12" i="213"/>
  <c r="A12" i="213"/>
  <c r="F11" i="213"/>
  <c r="A11" i="213"/>
  <c r="F2" i="214" s="1"/>
  <c r="E9" i="213"/>
  <c r="B1" i="214" s="1"/>
  <c r="F8" i="213"/>
  <c r="D6" i="213"/>
  <c r="D5" i="216"/>
  <c r="D3" i="216"/>
  <c r="D7" i="216"/>
  <c r="F4" i="216"/>
  <c r="F6" i="216"/>
  <c r="F10" i="216"/>
  <c r="F12" i="216"/>
  <c r="F14" i="216"/>
  <c r="F3" i="216"/>
  <c r="D4" i="216"/>
  <c r="F5" i="216"/>
  <c r="D6" i="216"/>
  <c r="D10" i="216"/>
  <c r="D12" i="216"/>
  <c r="D14" i="216"/>
  <c r="F7" i="216"/>
  <c r="E3" i="216"/>
  <c r="G3" i="216"/>
  <c r="E4" i="216"/>
  <c r="G4" i="216"/>
  <c r="E5" i="216"/>
  <c r="G5" i="216"/>
  <c r="E6" i="216"/>
  <c r="G6" i="216"/>
  <c r="E7" i="216"/>
  <c r="G7" i="216"/>
  <c r="E10" i="216"/>
  <c r="G10" i="216"/>
  <c r="E12" i="216"/>
  <c r="G12" i="216"/>
  <c r="E14" i="216"/>
  <c r="G14" i="216"/>
  <c r="B3" i="216"/>
  <c r="C4" i="216"/>
  <c r="B5" i="216"/>
  <c r="C6" i="216"/>
  <c r="B7" i="216"/>
  <c r="C10" i="216"/>
  <c r="C12" i="216"/>
  <c r="B14" i="216"/>
  <c r="A30" i="46"/>
  <c r="C11" i="137" s="1"/>
  <c r="A26" i="43"/>
  <c r="C26" i="43" s="1"/>
  <c r="A64" i="32"/>
  <c r="C64" i="32" s="1"/>
  <c r="F1" i="172"/>
  <c r="D2" i="172"/>
  <c r="D1" i="172"/>
  <c r="G116" i="207"/>
  <c r="G80" i="207"/>
  <c r="G93" i="207"/>
  <c r="G256" i="207"/>
  <c r="G255" i="207"/>
  <c r="G254" i="207"/>
  <c r="G249" i="207"/>
  <c r="G248" i="207"/>
  <c r="G247" i="207"/>
  <c r="G246" i="207"/>
  <c r="G245" i="207"/>
  <c r="G244" i="207"/>
  <c r="G243" i="207"/>
  <c r="G238" i="207"/>
  <c r="G237" i="207"/>
  <c r="G236" i="207"/>
  <c r="G235" i="207"/>
  <c r="G234" i="207"/>
  <c r="G233" i="207"/>
  <c r="G232" i="207"/>
  <c r="G231" i="207"/>
  <c r="G230" i="207"/>
  <c r="G229" i="207"/>
  <c r="G224" i="207"/>
  <c r="B25" i="183" s="1"/>
  <c r="G221" i="207"/>
  <c r="G220" i="207"/>
  <c r="G219" i="207"/>
  <c r="G218" i="207"/>
  <c r="G217" i="207"/>
  <c r="G216" i="207"/>
  <c r="G215" i="207"/>
  <c r="G214" i="207"/>
  <c r="G213" i="207"/>
  <c r="G212" i="207"/>
  <c r="G207" i="207"/>
  <c r="G206" i="207"/>
  <c r="G205" i="207"/>
  <c r="G203" i="207"/>
  <c r="G202" i="207"/>
  <c r="G199" i="207"/>
  <c r="G198" i="207"/>
  <c r="G197" i="207"/>
  <c r="G196" i="207"/>
  <c r="G195" i="207"/>
  <c r="G194" i="207"/>
  <c r="G193" i="207"/>
  <c r="G192" i="207"/>
  <c r="G191" i="207"/>
  <c r="G190" i="207"/>
  <c r="G189" i="207"/>
  <c r="G188" i="207"/>
  <c r="G187" i="207"/>
  <c r="G186" i="207"/>
  <c r="G185" i="207"/>
  <c r="G184" i="207"/>
  <c r="G183" i="207"/>
  <c r="G178" i="207"/>
  <c r="G177" i="207"/>
  <c r="G176" i="207"/>
  <c r="G175" i="207"/>
  <c r="G172" i="207"/>
  <c r="G171" i="207"/>
  <c r="G170" i="207"/>
  <c r="G169" i="207"/>
  <c r="G168" i="207"/>
  <c r="G167" i="207"/>
  <c r="G166" i="207"/>
  <c r="G165" i="207"/>
  <c r="G160" i="207"/>
  <c r="G159" i="207"/>
  <c r="G158" i="207"/>
  <c r="G157" i="207"/>
  <c r="G156" i="207"/>
  <c r="G155" i="207"/>
  <c r="G152" i="207"/>
  <c r="G151" i="207"/>
  <c r="G150" i="207"/>
  <c r="G149" i="207"/>
  <c r="G148" i="207"/>
  <c r="G147" i="207"/>
  <c r="G146" i="207"/>
  <c r="G145" i="207"/>
  <c r="G144" i="207"/>
  <c r="G143" i="207"/>
  <c r="G142" i="207"/>
  <c r="G141" i="207"/>
  <c r="G140" i="207"/>
  <c r="G139" i="207"/>
  <c r="G138" i="207"/>
  <c r="G137" i="207"/>
  <c r="G136" i="207"/>
  <c r="G135" i="207"/>
  <c r="G134" i="207"/>
  <c r="G133" i="207"/>
  <c r="G132" i="207"/>
  <c r="G131" i="207"/>
  <c r="G130" i="207"/>
  <c r="G129" i="207"/>
  <c r="G128" i="207"/>
  <c r="G127" i="207"/>
  <c r="G126" i="207"/>
  <c r="G121" i="207"/>
  <c r="G120" i="207"/>
  <c r="G119" i="207"/>
  <c r="G118" i="207"/>
  <c r="G117" i="207"/>
  <c r="G115" i="207"/>
  <c r="G114" i="207"/>
  <c r="G113" i="207"/>
  <c r="G112" i="207"/>
  <c r="G110" i="207"/>
  <c r="G107" i="207"/>
  <c r="G106" i="207"/>
  <c r="G105" i="207"/>
  <c r="G104" i="207"/>
  <c r="G103" i="207"/>
  <c r="G102" i="207"/>
  <c r="G101" i="207"/>
  <c r="G100" i="207"/>
  <c r="G99" i="207"/>
  <c r="G98" i="207"/>
  <c r="G97" i="207"/>
  <c r="G96" i="207"/>
  <c r="G95" i="207"/>
  <c r="G94" i="207"/>
  <c r="G92" i="207"/>
  <c r="G91" i="207"/>
  <c r="G88" i="207"/>
  <c r="G87" i="207"/>
  <c r="G84" i="207"/>
  <c r="G83" i="207"/>
  <c r="G82" i="207"/>
  <c r="G81" i="207"/>
  <c r="G79" i="207"/>
  <c r="G73" i="207"/>
  <c r="B10" i="183" s="1"/>
  <c r="G70" i="207"/>
  <c r="G69" i="207"/>
  <c r="G68" i="207"/>
  <c r="G67" i="207"/>
  <c r="G66" i="207"/>
  <c r="G61" i="207"/>
  <c r="G60" i="207"/>
  <c r="G59" i="207"/>
  <c r="G58" i="207"/>
  <c r="G57" i="207"/>
  <c r="G56" i="207"/>
  <c r="G55" i="207"/>
  <c r="G54" i="207"/>
  <c r="G53" i="207"/>
  <c r="G50" i="207"/>
  <c r="G49" i="207"/>
  <c r="G48" i="207"/>
  <c r="G47" i="207"/>
  <c r="G46" i="207"/>
  <c r="G45" i="207"/>
  <c r="G44" i="207"/>
  <c r="G43" i="207"/>
  <c r="G42" i="207"/>
  <c r="G41" i="207"/>
  <c r="G40" i="207"/>
  <c r="G39" i="207"/>
  <c r="G38" i="207"/>
  <c r="G37" i="207"/>
  <c r="G36" i="207"/>
  <c r="G35" i="207"/>
  <c r="G34" i="207"/>
  <c r="G33" i="207"/>
  <c r="G32" i="207"/>
  <c r="G27" i="207"/>
  <c r="B4" i="183" s="1"/>
  <c r="G24" i="207"/>
  <c r="G23" i="207"/>
  <c r="G22" i="207"/>
  <c r="G21" i="207"/>
  <c r="G20" i="207"/>
  <c r="G19" i="207"/>
  <c r="G18" i="207"/>
  <c r="G17" i="207"/>
  <c r="G16" i="207"/>
  <c r="G15" i="207"/>
  <c r="G14" i="207"/>
  <c r="G13" i="207"/>
  <c r="G12" i="207"/>
  <c r="G11" i="207"/>
  <c r="G10" i="207"/>
  <c r="G9" i="207"/>
  <c r="G8" i="207"/>
  <c r="A25" i="36"/>
  <c r="A26" i="36"/>
  <c r="B8" i="127" s="1"/>
  <c r="D5" i="165"/>
  <c r="F5" i="165"/>
  <c r="E5" i="165"/>
  <c r="G5" i="165"/>
  <c r="H5" i="165" s="1"/>
  <c r="D6" i="165"/>
  <c r="F6" i="165"/>
  <c r="E6" i="165"/>
  <c r="G6" i="165"/>
  <c r="D7" i="165"/>
  <c r="F7" i="165"/>
  <c r="E7" i="165"/>
  <c r="G7" i="165"/>
  <c r="D8" i="165"/>
  <c r="F8" i="165"/>
  <c r="E8" i="165"/>
  <c r="G8" i="165"/>
  <c r="A23" i="74"/>
  <c r="A22" i="13"/>
  <c r="C3" i="97" s="1"/>
  <c r="A22" i="195"/>
  <c r="C22" i="195" s="1"/>
  <c r="E3" i="196" s="1"/>
  <c r="A23" i="87"/>
  <c r="C23" i="87" s="1"/>
  <c r="E4" i="118" s="1"/>
  <c r="A22" i="87"/>
  <c r="B3" i="118" s="1"/>
  <c r="A23" i="76"/>
  <c r="A24" i="76"/>
  <c r="C5" i="125" s="1"/>
  <c r="A25" i="76"/>
  <c r="C6" i="125" s="1"/>
  <c r="A26" i="76"/>
  <c r="C26" i="76" s="1"/>
  <c r="A22" i="76"/>
  <c r="B3" i="125" s="1"/>
  <c r="A22" i="63"/>
  <c r="B3" i="111" s="1"/>
  <c r="A22" i="61"/>
  <c r="C3" i="153" s="1"/>
  <c r="B4" i="163"/>
  <c r="C4" i="163"/>
  <c r="D4" i="163"/>
  <c r="F4" i="163"/>
  <c r="E4" i="163"/>
  <c r="G4" i="163"/>
  <c r="B5" i="163"/>
  <c r="C5" i="163"/>
  <c r="D5" i="163"/>
  <c r="F5" i="163"/>
  <c r="E5" i="163"/>
  <c r="G5" i="163"/>
  <c r="B6" i="163"/>
  <c r="C6" i="163"/>
  <c r="D6" i="163"/>
  <c r="F6" i="163"/>
  <c r="E6" i="163"/>
  <c r="G6" i="163"/>
  <c r="B7" i="163"/>
  <c r="C7" i="163"/>
  <c r="D7" i="163"/>
  <c r="F7" i="163"/>
  <c r="E7" i="163"/>
  <c r="G7" i="163"/>
  <c r="A26" i="72"/>
  <c r="B23" i="72"/>
  <c r="B5" i="162"/>
  <c r="C5" i="162"/>
  <c r="D5" i="162"/>
  <c r="F5" i="162"/>
  <c r="E5" i="162"/>
  <c r="G5" i="162"/>
  <c r="B6" i="162"/>
  <c r="C6" i="162"/>
  <c r="D6" i="162"/>
  <c r="F6" i="162"/>
  <c r="E6" i="162"/>
  <c r="G6" i="162"/>
  <c r="B7" i="162"/>
  <c r="C7" i="162"/>
  <c r="D7" i="162"/>
  <c r="F7" i="162"/>
  <c r="E7" i="162"/>
  <c r="G7" i="162"/>
  <c r="B8" i="162"/>
  <c r="C8" i="162"/>
  <c r="D8" i="162"/>
  <c r="F8" i="162"/>
  <c r="E8" i="162"/>
  <c r="G8" i="162"/>
  <c r="A23" i="71"/>
  <c r="C23" i="71" s="1"/>
  <c r="E4" i="162" s="1"/>
  <c r="A22" i="71"/>
  <c r="B22" i="71" s="1"/>
  <c r="D3" i="162" s="1"/>
  <c r="C12" i="160"/>
  <c r="D12" i="160"/>
  <c r="F12" i="160"/>
  <c r="E12" i="160"/>
  <c r="G12" i="160"/>
  <c r="C13" i="160"/>
  <c r="D13" i="160"/>
  <c r="F13" i="160"/>
  <c r="E13" i="160"/>
  <c r="G13" i="160"/>
  <c r="B9" i="206"/>
  <c r="C9" i="206"/>
  <c r="D9" i="206"/>
  <c r="F9" i="206"/>
  <c r="E9" i="206"/>
  <c r="G9" i="206"/>
  <c r="A23" i="205"/>
  <c r="C4" i="206" s="1"/>
  <c r="A24" i="205"/>
  <c r="C24" i="205" s="1"/>
  <c r="A25" i="205"/>
  <c r="C25" i="205" s="1"/>
  <c r="E6" i="206" s="1"/>
  <c r="A26" i="205"/>
  <c r="C7" i="206" s="1"/>
  <c r="A27" i="205"/>
  <c r="A22" i="205"/>
  <c r="C3" i="206" s="1"/>
  <c r="D4" i="161"/>
  <c r="F4" i="161"/>
  <c r="E4" i="161"/>
  <c r="G4" i="161"/>
  <c r="D5" i="161"/>
  <c r="F5" i="161"/>
  <c r="E5" i="161"/>
  <c r="G5" i="161"/>
  <c r="A22" i="69"/>
  <c r="C22" i="69" s="1"/>
  <c r="E3" i="161" s="1"/>
  <c r="A23" i="68"/>
  <c r="C4" i="159" s="1"/>
  <c r="A24" i="68"/>
  <c r="A25" i="68"/>
  <c r="C6" i="159" s="1"/>
  <c r="A26" i="68"/>
  <c r="A27" i="68"/>
  <c r="C27" i="68" s="1"/>
  <c r="A28" i="68"/>
  <c r="B9" i="159" s="1"/>
  <c r="A29" i="68"/>
  <c r="C29" i="68" s="1"/>
  <c r="E10" i="159" s="1"/>
  <c r="A30" i="68"/>
  <c r="C30" i="68" s="1"/>
  <c r="A31" i="68"/>
  <c r="A22" i="68"/>
  <c r="D13" i="159"/>
  <c r="F13" i="159"/>
  <c r="E13" i="159"/>
  <c r="G13" i="159"/>
  <c r="D4" i="170"/>
  <c r="F4" i="170"/>
  <c r="E4" i="170"/>
  <c r="G4" i="170"/>
  <c r="D5" i="170"/>
  <c r="F5" i="170"/>
  <c r="E5" i="170"/>
  <c r="G5" i="170"/>
  <c r="D6" i="170"/>
  <c r="F6" i="170"/>
  <c r="E6" i="170"/>
  <c r="G6" i="170"/>
  <c r="D7" i="170"/>
  <c r="F7" i="170"/>
  <c r="E7" i="170"/>
  <c r="G7" i="170"/>
  <c r="D6" i="169"/>
  <c r="D9" i="179"/>
  <c r="F9" i="179"/>
  <c r="E9" i="179"/>
  <c r="G9" i="179"/>
  <c r="A11" i="178"/>
  <c r="F2" i="179" s="1"/>
  <c r="B13" i="157"/>
  <c r="C13" i="157"/>
  <c r="D13" i="157"/>
  <c r="F13" i="157"/>
  <c r="E13" i="157"/>
  <c r="G13" i="157"/>
  <c r="D5" i="156"/>
  <c r="F5" i="156"/>
  <c r="E5" i="156"/>
  <c r="G5" i="156"/>
  <c r="H5" i="156" s="1"/>
  <c r="D6" i="156"/>
  <c r="F6" i="156"/>
  <c r="E6" i="156"/>
  <c r="H6" i="156" s="1"/>
  <c r="G6" i="156"/>
  <c r="D7" i="156"/>
  <c r="F7" i="156"/>
  <c r="E7" i="156"/>
  <c r="G7" i="156"/>
  <c r="A23" i="89"/>
  <c r="C23" i="89" s="1"/>
  <c r="A22" i="89"/>
  <c r="B12" i="154"/>
  <c r="C12" i="154"/>
  <c r="B13" i="154"/>
  <c r="C13" i="154"/>
  <c r="D12" i="154"/>
  <c r="F12" i="154"/>
  <c r="E12" i="154"/>
  <c r="G12" i="154"/>
  <c r="D13" i="154"/>
  <c r="F13" i="154"/>
  <c r="E13" i="154"/>
  <c r="G13" i="154"/>
  <c r="G4" i="181"/>
  <c r="G5" i="181"/>
  <c r="G6" i="181"/>
  <c r="D23" i="180"/>
  <c r="F4" i="181" s="1"/>
  <c r="C23" i="180"/>
  <c r="E4" i="181" s="1"/>
  <c r="D24" i="180"/>
  <c r="F5" i="181" s="1"/>
  <c r="C24" i="180"/>
  <c r="F24" i="180" s="1"/>
  <c r="D25" i="180"/>
  <c r="F6" i="181" s="1"/>
  <c r="E6" i="181"/>
  <c r="C79" i="91"/>
  <c r="C78" i="91"/>
  <c r="C77" i="91"/>
  <c r="D10" i="152"/>
  <c r="F10" i="152"/>
  <c r="E10" i="152"/>
  <c r="G10" i="152"/>
  <c r="D11" i="152"/>
  <c r="F11" i="152"/>
  <c r="E11" i="152"/>
  <c r="G11" i="152"/>
  <c r="C9" i="151"/>
  <c r="D9" i="151"/>
  <c r="F9" i="151"/>
  <c r="E9" i="151"/>
  <c r="G9" i="151"/>
  <c r="C10" i="151"/>
  <c r="D10" i="151"/>
  <c r="F10" i="151"/>
  <c r="E10" i="151"/>
  <c r="H10" i="151" s="1"/>
  <c r="G10" i="151"/>
  <c r="D14" i="149"/>
  <c r="F14" i="149"/>
  <c r="E14" i="149"/>
  <c r="G14" i="149"/>
  <c r="A23" i="88"/>
  <c r="B4" i="148" s="1"/>
  <c r="A22" i="88"/>
  <c r="C3" i="148" s="1"/>
  <c r="D6" i="55"/>
  <c r="D6" i="148"/>
  <c r="F6" i="148"/>
  <c r="E6" i="148"/>
  <c r="G6" i="148"/>
  <c r="D7" i="148"/>
  <c r="F7" i="148"/>
  <c r="E7" i="148"/>
  <c r="G7" i="148"/>
  <c r="D8" i="148"/>
  <c r="F8" i="148"/>
  <c r="E8" i="148"/>
  <c r="G8" i="148"/>
  <c r="D9" i="148"/>
  <c r="F9" i="148"/>
  <c r="E9" i="148"/>
  <c r="G9" i="148"/>
  <c r="D8" i="146"/>
  <c r="F8" i="146"/>
  <c r="E8" i="146"/>
  <c r="G8" i="146"/>
  <c r="D9" i="146"/>
  <c r="F9" i="146"/>
  <c r="E9" i="146"/>
  <c r="G9" i="146"/>
  <c r="D10" i="146"/>
  <c r="F10" i="146"/>
  <c r="E10" i="146"/>
  <c r="G10" i="146"/>
  <c r="D11" i="146"/>
  <c r="F11" i="146"/>
  <c r="E11" i="146"/>
  <c r="G11" i="146"/>
  <c r="D14" i="145"/>
  <c r="F14" i="145"/>
  <c r="E14" i="145"/>
  <c r="G14" i="145"/>
  <c r="D15" i="145"/>
  <c r="F15" i="145"/>
  <c r="E15" i="145"/>
  <c r="G15" i="145"/>
  <c r="D16" i="145"/>
  <c r="F16" i="145"/>
  <c r="E16" i="145"/>
  <c r="G16" i="145"/>
  <c r="F9" i="144"/>
  <c r="E9" i="144"/>
  <c r="G9" i="144"/>
  <c r="F10" i="144"/>
  <c r="E10" i="144"/>
  <c r="G10" i="144"/>
  <c r="F11" i="144"/>
  <c r="E11" i="144"/>
  <c r="G11" i="144"/>
  <c r="F12" i="144"/>
  <c r="E12" i="144"/>
  <c r="G12" i="144"/>
  <c r="B9" i="144"/>
  <c r="C9" i="144"/>
  <c r="D9" i="144"/>
  <c r="B10" i="144"/>
  <c r="C10" i="144"/>
  <c r="D10" i="144"/>
  <c r="B11" i="144"/>
  <c r="C11" i="144"/>
  <c r="D11" i="144"/>
  <c r="B12" i="144"/>
  <c r="C12" i="144"/>
  <c r="D12" i="144"/>
  <c r="A27" i="52"/>
  <c r="B4" i="144" s="1"/>
  <c r="A28" i="52"/>
  <c r="C28" i="52" s="1"/>
  <c r="E5" i="144" s="1"/>
  <c r="A29" i="52"/>
  <c r="B6" i="144" s="1"/>
  <c r="A30" i="52"/>
  <c r="B7" i="144" s="1"/>
  <c r="A31" i="52"/>
  <c r="A26" i="52"/>
  <c r="B14" i="143"/>
  <c r="C14" i="143"/>
  <c r="D14" i="143"/>
  <c r="F14" i="143"/>
  <c r="E14" i="143"/>
  <c r="G14" i="143"/>
  <c r="D5" i="142"/>
  <c r="F5" i="142"/>
  <c r="E5" i="142"/>
  <c r="G5" i="142"/>
  <c r="D6" i="142"/>
  <c r="F6" i="142"/>
  <c r="E6" i="142"/>
  <c r="G6" i="142"/>
  <c r="D7" i="142"/>
  <c r="F7" i="142"/>
  <c r="E7" i="142"/>
  <c r="G7" i="142"/>
  <c r="H7" i="142" s="1"/>
  <c r="A23" i="77"/>
  <c r="C23" i="77" s="1"/>
  <c r="A22" i="77"/>
  <c r="C22" i="77" s="1"/>
  <c r="D7" i="141"/>
  <c r="F7" i="141"/>
  <c r="E7" i="141"/>
  <c r="G7" i="141"/>
  <c r="D6" i="140"/>
  <c r="F6" i="140"/>
  <c r="E6" i="140"/>
  <c r="G6" i="140"/>
  <c r="H6" i="140" s="1"/>
  <c r="B14" i="139"/>
  <c r="C14" i="139"/>
  <c r="D14" i="139"/>
  <c r="F14" i="139"/>
  <c r="E14" i="139"/>
  <c r="G14" i="139"/>
  <c r="B5" i="138"/>
  <c r="C5" i="138"/>
  <c r="D5" i="138"/>
  <c r="F5" i="138"/>
  <c r="E5" i="138"/>
  <c r="G5" i="138"/>
  <c r="H5" i="138" s="1"/>
  <c r="B6" i="138"/>
  <c r="C6" i="138"/>
  <c r="D6" i="138"/>
  <c r="F6" i="138"/>
  <c r="E6" i="138"/>
  <c r="G6" i="138"/>
  <c r="A23" i="78"/>
  <c r="A22" i="78"/>
  <c r="C3" i="138" s="1"/>
  <c r="B14" i="137"/>
  <c r="C14" i="137"/>
  <c r="D14" i="137"/>
  <c r="F14" i="137"/>
  <c r="E14" i="137"/>
  <c r="G14" i="137"/>
  <c r="B13" i="137"/>
  <c r="C13" i="137"/>
  <c r="D13" i="137"/>
  <c r="F13" i="137"/>
  <c r="E13" i="137"/>
  <c r="G13" i="137"/>
  <c r="H13" i="137" s="1"/>
  <c r="D6" i="136"/>
  <c r="F6" i="136"/>
  <c r="E6" i="136"/>
  <c r="G6" i="136"/>
  <c r="D7" i="136"/>
  <c r="F7" i="136"/>
  <c r="E7" i="136"/>
  <c r="G7" i="136"/>
  <c r="D8" i="136"/>
  <c r="F8" i="136"/>
  <c r="E8" i="136"/>
  <c r="G8" i="136"/>
  <c r="H8" i="136" s="1"/>
  <c r="D6" i="44"/>
  <c r="D12" i="135"/>
  <c r="F12" i="135"/>
  <c r="E12" i="135"/>
  <c r="G12" i="135"/>
  <c r="F5" i="134"/>
  <c r="E5" i="134"/>
  <c r="G5" i="134"/>
  <c r="A23" i="90"/>
  <c r="C23" i="90" s="1"/>
  <c r="E4" i="134" s="1"/>
  <c r="A22" i="90"/>
  <c r="C22" i="90" s="1"/>
  <c r="E3" i="134" s="1"/>
  <c r="B8" i="133"/>
  <c r="C8" i="133"/>
  <c r="D8" i="133"/>
  <c r="F8" i="133"/>
  <c r="E8" i="133"/>
  <c r="G8" i="133"/>
  <c r="D5" i="132"/>
  <c r="F5" i="132"/>
  <c r="E5" i="132"/>
  <c r="G5" i="132"/>
  <c r="D6" i="132"/>
  <c r="F6" i="132"/>
  <c r="E6" i="132"/>
  <c r="G6" i="132"/>
  <c r="D7" i="132"/>
  <c r="F7" i="132"/>
  <c r="E7" i="132"/>
  <c r="G7" i="132"/>
  <c r="D8" i="132"/>
  <c r="F8" i="132"/>
  <c r="E8" i="132"/>
  <c r="G8" i="132"/>
  <c r="C13" i="131"/>
  <c r="D13" i="131"/>
  <c r="F13" i="131"/>
  <c r="E13" i="131"/>
  <c r="G13" i="131"/>
  <c r="D4" i="130"/>
  <c r="F4" i="130"/>
  <c r="E4" i="130"/>
  <c r="G4" i="130"/>
  <c r="D5" i="130"/>
  <c r="F5" i="130"/>
  <c r="E5" i="130"/>
  <c r="G5" i="130"/>
  <c r="D6" i="130"/>
  <c r="F6" i="130"/>
  <c r="E6" i="130"/>
  <c r="G6" i="130"/>
  <c r="D7" i="130"/>
  <c r="F7" i="130"/>
  <c r="E7" i="130"/>
  <c r="G7" i="130"/>
  <c r="B10" i="127"/>
  <c r="C10" i="127"/>
  <c r="D10" i="127"/>
  <c r="F10" i="127"/>
  <c r="E10" i="127"/>
  <c r="H10" i="127" s="1"/>
  <c r="G10" i="127"/>
  <c r="A23" i="36"/>
  <c r="A24" i="36"/>
  <c r="B6" i="127"/>
  <c r="C9" i="127"/>
  <c r="E9" i="127"/>
  <c r="D5" i="198"/>
  <c r="F5" i="198"/>
  <c r="E5" i="198"/>
  <c r="G5" i="198"/>
  <c r="D4" i="198"/>
  <c r="F4" i="198"/>
  <c r="E4" i="198"/>
  <c r="G4" i="198"/>
  <c r="D5" i="192"/>
  <c r="F5" i="192"/>
  <c r="E5" i="192"/>
  <c r="G5" i="192"/>
  <c r="H5" i="192" s="1"/>
  <c r="D6" i="192"/>
  <c r="F6" i="192"/>
  <c r="E6" i="192"/>
  <c r="G6" i="192"/>
  <c r="D7" i="192"/>
  <c r="F7" i="192"/>
  <c r="E7" i="192"/>
  <c r="G7" i="192"/>
  <c r="A23" i="191"/>
  <c r="B4" i="192" s="1"/>
  <c r="A22" i="191"/>
  <c r="C22" i="191" s="1"/>
  <c r="D7" i="126"/>
  <c r="F7" i="126"/>
  <c r="E7" i="126"/>
  <c r="G7" i="126"/>
  <c r="F4" i="126"/>
  <c r="F5" i="126"/>
  <c r="F6" i="126"/>
  <c r="A22" i="35"/>
  <c r="C22" i="35" s="1"/>
  <c r="E5" i="126"/>
  <c r="F250" i="201"/>
  <c r="D8" i="125"/>
  <c r="F8" i="125"/>
  <c r="E8" i="125"/>
  <c r="G8" i="125"/>
  <c r="D9" i="125"/>
  <c r="F9" i="125"/>
  <c r="E9" i="125"/>
  <c r="G9" i="125"/>
  <c r="D8" i="124"/>
  <c r="F8" i="124"/>
  <c r="E8" i="124"/>
  <c r="G8" i="124"/>
  <c r="H8" i="124" s="1"/>
  <c r="D9" i="124"/>
  <c r="F9" i="124"/>
  <c r="E9" i="124"/>
  <c r="G9" i="124"/>
  <c r="A23" i="34"/>
  <c r="C23" i="34" s="1"/>
  <c r="E4" i="124" s="1"/>
  <c r="A24" i="34"/>
  <c r="A25" i="34"/>
  <c r="B6" i="124" s="1"/>
  <c r="A26" i="34"/>
  <c r="C7" i="124" s="1"/>
  <c r="A22" i="34"/>
  <c r="C22" i="34" s="1"/>
  <c r="E3" i="124" s="1"/>
  <c r="B6" i="212"/>
  <c r="C6" i="212"/>
  <c r="D6" i="212"/>
  <c r="F6" i="212"/>
  <c r="E6" i="212"/>
  <c r="G6" i="212"/>
  <c r="B7" i="212"/>
  <c r="C7" i="212"/>
  <c r="D7" i="212"/>
  <c r="F7" i="212"/>
  <c r="E7" i="212"/>
  <c r="G7" i="212"/>
  <c r="H7" i="212" s="1"/>
  <c r="B4" i="209"/>
  <c r="C4" i="209"/>
  <c r="D4" i="209"/>
  <c r="F4" i="209"/>
  <c r="E4" i="209"/>
  <c r="G4" i="209"/>
  <c r="B5" i="209"/>
  <c r="C5" i="209"/>
  <c r="D5" i="209"/>
  <c r="F5" i="209"/>
  <c r="E5" i="209"/>
  <c r="G5" i="209"/>
  <c r="B6" i="209"/>
  <c r="C6" i="209"/>
  <c r="D6" i="209"/>
  <c r="F6" i="209"/>
  <c r="E6" i="209"/>
  <c r="G6" i="209"/>
  <c r="A27" i="208"/>
  <c r="C27" i="208" s="1"/>
  <c r="D2" i="212"/>
  <c r="F1" i="212"/>
  <c r="D1" i="212"/>
  <c r="E52" i="211"/>
  <c r="F256" i="201" s="1"/>
  <c r="C5" i="212"/>
  <c r="B4" i="212"/>
  <c r="A26" i="211"/>
  <c r="C3" i="212" s="1"/>
  <c r="B23" i="211"/>
  <c r="F21" i="211"/>
  <c r="F20" i="211"/>
  <c r="F19" i="211"/>
  <c r="F18" i="211"/>
  <c r="B16" i="211"/>
  <c r="B15" i="211"/>
  <c r="B14" i="211"/>
  <c r="F13" i="211"/>
  <c r="B13" i="211"/>
  <c r="F12" i="211"/>
  <c r="A12" i="211"/>
  <c r="F11" i="211"/>
  <c r="A11" i="211"/>
  <c r="F2" i="212" s="1"/>
  <c r="E9" i="211"/>
  <c r="B1" i="212" s="1"/>
  <c r="F8" i="211"/>
  <c r="D6" i="211"/>
  <c r="A27" i="33"/>
  <c r="C4" i="123" s="1"/>
  <c r="B5" i="123"/>
  <c r="A26" i="33"/>
  <c r="C3" i="123" s="1"/>
  <c r="E6" i="126"/>
  <c r="E4" i="126"/>
  <c r="D4" i="126"/>
  <c r="D6" i="126"/>
  <c r="B5" i="212"/>
  <c r="B9" i="127"/>
  <c r="C5" i="123"/>
  <c r="C4" i="212"/>
  <c r="D5" i="126"/>
  <c r="C6" i="127"/>
  <c r="E6" i="127"/>
  <c r="G9" i="127"/>
  <c r="D9" i="127"/>
  <c r="G6" i="127"/>
  <c r="D6" i="127"/>
  <c r="F6" i="127"/>
  <c r="E42" i="35"/>
  <c r="F248" i="201" s="1"/>
  <c r="D5" i="123"/>
  <c r="G4" i="212"/>
  <c r="G5" i="123"/>
  <c r="E5" i="123"/>
  <c r="D4" i="212"/>
  <c r="F4" i="212"/>
  <c r="D5" i="212"/>
  <c r="F5" i="212"/>
  <c r="F3" i="212"/>
  <c r="E5" i="212"/>
  <c r="E4" i="212"/>
  <c r="E3" i="212"/>
  <c r="F26" i="211"/>
  <c r="F31" i="211" s="1"/>
  <c r="F32" i="211" s="1"/>
  <c r="G4" i="126"/>
  <c r="G6" i="126"/>
  <c r="G5" i="126"/>
  <c r="F9" i="127"/>
  <c r="G5" i="212"/>
  <c r="G3" i="212"/>
  <c r="F5" i="123"/>
  <c r="D32" i="121"/>
  <c r="F32" i="121"/>
  <c r="E32" i="121"/>
  <c r="G32" i="121"/>
  <c r="B32" i="121"/>
  <c r="C32" i="121"/>
  <c r="C29" i="121"/>
  <c r="A52" i="31"/>
  <c r="B30" i="121" s="1"/>
  <c r="A53" i="31"/>
  <c r="C31" i="121" s="1"/>
  <c r="A27" i="31"/>
  <c r="C3" i="121" s="1"/>
  <c r="A28" i="31"/>
  <c r="A29" i="31"/>
  <c r="C5" i="121" s="1"/>
  <c r="A30" i="31"/>
  <c r="C6" i="121" s="1"/>
  <c r="A31" i="31"/>
  <c r="C7" i="121" s="1"/>
  <c r="A32" i="31"/>
  <c r="B8" i="121" s="1"/>
  <c r="A33" i="31"/>
  <c r="C9" i="121" s="1"/>
  <c r="A34" i="31"/>
  <c r="C10" i="121" s="1"/>
  <c r="A35" i="31"/>
  <c r="C35" i="31" s="1"/>
  <c r="E11" i="121" s="1"/>
  <c r="A36" i="31"/>
  <c r="A37" i="31"/>
  <c r="B13" i="121" s="1"/>
  <c r="A38" i="31"/>
  <c r="C38" i="31" s="1"/>
  <c r="E14" i="121" s="1"/>
  <c r="A39" i="31"/>
  <c r="C15" i="121" s="1"/>
  <c r="A40" i="31"/>
  <c r="C40" i="31" s="1"/>
  <c r="E16" i="121" s="1"/>
  <c r="A41" i="31"/>
  <c r="C17" i="121" s="1"/>
  <c r="A42" i="31"/>
  <c r="C18" i="121" s="1"/>
  <c r="A43" i="31"/>
  <c r="B19" i="121" s="1"/>
  <c r="A44" i="31"/>
  <c r="C44" i="31" s="1"/>
  <c r="C21" i="121"/>
  <c r="A45" i="31"/>
  <c r="A46" i="31"/>
  <c r="B23" i="121" s="1"/>
  <c r="A47" i="31"/>
  <c r="B24" i="121" s="1"/>
  <c r="A48" i="31"/>
  <c r="A49" i="31"/>
  <c r="C26" i="121" s="1"/>
  <c r="A50" i="31"/>
  <c r="C27" i="121" s="1"/>
  <c r="A51" i="31"/>
  <c r="C28" i="121" s="1"/>
  <c r="D7" i="150"/>
  <c r="F7" i="150"/>
  <c r="E7" i="150"/>
  <c r="G7" i="150"/>
  <c r="A23" i="57"/>
  <c r="C23" i="57" s="1"/>
  <c r="E4" i="150" s="1"/>
  <c r="A24" i="57"/>
  <c r="C24" i="57" s="1"/>
  <c r="E5" i="150" s="1"/>
  <c r="A25" i="57"/>
  <c r="D5" i="120"/>
  <c r="F5" i="120"/>
  <c r="E5" i="120"/>
  <c r="G5" i="120"/>
  <c r="D6" i="120"/>
  <c r="F6" i="120"/>
  <c r="E6" i="120"/>
  <c r="G6" i="120"/>
  <c r="D7" i="120"/>
  <c r="F7" i="120"/>
  <c r="E7" i="120"/>
  <c r="G7" i="120"/>
  <c r="D8" i="120"/>
  <c r="F8" i="120"/>
  <c r="E8" i="120"/>
  <c r="G8" i="120"/>
  <c r="D6" i="30"/>
  <c r="A23" i="29"/>
  <c r="C4" i="119" s="1"/>
  <c r="A24" i="29"/>
  <c r="A25" i="29"/>
  <c r="C25" i="29" s="1"/>
  <c r="E7" i="119" s="1"/>
  <c r="A26" i="29"/>
  <c r="A22" i="29"/>
  <c r="C3" i="119" s="1"/>
  <c r="G5" i="118"/>
  <c r="G6" i="118"/>
  <c r="G7" i="118"/>
  <c r="E5" i="118"/>
  <c r="E6" i="118"/>
  <c r="E7" i="118"/>
  <c r="H7" i="118" s="1"/>
  <c r="F5" i="118"/>
  <c r="F6" i="118"/>
  <c r="F7" i="118"/>
  <c r="A22" i="65"/>
  <c r="C4" i="117" s="1"/>
  <c r="D6" i="87"/>
  <c r="D5" i="117"/>
  <c r="F5" i="117"/>
  <c r="E5" i="117"/>
  <c r="G5" i="117"/>
  <c r="D6" i="117"/>
  <c r="F6" i="117"/>
  <c r="E6" i="117"/>
  <c r="G6" i="117"/>
  <c r="D4" i="200"/>
  <c r="F4" i="200"/>
  <c r="E4" i="200"/>
  <c r="G4" i="200"/>
  <c r="D5" i="200"/>
  <c r="F5" i="200"/>
  <c r="E5" i="200"/>
  <c r="G5" i="200"/>
  <c r="D6" i="200"/>
  <c r="F6" i="200"/>
  <c r="E6" i="200"/>
  <c r="G6" i="200"/>
  <c r="D7" i="200"/>
  <c r="F7" i="200"/>
  <c r="E7" i="200"/>
  <c r="G7" i="200"/>
  <c r="A22" i="199"/>
  <c r="C22" i="199" s="1"/>
  <c r="D6" i="204"/>
  <c r="F6" i="204"/>
  <c r="E6" i="204"/>
  <c r="G6" i="204"/>
  <c r="D7" i="204"/>
  <c r="F7" i="204"/>
  <c r="E7" i="204"/>
  <c r="G7" i="204"/>
  <c r="A23" i="203"/>
  <c r="A24" i="203"/>
  <c r="C24" i="203" s="1"/>
  <c r="A22" i="203"/>
  <c r="C3" i="204" s="1"/>
  <c r="D8" i="177"/>
  <c r="F8" i="177"/>
  <c r="E8" i="177"/>
  <c r="G8" i="177"/>
  <c r="A25" i="176"/>
  <c r="A26" i="176"/>
  <c r="B7" i="177" s="1"/>
  <c r="A23" i="176"/>
  <c r="C4" i="177" s="1"/>
  <c r="A24" i="176"/>
  <c r="C5" i="177" s="1"/>
  <c r="D6" i="176"/>
  <c r="D20" i="115"/>
  <c r="F20" i="115"/>
  <c r="E20" i="115"/>
  <c r="G20" i="115"/>
  <c r="B21" i="121"/>
  <c r="B29" i="121"/>
  <c r="E29" i="121"/>
  <c r="F29" i="121"/>
  <c r="D29" i="121"/>
  <c r="D6" i="119"/>
  <c r="F6" i="119"/>
  <c r="G6" i="119"/>
  <c r="D4" i="188"/>
  <c r="F4" i="188"/>
  <c r="E4" i="188"/>
  <c r="G4" i="188"/>
  <c r="D5" i="188"/>
  <c r="F5" i="188"/>
  <c r="E5" i="188"/>
  <c r="G5" i="188"/>
  <c r="D6" i="188"/>
  <c r="F6" i="188"/>
  <c r="E6" i="188"/>
  <c r="G6" i="188"/>
  <c r="D7" i="188"/>
  <c r="F7" i="188"/>
  <c r="E7" i="188"/>
  <c r="G7" i="188"/>
  <c r="D8" i="188"/>
  <c r="F8" i="188"/>
  <c r="E8" i="188"/>
  <c r="G8" i="188"/>
  <c r="A23" i="27"/>
  <c r="B4" i="113" s="1"/>
  <c r="A24" i="27"/>
  <c r="C24" i="27" s="1"/>
  <c r="E5" i="113" s="1"/>
  <c r="A22" i="27"/>
  <c r="B3" i="113" s="1"/>
  <c r="E6" i="119"/>
  <c r="H6" i="119" s="1"/>
  <c r="G29" i="121"/>
  <c r="F7" i="113"/>
  <c r="E7" i="113"/>
  <c r="G7" i="113"/>
  <c r="F8" i="113"/>
  <c r="E8" i="113"/>
  <c r="G8" i="113"/>
  <c r="D7" i="113"/>
  <c r="D8" i="113"/>
  <c r="B4" i="112"/>
  <c r="C4" i="112"/>
  <c r="D4" i="112"/>
  <c r="F4" i="112"/>
  <c r="E4" i="112"/>
  <c r="G4" i="112"/>
  <c r="B5" i="112"/>
  <c r="C5" i="112"/>
  <c r="D5" i="112"/>
  <c r="F5" i="112"/>
  <c r="E5" i="112"/>
  <c r="G5" i="112"/>
  <c r="B6" i="112"/>
  <c r="C6" i="112"/>
  <c r="D6" i="112"/>
  <c r="F6" i="112"/>
  <c r="E6" i="112"/>
  <c r="G6" i="112"/>
  <c r="B7" i="112"/>
  <c r="C7" i="112"/>
  <c r="D7" i="112"/>
  <c r="F7" i="112"/>
  <c r="E7" i="112"/>
  <c r="G7" i="112"/>
  <c r="A22" i="26"/>
  <c r="C3" i="112" s="1"/>
  <c r="B19" i="167"/>
  <c r="D10" i="110"/>
  <c r="F10" i="110"/>
  <c r="E10" i="110"/>
  <c r="G10" i="110"/>
  <c r="D7" i="110"/>
  <c r="F7" i="110"/>
  <c r="E7" i="110"/>
  <c r="G7" i="110"/>
  <c r="D8" i="110"/>
  <c r="F8" i="110"/>
  <c r="E8" i="110"/>
  <c r="G8" i="110"/>
  <c r="D9" i="110"/>
  <c r="F9" i="110"/>
  <c r="E9" i="110"/>
  <c r="G9" i="110"/>
  <c r="E5" i="109"/>
  <c r="B14" i="108"/>
  <c r="C14" i="108"/>
  <c r="D14" i="108"/>
  <c r="F14" i="108"/>
  <c r="E14" i="108"/>
  <c r="G14" i="108"/>
  <c r="C31" i="23"/>
  <c r="A23" i="21"/>
  <c r="C4" i="106" s="1"/>
  <c r="A24" i="21"/>
  <c r="B5" i="106" s="1"/>
  <c r="A25" i="21"/>
  <c r="B6" i="106" s="1"/>
  <c r="A26" i="21"/>
  <c r="C7" i="106" s="1"/>
  <c r="A27" i="21"/>
  <c r="B8" i="106" s="1"/>
  <c r="A28" i="21"/>
  <c r="B9" i="106" s="1"/>
  <c r="A29" i="21"/>
  <c r="A30" i="21"/>
  <c r="B11" i="106" s="1"/>
  <c r="A31" i="21"/>
  <c r="B12" i="106" s="1"/>
  <c r="A32" i="21"/>
  <c r="B13" i="106" s="1"/>
  <c r="A33" i="21"/>
  <c r="B14" i="106" s="1"/>
  <c r="A34" i="21"/>
  <c r="B15" i="106" s="1"/>
  <c r="A35" i="21"/>
  <c r="B16" i="106" s="1"/>
  <c r="A36" i="21"/>
  <c r="B17" i="106" s="1"/>
  <c r="A22" i="21"/>
  <c r="C3" i="106" s="1"/>
  <c r="F18" i="106"/>
  <c r="E18" i="106"/>
  <c r="G18" i="106"/>
  <c r="F19" i="106"/>
  <c r="E19" i="106"/>
  <c r="G19" i="106"/>
  <c r="B18" i="106"/>
  <c r="C18" i="106"/>
  <c r="B19" i="106"/>
  <c r="C19" i="106"/>
  <c r="D18" i="106"/>
  <c r="D19" i="106"/>
  <c r="F4" i="196"/>
  <c r="E4" i="196"/>
  <c r="G4" i="196"/>
  <c r="F5" i="196"/>
  <c r="E5" i="196"/>
  <c r="G5" i="196"/>
  <c r="F11" i="105"/>
  <c r="E11" i="105"/>
  <c r="G11" i="105"/>
  <c r="F12" i="105"/>
  <c r="E12" i="105"/>
  <c r="G12" i="105"/>
  <c r="F13" i="105"/>
  <c r="E13" i="105"/>
  <c r="G13" i="105"/>
  <c r="F14" i="105"/>
  <c r="E14" i="105"/>
  <c r="G14" i="105"/>
  <c r="D11" i="105"/>
  <c r="D12" i="105"/>
  <c r="D13" i="105"/>
  <c r="D14" i="105"/>
  <c r="F7" i="104"/>
  <c r="E7" i="104"/>
  <c r="G7" i="104"/>
  <c r="F8" i="104"/>
  <c r="E8" i="104"/>
  <c r="G8" i="104"/>
  <c r="H8" i="104" s="1"/>
  <c r="F9" i="104"/>
  <c r="E9" i="104"/>
  <c r="G9" i="104"/>
  <c r="F10" i="104"/>
  <c r="E10" i="104"/>
  <c r="G10" i="104"/>
  <c r="D7" i="104"/>
  <c r="D8" i="104"/>
  <c r="D9" i="104"/>
  <c r="D10" i="104"/>
  <c r="G7" i="103"/>
  <c r="G8" i="103"/>
  <c r="G9" i="103"/>
  <c r="E7" i="103"/>
  <c r="E8" i="103"/>
  <c r="E9" i="103"/>
  <c r="F7" i="103"/>
  <c r="F8" i="103"/>
  <c r="F9" i="103"/>
  <c r="D7" i="103"/>
  <c r="D8" i="103"/>
  <c r="D9" i="103"/>
  <c r="G4" i="102"/>
  <c r="G5" i="102"/>
  <c r="G6" i="102"/>
  <c r="G7" i="102"/>
  <c r="E4" i="102"/>
  <c r="E5" i="102"/>
  <c r="E6" i="102"/>
  <c r="E7" i="102"/>
  <c r="F4" i="102"/>
  <c r="F5" i="102"/>
  <c r="F6" i="102"/>
  <c r="F7" i="102"/>
  <c r="A22" i="79"/>
  <c r="C22" i="79" s="1"/>
  <c r="C6" i="101"/>
  <c r="D6" i="101"/>
  <c r="B6" i="101"/>
  <c r="F6" i="101"/>
  <c r="E6" i="101"/>
  <c r="G6" i="101"/>
  <c r="G9" i="100"/>
  <c r="E9" i="100"/>
  <c r="H9" i="100"/>
  <c r="F9" i="100"/>
  <c r="D9" i="100"/>
  <c r="G12" i="99"/>
  <c r="G13" i="99"/>
  <c r="E12" i="99"/>
  <c r="E13" i="99"/>
  <c r="F12" i="99"/>
  <c r="F13" i="99"/>
  <c r="D12" i="99"/>
  <c r="D13" i="99"/>
  <c r="A23" i="15"/>
  <c r="G5" i="98"/>
  <c r="G6" i="98"/>
  <c r="E5" i="98"/>
  <c r="E6" i="98"/>
  <c r="D5" i="98"/>
  <c r="D6" i="98"/>
  <c r="F5" i="98"/>
  <c r="F6" i="98"/>
  <c r="G4" i="97"/>
  <c r="G5" i="97"/>
  <c r="G6" i="97"/>
  <c r="G7" i="97"/>
  <c r="E4" i="97"/>
  <c r="E5" i="97"/>
  <c r="E6" i="97"/>
  <c r="E7" i="97"/>
  <c r="F4" i="97"/>
  <c r="F5" i="97"/>
  <c r="F6" i="97"/>
  <c r="F7" i="97"/>
  <c r="D4" i="97"/>
  <c r="D5" i="97"/>
  <c r="D6" i="97"/>
  <c r="G7" i="96"/>
  <c r="G8" i="96"/>
  <c r="E7" i="96"/>
  <c r="E8" i="96"/>
  <c r="F7" i="96"/>
  <c r="F8" i="96"/>
  <c r="D7" i="96"/>
  <c r="D8" i="96"/>
  <c r="A23" i="185"/>
  <c r="A22" i="185"/>
  <c r="C3" i="186" s="1"/>
  <c r="A23" i="12"/>
  <c r="C23" i="12" s="1"/>
  <c r="E4" i="96" s="1"/>
  <c r="A24" i="12"/>
  <c r="C24" i="12" s="1"/>
  <c r="E5" i="96" s="1"/>
  <c r="A25" i="12"/>
  <c r="C6" i="96" s="1"/>
  <c r="A22" i="12"/>
  <c r="C3" i="96" s="1"/>
  <c r="A27" i="11"/>
  <c r="A28" i="11"/>
  <c r="A29" i="11"/>
  <c r="G8" i="94"/>
  <c r="E8" i="94"/>
  <c r="F8" i="94"/>
  <c r="D8" i="94"/>
  <c r="G9" i="93"/>
  <c r="G10" i="93"/>
  <c r="E9" i="93"/>
  <c r="E10" i="93"/>
  <c r="F9" i="93"/>
  <c r="F10" i="93"/>
  <c r="B9" i="93"/>
  <c r="B10" i="93"/>
  <c r="C9" i="93"/>
  <c r="C10" i="93"/>
  <c r="D9" i="93"/>
  <c r="D10" i="93"/>
  <c r="F8" i="9"/>
  <c r="A27" i="9"/>
  <c r="A28" i="9"/>
  <c r="B5" i="93" s="1"/>
  <c r="A29" i="9"/>
  <c r="C29" i="9" s="1"/>
  <c r="E6" i="93" s="1"/>
  <c r="A30" i="9"/>
  <c r="B7" i="93" s="1"/>
  <c r="A27" i="8"/>
  <c r="G6" i="92"/>
  <c r="G7" i="92"/>
  <c r="G8" i="92"/>
  <c r="E6" i="92"/>
  <c r="E7" i="92"/>
  <c r="E8" i="92"/>
  <c r="F6" i="92"/>
  <c r="F7" i="92"/>
  <c r="F8" i="92"/>
  <c r="C6" i="92"/>
  <c r="C7" i="92"/>
  <c r="C8" i="92"/>
  <c r="B6" i="92"/>
  <c r="B7" i="92"/>
  <c r="B8" i="92"/>
  <c r="D6" i="92"/>
  <c r="D7" i="92"/>
  <c r="D8" i="92"/>
  <c r="E9" i="8"/>
  <c r="B1" i="92" s="1"/>
  <c r="F21" i="8"/>
  <c r="F20" i="8"/>
  <c r="F19" i="8"/>
  <c r="F18" i="8"/>
  <c r="F13" i="8"/>
  <c r="F12" i="8"/>
  <c r="F11" i="8"/>
  <c r="D1" i="92" s="1"/>
  <c r="B16" i="8"/>
  <c r="B15" i="8"/>
  <c r="B14" i="8"/>
  <c r="B13" i="8"/>
  <c r="A12" i="8"/>
  <c r="A11" i="8"/>
  <c r="F2" i="92" s="1"/>
  <c r="B23" i="8"/>
  <c r="A24" i="49"/>
  <c r="F15" i="74"/>
  <c r="F15" i="71"/>
  <c r="F15" i="70"/>
  <c r="A28" i="8"/>
  <c r="C5" i="92" s="1"/>
  <c r="A26" i="8"/>
  <c r="C26" i="8" s="1"/>
  <c r="E3" i="92" s="1"/>
  <c r="A22" i="74"/>
  <c r="C3" i="165" s="1"/>
  <c r="A23" i="70"/>
  <c r="C23" i="70" s="1"/>
  <c r="E4" i="160" s="1"/>
  <c r="A24" i="70"/>
  <c r="C5" i="160" s="1"/>
  <c r="A25" i="70"/>
  <c r="C6" i="160" s="1"/>
  <c r="A26" i="70"/>
  <c r="B26" i="70" s="1"/>
  <c r="D7" i="160" s="1"/>
  <c r="A27" i="70"/>
  <c r="C8" i="160" s="1"/>
  <c r="A28" i="70"/>
  <c r="C28" i="70" s="1"/>
  <c r="E9" i="160" s="1"/>
  <c r="A29" i="70"/>
  <c r="C29" i="70" s="1"/>
  <c r="E10" i="160" s="1"/>
  <c r="A30" i="70"/>
  <c r="B11" i="160" s="1"/>
  <c r="A22" i="70"/>
  <c r="C22" i="70" s="1"/>
  <c r="E3" i="160" s="1"/>
  <c r="A23" i="178"/>
  <c r="A24" i="178"/>
  <c r="B5" i="179" s="1"/>
  <c r="A25" i="178"/>
  <c r="C6" i="179" s="1"/>
  <c r="A26" i="178"/>
  <c r="B7" i="179" s="1"/>
  <c r="A27" i="178"/>
  <c r="C27" i="178" s="1"/>
  <c r="A22" i="178"/>
  <c r="C3" i="179" s="1"/>
  <c r="A33" i="66"/>
  <c r="B12" i="157" s="1"/>
  <c r="A31" i="66"/>
  <c r="B10" i="157" s="1"/>
  <c r="A32" i="66"/>
  <c r="B11" i="157" s="1"/>
  <c r="A30" i="66"/>
  <c r="B9" i="157" s="1"/>
  <c r="A23" i="66"/>
  <c r="C4" i="157" s="1"/>
  <c r="A24" i="66"/>
  <c r="B5" i="157" s="1"/>
  <c r="A25" i="66"/>
  <c r="C25" i="66" s="1"/>
  <c r="A26" i="66"/>
  <c r="C26" i="66" s="1"/>
  <c r="E7" i="157" s="1"/>
  <c r="A27" i="66"/>
  <c r="B8" i="157" s="1"/>
  <c r="A22" i="66"/>
  <c r="B3" i="157" s="1"/>
  <c r="A23" i="80"/>
  <c r="C23" i="80" s="1"/>
  <c r="A22" i="80"/>
  <c r="B3" i="156" s="1"/>
  <c r="C31" i="68"/>
  <c r="A23" i="62"/>
  <c r="C4" i="154" s="1"/>
  <c r="A24" i="62"/>
  <c r="C5" i="154" s="1"/>
  <c r="A25" i="62"/>
  <c r="C25" i="62" s="1"/>
  <c r="E6" i="154" s="1"/>
  <c r="A26" i="62"/>
  <c r="A27" i="62"/>
  <c r="C27" i="62" s="1"/>
  <c r="E9" i="154" s="1"/>
  <c r="A28" i="62"/>
  <c r="C28" i="62" s="1"/>
  <c r="E10" i="154" s="1"/>
  <c r="A29" i="62"/>
  <c r="C29" i="62" s="1"/>
  <c r="E11" i="154" s="1"/>
  <c r="A22" i="62"/>
  <c r="C3" i="154" s="1"/>
  <c r="C28" i="180"/>
  <c r="F28" i="180" s="1"/>
  <c r="C27" i="180"/>
  <c r="F27" i="180" s="1"/>
  <c r="C22" i="180"/>
  <c r="E3" i="181" s="1"/>
  <c r="A29" i="91"/>
  <c r="C29" i="91" s="1"/>
  <c r="A25" i="91"/>
  <c r="A26" i="91"/>
  <c r="A27" i="91"/>
  <c r="A28" i="91"/>
  <c r="A24" i="91"/>
  <c r="A23" i="60"/>
  <c r="B4" i="152" s="1"/>
  <c r="A24" i="60"/>
  <c r="C5" i="152" s="1"/>
  <c r="A25" i="60"/>
  <c r="B6" i="152" s="1"/>
  <c r="A26" i="60"/>
  <c r="B7" i="152" s="1"/>
  <c r="A27" i="60"/>
  <c r="C27" i="60" s="1"/>
  <c r="E8" i="152" s="1"/>
  <c r="A28" i="60"/>
  <c r="C9" i="152" s="1"/>
  <c r="A22" i="60"/>
  <c r="C3" i="152" s="1"/>
  <c r="A23" i="58"/>
  <c r="C4" i="151" s="1"/>
  <c r="A24" i="58"/>
  <c r="C5" i="151" s="1"/>
  <c r="A25" i="58"/>
  <c r="C6" i="151" s="1"/>
  <c r="C7" i="151"/>
  <c r="C8" i="151"/>
  <c r="A22" i="58"/>
  <c r="B3" i="151" s="1"/>
  <c r="A27" i="56"/>
  <c r="C27" i="56" s="1"/>
  <c r="E4" i="149" s="1"/>
  <c r="A28" i="56"/>
  <c r="B5" i="149" s="1"/>
  <c r="A29" i="56"/>
  <c r="B6" i="149" s="1"/>
  <c r="A30" i="56"/>
  <c r="C7" i="149" s="1"/>
  <c r="A31" i="56"/>
  <c r="A32" i="56"/>
  <c r="B9" i="149" s="1"/>
  <c r="A33" i="56"/>
  <c r="B10" i="149" s="1"/>
  <c r="A34" i="56"/>
  <c r="C11" i="149" s="1"/>
  <c r="A35" i="56"/>
  <c r="C12" i="149" s="1"/>
  <c r="A36" i="56"/>
  <c r="C36" i="56" s="1"/>
  <c r="E13" i="149" s="1"/>
  <c r="A26" i="56"/>
  <c r="C3" i="149" s="1"/>
  <c r="A22" i="55"/>
  <c r="B4" i="147" s="1"/>
  <c r="A23" i="54"/>
  <c r="C4" i="146" s="1"/>
  <c r="A24" i="54"/>
  <c r="C5" i="146" s="1"/>
  <c r="A25" i="54"/>
  <c r="C6" i="146" s="1"/>
  <c r="A22" i="54"/>
  <c r="C3" i="146" s="1"/>
  <c r="A27" i="53"/>
  <c r="A28" i="53"/>
  <c r="C28" i="53" s="1"/>
  <c r="B53" i="53" s="1"/>
  <c r="A29" i="53"/>
  <c r="B6" i="145" s="1"/>
  <c r="A30" i="53"/>
  <c r="C30" i="53" s="1"/>
  <c r="A31" i="53"/>
  <c r="C8" i="145" s="1"/>
  <c r="A32" i="53"/>
  <c r="C32" i="53" s="1"/>
  <c r="B56" i="53" s="1"/>
  <c r="A33" i="53"/>
  <c r="B10" i="145" s="1"/>
  <c r="A34" i="53"/>
  <c r="C11" i="145" s="1"/>
  <c r="A35" i="53"/>
  <c r="C35" i="53" s="1"/>
  <c r="E12" i="145" s="1"/>
  <c r="A36" i="53"/>
  <c r="B13" i="145" s="1"/>
  <c r="A26" i="53"/>
  <c r="B3" i="145" s="1"/>
  <c r="A27" i="51"/>
  <c r="C4" i="143" s="1"/>
  <c r="A28" i="51"/>
  <c r="A29" i="51"/>
  <c r="B6" i="143" s="1"/>
  <c r="A30" i="51"/>
  <c r="C7" i="143" s="1"/>
  <c r="A31" i="51"/>
  <c r="B8" i="143" s="1"/>
  <c r="A32" i="51"/>
  <c r="A33" i="51"/>
  <c r="B10" i="143" s="1"/>
  <c r="A34" i="51"/>
  <c r="C34" i="51" s="1"/>
  <c r="A35" i="51"/>
  <c r="B12" i="143" s="1"/>
  <c r="A36" i="51"/>
  <c r="B13" i="143" s="1"/>
  <c r="A26" i="51"/>
  <c r="C26" i="51" s="1"/>
  <c r="A27" i="50"/>
  <c r="C4" i="141" s="1"/>
  <c r="A28" i="50"/>
  <c r="C5" i="141" s="1"/>
  <c r="A29" i="50"/>
  <c r="A26" i="50"/>
  <c r="B3" i="141" s="1"/>
  <c r="A23" i="49"/>
  <c r="B4" i="140" s="1"/>
  <c r="A22" i="49"/>
  <c r="C3" i="140" s="1"/>
  <c r="A23" i="47"/>
  <c r="B4" i="139" s="1"/>
  <c r="A24" i="47"/>
  <c r="C5" i="139" s="1"/>
  <c r="A25" i="47"/>
  <c r="B6" i="139" s="1"/>
  <c r="A26" i="47"/>
  <c r="B7" i="139" s="1"/>
  <c r="A27" i="47"/>
  <c r="B8" i="139" s="1"/>
  <c r="A28" i="47"/>
  <c r="B9" i="139" s="1"/>
  <c r="A29" i="47"/>
  <c r="B10" i="139" s="1"/>
  <c r="A30" i="47"/>
  <c r="A31" i="47"/>
  <c r="A32" i="47"/>
  <c r="C13" i="139" s="1"/>
  <c r="A22" i="47"/>
  <c r="C22" i="47" s="1"/>
  <c r="E3" i="139" s="1"/>
  <c r="A31" i="46"/>
  <c r="A28" i="46"/>
  <c r="A29" i="46"/>
  <c r="B10" i="137" s="1"/>
  <c r="A23" i="46"/>
  <c r="B4" i="137" s="1"/>
  <c r="A24" i="46"/>
  <c r="C5" i="137" s="1"/>
  <c r="A25" i="46"/>
  <c r="B6" i="137" s="1"/>
  <c r="A26" i="46"/>
  <c r="B7" i="137" s="1"/>
  <c r="A27" i="46"/>
  <c r="B8" i="137" s="1"/>
  <c r="A22" i="46"/>
  <c r="A23" i="44"/>
  <c r="C4" i="136" s="1"/>
  <c r="A24" i="44"/>
  <c r="C24" i="44" s="1"/>
  <c r="E5" i="136" s="1"/>
  <c r="A22" i="44"/>
  <c r="C22" i="44" s="1"/>
  <c r="E3" i="136" s="1"/>
  <c r="A23" i="43"/>
  <c r="B4" i="135" s="1"/>
  <c r="A24" i="43"/>
  <c r="C24" i="43" s="1"/>
  <c r="E6" i="135" s="1"/>
  <c r="A25" i="43"/>
  <c r="C7" i="135" s="1"/>
  <c r="A27" i="43"/>
  <c r="C27" i="43" s="1"/>
  <c r="E9" i="135" s="1"/>
  <c r="A28" i="43"/>
  <c r="C10" i="135" s="1"/>
  <c r="A29" i="43"/>
  <c r="C29" i="43" s="1"/>
  <c r="E11" i="135" s="1"/>
  <c r="A22" i="43"/>
  <c r="B3" i="135" s="1"/>
  <c r="A25" i="42"/>
  <c r="B6" i="133" s="1"/>
  <c r="A23" i="42"/>
  <c r="B4" i="133" s="1"/>
  <c r="A24" i="42"/>
  <c r="A22" i="42"/>
  <c r="C3" i="133" s="1"/>
  <c r="A23" i="41"/>
  <c r="B23" i="41" s="1"/>
  <c r="D4" i="132" s="1"/>
  <c r="A22" i="41"/>
  <c r="B3" i="132" s="1"/>
  <c r="A23" i="40"/>
  <c r="C23" i="40" s="1"/>
  <c r="E4" i="131" s="1"/>
  <c r="A24" i="40"/>
  <c r="C5" i="131" s="1"/>
  <c r="A25" i="40"/>
  <c r="C25" i="40" s="1"/>
  <c r="A26" i="40"/>
  <c r="C7" i="131" s="1"/>
  <c r="A27" i="40"/>
  <c r="C27" i="40" s="1"/>
  <c r="E8" i="131" s="1"/>
  <c r="A28" i="40"/>
  <c r="C9" i="131" s="1"/>
  <c r="A29" i="40"/>
  <c r="C10" i="131" s="1"/>
  <c r="A30" i="40"/>
  <c r="A31" i="40"/>
  <c r="C12" i="131" s="1"/>
  <c r="A22" i="40"/>
  <c r="C3" i="131" s="1"/>
  <c r="A22" i="39"/>
  <c r="B3" i="130" s="1"/>
  <c r="A22" i="38"/>
  <c r="C3" i="129" s="1"/>
  <c r="A23" i="37"/>
  <c r="A24" i="37"/>
  <c r="C5" i="128" s="1"/>
  <c r="A25" i="37"/>
  <c r="C6" i="128" s="1"/>
  <c r="A26" i="37"/>
  <c r="C7" i="128" s="1"/>
  <c r="A27" i="37"/>
  <c r="C27" i="37" s="1"/>
  <c r="E8" i="128" s="1"/>
  <c r="A28" i="37"/>
  <c r="C9" i="128" s="1"/>
  <c r="A29" i="37"/>
  <c r="A30" i="37"/>
  <c r="B11" i="128" s="1"/>
  <c r="A31" i="37"/>
  <c r="C31" i="37" s="1"/>
  <c r="E12" i="128" s="1"/>
  <c r="A32" i="37"/>
  <c r="C32" i="37" s="1"/>
  <c r="E13" i="128" s="1"/>
  <c r="A33" i="37"/>
  <c r="B14" i="128" s="1"/>
  <c r="A22" i="37"/>
  <c r="A22" i="36"/>
  <c r="C3" i="127" s="1"/>
  <c r="A22" i="197"/>
  <c r="C3" i="198" s="1"/>
  <c r="C34" i="122"/>
  <c r="C35" i="122"/>
  <c r="E36" i="122"/>
  <c r="A61" i="32"/>
  <c r="C38" i="122" s="1"/>
  <c r="A62" i="32"/>
  <c r="B39" i="122" s="1"/>
  <c r="A63" i="32"/>
  <c r="C63" i="32" s="1"/>
  <c r="E40" i="122" s="1"/>
  <c r="A65" i="32"/>
  <c r="C41" i="122" s="1"/>
  <c r="A66" i="32"/>
  <c r="C66" i="32" s="1"/>
  <c r="A67" i="32"/>
  <c r="C67" i="32" s="1"/>
  <c r="E43" i="122" s="1"/>
  <c r="A68" i="32"/>
  <c r="C44" i="122" s="1"/>
  <c r="A69" i="32"/>
  <c r="C45" i="122" s="1"/>
  <c r="A70" i="32"/>
  <c r="B46" i="122" s="1"/>
  <c r="A71" i="32"/>
  <c r="B47" i="122" s="1"/>
  <c r="A72" i="32"/>
  <c r="B48" i="122" s="1"/>
  <c r="A73" i="32"/>
  <c r="A27" i="32"/>
  <c r="B4" i="122" s="1"/>
  <c r="A28" i="32"/>
  <c r="B5" i="122" s="1"/>
  <c r="A29" i="32"/>
  <c r="C6" i="122" s="1"/>
  <c r="A30" i="32"/>
  <c r="C30" i="32" s="1"/>
  <c r="E7" i="122" s="1"/>
  <c r="A31" i="32"/>
  <c r="C8" i="122" s="1"/>
  <c r="A32" i="32"/>
  <c r="C9" i="122" s="1"/>
  <c r="A33" i="32"/>
  <c r="C33" i="32" s="1"/>
  <c r="E10" i="122" s="1"/>
  <c r="A34" i="32"/>
  <c r="B11" i="122" s="1"/>
  <c r="A35" i="32"/>
  <c r="C12" i="122" s="1"/>
  <c r="A36" i="32"/>
  <c r="C36" i="32" s="1"/>
  <c r="E13" i="122" s="1"/>
  <c r="A37" i="32"/>
  <c r="A38" i="32"/>
  <c r="B15" i="122" s="1"/>
  <c r="A39" i="32"/>
  <c r="C16" i="122" s="1"/>
  <c r="A40" i="32"/>
  <c r="A41" i="32"/>
  <c r="B18" i="122" s="1"/>
  <c r="A42" i="32"/>
  <c r="C19" i="122" s="1"/>
  <c r="A43" i="32"/>
  <c r="C43" i="32" s="1"/>
  <c r="E20" i="122" s="1"/>
  <c r="E23" i="122"/>
  <c r="E24" i="122"/>
  <c r="E25" i="122"/>
  <c r="E28" i="122"/>
  <c r="C30" i="122"/>
  <c r="A26" i="32"/>
  <c r="C26" i="32" s="1"/>
  <c r="E3" i="122" s="1"/>
  <c r="B13" i="129"/>
  <c r="C13" i="129"/>
  <c r="B11" i="129"/>
  <c r="C11" i="129"/>
  <c r="B9" i="129"/>
  <c r="C9" i="129"/>
  <c r="B7" i="129"/>
  <c r="C7" i="129"/>
  <c r="B5" i="129"/>
  <c r="C5" i="129"/>
  <c r="B12" i="129"/>
  <c r="C12" i="129"/>
  <c r="B10" i="129"/>
  <c r="C10" i="129"/>
  <c r="B8" i="129"/>
  <c r="C8" i="129"/>
  <c r="B6" i="129"/>
  <c r="C6" i="129"/>
  <c r="B4" i="129"/>
  <c r="C4" i="129"/>
  <c r="B7" i="154"/>
  <c r="C7" i="154"/>
  <c r="G7" i="154"/>
  <c r="D7" i="154"/>
  <c r="D7" i="151"/>
  <c r="F7" i="151"/>
  <c r="E7" i="151"/>
  <c r="G7" i="151"/>
  <c r="E8" i="151"/>
  <c r="G8" i="151"/>
  <c r="D8" i="151"/>
  <c r="F8" i="151"/>
  <c r="G3" i="147"/>
  <c r="E3" i="147"/>
  <c r="E5" i="148"/>
  <c r="G5" i="148"/>
  <c r="D5" i="148"/>
  <c r="F5" i="148"/>
  <c r="D7" i="146"/>
  <c r="F7" i="146"/>
  <c r="E7" i="146"/>
  <c r="D8" i="135"/>
  <c r="F8" i="135"/>
  <c r="E8" i="135"/>
  <c r="G8" i="135"/>
  <c r="E5" i="135"/>
  <c r="H5" i="135" s="1"/>
  <c r="G5" i="135"/>
  <c r="D5" i="135"/>
  <c r="B7" i="133"/>
  <c r="C7" i="133"/>
  <c r="E7" i="133"/>
  <c r="G7" i="133"/>
  <c r="D7" i="133"/>
  <c r="D13" i="129"/>
  <c r="F13" i="129"/>
  <c r="E13" i="129"/>
  <c r="D9" i="129"/>
  <c r="F9" i="129"/>
  <c r="E9" i="129"/>
  <c r="E7" i="129"/>
  <c r="D7" i="129"/>
  <c r="F7" i="129"/>
  <c r="E5" i="129"/>
  <c r="D5" i="129"/>
  <c r="F5" i="129"/>
  <c r="E11" i="129"/>
  <c r="D11" i="129"/>
  <c r="F11" i="129"/>
  <c r="E12" i="129"/>
  <c r="D12" i="129"/>
  <c r="F12" i="129"/>
  <c r="D10" i="129"/>
  <c r="F10" i="129"/>
  <c r="E10" i="129"/>
  <c r="E8" i="129"/>
  <c r="D8" i="129"/>
  <c r="F8" i="129"/>
  <c r="E6" i="129"/>
  <c r="D6" i="129"/>
  <c r="F6" i="129"/>
  <c r="D4" i="129"/>
  <c r="F4" i="129"/>
  <c r="E4" i="129"/>
  <c r="E30" i="122"/>
  <c r="E21" i="121"/>
  <c r="G21" i="121"/>
  <c r="D21" i="121"/>
  <c r="D2" i="209"/>
  <c r="F1" i="209"/>
  <c r="D1" i="209"/>
  <c r="G6" i="129"/>
  <c r="G8" i="129"/>
  <c r="G12" i="129"/>
  <c r="G11" i="129"/>
  <c r="G5" i="129"/>
  <c r="G7" i="129"/>
  <c r="E7" i="154"/>
  <c r="F5" i="135"/>
  <c r="F7" i="154"/>
  <c r="F3" i="147"/>
  <c r="G7" i="146"/>
  <c r="H7" i="146" s="1"/>
  <c r="F7" i="133"/>
  <c r="G4" i="129"/>
  <c r="G10" i="129"/>
  <c r="G9" i="129"/>
  <c r="G13" i="129"/>
  <c r="F21" i="121"/>
  <c r="A22" i="57"/>
  <c r="C22" i="57" s="1"/>
  <c r="E3" i="150" s="1"/>
  <c r="A23" i="30"/>
  <c r="B4" i="120" s="1"/>
  <c r="A22" i="30"/>
  <c r="C22" i="30" s="1"/>
  <c r="A22" i="176"/>
  <c r="B3" i="177" s="1"/>
  <c r="A23" i="28"/>
  <c r="A24" i="28"/>
  <c r="B5" i="115" s="1"/>
  <c r="A25" i="28"/>
  <c r="C25" i="28" s="1"/>
  <c r="E6" i="115" s="1"/>
  <c r="A26" i="28"/>
  <c r="A27" i="28"/>
  <c r="B8" i="115" s="1"/>
  <c r="A28" i="28"/>
  <c r="A29" i="28"/>
  <c r="C29" i="28" s="1"/>
  <c r="E10" i="115" s="1"/>
  <c r="A30" i="28"/>
  <c r="A31" i="28"/>
  <c r="B12" i="115" s="1"/>
  <c r="A32" i="28"/>
  <c r="C13" i="115" s="1"/>
  <c r="A33" i="28"/>
  <c r="B14" i="115" s="1"/>
  <c r="A34" i="28"/>
  <c r="C34" i="28" s="1"/>
  <c r="E15" i="115" s="1"/>
  <c r="A35" i="28"/>
  <c r="B16" i="115" s="1"/>
  <c r="A36" i="28"/>
  <c r="C17" i="115" s="1"/>
  <c r="A37" i="28"/>
  <c r="C18" i="115" s="1"/>
  <c r="A38" i="28"/>
  <c r="A22" i="28"/>
  <c r="B3" i="115" s="1"/>
  <c r="A22" i="187"/>
  <c r="A23" i="25"/>
  <c r="B4" i="110" s="1"/>
  <c r="A24" i="25"/>
  <c r="A25" i="25"/>
  <c r="C6" i="110" s="1"/>
  <c r="A22" i="25"/>
  <c r="B3" i="110" s="1"/>
  <c r="D4" i="109"/>
  <c r="F5" i="109"/>
  <c r="F6" i="109"/>
  <c r="A23" i="24"/>
  <c r="B7" i="109" s="1"/>
  <c r="A24" i="24"/>
  <c r="B8" i="109" s="1"/>
  <c r="A25" i="24"/>
  <c r="B9" i="109" s="1"/>
  <c r="A26" i="24"/>
  <c r="B10" i="109" s="1"/>
  <c r="A27" i="24"/>
  <c r="B11" i="109" s="1"/>
  <c r="A22" i="24"/>
  <c r="C22" i="24" s="1"/>
  <c r="E3" i="109" s="1"/>
  <c r="A23" i="23"/>
  <c r="B4" i="108" s="1"/>
  <c r="A24" i="23"/>
  <c r="A25" i="23"/>
  <c r="B6" i="108" s="1"/>
  <c r="A26" i="23"/>
  <c r="B7" i="108" s="1"/>
  <c r="A27" i="23"/>
  <c r="C8" i="108" s="1"/>
  <c r="A28" i="23"/>
  <c r="C28" i="23" s="1"/>
  <c r="E9" i="108" s="1"/>
  <c r="A29" i="23"/>
  <c r="A30" i="23"/>
  <c r="B11" i="108" s="1"/>
  <c r="A22" i="23"/>
  <c r="A22" i="167"/>
  <c r="A23" i="22"/>
  <c r="A24" i="22"/>
  <c r="B5" i="107" s="1"/>
  <c r="A25" i="22"/>
  <c r="C25" i="22" s="1"/>
  <c r="E6" i="107" s="1"/>
  <c r="A26" i="22"/>
  <c r="C7" i="107" s="1"/>
  <c r="A27" i="22"/>
  <c r="B8" i="107" s="1"/>
  <c r="A22" i="22"/>
  <c r="C22" i="22" s="1"/>
  <c r="E3" i="107" s="1"/>
  <c r="A23" i="20"/>
  <c r="B4" i="105" s="1"/>
  <c r="A24" i="20"/>
  <c r="C5" i="105" s="1"/>
  <c r="A25" i="20"/>
  <c r="C6" i="105" s="1"/>
  <c r="A26" i="20"/>
  <c r="C7" i="105" s="1"/>
  <c r="A27" i="20"/>
  <c r="A28" i="20"/>
  <c r="C9" i="105" s="1"/>
  <c r="A29" i="20"/>
  <c r="A22" i="20"/>
  <c r="C3" i="105" s="1"/>
  <c r="A25" i="19"/>
  <c r="B6" i="104" s="1"/>
  <c r="A23" i="19"/>
  <c r="C4" i="104" s="1"/>
  <c r="A22" i="19"/>
  <c r="C3" i="104" s="1"/>
  <c r="A23" i="18"/>
  <c r="C23" i="18" s="1"/>
  <c r="E4" i="103" s="1"/>
  <c r="A24" i="18"/>
  <c r="B5" i="103" s="1"/>
  <c r="A25" i="18"/>
  <c r="C25" i="18" s="1"/>
  <c r="E6" i="103" s="1"/>
  <c r="A22" i="18"/>
  <c r="A23" i="17"/>
  <c r="C23" i="17" s="1"/>
  <c r="E4" i="101" s="1"/>
  <c r="A24" i="17"/>
  <c r="B5" i="101" s="1"/>
  <c r="A22" i="17"/>
  <c r="A23" i="16"/>
  <c r="A24" i="16"/>
  <c r="C5" i="100" s="1"/>
  <c r="A25" i="16"/>
  <c r="B6" i="100" s="1"/>
  <c r="A26" i="16"/>
  <c r="C26" i="16" s="1"/>
  <c r="E7" i="100" s="1"/>
  <c r="A27" i="16"/>
  <c r="B8" i="100" s="1"/>
  <c r="A22" i="16"/>
  <c r="C3" i="100" s="1"/>
  <c r="A22" i="15"/>
  <c r="A24" i="15"/>
  <c r="C6" i="99" s="1"/>
  <c r="A25" i="15"/>
  <c r="B7" i="99" s="1"/>
  <c r="A26" i="15"/>
  <c r="B8" i="99" s="1"/>
  <c r="A27" i="15"/>
  <c r="C27" i="15" s="1"/>
  <c r="E9" i="99" s="1"/>
  <c r="A28" i="15"/>
  <c r="C28" i="15" s="1"/>
  <c r="E10" i="99" s="1"/>
  <c r="A29" i="15"/>
  <c r="B3" i="99"/>
  <c r="A23" i="14"/>
  <c r="A22" i="14"/>
  <c r="B3" i="98" s="1"/>
  <c r="A37" i="11"/>
  <c r="C37" i="11" s="1"/>
  <c r="E14" i="95" s="1"/>
  <c r="A38" i="11"/>
  <c r="C38" i="11" s="1"/>
  <c r="E15" i="95" s="1"/>
  <c r="A39" i="11"/>
  <c r="B16" i="95" s="1"/>
  <c r="A40" i="11"/>
  <c r="C40" i="11" s="1"/>
  <c r="E17" i="95" s="1"/>
  <c r="A30" i="11"/>
  <c r="B7" i="95" s="1"/>
  <c r="A31" i="11"/>
  <c r="C8" i="95" s="1"/>
  <c r="A32" i="11"/>
  <c r="A33" i="11"/>
  <c r="B10" i="95" s="1"/>
  <c r="A34" i="11"/>
  <c r="A35" i="11"/>
  <c r="A36" i="11"/>
  <c r="C36" i="11" s="1"/>
  <c r="A26" i="11"/>
  <c r="C3" i="95" s="1"/>
  <c r="A23" i="10"/>
  <c r="C23" i="10" s="1"/>
  <c r="E4" i="94" s="1"/>
  <c r="A22" i="10"/>
  <c r="C3" i="94" s="1"/>
  <c r="A26" i="9"/>
  <c r="B3" i="93" s="1"/>
  <c r="E11" i="3"/>
  <c r="E24" i="3"/>
  <c r="F325" i="201"/>
  <c r="F324" i="201"/>
  <c r="F323" i="201"/>
  <c r="F322" i="201"/>
  <c r="F321" i="201"/>
  <c r="F320" i="201"/>
  <c r="F319" i="201"/>
  <c r="F318" i="201"/>
  <c r="F314" i="201"/>
  <c r="F313" i="201"/>
  <c r="F312" i="201"/>
  <c r="F311" i="201"/>
  <c r="F310" i="201"/>
  <c r="F309" i="201"/>
  <c r="F308" i="201"/>
  <c r="F307" i="201"/>
  <c r="C25" i="201"/>
  <c r="C20" i="201"/>
  <c r="C6" i="109"/>
  <c r="B5" i="109"/>
  <c r="C5" i="109"/>
  <c r="C4" i="109"/>
  <c r="B4" i="109"/>
  <c r="F3" i="117"/>
  <c r="G3" i="117"/>
  <c r="F6" i="113"/>
  <c r="E6" i="113"/>
  <c r="G6" i="113"/>
  <c r="D6" i="113"/>
  <c r="E3" i="117"/>
  <c r="E4" i="109"/>
  <c r="E6" i="109"/>
  <c r="B24" i="208"/>
  <c r="F22" i="208"/>
  <c r="F21" i="208"/>
  <c r="F20" i="208"/>
  <c r="F19" i="208"/>
  <c r="B16" i="208"/>
  <c r="F15" i="208"/>
  <c r="B15" i="208"/>
  <c r="B14" i="208"/>
  <c r="F13" i="208"/>
  <c r="B13" i="208"/>
  <c r="F12" i="208"/>
  <c r="A12" i="208"/>
  <c r="F11" i="208"/>
  <c r="A11" i="208"/>
  <c r="F2" i="209" s="1"/>
  <c r="E9" i="208"/>
  <c r="B1" i="209" s="1"/>
  <c r="F8" i="208"/>
  <c r="D6" i="208"/>
  <c r="F15" i="44"/>
  <c r="F15" i="46"/>
  <c r="F15" i="78"/>
  <c r="F15" i="47"/>
  <c r="F15" i="49"/>
  <c r="F15" i="50"/>
  <c r="F15" i="77"/>
  <c r="F15" i="51"/>
  <c r="F15" i="52"/>
  <c r="F15" i="53"/>
  <c r="F15" i="54"/>
  <c r="F15" i="88"/>
  <c r="F15" i="55"/>
  <c r="F15" i="56"/>
  <c r="F15" i="58"/>
  <c r="F15" i="60"/>
  <c r="F15" i="180"/>
  <c r="F15" i="61"/>
  <c r="F15" i="62"/>
  <c r="F15" i="89"/>
  <c r="F15" i="80"/>
  <c r="F15" i="66"/>
  <c r="F15" i="178"/>
  <c r="F15" i="169"/>
  <c r="F15" i="68"/>
  <c r="F15" i="69"/>
  <c r="F15" i="205"/>
  <c r="F15" i="72"/>
  <c r="F15" i="73"/>
  <c r="F15" i="91"/>
  <c r="C13" i="159"/>
  <c r="B13" i="159"/>
  <c r="C8" i="124"/>
  <c r="C9" i="124"/>
  <c r="B8" i="124"/>
  <c r="B9" i="124"/>
  <c r="C8" i="177"/>
  <c r="B8" i="177"/>
  <c r="C20" i="115"/>
  <c r="B20" i="115"/>
  <c r="C9" i="107"/>
  <c r="C10" i="107"/>
  <c r="B9" i="107"/>
  <c r="B10" i="107"/>
  <c r="A24" i="19"/>
  <c r="C24" i="19" s="1"/>
  <c r="E5" i="104" s="1"/>
  <c r="C12" i="99"/>
  <c r="C13" i="99"/>
  <c r="B12" i="99"/>
  <c r="B13" i="99"/>
  <c r="F8" i="12"/>
  <c r="F8" i="185"/>
  <c r="D2" i="206"/>
  <c r="F1" i="206"/>
  <c r="D1" i="206"/>
  <c r="B19" i="205"/>
  <c r="B16" i="205"/>
  <c r="B15" i="205"/>
  <c r="B14" i="205"/>
  <c r="F13" i="205"/>
  <c r="B13" i="205"/>
  <c r="F12" i="205"/>
  <c r="A12" i="205"/>
  <c r="F11" i="205"/>
  <c r="A11" i="205"/>
  <c r="F2" i="206" s="1"/>
  <c r="E9" i="205"/>
  <c r="B1" i="206" s="1"/>
  <c r="F8" i="205"/>
  <c r="D6" i="205"/>
  <c r="F8" i="74"/>
  <c r="F8" i="73"/>
  <c r="F8" i="72"/>
  <c r="F8" i="71"/>
  <c r="F8" i="70"/>
  <c r="F8" i="69"/>
  <c r="F8" i="68"/>
  <c r="F8" i="169"/>
  <c r="F8" i="178"/>
  <c r="F8" i="66"/>
  <c r="F8" i="80"/>
  <c r="F8" i="89"/>
  <c r="F8" i="62"/>
  <c r="F8" i="61"/>
  <c r="F8" i="180"/>
  <c r="F8" i="91"/>
  <c r="F8" i="60"/>
  <c r="F8" i="58"/>
  <c r="F8" i="56"/>
  <c r="F8" i="55"/>
  <c r="F8" i="88"/>
  <c r="F8" i="54"/>
  <c r="F8" i="53"/>
  <c r="F8" i="52"/>
  <c r="F8" i="51"/>
  <c r="F8" i="77"/>
  <c r="F8" i="50"/>
  <c r="F8" i="49"/>
  <c r="F8" i="47"/>
  <c r="F8" i="78"/>
  <c r="F8" i="46"/>
  <c r="F8" i="44"/>
  <c r="F8" i="43"/>
  <c r="F8" i="90"/>
  <c r="F8" i="42"/>
  <c r="F8" i="41"/>
  <c r="F8" i="40"/>
  <c r="F8" i="39"/>
  <c r="F8" i="38"/>
  <c r="F8" i="37"/>
  <c r="F8" i="36"/>
  <c r="F8" i="197"/>
  <c r="F8" i="191"/>
  <c r="F8" i="35"/>
  <c r="F8" i="76"/>
  <c r="F8" i="34"/>
  <c r="F8" i="33"/>
  <c r="F8" i="32"/>
  <c r="F8" i="31"/>
  <c r="F8" i="57"/>
  <c r="F8" i="30"/>
  <c r="F8" i="29"/>
  <c r="F8" i="87"/>
  <c r="F8" i="65"/>
  <c r="F8" i="199"/>
  <c r="F8" i="203"/>
  <c r="F8" i="176"/>
  <c r="F8" i="28"/>
  <c r="F8" i="187"/>
  <c r="F8" i="27"/>
  <c r="F8" i="26"/>
  <c r="F8" i="63"/>
  <c r="F8" i="25"/>
  <c r="F8" i="24"/>
  <c r="F8" i="23"/>
  <c r="F8" i="167"/>
  <c r="F8" i="22"/>
  <c r="F8" i="21"/>
  <c r="F8" i="195"/>
  <c r="F8" i="20"/>
  <c r="F8" i="19"/>
  <c r="F8" i="18"/>
  <c r="F8" i="79"/>
  <c r="F8" i="17"/>
  <c r="F8" i="16"/>
  <c r="F8" i="15"/>
  <c r="F8" i="14"/>
  <c r="F8" i="13"/>
  <c r="F8" i="11"/>
  <c r="F8" i="10"/>
  <c r="B12" i="160"/>
  <c r="B4" i="161"/>
  <c r="C4" i="161"/>
  <c r="B5" i="161"/>
  <c r="C5" i="161"/>
  <c r="C9" i="179"/>
  <c r="B9" i="179"/>
  <c r="B10" i="152"/>
  <c r="B9" i="151"/>
  <c r="B10" i="151"/>
  <c r="C14" i="149"/>
  <c r="B14" i="149"/>
  <c r="B6" i="148"/>
  <c r="B7" i="148"/>
  <c r="B8" i="146"/>
  <c r="B9" i="146"/>
  <c r="C14" i="145"/>
  <c r="C15" i="145"/>
  <c r="C16" i="145"/>
  <c r="B14" i="145"/>
  <c r="B15" i="145"/>
  <c r="C7" i="141"/>
  <c r="B7" i="141"/>
  <c r="C7" i="136"/>
  <c r="C8" i="136"/>
  <c r="B7" i="136"/>
  <c r="B8" i="136"/>
  <c r="C12" i="135"/>
  <c r="B12" i="135"/>
  <c r="C5" i="134"/>
  <c r="D5" i="134"/>
  <c r="B5" i="134"/>
  <c r="B13" i="131"/>
  <c r="C4" i="130"/>
  <c r="C5" i="130"/>
  <c r="C6" i="130"/>
  <c r="C7" i="130"/>
  <c r="B4" i="130"/>
  <c r="B5" i="130"/>
  <c r="B6" i="130"/>
  <c r="B7" i="130"/>
  <c r="C4" i="198"/>
  <c r="C5" i="198"/>
  <c r="B4" i="198"/>
  <c r="B5" i="198"/>
  <c r="B6" i="192"/>
  <c r="B7" i="192"/>
  <c r="B8" i="125"/>
  <c r="B9" i="125"/>
  <c r="C7" i="150"/>
  <c r="B7" i="150"/>
  <c r="D5" i="118"/>
  <c r="D6" i="118"/>
  <c r="D7" i="118"/>
  <c r="C5" i="118"/>
  <c r="C6" i="118"/>
  <c r="C7" i="118"/>
  <c r="B5" i="118"/>
  <c r="B6" i="118"/>
  <c r="B7" i="118"/>
  <c r="C5" i="117"/>
  <c r="C6" i="117"/>
  <c r="B5" i="117"/>
  <c r="B6" i="117"/>
  <c r="C6" i="204"/>
  <c r="C7" i="204"/>
  <c r="B6" i="204"/>
  <c r="B7" i="204"/>
  <c r="C7" i="113"/>
  <c r="C8" i="113"/>
  <c r="B7" i="113"/>
  <c r="B8" i="113"/>
  <c r="F1" i="165"/>
  <c r="F1" i="164"/>
  <c r="F1" i="163"/>
  <c r="F1" i="162"/>
  <c r="F1" i="160"/>
  <c r="F1" i="161"/>
  <c r="F1" i="159"/>
  <c r="F1" i="170"/>
  <c r="F1" i="179"/>
  <c r="F1" i="157"/>
  <c r="F1" i="156"/>
  <c r="F1" i="155"/>
  <c r="F1" i="154"/>
  <c r="F1" i="153"/>
  <c r="F1" i="181"/>
  <c r="F1" i="152"/>
  <c r="F1" i="151"/>
  <c r="F1" i="149"/>
  <c r="F1" i="147"/>
  <c r="F1" i="148"/>
  <c r="F1" i="146"/>
  <c r="F1" i="145"/>
  <c r="F1" i="144"/>
  <c r="F1" i="143"/>
  <c r="F1" i="142"/>
  <c r="F1" i="141"/>
  <c r="F1" i="140"/>
  <c r="F1" i="139"/>
  <c r="F1" i="138"/>
  <c r="F1" i="137"/>
  <c r="F1" i="136"/>
  <c r="F1" i="135"/>
  <c r="F1" i="134"/>
  <c r="F1" i="133"/>
  <c r="F1" i="132"/>
  <c r="F1" i="131"/>
  <c r="F1" i="130"/>
  <c r="F1" i="129"/>
  <c r="F1" i="128"/>
  <c r="F1" i="127"/>
  <c r="F1" i="198"/>
  <c r="F1" i="192"/>
  <c r="F1" i="126"/>
  <c r="F1" i="125"/>
  <c r="F1" i="124"/>
  <c r="F1" i="123"/>
  <c r="F1" i="122"/>
  <c r="F1" i="121"/>
  <c r="F1" i="150"/>
  <c r="F1" i="120"/>
  <c r="F1" i="119"/>
  <c r="F1" i="118"/>
  <c r="F1" i="117"/>
  <c r="F1" i="200"/>
  <c r="F1" i="204"/>
  <c r="F1" i="177"/>
  <c r="F1" i="115"/>
  <c r="F1" i="188"/>
  <c r="F1" i="113"/>
  <c r="F1" i="112"/>
  <c r="F1" i="111"/>
  <c r="F1" i="110"/>
  <c r="F1" i="109"/>
  <c r="F1" i="108"/>
  <c r="F1" i="168"/>
  <c r="F1" i="107"/>
  <c r="F1" i="106"/>
  <c r="F1" i="196"/>
  <c r="F1" i="105"/>
  <c r="F1" i="104"/>
  <c r="F1" i="103"/>
  <c r="F1" i="102"/>
  <c r="F1" i="101"/>
  <c r="F1" i="100"/>
  <c r="F1" i="99"/>
  <c r="F1" i="98"/>
  <c r="F1" i="97"/>
  <c r="F1" i="96"/>
  <c r="F1" i="186"/>
  <c r="F1" i="95"/>
  <c r="F1" i="94"/>
  <c r="F1" i="93"/>
  <c r="F1" i="92"/>
  <c r="D2" i="165"/>
  <c r="D2" i="164"/>
  <c r="D2" i="163"/>
  <c r="D2" i="162"/>
  <c r="D2" i="160"/>
  <c r="D2" i="161"/>
  <c r="D2" i="159"/>
  <c r="D2" i="170"/>
  <c r="D2" i="179"/>
  <c r="D2" i="157"/>
  <c r="D2" i="156"/>
  <c r="D2" i="155"/>
  <c r="D2" i="154"/>
  <c r="D2" i="153"/>
  <c r="D2" i="181"/>
  <c r="D2" i="152"/>
  <c r="D2" i="151"/>
  <c r="D2" i="149"/>
  <c r="D2" i="147"/>
  <c r="D2" i="148"/>
  <c r="D2" i="146"/>
  <c r="D2" i="145"/>
  <c r="D2" i="144"/>
  <c r="D2" i="143"/>
  <c r="D2" i="142"/>
  <c r="D2" i="141"/>
  <c r="D2" i="140"/>
  <c r="D2" i="139"/>
  <c r="D2" i="138"/>
  <c r="D2" i="137"/>
  <c r="D2" i="136"/>
  <c r="D2" i="135"/>
  <c r="D2" i="134"/>
  <c r="D2" i="133"/>
  <c r="D2" i="132"/>
  <c r="D2" i="131"/>
  <c r="D2" i="130"/>
  <c r="D2" i="129"/>
  <c r="D2" i="128"/>
  <c r="D2" i="127"/>
  <c r="D2" i="198"/>
  <c r="D2" i="192"/>
  <c r="D2" i="126"/>
  <c r="D2" i="125"/>
  <c r="D2" i="124"/>
  <c r="D2" i="123"/>
  <c r="D2" i="122"/>
  <c r="D2" i="121"/>
  <c r="D2" i="150"/>
  <c r="D2" i="120"/>
  <c r="D2" i="119"/>
  <c r="D2" i="118"/>
  <c r="D2" i="117"/>
  <c r="D2" i="200"/>
  <c r="D2" i="204"/>
  <c r="D2" i="177"/>
  <c r="D2" i="115"/>
  <c r="D2" i="188"/>
  <c r="D2" i="113"/>
  <c r="D2" i="112"/>
  <c r="D2" i="111"/>
  <c r="D2" i="110"/>
  <c r="D2" i="109"/>
  <c r="D2" i="108"/>
  <c r="D2" i="168"/>
  <c r="D2" i="107"/>
  <c r="D2" i="106"/>
  <c r="D2" i="196"/>
  <c r="D2" i="105"/>
  <c r="D2" i="104"/>
  <c r="D2" i="103"/>
  <c r="D2" i="102"/>
  <c r="D2" i="101"/>
  <c r="D2" i="100"/>
  <c r="D2" i="99"/>
  <c r="D2" i="98"/>
  <c r="D2" i="97"/>
  <c r="D2" i="96"/>
  <c r="D2" i="186"/>
  <c r="D2" i="95"/>
  <c r="D2" i="94"/>
  <c r="D2" i="93"/>
  <c r="D2" i="92"/>
  <c r="B5" i="3"/>
  <c r="B4" i="3"/>
  <c r="B3" i="3"/>
  <c r="B19" i="74"/>
  <c r="F13" i="74"/>
  <c r="F12" i="74"/>
  <c r="E9" i="74"/>
  <c r="B1" i="165" s="1"/>
  <c r="B19" i="73"/>
  <c r="F13" i="73"/>
  <c r="F12" i="73"/>
  <c r="E9" i="73"/>
  <c r="B1" i="164" s="1"/>
  <c r="F21" i="72"/>
  <c r="F20" i="72"/>
  <c r="F19" i="72"/>
  <c r="F18" i="72"/>
  <c r="F13" i="72"/>
  <c r="F12" i="72"/>
  <c r="E9" i="72"/>
  <c r="B1" i="163" s="1"/>
  <c r="B19" i="71"/>
  <c r="F13" i="71"/>
  <c r="F12" i="71"/>
  <c r="E9" i="71"/>
  <c r="B1" i="162" s="1"/>
  <c r="B19" i="70"/>
  <c r="F13" i="70"/>
  <c r="F12" i="70"/>
  <c r="E9" i="70"/>
  <c r="B1" i="160" s="1"/>
  <c r="B19" i="69"/>
  <c r="F13" i="69"/>
  <c r="F12" i="69"/>
  <c r="E9" i="69"/>
  <c r="B1" i="161" s="1"/>
  <c r="B19" i="68"/>
  <c r="F13" i="68"/>
  <c r="F12" i="68"/>
  <c r="E9" i="68"/>
  <c r="B1" i="159" s="1"/>
  <c r="B19" i="169"/>
  <c r="F13" i="169"/>
  <c r="F12" i="169"/>
  <c r="E9" i="169"/>
  <c r="B1" i="170" s="1"/>
  <c r="B19" i="178"/>
  <c r="F13" i="178"/>
  <c r="F12" i="178"/>
  <c r="E9" i="178"/>
  <c r="B1" i="179" s="1"/>
  <c r="B19" i="66"/>
  <c r="F13" i="66"/>
  <c r="F12" i="66"/>
  <c r="E9" i="66"/>
  <c r="B1" i="157" s="1"/>
  <c r="B19" i="80"/>
  <c r="F13" i="80"/>
  <c r="F12" i="80"/>
  <c r="E9" i="80"/>
  <c r="B1" i="156" s="1"/>
  <c r="B19" i="89"/>
  <c r="F13" i="89"/>
  <c r="F12" i="89"/>
  <c r="E9" i="89"/>
  <c r="B1" i="155" s="1"/>
  <c r="B19" i="62"/>
  <c r="F13" i="62"/>
  <c r="F12" i="62"/>
  <c r="E9" i="62"/>
  <c r="B1" i="154" s="1"/>
  <c r="B19" i="61"/>
  <c r="F13" i="61"/>
  <c r="F12" i="61"/>
  <c r="E9" i="61"/>
  <c r="B1" i="153" s="1"/>
  <c r="B19" i="180"/>
  <c r="F13" i="180"/>
  <c r="F12" i="180"/>
  <c r="E9" i="180"/>
  <c r="B1" i="181" s="1"/>
  <c r="B19" i="91"/>
  <c r="F13" i="91"/>
  <c r="F12" i="91"/>
  <c r="E9" i="91"/>
  <c r="B19" i="60"/>
  <c r="F13" i="60"/>
  <c r="F12" i="60"/>
  <c r="E9" i="60"/>
  <c r="B1" i="152" s="1"/>
  <c r="B7" i="151"/>
  <c r="B8" i="151"/>
  <c r="B19" i="58"/>
  <c r="F13" i="58"/>
  <c r="F12" i="58"/>
  <c r="E9" i="58"/>
  <c r="B1" i="151" s="1"/>
  <c r="B23" i="56"/>
  <c r="F21" i="56"/>
  <c r="F20" i="56"/>
  <c r="F19" i="56"/>
  <c r="F18" i="56"/>
  <c r="F13" i="56"/>
  <c r="F12" i="56"/>
  <c r="E9" i="56"/>
  <c r="B1" i="149" s="1"/>
  <c r="B19" i="55"/>
  <c r="F13" i="55"/>
  <c r="F12" i="55"/>
  <c r="E9" i="55"/>
  <c r="B1" i="147" s="1"/>
  <c r="B5" i="148"/>
  <c r="B19" i="88"/>
  <c r="F13" i="88"/>
  <c r="F12" i="88"/>
  <c r="E9" i="88"/>
  <c r="B1" i="148" s="1"/>
  <c r="B7" i="146"/>
  <c r="B19" i="54"/>
  <c r="F13" i="54"/>
  <c r="F12" i="54"/>
  <c r="E9" i="54"/>
  <c r="B1" i="146" s="1"/>
  <c r="B23" i="53"/>
  <c r="F21" i="53"/>
  <c r="F20" i="53"/>
  <c r="F19" i="53"/>
  <c r="F18" i="53"/>
  <c r="F13" i="53"/>
  <c r="F12" i="53"/>
  <c r="E9" i="53"/>
  <c r="B1" i="145" s="1"/>
  <c r="B23" i="52"/>
  <c r="F21" i="52"/>
  <c r="F20" i="52"/>
  <c r="F19" i="52"/>
  <c r="F18" i="52"/>
  <c r="F13" i="52"/>
  <c r="F12" i="52"/>
  <c r="E9" i="52"/>
  <c r="B1" i="144" s="1"/>
  <c r="B23" i="51"/>
  <c r="F21" i="51"/>
  <c r="F20" i="51"/>
  <c r="F19" i="51"/>
  <c r="F18" i="51"/>
  <c r="F13" i="51"/>
  <c r="F12" i="51"/>
  <c r="E9" i="51"/>
  <c r="B1" i="143" s="1"/>
  <c r="B19" i="77"/>
  <c r="F13" i="77"/>
  <c r="F12" i="77"/>
  <c r="E9" i="77"/>
  <c r="B1" i="142" s="1"/>
  <c r="B23" i="50"/>
  <c r="F21" i="50"/>
  <c r="F20" i="50"/>
  <c r="F19" i="50"/>
  <c r="F18" i="50"/>
  <c r="F13" i="50"/>
  <c r="F12" i="50"/>
  <c r="E9" i="50"/>
  <c r="B1" i="141" s="1"/>
  <c r="B19" i="49"/>
  <c r="F13" i="49"/>
  <c r="F12" i="49"/>
  <c r="E9" i="49"/>
  <c r="B1" i="140" s="1"/>
  <c r="B19" i="47"/>
  <c r="F13" i="47"/>
  <c r="F12" i="47"/>
  <c r="E9" i="47"/>
  <c r="B1" i="139" s="1"/>
  <c r="B19" i="78"/>
  <c r="F13" i="78"/>
  <c r="F12" i="78"/>
  <c r="E9" i="78"/>
  <c r="B1" i="138" s="1"/>
  <c r="B19" i="46"/>
  <c r="F13" i="46"/>
  <c r="F12" i="46"/>
  <c r="E9" i="46"/>
  <c r="B1" i="137" s="1"/>
  <c r="B19" i="44"/>
  <c r="F13" i="44"/>
  <c r="F12" i="44"/>
  <c r="E9" i="44"/>
  <c r="B1" i="136" s="1"/>
  <c r="B19" i="43"/>
  <c r="F13" i="43"/>
  <c r="F12" i="43"/>
  <c r="E9" i="43"/>
  <c r="B1" i="135" s="1"/>
  <c r="B19" i="90"/>
  <c r="F13" i="90"/>
  <c r="F12" i="90"/>
  <c r="E9" i="90"/>
  <c r="B1" i="134" s="1"/>
  <c r="B19" i="42"/>
  <c r="F13" i="42"/>
  <c r="F12" i="42"/>
  <c r="E9" i="42"/>
  <c r="B1" i="133" s="1"/>
  <c r="B19" i="41"/>
  <c r="F13" i="41"/>
  <c r="F12" i="41"/>
  <c r="E9" i="41"/>
  <c r="B1" i="132" s="1"/>
  <c r="B19" i="40"/>
  <c r="F13" i="40"/>
  <c r="F12" i="40"/>
  <c r="E9" i="40"/>
  <c r="B1" i="131" s="1"/>
  <c r="B19" i="39"/>
  <c r="F13" i="39"/>
  <c r="F12" i="39"/>
  <c r="E9" i="39"/>
  <c r="B1" i="130" s="1"/>
  <c r="B19" i="38"/>
  <c r="F13" i="38"/>
  <c r="F12" i="38"/>
  <c r="E9" i="38"/>
  <c r="B1" i="129" s="1"/>
  <c r="B19" i="37"/>
  <c r="F13" i="37"/>
  <c r="F12" i="37"/>
  <c r="E9" i="37"/>
  <c r="B1" i="128" s="1"/>
  <c r="B19" i="36"/>
  <c r="F13" i="36"/>
  <c r="F12" i="36"/>
  <c r="E9" i="36"/>
  <c r="B1" i="127" s="1"/>
  <c r="B19" i="197"/>
  <c r="F13" i="197"/>
  <c r="F12" i="197"/>
  <c r="E9" i="197"/>
  <c r="B1" i="198" s="1"/>
  <c r="B5" i="192"/>
  <c r="B19" i="191"/>
  <c r="F13" i="191"/>
  <c r="F12" i="191"/>
  <c r="E9" i="191"/>
  <c r="B1" i="192" s="1"/>
  <c r="B19" i="35"/>
  <c r="F13" i="35"/>
  <c r="F12" i="35"/>
  <c r="E9" i="35"/>
  <c r="B1" i="126" s="1"/>
  <c r="B19" i="76"/>
  <c r="F13" i="76"/>
  <c r="F12" i="76"/>
  <c r="E9" i="76"/>
  <c r="B1" i="125" s="1"/>
  <c r="B19" i="34"/>
  <c r="F13" i="34"/>
  <c r="F12" i="34"/>
  <c r="E9" i="34"/>
  <c r="B1" i="124" s="1"/>
  <c r="B23" i="33"/>
  <c r="F21" i="33"/>
  <c r="F20" i="33"/>
  <c r="F19" i="33"/>
  <c r="F18" i="33"/>
  <c r="F13" i="33"/>
  <c r="F12" i="33"/>
  <c r="E9" i="33"/>
  <c r="B1" i="123" s="1"/>
  <c r="B23" i="32"/>
  <c r="F21" i="32"/>
  <c r="F20" i="32"/>
  <c r="F19" i="32"/>
  <c r="F18" i="32"/>
  <c r="F13" i="32"/>
  <c r="F12" i="32"/>
  <c r="E9" i="32"/>
  <c r="B1" i="122" s="1"/>
  <c r="B24" i="31"/>
  <c r="F22" i="31"/>
  <c r="F21" i="31"/>
  <c r="F20" i="31"/>
  <c r="F19" i="31"/>
  <c r="F13" i="31"/>
  <c r="F12" i="31"/>
  <c r="E9" i="31"/>
  <c r="B1" i="121" s="1"/>
  <c r="B19" i="57"/>
  <c r="F13" i="57"/>
  <c r="F12" i="57"/>
  <c r="E9" i="57"/>
  <c r="B1" i="150" s="1"/>
  <c r="B19" i="30"/>
  <c r="F13" i="30"/>
  <c r="F12" i="30"/>
  <c r="E9" i="30"/>
  <c r="B1" i="120" s="1"/>
  <c r="B19" i="29"/>
  <c r="F13" i="29"/>
  <c r="F12" i="29"/>
  <c r="E9" i="29"/>
  <c r="B1" i="119" s="1"/>
  <c r="B19" i="87"/>
  <c r="F13" i="87"/>
  <c r="F12" i="87"/>
  <c r="E9" i="87"/>
  <c r="B19" i="65"/>
  <c r="F13" i="65"/>
  <c r="F12" i="65"/>
  <c r="E9" i="65"/>
  <c r="B1" i="117" s="1"/>
  <c r="B19" i="199"/>
  <c r="F13" i="199"/>
  <c r="F12" i="199"/>
  <c r="E9" i="199"/>
  <c r="B1" i="200" s="1"/>
  <c r="D1" i="204"/>
  <c r="B19" i="203"/>
  <c r="B16" i="203"/>
  <c r="B15" i="203"/>
  <c r="B14" i="203"/>
  <c r="F13" i="203"/>
  <c r="B13" i="203"/>
  <c r="F12" i="203"/>
  <c r="A12" i="203"/>
  <c r="F11" i="203"/>
  <c r="A11" i="203"/>
  <c r="F2" i="204" s="1"/>
  <c r="E9" i="203"/>
  <c r="B1" i="204" s="1"/>
  <c r="D6" i="203"/>
  <c r="B19" i="176"/>
  <c r="F13" i="176"/>
  <c r="F12" i="176"/>
  <c r="E9" i="176"/>
  <c r="B1" i="177" s="1"/>
  <c r="B19" i="28"/>
  <c r="F13" i="28"/>
  <c r="F12" i="28"/>
  <c r="E9" i="28"/>
  <c r="B1" i="115" s="1"/>
  <c r="B19" i="187"/>
  <c r="F13" i="187"/>
  <c r="F12" i="187"/>
  <c r="E9" i="187"/>
  <c r="B1" i="188" s="1"/>
  <c r="B19" i="27"/>
  <c r="F13" i="27"/>
  <c r="F12" i="27"/>
  <c r="E9" i="27"/>
  <c r="B1" i="113" s="1"/>
  <c r="B19" i="26"/>
  <c r="F13" i="26"/>
  <c r="F12" i="26"/>
  <c r="E9" i="26"/>
  <c r="B1" i="112" s="1"/>
  <c r="B19" i="63"/>
  <c r="F13" i="63"/>
  <c r="F12" i="63"/>
  <c r="E9" i="63"/>
  <c r="B1" i="111" s="1"/>
  <c r="B19" i="25"/>
  <c r="F13" i="25"/>
  <c r="F12" i="25"/>
  <c r="E9" i="25"/>
  <c r="B1" i="110" s="1"/>
  <c r="B19" i="24"/>
  <c r="F13" i="24"/>
  <c r="F12" i="24"/>
  <c r="E9" i="24"/>
  <c r="B1" i="109" s="1"/>
  <c r="B19" i="23"/>
  <c r="F13" i="23"/>
  <c r="F12" i="23"/>
  <c r="E9" i="23"/>
  <c r="B1" i="108" s="1"/>
  <c r="F13" i="167"/>
  <c r="F12" i="167"/>
  <c r="E9" i="167"/>
  <c r="B1" i="168" s="1"/>
  <c r="B19" i="22"/>
  <c r="F13" i="22"/>
  <c r="F12" i="22"/>
  <c r="E9" i="22"/>
  <c r="B1" i="107" s="1"/>
  <c r="B19" i="21"/>
  <c r="F13" i="21"/>
  <c r="F12" i="21"/>
  <c r="E9" i="21"/>
  <c r="B1" i="106" s="1"/>
  <c r="B19" i="195"/>
  <c r="F13" i="195"/>
  <c r="F12" i="195"/>
  <c r="E9" i="195"/>
  <c r="B1" i="196" s="1"/>
  <c r="B19" i="20"/>
  <c r="F13" i="20"/>
  <c r="F12" i="20"/>
  <c r="E9" i="20"/>
  <c r="B1" i="105" s="1"/>
  <c r="B19" i="19"/>
  <c r="F13" i="19"/>
  <c r="F12" i="19"/>
  <c r="E9" i="19"/>
  <c r="B1" i="104" s="1"/>
  <c r="B19" i="18"/>
  <c r="F13" i="18"/>
  <c r="F12" i="18"/>
  <c r="E9" i="18"/>
  <c r="B1" i="103" s="1"/>
  <c r="B19" i="79"/>
  <c r="F13" i="79"/>
  <c r="F12" i="79"/>
  <c r="E9" i="79"/>
  <c r="B1" i="102" s="1"/>
  <c r="B19" i="17"/>
  <c r="F13" i="17"/>
  <c r="F12" i="17"/>
  <c r="E9" i="17"/>
  <c r="B1" i="101" s="1"/>
  <c r="B19" i="16"/>
  <c r="F13" i="16"/>
  <c r="F12" i="16"/>
  <c r="E9" i="16"/>
  <c r="B1" i="100" s="1"/>
  <c r="B19" i="15"/>
  <c r="F13" i="15"/>
  <c r="F12" i="15"/>
  <c r="E9" i="15"/>
  <c r="B1" i="99" s="1"/>
  <c r="B19" i="14"/>
  <c r="F13" i="14"/>
  <c r="F12" i="14"/>
  <c r="E9" i="14"/>
  <c r="B1" i="98" s="1"/>
  <c r="B19" i="13"/>
  <c r="F13" i="13"/>
  <c r="F12" i="13"/>
  <c r="E9" i="13"/>
  <c r="B1" i="97" s="1"/>
  <c r="B19" i="12"/>
  <c r="F13" i="12"/>
  <c r="F12" i="12"/>
  <c r="E9" i="12"/>
  <c r="B1" i="96" s="1"/>
  <c r="B19" i="185"/>
  <c r="F13" i="185"/>
  <c r="F12" i="185"/>
  <c r="E9" i="185"/>
  <c r="B1" i="186" s="1"/>
  <c r="B23" i="11"/>
  <c r="F21" i="11"/>
  <c r="F20" i="11"/>
  <c r="F19" i="11"/>
  <c r="F18" i="11"/>
  <c r="F13" i="11"/>
  <c r="F12" i="11"/>
  <c r="E9" i="11"/>
  <c r="B1" i="95" s="1"/>
  <c r="B19" i="10"/>
  <c r="F13" i="10"/>
  <c r="F12" i="10"/>
  <c r="E9" i="10"/>
  <c r="B1" i="94" s="1"/>
  <c r="B23" i="9"/>
  <c r="F21" i="9"/>
  <c r="F20" i="9"/>
  <c r="F19" i="9"/>
  <c r="F18" i="9"/>
  <c r="F13" i="9"/>
  <c r="F12" i="9"/>
  <c r="E9" i="9"/>
  <c r="B1" i="93" s="1"/>
  <c r="B6" i="113"/>
  <c r="C6" i="113"/>
  <c r="B6" i="119"/>
  <c r="C6" i="119"/>
  <c r="C31" i="122"/>
  <c r="B31" i="122"/>
  <c r="C23" i="122"/>
  <c r="B30" i="122"/>
  <c r="C5" i="135"/>
  <c r="B5" i="135"/>
  <c r="B6" i="136"/>
  <c r="C6" i="136"/>
  <c r="B11" i="145"/>
  <c r="C29" i="122"/>
  <c r="C25" i="122"/>
  <c r="B8" i="135"/>
  <c r="C8" i="135"/>
  <c r="C4" i="200"/>
  <c r="C5" i="200"/>
  <c r="C6" i="200"/>
  <c r="C7" i="200"/>
  <c r="B4" i="200"/>
  <c r="B5" i="200"/>
  <c r="B6" i="200"/>
  <c r="B7" i="200"/>
  <c r="D1" i="200"/>
  <c r="B16" i="199"/>
  <c r="B15" i="199"/>
  <c r="B14" i="199"/>
  <c r="B13" i="199"/>
  <c r="A12" i="199"/>
  <c r="F11" i="199"/>
  <c r="A11" i="199"/>
  <c r="F2" i="200" s="1"/>
  <c r="D6" i="199"/>
  <c r="D1" i="198"/>
  <c r="B16" i="197"/>
  <c r="B15" i="197"/>
  <c r="B14" i="197"/>
  <c r="A12" i="197"/>
  <c r="F11" i="197"/>
  <c r="A11" i="197"/>
  <c r="F2" i="198" s="1"/>
  <c r="D6" i="197"/>
  <c r="D4" i="196"/>
  <c r="D5" i="196"/>
  <c r="C4" i="196"/>
  <c r="C5" i="196"/>
  <c r="B4" i="196"/>
  <c r="B5" i="196"/>
  <c r="D1" i="196"/>
  <c r="B16" i="195"/>
  <c r="B15" i="195"/>
  <c r="B14" i="195"/>
  <c r="B13" i="195"/>
  <c r="A12" i="195"/>
  <c r="F11" i="195"/>
  <c r="A11" i="195"/>
  <c r="F2" i="196" s="1"/>
  <c r="D6" i="195"/>
  <c r="C5" i="192"/>
  <c r="C6" i="192"/>
  <c r="C7" i="192"/>
  <c r="D1" i="192"/>
  <c r="B16" i="191"/>
  <c r="B15" i="191"/>
  <c r="B14" i="191"/>
  <c r="B13" i="191"/>
  <c r="A12" i="191"/>
  <c r="F11" i="191"/>
  <c r="A11" i="191"/>
  <c r="F2" i="192" s="1"/>
  <c r="D6" i="191"/>
  <c r="B13" i="187"/>
  <c r="C8" i="188"/>
  <c r="B8" i="188"/>
  <c r="C7" i="188"/>
  <c r="B7" i="188"/>
  <c r="C6" i="188"/>
  <c r="B6" i="188"/>
  <c r="C5" i="188"/>
  <c r="B5" i="188"/>
  <c r="D1" i="188"/>
  <c r="F11" i="187"/>
  <c r="D6" i="187"/>
  <c r="C4" i="188"/>
  <c r="B4" i="188"/>
  <c r="A12" i="187"/>
  <c r="B16" i="187"/>
  <c r="A11" i="187"/>
  <c r="F2" i="188" s="1"/>
  <c r="B15" i="187"/>
  <c r="B14" i="187"/>
  <c r="D1" i="186"/>
  <c r="B16" i="185"/>
  <c r="B15" i="185"/>
  <c r="B14" i="185"/>
  <c r="B13" i="185"/>
  <c r="A12" i="185"/>
  <c r="F11" i="185"/>
  <c r="A11" i="185"/>
  <c r="F2" i="186" s="1"/>
  <c r="D6" i="185"/>
  <c r="C4" i="181"/>
  <c r="C5" i="181"/>
  <c r="C6" i="181"/>
  <c r="B4" i="181"/>
  <c r="B5" i="181"/>
  <c r="B6" i="181"/>
  <c r="C3" i="181"/>
  <c r="B3" i="181"/>
  <c r="D1" i="181"/>
  <c r="G3" i="181"/>
  <c r="B16" i="180"/>
  <c r="B15" i="180"/>
  <c r="B14" i="180"/>
  <c r="B13" i="180"/>
  <c r="A12" i="180"/>
  <c r="F11" i="180"/>
  <c r="A11" i="180"/>
  <c r="F2" i="181" s="1"/>
  <c r="D6" i="180"/>
  <c r="D1" i="179"/>
  <c r="B16" i="178"/>
  <c r="B15" i="178"/>
  <c r="B14" i="178"/>
  <c r="B13" i="178"/>
  <c r="A12" i="178"/>
  <c r="F11" i="178"/>
  <c r="D6" i="178"/>
  <c r="D1" i="177"/>
  <c r="B16" i="176"/>
  <c r="B15" i="176"/>
  <c r="B14" i="176"/>
  <c r="B13" i="176"/>
  <c r="A12" i="176"/>
  <c r="F11" i="176"/>
  <c r="A11" i="176"/>
  <c r="F2" i="177" s="1"/>
  <c r="D22" i="180"/>
  <c r="F3" i="181" s="1"/>
  <c r="G4" i="164"/>
  <c r="F4" i="164"/>
  <c r="E4" i="164"/>
  <c r="D4" i="164"/>
  <c r="D5" i="164"/>
  <c r="D6" i="164"/>
  <c r="D7" i="164"/>
  <c r="B4" i="164"/>
  <c r="B5" i="164"/>
  <c r="B6" i="164"/>
  <c r="B7" i="164"/>
  <c r="C4" i="164"/>
  <c r="C5" i="164"/>
  <c r="C6" i="164"/>
  <c r="C7" i="164"/>
  <c r="B13" i="160"/>
  <c r="C6" i="148"/>
  <c r="C7" i="148"/>
  <c r="C8" i="148"/>
  <c r="C9" i="148"/>
  <c r="B9" i="148"/>
  <c r="B8" i="148"/>
  <c r="C5" i="148"/>
  <c r="C4" i="170"/>
  <c r="C5" i="170"/>
  <c r="C6" i="170"/>
  <c r="C7" i="170"/>
  <c r="B4" i="170"/>
  <c r="B5" i="170"/>
  <c r="B6" i="170"/>
  <c r="B7" i="170"/>
  <c r="D1" i="170"/>
  <c r="B16" i="169"/>
  <c r="B15" i="169"/>
  <c r="B14" i="169"/>
  <c r="B13" i="169"/>
  <c r="A12" i="169"/>
  <c r="F11" i="169"/>
  <c r="A11" i="169"/>
  <c r="F2" i="170" s="1"/>
  <c r="C4" i="168"/>
  <c r="C5" i="168"/>
  <c r="C6" i="168"/>
  <c r="C7" i="168"/>
  <c r="B4" i="168"/>
  <c r="B5" i="168"/>
  <c r="B6" i="168"/>
  <c r="B7" i="168"/>
  <c r="D1" i="168"/>
  <c r="B16" i="167"/>
  <c r="B15" i="167"/>
  <c r="B14" i="167"/>
  <c r="B13" i="167"/>
  <c r="A12" i="167"/>
  <c r="F11" i="167"/>
  <c r="A11" i="167"/>
  <c r="F2" i="168" s="1"/>
  <c r="D6" i="167"/>
  <c r="B16" i="74"/>
  <c r="B15" i="74"/>
  <c r="B14" i="74"/>
  <c r="B13" i="74"/>
  <c r="A12" i="74"/>
  <c r="A11" i="74"/>
  <c r="F2" i="165" s="1"/>
  <c r="B15" i="73"/>
  <c r="B13" i="73"/>
  <c r="A12" i="73"/>
  <c r="A11" i="73"/>
  <c r="F2" i="164" s="1"/>
  <c r="B16" i="72"/>
  <c r="B15" i="72"/>
  <c r="B14" i="72"/>
  <c r="B13" i="72"/>
  <c r="A12" i="72"/>
  <c r="A11" i="72"/>
  <c r="F2" i="163" s="1"/>
  <c r="B16" i="71"/>
  <c r="B15" i="71"/>
  <c r="B14" i="71"/>
  <c r="B13" i="71"/>
  <c r="A12" i="71"/>
  <c r="A11" i="71"/>
  <c r="F2" i="162" s="1"/>
  <c r="B16" i="69"/>
  <c r="B15" i="69"/>
  <c r="B13" i="69"/>
  <c r="A12" i="69"/>
  <c r="A11" i="69"/>
  <c r="F2" i="161" s="1"/>
  <c r="B16" i="70"/>
  <c r="B15" i="70"/>
  <c r="B14" i="70"/>
  <c r="B13" i="70"/>
  <c r="A12" i="70"/>
  <c r="A11" i="70"/>
  <c r="F2" i="160" s="1"/>
  <c r="B16" i="68"/>
  <c r="B15" i="68"/>
  <c r="B14" i="68"/>
  <c r="B13" i="68"/>
  <c r="A12" i="68"/>
  <c r="A11" i="68"/>
  <c r="F2" i="159" s="1"/>
  <c r="B16" i="66"/>
  <c r="B15" i="66"/>
  <c r="B14" i="66"/>
  <c r="B13" i="66"/>
  <c r="A12" i="66"/>
  <c r="A11" i="66"/>
  <c r="F2" i="157" s="1"/>
  <c r="B16" i="80"/>
  <c r="B15" i="80"/>
  <c r="B14" i="80"/>
  <c r="B13" i="80"/>
  <c r="A11" i="80"/>
  <c r="F2" i="156" s="1"/>
  <c r="B16" i="89"/>
  <c r="B15" i="89"/>
  <c r="B14" i="89"/>
  <c r="B13" i="89"/>
  <c r="A12" i="89"/>
  <c r="A11" i="89"/>
  <c r="F2" i="155" s="1"/>
  <c r="B16" i="62"/>
  <c r="B15" i="62"/>
  <c r="B14" i="62"/>
  <c r="B13" i="62"/>
  <c r="A12" i="62"/>
  <c r="A11" i="62"/>
  <c r="F2" i="154" s="1"/>
  <c r="B16" i="61"/>
  <c r="B15" i="61"/>
  <c r="B14" i="61"/>
  <c r="B13" i="61"/>
  <c r="A12" i="61"/>
  <c r="A11" i="61"/>
  <c r="F2" i="153" s="1"/>
  <c r="B16" i="91"/>
  <c r="B15" i="91"/>
  <c r="B14" i="91"/>
  <c r="B13" i="91"/>
  <c r="A12" i="91"/>
  <c r="A11" i="91"/>
  <c r="B16" i="60"/>
  <c r="B15" i="60"/>
  <c r="B14" i="60"/>
  <c r="B13" i="60"/>
  <c r="A12" i="60"/>
  <c r="A11" i="60"/>
  <c r="F2" i="152" s="1"/>
  <c r="B16" i="58"/>
  <c r="B15" i="58"/>
  <c r="B14" i="58"/>
  <c r="B13" i="58"/>
  <c r="A12" i="58"/>
  <c r="A11" i="58"/>
  <c r="F2" i="151" s="1"/>
  <c r="B16" i="57"/>
  <c r="B15" i="57"/>
  <c r="B14" i="57"/>
  <c r="B13" i="57"/>
  <c r="A12" i="57"/>
  <c r="A11" i="57"/>
  <c r="F2" i="150" s="1"/>
  <c r="B16" i="56"/>
  <c r="B15" i="56"/>
  <c r="B14" i="56"/>
  <c r="B13" i="56"/>
  <c r="A12" i="56"/>
  <c r="A11" i="56"/>
  <c r="F2" i="149" s="1"/>
  <c r="B16" i="88"/>
  <c r="B15" i="88"/>
  <c r="B14" i="88"/>
  <c r="B13" i="88"/>
  <c r="A12" i="88"/>
  <c r="A11" i="88"/>
  <c r="F2" i="148" s="1"/>
  <c r="B16" i="55"/>
  <c r="B15" i="55"/>
  <c r="B14" i="55"/>
  <c r="B13" i="55"/>
  <c r="A12" i="55"/>
  <c r="A11" i="55"/>
  <c r="F2" i="147" s="1"/>
  <c r="B16" i="54"/>
  <c r="B15" i="54"/>
  <c r="B14" i="54"/>
  <c r="B13" i="54"/>
  <c r="A12" i="54"/>
  <c r="A11" i="54"/>
  <c r="F2" i="146" s="1"/>
  <c r="B16" i="53"/>
  <c r="B15" i="53"/>
  <c r="B14" i="53"/>
  <c r="B13" i="53"/>
  <c r="A12" i="53"/>
  <c r="A11" i="53"/>
  <c r="F2" i="145" s="1"/>
  <c r="B16" i="52"/>
  <c r="B15" i="52"/>
  <c r="B14" i="52"/>
  <c r="B13" i="52"/>
  <c r="A12" i="52"/>
  <c r="A11" i="52"/>
  <c r="F2" i="144" s="1"/>
  <c r="B16" i="51"/>
  <c r="B15" i="51"/>
  <c r="B14" i="51"/>
  <c r="B13" i="51"/>
  <c r="A12" i="51"/>
  <c r="A11" i="51"/>
  <c r="F2" i="143" s="1"/>
  <c r="B16" i="77"/>
  <c r="B15" i="77"/>
  <c r="B14" i="77"/>
  <c r="B13" i="77"/>
  <c r="A12" i="77"/>
  <c r="A11" i="77"/>
  <c r="F2" i="142" s="1"/>
  <c r="B16" i="50"/>
  <c r="B15" i="50"/>
  <c r="B14" i="50"/>
  <c r="B13" i="50"/>
  <c r="A12" i="50"/>
  <c r="A11" i="50"/>
  <c r="F2" i="141" s="1"/>
  <c r="B16" i="49"/>
  <c r="B15" i="49"/>
  <c r="B14" i="49"/>
  <c r="B13" i="49"/>
  <c r="A12" i="49"/>
  <c r="A11" i="49"/>
  <c r="F2" i="140" s="1"/>
  <c r="B16" i="47"/>
  <c r="B15" i="47"/>
  <c r="B14" i="47"/>
  <c r="B13" i="47"/>
  <c r="A12" i="47"/>
  <c r="A11" i="47"/>
  <c r="F2" i="139" s="1"/>
  <c r="B16" i="78"/>
  <c r="B15" i="78"/>
  <c r="B14" i="78"/>
  <c r="B13" i="78"/>
  <c r="A12" i="78"/>
  <c r="A11" i="78"/>
  <c r="F2" i="138" s="1"/>
  <c r="B16" i="46"/>
  <c r="B15" i="46"/>
  <c r="B14" i="46"/>
  <c r="B13" i="46"/>
  <c r="A12" i="46"/>
  <c r="A11" i="46"/>
  <c r="F2" i="137" s="1"/>
  <c r="B16" i="44"/>
  <c r="B15" i="44"/>
  <c r="B14" i="44"/>
  <c r="B13" i="44"/>
  <c r="A12" i="44"/>
  <c r="A11" i="44"/>
  <c r="F2" i="136" s="1"/>
  <c r="B16" i="43"/>
  <c r="B15" i="43"/>
  <c r="B14" i="43"/>
  <c r="B13" i="43"/>
  <c r="A12" i="43"/>
  <c r="A11" i="43"/>
  <c r="F2" i="135" s="1"/>
  <c r="B16" i="90"/>
  <c r="B15" i="90"/>
  <c r="B14" i="90"/>
  <c r="B13" i="90"/>
  <c r="A12" i="90"/>
  <c r="A11" i="90"/>
  <c r="F2" i="134" s="1"/>
  <c r="B16" i="42"/>
  <c r="B15" i="42"/>
  <c r="B14" i="42"/>
  <c r="B13" i="42"/>
  <c r="A12" i="42"/>
  <c r="A11" i="42"/>
  <c r="F2" i="133" s="1"/>
  <c r="B16" i="40"/>
  <c r="B15" i="40"/>
  <c r="B14" i="40"/>
  <c r="B13" i="40"/>
  <c r="A12" i="40"/>
  <c r="A11" i="40"/>
  <c r="F2" i="131" s="1"/>
  <c r="B16" i="39"/>
  <c r="B15" i="39"/>
  <c r="B14" i="39"/>
  <c r="B13" i="39"/>
  <c r="A12" i="39"/>
  <c r="A11" i="39"/>
  <c r="F2" i="130" s="1"/>
  <c r="B16" i="38"/>
  <c r="B15" i="38"/>
  <c r="B14" i="38"/>
  <c r="B13" i="38"/>
  <c r="A12" i="38"/>
  <c r="A11" i="38"/>
  <c r="F2" i="129" s="1"/>
  <c r="B16" i="37"/>
  <c r="B15" i="37"/>
  <c r="B14" i="37"/>
  <c r="B13" i="37"/>
  <c r="A12" i="37"/>
  <c r="A11" i="37"/>
  <c r="F2" i="128" s="1"/>
  <c r="B16" i="36"/>
  <c r="B15" i="36"/>
  <c r="B14" i="36"/>
  <c r="B13" i="36"/>
  <c r="A12" i="36"/>
  <c r="A11" i="36"/>
  <c r="F2" i="127" s="1"/>
  <c r="B16" i="35"/>
  <c r="B15" i="35"/>
  <c r="B14" i="35"/>
  <c r="B13" i="35"/>
  <c r="A12" i="35"/>
  <c r="A11" i="35"/>
  <c r="F2" i="126" s="1"/>
  <c r="B16" i="76"/>
  <c r="B15" i="76"/>
  <c r="B14" i="76"/>
  <c r="B13" i="76"/>
  <c r="A12" i="76"/>
  <c r="A11" i="76"/>
  <c r="F2" i="125" s="1"/>
  <c r="B16" i="34"/>
  <c r="B15" i="34"/>
  <c r="B14" i="34"/>
  <c r="B13" i="34"/>
  <c r="A12" i="34"/>
  <c r="A11" i="34"/>
  <c r="F2" i="124" s="1"/>
  <c r="B16" i="33"/>
  <c r="B15" i="33"/>
  <c r="B14" i="33"/>
  <c r="B13" i="33"/>
  <c r="A12" i="33"/>
  <c r="A11" i="33"/>
  <c r="F2" i="123" s="1"/>
  <c r="B16" i="32"/>
  <c r="B15" i="32"/>
  <c r="B14" i="32"/>
  <c r="B13" i="32"/>
  <c r="A12" i="32"/>
  <c r="A11" i="32"/>
  <c r="F2" i="122" s="1"/>
  <c r="B16" i="31"/>
  <c r="B15" i="31"/>
  <c r="B14" i="31"/>
  <c r="B13" i="31"/>
  <c r="A12" i="31"/>
  <c r="A11" i="31"/>
  <c r="F2" i="121" s="1"/>
  <c r="B16" i="30"/>
  <c r="B15" i="30"/>
  <c r="B14" i="30"/>
  <c r="B13" i="30"/>
  <c r="A12" i="30"/>
  <c r="A11" i="30"/>
  <c r="F2" i="120" s="1"/>
  <c r="B16" i="29"/>
  <c r="B15" i="29"/>
  <c r="B14" i="29"/>
  <c r="B13" i="29"/>
  <c r="A12" i="29"/>
  <c r="A11" i="29"/>
  <c r="F2" i="119" s="1"/>
  <c r="B16" i="87"/>
  <c r="B15" i="87"/>
  <c r="B14" i="87"/>
  <c r="B13" i="87"/>
  <c r="A12" i="87"/>
  <c r="A11" i="87"/>
  <c r="F2" i="118" s="1"/>
  <c r="B16" i="65"/>
  <c r="B15" i="65"/>
  <c r="B14" i="65"/>
  <c r="B13" i="65"/>
  <c r="A12" i="65"/>
  <c r="A11" i="65"/>
  <c r="F2" i="117" s="1"/>
  <c r="B16" i="28"/>
  <c r="B15" i="28"/>
  <c r="B14" i="28"/>
  <c r="B13" i="28"/>
  <c r="A12" i="28"/>
  <c r="A11" i="28"/>
  <c r="F2" i="115" s="1"/>
  <c r="B16" i="27"/>
  <c r="B15" i="27"/>
  <c r="B14" i="27"/>
  <c r="B13" i="27"/>
  <c r="A12" i="27"/>
  <c r="A11" i="27"/>
  <c r="F2" i="113" s="1"/>
  <c r="B16" i="26"/>
  <c r="B15" i="26"/>
  <c r="B14" i="26"/>
  <c r="B13" i="26"/>
  <c r="A12" i="26"/>
  <c r="A11" i="26"/>
  <c r="F2" i="112" s="1"/>
  <c r="B16" i="63"/>
  <c r="B15" i="63"/>
  <c r="B14" i="63"/>
  <c r="B13" i="63"/>
  <c r="A12" i="63"/>
  <c r="A11" i="63"/>
  <c r="F2" i="111" s="1"/>
  <c r="B16" i="25"/>
  <c r="B15" i="25"/>
  <c r="B14" i="25"/>
  <c r="B13" i="25"/>
  <c r="A12" i="25"/>
  <c r="A11" i="25"/>
  <c r="F2" i="110" s="1"/>
  <c r="B16" i="24"/>
  <c r="B15" i="24"/>
  <c r="B14" i="24"/>
  <c r="B13" i="24"/>
  <c r="A12" i="24"/>
  <c r="A11" i="24"/>
  <c r="F2" i="109" s="1"/>
  <c r="B16" i="23"/>
  <c r="B15" i="23"/>
  <c r="B14" i="23"/>
  <c r="B13" i="23"/>
  <c r="A12" i="23"/>
  <c r="A11" i="23"/>
  <c r="F2" i="108" s="1"/>
  <c r="B16" i="22"/>
  <c r="B15" i="22"/>
  <c r="B14" i="22"/>
  <c r="B13" i="22"/>
  <c r="A12" i="22"/>
  <c r="A11" i="22"/>
  <c r="F2" i="107" s="1"/>
  <c r="B16" i="21"/>
  <c r="B15" i="21"/>
  <c r="B14" i="21"/>
  <c r="B13" i="21"/>
  <c r="A12" i="21"/>
  <c r="A11" i="21"/>
  <c r="F2" i="106" s="1"/>
  <c r="B16" i="20"/>
  <c r="B15" i="20"/>
  <c r="B14" i="20"/>
  <c r="B13" i="20"/>
  <c r="A12" i="20"/>
  <c r="A11" i="20"/>
  <c r="F2" i="105" s="1"/>
  <c r="B16" i="19"/>
  <c r="B15" i="19"/>
  <c r="B14" i="19"/>
  <c r="B13" i="19"/>
  <c r="A12" i="19"/>
  <c r="A11" i="19"/>
  <c r="F2" i="104" s="1"/>
  <c r="B16" i="18"/>
  <c r="B15" i="18"/>
  <c r="B14" i="18"/>
  <c r="B13" i="18"/>
  <c r="A12" i="18"/>
  <c r="A11" i="18"/>
  <c r="F2" i="103" s="1"/>
  <c r="B16" i="79"/>
  <c r="B15" i="79"/>
  <c r="B14" i="79"/>
  <c r="B13" i="79"/>
  <c r="A12" i="79"/>
  <c r="A11" i="79"/>
  <c r="F2" i="102" s="1"/>
  <c r="B16" i="17"/>
  <c r="B15" i="17"/>
  <c r="B14" i="17"/>
  <c r="B13" i="17"/>
  <c r="A12" i="17"/>
  <c r="A11" i="17"/>
  <c r="F2" i="101" s="1"/>
  <c r="B16" i="16"/>
  <c r="B15" i="16"/>
  <c r="B14" i="16"/>
  <c r="B13" i="16"/>
  <c r="A12" i="16"/>
  <c r="A11" i="16"/>
  <c r="F2" i="100" s="1"/>
  <c r="B16" i="15"/>
  <c r="B15" i="15"/>
  <c r="B14" i="15"/>
  <c r="A12" i="15"/>
  <c r="A11" i="15"/>
  <c r="F2" i="99" s="1"/>
  <c r="B16" i="14"/>
  <c r="B15" i="14"/>
  <c r="B14" i="14"/>
  <c r="B13" i="14"/>
  <c r="A12" i="14"/>
  <c r="A11" i="14"/>
  <c r="F2" i="98" s="1"/>
  <c r="B16" i="13"/>
  <c r="B15" i="13"/>
  <c r="B14" i="13"/>
  <c r="B13" i="13"/>
  <c r="A12" i="13"/>
  <c r="A11" i="13"/>
  <c r="F2" i="97" s="1"/>
  <c r="B16" i="12"/>
  <c r="B15" i="12"/>
  <c r="B14" i="12"/>
  <c r="B13" i="12"/>
  <c r="A12" i="12"/>
  <c r="A11" i="12"/>
  <c r="F2" i="96" s="1"/>
  <c r="B16" i="11"/>
  <c r="B15" i="11"/>
  <c r="B14" i="11"/>
  <c r="B13" i="11"/>
  <c r="A12" i="11"/>
  <c r="A11" i="11"/>
  <c r="F2" i="95" s="1"/>
  <c r="B16" i="10"/>
  <c r="B15" i="10"/>
  <c r="B14" i="10"/>
  <c r="B13" i="10"/>
  <c r="A12" i="10"/>
  <c r="A11" i="10"/>
  <c r="F2" i="94" s="1"/>
  <c r="B16" i="9"/>
  <c r="B15" i="9"/>
  <c r="B14" i="9"/>
  <c r="B13" i="9"/>
  <c r="A12" i="9"/>
  <c r="A11" i="9"/>
  <c r="F2" i="93" s="1"/>
  <c r="C5" i="165"/>
  <c r="C6" i="165"/>
  <c r="C7" i="165"/>
  <c r="C8" i="165"/>
  <c r="B5" i="165"/>
  <c r="B6" i="165"/>
  <c r="B7" i="165"/>
  <c r="B8" i="165"/>
  <c r="D1" i="165"/>
  <c r="D1" i="164"/>
  <c r="D1" i="163"/>
  <c r="D1" i="162"/>
  <c r="D1" i="161"/>
  <c r="D1" i="160"/>
  <c r="D1" i="159"/>
  <c r="D1" i="157"/>
  <c r="D1" i="156"/>
  <c r="C5" i="156"/>
  <c r="C6" i="156"/>
  <c r="C7" i="156"/>
  <c r="B5" i="156"/>
  <c r="B6" i="156"/>
  <c r="B7" i="156"/>
  <c r="D1" i="155"/>
  <c r="D1" i="154"/>
  <c r="D1" i="153"/>
  <c r="C10" i="152"/>
  <c r="C11" i="152"/>
  <c r="D1" i="152"/>
  <c r="B11" i="152"/>
  <c r="D1" i="151"/>
  <c r="D1" i="150"/>
  <c r="D1" i="149"/>
  <c r="D1" i="148"/>
  <c r="D1" i="147"/>
  <c r="C8" i="146"/>
  <c r="C9" i="146"/>
  <c r="C10" i="146"/>
  <c r="C11" i="146"/>
  <c r="D1" i="146"/>
  <c r="B11" i="146"/>
  <c r="B10" i="146"/>
  <c r="D1" i="145"/>
  <c r="B16" i="145"/>
  <c r="D1" i="144"/>
  <c r="D1" i="143"/>
  <c r="D1" i="142"/>
  <c r="C5" i="142"/>
  <c r="C6" i="142"/>
  <c r="C7" i="142"/>
  <c r="B5" i="142"/>
  <c r="B6" i="142"/>
  <c r="B7" i="142"/>
  <c r="D1" i="141"/>
  <c r="C6" i="140"/>
  <c r="B6" i="140"/>
  <c r="D1" i="140"/>
  <c r="D1" i="139"/>
  <c r="D1" i="138"/>
  <c r="D1" i="137"/>
  <c r="D1" i="136"/>
  <c r="D1" i="135"/>
  <c r="D1" i="134"/>
  <c r="D1" i="133"/>
  <c r="C5" i="132"/>
  <c r="C6" i="132"/>
  <c r="C7" i="132"/>
  <c r="C8" i="132"/>
  <c r="B5" i="132"/>
  <c r="B6" i="132"/>
  <c r="B7" i="132"/>
  <c r="B8" i="132"/>
  <c r="D1" i="132"/>
  <c r="D1" i="131"/>
  <c r="D1" i="130"/>
  <c r="D1" i="129"/>
  <c r="D1" i="128"/>
  <c r="D1" i="127"/>
  <c r="C6" i="126"/>
  <c r="C7" i="126"/>
  <c r="B6" i="126"/>
  <c r="B7" i="126"/>
  <c r="D1" i="126"/>
  <c r="C8" i="125"/>
  <c r="C9" i="125"/>
  <c r="D1" i="125"/>
  <c r="D1" i="124"/>
  <c r="D1" i="123"/>
  <c r="D1" i="122"/>
  <c r="D1" i="121"/>
  <c r="C5" i="120"/>
  <c r="C6" i="120"/>
  <c r="C7" i="120"/>
  <c r="C8" i="120"/>
  <c r="B5" i="120"/>
  <c r="B6" i="120"/>
  <c r="B7" i="120"/>
  <c r="B8" i="120"/>
  <c r="D1" i="120"/>
  <c r="D1" i="119"/>
  <c r="D1" i="118"/>
  <c r="D1" i="117"/>
  <c r="D1" i="115"/>
  <c r="D1" i="113"/>
  <c r="D1" i="112"/>
  <c r="D1" i="111"/>
  <c r="C7" i="110"/>
  <c r="C8" i="110"/>
  <c r="C9" i="110"/>
  <c r="C10" i="110"/>
  <c r="B8" i="110"/>
  <c r="B9" i="110"/>
  <c r="B10" i="110"/>
  <c r="B7" i="110"/>
  <c r="D1" i="110"/>
  <c r="D1" i="109"/>
  <c r="D1" i="108"/>
  <c r="D1" i="107"/>
  <c r="D1" i="106"/>
  <c r="C11" i="105"/>
  <c r="C12" i="105"/>
  <c r="C13" i="105"/>
  <c r="C14" i="105"/>
  <c r="B11" i="105"/>
  <c r="B12" i="105"/>
  <c r="B13" i="105"/>
  <c r="B14" i="105"/>
  <c r="D1" i="105"/>
  <c r="C7" i="104"/>
  <c r="C8" i="104"/>
  <c r="C9" i="104"/>
  <c r="C10" i="104"/>
  <c r="B8" i="104"/>
  <c r="B9" i="104"/>
  <c r="B10" i="104"/>
  <c r="B7" i="104"/>
  <c r="D1" i="104"/>
  <c r="D1" i="103"/>
  <c r="C7" i="103"/>
  <c r="C8" i="103"/>
  <c r="C9" i="103"/>
  <c r="B7" i="103"/>
  <c r="B8" i="103"/>
  <c r="B9" i="103"/>
  <c r="D4" i="102"/>
  <c r="D5" i="102"/>
  <c r="D6" i="102"/>
  <c r="D7" i="102"/>
  <c r="C4" i="102"/>
  <c r="C5" i="102"/>
  <c r="C6" i="102"/>
  <c r="C7" i="102"/>
  <c r="D1" i="102"/>
  <c r="B4" i="102"/>
  <c r="B5" i="102"/>
  <c r="B6" i="102"/>
  <c r="B7" i="102"/>
  <c r="D1" i="101"/>
  <c r="C9" i="100"/>
  <c r="B9" i="100"/>
  <c r="D1" i="100"/>
  <c r="D1" i="99"/>
  <c r="C5" i="98"/>
  <c r="C6" i="98"/>
  <c r="B5" i="98"/>
  <c r="B6" i="98"/>
  <c r="D1" i="98"/>
  <c r="D7" i="97"/>
  <c r="C4" i="97"/>
  <c r="C5" i="97"/>
  <c r="C6" i="97"/>
  <c r="C7" i="97"/>
  <c r="B4" i="97"/>
  <c r="B5" i="97"/>
  <c r="B6" i="97"/>
  <c r="B7" i="97"/>
  <c r="D1" i="97"/>
  <c r="C7" i="96"/>
  <c r="C8" i="96"/>
  <c r="B7" i="96"/>
  <c r="B8" i="96"/>
  <c r="D1" i="96"/>
  <c r="D1" i="95"/>
  <c r="C8" i="94"/>
  <c r="B8" i="94"/>
  <c r="D1" i="94"/>
  <c r="D1" i="93"/>
  <c r="F11" i="91"/>
  <c r="D5" i="91"/>
  <c r="F11" i="74"/>
  <c r="D6" i="74"/>
  <c r="F11" i="73"/>
  <c r="D6" i="73"/>
  <c r="F11" i="72"/>
  <c r="D6" i="72"/>
  <c r="F11" i="71"/>
  <c r="D6" i="71"/>
  <c r="F11" i="70"/>
  <c r="D6" i="70"/>
  <c r="F11" i="69"/>
  <c r="D6" i="69"/>
  <c r="F11" i="68"/>
  <c r="D6" i="68"/>
  <c r="F11" i="66"/>
  <c r="D6" i="66"/>
  <c r="F11" i="80"/>
  <c r="D6" i="80"/>
  <c r="F11" i="89"/>
  <c r="D6" i="89"/>
  <c r="F11" i="62"/>
  <c r="D6" i="62"/>
  <c r="F11" i="61"/>
  <c r="D6" i="61"/>
  <c r="C3" i="163"/>
  <c r="B3" i="163"/>
  <c r="C3" i="164"/>
  <c r="B3" i="164"/>
  <c r="F11" i="60"/>
  <c r="D6" i="60"/>
  <c r="F11" i="58"/>
  <c r="D6" i="58"/>
  <c r="F11" i="57"/>
  <c r="D6" i="57"/>
  <c r="F11" i="56"/>
  <c r="D6" i="56"/>
  <c r="F11" i="55"/>
  <c r="F11" i="88"/>
  <c r="D6" i="88"/>
  <c r="F11" i="54"/>
  <c r="D6" i="54"/>
  <c r="F11" i="53"/>
  <c r="D6" i="53"/>
  <c r="C7" i="146"/>
  <c r="C3" i="147"/>
  <c r="B3" i="147"/>
  <c r="F11" i="52"/>
  <c r="D6" i="52"/>
  <c r="F11" i="51"/>
  <c r="D6" i="51"/>
  <c r="F11" i="77"/>
  <c r="D6" i="77"/>
  <c r="F11" i="50"/>
  <c r="D6" i="50"/>
  <c r="F11" i="49"/>
  <c r="D6" i="49"/>
  <c r="F11" i="47"/>
  <c r="D6" i="47"/>
  <c r="F11" i="78"/>
  <c r="D6" i="78"/>
  <c r="F11" i="46"/>
  <c r="D6" i="46"/>
  <c r="F11" i="44"/>
  <c r="F11" i="43"/>
  <c r="D6" i="43"/>
  <c r="F11" i="90"/>
  <c r="D6" i="90"/>
  <c r="F11" i="42"/>
  <c r="D6" i="42"/>
  <c r="F11" i="41"/>
  <c r="F2" i="132"/>
  <c r="D6" i="41"/>
  <c r="F11" i="40"/>
  <c r="D6" i="40"/>
  <c r="F11" i="39"/>
  <c r="D6" i="39"/>
  <c r="F11" i="38"/>
  <c r="D6" i="38"/>
  <c r="F11" i="37"/>
  <c r="D6" i="37"/>
  <c r="F11" i="36"/>
  <c r="D6" i="36"/>
  <c r="F11" i="35"/>
  <c r="D6" i="35"/>
  <c r="F11" i="76"/>
  <c r="D6" i="76"/>
  <c r="F11" i="34"/>
  <c r="D6" i="34"/>
  <c r="F11" i="33"/>
  <c r="D6" i="33"/>
  <c r="F11" i="32"/>
  <c r="D6" i="32"/>
  <c r="F11" i="31"/>
  <c r="D6" i="31"/>
  <c r="F11" i="30"/>
  <c r="F11" i="29"/>
  <c r="D6" i="29"/>
  <c r="F11" i="87"/>
  <c r="F11" i="65"/>
  <c r="D6" i="65"/>
  <c r="F11" i="28"/>
  <c r="D6" i="28"/>
  <c r="F11" i="27"/>
  <c r="D6" i="27"/>
  <c r="F11" i="26"/>
  <c r="D6" i="26"/>
  <c r="F11" i="63"/>
  <c r="D6" i="63"/>
  <c r="F11" i="25"/>
  <c r="D6" i="25"/>
  <c r="F11" i="24"/>
  <c r="D6" i="24"/>
  <c r="F11" i="23"/>
  <c r="D6" i="23"/>
  <c r="F11" i="22"/>
  <c r="D6" i="22"/>
  <c r="F11" i="21"/>
  <c r="D6" i="21"/>
  <c r="F11" i="20"/>
  <c r="D6" i="20"/>
  <c r="F11" i="19"/>
  <c r="D6" i="19"/>
  <c r="F11" i="18"/>
  <c r="D6" i="18"/>
  <c r="F11" i="79"/>
  <c r="D6" i="79"/>
  <c r="F11" i="17"/>
  <c r="D6" i="17"/>
  <c r="F11" i="16"/>
  <c r="D6" i="16"/>
  <c r="F11" i="15"/>
  <c r="D6" i="15"/>
  <c r="F11" i="14"/>
  <c r="D6" i="14"/>
  <c r="F11" i="13"/>
  <c r="D5" i="13"/>
  <c r="F11" i="12"/>
  <c r="D6" i="12"/>
  <c r="C3" i="117"/>
  <c r="B3" i="117"/>
  <c r="C4" i="126"/>
  <c r="B4" i="126"/>
  <c r="C5" i="126"/>
  <c r="B5" i="126"/>
  <c r="F11" i="11"/>
  <c r="D6" i="11"/>
  <c r="F11" i="10"/>
  <c r="D6" i="10"/>
  <c r="F11" i="9"/>
  <c r="D6" i="9"/>
  <c r="I84" i="3"/>
  <c r="G84" i="3"/>
  <c r="F84" i="3"/>
  <c r="D3" i="147"/>
  <c r="D3" i="117"/>
  <c r="H69" i="3"/>
  <c r="H61" i="3"/>
  <c r="H55" i="3"/>
  <c r="H14" i="3"/>
  <c r="H76" i="3"/>
  <c r="H54" i="3"/>
  <c r="H13" i="3"/>
  <c r="H56" i="3"/>
  <c r="H26" i="3"/>
  <c r="H50" i="3"/>
  <c r="H49" i="3"/>
  <c r="H79" i="3"/>
  <c r="F3" i="164"/>
  <c r="D3" i="164"/>
  <c r="G3" i="164"/>
  <c r="H53" i="3"/>
  <c r="H15" i="3"/>
  <c r="H35" i="3"/>
  <c r="H38" i="3"/>
  <c r="H39" i="3"/>
  <c r="H40" i="3"/>
  <c r="H58" i="3"/>
  <c r="H62" i="3"/>
  <c r="H72" i="3"/>
  <c r="H70" i="3"/>
  <c r="H73" i="3"/>
  <c r="H32" i="3"/>
  <c r="H16" i="3"/>
  <c r="H45" i="3"/>
  <c r="H51" i="3"/>
  <c r="H52" i="3"/>
  <c r="H47" i="3"/>
  <c r="H74" i="3"/>
  <c r="H80" i="3"/>
  <c r="E3" i="164"/>
  <c r="H31" i="3"/>
  <c r="H59" i="3"/>
  <c r="H46" i="3"/>
  <c r="H19" i="3"/>
  <c r="H22" i="3"/>
  <c r="H10" i="3"/>
  <c r="H9" i="3"/>
  <c r="H24" i="3"/>
  <c r="H66" i="3"/>
  <c r="H68" i="3"/>
  <c r="H71" i="3"/>
  <c r="H67" i="3"/>
  <c r="H63" i="3"/>
  <c r="H65" i="3"/>
  <c r="H57" i="3"/>
  <c r="H44" i="3"/>
  <c r="H17" i="3"/>
  <c r="H48" i="3"/>
  <c r="H37" i="3"/>
  <c r="H33" i="3"/>
  <c r="H18" i="3"/>
  <c r="H25" i="3"/>
  <c r="H41" i="3"/>
  <c r="H8" i="3"/>
  <c r="H27" i="3"/>
  <c r="H42" i="3"/>
  <c r="H36" i="3"/>
  <c r="H60" i="3"/>
  <c r="H30" i="3"/>
  <c r="H34" i="3"/>
  <c r="H29" i="3"/>
  <c r="C84" i="3"/>
  <c r="H7" i="163" l="1"/>
  <c r="H5" i="163"/>
  <c r="D26" i="72"/>
  <c r="F3" i="163" s="1"/>
  <c r="C4" i="149"/>
  <c r="H9" i="129"/>
  <c r="H12" i="129"/>
  <c r="H7" i="151"/>
  <c r="H4" i="97"/>
  <c r="H4" i="102"/>
  <c r="H7" i="126"/>
  <c r="H6" i="130"/>
  <c r="H8" i="132"/>
  <c r="H5" i="132"/>
  <c r="H5" i="94"/>
  <c r="H6" i="222"/>
  <c r="H12" i="105"/>
  <c r="H5" i="196"/>
  <c r="D23" i="91"/>
  <c r="H7" i="129"/>
  <c r="H6" i="98"/>
  <c r="H5" i="200"/>
  <c r="H5" i="117"/>
  <c r="H7" i="103"/>
  <c r="H9" i="206"/>
  <c r="H11" i="214"/>
  <c r="H6" i="101"/>
  <c r="H5" i="102"/>
  <c r="H10" i="104"/>
  <c r="H5" i="209"/>
  <c r="H16" i="128"/>
  <c r="H4" i="188"/>
  <c r="H32" i="121"/>
  <c r="H6" i="192"/>
  <c r="H5" i="198"/>
  <c r="C10" i="149"/>
  <c r="H4" i="129"/>
  <c r="H5" i="98"/>
  <c r="H9" i="104"/>
  <c r="H7" i="112"/>
  <c r="H8" i="188"/>
  <c r="H5" i="212"/>
  <c r="H11" i="144"/>
  <c r="H12" i="160"/>
  <c r="H7" i="162"/>
  <c r="C3" i="145"/>
  <c r="H5" i="97"/>
  <c r="H6" i="126"/>
  <c r="H9" i="124"/>
  <c r="H6" i="148"/>
  <c r="H10" i="107"/>
  <c r="H14" i="105"/>
  <c r="C6" i="149"/>
  <c r="B10" i="135"/>
  <c r="C28" i="43"/>
  <c r="E10" i="135" s="1"/>
  <c r="C10" i="154"/>
  <c r="B25" i="70"/>
  <c r="D6" i="160" s="1"/>
  <c r="B13" i="149"/>
  <c r="B12" i="149"/>
  <c r="B6" i="135"/>
  <c r="C6" i="135"/>
  <c r="C4" i="147"/>
  <c r="B10" i="154"/>
  <c r="B3" i="154"/>
  <c r="D35" i="51"/>
  <c r="F12" i="143" s="1"/>
  <c r="C3" i="136"/>
  <c r="C4" i="139"/>
  <c r="C31" i="51"/>
  <c r="E8" i="143" s="1"/>
  <c r="C3" i="151"/>
  <c r="C34" i="53"/>
  <c r="B58" i="53" s="1"/>
  <c r="B11" i="154"/>
  <c r="C23" i="21"/>
  <c r="E4" i="106" s="1"/>
  <c r="C12" i="143"/>
  <c r="C4" i="156"/>
  <c r="C6" i="133"/>
  <c r="C24" i="91"/>
  <c r="C28" i="91"/>
  <c r="H7" i="92"/>
  <c r="F85" i="201"/>
  <c r="E87" i="201" s="1"/>
  <c r="D20" i="3" s="1"/>
  <c r="E20" i="3" s="1"/>
  <c r="B31" i="23"/>
  <c r="D12" i="108" s="1"/>
  <c r="B3" i="149"/>
  <c r="C9" i="135"/>
  <c r="B3" i="139"/>
  <c r="B8" i="159"/>
  <c r="B7" i="143"/>
  <c r="B6" i="151"/>
  <c r="C11" i="143"/>
  <c r="C22" i="205"/>
  <c r="E3" i="206" s="1"/>
  <c r="C10" i="143"/>
  <c r="C3" i="139"/>
  <c r="B3" i="136"/>
  <c r="B11" i="143"/>
  <c r="C8" i="159"/>
  <c r="B3" i="170"/>
  <c r="C10" i="145"/>
  <c r="B9" i="160"/>
  <c r="C35" i="56"/>
  <c r="E12" i="149" s="1"/>
  <c r="D31" i="23"/>
  <c r="F12" i="108" s="1"/>
  <c r="C33" i="53"/>
  <c r="E10" i="145" s="1"/>
  <c r="C22" i="169"/>
  <c r="E3" i="170" s="1"/>
  <c r="B9" i="135"/>
  <c r="C11" i="154"/>
  <c r="B7" i="125"/>
  <c r="B10" i="159"/>
  <c r="B4" i="143"/>
  <c r="C3" i="160"/>
  <c r="B3" i="148"/>
  <c r="B3" i="165"/>
  <c r="B6" i="146"/>
  <c r="B4" i="146"/>
  <c r="B5" i="151"/>
  <c r="C23" i="43"/>
  <c r="E4" i="135" s="1"/>
  <c r="C26" i="53"/>
  <c r="E3" i="145" s="1"/>
  <c r="C22" i="55"/>
  <c r="E4" i="147" s="1"/>
  <c r="C10" i="139"/>
  <c r="B4" i="157"/>
  <c r="C4" i="144"/>
  <c r="C22" i="88"/>
  <c r="E3" i="148" s="1"/>
  <c r="B22" i="49"/>
  <c r="D3" i="140" s="1"/>
  <c r="D30" i="53"/>
  <c r="F7" i="145" s="1"/>
  <c r="C3" i="134"/>
  <c r="B4" i="162"/>
  <c r="B3" i="152"/>
  <c r="B7" i="149"/>
  <c r="C29" i="53"/>
  <c r="E6" i="145" s="1"/>
  <c r="C26" i="178"/>
  <c r="E7" i="179" s="1"/>
  <c r="B12" i="145"/>
  <c r="B4" i="151"/>
  <c r="B4" i="159"/>
  <c r="C25" i="54"/>
  <c r="E6" i="146" s="1"/>
  <c r="C33" i="56"/>
  <c r="E10" i="149" s="1"/>
  <c r="C27" i="52"/>
  <c r="E4" i="144" s="1"/>
  <c r="F130" i="32"/>
  <c r="E60" i="32"/>
  <c r="F60" i="32" s="1"/>
  <c r="C6" i="145"/>
  <c r="D22" i="58"/>
  <c r="F3" i="151" s="1"/>
  <c r="B3" i="146"/>
  <c r="B3" i="161"/>
  <c r="C3" i="161"/>
  <c r="D23" i="71"/>
  <c r="F4" i="162" s="1"/>
  <c r="D22" i="47"/>
  <c r="F3" i="139" s="1"/>
  <c r="D24" i="49"/>
  <c r="F5" i="140" s="1"/>
  <c r="C3" i="135"/>
  <c r="C7" i="179"/>
  <c r="C23" i="88"/>
  <c r="E4" i="148" s="1"/>
  <c r="C22" i="60"/>
  <c r="E3" i="152" s="1"/>
  <c r="B3" i="134"/>
  <c r="C23" i="68"/>
  <c r="E4" i="159" s="1"/>
  <c r="D27" i="50"/>
  <c r="F4" i="141" s="1"/>
  <c r="B7" i="160"/>
  <c r="C26" i="70"/>
  <c r="E7" i="160" s="1"/>
  <c r="C6" i="154"/>
  <c r="B6" i="154"/>
  <c r="F45" i="61"/>
  <c r="E47" i="61" s="1"/>
  <c r="F216" i="201" s="1"/>
  <c r="B5" i="152"/>
  <c r="D28" i="91"/>
  <c r="B28" i="91"/>
  <c r="D27" i="91"/>
  <c r="B24" i="60"/>
  <c r="D5" i="152" s="1"/>
  <c r="B9" i="152"/>
  <c r="D25" i="58"/>
  <c r="F6" i="151" s="1"/>
  <c r="D34" i="56"/>
  <c r="F11" i="149" s="1"/>
  <c r="B27" i="56"/>
  <c r="D4" i="149" s="1"/>
  <c r="B35" i="56"/>
  <c r="D12" i="149" s="1"/>
  <c r="B26" i="56"/>
  <c r="D3" i="149" s="1"/>
  <c r="D22" i="55"/>
  <c r="F4" i="147" s="1"/>
  <c r="B25" i="54"/>
  <c r="D6" i="146" s="1"/>
  <c r="C31" i="53"/>
  <c r="B55" i="53" s="1"/>
  <c r="B8" i="145"/>
  <c r="B33" i="53"/>
  <c r="D10" i="145" s="1"/>
  <c r="D34" i="53"/>
  <c r="F11" i="145" s="1"/>
  <c r="D29" i="52"/>
  <c r="F6" i="144" s="1"/>
  <c r="B29" i="52"/>
  <c r="D6" i="144" s="1"/>
  <c r="C35" i="51"/>
  <c r="E12" i="143" s="1"/>
  <c r="B36" i="51"/>
  <c r="D13" i="143" s="1"/>
  <c r="B32" i="51"/>
  <c r="D9" i="143" s="1"/>
  <c r="C8" i="143"/>
  <c r="D23" i="77"/>
  <c r="F4" i="142" s="1"/>
  <c r="B4" i="141"/>
  <c r="D29" i="50"/>
  <c r="F6" i="141" s="1"/>
  <c r="C27" i="50"/>
  <c r="E4" i="141" s="1"/>
  <c r="E23" i="47"/>
  <c r="G4" i="139" s="1"/>
  <c r="F55" i="47"/>
  <c r="C25" i="47"/>
  <c r="E6" i="139" s="1"/>
  <c r="D26" i="47"/>
  <c r="F7" i="139" s="1"/>
  <c r="C6" i="139"/>
  <c r="E25" i="47"/>
  <c r="G6" i="139" s="1"/>
  <c r="F57" i="47"/>
  <c r="B26" i="47"/>
  <c r="D7" i="139" s="1"/>
  <c r="C30" i="46"/>
  <c r="E11" i="137" s="1"/>
  <c r="C4" i="137"/>
  <c r="B24" i="46"/>
  <c r="D5" i="137" s="1"/>
  <c r="B23" i="46"/>
  <c r="D4" i="137" s="1"/>
  <c r="C6" i="137"/>
  <c r="C8" i="137"/>
  <c r="C24" i="46"/>
  <c r="E5" i="137" s="1"/>
  <c r="B31" i="46"/>
  <c r="D12" i="137" s="1"/>
  <c r="B5" i="137"/>
  <c r="B27" i="46"/>
  <c r="D8" i="137" s="1"/>
  <c r="B27" i="43"/>
  <c r="D9" i="135" s="1"/>
  <c r="D24" i="42"/>
  <c r="F5" i="133" s="1"/>
  <c r="B25" i="42"/>
  <c r="D6" i="133" s="1"/>
  <c r="B7" i="122"/>
  <c r="B19" i="122"/>
  <c r="C11" i="108"/>
  <c r="B4" i="103"/>
  <c r="C26" i="33"/>
  <c r="E3" i="123" s="1"/>
  <c r="B4" i="104"/>
  <c r="C7" i="125"/>
  <c r="C30" i="21"/>
  <c r="E11" i="106" s="1"/>
  <c r="C6" i="103"/>
  <c r="B3" i="102"/>
  <c r="B3" i="94"/>
  <c r="C7" i="122"/>
  <c r="C5" i="106"/>
  <c r="C5" i="103"/>
  <c r="C15" i="95"/>
  <c r="B6" i="107"/>
  <c r="C13" i="95"/>
  <c r="C6" i="107"/>
  <c r="C6" i="100"/>
  <c r="B3" i="204"/>
  <c r="B13" i="95"/>
  <c r="B6" i="128"/>
  <c r="C4" i="101"/>
  <c r="C27" i="21"/>
  <c r="E8" i="106" s="1"/>
  <c r="C4" i="186"/>
  <c r="C6" i="106"/>
  <c r="B3" i="196"/>
  <c r="C22" i="203"/>
  <c r="E3" i="204" s="1"/>
  <c r="B3" i="107"/>
  <c r="C24" i="40"/>
  <c r="E5" i="131" s="1"/>
  <c r="B3" i="106"/>
  <c r="B5" i="131"/>
  <c r="B8" i="95"/>
  <c r="C29" i="32"/>
  <c r="E6" i="122" s="1"/>
  <c r="E23" i="41"/>
  <c r="G4" i="132" s="1"/>
  <c r="B7" i="105"/>
  <c r="B40" i="122"/>
  <c r="C18" i="122"/>
  <c r="D23" i="41"/>
  <c r="F4" i="132" s="1"/>
  <c r="B6" i="103"/>
  <c r="C4" i="124"/>
  <c r="C65" i="32"/>
  <c r="E41" i="122" s="1"/>
  <c r="C6" i="104"/>
  <c r="B4" i="132"/>
  <c r="B5" i="113"/>
  <c r="C42" i="32"/>
  <c r="E19" i="122" s="1"/>
  <c r="B4" i="123"/>
  <c r="F54" i="201"/>
  <c r="E56" i="201" s="1"/>
  <c r="D9" i="3" s="1"/>
  <c r="E9" i="3" s="1"/>
  <c r="F100" i="201"/>
  <c r="E102" i="201" s="1"/>
  <c r="D26" i="3" s="1"/>
  <c r="E26" i="3" s="1"/>
  <c r="C4" i="118"/>
  <c r="B15" i="95"/>
  <c r="C34" i="21"/>
  <c r="E15" i="106" s="1"/>
  <c r="E57" i="32"/>
  <c r="F57" i="32" s="1"/>
  <c r="F127" i="32"/>
  <c r="E51" i="32"/>
  <c r="F51" i="32" s="1"/>
  <c r="F121" i="32"/>
  <c r="E45" i="32"/>
  <c r="F45" i="32" s="1"/>
  <c r="F115" i="32"/>
  <c r="C3" i="130"/>
  <c r="C8" i="115"/>
  <c r="B14" i="95"/>
  <c r="C13" i="106"/>
  <c r="C62" i="32"/>
  <c r="E39" i="122" s="1"/>
  <c r="F104" i="201"/>
  <c r="E106" i="201" s="1"/>
  <c r="D27" i="3" s="1"/>
  <c r="E27" i="3" s="1"/>
  <c r="E56" i="32"/>
  <c r="F56" i="32" s="1"/>
  <c r="F126" i="32"/>
  <c r="E50" i="32"/>
  <c r="F50" i="32" s="1"/>
  <c r="F120" i="32"/>
  <c r="F114" i="32"/>
  <c r="E44" i="32"/>
  <c r="F44" i="32" s="1"/>
  <c r="C3" i="196"/>
  <c r="C5" i="113"/>
  <c r="C8" i="106"/>
  <c r="C29" i="40"/>
  <c r="E10" i="131" s="1"/>
  <c r="F46" i="219"/>
  <c r="E48" i="219" s="1"/>
  <c r="F125" i="32"/>
  <c r="E55" i="32"/>
  <c r="F55" i="32" s="1"/>
  <c r="E49" i="32"/>
  <c r="F49" i="32" s="1"/>
  <c r="F119" i="32"/>
  <c r="E54" i="32"/>
  <c r="F54" i="32" s="1"/>
  <c r="F124" i="32"/>
  <c r="E48" i="32"/>
  <c r="F48" i="32" s="1"/>
  <c r="F118" i="32"/>
  <c r="C5" i="122"/>
  <c r="C25" i="19"/>
  <c r="E6" i="104" s="1"/>
  <c r="C33" i="37"/>
  <c r="E14" i="128" s="1"/>
  <c r="B3" i="186"/>
  <c r="F116" i="32"/>
  <c r="E46" i="32"/>
  <c r="F46" i="32" s="1"/>
  <c r="B4" i="150"/>
  <c r="B43" i="122"/>
  <c r="B3" i="209"/>
  <c r="E47" i="199"/>
  <c r="F230" i="201" s="1"/>
  <c r="E58" i="32"/>
  <c r="F58" i="32" s="1"/>
  <c r="F128" i="32"/>
  <c r="F122" i="32"/>
  <c r="E52" i="32"/>
  <c r="F52" i="32" s="1"/>
  <c r="D27" i="21"/>
  <c r="F8" i="106" s="1"/>
  <c r="B41" i="122"/>
  <c r="E59" i="32"/>
  <c r="F59" i="32" s="1"/>
  <c r="F129" i="32"/>
  <c r="E53" i="32"/>
  <c r="F53" i="32" s="1"/>
  <c r="F123" i="32"/>
  <c r="E47" i="32"/>
  <c r="F47" i="32" s="1"/>
  <c r="F117" i="32"/>
  <c r="C3" i="110"/>
  <c r="C5" i="96"/>
  <c r="C4" i="150"/>
  <c r="B45" i="122"/>
  <c r="C36" i="21"/>
  <c r="E17" i="106" s="1"/>
  <c r="C32" i="28"/>
  <c r="E13" i="115" s="1"/>
  <c r="D22" i="176"/>
  <c r="F3" i="177" s="1"/>
  <c r="F48" i="16"/>
  <c r="F45" i="16"/>
  <c r="C7" i="108"/>
  <c r="F59" i="23"/>
  <c r="F61" i="23"/>
  <c r="F57" i="23"/>
  <c r="F66" i="23"/>
  <c r="E31" i="23"/>
  <c r="F31" i="23" s="1"/>
  <c r="F60" i="23"/>
  <c r="C16" i="115"/>
  <c r="C5" i="115"/>
  <c r="C3" i="115"/>
  <c r="D4" i="214"/>
  <c r="B4" i="118"/>
  <c r="B3" i="198"/>
  <c r="C49" i="31"/>
  <c r="E26" i="121" s="1"/>
  <c r="C43" i="31"/>
  <c r="E19" i="121" s="1"/>
  <c r="B27" i="121"/>
  <c r="C24" i="121"/>
  <c r="B31" i="121"/>
  <c r="B28" i="122"/>
  <c r="C28" i="32"/>
  <c r="E5" i="122" s="1"/>
  <c r="C39" i="122"/>
  <c r="B26" i="33"/>
  <c r="D3" i="123" s="1"/>
  <c r="B26" i="211"/>
  <c r="D3" i="212" s="1"/>
  <c r="B22" i="38"/>
  <c r="D3" i="129" s="1"/>
  <c r="C3" i="177"/>
  <c r="B9" i="131"/>
  <c r="B10" i="131"/>
  <c r="C26" i="40"/>
  <c r="E7" i="131" s="1"/>
  <c r="C4" i="131"/>
  <c r="B31" i="40"/>
  <c r="D12" i="131" s="1"/>
  <c r="B4" i="131"/>
  <c r="D24" i="40"/>
  <c r="F5" i="131" s="1"/>
  <c r="D23" i="40"/>
  <c r="F4" i="131" s="1"/>
  <c r="C22" i="38"/>
  <c r="E3" i="129" s="1"/>
  <c r="D33" i="37"/>
  <c r="F14" i="128" s="1"/>
  <c r="C22" i="76"/>
  <c r="E3" i="125" s="1"/>
  <c r="C3" i="125"/>
  <c r="B3" i="124"/>
  <c r="B3" i="123"/>
  <c r="B24" i="122"/>
  <c r="C39" i="32"/>
  <c r="E16" i="122" s="1"/>
  <c r="C69" i="32"/>
  <c r="E45" i="122" s="1"/>
  <c r="F31" i="122"/>
  <c r="C24" i="122"/>
  <c r="B32" i="122"/>
  <c r="C61" i="32"/>
  <c r="E38" i="122" s="1"/>
  <c r="B38" i="122"/>
  <c r="C28" i="122"/>
  <c r="C31" i="32"/>
  <c r="E8" i="122" s="1"/>
  <c r="D31" i="122"/>
  <c r="C41" i="31"/>
  <c r="E17" i="121" s="1"/>
  <c r="C47" i="31"/>
  <c r="E24" i="121" s="1"/>
  <c r="B5" i="121"/>
  <c r="B10" i="121"/>
  <c r="B54" i="31"/>
  <c r="C37" i="31"/>
  <c r="E13" i="121" s="1"/>
  <c r="C50" i="31"/>
  <c r="E27" i="121" s="1"/>
  <c r="C29" i="31"/>
  <c r="E5" i="121" s="1"/>
  <c r="C4" i="120"/>
  <c r="C23" i="30"/>
  <c r="E4" i="120" s="1"/>
  <c r="C22" i="65"/>
  <c r="E4" i="117" s="1"/>
  <c r="B5" i="204"/>
  <c r="D27" i="28"/>
  <c r="F8" i="115" s="1"/>
  <c r="C8" i="107"/>
  <c r="D27" i="22"/>
  <c r="F8" i="107" s="1"/>
  <c r="B25" i="22"/>
  <c r="D6" i="107" s="1"/>
  <c r="F47" i="79"/>
  <c r="E49" i="79" s="1"/>
  <c r="F138" i="201" s="1"/>
  <c r="D23" i="17"/>
  <c r="F4" i="101" s="1"/>
  <c r="C24" i="15"/>
  <c r="E6" i="99" s="1"/>
  <c r="C22" i="185"/>
  <c r="E3" i="186" s="1"/>
  <c r="C39" i="11"/>
  <c r="E16" i="95" s="1"/>
  <c r="F101" i="11"/>
  <c r="F97" i="11"/>
  <c r="F93" i="11"/>
  <c r="F103" i="11"/>
  <c r="F99" i="11"/>
  <c r="F95" i="11"/>
  <c r="F91" i="11"/>
  <c r="F104" i="11"/>
  <c r="F100" i="11"/>
  <c r="F96" i="11"/>
  <c r="F92" i="11"/>
  <c r="F102" i="11"/>
  <c r="F98" i="11"/>
  <c r="F94" i="11"/>
  <c r="F90" i="11"/>
  <c r="B23" i="71"/>
  <c r="D4" i="162" s="1"/>
  <c r="C3" i="92"/>
  <c r="B3" i="92"/>
  <c r="D26" i="8"/>
  <c r="F3" i="92" s="1"/>
  <c r="C3" i="155"/>
  <c r="C22" i="89"/>
  <c r="E3" i="155" s="1"/>
  <c r="D30" i="40"/>
  <c r="F11" i="131" s="1"/>
  <c r="D26" i="40"/>
  <c r="F7" i="131" s="1"/>
  <c r="B11" i="131"/>
  <c r="C11" i="131"/>
  <c r="C4" i="179"/>
  <c r="C23" i="178"/>
  <c r="E4" i="179" s="1"/>
  <c r="B22" i="29"/>
  <c r="D3" i="119" s="1"/>
  <c r="C22" i="29"/>
  <c r="E3" i="119" s="1"/>
  <c r="C28" i="31"/>
  <c r="E4" i="121" s="1"/>
  <c r="C4" i="121"/>
  <c r="B8" i="144"/>
  <c r="C8" i="144"/>
  <c r="D36" i="53"/>
  <c r="F13" i="145" s="1"/>
  <c r="B23" i="88"/>
  <c r="D4" i="148" s="1"/>
  <c r="D28" i="56"/>
  <c r="F5" i="149" s="1"/>
  <c r="D24" i="91"/>
  <c r="C3" i="111"/>
  <c r="C3" i="107"/>
  <c r="C3" i="102"/>
  <c r="B6" i="96"/>
  <c r="B3" i="119"/>
  <c r="C3" i="124"/>
  <c r="B3" i="131"/>
  <c r="C4" i="132"/>
  <c r="B3" i="138"/>
  <c r="C3" i="143"/>
  <c r="C4" i="162"/>
  <c r="B3" i="155"/>
  <c r="C4" i="152"/>
  <c r="B3" i="179"/>
  <c r="B3" i="200"/>
  <c r="B7" i="131"/>
  <c r="C40" i="122"/>
  <c r="B29" i="122"/>
  <c r="B4" i="179"/>
  <c r="C5" i="204"/>
  <c r="B3" i="206"/>
  <c r="C31" i="11"/>
  <c r="E8" i="95" s="1"/>
  <c r="C30" i="23"/>
  <c r="E11" i="108" s="1"/>
  <c r="B9" i="108"/>
  <c r="C32" i="31"/>
  <c r="E8" i="121" s="1"/>
  <c r="C41" i="32"/>
  <c r="E18" i="122" s="1"/>
  <c r="H10" i="129"/>
  <c r="H5" i="129"/>
  <c r="C22" i="40"/>
  <c r="E3" i="131" s="1"/>
  <c r="C25" i="42"/>
  <c r="E6" i="133" s="1"/>
  <c r="C23" i="46"/>
  <c r="E4" i="137" s="1"/>
  <c r="C29" i="47"/>
  <c r="E10" i="139" s="1"/>
  <c r="C30" i="51"/>
  <c r="E7" i="143" s="1"/>
  <c r="H3" i="147"/>
  <c r="C6" i="131"/>
  <c r="C32" i="51"/>
  <c r="E9" i="143" s="1"/>
  <c r="C9" i="143"/>
  <c r="C25" i="68"/>
  <c r="C24" i="178"/>
  <c r="E5" i="179" s="1"/>
  <c r="C6" i="157"/>
  <c r="H5" i="112"/>
  <c r="B4" i="121"/>
  <c r="B26" i="121"/>
  <c r="C11" i="121"/>
  <c r="B11" i="121"/>
  <c r="C8" i="121"/>
  <c r="F33" i="211"/>
  <c r="B3" i="212"/>
  <c r="C5" i="144"/>
  <c r="H7" i="132"/>
  <c r="H12" i="135"/>
  <c r="C22" i="78"/>
  <c r="E3" i="138" s="1"/>
  <c r="H6" i="138"/>
  <c r="H14" i="139"/>
  <c r="H6" i="142"/>
  <c r="H5" i="142"/>
  <c r="H10" i="144"/>
  <c r="H9" i="144"/>
  <c r="H11" i="146"/>
  <c r="H9" i="146"/>
  <c r="C26" i="72"/>
  <c r="E3" i="163" s="1"/>
  <c r="B26" i="72"/>
  <c r="D3" i="163" s="1"/>
  <c r="E26" i="72"/>
  <c r="G3" i="163" s="1"/>
  <c r="E6" i="214"/>
  <c r="B13" i="216"/>
  <c r="H6" i="216"/>
  <c r="C4" i="148"/>
  <c r="H4" i="164"/>
  <c r="B9" i="145"/>
  <c r="B10" i="160"/>
  <c r="H11" i="129"/>
  <c r="H9" i="93"/>
  <c r="H13" i="99"/>
  <c r="C26" i="20"/>
  <c r="C23" i="29"/>
  <c r="E4" i="119" s="1"/>
  <c r="B5" i="214"/>
  <c r="C5" i="214"/>
  <c r="H6" i="168"/>
  <c r="B22" i="28"/>
  <c r="D3" i="115" s="1"/>
  <c r="B22" i="199"/>
  <c r="D3" i="200" s="1"/>
  <c r="D32" i="37"/>
  <c r="F13" i="128" s="1"/>
  <c r="D25" i="42"/>
  <c r="F6" i="133" s="1"/>
  <c r="E22" i="90"/>
  <c r="G3" i="134" s="1"/>
  <c r="H3" i="134" s="1"/>
  <c r="B25" i="43"/>
  <c r="D7" i="135" s="1"/>
  <c r="B29" i="46"/>
  <c r="D10" i="137" s="1"/>
  <c r="B30" i="215"/>
  <c r="D13" i="216" s="1"/>
  <c r="D23" i="49"/>
  <c r="F4" i="140" s="1"/>
  <c r="B27" i="50"/>
  <c r="D4" i="141" s="1"/>
  <c r="B34" i="51"/>
  <c r="D11" i="143" s="1"/>
  <c r="B30" i="51"/>
  <c r="D7" i="143" s="1"/>
  <c r="B26" i="53"/>
  <c r="B51" i="53" s="1"/>
  <c r="B31" i="53"/>
  <c r="D8" i="145" s="1"/>
  <c r="D33" i="53"/>
  <c r="F10" i="145" s="1"/>
  <c r="D29" i="53"/>
  <c r="F6" i="145" s="1"/>
  <c r="E26" i="56"/>
  <c r="G3" i="149" s="1"/>
  <c r="D33" i="56"/>
  <c r="F10" i="149" s="1"/>
  <c r="D29" i="56"/>
  <c r="F6" i="149" s="1"/>
  <c r="B33" i="56"/>
  <c r="D10" i="149" s="1"/>
  <c r="B29" i="56"/>
  <c r="D6" i="149" s="1"/>
  <c r="E23" i="58"/>
  <c r="G4" i="151" s="1"/>
  <c r="B26" i="91"/>
  <c r="B5" i="105"/>
  <c r="C3" i="98"/>
  <c r="C3" i="200"/>
  <c r="C13" i="149"/>
  <c r="C9" i="145"/>
  <c r="C14" i="115"/>
  <c r="B4" i="119"/>
  <c r="B5" i="146"/>
  <c r="C22" i="10"/>
  <c r="E3" i="94" s="1"/>
  <c r="C24" i="22"/>
  <c r="E5" i="107" s="1"/>
  <c r="B4" i="101"/>
  <c r="H21" i="121"/>
  <c r="B29" i="70"/>
  <c r="D10" i="160" s="1"/>
  <c r="C10" i="160"/>
  <c r="C7" i="160"/>
  <c r="H6" i="92"/>
  <c r="C27" i="8"/>
  <c r="E4" i="92" s="1"/>
  <c r="C4" i="92"/>
  <c r="H8" i="94"/>
  <c r="H9" i="103"/>
  <c r="H7" i="188"/>
  <c r="C22" i="28"/>
  <c r="E3" i="115" s="1"/>
  <c r="B16" i="121"/>
  <c r="H6" i="118"/>
  <c r="H7" i="150"/>
  <c r="C16" i="121"/>
  <c r="H4" i="212"/>
  <c r="H4" i="126"/>
  <c r="B5" i="144"/>
  <c r="C5" i="206"/>
  <c r="B5" i="206"/>
  <c r="B6" i="214"/>
  <c r="C22" i="213"/>
  <c r="E3" i="214" s="1"/>
  <c r="B3" i="214"/>
  <c r="H10" i="214"/>
  <c r="B26" i="8"/>
  <c r="D3" i="92" s="1"/>
  <c r="E26" i="20"/>
  <c r="G7" i="105" s="1"/>
  <c r="B24" i="40"/>
  <c r="D5" i="131" s="1"/>
  <c r="B24" i="43"/>
  <c r="D6" i="135" s="1"/>
  <c r="D23" i="58"/>
  <c r="F4" i="151" s="1"/>
  <c r="H8" i="96"/>
  <c r="H7" i="102"/>
  <c r="H8" i="103"/>
  <c r="H11" i="105"/>
  <c r="H18" i="106"/>
  <c r="H7" i="204"/>
  <c r="H3" i="212"/>
  <c r="H5" i="123"/>
  <c r="H7" i="192"/>
  <c r="H7" i="130"/>
  <c r="H4" i="130"/>
  <c r="H5" i="134"/>
  <c r="H7" i="136"/>
  <c r="H7" i="141"/>
  <c r="H12" i="144"/>
  <c r="H7" i="148"/>
  <c r="H10" i="152"/>
  <c r="H7" i="170"/>
  <c r="H13" i="159"/>
  <c r="H8" i="162"/>
  <c r="H4" i="163"/>
  <c r="B16" i="183"/>
  <c r="E209" i="207"/>
  <c r="E259" i="207"/>
  <c r="D27" i="52"/>
  <c r="F4" i="144" s="1"/>
  <c r="H6" i="94"/>
  <c r="H4" i="220"/>
  <c r="E26" i="8"/>
  <c r="G3" i="92" s="1"/>
  <c r="H3" i="92" s="1"/>
  <c r="E31" i="11"/>
  <c r="G8" i="95" s="1"/>
  <c r="B27" i="21"/>
  <c r="D8" i="106" s="1"/>
  <c r="B30" i="23"/>
  <c r="D11" i="108" s="1"/>
  <c r="D22" i="213"/>
  <c r="F3" i="214" s="1"/>
  <c r="D35" i="31"/>
  <c r="F11" i="121" s="1"/>
  <c r="D29" i="31"/>
  <c r="F5" i="121" s="1"/>
  <c r="D63" i="32"/>
  <c r="F40" i="122" s="1"/>
  <c r="B63" i="32"/>
  <c r="D40" i="122" s="1"/>
  <c r="B26" i="76"/>
  <c r="D7" i="125" s="1"/>
  <c r="D23" i="176"/>
  <c r="F4" i="177" s="1"/>
  <c r="B23" i="176"/>
  <c r="D4" i="177" s="1"/>
  <c r="B26" i="40"/>
  <c r="D7" i="131" s="1"/>
  <c r="D22" i="90"/>
  <c r="F3" i="134" s="1"/>
  <c r="D27" i="43"/>
  <c r="F9" i="135" s="1"/>
  <c r="D28" i="46"/>
  <c r="F9" i="137" s="1"/>
  <c r="D29" i="47"/>
  <c r="F10" i="139" s="1"/>
  <c r="D23" i="47"/>
  <c r="F4" i="139" s="1"/>
  <c r="B29" i="47"/>
  <c r="D10" i="139" s="1"/>
  <c r="D32" i="51"/>
  <c r="F9" i="143" s="1"/>
  <c r="D30" i="51"/>
  <c r="F7" i="143" s="1"/>
  <c r="B35" i="51"/>
  <c r="D12" i="143" s="1"/>
  <c r="B32" i="53"/>
  <c r="D9" i="145" s="1"/>
  <c r="B22" i="55"/>
  <c r="D4" i="147" s="1"/>
  <c r="D26" i="56"/>
  <c r="F3" i="149" s="1"/>
  <c r="B22" i="58"/>
  <c r="D3" i="151" s="1"/>
  <c r="D24" i="60"/>
  <c r="F5" i="152" s="1"/>
  <c r="B27" i="91"/>
  <c r="B4" i="149"/>
  <c r="C8" i="128"/>
  <c r="C9" i="149"/>
  <c r="C12" i="115"/>
  <c r="B23" i="122"/>
  <c r="B7" i="107"/>
  <c r="H6" i="113"/>
  <c r="B4" i="94"/>
  <c r="C4" i="94"/>
  <c r="C22" i="19"/>
  <c r="E3" i="104" s="1"/>
  <c r="B3" i="104"/>
  <c r="H7" i="133"/>
  <c r="C25" i="46"/>
  <c r="E6" i="137" s="1"/>
  <c r="C27" i="47"/>
  <c r="E8" i="139" s="1"/>
  <c r="C70" i="32"/>
  <c r="C46" i="122"/>
  <c r="C8" i="131"/>
  <c r="E26" i="70"/>
  <c r="G7" i="160" s="1"/>
  <c r="H7" i="104"/>
  <c r="H4" i="196"/>
  <c r="H9" i="110"/>
  <c r="H10" i="110"/>
  <c r="H6" i="112"/>
  <c r="H4" i="112"/>
  <c r="H7" i="113"/>
  <c r="C26" i="176"/>
  <c r="E7" i="177" s="1"/>
  <c r="B6" i="121"/>
  <c r="C20" i="121"/>
  <c r="C13" i="121"/>
  <c r="H9" i="125"/>
  <c r="D22" i="35"/>
  <c r="F3" i="126" s="1"/>
  <c r="H4" i="198"/>
  <c r="B4" i="127"/>
  <c r="C4" i="127"/>
  <c r="B7" i="183"/>
  <c r="B31" i="183"/>
  <c r="D37" i="4" s="1"/>
  <c r="D29" i="43"/>
  <c r="F11" i="135" s="1"/>
  <c r="B30" i="46"/>
  <c r="D11" i="137" s="1"/>
  <c r="B28" i="50"/>
  <c r="D5" i="141" s="1"/>
  <c r="B22" i="60"/>
  <c r="D3" i="152" s="1"/>
  <c r="C5" i="119"/>
  <c r="B5" i="119"/>
  <c r="B5" i="136"/>
  <c r="C5" i="108"/>
  <c r="B5" i="108"/>
  <c r="B33" i="122"/>
  <c r="C33" i="122"/>
  <c r="B3" i="137"/>
  <c r="C3" i="137"/>
  <c r="B11" i="139"/>
  <c r="C11" i="139"/>
  <c r="D26" i="11"/>
  <c r="F3" i="95" s="1"/>
  <c r="B24" i="12"/>
  <c r="D5" i="96" s="1"/>
  <c r="D24" i="16"/>
  <c r="F5" i="100" s="1"/>
  <c r="B23" i="19"/>
  <c r="D4" i="104" s="1"/>
  <c r="B30" i="21"/>
  <c r="D11" i="106" s="1"/>
  <c r="B22" i="27"/>
  <c r="D3" i="113" s="1"/>
  <c r="B26" i="176"/>
  <c r="D7" i="177" s="1"/>
  <c r="D23" i="42"/>
  <c r="F4" i="133" s="1"/>
  <c r="B32" i="47"/>
  <c r="D13" i="139" s="1"/>
  <c r="D22" i="60"/>
  <c r="F3" i="152" s="1"/>
  <c r="D29" i="91"/>
  <c r="B5" i="96"/>
  <c r="B35" i="122"/>
  <c r="C5" i="136"/>
  <c r="C43" i="122"/>
  <c r="B10" i="115"/>
  <c r="C6" i="124"/>
  <c r="B6" i="159"/>
  <c r="C22" i="12"/>
  <c r="E3" i="96" s="1"/>
  <c r="C23" i="14"/>
  <c r="E4" i="98" s="1"/>
  <c r="C4" i="98"/>
  <c r="B4" i="98"/>
  <c r="C71" i="32"/>
  <c r="E47" i="122" s="1"/>
  <c r="C23" i="42"/>
  <c r="E4" i="133" s="1"/>
  <c r="C29" i="46"/>
  <c r="E10" i="137" s="1"/>
  <c r="C30" i="47"/>
  <c r="E11" i="139" s="1"/>
  <c r="H5" i="148"/>
  <c r="C6" i="143"/>
  <c r="C9" i="160"/>
  <c r="B28" i="70"/>
  <c r="D9" i="160" s="1"/>
  <c r="H8" i="92"/>
  <c r="H7" i="96"/>
  <c r="B14" i="121"/>
  <c r="H6" i="200"/>
  <c r="H6" i="117"/>
  <c r="C19" i="121"/>
  <c r="B12" i="121"/>
  <c r="C36" i="31"/>
  <c r="E12" i="121" s="1"/>
  <c r="H6" i="209"/>
  <c r="H4" i="209"/>
  <c r="H15" i="145"/>
  <c r="E8" i="214"/>
  <c r="C8" i="214"/>
  <c r="D22" i="28"/>
  <c r="F3" i="115" s="1"/>
  <c r="E27" i="28"/>
  <c r="G8" i="115" s="1"/>
  <c r="D22" i="199"/>
  <c r="F3" i="200" s="1"/>
  <c r="D25" i="34"/>
  <c r="F6" i="124" s="1"/>
  <c r="B22" i="46"/>
  <c r="D3" i="137" s="1"/>
  <c r="B29" i="91"/>
  <c r="C22" i="61"/>
  <c r="E3" i="153" s="1"/>
  <c r="B3" i="153"/>
  <c r="B13" i="108"/>
  <c r="C13" i="108"/>
  <c r="C7" i="159"/>
  <c r="C26" i="68"/>
  <c r="B6" i="125"/>
  <c r="C25" i="76"/>
  <c r="E6" i="125" s="1"/>
  <c r="B18" i="183"/>
  <c r="D22" i="46"/>
  <c r="F3" i="137" s="1"/>
  <c r="D28" i="53"/>
  <c r="F5" i="145" s="1"/>
  <c r="B3" i="96"/>
  <c r="B7" i="159"/>
  <c r="C26" i="22"/>
  <c r="E7" i="107" s="1"/>
  <c r="C22" i="27"/>
  <c r="E3" i="113" s="1"/>
  <c r="C3" i="113"/>
  <c r="H5" i="162"/>
  <c r="B9" i="214"/>
  <c r="E9" i="214"/>
  <c r="D27" i="47"/>
  <c r="F8" i="139" s="1"/>
  <c r="C34" i="32"/>
  <c r="E11" i="122" s="1"/>
  <c r="H6" i="170"/>
  <c r="H7" i="165"/>
  <c r="E240" i="207"/>
  <c r="B22" i="57"/>
  <c r="D3" i="150" s="1"/>
  <c r="B3" i="150"/>
  <c r="B5" i="145"/>
  <c r="B20" i="121"/>
  <c r="D28" i="60"/>
  <c r="F9" i="152" s="1"/>
  <c r="B6" i="110"/>
  <c r="C5" i="145"/>
  <c r="C28" i="40"/>
  <c r="E9" i="131" s="1"/>
  <c r="B23" i="42"/>
  <c r="D4" i="133" s="1"/>
  <c r="E25" i="46"/>
  <c r="G6" i="137" s="1"/>
  <c r="C7" i="100"/>
  <c r="B9" i="122"/>
  <c r="B34" i="122"/>
  <c r="B4" i="186"/>
  <c r="B4" i="160"/>
  <c r="C10" i="159"/>
  <c r="C27" i="16"/>
  <c r="E8" i="100" s="1"/>
  <c r="C17" i="106"/>
  <c r="C27" i="22"/>
  <c r="E8" i="107" s="1"/>
  <c r="C27" i="20"/>
  <c r="E8" i="105" s="1"/>
  <c r="C8" i="105"/>
  <c r="C3" i="108"/>
  <c r="B3" i="108"/>
  <c r="C22" i="187"/>
  <c r="E3" i="188" s="1"/>
  <c r="C3" i="188"/>
  <c r="H13" i="129"/>
  <c r="C30" i="31"/>
  <c r="E6" i="121" s="1"/>
  <c r="C4" i="133"/>
  <c r="C29" i="51"/>
  <c r="E6" i="143" s="1"/>
  <c r="B23" i="70"/>
  <c r="D4" i="160" s="1"/>
  <c r="C22" i="178"/>
  <c r="E3" i="179" s="1"/>
  <c r="C29" i="11"/>
  <c r="E6" i="95" s="1"/>
  <c r="B6" i="95"/>
  <c r="C23" i="185"/>
  <c r="E4" i="186" s="1"/>
  <c r="C5" i="186"/>
  <c r="B5" i="186"/>
  <c r="B6" i="150"/>
  <c r="C6" i="150"/>
  <c r="C33" i="31"/>
  <c r="E9" i="121" s="1"/>
  <c r="B9" i="121"/>
  <c r="H5" i="186"/>
  <c r="H12" i="109"/>
  <c r="D26" i="176"/>
  <c r="F7" i="177" s="1"/>
  <c r="D22" i="42"/>
  <c r="F3" i="133" s="1"/>
  <c r="D23" i="90"/>
  <c r="F4" i="134" s="1"/>
  <c r="D26" i="43"/>
  <c r="D25" i="46"/>
  <c r="F6" i="137" s="1"/>
  <c r="D32" i="47"/>
  <c r="F13" i="139" s="1"/>
  <c r="B27" i="47"/>
  <c r="D8" i="139" s="1"/>
  <c r="D29" i="51"/>
  <c r="F6" i="143" s="1"/>
  <c r="B29" i="51"/>
  <c r="D6" i="143" s="1"/>
  <c r="B22" i="54"/>
  <c r="D3" i="146" s="1"/>
  <c r="B32" i="56"/>
  <c r="D9" i="149" s="1"/>
  <c r="B25" i="60"/>
  <c r="D6" i="152" s="1"/>
  <c r="B25" i="91"/>
  <c r="B7" i="100"/>
  <c r="C3" i="150"/>
  <c r="C15" i="115"/>
  <c r="C22" i="17"/>
  <c r="E3" i="101" s="1"/>
  <c r="B3" i="101"/>
  <c r="C22" i="167"/>
  <c r="E3" i="168" s="1"/>
  <c r="C3" i="168"/>
  <c r="C26" i="37"/>
  <c r="E7" i="128" s="1"/>
  <c r="C14" i="95"/>
  <c r="C3" i="156"/>
  <c r="C8" i="99"/>
  <c r="C26" i="15"/>
  <c r="E8" i="99" s="1"/>
  <c r="E21" i="122"/>
  <c r="B11" i="137"/>
  <c r="C28" i="60"/>
  <c r="E9" i="152" s="1"/>
  <c r="C17" i="122"/>
  <c r="C40" i="32"/>
  <c r="E17" i="122" s="1"/>
  <c r="C24" i="47"/>
  <c r="E5" i="139" s="1"/>
  <c r="B5" i="139"/>
  <c r="C9" i="154"/>
  <c r="B9" i="154"/>
  <c r="C25" i="57"/>
  <c r="E6" i="150" s="1"/>
  <c r="H7" i="120"/>
  <c r="C6" i="206"/>
  <c r="B6" i="206"/>
  <c r="B3" i="162"/>
  <c r="E22" i="71"/>
  <c r="G3" i="162" s="1"/>
  <c r="C3" i="162"/>
  <c r="B19" i="183"/>
  <c r="B27" i="183"/>
  <c r="D35" i="4" s="1"/>
  <c r="D23" i="87"/>
  <c r="F4" i="118" s="1"/>
  <c r="H17" i="128"/>
  <c r="H15" i="128"/>
  <c r="B23" i="40"/>
  <c r="D4" i="131" s="1"/>
  <c r="E22" i="42"/>
  <c r="G3" i="133" s="1"/>
  <c r="E30" i="46"/>
  <c r="G11" i="137" s="1"/>
  <c r="B23" i="49"/>
  <c r="D4" i="140" s="1"/>
  <c r="B28" i="52"/>
  <c r="D5" i="144" s="1"/>
  <c r="B29" i="53"/>
  <c r="D6" i="145" s="1"/>
  <c r="D32" i="53"/>
  <c r="F9" i="145" s="1"/>
  <c r="D22" i="54"/>
  <c r="F3" i="146" s="1"/>
  <c r="D36" i="56"/>
  <c r="F13" i="149" s="1"/>
  <c r="D30" i="56"/>
  <c r="F7" i="149" s="1"/>
  <c r="B25" i="58"/>
  <c r="D6" i="151" s="1"/>
  <c r="B24" i="91"/>
  <c r="B4" i="154"/>
  <c r="E23" i="62"/>
  <c r="G4" i="154" s="1"/>
  <c r="C4" i="134"/>
  <c r="B4" i="134"/>
  <c r="C36" i="53"/>
  <c r="E13" i="145" s="1"/>
  <c r="C13" i="145"/>
  <c r="C22" i="42"/>
  <c r="E3" i="133" s="1"/>
  <c r="B22" i="12"/>
  <c r="D3" i="96" s="1"/>
  <c r="D33" i="28"/>
  <c r="F14" i="115" s="1"/>
  <c r="B27" i="40"/>
  <c r="D8" i="131" s="1"/>
  <c r="B23" i="90"/>
  <c r="D4" i="134" s="1"/>
  <c r="D32" i="56"/>
  <c r="F9" i="149" s="1"/>
  <c r="B28" i="60"/>
  <c r="D9" i="152" s="1"/>
  <c r="B8" i="160"/>
  <c r="C11" i="106"/>
  <c r="B3" i="128"/>
  <c r="C3" i="128"/>
  <c r="B26" i="43"/>
  <c r="B3" i="95"/>
  <c r="C23" i="54"/>
  <c r="E4" i="146" s="1"/>
  <c r="H6" i="188"/>
  <c r="B25" i="40"/>
  <c r="D6" i="131" s="1"/>
  <c r="D28" i="50"/>
  <c r="F5" i="141" s="1"/>
  <c r="B13" i="122"/>
  <c r="B8" i="122"/>
  <c r="B5" i="100"/>
  <c r="B3" i="133"/>
  <c r="C3" i="157"/>
  <c r="C8" i="100"/>
  <c r="C8" i="179"/>
  <c r="B12" i="122"/>
  <c r="C11" i="122"/>
  <c r="B4" i="124"/>
  <c r="C23" i="19"/>
  <c r="E4" i="104" s="1"/>
  <c r="C15" i="106"/>
  <c r="C23" i="23"/>
  <c r="E4" i="108" s="1"/>
  <c r="C22" i="63"/>
  <c r="E3" i="111" s="1"/>
  <c r="C34" i="31"/>
  <c r="E10" i="121" s="1"/>
  <c r="C22" i="43"/>
  <c r="E3" i="135" s="1"/>
  <c r="C33" i="51"/>
  <c r="E10" i="143" s="1"/>
  <c r="C28" i="56"/>
  <c r="E5" i="149" s="1"/>
  <c r="C4" i="122"/>
  <c r="C27" i="32"/>
  <c r="E4" i="122" s="1"/>
  <c r="C9" i="137"/>
  <c r="B9" i="137"/>
  <c r="D27" i="70"/>
  <c r="F8" i="160" s="1"/>
  <c r="C22" i="80"/>
  <c r="E3" i="156" s="1"/>
  <c r="C27" i="11"/>
  <c r="E4" i="95" s="1"/>
  <c r="B4" i="95"/>
  <c r="C4" i="95"/>
  <c r="C24" i="23"/>
  <c r="E5" i="108" s="1"/>
  <c r="C22" i="25"/>
  <c r="E3" i="110" s="1"/>
  <c r="H7" i="110"/>
  <c r="H20" i="115"/>
  <c r="C5" i="150"/>
  <c r="B5" i="150"/>
  <c r="C25" i="34"/>
  <c r="E6" i="124" s="1"/>
  <c r="H6" i="132"/>
  <c r="H14" i="143"/>
  <c r="H9" i="179"/>
  <c r="D9" i="214"/>
  <c r="B23" i="87"/>
  <c r="D4" i="118" s="1"/>
  <c r="D47" i="31"/>
  <c r="F24" i="121" s="1"/>
  <c r="D41" i="31"/>
  <c r="F17" i="121" s="1"/>
  <c r="D69" i="32"/>
  <c r="F45" i="122" s="1"/>
  <c r="F34" i="122"/>
  <c r="F28" i="122"/>
  <c r="D28" i="122"/>
  <c r="B26" i="219"/>
  <c r="D3" i="220" s="1"/>
  <c r="B22" i="34"/>
  <c r="D3" i="124" s="1"/>
  <c r="B25" i="34"/>
  <c r="D6" i="124" s="1"/>
  <c r="B31" i="37"/>
  <c r="D12" i="128" s="1"/>
  <c r="D24" i="44"/>
  <c r="F5" i="136" s="1"/>
  <c r="B3" i="183"/>
  <c r="D27" i="4" s="1"/>
  <c r="B24" i="176"/>
  <c r="D5" i="177" s="1"/>
  <c r="D28" i="40"/>
  <c r="F9" i="131" s="1"/>
  <c r="B30" i="47"/>
  <c r="D11" i="139" s="1"/>
  <c r="C26" i="50"/>
  <c r="E3" i="141" s="1"/>
  <c r="B23" i="80"/>
  <c r="D4" i="156" s="1"/>
  <c r="B4" i="156"/>
  <c r="H8" i="110"/>
  <c r="C24" i="29"/>
  <c r="E5" i="119" s="1"/>
  <c r="F9" i="214"/>
  <c r="C32" i="122"/>
  <c r="H7" i="154"/>
  <c r="C9" i="214"/>
  <c r="D24" i="76"/>
  <c r="F5" i="125" s="1"/>
  <c r="B25" i="46"/>
  <c r="D6" i="137" s="1"/>
  <c r="B23" i="54"/>
  <c r="D4" i="146" s="1"/>
  <c r="B3" i="105"/>
  <c r="B3" i="126"/>
  <c r="C3" i="126"/>
  <c r="B8" i="179"/>
  <c r="B3" i="109"/>
  <c r="C3" i="141"/>
  <c r="B3" i="188"/>
  <c r="B17" i="122"/>
  <c r="B5" i="141"/>
  <c r="B16" i="122"/>
  <c r="C4" i="113"/>
  <c r="C4" i="108"/>
  <c r="D21" i="122"/>
  <c r="C30" i="56"/>
  <c r="E7" i="149" s="1"/>
  <c r="E22" i="41"/>
  <c r="G3" i="132" s="1"/>
  <c r="B22" i="41"/>
  <c r="D3" i="132" s="1"/>
  <c r="B27" i="70"/>
  <c r="D8" i="160" s="1"/>
  <c r="B4" i="92"/>
  <c r="C25" i="12"/>
  <c r="E6" i="96" s="1"/>
  <c r="C26" i="29"/>
  <c r="E8" i="119" s="1"/>
  <c r="C8" i="119"/>
  <c r="B8" i="119"/>
  <c r="H6" i="127"/>
  <c r="D22" i="71"/>
  <c r="F3" i="162" s="1"/>
  <c r="C22" i="54"/>
  <c r="E3" i="146" s="1"/>
  <c r="H5" i="170"/>
  <c r="H5" i="161"/>
  <c r="H6" i="165"/>
  <c r="C3" i="214"/>
  <c r="H3" i="222"/>
  <c r="D28" i="8"/>
  <c r="F5" i="92" s="1"/>
  <c r="D22" i="185"/>
  <c r="F3" i="186" s="1"/>
  <c r="D24" i="12"/>
  <c r="F5" i="96" s="1"/>
  <c r="E23" i="14"/>
  <c r="G4" i="98" s="1"/>
  <c r="D26" i="16"/>
  <c r="F7" i="100" s="1"/>
  <c r="B22" i="19"/>
  <c r="D3" i="104" s="1"/>
  <c r="B22" i="20"/>
  <c r="D3" i="105" s="1"/>
  <c r="B22" i="195"/>
  <c r="D3" i="196" s="1"/>
  <c r="B34" i="21"/>
  <c r="D15" i="106" s="1"/>
  <c r="D24" i="22"/>
  <c r="F5" i="107" s="1"/>
  <c r="B25" i="23"/>
  <c r="D6" i="108" s="1"/>
  <c r="D8" i="214"/>
  <c r="D22" i="29"/>
  <c r="F3" i="119" s="1"/>
  <c r="B23" i="29"/>
  <c r="D4" i="119" s="1"/>
  <c r="D25" i="57"/>
  <c r="F6" i="150" s="1"/>
  <c r="E46" i="31"/>
  <c r="G23" i="121" s="1"/>
  <c r="B44" i="31"/>
  <c r="D20" i="121" s="1"/>
  <c r="B32" i="31"/>
  <c r="D8" i="121" s="1"/>
  <c r="B62" i="32"/>
  <c r="D39" i="122" s="1"/>
  <c r="C4" i="165"/>
  <c r="B4" i="165"/>
  <c r="C12" i="95"/>
  <c r="B12" i="95"/>
  <c r="C25" i="37"/>
  <c r="E6" i="128" s="1"/>
  <c r="C28" i="50"/>
  <c r="E5" i="141" s="1"/>
  <c r="C4" i="128"/>
  <c r="B4" i="128"/>
  <c r="B5" i="125"/>
  <c r="C24" i="76"/>
  <c r="E5" i="125" s="1"/>
  <c r="D36" i="51"/>
  <c r="F13" i="143" s="1"/>
  <c r="B3" i="127"/>
  <c r="C47" i="122"/>
  <c r="C5" i="107"/>
  <c r="C35" i="32"/>
  <c r="E12" i="122" s="1"/>
  <c r="C3" i="220"/>
  <c r="C26" i="219"/>
  <c r="F26" i="219" s="1"/>
  <c r="F31" i="219" s="1"/>
  <c r="B3" i="220"/>
  <c r="E29" i="51"/>
  <c r="G6" i="143" s="1"/>
  <c r="H6" i="143" s="1"/>
  <c r="C6" i="152"/>
  <c r="C13" i="122"/>
  <c r="B5" i="104"/>
  <c r="B3" i="120"/>
  <c r="C5" i="179"/>
  <c r="C5" i="149"/>
  <c r="B6" i="131"/>
  <c r="B13" i="115"/>
  <c r="B8" i="128"/>
  <c r="C28" i="20"/>
  <c r="E9" i="105" s="1"/>
  <c r="C23" i="27"/>
  <c r="E4" i="113" s="1"/>
  <c r="C10" i="137"/>
  <c r="C31" i="46"/>
  <c r="E12" i="137" s="1"/>
  <c r="C12" i="137"/>
  <c r="C3" i="109"/>
  <c r="C5" i="104"/>
  <c r="C3" i="120"/>
  <c r="B3" i="143"/>
  <c r="B3" i="160"/>
  <c r="B25" i="122"/>
  <c r="B15" i="115"/>
  <c r="C7" i="177"/>
  <c r="B7" i="128"/>
  <c r="C24" i="21"/>
  <c r="E5" i="106" s="1"/>
  <c r="B4" i="106"/>
  <c r="C6" i="108"/>
  <c r="E33" i="122"/>
  <c r="C28" i="46"/>
  <c r="E9" i="137" s="1"/>
  <c r="C32" i="56"/>
  <c r="E9" i="149" s="1"/>
  <c r="B14" i="122"/>
  <c r="C14" i="122"/>
  <c r="B5" i="154"/>
  <c r="D24" i="62"/>
  <c r="F5" i="154" s="1"/>
  <c r="C27" i="70"/>
  <c r="E8" i="160" s="1"/>
  <c r="C11" i="160"/>
  <c r="C4" i="160"/>
  <c r="B17" i="121"/>
  <c r="H7" i="200"/>
  <c r="H6" i="120"/>
  <c r="C14" i="121"/>
  <c r="B7" i="121"/>
  <c r="C31" i="31"/>
  <c r="E7" i="121" s="1"/>
  <c r="C22" i="71"/>
  <c r="E3" i="162" s="1"/>
  <c r="H7" i="156"/>
  <c r="B12" i="159"/>
  <c r="C12" i="159"/>
  <c r="H12" i="216"/>
  <c r="H3" i="216"/>
  <c r="D25" i="68"/>
  <c r="F6" i="159" s="1"/>
  <c r="D26" i="219"/>
  <c r="F3" i="220" s="1"/>
  <c r="D22" i="34"/>
  <c r="F3" i="124" s="1"/>
  <c r="B25" i="76"/>
  <c r="D6" i="125" s="1"/>
  <c r="D26" i="37"/>
  <c r="F7" i="128" s="1"/>
  <c r="B27" i="52"/>
  <c r="D4" i="144" s="1"/>
  <c r="C7" i="139"/>
  <c r="C26" i="47"/>
  <c r="E7" i="139" s="1"/>
  <c r="H10" i="93"/>
  <c r="H7" i="97"/>
  <c r="C25" i="23"/>
  <c r="E6" i="108" s="1"/>
  <c r="H8" i="113"/>
  <c r="H5" i="188"/>
  <c r="C28" i="28"/>
  <c r="E9" i="115" s="1"/>
  <c r="C22" i="46"/>
  <c r="E3" i="137" s="1"/>
  <c r="H13" i="157"/>
  <c r="H4" i="170"/>
  <c r="H4" i="161"/>
  <c r="H8" i="165"/>
  <c r="C25" i="58"/>
  <c r="E6" i="151" s="1"/>
  <c r="H7" i="164"/>
  <c r="B28" i="8"/>
  <c r="D5" i="92" s="1"/>
  <c r="D23" i="14"/>
  <c r="F4" i="98" s="1"/>
  <c r="D22" i="195"/>
  <c r="F3" i="196" s="1"/>
  <c r="B24" i="23"/>
  <c r="D5" i="108" s="1"/>
  <c r="B25" i="25"/>
  <c r="D6" i="110" s="1"/>
  <c r="F6" i="214"/>
  <c r="D46" i="31"/>
  <c r="F23" i="121" s="1"/>
  <c r="D40" i="31"/>
  <c r="F16" i="121" s="1"/>
  <c r="D34" i="31"/>
  <c r="F10" i="121" s="1"/>
  <c r="D28" i="31"/>
  <c r="F4" i="121" s="1"/>
  <c r="B43" i="31"/>
  <c r="D19" i="121" s="1"/>
  <c r="B31" i="31"/>
  <c r="D7" i="121" s="1"/>
  <c r="D62" i="32"/>
  <c r="F39" i="122" s="1"/>
  <c r="F33" i="122"/>
  <c r="B61" i="32"/>
  <c r="D38" i="122" s="1"/>
  <c r="B36" i="32"/>
  <c r="D13" i="122" s="1"/>
  <c r="B23" i="34"/>
  <c r="D4" i="124" s="1"/>
  <c r="B24" i="76"/>
  <c r="D5" i="125" s="1"/>
  <c r="E27" i="51"/>
  <c r="G4" i="143" s="1"/>
  <c r="B24" i="34"/>
  <c r="D5" i="124" s="1"/>
  <c r="B30" i="37"/>
  <c r="D11" i="128" s="1"/>
  <c r="B27" i="51"/>
  <c r="D4" i="143" s="1"/>
  <c r="B30" i="56"/>
  <c r="D7" i="149" s="1"/>
  <c r="H8" i="135"/>
  <c r="B22" i="74"/>
  <c r="D3" i="165" s="1"/>
  <c r="H6" i="97"/>
  <c r="H19" i="106"/>
  <c r="H8" i="177"/>
  <c r="H5" i="126"/>
  <c r="H13" i="131"/>
  <c r="B4" i="142"/>
  <c r="C4" i="142"/>
  <c r="H14" i="145"/>
  <c r="D28" i="52"/>
  <c r="F5" i="144" s="1"/>
  <c r="B27" i="28"/>
  <c r="D8" i="115" s="1"/>
  <c r="B24" i="203"/>
  <c r="D5" i="204" s="1"/>
  <c r="D6" i="214"/>
  <c r="B22" i="30"/>
  <c r="D3" i="120" s="1"/>
  <c r="D25" i="122"/>
  <c r="D25" i="37"/>
  <c r="F6" i="128" s="1"/>
  <c r="C14" i="128"/>
  <c r="D22" i="169"/>
  <c r="F3" i="170" s="1"/>
  <c r="E25" i="68"/>
  <c r="G6" i="159" s="1"/>
  <c r="B25" i="68"/>
  <c r="D6" i="159" s="1"/>
  <c r="D31" i="53"/>
  <c r="F8" i="145" s="1"/>
  <c r="D35" i="56"/>
  <c r="F12" i="149" s="1"/>
  <c r="H6" i="102"/>
  <c r="C22" i="20"/>
  <c r="E3" i="105" s="1"/>
  <c r="H6" i="204"/>
  <c r="H5" i="118"/>
  <c r="H16" i="145"/>
  <c r="H8" i="148"/>
  <c r="H13" i="154"/>
  <c r="B22" i="44"/>
  <c r="D3" i="136" s="1"/>
  <c r="B25" i="12"/>
  <c r="D6" i="96" s="1"/>
  <c r="D30" i="23"/>
  <c r="F11" i="108" s="1"/>
  <c r="B41" i="31"/>
  <c r="D17" i="121" s="1"/>
  <c r="B29" i="31"/>
  <c r="D5" i="121" s="1"/>
  <c r="D42" i="32"/>
  <c r="F19" i="122" s="1"/>
  <c r="D30" i="32"/>
  <c r="F7" i="122" s="1"/>
  <c r="E60" i="201"/>
  <c r="D10" i="3" s="1"/>
  <c r="E10" i="3" s="1"/>
  <c r="E327" i="201"/>
  <c r="B4" i="93"/>
  <c r="C27" i="9"/>
  <c r="E4" i="93" s="1"/>
  <c r="C4" i="93"/>
  <c r="C26" i="52"/>
  <c r="E3" i="144" s="1"/>
  <c r="C3" i="144"/>
  <c r="B3" i="144"/>
  <c r="C29" i="15"/>
  <c r="E11" i="99" s="1"/>
  <c r="B11" i="99"/>
  <c r="C11" i="99"/>
  <c r="C4" i="100"/>
  <c r="B4" i="100"/>
  <c r="B10" i="105"/>
  <c r="C10" i="105"/>
  <c r="B4" i="107"/>
  <c r="C4" i="107"/>
  <c r="C23" i="22"/>
  <c r="E4" i="107" s="1"/>
  <c r="B12" i="108"/>
  <c r="C24" i="25"/>
  <c r="E5" i="110" s="1"/>
  <c r="C5" i="110"/>
  <c r="B5" i="110"/>
  <c r="C11" i="115"/>
  <c r="B11" i="115"/>
  <c r="B8" i="154"/>
  <c r="C26" i="62"/>
  <c r="E8" i="154" s="1"/>
  <c r="C14" i="106"/>
  <c r="C33" i="21"/>
  <c r="E14" i="106" s="1"/>
  <c r="C23" i="203"/>
  <c r="E4" i="204" s="1"/>
  <c r="C4" i="204"/>
  <c r="B4" i="204"/>
  <c r="B22" i="121"/>
  <c r="C22" i="121"/>
  <c r="C45" i="31"/>
  <c r="E22" i="121" s="1"/>
  <c r="C3" i="159"/>
  <c r="B3" i="159"/>
  <c r="C22" i="68"/>
  <c r="E3" i="159" s="1"/>
  <c r="B4" i="206"/>
  <c r="C23" i="205"/>
  <c r="E4" i="206" s="1"/>
  <c r="B3" i="97"/>
  <c r="C22" i="13"/>
  <c r="E3" i="97" s="1"/>
  <c r="B4" i="138"/>
  <c r="C4" i="138"/>
  <c r="C27" i="122"/>
  <c r="B27" i="122"/>
  <c r="C38" i="32"/>
  <c r="E15" i="122" s="1"/>
  <c r="C15" i="122"/>
  <c r="C73" i="32"/>
  <c r="E49" i="122" s="1"/>
  <c r="B49" i="122"/>
  <c r="C49" i="122"/>
  <c r="B37" i="122"/>
  <c r="C37" i="122"/>
  <c r="E37" i="122"/>
  <c r="C29" i="37"/>
  <c r="E10" i="128" s="1"/>
  <c r="B10" i="128"/>
  <c r="C10" i="128"/>
  <c r="C8" i="154"/>
  <c r="B3" i="103"/>
  <c r="C3" i="103"/>
  <c r="C25" i="20"/>
  <c r="E6" i="105" s="1"/>
  <c r="B6" i="105"/>
  <c r="C10" i="108"/>
  <c r="B10" i="108"/>
  <c r="C29" i="23"/>
  <c r="E10" i="108" s="1"/>
  <c r="B19" i="115"/>
  <c r="C19" i="115"/>
  <c r="C7" i="115"/>
  <c r="C26" i="28"/>
  <c r="E7" i="115" s="1"/>
  <c r="B7" i="115"/>
  <c r="C24" i="42"/>
  <c r="E5" i="133" s="1"/>
  <c r="B5" i="133"/>
  <c r="C5" i="133"/>
  <c r="C23" i="44"/>
  <c r="E4" i="136" s="1"/>
  <c r="B4" i="136"/>
  <c r="B12" i="139"/>
  <c r="C31" i="47"/>
  <c r="E12" i="139" s="1"/>
  <c r="C12" i="139"/>
  <c r="C29" i="50"/>
  <c r="C6" i="141"/>
  <c r="B6" i="141"/>
  <c r="B5" i="143"/>
  <c r="C5" i="143"/>
  <c r="C28" i="51"/>
  <c r="E5" i="143" s="1"/>
  <c r="C27" i="53"/>
  <c r="E4" i="145" s="1"/>
  <c r="C4" i="145"/>
  <c r="B4" i="145"/>
  <c r="B8" i="149"/>
  <c r="C31" i="56"/>
  <c r="E8" i="149" s="1"/>
  <c r="C8" i="149"/>
  <c r="B6" i="179"/>
  <c r="C25" i="178"/>
  <c r="E6" i="179" s="1"/>
  <c r="C10" i="106"/>
  <c r="B10" i="106"/>
  <c r="C29" i="21"/>
  <c r="E10" i="106" s="1"/>
  <c r="B6" i="177"/>
  <c r="C25" i="176"/>
  <c r="E6" i="177" s="1"/>
  <c r="C6" i="177"/>
  <c r="C12" i="108"/>
  <c r="C5" i="140"/>
  <c r="B5" i="140"/>
  <c r="C24" i="49"/>
  <c r="E5" i="140" s="1"/>
  <c r="E251" i="207"/>
  <c r="B29" i="183"/>
  <c r="D36" i="4" s="1"/>
  <c r="C7" i="214"/>
  <c r="B7" i="214"/>
  <c r="E7" i="214"/>
  <c r="C23" i="15"/>
  <c r="E5" i="99" s="1"/>
  <c r="B5" i="99"/>
  <c r="C5" i="99"/>
  <c r="F29" i="73"/>
  <c r="F30" i="73" s="1"/>
  <c r="H3" i="164"/>
  <c r="C25" i="121"/>
  <c r="B25" i="121"/>
  <c r="C48" i="31"/>
  <c r="E25" i="121" s="1"/>
  <c r="C5" i="159"/>
  <c r="C24" i="68"/>
  <c r="B5" i="159"/>
  <c r="C27" i="205"/>
  <c r="E8" i="206" s="1"/>
  <c r="C8" i="206"/>
  <c r="B8" i="206"/>
  <c r="C4" i="125"/>
  <c r="B4" i="125"/>
  <c r="C23" i="76"/>
  <c r="E4" i="125" s="1"/>
  <c r="C25" i="36"/>
  <c r="E7" i="127" s="1"/>
  <c r="C7" i="127"/>
  <c r="B7" i="127"/>
  <c r="B22" i="183"/>
  <c r="C27" i="31"/>
  <c r="E3" i="121" s="1"/>
  <c r="B3" i="121"/>
  <c r="E226" i="207"/>
  <c r="B24" i="183"/>
  <c r="D34" i="4" s="1"/>
  <c r="B10" i="122"/>
  <c r="C11" i="159"/>
  <c r="E316" i="201"/>
  <c r="C3" i="209"/>
  <c r="E26" i="122"/>
  <c r="B26" i="122"/>
  <c r="C72" i="32"/>
  <c r="E48" i="122" s="1"/>
  <c r="C48" i="122"/>
  <c r="C23" i="78"/>
  <c r="E4" i="138" s="1"/>
  <c r="D23" i="16"/>
  <c r="F4" i="100" s="1"/>
  <c r="B35" i="28"/>
  <c r="D16" i="115" s="1"/>
  <c r="B29" i="50"/>
  <c r="D6" i="141" s="1"/>
  <c r="C25" i="21"/>
  <c r="E6" i="106" s="1"/>
  <c r="C34" i="56"/>
  <c r="E11" i="149" s="1"/>
  <c r="B11" i="149"/>
  <c r="C22" i="16"/>
  <c r="E3" i="100" s="1"/>
  <c r="C23" i="25"/>
  <c r="E4" i="110" s="1"/>
  <c r="C23" i="28"/>
  <c r="E4" i="115" s="1"/>
  <c r="H4" i="200"/>
  <c r="C26" i="205"/>
  <c r="E7" i="206" s="1"/>
  <c r="B7" i="206"/>
  <c r="B22" i="87"/>
  <c r="D3" i="118" s="1"/>
  <c r="C22" i="87"/>
  <c r="E3" i="118" s="1"/>
  <c r="D26" i="52"/>
  <c r="F3" i="144" s="1"/>
  <c r="B26" i="9"/>
  <c r="D3" i="93" s="1"/>
  <c r="B22" i="13"/>
  <c r="D3" i="97" s="1"/>
  <c r="B22" i="16"/>
  <c r="D3" i="100" s="1"/>
  <c r="B28" i="20"/>
  <c r="D9" i="105" s="1"/>
  <c r="B28" i="21"/>
  <c r="D9" i="106" s="1"/>
  <c r="B23" i="28"/>
  <c r="D4" i="115" s="1"/>
  <c r="D22" i="38"/>
  <c r="F3" i="129" s="1"/>
  <c r="B30" i="40"/>
  <c r="D11" i="131" s="1"/>
  <c r="D23" i="43"/>
  <c r="F4" i="135" s="1"/>
  <c r="D23" i="78"/>
  <c r="F4" i="138" s="1"/>
  <c r="D22" i="49"/>
  <c r="F3" i="140" s="1"/>
  <c r="B26" i="51"/>
  <c r="D3" i="143" s="1"/>
  <c r="B36" i="53"/>
  <c r="D13" i="145" s="1"/>
  <c r="D24" i="54"/>
  <c r="F5" i="146" s="1"/>
  <c r="C3" i="101"/>
  <c r="B3" i="142"/>
  <c r="B3" i="168"/>
  <c r="C4" i="135"/>
  <c r="C10" i="122"/>
  <c r="C26" i="122"/>
  <c r="B7" i="119"/>
  <c r="B8" i="152"/>
  <c r="H3" i="117"/>
  <c r="C24" i="20"/>
  <c r="E5" i="105" s="1"/>
  <c r="C9" i="95"/>
  <c r="B9" i="95"/>
  <c r="C24" i="17"/>
  <c r="E5" i="101" s="1"/>
  <c r="C5" i="101"/>
  <c r="C9" i="115"/>
  <c r="B9" i="115"/>
  <c r="C68" i="32"/>
  <c r="E44" i="122" s="1"/>
  <c r="C23" i="37"/>
  <c r="E4" i="128" s="1"/>
  <c r="D22" i="41"/>
  <c r="F3" i="132" s="1"/>
  <c r="C8" i="139"/>
  <c r="C31" i="21"/>
  <c r="E12" i="106" s="1"/>
  <c r="C12" i="106"/>
  <c r="C23" i="176"/>
  <c r="E4" i="177" s="1"/>
  <c r="B4" i="177"/>
  <c r="C26" i="34"/>
  <c r="E7" i="124" s="1"/>
  <c r="H8" i="146"/>
  <c r="H11" i="152"/>
  <c r="E63" i="207"/>
  <c r="E22" i="38"/>
  <c r="G3" i="129" s="1"/>
  <c r="B29" i="40"/>
  <c r="D10" i="131" s="1"/>
  <c r="D29" i="40"/>
  <c r="F10" i="131" s="1"/>
  <c r="B29" i="43"/>
  <c r="D11" i="135" s="1"/>
  <c r="D23" i="44"/>
  <c r="F4" i="136" s="1"/>
  <c r="B23" i="78"/>
  <c r="D4" i="138" s="1"/>
  <c r="E22" i="49"/>
  <c r="G3" i="140" s="1"/>
  <c r="D26" i="51"/>
  <c r="F3" i="143" s="1"/>
  <c r="E31" i="51"/>
  <c r="G8" i="143" s="1"/>
  <c r="B35" i="53"/>
  <c r="D12" i="145" s="1"/>
  <c r="D35" i="53"/>
  <c r="F12" i="145" s="1"/>
  <c r="D27" i="56"/>
  <c r="F4" i="149" s="1"/>
  <c r="H6" i="163"/>
  <c r="D28" i="20"/>
  <c r="F9" i="105" s="1"/>
  <c r="C3" i="93"/>
  <c r="C3" i="142"/>
  <c r="C16" i="95"/>
  <c r="C7" i="119"/>
  <c r="B6" i="115"/>
  <c r="C9" i="159"/>
  <c r="B6" i="183"/>
  <c r="C23" i="16"/>
  <c r="E4" i="100" s="1"/>
  <c r="C29" i="20"/>
  <c r="E10" i="105" s="1"/>
  <c r="H6" i="129"/>
  <c r="B12" i="137"/>
  <c r="C32" i="47"/>
  <c r="E13" i="139" s="1"/>
  <c r="B13" i="139"/>
  <c r="B6" i="160"/>
  <c r="C25" i="70"/>
  <c r="E6" i="160" s="1"/>
  <c r="H13" i="105"/>
  <c r="C30" i="28"/>
  <c r="E11" i="115" s="1"/>
  <c r="C23" i="121"/>
  <c r="C46" i="31"/>
  <c r="E23" i="121" s="1"/>
  <c r="H9" i="127"/>
  <c r="C26" i="56"/>
  <c r="E3" i="149" s="1"/>
  <c r="D30" i="52"/>
  <c r="F7" i="144" s="1"/>
  <c r="B23" i="77"/>
  <c r="D4" i="142" s="1"/>
  <c r="H9" i="107"/>
  <c r="H5" i="168"/>
  <c r="B22" i="191"/>
  <c r="D3" i="192" s="1"/>
  <c r="B48" i="31"/>
  <c r="D25" i="121" s="1"/>
  <c r="B36" i="31"/>
  <c r="D12" i="121" s="1"/>
  <c r="E33" i="32"/>
  <c r="G10" i="122" s="1"/>
  <c r="H10" i="122" s="1"/>
  <c r="B66" i="32"/>
  <c r="D42" i="122" s="1"/>
  <c r="B41" i="32"/>
  <c r="D18" i="122" s="1"/>
  <c r="B29" i="32"/>
  <c r="D6" i="122" s="1"/>
  <c r="B27" i="208"/>
  <c r="D3" i="209" s="1"/>
  <c r="B22" i="37"/>
  <c r="D3" i="128" s="1"/>
  <c r="D28" i="37"/>
  <c r="F9" i="128" s="1"/>
  <c r="C37" i="28"/>
  <c r="E18" i="115" s="1"/>
  <c r="B18" i="115"/>
  <c r="H14" i="108"/>
  <c r="B15" i="121"/>
  <c r="C39" i="31"/>
  <c r="E15" i="121" s="1"/>
  <c r="H12" i="154"/>
  <c r="C23" i="74"/>
  <c r="E4" i="165" s="1"/>
  <c r="B24" i="42"/>
  <c r="D5" i="133" s="1"/>
  <c r="D26" i="46"/>
  <c r="F7" i="137" s="1"/>
  <c r="B26" i="46"/>
  <c r="D7" i="137" s="1"/>
  <c r="B31" i="51"/>
  <c r="D8" i="143" s="1"/>
  <c r="B31" i="52"/>
  <c r="D8" i="144" s="1"/>
  <c r="B24" i="54"/>
  <c r="D5" i="146" s="1"/>
  <c r="B34" i="56"/>
  <c r="D11" i="149" s="1"/>
  <c r="D24" i="58"/>
  <c r="F5" i="151" s="1"/>
  <c r="B27" i="60"/>
  <c r="D8" i="152" s="1"/>
  <c r="H10" i="146"/>
  <c r="D53" i="31"/>
  <c r="F31" i="121" s="1"/>
  <c r="B45" i="31"/>
  <c r="D22" i="121" s="1"/>
  <c r="B33" i="31"/>
  <c r="D9" i="121" s="1"/>
  <c r="F22" i="122"/>
  <c r="D38" i="32"/>
  <c r="F15" i="122" s="1"/>
  <c r="D32" i="32"/>
  <c r="F9" i="122" s="1"/>
  <c r="B38" i="32"/>
  <c r="D15" i="122" s="1"/>
  <c r="D25" i="36"/>
  <c r="F7" i="127" s="1"/>
  <c r="D27" i="40"/>
  <c r="F8" i="131" s="1"/>
  <c r="B28" i="47"/>
  <c r="D9" i="139" s="1"/>
  <c r="B30" i="52"/>
  <c r="D7" i="144" s="1"/>
  <c r="D27" i="53"/>
  <c r="F4" i="145" s="1"/>
  <c r="D31" i="56"/>
  <c r="F8" i="149" s="1"/>
  <c r="B26" i="60"/>
  <c r="D7" i="152" s="1"/>
  <c r="C9" i="108"/>
  <c r="C9" i="139"/>
  <c r="C28" i="47"/>
  <c r="E9" i="139" s="1"/>
  <c r="H29" i="121"/>
  <c r="B8" i="216"/>
  <c r="C8" i="216"/>
  <c r="H4" i="168"/>
  <c r="B22" i="17"/>
  <c r="D3" i="101" s="1"/>
  <c r="B22" i="22"/>
  <c r="D3" i="107" s="1"/>
  <c r="B23" i="27"/>
  <c r="D4" i="113" s="1"/>
  <c r="B29" i="28"/>
  <c r="D10" i="115" s="1"/>
  <c r="D23" i="191"/>
  <c r="F4" i="192" s="1"/>
  <c r="E52" i="31"/>
  <c r="G30" i="121" s="1"/>
  <c r="B5" i="128"/>
  <c r="C24" i="37"/>
  <c r="E5" i="128" s="1"/>
  <c r="C22" i="74"/>
  <c r="E3" i="165" s="1"/>
  <c r="C4" i="99"/>
  <c r="B4" i="99"/>
  <c r="C32" i="66"/>
  <c r="E11" i="157" s="1"/>
  <c r="C11" i="157"/>
  <c r="C38" i="28"/>
  <c r="E19" i="115" s="1"/>
  <c r="E75" i="207"/>
  <c r="B9" i="183"/>
  <c r="D29" i="4" s="1"/>
  <c r="C4" i="105"/>
  <c r="C3" i="122"/>
  <c r="C8" i="152"/>
  <c r="C28" i="37"/>
  <c r="E9" i="128" s="1"/>
  <c r="D24" i="28"/>
  <c r="F5" i="115" s="1"/>
  <c r="D27" i="122"/>
  <c r="B37" i="32"/>
  <c r="D14" i="122" s="1"/>
  <c r="D31" i="46"/>
  <c r="F12" i="137" s="1"/>
  <c r="B24" i="49"/>
  <c r="D5" i="140" s="1"/>
  <c r="B30" i="53"/>
  <c r="D7" i="145" s="1"/>
  <c r="B22" i="88"/>
  <c r="D3" i="148" s="1"/>
  <c r="D27" i="60"/>
  <c r="F8" i="152" s="1"/>
  <c r="B3" i="122"/>
  <c r="C3" i="118"/>
  <c r="B42" i="122"/>
  <c r="C30" i="40"/>
  <c r="E11" i="131" s="1"/>
  <c r="C53" i="31"/>
  <c r="E31" i="121" s="1"/>
  <c r="C51" i="31"/>
  <c r="E28" i="121" s="1"/>
  <c r="B28" i="121"/>
  <c r="C24" i="36"/>
  <c r="E5" i="127" s="1"/>
  <c r="B5" i="127"/>
  <c r="C5" i="127"/>
  <c r="C29" i="52"/>
  <c r="E6" i="144" s="1"/>
  <c r="C6" i="144"/>
  <c r="D22" i="17"/>
  <c r="F3" i="101" s="1"/>
  <c r="D22" i="19"/>
  <c r="F3" i="104" s="1"/>
  <c r="D33" i="21"/>
  <c r="F14" i="106" s="1"/>
  <c r="E23" i="28"/>
  <c r="G4" i="115" s="1"/>
  <c r="B23" i="191"/>
  <c r="D4" i="192" s="1"/>
  <c r="F27" i="122"/>
  <c r="D31" i="32"/>
  <c r="F8" i="122" s="1"/>
  <c r="B73" i="32"/>
  <c r="D49" i="122" s="1"/>
  <c r="D24" i="36"/>
  <c r="F5" i="127" s="1"/>
  <c r="B29" i="37"/>
  <c r="D10" i="128" s="1"/>
  <c r="B23" i="43"/>
  <c r="D4" i="135" s="1"/>
  <c r="D22" i="88"/>
  <c r="F3" i="148" s="1"/>
  <c r="C4" i="103"/>
  <c r="C3" i="132"/>
  <c r="B4" i="117"/>
  <c r="B7" i="145"/>
  <c r="C6" i="115"/>
  <c r="B7" i="124"/>
  <c r="B9" i="128"/>
  <c r="C35" i="11"/>
  <c r="E12" i="95" s="1"/>
  <c r="C26" i="21"/>
  <c r="E7" i="106" s="1"/>
  <c r="B7" i="106"/>
  <c r="C24" i="58"/>
  <c r="E5" i="151" s="1"/>
  <c r="C5" i="95"/>
  <c r="B5" i="95"/>
  <c r="H12" i="99"/>
  <c r="H8" i="133"/>
  <c r="H6" i="136"/>
  <c r="D23" i="10"/>
  <c r="F4" i="94" s="1"/>
  <c r="D22" i="18"/>
  <c r="F3" i="103" s="1"/>
  <c r="D23" i="20"/>
  <c r="F4" i="105" s="1"/>
  <c r="B33" i="21"/>
  <c r="D14" i="106" s="1"/>
  <c r="D22" i="22"/>
  <c r="F3" i="107" s="1"/>
  <c r="E23" i="22"/>
  <c r="G4" i="107" s="1"/>
  <c r="D25" i="23"/>
  <c r="F6" i="108" s="1"/>
  <c r="B22" i="187"/>
  <c r="D3" i="188" s="1"/>
  <c r="B28" i="28"/>
  <c r="D9" i="115" s="1"/>
  <c r="D23" i="203"/>
  <c r="F4" i="204" s="1"/>
  <c r="D52" i="31"/>
  <c r="F30" i="121" s="1"/>
  <c r="D68" i="32"/>
  <c r="F44" i="122" s="1"/>
  <c r="D43" i="32"/>
  <c r="F20" i="122" s="1"/>
  <c r="D37" i="32"/>
  <c r="F14" i="122" s="1"/>
  <c r="D26" i="122"/>
  <c r="B28" i="51"/>
  <c r="D5" i="143" s="1"/>
  <c r="B31" i="56"/>
  <c r="D8" i="149" s="1"/>
  <c r="D26" i="91"/>
  <c r="B4" i="96"/>
  <c r="C3" i="192"/>
  <c r="C12" i="145"/>
  <c r="C42" i="122"/>
  <c r="B21" i="122"/>
  <c r="C7" i="145"/>
  <c r="B11" i="135"/>
  <c r="B20" i="122"/>
  <c r="B36" i="122"/>
  <c r="B11" i="159"/>
  <c r="C32" i="11"/>
  <c r="E9" i="95" s="1"/>
  <c r="C28" i="21"/>
  <c r="E9" i="106" s="1"/>
  <c r="C9" i="106"/>
  <c r="B8" i="108"/>
  <c r="C24" i="62"/>
  <c r="E5" i="154" s="1"/>
  <c r="C13" i="143"/>
  <c r="B13" i="128"/>
  <c r="C13" i="128"/>
  <c r="C28" i="68"/>
  <c r="E9" i="159" s="1"/>
  <c r="C52" i="31"/>
  <c r="E30" i="121" s="1"/>
  <c r="C30" i="121"/>
  <c r="C5" i="124"/>
  <c r="B5" i="124"/>
  <c r="C31" i="52"/>
  <c r="E8" i="144" s="1"/>
  <c r="H9" i="148"/>
  <c r="E29" i="207"/>
  <c r="E162" i="207"/>
  <c r="B15" i="183"/>
  <c r="D31" i="4" s="1"/>
  <c r="B23" i="44"/>
  <c r="D4" i="136" s="1"/>
  <c r="B4" i="222"/>
  <c r="C4" i="222"/>
  <c r="B23" i="10"/>
  <c r="D4" i="94" s="1"/>
  <c r="D23" i="12"/>
  <c r="F4" i="96" s="1"/>
  <c r="B23" i="14"/>
  <c r="D4" i="98" s="1"/>
  <c r="D25" i="16"/>
  <c r="F6" i="100" s="1"/>
  <c r="E23" i="20"/>
  <c r="G4" i="105" s="1"/>
  <c r="D24" i="20"/>
  <c r="F5" i="105" s="1"/>
  <c r="B32" i="21"/>
  <c r="D13" i="106" s="1"/>
  <c r="D23" i="22"/>
  <c r="F4" i="107" s="1"/>
  <c r="B23" i="23"/>
  <c r="D4" i="108" s="1"/>
  <c r="B24" i="25"/>
  <c r="D5" i="110" s="1"/>
  <c r="D22" i="187"/>
  <c r="F3" i="188" s="1"/>
  <c r="D35" i="28"/>
  <c r="F16" i="115" s="1"/>
  <c r="D29" i="28"/>
  <c r="F10" i="115" s="1"/>
  <c r="D23" i="28"/>
  <c r="F4" i="115" s="1"/>
  <c r="D24" i="57"/>
  <c r="F5" i="150" s="1"/>
  <c r="B22" i="197"/>
  <c r="D3" i="198" s="1"/>
  <c r="B42" i="31"/>
  <c r="D18" i="121" s="1"/>
  <c r="B30" i="31"/>
  <c r="D6" i="121" s="1"/>
  <c r="B72" i="32"/>
  <c r="D48" i="122" s="1"/>
  <c r="D37" i="122"/>
  <c r="B35" i="32"/>
  <c r="D12" i="122" s="1"/>
  <c r="B22" i="76"/>
  <c r="D3" i="125" s="1"/>
  <c r="B23" i="76"/>
  <c r="D4" i="125" s="1"/>
  <c r="D31" i="37"/>
  <c r="F12" i="128" s="1"/>
  <c r="B28" i="37"/>
  <c r="D9" i="128" s="1"/>
  <c r="B8" i="131"/>
  <c r="H8" i="120"/>
  <c r="B23" i="74"/>
  <c r="D4" i="165" s="1"/>
  <c r="D23" i="74"/>
  <c r="F4" i="165" s="1"/>
  <c r="B4" i="115"/>
  <c r="C4" i="115"/>
  <c r="H7" i="168"/>
  <c r="D36" i="28"/>
  <c r="F17" i="115" s="1"/>
  <c r="B9" i="105"/>
  <c r="B3" i="129"/>
  <c r="B3" i="100"/>
  <c r="C4" i="96"/>
  <c r="B3" i="140"/>
  <c r="C7" i="152"/>
  <c r="B3" i="192"/>
  <c r="B44" i="122"/>
  <c r="C21" i="122"/>
  <c r="C11" i="135"/>
  <c r="B6" i="122"/>
  <c r="C20" i="122"/>
  <c r="C36" i="122"/>
  <c r="C10" i="115"/>
  <c r="C36" i="51"/>
  <c r="E13" i="143" s="1"/>
  <c r="C24" i="54"/>
  <c r="E5" i="146" s="1"/>
  <c r="C22" i="49"/>
  <c r="E3" i="140" s="1"/>
  <c r="B12" i="128"/>
  <c r="C12" i="128"/>
  <c r="B5" i="92"/>
  <c r="C28" i="8"/>
  <c r="E5" i="92" s="1"/>
  <c r="C16" i="106"/>
  <c r="C35" i="21"/>
  <c r="E16" i="106" s="1"/>
  <c r="C23" i="191"/>
  <c r="E4" i="192" s="1"/>
  <c r="C12" i="121"/>
  <c r="C27" i="33"/>
  <c r="E4" i="123" s="1"/>
  <c r="C23" i="36"/>
  <c r="E4" i="127" s="1"/>
  <c r="E3" i="126"/>
  <c r="D22" i="40"/>
  <c r="F3" i="131" s="1"/>
  <c r="D31" i="40"/>
  <c r="F12" i="131" s="1"/>
  <c r="D25" i="40"/>
  <c r="F6" i="131" s="1"/>
  <c r="D22" i="43"/>
  <c r="F3" i="135" s="1"/>
  <c r="D22" i="78"/>
  <c r="F3" i="138" s="1"/>
  <c r="B24" i="47"/>
  <c r="D5" i="139" s="1"/>
  <c r="D26" i="50"/>
  <c r="F3" i="141" s="1"/>
  <c r="B26" i="52"/>
  <c r="D3" i="144" s="1"/>
  <c r="B27" i="53"/>
  <c r="D4" i="145" s="1"/>
  <c r="B23" i="58"/>
  <c r="D4" i="151" s="1"/>
  <c r="B22" i="91"/>
  <c r="D25" i="91"/>
  <c r="E22" i="122"/>
  <c r="B22" i="122"/>
  <c r="C30" i="70"/>
  <c r="E11" i="160" s="1"/>
  <c r="C24" i="70"/>
  <c r="E5" i="160" s="1"/>
  <c r="B24" i="70"/>
  <c r="D5" i="160" s="1"/>
  <c r="B5" i="160"/>
  <c r="C36" i="28"/>
  <c r="E17" i="115" s="1"/>
  <c r="B17" i="115"/>
  <c r="C7" i="144"/>
  <c r="C30" i="52"/>
  <c r="E7" i="144" s="1"/>
  <c r="H9" i="151"/>
  <c r="C37" i="32"/>
  <c r="E14" i="122" s="1"/>
  <c r="H8" i="151"/>
  <c r="C26" i="46"/>
  <c r="E7" i="137" s="1"/>
  <c r="C7" i="137"/>
  <c r="H14" i="149"/>
  <c r="B22" i="18"/>
  <c r="D3" i="103" s="1"/>
  <c r="D25" i="20"/>
  <c r="F6" i="105" s="1"/>
  <c r="D30" i="28"/>
  <c r="F11" i="115" s="1"/>
  <c r="C4" i="110"/>
  <c r="B8" i="105"/>
  <c r="C4" i="192"/>
  <c r="C22" i="122"/>
  <c r="C32" i="21"/>
  <c r="E13" i="106" s="1"/>
  <c r="C32" i="32"/>
  <c r="E9" i="122" s="1"/>
  <c r="C11" i="128"/>
  <c r="C30" i="37"/>
  <c r="E11" i="128" s="1"/>
  <c r="C31" i="40"/>
  <c r="E12" i="131" s="1"/>
  <c r="B12" i="131"/>
  <c r="C25" i="43"/>
  <c r="E7" i="135" s="1"/>
  <c r="B7" i="135"/>
  <c r="C25" i="16"/>
  <c r="E6" i="100" s="1"/>
  <c r="C42" i="31"/>
  <c r="E18" i="121" s="1"/>
  <c r="B18" i="121"/>
  <c r="C26" i="36"/>
  <c r="E8" i="127" s="1"/>
  <c r="C8" i="127"/>
  <c r="H5" i="222"/>
  <c r="B27" i="8"/>
  <c r="D4" i="92" s="1"/>
  <c r="D24" i="17"/>
  <c r="F5" i="101" s="1"/>
  <c r="B24" i="18"/>
  <c r="D5" i="103" s="1"/>
  <c r="D29" i="20"/>
  <c r="F10" i="105" s="1"/>
  <c r="D22" i="21"/>
  <c r="F3" i="106" s="1"/>
  <c r="E31" i="21"/>
  <c r="G12" i="106" s="1"/>
  <c r="B27" i="22"/>
  <c r="D8" i="107" s="1"/>
  <c r="E29" i="23"/>
  <c r="G10" i="108" s="1"/>
  <c r="D34" i="28"/>
  <c r="F15" i="115" s="1"/>
  <c r="D28" i="28"/>
  <c r="F9" i="115" s="1"/>
  <c r="B37" i="28"/>
  <c r="D18" i="115" s="1"/>
  <c r="B25" i="28"/>
  <c r="D6" i="115" s="1"/>
  <c r="E35" i="122"/>
  <c r="H3" i="181"/>
  <c r="C27" i="46"/>
  <c r="E8" i="137" s="1"/>
  <c r="C29" i="56"/>
  <c r="E6" i="149" s="1"/>
  <c r="H4" i="181"/>
  <c r="H6" i="186"/>
  <c r="B22" i="10"/>
  <c r="D3" i="94" s="1"/>
  <c r="B37" i="11"/>
  <c r="D14" i="95" s="1"/>
  <c r="B22" i="14"/>
  <c r="D3" i="98" s="1"/>
  <c r="B25" i="16"/>
  <c r="D6" i="100" s="1"/>
  <c r="B22" i="79"/>
  <c r="D3" i="102" s="1"/>
  <c r="D24" i="18"/>
  <c r="F5" i="103" s="1"/>
  <c r="D23" i="19"/>
  <c r="F4" i="104" s="1"/>
  <c r="B25" i="20"/>
  <c r="D6" i="105" s="1"/>
  <c r="D35" i="21"/>
  <c r="F16" i="106" s="1"/>
  <c r="D29" i="21"/>
  <c r="F10" i="106" s="1"/>
  <c r="D23" i="21"/>
  <c r="F4" i="106" s="1"/>
  <c r="B25" i="21"/>
  <c r="D6" i="106" s="1"/>
  <c r="D13" i="108"/>
  <c r="D27" i="23"/>
  <c r="F8" i="108" s="1"/>
  <c r="B28" i="23"/>
  <c r="D9" i="108" s="1"/>
  <c r="D23" i="25"/>
  <c r="F4" i="110" s="1"/>
  <c r="B32" i="28"/>
  <c r="D13" i="115" s="1"/>
  <c r="D22" i="65"/>
  <c r="F4" i="117" s="1"/>
  <c r="F8" i="214"/>
  <c r="C35" i="28"/>
  <c r="E16" i="115" s="1"/>
  <c r="C33" i="28"/>
  <c r="E14" i="115" s="1"/>
  <c r="C22" i="58"/>
  <c r="E3" i="151" s="1"/>
  <c r="C23" i="60"/>
  <c r="E4" i="152" s="1"/>
  <c r="C26" i="91"/>
  <c r="D27" i="8"/>
  <c r="F4" i="92" s="1"/>
  <c r="B26" i="11"/>
  <c r="D3" i="95" s="1"/>
  <c r="B23" i="185"/>
  <c r="D4" i="186" s="1"/>
  <c r="B25" i="18"/>
  <c r="D6" i="103" s="1"/>
  <c r="B25" i="19"/>
  <c r="D6" i="104" s="1"/>
  <c r="B22" i="21"/>
  <c r="D3" i="106" s="1"/>
  <c r="D32" i="21"/>
  <c r="F13" i="106" s="1"/>
  <c r="D26" i="21"/>
  <c r="F7" i="106" s="1"/>
  <c r="B31" i="21"/>
  <c r="D12" i="106" s="1"/>
  <c r="D24" i="23"/>
  <c r="F5" i="108" s="1"/>
  <c r="B23" i="25"/>
  <c r="D4" i="110" s="1"/>
  <c r="B38" i="28"/>
  <c r="D19" i="115" s="1"/>
  <c r="B26" i="28"/>
  <c r="D7" i="115" s="1"/>
  <c r="B23" i="203"/>
  <c r="D4" i="204" s="1"/>
  <c r="F5" i="214"/>
  <c r="D5" i="214"/>
  <c r="D22" i="30"/>
  <c r="F3" i="120" s="1"/>
  <c r="D22" i="197"/>
  <c r="F3" i="198" s="1"/>
  <c r="D51" i="31"/>
  <c r="F28" i="121" s="1"/>
  <c r="D45" i="31"/>
  <c r="F22" i="121" s="1"/>
  <c r="D39" i="31"/>
  <c r="F15" i="121" s="1"/>
  <c r="D33" i="31"/>
  <c r="F9" i="121" s="1"/>
  <c r="B53" i="31"/>
  <c r="D31" i="121" s="1"/>
  <c r="D73" i="32"/>
  <c r="F49" i="122" s="1"/>
  <c r="D67" i="32"/>
  <c r="F43" i="122" s="1"/>
  <c r="D61" i="32"/>
  <c r="F38" i="122" s="1"/>
  <c r="F32" i="122"/>
  <c r="F26" i="122"/>
  <c r="D36" i="32"/>
  <c r="F13" i="122" s="1"/>
  <c r="B71" i="32"/>
  <c r="D47" i="122" s="1"/>
  <c r="D36" i="122"/>
  <c r="D24" i="122"/>
  <c r="B34" i="32"/>
  <c r="D11" i="122" s="1"/>
  <c r="D26" i="33"/>
  <c r="F3" i="123" s="1"/>
  <c r="D26" i="34"/>
  <c r="F7" i="124" s="1"/>
  <c r="D22" i="76"/>
  <c r="F3" i="125" s="1"/>
  <c r="E26" i="76"/>
  <c r="G7" i="125" s="1"/>
  <c r="D23" i="36"/>
  <c r="F4" i="127" s="1"/>
  <c r="B27" i="37"/>
  <c r="D8" i="128" s="1"/>
  <c r="H8" i="129"/>
  <c r="B9" i="143"/>
  <c r="C23" i="49"/>
  <c r="E4" i="140" s="1"/>
  <c r="C4" i="140"/>
  <c r="E13" i="108"/>
  <c r="B5" i="177"/>
  <c r="C24" i="176"/>
  <c r="E5" i="177" s="1"/>
  <c r="C24" i="34"/>
  <c r="E5" i="124" s="1"/>
  <c r="H8" i="125"/>
  <c r="C26" i="60"/>
  <c r="E7" i="152" s="1"/>
  <c r="H6" i="181"/>
  <c r="C23" i="62"/>
  <c r="E4" i="154" s="1"/>
  <c r="B25" i="57"/>
  <c r="D6" i="150" s="1"/>
  <c r="B27" i="31"/>
  <c r="D3" i="121" s="1"/>
  <c r="D50" i="31"/>
  <c r="F27" i="121" s="1"/>
  <c r="D44" i="31"/>
  <c r="F20" i="121" s="1"/>
  <c r="D38" i="31"/>
  <c r="F14" i="121" s="1"/>
  <c r="D32" i="31"/>
  <c r="F8" i="121" s="1"/>
  <c r="B51" i="31"/>
  <c r="D28" i="121" s="1"/>
  <c r="B39" i="31"/>
  <c r="D15" i="121" s="1"/>
  <c r="B26" i="32"/>
  <c r="D3" i="122" s="1"/>
  <c r="D72" i="32"/>
  <c r="F48" i="122" s="1"/>
  <c r="D66" i="32"/>
  <c r="F42" i="122" s="1"/>
  <c r="F37" i="122"/>
  <c r="F25" i="122"/>
  <c r="D41" i="32"/>
  <c r="F18" i="122" s="1"/>
  <c r="D35" i="32"/>
  <c r="F12" i="122" s="1"/>
  <c r="D29" i="32"/>
  <c r="F6" i="122" s="1"/>
  <c r="B69" i="32"/>
  <c r="D45" i="122" s="1"/>
  <c r="D34" i="122"/>
  <c r="D22" i="122"/>
  <c r="B32" i="32"/>
  <c r="D9" i="122" s="1"/>
  <c r="B22" i="36"/>
  <c r="D3" i="127" s="1"/>
  <c r="B25" i="36"/>
  <c r="D7" i="127" s="1"/>
  <c r="B25" i="37"/>
  <c r="D6" i="128" s="1"/>
  <c r="D22" i="63"/>
  <c r="F3" i="111" s="1"/>
  <c r="B26" i="62"/>
  <c r="D8" i="154" s="1"/>
  <c r="E26" i="62"/>
  <c r="G8" i="154" s="1"/>
  <c r="D25" i="178"/>
  <c r="F6" i="179" s="1"/>
  <c r="E180" i="207"/>
  <c r="B21" i="183"/>
  <c r="B35" i="11"/>
  <c r="D12" i="95" s="1"/>
  <c r="E24" i="12"/>
  <c r="G5" i="96" s="1"/>
  <c r="H5" i="96" s="1"/>
  <c r="B23" i="16"/>
  <c r="D4" i="100" s="1"/>
  <c r="D23" i="18"/>
  <c r="F4" i="103" s="1"/>
  <c r="D24" i="19"/>
  <c r="F5" i="104" s="1"/>
  <c r="D34" i="21"/>
  <c r="F15" i="106" s="1"/>
  <c r="D28" i="21"/>
  <c r="F9" i="106" s="1"/>
  <c r="B35" i="21"/>
  <c r="D16" i="106" s="1"/>
  <c r="B23" i="21"/>
  <c r="D4" i="106" s="1"/>
  <c r="G13" i="108"/>
  <c r="D26" i="23"/>
  <c r="F7" i="108" s="1"/>
  <c r="B26" i="23"/>
  <c r="D7" i="108" s="1"/>
  <c r="D25" i="24"/>
  <c r="F9" i="109" s="1"/>
  <c r="D22" i="25"/>
  <c r="F3" i="110" s="1"/>
  <c r="D22" i="167"/>
  <c r="F3" i="168" s="1"/>
  <c r="B24" i="27"/>
  <c r="D5" i="113" s="1"/>
  <c r="B30" i="28"/>
  <c r="D11" i="115" s="1"/>
  <c r="D24" i="203"/>
  <c r="F5" i="204" s="1"/>
  <c r="D22" i="221"/>
  <c r="F4" i="222" s="1"/>
  <c r="B46" i="31"/>
  <c r="D23" i="121" s="1"/>
  <c r="B34" i="31"/>
  <c r="D10" i="121" s="1"/>
  <c r="B64" i="32"/>
  <c r="D29" i="122"/>
  <c r="B39" i="32"/>
  <c r="D16" i="122" s="1"/>
  <c r="B27" i="32"/>
  <c r="D4" i="122" s="1"/>
  <c r="B26" i="34"/>
  <c r="D7" i="124" s="1"/>
  <c r="D23" i="76"/>
  <c r="F4" i="125" s="1"/>
  <c r="D27" i="37"/>
  <c r="F8" i="128" s="1"/>
  <c r="B32" i="37"/>
  <c r="D13" i="128" s="1"/>
  <c r="B22" i="176"/>
  <c r="D3" i="177" s="1"/>
  <c r="B25" i="176"/>
  <c r="D6" i="177" s="1"/>
  <c r="B28" i="40"/>
  <c r="D9" i="131" s="1"/>
  <c r="B22" i="42"/>
  <c r="D3" i="133" s="1"/>
  <c r="B22" i="90"/>
  <c r="D3" i="134" s="1"/>
  <c r="D28" i="43"/>
  <c r="F10" i="135" s="1"/>
  <c r="B28" i="43"/>
  <c r="D10" i="135" s="1"/>
  <c r="D27" i="46"/>
  <c r="F8" i="137" s="1"/>
  <c r="B28" i="46"/>
  <c r="D9" i="137" s="1"/>
  <c r="B22" i="47"/>
  <c r="D3" i="139" s="1"/>
  <c r="D28" i="47"/>
  <c r="F9" i="139" s="1"/>
  <c r="B31" i="47"/>
  <c r="D12" i="139" s="1"/>
  <c r="E29" i="50"/>
  <c r="G6" i="141" s="1"/>
  <c r="D31" i="51"/>
  <c r="F8" i="143" s="1"/>
  <c r="B33" i="51"/>
  <c r="D10" i="143" s="1"/>
  <c r="B34" i="53"/>
  <c r="D11" i="145" s="1"/>
  <c r="D23" i="54"/>
  <c r="F4" i="146" s="1"/>
  <c r="E22" i="55"/>
  <c r="G4" i="147" s="1"/>
  <c r="B36" i="56"/>
  <c r="D13" i="149" s="1"/>
  <c r="D23" i="60"/>
  <c r="F4" i="152" s="1"/>
  <c r="B22" i="35"/>
  <c r="D3" i="126" s="1"/>
  <c r="E22" i="35"/>
  <c r="G3" i="126" s="1"/>
  <c r="C25" i="91"/>
  <c r="H13" i="160"/>
  <c r="H6" i="162"/>
  <c r="H5" i="164"/>
  <c r="H7" i="94"/>
  <c r="B22" i="185"/>
  <c r="D3" i="186" s="1"/>
  <c r="B23" i="12"/>
  <c r="D4" i="96" s="1"/>
  <c r="E23" i="16"/>
  <c r="G4" i="100" s="1"/>
  <c r="B23" i="18"/>
  <c r="D4" i="103" s="1"/>
  <c r="B24" i="19"/>
  <c r="D5" i="104" s="1"/>
  <c r="B29" i="20"/>
  <c r="D10" i="105" s="1"/>
  <c r="D31" i="21"/>
  <c r="F12" i="106" s="1"/>
  <c r="D25" i="21"/>
  <c r="F6" i="106" s="1"/>
  <c r="B29" i="21"/>
  <c r="D10" i="106" s="1"/>
  <c r="B26" i="22"/>
  <c r="D7" i="107" s="1"/>
  <c r="D29" i="23"/>
  <c r="F10" i="108" s="1"/>
  <c r="D23" i="23"/>
  <c r="F4" i="108" s="1"/>
  <c r="D25" i="25"/>
  <c r="F6" i="110" s="1"/>
  <c r="D22" i="27"/>
  <c r="F3" i="113" s="1"/>
  <c r="B36" i="28"/>
  <c r="D17" i="115" s="1"/>
  <c r="B24" i="28"/>
  <c r="D5" i="115" s="1"/>
  <c r="F4" i="214"/>
  <c r="D23" i="57"/>
  <c r="F4" i="150" s="1"/>
  <c r="E38" i="31"/>
  <c r="G14" i="121" s="1"/>
  <c r="H14" i="121" s="1"/>
  <c r="B52" i="31"/>
  <c r="D30" i="121" s="1"/>
  <c r="B40" i="31"/>
  <c r="D16" i="121" s="1"/>
  <c r="B28" i="31"/>
  <c r="D4" i="121" s="1"/>
  <c r="E41" i="32"/>
  <c r="G18" i="122" s="1"/>
  <c r="E29" i="32"/>
  <c r="G6" i="122" s="1"/>
  <c r="B70" i="32"/>
  <c r="D46" i="122" s="1"/>
  <c r="D35" i="122"/>
  <c r="D23" i="122"/>
  <c r="B33" i="32"/>
  <c r="D10" i="122" s="1"/>
  <c r="E26" i="33"/>
  <c r="G3" i="123" s="1"/>
  <c r="E25" i="34"/>
  <c r="G6" i="124" s="1"/>
  <c r="D26" i="76"/>
  <c r="F7" i="125" s="1"/>
  <c r="B26" i="36"/>
  <c r="D8" i="127" s="1"/>
  <c r="D30" i="37"/>
  <c r="F11" i="128" s="1"/>
  <c r="D24" i="37"/>
  <c r="F5" i="128" s="1"/>
  <c r="B26" i="37"/>
  <c r="D7" i="128" s="1"/>
  <c r="D25" i="176"/>
  <c r="F6" i="177" s="1"/>
  <c r="B22" i="40"/>
  <c r="D3" i="131" s="1"/>
  <c r="E25" i="40"/>
  <c r="G6" i="131" s="1"/>
  <c r="E25" i="42"/>
  <c r="G6" i="133" s="1"/>
  <c r="B22" i="43"/>
  <c r="D3" i="135" s="1"/>
  <c r="D25" i="43"/>
  <c r="F7" i="135" s="1"/>
  <c r="D22" i="44"/>
  <c r="F3" i="136" s="1"/>
  <c r="D30" i="46"/>
  <c r="F11" i="137" s="1"/>
  <c r="D24" i="46"/>
  <c r="F5" i="137" s="1"/>
  <c r="B22" i="78"/>
  <c r="D3" i="138" s="1"/>
  <c r="D31" i="47"/>
  <c r="F12" i="139" s="1"/>
  <c r="D25" i="47"/>
  <c r="F6" i="139" s="1"/>
  <c r="B25" i="47"/>
  <c r="D6" i="139" s="1"/>
  <c r="B26" i="50"/>
  <c r="D3" i="141" s="1"/>
  <c r="D22" i="77"/>
  <c r="F3" i="142" s="1"/>
  <c r="D34" i="51"/>
  <c r="F11" i="143" s="1"/>
  <c r="D28" i="51"/>
  <c r="F5" i="143" s="1"/>
  <c r="B28" i="53"/>
  <c r="D5" i="145" s="1"/>
  <c r="E29" i="56"/>
  <c r="F29" i="56" s="1"/>
  <c r="B24" i="58"/>
  <c r="D5" i="151" s="1"/>
  <c r="D26" i="60"/>
  <c r="F7" i="152" s="1"/>
  <c r="B23" i="60"/>
  <c r="D4" i="152" s="1"/>
  <c r="B23" i="91"/>
  <c r="C26" i="23"/>
  <c r="E7" i="108" s="1"/>
  <c r="C25" i="25"/>
  <c r="E6" i="110" s="1"/>
  <c r="H5" i="120"/>
  <c r="H6" i="212"/>
  <c r="B4" i="214"/>
  <c r="E4" i="214"/>
  <c r="H15" i="216"/>
  <c r="C30" i="215"/>
  <c r="E13" i="216" s="1"/>
  <c r="D26" i="9"/>
  <c r="F3" i="93" s="1"/>
  <c r="B39" i="11"/>
  <c r="D16" i="95" s="1"/>
  <c r="B27" i="11"/>
  <c r="D4" i="95" s="1"/>
  <c r="D29" i="11"/>
  <c r="F6" i="95" s="1"/>
  <c r="D22" i="12"/>
  <c r="F3" i="96" s="1"/>
  <c r="D22" i="13"/>
  <c r="F3" i="97" s="1"/>
  <c r="D22" i="16"/>
  <c r="F3" i="100" s="1"/>
  <c r="B27" i="16"/>
  <c r="D8" i="100" s="1"/>
  <c r="B24" i="17"/>
  <c r="D5" i="101" s="1"/>
  <c r="D25" i="18"/>
  <c r="F6" i="103" s="1"/>
  <c r="D25" i="19"/>
  <c r="F6" i="104" s="1"/>
  <c r="B27" i="20"/>
  <c r="D8" i="105" s="1"/>
  <c r="D36" i="21"/>
  <c r="F17" i="106" s="1"/>
  <c r="D30" i="21"/>
  <c r="F11" i="106" s="1"/>
  <c r="D24" i="21"/>
  <c r="F5" i="106" s="1"/>
  <c r="B24" i="22"/>
  <c r="D5" i="107" s="1"/>
  <c r="D28" i="23"/>
  <c r="F9" i="108" s="1"/>
  <c r="D27" i="24"/>
  <c r="F11" i="109" s="1"/>
  <c r="B25" i="24"/>
  <c r="D9" i="109" s="1"/>
  <c r="D24" i="25"/>
  <c r="F5" i="110" s="1"/>
  <c r="B34" i="28"/>
  <c r="D15" i="115" s="1"/>
  <c r="B22" i="203"/>
  <c r="D3" i="204" s="1"/>
  <c r="B22" i="65"/>
  <c r="D4" i="117" s="1"/>
  <c r="D23" i="30"/>
  <c r="F4" i="120" s="1"/>
  <c r="B24" i="57"/>
  <c r="D5" i="150" s="1"/>
  <c r="D27" i="31"/>
  <c r="F3" i="121" s="1"/>
  <c r="B50" i="31"/>
  <c r="D27" i="121" s="1"/>
  <c r="B38" i="31"/>
  <c r="D14" i="121" s="1"/>
  <c r="D26" i="32"/>
  <c r="F3" i="122" s="1"/>
  <c r="B68" i="32"/>
  <c r="D44" i="122" s="1"/>
  <c r="D33" i="122"/>
  <c r="B43" i="32"/>
  <c r="D20" i="122" s="1"/>
  <c r="B31" i="32"/>
  <c r="D8" i="122" s="1"/>
  <c r="D27" i="33"/>
  <c r="F4" i="123" s="1"/>
  <c r="D25" i="76"/>
  <c r="F6" i="125" s="1"/>
  <c r="D22" i="36"/>
  <c r="F3" i="127" s="1"/>
  <c r="B24" i="36"/>
  <c r="D5" i="127" s="1"/>
  <c r="D29" i="37"/>
  <c r="F10" i="128" s="1"/>
  <c r="D23" i="37"/>
  <c r="F4" i="128" s="1"/>
  <c r="B24" i="37"/>
  <c r="D5" i="128" s="1"/>
  <c r="E22" i="63"/>
  <c r="G3" i="111" s="1"/>
  <c r="B25" i="62"/>
  <c r="D6" i="154" s="1"/>
  <c r="D26" i="62"/>
  <c r="F8" i="154" s="1"/>
  <c r="D23" i="89"/>
  <c r="E24" i="178"/>
  <c r="G5" i="179" s="1"/>
  <c r="E22" i="169"/>
  <c r="G3" i="170" s="1"/>
  <c r="D28" i="68"/>
  <c r="F9" i="159" s="1"/>
  <c r="B30" i="68"/>
  <c r="D11" i="159" s="1"/>
  <c r="B22" i="61"/>
  <c r="D3" i="153" s="1"/>
  <c r="B24" i="62"/>
  <c r="D5" i="154" s="1"/>
  <c r="D24" i="178"/>
  <c r="F5" i="179" s="1"/>
  <c r="B29" i="68"/>
  <c r="D10" i="159" s="1"/>
  <c r="B26" i="205"/>
  <c r="D7" i="206" s="1"/>
  <c r="D28" i="70"/>
  <c r="F9" i="160" s="1"/>
  <c r="E32" i="66"/>
  <c r="G11" i="157" s="1"/>
  <c r="E24" i="66"/>
  <c r="G5" i="157" s="1"/>
  <c r="B23" i="66"/>
  <c r="D4" i="157" s="1"/>
  <c r="D23" i="178"/>
  <c r="F4" i="179" s="1"/>
  <c r="D22" i="68"/>
  <c r="F3" i="159" s="1"/>
  <c r="E26" i="68"/>
  <c r="G7" i="159" s="1"/>
  <c r="B27" i="68"/>
  <c r="D8" i="159" s="1"/>
  <c r="D27" i="205"/>
  <c r="F8" i="206" s="1"/>
  <c r="B22" i="62"/>
  <c r="D3" i="154" s="1"/>
  <c r="B22" i="80"/>
  <c r="D3" i="156" s="1"/>
  <c r="D32" i="66"/>
  <c r="F11" i="157" s="1"/>
  <c r="D22" i="178"/>
  <c r="F3" i="179" s="1"/>
  <c r="B27" i="178"/>
  <c r="D8" i="179" s="1"/>
  <c r="E22" i="68"/>
  <c r="G3" i="159" s="1"/>
  <c r="D26" i="68"/>
  <c r="F7" i="159" s="1"/>
  <c r="B26" i="68"/>
  <c r="D7" i="159" s="1"/>
  <c r="E26" i="205"/>
  <c r="G7" i="206" s="1"/>
  <c r="B23" i="205"/>
  <c r="D4" i="206" s="1"/>
  <c r="D22" i="62"/>
  <c r="F3" i="154" s="1"/>
  <c r="E29" i="62"/>
  <c r="G11" i="154" s="1"/>
  <c r="H11" i="154" s="1"/>
  <c r="E23" i="66"/>
  <c r="G4" i="157" s="1"/>
  <c r="E22" i="178"/>
  <c r="G3" i="179" s="1"/>
  <c r="B26" i="178"/>
  <c r="D7" i="179" s="1"/>
  <c r="E31" i="68"/>
  <c r="G12" i="159" s="1"/>
  <c r="D26" i="205"/>
  <c r="F7" i="206" s="1"/>
  <c r="B22" i="70"/>
  <c r="D3" i="160" s="1"/>
  <c r="D29" i="62"/>
  <c r="F11" i="154" s="1"/>
  <c r="D23" i="62"/>
  <c r="F4" i="154" s="1"/>
  <c r="D22" i="80"/>
  <c r="F3" i="156" s="1"/>
  <c r="D23" i="66"/>
  <c r="F4" i="157" s="1"/>
  <c r="E27" i="178"/>
  <c r="G8" i="179" s="1"/>
  <c r="B25" i="178"/>
  <c r="D6" i="179" s="1"/>
  <c r="D31" i="68"/>
  <c r="F12" i="159" s="1"/>
  <c r="B24" i="68"/>
  <c r="D5" i="159" s="1"/>
  <c r="D22" i="70"/>
  <c r="F3" i="160" s="1"/>
  <c r="B22" i="89"/>
  <c r="D3" i="155" s="1"/>
  <c r="D23" i="80"/>
  <c r="F4" i="156" s="1"/>
  <c r="D27" i="178"/>
  <c r="F8" i="179" s="1"/>
  <c r="B24" i="178"/>
  <c r="D5" i="179" s="1"/>
  <c r="E30" i="68"/>
  <c r="G11" i="159" s="1"/>
  <c r="B23" i="68"/>
  <c r="D4" i="159" s="1"/>
  <c r="D25" i="205"/>
  <c r="F6" i="206" s="1"/>
  <c r="E22" i="70"/>
  <c r="G3" i="160" s="1"/>
  <c r="H3" i="160" s="1"/>
  <c r="C24" i="28"/>
  <c r="E5" i="115" s="1"/>
  <c r="H5" i="130"/>
  <c r="C23" i="58"/>
  <c r="E4" i="151" s="1"/>
  <c r="C25" i="60"/>
  <c r="E6" i="152" s="1"/>
  <c r="C27" i="91"/>
  <c r="C22" i="36"/>
  <c r="E3" i="127" s="1"/>
  <c r="C22" i="215"/>
  <c r="E8" i="216" s="1"/>
  <c r="D31" i="52"/>
  <c r="F8" i="144" s="1"/>
  <c r="B22" i="77"/>
  <c r="D3" i="142" s="1"/>
  <c r="B38" i="11"/>
  <c r="D15" i="95" s="1"/>
  <c r="D23" i="185"/>
  <c r="F4" i="186" s="1"/>
  <c r="E22" i="12"/>
  <c r="G3" i="96" s="1"/>
  <c r="B26" i="16"/>
  <c r="D7" i="100" s="1"/>
  <c r="B23" i="17"/>
  <c r="D4" i="101" s="1"/>
  <c r="E24" i="18"/>
  <c r="G5" i="103" s="1"/>
  <c r="D27" i="20"/>
  <c r="F8" i="105" s="1"/>
  <c r="B26" i="20"/>
  <c r="D7" i="105" s="1"/>
  <c r="B26" i="21"/>
  <c r="D7" i="106" s="1"/>
  <c r="D26" i="22"/>
  <c r="F7" i="107" s="1"/>
  <c r="B23" i="22"/>
  <c r="D4" i="107" s="1"/>
  <c r="B29" i="23"/>
  <c r="D10" i="108" s="1"/>
  <c r="D24" i="27"/>
  <c r="F5" i="113" s="1"/>
  <c r="D38" i="28"/>
  <c r="F19" i="115" s="1"/>
  <c r="D32" i="28"/>
  <c r="F13" i="115" s="1"/>
  <c r="D26" i="28"/>
  <c r="F7" i="115" s="1"/>
  <c r="B33" i="28"/>
  <c r="D14" i="115" s="1"/>
  <c r="D22" i="203"/>
  <c r="F3" i="204" s="1"/>
  <c r="E22" i="65"/>
  <c r="G4" i="117" s="1"/>
  <c r="D22" i="87"/>
  <c r="F3" i="118" s="1"/>
  <c r="B23" i="30"/>
  <c r="D4" i="120" s="1"/>
  <c r="B23" i="57"/>
  <c r="D4" i="150" s="1"/>
  <c r="E27" i="31"/>
  <c r="G3" i="121" s="1"/>
  <c r="D49" i="31"/>
  <c r="F26" i="121" s="1"/>
  <c r="D43" i="31"/>
  <c r="F19" i="121" s="1"/>
  <c r="D37" i="31"/>
  <c r="F13" i="121" s="1"/>
  <c r="D31" i="31"/>
  <c r="F7" i="121" s="1"/>
  <c r="B49" i="31"/>
  <c r="D26" i="121" s="1"/>
  <c r="B37" i="31"/>
  <c r="D13" i="121" s="1"/>
  <c r="D71" i="32"/>
  <c r="F47" i="122" s="1"/>
  <c r="D65" i="32"/>
  <c r="F41" i="122" s="1"/>
  <c r="F36" i="122"/>
  <c r="F30" i="122"/>
  <c r="F24" i="122"/>
  <c r="D40" i="32"/>
  <c r="F17" i="122" s="1"/>
  <c r="D34" i="32"/>
  <c r="F11" i="122" s="1"/>
  <c r="D28" i="32"/>
  <c r="F5" i="122" s="1"/>
  <c r="B67" i="32"/>
  <c r="D43" i="122" s="1"/>
  <c r="D32" i="122"/>
  <c r="B42" i="32"/>
  <c r="D19" i="122" s="1"/>
  <c r="B30" i="32"/>
  <c r="D7" i="122" s="1"/>
  <c r="B27" i="33"/>
  <c r="D4" i="123" s="1"/>
  <c r="D24" i="34"/>
  <c r="F5" i="124" s="1"/>
  <c r="E22" i="36"/>
  <c r="G3" i="127" s="1"/>
  <c r="B23" i="36"/>
  <c r="D4" i="127" s="1"/>
  <c r="E28" i="37"/>
  <c r="G9" i="128" s="1"/>
  <c r="E33" i="37"/>
  <c r="B23" i="37"/>
  <c r="D4" i="128" s="1"/>
  <c r="E28" i="68"/>
  <c r="G9" i="159" s="1"/>
  <c r="B31" i="68"/>
  <c r="D12" i="159" s="1"/>
  <c r="B22" i="205"/>
  <c r="D3" i="206" s="1"/>
  <c r="D23" i="205"/>
  <c r="F4" i="206" s="1"/>
  <c r="D29" i="70"/>
  <c r="F10" i="160" s="1"/>
  <c r="D24" i="70"/>
  <c r="F5" i="160" s="1"/>
  <c r="D22" i="205"/>
  <c r="F3" i="206" s="1"/>
  <c r="B27" i="205"/>
  <c r="D8" i="206" s="1"/>
  <c r="E28" i="70"/>
  <c r="F28" i="70" s="1"/>
  <c r="D22" i="74"/>
  <c r="F3" i="165" s="1"/>
  <c r="D23" i="70"/>
  <c r="F4" i="160" s="1"/>
  <c r="E22" i="74"/>
  <c r="G3" i="165" s="1"/>
  <c r="D22" i="61"/>
  <c r="F3" i="153" s="1"/>
  <c r="B23" i="62"/>
  <c r="D4" i="154" s="1"/>
  <c r="D25" i="62"/>
  <c r="F6" i="154" s="1"/>
  <c r="B22" i="68"/>
  <c r="D3" i="159" s="1"/>
  <c r="D27" i="68"/>
  <c r="F8" i="159" s="1"/>
  <c r="B28" i="68"/>
  <c r="D9" i="159" s="1"/>
  <c r="B25" i="205"/>
  <c r="D6" i="206" s="1"/>
  <c r="B30" i="70"/>
  <c r="D11" i="160" s="1"/>
  <c r="E23" i="74"/>
  <c r="G4" i="165" s="1"/>
  <c r="B24" i="205"/>
  <c r="D5" i="206" s="1"/>
  <c r="D26" i="70"/>
  <c r="F7" i="160" s="1"/>
  <c r="B29" i="62"/>
  <c r="D11" i="154" s="1"/>
  <c r="D28" i="62"/>
  <c r="F10" i="154" s="1"/>
  <c r="D22" i="89"/>
  <c r="F3" i="155" s="1"/>
  <c r="B22" i="178"/>
  <c r="D3" i="179" s="1"/>
  <c r="D30" i="68"/>
  <c r="F11" i="159" s="1"/>
  <c r="D24" i="68"/>
  <c r="F5" i="159" s="1"/>
  <c r="B22" i="69"/>
  <c r="D3" i="161" s="1"/>
  <c r="E24" i="205"/>
  <c r="G5" i="206" s="1"/>
  <c r="B28" i="62"/>
  <c r="D10" i="154" s="1"/>
  <c r="E22" i="89"/>
  <c r="G3" i="155" s="1"/>
  <c r="H3" i="155" s="1"/>
  <c r="D26" i="178"/>
  <c r="F7" i="179" s="1"/>
  <c r="B23" i="178"/>
  <c r="D4" i="179" s="1"/>
  <c r="D22" i="69"/>
  <c r="F3" i="161" s="1"/>
  <c r="D24" i="205"/>
  <c r="F5" i="206" s="1"/>
  <c r="D30" i="70"/>
  <c r="F11" i="160" s="1"/>
  <c r="D25" i="70"/>
  <c r="F6" i="160" s="1"/>
  <c r="B24" i="44"/>
  <c r="D5" i="136" s="1"/>
  <c r="D22" i="10"/>
  <c r="F3" i="94" s="1"/>
  <c r="B36" i="11"/>
  <c r="D13" i="95" s="1"/>
  <c r="D25" i="12"/>
  <c r="F6" i="96" s="1"/>
  <c r="D22" i="14"/>
  <c r="F3" i="98" s="1"/>
  <c r="D27" i="16"/>
  <c r="F8" i="100" s="1"/>
  <c r="B24" i="16"/>
  <c r="D5" i="100" s="1"/>
  <c r="D22" i="79"/>
  <c r="F3" i="102" s="1"/>
  <c r="D26" i="20"/>
  <c r="F7" i="105" s="1"/>
  <c r="B24" i="20"/>
  <c r="D5" i="105" s="1"/>
  <c r="B36" i="21"/>
  <c r="D17" i="106" s="1"/>
  <c r="B24" i="21"/>
  <c r="D5" i="106" s="1"/>
  <c r="D25" i="22"/>
  <c r="F6" i="107" s="1"/>
  <c r="B27" i="23"/>
  <c r="D8" i="108" s="1"/>
  <c r="E25" i="24"/>
  <c r="G9" i="109" s="1"/>
  <c r="B22" i="25"/>
  <c r="D3" i="110" s="1"/>
  <c r="B22" i="167"/>
  <c r="D3" i="168" s="1"/>
  <c r="D23" i="27"/>
  <c r="F4" i="113" s="1"/>
  <c r="D37" i="28"/>
  <c r="F18" i="115" s="1"/>
  <c r="D31" i="28"/>
  <c r="F12" i="115" s="1"/>
  <c r="D25" i="28"/>
  <c r="F6" i="115" s="1"/>
  <c r="B31" i="28"/>
  <c r="D12" i="115" s="1"/>
  <c r="B22" i="221"/>
  <c r="D4" i="222" s="1"/>
  <c r="D22" i="57"/>
  <c r="F3" i="150" s="1"/>
  <c r="D22" i="191"/>
  <c r="F3" i="192" s="1"/>
  <c r="D54" i="31"/>
  <c r="D48" i="31"/>
  <c r="F25" i="121" s="1"/>
  <c r="D42" i="31"/>
  <c r="F18" i="121" s="1"/>
  <c r="D36" i="31"/>
  <c r="F12" i="121" s="1"/>
  <c r="D30" i="31"/>
  <c r="F6" i="121" s="1"/>
  <c r="B47" i="31"/>
  <c r="D24" i="121" s="1"/>
  <c r="B35" i="31"/>
  <c r="D11" i="121" s="1"/>
  <c r="D70" i="32"/>
  <c r="F46" i="122" s="1"/>
  <c r="D64" i="32"/>
  <c r="F35" i="122"/>
  <c r="F29" i="122"/>
  <c r="F23" i="122"/>
  <c r="D39" i="32"/>
  <c r="F16" i="122" s="1"/>
  <c r="D33" i="32"/>
  <c r="F10" i="122" s="1"/>
  <c r="D27" i="32"/>
  <c r="F4" i="122" s="1"/>
  <c r="B65" i="32"/>
  <c r="D41" i="122" s="1"/>
  <c r="D30" i="122"/>
  <c r="B40" i="32"/>
  <c r="D17" i="122" s="1"/>
  <c r="B28" i="32"/>
  <c r="D5" i="122" s="1"/>
  <c r="D27" i="208"/>
  <c r="F3" i="209" s="1"/>
  <c r="D23" i="34"/>
  <c r="F4" i="124" s="1"/>
  <c r="D26" i="36"/>
  <c r="F8" i="127" s="1"/>
  <c r="D22" i="37"/>
  <c r="F3" i="128" s="1"/>
  <c r="B33" i="37"/>
  <c r="D14" i="128" s="1"/>
  <c r="D24" i="176"/>
  <c r="F5" i="177" s="1"/>
  <c r="D24" i="43"/>
  <c r="F6" i="135" s="1"/>
  <c r="D29" i="46"/>
  <c r="F10" i="137" s="1"/>
  <c r="D23" i="46"/>
  <c r="F4" i="137" s="1"/>
  <c r="D30" i="47"/>
  <c r="F11" i="139" s="1"/>
  <c r="D24" i="47"/>
  <c r="F5" i="139" s="1"/>
  <c r="B23" i="47"/>
  <c r="D4" i="139" s="1"/>
  <c r="D33" i="51"/>
  <c r="F10" i="143" s="1"/>
  <c r="D27" i="51"/>
  <c r="F4" i="143" s="1"/>
  <c r="D26" i="53"/>
  <c r="F3" i="145" s="1"/>
  <c r="D25" i="54"/>
  <c r="F6" i="146" s="1"/>
  <c r="D23" i="88"/>
  <c r="F4" i="148" s="1"/>
  <c r="B28" i="56"/>
  <c r="D5" i="149" s="1"/>
  <c r="D25" i="60"/>
  <c r="F6" i="152" s="1"/>
  <c r="D22" i="91"/>
  <c r="B22" i="63"/>
  <c r="D3" i="111" s="1"/>
  <c r="B27" i="62"/>
  <c r="D9" i="154" s="1"/>
  <c r="D27" i="62"/>
  <c r="F9" i="154" s="1"/>
  <c r="B23" i="89"/>
  <c r="B22" i="66"/>
  <c r="D3" i="157" s="1"/>
  <c r="B22" i="169"/>
  <c r="D3" i="170" s="1"/>
  <c r="D29" i="68"/>
  <c r="F10" i="159" s="1"/>
  <c r="D23" i="68"/>
  <c r="F4" i="159" s="1"/>
  <c r="E22" i="69"/>
  <c r="G3" i="161" s="1"/>
  <c r="H3" i="161" s="1"/>
  <c r="E23" i="205"/>
  <c r="G4" i="206" s="1"/>
  <c r="E24" i="70"/>
  <c r="G5" i="160" s="1"/>
  <c r="H84" i="3"/>
  <c r="B22" i="39"/>
  <c r="D3" i="130" s="1"/>
  <c r="D22" i="39"/>
  <c r="F3" i="130" s="1"/>
  <c r="C22" i="39"/>
  <c r="E3" i="130" s="1"/>
  <c r="C26" i="9"/>
  <c r="E3" i="93" s="1"/>
  <c r="H8" i="93"/>
  <c r="E27" i="9"/>
  <c r="G4" i="93" s="1"/>
  <c r="B27" i="9"/>
  <c r="D4" i="93" s="1"/>
  <c r="C5" i="93"/>
  <c r="C30" i="9"/>
  <c r="E7" i="93" s="1"/>
  <c r="C7" i="93"/>
  <c r="D29" i="9"/>
  <c r="F6" i="93" s="1"/>
  <c r="C28" i="9"/>
  <c r="E5" i="93" s="1"/>
  <c r="B29" i="9"/>
  <c r="D6" i="93" s="1"/>
  <c r="D28" i="9"/>
  <c r="F5" i="93" s="1"/>
  <c r="B6" i="93"/>
  <c r="B28" i="9"/>
  <c r="D5" i="93" s="1"/>
  <c r="D27" i="9"/>
  <c r="F4" i="93" s="1"/>
  <c r="C6" i="93"/>
  <c r="D30" i="9"/>
  <c r="F7" i="93" s="1"/>
  <c r="B30" i="9"/>
  <c r="D7" i="93" s="1"/>
  <c r="E29" i="9"/>
  <c r="G6" i="93" s="1"/>
  <c r="H6" i="93" s="1"/>
  <c r="E27" i="70"/>
  <c r="E27" i="205"/>
  <c r="G8" i="206" s="1"/>
  <c r="D26" i="15"/>
  <c r="F8" i="99" s="1"/>
  <c r="D3" i="99"/>
  <c r="B9" i="99"/>
  <c r="C9" i="99"/>
  <c r="B10" i="99"/>
  <c r="C10" i="99"/>
  <c r="C3" i="99"/>
  <c r="B27" i="15"/>
  <c r="D9" i="99" s="1"/>
  <c r="B26" i="29"/>
  <c r="D8" i="119" s="1"/>
  <c r="D26" i="29"/>
  <c r="F8" i="119" s="1"/>
  <c r="D25" i="29"/>
  <c r="F7" i="119" s="1"/>
  <c r="E24" i="29"/>
  <c r="G5" i="119" s="1"/>
  <c r="D24" i="29"/>
  <c r="F5" i="119" s="1"/>
  <c r="D23" i="29"/>
  <c r="F4" i="119" s="1"/>
  <c r="B25" i="29"/>
  <c r="D7" i="119" s="1"/>
  <c r="B24" i="29"/>
  <c r="D5" i="119" s="1"/>
  <c r="C24" i="24"/>
  <c r="E8" i="109" s="1"/>
  <c r="C23" i="24"/>
  <c r="E7" i="109" s="1"/>
  <c r="F3" i="99"/>
  <c r="B26" i="15"/>
  <c r="D8" i="99" s="1"/>
  <c r="D25" i="15"/>
  <c r="F7" i="99" s="1"/>
  <c r="B25" i="15"/>
  <c r="D7" i="99" s="1"/>
  <c r="B24" i="15"/>
  <c r="D6" i="99" s="1"/>
  <c r="C7" i="99"/>
  <c r="D24" i="15"/>
  <c r="F6" i="99" s="1"/>
  <c r="B23" i="15"/>
  <c r="D5" i="99" s="1"/>
  <c r="B22" i="15"/>
  <c r="D4" i="99" s="1"/>
  <c r="D29" i="15"/>
  <c r="F11" i="99" s="1"/>
  <c r="D23" i="15"/>
  <c r="F5" i="99" s="1"/>
  <c r="D28" i="15"/>
  <c r="F10" i="99" s="1"/>
  <c r="D22" i="15"/>
  <c r="F4" i="99" s="1"/>
  <c r="B6" i="99"/>
  <c r="C25" i="15"/>
  <c r="E7" i="99" s="1"/>
  <c r="D27" i="15"/>
  <c r="F9" i="99" s="1"/>
  <c r="B29" i="15"/>
  <c r="D11" i="99" s="1"/>
  <c r="B28" i="15"/>
  <c r="D10" i="99" s="1"/>
  <c r="E29" i="70"/>
  <c r="F29" i="70" s="1"/>
  <c r="E3" i="99"/>
  <c r="E29" i="68"/>
  <c r="G10" i="159" s="1"/>
  <c r="H10" i="159" s="1"/>
  <c r="E23" i="68"/>
  <c r="G4" i="159" s="1"/>
  <c r="C27" i="28"/>
  <c r="E8" i="115" s="1"/>
  <c r="E22" i="205"/>
  <c r="G3" i="206" s="1"/>
  <c r="E23" i="70"/>
  <c r="G4" i="160" s="1"/>
  <c r="H4" i="160" s="1"/>
  <c r="C31" i="66"/>
  <c r="E10" i="157" s="1"/>
  <c r="E25" i="205"/>
  <c r="G6" i="206" s="1"/>
  <c r="H6" i="206" s="1"/>
  <c r="E24" i="68"/>
  <c r="G5" i="159" s="1"/>
  <c r="F22" i="180"/>
  <c r="F25" i="180"/>
  <c r="C34" i="11"/>
  <c r="E11" i="95" s="1"/>
  <c r="C24" i="60"/>
  <c r="E5" i="152" s="1"/>
  <c r="C27" i="23"/>
  <c r="E8" i="108" s="1"/>
  <c r="G89" i="207"/>
  <c r="C28" i="11"/>
  <c r="E5" i="95" s="1"/>
  <c r="C22" i="15"/>
  <c r="E4" i="99" s="1"/>
  <c r="G90" i="207"/>
  <c r="E77" i="201"/>
  <c r="D15" i="3" s="1"/>
  <c r="E15" i="3" s="1"/>
  <c r="C22" i="18"/>
  <c r="E3" i="103" s="1"/>
  <c r="C24" i="18"/>
  <c r="E5" i="103" s="1"/>
  <c r="G111" i="207"/>
  <c r="B13" i="183" s="1"/>
  <c r="C24" i="16"/>
  <c r="E5" i="100" s="1"/>
  <c r="C22" i="197"/>
  <c r="E3" i="198" s="1"/>
  <c r="C22" i="21"/>
  <c r="E3" i="106" s="1"/>
  <c r="C23" i="47"/>
  <c r="E4" i="139" s="1"/>
  <c r="H4" i="139" s="1"/>
  <c r="C27" i="51"/>
  <c r="E4" i="143" s="1"/>
  <c r="C23" i="20"/>
  <c r="E4" i="105" s="1"/>
  <c r="B1" i="118"/>
  <c r="E44" i="41"/>
  <c r="F178" i="201" s="1"/>
  <c r="D53" i="3" s="1"/>
  <c r="E53" i="3" s="1"/>
  <c r="C22" i="176"/>
  <c r="E3" i="177" s="1"/>
  <c r="C23" i="41"/>
  <c r="G78" i="207"/>
  <c r="C33" i="11"/>
  <c r="E10" i="95" s="1"/>
  <c r="C22" i="41"/>
  <c r="E27" i="68"/>
  <c r="G8" i="159" s="1"/>
  <c r="E41" i="69"/>
  <c r="F240" i="201" s="1"/>
  <c r="F23" i="26"/>
  <c r="B7" i="157"/>
  <c r="B6" i="157"/>
  <c r="C7" i="157"/>
  <c r="C12" i="157"/>
  <c r="C30" i="66"/>
  <c r="E9" i="157" s="1"/>
  <c r="C5" i="157"/>
  <c r="D33" i="66"/>
  <c r="F12" i="157" s="1"/>
  <c r="C23" i="66"/>
  <c r="E4" i="157" s="1"/>
  <c r="C10" i="157"/>
  <c r="D24" i="66"/>
  <c r="F5" i="157" s="1"/>
  <c r="C27" i="66"/>
  <c r="E8" i="157" s="1"/>
  <c r="C9" i="157"/>
  <c r="D31" i="66"/>
  <c r="F10" i="157" s="1"/>
  <c r="E31" i="66"/>
  <c r="G10" i="157" s="1"/>
  <c r="B33" i="66"/>
  <c r="D12" i="157" s="1"/>
  <c r="D30" i="66"/>
  <c r="F9" i="157" s="1"/>
  <c r="B32" i="66"/>
  <c r="D11" i="157" s="1"/>
  <c r="C24" i="66"/>
  <c r="E5" i="157" s="1"/>
  <c r="E27" i="66"/>
  <c r="G8" i="157" s="1"/>
  <c r="B31" i="66"/>
  <c r="D10" i="157" s="1"/>
  <c r="D27" i="66"/>
  <c r="F8" i="157" s="1"/>
  <c r="B30" i="66"/>
  <c r="D9" i="157" s="1"/>
  <c r="D22" i="66"/>
  <c r="F3" i="157" s="1"/>
  <c r="B27" i="66"/>
  <c r="D8" i="157" s="1"/>
  <c r="E22" i="66"/>
  <c r="G3" i="157" s="1"/>
  <c r="D26" i="66"/>
  <c r="F7" i="157" s="1"/>
  <c r="B26" i="66"/>
  <c r="D7" i="157" s="1"/>
  <c r="C8" i="157"/>
  <c r="E25" i="66"/>
  <c r="G6" i="157" s="1"/>
  <c r="B25" i="66"/>
  <c r="D6" i="157" s="1"/>
  <c r="D25" i="66"/>
  <c r="F6" i="157" s="1"/>
  <c r="B24" i="66"/>
  <c r="D5" i="157" s="1"/>
  <c r="H10" i="216"/>
  <c r="H4" i="216"/>
  <c r="B29" i="215"/>
  <c r="D11" i="216" s="1"/>
  <c r="H14" i="216"/>
  <c r="H5" i="216"/>
  <c r="H7" i="216"/>
  <c r="C23" i="215"/>
  <c r="E9" i="216" s="1"/>
  <c r="C9" i="216"/>
  <c r="D23" i="215"/>
  <c r="F9" i="216" s="1"/>
  <c r="C11" i="216"/>
  <c r="B23" i="215"/>
  <c r="D9" i="216" s="1"/>
  <c r="B22" i="215"/>
  <c r="D8" i="216" s="1"/>
  <c r="D22" i="215"/>
  <c r="F8" i="216" s="1"/>
  <c r="C29" i="215"/>
  <c r="E11" i="216" s="1"/>
  <c r="D30" i="215"/>
  <c r="F13" i="216" s="1"/>
  <c r="D29" i="215"/>
  <c r="F11" i="216" s="1"/>
  <c r="B40" i="11"/>
  <c r="D17" i="95" s="1"/>
  <c r="B28" i="11"/>
  <c r="D5" i="95" s="1"/>
  <c r="D30" i="11"/>
  <c r="F7" i="95" s="1"/>
  <c r="D40" i="11"/>
  <c r="F17" i="95" s="1"/>
  <c r="D28" i="11"/>
  <c r="F5" i="95" s="1"/>
  <c r="D39" i="11"/>
  <c r="F16" i="95" s="1"/>
  <c r="D27" i="11"/>
  <c r="F4" i="95" s="1"/>
  <c r="D38" i="11"/>
  <c r="F15" i="95" s="1"/>
  <c r="E28" i="11"/>
  <c r="G5" i="95" s="1"/>
  <c r="D37" i="11"/>
  <c r="F14" i="95" s="1"/>
  <c r="B17" i="95"/>
  <c r="C11" i="95"/>
  <c r="B34" i="11"/>
  <c r="D11" i="95" s="1"/>
  <c r="D36" i="11"/>
  <c r="F13" i="95" s="1"/>
  <c r="C17" i="95"/>
  <c r="C10" i="95"/>
  <c r="B11" i="95"/>
  <c r="B33" i="11"/>
  <c r="D10" i="95" s="1"/>
  <c r="D35" i="11"/>
  <c r="F12" i="95" s="1"/>
  <c r="B32" i="11"/>
  <c r="D9" i="95" s="1"/>
  <c r="D34" i="11"/>
  <c r="F11" i="95" s="1"/>
  <c r="E36" i="11"/>
  <c r="G13" i="95" s="1"/>
  <c r="B31" i="11"/>
  <c r="D8" i="95" s="1"/>
  <c r="D33" i="11"/>
  <c r="F10" i="95" s="1"/>
  <c r="B30" i="11"/>
  <c r="D7" i="95" s="1"/>
  <c r="D32" i="11"/>
  <c r="F9" i="95" s="1"/>
  <c r="E34" i="11"/>
  <c r="G11" i="95" s="1"/>
  <c r="C30" i="11"/>
  <c r="E7" i="95" s="1"/>
  <c r="C7" i="95"/>
  <c r="C6" i="95"/>
  <c r="B29" i="11"/>
  <c r="D6" i="95" s="1"/>
  <c r="D31" i="11"/>
  <c r="F8" i="95" s="1"/>
  <c r="E33" i="11"/>
  <c r="G10" i="95" s="1"/>
  <c r="C22" i="217"/>
  <c r="E3" i="218" s="1"/>
  <c r="B22" i="217"/>
  <c r="D3" i="218" s="1"/>
  <c r="D22" i="217"/>
  <c r="F3" i="218" s="1"/>
  <c r="B3" i="218"/>
  <c r="C9" i="109"/>
  <c r="H13" i="109"/>
  <c r="B22" i="24"/>
  <c r="D3" i="109" s="1"/>
  <c r="D26" i="24"/>
  <c r="F10" i="109" s="1"/>
  <c r="C10" i="109"/>
  <c r="B27" i="24"/>
  <c r="D11" i="109" s="1"/>
  <c r="B26" i="24"/>
  <c r="D10" i="109" s="1"/>
  <c r="B24" i="24"/>
  <c r="D8" i="109" s="1"/>
  <c r="C11" i="109"/>
  <c r="C25" i="24"/>
  <c r="E9" i="109" s="1"/>
  <c r="C27" i="24"/>
  <c r="E11" i="109" s="1"/>
  <c r="B6" i="109"/>
  <c r="D6" i="109"/>
  <c r="B23" i="24"/>
  <c r="D7" i="109" s="1"/>
  <c r="C7" i="109"/>
  <c r="D24" i="24"/>
  <c r="F8" i="109" s="1"/>
  <c r="D5" i="109"/>
  <c r="C8" i="109"/>
  <c r="D23" i="24"/>
  <c r="F7" i="109" s="1"/>
  <c r="C26" i="24"/>
  <c r="E10" i="109" s="1"/>
  <c r="D22" i="24"/>
  <c r="F3" i="109" s="1"/>
  <c r="B22" i="26"/>
  <c r="D3" i="112" s="1"/>
  <c r="C22" i="26"/>
  <c r="E3" i="112" s="1"/>
  <c r="D22" i="26"/>
  <c r="F3" i="112" s="1"/>
  <c r="B3" i="112"/>
  <c r="E47" i="63"/>
  <c r="F202" i="201" s="1"/>
  <c r="E47" i="169"/>
  <c r="F226" i="201" s="1"/>
  <c r="E23" i="71"/>
  <c r="G4" i="162" s="1"/>
  <c r="H4" i="162" s="1"/>
  <c r="E25" i="70"/>
  <c r="G6" i="160" s="1"/>
  <c r="E30" i="70"/>
  <c r="G11" i="160" s="1"/>
  <c r="G85" i="207"/>
  <c r="G86" i="207"/>
  <c r="C22" i="37"/>
  <c r="E3" i="128" s="1"/>
  <c r="F23" i="180"/>
  <c r="F77" i="91"/>
  <c r="C22" i="62"/>
  <c r="E3" i="154" s="1"/>
  <c r="C22" i="14"/>
  <c r="E3" i="98" s="1"/>
  <c r="C22" i="23"/>
  <c r="E3" i="108" s="1"/>
  <c r="C22" i="66"/>
  <c r="E3" i="157" s="1"/>
  <c r="E5" i="181"/>
  <c r="H5" i="181" s="1"/>
  <c r="E70" i="223"/>
  <c r="E17" i="224"/>
  <c r="H17" i="224" s="1"/>
  <c r="E13" i="224"/>
  <c r="H13" i="224" s="1"/>
  <c r="E16" i="224"/>
  <c r="H16" i="224" s="1"/>
  <c r="E11" i="224"/>
  <c r="H11" i="224" s="1"/>
  <c r="E14" i="224"/>
  <c r="H14" i="224" s="1"/>
  <c r="E9" i="224"/>
  <c r="H9" i="224" s="1"/>
  <c r="E12" i="224"/>
  <c r="H12" i="224" s="1"/>
  <c r="E7" i="224"/>
  <c r="H7" i="224" s="1"/>
  <c r="E10" i="224"/>
  <c r="H10" i="224" s="1"/>
  <c r="F29" i="223"/>
  <c r="E5" i="224"/>
  <c r="H5" i="224" s="1"/>
  <c r="E8" i="224"/>
  <c r="H8" i="224" s="1"/>
  <c r="F26" i="223"/>
  <c r="E3" i="224"/>
  <c r="H3" i="224" s="1"/>
  <c r="E6" i="224"/>
  <c r="H6" i="224" s="1"/>
  <c r="F27" i="223"/>
  <c r="E4" i="224"/>
  <c r="H4" i="224" s="1"/>
  <c r="E15" i="224"/>
  <c r="H15" i="224" s="1"/>
  <c r="E26" i="66"/>
  <c r="G7" i="157" s="1"/>
  <c r="H7" i="157" s="1"/>
  <c r="E22" i="62"/>
  <c r="G3" i="154" s="1"/>
  <c r="E26" i="178"/>
  <c r="G7" i="179" s="1"/>
  <c r="E22" i="61"/>
  <c r="G3" i="153" s="1"/>
  <c r="E23" i="80"/>
  <c r="G4" i="156" s="1"/>
  <c r="E23" i="89"/>
  <c r="F23" i="89" s="1"/>
  <c r="E27" i="23"/>
  <c r="G8" i="108" s="1"/>
  <c r="B22" i="23"/>
  <c r="D3" i="108" s="1"/>
  <c r="E28" i="62"/>
  <c r="G10" i="154" s="1"/>
  <c r="H10" i="154" s="1"/>
  <c r="E30" i="66"/>
  <c r="G9" i="157" s="1"/>
  <c r="E49" i="89"/>
  <c r="F204" i="201" s="1"/>
  <c r="E25" i="62"/>
  <c r="F25" i="62" s="1"/>
  <c r="E24" i="24"/>
  <c r="G8" i="109" s="1"/>
  <c r="E23" i="27"/>
  <c r="G4" i="113" s="1"/>
  <c r="E33" i="66"/>
  <c r="G12" i="157" s="1"/>
  <c r="E29" i="52"/>
  <c r="E27" i="62"/>
  <c r="G9" i="154" s="1"/>
  <c r="H9" i="154" s="1"/>
  <c r="E49" i="38"/>
  <c r="F176" i="201" s="1"/>
  <c r="D52" i="3" s="1"/>
  <c r="E52" i="3" s="1"/>
  <c r="E25" i="29"/>
  <c r="F25" i="29" s="1"/>
  <c r="E40" i="31"/>
  <c r="F40" i="31" s="1"/>
  <c r="E66" i="32"/>
  <c r="G42" i="122" s="1"/>
  <c r="E27" i="47"/>
  <c r="G8" i="139" s="1"/>
  <c r="E42" i="10"/>
  <c r="F118" i="201" s="1"/>
  <c r="D19" i="3" s="1"/>
  <c r="E19" i="3" s="1"/>
  <c r="E30" i="23"/>
  <c r="G11" i="108" s="1"/>
  <c r="E43" i="31"/>
  <c r="E31" i="53"/>
  <c r="G8" i="145" s="1"/>
  <c r="E28" i="20"/>
  <c r="G9" i="105" s="1"/>
  <c r="E22" i="80"/>
  <c r="G3" i="156" s="1"/>
  <c r="E25" i="178"/>
  <c r="G6" i="179" s="1"/>
  <c r="E38" i="11"/>
  <c r="G15" i="95" s="1"/>
  <c r="H15" i="95" s="1"/>
  <c r="E43" i="32"/>
  <c r="G20" i="122" s="1"/>
  <c r="H20" i="122" s="1"/>
  <c r="E23" i="54"/>
  <c r="G4" i="146" s="1"/>
  <c r="E23" i="60"/>
  <c r="G4" i="152" s="1"/>
  <c r="E37" i="31"/>
  <c r="G13" i="121" s="1"/>
  <c r="E23" i="178"/>
  <c r="G4" i="179" s="1"/>
  <c r="D22" i="20"/>
  <c r="F3" i="105" s="1"/>
  <c r="E65" i="32"/>
  <c r="G41" i="122" s="1"/>
  <c r="E25" i="43"/>
  <c r="G7" i="135" s="1"/>
  <c r="E28" i="51"/>
  <c r="G5" i="143" s="1"/>
  <c r="E49" i="80"/>
  <c r="F260" i="201" s="1"/>
  <c r="E26" i="28"/>
  <c r="G7" i="115" s="1"/>
  <c r="E40" i="32"/>
  <c r="G17" i="122" s="1"/>
  <c r="E29" i="20"/>
  <c r="G10" i="105" s="1"/>
  <c r="E22" i="10"/>
  <c r="G3" i="94" s="1"/>
  <c r="E32" i="11"/>
  <c r="G9" i="95" s="1"/>
  <c r="E32" i="28"/>
  <c r="G13" i="115" s="1"/>
  <c r="E31" i="32"/>
  <c r="E68" i="201"/>
  <c r="D13" i="3" s="1"/>
  <c r="E13" i="3" s="1"/>
  <c r="E68" i="32"/>
  <c r="G44" i="122" s="1"/>
  <c r="E47" i="65"/>
  <c r="F232" i="201" s="1"/>
  <c r="E27" i="16"/>
  <c r="G8" i="100" s="1"/>
  <c r="E25" i="91"/>
  <c r="G8" i="214"/>
  <c r="E25" i="16"/>
  <c r="E34" i="53"/>
  <c r="G11" i="145" s="1"/>
  <c r="E12" i="108"/>
  <c r="E46" i="55"/>
  <c r="F272" i="201" s="1"/>
  <c r="D76" i="3" s="1"/>
  <c r="E76" i="3" s="1"/>
  <c r="E27" i="21"/>
  <c r="E26" i="176"/>
  <c r="E26" i="16"/>
  <c r="G7" i="100" s="1"/>
  <c r="H7" i="100" s="1"/>
  <c r="E24" i="25"/>
  <c r="G5" i="110" s="1"/>
  <c r="E35" i="11"/>
  <c r="G12" i="95" s="1"/>
  <c r="E36" i="51"/>
  <c r="E26" i="23"/>
  <c r="G7" i="108" s="1"/>
  <c r="E22" i="60"/>
  <c r="G3" i="152" s="1"/>
  <c r="E27" i="15"/>
  <c r="G9" i="99" s="1"/>
  <c r="H9" i="99" s="1"/>
  <c r="E22" i="22"/>
  <c r="G6" i="109"/>
  <c r="H6" i="109" s="1"/>
  <c r="E22" i="54"/>
  <c r="E44" i="31"/>
  <c r="G20" i="121" s="1"/>
  <c r="E31" i="46"/>
  <c r="G12" i="137" s="1"/>
  <c r="G3" i="99"/>
  <c r="H3" i="99" s="1"/>
  <c r="E23" i="185"/>
  <c r="G4" i="186" s="1"/>
  <c r="E23" i="18"/>
  <c r="G4" i="103" s="1"/>
  <c r="H4" i="103" s="1"/>
  <c r="E23" i="25"/>
  <c r="E22" i="197"/>
  <c r="G3" i="198" s="1"/>
  <c r="E35" i="56"/>
  <c r="G12" i="149" s="1"/>
  <c r="E25" i="22"/>
  <c r="E35" i="28"/>
  <c r="E29" i="28"/>
  <c r="G10" i="115" s="1"/>
  <c r="H10" i="115" s="1"/>
  <c r="E37" i="32"/>
  <c r="G14" i="122" s="1"/>
  <c r="E24" i="36"/>
  <c r="E28" i="43"/>
  <c r="E29" i="215"/>
  <c r="G11" i="216" s="1"/>
  <c r="E28" i="52"/>
  <c r="G5" i="144" s="1"/>
  <c r="H5" i="144" s="1"/>
  <c r="E24" i="62"/>
  <c r="G5" i="154" s="1"/>
  <c r="E25" i="25"/>
  <c r="G6" i="110" s="1"/>
  <c r="E22" i="47"/>
  <c r="F22" i="47" s="1"/>
  <c r="E33" i="28"/>
  <c r="G14" i="115" s="1"/>
  <c r="E26" i="9"/>
  <c r="G3" i="93" s="1"/>
  <c r="E25" i="21"/>
  <c r="G6" i="106" s="1"/>
  <c r="E6" i="131"/>
  <c r="E72" i="32"/>
  <c r="E5" i="206"/>
  <c r="E26" i="32"/>
  <c r="G3" i="122" s="1"/>
  <c r="H3" i="122" s="1"/>
  <c r="E24" i="76"/>
  <c r="G5" i="125" s="1"/>
  <c r="E31" i="40"/>
  <c r="G12" i="131" s="1"/>
  <c r="E22" i="88"/>
  <c r="G3" i="148" s="1"/>
  <c r="E23" i="23"/>
  <c r="G4" i="108" s="1"/>
  <c r="E24" i="16"/>
  <c r="G5" i="100" s="1"/>
  <c r="E49" i="71"/>
  <c r="E22" i="15"/>
  <c r="G4" i="99" s="1"/>
  <c r="E37" i="11"/>
  <c r="G14" i="95" s="1"/>
  <c r="H14" i="95" s="1"/>
  <c r="E23" i="24"/>
  <c r="E3" i="120"/>
  <c r="E28" i="40"/>
  <c r="E22" i="58"/>
  <c r="E8" i="179"/>
  <c r="E39" i="11"/>
  <c r="E22" i="16"/>
  <c r="G3" i="100" s="1"/>
  <c r="E4" i="156"/>
  <c r="E23" i="10"/>
  <c r="G4" i="94" s="1"/>
  <c r="H4" i="94" s="1"/>
  <c r="E26" i="21"/>
  <c r="G7" i="106" s="1"/>
  <c r="E22" i="30"/>
  <c r="G3" i="120" s="1"/>
  <c r="E50" i="31"/>
  <c r="G27" i="121" s="1"/>
  <c r="E34" i="32"/>
  <c r="E32" i="56"/>
  <c r="G5" i="214"/>
  <c r="H5" i="214" s="1"/>
  <c r="E22" i="34"/>
  <c r="G3" i="124" s="1"/>
  <c r="H3" i="124" s="1"/>
  <c r="E31" i="37"/>
  <c r="E25" i="37"/>
  <c r="E24" i="49"/>
  <c r="G5" i="140" s="1"/>
  <c r="E28" i="53"/>
  <c r="G5" i="145" s="1"/>
  <c r="F80" i="91"/>
  <c r="E28" i="91"/>
  <c r="F28" i="91" s="1"/>
  <c r="E7" i="125"/>
  <c r="E25" i="23"/>
  <c r="E23" i="57"/>
  <c r="E30" i="37"/>
  <c r="E22" i="176"/>
  <c r="G3" i="177" s="1"/>
  <c r="E27" i="40"/>
  <c r="E22" i="46"/>
  <c r="G3" i="137" s="1"/>
  <c r="E28" i="50"/>
  <c r="G5" i="141" s="1"/>
  <c r="E33" i="53"/>
  <c r="G10" i="145" s="1"/>
  <c r="E27" i="53"/>
  <c r="G4" i="145" s="1"/>
  <c r="E22" i="29"/>
  <c r="G3" i="119" s="1"/>
  <c r="E26" i="11"/>
  <c r="E24" i="20"/>
  <c r="G5" i="105" s="1"/>
  <c r="B22" i="213"/>
  <c r="D3" i="214" s="1"/>
  <c r="D7" i="214"/>
  <c r="E32" i="31"/>
  <c r="E35" i="32"/>
  <c r="G12" i="122" s="1"/>
  <c r="E22" i="76"/>
  <c r="G3" i="125" s="1"/>
  <c r="E26" i="43"/>
  <c r="F26" i="43" s="1"/>
  <c r="E26" i="47"/>
  <c r="G7" i="139" s="1"/>
  <c r="E35" i="51"/>
  <c r="G12" i="143" s="1"/>
  <c r="E27" i="60"/>
  <c r="G8" i="152" s="1"/>
  <c r="H8" i="152" s="1"/>
  <c r="D22" i="23"/>
  <c r="F3" i="108" s="1"/>
  <c r="F13" i="108"/>
  <c r="E28" i="21"/>
  <c r="E32" i="21"/>
  <c r="G13" i="106" s="1"/>
  <c r="E22" i="27"/>
  <c r="E25" i="76"/>
  <c r="E22" i="17"/>
  <c r="G3" i="101" s="1"/>
  <c r="E22" i="19"/>
  <c r="G3" i="104" s="1"/>
  <c r="E22" i="20"/>
  <c r="G3" i="105" s="1"/>
  <c r="E22" i="195"/>
  <c r="E47" i="195"/>
  <c r="F140" i="201" s="1"/>
  <c r="E22" i="28"/>
  <c r="G3" i="115" s="1"/>
  <c r="E50" i="30"/>
  <c r="F166" i="201" s="1"/>
  <c r="D49" i="3" s="1"/>
  <c r="E49" i="3" s="1"/>
  <c r="E23" i="30"/>
  <c r="G4" i="120" s="1"/>
  <c r="E27" i="50"/>
  <c r="E32" i="53"/>
  <c r="G9" i="145" s="1"/>
  <c r="E36" i="56"/>
  <c r="G13" i="149" s="1"/>
  <c r="H13" i="149" s="1"/>
  <c r="E30" i="56"/>
  <c r="E26" i="91"/>
  <c r="F78" i="91"/>
  <c r="E24" i="15"/>
  <c r="G6" i="99" s="1"/>
  <c r="E24" i="17"/>
  <c r="E49" i="31"/>
  <c r="G26" i="121" s="1"/>
  <c r="E71" i="32"/>
  <c r="G47" i="122" s="1"/>
  <c r="E28" i="32"/>
  <c r="G5" i="122" s="1"/>
  <c r="E24" i="34"/>
  <c r="G5" i="124" s="1"/>
  <c r="E22" i="39"/>
  <c r="G3" i="130" s="1"/>
  <c r="E69" i="39"/>
  <c r="F192" i="201" s="1"/>
  <c r="D56" i="3" s="1"/>
  <c r="E56" i="3" s="1"/>
  <c r="E23" i="90"/>
  <c r="F23" i="90" s="1"/>
  <c r="E24" i="46"/>
  <c r="G5" i="137" s="1"/>
  <c r="E31" i="47"/>
  <c r="G12" i="139" s="1"/>
  <c r="E34" i="51"/>
  <c r="G11" i="143" s="1"/>
  <c r="E20" i="121"/>
  <c r="E40" i="11"/>
  <c r="G17" i="95" s="1"/>
  <c r="H17" i="95" s="1"/>
  <c r="E25" i="15"/>
  <c r="G7" i="99" s="1"/>
  <c r="E23" i="12"/>
  <c r="G4" i="96" s="1"/>
  <c r="H4" i="96" s="1"/>
  <c r="E38" i="28"/>
  <c r="G19" i="115" s="1"/>
  <c r="E31" i="31"/>
  <c r="G7" i="121" s="1"/>
  <c r="E24" i="19"/>
  <c r="E13" i="95"/>
  <c r="E22" i="18"/>
  <c r="G3" i="103" s="1"/>
  <c r="E33" i="21"/>
  <c r="G14" i="106" s="1"/>
  <c r="E24" i="23"/>
  <c r="E22" i="199"/>
  <c r="G3" i="200" s="1"/>
  <c r="E34" i="21"/>
  <c r="G15" i="106" s="1"/>
  <c r="E26" i="51"/>
  <c r="G3" i="143" s="1"/>
  <c r="E24" i="27"/>
  <c r="G5" i="113" s="1"/>
  <c r="H5" i="113" s="1"/>
  <c r="B23" i="20"/>
  <c r="D4" i="105" s="1"/>
  <c r="E31" i="122"/>
  <c r="E24" i="37"/>
  <c r="G5" i="128" s="1"/>
  <c r="E32" i="47"/>
  <c r="G13" i="139" s="1"/>
  <c r="E34" i="31"/>
  <c r="G10" i="121" s="1"/>
  <c r="E62" i="32"/>
  <c r="G39" i="122" s="1"/>
  <c r="E27" i="46"/>
  <c r="G8" i="137" s="1"/>
  <c r="E28" i="47"/>
  <c r="E5" i="145"/>
  <c r="E26" i="60"/>
  <c r="E28" i="31"/>
  <c r="G4" i="121" s="1"/>
  <c r="E9" i="145"/>
  <c r="E6" i="157"/>
  <c r="E12" i="159"/>
  <c r="E93" i="201"/>
  <c r="E25" i="54"/>
  <c r="E25" i="12"/>
  <c r="G6" i="96" s="1"/>
  <c r="E24" i="21"/>
  <c r="G5" i="106" s="1"/>
  <c r="E24" i="203"/>
  <c r="G5" i="204" s="1"/>
  <c r="E24" i="42"/>
  <c r="E36" i="21"/>
  <c r="G5" i="109"/>
  <c r="H5" i="109" s="1"/>
  <c r="E23" i="77"/>
  <c r="G4" i="142" s="1"/>
  <c r="E34" i="56"/>
  <c r="E30" i="21"/>
  <c r="E22" i="215"/>
  <c r="E29" i="11"/>
  <c r="E24" i="44"/>
  <c r="G5" i="136" s="1"/>
  <c r="H5" i="136" s="1"/>
  <c r="E22" i="78"/>
  <c r="G3" i="138" s="1"/>
  <c r="E30" i="53"/>
  <c r="G7" i="145" s="1"/>
  <c r="E25" i="58"/>
  <c r="E30" i="40"/>
  <c r="G11" i="131" s="1"/>
  <c r="E36" i="53"/>
  <c r="F76" i="91"/>
  <c r="E24" i="91"/>
  <c r="E28" i="23"/>
  <c r="E27" i="37"/>
  <c r="E22" i="43"/>
  <c r="E26" i="52"/>
  <c r="E28" i="56"/>
  <c r="E25" i="18"/>
  <c r="G6" i="103" s="1"/>
  <c r="H6" i="103" s="1"/>
  <c r="E23" i="87"/>
  <c r="E24" i="40"/>
  <c r="G5" i="131" s="1"/>
  <c r="E27" i="24"/>
  <c r="E23" i="76"/>
  <c r="G4" i="125" s="1"/>
  <c r="E22" i="40"/>
  <c r="E26" i="50"/>
  <c r="E25" i="19"/>
  <c r="G6" i="104" s="1"/>
  <c r="E11" i="143"/>
  <c r="E27" i="11"/>
  <c r="E22" i="14"/>
  <c r="G3" i="98" s="1"/>
  <c r="E35" i="21"/>
  <c r="G16" i="106" s="1"/>
  <c r="E29" i="21"/>
  <c r="E26" i="24"/>
  <c r="E22" i="25"/>
  <c r="G3" i="110" s="1"/>
  <c r="E47" i="167"/>
  <c r="F154" i="201" s="1"/>
  <c r="E22" i="167"/>
  <c r="E23" i="203"/>
  <c r="E47" i="221"/>
  <c r="E22" i="221"/>
  <c r="G6" i="214"/>
  <c r="E25" i="57"/>
  <c r="E23" i="191"/>
  <c r="G4" i="192" s="1"/>
  <c r="E23" i="19"/>
  <c r="E55" i="185"/>
  <c r="E22" i="185"/>
  <c r="G3" i="186" s="1"/>
  <c r="E23" i="21"/>
  <c r="E27" i="22"/>
  <c r="G8" i="107" s="1"/>
  <c r="E37" i="28"/>
  <c r="G18" i="115" s="1"/>
  <c r="E46" i="122"/>
  <c r="E32" i="32"/>
  <c r="G29" i="122"/>
  <c r="E22" i="203"/>
  <c r="E24" i="28"/>
  <c r="E41" i="31"/>
  <c r="G17" i="121" s="1"/>
  <c r="E69" i="32"/>
  <c r="G45" i="122" s="1"/>
  <c r="E38" i="32"/>
  <c r="G15" i="122" s="1"/>
  <c r="E25" i="36"/>
  <c r="G7" i="127" s="1"/>
  <c r="E30" i="215"/>
  <c r="E24" i="22"/>
  <c r="E22" i="23"/>
  <c r="E22" i="26"/>
  <c r="G3" i="112" s="1"/>
  <c r="E53" i="26"/>
  <c r="F164" i="201" s="1"/>
  <c r="E51" i="187"/>
  <c r="F170" i="201" s="1"/>
  <c r="E22" i="187"/>
  <c r="E34" i="28"/>
  <c r="E28" i="28"/>
  <c r="E26" i="29"/>
  <c r="E51" i="31"/>
  <c r="G28" i="121" s="1"/>
  <c r="E45" i="31"/>
  <c r="E39" i="31"/>
  <c r="G15" i="121" s="1"/>
  <c r="E33" i="31"/>
  <c r="E73" i="32"/>
  <c r="G49" i="122" s="1"/>
  <c r="E67" i="32"/>
  <c r="E61" i="32"/>
  <c r="G38" i="122" s="1"/>
  <c r="E42" i="32"/>
  <c r="G19" i="122" s="1"/>
  <c r="E36" i="32"/>
  <c r="E30" i="32"/>
  <c r="E26" i="34"/>
  <c r="E23" i="36"/>
  <c r="E22" i="217"/>
  <c r="G3" i="218" s="1"/>
  <c r="E27" i="20"/>
  <c r="G8" i="105" s="1"/>
  <c r="E36" i="28"/>
  <c r="E22" i="191"/>
  <c r="G3" i="192" s="1"/>
  <c r="E35" i="31"/>
  <c r="E23" i="176"/>
  <c r="G4" i="177" s="1"/>
  <c r="E29" i="43"/>
  <c r="E28" i="46"/>
  <c r="E32" i="51"/>
  <c r="E26" i="53"/>
  <c r="G3" i="145" s="1"/>
  <c r="E28" i="9"/>
  <c r="G5" i="93" s="1"/>
  <c r="E25" i="20"/>
  <c r="E53" i="31"/>
  <c r="E27" i="208"/>
  <c r="G3" i="209" s="1"/>
  <c r="E54" i="208"/>
  <c r="F258" i="201" s="1"/>
  <c r="E22" i="37"/>
  <c r="F74" i="91"/>
  <c r="E22" i="91"/>
  <c r="F22" i="91" s="1"/>
  <c r="E26" i="15"/>
  <c r="E30" i="11"/>
  <c r="G7" i="95" s="1"/>
  <c r="E22" i="57"/>
  <c r="E23" i="43"/>
  <c r="E29" i="47"/>
  <c r="E28" i="8"/>
  <c r="E28" i="15"/>
  <c r="E23" i="17"/>
  <c r="G4" i="101" s="1"/>
  <c r="H4" i="101" s="1"/>
  <c r="E3" i="102"/>
  <c r="E26" i="22"/>
  <c r="G7" i="107" s="1"/>
  <c r="E30" i="28"/>
  <c r="G11" i="115" s="1"/>
  <c r="E47" i="31"/>
  <c r="G24" i="121" s="1"/>
  <c r="E29" i="31"/>
  <c r="G5" i="121" s="1"/>
  <c r="E63" i="32"/>
  <c r="E23" i="78"/>
  <c r="E31" i="52"/>
  <c r="G8" i="144" s="1"/>
  <c r="E24" i="54"/>
  <c r="E24" i="60"/>
  <c r="G5" i="152" s="1"/>
  <c r="E22" i="79"/>
  <c r="G3" i="102" s="1"/>
  <c r="E30" i="9"/>
  <c r="E42" i="13"/>
  <c r="F130" i="201" s="1"/>
  <c r="E22" i="13"/>
  <c r="G3" i="97" s="1"/>
  <c r="E29" i="15"/>
  <c r="G11" i="99" s="1"/>
  <c r="E23" i="15"/>
  <c r="E22" i="21"/>
  <c r="E22" i="24"/>
  <c r="G3" i="109" s="1"/>
  <c r="H3" i="109" s="1"/>
  <c r="E31" i="28"/>
  <c r="E25" i="28"/>
  <c r="G6" i="115" s="1"/>
  <c r="H6" i="115" s="1"/>
  <c r="E22" i="87"/>
  <c r="E23" i="29"/>
  <c r="G4" i="119" s="1"/>
  <c r="E54" i="31"/>
  <c r="F54" i="31" s="1"/>
  <c r="E48" i="31"/>
  <c r="E42" i="31"/>
  <c r="E36" i="31"/>
  <c r="E30" i="31"/>
  <c r="E70" i="32"/>
  <c r="G46" i="122" s="1"/>
  <c r="E64" i="32"/>
  <c r="F64" i="32" s="1"/>
  <c r="E39" i="32"/>
  <c r="G16" i="122" s="1"/>
  <c r="E27" i="32"/>
  <c r="E23" i="34"/>
  <c r="E26" i="36"/>
  <c r="G8" i="127" s="1"/>
  <c r="E24" i="176"/>
  <c r="E24" i="43"/>
  <c r="E22" i="44"/>
  <c r="G3" i="136" s="1"/>
  <c r="H3" i="136" s="1"/>
  <c r="E29" i="46"/>
  <c r="E23" i="46"/>
  <c r="E30" i="47"/>
  <c r="E24" i="47"/>
  <c r="E22" i="77"/>
  <c r="G3" i="142" s="1"/>
  <c r="E33" i="51"/>
  <c r="E23" i="88"/>
  <c r="E25" i="60"/>
  <c r="E32" i="37"/>
  <c r="E26" i="37"/>
  <c r="E29" i="40"/>
  <c r="E23" i="40"/>
  <c r="E23" i="42"/>
  <c r="G4" i="133" s="1"/>
  <c r="E23" i="44"/>
  <c r="E30" i="52"/>
  <c r="G7" i="144" s="1"/>
  <c r="E35" i="53"/>
  <c r="E29" i="53"/>
  <c r="E33" i="56"/>
  <c r="E27" i="56"/>
  <c r="F81" i="91"/>
  <c r="E29" i="91"/>
  <c r="F29" i="91" s="1"/>
  <c r="E23" i="91"/>
  <c r="F23" i="91" s="1"/>
  <c r="F75" i="91"/>
  <c r="E27" i="43"/>
  <c r="E42" i="122"/>
  <c r="E32" i="122"/>
  <c r="E29" i="122"/>
  <c r="E3" i="143"/>
  <c r="E26" i="46"/>
  <c r="E23" i="215"/>
  <c r="E30" i="51"/>
  <c r="E27" i="52"/>
  <c r="G4" i="144" s="1"/>
  <c r="E24" i="58"/>
  <c r="E28" i="60"/>
  <c r="E11" i="159"/>
  <c r="E7" i="145"/>
  <c r="E34" i="122"/>
  <c r="E27" i="8"/>
  <c r="G9" i="214"/>
  <c r="E22" i="213"/>
  <c r="G3" i="214" s="1"/>
  <c r="E3" i="192"/>
  <c r="E23" i="37"/>
  <c r="E4" i="142"/>
  <c r="E23" i="49"/>
  <c r="E31" i="56"/>
  <c r="F79" i="91"/>
  <c r="E27" i="91"/>
  <c r="E27" i="33"/>
  <c r="G4" i="123" s="1"/>
  <c r="E29" i="37"/>
  <c r="G10" i="128" s="1"/>
  <c r="E26" i="40"/>
  <c r="G7" i="131" s="1"/>
  <c r="E5" i="204"/>
  <c r="E3" i="142"/>
  <c r="E8" i="159"/>
  <c r="E3" i="209"/>
  <c r="E24" i="57"/>
  <c r="G5" i="150" s="1"/>
  <c r="H5" i="150" s="1"/>
  <c r="E3" i="200"/>
  <c r="F7" i="214"/>
  <c r="E25" i="176"/>
  <c r="E8" i="145" l="1"/>
  <c r="H17" i="122"/>
  <c r="B54" i="53"/>
  <c r="H4" i="125"/>
  <c r="H41" i="122"/>
  <c r="H4" i="159"/>
  <c r="G30" i="122"/>
  <c r="H30" i="122" s="1"/>
  <c r="H5" i="131"/>
  <c r="H4" i="108"/>
  <c r="F24" i="91"/>
  <c r="H44" i="122"/>
  <c r="F25" i="54"/>
  <c r="H12" i="159"/>
  <c r="F72" i="32"/>
  <c r="E11" i="145"/>
  <c r="H11" i="145" s="1"/>
  <c r="D33" i="4"/>
  <c r="H19" i="115"/>
  <c r="H6" i="139"/>
  <c r="H7" i="160"/>
  <c r="F25" i="47"/>
  <c r="F26" i="72"/>
  <c r="F31" i="72" s="1"/>
  <c r="F32" i="72" s="1"/>
  <c r="F33" i="72" s="1"/>
  <c r="F22" i="38"/>
  <c r="F27" i="38" s="1"/>
  <c r="F28" i="38" s="1"/>
  <c r="F29" i="38" s="1"/>
  <c r="B52" i="53"/>
  <c r="H15" i="106"/>
  <c r="H3" i="105"/>
  <c r="G36" i="122"/>
  <c r="H36" i="122" s="1"/>
  <c r="F26" i="70"/>
  <c r="H39" i="122"/>
  <c r="G37" i="122"/>
  <c r="H37" i="122" s="1"/>
  <c r="E3" i="220"/>
  <c r="H3" i="220" s="1"/>
  <c r="G32" i="122"/>
  <c r="H32" i="122" s="1"/>
  <c r="G6" i="149"/>
  <c r="H6" i="149" s="1"/>
  <c r="H10" i="145"/>
  <c r="G34" i="122"/>
  <c r="H34" i="122" s="1"/>
  <c r="F39" i="11"/>
  <c r="F27" i="70"/>
  <c r="B57" i="53"/>
  <c r="G33" i="122"/>
  <c r="H33" i="122" s="1"/>
  <c r="H8" i="179"/>
  <c r="H26" i="121"/>
  <c r="H7" i="121"/>
  <c r="H11" i="160"/>
  <c r="H12" i="149"/>
  <c r="H6" i="104"/>
  <c r="F30" i="56"/>
  <c r="H3" i="163"/>
  <c r="H4" i="147"/>
  <c r="G24" i="122"/>
  <c r="H24" i="122" s="1"/>
  <c r="G31" i="122"/>
  <c r="H31" i="122" s="1"/>
  <c r="H3" i="145"/>
  <c r="F29" i="62"/>
  <c r="F22" i="68"/>
  <c r="B39" i="183"/>
  <c r="D28" i="4"/>
  <c r="D32" i="4"/>
  <c r="F22" i="178"/>
  <c r="H4" i="165"/>
  <c r="D3" i="145"/>
  <c r="F29" i="50"/>
  <c r="H3" i="140"/>
  <c r="H6" i="137"/>
  <c r="H7" i="139"/>
  <c r="H8" i="154"/>
  <c r="H4" i="206"/>
  <c r="G10" i="160"/>
  <c r="H10" i="160" s="1"/>
  <c r="F23" i="205"/>
  <c r="H8" i="206"/>
  <c r="H7" i="206"/>
  <c r="C33" i="66"/>
  <c r="E12" i="157" s="1"/>
  <c r="H12" i="157" s="1"/>
  <c r="F67" i="66"/>
  <c r="E69" i="66" s="1"/>
  <c r="F214" i="201" s="1"/>
  <c r="D62" i="3" s="1"/>
  <c r="E62" i="3" s="1"/>
  <c r="F22" i="63"/>
  <c r="F27" i="63" s="1"/>
  <c r="F28" i="63" s="1"/>
  <c r="F29" i="63" s="1"/>
  <c r="E6" i="141"/>
  <c r="H6" i="141" s="1"/>
  <c r="H11" i="131"/>
  <c r="H9" i="105"/>
  <c r="H7" i="131"/>
  <c r="G35" i="122"/>
  <c r="H35" i="122" s="1"/>
  <c r="H3" i="119"/>
  <c r="G25" i="122"/>
  <c r="H25" i="122" s="1"/>
  <c r="G21" i="122"/>
  <c r="H21" i="122" s="1"/>
  <c r="H19" i="122"/>
  <c r="H4" i="119"/>
  <c r="H23" i="121"/>
  <c r="H6" i="214"/>
  <c r="F33" i="37"/>
  <c r="H8" i="214"/>
  <c r="G27" i="122"/>
  <c r="F24" i="12"/>
  <c r="H4" i="100"/>
  <c r="G12" i="108"/>
  <c r="H12" i="108" s="1"/>
  <c r="F43" i="31"/>
  <c r="H5" i="124"/>
  <c r="F30" i="46"/>
  <c r="H12" i="137"/>
  <c r="H16" i="106"/>
  <c r="H7" i="135"/>
  <c r="H3" i="129"/>
  <c r="H7" i="125"/>
  <c r="F31" i="32"/>
  <c r="H5" i="121"/>
  <c r="H3" i="115"/>
  <c r="C31" i="28"/>
  <c r="E12" i="115" s="1"/>
  <c r="F70" i="28"/>
  <c r="E79" i="28" s="1"/>
  <c r="F188" i="201" s="1"/>
  <c r="D44" i="3" s="1"/>
  <c r="E44" i="3" s="1"/>
  <c r="H6" i="106"/>
  <c r="H10" i="105"/>
  <c r="H6" i="99"/>
  <c r="F30" i="68"/>
  <c r="F25" i="68"/>
  <c r="F22" i="169"/>
  <c r="F27" i="169" s="1"/>
  <c r="F28" i="169" s="1"/>
  <c r="F29" i="169" s="1"/>
  <c r="H4" i="152"/>
  <c r="F26" i="56"/>
  <c r="H4" i="146"/>
  <c r="F22" i="71"/>
  <c r="H4" i="145"/>
  <c r="F22" i="49"/>
  <c r="F22" i="90"/>
  <c r="F28" i="90" s="1"/>
  <c r="F29" i="90" s="1"/>
  <c r="F30" i="90" s="1"/>
  <c r="F25" i="40"/>
  <c r="H3" i="125"/>
  <c r="F62" i="23"/>
  <c r="E71" i="23" s="1"/>
  <c r="F160" i="201" s="1"/>
  <c r="D41" i="3" s="1"/>
  <c r="E41" i="3" s="1"/>
  <c r="H4" i="113"/>
  <c r="H11" i="115"/>
  <c r="H5" i="119"/>
  <c r="H4" i="120"/>
  <c r="H16" i="122"/>
  <c r="H49" i="122"/>
  <c r="H45" i="122"/>
  <c r="F33" i="32"/>
  <c r="H12" i="131"/>
  <c r="F32" i="31"/>
  <c r="H9" i="214"/>
  <c r="H4" i="107"/>
  <c r="H14" i="106"/>
  <c r="H5" i="106"/>
  <c r="F26" i="20"/>
  <c r="H3" i="100"/>
  <c r="H8" i="100"/>
  <c r="H11" i="99"/>
  <c r="F110" i="201"/>
  <c r="D14" i="3" s="1"/>
  <c r="E14" i="3" s="1"/>
  <c r="H8" i="95"/>
  <c r="F26" i="8"/>
  <c r="E6" i="159"/>
  <c r="H6" i="159" s="1"/>
  <c r="H3" i="214"/>
  <c r="H3" i="123"/>
  <c r="E7" i="105"/>
  <c r="H7" i="105" s="1"/>
  <c r="F26" i="76"/>
  <c r="H4" i="186"/>
  <c r="F25" i="46"/>
  <c r="F28" i="68"/>
  <c r="F26" i="33"/>
  <c r="H7" i="107"/>
  <c r="H3" i="104"/>
  <c r="H12" i="122"/>
  <c r="H5" i="140"/>
  <c r="F31" i="11"/>
  <c r="H4" i="179"/>
  <c r="F25" i="34"/>
  <c r="H3" i="162"/>
  <c r="H6" i="124"/>
  <c r="H9" i="159"/>
  <c r="F23" i="22"/>
  <c r="F26" i="205"/>
  <c r="F26" i="62"/>
  <c r="F26" i="176"/>
  <c r="H4" i="143"/>
  <c r="H5" i="160"/>
  <c r="F22" i="70"/>
  <c r="F38" i="31"/>
  <c r="F27" i="178"/>
  <c r="H5" i="206"/>
  <c r="H3" i="179"/>
  <c r="H3" i="159"/>
  <c r="H6" i="131"/>
  <c r="H13" i="108"/>
  <c r="H12" i="106"/>
  <c r="H3" i="149"/>
  <c r="F29" i="52"/>
  <c r="H11" i="137"/>
  <c r="F31" i="21"/>
  <c r="H11" i="108"/>
  <c r="F31" i="51"/>
  <c r="H8" i="143"/>
  <c r="F24" i="36"/>
  <c r="F22" i="69"/>
  <c r="F27" i="69" s="1"/>
  <c r="F28" i="69" s="1"/>
  <c r="F29" i="69" s="1"/>
  <c r="F29" i="51"/>
  <c r="F26" i="68"/>
  <c r="H3" i="96"/>
  <c r="H11" i="159"/>
  <c r="H3" i="170"/>
  <c r="F26" i="91"/>
  <c r="F29" i="32"/>
  <c r="H3" i="111"/>
  <c r="F31" i="68"/>
  <c r="H6" i="122"/>
  <c r="H10" i="108"/>
  <c r="G9" i="160"/>
  <c r="H9" i="160" s="1"/>
  <c r="F46" i="31"/>
  <c r="F22" i="55"/>
  <c r="F27" i="55" s="1"/>
  <c r="F28" i="55" s="1"/>
  <c r="F29" i="55" s="1"/>
  <c r="H3" i="133"/>
  <c r="H8" i="105"/>
  <c r="H7" i="106"/>
  <c r="H14" i="122"/>
  <c r="H3" i="121"/>
  <c r="F24" i="68"/>
  <c r="H4" i="154"/>
  <c r="H15" i="121"/>
  <c r="H10" i="121"/>
  <c r="G14" i="128"/>
  <c r="H14" i="128" s="1"/>
  <c r="H8" i="115"/>
  <c r="H4" i="93"/>
  <c r="E61" i="20"/>
  <c r="F134" i="201" s="1"/>
  <c r="D31" i="3" s="1"/>
  <c r="E31" i="3" s="1"/>
  <c r="F23" i="74"/>
  <c r="E7" i="159"/>
  <c r="H7" i="159" s="1"/>
  <c r="F23" i="14"/>
  <c r="F28" i="14" s="1"/>
  <c r="F29" i="14" s="1"/>
  <c r="F30" i="14" s="1"/>
  <c r="H11" i="157"/>
  <c r="H13" i="106"/>
  <c r="H4" i="98"/>
  <c r="F22" i="42"/>
  <c r="F25" i="42"/>
  <c r="F23" i="16"/>
  <c r="F32" i="66"/>
  <c r="F24" i="178"/>
  <c r="H5" i="179"/>
  <c r="H6" i="133"/>
  <c r="F22" i="12"/>
  <c r="F22" i="89"/>
  <c r="F28" i="89" s="1"/>
  <c r="F29" i="89" s="1"/>
  <c r="F30" i="89" s="1"/>
  <c r="F29" i="23"/>
  <c r="H4" i="115"/>
  <c r="H5" i="103"/>
  <c r="F23" i="58"/>
  <c r="H4" i="151"/>
  <c r="H7" i="108"/>
  <c r="F22" i="74"/>
  <c r="F25" i="91"/>
  <c r="H9" i="128"/>
  <c r="H5" i="110"/>
  <c r="F28" i="37"/>
  <c r="F23" i="62"/>
  <c r="E44" i="74"/>
  <c r="F278" i="201" s="1"/>
  <c r="D25" i="3" s="1"/>
  <c r="E25" i="3" s="1"/>
  <c r="F23" i="28"/>
  <c r="H18" i="115"/>
  <c r="H8" i="127"/>
  <c r="F27" i="91"/>
  <c r="H6" i="110"/>
  <c r="F22" i="36"/>
  <c r="H3" i="127"/>
  <c r="E27" i="122"/>
  <c r="H7" i="115"/>
  <c r="H4" i="117"/>
  <c r="F41" i="32"/>
  <c r="F36" i="51"/>
  <c r="H18" i="122"/>
  <c r="H3" i="165"/>
  <c r="H7" i="144"/>
  <c r="H30" i="121"/>
  <c r="E5" i="159"/>
  <c r="H5" i="159" s="1"/>
  <c r="F52" i="31"/>
  <c r="H3" i="126"/>
  <c r="F22" i="65"/>
  <c r="F27" i="65" s="1"/>
  <c r="F28" i="65" s="1"/>
  <c r="F29" i="65" s="1"/>
  <c r="F24" i="205"/>
  <c r="F27" i="31"/>
  <c r="F22" i="35"/>
  <c r="F27" i="35" s="1"/>
  <c r="F24" i="70"/>
  <c r="E71" i="70"/>
  <c r="F264" i="201" s="1"/>
  <c r="D73" i="3" s="1"/>
  <c r="G8" i="160"/>
  <c r="H8" i="160" s="1"/>
  <c r="F27" i="205"/>
  <c r="F24" i="29"/>
  <c r="F29" i="9"/>
  <c r="H3" i="93"/>
  <c r="F27" i="9"/>
  <c r="H7" i="99"/>
  <c r="H3" i="206"/>
  <c r="F22" i="205"/>
  <c r="C26" i="11"/>
  <c r="E3" i="95" s="1"/>
  <c r="F29" i="68"/>
  <c r="F24" i="18"/>
  <c r="E54" i="205"/>
  <c r="F242" i="201" s="1"/>
  <c r="F23" i="70"/>
  <c r="F23" i="68"/>
  <c r="H13" i="121"/>
  <c r="F37" i="31"/>
  <c r="E52" i="16"/>
  <c r="F148" i="201" s="1"/>
  <c r="D34" i="3" s="1"/>
  <c r="E34" i="3" s="1"/>
  <c r="F27" i="28"/>
  <c r="E72" i="15"/>
  <c r="F146" i="201" s="1"/>
  <c r="D33" i="3" s="1"/>
  <c r="E33" i="3" s="1"/>
  <c r="F24" i="76"/>
  <c r="F25" i="70"/>
  <c r="F30" i="70"/>
  <c r="G7" i="119"/>
  <c r="H7" i="119" s="1"/>
  <c r="H4" i="99"/>
  <c r="H10" i="157"/>
  <c r="F22" i="61"/>
  <c r="F27" i="61" s="1"/>
  <c r="F28" i="61" s="1"/>
  <c r="F29" i="61" s="1"/>
  <c r="H6" i="160"/>
  <c r="E78" i="51"/>
  <c r="F266" i="201" s="1"/>
  <c r="F23" i="60"/>
  <c r="H5" i="125"/>
  <c r="F26" i="16"/>
  <c r="G3" i="139"/>
  <c r="H3" i="139" s="1"/>
  <c r="E64" i="68"/>
  <c r="F238" i="201" s="1"/>
  <c r="H8" i="159"/>
  <c r="F27" i="68"/>
  <c r="F25" i="205"/>
  <c r="F34" i="53"/>
  <c r="G19" i="121"/>
  <c r="H19" i="121" s="1"/>
  <c r="H5" i="152"/>
  <c r="H3" i="198"/>
  <c r="F24" i="21"/>
  <c r="E66" i="47"/>
  <c r="F206" i="201" s="1"/>
  <c r="D59" i="3" s="1"/>
  <c r="E59" i="3" s="1"/>
  <c r="F23" i="47"/>
  <c r="F33" i="180"/>
  <c r="F34" i="180" s="1"/>
  <c r="F35" i="180" s="1"/>
  <c r="H3" i="177"/>
  <c r="F26" i="178"/>
  <c r="H7" i="179"/>
  <c r="F27" i="51"/>
  <c r="F40" i="32"/>
  <c r="F23" i="71"/>
  <c r="H11" i="95"/>
  <c r="F31" i="66"/>
  <c r="F34" i="11"/>
  <c r="F23" i="20"/>
  <c r="F29" i="20"/>
  <c r="D41" i="4"/>
  <c r="H5" i="143"/>
  <c r="E40" i="197"/>
  <c r="F120" i="201" s="1"/>
  <c r="D21" i="3" s="1"/>
  <c r="E21" i="3" s="1"/>
  <c r="E75" i="21"/>
  <c r="F142" i="201" s="1"/>
  <c r="D36" i="3" s="1"/>
  <c r="E36" i="3" s="1"/>
  <c r="E61" i="60"/>
  <c r="F198" i="201" s="1"/>
  <c r="D46" i="3" s="1"/>
  <c r="E46" i="3" s="1"/>
  <c r="H4" i="105"/>
  <c r="H3" i="137"/>
  <c r="F22" i="15"/>
  <c r="E3" i="132"/>
  <c r="H3" i="132" s="1"/>
  <c r="F22" i="41"/>
  <c r="H9" i="109"/>
  <c r="F25" i="24"/>
  <c r="E4" i="132"/>
  <c r="H4" i="132" s="1"/>
  <c r="F23" i="41"/>
  <c r="F27" i="20"/>
  <c r="H4" i="156"/>
  <c r="F25" i="12"/>
  <c r="H7" i="95"/>
  <c r="H5" i="95"/>
  <c r="F28" i="11"/>
  <c r="F23" i="66"/>
  <c r="G4" i="214"/>
  <c r="H4" i="214" s="1"/>
  <c r="H4" i="157"/>
  <c r="F31" i="46"/>
  <c r="F27" i="208"/>
  <c r="F32" i="208" s="1"/>
  <c r="F33" i="208" s="1"/>
  <c r="F34" i="208" s="1"/>
  <c r="F22" i="46"/>
  <c r="H8" i="157"/>
  <c r="H3" i="157"/>
  <c r="F26" i="66"/>
  <c r="F25" i="66"/>
  <c r="H6" i="157"/>
  <c r="H5" i="157"/>
  <c r="F27" i="66"/>
  <c r="F24" i="66"/>
  <c r="H11" i="216"/>
  <c r="H13" i="95"/>
  <c r="F33" i="11"/>
  <c r="F36" i="11"/>
  <c r="H10" i="95"/>
  <c r="H3" i="218"/>
  <c r="F22" i="26"/>
  <c r="F30" i="26" s="1"/>
  <c r="F31" i="26" s="1"/>
  <c r="F32" i="26" s="1"/>
  <c r="H3" i="112"/>
  <c r="F31" i="40"/>
  <c r="F23" i="178"/>
  <c r="H8" i="108"/>
  <c r="F27" i="23"/>
  <c r="E54" i="178"/>
  <c r="F224" i="201" s="1"/>
  <c r="D65" i="3" s="1"/>
  <c r="E65" i="3" s="1"/>
  <c r="F66" i="32"/>
  <c r="H42" i="122"/>
  <c r="F27" i="47"/>
  <c r="E53" i="25"/>
  <c r="F156" i="201" s="1"/>
  <c r="D39" i="3" s="1"/>
  <c r="E39" i="3" s="1"/>
  <c r="H3" i="154"/>
  <c r="F23" i="27"/>
  <c r="F44" i="31"/>
  <c r="F28" i="20"/>
  <c r="F22" i="62"/>
  <c r="F22" i="66"/>
  <c r="F65" i="32"/>
  <c r="F23" i="80"/>
  <c r="E61" i="62"/>
  <c r="F200" i="201" s="1"/>
  <c r="D47" i="3" s="1"/>
  <c r="E47" i="3" s="1"/>
  <c r="G6" i="144"/>
  <c r="H6" i="144" s="1"/>
  <c r="B12" i="183"/>
  <c r="G263" i="207"/>
  <c r="E95" i="201" s="1"/>
  <c r="F95" i="201" s="1"/>
  <c r="E123" i="207"/>
  <c r="F22" i="80"/>
  <c r="E47" i="77"/>
  <c r="F222" i="201" s="1"/>
  <c r="F62" i="32"/>
  <c r="F34" i="31"/>
  <c r="F34" i="223"/>
  <c r="F35" i="223" s="1"/>
  <c r="H3" i="153"/>
  <c r="H8" i="139"/>
  <c r="H8" i="145"/>
  <c r="F30" i="66"/>
  <c r="H9" i="157"/>
  <c r="F24" i="24"/>
  <c r="H8" i="109"/>
  <c r="F22" i="10"/>
  <c r="H3" i="94"/>
  <c r="F28" i="52"/>
  <c r="F27" i="62"/>
  <c r="H4" i="142"/>
  <c r="F37" i="32"/>
  <c r="G16" i="121"/>
  <c r="H16" i="121" s="1"/>
  <c r="F28" i="9"/>
  <c r="F23" i="77"/>
  <c r="H8" i="107"/>
  <c r="F28" i="62"/>
  <c r="E51" i="90"/>
  <c r="F182" i="201" s="1"/>
  <c r="G6" i="154"/>
  <c r="H6" i="154" s="1"/>
  <c r="F31" i="53"/>
  <c r="F23" i="185"/>
  <c r="H20" i="121"/>
  <c r="E54" i="49"/>
  <c r="F244" i="201" s="1"/>
  <c r="D69" i="3" s="1"/>
  <c r="E69" i="3" s="1"/>
  <c r="F49" i="31"/>
  <c r="F37" i="28"/>
  <c r="F27" i="16"/>
  <c r="F27" i="22"/>
  <c r="G8" i="122"/>
  <c r="H8" i="122" s="1"/>
  <c r="F38" i="11"/>
  <c r="F23" i="54"/>
  <c r="G7" i="177"/>
  <c r="H7" i="177" s="1"/>
  <c r="F26" i="9"/>
  <c r="E44" i="191"/>
  <c r="F124" i="201" s="1"/>
  <c r="F27" i="15"/>
  <c r="F26" i="28"/>
  <c r="F26" i="32"/>
  <c r="H3" i="156"/>
  <c r="H6" i="179"/>
  <c r="E53" i="17"/>
  <c r="F136" i="201" s="1"/>
  <c r="D35" i="3" s="1"/>
  <c r="E35" i="3" s="1"/>
  <c r="G8" i="121"/>
  <c r="H8" i="121" s="1"/>
  <c r="H7" i="145"/>
  <c r="F30" i="23"/>
  <c r="F22" i="78"/>
  <c r="H3" i="138"/>
  <c r="H3" i="101"/>
  <c r="F25" i="43"/>
  <c r="F32" i="11"/>
  <c r="H5" i="145"/>
  <c r="H9" i="95"/>
  <c r="F37" i="11"/>
  <c r="H12" i="139"/>
  <c r="F31" i="47"/>
  <c r="F30" i="53"/>
  <c r="H3" i="186"/>
  <c r="F24" i="20"/>
  <c r="F24" i="44"/>
  <c r="E48" i="88"/>
  <c r="F274" i="201" s="1"/>
  <c r="D77" i="3" s="1"/>
  <c r="E77" i="3" s="1"/>
  <c r="F25" i="21"/>
  <c r="F43" i="32"/>
  <c r="E44" i="14"/>
  <c r="F144" i="201" s="1"/>
  <c r="D32" i="3" s="1"/>
  <c r="E32" i="3" s="1"/>
  <c r="E56" i="36"/>
  <c r="F172" i="201" s="1"/>
  <c r="D50" i="3" s="1"/>
  <c r="E50" i="3" s="1"/>
  <c r="F35" i="56"/>
  <c r="H8" i="137"/>
  <c r="H7" i="127"/>
  <c r="F22" i="60"/>
  <c r="F22" i="197"/>
  <c r="F27" i="197" s="1"/>
  <c r="F28" i="197" s="1"/>
  <c r="F25" i="36"/>
  <c r="H13" i="139"/>
  <c r="F25" i="178"/>
  <c r="F34" i="21"/>
  <c r="F25" i="25"/>
  <c r="F22" i="199"/>
  <c r="F27" i="199" s="1"/>
  <c r="F28" i="199" s="1"/>
  <c r="F29" i="199" s="1"/>
  <c r="H3" i="200"/>
  <c r="G5" i="127"/>
  <c r="H5" i="127" s="1"/>
  <c r="H27" i="121"/>
  <c r="H3" i="120"/>
  <c r="F68" i="32"/>
  <c r="F24" i="40"/>
  <c r="F27" i="53"/>
  <c r="F28" i="51"/>
  <c r="F27" i="46"/>
  <c r="E56" i="76"/>
  <c r="F252" i="201" s="1"/>
  <c r="D71" i="3" s="1"/>
  <c r="E71" i="3" s="1"/>
  <c r="H12" i="143"/>
  <c r="F33" i="53"/>
  <c r="G48" i="122"/>
  <c r="H48" i="122" s="1"/>
  <c r="H13" i="115"/>
  <c r="F32" i="28"/>
  <c r="E55" i="54"/>
  <c r="F270" i="201" s="1"/>
  <c r="D74" i="3" s="1"/>
  <c r="E74" i="3" s="1"/>
  <c r="F25" i="19"/>
  <c r="G13" i="143"/>
  <c r="H13" i="143" s="1"/>
  <c r="F22" i="77"/>
  <c r="E55" i="42"/>
  <c r="F180" i="201" s="1"/>
  <c r="D54" i="3" s="1"/>
  <c r="E54" i="3" s="1"/>
  <c r="H3" i="142"/>
  <c r="F26" i="51"/>
  <c r="F23" i="12"/>
  <c r="H3" i="143"/>
  <c r="F24" i="49"/>
  <c r="F28" i="53"/>
  <c r="H14" i="115"/>
  <c r="E69" i="50"/>
  <c r="F220" i="201" s="1"/>
  <c r="F29" i="31"/>
  <c r="F33" i="28"/>
  <c r="H5" i="100"/>
  <c r="E51" i="9"/>
  <c r="F32" i="53"/>
  <c r="H3" i="152"/>
  <c r="F24" i="34"/>
  <c r="H4" i="192"/>
  <c r="E58" i="22"/>
  <c r="F152" i="201" s="1"/>
  <c r="D38" i="3" s="1"/>
  <c r="E38" i="3" s="1"/>
  <c r="H5" i="137"/>
  <c r="E51" i="27"/>
  <c r="F168" i="201" s="1"/>
  <c r="D45" i="3" s="1"/>
  <c r="E45" i="3" s="1"/>
  <c r="F22" i="88"/>
  <c r="F23" i="191"/>
  <c r="H3" i="148"/>
  <c r="F26" i="53"/>
  <c r="F22" i="19"/>
  <c r="G6" i="146"/>
  <c r="H6" i="146" s="1"/>
  <c r="F24" i="46"/>
  <c r="F23" i="76"/>
  <c r="F22" i="217"/>
  <c r="F23" i="23"/>
  <c r="F23" i="176"/>
  <c r="F25" i="15"/>
  <c r="F50" i="31"/>
  <c r="G7" i="149"/>
  <c r="H7" i="149" s="1"/>
  <c r="H9" i="145"/>
  <c r="F32" i="21"/>
  <c r="F22" i="28"/>
  <c r="F24" i="16"/>
  <c r="F27" i="21"/>
  <c r="G8" i="106"/>
  <c r="H8" i="106" s="1"/>
  <c r="F22" i="213"/>
  <c r="F69" i="32"/>
  <c r="E56" i="87"/>
  <c r="F236" i="201" s="1"/>
  <c r="H5" i="105"/>
  <c r="F35" i="51"/>
  <c r="F35" i="11"/>
  <c r="G16" i="115"/>
  <c r="H16" i="115" s="1"/>
  <c r="F35" i="28"/>
  <c r="F31" i="31"/>
  <c r="G4" i="134"/>
  <c r="H4" i="134" s="1"/>
  <c r="F71" i="32"/>
  <c r="F35" i="32"/>
  <c r="F26" i="21"/>
  <c r="H12" i="95"/>
  <c r="G3" i="107"/>
  <c r="H3" i="107" s="1"/>
  <c r="F22" i="22"/>
  <c r="F23" i="30"/>
  <c r="F25" i="22"/>
  <c r="G6" i="107"/>
  <c r="H6" i="107" s="1"/>
  <c r="E55" i="33"/>
  <c r="F254" i="201" s="1"/>
  <c r="D67" i="3" s="1"/>
  <c r="E67" i="3" s="1"/>
  <c r="G16" i="95"/>
  <c r="H16" i="95" s="1"/>
  <c r="F22" i="13"/>
  <c r="F27" i="13" s="1"/>
  <c r="F28" i="13" s="1"/>
  <c r="F29" i="13" s="1"/>
  <c r="F22" i="25"/>
  <c r="E53" i="19"/>
  <c r="F132" i="201" s="1"/>
  <c r="F28" i="31"/>
  <c r="F25" i="16"/>
  <c r="G6" i="100"/>
  <c r="H6" i="100" s="1"/>
  <c r="G3" i="146"/>
  <c r="H3" i="146" s="1"/>
  <c r="F22" i="54"/>
  <c r="F22" i="29"/>
  <c r="H47" i="122"/>
  <c r="F51" i="31"/>
  <c r="F22" i="191"/>
  <c r="F38" i="32"/>
  <c r="F24" i="25"/>
  <c r="F24" i="62"/>
  <c r="F29" i="215"/>
  <c r="F23" i="18"/>
  <c r="F39" i="32"/>
  <c r="H3" i="192"/>
  <c r="F25" i="28"/>
  <c r="E54" i="58"/>
  <c r="F196" i="201" s="1"/>
  <c r="D58" i="3" s="1"/>
  <c r="E58" i="3" s="1"/>
  <c r="F25" i="18"/>
  <c r="F26" i="22"/>
  <c r="H5" i="154"/>
  <c r="F28" i="43"/>
  <c r="G10" i="135"/>
  <c r="H10" i="135" s="1"/>
  <c r="F23" i="25"/>
  <c r="G4" i="110"/>
  <c r="H4" i="110" s="1"/>
  <c r="E51" i="34"/>
  <c r="F22" i="176"/>
  <c r="F38" i="28"/>
  <c r="F26" i="40"/>
  <c r="F33" i="21"/>
  <c r="F22" i="79"/>
  <c r="F27" i="79" s="1"/>
  <c r="F28" i="79" s="1"/>
  <c r="F29" i="79" s="1"/>
  <c r="F23" i="17"/>
  <c r="H3" i="103"/>
  <c r="E50" i="203"/>
  <c r="F186" i="201" s="1"/>
  <c r="F26" i="23"/>
  <c r="F22" i="30"/>
  <c r="F29" i="28"/>
  <c r="F23" i="29"/>
  <c r="F28" i="32"/>
  <c r="E62" i="213"/>
  <c r="F234" i="201" s="1"/>
  <c r="F31" i="52"/>
  <c r="F24" i="15"/>
  <c r="H28" i="121"/>
  <c r="H17" i="121"/>
  <c r="H8" i="144"/>
  <c r="F73" i="32"/>
  <c r="H46" i="122"/>
  <c r="H5" i="128"/>
  <c r="F22" i="20"/>
  <c r="F22" i="17"/>
  <c r="F32" i="47"/>
  <c r="F28" i="50"/>
  <c r="E78" i="46"/>
  <c r="F208" i="201" s="1"/>
  <c r="G9" i="149"/>
  <c r="H9" i="149" s="1"/>
  <c r="F32" i="56"/>
  <c r="H6" i="96"/>
  <c r="F40" i="11"/>
  <c r="E47" i="12"/>
  <c r="F128" i="201" s="1"/>
  <c r="F36" i="56"/>
  <c r="F23" i="10"/>
  <c r="G7" i="152"/>
  <c r="H7" i="152" s="1"/>
  <c r="F26" i="60"/>
  <c r="F24" i="19"/>
  <c r="G5" i="104"/>
  <c r="H5" i="104" s="1"/>
  <c r="F27" i="40"/>
  <c r="G8" i="131"/>
  <c r="H8" i="131" s="1"/>
  <c r="G7" i="109"/>
  <c r="H7" i="109" s="1"/>
  <c r="F23" i="24"/>
  <c r="G9" i="139"/>
  <c r="H9" i="139" s="1"/>
  <c r="F28" i="47"/>
  <c r="G5" i="108"/>
  <c r="H5" i="108" s="1"/>
  <c r="F24" i="23"/>
  <c r="G4" i="141"/>
  <c r="H4" i="141" s="1"/>
  <c r="F27" i="50"/>
  <c r="G11" i="122"/>
  <c r="H11" i="122" s="1"/>
  <c r="F34" i="32"/>
  <c r="E148" i="31"/>
  <c r="F246" i="201" s="1"/>
  <c r="D70" i="3" s="1"/>
  <c r="E70" i="3" s="1"/>
  <c r="H24" i="121"/>
  <c r="F23" i="42"/>
  <c r="F22" i="44"/>
  <c r="F22" i="16"/>
  <c r="G6" i="128"/>
  <c r="H6" i="128" s="1"/>
  <c r="F25" i="37"/>
  <c r="E50" i="44"/>
  <c r="F194" i="201" s="1"/>
  <c r="D57" i="3" s="1"/>
  <c r="E57" i="3" s="1"/>
  <c r="F22" i="39"/>
  <c r="F27" i="39" s="1"/>
  <c r="F28" i="39" s="1"/>
  <c r="F29" i="39" s="1"/>
  <c r="G3" i="95"/>
  <c r="F27" i="60"/>
  <c r="F24" i="37"/>
  <c r="H4" i="123"/>
  <c r="F42" i="32"/>
  <c r="F22" i="76"/>
  <c r="E65" i="78"/>
  <c r="F212" i="201" s="1"/>
  <c r="H3" i="130"/>
  <c r="G6" i="125"/>
  <c r="H6" i="125" s="1"/>
  <c r="F25" i="76"/>
  <c r="F22" i="18"/>
  <c r="F30" i="37"/>
  <c r="G11" i="128"/>
  <c r="H11" i="128" s="1"/>
  <c r="F31" i="37"/>
  <c r="G12" i="128"/>
  <c r="H12" i="128" s="1"/>
  <c r="G3" i="113"/>
  <c r="H3" i="113" s="1"/>
  <c r="F22" i="27"/>
  <c r="G4" i="150"/>
  <c r="H4" i="150" s="1"/>
  <c r="F23" i="57"/>
  <c r="H5" i="93"/>
  <c r="H5" i="122"/>
  <c r="F34" i="51"/>
  <c r="E65" i="43"/>
  <c r="F190" i="201" s="1"/>
  <c r="D55" i="3" s="1"/>
  <c r="E55" i="3" s="1"/>
  <c r="F22" i="34"/>
  <c r="G3" i="196"/>
  <c r="H3" i="196" s="1"/>
  <c r="F22" i="195"/>
  <c r="F27" i="195" s="1"/>
  <c r="F26" i="47"/>
  <c r="H4" i="121"/>
  <c r="H5" i="141"/>
  <c r="H11" i="143"/>
  <c r="G9" i="106"/>
  <c r="H9" i="106" s="1"/>
  <c r="F28" i="21"/>
  <c r="G6" i="108"/>
  <c r="H6" i="108" s="1"/>
  <c r="F25" i="23"/>
  <c r="G3" i="151"/>
  <c r="H3" i="151" s="1"/>
  <c r="F22" i="58"/>
  <c r="F41" i="31"/>
  <c r="G5" i="101"/>
  <c r="H5" i="101" s="1"/>
  <c r="F24" i="17"/>
  <c r="F28" i="40"/>
  <c r="G9" i="131"/>
  <c r="H9" i="131" s="1"/>
  <c r="F24" i="27"/>
  <c r="G12" i="145"/>
  <c r="H12" i="145" s="1"/>
  <c r="F35" i="53"/>
  <c r="G3" i="106"/>
  <c r="H3" i="106" s="1"/>
  <c r="F22" i="21"/>
  <c r="G10" i="149"/>
  <c r="H10" i="149" s="1"/>
  <c r="F33" i="56"/>
  <c r="G4" i="140"/>
  <c r="H4" i="140" s="1"/>
  <c r="F23" i="49"/>
  <c r="F29" i="40"/>
  <c r="G10" i="131"/>
  <c r="H10" i="131" s="1"/>
  <c r="G23" i="122"/>
  <c r="H23" i="122" s="1"/>
  <c r="G12" i="115"/>
  <c r="F26" i="36"/>
  <c r="H4" i="177"/>
  <c r="H3" i="209"/>
  <c r="F27" i="52"/>
  <c r="G5" i="151"/>
  <c r="H5" i="151" s="1"/>
  <c r="F24" i="58"/>
  <c r="F27" i="33"/>
  <c r="H29" i="122"/>
  <c r="F22" i="185"/>
  <c r="F47" i="31"/>
  <c r="F70" i="32"/>
  <c r="F30" i="11"/>
  <c r="G3" i="141"/>
  <c r="H3" i="141" s="1"/>
  <c r="F26" i="50"/>
  <c r="H3" i="110"/>
  <c r="G11" i="106"/>
  <c r="H11" i="106" s="1"/>
  <c r="F30" i="21"/>
  <c r="F48" i="31"/>
  <c r="G25" i="121"/>
  <c r="H25" i="121" s="1"/>
  <c r="G3" i="150"/>
  <c r="H3" i="150" s="1"/>
  <c r="F22" i="57"/>
  <c r="G31" i="121"/>
  <c r="H31" i="121" s="1"/>
  <c r="F53" i="31"/>
  <c r="G6" i="105"/>
  <c r="H6" i="105" s="1"/>
  <c r="F25" i="20"/>
  <c r="G26" i="122"/>
  <c r="H26" i="122" s="1"/>
  <c r="G3" i="188"/>
  <c r="H3" i="188" s="1"/>
  <c r="F22" i="187"/>
  <c r="F27" i="187" s="1"/>
  <c r="G4" i="204"/>
  <c r="H4" i="204" s="1"/>
  <c r="F23" i="203"/>
  <c r="G5" i="133"/>
  <c r="H5" i="133" s="1"/>
  <c r="F24" i="42"/>
  <c r="G6" i="177"/>
  <c r="H6" i="177" s="1"/>
  <c r="F25" i="176"/>
  <c r="F22" i="24"/>
  <c r="G5" i="177"/>
  <c r="H5" i="177" s="1"/>
  <c r="F24" i="176"/>
  <c r="E57" i="24"/>
  <c r="F162" i="201" s="1"/>
  <c r="D42" i="3" s="1"/>
  <c r="E42" i="3" s="1"/>
  <c r="E48" i="57"/>
  <c r="F122" i="201" s="1"/>
  <c r="E52" i="176"/>
  <c r="F184" i="201" s="1"/>
  <c r="H4" i="133"/>
  <c r="G5" i="115"/>
  <c r="H5" i="115" s="1"/>
  <c r="F24" i="28"/>
  <c r="H3" i="97"/>
  <c r="G3" i="168"/>
  <c r="H3" i="168" s="1"/>
  <c r="F22" i="167"/>
  <c r="F27" i="167" s="1"/>
  <c r="H15" i="122"/>
  <c r="G3" i="131"/>
  <c r="H3" i="131" s="1"/>
  <c r="F22" i="40"/>
  <c r="G11" i="149"/>
  <c r="H11" i="149" s="1"/>
  <c r="F34" i="56"/>
  <c r="G17" i="106"/>
  <c r="H17" i="106" s="1"/>
  <c r="F36" i="21"/>
  <c r="G11" i="121"/>
  <c r="H11" i="121" s="1"/>
  <c r="F35" i="31"/>
  <c r="F32" i="219"/>
  <c r="F33" i="219" s="1"/>
  <c r="F30" i="51"/>
  <c r="G7" i="143"/>
  <c r="H7" i="143" s="1"/>
  <c r="G5" i="92"/>
  <c r="H5" i="92" s="1"/>
  <c r="F28" i="8"/>
  <c r="F29" i="15"/>
  <c r="G13" i="216"/>
  <c r="H13" i="216" s="1"/>
  <c r="F30" i="215"/>
  <c r="G3" i="204"/>
  <c r="H3" i="204" s="1"/>
  <c r="F22" i="203"/>
  <c r="G4" i="118"/>
  <c r="H4" i="118" s="1"/>
  <c r="F23" i="87"/>
  <c r="G5" i="139"/>
  <c r="H5" i="139" s="1"/>
  <c r="F24" i="47"/>
  <c r="F32" i="37"/>
  <c r="G13" i="128"/>
  <c r="H13" i="128" s="1"/>
  <c r="G4" i="127"/>
  <c r="H4" i="127" s="1"/>
  <c r="F23" i="36"/>
  <c r="G5" i="149"/>
  <c r="H5" i="149" s="1"/>
  <c r="F28" i="56"/>
  <c r="F30" i="52"/>
  <c r="G4" i="136"/>
  <c r="H4" i="136" s="1"/>
  <c r="F23" i="44"/>
  <c r="G6" i="152"/>
  <c r="H6" i="152" s="1"/>
  <c r="F25" i="60"/>
  <c r="F23" i="46"/>
  <c r="G4" i="137"/>
  <c r="H4" i="137" s="1"/>
  <c r="G5" i="99"/>
  <c r="H5" i="99" s="1"/>
  <c r="F23" i="15"/>
  <c r="E60" i="8"/>
  <c r="F112" i="201" s="1"/>
  <c r="F26" i="34"/>
  <c r="G7" i="124"/>
  <c r="H7" i="124" s="1"/>
  <c r="G3" i="108"/>
  <c r="H3" i="108" s="1"/>
  <c r="F22" i="23"/>
  <c r="G4" i="95"/>
  <c r="H4" i="95" s="1"/>
  <c r="F27" i="11"/>
  <c r="F26" i="52"/>
  <c r="G3" i="144"/>
  <c r="H3" i="144" s="1"/>
  <c r="G7" i="128"/>
  <c r="H7" i="128" s="1"/>
  <c r="F26" i="37"/>
  <c r="E71" i="40"/>
  <c r="G4" i="128"/>
  <c r="H4" i="128" s="1"/>
  <c r="F23" i="37"/>
  <c r="F27" i="8"/>
  <c r="G4" i="92"/>
  <c r="H4" i="92" s="1"/>
  <c r="F39" i="31"/>
  <c r="F23" i="215"/>
  <c r="G9" i="216"/>
  <c r="H9" i="216" s="1"/>
  <c r="G4" i="124"/>
  <c r="H4" i="124" s="1"/>
  <c r="F23" i="34"/>
  <c r="G7" i="93"/>
  <c r="H7" i="93" s="1"/>
  <c r="F30" i="9"/>
  <c r="F29" i="37"/>
  <c r="H38" i="122"/>
  <c r="E80" i="53"/>
  <c r="F218" i="201" s="1"/>
  <c r="F35" i="21"/>
  <c r="G6" i="150"/>
  <c r="H6" i="150" s="1"/>
  <c r="F25" i="57"/>
  <c r="G11" i="109"/>
  <c r="H11" i="109" s="1"/>
  <c r="F27" i="24"/>
  <c r="E64" i="52"/>
  <c r="F268" i="201" s="1"/>
  <c r="G6" i="95"/>
  <c r="H6" i="95" s="1"/>
  <c r="F29" i="11"/>
  <c r="F27" i="56"/>
  <c r="G4" i="149"/>
  <c r="H4" i="149" s="1"/>
  <c r="G4" i="148"/>
  <c r="H4" i="148" s="1"/>
  <c r="F23" i="88"/>
  <c r="G10" i="137"/>
  <c r="H10" i="137" s="1"/>
  <c r="F29" i="46"/>
  <c r="G4" i="122"/>
  <c r="H4" i="122" s="1"/>
  <c r="F27" i="32"/>
  <c r="G6" i="121"/>
  <c r="H6" i="121" s="1"/>
  <c r="F30" i="31"/>
  <c r="G3" i="118"/>
  <c r="H3" i="118" s="1"/>
  <c r="F22" i="87"/>
  <c r="H10" i="128"/>
  <c r="H3" i="102"/>
  <c r="F61" i="32"/>
  <c r="G3" i="128"/>
  <c r="H3" i="128" s="1"/>
  <c r="F22" i="37"/>
  <c r="G28" i="122"/>
  <c r="H28" i="122" s="1"/>
  <c r="G9" i="143"/>
  <c r="H9" i="143" s="1"/>
  <c r="F32" i="51"/>
  <c r="G17" i="115"/>
  <c r="H17" i="115" s="1"/>
  <c r="F36" i="28"/>
  <c r="G7" i="122"/>
  <c r="H7" i="122" s="1"/>
  <c r="F30" i="32"/>
  <c r="G43" i="122"/>
  <c r="H43" i="122" s="1"/>
  <c r="F67" i="32"/>
  <c r="G8" i="119"/>
  <c r="H8" i="119" s="1"/>
  <c r="F26" i="29"/>
  <c r="G5" i="107"/>
  <c r="H5" i="107" s="1"/>
  <c r="F24" i="22"/>
  <c r="F30" i="40"/>
  <c r="G4" i="109"/>
  <c r="H4" i="109" s="1"/>
  <c r="G3" i="135"/>
  <c r="H3" i="135" s="1"/>
  <c r="F22" i="43"/>
  <c r="F24" i="60"/>
  <c r="G11" i="139"/>
  <c r="H11" i="139" s="1"/>
  <c r="F30" i="47"/>
  <c r="F45" i="31"/>
  <c r="G22" i="121"/>
  <c r="H22" i="121" s="1"/>
  <c r="G8" i="149"/>
  <c r="H8" i="149" s="1"/>
  <c r="F31" i="56"/>
  <c r="G7" i="214"/>
  <c r="H7" i="214" s="1"/>
  <c r="F26" i="46"/>
  <c r="G7" i="137"/>
  <c r="H7" i="137" s="1"/>
  <c r="E147" i="32"/>
  <c r="E70" i="37"/>
  <c r="F174" i="201" s="1"/>
  <c r="D51" i="3" s="1"/>
  <c r="E51" i="3" s="1"/>
  <c r="G4" i="106"/>
  <c r="H4" i="106" s="1"/>
  <c r="F23" i="21"/>
  <c r="G4" i="104"/>
  <c r="H4" i="104" s="1"/>
  <c r="F23" i="19"/>
  <c r="G10" i="109"/>
  <c r="H10" i="109" s="1"/>
  <c r="F26" i="24"/>
  <c r="E83" i="91"/>
  <c r="F30" i="28"/>
  <c r="E74" i="56"/>
  <c r="F276" i="201" s="1"/>
  <c r="D80" i="3" s="1"/>
  <c r="E80" i="3" s="1"/>
  <c r="G4" i="138"/>
  <c r="H4" i="138" s="1"/>
  <c r="F23" i="78"/>
  <c r="F24" i="203"/>
  <c r="G10" i="143"/>
  <c r="H10" i="143" s="1"/>
  <c r="F33" i="51"/>
  <c r="G22" i="122"/>
  <c r="H22" i="122" s="1"/>
  <c r="G10" i="139"/>
  <c r="H10" i="139" s="1"/>
  <c r="F29" i="47"/>
  <c r="F28" i="46"/>
  <c r="G9" i="137"/>
  <c r="H9" i="137" s="1"/>
  <c r="G9" i="115"/>
  <c r="H9" i="115" s="1"/>
  <c r="F28" i="28"/>
  <c r="G8" i="128"/>
  <c r="H8" i="128" s="1"/>
  <c r="F27" i="37"/>
  <c r="G13" i="145"/>
  <c r="H13" i="145" s="1"/>
  <c r="F36" i="53"/>
  <c r="F22" i="14"/>
  <c r="G9" i="135"/>
  <c r="H9" i="135" s="1"/>
  <c r="F27" i="43"/>
  <c r="G5" i="146"/>
  <c r="H5" i="146" s="1"/>
  <c r="F24" i="54"/>
  <c r="F24" i="57"/>
  <c r="G9" i="152"/>
  <c r="H9" i="152" s="1"/>
  <c r="F28" i="60"/>
  <c r="G4" i="131"/>
  <c r="H4" i="131" s="1"/>
  <c r="F23" i="40"/>
  <c r="F36" i="31"/>
  <c r="G12" i="121"/>
  <c r="H12" i="121" s="1"/>
  <c r="G40" i="122"/>
  <c r="H40" i="122" s="1"/>
  <c r="F63" i="32"/>
  <c r="G10" i="99"/>
  <c r="H10" i="99" s="1"/>
  <c r="F28" i="15"/>
  <c r="F36" i="32"/>
  <c r="G13" i="122"/>
  <c r="H13" i="122" s="1"/>
  <c r="F22" i="221"/>
  <c r="F27" i="221" s="1"/>
  <c r="G4" i="222"/>
  <c r="H4" i="222" s="1"/>
  <c r="G10" i="106"/>
  <c r="H10" i="106" s="1"/>
  <c r="F29" i="21"/>
  <c r="G6" i="151"/>
  <c r="H6" i="151" s="1"/>
  <c r="F25" i="58"/>
  <c r="E67" i="215"/>
  <c r="F210" i="201" s="1"/>
  <c r="H3" i="98"/>
  <c r="H5" i="204"/>
  <c r="H4" i="144"/>
  <c r="G6" i="145"/>
  <c r="H6" i="145" s="1"/>
  <c r="F29" i="53"/>
  <c r="F24" i="43"/>
  <c r="G6" i="135"/>
  <c r="H6" i="135" s="1"/>
  <c r="F42" i="31"/>
  <c r="G18" i="121"/>
  <c r="H18" i="121" s="1"/>
  <c r="F23" i="43"/>
  <c r="G4" i="135"/>
  <c r="H4" i="135" s="1"/>
  <c r="F26" i="15"/>
  <c r="G8" i="99"/>
  <c r="H8" i="99" s="1"/>
  <c r="G11" i="135"/>
  <c r="H11" i="135" s="1"/>
  <c r="F29" i="43"/>
  <c r="E40" i="217"/>
  <c r="F114" i="201" s="1"/>
  <c r="G9" i="121"/>
  <c r="H9" i="121" s="1"/>
  <c r="F33" i="31"/>
  <c r="F34" i="28"/>
  <c r="G15" i="115"/>
  <c r="H15" i="115" s="1"/>
  <c r="G9" i="122"/>
  <c r="H9" i="122" s="1"/>
  <c r="F32" i="32"/>
  <c r="F28" i="23"/>
  <c r="G9" i="108"/>
  <c r="H9" i="108" s="1"/>
  <c r="G8" i="216"/>
  <c r="H8" i="216" s="1"/>
  <c r="F22" i="215"/>
  <c r="F33" i="66" l="1"/>
  <c r="H27" i="122"/>
  <c r="H12" i="115"/>
  <c r="F31" i="28"/>
  <c r="F43" i="28" s="1"/>
  <c r="F28" i="71"/>
  <c r="F29" i="71" s="1"/>
  <c r="F30" i="71" s="1"/>
  <c r="E64" i="29"/>
  <c r="F158" i="201" s="1"/>
  <c r="D40" i="3" s="1"/>
  <c r="E40" i="3" s="1"/>
  <c r="F32" i="33"/>
  <c r="F33" i="33" s="1"/>
  <c r="F34" i="33" s="1"/>
  <c r="F116" i="201"/>
  <c r="D18" i="3" s="1"/>
  <c r="E18" i="3" s="1"/>
  <c r="F28" i="74"/>
  <c r="F29" i="74" s="1"/>
  <c r="F30" i="74" s="1"/>
  <c r="F57" i="91"/>
  <c r="F58" i="91" s="1"/>
  <c r="F59" i="91" s="1"/>
  <c r="D23" i="3"/>
  <c r="E23" i="3" s="1"/>
  <c r="F28" i="35"/>
  <c r="F29" i="35" s="1"/>
  <c r="F32" i="205"/>
  <c r="F33" i="205" s="1"/>
  <c r="F34" i="205" s="1"/>
  <c r="E73" i="3"/>
  <c r="D64" i="3"/>
  <c r="E64" i="3" s="1"/>
  <c r="F228" i="201"/>
  <c r="D66" i="3" s="1"/>
  <c r="E66" i="3" s="1"/>
  <c r="F26" i="11"/>
  <c r="F45" i="11" s="1"/>
  <c r="H3" i="95"/>
  <c r="F36" i="68"/>
  <c r="F37" i="68" s="1"/>
  <c r="F38" i="68" s="1"/>
  <c r="F35" i="70"/>
  <c r="F36" i="70" s="1"/>
  <c r="F37" i="70" s="1"/>
  <c r="E106" i="11"/>
  <c r="F126" i="201" s="1"/>
  <c r="D30" i="3" s="1"/>
  <c r="E30" i="3" s="1"/>
  <c r="E96" i="201"/>
  <c r="E47" i="18"/>
  <c r="F150" i="201" s="1"/>
  <c r="D37" i="3" s="1"/>
  <c r="E37" i="3" s="1"/>
  <c r="F28" i="41"/>
  <c r="F30" i="12"/>
  <c r="F31" i="12" s="1"/>
  <c r="F32" i="12" s="1"/>
  <c r="F32" i="178"/>
  <c r="F33" i="178" s="1"/>
  <c r="F34" i="178" s="1"/>
  <c r="F28" i="10"/>
  <c r="F29" i="10" s="1"/>
  <c r="F30" i="10" s="1"/>
  <c r="F28" i="80"/>
  <c r="F29" i="80" s="1"/>
  <c r="F30" i="80" s="1"/>
  <c r="F38" i="66"/>
  <c r="F39" i="66" s="1"/>
  <c r="F40" i="66" s="1"/>
  <c r="D63" i="3"/>
  <c r="E63" i="3" s="1"/>
  <c r="D30" i="4"/>
  <c r="D39" i="4" s="1"/>
  <c r="B35" i="183"/>
  <c r="B38" i="183"/>
  <c r="B40" i="183" s="1"/>
  <c r="F27" i="77"/>
  <c r="F28" i="77" s="1"/>
  <c r="F29" i="77" s="1"/>
  <c r="F36" i="223"/>
  <c r="F28" i="78"/>
  <c r="F29" i="78" s="1"/>
  <c r="F30" i="78" s="1"/>
  <c r="D22" i="3"/>
  <c r="E22" i="3" s="1"/>
  <c r="F33" i="8"/>
  <c r="F34" i="8" s="1"/>
  <c r="F35" i="8" s="1"/>
  <c r="F34" i="62"/>
  <c r="F35" i="62" s="1"/>
  <c r="F36" i="62" s="1"/>
  <c r="F34" i="20"/>
  <c r="F35" i="20" s="1"/>
  <c r="F36" i="20" s="1"/>
  <c r="F29" i="197"/>
  <c r="F28" i="185"/>
  <c r="F29" i="185" s="1"/>
  <c r="F30" i="185" s="1"/>
  <c r="F34" i="9"/>
  <c r="F35" i="9" s="1"/>
  <c r="F36" i="9" s="1"/>
  <c r="F28" i="30"/>
  <c r="F29" i="30" s="1"/>
  <c r="F30" i="30" s="1"/>
  <c r="F27" i="217"/>
  <c r="F28" i="217" s="1"/>
  <c r="F29" i="217" s="1"/>
  <c r="F30" i="49"/>
  <c r="F31" i="49" s="1"/>
  <c r="F32" i="49" s="1"/>
  <c r="D60" i="3"/>
  <c r="E60" i="3" s="1"/>
  <c r="F28" i="191"/>
  <c r="F29" i="191" s="1"/>
  <c r="F30" i="191" s="1"/>
  <c r="F30" i="54"/>
  <c r="F31" i="54" s="1"/>
  <c r="F32" i="54" s="1"/>
  <c r="F29" i="44"/>
  <c r="F30" i="44" s="1"/>
  <c r="F31" i="44" s="1"/>
  <c r="D68" i="3"/>
  <c r="E68" i="3" s="1"/>
  <c r="F28" i="88"/>
  <c r="F29" i="88" s="1"/>
  <c r="F30" i="88" s="1"/>
  <c r="F29" i="18"/>
  <c r="F30" i="18" s="1"/>
  <c r="F31" i="76"/>
  <c r="F34" i="213"/>
  <c r="F35" i="213" s="1"/>
  <c r="F36" i="213" s="1"/>
  <c r="D43" i="3"/>
  <c r="E43" i="3" s="1"/>
  <c r="F30" i="25"/>
  <c r="F31" i="36"/>
  <c r="F32" i="36" s="1"/>
  <c r="F33" i="36" s="1"/>
  <c r="F32" i="16"/>
  <c r="F33" i="16" s="1"/>
  <c r="F34" i="16" s="1"/>
  <c r="F30" i="19"/>
  <c r="F31" i="19" s="1"/>
  <c r="F32" i="19" s="1"/>
  <c r="F32" i="22"/>
  <c r="F30" i="42"/>
  <c r="F31" i="42" s="1"/>
  <c r="F32" i="42" s="1"/>
  <c r="F29" i="17"/>
  <c r="D79" i="3"/>
  <c r="E79" i="3" s="1"/>
  <c r="F30" i="58"/>
  <c r="F31" i="58" s="1"/>
  <c r="D61" i="3"/>
  <c r="E61" i="3" s="1"/>
  <c r="F29" i="27"/>
  <c r="F30" i="27" s="1"/>
  <c r="F35" i="47"/>
  <c r="F36" i="47" s="1"/>
  <c r="F37" i="47" s="1"/>
  <c r="F59" i="31"/>
  <c r="F31" i="29"/>
  <c r="F32" i="29" s="1"/>
  <c r="F33" i="29" s="1"/>
  <c r="F41" i="53"/>
  <c r="F42" i="53" s="1"/>
  <c r="F43" i="53" s="1"/>
  <c r="F34" i="15"/>
  <c r="F35" i="15" s="1"/>
  <c r="F36" i="15" s="1"/>
  <c r="F39" i="60"/>
  <c r="F40" i="60" s="1"/>
  <c r="F76" i="32"/>
  <c r="F77" i="32" s="1"/>
  <c r="F78" i="32" s="1"/>
  <c r="F41" i="56"/>
  <c r="F42" i="56" s="1"/>
  <c r="F43" i="56" s="1"/>
  <c r="F34" i="46"/>
  <c r="F35" i="46" s="1"/>
  <c r="F28" i="87"/>
  <c r="F29" i="87" s="1"/>
  <c r="F30" i="87" s="1"/>
  <c r="F39" i="51"/>
  <c r="F40" i="51" s="1"/>
  <c r="F41" i="51" s="1"/>
  <c r="F28" i="195"/>
  <c r="F29" i="195" s="1"/>
  <c r="F31" i="176"/>
  <c r="F32" i="176" s="1"/>
  <c r="F33" i="176" s="1"/>
  <c r="F32" i="50"/>
  <c r="F33" i="50" s="1"/>
  <c r="F28" i="187"/>
  <c r="F29" i="187" s="1"/>
  <c r="D17" i="3"/>
  <c r="E17" i="3" s="1"/>
  <c r="F29" i="203"/>
  <c r="F28" i="167"/>
  <c r="F29" i="167" s="1"/>
  <c r="F32" i="24"/>
  <c r="F41" i="21"/>
  <c r="F34" i="43"/>
  <c r="F36" i="52"/>
  <c r="F34" i="215"/>
  <c r="F30" i="57"/>
  <c r="F30" i="34"/>
  <c r="F39" i="23"/>
  <c r="F262" i="201"/>
  <c r="D72" i="3"/>
  <c r="E72" i="3" s="1"/>
  <c r="F34" i="40"/>
  <c r="F28" i="221"/>
  <c r="F29" i="221" s="1"/>
  <c r="F38" i="37"/>
  <c r="F96" i="201" l="1"/>
  <c r="E98" i="201" s="1"/>
  <c r="D48" i="3" s="1"/>
  <c r="E48" i="3" s="1"/>
  <c r="F29" i="41"/>
  <c r="F30" i="41" s="1"/>
  <c r="D15" i="4"/>
  <c r="D16" i="4"/>
  <c r="G6" i="172" s="1"/>
  <c r="H6" i="172" s="1"/>
  <c r="D17" i="4"/>
  <c r="G7" i="172" s="1"/>
  <c r="H7" i="172" s="1"/>
  <c r="F32" i="76"/>
  <c r="F33" i="76" s="1"/>
  <c r="F32" i="58"/>
  <c r="F31" i="18"/>
  <c r="F33" i="22"/>
  <c r="F34" i="22" s="1"/>
  <c r="F31" i="25"/>
  <c r="F32" i="25" s="1"/>
  <c r="F31" i="27"/>
  <c r="F30" i="17"/>
  <c r="F31" i="17" s="1"/>
  <c r="F34" i="50"/>
  <c r="F35" i="50" s="1"/>
  <c r="F60" i="31"/>
  <c r="F61" i="31" s="1"/>
  <c r="F41" i="60"/>
  <c r="F36" i="46"/>
  <c r="F42" i="21"/>
  <c r="F43" i="21" s="1"/>
  <c r="F35" i="40"/>
  <c r="F36" i="40" s="1"/>
  <c r="F39" i="37"/>
  <c r="F40" i="37" s="1"/>
  <c r="F35" i="43"/>
  <c r="F36" i="43" s="1"/>
  <c r="F46" i="11"/>
  <c r="F47" i="11" s="1"/>
  <c r="F33" i="24"/>
  <c r="F34" i="24" s="1"/>
  <c r="F37" i="52"/>
  <c r="F38" i="52" s="1"/>
  <c r="F31" i="57"/>
  <c r="F32" i="57" s="1"/>
  <c r="F40" i="23"/>
  <c r="F41" i="23" s="1"/>
  <c r="F35" i="215"/>
  <c r="F36" i="215" s="1"/>
  <c r="F44" i="28"/>
  <c r="F45" i="28" s="1"/>
  <c r="F30" i="203"/>
  <c r="F31" i="203" s="1"/>
  <c r="F31" i="34"/>
  <c r="F32" i="34" s="1"/>
  <c r="G5" i="172" l="1"/>
  <c r="H5" i="172" s="1"/>
  <c r="D21" i="4"/>
  <c r="E13" i="201"/>
  <c r="F16" i="49" s="1"/>
  <c r="E11" i="201"/>
  <c r="F14" i="18" s="1"/>
  <c r="F16" i="33"/>
  <c r="F16" i="34"/>
  <c r="F16" i="223"/>
  <c r="F16" i="211"/>
  <c r="F16" i="79"/>
  <c r="F16" i="32"/>
  <c r="F16" i="225"/>
  <c r="F16" i="11"/>
  <c r="F16" i="27"/>
  <c r="F16" i="21"/>
  <c r="F16" i="191"/>
  <c r="F16" i="176"/>
  <c r="F16" i="217"/>
  <c r="F16" i="22"/>
  <c r="F16" i="30"/>
  <c r="F16" i="213"/>
  <c r="F16" i="28"/>
  <c r="F16" i="10"/>
  <c r="F16" i="31"/>
  <c r="F16" i="185"/>
  <c r="F16" i="57"/>
  <c r="F16" i="15"/>
  <c r="F16" i="25"/>
  <c r="F16" i="167"/>
  <c r="F16" i="16"/>
  <c r="F16" i="199"/>
  <c r="F16" i="40"/>
  <c r="F16" i="42"/>
  <c r="F16" i="87"/>
  <c r="F16" i="41"/>
  <c r="F16" i="37"/>
  <c r="F16" i="221"/>
  <c r="F16" i="20"/>
  <c r="F16" i="19"/>
  <c r="F16" i="203"/>
  <c r="F16" i="90"/>
  <c r="F16" i="195"/>
  <c r="F16" i="23"/>
  <c r="F16" i="14"/>
  <c r="F16" i="76"/>
  <c r="F16" i="38"/>
  <c r="F16" i="12"/>
  <c r="F16" i="63"/>
  <c r="F16" i="17"/>
  <c r="F16" i="65"/>
  <c r="F16" i="35"/>
  <c r="F16" i="24"/>
  <c r="F16" i="8"/>
  <c r="F16" i="36"/>
  <c r="F16" i="187"/>
  <c r="F16" i="43"/>
  <c r="F16" i="9"/>
  <c r="F16" i="18"/>
  <c r="F16" i="219"/>
  <c r="F16" i="13"/>
  <c r="F16" i="26"/>
  <c r="F16" i="39"/>
  <c r="F16" i="197"/>
  <c r="F14" i="58" l="1"/>
  <c r="F14" i="40"/>
  <c r="F14" i="65"/>
  <c r="F14" i="12"/>
  <c r="F14" i="29"/>
  <c r="F14" i="187"/>
  <c r="F14" i="27"/>
  <c r="F14" i="25"/>
  <c r="F14" i="22"/>
  <c r="F14" i="87"/>
  <c r="F16" i="44"/>
  <c r="F14" i="213"/>
  <c r="F16" i="73"/>
  <c r="F14" i="78"/>
  <c r="F14" i="30"/>
  <c r="F14" i="37"/>
  <c r="F14" i="74"/>
  <c r="F16" i="54"/>
  <c r="F14" i="57"/>
  <c r="F14" i="197"/>
  <c r="F16" i="215"/>
  <c r="F14" i="51"/>
  <c r="F14" i="60"/>
  <c r="F14" i="178"/>
  <c r="F16" i="47"/>
  <c r="F16" i="53"/>
  <c r="F14" i="35"/>
  <c r="F14" i="195"/>
  <c r="F14" i="8"/>
  <c r="F16" i="68"/>
  <c r="F14" i="19"/>
  <c r="F14" i="66"/>
  <c r="F14" i="34"/>
  <c r="F16" i="46"/>
  <c r="F14" i="225"/>
  <c r="F14" i="16"/>
  <c r="F14" i="61"/>
  <c r="F16" i="60"/>
  <c r="F14" i="211"/>
  <c r="F14" i="13"/>
  <c r="F14" i="14"/>
  <c r="E52" i="201"/>
  <c r="D8" i="3" s="1"/>
  <c r="F282" i="201"/>
  <c r="F14" i="191"/>
  <c r="F14" i="9"/>
  <c r="F14" i="43"/>
  <c r="F14" i="41"/>
  <c r="F14" i="89"/>
  <c r="F14" i="221"/>
  <c r="F14" i="52"/>
  <c r="F14" i="215"/>
  <c r="F16" i="52"/>
  <c r="F16" i="80"/>
  <c r="F16" i="50"/>
  <c r="F14" i="217"/>
  <c r="F14" i="72"/>
  <c r="F14" i="15"/>
  <c r="F14" i="223"/>
  <c r="F14" i="28"/>
  <c r="F14" i="56"/>
  <c r="F14" i="17"/>
  <c r="F16" i="88"/>
  <c r="F16" i="51"/>
  <c r="F16" i="61"/>
  <c r="F16" i="205"/>
  <c r="F16" i="55"/>
  <c r="F16" i="208"/>
  <c r="F14" i="23"/>
  <c r="F14" i="55"/>
  <c r="F14" i="26"/>
  <c r="F14" i="31"/>
  <c r="F14" i="90"/>
  <c r="F14" i="38"/>
  <c r="F14" i="62"/>
  <c r="F16" i="180"/>
  <c r="F16" i="71"/>
  <c r="F16" i="29"/>
  <c r="F14" i="36"/>
  <c r="F14" i="185"/>
  <c r="F14" i="42"/>
  <c r="F14" i="68"/>
  <c r="F14" i="53"/>
  <c r="F14" i="70"/>
  <c r="F14" i="49"/>
  <c r="F14" i="10"/>
  <c r="F16" i="89"/>
  <c r="F16" i="69"/>
  <c r="F16" i="62"/>
  <c r="F14" i="199"/>
  <c r="F14" i="91"/>
  <c r="F14" i="77"/>
  <c r="F14" i="208"/>
  <c r="F14" i="50"/>
  <c r="F14" i="167"/>
  <c r="F14" i="24"/>
  <c r="F14" i="21"/>
  <c r="F16" i="74"/>
  <c r="F16" i="77"/>
  <c r="F16" i="70"/>
  <c r="F14" i="80"/>
  <c r="F14" i="205"/>
  <c r="F14" i="203"/>
  <c r="F14" i="54"/>
  <c r="F14" i="11"/>
  <c r="F14" i="69"/>
  <c r="F14" i="88"/>
  <c r="F14" i="76"/>
  <c r="F16" i="72"/>
  <c r="F16" i="56"/>
  <c r="F16" i="58"/>
  <c r="F14" i="39"/>
  <c r="F14" i="169"/>
  <c r="F14" i="176"/>
  <c r="F14" i="71"/>
  <c r="F14" i="46"/>
  <c r="F14" i="219"/>
  <c r="F14" i="73"/>
  <c r="F14" i="32"/>
  <c r="F16" i="178"/>
  <c r="F16" i="78"/>
  <c r="F16" i="91"/>
  <c r="F14" i="20"/>
  <c r="F14" i="79"/>
  <c r="F14" i="63"/>
  <c r="F14" i="47"/>
  <c r="F14" i="44"/>
  <c r="F14" i="33"/>
  <c r="F14" i="180"/>
  <c r="F16" i="66"/>
  <c r="F16" i="169"/>
  <c r="F296" i="201" l="1"/>
  <c r="F297" i="201"/>
  <c r="E287" i="201"/>
  <c r="F287" i="201" s="1"/>
  <c r="E286" i="201"/>
  <c r="F286" i="201" s="1"/>
  <c r="F303" i="201"/>
  <c r="F302" i="201"/>
  <c r="F338" i="201"/>
  <c r="F331" i="201"/>
  <c r="F332" i="201" s="1"/>
  <c r="E8" i="3"/>
  <c r="E290" i="201" l="1"/>
  <c r="F293" i="201" s="1"/>
  <c r="F333" i="201"/>
  <c r="F339" i="201"/>
  <c r="F340" i="201" s="1"/>
  <c r="D29" i="3" l="1"/>
  <c r="E29" i="3" s="1"/>
  <c r="F298" i="201"/>
  <c r="F299" i="201" s="1"/>
  <c r="B303" i="201" l="1"/>
  <c r="D3" i="201"/>
  <c r="E83" i="201"/>
  <c r="D16" i="3" s="1"/>
  <c r="E16" i="3" l="1"/>
  <c r="D84" i="3"/>
  <c r="E8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1D62A8-4496-431A-9979-66410778944B}" keepAlive="1" name="Query - BillRecord" description="Connection to the 'BillRecord' query in the workbook." type="5" refreshedVersion="6" background="1" saveData="1">
    <dbPr connection="Provider=Microsoft.Mashup.OleDb.1;Data Source=$Workbook$;Location=BillRecord;Extended Properties=&quot;&quot;" command="SELECT * FROM [BillRecord]"/>
  </connection>
  <connection id="2" xr16:uid="{368A1807-C528-46C1-B8CD-F927C2BAC30A}" keepAlive="1" name="Query - Errors in BillRecord" description="Connection to the 'Errors in BillRecord' query in the workbook." type="5" refreshedVersion="0" background="1">
    <dbPr connection="Provider=Microsoft.Mashup.OleDb.1;Data Source=$Workbook$;Location=&quot;Errors in BillRecord&quot;;Extended Properties=&quot;&quot;" command="SELECT * FROM [Errors in BillRecord]"/>
  </connection>
  <connection id="3" xr16:uid="{378BF6D1-EA30-4BE4-9CDE-7237542AAE2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4589F214-03F1-44F7-8799-D6361EC0B47F}" name="WorksheetConnection_BOQ - Orders TEST.xlsx!Table2" type="102" refreshedVersion="6" minRefreshableVersion="5">
    <extLst>
      <ext xmlns:x15="http://schemas.microsoft.com/office/spreadsheetml/2010/11/main" uri="{DE250136-89BD-433C-8126-D09CA5730AF9}">
        <x15:connection id="Table2">
          <x15:rangePr sourceName="_xlcn.WorksheetConnection_BOQOrdersTEST.xlsxTable2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<sst xmlns="http://schemas.openxmlformats.org/spreadsheetml/2006/main" count="118175" uniqueCount="54939">
  <si>
    <t>LOAD 3</t>
  </si>
  <si>
    <t>LOAD 2</t>
  </si>
  <si>
    <t>LOAD 1</t>
  </si>
  <si>
    <t>Interior Finishes Order</t>
  </si>
  <si>
    <t>Interior Hardware Order</t>
  </si>
  <si>
    <t>Plumbing Hardware Order</t>
  </si>
  <si>
    <t>LOAD 4</t>
  </si>
  <si>
    <t>Kitchen Appliance Order</t>
  </si>
  <si>
    <t>Tiled areas:</t>
  </si>
  <si>
    <t>Carpet areas:</t>
  </si>
  <si>
    <t>Vinyl areas:</t>
  </si>
  <si>
    <t>Floorsanding Order</t>
  </si>
  <si>
    <t>Cleaning Order</t>
  </si>
  <si>
    <t>WDSP2600</t>
  </si>
  <si>
    <t>WDSP2700</t>
  </si>
  <si>
    <t>WDSP2800</t>
  </si>
  <si>
    <t>WDSP2900</t>
  </si>
  <si>
    <t>BOWMAC POST &amp; BEARER BRACKET  S/STEEL BS138</t>
  </si>
  <si>
    <t>BHBMBS145</t>
  </si>
  <si>
    <t>To be delivered with gibboard when ordered</t>
  </si>
  <si>
    <t>DOWSHR1100</t>
  </si>
  <si>
    <t>FCTLAPQ</t>
  </si>
  <si>
    <t>Total Roof Coloursteel</t>
  </si>
  <si>
    <t>NAIMPZB20571V</t>
  </si>
  <si>
    <t>BHBMBS135</t>
  </si>
  <si>
    <t>BOWMAC POST &amp; BEARER BRACKET  S/STEEL BS135</t>
  </si>
  <si>
    <t>BHBMBS138</t>
  </si>
  <si>
    <t>AJHF</t>
  </si>
  <si>
    <t>BHWBS7059BN</t>
  </si>
  <si>
    <t>BOENBNXM12150T</t>
  </si>
  <si>
    <t>BOENBNXM12200T</t>
  </si>
  <si>
    <t>TPLVLHS2004536</t>
  </si>
  <si>
    <t>TPLVLHS2004560</t>
  </si>
  <si>
    <t>SCGSC640SC</t>
  </si>
  <si>
    <t>PLBWHLPTR24CP</t>
  </si>
  <si>
    <t>PLBWHLPTR24WH</t>
  </si>
  <si>
    <t>027 447 0087</t>
  </si>
  <si>
    <t>03 544 4007</t>
  </si>
  <si>
    <t>P.O. Box 2069, Stoke, Nelson 7041</t>
  </si>
  <si>
    <t>03 547 7500</t>
  </si>
  <si>
    <t>Barry</t>
  </si>
  <si>
    <t>WI1515</t>
  </si>
  <si>
    <t>WI1815</t>
  </si>
  <si>
    <t>WI1818</t>
  </si>
  <si>
    <t>Tiles</t>
  </si>
  <si>
    <t>20050RRWH4TGV60</t>
  </si>
  <si>
    <t>RWBP17518</t>
  </si>
  <si>
    <t>RWBP17521</t>
  </si>
  <si>
    <t>RWBP17524</t>
  </si>
  <si>
    <t>RWBP17530</t>
  </si>
  <si>
    <t>RWBP17536</t>
  </si>
  <si>
    <t>Nelsales@uacl.co.nz</t>
  </si>
  <si>
    <t>Ultimate Roofing Ltd</t>
  </si>
  <si>
    <t>STSTRD101200150</t>
  </si>
  <si>
    <t>Price per m2</t>
  </si>
  <si>
    <t>20 Meihana St, Takaka</t>
  </si>
  <si>
    <t>027 389 4079</t>
  </si>
  <si>
    <t>Latitude - Powdercoated</t>
  </si>
  <si>
    <t>Wardrobe Order</t>
  </si>
  <si>
    <t>Bedroom 2:</t>
  </si>
  <si>
    <t>Bedroom 3:</t>
  </si>
  <si>
    <t>Bedroom 4:</t>
  </si>
  <si>
    <t>HWC:</t>
  </si>
  <si>
    <t>Hallway:</t>
  </si>
  <si>
    <t>Hallway 2:</t>
  </si>
  <si>
    <t>Tile Order</t>
  </si>
  <si>
    <t>Must ensure that any sumps as shown on site are installed</t>
  </si>
  <si>
    <t>All excess concrete or slurry must be removed from site on completion</t>
  </si>
  <si>
    <t>Scaffold Order</t>
  </si>
  <si>
    <t>Insulation Order</t>
  </si>
  <si>
    <t>goldenbayglass@gmail.com</t>
  </si>
  <si>
    <t>Bruce</t>
  </si>
  <si>
    <t>Golden Bay Rubbish Collection Ltd</t>
  </si>
  <si>
    <t>30 Reilly St, Takaka</t>
  </si>
  <si>
    <t>03 525 9586</t>
  </si>
  <si>
    <t>j_breilly@xtra.co.nz</t>
  </si>
  <si>
    <t>PPGB1324</t>
  </si>
  <si>
    <t>STANDARD GIBBOARD 13MM X 2400 X 1200MM SHEET</t>
  </si>
  <si>
    <t>PPGB1327</t>
  </si>
  <si>
    <t>STANDARD GIBBOARD 13MM X 2700 X 1200MM SHEET</t>
  </si>
  <si>
    <t>PPGB1330</t>
  </si>
  <si>
    <t>STANDARD GIBBOARD 13MM X 3000 X 1200MM SHEET</t>
  </si>
  <si>
    <t>PPGB1333</t>
  </si>
  <si>
    <t>STANDARD GIBBOARD 13MM X 3300 X 1200MM SHEET</t>
  </si>
  <si>
    <t>PPGB1336</t>
  </si>
  <si>
    <t>STANDARD GIBBOARD 13MM X 3600 X 1200MM SHEET</t>
  </si>
  <si>
    <t>PPGB1342</t>
  </si>
  <si>
    <t>STANDARD GIBBOARD 13MM X 4200 X 1200MM SHEET</t>
  </si>
  <si>
    <t>PPGB1348</t>
  </si>
  <si>
    <t>STANDARD GIBBOARD 13MM X 4800 X 1200MM SHEET</t>
  </si>
  <si>
    <t>PPGB1360</t>
  </si>
  <si>
    <t>WDSP2500</t>
  </si>
  <si>
    <t>Stylecraft Stairways</t>
  </si>
  <si>
    <t>40 Raiha St, Porirua 5022</t>
  </si>
  <si>
    <t>0800 896 500</t>
  </si>
  <si>
    <t>stylecraft@stairways.co.nz</t>
  </si>
  <si>
    <t>Cindy</t>
  </si>
  <si>
    <t>03 527 8355</t>
  </si>
  <si>
    <t>PPEP17CD2412</t>
  </si>
  <si>
    <t>FHSSSAF</t>
  </si>
  <si>
    <t>Waterproofing Order</t>
  </si>
  <si>
    <t>16 Natalie Street, Nelson</t>
  </si>
  <si>
    <t>BHSG42120</t>
  </si>
  <si>
    <t>SIGMA 200MM COPPER STD CNR SOAKER  42120</t>
  </si>
  <si>
    <t>BHSG42010</t>
  </si>
  <si>
    <t>SIGMA 200MM GALV STD CNR SOAKER  42010</t>
  </si>
  <si>
    <t>BHSG42070</t>
  </si>
  <si>
    <t>SIGMA 200MM GALV STD FLAT SOAKER  42070</t>
  </si>
  <si>
    <t>BHSG42622</t>
  </si>
  <si>
    <t>SIGMA 200MM S/S STD CNR SOAKER  42622</t>
  </si>
  <si>
    <t>BHSG42634</t>
  </si>
  <si>
    <t>SIGMA 200MM S/S STD FLAT SOAKER  42634</t>
  </si>
  <si>
    <t>PPHFFALA23042P</t>
  </si>
  <si>
    <t>146 Tahunanui Drive, Tahuna</t>
  </si>
  <si>
    <t>03 546 5365</t>
  </si>
  <si>
    <t>PPEP17CDT2412</t>
  </si>
  <si>
    <t>PPEP17DDT2412</t>
  </si>
  <si>
    <t>Total Tile Roof</t>
  </si>
  <si>
    <t>Total Structural Steel</t>
  </si>
  <si>
    <t>MDHA5I30</t>
  </si>
  <si>
    <t>MDLATRIM84</t>
  </si>
  <si>
    <t>MDPVCUF303745</t>
  </si>
  <si>
    <t>ADFOSFMSG300</t>
  </si>
  <si>
    <t>ADFOSFMSW300</t>
  </si>
  <si>
    <t>Pat</t>
  </si>
  <si>
    <t>Plaster colour:</t>
  </si>
  <si>
    <t>All surplus materials to be removed from site</t>
  </si>
  <si>
    <t>P.O. Box 1013, 35-39 Tiro Tiro Rd, Levin</t>
  </si>
  <si>
    <t>0800 488 777</t>
  </si>
  <si>
    <t>Garage Door Order</t>
  </si>
  <si>
    <t>Sectional:</t>
  </si>
  <si>
    <t>Grange</t>
  </si>
  <si>
    <t>Steeline</t>
  </si>
  <si>
    <t>Cedar</t>
  </si>
  <si>
    <t>Woodgrain</t>
  </si>
  <si>
    <t>Smooth</t>
  </si>
  <si>
    <t>Door colour:</t>
  </si>
  <si>
    <t>FCFSNDG</t>
  </si>
  <si>
    <t>FCFSNDGTR</t>
  </si>
  <si>
    <t>FCKPM2</t>
  </si>
  <si>
    <t>PLEU6031102</t>
  </si>
  <si>
    <t>EUROPA PLUS TOILET ROLL HOLDER CP  60311.02</t>
  </si>
  <si>
    <t>PLEU6031202</t>
  </si>
  <si>
    <t>EUROPA PLUS TOWEL RING 210MM CP    60312.02</t>
  </si>
  <si>
    <t>PLEU6031402</t>
  </si>
  <si>
    <t>FSMTGSIT</t>
  </si>
  <si>
    <t>03 547 0069</t>
  </si>
  <si>
    <t>027 603 3425</t>
  </si>
  <si>
    <t>210</t>
  </si>
  <si>
    <t>SW10013NB</t>
  </si>
  <si>
    <t>SW10014NB</t>
  </si>
  <si>
    <t>MDF Paint Quality</t>
  </si>
  <si>
    <t>Solid</t>
  </si>
  <si>
    <t>Flush Panel</t>
  </si>
  <si>
    <t>MDF 19mm</t>
  </si>
  <si>
    <t>Stain</t>
  </si>
  <si>
    <t>Pine Clears</t>
  </si>
  <si>
    <t>4 Panel</t>
  </si>
  <si>
    <t>Pine 32mm</t>
  </si>
  <si>
    <t>Pine 19mm</t>
  </si>
  <si>
    <t>Architraved</t>
  </si>
  <si>
    <t>Grooved</t>
  </si>
  <si>
    <t>Interior Door Order</t>
  </si>
  <si>
    <t>Door type:</t>
  </si>
  <si>
    <t>P.O. Box 34, Rangiora, Canterbury</t>
  </si>
  <si>
    <t>0800 847 266</t>
  </si>
  <si>
    <t>03 548 1166</t>
  </si>
  <si>
    <t>P.O. Box 3224, Richmond, Nelson</t>
  </si>
  <si>
    <t>L/LOK 2T4 TYLOK NAIL PLATE    60X30MM</t>
  </si>
  <si>
    <t>NAGBKT30X5KG</t>
  </si>
  <si>
    <t>NAGFH100X5KG</t>
  </si>
  <si>
    <t>NAIL FLAT HEAD GALV 100 X 4.00MM X 5KG</t>
  </si>
  <si>
    <t>NAGFL60X5KG</t>
  </si>
  <si>
    <t>NAGFC50X5KG</t>
  </si>
  <si>
    <t>NAIL FLAT HEAD GALV FIBRE CEMENT 50 X 2.80MM X 5KG</t>
  </si>
  <si>
    <t>PPEP19PFTPT2712</t>
  </si>
  <si>
    <t>DOBFHRDBL12</t>
  </si>
  <si>
    <t>DOBFHRDBL16</t>
  </si>
  <si>
    <t>DOBFHRDBL20</t>
  </si>
  <si>
    <t>DOBFHRDBL24</t>
  </si>
  <si>
    <t>DOBFHRSGL08</t>
  </si>
  <si>
    <t>DOBFHRSGL12</t>
  </si>
  <si>
    <t>DOBFMDFDBL12</t>
  </si>
  <si>
    <t>DOBFMDFDBL16</t>
  </si>
  <si>
    <t>DOBFMDFDBL20</t>
  </si>
  <si>
    <t>DOBFMDFDBL24</t>
  </si>
  <si>
    <t>PPGARCB312</t>
  </si>
  <si>
    <t>PPGASA24</t>
  </si>
  <si>
    <t>03 544 8059</t>
  </si>
  <si>
    <t>admin@tasbayplumbing.co.nz</t>
  </si>
  <si>
    <t>PLRNEFF24NCL</t>
  </si>
  <si>
    <t>Baylink Communications</t>
  </si>
  <si>
    <t>5 Dodson Road, Takaka</t>
  </si>
  <si>
    <t>FXLL2T4</t>
  </si>
  <si>
    <t>FXLLNP1101</t>
  </si>
  <si>
    <t>L/LOK NAILON PLATE 110MM WIDE X 1.0MM PER M</t>
  </si>
  <si>
    <t>FXLLNP110116SS</t>
  </si>
  <si>
    <t>MN 100MM FLUSH PULL FB        106FB100</t>
  </si>
  <si>
    <t>MN 100MM FLUSH PULL GOLD      106GD100</t>
  </si>
  <si>
    <t>MN 100MM FLUSH PULL SCP       106SC100</t>
  </si>
  <si>
    <t>CHMN106100W</t>
  </si>
  <si>
    <t>MN 100MM FLUSH PULL WHITE     106PW100</t>
  </si>
  <si>
    <t>CHMN106140C</t>
  </si>
  <si>
    <t>MN 140MM FLUSH PULL CP        106CP140</t>
  </si>
  <si>
    <t>CHMN106140F</t>
  </si>
  <si>
    <t>MN 140MM FLUSH PULL FB        106FB140</t>
  </si>
  <si>
    <t>CHMN106140G</t>
  </si>
  <si>
    <t>MN 140MM FLUSH PULL GOLD      106GD140</t>
  </si>
  <si>
    <t>CHMN106140SC</t>
  </si>
  <si>
    <t>MN 140MM FLUSH PULL SCP       106SC140</t>
  </si>
  <si>
    <t>NAGJH60X5KG</t>
  </si>
  <si>
    <t>NAIL JOLT HEAD GALV 60 X 2.80MM X 5KG</t>
  </si>
  <si>
    <t>NAIL JOLT HEAD GALV 75 X 3.15MM X 5KG</t>
  </si>
  <si>
    <t>NASSFH405KG</t>
  </si>
  <si>
    <t>NASSJHDK1005KG</t>
  </si>
  <si>
    <t>NASSJH605KG</t>
  </si>
  <si>
    <t>CHMN106100C</t>
  </si>
  <si>
    <t>MN 100MM FLUSH PULL CP        106CP100</t>
  </si>
  <si>
    <t>CHMN106100F</t>
  </si>
  <si>
    <t>Total Insulation</t>
  </si>
  <si>
    <t>BHBMB38T</t>
  </si>
  <si>
    <t>BOWMAC B38T STRAP</t>
  </si>
  <si>
    <t>BHBMB45L</t>
  </si>
  <si>
    <t>BOWMAC B45L STRAP</t>
  </si>
  <si>
    <t>PLATLIBL16F2</t>
  </si>
  <si>
    <t>PLATLIBL16F3</t>
  </si>
  <si>
    <t>PLATLIBL16M2</t>
  </si>
  <si>
    <t>CLOUT PLASTER BOARD GALV 40 X 2.50MM X 5KG</t>
  </si>
  <si>
    <t>NAGBKT30X500G</t>
  </si>
  <si>
    <t>BHBMB48L</t>
  </si>
  <si>
    <t>BOWMAC B48L STRAP</t>
  </si>
  <si>
    <t>BHBMB50</t>
  </si>
  <si>
    <t>BOWMAC B50 ANGLE BRACKET</t>
  </si>
  <si>
    <t>BHBMB51</t>
  </si>
  <si>
    <t>BOWMAC B51 ANGLE BRACKET</t>
  </si>
  <si>
    <t>BHBMB52</t>
  </si>
  <si>
    <t>BOWMAC B52 ANGLE BRACKET</t>
  </si>
  <si>
    <t>BHBMB54</t>
  </si>
  <si>
    <t>BOWMAC B54 ANGLE BRACKET</t>
  </si>
  <si>
    <t>BHBMB55</t>
  </si>
  <si>
    <t>BOEN12260</t>
  </si>
  <si>
    <t xml:space="preserve">To </t>
  </si>
  <si>
    <t>Ideal Standard Solo Kitchen Mixer High Rise Spout</t>
  </si>
  <si>
    <t>each</t>
  </si>
  <si>
    <t>20040RAFJH3FSPP</t>
  </si>
  <si>
    <t>Firth Blenheim</t>
  </si>
  <si>
    <t>AQUALINE GIBBOARD 13MM X 2700 X 1200MM SHEET</t>
  </si>
  <si>
    <t>PPGBAQ1330</t>
  </si>
  <si>
    <t>AQUALINE GIBBOARD 13MM X 3000 X 1200MM SHEET</t>
  </si>
  <si>
    <t>PPGBAQ1336</t>
  </si>
  <si>
    <t>AQUALINE GIBBOARD 13MM X 3600 X 1200MM SHEET</t>
  </si>
  <si>
    <t>PPGBBNL1024</t>
  </si>
  <si>
    <t>PPGBBNL1027</t>
  </si>
  <si>
    <t>10MM GIB BRACENOISE LINE TE/TE  2700 X 1200MM SHEET</t>
  </si>
  <si>
    <t>PPGBBNL1030</t>
  </si>
  <si>
    <t>Tracy</t>
  </si>
  <si>
    <t>Terry Westley Drainlayer Ltd</t>
  </si>
  <si>
    <t>P.O. Box 3379, Richmond, Nelson</t>
  </si>
  <si>
    <t>PPGBAQ1024</t>
  </si>
  <si>
    <t>TPLVL3HS3004548</t>
  </si>
  <si>
    <t>TPLVL3HS3004554</t>
  </si>
  <si>
    <t>TPLVL3HS3004560</t>
  </si>
  <si>
    <t>9 Merton Place, Tahuna, Nelson</t>
  </si>
  <si>
    <t>14 Baxter Place, Stoke, Nelson</t>
  </si>
  <si>
    <t>PPGARCB313</t>
  </si>
  <si>
    <t>RONDO 313 DIRECT FIX CLIP TIM/STEEL 190MM  EACH  14907</t>
  </si>
  <si>
    <t>PPGARCB30348</t>
  </si>
  <si>
    <t>RONDO 4.8M 24MM CEILING BATTEN 303  14898</t>
  </si>
  <si>
    <t>PPGARSRC534</t>
  </si>
  <si>
    <t>RONDO 534  SUSPENSION ROD BRACKET ADJ FOR PURLINS 14934</t>
  </si>
  <si>
    <t>PPGAA311</t>
  </si>
  <si>
    <t>RONDO A311 QUIET CLIP   EACH          14209</t>
  </si>
  <si>
    <t>PPGBBNL1336</t>
  </si>
  <si>
    <t>13MM GIB BRACENOISE LINE TE/TE  3600 X 1200MM SHEET</t>
  </si>
  <si>
    <t>PPGBAQ10M2</t>
  </si>
  <si>
    <t>WI2115</t>
  </si>
  <si>
    <t>WI2415</t>
  </si>
  <si>
    <t>WI2418</t>
  </si>
  <si>
    <t>WI2715</t>
  </si>
  <si>
    <t>WI2718</t>
  </si>
  <si>
    <t>WITRGB</t>
  </si>
  <si>
    <t>TPLVL3HS40045</t>
  </si>
  <si>
    <t>m2</t>
  </si>
  <si>
    <t>BBLSCBAW</t>
  </si>
  <si>
    <t>coil</t>
  </si>
  <si>
    <t>Wairau River Bridge, Taumarina</t>
  </si>
  <si>
    <t>03 570 2058</t>
  </si>
  <si>
    <t>keithrendel@firth.co.nz</t>
  </si>
  <si>
    <t>Keith</t>
  </si>
  <si>
    <t>TPLVL3HS2404548</t>
  </si>
  <si>
    <t>TPLVL3HS2404554</t>
  </si>
  <si>
    <t>TPLVL3HS2404560</t>
  </si>
  <si>
    <t>MOFJ2154</t>
  </si>
  <si>
    <t>P.O. Box 5063, Springlands, Blenheim 7241</t>
  </si>
  <si>
    <t>0800 42 43 63</t>
  </si>
  <si>
    <t>146 Pascoe St, Stoke, Nelson 7041</t>
  </si>
  <si>
    <t>Absolute Energy</t>
  </si>
  <si>
    <t>03 547 2503</t>
  </si>
  <si>
    <t>PLHME9704CP</t>
  </si>
  <si>
    <t>ECHO 150MM BATH SPOUT CP      E9704</t>
  </si>
  <si>
    <t>SCLLCSKS80</t>
  </si>
  <si>
    <t>LUMBERLOK PURLIN SCREW 80MM BLUE PER 250</t>
  </si>
  <si>
    <t>PLCYLTRAY540</t>
  </si>
  <si>
    <t>PLRA1293912</t>
  </si>
  <si>
    <t>CYGNET SOFT CLOSE TOILET SEAT  12939.12</t>
  </si>
  <si>
    <t>PLAQLS</t>
  </si>
  <si>
    <t>For:</t>
  </si>
  <si>
    <t>Between:</t>
  </si>
  <si>
    <t>Jennian Homes Nelson Bays Ltd</t>
  </si>
  <si>
    <t>6 Champion Road, P.O. Box 3293</t>
  </si>
  <si>
    <t>Alan Boult (Painter)</t>
  </si>
  <si>
    <t>HAWHPHN798U</t>
  </si>
  <si>
    <t>W/HOUSE 900  FRAMELESS CERAMIC COOKTOP TOUCH CONTROL</t>
  </si>
  <si>
    <t xml:space="preserve"> m2 </t>
  </si>
  <si>
    <t>BB70BSM2NB</t>
  </si>
  <si>
    <t>TOUGHLINE GIBBOARD 13.0 X 2700 X 1200MM SHEET</t>
  </si>
  <si>
    <t>PPGBTL1336</t>
  </si>
  <si>
    <t>TOUGHLINE GIBBOARD 13.0 X 3600 X 1200MM SHEET</t>
  </si>
  <si>
    <t>PPGBTL13M2</t>
  </si>
  <si>
    <t>PPGBUL13M2P</t>
  </si>
  <si>
    <t>PPGBWL10M2</t>
  </si>
  <si>
    <t>RWBP15024</t>
  </si>
  <si>
    <t>NAGFC40X5KG</t>
  </si>
  <si>
    <t>STANDARD GIBBOARD 13MM X 6000 X 1200MM SHEET</t>
  </si>
  <si>
    <t>MOFJ0654</t>
  </si>
  <si>
    <t>Ideal Standard Moonshadow 300 Slide + Solo Mixer</t>
  </si>
  <si>
    <t>Ideal Standard Solo Mixer + Solo Bath Spout</t>
  </si>
  <si>
    <t>KJESPT</t>
  </si>
  <si>
    <t>KJISPT</t>
  </si>
  <si>
    <t>KJKCAPQ</t>
  </si>
  <si>
    <t>KJKCPCS</t>
  </si>
  <si>
    <t>KJLJAPQ</t>
  </si>
  <si>
    <t>EG10029</t>
  </si>
  <si>
    <t>TPLVLHS40045</t>
  </si>
  <si>
    <t>SCJH1050SS</t>
  </si>
  <si>
    <t>SCJHVDW630</t>
  </si>
  <si>
    <t>SCJHVDW630B</t>
  </si>
  <si>
    <t>23 King Edward Street, Motueka</t>
  </si>
  <si>
    <t>03 528 1018</t>
  </si>
  <si>
    <t>M12 X 200 ENG BOLT/NUT GALV   EACH</t>
  </si>
  <si>
    <t>PPEP19PFTPT2412</t>
  </si>
  <si>
    <t>MDHA5E30</t>
  </si>
  <si>
    <t>MDHA5I24</t>
  </si>
  <si>
    <t>EPLRRST24</t>
  </si>
  <si>
    <t>L/LOK 600X25X1MM SHEET BRACE  STRAP PUNCHED EACH</t>
  </si>
  <si>
    <t>Total Exterior Finishes</t>
  </si>
  <si>
    <t>Fascia and Gutter (c/steel)</t>
  </si>
  <si>
    <t>LLSCDAX7005702</t>
  </si>
  <si>
    <t>BUIS32591580PAC</t>
  </si>
  <si>
    <t>BULLAB36</t>
  </si>
  <si>
    <t>LUMBERLOK 3.6M ANGLE BRACE</t>
  </si>
  <si>
    <t>BULLAB42</t>
  </si>
  <si>
    <t>LUMBERLOK 4.2M ANGLE BRACE</t>
  </si>
  <si>
    <t>BULLAB48</t>
  </si>
  <si>
    <t>LUMBERLOK 4.8M ANGLE BRACE</t>
  </si>
  <si>
    <t>BULLKM</t>
  </si>
  <si>
    <t>BULLSB30</t>
  </si>
  <si>
    <t>L/LOK 85MM SHORT SCREW TIE C/W SCREWS EACH</t>
  </si>
  <si>
    <t>FXLLWDLH</t>
  </si>
  <si>
    <t>EPRCATCU</t>
  </si>
  <si>
    <t>EPTRPRGB</t>
  </si>
  <si>
    <t>EPWSPY</t>
  </si>
  <si>
    <t>Aaron</t>
  </si>
  <si>
    <t>Tasman Bay Plumbing Services Ltd</t>
  </si>
  <si>
    <t>P.O. Box 3764, Richmond, Nelson</t>
  </si>
  <si>
    <t>STBC2540E</t>
  </si>
  <si>
    <t>STLR6250</t>
  </si>
  <si>
    <t>STRD10DH</t>
  </si>
  <si>
    <t>STRD10R</t>
  </si>
  <si>
    <t>STRD12R</t>
  </si>
  <si>
    <t>NAIMB20628H</t>
  </si>
  <si>
    <t>NAIMB20630H</t>
  </si>
  <si>
    <t>NAIMB20631H</t>
  </si>
  <si>
    <t>NAIMB20645</t>
  </si>
  <si>
    <t>NAIMB20732</t>
  </si>
  <si>
    <t>NAIMB20765</t>
  </si>
  <si>
    <t>Monier Heritage</t>
  </si>
  <si>
    <t>Monier Vogue</t>
  </si>
  <si>
    <t>Monier Presto</t>
  </si>
  <si>
    <t>Monier Mezzo</t>
  </si>
  <si>
    <t>Midland 70 Series Std</t>
  </si>
  <si>
    <t>Midland 70 Series Big Face</t>
  </si>
  <si>
    <t>Midland 90 Series Big Face</t>
  </si>
  <si>
    <t>Austral Riverview</t>
  </si>
  <si>
    <t>Brent/Julie</t>
  </si>
  <si>
    <t>mainland@chemdry.co.nz</t>
  </si>
  <si>
    <t>Lifestyle Hire 2007 Ltd</t>
  </si>
  <si>
    <t>P.O. Box 271, Takaka</t>
  </si>
  <si>
    <t>03 525 7221</t>
  </si>
  <si>
    <t>T/KRAFT PLASTIC CORNER ALUBAND MOULDED PIECES 50 PER PACK</t>
  </si>
  <si>
    <t>DOPQ86019U</t>
  </si>
  <si>
    <t>MDTKCMP</t>
  </si>
  <si>
    <t>MDTKCMP50</t>
  </si>
  <si>
    <t>TIE WIRE GALV 300MM X 1KG</t>
  </si>
  <si>
    <t>Marlborough Brick &amp; Tile Ltd</t>
  </si>
  <si>
    <t>P.O. Box 203, 204 Oakwood La Witherlea, Blenheim</t>
  </si>
  <si>
    <t>03 578 3692</t>
  </si>
  <si>
    <t>marlbrickandtile@hotmail.com</t>
  </si>
  <si>
    <t>Marlborough Plumbing &amp; Heating</t>
  </si>
  <si>
    <t>Subfloor / Deck Framing</t>
  </si>
  <si>
    <t>Total Subfloor / Deck Framing</t>
  </si>
  <si>
    <t>140</t>
  </si>
  <si>
    <t>Subfloor / Deck Hardware</t>
  </si>
  <si>
    <t>Total Subfloor / Deck Hardware</t>
  </si>
  <si>
    <t>RHEEM WATER HEATER 300L MP 3KW 580X1825H 31230015</t>
  </si>
  <si>
    <t>Exterior Plaster Order</t>
  </si>
  <si>
    <t>System:</t>
  </si>
  <si>
    <t>Finish:</t>
  </si>
  <si>
    <t>03 544 8906</t>
  </si>
  <si>
    <t>thelin.construction@xtra.co.nz</t>
  </si>
  <si>
    <t>Errol</t>
  </si>
  <si>
    <t>WDS430</t>
  </si>
  <si>
    <t>WDS430D</t>
  </si>
  <si>
    <t>WDS460</t>
  </si>
  <si>
    <t>Engineer Required:</t>
  </si>
  <si>
    <t>Resource Consent:</t>
  </si>
  <si>
    <t>LLLERRDT</t>
  </si>
  <si>
    <t>LLLERRDTSCP</t>
  </si>
  <si>
    <t>PGCLRSNB</t>
  </si>
  <si>
    <t>PGEPSFNB</t>
  </si>
  <si>
    <t>FCUTHT2000</t>
  </si>
  <si>
    <t>FCUTHT250</t>
  </si>
  <si>
    <t>Baths</t>
  </si>
  <si>
    <t>Toilets</t>
  </si>
  <si>
    <t>Clearlite Gauguin 1675mm (Non Spa)</t>
  </si>
  <si>
    <t>Ideal Standard Cygnet</t>
  </si>
  <si>
    <t>PLAQLT</t>
  </si>
  <si>
    <t>tracy@corporateboxes.co.nz</t>
  </si>
  <si>
    <t>Craftbuilt Industries</t>
  </si>
  <si>
    <t>WDSDDF2700</t>
  </si>
  <si>
    <t>WDSFD1200</t>
  </si>
  <si>
    <t>WDSFD1300</t>
  </si>
  <si>
    <t>WDSFD1400</t>
  </si>
  <si>
    <t>WDSFD1500</t>
  </si>
  <si>
    <t>WDSFD1600</t>
  </si>
  <si>
    <t>WDSFD1700</t>
  </si>
  <si>
    <t>WDSFD1800</t>
  </si>
  <si>
    <t>WDSFD1900</t>
  </si>
  <si>
    <t>WDSFD2000</t>
  </si>
  <si>
    <t>29045RLF8H3C36</t>
  </si>
  <si>
    <t>Frames &amp; Trusses As Quoted</t>
  </si>
  <si>
    <t>Framing Timber</t>
  </si>
  <si>
    <t>Framing Hardware</t>
  </si>
  <si>
    <t>Structural Steel</t>
  </si>
  <si>
    <t>Exterior Finishes</t>
  </si>
  <si>
    <t>Fascia &amp; Gutter</t>
  </si>
  <si>
    <t>Roof Colorsteel</t>
  </si>
  <si>
    <t>Roof Tile</t>
  </si>
  <si>
    <t>Bricks</t>
  </si>
  <si>
    <t>Bricklayer</t>
  </si>
  <si>
    <t>SFERECT</t>
  </si>
  <si>
    <t>Exterior Cladding</t>
  </si>
  <si>
    <t>Exterior Plaster</t>
  </si>
  <si>
    <t>Insulation</t>
  </si>
  <si>
    <t>Interior Lining</t>
  </si>
  <si>
    <t>Interior Finishes</t>
  </si>
  <si>
    <t>Garage Doors</t>
  </si>
  <si>
    <t>One</t>
  </si>
  <si>
    <t>PPR80</t>
  </si>
  <si>
    <t>C/lite Cashmere Single W/hung 750mm</t>
  </si>
  <si>
    <t>White</t>
  </si>
  <si>
    <t>Two</t>
  </si>
  <si>
    <t>Waste Disposal</t>
  </si>
  <si>
    <t>C/lite Cashmere Single W/hung 900mm</t>
  </si>
  <si>
    <t>B/Anodised</t>
  </si>
  <si>
    <t>Three</t>
  </si>
  <si>
    <t>P.O. Box 673, Blenheim</t>
  </si>
  <si>
    <t>03 578 3587</t>
  </si>
  <si>
    <t>carmel.myers@aaacps.co.nz</t>
  </si>
  <si>
    <t>Andrew</t>
  </si>
  <si>
    <t>Handles:</t>
  </si>
  <si>
    <t>Hinges:</t>
  </si>
  <si>
    <t>Door Type</t>
  </si>
  <si>
    <t>Species</t>
  </si>
  <si>
    <t>Jamb Type</t>
  </si>
  <si>
    <t>Finish</t>
  </si>
  <si>
    <t>Stud Size</t>
  </si>
  <si>
    <t>Cav Specs</t>
  </si>
  <si>
    <t>Hollow</t>
  </si>
  <si>
    <t>V- Groove</t>
  </si>
  <si>
    <t>MDF 25mm</t>
  </si>
  <si>
    <t>Paint Quality</t>
  </si>
  <si>
    <t>HASPCS901S</t>
  </si>
  <si>
    <t>14045RLF8H148</t>
  </si>
  <si>
    <t>14045RLF8H154</t>
  </si>
  <si>
    <t>14045RLF8H160</t>
  </si>
  <si>
    <t>14045RLF8H3C</t>
  </si>
  <si>
    <t>LLSCF40ELANPL</t>
  </si>
  <si>
    <t>SCHLAGE F SERIES ELAN SCP F40 PRIVACY LOCK</t>
  </si>
  <si>
    <t>LLSCF40NPSCP</t>
  </si>
  <si>
    <t>FXWAG12</t>
  </si>
  <si>
    <t>FXWAG12S50503</t>
  </si>
  <si>
    <t>carlton@spaziocasa.co.nz</t>
  </si>
  <si>
    <t>Carlton</t>
  </si>
  <si>
    <t>03 544 2125</t>
  </si>
  <si>
    <t>westley.drainlayers@xtra.co.nz</t>
  </si>
  <si>
    <t>Terry</t>
  </si>
  <si>
    <t>P.O. Box 2357, Stoke, Nelson</t>
  </si>
  <si>
    <t>DOPQ66019U</t>
  </si>
  <si>
    <t>DOPQ71019U</t>
  </si>
  <si>
    <t>STANDARD GIBBOARD 10MM X 3300 X 1200MM SHEET</t>
  </si>
  <si>
    <t>PPGB1036</t>
  </si>
  <si>
    <t>STANDARD GIBBOARD 10MM X 3600 X 1200MM SHEET</t>
  </si>
  <si>
    <t>Trends Kitchens</t>
  </si>
  <si>
    <t>21 Bolt Rd, Tahunanui, Nelson</t>
  </si>
  <si>
    <t>03 546 5155</t>
  </si>
  <si>
    <t>Ullrich Aluminium Co Ltd</t>
  </si>
  <si>
    <t>6A Forest Rd, Stoke</t>
  </si>
  <si>
    <t>03 547 4103</t>
  </si>
  <si>
    <t>LLSCSRL14121</t>
  </si>
  <si>
    <t>LLSCSRL14122</t>
  </si>
  <si>
    <t xml:space="preserve"> each </t>
  </si>
  <si>
    <t>19045RLF8H3C42</t>
  </si>
  <si>
    <t>19045RLF8H3C48</t>
  </si>
  <si>
    <t>Richmond, Nelson</t>
  </si>
  <si>
    <t>03 544 4390</t>
  </si>
  <si>
    <t>And:</t>
  </si>
  <si>
    <t>Craig Finnie</t>
  </si>
  <si>
    <t>PLCLBSP900</t>
  </si>
  <si>
    <t>PBOWPCGB</t>
  </si>
  <si>
    <t>LLSCRBPASS</t>
  </si>
  <si>
    <t>LLSCRBPRIVS</t>
  </si>
  <si>
    <t>GDTRHV</t>
  </si>
  <si>
    <t>GDTRMP</t>
  </si>
  <si>
    <t>GDTRMS</t>
  </si>
  <si>
    <t>BOCO12110</t>
  </si>
  <si>
    <t>GDSLDBLE</t>
  </si>
  <si>
    <t>GDSLSNGL</t>
  </si>
  <si>
    <t>GDTRGB</t>
  </si>
  <si>
    <t>GDTRGM</t>
  </si>
  <si>
    <t>GDTRHK</t>
  </si>
  <si>
    <t>027 385 2111</t>
  </si>
  <si>
    <t>cripo@xtra.co.nz</t>
  </si>
  <si>
    <t>Marie</t>
  </si>
  <si>
    <t>15 Bomford Street, Blenheim</t>
  </si>
  <si>
    <t>03 579 1634</t>
  </si>
  <si>
    <t>9 Tokomaru Place, Wakatu Estate</t>
  </si>
  <si>
    <t>PPGBBNL1048</t>
  </si>
  <si>
    <t>10MM GIB BRACENOISE LINE TE/TE  4800 X 1200MM SHEET</t>
  </si>
  <si>
    <t>PPGBBNL1324</t>
  </si>
  <si>
    <t>M12 X 65 COACH SCREW GALV EACH</t>
  </si>
  <si>
    <t>STW230GX1KG</t>
  </si>
  <si>
    <t>TIE WIRE GALV 230MM X 1KG</t>
  </si>
  <si>
    <t>STSTRD121200</t>
  </si>
  <si>
    <t>STARTER D12  1200MM WITH HOOK - PER EACH</t>
  </si>
  <si>
    <t>PGDPPEMB</t>
  </si>
  <si>
    <t xml:space="preserve">Handover </t>
  </si>
  <si>
    <t>03 547 3411</t>
  </si>
  <si>
    <t>info@thenewgateco.co.nz</t>
  </si>
  <si>
    <t>SW10004GB</t>
  </si>
  <si>
    <t>SW10004MB</t>
  </si>
  <si>
    <t>PPGBAQ1027</t>
  </si>
  <si>
    <t>AQUALINE GIBBOARD 10MM X 2700 X 1200MM SHEET</t>
  </si>
  <si>
    <t>PPGBAQ1030</t>
  </si>
  <si>
    <t>AQUALINE GIBBOARD 10MM X 3000 X 1200MM SHEET</t>
  </si>
  <si>
    <t>WDSP2300</t>
  </si>
  <si>
    <t>WDSP2400</t>
  </si>
  <si>
    <t>PPHFTSU61812</t>
  </si>
  <si>
    <t>MDPVCW4C</t>
  </si>
  <si>
    <t>4.75MM END CAP WHITE 2.4M      G475924WH</t>
  </si>
  <si>
    <t>MDPVCW4I</t>
  </si>
  <si>
    <t>4.75MM INTERNAL CORNER WHITE 2.4M        G475124WH</t>
  </si>
  <si>
    <t>MDPVCW4J</t>
  </si>
  <si>
    <t>4.75MM PVC JOINTER 2.4M WHITE     G475324WH</t>
  </si>
  <si>
    <t>MDPVCW9C</t>
  </si>
  <si>
    <t>info@rubybayjoinery.co.nz</t>
  </si>
  <si>
    <t>Wayne</t>
  </si>
  <si>
    <t>Shane</t>
  </si>
  <si>
    <t>Scaffold Marlborough Ltd</t>
  </si>
  <si>
    <t>03 579 1372</t>
  </si>
  <si>
    <t>info@scaffoldmarlborough.co.nz</t>
  </si>
  <si>
    <t>Schnapp Dragon Village Distillery</t>
  </si>
  <si>
    <t>P.O. Box 72, Takaka, Golden Bay</t>
  </si>
  <si>
    <t>03 545 9899</t>
  </si>
  <si>
    <t>Shane Eggers Painting</t>
  </si>
  <si>
    <t>P.O. Box 329 Takaka</t>
  </si>
  <si>
    <t>027 430 2490</t>
  </si>
  <si>
    <t>SpazioCasa</t>
  </si>
  <si>
    <t>68 Achilles Ave, P.O. Box 625 Nelson 7040</t>
  </si>
  <si>
    <t>03 546 7832</t>
  </si>
  <si>
    <t>INSINKERATOR STEAMING HOT WATER TAP SINGLE LEVER  GN1100</t>
  </si>
  <si>
    <t>NABFH100X15KG</t>
  </si>
  <si>
    <t>NAIL FLAT HEAD BRIGHT 100 X 4.00MM X 15KG</t>
  </si>
  <si>
    <t>NABFH100X5KG</t>
  </si>
  <si>
    <t>NAIL FLAT HEAD BRIGHT 100 X 4.00MM X 5KG</t>
  </si>
  <si>
    <t>NABJH100X15KG</t>
  </si>
  <si>
    <t>HOLDFAST SPRING DOOR STOP WHITE/ZINC  00301</t>
  </si>
  <si>
    <t>BHMN207SC</t>
  </si>
  <si>
    <t>MN 1 PCE DOOR STOP ALUM SATIN 207SC</t>
  </si>
  <si>
    <t>BHMN726SS</t>
  </si>
  <si>
    <t>BHSYDSBE</t>
  </si>
  <si>
    <t>HOLDFAST AIR CUSHION DOOR STOPS BEIGE - PER EACH    70107475</t>
  </si>
  <si>
    <t>BHSYDSBL</t>
  </si>
  <si>
    <t>HOLDFAST AIR CUSHION DOOR STOPS BLACK - PER EACH  70107285</t>
  </si>
  <si>
    <t>BHSYDSBR</t>
  </si>
  <si>
    <t>HOLDFAST AIR CUSHION DOOR STOPS BROWN - PER EACH    70107345</t>
  </si>
  <si>
    <t>BHSYDSWH</t>
  </si>
  <si>
    <t>BHWBS7060BN</t>
  </si>
  <si>
    <t>BHWBS7060SC</t>
  </si>
  <si>
    <t>BHWBS7061BN</t>
  </si>
  <si>
    <t>BHWBS7061SC</t>
  </si>
  <si>
    <t>COMSM</t>
  </si>
  <si>
    <t>HOLDFAST AIR CUSHION DOOR STOPS WHITE-PER EACH   70107265</t>
  </si>
  <si>
    <t>BHHFDSWZP</t>
  </si>
  <si>
    <t>30040RAFJH3FSPP</t>
  </si>
  <si>
    <t>Temporary Power</t>
  </si>
  <si>
    <t>Waste Bin Hire</t>
  </si>
  <si>
    <t>Total Exterior Cladding</t>
  </si>
  <si>
    <t>Total Exterior Plaster</t>
  </si>
  <si>
    <t>Maintenance</t>
  </si>
  <si>
    <t>Total Excluding GST</t>
  </si>
  <si>
    <t>15050RARWH4TGV</t>
  </si>
  <si>
    <t>MOFJ2054</t>
  </si>
  <si>
    <t>ADBOSWB375</t>
  </si>
  <si>
    <t>box</t>
  </si>
  <si>
    <t>CPCEP40</t>
  </si>
  <si>
    <t>ULTRACEM CEMENT 40KG BAG</t>
  </si>
  <si>
    <t>CPCMCMM20</t>
  </si>
  <si>
    <t>CPICFSC025</t>
  </si>
  <si>
    <t>CPICGPC025</t>
  </si>
  <si>
    <t>CPICGPC040</t>
  </si>
  <si>
    <t>m3</t>
  </si>
  <si>
    <t>CHMN334Z</t>
  </si>
  <si>
    <t>BLLB25</t>
  </si>
  <si>
    <t>BLLB25NB</t>
  </si>
  <si>
    <t>INBACE18</t>
  </si>
  <si>
    <t>48 Marybank Rd, Marybank, Nelson</t>
  </si>
  <si>
    <t>027 223 3654</t>
  </si>
  <si>
    <t>03 546 7798</t>
  </si>
  <si>
    <t>Craig</t>
  </si>
  <si>
    <t>Austral Bricks</t>
  </si>
  <si>
    <t>SmartDoor TG&amp;V Wide</t>
  </si>
  <si>
    <t>SmartDoor Euro</t>
  </si>
  <si>
    <t>SmartDoor Classic</t>
  </si>
  <si>
    <t>SmartDoor Modern</t>
  </si>
  <si>
    <t>Grey Friars*</t>
  </si>
  <si>
    <t>Ironsand*</t>
  </si>
  <si>
    <t>Sandstone Grey*</t>
  </si>
  <si>
    <t>Titania*</t>
  </si>
  <si>
    <t>Karaka*</t>
  </si>
  <si>
    <t>Lignite*</t>
  </si>
  <si>
    <t>New Denim Blue*</t>
  </si>
  <si>
    <t>Polar White*+</t>
  </si>
  <si>
    <t>Ebony*+</t>
  </si>
  <si>
    <t>* = Availible colours for SmartDoor</t>
  </si>
  <si>
    <t>*+ = Not available for Garador</t>
  </si>
  <si>
    <t>Black*+</t>
  </si>
  <si>
    <t>White*+</t>
  </si>
  <si>
    <t>GIB COVE CLASSIC CORNICE      75MMX3.6M 13701</t>
  </si>
  <si>
    <t>PPGAGC3690</t>
  </si>
  <si>
    <t>GIB COVE CLASSIC CORNICE      90MMX3.6M 11333</t>
  </si>
  <si>
    <t>PPGAGCD3655</t>
  </si>
  <si>
    <t>PPGAGFMB375</t>
  </si>
  <si>
    <t>GIB FIX METAL/ALL BOND 375ML</t>
  </si>
  <si>
    <t>PPGARCB31036</t>
  </si>
  <si>
    <t>RONDO 3.6M 35MM CEILING BATTEN 310  12639</t>
  </si>
  <si>
    <t>PPGARCB31048</t>
  </si>
  <si>
    <t>WDS480</t>
  </si>
  <si>
    <t>WDS480D</t>
  </si>
  <si>
    <t>WDS490</t>
  </si>
  <si>
    <t>WDS424D</t>
  </si>
  <si>
    <t>WDS470</t>
  </si>
  <si>
    <t>PPGARCB311</t>
  </si>
  <si>
    <t>005</t>
  </si>
  <si>
    <t>Masterbuild Fees</t>
  </si>
  <si>
    <t>Total Masterbuild Fees</t>
  </si>
  <si>
    <t>010</t>
  </si>
  <si>
    <t>Insurance</t>
  </si>
  <si>
    <t>Total Insurance</t>
  </si>
  <si>
    <t>025</t>
  </si>
  <si>
    <t>Council Fees</t>
  </si>
  <si>
    <t>Total Council Fees</t>
  </si>
  <si>
    <t>Cost Centre Totals</t>
  </si>
  <si>
    <t>Back Costing Figures</t>
  </si>
  <si>
    <t>Job #</t>
  </si>
  <si>
    <t xml:space="preserve"> </t>
  </si>
  <si>
    <t>Job Name</t>
  </si>
  <si>
    <t>Cost Centre</t>
  </si>
  <si>
    <t>Heading</t>
  </si>
  <si>
    <t>Budget (contract)</t>
  </si>
  <si>
    <t>Budget (current)</t>
  </si>
  <si>
    <t>Inflation &amp; Changes</t>
  </si>
  <si>
    <t>Variations</t>
  </si>
  <si>
    <t>Actual 09/09</t>
  </si>
  <si>
    <t>Variance To Date</t>
  </si>
  <si>
    <t>Payments to Date</t>
  </si>
  <si>
    <t>Engineering &amp; Geotech</t>
  </si>
  <si>
    <t>Draughting</t>
  </si>
  <si>
    <t>Surveying</t>
  </si>
  <si>
    <t>Commission</t>
  </si>
  <si>
    <t>Electrical</t>
  </si>
  <si>
    <t>Interior House Clean</t>
  </si>
  <si>
    <t>INMWDRBD</t>
  </si>
  <si>
    <t>sheet</t>
  </si>
  <si>
    <t>INNCBMID</t>
  </si>
  <si>
    <t>WIRDPE</t>
  </si>
  <si>
    <t>BOWMAC B554 ANGLE BRACKET</t>
  </si>
  <si>
    <t>BHBMB555</t>
  </si>
  <si>
    <t>BOWMAC B555 ANGLE BRACKET</t>
  </si>
  <si>
    <t>BHBMB58</t>
  </si>
  <si>
    <t>0800 781 000</t>
  </si>
  <si>
    <t>Geoff</t>
  </si>
  <si>
    <t>LLLERLDUMMSNP</t>
  </si>
  <si>
    <t>LLLERLPASSSNP</t>
  </si>
  <si>
    <t>LLLERLPRIVSNP</t>
  </si>
  <si>
    <t>03 525 9886</t>
  </si>
  <si>
    <t>gjsargent@clear.net.nz</t>
  </si>
  <si>
    <t>Graham</t>
  </si>
  <si>
    <t>P.O. Box 1572, Richmond, Nelson</t>
  </si>
  <si>
    <t>027 239 3119</t>
  </si>
  <si>
    <t>03 545 1936</t>
  </si>
  <si>
    <t>Greg</t>
  </si>
  <si>
    <t>H &amp; H Concrete Ltd</t>
  </si>
  <si>
    <t>P.O. Box 3488, Richmond</t>
  </si>
  <si>
    <t>Steve</t>
  </si>
  <si>
    <t>Laser Plumbing</t>
  </si>
  <si>
    <t>P.O. Box 5178, Springlands, Blenheim</t>
  </si>
  <si>
    <t>03 579 6001</t>
  </si>
  <si>
    <t>blenheim@laserplumbing.co.nz</t>
  </si>
  <si>
    <t>Troy</t>
  </si>
  <si>
    <t>030</t>
  </si>
  <si>
    <t>Total Engineers Fees</t>
  </si>
  <si>
    <t>040</t>
  </si>
  <si>
    <t>Total Draughting</t>
  </si>
  <si>
    <t>055</t>
  </si>
  <si>
    <t>Total Surveying</t>
  </si>
  <si>
    <t>070</t>
  </si>
  <si>
    <t>080</t>
  </si>
  <si>
    <t>Total Waste Bin Hire</t>
  </si>
  <si>
    <t>085</t>
  </si>
  <si>
    <t>Total Toilets Hire &amp; Servicing</t>
  </si>
  <si>
    <t>PPEP12CD2412</t>
  </si>
  <si>
    <t>PPEP12CDT2412</t>
  </si>
  <si>
    <t>PPEP12CDT2712</t>
  </si>
  <si>
    <t>PPEP12DD2412</t>
  </si>
  <si>
    <t>RWBP20021</t>
  </si>
  <si>
    <t>RWBP20024</t>
  </si>
  <si>
    <t>PLCLP16553SFWBE</t>
  </si>
  <si>
    <t>PLCLP16553SMWBE</t>
  </si>
  <si>
    <t>Freight</t>
  </si>
  <si>
    <t>ADFOSFN300</t>
  </si>
  <si>
    <t>LLLERRR10</t>
  </si>
  <si>
    <t>LLLERRR10SCP</t>
  </si>
  <si>
    <t>LLMA5401D</t>
  </si>
  <si>
    <t>PLCYA850360NO</t>
  </si>
  <si>
    <t>TPLVL3HS36063</t>
  </si>
  <si>
    <t>BULLSB30T</t>
  </si>
  <si>
    <t>bale</t>
  </si>
  <si>
    <t>INBACE26</t>
  </si>
  <si>
    <t>INBACE32</t>
  </si>
  <si>
    <t>INBACE36</t>
  </si>
  <si>
    <t>20050RAN2H4RS</t>
  </si>
  <si>
    <t>PLAMTET9A05</t>
  </si>
  <si>
    <t>BHVEKK</t>
  </si>
  <si>
    <t>TETRAL 200X275MM PLASTIC VENT KK GREY BULK</t>
  </si>
  <si>
    <t>HERNR1761</t>
  </si>
  <si>
    <t>Concrete Pumping Services Ltd</t>
  </si>
  <si>
    <t>PLATLIBL16M3</t>
  </si>
  <si>
    <t>PLATLIBL18F2</t>
  </si>
  <si>
    <t>PLATLIBL18M2</t>
  </si>
  <si>
    <t>Tiled Areas:</t>
  </si>
  <si>
    <t>BBGSAWC</t>
  </si>
  <si>
    <t>NAIMPZB20805</t>
  </si>
  <si>
    <t>Hometech Order</t>
  </si>
  <si>
    <t>BOCO12100</t>
  </si>
  <si>
    <t>PPGBUL1027N</t>
  </si>
  <si>
    <t>PPGBTL1327</t>
  </si>
  <si>
    <t>BUIS3109610PAC</t>
  </si>
  <si>
    <t>Ravine</t>
  </si>
  <si>
    <t>CF10001</t>
  </si>
  <si>
    <t>Clearlite Gauguin Spa Bath 1675mm</t>
  </si>
  <si>
    <t>Ideal Standard Envy II</t>
  </si>
  <si>
    <t>Clearlite Pacific Bath 1525mm</t>
  </si>
  <si>
    <t>Caroma Concorde Mini Uniset</t>
  </si>
  <si>
    <t>Clearlite Pacific Bath 1655mm</t>
  </si>
  <si>
    <t>Clearlite Pacific Spa Bath 1525mm</t>
  </si>
  <si>
    <t>Clearlite Monet Bath 1800mm</t>
  </si>
  <si>
    <t>Clearlite Monet Spa Bath 1800mm</t>
  </si>
  <si>
    <t>Clearlite Monet Spa Bath 1800mm Whisper Jets</t>
  </si>
  <si>
    <t>Laundry Tubs</t>
  </si>
  <si>
    <t>Hot Water Cylinders</t>
  </si>
  <si>
    <t>Robinhood Supertub ST3600</t>
  </si>
  <si>
    <t>PLRA7020202</t>
  </si>
  <si>
    <t>PPGB13M2</t>
  </si>
  <si>
    <t>PLCLBP1525WH</t>
  </si>
  <si>
    <t>PLCLBP1655WH</t>
  </si>
  <si>
    <t>STSTPR62515</t>
  </si>
  <si>
    <t>STSTPR63020</t>
  </si>
  <si>
    <t>STW300GX1KG</t>
  </si>
  <si>
    <t>STSTRD101000</t>
  </si>
  <si>
    <t>STSTRD121000</t>
  </si>
  <si>
    <t>9045RLF8H142</t>
  </si>
  <si>
    <t>9045RLF8H148</t>
  </si>
  <si>
    <t>9045RLF8H154</t>
  </si>
  <si>
    <t>9045RLF8H3C36</t>
  </si>
  <si>
    <t>PLCLP16552SFWBE</t>
  </si>
  <si>
    <t>PLCLP16552SMWBE</t>
  </si>
  <si>
    <t>PPGASLAB24</t>
  </si>
  <si>
    <t>2.4M EXY SHORT LEGG ARCH BEAD PX12</t>
  </si>
  <si>
    <t>Interior Painting Order</t>
  </si>
  <si>
    <t>Resene</t>
  </si>
  <si>
    <t>10MM GIB BRACENOISE LINE TE/TE  3000 X 1200MM SHEET</t>
  </si>
  <si>
    <t>PPGBBNL1036</t>
  </si>
  <si>
    <t>10MM GIB BRACENOISE LINE TE/TE  3600 X 1200MM SHEET</t>
  </si>
  <si>
    <t>6 Nelson St, Blenheim 7201</t>
  </si>
  <si>
    <t>03 578 0374</t>
  </si>
  <si>
    <t>021 838 550</t>
  </si>
  <si>
    <t>Access Elevators Ltd</t>
  </si>
  <si>
    <t>P.O. Box 3141, Tauranga</t>
  </si>
  <si>
    <t>07 541 3733</t>
  </si>
  <si>
    <t>sales@lifts.co.nz</t>
  </si>
  <si>
    <t>Shelley</t>
  </si>
  <si>
    <t>Stud size:</t>
  </si>
  <si>
    <t>PPGBAQ13M2</t>
  </si>
  <si>
    <t>PPGBFL10M2</t>
  </si>
  <si>
    <t>PPGBFL13M2</t>
  </si>
  <si>
    <t>PPGBFL1333</t>
  </si>
  <si>
    <t>FYRELINE GIBBOARD 13MM X 3300 X 1200MM SHEET  11684</t>
  </si>
  <si>
    <t>PPGBFL16M2</t>
  </si>
  <si>
    <t>Kitchen Appliances</t>
  </si>
  <si>
    <t>Heating &amp; Cooling</t>
  </si>
  <si>
    <t>Gas Supply &amp; Install</t>
  </si>
  <si>
    <t>Kitchen Joinery</t>
  </si>
  <si>
    <t>Aluminium Joinery</t>
  </si>
  <si>
    <t>Shower Install</t>
  </si>
  <si>
    <t>Plumbing Hardware</t>
  </si>
  <si>
    <t>Plumber</t>
  </si>
  <si>
    <t>Interior Hardware</t>
  </si>
  <si>
    <t>Gib Stopping</t>
  </si>
  <si>
    <t>Painting</t>
  </si>
  <si>
    <t>Labour Contractor</t>
  </si>
  <si>
    <t>Drainlayer</t>
  </si>
  <si>
    <t>MOFJ0854</t>
  </si>
  <si>
    <t>MOFJ0954</t>
  </si>
  <si>
    <t>RWBP22542</t>
  </si>
  <si>
    <t>RWBP17548</t>
  </si>
  <si>
    <t>Total Electrical</t>
  </si>
  <si>
    <t>Total Interior House Clean</t>
  </si>
  <si>
    <t>Total Maintenance</t>
  </si>
  <si>
    <t>CPPUMP1NB</t>
  </si>
  <si>
    <t>CPPUMP1NBB</t>
  </si>
  <si>
    <t>EW10011</t>
  </si>
  <si>
    <t>LLSCDAX7006713</t>
  </si>
  <si>
    <t>FXLLSTBPF</t>
  </si>
  <si>
    <t>L/LOK STUD TO BOTTOM PLATE    FIXING  1=6KN/2=12KN</t>
  </si>
  <si>
    <t>FXLLSTS105E</t>
  </si>
  <si>
    <t>L/LOK 105MM STD SCREW TIE C/W SCREWS EACH</t>
  </si>
  <si>
    <t>FXLLSTSH85E</t>
  </si>
  <si>
    <t>BOWMAC B165 ANGLE BRACKET</t>
  </si>
  <si>
    <t>BHBMB16HW</t>
  </si>
  <si>
    <t>Fit off - door hardware &amp; accessories</t>
  </si>
  <si>
    <t>AJWDAPQDG</t>
  </si>
  <si>
    <t>AJWDAPQDGO</t>
  </si>
  <si>
    <t>BBTIESSS</t>
  </si>
  <si>
    <t>BHBMB108L</t>
  </si>
  <si>
    <t>BOWMAC B108L BEAM SUPPORT</t>
  </si>
  <si>
    <t>BHBMB109L</t>
  </si>
  <si>
    <t>BOWMAC B109L BEAM SUPPORT</t>
  </si>
  <si>
    <t>BHBMB12</t>
  </si>
  <si>
    <t>BOWMAC B12 POST BRACKET</t>
  </si>
  <si>
    <t>BHBMB128</t>
  </si>
  <si>
    <t>BOWMAC B128 POLE BRACKET</t>
  </si>
  <si>
    <t>BHBMB132</t>
  </si>
  <si>
    <t>BOWMAC B132 POST BRACKET</t>
  </si>
  <si>
    <t>BHBMB134</t>
  </si>
  <si>
    <t>BOWMAC B134 POST BRACKET</t>
  </si>
  <si>
    <t>BHBMB135</t>
  </si>
  <si>
    <t>BOWMAC B135 POST BRACKET</t>
  </si>
  <si>
    <t>BHBMB138</t>
  </si>
  <si>
    <t>BOWMAC B138 POST BRACKET</t>
  </si>
  <si>
    <t>BHBMB145</t>
  </si>
  <si>
    <t>BOWMAC B145 POLE BRACKET</t>
  </si>
  <si>
    <t>BHBMB155</t>
  </si>
  <si>
    <t>BOWMAC B155 POLE BRACKET</t>
  </si>
  <si>
    <t>BHBMB165</t>
  </si>
  <si>
    <t>AJJF</t>
  </si>
  <si>
    <t>AJSFS</t>
  </si>
  <si>
    <t>AJTG</t>
  </si>
  <si>
    <t>AJTRGB</t>
  </si>
  <si>
    <t>AJTRGM</t>
  </si>
  <si>
    <t>sum</t>
  </si>
  <si>
    <t>Rangehood:</t>
  </si>
  <si>
    <t>1090c Abel Tasman Drive, Ligar Bay, R D 1, Takaka</t>
  </si>
  <si>
    <t>03 525 9666</t>
  </si>
  <si>
    <t>PLCLP15252SFWBE</t>
  </si>
  <si>
    <t>PLCLP15252SMWBE</t>
  </si>
  <si>
    <t>NASEIC29APB</t>
  </si>
  <si>
    <t>SENCO 90X3.15MM NAILS PLAIN BOX OF 3000 IC29APB</t>
  </si>
  <si>
    <t>BULLSB10T</t>
  </si>
  <si>
    <t>L/LOK STRIP BRACE 10M COIL C/W TENSIONERS</t>
  </si>
  <si>
    <t>BULLSB10</t>
  </si>
  <si>
    <t>L/LOK STRIP BRACE 10M COIL NO TENSIONERS</t>
  </si>
  <si>
    <t>WDSFD2100</t>
  </si>
  <si>
    <t>WDSFD2200</t>
  </si>
  <si>
    <t>P.O.Box 3714, Richmond 7050</t>
  </si>
  <si>
    <t>03 544 4310</t>
  </si>
  <si>
    <t>stephen@nelpest.co.nz</t>
  </si>
  <si>
    <t>Stephen</t>
  </si>
  <si>
    <t>Accolade Kitchens &amp; Joinery</t>
  </si>
  <si>
    <t>P.O. Box 3152, 22 Poutama St, Richmond, Nelson</t>
  </si>
  <si>
    <t>03 544 4664</t>
  </si>
  <si>
    <t>sales@accoladejoinery.co.nz</t>
  </si>
  <si>
    <t>Air Con Nelson Ltd</t>
  </si>
  <si>
    <t>PPGB1024</t>
  </si>
  <si>
    <t>Temporary Power Order</t>
  </si>
  <si>
    <t>Date:</t>
  </si>
  <si>
    <t>Order No.</t>
  </si>
  <si>
    <t>Lockbox Code:</t>
  </si>
  <si>
    <t>Phone:</t>
  </si>
  <si>
    <t>Builder Mobile:</t>
  </si>
  <si>
    <t>Toilets Hire &amp; Servicing</t>
  </si>
  <si>
    <t>Hire Gear</t>
  </si>
  <si>
    <t>Scaffolding</t>
  </si>
  <si>
    <t>Site Retaining</t>
  </si>
  <si>
    <t>Reinforcing Steel</t>
  </si>
  <si>
    <t>Blocklayer</t>
  </si>
  <si>
    <t>Foundation Hardware</t>
  </si>
  <si>
    <t>Concrete Footings</t>
  </si>
  <si>
    <t>Concrete Slabs</t>
  </si>
  <si>
    <t>Concrete Pump</t>
  </si>
  <si>
    <t>Concrete Placing</t>
  </si>
  <si>
    <t>Subfloor/Deck Framing</t>
  </si>
  <si>
    <t>Subfloor Hardware</t>
  </si>
  <si>
    <t>EXPOL 40MM POLYSTYRENE H GRADE SHEETING 2400X1200 SHT</t>
  </si>
  <si>
    <t>INPSEX241240SG</t>
  </si>
  <si>
    <t>EXPOL 40MM POLYSTYRENE S GRADE SHEETING 2400X1200 SHT</t>
  </si>
  <si>
    <t>INPSEX241250HG</t>
  </si>
  <si>
    <t>EXPOL 50MM POLYSTYRENE H GRADE SHEETING 2400X1200 SHT</t>
  </si>
  <si>
    <t>INPSEX241250SG</t>
  </si>
  <si>
    <t>EXPOL 50MM POLYSTYRENE S GRADE SHEETING 2400X1200 SHT</t>
  </si>
  <si>
    <t>RWBP15048</t>
  </si>
  <si>
    <t>RWBP17527</t>
  </si>
  <si>
    <t>Overhead Recoveries</t>
  </si>
  <si>
    <t>001</t>
  </si>
  <si>
    <t>Product Code</t>
  </si>
  <si>
    <t>Description</t>
  </si>
  <si>
    <t>Unit</t>
  </si>
  <si>
    <t>Quantity</t>
  </si>
  <si>
    <t>Price</t>
  </si>
  <si>
    <t>Amount</t>
  </si>
  <si>
    <t>BOWMAC B55 ANGLE BRACKET</t>
  </si>
  <si>
    <t>BHBMB553</t>
  </si>
  <si>
    <t>BOWMAC B553 ANGLE BRACKET</t>
  </si>
  <si>
    <t>SCCO12065SS</t>
  </si>
  <si>
    <t>SCCO12075</t>
  </si>
  <si>
    <t>FCUTHT900</t>
  </si>
  <si>
    <t>03 525 9975</t>
  </si>
  <si>
    <t>027 434 5964</t>
  </si>
  <si>
    <t>geoff@baylink.co.nz</t>
  </si>
  <si>
    <t>PPEP12TX2712</t>
  </si>
  <si>
    <t>PPEP12TX2412</t>
  </si>
  <si>
    <t>PLAMTET9C05</t>
  </si>
  <si>
    <t>PLAMTET9K05</t>
  </si>
  <si>
    <t>PLAMTET9E05</t>
  </si>
  <si>
    <t>575</t>
  </si>
  <si>
    <t>Total Site Retaining</t>
  </si>
  <si>
    <t>180</t>
  </si>
  <si>
    <t>Total Blocklayer</t>
  </si>
  <si>
    <t>CPPUMP0NB</t>
  </si>
  <si>
    <t>135</t>
  </si>
  <si>
    <t>FCUTHT400</t>
  </si>
  <si>
    <t>FCUTHT500</t>
  </si>
  <si>
    <t>FCUTHT600</t>
  </si>
  <si>
    <t>CPPOLEGB</t>
  </si>
  <si>
    <t>CPPOLENB</t>
  </si>
  <si>
    <t>PLPIP3006C</t>
  </si>
  <si>
    <t>SCCO12090</t>
  </si>
  <si>
    <t>SCCO12100</t>
  </si>
  <si>
    <t>SCCO12130</t>
  </si>
  <si>
    <t>SCCO12150</t>
  </si>
  <si>
    <t>SCCO12180</t>
  </si>
  <si>
    <t>SCCO6050</t>
  </si>
  <si>
    <t>PGEPSTNB</t>
  </si>
  <si>
    <t>PGEXSFNB</t>
  </si>
  <si>
    <t>PGFDDDNB</t>
  </si>
  <si>
    <t>PGFTWLNB</t>
  </si>
  <si>
    <t>FCUTHT1000</t>
  </si>
  <si>
    <t>FCUTHT150</t>
  </si>
  <si>
    <t>FCUTHT1500</t>
  </si>
  <si>
    <t>9.0MM TITAN FACADE PANEL 2700X1190 SHT     403022</t>
  </si>
  <si>
    <t>PPHPT301190</t>
  </si>
  <si>
    <t>9.0MM TITAN FACADE PANEL 3000X1190 SHT     403021</t>
  </si>
  <si>
    <t>PPMMCP1624295</t>
  </si>
  <si>
    <t>MELAMINE 16MM WHT 2400X295MM  PANEL PBD D/S C4E</t>
  </si>
  <si>
    <t>P.O. Box 5491, Christchurch</t>
  </si>
  <si>
    <t>03 354 0200</t>
  </si>
  <si>
    <t>Chambo's Digger Hire</t>
  </si>
  <si>
    <t>39 Abel Tasman Drive, Takaka</t>
  </si>
  <si>
    <t>027 222 9416</t>
  </si>
  <si>
    <t>Graeme</t>
  </si>
  <si>
    <t>Clare Contracting Ltd</t>
  </si>
  <si>
    <t>RONDO 4.8M 35MM CEILING BATTEN 310  12640</t>
  </si>
  <si>
    <t>PPGARCB31060</t>
  </si>
  <si>
    <t>Brad Hall</t>
  </si>
  <si>
    <t>andyash@ts.co.nz</t>
  </si>
  <si>
    <t>Ash</t>
  </si>
  <si>
    <t>Golden Bay Glass</t>
  </si>
  <si>
    <t>96a Commercial St, Takaka</t>
  </si>
  <si>
    <t>027 622 2228</t>
  </si>
  <si>
    <t>C/lite Cashmere Single W/hung 1200mm</t>
  </si>
  <si>
    <t>Four</t>
  </si>
  <si>
    <t>Insinkerator E20</t>
  </si>
  <si>
    <t>C/lite Cashmere Classic W/hung 750mm</t>
  </si>
  <si>
    <t>PLCY31218025</t>
  </si>
  <si>
    <t>RHEEM WATER HEATER 180L MP    2 X 3KW 488X1720H 31218025</t>
  </si>
  <si>
    <t>inspectors@vircom-ems.co.nz</t>
  </si>
  <si>
    <t>Date Required:</t>
  </si>
  <si>
    <t>DP:</t>
  </si>
  <si>
    <t>NOTE:  OFFICE MUST BE NOTIFIED OF ANY VARIATION TO THE QUOTED PRICE WITHIN 5 DAYS OR WILL BE DEEMED TO HAVE BEEN ACCEPTED</t>
  </si>
  <si>
    <t>DOBFMDFSGL08</t>
  </si>
  <si>
    <t>DOBFMDFSGL12</t>
  </si>
  <si>
    <t>PLRNMC912A</t>
  </si>
  <si>
    <t>PPHFVB2E92712</t>
  </si>
  <si>
    <t>9.0MM VILLABOARD 2 EDGE 2700X1200 SHT     400435</t>
  </si>
  <si>
    <t>PPHFVB2E93012</t>
  </si>
  <si>
    <t>9.0MM VILLABOARD 2 EDGE 3000 X1200 SHT    400434</t>
  </si>
  <si>
    <t>PPHFVBSE62412</t>
  </si>
  <si>
    <t>NAGJH75X5KG</t>
  </si>
  <si>
    <t>PPPB20KPUL3612F</t>
  </si>
  <si>
    <t>Exterior Painting Order</t>
  </si>
  <si>
    <t>Soffit:</t>
  </si>
  <si>
    <t>Linea:</t>
  </si>
  <si>
    <t>Robinhood Supertub ST3701</t>
  </si>
  <si>
    <t>Custom Joinery Unit</t>
  </si>
  <si>
    <t>SW10002MB</t>
  </si>
  <si>
    <t>SW10003MB</t>
  </si>
  <si>
    <t>STRD16D</t>
  </si>
  <si>
    <t>STRD16DH</t>
  </si>
  <si>
    <t>STSTAPQ</t>
  </si>
  <si>
    <t>Gas Supply Order</t>
  </si>
  <si>
    <t>Gas Install Order</t>
  </si>
  <si>
    <t>set</t>
  </si>
  <si>
    <t>TPLVL3HS15063</t>
  </si>
  <si>
    <t>PLCLP15253SFWBE</t>
  </si>
  <si>
    <t>PLCLP15253SMWBE</t>
  </si>
  <si>
    <t>Chrome hinges and D handle to en suite shower</t>
  </si>
  <si>
    <t>Chrome hinges and D handle to bathroom shower</t>
  </si>
  <si>
    <t>PLIS7920202</t>
  </si>
  <si>
    <t>Date</t>
  </si>
  <si>
    <t>RWBP15030</t>
  </si>
  <si>
    <t>RWBP15036</t>
  </si>
  <si>
    <t>RWBP15042</t>
  </si>
  <si>
    <t>LUMBERLOK 2.4M CLOSET RAIL    WHITE</t>
  </si>
  <si>
    <t>BHMN310SC</t>
  </si>
  <si>
    <t>PGPTSTPLYNB</t>
  </si>
  <si>
    <t>PGSKTFNB</t>
  </si>
  <si>
    <t>PPHF451812</t>
  </si>
  <si>
    <t>PPHF452412</t>
  </si>
  <si>
    <t>BHWBA7015LDBN</t>
  </si>
  <si>
    <t>BHWBA7015LDSC</t>
  </si>
  <si>
    <t>BHWBA7015RDBN</t>
  </si>
  <si>
    <t>BHWBA7015RDSC</t>
  </si>
  <si>
    <t>BHWBA7033BN</t>
  </si>
  <si>
    <t>Job Number:</t>
  </si>
  <si>
    <t>Clients Name:</t>
  </si>
  <si>
    <t>Site Address:</t>
  </si>
  <si>
    <t>Home Phone:</t>
  </si>
  <si>
    <t>Cell Phone:</t>
  </si>
  <si>
    <t>Builder:</t>
  </si>
  <si>
    <t>Lockbox Number:</t>
  </si>
  <si>
    <t>Site Address</t>
  </si>
  <si>
    <t>29045RLF8H136</t>
  </si>
  <si>
    <t>BUQFF15</t>
  </si>
  <si>
    <t>L/LOK STRIP BRACE 30M COIL NO TENSIONERS</t>
  </si>
  <si>
    <t>Total Fascia and Gutter</t>
  </si>
  <si>
    <t>Roof Coloursteel</t>
  </si>
  <si>
    <t>7.5MM RUSTICATED W/BOARD 4200X205 LGTH PRIMED BG     400379</t>
  </si>
  <si>
    <t>PPHFWBSM180</t>
  </si>
  <si>
    <t>TP10032</t>
  </si>
  <si>
    <t>TP10033</t>
  </si>
  <si>
    <t>WDWSPM</t>
  </si>
  <si>
    <t>RINNAI EFFICIENCY 24L LPG CONDENSING CONT FLOW W/H EFF24NCL</t>
  </si>
  <si>
    <t>PLRNEFF24NCN</t>
  </si>
  <si>
    <t>RINNAI EFFICIENCY 24L NG CONDENSING CONT FLOW W/H EFF24NCN</t>
  </si>
  <si>
    <t>SCHLAGE PLYMOUTH PRIVACY LOCK SCP STD PACK F40N</t>
  </si>
  <si>
    <t>LLSCF40OSCP</t>
  </si>
  <si>
    <t>SCHLAGE ORBIT PRIVACY LOCK SCP STD PACK F40 SRL13544</t>
  </si>
  <si>
    <t>FXLLNP110124</t>
  </si>
  <si>
    <t>L/LOK NAILON PLATE 110MM WIDE X 1.0MM X 240MM</t>
  </si>
  <si>
    <t>FXLLNP1101240SS</t>
  </si>
  <si>
    <t>L/LOK NAILON PLATE 110MM WIDE X 1.0MM X 240MM S/STEEL</t>
  </si>
  <si>
    <t>FXLLNP110132</t>
  </si>
  <si>
    <t>L/LOK NAILON PLATE 110MM WIDE X 1.0MM X 320MM</t>
  </si>
  <si>
    <t>10025RADGUTD4KD</t>
  </si>
  <si>
    <t>HAISHC1100</t>
  </si>
  <si>
    <t>L/LOK NAILON PLATE 110MM WIDE X 1.0MM X 160MM S/STEEL</t>
  </si>
  <si>
    <t>FXLLNP110118</t>
  </si>
  <si>
    <t>L/LOK NAILON PLATE 110MM WIDE X 1.0MM X 180MM</t>
  </si>
  <si>
    <t>FXLLNP110120</t>
  </si>
  <si>
    <t>L/LOK NAILON PLATE 110MM WIDE X 1.0MM X 200MM</t>
  </si>
  <si>
    <t>FXLLNP1101200SS</t>
  </si>
  <si>
    <t>L/LOK NAILON PLATE 110MM WIDE X 1.0MM X 200MM S/STEEL</t>
  </si>
  <si>
    <t>MN 726 CONCEALED FLOOR MOUNT S/S DOOR STOP   726SS</t>
  </si>
  <si>
    <t>BHMN703SC</t>
  </si>
  <si>
    <t>MN DOOR STOP AND HOLDER SC    703SC</t>
  </si>
  <si>
    <t>BHMN29015</t>
  </si>
  <si>
    <t>BHMN701SC</t>
  </si>
  <si>
    <t>MN DOOR STOP SATIN CHROME   701SC</t>
  </si>
  <si>
    <t>BHMNDS724SS</t>
  </si>
  <si>
    <t>MN DOOR STOP SS FLOOR MOUNT   724SS</t>
  </si>
  <si>
    <t>BHMN212SCF</t>
  </si>
  <si>
    <t>MN FLOOR MOUNTED DOOR STOP &amp; HOLDER ZINC DIECAST 212SCF</t>
  </si>
  <si>
    <t>BHMN220SC</t>
  </si>
  <si>
    <t>BHWBS7059SC</t>
  </si>
  <si>
    <t>ADFOSB375</t>
  </si>
  <si>
    <t>Hag 9</t>
  </si>
  <si>
    <t>Hag 11</t>
  </si>
  <si>
    <t>Hag 12</t>
  </si>
  <si>
    <t>Hag 13</t>
  </si>
  <si>
    <t>Hag 14</t>
  </si>
  <si>
    <t>Hag 10</t>
  </si>
  <si>
    <t>Contour F180</t>
  </si>
  <si>
    <t>Freeline</t>
  </si>
  <si>
    <t>Box</t>
  </si>
  <si>
    <t>Quad</t>
  </si>
  <si>
    <t>Desert Sand</t>
  </si>
  <si>
    <t>Bone White</t>
  </si>
  <si>
    <t>Titania</t>
  </si>
  <si>
    <t>Cloud</t>
  </si>
  <si>
    <t>Smooth Cream</t>
  </si>
  <si>
    <t>Storm Blue</t>
  </si>
  <si>
    <t>New Denim Blue</t>
  </si>
  <si>
    <t>Pacific Blue</t>
  </si>
  <si>
    <t>Azure</t>
  </si>
  <si>
    <t>Ebony</t>
  </si>
  <si>
    <t>Iron Sand</t>
  </si>
  <si>
    <t>Grey Friars</t>
  </si>
  <si>
    <t>Sandstone Grey</t>
  </si>
  <si>
    <t>Stone</t>
  </si>
  <si>
    <t>Gull Grey</t>
  </si>
  <si>
    <t>Karaka</t>
  </si>
  <si>
    <t>Permanent Green</t>
  </si>
  <si>
    <t>Rivergum</t>
  </si>
  <si>
    <t>Lichen</t>
  </si>
  <si>
    <t>Mist Green</t>
  </si>
  <si>
    <t>Terracotta</t>
  </si>
  <si>
    <t>Scoria</t>
  </si>
  <si>
    <t>Pioneer Red</t>
  </si>
  <si>
    <t>STANDARD GIBBOARD 10MM X 2700 X 1200MM SHEET</t>
  </si>
  <si>
    <t>PPGB1030</t>
  </si>
  <si>
    <t>STANDARD GIBBOARD 10MM X 3000 X 1200MM SHEET</t>
  </si>
  <si>
    <t>PPGB1030S1B1</t>
  </si>
  <si>
    <t>STANDARD GIBBOARD S1E/T1E 10MM X 3000 X 1200MM SHEET 12482</t>
  </si>
  <si>
    <t>PPGB1033</t>
  </si>
  <si>
    <t>7.5MM FRONTIER W/BOARD 4200X245 LGTH PRIMED BGE    400151</t>
  </si>
  <si>
    <t>PPHFWBFR310</t>
  </si>
  <si>
    <t>7.5MM FRONTIER W/BOARD 4200X310 LGTH PRIMED BGE    400152</t>
  </si>
  <si>
    <t>PPHFWBLA135</t>
  </si>
  <si>
    <t>16MM LINEA CLASSIC W/BOARD 4200X135 LGTH PRIMED    401844</t>
  </si>
  <si>
    <t>PPHFWBLA150</t>
  </si>
  <si>
    <t>16MM LINEA CLASSIC W/BOARD 4200X150 LGTH PRIMED    402533</t>
  </si>
  <si>
    <t>PPHFWBLA180</t>
  </si>
  <si>
    <t>PPHFWBR205</t>
  </si>
  <si>
    <t>FXCFCSG12160E</t>
  </si>
  <si>
    <t>FCTRVLRFWP</t>
  </si>
  <si>
    <t>FCTW2020NT</t>
  </si>
  <si>
    <t>STREOSBCE</t>
  </si>
  <si>
    <t>STSTRD121500</t>
  </si>
  <si>
    <t>5021RAMEH3D2FKD</t>
  </si>
  <si>
    <t>Rheem Mains Pressure 180L</t>
  </si>
  <si>
    <t>Robinhood Supertub ST3100</t>
  </si>
  <si>
    <t>Rheem Mains Pressure 250L</t>
  </si>
  <si>
    <t>Aquatica Laundra Tubbie</t>
  </si>
  <si>
    <t>Rheem Mains Pressure 300L</t>
  </si>
  <si>
    <t>Aquatica Laundra Tubbie Plus</t>
  </si>
  <si>
    <t>Duplex HWC MP250 S/S 550X1726 3k</t>
  </si>
  <si>
    <t>H J Cooper 180L MP S/S HWC</t>
  </si>
  <si>
    <t>H J Cooper 250L MP S/S HWC</t>
  </si>
  <si>
    <t>H J Cooper 300L MP S/S HWC</t>
  </si>
  <si>
    <t>Tapware</t>
  </si>
  <si>
    <t>FCTLWPWS</t>
  </si>
  <si>
    <t>day</t>
  </si>
  <si>
    <t>FCTRHBRFWP</t>
  </si>
  <si>
    <t>FCTRTLRFWP</t>
  </si>
  <si>
    <t>WDSSP1100</t>
  </si>
  <si>
    <t>WDSSP1200</t>
  </si>
  <si>
    <t>Lists</t>
  </si>
  <si>
    <t>021 989 587</t>
  </si>
  <si>
    <t>021 669 484</t>
  </si>
  <si>
    <t>Builder Mobile</t>
  </si>
  <si>
    <t>Dave</t>
  </si>
  <si>
    <t>CPPUMP5NB</t>
  </si>
  <si>
    <t>DG10000</t>
  </si>
  <si>
    <t>hour</t>
  </si>
  <si>
    <t>DG10001</t>
  </si>
  <si>
    <t>DG10004NB</t>
  </si>
  <si>
    <t>DG10005</t>
  </si>
  <si>
    <t>DG10006</t>
  </si>
  <si>
    <t>NAIL JOLT HEAD BRIGHT 100 X 4.00MM X 15KG</t>
  </si>
  <si>
    <t>NABJH100X5KG</t>
  </si>
  <si>
    <t>NAIL JOLT HEAD BRIGHT 100 X 4.00MM X 5KG</t>
  </si>
  <si>
    <t>NABJH75X5KG</t>
  </si>
  <si>
    <t>NAIL JOLT HEAD BRIGHT 75 X 3.15MM X 5KG</t>
  </si>
  <si>
    <t>SCGSC625SF</t>
  </si>
  <si>
    <t>NAIMB20624H</t>
  </si>
  <si>
    <t>pair</t>
  </si>
  <si>
    <t>SCCO10040</t>
  </si>
  <si>
    <t>SCCO10150</t>
  </si>
  <si>
    <t>PPGBAQ1327</t>
  </si>
  <si>
    <t>Smoke Grey</t>
  </si>
  <si>
    <t>Teakstone</t>
  </si>
  <si>
    <t>Wedgewood</t>
  </si>
  <si>
    <t>Wild Gum</t>
  </si>
  <si>
    <t>Aluminium Joinery Order</t>
  </si>
  <si>
    <t>Almond</t>
  </si>
  <si>
    <t>Matt Black</t>
  </si>
  <si>
    <t>Metropolis</t>
  </si>
  <si>
    <t>Arctic White</t>
  </si>
  <si>
    <t>Bond Rivergum</t>
  </si>
  <si>
    <t>Off White</t>
  </si>
  <si>
    <t>Bronco</t>
  </si>
  <si>
    <t>Rangoon Green</t>
  </si>
  <si>
    <t>MOFJ0154</t>
  </si>
  <si>
    <t>Kernohan Engineering</t>
  </si>
  <si>
    <t>85 Vickerman St, P.O. Box 5057, Port Nelson</t>
  </si>
  <si>
    <t>03 548 2399</t>
  </si>
  <si>
    <t>ian@kernohan.co.nz</t>
  </si>
  <si>
    <t>Ian</t>
  </si>
  <si>
    <t>260</t>
  </si>
  <si>
    <t>BHWBS7053BN</t>
  </si>
  <si>
    <t>BHWBS7053SC</t>
  </si>
  <si>
    <t>SCCO8050</t>
  </si>
  <si>
    <t>SCCO8100</t>
  </si>
  <si>
    <t>M8 X 100 COACH SCREW GALV EACH</t>
  </si>
  <si>
    <t>FSMFGS</t>
  </si>
  <si>
    <t>FCUTHT200</t>
  </si>
  <si>
    <t>FCUTHT2500</t>
  </si>
  <si>
    <t>PGSTFCNB</t>
  </si>
  <si>
    <t>PGSTGVNB</t>
  </si>
  <si>
    <t>PGSWPENB</t>
  </si>
  <si>
    <t>PGTRPTNB</t>
  </si>
  <si>
    <t>PGWBM2NB</t>
  </si>
  <si>
    <t>BOCO12150</t>
  </si>
  <si>
    <t>BOCO12200</t>
  </si>
  <si>
    <t>BUTYNOL INSEAL STRIP 80MM X 12M ROLL   300535</t>
  </si>
  <si>
    <t>BUIS32591548PAC</t>
  </si>
  <si>
    <t>2.      FOUNDATIONS</t>
  </si>
  <si>
    <t>PPEP12SCPF1124T</t>
  </si>
  <si>
    <t>RWSP06</t>
  </si>
  <si>
    <t>RWSP075</t>
  </si>
  <si>
    <t>Lined / Skirtings ready to decorate</t>
  </si>
  <si>
    <t>Completion</t>
  </si>
  <si>
    <t>Retaining and Site Works</t>
  </si>
  <si>
    <t>Skip Order</t>
  </si>
  <si>
    <t>WDS425</t>
  </si>
  <si>
    <t>Total Shower Install</t>
  </si>
  <si>
    <t>Total Plumbing Hardware</t>
  </si>
  <si>
    <t>Total Plumber</t>
  </si>
  <si>
    <t>Total Wardrobes, Mirrors, Glass Showers</t>
  </si>
  <si>
    <t>Total Tiles</t>
  </si>
  <si>
    <t>Total Carpet and Vinyl</t>
  </si>
  <si>
    <t>Letterbox:</t>
  </si>
  <si>
    <t>Site to be left tidy and empty brick pallets to be placed in skip on completion</t>
  </si>
  <si>
    <t>Austral Pavilion</t>
  </si>
  <si>
    <t>Austral Seasons</t>
  </si>
  <si>
    <t>Austral Fresco</t>
  </si>
  <si>
    <t>Monier Plaster</t>
  </si>
  <si>
    <t>Midland Plaster</t>
  </si>
  <si>
    <t>Austral Plaster</t>
  </si>
  <si>
    <t>7035RLFH1C</t>
  </si>
  <si>
    <t>KW Cripps and Son Ltd</t>
  </si>
  <si>
    <t>P.O. Box 2007, Stoke, Nelson 7041</t>
  </si>
  <si>
    <t>03 547 1077</t>
  </si>
  <si>
    <t>Ken</t>
  </si>
  <si>
    <t>Nominated Retailer:</t>
  </si>
  <si>
    <t>Supplier Code</t>
  </si>
  <si>
    <t>Phone No.</t>
  </si>
  <si>
    <t>Email</t>
  </si>
  <si>
    <t>Contact</t>
  </si>
  <si>
    <t>CC</t>
  </si>
  <si>
    <t>Peter</t>
  </si>
  <si>
    <t>1st Gas</t>
  </si>
  <si>
    <t>147a Vangaurd St, Nelson</t>
  </si>
  <si>
    <t>021 776 952</t>
  </si>
  <si>
    <t>03 545 9929</t>
  </si>
  <si>
    <t>n.hobson.1stgas@mac.co.nz</t>
  </si>
  <si>
    <t>Nick</t>
  </si>
  <si>
    <t>A1 Concrete Pumping Ltd</t>
  </si>
  <si>
    <t>P.O. Box 2285, Stoke, Nelson</t>
  </si>
  <si>
    <t>03 544 3199</t>
  </si>
  <si>
    <t>a1concrete@xtra.co.nz</t>
  </si>
  <si>
    <t>James</t>
  </si>
  <si>
    <t>A1 Water Filters</t>
  </si>
  <si>
    <t>03 544 5274</t>
  </si>
  <si>
    <t>PPGBAQ1036</t>
  </si>
  <si>
    <t>AQUALINE GIBBOARD 10MM X 3600 X 1200MM SHEET</t>
  </si>
  <si>
    <t>PPGBAQ1324</t>
  </si>
  <si>
    <t>mcdonaldmasonary@hotmail.com</t>
  </si>
  <si>
    <t>Pitch Black</t>
  </si>
  <si>
    <t>Calico</t>
  </si>
  <si>
    <t>Beige</t>
  </si>
  <si>
    <t>Moutain Blue</t>
  </si>
  <si>
    <t>Zincalume</t>
  </si>
  <si>
    <t>Wheat</t>
  </si>
  <si>
    <t>Remotes:</t>
  </si>
  <si>
    <t>Type:</t>
  </si>
  <si>
    <t>BOCO12075</t>
  </si>
  <si>
    <t>PPGBFL1627</t>
  </si>
  <si>
    <t>FYRELINE GIBBOARD 16.0 X 2700 X 1200MM SHEET</t>
  </si>
  <si>
    <t>PPGBFL1630</t>
  </si>
  <si>
    <t>FYRELINE GIBBOARD 16.0 X 3000 X 1200MM SHEET</t>
  </si>
  <si>
    <t>PPGBFL1930</t>
  </si>
  <si>
    <t>FYRELINE GIBBOARD 19.0 X 3000 X 1200MM SHEET</t>
  </si>
  <si>
    <t>PPGBTL1324</t>
  </si>
  <si>
    <t>PLCLB910WH</t>
  </si>
  <si>
    <t>MOFJ0254</t>
  </si>
  <si>
    <t>MDLAAECS180135</t>
  </si>
  <si>
    <t>MDLAAECS18090</t>
  </si>
  <si>
    <t>MDLAAICM135</t>
  </si>
  <si>
    <t>MDLAAICM90</t>
  </si>
  <si>
    <t>MDLAASBC27</t>
  </si>
  <si>
    <t>BOCOCBNXM12200T</t>
  </si>
  <si>
    <t>BOCOCBNXM12220T</t>
  </si>
  <si>
    <t>BOCOCBNXM12260T</t>
  </si>
  <si>
    <t>MDHA5J24</t>
  </si>
  <si>
    <t>MDHA5J30</t>
  </si>
  <si>
    <t>MDHA5J450</t>
  </si>
  <si>
    <t>MDHA5J600</t>
  </si>
  <si>
    <t>MDHA5J750</t>
  </si>
  <si>
    <t>PPEP12SCPF1127S</t>
  </si>
  <si>
    <t>SmartDoor TG&amp;V Slim</t>
  </si>
  <si>
    <t>BOEN12200</t>
  </si>
  <si>
    <t>BOENBNXM12220T</t>
  </si>
  <si>
    <t>BOENBNXM12260T</t>
  </si>
  <si>
    <t>BOENBNXM12300T</t>
  </si>
  <si>
    <t>M12 X 150 ENG BOLT/NUT GALV   EACH</t>
  </si>
  <si>
    <t>9045RLF8H136</t>
  </si>
  <si>
    <t>HGGWCI</t>
  </si>
  <si>
    <t>DOPQ76019U</t>
  </si>
  <si>
    <t>PPGB1048S1B1</t>
  </si>
  <si>
    <t>PPGB1060</t>
  </si>
  <si>
    <t>STANDARD GIBBOARD 10MM X 6000 X 1200MM SHEET</t>
  </si>
  <si>
    <t>PPGB1060S1B1</t>
  </si>
  <si>
    <t>STANDARD GIBBOARD S1E/T1E 10MM X 6000 X 1200MM SHEET</t>
  </si>
  <si>
    <t>PPGB10M2</t>
  </si>
  <si>
    <t>DOPQ81019U</t>
  </si>
  <si>
    <t>MOFJ3454</t>
  </si>
  <si>
    <t>MOFJ2454</t>
  </si>
  <si>
    <t>MOFJ2854</t>
  </si>
  <si>
    <t>MOFJ2954</t>
  </si>
  <si>
    <t>MOFJ3054</t>
  </si>
  <si>
    <t>PPGAGFONE375</t>
  </si>
  <si>
    <t>LLSCDXJD60VSS</t>
  </si>
  <si>
    <t>LLSCF10ELAN</t>
  </si>
  <si>
    <t>14045RLF8H3C54</t>
  </si>
  <si>
    <t>14045RLF8H3C60</t>
  </si>
  <si>
    <t>DOHRSGSTDNB</t>
  </si>
  <si>
    <t>78 Springs Rd, East Tamaki, P.O.Box 58550</t>
  </si>
  <si>
    <t>09 273 0660</t>
  </si>
  <si>
    <t>Fisher Windows Marlborough</t>
  </si>
  <si>
    <t>22 Bomford St, Blenheim</t>
  </si>
  <si>
    <t>03 578 1436</t>
  </si>
  <si>
    <t>PLCLSCBE2SF</t>
  </si>
  <si>
    <t>PLCLSCBE2SM</t>
  </si>
  <si>
    <t>TPLVLHS36045</t>
  </si>
  <si>
    <t>Concrete Pumping Golden Bay</t>
  </si>
  <si>
    <t>SCH PLY ELEC LOCK FE595 V ELAN KEYPAD ENTRY FLEX LOCK 626 SC</t>
  </si>
  <si>
    <t>MOFJ11</t>
  </si>
  <si>
    <t>MOFJ1454</t>
  </si>
  <si>
    <t>MOFJ1654</t>
  </si>
  <si>
    <t>MOFJ18</t>
  </si>
  <si>
    <t>MOFJ1854</t>
  </si>
  <si>
    <t>MOFJ1954</t>
  </si>
  <si>
    <t>P.O. Box 3407, Richmond</t>
  </si>
  <si>
    <t>03 543 2295</t>
  </si>
  <si>
    <t>P.O. Box 2015, Stoke, Nelson</t>
  </si>
  <si>
    <t>CHSCF178SCP</t>
  </si>
  <si>
    <t>CP20SBNB</t>
  </si>
  <si>
    <t>CP25PM1A</t>
  </si>
  <si>
    <t>CP25SBFTNB</t>
  </si>
  <si>
    <t>CPADAPJ</t>
  </si>
  <si>
    <t>CPBFGB</t>
  </si>
  <si>
    <t>WDS426</t>
  </si>
  <si>
    <t>WDS427</t>
  </si>
  <si>
    <t>WDS427D</t>
  </si>
  <si>
    <t>WDS428</t>
  </si>
  <si>
    <t>WDS429</t>
  </si>
  <si>
    <t>PPHF753012</t>
  </si>
  <si>
    <t>PPHFAP92412</t>
  </si>
  <si>
    <t>PPHFAP92712</t>
  </si>
  <si>
    <t>PPHFCS1818</t>
  </si>
  <si>
    <t>PPHFCS1824</t>
  </si>
  <si>
    <t>PPHFFALA18042P</t>
  </si>
  <si>
    <t>180MM CLD FASCIA 4.2M LGTH PREPRIMED BEIGE    401843</t>
  </si>
  <si>
    <t>TPLVL3HS3004542</t>
  </si>
  <si>
    <t>1036 Collingwood - Bainham, Main Rd, RD1, Collingwood</t>
  </si>
  <si>
    <t>03 524 8300</t>
  </si>
  <si>
    <t>dboult@ihug.co.nz</t>
  </si>
  <si>
    <t>Alan</t>
  </si>
  <si>
    <t>Alec Buchen (Hometech Installer)</t>
  </si>
  <si>
    <t>027 658 6588</t>
  </si>
  <si>
    <t>alec@v8comp.co.nz</t>
  </si>
  <si>
    <t>Alec</t>
  </si>
  <si>
    <t>Al's Plastering</t>
  </si>
  <si>
    <t>Al</t>
  </si>
  <si>
    <t>TOTAL</t>
  </si>
  <si>
    <t>FSMWOPPP</t>
  </si>
  <si>
    <t>CPPUMP2NB</t>
  </si>
  <si>
    <t>CPPUMP3NB</t>
  </si>
  <si>
    <t>CPPUMP4NB</t>
  </si>
  <si>
    <t>CPPUMP5GB</t>
  </si>
  <si>
    <t>HAISEVO100</t>
  </si>
  <si>
    <t>INSINKERATOR WASTE DISPOSER   MODEL EVO100</t>
  </si>
  <si>
    <t>HAISEVO200</t>
  </si>
  <si>
    <t>INSINKERATOR WASTE DISPOSER   MODEL EVO200</t>
  </si>
  <si>
    <t>BOCOCBNXM12110T</t>
  </si>
  <si>
    <t>BOCOCBNXM12130T</t>
  </si>
  <si>
    <t>SCCO10130</t>
  </si>
  <si>
    <t>SCCO10150SST316</t>
  </si>
  <si>
    <t>SCCO10180</t>
  </si>
  <si>
    <t>SCCO10090</t>
  </si>
  <si>
    <t>M10 X 90 COACH SCREW GALV EACH</t>
  </si>
  <si>
    <t>SCCO12065</t>
  </si>
  <si>
    <t>SIIPSRMB</t>
  </si>
  <si>
    <t>SIPSMB</t>
  </si>
  <si>
    <t>LLSCF51NPSCP</t>
  </si>
  <si>
    <t>SCHLAGE PLYMOUTH ENTRANCE LOCK SCP STD PACK F51N</t>
  </si>
  <si>
    <t>LLSCF51NVOCP</t>
  </si>
  <si>
    <t>SCHLAGE ORBIT ENTRANCE LOCK CP VISPACK F51V</t>
  </si>
  <si>
    <t>LLSCF51OSCP</t>
  </si>
  <si>
    <t>SCHLAGE ORBIT ENTRANCE LOCK   SCP STD PACK F51 SRL13545</t>
  </si>
  <si>
    <t>LLSCRBDUMMS</t>
  </si>
  <si>
    <t>Total Overhead Recoveries</t>
  </si>
  <si>
    <t>RFLRCE10NM2</t>
  </si>
  <si>
    <t>MDLACECS18090</t>
  </si>
  <si>
    <t>MDLASSECS13590</t>
  </si>
  <si>
    <t>MDLASSECS18090</t>
  </si>
  <si>
    <t>MDLATRIM100</t>
  </si>
  <si>
    <t>PL1HACWFP</t>
  </si>
  <si>
    <t>RHEEM WATER HEATER 250L MP 3KW 580X1560H 31225015</t>
  </si>
  <si>
    <t>PLCY31230015</t>
  </si>
  <si>
    <t>FCUTHT350</t>
  </si>
  <si>
    <t>7.5MM MONOTEK 2 EDGE 3000X1200 SHT      400315</t>
  </si>
  <si>
    <t>PPHPT241190</t>
  </si>
  <si>
    <t>9.0MM TITAN FACADE PANEL 2400X1190 SHT    403023</t>
  </si>
  <si>
    <t>PPHPT271190</t>
  </si>
  <si>
    <t>PPHF752412</t>
  </si>
  <si>
    <t>FCUTHT800</t>
  </si>
  <si>
    <t>FCTW2020OT</t>
  </si>
  <si>
    <t>PPFBCP18246</t>
  </si>
  <si>
    <t>Ground Floor Frames / Mid Floor</t>
  </si>
  <si>
    <t>2nd Level Frames / Trusses &amp; All Timber Work</t>
  </si>
  <si>
    <t>Lined / Skirtings Ready to Decorate</t>
  </si>
  <si>
    <t>TPLVL3HS20063</t>
  </si>
  <si>
    <t>TPLVL3HS24045</t>
  </si>
  <si>
    <t>TPLVL3HS2404566</t>
  </si>
  <si>
    <t>TPLVL3HS2404572</t>
  </si>
  <si>
    <t>TPLVL3HS24063</t>
  </si>
  <si>
    <t>BUHZFL36A</t>
  </si>
  <si>
    <t>OR10017</t>
  </si>
  <si>
    <t>OR10018</t>
  </si>
  <si>
    <t>TPLVLHS3604560</t>
  </si>
  <si>
    <t>90 Clover Road West, RD1 Brightwater, Nelson</t>
  </si>
  <si>
    <t>021 244 5535</t>
  </si>
  <si>
    <t>03 542 3822</t>
  </si>
  <si>
    <t>clarecon@ts.co.nz</t>
  </si>
  <si>
    <t>Gary</t>
  </si>
  <si>
    <t>P.O. Box 188, Motueka</t>
  </si>
  <si>
    <t>03 528 6344</t>
  </si>
  <si>
    <t>michellelunn@concrete-metals.co.nz</t>
  </si>
  <si>
    <t>WDSFD2300</t>
  </si>
  <si>
    <t>WDSFD2400</t>
  </si>
  <si>
    <t>WDSP1000</t>
  </si>
  <si>
    <t>WDSP1100</t>
  </si>
  <si>
    <t>WDSP1200</t>
  </si>
  <si>
    <t>WDSP1300</t>
  </si>
  <si>
    <t>WDSP1400</t>
  </si>
  <si>
    <t>WDSP1500</t>
  </si>
  <si>
    <t>WDSP1600</t>
  </si>
  <si>
    <t>WDSP1800</t>
  </si>
  <si>
    <t>WDSP1900</t>
  </si>
  <si>
    <t>WDSP2000</t>
  </si>
  <si>
    <t>WDSP2100</t>
  </si>
  <si>
    <t>WDSP2200</t>
  </si>
  <si>
    <t>MOFJ2754</t>
  </si>
  <si>
    <t>PPHF62490</t>
  </si>
  <si>
    <t>PPHF62712</t>
  </si>
  <si>
    <t>RWBP20036</t>
  </si>
  <si>
    <t>RWBP20042</t>
  </si>
  <si>
    <t>RWBP20048</t>
  </si>
  <si>
    <t>RWBP20030</t>
  </si>
  <si>
    <t>PPHFWBFR245</t>
  </si>
  <si>
    <t>PPHF452712</t>
  </si>
  <si>
    <t>PPHF453012</t>
  </si>
  <si>
    <t>PPHF61812</t>
  </si>
  <si>
    <t>PPHF62412</t>
  </si>
  <si>
    <t>MELAMINE 16MM WHT 2400X395MM  PANEL PBD D/S C4E</t>
  </si>
  <si>
    <t>PPMMCP1624595</t>
  </si>
  <si>
    <t>MELAMINE 16MM WHT 2400X595MM  PANEL PBD D/S C4E</t>
  </si>
  <si>
    <t>PPPB20KPUL2412F</t>
  </si>
  <si>
    <t>DOWSHR1200</t>
  </si>
  <si>
    <t>Corrugated Longrun</t>
  </si>
  <si>
    <t>5 Rib Longrun</t>
  </si>
  <si>
    <t>Tile Roof Order</t>
  </si>
  <si>
    <t>Colortile</t>
  </si>
  <si>
    <t>Tuffcoat</t>
  </si>
  <si>
    <t>Corona Shake</t>
  </si>
  <si>
    <t>Senator Shingle</t>
  </si>
  <si>
    <t>Oberon Shingle</t>
  </si>
  <si>
    <t>Finish type:</t>
  </si>
  <si>
    <t>Trim type:</t>
  </si>
  <si>
    <t>Ashwood</t>
  </si>
  <si>
    <t>Bark</t>
  </si>
  <si>
    <t>Cedarstone</t>
  </si>
  <si>
    <t>Charcoal</t>
  </si>
  <si>
    <t>Dark Green</t>
  </si>
  <si>
    <t>Deep Forest</t>
  </si>
  <si>
    <t>Eclipse</t>
  </si>
  <si>
    <t>Evergreen</t>
  </si>
  <si>
    <t>Garnet</t>
  </si>
  <si>
    <t>Graphite</t>
  </si>
  <si>
    <t>Greenstone</t>
  </si>
  <si>
    <t>Marseille Clay</t>
  </si>
  <si>
    <t>Mint Green</t>
  </si>
  <si>
    <t>Morroco</t>
  </si>
  <si>
    <t>Obsidian</t>
  </si>
  <si>
    <t>Ocean Blue</t>
  </si>
  <si>
    <t>Onyx</t>
  </si>
  <si>
    <t>Pepperstone</t>
  </si>
  <si>
    <t>Portland</t>
  </si>
  <si>
    <t>LLSCSRE60003</t>
  </si>
  <si>
    <t>SCH PLY ELEC LOCK FE575 V ELAN KEYPAD ENTRY AUTO LOCK 626 SC</t>
  </si>
  <si>
    <t>LLSCSRE60007</t>
  </si>
  <si>
    <t>Michelle</t>
  </si>
  <si>
    <t>10040RAPRH3DKGT</t>
  </si>
  <si>
    <t>15025RACLUTD4KD</t>
  </si>
  <si>
    <t>15025RADGH3D4KD</t>
  </si>
  <si>
    <t>15025RAFJH3D4KD</t>
  </si>
  <si>
    <t>RPDC300</t>
  </si>
  <si>
    <t>MOFP2854</t>
  </si>
  <si>
    <t>MOFP4054</t>
  </si>
  <si>
    <t>15025RAFJH3D4PP</t>
  </si>
  <si>
    <t>15025RAFJH3FSPP</t>
  </si>
  <si>
    <t>PGPOBMNB</t>
  </si>
  <si>
    <t>HARHST3101</t>
  </si>
  <si>
    <t>7.5MM SMOOTH W/BOARD 4200X180 LGTH PRIMED BG     401663</t>
  </si>
  <si>
    <t>PPHFWBSM240</t>
  </si>
  <si>
    <t>7.5MM SMOOTH W/BOARD 4200X240 LGTH PRIMED WHT     400411</t>
  </si>
  <si>
    <t>PPHFWBSM305</t>
  </si>
  <si>
    <t>P.O Box 3757, Richmond, Nelson</t>
  </si>
  <si>
    <t xml:space="preserve">03 544 1616 </t>
  </si>
  <si>
    <t>admin@airconnelson.co.nz</t>
  </si>
  <si>
    <t>NEW ULTRALINE GIBBOARD 10MM X 6000 X 1200MM SHEET</t>
  </si>
  <si>
    <t>PPGBUL1330P</t>
  </si>
  <si>
    <t>PLME388CP</t>
  </si>
  <si>
    <t>METHVEN WALL MOUNTED BATH    SPOUT  388CP</t>
  </si>
  <si>
    <t>Austral Urban</t>
  </si>
  <si>
    <t>Austral Smooth</t>
  </si>
  <si>
    <t>Austral Foothills</t>
  </si>
  <si>
    <t>Austral Freemantle</t>
  </si>
  <si>
    <t>Austral Noosa</t>
  </si>
  <si>
    <t>TOUGHLINE GIBBOARD 13.0 X 2400 X 1200MM SHEET</t>
  </si>
  <si>
    <t>PPGBTL1330</t>
  </si>
  <si>
    <t>TOUGHLINE GIBBOARD 13.0 X 3000 X 1200MM SHEET</t>
  </si>
  <si>
    <t>PPGBUL1036N</t>
  </si>
  <si>
    <t>NEW ULTRALINE GIBBOARD 10MM X 3600 X 1200MM SHEET</t>
  </si>
  <si>
    <t>PPGBUL1048N</t>
  </si>
  <si>
    <t>NEW ULTRALINE GIBBOARD 10MM X 4800 X 1200MM SHEET</t>
  </si>
  <si>
    <t>PPGBUL1060N</t>
  </si>
  <si>
    <t>NAIMPZB20568V</t>
  </si>
  <si>
    <t>NAIMPZB20571</t>
  </si>
  <si>
    <t>PIDF40011015</t>
  </si>
  <si>
    <t>DRAINFLO 110MM X 15M COIL     PUNCHED 400.110.15</t>
  </si>
  <si>
    <t>PIDF40011030</t>
  </si>
  <si>
    <t>PIDF400110C</t>
  </si>
  <si>
    <t>PIDF4006515HP</t>
  </si>
  <si>
    <t>Total Perimeter</t>
  </si>
  <si>
    <t>Dwelling Perimeter</t>
  </si>
  <si>
    <t>Garage Perimeter</t>
  </si>
  <si>
    <t>mtrs</t>
  </si>
  <si>
    <t>Total Exterior Openings</t>
  </si>
  <si>
    <t>Garage Exterior Openings</t>
  </si>
  <si>
    <t>Dwelling Exterior Openings</t>
  </si>
  <si>
    <t>7525RADGUTD4KD</t>
  </si>
  <si>
    <t>7525RAFJH3D4PP</t>
  </si>
  <si>
    <t>DOPQ46019U</t>
  </si>
  <si>
    <t>DOPQ51019U</t>
  </si>
  <si>
    <t>10025RAFJH3D4PP</t>
  </si>
  <si>
    <t>10025RAMEH4RS</t>
  </si>
  <si>
    <t>10025RAPRH3DKGT</t>
  </si>
  <si>
    <t>BHSC434SCP</t>
  </si>
  <si>
    <t>BLLB20EGB</t>
  </si>
  <si>
    <t>BLLB20SM2</t>
  </si>
  <si>
    <t>BHWBS7052SC</t>
  </si>
  <si>
    <t>Lignite</t>
  </si>
  <si>
    <t>Yes</t>
  </si>
  <si>
    <t>No</t>
  </si>
  <si>
    <t>Coloursteel Roof Order</t>
  </si>
  <si>
    <t>Roof colour:</t>
  </si>
  <si>
    <t>BHSG42060</t>
  </si>
  <si>
    <t>SIGMA 150MM GALV STD FLAT SOAKER  42060</t>
  </si>
  <si>
    <t>BHSG42620</t>
  </si>
  <si>
    <t>SIGMA 150MM S/S STD CNR SOAKER  42620</t>
  </si>
  <si>
    <t>BHSG42632</t>
  </si>
  <si>
    <t>SIGMA 150MM S/S STD FLAT SOAKER  42632</t>
  </si>
  <si>
    <t>BHSG42180</t>
  </si>
  <si>
    <t>SIGMA 200MM COPPER FLAT SOAKER  42180</t>
  </si>
  <si>
    <t>sht</t>
  </si>
  <si>
    <t>TS10012</t>
  </si>
  <si>
    <t>MARLEY 3M 80MM DOWNPIPE       RP80</t>
  </si>
  <si>
    <t>ekford@xtra.co.nz</t>
  </si>
  <si>
    <t>Phillip</t>
  </si>
  <si>
    <t>Findlater Construction Ltd</t>
  </si>
  <si>
    <t>32 Timandra Place, Blenheim</t>
  </si>
  <si>
    <t>03 579 2284</t>
  </si>
  <si>
    <t>Ron</t>
  </si>
  <si>
    <t>BLANK CODE</t>
  </si>
  <si>
    <t>BLANK DESCRIPTION</t>
  </si>
  <si>
    <t>Shower Installation Order</t>
  </si>
  <si>
    <t>Kitchen Joinery Order</t>
  </si>
  <si>
    <t>Austral Noosa Fashion</t>
  </si>
  <si>
    <t>EUROPA PLUS TOWEL RAIL 650MM CP   60314.02</t>
  </si>
  <si>
    <t>Ideal Standard Solo Kitchen Mixer with P/Out Spray</t>
  </si>
  <si>
    <t>19045RLF8H3C36</t>
  </si>
  <si>
    <t>PLCLBGG1675WH</t>
  </si>
  <si>
    <t>PPHFHGR752412</t>
  </si>
  <si>
    <t>PPHFHGR752712</t>
  </si>
  <si>
    <t>PPHFHGSMW12</t>
  </si>
  <si>
    <t>PPHFHGSMW9</t>
  </si>
  <si>
    <t>PPHFHGTW2412</t>
  </si>
  <si>
    <t>PPHFHGTW249</t>
  </si>
  <si>
    <t>PPHFRAB402980</t>
  </si>
  <si>
    <t>PPHFRAB402981</t>
  </si>
  <si>
    <t>roll</t>
  </si>
  <si>
    <t>ADSK0097235</t>
  </si>
  <si>
    <t>ADSK0082145</t>
  </si>
  <si>
    <t>ADSK000404</t>
  </si>
  <si>
    <t>ADSK000405</t>
  </si>
  <si>
    <t>ADSK115839</t>
  </si>
  <si>
    <t>ADSK078109</t>
  </si>
  <si>
    <t>SIKA BOOM-G 750ML  078109</t>
  </si>
  <si>
    <t>ADSK061841</t>
  </si>
  <si>
    <t>SIKA BOOM-G CLEANER 500ML 061841</t>
  </si>
  <si>
    <t>ADSK0092560</t>
  </si>
  <si>
    <t>PLBWHLPDTR24CP</t>
  </si>
  <si>
    <t>03 525 7276</t>
  </si>
  <si>
    <t>P.O. Box 165, 279 High St, Motueka</t>
  </si>
  <si>
    <t>03 528 7744</t>
  </si>
  <si>
    <t>P.O. Box 58 004, Wellington 5245</t>
  </si>
  <si>
    <t>0800 555 339</t>
  </si>
  <si>
    <t>Gavin</t>
  </si>
  <si>
    <t>Cnr Boyce St &amp; Lakings Rd, Springlands, Blenheim</t>
  </si>
  <si>
    <t>03 578 1700</t>
  </si>
  <si>
    <t>Tom</t>
  </si>
  <si>
    <t>Mike</t>
  </si>
  <si>
    <t>Hubbers Flooring Xtra</t>
  </si>
  <si>
    <t>6c Champion Rd, Richmond, Nelson</t>
  </si>
  <si>
    <t>03 540 2123</t>
  </si>
  <si>
    <t>TPLVLHS20045</t>
  </si>
  <si>
    <t>TPLVLHS20063</t>
  </si>
  <si>
    <t>TPLVLHS24045</t>
  </si>
  <si>
    <t>PLCYA29850</t>
  </si>
  <si>
    <t>PLCYA29852</t>
  </si>
  <si>
    <t>PLCYA850330NO</t>
  </si>
  <si>
    <t>TPLVL3HS36045</t>
  </si>
  <si>
    <t>TPLVL3HS30045</t>
  </si>
  <si>
    <t>TPLVL3HS3004572</t>
  </si>
  <si>
    <t>TPLVL3HS30063</t>
  </si>
  <si>
    <t>Notes:</t>
  </si>
  <si>
    <t>Port-A-Loo Order</t>
  </si>
  <si>
    <t>Please supply chemical toilet</t>
  </si>
  <si>
    <t>1.      EXCAVATION</t>
  </si>
  <si>
    <t>PPEP19PFYT2412</t>
  </si>
  <si>
    <t>PPEP19PFYT2712</t>
  </si>
  <si>
    <t>PPEP21CDT2412</t>
  </si>
  <si>
    <t>PPEP21CDT2712</t>
  </si>
  <si>
    <t>PPEP21PF2412</t>
  </si>
  <si>
    <t>PPEP21PFTG2412</t>
  </si>
  <si>
    <t>Total Exterior Work</t>
  </si>
  <si>
    <t>WDSSP1300</t>
  </si>
  <si>
    <t>WDSSP1400</t>
  </si>
  <si>
    <t>ULTRALINE PLUS GIBBOARD 13MM X 3000MM X 1200MM SHEET</t>
  </si>
  <si>
    <t>PPGBUL1336P</t>
  </si>
  <si>
    <t>ULTRALINE PLUS GIBBOARD 13MM X 3600MM X 1200MM SHEET</t>
  </si>
  <si>
    <t>PPGBUL1348P</t>
  </si>
  <si>
    <t>ULTRALINE PLUS GIBBOARD 13MM X 4800MM X 1200MM SHEET</t>
  </si>
  <si>
    <t>PPGBUL1360P</t>
  </si>
  <si>
    <t>ULTRALINE PLUS GIBBOARD 13MM X 6000MM X 1200MM SHEET</t>
  </si>
  <si>
    <t>PPGBWL1036</t>
  </si>
  <si>
    <t>PPGBWL1048</t>
  </si>
  <si>
    <t>PPGBWL1060</t>
  </si>
  <si>
    <t>13MM GIB BRACENOISE LINE TE/TE  2400 X 1200MM SHEET</t>
  </si>
  <si>
    <t>PPGBBNL1327</t>
  </si>
  <si>
    <t>13MM GIB BRACENOISE LINE TE/TE  2700 X 1200MM SHEET</t>
  </si>
  <si>
    <t>PPGBBNL1330</t>
  </si>
  <si>
    <t>13MM GIB BRACENOISE LINE TE/TE  3000 X 1200MM SHEET</t>
  </si>
  <si>
    <t>PPGBFL1024</t>
  </si>
  <si>
    <t>FYRELINE GIBBOARD 10MM X 2400 X 1200MM SHEET</t>
  </si>
  <si>
    <t>PPGBFL1027</t>
  </si>
  <si>
    <t>FYRELINE GIBBOARD 10MM X 2700 X 1200MM SHEET</t>
  </si>
  <si>
    <t>PPGBFL1030</t>
  </si>
  <si>
    <t>FYRELINE GIBBOARD 10MM X 3000 X 1200MM SHEET</t>
  </si>
  <si>
    <t>PPGBFL1036</t>
  </si>
  <si>
    <t>SW10006MB</t>
  </si>
  <si>
    <t>SW10006NB</t>
  </si>
  <si>
    <t>WDS414</t>
  </si>
  <si>
    <t>WDS414D</t>
  </si>
  <si>
    <t>WDS415</t>
  </si>
  <si>
    <t>Craig Grainger</t>
  </si>
  <si>
    <t>175 Kina Beach Road, Tasman</t>
  </si>
  <si>
    <t>03 540 3609</t>
  </si>
  <si>
    <t>021 487 922</t>
  </si>
  <si>
    <t>AJRLFA</t>
  </si>
  <si>
    <t>FYRELINE GIBBOARD 13MM X 2700 X 1200MM SHEET</t>
  </si>
  <si>
    <t>PPGBFL1330</t>
  </si>
  <si>
    <t>FYRELINE GIBBOARD 13MM X 3000 X 1200MM SHEET</t>
  </si>
  <si>
    <t>PPGBFL1336</t>
  </si>
  <si>
    <t>FYRELINE GIBBOARD 13MM X 3600 X 1200MM SHEET</t>
  </si>
  <si>
    <t>PPGBFL1624</t>
  </si>
  <si>
    <t>PLBWHGTRN</t>
  </si>
  <si>
    <t>PLBWHLOTRN</t>
  </si>
  <si>
    <t>MDHAACBS310</t>
  </si>
  <si>
    <t>MDHAAECS180</t>
  </si>
  <si>
    <t>MOCUH14251</t>
  </si>
  <si>
    <t>215</t>
  </si>
  <si>
    <t>Total Concrete Placing</t>
  </si>
  <si>
    <t>9045RLF8H3C42</t>
  </si>
  <si>
    <t>9045RLF8H3C48</t>
  </si>
  <si>
    <t xml:space="preserve"> mtr </t>
  </si>
  <si>
    <t>20050RARWH4TGV</t>
  </si>
  <si>
    <t>NAJMZB20469</t>
  </si>
  <si>
    <t>NALLPN30315P</t>
  </si>
  <si>
    <t>L/LOK 30X3.15MM PRODUCT NAILS 500G PKT</t>
  </si>
  <si>
    <t>BHWBN7030LDBN</t>
  </si>
  <si>
    <t>BHWBN7030LDSC</t>
  </si>
  <si>
    <t>MOFJ2254</t>
  </si>
  <si>
    <t>MOFJ22A54</t>
  </si>
  <si>
    <t>MTSTDPJ</t>
  </si>
  <si>
    <t>LLLERRELS</t>
  </si>
  <si>
    <t>RFFGFLPMGB</t>
  </si>
  <si>
    <t>PPGB1036S1B1</t>
  </si>
  <si>
    <t>STANDARD GIBBOARD S1E/T1E 10MM X 3600 X 1200MM SHEET</t>
  </si>
  <si>
    <t>PPGB1042</t>
  </si>
  <si>
    <t>STANDARD GIBBOARD 10MM X 4200 X 1200MM SHEET</t>
  </si>
  <si>
    <t>PPGB1042S1B1</t>
  </si>
  <si>
    <t>STANDARD GIBBOARD S1E/T1E 10MM X 4200 X 1200MM SHEET</t>
  </si>
  <si>
    <t>PPGB1048</t>
  </si>
  <si>
    <t>LLLERRPLS</t>
  </si>
  <si>
    <t>LLLERRPLSSCP</t>
  </si>
  <si>
    <t>KJRCD</t>
  </si>
  <si>
    <t>SCHLAGE F SERIES ELAN SCP F10 PASSAGE LATCH</t>
  </si>
  <si>
    <t>24045RLF8H1</t>
  </si>
  <si>
    <t>PPGARCB30848</t>
  </si>
  <si>
    <t>PPGASA30135I</t>
  </si>
  <si>
    <t>PPGASA30</t>
  </si>
  <si>
    <t>PPGASA30I</t>
  </si>
  <si>
    <t>3.0M 90deg EXY SLIM INT ANGLE PP05</t>
  </si>
  <si>
    <t>PPGAGL12584</t>
  </si>
  <si>
    <t>PPGAGL12586</t>
  </si>
  <si>
    <t>PPGAGL12589</t>
  </si>
  <si>
    <t>PPGAGL12590</t>
  </si>
  <si>
    <t>PPGAGL12591</t>
  </si>
  <si>
    <t>PPGAGL12598</t>
  </si>
  <si>
    <t>PPGAGL12604</t>
  </si>
  <si>
    <t>PPGAGL12601</t>
  </si>
  <si>
    <t>GIB GOLDLINE GR REVEAL 12.5MM 3.0M   12601</t>
  </si>
  <si>
    <t>PPGARCB12936</t>
  </si>
  <si>
    <t>PPGARCB138</t>
  </si>
  <si>
    <t>RONDO 138 SECTION JOINERS FOR 129-308   14924</t>
  </si>
  <si>
    <t>PPGARCB14230</t>
  </si>
  <si>
    <t>PPGARCB226</t>
  </si>
  <si>
    <t>RONDO 226 DIRECT FIX CLIP TIM/STEEL EACH  14903</t>
  </si>
  <si>
    <t>PPGARCB34030</t>
  </si>
  <si>
    <t>PPGARCB30836</t>
  </si>
  <si>
    <t>Internal linings in place, skirtings on, and ready for Gib stopping</t>
  </si>
  <si>
    <t>NAIMPZB20544V</t>
  </si>
  <si>
    <t>NAIMPZB20547V</t>
  </si>
  <si>
    <t>NAIMPZB20550</t>
  </si>
  <si>
    <t>NAIMPZB20550V</t>
  </si>
  <si>
    <t>NAIMPZB20565V</t>
  </si>
  <si>
    <t>Insinkerator ID45</t>
  </si>
  <si>
    <t>C/lite Cashmere Classic W/hung 900mm</t>
  </si>
  <si>
    <t>Insinkerator ID55</t>
  </si>
  <si>
    <t>NAGPB30X5KG</t>
  </si>
  <si>
    <t>CLOUT PLASTER BOARD GALV 30 X 2.50MM X 5KG</t>
  </si>
  <si>
    <t>NAGPB40X5KG</t>
  </si>
  <si>
    <t>GDGGDBLE</t>
  </si>
  <si>
    <t>Laundry:</t>
  </si>
  <si>
    <t>TAPWARE</t>
  </si>
  <si>
    <t>Kitchen:</t>
  </si>
  <si>
    <t>WC basin:</t>
  </si>
  <si>
    <t>Down-pipes:</t>
  </si>
  <si>
    <t>List Ranges</t>
  </si>
  <si>
    <t>Bathrooms</t>
  </si>
  <si>
    <t>Downpipes</t>
  </si>
  <si>
    <t>Vanities</t>
  </si>
  <si>
    <t>Shower Colour</t>
  </si>
  <si>
    <t>GDPC48</t>
  </si>
  <si>
    <t>WDS418D</t>
  </si>
  <si>
    <t>WDS419</t>
  </si>
  <si>
    <t>10025RACLUTD4KD</t>
  </si>
  <si>
    <t>65mm Rectangular</t>
  </si>
  <si>
    <t>80mm Rectangular</t>
  </si>
  <si>
    <t>WDS422D</t>
  </si>
  <si>
    <t>GDTRMT</t>
  </si>
  <si>
    <t>GDTROMC</t>
  </si>
  <si>
    <t>GDTRRFWP</t>
  </si>
  <si>
    <t>GDTRSD</t>
  </si>
  <si>
    <t>GDTRWF</t>
  </si>
  <si>
    <t>GDTRWV</t>
  </si>
  <si>
    <t>GEAQWWHP</t>
  </si>
  <si>
    <t>GEBRGSPE</t>
  </si>
  <si>
    <t>EWCCEN</t>
  </si>
  <si>
    <t>EWDEAM</t>
  </si>
  <si>
    <t>EWDEAN</t>
  </si>
  <si>
    <t>EWFCG12</t>
  </si>
  <si>
    <t>OR10015</t>
  </si>
  <si>
    <t>EWAIBC</t>
  </si>
  <si>
    <t>70 Nayland Rd, P.O. Box 301, Stoke Nelson</t>
  </si>
  <si>
    <t>03 547 7700</t>
  </si>
  <si>
    <t>Glen</t>
  </si>
  <si>
    <t>IFST25019</t>
  </si>
  <si>
    <t>IFST25025</t>
  </si>
  <si>
    <t>IFST25031</t>
  </si>
  <si>
    <t>Milton</t>
  </si>
  <si>
    <t>Paint Works (2005) Ltd</t>
  </si>
  <si>
    <t>30 Sutherland Terrace, Blenheim</t>
  </si>
  <si>
    <t>03 578 8593</t>
  </si>
  <si>
    <t>paintworksmarlborough@xtra.co.nz</t>
  </si>
  <si>
    <t>Pink Fit</t>
  </si>
  <si>
    <t>P.O.Box 3594 Richmond</t>
  </si>
  <si>
    <t>021 224 4160</t>
  </si>
  <si>
    <t>pinkfitnelson@xtra.co.nz</t>
  </si>
  <si>
    <t>Russell</t>
  </si>
  <si>
    <t>129 Alabama Rd, Blenheim</t>
  </si>
  <si>
    <t>03 577 9986</t>
  </si>
  <si>
    <t>palmerb@xtra.co.nz</t>
  </si>
  <si>
    <t>Plumbing World</t>
  </si>
  <si>
    <t>40 St Vincent St, P.O. Box 528, Nelson</t>
  </si>
  <si>
    <t>03 545 6018</t>
  </si>
  <si>
    <t>Karen</t>
  </si>
  <si>
    <t>03 547 2828</t>
  </si>
  <si>
    <t>Pohara Valley, RD 1, Takaka</t>
  </si>
  <si>
    <t>14 Gladstone Rd, Richmond, Nelson</t>
  </si>
  <si>
    <t>03 544 8189</t>
  </si>
  <si>
    <t>Rockgas Nelson</t>
  </si>
  <si>
    <t>163A Haven Rd, Nelson</t>
  </si>
  <si>
    <t>03 546 6336</t>
  </si>
  <si>
    <t>sales@rockgasnelson.co.nz</t>
  </si>
  <si>
    <t>Jenny</t>
  </si>
  <si>
    <t>Ruby Bay Joinery Ltd</t>
  </si>
  <si>
    <t>8 Warren Place, Mapua, Nelson</t>
  </si>
  <si>
    <t>TP10034</t>
  </si>
  <si>
    <t>PLCLSCBE3SF</t>
  </si>
  <si>
    <t>PLCLSCBE3SM</t>
  </si>
  <si>
    <t>LLSCF51ELANEL</t>
  </si>
  <si>
    <t>SCHLAGE F SERIES ELAN SCP F51 ENTRANCE LOCK</t>
  </si>
  <si>
    <t>SCCO12050</t>
  </si>
  <si>
    <t>SCCO12050SS</t>
  </si>
  <si>
    <t>FXCFDP875</t>
  </si>
  <si>
    <t>RHEEM WATER HEATER 180L MP 3KW 488X1720H 50MM FOAM A GRDE</t>
  </si>
  <si>
    <t>PLCY31225015</t>
  </si>
  <si>
    <t>6.0MM VILLABOARD 2 EDGE 2700X1200 SHT   400428</t>
  </si>
  <si>
    <t>PPHFVB2E63012</t>
  </si>
  <si>
    <t>6.0MM VILLABOARD 2 EDGE 3000X1200 SHT    400427</t>
  </si>
  <si>
    <t>PPHFVB2E92412</t>
  </si>
  <si>
    <t>Electrical Order</t>
  </si>
  <si>
    <t>Current address:</t>
  </si>
  <si>
    <t>Specification:</t>
  </si>
  <si>
    <t>FGTILEROOF</t>
  </si>
  <si>
    <t>Thelin Construction Ltd</t>
  </si>
  <si>
    <t>P.O. Box 3072, McPhereson St, Richmond</t>
  </si>
  <si>
    <t>FCUTHT700</t>
  </si>
  <si>
    <t>SCHLAGE PLYMOUTH SINGLE DUMMY TRIM SCP STD PACK F170</t>
  </si>
  <si>
    <t>Unit Price</t>
  </si>
  <si>
    <t>Total</t>
  </si>
  <si>
    <t>7.5MM MONOTEK 2 EDGE 2700X1200 SHT     400316</t>
  </si>
  <si>
    <t>PPHMT2E753012</t>
  </si>
  <si>
    <t>PPFBCP18243</t>
  </si>
  <si>
    <t>PPFBCP18244</t>
  </si>
  <si>
    <t>C/lite Monza F/stand 900mm</t>
  </si>
  <si>
    <t>C/lite Monza F/stand 1200mm</t>
  </si>
  <si>
    <t>Ideal Standard Titan 270 W/hung</t>
  </si>
  <si>
    <t>C/Lite Madrid W/hung</t>
  </si>
  <si>
    <t>C/Lite Madrid F/stand</t>
  </si>
  <si>
    <t>PLGT15019M</t>
  </si>
  <si>
    <t>C/lite Monza W/hung 750mm</t>
  </si>
  <si>
    <t>C/lite Monza W/hung 900mm</t>
  </si>
  <si>
    <t>C/lite Monza W/hung 1200mm</t>
  </si>
  <si>
    <t>FXHFF100</t>
  </si>
  <si>
    <t>bag</t>
  </si>
  <si>
    <t>FXLL12KNHC</t>
  </si>
  <si>
    <t>FXLL12KNST</t>
  </si>
  <si>
    <t>L/LOK 12KN PILE FIXING SET    STANDARD</t>
  </si>
  <si>
    <t>FXLL4T10</t>
  </si>
  <si>
    <t>L/LOK 4T10 TYLOK NAIL PLATE   120X68MM</t>
  </si>
  <si>
    <t>FXLL4T15</t>
  </si>
  <si>
    <t>L/LOK 4T15 TYLOK NAIL PLATE   120X102MM</t>
  </si>
  <si>
    <t>FXLL4T5</t>
  </si>
  <si>
    <t>L/LOK 4T5 TYLOK NAIL PLATE    120X34MM</t>
  </si>
  <si>
    <t>FXLL6KNMC</t>
  </si>
  <si>
    <t>FXLL6T10</t>
  </si>
  <si>
    <t>L/LOK 6T10 TYLOK NAIL PLATE   180X68MM</t>
  </si>
  <si>
    <t>FXLL6T15</t>
  </si>
  <si>
    <t>SW10011NB</t>
  </si>
  <si>
    <t>SW10012NB</t>
  </si>
  <si>
    <t>Sub Total</t>
  </si>
  <si>
    <t>GST</t>
  </si>
  <si>
    <t>043</t>
  </si>
  <si>
    <t>P.O. Box 6032, Riwaka</t>
  </si>
  <si>
    <t>03 528 8893</t>
  </si>
  <si>
    <t>riwakaelectrical@xtra.co.nz</t>
  </si>
  <si>
    <t>Darryl</t>
  </si>
  <si>
    <t>SCCO10075</t>
  </si>
  <si>
    <t>SCCO10100</t>
  </si>
  <si>
    <t>SCCO10120</t>
  </si>
  <si>
    <t>C/lite Statesman W/hung 750mm</t>
  </si>
  <si>
    <t>C/lite Statesman W/hung 900mm</t>
  </si>
  <si>
    <t>C/lite Statesman W/hung 1200mm</t>
  </si>
  <si>
    <t>C/lite Statesman F/stand 750mm</t>
  </si>
  <si>
    <t>C/lite Statesman F/stand 900mm</t>
  </si>
  <si>
    <t>C/lite Statesman F/stand 1200mm</t>
  </si>
  <si>
    <t>WDSP1700</t>
  </si>
  <si>
    <t>STAPQ</t>
  </si>
  <si>
    <t>PRE-BENT STEEL AS PER QUOTE VIA CARTERS</t>
  </si>
  <si>
    <t>WDS411</t>
  </si>
  <si>
    <t>WDS412</t>
  </si>
  <si>
    <t>Please deliver box to office</t>
  </si>
  <si>
    <t>PPHF63012</t>
  </si>
  <si>
    <t>PLCY31202519</t>
  </si>
  <si>
    <t>PLCY31204515</t>
  </si>
  <si>
    <t>RHEEM WATER HEATER 45L MP 3KW 488X535H 31204515</t>
  </si>
  <si>
    <t>PLCY31213513</t>
  </si>
  <si>
    <t>RHEEM WATER HEATER 135L MP 2KW 488X1335H 31213513</t>
  </si>
  <si>
    <t>PLCY31218015</t>
  </si>
  <si>
    <t>TPLVL3HS45063</t>
  </si>
  <si>
    <t>Multi Machinery (Superheat) Ltd</t>
  </si>
  <si>
    <t>16 Nayland Rd, Stoke</t>
  </si>
  <si>
    <t>03 547 9784</t>
  </si>
  <si>
    <t>patrick.bourke@obg.co.nz</t>
  </si>
  <si>
    <t>PPGBFL1924</t>
  </si>
  <si>
    <t>FYRELINE GIBBOARD 19.0 X 2400 X 1200MM SHEET</t>
  </si>
  <si>
    <t>PPGBFL19M2</t>
  </si>
  <si>
    <t>PPGBBNL10M2</t>
  </si>
  <si>
    <t>PPGBBNL13M2</t>
  </si>
  <si>
    <t>PPGBUL1024N</t>
  </si>
  <si>
    <t>Framing size:</t>
  </si>
  <si>
    <t>Grey</t>
  </si>
  <si>
    <t>Clear</t>
  </si>
  <si>
    <t>Blue</t>
  </si>
  <si>
    <t>Green</t>
  </si>
  <si>
    <t>Front door:</t>
  </si>
  <si>
    <t>Hardware:</t>
  </si>
  <si>
    <t>Drainlayer Order</t>
  </si>
  <si>
    <t>Council connection</t>
  </si>
  <si>
    <t>Storm water:</t>
  </si>
  <si>
    <t>Pipes under slab:</t>
  </si>
  <si>
    <t>Digger driver:</t>
  </si>
  <si>
    <t>Code</t>
  </si>
  <si>
    <t>Deborah</t>
  </si>
  <si>
    <t>INPSEX241225SG</t>
  </si>
  <si>
    <t>EXPOL 25MM POLYSTYRENE S GRADE SHEETING 2400X1200 SHT</t>
  </si>
  <si>
    <t>INPSEX241240HG</t>
  </si>
  <si>
    <t>Brick Order</t>
  </si>
  <si>
    <t>Office must be notified if any discrepency between product code and description</t>
  </si>
  <si>
    <t>SW10001NB</t>
  </si>
  <si>
    <t>SW10002GB</t>
  </si>
  <si>
    <t>L/LOK WIRE DOG LEFT HAND EACH</t>
  </si>
  <si>
    <t>FXLLWDLHSS</t>
  </si>
  <si>
    <t>L/LOK WIRE DOG L/HAND S/STEEL EACH</t>
  </si>
  <si>
    <t>FXLLWDRH</t>
  </si>
  <si>
    <t>L/LOK WIRE DOG RIGHT HAND EACH</t>
  </si>
  <si>
    <t>C/lite Monza F/stand 750mm</t>
  </si>
  <si>
    <t>10050RABOUTRS</t>
  </si>
  <si>
    <t>HERNR1762Z</t>
  </si>
  <si>
    <t>TPLVL3HS3006342</t>
  </si>
  <si>
    <t>TPLVL3HS3006354</t>
  </si>
  <si>
    <t>TPLVL3HS3006360</t>
  </si>
  <si>
    <t>LLSCDAX7005713</t>
  </si>
  <si>
    <t>PPHF452445</t>
  </si>
  <si>
    <t>PLMESP99CP</t>
  </si>
  <si>
    <t>METHVEN BATH SPOUT 99X20MM CP SP99CP</t>
  </si>
  <si>
    <t>PLHME9702CP</t>
  </si>
  <si>
    <t>METHVEN ECHO 200MM BATH SPOUT CP      E9702</t>
  </si>
  <si>
    <t>29045RLF8H142</t>
  </si>
  <si>
    <t>PLMEKISHCP</t>
  </si>
  <si>
    <t>METHVEN KIRI SHOWER MIXER CP KISHCP</t>
  </si>
  <si>
    <t>PLMEKISHDCP</t>
  </si>
  <si>
    <t>PLMEKIKCP</t>
  </si>
  <si>
    <t>METHVEN KIRI SINK MIXER CP KIKCP</t>
  </si>
  <si>
    <t>PLMEKISP172CP</t>
  </si>
  <si>
    <t>METHVEN KIRI WALL MOUNTED BATH SPOUT CP KISP172CP</t>
  </si>
  <si>
    <t>FXLLWDRHSS</t>
  </si>
  <si>
    <t>L/LOK WIRE DOG R/HAND S/STEEL EACH</t>
  </si>
  <si>
    <t>FXLLWDST</t>
  </si>
  <si>
    <t>WDWS4SPM</t>
  </si>
  <si>
    <t>SCCO10050</t>
  </si>
  <si>
    <t>FCUTHT3000</t>
  </si>
  <si>
    <t>PLMEMMBCP</t>
  </si>
  <si>
    <t>BOWMAC B58 ANGLE BRACKET</t>
  </si>
  <si>
    <t>7.5MM MONOTEK 2 EDGE 2450X1200 SHT      400317</t>
  </si>
  <si>
    <t>PPHMT2E752712</t>
  </si>
  <si>
    <t>Retaining and site works complete</t>
  </si>
  <si>
    <t>Foundation/slab complete</t>
  </si>
  <si>
    <t>Roof structure &amp; all timber work complete</t>
  </si>
  <si>
    <t>TPLVLHS15045</t>
  </si>
  <si>
    <t>PPEP12PGR2412</t>
  </si>
  <si>
    <t>PPEP12SC15024BS</t>
  </si>
  <si>
    <t>PPEP12SC15027BS</t>
  </si>
  <si>
    <t>KJLJPCS</t>
  </si>
  <si>
    <t>Wind zone:</t>
  </si>
  <si>
    <t xml:space="preserve">Medium </t>
  </si>
  <si>
    <t>High</t>
  </si>
  <si>
    <t>Very High</t>
  </si>
  <si>
    <t>BHSG42480</t>
  </si>
  <si>
    <t>SIGMA 150MM COPPER CEDAR CNR SOAKER  42480</t>
  </si>
  <si>
    <t>BHSG42520</t>
  </si>
  <si>
    <t>SIGMA 150MM COPPER CEDAR FLAT SOAKER  42520</t>
  </si>
  <si>
    <t>BHSG42110</t>
  </si>
  <si>
    <t>SIGMA 150MM COPPER STD CNR SOAKER  42110</t>
  </si>
  <si>
    <t>BHSG42170</t>
  </si>
  <si>
    <t>SIGMA 150MM COPPER STD FLAT SOAKER  42170</t>
  </si>
  <si>
    <t>BHSG42000</t>
  </si>
  <si>
    <t>SIGMA 150MM GALV STD CNR SOAKER  42000</t>
  </si>
  <si>
    <t>LLSCSRL14123</t>
  </si>
  <si>
    <t>WDS416</t>
  </si>
  <si>
    <t>WDS416D</t>
  </si>
  <si>
    <t>WDS417</t>
  </si>
  <si>
    <t>WDSSP1000</t>
  </si>
  <si>
    <t>Alpha Precasts Ltd</t>
  </si>
  <si>
    <t>STANDARD GIBBOARD 10MM X 2400 X 1200MM SHEET</t>
  </si>
  <si>
    <t>PPGB1024S1B1</t>
  </si>
  <si>
    <t>STANDARD GIBBOARD S1E/T1E 10MM X 2400 X 1200MM SHEET 12480</t>
  </si>
  <si>
    <t>PPGB1027</t>
  </si>
  <si>
    <t>Email:</t>
  </si>
  <si>
    <t>Contact:</t>
  </si>
  <si>
    <t>BHBMB554</t>
  </si>
  <si>
    <t>WDS410</t>
  </si>
  <si>
    <t>WDS410D</t>
  </si>
  <si>
    <t>8 Stafford Drive, Ruby Bay, Nelson</t>
  </si>
  <si>
    <t>027 203 3469</t>
  </si>
  <si>
    <t>bevankeys@beamnz.co.nz</t>
  </si>
  <si>
    <t>Bevan</t>
  </si>
  <si>
    <t>185 Ranzau Road, Hope, Nelson</t>
  </si>
  <si>
    <t>03 544 8529</t>
  </si>
  <si>
    <t>027 444 9511</t>
  </si>
  <si>
    <t>Darren</t>
  </si>
  <si>
    <t>51 McGlashen Ave, Richmond, Nelson</t>
  </si>
  <si>
    <t>03 544 6063</t>
  </si>
  <si>
    <t>sales@bestwest.co.nz</t>
  </si>
  <si>
    <t>Murray</t>
  </si>
  <si>
    <t>Beta Bins Ltd</t>
  </si>
  <si>
    <t>SW10008NB</t>
  </si>
  <si>
    <t>SW10009GB</t>
  </si>
  <si>
    <t>Total Bricks</t>
  </si>
  <si>
    <t>Total Bricklayer</t>
  </si>
  <si>
    <t>AJAB</t>
  </si>
  <si>
    <t xml:space="preserve"> sum </t>
  </si>
  <si>
    <t>AJCD</t>
  </si>
  <si>
    <t>AJFBDED</t>
  </si>
  <si>
    <t>TPLVLHS1504542</t>
  </si>
  <si>
    <t>info@alphaprecasts.co.nz</t>
  </si>
  <si>
    <t>WBEVER</t>
  </si>
  <si>
    <t>6.0MM VILLABOARD SQUARE EDGE 2400X1200 SHT     400444</t>
  </si>
  <si>
    <t>PPHFVBSE92412</t>
  </si>
  <si>
    <t>PPHFVBTE62412</t>
  </si>
  <si>
    <t>6.00MM VILLABOARD 4 EDGE 2400X1200  SHT     400432</t>
  </si>
  <si>
    <t>PPHFVBTE92412</t>
  </si>
  <si>
    <t>PGEAPNB</t>
  </si>
  <si>
    <t>PL1FSBFW</t>
  </si>
  <si>
    <t>LLLERDDUMMS</t>
  </si>
  <si>
    <t>WDS423</t>
  </si>
  <si>
    <t>DOWSMDF1000</t>
  </si>
  <si>
    <t>Russet</t>
  </si>
  <si>
    <t>WDS424</t>
  </si>
  <si>
    <t>FXWASS12S</t>
  </si>
  <si>
    <t>7.5MM SMOOTH W/BOARD 305X4200MM LGTH      400412</t>
  </si>
  <si>
    <t>PPHMT2E752412</t>
  </si>
  <si>
    <t>GSL4SLGB</t>
  </si>
  <si>
    <t>GSL4SWNB</t>
  </si>
  <si>
    <t>TPLVLHS24063</t>
  </si>
  <si>
    <t>TPLVLHS30063</t>
  </si>
  <si>
    <t>Interior Doors</t>
  </si>
  <si>
    <t>P.O. Box 3757, Richmond, Nelson</t>
  </si>
  <si>
    <t>03 544 4747</t>
  </si>
  <si>
    <t>C &amp; EM Rarity</t>
  </si>
  <si>
    <t>146 Budge St, Blenheim</t>
  </si>
  <si>
    <t>03 578 4044</t>
  </si>
  <si>
    <t>showerman12@hotmail.com</t>
  </si>
  <si>
    <t>Chris</t>
  </si>
  <si>
    <t>DG10031</t>
  </si>
  <si>
    <t>DLMNTR</t>
  </si>
  <si>
    <t>DLPCDR</t>
  </si>
  <si>
    <t>20050RRWH4TGV48</t>
  </si>
  <si>
    <t>Single Level</t>
  </si>
  <si>
    <t>Floor Down</t>
  </si>
  <si>
    <t>Frame / Trusses &amp; All Timber Work</t>
  </si>
  <si>
    <t>Total Labour Rate</t>
  </si>
  <si>
    <t>Engineers Fees (Check Inv)</t>
  </si>
  <si>
    <t>BUQFF01</t>
  </si>
  <si>
    <t>udellspurpose@gmail.com</t>
  </si>
  <si>
    <t>PPEP7CD2412</t>
  </si>
  <si>
    <t>PPEP7CDT2412</t>
  </si>
  <si>
    <t>PPEP7DD2412</t>
  </si>
  <si>
    <t>PPEP7DDT2412</t>
  </si>
  <si>
    <t>PPEP7DDT2712</t>
  </si>
  <si>
    <t>WDSSP1500</t>
  </si>
  <si>
    <t>WDSSP1600</t>
  </si>
  <si>
    <t>WDSSP1700</t>
  </si>
  <si>
    <t>FYRELINE GIBBOARD 10MM X 3600 X 1200MM SHEET</t>
  </si>
  <si>
    <t>PPGBFL1324</t>
  </si>
  <si>
    <t>FYRELINE GIBBOARD 13MM X 2400 X 1200MM SHEET</t>
  </si>
  <si>
    <t>PPGBFL1327</t>
  </si>
  <si>
    <t>PPHF752712</t>
  </si>
  <si>
    <t>PPHBS322412</t>
  </si>
  <si>
    <t>PLIS3433002</t>
  </si>
  <si>
    <t>IS LASKA NEU KITCHEN TUBULAR SPOUT MIXER  34330.02</t>
  </si>
  <si>
    <t>PLIS3435102</t>
  </si>
  <si>
    <t>IS LASKA NEU BASIN MIXER 34351.02</t>
  </si>
  <si>
    <t>PLIS3437002</t>
  </si>
  <si>
    <t>IS LASKA NEU SHOWER MIXER  34370.02</t>
  </si>
  <si>
    <t>PLIS3438002</t>
  </si>
  <si>
    <t>Total Foundation Hardware</t>
  </si>
  <si>
    <t>GIB Stopping Order</t>
  </si>
  <si>
    <t>SW10010MB</t>
  </si>
  <si>
    <t>Interior Linings Order</t>
  </si>
  <si>
    <t>Lockbox Order</t>
  </si>
  <si>
    <t>DOPQ56019U</t>
  </si>
  <si>
    <t>DOPQ61019U</t>
  </si>
  <si>
    <t>LLLERENTSS</t>
  </si>
  <si>
    <t>GEFWHF20</t>
  </si>
  <si>
    <t>HOLDFAST WOODEN WEDGES 20 HANDY PACK    11506</t>
  </si>
  <si>
    <t>GEFWHF200</t>
  </si>
  <si>
    <t>HOLDFAST WOODEN WEDGES 200 PROPACK      11505</t>
  </si>
  <si>
    <t>GESWJ24</t>
  </si>
  <si>
    <t>GESWR27</t>
  </si>
  <si>
    <t>PLATBALIS160F</t>
  </si>
  <si>
    <t>DG10017</t>
  </si>
  <si>
    <t>DG10018</t>
  </si>
  <si>
    <t>DLTRDL</t>
  </si>
  <si>
    <t>HGGASS9KG</t>
  </si>
  <si>
    <t>MOFJ3154</t>
  </si>
  <si>
    <t>MOFJ3354</t>
  </si>
  <si>
    <t>MOFJ33A54</t>
  </si>
  <si>
    <t>INSINKERATOR STEAMING HOTWATER  TAP 2 LEVER HOT/COLD  HC1100</t>
  </si>
  <si>
    <t>RFLRCEPM2</t>
  </si>
  <si>
    <t>RFFGFLPM</t>
  </si>
  <si>
    <t>PL1EF2SOLA</t>
  </si>
  <si>
    <t>MOFJ5254</t>
  </si>
  <si>
    <t>DOHRSGSTDPNB</t>
  </si>
  <si>
    <t>LLWB1180</t>
  </si>
  <si>
    <t>WB DOOR MAGNET 25 X 7MM   1180</t>
  </si>
  <si>
    <t>BHMN207BS60</t>
  </si>
  <si>
    <t>PLPIP3001C</t>
  </si>
  <si>
    <t>PLPIP3003C</t>
  </si>
  <si>
    <t>MN 60MM EXTENDED DOOR STOP SCP 207BS60</t>
  </si>
  <si>
    <t>BHMN403SC</t>
  </si>
  <si>
    <t>MN HOME HARDWARE DOOR STOP 403SC</t>
  </si>
  <si>
    <t>BHMN203CP</t>
  </si>
  <si>
    <t>MN WALL MOUNT DOOR STOP CP    203CP</t>
  </si>
  <si>
    <t>BHMN203SC</t>
  </si>
  <si>
    <t>MN WALL MOUNT DOOR STOP SCP   203SC</t>
  </si>
  <si>
    <t>PPGASA24135I</t>
  </si>
  <si>
    <t>2.4M 135deg EXY INT SLIM ANGLE PP07</t>
  </si>
  <si>
    <t>PPGASA24I</t>
  </si>
  <si>
    <t>2.4M 90deg EXY SLIM INT ANGLE PP01</t>
  </si>
  <si>
    <t>PPGASA27</t>
  </si>
  <si>
    <t>BHWBA7035BN</t>
  </si>
  <si>
    <t>BHLLCBW18</t>
  </si>
  <si>
    <t>L/LOK 1.8M CLOSET TUBE WHITE</t>
  </si>
  <si>
    <t>BHLLCRS18</t>
  </si>
  <si>
    <t>LUMBERLOK 1.8M CLOSET RAIL    SILVER</t>
  </si>
  <si>
    <t>BHLLCRS24</t>
  </si>
  <si>
    <t>LUMBERLOK 2.4M CLOSET RAIL    SILVER</t>
  </si>
  <si>
    <t>BHLLCRW18</t>
  </si>
  <si>
    <t>House Areas</t>
  </si>
  <si>
    <t>Exterior Areas</t>
  </si>
  <si>
    <t>Total Exterior Areas</t>
  </si>
  <si>
    <r>
      <t>m</t>
    </r>
    <r>
      <rPr>
        <vertAlign val="superscript"/>
        <sz val="10"/>
        <rFont val="Arial"/>
        <family val="2"/>
      </rPr>
      <t>2</t>
    </r>
  </si>
  <si>
    <t>Building Measurments</t>
  </si>
  <si>
    <t>L/LOK 190 X 52MM JOIST HANGER</t>
  </si>
  <si>
    <t>20025RAFJWBBBPP</t>
  </si>
  <si>
    <t>GDGGSNGL</t>
  </si>
  <si>
    <t>GDLHRK</t>
  </si>
  <si>
    <t>IFST250</t>
  </si>
  <si>
    <t>IFST400</t>
  </si>
  <si>
    <t>12525RAJUT60ALF</t>
  </si>
  <si>
    <t>15025RAFJGJ90KD</t>
  </si>
  <si>
    <t>15040RAFJGJ94KD</t>
  </si>
  <si>
    <t>MOCUL115K21</t>
  </si>
  <si>
    <t>MOCUM144K</t>
  </si>
  <si>
    <t>MOCUM144B</t>
  </si>
  <si>
    <t>MOCUM144BPP</t>
  </si>
  <si>
    <t>FXLLHBA</t>
  </si>
  <si>
    <t>L/LOK HEADER BLOCK ANCHOR</t>
  </si>
  <si>
    <t>FXLLJH1247</t>
  </si>
  <si>
    <t>L/LOK 120 X 47MM JOIST HANGER</t>
  </si>
  <si>
    <t>FXLLJH1247DG</t>
  </si>
  <si>
    <t>FXLLJH1247SS</t>
  </si>
  <si>
    <t>L/LOK 120 X 47MM JOIST HANGER S/STEEL</t>
  </si>
  <si>
    <t>GEWB5229SC</t>
  </si>
  <si>
    <t>DOHAGD410</t>
  </si>
  <si>
    <t>DOHAGD460</t>
  </si>
  <si>
    <t>DOHAGD510</t>
  </si>
  <si>
    <t>DOHAGD560</t>
  </si>
  <si>
    <t>DOHAGD610</t>
  </si>
  <si>
    <t>DOHAGD660</t>
  </si>
  <si>
    <t>DOHAGD710</t>
  </si>
  <si>
    <t>DOHAGD760</t>
  </si>
  <si>
    <t>DOHAGD810</t>
  </si>
  <si>
    <t>DOHAGD860</t>
  </si>
  <si>
    <t>WDSP3000</t>
  </si>
  <si>
    <t>TPLVL3HS3604560</t>
  </si>
  <si>
    <t>FSMFGSPMGB</t>
  </si>
  <si>
    <t>10050RAN2H3RS</t>
  </si>
  <si>
    <t>19045RLF8H1</t>
  </si>
  <si>
    <t>1 Coleman Rd, Blenheim</t>
  </si>
  <si>
    <t>03 577 8848</t>
  </si>
  <si>
    <t>John</t>
  </si>
  <si>
    <t>P.O. Box 22, Takaka</t>
  </si>
  <si>
    <t>027 433 0764</t>
  </si>
  <si>
    <t>03 525 8899</t>
  </si>
  <si>
    <t>k.n.winter@xtra.co.nz</t>
  </si>
  <si>
    <t>Kevin</t>
  </si>
  <si>
    <t>Kidson Construction Ltd</t>
  </si>
  <si>
    <t>3 Kidson Place, Nelson</t>
  </si>
  <si>
    <t>03 547 9619</t>
  </si>
  <si>
    <t>Mainland Solutions Ltd</t>
  </si>
  <si>
    <t>LLLERRELSSCP</t>
  </si>
  <si>
    <t>BUQFF102</t>
  </si>
  <si>
    <t>FXCFCSG16190E</t>
  </si>
  <si>
    <t>PPHFVB2E62412</t>
  </si>
  <si>
    <t>6.0MM VILLABOARD 2 EDGE 2400X1200 SHT    400429</t>
  </si>
  <si>
    <t>PPHFVB2E62712</t>
  </si>
  <si>
    <t>6.0MM TILE/SLATE UNDERLAY 1800X1200 SHT       403341</t>
  </si>
  <si>
    <t>FCVLAPQ</t>
  </si>
  <si>
    <t>FCVLM2</t>
  </si>
  <si>
    <t>Total House Area</t>
  </si>
  <si>
    <t>FGCHCP</t>
  </si>
  <si>
    <t>Builders Mobile:</t>
  </si>
  <si>
    <t>Date Last Priced:</t>
  </si>
  <si>
    <t xml:space="preserve">Ground Floor Dwelling Area </t>
  </si>
  <si>
    <t xml:space="preserve">Ground Floor Garage Area </t>
  </si>
  <si>
    <t>Timber Deck Area</t>
  </si>
  <si>
    <t>Concrete Patio Area</t>
  </si>
  <si>
    <t>Driveway Area</t>
  </si>
  <si>
    <t>PLATBALIH160F</t>
  </si>
  <si>
    <t>L/LOK 6T15 TYLOK NAIL PLATE   180X102MM</t>
  </si>
  <si>
    <t>FXLL6T5</t>
  </si>
  <si>
    <t>Extent Of Works:-</t>
  </si>
  <si>
    <t>Block Foundation:</t>
  </si>
  <si>
    <t>14045RLF8H1</t>
  </si>
  <si>
    <t>MDAX304509</t>
  </si>
  <si>
    <t>MDAX304510</t>
  </si>
  <si>
    <t>MDAX304512</t>
  </si>
  <si>
    <t>MDHA302490</t>
  </si>
  <si>
    <t>HARDIES PVC VENT 3.0M CAVITY STRIP      302490</t>
  </si>
  <si>
    <t>MDHA5E24</t>
  </si>
  <si>
    <t>MOFP0854</t>
  </si>
  <si>
    <t>MOFP1354</t>
  </si>
  <si>
    <t>DOHRDBSTDNB</t>
  </si>
  <si>
    <t>DOHRDBSTDPNB</t>
  </si>
  <si>
    <t>PLBWHLPTRNCP</t>
  </si>
  <si>
    <t>PLBWHLPTRSCP</t>
  </si>
  <si>
    <t>DOPQ41019U</t>
  </si>
  <si>
    <t>HGRHGFI</t>
  </si>
  <si>
    <t>HGRHSHP</t>
  </si>
  <si>
    <t>SFWR</t>
  </si>
  <si>
    <t>SSBL</t>
  </si>
  <si>
    <t>ADSK157257</t>
  </si>
  <si>
    <t>ADSK153731</t>
  </si>
  <si>
    <t>SIKAFLEX  AT FACADE SEALANT BLACK 600ML SAUSAGE  153731</t>
  </si>
  <si>
    <t>ADSK157256</t>
  </si>
  <si>
    <t>ADSK153730</t>
  </si>
  <si>
    <t>WDS412D</t>
  </si>
  <si>
    <t>WDS413</t>
  </si>
  <si>
    <t>230</t>
  </si>
  <si>
    <t>Frames And Trusses</t>
  </si>
  <si>
    <t>Total Frames and Trusses</t>
  </si>
  <si>
    <t>235</t>
  </si>
  <si>
    <t>Total Framing Timber</t>
  </si>
  <si>
    <t>Total Framing Hardware</t>
  </si>
  <si>
    <t>TPLVLHS1504554</t>
  </si>
  <si>
    <t>TPLVLHS3006360</t>
  </si>
  <si>
    <t>Mike Vis</t>
  </si>
  <si>
    <t>03 572 9960</t>
  </si>
  <si>
    <t>Pacific Pinewood Ltd</t>
  </si>
  <si>
    <t>miltonnorris@orcon.net.nz</t>
  </si>
  <si>
    <t>Glazing:</t>
  </si>
  <si>
    <t>Bricklayer Order</t>
  </si>
  <si>
    <t>Type of bricks:</t>
  </si>
  <si>
    <t>Monier Foundation</t>
  </si>
  <si>
    <t>39 Main St, Blenheim</t>
  </si>
  <si>
    <t>03 577 9278</t>
  </si>
  <si>
    <t>plumbingandheating@xtra.co.nz</t>
  </si>
  <si>
    <t>Kerian</t>
  </si>
  <si>
    <t>STSTRD101200</t>
  </si>
  <si>
    <t>STSTRD101500</t>
  </si>
  <si>
    <t>STLR6150</t>
  </si>
  <si>
    <t>STLR6200</t>
  </si>
  <si>
    <t>STLR6300</t>
  </si>
  <si>
    <t>STLR10200</t>
  </si>
  <si>
    <t>STRD12DH</t>
  </si>
  <si>
    <t>STBC5065E</t>
  </si>
  <si>
    <t>STBC7590E</t>
  </si>
  <si>
    <t>STSTPR61515</t>
  </si>
  <si>
    <t>STSTPR62020</t>
  </si>
  <si>
    <t>EG10007</t>
  </si>
  <si>
    <t>EG10008</t>
  </si>
  <si>
    <t>EG10009</t>
  </si>
  <si>
    <t>EG10010</t>
  </si>
  <si>
    <t>EG10027</t>
  </si>
  <si>
    <t>EPERCSAR</t>
  </si>
  <si>
    <t>EPERPOB</t>
  </si>
  <si>
    <t>BOCOCBNXM12160T</t>
  </si>
  <si>
    <t>BOCOCBNXM12180T</t>
  </si>
  <si>
    <t>14045RVH3CMG</t>
  </si>
  <si>
    <t>19045RVH3CMG</t>
  </si>
  <si>
    <t>24045RVH3CMG</t>
  </si>
  <si>
    <t>29045RVH3CMG</t>
  </si>
  <si>
    <t>25040RAFJH3FSPP</t>
  </si>
  <si>
    <t>30025RAFJH3FSPP</t>
  </si>
  <si>
    <t>PROTECTO WRAP DETAIL TAPE JIFFY SEAL 500 150MM X 15M</t>
  </si>
  <si>
    <t>RPMWPROBUILDERS</t>
  </si>
  <si>
    <t>LLSCF170OSCP</t>
  </si>
  <si>
    <t>SCHLAGE ORBIT SGLE DUMMY TRIM SCP STD PACK F170 SRL13546</t>
  </si>
  <si>
    <t>LLSCF170PSCP</t>
  </si>
  <si>
    <t>Foundation Hardware Order</t>
  </si>
  <si>
    <t>Subfloor Framing Order</t>
  </si>
  <si>
    <t>Framing Timber Order</t>
  </si>
  <si>
    <t>Framing Hardware Order</t>
  </si>
  <si>
    <t>Subfloor Hardware Order</t>
  </si>
  <si>
    <t>Exterior Finishes Order</t>
  </si>
  <si>
    <t>Exterior Cladding Order</t>
  </si>
  <si>
    <t>Frame &amp; Truss Order</t>
  </si>
  <si>
    <t>Structural Steel Order</t>
  </si>
  <si>
    <t>Plumber Order</t>
  </si>
  <si>
    <t>Plumbing in:</t>
  </si>
  <si>
    <t>BOWMAC B197 POST BRACKET</t>
  </si>
  <si>
    <t>BHBMB198</t>
  </si>
  <si>
    <t>BOWMAC B198 BEAM BRACKET</t>
  </si>
  <si>
    <t>BHBMB25</t>
  </si>
  <si>
    <t>BOWMAC B25 BEAM BRACKET</t>
  </si>
  <si>
    <t>BHBMB28</t>
  </si>
  <si>
    <t>BOWMAC B28 POST &amp; BEARER      BRACKET</t>
  </si>
  <si>
    <t>BHBMB350</t>
  </si>
  <si>
    <t>BOWMAC B350 ANGLE BRACKET</t>
  </si>
  <si>
    <t>BHBMB35T</t>
  </si>
  <si>
    <t>BOWMAC B35T STRAP</t>
  </si>
  <si>
    <t>DOMDFSGSTDNB</t>
  </si>
  <si>
    <t>DOMDFSGSTDPNB</t>
  </si>
  <si>
    <t>PROTECTO PROFESSIONAL BUILDERS  PACK</t>
  </si>
  <si>
    <t>RPPO250410</t>
  </si>
  <si>
    <t>MOFJ3754</t>
  </si>
  <si>
    <t>MOFJ37A54</t>
  </si>
  <si>
    <t>MOFT37A54</t>
  </si>
  <si>
    <t>RWBP22548</t>
  </si>
  <si>
    <t>RWBP25048</t>
  </si>
  <si>
    <t>RWBP15054</t>
  </si>
  <si>
    <t>RWBP17554</t>
  </si>
  <si>
    <t>RWBP17560</t>
  </si>
  <si>
    <t>LLSCDAX7006702</t>
  </si>
  <si>
    <t>PLMEKIBCP</t>
  </si>
  <si>
    <t>METHVEN KIRI BASIN MIXER CP KIBCP</t>
  </si>
  <si>
    <t>PLMESHKICP</t>
  </si>
  <si>
    <t>METHVEN KIRI SATINJET SLIDE RAIL SHOWER    SHKICP</t>
  </si>
  <si>
    <t>100100RAPH4RS21</t>
  </si>
  <si>
    <t>100100RAPH4RS24</t>
  </si>
  <si>
    <t>100100RAPH4RS27</t>
  </si>
  <si>
    <t>14035RLF8H1</t>
  </si>
  <si>
    <t>Insinkerator ID75</t>
  </si>
  <si>
    <t>C/lite Cashmere Classic F/stand 900mm</t>
  </si>
  <si>
    <t>Robinhood RWD10</t>
  </si>
  <si>
    <t>C/lite Cashmere Classic F/stand 1200mm</t>
  </si>
  <si>
    <t>14045RLF8H136</t>
  </si>
  <si>
    <t>14045RLF8H142</t>
  </si>
  <si>
    <t>14045RLF8H3C48</t>
  </si>
  <si>
    <t>MDHAAECS245</t>
  </si>
  <si>
    <t>MDHAAECS310</t>
  </si>
  <si>
    <t>PPMMCP1624395</t>
  </si>
  <si>
    <t>FCUTHT300</t>
  </si>
  <si>
    <t>Armitage Shanks 3 Function Slide Rose + Solo Mixer</t>
  </si>
  <si>
    <t>80mm C/steel</t>
  </si>
  <si>
    <t>Ideal Standard Laska Neu Mixer + Alpha Bath Spout</t>
  </si>
  <si>
    <t>Ideal Standard Solo Basin Mixer</t>
  </si>
  <si>
    <t>Ideal Standard Solo Sink Mixer</t>
  </si>
  <si>
    <t>021 406 399</t>
  </si>
  <si>
    <t>L/LOK 165 X 95MM JOIST HANGER S/STEEL</t>
  </si>
  <si>
    <t>FXLLJH1870</t>
  </si>
  <si>
    <t>L/LOK 180 X 70MM JOIST HANGER</t>
  </si>
  <si>
    <t>FXLLJH1870SS</t>
  </si>
  <si>
    <t>L/LOK 180 X 70MM JOIST HANGER S/STEEL</t>
  </si>
  <si>
    <t>FXLLJH1947</t>
  </si>
  <si>
    <t>L/LOK 190 X 47MM JOIST HANGER</t>
  </si>
  <si>
    <t>FXLLJH1947DG</t>
  </si>
  <si>
    <t>info@timberworksnz.com</t>
  </si>
  <si>
    <t>Ralph</t>
  </si>
  <si>
    <t>DOCSHRSGSTD</t>
  </si>
  <si>
    <t>DOCSMDFDBSTD</t>
  </si>
  <si>
    <t>DOCSMDFSGSTD</t>
  </si>
  <si>
    <t>PPGAGC3655</t>
  </si>
  <si>
    <t>Other:</t>
  </si>
  <si>
    <t>Topsoil:</t>
  </si>
  <si>
    <t>Drains under floor?</t>
  </si>
  <si>
    <t>Retaining Contractor Order</t>
  </si>
  <si>
    <t>WDS420</t>
  </si>
  <si>
    <t>WDS420D</t>
  </si>
  <si>
    <t>WDS421</t>
  </si>
  <si>
    <t>WDS422</t>
  </si>
  <si>
    <t>10025RACLH3D4KD</t>
  </si>
  <si>
    <t>LLSCSRL14161</t>
  </si>
  <si>
    <t>DLSKPT</t>
  </si>
  <si>
    <t>DLSPTK</t>
  </si>
  <si>
    <t>DLSUMP</t>
  </si>
  <si>
    <t>DLSUMPRT</t>
  </si>
  <si>
    <t>DLTLCM</t>
  </si>
  <si>
    <t>month</t>
  </si>
  <si>
    <t>TS10013</t>
  </si>
  <si>
    <t>TS10014</t>
  </si>
  <si>
    <t>WBEVBHC</t>
  </si>
  <si>
    <t>Search by code</t>
  </si>
  <si>
    <t>Search by description</t>
  </si>
  <si>
    <t>PLMARP65</t>
  </si>
  <si>
    <t>MARLEY 3M 65MM DOWNPIPE   RP65</t>
  </si>
  <si>
    <t>PLMARP80</t>
  </si>
  <si>
    <t>LLSCDXJ170DOVSS</t>
  </si>
  <si>
    <t>LLSCDXJ40VDOVSS</t>
  </si>
  <si>
    <t>LLSCDXJ10VDOVSS</t>
  </si>
  <si>
    <t>7045RLF8H1</t>
  </si>
  <si>
    <t>7045RLF8H136</t>
  </si>
  <si>
    <t>7045RLF8H142</t>
  </si>
  <si>
    <t>7045RLF8H148</t>
  </si>
  <si>
    <t>7045RLF8H154</t>
  </si>
  <si>
    <t>7045RLF8H160</t>
  </si>
  <si>
    <t>mtr</t>
  </si>
  <si>
    <t>BHWBJ7036SC</t>
  </si>
  <si>
    <t>BHWBJ7037BN</t>
  </si>
  <si>
    <t>BHWBJ7037SC</t>
  </si>
  <si>
    <t>DG10014</t>
  </si>
  <si>
    <t>BOENBNXM12120T</t>
  </si>
  <si>
    <t>BOENBNXM12130T</t>
  </si>
  <si>
    <t>7045RLF8H3C</t>
  </si>
  <si>
    <t>Ideal Standard Laska Neu Sink Mixer</t>
  </si>
  <si>
    <t>80mm PVC</t>
  </si>
  <si>
    <t>Armitage Shanks 3 Function Slide Rose + Laska Mixer</t>
  </si>
  <si>
    <t>65mm C/steel</t>
  </si>
  <si>
    <t>7045RLF8H3C48</t>
  </si>
  <si>
    <t>7045RLF8H3C54</t>
  </si>
  <si>
    <t>7045RLF8H3C60</t>
  </si>
  <si>
    <t>29045RLF8H148</t>
  </si>
  <si>
    <t>29045RLF8H154</t>
  </si>
  <si>
    <t>29045RLF8H160</t>
  </si>
  <si>
    <t>BHWBJ7019LDBN</t>
  </si>
  <si>
    <t>BHWBJ7019LDSC</t>
  </si>
  <si>
    <t>BHWBJ7019RDBN</t>
  </si>
  <si>
    <t>BHWBJ7019RDSC</t>
  </si>
  <si>
    <t>BHWBJ7036BN</t>
  </si>
  <si>
    <t>Grant</t>
  </si>
  <si>
    <t>Total Interior Finishes</t>
  </si>
  <si>
    <t>Garage Door</t>
  </si>
  <si>
    <t>Total Garage Door</t>
  </si>
  <si>
    <t>Total Interior Doors</t>
  </si>
  <si>
    <t>Total Interior Hardware</t>
  </si>
  <si>
    <t>Total Gib Stopping</t>
  </si>
  <si>
    <t>Total Painting</t>
  </si>
  <si>
    <t>First Floor / Basement Area</t>
  </si>
  <si>
    <t>65mm Round</t>
  </si>
  <si>
    <t>80mm Round</t>
  </si>
  <si>
    <t>WDSSP1800</t>
  </si>
  <si>
    <t>WDSSP1900</t>
  </si>
  <si>
    <t>WDSSP2000</t>
  </si>
  <si>
    <t>WDSSP2100</t>
  </si>
  <si>
    <t>WDSSP2200</t>
  </si>
  <si>
    <t>WDSSP2300</t>
  </si>
  <si>
    <t>WDSSP2400</t>
  </si>
  <si>
    <t>WDSSP2500</t>
  </si>
  <si>
    <t>DOCSHRDBSTD</t>
  </si>
  <si>
    <t>TPLVL3HS1506342</t>
  </si>
  <si>
    <t>TPLVL3HS1506360</t>
  </si>
  <si>
    <t>MDHA6J24</t>
  </si>
  <si>
    <t>MDHA6J30</t>
  </si>
  <si>
    <t>MDHA7C30</t>
  </si>
  <si>
    <t>MDHAACBS180</t>
  </si>
  <si>
    <t>MDHAACBS205</t>
  </si>
  <si>
    <t>MDHAACBS245</t>
  </si>
  <si>
    <t>PLATBALIB180F</t>
  </si>
  <si>
    <t>PLATBALIB180N</t>
  </si>
  <si>
    <t>OR10037</t>
  </si>
  <si>
    <t>OR10039</t>
  </si>
  <si>
    <t>FCCCM2</t>
  </si>
  <si>
    <t>FCTLBCA</t>
  </si>
  <si>
    <t>BHBMB68</t>
  </si>
  <si>
    <t>BOWMAC B68 ANGLE BRACKET</t>
  </si>
  <si>
    <t>BHBMB75</t>
  </si>
  <si>
    <t>BOWMAC B75 STRAP</t>
  </si>
  <si>
    <t>BHBMB78</t>
  </si>
  <si>
    <t>P.O. Box 189 Takaka</t>
  </si>
  <si>
    <t>gold.fridge@xtra.co.nz</t>
  </si>
  <si>
    <t>Liz</t>
  </si>
  <si>
    <t>03 525 7070</t>
  </si>
  <si>
    <t>SILKLINE SOFFIT LINING 2 WAY PVC JOINTER 2.4M LGTH   300915</t>
  </si>
  <si>
    <t>MDHGWC</t>
  </si>
  <si>
    <t>MDHGWI</t>
  </si>
  <si>
    <t>MDHGWJ</t>
  </si>
  <si>
    <t>MDLAACS15090</t>
  </si>
  <si>
    <t>COMNB</t>
  </si>
  <si>
    <t>CP20FTGB</t>
  </si>
  <si>
    <t>CP20FTNB</t>
  </si>
  <si>
    <t xml:space="preserve"> m3 </t>
  </si>
  <si>
    <t>CP20SBGB</t>
  </si>
  <si>
    <t>29045RLF8H3C48</t>
  </si>
  <si>
    <t>29045RLF8H3C54</t>
  </si>
  <si>
    <t>29045RLF8H3C60</t>
  </si>
  <si>
    <t>Any updated quotation must be forwarded to Nick to balance with client</t>
  </si>
  <si>
    <t>Gas hob:</t>
  </si>
  <si>
    <t>Hearth:</t>
  </si>
  <si>
    <t>Solar Hot Water Order</t>
  </si>
  <si>
    <t>Fascia &amp; Gutter Order</t>
  </si>
  <si>
    <t>Gutter type:</t>
  </si>
  <si>
    <t>Downpipes:</t>
  </si>
  <si>
    <t>DOWSHR1000</t>
  </si>
  <si>
    <t>ADSK157258</t>
  </si>
  <si>
    <t>ADSKBSP20</t>
  </si>
  <si>
    <t>ADSKBSP4</t>
  </si>
  <si>
    <t>W/BOARD ALUMIN EXT CNR  BOX MOULD 2.7M LGTH   300378</t>
  </si>
  <si>
    <t>MDHAHPALE30</t>
  </si>
  <si>
    <t>100100RAPH4RS36</t>
  </si>
  <si>
    <t>LLSCF10NPSCP</t>
  </si>
  <si>
    <t>SCHLAGE PLYMOUTH PASSAGE LATCH SCP STD PACK F10</t>
  </si>
  <si>
    <t>LLSCF10OSCP</t>
  </si>
  <si>
    <t>SCHLAGE ORBIT PASSAGE LATCH   SCP STD PACK F10</t>
  </si>
  <si>
    <t>LLSCF10VOSCP</t>
  </si>
  <si>
    <t>SCHLAGE ORBIT PASSAGE LATCH SCP VISPACK F10V</t>
  </si>
  <si>
    <t>LLSCF170ASCPL</t>
  </si>
  <si>
    <t>SCHLAGE ACCENT SGL DUMMY TRIM  LH SNP STD PACK F170</t>
  </si>
  <si>
    <t>LLSCF170ASCPR</t>
  </si>
  <si>
    <t>SCHLAGE ACCENT SGLE DUMMY TRIM RH SNP STD PACK F170</t>
  </si>
  <si>
    <t>LLSCF170ELANDT</t>
  </si>
  <si>
    <t>SCHLAGE F SERIES ELAN SCP F170 DUMMY TRIM</t>
  </si>
  <si>
    <t>HERNR1763SS</t>
  </si>
  <si>
    <t>03 544 7048</t>
  </si>
  <si>
    <t>Eckford Engineering 2002 Ltd</t>
  </si>
  <si>
    <t>P.O. Box 34, 1 Auckland St, Blenheim</t>
  </si>
  <si>
    <t>03 578 3002</t>
  </si>
  <si>
    <t>METHVEN MINIMALIST BASIN MIXER  MMBCP</t>
  </si>
  <si>
    <t>PLMEMMKHRCP</t>
  </si>
  <si>
    <t>STSTLPM</t>
  </si>
  <si>
    <t>Total Interior Lining</t>
  </si>
  <si>
    <t>PLATBALIS180F</t>
  </si>
  <si>
    <t>FXLLJH9047</t>
  </si>
  <si>
    <t>L/LOK 90 X 47MM JOIST HANGER</t>
  </si>
  <si>
    <t>FXLLJH9047DG</t>
  </si>
  <si>
    <t>L/LOK 90 X 47MM JOIST HANGER  DBLE GALV</t>
  </si>
  <si>
    <t>FXLLJH9047SS</t>
  </si>
  <si>
    <t>L/LOK 90 X 47MM JOIST HANGER  S/STEEL</t>
  </si>
  <si>
    <t>FXLLJH9052</t>
  </si>
  <si>
    <t>L/LOK 90 X 52MM JOIST HANGER</t>
  </si>
  <si>
    <t>FXLLMG</t>
  </si>
  <si>
    <t>FXLLMGSS</t>
  </si>
  <si>
    <t>L/LOK S/STEEL MULTIGRIP EACH</t>
  </si>
  <si>
    <t>FXLLSBS200</t>
  </si>
  <si>
    <t>L/LOK 200X25X1MM SHEET BRACE  STRAP PUNCHED EACH</t>
  </si>
  <si>
    <t>FXLLSBS300</t>
  </si>
  <si>
    <t>L/LOK 300X25X1MM SHEET BRACE  STRAP PUNCHED EACH</t>
  </si>
  <si>
    <t>FXLLSBS400</t>
  </si>
  <si>
    <t>L/LOK 400X25X1MM SHEET BRACE  STRAP PUNCHED EACH</t>
  </si>
  <si>
    <t>BHBMBS55</t>
  </si>
  <si>
    <t>BOWMAC ANGLE BRACKET S/STEEL  BS175</t>
  </si>
  <si>
    <t>BHBMBS176</t>
  </si>
  <si>
    <t>100</t>
  </si>
  <si>
    <t>Total Scaffolding</t>
  </si>
  <si>
    <t>PPGARPTNZ1830</t>
  </si>
  <si>
    <t>BOCO12300</t>
  </si>
  <si>
    <t>BOCOCBNXM12100T</t>
  </si>
  <si>
    <t>BOCOCBNXM12120T</t>
  </si>
  <si>
    <t>PITK80SC</t>
  </si>
  <si>
    <t>PL1DEIS</t>
  </si>
  <si>
    <t>PL1DPPE</t>
  </si>
  <si>
    <t>OR10020</t>
  </si>
  <si>
    <t>HGGASHOB</t>
  </si>
  <si>
    <t>W/BOARD EXT CNR  BOX MOULD 3.0M LGTH   300380</t>
  </si>
  <si>
    <t>MDHAHPALI27</t>
  </si>
  <si>
    <t>MDHAHPALI27135</t>
  </si>
  <si>
    <t>W/BOARD ALUMIN INT CNR 135 DEG 2.7M LGTH   300383</t>
  </si>
  <si>
    <t>MDHAHPI27</t>
  </si>
  <si>
    <t>W/BOARD INTERNAL CNR FLUSH W  2.7M LGTH   300870</t>
  </si>
  <si>
    <t>MDHASS2WJ24</t>
  </si>
  <si>
    <t>GDCDST</t>
  </si>
  <si>
    <t>GDCDTGVSNGL</t>
  </si>
  <si>
    <t>GEMCDWWSHR</t>
  </si>
  <si>
    <t>AQUATITE WET WALL SHOWER CADDY PACK</t>
  </si>
  <si>
    <t>P.O. Box 19001, 580 Ferry Rd, Christchurch</t>
  </si>
  <si>
    <t>03 389 9500</t>
  </si>
  <si>
    <t>9 Vivian Place, P.O. Box 9006, Nelson 7044</t>
  </si>
  <si>
    <t>GSCCPMNB</t>
  </si>
  <si>
    <t>GSEX24NB</t>
  </si>
  <si>
    <t>GSEX27NB</t>
  </si>
  <si>
    <t>7525RACLH3D4KD</t>
  </si>
  <si>
    <t>7525RACLUTD4KD</t>
  </si>
  <si>
    <t>7525RADGH3GBKD</t>
  </si>
  <si>
    <t>TPLVL3HS3606348</t>
  </si>
  <si>
    <t>5025RACLH3D4KD</t>
  </si>
  <si>
    <t>19045RLF8H136</t>
  </si>
  <si>
    <t>19045RLF8H142</t>
  </si>
  <si>
    <t>19045RLF8H148</t>
  </si>
  <si>
    <t>19045RLF8H154</t>
  </si>
  <si>
    <t>PL1SIP225LPT</t>
  </si>
  <si>
    <t>PL1POF</t>
  </si>
  <si>
    <t>PL1PUDW</t>
  </si>
  <si>
    <t>PL1SAIPAC</t>
  </si>
  <si>
    <t>PL1UVFS</t>
  </si>
  <si>
    <t>PL1UWDU</t>
  </si>
  <si>
    <t>PL1WMPU</t>
  </si>
  <si>
    <t>FSM1500M</t>
  </si>
  <si>
    <t>FSM600M</t>
  </si>
  <si>
    <t>Ideal Standard Moonshadow 300 Slide + Laska Mixer</t>
  </si>
  <si>
    <t>Builder</t>
  </si>
  <si>
    <t>C/lite Cashmere Classic W/hung 1200mm</t>
  </si>
  <si>
    <t>Insinkerator ID65</t>
  </si>
  <si>
    <t>C/lite Cashmere Classic F/stand 750mm</t>
  </si>
  <si>
    <t>MDAX304508</t>
  </si>
  <si>
    <t>MDHAHPALE27</t>
  </si>
  <si>
    <t>PLAS7030402</t>
  </si>
  <si>
    <t>FXLLCPC80</t>
  </si>
  <si>
    <t>L/LOK CPC80 CONCEALED PURLIN CLEAT 2.0MM X 80MM</t>
  </si>
  <si>
    <t>LUMBERLOK 1.8M CLOSET RAIL    WHITE</t>
  </si>
  <si>
    <t>BHLLCRW24</t>
  </si>
  <si>
    <t>Supplier Details:</t>
  </si>
  <si>
    <t>Clients Email:</t>
  </si>
  <si>
    <t>BOWMAC ANGLE BRACKET S/STEEL  BS55</t>
  </si>
  <si>
    <t>BHBMBS78</t>
  </si>
  <si>
    <t>BOWMAC POST &amp; BEARER BRACKET  S/STEEL BS78</t>
  </si>
  <si>
    <t>BHBMBS79</t>
  </si>
  <si>
    <t>BOWMAC POST &amp; BEARER BRACKET  S/STEEL BS79</t>
  </si>
  <si>
    <t>BHBMBS85</t>
  </si>
  <si>
    <t>BOWMAC BS85 SS STRAP</t>
  </si>
  <si>
    <t>BHBMBS88</t>
  </si>
  <si>
    <t>BOWMAC BS88 SS STRAP</t>
  </si>
  <si>
    <t>BHBNT2003VRG</t>
  </si>
  <si>
    <t>EACH</t>
  </si>
  <si>
    <t>FSM1200M</t>
  </si>
  <si>
    <t>TP10009</t>
  </si>
  <si>
    <t>Tony</t>
  </si>
  <si>
    <t>SIKAFLEX  AT FACADE SEALANT WHITE 600ML SAUSAGE  153730</t>
  </si>
  <si>
    <t>BOENBNXM12100T</t>
  </si>
  <si>
    <t>SIKA FIRERATE 600ML SAUSAGE 0092560</t>
  </si>
  <si>
    <t>ADFOSHB300</t>
  </si>
  <si>
    <t>PPHF452460</t>
  </si>
  <si>
    <t>Total Aluminium Joinery</t>
  </si>
  <si>
    <t>LLSCSRL14052</t>
  </si>
  <si>
    <t>SCHLAGE ACCENT PRIVACY LOCK   REV F40 SNP STD PACK SRL14052</t>
  </si>
  <si>
    <t>LLSCSRL14053</t>
  </si>
  <si>
    <t>SCHLAGE ACCENT PRIVACK LOCK   REV F40 PB STD PACK SRL14053</t>
  </si>
  <si>
    <t>LLSCSRL14061</t>
  </si>
  <si>
    <t>Jambs:</t>
  </si>
  <si>
    <t>TPLVL3HS40063</t>
  </si>
  <si>
    <t>TPLVLHS2404554</t>
  </si>
  <si>
    <t>03 548 5254</t>
  </si>
  <si>
    <t>Julian</t>
  </si>
  <si>
    <t>Gary Clare  Ph:021 244 5535</t>
  </si>
  <si>
    <t>Findlater Construction  Ph:03 579 2284</t>
  </si>
  <si>
    <t>Chambo  Ph:027 222 9416</t>
  </si>
  <si>
    <t>Berkett's  Ph:027 444 9511</t>
  </si>
  <si>
    <t>Electrician:</t>
  </si>
  <si>
    <t>Bright Sparks Electrical  Ph:027 444 5531</t>
  </si>
  <si>
    <t>Brian Ph:027 275 0443</t>
  </si>
  <si>
    <t>Graeme Ashford Ph:027 433 0764</t>
  </si>
  <si>
    <t>Plumber:</t>
  </si>
  <si>
    <t>Chris Inglis  Ph:027 548 5877</t>
  </si>
  <si>
    <t>Laser Plumbing  Ph:03 579 6001</t>
  </si>
  <si>
    <t>Kevin Winter  Ph:027 433 0764</t>
  </si>
  <si>
    <t>Telecom O/N:</t>
  </si>
  <si>
    <t>BOCOCBNXM1280T</t>
  </si>
  <si>
    <t>CF10003</t>
  </si>
  <si>
    <t>Rivergum Beige</t>
  </si>
  <si>
    <t>French Grey</t>
  </si>
  <si>
    <t>Silver Pearl</t>
  </si>
  <si>
    <t>Ironsand</t>
  </si>
  <si>
    <t>Slate Blue</t>
  </si>
  <si>
    <t>Metropolis Warm White Pearl</t>
  </si>
  <si>
    <t>Magnolia</t>
  </si>
  <si>
    <t>Wizard</t>
  </si>
  <si>
    <t>19mm Architraved</t>
  </si>
  <si>
    <t>19mm Grooved Reveal</t>
  </si>
  <si>
    <t>Pine / Paint finish</t>
  </si>
  <si>
    <t>Pine / Stain finish</t>
  </si>
  <si>
    <t>75mm</t>
  </si>
  <si>
    <t>90mm</t>
  </si>
  <si>
    <t>140mm</t>
  </si>
  <si>
    <t>190mm</t>
  </si>
  <si>
    <t>25mm Architraved</t>
  </si>
  <si>
    <t>25mm Grooved Reveal</t>
  </si>
  <si>
    <t>SW10018</t>
  </si>
  <si>
    <t>WDSSP2600</t>
  </si>
  <si>
    <t>WDSSP2700</t>
  </si>
  <si>
    <t>WDSSP2800</t>
  </si>
  <si>
    <t>WDSSP2900</t>
  </si>
  <si>
    <t>WDSSP3000</t>
  </si>
  <si>
    <t>PLCLBGGMWL2S</t>
  </si>
  <si>
    <t>EPERSCP</t>
  </si>
  <si>
    <t>FSM500M</t>
  </si>
  <si>
    <t>FSM750M</t>
  </si>
  <si>
    <t>FSM1800M</t>
  </si>
  <si>
    <t>29045RLF8H3C</t>
  </si>
  <si>
    <t>BHWBA7035SC</t>
  </si>
  <si>
    <t>DOMDFDBSTDNB</t>
  </si>
  <si>
    <t>DOMDFDBSTDPNB</t>
  </si>
  <si>
    <t>CPBFNB</t>
  </si>
  <si>
    <t>CPCPCCFSMB</t>
  </si>
  <si>
    <t>CPCPFSGB</t>
  </si>
  <si>
    <t>CPCPFSNB</t>
  </si>
  <si>
    <t>CPCPTRGB</t>
  </si>
  <si>
    <t>EWFCG18</t>
  </si>
  <si>
    <t>EWLSCP</t>
  </si>
  <si>
    <t>EWPCCEM</t>
  </si>
  <si>
    <t>EWPRPN</t>
  </si>
  <si>
    <t>EWPVRS</t>
  </si>
  <si>
    <t>EWSCCM</t>
  </si>
  <si>
    <t>EWSCCN</t>
  </si>
  <si>
    <t>OR10007</t>
  </si>
  <si>
    <t>OR10009</t>
  </si>
  <si>
    <t>15025RACLH3D4KD</t>
  </si>
  <si>
    <t>100100RAPH4RS18</t>
  </si>
  <si>
    <t>15025RAMEH4RS</t>
  </si>
  <si>
    <t>15040RAFJH3FSPP</t>
  </si>
  <si>
    <t>INPSEX123660</t>
  </si>
  <si>
    <t>INPSEX124160</t>
  </si>
  <si>
    <t>INPSEX124760</t>
  </si>
  <si>
    <t>INPSEX125660</t>
  </si>
  <si>
    <t>INBACE22N</t>
  </si>
  <si>
    <t>INBACE40N</t>
  </si>
  <si>
    <t>INBACE50</t>
  </si>
  <si>
    <t>Ranghood Ducting Order</t>
  </si>
  <si>
    <t>LLCL332ASCP</t>
  </si>
  <si>
    <t>LLCL333ASCP</t>
  </si>
  <si>
    <t>BHZNWTS0115</t>
  </si>
  <si>
    <t>BHSC434VSCP</t>
  </si>
  <si>
    <t>PLATBALIB160F</t>
  </si>
  <si>
    <t>PL1EHTPE</t>
  </si>
  <si>
    <t>PL1EIFLVB</t>
  </si>
  <si>
    <t>PL1ETSW</t>
  </si>
  <si>
    <t>PL1ETVMT</t>
  </si>
  <si>
    <t>PL1FWS</t>
  </si>
  <si>
    <t>MALTHOID DPC 300MM X 20M DAMPCOURSE PER ROLL   7887730</t>
  </si>
  <si>
    <t>RPMWBT20XL150</t>
  </si>
  <si>
    <t>RPMWJS50015015</t>
  </si>
  <si>
    <t>MOFJ24A54</t>
  </si>
  <si>
    <t>MOFP13B54</t>
  </si>
  <si>
    <t>20025RABOUTRS</t>
  </si>
  <si>
    <t>20025RAFJH3FSPP</t>
  </si>
  <si>
    <t>24045RLF8H3C48</t>
  </si>
  <si>
    <t>CF10013</t>
  </si>
  <si>
    <t>L/LOK 6T5 TYLOK NAIL PLATE    180X34MM</t>
  </si>
  <si>
    <t>FXLL8T10</t>
  </si>
  <si>
    <t>TPLVL3HS2006360</t>
  </si>
  <si>
    <t>BOEN12110</t>
  </si>
  <si>
    <t>M12 X 110 ENG BOLT/NUT GALV   EACH</t>
  </si>
  <si>
    <t>BOEN12150</t>
  </si>
  <si>
    <t>24045RLF8H3C54</t>
  </si>
  <si>
    <t>24045RLF8H3C60</t>
  </si>
  <si>
    <t>FXCFTBG12120E</t>
  </si>
  <si>
    <t>FXCFTBG12135B25</t>
  </si>
  <si>
    <t>pail</t>
  </si>
  <si>
    <t>FXCFTBG12135E</t>
  </si>
  <si>
    <t>FXCFTBG12180E</t>
  </si>
  <si>
    <t>FXCFTBG1280E</t>
  </si>
  <si>
    <t>FXCFTBX12100E</t>
  </si>
  <si>
    <t>CF10020</t>
  </si>
  <si>
    <t>CF10021</t>
  </si>
  <si>
    <t>CF10022</t>
  </si>
  <si>
    <t>CF10026</t>
  </si>
  <si>
    <t>CF10028</t>
  </si>
  <si>
    <t>CGESC</t>
  </si>
  <si>
    <t>CGIHWGB</t>
  </si>
  <si>
    <t>9045RLF8H1</t>
  </si>
  <si>
    <t>SCHLAGE ACCENT ENTRANCE LOCK  REV SNP F51 STD PACK SRL14061</t>
  </si>
  <si>
    <t>FSMFGSO</t>
  </si>
  <si>
    <t>DRAINFLO 65MM X 15M COIL      PUNCHED 400.65.15HP</t>
  </si>
  <si>
    <t>PIDF4006530</t>
  </si>
  <si>
    <t>DRAINFLO 65MM X 30M COIL      PUNCHED 400.65.30</t>
  </si>
  <si>
    <t>PIDF40065C</t>
  </si>
  <si>
    <t>DRAINFLO 65MM PUNCHED CUT PER METRE 400-65-C</t>
  </si>
  <si>
    <t>LLSCDXJ54VDOVSS</t>
  </si>
  <si>
    <t>Retaining Concrete Order</t>
  </si>
  <si>
    <t>Foundation Concrete Order</t>
  </si>
  <si>
    <t>Concrete Pump Order</t>
  </si>
  <si>
    <t>Blocklayer Order</t>
  </si>
  <si>
    <t>NCC</t>
  </si>
  <si>
    <t>MDC</t>
  </si>
  <si>
    <t>TDC</t>
  </si>
  <si>
    <t>Council</t>
  </si>
  <si>
    <t>Concrete Placing Order</t>
  </si>
  <si>
    <t>Office must be notified of any discrepency between product code and description</t>
  </si>
  <si>
    <t>Retaining Materials Order</t>
  </si>
  <si>
    <t>9045RLF8H3C54</t>
  </si>
  <si>
    <t>9045RLF8H3C60</t>
  </si>
  <si>
    <t>PLBWHLPTRCP</t>
  </si>
  <si>
    <t>MOCUH14221</t>
  </si>
  <si>
    <t>STRD10D</t>
  </si>
  <si>
    <t>STRD12D</t>
  </si>
  <si>
    <t>WDS418</t>
  </si>
  <si>
    <t xml:space="preserve">Sand joins to </t>
  </si>
  <si>
    <t xml:space="preserve">Sand flooring to </t>
  </si>
  <si>
    <t>PAMWPTP460</t>
  </si>
  <si>
    <t>PROTECTO TAK SPRAY ADHESIVE 369GM  PROTAK</t>
  </si>
  <si>
    <t>FCTHLF</t>
  </si>
  <si>
    <t>FCTHTF3S</t>
  </si>
  <si>
    <t>FCTL4545</t>
  </si>
  <si>
    <t>FCTL6060</t>
  </si>
  <si>
    <t>BOWMAC B78 STRAP</t>
  </si>
  <si>
    <t>BHBMB79</t>
  </si>
  <si>
    <t>BOWMAC B79 STRAP</t>
  </si>
  <si>
    <t>BHBMB85</t>
  </si>
  <si>
    <t>BOWMAC B85 STRAP</t>
  </si>
  <si>
    <t>BHBMB86S</t>
  </si>
  <si>
    <t>BHBMB88S</t>
  </si>
  <si>
    <t>BHBMB98Z</t>
  </si>
  <si>
    <t>BOWMAC B98Z BEAM BRACKET</t>
  </si>
  <si>
    <t>BHBMB99Z</t>
  </si>
  <si>
    <t>BOWMAC B99Z BEAM BRACKET</t>
  </si>
  <si>
    <t>BHWBA7033SC</t>
  </si>
  <si>
    <t>BHWBA7034BN</t>
  </si>
  <si>
    <t>BHWBA7034SC</t>
  </si>
  <si>
    <t>100100RAPH4RS30</t>
  </si>
  <si>
    <t>PLATBALIH180F</t>
  </si>
  <si>
    <t>pack</t>
  </si>
  <si>
    <t>24045RLF8H142</t>
  </si>
  <si>
    <t>24045RLF8H148</t>
  </si>
  <si>
    <t>24045RLF8H154</t>
  </si>
  <si>
    <t>24045RLF8H160</t>
  </si>
  <si>
    <t>24045RLF8H3C</t>
  </si>
  <si>
    <t>LLSCDXJ54VCNASS</t>
  </si>
  <si>
    <t>FXLLSBS600</t>
  </si>
  <si>
    <t>L/LOK 8T10 TYLOK NAIL PLATE   240X68MM</t>
  </si>
  <si>
    <t>FXLL8T15</t>
  </si>
  <si>
    <t>L/LOK 8T15 TYLOK NAIL PLATE   240X102MM</t>
  </si>
  <si>
    <t>FXLLBPFA</t>
  </si>
  <si>
    <t>L/LOK BOTTOM PLATE FIX ANCHOR</t>
  </si>
  <si>
    <t>FXLLCPC40</t>
  </si>
  <si>
    <t>CGIHWNB</t>
  </si>
  <si>
    <t xml:space="preserve"> hour </t>
  </si>
  <si>
    <t>CHMN106100G</t>
  </si>
  <si>
    <t>9045RLF8H160</t>
  </si>
  <si>
    <t>9045RLF8H3C</t>
  </si>
  <si>
    <t>BHWBN7042BN</t>
  </si>
  <si>
    <t>BHWBN7042SC</t>
  </si>
  <si>
    <t>BHWBN7043BN</t>
  </si>
  <si>
    <t>BHWBN7043SC</t>
  </si>
  <si>
    <t>BHWBN7044BN</t>
  </si>
  <si>
    <t>BHWBN7044SC</t>
  </si>
  <si>
    <t>BHWBN7050LDBN</t>
  </si>
  <si>
    <t>BHWBN7050LDSC</t>
  </si>
  <si>
    <t>BHWBN7050RDBN</t>
  </si>
  <si>
    <t>BHWBN7050RDSC</t>
  </si>
  <si>
    <t>L/LOK WIRE DOG STAPLE EACH</t>
  </si>
  <si>
    <t>FXLLWDSTSS</t>
  </si>
  <si>
    <t>L/LOK WIRE DOG STAPLE S/STEEL EACH</t>
  </si>
  <si>
    <t>pkt</t>
  </si>
  <si>
    <t>BOCOCBNXM12150T</t>
  </si>
  <si>
    <t>15025RAFJWBBBPP</t>
  </si>
  <si>
    <t>PPHF452475</t>
  </si>
  <si>
    <t>PPHF452490</t>
  </si>
  <si>
    <t>Total Drainlayer</t>
  </si>
  <si>
    <t>Total Kitchen Joinery</t>
  </si>
  <si>
    <t>Total Heating &amp; Cooling</t>
  </si>
  <si>
    <t>Gas Supply and Install</t>
  </si>
  <si>
    <t>Total Gas Supply and Install</t>
  </si>
  <si>
    <t>MDLAAECS13590</t>
  </si>
  <si>
    <t>BHWBJ7038BN</t>
  </si>
  <si>
    <t>BHWBJ7038SC</t>
  </si>
  <si>
    <t>L/LOK 120 X 52MM JOIST HANGER</t>
  </si>
  <si>
    <t>FXLLJH1695</t>
  </si>
  <si>
    <t>L/LOK 165 X 95MM JOIST HANGER</t>
  </si>
  <si>
    <t>FXLLJH1695SS</t>
  </si>
  <si>
    <t>BHWBS7051BN</t>
  </si>
  <si>
    <t>BHWBS7051SC</t>
  </si>
  <si>
    <t>L/LOK 190 X 47MM JOIST HANGER DBLE GALV</t>
  </si>
  <si>
    <t>FXLLJH1947SS</t>
  </si>
  <si>
    <t>L/LOK 190 X 47MM JOIST HANGER S/STEEL</t>
  </si>
  <si>
    <t>FXLLJH1952</t>
  </si>
  <si>
    <t>BHWBS7052BN</t>
  </si>
  <si>
    <t>150</t>
  </si>
  <si>
    <t>Total Concrete Footings</t>
  </si>
  <si>
    <t>195</t>
  </si>
  <si>
    <t>Total Concrete Slabs</t>
  </si>
  <si>
    <t>200</t>
  </si>
  <si>
    <t>Total Concrete Pump</t>
  </si>
  <si>
    <t>Reinforcing Steel Order</t>
  </si>
  <si>
    <t>EPBD100</t>
  </si>
  <si>
    <t>EPBD150</t>
  </si>
  <si>
    <t>EPBDIS</t>
  </si>
  <si>
    <t>BHWBN7030RDBN</t>
  </si>
  <si>
    <t>BHWBN7030RDSC</t>
  </si>
  <si>
    <t>Timberworks Ltd</t>
  </si>
  <si>
    <t>P.O. Box 24, Mapua, Nelson</t>
  </si>
  <si>
    <t>03 540 3080</t>
  </si>
  <si>
    <t>PPEP9CD2412</t>
  </si>
  <si>
    <t>PPEP9CDT2412</t>
  </si>
  <si>
    <t>P.O. Box 575, Blenheim</t>
  </si>
  <si>
    <t>03 578 1175</t>
  </si>
  <si>
    <t>info@betabins.co.nz</t>
  </si>
  <si>
    <t>GIB COVE CLASSIC CORNICE      55MMX3.6M    12314</t>
  </si>
  <si>
    <t>PPGAGC3675</t>
  </si>
  <si>
    <t>FXLLJH1252</t>
  </si>
  <si>
    <t>BB70A24</t>
  </si>
  <si>
    <t>BBLBC70</t>
  </si>
  <si>
    <t>quote</t>
  </si>
  <si>
    <t>HERNR1763Z</t>
  </si>
  <si>
    <t>HERNR1764</t>
  </si>
  <si>
    <t>EPHBM2</t>
  </si>
  <si>
    <t>lifehire@xtra.co.nz</t>
  </si>
  <si>
    <t>HAISGN1100</t>
  </si>
  <si>
    <t>Ideal Standard Laska Neu Basin Mixer</t>
  </si>
  <si>
    <t>65mm PVC</t>
  </si>
  <si>
    <t>10025RADGH3D4KD</t>
  </si>
  <si>
    <t>FXCFTBG12100E</t>
  </si>
  <si>
    <t>20025RAMEH4RS</t>
  </si>
  <si>
    <t>105</t>
  </si>
  <si>
    <t>Siteworks</t>
  </si>
  <si>
    <t>Total Siteworks</t>
  </si>
  <si>
    <t>160</t>
  </si>
  <si>
    <t>Total Reinforcing Steel</t>
  </si>
  <si>
    <t>FXCFTBX12135E</t>
  </si>
  <si>
    <t>CF10002</t>
  </si>
  <si>
    <t>BOWMAC ANGLE BRACKET S/STEEL  BS176</t>
  </si>
  <si>
    <t>BHBMBS197</t>
  </si>
  <si>
    <t>BOWMAC POST BRACKET S/STEEL   BS197</t>
  </si>
  <si>
    <t>BHBMBS28</t>
  </si>
  <si>
    <t>BOWMAC POST &amp; BEARERS BRACKET S/STEEL BS28</t>
  </si>
  <si>
    <t>BHBMBS35</t>
  </si>
  <si>
    <t>BOWMAC TEE STRAP S/STEEL      BS35</t>
  </si>
  <si>
    <t>BHBMBS38</t>
  </si>
  <si>
    <t>BOWMAC TEE STRAP S/STEEL      BS38</t>
  </si>
  <si>
    <t>BHBMBS45</t>
  </si>
  <si>
    <t>BOWMAC ANGLE BRACKET S/STEEL  BS45</t>
  </si>
  <si>
    <t>BHBMBS48</t>
  </si>
  <si>
    <t>BOWMAC L STRAP S/STEEL        BS48</t>
  </si>
  <si>
    <t>BHBMBS50</t>
  </si>
  <si>
    <t>BOWMAC ANGLE BRACKET S/STEEL  BS50</t>
  </si>
  <si>
    <t>BHBMBS51</t>
  </si>
  <si>
    <t>BOWMAC ANGLE BRACKET S/STEEL  BS51</t>
  </si>
  <si>
    <t>jar</t>
  </si>
  <si>
    <t>19045RLF8H3C54</t>
  </si>
  <si>
    <t>19045RLF8H3C60</t>
  </si>
  <si>
    <t>29045RLF8H1</t>
  </si>
  <si>
    <t>BHBMB175</t>
  </si>
  <si>
    <t>BOWMAC B175 ANGLE BRACKET</t>
  </si>
  <si>
    <t>BHBMB177</t>
  </si>
  <si>
    <t>BOWMAC B177 ANGLE BRACKET</t>
  </si>
  <si>
    <t>BHBMB195</t>
  </si>
  <si>
    <t>BOWMAC B195 POST BRACKET</t>
  </si>
  <si>
    <t>BHBMB197</t>
  </si>
  <si>
    <t>CHMN106100SC</t>
  </si>
  <si>
    <t>BUIS31096105012</t>
  </si>
  <si>
    <t>BUTYNOL INSEAL STRIP 50MM X 12M ROLL   300534</t>
  </si>
  <si>
    <t>BUIS31096108012</t>
  </si>
  <si>
    <t>PL1HWISL</t>
  </si>
  <si>
    <t>PL1IHWCC</t>
  </si>
  <si>
    <t>BOWMAC POLE BRACE BRACKET     S/STEEL BS145</t>
  </si>
  <si>
    <t>BHBMBS175</t>
  </si>
  <si>
    <t>19045RLF8H160</t>
  </si>
  <si>
    <t>19045RLF8H3C</t>
  </si>
  <si>
    <t>PL1MPVB</t>
  </si>
  <si>
    <t>PL1SIWC</t>
  </si>
  <si>
    <t>PL1TIGSFOSF</t>
  </si>
  <si>
    <t>Deliver to Jennian Office by Sales Rep</t>
  </si>
  <si>
    <t>DOWSMDF1100</t>
  </si>
  <si>
    <t>DOWSMDF1200</t>
  </si>
  <si>
    <t>EFABDD</t>
  </si>
  <si>
    <t>MOFJ180161854</t>
  </si>
  <si>
    <t>SIPSZ1</t>
  </si>
  <si>
    <t>SIPSZ2</t>
  </si>
  <si>
    <t>SIPSZ3</t>
  </si>
  <si>
    <t>PL1SHWIS</t>
  </si>
  <si>
    <t>tasbaybrickblock@vodafone.co.nz</t>
  </si>
  <si>
    <t>KJRHISO</t>
  </si>
  <si>
    <t>EWDEAO</t>
  </si>
  <si>
    <t>EWDEAP</t>
  </si>
  <si>
    <t>Independent Kerb &amp; Concrete</t>
  </si>
  <si>
    <t>75 Parkers Rd, Nelson</t>
  </si>
  <si>
    <t>03 548 6491</t>
  </si>
  <si>
    <t>office@ikc.co.nz</t>
  </si>
  <si>
    <t>RFFGGLPM</t>
  </si>
  <si>
    <t>RFFGTRGB</t>
  </si>
  <si>
    <t>RFFGUAPN</t>
  </si>
  <si>
    <t>174 Wordsworth Street, Sydenham, Christchurch</t>
  </si>
  <si>
    <t>03 343 4644</t>
  </si>
  <si>
    <t>sales@trendymirrors.co.nz</t>
  </si>
  <si>
    <t>Damien</t>
  </si>
  <si>
    <t>Contract Value</t>
  </si>
  <si>
    <t>Total Commission</t>
  </si>
  <si>
    <t>%</t>
  </si>
  <si>
    <t>BASE COST (BC)</t>
  </si>
  <si>
    <t>CONTRACT PRICING</t>
  </si>
  <si>
    <t>Sales Commission</t>
  </si>
  <si>
    <t>Advertising &amp; Inflation (1.0 &amp; 0.6) (2%)</t>
  </si>
  <si>
    <t>Overhead Recovery &amp; Gross Profit</t>
  </si>
  <si>
    <t>Hugh Askin</t>
  </si>
  <si>
    <t>021 811 340</t>
  </si>
  <si>
    <t>hugh.askin@jennian.co.nz</t>
  </si>
  <si>
    <t>Hugh</t>
  </si>
  <si>
    <t>5 Sunset Place, Atawhai, Nelson</t>
  </si>
  <si>
    <t>20-26 St Vincent Street, Nelson</t>
  </si>
  <si>
    <t>03 548 2334</t>
  </si>
  <si>
    <t>Cary</t>
  </si>
  <si>
    <t>cary@nelsonglass.co.nz</t>
  </si>
  <si>
    <t>FSMA500BE</t>
  </si>
  <si>
    <t>FSMA900BE</t>
  </si>
  <si>
    <t>FSMA1200BE</t>
  </si>
  <si>
    <t>FSMA1500BE</t>
  </si>
  <si>
    <t>FSMA750BE</t>
  </si>
  <si>
    <t>FSMB500FE</t>
  </si>
  <si>
    <t>FSMB750FE</t>
  </si>
  <si>
    <t>FSMB900FE</t>
  </si>
  <si>
    <t>FSMB1200FE</t>
  </si>
  <si>
    <t>FSMB1500FE</t>
  </si>
  <si>
    <t>10050RAN2H3RS48</t>
  </si>
  <si>
    <t>10050RAN2H3RS54</t>
  </si>
  <si>
    <t>10050RAN2H3RS60</t>
  </si>
  <si>
    <t>14045RVH3CMG36</t>
  </si>
  <si>
    <t>14045RVH3CMG42</t>
  </si>
  <si>
    <t>14045RVH3CMG48</t>
  </si>
  <si>
    <t>14045RVH3CMG54</t>
  </si>
  <si>
    <t>14045RVH3CMG60</t>
  </si>
  <si>
    <t>15025RAFJWBREPP</t>
  </si>
  <si>
    <t>19045RVH3CMG36</t>
  </si>
  <si>
    <t>19045RVH3CMG42</t>
  </si>
  <si>
    <t>19045RVH3CMG48</t>
  </si>
  <si>
    <t>19045RVH3CMG54</t>
  </si>
  <si>
    <t>19045RVH3CMG60</t>
  </si>
  <si>
    <t>20050RRWH4TGV54</t>
  </si>
  <si>
    <t>24045RVH3CMG36</t>
  </si>
  <si>
    <t>24045RVH3CMG42</t>
  </si>
  <si>
    <t>24045RVH3CMG48</t>
  </si>
  <si>
    <t>24045RVH3CMG54</t>
  </si>
  <si>
    <t>24045RVH3CMG60</t>
  </si>
  <si>
    <t>9045RVH3CMG</t>
  </si>
  <si>
    <t>ADBOWBGS600</t>
  </si>
  <si>
    <t>WB ASTRON LUNA PRIVACY SET INCL 7030/1131 &amp; 7032 BN 7043</t>
  </si>
  <si>
    <t>WB ASTRON LUNA PRIVACY SET INCL 7030/1131 &amp; 7032 SC 7043</t>
  </si>
  <si>
    <t>M12 X 75 COACH BOLT/NUT GALV  EACH</t>
  </si>
  <si>
    <t>M12 X 100 COACH BOLT/NUT GALV EACH</t>
  </si>
  <si>
    <t>M12 X 110 COACH BOLT/NUT GALV EACH</t>
  </si>
  <si>
    <t>M12 X 150 COACH BOLT/NUT GALV EACH</t>
  </si>
  <si>
    <t>M12 X 200 COACH BOLT/NUT GALV EACH</t>
  </si>
  <si>
    <t>M12 X 300 COACH BOLT/NUT GALV EACH</t>
  </si>
  <si>
    <t>M12 X 80 COACH BOLT/NUT SS T316 EACH</t>
  </si>
  <si>
    <t>M12 X 260 ENG BOLT/NUT GALV   EACH</t>
  </si>
  <si>
    <t>BOEN12300</t>
  </si>
  <si>
    <t>M12 X 300 ENG BOLT/NUT GALV   EACH</t>
  </si>
  <si>
    <t>SCHLAGE ROLLER CATCH SCP VIS PACK F178SCP      SDC18488</t>
  </si>
  <si>
    <t>CHSCF178SCPSP</t>
  </si>
  <si>
    <t>FXLL10T10</t>
  </si>
  <si>
    <t>L/LOK 10T10 TYLOK NAIL PLATE  300X68MM</t>
  </si>
  <si>
    <t>FXLVLJH20045TM</t>
  </si>
  <si>
    <t>LVL JOIST HANGER 200 X 45 TOP MOUNT</t>
  </si>
  <si>
    <t>FXLVLJH24063FM</t>
  </si>
  <si>
    <t>LVL JOIST HANGER 240 X 63 FACE MOUNT</t>
  </si>
  <si>
    <t>FXLVLJH30063FM</t>
  </si>
  <si>
    <t>LVL JOIST HANGER 300 X 63 FACE MOUNT</t>
  </si>
  <si>
    <t>FXLVLJH36063FM</t>
  </si>
  <si>
    <t>LVL JOIST HANGER 360 X 63 FACE MOUNT</t>
  </si>
  <si>
    <t>AQUATITE WETWALL HOUSE PACK - SHOWER TAP AND CAVITY CUPS</t>
  </si>
  <si>
    <t>GEEWSOPA</t>
  </si>
  <si>
    <t>ELFA WARDROBE SYSTEM              OPTION A</t>
  </si>
  <si>
    <t>GEEWSOPB</t>
  </si>
  <si>
    <t>ELFA WARDROBE SYSTEM              OPTION B</t>
  </si>
  <si>
    <t>GEEWSOPC</t>
  </si>
  <si>
    <t>ELFA WARDROBE SYSTEM              OPTION C</t>
  </si>
  <si>
    <t>GEHATCH600500</t>
  </si>
  <si>
    <t>THE HATCH PREFAB.  600 X 500MM</t>
  </si>
  <si>
    <t>GEMNDM332CP</t>
  </si>
  <si>
    <t>MN DOOR MAGNETS - PAIR       332CP</t>
  </si>
  <si>
    <t>HARHSE390QA</t>
  </si>
  <si>
    <t>ROBINHOOD SCRAPEATER WASTE DISPOSAL UNIT    SE390QA</t>
  </si>
  <si>
    <t>ROBINHOOD SUPERTUB EXTRA   ST3101</t>
  </si>
  <si>
    <t>CANOPY RANGEHOOD 900MM S/S    CS901S</t>
  </si>
  <si>
    <t>HERNINFHD250HNC</t>
  </si>
  <si>
    <t>INBACE18INS</t>
  </si>
  <si>
    <t>R1.8 95MM CEILING PINK BATTS  PER SQM INSTALLED *UNLINED*</t>
  </si>
  <si>
    <t>INBACE22INS</t>
  </si>
  <si>
    <t>R2.2 115MM CEILING PINK BATTS  PER SQM INSTALLED *UNLINED*</t>
  </si>
  <si>
    <t>R2.2 115MM CEILING PINK BATTS  12.6SQM 1220X432MM 7110122</t>
  </si>
  <si>
    <t>INBACE26INS</t>
  </si>
  <si>
    <t>R2.6 140MM CEILING PINK BATTS PER SQM INSTALLED *UNLINED*</t>
  </si>
  <si>
    <t>R3.2 170MM CEILING PINK BATTS 8.4SQM 1220X432MM 7110132</t>
  </si>
  <si>
    <t>INBACE32INS</t>
  </si>
  <si>
    <t>R3.2 170MM CEILING PINK BATTS PER SQM INSTALLED *UNLINED*</t>
  </si>
  <si>
    <t>INBACE36INS</t>
  </si>
  <si>
    <t>R3.6 180MM CEILING PINK BATTS P/SQM INSTALLED *UNLINED</t>
  </si>
  <si>
    <t>INBACE40INSUL</t>
  </si>
  <si>
    <t>R4.0 ULTRA CEILING PINK BATTS P/SQM INSTALLED *UNLINED*</t>
  </si>
  <si>
    <t>INBACE50INS</t>
  </si>
  <si>
    <t>R5.0 ULTRA CEILING PINK BATTS P/SQM INSTALLED *UNLINED*</t>
  </si>
  <si>
    <t>INBAWA18INS</t>
  </si>
  <si>
    <t>INBAWA22INS</t>
  </si>
  <si>
    <t>INBAWA24INS</t>
  </si>
  <si>
    <t>R2.4 90MM WALL PINK BATTS PER SQM INSTALLED *UNLINED*</t>
  </si>
  <si>
    <t>INBAWA26INS</t>
  </si>
  <si>
    <t>INBAWA28INS</t>
  </si>
  <si>
    <t>R2.8 ULTRA WALL PINK BATTS  PER SQM INSTALLED  *UNLINED*</t>
  </si>
  <si>
    <t>INNC100INS</t>
  </si>
  <si>
    <t>100MM PINK BATTS SILENCER     INSTALLED UNLINED</t>
  </si>
  <si>
    <t>INNCBMIDINS</t>
  </si>
  <si>
    <t>LLLERPASSS</t>
  </si>
  <si>
    <t>LLLERPRIVS</t>
  </si>
  <si>
    <t>LLSCSRL14048</t>
  </si>
  <si>
    <t>SCHLAGE ACCENT PASSAGE LATCH  REV PB F10V VISPACK SRL14048</t>
  </si>
  <si>
    <t>SCHLAGE F40 MANHATTAN 626/SCP PRIVACY LOCK  SRL14121</t>
  </si>
  <si>
    <t>SCHLAGE F10 MANHATTAN 626/SCP PASSAGE LATCH  SRL14122</t>
  </si>
  <si>
    <t>SCHLAGE F170 MANHATTAN 626/SCP RH DUMMY TRIM  SRL14123</t>
  </si>
  <si>
    <t>SCHLAGE F170 MANHATTAN 626/SCP LH DUMMY TRIM  SRL14161</t>
  </si>
  <si>
    <t>LLSDC18504</t>
  </si>
  <si>
    <t>180MM W/BOARD ALUMINIUM CONCEALED BACK SOAKER    303936</t>
  </si>
  <si>
    <t>205MM W/BOARD ALUMINIUM CONCEALED BACK SOAKER     303935</t>
  </si>
  <si>
    <t>245MM W/BOARD ALUMINIUM CONCEALED BACK SOAKER    303934</t>
  </si>
  <si>
    <t>310MM W/BOARD ALUMINIUM CONCEALED BACK SOAKER   303933</t>
  </si>
  <si>
    <t>180MM W.BOARD ALUMINIUM EXT CNR SOAKERS 90 deg     303932</t>
  </si>
  <si>
    <t>245MM W/BOARD ALUMINIUM EXT CNR SOAKERS 90 DEG    303931</t>
  </si>
  <si>
    <t>310MM W/BOARD ALUMINIUM EXT CNR SOAKERS 90 deg   303930</t>
  </si>
  <si>
    <t>MDHAT403870</t>
  </si>
  <si>
    <t>MOFJ3254</t>
  </si>
  <si>
    <t>MOFP24A54</t>
  </si>
  <si>
    <t>NASSJH755KG</t>
  </si>
  <si>
    <t>PLAP0808</t>
  </si>
  <si>
    <t>RHEEM WATER HEATER 25L MP 2.4KW 405X385H   31202519</t>
  </si>
  <si>
    <t>RHEEM INTEGRITY CONTROLLER &amp; CABLE FOR KITCHEN A299850</t>
  </si>
  <si>
    <t>RHEEM INTEGRITY CONTROLLER &amp; CABLE FOR ENSUITE  A299852</t>
  </si>
  <si>
    <t>GIB FIX ONE 375ML CARTRIDGE       15037</t>
  </si>
  <si>
    <t>RONDO 312 CEILING BATTEN JOINER  12643</t>
  </si>
  <si>
    <t>PPGBUL10M2N</t>
  </si>
  <si>
    <t>3.2MM STD HARDBOARD 2440 X 1220  SMOOTH 1 SIDE  8640070</t>
  </si>
  <si>
    <t>PPHBS642412</t>
  </si>
  <si>
    <t>6.4MM STD HARDBOARD 2440 X 1220  SMOOTH 1 SIDE  8640099</t>
  </si>
  <si>
    <t>PPHFAP93012</t>
  </si>
  <si>
    <t>PPHFAP9M2</t>
  </si>
  <si>
    <t>PPHFVBSE93012</t>
  </si>
  <si>
    <t>PROTECTO WRAP SILL TAPE BT20  XL 150MM x 30M</t>
  </si>
  <si>
    <t>RPPO250250</t>
  </si>
  <si>
    <t>RWBP17542</t>
  </si>
  <si>
    <t>M10 X 40 COACH SCREW GALV EACH</t>
  </si>
  <si>
    <t>M10 X 50 COACH SCREW GALV EACH</t>
  </si>
  <si>
    <t>M10 X 75 COACH SCREW GALV EACH</t>
  </si>
  <si>
    <t>M12 X 50 COACH SCREW GALV EACH</t>
  </si>
  <si>
    <t>M12 X 75 COACH SCREW GALV EACH</t>
  </si>
  <si>
    <t>M12 X 90 COACH SCREW GALV EACH</t>
  </si>
  <si>
    <t>M6 X 50 COACH SCREW GALV EACH</t>
  </si>
  <si>
    <t>M8 X 50 COACH SCREW GALV EACH</t>
  </si>
  <si>
    <t>SCGS632CC</t>
  </si>
  <si>
    <t>COMPRESSED SHEET SCREW SS  10GX50MM JAR OF 100  300904</t>
  </si>
  <si>
    <t>VILLADRIVE SCREW 6G X 30MM JAR OF 100       300992</t>
  </si>
  <si>
    <t>VILLADRIVE SCREW 6G X 30MM 5KG BOX    300993</t>
  </si>
  <si>
    <t>GDLHRK1</t>
  </si>
  <si>
    <t>Advanced Access Solutions</t>
  </si>
  <si>
    <t>sales@advanced-access.co.nz</t>
  </si>
  <si>
    <t>PLATLIB1675</t>
  </si>
  <si>
    <t>Confirm directly with builder</t>
  </si>
  <si>
    <t>FTEW244PMH12</t>
  </si>
  <si>
    <t>FTEW24PMH12</t>
  </si>
  <si>
    <t>FTEW274PMH12</t>
  </si>
  <si>
    <t>PL1GBBP</t>
  </si>
  <si>
    <t>Handle height:</t>
  </si>
  <si>
    <t>Assa Abloy:</t>
  </si>
  <si>
    <t>20040RFJH3FSP61</t>
  </si>
  <si>
    <t>20050R2H4RS48</t>
  </si>
  <si>
    <t>20050R2H4RS54</t>
  </si>
  <si>
    <t>20050R2H4RS60</t>
  </si>
  <si>
    <t>5040RUH1RS</t>
  </si>
  <si>
    <t>9045RVH3CMG36</t>
  </si>
  <si>
    <t>9045RVH3CMG42</t>
  </si>
  <si>
    <t>9045RVH3CMG48</t>
  </si>
  <si>
    <t>9045RVH3CMG54</t>
  </si>
  <si>
    <t>9045RVH3CMG60</t>
  </si>
  <si>
    <t>EFHPMR622D1</t>
  </si>
  <si>
    <t>HPM INSTANT HEAT LIGHT 2X275W LAMPS 2 DUCTED R622D1</t>
  </si>
  <si>
    <t>FXGIBHBE</t>
  </si>
  <si>
    <t>GEGBWSRBCP</t>
  </si>
  <si>
    <t>SELLWOOD ATTIC STAIRS R28  (PREVIOUSLY R27)</t>
  </si>
  <si>
    <t>HERNARR2731</t>
  </si>
  <si>
    <t>HERNARR2732</t>
  </si>
  <si>
    <t>HERNASPDFK</t>
  </si>
  <si>
    <t>RINNAI FLUE KIT DIRECT RHFE        ASPDFK</t>
  </si>
  <si>
    <t>HERNASPKIT03</t>
  </si>
  <si>
    <t>RINNAI ARRIVA FLUE ADAPTION KIT VERT  ASPKIT03</t>
  </si>
  <si>
    <t>HERNESBEND</t>
  </si>
  <si>
    <t>HERNESCONDK</t>
  </si>
  <si>
    <t>RINNAI FLUE CONDENSATE TRAP KIT RHFE RHF  ESCONDK</t>
  </si>
  <si>
    <t>HERNESPIPE900</t>
  </si>
  <si>
    <t>RINNAI ARRIVA FLUE PIPE COAX 900MM ESPIPE900</t>
  </si>
  <si>
    <t>HERNESPLATE</t>
  </si>
  <si>
    <t>RINNAI ARRIVA POWER PLATE EXT WALL UNIV RHFE  ESPLATE</t>
  </si>
  <si>
    <t>HERNESROOFCOWL</t>
  </si>
  <si>
    <t>HERNESWTERM</t>
  </si>
  <si>
    <t>RINNAI ARRIVA POWER FLUE WALL TERMINAL  CAP  ESWTERM</t>
  </si>
  <si>
    <t>HERNINFHD250HNL</t>
  </si>
  <si>
    <t>HERNR1407</t>
  </si>
  <si>
    <t>HERNR3620</t>
  </si>
  <si>
    <t>HERNR3630</t>
  </si>
  <si>
    <t>RINNAI SYMMETRY 150MM EXT FLUE  R3630</t>
  </si>
  <si>
    <t>HERNR3631</t>
  </si>
  <si>
    <t>RINNAI SYMMETRY 225MM EXT FLUE  R3631</t>
  </si>
  <si>
    <t>HERNR3632</t>
  </si>
  <si>
    <t>RINNAI SYMMETRY 300MM EXT FLUE  R3632</t>
  </si>
  <si>
    <t>HERNR3633</t>
  </si>
  <si>
    <t>RINNAI SYMMETRY 450MM EXT FLUE  R3633</t>
  </si>
  <si>
    <t>HERNR3634</t>
  </si>
  <si>
    <t>RINNAI SYMMETRY 600MM EXT FLUE  R3634</t>
  </si>
  <si>
    <t>HERNR3635</t>
  </si>
  <si>
    <t>RINNAI SYMMETRY 900MM EXT FLUE  R3635</t>
  </si>
  <si>
    <t>HERNR3646</t>
  </si>
  <si>
    <t>HERNR3660</t>
  </si>
  <si>
    <t>HERNR3661</t>
  </si>
  <si>
    <t>HERNR3665</t>
  </si>
  <si>
    <t>RINNAI FLUE KIT VERTICAL 3.6M      R3665</t>
  </si>
  <si>
    <t>LLGBP395SCC</t>
  </si>
  <si>
    <t>LLGBP396SCC</t>
  </si>
  <si>
    <t>LLWB7108BN</t>
  </si>
  <si>
    <t>LLWB7114BN</t>
  </si>
  <si>
    <t>LLWB7115BN</t>
  </si>
  <si>
    <t>MOFJ32A54</t>
  </si>
  <si>
    <t>PLAQSMBASMCP</t>
  </si>
  <si>
    <t>PLATSTALLS14ALC</t>
  </si>
  <si>
    <t>PLCLB60RI0016</t>
  </si>
  <si>
    <t>PLCLB60RI0017</t>
  </si>
  <si>
    <t>PLCLBEGG2SF</t>
  </si>
  <si>
    <t>PLCLBEGG2SM</t>
  </si>
  <si>
    <t>PLCLBEGG3SF</t>
  </si>
  <si>
    <t>PLCLBEGG3SM</t>
  </si>
  <si>
    <t>PLCLBGGFR1675WH</t>
  </si>
  <si>
    <t>PLCLBGGMWL3S</t>
  </si>
  <si>
    <t>PLCLPBL2SMW15</t>
  </si>
  <si>
    <t>PLCLPBL2SMW16</t>
  </si>
  <si>
    <t>PLCLPBL3SMW15</t>
  </si>
  <si>
    <t>PLCLPBL3SMW16</t>
  </si>
  <si>
    <t>PLCLPSP09800360</t>
  </si>
  <si>
    <t>PLMEKIBWCP</t>
  </si>
  <si>
    <t>METHVEN KIRI 3 HOLE WALL FAUCET CP KIBWCP</t>
  </si>
  <si>
    <t>PLMEKOBSLCP</t>
  </si>
  <si>
    <t>METHVEN KOHA SWIVEL BASIN MIXER   KOBSLCP</t>
  </si>
  <si>
    <t>PLMEKOHPUSCP</t>
  </si>
  <si>
    <t>METHVEN KOHA ULTRA SHOWER MIXER  KOHPUSCP</t>
  </si>
  <si>
    <t>PLMEKOKSLCP</t>
  </si>
  <si>
    <t>METHVEN KOHA SINK MIXER   KOKSLCP</t>
  </si>
  <si>
    <t>PLMEKOSHCP</t>
  </si>
  <si>
    <t>METHVEN KOHA SHOWER MIXER WITH FASTFLOW KOSHCP</t>
  </si>
  <si>
    <t>PLMEKOSHDCP</t>
  </si>
  <si>
    <t>PLMEKOSP200CP</t>
  </si>
  <si>
    <t>METHVEN KOHA WALL MOUNTED SPOUT  KOSP200CP</t>
  </si>
  <si>
    <t>PLMEKOWSLCP</t>
  </si>
  <si>
    <t>METHVEN KOHA WALL MOUNTED MIXER  KOWSLCP</t>
  </si>
  <si>
    <t>PLMEKOWSLFCP</t>
  </si>
  <si>
    <t>METHVEN KOHA WALL MOUNTED MIXER  WITH BACKPLATE KOWSLFCP</t>
  </si>
  <si>
    <t>PLRNR1405</t>
  </si>
  <si>
    <t>RINNAI INFINITY XR16-XR26  RECESS BOX R1405</t>
  </si>
  <si>
    <t>PLTCICTFIS</t>
  </si>
  <si>
    <t>PPGAGFONE600</t>
  </si>
  <si>
    <t>GIB FIX ONE 600ML SAUSAGE           15041</t>
  </si>
  <si>
    <t>26 Echodale Place, Stoke, Nelson 7041</t>
  </si>
  <si>
    <t>03 548 1567</t>
  </si>
  <si>
    <t>gibsonf.t@xtra.co.nz</t>
  </si>
  <si>
    <t>Longrun Corrugated</t>
  </si>
  <si>
    <t>Longrun 6 Rib</t>
  </si>
  <si>
    <t>Colourtile Tuffcoat Satin</t>
  </si>
  <si>
    <t>Colourtile Tuffcoat Textured</t>
  </si>
  <si>
    <t>Corona Shake Satin</t>
  </si>
  <si>
    <t>Corona Shake Textured</t>
  </si>
  <si>
    <t>Pine 25mm</t>
  </si>
  <si>
    <t>WDWIRPM</t>
  </si>
  <si>
    <t>Roof Profile:</t>
  </si>
  <si>
    <t>FTIW24615PM</t>
  </si>
  <si>
    <t>FTIW2414APM</t>
  </si>
  <si>
    <t>FTIW304PM</t>
  </si>
  <si>
    <t>FTIW36PM</t>
  </si>
  <si>
    <t>BHMN700SC</t>
  </si>
  <si>
    <t>MN LATCHING DOOR STOP  700SC</t>
  </si>
  <si>
    <t>FSM900M</t>
  </si>
  <si>
    <t>FXCFSBH12150GE</t>
  </si>
  <si>
    <t>FXLVLJH24063TM</t>
  </si>
  <si>
    <t>LVL JOIST HANGER 240 X 63 TOP MOUNT</t>
  </si>
  <si>
    <t>FXLVLJH30063TM</t>
  </si>
  <si>
    <t>LVL JOIST HANGER 300 X 63 TOP MOUNT</t>
  </si>
  <si>
    <t>FXLVLJH36063TM</t>
  </si>
  <si>
    <t>LVL JOIST HANGER 360 X 63 TOP MOUNT</t>
  </si>
  <si>
    <t>HERNRHF559FTWL</t>
  </si>
  <si>
    <t>HERNRHF559FTWN</t>
  </si>
  <si>
    <t>ctn</t>
  </si>
  <si>
    <t>PLATSTALLS16ALC</t>
  </si>
  <si>
    <t>PLATSTALLS18ALC</t>
  </si>
  <si>
    <t>PLCLBM1655WH</t>
  </si>
  <si>
    <t>PLMAMC1110050</t>
  </si>
  <si>
    <t>MARLEY MC11 DROPPER OUTLET    MC11.100.50</t>
  </si>
  <si>
    <t>PLMAMC1165</t>
  </si>
  <si>
    <t>CLASSIC DROPPER OUTLET WHITE  MC11.65</t>
  </si>
  <si>
    <t>PLMAMC13M</t>
  </si>
  <si>
    <t>CLASSIC 3M SPOUTING WHITE     MC1.3</t>
  </si>
  <si>
    <t>PLMAMC15M</t>
  </si>
  <si>
    <t>CLASSIC 5M SPOUTING WHITE     MC1.5</t>
  </si>
  <si>
    <t>PLMAMC17</t>
  </si>
  <si>
    <t>CLASSIC EXPANSION JOINER WHITE MC17</t>
  </si>
  <si>
    <t>PLMAMC2</t>
  </si>
  <si>
    <t>CLASSIC SPOUTING BRACKET WHITE MC2</t>
  </si>
  <si>
    <t>PLMAMC3</t>
  </si>
  <si>
    <t>CLASSIC LEFTHAND STOPEND WHITE MC3</t>
  </si>
  <si>
    <t>PLMAMC4</t>
  </si>
  <si>
    <t>CLASSIC RIGHTHAND STOPEND WHT MC4</t>
  </si>
  <si>
    <t>PLMAMC5</t>
  </si>
  <si>
    <t>CLASSIC SPOUTING JOINTER WHITE MC5</t>
  </si>
  <si>
    <t>PLMAMC6</t>
  </si>
  <si>
    <t>CLASSIC EXT ANGLE WHITE       MC6</t>
  </si>
  <si>
    <t>PLMAMC7</t>
  </si>
  <si>
    <t>CLASSIC INT ANGLE WHITE       MC7</t>
  </si>
  <si>
    <t>PLMAMC865</t>
  </si>
  <si>
    <t>CLASSIC 65MM EXP OUTLET WHITE MC8.65</t>
  </si>
  <si>
    <t>PLMAMC880</t>
  </si>
  <si>
    <t>CLASSIC 80MM EXP OUTLET WHITE MC8.80</t>
  </si>
  <si>
    <t>PLMAMCN</t>
  </si>
  <si>
    <t>MARLEY TYPHOON GALV BRACKET NAILS PER PKT  MCNAILS</t>
  </si>
  <si>
    <t>PLMAMCS</t>
  </si>
  <si>
    <t>PLMARA6580</t>
  </si>
  <si>
    <t>PLMARA6590</t>
  </si>
  <si>
    <t>PLMARA8090</t>
  </si>
  <si>
    <t>PLMARB265</t>
  </si>
  <si>
    <t>PLMARB280</t>
  </si>
  <si>
    <t>PLMARB365</t>
  </si>
  <si>
    <t>PLMARB380</t>
  </si>
  <si>
    <t>PLMARC65</t>
  </si>
  <si>
    <t>MARLEY 65MM PIPE CLIP   RC65</t>
  </si>
  <si>
    <t>PLMARC652</t>
  </si>
  <si>
    <t>MARLEY 65MM 2 PART PIPE CLIP  RC65.2</t>
  </si>
  <si>
    <t>PLMARC80</t>
  </si>
  <si>
    <t>MARLEY 80MM PIPE CLIP   RC80</t>
  </si>
  <si>
    <t>PLMARC802</t>
  </si>
  <si>
    <t>MARLEY 80MM 2 PART PIPE CLIP  RC80.2</t>
  </si>
  <si>
    <t>PLMARJ65</t>
  </si>
  <si>
    <t>PLMARJ80</t>
  </si>
  <si>
    <t>PLMARS65</t>
  </si>
  <si>
    <t>PLMARS80</t>
  </si>
  <si>
    <t>PLMARWDD</t>
  </si>
  <si>
    <t>MARLEY DOWNPIPE DIVERTER RWDD</t>
  </si>
  <si>
    <t>PLSUMG125</t>
  </si>
  <si>
    <t>MARLEY GOLD SOLVENT CEMENT    125ML MG125</t>
  </si>
  <si>
    <t>PSMPMVWST36</t>
  </si>
  <si>
    <t>PALLISIDE SILL TRAY WHITE 3.6M   MVWST3.6</t>
  </si>
  <si>
    <t>To be confirmed</t>
  </si>
  <si>
    <t>BC</t>
  </si>
  <si>
    <t>Load 1</t>
  </si>
  <si>
    <t>Load 2</t>
  </si>
  <si>
    <t>Load 4</t>
  </si>
  <si>
    <t>Load 3</t>
  </si>
  <si>
    <t>Fusiotherm</t>
  </si>
  <si>
    <t>80mm PVC round</t>
  </si>
  <si>
    <t xml:space="preserve">Garage, </t>
  </si>
  <si>
    <t>To confirm directly with client</t>
  </si>
  <si>
    <t>To be confirmed by Project Manager</t>
  </si>
  <si>
    <t>Quad / Box</t>
  </si>
  <si>
    <t>Corrugated Longrun / 6 Rib Longrun</t>
  </si>
  <si>
    <t>Medium / High / Very High</t>
  </si>
  <si>
    <t>Tuffcoat / Corona Shake</t>
  </si>
  <si>
    <t xml:space="preserve">Angle / Box / Barrel </t>
  </si>
  <si>
    <t>Satin / Textured</t>
  </si>
  <si>
    <t>90mm  /  140mm</t>
  </si>
  <si>
    <t>Windsor Qube 7057</t>
  </si>
  <si>
    <t>Yes - except for entry door</t>
  </si>
  <si>
    <t>No / Yes</t>
  </si>
  <si>
    <t xml:space="preserve">Please send confirmation of order on receipt </t>
  </si>
  <si>
    <t xml:space="preserve">Monier 70 series </t>
  </si>
  <si>
    <t xml:space="preserve">No </t>
  </si>
  <si>
    <t>Medium  /  High  /  Very High</t>
  </si>
  <si>
    <t>Woodgrain  /  Smooth</t>
  </si>
  <si>
    <t>Motor 2 remotes</t>
  </si>
  <si>
    <t>Hollow  /  Solid</t>
  </si>
  <si>
    <t>Paint Quality  /  Stain</t>
  </si>
  <si>
    <t>Architraved  /  Grooved</t>
  </si>
  <si>
    <t>Yes -   /  No</t>
  </si>
  <si>
    <t>900mm  /  Centre of Panel  /  Centre of Mullion</t>
  </si>
  <si>
    <t xml:space="preserve">SCP  /  SNP </t>
  </si>
  <si>
    <t>Yes -  /  No</t>
  </si>
  <si>
    <t>Cavity Sliders:</t>
  </si>
  <si>
    <t>To bath splash, bath apron and bath cradle</t>
  </si>
  <si>
    <t>To bathroom and en suite showers - 2.4M high</t>
  </si>
  <si>
    <t>Corrugated Longrun  /  6 Rib Longrun  /  Tuffcoat  /  Corona Shake</t>
  </si>
  <si>
    <t>Vinyl Order</t>
  </si>
  <si>
    <t>Carpet Order</t>
  </si>
  <si>
    <t>MUST contact client on above numbers to confirm final configurations</t>
  </si>
  <si>
    <t>Please deliver vanities with this delivery</t>
  </si>
  <si>
    <t>.</t>
  </si>
  <si>
    <t>To be confirmed by builder</t>
  </si>
  <si>
    <t>Load Number:</t>
  </si>
  <si>
    <t xml:space="preserve">All door sills to be flush with floor coverings </t>
  </si>
  <si>
    <t>Client Name:</t>
  </si>
  <si>
    <t>Client Email:</t>
  </si>
  <si>
    <t>Client Phone:</t>
  </si>
  <si>
    <t>Client Mobile:</t>
  </si>
  <si>
    <t>Cell Phone</t>
  </si>
  <si>
    <t>Clients Email</t>
  </si>
  <si>
    <t>Gas Installer:</t>
  </si>
  <si>
    <t>Profile:</t>
  </si>
  <si>
    <t>Style:</t>
  </si>
  <si>
    <t>Colour:</t>
  </si>
  <si>
    <t>Tight Joint</t>
  </si>
  <si>
    <t>Classic Stone Order</t>
  </si>
  <si>
    <t>HAWHPOR667S</t>
  </si>
  <si>
    <t>HAWHPOR668S</t>
  </si>
  <si>
    <t>HAWHGHR795S</t>
  </si>
  <si>
    <t>HAWHPDR790S</t>
  </si>
  <si>
    <t>NAMAPS4025B</t>
  </si>
  <si>
    <t>PLRA1290210</t>
  </si>
  <si>
    <t>RWBP17570</t>
  </si>
  <si>
    <t>PLMEE8510</t>
  </si>
  <si>
    <t>PLMEE8109</t>
  </si>
  <si>
    <t>PLMEE8107</t>
  </si>
  <si>
    <t>PLMEE8104</t>
  </si>
  <si>
    <t>PLMEE8105</t>
  </si>
  <si>
    <t>PLMEE8101</t>
  </si>
  <si>
    <t>RPSI775910</t>
  </si>
  <si>
    <t>ECHO MINIMALIST GOOSE NECK SINK MIXER MAINS PRESSURE EM8105</t>
  </si>
  <si>
    <t>PLATSTALLS14RC</t>
  </si>
  <si>
    <t>PLATSTALLS16RC</t>
  </si>
  <si>
    <t>PLATSTALLS41RC</t>
  </si>
  <si>
    <t>PLATSTALLS61RC</t>
  </si>
  <si>
    <t>PLATSTALLS81RC</t>
  </si>
  <si>
    <t>PLAMSYN9E05</t>
  </si>
  <si>
    <t>AJED5906000</t>
  </si>
  <si>
    <t>AJED5906000G</t>
  </si>
  <si>
    <t>AJED5906000S</t>
  </si>
  <si>
    <t>AJED6901000</t>
  </si>
  <si>
    <t>AJED7902105P</t>
  </si>
  <si>
    <t>AJED7902105W</t>
  </si>
  <si>
    <t>AJED8901000P</t>
  </si>
  <si>
    <t>AJED8901002P</t>
  </si>
  <si>
    <t>AJED8901002W</t>
  </si>
  <si>
    <t>AJED8901000W</t>
  </si>
  <si>
    <t>AJED8901100P</t>
  </si>
  <si>
    <t>AJED9901000P</t>
  </si>
  <si>
    <t>AJED9901000W</t>
  </si>
  <si>
    <t>AJED9901001P</t>
  </si>
  <si>
    <t>AJED9901001W</t>
  </si>
  <si>
    <t>AJESWQ7057</t>
  </si>
  <si>
    <t>AJESWT7112</t>
  </si>
  <si>
    <t>AJESWPH7025</t>
  </si>
  <si>
    <t>AJESWPH7069</t>
  </si>
  <si>
    <t>AJESWPH7100</t>
  </si>
  <si>
    <t>AJESWPH7104</t>
  </si>
  <si>
    <t>GDCDSMDBLE</t>
  </si>
  <si>
    <t>GDCDSMSNGL</t>
  </si>
  <si>
    <t>PGSLWNB</t>
  </si>
  <si>
    <t>7035RLFH1CFJ54</t>
  </si>
  <si>
    <t>DOHA4P810</t>
  </si>
  <si>
    <t>DOHA4POT810</t>
  </si>
  <si>
    <t>PL1SIUBWF</t>
  </si>
  <si>
    <t>To be confirmed when timelined</t>
  </si>
  <si>
    <t>Pine 25mm - to bathroom, en suite and laundry</t>
  </si>
  <si>
    <t>MDF 25mm - throughout house except as below</t>
  </si>
  <si>
    <t># Order No</t>
  </si>
  <si>
    <t># Del Date</t>
  </si>
  <si>
    <t>Supplier Name</t>
  </si>
  <si>
    <t>Company</t>
  </si>
  <si>
    <t>Job Address</t>
  </si>
  <si>
    <t>#Order No</t>
  </si>
  <si>
    <t>#Del Date</t>
  </si>
  <si>
    <t>Supplier Number</t>
  </si>
  <si>
    <t>Waste Management NZ Ltd - Jobs</t>
  </si>
  <si>
    <t>Vircom EMS Ltd</t>
  </si>
  <si>
    <t>Trendy Mirrors Ltd</t>
  </si>
  <si>
    <t>Trends Kitchens Nelson Ltd</t>
  </si>
  <si>
    <t>The New Gate Company (2007) Ltd</t>
  </si>
  <si>
    <t>Tasman Roofing 2008 Ltd</t>
  </si>
  <si>
    <t>Tasman Bays Brick &amp; Block Ltd</t>
  </si>
  <si>
    <t>Solly's Freight (1978) Ltd</t>
  </si>
  <si>
    <t>Riwaka Electrical Ltd (Darryl Thomas)</t>
  </si>
  <si>
    <t>Richmond Glass Company Ltd</t>
  </si>
  <si>
    <t>Pyers Services Ltd</t>
  </si>
  <si>
    <t>Port-A-Loo Nelson Ltd</t>
  </si>
  <si>
    <t>Orange Building Group Joinery Ltd</t>
  </si>
  <si>
    <t>Nelson Glass</t>
  </si>
  <si>
    <t>Midland Brick NZ</t>
  </si>
  <si>
    <t>Mico - A Division of Crane Distribution</t>
  </si>
  <si>
    <t>Golden Bay Plumbing Services</t>
  </si>
  <si>
    <t>Hazardco Ltd</t>
  </si>
  <si>
    <t>Hay's Plumbing Services Ltd</t>
  </si>
  <si>
    <t>Greg McDonald Ltd</t>
  </si>
  <si>
    <t>Graham Sargent - Creative Concrete</t>
  </si>
  <si>
    <t>Golden Bay Refrigeration</t>
  </si>
  <si>
    <t>G F &amp; A L Ashford</t>
  </si>
  <si>
    <t>Fisher &amp; Paykel - A/C # 547233</t>
  </si>
  <si>
    <t>Elite Flooring (2005) Ltd</t>
  </si>
  <si>
    <t>Ecobuild Frame &amp; Truss Limited</t>
  </si>
  <si>
    <t>E T Engineering Ltd</t>
  </si>
  <si>
    <t>Design Windows Nelson Ltd</t>
  </si>
  <si>
    <t>Dave Thomason Decorators</t>
  </si>
  <si>
    <t>Corporate Boxes Nelson Ltd</t>
  </si>
  <si>
    <t>Contour Roofing Nelson Ltd</t>
  </si>
  <si>
    <t>Concrete &amp; Metals Ltd</t>
  </si>
  <si>
    <t>Chris Udell Plumbing</t>
  </si>
  <si>
    <t>Brightwater Cabinet Makers &amp; Joinery Ltd</t>
  </si>
  <si>
    <t>Bright Sparks Electrical Solutions Ltd</t>
  </si>
  <si>
    <t>Best &amp; West (2004) Ltd</t>
  </si>
  <si>
    <t>Berkett Contracting Ltd</t>
  </si>
  <si>
    <t>Beam Nelson - Bevan Keys</t>
  </si>
  <si>
    <t>Asphalt &amp; General Co. Ltd</t>
  </si>
  <si>
    <t>P.O. Box 35, Upper Moutere</t>
  </si>
  <si>
    <t>Price Check</t>
  </si>
  <si>
    <t>Aquatica Laundra Tubbie /  Robinhood Supertub ST3101 /  Joinery Unit by Trends Kitchens</t>
  </si>
  <si>
    <t>craig@asphaltgeneral.co.nz</t>
  </si>
  <si>
    <t>BLLFB3C</t>
  </si>
  <si>
    <t>DOCSMDFDBLSTD</t>
  </si>
  <si>
    <t>DOCSMDFSGLSTD</t>
  </si>
  <si>
    <t>DOHRDBSTDLMNB</t>
  </si>
  <si>
    <t>DOHRDBSTDLNB</t>
  </si>
  <si>
    <t>DOHRDBSTDLPNB</t>
  </si>
  <si>
    <t>DOHRDBSTDMNB</t>
  </si>
  <si>
    <t>DOHRSGSTDLNB</t>
  </si>
  <si>
    <t>DOHRSGSTDLPNB</t>
  </si>
  <si>
    <t>DOHRSGSTDLPUNB</t>
  </si>
  <si>
    <t>DOHRSGSTDLUNB</t>
  </si>
  <si>
    <t>DOHRSGSTDPUNB</t>
  </si>
  <si>
    <t>DOHRSGSTDUNB</t>
  </si>
  <si>
    <t>DOMDFDBSTDLMNB</t>
  </si>
  <si>
    <t>DOMDFDBSTDLNB</t>
  </si>
  <si>
    <t>DOMDFDBSTDLPNB</t>
  </si>
  <si>
    <t>DOMDFDBSTDMNB</t>
  </si>
  <si>
    <t>DOMDFSGSTDLNB</t>
  </si>
  <si>
    <t>DOMDFSGSTDLPNB</t>
  </si>
  <si>
    <t>DOMDFSGSTDLPUNB</t>
  </si>
  <si>
    <t>DOMDFSGSTDLUNB</t>
  </si>
  <si>
    <t>DOMDFSGSTDPUNB</t>
  </si>
  <si>
    <t>DOMDFSGSTDUNB</t>
  </si>
  <si>
    <t>EWDCPLM</t>
  </si>
  <si>
    <t>FGCOLBCFA</t>
  </si>
  <si>
    <t>FSMA1800BE</t>
  </si>
  <si>
    <t>FSMA600BE</t>
  </si>
  <si>
    <t>FSMB1800FE</t>
  </si>
  <si>
    <t>FSMB600FE</t>
  </si>
  <si>
    <t>IFSSHR40D</t>
  </si>
  <si>
    <t>Building Connexion T/A ITM Building Cent</t>
  </si>
  <si>
    <t>P.O. Box 451, Motueka 7143</t>
  </si>
  <si>
    <t>Tasman Cleaning &amp; Windows Ltd</t>
  </si>
  <si>
    <t>71 Nayland Rd, P.O. Box 301, Stoke Nelson</t>
  </si>
  <si>
    <t>BBSCPM2</t>
  </si>
  <si>
    <t>admin@h-hconcrete.co.nz</t>
  </si>
  <si>
    <t>Square Stop / Bullnose</t>
  </si>
  <si>
    <t>eggerspainting@gmail.com</t>
  </si>
  <si>
    <t>DG10021</t>
  </si>
  <si>
    <t>Promotional</t>
  </si>
  <si>
    <t>Decking Order</t>
  </si>
  <si>
    <t xml:space="preserve">Deleted Codes (Please Re-Use These Before Creating a New Code) </t>
  </si>
  <si>
    <t>Cabinetry:</t>
  </si>
  <si>
    <t>Benchtop:</t>
  </si>
  <si>
    <t>23c Packham Crescent, Stoke, Nelson</t>
  </si>
  <si>
    <t>03 547 8131</t>
  </si>
  <si>
    <t>Ann</t>
  </si>
  <si>
    <t>100100RAN1H5MG</t>
  </si>
  <si>
    <t>10050RVH32RS</t>
  </si>
  <si>
    <t>10050RVH4RS</t>
  </si>
  <si>
    <t>29045RVH3CMG36</t>
  </si>
  <si>
    <t>29045RVH3CMG42</t>
  </si>
  <si>
    <t>29045RVH3CMG48</t>
  </si>
  <si>
    <t>29045RVH3CMG54</t>
  </si>
  <si>
    <t>29045RVH3CMG60</t>
  </si>
  <si>
    <t>7035RLFH1CFJ</t>
  </si>
  <si>
    <t>ADBOFAG450</t>
  </si>
  <si>
    <t>ADFOSFNG300AW</t>
  </si>
  <si>
    <t>BHWBN7058DBN</t>
  </si>
  <si>
    <t>BHWBN7058DSC</t>
  </si>
  <si>
    <t>CPSK850200</t>
  </si>
  <si>
    <t>EWASAND</t>
  </si>
  <si>
    <t>FSMFGSO1</t>
  </si>
  <si>
    <t>FXCFDP875E</t>
  </si>
  <si>
    <t>JH FAST FIX FASTENER PKT 100  XMAS TREE TYPE     300632</t>
  </si>
  <si>
    <t>FXLVLJH24090TM</t>
  </si>
  <si>
    <t>LVL JOIST HANGER 240 X 90 TOP MOUNT</t>
  </si>
  <si>
    <t>GEHTLWK2800</t>
  </si>
  <si>
    <t>HOMETECH ATTIC STAIRS DELUXE  LWK2800</t>
  </si>
  <si>
    <t>HERDV3611ETRL</t>
  </si>
  <si>
    <t>RINNAI SYMMETRY ENGINE ETR LPG    RDV3611ETRL</t>
  </si>
  <si>
    <t>HERDV3611ETRN</t>
  </si>
  <si>
    <t>HERNINFVT24L</t>
  </si>
  <si>
    <t>RINNAI INFINITY VT 24L WATER HEATER EXT LPG INFVT24L</t>
  </si>
  <si>
    <t>HERNINFVT26L</t>
  </si>
  <si>
    <t>LLLE3722NPBL</t>
  </si>
  <si>
    <t>SCHLAGE 60MM LATCHBOLT VISPACK  3722C NP</t>
  </si>
  <si>
    <t>LLLERLDUMMSCP</t>
  </si>
  <si>
    <t>LLLERLENTSSCP</t>
  </si>
  <si>
    <t>LLLERLPASSSCP</t>
  </si>
  <si>
    <t>LLSCDAV7020SSS</t>
  </si>
  <si>
    <t>LLSCDAX7007SSS</t>
  </si>
  <si>
    <t>SCHLAGE 7007 TURN ESCUTCHEON SSS DAX7007SSS</t>
  </si>
  <si>
    <t>LLSCDAX7008SSS</t>
  </si>
  <si>
    <t>SCHLAGE 7008 CYLINDER ESCUTCHEON SSS DAX7008SSS</t>
  </si>
  <si>
    <t>LLSCDAX7009SSS</t>
  </si>
  <si>
    <t>SCHLAGE 7009 EMERGENCY ESCUTCHEON SSS DAX7008SSS</t>
  </si>
  <si>
    <t>LLSCF10ELANVIS</t>
  </si>
  <si>
    <t>SCHLAGE F SERIES ELAN SCP F10 PASSAGE LATCH VIS PACK SRL1408</t>
  </si>
  <si>
    <t>LLSCF17013195</t>
  </si>
  <si>
    <t>SCHLAGE FLAIR SGLE DUMMY TRIM PB RH VISPACK F170 13195</t>
  </si>
  <si>
    <t>LLSCF17013196</t>
  </si>
  <si>
    <t>SCHLAGE FLAIR SGLE DUMMY TRIM PB LH VISPACK F170 13196</t>
  </si>
  <si>
    <t>LLSCF170OPB</t>
  </si>
  <si>
    <t>SCHLAGE ORBIT SGLE DUMMY TRIM PB STD PACK F170</t>
  </si>
  <si>
    <t>LLSCF170VASCPL</t>
  </si>
  <si>
    <t>SCHLAGE ACCENT SGLE DUMMY TRIM LH SNP VISPACK F170V</t>
  </si>
  <si>
    <t>LLSCRBENTSS</t>
  </si>
  <si>
    <t>LLSCRJDUMMS</t>
  </si>
  <si>
    <t>LLSCRJENTSS</t>
  </si>
  <si>
    <t>LLSCRJPASSS</t>
  </si>
  <si>
    <t>LLSCRJPRIVS</t>
  </si>
  <si>
    <t>LLSCSRL14047</t>
  </si>
  <si>
    <t>SCHLAGE ACCENT PASSAGE LATCH   REV F10V SNP VISPACK SRL14047</t>
  </si>
  <si>
    <t>LLSCSRL14056</t>
  </si>
  <si>
    <t>SCHLAGE ACCENT PRIVACY LOCK   REV F40V SNP VISPACK SRL14056</t>
  </si>
  <si>
    <t>LLSCSRL14120</t>
  </si>
  <si>
    <t>SCHLAGE F51 MANHATTAN 626/SCP ENTRY LOCK SRL14120</t>
  </si>
  <si>
    <t>LLSDC18505</t>
  </si>
  <si>
    <t>LLWB9018BN</t>
  </si>
  <si>
    <t>WB FUTURA APEX LEVER SET     9018-BN</t>
  </si>
  <si>
    <t>LLWB9018DBN</t>
  </si>
  <si>
    <t>LLWB9019BN</t>
  </si>
  <si>
    <t>LLWB9020BN</t>
  </si>
  <si>
    <t>LLWB9021BN</t>
  </si>
  <si>
    <t>WB FUTURA APEX ENTRANCE SET     9021-BN</t>
  </si>
  <si>
    <t>LLWB9022DBN</t>
  </si>
  <si>
    <t>LLWB9023BN</t>
  </si>
  <si>
    <t>LLWB9024BN</t>
  </si>
  <si>
    <t>LLWB9025BN</t>
  </si>
  <si>
    <t>WB FUTURA CORBEL ENTRANCE SET     9025-BN</t>
  </si>
  <si>
    <t>LLWB9026BN</t>
  </si>
  <si>
    <t>WB FUTURA TALON LEVER SET     9026-BN</t>
  </si>
  <si>
    <t>LLWB9026LDBN</t>
  </si>
  <si>
    <t>WB FUTURA TALON DUMMY LEFT     9026LD-BN</t>
  </si>
  <si>
    <t>LLWB9026RDBN</t>
  </si>
  <si>
    <t>WB FUTURA TALON DUMMY RIGHT     9026RD-BN</t>
  </si>
  <si>
    <t>LLWB9027BN</t>
  </si>
  <si>
    <t>WB FUTURA TALON PASSAGE SET     9027-BN</t>
  </si>
  <si>
    <t>LLWB9028BN</t>
  </si>
  <si>
    <t>WB FUTURA TALON PRIVACY SET     9028-BN</t>
  </si>
  <si>
    <t>LLWB9029BN</t>
  </si>
  <si>
    <t>WB FUTURA TALON ENTRANCE SET     9029-BN</t>
  </si>
  <si>
    <t>LLWB9030BN</t>
  </si>
  <si>
    <t>WB FUTURA HELIX LEVER SET     9030-BN</t>
  </si>
  <si>
    <t>LLWB9030RDBN</t>
  </si>
  <si>
    <t>WB FUTURA HELIX RIGHT DUMMY     9030RD-BN</t>
  </si>
  <si>
    <t>LLWB9031BN</t>
  </si>
  <si>
    <t>WB FUTURA HELIX PASSAGE SET     9031-BN</t>
  </si>
  <si>
    <t>LLWB9032BN</t>
  </si>
  <si>
    <t>WB FUTURA HELIX PRIVACY SET     9032-BN</t>
  </si>
  <si>
    <t>LLWB9033BN</t>
  </si>
  <si>
    <t>WB FUTURA HELIX ENTRANCE SET     9033-BN</t>
  </si>
  <si>
    <t>LLWB9034BN</t>
  </si>
  <si>
    <t>WB FUTURA PRIVACY SET 60MM BACKSET     9034-BN</t>
  </si>
  <si>
    <t>LLWB9035BN</t>
  </si>
  <si>
    <t>WB FUTURA EURO ESCUTCHEON (PAIR)     9035-BN</t>
  </si>
  <si>
    <t>SCYON LINEA W/BOARD 150MM ALUMIN CNR SOAKER 90 DEG   302820</t>
  </si>
  <si>
    <t>SCYON LINEA W/BOARD 135MM ALUM EXT CNR SOAKER 90DGS 301185</t>
  </si>
  <si>
    <t>SCYON LINEA W/BOARD 180MM ALUM EXT CNR SOAKER 135DEG 301178</t>
  </si>
  <si>
    <t>SCYON LINEA W/BOARD ALUM INT W CNR MOULD 135DEGS 2.7M 301183</t>
  </si>
  <si>
    <t>SCYON LINEA W/BOARD ALUM EXT SLIMLINE BOX CNR 2.7M   301195</t>
  </si>
  <si>
    <t>SCYON LINEA WBOARD 135MM S/STEEL EXT CNR SOAKER 90DGS 301196</t>
  </si>
  <si>
    <t>SCYON LINEA W/BOARD 180MM S/STEEL EXT CNR SOAKR 90DEG 301197</t>
  </si>
  <si>
    <t>MOFJ01</t>
  </si>
  <si>
    <t>MOFJ02</t>
  </si>
  <si>
    <t>MOFJ06</t>
  </si>
  <si>
    <t>MOFJ08</t>
  </si>
  <si>
    <t>MOFJ09</t>
  </si>
  <si>
    <t>MOFJ1154</t>
  </si>
  <si>
    <t>MOFJ19</t>
  </si>
  <si>
    <t>MOFJ20</t>
  </si>
  <si>
    <t>MOFJ22</t>
  </si>
  <si>
    <t>MOFJ24</t>
  </si>
  <si>
    <t>MOFJ28</t>
  </si>
  <si>
    <t>MOFJ29</t>
  </si>
  <si>
    <t>MOFJ30</t>
  </si>
  <si>
    <t>MOFJ31</t>
  </si>
  <si>
    <t>MOFJ32</t>
  </si>
  <si>
    <t>MOFJ33</t>
  </si>
  <si>
    <t>MOFJ34</t>
  </si>
  <si>
    <t>MOFJ37</t>
  </si>
  <si>
    <t>MOFJ37A</t>
  </si>
  <si>
    <t>MOFP08</t>
  </si>
  <si>
    <t>MOFP13</t>
  </si>
  <si>
    <t>MOFP13B</t>
  </si>
  <si>
    <t>MOFP24A</t>
  </si>
  <si>
    <t>MOFP28</t>
  </si>
  <si>
    <t>MOFP40</t>
  </si>
  <si>
    <t>PINKFIT</t>
  </si>
  <si>
    <t>PINKFITULTRA</t>
  </si>
  <si>
    <t>PLATSTALLS18RC</t>
  </si>
  <si>
    <t>PLCLSBG16756WH</t>
  </si>
  <si>
    <t>PLCY31213515</t>
  </si>
  <si>
    <t>RHEEM WATER HEATER 135L MP 3KW 488X1335H 31213515</t>
  </si>
  <si>
    <t>PLCYA55132507</t>
  </si>
  <si>
    <t>RHEEM HEAT PUMP WATER HEATER MPI-325 3.6KW    A55132507</t>
  </si>
  <si>
    <t>PLEU6030902</t>
  </si>
  <si>
    <t>EUROPA PLUS TOILET ROLL HOLDER   60309.02</t>
  </si>
  <si>
    <t>PLMACS80</t>
  </si>
  <si>
    <t>PLMAMC1180</t>
  </si>
  <si>
    <t>CLASSIC DROPPER OUTLET WHITE  MC11.80</t>
  </si>
  <si>
    <t>PLMAMS13M</t>
  </si>
  <si>
    <t>STORMCLOUD 3M SPOUTING WHITE  MS1.3</t>
  </si>
  <si>
    <t>PLMAMS15M</t>
  </si>
  <si>
    <t>STORMCLOUD 5M SPOUTING WHITE  MS1.5</t>
  </si>
  <si>
    <t>PLMAMS2</t>
  </si>
  <si>
    <t>STORMCLOUD SPOUTING BRACKET   WHITE MS2</t>
  </si>
  <si>
    <t>PLMAMS5</t>
  </si>
  <si>
    <t>STORMCLOUD SPOUTING JOINER    WHITE MS5</t>
  </si>
  <si>
    <t>PLMASKIT80</t>
  </si>
  <si>
    <t>MARLEY DOWNPIPE SPREADER KIT  80MM  SKIT80</t>
  </si>
  <si>
    <t>ECHO MINIMALIST SHOWER MIXER  MAINS PRESSURE EM8107</t>
  </si>
  <si>
    <t>ECHO MINIMALIST SLIDE SHOWER   MAINS PRESSURE  EM8510</t>
  </si>
  <si>
    <t>PPGBAQ1048S1B1</t>
  </si>
  <si>
    <t>PPHFCS18M2</t>
  </si>
  <si>
    <t>230MM SCYON AXENT FASCIA 4.2M LGTH PREPRIMED BEIGE   402230</t>
  </si>
  <si>
    <t>PPHFHGTGW62412</t>
  </si>
  <si>
    <t>PPHFHGTLW62412</t>
  </si>
  <si>
    <t>PPHFRAB55M2</t>
  </si>
  <si>
    <t>9.0MM VILLABOARD SQUARE EDGE 2400X1200 SHT  4 SIDES  400445</t>
  </si>
  <si>
    <t>9.0MM VILLABOARD SQUARE EDGE 3000X1200 SHT 4 SIDES   400059</t>
  </si>
  <si>
    <t>PPJHSEF19276</t>
  </si>
  <si>
    <t>19MM SCYON SECURA EXTERIOR FLOORING 2700 X 600MM    404406</t>
  </si>
  <si>
    <t>PPJHSIF19276</t>
  </si>
  <si>
    <t>19MM SCYON SECURA INTERIOR FLOORING 2700 X 600MM    404260</t>
  </si>
  <si>
    <t>PPJHST1442</t>
  </si>
  <si>
    <t>14MM STRIA CLADDING 4200 X 405MM      404263</t>
  </si>
  <si>
    <t>RPTKCS50010030</t>
  </si>
  <si>
    <t>RPTKCS50015030</t>
  </si>
  <si>
    <t>RPTKCS50020030</t>
  </si>
  <si>
    <t>RPTKCS50025030</t>
  </si>
  <si>
    <t>RPTKCS50030030</t>
  </si>
  <si>
    <t>RPTKCS50050030</t>
  </si>
  <si>
    <t>RPTKCS5005030</t>
  </si>
  <si>
    <t>RPTKCS5007530</t>
  </si>
  <si>
    <t>RPTKCS5009030</t>
  </si>
  <si>
    <t>Home Phone</t>
  </si>
  <si>
    <t>Jennian Holdings Marketing Trust</t>
  </si>
  <si>
    <t>P.O. Box 847, Tauranga</t>
  </si>
  <si>
    <t>07 578 7302</t>
  </si>
  <si>
    <t>enquires@jennian.co.nz</t>
  </si>
  <si>
    <t>Nicola</t>
  </si>
  <si>
    <t>PLWTCFTA</t>
  </si>
  <si>
    <t>Whole Home Heating</t>
  </si>
  <si>
    <t>03 544 9085</t>
  </si>
  <si>
    <t>021 142 2693</t>
  </si>
  <si>
    <t>steve.heating@yahoo.co.nz</t>
  </si>
  <si>
    <t>Precision Painters</t>
  </si>
  <si>
    <t>14 Eginton St, Motueka 7120</t>
  </si>
  <si>
    <t>03 528 4524</t>
  </si>
  <si>
    <t>Brent</t>
  </si>
  <si>
    <t>The Concrete Cutter Ltd</t>
  </si>
  <si>
    <t>P.O. Box 2194, Stoke, Nelson 7041</t>
  </si>
  <si>
    <t>03 538 0180</t>
  </si>
  <si>
    <t>Mercer Stainless</t>
  </si>
  <si>
    <t>0800 236 244</t>
  </si>
  <si>
    <t>Jennian Homes Nelson</t>
  </si>
  <si>
    <t>Contract Pricing Sheet</t>
  </si>
  <si>
    <t>CPCPASUF</t>
  </si>
  <si>
    <t>Scotia:</t>
  </si>
  <si>
    <t xml:space="preserve">Athena </t>
  </si>
  <si>
    <t>FSM1200ML</t>
  </si>
  <si>
    <t>FSM1500ML</t>
  </si>
  <si>
    <t>FSM1800ML</t>
  </si>
  <si>
    <t>FSM500ML</t>
  </si>
  <si>
    <t>FSM600ML</t>
  </si>
  <si>
    <t>FSM750ML</t>
  </si>
  <si>
    <t>FSM900ML</t>
  </si>
  <si>
    <t>FSMA1200BEL</t>
  </si>
  <si>
    <t>FSMA1500BEL</t>
  </si>
  <si>
    <t>FSMA1800BEL</t>
  </si>
  <si>
    <t>FSMA500BEL</t>
  </si>
  <si>
    <t>FSMA600BEL</t>
  </si>
  <si>
    <t>FSMA750BEL</t>
  </si>
  <si>
    <t>FSMA900BEL</t>
  </si>
  <si>
    <t>FSMB1200FEL</t>
  </si>
  <si>
    <t>FSMB1500FEL</t>
  </si>
  <si>
    <t>FSMB1800FEL</t>
  </si>
  <si>
    <t>FSMB500FEL</t>
  </si>
  <si>
    <t>FSMB600FEL</t>
  </si>
  <si>
    <t>FSMB750FEL</t>
  </si>
  <si>
    <t>FSMB900FEL</t>
  </si>
  <si>
    <t>Clients Name</t>
  </si>
  <si>
    <t>Langdon Decorating</t>
  </si>
  <si>
    <t>26 Newman Ave, Brightwater</t>
  </si>
  <si>
    <t>03 542 2311</t>
  </si>
  <si>
    <t>Rhys</t>
  </si>
  <si>
    <t>Stratco</t>
  </si>
  <si>
    <t>P.O. Box 8494, Riccarton, Christchurch</t>
  </si>
  <si>
    <t>03 338 9063</t>
  </si>
  <si>
    <t>021 374 440</t>
  </si>
  <si>
    <t>peter.armstrong@stratco.co.nz</t>
  </si>
  <si>
    <t>BUQFF03</t>
  </si>
  <si>
    <t>BUQFF04</t>
  </si>
  <si>
    <t>CF10113</t>
  </si>
  <si>
    <t>CF11213</t>
  </si>
  <si>
    <t>CF11214</t>
  </si>
  <si>
    <t>Gelling Contracting</t>
  </si>
  <si>
    <t>10 Beechnest Drive, Lake Rotoiti, St Arnaud, 7053</t>
  </si>
  <si>
    <t>03 521 1042</t>
  </si>
  <si>
    <t>027 246 0953</t>
  </si>
  <si>
    <t>Stainless Concepts</t>
  </si>
  <si>
    <t>12a Parere Street, Nelson</t>
  </si>
  <si>
    <t>03 545 6000</t>
  </si>
  <si>
    <t>stainlessconcepts@xtra.co.nz</t>
  </si>
  <si>
    <t>Mark</t>
  </si>
  <si>
    <t>Fascia colour:</t>
  </si>
  <si>
    <t>Gutter colour:</t>
  </si>
  <si>
    <t>Fisher &amp; Paykel - A/C # 590644</t>
  </si>
  <si>
    <t>binGO Skip Hire</t>
  </si>
  <si>
    <t>03 528 0000</t>
  </si>
  <si>
    <t>Chambers &amp; Jackett Ltd</t>
  </si>
  <si>
    <t>229 Main Rd, R.D.2 Upper Moutere</t>
  </si>
  <si>
    <t>03 526 7719</t>
  </si>
  <si>
    <t>chambers.jackett@xtra.co.nz</t>
  </si>
  <si>
    <t>do not send - for CSV files only</t>
  </si>
  <si>
    <t>pat.wendy@xtra.co.nz</t>
  </si>
  <si>
    <t>From The Ground Up</t>
  </si>
  <si>
    <t>03 528 5029</t>
  </si>
  <si>
    <t>lorienconsulting@ihug.co.nz</t>
  </si>
  <si>
    <t>Rick</t>
  </si>
  <si>
    <t>021 544 952</t>
  </si>
  <si>
    <t>027 489 6021</t>
  </si>
  <si>
    <t>BBSCCHSA</t>
  </si>
  <si>
    <t>BUQFF36</t>
  </si>
  <si>
    <t>EWBKPM</t>
  </si>
  <si>
    <t>WDS411D</t>
  </si>
  <si>
    <t>WDS413D</t>
  </si>
  <si>
    <t>WDS415D</t>
  </si>
  <si>
    <t>WDS417D</t>
  </si>
  <si>
    <t>WDS419D</t>
  </si>
  <si>
    <t>WDS421D</t>
  </si>
  <si>
    <t>WDS423D</t>
  </si>
  <si>
    <t>WDS425D</t>
  </si>
  <si>
    <t>WDS426D</t>
  </si>
  <si>
    <t>WDS428D</t>
  </si>
  <si>
    <t>WDS429D</t>
  </si>
  <si>
    <t>WDS460D</t>
  </si>
  <si>
    <t>WDS470D</t>
  </si>
  <si>
    <t>WDS490D</t>
  </si>
  <si>
    <t>WDSDDF2800</t>
  </si>
  <si>
    <t>WDSDDF2900</t>
  </si>
  <si>
    <t>WDSDDF3000</t>
  </si>
  <si>
    <t>WDSDDF3100</t>
  </si>
  <si>
    <t>WDSDDF3200</t>
  </si>
  <si>
    <t>WDSDDF3300</t>
  </si>
  <si>
    <t>WDSDDF3400</t>
  </si>
  <si>
    <t>WDSDDF3500</t>
  </si>
  <si>
    <t>WDSDDF3600</t>
  </si>
  <si>
    <t>WI1515T</t>
  </si>
  <si>
    <t>WI1815T</t>
  </si>
  <si>
    <t>WI1818T</t>
  </si>
  <si>
    <t>WI2115T</t>
  </si>
  <si>
    <t>WI2415T</t>
  </si>
  <si>
    <t>WI2418T</t>
  </si>
  <si>
    <t>WI2715T</t>
  </si>
  <si>
    <t>WI2718T</t>
  </si>
  <si>
    <t>Colour Consultation</t>
  </si>
  <si>
    <t>kmmtvis@xtra.co.nz</t>
  </si>
  <si>
    <t>GERARP3915SLV</t>
  </si>
  <si>
    <t>RAVEN 915MM AUTO WEATHER SEAL SILVER RP3 RETAIL PACK 4921</t>
  </si>
  <si>
    <t>LLWB5326SS</t>
  </si>
  <si>
    <t>LLWB5327SS</t>
  </si>
  <si>
    <t>admin@brightsparkselectrical.co.nz</t>
  </si>
  <si>
    <t>Less 2.5%</t>
  </si>
  <si>
    <t>Can Plan</t>
  </si>
  <si>
    <t>23 Forests Rd, Stoke, Nelson</t>
  </si>
  <si>
    <t>03 547 0642</t>
  </si>
  <si>
    <t>Southpac Quality Services</t>
  </si>
  <si>
    <t>41 Ellis St, Brightwater, Nelson</t>
  </si>
  <si>
    <t>03 542 3563</t>
  </si>
  <si>
    <t>021 053 6527</t>
  </si>
  <si>
    <t>southpac2008@hotmail.com</t>
  </si>
  <si>
    <t>Arrol</t>
  </si>
  <si>
    <t>Dunedin Stainless Steel Co Ltd</t>
  </si>
  <si>
    <t>40-44 Sturdee St, Dunedin</t>
  </si>
  <si>
    <t>03 477 3448</t>
  </si>
  <si>
    <t>mike@dissco.co.nz</t>
  </si>
  <si>
    <t>8c Merton Place, Annesbrook, Nelson 7011</t>
  </si>
  <si>
    <t>03 548 6400</t>
  </si>
  <si>
    <t>james@bgwjoinery.co.nz</t>
  </si>
  <si>
    <t>darren@berkettcontracting.co.nz</t>
  </si>
  <si>
    <t>Windsor Qube  /  Windsor Futura 9022 Corbel / Windsor Titan  / Legge Rubens</t>
  </si>
  <si>
    <t>GIB Fixer Order</t>
  </si>
  <si>
    <t>DETAILED BUILDERS RATES JENNIAN HOMES</t>
  </si>
  <si>
    <t>Labour hrs</t>
  </si>
  <si>
    <t>Labour</t>
  </si>
  <si>
    <t>SLAB AND BELOW</t>
  </si>
  <si>
    <t>Site Establishment, Set Out, Oversee Excavations &amp; Complete Soft Ground Report</t>
  </si>
  <si>
    <t>Reinforcing Steel 6mm - 16mm Diameter</t>
  </si>
  <si>
    <t>Reinforcing Steel Link / Starter (Standard)</t>
  </si>
  <si>
    <t>no</t>
  </si>
  <si>
    <t>Reinforcing Mesh</t>
  </si>
  <si>
    <t>Polythene 250 Micron</t>
  </si>
  <si>
    <t>Bar Chairs</t>
  </si>
  <si>
    <t>Quick Key Expansion Joints</t>
  </si>
  <si>
    <t>Mulseal to Brick Foundations (Deduct Exterior Doors)</t>
  </si>
  <si>
    <t>Polystyrene Underfloor Insulation</t>
  </si>
  <si>
    <t xml:space="preserve">Concrete footings </t>
  </si>
  <si>
    <t>Concrete for poles / piles</t>
  </si>
  <si>
    <t>Concrete for slabs</t>
  </si>
  <si>
    <t>Rib Raft Slab Including Fixings</t>
  </si>
  <si>
    <t>Slab Fixings</t>
  </si>
  <si>
    <t>Slab fixings allowance (tie wire/boxing/pegs misc)</t>
  </si>
  <si>
    <t>n/a</t>
  </si>
  <si>
    <t>Total Slab and Below</t>
  </si>
  <si>
    <t>SUBFLOOR AND / OR INTERMEDIATE FLOOR</t>
  </si>
  <si>
    <t>Timber Pile up to 900mm</t>
  </si>
  <si>
    <t>Timber Pile above 900mm</t>
  </si>
  <si>
    <t>Single Bearers (On Top of Piles)</t>
  </si>
  <si>
    <t>Double Bearers (Either Side of Piles)</t>
  </si>
  <si>
    <t>Subfloor Diagonal Timber Bracing</t>
  </si>
  <si>
    <t>Floor Joists</t>
  </si>
  <si>
    <t>Particle Board Flooring</t>
  </si>
  <si>
    <t>Hardies Compressed Sheet</t>
  </si>
  <si>
    <t>Plywood Flooring</t>
  </si>
  <si>
    <t>Decking</t>
  </si>
  <si>
    <t>Base Framing 1200ctrs Both Ways</t>
  </si>
  <si>
    <t>Hardiflex Base Cladding</t>
  </si>
  <si>
    <t>Timber Base Boards</t>
  </si>
  <si>
    <t>Timber Handrail (Baluster Type)</t>
  </si>
  <si>
    <t>Subfloor Fixings</t>
  </si>
  <si>
    <t>Deck Fixings - High Rnd Piles, Dble Bearer S/S</t>
  </si>
  <si>
    <t>Deck Fixings - Std Sq Piles, Single Bearer S/S</t>
  </si>
  <si>
    <t>Attic Storage Space Fixings</t>
  </si>
  <si>
    <t>Subfloor Fixings - Galv inc Base</t>
  </si>
  <si>
    <t>Subfloor Fixings - Stainless inc Base</t>
  </si>
  <si>
    <t>Intermediate Enclosed Floor Fittings</t>
  </si>
  <si>
    <t>Beam Fixings - Steal Beam Plates</t>
  </si>
  <si>
    <t>Total Subfloor and / or  Intermediate Floor</t>
  </si>
  <si>
    <t>RETAINING</t>
  </si>
  <si>
    <t>Retaining Fixings</t>
  </si>
  <si>
    <t>Retaining Fixings - Timber Walls</t>
  </si>
  <si>
    <t>Total Retaining</t>
  </si>
  <si>
    <t>FRAMING</t>
  </si>
  <si>
    <t xml:space="preserve">Stand / Brace &amp; Fix Internal / External Timber Frames </t>
  </si>
  <si>
    <t>Wall Strapping to Concrete Walls Including Insulation</t>
  </si>
  <si>
    <t>Solid Timber / LVL Beams</t>
  </si>
  <si>
    <t>Stand Trusses, Including Fixing Gable / Verge Framing</t>
  </si>
  <si>
    <t>Ceiling Battens (Rondo)</t>
  </si>
  <si>
    <t>Ceiling Battens (Timber)</t>
  </si>
  <si>
    <t>Perimeter Channel</t>
  </si>
  <si>
    <t>Purlins</t>
  </si>
  <si>
    <t>Soffit Framing</t>
  </si>
  <si>
    <t>Rafters</t>
  </si>
  <si>
    <t>Valleys Tiled Roofs</t>
  </si>
  <si>
    <t>Valleys Longrun Roofs</t>
  </si>
  <si>
    <t>Apron Dwangs</t>
  </si>
  <si>
    <t>Dwanging For Monopitch Roofs</t>
  </si>
  <si>
    <t>Steel Beam Timber Plates (per mtr of Steel Beam)</t>
  </si>
  <si>
    <t>Framing Fixings</t>
  </si>
  <si>
    <t>House Fixings - Standerd Per House Up To 150m2</t>
  </si>
  <si>
    <t>House Fixings - Standerd Per House Above 150m3</t>
  </si>
  <si>
    <t>House Fixings - Extra Allowance for High Wind</t>
  </si>
  <si>
    <t>House Fixings - Extra Allowance for Very High Wind</t>
  </si>
  <si>
    <t>House Fixings - Extra for Wall Strapping</t>
  </si>
  <si>
    <t>Bracing Elements Over 5 (BL or SP)</t>
  </si>
  <si>
    <t>Roof Fixings - Extra for Purlins</t>
  </si>
  <si>
    <t>Roof Fixings - Extra to Raftered Areas</t>
  </si>
  <si>
    <t>Steel Beam Fixings</t>
  </si>
  <si>
    <t>Total Framing</t>
  </si>
  <si>
    <t>EXTERIOR CLADDING</t>
  </si>
  <si>
    <t>Building Wrap Including Aluband (No Deductions)</t>
  </si>
  <si>
    <t xml:space="preserve">3.5mm HomeRAB Preclad Board Including Aluband </t>
  </si>
  <si>
    <t>Timber Cavity</t>
  </si>
  <si>
    <t>Linea Weatherboard</t>
  </si>
  <si>
    <t>Hardiplank Weatherboards</t>
  </si>
  <si>
    <t>Timber Weatherboard</t>
  </si>
  <si>
    <t>Hardibacker</t>
  </si>
  <si>
    <t>Titan Panel</t>
  </si>
  <si>
    <t>Shadowclad Plywood</t>
  </si>
  <si>
    <t>BGC Board</t>
  </si>
  <si>
    <t>Hardiflex Soffit Standard Widths</t>
  </si>
  <si>
    <t>Hardiflex Soffit Large Areas</t>
  </si>
  <si>
    <t>Hardigroove Soffit Linings</t>
  </si>
  <si>
    <t>Villaboard Soffit Linings</t>
  </si>
  <si>
    <t>Flashings</t>
  </si>
  <si>
    <t>Exterior Cladding Fixings</t>
  </si>
  <si>
    <t>Cladding Fixings Inc C/Batten Galv</t>
  </si>
  <si>
    <t>Cladding Fixings Inc C/Batten S/S</t>
  </si>
  <si>
    <t>Cladding Fixings - BGC Board</t>
  </si>
  <si>
    <t>HomeRAB Fixings Galv</t>
  </si>
  <si>
    <t>HomeRAB Fixings S/S</t>
  </si>
  <si>
    <t>EXTERIOR FINISHES</t>
  </si>
  <si>
    <t>Garage Door Jambs</t>
  </si>
  <si>
    <t>Posts</t>
  </si>
  <si>
    <t>Pergola Beams, Rafters &amp; Stringers</t>
  </si>
  <si>
    <t>Gable Vents</t>
  </si>
  <si>
    <t>Plywood Chimney Cap</t>
  </si>
  <si>
    <t>Exterior Finishes Fixings</t>
  </si>
  <si>
    <t>Post Fixings - Galv</t>
  </si>
  <si>
    <t>Post Fixings - S/S</t>
  </si>
  <si>
    <t>INTERIOR LINING</t>
  </si>
  <si>
    <t>10mm Standard GIB Walls Inc Fixings and Bracing</t>
  </si>
  <si>
    <t>10mm Standard GIB Walls (Grooved Reveals) Inc Fixings and Bracing</t>
  </si>
  <si>
    <t>10mm Braceline GIB Walls</t>
  </si>
  <si>
    <t>13mm Standard GIB Ceilings Inc Fixings and B/blocking</t>
  </si>
  <si>
    <t>13mm Standard GIB Ceilings (Grooved Reveals) Inc Fixings and B/blocking</t>
  </si>
  <si>
    <t>Villaboard Walls</t>
  </si>
  <si>
    <t>Interior Linings Fixings</t>
  </si>
  <si>
    <t>GIB Wall Fixings</t>
  </si>
  <si>
    <t>GIB Ceiling Fixings</t>
  </si>
  <si>
    <t>INTERIOR FINISHES</t>
  </si>
  <si>
    <t>Architrave, Skirting &amp; Scotia</t>
  </si>
  <si>
    <t>Internal Stairs</t>
  </si>
  <si>
    <t>Flight</t>
  </si>
  <si>
    <t>Timber Handrail</t>
  </si>
  <si>
    <t>Hadrail Bracket</t>
  </si>
  <si>
    <t>Manhole</t>
  </si>
  <si>
    <t>Attic Ladder</t>
  </si>
  <si>
    <t xml:space="preserve">MDF Reveals Only (Handrail Caps and Openings) </t>
  </si>
  <si>
    <t>Skylight Including Well</t>
  </si>
  <si>
    <t>Timber Slatted Shelving</t>
  </si>
  <si>
    <t>Interior Finishes Fixings</t>
  </si>
  <si>
    <t>Archtraves, Skirting &amp; MDF Scotia</t>
  </si>
  <si>
    <t>INTERIOR DOORS</t>
  </si>
  <si>
    <t>Single Door</t>
  </si>
  <si>
    <t>Double Door</t>
  </si>
  <si>
    <t>Sliding Door</t>
  </si>
  <si>
    <t>Cavity Slider</t>
  </si>
  <si>
    <t>Double Cavity Slider</t>
  </si>
  <si>
    <t>Latch Sets</t>
  </si>
  <si>
    <t>Dummy Handles</t>
  </si>
  <si>
    <t>Flush Pulls and Cavity Latches</t>
  </si>
  <si>
    <t>Door Stops</t>
  </si>
  <si>
    <t>Toilet Roll Holders &amp; Towel Stirrups</t>
  </si>
  <si>
    <t>Towel Rails</t>
  </si>
  <si>
    <t>Safety &amp; Grab Rail</t>
  </si>
  <si>
    <t>Mirrors</t>
  </si>
  <si>
    <t>Install Vanities</t>
  </si>
  <si>
    <t>Frame and Fit Bath</t>
  </si>
  <si>
    <t>Fit Shower Base</t>
  </si>
  <si>
    <t>Miscelleneous</t>
  </si>
  <si>
    <t>Total Miscelleneous</t>
  </si>
  <si>
    <t>TOTAL EXCLUDING GST</t>
  </si>
  <si>
    <t>Summary of Labour Contract</t>
  </si>
  <si>
    <t>Interior Doors &amp; Hardware</t>
  </si>
  <si>
    <t>Total Labour Contract Excluding GST</t>
  </si>
  <si>
    <t>The labour allowance for this job is</t>
  </si>
  <si>
    <t>The fixings allowance for this job is</t>
  </si>
  <si>
    <t>GFST10W</t>
  </si>
  <si>
    <t>GFST10WR</t>
  </si>
  <si>
    <t>GFST13C</t>
  </si>
  <si>
    <t>GFST13CR</t>
  </si>
  <si>
    <t>LCLRLAPS</t>
  </si>
  <si>
    <t>GEHTLWS280</t>
  </si>
  <si>
    <t>SCSFSDSS1065B</t>
  </si>
  <si>
    <t>SCSFSDSS1075B</t>
  </si>
  <si>
    <t>WBCPDZ1</t>
  </si>
  <si>
    <t>WBCPDZ2</t>
  </si>
  <si>
    <t>WBCPDZ3</t>
  </si>
  <si>
    <t>WBCPDZ4</t>
  </si>
  <si>
    <t>WBCPDZ5</t>
  </si>
  <si>
    <t>WBCPTZ1</t>
  </si>
  <si>
    <t>WBCPTZ2</t>
  </si>
  <si>
    <t>WBCPTZ3</t>
  </si>
  <si>
    <t>WBCPTZ4</t>
  </si>
  <si>
    <t>WBCPTZ5</t>
  </si>
  <si>
    <t>EFSSWTB</t>
  </si>
  <si>
    <t>Totally Plastered Nelson Ltd</t>
  </si>
  <si>
    <t>11 Lucy Murcott Place, Stoke, Nelson 7011</t>
  </si>
  <si>
    <t>03 547 5751</t>
  </si>
  <si>
    <t>SICSZ1</t>
  </si>
  <si>
    <t>confirm with nick before sending (code 1007)</t>
  </si>
  <si>
    <t>Roof pitch:</t>
  </si>
  <si>
    <t>25 degrees</t>
  </si>
  <si>
    <t>Yes / No</t>
  </si>
  <si>
    <t>027 221 4661</t>
  </si>
  <si>
    <t>info@precisionpainters.co.nz</t>
  </si>
  <si>
    <t>Install Letterbox</t>
  </si>
  <si>
    <t>Install Clothesline</t>
  </si>
  <si>
    <t>Drainflo 110mm (For Concrete &amp; Block Walls)</t>
  </si>
  <si>
    <t>Bidum Geo Textile Filtercloth (For Concrete &amp; Block Walls)</t>
  </si>
  <si>
    <t>Protecto Drain Board (For Concrete &amp; Block Walls)</t>
  </si>
  <si>
    <t>Fix Aluminium Pressure Bar (For Concrete &amp; Block Walls)</t>
  </si>
  <si>
    <t>Timber Retaining Wall (Complete System inc Drainflo e.t.c)</t>
  </si>
  <si>
    <t>TG&amp;V Timber Panelling</t>
  </si>
  <si>
    <t>Brads for TG&amp;V Panelling</t>
  </si>
  <si>
    <t>GERADSRP2A</t>
  </si>
  <si>
    <t>Harditile Bath Linings</t>
  </si>
  <si>
    <t>4waterz@gmail.com</t>
  </si>
  <si>
    <t>Erect Scaffold (Per Gable)</t>
  </si>
  <si>
    <t>Fix external stairs</t>
  </si>
  <si>
    <t>External stair fixings (brackets &amp; bolts)</t>
  </si>
  <si>
    <t>Facings &amp; Trims Including Scribers</t>
  </si>
  <si>
    <t>Hardiglaze wall linings Inc Mouldings</t>
  </si>
  <si>
    <t>Axon Panel (Two Story)</t>
  </si>
  <si>
    <t>Axon Panel (Single Story)</t>
  </si>
  <si>
    <t>Extra value for Second Story</t>
  </si>
  <si>
    <t>Carters - 3057148 - MAIN ACCOUNT</t>
  </si>
  <si>
    <t>Engineer Order</t>
  </si>
  <si>
    <t>Tasman Consulting Engineers Ltd</t>
  </si>
  <si>
    <t>P.O. Box 3631, Richmond, Nelson</t>
  </si>
  <si>
    <t>03 544 6404</t>
  </si>
  <si>
    <t>admin@tcel.co.nz</t>
  </si>
  <si>
    <t>Robyn</t>
  </si>
  <si>
    <t>Resene Black White</t>
  </si>
  <si>
    <t>Bulkhead Framing</t>
  </si>
  <si>
    <t>Plywood for Butynol Roofs including Furring</t>
  </si>
  <si>
    <t>Plywood for Bracing</t>
  </si>
  <si>
    <t xml:space="preserve">Plywood Roofing Fixings </t>
  </si>
  <si>
    <t>Cut and fit timber sills</t>
  </si>
  <si>
    <t>Timber Fascia</t>
  </si>
  <si>
    <t>Garage Internal Door Weatherseal</t>
  </si>
  <si>
    <t>Resilient Channel</t>
  </si>
  <si>
    <t>Assist excavator with pile driving</t>
  </si>
  <si>
    <t>Chris Barnett</t>
  </si>
  <si>
    <t>021 979 576</t>
  </si>
  <si>
    <t>NZ Brick Distributors</t>
  </si>
  <si>
    <t>siorders@nzbrickdistributors.co.nz</t>
  </si>
  <si>
    <t>New Vision Landscapes</t>
  </si>
  <si>
    <t>21a Wainui Street, The Wood 7010</t>
  </si>
  <si>
    <t>AJRSPW</t>
  </si>
  <si>
    <t>BUQFF05</t>
  </si>
  <si>
    <t>BUQFF06</t>
  </si>
  <si>
    <t>FSMCRFS</t>
  </si>
  <si>
    <t>FSMCRFSSD</t>
  </si>
  <si>
    <t>HGHPNED</t>
  </si>
  <si>
    <t>PL1FBSI</t>
  </si>
  <si>
    <t>PPGATS9020</t>
  </si>
  <si>
    <t>Days Plumbing 2012 Ltd</t>
  </si>
  <si>
    <t>11 Salisbury Road, Richmond, Nelson 7020</t>
  </si>
  <si>
    <t>03 544 1989</t>
  </si>
  <si>
    <t>carl@days.co.nz</t>
  </si>
  <si>
    <t>Carl</t>
  </si>
  <si>
    <t>P.O. Box 1509, Nelson 7040</t>
  </si>
  <si>
    <t>0508 853 853</t>
  </si>
  <si>
    <t>Linea Gable over Brick or EPS (Gable Packing)</t>
  </si>
  <si>
    <t>tp.nicholls@xtra.co.nz</t>
  </si>
  <si>
    <t>20 Park Drive, Richmond</t>
  </si>
  <si>
    <t>021 733 595</t>
  </si>
  <si>
    <t xml:space="preserve">Donaldson Landscape &amp; Earthworks </t>
  </si>
  <si>
    <t>P.O. Box 23, Brightwater</t>
  </si>
  <si>
    <t>027 628 1646</t>
  </si>
  <si>
    <t>palmerdonaldson@xtra.co.nz</t>
  </si>
  <si>
    <t>Tim</t>
  </si>
  <si>
    <t>Flashings Order</t>
  </si>
  <si>
    <t>Mirrors to be 900mm high and the same width as the vanity installed above a single row of tiles</t>
  </si>
  <si>
    <t>Bulkhead:</t>
  </si>
  <si>
    <t>Edge Protection Order</t>
  </si>
  <si>
    <t>House size:</t>
  </si>
  <si>
    <t>M2</t>
  </si>
  <si>
    <t>Top of the South Continuous</t>
  </si>
  <si>
    <t>7 Fuji Court, Stoke, Nelson</t>
  </si>
  <si>
    <t>03 547 0990</t>
  </si>
  <si>
    <t>contspouter@xtra.co.nz</t>
  </si>
  <si>
    <t>15040RAMEH3RS</t>
  </si>
  <si>
    <t>15040RAMEH3RS48</t>
  </si>
  <si>
    <t>15040RAMEH3RS60</t>
  </si>
  <si>
    <t>4520RAFJH3D2</t>
  </si>
  <si>
    <t>BHSG40105</t>
  </si>
  <si>
    <t>BHSG40115</t>
  </si>
  <si>
    <t>BHSG42030</t>
  </si>
  <si>
    <t>SIGMA 250MM GALV STD CNR SOAKER  42030</t>
  </si>
  <si>
    <t>BOCO10050</t>
  </si>
  <si>
    <t>M10 X 50 COACH BOLT/NUT GALV EACH</t>
  </si>
  <si>
    <t>BOCO10065</t>
  </si>
  <si>
    <t>M10 X 65 COACH BOLT/NUT GALV  EACH</t>
  </si>
  <si>
    <t>BOCO10075</t>
  </si>
  <si>
    <t>M10 X 75 COACH BOLT/NUT GALV  EACH</t>
  </si>
  <si>
    <t>BOCO10100</t>
  </si>
  <si>
    <t>M10 X 100 COACH BOLT/NUT GALV EACH</t>
  </si>
  <si>
    <t>BOCO10120</t>
  </si>
  <si>
    <t>M10 X 120 COACH BOLT/NUT GALV EACH</t>
  </si>
  <si>
    <t>BOCO10130</t>
  </si>
  <si>
    <t>M10 X 130 COACH BOLT/NUT GALV EACH</t>
  </si>
  <si>
    <t>BOCO10140</t>
  </si>
  <si>
    <t>M10 X 140 COACH BOLT/NUT GALV EACH</t>
  </si>
  <si>
    <t>BOCO10150</t>
  </si>
  <si>
    <t>M10 X 150 COACH BOLT/NUT GALV EACH</t>
  </si>
  <si>
    <t>BOCO10160</t>
  </si>
  <si>
    <t>M10 X 160 COACH BOLT/NUT GALV EACH</t>
  </si>
  <si>
    <t>BOCO10200</t>
  </si>
  <si>
    <t>M10 X 200 COACH BOLT/NUT GALV EACH</t>
  </si>
  <si>
    <t>BOCO12050</t>
  </si>
  <si>
    <t>M12 X 50 COACH BOLT/NUT GALV  EACH</t>
  </si>
  <si>
    <t>BOCO12065</t>
  </si>
  <si>
    <t>M12 X 65 COACH BOLT/NUT GALV  EACH</t>
  </si>
  <si>
    <t>BOCO12090</t>
  </si>
  <si>
    <t>M12 X 90 COACH BOLT/NUT GALV  EACH</t>
  </si>
  <si>
    <t>BOCO12120</t>
  </si>
  <si>
    <t>M12 X 120 COACH BOLT/NUT GALV EACH</t>
  </si>
  <si>
    <t>BOCO12130</t>
  </si>
  <si>
    <t>M12 X 130 COACH BOLT/NUT GALV EACH</t>
  </si>
  <si>
    <t>BOCO12140</t>
  </si>
  <si>
    <t>M12 X 140 COACH BOLT/NUT GALV EACH</t>
  </si>
  <si>
    <t>BOCO12160</t>
  </si>
  <si>
    <t>M12 X 160 COACH BOLT/NUT GALV EACH</t>
  </si>
  <si>
    <t>BOCO12170</t>
  </si>
  <si>
    <t>M12 X 170 COACH BOLT/NUT GALV EACH</t>
  </si>
  <si>
    <t>BOCO12180</t>
  </si>
  <si>
    <t>M12 X 180 COACH BOLT/NUT GALV EACH</t>
  </si>
  <si>
    <t>BOCO12220</t>
  </si>
  <si>
    <t>M12 X 220 COACH BOLT/NUT GALV EACH</t>
  </si>
  <si>
    <t>BOCO12240</t>
  </si>
  <si>
    <t>M12 X 240 COACH BOLT/NUT GALV EACH</t>
  </si>
  <si>
    <t>BOCO12260</t>
  </si>
  <si>
    <t>M12 X 260 COACH BOLT/NUT GALV EACH</t>
  </si>
  <si>
    <t>BOCO12280</t>
  </si>
  <si>
    <t>M12 X 280 COACH BOLT/NUT GALV EACH</t>
  </si>
  <si>
    <t>BOCO8050G</t>
  </si>
  <si>
    <t>M8 X 50 COACH BOLT/NUT GALV   EACH</t>
  </si>
  <si>
    <t>BOCOCBNXM12240T</t>
  </si>
  <si>
    <t>BOCOCBNXM1265T</t>
  </si>
  <si>
    <t>BOEN12050</t>
  </si>
  <si>
    <t>M12 X 50 ENG BOLT/NUT GALV    EACH</t>
  </si>
  <si>
    <t>BOEN12065</t>
  </si>
  <si>
    <t>M12 X 65 ENG BOLT/NUT GALV    EACH</t>
  </si>
  <si>
    <t>BOEN12075</t>
  </si>
  <si>
    <t>M12 X 75 ENG BOLT/NUT GALV    EACH</t>
  </si>
  <si>
    <t>BOEN12090</t>
  </si>
  <si>
    <t>M12 X 90 ENG BOLT/NUT GALV    EACH</t>
  </si>
  <si>
    <t>BOEN12100</t>
  </si>
  <si>
    <t>M12 X 100 ENG BOLT/NUT GALV   EACH</t>
  </si>
  <si>
    <t>BOEN12120</t>
  </si>
  <si>
    <t>M12 X 120 ENG BOLT/NUT GALV   EACH</t>
  </si>
  <si>
    <t>BOEN12130</t>
  </si>
  <si>
    <t>M12 X 130 ENG BOLT/NUT GALV   EACH</t>
  </si>
  <si>
    <t>BOEN12140</t>
  </si>
  <si>
    <t>M12 X 140 ENG BOLT/NUT GALV   EACH</t>
  </si>
  <si>
    <t>BOEN12160</t>
  </si>
  <si>
    <t>M12 X 160 ENG BOLT/NUT GALV   EACH</t>
  </si>
  <si>
    <t>BOEN12180</t>
  </si>
  <si>
    <t>M12 X 180 ENG BOLT/NUT GALV   EACH</t>
  </si>
  <si>
    <t>BOEN12220</t>
  </si>
  <si>
    <t>M12 X 220 ENG BOLT/NUT GALV   EACH</t>
  </si>
  <si>
    <t>BOEN12240</t>
  </si>
  <si>
    <t>M12 X 240 ENG BOLT/NUT GALV   EACH</t>
  </si>
  <si>
    <t>BOEN12280</t>
  </si>
  <si>
    <t>M12 X 280 ENG BOLT/NUT GALV   EACH</t>
  </si>
  <si>
    <t>BOEN16100</t>
  </si>
  <si>
    <t>M16 X 100 ENG BOLT/NUT GALV   EACH</t>
  </si>
  <si>
    <t>BOEN16120</t>
  </si>
  <si>
    <t>M16 X 120 ENG BOLT/NUT GALV   EACH</t>
  </si>
  <si>
    <t>BOEN16150</t>
  </si>
  <si>
    <t>M16 X 150 ENG BOLT/NUT GALV   EACH</t>
  </si>
  <si>
    <t>BOEN16200</t>
  </si>
  <si>
    <t>M16 X 200 ENG BOLT/NUT GALV   EACH</t>
  </si>
  <si>
    <t>BOEN16220</t>
  </si>
  <si>
    <t>M16 X 220 ENG BOLT/NUT GALV   EACH</t>
  </si>
  <si>
    <t>BOEN16240</t>
  </si>
  <si>
    <t>M16 X 240 ENG BOLT/NUT GALV   EACH</t>
  </si>
  <si>
    <t>BOEN16300</t>
  </si>
  <si>
    <t>M16 X 300 ENG BOLT/NUT GALV   EACH</t>
  </si>
  <si>
    <t>BOEN1675</t>
  </si>
  <si>
    <t>M16 X 75 ENG BOLT/NUT GALV    EACH</t>
  </si>
  <si>
    <t>BOENBNXM12110T</t>
  </si>
  <si>
    <t>BOENBNXM12160T</t>
  </si>
  <si>
    <t>BOENBNXM12180T</t>
  </si>
  <si>
    <t>BOENBNXM12240T</t>
  </si>
  <si>
    <t>BOENBNXM12280T</t>
  </si>
  <si>
    <t>BOENBNXM16240T</t>
  </si>
  <si>
    <t>BOENBNXM16260T</t>
  </si>
  <si>
    <t>BOHNG12</t>
  </si>
  <si>
    <t>BOHNG16</t>
  </si>
  <si>
    <t>BOHNSS12</t>
  </si>
  <si>
    <t>BOHNSS16</t>
  </si>
  <si>
    <t>BOTR121G</t>
  </si>
  <si>
    <t>BOTR121SS</t>
  </si>
  <si>
    <t>BOTR161G</t>
  </si>
  <si>
    <t>BOTR161SS</t>
  </si>
  <si>
    <t>BUMWTS20025</t>
  </si>
  <si>
    <t>DOFPCSR</t>
  </si>
  <si>
    <t>DSPAL120831</t>
  </si>
  <si>
    <t>CARTERS 50MM HOUSE BRAND BRUSH 120831</t>
  </si>
  <si>
    <t>FXLL10T15</t>
  </si>
  <si>
    <t>L/LOK 10T15 TYLOK NAIL PLATE  300X102MM</t>
  </si>
  <si>
    <t>FXLL10T20</t>
  </si>
  <si>
    <t>L/LOK 10T20 TYLOK NAIL PLATE  300X136MM</t>
  </si>
  <si>
    <t>FXLL10T5</t>
  </si>
  <si>
    <t>L/LOK 10T5 TYLOK NAIL PLATE   300X34MM</t>
  </si>
  <si>
    <t>FXLL12T10</t>
  </si>
  <si>
    <t>L/LOK 12T10 TYLOK NAIL PLATE  360X68MM</t>
  </si>
  <si>
    <t>FXLL12T5</t>
  </si>
  <si>
    <t>L/LOK 12T5 TYLOK NAIL PLATE   360X34MM</t>
  </si>
  <si>
    <t>FXLL2T5</t>
  </si>
  <si>
    <t>L/LOK 2T5 TYLOK NAIL PLATE    60X34MM</t>
  </si>
  <si>
    <t>FXLL6KNHC</t>
  </si>
  <si>
    <t>FXLL6T20</t>
  </si>
  <si>
    <t>L/LOK 6T20 TYLOK NAIL PLATE   180X136MM</t>
  </si>
  <si>
    <t>FXLLCT160LHSS</t>
  </si>
  <si>
    <t>L/LOK CEILING TIE S/STEEL L/H CT160LHSS</t>
  </si>
  <si>
    <t>FXLLCT160RHSS</t>
  </si>
  <si>
    <t>L/LOK CEILING TIE S/STEEL R/H CT160RHSS</t>
  </si>
  <si>
    <t>FXLLCT200LH</t>
  </si>
  <si>
    <t>L/LOK CT200 200MM CEILING TIE LEFT HAND EACH</t>
  </si>
  <si>
    <t>FXLLCT200LHSS</t>
  </si>
  <si>
    <t>L/LOK CT200 200MM CEILING TIE LEFT HAND S/STEEL EACH</t>
  </si>
  <si>
    <t>FXLLCT200RH</t>
  </si>
  <si>
    <t>L/LOK CT200 200MM CEILING TIE RIGHT HAND EACH</t>
  </si>
  <si>
    <t>FXLLCT200RHSS</t>
  </si>
  <si>
    <t>L/LOK CT200 200MM CEILING TIE RIGHT HAND S/STEEL EACH</t>
  </si>
  <si>
    <t>FXLLCT400</t>
  </si>
  <si>
    <t>L/LOK CT400 CYCLONE TIE EACH  400X27X1MM</t>
  </si>
  <si>
    <t>FXLLSN</t>
  </si>
  <si>
    <t>FXLLSSCPC80</t>
  </si>
  <si>
    <t>L/LOK CONCEALED PURLIN CLEAT S/STEEL 80MM  SSCPC80</t>
  </si>
  <si>
    <t>FXLLSSPF</t>
  </si>
  <si>
    <t>FXLLSSSB10</t>
  </si>
  <si>
    <t>L/LOK SS STRIP BRACE 10M COIL NO TENSIONERS  SSSB10</t>
  </si>
  <si>
    <t>FXLLSSTPF</t>
  </si>
  <si>
    <t>FXWACUP8NP</t>
  </si>
  <si>
    <t>FXWAG06</t>
  </si>
  <si>
    <t>FXWAG10</t>
  </si>
  <si>
    <t>FXWAG10S50503</t>
  </si>
  <si>
    <t>FXWAG16S50503</t>
  </si>
  <si>
    <t>FXWASS10S50503</t>
  </si>
  <si>
    <t>FXWASS1224</t>
  </si>
  <si>
    <t>FXWASS16R</t>
  </si>
  <si>
    <t>FXWASS16S50503</t>
  </si>
  <si>
    <t>HERNINFHD200LPG</t>
  </si>
  <si>
    <t>HERNINFHD200NG</t>
  </si>
  <si>
    <t>HERNR3601GL</t>
  </si>
  <si>
    <t>LLSCDAX7005701</t>
  </si>
  <si>
    <t>LLSCDAX7006701</t>
  </si>
  <si>
    <t>LLSCDXJ10VCNASS</t>
  </si>
  <si>
    <t>LLSCDXJ10VMARSS</t>
  </si>
  <si>
    <t>LLSCDXJ170MARSS</t>
  </si>
  <si>
    <t>LLSCDXJ40VCNASS</t>
  </si>
  <si>
    <t>LLSCDXJ40VMARSS</t>
  </si>
  <si>
    <t>LLSCDXJD62VSS</t>
  </si>
  <si>
    <t>LLSCSRL14042</t>
  </si>
  <si>
    <t>SCHLAGE ACCENT PASSAGE LATCH  REV F10 SNP STD PACK SRL14042</t>
  </si>
  <si>
    <t>LLWB7113LDBN</t>
  </si>
  <si>
    <t>LLWB7113RDBN</t>
  </si>
  <si>
    <t>MDAX305150</t>
  </si>
  <si>
    <t>MDHAST304871</t>
  </si>
  <si>
    <t>SCYON STRIA ALUMINIUM INT CNR 3000MM      304871</t>
  </si>
  <si>
    <t>MDHAST304872</t>
  </si>
  <si>
    <t>SCYON STRIA ALUMINIUM EXT BOX CNR 3000MM      304872</t>
  </si>
  <si>
    <t>MDHAST305430</t>
  </si>
  <si>
    <t>SCYON STRIA ALUMINIUM JAMB FLASHING 3000MM      305430</t>
  </si>
  <si>
    <t>MDHAST305431</t>
  </si>
  <si>
    <t>SCYON STRIA ALUMINIUM CAVITY CLOSURE 3000MM      305431</t>
  </si>
  <si>
    <t>MDHAST305507</t>
  </si>
  <si>
    <t>SCYON STRIA ALUMINIUM VERTICAL JOINT FLASHING 3000MM  305507</t>
  </si>
  <si>
    <t>MOCUBA601254</t>
  </si>
  <si>
    <t>MOCUBC4054</t>
  </si>
  <si>
    <t>MODO45C</t>
  </si>
  <si>
    <t>MOFJ05</t>
  </si>
  <si>
    <t>MOFJ0554</t>
  </si>
  <si>
    <t>MOFJ07</t>
  </si>
  <si>
    <t>MOFJ0754</t>
  </si>
  <si>
    <t>MOFJ1801918</t>
  </si>
  <si>
    <t>MOFJ2054PP</t>
  </si>
  <si>
    <t>MOFJ23</t>
  </si>
  <si>
    <t>MOFJ2354</t>
  </si>
  <si>
    <t>MOFJ26</t>
  </si>
  <si>
    <t>MOFJ2654</t>
  </si>
  <si>
    <t>MOFJ51A54</t>
  </si>
  <si>
    <t>MOFP0154</t>
  </si>
  <si>
    <t>MOFP0254</t>
  </si>
  <si>
    <t>MOFP0754</t>
  </si>
  <si>
    <t>MOFP15B54</t>
  </si>
  <si>
    <t>MOFP1954PP</t>
  </si>
  <si>
    <t>MOFP2754</t>
  </si>
  <si>
    <t>MOFT1954</t>
  </si>
  <si>
    <t>MOFT2754</t>
  </si>
  <si>
    <t>MORA26</t>
  </si>
  <si>
    <t>MORA32</t>
  </si>
  <si>
    <t>MORA33</t>
  </si>
  <si>
    <t>PACHAPU1</t>
  </si>
  <si>
    <t>PLAQLCT</t>
  </si>
  <si>
    <t>PLAQLMAX</t>
  </si>
  <si>
    <t>PLAQLMAXSLIM</t>
  </si>
  <si>
    <t>PLATALSP</t>
  </si>
  <si>
    <t>PLCLBKAH1675</t>
  </si>
  <si>
    <t>PLCLBKAH1800</t>
  </si>
  <si>
    <t>PLCLBLKAH1675</t>
  </si>
  <si>
    <t>PLCLBLKAH1800</t>
  </si>
  <si>
    <t>PLCLBSKAH1675</t>
  </si>
  <si>
    <t>PLCLBSKAH1800</t>
  </si>
  <si>
    <t>PLCLCZDS10B</t>
  </si>
  <si>
    <t>PLCLCZDS10W</t>
  </si>
  <si>
    <t>PLCLCZDS9W</t>
  </si>
  <si>
    <t>PLCLDCBE2SF</t>
  </si>
  <si>
    <t>PLCLDCBE2SM</t>
  </si>
  <si>
    <t>PLCLDCBE3SF</t>
  </si>
  <si>
    <t>PLCLDCBE3SM</t>
  </si>
  <si>
    <t>PLCLDSDR</t>
  </si>
  <si>
    <t>PLCLDWL2SMWH</t>
  </si>
  <si>
    <t>PLCLDWL3SMWH</t>
  </si>
  <si>
    <t>PLCLPBL2SF1655</t>
  </si>
  <si>
    <t>PLCLSWL129F3W</t>
  </si>
  <si>
    <t>PLCLSWLOH10M2W</t>
  </si>
  <si>
    <t>PLCLSWLOH11F2W</t>
  </si>
  <si>
    <t>PLCLSWLOH11F3W</t>
  </si>
  <si>
    <t>PLCLSWLOH129F2W</t>
  </si>
  <si>
    <t>PLCLSWLOH99F2W</t>
  </si>
  <si>
    <t>PLCLSWLOH99F3W</t>
  </si>
  <si>
    <t>PLCLSWLOH99M2W</t>
  </si>
  <si>
    <t>PLCY31218013</t>
  </si>
  <si>
    <t>RHEEM WATER HEATER 180L MP 2KW 488X1720H 31218013</t>
  </si>
  <si>
    <t>PLCY325250050</t>
  </si>
  <si>
    <t>PLCY91318015</t>
  </si>
  <si>
    <t>PLFS11015PL</t>
  </si>
  <si>
    <t>FILTER SLEEVE 110 X 15M PRELOADED</t>
  </si>
  <si>
    <t>PLFS11030PL</t>
  </si>
  <si>
    <t>PLHMCNEMPK</t>
  </si>
  <si>
    <t>PLMEWABCP</t>
  </si>
  <si>
    <t>WAIPORI BASIN MIXER   WABCP</t>
  </si>
  <si>
    <t>PLMEWABHCP</t>
  </si>
  <si>
    <t>PLMEWABWCP</t>
  </si>
  <si>
    <t>PLMEWAHPSCP</t>
  </si>
  <si>
    <t>WAIPORI SHOWER MIXER MP    WAHPSCP</t>
  </si>
  <si>
    <t>PLMEWAHPUSCP</t>
  </si>
  <si>
    <t>WAIPORI ULTRA SHOWER MIXER MP    WAHPUSCP</t>
  </si>
  <si>
    <t>PLMEWAKCP</t>
  </si>
  <si>
    <t>WAIPORI SINK MIXER     WAKCP</t>
  </si>
  <si>
    <t>PLMEWASHCP</t>
  </si>
  <si>
    <t>WAIPORI SHOWER MIXER WITH FASTFLOW    WASHCP</t>
  </si>
  <si>
    <t>PLMEWASPH200CP</t>
  </si>
  <si>
    <t>WAIPORI HOB MOUNTED SWIVEL BATH SPOUT   WASPH200CP</t>
  </si>
  <si>
    <t>PLMEWASPW200CP</t>
  </si>
  <si>
    <t>WAIPORI WALL MOUNTED BATH SPOUT   WASPW200CP</t>
  </si>
  <si>
    <t>PLMEWAWSLCP</t>
  </si>
  <si>
    <t>WAIPORI WALL MOUNTED SINGLE LEVER MIXER MP    WAWSLCP</t>
  </si>
  <si>
    <t>PLRNMC100V1Z</t>
  </si>
  <si>
    <t>PLRNR1385</t>
  </si>
  <si>
    <t>RINNAI INFINITY PIPE WORK     COVER R1385</t>
  </si>
  <si>
    <t>PLRNR1402</t>
  </si>
  <si>
    <t>RINNAI INFINITY PIPE COVER              R1402</t>
  </si>
  <si>
    <t>PLWCALT1BEW</t>
  </si>
  <si>
    <t>PLWCALT1BIW</t>
  </si>
  <si>
    <t>PLWCCRW45006W</t>
  </si>
  <si>
    <t>PPEP12CD2712</t>
  </si>
  <si>
    <t>PPEP12SCPF1124S</t>
  </si>
  <si>
    <t>PPEP12SCPF1127T</t>
  </si>
  <si>
    <t>PPEP17CD2712</t>
  </si>
  <si>
    <t>PPEP17CDT2712</t>
  </si>
  <si>
    <t>PPEP7BA2712B</t>
  </si>
  <si>
    <t>PPEP7CDT2712</t>
  </si>
  <si>
    <t>PPEP9DDT2412</t>
  </si>
  <si>
    <t>PPHF45M2</t>
  </si>
  <si>
    <t>PPHFAPG92412</t>
  </si>
  <si>
    <t>PSMP61545WHT3</t>
  </si>
  <si>
    <t>PALLISIDE WINDOW CAVITY CLOSER WHITE 3M    61545WHT3</t>
  </si>
  <si>
    <t>PSMPFMBC836</t>
  </si>
  <si>
    <t>PSMPFMBC8CAL36</t>
  </si>
  <si>
    <t>PALLISIDE FOAM SOFFIT MOULD 40X18 CALICO 3.6M</t>
  </si>
  <si>
    <t>PSMPFMBC8SAN36</t>
  </si>
  <si>
    <t>PALLISIDE FOAM SOFFIT MOULD 40X18 SANDSTONE 3.6M</t>
  </si>
  <si>
    <t>PSMPFMBC8SLT36</t>
  </si>
  <si>
    <t>PALLISIDE FOAM SOFFIT MOULD 40X18 SLATE 3.6M   FMBC8SLT3.6</t>
  </si>
  <si>
    <t>PSMPFMBC8TEA36</t>
  </si>
  <si>
    <t>PSMPFMBC8TRST36</t>
  </si>
  <si>
    <t>PSMPMCMSSTEA</t>
  </si>
  <si>
    <t>PALLISIDE MS SEALANT TEA  MCMSSTEA</t>
  </si>
  <si>
    <t>PSMPMCSCAL</t>
  </si>
  <si>
    <t>PALLISIDE SOLVENT CEMENT CALICO 180G   MCS.CAL</t>
  </si>
  <si>
    <t>PSMPMCSRST</t>
  </si>
  <si>
    <t>PALLISIDE SOLVENT CEMENT RIVERSTONE 180G   MCS.RST</t>
  </si>
  <si>
    <t>PSMPMCSSAN</t>
  </si>
  <si>
    <t>PALLISIDE SOLVENT CEMENT SANDSTONE 180G   MCS.SAN</t>
  </si>
  <si>
    <t>PSMPMCSTEA</t>
  </si>
  <si>
    <t>PALLISIDE SOLVENT CEMENT TEA  180G   MCS.TEA</t>
  </si>
  <si>
    <t>PSMPMV13527CAL</t>
  </si>
  <si>
    <t>PALLISIDE CNR 135 BOXED INT/EXT 2 PART 2.7M CALICO</t>
  </si>
  <si>
    <t>PSMPMV13527SAN</t>
  </si>
  <si>
    <t>PALLISIDE CNR 135 BOXED INT/EXT 2 PART 2.7M SANDSTONE</t>
  </si>
  <si>
    <t>PSMPMV13527WH</t>
  </si>
  <si>
    <t>PALLISIDE CNR 135 BOXED INT/EXT 2 PART 2.7M  WHT MV1352.7</t>
  </si>
  <si>
    <t>PSMPMV135RST27</t>
  </si>
  <si>
    <t>PALLISIDE CNR 135 BOXED INT/EXT 2 PART 2.7M RIVERSTONE</t>
  </si>
  <si>
    <t>PSMPMV135SLT27</t>
  </si>
  <si>
    <t>PALLISIDE CNR 135 BOXED INT/EXT 2 PART 2.7M SLATE</t>
  </si>
  <si>
    <t>PSMPMV135TEA27</t>
  </si>
  <si>
    <t>PALLISIDE CNR 135 BOXED INT/EXT 2 PART 2.7M TEA  MV135TEA2.7</t>
  </si>
  <si>
    <t>PSMPMV2CH36</t>
  </si>
  <si>
    <t>PSMPMV2CHCAL36</t>
  </si>
  <si>
    <t>PALLISIDE 2 PCE CHANNEL 3.6M CALICO  MV2CHCAL3.6</t>
  </si>
  <si>
    <t>PSMPMV2CHRST36</t>
  </si>
  <si>
    <t>PALLISIDE 2 PCE CHANNEL 3.6M RIVERSTONE  MV2CHRST3.6</t>
  </si>
  <si>
    <t>PSMPMV2CHSAN36</t>
  </si>
  <si>
    <t>PALLISIDE 2 PCE CHANNEL 3.6M SANDSTONE  MV2CHSAN3.6</t>
  </si>
  <si>
    <t>PSMPMV2CHSLT36</t>
  </si>
  <si>
    <t>PALLISIDE 2 PCE CHANNEL 3.6M SLATE MV2CHSLT3.6</t>
  </si>
  <si>
    <t>PSMPMV2CHTEA36</t>
  </si>
  <si>
    <t>PSMPMV2ZALCAL38</t>
  </si>
  <si>
    <t>PALLISIDE 2 PIECE Z FLASHING ALUMINIUM CAP CALICO 3.8M</t>
  </si>
  <si>
    <t>PSMPMV2ZALTEA38</t>
  </si>
  <si>
    <t>PALLISIDE 2PCE Z FLASHING ALUMINIUM CAP TEA 3.8M</t>
  </si>
  <si>
    <t>PSMPMV2ZALWH38</t>
  </si>
  <si>
    <t>PALLISIDE 2 PIECE Z FLASHING ALUMINIUM CAP WHITE 3.8M</t>
  </si>
  <si>
    <t>PSMPMV2ZCAL38B</t>
  </si>
  <si>
    <t>PALLISIDE 2 PIECE Z FLASHING BASE CALICO 3.8M  MV2ZCAL3.8B</t>
  </si>
  <si>
    <t>PSMPMV2ZRST38B</t>
  </si>
  <si>
    <t>PSMPMV2ZSAN38B</t>
  </si>
  <si>
    <t>PALLISIDE 2 PIECE Z FLASHING BASE SANDSTONE 3.8M MV2ZSAN3.8B</t>
  </si>
  <si>
    <t>PSMPMV2ZSLT38B</t>
  </si>
  <si>
    <t>PALLISIDE 2 PIECE Z FLASHING BASE SLATE 3.8M  MV2ZSLT3.8B</t>
  </si>
  <si>
    <t>PSMPMV2ZTEA38B</t>
  </si>
  <si>
    <t>PALLISIDE 2 PIECE Z FLASHING BASE TEA 3.8M      MV2ZTEA3.8B</t>
  </si>
  <si>
    <t>PSMPMV2ZWH38B</t>
  </si>
  <si>
    <t>PSMPMVCB27</t>
  </si>
  <si>
    <t>PALLISIDE CNR SOAKER BASE 2.7M   MVCB2.7</t>
  </si>
  <si>
    <t>PSMPMVCH36</t>
  </si>
  <si>
    <t>PSMPMVCHCAL36</t>
  </si>
  <si>
    <t>PALLISIDE ONE PART CHANNEL TRIM CALICO 3.6M MVCHCAL3.6</t>
  </si>
  <si>
    <t>PSMPMVCHRST36</t>
  </si>
  <si>
    <t>PSMPMVCHSAN36</t>
  </si>
  <si>
    <t>PALLISIDE ONE PART CHANNEL TRIM SANDSTONE 3.6M MVCHSAN3.6</t>
  </si>
  <si>
    <t>PSMPMVCHSLT36</t>
  </si>
  <si>
    <t>PALLISIDE ONE PART CHANNEL TRIM SLATE 3.6M MVCHSLT3.6</t>
  </si>
  <si>
    <t>PSMPMVCHTEA36</t>
  </si>
  <si>
    <t>PALLISIDE ONE PART CHANNEL TRIM TEA 3.6M MVCHTEA3.6</t>
  </si>
  <si>
    <t>PSMPMVCVT36</t>
  </si>
  <si>
    <t>PALLISIDE CAVITY VERMIN TRAY 3.6M  WHITE MVCVT3.6</t>
  </si>
  <si>
    <t>PSMPMVEP</t>
  </si>
  <si>
    <t>PALLISIDE END PLUG RUST WHT   MVEPWHT</t>
  </si>
  <si>
    <t>PSMPMVEPCAL</t>
  </si>
  <si>
    <t>PALLISIDE END PLUG RUST CALICO   MVEPCAL</t>
  </si>
  <si>
    <t>PSMPMVEPRST</t>
  </si>
  <si>
    <t>PALLISIDE END PLUG RUST RIVERSTONE   MVEPRST</t>
  </si>
  <si>
    <t>PSMPMVEPSAN</t>
  </si>
  <si>
    <t>PALLISIDE END PLUG RUST SANDSTONE   MVEPSAN</t>
  </si>
  <si>
    <t>PSMPMVEPSLT</t>
  </si>
  <si>
    <t>PALLISIDE END PLUG RUST SLATE   MVEPSLT</t>
  </si>
  <si>
    <t>PSMPMVEPTEA</t>
  </si>
  <si>
    <t>PALLISIDE END PLUG RUST TEA   MVEPTEA</t>
  </si>
  <si>
    <t>PSMPMVEPTRADCAL</t>
  </si>
  <si>
    <t>PALLISIDE TRAD END PLUG CALICO    MVEPTRADCAL</t>
  </si>
  <si>
    <t>PSMPMVEPTRADRST</t>
  </si>
  <si>
    <t>PALLISIDE TRAD END PLUG RIVERSTONE   MVEPTRADRST</t>
  </si>
  <si>
    <t>PSMPMVEPTRADSAN</t>
  </si>
  <si>
    <t>PALLISIDE TRAD END PLUG SANDSTONE   MVEPTRADSAN</t>
  </si>
  <si>
    <t>PSMPMVEPTRADSLT</t>
  </si>
  <si>
    <t>PALLISIDE TRAD END PLUG SLATE   MVEPTRADSLT</t>
  </si>
  <si>
    <t>PSMPMVEPTRADTEA</t>
  </si>
  <si>
    <t>PALLISIDE TRAD END PLUG TEA   MVEPTRADTEA</t>
  </si>
  <si>
    <t>PSMPMVEPTRADWH</t>
  </si>
  <si>
    <t>PALLISIDE TRAD END PLUG WHT   MVEPTRADWH</t>
  </si>
  <si>
    <t>PSMPMVIB30</t>
  </si>
  <si>
    <t>PSMPMVICCAL3</t>
  </si>
  <si>
    <t>PALLISIDE INT CNR CAP 3.0M CALICO  MVICCAL3</t>
  </si>
  <si>
    <t>PSMPMVICRST3</t>
  </si>
  <si>
    <t>PSMPMVICSAN3</t>
  </si>
  <si>
    <t>PALLISIDE INT CNR CAP 3.0M SANDSTONE  MVICSAN3</t>
  </si>
  <si>
    <t>PSMPMVICSLT3</t>
  </si>
  <si>
    <t>PALLISIDE INT CNR CAP 3.0M SLATE MVICSLT3</t>
  </si>
  <si>
    <t>PSMPMVICTEA3</t>
  </si>
  <si>
    <t>PSMPMVICWHT3</t>
  </si>
  <si>
    <t>PSMPMVIE36</t>
  </si>
  <si>
    <t>PSMPMVIECAL36</t>
  </si>
  <si>
    <t>PALLISIDE 2 PCE EXTERNAL CNR 3.6M CALICO  MVIECAL3.6</t>
  </si>
  <si>
    <t>PSMPMVIESAN36</t>
  </si>
  <si>
    <t>PALLISIDE 2 PCE EXTERNAL CNR 3.6M SANDSTONE  MVIESAN3.6</t>
  </si>
  <si>
    <t>PSMPMVIESLT36</t>
  </si>
  <si>
    <t>PALLISIDE 2 PCE EXTERNAL CNR 3.6M SLATE  MVIESLT3.6</t>
  </si>
  <si>
    <t>PSMPMVJ27</t>
  </si>
  <si>
    <t>PSMPMVJ27RST</t>
  </si>
  <si>
    <t>PSMPMVJTEA27</t>
  </si>
  <si>
    <t>PSMPMVS36</t>
  </si>
  <si>
    <t>PALLISIDE STARTER STRIP 3.6M  MVSWHT3.6</t>
  </si>
  <si>
    <t>PSMPMVSC</t>
  </si>
  <si>
    <t>PSMPMVSCCAL</t>
  </si>
  <si>
    <t>PALLISIDE CNR SOAKER RUST CALICO  MVSCCAL</t>
  </si>
  <si>
    <t>PSMPMVSCRST</t>
  </si>
  <si>
    <t>PALLISIDE CNR SOAKER  RUST RIVERSTONE  MVSCRST</t>
  </si>
  <si>
    <t>PSMPMVSCSAN</t>
  </si>
  <si>
    <t>PALLISIDE CNR SOAKER RUST SANDSTONE MVSCSAN</t>
  </si>
  <si>
    <t>PSMPMVSCSLT</t>
  </si>
  <si>
    <t>PALLISIDE CNR SOAKER RUST SLATE MVSCSLT</t>
  </si>
  <si>
    <t>PSMPMVSCTEA</t>
  </si>
  <si>
    <t>PALLISIDE CNR SOAKER RUST TEA MVSCTEA</t>
  </si>
  <si>
    <t>PSMPMVSCTRADCAL</t>
  </si>
  <si>
    <t>PALLISIDE CNR SOAKER TRAD CALICO  MVSCTRADCAL</t>
  </si>
  <si>
    <t>PSMPMVSCTRADRST</t>
  </si>
  <si>
    <t>PALLISIDE CNR SOAKER TRAD RIVERSTONE MVSCTRADRST</t>
  </si>
  <si>
    <t>PSMPMVSCTRADSAN</t>
  </si>
  <si>
    <t>PALLISIDE CNR SOAKER TRAD SANDSTONE  MVSCTRADSAN</t>
  </si>
  <si>
    <t>PSMPMVSCTRADSLT</t>
  </si>
  <si>
    <t>PALLISIDE CNR SOAKER TRAD SLATE MVSCTRADSLT</t>
  </si>
  <si>
    <t>PSMPMVSCTRADTEA</t>
  </si>
  <si>
    <t>PALLISIDE CNR SOAKER TRAD TEA MVSCTRADTEA</t>
  </si>
  <si>
    <t>PSMPMVSCTRADWH</t>
  </si>
  <si>
    <t>PSMPMVSF</t>
  </si>
  <si>
    <t>PALLISIDE FLAT SOAKER RUST WHITE MVSFWHT</t>
  </si>
  <si>
    <t>PSMPMVSFCAL</t>
  </si>
  <si>
    <t>PALLISIDE FLAT SOAKER RUST CALICO  MVSFCAL</t>
  </si>
  <si>
    <t>PSMPMVSFRST</t>
  </si>
  <si>
    <t>PALLISIDE FLAT SOAKER RUST RIVERSTONE  MVSFRST</t>
  </si>
  <si>
    <t>PSMPMVSFSAN</t>
  </si>
  <si>
    <t>PALLISIDE FLAT SOAKER RUST SANDSTONE  MVSFSAN</t>
  </si>
  <si>
    <t>PSMPMVSFSLT</t>
  </si>
  <si>
    <t>PALLISIDE FLAT SOAKER RUST SLATE MVSFSLT</t>
  </si>
  <si>
    <t>PSMPMVSFTEA</t>
  </si>
  <si>
    <t>PALLISIDE FLAT SOAKER RUST TEA MVSTEA</t>
  </si>
  <si>
    <t>PSMPMVSFTRADCAL</t>
  </si>
  <si>
    <t>PALLISIDE FLAT SOAKER TRAD CALICO   MVSFTRADCAL</t>
  </si>
  <si>
    <t>PSMPMVSFTRADRST</t>
  </si>
  <si>
    <t>PALLISIDE FLAT SOAKER TRAD RIVERSTONE   MVSFTRADRST</t>
  </si>
  <si>
    <t>PSMPMVSFTRADSAN</t>
  </si>
  <si>
    <t>PALLISIDE FLAT SOAKER TRAD SANDSTONE  MVSFTRADSAN</t>
  </si>
  <si>
    <t>PSMPMVSFTRADSLT</t>
  </si>
  <si>
    <t>PALLISIDE FLAT SOAKER TRAD SLATE  MVSFTRADSLT</t>
  </si>
  <si>
    <t>PSMPMVSFTRADTEA</t>
  </si>
  <si>
    <t>PALLISIDE FLAT SOAKER TRAD TEA MVSFTRADTEA</t>
  </si>
  <si>
    <t>PSMPMVSFTRADWH</t>
  </si>
  <si>
    <t>PALLISIDE FLAT SOAKER TRAD WHITE MVSFTRADWH</t>
  </si>
  <si>
    <t>PSMPMVWCBFWHT36</t>
  </si>
  <si>
    <t>PALLISIDE WINDOW CAVITY BASE FLASH WHITE   MVWCBFWHT3.6</t>
  </si>
  <si>
    <t>PSMPMVWJFB36</t>
  </si>
  <si>
    <t>PALLISIDE WINDOW JAMB FLASHING 3.6M BASE WHITE    MVWJFB3.6</t>
  </si>
  <si>
    <t>PSMPMVWSC36RS</t>
  </si>
  <si>
    <t>PALLISIDE WINDOW SCRIBER CAP 3.6 RUST SLATE MVWSCRSLT3.6</t>
  </si>
  <si>
    <t>PSMPMVWSC36RT</t>
  </si>
  <si>
    <t>PALLISIDE WINDOW SCRIBER CAP 3.6 RUST TEA</t>
  </si>
  <si>
    <t>PSMPMVWSC36TR</t>
  </si>
  <si>
    <t>PALLISIDE WINDOW SCRIBER CAP 3.6 TRAD RIVERSTONE</t>
  </si>
  <si>
    <t>PSMPMVWSC36TT</t>
  </si>
  <si>
    <t>PALLISIDE WINDOW SCRIBER CAP 3.6 TRAD TEA</t>
  </si>
  <si>
    <t>PSMPMVWSC36TW</t>
  </si>
  <si>
    <t>PALLISIDE WINDOW SCRIBER CAP 3.6 TRAD WHITE</t>
  </si>
  <si>
    <t>PSMPMVWSCR36RW</t>
  </si>
  <si>
    <t>PALLISIDE WINDOW SCRIBER CAP 3.6 RUST WHITE   MVWSCRWH3.6</t>
  </si>
  <si>
    <t>PSMPMVWSCRCAL36</t>
  </si>
  <si>
    <t>PALLISIDE WINDOW SCRIBER CAP 3.6 CALICO   MVWSCRCAL3.6</t>
  </si>
  <si>
    <t>PSMPMVWSCRRST36</t>
  </si>
  <si>
    <t>PALLISIDE WINDOW SCRIBER CAP 3.6 RUST RIVERSTONE</t>
  </si>
  <si>
    <t>PSMPMVWSCRSAN36</t>
  </si>
  <si>
    <t>PALLISIDE WINDOW SCRIBER CAP 3.6 RUST SANDSTONE MVWSCRSAN3.6</t>
  </si>
  <si>
    <t>PSMPMVWSCTCAL36</t>
  </si>
  <si>
    <t>PALLISIDE WINDOW SCRIBER CAP 3.6 TRAD CALICO</t>
  </si>
  <si>
    <t>PSMPMVWSCTSAN36</t>
  </si>
  <si>
    <t>PALLISIDE WINDOW SCRIBER CAP 3.6 TRAD SANDSTONE</t>
  </si>
  <si>
    <t>PSMPMVWSCTSLT36</t>
  </si>
  <si>
    <t>PALLISIDE WINDOW SCRIBER CAP 3.6 TRAD SLATE</t>
  </si>
  <si>
    <t>PSMPMVWSTCAL36</t>
  </si>
  <si>
    <t>PALLISIDE SILL TRAY CALICO 3.6M   MVWSTCAL3.6</t>
  </si>
  <si>
    <t>PSMPMVWSTRST36</t>
  </si>
  <si>
    <t>PALLISIDE SILL TRAY RIVERSTONE 3.6M   MVWSTRST3.6</t>
  </si>
  <si>
    <t>PSMPMVWSTSAN36</t>
  </si>
  <si>
    <t>PALLISIDE SILL TRAY SANDSTONE 3.6M   MVWSTSAN3.6</t>
  </si>
  <si>
    <t>PSMPMVWSTSLT36</t>
  </si>
  <si>
    <t>PALLISIDE SILL TRAY SLATE 3.6M   MVWSTSLT3.6</t>
  </si>
  <si>
    <t>PSMPMVWSTTEA36</t>
  </si>
  <si>
    <t>PALLISIDE SILL TRAY TEA 3.6M   MVWSTTEA3.6</t>
  </si>
  <si>
    <t>PSMPPSF12CAL</t>
  </si>
  <si>
    <t>PALLISIDE FASTFIX FASTENERS CALICO   PSF.12CAL PER BAG OF 50</t>
  </si>
  <si>
    <t>PSMPPSF12RST</t>
  </si>
  <si>
    <t>PALLISIDE FASTFIX FASTENERS RIVERSTONE   PSF.12RST  PKT/50</t>
  </si>
  <si>
    <t>PSMPPSF12SAN</t>
  </si>
  <si>
    <t>PALLISIDE FASTFIX FASTENERS SANDSTONE   PSF.12SAN</t>
  </si>
  <si>
    <t>PSMPPSF12SLT</t>
  </si>
  <si>
    <t>PALLISIDE FASTFIX FASTENERS SLATE  PSF.12SLT</t>
  </si>
  <si>
    <t>PSMPPSF12TEA</t>
  </si>
  <si>
    <t>PALLISIDE FASTFIX FASTENERS TEA    XMAS TREE TYPE PSF.12TEA</t>
  </si>
  <si>
    <t>PSMPPSF12WH</t>
  </si>
  <si>
    <t>PALLISIDE FASTFIX FASTENERS WHITE   PSF.12WH   PKT/50</t>
  </si>
  <si>
    <t>QPLATSIRAL1200E</t>
  </si>
  <si>
    <t>QPLATSIRAL1200L</t>
  </si>
  <si>
    <t>QPLATSIRAL1200S</t>
  </si>
  <si>
    <t>QPLATSIRAL750E</t>
  </si>
  <si>
    <t>QPLATSIRAL750L</t>
  </si>
  <si>
    <t>QPLATSIRAL900E</t>
  </si>
  <si>
    <t>QPLATSIRAL900L</t>
  </si>
  <si>
    <t>QPLATSIRAL900S</t>
  </si>
  <si>
    <t>QPLATSIRSL1200E</t>
  </si>
  <si>
    <t>QPLATSIRSL1200L</t>
  </si>
  <si>
    <t>QPLATSIRSL1200S</t>
  </si>
  <si>
    <t>QPLATSIRSL750E</t>
  </si>
  <si>
    <t>QPLATSIRSL750L</t>
  </si>
  <si>
    <t>QPLATSIRSL750S</t>
  </si>
  <si>
    <t>QPLATSIRSL900E</t>
  </si>
  <si>
    <t>QPLATSIRSL900L</t>
  </si>
  <si>
    <t>QPLATSIRSL900S</t>
  </si>
  <si>
    <t>QPLATSIRVE1200E</t>
  </si>
  <si>
    <t>QPLATSIRVE1200L</t>
  </si>
  <si>
    <t>QPLATSIRVE1200S</t>
  </si>
  <si>
    <t>QPLATSIRVE750E</t>
  </si>
  <si>
    <t>QPLATSIRVE750L</t>
  </si>
  <si>
    <t>QPLATSIRVE750S</t>
  </si>
  <si>
    <t>QPLATSIRVE900E</t>
  </si>
  <si>
    <t>QPLATSIRVE900L</t>
  </si>
  <si>
    <t>QPLATSIRVE900S</t>
  </si>
  <si>
    <t>QPLATSOJM050E</t>
  </si>
  <si>
    <t>QPLATSOJM050L</t>
  </si>
  <si>
    <t>QPLATSOJM050S</t>
  </si>
  <si>
    <t>QPLATSOJM075E</t>
  </si>
  <si>
    <t>QPLATSOJM075L</t>
  </si>
  <si>
    <t>QPLATSOJM075S</t>
  </si>
  <si>
    <t>QPLATSOJM090E</t>
  </si>
  <si>
    <t>QPLATSOJM090L</t>
  </si>
  <si>
    <t>QPLATSOJM090S</t>
  </si>
  <si>
    <t>QPLATSOJM120E</t>
  </si>
  <si>
    <t>QPLATSOJM120L</t>
  </si>
  <si>
    <t>QPLATSOJM120S</t>
  </si>
  <si>
    <t>QPLATSOJMC050E</t>
  </si>
  <si>
    <t>QPLATSOJMC050L</t>
  </si>
  <si>
    <t>QPLATSOJMC050S</t>
  </si>
  <si>
    <t>QPLATSOJMC075E</t>
  </si>
  <si>
    <t>QPLATSOJMC075L</t>
  </si>
  <si>
    <t>QPLATSOJMC075S</t>
  </si>
  <si>
    <t>QPLATSOJMC090E</t>
  </si>
  <si>
    <t>QPLATSOJMC090L</t>
  </si>
  <si>
    <t>QPLATSOJMC090S</t>
  </si>
  <si>
    <t>QPLATSOJMC120E</t>
  </si>
  <si>
    <t>QPLATSOJMC120L</t>
  </si>
  <si>
    <t>QPLATSOJMC120S</t>
  </si>
  <si>
    <t>QPLATSOJS020E</t>
  </si>
  <si>
    <t>QPLATSOJS020L</t>
  </si>
  <si>
    <t>QPLATSOJS020S</t>
  </si>
  <si>
    <t>QPLATSOJS035E</t>
  </si>
  <si>
    <t>QPLATSOJS035L</t>
  </si>
  <si>
    <t>QPLATSOJS035S</t>
  </si>
  <si>
    <t>QPLATVELT030E</t>
  </si>
  <si>
    <t>QPLATVELT030L</t>
  </si>
  <si>
    <t>QPLATVELT030S</t>
  </si>
  <si>
    <t>RWBP15018</t>
  </si>
  <si>
    <t>RWBP15021</t>
  </si>
  <si>
    <t>RWBP15027</t>
  </si>
  <si>
    <t>SCCO12100SS</t>
  </si>
  <si>
    <t>SCCO12120</t>
  </si>
  <si>
    <t>SCCO12120SS</t>
  </si>
  <si>
    <t>SCCO12130SS316</t>
  </si>
  <si>
    <t>SCCO12150SS</t>
  </si>
  <si>
    <t>SCCO12180SS</t>
  </si>
  <si>
    <t>SCCO12200</t>
  </si>
  <si>
    <t>SCCO12200SS</t>
  </si>
  <si>
    <t>SCCO12240</t>
  </si>
  <si>
    <t>SCCO16100</t>
  </si>
  <si>
    <t>SCCO6040</t>
  </si>
  <si>
    <t>M6 X 40 COACH SCREW GALV EACH</t>
  </si>
  <si>
    <t>SCCO6065</t>
  </si>
  <si>
    <t>M6 X 65 COACH SCREW GALV EACH</t>
  </si>
  <si>
    <t>SCCO8075</t>
  </si>
  <si>
    <t>M8 X 75 COACH SCREW GALV EACH</t>
  </si>
  <si>
    <t>SCSFSDSS1050B</t>
  </si>
  <si>
    <t>SCSFSDSS1050J</t>
  </si>
  <si>
    <t>SCSFSDSS1065J</t>
  </si>
  <si>
    <t>SCSFSDSS1128</t>
  </si>
  <si>
    <t>SCSFSDSS1148</t>
  </si>
  <si>
    <t>SCSFSDSS18</t>
  </si>
  <si>
    <t>SCSFSDSS28</t>
  </si>
  <si>
    <t>SCSFSDSS845</t>
  </si>
  <si>
    <t>SCSFSDSS865</t>
  </si>
  <si>
    <t>SCSFSDSS865500</t>
  </si>
  <si>
    <t>Plywood Linings Fixings</t>
  </si>
  <si>
    <t>Plywood Linings (Butt Joined)</t>
  </si>
  <si>
    <t>Extra for Fire Wall (Inc Channel, Sealants,Roof Space Dwangs)</t>
  </si>
  <si>
    <t>Firewall Fixings - Per Mtr of Wall</t>
  </si>
  <si>
    <t>Stratco NZ Ltd (Sunroofs)</t>
  </si>
  <si>
    <t>65 Niven Street, Onekawa, Napier 4142</t>
  </si>
  <si>
    <t>06 843 6159</t>
  </si>
  <si>
    <t xml:space="preserve">murray.watts@stratco.co.nz </t>
  </si>
  <si>
    <t>CF Building Ltd</t>
  </si>
  <si>
    <t>cfbuilding@xtra.co.nz</t>
  </si>
  <si>
    <t>24 John Sutton Place, Richmond</t>
  </si>
  <si>
    <t xml:space="preserve">Extra for Step in Floor Level </t>
  </si>
  <si>
    <t>SFNFRC</t>
  </si>
  <si>
    <t>Driveway:</t>
  </si>
  <si>
    <t>Concrete / Asphalt - need to hardfill trenches</t>
  </si>
  <si>
    <t>Inspections required for RibRaft floor construction</t>
  </si>
  <si>
    <t>Inspections required for timber retaining wall</t>
  </si>
  <si>
    <t>Fix Internal Fall Protection</t>
  </si>
  <si>
    <t>Saw Cuts Golden Bay</t>
  </si>
  <si>
    <t>3D Crystal Home Order</t>
  </si>
  <si>
    <t>Trophy Specialists Engraving Ltd</t>
  </si>
  <si>
    <t>5 Walding Street, Palmerston North</t>
  </si>
  <si>
    <t>0508 876 749</t>
  </si>
  <si>
    <t>tse@trophy.co.nz</t>
  </si>
  <si>
    <t>Pergola Fixings - Per Rafter + Length of Stringer</t>
  </si>
  <si>
    <t>EWEDGE</t>
  </si>
  <si>
    <t>HomeTech Solatube Nelson &amp; Marlborough</t>
  </si>
  <si>
    <t>isaac@solatubenelson.co.nz</t>
  </si>
  <si>
    <t>Isaac</t>
  </si>
  <si>
    <t>PPGACB9020</t>
  </si>
  <si>
    <t>Fix Hardiflex Underneath Subfloor Directly to Joists</t>
  </si>
  <si>
    <t>Extra Value for Lifting GIB Up / Down Stairs</t>
  </si>
  <si>
    <t>Claddings:</t>
  </si>
  <si>
    <t>Rockcote - 60mm  /  Linea - 60mm  /  Sheet claddings - 30mm  /  Brick - 10mm</t>
  </si>
  <si>
    <t>HAFPCE604DTB1</t>
  </si>
  <si>
    <t>PLRA4203002</t>
  </si>
  <si>
    <t>5 Lodder Lane, Riwaka, RD, Motueka</t>
  </si>
  <si>
    <t>eliteflooring2005ltd@xtra.co.nz</t>
  </si>
  <si>
    <t>DLSTC</t>
  </si>
  <si>
    <t>P.O. Box 11004, Sockburn, Christchurch</t>
  </si>
  <si>
    <t>Balustrade - Extra Work for Subfloor Fixings</t>
  </si>
  <si>
    <t>Balustrade Fixings (Subfloor) - Any Type of Balustrade</t>
  </si>
  <si>
    <t>BLLB10SM2</t>
  </si>
  <si>
    <t>DOBFHRDBL10</t>
  </si>
  <si>
    <t>DOBFHRDBL08</t>
  </si>
  <si>
    <t>DOBFHRSGL06</t>
  </si>
  <si>
    <t>DOBFHRSGL10</t>
  </si>
  <si>
    <t>Classic Gates Engineering</t>
  </si>
  <si>
    <t>GSGC55M</t>
  </si>
  <si>
    <t>GSGC75M</t>
  </si>
  <si>
    <t>GSGC90M</t>
  </si>
  <si>
    <t>GSGCALM</t>
  </si>
  <si>
    <t>GSL4CM2</t>
  </si>
  <si>
    <t>GSL4WM2</t>
  </si>
  <si>
    <t>GSL5CM2</t>
  </si>
  <si>
    <t>GSL5WM2</t>
  </si>
  <si>
    <t>Provision for the excavation of the area to be covered by the building floor slab including an area extending up to 1.0m beyond the floor slab perimeter                                                                                                                                                                                       Excavated to a maximum depth of 300mm below natural ground level; then filled to a depth of 250mm of compacted hard fill and sand blinding</t>
  </si>
  <si>
    <t>This contract allows for a Firth RibRaft floor system</t>
  </si>
  <si>
    <t>All Bricks &amp; Roofing Ltd</t>
  </si>
  <si>
    <t>Estimated delivery date:</t>
  </si>
  <si>
    <t>PL1EF3240</t>
  </si>
  <si>
    <t>Golden Bay Scaffold Ltd</t>
  </si>
  <si>
    <t>P.O. Box 15, Takaka</t>
  </si>
  <si>
    <t>027 525 6969</t>
  </si>
  <si>
    <t>gbscaffold@xtra.co.nz</t>
  </si>
  <si>
    <t>Jamie</t>
  </si>
  <si>
    <t>orders@richmondglass.co.nz</t>
  </si>
  <si>
    <t>Yvette</t>
  </si>
  <si>
    <t xml:space="preserve">Hardies Cavity </t>
  </si>
  <si>
    <t>Stria Weatherboard</t>
  </si>
  <si>
    <t xml:space="preserve">Hubbers Flooring </t>
  </si>
  <si>
    <t>086</t>
  </si>
  <si>
    <t>Jennian Toilets</t>
  </si>
  <si>
    <t>Total Jennian Toilets</t>
  </si>
  <si>
    <t>088</t>
  </si>
  <si>
    <t>Total Flashings</t>
  </si>
  <si>
    <t>OR10012</t>
  </si>
  <si>
    <t>03 548 0019</t>
  </si>
  <si>
    <t>Tasman Bay Chimneys</t>
  </si>
  <si>
    <t>03 544 1077</t>
  </si>
  <si>
    <t>021 564 667</t>
  </si>
  <si>
    <t>mckay07@ihug.co.nz</t>
  </si>
  <si>
    <t>Form Rebate in Slab for Brick Rebate</t>
  </si>
  <si>
    <t>BC Number:</t>
  </si>
  <si>
    <t>39 Fraser Road, RD2, Takaka</t>
  </si>
  <si>
    <t>gbpump@gmail.com</t>
  </si>
  <si>
    <t>Richard</t>
  </si>
  <si>
    <t xml:space="preserve">langdon.decorating@gmail.com </t>
  </si>
  <si>
    <t>Ron Heal Plasterers &amp; Tilers Ltd</t>
  </si>
  <si>
    <t>027 451 8907</t>
  </si>
  <si>
    <t>rhplasterers@hotmail.com</t>
  </si>
  <si>
    <t>36 Te Maatu Drive, Motueka</t>
  </si>
  <si>
    <t>03 547 2692</t>
  </si>
  <si>
    <t>Smart Alliances</t>
  </si>
  <si>
    <t>03 579 6211</t>
  </si>
  <si>
    <t>P.O Box 3652, Richmond, Nelson</t>
  </si>
  <si>
    <t>TP10009HF</t>
  </si>
  <si>
    <t>AM/PM Plumbing &amp; Gas</t>
  </si>
  <si>
    <t>75 Litchfield St, Redwoodtown, Blenheim</t>
  </si>
  <si>
    <t>027 481 9808</t>
  </si>
  <si>
    <t>03 579 4479</t>
  </si>
  <si>
    <t>am.pm@xtra.co.nz</t>
  </si>
  <si>
    <t>Phil</t>
  </si>
  <si>
    <t>Complete Electrical</t>
  </si>
  <si>
    <t>14 Nosworthy St, Blenheim</t>
  </si>
  <si>
    <t>03 579 4018</t>
  </si>
  <si>
    <t>peter@completeelectrical.co.nz</t>
  </si>
  <si>
    <t>Flynn &amp; Sons Ltd</t>
  </si>
  <si>
    <t>P.O. Box 386, Blenheim</t>
  </si>
  <si>
    <t>021 656 878</t>
  </si>
  <si>
    <t>tashpeteflynn@xtra.co.nz</t>
  </si>
  <si>
    <t>Flat Creek Shed &amp; Barn Co.</t>
  </si>
  <si>
    <t>18 Hebberds Rd, Rai Valley 7156</t>
  </si>
  <si>
    <t>03 571 6326</t>
  </si>
  <si>
    <t>027 274 2008</t>
  </si>
  <si>
    <t>flatcreeksheds@ihug.co.nz</t>
  </si>
  <si>
    <t>Adrian</t>
  </si>
  <si>
    <t>027 215 9235</t>
  </si>
  <si>
    <t>FCPCDSC</t>
  </si>
  <si>
    <t>FCPCGSC</t>
  </si>
  <si>
    <t>FCPCHTCSF</t>
  </si>
  <si>
    <t>FCTLBCAL</t>
  </si>
  <si>
    <t>office@theconcretecutter.co.nz</t>
  </si>
  <si>
    <t>estimated date to be 8 weeks from order date</t>
  </si>
  <si>
    <t>0800 466 383</t>
  </si>
  <si>
    <t>021 611 540</t>
  </si>
  <si>
    <t>Mobile:</t>
  </si>
  <si>
    <t>Estimated Date:</t>
  </si>
  <si>
    <t>michelle.jennison@flooringxtra.co.nz</t>
  </si>
  <si>
    <t>Norm Fowke Glass</t>
  </si>
  <si>
    <t>office@nfglass.co.nz</t>
  </si>
  <si>
    <t>KJRHDTRHT</t>
  </si>
  <si>
    <t>RibRaft Floor Order</t>
  </si>
  <si>
    <t>Mirrors to be 1200mm high and the same width as the vanity installed directly above the vanity</t>
  </si>
  <si>
    <t>Dominator Garage Door Centre</t>
  </si>
  <si>
    <t>Solar City (NZ) Ltd</t>
  </si>
  <si>
    <t>10050RVH32RS48</t>
  </si>
  <si>
    <t>10050RVH32RS54</t>
  </si>
  <si>
    <t>10050RVH32RS60</t>
  </si>
  <si>
    <t>10050RVH4RS48</t>
  </si>
  <si>
    <t>10050RVH4RS54</t>
  </si>
  <si>
    <t>10050RVH4RS60</t>
  </si>
  <si>
    <t>15050RRWH4TGV48</t>
  </si>
  <si>
    <t>15050RRWH4TGV54</t>
  </si>
  <si>
    <t>24045RLF8H3C42</t>
  </si>
  <si>
    <t>BOENBNXM1275T</t>
  </si>
  <si>
    <t>BUCBC36A</t>
  </si>
  <si>
    <t>BUIZFL36A</t>
  </si>
  <si>
    <t>BUMWTFLASH27565</t>
  </si>
  <si>
    <t>MARSHALL TRADE-FLASH FLEXIBLE BACK FLASHING 2.7M x 65MM</t>
  </si>
  <si>
    <t>BUMWTRADEFLASH</t>
  </si>
  <si>
    <t>MARSHALL TRADE-FLASH FLEXIBLE BACK FLASHING 2.7M x 100MM</t>
  </si>
  <si>
    <t>BUMWTS15025</t>
  </si>
  <si>
    <t>MARSHALL W/PROOF TRADE SILL 150MM X 25M ROLL  TSILL 150</t>
  </si>
  <si>
    <t>BUMWTS7525</t>
  </si>
  <si>
    <t>MARSHALL W/PROOF TRADE SILL 75MM X 25M ROLL     TSILL 75</t>
  </si>
  <si>
    <t>BUMWTSEAL1522</t>
  </si>
  <si>
    <t>MARSHALL W/PROOF TRADE-SEAL 15-22MM      TSEAL 15-22</t>
  </si>
  <si>
    <t>BUMWTSEAL2532</t>
  </si>
  <si>
    <t>MARSHALL W/PROOF TRADE-SEAL 25-32MM      TSEAL 25-32</t>
  </si>
  <si>
    <t>GALV QUICKFLASH 20MM BASE &amp; CAVITY CLOSURE FLASHING 3MTRS</t>
  </si>
  <si>
    <t>GALV QUICKFLASH INTERNAL CNR  FLASHING 3MTRS</t>
  </si>
  <si>
    <t>GALV QUICKFLASH EXTERNAL CNR  FLASHING 3MTRS</t>
  </si>
  <si>
    <t>GALV QUICKFLASH VERTICAL CONTROL JOINT FLASHING 3MTRS</t>
  </si>
  <si>
    <t>BUQFF08</t>
  </si>
  <si>
    <t>GALV QUICKFLASH HORIZONTAL CONTROL JOINT FLASHING 3M LGTH</t>
  </si>
  <si>
    <t>S/S QUICKFLASH SADDLE FLASHING (200 X 50 JOISTS)  102</t>
  </si>
  <si>
    <t>BUQFF104</t>
  </si>
  <si>
    <t>S/S QUICKFLASH SADDLE FLASHING (300 X 50 JOISTS)  104</t>
  </si>
  <si>
    <t>BUQFF105</t>
  </si>
  <si>
    <t>S/S QUICKFLASH DOUBLE SADDLE  FLASHING (DBL 200X50 JOISTS)</t>
  </si>
  <si>
    <t>BUQFF14</t>
  </si>
  <si>
    <t>GALV QUICKFLASH EXTERNAL CNR  FLASHING 50MM  14</t>
  </si>
  <si>
    <t>GALV QUICKFLASH 20MM   BASE &amp; CAVITY JOINER   NUM 15</t>
  </si>
  <si>
    <t>BUQFF224CMA</t>
  </si>
  <si>
    <t>QUICKFLASH 224CMA WINDOW HEAD FLASHING PART A</t>
  </si>
  <si>
    <t>BUQFF224CMB</t>
  </si>
  <si>
    <t>QUICKFLASH 224CMB WINDOW HEAD FLASHING PART B</t>
  </si>
  <si>
    <t>BUQFF24A</t>
  </si>
  <si>
    <t>GALV QUICKFLASH VENTED TOP    FLASHINGS 3MTRS</t>
  </si>
  <si>
    <t>BUQFF25</t>
  </si>
  <si>
    <t>GALV QUICKFLASH EXTERNAL CNR  FACE FLASHING</t>
  </si>
  <si>
    <t>BUQFF43</t>
  </si>
  <si>
    <t>GALV QUICKFLASH WINDOW HEAD FLASHING - 40MM</t>
  </si>
  <si>
    <t>CPSK850201</t>
  </si>
  <si>
    <t>CPSK850202</t>
  </si>
  <si>
    <t>CPSKNZ00173</t>
  </si>
  <si>
    <t>CPSKNZ00174</t>
  </si>
  <si>
    <t>CPSKNZ00175</t>
  </si>
  <si>
    <t>CPSKNZ00176</t>
  </si>
  <si>
    <t>CPSKNZ00177</t>
  </si>
  <si>
    <t>CPSKNZ00179</t>
  </si>
  <si>
    <t>EG10028</t>
  </si>
  <si>
    <t>FXCFSB10140BH</t>
  </si>
  <si>
    <t>M10 X 140 SCREW BOLT BLUE HEAD FOR HANDIBRAC PER EACH</t>
  </si>
  <si>
    <t>FXGIBHBACWBE</t>
  </si>
  <si>
    <t>GIB HANDIBRAC BRACKET &amp; 2 X M10 140 BLUEHEAD SCREWBOLTS EACH</t>
  </si>
  <si>
    <t>FXSTRP140085PP</t>
  </si>
  <si>
    <t>FXSTRP14008PP</t>
  </si>
  <si>
    <t>RAPID STAPLES 140/8 8MM  PKT OF 2000   RS14082PP</t>
  </si>
  <si>
    <t>FXSTRP140102PP</t>
  </si>
  <si>
    <t>FXSTRP140105PP</t>
  </si>
  <si>
    <t>RAPID STAPLES 140/10 10MM  BOX OF 5000   RS140105PP</t>
  </si>
  <si>
    <t>FXSTRP140125PP</t>
  </si>
  <si>
    <t>RAPID STAPLES 140/12 12MM  BOX OF 5000   RS140125PP</t>
  </si>
  <si>
    <t>FXSTRP14012PP</t>
  </si>
  <si>
    <t>GEWB5229BN</t>
  </si>
  <si>
    <t>INBACE18M2</t>
  </si>
  <si>
    <t>INPSEX241220SG</t>
  </si>
  <si>
    <t>EXPOL 20MM POLYSTYRENE S GRADE SHEETING 2400X1200 SHT</t>
  </si>
  <si>
    <t>INPSEX241230SG</t>
  </si>
  <si>
    <t>EXPOL 30MM POLYSTYRENE S GRADE SHEETING 2400X1200 SHT</t>
  </si>
  <si>
    <t>MDHA305152</t>
  </si>
  <si>
    <t>MDHA305755</t>
  </si>
  <si>
    <t>MDHA305756</t>
  </si>
  <si>
    <t>HARDIEFLEX UNIVERSAL INTERNAL CORNER 2PC 3000 305756</t>
  </si>
  <si>
    <t>MDHA5C24</t>
  </si>
  <si>
    <t>MDHA6C24</t>
  </si>
  <si>
    <t>MDHA6C30</t>
  </si>
  <si>
    <t>MDHA6H30</t>
  </si>
  <si>
    <t>MDHA7H30</t>
  </si>
  <si>
    <t>MDHA7J24</t>
  </si>
  <si>
    <t>MDHA7J30</t>
  </si>
  <si>
    <t>MDHA9H30</t>
  </si>
  <si>
    <t>MDHAATS24</t>
  </si>
  <si>
    <t>ALUMINIUM HORIZONTAL T SOCKET 2400    304103</t>
  </si>
  <si>
    <t>MDHAATS30</t>
  </si>
  <si>
    <t>ALUMINIUM HORIZONTAL T SOCKET 3000    304105</t>
  </si>
  <si>
    <t>MDHACLD304651</t>
  </si>
  <si>
    <t>MDHAHPALE27135</t>
  </si>
  <si>
    <t>W/BOARD ALUMIN EXT CNR  135 deg 2.7M LGTH     300375</t>
  </si>
  <si>
    <t>MDHAHTE30</t>
  </si>
  <si>
    <t>uPVC INT/EXT CNR MOULD 3000MM    300669</t>
  </si>
  <si>
    <t>MDHAWBC1530</t>
  </si>
  <si>
    <t>W/BOARD PVC CAPPING MOULD 3.0M LGTH    300995</t>
  </si>
  <si>
    <t>MDHGW6B</t>
  </si>
  <si>
    <t>MDHGW6C27</t>
  </si>
  <si>
    <t>MDHGW6E27</t>
  </si>
  <si>
    <t>MDHGW6I27</t>
  </si>
  <si>
    <t>MDHGW6J27</t>
  </si>
  <si>
    <t>MDJHHG304500</t>
  </si>
  <si>
    <t>MDJHHG304502</t>
  </si>
  <si>
    <t>MDJHHG304504</t>
  </si>
  <si>
    <t>MDJHHG304506</t>
  </si>
  <si>
    <t>MDJHHG305748</t>
  </si>
  <si>
    <t>MDJHHG305749</t>
  </si>
  <si>
    <t>MDJHHG305750</t>
  </si>
  <si>
    <t>MDJHHG305751</t>
  </si>
  <si>
    <t>NAIMPZB20558</t>
  </si>
  <si>
    <t>PLAT7345040200</t>
  </si>
  <si>
    <t>PLBWHLOTR600</t>
  </si>
  <si>
    <t>HEIRLOOM TOLEDO 600MM TOWEL RAIL  OTR600</t>
  </si>
  <si>
    <t>PLBWHLWE575</t>
  </si>
  <si>
    <t>HEIRLOOM EURO H/WARE STANDARD HEATED TOWEL LADDER SS</t>
  </si>
  <si>
    <t>PLBWHLWE700</t>
  </si>
  <si>
    <t>HEIRLOOM EURO H/WARE DELUXE 4 HEATED TOWEL RAIL SS</t>
  </si>
  <si>
    <t>PLBWHLXRH</t>
  </si>
  <si>
    <t>HEIRLOOM KUBIX ROBE HOOK         XRH</t>
  </si>
  <si>
    <t>PLBWHLXTR600</t>
  </si>
  <si>
    <t>PLBWHLXTRN</t>
  </si>
  <si>
    <t>HEIRLOOM KUBIX TOILET ROLL HOLDER  XTRN</t>
  </si>
  <si>
    <t>PLBWHLXTRS</t>
  </si>
  <si>
    <t>HEIRLOOM KUBIX TOWEL STIRRUP  XTRS</t>
  </si>
  <si>
    <t>PLBWHWG510</t>
  </si>
  <si>
    <t>HEIRLOOM GENESIS 510MM TOWEL WARMER  WG510</t>
  </si>
  <si>
    <t>PLBWHWG510ED</t>
  </si>
  <si>
    <t>HEIRLOOM GENESIS 510MM TOWEL WARMER DUAL  WG510E</t>
  </si>
  <si>
    <t>PLBWHWG825</t>
  </si>
  <si>
    <t>PLBWHWG825S</t>
  </si>
  <si>
    <t>PLBWHWGE1025</t>
  </si>
  <si>
    <t>HEIRLOOM GENESIS 1025MM TOWEL WARMER DUAL ESP  WGE1025</t>
  </si>
  <si>
    <t>PLCLB1200WH</t>
  </si>
  <si>
    <t>PLCLBKAH1800F</t>
  </si>
  <si>
    <t>PLCLBPFR1655WH</t>
  </si>
  <si>
    <t>PLCLDSDS3S</t>
  </si>
  <si>
    <t>PLCOMP250</t>
  </si>
  <si>
    <t>PLCOMP300</t>
  </si>
  <si>
    <t>PLCY31209015</t>
  </si>
  <si>
    <t>RHEEM WATER HEATER 90L MP 3KW 488X955H 31209015</t>
  </si>
  <si>
    <t>PLCY318243</t>
  </si>
  <si>
    <t>RHEEM KITSET ELEMENT SOLAR HP 3KW FOR 250L OR 300L 318243</t>
  </si>
  <si>
    <t>PLCYA874627LFZ</t>
  </si>
  <si>
    <t>PLCYA874627NFZ</t>
  </si>
  <si>
    <t>PLMEMABCP</t>
  </si>
  <si>
    <t>METHVEN MAKU BASIN MIXER MABCP</t>
  </si>
  <si>
    <t>PLMEMAHPUSCP</t>
  </si>
  <si>
    <t>METHVEN MAKU ULTRA SHOWER MIXER MAHPUSCP</t>
  </si>
  <si>
    <t>PLMEMAKCP</t>
  </si>
  <si>
    <t>METHVEN MAKU SINK MIXER MAKCP</t>
  </si>
  <si>
    <t>PLMEMASPW210CP</t>
  </si>
  <si>
    <t>METHVEN MAKU WALL MOUNTED BATH SPOUT MASPW210CP</t>
  </si>
  <si>
    <t>PLMEWASHDCP</t>
  </si>
  <si>
    <t>PLWCCRW45006SC</t>
  </si>
  <si>
    <t>PPGARCB12948</t>
  </si>
  <si>
    <t>PPGARCB12960</t>
  </si>
  <si>
    <t>PPGARCB30860</t>
  </si>
  <si>
    <t>PPHFIR404626</t>
  </si>
  <si>
    <t>6.0MM INRAW PANEL 2700 X 1200 NATURAL SATIN  404626</t>
  </si>
  <si>
    <t>PPHFIR404627</t>
  </si>
  <si>
    <t>6.0MM INRAW PANEL 2700 X 1200 NATURAL GLOSS  404627</t>
  </si>
  <si>
    <t>PPSS753012</t>
  </si>
  <si>
    <t>QPLATSIRAL750S</t>
  </si>
  <si>
    <t>RFVXEDWM04</t>
  </si>
  <si>
    <t>VELUX FLASHING KIT EDWM04    TILE &amp; METAL</t>
  </si>
  <si>
    <t>RFVXEDWM08</t>
  </si>
  <si>
    <t>RFVXFSM04</t>
  </si>
  <si>
    <t>RFVXFSM08</t>
  </si>
  <si>
    <t>RPBGCSRT20M</t>
  </si>
  <si>
    <t>RPFWWW274036</t>
  </si>
  <si>
    <t>FASTWRAP WALL WRAP  2740 X 36.5 100M2   WW2740100</t>
  </si>
  <si>
    <t>RWSPA12</t>
  </si>
  <si>
    <t>RWSPA15</t>
  </si>
  <si>
    <t>RWSPA18</t>
  </si>
  <si>
    <t>RWSPA21</t>
  </si>
  <si>
    <t>RWSPA24</t>
  </si>
  <si>
    <t>RWSPA27</t>
  </si>
  <si>
    <t>RWSPA30</t>
  </si>
  <si>
    <t>RWSPA36</t>
  </si>
  <si>
    <t>SCGS632CF</t>
  </si>
  <si>
    <t>SFSG</t>
  </si>
  <si>
    <t>SAFETY CAP STARTER/YPOST - PER EACH</t>
  </si>
  <si>
    <t>orders@hometech.co.nz</t>
  </si>
  <si>
    <t>Melamine shelving / Wire shelving</t>
  </si>
  <si>
    <t>office@findlaterconstruction.co.nz</t>
  </si>
  <si>
    <t>Home Living Solutions Section Fee ($1,000.00)</t>
  </si>
  <si>
    <t>HomeTech Ltd</t>
  </si>
  <si>
    <t xml:space="preserve">SCP  /  SNP / PB </t>
  </si>
  <si>
    <t>Canterbury Clay Bricks</t>
  </si>
  <si>
    <t>1-7 Horndon Street, Darfield, Canterbury</t>
  </si>
  <si>
    <t>03 341 5036</t>
  </si>
  <si>
    <t>info@clay-bricks.co.nz</t>
  </si>
  <si>
    <t>Matt</t>
  </si>
  <si>
    <t>STMESE62</t>
  </si>
  <si>
    <t>For fire installs</t>
  </si>
  <si>
    <t>Maintenance 30 days after owners move in</t>
  </si>
  <si>
    <t>Pink Batts to ceilings shall be R3.6</t>
  </si>
  <si>
    <t>Pink Batts to all outer walls shall be R2.6</t>
  </si>
  <si>
    <t>No insulation fitted to the external walls of the garage</t>
  </si>
  <si>
    <t>No insulation fitted to the ceiling of the garage</t>
  </si>
  <si>
    <t>Dazzle Order</t>
  </si>
  <si>
    <t>Form Rebate in Slab for Exterior Door Openings</t>
  </si>
  <si>
    <t>03 545 7992</t>
  </si>
  <si>
    <t>CJ Industries Ltd</t>
  </si>
  <si>
    <t>03 528 4466</t>
  </si>
  <si>
    <t>des@cjindustries.co.nz</t>
  </si>
  <si>
    <t>Des</t>
  </si>
  <si>
    <t>34 Hau Road, Motueka 7120</t>
  </si>
  <si>
    <t>RPBU10801</t>
  </si>
  <si>
    <t>Andrew Martin</t>
  </si>
  <si>
    <t>027 359 5934</t>
  </si>
  <si>
    <t>Marlborough Glass</t>
  </si>
  <si>
    <t>josh@marlboroughglass.co.nz</t>
  </si>
  <si>
    <t>Josh</t>
  </si>
  <si>
    <t>44 Main Street, Blenheim</t>
  </si>
  <si>
    <t>03 578 5374</t>
  </si>
  <si>
    <t>PLATBASOB16F</t>
  </si>
  <si>
    <t>PLATBFCA05WH169</t>
  </si>
  <si>
    <t>PLATVBSLWH05</t>
  </si>
  <si>
    <t>PLATXDFA</t>
  </si>
  <si>
    <t>PLATXDFB</t>
  </si>
  <si>
    <t>PLCL10090095</t>
  </si>
  <si>
    <t>PLCL151000006U</t>
  </si>
  <si>
    <t>PLCL4MAH045ZM</t>
  </si>
  <si>
    <t>PLCL4MAH060ZM</t>
  </si>
  <si>
    <t>PLCL4MAH075ZM</t>
  </si>
  <si>
    <t>PLCL4MAH090ZM</t>
  </si>
  <si>
    <t>PLCL4MAH120ZM</t>
  </si>
  <si>
    <t>PLCL4PIN060SM</t>
  </si>
  <si>
    <t>PLCL4PIN075SM</t>
  </si>
  <si>
    <t>PLCL4PIN090SM</t>
  </si>
  <si>
    <t>PLCL4PIN120SM</t>
  </si>
  <si>
    <t>PLCL4PIN12DSM</t>
  </si>
  <si>
    <t>PLCL4PIN15DSM</t>
  </si>
  <si>
    <t>PLCL551002016U</t>
  </si>
  <si>
    <t>PLCL551003016U</t>
  </si>
  <si>
    <t>PLCL551004016U</t>
  </si>
  <si>
    <t>PLCL551006016U</t>
  </si>
  <si>
    <t>PLCL552003016U</t>
  </si>
  <si>
    <t>PLCL552004016U</t>
  </si>
  <si>
    <t>PLCL552005016U</t>
  </si>
  <si>
    <t>PLCL552006016U</t>
  </si>
  <si>
    <t>PLCL5900014U</t>
  </si>
  <si>
    <t>PLCL5900015U</t>
  </si>
  <si>
    <t>PLCL771003107</t>
  </si>
  <si>
    <t>PLCL7710031071</t>
  </si>
  <si>
    <t>PLCL9800365</t>
  </si>
  <si>
    <t>PLCLB60002F</t>
  </si>
  <si>
    <t>PLCLB60002M</t>
  </si>
  <si>
    <t>PLCLB60003F</t>
  </si>
  <si>
    <t>PLCLB60003M</t>
  </si>
  <si>
    <t>PLCLB61002F</t>
  </si>
  <si>
    <t>PLCLB61002M</t>
  </si>
  <si>
    <t>PLCLB61003F</t>
  </si>
  <si>
    <t>PLCLB61003M</t>
  </si>
  <si>
    <t>PLCLB65002F</t>
  </si>
  <si>
    <t>PLCLB65002M</t>
  </si>
  <si>
    <t>PLCLB65003F</t>
  </si>
  <si>
    <t>PLCLB65003M</t>
  </si>
  <si>
    <t>PLCLB67002F</t>
  </si>
  <si>
    <t>PLCLB67002M</t>
  </si>
  <si>
    <t>PLCLB67003F</t>
  </si>
  <si>
    <t>PLCLB67003M</t>
  </si>
  <si>
    <t>PLCLBM1655WHFR</t>
  </si>
  <si>
    <t>SFGSFEM2</t>
  </si>
  <si>
    <t>SFGSFDWK</t>
  </si>
  <si>
    <t>GoScaffolding</t>
  </si>
  <si>
    <t>P.O. Box 7156 Nelson</t>
  </si>
  <si>
    <t>0800 467 223</t>
  </si>
  <si>
    <t>info@goscaffolding.co.nz</t>
  </si>
  <si>
    <t>Gibb</t>
  </si>
  <si>
    <t>RFLRDBAP</t>
  </si>
  <si>
    <t>RFLRDBBG</t>
  </si>
  <si>
    <t>RFLRDBHF</t>
  </si>
  <si>
    <t>RFLRDBNT</t>
  </si>
  <si>
    <t>RFLRDBRF</t>
  </si>
  <si>
    <t>RFLRDBVL</t>
  </si>
  <si>
    <t>RFLRO35D</t>
  </si>
  <si>
    <t>Safety Net Order</t>
  </si>
  <si>
    <t>021 517 351</t>
  </si>
  <si>
    <t>sales@kiwisafe.co.nz</t>
  </si>
  <si>
    <t xml:space="preserve">Yes - Dig to hard and confirm bearing with engineer prior to hardfill </t>
  </si>
  <si>
    <t>72 High St, Renwick</t>
  </si>
  <si>
    <t>03 572 8744</t>
  </si>
  <si>
    <t>cbarrowman@trendskitchens.co.nz</t>
  </si>
  <si>
    <t>Kiwi Safe Net Solutions Ltd</t>
  </si>
  <si>
    <t>WORKING SHAREHOLDERS FEES</t>
  </si>
  <si>
    <t>RPTKALU150025</t>
  </si>
  <si>
    <t>RPPIWST15025</t>
  </si>
  <si>
    <t>FASTWRAP ULTRABOND SILL TAPE 150MM X 25M WST15025</t>
  </si>
  <si>
    <t>kane.hoskings@solarcity.co.nz</t>
  </si>
  <si>
    <t>Kane</t>
  </si>
  <si>
    <t>Will Moorhouse</t>
  </si>
  <si>
    <t>027 901 3606</t>
  </si>
  <si>
    <t>bmp_will@outlook.com</t>
  </si>
  <si>
    <t>Will</t>
  </si>
  <si>
    <t>SFFSFED</t>
  </si>
  <si>
    <t>SFFSFWR</t>
  </si>
  <si>
    <t>SFFSFDC</t>
  </si>
  <si>
    <t>bingo.skipanddrumhire@vodafone.co.nz</t>
  </si>
  <si>
    <t>Harvey Norman Commercial Division</t>
  </si>
  <si>
    <t>03 363 5917</t>
  </si>
  <si>
    <t>Michael.Merrett@nz.harveynorman.com</t>
  </si>
  <si>
    <t>Michael</t>
  </si>
  <si>
    <t>1st Floor, 120 Carlyle St, Sydenham, Christchurch</t>
  </si>
  <si>
    <t>OR10008</t>
  </si>
  <si>
    <t>EPRC60PE</t>
  </si>
  <si>
    <t>SFSBRC</t>
  </si>
  <si>
    <t>089</t>
  </si>
  <si>
    <t>F&amp;P GD75IA1 - to be operated via an air switch</t>
  </si>
  <si>
    <t>Melamine shelving - except as below</t>
  </si>
  <si>
    <t>Wire shelving - to HWC cupboard</t>
  </si>
  <si>
    <t>Devan Plastics Limited</t>
  </si>
  <si>
    <t>P.O. Box 16720, Christchurch 8441</t>
  </si>
  <si>
    <t>0800 500 026</t>
  </si>
  <si>
    <t>Health &amp; Safety</t>
  </si>
  <si>
    <t>Fit Steel Brick Lintels</t>
  </si>
  <si>
    <t>Steel Brick Lintel Fixings</t>
  </si>
  <si>
    <t>IFPFMH</t>
  </si>
  <si>
    <t>Paul</t>
  </si>
  <si>
    <t>PLATSWATHCH</t>
  </si>
  <si>
    <t>PLATTRSA1A</t>
  </si>
  <si>
    <t>PLATTRSA1C</t>
  </si>
  <si>
    <t>PLATTRSA1R</t>
  </si>
  <si>
    <t>PLATTRSA1S</t>
  </si>
  <si>
    <t>PLATTRSA29</t>
  </si>
  <si>
    <t>PLATTRSA2A</t>
  </si>
  <si>
    <t>PLATTRSA92</t>
  </si>
  <si>
    <t>PLATTRSA9A</t>
  </si>
  <si>
    <t>PLATTRSA9S</t>
  </si>
  <si>
    <t>PLATTRSAC1A</t>
  </si>
  <si>
    <t>PLATTRSAC1C</t>
  </si>
  <si>
    <t>PLATTRSAC1S</t>
  </si>
  <si>
    <t>PLATTRSAC9A</t>
  </si>
  <si>
    <t>PLATTRSAC9S</t>
  </si>
  <si>
    <t>PLATXDFC</t>
  </si>
  <si>
    <t>PLATXDFD</t>
  </si>
  <si>
    <t>PLCL7710032071</t>
  </si>
  <si>
    <t>AJQVL</t>
  </si>
  <si>
    <t>CPFRRFSBC</t>
  </si>
  <si>
    <t>CPFRRFSBCSS</t>
  </si>
  <si>
    <t>CPMDBR70AS</t>
  </si>
  <si>
    <t>CPMDBR70CL</t>
  </si>
  <si>
    <t>CPMDBR70EL</t>
  </si>
  <si>
    <t>CPMDBR70ES</t>
  </si>
  <si>
    <t>CPMDBR70MA</t>
  </si>
  <si>
    <t>CPMDBR70PE</t>
  </si>
  <si>
    <t>DLFFCP</t>
  </si>
  <si>
    <t>DLFFDWT</t>
  </si>
  <si>
    <t>MOFP7054</t>
  </si>
  <si>
    <t>office@pyers.co.nz</t>
  </si>
  <si>
    <t>gavin@hazardco.com</t>
  </si>
  <si>
    <t>Barnett Construction</t>
  </si>
  <si>
    <t>18 Calamaras Street, Stoke, Nelson 7011</t>
  </si>
  <si>
    <t>027 651 2600</t>
  </si>
  <si>
    <t>chris@barnettconstruction.co.nz</t>
  </si>
  <si>
    <t>03 544 5452</t>
  </si>
  <si>
    <t>20 McPherson St, Richmond</t>
  </si>
  <si>
    <t>Mead &amp; Martin Builders Ltd</t>
  </si>
  <si>
    <t>Bunnings Ltd</t>
  </si>
  <si>
    <t>76 Saxton Rd, Stoke, Nelson</t>
  </si>
  <si>
    <t>03 547 1640</t>
  </si>
  <si>
    <t>trade.nelson@bunnings.co.nz</t>
  </si>
  <si>
    <t>DLTLCMA</t>
  </si>
  <si>
    <t>Safety Nets</t>
  </si>
  <si>
    <t>Total Safety Nets</t>
  </si>
  <si>
    <t>RFCLTFNB</t>
  </si>
  <si>
    <t>PL1DCMC</t>
  </si>
  <si>
    <t>Electrical (Rural 3 - Phase)</t>
  </si>
  <si>
    <t>ELEOCSMBGB</t>
  </si>
  <si>
    <t>ELEOMBGB</t>
  </si>
  <si>
    <t>ELESCF</t>
  </si>
  <si>
    <t>100100RVH5MG</t>
  </si>
  <si>
    <t>24045RLF8H3C36</t>
  </si>
  <si>
    <t>25040RFJH3FSP61</t>
  </si>
  <si>
    <t>4520RAFJH3D254</t>
  </si>
  <si>
    <t>ADLT1903596</t>
  </si>
  <si>
    <t>LOCTITE WD4000 WINDOW &amp; DOOR SEALANT GREY 295ML  1903596</t>
  </si>
  <si>
    <t>ADLT1903997</t>
  </si>
  <si>
    <t>LOCTITE MP5000 MULTIPURPOSE ADHESIVE 295ML  1903997</t>
  </si>
  <si>
    <t>ADLT1906106</t>
  </si>
  <si>
    <t>LOCTITE SF4000 SUBFLOOR ADHESIVE 295ML  1906106</t>
  </si>
  <si>
    <t>CHSCF178PB</t>
  </si>
  <si>
    <t>CPFRRFSBCTS</t>
  </si>
  <si>
    <t>CPFRRFSBCNW</t>
  </si>
  <si>
    <t>EFEBMB4060</t>
  </si>
  <si>
    <t>FXCFSAG12100E</t>
  </si>
  <si>
    <t>FXCFSAG12130E</t>
  </si>
  <si>
    <t>GESCDAX1961SS01</t>
  </si>
  <si>
    <t>GESCDAX1961SS02</t>
  </si>
  <si>
    <t>HARHSB560</t>
  </si>
  <si>
    <t>ROBINHOOD STD LAUNDRY SPLASHBACK      SB560</t>
  </si>
  <si>
    <t>HARHSB560B</t>
  </si>
  <si>
    <t>ROBINHOOD PREM LAUNDRY SPLASHBACK      SB560B</t>
  </si>
  <si>
    <t>HARHSTCL1</t>
  </si>
  <si>
    <t>ROBINHOOD SUPERTUB CABINET EXTRA   STCL1</t>
  </si>
  <si>
    <t>INBACE22NM2</t>
  </si>
  <si>
    <t>INBACE26M2</t>
  </si>
  <si>
    <t>INBACE32M2</t>
  </si>
  <si>
    <t>INBACE36M2</t>
  </si>
  <si>
    <t>INBACE40M2</t>
  </si>
  <si>
    <t>INBAWA18M2</t>
  </si>
  <si>
    <t>INBAWA22M2</t>
  </si>
  <si>
    <t>INBAWA26M2</t>
  </si>
  <si>
    <t>LLLEESCP</t>
  </si>
  <si>
    <t>LLLEL30RSS</t>
  </si>
  <si>
    <t>LEGGE L30 ESCUTCHEON ROUND  SSS L30RSS</t>
  </si>
  <si>
    <t>LLLEL30SSS</t>
  </si>
  <si>
    <t>LLLEME60TRLS</t>
  </si>
  <si>
    <t>LLLERLPRIVSCP</t>
  </si>
  <si>
    <t>LLLOL7400SPDP</t>
  </si>
  <si>
    <t>LLLOL7444SPDP</t>
  </si>
  <si>
    <t>LLLOL7450SPDP</t>
  </si>
  <si>
    <t>LLSC46100SCP</t>
  </si>
  <si>
    <t>SCHLAGE SLIDING DOOR PASSAGE  SET SCP STD PACK 46-100</t>
  </si>
  <si>
    <t>LLSC46101SCP</t>
  </si>
  <si>
    <t>SCHLAGE SLIDING DOOR PRIVACY  SET SCP STD PACK 46-101</t>
  </si>
  <si>
    <t>LLSCDAV7000704S</t>
  </si>
  <si>
    <t>LLSCDAV7005704</t>
  </si>
  <si>
    <t>LLSCDAV7006704</t>
  </si>
  <si>
    <t>LLSCDAX7000710S</t>
  </si>
  <si>
    <t>LLSCDAX7002704L</t>
  </si>
  <si>
    <t>LLSCDAX7002704R</t>
  </si>
  <si>
    <t>LLSCDXJ170CNASS</t>
  </si>
  <si>
    <t>LLSCDXJ170STRSS</t>
  </si>
  <si>
    <t>LLSCDXJ54VMARSS</t>
  </si>
  <si>
    <t>LLSCF10NVGAB</t>
  </si>
  <si>
    <t>SCHLAGE GEORGIAN PASSAGE LATCH AB VISPACK F10</t>
  </si>
  <si>
    <t>LLSCF10NVPPB</t>
  </si>
  <si>
    <t>SCHLAGE PLYMOUTH PASSAGE LATCH PB VISPACK F10V</t>
  </si>
  <si>
    <t>LLSCF10NVPSCP</t>
  </si>
  <si>
    <t>SCHLAGE PLYMOUTH PASSAGE LATCH SCP VISPACK F10V</t>
  </si>
  <si>
    <t>LLSCF170ELANDTV</t>
  </si>
  <si>
    <t>SCHLAGE F SERIES ELAN SCP F170 DUMMY TRIM VIS PACK SRL14084</t>
  </si>
  <si>
    <t>LLSCF170FCPL</t>
  </si>
  <si>
    <t>SCHLAGE FLAIR SGLE DUMMY TRIM CP LH STD PK F170 SRL13388</t>
  </si>
  <si>
    <t>LLSCF170NFSCP</t>
  </si>
  <si>
    <t>SCHLAGE FLAIR SGLE DUMMY TRIM SCP LH STD PACK F170N</t>
  </si>
  <si>
    <t>LLSCF170NVPSCP</t>
  </si>
  <si>
    <t>LLSCF170SCPRH</t>
  </si>
  <si>
    <t>SCHLAGE FLAIR SGLE DUMMY TRIM SCP RH STD PACK F170</t>
  </si>
  <si>
    <t>LLSCF170VGAB</t>
  </si>
  <si>
    <t>SCHLAGE GEORGIAN SINGLE DUMMY TRIM AB VISPCK F170V</t>
  </si>
  <si>
    <t>LLSCF170VOSCP</t>
  </si>
  <si>
    <t>SCHLAGE ORBIT SGLE DUMMY TRIM SCP VISPACK F170V SRL13550</t>
  </si>
  <si>
    <t>LLSCF40NVGAB</t>
  </si>
  <si>
    <t>SCHLAGE GEORGIAN PRIVACY LOCK AB VISPACK F40V</t>
  </si>
  <si>
    <t>LLSCF40NVPSCP</t>
  </si>
  <si>
    <t>SCHLAGE PLYMOUTH PRIVACY LOCK SCP VISPACK F40V</t>
  </si>
  <si>
    <t>LLSCF40VOSCP</t>
  </si>
  <si>
    <t>SCHLAGE ORBIT PRIVACY LOCK SCP VISPACK F40V SRL13548</t>
  </si>
  <si>
    <t>LLSCF51NVGAB</t>
  </si>
  <si>
    <t>SCHLAGE GEORGIAN ENTRANCE LOCK AB VISPACK F51V</t>
  </si>
  <si>
    <t>LLSCF51NVPPB</t>
  </si>
  <si>
    <t>SCHLAGE PLYMOUTH ENTRANCE LOCK PB VISPACK F51V</t>
  </si>
  <si>
    <t>LLSCF51NVPSCP</t>
  </si>
  <si>
    <t>SCHLAGE PLYMOUTH ENTRANCE LOCK SCP VISPACK F51V</t>
  </si>
  <si>
    <t>LLSCF51VOSCP</t>
  </si>
  <si>
    <t>SCHLAGE ORBIT ENTRANCE LOCK   SCP VISPACK F51V SRL13549</t>
  </si>
  <si>
    <t>LLSCKA</t>
  </si>
  <si>
    <t>SCHLAGE KEYED ALIKE CHARGE</t>
  </si>
  <si>
    <t>LLSCLD127FS</t>
  </si>
  <si>
    <t>SCHLAGE 127MM SC DEADLATCH FOR   RES LOCKS SRP15734</t>
  </si>
  <si>
    <t>LLSCRCK</t>
  </si>
  <si>
    <t>SCHLAGE R.C.K CHARGE</t>
  </si>
  <si>
    <t>LLSCRODUMMS</t>
  </si>
  <si>
    <t>LLSCROENTS</t>
  </si>
  <si>
    <t>LLSCROPASSS</t>
  </si>
  <si>
    <t>LLSCROPRIVS</t>
  </si>
  <si>
    <t>LLSCSD12206</t>
  </si>
  <si>
    <t>LLSCSDC18518</t>
  </si>
  <si>
    <t>SCHLAGE 435 HO MAGNETIC H.O DOOR STOP SSS      SDC18518</t>
  </si>
  <si>
    <t>LLSCSDC18524</t>
  </si>
  <si>
    <t>SCHLAGE SQ26 SQUARE FINGER PULLS 26MM SSS    SDC18524</t>
  </si>
  <si>
    <t>LLSCSDC18525</t>
  </si>
  <si>
    <t>SCHLAGE R26 ROUND FINGER PULLS 26MM SSS    SDC18525</t>
  </si>
  <si>
    <t>LLSCSRL14011</t>
  </si>
  <si>
    <t>SCHLAGE FLAIR PASSAGE LATCH  REV F10 SCP STD PACK SRL14011</t>
  </si>
  <si>
    <t>LLSCSRL14018</t>
  </si>
  <si>
    <t>SCHLAGE FLAIR PASSAGE SET REV PB F10V VISPACK SRL14018</t>
  </si>
  <si>
    <t>LLSCSRL14021</t>
  </si>
  <si>
    <t>SCHLAGE FLAIR PRIVACY LOCK    REV F40 SCP STD PACK SRL14021</t>
  </si>
  <si>
    <t>LLSCSRL14028</t>
  </si>
  <si>
    <t>SCHLAGE FLAIR PRIVACY LOCK    REV PB F40V VISPACK SRL14028</t>
  </si>
  <si>
    <t>LLSCSRL14031</t>
  </si>
  <si>
    <t>SCHLAGE FLAIR ENTRANCE LOCK   REV SCP F51 STD F51 SRL14031</t>
  </si>
  <si>
    <t>LLSCSRL14038</t>
  </si>
  <si>
    <t>SCHLAGE FLAIR ENTRANCE LOCK   REV PB F51V VISPACK SRL14038</t>
  </si>
  <si>
    <t>LLSCSRL14066</t>
  </si>
  <si>
    <t>SCHLAGE ACCENT ENTRANCE LOCK  REV F51V SNP VISPACK SRL14066</t>
  </si>
  <si>
    <t>LLSCSRL14144</t>
  </si>
  <si>
    <t>SCHLAGE F170 FLA 716/AGB LH DUMMY TRIM  SRL14144</t>
  </si>
  <si>
    <t>LLSCSRL14145</t>
  </si>
  <si>
    <t>SCHLAGE F170 FLA 716/AGB RH DUMMY TRIM  SRL14145</t>
  </si>
  <si>
    <t>LLSCSRP15768</t>
  </si>
  <si>
    <t>SCHLAGE ADJUSTABLE SPRING LATCH 60/70  SRP15768</t>
  </si>
  <si>
    <t>LLWBSD5261SS</t>
  </si>
  <si>
    <t>MOFP1554</t>
  </si>
  <si>
    <t>PLAQ4022002</t>
  </si>
  <si>
    <t>PLAQ4023002</t>
  </si>
  <si>
    <t>PLAQ4023202</t>
  </si>
  <si>
    <t>PLAQ4023302</t>
  </si>
  <si>
    <t>PLCILP212</t>
  </si>
  <si>
    <t>FRAMELESS SHOWER 900X900 CNR SQUARE   LP212</t>
  </si>
  <si>
    <t>PLCILP216</t>
  </si>
  <si>
    <t>FRAMELESS SHOWER 1000X1000 CNR SQUARE   LP216</t>
  </si>
  <si>
    <t>PLCILP312</t>
  </si>
  <si>
    <t>PLCILP314</t>
  </si>
  <si>
    <t>FRAMELESS SHOWER 900X1200 CNR RACTANGULAR ENT LONG SIDE</t>
  </si>
  <si>
    <t>PLCILP316</t>
  </si>
  <si>
    <t>FRAMELESS SHOWER 900X1500 CNR RACTANGULAR ENT SHORT SIDE</t>
  </si>
  <si>
    <t>PLCILP318</t>
  </si>
  <si>
    <t>FRAMELESS SHOWER 900X1500 CNR RACTANGULAR ENT LONG SIDE</t>
  </si>
  <si>
    <t>PLCILP331</t>
  </si>
  <si>
    <t>FRAMELESS SHOWER 1000X1200 CNR RACTANGULAR ENT SHORT SIDE</t>
  </si>
  <si>
    <t>PLCILP333</t>
  </si>
  <si>
    <t>FRAMELESS SHOWER 1000X1200 CNR RACTANGULAR ENT LONG SIDE</t>
  </si>
  <si>
    <t>PLCILP335</t>
  </si>
  <si>
    <t>FRAMELESS SHOWER 1000X1500 CNR RACTANGULAR ENT SHORT SIDE</t>
  </si>
  <si>
    <t>PLCILP337</t>
  </si>
  <si>
    <t>FRAMELESS SHOWER 1000X1500 CNR RACTANGULAR ENTR LONG SIDE</t>
  </si>
  <si>
    <t>PLCILP423</t>
  </si>
  <si>
    <t>FRAMELESS SHOWER 900X900 ALCOVE   LP423</t>
  </si>
  <si>
    <t>PLCILP425</t>
  </si>
  <si>
    <t>FRAMELESS SHOWER 900X1200 ALCOVE   LP425</t>
  </si>
  <si>
    <t>PLCILP427</t>
  </si>
  <si>
    <t>FRAMELESS SHOWER 900X1500 ALCOVE   LP427</t>
  </si>
  <si>
    <t>PLCILP431</t>
  </si>
  <si>
    <t>FRAMELESS SHOWER 1000X1000 ALCOVE   LP431</t>
  </si>
  <si>
    <t>PLCILP433</t>
  </si>
  <si>
    <t>FRAMELESS SHOWER 1000X1200 ALCOVE   LP433</t>
  </si>
  <si>
    <t>PLCILP436</t>
  </si>
  <si>
    <t>FRAMELESS SHOWER 1000X1500 ALCOVE   LP436</t>
  </si>
  <si>
    <t>PLCILP522</t>
  </si>
  <si>
    <t>FRAMELESS SHOWER 1000X1000 CNR WALKIN ENT SHORT SIDE  LP522</t>
  </si>
  <si>
    <t>PLCILP524</t>
  </si>
  <si>
    <t>FRAMELESS SHOWER 900X1500 CNR WALKIN ENT SHORT SIDE  LP524</t>
  </si>
  <si>
    <t>PLCILP527</t>
  </si>
  <si>
    <t>FRAMELESS SHOWER 1000X1500 CNR WALKIN ENT SHORT SIDE  LP527</t>
  </si>
  <si>
    <t>PLCILP541</t>
  </si>
  <si>
    <t>FRAMELESS SHOWER 900X1500 CNR WALKIN ENT LONG SIDE   LP541</t>
  </si>
  <si>
    <t>PLCILP543</t>
  </si>
  <si>
    <t>FRAMELESS SHOWER 1000X1500 CNR WALKIN ENT LONG SIDE  LP543</t>
  </si>
  <si>
    <t>PLCILP547</t>
  </si>
  <si>
    <t>FRAMELESS SHOWER 900X1500 ALCOVE WALKIN ENT LONG SIDE  LP547</t>
  </si>
  <si>
    <t>PLCILP549</t>
  </si>
  <si>
    <t>FRAMELESS SHOWER 1000X1500 ALCOVE WALKIN ENT LONG SIDE LP549</t>
  </si>
  <si>
    <t>PLCL152000006U</t>
  </si>
  <si>
    <t>PLEU6030102</t>
  </si>
  <si>
    <t>EUROPA PLUS ROBE HOOK CP 60301.02</t>
  </si>
  <si>
    <t>PLEU6031002</t>
  </si>
  <si>
    <t>EUROPA PLUS DOUBLE TOILET ROLL HOLDER CP   60310.02</t>
  </si>
  <si>
    <t>PLEU6031302</t>
  </si>
  <si>
    <t>EUROPA PLUS TOWEL RAIL 300MM CP 60313.02</t>
  </si>
  <si>
    <t>PLEU6122902</t>
  </si>
  <si>
    <t>EUROPA TOWEL RACK CP 61229.02</t>
  </si>
  <si>
    <t>PLMEFU2011CP</t>
  </si>
  <si>
    <t>METHVEN FUTURA ALL PRESS SLIDE SHWER CP FU2011CP</t>
  </si>
  <si>
    <t>PLRA1274710</t>
  </si>
  <si>
    <t>CYGNET NEU SQ CISTERN CC BTW SUITE BOTTOM INLET  12747.10</t>
  </si>
  <si>
    <t>PLRA2885610</t>
  </si>
  <si>
    <t>ELEMENTI STUDIO VANITY BASIN 440X240 1TH  28856.10</t>
  </si>
  <si>
    <t>PLRA2886110</t>
  </si>
  <si>
    <t>ELEMENTI STUDIO VANITY BASIN 900X460 1TH SQ  28861.10</t>
  </si>
  <si>
    <t>PLRA2886210</t>
  </si>
  <si>
    <t>ELEMENTI STUDIO VANITY BASIN 1200X460 1TH SQ  28862.10</t>
  </si>
  <si>
    <t>PLRA2886510</t>
  </si>
  <si>
    <t>ELEMENTI STUDIO VANITY BASIN 1200X460 2TH DBL SQ  28865.10</t>
  </si>
  <si>
    <t>PLRA3125102</t>
  </si>
  <si>
    <t>PLRA3127002</t>
  </si>
  <si>
    <t>PLRA3355102</t>
  </si>
  <si>
    <t>PLRA3357002</t>
  </si>
  <si>
    <t>PLRA7403102</t>
  </si>
  <si>
    <t>PPEP7BA2412B</t>
  </si>
  <si>
    <t>PPHF6M2</t>
  </si>
  <si>
    <t>PPHF75M2</t>
  </si>
  <si>
    <t>PPHFHR4524512</t>
  </si>
  <si>
    <t>PPHFHR4527512</t>
  </si>
  <si>
    <t>4.5MM HOMERAB BOARD PRECLAD LINING 2750 X 1200MM   404768</t>
  </si>
  <si>
    <t>PPHMT75M2</t>
  </si>
  <si>
    <t>MONOTEK SHEET 7.5MM PER SQM  *EMS*</t>
  </si>
  <si>
    <t>QSTME615500E</t>
  </si>
  <si>
    <t>QSTME665L</t>
  </si>
  <si>
    <t>STEEL REINFORCING MESH 665L  CVR 7.52M2 *EMS*</t>
  </si>
  <si>
    <t>QSTME668L</t>
  </si>
  <si>
    <t>STEEL REINFORCING MESH 668L CVR 7.52M2 *EMS*</t>
  </si>
  <si>
    <t>QSTME84XP</t>
  </si>
  <si>
    <t>STEEL REINFORCING MESH 84XP  CVR 10.08M2 *EMS*</t>
  </si>
  <si>
    <t>RPMWSUPST075</t>
  </si>
  <si>
    <t>PROTECTO SUPER STICK TAPE 75MM X 23M SUPST 075</t>
  </si>
  <si>
    <t>RPMWSUPST150</t>
  </si>
  <si>
    <t>PROTECTO SUPER STICK TAPE 150MM X 23M SUPST 150</t>
  </si>
  <si>
    <t>RPPIWST20025</t>
  </si>
  <si>
    <t>FASTWRAP ULTRABOND SILL TAPE 200MM X 25M WST20025</t>
  </si>
  <si>
    <t>RPTKALU075025</t>
  </si>
  <si>
    <t>T/KRAFT ALUBAND WINDOW FLASHING TAPE 75MMX25M  ALU075025</t>
  </si>
  <si>
    <t>RPTKALU200025</t>
  </si>
  <si>
    <t>T/KRAFT ALUBAND WINDOW FLASHING TAPE 200MMX25M  ALU200025</t>
  </si>
  <si>
    <t>RWSP09</t>
  </si>
  <si>
    <t>STD12600CNR</t>
  </si>
  <si>
    <t>CORNER BAR D12  600 X 600MM - PER EACH</t>
  </si>
  <si>
    <t>STLR10150</t>
  </si>
  <si>
    <t>LINK REINFORCING R10  150MM - PER EACH</t>
  </si>
  <si>
    <t>STLR10250</t>
  </si>
  <si>
    <t>LINK REINFORCING R10  250MM - PER EACH</t>
  </si>
  <si>
    <t>STLR10300</t>
  </si>
  <si>
    <t>LINK REINFORCING R10  300MM - PER EACH</t>
  </si>
  <si>
    <t>STME665L</t>
  </si>
  <si>
    <t>STEEL REINFORCING MESH 665L  4.65X1.9M CVR 7.52M2</t>
  </si>
  <si>
    <t>STME668L</t>
  </si>
  <si>
    <t>STEEL REINFORCING MESH 668L 4.65X1.9M CVR 7.52M2</t>
  </si>
  <si>
    <t>STMESE62RES500E</t>
  </si>
  <si>
    <t>STEEL REINFORCING MESH SE62RES 500E 4.9X2.4M CVR 10.0M2</t>
  </si>
  <si>
    <t>STSTPR103030</t>
  </si>
  <si>
    <t>STIRRUP R10  300 X 300MM - PER EACH</t>
  </si>
  <si>
    <t>STSTRD101500150</t>
  </si>
  <si>
    <t>STSTRD121200150</t>
  </si>
  <si>
    <t>STARTER D12  1200MM WITH 150MM L HOOK - PER EACH</t>
  </si>
  <si>
    <t>week</t>
  </si>
  <si>
    <t>TPLVL3HS4004548</t>
  </si>
  <si>
    <t>Address 1</t>
  </si>
  <si>
    <t>Address 2</t>
  </si>
  <si>
    <t>539 Moutere Highway</t>
  </si>
  <si>
    <t>RD1 Richmond</t>
  </si>
  <si>
    <t>Jason Garland</t>
  </si>
  <si>
    <t>190 Batten Valley</t>
  </si>
  <si>
    <t>RD1 Motueka</t>
  </si>
  <si>
    <t>Appleby Highway</t>
  </si>
  <si>
    <t>BJ Hall Builders Ltd</t>
  </si>
  <si>
    <t>Richmond 7020</t>
  </si>
  <si>
    <t>Chris Barnett Builders Ltd</t>
  </si>
  <si>
    <t>Trevor Salter</t>
  </si>
  <si>
    <t>021 229 6222</t>
  </si>
  <si>
    <t>166 Panorama Drive</t>
  </si>
  <si>
    <t>Nelson 7011</t>
  </si>
  <si>
    <t>Salter Builders Ltd</t>
  </si>
  <si>
    <t>A Company</t>
  </si>
  <si>
    <t>Mobile</t>
  </si>
  <si>
    <t>EPCCPM2</t>
  </si>
  <si>
    <t>95 Maisey Road</t>
  </si>
  <si>
    <t>Richmond 7081</t>
  </si>
  <si>
    <t>Flooring:</t>
  </si>
  <si>
    <t>Vinyl / Tiles / Timber</t>
  </si>
  <si>
    <t>GFSTO24</t>
  </si>
  <si>
    <t>GFSTSSTB</t>
  </si>
  <si>
    <t>GFSTRVC</t>
  </si>
  <si>
    <t>GFSTBBL5</t>
  </si>
  <si>
    <t>PLRA7402702</t>
  </si>
  <si>
    <t>Facing boards - confirm flashing width on site</t>
  </si>
  <si>
    <t>JOB NAME</t>
  </si>
  <si>
    <t>J &amp; M Concreting Ltd</t>
  </si>
  <si>
    <t>31 McGlashen Street, Motueka</t>
  </si>
  <si>
    <t>info@jandmconcreting.co.nz</t>
  </si>
  <si>
    <t>Amanda</t>
  </si>
  <si>
    <t>CPFRRFSBCCP</t>
  </si>
  <si>
    <t>CPFRRFSBCST</t>
  </si>
  <si>
    <t>MOCU0354PP</t>
  </si>
  <si>
    <t>MOCU1254PP</t>
  </si>
  <si>
    <t>MOCU1954PP</t>
  </si>
  <si>
    <t>MOCU2454PP</t>
  </si>
  <si>
    <t>MOCU8454PP</t>
  </si>
  <si>
    <t>DOBFMDFDBL80</t>
  </si>
  <si>
    <t>DOBFMDFDBL10</t>
  </si>
  <si>
    <t>DOBFMDFSGL06</t>
  </si>
  <si>
    <t>DOBFMDFSGL10</t>
  </si>
  <si>
    <t>DOCSHRDBLSTD</t>
  </si>
  <si>
    <t>DOCSHRSGLSTD</t>
  </si>
  <si>
    <t>DOWSHR1300</t>
  </si>
  <si>
    <t>DOWSMDF1300</t>
  </si>
  <si>
    <t>537a Hill Street South, Richmond</t>
  </si>
  <si>
    <t>Allowance to remove m3 as above</t>
  </si>
  <si>
    <t>Excavator:</t>
  </si>
  <si>
    <t>AMK Ltd</t>
  </si>
  <si>
    <t>12 Paru Paru Rd, P.O. Box 7036, Nelson 7042</t>
  </si>
  <si>
    <t>03 546 4565</t>
  </si>
  <si>
    <t>admin@amk.co.nz</t>
  </si>
  <si>
    <t>ELHTRCL100</t>
  </si>
  <si>
    <t>ELHTRSL115</t>
  </si>
  <si>
    <t>ELHTRSL125</t>
  </si>
  <si>
    <t>ELHTRSL130</t>
  </si>
  <si>
    <t>ELHTRSL150</t>
  </si>
  <si>
    <t>ELHTRST65</t>
  </si>
  <si>
    <t>ELHTRST75</t>
  </si>
  <si>
    <t>ELHTRST78</t>
  </si>
  <si>
    <t>ELHTRST80</t>
  </si>
  <si>
    <t>ELHTRST95</t>
  </si>
  <si>
    <t>PSP Limited</t>
  </si>
  <si>
    <t>72 Hammersmith Drive, Sockburn, CHCH</t>
  </si>
  <si>
    <t>03 341 0248</t>
  </si>
  <si>
    <t>cory@psp.co.nz</t>
  </si>
  <si>
    <t>Cory</t>
  </si>
  <si>
    <t>Brick &amp; Stone SI</t>
  </si>
  <si>
    <t>Classic Stone</t>
  </si>
  <si>
    <t>49 Elginshire Street, Timaru 7910</t>
  </si>
  <si>
    <t>0800 278 663</t>
  </si>
  <si>
    <t>steve@classicstone.co.nz</t>
  </si>
  <si>
    <t>Athena Mini Composite - wall hung</t>
  </si>
  <si>
    <t>Athena</t>
  </si>
  <si>
    <t>23 Old Wharf Rd, Motueka 7120</t>
  </si>
  <si>
    <t>0800 528 753</t>
  </si>
  <si>
    <t>motueka@flooringxtra.co.nz</t>
  </si>
  <si>
    <t>Bob</t>
  </si>
  <si>
    <t>3 Taupata Street, Stoke, Nelson</t>
  </si>
  <si>
    <t>Install Solutions Ltd</t>
  </si>
  <si>
    <t>GDIS24</t>
  </si>
  <si>
    <t>GDIS30</t>
  </si>
  <si>
    <t>GDIS48</t>
  </si>
  <si>
    <t>GDIS51</t>
  </si>
  <si>
    <t>GDNSDB</t>
  </si>
  <si>
    <t>GDPC30</t>
  </si>
  <si>
    <t>GDPC51</t>
  </si>
  <si>
    <t>GDVLDBLE</t>
  </si>
  <si>
    <t>GDVLSNGL</t>
  </si>
  <si>
    <t>EWHM1DA</t>
  </si>
  <si>
    <t>Steve Rolston Ltd Building Company</t>
  </si>
  <si>
    <t>8 Bay View Rd, Atawhai, Nelson 7010</t>
  </si>
  <si>
    <t>03 545 1782</t>
  </si>
  <si>
    <t>021 533 245</t>
  </si>
  <si>
    <t>steve@srlbuild.co.nz</t>
  </si>
  <si>
    <t>PL1PUW</t>
  </si>
  <si>
    <t>Scullery:</t>
  </si>
  <si>
    <t>03 538 0100</t>
  </si>
  <si>
    <t>stephen.scott@nulooksolutions.co.nz</t>
  </si>
  <si>
    <t>brett@itmnelson.co.nz</t>
  </si>
  <si>
    <t>Brett</t>
  </si>
  <si>
    <t>Zink</t>
  </si>
  <si>
    <t>2 Champion Rd, Richmond</t>
  </si>
  <si>
    <t>03 544 0929</t>
  </si>
  <si>
    <t>Total Health &amp; Safety</t>
  </si>
  <si>
    <t>GDNPDBLS</t>
  </si>
  <si>
    <t>GSSL24NB</t>
  </si>
  <si>
    <t>GSTCPENB</t>
  </si>
  <si>
    <t>GSVCPENB</t>
  </si>
  <si>
    <t>GSSTRCPE</t>
  </si>
  <si>
    <t>GDNPSGLS</t>
  </si>
  <si>
    <t>GSEX30NB</t>
  </si>
  <si>
    <t>GSSL27NB</t>
  </si>
  <si>
    <t>GSSL30NB</t>
  </si>
  <si>
    <t>INPSEX241260SG</t>
  </si>
  <si>
    <t>EXPOL 60MM POLYSTYRENE S GRADE SHEETING 2400X1200 SHT</t>
  </si>
  <si>
    <t>Water Tank Order</t>
  </si>
  <si>
    <t>021 285 7401</t>
  </si>
  <si>
    <t>027 278 6748</t>
  </si>
  <si>
    <t>021 725 957</t>
  </si>
  <si>
    <t>03 544 9418</t>
  </si>
  <si>
    <t>03 538 0824</t>
  </si>
  <si>
    <t>027 445 4637</t>
  </si>
  <si>
    <t>gavin@contourroofing.co.nz</t>
  </si>
  <si>
    <t>03 547 1892</t>
  </si>
  <si>
    <t>027 578 2226</t>
  </si>
  <si>
    <t>027 496 9902</t>
  </si>
  <si>
    <t>027 444 5531</t>
  </si>
  <si>
    <t>027 447 0247</t>
  </si>
  <si>
    <t>027 444 6404</t>
  </si>
  <si>
    <t>03 525 8844</t>
  </si>
  <si>
    <t>03 525 9746</t>
  </si>
  <si>
    <t>027 443 7035</t>
  </si>
  <si>
    <t>03 544 5793</t>
  </si>
  <si>
    <t>021 953 331</t>
  </si>
  <si>
    <t>027 252 8753</t>
  </si>
  <si>
    <t>0800 455 141</t>
  </si>
  <si>
    <t>027 445 141</t>
  </si>
  <si>
    <t>027 548 5877</t>
  </si>
  <si>
    <t>027 525 8840</t>
  </si>
  <si>
    <t>021 451 830</t>
  </si>
  <si>
    <t>021 284 4884</t>
  </si>
  <si>
    <t>027 443 2356</t>
  </si>
  <si>
    <t>027 437 8495</t>
  </si>
  <si>
    <t>0800 263 584</t>
  </si>
  <si>
    <t>027 325 9828</t>
  </si>
  <si>
    <t>027 478 5664</t>
  </si>
  <si>
    <t>021 451 829</t>
  </si>
  <si>
    <t>027 232 4080</t>
  </si>
  <si>
    <t>03 525 7521</t>
  </si>
  <si>
    <t>021 373 400</t>
  </si>
  <si>
    <t>0800 477 223</t>
  </si>
  <si>
    <t>027 404 6502</t>
  </si>
  <si>
    <t>021 868 360</t>
  </si>
  <si>
    <t>027 608 8356</t>
  </si>
  <si>
    <t>021 847 222</t>
  </si>
  <si>
    <t>027 436 9501</t>
  </si>
  <si>
    <t>027 497 6756</t>
  </si>
  <si>
    <t>027 432 9327</t>
  </si>
  <si>
    <t>027 290 8716</t>
  </si>
  <si>
    <t>03 543 8659</t>
  </si>
  <si>
    <t>021 607 087</t>
  </si>
  <si>
    <t>027 578 5374</t>
  </si>
  <si>
    <t>021 929 229</t>
  </si>
  <si>
    <t>027 446 5382</t>
  </si>
  <si>
    <t>BBSCPM2C</t>
  </si>
  <si>
    <t>EFDGGB</t>
  </si>
  <si>
    <t>PLWTTAKFIRER1</t>
  </si>
  <si>
    <t>PLWTTT10S</t>
  </si>
  <si>
    <t>PLWTTT01S</t>
  </si>
  <si>
    <t>PLWTTT15S</t>
  </si>
  <si>
    <t>PLWTTT02S</t>
  </si>
  <si>
    <t>PLWTTT25SD</t>
  </si>
  <si>
    <t>PLWTTT25SF</t>
  </si>
  <si>
    <t>PLWTTT30S</t>
  </si>
  <si>
    <t>PLWTTT03S</t>
  </si>
  <si>
    <t>PLWTTT006S</t>
  </si>
  <si>
    <t>PLWTTT007S</t>
  </si>
  <si>
    <t>PLWTTT04S</t>
  </si>
  <si>
    <t>PLWTTT05S</t>
  </si>
  <si>
    <t>Waste Sevices</t>
  </si>
  <si>
    <t>P.O. Box 575 Blenheim 7240</t>
  </si>
  <si>
    <t>03 579 2137</t>
  </si>
  <si>
    <t>P.O. Box 12, Spring Creek 7244</t>
  </si>
  <si>
    <t>03 570 2298</t>
  </si>
  <si>
    <t>Envision Aluminium Ltd</t>
  </si>
  <si>
    <t>19 Nelson St, Mayfield, Blenheim 7201</t>
  </si>
  <si>
    <t>03 578 3650</t>
  </si>
  <si>
    <t>steve@envisionaluminium.co.nz</t>
  </si>
  <si>
    <t>Andy Dwyer Bricklayer</t>
  </si>
  <si>
    <t>027 220 4556</t>
  </si>
  <si>
    <t>joandzud@xtra.co.nz</t>
  </si>
  <si>
    <t>Andy</t>
  </si>
  <si>
    <t>AJDD</t>
  </si>
  <si>
    <t>AJED390100SH</t>
  </si>
  <si>
    <t>AJED390100SHSHN2N3</t>
  </si>
  <si>
    <t>AJED390100SHN23SH</t>
  </si>
  <si>
    <t>AJED3901000SHN23</t>
  </si>
  <si>
    <t>PLRA3214702</t>
  </si>
  <si>
    <t>PLWCCR743500W</t>
  </si>
  <si>
    <t>Zorite Building Services Ltd</t>
  </si>
  <si>
    <t>P.O. Box 450, Blenheim</t>
  </si>
  <si>
    <t>03 577 5160</t>
  </si>
  <si>
    <t>quotes@zorite.co.nz</t>
  </si>
  <si>
    <t>Kiley</t>
  </si>
  <si>
    <t>Blenheim Drainage &amp; Digger Hire Ltd</t>
  </si>
  <si>
    <t>03 578 4277</t>
  </si>
  <si>
    <t>027 608 8566</t>
  </si>
  <si>
    <t>gloria.warburton@xtra.co.nz</t>
  </si>
  <si>
    <t>Superbuild Mega Ltd</t>
  </si>
  <si>
    <t>5 Pitchell St, Blenheim</t>
  </si>
  <si>
    <t>03 577 5477</t>
  </si>
  <si>
    <t>027 454 4023</t>
  </si>
  <si>
    <t>jared@superbuild.co.nz</t>
  </si>
  <si>
    <t>Jared</t>
  </si>
  <si>
    <t>CPECDFC</t>
  </si>
  <si>
    <t>info@installsolutions.net.nz</t>
  </si>
  <si>
    <t>PGWPPRNB</t>
  </si>
  <si>
    <t>PGSOVTDPLNB</t>
  </si>
  <si>
    <t>03 579 6349</t>
  </si>
  <si>
    <t>022 373 9239</t>
  </si>
  <si>
    <t>sales@clearviewcleaning.co.nz</t>
  </si>
  <si>
    <t>Andrei</t>
  </si>
  <si>
    <t>PGRVACNB</t>
  </si>
  <si>
    <t>PGSTPTGDNB</t>
  </si>
  <si>
    <t>PLWTBTS2000</t>
  </si>
  <si>
    <t>PLWTBTS3000</t>
  </si>
  <si>
    <t>PLWTBTS4000</t>
  </si>
  <si>
    <t>PLWTBTS5000</t>
  </si>
  <si>
    <t>WDSFD2500</t>
  </si>
  <si>
    <t>WDSFD2600</t>
  </si>
  <si>
    <t>WDSFD2700</t>
  </si>
  <si>
    <t>PGWPPCNB</t>
  </si>
  <si>
    <t>Coman Construction Ltd</t>
  </si>
  <si>
    <t>5 Koru Place, Stoke, Nelson 7011</t>
  </si>
  <si>
    <t>03 547 4666</t>
  </si>
  <si>
    <t>027 419 7450</t>
  </si>
  <si>
    <t>P &amp; M Fireplaces</t>
  </si>
  <si>
    <t>128 Tahunanui Drive, Tahunanui, Nelson 7011</t>
  </si>
  <si>
    <t>03 548 5742</t>
  </si>
  <si>
    <t>john@ultimateroofing.nz</t>
  </si>
  <si>
    <t>Peninsula Plasterers</t>
  </si>
  <si>
    <t>73 Motupipi St, Takaka</t>
  </si>
  <si>
    <t>03 525 7676</t>
  </si>
  <si>
    <t>0274 724 376</t>
  </si>
  <si>
    <t>peninsulaplasterers@hotmail.co.nz</t>
  </si>
  <si>
    <t>RPDSCWFT015025</t>
  </si>
  <si>
    <t>Laser Plumbing Nelson</t>
  </si>
  <si>
    <t>5/30 Echodale Place, Stoke, Nelson</t>
  </si>
  <si>
    <t>03 544 4646</t>
  </si>
  <si>
    <t>Nathan</t>
  </si>
  <si>
    <t>021 371 818</t>
  </si>
  <si>
    <t>P.O. Box 694, 36 Venice Place, Stoke, Nelson 7040</t>
  </si>
  <si>
    <t>1980mm - except as below</t>
  </si>
  <si>
    <t>Dave Rees Painters &amp; Decorators</t>
  </si>
  <si>
    <t>1048 Rapaura Road, RD3, Blenheim</t>
  </si>
  <si>
    <t>03 570 2214</t>
  </si>
  <si>
    <t>027 247 2784</t>
  </si>
  <si>
    <t>davereespainters@xtra.co.nz</t>
  </si>
  <si>
    <t>Stopping Systems Ltd</t>
  </si>
  <si>
    <t>027 577 9441</t>
  </si>
  <si>
    <t>alpope@xtra.co.nz</t>
  </si>
  <si>
    <t>Thompson Electrical Ltd</t>
  </si>
  <si>
    <t>12 Uxbridge St, Renwick 7204</t>
  </si>
  <si>
    <t>03 572 8179</t>
  </si>
  <si>
    <t>021 222 9523</t>
  </si>
  <si>
    <t>richard@thompelec.co.nz</t>
  </si>
  <si>
    <t>027 649 4299</t>
  </si>
  <si>
    <t>027 481 4752</t>
  </si>
  <si>
    <t>NCC  /  TDC  /  MDC</t>
  </si>
  <si>
    <t>027 447 7379</t>
  </si>
  <si>
    <t>Chris Thompson</t>
  </si>
  <si>
    <t>027 532 3232</t>
  </si>
  <si>
    <t>Sam Heywood</t>
  </si>
  <si>
    <t>027 474 4242</t>
  </si>
  <si>
    <t>Attic Stairs Order</t>
  </si>
  <si>
    <t>Bi-Fold Door Order</t>
  </si>
  <si>
    <t xml:space="preserve">300mm x 100mm white tiles with chrome trim to bath apron, bath cradle and bath splash </t>
  </si>
  <si>
    <t>P.O. Box 616, Blenheim 7240</t>
  </si>
  <si>
    <t>021 390 039</t>
  </si>
  <si>
    <t>TK Tilers</t>
  </si>
  <si>
    <t>12 Ledger Ave, Motueka 7120</t>
  </si>
  <si>
    <t>03 528 4204</t>
  </si>
  <si>
    <t>027 321 2509</t>
  </si>
  <si>
    <t>tktilers@xtra.co.nz</t>
  </si>
  <si>
    <t>100100RVH5MG24</t>
  </si>
  <si>
    <t>100100RVH5MG36</t>
  </si>
  <si>
    <t>100100RVH5MG48</t>
  </si>
  <si>
    <t>100100RVH5MG60</t>
  </si>
  <si>
    <t>10040RSH3DKGT48</t>
  </si>
  <si>
    <t>10040RSH3DKGT54</t>
  </si>
  <si>
    <t>10040RSH3DKGT60</t>
  </si>
  <si>
    <t>135135RLPV83</t>
  </si>
  <si>
    <t>135135RLPV8324</t>
  </si>
  <si>
    <t>135135RLPV8327</t>
  </si>
  <si>
    <t>135135RLPV8330</t>
  </si>
  <si>
    <t>135135RLPV85</t>
  </si>
  <si>
    <t>135135RLPV8524</t>
  </si>
  <si>
    <t>135135RLPV8527</t>
  </si>
  <si>
    <t>135135RLPV8530</t>
  </si>
  <si>
    <t>135135RLPV8536</t>
  </si>
  <si>
    <t>135135RLPV8542</t>
  </si>
  <si>
    <t>135135RLPV8548</t>
  </si>
  <si>
    <t>135135RLPV8554</t>
  </si>
  <si>
    <t>135135RLPV8560</t>
  </si>
  <si>
    <t>15025RFJH3FSP61</t>
  </si>
  <si>
    <t>15025RFJWBB142M</t>
  </si>
  <si>
    <t>15040RFJH3FSP61</t>
  </si>
  <si>
    <t>15050RRWH4TGV60</t>
  </si>
  <si>
    <t>20025RAFH3WBP61</t>
  </si>
  <si>
    <t>20025RAFJH3WBPP</t>
  </si>
  <si>
    <t>20025RFJH3FSP61</t>
  </si>
  <si>
    <t>20025RFJWBB187M</t>
  </si>
  <si>
    <t>7045RLF8H3C36</t>
  </si>
  <si>
    <t>7045RLF8H3C42</t>
  </si>
  <si>
    <t>8888RLPV83</t>
  </si>
  <si>
    <t>8888RLPV8324</t>
  </si>
  <si>
    <t>8888RLPV8327</t>
  </si>
  <si>
    <t>8888RLPV8330</t>
  </si>
  <si>
    <t>8888RLPV8336</t>
  </si>
  <si>
    <t>8888RLPV85</t>
  </si>
  <si>
    <t>8888RLPV8524</t>
  </si>
  <si>
    <t>8888RLPV8527</t>
  </si>
  <si>
    <t>8888RLPV8530</t>
  </si>
  <si>
    <t>8888RLPV8536</t>
  </si>
  <si>
    <t>8888RLPV8542</t>
  </si>
  <si>
    <t>8888RLPV8548</t>
  </si>
  <si>
    <t>ADBORG300</t>
  </si>
  <si>
    <t>BOSTIK ROOF AND GUTTER SILICONE 300ML    30804193</t>
  </si>
  <si>
    <t>SIKA BOOM EXPANDING FOAM 500ML  000404</t>
  </si>
  <si>
    <t>SIKA BOOM EXPANDING FOAM 750ML  000405</t>
  </si>
  <si>
    <t>ADSK511265</t>
  </si>
  <si>
    <t>SIKA FASTGAPS 20 MINS 310ML 511265</t>
  </si>
  <si>
    <t>SIKA BLACKSEAL PLUS  20L    450387</t>
  </si>
  <si>
    <t>MN DOOR STOP ANODISED ALUMINIUM 2PCE 207SC2</t>
  </si>
  <si>
    <t>BHSCDAX12801CAV</t>
  </si>
  <si>
    <t>BHSCDAX13002SSS</t>
  </si>
  <si>
    <t>SCHLAGE 13002 WALL MOUNTED DOOR STOP SSS VIS   DAX13002SSS-V</t>
  </si>
  <si>
    <t>BHWB1262</t>
  </si>
  <si>
    <t>WB DOOR MAGNET 22 X 8MM   1262</t>
  </si>
  <si>
    <t>BHWB5062BN</t>
  </si>
  <si>
    <t>BHWB5228SS</t>
  </si>
  <si>
    <t>BHWB5240BLK</t>
  </si>
  <si>
    <t>BHWB5299BN</t>
  </si>
  <si>
    <t>BHWB5307BN</t>
  </si>
  <si>
    <t>BHWB5317BN</t>
  </si>
  <si>
    <t>BHWB5318BN</t>
  </si>
  <si>
    <t>BHWB5319BN</t>
  </si>
  <si>
    <t>BHWB601131BN</t>
  </si>
  <si>
    <t>BHWB8099BN</t>
  </si>
  <si>
    <t>BHWBA7015BN</t>
  </si>
  <si>
    <t>BHWBS7085BN</t>
  </si>
  <si>
    <t>WB ASTRON QUBE ENT SET INCL 7058/20/1143 &amp; 1148     7085-BN</t>
  </si>
  <si>
    <t>BUEBC930A</t>
  </si>
  <si>
    <t>SHADOWCLAD EXTERNAL BOX ANGLE 3.0M ANODISED</t>
  </si>
  <si>
    <t>BUIC930A</t>
  </si>
  <si>
    <t>SHADOWCLAD INTERNAL ANGLE 90DEG 3.0M ANODISED</t>
  </si>
  <si>
    <t>S/TAPE INSEAL 3109 6MM X 10MM X 12M PKD 1469024</t>
  </si>
  <si>
    <t>S/TAPE INSEAL 3259 1.5MM X 48MM X 50M PKD 1467818</t>
  </si>
  <si>
    <t>S/TAPE INSEAL 3259 1.5MM X 80MM X 50M PKD 1467820</t>
  </si>
  <si>
    <t>BUIWCFL30A</t>
  </si>
  <si>
    <t>SHADOWCLAD INTERNAL W ANGLE 3.0M ANODISED</t>
  </si>
  <si>
    <t>SHADOWCLAD INTER-STORY Z FLASHING 3.6M ANODISED</t>
  </si>
  <si>
    <t>MARSHALL W/PROOF TRADE SILL 200MM X 25M ROLL  TSILL 200</t>
  </si>
  <si>
    <t>CHWB5242SCP</t>
  </si>
  <si>
    <t>CHWB5309BN</t>
  </si>
  <si>
    <t>CHWB8088BN</t>
  </si>
  <si>
    <t>SIKA PEF BACKING ROD 12MM DIAMETER 50M LGTH    450484</t>
  </si>
  <si>
    <t>SIKA PEF BACKING ROD  8MM DIAMETER 50M LGTH    450485</t>
  </si>
  <si>
    <t>SIKA PEF BACKING ROD 6MM DIAMETER 20M LGTH  450425</t>
  </si>
  <si>
    <t>SIKA PEF BACKING ROD 8MM DIAMETER 20M LGTH  450426</t>
  </si>
  <si>
    <t>SIKA PEF BACKING ROD 10MM DIAMETER 20M LGTH  450427</t>
  </si>
  <si>
    <t>SIKA PEF BACKING ROD 12MM DIAMETER 20M LGTH 450428</t>
  </si>
  <si>
    <t>SIKA PEF BACKING ROD 15MM DIAMETER 20M LGTH  450429</t>
  </si>
  <si>
    <t>SIKA PEF BACKING ROD 20MM DIAMETER 20M LGTH  450440</t>
  </si>
  <si>
    <t>DOFPCSRHAG</t>
  </si>
  <si>
    <t>DOFPCSRMDF</t>
  </si>
  <si>
    <t>DOIFTB</t>
  </si>
  <si>
    <t>L/LOK 12KN PILE FIXING SET HIGH CORROSIVE STAINLESS STEEL</t>
  </si>
  <si>
    <t>L/LOK 6KN PILE FIXING SET HIGH CORROSIVE STAINLESS STEEL</t>
  </si>
  <si>
    <t>L/LOK CPC40 CONCEALED PURLIN  CLEAT 2.0MM X 40MM X 85MM</t>
  </si>
  <si>
    <t>FXLLDJF</t>
  </si>
  <si>
    <t>L/LOK DECK JOIST FIXING (50 X CPC40 SS &amp; SCREWS) DJF</t>
  </si>
  <si>
    <t>L/LOK 120 X 47MM JOIST HANGER DBLE GALV  EACH</t>
  </si>
  <si>
    <t>GEWB5249BN</t>
  </si>
  <si>
    <t>GEWB5256BN</t>
  </si>
  <si>
    <t>GEWB5257</t>
  </si>
  <si>
    <t>GEWB5262BN</t>
  </si>
  <si>
    <t>GEWB5274BN</t>
  </si>
  <si>
    <t>WB DOOR STOP ALUMINIUM SQUARE FLOOR MOUNT  5274-BN</t>
  </si>
  <si>
    <t>GEWB5278BN</t>
  </si>
  <si>
    <t>WB DOOR STOP ALUMINIUM SQUARE FLOOR MOUNT  5278-BN</t>
  </si>
  <si>
    <t>GEWB9062BN</t>
  </si>
  <si>
    <t>WB 65MM ADAPTOR PLATE FOR FUTURA ROUND ROSE   9062-BN</t>
  </si>
  <si>
    <t>HAISEID46</t>
  </si>
  <si>
    <t>INSINKERATOR WASTE DISPOSER 55HP MODEL ID46</t>
  </si>
  <si>
    <t>HAISEID56</t>
  </si>
  <si>
    <t>INSINKERATOR WASTE DISPOSER 55HP MODEL ID56</t>
  </si>
  <si>
    <t>HAISEID66</t>
  </si>
  <si>
    <t>INSINKERATOR WASTE DISPOSER 75HP MODEL ID66</t>
  </si>
  <si>
    <t>HAISEMODELE20</t>
  </si>
  <si>
    <t>EMERSON WASTE DISPOSER 55HP MODELE20</t>
  </si>
  <si>
    <t>HARHIC1300</t>
  </si>
  <si>
    <t>ROBINHOOD IRONING CENTRE   IC1300</t>
  </si>
  <si>
    <t>HARHSE390Q</t>
  </si>
  <si>
    <t>ROBINHOOD SCRAPEATER WASTE DISPOSAL UNIT    SE390Q</t>
  </si>
  <si>
    <t>W/HOUSE DUO 1.5 WALL OVEN - 8FN PROGRAM S/STEEL  WVE626S</t>
  </si>
  <si>
    <t>HAWHPHR285W</t>
  </si>
  <si>
    <t>W/HOUSE CERAMIC COOKTOP WHITE   WHC644BA</t>
  </si>
  <si>
    <t>W/HOUSE WALL OVEN MULTI 5 - PROGRAM TIMER S/STEEL  WVE615S</t>
  </si>
  <si>
    <t>W/HOUSE WALL OVEN MULTI 8 - PROGRAM TIMER S/STEEL  WVE616S</t>
  </si>
  <si>
    <t>RINNAI SYMMETRY ENGINE ETR NG   RDV3611ETRN</t>
  </si>
  <si>
    <t>RINNAI ARRIVA A TYPE POWER FLUE KIT 115-240MM R2731</t>
  </si>
  <si>
    <t>RINNAI ARRIVA B TYPE POWER FLUE KIT  240-400MM R2732</t>
  </si>
  <si>
    <t>RINNAI ARRIVA FLUE BENDS 45 DEG X 2 ESBEND</t>
  </si>
  <si>
    <t>RINNAI POWER FLUE TERMINAL VERTICAL  ESROOFCOWL</t>
  </si>
  <si>
    <t>RINNAI INFINITY VT 26L WATER HEATER EXT LPG INFVT26L</t>
  </si>
  <si>
    <t>RINNAI INFINITY INWALL RECESS BOX   R1407</t>
  </si>
  <si>
    <t>RINNAI ZERO CLEARANCE GALV FLUE KIT 3.6M R1762Z</t>
  </si>
  <si>
    <t>RINNAI T/FLAME FLUE EXTENSION SS INNER/OUTR 1.2M R1763SS</t>
  </si>
  <si>
    <t>RINNAI T/FLAME FLUE EXTN GALV OUTER SS INNER 1.2M R1763Z</t>
  </si>
  <si>
    <t>RINNAI T/FLAME RADIUS 45DEG OFF SET BEND GALV R1764</t>
  </si>
  <si>
    <t>RINNAI SYMMETRY FASCIA RDV3611 BLACK NZ R3601GL</t>
  </si>
  <si>
    <t>RINNAI SYMMETRY SURROUND W BLACK INNER FRAME GRANITE R3620</t>
  </si>
  <si>
    <t>RINNAI SYMMETRY HORIZONTAL FLASHING KIT 1200MM R3646</t>
  </si>
  <si>
    <t>RINNAI SYMMETRY HORIZONTAL A FLUE  635-750MM R3660</t>
  </si>
  <si>
    <t>RINNAI SYMMETRY HORIZONTAL B FLUE  745-860MM R3661</t>
  </si>
  <si>
    <t>RINNAI ENERGYSAVER 559 HEATER LPG GAS WHITE RHF559FTWL</t>
  </si>
  <si>
    <t>IFHTITR1</t>
  </si>
  <si>
    <t>IFHTITR2</t>
  </si>
  <si>
    <t>IFHTITR3</t>
  </si>
  <si>
    <t>IFHTITR4</t>
  </si>
  <si>
    <t>IFHTITR5</t>
  </si>
  <si>
    <t>R1.8 95MM CEILING PINK BATTS  13.7SQM 1220 X432MM 7110118</t>
  </si>
  <si>
    <t>R2.6 140MM CEILING PINK BATTS 10.5SQM 1220X432MM 7110126</t>
  </si>
  <si>
    <t>150MM PINK BATTS SILENCER MIDFLOOR 4.9SQM PER BALE 7310051</t>
  </si>
  <si>
    <t>CS PASSAGE SLD N/LCH SCP CAVILOCK    CL332A1004</t>
  </si>
  <si>
    <t>CS PRIVACY SLD LATCH SCP CAVILOCK    CL333A1004</t>
  </si>
  <si>
    <t>LLSCDXSDL70723</t>
  </si>
  <si>
    <t>LLSCDXSDL70724</t>
  </si>
  <si>
    <t>LLSCDXSDL70725</t>
  </si>
  <si>
    <t>LLSCDXSDL70726</t>
  </si>
  <si>
    <t>LLSCF170VAPBR</t>
  </si>
  <si>
    <t>SCHLAGE ACCENT SGLE DUMMY TRIM RH PB VISPACK F170V</t>
  </si>
  <si>
    <t>LLSCF170VASCPR</t>
  </si>
  <si>
    <t>SCHLAGE ACCENT SGLE DUMMY TRIM RH SNP VISPACK F170V</t>
  </si>
  <si>
    <t>LLSCF40ELANPLV</t>
  </si>
  <si>
    <t>SCHLAGE F SERIES ELAN SCP F40 PRIVACY LOCK VIS PACK SRL14083</t>
  </si>
  <si>
    <t>LLSCLSDTSSCP</t>
  </si>
  <si>
    <t>SCHLAGE MEDIO STELLA DUMMY TRIM SCP VP LSDTS</t>
  </si>
  <si>
    <t>LLSCLSLAFSSCP</t>
  </si>
  <si>
    <t>SCHLAGE MEDIO STELLA DOOR LEVER PER PAIR SCP VP LSLAFS</t>
  </si>
  <si>
    <t>LLSCLSPASSSCP</t>
  </si>
  <si>
    <t>SCHLAGE MEDIO STELLA PASSAGE LATCH SCP VP  LSPASS</t>
  </si>
  <si>
    <t>LLSCLSPRISSCP</t>
  </si>
  <si>
    <t>SCHLAGE MEDIO STELLA PRIVACY LOCK SCP VP  LSPRIS</t>
  </si>
  <si>
    <t>LLSCSRL14337</t>
  </si>
  <si>
    <t>SCHLAGE PRIVACY CAVITY SLIDING RND SCP VIS     SRL14337</t>
  </si>
  <si>
    <t>LLSCSRL14339</t>
  </si>
  <si>
    <t>SCHLAGE PASSAGE CAVITY SLIDING RND SCP VIS     SRL14339</t>
  </si>
  <si>
    <t>LLWB1336BLK</t>
  </si>
  <si>
    <t>LLWB1337BLK</t>
  </si>
  <si>
    <t>LLWB1338BLK</t>
  </si>
  <si>
    <t>LLWB1340BN</t>
  </si>
  <si>
    <t>WB ELECTRONIC MORTICE LOCK DOUBLE TURN   1340-BN</t>
  </si>
  <si>
    <t>LLWB1340PC</t>
  </si>
  <si>
    <t>WB ELECTRONIC MORTICE LOCK DOUBLE TURN   1340-PC</t>
  </si>
  <si>
    <t>LLWB1340RBN</t>
  </si>
  <si>
    <t>WB ELECTRONIC MORTICE LOCK DOUBLE TURN + REMOTE   1340R-BN</t>
  </si>
  <si>
    <t>LLWB1340RPC</t>
  </si>
  <si>
    <t>WB ELECTRONIC MORTICE LOCK DOUBLE TURN + REMOTE   1340R-PC</t>
  </si>
  <si>
    <t>LLWB1341BN</t>
  </si>
  <si>
    <t>LLWB1341PC</t>
  </si>
  <si>
    <t>LLWB1341RBN</t>
  </si>
  <si>
    <t>LLWB1341RPC</t>
  </si>
  <si>
    <t>LLWB1342BN</t>
  </si>
  <si>
    <t>WB ELECTRONIC MORTICE LOCK ASTRON QUBE   1342-BN</t>
  </si>
  <si>
    <t>LLWB1342PC</t>
  </si>
  <si>
    <t>WB ELECTRONIC MORTICE LOCK ASTRON QUBE   1342-PC</t>
  </si>
  <si>
    <t>LLWB1342RBN</t>
  </si>
  <si>
    <t>WB ELECTRONIC MORTICE LOCK ASTRON QUBE + REMOTE   1342R-BN</t>
  </si>
  <si>
    <t>LLWB1342RPC</t>
  </si>
  <si>
    <t>WB ELECTRONIC MORTICE LOCK ASTRON QUBE + REMOTE   1342R-PC</t>
  </si>
  <si>
    <t>LLWB1343BN</t>
  </si>
  <si>
    <t>WB ELECTRONIC MORTICE LOCK ASTRON VECTOR   1343-BN</t>
  </si>
  <si>
    <t>LLWB1343PC</t>
  </si>
  <si>
    <t>WB ELECTRONIC MORTICE LOCK ASTRON VECTOR   1343-PC</t>
  </si>
  <si>
    <t>LLWB1343RBN</t>
  </si>
  <si>
    <t>WB ELECTRONIC MORTICE LOCK ASTRON VECTOR + REMOTE  1343R-BN</t>
  </si>
  <si>
    <t>LLWB1343RPC</t>
  </si>
  <si>
    <t>WB ELECTRONIC MORTICE LOCK ASTRON VECTOR + REMOTE  1343R-PC</t>
  </si>
  <si>
    <t>LLWB1344BN</t>
  </si>
  <si>
    <t>WB ELECTRONIC MORTICE LOCK ASTRON VULCAN   1344-BN</t>
  </si>
  <si>
    <t>LLWB1344PC</t>
  </si>
  <si>
    <t>WB ELECTRONIC MORTICE LOCK ASTRON VULCAN   1344-PC</t>
  </si>
  <si>
    <t>LLWB1344RBN</t>
  </si>
  <si>
    <t>WB ELECTRONIC MORTICE LOCK ASTRON VULCAN + REMOTE  1344R-BN</t>
  </si>
  <si>
    <t>LLWB1344RPC</t>
  </si>
  <si>
    <t>WB ELECTRONIC MORTICE LOCK ASTRON VULCAN + REMOTE  1344R-PC</t>
  </si>
  <si>
    <t>WB CAVITY SUITE PRIVACY KIT ROUND SS 5327-SS</t>
  </si>
  <si>
    <t>LLWB5329SS</t>
  </si>
  <si>
    <t>LLWB5330SS</t>
  </si>
  <si>
    <t>LLWB5331SS</t>
  </si>
  <si>
    <t>LLWB5333SS</t>
  </si>
  <si>
    <t>LLWB7106DBN</t>
  </si>
  <si>
    <t>LLWB7109BN</t>
  </si>
  <si>
    <t>WB ASTRON VECTOR ENTRANCE LONGPLATE  7109-BN</t>
  </si>
  <si>
    <t>LLWB7114SC</t>
  </si>
  <si>
    <t>LLWB7115SC</t>
  </si>
  <si>
    <t>LLWB7149DBN</t>
  </si>
  <si>
    <t>LLWB7149DSC</t>
  </si>
  <si>
    <t>LLWB7150BN</t>
  </si>
  <si>
    <t>LLWB7150SC</t>
  </si>
  <si>
    <t>LLWB7151BN</t>
  </si>
  <si>
    <t>LLWB7151SC</t>
  </si>
  <si>
    <t>LLWB7152BN</t>
  </si>
  <si>
    <t>LLWB7152SC</t>
  </si>
  <si>
    <t>LLWB8100BN</t>
  </si>
  <si>
    <t>WB QUATTRO LEVER SET  8100-BN</t>
  </si>
  <si>
    <t>LLWB8106BN</t>
  </si>
  <si>
    <t>LLWB8126E85BN</t>
  </si>
  <si>
    <t>LLWB8128BN</t>
  </si>
  <si>
    <t>WB MATRIX PASSAGE SET  8128-BN</t>
  </si>
  <si>
    <t>LLWB8129BN</t>
  </si>
  <si>
    <t>WB MATRIX LEVER SET  8129-BN</t>
  </si>
  <si>
    <t>LLWB8132BN</t>
  </si>
  <si>
    <t>WB PRISMA PASSAGE SET  8132-BN</t>
  </si>
  <si>
    <t>LLWB8133BN</t>
  </si>
  <si>
    <t>WB PRISMA LEVER SET  8133-BN</t>
  </si>
  <si>
    <t>LLWB8134LBN</t>
  </si>
  <si>
    <t>WB PRISMA DUMMY LEVER LEFT  8134L-BN</t>
  </si>
  <si>
    <t>LLWB8134RBN</t>
  </si>
  <si>
    <t>WB PRISMA DUMMY LEVER RIGHT  8134R-BN</t>
  </si>
  <si>
    <t>LLWB8142BN</t>
  </si>
  <si>
    <t>LLWB8143BN</t>
  </si>
  <si>
    <t>LLWB8144BN</t>
  </si>
  <si>
    <t>LLWB8145BN</t>
  </si>
  <si>
    <t>LLWB9018BLK</t>
  </si>
  <si>
    <t>WB FUTURA APEX LEVER SET 9018-BLK</t>
  </si>
  <si>
    <t>LLWB9018DBLK</t>
  </si>
  <si>
    <t>WB FUTURA APEX DUMMY LEVER NON-HANDED 9018D-BLK</t>
  </si>
  <si>
    <t>LLWB9019BLK</t>
  </si>
  <si>
    <t>WB FUTURA APEX PASSAGE SET 9019-BLK</t>
  </si>
  <si>
    <t>LLWB9022BLK</t>
  </si>
  <si>
    <t>WB FUTURA CORBEL LEVER SET 9022-BLK</t>
  </si>
  <si>
    <t>LLWB9022BN</t>
  </si>
  <si>
    <t>WB FUTURA CORBEL LEVER SET     9022-BN</t>
  </si>
  <si>
    <t>LLWB9022DBLK</t>
  </si>
  <si>
    <t>WB FUTURA CORBEL DUMMY LEVER NON-HANDED 9022D-BLK</t>
  </si>
  <si>
    <t>LLWB9023BLK</t>
  </si>
  <si>
    <t>WB FUTURA CORBEL PASSAGE SET 9023-BLK</t>
  </si>
  <si>
    <t>LLWB9026BLK</t>
  </si>
  <si>
    <t>WB FUTURA TALON LEVER SET 9026-BLK</t>
  </si>
  <si>
    <t>LLWB9026LDBLK</t>
  </si>
  <si>
    <t>WB FUTURA TALON DUMMY LEFT 9026LD-BLK</t>
  </si>
  <si>
    <t>LLWB9026RDBLK</t>
  </si>
  <si>
    <t>WB FUTURA TALON DUMMY RIGHT 9026RD-BLK</t>
  </si>
  <si>
    <t>LLWB9027BLK</t>
  </si>
  <si>
    <t>WB FUTURA TALON PASSAGE SET 9027-BLK</t>
  </si>
  <si>
    <t>LLWB9030BLK</t>
  </si>
  <si>
    <t>WB FUTURA HELIX LEVER SET 9030-BLK</t>
  </si>
  <si>
    <t>LLWB9030LDBN</t>
  </si>
  <si>
    <t>WB FUTURA HELIX LEFT DUMMY     9030LD-BN</t>
  </si>
  <si>
    <t>LLWB9030RDBLK</t>
  </si>
  <si>
    <t>WB FUTURA HELIX DUMMY RIGHT 9030RD-BLK</t>
  </si>
  <si>
    <t>LLWB9031BLK</t>
  </si>
  <si>
    <t>WB FUTURA HELIX PASSAGE SET 9031-BLK</t>
  </si>
  <si>
    <t>LLWB9034BLK</t>
  </si>
  <si>
    <t>LLWB9036BN</t>
  </si>
  <si>
    <t>WB FUTURA ELITE APEX LEVER SET   9036-BN</t>
  </si>
  <si>
    <t>LLWB9036DBN</t>
  </si>
  <si>
    <t>LLWB9037BN</t>
  </si>
  <si>
    <t>LLWB9038BN</t>
  </si>
  <si>
    <t>LLWB9039BN</t>
  </si>
  <si>
    <t>WB FUTURA ELITE APEX ENTRANCE SET  9039-BN</t>
  </si>
  <si>
    <t>LLWB9040BN</t>
  </si>
  <si>
    <t>WB FUTURA ELITE CORBEL LEVER SET   9040-BN</t>
  </si>
  <si>
    <t>LLWB9040DBN</t>
  </si>
  <si>
    <t>WB FUTURA ELITE CORBEL DUMMY LEVER  9040D-BN</t>
  </si>
  <si>
    <t>LLWB9041BN</t>
  </si>
  <si>
    <t>LLWB9042BN</t>
  </si>
  <si>
    <t>WB FUTURA ELITE CORBEL PRIVACY SET  9042-BN</t>
  </si>
  <si>
    <t>LLWB9043BN</t>
  </si>
  <si>
    <t>WB FUTURA ELITE CORBEL ENTRANCE SET  9043-BN</t>
  </si>
  <si>
    <t>LLWB9044BN</t>
  </si>
  <si>
    <t>WB FUTURA ELITE PRIVACY SET 60MM BACKSET   9044-BN</t>
  </si>
  <si>
    <t>LLWB9051BLK</t>
  </si>
  <si>
    <t>WB FUTURA APEX INTEGRATED PRIVACY SET 9051-BLK</t>
  </si>
  <si>
    <t>LLWB9051BN</t>
  </si>
  <si>
    <t>WB FUTURA APEX INTERGRATED PRIVACY SET     9051-BN</t>
  </si>
  <si>
    <t>LLWB9052BLK</t>
  </si>
  <si>
    <t>WB FUTURA CORBEL INTEGRATED PRIVACY SET 9052-BLK</t>
  </si>
  <si>
    <t>LLWB9052BN</t>
  </si>
  <si>
    <t>LLWB9053BLK</t>
  </si>
  <si>
    <t>WB FUTURA TALON INTEGRATED PRIVACY SET 9053-BLK</t>
  </si>
  <si>
    <t>LLWB9053BN</t>
  </si>
  <si>
    <t>WB FUTURA TALON PRIVACY SET    9053-BN</t>
  </si>
  <si>
    <t>LLWB9054BLK</t>
  </si>
  <si>
    <t>WB FUTURA HELIX INTEGRATED PRIVACY SET 9054-BLK</t>
  </si>
  <si>
    <t>LLWB9054BN</t>
  </si>
  <si>
    <t>LLWB9055BN</t>
  </si>
  <si>
    <t>LLWB9056BN</t>
  </si>
  <si>
    <t>LLWB9062BLK</t>
  </si>
  <si>
    <t>LLWBSD1188SS</t>
  </si>
  <si>
    <t>SLIDING DOOR EURO LOCK KIT 40MM DBL CYL &amp; OVAL FLUSH PULL SS</t>
  </si>
  <si>
    <t>LLWBSD1189SS</t>
  </si>
  <si>
    <t>SLIDING DOOR EURO LOCK KIT 40MM DBL CYL &amp; SQU FLUSH PULL SS</t>
  </si>
  <si>
    <t>LLWBSD5259SS</t>
  </si>
  <si>
    <t>LLWBSD5260SS</t>
  </si>
  <si>
    <t>LLWBSD5320SS</t>
  </si>
  <si>
    <t>WB SLIDING DOOR FLUSH PULL KIT SQUARE   5320-SS</t>
  </si>
  <si>
    <t>HARDIES EXTERNAL BOX CNR ALUMINIUM 9MMX2450MM 304509</t>
  </si>
  <si>
    <t>HARDIES EXTERNAL BOX CNR ALUMINIUM 9MMX2750MM 304510</t>
  </si>
  <si>
    <t>HARDIES EXTERNAL BOX CNR ALUMINIUM 9MMX3000MM 305150</t>
  </si>
  <si>
    <t>MDHAHRHF453</t>
  </si>
  <si>
    <t>HARDIES 50MM PVC CORNER UNDERFLASHING 3M WH       303745</t>
  </si>
  <si>
    <t>MOCU0854PP</t>
  </si>
  <si>
    <t>MOCU8354PP</t>
  </si>
  <si>
    <t>MOCU8654PP</t>
  </si>
  <si>
    <t>MOFJ1954H3PP</t>
  </si>
  <si>
    <t>MOFT37A</t>
  </si>
  <si>
    <t>MOREBA401054PF</t>
  </si>
  <si>
    <t>MOREBA601054PF</t>
  </si>
  <si>
    <t>MOREBA901054PF</t>
  </si>
  <si>
    <t>NASEDA21EZB3</t>
  </si>
  <si>
    <t>SENCO 50MM BRADS BOX OF 3000     DA21EZB</t>
  </si>
  <si>
    <t>CARTERS ACRYLIC PRIMER U/COAT 1L</t>
  </si>
  <si>
    <t>PLAQ4021013</t>
  </si>
  <si>
    <t>PLAQ4022102</t>
  </si>
  <si>
    <t>PLAQ4022302</t>
  </si>
  <si>
    <t>PLAQ4022402</t>
  </si>
  <si>
    <t>PLAQ4023213</t>
  </si>
  <si>
    <t>PLAQ4027302</t>
  </si>
  <si>
    <t>PLAS2081500</t>
  </si>
  <si>
    <t>PLATBFCO5WH160</t>
  </si>
  <si>
    <t>PLBWHL372100P</t>
  </si>
  <si>
    <t>HEIRLOOM CENTRO CLOSE COUPLED TOILET SUITE P PAN  372100P</t>
  </si>
  <si>
    <t>PLBWHL372100S</t>
  </si>
  <si>
    <t>HEIRLOOM CENTRO CLOSE COUPLED TOILET SUITE S PAN  372100S</t>
  </si>
  <si>
    <t>PLBWHL373100S</t>
  </si>
  <si>
    <t>HEIRLOOM CENTRO BACK TO WALL TOILET SUITE S PAN  373100S</t>
  </si>
  <si>
    <t>PLBWHL373110S</t>
  </si>
  <si>
    <t>HEIRLOOM LOFT W/FACED TOILET SUITE S PAN 373110S</t>
  </si>
  <si>
    <t>PLBWHLELRHCP</t>
  </si>
  <si>
    <t>HEIRLOOM ELMAN ROBE HOOK ELRH</t>
  </si>
  <si>
    <t>PLBWHLELTR600CP</t>
  </si>
  <si>
    <t>HEIRLOOM ELMAN TOWEL RAIL 600MM ELTR600 CP</t>
  </si>
  <si>
    <t>PLBWHLELTRNCP</t>
  </si>
  <si>
    <t>HEIRLOOM ELMAN TOILET ROLL HOLDER ELTRN CP</t>
  </si>
  <si>
    <t>PLBWHLELTRSCP</t>
  </si>
  <si>
    <t>HEIRLOOM ELMAN TOWEL STIRRUP ELTRS CP</t>
  </si>
  <si>
    <t>PLBWHLFRH</t>
  </si>
  <si>
    <t>HEIRLOOM FORME ROBE HOOK  FRH</t>
  </si>
  <si>
    <t>PLBWHLFTR600</t>
  </si>
  <si>
    <t>HEIRLOOM FORME TOWEL RAIL 600MM  FTR600</t>
  </si>
  <si>
    <t>PLBWHLFTRN</t>
  </si>
  <si>
    <t>HEIRLOOM FORME TOILET ROLL HOLDER  FTRN</t>
  </si>
  <si>
    <t>PLBWHLFTRS</t>
  </si>
  <si>
    <t>HEIRLOOM FORME TOWEL STIRRUP  FTRS</t>
  </si>
  <si>
    <t>PLBWHLGRST600</t>
  </si>
  <si>
    <t>HEIRLOOM 600MM T SHOWER &amp; GRAB RAIL GRST600</t>
  </si>
  <si>
    <t>PLBWHLHRH</t>
  </si>
  <si>
    <t>HEIRLOOM HEIKO ROBE HOOK   HRH</t>
  </si>
  <si>
    <t>PLBWHLHTR500</t>
  </si>
  <si>
    <t>HEIRLOOM HEIKO 500MM TOWEL RAIL   HTR500</t>
  </si>
  <si>
    <t>PLBWHLHTR700</t>
  </si>
  <si>
    <t>HEIRLOOM HEIKO 700MM TOWEL RAIL   HTR700</t>
  </si>
  <si>
    <t>PLBWHLHTRN</t>
  </si>
  <si>
    <t>HEIRLOOM HEIKO TOILET ROLL HOLDER   HTRN</t>
  </si>
  <si>
    <t>PLBWHLHTRNS</t>
  </si>
  <si>
    <t>HEIRLOOM HEIKO SPARE TOILET ROLL HOLDER   HTRNS</t>
  </si>
  <si>
    <t>PLBWHLHTRS</t>
  </si>
  <si>
    <t>HEIRLOOM HEIKO TOWEL STIRRUP   HTRS</t>
  </si>
  <si>
    <t>HEIRLOOM TOLEDO TOILET ROLL HOLDER   OTRN</t>
  </si>
  <si>
    <t>PLBWHLOTRSS</t>
  </si>
  <si>
    <t>HEIRLOOM TOLEDO TOWEL STIRRUP OTRSS</t>
  </si>
  <si>
    <t>HEIRLOOM PASTELS 610MM DOUBLE TOWEL RAIL CP PDTR24C</t>
  </si>
  <si>
    <t>HEIRLOOM PASTELS 610MM SINGLE TOWEL RAIL CP   PTR24C</t>
  </si>
  <si>
    <t>HEIRLOOM PASTELS 610MM SINGLE TOWEL RAIL WHITE  PTR24W</t>
  </si>
  <si>
    <t>HEIRLOOM PASTELS 762MM SINGLE TOWEL RAIL CP  PTRC</t>
  </si>
  <si>
    <t>HEIRLOOM PASTELS TOWEL STIRRUP CP   PTRSC</t>
  </si>
  <si>
    <t>PLBWHLSTRHN</t>
  </si>
  <si>
    <t>PLBWHLSTTR600N</t>
  </si>
  <si>
    <t>HEIRLOOM STUDIO 1 NOIR BLACK TOWEL RAIL 600MM STTR600N</t>
  </si>
  <si>
    <t>PLBWHLSTTRNN</t>
  </si>
  <si>
    <t>HEIRLOOM STUDIO 1 NOIR BLACK TOILET ROLL HOLDER STTRNN</t>
  </si>
  <si>
    <t>PLBWHLSTTRSN</t>
  </si>
  <si>
    <t>PLBWHLWG1220S</t>
  </si>
  <si>
    <t>HEIRLOOM GENESIS 1220 SLIMLINE HEATED TOWEL FRAME  WG1220S</t>
  </si>
  <si>
    <t>PLBWHLWS1025N</t>
  </si>
  <si>
    <t>PLBWHLWS510EN</t>
  </si>
  <si>
    <t>PLBWHLWS825N</t>
  </si>
  <si>
    <t>PLBWHLWS825SN</t>
  </si>
  <si>
    <t>PLBWHLYCTRN</t>
  </si>
  <si>
    <t>HEIRLOOM CENTRO TOILET ROLL HOLDER  YCTRN</t>
  </si>
  <si>
    <t>PLBWHLYCTRNF</t>
  </si>
  <si>
    <t>HEIRLOOM CENTRO FIXED TOILET ROLL HOLDER   YCTRNF</t>
  </si>
  <si>
    <t>PLBWHLYCTRS</t>
  </si>
  <si>
    <t>HEIRLOOM CENTRO TOWEL STIRRUP  YCTRS</t>
  </si>
  <si>
    <t>PLBWHLYVRH</t>
  </si>
  <si>
    <t>HEIRLOOM VELOSO ROBE HOOK  YVRH</t>
  </si>
  <si>
    <t>PLBWHLYVTR600</t>
  </si>
  <si>
    <t>HEIRLOOM VELOSO TOWEL RAIL 600MM  YVTR600</t>
  </si>
  <si>
    <t>PLBWHLYVTRN</t>
  </si>
  <si>
    <t>PLBWHLYVTRNF</t>
  </si>
  <si>
    <t>HEIRLOOM VELOSO FIXED TOILET ROLL HOLDER   YVTRNF</t>
  </si>
  <si>
    <t>PLBWHLYVTRS</t>
  </si>
  <si>
    <t>HEIRLOOM VELOSO TOWEL STIRRUP  YVTRS</t>
  </si>
  <si>
    <t>PLBWHWG1025D</t>
  </si>
  <si>
    <t>HEIRLOOM GENESIS 1025MM TOWEL WARMER DUAL WIRED WG1025</t>
  </si>
  <si>
    <t>PLBWHWK510E</t>
  </si>
  <si>
    <t>HEIRLOOM CALLISTO 510 EXTENDED TOWEL WARMER WK510E</t>
  </si>
  <si>
    <t>PLBWHWK825</t>
  </si>
  <si>
    <t>HEIRLOOM CALLISTO 825 TOWEL WARMER WK825</t>
  </si>
  <si>
    <t>PLBWHWK825S</t>
  </si>
  <si>
    <t>HEIRLOOM CALLISTO 825 SLIMLINE TOWEL WARMER WK825S</t>
  </si>
  <si>
    <t>PLCY31225025</t>
  </si>
  <si>
    <t>RHEEM WATER HEATER 250L MP 2 X 3KW 580X1560H 31225025</t>
  </si>
  <si>
    <t>RHEEM STELLAR 130L  GAS WATER HEATER NG   850330N0Z</t>
  </si>
  <si>
    <t>RHEEM STELLAR 160L  GAS WATER HEATER NG  850360N0Z</t>
  </si>
  <si>
    <t>RHEEM INTEGRITY 27 EXT FROST 6 STAR LPG  874627LPZ</t>
  </si>
  <si>
    <t>NEFA MAINS PRESSURE INSTALLATION PACK       NEMPK</t>
  </si>
  <si>
    <t>PLMEAOAPSCP</t>
  </si>
  <si>
    <t>AIO SHOWER MIXER WITH FASTFLOW   AOAPSCP</t>
  </si>
  <si>
    <t>PLMEAOBCP</t>
  </si>
  <si>
    <t>AIO BASIN MIXER   AOBCP</t>
  </si>
  <si>
    <t>PLMEAOBMCP</t>
  </si>
  <si>
    <t>AIO MINI BASIN MIXER   AOBMCP</t>
  </si>
  <si>
    <t>PLMEAOHPSCP</t>
  </si>
  <si>
    <t>AIO SHOWER MIXER ULTRA   AOHPSCP</t>
  </si>
  <si>
    <t>PLMEAOHPSDCP</t>
  </si>
  <si>
    <t>AIO SHOWER MIXER WITH DIVERTER   AOHPSDCP</t>
  </si>
  <si>
    <t>PLMEAOSACP</t>
  </si>
  <si>
    <t>AIO AURAJET WALL SHOWER ON SHORT ARM CHROME   AOSACP</t>
  </si>
  <si>
    <t>PLMEAOSPWBTCP</t>
  </si>
  <si>
    <t>PLMEAOSRCP</t>
  </si>
  <si>
    <t>AIO AURAJET SLIDE RAIL SHOWER CHROME   AOSRCP</t>
  </si>
  <si>
    <t>PLMEAOSRCPWH</t>
  </si>
  <si>
    <t>AIO AURAJET SLIDE RAIL SHOWER WHITE   AOSRCPWH</t>
  </si>
  <si>
    <t>PLMEAOWBCP</t>
  </si>
  <si>
    <t>AIO WALL MOUNTED BASIN/BATH MIXER   AOWBCP</t>
  </si>
  <si>
    <t>ECHO MINIMALIST BASIN MIXER    MAINS PRESSURE EM8101</t>
  </si>
  <si>
    <t>PLMESHALCP2</t>
  </si>
  <si>
    <t>METHVEN ALPHA SLIDE SHOWER MKII SHALCP2</t>
  </si>
  <si>
    <t>PLMESPWF120</t>
  </si>
  <si>
    <t>METHVEN WATERFALL HOB MOUNT SPOUT CP    SPWF120</t>
  </si>
  <si>
    <t>PLRA1274810</t>
  </si>
  <si>
    <t>PLRA1298110</t>
  </si>
  <si>
    <t>PLRA2081000</t>
  </si>
  <si>
    <t>PLRA3358002</t>
  </si>
  <si>
    <t>PLRA4297013</t>
  </si>
  <si>
    <t>RINNAI INFINITY  CONTROLLER  KITCHEN MC100V1Z</t>
  </si>
  <si>
    <t>PLWC824615W</t>
  </si>
  <si>
    <t>PLWCCR744500W</t>
  </si>
  <si>
    <t>PLWCCR829610W</t>
  </si>
  <si>
    <t>PLWCCR829620W</t>
  </si>
  <si>
    <t>PLWCCR829710W</t>
  </si>
  <si>
    <t>PLWCCR829720W</t>
  </si>
  <si>
    <t>PLWCCRW45206SCW</t>
  </si>
  <si>
    <t>12.0MM CD PLY UT F8/F8 STRUCTURAL 2400X1200</t>
  </si>
  <si>
    <t>12.0MM CD PLY UT F8/F8 STRUCTURAL 2700X1200</t>
  </si>
  <si>
    <t>12.0MM CD PLY H3.2 CCA F8/F8 STRUCTURAL 2400X1200</t>
  </si>
  <si>
    <t>12.0MM CD PLY H3.2 CCA F8/F8 STRUCTURAL 2700X1200</t>
  </si>
  <si>
    <t>12.0MM DD PLY UT F8/F8 STRUCTURAL 2400X1200</t>
  </si>
  <si>
    <t>12.0MM PLY GRVD LINING CLASSIC UT STRUCTURAL 2400X1200</t>
  </si>
  <si>
    <t>12.0MM SHADOWCLAD NATURAL GROOVE H3.1 LOSP STRUCTL 2440X1200</t>
  </si>
  <si>
    <t>12.0MM SHADOWCLAD NATURAL GROOVE H3.1 LOSP STRUCTL 2745X1200</t>
  </si>
  <si>
    <t>12.0MM SHADOWCLAD ULTRA GROOVE H3.1 LOSP STRUCTL 2440X1200</t>
  </si>
  <si>
    <t>12.0MM SHADOWCLAD ULTRA TEXTURE H3.1 LOSP STRUCTL 2440X1200</t>
  </si>
  <si>
    <t>12.0MM SHADOWCLAD ULTRA GROOVE H3.1 LOSP STRUCTURL 2745X1200</t>
  </si>
  <si>
    <t>12.0MM SHADOWCLAD ULTRA TEXTURE H3.1 LOSP STRUCTL 2745X1200</t>
  </si>
  <si>
    <t>12.0MM SHADOWCLAD NATURAL TEXTURE H3.1 LOSP STRUCT 2440X1200</t>
  </si>
  <si>
    <t>12.0MM SHADOWCLAD NATURAL TEXTURE H3.1 LOSP STRUCT 2745X1200</t>
  </si>
  <si>
    <t>17.0MM CD PLY UT F8/F8 STRUCTURAL 2400X1200</t>
  </si>
  <si>
    <t>17.0MM CD PLY UT F8/F8 STRUCTURAL 2700X1200</t>
  </si>
  <si>
    <t>17.0MM CD PLY H3.2 CCA F8/F8 STRUCTURAL 2400X1200</t>
  </si>
  <si>
    <t>17.0MM CD PLY H3.2 CCA F8/F8 STRUCTURAL 2700X1200</t>
  </si>
  <si>
    <t>17.0MM DD PLY H3.2 CCA F8/F8 STRUCTURAL 2400X1200</t>
  </si>
  <si>
    <t>19.0MM PLYFLOOR UT F11/F8 STRUCTURAL 2400X1200</t>
  </si>
  <si>
    <t>19.0MM PLYFLOOR UT F11/F8 STRUCTURAL 2700X1200</t>
  </si>
  <si>
    <t>21.0MM CD PLY H3.2 CCA F8/F8 STRUCTURAL 2400X1200</t>
  </si>
  <si>
    <t>21.0MM CD PLY H3.2 CCA F8/F8 STRUCTURAL 2700X1200</t>
  </si>
  <si>
    <t>21.0MM PLYFLOOR UT F8/F8 STRUCTURAL 2400X1200</t>
  </si>
  <si>
    <t>7.0MM ECOPLY BARRIER H3.2 CCA F8/F8 STRUCTURAL 2440X1200</t>
  </si>
  <si>
    <t>7.0MM ECOPLY BARRIER H3.2 CCA F8/F8 STRUCTURAL 2745X1200</t>
  </si>
  <si>
    <t>7.0MM CD PLY UT F8/F8 STRUCTURAL 2400X1200</t>
  </si>
  <si>
    <t>7.0MM CD PLY H3.2 CCA F8/F8 STRUCTURAL 2400X1200</t>
  </si>
  <si>
    <t>7.0MM CD PLY H3.2 CCA F8/F8 STRUCTURAL 2700X1200</t>
  </si>
  <si>
    <t>7.0MM DD PLY UT F8/F8 STRUCTURAL 2400X1200</t>
  </si>
  <si>
    <t>7.0MM DD PLY H3.2 CCA F8/F8 STRUCTURAL 2700X1200</t>
  </si>
  <si>
    <t>9.0MM CD PLY H3.2 CCA F8/F8 STRUCTURAL 2400X1200</t>
  </si>
  <si>
    <t>9.0MM DD PLY H3.2 CCA F8/F8 STRUCTURAL 2400X1200</t>
  </si>
  <si>
    <t>18MM DIY MDF PANEL 2400 X 300</t>
  </si>
  <si>
    <t>18MM DIY MDF PANEL 2400 X 400</t>
  </si>
  <si>
    <t>18MM DIY MDF PANEL 2400 X 600</t>
  </si>
  <si>
    <t>GIB GOLDLINE G1-B  EXT BNOSE 90DEG 2.4M  12584</t>
  </si>
  <si>
    <t>GIB GOLDLINE G1-B  EXT BNOSE 90DEG 3.0M  12586</t>
  </si>
  <si>
    <t>GIB GOLDLINE G1-W EXT 90DEG CNR  2.4M 90DEG   12589</t>
  </si>
  <si>
    <t>GIB GOLDLINE G1-W EXT 90DEG CNR  2.7M 90DEG   12590</t>
  </si>
  <si>
    <t>GIB GOLDLINE G1-W EXT 90DEG CNR  3.0M 90DEG   12591</t>
  </si>
  <si>
    <t>GIB GOLDLINE G4 L TRIM 13MM 3.0M    12598</t>
  </si>
  <si>
    <t>GIB GOLDLINE G4 L TRIM 10MM 3.0M    12604</t>
  </si>
  <si>
    <t>RONDO 129 BATTEN (FURRING CHANNEL) 28MM 3.6M   14915</t>
  </si>
  <si>
    <t>RONDO 129 BATTEN (FURRING CHANNEL) 28MM 4.8M    14916</t>
  </si>
  <si>
    <t>RONDO 129 BATTEN (FURRING CHANNEL) 28MM 6.0M   14917</t>
  </si>
  <si>
    <t>RONDO 308 BATTEN (FURRING CHANNEL) 16MM 3.6M   14918</t>
  </si>
  <si>
    <t>RONDO 308 BATTEN (FURRING CHANNEL) 16MM 4.8M   14919</t>
  </si>
  <si>
    <t>RONDO 308 BATTEN (FURRING CHANNEL) 16MM 6.0M   14920</t>
  </si>
  <si>
    <t>STANDARD GIBBOARD 10MM X 1200MM PER SQM  *EMS*</t>
  </si>
  <si>
    <t>AQUALINE GIBBOARD 10MM X 1200MM PER SQM  *EMS*</t>
  </si>
  <si>
    <t>AQUALINE GIBBOARD 13MM X 1200MM PER SQM  *EMS*</t>
  </si>
  <si>
    <t>FYRELINE GIBBOARD 10MM X 1200MM PER SQM  *EMS*</t>
  </si>
  <si>
    <t>FYRELINE GIBBOARD 13MM X 1200MM PER SQM  *EMS*</t>
  </si>
  <si>
    <t>FYRELINE GIBBOARD 16MM X 1200MM PER SQM  *EMS*</t>
  </si>
  <si>
    <t>FYRELINE GIBBOARD 19MM X 1200MM PER SQM  *EMS*</t>
  </si>
  <si>
    <t>TOUGHLINE GIBBOARD 13MM X 1200MM PER SQM  *EMS*</t>
  </si>
  <si>
    <t>NEW ULTRALINE GIBBOARD 10 X 2400 X 1200MM SHEET **MTO**</t>
  </si>
  <si>
    <t>NEW ULTRALINE GIBBOARD 10 X 2700 X 1200MM SHEET **MTO**</t>
  </si>
  <si>
    <t>NEW ULTRALINE GIBBOARD 10MM X 1200MM PER SQM  *EMS*</t>
  </si>
  <si>
    <t>ULTRALINE PLUS GIBBOARD 13MM X 1200MM PER SQM  *EMS*</t>
  </si>
  <si>
    <t>PPHE404807</t>
  </si>
  <si>
    <t>4.5MM ECLIPSA EAVES LINING 2400 X 600     404807</t>
  </si>
  <si>
    <t>PPHE404808</t>
  </si>
  <si>
    <t>4.5MM ECLIPSA EAVES LINING 2400 X 1200      404808</t>
  </si>
  <si>
    <t>9.0MM SCYON AXON PANEL SMOOTH 133 GRV SPACE 2750X1200 403781</t>
  </si>
  <si>
    <t>9.0MM SCYON AXON PANEL SMOOTH 400 GRV SPACE 2450x1200 404414</t>
  </si>
  <si>
    <t>PSMPFC63</t>
  </si>
  <si>
    <t>PALLISIDE RUSTICATED SMOOTH WEATHERBOARD WHITE 6.3M FC6.3</t>
  </si>
  <si>
    <t>PSMPFCCAL63</t>
  </si>
  <si>
    <t>PALLISIDE RUSTICATED SMOOTH WEATHERBOARD CALICO 6.3M</t>
  </si>
  <si>
    <t>PSMPFCEMB63</t>
  </si>
  <si>
    <t>PALLISIDE RUSTICATED WOODGRAIN WEATHERBOARD WHITE 6.3M</t>
  </si>
  <si>
    <t>PSMPFCEMBCAL63</t>
  </si>
  <si>
    <t>PALLISIDE RUSTICATED WOODGRAIN WEATHERBOARD CALICO 6.3M</t>
  </si>
  <si>
    <t>PSMPFCEMBRST63</t>
  </si>
  <si>
    <t>PALLISIDE RUSTICATED WOODGRAIN WEATHERBOARD RIVERSTONE 6.3M</t>
  </si>
  <si>
    <t>PSMPFCEMBSAN63</t>
  </si>
  <si>
    <t>PALLISIDE RUSTICATED WOODGRAIN WEATHERBOARD SANDSTONE 6.3M</t>
  </si>
  <si>
    <t>PSMPFCEMBSLT63</t>
  </si>
  <si>
    <t>PALLISIDE RUSTICATED WOODGRAIN WEATHERBOARD SLATE 6.3M</t>
  </si>
  <si>
    <t>PSMPFCEMBTEA63</t>
  </si>
  <si>
    <t>PALLISIDE RUSTICATED WOODGRAIN WEATHERBOARD TEA 6.3M</t>
  </si>
  <si>
    <t>PSMPFCRST63</t>
  </si>
  <si>
    <t>PALLISIDE RUSTICATED SMOOTH WEATHERBOARD RIVERSTONE 6.3M</t>
  </si>
  <si>
    <t>PSMPFCSAN63</t>
  </si>
  <si>
    <t>PALLISIDE RUSTICATED SMOOTH WEATHERBOARD SANDSTONE 6.3M</t>
  </si>
  <si>
    <t>PSMPFCSLT63</t>
  </si>
  <si>
    <t>PALLISIDE RUSTICATED SMOOTH WEATHERBOARD SLATE 6.3M</t>
  </si>
  <si>
    <t>PSMPFCTEA63</t>
  </si>
  <si>
    <t>PALLISIDE RUSTICATED SMOOTH WEATHERBOARD TEA 6.3M</t>
  </si>
  <si>
    <t>PSMPFCTRAD63</t>
  </si>
  <si>
    <t>PALLISIDE TRADITIONAL WEATHERBOARD WHITE 6.3M FCTRAD6.3</t>
  </si>
  <si>
    <t>PSMPFCTRADCAL63</t>
  </si>
  <si>
    <t>PALLISIDE TRADITIONAL WEATHERBOARD CALICO 6.3M FCTRADCAL6.3</t>
  </si>
  <si>
    <t>PSMPFCTRADRST63</t>
  </si>
  <si>
    <t>PALLISIDE TRADITIONAL WEATHERBOARD R/STONE 6.3M FCTRADRST6.3</t>
  </si>
  <si>
    <t>PSMPFCTRADSAN63</t>
  </si>
  <si>
    <t>PALLISIDE TRADITIONAL WEATHERBOARD S/STONE 6.3M FCTRADSAN6.3</t>
  </si>
  <si>
    <t>PSMPFCTRADSLT63</t>
  </si>
  <si>
    <t>PALLISIDE TRADITIONAL WEATHERBOARD SLATE 6.3M FCTRADSLT6.3</t>
  </si>
  <si>
    <t>PSMPFCTRADTEA63</t>
  </si>
  <si>
    <t>PALLISIDE TRADITIONAL WEATHERBOARD TEA 6.3M FCTRADTEA6.3</t>
  </si>
  <si>
    <t>PSMPMCMSSCAL</t>
  </si>
  <si>
    <t>PALLISIDE MS SEALANT CALICO    MCMSSCAL</t>
  </si>
  <si>
    <t>PSMPMCMSSRST</t>
  </si>
  <si>
    <t>PALLISIDE MS SEALANT RIVERSTONE   MCMSSRST</t>
  </si>
  <si>
    <t>PSMPMCMSSSAN</t>
  </si>
  <si>
    <t>PALLISIDE MS SEALANT SANDSTONE   MCMSSSAN</t>
  </si>
  <si>
    <t>PSMPMCMSSSLT</t>
  </si>
  <si>
    <t>PALLISIDE MS SEALANT SLATE  MCMSSSLT</t>
  </si>
  <si>
    <t>PSMPMCSGY</t>
  </si>
  <si>
    <t>PSMPMCSSLT</t>
  </si>
  <si>
    <t>PALLISIDE SOLVENT CEMENT SLATE  180G   MCS.SLT</t>
  </si>
  <si>
    <t>PSMPMCSWH</t>
  </si>
  <si>
    <t>PALLISIDE SOLVENT CEMENT WHITE 180G   MCS.WHT</t>
  </si>
  <si>
    <t>PSMPMV2ZALRST38</t>
  </si>
  <si>
    <t>PALLISIDE 2 PIECE Z FLASHING ALUMINIUM CAP RIVERSTONE 3.8M</t>
  </si>
  <si>
    <t>PSMPMV2ZALSAN38</t>
  </si>
  <si>
    <t>PALLISIDE 2 PIECE Z FLASHING ALUMINIUM CAP SANDSTONE 3.8M</t>
  </si>
  <si>
    <t>PSMPMV2ZALSLT38</t>
  </si>
  <si>
    <t>PALLISIDE 2 PIECE Z FLASHING ALUMINIUM CAP SLATE 3.8M</t>
  </si>
  <si>
    <t>PSMPMVIE36TEA</t>
  </si>
  <si>
    <t>PALLISIDE 2 PCE INT/EXT CNR   3.6 TEA  MVIETEA3.6</t>
  </si>
  <si>
    <t>PSMPMVIERST36</t>
  </si>
  <si>
    <t>PSMPMVJCAL27</t>
  </si>
  <si>
    <t>PALLISIDE 2 PART JOINTER CALICO 2.7M MVJCAL2.7</t>
  </si>
  <si>
    <t>PSMPMVJSAN27</t>
  </si>
  <si>
    <t>PALLISIDE 2 PART JOINTER SANDSTONE 2.7M MVJSAN2.7</t>
  </si>
  <si>
    <t>PSMPMVJSLT27</t>
  </si>
  <si>
    <t>CASHMERE VANITY 750 SINGLE DRAWER #COLOUR</t>
  </si>
  <si>
    <t>CASHMERE VANITY 900 SINGLE DRAWER #COLOUR</t>
  </si>
  <si>
    <t>CASHMERE VANITY 1200 SINGLE DRAWER #COLOUR</t>
  </si>
  <si>
    <t>RPDSBWFT007525</t>
  </si>
  <si>
    <t>DRISTUD BOZZ WINDOW FLASHING TAPE 75MM X 25M BWFT007525</t>
  </si>
  <si>
    <t>RPDSBWFT015025</t>
  </si>
  <si>
    <t>DRISTUD BOZZ WINDOW FLASHING TAPE 150MM X 25M BWFT015025</t>
  </si>
  <si>
    <t>RPDSBWFT020025</t>
  </si>
  <si>
    <t>DRISTUD BOZZ WINDOW FLASHING TAPE 200MM X 25M BWFT020025</t>
  </si>
  <si>
    <t>RPDSWW02740100</t>
  </si>
  <si>
    <t>DRISTUD WALL WRAP 2740MM X 36.5M 100M2 WW02740100</t>
  </si>
  <si>
    <t>RPJT2040116</t>
  </si>
  <si>
    <t>POLYTHENE BLACK HANDY PACK    250 X 4M X 10M  2010118</t>
  </si>
  <si>
    <t>MOISTOP 250 (759) CONCRETE U/LAY 4000MMX25M   775910</t>
  </si>
  <si>
    <t>RWBP25054</t>
  </si>
  <si>
    <t>BAR CHAIR PLASTIC 25-40MM - PER EACH</t>
  </si>
  <si>
    <t>BAR CHAIR PLASTIC 75-90MM - PER EACH</t>
  </si>
  <si>
    <t>LINK REINFORCING R10  200MM - PER EACH</t>
  </si>
  <si>
    <t>LINK REINFORCING R6  150MM - PER EACH</t>
  </si>
  <si>
    <t>LINK REINFORCING R6  200MM - PER EACH</t>
  </si>
  <si>
    <t>LINK REINFORCING R6  250MM - PER EACH</t>
  </si>
  <si>
    <t>LINK REINFORCING R6  300MM - PER EACH</t>
  </si>
  <si>
    <t>STEEL REINFORCING MESH SE62 500E  2.0X4.5M CVR 7.5M2</t>
  </si>
  <si>
    <t>STMESE72500E</t>
  </si>
  <si>
    <t>STEEL REINF ROD D/FMD 10HT X 6M G500</t>
  </si>
  <si>
    <t>STEEL REINF ROD ROUND R10 X 6M G300</t>
  </si>
  <si>
    <t>STEEL REINF ROD ROUND R12 X 6M G300</t>
  </si>
  <si>
    <t>STEEL REINF ROD D/FMD D16 X 6M G300</t>
  </si>
  <si>
    <t>STIRRUP REINFORCING R6  150 X 150MM - PER EACH</t>
  </si>
  <si>
    <t>STIRRUP REINFORCING R6  200 X 200MM - PER EACH</t>
  </si>
  <si>
    <t>STIRRUP REINFORCING R6  250 X 150MM - PER EACH</t>
  </si>
  <si>
    <t>STIRRUP REINFORCING R6  300 X 200MM - PER EACH</t>
  </si>
  <si>
    <t>STARTER D10  1000MM WITH HOOK -  PER EACH</t>
  </si>
  <si>
    <t>STARTER D10  1200MM WITH 150MM L HOOK - PER EACH</t>
  </si>
  <si>
    <t>STARTER D10  1500MM WITH HOOK - PER EACH</t>
  </si>
  <si>
    <t>STARTER D12  1000MM WITH HOOK - PER EACH</t>
  </si>
  <si>
    <t>STARTER D12  1500MM WITH HOOK - PER EACH</t>
  </si>
  <si>
    <t>TP10009MB</t>
  </si>
  <si>
    <t>Harry Fraser</t>
  </si>
  <si>
    <t>022 358 0724</t>
  </si>
  <si>
    <t>Harry</t>
  </si>
  <si>
    <t>do not send</t>
  </si>
  <si>
    <t>v.millson@laserplumbing.co.nz</t>
  </si>
  <si>
    <t>P.O. Box 546, Blenheim 7240</t>
  </si>
  <si>
    <t>Rob Flood Painter &amp; Decorator</t>
  </si>
  <si>
    <t>03 578 3971</t>
  </si>
  <si>
    <t>027 411 2346</t>
  </si>
  <si>
    <t>robflood@hotmail.co.nz</t>
  </si>
  <si>
    <t>Rob</t>
  </si>
  <si>
    <t>129 Budge St Riversdale Blenheim</t>
  </si>
  <si>
    <t>sales@fishermarl.co.nz</t>
  </si>
  <si>
    <t>Pip</t>
  </si>
  <si>
    <t xml:space="preserve">All rubbish/boxes must be flattened and placed in skip on completion  </t>
  </si>
  <si>
    <t xml:space="preserve">All rubbish/boxes must be flattened and placed in skip on completion </t>
  </si>
  <si>
    <t>HML Engineering</t>
  </si>
  <si>
    <t>P.O. Box 995, Blenheim</t>
  </si>
  <si>
    <t>03 572 5434</t>
  </si>
  <si>
    <t>info@hammac.co.nz</t>
  </si>
  <si>
    <t>Fergus</t>
  </si>
  <si>
    <t>027 268 4982</t>
  </si>
  <si>
    <t>P.O.Box 9 Renwick , Renwick 7243</t>
  </si>
  <si>
    <t>Kitchen Things</t>
  </si>
  <si>
    <t>Cnr Vanguard and St Vincent Street, Nelson</t>
  </si>
  <si>
    <t>03 539 0050</t>
  </si>
  <si>
    <t>WBEVERMT</t>
  </si>
  <si>
    <t>Wardrobes</t>
  </si>
  <si>
    <t>Total Mirrors, Glass Showers</t>
  </si>
  <si>
    <t>SALES COMMISSION MAXIMUM</t>
  </si>
  <si>
    <t>GROWT FUND MAXIMUM</t>
  </si>
  <si>
    <t>LAWYERS FEES</t>
  </si>
  <si>
    <t>HLS MARKETING FEE</t>
  </si>
  <si>
    <t>ADMINISTRATION AND GENERAL EXPENSES</t>
  </si>
  <si>
    <t>Total Fixed Overhead</t>
  </si>
  <si>
    <t>FIXED OVERHEADS PRICING (MAX 350K CONTRACT VALUE)</t>
  </si>
  <si>
    <t>Fixed Overhead Allowance</t>
  </si>
  <si>
    <t>Margin 10%</t>
  </si>
  <si>
    <t>GST 15%</t>
  </si>
  <si>
    <t>Alpha Scaffold NZ Ltd</t>
  </si>
  <si>
    <t>P.O. Box 1051, Blenheim 7240</t>
  </si>
  <si>
    <t>office@alphascaffold.co.nz</t>
  </si>
  <si>
    <t>Dillion</t>
  </si>
  <si>
    <t>Nelson Bays Decorating</t>
  </si>
  <si>
    <t>3 Atawhai Drive, Nelson 7010</t>
  </si>
  <si>
    <t>03 548 3836</t>
  </si>
  <si>
    <t>021 023 52728</t>
  </si>
  <si>
    <t>steve@nbd.co.nz</t>
  </si>
  <si>
    <t>STSTPR62010</t>
  </si>
  <si>
    <t>STW300BLKX1KG</t>
  </si>
  <si>
    <t>TIE WIRE BLACK 300MM X 1KG</t>
  </si>
  <si>
    <t>Pete Savage Landscapes Ltd</t>
  </si>
  <si>
    <t>14 Lobank Place, Richmond</t>
  </si>
  <si>
    <t>03 544 5684</t>
  </si>
  <si>
    <t>027 231 5682</t>
  </si>
  <si>
    <t>savviesfamily@xtra.co.nz</t>
  </si>
  <si>
    <t>Pete</t>
  </si>
  <si>
    <t>PLWTOT50</t>
  </si>
  <si>
    <t>Anna</t>
  </si>
  <si>
    <t>BBDSSPM2</t>
  </si>
  <si>
    <t>Fulton Hogan</t>
  </si>
  <si>
    <t>121 Bolt Rd, Private Bag 1, Nelson 7030</t>
  </si>
  <si>
    <t>03 547 9789</t>
  </si>
  <si>
    <t>027 839 4863</t>
  </si>
  <si>
    <t>paul.hunter@fultonhogan.com</t>
  </si>
  <si>
    <t>Installer to collect</t>
  </si>
  <si>
    <t>Delivery date:</t>
  </si>
  <si>
    <t>Delivery address:</t>
  </si>
  <si>
    <t>Trends Kitchens - 21 Bolt Road, Tahunanui, Nelson 7010</t>
  </si>
  <si>
    <t>Please clearly mark " - JENNIAN HOMES" on product for delivery</t>
  </si>
  <si>
    <t>Miele New Zealand Ltd</t>
  </si>
  <si>
    <t>0800 464 353</t>
  </si>
  <si>
    <t>0272 657 777</t>
  </si>
  <si>
    <t>donald.macdonald</t>
  </si>
  <si>
    <t>Donald</t>
  </si>
  <si>
    <t>Expol Insulation</t>
  </si>
  <si>
    <t>Timber Framed Columns Additional Value</t>
  </si>
  <si>
    <t>Nib Wall Additional Value</t>
  </si>
  <si>
    <t>Strapping To Trusses (Per Gable)</t>
  </si>
  <si>
    <t>Pelmet Framing</t>
  </si>
  <si>
    <t>Cantilevered Soffit Sprocket / Blocking End Rafter (Hyjoist Rafter)</t>
  </si>
  <si>
    <t>Weatherboard Column Additional Value</t>
  </si>
  <si>
    <t>Timber Fence</t>
  </si>
  <si>
    <t>Build Timber Gate</t>
  </si>
  <si>
    <t>Gate Fixings</t>
  </si>
  <si>
    <t>MDF Wall Linings</t>
  </si>
  <si>
    <t>Form Curved Wall</t>
  </si>
  <si>
    <t>Extra Value for Walls Raking Walls (Above 2.4m)</t>
  </si>
  <si>
    <t>MDF Linings Fixings</t>
  </si>
  <si>
    <t>Form GIB Recess / Mantle / Beam</t>
  </si>
  <si>
    <t>Pre Drill / Routing for door handles</t>
  </si>
  <si>
    <t>Add gable packing to linea areas above brick / rockcote areas</t>
  </si>
  <si>
    <t>Revise and double cost of fixing Axon. Double again for 2nd story</t>
  </si>
  <si>
    <t>Add firewall extra for fixings and fitting</t>
  </si>
  <si>
    <t>19.06.13</t>
  </si>
  <si>
    <t>Deduct extra top plate (now double top plates)</t>
  </si>
  <si>
    <t>25.06.13</t>
  </si>
  <si>
    <t>stand frames was .3 now .28</t>
  </si>
  <si>
    <t>Extra for step in floor level</t>
  </si>
  <si>
    <t>02.07.13</t>
  </si>
  <si>
    <t>Add fall protection m2 rate</t>
  </si>
  <si>
    <t>09.07.13</t>
  </si>
  <si>
    <t>Add MDF Wall linings &amp; Fixings</t>
  </si>
  <si>
    <t>15.07.13</t>
  </si>
  <si>
    <t>Form rebate for exterior joinery</t>
  </si>
  <si>
    <t>19.07.13</t>
  </si>
  <si>
    <t>Fixing of Hardiflex direct to subfloor joists</t>
  </si>
  <si>
    <t>14.08.13</t>
  </si>
  <si>
    <t>Extra value to lift GIB up / down stairs on multi story dwellings</t>
  </si>
  <si>
    <t>Subfloor fixings for balustrades</t>
  </si>
  <si>
    <t>08.10.13</t>
  </si>
  <si>
    <t>Extra Labour for fixings to subfloor for balustrades</t>
  </si>
  <si>
    <t>Add Stria weatherboard rate</t>
  </si>
  <si>
    <t>23.01.14</t>
  </si>
  <si>
    <t>Add Hardies cavity batten rate</t>
  </si>
  <si>
    <t>Form Rebate in slab for brick cladding</t>
  </si>
  <si>
    <t>28.02.14</t>
  </si>
  <si>
    <t>Fit Steel Brick Lintels &amp; Fixings For Steel Brick Lintels</t>
  </si>
  <si>
    <t>Increase exterior cladding fixing to $4.50 m2 galv and $10m2 S/S</t>
  </si>
  <si>
    <t>31.03.14</t>
  </si>
  <si>
    <t>Increase value of skirting / architrave fixings from .12c to .36c a mtr</t>
  </si>
  <si>
    <t>19.06.14</t>
  </si>
  <si>
    <t>Form Recesses</t>
  </si>
  <si>
    <t>12.03.15</t>
  </si>
  <si>
    <t>Add timber fencing rates including gates</t>
  </si>
  <si>
    <t>28.04.15</t>
  </si>
  <si>
    <t>Change bulkhead framing rate from .16hrs/mtr to .3hrs/mtr</t>
  </si>
  <si>
    <t>12.02.16</t>
  </si>
  <si>
    <t>Increase facings / boxed corner rate to .2hrs/mtr</t>
  </si>
  <si>
    <t>17.02.16</t>
  </si>
  <si>
    <t>Additional value for timber framed columns / above mtr rate</t>
  </si>
  <si>
    <t>09.08.16</t>
  </si>
  <si>
    <t>Additional value for weatherboard columns / above m2 rate</t>
  </si>
  <si>
    <t>Additional Value Nib walls</t>
  </si>
  <si>
    <t>23.08.16</t>
  </si>
  <si>
    <t>Add pelmet for concealed lighting .25 hrs/mtr</t>
  </si>
  <si>
    <t>Change rate for mulseal from .047hrs/mtr to .08hrs/mtr due to one of jobs as builders not doing slabs anymore</t>
  </si>
  <si>
    <t>25.08.16</t>
  </si>
  <si>
    <t>Include sum per gable for roof strapping</t>
  </si>
  <si>
    <t>03.10.16</t>
  </si>
  <si>
    <t>Add .75 hrs / each for cantilevered soffit and block end (Hyjoist Rafters)</t>
  </si>
  <si>
    <t>05.10.16</t>
  </si>
  <si>
    <t>Add .3 hrs / m2 Extra Value for Raking Walls (Above 2.4m)</t>
  </si>
  <si>
    <t>EXTRA VALUE OVER 2.4M HEIGHT</t>
  </si>
  <si>
    <t>GFEVOH</t>
  </si>
  <si>
    <t>GFVCEV</t>
  </si>
  <si>
    <t>EXTRA VALUE TRAY CEILING</t>
  </si>
  <si>
    <t>GFTCEV</t>
  </si>
  <si>
    <t>EXTRA VALUE VAULTED CEILING</t>
  </si>
  <si>
    <t>Level 2, 10 College Hill, Freemans Bay, Auckland 1011</t>
  </si>
  <si>
    <t>SIPSZ4</t>
  </si>
  <si>
    <t>SIPSZ5</t>
  </si>
  <si>
    <t>SIPSZ6</t>
  </si>
  <si>
    <t>SIPSZ7</t>
  </si>
  <si>
    <t>SIPSZ8</t>
  </si>
  <si>
    <t>SIPSZ9</t>
  </si>
  <si>
    <t>PGGDR</t>
  </si>
  <si>
    <t>Cnr Budge &amp; Herbert Street, Blenheim 7201</t>
  </si>
  <si>
    <t>03 520 9018</t>
  </si>
  <si>
    <t>Lindy</t>
  </si>
  <si>
    <t>FTHADP</t>
  </si>
  <si>
    <t>021 446 982</t>
  </si>
  <si>
    <t>N Gibson Builders Limited</t>
  </si>
  <si>
    <t>11 The Ridgeway, Enner Glynn, Nelson 7011</t>
  </si>
  <si>
    <t>021 0295 0139</t>
  </si>
  <si>
    <t>ngibsonbuilders@outlook.com</t>
  </si>
  <si>
    <t>lindy.smythe@plumbingworld.co.nz</t>
  </si>
  <si>
    <t>Hirepool Ltd</t>
  </si>
  <si>
    <t>blenheim.party@hirepool.co.nz</t>
  </si>
  <si>
    <t>3D CRYSTAL</t>
  </si>
  <si>
    <t>FREIGHT</t>
  </si>
  <si>
    <t>FREIGHT CHARGE</t>
  </si>
  <si>
    <t>NRT Concrete</t>
  </si>
  <si>
    <t>021 168 8044</t>
  </si>
  <si>
    <t>nrtconcrete@gmail.com</t>
  </si>
  <si>
    <t>2/76 Gladstone Rd, Richmond, Nelson 7020</t>
  </si>
  <si>
    <t>Laura</t>
  </si>
  <si>
    <t>lcocking@wastemanagement.co.nz</t>
  </si>
  <si>
    <t>P.O. Box 2542, Stoke, Nelson</t>
  </si>
  <si>
    <t>Glass and Window Solutions (Nulook)</t>
  </si>
  <si>
    <t>Allbrite Windows Ltd</t>
  </si>
  <si>
    <t>PLBWGRELSS750</t>
  </si>
  <si>
    <t>LLWBJ9011SS</t>
  </si>
  <si>
    <t>LLWBJ9012SS</t>
  </si>
  <si>
    <t>Wetback connected to the HWC by Tasman Bay Plumbing</t>
  </si>
  <si>
    <t>Fire supplier:</t>
  </si>
  <si>
    <t>Hays Plumbing Services  /  Zink</t>
  </si>
  <si>
    <t>Stone Works NZ Ltd</t>
  </si>
  <si>
    <t>022 699 0983</t>
  </si>
  <si>
    <t>info@stoneworksnz.com</t>
  </si>
  <si>
    <t>CF11215</t>
  </si>
  <si>
    <t>Futura - insulated</t>
  </si>
  <si>
    <t>info@mintair.co.nz</t>
  </si>
  <si>
    <t>harryfraser@icloud.com</t>
  </si>
  <si>
    <t>Extra Value for Frames over 2.4m</t>
  </si>
  <si>
    <t>Expanding Foam to Perimeter of Bottom Plate (Hi &amp; Dri)</t>
  </si>
  <si>
    <t>Extra Value fixings of Frame and Truss</t>
  </si>
  <si>
    <t>Expanding Foam</t>
  </si>
  <si>
    <t>Extra Value for Gable with Builders Cladding</t>
  </si>
  <si>
    <t>Cladding Junction</t>
  </si>
  <si>
    <t>Extra Value Raking / Vaulted Ceiling</t>
  </si>
  <si>
    <t>Extra Value Tray Ceiling</t>
  </si>
  <si>
    <t>Site Cleaning Allowance</t>
  </si>
  <si>
    <t xml:space="preserve">Add .04hrs/mtr for Installation of Foam to bottom plate (Hi &amp; Dri) </t>
  </si>
  <si>
    <t>08.12.16</t>
  </si>
  <si>
    <t>Add Expanding Foam for bottom plate (Hi &amp; Dri) $15.00</t>
  </si>
  <si>
    <t>Extra Value frames over 2.4m High 0.5hrs/mtr</t>
  </si>
  <si>
    <t>23.02.17</t>
  </si>
  <si>
    <t>Extra Value for raking / vaulted ceiling 4hrs/each</t>
  </si>
  <si>
    <t>Extra Value for Tray Ceiling 3hrs/each</t>
  </si>
  <si>
    <t>Increase Rondo Ceiling Batten Rate from .07hrs/mtr to .09hrs/mtr</t>
  </si>
  <si>
    <t>Increase Tile Valley Rate from .27hrs/mtr to .6hrs/mtr</t>
  </si>
  <si>
    <t>Increase Mono Dwanging Rate from .16hrs/mtr to .24hrs/mtr</t>
  </si>
  <si>
    <t>Increase General m2 fixings rate by .50c</t>
  </si>
  <si>
    <t>Extra value for fixing of frame and truss fixings .065hrs/m2 of roof area</t>
  </si>
  <si>
    <t>Increase Bracing Element Value from $15 to $20</t>
  </si>
  <si>
    <t>Extra Value for Gable with Builders Cladding 4hrs/each</t>
  </si>
  <si>
    <t>Increase BGC Board from .35hrs/m2 to .5hrs/m2</t>
  </si>
  <si>
    <t>Increase Aluminium Joinery installation from .38hrs/m2 to .6hrs/m2</t>
  </si>
  <si>
    <t>Include a Cladding Junction Value .75hrs/each</t>
  </si>
  <si>
    <t>Add Site Cleaning Allowance of 12 hours</t>
  </si>
  <si>
    <t>Framing &amp; General Fixings</t>
  </si>
  <si>
    <t>Exterior Finishes Fixing</t>
  </si>
  <si>
    <t>Interior Lining Fixings</t>
  </si>
  <si>
    <t>Interior Finishes Labour</t>
  </si>
  <si>
    <t>Interior Linings Labour</t>
  </si>
  <si>
    <t>Exterior Finishes Labour</t>
  </si>
  <si>
    <t>Exterior Cladding Labour</t>
  </si>
  <si>
    <t>Framing Labour</t>
  </si>
  <si>
    <t>Retaining Labour</t>
  </si>
  <si>
    <t>Subfloor and Intermediate Floor Labour</t>
  </si>
  <si>
    <t>Set Up to Slab Labour</t>
  </si>
  <si>
    <t>18 Boysenberry Grove</t>
  </si>
  <si>
    <t>19035RAFJCB54</t>
  </si>
  <si>
    <t>MDHLOWBAESBC27</t>
  </si>
  <si>
    <t>MDHLOWBAESBC40</t>
  </si>
  <si>
    <t>MDHLOWBATLJF30</t>
  </si>
  <si>
    <t>LINEA OBLIQUE W/BD ALUM TRIMLINE JOINT FLASHING 3.0M 305826</t>
  </si>
  <si>
    <t>PLWTTT25HF</t>
  </si>
  <si>
    <t>PPHLOWB42200</t>
  </si>
  <si>
    <t>Specialist Waterproofing Ltd</t>
  </si>
  <si>
    <t>021 185 4798</t>
  </si>
  <si>
    <t>martin@specialisedwaterproofing.co.nz</t>
  </si>
  <si>
    <t>Martin</t>
  </si>
  <si>
    <t>Quaystone Signs</t>
  </si>
  <si>
    <t>42 Batchelor Ford Rd, Motueka</t>
  </si>
  <si>
    <t>03 528 6140</t>
  </si>
  <si>
    <t>021 715 870</t>
  </si>
  <si>
    <t>matt@quaystone.co.nz</t>
  </si>
  <si>
    <t>DOPSDOA</t>
  </si>
  <si>
    <t>Total Internal Walls</t>
  </si>
  <si>
    <t>Internal Walls R2.6</t>
  </si>
  <si>
    <t>Internal Walls Standard</t>
  </si>
  <si>
    <t>UPFSJ</t>
  </si>
  <si>
    <t xml:space="preserve">STUDIO J </t>
  </si>
  <si>
    <t>Barry Fixed Overheads (Up to 350K)</t>
  </si>
  <si>
    <t>STUDIO J MAXIMUM</t>
  </si>
  <si>
    <t>IN HOUSE PROMOTIONAL FEE</t>
  </si>
  <si>
    <t>Barry Fixed Overheads (Up to 400K)</t>
  </si>
  <si>
    <t>FIXED OVERHEADS PRICING (MAX 400K CONTRACT VALUE)</t>
  </si>
  <si>
    <t>LCGFR</t>
  </si>
  <si>
    <t>riser</t>
  </si>
  <si>
    <t>KJISPTSW</t>
  </si>
  <si>
    <t>/1331</t>
  </si>
  <si>
    <t>Hot Installations</t>
  </si>
  <si>
    <t>021 192 1130</t>
  </si>
  <si>
    <t>bc_element@hotmail.com</t>
  </si>
  <si>
    <t>Brad</t>
  </si>
  <si>
    <t>The Concrete Company</t>
  </si>
  <si>
    <t>027 488 8074</t>
  </si>
  <si>
    <t>58 Swamp Road, Richmond</t>
  </si>
  <si>
    <t>Dishwasher Haier</t>
  </si>
  <si>
    <t>GIB FIXER RATES / DEDUCT FROM LABOUR CONTRACT</t>
  </si>
  <si>
    <t>Quotation No:</t>
  </si>
  <si>
    <t>Please deliver bath and showers with this delivery</t>
  </si>
  <si>
    <t>3347 Waihopai Valley, RD6, Blenheim 7276</t>
  </si>
  <si>
    <t xml:space="preserve">03 572 4156 </t>
  </si>
  <si>
    <t>021 804 941</t>
  </si>
  <si>
    <t>rockcote.blm@gmail.com</t>
  </si>
  <si>
    <t>josh@canplan.co.nz</t>
  </si>
  <si>
    <t>Door height:</t>
  </si>
  <si>
    <t>Fascia type:</t>
  </si>
  <si>
    <t>Sewer system:</t>
  </si>
  <si>
    <t>info@theconcretecompany.co.nz</t>
  </si>
  <si>
    <t>Marlborough Cutrite Concrete Services</t>
  </si>
  <si>
    <t>P.O. Box 5136, Springlands, Blenheim</t>
  </si>
  <si>
    <t>027 432 9455</t>
  </si>
  <si>
    <t>alastair@cutriteconcrete.co.nz</t>
  </si>
  <si>
    <t>Alastair</t>
  </si>
  <si>
    <t>branch70@plumbingworld.co.nz</t>
  </si>
  <si>
    <t>SIDPFC</t>
  </si>
  <si>
    <t>10025RFJH3D4P61</t>
  </si>
  <si>
    <t>10050RATMTWB12</t>
  </si>
  <si>
    <t>10075RATMTWB12</t>
  </si>
  <si>
    <t>15025RATMTWB10</t>
  </si>
  <si>
    <t>15025RATMTWB12</t>
  </si>
  <si>
    <t>15025RFJH3D4P61</t>
  </si>
  <si>
    <t>20025RATMTAW62</t>
  </si>
  <si>
    <t>20025RATMTWB10</t>
  </si>
  <si>
    <t>20025RATMTWB12</t>
  </si>
  <si>
    <t>20025RATMTWB12F</t>
  </si>
  <si>
    <t>25025RAFJH3FSPP</t>
  </si>
  <si>
    <t>25025RFJH3FSP61</t>
  </si>
  <si>
    <t>29045RLF8H3C42</t>
  </si>
  <si>
    <t>7525RFJH3D4P61</t>
  </si>
  <si>
    <t>9045RLF8H130</t>
  </si>
  <si>
    <t>BUCLSK77238</t>
  </si>
  <si>
    <t>SUN KING CLOTHESLINE RETRACTING MOUNT BAR 6 STONE 77238</t>
  </si>
  <si>
    <t>BUCLSK77246</t>
  </si>
  <si>
    <t>SUN KING CLOTHESLINE RETRACTING MOUNT BAR 4 STONE 77246</t>
  </si>
  <si>
    <t>BUCLSK77261</t>
  </si>
  <si>
    <t>SUN KING CLOTHESLINE FOLDING FRAME POST KIT STONE 77261</t>
  </si>
  <si>
    <t>BUCLSK77279</t>
  </si>
  <si>
    <t>SUN KING CLOTHESLINE RETRACTING POST KIT STONE 77279</t>
  </si>
  <si>
    <t>BUCLSK77335</t>
  </si>
  <si>
    <t>SUN KING CLOTHESLINE ROTARY 47 NORFOLK GREEN 77335</t>
  </si>
  <si>
    <t>BUCLSK77343</t>
  </si>
  <si>
    <t>SUN KING CLOTHESLINE RETRACTING LINE 6 STONE 77343</t>
  </si>
  <si>
    <t>BUCLSK77350</t>
  </si>
  <si>
    <t>SUN KING CLOTHESLINE RETRACTING LINE 4 STONE 77350</t>
  </si>
  <si>
    <t>BUCLSK77368</t>
  </si>
  <si>
    <t>SUN KING CLOTHESLINE FOLDING FRAME SINGLE STONE 77368</t>
  </si>
  <si>
    <t>BUCLSK77376</t>
  </si>
  <si>
    <t>SUN KING CLOTHESLINE FOLDING FRAME DOUBLE STONE 77376</t>
  </si>
  <si>
    <t>CF10314</t>
  </si>
  <si>
    <t>CF10315</t>
  </si>
  <si>
    <t>CF10316</t>
  </si>
  <si>
    <t>CF10317</t>
  </si>
  <si>
    <t>CF10318</t>
  </si>
  <si>
    <t>SIKA PEF BACKING ROD 10MM DIAMETER 50M LGTH    450483</t>
  </si>
  <si>
    <t>HAISHC3300</t>
  </si>
  <si>
    <t>INSINKERATOR STEAMING HOT WATER TAP SINGLE LEVER HC3300</t>
  </si>
  <si>
    <t>HASE2088SS</t>
  </si>
  <si>
    <t>SERENE AXIAL FAN B/ROOM HEATER AIRSLIP TECH 2.4KW SS S2088SS</t>
  </si>
  <si>
    <t>HASE2088W</t>
  </si>
  <si>
    <t>SERENE AXIAL FAN B/ROOM HEATER AIRSLIP TECH 2.4KW WHT S2088W</t>
  </si>
  <si>
    <t>HASELTR4352L</t>
  </si>
  <si>
    <t>HASELTR4352R</t>
  </si>
  <si>
    <t>HASESTR80SS</t>
  </si>
  <si>
    <t>SERENE TOWEL RAIL HEATED LARGE 630X680 S/STEEL STR80 SS</t>
  </si>
  <si>
    <t>HAWHWSF67251S</t>
  </si>
  <si>
    <t>WESTINGHOUSE DISHWASHER 60CM 6 PROG S/STEEL WSF67251S</t>
  </si>
  <si>
    <t>HERNINFVT20L</t>
  </si>
  <si>
    <t>RINNAI INFINITY VT 20L WATER HEATER EXT LPG  INFVT20L</t>
  </si>
  <si>
    <t>HERNINFVT20N</t>
  </si>
  <si>
    <t>RINNAI INFINITY VT 20L WATER HEATER EXT NG INFVT20N</t>
  </si>
  <si>
    <t>INBAWA18560</t>
  </si>
  <si>
    <t>R1.8 90MM WALL PINK BATTS 16.6M2 1140X560MM 7127118</t>
  </si>
  <si>
    <t>INBAWA40INS</t>
  </si>
  <si>
    <t>R4.0 140MM WALL PINK BATTS P/SQM INSTALLED UNLINED</t>
  </si>
  <si>
    <t>INNC75560</t>
  </si>
  <si>
    <t>75MM PINK BATTS SILENCER 16.6M2 1140X560 7317003</t>
  </si>
  <si>
    <t>INNCS75INS</t>
  </si>
  <si>
    <t>75MM PINK BATTS SILENCER      INSTALLED UNLINED</t>
  </si>
  <si>
    <t>LLSCDAX7006710</t>
  </si>
  <si>
    <t>LLSCLCDT</t>
  </si>
  <si>
    <t>SCHLAGE MEDIO CENTRA DUMMY TRIM SCP   LCDTS</t>
  </si>
  <si>
    <t>LLSCLCLAFS</t>
  </si>
  <si>
    <t>SCHLAGE MEDIO CENTRA LEVER FURN SCP  LCLAFS</t>
  </si>
  <si>
    <t>LLSCLCPASSIND</t>
  </si>
  <si>
    <t>LLSCLCPRIS</t>
  </si>
  <si>
    <t>SCHLAGE MEDIO CENTRA PRIVACY SET SCP   LCPRIS</t>
  </si>
  <si>
    <t>MOFJ27</t>
  </si>
  <si>
    <t>MOFT3954</t>
  </si>
  <si>
    <t>PINKFITULTRAX</t>
  </si>
  <si>
    <t>LABOUR FOR INSTALLATION OF PINK BATTS ULTRA R6.0 - R7.0</t>
  </si>
  <si>
    <t>PL1DTAW</t>
  </si>
  <si>
    <t>PLAQ4021102</t>
  </si>
  <si>
    <t>PLAQ4023013</t>
  </si>
  <si>
    <t>PLAQ4023102</t>
  </si>
  <si>
    <t>PLAQLP</t>
  </si>
  <si>
    <t>PLAS1042310</t>
  </si>
  <si>
    <t>PLAS7910202</t>
  </si>
  <si>
    <t>PLATBALIB162F</t>
  </si>
  <si>
    <t>PLATBALIB182N</t>
  </si>
  <si>
    <t>PLATBALIB183F</t>
  </si>
  <si>
    <t>PLATBALIH163F</t>
  </si>
  <si>
    <t>PLATBALIH182F</t>
  </si>
  <si>
    <t>PLATBALIS162F</t>
  </si>
  <si>
    <t>PLATBALIS182F</t>
  </si>
  <si>
    <t>PLATBFCO5WH160U</t>
  </si>
  <si>
    <t>PLATBFCO5WH16L</t>
  </si>
  <si>
    <t>PLATBFCO5WH16LU</t>
  </si>
  <si>
    <t>PLATBFCO5WH16R</t>
  </si>
  <si>
    <t>PLATBFCO5WH16RU</t>
  </si>
  <si>
    <t>PLATMCV50WLBWH</t>
  </si>
  <si>
    <t>PLBWCRAU4WFW</t>
  </si>
  <si>
    <t>CAROMA AURA 1400 BACK TO WALL FREESTANDING BATH AU4WFW</t>
  </si>
  <si>
    <t>PLBWCRAU6WFW</t>
  </si>
  <si>
    <t>CAROMA AURA 1600 BACK TO WALL FREESTANDING BATH AU6WFW</t>
  </si>
  <si>
    <t>PLBWCRAU8W</t>
  </si>
  <si>
    <t>CAROMA AURA 1800 FREESTANDING BATH  AU8W</t>
  </si>
  <si>
    <t>PLBWCRAU8WFW</t>
  </si>
  <si>
    <t>CAROMA AURA 1800 BACK TO WALL FREESTANDING BATH AU8WFW</t>
  </si>
  <si>
    <t>PLBWCRCO7W</t>
  </si>
  <si>
    <t>CAROMA CONTURA 1700 FREESTANDING BATH CO7W</t>
  </si>
  <si>
    <t>PLBWGBFBS</t>
  </si>
  <si>
    <t>PLBWGBFSMTSCP</t>
  </si>
  <si>
    <t>PLBWHLPRHCP</t>
  </si>
  <si>
    <t>HEIRLOOM PASTELS ROBE HOOK CP  PRHC</t>
  </si>
  <si>
    <t>PLBWHLWK510</t>
  </si>
  <si>
    <t>HEIRLOOM CALLISTO 510MM TOWEL WARMER WK510</t>
  </si>
  <si>
    <t>PLBWHLWS1220N</t>
  </si>
  <si>
    <t>PLBWHLWS1220SN</t>
  </si>
  <si>
    <t>PLBWHLYCDTR600</t>
  </si>
  <si>
    <t>HEIRLOOM CENTRO 600MM DBLE TOWEL RAIL YCDTR600</t>
  </si>
  <si>
    <t>PLBWHLYCRH</t>
  </si>
  <si>
    <t>HEIRLOOM CENTRO ROBE HOOK YCRH</t>
  </si>
  <si>
    <t>PLBWHLYCTR600</t>
  </si>
  <si>
    <t>HEIRLOOM CENTRO TOWEL RAIL 600MM YCTR600</t>
  </si>
  <si>
    <t>PLCL090185</t>
  </si>
  <si>
    <t>PLCL090186</t>
  </si>
  <si>
    <t>PLCL154000006</t>
  </si>
  <si>
    <t>PLCL4PIN060DMF</t>
  </si>
  <si>
    <t>PLCL4PIN060DMW</t>
  </si>
  <si>
    <t>PLCL4PIN075DMF</t>
  </si>
  <si>
    <t>PLCL4PIN075DMW</t>
  </si>
  <si>
    <t>PLCL4PIN090DMF</t>
  </si>
  <si>
    <t>PLCL4PIN090DMW</t>
  </si>
  <si>
    <t>PLCL4PIN120DMF</t>
  </si>
  <si>
    <t>PLCL4PIN120DMW</t>
  </si>
  <si>
    <t>PLCL4PIN12DDMF</t>
  </si>
  <si>
    <t>PLCL4PIN12DDMW</t>
  </si>
  <si>
    <t>PLCL4PIN15DDMF</t>
  </si>
  <si>
    <t>PLCL4PIN15DDMW</t>
  </si>
  <si>
    <t>PLCL4PSL060DMF</t>
  </si>
  <si>
    <t>PLCL4PSL060DMW</t>
  </si>
  <si>
    <t>PLCL4PSL060SM</t>
  </si>
  <si>
    <t>PLCL4PSL075DMF</t>
  </si>
  <si>
    <t>PLCL4PSL075DMW</t>
  </si>
  <si>
    <t>PLCL4PSL075SM</t>
  </si>
  <si>
    <t>PLCL4PSL090DMF</t>
  </si>
  <si>
    <t>PLCL4PSL090DMW</t>
  </si>
  <si>
    <t>PLCL4PSL090SM</t>
  </si>
  <si>
    <t>PLCL4VEV050ZMF</t>
  </si>
  <si>
    <t>PLCL4VEV050ZMW</t>
  </si>
  <si>
    <t>PLCL544003016</t>
  </si>
  <si>
    <t>PLCL554002016</t>
  </si>
  <si>
    <t>PLCL554003016</t>
  </si>
  <si>
    <t>PLCL5900016</t>
  </si>
  <si>
    <t>PLCL713002106</t>
  </si>
  <si>
    <t>PLCL713003106</t>
  </si>
  <si>
    <t>PLCL759002106</t>
  </si>
  <si>
    <t>PLCL759003106</t>
  </si>
  <si>
    <t>PLCOMP300TE</t>
  </si>
  <si>
    <t>PLCOMPE301</t>
  </si>
  <si>
    <t>PLCOMPE501</t>
  </si>
  <si>
    <t>PLCR717100W</t>
  </si>
  <si>
    <t>PLCR740500W</t>
  </si>
  <si>
    <t>CAROMA URBANE INVISI W/HUNG TOILET SUITE-INWALL SC SEAT</t>
  </si>
  <si>
    <t>PLCR746300W</t>
  </si>
  <si>
    <t>PLCR766200W</t>
  </si>
  <si>
    <t>CAROMA LIANO WALL FACED TOILET SUITE   766200W</t>
  </si>
  <si>
    <t>PLCR766700W</t>
  </si>
  <si>
    <t>CAROMA LIANO INVISI SERIES II W/HUNG TOILET SUITE-INWALL</t>
  </si>
  <si>
    <t>PLCRAU6W</t>
  </si>
  <si>
    <t>CAROMA AURA 1600 FREESTANDING BATH   AU6W</t>
  </si>
  <si>
    <t>PLCRBL7W</t>
  </si>
  <si>
    <t>CAROMA BLANC 1700 FREESTANDING BATH   BL7W</t>
  </si>
  <si>
    <t>PLCRCP7W</t>
  </si>
  <si>
    <t>CAROMA CUPID 1700 FREESTANDING BATH   CP7W</t>
  </si>
  <si>
    <t>PLCRCU6WFW</t>
  </si>
  <si>
    <t>CAROMA CUBE 1600 BACK TO WALL FREESTANDING BATH   CU6WFW</t>
  </si>
  <si>
    <t>PLCRCU8WFW</t>
  </si>
  <si>
    <t>CAROMA CUBE 1800 BACK TO WALL FREESTANDING BATH   CU8WFW</t>
  </si>
  <si>
    <t>PLCRLN4WFW</t>
  </si>
  <si>
    <t>CAROMA LIANO 1400 FREESTANDING BATH   LN4WFW</t>
  </si>
  <si>
    <t>PLCRLN5WFW</t>
  </si>
  <si>
    <t>CAROMA LIANO 1525 FREESTANDING BATH   LN5WFW</t>
  </si>
  <si>
    <t>PLCRLN7WFW</t>
  </si>
  <si>
    <t>CAROMA LIANO 1675 FREESTANDING BATH   LN7WFW</t>
  </si>
  <si>
    <t>PLCRMB1675</t>
  </si>
  <si>
    <t>PLCRNO7BW</t>
  </si>
  <si>
    <t>CAROMA NOIR 1700 FREESTANDING BATH   NO7BW</t>
  </si>
  <si>
    <t>PLCROR6W</t>
  </si>
  <si>
    <t>PLCRUR7WFW</t>
  </si>
  <si>
    <t>CAROMA URBANE BACK TO WALL BATH   UR7WFW</t>
  </si>
  <si>
    <t>PLCYCSR</t>
  </si>
  <si>
    <t>PLDO6496044A</t>
  </si>
  <si>
    <t>PLHMCNFV12215</t>
  </si>
  <si>
    <t>PLHMCNFV3715</t>
  </si>
  <si>
    <t>PLHMCNFV7615</t>
  </si>
  <si>
    <t>PLHMCNRV12</t>
  </si>
  <si>
    <t>PLHMCNRV37</t>
  </si>
  <si>
    <t>PLHMCNRV76</t>
  </si>
  <si>
    <t>PLHMCNTLV</t>
  </si>
  <si>
    <t>NEFA TEMPERATURE LIMITNG VALVE NTLV</t>
  </si>
  <si>
    <t>PLIS2771210</t>
  </si>
  <si>
    <t>PLIS7914202</t>
  </si>
  <si>
    <t>IS STD BOTTLE TRAP 40MM CP    79142.02</t>
  </si>
  <si>
    <t>PLIS7920302</t>
  </si>
  <si>
    <t>IS ANGLE STOP 15MMX15MM CP  79203.02</t>
  </si>
  <si>
    <t>PLME182527N</t>
  </si>
  <si>
    <t>GENOA 1F SLIDE RAIL SHOWER  ALL PRESSURE   18.2527N</t>
  </si>
  <si>
    <t>PLME182626N</t>
  </si>
  <si>
    <t>GENOA 3F SLIDE RAIL SHOWER MAINS PRESSURE   18.2626N</t>
  </si>
  <si>
    <t>PLMEAOHSCP</t>
  </si>
  <si>
    <t>AIO AURAJET SHOWER HANDSET CHROME   AOHSCP</t>
  </si>
  <si>
    <t>PLMEBA38320CPCP</t>
  </si>
  <si>
    <t>METHVEN BELAIRE BATH FAUCET 20MM CP BA38320CPCP</t>
  </si>
  <si>
    <t>PLMEBA453CPCP</t>
  </si>
  <si>
    <t>METHVEN BELAIRE SHOWER TAPS   CP/CP BA453CPCP PAIR</t>
  </si>
  <si>
    <t>PLMEBA623CP</t>
  </si>
  <si>
    <t>METHVEN BELAIRE BASIN TAPS CP BA623CP PAIR</t>
  </si>
  <si>
    <t>PLMEBLBCP</t>
  </si>
  <si>
    <t>METHVEN BLAZE BASIN MIXER  BLBCP</t>
  </si>
  <si>
    <t>PLMEBLHPSCP</t>
  </si>
  <si>
    <t>METHVEN BLAZE SHOWER MIXER    BLHPSCP</t>
  </si>
  <si>
    <t>PLMEBLHPSDCP</t>
  </si>
  <si>
    <t>PLMEBLKCP</t>
  </si>
  <si>
    <t>METHVEN BLAZE SINK MIXER   BLKCP</t>
  </si>
  <si>
    <t>PLMEBLSPWBTCP</t>
  </si>
  <si>
    <t>METHVEN BLAZE BATH SPOUT CP BLSPWBTCP</t>
  </si>
  <si>
    <t>PLMEE9601</t>
  </si>
  <si>
    <t>ECHO ALL PRESSURE ROSE SHOWER E9601</t>
  </si>
  <si>
    <t>PLMEFT315CP</t>
  </si>
  <si>
    <t>PLMEGLBCP</t>
  </si>
  <si>
    <t>PLMEGLHPSCP</t>
  </si>
  <si>
    <t>PLMEGLHPSDCP</t>
  </si>
  <si>
    <t>PLMEGLKCP</t>
  </si>
  <si>
    <t>METHVEN GLIDE SINK MIXER CP GLKCP</t>
  </si>
  <si>
    <t>PLMEKIBHRCP</t>
  </si>
  <si>
    <t>METHVEN KIRI HI RISE BASIN MIXER CP  KIBHRCP</t>
  </si>
  <si>
    <t>PLMEMMBWCP</t>
  </si>
  <si>
    <t>METHVEN MINIMALIST 3 HOLE WALL MOUNTED FAUCET  MMBWCP</t>
  </si>
  <si>
    <t>PLMEMMHPSCP</t>
  </si>
  <si>
    <t>METHVEN MINIMALIST SHOWER MIXER MAINS PRESSURE  MMHPSCP</t>
  </si>
  <si>
    <t>PLMEMMKCP</t>
  </si>
  <si>
    <t>METHVEN MINIMALIST SINK MIXER MMKCP</t>
  </si>
  <si>
    <t>METHVEN MINIMALIST GOOSE NECK SINK MIXER  MMKHRCP</t>
  </si>
  <si>
    <t>PLMEMMSDCP</t>
  </si>
  <si>
    <t>PLMESHMLCP2</t>
  </si>
  <si>
    <t>METHVEN MILANO SLIDE SHOWER CP MKII SHMLCP2</t>
  </si>
  <si>
    <t>PLMESP96CP</t>
  </si>
  <si>
    <t>METHVEN BATH SPOUT 96X20MM CP SP96CP</t>
  </si>
  <si>
    <t>PLMESPMM160CP</t>
  </si>
  <si>
    <t>PLMESPMM200CP</t>
  </si>
  <si>
    <t>PLMEWA215CP</t>
  </si>
  <si>
    <t>WAIPORI SATINJET WALL SHOWER ON CONVENTIONAL ARM  WA215CP</t>
  </si>
  <si>
    <t>PLPIDTP3004C</t>
  </si>
  <si>
    <t>PLUMBIT BATH CHROME 40MM DTP3004C</t>
  </si>
  <si>
    <t>PLRA1170002</t>
  </si>
  <si>
    <t>PLRA1172802</t>
  </si>
  <si>
    <t>PLRA1273910</t>
  </si>
  <si>
    <t>CYGNET NEU SOFT CLOSE TOILET SEAT 12739.10</t>
  </si>
  <si>
    <t>PLRA1290310</t>
  </si>
  <si>
    <t>PLRA1290510</t>
  </si>
  <si>
    <t>VALLO FULL PEDESTAL TO SUIT 500MM BASIN     12905.10</t>
  </si>
  <si>
    <t>PLRA1290710</t>
  </si>
  <si>
    <t>VALLO SEMI PEDESTAL TO SUIT 500MM BASIN     12907.10</t>
  </si>
  <si>
    <t>PLRA1290810</t>
  </si>
  <si>
    <t>PLRA1290910</t>
  </si>
  <si>
    <t>PLRA1298510</t>
  </si>
  <si>
    <t>CYGNET OVERHEIGHT SQ CCBTW SUITE SC SEAT BOTTOM INLET WH</t>
  </si>
  <si>
    <t>PLRA2062110</t>
  </si>
  <si>
    <t>PLRA2151100</t>
  </si>
  <si>
    <t>WALL HUNG TOILET BRACKETS &amp; BOLTS  21511.00</t>
  </si>
  <si>
    <t>PLRA2885810</t>
  </si>
  <si>
    <t>STUDIO WALL BASIN 460 X 280MM 1TH 28858.10</t>
  </si>
  <si>
    <t>PLRA3041302</t>
  </si>
  <si>
    <t>PLRA3055602</t>
  </si>
  <si>
    <t>UNIVERSAL ALPHA SLIDE ASSY 18-24MM CHROME   30556.02</t>
  </si>
  <si>
    <t>PLRA3128002</t>
  </si>
  <si>
    <t>PLRA3214502</t>
  </si>
  <si>
    <t>PLRA4233002</t>
  </si>
  <si>
    <t>PLRA4235102</t>
  </si>
  <si>
    <t>PLRA4237002</t>
  </si>
  <si>
    <t>PLRA4297002</t>
  </si>
  <si>
    <t>PLRA4297004</t>
  </si>
  <si>
    <t>PLRA520231</t>
  </si>
  <si>
    <t>CHESHIRE TRADITIONAL FREESTANDING BATH 52023.10</t>
  </si>
  <si>
    <t>PLRA5256010</t>
  </si>
  <si>
    <t>BELLA FREESTANDING ACRYLIC BATH 1700X760X600 WHITE 52560.10</t>
  </si>
  <si>
    <t>PLRA5256110</t>
  </si>
  <si>
    <t>BELLA FREESTANDING ACRYLIC BATH 1500X750X600 WHITE 52561.10</t>
  </si>
  <si>
    <t>PLRA5256310</t>
  </si>
  <si>
    <t>MARZO FREESTANDING ACRYLIC BATH 1780X780X600 WHITE 52563.10</t>
  </si>
  <si>
    <t>PLRA5256610</t>
  </si>
  <si>
    <t>OTTO FREESTANDING ACRYLIC BATH 1700X750X600 WHITE 52566.10</t>
  </si>
  <si>
    <t>PLRA6071502</t>
  </si>
  <si>
    <t>ELETECH ROBE HOOK CP          60715.02</t>
  </si>
  <si>
    <t>PLRA6071602</t>
  </si>
  <si>
    <t>ELETECH TOILET ROLL HOLDER LID CP      60716.02</t>
  </si>
  <si>
    <t>PLRA6071702</t>
  </si>
  <si>
    <t>ELETECH TOILET ROLL HOLDER NO LID CP   60717.02</t>
  </si>
  <si>
    <t>PLRA6072002</t>
  </si>
  <si>
    <t>ELETECH TOWEL RAIL 655MM CP  60720.02</t>
  </si>
  <si>
    <t>PLRA6072202</t>
  </si>
  <si>
    <t>ELETECH TOWEL RING CP         60722.02</t>
  </si>
  <si>
    <t>PLRA6073002</t>
  </si>
  <si>
    <t>ELETECH TOILET BRUSH SET CP   60730.02</t>
  </si>
  <si>
    <t>PLRA7910413</t>
  </si>
  <si>
    <t>PLRA7915102</t>
  </si>
  <si>
    <t>PLRA7916502</t>
  </si>
  <si>
    <t>BASIN CLICKER WASTE 32MM WITH OVERFLOW CP 79165.02</t>
  </si>
  <si>
    <t>PLRA7916702</t>
  </si>
  <si>
    <t>BASIN CLICKER WASTE 32MM NO OVERFLOW CP 79167.02</t>
  </si>
  <si>
    <t>PLRA7916710</t>
  </si>
  <si>
    <t>ELEMENTI BASIN CLICKER WASTE 32MM NO OVERFLOW WHITE</t>
  </si>
  <si>
    <t>PLRA7916802</t>
  </si>
  <si>
    <t>BATH CLICKER WASTE 40MM NO OVERFLOW CP 79168.02</t>
  </si>
  <si>
    <t>PLRA8492011</t>
  </si>
  <si>
    <t>ELEMENTI STUDIO WALL TOWER CABINET 1600 SIMPLY WHITE GLOSS</t>
  </si>
  <si>
    <t>PLRA8492067</t>
  </si>
  <si>
    <t>STUDIO WALL CABINET 1600 CORONET BEECH W/NESS  84920.67</t>
  </si>
  <si>
    <t>PLRA8530011</t>
  </si>
  <si>
    <t>PLRA8530911</t>
  </si>
  <si>
    <t>STUDIO PLUS WALL VANITY 900MM 1 DRW S/WHITE GLOSS 85309.11</t>
  </si>
  <si>
    <t>PLRA8531511</t>
  </si>
  <si>
    <t>STUDIO PLUS WALL VANITY 1200MM 2 DRW S/WHITE GLOSS 85315.11</t>
  </si>
  <si>
    <t>PLRA8531811</t>
  </si>
  <si>
    <t>STUDIO PLUS WALL VANITY 1200MM DBL BOWL 2 DRW S/WH GL 85318</t>
  </si>
  <si>
    <t>PLRA99200</t>
  </si>
  <si>
    <t>CISTERN TO PAN BOLTS  99200.00</t>
  </si>
  <si>
    <t>PLRA99205</t>
  </si>
  <si>
    <t>DONUT WASHER FOR CLOSE COUPLE CISTERN PAN 99205.00</t>
  </si>
  <si>
    <t>PLRAB49104</t>
  </si>
  <si>
    <t>UNVERSAL CABLE DUAL FLUSH OUTLET VALVE W/BUTTON SET B4910GA</t>
  </si>
  <si>
    <t>PLRAPN600</t>
  </si>
  <si>
    <t>PLRNBC100V1Z</t>
  </si>
  <si>
    <t>RINNAI INFINITY  CONTROLLER BATHROOM  BC100V1Z</t>
  </si>
  <si>
    <t>PPEP12DDT2412</t>
  </si>
  <si>
    <t>12.0MM DD PLY H3.2 CCA F8/F8 STRUCTURAL 2400X1200</t>
  </si>
  <si>
    <t>PPEP17DD2412</t>
  </si>
  <si>
    <t>17.0MM DD PLY UT F8/F8 STRUCTURAL 2400X1200</t>
  </si>
  <si>
    <t>PPEP19CDT2412</t>
  </si>
  <si>
    <t>19.0MM CD PLY H3.2 CCA F8/F8 STRUCTURAL 2400X1200</t>
  </si>
  <si>
    <t>PPEP9DD2412</t>
  </si>
  <si>
    <t>9.0MM DD PLY UT F8/F8 STRUCTURAL 2400X1200</t>
  </si>
  <si>
    <t>PPHFVBSE63012</t>
  </si>
  <si>
    <t>6.0MM VILLABOARD SQUARE EDGE 3000X1200 SHT    400442</t>
  </si>
  <si>
    <t>QPLATBALIB160NU</t>
  </si>
  <si>
    <t>QPLATCAAL075EF</t>
  </si>
  <si>
    <t>QPLATCAAL075EW</t>
  </si>
  <si>
    <t>QPLATCAAL075LF</t>
  </si>
  <si>
    <t>QPLATCAAL075LW</t>
  </si>
  <si>
    <t>QPLATCAAL075SF</t>
  </si>
  <si>
    <t>QPLATCAAL075SW</t>
  </si>
  <si>
    <t>QPLATCAAL090EF</t>
  </si>
  <si>
    <t>QPLATCAAL090EW</t>
  </si>
  <si>
    <t>QPLATCAAL090LF</t>
  </si>
  <si>
    <t>QPLATCAAL090LW</t>
  </si>
  <si>
    <t>QPLATCAAL090SF</t>
  </si>
  <si>
    <t>QPLATCAAL090SW</t>
  </si>
  <si>
    <t>QPLATCAAL120EF</t>
  </si>
  <si>
    <t>QPLATCAAL120EW</t>
  </si>
  <si>
    <t>QPLATCAAL120LF</t>
  </si>
  <si>
    <t>QPLATCAAL120LW</t>
  </si>
  <si>
    <t>QPLATCAAL120SF</t>
  </si>
  <si>
    <t>QPLATCAAL120SW</t>
  </si>
  <si>
    <t>QPLATCASL075EF</t>
  </si>
  <si>
    <t>QPLATCASL075EW</t>
  </si>
  <si>
    <t>QPLATCASL075LF</t>
  </si>
  <si>
    <t>QPLATCASL075LW</t>
  </si>
  <si>
    <t>QPLATCASL075SF</t>
  </si>
  <si>
    <t>QPLATCASL075SW</t>
  </si>
  <si>
    <t>QPLATCASL090EF</t>
  </si>
  <si>
    <t>QPLATCASL090EW</t>
  </si>
  <si>
    <t>QPLATCASL090LF</t>
  </si>
  <si>
    <t>QPLATCASL090LW</t>
  </si>
  <si>
    <t>QPLATCASL090SF</t>
  </si>
  <si>
    <t>QPLATCASL090SW</t>
  </si>
  <si>
    <t>QPLATCASL120EF</t>
  </si>
  <si>
    <t>QPLATCASL120EW</t>
  </si>
  <si>
    <t>QPLATCASL120LF</t>
  </si>
  <si>
    <t>QPLATCASL120LW</t>
  </si>
  <si>
    <t>QPLATCASL120SF</t>
  </si>
  <si>
    <t>QPLATCASL120SW</t>
  </si>
  <si>
    <t>QPLATCAVE075EF</t>
  </si>
  <si>
    <t>QPLATCAVE075EW</t>
  </si>
  <si>
    <t>QPLATCAVE075LF</t>
  </si>
  <si>
    <t>QPLATCAVE075LW</t>
  </si>
  <si>
    <t>QPLATCAVE075SF</t>
  </si>
  <si>
    <t>QPLATCAVE075SW</t>
  </si>
  <si>
    <t>QPLATCAVE090EF</t>
  </si>
  <si>
    <t>QPLATCAVE090EW</t>
  </si>
  <si>
    <t>QPLATCAVE090LF</t>
  </si>
  <si>
    <t>QPLATCAVE090LW</t>
  </si>
  <si>
    <t>QPLATCAVE090SF</t>
  </si>
  <si>
    <t>QPLATCAVE090SW</t>
  </si>
  <si>
    <t>QPLATCAVE120EF</t>
  </si>
  <si>
    <t>QPLATCAVE120EW</t>
  </si>
  <si>
    <t>QPLATCAVE120LF</t>
  </si>
  <si>
    <t>QPLATCAVE120LW</t>
  </si>
  <si>
    <t>QPLATCAVE120SF</t>
  </si>
  <si>
    <t>QPLATCAVE120SW</t>
  </si>
  <si>
    <t>QPLATKAAL081EF</t>
  </si>
  <si>
    <t>QPLATKAAL081EW</t>
  </si>
  <si>
    <t>QPLATKAAL081LF</t>
  </si>
  <si>
    <t>QPLATKAAL081LW</t>
  </si>
  <si>
    <t>QPLATKAAL081SF</t>
  </si>
  <si>
    <t>QPLATKAAL081SW</t>
  </si>
  <si>
    <t>QPLATKAAL101EF</t>
  </si>
  <si>
    <t>QPLATKAAL101EW</t>
  </si>
  <si>
    <t>QPLATKAAL101LF</t>
  </si>
  <si>
    <t>QPLATKAAL101LW</t>
  </si>
  <si>
    <t>QPLATKAAL101SF</t>
  </si>
  <si>
    <t>QPLATKAAL101SW</t>
  </si>
  <si>
    <t>QPLATKAAL121EF</t>
  </si>
  <si>
    <t>QPLATKAAL121EW</t>
  </si>
  <si>
    <t>QPLATKAAL121LF</t>
  </si>
  <si>
    <t>QPLATKAAL121LW</t>
  </si>
  <si>
    <t>QPLATKAAL121SF</t>
  </si>
  <si>
    <t>QPLATKAAL121SW</t>
  </si>
  <si>
    <t>QPLATKASL081LF</t>
  </si>
  <si>
    <t>QPLATKASL081LW</t>
  </si>
  <si>
    <t>QPLATKASL081SF</t>
  </si>
  <si>
    <t>QPLATKASL081SW</t>
  </si>
  <si>
    <t>QPLATKASL101EF</t>
  </si>
  <si>
    <t>QPLATKASL101EW</t>
  </si>
  <si>
    <t>QPLATKASL101LF</t>
  </si>
  <si>
    <t>QPLATKASL101LW</t>
  </si>
  <si>
    <t>QPLATKASL101SF</t>
  </si>
  <si>
    <t>QPLATKASL101SW</t>
  </si>
  <si>
    <t>QPLATKASL121EF</t>
  </si>
  <si>
    <t>QPLATKASL121EW</t>
  </si>
  <si>
    <t>QPLATKASL121LF</t>
  </si>
  <si>
    <t>QPLATKASL121LW</t>
  </si>
  <si>
    <t>QPLATKASL121SF</t>
  </si>
  <si>
    <t>QPLATKASL121SW</t>
  </si>
  <si>
    <t>QPLATKAVE081EF</t>
  </si>
  <si>
    <t>QPLATKAVE081EW</t>
  </si>
  <si>
    <t>QPLATKAVE081LF</t>
  </si>
  <si>
    <t>QPLATKAVE081LW</t>
  </si>
  <si>
    <t>QPLATKAVE081SF</t>
  </si>
  <si>
    <t>QPLATKAVE081SW</t>
  </si>
  <si>
    <t>QPLATKAVE101EF</t>
  </si>
  <si>
    <t>QPLATKAVE101EW</t>
  </si>
  <si>
    <t>QPLATKAVE101LF</t>
  </si>
  <si>
    <t>QPLATKAVE101LW</t>
  </si>
  <si>
    <t>QPLATKAVE101SF</t>
  </si>
  <si>
    <t>QPLATKAVE101SW</t>
  </si>
  <si>
    <t>QPLATKAVE121EF</t>
  </si>
  <si>
    <t>QPLATKAVE121EW</t>
  </si>
  <si>
    <t>QPLATKAVE121LF</t>
  </si>
  <si>
    <t>QPLATKAVE121LW</t>
  </si>
  <si>
    <t>QPLATKAVE121SF</t>
  </si>
  <si>
    <t>QPLATKAVE121SW</t>
  </si>
  <si>
    <t>QPLATMCAL050SLF</t>
  </si>
  <si>
    <t>QPLATMCAL050SLW</t>
  </si>
  <si>
    <t>QPLATMCAL050SRF</t>
  </si>
  <si>
    <t>QPLATMCAL050SRW</t>
  </si>
  <si>
    <t>QPLATMCVE050SR</t>
  </si>
  <si>
    <t>QPLATMCVE050SRW</t>
  </si>
  <si>
    <t>QPLATWAAL075EF</t>
  </si>
  <si>
    <t>QPLATWAAL075EW</t>
  </si>
  <si>
    <t>QPLATWAAL075LF</t>
  </si>
  <si>
    <t>QPLATWAAL075LW</t>
  </si>
  <si>
    <t>QPLATWAAL075SF</t>
  </si>
  <si>
    <t>QPLATWAAL075SW</t>
  </si>
  <si>
    <t>QPLATWAAL090EF</t>
  </si>
  <si>
    <t>QPLATWAAL090EW</t>
  </si>
  <si>
    <t>QPLATWAAL090LF</t>
  </si>
  <si>
    <t>QPLATWAAL090LW</t>
  </si>
  <si>
    <t>QPLATWAAL090SF</t>
  </si>
  <si>
    <t>QPLATWAAL090SW</t>
  </si>
  <si>
    <t>QPLATWAAL120EF</t>
  </si>
  <si>
    <t>QPLATWAAL120EW</t>
  </si>
  <si>
    <t>QPLATWAAL120LF</t>
  </si>
  <si>
    <t>QPLATWAAL120LW</t>
  </si>
  <si>
    <t>QPLATWAAL120SF</t>
  </si>
  <si>
    <t>QPLATWAAL120SW</t>
  </si>
  <si>
    <t>QPLATWAAL150EF</t>
  </si>
  <si>
    <t>QPLATWAAL150EW</t>
  </si>
  <si>
    <t>QPLATWAAL150LF</t>
  </si>
  <si>
    <t>QPLATWAAL150LW</t>
  </si>
  <si>
    <t>QPLATWAAL150SF</t>
  </si>
  <si>
    <t>QPLATWAAL150SW</t>
  </si>
  <si>
    <t>QPLATWAAL15DEF</t>
  </si>
  <si>
    <t>QPLATWAAL15DEW</t>
  </si>
  <si>
    <t>QPLATWAAL15DLF</t>
  </si>
  <si>
    <t>QPLATWAAL15DLW</t>
  </si>
  <si>
    <t>QPLATWAAL15DSF</t>
  </si>
  <si>
    <t>QPLATWAAL15DSW</t>
  </si>
  <si>
    <t>QPLATWASL075EF</t>
  </si>
  <si>
    <t>QPLATWASL075EW</t>
  </si>
  <si>
    <t>QPLATWASL075LF</t>
  </si>
  <si>
    <t>QPLATWASL075LW</t>
  </si>
  <si>
    <t>QPLATWASL075SF</t>
  </si>
  <si>
    <t>QPLATWASL075SW</t>
  </si>
  <si>
    <t>QPLATWASL090EF</t>
  </si>
  <si>
    <t>QPLATWASL090EW</t>
  </si>
  <si>
    <t>QPLATWASL090LF</t>
  </si>
  <si>
    <t>QPLATWASL090LW</t>
  </si>
  <si>
    <t>QPLATWASL090SF</t>
  </si>
  <si>
    <t>QPLATWASL090SW</t>
  </si>
  <si>
    <t>QPLATWASL120EF</t>
  </si>
  <si>
    <t>QPLATWASL120EW</t>
  </si>
  <si>
    <t>QPLATWASL120LF</t>
  </si>
  <si>
    <t>QPLATWASL120LW</t>
  </si>
  <si>
    <t>QPLATWASL120SF</t>
  </si>
  <si>
    <t>QPLATWASL120SW</t>
  </si>
  <si>
    <t>QPLATWASL150EF</t>
  </si>
  <si>
    <t>QPLATWASL150EW</t>
  </si>
  <si>
    <t>QPLATWASL150LF</t>
  </si>
  <si>
    <t>QPLATWASL150LW</t>
  </si>
  <si>
    <t>QPLATWASL150SF</t>
  </si>
  <si>
    <t>QPLATWASL150SW</t>
  </si>
  <si>
    <t>QPLATWASL15DEF</t>
  </si>
  <si>
    <t>QPLATWASL15DEW</t>
  </si>
  <si>
    <t>QPLATWASL15DLF</t>
  </si>
  <si>
    <t>QPLATWASL15DLW</t>
  </si>
  <si>
    <t>QPLATWASL15DSF</t>
  </si>
  <si>
    <t>QPLATWASL15DSW</t>
  </si>
  <si>
    <t>QPLATWAVE075EF</t>
  </si>
  <si>
    <t>QPLATWAVE075EW</t>
  </si>
  <si>
    <t>QPLATWAVE075LF</t>
  </si>
  <si>
    <t>QPLATWAVE075LW</t>
  </si>
  <si>
    <t>QPLATWAVE075SF</t>
  </si>
  <si>
    <t>QPLATWAVE075SW</t>
  </si>
  <si>
    <t>QPLATWAVE090EF</t>
  </si>
  <si>
    <t>QPLATWAVE090EW</t>
  </si>
  <si>
    <t>QPLATWAVE090LF</t>
  </si>
  <si>
    <t>QPLATWAVE090LW</t>
  </si>
  <si>
    <t>QPLATWAVE090SF</t>
  </si>
  <si>
    <t>QPLATWAVE090SW</t>
  </si>
  <si>
    <t>QPLATWAVE120EF</t>
  </si>
  <si>
    <t>QPLATWAVE120EW</t>
  </si>
  <si>
    <t>QPLATWAVE120LF</t>
  </si>
  <si>
    <t>QPLATWAVE120LW</t>
  </si>
  <si>
    <t>QPLATWAVE120SF</t>
  </si>
  <si>
    <t>QPLATWAVE120SW</t>
  </si>
  <si>
    <t>QPLATWAVE150EF</t>
  </si>
  <si>
    <t>QPLATWAVE150EW</t>
  </si>
  <si>
    <t>QPLATWAVE150LF</t>
  </si>
  <si>
    <t>QPLATWAVE150LW</t>
  </si>
  <si>
    <t>QPLATWAVE150SF</t>
  </si>
  <si>
    <t>QPLATWAVE150SW</t>
  </si>
  <si>
    <t>QPLATWAVE15DEF</t>
  </si>
  <si>
    <t>QPLATWAVE15DEW</t>
  </si>
  <si>
    <t>QPLATWAVE15DLF</t>
  </si>
  <si>
    <t>QPLATWAVE15DLW</t>
  </si>
  <si>
    <t>QPLATWAVE15DSF</t>
  </si>
  <si>
    <t>QPLATWAVE15DSW</t>
  </si>
  <si>
    <t>QPLCL05900016U</t>
  </si>
  <si>
    <t>QPLCL154000006U</t>
  </si>
  <si>
    <t>CASHMERE VANITY F/STAND 750 CLASSIC # COLOUR</t>
  </si>
  <si>
    <t>CASHMERE VANITY F/STAND 900 CLASSIC # COLOUR</t>
  </si>
  <si>
    <t>CASHMERE VANITY W/HUNG 900 DOUBLE DRAWER # COLOUR</t>
  </si>
  <si>
    <t>CASHMERE VANITY 900 DRAWER OPEN #COLOUR</t>
  </si>
  <si>
    <t>CASHMERE VANITY W/HUNG 1200 DOUBLE DRAWER # COLOUR</t>
  </si>
  <si>
    <t>QPLCL4MAH045ZC</t>
  </si>
  <si>
    <t>QPLCL4MAH060ZC</t>
  </si>
  <si>
    <t>MAHIA MIRROR CABINET 600X800 # COLOUR</t>
  </si>
  <si>
    <t>QPLCL4MAH075ZC</t>
  </si>
  <si>
    <t>MAHIA MIRROR CABINET 750X800 # COLOUR</t>
  </si>
  <si>
    <t>QPLCL4MAH090ZC</t>
  </si>
  <si>
    <t>MAHIA MIRROR CABINET 900X800 #COLOUR</t>
  </si>
  <si>
    <t>QPLCL4MAH120ZC</t>
  </si>
  <si>
    <t>QPLCL4PIN060DCF</t>
  </si>
  <si>
    <t>QPLCL4PIN060DCW</t>
  </si>
  <si>
    <t>QPLCL4PIN060SC</t>
  </si>
  <si>
    <t>QPLCL4PIN075DCF</t>
  </si>
  <si>
    <t>QPLCL4PIN075DCW</t>
  </si>
  <si>
    <t>QPLCL4PIN075SC</t>
  </si>
  <si>
    <t>QPLCL4PIN090DCF</t>
  </si>
  <si>
    <t>QPLCL4PIN090DCW</t>
  </si>
  <si>
    <t>QPLCL4PIN090SC</t>
  </si>
  <si>
    <t>PINNACLE VANITY 900 SINGLE DRAWER #COLOUR</t>
  </si>
  <si>
    <t>QPLCL4PIN120DCF</t>
  </si>
  <si>
    <t>QPLCL4PIN120DCW</t>
  </si>
  <si>
    <t>QPLCL4PIN120SC</t>
  </si>
  <si>
    <t>PINNACLE VANITY 1200 SINGLE DRAWER #COLOUR</t>
  </si>
  <si>
    <t>QPLCL4PIN12DDCF</t>
  </si>
  <si>
    <t>QPLCL4PIN12DDCW</t>
  </si>
  <si>
    <t>QPLCL4PIN12DSC</t>
  </si>
  <si>
    <t>QPLCL4PIN15DDCF</t>
  </si>
  <si>
    <t>QPLCL4PIN15DDCW</t>
  </si>
  <si>
    <t>QPLCL4PIN15DSC</t>
  </si>
  <si>
    <t>QPLCL4PSL060DCF</t>
  </si>
  <si>
    <t>QPLCL4PSL060DCW</t>
  </si>
  <si>
    <t>QPLCL4PSL060SC</t>
  </si>
  <si>
    <t>PINNACLE VANITY SLIM 600 SGL DRAWER #COLOUR</t>
  </si>
  <si>
    <t>QPLCL4PSL075DCF</t>
  </si>
  <si>
    <t>QPLCL4PSL075DCW</t>
  </si>
  <si>
    <t>QPLCL4PSL075SC</t>
  </si>
  <si>
    <t>QPLCL4PSL090DCF</t>
  </si>
  <si>
    <t>QPLCL4PSL090DCW</t>
  </si>
  <si>
    <t>QPLCL4PSL090SC</t>
  </si>
  <si>
    <t>STATESMAN VANITY 900 SINGLE DRAWER #COLOUR</t>
  </si>
  <si>
    <t>QPLCL4VEV040ZCF</t>
  </si>
  <si>
    <t>QPLCL4VEV040ZCW</t>
  </si>
  <si>
    <t>QPLCL4VEV040ZMF</t>
  </si>
  <si>
    <t>QPLCL4VEV040ZMW</t>
  </si>
  <si>
    <t>QPLCL4VEV050ZCF</t>
  </si>
  <si>
    <t>QPLCL4VEV050ZCW</t>
  </si>
  <si>
    <t>QPLCL4WB2050ZCF</t>
  </si>
  <si>
    <t>QPLCL4WB2050ZCW</t>
  </si>
  <si>
    <t>QPLCL4WB2050ZMF</t>
  </si>
  <si>
    <t>QPLCL4WB2050ZMW</t>
  </si>
  <si>
    <t>QPLCL554002016U</t>
  </si>
  <si>
    <t>RPDSCWFT007525</t>
  </si>
  <si>
    <t>DRISTUD COOL TAPE 75MM X 25.0M CWFT007525</t>
  </si>
  <si>
    <t>RPDSCWFT020025</t>
  </si>
  <si>
    <t>DRISTUD COOL TAPE 200MM X 25.0M CWFT020025</t>
  </si>
  <si>
    <t>RPEBST30</t>
  </si>
  <si>
    <t>ECOPLY BARRIER SEALING TAPE 60 X 30M 2383239</t>
  </si>
  <si>
    <t>RPEC2398239</t>
  </si>
  <si>
    <t>ECOPLY BARRIER SILL TAPE 150 X 20M 2398239</t>
  </si>
  <si>
    <t>RPEC2398331</t>
  </si>
  <si>
    <t>ECOPLY BARRIER FRAME SEALING TAPE 150 X 30M 2398331</t>
  </si>
  <si>
    <t>RPEC2404763</t>
  </si>
  <si>
    <t>ECOPLY BARRIER SILL TAPE 200 X 20M 2404763</t>
  </si>
  <si>
    <t>RPEC2404764</t>
  </si>
  <si>
    <t>ECOPLY BARRIER FRAME SEALING TAPE 200 X 30M 2404764</t>
  </si>
  <si>
    <t>RWBP15060</t>
  </si>
  <si>
    <t>SCABACC5560</t>
  </si>
  <si>
    <t>ABODO 316 S/S DECKING SCREW 5.5X60MM 100 PCE BOX</t>
  </si>
  <si>
    <t>SPTQS</t>
  </si>
  <si>
    <t>STLR10350E</t>
  </si>
  <si>
    <t>LINK R10  350MM - PER EACH</t>
  </si>
  <si>
    <t>STLR10400E</t>
  </si>
  <si>
    <t>LINK R10  400MM - PER EACH</t>
  </si>
  <si>
    <t>STLR6350</t>
  </si>
  <si>
    <t>LINK REINFORCING R6 350MM PER EACH</t>
  </si>
  <si>
    <t>STLR6400</t>
  </si>
  <si>
    <t>LINK REINFORCING R6  400MM - PER EACH</t>
  </si>
  <si>
    <t>STLR690</t>
  </si>
  <si>
    <t>LINK REINFORCING R6  90MM - PER EACH</t>
  </si>
  <si>
    <t>STME147R</t>
  </si>
  <si>
    <t>STEEL REINF MESH RIB 147 6.9MX2.4M 13.86M2 NET CVR 300MM CTR</t>
  </si>
  <si>
    <t>STME665LG</t>
  </si>
  <si>
    <t>STEEL REINFORCING MESH 665 4.56M X 1.97M - NETT CVR 7.525M2</t>
  </si>
  <si>
    <t>STME668LG</t>
  </si>
  <si>
    <t>STEEL REINFORCING MESH 668  4.56M X 1.97M - NETT CVR 7.5</t>
  </si>
  <si>
    <t>STMEM66515</t>
  </si>
  <si>
    <t>STEEL REINFORCING MESH 665 6.15X2.44M CVR 13.86M2</t>
  </si>
  <si>
    <t>STMESE620500SM</t>
  </si>
  <si>
    <t>STEEL REINFORCING MESH SE620-500SMALL 4.68X2.05M 7.612M2 CVR</t>
  </si>
  <si>
    <t>STMESE720500</t>
  </si>
  <si>
    <t>STRD20D</t>
  </si>
  <si>
    <t>STEEL REINF ROD D/FMD D20 X 6M G300</t>
  </si>
  <si>
    <t>STRD20DH</t>
  </si>
  <si>
    <t>STEEL REINF ROD D/FMD 20HT X 6M G500</t>
  </si>
  <si>
    <t>STSTPR101515</t>
  </si>
  <si>
    <t>STIRRUP REINFORCING R10  150 X 150MM - PER EACH</t>
  </si>
  <si>
    <t>STSTPR102020</t>
  </si>
  <si>
    <t>STIRRUP REINFORCING R10  200 X 200MM - PER EACH</t>
  </si>
  <si>
    <t>STSTPR62009</t>
  </si>
  <si>
    <t>STIRRUP REINFORCING R6 200 x 90MM PER EACH</t>
  </si>
  <si>
    <t>STSTPR62015</t>
  </si>
  <si>
    <t>STIRRUP REINFORCING R6  200 X 150MM  PER EACH</t>
  </si>
  <si>
    <t>STSTPR62525</t>
  </si>
  <si>
    <t>STSTPR63015</t>
  </si>
  <si>
    <t>STIRRUP REINFORCING R6  300 X 150MM - PER EACH</t>
  </si>
  <si>
    <t>STSTPR63030</t>
  </si>
  <si>
    <t>STSTPR69090</t>
  </si>
  <si>
    <t>STIRRUP R6 90 X 90MM PER EACH</t>
  </si>
  <si>
    <t>STSTRD121500150</t>
  </si>
  <si>
    <t>STW400GX1KG</t>
  </si>
  <si>
    <t>TIE WIRE GALV 400MM X 1KG</t>
  </si>
  <si>
    <t>TPLVL1HC14045</t>
  </si>
  <si>
    <t>TPLVL1HC1404548</t>
  </si>
  <si>
    <t>TPLVL1HC1404560</t>
  </si>
  <si>
    <t>TPLVL1HC1404572</t>
  </si>
  <si>
    <t>TPLVL1HC19045</t>
  </si>
  <si>
    <t>TPLVL1HC1904548</t>
  </si>
  <si>
    <t>TPLVL1HC1904560</t>
  </si>
  <si>
    <t>TPLVL1HC1904572</t>
  </si>
  <si>
    <t>TPLVL1HC9045</t>
  </si>
  <si>
    <t>TPLVL1HC904548</t>
  </si>
  <si>
    <t>TPLVL1HC904554</t>
  </si>
  <si>
    <t>TPLVL1HC904560</t>
  </si>
  <si>
    <t>TPLVL1HC904572</t>
  </si>
  <si>
    <t>TPLVL1HO24090</t>
  </si>
  <si>
    <t>TPLVL1HO2409048</t>
  </si>
  <si>
    <t>TPLVL1HO2409054</t>
  </si>
  <si>
    <t>TPLVL1HO2409072</t>
  </si>
  <si>
    <t>TPLVL1HO3009048</t>
  </si>
  <si>
    <t>TPLVL1HO3009054</t>
  </si>
  <si>
    <t>TPLVL1HO3009060</t>
  </si>
  <si>
    <t>TPLVL1HO3009072</t>
  </si>
  <si>
    <t>TPLVL1HO3609054</t>
  </si>
  <si>
    <t>TPLVL1HO3609060</t>
  </si>
  <si>
    <t>TPLVL1HO3609072</t>
  </si>
  <si>
    <t>TPLVL1HO4009054</t>
  </si>
  <si>
    <t>TPLVL1HO4009072</t>
  </si>
  <si>
    <t>TPLVL1HY1509048</t>
  </si>
  <si>
    <t>TPLVL1HY1509054</t>
  </si>
  <si>
    <t>TPLVL1HY1509060</t>
  </si>
  <si>
    <t>TPLVL1HY1509072</t>
  </si>
  <si>
    <t>TPLVL1HY2009048</t>
  </si>
  <si>
    <t>TPLVL1HY2009054</t>
  </si>
  <si>
    <t>TPLVL1HY2009060</t>
  </si>
  <si>
    <t>TPLVL1HY2009072</t>
  </si>
  <si>
    <t>TPLVL1HY2409048</t>
  </si>
  <si>
    <t>TPLVL1HY2409054</t>
  </si>
  <si>
    <t>TPLVL1HY2409060</t>
  </si>
  <si>
    <t>TPLVL1HY2409072</t>
  </si>
  <si>
    <t>TPLVL1HY3009048</t>
  </si>
  <si>
    <t>TPLVL1HY3009054</t>
  </si>
  <si>
    <t>TPLVL1HY3009060</t>
  </si>
  <si>
    <t>TPLVL1HY3009072</t>
  </si>
  <si>
    <t>TPLVL1HY3609054</t>
  </si>
  <si>
    <t>TPLVL1HY3609060</t>
  </si>
  <si>
    <t>TPLVL1HY3609072</t>
  </si>
  <si>
    <t>TPLVL1HY4009048</t>
  </si>
  <si>
    <t>TPLVL1HY4009054</t>
  </si>
  <si>
    <t>TPLVL1HY4009072</t>
  </si>
  <si>
    <t>167 Wrekin Road, RD2, Blenheim</t>
  </si>
  <si>
    <t xml:space="preserve">Planscapes (NZ) Ltd </t>
  </si>
  <si>
    <t xml:space="preserve">94 Selwyn Place, Nelson, 7010 </t>
  </si>
  <si>
    <t xml:space="preserve">03 539 0281 </t>
  </si>
  <si>
    <t xml:space="preserve">027 233 0281 </t>
  </si>
  <si>
    <t xml:space="preserve">peter@planscapes.co.nz </t>
  </si>
  <si>
    <t xml:space="preserve">Peter </t>
  </si>
  <si>
    <t xml:space="preserve">Rod Thomson Contracting Ltd </t>
  </si>
  <si>
    <t xml:space="preserve">03 547 5889 </t>
  </si>
  <si>
    <t xml:space="preserve">027 450 2663 </t>
  </si>
  <si>
    <t xml:space="preserve">rtcontracting@xtra.co.nz </t>
  </si>
  <si>
    <t>Rod</t>
  </si>
  <si>
    <t xml:space="preserve">32a Newman Drive, Enner Glynn, Nelson, 7011 </t>
  </si>
  <si>
    <t>info@smartalliances.co.nz</t>
  </si>
  <si>
    <t xml:space="preserve">Southern Masonry Ltd </t>
  </si>
  <si>
    <t>670 Atawhai Crescent, Nelson, 7010</t>
  </si>
  <si>
    <t xml:space="preserve">021 250 5081 </t>
  </si>
  <si>
    <t xml:space="preserve">southern.masonry@yahoo.co.nz </t>
  </si>
  <si>
    <t xml:space="preserve">Claus </t>
  </si>
  <si>
    <t>FSKGSBM2</t>
  </si>
  <si>
    <t>FSKGSBFP</t>
  </si>
  <si>
    <t>FSKGSCOPE</t>
  </si>
  <si>
    <t>FSKGMDFTP</t>
  </si>
  <si>
    <t>FSKGSBIS</t>
  </si>
  <si>
    <t>FSKGSBCM</t>
  </si>
  <si>
    <t>FSKGSBSTD</t>
  </si>
  <si>
    <t>PPHLOWB27200</t>
  </si>
  <si>
    <t>PPHLOWB27300</t>
  </si>
  <si>
    <t>PPHLOWB42300</t>
  </si>
  <si>
    <t>CJ Sealing &amp; Asphalt</t>
  </si>
  <si>
    <t>021 825 639</t>
  </si>
  <si>
    <t>19 Cambelldon Crescent, Stoke, Nelson 7011</t>
  </si>
  <si>
    <t>dave@cjsasphalt.co.nz</t>
  </si>
  <si>
    <t>P.O.Box 665, Blenheim 7240</t>
  </si>
  <si>
    <t>Formply NZ Ltd</t>
  </si>
  <si>
    <t>P.O. Box 2245, Stoke, Nelson 7041</t>
  </si>
  <si>
    <t>03 539 6320</t>
  </si>
  <si>
    <t>021 150 0984</t>
  </si>
  <si>
    <t>formply@xtra.co.nz</t>
  </si>
  <si>
    <t>Brian</t>
  </si>
  <si>
    <t>No Limit Hearths</t>
  </si>
  <si>
    <t>P.O. Box 35083, Shirley, Christchurch 8640</t>
  </si>
  <si>
    <t>03 388 2583</t>
  </si>
  <si>
    <t>kelvin@nolimitnz.co.nz</t>
  </si>
  <si>
    <t>Kelvin</t>
  </si>
  <si>
    <t>027 311 1139</t>
  </si>
  <si>
    <t>CPCPDSCF</t>
  </si>
  <si>
    <t>41 Blackmore Place, Springlands, Blenheim</t>
  </si>
  <si>
    <t>GEWB5240BN</t>
  </si>
  <si>
    <t>Accrete Design Ltd</t>
  </si>
  <si>
    <t>P.O. Box 45117, Waterloo, Lower Hutt 5042</t>
  </si>
  <si>
    <t>04 586 9944</t>
  </si>
  <si>
    <t>mark@accrete.co.nz</t>
  </si>
  <si>
    <t>Flooring Xtra</t>
  </si>
  <si>
    <t>Mint Air</t>
  </si>
  <si>
    <t>Nelson Tile &amp; Slate Centre LTD</t>
  </si>
  <si>
    <t>40 Vangaurd St, Nelson</t>
  </si>
  <si>
    <t>03 548 7733</t>
  </si>
  <si>
    <t>NelTile@xtra.co.nz</t>
  </si>
  <si>
    <t>The Sellers Room</t>
  </si>
  <si>
    <t>P.O. Box 3351, Richmond Nelson 7011</t>
  </si>
  <si>
    <t>03 547 7144</t>
  </si>
  <si>
    <t>msellers@thesellersroom.co.nz</t>
  </si>
  <si>
    <t>Margarette</t>
  </si>
  <si>
    <t>Supplier Address</t>
  </si>
  <si>
    <t>To be confirmed via Rave</t>
  </si>
  <si>
    <t>Please deliver to Trends Kitchens as per delivery date above</t>
  </si>
  <si>
    <t xml:space="preserve">Fisher &amp; Paykel HC90DCXB3  /  Canopy Rangehood 900mm CS901S  </t>
  </si>
  <si>
    <t xml:space="preserve">Resene </t>
  </si>
  <si>
    <t>DP Number:</t>
  </si>
  <si>
    <t>ELMCPNB</t>
  </si>
  <si>
    <t>EL100MPIRNB</t>
  </si>
  <si>
    <t>EL15AAPNB</t>
  </si>
  <si>
    <t>EL15AAP3NB</t>
  </si>
  <si>
    <t>EL1601NSNB</t>
  </si>
  <si>
    <t>EL1602NSNB</t>
  </si>
  <si>
    <t>EL1603NSNB</t>
  </si>
  <si>
    <t>EL1EXTNB</t>
  </si>
  <si>
    <t>EL1PHNB</t>
  </si>
  <si>
    <t>EL1ROOMNB</t>
  </si>
  <si>
    <t>EL1SEXTNB</t>
  </si>
  <si>
    <t>EL2501NSNB</t>
  </si>
  <si>
    <t>EL2502NSNB</t>
  </si>
  <si>
    <t>EL2503NSNB</t>
  </si>
  <si>
    <t>EL2PHNB</t>
  </si>
  <si>
    <t>EL2ROOMNB</t>
  </si>
  <si>
    <t>EL2SB3PNB</t>
  </si>
  <si>
    <t>EL2SBNB</t>
  </si>
  <si>
    <t>EL2WSNB</t>
  </si>
  <si>
    <t>EL2WS3NB</t>
  </si>
  <si>
    <t>EL360SENNB</t>
  </si>
  <si>
    <t>EL360SEN3NB</t>
  </si>
  <si>
    <t>EL3PHNB</t>
  </si>
  <si>
    <t>EL3ROOMNB</t>
  </si>
  <si>
    <t>EL3WSNB</t>
  </si>
  <si>
    <t>EL3WS3NB</t>
  </si>
  <si>
    <t>EL5SWNB</t>
  </si>
  <si>
    <t>EL5SW3NB</t>
  </si>
  <si>
    <t>EL6SPANB</t>
  </si>
  <si>
    <t>EL6SWNB</t>
  </si>
  <si>
    <t>EL6SW3NB</t>
  </si>
  <si>
    <t>ELAERIALNB</t>
  </si>
  <si>
    <t>ELAMPLIFIERNB</t>
  </si>
  <si>
    <t>ELAPWNB</t>
  </si>
  <si>
    <t>ELAVCH8+NB</t>
  </si>
  <si>
    <t>ELAVCHNB</t>
  </si>
  <si>
    <t>ELAWLRS3NB</t>
  </si>
  <si>
    <t>ELBASNB</t>
  </si>
  <si>
    <t>ELBOBHNB</t>
  </si>
  <si>
    <t>ELBRBHNB</t>
  </si>
  <si>
    <t>ELCAV10NB</t>
  </si>
  <si>
    <t>ELCAVTH10NB</t>
  </si>
  <si>
    <t>ELCAV103NB</t>
  </si>
  <si>
    <t>ELCDNB</t>
  </si>
  <si>
    <t>ELCVPNB</t>
  </si>
  <si>
    <t>ELD1NB</t>
  </si>
  <si>
    <t>ELD13NB</t>
  </si>
  <si>
    <t>ELD2NB</t>
  </si>
  <si>
    <t>ELD23NB</t>
  </si>
  <si>
    <t>ELD3NB</t>
  </si>
  <si>
    <t>ELD33NB</t>
  </si>
  <si>
    <t>ELD4NB</t>
  </si>
  <si>
    <t>ELD43NB</t>
  </si>
  <si>
    <t>ELD6PPNB</t>
  </si>
  <si>
    <t>ELD6PP3NB</t>
  </si>
  <si>
    <t>ELDBNB</t>
  </si>
  <si>
    <t>ELDBCH</t>
  </si>
  <si>
    <t>ELDFL14NB</t>
  </si>
  <si>
    <t>ELDFL21NB</t>
  </si>
  <si>
    <t>ELDIMNB</t>
  </si>
  <si>
    <t>ELDIM3NB</t>
  </si>
  <si>
    <t>ELDIMPB3NB</t>
  </si>
  <si>
    <t>ELDIMPBS3NB</t>
  </si>
  <si>
    <t>ELDISHNB</t>
  </si>
  <si>
    <t>ELDLFNB</t>
  </si>
  <si>
    <t>ELDLFSDNB</t>
  </si>
  <si>
    <t>ELDLFULGNB</t>
  </si>
  <si>
    <t>ELDLFULGSDNB</t>
  </si>
  <si>
    <t>ELDLDULGNB</t>
  </si>
  <si>
    <t>ELDLDTSDNB</t>
  </si>
  <si>
    <t>ELDLTNB</t>
  </si>
  <si>
    <t>ELDLTSDNB</t>
  </si>
  <si>
    <t>ELDLTULGNB</t>
  </si>
  <si>
    <t>ELDLTULGSDNB</t>
  </si>
  <si>
    <t>ELDLWNB</t>
  </si>
  <si>
    <t>ELDPP15NB</t>
  </si>
  <si>
    <t>ELDPP153NB</t>
  </si>
  <si>
    <t>ELDPPNB</t>
  </si>
  <si>
    <t>ELDPP3NB</t>
  </si>
  <si>
    <t>ELDPPUSBNB</t>
  </si>
  <si>
    <t>ELDPPUSB3NB</t>
  </si>
  <si>
    <t>ELDRPNB</t>
  </si>
  <si>
    <t>ELDRP3NB</t>
  </si>
  <si>
    <t>ELDSNB</t>
  </si>
  <si>
    <t>ELDSWNB</t>
  </si>
  <si>
    <t>ELDSW3NB</t>
  </si>
  <si>
    <t>ELDVKDWNB</t>
  </si>
  <si>
    <t>ELDVKF3NB</t>
  </si>
  <si>
    <t>ELDVKF6NB</t>
  </si>
  <si>
    <t>ELDVKW3NB</t>
  </si>
  <si>
    <t>ELDVKW6NB</t>
  </si>
  <si>
    <t>ELDWPNB</t>
  </si>
  <si>
    <t>ELDWP3NB</t>
  </si>
  <si>
    <t>ELELBSNB</t>
  </si>
  <si>
    <t>ELELLPNB</t>
  </si>
  <si>
    <t>ELELMNB</t>
  </si>
  <si>
    <t>ELELMLPNB</t>
  </si>
  <si>
    <t>ELELMSDNB</t>
  </si>
  <si>
    <t>ELELSDNB</t>
  </si>
  <si>
    <t>ELELWNB</t>
  </si>
  <si>
    <t>ELEVD14W3KNB</t>
  </si>
  <si>
    <t>ELFAN0616NB</t>
  </si>
  <si>
    <t>ELFAN06163NB</t>
  </si>
  <si>
    <t>ELFAN0618NB</t>
  </si>
  <si>
    <t>ELFAN06183NB</t>
  </si>
  <si>
    <t>ELFAN0620NB</t>
  </si>
  <si>
    <t>ELFAN06203NB</t>
  </si>
  <si>
    <t>ELFAN0732NB</t>
  </si>
  <si>
    <t>ELFAN07323NB</t>
  </si>
  <si>
    <t>ELFAN0884NB</t>
  </si>
  <si>
    <t>ELFAN08843NB</t>
  </si>
  <si>
    <t>ELFAN0885NB</t>
  </si>
  <si>
    <t>ELFAN08853NB</t>
  </si>
  <si>
    <t>ELFAN150NB</t>
  </si>
  <si>
    <t>ELFAN1503NB</t>
  </si>
  <si>
    <t>ELFAN5369NB</t>
  </si>
  <si>
    <t>ELFAN53693NB</t>
  </si>
  <si>
    <t>ELFAN5375NB</t>
  </si>
  <si>
    <t>ELFAN53753NB</t>
  </si>
  <si>
    <t>ELFAN5875NB</t>
  </si>
  <si>
    <t>ELFAN58753NB</t>
  </si>
  <si>
    <t>ELFLWNB</t>
  </si>
  <si>
    <t>ELFPWNB</t>
  </si>
  <si>
    <t>ELFRPNB</t>
  </si>
  <si>
    <t>ELFRP3NB</t>
  </si>
  <si>
    <t>ELFSWNB</t>
  </si>
  <si>
    <t>ELFTANB</t>
  </si>
  <si>
    <t>ELFTA3NB</t>
  </si>
  <si>
    <t>ELFTNB</t>
  </si>
  <si>
    <t>ELFT3NB</t>
  </si>
  <si>
    <t>ELFV102NB</t>
  </si>
  <si>
    <t>ELFV1023NB</t>
  </si>
  <si>
    <t>ELFWNB</t>
  </si>
  <si>
    <t>ELFW3NB</t>
  </si>
  <si>
    <t>ELFWSNB</t>
  </si>
  <si>
    <t>ELFWS3NB</t>
  </si>
  <si>
    <t>ELGBT100NB</t>
  </si>
  <si>
    <t>ELGBT1003NB</t>
  </si>
  <si>
    <t>ELGCOSWNB</t>
  </si>
  <si>
    <t>ELGDPNB</t>
  </si>
  <si>
    <t>ELGDP3NB</t>
  </si>
  <si>
    <t>ELGDSWNB</t>
  </si>
  <si>
    <t>ELGDSW3NB</t>
  </si>
  <si>
    <t>ELGFPNB</t>
  </si>
  <si>
    <t>ELGFP3NB</t>
  </si>
  <si>
    <t>ELGHEONB</t>
  </si>
  <si>
    <t>ELGHEO3NB</t>
  </si>
  <si>
    <t>ELGWHNB</t>
  </si>
  <si>
    <t>ELHBH1NB</t>
  </si>
  <si>
    <t>ELHBHNB</t>
  </si>
  <si>
    <t>ELHDDNB</t>
  </si>
  <si>
    <t>ELHDMI5NB</t>
  </si>
  <si>
    <t>ELHDMI53NB</t>
  </si>
  <si>
    <t>ELHDMI52NB</t>
  </si>
  <si>
    <t>ELHDMI523NB</t>
  </si>
  <si>
    <t>ELHDMI10NB</t>
  </si>
  <si>
    <t>ELHDMI103NB</t>
  </si>
  <si>
    <t>ELHDMI102NB</t>
  </si>
  <si>
    <t>ELHDMI1023NB</t>
  </si>
  <si>
    <t>ELHDMI15NB</t>
  </si>
  <si>
    <t>ELHDMI153NB</t>
  </si>
  <si>
    <t>ELHDMI152NB</t>
  </si>
  <si>
    <t>ELHDMI1523NB</t>
  </si>
  <si>
    <t>ELHDMI1NB</t>
  </si>
  <si>
    <t>ELHDMI13NB</t>
  </si>
  <si>
    <t>ELHDMI20NB</t>
  </si>
  <si>
    <t>ELHDMI203NB</t>
  </si>
  <si>
    <t>ELHDMI202NB</t>
  </si>
  <si>
    <t>ELHDMI2023NB</t>
  </si>
  <si>
    <t>ELHDMI2NB</t>
  </si>
  <si>
    <t>ELHDMI23NB</t>
  </si>
  <si>
    <t>ELHDPNB</t>
  </si>
  <si>
    <t>ELHDP3NB</t>
  </si>
  <si>
    <t>ELHEX3DNB</t>
  </si>
  <si>
    <t>ELHEX4DNB</t>
  </si>
  <si>
    <t>ELHEXEXNB</t>
  </si>
  <si>
    <t>ELHFL2LEDNB</t>
  </si>
  <si>
    <t>ELHFL2LED3NB</t>
  </si>
  <si>
    <t>ELHFL2NB</t>
  </si>
  <si>
    <t>ELHFL23NB</t>
  </si>
  <si>
    <t>ELHFL2SLEDNB</t>
  </si>
  <si>
    <t>ELHFL2SLED3NB</t>
  </si>
  <si>
    <t>ELHFL2SNB</t>
  </si>
  <si>
    <t>ELHFL2S3NB</t>
  </si>
  <si>
    <t>ELHFL2SWNB</t>
  </si>
  <si>
    <t>ELHFL2SW3NB</t>
  </si>
  <si>
    <t>ELHFL2SWPNB</t>
  </si>
  <si>
    <t>ELHFL2SWP3NB</t>
  </si>
  <si>
    <t>ELHFL4NB</t>
  </si>
  <si>
    <t>ELHFL43NB</t>
  </si>
  <si>
    <t>ELHFL4SNB</t>
  </si>
  <si>
    <t>ELHFL4S3NB</t>
  </si>
  <si>
    <t>ELHFL4SWNB</t>
  </si>
  <si>
    <t>ELHFL4SW3NB</t>
  </si>
  <si>
    <t>ELHFL4SWPNB</t>
  </si>
  <si>
    <t>ELHFL4SWP3NB</t>
  </si>
  <si>
    <t>ELHFLWNBMB</t>
  </si>
  <si>
    <t>ELHL7355NB</t>
  </si>
  <si>
    <t>ELHL7071NB</t>
  </si>
  <si>
    <t>ELHOBNB</t>
  </si>
  <si>
    <t>ELHOB3NB</t>
  </si>
  <si>
    <t>ELHPPNB</t>
  </si>
  <si>
    <t>ELHPPLNB</t>
  </si>
  <si>
    <t>ELHTRCL1003</t>
  </si>
  <si>
    <t>ELHTRCL100B</t>
  </si>
  <si>
    <t>ELHTRCL1003B</t>
  </si>
  <si>
    <t>ELHTRSL1153</t>
  </si>
  <si>
    <t>ELHTRSL115B</t>
  </si>
  <si>
    <t>ELHTRSL1153B</t>
  </si>
  <si>
    <t>ELHTRSL1253</t>
  </si>
  <si>
    <t>ELHTRSL1303</t>
  </si>
  <si>
    <t>ELHTRSL1503</t>
  </si>
  <si>
    <t>ELHTRST653</t>
  </si>
  <si>
    <t>ELHTRST65B</t>
  </si>
  <si>
    <t>ELHTRST653B</t>
  </si>
  <si>
    <t>ELHTRST753</t>
  </si>
  <si>
    <t>ELHTRST75B</t>
  </si>
  <si>
    <t>ELHTRST753B</t>
  </si>
  <si>
    <t>ELHTRST783</t>
  </si>
  <si>
    <t>ELHTRST803</t>
  </si>
  <si>
    <t>ELHTRST953</t>
  </si>
  <si>
    <t>ELHWNB</t>
  </si>
  <si>
    <t>ELHW3NB</t>
  </si>
  <si>
    <t>ELIGLWNB</t>
  </si>
  <si>
    <t>ELL27SNB</t>
  </si>
  <si>
    <t>ELL250NB</t>
  </si>
  <si>
    <t>ELL2SNB</t>
  </si>
  <si>
    <t>ELLDLCO1NB</t>
  </si>
  <si>
    <t>ELLDLEO1NB</t>
  </si>
  <si>
    <t>ELLED441NNB</t>
  </si>
  <si>
    <t>ELLED442NNB</t>
  </si>
  <si>
    <t>ELLEDML60NB</t>
  </si>
  <si>
    <t>ELLEDML10NB</t>
  </si>
  <si>
    <t>ELLEDNB</t>
  </si>
  <si>
    <t>ELLHT0244NB</t>
  </si>
  <si>
    <t>ELLHT0246NB</t>
  </si>
  <si>
    <t>ELLHT0248NB</t>
  </si>
  <si>
    <t>ELLHT0267NB</t>
  </si>
  <si>
    <t>ELLS10MNB</t>
  </si>
  <si>
    <t>ELLS15MNB</t>
  </si>
  <si>
    <t>ELLS20MNB</t>
  </si>
  <si>
    <t>ELLS25MNB</t>
  </si>
  <si>
    <t>ELLS3MNB</t>
  </si>
  <si>
    <t>ELLS4MNB</t>
  </si>
  <si>
    <t>ELLS5MNB</t>
  </si>
  <si>
    <t>ELLTTVBNB</t>
  </si>
  <si>
    <t>ELLTVBNB</t>
  </si>
  <si>
    <t>ELMB11312NB</t>
  </si>
  <si>
    <t>ELMD120WNB</t>
  </si>
  <si>
    <t>ELMD30WNB</t>
  </si>
  <si>
    <t>ELMD50WNB</t>
  </si>
  <si>
    <t>ELMD70WNB</t>
  </si>
  <si>
    <t>ELMD90WNB</t>
  </si>
  <si>
    <t>ELMDWNB</t>
  </si>
  <si>
    <t>ELMESNB</t>
  </si>
  <si>
    <t>ELMES3NB</t>
  </si>
  <si>
    <t>ELMWPNB</t>
  </si>
  <si>
    <t>ELMWP3NB</t>
  </si>
  <si>
    <t>ELO2WSWNB</t>
  </si>
  <si>
    <t>ELOLWNB</t>
  </si>
  <si>
    <t>ELSEP10NB</t>
  </si>
  <si>
    <t>ELSEP20NB</t>
  </si>
  <si>
    <t>ELSEP30NB</t>
  </si>
  <si>
    <t>ELSEP40NB</t>
  </si>
  <si>
    <t>ELSEP50NB</t>
  </si>
  <si>
    <t>ELOCPL</t>
  </si>
  <si>
    <t>ELOSP2NB</t>
  </si>
  <si>
    <t>ELOSPANB</t>
  </si>
  <si>
    <t>ELOSPNB</t>
  </si>
  <si>
    <t>ELOSWNB</t>
  </si>
  <si>
    <t>ELWAT10NB</t>
  </si>
  <si>
    <t>ELWAT20NB</t>
  </si>
  <si>
    <t>ELWAT30NB</t>
  </si>
  <si>
    <t>ELWAT40NB</t>
  </si>
  <si>
    <t>ELWAT50NB</t>
  </si>
  <si>
    <t>ELPASNB</t>
  </si>
  <si>
    <t>ELPETNB</t>
  </si>
  <si>
    <t>ELPIRNB</t>
  </si>
  <si>
    <t>ELPLNB</t>
  </si>
  <si>
    <t>ELPLWNB</t>
  </si>
  <si>
    <t>ELPOBHNB</t>
  </si>
  <si>
    <t>ELPPNLNB</t>
  </si>
  <si>
    <t>ELPRBHNB</t>
  </si>
  <si>
    <t>ELPTVNB</t>
  </si>
  <si>
    <t>ELPTV3NB</t>
  </si>
  <si>
    <t>ELPUPPBNB</t>
  </si>
  <si>
    <t>ELPUPPFNB</t>
  </si>
  <si>
    <t>ELQPPNB</t>
  </si>
  <si>
    <t>ELQPP3NB</t>
  </si>
  <si>
    <t>ELRBNB</t>
  </si>
  <si>
    <t>ELRB3NB</t>
  </si>
  <si>
    <t>ELRCDNB</t>
  </si>
  <si>
    <t>ELRPNB</t>
  </si>
  <si>
    <t>ELRP3NB</t>
  </si>
  <si>
    <t>ELS2026NB</t>
  </si>
  <si>
    <t>ELS20263NB</t>
  </si>
  <si>
    <t>ELS2027NB</t>
  </si>
  <si>
    <t>ELS20273NB</t>
  </si>
  <si>
    <t>ELS2066SSNB</t>
  </si>
  <si>
    <t>ELS2066SS3NB</t>
  </si>
  <si>
    <t>ELS2077SSNB</t>
  </si>
  <si>
    <t>ELS2077SS3NB</t>
  </si>
  <si>
    <t>ELS2088NB</t>
  </si>
  <si>
    <t>ELS20883NB</t>
  </si>
  <si>
    <t>ELS2088SNB</t>
  </si>
  <si>
    <t>ELS2088S3NB</t>
  </si>
  <si>
    <t>ELSBNB</t>
  </si>
  <si>
    <t>ELSDINB</t>
  </si>
  <si>
    <t>ELSELWNB</t>
  </si>
  <si>
    <t>ELSENNB</t>
  </si>
  <si>
    <t>ELSL211NB</t>
  </si>
  <si>
    <t>ELSL2112NB</t>
  </si>
  <si>
    <t>ELSL2113NB</t>
  </si>
  <si>
    <t>ELSL2114NB</t>
  </si>
  <si>
    <t>ELSL2115NB</t>
  </si>
  <si>
    <t>ELSL211SSNB</t>
  </si>
  <si>
    <t>ELSL211CPNB</t>
  </si>
  <si>
    <t>ELSL41NB</t>
  </si>
  <si>
    <t>ELSL412NB</t>
  </si>
  <si>
    <t>ELSL413NB</t>
  </si>
  <si>
    <t>ELSL414NB</t>
  </si>
  <si>
    <t>ELSL415NB</t>
  </si>
  <si>
    <t>ELSL416NB</t>
  </si>
  <si>
    <t>ELSL50NB</t>
  </si>
  <si>
    <t>ELSL55NB</t>
  </si>
  <si>
    <t>ELSLWNB</t>
  </si>
  <si>
    <t>ELSMONB</t>
  </si>
  <si>
    <t>ELSPANB</t>
  </si>
  <si>
    <t>ELSPA3NB</t>
  </si>
  <si>
    <t>ELSPLITNB</t>
  </si>
  <si>
    <t>ELSPHNB</t>
  </si>
  <si>
    <t>ELSPH3NB</t>
  </si>
  <si>
    <t>ELSPP15NB</t>
  </si>
  <si>
    <t>ELSPP153NB</t>
  </si>
  <si>
    <t>ELSPPNB</t>
  </si>
  <si>
    <t>ELSPP3NB</t>
  </si>
  <si>
    <t>ELSSWNB</t>
  </si>
  <si>
    <t>ELSSW3NB</t>
  </si>
  <si>
    <t>ELSSWWPNB</t>
  </si>
  <si>
    <t>ELSSWWP3NB</t>
  </si>
  <si>
    <t>ELSTVNB</t>
  </si>
  <si>
    <t>ELSTV3NB</t>
  </si>
  <si>
    <t>ELSTVBNB</t>
  </si>
  <si>
    <t>ELSURGENB</t>
  </si>
  <si>
    <t>ELSURGE2PNB</t>
  </si>
  <si>
    <t>ELSURGE3PNB</t>
  </si>
  <si>
    <t>ELSWH2NB</t>
  </si>
  <si>
    <t>ELSWH23NB</t>
  </si>
  <si>
    <t>ELSWHNB</t>
  </si>
  <si>
    <t>ELSWH3NB</t>
  </si>
  <si>
    <t>ELTRPNB</t>
  </si>
  <si>
    <t>ELTRP3NB</t>
  </si>
  <si>
    <t>ELTRPINB</t>
  </si>
  <si>
    <t>ELTRPI3NB</t>
  </si>
  <si>
    <t>ELTSWNB</t>
  </si>
  <si>
    <t>ELTSW3NB</t>
  </si>
  <si>
    <t>ELTVDNB</t>
  </si>
  <si>
    <t>ELTVD3NB</t>
  </si>
  <si>
    <t>ELTVWNB</t>
  </si>
  <si>
    <t>ELTVW3NB</t>
  </si>
  <si>
    <t>ELUFHNB</t>
  </si>
  <si>
    <t>ELUFH3NB</t>
  </si>
  <si>
    <t>ELUSBSNB</t>
  </si>
  <si>
    <t>ELVCNB</t>
  </si>
  <si>
    <t>ELWH2NB</t>
  </si>
  <si>
    <t>ELWH23NB</t>
  </si>
  <si>
    <t>ELWHNB</t>
  </si>
  <si>
    <t>ELWH3NB</t>
  </si>
  <si>
    <t>ELWMPNB</t>
  </si>
  <si>
    <t>ELWMP3NB</t>
  </si>
  <si>
    <t>ELWONB</t>
  </si>
  <si>
    <t>ELWO3NB</t>
  </si>
  <si>
    <t>ELWTPINB</t>
  </si>
  <si>
    <t>ELWTPI3NB</t>
  </si>
  <si>
    <t>ELWTPNB</t>
  </si>
  <si>
    <t>ELWTP3NB</t>
  </si>
  <si>
    <t>ELYYS15W3KNB</t>
  </si>
  <si>
    <t>Excavation and Site Prep</t>
  </si>
  <si>
    <t>Excavation &amp; Site Prep</t>
  </si>
  <si>
    <t>Excavation &amp; Site Prep Order</t>
  </si>
  <si>
    <t>Siteworks Order</t>
  </si>
  <si>
    <t>nelson.orders@carters.co.nz</t>
  </si>
  <si>
    <t>nzcommercialsales@fisherpaykel.com</t>
  </si>
  <si>
    <t>sales@zinkltd.co.nz</t>
  </si>
  <si>
    <t xml:space="preserve">Powertech </t>
  </si>
  <si>
    <t xml:space="preserve">P.O Box 7058, Nelson </t>
  </si>
  <si>
    <t>03 5410508</t>
  </si>
  <si>
    <t xml:space="preserve">Kiem </t>
  </si>
  <si>
    <t xml:space="preserve">021 229 0241 </t>
  </si>
  <si>
    <t>kiem@powertechnelson.co.nz</t>
  </si>
  <si>
    <t xml:space="preserve">Broadspectrum </t>
  </si>
  <si>
    <t xml:space="preserve">Wayne </t>
  </si>
  <si>
    <t>telcodesign@broadspectrum.com</t>
  </si>
  <si>
    <t>027 272 7164</t>
  </si>
  <si>
    <t>Viridian Glass</t>
  </si>
  <si>
    <t>03 543 7304</t>
  </si>
  <si>
    <t>021 491 315</t>
  </si>
  <si>
    <t>acooke@viridianglass.co.nz</t>
  </si>
  <si>
    <t>meadmartinltd@gmail.com</t>
  </si>
  <si>
    <t>98 Commercial St, Takaka</t>
  </si>
  <si>
    <t>03 525 9843</t>
  </si>
  <si>
    <t>contracting@sollys.co.nz</t>
  </si>
  <si>
    <t>Patrick</t>
  </si>
  <si>
    <t>Code:</t>
  </si>
  <si>
    <t>Jennian Homes Nelson Bays Ltd                    P.O. Box 847, Tauranga</t>
  </si>
  <si>
    <t>Temp Power</t>
  </si>
  <si>
    <t>Quote Date:</t>
  </si>
  <si>
    <t>Quote No:</t>
  </si>
  <si>
    <t>Skips</t>
  </si>
  <si>
    <t>Site Toilets</t>
  </si>
  <si>
    <t>Site Retaining - Contractor</t>
  </si>
  <si>
    <t>Site Retaining - Concrete</t>
  </si>
  <si>
    <t>Site Retaining - Materials</t>
  </si>
  <si>
    <t>Foundation Hardware - Waterproofing</t>
  </si>
  <si>
    <t>Foundation Hardware - Dazzle</t>
  </si>
  <si>
    <t>Subfloor / Deck Framing - Decking</t>
  </si>
  <si>
    <t>Framing Hardware - Building Paper</t>
  </si>
  <si>
    <t>Glass Balustrade Order</t>
  </si>
  <si>
    <t>Exterior Finishes - Glass Balustrade</t>
  </si>
  <si>
    <t>Flashings - Purpose Made</t>
  </si>
  <si>
    <t>Flashings - Pre-Made</t>
  </si>
  <si>
    <t>Plumbing Hardware - Shower Mixers</t>
  </si>
  <si>
    <t>Plumbing Hardware - Vanities</t>
  </si>
  <si>
    <t>Scaffolding - Large Scale</t>
  </si>
  <si>
    <t>Scaffolding - Perimeter / Edge Protection</t>
  </si>
  <si>
    <t>Heating &amp; Cooling - Air Con</t>
  </si>
  <si>
    <t>Heat Pump Order</t>
  </si>
  <si>
    <t>Fire Order</t>
  </si>
  <si>
    <t>Heating &amp; Cooling - Fire Supply</t>
  </si>
  <si>
    <t>Fire Install Order</t>
  </si>
  <si>
    <t>Heating &amp; Cooling - Fire Install</t>
  </si>
  <si>
    <t>Total Gas Supply</t>
  </si>
  <si>
    <t>Gas Supply</t>
  </si>
  <si>
    <t>Gas Install</t>
  </si>
  <si>
    <t>Solar Hot Water</t>
  </si>
  <si>
    <t>Plumber - Solar Hot Water</t>
  </si>
  <si>
    <t>Total Solar Hot Water</t>
  </si>
  <si>
    <t>Bricklayer - Schist</t>
  </si>
  <si>
    <t>Interior Doors - Bi-Folds</t>
  </si>
  <si>
    <t>Kitchen Joinery - Rangehood Duct</t>
  </si>
  <si>
    <t>Painting Interior</t>
  </si>
  <si>
    <t>Painting - Exterior</t>
  </si>
  <si>
    <t>Painting - Interior</t>
  </si>
  <si>
    <t>Carpet</t>
  </si>
  <si>
    <t>Vinyl</t>
  </si>
  <si>
    <t>Total Vinyl</t>
  </si>
  <si>
    <t>Total Carpet</t>
  </si>
  <si>
    <t>Interior Finishes - Attic Stairs</t>
  </si>
  <si>
    <t>Attic Stair</t>
  </si>
  <si>
    <t>Total Attic Stairs</t>
  </si>
  <si>
    <t>Interior Hardware - Lockbox</t>
  </si>
  <si>
    <t>Total Lockbox</t>
  </si>
  <si>
    <t>Lockbox</t>
  </si>
  <si>
    <t>Stairs</t>
  </si>
  <si>
    <t>Total Stairs</t>
  </si>
  <si>
    <t>Interior Finishes - Interior / Exterior Stairs</t>
  </si>
  <si>
    <t>Heating &amp; Cooling - Solatube</t>
  </si>
  <si>
    <t>Kitchen Appliances - Integrated Rangehood</t>
  </si>
  <si>
    <t>Plumbing Hardware - Main</t>
  </si>
  <si>
    <t>Plumbing Hardware - HWC</t>
  </si>
  <si>
    <t>Plumbing Hardware - Water Tanks</t>
  </si>
  <si>
    <t>Mirrors, Glass Showers, Splashbacks</t>
  </si>
  <si>
    <t>Floor Sanding</t>
  </si>
  <si>
    <t>P &amp; G - NON ORDER ITEMS</t>
  </si>
  <si>
    <t>ORDER RELATED ITEMS</t>
  </si>
  <si>
    <t>admin@dominatornelson.co.nz</t>
  </si>
  <si>
    <t>Windsor Brass 5317</t>
  </si>
  <si>
    <t>Richmond Fresh Choice</t>
  </si>
  <si>
    <t>P.O. Box 3027, Richmond, Nelson</t>
  </si>
  <si>
    <t>03 544 8299</t>
  </si>
  <si>
    <t>office@richmondfreshchoice.co.nz</t>
  </si>
  <si>
    <t>GEEXQB40</t>
  </si>
  <si>
    <t>Hydration Order</t>
  </si>
  <si>
    <t>Hydration</t>
  </si>
  <si>
    <t>James.Rossiter@kitchenthings.co.nz</t>
  </si>
  <si>
    <t>4b Barros Place, Richmond</t>
  </si>
  <si>
    <t>G Hammer Builders Ltd</t>
  </si>
  <si>
    <t>69 Gladstone Rd, P.O. Box 3251, Richmond 7050</t>
  </si>
  <si>
    <t>03 544 5142</t>
  </si>
  <si>
    <t>hamga@xtra.co.nz</t>
  </si>
  <si>
    <t>Ged</t>
  </si>
  <si>
    <t>Tiled Shower:</t>
  </si>
  <si>
    <t>Level entry  /  Hob</t>
  </si>
  <si>
    <t>BC number:</t>
  </si>
  <si>
    <t>Cameron Gibson &amp; Wells Ltd</t>
  </si>
  <si>
    <t>44 Halifax Street, Nelson 7010</t>
  </si>
  <si>
    <t>03 548 8259</t>
  </si>
  <si>
    <t>allan@cgwl.co.nz</t>
  </si>
  <si>
    <t>Allan</t>
  </si>
  <si>
    <t>Measure:</t>
  </si>
  <si>
    <t>Bathroom, en suite and toilet</t>
  </si>
  <si>
    <t>Urbo venting - matching colour</t>
  </si>
  <si>
    <t>Council:</t>
  </si>
  <si>
    <t>Mortar:</t>
  </si>
  <si>
    <t>Grey / Other -</t>
  </si>
  <si>
    <t>Site level:</t>
  </si>
  <si>
    <t>up to 600mm / over 600mm</t>
  </si>
  <si>
    <t>Site toilet:</t>
  </si>
  <si>
    <t>No  / Yes  /  Cut &amp; Push</t>
  </si>
  <si>
    <t xml:space="preserve">Walls: </t>
  </si>
  <si>
    <t>Skirting:</t>
  </si>
  <si>
    <t>Ceilings:</t>
  </si>
  <si>
    <t>Architraves:</t>
  </si>
  <si>
    <t>Reveals / jambs:</t>
  </si>
  <si>
    <t>Internal doors:</t>
  </si>
  <si>
    <t>Garage jambs:</t>
  </si>
  <si>
    <t xml:space="preserve">CC order to pinkfitnelson@xtra.co.nz </t>
  </si>
  <si>
    <t>Externals:</t>
  </si>
  <si>
    <t>Glass &amp; Mirrors Order</t>
  </si>
  <si>
    <t>Bathroom:</t>
  </si>
  <si>
    <t>Ensuite:</t>
  </si>
  <si>
    <t>EG10002</t>
  </si>
  <si>
    <t>EG10003</t>
  </si>
  <si>
    <t>EG10004</t>
  </si>
  <si>
    <t>EG10005</t>
  </si>
  <si>
    <t>EG10006</t>
  </si>
  <si>
    <t>RPTKWGJH274036</t>
  </si>
  <si>
    <t>Halswell Timber (Nelson)  T/A  HTL Group</t>
  </si>
  <si>
    <t>P.O. Box 3050, Richmond, Nelson 7050</t>
  </si>
  <si>
    <t>03 544 6006</t>
  </si>
  <si>
    <t>sales@htlgroup.co.nz</t>
  </si>
  <si>
    <t>RPMAWRAPST19X30</t>
  </si>
  <si>
    <t>Robert@haysplumbing.co.nz</t>
  </si>
  <si>
    <t>Robert</t>
  </si>
  <si>
    <t>Black service box:</t>
  </si>
  <si>
    <t xml:space="preserve">Athena Liquid 1675mm (Non Spa) / Athena Contro back to wall / Clearlite Gaugin 1675mm (Non Spa)  </t>
  </si>
  <si>
    <t>Gas fire:</t>
  </si>
  <si>
    <t>charlton@etengineering.co.nz</t>
  </si>
  <si>
    <t>Charlton</t>
  </si>
  <si>
    <t>Total Decorating</t>
  </si>
  <si>
    <t>22 Mako St, Richmond 7020</t>
  </si>
  <si>
    <t>027 346 6305</t>
  </si>
  <si>
    <t>info@totaldecorating.co.nz</t>
  </si>
  <si>
    <t>daniel@coman.co.nz</t>
  </si>
  <si>
    <t>Daniel</t>
  </si>
  <si>
    <t>info@dtdecorators.co.nz</t>
  </si>
  <si>
    <t xml:space="preserve">Asap </t>
  </si>
  <si>
    <t xml:space="preserve">NCC  /  TDC  </t>
  </si>
  <si>
    <t>Ron O'Hara   027 444 6404 / AMK Ltd - Steven   027 247 3961</t>
  </si>
  <si>
    <t xml:space="preserve">Tasman Bay Plumbing - 027 518 5877 </t>
  </si>
  <si>
    <t xml:space="preserve">NCC  /  TDC </t>
  </si>
  <si>
    <t>NCC  /  TDC</t>
  </si>
  <si>
    <t>Tasman Bay Plumbing</t>
  </si>
  <si>
    <t>Tasman Bay Plumbing - 544 8059</t>
  </si>
  <si>
    <t>Bright Sparks Electrical - 544 4747  /  Graeme Ashford - 027 447 0247</t>
  </si>
  <si>
    <t>Shane Donaldson - 027 628 1646  /  Rod Thomson - 027 450 2663</t>
  </si>
  <si>
    <t>1800</t>
  </si>
  <si>
    <t>Extra Value Boxed Beam Soffit</t>
  </si>
  <si>
    <t>Include additional value boxed soffit .35hrs/mtr</t>
  </si>
  <si>
    <t>27.02.17</t>
  </si>
  <si>
    <t>P2</t>
  </si>
  <si>
    <t>Nelmac</t>
  </si>
  <si>
    <t>2 Bullen St, Tahunanui, Nelson</t>
  </si>
  <si>
    <t>03 546 0910</t>
  </si>
  <si>
    <t>021 277 2510</t>
  </si>
  <si>
    <t>Bhemi@nelmac.co.nz</t>
  </si>
  <si>
    <t>Bryan</t>
  </si>
  <si>
    <t>File Reference:</t>
  </si>
  <si>
    <t>BC Number</t>
  </si>
  <si>
    <t>Engineer:</t>
  </si>
  <si>
    <t>Hiandri:</t>
  </si>
  <si>
    <t>Bathroom:-</t>
  </si>
  <si>
    <t>shower:</t>
  </si>
  <si>
    <t>vanity:</t>
  </si>
  <si>
    <t>cistern:</t>
  </si>
  <si>
    <t>Cylinder:</t>
  </si>
  <si>
    <t>En suite:-</t>
  </si>
  <si>
    <t>WC:-</t>
  </si>
  <si>
    <t>Waste:</t>
  </si>
  <si>
    <t>Bathrooms:</t>
  </si>
  <si>
    <t>Fridge water:</t>
  </si>
  <si>
    <t>bath:</t>
  </si>
  <si>
    <t>Outside taps:</t>
  </si>
  <si>
    <t xml:space="preserve">Temp power: </t>
  </si>
  <si>
    <t xml:space="preserve">Date required: </t>
  </si>
  <si>
    <t>Underground:</t>
  </si>
  <si>
    <t>Control:</t>
  </si>
  <si>
    <t>Flashings:</t>
  </si>
  <si>
    <t xml:space="preserve">Entry door:- </t>
  </si>
  <si>
    <t>style</t>
  </si>
  <si>
    <t>colour:</t>
  </si>
  <si>
    <t>hardware:</t>
  </si>
  <si>
    <t>Residential  /  Metro  /  Architectural  /  Thermal Heart</t>
  </si>
  <si>
    <t>finish:</t>
  </si>
  <si>
    <t xml:space="preserve">Pine / Paint  /  Pine / Stain </t>
  </si>
  <si>
    <t>glass:</t>
  </si>
  <si>
    <t>liners:</t>
  </si>
  <si>
    <t>product:</t>
  </si>
  <si>
    <t>Joinery:-</t>
  </si>
  <si>
    <t>key alike:</t>
  </si>
  <si>
    <t>flush bolt:</t>
  </si>
  <si>
    <t>opalite:</t>
  </si>
  <si>
    <t>Sump:</t>
  </si>
  <si>
    <t>Magnetic catch:</t>
  </si>
  <si>
    <t>Opentop:</t>
  </si>
  <si>
    <t>Flush Panel MDF / Hag</t>
  </si>
  <si>
    <t xml:space="preserve">Externals: </t>
  </si>
  <si>
    <t>Splashback:</t>
  </si>
  <si>
    <t>F&amp;P</t>
  </si>
  <si>
    <t>Resene / By others</t>
  </si>
  <si>
    <t>Master Bed:</t>
  </si>
  <si>
    <t>Slab Thickness:</t>
  </si>
  <si>
    <t>85mm  /  100mm</t>
  </si>
  <si>
    <t>Inclusions:</t>
  </si>
  <si>
    <t>Rebate depth:</t>
  </si>
  <si>
    <t>admin@roofingtasman.co.nz</t>
  </si>
  <si>
    <t>Ngaire</t>
  </si>
  <si>
    <t>Grey Tint - double / Clear - double / Grey Tint double - single to garage /  Clear double - single to garage</t>
  </si>
  <si>
    <t>cabinet style:</t>
  </si>
  <si>
    <t>cabinet colour:</t>
  </si>
  <si>
    <t>handle:</t>
  </si>
  <si>
    <t>bench top:</t>
  </si>
  <si>
    <t>basin:</t>
  </si>
  <si>
    <t>ASAP TO OFFICE AT 8 CHAMPION ROAD, RICHMOND, NELSON 7020</t>
  </si>
  <si>
    <t>2 Trek Place, Richmond, Nelson 7020</t>
  </si>
  <si>
    <t>03 544 4258</t>
  </si>
  <si>
    <t>021 542 408</t>
  </si>
  <si>
    <t>matt@nelsonfencing.nz</t>
  </si>
  <si>
    <t>55mm Gibcove</t>
  </si>
  <si>
    <t>Latitude Vertical TG&amp;V / Slimline Plasma / Cedar</t>
  </si>
  <si>
    <t>Downpipe colour:</t>
  </si>
  <si>
    <t>14 Commerce Crescent, Islington, Christchurch</t>
  </si>
  <si>
    <t>03 349 5006</t>
  </si>
  <si>
    <t>027 521 9773</t>
  </si>
  <si>
    <t>100100RVH4RS</t>
  </si>
  <si>
    <t>lgth</t>
  </si>
  <si>
    <t>100100RVH5MG54</t>
  </si>
  <si>
    <t>100100RVH5RS48</t>
  </si>
  <si>
    <t>100100RVH5RS60</t>
  </si>
  <si>
    <t>10012CECLTGVKD</t>
  </si>
  <si>
    <t>10018RFJH3PEBC</t>
  </si>
  <si>
    <t>10022CECLCBBS</t>
  </si>
  <si>
    <t>10025CECLTGVKD</t>
  </si>
  <si>
    <t>10025KLDKGT</t>
  </si>
  <si>
    <t>10025RABOUTRS</t>
  </si>
  <si>
    <t>10025RAJUT61LF</t>
  </si>
  <si>
    <t>10025RASTH3DKGT</t>
  </si>
  <si>
    <t>10025VTSBWSDK</t>
  </si>
  <si>
    <t>10040RACLH3D4KD</t>
  </si>
  <si>
    <t>10050CECLD4KD</t>
  </si>
  <si>
    <t>10050DFMGUT</t>
  </si>
  <si>
    <t>10050RACLH3D4KD</t>
  </si>
  <si>
    <t>10075RVH4MG</t>
  </si>
  <si>
    <t>10075RVH4RS</t>
  </si>
  <si>
    <t>12525RACLH3D4KD</t>
  </si>
  <si>
    <t>13019HDSRDW4850</t>
  </si>
  <si>
    <t>14019GASMKD</t>
  </si>
  <si>
    <t>14019KLDKGT</t>
  </si>
  <si>
    <t>14025HDSCMG4850</t>
  </si>
  <si>
    <t>14042RLBV83</t>
  </si>
  <si>
    <t>14045RLF10H1</t>
  </si>
  <si>
    <t>14090RLBN83</t>
  </si>
  <si>
    <t>14218EVBBWB61</t>
  </si>
  <si>
    <t>150100MCSL21</t>
  </si>
  <si>
    <t>150100RVH4MG06</t>
  </si>
  <si>
    <t>150100RVH4RS06</t>
  </si>
  <si>
    <t>150100RVH5MG67</t>
  </si>
  <si>
    <t>15012CECLTGVKD</t>
  </si>
  <si>
    <t>15019RAMEH3RS15</t>
  </si>
  <si>
    <t>15019RAMEH3RS18</t>
  </si>
  <si>
    <t>15025CECLD4KD</t>
  </si>
  <si>
    <t>15025CECLFSKD</t>
  </si>
  <si>
    <t>15025CECLFSKDBS</t>
  </si>
  <si>
    <t>15025CECLRSKD</t>
  </si>
  <si>
    <t>15025CECLWB51</t>
  </si>
  <si>
    <t>15025CECLWB55BS</t>
  </si>
  <si>
    <t>15025CECLWB61</t>
  </si>
  <si>
    <t>15025CECLWB67BS</t>
  </si>
  <si>
    <t>15025RABOUTRS</t>
  </si>
  <si>
    <t>15025RACLH32TGR</t>
  </si>
  <si>
    <t>15025RAFJWBRB61</t>
  </si>
  <si>
    <t>15025RAMEH3RS12</t>
  </si>
  <si>
    <t>15025RAMEH3RS15</t>
  </si>
  <si>
    <t>15025RAMEH3RS18</t>
  </si>
  <si>
    <t>15025RAMEH3RS21</t>
  </si>
  <si>
    <t>15025RAMEH4RS48</t>
  </si>
  <si>
    <t>15025RAMEH4RS54</t>
  </si>
  <si>
    <t>15025RAMEH4RS60</t>
  </si>
  <si>
    <t>15040RACLGJ94KD</t>
  </si>
  <si>
    <t>15040RACLH3D4KD</t>
  </si>
  <si>
    <t>15040RACLUTD4KD</t>
  </si>
  <si>
    <t>15040RPH3GT</t>
  </si>
  <si>
    <t>15050CECLD4KD</t>
  </si>
  <si>
    <t>15050CECLRSKD</t>
  </si>
  <si>
    <t>15050R2H3CRS60</t>
  </si>
  <si>
    <t>15050RACLH3D4KD</t>
  </si>
  <si>
    <t>15050RACLUTD4KD</t>
  </si>
  <si>
    <t>15050RAN2H3RS</t>
  </si>
  <si>
    <t>15050RAN2H3RS48</t>
  </si>
  <si>
    <t>15050RVH4RS</t>
  </si>
  <si>
    <t>15050RVH4RS48</t>
  </si>
  <si>
    <t>15050RVH4RS54</t>
  </si>
  <si>
    <t>15050RVH4RS60</t>
  </si>
  <si>
    <t>15075RVH4RS06</t>
  </si>
  <si>
    <t>15075RVH5MG06</t>
  </si>
  <si>
    <t>180180RLPV83</t>
  </si>
  <si>
    <t>180180RLPV85</t>
  </si>
  <si>
    <t>180180RLPV8530</t>
  </si>
  <si>
    <t>180180RLPV8536</t>
  </si>
  <si>
    <t>180180RLPV8542</t>
  </si>
  <si>
    <t>180180RLPV8548</t>
  </si>
  <si>
    <t>18718EVBBWB61</t>
  </si>
  <si>
    <t>190112RLBV83</t>
  </si>
  <si>
    <t>190135RLBV83</t>
  </si>
  <si>
    <t>19042RLBV83S</t>
  </si>
  <si>
    <t>19090RLBN83</t>
  </si>
  <si>
    <t>200100MCSL21</t>
  </si>
  <si>
    <t>200100RVH4MG06</t>
  </si>
  <si>
    <t>200150RAN1H4R06</t>
  </si>
  <si>
    <t>20025CECLBB62BS</t>
  </si>
  <si>
    <t>20025CECLWB54</t>
  </si>
  <si>
    <t>20025CECLWB68BS</t>
  </si>
  <si>
    <t>20025RACLH3D4KD</t>
  </si>
  <si>
    <t>20025RACLUTD4KD</t>
  </si>
  <si>
    <t>20025RADGH3D4KD</t>
  </si>
  <si>
    <t>20025RAFJWBBB61</t>
  </si>
  <si>
    <t>20025RAMEH4RS60</t>
  </si>
  <si>
    <t>20040CECL72FSBS</t>
  </si>
  <si>
    <t>20040CECLUTFSKD</t>
  </si>
  <si>
    <t>20040RACLH3D4KD</t>
  </si>
  <si>
    <t>20050CECLRSAD</t>
  </si>
  <si>
    <t>20050CECLRSKD</t>
  </si>
  <si>
    <t>20050RACLH3D4KD</t>
  </si>
  <si>
    <t>20050RVH4RS</t>
  </si>
  <si>
    <t>20050RVH4RS48</t>
  </si>
  <si>
    <t>20050RVH4RS60</t>
  </si>
  <si>
    <t>24088RLBV83</t>
  </si>
  <si>
    <t>24090RLBN83</t>
  </si>
  <si>
    <t>250100RVH4RS06</t>
  </si>
  <si>
    <t>250100RVH5RS06</t>
  </si>
  <si>
    <t>25025RACLH3D4KD</t>
  </si>
  <si>
    <t>25025RACLUTD4KD</t>
  </si>
  <si>
    <t>25040CECLFSBS</t>
  </si>
  <si>
    <t>25050CECLRSKD</t>
  </si>
  <si>
    <t>25050RVH4RS60</t>
  </si>
  <si>
    <t>25075RV8H3MG48</t>
  </si>
  <si>
    <t>290135RLBV83</t>
  </si>
  <si>
    <t>29090RLBN123</t>
  </si>
  <si>
    <t>29090RLBN83</t>
  </si>
  <si>
    <t>30025RACLH3D4KD</t>
  </si>
  <si>
    <t>30050CECLRSKD</t>
  </si>
  <si>
    <t>30050RVH4RS</t>
  </si>
  <si>
    <t>30050RVH4RS60</t>
  </si>
  <si>
    <t>31590RLBN123</t>
  </si>
  <si>
    <t>31590RLBN83</t>
  </si>
  <si>
    <t>36090RLBN123</t>
  </si>
  <si>
    <t>4010RAMEH3RS</t>
  </si>
  <si>
    <t>4242KLBAKD12</t>
  </si>
  <si>
    <t>5025CECLUTD4KD</t>
  </si>
  <si>
    <t>5025RACLUTD4KD</t>
  </si>
  <si>
    <t>5025RADGH3D4KD</t>
  </si>
  <si>
    <t>5025RFJ32UCB27</t>
  </si>
  <si>
    <t>5040RACLH3D4KD</t>
  </si>
  <si>
    <t>5040RACLUTD4KD</t>
  </si>
  <si>
    <t>5040RAN1H3MG12</t>
  </si>
  <si>
    <t>5050CECLD4KD</t>
  </si>
  <si>
    <t>5050RABAH31200</t>
  </si>
  <si>
    <t>5050RABAH3930</t>
  </si>
  <si>
    <t>5050RACLH3D4KD</t>
  </si>
  <si>
    <t>5050RACLUTD4KD</t>
  </si>
  <si>
    <t>5050RUH1MG</t>
  </si>
  <si>
    <t>5050RUH1RS</t>
  </si>
  <si>
    <t>5050RUH3CMG</t>
  </si>
  <si>
    <t>7045RLF6H160</t>
  </si>
  <si>
    <t>7522CECLCBBS</t>
  </si>
  <si>
    <t>7525CECLBABS</t>
  </si>
  <si>
    <t>7525RADGH3D4KD</t>
  </si>
  <si>
    <t>7525RADGH3PK12</t>
  </si>
  <si>
    <t>7525RADGH3RSGWB</t>
  </si>
  <si>
    <t>7525RAFJH3D4KD</t>
  </si>
  <si>
    <t>7525RAMBH3BSGBK</t>
  </si>
  <si>
    <t>7525RAMEH4RS</t>
  </si>
  <si>
    <t>7525RAMH3PK12</t>
  </si>
  <si>
    <t>7525RAMH3PK15</t>
  </si>
  <si>
    <t>7540RAN1H3FC</t>
  </si>
  <si>
    <t>7550RACLH3D4KD</t>
  </si>
  <si>
    <t>7550RAN1H3FC</t>
  </si>
  <si>
    <t>7550RVH4RS</t>
  </si>
  <si>
    <t>8718RFJH3PRBC</t>
  </si>
  <si>
    <t>8888RLPV8U</t>
  </si>
  <si>
    <t>9010CETGVLONG</t>
  </si>
  <si>
    <t>9010RACLTGVSL</t>
  </si>
  <si>
    <t>9019GASMKD</t>
  </si>
  <si>
    <t>9045RLF6H1</t>
  </si>
  <si>
    <t>9090GPKL24</t>
  </si>
  <si>
    <t>ABMA61750</t>
  </si>
  <si>
    <t>DYNAMIC DUAL ANGLE SANDING SPONGE MED/FINE  MAN61750</t>
  </si>
  <si>
    <t>ABSP150401M</t>
  </si>
  <si>
    <t>150MM X 40G GARNET SANDPAPER  1M ROLL</t>
  </si>
  <si>
    <t>ABSPESFM59</t>
  </si>
  <si>
    <t>PLASTERX DUAL ANGLE MED/FIN WET/DRY FOAM SANDING BLOCK SFM5</t>
  </si>
  <si>
    <t>ABSSA273120</t>
  </si>
  <si>
    <t>ABSSA273180</t>
  </si>
  <si>
    <t>ABSSA273240</t>
  </si>
  <si>
    <t>ABSSA273320</t>
  </si>
  <si>
    <t>ABSSA294060</t>
  </si>
  <si>
    <t>ABSTBAM232300E</t>
  </si>
  <si>
    <t>ABUI5SD180E</t>
  </si>
  <si>
    <t>USE-IT VELCRO DISC    180GRIT 225MM 5SD180 EACH</t>
  </si>
  <si>
    <t>ABUI5SD220E</t>
  </si>
  <si>
    <t>USE-IT VELCRO DISC    220GRIT 225MM 5SD220 EACH</t>
  </si>
  <si>
    <t>ABUI5SD320E</t>
  </si>
  <si>
    <t>USE-IT VELCRO DISC    320GRIT 225MM 5SD320 EACH</t>
  </si>
  <si>
    <t>ADAD8490</t>
  </si>
  <si>
    <t>ADADF21</t>
  </si>
  <si>
    <t>ADADF210</t>
  </si>
  <si>
    <t>ADOS MULTIPURPOSE SPRAY ADHESIVE 210ML 8015</t>
  </si>
  <si>
    <t>ADADF2250</t>
  </si>
  <si>
    <t>ADOS F2 ADHESIVE 250ML        8008</t>
  </si>
  <si>
    <t>ADADF24</t>
  </si>
  <si>
    <t>ADOS F2 ADHESIVE 4L           8014</t>
  </si>
  <si>
    <t>ADADF2500</t>
  </si>
  <si>
    <t>ADOS F2 ADHESIVE 500ML        8009</t>
  </si>
  <si>
    <t>ADADF275</t>
  </si>
  <si>
    <t>ADOS F2 ADHESIVE 75ML TUBE    8002</t>
  </si>
  <si>
    <t>ADADF2UHS</t>
  </si>
  <si>
    <t>ADOS ULTRA HIGH STRENGTH SPRAY ADHESIVE 550ML 8180</t>
  </si>
  <si>
    <t>ADADF31</t>
  </si>
  <si>
    <t>ADOS F3 ADHESIVE 1L           8022</t>
  </si>
  <si>
    <t>ADADF575</t>
  </si>
  <si>
    <t>ADOS MULTIPURPOSE SPRAY ADHESIVE 575ML 8017</t>
  </si>
  <si>
    <t>ADADSN500</t>
  </si>
  <si>
    <t>ADOS SOLVENT N 500ML          8200</t>
  </si>
  <si>
    <t>ADBGCFCES</t>
  </si>
  <si>
    <t>BGC FIBRE CEMENT EDGE SEALER 400G AEROSOL 846</t>
  </si>
  <si>
    <t>ADBO003806</t>
  </si>
  <si>
    <t>BOSTIK PVA GLUE IN &amp; OUTDOOR 4 KG      30804519</t>
  </si>
  <si>
    <t>ADBO003807</t>
  </si>
  <si>
    <t>BOSTIK PVA GLUE IN &amp; OUTDOOR 21 KG      30804518</t>
  </si>
  <si>
    <t>ADBO003812</t>
  </si>
  <si>
    <t>BOSTIK PVA GLUE IN &amp; OUTDOOR 500ML    30804024</t>
  </si>
  <si>
    <t>ADBO022503</t>
  </si>
  <si>
    <t>BOSTIK TUF-AS-NAILS WB 850GRM SAUSAGE 30804181</t>
  </si>
  <si>
    <t>ADBO245410</t>
  </si>
  <si>
    <t>BOSTIK FIRECAULK SEALANT GREY 300ML  30804258</t>
  </si>
  <si>
    <t>ADBO265152</t>
  </si>
  <si>
    <t>BOSTIK ULTRASET ADHESIVE SF BROWN 16KG/15LTR  30604590</t>
  </si>
  <si>
    <t>ADBO30131950</t>
  </si>
  <si>
    <t>SIMSON MSR CONSTRUCTION ADHESIVE WHITE 290ML  30131950</t>
  </si>
  <si>
    <t>ADBO30605417</t>
  </si>
  <si>
    <t>BOSTIK EXPANDA PRO GUN FOAM 750ML 30605417</t>
  </si>
  <si>
    <t>ADBO30605418</t>
  </si>
  <si>
    <t>BOSTIK EXPANDA PRO FOAM 750ML 30605418</t>
  </si>
  <si>
    <t>ADBO30605419</t>
  </si>
  <si>
    <t>BOSTIK EXPANDA FOAM GP 500 ML 30605419</t>
  </si>
  <si>
    <t>ADBO30605420</t>
  </si>
  <si>
    <t>BOSTIK EXPANDA GUN &amp; FOAM CLEANER 500ML 30605420</t>
  </si>
  <si>
    <t>ADBO30605491</t>
  </si>
  <si>
    <t>BOSTIK SAFESEAL MS WHITE 430G   30605491</t>
  </si>
  <si>
    <t>ADBO30605492</t>
  </si>
  <si>
    <t>BOSTIK SAFESEAL MS GREY 430G   30605492</t>
  </si>
  <si>
    <t>ADBO30605493</t>
  </si>
  <si>
    <t>BOSTIK SAFESEAL MS BLACK 430G   30605493</t>
  </si>
  <si>
    <t>ADBO30605613</t>
  </si>
  <si>
    <t>BOSTIK ALL PURPOSE SILICONE TRANSLUCENT 300ML 30605613</t>
  </si>
  <si>
    <t>ADBO30606938</t>
  </si>
  <si>
    <t>BOSTIK EXPANDA FIRE RATED MANUAL FOAM 750ML 30606938</t>
  </si>
  <si>
    <t>ADBO30606939</t>
  </si>
  <si>
    <t>BOSTIK EXPANDA FIRE RATED GUN FOAM 750ML 30606939</t>
  </si>
  <si>
    <t>ADBO30804561</t>
  </si>
  <si>
    <t>ADBO30804670</t>
  </si>
  <si>
    <t>BOSTIK SHOWER SEAL TRANSLUCENT 300ML 30804670</t>
  </si>
  <si>
    <t>ADBO30804715</t>
  </si>
  <si>
    <t>BOSTIK SHOWER GRIP 320ML  30804715</t>
  </si>
  <si>
    <t>ADBO30804716</t>
  </si>
  <si>
    <t>BOSTIK FILL-A-GAP PAINTERS SEALANT 300ML/450GM CYL 30804014</t>
  </si>
  <si>
    <t>ADBOFC600</t>
  </si>
  <si>
    <t>BOSTIK FIRECAULK SEALANT 600ML SAUSAGE     30804045</t>
  </si>
  <si>
    <t>ADBOGU022409</t>
  </si>
  <si>
    <t>ADBOGU022440</t>
  </si>
  <si>
    <t>BOSTIK GOLD ULTRA W/BOARD  ADHESIVE 375ML CARTRIDGE 30804056</t>
  </si>
  <si>
    <t>ADBOIGS300</t>
  </si>
  <si>
    <t>ADBOS003802</t>
  </si>
  <si>
    <t>ADBOSF300WHT</t>
  </si>
  <si>
    <t>BOSTIK SEAL N  FLEX 1 300ML/380GR CYL WHITE    30840067</t>
  </si>
  <si>
    <t>ADBOSF356735</t>
  </si>
  <si>
    <t>BOSTIK SEAL N  FLEX 1 720GRM SAUSAGE  GREY    30840034</t>
  </si>
  <si>
    <t>ADBOSF356751</t>
  </si>
  <si>
    <t>BOSTIK SEAL N FLEX 1 720GRM SAUSAGE WHITE 30840033</t>
  </si>
  <si>
    <t>ADBOSF380FCB</t>
  </si>
  <si>
    <t>BOSTIK SEAL N FLEX FC BLACK 380G   30840075</t>
  </si>
  <si>
    <t>BOSTIK WALLBOARD GOLD ADHESIVE 375ML 30804108</t>
  </si>
  <si>
    <t>ADBOTANGP</t>
  </si>
  <si>
    <t>BOSTIK TUF-AS-NAILS GENERAL PURPOSE 375ML   30804316</t>
  </si>
  <si>
    <t>BOSTIK WALLBOARD GOLD ADHESIVE 600ML SAUSAGE  30804346</t>
  </si>
  <si>
    <t>ADCRC4490500</t>
  </si>
  <si>
    <t>CRC BUILDERS GLUE  500ML      4490</t>
  </si>
  <si>
    <t>ADCRC7073500</t>
  </si>
  <si>
    <t>ADOS BUILDERS FILL 500ML       7073</t>
  </si>
  <si>
    <t>ADCRC70741</t>
  </si>
  <si>
    <t>ADOS BUILDERS FILL 1L      7074</t>
  </si>
  <si>
    <t>ADCRC7091</t>
  </si>
  <si>
    <t>CRC HARDENER 25ML             7091</t>
  </si>
  <si>
    <t>ADDUBA250</t>
  </si>
  <si>
    <t>DUNLOP BUTYNOL ADHESIVE 250ML   12648</t>
  </si>
  <si>
    <t>ADDUSPRIME4</t>
  </si>
  <si>
    <t>DUNLOP SHELTERSEAL PRIMER 4L     12662</t>
  </si>
  <si>
    <t>ADEGYAA953A385</t>
  </si>
  <si>
    <t>EPIGLUE POP TOP 385GM    YAA953/A385GM</t>
  </si>
  <si>
    <t>ADFOPB</t>
  </si>
  <si>
    <t>NAILBOND PB 375ML ADHESIVE   154198</t>
  </si>
  <si>
    <t>ADFORTVBTWH300</t>
  </si>
  <si>
    <t>SIKASIL RTV BATHROOM &amp;  TILE WHITE 300ML 448142</t>
  </si>
  <si>
    <t>ADFORTVGCBL300</t>
  </si>
  <si>
    <t>SIKASIL RTV GLASS &amp; CERAMIC BLACK 300ML 448145</t>
  </si>
  <si>
    <t>ADFORTVGCCL300</t>
  </si>
  <si>
    <t>SIKASIL RTV GLASS &amp; CERAMIC CLEAR 300ML 448144</t>
  </si>
  <si>
    <t>NAILBOND SB 375ML ADHESIVE 494580</t>
  </si>
  <si>
    <t>ADFOSFMSBL300</t>
  </si>
  <si>
    <t>SIKAFLEX MS BLACK  300ML 447531</t>
  </si>
  <si>
    <t>ADFOSFMSBR300</t>
  </si>
  <si>
    <t>SIKAFLEX MS BRONZE 300ML 447527</t>
  </si>
  <si>
    <t>ADFOSFMSI300</t>
  </si>
  <si>
    <t>SIKAFLEX MS IVORY  300ML 447528</t>
  </si>
  <si>
    <t>SIKAFLEX MS WHITE 300ML 446247</t>
  </si>
  <si>
    <t>SIKASIL NG ARCTIC WHITE  300ML    430569</t>
  </si>
  <si>
    <t>SIKA SHOWERBOND ADHESIVE    320ML 154469</t>
  </si>
  <si>
    <t>ADFUCCB</t>
  </si>
  <si>
    <t>FULLERS CAULK IN COLOUR BLACK 450GM  6003354112</t>
  </si>
  <si>
    <t>ADFUCCBE</t>
  </si>
  <si>
    <t>FULLERS CAULK IN COLOUR VANILLA 450GM 6003474112</t>
  </si>
  <si>
    <t>ADFUCCBR</t>
  </si>
  <si>
    <t>FULLERS CAULK IN COLOUR WARM  BROWN 450GM 6003474112</t>
  </si>
  <si>
    <t>ADFUCCC</t>
  </si>
  <si>
    <t>FULLERS CAULK IN COLOUR CEDAR 450GM 6003384112</t>
  </si>
  <si>
    <t>ADFUCCEA</t>
  </si>
  <si>
    <t>FULLERS CAULK IN COLOUR EARTH 450GM  6030934112</t>
  </si>
  <si>
    <t>ADFUCCTE</t>
  </si>
  <si>
    <t>ADFUCCW420</t>
  </si>
  <si>
    <t>FULLERS CAULK IN COLOUR WHITE 450GM  6003484112</t>
  </si>
  <si>
    <t>ADFUMXB375</t>
  </si>
  <si>
    <t>ADHF01494</t>
  </si>
  <si>
    <t>ADHF19331</t>
  </si>
  <si>
    <t>ADHF20041</t>
  </si>
  <si>
    <t>HOLDFAST GORILLA FLEXI EXPANDING FOAM CLICK&amp;FIX 750ML 20041</t>
  </si>
  <si>
    <t>ADHF20088</t>
  </si>
  <si>
    <t>ADHF20106</t>
  </si>
  <si>
    <t>HOLDFAST GORILLA CLICK &amp; FIX FOAM GUN 20106</t>
  </si>
  <si>
    <t>ADHF20107</t>
  </si>
  <si>
    <t>HOLDFAST GORILLA EXP FOAM CLEANER CLICK &amp; FIX 500ML 20107</t>
  </si>
  <si>
    <t>ADHF20160</t>
  </si>
  <si>
    <t>ADHF20169</t>
  </si>
  <si>
    <t>ADHF20250</t>
  </si>
  <si>
    <t>HOLDFAST GORILLA SMART EXPANDING FOAM 600ML 20250</t>
  </si>
  <si>
    <t>ADHFFA220WH</t>
  </si>
  <si>
    <t>ADHFGG01403</t>
  </si>
  <si>
    <t>ADHFGG19387</t>
  </si>
  <si>
    <t>ADHFGGPA310</t>
  </si>
  <si>
    <t>ADHFGGPA80</t>
  </si>
  <si>
    <t>ADHFSSPRC310</t>
  </si>
  <si>
    <t>ADHHMB200</t>
  </si>
  <si>
    <t>MITREBOND RAPID SETTING SYSTEM KIT 200MLS  MB200</t>
  </si>
  <si>
    <t>ADHIL50352</t>
  </si>
  <si>
    <t>HILTI DX POWER SPCL CARTRIDGE 6 8/11 M YELLOW PK 100 50352</t>
  </si>
  <si>
    <t>ADHIL50353</t>
  </si>
  <si>
    <t>HILTI DX POWER SPCL CARTRIDGE 6 8/11 M RED 50353   PK 100</t>
  </si>
  <si>
    <t>ADHIL51731</t>
  </si>
  <si>
    <t>ADLT1717481</t>
  </si>
  <si>
    <t>LOCTITE CA920 CHEMICAL ANCHOR 300ML  1717481</t>
  </si>
  <si>
    <t>ADNU2FC02</t>
  </si>
  <si>
    <t>NUPLEX FAIRING CREAM 2L KIT   2FCO2</t>
  </si>
  <si>
    <t>ADPB9751</t>
  </si>
  <si>
    <t>PROBOND EXTERIOR CARPENTERS WOOD GLUE 4L PB9751</t>
  </si>
  <si>
    <t>ADPBP9320</t>
  </si>
  <si>
    <t>PROBOND GENERAL PURPOSE ALIPHATIC 20L GLUE PB9320</t>
  </si>
  <si>
    <t>ADPBP9701</t>
  </si>
  <si>
    <t>PROBOND PREMIUM ALIPHATIC 250ML PB9701</t>
  </si>
  <si>
    <t>ADPBP9702</t>
  </si>
  <si>
    <t>PROBOND PREMIUM ALIPHATIC 500ML PB9702</t>
  </si>
  <si>
    <t>ADRD10002</t>
  </si>
  <si>
    <t>EEZEE WOOD W/BASED  FILLER BLACK 100ML  RE10002</t>
  </si>
  <si>
    <t>ADRD10020</t>
  </si>
  <si>
    <t>EEZEE WOOD W/BASED FILLER M/CARPA 100ML  RE10020</t>
  </si>
  <si>
    <t>ADRD10022</t>
  </si>
  <si>
    <t>EEZEE WOOD W/BASED FILLER MAHOGANY 100ML  RE10022</t>
  </si>
  <si>
    <t>ADRD10032</t>
  </si>
  <si>
    <t>EEZEE WOOD W/BASED  FILLER OAK 100ML  RE10032</t>
  </si>
  <si>
    <t>ADRD10034</t>
  </si>
  <si>
    <t>EEZEE WOOD W/BASED  FILLER PINE 100ML  RE10034</t>
  </si>
  <si>
    <t>ADRD10038</t>
  </si>
  <si>
    <t>EEZEE WOOD W/BASED  FILLER RIMU 100ML  RE10038</t>
  </si>
  <si>
    <t>ADRD10044</t>
  </si>
  <si>
    <t>EEZEE WOOD W/BASED  FILLER TAWA 100ML  RE10044</t>
  </si>
  <si>
    <t>ADRD10050</t>
  </si>
  <si>
    <t>EEZEE WOOD W/BASED  FILLER WHITE 100ML   RE10050</t>
  </si>
  <si>
    <t>ADSEAF300C</t>
  </si>
  <si>
    <t>SELLEYS ARMOURFLEX CLEAR 300GR/290ML</t>
  </si>
  <si>
    <t>ADSEAF465G</t>
  </si>
  <si>
    <t>SELLEYS ARMOURFLEX GREY 465G</t>
  </si>
  <si>
    <t>ADSEFF435G</t>
  </si>
  <si>
    <t>SELLEYS FLAMEFLEX GREY 435G</t>
  </si>
  <si>
    <t>ADSELN375</t>
  </si>
  <si>
    <t>SELLEYS LIQUID NAILS 375 ML   LN375M</t>
  </si>
  <si>
    <t>ADSELN3756</t>
  </si>
  <si>
    <t>ADSELNCL250</t>
  </si>
  <si>
    <t>SELLEYS LIQUID NAILS CLEAR    250G   LNC 250G</t>
  </si>
  <si>
    <t>ADSELNFG420</t>
  </si>
  <si>
    <t>SELLEYS LIQUID NAILS FAST 420G  LNF 420G</t>
  </si>
  <si>
    <t>ADSELNHD375N</t>
  </si>
  <si>
    <t>SELLEYS LIQUID NAILS HEAVY DUTY 375ML NZ</t>
  </si>
  <si>
    <t>ADSENMG475WH</t>
  </si>
  <si>
    <t>SELLEYS NO MORE GAPS MULTI PURPOSE WHT  NMGM 475G</t>
  </si>
  <si>
    <t>ADSENMGEWB</t>
  </si>
  <si>
    <t>SELLEYS NO MORE GAPS EXTERIOR &amp; WEATHERBOARD 430G</t>
  </si>
  <si>
    <t>ADSENMGFD475G</t>
  </si>
  <si>
    <t>SELLEYS NO MORE GAPS FAST DRY 475G</t>
  </si>
  <si>
    <t>ADSESF300C</t>
  </si>
  <si>
    <t>SELLEYS SOLARFLEX CLEAR 300G</t>
  </si>
  <si>
    <t>ADSESR180</t>
  </si>
  <si>
    <t>SELLEYS SPAKFILLA RAPID 180G (400ML)  SR180</t>
  </si>
  <si>
    <t>ADSEWAC300</t>
  </si>
  <si>
    <t>SELLEYS WET AREA CLEAR SILICONE SEALANT 300G</t>
  </si>
  <si>
    <t>ADSEWAW300</t>
  </si>
  <si>
    <t>SELLEYS WET AREA WHITE SILICONE SEALANT 300G</t>
  </si>
  <si>
    <t>SIKA ANCHORFIX-1 300ML   497964</t>
  </si>
  <si>
    <t>ADSK0090400</t>
  </si>
  <si>
    <t>SIKAFLEX 291 MARINE 310ML BLK 520965</t>
  </si>
  <si>
    <t>ADSK0090401</t>
  </si>
  <si>
    <t>SIKAFLEX 291 MARINE 310ML WHT 520968</t>
  </si>
  <si>
    <t>SIKAFLEX  AT FACADE SEALANT WHITE 300ML CARTRIDGE  527085</t>
  </si>
  <si>
    <t>ADSKNZ01003</t>
  </si>
  <si>
    <t>SIKA ANCHORFIX-3+  250ML       498298</t>
  </si>
  <si>
    <t>ADSKNZ01197</t>
  </si>
  <si>
    <t>SIKA SUPERGRIP 2 HR PU CONSTRUCTION ADHESIVE 310ML 448362</t>
  </si>
  <si>
    <t>ADSKNZ01198</t>
  </si>
  <si>
    <t>SIKA SUPERGRIP 30 MIN PU CONSTRUCTION ADHESIVE 310ML 411563</t>
  </si>
  <si>
    <t>ADSKNZ01462</t>
  </si>
  <si>
    <t>SIKA NAILBOND FAST ZERO SOLVENT ADHESIVE 420G       445082</t>
  </si>
  <si>
    <t>ADSKNZ01594</t>
  </si>
  <si>
    <t>SIKA NAILBOND FAST 600 ML SAUSAGE   445083</t>
  </si>
  <si>
    <t>ADSKSF90409</t>
  </si>
  <si>
    <t>ADWL3500500</t>
  </si>
  <si>
    <t>WOODLOK POLYURETHANE GLUE 500ML WL 3500 500</t>
  </si>
  <si>
    <t>ADWL3600500</t>
  </si>
  <si>
    <t>WOODLOK FAST POLYURETHANE GLUE 500ML WL 3600 500</t>
  </si>
  <si>
    <t>ADWLDSA4</t>
  </si>
  <si>
    <t>WOODLOK DSOLV-AWAY 4LT WL DSA 4</t>
  </si>
  <si>
    <t>BHBMB163</t>
  </si>
  <si>
    <t>BOWMAC B163 ANGLE BRACKET</t>
  </si>
  <si>
    <t>BOWMAC B16 HIGH WIND POST BRACKET</t>
  </si>
  <si>
    <t>BHBMB176</t>
  </si>
  <si>
    <t>BOWMAC B176 ANGLE BRACKET</t>
  </si>
  <si>
    <t>BHBMB351</t>
  </si>
  <si>
    <t>BOWMAC B351 ANGLE BRACKET</t>
  </si>
  <si>
    <t>BHBMB567</t>
  </si>
  <si>
    <t>BOWMAC B567 ANGLE BRACKET</t>
  </si>
  <si>
    <t>BOWMAC B86 STRAP</t>
  </si>
  <si>
    <t>BOWMAC B88 STRAP</t>
  </si>
  <si>
    <t>BHBMBS108</t>
  </si>
  <si>
    <t>BOWMAC BEAM SUPPORT S/STEEL   BS108</t>
  </si>
  <si>
    <t>BHBMBS109</t>
  </si>
  <si>
    <t>BOWMAC BEAM SUPPORT S/STEEL   BS109</t>
  </si>
  <si>
    <t>BHBMBS177</t>
  </si>
  <si>
    <t>BOWMAC BS177 ANGLE BRACKET    STAINLESS STEEL</t>
  </si>
  <si>
    <t>BHBNBNT1120BSE</t>
  </si>
  <si>
    <t>BRITON 1120 CLOSER REGULAR STRENGTH    BNT-1120B-SE</t>
  </si>
  <si>
    <t>BHBNT2003REG</t>
  </si>
  <si>
    <t>BRITON DOOR CLOSER REGULAR CLOSER STRENGTH 3 WITH BC</t>
  </si>
  <si>
    <t>BRITON DOOR CLOSER REGULAR  CLOSER STRENGTH 3 WITH BC VISPK</t>
  </si>
  <si>
    <t>BHDS2S</t>
  </si>
  <si>
    <t>BHDS6S</t>
  </si>
  <si>
    <t>BHHE1W</t>
  </si>
  <si>
    <t>HENDERSON 1W DOUBLE TOP ONE DOOR FITTING KIT HW01DP</t>
  </si>
  <si>
    <t>BHHE221</t>
  </si>
  <si>
    <t>HENDERSON 221 COL.WHEEL HANGER    H221DP</t>
  </si>
  <si>
    <t>BHHE287</t>
  </si>
  <si>
    <t>HENDERSON HUSKY STOP 287      H287SS</t>
  </si>
  <si>
    <t>BHHE28P</t>
  </si>
  <si>
    <t>HENDERSON PLASTIC STOP 28P    DISPLAY PACK H28PDP</t>
  </si>
  <si>
    <t>BHHE5W</t>
  </si>
  <si>
    <t>HENDERSON 5W DOUBLE TOP 1500MM DOOR TRACK HW15</t>
  </si>
  <si>
    <t>BHHE8W</t>
  </si>
  <si>
    <t>HENDERSON 8W DOUBLE TOP 2400MM DOOR TRACK HW24</t>
  </si>
  <si>
    <t>BHHEB32</t>
  </si>
  <si>
    <t>HENDERSON B32 BI-FOLD SET 934MM FOR 2 DOORS HB10/2</t>
  </si>
  <si>
    <t>BHHEH102NDP</t>
  </si>
  <si>
    <t>HENDERSON NYLON HUSKY BOTTOM GUIDE      H102NDP</t>
  </si>
  <si>
    <t>BHHEH20A3000</t>
  </si>
  <si>
    <t>HENDERSON DOOR DOUBLE TOP TRACK 3M H20A/3000</t>
  </si>
  <si>
    <t>BHHEH30HDP</t>
  </si>
  <si>
    <t>HENDERSON HANGER BALLRACE NYLON WHEEL DP H30HDP</t>
  </si>
  <si>
    <t>BHHEHLW18</t>
  </si>
  <si>
    <t>HENDERSON DOUBLE TOP LITE 1800MM  DOOR TRACK      HLW18</t>
  </si>
  <si>
    <t>BHHEL6</t>
  </si>
  <si>
    <t>HENDERSON L6 LORETTO SET 1800MM FOR 2 DOORS HD6</t>
  </si>
  <si>
    <t>BHHEPCH319</t>
  </si>
  <si>
    <t>HENDERSON BIFOLD ALIGNER - ONE ONLY    H319</t>
  </si>
  <si>
    <t>BHHESP3</t>
  </si>
  <si>
    <t>HENDERSON SP3  SPRINT SET 915MM FOR SINGLE DOOR  HSP3</t>
  </si>
  <si>
    <t>BHHFRH</t>
  </si>
  <si>
    <t>HOLDFAST SLIMLINE RAIL HOLDER   WHITE  00263</t>
  </si>
  <si>
    <t>BHILP1530B</t>
  </si>
  <si>
    <t>BHILP1560B</t>
  </si>
  <si>
    <t>INTERLOCK ALUMINIUM FRICTION  WINDOW STAY P1560B BLACK</t>
  </si>
  <si>
    <t>BHILP1561B</t>
  </si>
  <si>
    <t>INTERLOCK ALUMINIUM FRICTION  WINDOW STAY P1561B BLACK</t>
  </si>
  <si>
    <t>BHJA101230CP</t>
  </si>
  <si>
    <t>BHJA101305CP</t>
  </si>
  <si>
    <t>BHJA101406CP</t>
  </si>
  <si>
    <t>BHJA130CP</t>
  </si>
  <si>
    <t>JAECO FANLIGHT STAY  CHROME   130CP</t>
  </si>
  <si>
    <t>BHJA150FB</t>
  </si>
  <si>
    <t>JAECO QUADRANT STAY F/BRONZE  150FB</t>
  </si>
  <si>
    <t>BHJA150WNBFB</t>
  </si>
  <si>
    <t>JAECO WING NUTS &amp; BASE BRONZE 150WNBFB</t>
  </si>
  <si>
    <t>BHJA150WNCP</t>
  </si>
  <si>
    <t>BHJA150WNFB</t>
  </si>
  <si>
    <t>BHJA180FB</t>
  </si>
  <si>
    <t>JAECO CASEMENT STAY  BRONZE   180FB</t>
  </si>
  <si>
    <t>BHLE1964SSS</t>
  </si>
  <si>
    <t>LEGGE 1964 RADIUS FLUSH PULL 120X35MM SSS    DAX1964SSS-01</t>
  </si>
  <si>
    <t>BHMGTW624</t>
  </si>
  <si>
    <t>6.35MM GLASSTRACK SET WHITE 2.4M     63035261</t>
  </si>
  <si>
    <t>BHMN103C</t>
  </si>
  <si>
    <t>MN WARDROBE HOOK CP           103CP</t>
  </si>
  <si>
    <t>BHMN21508100SC</t>
  </si>
  <si>
    <t>MN 100MM FLUSH SLIDE BOLT BRUSH SATIN 215SC08100</t>
  </si>
  <si>
    <t>BHMN2628100C</t>
  </si>
  <si>
    <t>MN 8 X 100MM SOCKET BOLT CP   262CP08100BP</t>
  </si>
  <si>
    <t>BHMN2628100SC</t>
  </si>
  <si>
    <t>MN 8 X 100MM SOCKET BOLT SCP  262SC08100BP</t>
  </si>
  <si>
    <t>BHMN262835SC</t>
  </si>
  <si>
    <t>MN 8 X 35MM SOCKET BOLT SATIN   262SC0835BP</t>
  </si>
  <si>
    <t>BHMN262850C</t>
  </si>
  <si>
    <t>MN 8 X 50MM SOCKET BOLT CP    262CP0850BP</t>
  </si>
  <si>
    <t>BHMN262875C</t>
  </si>
  <si>
    <t>MN 8 X 75MM SOCKET BOLT CP    262CP0875BP</t>
  </si>
  <si>
    <t>BHMN269100SC</t>
  </si>
  <si>
    <t>MN 8 X 100MM 269 NECKED BOLT SC   269SC08100BP</t>
  </si>
  <si>
    <t>BHMN273SC</t>
  </si>
  <si>
    <t>MN HAT &amp; COAT HOOK SC         273SC</t>
  </si>
  <si>
    <t>BHMN276875SC</t>
  </si>
  <si>
    <t>MN 8 X 75MM CABIN HOOK SATIN     276SC0875BP</t>
  </si>
  <si>
    <t>BHMN3065SC</t>
  </si>
  <si>
    <t>MN INDICATOR BOLT SATIN CHROME   3065SC</t>
  </si>
  <si>
    <t>BHMN310PB</t>
  </si>
  <si>
    <t>MN BANNISTER BRACKET BLACK CONCEALED ZINC ALLOY     310PB</t>
  </si>
  <si>
    <t>BHMN312SCP</t>
  </si>
  <si>
    <t>MN BANNISTER BRACKET SATIN CHROME 312SC</t>
  </si>
  <si>
    <t>BHMN404SN</t>
  </si>
  <si>
    <t>MN DOOR STOP WALL MOUNT      404SN</t>
  </si>
  <si>
    <t>BHMN469CP0860</t>
  </si>
  <si>
    <t>MN 08X60MM NECKED BOLT CP     469CP0860</t>
  </si>
  <si>
    <t>BHMN48SC4217</t>
  </si>
  <si>
    <t>MN SASH FASTENER FITCH SATIN  48SC4217</t>
  </si>
  <si>
    <t>BHMN503PPTDIS</t>
  </si>
  <si>
    <t>MN PUSH PLATE - DISABLED      503PPTDIS</t>
  </si>
  <si>
    <t>BHMN503PPTM</t>
  </si>
  <si>
    <t>MN PUSH PLATE - MEN     503PPTM</t>
  </si>
  <si>
    <t>BHMN503PPTMW</t>
  </si>
  <si>
    <t>MN PUSH PLATE - MEN/WOMEN     503PPTM/W</t>
  </si>
  <si>
    <t>BHMN503PPTW</t>
  </si>
  <si>
    <t>MN PUSH PLATE - WOMEN     503PPTW</t>
  </si>
  <si>
    <t>BHMN608SC</t>
  </si>
  <si>
    <t>BHMN711SC</t>
  </si>
  <si>
    <t>MN 150MM FLUSH BOLT SC 711SC</t>
  </si>
  <si>
    <t>BHMN714SN</t>
  </si>
  <si>
    <t>MN SQUARE MAGNETIC DOOR STOP SN     714SN</t>
  </si>
  <si>
    <t>BHMN732PB</t>
  </si>
  <si>
    <t>MN 120MM FLUSH PULL OVAL BLACK CONCEALED SS     732PB</t>
  </si>
  <si>
    <t>BHMN733PB</t>
  </si>
  <si>
    <t>MN 102MM FLUSH PULL SQUARE BLACK CONCEALED SS     733PB</t>
  </si>
  <si>
    <t>BHMN760SS600PB</t>
  </si>
  <si>
    <t>MN DOOR PULL BOXTER BLACK 600MM  S/S     760SS600PB</t>
  </si>
  <si>
    <t>BHRUMC1</t>
  </si>
  <si>
    <t>PRECISION ADJUSTABLE STRENGTH MAGNET CATCH     MC1</t>
  </si>
  <si>
    <t>BHSC434SNP</t>
  </si>
  <si>
    <t>BHSCB309</t>
  </si>
  <si>
    <t>SCHLAGE 100MM PADBOLT ZP STD PACK    B309</t>
  </si>
  <si>
    <t>BHSCB319350</t>
  </si>
  <si>
    <t>SCHLAGE 350MM ZP CANE BOLT  VISPACK B319</t>
  </si>
  <si>
    <t>BHSCB352</t>
  </si>
  <si>
    <t>SCHLAGE SNAP GATE LATCH ZP  STD PACK B352</t>
  </si>
  <si>
    <t>BHSCB3560150</t>
  </si>
  <si>
    <t>SCHLAGE 150MM PADBOLT Z/P STD PACK B3560</t>
  </si>
  <si>
    <t>BHSCB3560S200</t>
  </si>
  <si>
    <t>SCHLAGE 200MM PADBOLT Z/P EXT/SHOOT STD PACK B3560S</t>
  </si>
  <si>
    <t>BHSCB357</t>
  </si>
  <si>
    <t>SCHLAGE 300MM GATE COIL SPRING ZP VISPACK B357</t>
  </si>
  <si>
    <t>BHSCB917110</t>
  </si>
  <si>
    <t>SCHLAGE 110MM HASP &amp; STAPLE Z/P STD PACK B917</t>
  </si>
  <si>
    <t>BHSCB91775</t>
  </si>
  <si>
    <t>SCHLAGE 75MM HASP &amp; STAPLE Z/P STD PACK B917</t>
  </si>
  <si>
    <t>LEGGE 12801 FLOOR MOUNTED DOOR STOP ALUM VIS  DAX12801CA-V</t>
  </si>
  <si>
    <t>BHSCDAX12805SSS</t>
  </si>
  <si>
    <t>SCHLAGE 12805 FLOOR MOUNTED SQUARE DOOR STOP SSS</t>
  </si>
  <si>
    <t>BHSCSCD18529</t>
  </si>
  <si>
    <t>SCHLAGE V438 SQUARE DOOR STOP SSS VIS     SDC18529</t>
  </si>
  <si>
    <t>BHSCSDC18499</t>
  </si>
  <si>
    <t>SCHLAGE 434 DOOR STOP SNP VIS     SDC18499</t>
  </si>
  <si>
    <t>BHSG42220</t>
  </si>
  <si>
    <t>SIGMA HUTLOCK 150MM GALV  CNR SOAKER  42220</t>
  </si>
  <si>
    <t>BHSG42490</t>
  </si>
  <si>
    <t>SIGMA 200MM COPPER CEDAR CNR SOAKER  42490</t>
  </si>
  <si>
    <t>BHVEAM2215</t>
  </si>
  <si>
    <t>TETRAL 225X150MM UTILITY VENT MILL FINISH</t>
  </si>
  <si>
    <t>BHVEAW2215</t>
  </si>
  <si>
    <t>TETRAL 225X150MM UTILITY VENT WHITE P/COAT</t>
  </si>
  <si>
    <t>BHVEAW3015</t>
  </si>
  <si>
    <t>TETRAL 300X150MM UTILITY VENT WHITE P/COAT</t>
  </si>
  <si>
    <t>BHVETUTSV12510</t>
  </si>
  <si>
    <t>TETRAL 125X100MM UTILITY VENT SILVER ANODISED</t>
  </si>
  <si>
    <t>BHVETUTSV12515</t>
  </si>
  <si>
    <t>TETRAL 125X150MM UTILITY VENT SILVER ANO</t>
  </si>
  <si>
    <t>BHVETUTSV22515</t>
  </si>
  <si>
    <t>TETRAL 225X150MM UTILITY VENT SILVER ANO</t>
  </si>
  <si>
    <t>BHVETUTSV225225</t>
  </si>
  <si>
    <t>TETRAL 225X225MM UTILITY VENT SILVER ANO</t>
  </si>
  <si>
    <t>BHVETUTSV22575</t>
  </si>
  <si>
    <t>TETRAL 225X75MM UTILITY VENT SILVER ANO</t>
  </si>
  <si>
    <t>BHVETUTSV30015</t>
  </si>
  <si>
    <t>TETRAL 300X150MM UTILITY VENT SILVER ANO</t>
  </si>
  <si>
    <t>BHVETUTSV300300</t>
  </si>
  <si>
    <t>TETRAL 300X300MM UTILITY VENT SILVER ANO</t>
  </si>
  <si>
    <t>BHWB32430SC</t>
  </si>
  <si>
    <t>WB DOOR CLOSER 2-4 FLAT BAR ARM  324-3-0-SC</t>
  </si>
  <si>
    <t>BHWB5154PB</t>
  </si>
  <si>
    <t>BHWB5195L</t>
  </si>
  <si>
    <t>BHWB5195R</t>
  </si>
  <si>
    <t>BHWB5240GN</t>
  </si>
  <si>
    <t>BHWB52530SC</t>
  </si>
  <si>
    <t>WB DOOR CLOSER 2-5 FLAT BAR ARM  525-3-0-SC</t>
  </si>
  <si>
    <t>BHWB5263LSS</t>
  </si>
  <si>
    <t>WB OVERHEAD DOOR STOP S/S LEFT HAND  5263L-SS</t>
  </si>
  <si>
    <t>BHWB5263RSS</t>
  </si>
  <si>
    <t>WB OVERHEAD DOOR STOP S/S RIGHT HAND  5263R-SS</t>
  </si>
  <si>
    <t>BHWB5297SA</t>
  </si>
  <si>
    <t>BHWB5298BN</t>
  </si>
  <si>
    <t>BHWB5315SC</t>
  </si>
  <si>
    <t>BHWB5317SC</t>
  </si>
  <si>
    <t>BHWB5318GN</t>
  </si>
  <si>
    <t>BHWB5318MC</t>
  </si>
  <si>
    <t>BHWB5319GN</t>
  </si>
  <si>
    <t>BHWB5319MC</t>
  </si>
  <si>
    <t>BHWB5352BLK</t>
  </si>
  <si>
    <t>WB VULCAN STYLE STAIR BRACKET ROUND 5352-BLK</t>
  </si>
  <si>
    <t>BHWB5352BN</t>
  </si>
  <si>
    <t>BHWB5352GN</t>
  </si>
  <si>
    <t>WB VULCAN STYLE STAIR RAIL BRACKET ROUND  5352-GN</t>
  </si>
  <si>
    <t>BHWB5352MC</t>
  </si>
  <si>
    <t>WB VULCAN STYLE STAIR RAIL BRACKET ROUND  5352-MC</t>
  </si>
  <si>
    <t>BHWB5353BN</t>
  </si>
  <si>
    <t>WB VULCAN STYLE STAIR RAIL BKT 5353-BN</t>
  </si>
  <si>
    <t>BHWB5357BN</t>
  </si>
  <si>
    <t>WB MAGNETIC DOOR HOLDER 5357-BN</t>
  </si>
  <si>
    <t>BHWB7050BN</t>
  </si>
  <si>
    <t>BHWB7062SC</t>
  </si>
  <si>
    <t>BHWBA9005BN</t>
  </si>
  <si>
    <t>BHWBA9006BN</t>
  </si>
  <si>
    <t>BHWBK9008BN</t>
  </si>
  <si>
    <t>BHWBK9009BN</t>
  </si>
  <si>
    <t>BHWH200</t>
  </si>
  <si>
    <t>WHITCO 200MM FRICTION STAY STD GALV LW010301</t>
  </si>
  <si>
    <t>BHWH300</t>
  </si>
  <si>
    <t>WHITCO 300MM FRICTION STAY STD GALV LW010701</t>
  </si>
  <si>
    <t>BHWH400</t>
  </si>
  <si>
    <t>WHITCO 400MM FRICTION STAY STD GALV LW011101</t>
  </si>
  <si>
    <t>BHWH500</t>
  </si>
  <si>
    <t>WHITCO 500MM FRICTION STAY STD GALV LW011501</t>
  </si>
  <si>
    <t>BHWH614002117</t>
  </si>
  <si>
    <t>WHITCO SPIRAL SASH BALANCE 400 STD W/FOOT BLK  LW614002117</t>
  </si>
  <si>
    <t>BHZNWHB0352</t>
  </si>
  <si>
    <t>card</t>
  </si>
  <si>
    <t>BLDCTM</t>
  </si>
  <si>
    <t>BOCO10090</t>
  </si>
  <si>
    <t>M10 X 90 COACH BOLT/NUT GALV  EACH</t>
  </si>
  <si>
    <t>BOCO10110</t>
  </si>
  <si>
    <t>M10 X 110 COACH BOLT/NUT GALV EACH</t>
  </si>
  <si>
    <t>BOCO10180</t>
  </si>
  <si>
    <t>M10 X 180 COACH BOLT/NUT GALV EACH</t>
  </si>
  <si>
    <t>BOCO8065G</t>
  </si>
  <si>
    <t>M8 X 65 COACH BOLT/NUT GALV   EACH</t>
  </si>
  <si>
    <t>BOCO8090G</t>
  </si>
  <si>
    <t>M8 X 90 COACH BOLT/NUT GALV   EACH</t>
  </si>
  <si>
    <t>BOEN10050</t>
  </si>
  <si>
    <t>M10 X 50 ENG BOLT/NUT GALV    EACH</t>
  </si>
  <si>
    <t>BOEN10065</t>
  </si>
  <si>
    <t>M10 X 65 ENG BOLT/NUT GALV    EACH</t>
  </si>
  <si>
    <t>BOEN10075</t>
  </si>
  <si>
    <t>M10 X 75 ENG BOLT/NUT GALV    EACH</t>
  </si>
  <si>
    <t>BOEN10090</t>
  </si>
  <si>
    <t>M10 X 90 ENG BOLT/NUT GALV    EACH</t>
  </si>
  <si>
    <t>BOEN10100</t>
  </si>
  <si>
    <t>M10 X 100 ENG BOLT/NUT GALV   EACH</t>
  </si>
  <si>
    <t>BOEN10130</t>
  </si>
  <si>
    <t>M10 X 130 ENG BOLT/NUT GALV   EACH</t>
  </si>
  <si>
    <t>BOEN10150</t>
  </si>
  <si>
    <t>M10 X 150 ENG BOLT/NUT GALV   EACH</t>
  </si>
  <si>
    <t>BOEN12040</t>
  </si>
  <si>
    <t>M12 X 40 ENG BOLT/NUT GALV    EACH</t>
  </si>
  <si>
    <t>BOENBNXM16120T</t>
  </si>
  <si>
    <t>BOENBNXM16150T</t>
  </si>
  <si>
    <t>BOENBNXM16200T</t>
  </si>
  <si>
    <t>BOENBNXM16220T</t>
  </si>
  <si>
    <t>BOHNG10</t>
  </si>
  <si>
    <t>NUT M10 HEX GALV P/EA</t>
  </si>
  <si>
    <t>NUT M12 HEX GALV P/EA</t>
  </si>
  <si>
    <t>NUT M16 HEX GALV P/EA</t>
  </si>
  <si>
    <t>BOHNG20</t>
  </si>
  <si>
    <t>NUT M20 HEX GALV P/EA</t>
  </si>
  <si>
    <t>NUT M12 HEX S/S T316 P/EA</t>
  </si>
  <si>
    <t>NUT M16 HEX S/S T316 P/EA</t>
  </si>
  <si>
    <t>BOHNSS20T316</t>
  </si>
  <si>
    <t>NUT M20 HEX S/S T316 P/EA</t>
  </si>
  <si>
    <t>BORBG12150</t>
  </si>
  <si>
    <t>M12 X 150 RAG BOLT/NUT GALV   EACH</t>
  </si>
  <si>
    <t>BOTR101G</t>
  </si>
  <si>
    <t>THREADED ROD M10 X 1M GALV PER LGTH</t>
  </si>
  <si>
    <t>THREADED ROD M12 X 1M GALV PER LGTH</t>
  </si>
  <si>
    <t>THREADED ROD M12 X 1M S/S T316 PER LGTH</t>
  </si>
  <si>
    <t>THREADED ROD M16 X 1M GALV PER LGTH</t>
  </si>
  <si>
    <t>THREADED ROD M16 X 1M S/S T316 PER LGTH</t>
  </si>
  <si>
    <t>SHADOWCLAD CAVITY BASE CLOSURE 3.6M ANODISED</t>
  </si>
  <si>
    <t>BUCLAUA35CC</t>
  </si>
  <si>
    <t>AUSTRAL FOLD DOWN ADDALINE CLASSIC CREAM AU-A35CC</t>
  </si>
  <si>
    <t>BUCLAUA35WG</t>
  </si>
  <si>
    <t>AUSTRAL FOLD DOWN ADDALINE WOODLAND GREY AU-A35WG</t>
  </si>
  <si>
    <t>BUCWN9002550</t>
  </si>
  <si>
    <t>FAST FIX CRIMPED WIRE NETTING 900 X 25MM X 50M</t>
  </si>
  <si>
    <t>BUDYCAVT020WHT3</t>
  </si>
  <si>
    <t>DYNEX 20MM CAVITY CLOSER WHITE 3M CAVT020WHT3</t>
  </si>
  <si>
    <t>BUEBCL930A</t>
  </si>
  <si>
    <t>SHADOWCLAD LARGE EXTERNAL BOX ANGLE 3.0M ANODISED</t>
  </si>
  <si>
    <t>BUHF00186</t>
  </si>
  <si>
    <t>SHADOWCLAD HORIZONTAL Z FLASHING 3.6M ANODISED</t>
  </si>
  <si>
    <t>BUICL9030A</t>
  </si>
  <si>
    <t>SHADOWCLAD LARGE INTERNAL W ANGLE 90DEG 3.0M ANODISED</t>
  </si>
  <si>
    <t>BUIS31091098</t>
  </si>
  <si>
    <t>BUIS31091298</t>
  </si>
  <si>
    <t>S/TAPE INSEAL 3109 9MM X 12MM X 8M PKD 907024</t>
  </si>
  <si>
    <t>BUIS310919125</t>
  </si>
  <si>
    <t>S/TAPE INSEAL 3109 19MM X 12MM X 5M PKD 907031</t>
  </si>
  <si>
    <t>BUIS3109PK</t>
  </si>
  <si>
    <t>S/TAPE INSEAL 3109 19MM X 10MM X 5M PKD 1468600</t>
  </si>
  <si>
    <t>BUIS761212</t>
  </si>
  <si>
    <t>S/TAPE INSEAL 3109 12MM X 12MM X 6M PKD 1469022</t>
  </si>
  <si>
    <t>BUIZFL36MF</t>
  </si>
  <si>
    <t>SHADOWCLAD INTER-STORY Z FLASHING 3.6M MILL FINISH</t>
  </si>
  <si>
    <t>BULKAUFDST28WG</t>
  </si>
  <si>
    <t>AUSTRAL STANDARD 28 F/DOWN CLOTHESLINE WDLD/GREY AU-S28WG</t>
  </si>
  <si>
    <t>BULKAURT40WG</t>
  </si>
  <si>
    <t>AUSTRAL RETRACTAWAY 40 CLOTHESLINE WOODLAND GREY AU-R40WG</t>
  </si>
  <si>
    <t>BULLGIRT</t>
  </si>
  <si>
    <t>LUMBERLOK GIRT TO POLE FIXING PLATE</t>
  </si>
  <si>
    <t>BULLGIRTSS</t>
  </si>
  <si>
    <t>LUMBERLOK GIRT PLATE STAINLESS STEEL 304  SSGIRTPLATE</t>
  </si>
  <si>
    <t>L/LOK 3.0M KRACK MATE CRACK REDUCER EACH</t>
  </si>
  <si>
    <t>BULLMB30</t>
  </si>
  <si>
    <t>L/LOK 30M COIL MULTIBRACE     1MMX53MM WIDE PUNCHED</t>
  </si>
  <si>
    <t>BUMWPROJ94</t>
  </si>
  <si>
    <t>PROTECTO PROJOIST 94 SADDLE FLASHING X1</t>
  </si>
  <si>
    <t>BUQFF01CM</t>
  </si>
  <si>
    <t>COLORSTEEL MAXX BASE &amp; CAVITY CLOSURE(STUCCO 20MM CAVITY)</t>
  </si>
  <si>
    <t>BUQFF05CM</t>
  </si>
  <si>
    <t>COLORSTEEL MAXX VERTICAL JOINT BACK FLASHING (STUCCO) 05CM</t>
  </si>
  <si>
    <t>BUQFF07CM</t>
  </si>
  <si>
    <t>COLORSTEEL MAXX VENTED CAVITY TOP FLASHING (STUCCO) 07CM</t>
  </si>
  <si>
    <t>BUQFF10CM</t>
  </si>
  <si>
    <t>COLORSTEEL MAXX BASE &amp; CAVITY CLOSURE(STUCCO 35MM CAVITY)</t>
  </si>
  <si>
    <t>BUQFF13</t>
  </si>
  <si>
    <t>GALV QUICKFLASH INTERNAL CNR  FLASHING 50MM  13</t>
  </si>
  <si>
    <t>BUQFF13CM</t>
  </si>
  <si>
    <t>COLORSTEEL MAXX INTERNAL CORNER FLASHING - 50MM 13CM</t>
  </si>
  <si>
    <t>BUQFF14CM</t>
  </si>
  <si>
    <t>COLORSTEEL MAXX EXTERNAL CORNER FLASHING - 50MM 14CM</t>
  </si>
  <si>
    <t>BUQFF15CM</t>
  </si>
  <si>
    <t>COLORSTEEL MAXX BASE &amp; CAVITY JOINER 20MM CAVITY</t>
  </si>
  <si>
    <t>BUQFF18</t>
  </si>
  <si>
    <t>GALV QUICKFLASH INTERNAL CNR  FILLET FLASHING 38MM CLADDING</t>
  </si>
  <si>
    <t>BUQFF28</t>
  </si>
  <si>
    <t>GALV QUICKFLASH HORIZONTAL Z FLASHING-7.5MM CLADDING 3M</t>
  </si>
  <si>
    <t>BUQFF30</t>
  </si>
  <si>
    <t>GALV QUICKFLASH HORIZONTAL BASE FLASHING 3M LGTH</t>
  </si>
  <si>
    <t>BUQFF33</t>
  </si>
  <si>
    <t>GALV QUICKFLASH RECESSED INTERNAL CNR  BACK FLASHING</t>
  </si>
  <si>
    <t>BUQFF44</t>
  </si>
  <si>
    <t>GALV QUICKFLASH NO.44 END CAPS FOR CODE 01</t>
  </si>
  <si>
    <t>BURDZF7</t>
  </si>
  <si>
    <t>E2 PVC 7MM Z FLASHING 2.7M  RDZF7</t>
  </si>
  <si>
    <t>BUTCTCL200</t>
  </si>
  <si>
    <t>TASMAN ROTARY CLOTHESLINE WIRE GALV 42M COIL</t>
  </si>
  <si>
    <t>BUTCTCL250</t>
  </si>
  <si>
    <t>TASMAN ROTARY CLOTHESLINE TCL250</t>
  </si>
  <si>
    <t>BUVTHF30A</t>
  </si>
  <si>
    <t>SHADOWCLAD VERTICAL TOP HAT FLASHING 3.0M ANODISED</t>
  </si>
  <si>
    <t>CHAC0172TW</t>
  </si>
  <si>
    <t>ACCESS 60MM CABLE PORT TAWA   CAB0172TW</t>
  </si>
  <si>
    <t>CHAC0177TW</t>
  </si>
  <si>
    <t>ACCESS 80MM CABLE PORT TAWA   CAB0177TW</t>
  </si>
  <si>
    <t>CHACCAPWT14</t>
  </si>
  <si>
    <t>ACCESS COVER CAP 14MM WHITE SELF ADHESIVE PER 2500</t>
  </si>
  <si>
    <t>CHACCL10020</t>
  </si>
  <si>
    <t>ACCESS CABINET LEVELLING WEDGE BOX OF 1000     CL10020</t>
  </si>
  <si>
    <t>CHCDRMP59021NAN</t>
  </si>
  <si>
    <t>CHCDRMP59021WHT</t>
  </si>
  <si>
    <t>COWDROY ROBEMAKER P590 2.1M TRIPLE T/SET 40KG PER DR WHITE</t>
  </si>
  <si>
    <t>CHCDRMP59024NAN</t>
  </si>
  <si>
    <t>COWDROY ROBEMAKER P590 2.4M TRIPLE T/SET 40KG PER DR NAT/ANO</t>
  </si>
  <si>
    <t>CHCDRMP59024WHT</t>
  </si>
  <si>
    <t>COWDROY ROBEMAKER P590 2.4M TRIPLE T/SET 40KG PER DR WHITE</t>
  </si>
  <si>
    <t>CHCW6107BN</t>
  </si>
  <si>
    <t>CHCW6333BN</t>
  </si>
  <si>
    <t>CHCW6334BN</t>
  </si>
  <si>
    <t>CHCW6337BN</t>
  </si>
  <si>
    <t>CHFR5301</t>
  </si>
  <si>
    <t>EZYFOLD 330MM ARM WHITE       5301</t>
  </si>
  <si>
    <t>CHFR5303</t>
  </si>
  <si>
    <t>EZYFOLD 530MM ARM WHITE       5303</t>
  </si>
  <si>
    <t>CHHAH</t>
  </si>
  <si>
    <t>HANDEE MAGNETIC CATCH H/DUTY  WHITE CARDED</t>
  </si>
  <si>
    <t>CHHAJ</t>
  </si>
  <si>
    <t>HANDEE MAGNETIC CATCH JUNIOR  WHITE CARDED</t>
  </si>
  <si>
    <t>CHHAS</t>
  </si>
  <si>
    <t>HANDEE MAGNETIC CATCH SENIOR  WHITE CARDED</t>
  </si>
  <si>
    <t>CHMN99C</t>
  </si>
  <si>
    <t>MN CUPBOARD CATCH CP          099CP</t>
  </si>
  <si>
    <t>CHNCCCP</t>
  </si>
  <si>
    <t>NIPPY CUPBOARD CATCH CP</t>
  </si>
  <si>
    <t>CHRXCTW250B</t>
  </si>
  <si>
    <t>REX 50MM TWIN WHEEL CASTOR    PLATE FIXED (NO BRAKE) CTW2/50</t>
  </si>
  <si>
    <t>CHSC130NP</t>
  </si>
  <si>
    <t>SCHLAGE SHELF SUPPORT NP      SDC18502</t>
  </si>
  <si>
    <t>CHSCF178</t>
  </si>
  <si>
    <t>SCHLAGE ROLLER CATCH PB F178  VISPACK     SDC15763</t>
  </si>
  <si>
    <t>CHSCPWHH</t>
  </si>
  <si>
    <t>POZI SCREW CAPS WHITE         100 PKT</t>
  </si>
  <si>
    <t>CHWB1107</t>
  </si>
  <si>
    <t>CHWB1107CP</t>
  </si>
  <si>
    <t>CHWB1108</t>
  </si>
  <si>
    <t>CHWB1109</t>
  </si>
  <si>
    <t>CHWB5241SS</t>
  </si>
  <si>
    <t>CHWB6315BN</t>
  </si>
  <si>
    <t>CHWB6413BN</t>
  </si>
  <si>
    <t>CHWB6485BN</t>
  </si>
  <si>
    <t>CHWB8088SC</t>
  </si>
  <si>
    <t>CEMIX DRIMIX MORTAR MIX 20KG</t>
  </si>
  <si>
    <t>CPEVPF</t>
  </si>
  <si>
    <t>m</t>
  </si>
  <si>
    <t>CEMIX FASTCRETE FAST SET CONCRETE 25KG</t>
  </si>
  <si>
    <t>CEMIX MULTICRETE GENERAL PURPOSE CONCRETE 25KG</t>
  </si>
  <si>
    <t>CEMIX MULTICRETE GENERAL PURPOSE CONCRETE 40KG</t>
  </si>
  <si>
    <t>CPMACPIPHR</t>
  </si>
  <si>
    <t>MATREX COLD PATCH INSTANT POT HOLE REPAIR 20KG BAG</t>
  </si>
  <si>
    <t>CPRREVUF</t>
  </si>
  <si>
    <t>DLAFD</t>
  </si>
  <si>
    <t>DLBWTE</t>
  </si>
  <si>
    <t>DOHA7104</t>
  </si>
  <si>
    <t>HUME ASCOT 4 PANEL DOOR SMOOTH 1980 X 710</t>
  </si>
  <si>
    <t>DOHA7604</t>
  </si>
  <si>
    <t>HUME ASCOT 4 PANEL DOOR SMOOTH 1980 X 760</t>
  </si>
  <si>
    <t>DOHAHG9810</t>
  </si>
  <si>
    <t>DOHDC19710</t>
  </si>
  <si>
    <t>HUME SOLICORE DURACOTE DOOR  1980 X 710 X 40</t>
  </si>
  <si>
    <t>DOHDC19760</t>
  </si>
  <si>
    <t>HUME SOLICORE DURACOTE DOOR  1980 X 760 X 40</t>
  </si>
  <si>
    <t>DOHDC19810</t>
  </si>
  <si>
    <t>HUME SOLICORE DURACOTE DOOR  1980 X 810 X 40</t>
  </si>
  <si>
    <t>DOHDC19860</t>
  </si>
  <si>
    <t>HUME SOLICORE DURACOTE DOOR  1980 X 860 X 40</t>
  </si>
  <si>
    <t>DOHDC24810</t>
  </si>
  <si>
    <t>HUME SOLICORE DURACOTE ENT DOOR  2400 X 810</t>
  </si>
  <si>
    <t>DOHDC24860</t>
  </si>
  <si>
    <t>HUME SOLICORE DURACOTE ENT DOOR  2400 X 860</t>
  </si>
  <si>
    <t>DOHDC24910</t>
  </si>
  <si>
    <t>HUME SOLICORE DURACOTE ENT DOOR  2400 X 910</t>
  </si>
  <si>
    <t>DOHDHG12710</t>
  </si>
  <si>
    <t>DOHDHG12760</t>
  </si>
  <si>
    <t>DOHDHG12810</t>
  </si>
  <si>
    <t>DOHDHG19410</t>
  </si>
  <si>
    <t>DOHDHG19460</t>
  </si>
  <si>
    <t>DOHDHG19510</t>
  </si>
  <si>
    <t>DOHDHG19560</t>
  </si>
  <si>
    <t>DOHDHG19610</t>
  </si>
  <si>
    <t>DOHDHG19660</t>
  </si>
  <si>
    <t>HUME ACCENT DELUXE HAG-11 DOOR 1980 X 660 X 37MM V GRVD</t>
  </si>
  <si>
    <t>DOHDHG19710</t>
  </si>
  <si>
    <t>HUME ACCENT DELUXE HAG-11 DOOR 1980 X 710 X 37MM V GRVD</t>
  </si>
  <si>
    <t>DOHDHG19760</t>
  </si>
  <si>
    <t>HUME ACCENT DELUXE HAG-11 DOOR 1980 X 760 X 37MM V GRVD</t>
  </si>
  <si>
    <t>DOHDHG19810</t>
  </si>
  <si>
    <t>HUME ACCENT DELUXE HAG-11 DOOR 1980 X 810 X 37MM V GRVD</t>
  </si>
  <si>
    <t>DOHDHG19860</t>
  </si>
  <si>
    <t>HUME ACCENT DELUXE HAG-11 DOOR 1980 X 860 X 37MM V GRVD</t>
  </si>
  <si>
    <t>DOHDHG19910</t>
  </si>
  <si>
    <t>HUME ACCENT DELUXE HAG-11 DOOR 1980 X 910 X 37MM V GRVD</t>
  </si>
  <si>
    <t>DOHP19881</t>
  </si>
  <si>
    <t>HUME PACIFIC 6 PANEL W/GRAIN DOOR 1980 X 810</t>
  </si>
  <si>
    <t>DOHRC24460R</t>
  </si>
  <si>
    <t>HUME PRIMECOAT MDF DOOR HC INT 2400X460 - RAIL TOP N BOTTOM</t>
  </si>
  <si>
    <t>DOHRC24710SC</t>
  </si>
  <si>
    <t>DOHRC24760R</t>
  </si>
  <si>
    <t>HUME PRIMECOAT MDF DOOR HC INT 2400X760 - RAIL TOP N BOTTOM</t>
  </si>
  <si>
    <t>DOHRC24810SC</t>
  </si>
  <si>
    <t>DOHRC24910SC</t>
  </si>
  <si>
    <t>DOHRC410</t>
  </si>
  <si>
    <t>DOHRC460</t>
  </si>
  <si>
    <t>DOHRC510</t>
  </si>
  <si>
    <t>DOHRC560</t>
  </si>
  <si>
    <t>DOHRC610</t>
  </si>
  <si>
    <t>DOHRC610SC</t>
  </si>
  <si>
    <t>DOHRC660</t>
  </si>
  <si>
    <t>DOHRC710</t>
  </si>
  <si>
    <t>DOHRC710SC</t>
  </si>
  <si>
    <t>DOHRC760</t>
  </si>
  <si>
    <t>DOHRC810</t>
  </si>
  <si>
    <t>DOHRC860</t>
  </si>
  <si>
    <t>DOHRC910</t>
  </si>
  <si>
    <t>DOHRC910SC</t>
  </si>
  <si>
    <t>DOHSRBTM</t>
  </si>
  <si>
    <t>HUME SMARTROBE BOTTOM TRACK   PER METRE</t>
  </si>
  <si>
    <t>DOHSRFR</t>
  </si>
  <si>
    <t>HUME SMARTROBE FITTED ROLLERS</t>
  </si>
  <si>
    <t>DOHSRTTM</t>
  </si>
  <si>
    <t>HUME SMARTROBE TOP TRACK      PER METRE</t>
  </si>
  <si>
    <t>DOHUXL2810</t>
  </si>
  <si>
    <t>HUME LINCOLN XL2 ENTRANCE DOOR 1980 X 810</t>
  </si>
  <si>
    <t>DOITCR76019</t>
  </si>
  <si>
    <t>VENEER DOORS COL RIMU HC 760X1980 C2E</t>
  </si>
  <si>
    <t>DOITECO71019</t>
  </si>
  <si>
    <t>VENEER DOORS ECO RIMU HC 710X1980 C2E</t>
  </si>
  <si>
    <t>DOITECO76019</t>
  </si>
  <si>
    <t>VENEER DOORS ECO RIMU HC 760X1980 C2E</t>
  </si>
  <si>
    <t>DOITHR76019</t>
  </si>
  <si>
    <t>VENEER DOORS HEART RIMU HC 760X1980 C2E</t>
  </si>
  <si>
    <t>DOITMV810</t>
  </si>
  <si>
    <t>DONW610</t>
  </si>
  <si>
    <t>NORTHWOOD DOOR 4.75 MDF PP6E HC 1980 X 610</t>
  </si>
  <si>
    <t>DONW660</t>
  </si>
  <si>
    <t>NORTHWOOD DOOR 4.75 MDF PP6E HC 1980 X 660</t>
  </si>
  <si>
    <t>DOPNBL810</t>
  </si>
  <si>
    <t>DOSMDFP2461040</t>
  </si>
  <si>
    <t>SUPERIOR DOORS 2400X610X38 UNI MDF PRE PRIMED HC</t>
  </si>
  <si>
    <t>DOSMDFPA71040V</t>
  </si>
  <si>
    <t>SUPERIOR DOORS 1980X710X38 MDF P/P HC AVON V GROOVE</t>
  </si>
  <si>
    <t>DOSMDFPA81040V</t>
  </si>
  <si>
    <t>SUPERIOR DOORS 1980X810X38 MDF P/P HC AVON V GROOVE</t>
  </si>
  <si>
    <t>DOSMDFPSC560HNZ</t>
  </si>
  <si>
    <t>SUPERIOR DOORS 1980X560X38 SOLID EPS PP 4MM SKIN  HNZ ONLY</t>
  </si>
  <si>
    <t>DOSMDFPSC610HNZ</t>
  </si>
  <si>
    <t>SUPERIOR DOORS 1980X610X38 SOLID EPS PP 4MM SKIN  HNZ ONLY</t>
  </si>
  <si>
    <t>DOSMDFPSC660HNZ</t>
  </si>
  <si>
    <t>SUPERIOR DOORS 1980X660X38 SOLID EPS PP 4MM SKIN  HNZ ONLY</t>
  </si>
  <si>
    <t>DOSMDFPSC710HNZ</t>
  </si>
  <si>
    <t>SUPERIOR DOORS 1980X710X38 SOLID EPS PP 4MM SKIN  HNZ ONLY</t>
  </si>
  <si>
    <t>DOSMDFPSC760HNZ</t>
  </si>
  <si>
    <t>SUPERIOR DOORS 1980X760X38 SOLID EPS PP 4MM SKIN  HNZ ONLY</t>
  </si>
  <si>
    <t>DOSMDFPSC810HNZ</t>
  </si>
  <si>
    <t>SUPERIOR DOORS 1980X810X38 SOLID EPS PP 4MM SKIN  HNZ ONLY</t>
  </si>
  <si>
    <t>DOSMDFPSC860HNZ</t>
  </si>
  <si>
    <t>SUPERIOR DOORS 1980X860X38 SOLID EPS PP 4MM SKIN  HNZ ONLY</t>
  </si>
  <si>
    <t>DOSMDFPSC910HNZ</t>
  </si>
  <si>
    <t>SUPERIOR DOORS 1980X910X38 SOLID EPS PP 4MM SKIN  HNZ ONLY</t>
  </si>
  <si>
    <t>DSHFG56663</t>
  </si>
  <si>
    <t>HOLDFAST GATOR DBLE SIDED FOAM TAPE 15 X 1 X 33M  56663</t>
  </si>
  <si>
    <t>DSKE20</t>
  </si>
  <si>
    <t>20L KEROSENE PLASTIC JERRY CAN  ALK0137</t>
  </si>
  <si>
    <t>DSME1</t>
  </si>
  <si>
    <t>1L METHYLATED SPIRITS ALE0134</t>
  </si>
  <si>
    <t>DSME20</t>
  </si>
  <si>
    <t>20L METHYLATED SPIRITS ALK0134</t>
  </si>
  <si>
    <t>DSME4</t>
  </si>
  <si>
    <t>4L METHYLATED SPIRITS ALG0134</t>
  </si>
  <si>
    <t>DSPAL004001</t>
  </si>
  <si>
    <t>PAL CONTRACT FILLER 250ML     004001</t>
  </si>
  <si>
    <t>DSPAL004025</t>
  </si>
  <si>
    <t>PAL CONTRACT FILLER 500ML     004025</t>
  </si>
  <si>
    <t>DSPAL120817</t>
  </si>
  <si>
    <t>CARTERS 25MM HOUSE BRAND BRUSH 120817</t>
  </si>
  <si>
    <t>DSPAL120824</t>
  </si>
  <si>
    <t>CARTERS 38MM HOUSE BRAND BRUSH 120824</t>
  </si>
  <si>
    <t>DSPAL120848</t>
  </si>
  <si>
    <t>CARTERS 63MM HOUSE BRAND BRUSH 120848</t>
  </si>
  <si>
    <t>DSPAL120855</t>
  </si>
  <si>
    <t>CARTERS 75MM HOUSE BRAND BRUSH 120855</t>
  </si>
  <si>
    <t>DSPAL120862</t>
  </si>
  <si>
    <t>DSPAL120879</t>
  </si>
  <si>
    <t>CARTERS 3 PACK BRUSH SET      25/50/75MM 120879</t>
  </si>
  <si>
    <t>DSPAL210044</t>
  </si>
  <si>
    <t>PAL 175MM SPEED BRUSH HANDLE  &amp; PAD 210044</t>
  </si>
  <si>
    <t>DSPAL230240</t>
  </si>
  <si>
    <t>CARTERS 230MM ROLLER TRAY SET 230240</t>
  </si>
  <si>
    <t>DSPAL520167</t>
  </si>
  <si>
    <t>PAL CLASSIC 3 PACK PAINT BRUSHES 25/50 &amp; 75MM  520167</t>
  </si>
  <si>
    <t>DSPAL520761</t>
  </si>
  <si>
    <t>PAL FENCE TRELLIS &amp; DECK KIT    520761</t>
  </si>
  <si>
    <t>DSPAL521713</t>
  </si>
  <si>
    <t>PAL 50MM STRIPPING KNIFE  521713</t>
  </si>
  <si>
    <t>DSPAL530401</t>
  </si>
  <si>
    <t>PAL ROOFMASTER CORRUGATED WIRE BRUSH WITH POLE   530401</t>
  </si>
  <si>
    <t>DSPAL540769</t>
  </si>
  <si>
    <t>PAL MASTERFLOW OVAL DETAIL BRUSH SET 2/4/6/8     540769</t>
  </si>
  <si>
    <t>DSPAL540868</t>
  </si>
  <si>
    <t>PAL MASTERFLOW FLAT DETAIL BRUSH SET  2/4/6/8    540868</t>
  </si>
  <si>
    <t>DSPAL600005</t>
  </si>
  <si>
    <t>PAL 230MM ROLLER SLEEVE 10MM  DACRON CONTRACT SERIES 600005</t>
  </si>
  <si>
    <t>DSPAL600081</t>
  </si>
  <si>
    <t>PAL 270MM ROLLER SLEEVE 10MM  DACRON CONTRACT SERIES 600081</t>
  </si>
  <si>
    <t>DSPALDM4922</t>
  </si>
  <si>
    <t>PAINTERS RAGS COLOURED 3KG BAG  DM4922</t>
  </si>
  <si>
    <t>DSSESSP1L</t>
  </si>
  <si>
    <t>SELLEYS SUGAR SOAP 1L</t>
  </si>
  <si>
    <t>DSST58101850</t>
  </si>
  <si>
    <t>S/TAPE 18MMX50M FASTMASK MASKING TAPE 1997319</t>
  </si>
  <si>
    <t>DSST58102450</t>
  </si>
  <si>
    <t>S/TAPE 24MMX50M FASTMASK MASKING TAPE   1996636</t>
  </si>
  <si>
    <t>DSST58103650</t>
  </si>
  <si>
    <t>S/TAPE 36MMX50M FASTMASK MASKING TAPE   1996633</t>
  </si>
  <si>
    <t>DSST58104850</t>
  </si>
  <si>
    <t>S/TAPE 48MMX50M FASTMASK MASKING TAPE   1996631</t>
  </si>
  <si>
    <t>DSST583001850</t>
  </si>
  <si>
    <t>DSST583002450</t>
  </si>
  <si>
    <t>DSST58402450</t>
  </si>
  <si>
    <t>S/TAPE 24MMX50M PROMASK MASKING TAPE   1996864</t>
  </si>
  <si>
    <t>DSST58501850</t>
  </si>
  <si>
    <t>S/TAPE 18MMX50M EXTERIORMASK TAPE   1985723</t>
  </si>
  <si>
    <t>DSST58502450</t>
  </si>
  <si>
    <t>S/TAPE 24MMX50M EXTERIORMASK TAPE   1985725</t>
  </si>
  <si>
    <t>DSTRADHESIVE</t>
  </si>
  <si>
    <t>SELF STICK CARPET COVER 1M X 100M</t>
  </si>
  <si>
    <t>DSTU1</t>
  </si>
  <si>
    <t>1L MINERAL TURPENTINE ALE0103</t>
  </si>
  <si>
    <t>DSTU2</t>
  </si>
  <si>
    <t>2L MINERAL TURPENTINE  ALF0103</t>
  </si>
  <si>
    <t>DSTU4</t>
  </si>
  <si>
    <t>4L MINERAL TURPENTINE ALG0103</t>
  </si>
  <si>
    <t>DSWS1</t>
  </si>
  <si>
    <t>WHITE SPIRITS  1LT   ALE0112</t>
  </si>
  <si>
    <t>DSZWZIPBH1</t>
  </si>
  <si>
    <t>ZIPWALL REPLACEMENT HEAD BALL FOR ZIPWALL POLES ZIPBH1</t>
  </si>
  <si>
    <t>DSZWZIPCB1</t>
  </si>
  <si>
    <t>ZIPWALL CARRY BAG ZIPCB1</t>
  </si>
  <si>
    <t>DSZWZIPCP320</t>
  </si>
  <si>
    <t>ZIPWALL PROTECTA-SHEET CLEAR 80 MICRON 3M X 20M ZIPCP320</t>
  </si>
  <si>
    <t>DSZWZIPCP350</t>
  </si>
  <si>
    <t>ZIPWALL PROTECTA-SHEET CLEAR 80 MICRON 3M X 50M ZIPCP350</t>
  </si>
  <si>
    <t>DSZWZIPCP410</t>
  </si>
  <si>
    <t>ZIPWALL PROTECTA-SHEET CLEAR 80 MICRON 4M X 10M ZIPCP410</t>
  </si>
  <si>
    <t>DSZWZIPCP420</t>
  </si>
  <si>
    <t>ZIPWALL PROTECTA-SHEET CLEAR 80 MICRON 4M X 20M ZIPCP420</t>
  </si>
  <si>
    <t>DSZWZIPCP450</t>
  </si>
  <si>
    <t>ZIPWALL PROTECTA-SHEET CLEAR 80 MICRON 4M X 50M ZIPCP450</t>
  </si>
  <si>
    <t>DSZWZIPCP450FR</t>
  </si>
  <si>
    <t>ZIPWALL PROTECTA-SHEET FLAME RETARDANT 100 MICRON 4M X 50M</t>
  </si>
  <si>
    <t>DSZWZIPCP6</t>
  </si>
  <si>
    <t>ZIPWALL COMPLETE SEAL PACK ZIPCP6</t>
  </si>
  <si>
    <t>DSZWZIPCP650</t>
  </si>
  <si>
    <t>ZIPWALL PROTECTA-SHEET NATURAL 80 MICRON 6M X 50M ZIPCP650</t>
  </si>
  <si>
    <t>DSZWZIPCPFR250</t>
  </si>
  <si>
    <t>ZIPWALL TRANSPARENT FIBRE REINFORCED FILM 2M X 50M</t>
  </si>
  <si>
    <t>DSZWZIPDT25</t>
  </si>
  <si>
    <t>ZIPWALL 25MM X 18M ROLL OF ZIPTAPE ZIPDT25</t>
  </si>
  <si>
    <t>DSZWZIPDT50</t>
  </si>
  <si>
    <t>ZIPWALL 50MM X 18M ROLL OF ZIPTAPE ZIPDT50</t>
  </si>
  <si>
    <t>DSZWZIPFA2</t>
  </si>
  <si>
    <t>ZIPWALL FLOOR ADAPTORS 2 PK ZIPFA2</t>
  </si>
  <si>
    <t>DSZWZIPFC6</t>
  </si>
  <si>
    <t>ZIPWALL FACILITY CAUTION PACK ZIPFC6</t>
  </si>
  <si>
    <t>DSZWZIPFP12</t>
  </si>
  <si>
    <t>ZIPWALL FOOT PLUG FOR 3.6M POLES ZIPFP12</t>
  </si>
  <si>
    <t>DSZWZIPFP20</t>
  </si>
  <si>
    <t>ZIPWALL FOOT PLUG FOR 6.7M POLES ZIPFP20</t>
  </si>
  <si>
    <t>DSZWZIPFS4</t>
  </si>
  <si>
    <t>ZIPWALL FLOOR &amp; CEILING TIGHT-SEAL KIT ZIPFS4</t>
  </si>
  <si>
    <t>DSZWZIPGD1</t>
  </si>
  <si>
    <t>ZIPWALL GRIP DISK ZIPGD1</t>
  </si>
  <si>
    <t>DSZWZIPHDZ2</t>
  </si>
  <si>
    <t>ZIPWALL HEAVY DUTY ADHESIVE ZIPPERS 2PK ZIPHDZ2</t>
  </si>
  <si>
    <t>DSZWZIPHS1</t>
  </si>
  <si>
    <t>ZIPWALL HEAD PLATE ZIPHS1</t>
  </si>
  <si>
    <t>DSZWZIPMK12</t>
  </si>
  <si>
    <t>ZIPWALL MEGA CONTRACTOR KIT ZIPMK12</t>
  </si>
  <si>
    <t>DSZWZIPNP1</t>
  </si>
  <si>
    <t>ZIPWALL NON SKID PLATE ZIPNP1</t>
  </si>
  <si>
    <t>DSZWZIPPB10</t>
  </si>
  <si>
    <t>ZIPWALL PREMIUM BARRIER KIT ZIPPB10</t>
  </si>
  <si>
    <t>DSZWZIPRK4</t>
  </si>
  <si>
    <t>ZIPWALL ROOM KIT ZIPRK4</t>
  </si>
  <si>
    <t>DSZWZIPRP1</t>
  </si>
  <si>
    <t>ZIPWALL CAUTION REEL PACK ZIPRP1</t>
  </si>
  <si>
    <t>DSZWZIPSC2</t>
  </si>
  <si>
    <t>ZIPWALL SIDE-SEAL CLAMPS 2PK ZIPSC2</t>
  </si>
  <si>
    <t>DSZWZIPSK6</t>
  </si>
  <si>
    <t>ZIPWALL SIDE-SEAL KIT ZIPSK6</t>
  </si>
  <si>
    <t>DSZWZIPSLP1</t>
  </si>
  <si>
    <t>ZIPWALL SPRING LOADED POLE 1.4 - 3.7M ZIPSLP1</t>
  </si>
  <si>
    <t>DSZWZIPSLP2</t>
  </si>
  <si>
    <t>ZIPWALL SPRING LOADED POLES 1.4 - 3.7M 2PK ZIPSLP2</t>
  </si>
  <si>
    <t>DSZWZIPSLP4</t>
  </si>
  <si>
    <t>ZIPWALL SPRING LOADED POLES 1.4 - 3.7M 4PK ZIPSLP4</t>
  </si>
  <si>
    <t>DSZWZIPSLP6</t>
  </si>
  <si>
    <t>ZIPWALL SPRING LOADED POLES 1.4 - 3.7M 6PK ZIPSLP6</t>
  </si>
  <si>
    <t>DSZWZIPSP4</t>
  </si>
  <si>
    <t>ZIPWALL ZIP AND SEAL PACK ZIPSP4</t>
  </si>
  <si>
    <t>DSZWZIPST2</t>
  </si>
  <si>
    <t>ZIPWALL SPRING LOADED POLES 1.6 - 6.1M 2PK ZIPST2</t>
  </si>
  <si>
    <t>DSZWZIPSZ2</t>
  </si>
  <si>
    <t>ZIPWALL STANDARD ZIPPERS 2PK ZIPSZ2</t>
  </si>
  <si>
    <t>DSZWZIPTC1</t>
  </si>
  <si>
    <t>ZIPWALL FOAM RAIL TEE CLIP ZIPTC1</t>
  </si>
  <si>
    <t>DSZWZIPTP320</t>
  </si>
  <si>
    <t>ZIPWALL PROTECTA-SHEET GREEN 80 MICRON 3M X 20M ZIPTP320</t>
  </si>
  <si>
    <t>DSZWZIPTP350</t>
  </si>
  <si>
    <t>ZIPWALL PROTECTA-SHEET GREEN 80 MICRON 3M X 50M ZIPTP350</t>
  </si>
  <si>
    <t>DSZWZIPTP420</t>
  </si>
  <si>
    <t>ZIPWALL PROTECTA-SHEET GREEN 80 MICRON 4M X 20M ZIPTP420</t>
  </si>
  <si>
    <t>DSZWZIPTP450</t>
  </si>
  <si>
    <t>ZIPWALL PROTECTA-SHEET GREEN 80 MICRON 4M X 50M ZIPTP450</t>
  </si>
  <si>
    <t>DSZWZIPTS2</t>
  </si>
  <si>
    <t>ZIPWALL TIGHT-SEAL RAILS 1.2M 2PK ZIPTS2</t>
  </si>
  <si>
    <t>DSZWZIPWP450</t>
  </si>
  <si>
    <t>ZIPWALL PROTECTA-SHEET WHITE 80 MICRON 4M X 50M ZIPWP450</t>
  </si>
  <si>
    <t>DSZWZIPZD37</t>
  </si>
  <si>
    <t>ZIPWALL ZIPDOOR STANDARD 914MM X 2130MM ZIPZD37</t>
  </si>
  <si>
    <t>DSZWZIPZD48</t>
  </si>
  <si>
    <t>ZIPWALL ZIPDOOR COMMERCIAL 1220MM X 2440MM ZIPZD48</t>
  </si>
  <si>
    <t>DSZWZIPZH1</t>
  </si>
  <si>
    <t>ZIPWALL ZIPHOOK HANGING SOLUTION ZIPZH1</t>
  </si>
  <si>
    <t>ECEB100</t>
  </si>
  <si>
    <t>EZY BUILD K STRIP SHEET CAVITY FIX 2.2M LGTH  EB100</t>
  </si>
  <si>
    <t>ECEB120</t>
  </si>
  <si>
    <t>EZY BUILD K STRIP WEATHERBOARD CAVITY  FIX 2.2M LGTH  EB120</t>
  </si>
  <si>
    <t>EFBA1212BP</t>
  </si>
  <si>
    <t>AAA BATTERIES BLACK LABEL     BLISTER PACK OF 4 1212BP4</t>
  </si>
  <si>
    <t>EFBA1215BP</t>
  </si>
  <si>
    <t>AA BATTERIES BLACK LABEL      BLISTER PACK OF 4 1215BP4</t>
  </si>
  <si>
    <t>EFBA1222BP</t>
  </si>
  <si>
    <t>9V BATTERY BLACK LABEL BLISTER PACK OF 1 1222BP1</t>
  </si>
  <si>
    <t>EFBA1235BP2</t>
  </si>
  <si>
    <t>C BATTERIES BLACK LABEL       BLISTER PACK OF 2 1235BP2</t>
  </si>
  <si>
    <t>EFBA1250BP</t>
  </si>
  <si>
    <t>D BATTERIES BLACK LABEL       BLISTER PACK OF 2 1250BP2</t>
  </si>
  <si>
    <t>EFBA529</t>
  </si>
  <si>
    <t>6V ENERGIZER LANTERN BATTERY  PER EACH 529LB</t>
  </si>
  <si>
    <t>EFBAA522BP1</t>
  </si>
  <si>
    <t>EVEREADY GOLD 9V 1 PACK       A522BP1</t>
  </si>
  <si>
    <t>EFBAA522BP2</t>
  </si>
  <si>
    <t>EVEREADY GOLD 9V 2 PACK       A522BP2</t>
  </si>
  <si>
    <t>EFBAA91BP4</t>
  </si>
  <si>
    <t>EVEREADY GOLD AA4  4 PACK     A91BP4N</t>
  </si>
  <si>
    <t>EFBAA92BP4</t>
  </si>
  <si>
    <t>EVEREADY GOLD AAA4 4 PACK     A92BP4</t>
  </si>
  <si>
    <t>EFBAA93BP2</t>
  </si>
  <si>
    <t>EVEREADY GOLD C2 PACK         A93BP2</t>
  </si>
  <si>
    <t>EFBAA95BP2</t>
  </si>
  <si>
    <t>EVEREADY GOLD D2 PACK         A95BP2</t>
  </si>
  <si>
    <t>EFBAE522</t>
  </si>
  <si>
    <t>9V ENERGIZER BATTERY PER EACH 522BP1T</t>
  </si>
  <si>
    <t>EFBAE91BP2</t>
  </si>
  <si>
    <t>AA ENERGIZER BATTERIES BLISTER PACK OF 2 E91BP2T</t>
  </si>
  <si>
    <t>EFBAE91BP4</t>
  </si>
  <si>
    <t>AA ENERGIZER BATTERIES BLISTER PACK OF 4 E91BP4TN</t>
  </si>
  <si>
    <t>EFBAE91HP8</t>
  </si>
  <si>
    <t>AA ENERGIZER MAX BATTERY HANG PACK OF 8  E91HP8T</t>
  </si>
  <si>
    <t>EFBAE92BP2</t>
  </si>
  <si>
    <t>AAA ENERGIZER BATTERIES BLISTER PACK OF 2 E92BP2T</t>
  </si>
  <si>
    <t>EFBAE93BP2</t>
  </si>
  <si>
    <t>C ENERGIZER BATTERIES BLISTER PACK OF 2 E93BP2T</t>
  </si>
  <si>
    <t>EFBAE95BP2</t>
  </si>
  <si>
    <t>D ENERGIZER BATTERIES BLISTER PACK OF 2 E95BP2T</t>
  </si>
  <si>
    <t>EFBAHDL33A1</t>
  </si>
  <si>
    <t>ENERGIZER LED TORCH  HDL33A1</t>
  </si>
  <si>
    <t>EFBAL91BP4T</t>
  </si>
  <si>
    <t>ENERGIZER ULTIMATE LITHIUM BATTERIES BL4  TAGGED   L91BP4T</t>
  </si>
  <si>
    <t>EFBAL92BP4T</t>
  </si>
  <si>
    <t>ENERGIZER ULTIMATE LITHIUM BATTERIES BLISTER PK 4 L92BP4T</t>
  </si>
  <si>
    <t>EFBANH12BP2</t>
  </si>
  <si>
    <t>ENERGIZER RECHARGABLE AAA     BATTERIES BLISTER PACK OF 2</t>
  </si>
  <si>
    <t>EFBANH15BP2</t>
  </si>
  <si>
    <t>ENERGIZER RECHARGABLE AA      BATTERIES BLISTER PACK OF 2</t>
  </si>
  <si>
    <t>METER BOX 400X600  MB501</t>
  </si>
  <si>
    <t>EFELL15500W</t>
  </si>
  <si>
    <t>EFHPMBOSSELPA8</t>
  </si>
  <si>
    <t>EFHPMD104PA</t>
  </si>
  <si>
    <t>HPM POWERBOARD SWITCHED 4 OUTLETS SURGE PROTECTER D104PAWE</t>
  </si>
  <si>
    <t>EFHPMD104PAUSBW</t>
  </si>
  <si>
    <t>HPM POWERBOARD SWITCHED 4-WAY W/2 CHARGING USB D104PAUSBWE</t>
  </si>
  <si>
    <t>EFHPMD1051</t>
  </si>
  <si>
    <t>EFHPMD1055TRPA</t>
  </si>
  <si>
    <t>HPM SURGE PROTECTED POWERBOARD 5 OUTLET &amp; PLUG PACK SPACING</t>
  </si>
  <si>
    <t>EFHPMD105PA6</t>
  </si>
  <si>
    <t>EFHPMD105PBOSSP</t>
  </si>
  <si>
    <t>HPM PLUG BOSS WITH SURGE PROTECTOR 4 OUTLET RUBBER</t>
  </si>
  <si>
    <t>EFHPMD105PBPA6</t>
  </si>
  <si>
    <t>EFHPMD105SSPA4</t>
  </si>
  <si>
    <t>HPM CHILDSAFE 4 OUTLET P/BOARD SURGE PROTECTION  D105SSPA4</t>
  </si>
  <si>
    <t>EFHPMD107</t>
  </si>
  <si>
    <t>HPM CORDLOCK LOCKS PLUG &amp; EXT SOCKET CD107</t>
  </si>
  <si>
    <t>EFHPMD5101</t>
  </si>
  <si>
    <t>HPM RCD WITH 1.6M  LEAD D5101</t>
  </si>
  <si>
    <t>EFHPMD6303</t>
  </si>
  <si>
    <t>HPM OUTDOOR PATROL LIGHT       630/3A</t>
  </si>
  <si>
    <t>EFHPMD7701</t>
  </si>
  <si>
    <t>EFHPMD7P15WE</t>
  </si>
  <si>
    <t>HPM EXTENSION CORD SOCKET 15AMP H/DUTY  CD7P15WE</t>
  </si>
  <si>
    <t>EFHPMD90WH</t>
  </si>
  <si>
    <t>HPM PLUG TOP 3 PIN FLAT WHITE CD90WE</t>
  </si>
  <si>
    <t>EFHPMDCS1</t>
  </si>
  <si>
    <t>HPM CUPBOARD DOOR SWITCH LEVER TYPE DCS1</t>
  </si>
  <si>
    <t>EFHPMLWK0110WBL</t>
  </si>
  <si>
    <t>HPM FORTA LED WORKLIGHT 10W PORTABLE LWK0110WBL</t>
  </si>
  <si>
    <t>EFHPMLWK0120WBL</t>
  </si>
  <si>
    <t>HPM FORTA LED WORKLIGHT 20W PORTABLE LWK0120WBL</t>
  </si>
  <si>
    <t>EFHPMLWK0130WBL</t>
  </si>
  <si>
    <t>HPM FORTA LED WORKLIGHT 30W PORTABLE LWK0130WBL</t>
  </si>
  <si>
    <t>EFHPMLWK0220WBL</t>
  </si>
  <si>
    <t>HPM FORTA LED WORKLIGHT 20W TRIPOD LWK0220WBL</t>
  </si>
  <si>
    <t>EFHPMLWK0240WBL</t>
  </si>
  <si>
    <t>HPM FORTA LED WORKLIGHT 40W TRIPOD LWK0240WBL</t>
  </si>
  <si>
    <t>EFHPMMQ05C6P</t>
  </si>
  <si>
    <t>HPM 500W HALOMATE LINEAR HALOGEN CASE SIX PACK MQ05C6P</t>
  </si>
  <si>
    <t>EFHPMMQ05DP</t>
  </si>
  <si>
    <t>HPM TUNGESTEN LINEAR HALOGEN LAMPS TWIN PACK 500W  MQ05DP</t>
  </si>
  <si>
    <t>EFHPMR105</t>
  </si>
  <si>
    <t>HPM 4 WAY POWERBOARD          R105</t>
  </si>
  <si>
    <t>EFHPMR1202</t>
  </si>
  <si>
    <t>HPM FUSE WIRE CARD 5A 10A 15A  R1202</t>
  </si>
  <si>
    <t>EFHPMR2604N</t>
  </si>
  <si>
    <t>HPM 4M EXT LEAD PIGGYBACK PLUG R2604</t>
  </si>
  <si>
    <t>EFHPMR2805</t>
  </si>
  <si>
    <t>EFHPMR2810</t>
  </si>
  <si>
    <t>EFHPMR2810PBL</t>
  </si>
  <si>
    <t>HPM 10M PLUG BOSS HEAVY DUTY  EXTN LEAD R2810PBL</t>
  </si>
  <si>
    <t>EFHPMR2815</t>
  </si>
  <si>
    <t>EFHPMR2825</t>
  </si>
  <si>
    <t>EFHPMR2910TL</t>
  </si>
  <si>
    <t>HPM 10M EXTRA HEAVY DUTY TRADESMAN EXTENSION LEAD  R2910TL</t>
  </si>
  <si>
    <t>EFHPMR2920TL</t>
  </si>
  <si>
    <t>HPM 20M EXTRA HEAVY DUTY TRADESMAN EXTENSION LEAD  R2920TL</t>
  </si>
  <si>
    <t>EFHPMR2920X</t>
  </si>
  <si>
    <t>EFHPMR2930TL</t>
  </si>
  <si>
    <t>HPM 30M EXTRA HEAVY DUTY TRADESMAN EXTENSION LEAD  R2930TL</t>
  </si>
  <si>
    <t>EFHPMR2930X</t>
  </si>
  <si>
    <t>EFHPMR2935X</t>
  </si>
  <si>
    <t>EFHPMR51021</t>
  </si>
  <si>
    <t>HPM ELECTRESAFE H/D SWITCH C/W 2M LEAD R5102/1</t>
  </si>
  <si>
    <t>EFHPMRCR22920</t>
  </si>
  <si>
    <t>HPM CABLE REEL WITH 20M HEAVY DUTY LEAD   RCR2/2920</t>
  </si>
  <si>
    <t>EFHPMRCR22930</t>
  </si>
  <si>
    <t>HPM CABLE REEL WITH 30M HEAVY DUTY LEAD   RCR2/2930</t>
  </si>
  <si>
    <t>EFHPMREPC410</t>
  </si>
  <si>
    <t>HPM POWER CENTRE  REPC410</t>
  </si>
  <si>
    <t>EFHPMREPC410USB</t>
  </si>
  <si>
    <t>HPM POWER CENTRE 4 OUTLET 10A USB REPC410USB</t>
  </si>
  <si>
    <t>EFHPMREPC415</t>
  </si>
  <si>
    <t>HPM POWER CENTRE  REPC415</t>
  </si>
  <si>
    <t>EFHPMRQ1720</t>
  </si>
  <si>
    <t>EFHPMRQ1820</t>
  </si>
  <si>
    <t>EFHPMYF4</t>
  </si>
  <si>
    <t>HPM SINGLE PLASTIC FLUSH BOX  EACH YF4</t>
  </si>
  <si>
    <t>EFHPMYR1</t>
  </si>
  <si>
    <t>HPM RUBBER PLUG TOP MALE BLK  YR1</t>
  </si>
  <si>
    <t>EFHPMYR2</t>
  </si>
  <si>
    <t>HPM RUBBER PLUG TOP FEMALE BLK YR2</t>
  </si>
  <si>
    <t>EFML33AV1</t>
  </si>
  <si>
    <t>ENERGIZER COMPACT LED METAL LIGHT  ML33AV1</t>
  </si>
  <si>
    <t>EFPBEKS0134</t>
  </si>
  <si>
    <t>POWERBUILT 24W PORTABLE LED WORK LAMP EKS0134</t>
  </si>
  <si>
    <t>EFPBEKS0375</t>
  </si>
  <si>
    <t>POWERBUILT 3-IN-1 PORTABLE LED WORK LAMP WTH TRIPOD EKS0375</t>
  </si>
  <si>
    <t>EFST1720B</t>
  </si>
  <si>
    <t>EFST1720R</t>
  </si>
  <si>
    <t>EFST1720W</t>
  </si>
  <si>
    <t>EFST1720Y</t>
  </si>
  <si>
    <t>EFTFLG64</t>
  </si>
  <si>
    <t>LIFEGUARD 10AMP PORT 4 WAY PORT SOCKET OUTLET ASSY LG6.4</t>
  </si>
  <si>
    <t>EFTWMB401</t>
  </si>
  <si>
    <t>METER BOX 600 X 400 W/WINDOWS  CMB401</t>
  </si>
  <si>
    <t>ELGDS</t>
  </si>
  <si>
    <t>EWA2SLT</t>
  </si>
  <si>
    <t xml:space="preserve"> mtr</t>
  </si>
  <si>
    <t>EWAEW</t>
  </si>
  <si>
    <t>FECLGEC092</t>
  </si>
  <si>
    <t>GATE HOUSE CHAINLINK X0.92MM   GEC0.92</t>
  </si>
  <si>
    <t>FECLGEC145L</t>
  </si>
  <si>
    <t>GATE HOUSE CHAINLINK X1.45MM LEFT HAND  GEC1.45L</t>
  </si>
  <si>
    <t>FECLGEC145R</t>
  </si>
  <si>
    <t>GATE HOUSE CHAINLINK X1.45MM RIGHT HAND  GEC1.45R</t>
  </si>
  <si>
    <t>FECLHG50250930</t>
  </si>
  <si>
    <t>CHAINLINK GALV NETTING 50 X 2.50 X 900 30M ROLL</t>
  </si>
  <si>
    <t>FECLHG50251230</t>
  </si>
  <si>
    <t>CHAINLINK GALV NETTING 50 X 2.50 X 1200 30M ROLL</t>
  </si>
  <si>
    <t>FECLHG50251815</t>
  </si>
  <si>
    <t>CHAINLINK GALV NETTING 50 X 2.50 X 1800 15M ROLL</t>
  </si>
  <si>
    <t>FEGDNZXP2412B</t>
  </si>
  <si>
    <t>GUARDIAN PERIMETER FENCE PANEL BLACK 2400 X 1200MM</t>
  </si>
  <si>
    <t>FEGEC305</t>
  </si>
  <si>
    <t>FEGEC366</t>
  </si>
  <si>
    <t>FARM GATE ECONOMY CHAINLINK 3.66M</t>
  </si>
  <si>
    <t>FEGFBL10500</t>
  </si>
  <si>
    <t>BANANA LATCH 10 X 500 HDG  GFBL10500</t>
  </si>
  <si>
    <t>FEGFFGFH</t>
  </si>
  <si>
    <t>RING LATCH &amp; STAPLE AND 300MM CHAIN</t>
  </si>
  <si>
    <t>FEGFGS16S140L</t>
  </si>
  <si>
    <t>FEGFGS20S150L</t>
  </si>
  <si>
    <t>FEGFGS20S200L</t>
  </si>
  <si>
    <t>FEGFGSP20S</t>
  </si>
  <si>
    <t>FEGFGTP16S200L</t>
  </si>
  <si>
    <t>FEGFGTP16S250L</t>
  </si>
  <si>
    <t>FEGFGTP20L275L</t>
  </si>
  <si>
    <t>FEGFGTP20S275L</t>
  </si>
  <si>
    <t>FEGFGW20L</t>
  </si>
  <si>
    <t>FEGFHS16150</t>
  </si>
  <si>
    <t>FEGFHS16225</t>
  </si>
  <si>
    <t>FEGFHS20300</t>
  </si>
  <si>
    <t>FEGFSL16</t>
  </si>
  <si>
    <t>PLASTIC SLEEVE TO FIT 16MM SOCKETS</t>
  </si>
  <si>
    <t>FEGFSL300S</t>
  </si>
  <si>
    <t>FEGFSW20</t>
  </si>
  <si>
    <t>FESTB30X500G</t>
  </si>
  <si>
    <t>STAPLE BARBED 30 X 3.15MM X 500G</t>
  </si>
  <si>
    <t>FESTB30X5KG</t>
  </si>
  <si>
    <t>STAPLE BARBED 30 X 3.15MM X 5KG PAIL</t>
  </si>
  <si>
    <t>FESTB40X5KG</t>
  </si>
  <si>
    <t>STAPLE BARBED 40 X 4.0MM X 5KG PAIL</t>
  </si>
  <si>
    <t>FESTB50X500G</t>
  </si>
  <si>
    <t>STAPLE BARBED 50 X 4.0MM X 500G</t>
  </si>
  <si>
    <t>FESTIS21P</t>
  </si>
  <si>
    <t>SECTOR 2150MM POST  S21P</t>
  </si>
  <si>
    <t>FESTIS24C</t>
  </si>
  <si>
    <t>SECTOR TOP/BOTTOM POST CAP  S2.4C</t>
  </si>
  <si>
    <t>FESTIS24P</t>
  </si>
  <si>
    <t>SECTOR 2450MM POST  S24P</t>
  </si>
  <si>
    <t>FESTISBO1503SG</t>
  </si>
  <si>
    <t>SECTOR BORDERLINE 1.5 X 2.3M F/PANEL 300MM INFILL S/GREY</t>
  </si>
  <si>
    <t>FESTISFR18D</t>
  </si>
  <si>
    <t>SECTOR FRONTIER 1.8 X 2.3M FENCE PANEL D/SAND  SFR1.8-D</t>
  </si>
  <si>
    <t>FESTISFR18SG</t>
  </si>
  <si>
    <t>SECTOR FRONTIER 1.8 X 2.3M FENCE PANEL S/GREY  SFR1.8-SG</t>
  </si>
  <si>
    <t>FESTISPC</t>
  </si>
  <si>
    <t>SECTOR POST CAP  SPC</t>
  </si>
  <si>
    <t>FESTISSLG</t>
  </si>
  <si>
    <t>SECTOR SLATED GATE WITH HINGES &amp; LOCK  SSLG</t>
  </si>
  <si>
    <t>FESTPLN19X500G</t>
  </si>
  <si>
    <t>STAPLE PLAIN GSC 19 X 2.0MM X 500G</t>
  </si>
  <si>
    <t>FEWF25HTEP</t>
  </si>
  <si>
    <t>PREMIUM FENCING WIRE 2.5MM HT X 25KG COIL  WF2.5HTEP(PW)</t>
  </si>
  <si>
    <t>FEWF25HTEP25</t>
  </si>
  <si>
    <t>PREMIUM FENCING WIRE 2.5MM HT X 25KG COIL  WF2.5HTEP</t>
  </si>
  <si>
    <t>FEWFBARB16RTHT</t>
  </si>
  <si>
    <t>BARBED WIRE REVERSE TWIST 1.6HT 100MM X 500M ROLL</t>
  </si>
  <si>
    <t>FEXH89030100</t>
  </si>
  <si>
    <t>XFENCE 8/90/30CM X 100M ROLL</t>
  </si>
  <si>
    <t>FEYPOST080</t>
  </si>
  <si>
    <t>FENCING STANDARD Y POST 0.80M</t>
  </si>
  <si>
    <t>FEYPOST150</t>
  </si>
  <si>
    <t>FENCING STANDARD Y POST 1.50M</t>
  </si>
  <si>
    <t>FEYPOST165</t>
  </si>
  <si>
    <t>FENCING STANDARD Y POST 1.65M</t>
  </si>
  <si>
    <t>FEYPOST180</t>
  </si>
  <si>
    <t>FENCING STANDARD Y POST 1.80M</t>
  </si>
  <si>
    <t>FHSCA</t>
  </si>
  <si>
    <t>Sediment control allowance</t>
  </si>
  <si>
    <t>FSMFGSO2</t>
  </si>
  <si>
    <t>FSMFGSO3</t>
  </si>
  <si>
    <t>FSMSS1</t>
  </si>
  <si>
    <t>FSMSS2</t>
  </si>
  <si>
    <t>FSMSS3</t>
  </si>
  <si>
    <t>FSMSS4</t>
  </si>
  <si>
    <t>FTEVAT</t>
  </si>
  <si>
    <t>FTEVCPE</t>
  </si>
  <si>
    <t>FTEVTC</t>
  </si>
  <si>
    <t>FTEVVC</t>
  </si>
  <si>
    <t>FTPNT</t>
  </si>
  <si>
    <t>FWF25HTCST</t>
  </si>
  <si>
    <t>FENCING WIRE 2.5 HT COASTAL X 25KG COIL</t>
  </si>
  <si>
    <t>FX9KNTTP</t>
  </si>
  <si>
    <t>L/LOK 9KN TRUSS TO TOP PLATE FIXING</t>
  </si>
  <si>
    <t>FXBITJ190E</t>
  </si>
  <si>
    <t>BRACE IT THRU-JOIST BRACKET FOR 190 X 45 JOIST PER EACH</t>
  </si>
  <si>
    <t>FXBMBPA</t>
  </si>
  <si>
    <t>BOWMAC 10X140MM BLUE BTM PLATE SCREW BOLTS &amp; WASHERS PK10</t>
  </si>
  <si>
    <t>12X160 CHEM STUDS GALV PER EACH</t>
  </si>
  <si>
    <t>16X190 CHEM STUDS GALV PER EACH</t>
  </si>
  <si>
    <t>FXCFHCA12E</t>
  </si>
  <si>
    <t>FXCFHWA18LE</t>
  </si>
  <si>
    <t>FXCFHWA18SJE</t>
  </si>
  <si>
    <t>FXCFSAC10100E</t>
  </si>
  <si>
    <t>SLEEVE ANCHOR 10X100 CSK Z/C P/ EA</t>
  </si>
  <si>
    <t>FXCFSAC65100E</t>
  </si>
  <si>
    <t>SLEEVE ANCHOR  6.5 X 100 CSK Z/C P/ EA</t>
  </si>
  <si>
    <t>FXCFSAC6536E</t>
  </si>
  <si>
    <t>SLEEVE ANCHOR  6.5 X 36 CSK Z/C P/ EA</t>
  </si>
  <si>
    <t>FXCFSAC6555E</t>
  </si>
  <si>
    <t>SLEEVE ANCHOR  6.5 X 55 CSK Z/C P/ EA</t>
  </si>
  <si>
    <t>FXCFSAC6575E</t>
  </si>
  <si>
    <t>SLEEVE ANCHOR  6.5 X 75 CSK Z/C P/ EA</t>
  </si>
  <si>
    <t>FXCFSAC860E</t>
  </si>
  <si>
    <t>SLEEVE ANCHOR 8 X 60 CSK Z/C P/ EA</t>
  </si>
  <si>
    <t>FXCFSAC885E</t>
  </si>
  <si>
    <t>SLEEVE ANCHOR 8 X 85 CSK Z/C P/ EA</t>
  </si>
  <si>
    <t>FXCFSAG1050E</t>
  </si>
  <si>
    <t>SLEEVE ANCHOR 10X50  HEX HD GALV PER EACH</t>
  </si>
  <si>
    <t>FXCFSAG1075E</t>
  </si>
  <si>
    <t>SLEEVE ANCHOR 10X75  HEX HD GALV PER EACH</t>
  </si>
  <si>
    <t>SLEEVE ANCHOR 12X100 HEX HD GALV PER EACH</t>
  </si>
  <si>
    <t>SLEEVE ANCHOR 12X130 HEX HD GALV PER EACH</t>
  </si>
  <si>
    <t>FXCFSAX12100E</t>
  </si>
  <si>
    <t>SLEEVE ANCHOR 12X100 HEX HD S/S T316 PER EACH</t>
  </si>
  <si>
    <t>FXCFSAZ6535E</t>
  </si>
  <si>
    <t>SLEEVE ANCHOR 6.5X35 HEX HD ZC PER EACH</t>
  </si>
  <si>
    <t>FXCFSAZ6555E</t>
  </si>
  <si>
    <t>SLEEVE ANCHOR 6.5X55 HEX HD ZC PER EACH</t>
  </si>
  <si>
    <t>FXCFSBH10100GE</t>
  </si>
  <si>
    <t>SCREWBOLT 10X100 HEX HD GALV P/ EA</t>
  </si>
  <si>
    <t>FXCFSBH12100GE</t>
  </si>
  <si>
    <t>SCREWBOLT 12X150 HEX HD GALV PER EACH</t>
  </si>
  <si>
    <t>12x100 THROUGH BOLT  GALV PER EACH</t>
  </si>
  <si>
    <t>FXCFTBG12120BPW</t>
  </si>
  <si>
    <t>120 X 12 THROUGHBOLT &amp; WASHERS 50X50X3X12MM GALV PK OF 50</t>
  </si>
  <si>
    <t>12x120 THROUGH BOLT  GALV PER EACH</t>
  </si>
  <si>
    <t>12x135 THROUGH BOLT  GALV PER EACH</t>
  </si>
  <si>
    <t>12x180 THROUGH BOLT  GALV PER EACH</t>
  </si>
  <si>
    <t>12x80 THROUGH BOLT   GALV PER EACH</t>
  </si>
  <si>
    <t>FXCFTBG16125E</t>
  </si>
  <si>
    <t>16x125 THROUGH BOLT GALV PER EACH</t>
  </si>
  <si>
    <t>12X100 THROUGH BOLT S/S T316 PER EACH</t>
  </si>
  <si>
    <t>12X135 THROUGH BOLT S/S T316 PER EACH</t>
  </si>
  <si>
    <t>FXCFTBX12180E</t>
  </si>
  <si>
    <t>12X180 THROUGH BOLT S/S T316 PER EACH</t>
  </si>
  <si>
    <t>FXDDSC10</t>
  </si>
  <si>
    <t>BIFORM DECKING STOP CLIPS BAG 10</t>
  </si>
  <si>
    <t>FXEXPS100</t>
  </si>
  <si>
    <t>EXPOL 100MM RIB-RAFT SPACER</t>
  </si>
  <si>
    <t>FXEXPS300</t>
  </si>
  <si>
    <t>FXEXPSPACERMAX</t>
  </si>
  <si>
    <t>EXPOL UNIMAX TUFFPOD SPACERS   SPACERMAX</t>
  </si>
  <si>
    <t>FXEXUFIX50</t>
  </si>
  <si>
    <t>FXEXWJS100</t>
  </si>
  <si>
    <t>REQUIN WJ 100 CENTRE SPACER</t>
  </si>
  <si>
    <t>FXEXWJS101</t>
  </si>
  <si>
    <t>REQUIN WJ 101 CLIP-ON SPACER</t>
  </si>
  <si>
    <t>GIB HANDIBRAC BRACKET PAIR GIBHBRAC</t>
  </si>
  <si>
    <t>FXGNGNQ1025E</t>
  </si>
  <si>
    <t>GANGNAIL GNQ CONNECTOR PLATE  10X25 100MM X 250MM EACH</t>
  </si>
  <si>
    <t>FXGPFW</t>
  </si>
  <si>
    <t>POLYSTYRENE FIXING WASHER</t>
  </si>
  <si>
    <t>FXHDCLIPSCOM100</t>
  </si>
  <si>
    <t>FXHDCLIPSRES100</t>
  </si>
  <si>
    <t>FXHIL2079916E</t>
  </si>
  <si>
    <t>FXHIL2079917E</t>
  </si>
  <si>
    <t>FXHIL2079918E</t>
  </si>
  <si>
    <t>FXHIL416475</t>
  </si>
  <si>
    <t>HILTI DX CARTRIDGE 6.8/11 M10 STD BLACK PK 100 416475</t>
  </si>
  <si>
    <t>FXHIL416736E</t>
  </si>
  <si>
    <t>FXLL12T15</t>
  </si>
  <si>
    <t>L/LOK 12T15 TYLOK NAIL PLATE  360X102MM</t>
  </si>
  <si>
    <t>FXLL16KN</t>
  </si>
  <si>
    <t>L/LOK 16KN TRUSS TO TOP PLATE FIXING 16KNTTP</t>
  </si>
  <si>
    <t>FXLL3A6I</t>
  </si>
  <si>
    <t>L/LOK 3A6 INT ANGLE TYLOK NAIL PLATE 90X35X35MM</t>
  </si>
  <si>
    <t>L/LOK 6KN PILE FIXING SET MEDIUM CORROSIVE</t>
  </si>
  <si>
    <t>FXLLCF1</t>
  </si>
  <si>
    <t>L/LOK CONCRETE FIXING CLEAT   CF1 3 BOLT HOLES</t>
  </si>
  <si>
    <t>FXLLCPC40S</t>
  </si>
  <si>
    <t>L/LOK CPC40S CONCEALED PURLIN CLEAT SHORT 2MM X 40MM X 45MM</t>
  </si>
  <si>
    <t>FXLLCT160GLH</t>
  </si>
  <si>
    <t>L/LOK CT160 160MM CEILING TIE LEFT HAND GALV CT160LH</t>
  </si>
  <si>
    <t>FXLLCT160GRH</t>
  </si>
  <si>
    <t>L/LOK CT160 160MM CEILING TIE RIGHT HAND GALV CT160RH</t>
  </si>
  <si>
    <t>FXLLCT600</t>
  </si>
  <si>
    <t>L/LOK CT600 CYCLONE TIE EACH  600X27X1MM</t>
  </si>
  <si>
    <t>FXLLIBHF24065E</t>
  </si>
  <si>
    <t>L/LOK JOIST HANGER 240 X 65   FACE MOUNT EACH  IBHF24065</t>
  </si>
  <si>
    <t>FXLLIBHF24090E</t>
  </si>
  <si>
    <t>L/LOK JOIST HANGER 240 X 90   FACE MOUNT EACH  IBHF24090</t>
  </si>
  <si>
    <t>FXLLIBHF30065E</t>
  </si>
  <si>
    <t>L/LOK JOIST HANGER 300 X 65   FACE MOUNT EACH   IBHF30065</t>
  </si>
  <si>
    <t>FXLLIBHF30090</t>
  </si>
  <si>
    <t>L/LOK JOIST HANGER 300 X 90   FACE MOUNT CTN 25 IBHF30090</t>
  </si>
  <si>
    <t>FXLLIBHF30090E</t>
  </si>
  <si>
    <t>L/LOK JOIST HANGER 300 X 90   FACE MOUNT EACH IBHF30090</t>
  </si>
  <si>
    <t>FXLLJH1252SS</t>
  </si>
  <si>
    <t>L/LOK 120 X 52MM JOIST HANGER   S/STEEL</t>
  </si>
  <si>
    <t>FXLLJH9052SS</t>
  </si>
  <si>
    <t>L/LOK 90 X 52MM JOIST HANGER S/STEEL</t>
  </si>
  <si>
    <t>FXLLLG</t>
  </si>
  <si>
    <t>L/LOK LITTLE GRIPPER STRIP OF 5</t>
  </si>
  <si>
    <t>FXLLMBT</t>
  </si>
  <si>
    <t>L/LOK MULTIBRACE TENSIONER    ONLY EACH</t>
  </si>
  <si>
    <t>L/LOK MULTIGRIP 38X38X125MM EACH</t>
  </si>
  <si>
    <t>FXLLN21LH</t>
  </si>
  <si>
    <t>L/LOK GALV DIAGONAL CLEAT LH 1.0X240MM PER EACH       N21LH</t>
  </si>
  <si>
    <t>FXLLN21RH</t>
  </si>
  <si>
    <t>L/LOK GALV DIAGONAL CLEAT RH 1.0X240MM PER EACH       N21RH</t>
  </si>
  <si>
    <t>FXLLNP1001160SS</t>
  </si>
  <si>
    <t>L/LOK NAILON PLATE 100MM WIDE X 1.0MM X 160MM S/STEEL</t>
  </si>
  <si>
    <t>FXLLNP110132SS</t>
  </si>
  <si>
    <t>L/LOK STAINLESS STEEL NAILON PLATE 1MM X 320MM LONG</t>
  </si>
  <si>
    <t>FXLLNP110140</t>
  </si>
  <si>
    <t>L/LOK NAILON PLATE 110MM WIDE X 1.0MM X 400MM</t>
  </si>
  <si>
    <t>FXLLNP130340</t>
  </si>
  <si>
    <t>L/LOK NAILON PLATE 130MM WIDE X 3.0MM X 400MM</t>
  </si>
  <si>
    <t>FXLLSBS300SS</t>
  </si>
  <si>
    <t>L/LOK 300X25X1MM SHEET BRACE  STRAP SS PUNCHED EACH</t>
  </si>
  <si>
    <t>FXLLSBS400SS</t>
  </si>
  <si>
    <t>L/LOK 400X25X1MM SHEET BRACE  STRAP SS PUNCHED EACH</t>
  </si>
  <si>
    <t>FXLLSBS600SS</t>
  </si>
  <si>
    <t>L/LOK 600X25X1MM SHEET BRACE  STRAP SS PUNCHED EACH</t>
  </si>
  <si>
    <t>FXLLSBT</t>
  </si>
  <si>
    <t>L/LOK STRIP TENSIONERS ONLY   EACH</t>
  </si>
  <si>
    <t>FXLLSC3514EG</t>
  </si>
  <si>
    <t>LUMBERLOK SCREW FIXINGS 14G   35MM ELECTRO GALV BAG OF 100</t>
  </si>
  <si>
    <t>FXLLSC7514EG</t>
  </si>
  <si>
    <t>LUMBERLOK SCREW FIXINGS 14G   75MM ELECTRO GALV BAG OF 100</t>
  </si>
  <si>
    <t>L/LOK 39 X 76MM STRAP NAIL    EACH</t>
  </si>
  <si>
    <t>FXLLSS12KNR</t>
  </si>
  <si>
    <t>L/LOK 12KN RETRO SUB FLOOR FIXING STD S/STEEL 12KNRFH EACH</t>
  </si>
  <si>
    <t>FXLLSS12KNR4</t>
  </si>
  <si>
    <t>L/LOK 12KN RETRO SUB FLOOR FIXING STD S/STEEL 12KNRFH BOX 4</t>
  </si>
  <si>
    <t>FXLLSS24</t>
  </si>
  <si>
    <t>FXLLSSCPC40</t>
  </si>
  <si>
    <t>L/LOK CONCEALED PURLIN CLEAT S/STEEL 40MM  SSCPC40</t>
  </si>
  <si>
    <t>FXLLSSCPC40S</t>
  </si>
  <si>
    <t>L/LOK CONCEALED PURLIN CLEAT SHORT S/STEEL 40MM</t>
  </si>
  <si>
    <t>FXLLSSN901</t>
  </si>
  <si>
    <t>L/LOK 90X4.00MM PRODUCT NAILS S/STEEL  1KG BAG</t>
  </si>
  <si>
    <t>L/LOK ORDINARY PILE FIXING STAINLESS STEEL OPF</t>
  </si>
  <si>
    <t>L/LOK STUD STRAP TO TOP PLATE FIXING 4.7KN TO 6KN</t>
  </si>
  <si>
    <t>FXLLSTSH85SSE</t>
  </si>
  <si>
    <t>L/LOK 85MM SHORT SCREW TIE C/W SCREWS S/STEEL EACH</t>
  </si>
  <si>
    <t>FXLLTPS</t>
  </si>
  <si>
    <t>LUMBERLOK TOP PLATE STIFFENER  INCL T17 75MM SCREWS EACH</t>
  </si>
  <si>
    <t>FXLVLJH36090FM</t>
  </si>
  <si>
    <t>LVL JOIST HANGER 360 X 90 FACE MOUNT</t>
  </si>
  <si>
    <t>FXNLNJSE02</t>
  </si>
  <si>
    <t>NURAJACK SE2 50-75MM ADJUSTABLE PEDESTAL   NJSE02</t>
  </si>
  <si>
    <t>FXNLNJSE03</t>
  </si>
  <si>
    <t>NURAJACK SE3 75-120MM ADJUSTABLE PEDESTAL   NJSE03</t>
  </si>
  <si>
    <t>FXRIA42</t>
  </si>
  <si>
    <t>RIVET 4.2 DOMED ALUMINIUM JAR 100</t>
  </si>
  <si>
    <t>FXRIA44</t>
  </si>
  <si>
    <t>RIVET 4.4 DOMED ALUMINIUM JAR 100</t>
  </si>
  <si>
    <t>FXRIA46</t>
  </si>
  <si>
    <t>RIVET 4.6 DOMED ALUMINIUM JAR 100</t>
  </si>
  <si>
    <t>FXRIA52</t>
  </si>
  <si>
    <t>RIVET 5.2 DOMED ALUMINIUM JAR 100</t>
  </si>
  <si>
    <t>FXRIA54</t>
  </si>
  <si>
    <t>RIVET 5.4 DOMED ALUMINIUM JAR 100</t>
  </si>
  <si>
    <t>FXRIA56</t>
  </si>
  <si>
    <t>RIVET 5.6 DOMED ALUMINIUM JAR 100</t>
  </si>
  <si>
    <t>FXRSCS16190GH</t>
  </si>
  <si>
    <t>RAMSET CHEMSET 16 X 190MM ANCHOR STUD GALV EACH CS16190GH</t>
  </si>
  <si>
    <t>FXRSCSCHEM16</t>
  </si>
  <si>
    <t>FXRSLDU75</t>
  </si>
  <si>
    <t>FXRSLDU90</t>
  </si>
  <si>
    <t>FXRSLDU99</t>
  </si>
  <si>
    <t>FXRSPLDRD25</t>
  </si>
  <si>
    <t>FXRSRD16B</t>
  </si>
  <si>
    <t>FXSFCDP75</t>
  </si>
  <si>
    <t>FXSFTOGAF86B</t>
  </si>
  <si>
    <t>TOGGLER ALLIGATOR ANCHOR 8MM FLANGED PER BAG TOGAF86B/6B</t>
  </si>
  <si>
    <t>FXSFTOGBB2B</t>
  </si>
  <si>
    <t>TOGGLER SNAPTOGGLE WITH 1/4INCH SCREWA PER BAG TOGBB/2B</t>
  </si>
  <si>
    <t>FXSTRP1308</t>
  </si>
  <si>
    <t>FXSTRP1310</t>
  </si>
  <si>
    <t>FXSTRP14006PP</t>
  </si>
  <si>
    <t>FXSTRP14014PP</t>
  </si>
  <si>
    <t>RAPID STAPLES 140/14 14MM  PKT OF 2000  RS140142PP</t>
  </si>
  <si>
    <t>FXSTRS1378</t>
  </si>
  <si>
    <t>RAPID STAPLES 137/8 8MM     BOX OF 5000 RS1378</t>
  </si>
  <si>
    <t>CUP WASHER NO.8 N/P  P/EA</t>
  </si>
  <si>
    <t>WASHER M6 X 19 RND   GALV P/EA</t>
  </si>
  <si>
    <t>FXWAG08</t>
  </si>
  <si>
    <t>WASHER M8 X 22 RND   GALV P/EA</t>
  </si>
  <si>
    <t>WASHER M10 X 25 RND  GALV P/EA</t>
  </si>
  <si>
    <t>WASHER SQ M10 X 50 X 50 X 3 GALV P/ EA</t>
  </si>
  <si>
    <t>WASHER M12 X 28 RND  GALV P/EA</t>
  </si>
  <si>
    <t>WASHER SQ M12 X 50 X 50 X 3 GALV P/ EA</t>
  </si>
  <si>
    <t>FXWAG16</t>
  </si>
  <si>
    <t>WASHER RND M16 X 34  GALV  P/ EA</t>
  </si>
  <si>
    <t>WASHER SQ M16 X 50 X 50 X 3 GALV P/ EA</t>
  </si>
  <si>
    <t>FXWAG20S50503</t>
  </si>
  <si>
    <t>WASHER SQ M20 X 50 X 50 X 3 GALV P/ EA</t>
  </si>
  <si>
    <t>WASHER SQ M10 X 50 X 50 X 3 S/S T316 P/ EA</t>
  </si>
  <si>
    <t>WASHER RND M12 X 24 X 1.6  S/S T316 P/ EA</t>
  </si>
  <si>
    <t>WASHER SQ M12 X 50 X 50 X 3 S/S T316 P/ EA</t>
  </si>
  <si>
    <t>WASHER RND M16 X 30  SS T316 PER EACH</t>
  </si>
  <si>
    <t>FXWASS20S50316</t>
  </si>
  <si>
    <t>WASHER SQ M20 X 50 X 50 X 3 S/S T316 P/ EA</t>
  </si>
  <si>
    <t>FXWAZF0832</t>
  </si>
  <si>
    <t>WASHER RND M8 X 32   FENDER Z/P P/ EA</t>
  </si>
  <si>
    <t>FXWAZF10L</t>
  </si>
  <si>
    <t>WASHER RND M10 X 32  FENDER Z/P P/ EA</t>
  </si>
  <si>
    <t>FXWAZF316114</t>
  </si>
  <si>
    <t>WASHER 3/16 X 1 1/4  FENDER Z/P P/ EA</t>
  </si>
  <si>
    <t>GDCDTGVDBLE</t>
  </si>
  <si>
    <t>GE3M61051183</t>
  </si>
  <si>
    <t>3M GP SAFETY WALK ANTI SLIP TREAD BLACK 51MM X 18.3M</t>
  </si>
  <si>
    <t>GEAFAR252P</t>
  </si>
  <si>
    <t>AEROFAST 4M X 25MM TIEDOWN TWIN PACK     TWFLK4</t>
  </si>
  <si>
    <t>GEAFAR25TP</t>
  </si>
  <si>
    <t>AEROFAST 4M X 25MM TIEDOWN TRIPLE PACK    TPFLK4</t>
  </si>
  <si>
    <t>GEAFHDCN8X5</t>
  </si>
  <si>
    <t>AEROFAST HEAVY DUTY CARGO NET 8FT X 5FT HDCN-8X5</t>
  </si>
  <si>
    <t>GEAFRRCL3</t>
  </si>
  <si>
    <t>AEROFAST 3M ROOF RACK TIEDOWN TWIN PACK RRCL3</t>
  </si>
  <si>
    <t>GEAFTDAR5006</t>
  </si>
  <si>
    <t>AEROFAST 6M TIEDOWN H/DUTY RATCH C/W HOOK C50-06</t>
  </si>
  <si>
    <t>GEAFTWMR5</t>
  </si>
  <si>
    <t>AEROFAST 5M X 25MM TIE DOWN MINI RATCHET TWIN PACK TWMR5</t>
  </si>
  <si>
    <t>GEATH002</t>
  </si>
  <si>
    <t>HOME PRO ATTIC HATCH    HPH 002</t>
  </si>
  <si>
    <t>GEATLSTD</t>
  </si>
  <si>
    <t>HOME PRO WOODEN ATTIC LADDER  STANDARD</t>
  </si>
  <si>
    <t>GEBBSBL30XL</t>
  </si>
  <si>
    <t>BIG BLACK SACKS BINLINER XL 30S WHITE BAGS HANDY ROLL</t>
  </si>
  <si>
    <t>GEBBSGG10</t>
  </si>
  <si>
    <t>BIG BLACK SACKS GREAT GARDEN 10S XT BULK ROLL</t>
  </si>
  <si>
    <t>GEBBSLC100DB</t>
  </si>
  <si>
    <t>BIG BLACK SACKS LOW COST XL 100S IN A DISPENSER BOX</t>
  </si>
  <si>
    <t>GEBBSWBL6XT</t>
  </si>
  <si>
    <t>BIG BLACK SACKS WHEELYBIN LINER 6S XT HANDY TRADE ROLL</t>
  </si>
  <si>
    <t>GEBBSXT5</t>
  </si>
  <si>
    <t>BIG BLACK SACKS EXTRA THICK 5S HANDY TRADE ROLL</t>
  </si>
  <si>
    <t>GECOWM1820</t>
  </si>
  <si>
    <t>COSIO ECOCIL WEEDMAT  1.80M X 20M ROLL       GEOECO18020</t>
  </si>
  <si>
    <t>GECOWM90020</t>
  </si>
  <si>
    <t>COSIO ECOCIL WEEDMAT  900MM X 20M ROLL       GEOECO9020</t>
  </si>
  <si>
    <t>GECRC2085</t>
  </si>
  <si>
    <t>CRC ZINC IT RUST PROTECT 350G 2085</t>
  </si>
  <si>
    <t>GECRC2087</t>
  </si>
  <si>
    <t>CRC BRIGHT ZINC 400ML 2087</t>
  </si>
  <si>
    <t>GECRC2089</t>
  </si>
  <si>
    <t>CRC BLACK ZINC 400ML 2089</t>
  </si>
  <si>
    <t>GECRC2091</t>
  </si>
  <si>
    <t>CRC PRIME IT GALVANIC RUST PROTECTION 400ML 2091</t>
  </si>
  <si>
    <t>GECRC2187</t>
  </si>
  <si>
    <t>CRC BRIGHT ZINC 1L      2187</t>
  </si>
  <si>
    <t>GECRC3141</t>
  </si>
  <si>
    <t>CRC MOLYGRAPH EP MULTI PURPOSE GREASE  397G 3141</t>
  </si>
  <si>
    <t>GECRC556210</t>
  </si>
  <si>
    <t>CRC 5.56 MULTI PURPOSE 210ML  5028</t>
  </si>
  <si>
    <t>GECRC556400</t>
  </si>
  <si>
    <t>CRC 5.56 MULTI PURPOSE 400ML  5005</t>
  </si>
  <si>
    <t>GECRC55670</t>
  </si>
  <si>
    <t>CRC 5.56 MULTI PURPOSE 70ML   MINI CAN 5002</t>
  </si>
  <si>
    <t>GECRC7072</t>
  </si>
  <si>
    <t>ADOS BUILDERS FILL 250ML  7072</t>
  </si>
  <si>
    <t>GECRC808</t>
  </si>
  <si>
    <t>CRC 808 SILICONE SPRAY 500ML  3055</t>
  </si>
  <si>
    <t>GEELS15001S</t>
  </si>
  <si>
    <t>ELEMENT SHELF WALLSTRIP  WHITE 1500MM S15001S</t>
  </si>
  <si>
    <t>GEEXP66660693</t>
  </si>
  <si>
    <t>GEFC76055</t>
  </si>
  <si>
    <t>SILT FENCE CLIPS PER 100   76055</t>
  </si>
  <si>
    <t>GEFC76468</t>
  </si>
  <si>
    <t>SILT FENCE CLIPS PER 250   76468</t>
  </si>
  <si>
    <t>GEFC76772</t>
  </si>
  <si>
    <t>SILT FENCE CLIPS PER 500   76772</t>
  </si>
  <si>
    <t>GEFEQHV127415</t>
  </si>
  <si>
    <t>QUELL 1KG HOME/VEHICLE FIRE EXTINGUISHER    127415</t>
  </si>
  <si>
    <t>GEFSBSC2</t>
  </si>
  <si>
    <t>BITUFOAM CORRUGATED PROFILE 2M PACK</t>
  </si>
  <si>
    <t>GEFW76265</t>
  </si>
  <si>
    <t>SILT FENCE GALV SOFT WIRE 650M COIL   76265</t>
  </si>
  <si>
    <t>GEGLIDECOTE</t>
  </si>
  <si>
    <t>GEHAZANNSUBSP</t>
  </si>
  <si>
    <t>HAZARDCO SPANBILD ANNUAL SUBSCRIPTION VAS</t>
  </si>
  <si>
    <t>GEHAZMCM</t>
  </si>
  <si>
    <t>HAZARDCO CONSTRUCTION ANNUAL MEMBERSHIP   MCM</t>
  </si>
  <si>
    <t>GEHAZMIM</t>
  </si>
  <si>
    <t>HAZARDCO WORKPLACE MEETING   MIM</t>
  </si>
  <si>
    <t>GEHAZMIR</t>
  </si>
  <si>
    <t>HAZARDCO HEALTH &amp; SAFETY REVIEW   MIR</t>
  </si>
  <si>
    <t>GEHAZMPFM</t>
  </si>
  <si>
    <t>HAZARDCO FACTORY ANNUAL SUBSCRIPTION   MFMM</t>
  </si>
  <si>
    <t>GEHAZOT3</t>
  </si>
  <si>
    <t>HAZARDCO ONLINE TRAINING 3 OT3</t>
  </si>
  <si>
    <t>GEHAZSITEHB</t>
  </si>
  <si>
    <t>GEHAZSITEPK</t>
  </si>
  <si>
    <t>GEHAZSITEPKSP</t>
  </si>
  <si>
    <t>HAZARDCO SPANBILD SITE PACK  VSP</t>
  </si>
  <si>
    <t>GEHAZSWP</t>
  </si>
  <si>
    <t>GEHAZSWPW</t>
  </si>
  <si>
    <t>GEHAZTEAMPK</t>
  </si>
  <si>
    <t>GEHF46005</t>
  </si>
  <si>
    <t>GEHR3821</t>
  </si>
  <si>
    <t>TRADEGEAR AEROTEC STOCKINETTE 2.5KG ROLL    3821/2.5KG</t>
  </si>
  <si>
    <t>GEHR3823</t>
  </si>
  <si>
    <t>TRADEGEAR AEROTEC STOCKINETTE 1KG ROLL    3821/1KG</t>
  </si>
  <si>
    <t>GEHR3824</t>
  </si>
  <si>
    <t>TRADEGEAR AEROTEC STOCKINETTE 5M PACK     3821/5M</t>
  </si>
  <si>
    <t>GEHTEH05</t>
  </si>
  <si>
    <t>FAKRO 830 X 980 UNIVERSAL FLASHING KIT TO FX05 SKYLIGHT EH05</t>
  </si>
  <si>
    <t>GEHTFX05</t>
  </si>
  <si>
    <t>FAKRO 830 X 980 FIXED SKYLIGHT FX05</t>
  </si>
  <si>
    <t>GEITWRCS0006</t>
  </si>
  <si>
    <t>BRAIDED CORD 6MM X 10M RCS0006</t>
  </si>
  <si>
    <t>GEITWRHP0412</t>
  </si>
  <si>
    <t>GENERAL PURPOSE PP CORD 4MM X 12M  RHP0412</t>
  </si>
  <si>
    <t>GEITWRMC0330</t>
  </si>
  <si>
    <t>ROPE PE MINICOIL 3MM X 30M    GREEN  RMC0330</t>
  </si>
  <si>
    <t>GEITWRMC0420</t>
  </si>
  <si>
    <t>ROPE PE MINICOIL 4MM X 20M    YELLOW RMC0420</t>
  </si>
  <si>
    <t>GEITWRMC0615</t>
  </si>
  <si>
    <t>ROPE PE MINICOIL 6MM X 15M    GREEN  RMC0615</t>
  </si>
  <si>
    <t>GEITWRPT1006M</t>
  </si>
  <si>
    <t>ROPE PP FILM REEL 6MM   RPT1006 PER METRE</t>
  </si>
  <si>
    <t>GEKCNRMWP480</t>
  </si>
  <si>
    <t>KIWICARE NO RATS &amp; MICE W/PRF BAIT 480G 53050</t>
  </si>
  <si>
    <t>GEKPMS6060</t>
  </si>
  <si>
    <t>KIMBERLEY HEAVY DUTY MANHOLE FRAME 600 X 600 KMH02</t>
  </si>
  <si>
    <t>GELA3STEP150</t>
  </si>
  <si>
    <t>TRADE SERIES ALUMINIUM 3 STEP LADDER 150KG</t>
  </si>
  <si>
    <t>GELA3STEPWIDE</t>
  </si>
  <si>
    <t>GELA4STEP150</t>
  </si>
  <si>
    <t>TRADE SERIES ALUMINIUM 4 STEP LADDER 150KG</t>
  </si>
  <si>
    <t>GELA6STEP150</t>
  </si>
  <si>
    <t>TRADE SERIES ALUMINIUM 6 STEP COMBO LADDER 1.8M-3.3M 150KG</t>
  </si>
  <si>
    <t>GELA7STEP150</t>
  </si>
  <si>
    <t>TRADE SERIES ALUMINIUM 7 STEP COMBO LADDER 2.1M-3.9M 150KG</t>
  </si>
  <si>
    <t>GELA8STEP150</t>
  </si>
  <si>
    <t>TRADE SERIES ALUMINIUM 8 STEP COMBO LADDER 2.4M-4.5M 150KG</t>
  </si>
  <si>
    <t>GELAEXT53150</t>
  </si>
  <si>
    <t>TRADE SERIES ALUMINIUM 9 STEP DBLE EXT LADDER 2.8-4.7MTR</t>
  </si>
  <si>
    <t>GELAEXT65150</t>
  </si>
  <si>
    <t>TRADE SERIES ALUMINIUM 11 STEP DBLE EXT LADDER 3.5-5.94MTR</t>
  </si>
  <si>
    <t>GELAFMT200</t>
  </si>
  <si>
    <t>INDUSTRIAL MOBILE TOWER 2.0M PLATFORM FMT200</t>
  </si>
  <si>
    <t>GELAFMT210</t>
  </si>
  <si>
    <t>INDUSTRIAL MOBILE TOWER 2.0M PLATFORM FMT210</t>
  </si>
  <si>
    <t>GELAFMT300</t>
  </si>
  <si>
    <t>INDUSTRIAL MOBILE TOWER 3.0M PLATFORM FMT300</t>
  </si>
  <si>
    <t>GELAFMT400</t>
  </si>
  <si>
    <t>INDUSTRIAL MOBILE TOWER 4.0M PLATFORM FMT400</t>
  </si>
  <si>
    <t>GELAFMT500</t>
  </si>
  <si>
    <t>INDUSTRIAL MOBILE TOWER 5.0M PLATFORM FMT500</t>
  </si>
  <si>
    <t>GELAFMU200</t>
  </si>
  <si>
    <t>INDUSTRIAL MOBILE TOWER 2.0M PLATFORM FMU200</t>
  </si>
  <si>
    <t>GELAFMU210</t>
  </si>
  <si>
    <t>INDUSTRIAL MOBILE TOWER 2.0M PLATFORM FMU210</t>
  </si>
  <si>
    <t>GELAMM250</t>
  </si>
  <si>
    <t>MINI MOBILE SCAFFOLD     MM250</t>
  </si>
  <si>
    <t>GELAMM410</t>
  </si>
  <si>
    <t>MINI MOBILE SCAFFOLD     MM410</t>
  </si>
  <si>
    <t>GELAOXBOH</t>
  </si>
  <si>
    <t>TRADE SERIES PLATFORM LADDER BOLT ON HANDRAIL     OXBOH</t>
  </si>
  <si>
    <t>GELAOXEL09LFT</t>
  </si>
  <si>
    <t>TRADE SERIES ALUMINIUM 9 STEP DBLE EXT LADDER W/LEVEL FEET</t>
  </si>
  <si>
    <t>GELAOXEL11LFT</t>
  </si>
  <si>
    <t>TRADE SERIES ALUMINIUM 11 STEP DBLE EXT LADDER W/LEVEL FEET</t>
  </si>
  <si>
    <t>GELAOXEL13</t>
  </si>
  <si>
    <t>TRADE SERIES ALUMINIUM 13 STEP DBL EXT LADDER 4.1-7.2MTR</t>
  </si>
  <si>
    <t>GELAOXPL02</t>
  </si>
  <si>
    <t>TRADE SERIES 2 STEP PLATFORM LADDER 150KG     OXPL02</t>
  </si>
  <si>
    <t>GELAOXPL03</t>
  </si>
  <si>
    <t>TRADE SERIES 3 STEP PLATFORM LADDER 150KG     OXPL03</t>
  </si>
  <si>
    <t>GELAOXPL04</t>
  </si>
  <si>
    <t>TRADE SERIES 4 STEP PLATFORM LADDER 150KG     OXPL04</t>
  </si>
  <si>
    <t>GELAOXPL06</t>
  </si>
  <si>
    <t>TRADE SERIES 6 STEP PLATFORM LADDER 150KG     OXPL06</t>
  </si>
  <si>
    <t>GELAOXPLF03</t>
  </si>
  <si>
    <t>OX 3 STEP FIBREGLASS PLATFORM LADDER 150KG     OXPLF03</t>
  </si>
  <si>
    <t>GELAOXPLF04</t>
  </si>
  <si>
    <t>TRADE SERIES 4 STEP FIBREGLASS PLATFORM LADDER 150KG OXPLF04</t>
  </si>
  <si>
    <t>GELAOXPLF06</t>
  </si>
  <si>
    <t>TRADE SERIES 6 STEP FIBREGLASS PLATFORM LADDER 150KG OXPLF06</t>
  </si>
  <si>
    <t>GELAOXPLF08</t>
  </si>
  <si>
    <t>TRADE SERIES 8 STEP FIBREGLASS PLATFORM LADDER 150KG OXPLF08</t>
  </si>
  <si>
    <t>GELAOXWP02</t>
  </si>
  <si>
    <t>GELASAF3000</t>
  </si>
  <si>
    <t>SAFE DECK TOWER    SAF3000</t>
  </si>
  <si>
    <t>GELAWHDP04</t>
  </si>
  <si>
    <t>HEAVY DUTY 800X800 ALUMINIUM MAINTENANCE PLATFORM WHDP04</t>
  </si>
  <si>
    <t>GELAWHPL04</t>
  </si>
  <si>
    <t>WARTHOG PLATFORM LADDER 1.2M 4 STEP WHPL04</t>
  </si>
  <si>
    <t>GELBMFCPSI</t>
  </si>
  <si>
    <t>METWARE FACEPLATE SILVER</t>
  </si>
  <si>
    <t>GELBMFNCSI</t>
  </si>
  <si>
    <t>METWARE FENCEBOX LETTERBOX SILVER</t>
  </si>
  <si>
    <t>GELBMGRL</t>
  </si>
  <si>
    <t>METWARE LARGE RURAL GALV LETTERBOX    LGRL</t>
  </si>
  <si>
    <t>GELBMLCF</t>
  </si>
  <si>
    <t>METWARE LOW COST FLAT TOP     LETTERBOX LCF</t>
  </si>
  <si>
    <t>GELBMLK</t>
  </si>
  <si>
    <t>LETTERBOX MASONRY  LINER KEYED WITH SS FACE PLATE    MLK</t>
  </si>
  <si>
    <t>GELBPPAD25</t>
  </si>
  <si>
    <t>LBP RECORD OF BUILDING WORK FORM PAD OF 25</t>
  </si>
  <si>
    <t>GELBWPHNLB7</t>
  </si>
  <si>
    <t>WILSON LETTERBOX BLACK HNLB7  ** HNZ**</t>
  </si>
  <si>
    <t>GELBWPHNLB8</t>
  </si>
  <si>
    <t>WILSON LETTERBOX BEIGE WITH BLACK LID HNLB8  ** HNZ**</t>
  </si>
  <si>
    <t>GELBWPHNLB9</t>
  </si>
  <si>
    <t>WILSON LETTERBOX MT BLUE HNLB9  ** HNZ**</t>
  </si>
  <si>
    <t>GEMGBS701</t>
  </si>
  <si>
    <t>MARKIT EXIT SIGN GREEN ON WHITE BS NO.701</t>
  </si>
  <si>
    <t>GEMGBS702</t>
  </si>
  <si>
    <t>GEMGDLS270</t>
  </si>
  <si>
    <t>GEMGINT101</t>
  </si>
  <si>
    <t>MARKIT INT SIGN GENTLEMAN BRN INTS 101</t>
  </si>
  <si>
    <t>GEMGINT102</t>
  </si>
  <si>
    <t>MARKIT INT SIGN LADIES BRN    INTS 102</t>
  </si>
  <si>
    <t>GEMGINT103</t>
  </si>
  <si>
    <t>MARKIT INT SIGN RESTROOM BRN  INTS 103</t>
  </si>
  <si>
    <t>GEMGINT117</t>
  </si>
  <si>
    <t>MARKIT INT SIGN DISABLED BLUE INTS 117</t>
  </si>
  <si>
    <t>GEMGSA2LNA</t>
  </si>
  <si>
    <t>MARKIT 2LN LETTER A BLACK ON SILVER 50MM SPECIAL ADHESIVE</t>
  </si>
  <si>
    <t>GEMGSA2LNB</t>
  </si>
  <si>
    <t>MARKIT 2LN LETTER B BLACK ON SILVER 50MM SPECIAL ADHESIVE</t>
  </si>
  <si>
    <t>GEMGSA2LNC</t>
  </si>
  <si>
    <t>MARKIT 2LN LETTER C BLACK ON SILVER 50MM SPECIAL ADHESIVE</t>
  </si>
  <si>
    <t>GEMGSA2LND</t>
  </si>
  <si>
    <t>MARKIT 2LN LETTER D BLACK ON SILVER 50MM SPECIAL ADHESIVE</t>
  </si>
  <si>
    <t>GEMGSA2LNE</t>
  </si>
  <si>
    <t>MARKIT 2LN LETTER E BLACK ON SILVER 50MM SPECIAL ADHESIVE</t>
  </si>
  <si>
    <t>GEMGSA2LNF</t>
  </si>
  <si>
    <t>MARKIT 2LN LETTER F BLACK ON SILVER 50MM SPECIAL ADHESIVE</t>
  </si>
  <si>
    <t>GEMGSASN0</t>
  </si>
  <si>
    <t>MARKIT SN NUMBER 0 BLACK ON SILVER 75MM SPECIAL ADHESIVE</t>
  </si>
  <si>
    <t>GEMGSASN1</t>
  </si>
  <si>
    <t>MARKIT SN NUMBER 1 BLACK ON SILVER 75MM SPECIAL ADHESIVE</t>
  </si>
  <si>
    <t>GEMGSASN2</t>
  </si>
  <si>
    <t>MARKIT SN NUMBER 2 BLACK ON SILVER 75MM SPECIAL ADHESIVE</t>
  </si>
  <si>
    <t>GEMGSASN3</t>
  </si>
  <si>
    <t>MARKIT SN NUMBER 3 BLACK ON SILVER 75MM SPECIAL ADHESIVE</t>
  </si>
  <si>
    <t>GEMGSASN4</t>
  </si>
  <si>
    <t>MARKIT SN NUMBER 4 BLACK ON SILVER 75MM SPECIAL ADHESIVE</t>
  </si>
  <si>
    <t>GEMGSASN5</t>
  </si>
  <si>
    <t>MARKIT SN NUMBER 5 BLACK ON SILVER 75MM SPECIAL ADHESIVE</t>
  </si>
  <si>
    <t>GEMGSASN6</t>
  </si>
  <si>
    <t>MARKIT SN NUMBER 6 BLACK ON SILVER 75MM SPECIAL ADHESIVE</t>
  </si>
  <si>
    <t>GEMGSASN7</t>
  </si>
  <si>
    <t>MARKIT SN NUMBER 7 BLACK ON SILVER 75MM SPECIAL ADHESIVE</t>
  </si>
  <si>
    <t>GEMGSASN8</t>
  </si>
  <si>
    <t>MARKIT SN NUMBER 8 BLACK ON SILVER 75MM SPECIAL ADHESIVE</t>
  </si>
  <si>
    <t>GEMGSASN9</t>
  </si>
  <si>
    <t>MARKIT SN NUMBER 9 BLACK ON SILVER 75MM SPECIAL ADHESIVE</t>
  </si>
  <si>
    <t>GEMGSN75/</t>
  </si>
  <si>
    <t>MARKIT 75MM LTTR BOX  LETTER /   SN NO./</t>
  </si>
  <si>
    <t>GEMGSN750</t>
  </si>
  <si>
    <t>MARKIT 75MM LTTR BOX NO.0     SN NO.0</t>
  </si>
  <si>
    <t>GEMGSN752</t>
  </si>
  <si>
    <t>MARKIT 75MM LTTR BOX NO.2     SN NO.2</t>
  </si>
  <si>
    <t>GEMGSN753</t>
  </si>
  <si>
    <t>MARKIT 75MM LTTR BOX NO.3     SN NO.3</t>
  </si>
  <si>
    <t>GEMGSN754</t>
  </si>
  <si>
    <t>MARKIT 75MM LTTR BOX NO.4     SN NO.4</t>
  </si>
  <si>
    <t>GEMGSN755</t>
  </si>
  <si>
    <t>MARKIT 75MM LTTR BOX NO.5     SN NO.5</t>
  </si>
  <si>
    <t>GEMGSN757</t>
  </si>
  <si>
    <t>MARKIT 75MM LTTR BOX NO.7     SN NO.7</t>
  </si>
  <si>
    <t>GEMGSN758</t>
  </si>
  <si>
    <t>MARKIT 75MM LTTR BOX NO.8     SN NO.8</t>
  </si>
  <si>
    <t>GEMGSN759</t>
  </si>
  <si>
    <t>MARKIT 75MM LTTR BOX NO.9     SN NO.9</t>
  </si>
  <si>
    <t>GEMGSN75A</t>
  </si>
  <si>
    <t>MARKIT 75MM LTTR BOX NO.A     SN NO.A</t>
  </si>
  <si>
    <t>GEMGSN75B</t>
  </si>
  <si>
    <t>MARKIT 75MM LTTR BOX NO.B     SN NO.B</t>
  </si>
  <si>
    <t>GEMGSN75C</t>
  </si>
  <si>
    <t>MARKIT 75MM LTTR BOX NO.C     SN NO.C</t>
  </si>
  <si>
    <t>GEMGSN75D</t>
  </si>
  <si>
    <t>MARKIT 75MM LTTR BOX NO.D     SN NO.D</t>
  </si>
  <si>
    <t>GEMGSSS74</t>
  </si>
  <si>
    <t>MARKIT STD SIGN NO JUNK MAIL  SILVER/BLACK SSS NO.74</t>
  </si>
  <si>
    <t>GEMN332MWC</t>
  </si>
  <si>
    <t>MN SUPER STRENGTH DOOR MAGNETS WITH CUPS  332MWC</t>
  </si>
  <si>
    <t>GEODQBDJM01</t>
  </si>
  <si>
    <t>GEOVACTOT55</t>
  </si>
  <si>
    <t>OVATAPE PVC CONSTRUCTION TAPE 48MM X 50M   OT-50</t>
  </si>
  <si>
    <t>GEPB10</t>
  </si>
  <si>
    <t>9.6L PLASTIC  HANDLE BUCKET</t>
  </si>
  <si>
    <t>GEPF76027</t>
  </si>
  <si>
    <t>GEPH520</t>
  </si>
  <si>
    <t>AHM LARGE B/P PICTURE HOOKS PER EACH    HP520</t>
  </si>
  <si>
    <t>GEPH720</t>
  </si>
  <si>
    <t>AHM SMALL B/P PICTURE HOOKS PER EACH    HP720</t>
  </si>
  <si>
    <t>GEPPSPACEIT</t>
  </si>
  <si>
    <t>SPACE-IT 125MM SQUARE PILE PAD 235MM BASE   SPACE-IT</t>
  </si>
  <si>
    <t>GEPR5350250</t>
  </si>
  <si>
    <t>PROD SYSTEM CLOSIT WALL ACCESS PANEL 262MMX255MM</t>
  </si>
  <si>
    <t>GEPRTARP108H</t>
  </si>
  <si>
    <t>PROMARK HEAVY DUTY TARPAULIN 120GSM 3.0MX2.4M      TARP108H</t>
  </si>
  <si>
    <t>GEPRTARP1210H</t>
  </si>
  <si>
    <t>PROMARK HEAVY DUTY TARPAULIN 120GSM 3.6MX3.0M   TARP1210H</t>
  </si>
  <si>
    <t>GEQKSOS2L</t>
  </si>
  <si>
    <t>QUIK SPIRITS OF SALTS CONCRETE CLEANER 2L QKSOS2L</t>
  </si>
  <si>
    <t>GEQKSOS500ML</t>
  </si>
  <si>
    <t>QUIK SPIRITS OF SALTS CONCRETE CLEANER 500ML QKSOS500ML</t>
  </si>
  <si>
    <t>GERABSS</t>
  </si>
  <si>
    <t>RAVEN BAILOR SAILOR SPONGE    4505</t>
  </si>
  <si>
    <t>GERARP2BB</t>
  </si>
  <si>
    <t>RAVEN BRUSH DRAUGHT SEAL BRNZE RP2B RETAIL PACK 4910</t>
  </si>
  <si>
    <t>GERARP2BS</t>
  </si>
  <si>
    <t>RAVEN BRUSH DRAUGHT SEAL SILV RP2B RETAIL PACK 4911</t>
  </si>
  <si>
    <t>GERARP3915BRZ</t>
  </si>
  <si>
    <t>RAVEN 915MM AUTO WEATHER SEAL BRNZE RP3 RETAIL PACK 4920</t>
  </si>
  <si>
    <t>GERARP48B</t>
  </si>
  <si>
    <t>RAVEN ADHESIVE DOOR &amp; WINDOW W/STRIP BRN RP48 5M PACK 4980</t>
  </si>
  <si>
    <t>GERARP48W</t>
  </si>
  <si>
    <t>RAVEN ADHESIVE DOOR &amp; WINDOW W/STRIP WHT RP48 5M PACK 4981</t>
  </si>
  <si>
    <t>GERARP55BR</t>
  </si>
  <si>
    <t>RAVEN ADHESIVE WINDOW WEATHER  STRIPS BROWN RP55 4970</t>
  </si>
  <si>
    <t>GERARP5S</t>
  </si>
  <si>
    <t>RAVEN 915MM BASIC WEATHER SEAL SILVER RP5 RETAIL PACK 4941</t>
  </si>
  <si>
    <t>GERARP61</t>
  </si>
  <si>
    <t>RAVEN 5X7MM DRAUGHT EXCLUDER  GREY RP61 5M RETAIL PACK 4986</t>
  </si>
  <si>
    <t>GERARP8SI6</t>
  </si>
  <si>
    <t>RAVEN DOOR SEAL RP8SI 600MM WITH SILICON RUBBER</t>
  </si>
  <si>
    <t>GERARP8SI820</t>
  </si>
  <si>
    <t>RAVEN DOOR SEAL RP8SI 820MM WITH SILICON RUBBER</t>
  </si>
  <si>
    <t>GERARP8SI920</t>
  </si>
  <si>
    <t>RAVEN DOOR SEAL RP8SI 920MM  A8SIC36</t>
  </si>
  <si>
    <t>GERASF30B</t>
  </si>
  <si>
    <t>RAVEN PVC ADHESIVE DOOR&amp;WINDOW W/STRIP BRN SF30 5M PACK 5952</t>
  </si>
  <si>
    <t>GERASF30W</t>
  </si>
  <si>
    <t>RAVEN PVC ADHESIVE DOOR&amp;WINDOW W/STRIP WHT SF30 5M PACK 5951</t>
  </si>
  <si>
    <t>GERCBK</t>
  </si>
  <si>
    <t>CRAYONS RETSOL BLACK          MC100BK</t>
  </si>
  <si>
    <t>GERCR</t>
  </si>
  <si>
    <t>CRAYONS RETSOL RED            MC100R</t>
  </si>
  <si>
    <t>GESACAVTH10</t>
  </si>
  <si>
    <t>CAVIUS THERMAL HEAT DETECTOR CAVTH10</t>
  </si>
  <si>
    <t>GESB19300</t>
  </si>
  <si>
    <t>THERMASTRAP 201 19MM X 300M</t>
  </si>
  <si>
    <t>LEGGE 1961 FLUSH PULL 120X35MM SS    DAX1961SSS-01</t>
  </si>
  <si>
    <t>LEGGE 1961 FLUSH PULL 150X45MM SS    DAX1961SSS-02</t>
  </si>
  <si>
    <t>GESDPRO2001</t>
  </si>
  <si>
    <t>ELEMENT SINGLE SHELF BRACKET 200MM    WHITE PRO2001</t>
  </si>
  <si>
    <t>GESF76662</t>
  </si>
  <si>
    <t>SILT SOCK 225MM X 3M FILLED   76662</t>
  </si>
  <si>
    <t>GESFFX48</t>
  </si>
  <si>
    <t>EASYRAIL FIXED COUPLER</t>
  </si>
  <si>
    <t>GESFIN48</t>
  </si>
  <si>
    <t>GESFSW48</t>
  </si>
  <si>
    <t>EASYRAIL SWIVEL COUPLER</t>
  </si>
  <si>
    <t>GESHAP013955P</t>
  </si>
  <si>
    <t>SHARPIE PROFESSIONAL MARKER - CHISEL 1X5MM-BLACK TAP013955P</t>
  </si>
  <si>
    <t>GESLAQ21BLK</t>
  </si>
  <si>
    <t>SCHLEGEL AQUAMAC 21 BLACK PER METRE  AQ21BLK</t>
  </si>
  <si>
    <t>GESMAS</t>
  </si>
  <si>
    <t>SAFETYMATE ANNUAL SUBSCRIPTION</t>
  </si>
  <si>
    <t>GESMQR20</t>
  </si>
  <si>
    <t>SAFETYMATE QR CODES 20 PACK</t>
  </si>
  <si>
    <t>GESMQR50</t>
  </si>
  <si>
    <t>SAFETYMATE QR CODES 50 PACK</t>
  </si>
  <si>
    <t>GESMSP</t>
  </si>
  <si>
    <t>SAFETYMATE SITE PACK</t>
  </si>
  <si>
    <t>GESSLED10S</t>
  </si>
  <si>
    <t>STAFFY 10W LED SOLAR SENSOR SECURITY LIGHT LED10S</t>
  </si>
  <si>
    <t>GEST0315502</t>
  </si>
  <si>
    <t>GEST1205018</t>
  </si>
  <si>
    <t>GEST1346048</t>
  </si>
  <si>
    <t>S/TAPE 48MMX45M DUCT TAPE SILVER CLOTH 1346 048   906027</t>
  </si>
  <si>
    <t>GEST14109630</t>
  </si>
  <si>
    <t>S/TAPE PVC POLY TAPE 96MMX30M BLACK 1410 096   908888</t>
  </si>
  <si>
    <t>GEST47064810S</t>
  </si>
  <si>
    <t>GEST55009512</t>
  </si>
  <si>
    <t>S/TAPE 5MMX9MMX12M WHT DRAUGHT STOP TAPE 906379</t>
  </si>
  <si>
    <t>GESU76029</t>
  </si>
  <si>
    <t>SILT SOCK 130MM X 1M UNFILLED   76029</t>
  </si>
  <si>
    <t>GESWFT30</t>
  </si>
  <si>
    <t>GETEFCORR</t>
  </si>
  <si>
    <t>ECOFOAM CORRUGATED PROFILE 2M PACK</t>
  </si>
  <si>
    <t>GETEFS2525</t>
  </si>
  <si>
    <t>ECOFOAM 25MM X 25MM 2M PREPACK</t>
  </si>
  <si>
    <t>GEVPCK60</t>
  </si>
  <si>
    <t>VUPLEX CARE KIT INCL 60ML SPRAY &amp; CLOTH</t>
  </si>
  <si>
    <t>GEWB1122BN</t>
  </si>
  <si>
    <t>GEWB1122SCP</t>
  </si>
  <si>
    <t>GEWB1148BN</t>
  </si>
  <si>
    <t>GEWB3010PB</t>
  </si>
  <si>
    <t>GEWB5135SCP</t>
  </si>
  <si>
    <t>GEWB5175PB</t>
  </si>
  <si>
    <t>GEWB5186PB</t>
  </si>
  <si>
    <t>GEWB5193BLK</t>
  </si>
  <si>
    <t>GEWB5229BLK</t>
  </si>
  <si>
    <t>GEWB5256</t>
  </si>
  <si>
    <t>GEWB5264BN</t>
  </si>
  <si>
    <t>GEWB5265BN</t>
  </si>
  <si>
    <t>GEWB5277</t>
  </si>
  <si>
    <t>WB HINGE PIN DOOR STOP  5277</t>
  </si>
  <si>
    <t>GEWB53670SS</t>
  </si>
  <si>
    <t>GEWB53671SS</t>
  </si>
  <si>
    <t>GEWB53672SS</t>
  </si>
  <si>
    <t>GEWB53673SS</t>
  </si>
  <si>
    <t>GEWB53674SS</t>
  </si>
  <si>
    <t>GEWB53675SS</t>
  </si>
  <si>
    <t>GEWB53676SS</t>
  </si>
  <si>
    <t>GEWB53677SS</t>
  </si>
  <si>
    <t>GEWB53678SS</t>
  </si>
  <si>
    <t>GEWB53679SS</t>
  </si>
  <si>
    <t>GEWB5371ASS</t>
  </si>
  <si>
    <t>GEWB5371BSS</t>
  </si>
  <si>
    <t>GEWB5371CSS</t>
  </si>
  <si>
    <t>GEWB5371DSS</t>
  </si>
  <si>
    <t>GEWB5371SS</t>
  </si>
  <si>
    <t>GEWB7005PB</t>
  </si>
  <si>
    <t>GEWB7007PB</t>
  </si>
  <si>
    <t>GEWB7098SS</t>
  </si>
  <si>
    <t>GEWB8102ESC</t>
  </si>
  <si>
    <t>GEZNHCR1150</t>
  </si>
  <si>
    <t>GEZNHCR1200</t>
  </si>
  <si>
    <t>GEZNHCR1250</t>
  </si>
  <si>
    <t>GEZNHCR1300</t>
  </si>
  <si>
    <t>GEZNHWW0014</t>
  </si>
  <si>
    <t>ZENITH TIE WIRE GALV 14G X 20M COIL HWW0014</t>
  </si>
  <si>
    <t>GEZNHWW0016</t>
  </si>
  <si>
    <t>ZENITH TIE WIRE GALV 16G X 30M COIL HWW0016</t>
  </si>
  <si>
    <t>GEZNJAL4030</t>
  </si>
  <si>
    <t>ZENITH CHAIN 4MM LONG LINK    PER METRE JAL4030</t>
  </si>
  <si>
    <t>GEZNJCC0010</t>
  </si>
  <si>
    <t>ZENITH 10.0MM D GALV SHACKLE  JCC0010</t>
  </si>
  <si>
    <t>GEZNJCC0012</t>
  </si>
  <si>
    <t>ZENITH 12.0MM D GALV SHACKLE  JCC0012</t>
  </si>
  <si>
    <t>GEZNRBB8015</t>
  </si>
  <si>
    <t>ZENITH SASH CORD (NO 8)   7MM X 15M    RBB8015</t>
  </si>
  <si>
    <t>GEZNRMP100</t>
  </si>
  <si>
    <t>GEZNRMP1004</t>
  </si>
  <si>
    <t>GEZNWEB1025</t>
  </si>
  <si>
    <t>ZENITH 25MM ANGLE BRACKET ZP  CARD 4 WEB1025</t>
  </si>
  <si>
    <t>GEZNWEB1038</t>
  </si>
  <si>
    <t>ZENITH 38MM ANGLE BRACKET ZP  CARD 4 WEB1038</t>
  </si>
  <si>
    <t>GEZNWEB1050</t>
  </si>
  <si>
    <t>ZENITH 50MM ANGLE BRACKET ZP  CARD 4 WEB1050</t>
  </si>
  <si>
    <t>GEZNWEB1063</t>
  </si>
  <si>
    <t>ZENITH 63MM ANGLE BRACKET ZP  CARD 4 WEB1063</t>
  </si>
  <si>
    <t>GEZNWEB1075</t>
  </si>
  <si>
    <t>ZENITH 75MM ANGLE BRACKET ZP  CARD 4 WEB1075</t>
  </si>
  <si>
    <t>GEZNWLA0013</t>
  </si>
  <si>
    <t>GEZNWLA0032</t>
  </si>
  <si>
    <t>GEZNWLB0420</t>
  </si>
  <si>
    <t>ZENITH 6.1X50MM EYE BOLT ZP 14MM EYE 75MM LGTH CD WLB0420</t>
  </si>
  <si>
    <t>GEZNWLB0640</t>
  </si>
  <si>
    <t>ZENITH 9.2X107MM EYE BOLT ZP 25MM EYE 148MM LGTH CD WLB0640</t>
  </si>
  <si>
    <t>GEZNWLB0660</t>
  </si>
  <si>
    <t>ZENITH 9.2X152MM EYE BOLT ZP 25MM EYE 200MM LGTH CD WLB0660</t>
  </si>
  <si>
    <t>GEZNWLC1065</t>
  </si>
  <si>
    <t>ZENITH 5 X 65MM CEILING HOOK  ZP CARDED WLC1065</t>
  </si>
  <si>
    <t>GEZNWLC1075</t>
  </si>
  <si>
    <t>ZENITH 5 X 75MM CEILING HOOK  ZP CARDED WLC1075</t>
  </si>
  <si>
    <t>GEZNWPB0006</t>
  </si>
  <si>
    <t>ZENITH 6MMX60MM SNAP HOOK SNAG FREE CARDED WPB0006</t>
  </si>
  <si>
    <t>GEZNWPF0010</t>
  </si>
  <si>
    <t>ZENITH 10MM TURNBUCKLE ZP     CARDED WPF0010</t>
  </si>
  <si>
    <t>GEZNWPH0005</t>
  </si>
  <si>
    <t>ZENITH 5MM D SHACKLE GALV CARDED   WPH0005</t>
  </si>
  <si>
    <t>GEZNWPH0008</t>
  </si>
  <si>
    <t>ZENITH 8MM D SHACKLE GALV CARDED   WPH0008</t>
  </si>
  <si>
    <t>GEZNWPN0006</t>
  </si>
  <si>
    <t>ZENITH 6MM E &amp; E TURNBUCKLE   CARDED WPN0006</t>
  </si>
  <si>
    <t>GEZNWSS5150</t>
  </si>
  <si>
    <t>GPAT00600</t>
  </si>
  <si>
    <t>GPAT00612</t>
  </si>
  <si>
    <t>GPAT00614</t>
  </si>
  <si>
    <t>GPAT01600</t>
  </si>
  <si>
    <t>GPAT01608</t>
  </si>
  <si>
    <t>GPATEL67360</t>
  </si>
  <si>
    <t>GPBT1000MG</t>
  </si>
  <si>
    <t>BAILEY BT1000 WATER TANK 1000 LTR - MIST GREEN</t>
  </si>
  <si>
    <t>GPBT13500MG</t>
  </si>
  <si>
    <t>BAILEY BT13500 WATER TANK 13500 LTR - MIST GREEN</t>
  </si>
  <si>
    <t>GPBT1800MG</t>
  </si>
  <si>
    <t>BAILEY BT1800 WATER TANK 1800 LTR - MIST GREEN</t>
  </si>
  <si>
    <t>GPBT2100MG</t>
  </si>
  <si>
    <t>BAILEY BT2100 WATER TANK 2100 LTR - MIST GREEN</t>
  </si>
  <si>
    <t>GPBT25000MG</t>
  </si>
  <si>
    <t>BAILEY BT25000 WATER TANK 25000 LTR - MIST GREEN</t>
  </si>
  <si>
    <t>GPBT425MG</t>
  </si>
  <si>
    <t>BAILEY BT425 WATER TANK 425 LTR - MIST GREEN</t>
  </si>
  <si>
    <t>GPBT5000MG</t>
  </si>
  <si>
    <t>BAILEY BT5000 WATER TANK 5000 LTR - MIST GREEN</t>
  </si>
  <si>
    <t>GPBT900MG</t>
  </si>
  <si>
    <t>BAILEY BT900 WATER TANK 900 LTR - MIST GREEN</t>
  </si>
  <si>
    <t>GPBTS2000MG</t>
  </si>
  <si>
    <t>BAILEY BTS2000 SLIM LINE WATER TANK 2000 LTR - MIST GREEN</t>
  </si>
  <si>
    <t>GPBTS4000MG</t>
  </si>
  <si>
    <t>BAILEY BTS4000 SLIM LINE WATER TANK 4000 LTR - MIST GREEN</t>
  </si>
  <si>
    <t>GPDE5500L</t>
  </si>
  <si>
    <t>DEVAN 5500 LTR WATER TANK TT05S</t>
  </si>
  <si>
    <t>GPHQ1820120</t>
  </si>
  <si>
    <t>GPHQ1821520</t>
  </si>
  <si>
    <t>GARDENA HOSE CONNECTOR 13MM HOSE 18215</t>
  </si>
  <si>
    <t>GPHQ1823220</t>
  </si>
  <si>
    <t>GARDENA HOSE JOINER / REPAIRER 13MM HOSE 18232</t>
  </si>
  <si>
    <t>GPHQ1829120</t>
  </si>
  <si>
    <t>GARDENA BASIC HOSE TAP SET 18291-20</t>
  </si>
  <si>
    <t>GPHQ1830020</t>
  </si>
  <si>
    <t>GARDENA CLASSIC ADJUSTABLE SPRAY NOZZLE 18300</t>
  </si>
  <si>
    <t>GPHQ1830120</t>
  </si>
  <si>
    <t>GARDENA CLASSIC CLEANING NOZZLE GUN 18301</t>
  </si>
  <si>
    <t>GPHQ1831120</t>
  </si>
  <si>
    <t>GARDENA CLASSIC WATER SPRAYER GUN 18311</t>
  </si>
  <si>
    <t>GPHQ1831320</t>
  </si>
  <si>
    <t>GPHQG18040</t>
  </si>
  <si>
    <t>GARDENA COMFORTFLEX HOSE CONNECTION SET  G18040</t>
  </si>
  <si>
    <t>GPHQG18158</t>
  </si>
  <si>
    <t>GARDENA CLASSIC 19MM X 20M HOSE &amp; FITTINGS  G18158</t>
  </si>
  <si>
    <t>GPHQG18171</t>
  </si>
  <si>
    <t>GARDENA FLEX 13MM X 15M UNFITTED  G18171</t>
  </si>
  <si>
    <t>GPHQG18173</t>
  </si>
  <si>
    <t>GARDENA FLEX 13MM X 30M UNFITTED  G18173</t>
  </si>
  <si>
    <t>GPHQG18181</t>
  </si>
  <si>
    <t>GARDENA HIGHFLEX 13MM X 15M UNFITTED  G18181</t>
  </si>
  <si>
    <t>GPHQG18183</t>
  </si>
  <si>
    <t>GARDENA HIGHFLEX 13MM X 30M UNFITTED  G18183</t>
  </si>
  <si>
    <t>GPHQG8194</t>
  </si>
  <si>
    <t>GARDENA MULTIPLE HOSE OUTLET  G8194</t>
  </si>
  <si>
    <t>GPHQG921</t>
  </si>
  <si>
    <t>GARDENA ADAPTOR SPRINKLE 3/4in BSP  G921</t>
  </si>
  <si>
    <t>GPHQG931</t>
  </si>
  <si>
    <t>GARDENA COUPLER HOSE CONNECTOR G931</t>
  </si>
  <si>
    <t>GPHQG934</t>
  </si>
  <si>
    <t>GARDENA COUPLER HOSE 3 WAY  G934</t>
  </si>
  <si>
    <t>GPHQG942</t>
  </si>
  <si>
    <t>GARDENA CONNECTOR TAIL WITH CONTROL VALVE G942</t>
  </si>
  <si>
    <t>GPSCSS9155070</t>
  </si>
  <si>
    <t>70% SHADE CLOTH BLK .915 X 50M ROLL</t>
  </si>
  <si>
    <t>GPSIGM1511K</t>
  </si>
  <si>
    <t>GARDEN SHED 1530WX1080DX1830-1770H KARAKA KITSET INCL FLOOR</t>
  </si>
  <si>
    <t>GPSIGM1815</t>
  </si>
  <si>
    <t>GARDEN SHED 1830WX1530DX1980-1830H KARAKA KITSET INCL FLOOR</t>
  </si>
  <si>
    <t>GPUBPDEKJAK</t>
  </si>
  <si>
    <t>DECK JACK TIMBER TOPS ADJUSTABLE</t>
  </si>
  <si>
    <t>GPWB1390068</t>
  </si>
  <si>
    <t>GREENS TRADEPRO XTREME WHEELBARROW   1390068</t>
  </si>
  <si>
    <t>GPWBEBRW</t>
  </si>
  <si>
    <t>NZ WHEELBARROWS CONCRETER BARROW WBEBRW</t>
  </si>
  <si>
    <t>GPWMP200</t>
  </si>
  <si>
    <t>HAEB85345</t>
  </si>
  <si>
    <t>ELBA OVEN SINGLE 72L 5 FUNCTION WHITE OB60SC5CRW1</t>
  </si>
  <si>
    <t>HAEBCE604CW</t>
  </si>
  <si>
    <t>ELBA COOKTOP CERAMIC BLACK GLASS CE604CW3</t>
  </si>
  <si>
    <t>HAEBCE604CX</t>
  </si>
  <si>
    <t>ELBA COOKTOP CERAMIC S/S  CE604CX3</t>
  </si>
  <si>
    <t>HAEBOB60SC5CRX</t>
  </si>
  <si>
    <t>ELBA OVEN SINGLE S/STEEL    OB60SC5CRX1</t>
  </si>
  <si>
    <t>HAETD90D25ESPA5</t>
  </si>
  <si>
    <t>INDESIT MICROWAVE WITH GRILL FUNCTION 23L 900W S/STEEL</t>
  </si>
  <si>
    <t>HAFP24328</t>
  </si>
  <si>
    <t>F&amp;P FRIDGE FREEZER SIDE BY SIDE ICE &amp; WATER RX611DUX1</t>
  </si>
  <si>
    <t>HAFP80742</t>
  </si>
  <si>
    <t>F&amp;P MICROWAVE OVEN  OM25BLCX1</t>
  </si>
  <si>
    <t>Cooktop F&amp;P Ceramic</t>
  </si>
  <si>
    <t>Cooktop Elba Ceramic</t>
  </si>
  <si>
    <t>Cooktop F&amp;P Touch &amp; Slide</t>
  </si>
  <si>
    <t>F&amp;P DESIGNER COOKTOP CERAMIC TOUCH &amp; SLIDE  CE604DTB1</t>
  </si>
  <si>
    <t>Cooktop F&amp;P Gas on Glass 2 Burner LPG</t>
  </si>
  <si>
    <t>Cooktop F&amp;P Gas on Glass 2 Burner NG</t>
  </si>
  <si>
    <t>Cooktop F&amp;P Gas on Glass 1 Burner LPG</t>
  </si>
  <si>
    <t>Cooktop F&amp;P Gas on Glass 1 Burner NG</t>
  </si>
  <si>
    <t>Cooktop F&amp;P Gas on Glass 3 Burner LPG</t>
  </si>
  <si>
    <t>Cooktop F&amp;P Gas on Glass 3 Burner NG</t>
  </si>
  <si>
    <t>Cooktop F&amp;P Gas 4 Burner LPG</t>
  </si>
  <si>
    <t>Cooktop F&amp;P Gas 4 Burner NG</t>
  </si>
  <si>
    <t>Cooktop F&amp;P Gas 4 Burner</t>
  </si>
  <si>
    <t>Cooktop Elba Gas</t>
  </si>
  <si>
    <t>Cooktop F&amp;P Gas on Glass 4 Burner LPG</t>
  </si>
  <si>
    <t>Cooktop F&amp;P Gas on Glass 4 Burner NG</t>
  </si>
  <si>
    <t>Cooktop F&amp;P Gas on Steel 4 Burner</t>
  </si>
  <si>
    <t>HAFPCG60DX1</t>
  </si>
  <si>
    <t>Cooktop F&amp;P Gas 5 Burner LPG</t>
  </si>
  <si>
    <t>Cooktop F&amp;P Gas 5 Burner NG</t>
  </si>
  <si>
    <t>HAFPCG905DLPGB</t>
  </si>
  <si>
    <t>F&amp;P GAS ON GLASS COOKTOP 5 BURNER LPG  CG905DLPGB1</t>
  </si>
  <si>
    <t>Cooktop F&amp;P Gas on Glass 5 Burner LPG</t>
  </si>
  <si>
    <t>HAFPCG905DNGGB</t>
  </si>
  <si>
    <t>F&amp;P GAS ON GLASS COOKTOP 5 BURNER NG  CG905DNGGB1</t>
  </si>
  <si>
    <t>Cooktop F&amp;P Gas on Glass 5 Burner NG</t>
  </si>
  <si>
    <t>Cooktop F&amp;P Gas 5 Burnr LPG</t>
  </si>
  <si>
    <t>Cooktop F&amp;P Gas Flush 5 Burner NG</t>
  </si>
  <si>
    <t>Cooktop F&amp;P Gas on Steel 5 Burner</t>
  </si>
  <si>
    <t>Cooktop F&amp;P Induction</t>
  </si>
  <si>
    <t>Cooktop Elba Induction</t>
  </si>
  <si>
    <t>Dryer F&amp;P 8kg Condensor</t>
  </si>
  <si>
    <t>DishDrawer F&amp;P Double</t>
  </si>
  <si>
    <t>DishDrawer F&amp;P Designer Double</t>
  </si>
  <si>
    <t>DishDrawer F&amp;P Integrated Double</t>
  </si>
  <si>
    <t>DishDrawer F&amp;P Single</t>
  </si>
  <si>
    <t>DishDrawer F&amp;P Tall Single</t>
  </si>
  <si>
    <t>DishDrawer F&amp;P Tall Designer Single</t>
  </si>
  <si>
    <t>DishDrawer F&amp;P Integrated Single</t>
  </si>
  <si>
    <t>DishDrawer F&amp;P Tall Integrated Single</t>
  </si>
  <si>
    <t>Dryer F&amp;P 5kg Sensor</t>
  </si>
  <si>
    <t>Dryer F&amp;P 7kg Sensor</t>
  </si>
  <si>
    <t>Dryer F&amp;P 7kg Premium Sensor</t>
  </si>
  <si>
    <t>Dryer F&amp;P 8kg Heat Pump</t>
  </si>
  <si>
    <t>Dishwasher F&amp;P</t>
  </si>
  <si>
    <t>Dishwasher Elba</t>
  </si>
  <si>
    <t>Freezer F&amp;P Vert Fzr</t>
  </si>
  <si>
    <t>Refrig F&amp;P Designer Refrigerator/Freezer</t>
  </si>
  <si>
    <t>Refrig F&amp;P Single Temp</t>
  </si>
  <si>
    <t>Freezer F&amp;P Designer Vertical</t>
  </si>
  <si>
    <t>Refrig F&amp;P Designer Ice &amp; Water Refrigerator/Freezer</t>
  </si>
  <si>
    <t>Refrig F&amp;P Elegance Refrigerator/Freezer</t>
  </si>
  <si>
    <t>Refrig F&amp;P Designer Single Temp</t>
  </si>
  <si>
    <t>Coffee Maker F&amp;P Designer Companion</t>
  </si>
  <si>
    <t>Elba Waste Disposer</t>
  </si>
  <si>
    <t>HAFPGD75IA</t>
  </si>
  <si>
    <t>F&amp;P WASTE DISPOSAL     GD75IA1</t>
  </si>
  <si>
    <t>F&amp;P Waste Disposer</t>
  </si>
  <si>
    <t>Refrig Haier Bar Refrigerator</t>
  </si>
  <si>
    <t>Refrig Haier Refrigerator/Freezer Bottom Mount</t>
  </si>
  <si>
    <t>Rangehood F&amp;P Designer Canopy</t>
  </si>
  <si>
    <t>Rangehood Unbranded Canopy</t>
  </si>
  <si>
    <t>Rangehood F&amp;P Canopy</t>
  </si>
  <si>
    <t>Cooktop Haier Ceramic 4 zone</t>
  </si>
  <si>
    <t>Freezer Haier Chest Freezer</t>
  </si>
  <si>
    <t>Cooktop Haier Gas 4 Burner Glass</t>
  </si>
  <si>
    <t>Cooktop Haier Gas 4 Burner Stainless</t>
  </si>
  <si>
    <t>Cooktop Haier Induction 4 zone</t>
  </si>
  <si>
    <t>Dryer Haier 8kg Condensor</t>
  </si>
  <si>
    <t>Dryer Haier 4kg Sensor</t>
  </si>
  <si>
    <t>Dryer Haier 6kg Sensor</t>
  </si>
  <si>
    <t>Dryer Haier 6kg Premium Sensor</t>
  </si>
  <si>
    <t>Dishwasher Haier Compact</t>
  </si>
  <si>
    <t>Rangehood Unbranded Fixed</t>
  </si>
  <si>
    <t>Refrig Haier French Door 4 Door</t>
  </si>
  <si>
    <t>Freezer Haier Vertical Freezer</t>
  </si>
  <si>
    <t>Freezer Haier Bar Freezer</t>
  </si>
  <si>
    <t>Rangehood Powerpack</t>
  </si>
  <si>
    <t>HAFPHP60IDCHX</t>
  </si>
  <si>
    <t>F&amp;P RANGEHOOD DESIGNER POWERPACK HP60IDCHX2</t>
  </si>
  <si>
    <t>Rangehood F&amp;P Designer Powerpack</t>
  </si>
  <si>
    <t>Refrigerator Haier Compact Refrigerator/Freezer</t>
  </si>
  <si>
    <t>Refrigerator Haier Refrigerator/Freezer</t>
  </si>
  <si>
    <t>Refrigerator Haier Single Temp</t>
  </si>
  <si>
    <t>Refrig Haier Refrigerator/Freezer Top Mount</t>
  </si>
  <si>
    <t>Refrigerator Haier Single Temperature</t>
  </si>
  <si>
    <t>Rangehood Unbranded Slideout</t>
  </si>
  <si>
    <t>Refrig Haier Refrigerator/Freezer Side by Side</t>
  </si>
  <si>
    <t>Refrig Haier Refrigerator/Freezer Side by Side Ice &amp; Water</t>
  </si>
  <si>
    <t>Washer Haier 7.5kg Front Load</t>
  </si>
  <si>
    <t>Washer Haier 8kg Front Load</t>
  </si>
  <si>
    <t>Washer Haier 8.5kg Front Load</t>
  </si>
  <si>
    <t>Washer Haier 7.5kg Top Load Agitator</t>
  </si>
  <si>
    <t>Oven Haier Single 85L 10 Fxn</t>
  </si>
  <si>
    <t>Oven Haier Single 85L 11 Fxn Pyro</t>
  </si>
  <si>
    <t>Oven Haier Single 85L 4 Fxn</t>
  </si>
  <si>
    <t>Oven Haier Single 85L 7 Fxn</t>
  </si>
  <si>
    <t>Washer Haier 10.0kg Top Load Premium Direct Drive</t>
  </si>
  <si>
    <t>Washer Haier 6kg Top Load</t>
  </si>
  <si>
    <t>Washer Haier 7kg Top Load</t>
  </si>
  <si>
    <t>Washer Haier 8kg Top Load</t>
  </si>
  <si>
    <t>Washer Haier 8.0kg Top Load Premium Direct Drive</t>
  </si>
  <si>
    <t>Washer Haier 9.0kg Top Load Premium Direct Drive</t>
  </si>
  <si>
    <t>Washer Haier Twin Tasker Dual Drum 8kg &amp; 4kg Front</t>
  </si>
  <si>
    <t>Washer F&amp;P 5.5kg Top Load QuickSmart</t>
  </si>
  <si>
    <t>Washer F&amp;P 6kg Top Load QuickSmart</t>
  </si>
  <si>
    <t>Rotisserie Kit F&amp;P for OB2 Ovens</t>
  </si>
  <si>
    <t>Oven F&amp;P Classic 1.5 Double</t>
  </si>
  <si>
    <t>Oven F&amp;P 1.5</t>
  </si>
  <si>
    <t>Oven Elba 1.5 Double</t>
  </si>
  <si>
    <t>Oven F&amp;P Double</t>
  </si>
  <si>
    <t>Oven F&amp;P Designer Compact Companion</t>
  </si>
  <si>
    <t>Oven F&amp;P Compact</t>
  </si>
  <si>
    <t>Oven F&amp;P Single Compact 55L 9 Function</t>
  </si>
  <si>
    <t>Oven Elba Single 85L 7 Function</t>
  </si>
  <si>
    <t>Oven F&amp;P Single 85L 5 Function</t>
  </si>
  <si>
    <t>Oven Elba Single 85L 5 Function</t>
  </si>
  <si>
    <t>Oven F&amp;P Single 85L 7 Function Pyrolytic</t>
  </si>
  <si>
    <t>Oven F&amp;P Single 85L 7 Function</t>
  </si>
  <si>
    <t>Oven F&amp;P Single</t>
  </si>
  <si>
    <t>Oven F&amp;P Designer Single 90L</t>
  </si>
  <si>
    <t>Oven F&amp;P Designer Double</t>
  </si>
  <si>
    <t>Oven F&amp;P Designer Single</t>
  </si>
  <si>
    <t>Oven F&amp;P Designer Single Wide</t>
  </si>
  <si>
    <t>Microwave Oven</t>
  </si>
  <si>
    <t>Drop In F/Standing Cooker Elba Gas C/Top</t>
  </si>
  <si>
    <t>HAFPOR60SDBSX</t>
  </si>
  <si>
    <t>F&amp;P DESIGNER F/STAND COOKER 60L ELEC COOKTOP S/S  OR60SDBSX2</t>
  </si>
  <si>
    <t>F/s Range Elba Elec Warm Dwr Radiant 87L</t>
  </si>
  <si>
    <t>F/s Range Elba M/func Elec Warmr Dwr 87L</t>
  </si>
  <si>
    <t>F/s Range Elba Sm/top M/f Elec Warm Dwr 87L</t>
  </si>
  <si>
    <t>Refrigerator/Freezer F&amp;P Integrated</t>
  </si>
  <si>
    <t>Refrig F&amp;P CoolDrawer</t>
  </si>
  <si>
    <t>Freezer F&amp;P Chest Fzr</t>
  </si>
  <si>
    <t>Refrig F&amp;P Door Panel Set Non Ice&amp;Water</t>
  </si>
  <si>
    <t>Refrig F&amp;P Door Panel Set Ice &amp; Water</t>
  </si>
  <si>
    <t>Refrig F&amp;P Wine Chiller Freestanding</t>
  </si>
  <si>
    <t>Refrig F&amp;P Tasman Refrig/Fzr</t>
  </si>
  <si>
    <t>Refrig F&amp;P Elegance Refrig/Fzr</t>
  </si>
  <si>
    <t>Refrig F&amp;P Stainless Steel Ref/Fzr</t>
  </si>
  <si>
    <t>Refrig F&amp;P Stainless Steel Refrig/Fzr</t>
  </si>
  <si>
    <t>Refrig F&amp;P Ice &amp; Water Refrigerator/Freezer</t>
  </si>
  <si>
    <t>Refrig F&amp;P Stainless Steel Refrigerator/Freezer</t>
  </si>
  <si>
    <t>Refrig F&amp;P Designer French Door Ice&amp;Water S/Steel Refrigerator/Freezer</t>
  </si>
  <si>
    <t>Refrig F&amp;P Designer French Door Refrigerator/Freezer</t>
  </si>
  <si>
    <t>Refrig F&amp;P Designer French Door S/Steel Refrigerator/Freezer</t>
  </si>
  <si>
    <t>Refrig F&amp;P Designer Drawer Ice &amp; Water S/Steel Refrigerator/Freezer</t>
  </si>
  <si>
    <t>Refrig F&amp;P Designer Drawer Stainless Steel Refrigerator/Freezer</t>
  </si>
  <si>
    <t>Refrig F&amp;P Wine Chiller Underbench</t>
  </si>
  <si>
    <t>Refrig F&amp;P Designer French Door Built In Cabinet Non I&amp;W</t>
  </si>
  <si>
    <t>Refrig F&amp;P Designer French Door Built In Cabinet Ice&amp;Water</t>
  </si>
  <si>
    <t>Refrig F&amp;P Refrigerator/Freezer Side by Side Ice&amp;Water</t>
  </si>
  <si>
    <t>Refrig F&amp;P Refrigerator/Freezer Side by Side</t>
  </si>
  <si>
    <t>Washer F&amp;P 10kg Top Load WashSmart</t>
  </si>
  <si>
    <t>Washer F&amp;P 10kg Top Load FabricSmart</t>
  </si>
  <si>
    <t>Washer F&amp;P 5.5kg Top Load WashSmart</t>
  </si>
  <si>
    <t>Washer F&amp;P 7kg Top Load WashSmart</t>
  </si>
  <si>
    <t>Washer F&amp;P 7kg Top Load QuickSmart</t>
  </si>
  <si>
    <t>Washer F&amp;P 8.5kg Top Load WashSmart Eco</t>
  </si>
  <si>
    <t>Washer F&amp;P 8.5kg Top Load WashSmart</t>
  </si>
  <si>
    <t>Washer F&amp;P 8.5kg Top Load FabricSmart</t>
  </si>
  <si>
    <t>Warming Drawer F&amp;P</t>
  </si>
  <si>
    <t>Washer Dryer F&amp;P Washer 8.5kg Front Load Dryer 5kg</t>
  </si>
  <si>
    <t>Washer F&amp;P 7.5kg Front Load WashSmart</t>
  </si>
  <si>
    <t>Washer F&amp;P 8kg Front Load FabricSmart</t>
  </si>
  <si>
    <t>Washer F&amp;P 8.5kg Front Load FabricSmart</t>
  </si>
  <si>
    <t>Washer F&amp;P 8.5kg Front Load QuickSmart</t>
  </si>
  <si>
    <t>Washer F&amp;P 8.5kg Front Load WashSmart</t>
  </si>
  <si>
    <t>Washer F&amp;P 8kg Top Load CleanSmart</t>
  </si>
  <si>
    <t>HAHA61589</t>
  </si>
  <si>
    <t>HAIER DISHWASHER HDW14G2X</t>
  </si>
  <si>
    <t>HAHA61590</t>
  </si>
  <si>
    <t>HAIER DISHWASHER HDW13G1X</t>
  </si>
  <si>
    <t>HAHA61591</t>
  </si>
  <si>
    <t>HAIER DISHWASHER HDW13G1W</t>
  </si>
  <si>
    <t>HAHA61592</t>
  </si>
  <si>
    <t>HAIER DISHWASHER HDW14G2W</t>
  </si>
  <si>
    <t>HAHA61595</t>
  </si>
  <si>
    <t>HAIER DISHWASHER COMPACT HDW9TFE3SS2</t>
  </si>
  <si>
    <t>HAHAHBF130WH</t>
  </si>
  <si>
    <t>HAIER BAR FRIDGE WHITE  HBF130W</t>
  </si>
  <si>
    <t>HAHAHDW9TFE3WH</t>
  </si>
  <si>
    <t>HAIER DISHWASHER COMPACT HDW9TFE3WH</t>
  </si>
  <si>
    <t>HAHHSFAN0338</t>
  </si>
  <si>
    <t>PRO SERIES HEAT TRANS 3 ROOM SYSTEM FAN0338</t>
  </si>
  <si>
    <t>HAHHSFAN0744</t>
  </si>
  <si>
    <t>HHS 150MM ONE TO THREE ROOMS  HEAT TRANSFER SYSTEM FAN0744</t>
  </si>
  <si>
    <t>HAHHSFAN0792</t>
  </si>
  <si>
    <t>HHS INLINE FAN KIT   FAN0792</t>
  </si>
  <si>
    <t>HAMKDCM5002</t>
  </si>
  <si>
    <t>MAKITA 18V CORDLESS FILTER COFFEE MAKER SKIN ONLY DCM500Z</t>
  </si>
  <si>
    <t>HAMRDCT0029</t>
  </si>
  <si>
    <t>MANROSE 100MM GRILL GRAVITY   SHUTTER WH DCT0029</t>
  </si>
  <si>
    <t>HAMRDCT0041</t>
  </si>
  <si>
    <t>MANROSE 125MM FIXED GRILL WHT DCT0041</t>
  </si>
  <si>
    <t>HAMRDCT0044</t>
  </si>
  <si>
    <t>MANROSE 125MM GRILL GRAVITY   SHUTTER WH DCT0044</t>
  </si>
  <si>
    <t>HAMRDCT0063</t>
  </si>
  <si>
    <t>MANROSE 150MM FIXED GRILL WHT DCT0063</t>
  </si>
  <si>
    <t>HAMRDCT0066</t>
  </si>
  <si>
    <t>MANROSE 150MM GRILL GRAVITY   SHUTTER WHITE DCT0066</t>
  </si>
  <si>
    <t>HAMRDCT0107</t>
  </si>
  <si>
    <t>MANROSE 150MM X 6M ALUDUCT    DUCTING DCT0107</t>
  </si>
  <si>
    <t>HAMRDCT0359</t>
  </si>
  <si>
    <t>MANROSE 150MM X 1M ALUDUCT    DUCTING DCT0359</t>
  </si>
  <si>
    <t>HAMRDCT1030</t>
  </si>
  <si>
    <t>HAMRDCT1031</t>
  </si>
  <si>
    <t>MANROSE 150MM WEATHERPROOF    COWL  DCT1031</t>
  </si>
  <si>
    <t>HAMRFAN0995</t>
  </si>
  <si>
    <t>MANROSE PRO BATHROOM HEAT 'N VENT 4 PROFESSIONAL  FAN0995</t>
  </si>
  <si>
    <t>HAMRFAN2162</t>
  </si>
  <si>
    <t>MANROSE CLASSIC BATHROOM HEAT 'N VENT 2  FAN2162</t>
  </si>
  <si>
    <t>HAMRFAN5876</t>
  </si>
  <si>
    <t>MANROSE HALOGEN HEATER W/ EXTRACTN FAN &amp; LED LIGHTS FAN5876</t>
  </si>
  <si>
    <t>HAMRSF6S</t>
  </si>
  <si>
    <t>MANROSE 150MM SHOWER FAN KIT  SF150S(SF6S) FAN0101</t>
  </si>
  <si>
    <t>HAMRXF150</t>
  </si>
  <si>
    <t>MANROSE 150MM INDUCT WALL/CEIL FAN XF150S STD FAN0120</t>
  </si>
  <si>
    <t>HAMRXP1</t>
  </si>
  <si>
    <t>MANROSE 100MM THRU WALL FAN   KIT STD XP100S(XP1) FAN0053</t>
  </si>
  <si>
    <t>HAMRXP120</t>
  </si>
  <si>
    <t>MANROSE 125MM THRU WALL FAN   KIT STD XP120S FAN0080</t>
  </si>
  <si>
    <t>HAMRXP150</t>
  </si>
  <si>
    <t>MANROSE 150MM THRU WALL FAN   KIT STD XP150S FAN0135</t>
  </si>
  <si>
    <t>HARHRWC3CL6SS</t>
  </si>
  <si>
    <t>HARHSB1200</t>
  </si>
  <si>
    <t>ROBINHOOD LAUNDRY WORKSTATION SPLASHBACK    SB1200</t>
  </si>
  <si>
    <t>HASMDCT0059</t>
  </si>
  <si>
    <t>SM 150MM DUCT JOINER/SPIGOT EXTEND          DCT0059</t>
  </si>
  <si>
    <t>HASMDCT0207</t>
  </si>
  <si>
    <t>SM 150MM  INSECT MESH INSERT   DCT0207</t>
  </si>
  <si>
    <t>HASMDCT0328</t>
  </si>
  <si>
    <t>SM 100MMX3M ALUDEC FLEXI DUCT BOXED DCT0328</t>
  </si>
  <si>
    <t>HASMDCT0329</t>
  </si>
  <si>
    <t>SM 125MMX3M ALUDEC FLEXI DUCT BAGGED/HEADER CARD DCT0329</t>
  </si>
  <si>
    <t>HASMDCT0330</t>
  </si>
  <si>
    <t>SM 150MMX3M ALUDEC FLEXI DUCT BOXED DCT0330</t>
  </si>
  <si>
    <t>HASMDCT0511</t>
  </si>
  <si>
    <t>SM 150MM INLINE BACK DRAUGHT SHUTTER  DCT0511</t>
  </si>
  <si>
    <t>HASMDCT2066</t>
  </si>
  <si>
    <t>MANROSE 150-125MM PLASTIC REDUCER DCT2066</t>
  </si>
  <si>
    <t>HASMFCWP310100</t>
  </si>
  <si>
    <t>MANROSE FAN COWL WP 310/100MM DCT0018</t>
  </si>
  <si>
    <t>HASPSHC644BA</t>
  </si>
  <si>
    <t>SIMPSON CERAMIC HOB 60CM 4 ELEMENT   SHC644BA</t>
  </si>
  <si>
    <t>HASPSVE614SA</t>
  </si>
  <si>
    <t>SIMPSON WALL OVEN 60CM SINGLE S/S MULTI 5   SVE614S</t>
  </si>
  <si>
    <t>HAWHPHN644DU</t>
  </si>
  <si>
    <t>W/HOUSE 60CM INDUCTION COOKTOP - TOUCH CONTROL  WHI644BA</t>
  </si>
  <si>
    <t>HAWHPSP632S</t>
  </si>
  <si>
    <t>W/HOUSE CERAMIC HOB SLOT INS  S/S   WFE647SA</t>
  </si>
  <si>
    <t>HEGO3508W</t>
  </si>
  <si>
    <t>GOLDAIR 2.4kW WALL MOUNT BATHROOM HEATER 3508W   WHITE</t>
  </si>
  <si>
    <t>HEMIMSZEF35VEW</t>
  </si>
  <si>
    <t>MITSUBISHI SPLIT HI WALL DESIGNER 4.0 KW HEAT MSZ-EF35VEW</t>
  </si>
  <si>
    <t>HEMIMSZGE25VAD</t>
  </si>
  <si>
    <t>MITSUBISHI SPLIT HI WALL HEAT PUMP 3.2KW HEAT MSZ-GE25VAD</t>
  </si>
  <si>
    <t>HEMIMSZGE42VAD</t>
  </si>
  <si>
    <t>MITSUBISHI SPLIT HI WALL HEAT PUMP 5.4KW HEAT MSZ-GE42VAD</t>
  </si>
  <si>
    <t>HEMIMSZGE50VAD</t>
  </si>
  <si>
    <t>MITSUBISHI SPLIT HI WALL HEAT PUMP 5.8KW HEAT MSZ-GE50VAD</t>
  </si>
  <si>
    <t>HEMIWFMAC558IFE</t>
  </si>
  <si>
    <t>MITSUBISHI WIFI ADAPTOR ONLY MAC-558IF-E</t>
  </si>
  <si>
    <t>HEPI2000820</t>
  </si>
  <si>
    <t>METRO ECO CLASSIC RAD MET BLACK   200-0820</t>
  </si>
  <si>
    <t>HEPI2001730</t>
  </si>
  <si>
    <t>METRO ECO MEGA RAD MET BLACK (2015)   200-1730</t>
  </si>
  <si>
    <t>HEPIFS</t>
  </si>
  <si>
    <t>METRO DOUBLE FLUE SHIELD    300-0550</t>
  </si>
  <si>
    <t>HEPILPE</t>
  </si>
  <si>
    <t>HEPIWRMBN</t>
  </si>
  <si>
    <t>METRO ECO WEE RAD  MET BLACK  200-0210</t>
  </si>
  <si>
    <t>HEPIWXRWB</t>
  </si>
  <si>
    <t>METRO WEE/XTREME RAD  WETBACK  450-0275</t>
  </si>
  <si>
    <t>RINNAI FLEXIBLE FLUE EXTENSION KIT 3.6M  R1761</t>
  </si>
  <si>
    <t>HERNRCE471TRWHL</t>
  </si>
  <si>
    <t>RINNAI DYNAMO 4.2KW CONVECTOR HEATER  LPG RCE471TRWHL</t>
  </si>
  <si>
    <t>HERNRCE671TRWHL</t>
  </si>
  <si>
    <t>RINNAI AVENGER 6.7KW CONVECTOR HEATER  LPG RCE671TRWHL</t>
  </si>
  <si>
    <t>HEYU1061MELC</t>
  </si>
  <si>
    <t>YUNCA MONTE WOODBURNER LEGS C/A1.0 SPEC COLOUR  1061MELC</t>
  </si>
  <si>
    <t>HIAJ1840100F</t>
  </si>
  <si>
    <t>HINGE 100 X 75 L/ PIN BUTT BRONZE (1840) P/EA</t>
  </si>
  <si>
    <t>HIAJ1840100Z</t>
  </si>
  <si>
    <t>HINGE 100 X 75 L/PIN BUTT ZINC PLATE (1840) P/EA</t>
  </si>
  <si>
    <t>HIAJ184075Z</t>
  </si>
  <si>
    <t>HINGE 75 X 50 L/PIN BUTT ZINC PLATE P/EA</t>
  </si>
  <si>
    <t>HIAJ184090BR</t>
  </si>
  <si>
    <t>HINGE 90 X 60 SML RADIUS L/PIN BRASS PLATE P/EA</t>
  </si>
  <si>
    <t>HIAJ184090F</t>
  </si>
  <si>
    <t>HINGE 90 X 60 L/PIN BUTT BRONZE (1840) P/EA</t>
  </si>
  <si>
    <t>HIAJ184090SC</t>
  </si>
  <si>
    <t>HINGE 90 X 60 SML RADIUS L/PIN SATIN CHROME (1840) P/EA</t>
  </si>
  <si>
    <t>HIAJ184090Z</t>
  </si>
  <si>
    <t>HINGE 90 X 60 L/PIN ZINC PLATE (1840) P/EA</t>
  </si>
  <si>
    <t>HIAJ300065F</t>
  </si>
  <si>
    <t>HINGE 65 X 25 F/PIN FLUSH BRONZE (3000) P/EA</t>
  </si>
  <si>
    <t>HIAJ333100Z</t>
  </si>
  <si>
    <t>HINGE 100 X 75 F/PIN BUTT ZINC PLATE (333) P/EA</t>
  </si>
  <si>
    <t>HIAJ33375B</t>
  </si>
  <si>
    <t>HINGE 75 X 50 F/ PIN BUTT BRASS (333) P/ EA</t>
  </si>
  <si>
    <t>HIAJ33375Z</t>
  </si>
  <si>
    <t>HINGE 75 X 50 F/PIN BUTT ZINC PLATE P/EA</t>
  </si>
  <si>
    <t>HIAJ33390Z</t>
  </si>
  <si>
    <t>HINGE 90 X 60 F/ PIN BUTT ZINC PLATE P/EA</t>
  </si>
  <si>
    <t>HIAJ500025F</t>
  </si>
  <si>
    <t>HINGE 25 X 20 F/PIN BUTT BRONZE P/ EA</t>
  </si>
  <si>
    <t>HIAJ500040Z</t>
  </si>
  <si>
    <t>HINGE 40 X 25 F/PIN BUTT ZINC PLATE (5000) P/EA</t>
  </si>
  <si>
    <t>HIAJ500050F</t>
  </si>
  <si>
    <t>HINGE 50 X 30 F/PIN BUTT BRONZE (5000) P/EA</t>
  </si>
  <si>
    <t>HIAJ500050Z</t>
  </si>
  <si>
    <t>HINGE 50 X 30 F/PIN BUTT ZINC PLATE (5000) P/EA</t>
  </si>
  <si>
    <t>HIAJ500065F</t>
  </si>
  <si>
    <t>HINGE 65 X 35 F/PIN BUTT BRONZE (5000) P/EA</t>
  </si>
  <si>
    <t>HIAJ500065Z</t>
  </si>
  <si>
    <t>HINGE 65 X 35 F/PIN BUTT ZINC PLATE (5000) P/EA</t>
  </si>
  <si>
    <t>HIAJ804100Z</t>
  </si>
  <si>
    <t>HINGE 100 X 100 L/PIN BROAD BUTT ZINC PLATE (804) P/EA</t>
  </si>
  <si>
    <t>HIAJ80490Z</t>
  </si>
  <si>
    <t>HINGE 90 X 90 L/PIN BROAD BUTT ZINC PLATE (804) P/EA</t>
  </si>
  <si>
    <t>HIAJ808100Z</t>
  </si>
  <si>
    <t>HINGE 100 X 100 F/PIN BROAD BUTT ZINC PLATE (808) P/EA</t>
  </si>
  <si>
    <t>HIAJ80890Z</t>
  </si>
  <si>
    <t>HINGE 90 X 90 F/PIN BROAD BUTT ZINC PLATE (808) P/EA</t>
  </si>
  <si>
    <t>HIAJHX10047FSSA</t>
  </si>
  <si>
    <t>HINGE 100 X 47MM FLUSH S/S P/EA</t>
  </si>
  <si>
    <t>HIMNSS10075304S</t>
  </si>
  <si>
    <t>MN S/S HINGE 100 X 75 X 2.5MM 304 - SINGLE  520SSH10075304S</t>
  </si>
  <si>
    <t>HIMNSS7550316S</t>
  </si>
  <si>
    <t>MN S/S HINGE 75 X 50 X 2.5MM 316 - SINGLE  520SSH7550316S</t>
  </si>
  <si>
    <t>HIMSLHX100100SS</t>
  </si>
  <si>
    <t>HINGE 100 X 100 X 2.5MM S/S WITH BEARINGS P/ EA</t>
  </si>
  <si>
    <t>HIMSLHX10075</t>
  </si>
  <si>
    <t>HINGE 100 X 75 X 2.5MM F/PIN S/S P/EA</t>
  </si>
  <si>
    <t>HIMSLHX7550</t>
  </si>
  <si>
    <t>HINGE 75 X 50 X 1.5MM F/PIN S/S P/ EA</t>
  </si>
  <si>
    <t>HIPINA251318BR</t>
  </si>
  <si>
    <t>NUAN CONT PIANO HINGE BR 25MM X 1MM X 3MM X 1.8M</t>
  </si>
  <si>
    <t>HIPINA251318CP</t>
  </si>
  <si>
    <t>NUAN CONT PIANO HINGE CP 25MM X 1MM X 3MM X 1.8M</t>
  </si>
  <si>
    <t>HIPINA251318FB</t>
  </si>
  <si>
    <t>NUAN CONT PIANO HINGE FB 25MM X 1MM X 3MM X 1.8M</t>
  </si>
  <si>
    <t>HIPINA251318WH</t>
  </si>
  <si>
    <t>NUAN CONT PIANO HINGE WH 25MM X 1MM X 3MM X 1.8M</t>
  </si>
  <si>
    <t>HIPINA251318ZP</t>
  </si>
  <si>
    <t>NUAN CONT PIANO HINGE ZP 25MM X 1MM X 3MM X 1.8M</t>
  </si>
  <si>
    <t>HIPINA301318CP</t>
  </si>
  <si>
    <t>NUAN CONT PIANO HINGE CP 32MM X 1MM X 3MM X 1.8M</t>
  </si>
  <si>
    <t>HIPINA301318FB</t>
  </si>
  <si>
    <t>NUAN CONT PIANO HINGE FB 32MM X 1MM X 3MM X 1.8M</t>
  </si>
  <si>
    <t>HIPINA301318ZP</t>
  </si>
  <si>
    <t>NUAN CONT PIANO HINGE ZP 32MM X 1MM X 3MM X 1.8M</t>
  </si>
  <si>
    <t>HIPINA321318SS</t>
  </si>
  <si>
    <t>NUAN CONT PIANO HINGE SS 304 32MM X .09MM X 1830MM</t>
  </si>
  <si>
    <t>HIPISS251830</t>
  </si>
  <si>
    <t>NUAN CONT PIANO HINGE SS 304 25MM X 0.9MM X 1830MM</t>
  </si>
  <si>
    <t>HISC229AB</t>
  </si>
  <si>
    <t>SCHLAGE 229 SELF CLOSE CABINET HINGE ANTIQUE BRASS SCH14616</t>
  </si>
  <si>
    <t>HISCHSH100</t>
  </si>
  <si>
    <t>HISCHSH150</t>
  </si>
  <si>
    <t>SCHLAGE 150MM HG HEAVY STRAP  HINGE STD PACK A800</t>
  </si>
  <si>
    <t>HISCHSH200</t>
  </si>
  <si>
    <t>SCHLAGE 200MM HG HEAVY STRAP  HINGE STD PACK A800</t>
  </si>
  <si>
    <t>HISCHTH150</t>
  </si>
  <si>
    <t>SCHLAGE 150MM HEAVY TEE HINGE EACH     A801</t>
  </si>
  <si>
    <t>HISCHTH200</t>
  </si>
  <si>
    <t>SCHLAGE 200MM HEAVY TEE HINGE STD EACH A801</t>
  </si>
  <si>
    <t>HISCHTH250</t>
  </si>
  <si>
    <t>SCHLAGE 250MM HEAVY TEE HINGE STD EACH A801</t>
  </si>
  <si>
    <t>HISCLTH100</t>
  </si>
  <si>
    <t>SCHLAGE 100MM LIGHT TEE HINGE STD PACK A804</t>
  </si>
  <si>
    <t>HISCLTH150</t>
  </si>
  <si>
    <t>SCHLAGE 150MM LIGHT TEE HINGE STD PACK A804</t>
  </si>
  <si>
    <t>HIWB5904BLK</t>
  </si>
  <si>
    <t>HIWB5904GN</t>
  </si>
  <si>
    <t>HIWI7900</t>
  </si>
  <si>
    <t>HANG-IT BUTTERFLY 2 WAY GATE LATCH    7900</t>
  </si>
  <si>
    <t>HTARST70250</t>
  </si>
  <si>
    <t>STABILA 250MM TORPEDO LEVEL    ST70-250</t>
  </si>
  <si>
    <t>HTARST70600</t>
  </si>
  <si>
    <t>STABILA LEVEL 600MM   ST70-600</t>
  </si>
  <si>
    <t>HTARST70800</t>
  </si>
  <si>
    <t>STABILA LEVEL 800MM    ST70-800</t>
  </si>
  <si>
    <t>HTATHE15300</t>
  </si>
  <si>
    <t>HTAXEH37</t>
  </si>
  <si>
    <t>COLUMBIA 36'' HICKORY 100-14 AXE HANDLE     AXEH36</t>
  </si>
  <si>
    <t>HTBA1520G</t>
  </si>
  <si>
    <t>BAHCO HEAVY DUTY WIRE CUTTERS     1520 G</t>
  </si>
  <si>
    <t>HTBANP19U78HP</t>
  </si>
  <si>
    <t>BAHCO HANDSAW 19in/475MM   PER EACH NP-19-U7/8-HP</t>
  </si>
  <si>
    <t>HTBANPC36</t>
  </si>
  <si>
    <t>BAHCO NAIL PULLER COMPACT 36</t>
  </si>
  <si>
    <t>HTBAPC22INS</t>
  </si>
  <si>
    <t>BAHCO INSULATION HANDSAW 550MM PC-22-INS</t>
  </si>
  <si>
    <t>HTBASB144001100</t>
  </si>
  <si>
    <t>BAHCO SCREWDRIVER ROBERTSON SQUARE DRIVE NO1 BLADE 100MM</t>
  </si>
  <si>
    <t>HTBASB144002125</t>
  </si>
  <si>
    <t>BAHCO SCREWDRIVER ROBERTSON SQUARE DRIVE NO2 BLADE 100MM</t>
  </si>
  <si>
    <t>HTBASB194015100</t>
  </si>
  <si>
    <t>BAHCO SCREWDRIVER TORX 15 BLADE 100MM</t>
  </si>
  <si>
    <t>HTBASB2448</t>
  </si>
  <si>
    <t>BAHCO WRECKING KNIFE  HEAVY DUTY  SB-2448</t>
  </si>
  <si>
    <t>HTBASQZ150003</t>
  </si>
  <si>
    <t>BAHCO SQUEEZE KNIFE    SQZ150003</t>
  </si>
  <si>
    <t>HTBASS33</t>
  </si>
  <si>
    <t>BAHCO 34 PCE 1/4in &amp; 3/8in SOCKET SET S330</t>
  </si>
  <si>
    <t>HTBETG160</t>
  </si>
  <si>
    <t>BESSEY TG16-2K 160X80MM WOODWORK CLAMP  B6001</t>
  </si>
  <si>
    <t>HTBETG200</t>
  </si>
  <si>
    <t>BESSEY TG20-2K 200X100MM WOODWORK CLAMP  B6002</t>
  </si>
  <si>
    <t>HTBETG250</t>
  </si>
  <si>
    <t>BESSEY TG25S10-2K 250X100 WOODWORK CLAMP  B6003</t>
  </si>
  <si>
    <t>HTBETG300</t>
  </si>
  <si>
    <t>BESSEY TG30S12-2K 300X120 WOODWORK CLAMP  B6004</t>
  </si>
  <si>
    <t>HTBETG400</t>
  </si>
  <si>
    <t>BESSEY TG40S12-2K 400X120 WOODWORK CLAMP  B6005</t>
  </si>
  <si>
    <t>HTBO12587</t>
  </si>
  <si>
    <t>BONDHUS GORILLAGRIP FOLD UP HEX KEY SET HF7M 2-8MM 12587</t>
  </si>
  <si>
    <t>HTBO30605422</t>
  </si>
  <si>
    <t>BOSTIK EXPANDA FOAM DESIGNER GUN 30605422</t>
  </si>
  <si>
    <t>HTBO851371</t>
  </si>
  <si>
    <t>BOSTIK NOZZLE FOR SAUSAGE      30804366</t>
  </si>
  <si>
    <t>HTBOEBG37</t>
  </si>
  <si>
    <t>BOSTIK ECONOMY BARREL GUN 37CM  30804365</t>
  </si>
  <si>
    <t>HTBRH23</t>
  </si>
  <si>
    <t>22MM X 1200MM BROOM HANDLE    BRH22</t>
  </si>
  <si>
    <t>HTCPH</t>
  </si>
  <si>
    <t>BLACKEDGE CARPENTERS PENCILS  GREEN NO.218H BP218H</t>
  </si>
  <si>
    <t>HTCPM</t>
  </si>
  <si>
    <t>BLACKEDGE CARPENTERS PENCILS  RED NO.218M BP218M</t>
  </si>
  <si>
    <t>HTCPS</t>
  </si>
  <si>
    <t>BLACKEDGE CARPENTERS PENCILS   BLUE 218S BP218S</t>
  </si>
  <si>
    <t>HTDG300</t>
  </si>
  <si>
    <t>HTDWDCE089D1GXE</t>
  </si>
  <si>
    <t>HTDWDT1041QZ</t>
  </si>
  <si>
    <t>DEWALT PRECISION TRIM SAW BLADES 254MM X 30 X 80T DT1041-QZ</t>
  </si>
  <si>
    <t>HTDWDT3906QZ</t>
  </si>
  <si>
    <t>HTDWRBK4</t>
  </si>
  <si>
    <t>RICHARDS 4INCH 101MM BROAD KNIFE S/S  PWHS4</t>
  </si>
  <si>
    <t>HTEB210</t>
  </si>
  <si>
    <t>EZY BUILD FAST CLAD 150 INSTALLATION TOOL  EB210</t>
  </si>
  <si>
    <t>HTEB220</t>
  </si>
  <si>
    <t>EZY BUILD FAST CLAD 180 INSTALLATION TOOL  EB220</t>
  </si>
  <si>
    <t>HTEMRF2LB</t>
  </si>
  <si>
    <t>ESTWING 2LB FIBREGLASS HANDLE CLUB HAMMER  E-MRF2LB</t>
  </si>
  <si>
    <t>HTEMRF3LB</t>
  </si>
  <si>
    <t>ESTWING 3LB FIBREGLASS HANDLE CLUB HAMMER  E-MRF3LB</t>
  </si>
  <si>
    <t>HTEV105M</t>
  </si>
  <si>
    <t>EVACUT 10.5MM HSS DRILL BIT   PREPACK 107654</t>
  </si>
  <si>
    <t>HTEV10M</t>
  </si>
  <si>
    <t>EVACUT 10.0MM HSS DRILL BIT   PREPACK 107581</t>
  </si>
  <si>
    <t>HTEV115M</t>
  </si>
  <si>
    <t>EVACUT 11.5MM HSS DRILL BIT   PREPACK 107751</t>
  </si>
  <si>
    <t>HTEV116143</t>
  </si>
  <si>
    <t>EVACUT 4.1MM DBLE END PANEL   DRILL BIT PACK OF 10 116143</t>
  </si>
  <si>
    <t>HTEV11M</t>
  </si>
  <si>
    <t>EVACUT 11.0MM HSS DRILL BIT   PREPACK 107700</t>
  </si>
  <si>
    <t>HTEV125M</t>
  </si>
  <si>
    <t>EVACUT 12.5MM HSS DRILL BIT   PREPACK 107867</t>
  </si>
  <si>
    <t>HTEV12M</t>
  </si>
  <si>
    <t>EVACUT 12.0MM HSS DRILL BIT   PREPACK 107816</t>
  </si>
  <si>
    <t>HTEV13M</t>
  </si>
  <si>
    <t>EVACUT 13.0MM HSS DRILL BIT   PREPACK 107913</t>
  </si>
  <si>
    <t>HTEV15M</t>
  </si>
  <si>
    <t>EVACUT 1.5MM HSS DRILL BIT    PREPACK 106658</t>
  </si>
  <si>
    <t>HTEV18</t>
  </si>
  <si>
    <t>EVACUT 1/8in HSS DRILL BIT    PREPACK 102121</t>
  </si>
  <si>
    <t>HTEV1M</t>
  </si>
  <si>
    <t>EVACUT 1.0MM HSS DRILL BIT    PREPACK 106593</t>
  </si>
  <si>
    <t>HTEV25M</t>
  </si>
  <si>
    <t>EVACUT 2.5MM HSS DRILL BIT    PREPACK 106755</t>
  </si>
  <si>
    <t>HTEV2M</t>
  </si>
  <si>
    <t>EVACUT 2.0MM HSS DRILL BIT    PREPACK 106704</t>
  </si>
  <si>
    <t>HTEV316</t>
  </si>
  <si>
    <t>EVACUT 3/16in HSS DRILL BIT   PREPACK 102172</t>
  </si>
  <si>
    <t>HTEV332</t>
  </si>
  <si>
    <t>EVACUT 3/32in HSS DRILL BIT   PREPACK 102105</t>
  </si>
  <si>
    <t>HTEV35M</t>
  </si>
  <si>
    <t>EVACUT 3.5MM HSS DRILL BIT    PREPACK 106879</t>
  </si>
  <si>
    <t>HTEV3BULK</t>
  </si>
  <si>
    <t>EVACUT 3.0MM HSS DRILL BIT BULK PK OF 10  105449</t>
  </si>
  <si>
    <t>HTEV3M</t>
  </si>
  <si>
    <t>EVACUT 3MM HSS DRILL BIT      PREPACK 106828</t>
  </si>
  <si>
    <t>HTEV41M</t>
  </si>
  <si>
    <t>EVACUT 4.1MM DBLE END PANEL DRILL BIT TWIN PACK 116327</t>
  </si>
  <si>
    <t>HTEV45M</t>
  </si>
  <si>
    <t>EVACUT 4.5MM HSS DRILL BIT    PREPACK 106984</t>
  </si>
  <si>
    <t>HTEV4M</t>
  </si>
  <si>
    <t>EVACUT 4.0MM HSS DRILL BIT    PREPACK 106925</t>
  </si>
  <si>
    <t>HTEV55M</t>
  </si>
  <si>
    <t>EVACUT 5.5MM HSS DRILL BIT    PREPACK 107093</t>
  </si>
  <si>
    <t>HTEV5BULK</t>
  </si>
  <si>
    <t>EVACUT 5.0MM HSS DRILL BIT BULK  PK OF 10  105678</t>
  </si>
  <si>
    <t>HTEV5M</t>
  </si>
  <si>
    <t>EVACUT 5.0MM HSS DRILL BIT    PREPACK 107042</t>
  </si>
  <si>
    <t>HTEV65M</t>
  </si>
  <si>
    <t>EVACUT 6.5MM HSS DRILL BIT    PREPACK 107204</t>
  </si>
  <si>
    <t>HTEV6M</t>
  </si>
  <si>
    <t>EVACUT 6.0MM HSS DRILL BIT    PREPACK 107158</t>
  </si>
  <si>
    <t>HTEV75M</t>
  </si>
  <si>
    <t>EVACUT 7.5MM HSS DRILL BIT    PREPACK 107328</t>
  </si>
  <si>
    <t>HTEV7M</t>
  </si>
  <si>
    <t>EVACUT 7.0MM HSS DRILL BIT    PREPACK 107255</t>
  </si>
  <si>
    <t>HTEV85M</t>
  </si>
  <si>
    <t>EVACUT 8.5MM HSS DRILL BIT    PREPACK 107425</t>
  </si>
  <si>
    <t>HTEV8M</t>
  </si>
  <si>
    <t>EVACUT 8.0MM HSS DRILL BIT    PREPACK 107379</t>
  </si>
  <si>
    <t>HTEV95M</t>
  </si>
  <si>
    <t>EVACUT 9.5MM HSS DRILL BIT    PREPACK 107530</t>
  </si>
  <si>
    <t>HTEV9M</t>
  </si>
  <si>
    <t>EVACUT 9.0MM HSS DRILL BIT    PREPACK 107484</t>
  </si>
  <si>
    <t>HTEVDE33M</t>
  </si>
  <si>
    <t>EVACUT 3.3MM DBL END PNL DRILL BIT BULK PK 10  115975</t>
  </si>
  <si>
    <t>HTEVDE33MTP</t>
  </si>
  <si>
    <t>EVACUT 3.3MM DBLE END PANEL   DRILL BIT TWIN PACK 116300</t>
  </si>
  <si>
    <t>HTEVDE49M</t>
  </si>
  <si>
    <t>EVACUT 4.9MM DBLE END PANEL   DRILL BIT BULK 116017</t>
  </si>
  <si>
    <t>HTEVE2MSET</t>
  </si>
  <si>
    <t>EVACUT NO.E2M HSS DRILL SET OF 19 METRIC DRILLS 174963</t>
  </si>
  <si>
    <t>HTEVHB18BI2</t>
  </si>
  <si>
    <t>EVACUT 12inX18T HACKSAW BLADE BI-METAL ORANGE T/PACK 255998</t>
  </si>
  <si>
    <t>HTEVHB24BI2</t>
  </si>
  <si>
    <t>EVACUT 12inX24T HACKSAW BLADE BI-METAL ORANGE T/PACK 256005</t>
  </si>
  <si>
    <t>HTEVHB32BI2</t>
  </si>
  <si>
    <t>EVACUT 12inX32T HACKSAW BLADE BI-METAL ORANGE T/PACK 256013</t>
  </si>
  <si>
    <t>HTEVM10MSF</t>
  </si>
  <si>
    <t>EVACUT 10.0MM SF MASONRY DRILL BIT PREPACK 183067</t>
  </si>
  <si>
    <t>HTEVM12MDB</t>
  </si>
  <si>
    <t>EVACUT 12.0MM DB MASONRY DRILL BIT PREPACK 191159</t>
  </si>
  <si>
    <t>HTEVM12MSB</t>
  </si>
  <si>
    <t>EVACUT 12.0MM SB MASONRY DRILL BIT PREPACK 181528</t>
  </si>
  <si>
    <t>HTEVM5MSF</t>
  </si>
  <si>
    <t>EVACUT 5.0MM SF MASONRY DRILL BIT PREPACK 182915</t>
  </si>
  <si>
    <t>HTEVM65MSB</t>
  </si>
  <si>
    <t>EVACUT 6.5MM SB MASONRY DRILL BIT PREPACK 181439</t>
  </si>
  <si>
    <t>HTEVM65MSF</t>
  </si>
  <si>
    <t>EVACUT 6.5MM SF MASONRY DRILL BIT PREPACK 182982</t>
  </si>
  <si>
    <t>HTEVM8MSB</t>
  </si>
  <si>
    <t>EVACUT 8.0MM SB MASONRY DRILL BIT PREPACK 181455</t>
  </si>
  <si>
    <t>HTEWE316C</t>
  </si>
  <si>
    <t>ESTWING 16oz CLAW HAMMER      E316C</t>
  </si>
  <si>
    <t>HTEWE320C</t>
  </si>
  <si>
    <t>ESTWING 20oz CLAW HAMMER      E320C</t>
  </si>
  <si>
    <t>HTEWEEWB24</t>
  </si>
  <si>
    <t>ESTWING 600MM WRECKING BAR    E-EWB24</t>
  </si>
  <si>
    <t>HTEWEEWB30</t>
  </si>
  <si>
    <t>ESTWING 750MM WRECKING BAR    E-EWB30</t>
  </si>
  <si>
    <t>HTEWEMRF20C</t>
  </si>
  <si>
    <t>ESTWING SURE STRIKE FIBREGLASS HANDLE HAMMER 20oz E-MRF20C</t>
  </si>
  <si>
    <t>HTEWEMRF4LB</t>
  </si>
  <si>
    <t>ESTWING 4LB FIBREGLASS HANDLE CLUB HAMMER  E-MRF4LB</t>
  </si>
  <si>
    <t>HTEWHB15</t>
  </si>
  <si>
    <t>HTFGBLM2</t>
  </si>
  <si>
    <t>BLU-MOL 19 PIECE HSS METAL DRILL BITS SET BL-M2</t>
  </si>
  <si>
    <t>HTFH1953</t>
  </si>
  <si>
    <t>FISHER COMBINATION SQUARE   FB1953M</t>
  </si>
  <si>
    <t>HTFO960006</t>
  </si>
  <si>
    <t>HTFR92256</t>
  </si>
  <si>
    <t>FROST 13PCE HSS METRIC     DRILL SET     92256</t>
  </si>
  <si>
    <t>HTFR92258</t>
  </si>
  <si>
    <t>FROST 19PCE HSS METRIC     DRILL SET     92258</t>
  </si>
  <si>
    <t>HTFR92260</t>
  </si>
  <si>
    <t>FROST 25PCE HSS METRIC     DRILL SET     92260</t>
  </si>
  <si>
    <t>HTFU1001011</t>
  </si>
  <si>
    <t>FULLER S/DRIVER NO.1 ROBERTSON 100MM 100-1011</t>
  </si>
  <si>
    <t>HTFU1001014</t>
  </si>
  <si>
    <t>FULLER S/DRIVER NO.2 ROBERTSON STUBBY 100-1014</t>
  </si>
  <si>
    <t>HTFU1308030</t>
  </si>
  <si>
    <t>FULLER PRO 30 PCE HEX KEY SET IN CARRY CASE</t>
  </si>
  <si>
    <t>HTFU8012293</t>
  </si>
  <si>
    <t>FULLER 13 PCE HSS DRILL SET   801-2293</t>
  </si>
  <si>
    <t>HTFUFT6052108</t>
  </si>
  <si>
    <t>FULLER FIBREGLASS HANDLE SLEDGE HAMMER 8LB 605-2108</t>
  </si>
  <si>
    <t>HTGEMPSB</t>
  </si>
  <si>
    <t>HAYDN MULTI-PURPOSE SCRAPER BLADE 50MM  HDX50-50</t>
  </si>
  <si>
    <t>HTGFB288</t>
  </si>
  <si>
    <t>GFB TORX SCREWDRIVER BIT T25 75MM CARDED GFB288</t>
  </si>
  <si>
    <t>HTHADBC9</t>
  </si>
  <si>
    <t>HARDIE 9MM TUNGSTEN CARBIDE DRILL BIT   300567</t>
  </si>
  <si>
    <t>HTHADTSB185</t>
  </si>
  <si>
    <t>HARDIEBLADE DIAMOND TIP CIRC SAW BLADE 184MM   300660</t>
  </si>
  <si>
    <t>HTHASK</t>
  </si>
  <si>
    <t>HARDIES SCORE &amp; SNAP KNIFE</t>
  </si>
  <si>
    <t>HTHT710000</t>
  </si>
  <si>
    <t>HITACHI 42 PCE POWER BIT &amp;    DRILL SET 710000</t>
  </si>
  <si>
    <t>HTHTBC450</t>
  </si>
  <si>
    <t>HIT 450MM BOLT CUTTER         HHBC450</t>
  </si>
  <si>
    <t>HTHTBC600</t>
  </si>
  <si>
    <t>HIT 600MM BOLT CUTTER         HHBC600</t>
  </si>
  <si>
    <t>HTHTBC750</t>
  </si>
  <si>
    <t>HIT 750MM BOLT CUTTER         HHBC750</t>
  </si>
  <si>
    <t>HTHTBC900</t>
  </si>
  <si>
    <t>HIT 900MM BOLT CUTTER         HHBC900</t>
  </si>
  <si>
    <t>HTHTFILBAG4</t>
  </si>
  <si>
    <t>HTHTHR001</t>
  </si>
  <si>
    <t>HIT HAND RIVET TOOL           HR001</t>
  </si>
  <si>
    <t>HTHTHRC16B</t>
  </si>
  <si>
    <t>HIT 16MM ROD CUTTER-BENDER    HRC16B</t>
  </si>
  <si>
    <t>HTHTHRC16B6D</t>
  </si>
  <si>
    <t>HIT 16MM ROD CUTTER-BENDER    HRC16B-6D</t>
  </si>
  <si>
    <t>HTHU59W</t>
  </si>
  <si>
    <t>FISCO RULE 1M/1M 18MM WH NYLON HU59W-18</t>
  </si>
  <si>
    <t>HTHU59Y</t>
  </si>
  <si>
    <t>FISCO RULE 1M/1M 16MM ABS     YELLOW HU59Y-16</t>
  </si>
  <si>
    <t>HTIDMCSSB</t>
  </si>
  <si>
    <t>SITE SAFETY BOX WATERPROOF LOCKABLE   MCSSB</t>
  </si>
  <si>
    <t>HTITTX650</t>
  </si>
  <si>
    <t>INTEX TAPING TOOL TX650</t>
  </si>
  <si>
    <t>HTJMJKB224</t>
  </si>
  <si>
    <t>JACKMAN 600MM PROFESSIONAL TOOL BAG JKB-224</t>
  </si>
  <si>
    <t>HTKE191AR</t>
  </si>
  <si>
    <t>KEEN 191AR AUTO RETRACT METAL UTILITY KNIFE    K191AR</t>
  </si>
  <si>
    <t>HTKP68200</t>
  </si>
  <si>
    <t>KNIPEX 200MM END CUTTERS      KP68-200</t>
  </si>
  <si>
    <t>HTKP68280</t>
  </si>
  <si>
    <t>KNIPEX 280MM HIGH LEVERAGE END CUTTERS  KP68-280</t>
  </si>
  <si>
    <t>HTKTA3380</t>
  </si>
  <si>
    <t>KOMELON KMC-32S S/STEEL GRIPPER TAPE MEASURE 8M IR85  TA3380</t>
  </si>
  <si>
    <t>HTKW420150</t>
  </si>
  <si>
    <t>KANZAWA 150MM WALLBOARD SAW   KW420-150</t>
  </si>
  <si>
    <t>HTLI12M4</t>
  </si>
  <si>
    <t>12MM STRAIGHT ROUTER BIT      12M4</t>
  </si>
  <si>
    <t>HTLI184204</t>
  </si>
  <si>
    <t>LINBIDE 184MM 20MM ARBOR 4 TEETH DIAMOND BLADE  PCD18400420</t>
  </si>
  <si>
    <t>HTLIBN34</t>
  </si>
  <si>
    <t>5MM CORE BOX BIT              BN34</t>
  </si>
  <si>
    <t>HTLIBN5324</t>
  </si>
  <si>
    <t>5MM CORE BOX BIT              BN5324</t>
  </si>
  <si>
    <t>HTLIBN64</t>
  </si>
  <si>
    <t>9.5MM CORE BOX BIT            BN64</t>
  </si>
  <si>
    <t>HTLIGPS</t>
  </si>
  <si>
    <t>GENERAL PURPOSE PAINT SCRAPER GP50</t>
  </si>
  <si>
    <t>HTMK12697P5</t>
  </si>
  <si>
    <t>MAKITA DRYWALL DRILL BIT PHILLIPS FOR 6830 PKT 5  A-12697</t>
  </si>
  <si>
    <t>HTMK42</t>
  </si>
  <si>
    <t>MAKITA JIGSAW BLADES NO.42 CARD 5 A-85896</t>
  </si>
  <si>
    <t>HTMK4210938</t>
  </si>
  <si>
    <t>MAKITA CORK RUBBER PLATE FOR 9401/9403 421093-8</t>
  </si>
  <si>
    <t>HTMKA16536E</t>
  </si>
  <si>
    <t>HTMKA19825E</t>
  </si>
  <si>
    <t>MAKITA PHILLIPS BIT N0.2-146   A-19825  PER EACH</t>
  </si>
  <si>
    <t>HTMKB15073</t>
  </si>
  <si>
    <t>MAKITA SAW BLADE BLUEMAK TCT 165 x 20 X 24T B-15073</t>
  </si>
  <si>
    <t>HTMKB53148</t>
  </si>
  <si>
    <t>MAKITA MAKPAC DRILL &amp; SCREW BIT 62PCS B-53148</t>
  </si>
  <si>
    <t>HTMKD07945</t>
  </si>
  <si>
    <t>MAKITA 82MM PLANER BLADE MINI TCT D-07945</t>
  </si>
  <si>
    <t>HTMKP90130</t>
  </si>
  <si>
    <t>MAKITA 44 PIECE IMPACT DRIVER ACCESSORY SET  P-90130</t>
  </si>
  <si>
    <t>HTMNBC450</t>
  </si>
  <si>
    <t>HTMOHB18BI</t>
  </si>
  <si>
    <t>MORSE HACKSAW BLADE 18T BI-METAL MRHB18</t>
  </si>
  <si>
    <t>HTMOHB24BI</t>
  </si>
  <si>
    <t>MORSE HACKSAW BLADE 24T BI-METAL MRHB24</t>
  </si>
  <si>
    <t>HTMOHB32BI</t>
  </si>
  <si>
    <t>MORSE HACKSAW BLADE 32T BI-METAL MRHB32</t>
  </si>
  <si>
    <t>HTMT1</t>
  </si>
  <si>
    <t>MSHLTN PLASTERERS HAWK 13X13in MT1D</t>
  </si>
  <si>
    <t>HTMT136</t>
  </si>
  <si>
    <t>HTMT5036</t>
  </si>
  <si>
    <t>MSHLTN 6MM WINDOW TROWEL      MT503-06</t>
  </si>
  <si>
    <t>HTMT80</t>
  </si>
  <si>
    <t>MSHLTN 1/2X5/8in BRICK JOINTER MT80</t>
  </si>
  <si>
    <t>HTMT826</t>
  </si>
  <si>
    <t>MSHLTN CEMENT SPREADER        MT826</t>
  </si>
  <si>
    <t>HTMT828</t>
  </si>
  <si>
    <t>MSHLTN CEMENT SPREADER HANDLE MT828</t>
  </si>
  <si>
    <t>HTMT83</t>
  </si>
  <si>
    <t>MSHLTN 3/8X1/2in BRICK JOINTER MT83</t>
  </si>
  <si>
    <t>HTMTJK886D</t>
  </si>
  <si>
    <t>MARSHALLTOWN FLEX HAMMER HEAD JOINT KNIFE 150MM    MTJK886D</t>
  </si>
  <si>
    <t>HTMTMXS1GSD</t>
  </si>
  <si>
    <t>MSHLTN FINISHING TROWEL GOLD SS 275 X 113MM DURASOFT HANDLE</t>
  </si>
  <si>
    <t>HTMTSK882D</t>
  </si>
  <si>
    <t>MARSHALLTOWN PUTTY KNIFE 100MM  MTSK882D</t>
  </si>
  <si>
    <t>HTNP6261</t>
  </si>
  <si>
    <t>MSHLTN 3MM NOTCHED TROWEL RED MT6261</t>
  </si>
  <si>
    <t>HTNP6262</t>
  </si>
  <si>
    <t>HTNP6263</t>
  </si>
  <si>
    <t>HTNP91</t>
  </si>
  <si>
    <t>HTNPMT6270</t>
  </si>
  <si>
    <t>NU-PRIDE 100MM PLASTIC PUTTY KNIFE MT6270</t>
  </si>
  <si>
    <t>HTNPMT6271</t>
  </si>
  <si>
    <t>HTNPMT6272</t>
  </si>
  <si>
    <t>HTNRBF28</t>
  </si>
  <si>
    <t>HTNRPAIB8</t>
  </si>
  <si>
    <t>NORTON COMBINATION BENCH STONE XPAIB8</t>
  </si>
  <si>
    <t>HTPN107CSC001</t>
  </si>
  <si>
    <t>P &amp; N QUICKBIT CUTSMART TCT 10G COUNTERSINK TOOL   107CSC001</t>
  </si>
  <si>
    <t>HTPXC00V5</t>
  </si>
  <si>
    <t>PLASTERX CORNER TOOL INTERNAL TAPING MEGA GRIP C00V5</t>
  </si>
  <si>
    <t>HTPXCT285</t>
  </si>
  <si>
    <t>PLASTERX CORNER TOOL MEGAGRIP HANDLE CT285</t>
  </si>
  <si>
    <t>HTPXJ2220</t>
  </si>
  <si>
    <t>PLASTERX MEGA GRIP SS PUTTY KNIFE 32MM J2220</t>
  </si>
  <si>
    <t>HTPXJ2240</t>
  </si>
  <si>
    <t>PLASTERX MEGA GRIP SS PUTTY KNIFE 51MM J2240</t>
  </si>
  <si>
    <t>HTPXJ2270</t>
  </si>
  <si>
    <t>PLASTERX MEGA GRIP SS SCRAPER 76MM SPLD J2270</t>
  </si>
  <si>
    <t>HTPXJ2280</t>
  </si>
  <si>
    <t>PLASTERX MEGA GRIP SS JOINT KNIFE 102MM J2280</t>
  </si>
  <si>
    <t>HTPXJ2290</t>
  </si>
  <si>
    <t>PLASTERX MEGA GRIP SS JOINT KNIFE 127MM J2290</t>
  </si>
  <si>
    <t>HTPXJ2300</t>
  </si>
  <si>
    <t>PLASTERX MEGA GRIP SS JOINT KNIFE 152MM J2300</t>
  </si>
  <si>
    <t>HTPXJ2320</t>
  </si>
  <si>
    <t>PLASTERX MEGA GRIP SS JOINT KNIFE 254MM J2320</t>
  </si>
  <si>
    <t>HTPXKB201</t>
  </si>
  <si>
    <t>PLASTERX SNAP OFF BLADES 18MM X 10 KB201</t>
  </si>
  <si>
    <t>HTPXKS068</t>
  </si>
  <si>
    <t>PLASTERX SNAP BLADE KNIFE HEAVY DUTY 18MM BLADE KS068</t>
  </si>
  <si>
    <t>HTPXKS599</t>
  </si>
  <si>
    <t>PLASTERX  SNAP BLADE MEGA KNIFE 25MM KS599</t>
  </si>
  <si>
    <t>HTPXSP300</t>
  </si>
  <si>
    <t>PLASTERX MEGAJACK 1150 - 2900MM SP300</t>
  </si>
  <si>
    <t>HTPXT827P</t>
  </si>
  <si>
    <t>PLASTERX RED PLASTIC TROWEL 280MM T827P</t>
  </si>
  <si>
    <t>HTPXTPF355</t>
  </si>
  <si>
    <t>PLASTERX MEGA GRIP TROWEL FLAT 355MM TPF355</t>
  </si>
  <si>
    <t>HTPXTPS200</t>
  </si>
  <si>
    <t>PLASTERX MEGA GRIP TROWEL SS FLAT 200MM TPS200</t>
  </si>
  <si>
    <t>HTPXTPS280</t>
  </si>
  <si>
    <t>PLASTERX MEGA GRIP TROWEL SS FLAT 280MM TPS280</t>
  </si>
  <si>
    <t>HTPXTSQ12</t>
  </si>
  <si>
    <t>HTPXTSQ13</t>
  </si>
  <si>
    <t>HTRH311</t>
  </si>
  <si>
    <t>RAPID HAMMER TACKER RH311</t>
  </si>
  <si>
    <t>HTRI7707</t>
  </si>
  <si>
    <t>RICHARD 13'' X 13'' ERGO-GRIP ALUMINIUM DRYWALL HAWK 7707</t>
  </si>
  <si>
    <t>HTRIST114</t>
  </si>
  <si>
    <t>RICHARD SS GREEN HANDLE BRASS HEAD JOINT KNIFE 4 INCH ST114</t>
  </si>
  <si>
    <t>HTRIST114F</t>
  </si>
  <si>
    <t>RICHARD SS GREEN HANDLE JOINT KNIFE 1 1/4 INCH ST11/4F</t>
  </si>
  <si>
    <t>HTRP14</t>
  </si>
  <si>
    <t>RAPID NO.14 TACKER HEAVY WIRE UP TO 8MM RT14</t>
  </si>
  <si>
    <t>HTRP23</t>
  </si>
  <si>
    <t>HTRP34</t>
  </si>
  <si>
    <t>RAPID NO.34 TACKER HEAVY STEEL RT34</t>
  </si>
  <si>
    <t>HTRT740</t>
  </si>
  <si>
    <t>HTSB9621800</t>
  </si>
  <si>
    <t>STABILA 1800MM TYPE 96 LEVEL  HEAVY DUTY  ST96-2-1800</t>
  </si>
  <si>
    <t>HTSBST19621200</t>
  </si>
  <si>
    <t>STABILA LEVEL 1.2M WITH HAND  GRIPS  ST196-2-1200</t>
  </si>
  <si>
    <t>HTSELNDST</t>
  </si>
  <si>
    <t>SELLEYS DIRECT STICK  TROWEL</t>
  </si>
  <si>
    <t>HTSH30M</t>
  </si>
  <si>
    <t>COLUMBIA 30'' MEDIUM EYE HICKORY SLEDGE HAMMER HANDLE</t>
  </si>
  <si>
    <t>HTSH36XH</t>
  </si>
  <si>
    <t>COLUMBIA 36'' EXTRA LARGE EYE  HICKORY SLEDGE HAMMER HANDLE</t>
  </si>
  <si>
    <t>HTSINZ01659</t>
  </si>
  <si>
    <t>SIKA TRADE GUN              404865</t>
  </si>
  <si>
    <t>HTSJ2154HK</t>
  </si>
  <si>
    <t>S&amp;J NEVERBEND DRAINING SPADE  SJ2154HK</t>
  </si>
  <si>
    <t>HTSKNZ01006</t>
  </si>
  <si>
    <t>SIKA ANCHORFIX-3 STATIC MIXER NOZZLE PACK OF 5    159254</t>
  </si>
  <si>
    <t>HTSKNZ01006E</t>
  </si>
  <si>
    <t>SIKA ANCHORFIX-3 STATIC MIXER NOZZLE PER EACH    159254</t>
  </si>
  <si>
    <t>HTSMLOC</t>
  </si>
  <si>
    <t>SWITCH MARK  LOCATOR</t>
  </si>
  <si>
    <t>HTSMTAR</t>
  </si>
  <si>
    <t>SWITCH MARK  TARGET</t>
  </si>
  <si>
    <t>HTSPHWSD</t>
  </si>
  <si>
    <t>SPAX-D HARDWOOD STEP-DRILL 4.1MM/6.5MM 5000009186540</t>
  </si>
  <si>
    <t>HTSPTS2050</t>
  </si>
  <si>
    <t>SPAX T-STAR BIT T-20 50MM EACH</t>
  </si>
  <si>
    <t>HTSPTS2550</t>
  </si>
  <si>
    <t>SPAX T-STAR BIT T-25 50MM EACH</t>
  </si>
  <si>
    <t>HTSPTS3050</t>
  </si>
  <si>
    <t>SPAX T-STAR BIT T-30 50MM EACH</t>
  </si>
  <si>
    <t>HTSPTS4025</t>
  </si>
  <si>
    <t>SPAX T-STAR BIT T-40 25MM EACH</t>
  </si>
  <si>
    <t>HTSPTS4050</t>
  </si>
  <si>
    <t>SPAX T-STAR BIT T-40 50MM EACH</t>
  </si>
  <si>
    <t>HTSPTS5035</t>
  </si>
  <si>
    <t>SPAX T-STAR BIT T-50 35MM EACH</t>
  </si>
  <si>
    <t>HTST10825</t>
  </si>
  <si>
    <t>STANLEY FATMAX FOLDING UTILITY KNIFE  10-825</t>
  </si>
  <si>
    <t>HTST11700</t>
  </si>
  <si>
    <t>STANLEY FATMAX BLADE UTILITY PACK OF 5 11-700</t>
  </si>
  <si>
    <t>HTST11800L</t>
  </si>
  <si>
    <t>STANLEY CARBIDE BLADE 50 PACK      11-800L</t>
  </si>
  <si>
    <t>HTST11800R</t>
  </si>
  <si>
    <t>STANLEY CARBIDE BLADE 5 PACK     11-800</t>
  </si>
  <si>
    <t>HTST11921</t>
  </si>
  <si>
    <t>STANLEY TRIM KNIFE BLADES CARD 5 H/DUTY 1992 0-11-921</t>
  </si>
  <si>
    <t>HTST12004</t>
  </si>
  <si>
    <t>STANLEY 245MM SMTH BENCH PLANE NO.4 PROF    1-12-004</t>
  </si>
  <si>
    <t>HTST12020</t>
  </si>
  <si>
    <t>HTST12220</t>
  </si>
  <si>
    <t>STANLEY 180MM ADJ BLOCK PLANE 220 12-220</t>
  </si>
  <si>
    <t>HTST14562</t>
  </si>
  <si>
    <t>STANLEY FATMAX AVIATION SNIPS LEFT CUT   14-562</t>
  </si>
  <si>
    <t>HTST14563</t>
  </si>
  <si>
    <t>STANLEY AVIATION SNIPS STRAIGHT CUT   14-563</t>
  </si>
  <si>
    <t>HTST14564</t>
  </si>
  <si>
    <t>STANLEY FATMAX AVIATION SNIPS RIGHT CUT  14-564</t>
  </si>
  <si>
    <t>HTST15104</t>
  </si>
  <si>
    <t>STANLEY FATMAX COPING SAW            15-104</t>
  </si>
  <si>
    <t>HTST15206</t>
  </si>
  <si>
    <t>STANLEY WALLBOARD SAW         15-206</t>
  </si>
  <si>
    <t>HTST16067</t>
  </si>
  <si>
    <t>STANLEY FATMAX SIDE STRIKE CHISEL  FMHT0-16067</t>
  </si>
  <si>
    <t>HTST21115C</t>
  </si>
  <si>
    <t>STANLEY 65MM/2 1/2in SURFORM  SHAVER TOOL    5-21-115</t>
  </si>
  <si>
    <t>HTST28500</t>
  </si>
  <si>
    <t>STANLEY RETRACT RAZOR BLADE   SCRAPER 28-500</t>
  </si>
  <si>
    <t>HTST28510</t>
  </si>
  <si>
    <t>STANLEY RAZOR SCRAPER BLADES  PKT OF 10 28-510</t>
  </si>
  <si>
    <t>HTST30497</t>
  </si>
  <si>
    <t>STANLEY YELLOW TAPE 5M X 19MM  30-497L</t>
  </si>
  <si>
    <t>HTST33732</t>
  </si>
  <si>
    <t>STANLEY FATMAX 8M X 32MM TAPE     33-732</t>
  </si>
  <si>
    <t>HTST33894</t>
  </si>
  <si>
    <t>STANLEY FATMAX XTREME 8M x 32MM TAPE      33-894</t>
  </si>
  <si>
    <t>HTST33966</t>
  </si>
  <si>
    <t>STANLEY 8M POWERLOCK TAPE    33-966</t>
  </si>
  <si>
    <t>HTST42294</t>
  </si>
  <si>
    <t>STANLEY 200MM THRIFTY TORPEDO LEVEL   0-42-294</t>
  </si>
  <si>
    <t>HTST43536</t>
  </si>
  <si>
    <t>HTST43548</t>
  </si>
  <si>
    <t>HTST43572</t>
  </si>
  <si>
    <t>HTST43609</t>
  </si>
  <si>
    <t>HTST46017</t>
  </si>
  <si>
    <t>STANLEY SQUARE COMB     2-46-017</t>
  </si>
  <si>
    <t>HTST46028</t>
  </si>
  <si>
    <t>STANLEY 305MM COMB SQUARE     46-028</t>
  </si>
  <si>
    <t>HTST46060</t>
  </si>
  <si>
    <t>STANLEY 273MM QUICK SQUARE    PLASTIC 46-060</t>
  </si>
  <si>
    <t>HTST46143</t>
  </si>
  <si>
    <t>STANLEY 300MM COMB SQUARE CONT GRADE 2-46-143</t>
  </si>
  <si>
    <t>HTST46825</t>
  </si>
  <si>
    <t>STANLEY 200MM THRIFT BEVEL    46-825</t>
  </si>
  <si>
    <t>HTST47099</t>
  </si>
  <si>
    <t>STANLEY 30M/100FT CHALK LINE CONT GRADE 47-099</t>
  </si>
  <si>
    <t>HTST47140</t>
  </si>
  <si>
    <t>STANLEY FATMAX CHALK LINE     47-140L</t>
  </si>
  <si>
    <t>HTST47460</t>
  </si>
  <si>
    <t>STANLEY POWER WINDER CHALKLINE  47-460</t>
  </si>
  <si>
    <t>HTST47480</t>
  </si>
  <si>
    <t>STANLEY FATMAX XTREME CHALKLINE      47-480L</t>
  </si>
  <si>
    <t>HTST47822</t>
  </si>
  <si>
    <t>STANLEY FATMAX XTREME CHALK 8OZ BLACK  47-822</t>
  </si>
  <si>
    <t>HTST58112</t>
  </si>
  <si>
    <t>STANLEY 1.6MM/2/32in NAIL SET  100MM 58-112</t>
  </si>
  <si>
    <t>HTST58113</t>
  </si>
  <si>
    <t>STANLEY 2.4MM/3/32in NAIL SET  100MM 58-113</t>
  </si>
  <si>
    <t>HTST58114</t>
  </si>
  <si>
    <t>STANLEY 3.2MM/4/32in NAIL SET 100MM 58-114</t>
  </si>
  <si>
    <t>HTST58230</t>
  </si>
  <si>
    <t>STANLEY 3 PCE NAIL PUNCH SET  0.8/1.6/2.4MM    58-230</t>
  </si>
  <si>
    <t>HTST58930</t>
  </si>
  <si>
    <t>STANLEY 3 PCE CUSHION GRIP NAIL SET 0.8/1.6/2.4MM  58-930</t>
  </si>
  <si>
    <t>HTST60060</t>
  </si>
  <si>
    <t>STANLEY SCREWDRIVER SET 60-060</t>
  </si>
  <si>
    <t>HTST68010</t>
  </si>
  <si>
    <t>STANLEY RATCHET SCREWDRIVER   WITH 6 TIPS   0-68-010</t>
  </si>
  <si>
    <t>HTST84101</t>
  </si>
  <si>
    <t>STANLEY 6'' LONG NOSE PLIERS      84-101</t>
  </si>
  <si>
    <t>HTST84111</t>
  </si>
  <si>
    <t>STANLEY 12'' GROOVE JOINT PLIERS   84-111</t>
  </si>
  <si>
    <t>HTST93955</t>
  </si>
  <si>
    <t>STANLEY FATMAX  XTREME ROUND TOP MOUTH BAG     1-93-955</t>
  </si>
  <si>
    <t>HTSTHT30139</t>
  </si>
  <si>
    <t>STANLEY 8M X 25MM TAPE MEASURE     STHT30139</t>
  </si>
  <si>
    <t>HTSUS370362012</t>
  </si>
  <si>
    <t>HTSV14790822</t>
  </si>
  <si>
    <t>HTSV168840</t>
  </si>
  <si>
    <t>BAHCO CHAIN SAW FILE 5/32in 168-8-4.0-1P</t>
  </si>
  <si>
    <t>HTSV30014</t>
  </si>
  <si>
    <t>BAHCO HANDSAW 14in/300MM 300-14-F15/16-HP</t>
  </si>
  <si>
    <t>HTSVNP22U78HP</t>
  </si>
  <si>
    <t>BAHCO HANDSAW 22in/550MM NP-22-U7/8-HP</t>
  </si>
  <si>
    <t>HTSW780200</t>
  </si>
  <si>
    <t>SHINWA 200MM SLIDING BEVEL    SW780-200</t>
  </si>
  <si>
    <t>HTSW780250</t>
  </si>
  <si>
    <t>SHINWA 250MM SLIDING BEVEL    SW780-250</t>
  </si>
  <si>
    <t>HTSWTW30SM</t>
  </si>
  <si>
    <t>STANWAY STEEL TAPE 30M LONG    TW30SM</t>
  </si>
  <si>
    <t>HTTALC500C</t>
  </si>
  <si>
    <t>HTTALC501C</t>
  </si>
  <si>
    <t>TAJIMA STD LARGE CUTTER CARDED LC-501C</t>
  </si>
  <si>
    <t>HTTALC650RH</t>
  </si>
  <si>
    <t>TAJIMA HEAVY DUTY CUTTER C/W BONUS BLADES LC650RH</t>
  </si>
  <si>
    <t>HTTALC660C</t>
  </si>
  <si>
    <t>HTTALCB50</t>
  </si>
  <si>
    <t>TAJIMA BLADE DISPENSER PACK   LCB50 SERIES LCB50</t>
  </si>
  <si>
    <t>HTTALCB65</t>
  </si>
  <si>
    <t>TAJIMA HD CUTTER BLADE        LCB65</t>
  </si>
  <si>
    <t>HTTANB38140</t>
  </si>
  <si>
    <t>TAURUS WORK BELT SYNTHETIC  38 X 140CM  NB38140</t>
  </si>
  <si>
    <t>HTTANB50</t>
  </si>
  <si>
    <t>TAURUS NYLON BUCKLE 50MM  NB50</t>
  </si>
  <si>
    <t>HTTAPBS</t>
  </si>
  <si>
    <t>HTTAROOFER</t>
  </si>
  <si>
    <t>TAURUS ROOFERS TOOLBELT</t>
  </si>
  <si>
    <t>HTTARUGGEDSP</t>
  </si>
  <si>
    <t>TAURUS LEATHER RUGGED SMARTPHONE POUCH RUGGEDSP</t>
  </si>
  <si>
    <t>HTTASP317</t>
  </si>
  <si>
    <t>TAURUS LEATHER SMARTPHONE POUCH - VELCRO STRAP SP317</t>
  </si>
  <si>
    <t>HTTATH434R</t>
  </si>
  <si>
    <t>TAURUS LEATHER APRON H/D HIPSTER SPLIT LEG R/H  TH434R</t>
  </si>
  <si>
    <t>HTTATM463</t>
  </si>
  <si>
    <t>TAURUS LEATHER 4 POCKET SPLIT LEG APRON TM463</t>
  </si>
  <si>
    <t>HTTMFLHQL</t>
  </si>
  <si>
    <t>QUICKLATCH SAW HORSE LARGE    700MM X 900MM  WQLL</t>
  </si>
  <si>
    <t>HTTW4120</t>
  </si>
  <si>
    <t>STANWAY SQUARE MOUTH SHOVEL 270x320mm LG WOOD HDL-52''TW4120</t>
  </si>
  <si>
    <t>HTTW6415</t>
  </si>
  <si>
    <t>STANWAY 380X110MM WOOD FLOAT   TW6415</t>
  </si>
  <si>
    <t>HTTW9009</t>
  </si>
  <si>
    <t>HTTWCM40</t>
  </si>
  <si>
    <t>C&amp;M WHITE BRAIDED STRING LINE 40M  CM40</t>
  </si>
  <si>
    <t>HTTWCM80</t>
  </si>
  <si>
    <t>C&amp;M WHITE BRAIDED STRING LINE 80M  CM80</t>
  </si>
  <si>
    <t>HTTWE320CDG</t>
  </si>
  <si>
    <t>HTTWEK10113</t>
  </si>
  <si>
    <t>HTTWMTCT911</t>
  </si>
  <si>
    <t>MSHLTN DRYWALL CORNER TROWEL  MTCT911</t>
  </si>
  <si>
    <t>HTTWMTJK884D</t>
  </si>
  <si>
    <t>HTTWMTMXS81RED</t>
  </si>
  <si>
    <t>HTTWMTPK876D</t>
  </si>
  <si>
    <t>HTTWMTPK878D</t>
  </si>
  <si>
    <t>HTTWMTSK879D</t>
  </si>
  <si>
    <t>HTTWMTSP16SD</t>
  </si>
  <si>
    <t>MSHLTN POOL TROWEL 400X113MM DURASOFT     MTSP16SD</t>
  </si>
  <si>
    <t>HTTWMW6510SET2</t>
  </si>
  <si>
    <t>MIDWEST OFFSET AVIATION SNIPS LEFT &amp; RIGHT  MW6510-SET2</t>
  </si>
  <si>
    <t>HTTWSWSVCM233</t>
  </si>
  <si>
    <t>SAVAGE COMBINATION SQUARE SWSVCM233</t>
  </si>
  <si>
    <t>HTTWTW4110</t>
  </si>
  <si>
    <t>STANWAY SQUARE MOUTH SHOVEL 290X325MM WOOD D-HDL-29'' TW4110</t>
  </si>
  <si>
    <t>HTTWTW4210</t>
  </si>
  <si>
    <t>STANWAY SQUARE MOUTH SPADE WOOD D HANDLE -29''     TW4210</t>
  </si>
  <si>
    <t>HTTWTW4410</t>
  </si>
  <si>
    <t>HTTWTW4610</t>
  </si>
  <si>
    <t>STANWAY GARDEN RAKE WOOD HANDLE-54''     TW4610</t>
  </si>
  <si>
    <t>HTTWTW4900</t>
  </si>
  <si>
    <t>HTTWZNI65</t>
  </si>
  <si>
    <t>HTTWZSCBK</t>
  </si>
  <si>
    <t>STANWAY SCORE AND SNAP KNIFE     TW-HAR</t>
  </si>
  <si>
    <t>HTWB1278</t>
  </si>
  <si>
    <t>HTWTSJT1027AY</t>
  </si>
  <si>
    <t>S&amp;J ALL STEEL SPADE D HANDLE    SJT1027AJ</t>
  </si>
  <si>
    <t>HTXLHS16P</t>
  </si>
  <si>
    <t>XCEL HOLE SAW SET 16PCE</t>
  </si>
  <si>
    <t>HTYARS300</t>
  </si>
  <si>
    <t>YAMAYO 300MM/12in SS RULE     YRS300</t>
  </si>
  <si>
    <t>HTZNBL80</t>
  </si>
  <si>
    <t>ZENITH CHALK OR BUILDERS LINE WHITE  BLW8000</t>
  </si>
  <si>
    <t>HTZNI520</t>
  </si>
  <si>
    <t>ZIRCON MULTI SCANNER  ZN-I520</t>
  </si>
  <si>
    <t>INAUGSPGFPW2056</t>
  </si>
  <si>
    <t>AUTEX GREENSTUFF WALL PADS R2.0 560MM 90MM 11.69M2</t>
  </si>
  <si>
    <t>INAUGSPGFPW2256</t>
  </si>
  <si>
    <t>AUTEX GREENSTUFF WALL PADS R2.2 560MM 90MM 11.69M2</t>
  </si>
  <si>
    <t>INAUGSPGFPW2536</t>
  </si>
  <si>
    <t>AUTEX GREENSTUFF WALL PADS R2.5 360MM 90MM 5.01M2</t>
  </si>
  <si>
    <t>INAUGSPGFPW2556</t>
  </si>
  <si>
    <t>AUTEX GREENSTUFF WALL PADS R2.5 560MM 90MM 6.50M2</t>
  </si>
  <si>
    <t>INAUGSPUFA1550</t>
  </si>
  <si>
    <t>AUTEX GREENSTUF R1.5 UNDERFLOOR 500 X 10M X 4 ROLLS 20M2</t>
  </si>
  <si>
    <t>INAUGSPUFA1845</t>
  </si>
  <si>
    <t>AUTEX GREENSTUF R1.8 UNDERFLOOR 450 X 7.78M X 5 ROLLS 17.5M2</t>
  </si>
  <si>
    <t>INAUGSPUFA1850</t>
  </si>
  <si>
    <t>AUTEX GREENSTUF R1.8 UNDERFLOOR 500 X 8.75M X 4 ROLLS 17.5M2</t>
  </si>
  <si>
    <t>INAUGSRF18870</t>
  </si>
  <si>
    <t>AUTEX GREENSTUF R1.8 ROLL FORM 100MM 870MM WIDE    25M2</t>
  </si>
  <si>
    <t>INAUGSRF32580</t>
  </si>
  <si>
    <t>AUTEX GREENSTUF R3.2 ROLL FORM 190MM 580MM WIDE    17M2</t>
  </si>
  <si>
    <t>INAUGSRF32870</t>
  </si>
  <si>
    <t>AUTEX GREENSTUF R3.2 ROLL FORM 190MM 870MM WIDE     17M2</t>
  </si>
  <si>
    <t>INAUQSBB10</t>
  </si>
  <si>
    <t>AUTEX QUIETSTUF BAFFLE BLOCK 100MM 600MM WIDE     10M2</t>
  </si>
  <si>
    <t>INAUSBASB5</t>
  </si>
  <si>
    <t>AUTEX QUIETSTUF SOUND BLANKET ASB5 70MM 600MM WIDE 13.32M2</t>
  </si>
  <si>
    <t>sqm</t>
  </si>
  <si>
    <t>R1.8 95MM CEILING PINK BATTS  PER M2</t>
  </si>
  <si>
    <t>R2.2 115MM CEILING PINK BATTS  PER M2</t>
  </si>
  <si>
    <t>R2.6 140MM CEILING PINK BATTS PER M2</t>
  </si>
  <si>
    <t>R3.2 170MM CEILING PINK BATTS   PER M2</t>
  </si>
  <si>
    <t>R3.6 CEILING PINK BATTS   PER M2</t>
  </si>
  <si>
    <t>R4.0 195MM ULTRA CEILING PINK BATTS M2</t>
  </si>
  <si>
    <t>INBACE60</t>
  </si>
  <si>
    <t>R6.0 ULTRA CEILING PINK BATTS 3.7SQM 1220X432MM 7110160</t>
  </si>
  <si>
    <t>INBACE63</t>
  </si>
  <si>
    <t>R6.3 ULTRA CEILING PINK BATTS 3.2SQM 1220X432MM 7110163</t>
  </si>
  <si>
    <t>INBACE70</t>
  </si>
  <si>
    <t>R7.0 ULTRA CEILING PINK BATTS 2.6SQM 1220X432MM 7110170</t>
  </si>
  <si>
    <t>INBAMA10N</t>
  </si>
  <si>
    <t>INBASF43010</t>
  </si>
  <si>
    <t>R2.6  SNUGFLOOR  480MM  8.8M2 7131451</t>
  </si>
  <si>
    <t>INBASF48010</t>
  </si>
  <si>
    <t>R1.6  SNUGFLOOR 480MM  9.4SQM    7134816</t>
  </si>
  <si>
    <t>INBASF58010</t>
  </si>
  <si>
    <t>R2.6  SNUGFLOOR 580MM  10.6SQM     7131601</t>
  </si>
  <si>
    <t>INBASF58016</t>
  </si>
  <si>
    <t>R1.6  SNUGFLOOR 580MM   11.3SQM  7135816</t>
  </si>
  <si>
    <t>INBASR32</t>
  </si>
  <si>
    <t>R3.2 SKILLION ROOF PINK BATTS 1220X432X115    3.7M2 PER BALE</t>
  </si>
  <si>
    <t>INBASR36</t>
  </si>
  <si>
    <t>R3.6 SKILLION ROOF PINK BATTS 1220X432X165    6.3M2 PER BALE</t>
  </si>
  <si>
    <t>INBAST122022</t>
  </si>
  <si>
    <t>INBAST122026</t>
  </si>
  <si>
    <t>R1.8 90MM WALL BATTS PER SQM INSTALLED  *UNLINED*</t>
  </si>
  <si>
    <t>R1.8 90MM WALL PINK BATTS PER M2</t>
  </si>
  <si>
    <t>INBAWA22560</t>
  </si>
  <si>
    <t>R2.2 90MM WALL PINK BATTS 13.4M2 1140X560MM 7127122</t>
  </si>
  <si>
    <t>INBAWA24560</t>
  </si>
  <si>
    <t>R2.4 90MM WALL PINK BATTS 10.2M2 1140X560MM 7127124</t>
  </si>
  <si>
    <t>INBAWA26560</t>
  </si>
  <si>
    <t>INBAWA28560</t>
  </si>
  <si>
    <t>INBAWA32560</t>
  </si>
  <si>
    <t>R3.2 140MM WALL PINK BATTS 9.6M2 1140X560 7127132</t>
  </si>
  <si>
    <t>INBAWA32N</t>
  </si>
  <si>
    <t>R3.2 140MM NARROW WALL PINK BATTS 7.3M2 1140X380 7160241</t>
  </si>
  <si>
    <t>INBAWA40560</t>
  </si>
  <si>
    <t>R4.0 140MM WALL PINK BATTS 5.1M2 1140X560 7127140</t>
  </si>
  <si>
    <t>INBB10022</t>
  </si>
  <si>
    <t>BATTS BIB 100MM BLANKET R2.2 19.2 M2  7210009</t>
  </si>
  <si>
    <t>INBB10024</t>
  </si>
  <si>
    <t>BATTS BIB 100MM BLANKET R2.4 19.2 M2  7210052</t>
  </si>
  <si>
    <t>INBB11026</t>
  </si>
  <si>
    <t>BATTS BIB 110MM BLANKET R2.6 14.4  M2   7200076</t>
  </si>
  <si>
    <t>INBB13532</t>
  </si>
  <si>
    <t>BATTS BIB 135MM BLANKET R3.2  9.6 M2  7200450</t>
  </si>
  <si>
    <t>INBB7518</t>
  </si>
  <si>
    <t>BATTS BIB 75MM BLANKET R1.8 19.2 M2   7270001</t>
  </si>
  <si>
    <t>INCDGF24920</t>
  </si>
  <si>
    <t>GOLDFOAM 2400 X 900 X 20MM STRAIGHT EDGE  R0.72</t>
  </si>
  <si>
    <t>INCFXTPI15</t>
  </si>
  <si>
    <t>CLIMAFLEX XT PIPE INSULATION  15MM X 13MM X 2M    721502</t>
  </si>
  <si>
    <t>INCFXTPI22</t>
  </si>
  <si>
    <t>CLIMAFLEX XT PIPE INSULATION  22MM X 13MM X 2M    722201</t>
  </si>
  <si>
    <t>INEXPS30</t>
  </si>
  <si>
    <t>EXPOL-X XPS 3035CN 2510 X 610 X 30   XPS30</t>
  </si>
  <si>
    <t>INEXPS40</t>
  </si>
  <si>
    <t>EXPOL-X XPS 3035CN 2510 X 610 X 40   XPS40</t>
  </si>
  <si>
    <t>INEXPS50</t>
  </si>
  <si>
    <t>EXPOL-X XPS 3035CN 2510 X 610 X 50   XPS50</t>
  </si>
  <si>
    <t>INEXWG20</t>
  </si>
  <si>
    <t>EXPOL WIRE GUARD 20M ROLL</t>
  </si>
  <si>
    <t>INHWCW3M</t>
  </si>
  <si>
    <t>HOT WATER CYLINDER WRAP R1.3   3M X 1195MM 3.6M2    7140002</t>
  </si>
  <si>
    <t>INJHMI90600</t>
  </si>
  <si>
    <t>INMAMW13560</t>
  </si>
  <si>
    <t>MAMMOTH R1.3 MASONRY WALL 560MM 8.06M2</t>
  </si>
  <si>
    <t>INNC100560</t>
  </si>
  <si>
    <t>150MM PINK BATTS SILENCER MIDFLOOR PER SQM INSTALLED UNLINED</t>
  </si>
  <si>
    <t>INPB302515</t>
  </si>
  <si>
    <t>SUPERFORM POLYBLOCK 300X250MMX 1.5M AND SPACER</t>
  </si>
  <si>
    <t>INPBEX241220</t>
  </si>
  <si>
    <t>EXPOL PLATINUM BOARD 2400 X 1200 X 20  R0.63 N2420</t>
  </si>
  <si>
    <t>INPBEX241240</t>
  </si>
  <si>
    <t>EXPOL PLATINUM BOARD 2400 X 1200 X 40  R1.25 N2440</t>
  </si>
  <si>
    <t>INPBEX241270</t>
  </si>
  <si>
    <t>EXPOL PLATINUM BOARD 2400 X 1200 X 70  R2.19 N2470</t>
  </si>
  <si>
    <t>INPBEX241299</t>
  </si>
  <si>
    <t>EXPOL PLATINUM BOARD 2400 X 1200 X 100  R3.13 N2499</t>
  </si>
  <si>
    <t>EXPOL 60 UNDERFLOOR EECA PANEL 1200 X 560 X 60 PK 9  6.05M2</t>
  </si>
  <si>
    <t>INPSEX2412100HG</t>
  </si>
  <si>
    <t>EXPOL 100MM POLYSTYRENE H GRADE SHEETING 2400X1200 SHT</t>
  </si>
  <si>
    <t>INPSEX2412100SG</t>
  </si>
  <si>
    <t>EXPOL 100MM POLYSTYRENE S GRADE SHEETING 2400X1200 SHT</t>
  </si>
  <si>
    <t>INPSEX241215SG</t>
  </si>
  <si>
    <t>EXPOL 15MM POLYSTYRENE S GRADE SHEETING 2400X1200 SHT</t>
  </si>
  <si>
    <t>INPSEX241230HG</t>
  </si>
  <si>
    <t>EXPOL 30MM POLYSTYRENE H GRADE SHEETING 2400X1200 SHT</t>
  </si>
  <si>
    <t>INPSEX241260HG</t>
  </si>
  <si>
    <t>EXPOL 60MM POLYSTYRENE H GRADE SHEETING 2400X1200 SHT</t>
  </si>
  <si>
    <t>INPSEX241270HG</t>
  </si>
  <si>
    <t>EXPOL 70MM POLYSTYRENE H GRADE SHEETING 2400X1200 SHT</t>
  </si>
  <si>
    <t>INPSEX241270SG</t>
  </si>
  <si>
    <t>EXPOL 70MM POLYSTYRENE S GRADE SHEETING 2400X1200 SHT</t>
  </si>
  <si>
    <t>INPSEX241280HG</t>
  </si>
  <si>
    <t>EXPOL 80MM POLYSTYRENE H GRADE SHEETING 2400X1200 SHT</t>
  </si>
  <si>
    <t>INPSEX241280SG</t>
  </si>
  <si>
    <t>EXPOL 80MM POLYSTYRENE S GRADE SHEETING 2400X1200 SHT</t>
  </si>
  <si>
    <t>INPSEX271240SG</t>
  </si>
  <si>
    <t>EXPOL 40MM POLYSTYRENE S GRADE SHEETING 2700X1200 SHT</t>
  </si>
  <si>
    <t>INPSEXB123660</t>
  </si>
  <si>
    <t>EXPOL BLACK R1.8 1200 X 360 X 60 - PACK OF 12</t>
  </si>
  <si>
    <t>INPSEXB124160</t>
  </si>
  <si>
    <t>EXPOL BLACK R1.8 1200 X 410 X 60 - PACK OF 11</t>
  </si>
  <si>
    <t>INPSEXB124760</t>
  </si>
  <si>
    <t>EXPOL BLACK R1.8 1200 X 470 X 60 - PACK OF 10</t>
  </si>
  <si>
    <t>INPSEXB125660</t>
  </si>
  <si>
    <t>EXPOL BLACK R1.8 1200 X 560 X 60 - PACK OF 9</t>
  </si>
  <si>
    <t>INPSEXPOD11002</t>
  </si>
  <si>
    <t>EXPOL TUFF POD 1100 X 1100 X 220</t>
  </si>
  <si>
    <t>INTL1040570</t>
  </si>
  <si>
    <t>TERRA LANA WOOL INSULATION R1.0 MASON WALL 5.7M2  10.40.570</t>
  </si>
  <si>
    <t>INTLTLCC36</t>
  </si>
  <si>
    <t>TERRA LANA WOOL INSULATION R3.6 CEILING CUT 6.1M2 36.180.870</t>
  </si>
  <si>
    <t>tread</t>
  </si>
  <si>
    <t>LLCL100B1012</t>
  </si>
  <si>
    <t>CS PRIVLCK LOUISE SNIB/EMG RH SCP CL100B1012</t>
  </si>
  <si>
    <t>LLCL100B3010</t>
  </si>
  <si>
    <t>CS LAVLCK LVR/LVR LH   E/FREE SCP   CL100B3010</t>
  </si>
  <si>
    <t>LLEHNZP33047R12</t>
  </si>
  <si>
    <t>HNZ 6 PIN EURO CYLINDER AND TURN 34/34 R12 CHCH/NELSON/MARL</t>
  </si>
  <si>
    <t>LLFDSR60</t>
  </si>
  <si>
    <t>FEDERAL HEAVY DUTY COMBINATION PADLOCK SR60</t>
  </si>
  <si>
    <t>LLFDSR62</t>
  </si>
  <si>
    <t>FEDERAL HEAVY DUTY COMBINATION PADLOCK SR62</t>
  </si>
  <si>
    <t>LLGASPS70SOFC</t>
  </si>
  <si>
    <t>GAINSBOROUGH SOFIA PASSAGE SET 705SOFSC 60 BACKSET BOXED</t>
  </si>
  <si>
    <t>LLGB386SCC</t>
  </si>
  <si>
    <t>LLGBXRL150BLK</t>
  </si>
  <si>
    <t>XCEL RIM LOCK SET 150MM BLACK</t>
  </si>
  <si>
    <t>LLGBXRL150G</t>
  </si>
  <si>
    <t>XCEL RIM LOCK SET GREY  150MM</t>
  </si>
  <si>
    <t>LLILAL900010B</t>
  </si>
  <si>
    <t>ALBANY ENDEAVOUR NON-LOCKING D-HNDLE INT SLIM PULL EXT BLACK</t>
  </si>
  <si>
    <t>LLILAL901210B</t>
  </si>
  <si>
    <t>ALBANY ENDEAVOUR LOCKING D-HANDLE INT SLIM PULL EXT BLACK</t>
  </si>
  <si>
    <t>LLILEN900010B</t>
  </si>
  <si>
    <t>ARIA ENDEAVOUR NON-LOCKING D-HANDLE INT SLIM PULL EXT BLACK</t>
  </si>
  <si>
    <t>LLILEN901210B</t>
  </si>
  <si>
    <t>ARIA ENDEAVOUR LOCKING D-HANDLE INT SLIM PULL EXT BLACK</t>
  </si>
  <si>
    <t>LLIRZ12ZZZUS</t>
  </si>
  <si>
    <t>LLLE159IPB</t>
  </si>
  <si>
    <t>LEGGE 2 LEVER MORTICE LOCK IPB VISPACK 159IPB</t>
  </si>
  <si>
    <t>LLLE159NP</t>
  </si>
  <si>
    <t>LEGGE 2 LEVER MORTICE LOCK NP VISPACK 159NP</t>
  </si>
  <si>
    <t>LLLE2378FBBL</t>
  </si>
  <si>
    <t>LEGGE 2 LEVER MORTICE LOCK FB VISPACK 2378 FB</t>
  </si>
  <si>
    <t>LLLE2378IPBBL</t>
  </si>
  <si>
    <t>LEGGE 2 LEVER MORTICE LOCK IPB VISPACK 2378 IPB</t>
  </si>
  <si>
    <t>LLLE2378NPBL</t>
  </si>
  <si>
    <t>LEGGE 2 LEVER MORTICE LOCK NP VISPACK 2378 NP</t>
  </si>
  <si>
    <t>LLLE3722FBBL</t>
  </si>
  <si>
    <t>SCHLAGE 60MM LATCHBOLT VISPACK  3722A FB</t>
  </si>
  <si>
    <t>LLLE3722IPBBL</t>
  </si>
  <si>
    <t>SCHLAGE 60MM LATCHBOLT VISPACK  3722P IPB</t>
  </si>
  <si>
    <t>LLLE45SC</t>
  </si>
  <si>
    <t>LEGGE REBATE SET SCP FOR 2645 &amp; 2765  JS42S</t>
  </si>
  <si>
    <t>SCHLAGE MEDIO ESCUTCHEON ROUND SSS L30S</t>
  </si>
  <si>
    <t>LLLEFLACP</t>
  </si>
  <si>
    <t>FORTUNE LATCHSET 60MM  CP  LFLAC</t>
  </si>
  <si>
    <t>LLLEFLAFCP</t>
  </si>
  <si>
    <t>FORTUNE LATCH FURN CP   STD PACK  LFLAFC</t>
  </si>
  <si>
    <t>LLLEFLAFCPBL</t>
  </si>
  <si>
    <t>FORTUNE LATCH FURN CP   LFLAFBC  VISPACK</t>
  </si>
  <si>
    <t>LLLEFLAFSCPBL</t>
  </si>
  <si>
    <t>FORTUNE LATCH FURN SCP  LFLAFBS VISPACK</t>
  </si>
  <si>
    <t>LLLEFLASSC</t>
  </si>
  <si>
    <t>FORTUNE LATCHSET 60MM SCP LFLAS</t>
  </si>
  <si>
    <t>LLLEFLOFCPBL</t>
  </si>
  <si>
    <t>LLLEFLOFSCPBL</t>
  </si>
  <si>
    <t>LLLEFLOSCP</t>
  </si>
  <si>
    <t>FORTUNE LOCKSET CP      2378 LFLOC STD PACK</t>
  </si>
  <si>
    <t>LLLEFLOSSCP</t>
  </si>
  <si>
    <t>FORTUNE LOCKSET SCP     2378 LFLOS STD PACK</t>
  </si>
  <si>
    <t>SCHLAGE MEDIO ESCUTCHEON SQUARE SSS L30SSS</t>
  </si>
  <si>
    <t>SCHLAGE ME60 EURO MORTICE ROLLER LATCH D/LOCK CASE 60MM SSS</t>
  </si>
  <si>
    <t>LLLERDBOLTDS</t>
  </si>
  <si>
    <t>SCHLAGE REGENT R162V DENVER DEADBOLT DB CYL SSS VP RDBOLTDS</t>
  </si>
  <si>
    <t>LLLERDBOLTSS</t>
  </si>
  <si>
    <t>SCHLAGE REGENT R160V DENVER DEADBOLT SG CYL SSS VP RDBOLTSS</t>
  </si>
  <si>
    <t>SCHLAGE REGENT R170V DENVER DUMMY TRIM SS VP RDDUMMS</t>
  </si>
  <si>
    <t>SCHLAGE REGENT R51V DENVER ENTRANCE LOCK SS VP RDENTSS</t>
  </si>
  <si>
    <t>SCHLAGE REGENT R170V LEONARDO DUMMY TRIM SCP VP RLDUMMS</t>
  </si>
  <si>
    <t>SCHLAGE REGENT R170V LEONARDO DUMMY TRIM SNP VP RLDUMMSNP</t>
  </si>
  <si>
    <t>SCHLAGE REGENT R51V LEONARDO ENTRANCE LOCK SCP VP RLENTSS</t>
  </si>
  <si>
    <t>SCHLAGE REGENT R10V LEONARDO PASSAGE LATCH SCP VP RLPASSS</t>
  </si>
  <si>
    <t>SCHLAGE REGENT R10V LEONARDO PASSAGE LATCH SNP VP RLPASSSNP</t>
  </si>
  <si>
    <t>SCHLAGE REGENT R40V LEONARDO PRIVACY LOCK SCP VP RLPRIVS</t>
  </si>
  <si>
    <t>SCHLAGE REGENT R40V LEONARDO PRIVACY LOCK SNP VP RLPRIVSNP</t>
  </si>
  <si>
    <t>SCHLAGE REGENT R10V DENVER PASSAGE LATCH SS VP RDPASSS</t>
  </si>
  <si>
    <t>SCHLAGE REGENT R40V DENVER PRIVACY LOCK SS VP RDPRIVS</t>
  </si>
  <si>
    <t>SCHLAGE REGENT R170V RUBENS DUMMY TRIM SNP VP RRDUMMSNP</t>
  </si>
  <si>
    <t>SCHLAGE REGENT R170V RUBENS DUMMY TRIM SCP VP RRDUMMS</t>
  </si>
  <si>
    <t>SCHLAGE REGENT R51V RUBENS ENTRANCE LOCKSET SNP VP RRENTSSNP</t>
  </si>
  <si>
    <t>SCHLAGE REGENT R51V RUBENS ENTRANCE LOCKSET SCP VP RRENTSS</t>
  </si>
  <si>
    <t>LLLERRL127C</t>
  </si>
  <si>
    <t>SCHLAGE REGENT LATCHBOLT 127MM CP  RL127C</t>
  </si>
  <si>
    <t>SCHLAGE REGENT R40V RUBENS PRIVACY LOCKSET SNP VP RRPRIVSNP</t>
  </si>
  <si>
    <t>SCHLAGE REGENT R40V RUBENS PRIVACY LOCKSET SCP VP RRPRIVS</t>
  </si>
  <si>
    <t>SCHLAGE REGENT R10V RUBENS PASSAGE LATCHSET SNP VP RRPASSSNP</t>
  </si>
  <si>
    <t>SCHLAGE REGENT R10V RUBENS PASSAGE LATCHSET SCP VP RRPASSS</t>
  </si>
  <si>
    <t>LLLES3709NP</t>
  </si>
  <si>
    <t>LEGGE FLAT MORTICE LATCH NP   JP3709LKNP</t>
  </si>
  <si>
    <t>LLLESPIND</t>
  </si>
  <si>
    <t>SCHLAGE SPINDLE STEEL 3 1/4in 82MM LOCK &amp; LATCH</t>
  </si>
  <si>
    <t>LLLO0011K1SCDP</t>
  </si>
  <si>
    <t>LOCKWOOD 001 DEADLATCH DOUBLE CYLINDER SC PEARL L001-1K1SPDP</t>
  </si>
  <si>
    <t>LLLO201CYLSC</t>
  </si>
  <si>
    <t>LOCKWOOD 5 PIN STD BRASS CYLINDER AND BARREL L201CYLSC</t>
  </si>
  <si>
    <t>LOCKWOOD 7444 CAVITY SLIDER ENTRANCE SET SC PEARL L7444SPDP</t>
  </si>
  <si>
    <t>LLLOLVEL128SC</t>
  </si>
  <si>
    <t>LOCKWOOD VELOCITY PASSAGE SET 28   LVEL1/28SC</t>
  </si>
  <si>
    <t>LLLOLVEL128SP</t>
  </si>
  <si>
    <t>LOCKWOOD VELOCITY PASSAGE SET 28   LVEL1/28SP</t>
  </si>
  <si>
    <t>LLLOLVEL134SC</t>
  </si>
  <si>
    <t>LOCKWOOD VELOCITY PASSAGE SET 34   LVEL1/34SC</t>
  </si>
  <si>
    <t>LLLOLVEL1L1SP</t>
  </si>
  <si>
    <t>LOCKWOOD VELOCITY PASSAGE SET SUMMIT     LVEL1/L1SP</t>
  </si>
  <si>
    <t>LLLOLVEL1L2SP</t>
  </si>
  <si>
    <t>LOCKWOOD VELOCITY PASSAGE SET SPIRE     LVEL1/L2SP</t>
  </si>
  <si>
    <t>LLLOLVEL1L3SP</t>
  </si>
  <si>
    <t>LOCKWOOD VELOCITY PASSAGE SET ELEMENT      LVEL1/L3SP</t>
  </si>
  <si>
    <t>LLLOLVEL1L4SP</t>
  </si>
  <si>
    <t>LLLOLVEL228SC</t>
  </si>
  <si>
    <t>LOCKWOOD VELOCITY PRIVACY SET 28   LVEL2/28SC</t>
  </si>
  <si>
    <t>LLLOLVEL228SP</t>
  </si>
  <si>
    <t>LOCKWOOD VELOCITY PRIVACY SET 28   LVEL2/28SP</t>
  </si>
  <si>
    <t>LLLOLVEL234SC</t>
  </si>
  <si>
    <t>LOCKWOOD VELOCITY PRIVACY SET 34   LVEL2/34SC</t>
  </si>
  <si>
    <t>LLLOLVEL2L1SP</t>
  </si>
  <si>
    <t>LOCKWOOD VELOCITY PRIVACY SET SUMMIT      LVEL2/L1SP</t>
  </si>
  <si>
    <t>LLLOLVEL2L2SP</t>
  </si>
  <si>
    <t>LOCKWOOD VELOCITY PRIVACY SET SPIRE     LVEL2/L2SP</t>
  </si>
  <si>
    <t>LLLOLVEL2L3SP</t>
  </si>
  <si>
    <t>LOCKWOOD VELOCITY PRIVACY SET ELEMENT      LVEL2/L3SP</t>
  </si>
  <si>
    <t>LLLOLVEL2L4SP</t>
  </si>
  <si>
    <t>LLLOLVEL328SC</t>
  </si>
  <si>
    <t>LOCKWOOD VELOCITY DUMMY HALF SET 28   LVEL3/28SC</t>
  </si>
  <si>
    <t>LLLOLVEL328SP</t>
  </si>
  <si>
    <t>LOCKWOOD VELOCITY DUMMY HALF SET 28   LVEL3/28SP</t>
  </si>
  <si>
    <t>LLLOLVEL334SC</t>
  </si>
  <si>
    <t>LOCKWOOD VELOCITY DUMMY HALF SET 34   LVEL3/34SC</t>
  </si>
  <si>
    <t>LLLOLVEL3L1SP</t>
  </si>
  <si>
    <t>LOCKWOOD VELOCITY DUMMY HALF SET SUMMIT      LVEL3/L1SP</t>
  </si>
  <si>
    <t>LLLOLVEL3L2SP</t>
  </si>
  <si>
    <t>LOCKWOOD VELOCITY DUMMY HALF SET SPIRE     LVEL3/L2SP</t>
  </si>
  <si>
    <t>LLLOLVEL3L3SP</t>
  </si>
  <si>
    <t>LOCKWOOD VELOCITY DUMMY HALF SET ELEMENT      LVEL3/L3SP</t>
  </si>
  <si>
    <t>LLLOLVEL3L4SP</t>
  </si>
  <si>
    <t>LLLOW540117BLK</t>
  </si>
  <si>
    <t>MAWSON ALUMINIUM SLIDING DOOR LOCK/HDLE BLACK  LW540117</t>
  </si>
  <si>
    <t>LLLW531100</t>
  </si>
  <si>
    <t>MAWSON LOCK CYLINDER 5 PIN BR CHROME    LW531100</t>
  </si>
  <si>
    <t>LLLWPLB401252DP</t>
  </si>
  <si>
    <t>LOCKWOOD PADLOCK BRASS 40MM W/SILICON JKT 120N/40/125/2DP</t>
  </si>
  <si>
    <t>LLLWPLB40125DP</t>
  </si>
  <si>
    <t>LOCKWOOD PADLOCK BRASS 40MM W/SILICON JKT 120N/40/125/DP</t>
  </si>
  <si>
    <t>LLLWPLB40150DP</t>
  </si>
  <si>
    <t>LOCKWOOD PADLOCK BRASS 40MM W/SILICON JKT 120N/40/150/DP</t>
  </si>
  <si>
    <t>LLLWPLB40232DP</t>
  </si>
  <si>
    <t>LOCKWOOD PADLOCK BRASS 40MM/23MM SHACKLE 2DP 110/40/123/2NDP</t>
  </si>
  <si>
    <t>LLLWPLB4023DP</t>
  </si>
  <si>
    <t>LOCKWOOD PADLOCK BRASS 40MM/23MM SHACKLE DP 110/40/123/NDP</t>
  </si>
  <si>
    <t>LLLWPLBN5032DP</t>
  </si>
  <si>
    <t>LOCKWOOD PADLOCK BRASS 50MM W/SILICON JKT 120N/50/132/DP</t>
  </si>
  <si>
    <t>LLLWPLC4030DP</t>
  </si>
  <si>
    <t>LOCKWOOD PADLOCK COMBINATION 40MM/30MM DP L150/40/130/DP</t>
  </si>
  <si>
    <t>LLLWPLL4022DP</t>
  </si>
  <si>
    <t>LOCKWOOD PADLOCK LAMINATED 40MM/22MM DP L119/40/122/DP</t>
  </si>
  <si>
    <t>LLMN281PW1</t>
  </si>
  <si>
    <t>MN SECURITY PATIO BOLT 1 PACK      WHITE 281PW1</t>
  </si>
  <si>
    <t>LLMN281SC1</t>
  </si>
  <si>
    <t>MN SECURITY PATIO BOLT 1 PACK      SATIN 281SC1</t>
  </si>
  <si>
    <t>LLMN282PW2</t>
  </si>
  <si>
    <t>MN SECURITY WINDOW BOLT 2 PACK WHITE 282PW2</t>
  </si>
  <si>
    <t>LLMN747SC</t>
  </si>
  <si>
    <t>MN CAVITY SLIDER PULL  747SC</t>
  </si>
  <si>
    <t>LLMNSAR102</t>
  </si>
  <si>
    <t>MN SARA PRIVACY SET BRUSHED SATIN CHROME   SAR102</t>
  </si>
  <si>
    <t>LLMNSAR103</t>
  </si>
  <si>
    <t>MN SARA DUMMY SET BRUSHED SATIN CHROME   SAR103</t>
  </si>
  <si>
    <t>LLRU51RSCP</t>
  </si>
  <si>
    <t>SYLVAN FURNITURE ROUND KNOB SCP  SET  I-51R.SCP</t>
  </si>
  <si>
    <t>LLRUE16PKSNP</t>
  </si>
  <si>
    <t>SYLVAN EURO 16MM SATIN NICKEL PLATE KNOB EU10.SNP</t>
  </si>
  <si>
    <t>LLRUE30BKSCPRH</t>
  </si>
  <si>
    <t>SYLVAN CYLINDRICAL LEVER  BATHROOM SET RH   E30BK.SCPR</t>
  </si>
  <si>
    <t>LLRUE61PSSS</t>
  </si>
  <si>
    <t>SYLVAN AMOS PASSAGE SET E61PS.SS</t>
  </si>
  <si>
    <t>LLRUE71BKSS</t>
  </si>
  <si>
    <t>SYLVAN QUEST BATHROOM SET SCP   E71BK.SS</t>
  </si>
  <si>
    <t>LLRUE71DTSCP</t>
  </si>
  <si>
    <t>SYLVAN QUEST DUMMY KNOB SCP   E71DT.SS</t>
  </si>
  <si>
    <t>LLRUE71ETSCP</t>
  </si>
  <si>
    <t>SYLVAN QUEST ENTRANCE LOCK SET   E71ET.SS</t>
  </si>
  <si>
    <t>LLRUE71PSSCP</t>
  </si>
  <si>
    <t>SYLVAN QUEST PASSAGE SET SCP    E71PS.SS</t>
  </si>
  <si>
    <t>LLRUEC127SS</t>
  </si>
  <si>
    <t>LLRULS1R</t>
  </si>
  <si>
    <t>SYLVAN LATCHSET FURN RIMU/FB  LS1RIMDP</t>
  </si>
  <si>
    <t>LLRUML7B</t>
  </si>
  <si>
    <t>SYLVAN MORTICE LATCH BROWN    LOOSE ML7B</t>
  </si>
  <si>
    <t>LLRUPBP</t>
  </si>
  <si>
    <t>SYLVAN PRIVACY BOLT PINE KNOB CARDED PBPIN</t>
  </si>
  <si>
    <t>LLRUPBR</t>
  </si>
  <si>
    <t>SYLVAN PRIVACY BOLT RIMU KNOB CARDED PBRIM</t>
  </si>
  <si>
    <t>LLRUS7173</t>
  </si>
  <si>
    <t>LLRUSPLS</t>
  </si>
  <si>
    <t>SYLVAN LATCHSET SPINDLE PER   EACH SPL</t>
  </si>
  <si>
    <t>SCHLAGE FATTORI 704V LEVER FURNITURE SS VP DAV7000/704SSS</t>
  </si>
  <si>
    <t>SCHLAGE FATTORI 704V PASSAGE SET SSS VP DAV7005/704SSS</t>
  </si>
  <si>
    <t>SCHLAGE FATTORI 704V PRIVACY SET SSS VP DAV7006/704SSS</t>
  </si>
  <si>
    <t>SCHLAGE KATZ 7020V EMERGENCY TURN SET SSS VP DAV7020SSS</t>
  </si>
  <si>
    <t>LLSCDAX7000701S</t>
  </si>
  <si>
    <t>SCHLAGE VARGAS 701 LEVER FURITURE SSS BOX DAX7000/701SSS</t>
  </si>
  <si>
    <t>LLSCDAX7000702S</t>
  </si>
  <si>
    <t>SCHLAGE VINCI 702 LEVER FURITURE SSS BOX DAX7000/702SSS</t>
  </si>
  <si>
    <t>SCHLAGE KATZ 710 LEVER FURITURE SSS BOX DAX7000/710SSS</t>
  </si>
  <si>
    <t>LLSCDAX7000713S</t>
  </si>
  <si>
    <t>SCHLAGE ALBO 713 LEVER FURITURE SSS BOX DAX7000/713SSS</t>
  </si>
  <si>
    <t>SCHLAGE FATTORI 704 DUMMY TRIM LH SSS BOX DAX7002/704LSSS</t>
  </si>
  <si>
    <t>SCHLAGE FATTORI 704 DUMMY TRIM RH SSS BOX DAX7002/704RSSS</t>
  </si>
  <si>
    <t>SCHLAGE VARGAS 701 PASSAGE LATCH SSS BOX DAX7005/701SSS</t>
  </si>
  <si>
    <t>SCHLAGE VINCI 702 PASSAGE LATCH SSS BOX DAX7005/702SSS</t>
  </si>
  <si>
    <t>LLSCDAX7005710</t>
  </si>
  <si>
    <t>SCHLAGE KATZ 710 PASSAGE LATCH SSS BOX DAX7005/710SSS</t>
  </si>
  <si>
    <t>SCHLAGE ALBO 713 PASSAGE LATCH SSS BOX DAX7005/713SSS</t>
  </si>
  <si>
    <t>SCHLAGE VARGAS 701 PRIVACY SET SSS BOX DAX7006/701SSS</t>
  </si>
  <si>
    <t>SCHLAGE VINCI 702 PRIVACY SET SSS BOX DAX7006/702SSS</t>
  </si>
  <si>
    <t>SCHLAGE KATZ 710 PRIVACY SET SSS BOX DAX7006/710SSS</t>
  </si>
  <si>
    <t>SCHLAGE ALBO 713 PRIVACY SET SSS BOX DAX7006/713SSS</t>
  </si>
  <si>
    <t>SCHLAGE DEXTER J10V CORONA PASSAGE LATCH SSS VP SDL70067</t>
  </si>
  <si>
    <t>SCHLAGE DEXTER J10V DOVER PASSAGE LATCH SSS VP SDL70038</t>
  </si>
  <si>
    <t>SCHLAGE DEXTER J10V MARIN PASSAGE SET SSS VP SDL70081</t>
  </si>
  <si>
    <t>SCHLAGE DEXTER J170V CORONA DUMMY TRIM SSS VP SDL70112</t>
  </si>
  <si>
    <t>SCHLAGE DEXTER J170V DOVER DUMMY TRIM SSS VP SDL70171</t>
  </si>
  <si>
    <t>SCHLAGE DEXTER J170V MARIN DUMMY TRIM SSS VP SDL70172</t>
  </si>
  <si>
    <t>SCHLAGE DEXTER J170V STRATUS DUMMY TRIM SSS VP SDL70489</t>
  </si>
  <si>
    <t>SCHLAGE DEXTER J40V CORONA PRIVACY LOCK SSS VP SDL70361</t>
  </si>
  <si>
    <t>SCHLAGE DEXTER J40V DOVER PRIVACY LOCK SSS VP SDL70248</t>
  </si>
  <si>
    <t>SCHLAGE DEXTER J40V MARIN PRIVACY LOCK SSS VP SDL70373</t>
  </si>
  <si>
    <t>SCHLAGE DEXTER J54V CORONA ENTRANCE LOCK SSS VP SDL70404</t>
  </si>
  <si>
    <t>SCHLAGE DEXTER J54V DOVER ENTRANCE LOCK SSS VP SDL70415</t>
  </si>
  <si>
    <t>SCHLAGE DEXTER J54V MARIN ENTRANCE LOCK SSS VP SDL70481</t>
  </si>
  <si>
    <t>SCHLAGE DEXTER JD60V SGLE CYL DEADBOLT SSS VP SDL70551</t>
  </si>
  <si>
    <t>SCHLAGE DEXTER JD62V DBLE CYL DEADBOLT SSS VP SDL70576</t>
  </si>
  <si>
    <t>SCHLAGE DEXTER J10V SOLSTICE PASSAGE LATCH SCP VP SDL70723</t>
  </si>
  <si>
    <t>SCHLAGE DEXTER J40V SOLSTICE PRIVACY SET SCP VP SDL70724</t>
  </si>
  <si>
    <t>SCHLAGE DEXTER J54V SOLSTICE ENTRANCE LOCK SCP VP SDL70725</t>
  </si>
  <si>
    <t>SCHLAGE DEXTER J170V SOLSTICE DUMMY TRIM SCP  SDL70726</t>
  </si>
  <si>
    <t>LLSCF40NVPPB</t>
  </si>
  <si>
    <t>SCHLAGE PLYMOUTH PRIVACY LOCK PB VISPACK F40V</t>
  </si>
  <si>
    <t>SCHLAGE MEDIO CENTRA PASSAGE SET SCP  LCPASS</t>
  </si>
  <si>
    <t>LLSCME60VUSCTRS</t>
  </si>
  <si>
    <t>SCHLAGE ME60US V ENT LK CT RND EURO ESC SSS</t>
  </si>
  <si>
    <t>SCHLAGE REGENT R170V BOSTON DUMMY TRIM SCP VP RBDUMMS</t>
  </si>
  <si>
    <t>SCHLAGE REGENT R51V BOSTON ENTRANCE LOCKSET SCP R51V RBENTSS</t>
  </si>
  <si>
    <t>SCHLAGE REGENT R10V BOSTON PASSAGE LATCHSET SCP VP RBPASSS</t>
  </si>
  <si>
    <t>SCHLAGE REGENT R40V BOSTON PRIVACY LOCKSET SCP VP RBPRIVS</t>
  </si>
  <si>
    <t>SCHLAGE REGENT R170V JUPITER DUMMY TRIM SCP VP RJDUMMS</t>
  </si>
  <si>
    <t>SCHLAGE REGENT R51V JUPITER ENTRANCE SET SCP VP RJENTSS</t>
  </si>
  <si>
    <t>SCHLAGE REGENT R10V JUPITER PASSAGE SET SCP VP RJPASSS</t>
  </si>
  <si>
    <t>SCHLAGE JUPITER R40V PRIVACY SET SCP VP RJPRIVS</t>
  </si>
  <si>
    <t>SCHLAGE REGENT R170V ORLANDO DUMMY TRIM SCP VP RODUMMS</t>
  </si>
  <si>
    <t>SCHLAGE REGENT R51V ORLANDO ENTRY LOCK SCP VP ROENTS</t>
  </si>
  <si>
    <t>SCHLAGE REGENT R10V ORLANDO PASSAGE LATCH SCP VP ROPASSS</t>
  </si>
  <si>
    <t>SCHLAGE REGENT R40V ORLANDO PRIVACY LOCK SCP VP ROPRIVS</t>
  </si>
  <si>
    <t>LLSCSRE60011</t>
  </si>
  <si>
    <t>SCHLAGE PLY ELECT LOCK BE365 V KEYPAD DEADBOLT 626 SCP</t>
  </si>
  <si>
    <t>LLSCSRE60075</t>
  </si>
  <si>
    <t>SCHLAGE SENSE SMART TOUCHSCREEN DEADBOLT BLACK SRE60075</t>
  </si>
  <si>
    <t>LLSCSRE60076</t>
  </si>
  <si>
    <t>SCHLAGE SENSE SMART TOUCHSCREEN DEADBOLT SNP SRE60076</t>
  </si>
  <si>
    <t>LLSCSRL13576</t>
  </si>
  <si>
    <t>SCHLAGE SLIDING DOOR PASSAGE SET SCP VIS     SRL13576</t>
  </si>
  <si>
    <t>LLSCSRL13580</t>
  </si>
  <si>
    <t>SCHLAGE SLIDING DOOR PRIVACY SET SCP VIS     SRL13580</t>
  </si>
  <si>
    <t>LLSCSRL14336</t>
  </si>
  <si>
    <t>SCHLAGE PRIVACY CAVITY SLIDING SQR SCP VIS     SRL14336</t>
  </si>
  <si>
    <t>LLSCSRL14338</t>
  </si>
  <si>
    <t>SCHLAGE PASSAGE CAVITY SLIDING SQR SCP VIS     SRL14338</t>
  </si>
  <si>
    <t>LLSCSRL14340</t>
  </si>
  <si>
    <t>SCHLAGE UNIVERSAL LATCH REBATE KIT SCP VIS     SRL14340</t>
  </si>
  <si>
    <t>LLSCSRL14341</t>
  </si>
  <si>
    <t>SCHLAGE GRANDE ALBA SCP PASSAGE  SRL14341</t>
  </si>
  <si>
    <t>LLSCSRL14345</t>
  </si>
  <si>
    <t>SCHLAGE GRANDE STELLA SCP PASSAGE  SRL14345</t>
  </si>
  <si>
    <t>LLSCSRL14346</t>
  </si>
  <si>
    <t>SCHLAGE GRANDE STELLA SCP PRIVACY  SRL14346</t>
  </si>
  <si>
    <t>LLSCSRL14348</t>
  </si>
  <si>
    <t>SCHLAGE GRANDE STELLA SCP SINGLE DUMMY LEVER SRL14348</t>
  </si>
  <si>
    <t>LLSCSRL14354</t>
  </si>
  <si>
    <t>SCHLAGE GRANDE MILA PRIVACY LATCH SCP VIS PACK SRL14354</t>
  </si>
  <si>
    <t>LLSCSRL14419</t>
  </si>
  <si>
    <t>SCHLAGE CAVITY DOOR SET NON LOCKING SQUARE SCP VIS SRL14419</t>
  </si>
  <si>
    <t>LLSCSRL14420</t>
  </si>
  <si>
    <t>SCHLAGE CAVITY DOOR SET NON LOCKING ROUND SCP VIS SRL14420</t>
  </si>
  <si>
    <t>LLSCSSD12200</t>
  </si>
  <si>
    <t>SCHLAGE STELLA S/LCK SNIB ONLY BLK V   SSD12200</t>
  </si>
  <si>
    <t>LLSCSSD12205</t>
  </si>
  <si>
    <t>SCHLAGE STELLA S/LCK SGL CYL &amp; SNIB BLK V   SSD12205</t>
  </si>
  <si>
    <t>LLSCSSD12215</t>
  </si>
  <si>
    <t>SCHLAGE STELLA S/LCK DBL CYL &amp; SNIB BLK V   SSD12215</t>
  </si>
  <si>
    <t>SCHLAGE MC2 V MAGNETIC DOOR CATCH  SDC18504</t>
  </si>
  <si>
    <t>SCHLAGE MC5 V MAGNETIC DOOR CATCH 5 PAIR PACK    SDC18505</t>
  </si>
  <si>
    <t>LLSS17CHNZCKR12</t>
  </si>
  <si>
    <t>CONSTRUCTION KEY  R12  *HNZ*  CHRISTCHURCH/NELSON/MARLB</t>
  </si>
  <si>
    <t>LLSS17SCHNZ3R12</t>
  </si>
  <si>
    <t>RIM CYLINDER SC CONKEY KAX3 R12 *HNZ* CHCH/NELSON/MARLB</t>
  </si>
  <si>
    <t>LLSS17SCHNZC</t>
  </si>
  <si>
    <t>SC SECURI RIM CYLINDERS SCP 17SC  *FOR HNZ*</t>
  </si>
  <si>
    <t>LLSS17SCHNZCKA2</t>
  </si>
  <si>
    <t>SC SECURI RIM CYLINDERS SCP 17SC PAIRS KEYED ALIKE *FOR HNZ*</t>
  </si>
  <si>
    <t>LLSS17SCHNZCR12</t>
  </si>
  <si>
    <t>RIM CYLINDER SC CONKEY R12 *HNZ* CHRISTCHURCH/NELSON/MARLB</t>
  </si>
  <si>
    <t>LLSS17SCHNZXR12</t>
  </si>
  <si>
    <t>RIM CYLINDER SC CONKEY KAX2 R12 *HNZ* CHCH/NELSON/MARLB</t>
  </si>
  <si>
    <t>LLSS2631B</t>
  </si>
  <si>
    <t>SC WINDOW HANDLE WEDGES 2 PIN TYPE 4MM BLACK 2631B</t>
  </si>
  <si>
    <t>LLSS2671B</t>
  </si>
  <si>
    <t>SC WINDOW HANDLE WEDGES RIVET TYPE 8MM BLACK 2671B</t>
  </si>
  <si>
    <t>LLSSMC204R</t>
  </si>
  <si>
    <t>SC SECURI HANDLE F/FIX ALUM RH MC204R</t>
  </si>
  <si>
    <t>LLSSMC204RB</t>
  </si>
  <si>
    <t>SC SECURI HANDLE F/FIX ALUM RH MC204R-B  BULK</t>
  </si>
  <si>
    <t>LLSSMC205L</t>
  </si>
  <si>
    <t>SC SECURI HANDLE F/FIX ALUM LH MC205L</t>
  </si>
  <si>
    <t>LLSSMC205LB</t>
  </si>
  <si>
    <t>SC SECURI HANDLE F/FIX ALUM LH MC205L-B  BULK</t>
  </si>
  <si>
    <t>LLSSMC241L</t>
  </si>
  <si>
    <t>SC SECURI HANDLE DBLE F/FIX   ALUM LH MC241L</t>
  </si>
  <si>
    <t>LLSSMC242R</t>
  </si>
  <si>
    <t>SC SECURI HANDLE F/FIX ALUM RH MC242R</t>
  </si>
  <si>
    <t>LLSSMC274R</t>
  </si>
  <si>
    <t>SC SECURI HANDLE S/FIX ALUM RH INCL V/FIX MC274R</t>
  </si>
  <si>
    <t>LLSSMC275L</t>
  </si>
  <si>
    <t>SC SECURI HANDLE S/FIX ALUM LH INCL V/FIX MC275L</t>
  </si>
  <si>
    <t>LLSSMC330B</t>
  </si>
  <si>
    <t>SC WEDGELESS ALUMINIUM WINDOW HANDLE RIGHT FACE FIX MC330B</t>
  </si>
  <si>
    <t>LLSSMC331B</t>
  </si>
  <si>
    <t>SC WEDGELESS ALUMINIUM WINDOW HANDLE LEFT FACE FIX MC331B</t>
  </si>
  <si>
    <t>LLSSMC96SC</t>
  </si>
  <si>
    <t>SC SECURI DOOR VIEWER SATIN   CHROME  CARDED MC96SC</t>
  </si>
  <si>
    <t>LLSSP1097C</t>
  </si>
  <si>
    <t>LLSSP1097C4</t>
  </si>
  <si>
    <t>SC SECURI SAFETY STAY SS WITH PACKERS 4PACK    P1097C4</t>
  </si>
  <si>
    <t>LLSSP388B4</t>
  </si>
  <si>
    <t>SC SECURISTAY FOR ALUM WINDOWS BLK 4 PACK P388B4</t>
  </si>
  <si>
    <t>LLSSPP348WH</t>
  </si>
  <si>
    <t>SC SECURISTAY FOR TIMBER      WINDOWS WHITE (4 PACK ) P348W4</t>
  </si>
  <si>
    <t>LLSSPP348WLS</t>
  </si>
  <si>
    <t>SC SECURISTAY FOR TIMBER      WINDOWS P348WLS</t>
  </si>
  <si>
    <t>LLVR50302BR</t>
  </si>
  <si>
    <t>HNZ OPT 30/2P L 34/34CT VERONA LOCKSET</t>
  </si>
  <si>
    <t>LLWB1100CH</t>
  </si>
  <si>
    <t>LLWB1101BN</t>
  </si>
  <si>
    <t>LLWB1143SS</t>
  </si>
  <si>
    <t>WB 60MM EURO MORTICE LOCKCASE (86MM CASE)  1143-SS</t>
  </si>
  <si>
    <t>LLWB1146SS</t>
  </si>
  <si>
    <t>LLWB1151BN</t>
  </si>
  <si>
    <t>LLWB1152</t>
  </si>
  <si>
    <t>WB DUMMY HANDLE FIXING MOUNT 8MM 1152</t>
  </si>
  <si>
    <t>LLWB1248BN</t>
  </si>
  <si>
    <t>LLWB1331BKN</t>
  </si>
  <si>
    <t>WB TOUCHSCREEN DEADBOLT LOCK BLACK NICKEL   1331-BKN</t>
  </si>
  <si>
    <t>LLWB1335BN</t>
  </si>
  <si>
    <t>WB ELECTRONIC LEVER ENTRANCE SET   1335-BN</t>
  </si>
  <si>
    <t>LLWB3006</t>
  </si>
  <si>
    <t>LLWB3006L</t>
  </si>
  <si>
    <t>LLWB4006</t>
  </si>
  <si>
    <t>LLWB5051</t>
  </si>
  <si>
    <t>LLWB5235SC</t>
  </si>
  <si>
    <t>LLWB5326GN</t>
  </si>
  <si>
    <t>LLWB5327BLK</t>
  </si>
  <si>
    <t>WB CAVITY SUITE PRIVACY KIT ROUND 5327-BLK</t>
  </si>
  <si>
    <t>LLWB5327GN</t>
  </si>
  <si>
    <t>LLWB5333GN</t>
  </si>
  <si>
    <t>LLWB7032BN</t>
  </si>
  <si>
    <t>LLWB7032GN</t>
  </si>
  <si>
    <t>WB GALAXY PRIVACY KIT INCL BOLT 60MM BACK SET  7032-GN</t>
  </si>
  <si>
    <t>LLWB7103SS</t>
  </si>
  <si>
    <t>LLWB7106BN</t>
  </si>
  <si>
    <t>LLWB7113LDSC</t>
  </si>
  <si>
    <t>LLWB7113RDSC</t>
  </si>
  <si>
    <t>LLWB7149BN</t>
  </si>
  <si>
    <t>LLWB7149SC</t>
  </si>
  <si>
    <t>LLWB7195BN</t>
  </si>
  <si>
    <t>WB ASTRON QUBE INTEGRATED PRIVACY SET   7195-BN</t>
  </si>
  <si>
    <t>LLWB7196BN</t>
  </si>
  <si>
    <t>WB ASTRON VECTOR INTEGRATED PRIVACY SET   7196-BN</t>
  </si>
  <si>
    <t>LLWB7221DBN</t>
  </si>
  <si>
    <t>WB GALAXY PHOENIX DUMMY LEVER NON HANDED  7221D-BN</t>
  </si>
  <si>
    <t>LLWB7221DMC</t>
  </si>
  <si>
    <t>WB GALAXY PHOENIX DUMMY LEVER NON HANDED  7221D-MC</t>
  </si>
  <si>
    <t>LLWB7222BN</t>
  </si>
  <si>
    <t>WB GALAXY PHOENIX PASSAGE SET  7222-BN</t>
  </si>
  <si>
    <t>LLWB7222GN</t>
  </si>
  <si>
    <t>LLWB7222MC</t>
  </si>
  <si>
    <t>WB GALAXY PHOENIX PASSAGE SET  7222-MC</t>
  </si>
  <si>
    <t>LLWB7224BN</t>
  </si>
  <si>
    <t>WB GALAXY PHOENIX ENTRANCE SET  7224-BN</t>
  </si>
  <si>
    <t>LLWB7224GN</t>
  </si>
  <si>
    <t>WB GALAXY PHOENIX ENTRANCE SET  7224-GN</t>
  </si>
  <si>
    <t>LLWB7224MC</t>
  </si>
  <si>
    <t>WB GALAXY PHOENIX ENTRANCE SET  7224-MC</t>
  </si>
  <si>
    <t>LLWB7225BN</t>
  </si>
  <si>
    <t>WB GALAXY PHOENIX INTEGRATED PRIVACY SET  7225-BN</t>
  </si>
  <si>
    <t>LLWB7225GN</t>
  </si>
  <si>
    <t>WB GALAXY PHOENIX INTEGRATED PRIVACY SET  7225-GN</t>
  </si>
  <si>
    <t>LLWB7225MC</t>
  </si>
  <si>
    <t>WB GALAXY PHOENIX INTEGRATED PRIVACY SET  7225-MC</t>
  </si>
  <si>
    <t>LLWB7231DBN</t>
  </si>
  <si>
    <t>WB GALAXY ELITE PHOENIX DUMMY NON HANDED 7231D-BN</t>
  </si>
  <si>
    <t>LLWB7231DGN</t>
  </si>
  <si>
    <t>WB GALAXY ELITE PHOENIX DUMMY LEVER NON HANDED 7231D-GN</t>
  </si>
  <si>
    <t>LLWB7231DMC</t>
  </si>
  <si>
    <t>WB GALAXY ELITE PHOENIX DUMMY LEVER NON HANDED 7231D-MC</t>
  </si>
  <si>
    <t>LLWB7232BN</t>
  </si>
  <si>
    <t>WB GALAXY ELITE PHOENIX PASSAGE SET  7232-BN</t>
  </si>
  <si>
    <t>LLWB7232GN</t>
  </si>
  <si>
    <t>WB GALAXY ELITE PHOENIX PASSAGE SET  7232-GN</t>
  </si>
  <si>
    <t>LLWB7232MC</t>
  </si>
  <si>
    <t>WB GALAXY ELITE PHOENIX PASSAGE SET  7232-MC</t>
  </si>
  <si>
    <t>LLWB7234BN</t>
  </si>
  <si>
    <t>WB GALAXY ELITE PHOENIX ENTRANCE SET  7234-BN</t>
  </si>
  <si>
    <t>LLWB7234GN</t>
  </si>
  <si>
    <t>WB GALAXY ELITE PHOENIX ENTRANCE SET  7234-GN</t>
  </si>
  <si>
    <t>LLWB7234MC</t>
  </si>
  <si>
    <t>WB GALAXY ELITE PHOENIX ENTRANCE SET  7234-MC</t>
  </si>
  <si>
    <t>LLWB7235BN</t>
  </si>
  <si>
    <t>WB GALAXY ELITE PHOENIX INTEGRATED PRIVACY SET   7235-BN</t>
  </si>
  <si>
    <t>LLWB7235GN</t>
  </si>
  <si>
    <t>WB GALAXY ELITE PHOENIX INTEGRATED PRIVACY SET   7235-GN</t>
  </si>
  <si>
    <t>LLWB7235MC</t>
  </si>
  <si>
    <t>WB GALAXY ELITE PHOENIX INTEGRATED PRIVACY SET   7235-MC</t>
  </si>
  <si>
    <t>LLWB7333SS</t>
  </si>
  <si>
    <t>WB ELLIPSE STAINLESS LEVER WITH RETURN (INCL 1172) 7333-SS</t>
  </si>
  <si>
    <t>LLWB7335SS</t>
  </si>
  <si>
    <t>WB STAINLESS TURN AND RELEASE (INCL 1173)  7335-SS</t>
  </si>
  <si>
    <t>LLWB8099SC</t>
  </si>
  <si>
    <t>LLWB8100SC</t>
  </si>
  <si>
    <t>WB QUATTRO LEVER SET  8100-SC</t>
  </si>
  <si>
    <t>LLWB8101SC</t>
  </si>
  <si>
    <t>LLWB8114SC</t>
  </si>
  <si>
    <t>WB QUATTRO DUMMY LEVER  8114-SC</t>
  </si>
  <si>
    <t>LLWB8128SC</t>
  </si>
  <si>
    <t>LLWB8129SC</t>
  </si>
  <si>
    <t>WB MATRIX LEVER SET  8129-SC</t>
  </si>
  <si>
    <t>LLWB8130BN</t>
  </si>
  <si>
    <t>WB MATRIX DUMMY LEVER  8130-BN</t>
  </si>
  <si>
    <t>LLWB8132SC</t>
  </si>
  <si>
    <t>LLWB8133SC</t>
  </si>
  <si>
    <t>WB PRISMA LEVER SET  8133-SC</t>
  </si>
  <si>
    <t>LLWB8134LSC</t>
  </si>
  <si>
    <t>WB PRISMA DUMMY LEVER LEFT  8134L-SC</t>
  </si>
  <si>
    <t>LLWB8134RSC</t>
  </si>
  <si>
    <t>WB PRISMA DUMMY LEVER RIGHT  8134R-SC</t>
  </si>
  <si>
    <t>LLWB9014BN</t>
  </si>
  <si>
    <t>LLWB9015BN</t>
  </si>
  <si>
    <t>WB LEVER LATCH FURN 120MM PLATE  9015-BN</t>
  </si>
  <si>
    <t>LLWB9016BN</t>
  </si>
  <si>
    <t>WB SIGMA LEVER LOCK KIT (9013+1108)  9016BN</t>
  </si>
  <si>
    <t>LLWB9020BLK</t>
  </si>
  <si>
    <t>WB FUTURA APEX PRIVACY SET 9020-BLK</t>
  </si>
  <si>
    <t>LLWB9021BLK</t>
  </si>
  <si>
    <t>WB FUTURA APEX ENTRANCE SET 9021-BLK</t>
  </si>
  <si>
    <t>LLWB9028BLK</t>
  </si>
  <si>
    <t>WB FUTURA TALON PRIVACY SET 9028-BLK</t>
  </si>
  <si>
    <t>LLWB9035GN</t>
  </si>
  <si>
    <t>WB FUTURA EURO ESCUTCHEON (PAIR)     9035-GN</t>
  </si>
  <si>
    <t>LLWB9035MC</t>
  </si>
  <si>
    <t>WB FUTURA EURO ESCUTCHEON (PAIR)     9035-MC</t>
  </si>
  <si>
    <t>LLWB9044GN</t>
  </si>
  <si>
    <t>WB GALAXY ELITE PRIVACY SET 60MM BACKSET  9044-GN</t>
  </si>
  <si>
    <t>LLWB9044MC</t>
  </si>
  <si>
    <t>WB GALAXY ELITE PRIVACY SET 60MM BACKSET  9044-MC</t>
  </si>
  <si>
    <t>WB FUTURA ELITE APEX INTEGRATED PRIVACY SET  9055-BN</t>
  </si>
  <si>
    <t>LLWB9081BN</t>
  </si>
  <si>
    <t>WB CONTRACT CELTO LEVER PRIVACY SET     9081-BN</t>
  </si>
  <si>
    <t>LLWB9082BN</t>
  </si>
  <si>
    <t>WB CONTRACT CELTO SINGLE DUMMY LEVER     9082-BN</t>
  </si>
  <si>
    <t>LLWBBN6038</t>
  </si>
  <si>
    <t>LLWBRK1105SS</t>
  </si>
  <si>
    <t>LLXLRIMFURN</t>
  </si>
  <si>
    <t>XCEL LOCK RIM SPARE PLASTIC KNOBS AND SPINDLE RIMFURN</t>
  </si>
  <si>
    <t>LLZNCPB</t>
  </si>
  <si>
    <t>MDALCW974452</t>
  </si>
  <si>
    <t>CLIPWALL ALUMINIUM CORNER PROFILE 2785MM</t>
  </si>
  <si>
    <t>MDAQBFPW</t>
  </si>
  <si>
    <t>AQUAPANEL ALU BASE FIXING POLAR WHITE 2.7M  8421362</t>
  </si>
  <si>
    <t>MDAQCFPW</t>
  </si>
  <si>
    <t>AQUAPANEL ALU CAPPING FIXING POLAR WHITE 2.7M 8421363</t>
  </si>
  <si>
    <t>HARDIES JOINTER H MOULD ALUMINIUM 100MM 304512</t>
  </si>
  <si>
    <t>MDDYNA100WHT25</t>
  </si>
  <si>
    <t>MDDYNA150WHT25</t>
  </si>
  <si>
    <t>MDDYNA200WHT25</t>
  </si>
  <si>
    <t>DYNAFLASH UNIVERSAL BACK FLASHING 100 X 100MM DYNA200WHT25</t>
  </si>
  <si>
    <t>6MM RAB BOARD HORIZONTAL FLASHING 3M 305152</t>
  </si>
  <si>
    <t>HARDIEFLEX UNIVERSAL EXTERNAL CORNER 2PC 3000 305755</t>
  </si>
  <si>
    <t>HARDIEFLEX 5MM CAPPING MOULD 2.4M LGTH   300538</t>
  </si>
  <si>
    <t>HARDIEFLEX 5MM PVC EXTERNAL CNR MOULD 2.4M LGTH   300846</t>
  </si>
  <si>
    <t>HARDIEFLEX 5MM EXTERNAL CNR MOULD 3.0M LGTH   300848</t>
  </si>
  <si>
    <t>HARDIEFLEX 5MM PVC INTERNAL CNR MOULD 2.4M LGTH   300866</t>
  </si>
  <si>
    <t>HARDIEFLEX 5MM PVC INTERNAL CNR MOULD 3.0M LGTH   300868</t>
  </si>
  <si>
    <t>HARDIEFLEX 6MM CAPPING MOULD 2.4M LGTH   300539</t>
  </si>
  <si>
    <t>HARDIEFLEX 6MM CAPPING MOULD 3.0M LGTH     300540</t>
  </si>
  <si>
    <t>HARDIEFLEX 6MM HORIZONTALFLASHING MOULD 3.0M LGTH  302254</t>
  </si>
  <si>
    <t>HARDIEFLEX 6MM HARDIJOINTER 3.0M LGTH   300734</t>
  </si>
  <si>
    <t>HARDIEFLEX 7.5MM CAPPING MOULD 3.0M LGTH    300541</t>
  </si>
  <si>
    <t>HARDIEFLEX 7.5MM HORIZONTAL FLASHING 3.0M LGTH   302256</t>
  </si>
  <si>
    <t>HARDIEFLEX 7.5MM HARDIJOINTER 2.4M LGTH    300731</t>
  </si>
  <si>
    <t>HARDIEFLEX 7.5MM JOINTER 3.0M LGTH   300735</t>
  </si>
  <si>
    <t>HARDIEFLEX 9MM HORIZONTAL FLASHING 3.0M LGTH   302257</t>
  </si>
  <si>
    <t>MDHAETGSS</t>
  </si>
  <si>
    <t>EXOTEC FACADE PANEL SNAP STRIP TOP HAT 4800MM     304582</t>
  </si>
  <si>
    <t>MDHAETITH</t>
  </si>
  <si>
    <t>EXOTEC FACADE PANEL INTERMEDIATE TOP HAT 4800MM     304581</t>
  </si>
  <si>
    <t>MDHAETTH</t>
  </si>
  <si>
    <t>EXOTEC FACADE PANEL TOP HAT 4800MM   304580</t>
  </si>
  <si>
    <t>MDHAETTHCF</t>
  </si>
  <si>
    <t>EXOTEC FACADE PANEL TOP HAT INT/EXT CNR FLASHING    304661</t>
  </si>
  <si>
    <t>MDHAETTHJM</t>
  </si>
  <si>
    <t>EXOTEC FACADE PANEL TOP HAT J MOULD 3000MM     304662</t>
  </si>
  <si>
    <t>MDHAHBBM2700</t>
  </si>
  <si>
    <t>HARDIEBACKER PVC BASE MOULD WHT 2.7M LGTH   300658</t>
  </si>
  <si>
    <t>MDHAHBJM27</t>
  </si>
  <si>
    <t>HARDIEBACKER CONTROL JOINT MOULD WHT 2.7M   300659</t>
  </si>
  <si>
    <t>MDHAHJ309</t>
  </si>
  <si>
    <t>MDHAIV305688</t>
  </si>
  <si>
    <t>INVIBE BLANC ALUMINIUM JOINTER WET AREA 2.7M LGTH  305688</t>
  </si>
  <si>
    <t>MDHAIV305689</t>
  </si>
  <si>
    <t>INVIBE BLANC ALUMINIUM INTERNAL CORNER 2.7M LGTH  305689</t>
  </si>
  <si>
    <t>MDHAIV305690</t>
  </si>
  <si>
    <t>INVIBE BLANC ALUMINIUM EXTERNAL CORNER 2.7M LGTH  305690</t>
  </si>
  <si>
    <t>MDHAIV305691</t>
  </si>
  <si>
    <t>INVIBE BLANC ALUMINIUM CAP 2.7M LGTH  305691</t>
  </si>
  <si>
    <t>MDHAIV305743</t>
  </si>
  <si>
    <t>INVIBE TURQUOISE ALUMINIUM CAP 2.7M LGTH  305743</t>
  </si>
  <si>
    <t>MDHAIV305752</t>
  </si>
  <si>
    <t>INVIBE ALUMINIUM NEGATIVE JOINTER  2.7M LGTH  305752</t>
  </si>
  <si>
    <t>MDHAJ180D</t>
  </si>
  <si>
    <t>HARDIEFLEX H MOULD UNIVERSAL JOINTER 180DEG    301921</t>
  </si>
  <si>
    <t>MDHAJ90D</t>
  </si>
  <si>
    <t>HARDIEFLEX H MOULD UNIVERSAL JOINTER 90DEG    301920</t>
  </si>
  <si>
    <t>MDHASSS24NEW</t>
  </si>
  <si>
    <t>MDHAST305823</t>
  </si>
  <si>
    <t>SCYON STRIA ALUMINIUM EXT BOX CORNER 4000MM 305823</t>
  </si>
  <si>
    <t>MDHFHPSTART</t>
  </si>
  <si>
    <t>HARDIEGLAZE 6MM BATH MOULD WHITE 2.5M LGTH   300691</t>
  </si>
  <si>
    <t>HARDIEGLAZE 6MM CAPPING MOULD WHITE 2.7M LGTH   300695</t>
  </si>
  <si>
    <t>HARDIEGLAZE 6MM EXTERNAL CORNER WHITE 2.7M LGTH   300701</t>
  </si>
  <si>
    <t>HARDIEGLAZE 6MM INTERNAL CORNER WHITE 2.7M LGTH   300707</t>
  </si>
  <si>
    <t>HARDIEGLAZE 6MM JOINTER WHITE  2.7M LGTH    300713</t>
  </si>
  <si>
    <t>MDHGWB</t>
  </si>
  <si>
    <t>HARDIEGLAZE 4.5MM BATH MOULD WHITE GLOSS 2.5M LGTH   300674</t>
  </si>
  <si>
    <t>HARDIEGLAZE 4.5MM CAPPING MOULD WHITE GLOSS 2.4M LGTH 300678</t>
  </si>
  <si>
    <t>MDHGWE</t>
  </si>
  <si>
    <t>HARDIEGLAZE 4.5MM EXTERNAL CNR WHITE GLOSS 2.4M LGTH 300682</t>
  </si>
  <si>
    <t>HARDIEGLAZE 4.5MM INTERNAL CNR WHITE GLOSS 2.4M LGTH 300686</t>
  </si>
  <si>
    <t>HARDIEGLAZE 4.5MM JOINTER WHITE GLOSS 2.4M LGTH   300690</t>
  </si>
  <si>
    <t>MDHHCB27</t>
  </si>
  <si>
    <t>MDHTLHJ100</t>
  </si>
  <si>
    <t>TRIMLINE HORIZONTAL JOINTER 100MM   305871</t>
  </si>
  <si>
    <t>HARDIEGLAZE 6MM ALUMINIUM CAP 2700MM   304500</t>
  </si>
  <si>
    <t>MDJHHG304501</t>
  </si>
  <si>
    <t>HARDIEGLAZE 4.5MM ALUMINIUM CAP 2700MM    304501</t>
  </si>
  <si>
    <t>HARDIEGLAZE 6MM ALUMINIUM EXT CNR 2700MM     304502</t>
  </si>
  <si>
    <t>MDJHHG304503</t>
  </si>
  <si>
    <t>HARDIEGLAZE 4.5MM ALUMINIUM EXT CNR 2700MM    304503</t>
  </si>
  <si>
    <t>HARDIEGLAZE 6MM ALUMINIUM INT CNR 2700MM     304504</t>
  </si>
  <si>
    <t>MDJHHG304505</t>
  </si>
  <si>
    <t>HARDIEGLAZE 4.5MM ALUMINIUM INT CNR 2700MM      304505</t>
  </si>
  <si>
    <t>HARDIEGLAZE 6MM ALUMINIUM JOINTER 2700MM     304506</t>
  </si>
  <si>
    <t>MDJHHG304507</t>
  </si>
  <si>
    <t>HARDIEGLAZE 4.5MM ALUMINIUM JOINTER 2700MM     304507</t>
  </si>
  <si>
    <t>HARDIEGLAZE 6MM ALUMINIUM EXT CNR WHITE 2700MM  305748</t>
  </si>
  <si>
    <t>HARDIEGLAZE 6MM ALUMINIUM INT CNR WHITE 2700MM  305749</t>
  </si>
  <si>
    <t>HARDIEGLAZE 6MM ALUMINIUM JOINTER WHITE 2700MM  305750</t>
  </si>
  <si>
    <t>HARDIEGLAZE 6MM ALUMINIUM CAP WHITE 2700MM  305751</t>
  </si>
  <si>
    <t>MDLAAICM9040</t>
  </si>
  <si>
    <t>SCYON LINEA W/BOARD ALUMIN INT CNR MOULD 90DEG 4M 305807</t>
  </si>
  <si>
    <t>MDLAASBC40</t>
  </si>
  <si>
    <t>SCYON LINEA W/BOARD ALUM EXT SLIM BOX CORNER 4000MM 305809</t>
  </si>
  <si>
    <t>MDPBS0559</t>
  </si>
  <si>
    <t>XPRESS CLAD MESH SOAKER XZR  PBS0559</t>
  </si>
  <si>
    <t>MDPBS0562</t>
  </si>
  <si>
    <t>XPRESS CLAD INTERNAL CNR SPECIAL ANGLE 298 X 298  XHR WELDED</t>
  </si>
  <si>
    <t>MDPBS0572</t>
  </si>
  <si>
    <t>XPRESS CLAD VERTICAL RUNNER  XVR-3000MM  PBS0572</t>
  </si>
  <si>
    <t>MDPBS0574</t>
  </si>
  <si>
    <t>XPRESS CLAD POCKET FILLER XPF 3000MM  PBS0574</t>
  </si>
  <si>
    <t>MDPBS0577</t>
  </si>
  <si>
    <t>XPRESS CLAD INTERNAL CNR XIC 3000MM LONG  PBS0577</t>
  </si>
  <si>
    <t>MDPBS0578</t>
  </si>
  <si>
    <t>XPRESS CLAD EXTERNAL CNR XEC  3000MM  PBS0578</t>
  </si>
  <si>
    <t>MDPBS0579</t>
  </si>
  <si>
    <t>XPRESS XHR CLAD INTERNAL CNR 90DEG 298 X 298 WELDED PBS0579</t>
  </si>
  <si>
    <t>MDPBS0588</t>
  </si>
  <si>
    <t>XPRESS CLAD XHR WELDED EXTERNAL CNR 90DEG 298 X 298 PBS0588</t>
  </si>
  <si>
    <t>MDPBS0589</t>
  </si>
  <si>
    <t>XPRESS CLAD HORIZONTAL RUNNER  XHR-3600MM  PBS0589</t>
  </si>
  <si>
    <t>MDPVCP475C27</t>
  </si>
  <si>
    <t>MDPVCP475I27</t>
  </si>
  <si>
    <t>MDPVCP475J</t>
  </si>
  <si>
    <t>MDPVCW12C</t>
  </si>
  <si>
    <t>12.5MM PVC CAPPING WHITE 2.4M      63734260</t>
  </si>
  <si>
    <t>MDPVCW12C30</t>
  </si>
  <si>
    <t>12.5MM PVC CAPPING WHITE 3M          63735260</t>
  </si>
  <si>
    <t>MDPVCW12J</t>
  </si>
  <si>
    <t>12.5MM PVC JOINTER WHITE 2.4M     63724260</t>
  </si>
  <si>
    <t>MDPVCW15A</t>
  </si>
  <si>
    <t>15MM PVC ANGLE 90DEG WHITE 2.4M     63794260</t>
  </si>
  <si>
    <t>MDPVCW25A</t>
  </si>
  <si>
    <t>25MM PVC ANGLE 90DEG WHITE 2.4M     63804260</t>
  </si>
  <si>
    <t>MDPVCW3J</t>
  </si>
  <si>
    <t>MDPVCW4B</t>
  </si>
  <si>
    <t>4.7MM S/LINE 1PCE BATH FLASH FLX WHITE 2.5M      64106260</t>
  </si>
  <si>
    <t>MDPVCW4D</t>
  </si>
  <si>
    <t>4.75MM REDUCING DADO WHITE 2.4M      G4751324WH</t>
  </si>
  <si>
    <t>MDPVCW4E</t>
  </si>
  <si>
    <t>4.75MM EXTERNAL CORNER WHITE 2.4M      G475624WH</t>
  </si>
  <si>
    <t>MDPVCW4UB2</t>
  </si>
  <si>
    <t>4.7MM S/LINE 2 PCE BATH FLASH FLX WHITE 2.5M      64105260</t>
  </si>
  <si>
    <t>MDPVCW9J</t>
  </si>
  <si>
    <t>9.5MM S/LINE JOINTER 2.4M WHITE     64302260</t>
  </si>
  <si>
    <t>MDPVCWH5SJ24</t>
  </si>
  <si>
    <t>5.5MM SOFFIT JOINTER WHITE 2.4M     63524260</t>
  </si>
  <si>
    <t>MDSTEECBC27</t>
  </si>
  <si>
    <t>SERATONE ESCAPE END CAP BITTER CHRISTINA 2.7M 8608537</t>
  </si>
  <si>
    <t>MDSTEECMS27</t>
  </si>
  <si>
    <t>SERATONE ESCAPE END CAP MOONSHINE 2.7M LGTH 8608534</t>
  </si>
  <si>
    <t>MDSTEECSBY27</t>
  </si>
  <si>
    <t>SERATONE ESCAPE END CAP SANDY BAY 2.7M LGTH 8608535</t>
  </si>
  <si>
    <t>MDSTEHJMS27</t>
  </si>
  <si>
    <t>SERATONE ESCAPE H JOINTER MOONSHINE 2.7M LGTH  8608504</t>
  </si>
  <si>
    <t>MDSTEHJPR27</t>
  </si>
  <si>
    <t>SERATONE ESCAPE H JOINTER PRINCESS 2.7M LGTH  8608507</t>
  </si>
  <si>
    <t>MDSTEHJSBY27</t>
  </si>
  <si>
    <t>SERATONE ESCAPE H JOINTER SANDY BAY 2.7M LGTH  8608499</t>
  </si>
  <si>
    <t>MDSTEICMS27</t>
  </si>
  <si>
    <t>SERATONE ESCAPE INT CNR MOONSHINE 2.7M LGTH 8608485</t>
  </si>
  <si>
    <t>MDSTEICSBY27</t>
  </si>
  <si>
    <t>SERATONE ESCAPE INT CNR SANDY BAY 2.7M LGTH 8608486</t>
  </si>
  <si>
    <t>MDSTPEC4527</t>
  </si>
  <si>
    <t>SERATONE END CAP ALUM POLAR WHITE 4.5MM X 2.7M 8549461</t>
  </si>
  <si>
    <t>MDSTPECPSF27</t>
  </si>
  <si>
    <t>4.75MM SERATONE SEAFOAM PROF END CAP 2.7M LGTH   9000050</t>
  </si>
  <si>
    <t>MDSTPEXC4527</t>
  </si>
  <si>
    <t>SERATONE EXTERNAL CNR MOULD POLAR 4.5MMX2.7M 8549115</t>
  </si>
  <si>
    <t>MDSTPHJ4527</t>
  </si>
  <si>
    <t>SERATONE H JOINTER ALUM POLAR WHITE 4.5MM X 2.7M 8548976</t>
  </si>
  <si>
    <t>MDSTPICP4527</t>
  </si>
  <si>
    <t>SERATONE INT CNR ALUM POLAR 4.5MMX2.7M 8549040</t>
  </si>
  <si>
    <t>MDSTPICSF27</t>
  </si>
  <si>
    <t>4.75MM SERATONE SEAFOAM PROF INT CNR 2.7M LGTH   9000055</t>
  </si>
  <si>
    <t>MDSTSECPAN27</t>
  </si>
  <si>
    <t>4.75MM SERATONE ANODISED STD END CAP 2.7M LGTH 8549529</t>
  </si>
  <si>
    <t>MDSTSHJAN27</t>
  </si>
  <si>
    <t>4.75MM SERATONE ANODISED STD H JOINTER 2.7M LGTH 8549032</t>
  </si>
  <si>
    <t>MDSTSTJSF27</t>
  </si>
  <si>
    <t>4.75MM SERATONE SEAFOAM PROF T-JOINTER 2.7M LGTH   9000052</t>
  </si>
  <si>
    <t>MOCEHP12</t>
  </si>
  <si>
    <t>MOCEHP13</t>
  </si>
  <si>
    <t>MOCEHP32</t>
  </si>
  <si>
    <t>MOCEHP41</t>
  </si>
  <si>
    <t>MOCEHP42</t>
  </si>
  <si>
    <t>MOCEHP43</t>
  </si>
  <si>
    <t>MOCU1102551</t>
  </si>
  <si>
    <t>MOCU1754</t>
  </si>
  <si>
    <t>MOCU1754PP</t>
  </si>
  <si>
    <t>MOCU2154PP</t>
  </si>
  <si>
    <t>MOCU28HK51</t>
  </si>
  <si>
    <t>MOCU4654PP</t>
  </si>
  <si>
    <t>MOCU5254PP</t>
  </si>
  <si>
    <t>MOCU5354</t>
  </si>
  <si>
    <t>MOCUAS6718</t>
  </si>
  <si>
    <t>MOCUCS22018</t>
  </si>
  <si>
    <t>MOCUECV0871854P</t>
  </si>
  <si>
    <t>MOCUECV1401854P</t>
  </si>
  <si>
    <t>MOCUECV1901854P</t>
  </si>
  <si>
    <t>MOCUEEBA135X12</t>
  </si>
  <si>
    <t>MOCUERA0671854P</t>
  </si>
  <si>
    <t>MOCUERA0851854P</t>
  </si>
  <si>
    <t>MOCUERA1351854P</t>
  </si>
  <si>
    <t>MOCUERA1801854P</t>
  </si>
  <si>
    <t>MOCUESD1351854P</t>
  </si>
  <si>
    <t>MOCUESD851254P</t>
  </si>
  <si>
    <t>MOCUEST0601854P</t>
  </si>
  <si>
    <t>MOCUEST0851854P</t>
  </si>
  <si>
    <t>MOCUHC752551</t>
  </si>
  <si>
    <t>MODO0818</t>
  </si>
  <si>
    <t>MODO1018</t>
  </si>
  <si>
    <t>MODO1224</t>
  </si>
  <si>
    <t>MODO2024</t>
  </si>
  <si>
    <t>MODO2518</t>
  </si>
  <si>
    <t>MODO3518</t>
  </si>
  <si>
    <t>MODO4018</t>
  </si>
  <si>
    <t>MODO4024</t>
  </si>
  <si>
    <t>MODO4518</t>
  </si>
  <si>
    <t>MODO4524</t>
  </si>
  <si>
    <t>MOEV1818AD454PP</t>
  </si>
  <si>
    <t>MOEVEB1001854PP</t>
  </si>
  <si>
    <t>MOEVIB1001854PP</t>
  </si>
  <si>
    <t>MOFJ1254</t>
  </si>
  <si>
    <t>MOFJ2254PP</t>
  </si>
  <si>
    <t>MOFJ2554</t>
  </si>
  <si>
    <t>MOFJ259H354</t>
  </si>
  <si>
    <t>MOFJ3454PP</t>
  </si>
  <si>
    <t>MOFJ3554</t>
  </si>
  <si>
    <t>MOFJ7554</t>
  </si>
  <si>
    <t>MOFJ7654PP</t>
  </si>
  <si>
    <t>MOFJCA8518PP</t>
  </si>
  <si>
    <t>MOFJSA8554PP</t>
  </si>
  <si>
    <t>MOFP2454</t>
  </si>
  <si>
    <t>MOFT2054</t>
  </si>
  <si>
    <t>MOPG66510</t>
  </si>
  <si>
    <t>MORA05</t>
  </si>
  <si>
    <t>MORA05SM</t>
  </si>
  <si>
    <t>MORA08</t>
  </si>
  <si>
    <t>MORA18</t>
  </si>
  <si>
    <t>MORA20</t>
  </si>
  <si>
    <t>MORA29</t>
  </si>
  <si>
    <t>MORA31</t>
  </si>
  <si>
    <t>MORA52</t>
  </si>
  <si>
    <t>MORABOL30</t>
  </si>
  <si>
    <t>MORAPS</t>
  </si>
  <si>
    <t>NABFH60X500G</t>
  </si>
  <si>
    <t>NAIL FLAT HEAD BRIGHT 60 X 2.80MM X 500G</t>
  </si>
  <si>
    <t>NABFH75X5KG</t>
  </si>
  <si>
    <t>NAIL FLAT HEAD BRIGHT 75 X 3.15MM X 5KG</t>
  </si>
  <si>
    <t>NABJH100X500G</t>
  </si>
  <si>
    <t>NAIL JOLT HEAD BRIGHT 100 X 4.00MM X 500G</t>
  </si>
  <si>
    <t>NABJH40X500G</t>
  </si>
  <si>
    <t>NAIL JOLT HEAD BRIGHT 40 X 2.00MM X 500G</t>
  </si>
  <si>
    <t>NABJH60X500G</t>
  </si>
  <si>
    <t>NAIL JOLT HEAD BRIGHT 60 X 2.80MM X 500G</t>
  </si>
  <si>
    <t>NABJH60X5KG</t>
  </si>
  <si>
    <t>NAIL JOLT HEAD BRIGHT 60 X 2.80MM X 5KG</t>
  </si>
  <si>
    <t>NABJH75X15KG</t>
  </si>
  <si>
    <t>NAIL JOLT HEAD BRIGHT 75 X 3.15MM X 15KG</t>
  </si>
  <si>
    <t>NABJH75X500G</t>
  </si>
  <si>
    <t>NAIL JOLT HEAD BRIGHT 75 X 3.15MM X 500G</t>
  </si>
  <si>
    <t>NABJH90X500G</t>
  </si>
  <si>
    <t>NAIL JOLT HEAD BRIGHT 90 X 3.55MM X 500G</t>
  </si>
  <si>
    <t>NABJH90X5KG</t>
  </si>
  <si>
    <t>NAIL JOLT HEAD BRIGHT 90 X 3.55MM X 5KG</t>
  </si>
  <si>
    <t>NAECBCSS1625</t>
  </si>
  <si>
    <t>NAECNDHP3450RV</t>
  </si>
  <si>
    <t>ECKO 50 X 2.87 DHEAD HDG RING GAS PACK 3000 NDHP-3450RV</t>
  </si>
  <si>
    <t>NAECNDHP3465R</t>
  </si>
  <si>
    <t>ECKO 65 X 2.87 DHEAD HDG RING AIR GUN PACK 3000 NDHP-3465R</t>
  </si>
  <si>
    <t>NAECNDHP3465RV</t>
  </si>
  <si>
    <t>ECKO 65 X 2.87 DHEAD HDG RING GAS PACK 3000 NDHP-3465RV</t>
  </si>
  <si>
    <t>NAECNDHP3475R</t>
  </si>
  <si>
    <t>ECKO 75 X 3.05 DHEAD HDG RING AIR GUN PACK 3000 NDPH-3475R</t>
  </si>
  <si>
    <t>NAECNDHP3490</t>
  </si>
  <si>
    <t>ECKO 90 X 3.15 D HEAD HDG SMOOTH AIR GUN PK 3000  NDHP-3490</t>
  </si>
  <si>
    <t>NAECNDHP3490V</t>
  </si>
  <si>
    <t>ECKO 90 X 3.15 DHEAD HDG SMOOTH GAS PACK 3000 NDHP-3490V</t>
  </si>
  <si>
    <t>NAEK38333G</t>
  </si>
  <si>
    <t>ECKO 38 X 3.33MM GLV COL JOIST HANGER NAIL PK2000  JHMG-3338</t>
  </si>
  <si>
    <t>NAEKCNHP2865R</t>
  </si>
  <si>
    <t>ECKO NAIL WIRE COIL HD GALV RING 2.8 X 65MM CNHP-2865R</t>
  </si>
  <si>
    <t>NAEKND3490V</t>
  </si>
  <si>
    <t>ECKO 90 X 3.15 DHEAD BRIGHT SMOOTH GAS PACK ND-3490V</t>
  </si>
  <si>
    <t>NAFHSB19100G</t>
  </si>
  <si>
    <t>NAIL FLAT HEAD AG SILICONE BRONZE 19 X 1.6MM X 100G</t>
  </si>
  <si>
    <t>BRACKET NAIL GALV 30 X 3.15MM X 500G</t>
  </si>
  <si>
    <t>BRACKET NAIL GALV 30 X 3.15MM X 5KG</t>
  </si>
  <si>
    <t>NAGDECK75X500G</t>
  </si>
  <si>
    <t>NAIL A/G GALV 75 X 3.15MM X 500G</t>
  </si>
  <si>
    <t>NAGDECK75X5KG</t>
  </si>
  <si>
    <t>NAGFC40X2KG</t>
  </si>
  <si>
    <t>NAIL FLAT HEAD F/CEMENT GALV 40 X 2.80MM X 2KG</t>
  </si>
  <si>
    <t>NAGFC40X500G</t>
  </si>
  <si>
    <t>NAGFC50X2KG</t>
  </si>
  <si>
    <t>NAIL FLAT HEAD F/CEMENT GALV 50 X 2.80MM X 2KG</t>
  </si>
  <si>
    <t>NAGFC50X500G</t>
  </si>
  <si>
    <t>NAIL FLAT HEAD GALV FIBRE CEMENT 50 X 2.80MM X 500G</t>
  </si>
  <si>
    <t>NAGFC60X5KG</t>
  </si>
  <si>
    <t>NAIL FIBRE CEMENT FLAT HEAD GALV 60 X 3.15MM X 5KG</t>
  </si>
  <si>
    <t>NAGFH100X15KG</t>
  </si>
  <si>
    <t>NAIL FLAT HEAD GALV 100 X 4.00MM X 15KG</t>
  </si>
  <si>
    <t>NAGFH100X500G</t>
  </si>
  <si>
    <t>NAIL FLAT HEAD GALV 100 X 4.00MM X 500G</t>
  </si>
  <si>
    <t>NAGFH125X15KG</t>
  </si>
  <si>
    <t>NAIL FLAT HEAD GALV 125 X 5.30MM X 15KG</t>
  </si>
  <si>
    <t>NAGFH125X500G</t>
  </si>
  <si>
    <t>NAIL FLAT HEAD GALV 125 X 5.30MM X 500G</t>
  </si>
  <si>
    <t>NAGFH125X5KG</t>
  </si>
  <si>
    <t>NAIL FLAT HEAD GALV 125 X 5.30MM X 5KG</t>
  </si>
  <si>
    <t>NAGFH150X15KG</t>
  </si>
  <si>
    <t>NAIL FLAT HEAD GALV 150 X 6.00MM X 15KG</t>
  </si>
  <si>
    <t>NAGFH150X500G</t>
  </si>
  <si>
    <t>NAIL FLAT HEAD GALV 150 X 6.00MM X 500G</t>
  </si>
  <si>
    <t>NAGFH150X5KG</t>
  </si>
  <si>
    <t>NAIL FLAT HEAD GALV 150 X 6.00MM X 5KG</t>
  </si>
  <si>
    <t>NAGFH25X500G</t>
  </si>
  <si>
    <t>NAIL FLAT HEAD GALV 25 X 1.60MM X 500G</t>
  </si>
  <si>
    <t>NAGFH40X500G</t>
  </si>
  <si>
    <t>NAIL FLAT HEAD GALV 40 X 2.00MM X 500G</t>
  </si>
  <si>
    <t>NAGFH50X500G</t>
  </si>
  <si>
    <t>NAIL FLAT HEAD GALV 50 X 2.50 X 500G</t>
  </si>
  <si>
    <t>NAGFH50X5KG</t>
  </si>
  <si>
    <t>NAIL FLAT HEAD GALV 50 X 2.50 X 5KG</t>
  </si>
  <si>
    <t>NAGFH60X500G</t>
  </si>
  <si>
    <t>NAIL FLAT HEAD GALV 60 X 2.80 X 500G</t>
  </si>
  <si>
    <t>NAGFH60X5KG</t>
  </si>
  <si>
    <t>NAIL FLAT HEAD GALV 60 X 2.80 X 5KG</t>
  </si>
  <si>
    <t>NAGFH75X500G</t>
  </si>
  <si>
    <t>NAIL FLAT HEAD GALV 75 X 3.15 X 500G</t>
  </si>
  <si>
    <t>NAGFH75X5KG</t>
  </si>
  <si>
    <t>NAIL FLAT HEAD GALV 75 X 3.15 X 5KG</t>
  </si>
  <si>
    <t>NAGFL60X500G</t>
  </si>
  <si>
    <t>NAGJH100X500G</t>
  </si>
  <si>
    <t>NAIL JOLT HEAD GALV 100 X 4.00MM X 500G</t>
  </si>
  <si>
    <t>NAGJH100X5KG</t>
  </si>
  <si>
    <t>NAIL JOLT HEAD GALV 100 X 4.00MM X 5KG</t>
  </si>
  <si>
    <t>NAGJH125X500G</t>
  </si>
  <si>
    <t>NAIL JOLT HEAD GALV 125 X 5.30MM X 500G</t>
  </si>
  <si>
    <t>NAGJH40X500G</t>
  </si>
  <si>
    <t>NAIL JOLT HEAD GALV 40 X 2.00MM X 500G</t>
  </si>
  <si>
    <t>NAGJH50X500G</t>
  </si>
  <si>
    <t>NAIL JOLT HEAD GALV 50 X 2.50MM X 500G</t>
  </si>
  <si>
    <t>NAGJH50X5KG</t>
  </si>
  <si>
    <t>NAIL JOLT HEAD GALV 50 X 2.50MM X 5KG</t>
  </si>
  <si>
    <t>NAGJH60X500G</t>
  </si>
  <si>
    <t>NAIL JOLT HEAD GALV 60 X 2.80MM X 500G</t>
  </si>
  <si>
    <t>NAGJH75X500G</t>
  </si>
  <si>
    <t>NAIL JOLT HEAD GALV 75 X 3.15MM X 500G</t>
  </si>
  <si>
    <t>NAGJH90X5KG</t>
  </si>
  <si>
    <t>NAIL JOLT HEAD GALV 90 X 3.55MM X 5KG</t>
  </si>
  <si>
    <t>NAGPB30X500G</t>
  </si>
  <si>
    <t>CLOUT PLASTER BOARD GALV 30 X 2.50MM X 500G</t>
  </si>
  <si>
    <t>NAGPB40X500G</t>
  </si>
  <si>
    <t>CLOUT PLASTER BOARD GALV 40 X 2.50MM X 500G</t>
  </si>
  <si>
    <t>NAHAJOG75V8R</t>
  </si>
  <si>
    <t>ECKO W/LESS COIL J/HEAD GALV RING 3.15MMX75MM 3000 JOG-75V8R</t>
  </si>
  <si>
    <t>NAHTSU2525P</t>
  </si>
  <si>
    <t>NAILS TILE &amp; SLATE UNDERLAY 25 X 2.5MM GALV 500G     300390</t>
  </si>
  <si>
    <t>NAIMB20544S</t>
  </si>
  <si>
    <t>PASLODE IMPULSE TWIST'N'LOCK SHORT FUEL CELL B20544S</t>
  </si>
  <si>
    <t>NAIMB20564</t>
  </si>
  <si>
    <t>PASLODE IMPULSE 75X3.06MM DEKFAST HDG RING R-DRIVE NAIL 1000</t>
  </si>
  <si>
    <t>NAIMB20566</t>
  </si>
  <si>
    <t>PASLODE IMPULSE 44X3.15MM M-GALV D-HEAD NAIL 2000 B20566</t>
  </si>
  <si>
    <t>NAIMB20572</t>
  </si>
  <si>
    <t>NAIMB20575V</t>
  </si>
  <si>
    <t>PASLODE IMPULSE 60X2.87MM HD GALV RING R-DRIVE NAIL 3000</t>
  </si>
  <si>
    <t>NAIMB20578</t>
  </si>
  <si>
    <t>PASLODE IMPULSE ND 62X2.0MM E GALV BRAD 2000 B20645</t>
  </si>
  <si>
    <t>NAIMB20652</t>
  </si>
  <si>
    <t>NAIMB20738</t>
  </si>
  <si>
    <t>NAIMB20745</t>
  </si>
  <si>
    <t>NAIMB20750</t>
  </si>
  <si>
    <t>NAIMB20772</t>
  </si>
  <si>
    <t>NAIMB20776</t>
  </si>
  <si>
    <t>NAIMPB20560</t>
  </si>
  <si>
    <t>NAIMPB20565</t>
  </si>
  <si>
    <t>PASLODE IMPULSE 50X2.87MM BRIGHT D-HEAD NAIL 3000 B20544V</t>
  </si>
  <si>
    <t>PASLODE IMPULSE 75X3.06MM BRIGHT D-HEAD NAIL 3000 B20547V</t>
  </si>
  <si>
    <t>PASLODE IMPULSE 90X3.15MM BRIGHT D-HEAD NAIL 1000 B20550</t>
  </si>
  <si>
    <t>PASLODE IMPULSE 90X3.15MM BRIGHT D-HEAD NAIL 3000 B20550V</t>
  </si>
  <si>
    <t>NAIMPZB20551</t>
  </si>
  <si>
    <t>PASLODE IMPULSE 75X3.06MM BRIGHT D-HEAD NAIL 1000 B20551</t>
  </si>
  <si>
    <t>NAIMPZB20557</t>
  </si>
  <si>
    <t>PASLODE IMPULSE 50X2.87MM DEKFAST HDG RING R-DRIVE NAIL 1000</t>
  </si>
  <si>
    <t>PASLODE IMPULSE 65X2.87MM DEKFAST HDG RING R-DRIVE NAIL 1000</t>
  </si>
  <si>
    <t>PASLODE IMPULSE 50X2.87MM HD GALV D-HEAD NAIL 3000 B20565V</t>
  </si>
  <si>
    <t>PASLODE IMPULSE 65X2.87MM HDG RING D-HEAD NAIL 3000 B20568V</t>
  </si>
  <si>
    <t>NAIMPZB20569V</t>
  </si>
  <si>
    <t>PASLODE IMPULSE 75X3.06MM HD GALV D-HEAD NAIL 3000 B20569V</t>
  </si>
  <si>
    <t>PASLODE IMPULSE 90X3.15MM HD GALV D-HEAD NAIL 1000 B20571</t>
  </si>
  <si>
    <t>PASLODE IMPULSE 90X3.15MM HD GALV D-HEAD NAIL 3000 B20571V</t>
  </si>
  <si>
    <t>NAIMPZB20810</t>
  </si>
  <si>
    <t>NAJMGA12530</t>
  </si>
  <si>
    <t>STOCKADE PNEUMATIC 33X3.15MM HDG STAPLES 2700 A12530</t>
  </si>
  <si>
    <t>PASLODE PNEUMATIC 90X3.15MM BRIGHT D-HEAD NAIL 3000 B20469</t>
  </si>
  <si>
    <t>NAJMZB20529F</t>
  </si>
  <si>
    <t>PASLODE PNEUMATIC 90X3.15MM HD GALV D-HEAD NAIL 3000 B20529F</t>
  </si>
  <si>
    <t>NALLPN30315B</t>
  </si>
  <si>
    <t>L/LOK 30X3.15MM PRODUCT NAILS 5KG LOOSE IN BOX</t>
  </si>
  <si>
    <t>NALLPNS303152KG</t>
  </si>
  <si>
    <t>NALLPNS30500</t>
  </si>
  <si>
    <t>NALLPNS45500</t>
  </si>
  <si>
    <t>PALLISIDE NAILS 40X2.5  5KG    PSIDENAIL5.0</t>
  </si>
  <si>
    <t>NAPABP94232</t>
  </si>
  <si>
    <t>PASLODE PNEUMATIC 45X1.6MM E GALV ANGLED BRAD 2000 P94232</t>
  </si>
  <si>
    <t>NAPABP94233</t>
  </si>
  <si>
    <t>PASLODE PNEUMATIC 50X1.6MM E GALV ANGLED BRAD 2000 P94233</t>
  </si>
  <si>
    <t>NAPP25X500G</t>
  </si>
  <si>
    <t>PANEL PIN PLATED 25 X 1.60MM X 500G</t>
  </si>
  <si>
    <t>NAPP30X500G</t>
  </si>
  <si>
    <t>PANEL PIN PLATED 30 X 1.60MM X 500G</t>
  </si>
  <si>
    <t>NAPP40X500G</t>
  </si>
  <si>
    <t>PANEL PIN PLATED 40 X 1.60MM X 500G</t>
  </si>
  <si>
    <t>NAPP50X500G</t>
  </si>
  <si>
    <t>PANEL PIN PLATED 50 X 2.00MM X 500G</t>
  </si>
  <si>
    <t>NAPVPB30X500G</t>
  </si>
  <si>
    <t>NAIL A/G P/BOARD GOLD P/VATED 30 X 2.80MM X 500G</t>
  </si>
  <si>
    <t>NAPVPB40X500G</t>
  </si>
  <si>
    <t>NAIL PLASTER BOARD A/G GOLD P/VATED 40 X 2.80MM X 500G</t>
  </si>
  <si>
    <t>NARFSEAL75X50</t>
  </si>
  <si>
    <t>NAIL ROOFING SUPERSEAL 75 X 4.00MM X 50</t>
  </si>
  <si>
    <t>NASBCH853255KG</t>
  </si>
  <si>
    <t>NAIL CROWN HEAD SILICONE BRONZE 85 X 3.25MM X 5KG</t>
  </si>
  <si>
    <t>NASBRH500G</t>
  </si>
  <si>
    <t>NAIL ROSE HEAD AG SILICONE BRONZE 50 X 2.8MM X 500G</t>
  </si>
  <si>
    <t>NASEDA15EZB</t>
  </si>
  <si>
    <t>SENCO 32MM ANGLE BRADS BOX OF 3000  DA15EZB</t>
  </si>
  <si>
    <t>NASEDA19EZB</t>
  </si>
  <si>
    <t>SENCO 45MM ANGLE BRADS BOX OF 3000  DA19EZB</t>
  </si>
  <si>
    <t>NASS4025</t>
  </si>
  <si>
    <t>40MM X 2.0 S/STEEL 316 CLINCH NAIL  BOX OF 450</t>
  </si>
  <si>
    <t>NASSCL250T</t>
  </si>
  <si>
    <t>50MM X 2.0 S/STEEL 316 CLINCH NAIL  BOX OF 350</t>
  </si>
  <si>
    <t>NASSFH100500G</t>
  </si>
  <si>
    <t>NASSFH1005KG</t>
  </si>
  <si>
    <t>NASSFH40500G</t>
  </si>
  <si>
    <t>NASSFH50500G</t>
  </si>
  <si>
    <t>NASSFH605KG</t>
  </si>
  <si>
    <t>NASSJHDK605KG</t>
  </si>
  <si>
    <t>NASSJHDK755KG</t>
  </si>
  <si>
    <t>PA3M62214165508</t>
  </si>
  <si>
    <t>3M SAFETY WALK PRIMER 946ML 62214165508</t>
  </si>
  <si>
    <t>PAAGFPCG10</t>
  </si>
  <si>
    <t>AGRIPPA FLAKAPROOF ROOF PAINT  CHARCOAL GREY 10LTR</t>
  </si>
  <si>
    <t>PACHAPPUC1</t>
  </si>
  <si>
    <t>CARTERS ALL PURP PRIMER/U/COAT 1L INT/EXT WHT</t>
  </si>
  <si>
    <t>PACHAPPUC4</t>
  </si>
  <si>
    <t>CARTERS ALL PURP PRIMER/U/COAT 4L INT/EXT WHT</t>
  </si>
  <si>
    <t>PACHAPU10</t>
  </si>
  <si>
    <t>CARTERS ACRYLIC PRIMER U/COAT 10L</t>
  </si>
  <si>
    <t>PACHAPU4</t>
  </si>
  <si>
    <t>CARTERS ACRYLIC PRIMER U/COAT 4L</t>
  </si>
  <si>
    <t>PACHASU10</t>
  </si>
  <si>
    <t>CARTERS ACRYLIC SEALER U/COAT 10L</t>
  </si>
  <si>
    <t>PACHASU4</t>
  </si>
  <si>
    <t>CARTERS ACRYLIC SEALER U/COAT 4L</t>
  </si>
  <si>
    <t>PACHVLS10</t>
  </si>
  <si>
    <t>CARTERS VINYL LOW SHEEN WHITE 10L</t>
  </si>
  <si>
    <t>PACHVSG4</t>
  </si>
  <si>
    <t>CARTERS VINYL SEMI GLOSS WHITE 4L</t>
  </si>
  <si>
    <t>PACT009DO1</t>
  </si>
  <si>
    <t>SIKKENS CETOL HLS DARK OAK 1L 009</t>
  </si>
  <si>
    <t>PAGKFG</t>
  </si>
  <si>
    <t>PAMXC4</t>
  </si>
  <si>
    <t>METALEX CLEAR 4L TIMBER PRESERVATIVE           44006</t>
  </si>
  <si>
    <t>PAMXC500</t>
  </si>
  <si>
    <t>METALEX CLEAR 500ML TIMBER PRESERVATIVE           44004</t>
  </si>
  <si>
    <t>PAMXG1</t>
  </si>
  <si>
    <t>METALEX GREEN 1L TIMBER PRESERVATIVE             44002</t>
  </si>
  <si>
    <t>PAMXG4</t>
  </si>
  <si>
    <t>METALEX GREEN 4L TIMBER PRESERVATIVE             44003</t>
  </si>
  <si>
    <t>PAMXG500</t>
  </si>
  <si>
    <t>METALEX GREEN 500ML TIMBER PRESERVATIVE        44001</t>
  </si>
  <si>
    <t>PANS77200</t>
  </si>
  <si>
    <t>NORSKI EPOXY TIMBER SEALER    2L</t>
  </si>
  <si>
    <t>PAPK3101</t>
  </si>
  <si>
    <t>PLASTIKOTE MATT SUPER BLACK    PK3101</t>
  </si>
  <si>
    <t>PAPKHHBK340</t>
  </si>
  <si>
    <t>PLASTIKOTE HOT PAINT BLACK   PKHP11</t>
  </si>
  <si>
    <t>PAPKMAEAL340</t>
  </si>
  <si>
    <t>PAPKSEFDGBK340</t>
  </si>
  <si>
    <t>PLASTIKOTE GLOSS SUPER BLACK   PK1100</t>
  </si>
  <si>
    <t>PAPKSEFDGMP340</t>
  </si>
  <si>
    <t>PLASTIKOTE PRIMER SUPER GREY   PK1148</t>
  </si>
  <si>
    <t>PAPKSEFDSB340</t>
  </si>
  <si>
    <t>PLASTIKOTE SATIN SUPER BLACK   PK2100</t>
  </si>
  <si>
    <t>PAPKSEFDSR340</t>
  </si>
  <si>
    <t>PLASTIKOTE GLOSS SUPER BRIGHT RED     PK1120</t>
  </si>
  <si>
    <t>PAPKSEFDSWH340</t>
  </si>
  <si>
    <t>PLASTIKOTE SATIN SUPER WHITE   PK2101</t>
  </si>
  <si>
    <t>PAPKSERB</t>
  </si>
  <si>
    <t>PLASTIKOTE GLOSS SUPER ROYAL BLUE    PK1134</t>
  </si>
  <si>
    <t>PAPTCBT0150</t>
  </si>
  <si>
    <t>PEINTA WHITE GLOSS AEROSOL 325G</t>
  </si>
  <si>
    <t>PAPTCBT1050</t>
  </si>
  <si>
    <t>PEINTA BLACK GLOSS AEROSOL 325G</t>
  </si>
  <si>
    <t>PAPTCBT1753</t>
  </si>
  <si>
    <t>PEINTA GREY PRIMER AEROSOL 325G</t>
  </si>
  <si>
    <t>PAPTCBT4550</t>
  </si>
  <si>
    <t>PEINTA RED AEROSOL 325G</t>
  </si>
  <si>
    <t>PASWMW</t>
  </si>
  <si>
    <t>SPRAYWELL UPSIDE DOWN MARKER SPRAY PAINT WHITE    CBT0103</t>
  </si>
  <si>
    <t>PATMGSW1</t>
  </si>
  <si>
    <t>GAYLON SATIN ENAMEL WHITE 1L</t>
  </si>
  <si>
    <t>PATMLPESW10</t>
  </si>
  <si>
    <t>TAUBMANS LIVINGPROOF EGGSHELL WHITE 10L</t>
  </si>
  <si>
    <t>PATMPRPSP1</t>
  </si>
  <si>
    <t>UNDERPROOF PIGMENTED SEALER 1L</t>
  </si>
  <si>
    <t>PATMUPAESGW1</t>
  </si>
  <si>
    <t>ULTRAPROOF SEMI GLOSS WHITE 1L</t>
  </si>
  <si>
    <t>PAWAADSRO5</t>
  </si>
  <si>
    <t>FORESTWOOD DECKING STAIN RUSTIC OAK 5L</t>
  </si>
  <si>
    <t>PAWADSRK5</t>
  </si>
  <si>
    <t>PAWAESCS500</t>
  </si>
  <si>
    <t>ESTAPOL SPEED SATIN 500ML</t>
  </si>
  <si>
    <t>PAWAFFE10</t>
  </si>
  <si>
    <t>FENCE FINISH EBONY 10L</t>
  </si>
  <si>
    <t>PAWAFFKG10</t>
  </si>
  <si>
    <t>FENCE FINISH KARAKA GREEN   10L</t>
  </si>
  <si>
    <t>PAWAFFMB10</t>
  </si>
  <si>
    <t>FENCE FINISH MISSION BROWN 10L</t>
  </si>
  <si>
    <t>PAWAFFNG10</t>
  </si>
  <si>
    <t>FENCE FINISH NORFOLK GREEN 10L</t>
  </si>
  <si>
    <t>PAWAFFWB10</t>
  </si>
  <si>
    <t>FENCE FINISH WALNUT BROWN 10L</t>
  </si>
  <si>
    <t>PAWAFWCH1</t>
  </si>
  <si>
    <t>FORESTWOOD TRAD CHARCOAL 1L</t>
  </si>
  <si>
    <t>PAWAFWKW5</t>
  </si>
  <si>
    <t>FORESTWOOD TRAD KOWHAI 5L</t>
  </si>
  <si>
    <t>PAWAFWMB1</t>
  </si>
  <si>
    <t>FORESTWOOD TRAD MISSION BROWN 1L</t>
  </si>
  <si>
    <t>PAWAFWRO5</t>
  </si>
  <si>
    <t>FORESTWOOD TRAD RUSTIC OAK 5L</t>
  </si>
  <si>
    <t>PAWAFWRW5</t>
  </si>
  <si>
    <t>FORESTWOOD TRAD REDWOOD 5L</t>
  </si>
  <si>
    <t>PAWAFWSSBL250</t>
  </si>
  <si>
    <t>FORESTWOOD TRAD BLONDE 250ML</t>
  </si>
  <si>
    <t>PAWAFWSSCE250</t>
  </si>
  <si>
    <t>FORESTWOOD TRAD CEDAR 250ML</t>
  </si>
  <si>
    <t>PAWAFWSSCH250</t>
  </si>
  <si>
    <t>FORESTWOOD TRAD CHARCOAL 250ML</t>
  </si>
  <si>
    <t>PAWAFWSSKW250</t>
  </si>
  <si>
    <t>FORESTWOOD TRAD KOWHAI 250ML</t>
  </si>
  <si>
    <t>PAWAFWSSMB250</t>
  </si>
  <si>
    <t>FORESTWOOD TRAD MISSION BROWN 250ML</t>
  </si>
  <si>
    <t>PAWAFWSSPG250</t>
  </si>
  <si>
    <t>FORESTWOOD TRAD PINEWOOD GREEN  250ML</t>
  </si>
  <si>
    <t>PAWAFWSSRO250</t>
  </si>
  <si>
    <t>FORESTWOOD TRAD RUSTIC OAK    250ML</t>
  </si>
  <si>
    <t>PAWAFWSSRW250</t>
  </si>
  <si>
    <t>FORESTWOOD TRAD REDWOOD 250ML</t>
  </si>
  <si>
    <t>PAWAIEG1</t>
  </si>
  <si>
    <t>ESTAPOL INTERIOR POLYURETHANE GLOSS 1L</t>
  </si>
  <si>
    <t>PAWAIES1</t>
  </si>
  <si>
    <t>ESTAPOL INTERIOR POLYURETHANE SATIN 1L</t>
  </si>
  <si>
    <t>PAWAIES4</t>
  </si>
  <si>
    <t>ESTAPOL INTERIOR POLYURETHANE SATIN 4L</t>
  </si>
  <si>
    <t>PAWAIES500</t>
  </si>
  <si>
    <t>ESTAPOL INTERIOR POLYURETHANE SATIN 500ML</t>
  </si>
  <si>
    <t>PAWAKGEDR4L</t>
  </si>
  <si>
    <t>KILLRUST GLOSS ENAMEL DELICIOUS RED 4L</t>
  </si>
  <si>
    <t>PAWAKRMPRN500</t>
  </si>
  <si>
    <t>KILLRUST METAL PREP RUST      REMOVER 500ML</t>
  </si>
  <si>
    <t>PAWAKRRRC500</t>
  </si>
  <si>
    <t>KILLRUST RUSTEETER 500ML</t>
  </si>
  <si>
    <t>PAWAKRSPEEDR300</t>
  </si>
  <si>
    <t>KILLRUST S.P.E ENAMEL DELICIOUS RED 300ML AEROSOL</t>
  </si>
  <si>
    <t>PAWAKRSPEEDR500</t>
  </si>
  <si>
    <t>KILLRUST GLOSS ENAMEL DELICIOUS RED 500G</t>
  </si>
  <si>
    <t>PAWAKRSPEEW4</t>
  </si>
  <si>
    <t>KILLRUST GLOSS ENAMEL WHITE 4L</t>
  </si>
  <si>
    <t>PAWASEB300</t>
  </si>
  <si>
    <t>KILLRUST SUPER ETCH BLACK     AEROSOL</t>
  </si>
  <si>
    <t>PAWASEG300</t>
  </si>
  <si>
    <t>KILLRUST SUPER ETCH GREY      AEROSOL</t>
  </si>
  <si>
    <t>PAWASEW300</t>
  </si>
  <si>
    <t>KILLRUST SUPER ETCH WHITE     AEROSOL</t>
  </si>
  <si>
    <t>PAWASGGBB1</t>
  </si>
  <si>
    <t>SOLAGARD GLOSS BLUE BASE 1L</t>
  </si>
  <si>
    <t>PAWASGGDB4</t>
  </si>
  <si>
    <t>SOLAGARD GLOSS DEEP BASE 4L</t>
  </si>
  <si>
    <t>PAWASGGK1</t>
  </si>
  <si>
    <t>SOLAGARD GLOSS KARAKA 1L</t>
  </si>
  <si>
    <t>PAWASGGW1</t>
  </si>
  <si>
    <t>SOLAGARD GLOSS WHITE 1L</t>
  </si>
  <si>
    <t>PAWASGLSOB4</t>
  </si>
  <si>
    <t>PAWASGSGWH10</t>
  </si>
  <si>
    <t>SOLAGARD S/GLOSS WHITE 10L</t>
  </si>
  <si>
    <t>PAWASGSGWH4</t>
  </si>
  <si>
    <t>SOLAGARD S/GLOSS WHITE 4L</t>
  </si>
  <si>
    <t>PGSKTFTNB</t>
  </si>
  <si>
    <t>PIBBC20</t>
  </si>
  <si>
    <t>SPARTAN 20MM BRASS BLIND CAP  EACH</t>
  </si>
  <si>
    <t>PIDC50011015</t>
  </si>
  <si>
    <t>DRAINCOIL 110MM X 15M  COIL   UNPUNCHED 500.110.15U</t>
  </si>
  <si>
    <t>PIDC50011030</t>
  </si>
  <si>
    <t>DRAINCOIL 110MM X 30M  COIL   UNPUNCHED 500.110.30U</t>
  </si>
  <si>
    <t>PIDC5006515</t>
  </si>
  <si>
    <t>DRAINCOIL 65MM X 15M COIL UNPUNCHED  500.65.15U</t>
  </si>
  <si>
    <t>PIDC5006530</t>
  </si>
  <si>
    <t>DRAINCOIL 65MM X 30M  COIL    UNPUNCHED 500.65.30U</t>
  </si>
  <si>
    <t>PIDF400110100</t>
  </si>
  <si>
    <t>DRAINFLO 110MM X 100M COIL    PUNCHED 400.110.100</t>
  </si>
  <si>
    <t>PIDF50411045</t>
  </si>
  <si>
    <t>DRAINFLO Y JUNCTION 110MM X 45 504.110.45</t>
  </si>
  <si>
    <t>PIDF510110</t>
  </si>
  <si>
    <t>DRAINFLO 110MM STRGHT COUPLER 510.110</t>
  </si>
  <si>
    <t>PIDF510160</t>
  </si>
  <si>
    <t>DRAINFLO 160MM STRGHT COUPLER 510.160</t>
  </si>
  <si>
    <t>PIDF51065</t>
  </si>
  <si>
    <t>DRAINFLO 65MM STRGHT COUPLER  510.65</t>
  </si>
  <si>
    <t>PIMF15050</t>
  </si>
  <si>
    <t>MEGAFLO 150   0.15M X 50M COIL      MEG1500050     *MTO*POA*</t>
  </si>
  <si>
    <t>PINKFITSITE</t>
  </si>
  <si>
    <t>PINKFIT SITE CHARGE</t>
  </si>
  <si>
    <t>PINKFITWAR40</t>
  </si>
  <si>
    <t>PINKFIT ULTRA R4.0 140MM WALL NEW HOMES PER M2</t>
  </si>
  <si>
    <t>ALLPROOF TILE WASTE KIT WITH SQ 80MM CP GRATE W/50MM OUTLET</t>
  </si>
  <si>
    <t>PLA1MO2B121FL2R</t>
  </si>
  <si>
    <t>PLA1MO2B121TL2R</t>
  </si>
  <si>
    <t>PLA1MO2B12SFL2R</t>
  </si>
  <si>
    <t>PLA1MO2B12STL2R</t>
  </si>
  <si>
    <t>PLA1MO2B141FL4R</t>
  </si>
  <si>
    <t>PLA1MO2B141TL4R</t>
  </si>
  <si>
    <t>PLA1MO2B14SFL4R</t>
  </si>
  <si>
    <t>PLA1MO2B14STL4R</t>
  </si>
  <si>
    <t>PLA1MO2B161FL6R</t>
  </si>
  <si>
    <t>PLA1MO2B161TL6R</t>
  </si>
  <si>
    <t>PLA1MO2B16SFL6R</t>
  </si>
  <si>
    <t>PLA1MO2B16STL6R</t>
  </si>
  <si>
    <t>PLA1MO2B181FL8R</t>
  </si>
  <si>
    <t>PLA1MO2B181TL8R</t>
  </si>
  <si>
    <t>PLA1MO2B18SFL8R</t>
  </si>
  <si>
    <t>PLA1MO2B18STL8R</t>
  </si>
  <si>
    <t>PLA1MO2B21SFL2R</t>
  </si>
  <si>
    <t>PLA1MO2B21STL2R</t>
  </si>
  <si>
    <t>PLA1MO2B41SFL4R</t>
  </si>
  <si>
    <t>PLA1MO2B41STL4R</t>
  </si>
  <si>
    <t>PLA1MO2B61SFL6R</t>
  </si>
  <si>
    <t>PLA1MO2B61STL6R</t>
  </si>
  <si>
    <t>PLA1MO2B81SFL8R</t>
  </si>
  <si>
    <t>PLA1MO2B81STL8R</t>
  </si>
  <si>
    <t>PLA1SO2S111FL1C</t>
  </si>
  <si>
    <t>PLA1SO2S111FL1X</t>
  </si>
  <si>
    <t>PLA1SO2S111MB1C</t>
  </si>
  <si>
    <t>PLA1SO2S111MB1X</t>
  </si>
  <si>
    <t>PLA1SO2S111TL1C</t>
  </si>
  <si>
    <t>PLA1SO2S111TL1X</t>
  </si>
  <si>
    <t>PLA1SO2S11CFL1C</t>
  </si>
  <si>
    <t>PLA1SO2S11CFL1X</t>
  </si>
  <si>
    <t>PLA1SO2S11CMS1C</t>
  </si>
  <si>
    <t>PLA1SO2S11CMS1X</t>
  </si>
  <si>
    <t>PLA1SO2S11CTL1C</t>
  </si>
  <si>
    <t>PLA1SO2S11CTL1X</t>
  </si>
  <si>
    <t>PLA1SO2S11RFLRC</t>
  </si>
  <si>
    <t>PLA1SO2S11RMSRC</t>
  </si>
  <si>
    <t>PLA1SO2S11RTLRC</t>
  </si>
  <si>
    <t>PLA1SO2S11SFL1C</t>
  </si>
  <si>
    <t>PLA1SO2S11SFL1X</t>
  </si>
  <si>
    <t>PLA1SO2S11SMS1C</t>
  </si>
  <si>
    <t>PLA1SO2S11SMS1X</t>
  </si>
  <si>
    <t>PLA1SO2S11STL1C</t>
  </si>
  <si>
    <t>PLA1SO2S11STL1X</t>
  </si>
  <si>
    <t>PLA1SO2S29SFL2C</t>
  </si>
  <si>
    <t>PLA1SO2S29SFL9C</t>
  </si>
  <si>
    <t>PLA1SO2S29SMY2C</t>
  </si>
  <si>
    <t>PLA1SO2S29SMZ9C</t>
  </si>
  <si>
    <t>PLA1SO2S29STL2C</t>
  </si>
  <si>
    <t>PLA1SO2S29STL9C</t>
  </si>
  <si>
    <t>PLA1SO2S929FL2C</t>
  </si>
  <si>
    <t>PLA1SO2S929MB2C</t>
  </si>
  <si>
    <t>PLA1SO2S929TL2C</t>
  </si>
  <si>
    <t>PLA1SO2S92SFL2C</t>
  </si>
  <si>
    <t>PLA1SO2S92SFL9C</t>
  </si>
  <si>
    <t>PLA1SO2S92SMY2C</t>
  </si>
  <si>
    <t>PLA1SO2S92SMZ9C</t>
  </si>
  <si>
    <t>PLA1SO2S92STL2C</t>
  </si>
  <si>
    <t>PLA1SO2S92STL9C</t>
  </si>
  <si>
    <t>PLA1SO2S999FL9C</t>
  </si>
  <si>
    <t>PLA1SO2S999FL9X</t>
  </si>
  <si>
    <t>PLA1SO2S999MB9C</t>
  </si>
  <si>
    <t>PLA1SO2S999MB9X</t>
  </si>
  <si>
    <t>PLA1SO2S999TL9C</t>
  </si>
  <si>
    <t>PLA1SO2S999TL9X</t>
  </si>
  <si>
    <t>PLA1SO2S99SFL9X</t>
  </si>
  <si>
    <t>PLA1SO2S99SMS9C</t>
  </si>
  <si>
    <t>PLA1SO2S99SMS9X</t>
  </si>
  <si>
    <t>PLA1SO2S99STL9C</t>
  </si>
  <si>
    <t>PLA1SO2S99STL9X</t>
  </si>
  <si>
    <t>PLA1SO2W111FL1C</t>
  </si>
  <si>
    <t>PLA1SO2W111FL1X</t>
  </si>
  <si>
    <t>PLA1SO2W111MB1C</t>
  </si>
  <si>
    <t>PLA1SO2W111MB1X</t>
  </si>
  <si>
    <t>PLA1SO2W111TL1C</t>
  </si>
  <si>
    <t>PLA1SO2W111TL1X</t>
  </si>
  <si>
    <t>PLA1SO2W11CFL1C</t>
  </si>
  <si>
    <t>PLA1SO2W11CFL1X</t>
  </si>
  <si>
    <t>PLA1SO2W11CMS1C</t>
  </si>
  <si>
    <t>PLA1SO2W11CMS1X</t>
  </si>
  <si>
    <t>PLA1SO2W11CTL1C</t>
  </si>
  <si>
    <t>PLA1SO2W11CTL1X</t>
  </si>
  <si>
    <t>PLA1SO2W11RFLRC</t>
  </si>
  <si>
    <t>PLA1SO2W11RMSRC</t>
  </si>
  <si>
    <t>PLA1SO2W11RTLRC</t>
  </si>
  <si>
    <t>PLA1SO2W11SFL1C</t>
  </si>
  <si>
    <t>PLA1SO2W11SFL1X</t>
  </si>
  <si>
    <t>PLA1SO2W11SMS1C</t>
  </si>
  <si>
    <t>PLA1SO2W11SMS1X</t>
  </si>
  <si>
    <t>PLA1SO2W11STL1C</t>
  </si>
  <si>
    <t>PLA1SO2W11STL1X</t>
  </si>
  <si>
    <t>PLA1SO2W29SFL2C</t>
  </si>
  <si>
    <t>PLA1SO2W29SFL9C</t>
  </si>
  <si>
    <t>PLA1SO2W29SMY2C</t>
  </si>
  <si>
    <t>PLA1SO2W29SMZ9C</t>
  </si>
  <si>
    <t>PLA1SO2W29STL2C</t>
  </si>
  <si>
    <t>PLA1SO2W29STL9C</t>
  </si>
  <si>
    <t>PLA1SO2W929FL2C</t>
  </si>
  <si>
    <t>PLA1SO2W929MB2C</t>
  </si>
  <si>
    <t>PLA1SO2W929TL2C</t>
  </si>
  <si>
    <t>PLA1SO2W92SFL2C</t>
  </si>
  <si>
    <t>PLA1SO2W92SFL9C</t>
  </si>
  <si>
    <t>PLA1SO2W92SMY2C</t>
  </si>
  <si>
    <t>PLA1SO2W92SMZ9C</t>
  </si>
  <si>
    <t>PLA1SO2W92STL2C</t>
  </si>
  <si>
    <t>PLA1SO2W92STL9C</t>
  </si>
  <si>
    <t>PLA1SO2W999FL9C</t>
  </si>
  <si>
    <t>PLA1SO2W999FL9X</t>
  </si>
  <si>
    <t>PLA1SO2W999MB9C</t>
  </si>
  <si>
    <t>PLA1SO2W999MB9X</t>
  </si>
  <si>
    <t>PLA1SO2W999TL9C</t>
  </si>
  <si>
    <t>PLA1SO2W999TL9X</t>
  </si>
  <si>
    <t>PLA1SO2W99SFL9C</t>
  </si>
  <si>
    <t>PLA1SO2W99SFL9X</t>
  </si>
  <si>
    <t>PLA1SO2W99SMS9C</t>
  </si>
  <si>
    <t>PLA1SO2W99SMS9X</t>
  </si>
  <si>
    <t>PLA1SO2W99STL9C</t>
  </si>
  <si>
    <t>PLA1SO2W99STL9X</t>
  </si>
  <si>
    <t>PLAMBEL9E05</t>
  </si>
  <si>
    <t>PLAMBEL9K05</t>
  </si>
  <si>
    <t>PLAQ4023004</t>
  </si>
  <si>
    <t>PLAQBRBASM</t>
  </si>
  <si>
    <t>PLAQBRSHM</t>
  </si>
  <si>
    <t>PLAQBRSM</t>
  </si>
  <si>
    <t>PLAQLMAX900SS</t>
  </si>
  <si>
    <t>PLAQNVBASTCP</t>
  </si>
  <si>
    <t>PLAQNVBT15CP</t>
  </si>
  <si>
    <t>PLAQNVBT20CP</t>
  </si>
  <si>
    <t>PLAQOBBASMCP</t>
  </si>
  <si>
    <t>PLAQOBSHMCP</t>
  </si>
  <si>
    <t>PLAQOBSM</t>
  </si>
  <si>
    <t>PLAQSPRSSHSSCP</t>
  </si>
  <si>
    <t>PLAQWMS150</t>
  </si>
  <si>
    <t>PLATBASOB18N</t>
  </si>
  <si>
    <t>PLATBFCA05WH150</t>
  </si>
  <si>
    <t>PLATDR2SOS1A</t>
  </si>
  <si>
    <t>PLATDR2SOS1C</t>
  </si>
  <si>
    <t>PLATDR2SOS1R</t>
  </si>
  <si>
    <t>PLATDR2SOS1S</t>
  </si>
  <si>
    <t>PLATDR2SOS9A</t>
  </si>
  <si>
    <t>PLATDR2SOS9S</t>
  </si>
  <si>
    <t>PLATDR2SOW1A</t>
  </si>
  <si>
    <t>PLATDR2SOW1C</t>
  </si>
  <si>
    <t>PLATDR2SOW1R</t>
  </si>
  <si>
    <t>PLATDR2SOW1S</t>
  </si>
  <si>
    <t>PLATDR2SOW9A</t>
  </si>
  <si>
    <t>PLATDR2SOW9S</t>
  </si>
  <si>
    <t>PLATILUM069</t>
  </si>
  <si>
    <t>PLATILUM075</t>
  </si>
  <si>
    <t>PLATILUM090</t>
  </si>
  <si>
    <t>PLATILUM120</t>
  </si>
  <si>
    <t>PLATKD2CAS0909</t>
  </si>
  <si>
    <t>PLATKD2CAS09AC</t>
  </si>
  <si>
    <t>PLATKD2CAS1010</t>
  </si>
  <si>
    <t>PLATKD2CAS10AC</t>
  </si>
  <si>
    <t>PLATKD2CAS1209</t>
  </si>
  <si>
    <t>PLATKD2CAS1210</t>
  </si>
  <si>
    <t>PLATKD2CAS12AC</t>
  </si>
  <si>
    <t>PLATKD2CAS12AL</t>
  </si>
  <si>
    <t>PLATKD2CAS12AS</t>
  </si>
  <si>
    <t>PLATKD2CAS1410</t>
  </si>
  <si>
    <t>PLATKD2CAS14AC</t>
  </si>
  <si>
    <t>PLATKD2CAS14AL</t>
  </si>
  <si>
    <t>PLATKD2CAS14AS</t>
  </si>
  <si>
    <t>PLATKD2CAS1610</t>
  </si>
  <si>
    <t>PLATKD2CAS16AC</t>
  </si>
  <si>
    <t>PLATKD2CAS16AL</t>
  </si>
  <si>
    <t>PLATKD2CAS16AS</t>
  </si>
  <si>
    <t>PLATKD2CAS1810</t>
  </si>
  <si>
    <t>PLATKD2CAS18A</t>
  </si>
  <si>
    <t>PLATKD2CAS18AL</t>
  </si>
  <si>
    <t>PLATKD2CAS18AS</t>
  </si>
  <si>
    <t>PLATKD2MOB6A</t>
  </si>
  <si>
    <t>PLATKD2MOB8A</t>
  </si>
  <si>
    <t>PLATRT2SOS12</t>
  </si>
  <si>
    <t>PLATRT2SOS1C</t>
  </si>
  <si>
    <t>PLATRT2SOS1R</t>
  </si>
  <si>
    <t>PLATRT2SOS1S</t>
  </si>
  <si>
    <t>PLATRT2SOS28</t>
  </si>
  <si>
    <t>PLATRT2SOS9S</t>
  </si>
  <si>
    <t>PLATRT2SOW12</t>
  </si>
  <si>
    <t>PLATRT2SOW1C</t>
  </si>
  <si>
    <t>PLATRT2SOW1R</t>
  </si>
  <si>
    <t>PLATRT2SOW1S</t>
  </si>
  <si>
    <t>PLATRT2SOW28</t>
  </si>
  <si>
    <t>PLATRT2SOW9S</t>
  </si>
  <si>
    <t>PLATSTALLS21RC</t>
  </si>
  <si>
    <t>PLATSTLSWH11L</t>
  </si>
  <si>
    <t>PLATSTLSWH11R</t>
  </si>
  <si>
    <t>PLATSTLSWH12</t>
  </si>
  <si>
    <t>PLATSTLSWH1A</t>
  </si>
  <si>
    <t>PLATSTLSWH2A</t>
  </si>
  <si>
    <t>PLATTRSA1S4S</t>
  </si>
  <si>
    <t>PLATTRSA9S4S</t>
  </si>
  <si>
    <t>PLATVBCIWH038</t>
  </si>
  <si>
    <t>PLATVBSLWH05NT</t>
  </si>
  <si>
    <t>PLATWL2LM21F</t>
  </si>
  <si>
    <t>PLATWL2LM2AF</t>
  </si>
  <si>
    <t>PLATWL2LM41F</t>
  </si>
  <si>
    <t>PLATWL2LM4AF</t>
  </si>
  <si>
    <t>PLATWL2LM61F</t>
  </si>
  <si>
    <t>PLATWL2LM6AF</t>
  </si>
  <si>
    <t>PLATWL2LM81F</t>
  </si>
  <si>
    <t>PLATWL2LM8AF</t>
  </si>
  <si>
    <t>PLATWL2SA1AF</t>
  </si>
  <si>
    <t>PLATWL2SA1AMB</t>
  </si>
  <si>
    <t>PLATWL2SA1SF</t>
  </si>
  <si>
    <t>PLATWL2SA1SM</t>
  </si>
  <si>
    <t>PLATWL2SA29F</t>
  </si>
  <si>
    <t>PLATWL2SA29MY</t>
  </si>
  <si>
    <t>PLATWL2SA29MZ</t>
  </si>
  <si>
    <t>PLATWL2SA2AF</t>
  </si>
  <si>
    <t>PLATWL2SA2AMB</t>
  </si>
  <si>
    <t>PLATWL2SA9AF</t>
  </si>
  <si>
    <t>PLATWL2SA9AMB</t>
  </si>
  <si>
    <t>PLATWL2SA9SF</t>
  </si>
  <si>
    <t>PLATWL2SA9SM</t>
  </si>
  <si>
    <t>PLBW13847A0</t>
  </si>
  <si>
    <t>VALENCIA SQU CNR SHOWER 1200X900 FLAT WALL METALLIC  CE</t>
  </si>
  <si>
    <t>PLBW13851A0</t>
  </si>
  <si>
    <t>VALENCIA ALCOVE SHOWER 1200X900 FLAT WALL WHITE FRAME CE</t>
  </si>
  <si>
    <t>PLBW13853A0</t>
  </si>
  <si>
    <t>VALENCIA ALCOVE SHOWER 1000 METALLIC FRAME CNR CONT WALL CE</t>
  </si>
  <si>
    <t>PLBW13857A0</t>
  </si>
  <si>
    <t>VALENCIA ALCOVE SHOWER 1000 WHITE FRAME CNR CONT WALL CE</t>
  </si>
  <si>
    <t>PLBW13919A0</t>
  </si>
  <si>
    <t>SAPPHIRE ALCOVE SHOWER 1000 WHITE FRAME CNR CONT WALL CE</t>
  </si>
  <si>
    <t>PLBW13922A0</t>
  </si>
  <si>
    <t>SAPPHIRE ALCOVE SHOWER 900 WHITE FRAME CNR CONT WALL CE</t>
  </si>
  <si>
    <t>PLBW13923A0</t>
  </si>
  <si>
    <t>SAPPHIRE ALCOVE SHOWER 900 WHITE FRAME FLAT WALL CE</t>
  </si>
  <si>
    <t>PLBW16948A0</t>
  </si>
  <si>
    <t>SAPPHIRE DURASTONE VANITY 900MM SINGLE BOWL  16948A-0</t>
  </si>
  <si>
    <t>PLBW36840A0</t>
  </si>
  <si>
    <t>SAPPHIRE ROUND SLID SHOWER 900 WHITE FRAME FLAT WALL CE</t>
  </si>
  <si>
    <t>PLBW5623ACP</t>
  </si>
  <si>
    <t>STUDIO SLIDE SHOWER MULTI FUNCTION  5623A-CP</t>
  </si>
  <si>
    <t>PLBW5625ACP</t>
  </si>
  <si>
    <t>STUDIO DUAL RAIN SHOWER  5625A-CP</t>
  </si>
  <si>
    <t>PLBW8953A0</t>
  </si>
  <si>
    <t>VALENCIA 1200MM VANITY DOUBLE BOWL WALL HUNG  8953A-0</t>
  </si>
  <si>
    <t>PLBW99216A0</t>
  </si>
  <si>
    <t>SAPPHIRE MIRROR CABINET 760MM  99216A-0</t>
  </si>
  <si>
    <t>PLBW99229A0</t>
  </si>
  <si>
    <t>VALENCIA 750MM VANITY SINGLE BOWL FLR STANDING  99229A-0</t>
  </si>
  <si>
    <t>PLBW99231A0</t>
  </si>
  <si>
    <t>VALENCIA 900MM VANITY SINGLE BOWL FLR STANDING  99231A-0</t>
  </si>
  <si>
    <t>PLBW99769A0</t>
  </si>
  <si>
    <t>INSET PACKS SCORCHED OAK 600MM 2 INSETS  99769A-0</t>
  </si>
  <si>
    <t>PLBW99771A0</t>
  </si>
  <si>
    <t>INSET PACKS SCORCHED OAK 900MM 2 INSETS  99771A-0</t>
  </si>
  <si>
    <t>PLBW99776A0</t>
  </si>
  <si>
    <t>INSET PACKS SALTY ELM 1200MM 2 INSETS  99776A-0</t>
  </si>
  <si>
    <t>PLBWAEHA3140</t>
  </si>
  <si>
    <t>PLBWG32454000C</t>
  </si>
  <si>
    <t>GROHE FLAIR KITCHEN MIXER WITH PULLOUT SPRAY CHROME</t>
  </si>
  <si>
    <t>PLBWG33962000</t>
  </si>
  <si>
    <t>GROHE BAUFLOW SHOWER MIXER TRIMSET CP 19585000</t>
  </si>
  <si>
    <t>PLBWGRELSSK300</t>
  </si>
  <si>
    <t>PLBWGRELSSK450</t>
  </si>
  <si>
    <t>EZI LIVING GRAB RAIL SS KNURLED  450X32MM    08121</t>
  </si>
  <si>
    <t>PLBWGRELSSK600</t>
  </si>
  <si>
    <t>EZI LIVING GRAB RAIL SS KNURLED  600X32MM   08122</t>
  </si>
  <si>
    <t>PLBWGRELSSK900</t>
  </si>
  <si>
    <t>EZI LIVING GRAB RAIL SS KNURLED  900X32MM   08123</t>
  </si>
  <si>
    <t>PLBWGRELWH450</t>
  </si>
  <si>
    <t>PLBWHL373112S</t>
  </si>
  <si>
    <t>HEIRLOOM VELOSO BACK TO WALL TOILET SUITE S PAN  373112S</t>
  </si>
  <si>
    <t>PLBWHLGRK450</t>
  </si>
  <si>
    <t>HEIRLOOM GRAB RAIL 450MM KNURLED GRK450</t>
  </si>
  <si>
    <t>PLBWHLGRK750</t>
  </si>
  <si>
    <t>HEIRLOOM GRAB RAIL 750MM KNURLED  GRK750</t>
  </si>
  <si>
    <t>PLBWHLPTRSWH</t>
  </si>
  <si>
    <t>HEIRLOOM PASTELS TOWEL STIRRUP WHITE   PTRSW</t>
  </si>
  <si>
    <t>HEIRLOOM STUDIO 1 NOIR BLACK TOWEL STIRRUP STTRSN</t>
  </si>
  <si>
    <t>PLBWHLWG1025EN</t>
  </si>
  <si>
    <t>HEIRLOOM GENESIS NERO EXTENDED TOWEL WARMER BLACK WG1025EN</t>
  </si>
  <si>
    <t>PLBWHLWG1025N</t>
  </si>
  <si>
    <t>HEIRLOOM GENESIS NERO TOWEL WARMER BLACK WG1025N</t>
  </si>
  <si>
    <t>PLBWHLWG1220N</t>
  </si>
  <si>
    <t>HEIRLOOM GENESIS NERO TOWEL WARMER BLACK WG1220N</t>
  </si>
  <si>
    <t>PLBWHLWG510EN</t>
  </si>
  <si>
    <t>HEIRLOOM GENESIS NERO EXTENDED TOWEL WARMER BLACK WG510EN</t>
  </si>
  <si>
    <t>PLBWHLWG510N</t>
  </si>
  <si>
    <t>HEIRLOOM GENESIS NERO TOWEL WARMER BLACK WG510N</t>
  </si>
  <si>
    <t>PLBWHLWG825N</t>
  </si>
  <si>
    <t>HEIRLOOM GENESIS NERO TOWEL WARMER BLACK WG825N</t>
  </si>
  <si>
    <t>PLBWHLWG825SN</t>
  </si>
  <si>
    <t>HEIRLOOM GENESIS NERO SLIMLINE TOWEL WARMER BLACK WG825SN</t>
  </si>
  <si>
    <t>PLBWHLYCTR800</t>
  </si>
  <si>
    <t>HEIRLOOM CENTRO TOWEL RAIL 800MM YCTR800</t>
  </si>
  <si>
    <t>PLBWHLZGS</t>
  </si>
  <si>
    <t>HEIRLOOM ZETO GLASS SHELF ZGS</t>
  </si>
  <si>
    <t>PLBWHLZRH</t>
  </si>
  <si>
    <t>HEIRLOOM ZETO ROBE HOOK ZRH</t>
  </si>
  <si>
    <t>PLBWHLZTR600</t>
  </si>
  <si>
    <t>HEIRLOOM ZETO TOWEL RAIL 600MM ZTR600</t>
  </si>
  <si>
    <t>PLBWHLZTRNS</t>
  </si>
  <si>
    <t>HEIRLOOM ZETO TOWEL STIRRUP ZTRS</t>
  </si>
  <si>
    <t>PLBWHWG1025E</t>
  </si>
  <si>
    <t>HEIRLOOM GENESIS 1025MM EXTENDED TOWEL WARMER  WG1025E</t>
  </si>
  <si>
    <t>PLBWHWG1220D</t>
  </si>
  <si>
    <t>HEIRLOOM GENESIS 1200MM TOWEL WARMER DUAL WIRED WG1220</t>
  </si>
  <si>
    <t>PLBWMN10719CP</t>
  </si>
  <si>
    <t>MN 19MM END FLANGES CP         PER PAIR  107CP19BP</t>
  </si>
  <si>
    <t>PLBWMN112CP</t>
  </si>
  <si>
    <t>MN TOILET ROLL HOLDER CP      112CP</t>
  </si>
  <si>
    <t>PLBWMN2419CP</t>
  </si>
  <si>
    <t>PLBWMN25196CP</t>
  </si>
  <si>
    <t>MN 19 X 600MM TOWEL RAIL CP      025CP19600</t>
  </si>
  <si>
    <t>PLBWSCN1118</t>
  </si>
  <si>
    <t>WATERTIGHT SHOWER BOX SIZED SHOWER CURTAIN WITH HOOKS</t>
  </si>
  <si>
    <t>PLBWSCN2218</t>
  </si>
  <si>
    <t>WATERTIGHT BATH SIZED SHOWER CURTAIN WITH HOOKS</t>
  </si>
  <si>
    <t>PLC1CZ2B11RFLRX</t>
  </si>
  <si>
    <t>PLC1CZ2B11RMCRX</t>
  </si>
  <si>
    <t>PLC1CZ2B11RTLRX</t>
  </si>
  <si>
    <t>PLC1CZ2B28RFLRX</t>
  </si>
  <si>
    <t>PLC1CZ2B28RMCRX</t>
  </si>
  <si>
    <t>PLC1CZ2B28RTLRX</t>
  </si>
  <si>
    <t>PLC1CZ2B82RFLRX</t>
  </si>
  <si>
    <t>PLC1CZ2B82RMCRX</t>
  </si>
  <si>
    <t>PLC1CZ2B82RTLRX</t>
  </si>
  <si>
    <t>PLC1CZ2B99RFLRX</t>
  </si>
  <si>
    <t>PLC1CZ2B99RMCRX</t>
  </si>
  <si>
    <t>PLC1CZ2B99RTLRX</t>
  </si>
  <si>
    <t>PLC1CZ2W11RFLRX</t>
  </si>
  <si>
    <t>PLC1CZ2W11RMCRX</t>
  </si>
  <si>
    <t>PLC1CZ2W11RTLRX</t>
  </si>
  <si>
    <t>PLC1CZ2W28RFLRX</t>
  </si>
  <si>
    <t>PLC1CZ2W28RMCRX</t>
  </si>
  <si>
    <t>PLC1CZ2W28RTLRX</t>
  </si>
  <si>
    <t>PLC1CZ2W82RFLRX</t>
  </si>
  <si>
    <t>PLC1CZ2W82RMCRX</t>
  </si>
  <si>
    <t>PLC1CZ2W82RTLRX</t>
  </si>
  <si>
    <t>PLC1CZ2W99RFLRX</t>
  </si>
  <si>
    <t>PLC1CZ2W99RTLRX</t>
  </si>
  <si>
    <t>PLC1ML2S111FL1X</t>
  </si>
  <si>
    <t>PLC1ML2S111ML1X</t>
  </si>
  <si>
    <t>PLC1ML2S111MR1X</t>
  </si>
  <si>
    <t>PLC1ML2S11CFL1X</t>
  </si>
  <si>
    <t>PLC1ML2S11CMC1X</t>
  </si>
  <si>
    <t>PLC1ML2S11SFL1X</t>
  </si>
  <si>
    <t>PLC1ML2S11SMC1X</t>
  </si>
  <si>
    <t>PLC1ML2S29SFL2X</t>
  </si>
  <si>
    <t>PLC1ML2S29SMC2X</t>
  </si>
  <si>
    <t>PLC1ML2S929FL2X</t>
  </si>
  <si>
    <t>PLC1ML2S929ML2X</t>
  </si>
  <si>
    <t>PLC1ML2S929MR2X</t>
  </si>
  <si>
    <t>PLC1ML2S92SMC2X</t>
  </si>
  <si>
    <t>PLC1ML2S999FL9X</t>
  </si>
  <si>
    <t>PLC1ML2S999ML9X</t>
  </si>
  <si>
    <t>PLC1ML2S999MR9X</t>
  </si>
  <si>
    <t>PLC1ML2S99SFL9X</t>
  </si>
  <si>
    <t>PLC1ML2S99SMC9X</t>
  </si>
  <si>
    <t>PLC1ML2W111FL1X</t>
  </si>
  <si>
    <t>PLC1ML2W111ML1X</t>
  </si>
  <si>
    <t>PLC1ML2W111MR1X</t>
  </si>
  <si>
    <t>PLC1ML2W11CFL1X</t>
  </si>
  <si>
    <t>PLC1ML2W11CMC1X</t>
  </si>
  <si>
    <t>PLC1ML2W11SFL1X</t>
  </si>
  <si>
    <t>PLC1ML2W11SMC1X</t>
  </si>
  <si>
    <t>PLC1ML2W29SFL2X</t>
  </si>
  <si>
    <t>PLC1ML2W29SMC2X</t>
  </si>
  <si>
    <t>PLC1ML2W929FL2X</t>
  </si>
  <si>
    <t>PLC1ML2W929ML2X</t>
  </si>
  <si>
    <t>PLC1ML2W929MR2X</t>
  </si>
  <si>
    <t>PLC1ML2W92SMC2X</t>
  </si>
  <si>
    <t>PLC1ML2W999FL9X</t>
  </si>
  <si>
    <t>PLC1ML2W999ML9X</t>
  </si>
  <si>
    <t>PLC1ML2W999MR9X</t>
  </si>
  <si>
    <t>PLC1ML2W99SFL9X</t>
  </si>
  <si>
    <t>PLC1ML2W99SMC9X</t>
  </si>
  <si>
    <t>PLC1SI2S99SMS9X</t>
  </si>
  <si>
    <t>PLC1SI2W111MB1X</t>
  </si>
  <si>
    <t>PLC1SI2W111TL1X</t>
  </si>
  <si>
    <t>PLC1SI2W11CFL1X</t>
  </si>
  <si>
    <t>PLC1SI2W11CMS1X</t>
  </si>
  <si>
    <t>PLC1SI2W11CTL1X</t>
  </si>
  <si>
    <t>PLC1SI2W11SMS1X</t>
  </si>
  <si>
    <t>PLC1SI2W11STL1X</t>
  </si>
  <si>
    <t>PLC1SI2W191MB9X</t>
  </si>
  <si>
    <t>PLC1SI2W191TL9X</t>
  </si>
  <si>
    <t>PLC1SI2W19SMY1X</t>
  </si>
  <si>
    <t>PLC1SI2W19SMZ9X</t>
  </si>
  <si>
    <t>PLC1SI2W19STL1X</t>
  </si>
  <si>
    <t>PLC1SI2W19STL9X</t>
  </si>
  <si>
    <t>PLC1SI2W29SFL2X</t>
  </si>
  <si>
    <t>PLC1SI2W29SMY2X</t>
  </si>
  <si>
    <t>PLC1SI2W29STL2X</t>
  </si>
  <si>
    <t>PLC1SI2W797MB9X</t>
  </si>
  <si>
    <t>PLC1SI2W797TL9X</t>
  </si>
  <si>
    <t>PLC1SI2W919MB1X</t>
  </si>
  <si>
    <t>PLC1SI2W919TL1X</t>
  </si>
  <si>
    <t>PLC1SI2W929FL2X</t>
  </si>
  <si>
    <t>PLC1SI2W929MB2X</t>
  </si>
  <si>
    <t>PLC1SI2W929TL2X</t>
  </si>
  <si>
    <t>PLC1SI2W979MB7X</t>
  </si>
  <si>
    <t>PLC1SI2W979TL7X</t>
  </si>
  <si>
    <t>PLC1SI2W97SMY9X</t>
  </si>
  <si>
    <t>PLC1SI2W97SMZ7X</t>
  </si>
  <si>
    <t>PLC1SI2W97STL7X</t>
  </si>
  <si>
    <t>PLC1SI2W97STL9X</t>
  </si>
  <si>
    <t>PLC1SI2W999MB9X</t>
  </si>
  <si>
    <t>PLC1SI2W999TL9X</t>
  </si>
  <si>
    <t>PLC1SI2W99CMS9X</t>
  </si>
  <si>
    <t>PLC1SI2W99CTL9X</t>
  </si>
  <si>
    <t>PLC1SI2W99SMS9X</t>
  </si>
  <si>
    <t>PLC1SI2W99STL9X</t>
  </si>
  <si>
    <t>PLC4CAS060CGF</t>
  </si>
  <si>
    <t>PLC4CAS060CMW</t>
  </si>
  <si>
    <t>PLC4CAS060DGF</t>
  </si>
  <si>
    <t>PLC4CAS060DMW</t>
  </si>
  <si>
    <t>PLC4CAS060DOG</t>
  </si>
  <si>
    <t>PLC4CAS060OM</t>
  </si>
  <si>
    <t>PLC4CAS060SG</t>
  </si>
  <si>
    <t>PLC4CAS075CGW</t>
  </si>
  <si>
    <t>PLC4CAS075DGW</t>
  </si>
  <si>
    <t>PLC4CAS075DMF</t>
  </si>
  <si>
    <t>PLC4CAS075DOM</t>
  </si>
  <si>
    <t>PLC4CAS075OG</t>
  </si>
  <si>
    <t>PLC4CAS075SM</t>
  </si>
  <si>
    <t>PLC4CAS090CGF</t>
  </si>
  <si>
    <t>PLC4CAS090CMW</t>
  </si>
  <si>
    <t>PLC4CAS090DGF</t>
  </si>
  <si>
    <t>PLC4CAS090DMW</t>
  </si>
  <si>
    <t>PLC4CAS090DOG</t>
  </si>
  <si>
    <t>PLC4CAS090OM</t>
  </si>
  <si>
    <t>PLC4CAS090SG</t>
  </si>
  <si>
    <t>PLC4CAS120CGW</t>
  </si>
  <si>
    <t>PLC4CAS120DGW</t>
  </si>
  <si>
    <t>PLC4CAS120DOM</t>
  </si>
  <si>
    <t>PLC4CAS120SM</t>
  </si>
  <si>
    <t>PLC4CAS12DCMW</t>
  </si>
  <si>
    <t>PLC4CAS12DDMW</t>
  </si>
  <si>
    <t>PLC4CAS12DOM</t>
  </si>
  <si>
    <t>PLC4CAS15DCGW</t>
  </si>
  <si>
    <t>PLC4CAS15DDGW</t>
  </si>
  <si>
    <t>PLC4CAS15DSM</t>
  </si>
  <si>
    <t>PLC4CSL060CMW</t>
  </si>
  <si>
    <t>PLC4CSL060DMW</t>
  </si>
  <si>
    <t>PLC4CSL060OM</t>
  </si>
  <si>
    <t>PLC4CSL075CGW</t>
  </si>
  <si>
    <t>PLC4CSL075DGW</t>
  </si>
  <si>
    <t>PLC4CSL075DOM</t>
  </si>
  <si>
    <t>PLC4CSL075SM</t>
  </si>
  <si>
    <t>PLC4CSL090CMW</t>
  </si>
  <si>
    <t>PLC4CSL090DMW</t>
  </si>
  <si>
    <t>PLC4CSL090OM</t>
  </si>
  <si>
    <t>PLC4NIK040ZGW</t>
  </si>
  <si>
    <t>PLC4NIK050ZGF</t>
  </si>
  <si>
    <t>PLC4NIK050ZGW</t>
  </si>
  <si>
    <t>PLC4STM060CDGF</t>
  </si>
  <si>
    <t>PLC4STM060CDGW</t>
  </si>
  <si>
    <t>PLC4STM060CDMF</t>
  </si>
  <si>
    <t>PLC4STM060CDMW</t>
  </si>
  <si>
    <t>PLC4STM060DGF</t>
  </si>
  <si>
    <t>PLC4STM060DGW</t>
  </si>
  <si>
    <t>PLC4STM060DMF</t>
  </si>
  <si>
    <t>PLC4STM060DMW</t>
  </si>
  <si>
    <t>PLC4STM060SG</t>
  </si>
  <si>
    <t>PLC4STM060SM</t>
  </si>
  <si>
    <t>PLC4STM075CDGF</t>
  </si>
  <si>
    <t>PLC4STM075CDGW</t>
  </si>
  <si>
    <t>PLC4STM075CDMF</t>
  </si>
  <si>
    <t>PLC4STM075CDMW</t>
  </si>
  <si>
    <t>PLC4STM075CGF</t>
  </si>
  <si>
    <t>PLC4STM075CGW</t>
  </si>
  <si>
    <t>PLC4STM075CMF</t>
  </si>
  <si>
    <t>PLC4STM075CMW</t>
  </si>
  <si>
    <t>PLC4STM075DGF</t>
  </si>
  <si>
    <t>PLC4STM075DGW</t>
  </si>
  <si>
    <t>PLC4STM075DMF</t>
  </si>
  <si>
    <t>PLC4STM075DMW</t>
  </si>
  <si>
    <t>PLC4STM075SG</t>
  </si>
  <si>
    <t>PLC4STM075SM</t>
  </si>
  <si>
    <t>PLC4STM090CDGF</t>
  </si>
  <si>
    <t>PLC4STM090CDGW</t>
  </si>
  <si>
    <t>PLC4STM090CDMF</t>
  </si>
  <si>
    <t>PLC4STM090CDMW</t>
  </si>
  <si>
    <t>PLC4STM090CGF</t>
  </si>
  <si>
    <t>PLC4STM090CGW</t>
  </si>
  <si>
    <t>PLC4STM090CMF</t>
  </si>
  <si>
    <t>PLC4STM090CMW</t>
  </si>
  <si>
    <t>PLC4STM090DGF</t>
  </si>
  <si>
    <t>PLC4STM090DGW</t>
  </si>
  <si>
    <t>PLC4STM090DMF</t>
  </si>
  <si>
    <t>PLC4STM090DMW</t>
  </si>
  <si>
    <t>PLC4STM090SG</t>
  </si>
  <si>
    <t>PLC4STM090SM</t>
  </si>
  <si>
    <t>PLC4STM120CDGF</t>
  </si>
  <si>
    <t>PLC4STM120CDGW</t>
  </si>
  <si>
    <t>PLC4STM120CDMF</t>
  </si>
  <si>
    <t>PLC4STM120CDMW</t>
  </si>
  <si>
    <t>PLC4STM120CGF</t>
  </si>
  <si>
    <t>PLC4STM120CGW</t>
  </si>
  <si>
    <t>PLC4STM120CMF</t>
  </si>
  <si>
    <t>PLC4STM120CMW</t>
  </si>
  <si>
    <t>PLC4STM120DGF</t>
  </si>
  <si>
    <t>PLC4STM120DGW</t>
  </si>
  <si>
    <t>PLC4STM120DMF</t>
  </si>
  <si>
    <t>PLC4STM120DMW</t>
  </si>
  <si>
    <t>PLC4STM120SG</t>
  </si>
  <si>
    <t>PLC4STM120SM</t>
  </si>
  <si>
    <t>PLC7346010401</t>
  </si>
  <si>
    <t>PLC7346010590R</t>
  </si>
  <si>
    <t>PLC7346010601</t>
  </si>
  <si>
    <t>PLC7346010901</t>
  </si>
  <si>
    <t>PLC7346010902</t>
  </si>
  <si>
    <t>PLC7346010903</t>
  </si>
  <si>
    <t>PLC7346011201</t>
  </si>
  <si>
    <t>PLC7346030401</t>
  </si>
  <si>
    <t>PLC7346030590R</t>
  </si>
  <si>
    <t>PLC7346030601</t>
  </si>
  <si>
    <t>PLC7346030901</t>
  </si>
  <si>
    <t>PLC7346030902</t>
  </si>
  <si>
    <t>PLC7346030903</t>
  </si>
  <si>
    <t>PLC7346031201</t>
  </si>
  <si>
    <t>PLCDPE</t>
  </si>
  <si>
    <t xml:space="preserve">Coloured Marley downpipe </t>
  </si>
  <si>
    <t>FRAMELESS SHOWER 900X1200 CNR RECTANGULAR ENT SHORT SIDE</t>
  </si>
  <si>
    <t>PLCL0511003016</t>
  </si>
  <si>
    <t>PLCL0511005016</t>
  </si>
  <si>
    <t>PLCL093100128A</t>
  </si>
  <si>
    <t>PLCL093100128B</t>
  </si>
  <si>
    <t>PLCL093103128A</t>
  </si>
  <si>
    <t>PLCL093103128B</t>
  </si>
  <si>
    <t>PLCL100700165</t>
  </si>
  <si>
    <t>PLCL100800640</t>
  </si>
  <si>
    <t>PLCL100800700</t>
  </si>
  <si>
    <t>PLCL100800760</t>
  </si>
  <si>
    <t>PLCL100800840</t>
  </si>
  <si>
    <t>PLCL100800940</t>
  </si>
  <si>
    <t>PLCL154000008</t>
  </si>
  <si>
    <t>PLCL4MAH040ZM</t>
  </si>
  <si>
    <t>PLCL4NIK075CGF</t>
  </si>
  <si>
    <t>PLCL4NIK075CGW</t>
  </si>
  <si>
    <t>PLCL4NIK075DGF</t>
  </si>
  <si>
    <t>PLCL4NIK075DGW</t>
  </si>
  <si>
    <t>PLCL4NIK075DOG</t>
  </si>
  <si>
    <t>PLCL4NIK075SG</t>
  </si>
  <si>
    <t>PLCL4NIK090CGF</t>
  </si>
  <si>
    <t>PLCL4NIK090CGW</t>
  </si>
  <si>
    <t>PLCL4NIK090DGF</t>
  </si>
  <si>
    <t>PLCL4NIK090DGW</t>
  </si>
  <si>
    <t>PLCL4NIK090DOG</t>
  </si>
  <si>
    <t>PLCL4NIK090SG</t>
  </si>
  <si>
    <t>PLCL4NIK100CGF</t>
  </si>
  <si>
    <t>PLCL4NIK100CGW</t>
  </si>
  <si>
    <t>PLCL4NIK100DGF</t>
  </si>
  <si>
    <t>PLCL4NIK100DGW</t>
  </si>
  <si>
    <t>PLCL4NIK100DOG</t>
  </si>
  <si>
    <t>PLCL4NIK100SG</t>
  </si>
  <si>
    <t>PLCL4NIK10LCGF</t>
  </si>
  <si>
    <t>PLCL4NIK10LCGW</t>
  </si>
  <si>
    <t>PLCL4NIK10LDGF</t>
  </si>
  <si>
    <t>PLCL4NIK10LDGW</t>
  </si>
  <si>
    <t>PLCL4NIK10LDOG</t>
  </si>
  <si>
    <t>PLCL4NIK10LSG</t>
  </si>
  <si>
    <t>PLCL4NIK10RCGF</t>
  </si>
  <si>
    <t>PLCL4NIK10RCGW</t>
  </si>
  <si>
    <t>PLCL4NIK10RDGF</t>
  </si>
  <si>
    <t>PLCL4NIK10RDGW</t>
  </si>
  <si>
    <t>PLCL4NIK10RDOG</t>
  </si>
  <si>
    <t>PLCL4NIK10RSG</t>
  </si>
  <si>
    <t>PLCL4NIK120CGF</t>
  </si>
  <si>
    <t>PLCL4NIK120CGW</t>
  </si>
  <si>
    <t>PLCL4NIK120DGF</t>
  </si>
  <si>
    <t>PLCL4NIK120DGW</t>
  </si>
  <si>
    <t>PLCL4NIK120DOG</t>
  </si>
  <si>
    <t>PLCL4NIK120SG</t>
  </si>
  <si>
    <t>PLCL4NIK15DCGF</t>
  </si>
  <si>
    <t>PLCL4NIK15DCGW</t>
  </si>
  <si>
    <t>PLCL4NIK15DDGF</t>
  </si>
  <si>
    <t>PLCL4NIK15DDGW</t>
  </si>
  <si>
    <t>PLCL4NIK15DSG</t>
  </si>
  <si>
    <t>PLCL552006016</t>
  </si>
  <si>
    <t>PLCL65000</t>
  </si>
  <si>
    <t>PLCL65400</t>
  </si>
  <si>
    <t>PLCL65600</t>
  </si>
  <si>
    <t>PLCL65800</t>
  </si>
  <si>
    <t>PLCL66300</t>
  </si>
  <si>
    <t>PLCL66600</t>
  </si>
  <si>
    <t>PLCL66800</t>
  </si>
  <si>
    <t>PLCL721002306</t>
  </si>
  <si>
    <t>PLCL721002406</t>
  </si>
  <si>
    <t>PLCL721002407</t>
  </si>
  <si>
    <t>PLCL721002408</t>
  </si>
  <si>
    <t>PLCL721002606</t>
  </si>
  <si>
    <t>PLCL721003306</t>
  </si>
  <si>
    <t>PLCL721003406</t>
  </si>
  <si>
    <t>PLCL725002206</t>
  </si>
  <si>
    <t>PLCL7345040210</t>
  </si>
  <si>
    <t>PLCL771002306</t>
  </si>
  <si>
    <t>PLCL7710023061</t>
  </si>
  <si>
    <t>PLCL771002406</t>
  </si>
  <si>
    <t>PLCL7710024061</t>
  </si>
  <si>
    <t>PLCL771003606</t>
  </si>
  <si>
    <t>PLCL7710036061</t>
  </si>
  <si>
    <t>PLCL771003706</t>
  </si>
  <si>
    <t>PLCL7710037061</t>
  </si>
  <si>
    <t>PLCL773002106</t>
  </si>
  <si>
    <t>PLCL773002206</t>
  </si>
  <si>
    <t>PLCL773002306</t>
  </si>
  <si>
    <t>PLCL7730023061</t>
  </si>
  <si>
    <t>PLCL773002406</t>
  </si>
  <si>
    <t>PLCL7730024061</t>
  </si>
  <si>
    <t>PLCL773002506</t>
  </si>
  <si>
    <t>PLCL7730025061</t>
  </si>
  <si>
    <t>PLCL773003106</t>
  </si>
  <si>
    <t>PLCL773003206</t>
  </si>
  <si>
    <t>PLCL773003506</t>
  </si>
  <si>
    <t>PLCL773003606</t>
  </si>
  <si>
    <t>PLCL773003706</t>
  </si>
  <si>
    <t>PLCL773003806</t>
  </si>
  <si>
    <t>PLCL773003906</t>
  </si>
  <si>
    <t>PLCL775002106</t>
  </si>
  <si>
    <t>PLCL775002206</t>
  </si>
  <si>
    <t>PLCL775002506</t>
  </si>
  <si>
    <t>PLCL7750025061</t>
  </si>
  <si>
    <t>PLCL775003107</t>
  </si>
  <si>
    <t>PLCL7750031071</t>
  </si>
  <si>
    <t>PLCL775003207</t>
  </si>
  <si>
    <t>PLCL7750032071</t>
  </si>
  <si>
    <t>PLCL775003507</t>
  </si>
  <si>
    <t>PLCL7750035071</t>
  </si>
  <si>
    <t>PLCL812831</t>
  </si>
  <si>
    <t>PLCL831025</t>
  </si>
  <si>
    <t>PLCL931001000</t>
  </si>
  <si>
    <t>PLCL931001005</t>
  </si>
  <si>
    <t>PLCL93100900</t>
  </si>
  <si>
    <t>PLCL93100905</t>
  </si>
  <si>
    <t>PLCL931031000</t>
  </si>
  <si>
    <t>PLCL931031005</t>
  </si>
  <si>
    <t>PLCL93103900</t>
  </si>
  <si>
    <t>PLCL93103905</t>
  </si>
  <si>
    <t>PLCL9510001001</t>
  </si>
  <si>
    <t>PLCL95100100</t>
  </si>
  <si>
    <t>PLCL951003901</t>
  </si>
  <si>
    <t>PLCL9510076</t>
  </si>
  <si>
    <t>PLCL9510090</t>
  </si>
  <si>
    <t>PLCL95100901</t>
  </si>
  <si>
    <t>PLCL95103100</t>
  </si>
  <si>
    <t>PLCL951031001</t>
  </si>
  <si>
    <t>PLCL9510376</t>
  </si>
  <si>
    <t>PLCL9510390</t>
  </si>
  <si>
    <t>PLCL95200090</t>
  </si>
  <si>
    <t>PLCL95200100</t>
  </si>
  <si>
    <t>PLCL952001001</t>
  </si>
  <si>
    <t>PLCL95200390</t>
  </si>
  <si>
    <t>PLCL95203100</t>
  </si>
  <si>
    <t>PLCL952031001</t>
  </si>
  <si>
    <t>PLCL9600012</t>
  </si>
  <si>
    <t>PLCL9600014</t>
  </si>
  <si>
    <t>PLCL9600016</t>
  </si>
  <si>
    <t>PLCL9600017</t>
  </si>
  <si>
    <t>PLCL9600018</t>
  </si>
  <si>
    <t>PLCL9600022</t>
  </si>
  <si>
    <t>PLCL9600023</t>
  </si>
  <si>
    <t>PLCL9600024</t>
  </si>
  <si>
    <t>PLCL9600025</t>
  </si>
  <si>
    <t>PLCL9600026</t>
  </si>
  <si>
    <t>PLCL9600312</t>
  </si>
  <si>
    <t>PLCL9600314</t>
  </si>
  <si>
    <t>PLCL9600316</t>
  </si>
  <si>
    <t>PLCL9600317</t>
  </si>
  <si>
    <t>PLCL9600318</t>
  </si>
  <si>
    <t>PLCL9600322</t>
  </si>
  <si>
    <t>PLCL9600323</t>
  </si>
  <si>
    <t>PLCL9600324</t>
  </si>
  <si>
    <t>PLCL9600325</t>
  </si>
  <si>
    <t>PLCL9600326</t>
  </si>
  <si>
    <t>PLCL9610016</t>
  </si>
  <si>
    <t>PLCL9610017</t>
  </si>
  <si>
    <t>PLCL9610022</t>
  </si>
  <si>
    <t>PLCL9610023</t>
  </si>
  <si>
    <t>PLCL9610024</t>
  </si>
  <si>
    <t>PLCL9610031</t>
  </si>
  <si>
    <t>PLCL9610032</t>
  </si>
  <si>
    <t>PLCL9610316</t>
  </si>
  <si>
    <t>PLCL9610317</t>
  </si>
  <si>
    <t>PLCL9610322</t>
  </si>
  <si>
    <t>PLCL9610323</t>
  </si>
  <si>
    <t>PLCL9610324</t>
  </si>
  <si>
    <t>PLCL9610331</t>
  </si>
  <si>
    <t>PLCL9610332</t>
  </si>
  <si>
    <t>PLCLBPFR1525WH</t>
  </si>
  <si>
    <t>PLCLQCVNK200BK</t>
  </si>
  <si>
    <t>PLCLQCVNK200GM</t>
  </si>
  <si>
    <t>PLCLQCVNK200SL</t>
  </si>
  <si>
    <t>PLCLQCVNK350BK</t>
  </si>
  <si>
    <t>PLCLQCVNK350GM</t>
  </si>
  <si>
    <t>PLCLQCVNK350SL</t>
  </si>
  <si>
    <t>PLCLQCVNK40BK</t>
  </si>
  <si>
    <t>PLCLQCVNK40GM</t>
  </si>
  <si>
    <t>PLCLQCVNK40SL</t>
  </si>
  <si>
    <t>PLCOLC18051020</t>
  </si>
  <si>
    <t>PLCR666102</t>
  </si>
  <si>
    <t>CAROMA TORRES URINAL BACK INLET WHT  666102W</t>
  </si>
  <si>
    <t>PLCR740800W</t>
  </si>
  <si>
    <t>CAROMA URBANE INVISI W/HUNG TOILET SUITE-INWALL STD SEAT</t>
  </si>
  <si>
    <t>CAROMA STYLUS MAXTON BATH 1675MM  MX7W</t>
  </si>
  <si>
    <t>STYLUS ORIGIN 1600 FREESTANDING BATH   OR6W</t>
  </si>
  <si>
    <t>PLCRW40301</t>
  </si>
  <si>
    <t>STYLUS VENECIA 500 WALL BASIN 1TH WHITE W40301CW</t>
  </si>
  <si>
    <t>PLCRW49030</t>
  </si>
  <si>
    <t>PLCY14518015</t>
  </si>
  <si>
    <t>RHEEM WATER HEATER 180L LP DX BCRL 3KW 560X1225H 50MM FOAM</t>
  </si>
  <si>
    <t>PLCY14818013T</t>
  </si>
  <si>
    <t>RHEEM WATER HEATER VE 180L LP 2KW 488X1720H TRIPLE 14818013T</t>
  </si>
  <si>
    <t>PLCY14818015T</t>
  </si>
  <si>
    <t>RHEEM WATER HEATER VE 180L LP 3KW 488X1720H TRIPLE 14818015T</t>
  </si>
  <si>
    <t>PLCY16922515</t>
  </si>
  <si>
    <t>RHEEM WATER HEATER 225L LP DX 3KW 560X1520H 16922515</t>
  </si>
  <si>
    <t>RHEEM WATER HEATER 250L MPE S/S 3KW 580 X 1610H 32525005-0A</t>
  </si>
  <si>
    <t>RHEEM OPTIMA 180L HWC 3KW      91318015</t>
  </si>
  <si>
    <t>RHEEM INTEGRITY 27 EXT FROST 6 STAR NG  874627NFZ</t>
  </si>
  <si>
    <t>PLCYCO250STB</t>
  </si>
  <si>
    <t>SILVER BULLET CYLINDER MP 560X1725 250L 3KW   250STB</t>
  </si>
  <si>
    <t>PLCYCO300STB</t>
  </si>
  <si>
    <t>SILVER BULLET CYLINDER MP 560X2045 300L 3KW   300STB</t>
  </si>
  <si>
    <t>AQUALINE CYLINDER TRAY 540 X 540 CYLTRAY</t>
  </si>
  <si>
    <t>PLCYLTRAYL640</t>
  </si>
  <si>
    <t>AQUALINE CYLINDER TRAY 640 X 640 CYLTRAYL</t>
  </si>
  <si>
    <t>PLDCFDFUWWH2</t>
  </si>
  <si>
    <t>PLDFWP</t>
  </si>
  <si>
    <t>DORF VIXEN RETRACTABLE SINK MIXER WHITE   6496.044A</t>
  </si>
  <si>
    <t>PLEG1062A0</t>
  </si>
  <si>
    <t>STUDIO II RECT BATH 1800 X 760 W/O FRAME 2 PERSON  1062A-0</t>
  </si>
  <si>
    <t>PLEG1063A0</t>
  </si>
  <si>
    <t>STUDIO II RECT BATH 1670 X 760 WITHOUT FRAME  1063A-0</t>
  </si>
  <si>
    <t>PLEG1073A0</t>
  </si>
  <si>
    <t>SORRENTO II RECT BATH 1670 X 760 WITHOUT FRAME  1073A-0</t>
  </si>
  <si>
    <t>PLEG1076A0</t>
  </si>
  <si>
    <t>SORRENTO II RECT BATH 1520 X 760 WITHOUT FRAME  1076A-0</t>
  </si>
  <si>
    <t>PLEG1095A0</t>
  </si>
  <si>
    <t>ENGLEFIELD QUICK FIT L/PROFILE SQ TRAY 900X900 REAR WASTE</t>
  </si>
  <si>
    <t>PLEG1141301</t>
  </si>
  <si>
    <t>RECT BATH TIMBER FRAME FLAT PACK 1520 X 760 X 420 1141301</t>
  </si>
  <si>
    <t>PLEG1141302</t>
  </si>
  <si>
    <t>RECT BATH TIMBER FRAME FLAT PACK 1670 X 760 X 420 1141302</t>
  </si>
  <si>
    <t>PLEG1141304</t>
  </si>
  <si>
    <t>RECT BATH TIMBER FRAME FLAT PACK 1670 X7 60 X 525 1141304</t>
  </si>
  <si>
    <t>PLEG45947A0</t>
  </si>
  <si>
    <t>VALENCIA RND SLDG SHOWER 900X900 MET FRAME CNR C/WALL</t>
  </si>
  <si>
    <t>PLEG45948A0</t>
  </si>
  <si>
    <t>VALENCIA RND SLDG SHOWER 900X900 MET FRAME F/WALL</t>
  </si>
  <si>
    <t>PLEG45949A0</t>
  </si>
  <si>
    <t>VALENCIA RND SLDG SHOWER 900X900 WH FRAME CNR C/WALL</t>
  </si>
  <si>
    <t>PLEG45950A0</t>
  </si>
  <si>
    <t>VALENCIA RND SLDG SHOWER 900X900 WH FRAME F/WALL</t>
  </si>
  <si>
    <t>PLEG75804ACP</t>
  </si>
  <si>
    <t>VALENCIA TOILET ROLL HOLDER CP 75804A-CP</t>
  </si>
  <si>
    <t>PLEG75973A0</t>
  </si>
  <si>
    <t>VALENCIA SQU SHOWER 750X900 CORNER CONTOUR WALL WHITE RH</t>
  </si>
  <si>
    <t>PLEG75973ASS</t>
  </si>
  <si>
    <t>VALENCIA SQU SHOWER 750X900 CORNER CONTOUR WALL SATIN RH</t>
  </si>
  <si>
    <t>PLEG75984A0</t>
  </si>
  <si>
    <t>VALENCIA ALCOVE SHOWER 1200X900 CORNER CONTOUR WALL WHITE</t>
  </si>
  <si>
    <t>PLEG75984ASS</t>
  </si>
  <si>
    <t>VALENCIA ALCOVE SHOWER 1200X900 CORNER CONTOUR WALL SATIN</t>
  </si>
  <si>
    <t>PLEG75987A0</t>
  </si>
  <si>
    <t>VALENCIA ALCOVE SHOWER 1200X900 FLAT WALL WHITE</t>
  </si>
  <si>
    <t>PLEG75987ASS</t>
  </si>
  <si>
    <t>VALENCIA ALCOVE SHOWER 1200X900 FLAT WALL SATIN</t>
  </si>
  <si>
    <t>PLEG76011A0</t>
  </si>
  <si>
    <t>VALENCIA ALCOVE SHOWER 900X900 CORNER CONTOUR WALL WHITE</t>
  </si>
  <si>
    <t>PLEG76129ASS</t>
  </si>
  <si>
    <t>VALENCIA RONDO SHWR 900X900 CNR CONTOUR WALL SATIN R/WASTE</t>
  </si>
  <si>
    <t>PLEG76131ASS</t>
  </si>
  <si>
    <t>VALENCIA ANGLE SHOWER 1000X1000 CORNER CONTOUR WALL SATIN</t>
  </si>
  <si>
    <t>PLEG77299AO</t>
  </si>
  <si>
    <t>VALENCIA 900MM VANITY SINGLE DRAW WHITE 77299A-O</t>
  </si>
  <si>
    <t>PLEG77912A0</t>
  </si>
  <si>
    <t>VALENCIA BTW TOILET SUITE WHITE (90-140MM SETOUT) 77912A-0</t>
  </si>
  <si>
    <t>PLEG96039A0</t>
  </si>
  <si>
    <t>VALENCIA WALL HUNG SIDE TOWER CABINET WHITE RH 96039A-0</t>
  </si>
  <si>
    <t>PLEG96039ALW</t>
  </si>
  <si>
    <t>VALENCIA WALL HUNG SIDE TOWER SALTY ELM RH 96039A-LW</t>
  </si>
  <si>
    <t>PLEG97521ACP</t>
  </si>
  <si>
    <t>MILANO WALL MOUNT BASIN MIXER SET  97521A-CP</t>
  </si>
  <si>
    <t>PLEG97531ACP</t>
  </si>
  <si>
    <t>STUDIO BASIN MIXER   97531A-CP</t>
  </si>
  <si>
    <t>PLEG97533ACP</t>
  </si>
  <si>
    <t>STUDIO SHOWER MIXER    97533A-CP</t>
  </si>
  <si>
    <t>PLEG98477A0</t>
  </si>
  <si>
    <t>VALENCIA RONDO SHOWER 1000X1000 WH FRAME CNR CONT WALL R/W</t>
  </si>
  <si>
    <t>PLEG98480A0</t>
  </si>
  <si>
    <t>VALENCIA RONDO SHOWER 900X900 MET FRAME CNR CONT WALL R/W</t>
  </si>
  <si>
    <t>PLEG98482A0</t>
  </si>
  <si>
    <t>VALENCIA RONDO SHOWER 900X900 MET FRAME FLAT WALL R/W</t>
  </si>
  <si>
    <t>PLEG98483A0</t>
  </si>
  <si>
    <t>VALENCIA RONDO SHOWER 900X900 WH FRAME CNR CONT WALL R/W</t>
  </si>
  <si>
    <t>PLEG98485A0</t>
  </si>
  <si>
    <t>VALENCIA RONDO SHOWER 900X900 WH FRAME FLAT WALL R/W</t>
  </si>
  <si>
    <t>PLEG98495A0</t>
  </si>
  <si>
    <t>VALENCIA SQ CNR SHOWER 900X900 WH FRAME CNR CONT WALL R/W</t>
  </si>
  <si>
    <t>PLEG99329ACP</t>
  </si>
  <si>
    <t>PLEGA0629CP</t>
  </si>
  <si>
    <t>EASY CLEAN SHWR TRAP CHROME   A0629-CP</t>
  </si>
  <si>
    <t>PLEGA0640WH</t>
  </si>
  <si>
    <t>VALENCIA SHOWER TOWER  1830MM  A0640A-0</t>
  </si>
  <si>
    <t>PLEGE0370CCWH</t>
  </si>
  <si>
    <t>VALENCIA ANGLE CNR SHOWER 900X900 CNR CONTOUR WALL WHITE</t>
  </si>
  <si>
    <t>PLEGE0370FWH</t>
  </si>
  <si>
    <t>VALENCIA ANGLE CNR SHOWER 900X900 FLAT WALL WHITE</t>
  </si>
  <si>
    <t>PLEGE0370NCCM</t>
  </si>
  <si>
    <t>VALENCIA ANGLE CNR SHOWER 900X900 CNR CONTOUR METALLIC</t>
  </si>
  <si>
    <t>PLEGQ371111</t>
  </si>
  <si>
    <t>ENGLEFIELD VALENCIA DRIP STRIP  Q371111</t>
  </si>
  <si>
    <t>PLGATTSOAP</t>
  </si>
  <si>
    <t>G&amp;A SOAP DISPENSER    TT - DISPEN</t>
  </si>
  <si>
    <t>PLGR1514700</t>
  </si>
  <si>
    <t>GREENS EDGE BASIN MIXER FIXED UNEQUAL CHROME 1514700</t>
  </si>
  <si>
    <t>PLGR1516700</t>
  </si>
  <si>
    <t>GREENS EDGE BASIN MIXER SWIVEL ALL PRESSURE CHROME 1516700</t>
  </si>
  <si>
    <t>PLGR1608400</t>
  </si>
  <si>
    <t>MARKETTI BLADE SINK MIXER     1608400</t>
  </si>
  <si>
    <t>PLGR1618200</t>
  </si>
  <si>
    <t>MARKETTI BLADE BASIN MIXER    SWIVEL 1618200</t>
  </si>
  <si>
    <t>PLGR3413500</t>
  </si>
  <si>
    <t>GREENS CURB BASIN MIXER SWIVEL CHROME   3413500</t>
  </si>
  <si>
    <t>PLGR3414500</t>
  </si>
  <si>
    <t>GREENS CURB MINI BASIN MIXER CHROME   3414500</t>
  </si>
  <si>
    <t>PLGR3555010</t>
  </si>
  <si>
    <t>GREENS ALFRESCO FILTER TAP SS 3555010</t>
  </si>
  <si>
    <t>PLGR4902730</t>
  </si>
  <si>
    <t>GREENS KERMADEC SINK MIXER SGL LEVER  CHROME 4902730</t>
  </si>
  <si>
    <t>PLGR4913630</t>
  </si>
  <si>
    <t>GREENS KERMADEC BASIN MIXER SWIVEL SGL LEVER CHROME 4913630</t>
  </si>
  <si>
    <t>PLGR509510</t>
  </si>
  <si>
    <t>MARKETTI ECONOMY SLIDE SHOWER SET 509510</t>
  </si>
  <si>
    <t>PLGR51061000</t>
  </si>
  <si>
    <t>MARKETTI PROJECT BASIN TAP STD C/W M/HANDLES PAIR 51061000</t>
  </si>
  <si>
    <t>PLGR51261000</t>
  </si>
  <si>
    <t>PROJECT 15MM SINK TAP STANDARD PAIR 51261000</t>
  </si>
  <si>
    <t>PLGR51361000</t>
  </si>
  <si>
    <t>PLGR578000</t>
  </si>
  <si>
    <t>GREENS CURB SLIDE SHOWER SET CHROME  578000</t>
  </si>
  <si>
    <t>PLGT1501950</t>
  </si>
  <si>
    <t>PLGT1503950</t>
  </si>
  <si>
    <t>PLHMC35F15UP</t>
  </si>
  <si>
    <t>HMC 15MM HOSE TAP FEMALE      35F15</t>
  </si>
  <si>
    <t>NEFA PRESSURE REDUCING FEED VALVE 12.2M HEAD 15MM NFV12215</t>
  </si>
  <si>
    <t>NEFA PRESSURE REDUCING FEED VALVE 3.7M HEAD 15MM NFV3715</t>
  </si>
  <si>
    <t>NEFA PRESSURE REDUCING FEED VALVE 7.6M HEAD 15MM NFV7615</t>
  </si>
  <si>
    <t>NEFA PRESSURE RELIEF VALVE 12.2M       NRV122</t>
  </si>
  <si>
    <t>NEFA PRESSURE RELIEF VALVE 3.7M NRV37</t>
  </si>
  <si>
    <t>NEFA PRESSURE RELIEF VALVE  7.6M       NRV76</t>
  </si>
  <si>
    <t>IS LASKA NEU DIVERTER SHOWER/BATH MIXER  34380.02</t>
  </si>
  <si>
    <t>PLJASR800</t>
  </si>
  <si>
    <t>JAECO DISABILITY SLIDE SHOWER   SR800</t>
  </si>
  <si>
    <t>PLMA140100HB</t>
  </si>
  <si>
    <t>MAGNUM PIPE CLIP SADDLE       ALUMINIUM 140.100HB</t>
  </si>
  <si>
    <t>PLMA1SDADB100</t>
  </si>
  <si>
    <t>TYPHOON 130 CHANNEL OUTLET BLK 100MM OUT/90MM INSIDE</t>
  </si>
  <si>
    <t>PLMA1SDBCB130</t>
  </si>
  <si>
    <t>TYPHOON 130 CHANNEL BEND 450  130 X 125  1SDBCB130</t>
  </si>
  <si>
    <t>PLMA1SDCBB250</t>
  </si>
  <si>
    <t>PLMA1SDCGB130</t>
  </si>
  <si>
    <t>CHANNEL &amp; GRATE  1000 X 130 X 125 BLK TYPHOON 130 1SDCGB130</t>
  </si>
  <si>
    <t>PLMA1SDCGB1303</t>
  </si>
  <si>
    <t>CHANNEL &amp; GRATE  3000 X 130 X 125 BLK TYPHOON 130 1SDCGB1303</t>
  </si>
  <si>
    <t>PLMA1SDGRA250</t>
  </si>
  <si>
    <t>PLMA1SDGRB250</t>
  </si>
  <si>
    <t>RAINWATER PIT PLASTIC GRATE 250X250 BLK TYPHOON200 1SDGRB250</t>
  </si>
  <si>
    <t>PLMA1SDSTB130</t>
  </si>
  <si>
    <t>PLMACONSSRAIL</t>
  </si>
  <si>
    <t>PLMACS80TTN</t>
  </si>
  <si>
    <t>MARLEY 80MM END CAP TITANIUM  CS80.TTN</t>
  </si>
  <si>
    <t>PLMACURVE</t>
  </si>
  <si>
    <t>MARLEY CURVE LEAF DIVERTER WHITE   CURVE</t>
  </si>
  <si>
    <t>PLMACURVEBLK</t>
  </si>
  <si>
    <t>MARLEY CURVE LEAF DIVERTER BLACK   CURVE.BLK</t>
  </si>
  <si>
    <t>PLMACURVECOP</t>
  </si>
  <si>
    <t>MARLEY CURVE LEAF DIVERTER COPPER   CURVE.COP</t>
  </si>
  <si>
    <t>PLMACURVEGYF</t>
  </si>
  <si>
    <t>MARLEY CURVE LEAF DIVERTER GREY FRIARS   CURVE.GYF</t>
  </si>
  <si>
    <t>PLMACURVEIRO</t>
  </si>
  <si>
    <t>MARLEY CURVE LEAF DIVERTER IRONSAND   CURVE.IRO</t>
  </si>
  <si>
    <t>PLMACURVESCREEN</t>
  </si>
  <si>
    <t>MARLEY CURVE LEAF DIVERTER SCREEN   CURVE.SCREEN</t>
  </si>
  <si>
    <t>PLMACURVETTN</t>
  </si>
  <si>
    <t>MARLEY CURVE LEAF DIVERTER TITANIUM   CURVE.TTN</t>
  </si>
  <si>
    <t>PLMAMAG14</t>
  </si>
  <si>
    <t>MAGNUM 4M SPOUTING GREY MAG1.4</t>
  </si>
  <si>
    <t>PLMAMAG17</t>
  </si>
  <si>
    <t>MAGNUM EXPANSION JOINER GREY  MAG17</t>
  </si>
  <si>
    <t>PLMAMAG2E</t>
  </si>
  <si>
    <t>MAGNUM SPOUTING BRACKET GREY  MAG2E</t>
  </si>
  <si>
    <t>PLMAMAG5</t>
  </si>
  <si>
    <t>MAGNUM SPOUTING JOINER GREY   MAG5</t>
  </si>
  <si>
    <t>PLMAMAG8100</t>
  </si>
  <si>
    <t>MAGNUM OUTLET 100MM GREY      MAG8.100</t>
  </si>
  <si>
    <t>PLMAMAG9</t>
  </si>
  <si>
    <t>PLMAMAXCAP</t>
  </si>
  <si>
    <t>PLMAMC12</t>
  </si>
  <si>
    <t>PLMAMC13</t>
  </si>
  <si>
    <t>PLMAMC140</t>
  </si>
  <si>
    <t>MARLEY 3M DOWNPIPE 100X50MM   MC140</t>
  </si>
  <si>
    <t>PLMAMC22S</t>
  </si>
  <si>
    <t>MARLEY ST/OFF PIPE CLIP 65 X  50MM MC22S</t>
  </si>
  <si>
    <t>PLMAMCSGY</t>
  </si>
  <si>
    <t>MARLEY WELDING SOLVENT MCS GREY     MCS.GY</t>
  </si>
  <si>
    <t>PLMAMCSIRO</t>
  </si>
  <si>
    <t>MARLEY WELDING SOLVENT 180GM IRONSAND MCS.IRO</t>
  </si>
  <si>
    <t>PLMAMCSTTN</t>
  </si>
  <si>
    <t>PLMAMEDIOCAP</t>
  </si>
  <si>
    <t>PLMAMS17</t>
  </si>
  <si>
    <t>STORMCLOUD EXPANSION JOINER   WHITE MS17</t>
  </si>
  <si>
    <t>PLMAMS3</t>
  </si>
  <si>
    <t>STORMCLOUD LEFTHAND STOPEND   WHITE MS3</t>
  </si>
  <si>
    <t>PLMAMS4</t>
  </si>
  <si>
    <t>STORMCLOUD RIGHTHAND STOPEND  WHITE MS4</t>
  </si>
  <si>
    <t>PLMAMS6</t>
  </si>
  <si>
    <t>PLMAMS865</t>
  </si>
  <si>
    <t>STORMCLOUD 65MM EXP OUTLET    WHITE MS8.65</t>
  </si>
  <si>
    <t>PLMAMS880</t>
  </si>
  <si>
    <t>PLMAMT1180TTN</t>
  </si>
  <si>
    <t>MARLEY TYPHOON DROPPER OUTLET 80MM TITANIUM MT11.80.TTN</t>
  </si>
  <si>
    <t>PLMAMT14COP</t>
  </si>
  <si>
    <t>MARLEY TYPHOON SPOUTING 4M LGTH COPPER  MT1.4.COP</t>
  </si>
  <si>
    <t>PLMAMT14GYF</t>
  </si>
  <si>
    <t>MARLEY TYPHOON SPOUTING 4M LGTH GREY FRIARS MT1.4.GYF</t>
  </si>
  <si>
    <t>PLMAMT14IRO</t>
  </si>
  <si>
    <t>MARLEY TYPHOON SPOUTING 4M LGTH IRONSAND MT1.4.IRO</t>
  </si>
  <si>
    <t>PLMAMT14TTN</t>
  </si>
  <si>
    <t>MARLEY TYPHOON SPOUTING 4M LGTH TITANIUM  MT1.4.TTN</t>
  </si>
  <si>
    <t>PLMAMT17TTN</t>
  </si>
  <si>
    <t>MARLEY TYPHOON EXPANSION JOINER TITANIUM MT17.TTN</t>
  </si>
  <si>
    <t>PLMAMT2ECOP</t>
  </si>
  <si>
    <t>MARLEY TYPHOON EXTERNAL BRACKET COPPER  MT2E.COP</t>
  </si>
  <si>
    <t>PLMAMT2EGYF</t>
  </si>
  <si>
    <t>MARLEY TYPHOON EXTERNAL BRACKET GREY FRIARS MT2E.GYF</t>
  </si>
  <si>
    <t>PLMAMT2ITTN</t>
  </si>
  <si>
    <t>MARLEY TYPHOON INTERNAL BRACKET TITANIUM  MT2I.TTN</t>
  </si>
  <si>
    <t>PLMAMT3COP</t>
  </si>
  <si>
    <t>MARLEY TYPHOON LH SPOUTING STOPEND COPPER MT3.COP</t>
  </si>
  <si>
    <t>PLMAMT3TTN</t>
  </si>
  <si>
    <t>MARLEY TYPHOON LH SPOUTING STOPEND TITANIUM MT3.TTN</t>
  </si>
  <si>
    <t>PLMAMT4COP</t>
  </si>
  <si>
    <t>MARLEY TYPHOON RH SPOUTING STOPEND COPPER MT4.COP</t>
  </si>
  <si>
    <t>PLMAMT5COP</t>
  </si>
  <si>
    <t>MARLEY TYPHOON SPOUTING JOINER COPPER  MT5.COP</t>
  </si>
  <si>
    <t>PLMAMT5TTN</t>
  </si>
  <si>
    <t>MARLEY TYPHOON SPOUTING JOINER TITANIUM  MT5.TTN</t>
  </si>
  <si>
    <t>PLMAMT6TTN</t>
  </si>
  <si>
    <t>MARLEY TYPHOON EXTERNAL ANGLE 90DEG TITANIUM MT6.TTN</t>
  </si>
  <si>
    <t>PLMAMT7TTN</t>
  </si>
  <si>
    <t>MARLEY TYPHOON INTERNAL ANGLE 90DEG TITANIUM MT7.TTN</t>
  </si>
  <si>
    <t>PLMAMT880COP</t>
  </si>
  <si>
    <t>MARLEY TYPHOON EXPANSION OUTLET 80MM COPPER MT8.80.COP</t>
  </si>
  <si>
    <t>PLMAMT880TTN</t>
  </si>
  <si>
    <t>MARLEY TYPHOON EXPANSION OUTLET 80MM TITANIUM MT8.80.TT</t>
  </si>
  <si>
    <t>PLMARA8090TTN</t>
  </si>
  <si>
    <t>MARLEY 80 TO 90MM ADAPTOR TITANIUM RA80.90.TTN</t>
  </si>
  <si>
    <t>PLMARB2100GY</t>
  </si>
  <si>
    <t>MAGNUM 88DEG SOCKET BEND 100MM GREY RB2.100.GY</t>
  </si>
  <si>
    <t>PLMARB280COP</t>
  </si>
  <si>
    <t>MARLEY 95DEG 80MM SOCKET BEND COPPER  RB2.80.COP</t>
  </si>
  <si>
    <t>PLMARB280IRO</t>
  </si>
  <si>
    <t>MARLEY 95DEG 80MM SOCKET BEND IRONSAND RB2.80.IRO</t>
  </si>
  <si>
    <t>PLMARB280TTN</t>
  </si>
  <si>
    <t>MARLEY 95DEG 80MM SOCKET BEND TITANIUM  RB2.80.TTN</t>
  </si>
  <si>
    <t>MARLEY 65MM SOCKET BEND  RB3.65</t>
  </si>
  <si>
    <t>MARLEY 80MM SOCKET BEND  RB3.80</t>
  </si>
  <si>
    <t>PLMARB480</t>
  </si>
  <si>
    <t>MARLEY 95DEG 80MM M+F SOCKET BEND  RB4.80</t>
  </si>
  <si>
    <t>PLMARB480TTN</t>
  </si>
  <si>
    <t>MARLEY 95DEG 80MM M+F SOCKET BEND TITANIUM  RB4.80.TTN</t>
  </si>
  <si>
    <t>PLMARB580</t>
  </si>
  <si>
    <t>MARLEY 43DEG 80MM M+F SOCKET BEND  RB5.80</t>
  </si>
  <si>
    <t>PLMARC802COP</t>
  </si>
  <si>
    <t>PLMARC802S</t>
  </si>
  <si>
    <t>MARLEY PIPE CLIP SPACER 80MM RC80.2S</t>
  </si>
  <si>
    <t>PLMARC802STTN</t>
  </si>
  <si>
    <t>MARLEY PIPE CLIP SPACER 80MM TITANIUM RC80.2S.TTN</t>
  </si>
  <si>
    <t>PLMARC802TTN</t>
  </si>
  <si>
    <t>PLMARC80COP</t>
  </si>
  <si>
    <t>MARLEY 80MM PIPE CLIP SADDLE COPPER  RC80.COP</t>
  </si>
  <si>
    <t>PLMARC80IRO</t>
  </si>
  <si>
    <t>MARLEY 80MM SADDLE PIPE CLIP IRONSAND RC80.IRO</t>
  </si>
  <si>
    <t>PLMARC80TTN</t>
  </si>
  <si>
    <t>MARLEY 80MM PIPE CLIP SADDLE TITANIUM  RC80.TTN</t>
  </si>
  <si>
    <t>PLMARP100GY4</t>
  </si>
  <si>
    <t>MAGNUM ROUND DOWNPIPE 100MM 4M GREY RP100.GY.4</t>
  </si>
  <si>
    <t>PLMARP80COP</t>
  </si>
  <si>
    <t>MARLEY 80MM DOWNPIPE ROUND 3M COPPER NON SOCKETED RP80.COP</t>
  </si>
  <si>
    <t>PLMARP80IRO</t>
  </si>
  <si>
    <t>MARLEY ROUND DOWNPIPE 80MM 3M IRONSAND RP80.IRO</t>
  </si>
  <si>
    <t>PLMARP80TTN</t>
  </si>
  <si>
    <t>MARLEY 80MM DOWNPIPE ROUND 3M TITANIUM NON SOCKETED RP80.TTN</t>
  </si>
  <si>
    <t>PLMARS80TTN</t>
  </si>
  <si>
    <t>MARLEY 80MM JOINTING SOCKET TITANIUM  RS80.TTN</t>
  </si>
  <si>
    <t>PLMASLIMCAP</t>
  </si>
  <si>
    <t>PLMASLIMSTA</t>
  </si>
  <si>
    <t>PLMATWIST</t>
  </si>
  <si>
    <t>MARLEY TWIST RAINWATER DIVERTER WHITE   TWIST</t>
  </si>
  <si>
    <t>PLMATWISTBLK</t>
  </si>
  <si>
    <t>MARLEY TWIST RAINWATER DIVERTER BLACK   TWIST.BLK</t>
  </si>
  <si>
    <t>PLMATWISTCOP</t>
  </si>
  <si>
    <t>MARLEY TWIST RAINWATER DIVERTER COPPER   TWIST.COP</t>
  </si>
  <si>
    <t>PLMATWISTFILTER</t>
  </si>
  <si>
    <t>MARLEY TWIST RAINWATER DIVERTER FILTER   TWIST.FILTER</t>
  </si>
  <si>
    <t>PLMATWISTGYF</t>
  </si>
  <si>
    <t>MARLEY TWIST RAINWATER DIVERTER GREY FRIARS   TWIST.GYF</t>
  </si>
  <si>
    <t>PLMATWISTIRO</t>
  </si>
  <si>
    <t>MARLEY TWIST RAINWATER DIVERTER IRONSAND   TWIST.IRO</t>
  </si>
  <si>
    <t>PLMATWISTORING</t>
  </si>
  <si>
    <t>MARLEY TWIST RAINWATER DIVERTER ORING   TWIST.ORING</t>
  </si>
  <si>
    <t>PLMATWISTTTN</t>
  </si>
  <si>
    <t>MARLEY TWIST RAINWATER DIVERTER TITANIUM   TWIST.TTN</t>
  </si>
  <si>
    <t>PLME413FWM</t>
  </si>
  <si>
    <t>METHVEN AWA WASHING MACHINE TAP CHROME AW413FWM</t>
  </si>
  <si>
    <t>PLMEAOSSCP</t>
  </si>
  <si>
    <t>AIO AURAJET SHOWER SYSTEM CHROME   AOSSCP</t>
  </si>
  <si>
    <t>PLMEAW49320</t>
  </si>
  <si>
    <t>METHVEN AWA BATH TAP CP - PAIR    AW49320</t>
  </si>
  <si>
    <t>METHVEN BLAZE DIVERTER SHOWER MIXER   BLHPSDCP</t>
  </si>
  <si>
    <t>ECHO MINIMALIST SQUARE NECK SINK MIXER MAINS PRESSURE</t>
  </si>
  <si>
    <t>ECHO MINIMALIST SHOWER MIXER WITH DIVERTER MAINS PRESSURE</t>
  </si>
  <si>
    <t>METHVEN GLIDE SHOWER MIXER WITH DIVERTER CP GLHPSDCP</t>
  </si>
  <si>
    <t>PLMEKIWSLCP</t>
  </si>
  <si>
    <t>METHVEN KIRI WALL MOUNTED SINGLE LEVER MIXER   KIWSLCP</t>
  </si>
  <si>
    <t>PLMEKOHSCPSC</t>
  </si>
  <si>
    <t>METHVEN KOHA SATINJET HANDSET WITH HOSE SCP KOHSCPSC</t>
  </si>
  <si>
    <t>PLMEKOSSCPGR</t>
  </si>
  <si>
    <t>METHVEN KOHA SHOWER SYSTEM GREY KOSSCPGR</t>
  </si>
  <si>
    <t>PLMEMASFSCP</t>
  </si>
  <si>
    <t>PLMEMASHCP</t>
  </si>
  <si>
    <t>METHVEN MAKU SHOWER MIXER MASHCP</t>
  </si>
  <si>
    <t>PLMEMAWSLCP</t>
  </si>
  <si>
    <t>METHVEN MAKU WALL MOUNTED SINGLE LEVER MIXER MAWSLCP</t>
  </si>
  <si>
    <t>PLMEMMBT20CP</t>
  </si>
  <si>
    <t>METHVEN MINIMALIST BATH TAP 20MM  MMBT20CP</t>
  </si>
  <si>
    <t>PLMEMMKHRPD</t>
  </si>
  <si>
    <t>PLMESHWACP</t>
  </si>
  <si>
    <t>WAIPORI SATINJET SLIDE SHOWER   SHWACP</t>
  </si>
  <si>
    <t>PLMEWAHPCP</t>
  </si>
  <si>
    <t>PLMEWASSCPGR</t>
  </si>
  <si>
    <t>WAIPORI SHOWER SYSTEM GREY WASSCPGR</t>
  </si>
  <si>
    <t>PLNTMON75FSWE</t>
  </si>
  <si>
    <t>NEWTECH MONTANA VANITY 750MM F/STAND WENGE 3425</t>
  </si>
  <si>
    <t>PLNTMON9FLW</t>
  </si>
  <si>
    <t>NEWTECH MONTANA VANITY 870MM FLOOR STAND WHITE</t>
  </si>
  <si>
    <t>PLNTTRCL100</t>
  </si>
  <si>
    <t>NEWTECH HEATED TOWEL RAIL    800X600   CL100</t>
  </si>
  <si>
    <t>PLNTTRST75</t>
  </si>
  <si>
    <t>NEWTECH S/STEEL SQ HEATED TOWEL RAIL 7 BAR 800X600  ST75</t>
  </si>
  <si>
    <t>PLNZM1820WH</t>
  </si>
  <si>
    <t>NZM WEIGHTED SHOWER CURTAIN   1800 X 2000MM(L) WHITE</t>
  </si>
  <si>
    <t>PLPHKCT1103</t>
  </si>
  <si>
    <t>PHK SHAVING CABINET &amp; MIRROR CT-1103 400W X 720H SINGLE DOOR</t>
  </si>
  <si>
    <t>PLPIBLUE15R</t>
  </si>
  <si>
    <t>PLUMBIT 15MM BLUE TAP WASHERS 4PK DTBLUE15R</t>
  </si>
  <si>
    <t>PLPIDTRUBPLUG41</t>
  </si>
  <si>
    <t>PLUMBIT 41MM RUBBER SINK PLUG DTRUBPLUG41</t>
  </si>
  <si>
    <t>PLPIFIB15R</t>
  </si>
  <si>
    <t>PLUMBIT 15MM FIBRE TAP WASHERS 4PK DTFIB15R</t>
  </si>
  <si>
    <t>PLUMBIT BASIN LONG TAIL CHROME 32MM DTP3001C</t>
  </si>
  <si>
    <t>PLUMBIT VANITY SHORT TAIL CHROME 32MM DTP3003C</t>
  </si>
  <si>
    <t>PLUMBIT BASIN LONG TAIL CHROME 40MM DTP3006C</t>
  </si>
  <si>
    <t>PLPIPCS45</t>
  </si>
  <si>
    <t>PLUMBIT PLUG CHAIN SET 45CM FOR SINKS DTPCS45</t>
  </si>
  <si>
    <t>PLPIPCS60</t>
  </si>
  <si>
    <t>PLUMBIT PLUG CHAIN SET 60CM FOR BATH DTPCS60</t>
  </si>
  <si>
    <t>PLPIPRUBPLUG4</t>
  </si>
  <si>
    <t>PLUMBIT 44MM RUBBER SINK PLUG DTRUBPLUG44</t>
  </si>
  <si>
    <t>PLPIUCWR</t>
  </si>
  <si>
    <t>PLUMBIT UNDER WATER WASHER DTUCWR</t>
  </si>
  <si>
    <t>PLPIWKIT</t>
  </si>
  <si>
    <t>PLUMBIT ASSORTED WASHER KIT DTWKIT</t>
  </si>
  <si>
    <t>PLPRPM1000MG</t>
  </si>
  <si>
    <t>PLRA1276010</t>
  </si>
  <si>
    <t>ECO CC BTW TOILET SUITE BOTTOM INLET C/W SOFT CLOSE 12760.10</t>
  </si>
  <si>
    <t>PLRA127611</t>
  </si>
  <si>
    <t>PLATINO INWALL CISTERN 74MM REQUIRES PUSH PLATE OL601601</t>
  </si>
  <si>
    <t>PLRA30270000</t>
  </si>
  <si>
    <t>ESSENCE KITCHEN MIXER C/W PULL OUT SPRAY CHROME 30270000</t>
  </si>
  <si>
    <t>PLRNME180488E20</t>
  </si>
  <si>
    <t>PLRNME180488E30</t>
  </si>
  <si>
    <t>PLSDC700S</t>
  </si>
  <si>
    <t>SHOWERDOME SMALL 1000X1000MM 700MM CURVED DOME C700S</t>
  </si>
  <si>
    <t>PLSDDIYKITCL</t>
  </si>
  <si>
    <t>PLSDDIYKITWH</t>
  </si>
  <si>
    <t>SHOWERDOME DIY KIT WHITE</t>
  </si>
  <si>
    <t>PLSDR650</t>
  </si>
  <si>
    <t>SHOWERDOME ROUND 1000X1000MM 650MM DIA DOME R650</t>
  </si>
  <si>
    <t>PLSDS700L</t>
  </si>
  <si>
    <t>SHOWERDOME STANDARD 1200X1200MM 700MM SQ DOME LARGE S700L</t>
  </si>
  <si>
    <t>PLSDS700S</t>
  </si>
  <si>
    <t>SHOWERDOME STANDARD 1000X1000MM 700MM SQ DOME S700S</t>
  </si>
  <si>
    <t>PLSDS800L</t>
  </si>
  <si>
    <t>SHOWERDOME LARGE 1200X1200MM 800MM SQ DOME S800L</t>
  </si>
  <si>
    <t>PLSFFDWCP</t>
  </si>
  <si>
    <t>FELTONMIX DESIGNER II WALLSET CHROME   CWSD2</t>
  </si>
  <si>
    <t>PLSFT110C</t>
  </si>
  <si>
    <t>TOPLISS CLASSIC SHOWER ROSE FIXED FLOW CP 110/C</t>
  </si>
  <si>
    <t>PLSFT125C</t>
  </si>
  <si>
    <t>TOPLISS ULTRA LEVER CONTROL SET CP 125/C</t>
  </si>
  <si>
    <t>PLSFTB9ELP</t>
  </si>
  <si>
    <t>TOPLISS SHOWER MIXER STD EQUAL LOW TB10 ELP</t>
  </si>
  <si>
    <t>PLSK50163</t>
  </si>
  <si>
    <t>EPDM ROUND WASHER M16 50 X 3MM EACH</t>
  </si>
  <si>
    <t>PLSM4345W</t>
  </si>
  <si>
    <t>ST MICHEL KIKO 1200 2D3DR FLOOR CERAMIC/WHITE 4345-W</t>
  </si>
  <si>
    <t>PLSMCW24</t>
  </si>
  <si>
    <t>VCBC CRYSTAL MONO BATH FILLER WITH SHROUD  CW24</t>
  </si>
  <si>
    <t>PLSMLC100Q1</t>
  </si>
  <si>
    <t>LUCCA SHOWER PACKAGE QUAD  1000 X 1000 SINGLE DOOR LC100Q1</t>
  </si>
  <si>
    <t>PLSMLC90Q1</t>
  </si>
  <si>
    <t>LUCCA SHOWER PACKAGE QUAD  900 X 900 SINGLE DOOR 6MM</t>
  </si>
  <si>
    <t>PLSMNN4389W</t>
  </si>
  <si>
    <t>ST MICHEL NES NEW 1200 RUBIK TOP 1D2DR FLOOR WHITE 4389-W</t>
  </si>
  <si>
    <t>PLSMRC1024W</t>
  </si>
  <si>
    <t>ST MICHEL NEW RIVA CLASSIC 900 1DR WALL WHITE 1024-W</t>
  </si>
  <si>
    <t>PLSMRC1025W</t>
  </si>
  <si>
    <t>ST MICHEL NEW RIVA CLASSIC 900 2DR WALL WHITE 1025-W</t>
  </si>
  <si>
    <t>PLSMRC1059W</t>
  </si>
  <si>
    <t>ST MICHEL RIVA CLASSIC 1200 2DR FLOOR CERAMIC WHITE 1059-W</t>
  </si>
  <si>
    <t>PLSMSOHOWH</t>
  </si>
  <si>
    <t>MICHEL CESAR SOHO VANITY 2 DOORS WALL HUNG  WHITE</t>
  </si>
  <si>
    <t>PLSMSP2755W</t>
  </si>
  <si>
    <t>ST MICHEL STELLA PURE 900 2D2DR WALL WHITE 2755-W</t>
  </si>
  <si>
    <t>PLSMSP2756W</t>
  </si>
  <si>
    <t>ST MICHEL STELLA PURE 900 2D3DR FLOOR WHITE 2756-W</t>
  </si>
  <si>
    <t>PLSMSP2757W</t>
  </si>
  <si>
    <t>ST MICHEL STELLA PURE 900 2D FLOOR WHITE 2757-W</t>
  </si>
  <si>
    <t>PLSMSTC90023WH</t>
  </si>
  <si>
    <t>ST MICHEL STELLA 900X900 CNR FLOOR  2D3DR WHITE  53101-W</t>
  </si>
  <si>
    <t>PLSMVST90023WH</t>
  </si>
  <si>
    <t>ST MICHEL STELLA 900 2D3DR FLOOR WHITE  47401-W</t>
  </si>
  <si>
    <t>PLSMZ120D2FL</t>
  </si>
  <si>
    <t>ZARA VANITY 1200MM 2 DRAWER F/STAND WHITE   Z120D2FL</t>
  </si>
  <si>
    <t>PLSMZ90D2FL</t>
  </si>
  <si>
    <t>ZARA VANITY 900MM 2 DRAWER F/STAND WHITE   Z90D2FL</t>
  </si>
  <si>
    <t>PLSMZ90DWH</t>
  </si>
  <si>
    <t>ZARA VANITY 900MM 1 DRAWER W/HUNG WHITE   Z90DWH</t>
  </si>
  <si>
    <t>PLSOSCW222WH</t>
  </si>
  <si>
    <t>SPLASHOUT 2.2 M X 2 WEIGHTED WHITE SHOWER CURTAIN</t>
  </si>
  <si>
    <t>PLTM3636BEVHID</t>
  </si>
  <si>
    <t>PLTM756SPLASH</t>
  </si>
  <si>
    <t>TRENDY TOUGHENED GLASS SPLASHBACK 750X600MM STD COLOURS</t>
  </si>
  <si>
    <t>PLTM975SPLASH</t>
  </si>
  <si>
    <t>TRENDY TOUGHENED GLASS SPLASHBACK 900X750MM STD COLOURS</t>
  </si>
  <si>
    <t>PLUT475CIF</t>
  </si>
  <si>
    <t>UNITRAY HOT WATER CYLINDER SAFE TRAY KIT SMALL   475CIF</t>
  </si>
  <si>
    <t>PLUT482CIF</t>
  </si>
  <si>
    <t>UNITRAY HOT WATER CYLINDER SAFE TRAY KIT MEDIUM   482CIF</t>
  </si>
  <si>
    <t>PLUT499CIF</t>
  </si>
  <si>
    <t>UNITRAY HOT WATER CYLINDER SAFE TRAY KIT LARGE   499CIF</t>
  </si>
  <si>
    <t>PLUT505CIF</t>
  </si>
  <si>
    <t>UNITRAY WATER CYLINDER SAFE TRAY ELEVATING POST KIT 505CIF</t>
  </si>
  <si>
    <t>PLVAACP20</t>
  </si>
  <si>
    <t>APEX 20MM COMBI PACK          CP20</t>
  </si>
  <si>
    <t>PLVABEL1</t>
  </si>
  <si>
    <t>VALORE BELFAST CERAMIC 1.0 BOWL      BELFAST 1.0 CER</t>
  </si>
  <si>
    <t>PLVABEL1SS</t>
  </si>
  <si>
    <t>VALORE BELFAST S/STEEL 1.0 BOWL      BELFAST 1.0 STSL</t>
  </si>
  <si>
    <t>PLVAP1</t>
  </si>
  <si>
    <t>VALORE SINK INSERT SINGLE BOWL  P1</t>
  </si>
  <si>
    <t>PLVAP10</t>
  </si>
  <si>
    <t>PLVAP150</t>
  </si>
  <si>
    <t>VALORE SINK INSERT 1 1/2 BOWL AND DRAINER P150</t>
  </si>
  <si>
    <t>PLVAP1503</t>
  </si>
  <si>
    <t>VALORE SINK INSERT 1 1/2 BOWL AND DRAINER P150  3 PACK</t>
  </si>
  <si>
    <t>PLVAP150C</t>
  </si>
  <si>
    <t>VALORE SINK INSERT 1 1/2 BOWL AND DRAINER COMBO 3 PACK</t>
  </si>
  <si>
    <t>PLVAP170</t>
  </si>
  <si>
    <t>VALORE SINK INSERT 1 3/4 BOWL  P170</t>
  </si>
  <si>
    <t>PLVAP20</t>
  </si>
  <si>
    <t>VALORE SINK INSERT DOUBLE BOWL    P20</t>
  </si>
  <si>
    <t>PLVAP4</t>
  </si>
  <si>
    <t>VALORE SINK INSERT COMPACT P4</t>
  </si>
  <si>
    <t>PLVAPBW</t>
  </si>
  <si>
    <t>VALORE BASKET WASTE 90MM NO OVERFLOW   PBW</t>
  </si>
  <si>
    <t>PLVAPBWO</t>
  </si>
  <si>
    <t>VALORE BASKET WASTE 90MM WITH OVERFLOW PBWO</t>
  </si>
  <si>
    <t>PLVAPCO1</t>
  </si>
  <si>
    <t>PLVAPCST</t>
  </si>
  <si>
    <t>PLVAPJ5</t>
  </si>
  <si>
    <t>VALORE SINK INSERT SINGLE BOWL AND DRAINER SINK   PJ5</t>
  </si>
  <si>
    <t>PLVAPPB1</t>
  </si>
  <si>
    <t>PLVAPPB2</t>
  </si>
  <si>
    <t>PLVAPS160</t>
  </si>
  <si>
    <t>VALORE SINK INSERT 1 1/2 BOWL AND DRAINER   PS160</t>
  </si>
  <si>
    <t>PLVAPS1603</t>
  </si>
  <si>
    <t>VALORE SINK INSERT 1 1/2 BOWL N DRAINER 3 PACK    PS160 TRIO</t>
  </si>
  <si>
    <t>PLVAPSD</t>
  </si>
  <si>
    <t>PLVAPSSDA</t>
  </si>
  <si>
    <t>VALORE STAINLESS TRAY 405 X 355   PSSD-A</t>
  </si>
  <si>
    <t>PLVAR10</t>
  </si>
  <si>
    <t>VALORE SINK INSERT 1 BOWL AND DRAINER R10</t>
  </si>
  <si>
    <t>PLVAR150A</t>
  </si>
  <si>
    <t>VALORE SINK INSERT 1 1/2 BOWL AND DRAINER  R150A</t>
  </si>
  <si>
    <t>PLVARBW</t>
  </si>
  <si>
    <t>PLVARBWO</t>
  </si>
  <si>
    <t>PLVARCOL</t>
  </si>
  <si>
    <t>PLVARCST</t>
  </si>
  <si>
    <t>PLVARJ10</t>
  </si>
  <si>
    <t>VALORE SINK INSERT SINGLE BOWL AND DRAINER SINK   RJ10</t>
  </si>
  <si>
    <t>PLVARP103</t>
  </si>
  <si>
    <t>VALORE SINK INSERT COMPACT    P10  3 PACK</t>
  </si>
  <si>
    <t>PLVARPB1</t>
  </si>
  <si>
    <t>VALORE CHOPPING BOARD TO SUIT BOWL SIZE 340X400   RPB1</t>
  </si>
  <si>
    <t>PLVARPB2</t>
  </si>
  <si>
    <t>VALORE CHOPPING BOARD ROUND TO SUIT BOWL SIZE 380MM  RPB2</t>
  </si>
  <si>
    <t>PLWCCR233030W</t>
  </si>
  <si>
    <t>PLWCCR233036WH</t>
  </si>
  <si>
    <t>PLWCCR234040W</t>
  </si>
  <si>
    <t>PLWCCR301111WH</t>
  </si>
  <si>
    <t>PLWCCR601313</t>
  </si>
  <si>
    <t>PLWCCR601317WH</t>
  </si>
  <si>
    <t>PLWCCR912413</t>
  </si>
  <si>
    <t>PLWCCR986661W</t>
  </si>
  <si>
    <t>PLWCCR987895</t>
  </si>
  <si>
    <t>PPAQPWR2412275</t>
  </si>
  <si>
    <t>AQUAPANEL POLAR WHITE RIPPLE 2400 X 1200 X 2.7MM  881174</t>
  </si>
  <si>
    <t>PPAQPWT2412275</t>
  </si>
  <si>
    <t>AQUAPANEL POLAR WHITE TILE 2400 X 1200 X 2.7MM  959019</t>
  </si>
  <si>
    <t>PPAQSIR2412275</t>
  </si>
  <si>
    <t>AQUAPANEL STELLAR ILLUMINA RIPPLE 2400X1200X2.75MM  881178</t>
  </si>
  <si>
    <t>PPAQZLR2412275</t>
  </si>
  <si>
    <t>AQUAPANEL ZINC LUSTRE RIPPLE 2400 X 1200 X 2.75MM  881176</t>
  </si>
  <si>
    <t>PPCB451812</t>
  </si>
  <si>
    <t>PPEGOSB62412</t>
  </si>
  <si>
    <t>6MM EGGER OS'BRACE RAP H3.1 2440 X 1200</t>
  </si>
  <si>
    <t>PPEGOSB62712</t>
  </si>
  <si>
    <t>6MM EGGER OS'BRACE RAP H3.1 2745 X 1200</t>
  </si>
  <si>
    <t>PPEGOSB63012</t>
  </si>
  <si>
    <t>6MM EGGER OS'BRACE RAP H3.1 3050 X 1200</t>
  </si>
  <si>
    <t>PPEP12BD2412</t>
  </si>
  <si>
    <t>12.0MM BD PLY UT F8/F8 STRUCTURAL 2400X1200</t>
  </si>
  <si>
    <t>PPEP12BDT2412</t>
  </si>
  <si>
    <t>12.0MM BD PLY H3.1 LOSP F8/F8 STRUCTURAL 2400X1200</t>
  </si>
  <si>
    <t>PPEP12GP2412</t>
  </si>
  <si>
    <t>PPEP12PGR2712</t>
  </si>
  <si>
    <t>12.0MM PLY GRVD LINING CLASSIC UT STRUCTURAL 2700X1200</t>
  </si>
  <si>
    <t>PPEP12PGRT2412</t>
  </si>
  <si>
    <t>12.0MM PLY GRVD LINING CLASSIC H3.1 LOSP STRUCTL 2400X1200</t>
  </si>
  <si>
    <t>PPEP12PGRT2712</t>
  </si>
  <si>
    <t>12.0MM PLY GRVD LINING CLASSIC H3.1 LOSP STRUCTL 2700X1200</t>
  </si>
  <si>
    <t>PPEP12RN2412H3</t>
  </si>
  <si>
    <t>12.0MM PLY H3.2 CCA NON-STRUCTURAL 2400X1200</t>
  </si>
  <si>
    <t>PPEP12SCUT2412</t>
  </si>
  <si>
    <t>12.0MM SHADOWCLAD NATURAL GROOVE UT STRUCTURAL 2440X1200</t>
  </si>
  <si>
    <t>PPEP12SCUT2712</t>
  </si>
  <si>
    <t>12.0MM SHADOWCLAD NATURAL GROOVE UT STRUCTURAL 2745X1200</t>
  </si>
  <si>
    <t>PPEP15PR2412</t>
  </si>
  <si>
    <t>15.0MM PLYROOF UT F11/F8 STRUCTURAL 2400X1200</t>
  </si>
  <si>
    <t>PPEP15PR2712</t>
  </si>
  <si>
    <t>15.0MM PLYROOF UT F11/F8 STRUCTURAL 2700X1200</t>
  </si>
  <si>
    <t>PPEP15PRT2412TG</t>
  </si>
  <si>
    <t>15.0MM PLYROOF H3.2 CCA F11/F8 STRUCTURAL 2400X1200</t>
  </si>
  <si>
    <t>PPEP15PRT2712</t>
  </si>
  <si>
    <t>15.0MM PLYROOF H3.2 CCA F11/F8 STRUCTURAL 2700X1200</t>
  </si>
  <si>
    <t>PPEP17BD2412</t>
  </si>
  <si>
    <t>17.0MM BD PLY UT F8/F8 STRUCTURAL 2400X1200</t>
  </si>
  <si>
    <t>PPEP17RN2412H3</t>
  </si>
  <si>
    <t>17.0MM PLY H3.2 CCA NON-STRUCTURAL 2400X1200</t>
  </si>
  <si>
    <t>PPEP19CDT2712</t>
  </si>
  <si>
    <t>19.0MM CD PLY H3.2 CCA F8/F8 STRUCTURAL 2700X1200</t>
  </si>
  <si>
    <t>PPEP19DD2412</t>
  </si>
  <si>
    <t>19.0MM DD PLY UT F8/F8 STRUCTURAL 2400X1200</t>
  </si>
  <si>
    <t>PPEP21CD2412</t>
  </si>
  <si>
    <t>21.0MM CD PLY UT F8/F8 STRUCTURAL 2400X1200</t>
  </si>
  <si>
    <t>21.0MM PLYFLOOR P/TONGUE H3.2 CCA F8/F8 STRUCTURAL 2400X1200</t>
  </si>
  <si>
    <t>PPEP21PFTPT2712</t>
  </si>
  <si>
    <t>21.0MM PLYFLOOR P/TONGUE H3.2 CCA F8/F8 STRUCTURAL 2700X1200</t>
  </si>
  <si>
    <t>PPEP25CD2412</t>
  </si>
  <si>
    <t>25.0MM CD PLY UT F8/F8 STRUCTURAL 2400X1200</t>
  </si>
  <si>
    <t>PPEP7DD2712</t>
  </si>
  <si>
    <t>7.0MM DD PLY UT F8/F8 STRUCTURAL 2700X1200</t>
  </si>
  <si>
    <t>PPEP7EL2412</t>
  </si>
  <si>
    <t>7.0MM ELITELINE STD PLYWOOD   2400X1200</t>
  </si>
  <si>
    <t>PPEP9BD2412</t>
  </si>
  <si>
    <t>9.0MM BD PLY UT F8/F8 STRUCTURAL 2400X1200</t>
  </si>
  <si>
    <t>PPEP9CD2712</t>
  </si>
  <si>
    <t>9.0MM CD PLY UT F8/F8 STRUCTURAL 2700X1200</t>
  </si>
  <si>
    <t>PPEP9RN2412H3</t>
  </si>
  <si>
    <t>9.0MM PLY H3.2 CCA NON-STRUCTURAL 2400X1200</t>
  </si>
  <si>
    <t>PPFBCW162412EZM</t>
  </si>
  <si>
    <t>PPFBCW182412SF</t>
  </si>
  <si>
    <t>PPFBCW183612SF</t>
  </si>
  <si>
    <t>PPFFDJT762</t>
  </si>
  <si>
    <t>FIBAFUSE DRYWALL JOINTING TAPE 76.2M X 52.4MM</t>
  </si>
  <si>
    <t>PPGA14478</t>
  </si>
  <si>
    <t>GIBFIX ALLBOND SAUSAGE PACK   600ML   14478</t>
  </si>
  <si>
    <t>PPGA15258</t>
  </si>
  <si>
    <t>GIB TRADE FINISH MULTI 21KG PAIL  (15L)  15258</t>
  </si>
  <si>
    <t>PPGA15567</t>
  </si>
  <si>
    <t>GIB TRADE FINISH MULTI 14KG PAIL  (10L)  15567</t>
  </si>
  <si>
    <t>PPGACB4520</t>
  </si>
  <si>
    <t>GIB COVE BOND 45 20KG ADHESIVE 14516</t>
  </si>
  <si>
    <t>PPGACB455</t>
  </si>
  <si>
    <t>GIB COVE BOND 45 5KG ADHESIVE 14515</t>
  </si>
  <si>
    <t>GIB COVE BOND 90 20KG ADHESIVE 14514</t>
  </si>
  <si>
    <t>PPGACC4114</t>
  </si>
  <si>
    <t>CSR COMPOUND 20KG BASECOAT 90</t>
  </si>
  <si>
    <t>PPGAGBTC189</t>
  </si>
  <si>
    <t>EASY FINISH TOPPING COMPOUND READY MIX 26.6KG BUCKET</t>
  </si>
  <si>
    <t>GIB COVE ALTO 50MMX3.6M 14485</t>
  </si>
  <si>
    <t>PPGAGF15662</t>
  </si>
  <si>
    <t>GIBFIX ANGLE 45X45X2400MM 15662</t>
  </si>
  <si>
    <t>PPGAGF15663</t>
  </si>
  <si>
    <t>GIBFIX ANGLE 45X45X2700MM 15663</t>
  </si>
  <si>
    <t>PPGAGFONE4</t>
  </si>
  <si>
    <t>GIB FIX ONE 4L PAIL   15038</t>
  </si>
  <si>
    <t>PPGAGL12592</t>
  </si>
  <si>
    <t>GIB GOLDLINE G2-O INT 135DEG CNR 2.4M   12592</t>
  </si>
  <si>
    <t>PPGAGL12594</t>
  </si>
  <si>
    <t>GIB GOLDLINE G2 INT 90DEG CNR 2.4M    12594</t>
  </si>
  <si>
    <t>PPGAGL12596</t>
  </si>
  <si>
    <t>GIB GOLDLINE G2 INT 90DEG CNR 3.0M    12596</t>
  </si>
  <si>
    <t>PPGAGL12599</t>
  </si>
  <si>
    <t>GIB GOLDLINE G1-O EXT 135DEG CNR 2.4M   12599</t>
  </si>
  <si>
    <t>PPGAGL12602</t>
  </si>
  <si>
    <t>GIB GOLDLINE GR REVEAL 9.5MM 3.0M    12602</t>
  </si>
  <si>
    <t>PPGAGLOAOC24</t>
  </si>
  <si>
    <t>GOLDLINE 2.4M 135deg EXT BULL NOSE OFFSET QG73</t>
  </si>
  <si>
    <t>PPGAGSA24</t>
  </si>
  <si>
    <t>2.4M 90deg GIB SLIM ANGLE P01  12562</t>
  </si>
  <si>
    <t>PPGAGSA27</t>
  </si>
  <si>
    <t>2.7M 90deg GIB SLIM ANGLE P01  12563</t>
  </si>
  <si>
    <t>PPGAGSA30</t>
  </si>
  <si>
    <t>3.0M 90deg GIB SLIM ANGLE P01  12564</t>
  </si>
  <si>
    <t>PPGAGT150</t>
  </si>
  <si>
    <t>PPGAGT75</t>
  </si>
  <si>
    <t>75M GIB MAKO REINFORCING TAPE 12475</t>
  </si>
  <si>
    <t>PPGAHT09898</t>
  </si>
  <si>
    <t>HYDE 100X100MM SELF-ADH WALL PATCHES ALUMINIUM BACK HT09898</t>
  </si>
  <si>
    <t>PPGAHT09899</t>
  </si>
  <si>
    <t>HYDE 150X150MM SELF-ADH WALL PATCHES  ALUMINIUM BACK HT09899</t>
  </si>
  <si>
    <t>PPGALLDCT100</t>
  </si>
  <si>
    <t>LEVELLINE DRYWALL CORNER TRIM 2.75'' WIDE x 100'' ROLL 15314</t>
  </si>
  <si>
    <t>PPGAMCCJP35</t>
  </si>
  <si>
    <t>RONDO P35 CONTROL JOINT WHITE 3.0M 14964</t>
  </si>
  <si>
    <t>PPGAMM</t>
  </si>
  <si>
    <t>COVE MITRE MATE TW9655</t>
  </si>
  <si>
    <t>PPGAP415</t>
  </si>
  <si>
    <t>GIB PLUS 4 COMPOUND 15L/15KG  13680</t>
  </si>
  <si>
    <t>PPGAP44</t>
  </si>
  <si>
    <t>GIB PLUS 4 COMPOUND 4L/4KG</t>
  </si>
  <si>
    <t>PPGAPMAP22</t>
  </si>
  <si>
    <t>GIB PROMIX ALL PURPOSE 15LT 14647</t>
  </si>
  <si>
    <t>PPGAPX5FT20</t>
  </si>
  <si>
    <t>PLASTERX FIBREGLASS JOINT TAPE 20M 5FT20</t>
  </si>
  <si>
    <t>PPGAPX5FT90R</t>
  </si>
  <si>
    <t>PLASTERX FIBREGLASS JOINT TAPE 90M 5FT90R</t>
  </si>
  <si>
    <t>PPGAPX5PT150S</t>
  </si>
  <si>
    <t>PLASTERX SPARKPERF PAPER JOINT TAPE 152M 5PT150S</t>
  </si>
  <si>
    <t>PPGAPX5PT75S</t>
  </si>
  <si>
    <t>PLASTERX SPARKPERF PAPER JOINT TAPE 76M 5PT75S</t>
  </si>
  <si>
    <t>PPGAPX5RP01</t>
  </si>
  <si>
    <t>PLASTERX ALUMINIUM REPAIR PATCH 100MM X 100MM 5RP01</t>
  </si>
  <si>
    <t>PPGAPX5RP02</t>
  </si>
  <si>
    <t>PLASTERX ALUMINIUM REPAIR PATCH 150MM X 150MM 5RP02</t>
  </si>
  <si>
    <t>PPGAR14984</t>
  </si>
  <si>
    <t>RONDO STWC NOISECTRL CLIP FOR 308/129  14984</t>
  </si>
  <si>
    <t>PPGARC30</t>
  </si>
  <si>
    <t>PPGARCB394</t>
  </si>
  <si>
    <t>RONDO 394 DIRECT FIX CLIP TIM/STEEL 175MM  EACH  14909</t>
  </si>
  <si>
    <t>PPGARF2</t>
  </si>
  <si>
    <t>GIB REDIFILLA 2L 15366</t>
  </si>
  <si>
    <t>PPGARGSR36</t>
  </si>
  <si>
    <t>RONDO 121 SUSPENSION ROD BRACKETS 5MM GALV 3.6M  14931</t>
  </si>
  <si>
    <t>PPGARPSAP2530</t>
  </si>
  <si>
    <t>RONDO P25 PLASTER STOPPING ANGLE 10MM 3.0M   14941</t>
  </si>
  <si>
    <t>PPGARPSBP1330</t>
  </si>
  <si>
    <t>RONDO P13 CASING BEAD 13MM STOPPED 3.0M  14960</t>
  </si>
  <si>
    <t>PPGARSC2534</t>
  </si>
  <si>
    <t>RONDO 2534 SUSPENSION CLIP TCR   14930</t>
  </si>
  <si>
    <t>PPGARSRC547</t>
  </si>
  <si>
    <t>RONDO 547  SUSPENSION ROD BRACKET ADJ FOR CONCRETE 14935</t>
  </si>
  <si>
    <t>PPGARTCR36</t>
  </si>
  <si>
    <t>RONDO 127 25MM PRIMARY SECTION 0.75 BMT 3.6M  14921</t>
  </si>
  <si>
    <t>PPGARTCR48</t>
  </si>
  <si>
    <t>RONDO 127 25MM PRIMARY SECTION 0.75 BMT 4.8M  14922</t>
  </si>
  <si>
    <t>PPGARWT14030</t>
  </si>
  <si>
    <t>2.4M 90deg EXY SLIM ANGLE     PX01</t>
  </si>
  <si>
    <t>2.7M 90deg EXY SLIM ANGLE     PX03</t>
  </si>
  <si>
    <t>3.0M 90deg EXY SLIM ANGLE     PX05</t>
  </si>
  <si>
    <t>PPGASFJT30</t>
  </si>
  <si>
    <t>30.5M X 60MM STRAIT-FLEX ORIGINAL JOINT TAPE</t>
  </si>
  <si>
    <t>PPGASFTT30551</t>
  </si>
  <si>
    <t>PPGASLA3010</t>
  </si>
  <si>
    <t>3.0M X 10MM EXY SHADOWLINE    ANGLE PL55</t>
  </si>
  <si>
    <t>PPGASLP503</t>
  </si>
  <si>
    <t>RONDO P50 SHADOWLINE STOPPED 3.0M  14962</t>
  </si>
  <si>
    <t>PPGASRB224IC</t>
  </si>
  <si>
    <t>SHEETROCK PAPERFACE BEAD B2 2400MM INT CNR</t>
  </si>
  <si>
    <t>PPGASRES5M81</t>
  </si>
  <si>
    <t>USG SHEETROCK EASYSAND 5 MIN  8.1KG</t>
  </si>
  <si>
    <t>PPGATF105</t>
  </si>
  <si>
    <t>GIB TRADEFILLA 10 5KG 15365</t>
  </si>
  <si>
    <t>PPGATF187</t>
  </si>
  <si>
    <t>GIB TRADE FINISH LITE 18.7KG (15L) PAIL       15174</t>
  </si>
  <si>
    <t>PPGATF238</t>
  </si>
  <si>
    <t>GIB TRADE FINISH HEAVY WEIGHT 23.8KG (15L) PAIL       15126</t>
  </si>
  <si>
    <t>PPGATS15020</t>
  </si>
  <si>
    <t>PPGATS205</t>
  </si>
  <si>
    <t>PPGATS4520</t>
  </si>
  <si>
    <t>PPGATS455</t>
  </si>
  <si>
    <t>PPGATS905</t>
  </si>
  <si>
    <t>PPGAUM20</t>
  </si>
  <si>
    <t>GIB U-MIX FINISHING COMPOUND   20KG 15035</t>
  </si>
  <si>
    <t>PPGAVCB20</t>
  </si>
  <si>
    <t>VICTOR CORNICE BOND 20KG 12302</t>
  </si>
  <si>
    <t>PPGBBL253060</t>
  </si>
  <si>
    <t>PPGBQL13R11524</t>
  </si>
  <si>
    <t>QUIETLINE GIB RANDOM 1 PANEL 15% PERF 13MM 2400X1200MM</t>
  </si>
  <si>
    <t>WIDELINE GIBBOARD TE/SE 10 X 3600 X 1350MM SHEET</t>
  </si>
  <si>
    <t>WIDELINE GIBBOARD TE/SE 10 X 4800 X 1350MM SHEET</t>
  </si>
  <si>
    <t>WIDELINE GIBBOARD TE/SE 10 X 6000 X 1350MM SHEET</t>
  </si>
  <si>
    <t>PPHBPB482412</t>
  </si>
  <si>
    <t>4.8MM PEGBOARD HARDBOARD 2440 X 1220   SMOOTH 1 SIDE 8640111</t>
  </si>
  <si>
    <t>PPHBS482412</t>
  </si>
  <si>
    <t>4.8MM STANDARD HARDBOARD 2440 X 1220  SMOOTH 1 SIDE 8686136</t>
  </si>
  <si>
    <t>PPHBT452412</t>
  </si>
  <si>
    <t>4.5MM TEMPERED HARDBOARD 2400X1200 8881641</t>
  </si>
  <si>
    <t>PPHBT642412</t>
  </si>
  <si>
    <t>6.4MM TEMPERED HARDBOARD 2440 X 1220 SMOOTH 1 SIDE 8640130</t>
  </si>
  <si>
    <t>4.5MM HARDIESOFFIT LINING 2400 X 750MM     401946</t>
  </si>
  <si>
    <t>4.5MM 3000 X 1200MM HARDIEFLEX EAVES LINING SHEET    400183</t>
  </si>
  <si>
    <t>4.5MM HARDIEFLEX EAVES LINING PER SQM  *EMS*</t>
  </si>
  <si>
    <t>6.0MM HARDIEFLEX 1800 X 1200MM SHEET 400174</t>
  </si>
  <si>
    <t>6.0MM HARDIEFLEX 2400 X 900MM  SHEET     400176</t>
  </si>
  <si>
    <t>6.0MM HARDIEFLEX 2700 X 1200MM SHEET   400170</t>
  </si>
  <si>
    <t>6.0MM HARDIEFLEX 3000 X 1200MM SHEET    400168</t>
  </si>
  <si>
    <t>6.0MM HARDIEFLEX PER SQM  *EMS*</t>
  </si>
  <si>
    <t>7.5MM HARDIEFLEX 2700 X 1200MM SHEET   400179</t>
  </si>
  <si>
    <t>7.5MM HARDIEFLEX 3000 X 1200MM SHEET   400178</t>
  </si>
  <si>
    <t>7.5MM HARDIEFLEX PER SQM  *EMS*</t>
  </si>
  <si>
    <t>PPHFAPG92712</t>
  </si>
  <si>
    <t>9.0MM SCYON AXON PANEL SMOOTH 400 GRV SPACE 2750x1200 404415</t>
  </si>
  <si>
    <t>PPHFAPGR92412</t>
  </si>
  <si>
    <t>9.0MM SCYON AXON PANEL GRAIN 133 GRV SPACE 2450X1200 404510</t>
  </si>
  <si>
    <t>PPHFAPGR92712</t>
  </si>
  <si>
    <t>9.0MM SCYON AXON PANEL GRAIN 133 GRV SPACE 2750X1200 404511</t>
  </si>
  <si>
    <t>PPHFAPGR93012</t>
  </si>
  <si>
    <t>9.0MM SCYON AXON PANEL GRAIN 133 GRV SPACE 3000X1200 404512</t>
  </si>
  <si>
    <t>18MM HARDIEPANEL COMPRESSED SHEET 1800 X 1200MM    400096</t>
  </si>
  <si>
    <t>18MM HARDIEPANEL COMPRESSED    SHEET PER SQM  *EMS*</t>
  </si>
  <si>
    <t>PPHFEL92412</t>
  </si>
  <si>
    <t>EASYLAP PANEL 9MM 2450 X 1200 404764</t>
  </si>
  <si>
    <t>PPHFEL92712</t>
  </si>
  <si>
    <t>EASYLAP PANEL 9MM 2750 X 1200 404765</t>
  </si>
  <si>
    <t>PPHFHGPW62412</t>
  </si>
  <si>
    <t>6.0MM HARDIEGLAZE LINING PREMIUM WHITE 2400X1200 SHT  400211</t>
  </si>
  <si>
    <t>PPHFHGPW62712</t>
  </si>
  <si>
    <t>6.0MM HARDIEGLAZE PREMIUM LINING WHITE 2700X1200 SHT  400210</t>
  </si>
  <si>
    <t>7.5MM HARDIEGROOVE LINING 2700X1200 SHEET    400245</t>
  </si>
  <si>
    <t>4.5MM HARDIEGLAZE SMOOTH LINING WHITE 2400X1200 SHT   400221</t>
  </si>
  <si>
    <t>4.5MM HARDIEGLAZE SMOOTH LINING WHITE 2400X900 SHT   400225</t>
  </si>
  <si>
    <t>6.00MM HARDIEGLAZE GRANDE TILE LINING WHITE 2400X1200 404390</t>
  </si>
  <si>
    <t>6.00MM HARDIEGLAZE LISTELLO TILE LINING WHT 2400X1200 404391</t>
  </si>
  <si>
    <t>6.00MM HARDIEGLAZE TILE LINING WHITE 2400X1200 SHT   400240</t>
  </si>
  <si>
    <t>6.00MM HARDIEGLAZE TILE LINING WHITE 2400X900 SHT    400243</t>
  </si>
  <si>
    <t>PPHFHGTW2712</t>
  </si>
  <si>
    <t>6.00MM HARDIEGLAZE TILE LINING WHITE 2700X1200 SHT    400237</t>
  </si>
  <si>
    <t>PPHMT2E92412</t>
  </si>
  <si>
    <t>9.0MM MONOTEK 2 EDGE 2450X1200 SHT      403503</t>
  </si>
  <si>
    <t>PPHMT2E92712</t>
  </si>
  <si>
    <t>9.0MM MONOTEK 2 EDGE 2700X1200 SHT     403502</t>
  </si>
  <si>
    <t>PPHMT2E93012</t>
  </si>
  <si>
    <t>9.0MM MONOTEK 2 EDGE 3000X1200 SHT      403500</t>
  </si>
  <si>
    <t>PPHMT9M2</t>
  </si>
  <si>
    <t>PPLSB1224</t>
  </si>
  <si>
    <t>12MM UNPAINTED LION-SOFTBOARD 2440 X 1220MM</t>
  </si>
  <si>
    <t>PPMC300192412</t>
  </si>
  <si>
    <t>PPML18DONADSM</t>
  </si>
  <si>
    <t>18MM DARK OAK NAT MDF D/S MELTECA 2400x1200</t>
  </si>
  <si>
    <t>PPMM12ARWGLDSM</t>
  </si>
  <si>
    <t>12MM ARC WHITE GLOSS PLUS MDF D/S MELAMINE 2440X1220</t>
  </si>
  <si>
    <t>PPMM16ARIGLDSM</t>
  </si>
  <si>
    <t>16MM ARCTIC ICE GLOSS PLUS MDF D/S MELAMINE 2440X1220</t>
  </si>
  <si>
    <t>PPMM16ARWEMDSM</t>
  </si>
  <si>
    <t>16MM ARC WHITE EMB MDF D/S    MELAMINE 2440X1220</t>
  </si>
  <si>
    <t>PPMM16ARWEMDSMU</t>
  </si>
  <si>
    <t>PPMM16ARWGLDSM</t>
  </si>
  <si>
    <t>16MM ARC WHITE GLOSS PLUS MDF D/S MELAMINE 2440X1220</t>
  </si>
  <si>
    <t>PPMM16ARWVLDSM</t>
  </si>
  <si>
    <t>16MM ARC WHITE VEL MDF D/S    MELAMINE 2440X1220</t>
  </si>
  <si>
    <t>PPMM16ARWWNDSM</t>
  </si>
  <si>
    <t>16MM ARC WHITE W/NESS MDF D/S MELAMINE 2440X1220</t>
  </si>
  <si>
    <t>PPMM16BKVLDSM</t>
  </si>
  <si>
    <t>16MM BLACK VEL MDF D/S        MELAMINE 2440X1220</t>
  </si>
  <si>
    <t>PPMM16BMWGDSM</t>
  </si>
  <si>
    <t>16MM BEST MAPLE W/GN MDF D/S  MELAMINE 2440X1220</t>
  </si>
  <si>
    <t>PPMM16BRUEMDSM</t>
  </si>
  <si>
    <t>16MM BRULEE EMB MDF D/S MELAMINE 2440X1220</t>
  </si>
  <si>
    <t>PPMM16CAREMDSM</t>
  </si>
  <si>
    <t>16MM CARBON EMB MDF D/S       MELAMINE 2440X1220</t>
  </si>
  <si>
    <t>PPMM16CCWGDSM</t>
  </si>
  <si>
    <t>16MM CAPE COD W/GN MDF D/S  MELAMINE 2440X1220</t>
  </si>
  <si>
    <t>PPMM16CEWNDSM</t>
  </si>
  <si>
    <t>16MM COASTAL ELM W/NESS MDF  D/S MELAMINE 2440 X 1220</t>
  </si>
  <si>
    <t>PPMM16COEMDSM</t>
  </si>
  <si>
    <t>16MM CHARRED OAK  EMB MDF D/S MELAMINE 2440X1220</t>
  </si>
  <si>
    <t>PPMM16FWEMDSM</t>
  </si>
  <si>
    <t>16MM FEATHER WHITE EMB MDF D/S MELAMINE 2440X1220</t>
  </si>
  <si>
    <t>PPMM16PAEMDSM</t>
  </si>
  <si>
    <t>16MM PAVEMENT EMB MDF D/S    MELAMINE 2440X1220</t>
  </si>
  <si>
    <t>PPMM16PHEMBDSM</t>
  </si>
  <si>
    <t>16MM PEWTER HAZE EMB MDF D/S  MELAMINE 2440X1220MM</t>
  </si>
  <si>
    <t>PPMM16SWWNDSM</t>
  </si>
  <si>
    <t>16MM SIMPLY WHITE W/NESS MDF D/S    MELAMINE 2440X1220</t>
  </si>
  <si>
    <t>PPMM16TIEMDSM</t>
  </si>
  <si>
    <t>16MM TITANIUM EMB MDF D/S      MELAMINE 2440X1220</t>
  </si>
  <si>
    <t>PPMM16WMWGDSM</t>
  </si>
  <si>
    <t>16MM WASHED MAPLE W/GN MDF D/S  MELAMINE 2440X1220</t>
  </si>
  <si>
    <t>PPMM18ALEMDSM</t>
  </si>
  <si>
    <t>18MM ALLURE EMB MDF D/S MELAMINE 2440X1220</t>
  </si>
  <si>
    <t>PPMM18ARIGLDSM</t>
  </si>
  <si>
    <t>18MM ARC ICE GLOSS PLUS MDF D/S MELAMINE 2440X1220</t>
  </si>
  <si>
    <t>PPMM18ARWVLDSM</t>
  </si>
  <si>
    <t>18MM ARC WHITE VEL MDF D/S    MELAMINE 2440X1220</t>
  </si>
  <si>
    <t>PPMM18BKWNDSM</t>
  </si>
  <si>
    <t>18MM BLACK W/NESS MDF D/S MELAMINE 2440X1220</t>
  </si>
  <si>
    <t>PPMM18BLKVLDSM</t>
  </si>
  <si>
    <t>18MM BLACK  VELVET MDF D/S    MELAMINE 2440X1220</t>
  </si>
  <si>
    <t>PPMM18BRUEMDSM</t>
  </si>
  <si>
    <t>18MM BRULEE EMB MDF D/S MELAMINE 2440X1220</t>
  </si>
  <si>
    <t>PPMM18CAREMDSM</t>
  </si>
  <si>
    <t>18MM CARBON EMB MDF D/S       MELAMINE 2440X1220</t>
  </si>
  <si>
    <t>PPMM18CBWNDSM</t>
  </si>
  <si>
    <t>18MM CORONET BEECH W/NESS MDF D/S MELAMINE 2440 X 1220</t>
  </si>
  <si>
    <t>PPMM18CCWGDSM</t>
  </si>
  <si>
    <t>18MM CAPE COD W/GN MDF  D/S   MELAMINE 2440X1220</t>
  </si>
  <si>
    <t>PPMM18CEWNDSM</t>
  </si>
  <si>
    <t>18MM COASTAL ELM W/NESS MDF D/S MELAMINE 2440 X 1220</t>
  </si>
  <si>
    <t>PPMM18COWNDSM</t>
  </si>
  <si>
    <t>18MM CHARRED OAK W/NESS MDF D/S MELAMINE 2440X1220</t>
  </si>
  <si>
    <t>PPMM18DOWGDSM</t>
  </si>
  <si>
    <t>18MM DARK OAK W/GN MDF  D/S   MELAMINE 2440X1220</t>
  </si>
  <si>
    <t>PPMM18FEWNDSM</t>
  </si>
  <si>
    <t>18MM FIORDLAND ELM W/NESS MDF D/S MELAMINE 2440 X 1220</t>
  </si>
  <si>
    <t>PPMM18FWEMDSM</t>
  </si>
  <si>
    <t>18MM FEATHER WHITE EMB MDF D/S MELAMINE 2440X1220</t>
  </si>
  <si>
    <t>PPMM18FWVLDSM</t>
  </si>
  <si>
    <t>18MM FEATHER WHITE VELVET MDF D/S MELAMINE 2440X1220</t>
  </si>
  <si>
    <t>PPMM18HIEMDSM</t>
  </si>
  <si>
    <t>18MM HIDE EMB MDF D/S MELAMINE 2440X1220</t>
  </si>
  <si>
    <t>PPMM18MGEMDSM</t>
  </si>
  <si>
    <t>18MM MIST GREY EMB MDF D/S    MELAMINE 2440X1220</t>
  </si>
  <si>
    <t>PPMM18MGVLDSM</t>
  </si>
  <si>
    <t>18MM MIST GREY VEL MDF D/S    MELAMINE 2440X1220</t>
  </si>
  <si>
    <t>PPMM18MGWNDSM</t>
  </si>
  <si>
    <t>18MM MOSS GREY W/NESS MDF D/S MELAMINE 2440X1220</t>
  </si>
  <si>
    <t>PPMM18MOGVLDSM</t>
  </si>
  <si>
    <t>18MM MOSS GREY VEL MDF D/S MELAMINE 2440 X 1220</t>
  </si>
  <si>
    <t>PPMM18PAEMDSM</t>
  </si>
  <si>
    <t>18MM PAVEMENT EMB MDF D/S    MELAMINE 2440X1220</t>
  </si>
  <si>
    <t>PPMM18PHEMBDSM</t>
  </si>
  <si>
    <t>18MM PEWTER HAZE EMB MDF D/S  MELAMINE 2440X1220MM</t>
  </si>
  <si>
    <t>PPMM18PHVLDSM</t>
  </si>
  <si>
    <t>18MM PEWTER HAZE VEL MDF D/S  MELAMINE 2440X1220MM</t>
  </si>
  <si>
    <t>PPMM18SHAVLDSM</t>
  </si>
  <si>
    <t>18MM SILVER HAZE VEL MDF D/S  MELAMINE 2440X1200</t>
  </si>
  <si>
    <t>PPMM18SOWNDSM</t>
  </si>
  <si>
    <t>18MM SOUTHERN OAK W/NESS MDF D/S MELAMINE 2440X1220</t>
  </si>
  <si>
    <t>PPMM18SWAWGDSM</t>
  </si>
  <si>
    <t>18MM SALT WASH W/GN MDF D/S  MELAMINE 2440X1220</t>
  </si>
  <si>
    <t>PPMM18SWVLDSM</t>
  </si>
  <si>
    <t>18MM SIMPLY WHITE VEL MDF D/S    MELAMINE 2440X1220</t>
  </si>
  <si>
    <t>PPMM18SWWNDSM</t>
  </si>
  <si>
    <t>18MM SIMPLY WHITE W/NESS MDF D/S    MELAMINE 2440X1220</t>
  </si>
  <si>
    <t>PPMM18TEWNDSM</t>
  </si>
  <si>
    <t>18MM TASMAN ELM W/NESS MDF D/S MELAMINE 2440 X 1220</t>
  </si>
  <si>
    <t>PPMM18TRBWNDSM</t>
  </si>
  <si>
    <t>18MM TREBLE BEECH W/NESS MDF D/S MELAMINE 2440 X 1220</t>
  </si>
  <si>
    <t>PPMM18WMWGDSM</t>
  </si>
  <si>
    <t>18MM WASHED MAPLE W/GN MDF D/S  MELAMINE 2440X1220</t>
  </si>
  <si>
    <t>PPMM18WOWGDSM</t>
  </si>
  <si>
    <t>18MM WASHED OAK W/G MDF D/S MELAMINE 2440X1220</t>
  </si>
  <si>
    <t>PPMM18WOWNDSM</t>
  </si>
  <si>
    <t>18MM WASHED OAK W/NESS MDF D/S MELAMINE 2440X1220</t>
  </si>
  <si>
    <t>PPMM25ARWEMDSM</t>
  </si>
  <si>
    <t>25MM ARC WHITE EMB MDF D/S    MELAMINE 2400X1200</t>
  </si>
  <si>
    <t>PPMM25BMWGDSM</t>
  </si>
  <si>
    <t>25MM BEST MAPLE WGRN MDF D/S   MELAMINE 2440X1220</t>
  </si>
  <si>
    <t>PPMM25CWEMDSM</t>
  </si>
  <si>
    <t>25MM CLOUD WHITE EMB MDF D/S  MELAMINE 2440X1220</t>
  </si>
  <si>
    <t>PPMM25FWEMDSM</t>
  </si>
  <si>
    <t>25MM FEATHER WHITE EMB  MDF  D/S  MELAMINE 2440X1220</t>
  </si>
  <si>
    <t>PPMM25PHEMBDSM</t>
  </si>
  <si>
    <t>25MM PEWTER HAZE EMB MDF D/S  MELAMINE 2440X1220MM</t>
  </si>
  <si>
    <t>PPMM25SOWNDSM</t>
  </si>
  <si>
    <t>25MM SOUTHERN OAK W/NESS MDF D/S MELAMINE 2440 X 1220</t>
  </si>
  <si>
    <t>PPMM30ARWEMDSM</t>
  </si>
  <si>
    <t>30MM ARC WHITE EMB MDF D/S    MELAMINE 2400X1200</t>
  </si>
  <si>
    <t>PPMM30ARWVLDSM</t>
  </si>
  <si>
    <t>30MM ARC WHITE VEL MDF D/S    MELAMINE 2400X1200</t>
  </si>
  <si>
    <t>PPMM30BCOWGDSM</t>
  </si>
  <si>
    <t>30MM CHARRED OAK W/GN MDF D/S  MELAMINE 2440X1220</t>
  </si>
  <si>
    <t>PPMM30BLKEMDSM</t>
  </si>
  <si>
    <t>30MM BLACK EMB MDF D/S  MELAMINE 2400X1200</t>
  </si>
  <si>
    <t>PPMM30FEWNDSM</t>
  </si>
  <si>
    <t>30MM FIORDLAND ELM W/NESS MDF D/S MELAMINE 2440 X 1220</t>
  </si>
  <si>
    <t>PPMM30SOWNDSM</t>
  </si>
  <si>
    <t>30MM SOUTHERN OAK W/NESS MDF D/S MELAMINE 2440 X 1220</t>
  </si>
  <si>
    <t>PPMM9ARWEMDSM</t>
  </si>
  <si>
    <t>9MM ARC WHITE EMB MDF D/S     MELAMINE 2400X1200</t>
  </si>
  <si>
    <t>PPMM9WMWGDSM</t>
  </si>
  <si>
    <t>9MM WASHED MAPLE W/GN MDF D/S  MELAMINE 2440X1220</t>
  </si>
  <si>
    <t>PPPB12SB2412</t>
  </si>
  <si>
    <t>12MM STRANDBOARD 2400 X 1200    8996335</t>
  </si>
  <si>
    <t>PPPB12SB3612</t>
  </si>
  <si>
    <t>12MM STRANDBOARD 3600 X 1200    8996336</t>
  </si>
  <si>
    <t>PPPB163SS3608</t>
  </si>
  <si>
    <t>16.3MM TE STRANDSARKING H3.1 3600 X 800  8998000</t>
  </si>
  <si>
    <t>PPPB20KPTG3612F</t>
  </si>
  <si>
    <t>20MM KOPINE T&amp;G 3600X1200  H.D FLOORING</t>
  </si>
  <si>
    <t>PPPB20SBH3S2412</t>
  </si>
  <si>
    <t>20MM STRANDFLOOR H3.1 SQUARE EDGE 2400 X 1200MM    8511286</t>
  </si>
  <si>
    <t>PPPB20SBH3S3612</t>
  </si>
  <si>
    <t>20MM STRANDFLOOR H3.1 SQUARE EDGE 3600 X 1200MM    8511288</t>
  </si>
  <si>
    <t>PPPB20SBH3T3612</t>
  </si>
  <si>
    <t>20MM STRANDFLOOR H3.1 T&amp;G 3600 X 1200MM    8511283</t>
  </si>
  <si>
    <t>PPPB20SBTG3612</t>
  </si>
  <si>
    <t>20MM STRANDFLOOR T&amp;G 3600 X 1200MM    8519984</t>
  </si>
  <si>
    <t>PPPB475WHSM</t>
  </si>
  <si>
    <t>4.75MM PANELBAC WHITE MDF F1S 2440X1220</t>
  </si>
  <si>
    <t>PPPB4WHSM</t>
  </si>
  <si>
    <t>4MM PANELBAC WHITE MDF F1S 2440X1220</t>
  </si>
  <si>
    <t>PPPB9SB2412</t>
  </si>
  <si>
    <t>9MM STRANDBOARD 2400 X 1200   8996333</t>
  </si>
  <si>
    <t>PPPB9SB3612</t>
  </si>
  <si>
    <t>9MM STRANDBOARD 3600 X 1200   8996334</t>
  </si>
  <si>
    <t>PPPFCW9015017</t>
  </si>
  <si>
    <t>CLIPWALL FR MDF 2785X600 10MM SOFT WHITE SOFTPEARL PAIR</t>
  </si>
  <si>
    <t>PPPFCW9015044</t>
  </si>
  <si>
    <t>CLIPWALL FR MDF 2785X600 10MM SOLARA OAK TOPMAT PAIR</t>
  </si>
  <si>
    <t>PPPFCW9015080</t>
  </si>
  <si>
    <t>CLIPWALL MDF 2785X600 10MM RAW DECO PAIR</t>
  </si>
  <si>
    <t>PPPM16WHEMBDSM</t>
  </si>
  <si>
    <t>16MM WHITE EMB MDF D/S PRIME  MELAMINE 2440 X 1220MM</t>
  </si>
  <si>
    <t>PPPM18NAVLDSM</t>
  </si>
  <si>
    <t>18MM NORDIC ASH VEL MDF D/S  PRIME MELAMINE 2440 X 1220MM</t>
  </si>
  <si>
    <t>PPPM18WHEMBDSM</t>
  </si>
  <si>
    <t>18MM WHITE EMB MDF D/S PRIME  MELAMINE 2440 X 1220MM</t>
  </si>
  <si>
    <t>PPPSG2</t>
  </si>
  <si>
    <t>PACKING SHEET GRADE 2</t>
  </si>
  <si>
    <t>PPPSG3</t>
  </si>
  <si>
    <t>PACKING SHEET GRADE 3</t>
  </si>
  <si>
    <t>PPPSG4</t>
  </si>
  <si>
    <t>PACKING SHEET GRADE 4</t>
  </si>
  <si>
    <t>PPPV2412N</t>
  </si>
  <si>
    <t>12MM P/WEAVE HESSIAN NAT 2 EDGE 2440X1220</t>
  </si>
  <si>
    <t>PPPWEB18SBB2412</t>
  </si>
  <si>
    <t>18MM EUROPEAN BIRCH SELECT PLYWOOD S/BB 2440 X 1220</t>
  </si>
  <si>
    <t>PPPWHWVPC122412</t>
  </si>
  <si>
    <t>12MM SMARTLINE OKOUME POPLAR CORE PLYWOOD 2400 X 1200</t>
  </si>
  <si>
    <t>PPPWHWVPC172412</t>
  </si>
  <si>
    <t>17MM SMARTLINE OKOUME POPLAR CORE PLYWOOD 2400 X 1200</t>
  </si>
  <si>
    <t>PPPWHWVPC92412</t>
  </si>
  <si>
    <t>9MM SMARTLINE OKOUME POPLAR CORE PLYWOOD 2400 X 1200</t>
  </si>
  <si>
    <t>PPPWOK4UT2412</t>
  </si>
  <si>
    <t>4MM OKOUME HARDWOOD INTERIOR PLYWOOD UT 2400X1200</t>
  </si>
  <si>
    <t>PPPWSW18CG2412</t>
  </si>
  <si>
    <t>18MM SUPAWHITE HPL PLYWOOD CARCASS GRADE 2440 X 1220</t>
  </si>
  <si>
    <t>PPSTEBC452712</t>
  </si>
  <si>
    <t>PPSTEMS452712</t>
  </si>
  <si>
    <t>PPSTENK452712</t>
  </si>
  <si>
    <t>PPSTEPR452712</t>
  </si>
  <si>
    <t>4.5MM SERATONE ESCAPE PRINCESS 2700 X 1200  8608457</t>
  </si>
  <si>
    <t>PPSTESBY452712</t>
  </si>
  <si>
    <t>PPSTESL452712</t>
  </si>
  <si>
    <t>4.5MM SERATONE ESCAPE SLEATH 2700 X 1200  8608462</t>
  </si>
  <si>
    <t>PPSTUVPLG452409</t>
  </si>
  <si>
    <t>PPSTUVPLG452412</t>
  </si>
  <si>
    <t>PPSTUVPLG452712</t>
  </si>
  <si>
    <t>PPSTUVSS452412</t>
  </si>
  <si>
    <t>PPSTUVTG452412</t>
  </si>
  <si>
    <t>PPSW10RICO</t>
  </si>
  <si>
    <t>PPSW17PISC</t>
  </si>
  <si>
    <t>PPSW17RICO</t>
  </si>
  <si>
    <t>PPSW17RIPL</t>
  </si>
  <si>
    <t>PPSW17TANZ</t>
  </si>
  <si>
    <t>PPSW19AM</t>
  </si>
  <si>
    <t>PPSW19AWOQC</t>
  </si>
  <si>
    <t>PPSW19RICO</t>
  </si>
  <si>
    <t>PPSW19RIPL</t>
  </si>
  <si>
    <t>PPTPC2830</t>
  </si>
  <si>
    <t>PPVECR2250</t>
  </si>
  <si>
    <t>22MM PG COL RIMU VENEER EDGE TAPE 50M ROLL</t>
  </si>
  <si>
    <t>PPVEHR22U</t>
  </si>
  <si>
    <t>22MM UG PER METRE HEART RIMU   VENEER E/TAPE</t>
  </si>
  <si>
    <t>PPVEPI22</t>
  </si>
  <si>
    <t>22MM PG PER METRE PINE        VENEER E/TAPE</t>
  </si>
  <si>
    <t>PPVERICO22U</t>
  </si>
  <si>
    <t>22MM UG PER METRE COL RIMU    VENEER E/TAPE</t>
  </si>
  <si>
    <t>PPVERIHT22</t>
  </si>
  <si>
    <t>22MM PG PER METRE HEART RIMU  VENEER E/TAPE</t>
  </si>
  <si>
    <t>PPVERIPA22</t>
  </si>
  <si>
    <t>22MM PG PER METRE PALE RIMU   VENEER E/TAPE</t>
  </si>
  <si>
    <t>PPVETK22</t>
  </si>
  <si>
    <t>22MM PG PER METRE TEAK        VENEER E/TAPE</t>
  </si>
  <si>
    <t>PPVETWAO22PG</t>
  </si>
  <si>
    <t>22MM WHITE AMERICAN OAK   VENEER E/TAPE PER METRE</t>
  </si>
  <si>
    <t>PPVETWAO22UG</t>
  </si>
  <si>
    <t>PPWBNL1415042PP</t>
  </si>
  <si>
    <t>PPWBNL1420542PP</t>
  </si>
  <si>
    <t>PSAMPANT20</t>
  </si>
  <si>
    <t>AMPELITE ANTI NOISE TAPE 25 X 3MM 20M - AMPNST  ANT20</t>
  </si>
  <si>
    <t>PSAMPSCO8CW18</t>
  </si>
  <si>
    <t>SUN CLEAR WIDE 810MM X 1.8M CLEAR 760 COVER   SCO8CW1800</t>
  </si>
  <si>
    <t>PSAMPSCO8CW24</t>
  </si>
  <si>
    <t>SUN CLEAR WIDE 810MM X 2.4M CLEAR 760 COVER   SCO8CW2400</t>
  </si>
  <si>
    <t>PSAMPSCO8CW30</t>
  </si>
  <si>
    <t>SUN CLEAR WIDE 810MM X 3.0M CLEAR 760 COVER   SCO8CW3000</t>
  </si>
  <si>
    <t>PSAMPSCO8CW36</t>
  </si>
  <si>
    <t>SUN CLEAR WIDE 810MM X 3.6M CLEAR 760 COVER   SCO8CW3600</t>
  </si>
  <si>
    <t>PSAMPSS5R8B18</t>
  </si>
  <si>
    <t>SOLASAFE 5RIB 810MM X 1.8M BRONZE 760 COVER</t>
  </si>
  <si>
    <t>PSAMPSS5R8B21</t>
  </si>
  <si>
    <t>SOLASAFE 5RIB 810MM X 2.1M BRONZE 760 COVER</t>
  </si>
  <si>
    <t>PSAMPSS5R8B30</t>
  </si>
  <si>
    <t>SOLASAFE 5RIB 810MM X 3.0M BRONZE 760 COVER</t>
  </si>
  <si>
    <t>PSAMPSS5R8B36</t>
  </si>
  <si>
    <t>SOLASAFE 5RIB 810MM X 3.6M BRONZE 760 COVER</t>
  </si>
  <si>
    <t>PSAMPSS5R8C21</t>
  </si>
  <si>
    <t>SOLASAFE 5RIB 810MM X 2.1M CLEAR 760 COVER</t>
  </si>
  <si>
    <t>PSAMPSS5R8C24</t>
  </si>
  <si>
    <t>SOLASAFE 5RIB 810MM X 2.4M CLEAR 760 COVER</t>
  </si>
  <si>
    <t>PSAMPSS5R8C30</t>
  </si>
  <si>
    <t>SOLASAFE 5RIB 810MM X 3.0M CLEAR 760 COVER</t>
  </si>
  <si>
    <t>PSAMPSS5R8C36</t>
  </si>
  <si>
    <t>SOLASAFE 5RIB 810MM X 3.6M CLEAR 760 COVER</t>
  </si>
  <si>
    <t>PSAMPSS5R8C42</t>
  </si>
  <si>
    <t>SOLASAFE 5RIB 810MM X 4.2M CLEAR 760 COVER</t>
  </si>
  <si>
    <t>PSAMPSS5R8C48</t>
  </si>
  <si>
    <t>SOLASAFE 5RIB 810MM X 4.8M CLEAR 760 COVER</t>
  </si>
  <si>
    <t>PSAMPSS5R8C54</t>
  </si>
  <si>
    <t>SOLASAFE 5RIB 810MM X 5.4M CLEAR 760 COVER</t>
  </si>
  <si>
    <t>PSAMPSS5R8C60</t>
  </si>
  <si>
    <t>SOLASAFE 5RIB 810MM X 6.0M CLEAR 760 COVER</t>
  </si>
  <si>
    <t>PSAMPSS5R8G24</t>
  </si>
  <si>
    <t>SOLASAFE 5RIB 810MM X 2.4M GREY 760 COVER</t>
  </si>
  <si>
    <t>PSAMPSS5R8G30</t>
  </si>
  <si>
    <t>SOLASAFE 5RIB 810MM X 3.0M GREY 760 COVER</t>
  </si>
  <si>
    <t>PSAMPSS5R8G36</t>
  </si>
  <si>
    <t>SOLASAFE 5RIB 810MM X 3.6M GREY 760 COVER</t>
  </si>
  <si>
    <t>PSAMPSS5R8G42</t>
  </si>
  <si>
    <t>SOLASAFE 5RIB 810MM X 4.2M GREY 760 COVER</t>
  </si>
  <si>
    <t>PSAMPSS5R8G48</t>
  </si>
  <si>
    <t>SOLASAFE 5RIB 810MM X 4.8M GREY 760 COVER</t>
  </si>
  <si>
    <t>PSAMPSS5R8G54</t>
  </si>
  <si>
    <t>SOLASAFE 5RIB 810MM X 5.4M GREY 760 COVER</t>
  </si>
  <si>
    <t>PSAMPSSC8B18</t>
  </si>
  <si>
    <t>SOLASAFE CORRUGATED 850MM X 1.8M  BRONZE 760 COVER</t>
  </si>
  <si>
    <t>PSAMPSSC8B21</t>
  </si>
  <si>
    <t>SOLASAFE CORRUGATED 850MM X 2.1M  BRONZE 760 COVER</t>
  </si>
  <si>
    <t>PSAMPSSC8B24</t>
  </si>
  <si>
    <t>SOLASAFE CORRUGATED 850MM X 2.4M  BRONZE 760 COVER</t>
  </si>
  <si>
    <t>PSAMPSSC8B30</t>
  </si>
  <si>
    <t>SOLASAFE CORRUGATED 850MM X 3.0M  BRONZE 760 COVER</t>
  </si>
  <si>
    <t>PSAMPSSC8B36</t>
  </si>
  <si>
    <t>SOLASAFE CORRUGATED 850MM X 3.6M  BRONZE 760 COVER</t>
  </si>
  <si>
    <t>PSAMPSSC8B42</t>
  </si>
  <si>
    <t>SOLASAFE CORRUGATED 850MM X 4.2M  BRONZE 760 COVER</t>
  </si>
  <si>
    <t>PSAMPSSC8B48</t>
  </si>
  <si>
    <t>SOLASAFE CORRUGATED 850MM X 4.8M  BRONZE 760 COVER</t>
  </si>
  <si>
    <t>PSAMPSSC8B60</t>
  </si>
  <si>
    <t>SOLASAFE CORRUGATED 850MM X 6.0M  BRONZE 760 COVER</t>
  </si>
  <si>
    <t>PSAMPSSC8C18</t>
  </si>
  <si>
    <t>SOLASAFE CORRUGATED 850MM X 1.8M CLEAR 760 COVER</t>
  </si>
  <si>
    <t>PSAMPSSC8C21</t>
  </si>
  <si>
    <t>SOLASAFE CORRUGATED 850MM X 2.1M CLEAR 760 COVER</t>
  </si>
  <si>
    <t>PSAMPSSC8C24</t>
  </si>
  <si>
    <t>SOLASAFE CORRUGATED 850MM X 2.4M CLEAR 760 COVER</t>
  </si>
  <si>
    <t>PSAMPSSC8C27</t>
  </si>
  <si>
    <t>SOLASAFE CORRUGATED 850MM X 2.7M CLEAR 760 COVER</t>
  </si>
  <si>
    <t>PSAMPSSC8C30</t>
  </si>
  <si>
    <t>SOLASAFE CORRUGATED 850MM X 3.0M CLEAR 760 COVER</t>
  </si>
  <si>
    <t>PSAMPSSC8C36</t>
  </si>
  <si>
    <t>SOLASAFE CORRUGATED 850MM X 3.6M CLEAR 760 COVER</t>
  </si>
  <si>
    <t>PSAMPSSC8C42</t>
  </si>
  <si>
    <t>SOLASAFE CORRUGATED 850MM X 4.2M CLEAR 760 COVER</t>
  </si>
  <si>
    <t>PSAMPSSC8C48</t>
  </si>
  <si>
    <t>SOLASAFE CORRUGATED 850MM X 4.8M CLEAR 760 COVER</t>
  </si>
  <si>
    <t>PSAMPSSC8C54</t>
  </si>
  <si>
    <t>SOLASAFE CORRUGATED 850MM X 5.4M CLEAR 760 COVER</t>
  </si>
  <si>
    <t>PSAMPSSC8C60</t>
  </si>
  <si>
    <t>SOLASAFE CORRUGATED 850MM X 6.0M CLEAR 760 COVER</t>
  </si>
  <si>
    <t>PSAMPSSC8DG42</t>
  </si>
  <si>
    <t>SOLASAFE CORRUGATED 850MM X 4.2M DARK GREY 760 COVER</t>
  </si>
  <si>
    <t>PSAMPSSC8DG60</t>
  </si>
  <si>
    <t>SOLASAFE CORRUGATED 850MM X 6.0M DARK GREY 760 COVER</t>
  </si>
  <si>
    <t>PSAMPSSC8G18</t>
  </si>
  <si>
    <t>SOLASAFE CORRUGATED 850MM X 1.8M GREY 760 COVER</t>
  </si>
  <si>
    <t>PSAMPSSC8G21</t>
  </si>
  <si>
    <t>SOLASAFE CORRUGATED 850MM X 2.1M GREY 760 COVER</t>
  </si>
  <si>
    <t>PSAMPSSC8G24</t>
  </si>
  <si>
    <t>SOLASAFE CORRUGATED 850MM X 2.4M GREY 760 COVER</t>
  </si>
  <si>
    <t>PSAMPSSC8G27</t>
  </si>
  <si>
    <t>SOLASAFE CORRUGATED 850MM X 2.7M GREY 760 COVER</t>
  </si>
  <si>
    <t>PSAMPSSC8G30</t>
  </si>
  <si>
    <t>SOLASAFE CORRUGATED 850MM X 3.0M GREY 760 COVER</t>
  </si>
  <si>
    <t>PSAMPSSC8G36</t>
  </si>
  <si>
    <t>SOLASAFE CORRUGATED 850MM X 3.6M GREY 760 COVER</t>
  </si>
  <si>
    <t>PSAMPSSC8G42</t>
  </si>
  <si>
    <t>SOLASAFE CORRUGATED 850MM X 4.2M GREY 760 COVER</t>
  </si>
  <si>
    <t>PSAMPSSC8G48</t>
  </si>
  <si>
    <t>SOLASAFE CORRUGATED 850MM X 4.8M GREY 760 COVER</t>
  </si>
  <si>
    <t>PSAMPSSC8G60</t>
  </si>
  <si>
    <t>SOLASAFE CORRUGATED 850MM X 6.0M GREY 760 COVER</t>
  </si>
  <si>
    <t>PSAMPSSC8O30</t>
  </si>
  <si>
    <t>SOLASAFE CORRUGATED 850MM X 3.0M  OPAL 760 COVER</t>
  </si>
  <si>
    <t>PSAMPSSC8O36</t>
  </si>
  <si>
    <t>SOLASAFE CORRUGATED 850MM X 3.6M  OPAL 760 COVER</t>
  </si>
  <si>
    <t>PSAMPSSC8O48</t>
  </si>
  <si>
    <t>SOLASAFE CORRUGATED 850MM X 4.8M  OPAL 760 COVER</t>
  </si>
  <si>
    <t>PSAMPSSG8B36</t>
  </si>
  <si>
    <t>SOLASAFE GRECA 810MM X 3.6M     BRONZE 760 COVER</t>
  </si>
  <si>
    <t>PSAMPSSG8G36</t>
  </si>
  <si>
    <t>SOLASAFE GRECA 810MM X 3.6M     GREY 760 COVER</t>
  </si>
  <si>
    <t>PSAMPTW105C3</t>
  </si>
  <si>
    <t>TWINWALL 10MM 1.05M X 3.0M CLEAR</t>
  </si>
  <si>
    <t>PSAMPTW105C5</t>
  </si>
  <si>
    <t>TWINWALL 10MM 1.05M X 5.0M CLEAR</t>
  </si>
  <si>
    <t>PSAMPTW700C3</t>
  </si>
  <si>
    <t>TWINWALL 10MM 700MM X 3.0M CLEAR</t>
  </si>
  <si>
    <t>PSAMPTW700C5</t>
  </si>
  <si>
    <t>TWINWALL 10MM 700MM X 5.0M CLEAR</t>
  </si>
  <si>
    <t>PSAMPTWECM</t>
  </si>
  <si>
    <t>lmtr</t>
  </si>
  <si>
    <t>PSAMPTWECR10</t>
  </si>
  <si>
    <t>PSAMPTWJM</t>
  </si>
  <si>
    <t>TWINWALL H-BAR/JOINTER MILL  TWJM   PER METRE</t>
  </si>
  <si>
    <t>PSAMPTWJR10</t>
  </si>
  <si>
    <t>TWINWALL H-BAR/JOINTER RUBBER 10MM PER ROLL</t>
  </si>
  <si>
    <t>PALLISIDE 2 PIECE Z FLASHING BASE WHITE 3.8M      MV2ZWH3.8B</t>
  </si>
  <si>
    <t>PTAL60910</t>
  </si>
  <si>
    <t>NILFISK PAPER FILTER BAGS PACK OF 5 - TO FIT AERO  60910</t>
  </si>
  <si>
    <t>PTDWDC9096XE</t>
  </si>
  <si>
    <t>DEWALT 18V XR BATTERY 2.4 AMP HR  DC9096-XE</t>
  </si>
  <si>
    <t>PTDWDCB115XE</t>
  </si>
  <si>
    <t>DEWALT 18V XR LI-ION MULTI VOLTAGE CHARGER DCB115-XE</t>
  </si>
  <si>
    <t>PTDWDCB184XE</t>
  </si>
  <si>
    <t>DEWALT 18V 5AH XR LI-ION PREMIUM BATTERY PACK   DCB184-XE</t>
  </si>
  <si>
    <t>PTDWDCF886M2XE</t>
  </si>
  <si>
    <t>DEWALT 18V XR LI-ION B/LESS IMP DRIVER W/KIT BOX DCF886M2-XE</t>
  </si>
  <si>
    <t>PTDWDCF887P2XE</t>
  </si>
  <si>
    <t>DEWALT 18V XR B/LESS 5.0AH 3 SPEED IMPACT DRIVR DCF887P2-XE</t>
  </si>
  <si>
    <t>PTDWDCG412NXE</t>
  </si>
  <si>
    <t>DEWALT 18V XR LI-ION GRINDER 125MM BARE TOOL   DCG412N-XE</t>
  </si>
  <si>
    <t>PTDWDCH274P2TXE</t>
  </si>
  <si>
    <t>DEWALT C/LESS ROTARY HAM/DRILL B/LESS 18V 5AH DCH274P2T-XE</t>
  </si>
  <si>
    <t>PTDWDCK250P2XE</t>
  </si>
  <si>
    <t>DEWALT 18V XR LI-ION BR/LESS HMR/IMPT KIT   DCK250P2-XE</t>
  </si>
  <si>
    <t>PTDWDCK251P2XE</t>
  </si>
  <si>
    <t>DEWALT 18V 2PC BR/LESS COMBO KIT 5.0AH LI-ION DCK251P2-XE</t>
  </si>
  <si>
    <t>PTDWDCK451P2XE</t>
  </si>
  <si>
    <t>DEWALT 18V XR 4PC KIT 5.0AH (BRUSHLESS 2PC KIT) DCK451P2-XE</t>
  </si>
  <si>
    <t>PTDWDCN695P2XE</t>
  </si>
  <si>
    <t>DEWALT 18V XR LI-ION BRUSHLESS FRAMING NAILER DCN695P2-XE</t>
  </si>
  <si>
    <t>PTDWDCP580NXE</t>
  </si>
  <si>
    <t>DEWALT 18V XR LI-ON BRUSHLESS PLANER BARE TOOL DCP580N-XE</t>
  </si>
  <si>
    <t>PTDWDCS355M2XE</t>
  </si>
  <si>
    <t>DEWALT 18V XR LI-ION OSCIL MULTI TOOL KIT   DCS355M2-XE</t>
  </si>
  <si>
    <t>PTDWDCS355NXE</t>
  </si>
  <si>
    <t>DEWALT 18V XR LI-ION OSCIL MULTI TOOL BARE TOOL   DCS355N-XE</t>
  </si>
  <si>
    <t>PTDWDCS387NXE</t>
  </si>
  <si>
    <t>DEWALT 18V XR LI-ION CMPCT RECIP SAW BARE TOOL  DCS387N-XE</t>
  </si>
  <si>
    <t>PTDWDCS391NXE</t>
  </si>
  <si>
    <t>DEWALT 18V XR LI-ION CIRC SAW 165MM BARE TOOL   DCS391N-XE</t>
  </si>
  <si>
    <t>PTDWDE7400XJ</t>
  </si>
  <si>
    <t>DEWALT HEAVY DUTY ROLLING WORK STATION  DE7400-XJ</t>
  </si>
  <si>
    <t>PTDWDE7450XJ</t>
  </si>
  <si>
    <t>DEWALT TABLE SAW STAND FOR DW745 DE7450-XJ</t>
  </si>
  <si>
    <t>PTDWDW089KXE</t>
  </si>
  <si>
    <t>DEWALT 3 WAY SELF LEVELLING MULTI LINE LASER   DW089K-XE</t>
  </si>
  <si>
    <t>PTDWDW331KXE</t>
  </si>
  <si>
    <t>DEWALT JIGSAW 701W TOP HANDLE PENDULUM DW331K-XE</t>
  </si>
  <si>
    <t>PTDWDW713XE</t>
  </si>
  <si>
    <t>DEWALT 254MM COMPOUND MITRE SAW DW713-XE</t>
  </si>
  <si>
    <t>PTDWDW7231</t>
  </si>
  <si>
    <t>PTDWDW745XE</t>
  </si>
  <si>
    <t>DEWALT LIGHT WEIGHT TABLE SAW   DW745-XE</t>
  </si>
  <si>
    <t>PTDWDW9154</t>
  </si>
  <si>
    <t>PTDWDWE305PKXE</t>
  </si>
  <si>
    <t>DEWALT 1100W RECIPROCATING SAW DWE305PK-XE</t>
  </si>
  <si>
    <t>PTDWDWE4151XE</t>
  </si>
  <si>
    <t>DEWALT 125MM ANGLE GRINDER 900W DWE4151-XE</t>
  </si>
  <si>
    <t>PTDWDWE575XE</t>
  </si>
  <si>
    <t>DEWALT CIRCULAR SAW 184MM 1600W   DWE575-XE</t>
  </si>
  <si>
    <t>PTDWDWE74911XJ</t>
  </si>
  <si>
    <t>DEWALT HEAVY DUTY ROLLING SAW WORKSTATION  DWE74911-XJ</t>
  </si>
  <si>
    <t>PTDWDWE74912XJ</t>
  </si>
  <si>
    <t>PORTABLE TABLE SAW SCISSOR STAND  DWE74912-XJ</t>
  </si>
  <si>
    <t>PTDWDWE7491XE</t>
  </si>
  <si>
    <t>DEWALT PORTABLE TABLE SAW 254MM 2000W  DWE7491-XE</t>
  </si>
  <si>
    <t>PTDWDWS520KTXE</t>
  </si>
  <si>
    <t>DEWALT PLUNGE SAW 165MM 1300W 55MM DEPTH OF CUT DWS520KT-XE</t>
  </si>
  <si>
    <t>PTDWDWS780XE</t>
  </si>
  <si>
    <t>DEWALT 305MM COMPOUND SLIDE MITRE SAW  DWS780-XE</t>
  </si>
  <si>
    <t>PTDWDWX723XE</t>
  </si>
  <si>
    <t>DEWALT HEAVY DUTY MITRE SAW STAND  DWX723-XE</t>
  </si>
  <si>
    <t>PTEKJNPN38</t>
  </si>
  <si>
    <t>ECKO JOIST HANGER NAILER EC-PN38</t>
  </si>
  <si>
    <t>PTEVRS1264</t>
  </si>
  <si>
    <t>PTFN019FT1</t>
  </si>
  <si>
    <t>SMART MULTI TOOL BLADE 19MM WOOD SINGLE     019FT1</t>
  </si>
  <si>
    <t>PTFN032BM1</t>
  </si>
  <si>
    <t>SMART MULTI TOOL BLADE 32MM BIMETAL      032BM1</t>
  </si>
  <si>
    <t>PTFN032BM3</t>
  </si>
  <si>
    <t>SMART MULTI TOOL BLADE 32MM BIMETAL PK 3    032BM3</t>
  </si>
  <si>
    <t>PTFN032BMT1</t>
  </si>
  <si>
    <t>SMART MULTI TOOL BLADE 32MM BIMETAL TITANIUM SINGLE  032BMT1</t>
  </si>
  <si>
    <t>PTFN032CTL1</t>
  </si>
  <si>
    <t>SMART MULTI TOOL BLADE 32MM LONG REACH WOOD SINGLE 032CTL1</t>
  </si>
  <si>
    <t>PTFN032JT1</t>
  </si>
  <si>
    <t>SMART PROF RANGE 32MM JAPANESE SAW BLADE 032JT1</t>
  </si>
  <si>
    <t>PTFN035HCT1</t>
  </si>
  <si>
    <t>SMART FANG HARDWOOD BLADE 35MM   035HCT1</t>
  </si>
  <si>
    <t>PTFN044BMT1</t>
  </si>
  <si>
    <t>SMART MULTI TOOL BLADE 44MM BIMETAL TITANIUM SINGLE 044BMT1</t>
  </si>
  <si>
    <t>PTFN044BMT3</t>
  </si>
  <si>
    <t>SMART MULTI TOOL BLADE 44MM BIMETAL TITANIUM PACK 3 044BMT3</t>
  </si>
  <si>
    <t>PTFN063HCT1</t>
  </si>
  <si>
    <t>SMART FANG HARDWOOD BLADE 63MM   063HCT1</t>
  </si>
  <si>
    <t>PTFN063JT1</t>
  </si>
  <si>
    <t>SMART PROF RANGE 63MM JAPANESE SAW BLADE 063JT1</t>
  </si>
  <si>
    <t>PTFN075SB1</t>
  </si>
  <si>
    <t>SMART MULTI TOOL BLADE HSS SEGMENT     075SB1</t>
  </si>
  <si>
    <t>PTFN82HSSPB2</t>
  </si>
  <si>
    <t>SMART 82MM HSS PLANER BLADE INSERTS 2PC PACKET  82HSSPB2</t>
  </si>
  <si>
    <t>PTFN82TCTPB2</t>
  </si>
  <si>
    <t>SMART 82MM TCT PLANER BLADE INSERTS 2PC PACKET 82TCTPB2</t>
  </si>
  <si>
    <t>PTFNCRB1</t>
  </si>
  <si>
    <t>SMART MULTI TOOL TUNGSTEN CARBIDE RASP     CRB1</t>
  </si>
  <si>
    <t>PTFNDSB1</t>
  </si>
  <si>
    <t>SMART MULTI TOOL DIAMOND GROUT REMOVAL BLADE     DSB1</t>
  </si>
  <si>
    <t>PTFNH35MB1</t>
  </si>
  <si>
    <t>SMART MULTI TOOL BLADE 35MM TCT METAL BUSTER 1PC H35MB1</t>
  </si>
  <si>
    <t>PTFNH4MAK</t>
  </si>
  <si>
    <t>SMART MULTI TOOL BLADE SET PACK 4   H4MAK</t>
  </si>
  <si>
    <t>PTFNRSB1</t>
  </si>
  <si>
    <t>SMART MULTI TOOL RIGID SCRAPER BLADE     RSB1</t>
  </si>
  <si>
    <t>PTFNSMT300P</t>
  </si>
  <si>
    <t>SMART MULTI TOOL QUICK RELEASE 300 WATT C/W CASE SMT300P</t>
  </si>
  <si>
    <t>PTFNSP082</t>
  </si>
  <si>
    <t>SMART MULTI TOOL SANDING PAD     SP082</t>
  </si>
  <si>
    <t>PTHIL282301</t>
  </si>
  <si>
    <t>HILTI NARROW-FLAT CHISEL TE - CP FM  25  282301</t>
  </si>
  <si>
    <t>PTHIL409191</t>
  </si>
  <si>
    <t>PTHIL409197</t>
  </si>
  <si>
    <t>PTHT402543</t>
  </si>
  <si>
    <t>HITACHI SYSTEM CASE TROLLEY   402543</t>
  </si>
  <si>
    <t>PTHT402544</t>
  </si>
  <si>
    <t>HITACHI SYSTEM CASE 1   402544</t>
  </si>
  <si>
    <t>PTHT402545</t>
  </si>
  <si>
    <t>HITACHI SYSTEM CASE 2   402545</t>
  </si>
  <si>
    <t>PTHT402546</t>
  </si>
  <si>
    <t>HITACHI SYSTEM CASE 3   402546</t>
  </si>
  <si>
    <t>PTHT402547</t>
  </si>
  <si>
    <t>HITACHI SYSTEM CASE 4   402547</t>
  </si>
  <si>
    <t>PTHT75470</t>
  </si>
  <si>
    <t>HITACHI 82MM TCT DBL EDGE PLANER BLADES - 1 PAIR 750470</t>
  </si>
  <si>
    <t>PTHT75471</t>
  </si>
  <si>
    <t>HITACHI 82MM TCT DBL EDGE PLANER BLADES 10PC IN CASE 750471</t>
  </si>
  <si>
    <t>PTHT963558</t>
  </si>
  <si>
    <t>HITACHI RUBBER SLEEVE TOOL ADAPTOR (32MM ID) 963558</t>
  </si>
  <si>
    <t>PTHTAERO2621PC</t>
  </si>
  <si>
    <t>NILFISK 25L WET &amp; DRY VACUUM + DUST EXTRACTOR  AERO26-21PC</t>
  </si>
  <si>
    <t>PTKC11813290</t>
  </si>
  <si>
    <t>PTKC14285080</t>
  </si>
  <si>
    <t>KARCHER WET &amp; DRY VACUUM NT 27/1</t>
  </si>
  <si>
    <t>PTKC69043510</t>
  </si>
  <si>
    <t>KARCHER ADV FLEECE FILTER BAGS PKT OF 5 FOR NT 35/1</t>
  </si>
  <si>
    <t>PTKSEDS0320</t>
  </si>
  <si>
    <t>KAWASAKI 18V CORDLESS DRILL (23+1) 2 BATTERIES EDS0320</t>
  </si>
  <si>
    <t>PTMK1223211</t>
  </si>
  <si>
    <t>MAKITA DUST BAG FOR 4014NV/LS1400/UB1101/DUB182Z 122321-1</t>
  </si>
  <si>
    <t>PTMK1934492</t>
  </si>
  <si>
    <t>MAKITA DUST COLLECTION COVER FOR 3706 193449-2</t>
  </si>
  <si>
    <t>PTMK1934727</t>
  </si>
  <si>
    <t>MAKITA DUST COLLECTOR SET FOR HR2440 193472-7</t>
  </si>
  <si>
    <t>PTMK1943677</t>
  </si>
  <si>
    <t>MAKITA 3.0M GUIDE RAIL   194367-7</t>
  </si>
  <si>
    <t>PTMK1943685</t>
  </si>
  <si>
    <t>MAKITA 1.4M GUIDE RAIL   194368-5</t>
  </si>
  <si>
    <t>PTMK1952399</t>
  </si>
  <si>
    <t>MAKITA DUST COLLECTING WHEEL GUARD 5'' 195239-9</t>
  </si>
  <si>
    <t>PTMK1953866</t>
  </si>
  <si>
    <t>MAKITA DUST COLLECT COVER SET FOR GA9020 195386-6</t>
  </si>
  <si>
    <t>PTMK1955460</t>
  </si>
  <si>
    <t>MAKITA FRONT CUFF 24 SET FOR DVC860L 195546-0</t>
  </si>
  <si>
    <t>PTMK1968453</t>
  </si>
  <si>
    <t>MAKITA DUST COLLECT WHEEL GUARD 196845-3</t>
  </si>
  <si>
    <t>PTMK1968479</t>
  </si>
  <si>
    <t>MAKITA 4 PORT MULTI CHARGER DC18SF 196847-9</t>
  </si>
  <si>
    <t>PTMK1968584</t>
  </si>
  <si>
    <t>MAKITA DUST EXTRACTION SYSTEM FOR HR5212C 196858-4</t>
  </si>
  <si>
    <t>PTMK1971488</t>
  </si>
  <si>
    <t>MAKITA VACUUM ATTACHMENT SET FOR HM1812 197148-8</t>
  </si>
  <si>
    <t>PTMK1976284</t>
  </si>
  <si>
    <t>MAKITA POWER PACK 2X5.0AH BATTERIES &amp; RAPID CHARGER 197628-4</t>
  </si>
  <si>
    <t>PTMK2012NB</t>
  </si>
  <si>
    <t>MAKITA 1650 WATT THICKNESSER  2012NB</t>
  </si>
  <si>
    <t>PTMK4131</t>
  </si>
  <si>
    <t>MAKITA 185MM METAL CUTTER CIRC SAW 1100W 4131</t>
  </si>
  <si>
    <t>PTMK4174085</t>
  </si>
  <si>
    <t>MAKITA JOINT (FESTO) ADAPTOR 417408-5</t>
  </si>
  <si>
    <t>PTMK4177651</t>
  </si>
  <si>
    <t>MAKITA FRONT CUFF 22MM FOR VC2510 417765-1</t>
  </si>
  <si>
    <t>PTMK4329K</t>
  </si>
  <si>
    <t>MAKITA ORBITAL JIGSAW &amp; CARRY CASE 4329K</t>
  </si>
  <si>
    <t>PTMK4350FCT</t>
  </si>
  <si>
    <t>MAKITA JIGSAW 720W 4350FCT</t>
  </si>
  <si>
    <t>PTMK4351FCT</t>
  </si>
  <si>
    <t>MAKITA JIG SAW 720W  4351FCT</t>
  </si>
  <si>
    <t>PTMK5007MGK</t>
  </si>
  <si>
    <t>MAKITA 185MM CIRCULAR SAW 1800W 5007MGK</t>
  </si>
  <si>
    <t>PTMK5057KB</t>
  </si>
  <si>
    <t>MAKITA 185MM DUSTLESS CIRCULAR SAW 1400W 5057KB</t>
  </si>
  <si>
    <t>PTMK63004</t>
  </si>
  <si>
    <t>MAKITA 13MM DRILL 4 SPD KEYLESS CHUCK 650W 6300-4</t>
  </si>
  <si>
    <t>PTMK6413</t>
  </si>
  <si>
    <t>MAKITA 10MM DRILL VARIABLE SPEED 450W 6413</t>
  </si>
  <si>
    <t>PTMK6846</t>
  </si>
  <si>
    <t>MAKITA AUTO FEED SCREWDRIVER   6846</t>
  </si>
  <si>
    <t>PTMK7419</t>
  </si>
  <si>
    <t>MAKITA CORK RUBBER PLATE FOR 9900B 423015-4</t>
  </si>
  <si>
    <t>PTMK7422</t>
  </si>
  <si>
    <t>MAKITA GRAPHITE PAD FOR 9900B MAK7422 423027-7</t>
  </si>
  <si>
    <t>PTMK7513</t>
  </si>
  <si>
    <t>MAKITA CORK RUBBER PLATE FOR 9924DB 423035-8</t>
  </si>
  <si>
    <t>PTMK9403</t>
  </si>
  <si>
    <t>MAKITA BELT SANDER 100X610MM 1200W 9403</t>
  </si>
  <si>
    <t>PTMK9404</t>
  </si>
  <si>
    <t>MAKITA BELT SANDER 100X610MM 1010W 9404</t>
  </si>
  <si>
    <t>PTMK9558NB</t>
  </si>
  <si>
    <t>MAKITA 125MM ANGLE GRINDER    840W  9558NB</t>
  </si>
  <si>
    <t>PTMK9565P</t>
  </si>
  <si>
    <t>MAKITA 125MM ANGLE GRINDER PADDLE SWITCH 1100W 9565P</t>
  </si>
  <si>
    <t>PTMK9924DB</t>
  </si>
  <si>
    <t>MAKITA BELT SANDER 76/100X610MM 850W 9924DB</t>
  </si>
  <si>
    <t>PTMKA86088</t>
  </si>
  <si>
    <t>MAKITA SAW BLADE TCT 185X20MM 28T A-86088</t>
  </si>
  <si>
    <t>PTMKB06890</t>
  </si>
  <si>
    <t>MAKITA JIGSAW BLADES NO.B-60 CARD 3 B-06890</t>
  </si>
  <si>
    <t>PTMKB10481</t>
  </si>
  <si>
    <t>MAKITA DRIVE BITS FOR 6842 SCREW GUN   B-10481   PACK OF 5</t>
  </si>
  <si>
    <t>PTMKB10481E</t>
  </si>
  <si>
    <t>MAKITA DRIVE BITS FOR 6842 SCREW GUN B-10481 PER EACH</t>
  </si>
  <si>
    <t>PTMKB15089</t>
  </si>
  <si>
    <t>MAKITA SAW BLADE BLUEMAK TCT 165 X 20 X 40T B-15089</t>
  </si>
  <si>
    <t>PTMKB15148</t>
  </si>
  <si>
    <t>MAKITA SAW BLADE BLUEMAK TCT 185 X 20 X 24T B-15148</t>
  </si>
  <si>
    <t>PTMKB15154</t>
  </si>
  <si>
    <t>MAKITA SAW BLADE BLUEMAK TCT 185 X 20 X 40T B-15154</t>
  </si>
  <si>
    <t>PTMKB15338</t>
  </si>
  <si>
    <t>MAKITA SAW BLADE BLUEMAK TCT 260 X 25 X 50T B-15338</t>
  </si>
  <si>
    <t>PTMKB15350</t>
  </si>
  <si>
    <t>MAKITA SAW BLADE BLUEMAK TCT 305 X 25 X 60T B-15350</t>
  </si>
  <si>
    <t>PTMKB15534</t>
  </si>
  <si>
    <t>MAKITA PLUNGE SAW BLADE TCT 165 X 20 48T  B-15534</t>
  </si>
  <si>
    <t>PTMKB15615</t>
  </si>
  <si>
    <t>MAKITA MITRE SAW BLADE TCT ALUMINIUM 190MM 60T B-15615</t>
  </si>
  <si>
    <t>PTMKB20650</t>
  </si>
  <si>
    <t>MAKITA SAW BLADE PCD 185 X 20 X 4T   B-20650</t>
  </si>
  <si>
    <t>PTMKB20971</t>
  </si>
  <si>
    <t>MAKITA SAW BLADE PCD 165 X 20 X 4T B20971</t>
  </si>
  <si>
    <t>PTMKBBA520</t>
  </si>
  <si>
    <t>PTMKBL1815N</t>
  </si>
  <si>
    <t>MAKITA 18V BATTERY 1.5AH LITHIUM-ION BL1815N</t>
  </si>
  <si>
    <t>PTMKBL1840B</t>
  </si>
  <si>
    <t>MAKITA 18V BATTERY 4.0AH LITHIUM-ION BL1840B</t>
  </si>
  <si>
    <t>PTMKBL1850B</t>
  </si>
  <si>
    <t>MAKITA 18V BATTERY 5.0AH LITHIUM-ION BL1850B</t>
  </si>
  <si>
    <t>PTMKBO5030</t>
  </si>
  <si>
    <t>PTMKBO6030</t>
  </si>
  <si>
    <t>MAKITA RANDOM ORBITAL SANDER 150MM 310W BO6030</t>
  </si>
  <si>
    <t>PTMKBO6050J</t>
  </si>
  <si>
    <t>MAKITA RANDOM ORBITAL SANDER 150MM 750W BO6050J</t>
  </si>
  <si>
    <t>PTMKCB100</t>
  </si>
  <si>
    <t>MAKITA CARBON BRUSH CB100     181030-1</t>
  </si>
  <si>
    <t>PTMKCB440</t>
  </si>
  <si>
    <t>MAKITA CARBON BRUSH CB440    194427-5</t>
  </si>
  <si>
    <t>PTMKDBO180Z</t>
  </si>
  <si>
    <t>MAKITA 18V 123MM RANDOM ORBITAL SANDER SKIN DBO180Z</t>
  </si>
  <si>
    <t>PTMKDC18RC</t>
  </si>
  <si>
    <t>MAKITA 7.2-18V FAST BATTERY CHARGER DC18RC 195589-2</t>
  </si>
  <si>
    <t>PTMKDCG180ZB</t>
  </si>
  <si>
    <t>MAKITA 18V LI-ION CAULKING GUN 600ML SKIN  DCG180ZB</t>
  </si>
  <si>
    <t>PTMKDCL180Z</t>
  </si>
  <si>
    <t>MAKITA 18V LXT CORDLESS VACUUM SKIN ONLY DCL180Z</t>
  </si>
  <si>
    <t>PTMKDDA350Z</t>
  </si>
  <si>
    <t>MAKITA 18V LXT 10MM CORDLESS ANGLE DRILL SKIN DDA350Z</t>
  </si>
  <si>
    <t>PTMKDDF481Z</t>
  </si>
  <si>
    <t>MAKITA 18V C/LESS BRUSHLESS DRIVER DRILL 115NM SKIN DDF481Z</t>
  </si>
  <si>
    <t>PTMKDEAWST06</t>
  </si>
  <si>
    <t>MAKITA MITRE SAW STAND DEAWST-06</t>
  </si>
  <si>
    <t>PTMKDGA452Z</t>
  </si>
  <si>
    <t>MAKITA 18V 115MM CORDLESS GRINDER SKIN DGA452Z</t>
  </si>
  <si>
    <t>PTMKDGA504Z</t>
  </si>
  <si>
    <t>MAKITA 18V 125MM C/LESS B/LESS ANGLE GRINDER SKIN DGA504Z</t>
  </si>
  <si>
    <t>PTMKDGA508Z</t>
  </si>
  <si>
    <t>MAKITA 18V 125MM CORDLESS B/LESS ANGLE GRINDER SKIN DGA508Z</t>
  </si>
  <si>
    <t>PTMKDHP458Z</t>
  </si>
  <si>
    <t>MAKITA 18V 13MM CORDLESS HAMMER DRILL DRIVER SKIN DHP458Z</t>
  </si>
  <si>
    <t>PTMKDHP481Z</t>
  </si>
  <si>
    <t>MAKITA 18V 13MM C/LESS B/LESS HAMMER DRILL SKIN  DHP481Z</t>
  </si>
  <si>
    <t>PTMKDHS630Z</t>
  </si>
  <si>
    <t>MAKITA 18V 165MM CORDLESS CIRCULAR SAW SKIN DHS630Z</t>
  </si>
  <si>
    <t>PTMKDHS680Z</t>
  </si>
  <si>
    <t>MAKITA 18V 165MM BRUSHLESS CIRCULAR SAW SKIN DHS680Z</t>
  </si>
  <si>
    <t>PTMKDJR183Z</t>
  </si>
  <si>
    <t>MAKITA 18V LXT CORDLESS RECIPRO SAW SKIN DJR183Z</t>
  </si>
  <si>
    <t>PTMKDJR187Z</t>
  </si>
  <si>
    <t>MAKITA 18V CORDLESS B/LESS RECIPROCATING SAW SKIN DJR187Z</t>
  </si>
  <si>
    <t>PTMKDJV180Z</t>
  </si>
  <si>
    <t>MAKITA 18V CORDLESS JIG SAW SKIN DJV180Z</t>
  </si>
  <si>
    <t>PTMKDJV181Z</t>
  </si>
  <si>
    <t>MAKITA 18V C/LESS BRUSHLESS JIGSAW BARREL GRIP SKIN DJV181Z</t>
  </si>
  <si>
    <t>PTMKDJV182Z</t>
  </si>
  <si>
    <t>MAKITA 18V CORDLESS BRUSHLESS JIGSAW SKIN ONLY DJV182Z</t>
  </si>
  <si>
    <t>PTMKDKP180Z</t>
  </si>
  <si>
    <t>MAKITA 18V 82MM CORDLESS PLANER SKIN DKP180Z</t>
  </si>
  <si>
    <t>PTMKDLS714Z</t>
  </si>
  <si>
    <t>MAKITA 36V (2X18V) 190MM BRUSHLESS MITRE SAW SKIN DLS714Z</t>
  </si>
  <si>
    <t>PTMKDLX2131X</t>
  </si>
  <si>
    <t>MAKITA 18V CL 2PC HAM DRILL &amp; IMP DRIVER KIT 3.0AH DLX2131X</t>
  </si>
  <si>
    <t>PTMKDLX2145T</t>
  </si>
  <si>
    <t>MAKITA 18V LXT 2PC HAM DRILL &amp; IMP DRIVER KIT 5.0AH DLX2145T</t>
  </si>
  <si>
    <t>PTMKDLX2175T</t>
  </si>
  <si>
    <t>MAKITA 18V 2 PIECE COMBO DF481+TD154 5.0AH  DLX2175T</t>
  </si>
  <si>
    <t>PTMKDLX2176T</t>
  </si>
  <si>
    <t>MAKITA 18V 2 PIECE COMBO KIT 5.0AH DHP481 + DTD154</t>
  </si>
  <si>
    <t>PTMKDLX3063T</t>
  </si>
  <si>
    <t>MAKITA 18V 3 PIECE BRUSHLESS COMBO 5.0AH DLX3063T</t>
  </si>
  <si>
    <t>PTMKDLX4082T</t>
  </si>
  <si>
    <t>MAKITA 18V 4 PIECE BRUSHLESS COMBO KIT DLX4082T</t>
  </si>
  <si>
    <t>PTMKDML805</t>
  </si>
  <si>
    <t>MAKITA 18V LXT LED FLOOD LIGHT AC/DC DML805</t>
  </si>
  <si>
    <t>PTMKDMR107</t>
  </si>
  <si>
    <t>MAKITA 7.2V-18V CXT CORDLESS JOB SITE RADIO SKIN ONLY DMR107</t>
  </si>
  <si>
    <t>PTMKDMR200</t>
  </si>
  <si>
    <t>MAKITA 18V CXT/12V LXT BLUETOOTH SPEAKER DMR200</t>
  </si>
  <si>
    <t>PTMKDTM50Z</t>
  </si>
  <si>
    <t>MAKITA 18V MULTI TOOL SKIN ONLY  DTM50Z</t>
  </si>
  <si>
    <t>PTMKDTM51RFEX5</t>
  </si>
  <si>
    <t>MAKITA 18V TOOLLESS MULTI TOOL CORDLESS 3AH DTM51RFEX5</t>
  </si>
  <si>
    <t>PTMKDTW1001Z</t>
  </si>
  <si>
    <t>MAKITA 18V B/LESS IMPACT WRENCH 3/4IN SKIN DTW1001Z</t>
  </si>
  <si>
    <t>PTMKDTW1002Z</t>
  </si>
  <si>
    <t>MAKITA 18V B/LESS IMPACT WRENCH 1/2IN SKIN DTW1002Z</t>
  </si>
  <si>
    <t>PTMKDUB182Z</t>
  </si>
  <si>
    <t>MAKITA 18V LXT CORDLESS BLOWER 525MM SKIN DUB182Z</t>
  </si>
  <si>
    <t>PTMKDUB183Z</t>
  </si>
  <si>
    <t>MAKITA 18V LXT CORDLESS BLOWER 845MM SKIN DUB183Z</t>
  </si>
  <si>
    <t>PTMKDUH523Z</t>
  </si>
  <si>
    <t>MAKITA 18V LXT CORDLESS HEDGE TRIMMER SKIN ONLY DUH523Z</t>
  </si>
  <si>
    <t>PTMKDVC260Z</t>
  </si>
  <si>
    <t>MAKITA 36V (2X18V) LXT BL BACKPACK VACUUM SKIN DVC260Z</t>
  </si>
  <si>
    <t>PTMKDVC350Z</t>
  </si>
  <si>
    <t>MAKITA 18V LXT VACUUM CLEANER SKIN ONLY DVC350Z</t>
  </si>
  <si>
    <t>PTMKDVC860LZ</t>
  </si>
  <si>
    <t>MAKITA 36V (2X18V) LXT VACUUM AC/DC SKIN ONLY DVC860LZ</t>
  </si>
  <si>
    <t>PTMKGA5021C</t>
  </si>
  <si>
    <t>MAKITA 125MM ANGLE GRINDER  GA5021C</t>
  </si>
  <si>
    <t>PTMKGF600SE</t>
  </si>
  <si>
    <t>MAKITA GAS BRAD NAILER 16 GA  GF600SE</t>
  </si>
  <si>
    <t>PTMKHG6020</t>
  </si>
  <si>
    <t>MAKITA HEAT GUN 2000W 50-600C   HG6020</t>
  </si>
  <si>
    <t>PTMKHP2010N</t>
  </si>
  <si>
    <t>MAKITA 13MM HAMMER DRILL 2 SPEED 750W HP2010N</t>
  </si>
  <si>
    <t>PTMKHP2050H</t>
  </si>
  <si>
    <t>MAKITA 20MM HAMMER DRILL 2 SPEED 720W HP2050H</t>
  </si>
  <si>
    <t>PTMKHP2070F</t>
  </si>
  <si>
    <t>MAKITA 13MM HAMMER DRILL 2 SPEED 1010W WITH MAKLITE  HP2070F</t>
  </si>
  <si>
    <t>PTMKHR3200C</t>
  </si>
  <si>
    <t>MAKITA 32MM ROTARY HAMMER  3 MODE HR3200C</t>
  </si>
  <si>
    <t>PTMKHR3210C</t>
  </si>
  <si>
    <t>MAKITA 32MM ROTARY HAMMER AVT HR3210C</t>
  </si>
  <si>
    <t>PTMKHR4013C</t>
  </si>
  <si>
    <t>MAKITA 40MM ROTARY HAMMER DRILL AVT  HR4013C</t>
  </si>
  <si>
    <t>PTMKHS6600</t>
  </si>
  <si>
    <t>MAKITA 165MM CIRCULAR SAW 1050W HS6600</t>
  </si>
  <si>
    <t>PTMKHS7600</t>
  </si>
  <si>
    <t>MAKITA 185MM CIRCULAR SAW 1200W HS7600</t>
  </si>
  <si>
    <t>PTMKJN1601</t>
  </si>
  <si>
    <t>PTMKJR3050T</t>
  </si>
  <si>
    <t>MAKITA RECIPRO SAW 1010W      JR3050T</t>
  </si>
  <si>
    <t>PTMKJS1601</t>
  </si>
  <si>
    <t>MAKITA STRAIGHT SHEAR 1.6MM CAPACITY 380W     JS1601</t>
  </si>
  <si>
    <t>PTMKJVO600K</t>
  </si>
  <si>
    <t>MAKITA JIGSAW 650W WITH CARRY CASE JV0600K</t>
  </si>
  <si>
    <t>PTMKKP0800K</t>
  </si>
  <si>
    <t>MAKITA 82MM PLANER 620W WITH CASE KP0800K</t>
  </si>
  <si>
    <t>PTMKLD050P</t>
  </si>
  <si>
    <t>MAKITA LASER DISTANCE METER 50M    LD050P</t>
  </si>
  <si>
    <t>PTMKLD080P</t>
  </si>
  <si>
    <t>MAKITA LASER DISTANCE METER 80M    LD080P</t>
  </si>
  <si>
    <t>PTMKLS1018L</t>
  </si>
  <si>
    <t>MAKITA 260MM SLIDE COMPOUND SAW  LS1018L</t>
  </si>
  <si>
    <t>PTMKP46975</t>
  </si>
  <si>
    <t>MAKITA RECIPRO BLADES P-46975 BI METAL 225MM 10 TPI PKT 3</t>
  </si>
  <si>
    <t>PTMKP70378</t>
  </si>
  <si>
    <t>MAKITA ADAPTOR 27 QUICK SYSTEM FOR 447L P-70378</t>
  </si>
  <si>
    <t>PTMKP70415</t>
  </si>
  <si>
    <t>MAKITA HOSE SOCKET FOR 446L P-70415</t>
  </si>
  <si>
    <t>PTMKP70421</t>
  </si>
  <si>
    <t>MAKITA JOINT 36 ANTISTATIC FOR 446L P-70421</t>
  </si>
  <si>
    <t>PTMKP81745</t>
  </si>
  <si>
    <t>MAKITA POWER TOOL ADAPTOR FOR VC2012L P-81745</t>
  </si>
  <si>
    <t>PTMKPJ7000</t>
  </si>
  <si>
    <t>MAKITA BISCUIT JOINER     PJ7000</t>
  </si>
  <si>
    <t>PTMKRP0900K</t>
  </si>
  <si>
    <t>MAKITA 6MM PLUNGE ROUTER 900W W/CASE RP0900K</t>
  </si>
  <si>
    <t>PTMKRT0700CX2</t>
  </si>
  <si>
    <t>MAKITA 6.35MM TRIMMER KIT WITH 2 ATTACHMENTS RT0700CX2</t>
  </si>
  <si>
    <t>PTMKRTO700C</t>
  </si>
  <si>
    <t>MAKITA 6.35MM LAMINATE TRIMMER 710W RT0700C</t>
  </si>
  <si>
    <t>PTMKSP6000J</t>
  </si>
  <si>
    <t>MAKITA 165MM PLUNGE CUT CIRCULAR SAW 1300W SP6000J</t>
  </si>
  <si>
    <t>PTMKTM3000CX7</t>
  </si>
  <si>
    <t>MAKITA MULTI TOOL 320W WITH ACCESSORIES TM3000CX7</t>
  </si>
  <si>
    <t>PTMKTM3010CX4</t>
  </si>
  <si>
    <t>MAKITA MULTI TOOL TOOLLESS 320W TM3010CX4</t>
  </si>
  <si>
    <t>PTMKUC4041A</t>
  </si>
  <si>
    <t>MAKITA 400MM ELECTRIC CHAINSAW UC4041A</t>
  </si>
  <si>
    <t>PTMKVC2012L</t>
  </si>
  <si>
    <t>MAKITA WET &amp; DRY VACUUM CLEANER 20L 1000W VC2012L</t>
  </si>
  <si>
    <t>PTNF107400032</t>
  </si>
  <si>
    <t>NILFISK 36MM 2 X 1M ALUMINIUM TUBES    107400032</t>
  </si>
  <si>
    <t>PTNF11985</t>
  </si>
  <si>
    <t>NILFISK 36MM UNIVERSAL HOSE-PER METRE (MAX LGTH 20M) 11985</t>
  </si>
  <si>
    <t>PTNFC12076PCAD</t>
  </si>
  <si>
    <t>PTPFPSBCS10</t>
  </si>
  <si>
    <t>SMART-BIT 10G CONCRETE SHT COUNTERSINKING TOOL INC SPR 2BITS</t>
  </si>
  <si>
    <t>PTPFPSBG08RB</t>
  </si>
  <si>
    <t>SMART BIT NO.8 REPLACEMENT BITS 5 PC  PSBG08RB</t>
  </si>
  <si>
    <t>PTPFPSBG10RB</t>
  </si>
  <si>
    <t>SMART BIT NO.10 REPLACEMENT BITS 5 PC  PSBG10RB</t>
  </si>
  <si>
    <t>PTPL902473</t>
  </si>
  <si>
    <t>PASLODE ANGLED BRADDER NO MAR TIP 3PK IM250A-Li 902473</t>
  </si>
  <si>
    <t>PTPLB20543A</t>
  </si>
  <si>
    <t>PASLODE IMPULSE LITHIUM-ION BATTERY B20543A</t>
  </si>
  <si>
    <t>PTPLB20543B</t>
  </si>
  <si>
    <t>PASLODE IMPULSE LITHIUM-ION BATTERY CHARGER KIT B20543B</t>
  </si>
  <si>
    <t>PTPLB20543F</t>
  </si>
  <si>
    <t>PASLODE IMPULSE TWIST N LOCK LONG FUEL CELL B20543F</t>
  </si>
  <si>
    <t>PTPLB20543P</t>
  </si>
  <si>
    <t>PASLODE IMPULSE FRAMEMASTER-LI POWERVENT FRAMING NAILER</t>
  </si>
  <si>
    <t>PTPLB20544F</t>
  </si>
  <si>
    <t>PASLODE IMPULSE OIL 125ML B20544F</t>
  </si>
  <si>
    <t>PTPLB20544L</t>
  </si>
  <si>
    <t>PASLODE IMPULSE DEGREASER 350G B20544L</t>
  </si>
  <si>
    <t>PTPLB20544N</t>
  </si>
  <si>
    <t>PASLODE STR BRADDER NO MAR TIP 3PK IM250S-Li  IM250S IM250A</t>
  </si>
  <si>
    <t>PTPLB20721</t>
  </si>
  <si>
    <t>PASLODE IMPULSE IM250A-LI 1.6MM ANGLED BRADDER B20721</t>
  </si>
  <si>
    <t>PTPLB30150</t>
  </si>
  <si>
    <t>PASLODE IMPULSE IM90i BATTERY B30150</t>
  </si>
  <si>
    <t>PTPLZB20542</t>
  </si>
  <si>
    <t>PASLODE IMPULSE IM200S STAPLER BATTERY B20542</t>
  </si>
  <si>
    <t>PTPLZB20544B</t>
  </si>
  <si>
    <t>PASLODE IMPULSE QUICK BATTERY CHARGER KIT B20544B</t>
  </si>
  <si>
    <t>PTPLZB20544E</t>
  </si>
  <si>
    <t>PASLODE IMPULSE NI-CAD BATTERY B20544E</t>
  </si>
  <si>
    <t>PTPLZB20544G</t>
  </si>
  <si>
    <t>PASLODE IMPULSE FRAMEMASTER NO MAR(K) GUIDE ORANGE B20544G</t>
  </si>
  <si>
    <t>PTPRO300SM25KA</t>
  </si>
  <si>
    <t>PRO SERIES QUIK DRIVE TOOL WITH MAKITA FS2500 SCREWGUN</t>
  </si>
  <si>
    <t>PTQDEXTG2</t>
  </si>
  <si>
    <t>QUIKDRIVE EXTENSION ATTACHMENT FOR ALL QUIK DRIVE MODELS</t>
  </si>
  <si>
    <t>PTRSSPITFIREC75</t>
  </si>
  <si>
    <t>RAMSET SPITFIRE C75 75MM MAGAZINE TOOL   SPITFIRE-C75</t>
  </si>
  <si>
    <t>Kahlo Bath 1675 with Upstands</t>
  </si>
  <si>
    <t>Kahlo Bath 1800 with Upstands</t>
  </si>
  <si>
    <t>Kahlo Spa 1675 with Upstands</t>
  </si>
  <si>
    <t>Kahlo Whisper 1675 with Upstands</t>
  </si>
  <si>
    <t>Kahlo Whisper &amp; Mini 1675 with Upstands</t>
  </si>
  <si>
    <t>Kahlo Hydrotherapy 1675 with Upstands</t>
  </si>
  <si>
    <t>Kahlo Whisper 1800 with Upstands</t>
  </si>
  <si>
    <t>Kahlo Whisper &amp; Mini 1800 with Upstands</t>
  </si>
  <si>
    <t>Kahlo Spa 1800 with Upstands</t>
  </si>
  <si>
    <t>Kahlo Hydrotherapy 1800 with Upstands</t>
  </si>
  <si>
    <t>Riva Classic 750 1DR Std Wall White Durashell Rubik</t>
  </si>
  <si>
    <t xml:space="preserve">Riva Classic 750 1DR Std Wall Woodgrain Rubik </t>
  </si>
  <si>
    <t>Riva Classic 750 2DR Maxi Wall White Durashell Rubik</t>
  </si>
  <si>
    <t xml:space="preserve">Riva Classic 750 2DR Maxi Wall Woodgrain Rubik </t>
  </si>
  <si>
    <t>Riva Classic 750 2DR Floor White Durashell Rubik</t>
  </si>
  <si>
    <t>Riva Classic 750 2DR Floor Woodgrain Rubik</t>
  </si>
  <si>
    <t>Riva Classic 900 1DR Std Wall White Durashell Rubik</t>
  </si>
  <si>
    <t xml:space="preserve">Riva Classic 900 1DR Std Wall Woodgrain Rubik </t>
  </si>
  <si>
    <t>Riva Classic 900 2DR Maxi Wall White Durashell Rubik</t>
  </si>
  <si>
    <t>Riva Classic 900 2DR Maxi Wall Woodgrain Rubik</t>
  </si>
  <si>
    <t>Riva Classic 900 2DR Floor White Durashell Rubik</t>
  </si>
  <si>
    <t>Riva Classic 900 2DR Floor Woodgrain Rubik</t>
  </si>
  <si>
    <t>Riva Classic 1200 1DR Std Wall White Durashell Rubik</t>
  </si>
  <si>
    <t>Riva Classic 1200 1DR Std Wall Woodgrain Rubik</t>
  </si>
  <si>
    <t>Riva Classic 1200 2DR Maxi Wall White Durashell Rubik</t>
  </si>
  <si>
    <t>Riva Classic 1200 2DR Maxi Wall Woodgrain Rubik</t>
  </si>
  <si>
    <t>Riva Classic 1200 2DR Floor White Durashell Rubik</t>
  </si>
  <si>
    <t>Riva Classic 1200 2DR Floor Woodgrain</t>
  </si>
  <si>
    <t xml:space="preserve">Riva Classic 1200 DB 1DR Std Wall White Rubik </t>
  </si>
  <si>
    <t>Riva Classic 1200 DB 1DR Std Wall Woodgrain Rubik</t>
  </si>
  <si>
    <t>Riva Classic 1200 DB 2DR Maxi Wall White Durashell Rubik</t>
  </si>
  <si>
    <t>Riva Classic 1200 DB 2DR Maxi Wall Woodgrain</t>
  </si>
  <si>
    <t>Riva Classic 1200 DB 2DR Floor White</t>
  </si>
  <si>
    <t>Riva Classic 1200 DB 2DR Floor Woodgrain</t>
  </si>
  <si>
    <t>Riva Classic 1500 4DR Maxi Wall White Durashell Palo</t>
  </si>
  <si>
    <t>Riva Classic 1500 4DR Maxi Wall Woodgrain Durashell Palo</t>
  </si>
  <si>
    <t>Riva Classic 1500 DB 2DR Std Wall White Durashell Palo</t>
  </si>
  <si>
    <t>Riva Classic 1500 DB 2DR Std Wall Woodgrain Durashell Palo</t>
  </si>
  <si>
    <t>Riva Classic 1500 DB 4DR Maxi Wall White Durashell Palo</t>
  </si>
  <si>
    <t xml:space="preserve">Riva Classic 1500 DB 4DR Maxi Wall Woodgrain Palo </t>
  </si>
  <si>
    <t>Tru Sink Mixer Chrome</t>
  </si>
  <si>
    <t>Tru Basin Mixer Chrome</t>
  </si>
  <si>
    <t>Tru Shower Mixer Chrome</t>
  </si>
  <si>
    <t>Tru Shower Diverter Mixer Chrome</t>
  </si>
  <si>
    <t>Gauguin 1675 x 780 Std Bath White</t>
  </si>
  <si>
    <t>Matisse 1655 x 745 Std Bath White</t>
  </si>
  <si>
    <t>Kahlo Bath 1675 White</t>
  </si>
  <si>
    <t>Kahlo Bath 1800 White</t>
  </si>
  <si>
    <t>Allora Flat 1000X1000 3 Wall Sq - Corner Waste</t>
  </si>
  <si>
    <t>Allora Flat 1000X1000 3 Wall Sq - Centre Waste</t>
  </si>
  <si>
    <t>Allora Moulded 1000X1000 3 Wall Sq - Corner Waste</t>
  </si>
  <si>
    <t>Allora Moulded 1000X1000 3 Wall Sq - Centre Waste</t>
  </si>
  <si>
    <t>Allora Tile 1000X1000 3 Wall Sq - Corner Waste</t>
  </si>
  <si>
    <t>Allora Tile 1000X1000 3 Wall Sq - Centre Waste</t>
  </si>
  <si>
    <t>Allora Flat 1000X1000 2 Wall Sq - Corner Waste</t>
  </si>
  <si>
    <t>Allora Flat 1000X1000 2 Wall Sq - Centre Waste</t>
  </si>
  <si>
    <t>Allora Moulded 1000X1000 2 Wall Sq - Corner Waste</t>
  </si>
  <si>
    <t>Allora Moulded 1000X1000 2 Wall Sq - Centre Waste</t>
  </si>
  <si>
    <t>Allora Tile 1000X1000 2 Wall Sq - Corner Waste</t>
  </si>
  <si>
    <t>Allora Tile 1000X1000 2 Wall Sq - Centre Waste</t>
  </si>
  <si>
    <t>Allora Flat 1200X900 2 Wall Rect - Corner Waste</t>
  </si>
  <si>
    <t>Allora Moulded 1200X900 2 Wall Rect  - Corner Waste</t>
  </si>
  <si>
    <t>Allora Tile 1200X900 2 Wall Rect - Corner Waste</t>
  </si>
  <si>
    <t>Allora Flat 900X1200 3 Wall Rect - Corner Waste</t>
  </si>
  <si>
    <t>Allora Moulded 900X1200 3 Wall Rect - Corner Waste</t>
  </si>
  <si>
    <t>Allora Tile 900X1200 3 Wall Rect - Corner Waste</t>
  </si>
  <si>
    <t>Allora Flat 900X1200 2 Wall Rect  - Corner Waste</t>
  </si>
  <si>
    <t>Allora Moulded 900X1200 2 Wall Rect - Corner Waste</t>
  </si>
  <si>
    <t>Allora Tile 900X1200 2 Wall Rect - Corner Waste</t>
  </si>
  <si>
    <t>Allora Flat 900X900 3 Wall Sq - Corner Waste</t>
  </si>
  <si>
    <t>Allora Flat 900X900 3 Wall Sq - Centre Waste</t>
  </si>
  <si>
    <t>Allora Moulded 900X900 3 Wall Sq - Corner Waste</t>
  </si>
  <si>
    <t>Allora Moulded 900X900 3 Wall Sq - Centre Waste</t>
  </si>
  <si>
    <t>Allora Tile 900X900 3 Wall Sq - Corner Waste</t>
  </si>
  <si>
    <t>Allora Tile 900X900 3 Wall Sq - Centre Waste</t>
  </si>
  <si>
    <t>Allora Flat 900X900 2 Wall Sq - Corner Waste</t>
  </si>
  <si>
    <t>Allora Flat 900X900 2 Wall Sq - Centre Waste</t>
  </si>
  <si>
    <t>Allora Moulded 900X900 2 Wall Sq - Corner Waste</t>
  </si>
  <si>
    <t>Allora Moulded 900X900 2 Wall Sq - Centre Waste</t>
  </si>
  <si>
    <t>Allora Tile 900X900 2 Wall Sq - Corner Waste</t>
  </si>
  <si>
    <t>Allora Tile 900X900 2 Wall Sq - Centre Waste</t>
  </si>
  <si>
    <t>Millennium 1000 x 1000 3 Sided Flat White</t>
  </si>
  <si>
    <t>Millennium 1000 x 1000 Angle Corner Flat White</t>
  </si>
  <si>
    <t>Millennium 1000 x 1000 2 Sided Flat White</t>
  </si>
  <si>
    <t>Millennium 1200 x 900 2 Sided Flat White</t>
  </si>
  <si>
    <t>Millennium 1200 x 900 3 Sided Flat White</t>
  </si>
  <si>
    <t>Millennium 900 x 900 3 Sided Flat White</t>
  </si>
  <si>
    <t>Millennium 900 x 900 2 Sided Flat White</t>
  </si>
  <si>
    <t>Sierra 1000 x 1000 3 Sided Flat White</t>
  </si>
  <si>
    <t>Sierra 1000 x 1000 3 Sided Moulded White</t>
  </si>
  <si>
    <t>Sierra 1000 x 1000 Angle Corner Flat White</t>
  </si>
  <si>
    <t>Sierra 1000 x 1000 Angle Corner Moulded White</t>
  </si>
  <si>
    <t>Sierra 1000 x 1000 2 Sided Flat White</t>
  </si>
  <si>
    <t>Sierra 1000 x 1000 2 Sided Moulded White</t>
  </si>
  <si>
    <t>Sierra 1200 x 900 2 Sided Flat White</t>
  </si>
  <si>
    <t>Sierra 1200 x 900 2 Sided Moulded White</t>
  </si>
  <si>
    <t>Sierra 1200 x 900 3 Sided Flat White</t>
  </si>
  <si>
    <t>Sierra 1200 x 900 3 Sided Moulded White</t>
  </si>
  <si>
    <t>Sierra 900 x 900 3 Sided Flat White</t>
  </si>
  <si>
    <t>Sierra 900 x 900 3 Sided Moulded White</t>
  </si>
  <si>
    <t>Sierra 900 x 900 Angle Corner Flat White</t>
  </si>
  <si>
    <t>Sierra 900 x 900 Angle Corner Moulded White</t>
  </si>
  <si>
    <t>Sierra 900 x 900 2 Sided Flat White</t>
  </si>
  <si>
    <t>Sierra 900 x 900 2 Sided Moulded White</t>
  </si>
  <si>
    <t>Riva 750 1D2DR Maxi Wall White Durashell Rubik</t>
  </si>
  <si>
    <t xml:space="preserve">Riva 750 1D2DR Maxi Wall Woodgrain Rubik </t>
  </si>
  <si>
    <t xml:space="preserve">Riva 750 1D2DR Floor White Rubik </t>
  </si>
  <si>
    <t xml:space="preserve">Riva 750 1D2DR Floor Woodgrain Rubik </t>
  </si>
  <si>
    <t>Riva 900 2D1DR Std Wall White Durashell Rubik</t>
  </si>
  <si>
    <t xml:space="preserve">Riva 900 2D1DR Std Wall Woodgrain Rubik </t>
  </si>
  <si>
    <t>Riva 900 2D2DR Maxi Wall White Durashell Rubik</t>
  </si>
  <si>
    <t>Riva 900 2D2DR Maxi Wall Woodgrain Rubik</t>
  </si>
  <si>
    <t>Riva 900 2D2DR Floor White Rubik</t>
  </si>
  <si>
    <t xml:space="preserve">Riva 900 2D2DR Floor Woodgrain Rubik </t>
  </si>
  <si>
    <t>Riva 1200 2D1DR Std Wall White Durashell Rubik</t>
  </si>
  <si>
    <t xml:space="preserve">Riva 1200 2D1DR Std Wall Woodgrain Rubik </t>
  </si>
  <si>
    <t>Riva 1200 2D2DR Maxi Wall White Durashell Rubik</t>
  </si>
  <si>
    <t>Riva 1200 2D2DR Maxi Wall Woodgrain Durashell Rubik</t>
  </si>
  <si>
    <t>Riva 1200 2D2DR Floor White Durashell Rubik</t>
  </si>
  <si>
    <t>Riva 1200 2D2DR Floor Woodgrain Rubik</t>
  </si>
  <si>
    <t>Riva 1200 DB 2D1DR Std Wall White Durashell Rubik</t>
  </si>
  <si>
    <t xml:space="preserve">Riva 1200 DB 2D1DR Std Wall Woodgrain Rubik </t>
  </si>
  <si>
    <t>Riva 1200 DB 2D2DR Maxi Wall White Durashell Rubik</t>
  </si>
  <si>
    <t>Riva 1200 DB 2D2DR Maxi Wall Woodgrain Rubik</t>
  </si>
  <si>
    <t>Riva 1500 3D2DR Std Wall White Durashell Palo</t>
  </si>
  <si>
    <t>Riva 1500 3D4DR Floor White Durashell Palo</t>
  </si>
  <si>
    <t>Riva 1500 3D4DR Floor Woodgrain Palo</t>
  </si>
  <si>
    <t>Riva 1500 DB 3D2DR Std Wall White Durashell Palo</t>
  </si>
  <si>
    <t>Riva 1500 DB 3D2DR Std Wall Woodgrain Durashell Palo</t>
  </si>
  <si>
    <t>Riva 1500 DB 3D4DR Maxi Wall White Durashell Palo</t>
  </si>
  <si>
    <t>Riva 1500 DB 3D4DR Maxi Wall Woodgrain Palo</t>
  </si>
  <si>
    <t xml:space="preserve">Riva 1500 DB 3D4DR Maxi Wall White Palo </t>
  </si>
  <si>
    <t xml:space="preserve">Riva 1500 DB 3D4DR Maxi Wall Woodgrain Palo </t>
  </si>
  <si>
    <t>Tru Wall Mounted Bath Spout 200mm Chrome</t>
  </si>
  <si>
    <t>Stella Pure 500 2D Wall White Durashell Linear</t>
  </si>
  <si>
    <t>Stella Pure 750 1D2DR Wall White Durashell Palo</t>
  </si>
  <si>
    <t>Stella Pure 750 1D3DR Floor White Durashell Palo</t>
  </si>
  <si>
    <t>Stella Pure 900 2D2DR Wall White Durashell Palo</t>
  </si>
  <si>
    <t>Stella Pure 900 2D3DR Floor White Durashell Palo</t>
  </si>
  <si>
    <t>Stella Pure 1200 2D3DR Floor White Durashell Palo</t>
  </si>
  <si>
    <t>25Lx405 MP-50mm Pre-Wired MEPS HWC</t>
  </si>
  <si>
    <t>45Lx488 MP-50mm Pre-Wired MEPS HWC</t>
  </si>
  <si>
    <t>90Lx488 MP-50mm Pre-Wired MEPS HWC</t>
  </si>
  <si>
    <t>135Lx488 MP-50mm PreW-3kw (2kw) MEPS HWC</t>
  </si>
  <si>
    <t>180Lx488 MP-50mm PreW-3kw(2kw) MEPS HWC</t>
  </si>
  <si>
    <t>250Lx580 MP-50mm PreW-3kw MEPS HWC</t>
  </si>
  <si>
    <t>300Lx580 MP-50mm PreW-3kw MEPS HWC</t>
  </si>
  <si>
    <t>Simplicity Basin Mixer</t>
  </si>
  <si>
    <t>Simplicity Shower Mixer</t>
  </si>
  <si>
    <t>180Lx580 MP-50mm PreW-3kw MEPS HWC</t>
  </si>
  <si>
    <t>180L MP S/Steel Int/Ext 488x1770H 3kW HW Cylinder</t>
  </si>
  <si>
    <t>250L MP S/Steel Int/Ext 580x1610H 3kW HW Cylinder</t>
  </si>
  <si>
    <t>300L MP S/Steel Int/Ext 580x1850H 3kW HW Cylinder</t>
  </si>
  <si>
    <t>Solo Minis Kitchen Mixer Swivel Spout Cp</t>
  </si>
  <si>
    <t>Milano Basin Mixer</t>
  </si>
  <si>
    <t>Milano Shower Mixer</t>
  </si>
  <si>
    <t>Spray Slide Shower 3 Fct C/W Elbow Cp</t>
  </si>
  <si>
    <t>Rotunda Multi Pressure Goose Neck Kitchen Mixer Cp</t>
  </si>
  <si>
    <t xml:space="preserve">Cashmere 600 Classic Floor Colour </t>
  </si>
  <si>
    <t>Cashmere 600 Classic Wall Colour</t>
  </si>
  <si>
    <t xml:space="preserve">Cashmere 600 Classic Floor Ultra Gloss White </t>
  </si>
  <si>
    <t>Cashmere 600 Classic Floor White Melamine</t>
  </si>
  <si>
    <t>Cashmere 600 Classic Wall White Melamine</t>
  </si>
  <si>
    <t>Cashmere 600 Double Drawer Floor Colour</t>
  </si>
  <si>
    <t>Cashmere 600 Double Drawer Wall Colour</t>
  </si>
  <si>
    <t xml:space="preserve">Cashmere 600 Double Drawer Floor Ultra Gloss White </t>
  </si>
  <si>
    <t xml:space="preserve">Cashmere 600 Double Drawer Floor White Melamine </t>
  </si>
  <si>
    <t>Cashmere 600 Drawer Open Colour</t>
  </si>
  <si>
    <t>Cashmere 600 Single Drawer Colour</t>
  </si>
  <si>
    <t xml:space="preserve">Cashmere 750 Classic Floor Colour </t>
  </si>
  <si>
    <t>Cashmere 750 Classic Wall Colour</t>
  </si>
  <si>
    <t xml:space="preserve">Cashmere 750 Classic Floor Ultra Gloss White </t>
  </si>
  <si>
    <t>Cashmere 750 Classic Floor White Melamine</t>
  </si>
  <si>
    <t>Cashmere 750 Classic Wall White Melamine</t>
  </si>
  <si>
    <t>Cashmere 750 Double Drawer Floor Colour</t>
  </si>
  <si>
    <t>Cashmere 750 Double Drawer Wall Colour</t>
  </si>
  <si>
    <t xml:space="preserve">Cashmere 750 Double Drawer Floor Ultra Gloss White </t>
  </si>
  <si>
    <t xml:space="preserve">Cashmere 750 Double Drawer Floor White Melamine </t>
  </si>
  <si>
    <t>Cashmere 750 Drawer Open Colour</t>
  </si>
  <si>
    <t>Cashmere 750 Single Drawer Colour</t>
  </si>
  <si>
    <t xml:space="preserve">Cashmere 900 Classic Floor Colour </t>
  </si>
  <si>
    <t>Cashmere 900 Classic Wall Colour</t>
  </si>
  <si>
    <t xml:space="preserve">Cashmere 900 Classic Floor Ultra Gloss White </t>
  </si>
  <si>
    <t>Cashmere 900 Classic Floor White Melamine</t>
  </si>
  <si>
    <t>Cashmere 900 Classic Wall White Melamine</t>
  </si>
  <si>
    <t>Cashmere 900 Double Drawer Floor Colour</t>
  </si>
  <si>
    <t>Cashmere 900 Double Drawer Wall Colour</t>
  </si>
  <si>
    <t xml:space="preserve">Cashmere 900 Double Drawer Floor Ultra Gloss White </t>
  </si>
  <si>
    <t xml:space="preserve">Cashmere 900 Double Drawer Floor White Melamine </t>
  </si>
  <si>
    <t>Cashmere 900 Drawer Open Colour</t>
  </si>
  <si>
    <t>Cashmere 900 Single Drawer Colour</t>
  </si>
  <si>
    <t xml:space="preserve">Cashmere 1200 Classic Floor Colour </t>
  </si>
  <si>
    <t>Cashmere 1200 Classic Wall Colour</t>
  </si>
  <si>
    <t xml:space="preserve">Cashmere 1200 Classic Floor Ultra Gloss White </t>
  </si>
  <si>
    <t>Cashmere 1200 Classic Floor White Melamine</t>
  </si>
  <si>
    <t>Cashmere 1200 Classic Wall White Melamine</t>
  </si>
  <si>
    <t>Cashmere 1200 Double Drawer Floor Colour</t>
  </si>
  <si>
    <t>Cashmere 1200 Double Drawer Wall Colour</t>
  </si>
  <si>
    <t xml:space="preserve">Cashmere 1200 Double Drawer Floor Ultra Gloss White </t>
  </si>
  <si>
    <t xml:space="preserve">Cashmere 1200 Double Drawer Floor White Melamine </t>
  </si>
  <si>
    <t>Cashmere 1200 Drawer Open Colour</t>
  </si>
  <si>
    <t>Cashmere 1200 Single Drawer Colour</t>
  </si>
  <si>
    <t xml:space="preserve">Cashmere 1200 Db Classic Floor Colour </t>
  </si>
  <si>
    <t xml:space="preserve">Cashmere 1200 Db Classic Floor Ultra Gloss White </t>
  </si>
  <si>
    <t>Cashmere 1200 Db Classic Floor White Melamine</t>
  </si>
  <si>
    <t>Cashmere 1200 Db Double Drawer Floor Colour</t>
  </si>
  <si>
    <t xml:space="preserve">Cashmere 1200 Db Double Drawer Floor Ultra Gloss White </t>
  </si>
  <si>
    <t xml:space="preserve">Cashmere 1200 Db Double Drawer Floor White Melamine </t>
  </si>
  <si>
    <t xml:space="preserve">Cashmere 1500 Db Classic Floor  Colour </t>
  </si>
  <si>
    <t xml:space="preserve">Cashmere 1500 Db Classic Floor  Ultra Gloss White </t>
  </si>
  <si>
    <t>Cashmere 1500 Db Classic Floor  White Melamine</t>
  </si>
  <si>
    <t>Cashmere 1500 Db Double Drawer Floor Colour</t>
  </si>
  <si>
    <t xml:space="preserve">Cashmere 1500 Db Double Drawer Floor Ultra Gloss White </t>
  </si>
  <si>
    <t xml:space="preserve">Cashmere 1500 Db Double Drawer Floor White Melamine </t>
  </si>
  <si>
    <t>Mahia Mirror Cabinet 400 x 500 - Colour</t>
  </si>
  <si>
    <t>Mahia Mirror Cabinet 400 x 500 - White Melamine</t>
  </si>
  <si>
    <t>Mahia Mirror Cabinet 450 x 800 - Colour</t>
  </si>
  <si>
    <t>Mahia Mirror Cabinet 450 x 800 - White Melamine</t>
  </si>
  <si>
    <t>Mahia Mirror Cabinet 600 x 800 - Colour</t>
  </si>
  <si>
    <t>Mahia Mirror Cabinet 600 x 800 - White Melamine</t>
  </si>
  <si>
    <t>Mahia Mirror Cabinet 750 x 800 - Colour</t>
  </si>
  <si>
    <t>Mahia Mirror Cabinet 750 x 800 - White Melamine</t>
  </si>
  <si>
    <t>Mahia Mirror Cabinet 900 x 800 - Colour</t>
  </si>
  <si>
    <t>Mahia Mirror Cabinet 900 x 800 - White Melamine</t>
  </si>
  <si>
    <t>Mahia Mirror Cabinet 1200 x 800 - Colour</t>
  </si>
  <si>
    <t>Mahia Mirror Cabinet 1200 x 800 - White Melamine</t>
  </si>
  <si>
    <t>Mimas 400 Floor Colour</t>
  </si>
  <si>
    <t>Mimas 400 Wall Colour</t>
  </si>
  <si>
    <t>Mimas 400 Floor Ultra Gloss White</t>
  </si>
  <si>
    <t>Mimas 400 Wall Ultra Gloss White</t>
  </si>
  <si>
    <t>Mimas 400 Floor White Melamine</t>
  </si>
  <si>
    <t>Mimas 400 Wall White Melamine</t>
  </si>
  <si>
    <t>Mimas 500 Floor Colour</t>
  </si>
  <si>
    <t>Mimas 500 Wall Colour</t>
  </si>
  <si>
    <t>Mimas 500 Floor Ultra Gloss White</t>
  </si>
  <si>
    <t>Mimas 500 Wall  Ultra Gloss White</t>
  </si>
  <si>
    <t>Mimas 500 Floor White Melamine</t>
  </si>
  <si>
    <t>Mimas 500 Wall  White Melamine</t>
  </si>
  <si>
    <t>Statesman 600 Door Only Floor Colour</t>
  </si>
  <si>
    <t>Statesman 600 Door Only Wall Colour</t>
  </si>
  <si>
    <t>Statesman 600 Door Only Floor Ultra Gloss White</t>
  </si>
  <si>
    <t>Statesman 600 Door Only Wall Ultra Gloss White</t>
  </si>
  <si>
    <t>Statesman 600 Door Only Floor White Melamine</t>
  </si>
  <si>
    <t>Statesman 600 Door Only Wall White Melamine</t>
  </si>
  <si>
    <t>Statesman 750 Classic Floor Colour</t>
  </si>
  <si>
    <t>Statesman 750 Classic Wall Colour</t>
  </si>
  <si>
    <t>Statesman 750 Classic Floor Ultra Gloss White</t>
  </si>
  <si>
    <t>Statesman 750 Classic Wall Ultra Gloss White</t>
  </si>
  <si>
    <t>Statesman 750 Classic Floor White Melamine</t>
  </si>
  <si>
    <t>Statesman 750 Classic Wall White Melamine</t>
  </si>
  <si>
    <t>Statesman 900 Classic Floor Colour</t>
  </si>
  <si>
    <t>Statesman 900 Classic Wall Colour</t>
  </si>
  <si>
    <t>Statesman 900 Classic Floor Ultra Gloss White</t>
  </si>
  <si>
    <t>Statesman 900 Classic Wall Ultra Gloss White</t>
  </si>
  <si>
    <t>Statesman 900 Classic Floor White Melamine</t>
  </si>
  <si>
    <t>Statesman 900 Classic Wall White Melamine</t>
  </si>
  <si>
    <t>Statesman 1200 Classic Floor Colour</t>
  </si>
  <si>
    <t>Statesman 1200 Classic Wall Colour</t>
  </si>
  <si>
    <t>Statesman 1200 Classic Floor Ultra Gloss White</t>
  </si>
  <si>
    <t>Statesman 1200 Classic Wall Ultra Gloss White</t>
  </si>
  <si>
    <t>Statesman 1200 Classic Floor White Melamine</t>
  </si>
  <si>
    <t>Statesman 1200 Classic Wall White Melamine</t>
  </si>
  <si>
    <t>Gauguin Spa 6 Jets</t>
  </si>
  <si>
    <t>Kahlo Spa 1675 White</t>
  </si>
  <si>
    <t>Kahlo Whisper 1675 White</t>
  </si>
  <si>
    <t>Kahlo Whisper &amp; Mini 1675 White</t>
  </si>
  <si>
    <t>Kahlo Hydrotherapy 1675 White</t>
  </si>
  <si>
    <t>Kahlo Whisper1800 White</t>
  </si>
  <si>
    <t>Kahlo Whisper &amp; Mini 1800 White</t>
  </si>
  <si>
    <t>Kahlo Spa 1800 White</t>
  </si>
  <si>
    <t>Kahlo Hydrotherapy 1800 White</t>
  </si>
  <si>
    <t>Tru Slide Shower Set Chrome</t>
  </si>
  <si>
    <t>Gauguin 1675 x 780 Std Bath in Frame</t>
  </si>
  <si>
    <t>Shower Tray 900 x 900 Angle Cnr</t>
  </si>
  <si>
    <t>Shower Tray 1000 x 1000 Angle Cnr</t>
  </si>
  <si>
    <t>600X400 Bevelled Edge Mirror</t>
  </si>
  <si>
    <t>1000X600 Bevelled Edge Mirror</t>
  </si>
  <si>
    <t>1000X500 Bevelled Edge Mirror</t>
  </si>
  <si>
    <t>1000X750 Bevelled Edge Mirror</t>
  </si>
  <si>
    <t>1000X900 Bevelled Edge Mirror</t>
  </si>
  <si>
    <t>1000X1200 Bevelled Edge Mirror</t>
  </si>
  <si>
    <t>600 x 400 Polished Edge Mirror</t>
  </si>
  <si>
    <t>600 x 1000 Polished Edge Mirror</t>
  </si>
  <si>
    <t>500 x 1000 Polished Edge Mirror</t>
  </si>
  <si>
    <t>750 x 1000  Polished Edge Mirror</t>
  </si>
  <si>
    <t>900 x 1000 Polished Edge Mirror</t>
  </si>
  <si>
    <t>1200 x 1000 Polished Edge Mirror</t>
  </si>
  <si>
    <t>Concept Bath Spout</t>
  </si>
  <si>
    <t>Milano Bath Spout</t>
  </si>
  <si>
    <t>Cox Kitchen Mixer with Spring, Dual Spray Handpiece</t>
  </si>
  <si>
    <t>Cox Kitchen Mixer with Pull Out Spray 2 Function</t>
  </si>
  <si>
    <t>Luna WFCC 4S BI Suite S/C Seat</t>
  </si>
  <si>
    <t>Luna WFCC 4S BE Suite S/C Seat</t>
  </si>
  <si>
    <t>Dorado WFCC 4S BI Suite S/C Seat</t>
  </si>
  <si>
    <t>Dorado WFCC 4S BE Suite S/C Seat</t>
  </si>
  <si>
    <t>Dax R Kitchen Mixer Square Spout</t>
  </si>
  <si>
    <t xml:space="preserve">Ovo Basin Mixer w/out Pop Up Waste          </t>
  </si>
  <si>
    <t xml:space="preserve">Ovo Single Lever Kitchen Mxr c/w High Swivel Spout </t>
  </si>
  <si>
    <t xml:space="preserve">Ovo Kitchen Mixer Straight Spout                        </t>
  </si>
  <si>
    <t>Ovo Single Lever Kitchen Mxr with Pull Out Spray</t>
  </si>
  <si>
    <t xml:space="preserve">Ovo Shower Mixer Mains Pressure             </t>
  </si>
  <si>
    <t>Ovo Shower Mixer with Diverter</t>
  </si>
  <si>
    <t>Le Mans Basin Mixer Chrome</t>
  </si>
  <si>
    <t>Le Mans Wall Mounted Basin Mixer, Spout 140mm</t>
  </si>
  <si>
    <t>Le Mans Kitchen Mixer with Round Spout</t>
  </si>
  <si>
    <t>Le Mans Kitchen Mixer Chrome</t>
  </si>
  <si>
    <t>Le Mans Shower Mixer Chrome</t>
  </si>
  <si>
    <t>Le Mans Shower Mixer with Diverter</t>
  </si>
  <si>
    <t>Optima 300Lx580 MP Int/Ext 2x3kw MEPS HWC</t>
  </si>
  <si>
    <t>Induro Door 900 2 Sided White - 1920mm</t>
  </si>
  <si>
    <t>Induro Door 1000 2 Sided White - 1920mm</t>
  </si>
  <si>
    <t>Induro Door 1200 2 Sided White - 1920mm</t>
  </si>
  <si>
    <t>Induro Door 900 3 Sided White - 1920mm</t>
  </si>
  <si>
    <t>Induro Door 1000 3 Sided White - 1920mm</t>
  </si>
  <si>
    <t>Induro Door 1200 3 Sided White - 1920mm</t>
  </si>
  <si>
    <t>Induro Door 900 2 Sided Satin - 1920mm</t>
  </si>
  <si>
    <t>Induro Door 1000 2 Sided Satin - 1920mm</t>
  </si>
  <si>
    <t>Induro Door 1200 2 Sided Satin - 1920mm</t>
  </si>
  <si>
    <t>Induro Door 900 3 Sided Satin - 1920mm</t>
  </si>
  <si>
    <t xml:space="preserve">Induro Door 1000 3 Sided Satin - 1920mm </t>
  </si>
  <si>
    <t>Induro Door 1200 3 Sided Satin - 1920mm</t>
  </si>
  <si>
    <t>Return Set 1000 Angle Cnr White - 1920Mm</t>
  </si>
  <si>
    <t>Return 1000 2 Sided Satin - 1920mm</t>
  </si>
  <si>
    <t>Return 900 2 Sided Satin - 1920mm</t>
  </si>
  <si>
    <t xml:space="preserve">Millennium Return 1000 2 Sided White </t>
  </si>
  <si>
    <t xml:space="preserve">Millennium Return Set 1000 Angle Cnr White </t>
  </si>
  <si>
    <t>Platinum Bath Swing Panel 1100</t>
  </si>
  <si>
    <t>Rheem HDi-310L Air Source Heat Pump</t>
  </si>
  <si>
    <t>Alto 1 WFCC Toilet Suite Back Entry</t>
  </si>
  <si>
    <t>Alto 1 WFCC Toilet Suite Bottom Inlet</t>
  </si>
  <si>
    <t>Aio Basin Mixer</t>
  </si>
  <si>
    <t>Aio Basin Mixer Mini CP</t>
  </si>
  <si>
    <t>Aio Shower Mixer with Diverter</t>
  </si>
  <si>
    <t>Aio Handset CP</t>
  </si>
  <si>
    <t>Aio Wall Mounted Bath Spout</t>
  </si>
  <si>
    <t>Aio Rail Shower CP</t>
  </si>
  <si>
    <t>Aio Wall Mounted Basin Mixer</t>
  </si>
  <si>
    <t>Apex 20mm 500kpa MP Valve Combi-Pack</t>
  </si>
  <si>
    <t>Apex 20mm MP Valve Filter Stop Combi-Pack (CP20P)</t>
  </si>
  <si>
    <t>Liquid 1800 Hydrotherapy Bath with Upstands</t>
  </si>
  <si>
    <t>Liquid 1800 Spa Bath with Upstands</t>
  </si>
  <si>
    <t>Liquid 1800 Bath Only with Upstands</t>
  </si>
  <si>
    <t>Liquid 1675 Spa Bath with Upstands</t>
  </si>
  <si>
    <t>Corsair Spare Toilet Roll Holder Without Cover</t>
  </si>
  <si>
    <t>Blaze Basin Mixer</t>
  </si>
  <si>
    <t>Blaze Shower Mixer</t>
  </si>
  <si>
    <t>Blaze Shower Mixer with Diverter</t>
  </si>
  <si>
    <t>Blaze Sink Mixer</t>
  </si>
  <si>
    <t>Blaze Wall Mounted Bath Spout</t>
  </si>
  <si>
    <t>900 Bath Swing Panel For Bath With Upstands</t>
  </si>
  <si>
    <t>Gauguin 1675 x 780 Whisper Spa Bath(6 Jet) White</t>
  </si>
  <si>
    <t>Pacific 1655 x 740 Whisper (6-Jet) Spa Bath White</t>
  </si>
  <si>
    <t>Pacific 1525 x 740 Std Bath White</t>
  </si>
  <si>
    <t>Pacific 1655 x 740 Std Bath White</t>
  </si>
  <si>
    <t>Maxipump 5000 P/Sys-Pump S/S + Prs-Ctrl</t>
  </si>
  <si>
    <t>Echo Slide Shower MK II Mains Pressure Chrome</t>
  </si>
  <si>
    <t>Echo Strata Basin Mixer A/P Chrome</t>
  </si>
  <si>
    <t>Echo Wall Mounted 150mm Bath Spout Chrome</t>
  </si>
  <si>
    <t>Echo Wall Mounted 200mm Bath Spout Chrome</t>
  </si>
  <si>
    <t>Echo Strata Shower Male Mixer A/P Chrome</t>
  </si>
  <si>
    <t>Echo Strata Shower Mixer Divertor Mains Pressure Chrome</t>
  </si>
  <si>
    <t>Echo Strata Sink Mixer A/P Chrome</t>
  </si>
  <si>
    <t>45 Degree Bend Kit</t>
  </si>
  <si>
    <t>900mm Power Flue Pipe</t>
  </si>
  <si>
    <t>ES Roof Cowl Flue Terminal Vent</t>
  </si>
  <si>
    <t>Flue Adaption Kit Vertical</t>
  </si>
  <si>
    <t xml:space="preserve">Round 440 x 550mm 3bar 30W Heated Towel Rail </t>
  </si>
  <si>
    <t>Futura Satinjet Slide Rail Shower Chrome</t>
  </si>
  <si>
    <t>Futura Basin Mixer Chrome</t>
  </si>
  <si>
    <t>Futura Satinjet FT215 Wall Shower Conventional Arm Chrome</t>
  </si>
  <si>
    <t>Futura Satinjet FT315 Wall Shower Upswept Arm</t>
  </si>
  <si>
    <t>Futura Satinjet FT7423 Hi-Rise Shower Chrome</t>
  </si>
  <si>
    <t>Futura Sink Mixer Chrome</t>
  </si>
  <si>
    <t>Classic Bath Spout 150mm Chrome</t>
  </si>
  <si>
    <t>Classic Bath Spout 200mm Chrome</t>
  </si>
  <si>
    <t>Ravine Slide Shower Chrome</t>
  </si>
  <si>
    <t>Marketti Blade Sink Mixer (Swivel) Chrome</t>
  </si>
  <si>
    <t>Zeon Sink Mixer Chrome</t>
  </si>
  <si>
    <t>Zeon Basin Mixer Chrome</t>
  </si>
  <si>
    <t>Zeon Mini Shower Mixer Chrome</t>
  </si>
  <si>
    <t>Zeon Bath/Shower Mixer Chrome</t>
  </si>
  <si>
    <t>Zeon Slide Shower Single Function Chrome</t>
  </si>
  <si>
    <t>Zeon Basin Tower Mixer Chrome</t>
  </si>
  <si>
    <t>Pastels Towel Rail 610mm (24") Chrome</t>
  </si>
  <si>
    <t>Pastels Towel Stirrup Chrome</t>
  </si>
  <si>
    <t>Heiko Robe Hook</t>
  </si>
  <si>
    <t>Heiko Towel Rail 500mm</t>
  </si>
  <si>
    <t>Heiko Towel Rail 700mm</t>
  </si>
  <si>
    <t>Heiko Toilet Roll Holder</t>
  </si>
  <si>
    <t>Heiko Towel Stirrup</t>
  </si>
  <si>
    <t>Rinnai Infinity XR26 Internal LPG</t>
  </si>
  <si>
    <t>Koha Swivel Basin Mixer</t>
  </si>
  <si>
    <t>Koha Sink Mixer</t>
  </si>
  <si>
    <t>Koha Shower Mixer with Fastflow</t>
  </si>
  <si>
    <t>Koha Shower Mixer with Divertor</t>
  </si>
  <si>
    <t>Koha Wall Mounted Bath Spout</t>
  </si>
  <si>
    <t>Luisa Robe Hook</t>
  </si>
  <si>
    <t>Luisa Towel Ring</t>
  </si>
  <si>
    <t>Luisa Toilet Roll Holder</t>
  </si>
  <si>
    <t>Luisa Single Towel Rail 600mm</t>
  </si>
  <si>
    <t>Bella Robe Hook</t>
  </si>
  <si>
    <t>Bella Single Towel Rail 900mm</t>
  </si>
  <si>
    <t>Bella Toilet Roll Holder</t>
  </si>
  <si>
    <t>Bella Towel Ring</t>
  </si>
  <si>
    <t>Cabris 1000 2S Square Cnr Enclosure Moulded Wall White</t>
  </si>
  <si>
    <t>Cabris 1000 2S Square Cnr Enclosure F/Wall Polished</t>
  </si>
  <si>
    <t>Cabris 1000 Round 2S Cnr Enclosure Moulded Wall Polished</t>
  </si>
  <si>
    <t>Cabris 1000 Round 2S Cnr Enclosure F/Wall Polished</t>
  </si>
  <si>
    <t>Cabris 1000 Round 2S Cnr Enclosure F/Wall White</t>
  </si>
  <si>
    <t>Cabris 1000 2S Square Cnr Enclosure F/Wall White</t>
  </si>
  <si>
    <t>Cabris 900 2S Square Cnr Enclosure Moulded Wall Polished</t>
  </si>
  <si>
    <t>Cabris 900 2S Square Cnr Enclosure F/Wall Polished</t>
  </si>
  <si>
    <t>Cabris 900 Round 2S Cnr Enclosure Moulded Wall Polished</t>
  </si>
  <si>
    <t>Cabris 900 Round 2S Cnr Enclosure Moulded Wall White</t>
  </si>
  <si>
    <t>Cabris 900 Round 2S Cnr Enclosure F/Wall Polished</t>
  </si>
  <si>
    <t>Cabris 900 Round 2S Cnr Enclosure F/Wall White</t>
  </si>
  <si>
    <t>Cabris 900 2S Square Cnr Enclosure F/Wall White</t>
  </si>
  <si>
    <t>Cibolo 1600 Freestanding Bath</t>
  </si>
  <si>
    <t>Cortona 1700x700 Freestanding Bath</t>
  </si>
  <si>
    <t>Lucca 1600 Freestanding Bath</t>
  </si>
  <si>
    <t>Marbella Back to Wall Toilet Suite White</t>
  </si>
  <si>
    <t>Veneto 1675 Drop In Bath Acrylic White</t>
  </si>
  <si>
    <t>180L MP Enamel 488x1660 2kW Cylinder</t>
  </si>
  <si>
    <t>180L MP Enamel 488x1660 3kW Cylinder</t>
  </si>
  <si>
    <t>250L MP Enamel 590x1580 2kW Cylinder</t>
  </si>
  <si>
    <t>250L MP Enamel 590x1580 3kW Cylinder</t>
  </si>
  <si>
    <t>180L 550x1295 S/S M/P 2kW Cylinder</t>
  </si>
  <si>
    <t>180L 550x1295 S/S M/P 3kW Cylinder</t>
  </si>
  <si>
    <t>250 MP SS 550x1740 Twin Coil Thermosiphon 2kW</t>
  </si>
  <si>
    <t>250 MP SS 550x1740 Twin Coil Thermosiphon 3kW</t>
  </si>
  <si>
    <t>250 MP SS 550x1740 Sngle Coil Thermosiphon 2kW</t>
  </si>
  <si>
    <t>250 MP SS 550x1740 Sngle Coil Thermosiphon 3kW</t>
  </si>
  <si>
    <t>300L 550 x 2045 S/S M/P 3kW Cylinder</t>
  </si>
  <si>
    <t>300 MP SS 550x2030 Twin Coil Thermosiphon 2kW</t>
  </si>
  <si>
    <t>300 MP SS 550x2030 Twin Coil Thermosiphon 3kW</t>
  </si>
  <si>
    <t>300 MP SS 550x2030 Sngle Coil Thermosiphon 2kW</t>
  </si>
  <si>
    <t>300 MP SS 550x2030 Sngle Coil Thermosiphon 3kW</t>
  </si>
  <si>
    <t>Echo Minimalist Basin Mixer Chrome</t>
  </si>
  <si>
    <t>Echo Minimalist High Rise Square Sink Mixer Chrome</t>
  </si>
  <si>
    <t>Echo Minimalist High Rise Goose Neck Sink Mixer Chrome</t>
  </si>
  <si>
    <t>Echo Minimalist Shower Mixer Chrome</t>
  </si>
  <si>
    <t>Echo Minimalist Divertor Chrome</t>
  </si>
  <si>
    <t>Echo Minimalist Slide Shower Chrome</t>
  </si>
  <si>
    <t>Echo Minimalist Bath Spout 160mm Chrome</t>
  </si>
  <si>
    <t>Kiri Basin Mixer Chrome</t>
  </si>
  <si>
    <t>Kiri Sink Mixer Chrome</t>
  </si>
  <si>
    <t>Kiri Shower Mixer A/P Chrome</t>
  </si>
  <si>
    <t>Kiri Diverter Mixer Chrome</t>
  </si>
  <si>
    <t>Kiri Wall Mount Bath Spout A/P Chrome</t>
  </si>
  <si>
    <t>Kiri Satinjet Slide Rail Shower</t>
  </si>
  <si>
    <t>Cox Basin Mixer, No Pop up waste</t>
  </si>
  <si>
    <t xml:space="preserve">Cox Wall Bath Spout 140mm 1/2" Male Chrome   </t>
  </si>
  <si>
    <t>Cox High Spout Sgle Lever Kitchen Mixer Chrome</t>
  </si>
  <si>
    <t xml:space="preserve">Cox Kitchen/Basin Mixer Chrome    </t>
  </si>
  <si>
    <t>Cox Shower Mixer</t>
  </si>
  <si>
    <t>Cox Shower Mixer with Small Faceplate</t>
  </si>
  <si>
    <t>Cox Bath/Shower Mixer with Diverter</t>
  </si>
  <si>
    <t xml:space="preserve">Dax R Basin Mixer Chrome               </t>
  </si>
  <si>
    <t>Dax R Bath Spout Chrome</t>
  </si>
  <si>
    <t xml:space="preserve">Dax-R Shower Mixer Chrome (M/P)        </t>
  </si>
  <si>
    <t>Dax R Bath/Shower Diverter</t>
  </si>
  <si>
    <t>Paini 700mm Slide Set c/w 5 Jet Handspray</t>
  </si>
  <si>
    <t>Promix SL Mini Basin Mixer Chrome</t>
  </si>
  <si>
    <t>Promix SL Basin Mixer Chrome</t>
  </si>
  <si>
    <t>Promix SL Sink Mixer Chrome</t>
  </si>
  <si>
    <t>Promix Shower Mixer Chrome</t>
  </si>
  <si>
    <t>Promix Divertor Mixer Chrome</t>
  </si>
  <si>
    <t>Rinnai Infinity 16 -24 / XR16 - 26 Recess Box</t>
  </si>
  <si>
    <t>Standard Black Flue Kit 3.6m</t>
  </si>
  <si>
    <t>Frame/fascia  black inner and outer with glass</t>
  </si>
  <si>
    <t>Frame/fascia SS inner &amp; trim, black outer with glass</t>
  </si>
  <si>
    <t>Frame/fascia SS inner and outer with glass</t>
  </si>
  <si>
    <t>Zero Clearance Kit. Includes Spigot</t>
  </si>
  <si>
    <t>Spigot for ZC and Freestanding Kits</t>
  </si>
  <si>
    <t>Zero Clearance Kit</t>
  </si>
  <si>
    <t>Frame/Glass Guard Black &amp; S/Steel for RIBF2</t>
  </si>
  <si>
    <t>Frame/Glass Guard Stainless Steel for RIBF2</t>
  </si>
  <si>
    <t>Frame/Glass Guard Black for RIBF2</t>
  </si>
  <si>
    <t>Arriva Fascia Flat Satin Black -Classic</t>
  </si>
  <si>
    <t>Arriva Fascia Flat Stainless Steel -Shine</t>
  </si>
  <si>
    <t>Arriva Fascia SS Inner &amp; Black Outer</t>
  </si>
  <si>
    <t>Arriva Fascia Black Inner &amp; Outer</t>
  </si>
  <si>
    <t>Arriva Fascia SS Inner &amp; SS Outer</t>
  </si>
  <si>
    <t>Arriva Fascia Black Inner &amp; SS Outer</t>
  </si>
  <si>
    <t>Evolve Fascia - Black</t>
  </si>
  <si>
    <t>Evolve Fascia - SS on Black</t>
  </si>
  <si>
    <t>Evolve Burn Media - River Stones</t>
  </si>
  <si>
    <t>Evolve Burn Media - Oak Logset</t>
  </si>
  <si>
    <t>Fascia - Galaxy Black Metal Outer (Free when bought with fire)</t>
  </si>
  <si>
    <t>Fascia - Satin Chrome Metal Outer (Free when bought with fire)</t>
  </si>
  <si>
    <t>Fascia - Flat Black Inner &amp; Black Outer</t>
  </si>
  <si>
    <t>Fascia - Flat SS inner &amp; Black Outer</t>
  </si>
  <si>
    <t>Enhanced Ember Glow Effect</t>
  </si>
  <si>
    <t>Galaxy Black Safety Mesh Guard</t>
  </si>
  <si>
    <t>Room to Room Ducting with Ceiling Vent 9m</t>
  </si>
  <si>
    <t>Floor Grill for Ducting Kit R3626</t>
  </si>
  <si>
    <t>Horizontal Flue Kit 635 -750mm</t>
  </si>
  <si>
    <t>Vertical Flue Kit 745 - 860mm</t>
  </si>
  <si>
    <t>Vertical Flue Kit 3m</t>
  </si>
  <si>
    <t>Symmetry Engine 7.5kW LPG</t>
  </si>
  <si>
    <t>Symmentry Engine 7.5kW NG</t>
  </si>
  <si>
    <t>Evolve Engine LPG</t>
  </si>
  <si>
    <t>Evolve Engine NG</t>
  </si>
  <si>
    <t>Neo Engine ETR NZ LPG</t>
  </si>
  <si>
    <t>Neo Engine ETR NZ NG</t>
  </si>
  <si>
    <t>Compact 2 Engine NZ LPG</t>
  </si>
  <si>
    <t>Direct Flue Kit</t>
  </si>
  <si>
    <t>Rinnai Efficiency 24L External LPG</t>
  </si>
  <si>
    <t>Power Flue Condesate Trap</t>
  </si>
  <si>
    <t>Rinnai Infinity Security Bracket</t>
  </si>
  <si>
    <t>Rinnai Infinity Compact Controller *</t>
  </si>
  <si>
    <t>Fascia - Black Granite Surround</t>
  </si>
  <si>
    <t>Koha Satinjet Slide Shower</t>
  </si>
  <si>
    <t>Waipori Satinjet Slide Shower</t>
  </si>
  <si>
    <t>Santo Back to Wall Suite Bottom Entry 4.5/3L</t>
  </si>
  <si>
    <t>Toto Santa Maria Close Coupled P Toilet Suite with Soft Close Seat</t>
  </si>
  <si>
    <t>Toto Santa Maria Close Coupled S Toilet Suite with Soft Close Seat</t>
  </si>
  <si>
    <t>Santo CC BE P Trap Toilet Suite</t>
  </si>
  <si>
    <t>Santo CC BE S Trap Toilet Suite</t>
  </si>
  <si>
    <t>Toto Valdes Close Coupled P Toilet Suite</t>
  </si>
  <si>
    <t>Toto Valdes Close Coupled S Toilet Suite</t>
  </si>
  <si>
    <t>Venecia CC 4S SNV Toilet Suite White w/ SC Seat</t>
  </si>
  <si>
    <t>Venecia CC 4S SNV Toilet Suite White w/ Std Seat</t>
  </si>
  <si>
    <t>Venecia WF 4.5/3L Toilet Suite White c/w SC Seat</t>
  </si>
  <si>
    <t>Wave Alumino 750 Floor Exochique Finish</t>
  </si>
  <si>
    <t>Wave Alumino 750 Wall Exochique Finish</t>
  </si>
  <si>
    <t>Wave Alumino 750 Floor Durachique Finish</t>
  </si>
  <si>
    <t>Wave Alumino 750 Wall Durachique Finish</t>
  </si>
  <si>
    <t>Wave Alumino 750 Floor Standard Finish</t>
  </si>
  <si>
    <t>Wave Alumino 750 Wall Standard Finish</t>
  </si>
  <si>
    <t>Wave Alumino 900 Floor Exochique Finish</t>
  </si>
  <si>
    <t>Wave Alumino 900 Wall Exochique Finish</t>
  </si>
  <si>
    <t>Wave Alumino 900 Floor Durachique Finish</t>
  </si>
  <si>
    <t>Wave Alumino 900 Wall Durachique Finish</t>
  </si>
  <si>
    <t>Wave Alumino 900 Floor Standard Finish</t>
  </si>
  <si>
    <t>Wave Alumino 900 Wall Standard Finish</t>
  </si>
  <si>
    <t>Wave Alumino 1200 Floor Exochique Finish</t>
  </si>
  <si>
    <t>Wave Alumino 1200 Wall Exochique Finish</t>
  </si>
  <si>
    <t>Wave Alumino 1200 Floor Durachique Finish</t>
  </si>
  <si>
    <t>Wave Alumino 1200 Wall Durachique Finish</t>
  </si>
  <si>
    <t>Wave Alumino 1200 Floor Standard Finish</t>
  </si>
  <si>
    <t>Wave Alumino 1200 Wall Standard Finish</t>
  </si>
  <si>
    <t>Wave Alumino 1500 Floor Exochique Finish</t>
  </si>
  <si>
    <t>Wave Alumino 1500 Wall Exochique Finish</t>
  </si>
  <si>
    <t>Wave Alumino 1500 Floor Durachique Finish</t>
  </si>
  <si>
    <t>Wave Alumino 1500 Wall Durachique Finish</t>
  </si>
  <si>
    <t>Wave Alumino 1500 Floor Standard Finish</t>
  </si>
  <si>
    <t>Wave Alumino 1500 Wall Standard Finish</t>
  </si>
  <si>
    <t>Wave Alumino 1500 D/Bowl Floor Exochique Finish</t>
  </si>
  <si>
    <t>Wave Alumino 1500 D/Bowl Wall Exochique Finish</t>
  </si>
  <si>
    <t>Wave Alumino 1500 D/Bowl Floor Durachique Finish</t>
  </si>
  <si>
    <t>Wave Alumino 1500 D/Bowl Wall Durachique Finish</t>
  </si>
  <si>
    <t>Wave Alumino 1500 D/Bowl Floor Standard Finish</t>
  </si>
  <si>
    <t>Wave Alumino 1500 D/Bowl Wall Standard Finish</t>
  </si>
  <si>
    <t>Waipori Basin Mixer</t>
  </si>
  <si>
    <t>Waipori Shower Mixer</t>
  </si>
  <si>
    <t>Waipori Sink Mixer</t>
  </si>
  <si>
    <t>Waipori Shower Mixer with Fastflow</t>
  </si>
  <si>
    <t>Waipori Shower Mixer with Divertor</t>
  </si>
  <si>
    <t>Wave Soltero 750 Floor Exochique Finish</t>
  </si>
  <si>
    <t>Wave Soltero 750 Wall Exochique Finish</t>
  </si>
  <si>
    <t>Wave Soltero 750 Floor Durachique Finish</t>
  </si>
  <si>
    <t>Wave Soltero 750 Wall Durachique Finish</t>
  </si>
  <si>
    <t>Wave Soltero 750 Floor Standard Finish</t>
  </si>
  <si>
    <t>Wave Soltero 750 Wall Standard Finish</t>
  </si>
  <si>
    <t>Wave Soltero 900 Floor Exochique Finish</t>
  </si>
  <si>
    <t>Wave Soltero 900 Wall Exochique Finish</t>
  </si>
  <si>
    <t>Wave Soltero 900 Floor Durachique Finish</t>
  </si>
  <si>
    <t>Wave Soltero 900 Wall Durachique Finish</t>
  </si>
  <si>
    <t>Wave Soltero 900 Floor Standard Finish</t>
  </si>
  <si>
    <t>Wave Soltero 900 Wall Standard Finish</t>
  </si>
  <si>
    <t>Wave Soltero 1200 Floor Exochique Finish</t>
  </si>
  <si>
    <t>Wave Soltero 1200 Wall Exochique Finish</t>
  </si>
  <si>
    <t>Wave Soltero 1200 Floor Durachique Finish</t>
  </si>
  <si>
    <t>Wave Soltero 1200 Wall Durachique Finish</t>
  </si>
  <si>
    <t>Wave Soltero 1200 Floor Standard Finish</t>
  </si>
  <si>
    <t>Wave Soltero 1200 Wall Standard Finish</t>
  </si>
  <si>
    <t>Wave Soltero 1500 Floor Exochique Finish</t>
  </si>
  <si>
    <t>Wave Soltero 1500 Wall Exochique Finish</t>
  </si>
  <si>
    <t>Wave Soltero 1500 Floor Durachique Finish</t>
  </si>
  <si>
    <t>Wave Soltero 1500 Wall Durachique Finish</t>
  </si>
  <si>
    <t>Wave Soltero 1500 Floor Standard Finish</t>
  </si>
  <si>
    <t>Wave Soltero 1500 Wall Standard Finish</t>
  </si>
  <si>
    <t>Wave Soltero 1500 D/Bowl Floor Exochique Finish</t>
  </si>
  <si>
    <t>Wave Soltero 1500 D/Bowl Wall Exochique Finish</t>
  </si>
  <si>
    <t>Wave Soltero 1500 D/Bowl Floor Durachique Finish</t>
  </si>
  <si>
    <t>Wave Soltero 1500 D/Bowl Wall Durachique Finish</t>
  </si>
  <si>
    <t>Wave Soltero 1500 D/Bowl Floor Standard Finish</t>
  </si>
  <si>
    <t>Wave Soltero 1500 D/Bowl Wall Standard Finish</t>
  </si>
  <si>
    <t>Waipori Hob Mounted Swivel Spout</t>
  </si>
  <si>
    <t>Waipori Wall Mounted Bath Spout</t>
  </si>
  <si>
    <t>Wave Velaire 750 Floor Exochique Finish</t>
  </si>
  <si>
    <t>Wave Velaire 750 Wall Exochique Finish</t>
  </si>
  <si>
    <t>Wave Velaire 750 Floor Durachique Finish</t>
  </si>
  <si>
    <t>Wave Velaire 750 Wall Durachique Finish</t>
  </si>
  <si>
    <t>Wave Velaire 750 Floor Standard Finish</t>
  </si>
  <si>
    <t>Wave Velaire 750 Wall Standard Finish</t>
  </si>
  <si>
    <t>Wave Velaire 900 Floor Exochique Finish</t>
  </si>
  <si>
    <t>Wave Velaire 900 Wall Exochique Finish</t>
  </si>
  <si>
    <t>Wave Velaire 900 Floor Durachique Finish</t>
  </si>
  <si>
    <t>Wave Velaire 900 Wall Durachique Finish</t>
  </si>
  <si>
    <t>Wave Velaire 900 Floor Standard Finish</t>
  </si>
  <si>
    <t>Wave Velaire 900 Wall Standard Finish</t>
  </si>
  <si>
    <t>Wave Velaire 1200 Floor Exochique Finish</t>
  </si>
  <si>
    <t>Wave Velaire 1200 Wall Exochique Finish</t>
  </si>
  <si>
    <t>Wave Velaire 1200 Floor Durachique Finish</t>
  </si>
  <si>
    <t>Wave Velaire 1200 Wall Durachique Finish</t>
  </si>
  <si>
    <t>Wave Velaire 1200 Floor Standard Finish</t>
  </si>
  <si>
    <t>Wave Velaire 1200 Wall Standard Finish</t>
  </si>
  <si>
    <t>Wave Velaire 1500 Floor Exochique Finish</t>
  </si>
  <si>
    <t>Wave Velaire 1500 Wall Exochique Finish</t>
  </si>
  <si>
    <t>Wave Velaire 1500 Floor Durachique Finish</t>
  </si>
  <si>
    <t>Wave Velaire 1500 Wall Durachique Finish</t>
  </si>
  <si>
    <t>Wave Velaire 1500 Floor Standard Finish</t>
  </si>
  <si>
    <t>Wave Velaire 1500 Wall Standard Finish</t>
  </si>
  <si>
    <t>Wave Velaire 1500 D/Bowl Floor Exochique Finish</t>
  </si>
  <si>
    <t>Wave Velaire 1500 D/Bowl Wall Exochique Finish</t>
  </si>
  <si>
    <t>Wave Velaire 1500 D/Bowl Floor Durachique Finish</t>
  </si>
  <si>
    <t>Wave Velaire 1500 D/Bowl Wall Durachique Finish</t>
  </si>
  <si>
    <t>Wave Velaire 1500 D/Bowl Floor Standard Finish</t>
  </si>
  <si>
    <t>Wave Velaire 1500 D/Bowl Wall Standard Finish</t>
  </si>
  <si>
    <t xml:space="preserve">Aquatite WetWall Shower Caddy Flange Pack </t>
  </si>
  <si>
    <t>Genesis 1220 x 600 11 Bar Towel Warmer S/Steel</t>
  </si>
  <si>
    <t>Genesis 1220 x 460 11 Bar Towel Warmer S/Steel</t>
  </si>
  <si>
    <t>Genesis 510 x 600 5bar Towel Warmer S/Steel</t>
  </si>
  <si>
    <t>Genesis 825 x 600 7bar Towel Warmer S/Steel</t>
  </si>
  <si>
    <t>Genesis 825 x 450 7 Bar Towel Warmer S/Steel</t>
  </si>
  <si>
    <t>Round Paper Towel Holder Stainless Steel</t>
  </si>
  <si>
    <t>Square Paper Towel Holder Stainless Steel</t>
  </si>
  <si>
    <t>Callisto 510 x 600 5 Bar Towel Warmer S/Steel</t>
  </si>
  <si>
    <t>Callisto 825 x 600 7bar Towel Warmer S/Steel</t>
  </si>
  <si>
    <t>Callisto 825 x 450 7 Bar Towel Warmer S/Steel</t>
  </si>
  <si>
    <t>Studio 1 1220  Towel Warmer S/Steel</t>
  </si>
  <si>
    <t>Studio 1 510 x 850 5bar Towel Warmer S/Steel</t>
  </si>
  <si>
    <t>Studio 1 825 x 600 7bar Towel Warmer  S/Steel</t>
  </si>
  <si>
    <t>Kubix Towel Rail 600</t>
  </si>
  <si>
    <t>Kubix Robe Hook</t>
  </si>
  <si>
    <t>Kubix Toilet Roll Holder</t>
  </si>
  <si>
    <t>Kubix Towel Stirrup</t>
  </si>
  <si>
    <t>QCVCS128BK</t>
  </si>
  <si>
    <t>QCVCS128BN</t>
  </si>
  <si>
    <t>QCVCS128GM</t>
  </si>
  <si>
    <t>QCVCS320BK</t>
  </si>
  <si>
    <t>QCVCS320BN</t>
  </si>
  <si>
    <t>QCVCS320GM</t>
  </si>
  <si>
    <t>QCVCS416BK</t>
  </si>
  <si>
    <t>QCVCS416BN</t>
  </si>
  <si>
    <t>QCVCS416GM</t>
  </si>
  <si>
    <t>QCVCS96BK</t>
  </si>
  <si>
    <t>QCVCS96BN</t>
  </si>
  <si>
    <t>QCVCS96GM</t>
  </si>
  <si>
    <t>QDOPHD207</t>
  </si>
  <si>
    <t>PREHUNG DOOR DOUBLE P/Q PRIMED 18MM FJ FLAT #410-810</t>
  </si>
  <si>
    <t>QDOPHD208</t>
  </si>
  <si>
    <t>PREHUNG DOOR DOUBLE P/Q PRIMED 25MM MDF GV #410-810</t>
  </si>
  <si>
    <t>QDOPHD210</t>
  </si>
  <si>
    <t>PREHUNG DOOR DOUBLE P/Q PRIMED 18MM FJ FLAT #860-910</t>
  </si>
  <si>
    <t>QDOPHD211</t>
  </si>
  <si>
    <t>PREHUNG DOOR DOUBLE P/Q PRIMED 25MM MDF GV #860-910</t>
  </si>
  <si>
    <t>QDOPHD231</t>
  </si>
  <si>
    <t>PREHUNG DOOR DOUBLE T&amp;G PRIMED 18MM FJ FLAT #410-810</t>
  </si>
  <si>
    <t>QDOPHD232</t>
  </si>
  <si>
    <t>PREHUNG DOOR DOUBLE T&amp;G PRIMED 25MM MDF GV #410-810</t>
  </si>
  <si>
    <t>QDOPHD234</t>
  </si>
  <si>
    <t>PREHUNG DOOR DOUBLE T&amp;G PRIMED 18MM FJ FLAT #860-910</t>
  </si>
  <si>
    <t>QDOPHD235</t>
  </si>
  <si>
    <t>PREHUNG DOOR DOUBLE T&amp;G PRIMED 25MM MDF GV #860-910</t>
  </si>
  <si>
    <t>QDOPHDS506</t>
  </si>
  <si>
    <t>PREHUNG DOOR DOUBLE SLIDER P/Q PRIMED 18MM FJ #460-810</t>
  </si>
  <si>
    <t>QDOPHDS507</t>
  </si>
  <si>
    <t>PREHUNG DOOR DOUBLE SLIDER P/Q PRIMED 25MM MDF #460-810</t>
  </si>
  <si>
    <t>QDOPHDS509</t>
  </si>
  <si>
    <t>PREHUNG DOOR DOUBLE SLIDER P/Q PRIMED 18MM FJ #860-910</t>
  </si>
  <si>
    <t>QDOPHDS510</t>
  </si>
  <si>
    <t>PREHUNG DOOR DOUBLE SLIDER P/Q PRIMED 25MM MDF #860-910</t>
  </si>
  <si>
    <t>QDOPHDS530</t>
  </si>
  <si>
    <t>PREHUNG DOOR DOUBLE SLIDER T&amp;G FRAMED PD 18MM FJ #460-810</t>
  </si>
  <si>
    <t>QDOPHDS531</t>
  </si>
  <si>
    <t>PREHUNG DOOR DOUBLE SLIDER T&amp;G FRAMED PD 25MM MDF #460-810</t>
  </si>
  <si>
    <t>QDOPHDS533</t>
  </si>
  <si>
    <t>PREHUNG DOOR DOUBLE SLIDER T&amp;G FRAMED PD 18MM FJ #860-910</t>
  </si>
  <si>
    <t>QDOPHDS534</t>
  </si>
  <si>
    <t>PREHUNG DOOR DOUBLE SLIDER T&amp;G FRAMED PD 25MM MDF #860-910</t>
  </si>
  <si>
    <t>QDOPHS119</t>
  </si>
  <si>
    <t>PREHUNG DOOR SINGLE PREM P/Q PRIMED 18MM FJ FLAT #410-810</t>
  </si>
  <si>
    <t>QDOPHS120</t>
  </si>
  <si>
    <t>PREHUNG DOOR SINGLE PREM P/Q PRIMED 25MM MDF GV #410-810</t>
  </si>
  <si>
    <t>QDOPHS122</t>
  </si>
  <si>
    <t>PREHUNG DOOR SINGLE PREM P/Q PRIMED 18MM FJ FLAT #860-910</t>
  </si>
  <si>
    <t>QDOPHS123</t>
  </si>
  <si>
    <t>PREHUNG DOOR SINGLE PREM P/Q PRIMED 25MM MDF GV #860-910</t>
  </si>
  <si>
    <t>QDOPHSS430</t>
  </si>
  <si>
    <t>PREHUNG DOOR SINGLE SLIDER T&amp;G FRAMED PRMD 18MM FJ #410-810</t>
  </si>
  <si>
    <t>QDOPHSS431</t>
  </si>
  <si>
    <t>PREHUNG DOOR SINGLE SLIDER T&amp;G FRAMED PRMD 25MM MDF #410-810</t>
  </si>
  <si>
    <t>QDOPHSS433</t>
  </si>
  <si>
    <t>PREHUNG DOOR SINGLE SLIDER T&amp;G FRAMED PRMD 18MM FJ #860-910</t>
  </si>
  <si>
    <t>QDOPHSS434</t>
  </si>
  <si>
    <t>PREHUNG DOOR SINGLE SLIDER T&amp;G FRAMED PRMD 25MM MDF #860-910</t>
  </si>
  <si>
    <t>QDOPHTS606</t>
  </si>
  <si>
    <t>PREHUNG DOOR TRIPLE SLIDER P/Q PRIMED 18MM FJ #460-610</t>
  </si>
  <si>
    <t>QDOPHTS607</t>
  </si>
  <si>
    <t>PREHUNG DOOR TRIPLE SLIDER P/Q PRIMED 25MM MDF #460-610</t>
  </si>
  <si>
    <t>QDOPHTS609</t>
  </si>
  <si>
    <t>PREHUNG DOOR TRIPLE SLIDER P/Q PRIMED 18MM FJ #660-810</t>
  </si>
  <si>
    <t>QDOPHTS610</t>
  </si>
  <si>
    <t>PREHUNG DOOR TRIPLE SLIDER P/Q PRIMED 25MM MDF #660-810</t>
  </si>
  <si>
    <t>QDOPHTS618</t>
  </si>
  <si>
    <t>PREHUNG DOOR TRIPLE SLIDER T&amp;G PRIMED 18MM FJ #460-610</t>
  </si>
  <si>
    <t>QDOPHTS619</t>
  </si>
  <si>
    <t>PREHUNG DOOR TRIPLE SLIDER T&amp;G PRIMED 25MM MDF #460-610</t>
  </si>
  <si>
    <t>QDOPHTS621</t>
  </si>
  <si>
    <t>PREHUNG DOOR TRIPLE SLIDER T&amp;G PRIMED 18MM FJ #660-810</t>
  </si>
  <si>
    <t>QDOPHTS622</t>
  </si>
  <si>
    <t>PREHUNG DOOR TRIPLE SLIDER T&amp;G PRIMED 25MM MDF #660-810</t>
  </si>
  <si>
    <t>QPAWXWOT04</t>
  </si>
  <si>
    <t>WOOD-X PENETRATING WOOD OIL 4L TINTED #COLOUR</t>
  </si>
  <si>
    <t>QPLATBASOB18NU</t>
  </si>
  <si>
    <t>QPLATKASL081EF</t>
  </si>
  <si>
    <t>QPLATKASL081EW</t>
  </si>
  <si>
    <t>QPLATMEAL081EF</t>
  </si>
  <si>
    <t>QPLATMEAL081EW</t>
  </si>
  <si>
    <t>QPLATMEAL081LF</t>
  </si>
  <si>
    <t>QPLATMEAL081LW</t>
  </si>
  <si>
    <t>QPLATMEAL081SF</t>
  </si>
  <si>
    <t>QPLATMEAL081SW</t>
  </si>
  <si>
    <t>QPLATMEAL101EF</t>
  </si>
  <si>
    <t>QPLATMEAL101EW</t>
  </si>
  <si>
    <t>QPLATMEAL101LF</t>
  </si>
  <si>
    <t>QPLATMEAL101LW</t>
  </si>
  <si>
    <t>QPLATMEAL101SF</t>
  </si>
  <si>
    <t>QPLATMEAL101SW</t>
  </si>
  <si>
    <t>QPLATMEAL121EF</t>
  </si>
  <si>
    <t>QPLATMEAL121EW</t>
  </si>
  <si>
    <t>QPLATMEAL121LF</t>
  </si>
  <si>
    <t>QPLATMEAL121LW</t>
  </si>
  <si>
    <t>QPLATMEAL121SF</t>
  </si>
  <si>
    <t>QPLATMEAL121SW</t>
  </si>
  <si>
    <t>QPLATMESAL061EF</t>
  </si>
  <si>
    <t>QPLATMESAL061EW</t>
  </si>
  <si>
    <t>QPLATMESAL061LF</t>
  </si>
  <si>
    <t>QPLATMESAL061LW</t>
  </si>
  <si>
    <t>QPLATMESAL061SF</t>
  </si>
  <si>
    <t>QPLATMESAL061SW</t>
  </si>
  <si>
    <t>QPLATMESAL081EF</t>
  </si>
  <si>
    <t>QPLATMESAL081EW</t>
  </si>
  <si>
    <t>QPLATMESAL081LF</t>
  </si>
  <si>
    <t>QPLATMESAL081LW</t>
  </si>
  <si>
    <t>QPLATMESAL081SF</t>
  </si>
  <si>
    <t>QPLATMESAL081SW</t>
  </si>
  <si>
    <t>QPLATMESL081EF</t>
  </si>
  <si>
    <t>QPLATMESL081EW</t>
  </si>
  <si>
    <t>QPLATMESL081LF</t>
  </si>
  <si>
    <t>QPLATMESL081LW</t>
  </si>
  <si>
    <t>QPLATMESL081SF</t>
  </si>
  <si>
    <t>QPLATMESL081SW</t>
  </si>
  <si>
    <t>QPLATMESL101EF</t>
  </si>
  <si>
    <t>QPLATMESL101EW</t>
  </si>
  <si>
    <t>QPLATMESL101LF</t>
  </si>
  <si>
    <t>QPLATMESL101LW</t>
  </si>
  <si>
    <t>QPLATMESL101SF</t>
  </si>
  <si>
    <t>QPLATMESL101SW</t>
  </si>
  <si>
    <t>QPLATMESL121EF</t>
  </si>
  <si>
    <t>QPLATMESL121EW</t>
  </si>
  <si>
    <t>QPLATMESL121LF</t>
  </si>
  <si>
    <t>QPLATMESL121LW</t>
  </si>
  <si>
    <t>QPLATMESL121SF</t>
  </si>
  <si>
    <t>QPLATMESL121SW</t>
  </si>
  <si>
    <t>QPLATMESSL061EF</t>
  </si>
  <si>
    <t>QPLATMESSL061EW</t>
  </si>
  <si>
    <t>QPLATMESSL061LF</t>
  </si>
  <si>
    <t>QPLATMESSL061LW</t>
  </si>
  <si>
    <t>QPLATMESSL061SF</t>
  </si>
  <si>
    <t>QPLATMESSL061SW</t>
  </si>
  <si>
    <t>QPLATMESSL081EF</t>
  </si>
  <si>
    <t>QPLATMESSL081EW</t>
  </si>
  <si>
    <t>QPLATMESSL081LF</t>
  </si>
  <si>
    <t>QPLATMESSL081LW</t>
  </si>
  <si>
    <t>QPLATMESSL081SF</t>
  </si>
  <si>
    <t>QPLATMESSL081SW</t>
  </si>
  <si>
    <t>QPLATMESVE061EF</t>
  </si>
  <si>
    <t>QPLATMESVE061EW</t>
  </si>
  <si>
    <t>QPLATMESVE061LF</t>
  </si>
  <si>
    <t>QPLATMESVE061LW</t>
  </si>
  <si>
    <t>QPLATMESVE061SF</t>
  </si>
  <si>
    <t>QPLATMESVE061SW</t>
  </si>
  <si>
    <t>QPLATMESVE081EF</t>
  </si>
  <si>
    <t>QPLATMESVE081EW</t>
  </si>
  <si>
    <t>QPLATMESVE081LF</t>
  </si>
  <si>
    <t>QPLATMESVE081LW</t>
  </si>
  <si>
    <t>QPLATMESVE081SF</t>
  </si>
  <si>
    <t>QPLATMESVE081SW</t>
  </si>
  <si>
    <t>QPLATMEVE081EF</t>
  </si>
  <si>
    <t>QPLATMEVE081EW</t>
  </si>
  <si>
    <t>QPLATMEVE081LF</t>
  </si>
  <si>
    <t>QPLATMEVE081LW</t>
  </si>
  <si>
    <t>QPLATMEVE081SF</t>
  </si>
  <si>
    <t>QPLATMEVE081SW</t>
  </si>
  <si>
    <t>QPLATMEVE101EF</t>
  </si>
  <si>
    <t>QPLATMEVE101EW</t>
  </si>
  <si>
    <t>QPLATMEVE101LF</t>
  </si>
  <si>
    <t>QPLATMEVE101LW</t>
  </si>
  <si>
    <t>QPLATMEVE101SF</t>
  </si>
  <si>
    <t>QPLATMEVE101SW</t>
  </si>
  <si>
    <t>QPLATMEVE121EF</t>
  </si>
  <si>
    <t>QPLATMEVE121EW</t>
  </si>
  <si>
    <t>QPLATMEVE121LF</t>
  </si>
  <si>
    <t>QPLATMEVE121LW</t>
  </si>
  <si>
    <t>QPLATMEVE121SF</t>
  </si>
  <si>
    <t>QPLATMEVE121SW</t>
  </si>
  <si>
    <t>QPLC4CAS060DCF</t>
  </si>
  <si>
    <t>QPLC4CAS060SC</t>
  </si>
  <si>
    <t>QPLC4CAS075DCW</t>
  </si>
  <si>
    <t>QPLC4CAS090CCF</t>
  </si>
  <si>
    <t>QPLC4CAS090DOC</t>
  </si>
  <si>
    <t>QPLC4CAS120CCW</t>
  </si>
  <si>
    <t>QPLC4CAS120OC</t>
  </si>
  <si>
    <t>QPLC4CAS12DDCF</t>
  </si>
  <si>
    <t>QPLC4CAS12DSC</t>
  </si>
  <si>
    <t>QPLC4CAS15DDCW</t>
  </si>
  <si>
    <t>QPLC4CSL060CCW</t>
  </si>
  <si>
    <t>QPLC4CSL060DCF</t>
  </si>
  <si>
    <t>QPLC4CSL060DCW</t>
  </si>
  <si>
    <t>QPLC4CSL060DOC</t>
  </si>
  <si>
    <t>QPLC4CSL060OC</t>
  </si>
  <si>
    <t>QPLC4CSL060SC</t>
  </si>
  <si>
    <t>QPLC4CSL075CCF</t>
  </si>
  <si>
    <t>QPLC4CSL075CCW</t>
  </si>
  <si>
    <t>QPLC4CSL075DCF</t>
  </si>
  <si>
    <t>QPLC4CSL075DCW</t>
  </si>
  <si>
    <t>QPLC4CSL075DOC</t>
  </si>
  <si>
    <t>QPLC4CSL075OC</t>
  </si>
  <si>
    <t>QPLC4CSL075SC</t>
  </si>
  <si>
    <t>QPLC4CSL090CCF</t>
  </si>
  <si>
    <t>QPLC4CSL090CCW</t>
  </si>
  <si>
    <t>QPLC4CSL090DCF</t>
  </si>
  <si>
    <t>QPLC4CSL090DCW</t>
  </si>
  <si>
    <t>QPLC4CSL090DOC</t>
  </si>
  <si>
    <t>QPLC4CSL090OC</t>
  </si>
  <si>
    <t>QPLC4CSL090SC</t>
  </si>
  <si>
    <t>QPLC4NIK040ZCF</t>
  </si>
  <si>
    <t>QPLC4NIK040ZCW</t>
  </si>
  <si>
    <t>QPLC4NIK040ZXW</t>
  </si>
  <si>
    <t>QPLC4NIK050ZCF</t>
  </si>
  <si>
    <t>QPLC4NIK050ZCW</t>
  </si>
  <si>
    <t>QPLC4NIK050ZXF</t>
  </si>
  <si>
    <t>QPLC4NIK050ZXW</t>
  </si>
  <si>
    <t>QPLC4STM060CDCF</t>
  </si>
  <si>
    <t>QPLC4STM060CDCW</t>
  </si>
  <si>
    <t>QPLC4STM060DCF</t>
  </si>
  <si>
    <t>QPLC4STM060DCW</t>
  </si>
  <si>
    <t>QPLC4STM060SC</t>
  </si>
  <si>
    <t>QPLC4STM075CCF</t>
  </si>
  <si>
    <t>QPLC4STM075CCW</t>
  </si>
  <si>
    <t>QPLC4STM075CDCF</t>
  </si>
  <si>
    <t>QPLC4STM075CDCW</t>
  </si>
  <si>
    <t>QPLC4STM075DCF</t>
  </si>
  <si>
    <t>QPLC4STM075DCW</t>
  </si>
  <si>
    <t>QPLC4STM075SC</t>
  </si>
  <si>
    <t>QPLC4STM090CCF</t>
  </si>
  <si>
    <t>QPLC4STM090CCW</t>
  </si>
  <si>
    <t>QPLC4STM090CDCF</t>
  </si>
  <si>
    <t>QPLC4STM090CDCW</t>
  </si>
  <si>
    <t>QPLC4STM090DCF</t>
  </si>
  <si>
    <t>QPLC4STM090DCW</t>
  </si>
  <si>
    <t>QPLC4STM090SC</t>
  </si>
  <si>
    <t>QPLC4STM120CCF</t>
  </si>
  <si>
    <t>QPLC4STM120CCW</t>
  </si>
  <si>
    <t>QPLC4STM120CDCF</t>
  </si>
  <si>
    <t>QPLC4STM120CDCW</t>
  </si>
  <si>
    <t>QPLC4STM120DCF</t>
  </si>
  <si>
    <t>QPLC4STM120DCW</t>
  </si>
  <si>
    <t>QPLC4STM120SC</t>
  </si>
  <si>
    <t>QPLCL4MAH040ZC</t>
  </si>
  <si>
    <t>QPLCL4NIK075CCF</t>
  </si>
  <si>
    <t>QPLCL4NIK075CCW</t>
  </si>
  <si>
    <t>QPLCL4NIK075CXF</t>
  </si>
  <si>
    <t>QPLCL4NIK075CXW</t>
  </si>
  <si>
    <t>QPLCL4NIK075DCF</t>
  </si>
  <si>
    <t>QPLCL4NIK075DCW</t>
  </si>
  <si>
    <t>QPLCL4NIK075DOC</t>
  </si>
  <si>
    <t>QPLCL4NIK075DOX</t>
  </si>
  <si>
    <t>QPLCL4NIK075DXF</t>
  </si>
  <si>
    <t>QPLCL4NIK075DXW</t>
  </si>
  <si>
    <t>QPLCL4NIK075SC</t>
  </si>
  <si>
    <t>QPLCL4NIK075SX</t>
  </si>
  <si>
    <t>QPLCL4NIK090CCF</t>
  </si>
  <si>
    <t>QPLCL4NIK090CCW</t>
  </si>
  <si>
    <t>QPLCL4NIK090CXF</t>
  </si>
  <si>
    <t>QPLCL4NIK090CXW</t>
  </si>
  <si>
    <t>QPLCL4NIK090DCF</t>
  </si>
  <si>
    <t>QPLCL4NIK090DCW</t>
  </si>
  <si>
    <t>QPLCL4NIK090DOC</t>
  </si>
  <si>
    <t>QPLCL4NIK090DOX</t>
  </si>
  <si>
    <t>QPLCL4NIK090DXF</t>
  </si>
  <si>
    <t>QPLCL4NIK090DXW</t>
  </si>
  <si>
    <t>QPLCL4NIK090SC</t>
  </si>
  <si>
    <t>QPLCL4NIK090SX</t>
  </si>
  <si>
    <t>QPLCL4NIK100CCF</t>
  </si>
  <si>
    <t>QPLCL4NIK100CCW</t>
  </si>
  <si>
    <t>QPLCL4NIK100CXF</t>
  </si>
  <si>
    <t>QPLCL4NIK100CXW</t>
  </si>
  <si>
    <t>QPLCL4NIK100DCF</t>
  </si>
  <si>
    <t>QPLCL4NIK100DCW</t>
  </si>
  <si>
    <t>QPLCL4NIK100DOC</t>
  </si>
  <si>
    <t>QPLCL4NIK100DOX</t>
  </si>
  <si>
    <t>QPLCL4NIK100DXF</t>
  </si>
  <si>
    <t>QPLCL4NIK100DXW</t>
  </si>
  <si>
    <t>QPLCL4NIK100SC</t>
  </si>
  <si>
    <t>QPLCL4NIK100SX</t>
  </si>
  <si>
    <t>QPLCL4NIK10LCCF</t>
  </si>
  <si>
    <t>QPLCL4NIK10LCCW</t>
  </si>
  <si>
    <t>QPLCL4NIK10LCXF</t>
  </si>
  <si>
    <t>QPLCL4NIK10LCXW</t>
  </si>
  <si>
    <t>QPLCL4NIK10LDCW</t>
  </si>
  <si>
    <t>QPLCL4NIK10LDOC</t>
  </si>
  <si>
    <t>QPLCL4NIK10LDOX</t>
  </si>
  <si>
    <t>QPLCL4NIK10LDXF</t>
  </si>
  <si>
    <t>QPLCL4NIK10LSC</t>
  </si>
  <si>
    <t>QPLCL4NIK10LSX</t>
  </si>
  <si>
    <t>QPLCL4NIK10RCCF</t>
  </si>
  <si>
    <t>QPLCL4NIK10RCCW</t>
  </si>
  <si>
    <t>QPLCL4NIK10RCXF</t>
  </si>
  <si>
    <t>QPLCL4NIK10RCXW</t>
  </si>
  <si>
    <t>QPLCL4NIK10RDCF</t>
  </si>
  <si>
    <t>QPLCL4NIK10RDCW</t>
  </si>
  <si>
    <t>QPLCL4NIK10RDOC</t>
  </si>
  <si>
    <t>QPLCL4NIK10RDOX</t>
  </si>
  <si>
    <t>QPLCL4NIK10RDXW</t>
  </si>
  <si>
    <t>QPLCL4NIK10RSC</t>
  </si>
  <si>
    <t>QPLCL4NIK10RSX</t>
  </si>
  <si>
    <t>QPLCL4NIK120CCF</t>
  </si>
  <si>
    <t>QPLCL4NIK120CCW</t>
  </si>
  <si>
    <t>QPLCL4NIK120CXF</t>
  </si>
  <si>
    <t>QPLCL4NIK120CXW</t>
  </si>
  <si>
    <t>QPLCL4NIK120DCF</t>
  </si>
  <si>
    <t>QPLCL4NIK120DCW</t>
  </si>
  <si>
    <t>QPLCL4NIK120DOC</t>
  </si>
  <si>
    <t>QPLCL4NIK120DOX</t>
  </si>
  <si>
    <t>QPLCL4NIK120DXF</t>
  </si>
  <si>
    <t>QPLCL4NIK120DXW</t>
  </si>
  <si>
    <t>QPLCL4NIK120SC</t>
  </si>
  <si>
    <t>QPLCL4NIK120SX</t>
  </si>
  <si>
    <t>QPLCL4NIK15DCCF</t>
  </si>
  <si>
    <t>QPLCL4NIK15DCCW</t>
  </si>
  <si>
    <t>QPLCL4NIK15DCXF</t>
  </si>
  <si>
    <t>QPLCL4NIK15DCXW</t>
  </si>
  <si>
    <t>QPLCL4NIK15DDCF</t>
  </si>
  <si>
    <t>QPLCL4NIK15DDCW</t>
  </si>
  <si>
    <t>QPLCL4NIK15DDXF</t>
  </si>
  <si>
    <t>QPLCL4NIK15DDXW</t>
  </si>
  <si>
    <t>QPLCL4NIK15DSC</t>
  </si>
  <si>
    <t>QPLCL4NIK15DSX</t>
  </si>
  <si>
    <t>QPLCL4TPIM025ZC</t>
  </si>
  <si>
    <t>QPLCL4TPIM025ZM</t>
  </si>
  <si>
    <t>QPLCL4TPIM030ZC</t>
  </si>
  <si>
    <t>QPLCL4TPIM030ZM</t>
  </si>
  <si>
    <t>QPLCL4TPIM035ZC</t>
  </si>
  <si>
    <t>QPLCL4TPIM035ZM</t>
  </si>
  <si>
    <t>QPLCL4TPIN025ZC</t>
  </si>
  <si>
    <t>QPLCL4TPIN025ZG</t>
  </si>
  <si>
    <t>QPLCL4TPIN025ZM</t>
  </si>
  <si>
    <t>QPLCL4TPIN030ZC</t>
  </si>
  <si>
    <t>QPLCL4TPIN030ZG</t>
  </si>
  <si>
    <t>QPLCL4TPIN030ZM</t>
  </si>
  <si>
    <t>QPLCL4TPIN035ZC</t>
  </si>
  <si>
    <t>QPLCL4TPIN035ZG</t>
  </si>
  <si>
    <t>QPLCL4TPIN035ZM</t>
  </si>
  <si>
    <t>QPLSM2399WWG</t>
  </si>
  <si>
    <t>ST MICHEL CITY WALL 400 1DR #CLR</t>
  </si>
  <si>
    <t>QPLSM2406WWG</t>
  </si>
  <si>
    <t>ST MICHEL CITY 900 1DR WALL #CLR</t>
  </si>
  <si>
    <t>QPLSM2407WWG</t>
  </si>
  <si>
    <t>ST MICHEL CITY 900 2DR WALL #CLR</t>
  </si>
  <si>
    <t>QPLSM2408WWG</t>
  </si>
  <si>
    <t>ST MICHEL CITY 900 2DR FLOOR #CLR</t>
  </si>
  <si>
    <t>QPLSM2410BL</t>
  </si>
  <si>
    <t>ST MICHEL CITY 1200 1D2DR WALL #CLR/FRONT/SIDES</t>
  </si>
  <si>
    <t>QPLSM2410WWG</t>
  </si>
  <si>
    <t>ST MICHEL CITY 1200 1D2DR WALL 2410 #CLR</t>
  </si>
  <si>
    <t>QPLSM2415WWG</t>
  </si>
  <si>
    <t>ST MICHEL CITY 1200DB 2DR WALL #CLR</t>
  </si>
  <si>
    <t>QPPML9CBDSM</t>
  </si>
  <si>
    <t>9MM MELTECA MDF 24X12 F2S #CLR/WGR/FIN</t>
  </si>
  <si>
    <t>QPPMM12COLDSM</t>
  </si>
  <si>
    <t>12MM MELAMINE MDF 2440X1220MM D/S #CLR/WGR/FIN</t>
  </si>
  <si>
    <t>QPPMM16COLDSM</t>
  </si>
  <si>
    <t>16MM MELAMINE MDF 2440X1220MM D/S #CLRS/WGR/FIN</t>
  </si>
  <si>
    <t>QPPMM18COLDSM</t>
  </si>
  <si>
    <t>18MM MELAMINE MDF 2440X1220MM D/S #CLR/WGR/FIN</t>
  </si>
  <si>
    <t>QPPMM25COLDSM</t>
  </si>
  <si>
    <t>25MM MELAMINE MDF 2440X1220MM D/S #CLR/WGR/FIN</t>
  </si>
  <si>
    <t>QPPMM30ARWDSM</t>
  </si>
  <si>
    <t>30MM MELAMINE MDF 2440X1220MM D/S ARCTIC WHITE #FIN</t>
  </si>
  <si>
    <t>QPPMM30COLDSM</t>
  </si>
  <si>
    <t>30MM MELAMINE MDF 2440X1220MM D/S #CLR/WGR/FIN</t>
  </si>
  <si>
    <t>QPPMM6COLSSM</t>
  </si>
  <si>
    <t>6MM MELAMINE MDF 2440X1220MM S/S #CLR/WGR/FIN</t>
  </si>
  <si>
    <t>QPPMM9COLDSM</t>
  </si>
  <si>
    <t>9MM MELAMINE MDF 2440X1220MM D/S #CLR/WGR/FIN</t>
  </si>
  <si>
    <t>QPPMM9COLSSM</t>
  </si>
  <si>
    <t>9MM MELAMINE MDF 2440X1220MM S/S #CLR/WGR/FIN</t>
  </si>
  <si>
    <t>QPPPM12CODSM</t>
  </si>
  <si>
    <t>12MM PRIME MELAMINE MDF 2440X1220MM D/S #CLR/WGR/FIN</t>
  </si>
  <si>
    <t>QPPPM12WHDSM</t>
  </si>
  <si>
    <t>12MM PRIME MELAMINE MDF 2440X1220MM D/S WHITE #FINISH</t>
  </si>
  <si>
    <t>QPPPM16CODSM</t>
  </si>
  <si>
    <t>16MM PRIME MELAMINE MDF 2440X1220MM D/S #CLR/WGR/FIN</t>
  </si>
  <si>
    <t>QPPPM18CODSM</t>
  </si>
  <si>
    <t>18MM PRIME MELAMINE MDF 2440X1220MM D/S #CLR/WGR/FIN</t>
  </si>
  <si>
    <t>QPPPM18WHDSM</t>
  </si>
  <si>
    <t>18MM PRIME MELAMINE MDF 2440X1220MM D/S WHITE #FINISH</t>
  </si>
  <si>
    <t>QPPPM25CODSM</t>
  </si>
  <si>
    <t>25MM PRIME MELAMINE MDF 2440X1220MM D/S #CLR/WGR/FIN</t>
  </si>
  <si>
    <t>QPPPM25WHDSM</t>
  </si>
  <si>
    <t>25MM PRIME MELAMINE MDF 2440X1220MM D/S WHITE #FINISH</t>
  </si>
  <si>
    <t>QPPPM9CODSM</t>
  </si>
  <si>
    <t>9MM PRIME MELAMINE MDF 2440X1220MM D/S #CLR/WGR/FIN</t>
  </si>
  <si>
    <t>QSTME147XP</t>
  </si>
  <si>
    <t>STEEL REINFORCING MESH 147XP  CVR 10.08M2 *EMS*</t>
  </si>
  <si>
    <t>QSTME661L</t>
  </si>
  <si>
    <t>STEEL REINFORCING MESH 661L CVR 7.5M2 *EMS*</t>
  </si>
  <si>
    <t>QSTME663L</t>
  </si>
  <si>
    <t>STEEL REINFORCING MESH 663L CVR 7.52M2 *EMS*</t>
  </si>
  <si>
    <t>RFCCHM2</t>
  </si>
  <si>
    <t>RFCCVM2</t>
  </si>
  <si>
    <t>RFCI18</t>
  </si>
  <si>
    <t>RFCIZLR40762</t>
  </si>
  <si>
    <t>Coloursteel Roofing - soffit / wall flashing for mono pitch</t>
  </si>
  <si>
    <t>RFCSRM</t>
  </si>
  <si>
    <t>RFTI</t>
  </si>
  <si>
    <t>Tile roof as quoted</t>
  </si>
  <si>
    <t>RFVXDKLMK04</t>
  </si>
  <si>
    <t>VELUX BLACKOUT BLIND  DKL MK04 FOR GGU/GGL</t>
  </si>
  <si>
    <t>RFVXDKLMK06</t>
  </si>
  <si>
    <t>VELUX BLACKOUT BLIND  DKL MK06 FOR GGU/GGL</t>
  </si>
  <si>
    <t>RFVXEDWC01</t>
  </si>
  <si>
    <t>VELUX FLASHING KIT EDWC01     TILE &amp; METAL</t>
  </si>
  <si>
    <t>RFVXEDWC04</t>
  </si>
  <si>
    <t>VELUX FLASHING KIT EDWC04     TILE &amp; METAL</t>
  </si>
  <si>
    <t>RFVXEDWMK04</t>
  </si>
  <si>
    <t>VELUX FLASHING KIT EDW MK04    TILE &amp; METAL</t>
  </si>
  <si>
    <t>RFVXEDWS01</t>
  </si>
  <si>
    <t>VELUX FLASHING KIT EDWS01      TILE &amp; METAL</t>
  </si>
  <si>
    <t>RFVXEDWS06</t>
  </si>
  <si>
    <t>VELUX FLASHING KIT EDWS06     TILE &amp; METAL</t>
  </si>
  <si>
    <t>RFVXFCM2222</t>
  </si>
  <si>
    <t>VELUX FCM2222 L/PITCH FIXED SKYLIGHT</t>
  </si>
  <si>
    <t>RFVXFCM2246</t>
  </si>
  <si>
    <t>RFVXFCM2270</t>
  </si>
  <si>
    <t>VELUX FCM2270 L/PITCH FIXED SKYLIGHT</t>
  </si>
  <si>
    <t>RFVXFCM3030</t>
  </si>
  <si>
    <t>VELUX FCM3030 L/PITCH FIXED SKYLIGHT</t>
  </si>
  <si>
    <t>RFVXFCM3434</t>
  </si>
  <si>
    <t>VELUX FCM3434 L/PITCH FIXED SKYLIGHT</t>
  </si>
  <si>
    <t>RFVXFCM4646</t>
  </si>
  <si>
    <t>RFVXFSC01</t>
  </si>
  <si>
    <t>RFVXFSC04</t>
  </si>
  <si>
    <t>RFVXFSS01</t>
  </si>
  <si>
    <t>RFVXFSS06</t>
  </si>
  <si>
    <t>RFVXGGUCK040076</t>
  </si>
  <si>
    <t>VELUX GGU CK04 EVERFINISH ROOF WINDOW</t>
  </si>
  <si>
    <t>RFVXGGUMK040076</t>
  </si>
  <si>
    <t>VELUX GGU MK04 EVERFINISH ROOF WINDOW</t>
  </si>
  <si>
    <t>RFVXGGUSK080076</t>
  </si>
  <si>
    <t>VELUX GGU SK08 EVERFINISH ROOF WINDOW</t>
  </si>
  <si>
    <t>RFVXVCM2246</t>
  </si>
  <si>
    <t>RFVXVCM3030</t>
  </si>
  <si>
    <t>RFVXVCS3030</t>
  </si>
  <si>
    <t>RFVXVCS4646</t>
  </si>
  <si>
    <t>RFVXVSEM04</t>
  </si>
  <si>
    <t>RFVXVSEM08</t>
  </si>
  <si>
    <t>RFVXVSES06</t>
  </si>
  <si>
    <t>VELUX  ELECTRIC SKYLIGHT 1140 X 1180   VSE S06 2004A</t>
  </si>
  <si>
    <t>RFVXVSM04</t>
  </si>
  <si>
    <t>RFVXVSM08</t>
  </si>
  <si>
    <t>RFVXVSS06</t>
  </si>
  <si>
    <t>RFVXZCT300</t>
  </si>
  <si>
    <t>VELUX ZCT300 TELE.ROD CONTROL FOR VS/BLINDS</t>
  </si>
  <si>
    <t>RFVXZZZ201</t>
  </si>
  <si>
    <t>VELUX ZZZ201 HANDLE FOR VS MANUAL OPENING SKYLIGHTS</t>
  </si>
  <si>
    <t>RP3M1352B5030</t>
  </si>
  <si>
    <t>3M SEAL AND JOIN TAPE 1352B 50MM X 30M</t>
  </si>
  <si>
    <t>RP3M4255020</t>
  </si>
  <si>
    <t>3M ALUMINIUM FOIL TAPE 425 50MM X 20M</t>
  </si>
  <si>
    <t>RPBP75024</t>
  </si>
  <si>
    <t>BITUMAC 750 S/S ROOF U/LAY    1250MMX24M  7886024</t>
  </si>
  <si>
    <t>RPBP75040</t>
  </si>
  <si>
    <t>BITUMAC 750 S/S ROOF U/LAY    1250MMX40M  7886040</t>
  </si>
  <si>
    <t>RPBPTK21373</t>
  </si>
  <si>
    <t>RPDLDPC90</t>
  </si>
  <si>
    <t>PLASCOURSE DAMPCOURSE 90MM X 30M ROLL</t>
  </si>
  <si>
    <t>DRISTUD COOL TAPE 150MM X 25.0M CWFT015025</t>
  </si>
  <si>
    <t>RPDUSSEALSHT</t>
  </si>
  <si>
    <t>DUNLOP SHELTERSEAL SHEET 20M X 1M    12661</t>
  </si>
  <si>
    <t>RPFT652659</t>
  </si>
  <si>
    <t>RPFWFSSS125050</t>
  </si>
  <si>
    <t>FASTWRAP FLAMESPEC SSRU 1250X40M 50M2  FSSS125050</t>
  </si>
  <si>
    <t>RPFWWW274036CA</t>
  </si>
  <si>
    <t>FASTWRAP WALL WRAP  2740 X 36.5 100M2   CARTERS WW2740100P</t>
  </si>
  <si>
    <t>RPFWWW274036MS</t>
  </si>
  <si>
    <t>FASTWRAP WALL WRAP  2740 X 36.5  100M2  MILESTONE HOMES</t>
  </si>
  <si>
    <t>RPHFBT56601</t>
  </si>
  <si>
    <t>HOLDFAST GATOR BUILDERS PVC TAPE 48MM X 30M  56601</t>
  </si>
  <si>
    <t>RPHX2005050</t>
  </si>
  <si>
    <t>NETTING GALV HEX 2000X50X1MM 50M ROLL</t>
  </si>
  <si>
    <t>RPHX901310</t>
  </si>
  <si>
    <t>NETTING GALV HEX 900X13X0.7MM 10M ROLL</t>
  </si>
  <si>
    <t>RPHX90135</t>
  </si>
  <si>
    <t>NETTING GALV HEX 900X13X0.7MM 5M ROLL</t>
  </si>
  <si>
    <t>RPHX901350</t>
  </si>
  <si>
    <t>NETTING GALV HEX 900X13X0.7MM 50M ROLL</t>
  </si>
  <si>
    <t>RPHX901910</t>
  </si>
  <si>
    <t>NETTING GALV HEX 900X19X0.9MM 10M ROLL</t>
  </si>
  <si>
    <t>RPHX90195</t>
  </si>
  <si>
    <t>NETTING GALV HEX 900X19X0.9MM 5M ROLL</t>
  </si>
  <si>
    <t>RPHX901950</t>
  </si>
  <si>
    <t>NETTING GALV HEX 900X19X0.9MM 50M ROLL</t>
  </si>
  <si>
    <t>RPHX905050</t>
  </si>
  <si>
    <t>NETTING GALV HEX 900X50X1.0MM 50M ROLL</t>
  </si>
  <si>
    <t>RPJTTU12024</t>
  </si>
  <si>
    <t>SHEETROCK JOINTING TAPE 75M   ROLL TU12024</t>
  </si>
  <si>
    <t>RPMAFT40B15020</t>
  </si>
  <si>
    <t>MASONS 40 BELOW FLASHING TAPE 150MM X 20M 40BELOW150X20</t>
  </si>
  <si>
    <t>RPMAFT40B23020</t>
  </si>
  <si>
    <t>MASONS 40 BELOW FLASHING TAPE 230MM X 20M 40BELOW230X20</t>
  </si>
  <si>
    <t>RPMAFT40B7520</t>
  </si>
  <si>
    <t>MASONS 40 BELOW FLASHING TAPE 75MM X 20M 40BELOW75X20</t>
  </si>
  <si>
    <t>RPMWOPST20</t>
  </si>
  <si>
    <t>PROTECTO ONE PIECE SILL TAPE 150MM X 20M</t>
  </si>
  <si>
    <t>RPMWSUPST200</t>
  </si>
  <si>
    <t>PROTECTO SUPER STICK TAPE 200MM X 23M SUPST 200</t>
  </si>
  <si>
    <t>RPMWTEKW2740</t>
  </si>
  <si>
    <t>CARTERS TEKTON 2740 X 37M BUILDING WRAP 101M2</t>
  </si>
  <si>
    <t>RPMWTKST5048</t>
  </si>
  <si>
    <t>TEKTON ACRYLIC ADHESIVE SEAM TAPE 50M X 48MM</t>
  </si>
  <si>
    <t>RPOBHD30</t>
  </si>
  <si>
    <t>OVABOARD HD TEMP FLOOR PROTECTION 96.5CMX30M</t>
  </si>
  <si>
    <t>RPPIBDPC15020</t>
  </si>
  <si>
    <t>PAULOID BITUMINOUS DAMP PROOF COURSE 150MM X 20M ROLL</t>
  </si>
  <si>
    <t>RPPIBDPC20020</t>
  </si>
  <si>
    <t>PAULOID BITUMINOUS DAMP PROOF COURSE 200MM X 20M ROLL</t>
  </si>
  <si>
    <t>RPPIBDPC5020</t>
  </si>
  <si>
    <t>PAULOID BITUMINOUS DAMP PROOF COURSE 50MM X 20M ROLL</t>
  </si>
  <si>
    <t>RPPIBDPC9020</t>
  </si>
  <si>
    <t>PAULOID BITUMINOUS DAMP PROOF COURSE 90MM X 20M ROLL</t>
  </si>
  <si>
    <t>RPPIWST7525</t>
  </si>
  <si>
    <t>FASTWRAP ULTRABOND SILL TAPE 75MM X 25M WST7525</t>
  </si>
  <si>
    <t>RPPO25045</t>
  </si>
  <si>
    <t>POLYTHENE BLACK HANDY PACK    250 X 4M X 5M 2010117</t>
  </si>
  <si>
    <t>RPPWG2167477</t>
  </si>
  <si>
    <t>PALLET WRAP GRENADE 125MM X 300M  2167477</t>
  </si>
  <si>
    <t>RPSIFRHD450</t>
  </si>
  <si>
    <t>SISALATION 450 BUILDING FOIL FIRE RETARDENT 1350MMX30M</t>
  </si>
  <si>
    <t>RPSIFRLD420</t>
  </si>
  <si>
    <t>SISALATION BUILDING FOIL FR LIGHT DUTY 420 1350MMX60M</t>
  </si>
  <si>
    <t>RPSIFRLD420WI</t>
  </si>
  <si>
    <t>SISALATION BUILDING FOIL L/DUTY WHITE INK 420WI 1350MMX60M</t>
  </si>
  <si>
    <t>RPSIFRMD430</t>
  </si>
  <si>
    <t>RPSIFRMD430WF</t>
  </si>
  <si>
    <t>SISALATION BUILDING FOIL M/DUTY WHITE FILM 430WF 1350MMX30M</t>
  </si>
  <si>
    <t>RPSINFRELD110</t>
  </si>
  <si>
    <t>SISALATION BUILDING FOIL NFR EXTRA LIGHT DUTY 110 1350MMX60M</t>
  </si>
  <si>
    <t>RPSINFRLD120</t>
  </si>
  <si>
    <t>SISALATION BUILDING FOIL NFR LIGHT DUTY 120 1350 X60M 741206</t>
  </si>
  <si>
    <t>RPSISWR799400</t>
  </si>
  <si>
    <t>SISALATION SUREWRAP ROOF 1250MM X 40M   799400</t>
  </si>
  <si>
    <t>RPST481048</t>
  </si>
  <si>
    <t>SELLOTAPE ALUFOIL TAPE 48MM X 45M 4810 PER ROLL</t>
  </si>
  <si>
    <t>RPSW901310</t>
  </si>
  <si>
    <t>NETTING GALV SQUARE 900X13X1.0MM 10M ROLL</t>
  </si>
  <si>
    <t>RPSW901330</t>
  </si>
  <si>
    <t>NETTING GALV SQUARE 900X13X1.0MM 30M ROLL</t>
  </si>
  <si>
    <t>RPSW90135</t>
  </si>
  <si>
    <t>NETTING GALV SQUARE 900X13X1.0MM 5M ROLL</t>
  </si>
  <si>
    <t>RPSW901910</t>
  </si>
  <si>
    <t>NETTING GALV SQUARE 900X19X1.0MM 10M ROLL</t>
  </si>
  <si>
    <t>RPSW902510</t>
  </si>
  <si>
    <t>NETTING GALV SQUARE 900X25X1.0MM 10M ROLL</t>
  </si>
  <si>
    <t>RPTK215SRU1240</t>
  </si>
  <si>
    <t>RPTKCT12504</t>
  </si>
  <si>
    <t>RPTKGPTW6066</t>
  </si>
  <si>
    <t>RPTKSS25250</t>
  </si>
  <si>
    <t>THERMAKRAFT STUD STRAP 25MM X 250M PER ROLL</t>
  </si>
  <si>
    <t>RPTKTB397075</t>
  </si>
  <si>
    <t>RPTKWGCA1370365</t>
  </si>
  <si>
    <t>RPTKWGCA2740365</t>
  </si>
  <si>
    <t>RPTKWGJH137073</t>
  </si>
  <si>
    <t>RPTSAM205</t>
  </si>
  <si>
    <t>ANTIMAR FLUTE BOARD 3MM 2.4M X 1.2M AM-205</t>
  </si>
  <si>
    <t>RWBP17580</t>
  </si>
  <si>
    <t>RWBP20018</t>
  </si>
  <si>
    <t>RWBP20027</t>
  </si>
  <si>
    <t>RWBP20054</t>
  </si>
  <si>
    <t>RWBP20060</t>
  </si>
  <si>
    <t>RWBP20070</t>
  </si>
  <si>
    <t>RWBP20080</t>
  </si>
  <si>
    <t>RWBP22510</t>
  </si>
  <si>
    <t>RWBP22536</t>
  </si>
  <si>
    <t>RWBP22554</t>
  </si>
  <si>
    <t>RWBP22560</t>
  </si>
  <si>
    <t>RWBP22570</t>
  </si>
  <si>
    <t>RWBP22580</t>
  </si>
  <si>
    <t>RWBP22590</t>
  </si>
  <si>
    <t>RWBP25036</t>
  </si>
  <si>
    <t>RWBP25042</t>
  </si>
  <si>
    <t>RWBP25060</t>
  </si>
  <si>
    <t>RWHR15018E</t>
  </si>
  <si>
    <t>RWHR15024E</t>
  </si>
  <si>
    <t>RWHR15030E</t>
  </si>
  <si>
    <t>SCAC86015R2</t>
  </si>
  <si>
    <t>6 X 5/8 SCREW SQ DRV NO2 NON RIBBED NICKEL 1000 CTN 86.015R2</t>
  </si>
  <si>
    <t>SCAMPCFSD1450</t>
  </si>
  <si>
    <t>SOLASAFE CLEARFIX 14X50 ROOFING SCREW  PK OF 50</t>
  </si>
  <si>
    <t>SCAMPCFSD1450B</t>
  </si>
  <si>
    <t>SOLASAFE CLEARFIX 14X50 SELF DRILLING SCREW  BUCKET OF 250</t>
  </si>
  <si>
    <t>SCAMPMPRSS1050</t>
  </si>
  <si>
    <t>SOLASAFE/SUNCLEAR ROOF SCREW N SEAL 10X50 C4 PK OF 50</t>
  </si>
  <si>
    <t>SCBSTTB14100C4</t>
  </si>
  <si>
    <t>SCBSTTB14125C4J</t>
  </si>
  <si>
    <t>SCBSTTB14150C4</t>
  </si>
  <si>
    <t>SCBSTTB1450C4</t>
  </si>
  <si>
    <t>SCBSTTB1475C4J</t>
  </si>
  <si>
    <t>SCBSTTBX14100T</t>
  </si>
  <si>
    <t>SCCO10065</t>
  </si>
  <si>
    <t>M10 X 65 COACH SCREW GALV EACH</t>
  </si>
  <si>
    <t>M10 X 150 COACH SCREW S/S T316 P/EA</t>
  </si>
  <si>
    <t>M12 X 50 COACH SCREW S/S T316 P/EA</t>
  </si>
  <si>
    <t>M12 X 65 COACH SCREW S/S T316  P/EA</t>
  </si>
  <si>
    <t>SCCO12075SS</t>
  </si>
  <si>
    <t>M12 X 75 COACH SCREW S/S T316 P/ EA</t>
  </si>
  <si>
    <t>SCCO12090SS</t>
  </si>
  <si>
    <t>M12 X 90 COACH SCREW S/S T316 P/EA</t>
  </si>
  <si>
    <t>M12 X 100 COACH SCREW S/S T316 P/EA</t>
  </si>
  <si>
    <t>M12 X 120 COACH SCREW S/S T316 P/EA</t>
  </si>
  <si>
    <t>M12 X 130 COACH SCREW S/S T316 P/EA</t>
  </si>
  <si>
    <t>M12 X 150 COACH SCREW S/S T316 P/EA</t>
  </si>
  <si>
    <t>M12 X 180 COACH SCREW S/S T316 P/EA</t>
  </si>
  <si>
    <t>M12 X 200 COACH SCREW S/S T316 P/EA</t>
  </si>
  <si>
    <t>M12 X 240 GALV COACH SCREW EACH</t>
  </si>
  <si>
    <t>SCCO12250SST316</t>
  </si>
  <si>
    <t>M12 X 250 COACH SCREW S/S T316 P/EA</t>
  </si>
  <si>
    <t>SCCO6075</t>
  </si>
  <si>
    <t>M6 X 75 COACH SCREW GALV EACH</t>
  </si>
  <si>
    <t>SCCO6090</t>
  </si>
  <si>
    <t>M6 X 90 COACH SCREW GALV EACH</t>
  </si>
  <si>
    <t>SCCO6100</t>
  </si>
  <si>
    <t>M6 X 100 COACH SCREW GALV EACH</t>
  </si>
  <si>
    <t>SCCO8040</t>
  </si>
  <si>
    <t>M8 X 40 COACH SCREW GALV EACH</t>
  </si>
  <si>
    <t>SCCO8065</t>
  </si>
  <si>
    <t>M8 X 65 COACH SCREW GALV EACH</t>
  </si>
  <si>
    <t>SCGGSCHT326TH</t>
  </si>
  <si>
    <t>SCGGSCHT416TH</t>
  </si>
  <si>
    <t>SCGGSSDT327TH</t>
  </si>
  <si>
    <t>SCGGSSHT326200</t>
  </si>
  <si>
    <t>SCGGSSHT326TH</t>
  </si>
  <si>
    <t>SCGGSSHT416200</t>
  </si>
  <si>
    <t>SCGGSSHT517TH</t>
  </si>
  <si>
    <t>SCGGSSHT577100</t>
  </si>
  <si>
    <t>SCGGSSST256200</t>
  </si>
  <si>
    <t>SCGGSSST256TH</t>
  </si>
  <si>
    <t>SCGGSSST326COL</t>
  </si>
  <si>
    <t>SCGGSSST326TH</t>
  </si>
  <si>
    <t>SCGGSSST416TH</t>
  </si>
  <si>
    <t>SCGGSSST517100</t>
  </si>
  <si>
    <t>SCGS456CTH</t>
  </si>
  <si>
    <t>GYPSUM SCREWS BUGLE HEAD COARSE 6 X 45 ZC PK 1000</t>
  </si>
  <si>
    <t>SCGS625TF</t>
  </si>
  <si>
    <t>GYPSUM 6 X 25 COLLATED BUGLE HD TEK PNT Z/C PK 1000</t>
  </si>
  <si>
    <t>SCGS850500</t>
  </si>
  <si>
    <t>SCGSBH630SC</t>
  </si>
  <si>
    <t>SCGSBH630SF</t>
  </si>
  <si>
    <t>GYPSUM SCREWS BUGLE HEAD FINE 6 X 32 ZC PK 1000</t>
  </si>
  <si>
    <t>SCGSC630TF1000</t>
  </si>
  <si>
    <t>SCGSC640SF</t>
  </si>
  <si>
    <t>SCGSGWHST813500</t>
  </si>
  <si>
    <t>SCHDBSS100</t>
  </si>
  <si>
    <t>BIFORM DECKING BLACKENED SS SCREWS FOR FIXING CLIPS BAG 100</t>
  </si>
  <si>
    <t>SCHDCSC6550</t>
  </si>
  <si>
    <t>SCHDCSR5050</t>
  </si>
  <si>
    <t>SCHDSD1050SSJ</t>
  </si>
  <si>
    <t>SCHT047451</t>
  </si>
  <si>
    <t>HETTICH EURO SCREW CSK POZI 6.3 X11MM  PER EACH 047451</t>
  </si>
  <si>
    <t>SCJHFSDRH30B</t>
  </si>
  <si>
    <t>SCJHVDW630C</t>
  </si>
  <si>
    <t>VILLADRIVE SCREW 30MM X 6G COLLATED 1000 BOX     300994</t>
  </si>
  <si>
    <t>SCLLSC7514SS</t>
  </si>
  <si>
    <t>LUMBERLOCK SCREW FIXING 14G 75MM S/STEEL BAG OF 100 SC7514SS</t>
  </si>
  <si>
    <t>SCLLST3512SS</t>
  </si>
  <si>
    <t>LUMBERLOK SCREW FIXINGS 12G 35MM  S/STEEL BAG OF 100 SC3512S</t>
  </si>
  <si>
    <t>SCMKSC3512DG</t>
  </si>
  <si>
    <t>MITEK 12G 35MM GALV SCREWS   100/BAG    SC3512DG</t>
  </si>
  <si>
    <t>SCPBS0313</t>
  </si>
  <si>
    <t>PBS 40MM SCREW S/STEEL    PER EACH   PBS0313</t>
  </si>
  <si>
    <t>SCPUR1080BP100</t>
  </si>
  <si>
    <t>10G X 80 CSK SQDR T17 BLUE RUSPERT PURLIN SCREW PACK OF 100</t>
  </si>
  <si>
    <t>SCPUR1080BP500</t>
  </si>
  <si>
    <t>10G X 80 CSK SQDR T17 BLUE RUSPERT PURLIN SCREW PACK OF 500</t>
  </si>
  <si>
    <t>SCQDDWFZSD238PS</t>
  </si>
  <si>
    <t>QUIK DRIVE 8GX60MM DRYWALL SCREWS YZ 1500BX DWFZSD238PSA</t>
  </si>
  <si>
    <t>SCQDSSWSC2BSA10</t>
  </si>
  <si>
    <t>QUIK DRIVE 10GX50MM FH S/S COLLATED WOOD SCREW 2000BX</t>
  </si>
  <si>
    <t>SCQDWSNTL2LSA</t>
  </si>
  <si>
    <t>QUIK DRIVE 8GX50MM SQDR COLLATED SCREW YZ 2000BX WSNTL2LSA</t>
  </si>
  <si>
    <t>SCSFSDZ1128</t>
  </si>
  <si>
    <t>SCSFSDZ1128TH</t>
  </si>
  <si>
    <t>SCSFSDZ1146</t>
  </si>
  <si>
    <t>SCSFSDZ1148</t>
  </si>
  <si>
    <t>SCSFSDZ1148TH</t>
  </si>
  <si>
    <t>SCSFSDZ1188</t>
  </si>
  <si>
    <t>SCSFSDZ1188TH</t>
  </si>
  <si>
    <t>SCSFSDZ1348</t>
  </si>
  <si>
    <t>SCSFSDZ1348TH</t>
  </si>
  <si>
    <t>SCSFSDZ16</t>
  </si>
  <si>
    <t>SCSFSDZ18</t>
  </si>
  <si>
    <t>SCSFSDZ18TH</t>
  </si>
  <si>
    <t>SCSFSDZ2128FH</t>
  </si>
  <si>
    <t>SCSFSDZ2128H</t>
  </si>
  <si>
    <t>SCSFSDZ28H</t>
  </si>
  <si>
    <t>SCSFSDZ28TH</t>
  </si>
  <si>
    <t>SCSFSDZ310FH</t>
  </si>
  <si>
    <t>SCSFSDZ348</t>
  </si>
  <si>
    <t>SCSFSDZ348TH</t>
  </si>
  <si>
    <t>SCSFSFQ1075CL3P</t>
  </si>
  <si>
    <t>SCSFSFQ832CL3J</t>
  </si>
  <si>
    <t>SCSFSFQ845CL3J</t>
  </si>
  <si>
    <t>SCSFSFQ850CL3J</t>
  </si>
  <si>
    <t>SCSFSFQ865CL3J</t>
  </si>
  <si>
    <t>SCSPCD304550B</t>
  </si>
  <si>
    <t>SPAX-D DECKING SCREW SS 5X50MM 304 A2 BONUS SET BOX 550</t>
  </si>
  <si>
    <t>SCSPCD304560B</t>
  </si>
  <si>
    <t>SPAX-D DECKING SCREW SS 5X60MM 304 A2 BONUS SET BOX 500</t>
  </si>
  <si>
    <t>SCSPDC304540P</t>
  </si>
  <si>
    <t>SPAX-D DECKING SCREW CYL HD SS 304 A2 5X40MM PKT 200</t>
  </si>
  <si>
    <t>SCSPDC304550P</t>
  </si>
  <si>
    <t>SPAX-D DECKING SCREW CYL HD SS 304 A2 5X50MM PKT 200</t>
  </si>
  <si>
    <t>SCSPDC304560P</t>
  </si>
  <si>
    <t>SPAX-D DECKING SCREW CYL HD SS 304 A2 5X60MM PKT 100</t>
  </si>
  <si>
    <t>SCSPDC304580P</t>
  </si>
  <si>
    <t>SPAX-D DECKING SCREW CYL HD SS 304 A2 5X80MM PKT 100</t>
  </si>
  <si>
    <t>SCSPFC304580P</t>
  </si>
  <si>
    <t>SPAX SCREW FL HD CSK SS 304 A2 5X80MM PKT 100</t>
  </si>
  <si>
    <t>SCSPFC304650P</t>
  </si>
  <si>
    <t>SPAX SCREW FL HD CSK SS 304 A2 5X60MM PKT 100</t>
  </si>
  <si>
    <t>SCSPFC304680P</t>
  </si>
  <si>
    <t>SPAX SCREW FL HD CSK SS 304 A2 6X80MM PKT 100</t>
  </si>
  <si>
    <t>SCSPWH3048100E</t>
  </si>
  <si>
    <t>SPAX SCREW WASHER HD SS 304 A2 8X100MM EACH</t>
  </si>
  <si>
    <t>SCSPWH304880E</t>
  </si>
  <si>
    <t>SPAX SCREW WASHER HD SS 304 A2 8X80MM EACH</t>
  </si>
  <si>
    <t>SCSPWHDS10100E</t>
  </si>
  <si>
    <t>SPAX SCREW WASHER HD DELTA SEAL 10X100MM EACH</t>
  </si>
  <si>
    <t>SCSPWHDS10120E</t>
  </si>
  <si>
    <t>SPAX SCREW WASHER HD DELTA SEAL 10X120MM EACH</t>
  </si>
  <si>
    <t>SCSPWHDS10140E</t>
  </si>
  <si>
    <t>SPAX SCREW WASHER HD DELTA SEAL 10X140MM EACH</t>
  </si>
  <si>
    <t>SCSPWHDS10160E</t>
  </si>
  <si>
    <t>SPAX SCREW WASHER HD DELTA SEAL 10X160MM EACH</t>
  </si>
  <si>
    <t>SCSPWHDS10180E</t>
  </si>
  <si>
    <t>SPAX SCREW WASHER HD DELTA SEAL 10X180MM EACH</t>
  </si>
  <si>
    <t>SCSPWHDS10200E</t>
  </si>
  <si>
    <t>SPAX SCREW WASHER HD DELTA SEAL 10X200MM EACH</t>
  </si>
  <si>
    <t>SCSPWHDS10260P</t>
  </si>
  <si>
    <t>SPAX SCREW WASHER HD DELTA SEAL 10X260MM PKT 25</t>
  </si>
  <si>
    <t>SCSPWHDS10300P</t>
  </si>
  <si>
    <t>SPAX SCREW WASHER HD DELTA SEAL 10X300MM PKT 25</t>
  </si>
  <si>
    <t>SCSPWHDS6100P</t>
  </si>
  <si>
    <t>SPAX SCREW WASHER HD DELTA SEAL 6X100MM PKT 100</t>
  </si>
  <si>
    <t>SCSPWHDS6120P</t>
  </si>
  <si>
    <t>SPAX SCREW WASHER HD DELTA SEAL 6X120MM PKT 100</t>
  </si>
  <si>
    <t>SCSPWHDS6140P</t>
  </si>
  <si>
    <t>SPAX SCREW WASHER HD DELTA SEAL 6X140MM PKT 100</t>
  </si>
  <si>
    <t>SCSPWHDS6160P</t>
  </si>
  <si>
    <t>SPAX SCREW WASHER HD DELTA SEAL 6X160MM PKT 100</t>
  </si>
  <si>
    <t>SCSPWHDS6180P</t>
  </si>
  <si>
    <t>SPAX SCREW WASHER HD DELTA SEAL 6X180MM PKT 100</t>
  </si>
  <si>
    <t>SCSPWHDS660P</t>
  </si>
  <si>
    <t>SPAX SCREW WASHER HD DELTA SEAL 6X60MM PKT 200</t>
  </si>
  <si>
    <t>SCSPWHDS680P</t>
  </si>
  <si>
    <t>SPAX SCREW WASHER HD DELTA SEAL 6X80MM PKT 100</t>
  </si>
  <si>
    <t>SCSSP610SSE</t>
  </si>
  <si>
    <t>SC SECURISTAY SCREWS 6GX10.0MM SS EACH P610SS</t>
  </si>
  <si>
    <t>SCSSP6125SSE</t>
  </si>
  <si>
    <t>SC SECURISTAY SCREWS 6GX12.5MM SS EACH P6125SS</t>
  </si>
  <si>
    <t>SCSSP6145SSE</t>
  </si>
  <si>
    <t>SC SECURISTAY SCREWS 6GX14.5MM SS EACH P6145SS</t>
  </si>
  <si>
    <t>SCSSP68SSE</t>
  </si>
  <si>
    <t>SC SECURISTAY SCREWS 6GX 8.0MM SS EACH P68SS</t>
  </si>
  <si>
    <t>SCSTPQX832J</t>
  </si>
  <si>
    <t>SFEH</t>
  </si>
  <si>
    <t>Scaffold Extra Height Value</t>
  </si>
  <si>
    <t>SISD</t>
  </si>
  <si>
    <t>STEXPS6940595</t>
  </si>
  <si>
    <t>EXPOL PODSTICK 69 X 40 X 595MM</t>
  </si>
  <si>
    <t>STMESE82500E</t>
  </si>
  <si>
    <t>STEEL REINFORCING MESH SE82 500E 6.10X2.40M CVR 12.76M2</t>
  </si>
  <si>
    <t>STMESE92500E</t>
  </si>
  <si>
    <t>STEEL REINFORCING MESH SE92 500E 6.10X2.40M CVR 12.76M2</t>
  </si>
  <si>
    <t>STMESE930</t>
  </si>
  <si>
    <t>REINFORCING MESH SE930-500 XTRA-DUCTILE 5.03MX2.27M 10.08CVR</t>
  </si>
  <si>
    <t>STRD06D</t>
  </si>
  <si>
    <t>STRD16R</t>
  </si>
  <si>
    <t>STEEL REINF ROD ROUND R16 X 6M G300</t>
  </si>
  <si>
    <t>Structural steel as per quote</t>
  </si>
  <si>
    <t>Galvanised brick lintel (not fitted)</t>
  </si>
  <si>
    <t>STIRRUP REINFORCING R6  200 X 100MM  PER EACH</t>
  </si>
  <si>
    <t>STSTRD101200120</t>
  </si>
  <si>
    <t>STSTRHD121500</t>
  </si>
  <si>
    <t>STARTER HD12 1500MM WITH HOOK HIGH TENSILE PER EACH</t>
  </si>
  <si>
    <t>hrs</t>
  </si>
  <si>
    <t>Hiab for standing large poles</t>
  </si>
  <si>
    <t>SWBWTD</t>
  </si>
  <si>
    <t>TPFWAWC</t>
  </si>
  <si>
    <t>TPFWFIXCLIPS250</t>
  </si>
  <si>
    <t>TPHCCBALL</t>
  </si>
  <si>
    <t>TPHCCPLAIN</t>
  </si>
  <si>
    <t>TPLVL1HB200</t>
  </si>
  <si>
    <t>TPLVL1HB20048</t>
  </si>
  <si>
    <t>TPLVL1HB20060</t>
  </si>
  <si>
    <t>TPLVL1HB240</t>
  </si>
  <si>
    <t>TPLVL1HB24048</t>
  </si>
  <si>
    <t>TPLVL1HB24060</t>
  </si>
  <si>
    <t>TPLVL1HJ20045</t>
  </si>
  <si>
    <t>TPLVL1HJ2045102</t>
  </si>
  <si>
    <t>TPLVL1HJ2045108</t>
  </si>
  <si>
    <t>TPLVL1HJ2045114</t>
  </si>
  <si>
    <t>TPLVL1HJ2045120</t>
  </si>
  <si>
    <t>TPLVL1HJ2045126</t>
  </si>
  <si>
    <t>TPLVL1HJ2045132</t>
  </si>
  <si>
    <t>TPLVL1HJ204524</t>
  </si>
  <si>
    <t>TPLVL1HJ204530</t>
  </si>
  <si>
    <t>TPLVL1HJ204536</t>
  </si>
  <si>
    <t>TPLVL1HJ204542</t>
  </si>
  <si>
    <t>TPLVL1HJ204548</t>
  </si>
  <si>
    <t>TPLVL1HJ204554</t>
  </si>
  <si>
    <t>TPLVL1HJ204560</t>
  </si>
  <si>
    <t>TPLVL1HJ204566</t>
  </si>
  <si>
    <t>TPLVL1HJ204572</t>
  </si>
  <si>
    <t>TPLVL1HJ204578</t>
  </si>
  <si>
    <t>TPLVL1HJ204584</t>
  </si>
  <si>
    <t>TPLVL1HJ204590</t>
  </si>
  <si>
    <t>TPLVL1HJ204596</t>
  </si>
  <si>
    <t>TPLVL1HJ24063</t>
  </si>
  <si>
    <t>TPLVL1HJ24090</t>
  </si>
  <si>
    <t>TPLVL1HJ2463102</t>
  </si>
  <si>
    <t>TPLVL1HJ2463108</t>
  </si>
  <si>
    <t>TPLVL1HJ2463114</t>
  </si>
  <si>
    <t>TPLVL1HJ2463120</t>
  </si>
  <si>
    <t>TPLVL1HJ2463126</t>
  </si>
  <si>
    <t>TPLVL1HJ2463132</t>
  </si>
  <si>
    <t>TPLVL1HJ246324</t>
  </si>
  <si>
    <t>TPLVL1HJ246330</t>
  </si>
  <si>
    <t>TPLVL1HJ246336</t>
  </si>
  <si>
    <t>TPLVL1HJ246342</t>
  </si>
  <si>
    <t>TPLVL1HJ246348</t>
  </si>
  <si>
    <t>TPLVL1HJ246354</t>
  </si>
  <si>
    <t>TPLVL1HJ246360</t>
  </si>
  <si>
    <t>TPLVL1HJ246366</t>
  </si>
  <si>
    <t>TPLVL1HJ246372</t>
  </si>
  <si>
    <t>TPLVL1HJ246378</t>
  </si>
  <si>
    <t>TPLVL1HJ246384</t>
  </si>
  <si>
    <t>TPLVL1HJ246390</t>
  </si>
  <si>
    <t>TPLVL1HJ246396</t>
  </si>
  <si>
    <t>TPLVL1HJ2490102</t>
  </si>
  <si>
    <t>TPLVL1HJ2490108</t>
  </si>
  <si>
    <t>TPLVL1HJ2490114</t>
  </si>
  <si>
    <t>TPLVL1HJ2490120</t>
  </si>
  <si>
    <t>TPLVL1HJ2490126</t>
  </si>
  <si>
    <t>TPLVL1HJ2490132</t>
  </si>
  <si>
    <t>TPLVL1HJ249024</t>
  </si>
  <si>
    <t>TPLVL1HJ249030</t>
  </si>
  <si>
    <t>TPLVL1HJ249036</t>
  </si>
  <si>
    <t>TPLVL1HJ249042</t>
  </si>
  <si>
    <t>TPLVL1HJ249048</t>
  </si>
  <si>
    <t>TPLVL1HJ249054</t>
  </si>
  <si>
    <t>TPLVL1HJ249060</t>
  </si>
  <si>
    <t>TPLVL1HJ249066</t>
  </si>
  <si>
    <t>TPLVL1HJ249072</t>
  </si>
  <si>
    <t>TPLVL1HJ249078</t>
  </si>
  <si>
    <t>TPLVL1HJ249084</t>
  </si>
  <si>
    <t>TPLVL1HJ249090</t>
  </si>
  <si>
    <t>TPLVL1HJ30063</t>
  </si>
  <si>
    <t>TPLVL1HJ30090</t>
  </si>
  <si>
    <t>TPLVL1HJ3063102</t>
  </si>
  <si>
    <t>TPLVL1HJ3063108</t>
  </si>
  <si>
    <t>TPLVL1HJ3063114</t>
  </si>
  <si>
    <t>TPLVL1HJ3063120</t>
  </si>
  <si>
    <t>TPLVL1HJ3063126</t>
  </si>
  <si>
    <t>TPLVL1HJ3063132</t>
  </si>
  <si>
    <t>TPLVL1HJ306324</t>
  </si>
  <si>
    <t>TPLVL1HJ306330</t>
  </si>
  <si>
    <t>TPLVL1HJ306336</t>
  </si>
  <si>
    <t>TPLVL1HJ306342</t>
  </si>
  <si>
    <t>TPLVL1HJ306348</t>
  </si>
  <si>
    <t>TPLVL1HJ306354</t>
  </si>
  <si>
    <t>TPLVL1HJ306360</t>
  </si>
  <si>
    <t>TPLVL1HJ306366</t>
  </si>
  <si>
    <t>TPLVL1HJ306372</t>
  </si>
  <si>
    <t>TPLVL1HJ306378</t>
  </si>
  <si>
    <t>TPLVL1HJ306384</t>
  </si>
  <si>
    <t>TPLVL1HJ306390</t>
  </si>
  <si>
    <t>TPLVL1HJ306396</t>
  </si>
  <si>
    <t>TPLVL1HJ3090102</t>
  </si>
  <si>
    <t>TPLVL1HJ3090108</t>
  </si>
  <si>
    <t>TPLVL1HJ3090114</t>
  </si>
  <si>
    <t>TPLVL1HJ3090120</t>
  </si>
  <si>
    <t>TPLVL1HJ3090126</t>
  </si>
  <si>
    <t>TPLVL1HJ3090132</t>
  </si>
  <si>
    <t>TPLVL1HJ309024</t>
  </si>
  <si>
    <t>TPLVL1HJ309030</t>
  </si>
  <si>
    <t>TPLVL1HJ309036</t>
  </si>
  <si>
    <t>TPLVL1HJ309042</t>
  </si>
  <si>
    <t>TPLVL1HJ309048</t>
  </si>
  <si>
    <t>TPLVL1HJ309054</t>
  </si>
  <si>
    <t>TPLVL1HJ309060</t>
  </si>
  <si>
    <t>TPLVL1HJ309066</t>
  </si>
  <si>
    <t>TPLVL1HJ309072</t>
  </si>
  <si>
    <t>TPLVL1HJ309078</t>
  </si>
  <si>
    <t>TPLVL1HJ309084</t>
  </si>
  <si>
    <t>TPLVL1HJ309090</t>
  </si>
  <si>
    <t>TPLVL1HJ309096</t>
  </si>
  <si>
    <t>TPLVL1HJ36063</t>
  </si>
  <si>
    <t>TPLVL1HJ36090</t>
  </si>
  <si>
    <t>TPLVL1HJ3663102</t>
  </si>
  <si>
    <t>TPLVL1HJ3663108</t>
  </si>
  <si>
    <t>TPLVL1HJ3663114</t>
  </si>
  <si>
    <t>TPLVL1HJ3663120</t>
  </si>
  <si>
    <t>TPLVL1HJ3663126</t>
  </si>
  <si>
    <t>TPLVL1HJ3663132</t>
  </si>
  <si>
    <t>TPLVL1HJ366324</t>
  </si>
  <si>
    <t>TPLVL1HJ366330</t>
  </si>
  <si>
    <t>TPLVL1HJ366336</t>
  </si>
  <si>
    <t>TPLVL1HJ366342</t>
  </si>
  <si>
    <t>TPLVL1HJ366348</t>
  </si>
  <si>
    <t>TPLVL1HJ366354</t>
  </si>
  <si>
    <t>TPLVL1HJ366360</t>
  </si>
  <si>
    <t>TPLVL1HJ366366</t>
  </si>
  <si>
    <t>TPLVL1HJ366372</t>
  </si>
  <si>
    <t>TPLVL1HJ366378</t>
  </si>
  <si>
    <t>TPLVL1HJ366384</t>
  </si>
  <si>
    <t>TPLVL1HJ366390</t>
  </si>
  <si>
    <t>TPLVL1HJ366396</t>
  </si>
  <si>
    <t>TPLVL1HJ3690102</t>
  </si>
  <si>
    <t>TPLVL1HJ3690108</t>
  </si>
  <si>
    <t>TPLVL1HJ3690114</t>
  </si>
  <si>
    <t>TPLVL1HJ3690120</t>
  </si>
  <si>
    <t>TPLVL1HJ3690126</t>
  </si>
  <si>
    <t>TPLVL1HJ3690132</t>
  </si>
  <si>
    <t>TPLVL1HJ369024</t>
  </si>
  <si>
    <t>TPLVL1HJ369030</t>
  </si>
  <si>
    <t>TPLVL1HJ369036</t>
  </si>
  <si>
    <t>TPLVL1HJ369042</t>
  </si>
  <si>
    <t>TPLVL1HJ369048</t>
  </si>
  <si>
    <t>TPLVL1HJ369054</t>
  </si>
  <si>
    <t>TPLVL1HJ369060</t>
  </si>
  <si>
    <t>TPLVL1HJ369066</t>
  </si>
  <si>
    <t>TPLVL1HJ369072</t>
  </si>
  <si>
    <t>TPLVL1HJ369078</t>
  </si>
  <si>
    <t>TPLVL1HJ369084</t>
  </si>
  <si>
    <t>TPLVL1HJ369090</t>
  </si>
  <si>
    <t>TPLVL1HJ369096</t>
  </si>
  <si>
    <t>TPLVL1HJ40090</t>
  </si>
  <si>
    <t>TPLVL1HJ4090102</t>
  </si>
  <si>
    <t>TPLVL1HJ4090108</t>
  </si>
  <si>
    <t>TPLVL1HJ4090114</t>
  </si>
  <si>
    <t>TPLVL1HJ4090120</t>
  </si>
  <si>
    <t>TPLVL1HJ4090126</t>
  </si>
  <si>
    <t>TPLVL1HJ4090132</t>
  </si>
  <si>
    <t>TPLVL1HJ409024</t>
  </si>
  <si>
    <t>TPLVL1HJ409030</t>
  </si>
  <si>
    <t>TPLVL1HJ409036</t>
  </si>
  <si>
    <t>TPLVL1HJ409042</t>
  </si>
  <si>
    <t>TPLVL1HJ409048</t>
  </si>
  <si>
    <t>TPLVL1HJ409054</t>
  </si>
  <si>
    <t>TPLVL1HJ409060</t>
  </si>
  <si>
    <t>TPLVL1HJ409066</t>
  </si>
  <si>
    <t>TPLVL1HJ409072</t>
  </si>
  <si>
    <t>TPLVL1HJ409078</t>
  </si>
  <si>
    <t>TPLVL1HJ409084</t>
  </si>
  <si>
    <t>TPLVL1HJ409090</t>
  </si>
  <si>
    <t>TPLVL1HJ409096</t>
  </si>
  <si>
    <t>TPLVL1HS15045</t>
  </si>
  <si>
    <t>TPLVL1HS1504536</t>
  </si>
  <si>
    <t>TPLVL1HS1504542</t>
  </si>
  <si>
    <t>TPLVL1HS1504548</t>
  </si>
  <si>
    <t>TPLVL1HS1504554</t>
  </si>
  <si>
    <t>TPLVL1HS1504560</t>
  </si>
  <si>
    <t>TPLVL1HS1504572</t>
  </si>
  <si>
    <t>TPLVL1HS15063</t>
  </si>
  <si>
    <t>TPLVL1HS1506336</t>
  </si>
  <si>
    <t>TPLVL1HS1506342</t>
  </si>
  <si>
    <t>TPLVL1HS1506348</t>
  </si>
  <si>
    <t>TPLVL1HS1506354</t>
  </si>
  <si>
    <t>TPLVL1HS1506360</t>
  </si>
  <si>
    <t>TPLVL1HS1506372</t>
  </si>
  <si>
    <t>TPLVL1HS1545102</t>
  </si>
  <si>
    <t>TPLVL1HS1545108</t>
  </si>
  <si>
    <t>TPLVL1HS1545114</t>
  </si>
  <si>
    <t>TPLVL1HS1545120</t>
  </si>
  <si>
    <t>TPLVL1HS1545132</t>
  </si>
  <si>
    <t>TPLVL1HS154524</t>
  </si>
  <si>
    <t>TPLVL1HS154530</t>
  </si>
  <si>
    <t>TPLVL1HS154566</t>
  </si>
  <si>
    <t>TPLVL1HS154578</t>
  </si>
  <si>
    <t>TPLVL1HS154584</t>
  </si>
  <si>
    <t>TPLVL1HS154590</t>
  </si>
  <si>
    <t>TPLVL1HS154596</t>
  </si>
  <si>
    <t>TPLVL1HS1563102</t>
  </si>
  <si>
    <t>TPLVL1HS1563108</t>
  </si>
  <si>
    <t>TPLVL1HS1563114</t>
  </si>
  <si>
    <t>TPLVL1HS1563120</t>
  </si>
  <si>
    <t>TPLVL1HS1563132</t>
  </si>
  <si>
    <t>TPLVL1HS156324</t>
  </si>
  <si>
    <t>TPLVL1HS156330</t>
  </si>
  <si>
    <t>TPLVL1HS156366</t>
  </si>
  <si>
    <t>TPLVL1HS156378</t>
  </si>
  <si>
    <t>TPLVL1HS156384</t>
  </si>
  <si>
    <t>TPLVL1HS156390</t>
  </si>
  <si>
    <t>TPLVL1HS156396</t>
  </si>
  <si>
    <t>TPLVL1HS17045</t>
  </si>
  <si>
    <t>TPLVL1HS1704536</t>
  </si>
  <si>
    <t>TPLVL1HS1704542</t>
  </si>
  <si>
    <t>TPLVL1HS1704548</t>
  </si>
  <si>
    <t>TPLVL1HS1704554</t>
  </si>
  <si>
    <t>TPLVL1HS1704560</t>
  </si>
  <si>
    <t>TPLVL1HS1704572</t>
  </si>
  <si>
    <t>TPLVL1HS1745102</t>
  </si>
  <si>
    <t>TPLVL1HS1745108</t>
  </si>
  <si>
    <t>TPLVL1HS1745114</t>
  </si>
  <si>
    <t>TPLVL1HS1745120</t>
  </si>
  <si>
    <t>TPLVL1HS1745126</t>
  </si>
  <si>
    <t>TPLVL1HS1745132</t>
  </si>
  <si>
    <t>TPLVL1HS174524</t>
  </si>
  <si>
    <t>TPLVL1HS174530</t>
  </si>
  <si>
    <t>TPLVL1HS174566</t>
  </si>
  <si>
    <t>TPLVL1HS174578</t>
  </si>
  <si>
    <t>TPLVL1HS174584</t>
  </si>
  <si>
    <t>TPLVL1HS174590</t>
  </si>
  <si>
    <t>TPLVL1HS174596</t>
  </si>
  <si>
    <t>TPLVL1HS20045</t>
  </si>
  <si>
    <t>TPLVL1HS2004536</t>
  </si>
  <si>
    <t>TPLVL1HS2004542</t>
  </si>
  <si>
    <t>TPLVL1HS2004548</t>
  </si>
  <si>
    <t>TPLVL1HS2004554</t>
  </si>
  <si>
    <t>TPLVL1HS2004560</t>
  </si>
  <si>
    <t>TPLVL1HS2004572</t>
  </si>
  <si>
    <t>TPLVL1HS20063</t>
  </si>
  <si>
    <t>TPLVL1HS2006336</t>
  </si>
  <si>
    <t>TPLVL1HS2006342</t>
  </si>
  <si>
    <t>TPLVL1HS2006348</t>
  </si>
  <si>
    <t>TPLVL1HS2006354</t>
  </si>
  <si>
    <t>TPLVL1HS2006360</t>
  </si>
  <si>
    <t>TPLVL1HS2006372</t>
  </si>
  <si>
    <t>TPLVL1HS2045102</t>
  </si>
  <si>
    <t>TPLVL1HS2045108</t>
  </si>
  <si>
    <t>TPLVL1HS2045114</t>
  </si>
  <si>
    <t>TPLVL1HS2045120</t>
  </si>
  <si>
    <t>TPLVL1HS2045132</t>
  </si>
  <si>
    <t>TPLVL1HS204524</t>
  </si>
  <si>
    <t>TPLVL1HS204530</t>
  </si>
  <si>
    <t>TPLVL1HS204566</t>
  </si>
  <si>
    <t>TPLVL1HS204578</t>
  </si>
  <si>
    <t>TPLVL1HS204584</t>
  </si>
  <si>
    <t>TPLVL1HS204590</t>
  </si>
  <si>
    <t>TPLVL1HS204596</t>
  </si>
  <si>
    <t>TPLVL1HS2063102</t>
  </si>
  <si>
    <t>TPLVL1HS2063108</t>
  </si>
  <si>
    <t>TPLVL1HS2063114</t>
  </si>
  <si>
    <t>TPLVL1HS2063120</t>
  </si>
  <si>
    <t>TPLVL1HS2063132</t>
  </si>
  <si>
    <t>TPLVL1HS206324</t>
  </si>
  <si>
    <t>TPLVL1HS206330</t>
  </si>
  <si>
    <t>TPLVL1HS206366</t>
  </si>
  <si>
    <t>TPLVL1HS206378</t>
  </si>
  <si>
    <t>TPLVL1HS206384</t>
  </si>
  <si>
    <t>TPLVL1HS206390</t>
  </si>
  <si>
    <t>TPLVL1HS206396</t>
  </si>
  <si>
    <t>TPLVL1HS24045</t>
  </si>
  <si>
    <t>TPLVL1HS2404536</t>
  </si>
  <si>
    <t>TPLVL1HS2404542</t>
  </si>
  <si>
    <t>TPLVL1HS2404548</t>
  </si>
  <si>
    <t>TPLVL1HS2404554</t>
  </si>
  <si>
    <t>TPLVL1HS2404560</t>
  </si>
  <si>
    <t>TPLVL1HS2404572</t>
  </si>
  <si>
    <t>TPLVL1HS24063</t>
  </si>
  <si>
    <t>TPLVL1HS2406336</t>
  </si>
  <si>
    <t>TPLVL1HS2406342</t>
  </si>
  <si>
    <t>TPLVL1HS2406348</t>
  </si>
  <si>
    <t>TPLVL1HS2406354</t>
  </si>
  <si>
    <t>TPLVL1HS2406360</t>
  </si>
  <si>
    <t>TPLVL1HS2406372</t>
  </si>
  <si>
    <t>TPLVL1HS2445102</t>
  </si>
  <si>
    <t>TPLVL1HS2445108</t>
  </si>
  <si>
    <t>TPLVL1HS2445114</t>
  </si>
  <si>
    <t>TPLVL1HS2445120</t>
  </si>
  <si>
    <t>TPLVL1HS2445132</t>
  </si>
  <si>
    <t>TPLVL1HS244524</t>
  </si>
  <si>
    <t>TPLVL1HS244530</t>
  </si>
  <si>
    <t>TPLVL1HS244566</t>
  </si>
  <si>
    <t>TPLVL1HS244578</t>
  </si>
  <si>
    <t>TPLVL1HS244584</t>
  </si>
  <si>
    <t>TPLVL1HS244590</t>
  </si>
  <si>
    <t>TPLVL1HS244596</t>
  </si>
  <si>
    <t>TPLVL1HS2463102</t>
  </si>
  <si>
    <t>TPLVL1HS2463108</t>
  </si>
  <si>
    <t>TPLVL1HS2463114</t>
  </si>
  <si>
    <t>TPLVL1HS2463120</t>
  </si>
  <si>
    <t>TPLVL1HS2463132</t>
  </si>
  <si>
    <t>TPLVL1HS246324</t>
  </si>
  <si>
    <t>TPLVL1HS246330</t>
  </si>
  <si>
    <t>TPLVL1HS246366</t>
  </si>
  <si>
    <t>TPLVL1HS246378</t>
  </si>
  <si>
    <t>TPLVL1HS246384</t>
  </si>
  <si>
    <t>TPLVL1HS246390</t>
  </si>
  <si>
    <t>TPLVL1HS246396</t>
  </si>
  <si>
    <t>TPLVL1HS30045</t>
  </si>
  <si>
    <t>TPLVL1HS3004536</t>
  </si>
  <si>
    <t>TPLVL1HS3004542</t>
  </si>
  <si>
    <t>TPLVL1HS3004548</t>
  </si>
  <si>
    <t>TPLVL1HS3004554</t>
  </si>
  <si>
    <t>TPLVL1HS3004560</t>
  </si>
  <si>
    <t>TPLVL1HS3004572</t>
  </si>
  <si>
    <t>TPLVL1HS30063</t>
  </si>
  <si>
    <t>TPLVL1HS3006336</t>
  </si>
  <si>
    <t>TPLVL1HS3006342</t>
  </si>
  <si>
    <t>TPLVL1HS3006348</t>
  </si>
  <si>
    <t>TPLVL1HS3006354</t>
  </si>
  <si>
    <t>TPLVL1HS3006360</t>
  </si>
  <si>
    <t>TPLVL1HS3006372</t>
  </si>
  <si>
    <t>TPLVL1HS3045108</t>
  </si>
  <si>
    <t>TPLVL1HS3045114</t>
  </si>
  <si>
    <t>TPLVL1HS3045120</t>
  </si>
  <si>
    <t>TPLVL1HS3045126</t>
  </si>
  <si>
    <t>TPLVL1HS3045132</t>
  </si>
  <si>
    <t>TPLVL1HS304524</t>
  </si>
  <si>
    <t>TPLVL1HS304530</t>
  </si>
  <si>
    <t>TPLVL1HS304566</t>
  </si>
  <si>
    <t>TPLVL1HS304578</t>
  </si>
  <si>
    <t>TPLVL1HS304584</t>
  </si>
  <si>
    <t>TPLVL1HS304590</t>
  </si>
  <si>
    <t>TPLVL1HS304596</t>
  </si>
  <si>
    <t>TPLVL1HS3063102</t>
  </si>
  <si>
    <t>TPLVL1HS3063108</t>
  </si>
  <si>
    <t>TPLVL1HS3063114</t>
  </si>
  <si>
    <t>TPLVL1HS3063120</t>
  </si>
  <si>
    <t>TPLVL1HS3063132</t>
  </si>
  <si>
    <t>TPLVL1HS306324</t>
  </si>
  <si>
    <t>TPLVL1HS306330</t>
  </si>
  <si>
    <t>TPLVL1HS306366</t>
  </si>
  <si>
    <t>TPLVL1HS306378</t>
  </si>
  <si>
    <t>TPLVL1HS306384</t>
  </si>
  <si>
    <t>TPLVL1HS306390</t>
  </si>
  <si>
    <t>TPLVL1HS306396</t>
  </si>
  <si>
    <t>TPLVL1HS36045</t>
  </si>
  <si>
    <t>TPLVL1HS3604536</t>
  </si>
  <si>
    <t>TPLVL1HS3604542</t>
  </si>
  <si>
    <t>TPLVL1HS3604548</t>
  </si>
  <si>
    <t>TPLVL1HS3604554</t>
  </si>
  <si>
    <t>TPLVL1HS3604560</t>
  </si>
  <si>
    <t>TPLVL1HS3604572</t>
  </si>
  <si>
    <t>TPLVL1HS36063</t>
  </si>
  <si>
    <t>TPLVL1HS3606336</t>
  </si>
  <si>
    <t>TPLVL1HS3606342</t>
  </si>
  <si>
    <t>TPLVL1HS3606348</t>
  </si>
  <si>
    <t>TPLVL1HS3606354</t>
  </si>
  <si>
    <t>TPLVL1HS3606360</t>
  </si>
  <si>
    <t>TPLVL1HS3606372</t>
  </si>
  <si>
    <t>TPLVL1HS3645102</t>
  </si>
  <si>
    <t>TPLVL1HS3645108</t>
  </si>
  <si>
    <t>TPLVL1HS3645114</t>
  </si>
  <si>
    <t>TPLVL1HS3645120</t>
  </si>
  <si>
    <t>TPLVL1HS3645132</t>
  </si>
  <si>
    <t>TPLVL1HS364524</t>
  </si>
  <si>
    <t>TPLVL1HS364530</t>
  </si>
  <si>
    <t>TPLVL1HS364566</t>
  </si>
  <si>
    <t>TPLVL1HS364578</t>
  </si>
  <si>
    <t>TPLVL1HS364584</t>
  </si>
  <si>
    <t>TPLVL1HS364590</t>
  </si>
  <si>
    <t>TPLVL1HS364596</t>
  </si>
  <si>
    <t>TPLVL1HS3663102</t>
  </si>
  <si>
    <t>TPLVL1HS3663108</t>
  </si>
  <si>
    <t>TPLVL1HS3663114</t>
  </si>
  <si>
    <t>TPLVL1HS3663120</t>
  </si>
  <si>
    <t>TPLVL1HS3663132</t>
  </si>
  <si>
    <t>TPLVL1HS366324</t>
  </si>
  <si>
    <t>TPLVL1HS366330</t>
  </si>
  <si>
    <t>TPLVL1HS366366</t>
  </si>
  <si>
    <t>TPLVL1HS366378</t>
  </si>
  <si>
    <t>TPLVL1HS366384</t>
  </si>
  <si>
    <t>TPLVL1HS366390</t>
  </si>
  <si>
    <t>TPLVL1HS366396</t>
  </si>
  <si>
    <t>TPLVL1HS40045</t>
  </si>
  <si>
    <t>TPLVL1HS4004536</t>
  </si>
  <si>
    <t>TPLVL1HS4004542</t>
  </si>
  <si>
    <t>TPLVL1HS4004548</t>
  </si>
  <si>
    <t>TPLVL1HS4004554</t>
  </si>
  <si>
    <t>TPLVL1HS4004560</t>
  </si>
  <si>
    <t>TPLVL1HS4004572</t>
  </si>
  <si>
    <t>TPLVL1HS40063</t>
  </si>
  <si>
    <t>TPLVL1HS4006336</t>
  </si>
  <si>
    <t>TPLVL1HS4006342</t>
  </si>
  <si>
    <t>TPLVL1HS4006348</t>
  </si>
  <si>
    <t>TPLVL1HS4006354</t>
  </si>
  <si>
    <t>TPLVL1HS4006360</t>
  </si>
  <si>
    <t>TPLVL1HS4006372</t>
  </si>
  <si>
    <t>TPLVL1HS4045102</t>
  </si>
  <si>
    <t>TPLVL1HS4045108</t>
  </si>
  <si>
    <t>TPLVL1HS4045114</t>
  </si>
  <si>
    <t>TPLVL1HS4045120</t>
  </si>
  <si>
    <t>TPLVL1HS4045132</t>
  </si>
  <si>
    <t>TPLVL1HS404524</t>
  </si>
  <si>
    <t>TPLVL1HS404530</t>
  </si>
  <si>
    <t>TPLVL1HS404566</t>
  </si>
  <si>
    <t>TPLVL1HS404578</t>
  </si>
  <si>
    <t>TPLVL1HS404584</t>
  </si>
  <si>
    <t>TPLVL1HS404590</t>
  </si>
  <si>
    <t>TPLVL1HS404596</t>
  </si>
  <si>
    <t>TPLVL1HS4063102</t>
  </si>
  <si>
    <t>TPLVL1HS4063108</t>
  </si>
  <si>
    <t>TPLVL1HS4063114</t>
  </si>
  <si>
    <t>TPLVL1HS4063120</t>
  </si>
  <si>
    <t>TPLVL1HS4063132</t>
  </si>
  <si>
    <t>TPLVL1HS406324</t>
  </si>
  <si>
    <t>TPLVL1HS406330</t>
  </si>
  <si>
    <t>TPLVL1HS406366</t>
  </si>
  <si>
    <t>TPLVL1HS406378</t>
  </si>
  <si>
    <t>TPLVL1HS406384</t>
  </si>
  <si>
    <t>TPLVL1HS406390</t>
  </si>
  <si>
    <t>TPLVL1HS406396</t>
  </si>
  <si>
    <t>TPLVL1HS45063</t>
  </si>
  <si>
    <t>TPLVL1HS4506336</t>
  </si>
  <si>
    <t>TPLVL1HS4506342</t>
  </si>
  <si>
    <t>TPLVL1HS4506348</t>
  </si>
  <si>
    <t>TPLVL1HS4506354</t>
  </si>
  <si>
    <t>TPLVL1HS4506360</t>
  </si>
  <si>
    <t>TPLVL1HS4506372</t>
  </si>
  <si>
    <t>TPLVL1HS4563102</t>
  </si>
  <si>
    <t>TPLVL1HS4563108</t>
  </si>
  <si>
    <t>TPLVL1HS4563114</t>
  </si>
  <si>
    <t>TPLVL1HS4563120</t>
  </si>
  <si>
    <t>TPLVL1HS4563132</t>
  </si>
  <si>
    <t>TPLVL1HS456324</t>
  </si>
  <si>
    <t>TPLVL1HS456330</t>
  </si>
  <si>
    <t>TPLVL1HS456366</t>
  </si>
  <si>
    <t>TPLVL1HS456378</t>
  </si>
  <si>
    <t>TPLVL1HS456384</t>
  </si>
  <si>
    <t>TPLVL1HS456390</t>
  </si>
  <si>
    <t>TPLVL1HS456396</t>
  </si>
  <si>
    <t>TPLVL1HS60063</t>
  </si>
  <si>
    <t>TPLVL1HS6006336</t>
  </si>
  <si>
    <t>TPLVL1HS6006342</t>
  </si>
  <si>
    <t>TPLVL1HS6006348</t>
  </si>
  <si>
    <t>TPLVL1HS6006354</t>
  </si>
  <si>
    <t>TPLVL1HS6006360</t>
  </si>
  <si>
    <t>TPLVL1HS6006372</t>
  </si>
  <si>
    <t>TPLVL1HS6063102</t>
  </si>
  <si>
    <t>TPLVL1HS6063108</t>
  </si>
  <si>
    <t>TPLVL1HS6063114</t>
  </si>
  <si>
    <t>TPLVL1HS6063120</t>
  </si>
  <si>
    <t>TPLVL1HS6063132</t>
  </si>
  <si>
    <t>TPLVL1HS606324</t>
  </si>
  <si>
    <t>TPLVL1HS606330</t>
  </si>
  <si>
    <t>TPLVL1HS606366</t>
  </si>
  <si>
    <t>TPLVL1HS606378</t>
  </si>
  <si>
    <t>TPLVL1HS606384</t>
  </si>
  <si>
    <t>TPLVL1HS606390</t>
  </si>
  <si>
    <t>TPLVL1HS606396</t>
  </si>
  <si>
    <t>TPLVLHP2303930</t>
  </si>
  <si>
    <t>TPLVLHP2303936</t>
  </si>
  <si>
    <t>TPLVLHP2303942</t>
  </si>
  <si>
    <t>TPPEGH4505030</t>
  </si>
  <si>
    <t>TPPEGH4505045</t>
  </si>
  <si>
    <t>TPPEGH4505060</t>
  </si>
  <si>
    <t>TPPEGH4505090</t>
  </si>
  <si>
    <t>TPRPRH3</t>
  </si>
  <si>
    <t>TPSHCEN1BLCCAR</t>
  </si>
  <si>
    <t>bdle</t>
  </si>
  <si>
    <t>TPSHCEN1BLKDNW</t>
  </si>
  <si>
    <t>TPTS18</t>
  </si>
  <si>
    <t>VOUCH20</t>
  </si>
  <si>
    <t>$20 CARTERS VOUCHER</t>
  </si>
  <si>
    <t>VOUCH50</t>
  </si>
  <si>
    <t>$50 CARTERS VOUCHER</t>
  </si>
  <si>
    <t>XPLAQLSTMAX</t>
  </si>
  <si>
    <t>XPLAQWMS150</t>
  </si>
  <si>
    <t>AQUATICA WALL MOUNTED STD SPOUT 150MM BS STDWALL *DISPLAY*</t>
  </si>
  <si>
    <t>XPLBW7380A0</t>
  </si>
  <si>
    <t>MILANO ELITE TOILET BTW - QC SEAT  7380A-0  *DISPLAY**</t>
  </si>
  <si>
    <t>XPLIS3433002</t>
  </si>
  <si>
    <t>IS LASKA NEU KITCHEN TUBULAR SPOUT MIXER  34330.02**DISPLAY*</t>
  </si>
  <si>
    <t>XPLVAP10</t>
  </si>
  <si>
    <t>VALORE SINK INSERT BOWL AND   DRAINER SINK   P10**DISPLAY**</t>
  </si>
  <si>
    <t>Labour Contractor rates as per detailed schedule</t>
  </si>
  <si>
    <t>Contro baths to be ordered with the vanities</t>
  </si>
  <si>
    <t>021 195 7251</t>
  </si>
  <si>
    <t xml:space="preserve">Josh Ellery Plastering Ltd </t>
  </si>
  <si>
    <t>027 337 7123</t>
  </si>
  <si>
    <t>joshellery@hotmail.com</t>
  </si>
  <si>
    <t xml:space="preserve">Josh </t>
  </si>
  <si>
    <t xml:space="preserve">82 Aldinga Avenue, Stoke, Nelson </t>
  </si>
  <si>
    <t>06 368 0759</t>
  </si>
  <si>
    <t>sales@craftbuilt.co.nz</t>
  </si>
  <si>
    <t>Simon</t>
  </si>
  <si>
    <t>HTBB98</t>
  </si>
  <si>
    <t>OB2ROTISKIT</t>
  </si>
  <si>
    <t>RD90</t>
  </si>
  <si>
    <t>RD90U</t>
  </si>
  <si>
    <t>MW513</t>
  </si>
  <si>
    <t>MW60</t>
  </si>
  <si>
    <t>WA1068G1</t>
  </si>
  <si>
    <t>WA1068P1</t>
  </si>
  <si>
    <t>WA55T56GW1</t>
  </si>
  <si>
    <t>WA7060G2</t>
  </si>
  <si>
    <t>WA7060M2</t>
  </si>
  <si>
    <t>WA8560E1</t>
  </si>
  <si>
    <t>WA8560G1</t>
  </si>
  <si>
    <t>WA8560P1</t>
  </si>
  <si>
    <t>WH7560P2</t>
  </si>
  <si>
    <t>WH8060F1</t>
  </si>
  <si>
    <t>WH8560F1</t>
  </si>
  <si>
    <t>WH8560J3</t>
  </si>
  <si>
    <t>WH8560P2</t>
  </si>
  <si>
    <t>WL8060P1</t>
  </si>
  <si>
    <t>HWF85AW1</t>
  </si>
  <si>
    <t>HWM75-B12266</t>
  </si>
  <si>
    <t>HWM75TLU</t>
  </si>
  <si>
    <t>HWM85-B14266</t>
  </si>
  <si>
    <t>HWT60AW1</t>
  </si>
  <si>
    <t>HWT70AW1</t>
  </si>
  <si>
    <t>HWT80AW1</t>
  </si>
  <si>
    <t>HWT90MW1</t>
  </si>
  <si>
    <t>HWX8040DW1</t>
  </si>
  <si>
    <t>RC143W1</t>
  </si>
  <si>
    <t>RC201W1</t>
  </si>
  <si>
    <t>RC376W1</t>
  </si>
  <si>
    <t>RC519W1</t>
  </si>
  <si>
    <t>RC719W1</t>
  </si>
  <si>
    <t>HCF101</t>
  </si>
  <si>
    <t>HCF143</t>
  </si>
  <si>
    <t>HCF201</t>
  </si>
  <si>
    <t>HCF264</t>
  </si>
  <si>
    <t>HCF384</t>
  </si>
  <si>
    <t>HCF524</t>
  </si>
  <si>
    <t>CE604CW3</t>
  </si>
  <si>
    <t>CE604CX3</t>
  </si>
  <si>
    <t>CG604CWFX2</t>
  </si>
  <si>
    <t>CI604ELTB1</t>
  </si>
  <si>
    <t>CI704ELTB1</t>
  </si>
  <si>
    <t>CI904ELTB1</t>
  </si>
  <si>
    <t>CE302CBX2</t>
  </si>
  <si>
    <t>CE604CBX2</t>
  </si>
  <si>
    <t>CE604DTB1</t>
  </si>
  <si>
    <t>CE754DTB1</t>
  </si>
  <si>
    <t>CE905CBX2</t>
  </si>
  <si>
    <t>CG302DLPGB1</t>
  </si>
  <si>
    <t>CG302DNGGB1</t>
  </si>
  <si>
    <t>CG451DLPGB1</t>
  </si>
  <si>
    <t>CG451DNGGB1</t>
  </si>
  <si>
    <t>CG603DLPGB1</t>
  </si>
  <si>
    <t>CG603DNGGB1</t>
  </si>
  <si>
    <t>CG604CLPX2</t>
  </si>
  <si>
    <t>CG604CNGX2</t>
  </si>
  <si>
    <t>CG604CWFW1</t>
  </si>
  <si>
    <t>CG604DLPGB1</t>
  </si>
  <si>
    <t>CG604DNGGB1</t>
  </si>
  <si>
    <t>CG604DX1</t>
  </si>
  <si>
    <t>CG903DLPGB1</t>
  </si>
  <si>
    <t>CG903DNGGB1</t>
  </si>
  <si>
    <t>CG905CLPX2</t>
  </si>
  <si>
    <t>CG905CNGX2</t>
  </si>
  <si>
    <t>CG905DLPGB1</t>
  </si>
  <si>
    <t>CG905DNGGB1</t>
  </si>
  <si>
    <t>CG905DWLPFCX3</t>
  </si>
  <si>
    <t>CG905DWNGFCX3</t>
  </si>
  <si>
    <t>CG905DX1</t>
  </si>
  <si>
    <t>CI302CTB1</t>
  </si>
  <si>
    <t>CI302DTB3</t>
  </si>
  <si>
    <t>CI603DTB2</t>
  </si>
  <si>
    <t>CI604CTB1</t>
  </si>
  <si>
    <t>CI604DTB3</t>
  </si>
  <si>
    <t>CI704CTB1</t>
  </si>
  <si>
    <t>CI754DTB2</t>
  </si>
  <si>
    <t>CI904CTB1</t>
  </si>
  <si>
    <t>CI905DTB3</t>
  </si>
  <si>
    <t>HCE604TB2</t>
  </si>
  <si>
    <t>HCG604WFCG1</t>
  </si>
  <si>
    <t>HCG604WFCX2</t>
  </si>
  <si>
    <t>HCI604TB1</t>
  </si>
  <si>
    <t>DW60FEX1</t>
  </si>
  <si>
    <t>DD60DAW9</t>
  </si>
  <si>
    <t>DD60DAX9</t>
  </si>
  <si>
    <t>DD60DCW9</t>
  </si>
  <si>
    <t>DD60DCX9</t>
  </si>
  <si>
    <t>DD60DDFX9</t>
  </si>
  <si>
    <t>DD60SAX9</t>
  </si>
  <si>
    <t>DD60SCTW9</t>
  </si>
  <si>
    <t>DD60SCTX9</t>
  </si>
  <si>
    <t>DD60SDFTX9</t>
  </si>
  <si>
    <t>DD60SI9</t>
  </si>
  <si>
    <t>DD60STI9</t>
  </si>
  <si>
    <t>DW60FC2W1</t>
  </si>
  <si>
    <t>DW60FC2X1</t>
  </si>
  <si>
    <t>DW60FC4W1</t>
  </si>
  <si>
    <t>DW60FC4X1</t>
  </si>
  <si>
    <t>DW60FC6W1</t>
  </si>
  <si>
    <t>DW60FC6X1</t>
  </si>
  <si>
    <t>HDW13G1W</t>
  </si>
  <si>
    <t>HDW13G1X</t>
  </si>
  <si>
    <t>HDW14G2W</t>
  </si>
  <si>
    <t>HDW14G2X</t>
  </si>
  <si>
    <t>HDW9TFE3SS2</t>
  </si>
  <si>
    <t>HDW9TFE3WH</t>
  </si>
  <si>
    <t>DC8060P1</t>
  </si>
  <si>
    <t>DE5060M1</t>
  </si>
  <si>
    <t>DE7060G1</t>
  </si>
  <si>
    <t>DE7060P1</t>
  </si>
  <si>
    <t>DE8060P2</t>
  </si>
  <si>
    <t>DH8060P1</t>
  </si>
  <si>
    <t>HDC80E1</t>
  </si>
  <si>
    <t>HDV40A1</t>
  </si>
  <si>
    <t>HDV60A1</t>
  </si>
  <si>
    <t>HDV60E1</t>
  </si>
  <si>
    <t>EB60DSXB1</t>
  </si>
  <si>
    <t>OM25BLCX1</t>
  </si>
  <si>
    <t>HC120DCXB3</t>
  </si>
  <si>
    <t>HC60DCXB3</t>
  </si>
  <si>
    <t>HC60PLX4</t>
  </si>
  <si>
    <t>HC90CGX1</t>
  </si>
  <si>
    <t>HC90DCXB3</t>
  </si>
  <si>
    <t>HC90PLX4</t>
  </si>
  <si>
    <t>HF60LW4</t>
  </si>
  <si>
    <t>HF60LX4</t>
  </si>
  <si>
    <t>HP60IDCHX2</t>
  </si>
  <si>
    <t>HP90IDCHX2</t>
  </si>
  <si>
    <t>HS60LXW4</t>
  </si>
  <si>
    <t>HS60XW4</t>
  </si>
  <si>
    <t>OR60SCGFX3</t>
  </si>
  <si>
    <t>OR61S2CEWW4</t>
  </si>
  <si>
    <t>OR61S4CEWW4</t>
  </si>
  <si>
    <t>OR61S8CEWSW4</t>
  </si>
  <si>
    <t>OR90SCBGFX2</t>
  </si>
  <si>
    <t>OR120DDWGFX2</t>
  </si>
  <si>
    <t>OR60SDBGFX2</t>
  </si>
  <si>
    <t>OR60SDBSX2</t>
  </si>
  <si>
    <t>OR90SDBSIPX1</t>
  </si>
  <si>
    <t>E373LW1</t>
  </si>
  <si>
    <t>E373RW1</t>
  </si>
  <si>
    <t>E402BLXFD5</t>
  </si>
  <si>
    <t>E402BRXFD5</t>
  </si>
  <si>
    <t>E402BRXFDU5</t>
  </si>
  <si>
    <t>E442BLXFD5</t>
  </si>
  <si>
    <t>E442BRWFD5</t>
  </si>
  <si>
    <t>E442BRXFD5</t>
  </si>
  <si>
    <t>E442BRXFDU5</t>
  </si>
  <si>
    <t>E450LW1</t>
  </si>
  <si>
    <t>E450LXFD1</t>
  </si>
  <si>
    <t>E450RW1</t>
  </si>
  <si>
    <t>E450RXFD1</t>
  </si>
  <si>
    <t>E522BRWFD5</t>
  </si>
  <si>
    <t>RB60V18</t>
  </si>
  <si>
    <t>RB90S64MKIW1</t>
  </si>
  <si>
    <t>RF106RDWX1</t>
  </si>
  <si>
    <t>RF206RDWX1</t>
  </si>
  <si>
    <t>RF306RDWX1</t>
  </si>
  <si>
    <t>RF331TLPW6</t>
  </si>
  <si>
    <t>RF331TRPW6</t>
  </si>
  <si>
    <t>RF356RDWX1</t>
  </si>
  <si>
    <t>RF372BLPW6</t>
  </si>
  <si>
    <t>RF372BLPX6</t>
  </si>
  <si>
    <t>RF372BLYW6</t>
  </si>
  <si>
    <t>RF372BRPW6</t>
  </si>
  <si>
    <t>RF372BRPX6</t>
  </si>
  <si>
    <t>RF372BRYW6</t>
  </si>
  <si>
    <t>RF381TLPW6</t>
  </si>
  <si>
    <t>RF381TRPW6</t>
  </si>
  <si>
    <t>RF402BLGW6</t>
  </si>
  <si>
    <t>RF402BLGX6</t>
  </si>
  <si>
    <t>RF402BLPW6</t>
  </si>
  <si>
    <t>RF402BLPX6</t>
  </si>
  <si>
    <t>RF402BLYW6</t>
  </si>
  <si>
    <t>RF402BRGW6</t>
  </si>
  <si>
    <t>RF402BRGX6</t>
  </si>
  <si>
    <t>RF402BRPUX6</t>
  </si>
  <si>
    <t>RF402BRPW6</t>
  </si>
  <si>
    <t>RF402BRPX6</t>
  </si>
  <si>
    <t>RF402BRYW6</t>
  </si>
  <si>
    <t>RF411TLPW6</t>
  </si>
  <si>
    <t>RF411TRPW6</t>
  </si>
  <si>
    <t>RF442BLPW6</t>
  </si>
  <si>
    <t>RF442BLPX6</t>
  </si>
  <si>
    <t>RF442BRPUX6</t>
  </si>
  <si>
    <t>RF442BRPW6</t>
  </si>
  <si>
    <t>RF442BRPX6</t>
  </si>
  <si>
    <t>RF522ADW5</t>
  </si>
  <si>
    <t>RF522ADX5</t>
  </si>
  <si>
    <t>RF522BLPW6</t>
  </si>
  <si>
    <t>RF522BLPX6</t>
  </si>
  <si>
    <t>RF522BRPW6</t>
  </si>
  <si>
    <t>RF522BRPX6</t>
  </si>
  <si>
    <t>RF522WDLUX5</t>
  </si>
  <si>
    <t>RF522WDLX5</t>
  </si>
  <si>
    <t>RF522WDRUX5</t>
  </si>
  <si>
    <t>RF522WDRX5</t>
  </si>
  <si>
    <t>RF610ADW5</t>
  </si>
  <si>
    <t>RF610ADX5</t>
  </si>
  <si>
    <t>RS60RDWX1</t>
  </si>
  <si>
    <t>RS90A1</t>
  </si>
  <si>
    <t>RS90AU1</t>
  </si>
  <si>
    <t>RX611DUX1</t>
  </si>
  <si>
    <t>RX628DW1</t>
  </si>
  <si>
    <t>RX628DX1</t>
  </si>
  <si>
    <t>HBF130SS</t>
  </si>
  <si>
    <t>HBF130W</t>
  </si>
  <si>
    <t>HBF55W</t>
  </si>
  <si>
    <t>HBF80W</t>
  </si>
  <si>
    <t>HBM450SA1</t>
  </si>
  <si>
    <t>HBM450WH1</t>
  </si>
  <si>
    <t>HFD462FS1</t>
  </si>
  <si>
    <t>HFD635WISS</t>
  </si>
  <si>
    <t>HRB227S</t>
  </si>
  <si>
    <t>HRB227W</t>
  </si>
  <si>
    <t>HRF220TS</t>
  </si>
  <si>
    <t>HRF220TW</t>
  </si>
  <si>
    <t>HRF-239FW</t>
  </si>
  <si>
    <t>HRF328W2</t>
  </si>
  <si>
    <t>HRF360TW</t>
  </si>
  <si>
    <t>HRF454TW</t>
  </si>
  <si>
    <t>HRZ-113</t>
  </si>
  <si>
    <t>HRZ113SS</t>
  </si>
  <si>
    <t>HRZ241</t>
  </si>
  <si>
    <t>HRZ322</t>
  </si>
  <si>
    <t>HRZ-40</t>
  </si>
  <si>
    <t>HRZ-60</t>
  </si>
  <si>
    <t>HSBS555AS</t>
  </si>
  <si>
    <t>HSBS555AW</t>
  </si>
  <si>
    <t>HSBS610IS</t>
  </si>
  <si>
    <t>HSBS628AS</t>
  </si>
  <si>
    <t>HSBS628AW</t>
  </si>
  <si>
    <t>E308LW1</t>
  </si>
  <si>
    <t>E308RW1</t>
  </si>
  <si>
    <t>E388LW1</t>
  </si>
  <si>
    <t>E388LXFD1</t>
  </si>
  <si>
    <t>E388RW1</t>
  </si>
  <si>
    <t>E388RXFD1</t>
  </si>
  <si>
    <t>HFZ175</t>
  </si>
  <si>
    <t>HFZ238</t>
  </si>
  <si>
    <t>HFZ-85A</t>
  </si>
  <si>
    <t>HVF160WH2</t>
  </si>
  <si>
    <t>HVF220WH2</t>
  </si>
  <si>
    <t>HVF300WH2</t>
  </si>
  <si>
    <t>OB60BCEX3</t>
  </si>
  <si>
    <t>OB60SC0CEW1</t>
  </si>
  <si>
    <t>OB60SC0CEX1</t>
  </si>
  <si>
    <t>OB60SC5CRW1</t>
  </si>
  <si>
    <t>OB60SC5CRX1</t>
  </si>
  <si>
    <t>OB60B77CEW3</t>
  </si>
  <si>
    <t>OB60B77DEX3</t>
  </si>
  <si>
    <t>OB60DDEX4</t>
  </si>
  <si>
    <t>OB60N8DTX1</t>
  </si>
  <si>
    <t>OB60NC7CEX1</t>
  </si>
  <si>
    <t>OB60NC9DEX1</t>
  </si>
  <si>
    <t>OB60SC5CEW1</t>
  </si>
  <si>
    <t>OB60SC5CEX1</t>
  </si>
  <si>
    <t>OB60SC7CEPX1</t>
  </si>
  <si>
    <t>OB60SC7CEW1</t>
  </si>
  <si>
    <t>OB60SC7CEX1</t>
  </si>
  <si>
    <t>OB60SCVMX1</t>
  </si>
  <si>
    <t>OB60SL11DEPX1</t>
  </si>
  <si>
    <t>OB60SL7DEW1</t>
  </si>
  <si>
    <t>OB60SL7DEX1</t>
  </si>
  <si>
    <t>OB60SL9DEX1</t>
  </si>
  <si>
    <t>OB76DDEPX3</t>
  </si>
  <si>
    <t>OB76SDEPX3</t>
  </si>
  <si>
    <t>OB90S9MEPX3</t>
  </si>
  <si>
    <t>HWO60S10TX1</t>
  </si>
  <si>
    <t>HWO60S11TPX1</t>
  </si>
  <si>
    <t>HWO60S4MX1</t>
  </si>
  <si>
    <t>HWO60S7EX1</t>
  </si>
  <si>
    <t>WB60SDEB1</t>
  </si>
  <si>
    <t>WB60SDEX1</t>
  </si>
  <si>
    <t>WD8560F1</t>
  </si>
  <si>
    <t>GD50S1</t>
  </si>
  <si>
    <t>GD75IA1</t>
  </si>
  <si>
    <t>4NOR090CCWH</t>
  </si>
  <si>
    <t>Concrete - additives allowance per job</t>
  </si>
  <si>
    <t>Engco ribraft design fee</t>
  </si>
  <si>
    <t>Complete ribraft floor system by Barnett Construction</t>
  </si>
  <si>
    <t>Additional cost for columns or posts - over 2 posts</t>
  </si>
  <si>
    <t>Additional cost to form nib wall</t>
  </si>
  <si>
    <t>Additional cost for 25mpa concrete - sea spray zone</t>
  </si>
  <si>
    <t>Additional cost for slab thickenings - over 6 lineal metres</t>
  </si>
  <si>
    <t>Additional cost to form tiled shower</t>
  </si>
  <si>
    <t>ELBW800NB</t>
  </si>
  <si>
    <t>Broadway 800mm round mirror with LED light &amp; demister</t>
  </si>
  <si>
    <t>ELBW600NB</t>
  </si>
  <si>
    <t>Broadway 600mm mirror with LED light &amp; demister</t>
  </si>
  <si>
    <t>ELBW750NB</t>
  </si>
  <si>
    <t>Broadway 750mm mirror with LED light &amp; demister</t>
  </si>
  <si>
    <t>ELBW900NB</t>
  </si>
  <si>
    <t>Broadway 900mm mirror with LED light &amp; demister</t>
  </si>
  <si>
    <t>ELBW1200NB</t>
  </si>
  <si>
    <t>Broadway 1200mm mirror with LED light &amp; demister</t>
  </si>
  <si>
    <t>Digger hire - standard scope of works</t>
  </si>
  <si>
    <t>Bulk excavation, cart away &amp; dump fees x 25%</t>
  </si>
  <si>
    <t>Excavate &amp; relocate x 25%</t>
  </si>
  <si>
    <t>Drilling pile holes</t>
  </si>
  <si>
    <t>Transport</t>
  </si>
  <si>
    <t xml:space="preserve">Excavate to sewer connection for site toilet </t>
  </si>
  <si>
    <t>Hire compactor per day (over 100m3)</t>
  </si>
  <si>
    <t>25mm crusher dust 1m outside of slab inc 10% compaction</t>
  </si>
  <si>
    <t>Drainage fill behind retaining wall</t>
  </si>
  <si>
    <t>Place drainage fill (.3hrs per m3)</t>
  </si>
  <si>
    <t>Excavate driveway</t>
  </si>
  <si>
    <t>Basecourse for driveway</t>
  </si>
  <si>
    <t>0151000006U</t>
  </si>
  <si>
    <t>0152000006U</t>
  </si>
  <si>
    <t>0551002016U</t>
  </si>
  <si>
    <t>0551003016U</t>
  </si>
  <si>
    <t>0551004016U</t>
  </si>
  <si>
    <t>0551006016U</t>
  </si>
  <si>
    <t>0552003016U</t>
  </si>
  <si>
    <t>0552004016U</t>
  </si>
  <si>
    <t>0552005016U</t>
  </si>
  <si>
    <t>0552006016U</t>
  </si>
  <si>
    <t>1040-W</t>
  </si>
  <si>
    <t>1040-WG</t>
  </si>
  <si>
    <t>1041-W</t>
  </si>
  <si>
    <t>1041-WG</t>
  </si>
  <si>
    <t>1043-W</t>
  </si>
  <si>
    <t>1043-WG</t>
  </si>
  <si>
    <t>1044-W</t>
  </si>
  <si>
    <t>1044-WG</t>
  </si>
  <si>
    <t>1045-W</t>
  </si>
  <si>
    <t>1045-WG</t>
  </si>
  <si>
    <t>1047-W</t>
  </si>
  <si>
    <t>1047-WG</t>
  </si>
  <si>
    <t>1056-W</t>
  </si>
  <si>
    <t>1056-WG</t>
  </si>
  <si>
    <t>1057-W</t>
  </si>
  <si>
    <t>1057-WG</t>
  </si>
  <si>
    <t>1059-W</t>
  </si>
  <si>
    <t>1059-WG</t>
  </si>
  <si>
    <t>1060-W</t>
  </si>
  <si>
    <t>1060-WG</t>
  </si>
  <si>
    <t>1061-W</t>
  </si>
  <si>
    <t>1061-WG</t>
  </si>
  <si>
    <t>1063-W</t>
  </si>
  <si>
    <t>1063-WG</t>
  </si>
  <si>
    <t>1081-W</t>
  </si>
  <si>
    <t>1081-WG</t>
  </si>
  <si>
    <t>1084-W</t>
  </si>
  <si>
    <t>1084-WG</t>
  </si>
  <si>
    <t>1085-W</t>
  </si>
  <si>
    <t>1085-WG</t>
  </si>
  <si>
    <t>1AL2S111FL1C</t>
  </si>
  <si>
    <t>1AL2S111FL1X</t>
  </si>
  <si>
    <t>1AL2S111MB1C</t>
  </si>
  <si>
    <t>1AL2S111MB1X</t>
  </si>
  <si>
    <t>1AL2S111TL1C</t>
  </si>
  <si>
    <t>1AL2S111TL1X</t>
  </si>
  <si>
    <t>1AL2S11SFL1C</t>
  </si>
  <si>
    <t>1AL2S11SFL1X</t>
  </si>
  <si>
    <t>1AL2S11SMS1C</t>
  </si>
  <si>
    <t>1AL2S11SMS1X</t>
  </si>
  <si>
    <t>1AL2S11STL1C</t>
  </si>
  <si>
    <t>1AL2S11STL1X</t>
  </si>
  <si>
    <t>1AL2S29SFL2C</t>
  </si>
  <si>
    <t>1AL2S29SMY2C</t>
  </si>
  <si>
    <t>1AL2S29STL2C</t>
  </si>
  <si>
    <t>1AL2S929FL2C</t>
  </si>
  <si>
    <t>1AL2S929MB2C</t>
  </si>
  <si>
    <t>1AL2S929TL2C</t>
  </si>
  <si>
    <t>1AL2S92SFL2C</t>
  </si>
  <si>
    <t>1AL2S92SMY2C</t>
  </si>
  <si>
    <t>1AL2S92STL2C</t>
  </si>
  <si>
    <t>1AL2S999FL9C</t>
  </si>
  <si>
    <t>1AL2S999FL9X</t>
  </si>
  <si>
    <t>1AL2S999MB9C</t>
  </si>
  <si>
    <t>1AL2S999MB9X</t>
  </si>
  <si>
    <t>1AL2S999TL9C</t>
  </si>
  <si>
    <t>1AL2S999TL9X</t>
  </si>
  <si>
    <t>1AL2S99SFL9C</t>
  </si>
  <si>
    <t>1AL2S99SFL9X</t>
  </si>
  <si>
    <t>1AL2S99SMS9C</t>
  </si>
  <si>
    <t>1AL2S99SMS9X</t>
  </si>
  <si>
    <t>1AL2S99STL9C</t>
  </si>
  <si>
    <t>1AL2S99STL9X</t>
  </si>
  <si>
    <t>1ML2S111FL1X</t>
  </si>
  <si>
    <t>1ML2S111ML1X</t>
  </si>
  <si>
    <t>1ML2S111MR1X</t>
  </si>
  <si>
    <t>1ML2S11CFL1X</t>
  </si>
  <si>
    <t>1ML2S11CMC1X</t>
  </si>
  <si>
    <t>1ML2S11SFL1X</t>
  </si>
  <si>
    <t>1ML2S11SMC1X</t>
  </si>
  <si>
    <t>1ML2S29SFL2X</t>
  </si>
  <si>
    <t>1ML2S29SMC2X</t>
  </si>
  <si>
    <t>1ML2S929FL2X</t>
  </si>
  <si>
    <t>1ML2S929ML2X</t>
  </si>
  <si>
    <t>1ML2S929MR2X</t>
  </si>
  <si>
    <t>1ML2S92SMC2X</t>
  </si>
  <si>
    <t>1ML2S999FL9X</t>
  </si>
  <si>
    <t>1ML2S999ML9X</t>
  </si>
  <si>
    <t>1ML2S999MR9X</t>
  </si>
  <si>
    <t>1ML2S99SFL9X</t>
  </si>
  <si>
    <t>1ML2S99SMC9X</t>
  </si>
  <si>
    <t>1ML2W111FL1X</t>
  </si>
  <si>
    <t>1ML2W111ML1X</t>
  </si>
  <si>
    <t>1ML2W111MR1X</t>
  </si>
  <si>
    <t>1ML2W11CFL1X</t>
  </si>
  <si>
    <t>1ML2W11CMC1X</t>
  </si>
  <si>
    <t>1ML2W11SFL1X</t>
  </si>
  <si>
    <t>1ML2W11SMC1X</t>
  </si>
  <si>
    <t>1ML2W29SFL2X</t>
  </si>
  <si>
    <t>1ML2W29SMC2X</t>
  </si>
  <si>
    <t>1ML2W929FL2X</t>
  </si>
  <si>
    <t>1ML2W929ML2X</t>
  </si>
  <si>
    <t>1ML2W929MR2X</t>
  </si>
  <si>
    <t>1ML2W92SMC2X</t>
  </si>
  <si>
    <t>1ML2W999FL9X</t>
  </si>
  <si>
    <t>1ML2W999ML9X</t>
  </si>
  <si>
    <t>1ML2W999MR9X</t>
  </si>
  <si>
    <t>1ML2W99SFL9X</t>
  </si>
  <si>
    <t>1ML2W99SMC9X</t>
  </si>
  <si>
    <t>1SI2W111FL1X</t>
  </si>
  <si>
    <t>1SI2W111MB1X</t>
  </si>
  <si>
    <t>1SI2W11CFL1X</t>
  </si>
  <si>
    <t>1SI2W11CMS1X</t>
  </si>
  <si>
    <t>1SI2W11SFL1X</t>
  </si>
  <si>
    <t>1SI2W11SMS1X</t>
  </si>
  <si>
    <t>1SI2W29SFL2X</t>
  </si>
  <si>
    <t>1SI2W29SMY2X</t>
  </si>
  <si>
    <t>1SI2W929FL2X</t>
  </si>
  <si>
    <t>1SI2W929MB2X</t>
  </si>
  <si>
    <t>1SI2W999FL9X</t>
  </si>
  <si>
    <t>1SI2W999MB9X</t>
  </si>
  <si>
    <t>1SI2W99CFL9X</t>
  </si>
  <si>
    <t>1SI2W99CMS9X</t>
  </si>
  <si>
    <t>1SI2W99SFL9X</t>
  </si>
  <si>
    <t>1SI2W99SMS9X</t>
  </si>
  <si>
    <t>1SO2S111FL1C</t>
  </si>
  <si>
    <t>1SO2S111FL1X</t>
  </si>
  <si>
    <t>1SO2S111MB1C</t>
  </si>
  <si>
    <t>1SO2S111MB1X</t>
  </si>
  <si>
    <t>1SO2S111TL1C</t>
  </si>
  <si>
    <t>1SO2S111TL1X</t>
  </si>
  <si>
    <t>1SO2S11CFL1C</t>
  </si>
  <si>
    <t>1SO2S11CFL1X</t>
  </si>
  <si>
    <t>1SO2S11CMS1C</t>
  </si>
  <si>
    <t>1SO2S11CMS1X</t>
  </si>
  <si>
    <t>1SO2S11CTL1C</t>
  </si>
  <si>
    <t>1SO2S11CTL1X</t>
  </si>
  <si>
    <t>1SO2S11RFLRC</t>
  </si>
  <si>
    <t>1SO2S11RMSRC</t>
  </si>
  <si>
    <t>1SO2S11RTLRC</t>
  </si>
  <si>
    <t>1SO2S11SFL1C</t>
  </si>
  <si>
    <t>1SO2S11SFL1X</t>
  </si>
  <si>
    <t>1SO2S11SMS1C</t>
  </si>
  <si>
    <t>1SO2S11SMS1X</t>
  </si>
  <si>
    <t>1SO2S11STL1C</t>
  </si>
  <si>
    <t>1SO2S11STL1X</t>
  </si>
  <si>
    <t>1SO2S29SFL2C</t>
  </si>
  <si>
    <t>1SO2S29SFL9C</t>
  </si>
  <si>
    <t>1SO2S29SMY2C</t>
  </si>
  <si>
    <t>1SO2S29SMZ9C</t>
  </si>
  <si>
    <t>1SO2S29STL2C</t>
  </si>
  <si>
    <t>1SO2S29STL9C</t>
  </si>
  <si>
    <t>1SO2S929FL2C</t>
  </si>
  <si>
    <t>1SO2S929MB2C</t>
  </si>
  <si>
    <t>1SO2S929TL2C</t>
  </si>
  <si>
    <t>1SO2S92SFL2C</t>
  </si>
  <si>
    <t>1SO2S92SFL9C</t>
  </si>
  <si>
    <t>1SO2S92SMY2C</t>
  </si>
  <si>
    <t>1SO2S92SMZ9C</t>
  </si>
  <si>
    <t>1SO2S92STL2C</t>
  </si>
  <si>
    <t>1SO2S92STL9C</t>
  </si>
  <si>
    <t>1SO2S999FL9C</t>
  </si>
  <si>
    <t>1SO2S999FL9X</t>
  </si>
  <si>
    <t>1SO2S999MB9C</t>
  </si>
  <si>
    <t>1SO2S999MB9X</t>
  </si>
  <si>
    <t>1SO2S999TL9C</t>
  </si>
  <si>
    <t>1SO2S999TL9X</t>
  </si>
  <si>
    <t>1SO2S99SFL9C</t>
  </si>
  <si>
    <t>1SO2S99SFL9X</t>
  </si>
  <si>
    <t>1SO2S99SMS9C</t>
  </si>
  <si>
    <t>1SO2S99SMS9X</t>
  </si>
  <si>
    <t>1SO2S99STL9C</t>
  </si>
  <si>
    <t>1SO2S99STL9X</t>
  </si>
  <si>
    <t>1SO2W111FL1C</t>
  </si>
  <si>
    <t>1SO2W111FL1X</t>
  </si>
  <si>
    <t>1SO2W111MB1C</t>
  </si>
  <si>
    <t>1SO2W111MB1X</t>
  </si>
  <si>
    <t>1SO2W111TL1C</t>
  </si>
  <si>
    <t>1SO2W111TL1X</t>
  </si>
  <si>
    <t>1SO2W11CFL1C</t>
  </si>
  <si>
    <t>1SO2W11CFL1X</t>
  </si>
  <si>
    <t>1SO2W11CMS1C</t>
  </si>
  <si>
    <t>1SO2W11CMS1X</t>
  </si>
  <si>
    <t>1SO2W11CTL1C</t>
  </si>
  <si>
    <t>1SO2W11CTL1X</t>
  </si>
  <si>
    <t>1SO2W11RFLRC</t>
  </si>
  <si>
    <t>1SO2W11RMSRC</t>
  </si>
  <si>
    <t>1SO2W11RTLRC</t>
  </si>
  <si>
    <t>1SO2W11SFL1C</t>
  </si>
  <si>
    <t>1SO2W11SFL1X</t>
  </si>
  <si>
    <t>1SO2W11SMS1C</t>
  </si>
  <si>
    <t>1SO2W11SMS1X</t>
  </si>
  <si>
    <t>1SO2W11STL1C</t>
  </si>
  <si>
    <t>1SO2W11STL1X</t>
  </si>
  <si>
    <t>1SO2W29SFL2C</t>
  </si>
  <si>
    <t>1SO2W29SFL9C</t>
  </si>
  <si>
    <t>1SO2W29SMY2C</t>
  </si>
  <si>
    <t>1SO2W29SMZ9C</t>
  </si>
  <si>
    <t>1SO2W29STL2C</t>
  </si>
  <si>
    <t>1SO2W29STL9C</t>
  </si>
  <si>
    <t>1SO2W929FL2C</t>
  </si>
  <si>
    <t>1SO2W929MB2C</t>
  </si>
  <si>
    <t>1SO2W929TL2C</t>
  </si>
  <si>
    <t>1SO2W92SFL2C</t>
  </si>
  <si>
    <t>1SO2W92SFL9C</t>
  </si>
  <si>
    <t>1SO2W92SMY2C</t>
  </si>
  <si>
    <t>1SO2W92SMZ9C</t>
  </si>
  <si>
    <t>1SO2W92STL2C</t>
  </si>
  <si>
    <t>1SO2W92STL9C</t>
  </si>
  <si>
    <t>1SO2W999FL9C</t>
  </si>
  <si>
    <t>1SO2W999FL9X</t>
  </si>
  <si>
    <t>1SO2W999MB9C</t>
  </si>
  <si>
    <t>1SO2W999MB9X</t>
  </si>
  <si>
    <t>1SO2W999TL9C</t>
  </si>
  <si>
    <t>1SO2W999TL9X</t>
  </si>
  <si>
    <t>1SO2W99SFL9C</t>
  </si>
  <si>
    <t>1SO2W99SFL9X</t>
  </si>
  <si>
    <t>1SO2W99SMS9C</t>
  </si>
  <si>
    <t>1SO2W99SMS9X</t>
  </si>
  <si>
    <t>1SO2W99STL9C</t>
  </si>
  <si>
    <t>1SO2W99STL9X</t>
  </si>
  <si>
    <t>2041-W</t>
  </si>
  <si>
    <t>2041-WG</t>
  </si>
  <si>
    <t>2042-W</t>
  </si>
  <si>
    <t>2042-WG</t>
  </si>
  <si>
    <t>2043-W</t>
  </si>
  <si>
    <t>2043-WG</t>
  </si>
  <si>
    <t>2044-W</t>
  </si>
  <si>
    <t>2044-WG</t>
  </si>
  <si>
    <t>2045-W</t>
  </si>
  <si>
    <t>2045-WG</t>
  </si>
  <si>
    <t>2052-W</t>
  </si>
  <si>
    <t>2052-WG</t>
  </si>
  <si>
    <t>2053-W</t>
  </si>
  <si>
    <t>2053-WG</t>
  </si>
  <si>
    <t>2054-W</t>
  </si>
  <si>
    <t>2054-WG</t>
  </si>
  <si>
    <t>2055-W</t>
  </si>
  <si>
    <t>2055-WG</t>
  </si>
  <si>
    <t>2056-W</t>
  </si>
  <si>
    <t>2056-WG</t>
  </si>
  <si>
    <t>2080-W</t>
  </si>
  <si>
    <t>2082-W</t>
  </si>
  <si>
    <t>2082-WG</t>
  </si>
  <si>
    <t>2083-W</t>
  </si>
  <si>
    <t>2083-WG</t>
  </si>
  <si>
    <t>2084-W</t>
  </si>
  <si>
    <t>2084-WG</t>
  </si>
  <si>
    <t>2085-W</t>
  </si>
  <si>
    <t>2085-WG</t>
  </si>
  <si>
    <t>2750-W</t>
  </si>
  <si>
    <t>2752-W</t>
  </si>
  <si>
    <t>2753-W</t>
  </si>
  <si>
    <t>2755-W</t>
  </si>
  <si>
    <t>2756-W</t>
  </si>
  <si>
    <t>2759-W</t>
  </si>
  <si>
    <t>32518005-0</t>
  </si>
  <si>
    <t>4CAS060CC</t>
  </si>
  <si>
    <t>4CAS060CCWH</t>
  </si>
  <si>
    <t>4CAS060CG</t>
  </si>
  <si>
    <t>4CAS060CGWH</t>
  </si>
  <si>
    <t>4CAS060CM</t>
  </si>
  <si>
    <t>4CAS060CMWH</t>
  </si>
  <si>
    <t>4CAS060DC</t>
  </si>
  <si>
    <t>4CAS060DCWH</t>
  </si>
  <si>
    <t>4CAS060DG</t>
  </si>
  <si>
    <t>4CAS060DGWH</t>
  </si>
  <si>
    <t>4CAS060DM</t>
  </si>
  <si>
    <t>4CAS060DMWH</t>
  </si>
  <si>
    <t>4CAS060DOC</t>
  </si>
  <si>
    <t>4CAS060DOG</t>
  </si>
  <si>
    <t>4CAS060DOM</t>
  </si>
  <si>
    <t>4CAS060SC</t>
  </si>
  <si>
    <t>4CAS060SG</t>
  </si>
  <si>
    <t>4CAS060SM</t>
  </si>
  <si>
    <t>4CAS075CC</t>
  </si>
  <si>
    <t>4CAS075CCWH</t>
  </si>
  <si>
    <t>4CAS075CG</t>
  </si>
  <si>
    <t>4CAS075CGWH</t>
  </si>
  <si>
    <t>4CAS075CM</t>
  </si>
  <si>
    <t>4CAS075CMWH</t>
  </si>
  <si>
    <t>4CAS075DC</t>
  </si>
  <si>
    <t>4CAS075DCWH</t>
  </si>
  <si>
    <t>4CAS075DG</t>
  </si>
  <si>
    <t>4CAS075DGWH</t>
  </si>
  <si>
    <t>4CAS075DM</t>
  </si>
  <si>
    <t>4CAS075DMWH</t>
  </si>
  <si>
    <t>4CAS075DOC</t>
  </si>
  <si>
    <t>4CAS075DOG</t>
  </si>
  <si>
    <t>4CAS075DOM</t>
  </si>
  <si>
    <t>4CAS075SC</t>
  </si>
  <si>
    <t>4CAS075SG</t>
  </si>
  <si>
    <t>4CAS075SM</t>
  </si>
  <si>
    <t>4CAS090CC</t>
  </si>
  <si>
    <t>4CAS090CCWH</t>
  </si>
  <si>
    <t>4CAS090CG</t>
  </si>
  <si>
    <t>4CAS090CGWH</t>
  </si>
  <si>
    <t>4CAS090CM</t>
  </si>
  <si>
    <t>4CAS090CMWH</t>
  </si>
  <si>
    <t>4CAS090DC</t>
  </si>
  <si>
    <t>4CAS090DCWH</t>
  </si>
  <si>
    <t>4CAS090DG</t>
  </si>
  <si>
    <t>4CAS090DGWH</t>
  </si>
  <si>
    <t>4CAS090DM</t>
  </si>
  <si>
    <t>4CAS090DMWH</t>
  </si>
  <si>
    <t>4CAS090DOC</t>
  </si>
  <si>
    <t>4CAS090DOG</t>
  </si>
  <si>
    <t>4CAS090DOM</t>
  </si>
  <si>
    <t>4CAS090SC</t>
  </si>
  <si>
    <t>4CAS090SG</t>
  </si>
  <si>
    <t>4CAS090SM</t>
  </si>
  <si>
    <t>4CAS120CC</t>
  </si>
  <si>
    <t>4CAS120CCWH</t>
  </si>
  <si>
    <t>4CAS120CG</t>
  </si>
  <si>
    <t>4CAS120CGWH</t>
  </si>
  <si>
    <t>4CAS120CM</t>
  </si>
  <si>
    <t>4CAS120CMWH</t>
  </si>
  <si>
    <t>4CAS120DC</t>
  </si>
  <si>
    <t>4CAS120DCWH</t>
  </si>
  <si>
    <t>4CAS120DG</t>
  </si>
  <si>
    <t>4CAS120DGWH</t>
  </si>
  <si>
    <t>4CAS120DM</t>
  </si>
  <si>
    <t>4CAS120DMWH</t>
  </si>
  <si>
    <t>4CAS120DOC</t>
  </si>
  <si>
    <t>4CAS120DOG</t>
  </si>
  <si>
    <t>4CAS120DOM</t>
  </si>
  <si>
    <t>4CAS120SC</t>
  </si>
  <si>
    <t>4CAS120SG</t>
  </si>
  <si>
    <t>4CAS120SM</t>
  </si>
  <si>
    <t>4CAS12DCC</t>
  </si>
  <si>
    <t>4CAS12DCCWH</t>
  </si>
  <si>
    <t>4CAS12DCG</t>
  </si>
  <si>
    <t>4CAS12DCGWH</t>
  </si>
  <si>
    <t>4CAS12DCM</t>
  </si>
  <si>
    <t>4CAS12DCMWH</t>
  </si>
  <si>
    <t>4CAS12DDC</t>
  </si>
  <si>
    <t>4CAS12DDCWH</t>
  </si>
  <si>
    <t>4CAS12DDG</t>
  </si>
  <si>
    <t>4CAS12DDGWH</t>
  </si>
  <si>
    <t>4CAS12DDM</t>
  </si>
  <si>
    <t>4CAS12DDMWH</t>
  </si>
  <si>
    <t>4CAS12DDOC</t>
  </si>
  <si>
    <t>4CAS12DDOG</t>
  </si>
  <si>
    <t>4CAS12DDOM</t>
  </si>
  <si>
    <t>4CAS12DSC</t>
  </si>
  <si>
    <t>4CAS12DSG</t>
  </si>
  <si>
    <t>4CAS12DSM</t>
  </si>
  <si>
    <t>4CAS15DCC</t>
  </si>
  <si>
    <t>4CAS15DCCWH</t>
  </si>
  <si>
    <t>4CAS15DCG</t>
  </si>
  <si>
    <t>4CAS15DCGWH</t>
  </si>
  <si>
    <t>4CAS15DCM</t>
  </si>
  <si>
    <t>4CAS15DCMWH</t>
  </si>
  <si>
    <t>4CAS15DDC</t>
  </si>
  <si>
    <t>4CAS15DDCWH</t>
  </si>
  <si>
    <t>4CAS15DDG</t>
  </si>
  <si>
    <t>4CAS15DDGWH</t>
  </si>
  <si>
    <t>4CAS15DDM</t>
  </si>
  <si>
    <t>4CAS15DSC</t>
  </si>
  <si>
    <t>4CAS15DSG</t>
  </si>
  <si>
    <t>4CAS15DSM</t>
  </si>
  <si>
    <t>4MAH040ZC</t>
  </si>
  <si>
    <t>4MAH040ZM</t>
  </si>
  <si>
    <t>4MAH045ZC</t>
  </si>
  <si>
    <t>4MAH045ZM</t>
  </si>
  <si>
    <t>4MAH060ZC</t>
  </si>
  <si>
    <t>4MAH060ZM</t>
  </si>
  <si>
    <t>4MAH075ZC</t>
  </si>
  <si>
    <t>4MAH075ZM</t>
  </si>
  <si>
    <t>4MAH090ZC</t>
  </si>
  <si>
    <t>4MAH090ZM</t>
  </si>
  <si>
    <t>4MAH120ZC</t>
  </si>
  <si>
    <t>4MAH120ZM</t>
  </si>
  <si>
    <t>4MIM040ZC</t>
  </si>
  <si>
    <t>4MIM040ZCWH</t>
  </si>
  <si>
    <t>4MIM040ZG</t>
  </si>
  <si>
    <t>4MIM040ZGWH</t>
  </si>
  <si>
    <t>4MIM040ZM</t>
  </si>
  <si>
    <t>4MIM040ZMWH</t>
  </si>
  <si>
    <t>4MIM050ZC</t>
  </si>
  <si>
    <t>4MIM050ZCWH</t>
  </si>
  <si>
    <t>4MIM050ZG</t>
  </si>
  <si>
    <t>4MIM050ZGWH</t>
  </si>
  <si>
    <t>4MIM050ZM</t>
  </si>
  <si>
    <t>4MIM050ZMWH</t>
  </si>
  <si>
    <t>4STM060CDC</t>
  </si>
  <si>
    <t>4STM060CDCWH</t>
  </si>
  <si>
    <t>4STM060CDG</t>
  </si>
  <si>
    <t>4STM060CDGWH</t>
  </si>
  <si>
    <t>4STM060CDM</t>
  </si>
  <si>
    <t>4STM060CDMWH</t>
  </si>
  <si>
    <t>4STM075CC</t>
  </si>
  <si>
    <t>4STM075CCWH</t>
  </si>
  <si>
    <t>4STM075CG</t>
  </si>
  <si>
    <t>4STM075CGWH</t>
  </si>
  <si>
    <t>4STM075CM</t>
  </si>
  <si>
    <t>4STM075CMWH</t>
  </si>
  <si>
    <t>4STM090CC</t>
  </si>
  <si>
    <t>4STM090CCWH</t>
  </si>
  <si>
    <t>4STM090CG</t>
  </si>
  <si>
    <t>4STM090CGWH</t>
  </si>
  <si>
    <t>4STM090CM</t>
  </si>
  <si>
    <t>4STM090CMWH</t>
  </si>
  <si>
    <t>4STM120CC</t>
  </si>
  <si>
    <t>4STM120CCWH</t>
  </si>
  <si>
    <t>4STM120CG</t>
  </si>
  <si>
    <t>4STM120CGWH</t>
  </si>
  <si>
    <t>4STM120CM</t>
  </si>
  <si>
    <t>4STM120CMWH</t>
  </si>
  <si>
    <t>78CR556-2</t>
  </si>
  <si>
    <t>78CR591LL</t>
  </si>
  <si>
    <t>829710W</t>
  </si>
  <si>
    <t>829720W</t>
  </si>
  <si>
    <t>830610W</t>
  </si>
  <si>
    <t>830620W</t>
  </si>
  <si>
    <t>84CR579R</t>
  </si>
  <si>
    <t>86CR205</t>
  </si>
  <si>
    <t>86CR572</t>
  </si>
  <si>
    <t>86CR579</t>
  </si>
  <si>
    <t>86CR591</t>
  </si>
  <si>
    <t>86CR690</t>
  </si>
  <si>
    <t>86CR691</t>
  </si>
  <si>
    <t>90CR205</t>
  </si>
  <si>
    <t>90CR208</t>
  </si>
  <si>
    <t>90CR572</t>
  </si>
  <si>
    <t>90CR573</t>
  </si>
  <si>
    <t>90CR690</t>
  </si>
  <si>
    <t>90CR691</t>
  </si>
  <si>
    <t>A55131007</t>
  </si>
  <si>
    <t>ALT1BEW</t>
  </si>
  <si>
    <t>ALT1BIW</t>
  </si>
  <si>
    <t>AOBCP</t>
  </si>
  <si>
    <t>AOBMCP</t>
  </si>
  <si>
    <t>AOHPSCP</t>
  </si>
  <si>
    <t>AOHPSDCP</t>
  </si>
  <si>
    <t>AOHSCP</t>
  </si>
  <si>
    <t>AOSPWBTCP</t>
  </si>
  <si>
    <t>AOSRCP</t>
  </si>
  <si>
    <t>AOWBCP</t>
  </si>
  <si>
    <t>BALIB180NU</t>
  </si>
  <si>
    <t>BALIH160FU</t>
  </si>
  <si>
    <t>BALIS160FU</t>
  </si>
  <si>
    <t>BD-COR512A</t>
  </si>
  <si>
    <t>BFCA05WH150</t>
  </si>
  <si>
    <t>BFCA05WH169</t>
  </si>
  <si>
    <t>BFCO05WH160</t>
  </si>
  <si>
    <t>BFCO05WH160U</t>
  </si>
  <si>
    <t>BFCO05WH16L</t>
  </si>
  <si>
    <t>BFCO05WH16LU</t>
  </si>
  <si>
    <t>BFCO05WH16R</t>
  </si>
  <si>
    <t>BFCO05WH16RU</t>
  </si>
  <si>
    <t>BLBCP</t>
  </si>
  <si>
    <t>BLHPSCP</t>
  </si>
  <si>
    <t>BLHPSDCP</t>
  </si>
  <si>
    <t>BLKCP</t>
  </si>
  <si>
    <t>BLSPWBTCP</t>
  </si>
  <si>
    <t>E8502</t>
  </si>
  <si>
    <t>ESBEND</t>
  </si>
  <si>
    <t>ESPIPE900</t>
  </si>
  <si>
    <t>ESROOFCOWL</t>
  </si>
  <si>
    <t>EVOKIT03</t>
  </si>
  <si>
    <t>FORME-MS4</t>
  </si>
  <si>
    <t>FORME-MS7</t>
  </si>
  <si>
    <t>HRH</t>
  </si>
  <si>
    <t>HTR500</t>
  </si>
  <si>
    <t>HTR700</t>
  </si>
  <si>
    <t>HTRN</t>
  </si>
  <si>
    <t>HTRS</t>
  </si>
  <si>
    <t>INFHD200FFNCFL</t>
  </si>
  <si>
    <t>KOBSLCP</t>
  </si>
  <si>
    <t>KOKSLCP</t>
  </si>
  <si>
    <t>KOSHCP</t>
  </si>
  <si>
    <t>KOSHDCP</t>
  </si>
  <si>
    <t>KOSP200CP</t>
  </si>
  <si>
    <t>LEV7201</t>
  </si>
  <si>
    <t>LEV7205</t>
  </si>
  <si>
    <t>LEV7206</t>
  </si>
  <si>
    <t>LEV7208</t>
  </si>
  <si>
    <t>LEVBELRHC</t>
  </si>
  <si>
    <t>LEVBELTOC</t>
  </si>
  <si>
    <t>LEVBELTPC</t>
  </si>
  <si>
    <t>LEVBELTRC</t>
  </si>
  <si>
    <t>LEVBROOKLYN</t>
  </si>
  <si>
    <t>LEVCA10X2MWPOL</t>
  </si>
  <si>
    <t>LEVCA10X2MWWH</t>
  </si>
  <si>
    <t>LEVCA10X2POL</t>
  </si>
  <si>
    <t>LEVCA10X2RMWPOL</t>
  </si>
  <si>
    <t>LEVCA10X2RMWWH</t>
  </si>
  <si>
    <t>LEVCA10X2RPOL</t>
  </si>
  <si>
    <t>LEVCA10X2RWH</t>
  </si>
  <si>
    <t>LEVCA10X2WH</t>
  </si>
  <si>
    <t>LEVCA9X2MWPOL</t>
  </si>
  <si>
    <t>LEVCA9X2MWWH</t>
  </si>
  <si>
    <t>LEVCA9X2POL</t>
  </si>
  <si>
    <t>LEVCA9X2RMWPOL</t>
  </si>
  <si>
    <t>LEVCA9X2RMWWH</t>
  </si>
  <si>
    <t>LEVCA9X2RPOL</t>
  </si>
  <si>
    <t>LEVCA9X2RWH</t>
  </si>
  <si>
    <t>LEVCA9X2WH</t>
  </si>
  <si>
    <t>LEVCIB16X75</t>
  </si>
  <si>
    <t>LEVCOR17X7</t>
  </si>
  <si>
    <t>LEVLUC16X8</t>
  </si>
  <si>
    <t>LEVMARBTW</t>
  </si>
  <si>
    <t>LEVVEN1675</t>
  </si>
  <si>
    <t>ME18048820</t>
  </si>
  <si>
    <t>ME18048830</t>
  </si>
  <si>
    <t>ME25059020</t>
  </si>
  <si>
    <t>ME25059030</t>
  </si>
  <si>
    <t>MS18055020</t>
  </si>
  <si>
    <t>MS18055030</t>
  </si>
  <si>
    <t>MS25055030</t>
  </si>
  <si>
    <t>MS250550CCT20</t>
  </si>
  <si>
    <t>MS250550CCT30</t>
  </si>
  <si>
    <t>MS250550CT20</t>
  </si>
  <si>
    <t>MS250550CT30</t>
  </si>
  <si>
    <t>MS30055030</t>
  </si>
  <si>
    <t>MS300550CCT20</t>
  </si>
  <si>
    <t>MS300550CCT30</t>
  </si>
  <si>
    <t>MS300550CT20</t>
  </si>
  <si>
    <t>MS300550CT30</t>
  </si>
  <si>
    <t>R1405</t>
  </si>
  <si>
    <t>R1762GL</t>
  </si>
  <si>
    <t>R1762Z</t>
  </si>
  <si>
    <t>R2340</t>
  </si>
  <si>
    <t>R2345</t>
  </si>
  <si>
    <t>R2520</t>
  </si>
  <si>
    <t>R2525</t>
  </si>
  <si>
    <t>R2527</t>
  </si>
  <si>
    <t>R2528</t>
  </si>
  <si>
    <t>R2711</t>
  </si>
  <si>
    <t>R2712</t>
  </si>
  <si>
    <t>R2713</t>
  </si>
  <si>
    <t>R2714</t>
  </si>
  <si>
    <t>R2715</t>
  </si>
  <si>
    <t>R2716</t>
  </si>
  <si>
    <t>R2780</t>
  </si>
  <si>
    <t>R2781</t>
  </si>
  <si>
    <t>R3601GL</t>
  </si>
  <si>
    <t>R3601SC</t>
  </si>
  <si>
    <t>R3602</t>
  </si>
  <si>
    <t>R3603</t>
  </si>
  <si>
    <t>R3605</t>
  </si>
  <si>
    <t>R3610GL</t>
  </si>
  <si>
    <t>R3626</t>
  </si>
  <si>
    <t>R3627</t>
  </si>
  <si>
    <t>R3660</t>
  </si>
  <si>
    <t>R3661</t>
  </si>
  <si>
    <t>R3665</t>
  </si>
  <si>
    <t>RDV3611ETRL</t>
  </si>
  <si>
    <t>RDV3611ETRN</t>
  </si>
  <si>
    <t>RHFE752ETRL</t>
  </si>
  <si>
    <t>RHFE752ETRN</t>
  </si>
  <si>
    <t>RIBF2L</t>
  </si>
  <si>
    <t>SHKOCP</t>
  </si>
  <si>
    <t>SHWACP</t>
  </si>
  <si>
    <t>TOT-SANTBTW'WH</t>
  </si>
  <si>
    <t>TOT-SANTMP'WH</t>
  </si>
  <si>
    <t>TOT-SANTMS'WH</t>
  </si>
  <si>
    <t>TOT-SANTOP'WH</t>
  </si>
  <si>
    <t>TOT-SANTOS'WH</t>
  </si>
  <si>
    <t>TOT-SINTRAP'WH</t>
  </si>
  <si>
    <t>TOT-SINTRAS'WH</t>
  </si>
  <si>
    <t>TOT-VALDESP'WH</t>
  </si>
  <si>
    <t>TOT-VALDESS'WH</t>
  </si>
  <si>
    <t>W45006SCW</t>
  </si>
  <si>
    <t>W45006W</t>
  </si>
  <si>
    <t>W45206SCW</t>
  </si>
  <si>
    <t>WAAL075E</t>
  </si>
  <si>
    <t>WAAL075EWH</t>
  </si>
  <si>
    <t>WAAL075L</t>
  </si>
  <si>
    <t>WAAL075LWH</t>
  </si>
  <si>
    <t>WAAL075S</t>
  </si>
  <si>
    <t>WAAL075SWH</t>
  </si>
  <si>
    <t>WAAL090E</t>
  </si>
  <si>
    <t>WAAL090EWH</t>
  </si>
  <si>
    <t>WAAL090L</t>
  </si>
  <si>
    <t>WAAL090LWH</t>
  </si>
  <si>
    <t>WAAL090S</t>
  </si>
  <si>
    <t>WAAL090SWH</t>
  </si>
  <si>
    <t>WAAL120E</t>
  </si>
  <si>
    <t>WAAL120EWH</t>
  </si>
  <si>
    <t>WAAL120L</t>
  </si>
  <si>
    <t>WAAL120LWH</t>
  </si>
  <si>
    <t>WAAL120S</t>
  </si>
  <si>
    <t>WAAL120SWH</t>
  </si>
  <si>
    <t>WAAL150E</t>
  </si>
  <si>
    <t>WAAL150EWH</t>
  </si>
  <si>
    <t>WAAL150L</t>
  </si>
  <si>
    <t>WAAL150LWH</t>
  </si>
  <si>
    <t>WAAL150S</t>
  </si>
  <si>
    <t>WAAL150SWH</t>
  </si>
  <si>
    <t>WAAL15DE</t>
  </si>
  <si>
    <t>WAAL15DEWH</t>
  </si>
  <si>
    <t>WAAL15DL</t>
  </si>
  <si>
    <t>WAAL15DLWH</t>
  </si>
  <si>
    <t>WAAL15DS</t>
  </si>
  <si>
    <t>WAAL15DSWH</t>
  </si>
  <si>
    <t>WABCP</t>
  </si>
  <si>
    <t>WAHPSCP</t>
  </si>
  <si>
    <t>WAKCP</t>
  </si>
  <si>
    <t>WASHCP</t>
  </si>
  <si>
    <t>WASHDCP</t>
  </si>
  <si>
    <t>WASL075E</t>
  </si>
  <si>
    <t>WASL075EWH</t>
  </si>
  <si>
    <t>WASL075L</t>
  </si>
  <si>
    <t>WASL075LWH</t>
  </si>
  <si>
    <t>WASL075S</t>
  </si>
  <si>
    <t>WASL075SWH</t>
  </si>
  <si>
    <t>WASL090E</t>
  </si>
  <si>
    <t>WASL090EWH</t>
  </si>
  <si>
    <t>WASL090L</t>
  </si>
  <si>
    <t>WASL090LWH</t>
  </si>
  <si>
    <t>WASL090S</t>
  </si>
  <si>
    <t>WASL090SWH</t>
  </si>
  <si>
    <t>WASL120E</t>
  </si>
  <si>
    <t>WASL120EWH</t>
  </si>
  <si>
    <t>WASL120L</t>
  </si>
  <si>
    <t>WASL120LWH</t>
  </si>
  <si>
    <t>WASL120S</t>
  </si>
  <si>
    <t>WASL120SWH</t>
  </si>
  <si>
    <t>WASL150E</t>
  </si>
  <si>
    <t>WASL150EWH</t>
  </si>
  <si>
    <t>WASL150L</t>
  </si>
  <si>
    <t>WASL150LWH</t>
  </si>
  <si>
    <t>WASL150S</t>
  </si>
  <si>
    <t>WASL150SWH</t>
  </si>
  <si>
    <t>WASL15DE</t>
  </si>
  <si>
    <t>WASL15DEWH</t>
  </si>
  <si>
    <t>WASL15DL</t>
  </si>
  <si>
    <t>WASL15DLWH</t>
  </si>
  <si>
    <t>WASL15DS</t>
  </si>
  <si>
    <t>WASL15DSWH</t>
  </si>
  <si>
    <t>WASPH200CP</t>
  </si>
  <si>
    <t>WASPW200CP</t>
  </si>
  <si>
    <t>WAVE075E</t>
  </si>
  <si>
    <t>WAVE075EWH</t>
  </si>
  <si>
    <t>WAVE075L</t>
  </si>
  <si>
    <t>WAVE075LWH</t>
  </si>
  <si>
    <t>WAVE075S</t>
  </si>
  <si>
    <t>WAVE075SWH</t>
  </si>
  <si>
    <t>WAVE090E</t>
  </si>
  <si>
    <t>WAVE090EWH</t>
  </si>
  <si>
    <t>WAVE090L</t>
  </si>
  <si>
    <t>WAVE090LWH</t>
  </si>
  <si>
    <t>WAVE090S</t>
  </si>
  <si>
    <t>WAVE090SWH</t>
  </si>
  <si>
    <t>WAVE120E</t>
  </si>
  <si>
    <t>WAVE120EWH</t>
  </si>
  <si>
    <t>WAVE120L</t>
  </si>
  <si>
    <t>WAVE120LWH</t>
  </si>
  <si>
    <t>WAVE120S</t>
  </si>
  <si>
    <t>WAVE120SWH</t>
  </si>
  <si>
    <t>WAVE150E</t>
  </si>
  <si>
    <t>WAVE150EWH</t>
  </si>
  <si>
    <t>WAVE150L</t>
  </si>
  <si>
    <t>WAVE150LWH</t>
  </si>
  <si>
    <t>WAVE150S</t>
  </si>
  <si>
    <t>WAVE150SWH</t>
  </si>
  <si>
    <t>WAVE15DE</t>
  </si>
  <si>
    <t>WAVE15DEWH</t>
  </si>
  <si>
    <t>WAVE15DL</t>
  </si>
  <si>
    <t>WAVE15DLWH</t>
  </si>
  <si>
    <t>WAVE15DS</t>
  </si>
  <si>
    <t>WAVE15DSWH</t>
  </si>
  <si>
    <t>WETWALLSC</t>
  </si>
  <si>
    <t>WG1220</t>
  </si>
  <si>
    <t>WG1220S</t>
  </si>
  <si>
    <t>WG510</t>
  </si>
  <si>
    <t>WG825</t>
  </si>
  <si>
    <t>WG825S</t>
  </si>
  <si>
    <t>WK510</t>
  </si>
  <si>
    <t>WK825</t>
  </si>
  <si>
    <t>WS1220</t>
  </si>
  <si>
    <t>WS510E</t>
  </si>
  <si>
    <t>WS825</t>
  </si>
  <si>
    <t>XTR600</t>
  </si>
  <si>
    <t>XTRN</t>
  </si>
  <si>
    <t>XTRS</t>
  </si>
  <si>
    <t>PLRA4425102</t>
  </si>
  <si>
    <t>PLRA4427002</t>
  </si>
  <si>
    <t>PLRA4425002</t>
  </si>
  <si>
    <t>PLRA4425113</t>
  </si>
  <si>
    <t>PLRA4427013</t>
  </si>
  <si>
    <t>PLRA4425013</t>
  </si>
  <si>
    <t>PLRA4420302</t>
  </si>
  <si>
    <t>Fascia / Gutter labour per corner</t>
  </si>
  <si>
    <t>Barge coloursteel Endura</t>
  </si>
  <si>
    <t>Fascia / Gutter coloursteel</t>
  </si>
  <si>
    <t>Coloursteel roofing - Endura 6 rib</t>
  </si>
  <si>
    <t>Coloursteel roofing - Endura Corrugated</t>
  </si>
  <si>
    <t>Coloursteel roofing - Apron flashing</t>
  </si>
  <si>
    <t>Coloursteel roofing - Barge</t>
  </si>
  <si>
    <t>Coloursteel roofing - Hip flashing</t>
  </si>
  <si>
    <t>Coloursteel roofing - Netting (below 10 deg)</t>
  </si>
  <si>
    <t>Coloursteel roofing - Ridge flashing</t>
  </si>
  <si>
    <t>Coloursteel roofing - Valley flashing</t>
  </si>
  <si>
    <t>Coloursteel roofing - Extra value over 30 degrees</t>
  </si>
  <si>
    <t>Fascia / Gutter accomodation per night</t>
  </si>
  <si>
    <t>Fascia / Gutter Travel</t>
  </si>
  <si>
    <t>RFEF</t>
  </si>
  <si>
    <t>Coloursteel Roofing - Eaves Flashing</t>
  </si>
  <si>
    <t>RFPPC</t>
  </si>
  <si>
    <t>Coloursteel Roofing - Parapet Cap</t>
  </si>
  <si>
    <t>Coloursteel roofing - Maxx Corrugated</t>
  </si>
  <si>
    <t>Coloursteel Cladding - Vertical</t>
  </si>
  <si>
    <t>Coloursteel Cladding - Horizontal</t>
  </si>
  <si>
    <t>Coloured concrete, sealed with mesh</t>
  </si>
  <si>
    <t>ORMB2</t>
  </si>
  <si>
    <t>Masterbuild fees $401k - $600k</t>
  </si>
  <si>
    <t>ORMB3</t>
  </si>
  <si>
    <t>Masterbuild fees $601k - $800k</t>
  </si>
  <si>
    <t>ORMB4</t>
  </si>
  <si>
    <t>Masterbuild fees $801k - $1m</t>
  </si>
  <si>
    <t>ORMB5</t>
  </si>
  <si>
    <t>Masterbuild fees $1m - $1.5m</t>
  </si>
  <si>
    <t>ORMB6</t>
  </si>
  <si>
    <t>Masterbuild fees $1.5m - $2m</t>
  </si>
  <si>
    <t>ORMB1</t>
  </si>
  <si>
    <t>Masterbuild fees up to $400k</t>
  </si>
  <si>
    <t>PLSPS</t>
  </si>
  <si>
    <t>Sprinkler System P Sum</t>
  </si>
  <si>
    <t>TDC resource consent</t>
  </si>
  <si>
    <t>Lay 70 Series bricks above 2.4m</t>
  </si>
  <si>
    <t>Sump</t>
  </si>
  <si>
    <t>Safety nets per m2</t>
  </si>
  <si>
    <t>Asphalt including basecourse</t>
  </si>
  <si>
    <t>Lay Designa schist per m2</t>
  </si>
  <si>
    <t>Additional value cream mortar</t>
  </si>
  <si>
    <t>Lay 70 series brick column</t>
  </si>
  <si>
    <t>Extra value lay soldier course bricks</t>
  </si>
  <si>
    <t>Scaffold allowance for chimney over roof (2 weeks)</t>
  </si>
  <si>
    <t>Classic Stone schist veneer per m2</t>
  </si>
  <si>
    <t>Classic Stone schist veneer column per m2</t>
  </si>
  <si>
    <t xml:space="preserve">Brick letterbox </t>
  </si>
  <si>
    <t>Supply, fill &amp; lay blocks 10 series veneer</t>
  </si>
  <si>
    <t>Supply blocks, fill &amp; lay blocks &amp; place steel 20 series stack bonded</t>
  </si>
  <si>
    <t xml:space="preserve">Supply blocks, fill &amp; lay blocks &amp; place steel 20 series </t>
  </si>
  <si>
    <t xml:space="preserve">Supply blocks, fill &amp; lay blocks &amp; place steel 25 series </t>
  </si>
  <si>
    <t>25mpa concrete extra per m3</t>
  </si>
  <si>
    <t>Foundation blocks up to 3 courses (600mm)</t>
  </si>
  <si>
    <t>TDC development impact levy ($1,200 X M2, -60,125 X 0.02)</t>
  </si>
  <si>
    <t>NCC consent for houses $800k - $1.2m</t>
  </si>
  <si>
    <t>TDC / NCC DBH &amp; Branz levy (4.76 X $1000 of house cost)</t>
  </si>
  <si>
    <t>TDC Single story up to 120m2</t>
  </si>
  <si>
    <t>NCC Consent for houses up to $200k</t>
  </si>
  <si>
    <t>NCC Consent for houses up to $200k - $450k</t>
  </si>
  <si>
    <t>NCC Consent for houses up to $450k - $800k</t>
  </si>
  <si>
    <t>NCC Consent for houses up to $800k - $1.1m</t>
  </si>
  <si>
    <t>NCC Consent for houses up to $1.1m - $1.6m</t>
  </si>
  <si>
    <t>TDC Wastewater connection fees</t>
  </si>
  <si>
    <t>NCC/TDC Resource Consent fees</t>
  </si>
  <si>
    <t xml:space="preserve">Council reinspection fees </t>
  </si>
  <si>
    <t>Building Consent amendment fee</t>
  </si>
  <si>
    <t>TDC Consent value up to $200K</t>
  </si>
  <si>
    <t>TDC Consent value up to $200K - $300k</t>
  </si>
  <si>
    <t>TDC Consent value up to $300K - $500k</t>
  </si>
  <si>
    <t>TDC Consent value up to $500K - $1m</t>
  </si>
  <si>
    <t>Exterior site clean</t>
  </si>
  <si>
    <t>Cleaner travel to Goldenbay</t>
  </si>
  <si>
    <t>Interior house clean &amp; windows</t>
  </si>
  <si>
    <t>Concrete - 20.0mpa, footings Golden Bay - Conc &amp; Metals</t>
  </si>
  <si>
    <t>Concrete - 20.0mpa pump mix, slab Golden Bay - Conc &amp; Metals</t>
  </si>
  <si>
    <t>Concrete - 20.0mpa pump mix, slab Nelson Bays</t>
  </si>
  <si>
    <t>Concrete - 25.0mpa pump mix, Nelson Bays 1% accelerant</t>
  </si>
  <si>
    <t>Concrete - 25.0mpa pump mix, Nelson Bays</t>
  </si>
  <si>
    <t>Concrete - Blockfill Golden Bay - Conc &amp; Metals</t>
  </si>
  <si>
    <t>Concrete - Blockfill Nelson Bays</t>
  </si>
  <si>
    <t>Concrete saw cutting set up fee</t>
  </si>
  <si>
    <t>Concrete saw cuts to slab</t>
  </si>
  <si>
    <t>Concrete placing floor slab - Golden Bay (Min $450.00)</t>
  </si>
  <si>
    <t>Concrete placing slab Nelson Bays - Place &amp; finish</t>
  </si>
  <si>
    <t>Concrete placer travel Golden Bay</t>
  </si>
  <si>
    <t>Midland Classic range - delivered Nelson (396 per pallet)</t>
  </si>
  <si>
    <t>Midland Elan range - delivered Nelson (400  per pallet)</t>
  </si>
  <si>
    <t>Midland Estate range - delivered Nelson (252  per pallet)</t>
  </si>
  <si>
    <t>Concrete - 20.0mpa for poles Golden Bay - Conc &amp; Metals</t>
  </si>
  <si>
    <t>Concrete Pump - Extra for split level jobs</t>
  </si>
  <si>
    <t>Concrete Pump - Footings</t>
  </si>
  <si>
    <t>Concrete Pump - Ribraft floors</t>
  </si>
  <si>
    <t>Concrete Pump - Block Infill</t>
  </si>
  <si>
    <t>Concrete Pump - Post / Pile Holes</t>
  </si>
  <si>
    <t>Concrete Pump - Travel Golden Bay</t>
  </si>
  <si>
    <t>Concrete Pump - Travel Nelson</t>
  </si>
  <si>
    <t>Concept plan - single level home</t>
  </si>
  <si>
    <t>Concept plan - two level home</t>
  </si>
  <si>
    <t>Working drawings - single level home</t>
  </si>
  <si>
    <t>Working drawings - two level home</t>
  </si>
  <si>
    <t>Extra value - plan changes</t>
  </si>
  <si>
    <t>Surveyors fees up to 900m2</t>
  </si>
  <si>
    <t>Surveyors set out fee</t>
  </si>
  <si>
    <t>3d imaging charge</t>
  </si>
  <si>
    <t>Amend plans for building consent</t>
  </si>
  <si>
    <t>Firefighting couplings</t>
  </si>
  <si>
    <t>First flush divertor</t>
  </si>
  <si>
    <t>Mains Trench</t>
  </si>
  <si>
    <t>Drainlaying Provisional Sum</t>
  </si>
  <si>
    <t>DLPMRSW</t>
  </si>
  <si>
    <t>Stormwater per mtr</t>
  </si>
  <si>
    <t>DLPMRWW</t>
  </si>
  <si>
    <t>Wastewater per mtr</t>
  </si>
  <si>
    <t>Soakpit</t>
  </si>
  <si>
    <t>Site toilet connection</t>
  </si>
  <si>
    <t>Sump for retaining wall</t>
  </si>
  <si>
    <t>Telecom underground services - Up to 30m mains &amp; labour</t>
  </si>
  <si>
    <t>Telecom - additional mains (multiples of 30m)</t>
  </si>
  <si>
    <t>Travel drainlayer</t>
  </si>
  <si>
    <t>Fully framed glazed balustrade</t>
  </si>
  <si>
    <t>Stainless steel wire type balustrade - round handrail</t>
  </si>
  <si>
    <t>Engineers site inspection</t>
  </si>
  <si>
    <t>Geotechnical Engineers fees</t>
  </si>
  <si>
    <t>Engineers final producer statement</t>
  </si>
  <si>
    <t>Engineers design fees for septic tank (P.C. $1,750.00)</t>
  </si>
  <si>
    <t>Soil test fee</t>
  </si>
  <si>
    <t>Travel Engineer</t>
  </si>
  <si>
    <t>Rockcote warranty pack fees</t>
  </si>
  <si>
    <t>New street crossing / repair old</t>
  </si>
  <si>
    <t>Sand asphalt driveway on completion</t>
  </si>
  <si>
    <t>Rockcote single band 150mm</t>
  </si>
  <si>
    <t>Rockcote inter story band</t>
  </si>
  <si>
    <t>Extra value Rockcote cool colour</t>
  </si>
  <si>
    <t>Eco render plaster to column or beam per m2 painted</t>
  </si>
  <si>
    <t>Rockcote EPS40 cavity plus painted</t>
  </si>
  <si>
    <t>Rockcote Lite Rock render system up to 2.4m</t>
  </si>
  <si>
    <t>Extra Value 60mm poly</t>
  </si>
  <si>
    <t>Extra value Rockcote acrylic top coat</t>
  </si>
  <si>
    <t>Rockcote window sills</t>
  </si>
  <si>
    <t>Baby kerb</t>
  </si>
  <si>
    <t>Driveway drainage channel PVC strip</t>
  </si>
  <si>
    <t>Exposed aggregate concrete with mesh</t>
  </si>
  <si>
    <t>Exposed aggregate concrete, sealed with mesh</t>
  </si>
  <si>
    <t>Exposed aggregate, coloured with mesh</t>
  </si>
  <si>
    <t>Exposed aggregate, sealed &amp; coloured with mesh</t>
  </si>
  <si>
    <t>75 x 25 H4 timber edging for asphalt driveway</t>
  </si>
  <si>
    <t>Retaining max height 360mm below fence</t>
  </si>
  <si>
    <t>Fence It fencing rate per mtr 1.8m high 25mm palings</t>
  </si>
  <si>
    <t>Handyman days labour 8 hours</t>
  </si>
  <si>
    <t>Landscaping sum</t>
  </si>
  <si>
    <t>Plain concrete - with mesh</t>
  </si>
  <si>
    <t>Driveway, path, patio preparation</t>
  </si>
  <si>
    <t>Pavers supply &amp; lay (per mtr single row)</t>
  </si>
  <si>
    <t>Stamped concrete, coloured &amp; sealed with mesh</t>
  </si>
  <si>
    <t>Decorative cuts per mtr</t>
  </si>
  <si>
    <t>Floor sanding per m2</t>
  </si>
  <si>
    <t>Floor sanding travel</t>
  </si>
  <si>
    <t>Vinyl planks including diamond grinding</t>
  </si>
  <si>
    <t>Polished concrete decorative saw cuts</t>
  </si>
  <si>
    <t>Polished concrete grouting saw cuts</t>
  </si>
  <si>
    <t>Polished concrete HTC superfloor finish</t>
  </si>
  <si>
    <t>Timber overlay flooring</t>
  </si>
  <si>
    <t>Tile skirting with trim</t>
  </si>
  <si>
    <t>Floor tiles per m2 concrete floors 450mm</t>
  </si>
  <si>
    <t>Floor tiles per m2 concrete floors 450mm - 600mm</t>
  </si>
  <si>
    <t>Floor tiles as per quote</t>
  </si>
  <si>
    <t>Tiles to bath apron, cradle &amp; 3 row splash - 100mm X 300mm gloss white tiles</t>
  </si>
  <si>
    <t>Tiles &amp; waterproofing to wet shower (floors &amp; walls)</t>
  </si>
  <si>
    <t>Travel carpet layer</t>
  </si>
  <si>
    <t>Travel tiler</t>
  </si>
  <si>
    <t>Travel vinyl layer</t>
  </si>
  <si>
    <t>Tiles white 200mm x 200mm 1 row (no other tiling on job)</t>
  </si>
  <si>
    <t>Tiles white 200mm x 200mm 1 row (other tiling on job)</t>
  </si>
  <si>
    <t>Undertile heating 1000watt - 7.30m2</t>
  </si>
  <si>
    <t>Undertile heating 150watt - 1.04m2</t>
  </si>
  <si>
    <t>Undertile heating 1500watt - 10.70m2</t>
  </si>
  <si>
    <t>Undertile heating 200watt - 1.36m2</t>
  </si>
  <si>
    <t>Undertile heating 2000watt - 14.6m2</t>
  </si>
  <si>
    <t>Undertile heating 250watt - 1.68m2</t>
  </si>
  <si>
    <t>Undertile heating 2500watt - 18.04m2</t>
  </si>
  <si>
    <t xml:space="preserve">Undertile heating 300watt - 2.00m2 </t>
  </si>
  <si>
    <t>Undertile heating 3000watt - 21.9m2</t>
  </si>
  <si>
    <t>Undertile heating 350watt - 2.40m2</t>
  </si>
  <si>
    <t>Undertile heating 400watt - 2.80m2</t>
  </si>
  <si>
    <t>Undertile heating 500watt - 3.44m2</t>
  </si>
  <si>
    <t>Undertile heating 600watt - 4.25m2</t>
  </si>
  <si>
    <t>Undertile heating 700watt - 5.04m2</t>
  </si>
  <si>
    <t>Undertile heating 800watt - 5.75m2</t>
  </si>
  <si>
    <t>Undertile heating 900watt - 6.53m2</t>
  </si>
  <si>
    <t>Vinyl flooring as per quote</t>
  </si>
  <si>
    <t>Vinyl per m2</t>
  </si>
  <si>
    <t>Chimney cap allowance each (Micore Board)</t>
  </si>
  <si>
    <t>Box chimney flashing allowance</t>
  </si>
  <si>
    <t>Standard glass splashback 750mm x 900mm (supplied &amp; installed)</t>
  </si>
  <si>
    <t>Bracing guesstimate per element</t>
  </si>
  <si>
    <t>Export quality beer $40 / 24 pack</t>
  </si>
  <si>
    <t>10mm standard GIB walls inc fixings &amp; bracing</t>
  </si>
  <si>
    <t>10mm standard GIB walls inc fixings &amp; bracing (grooved reveals)</t>
  </si>
  <si>
    <t>13mm standard GIB ceilings inc fixings &amp; bracing</t>
  </si>
  <si>
    <t>13mm standard GIB ceilings inc fixings &amp; bracing (grooved reveals)</t>
  </si>
  <si>
    <t>Extra for back-blocking (large ceilings) or level 5</t>
  </si>
  <si>
    <t>Extra for over 2.4m - upto 3m stud</t>
  </si>
  <si>
    <t>Extra value for vaulted ceilings / raking / stairwell</t>
  </si>
  <si>
    <t>Extra value for square stopping</t>
  </si>
  <si>
    <t>Gas hob installation only</t>
  </si>
  <si>
    <t>9kg Gas bottle for hob only installation</t>
  </si>
  <si>
    <t>Heat pump duct between units</t>
  </si>
  <si>
    <t>Gas fire installation</t>
  </si>
  <si>
    <t>Gas home pack (bottle station)</t>
  </si>
  <si>
    <t>Hometech installer travel Brightwater/Hope/Wakefield/Moutere/Mapua</t>
  </si>
  <si>
    <t>Hometech installer travel Motueka / Rai Valley</t>
  </si>
  <si>
    <t>Hometech installer travel Riwaka / Havelock</t>
  </si>
  <si>
    <t>Hometech installer travel Picton / Blenheim / Takaka</t>
  </si>
  <si>
    <t>Hometech installer travel Collingwood / Murchison / Seddon / Pohara</t>
  </si>
  <si>
    <t>Prefabricated Manhole</t>
  </si>
  <si>
    <t>Stainless steel handrail 40mm diameter - supply &amp; install</t>
  </si>
  <si>
    <t>External stairs per tread h3 pine</t>
  </si>
  <si>
    <t>Internal stairs per riser MDF up to 1.0m wide exposed stringer</t>
  </si>
  <si>
    <t>Kitchen joinery as per quote</t>
  </si>
  <si>
    <t>Kitchen joinery P.C. Sum</t>
  </si>
  <si>
    <t>Laundry joinery as per quote</t>
  </si>
  <si>
    <t>Laundry joinery P.C. Sum</t>
  </si>
  <si>
    <t>Rangehood &amp; ducting installation (up to 4m)</t>
  </si>
  <si>
    <t>Rangehood installation only</t>
  </si>
  <si>
    <t>Valuation fees</t>
  </si>
  <si>
    <t>Yard / storage costs</t>
  </si>
  <si>
    <t>Health &amp; safety pack</t>
  </si>
  <si>
    <t>Trade-me &amp; site sign for spec homes</t>
  </si>
  <si>
    <t>Contingency</t>
  </si>
  <si>
    <t>Insurance (per $1000.00 estimated value of contract)</t>
  </si>
  <si>
    <t>Masterbuild 10 year guarantee</t>
  </si>
  <si>
    <t>Plumb conduit for mains cable</t>
  </si>
  <si>
    <t>Plumb duct for electricians to island sink</t>
  </si>
  <si>
    <t>Down pipes per each</t>
  </si>
  <si>
    <t>Plumb drip &amp; waste for HWC</t>
  </si>
  <si>
    <t>Extra value for 2nd story</t>
  </si>
  <si>
    <t>Extra value for over 240m2</t>
  </si>
  <si>
    <t>Plumb exterior house tap</t>
  </si>
  <si>
    <t>Extra value for inline filter, limiting valve and box (low pressure)</t>
  </si>
  <si>
    <t>Tile shower wastes</t>
  </si>
  <si>
    <t>Extra terminal vent</t>
  </si>
  <si>
    <t>Fix base of bath in</t>
  </si>
  <si>
    <t xml:space="preserve">Floor standing bath - waste to floor </t>
  </si>
  <si>
    <t>Plumb water to fridge</t>
  </si>
  <si>
    <t>Bidet backflow prevention</t>
  </si>
  <si>
    <t>Hot &amp; cold water fixture points</t>
  </si>
  <si>
    <t>Plumb hot water installation</t>
  </si>
  <si>
    <t>Extra value install HWC in ceiling</t>
  </si>
  <si>
    <t>Plumb mains pressure valve pack and valve box (1 per HWC)</t>
  </si>
  <si>
    <t>Plumb odd fixtures (wall hung pans, pedestal basins e.t.c)</t>
  </si>
  <si>
    <t>Plumb up dishwasher</t>
  </si>
  <si>
    <t>Pop up waste upgrade</t>
  </si>
  <si>
    <t>Supply &amp; install pump with cover</t>
  </si>
  <si>
    <t>install underbench steaming hot water</t>
  </si>
  <si>
    <t>Connect water tanks together</t>
  </si>
  <si>
    <t>Supply &amp; install underbench water filter</t>
  </si>
  <si>
    <t>Install wood burner</t>
  </si>
  <si>
    <t>UV filtration unit</t>
  </si>
  <si>
    <t>Plumb up waste disposal unit</t>
  </si>
  <si>
    <t>Plumb water main (up to 25m)</t>
  </si>
  <si>
    <t>Full height perimeter scaffolding</t>
  </si>
  <si>
    <t>Site fence delivery charge</t>
  </si>
  <si>
    <t>Site fence erect &amp; dismantle</t>
  </si>
  <si>
    <t>Scaffold - weekly rate</t>
  </si>
  <si>
    <t>Scaffold - erection &amp; dismantle</t>
  </si>
  <si>
    <t>Site safety box recovery cost</t>
  </si>
  <si>
    <t>Scaffolding split roof</t>
  </si>
  <si>
    <t>Drill hole for granite top on site - quaystone</t>
  </si>
  <si>
    <t>Steel brick lintel</t>
  </si>
  <si>
    <t>Temp power to site black box NCC / TDC</t>
  </si>
  <si>
    <t>Temporary box - Hire fee</t>
  </si>
  <si>
    <t>Builders supply of temporary power</t>
  </si>
  <si>
    <t>Temp power to site meter box + PD rate</t>
  </si>
  <si>
    <t>Temp power to site as quoted + PD rate</t>
  </si>
  <si>
    <t>Temp power supply per month</t>
  </si>
  <si>
    <t>Site loo (hill &amp; septic tanks use portaloo)</t>
  </si>
  <si>
    <t>Portaloo rental per month Nelson</t>
  </si>
  <si>
    <t>Portaloo cleaning per month Nelson</t>
  </si>
  <si>
    <t>Can plan waste bin delivery Atawhai to Hope</t>
  </si>
  <si>
    <t>Can plan waste bin delivery Glenduan to Brightwater</t>
  </si>
  <si>
    <t>Can plan waste bin delivery Hira to wakefield / mapua</t>
  </si>
  <si>
    <t>Can plan waste bin delivery to Motueka</t>
  </si>
  <si>
    <t>Can plan transport  Gleduan to Brightwater</t>
  </si>
  <si>
    <t>Can plan transport  Hira to Wakefield / Mapua</t>
  </si>
  <si>
    <t>Can plan transport  to Motueka</t>
  </si>
  <si>
    <t xml:space="preserve">Can plan cardboard recycling bin 1100L </t>
  </si>
  <si>
    <t>Single bank of 4 shelves 1000mm wide x 370mm deep</t>
  </si>
  <si>
    <t>Single bank of 4 shelves 1000mm wide x 452mm deep</t>
  </si>
  <si>
    <t>Double bank of 4 shelves 1100mm wide x 370mm deep</t>
  </si>
  <si>
    <t>Double bank of 4 shelves 1100mm wide x 452mm Ddeep</t>
  </si>
  <si>
    <t>Double bank of 4 shelves 1200mm wide x 370mm deep</t>
  </si>
  <si>
    <t>Double bank of 4 shelves 1200mm wide x 452mm deep</t>
  </si>
  <si>
    <t>Double bank of 4 shelves 1300mm wide x 370mm deep</t>
  </si>
  <si>
    <t>Double bank of 4 shelves 1300mm wide x 452mm deep</t>
  </si>
  <si>
    <t>Double bank of 4 shelves 1400mm wide x 370mm deep</t>
  </si>
  <si>
    <t>Double bank of 4 shelves 1400mm wide x 452mm deep</t>
  </si>
  <si>
    <t>Double bank of 4 shelves 1500mm wide x 370mm deep</t>
  </si>
  <si>
    <t>Double bank of 4 shelves 1500mm wide x 452mm deep</t>
  </si>
  <si>
    <t>Double bank of 4 shelves 1600mm wide x 370mm deep</t>
  </si>
  <si>
    <t>Double bank of 4 shelves 1600mm wide x 452mm deep</t>
  </si>
  <si>
    <t>Double bank of 4 shelves 1700mm wide x 370mm deep</t>
  </si>
  <si>
    <t>Double bank of 4 shelves 1700mm wide x 452mm deep</t>
  </si>
  <si>
    <t>Double bank of 4 shelves 1800mm wide x 370mm deep</t>
  </si>
  <si>
    <t>Double bank of 4 shelves 1800mm wide x 452mm deep</t>
  </si>
  <si>
    <t>Double bank of 4 shelves 1900mm wide x 370mm deep</t>
  </si>
  <si>
    <t>Double bank of 4 shelves 1900mm wide x 452mm deep</t>
  </si>
  <si>
    <t>Double bank of 4 shelves 2000mm wide x 370mm deep</t>
  </si>
  <si>
    <t>Double bank of 4 shelves 2000mm wide x 452mm deep</t>
  </si>
  <si>
    <t>Triple bank of 4 shelves 2100mm wide x 370mm deep</t>
  </si>
  <si>
    <t>Triple bank of 4 shelves 2100mm wide x 452mm deep</t>
  </si>
  <si>
    <t>Triple bank of 4 shelves 2200mm wide x 370mm deep</t>
  </si>
  <si>
    <t>Triple bank of 4 shelves 2200mm wide x 452mm deep</t>
  </si>
  <si>
    <t>Triple bank of 4 shelves 2300mm wide x 370mm deep</t>
  </si>
  <si>
    <t>Triple bank of 4 shelves 2300mm wide x 452mm deep</t>
  </si>
  <si>
    <t>Triple bank of 4 shelves 2400mm wide x 370mm deep</t>
  </si>
  <si>
    <t>Triple bank of 4 shelves 2400mm wide x 452mm deep</t>
  </si>
  <si>
    <t>Triple bank of 4 shelves 2500mm wide x 370mm deep</t>
  </si>
  <si>
    <t>Triple bank of 4 shelves 2500mm wide x 452mm deep</t>
  </si>
  <si>
    <t>Triple bank of 4 shelves 2600mm wide x 370mm deep</t>
  </si>
  <si>
    <t>Triple bank of 4 shelves 2600mm wide x 452mm deep</t>
  </si>
  <si>
    <t>Triple bank of 4 shelves 2700mm wide x 370mm deep</t>
  </si>
  <si>
    <t>Triple bank of 4 shelves 2700mm wide x 452mm deep</t>
  </si>
  <si>
    <t>Triple bank of 4 shelves 2800mm wide x 370mm deep</t>
  </si>
  <si>
    <t>Triple bank of 4 shelves 2800mm wide x 452mm deep</t>
  </si>
  <si>
    <t>Triple bank of 4 shelves 2900mm wide x 370mm deep</t>
  </si>
  <si>
    <t>Triple bank of 4 shelves 2900mm wide x 452mm deep</t>
  </si>
  <si>
    <t>Triple bank of 4 shelves 3000mm wide x 370mm deep</t>
  </si>
  <si>
    <t>Triple bank of 4 shelves 3000mm wide x 452mm deep</t>
  </si>
  <si>
    <t>Single bank of 4 shelves 600mm wide x 370mm deep</t>
  </si>
  <si>
    <t>Single bank of 4 shelves 600mm wide x 452mm deep</t>
  </si>
  <si>
    <t>Single bank of 4 shelves 700mm wide x 370mm deep</t>
  </si>
  <si>
    <t>Single bank of 4 shelves 700mm wide x 452mm deep</t>
  </si>
  <si>
    <t>Single bank of 4 shelves 800mm wide x 370mm deep</t>
  </si>
  <si>
    <t>Single bank of 4 shelves 800mm wide x 452mm deep</t>
  </si>
  <si>
    <t>Single bank of 4 shelves 900mm wide x 370mm deep</t>
  </si>
  <si>
    <t>Single bank of 4 shelves 900mm wide x 452mm deep</t>
  </si>
  <si>
    <t>2 x shelves, 2 x double hang &amp; full hang 2700mm</t>
  </si>
  <si>
    <t>2 x shelves, 2 x double hang &amp; full hang 2800mm</t>
  </si>
  <si>
    <t>2 x shelves, 2 x double hang &amp; full hang 2900mm</t>
  </si>
  <si>
    <t>2 x shelves, 2 x double hang &amp; full hang 3000mm</t>
  </si>
  <si>
    <t>2 x shelves, 2 x double hang &amp; full hang 3100mm</t>
  </si>
  <si>
    <t>2 x shelves, 2 x double hang &amp; full hang 3200mm</t>
  </si>
  <si>
    <t>2 x shelves, 2 x double hang &amp; full hang 3300mm</t>
  </si>
  <si>
    <t>2 x shelves, 2 x double hang &amp; full hang 3400mm</t>
  </si>
  <si>
    <t>2 x shelves, 2 x double hang &amp; full hang 3500mm</t>
  </si>
  <si>
    <t>2 x shelves, 2 x double hang &amp; full hang 3600mm</t>
  </si>
  <si>
    <t>Shelves, full &amp; double hang 1200mm</t>
  </si>
  <si>
    <t>Shelves, full &amp; double hang 1300mm</t>
  </si>
  <si>
    <t>Shelves, full &amp; double hang 1400mm</t>
  </si>
  <si>
    <t>Shelves, full &amp; double hang 1500mm</t>
  </si>
  <si>
    <t>Shelves, full &amp; double hang 1600mm</t>
  </si>
  <si>
    <t>Shelves, full &amp; double hang 1700mm</t>
  </si>
  <si>
    <t>Shelves, full &amp; double hang 1800mm</t>
  </si>
  <si>
    <t>Shelves, full &amp; double hang 1900mm</t>
  </si>
  <si>
    <t>Shelves, full &amp; double hang 2000mm</t>
  </si>
  <si>
    <t>Shelves, full &amp; double hang 2100mm</t>
  </si>
  <si>
    <t>Shelves, full &amp; double hang 2200mm</t>
  </si>
  <si>
    <t>Shelves, full &amp; double hang 2300mm</t>
  </si>
  <si>
    <t>Shelves, full &amp; double hang 2400mm</t>
  </si>
  <si>
    <t>Shelves, full &amp; double hang 2500mm</t>
  </si>
  <si>
    <t>Shelves, full &amp; double hang 2600mm</t>
  </si>
  <si>
    <t>Shelves, full &amp; double hang 2700mm</t>
  </si>
  <si>
    <t>Shelf &amp; pole 1000mm</t>
  </si>
  <si>
    <t>Shelf &amp; pole 1100mm</t>
  </si>
  <si>
    <t>Shelf &amp; pole 1200mm</t>
  </si>
  <si>
    <t>Shelf &amp; pole 1300mm</t>
  </si>
  <si>
    <t>Shelf &amp; pole 1400mm</t>
  </si>
  <si>
    <t>Shelf &amp; pole 1500mm</t>
  </si>
  <si>
    <t>Shelf &amp; pole 1600mm</t>
  </si>
  <si>
    <t>Shelf &amp; pole 1700mm</t>
  </si>
  <si>
    <t>Shelf &amp; pole 1800mm</t>
  </si>
  <si>
    <t>Shelf &amp; pole 1900mm</t>
  </si>
  <si>
    <t>Shelf &amp; pole 2000mm</t>
  </si>
  <si>
    <t>Shelf &amp; pole 2100mm</t>
  </si>
  <si>
    <t>Shelf &amp; pole 2200mm</t>
  </si>
  <si>
    <t>Shelf &amp; pole 2300mm</t>
  </si>
  <si>
    <t>Shelf &amp; pole 2400mm</t>
  </si>
  <si>
    <t>Shelf &amp; pole 2500mm</t>
  </si>
  <si>
    <t>Shelf &amp; pole 2600mm</t>
  </si>
  <si>
    <t>Shelf &amp; pole 2700mm</t>
  </si>
  <si>
    <t>Shelf &amp; pole 2800mm</t>
  </si>
  <si>
    <t>Shelf &amp; pole 2900mm</t>
  </si>
  <si>
    <t>Shelf &amp; pole 3000mm</t>
  </si>
  <si>
    <t>Shelves, shelf &amp; pole 1000mm</t>
  </si>
  <si>
    <t>Shelves, shelf &amp; pole 1100mm</t>
  </si>
  <si>
    <t>Shelves, shelf &amp; pole 1200mm</t>
  </si>
  <si>
    <t>Shelves, shelf &amp; pole 1300mm</t>
  </si>
  <si>
    <t>Shelves, shelf &amp; pole 1400mm</t>
  </si>
  <si>
    <t>Shelves, shelf &amp; pole 1500mm</t>
  </si>
  <si>
    <t>Shelves, shelf &amp; pole 1600mm</t>
  </si>
  <si>
    <t>Shelves, shelf &amp; pole 1700mm</t>
  </si>
  <si>
    <t>Shelves, shelf &amp; pole 1800mm</t>
  </si>
  <si>
    <t>Shelves, shelf &amp; pole 1900mm</t>
  </si>
  <si>
    <t>Shelves, shelf &amp; pole 2000mm</t>
  </si>
  <si>
    <t>Shelves, shelf &amp; pole 2100mm</t>
  </si>
  <si>
    <t>Shelves, shelf &amp; pole 2200mm</t>
  </si>
  <si>
    <t>Shelves, shelf &amp; pole 2300mm</t>
  </si>
  <si>
    <t>Shelves, shelf &amp; pole 2400mm</t>
  </si>
  <si>
    <t>Shelves, shelf &amp; pole 2500mm</t>
  </si>
  <si>
    <t>Shelves, shelf &amp; pole 2600mm</t>
  </si>
  <si>
    <t>Shelves, shelf &amp; pole 2700mm</t>
  </si>
  <si>
    <t>Shelves, shelf &amp; pole 2800mm</t>
  </si>
  <si>
    <t>Shelves, shelf &amp; pole 2900mm</t>
  </si>
  <si>
    <t>Shelves, shelf &amp; pole 3000mm</t>
  </si>
  <si>
    <t>Wire shelving walk in wardrobe per mtr</t>
  </si>
  <si>
    <t>Four wire shelves 400mm deep per mtr</t>
  </si>
  <si>
    <t>Wire shelf &amp; integrated hanging rail per mtr</t>
  </si>
  <si>
    <t>Walk in wardrobe single bank of shelves 1515mm</t>
  </si>
  <si>
    <t>Walk in wardrobe double bank of shelves 1515mm</t>
  </si>
  <si>
    <t>Walk in wardrobe single bank of shelves 1815mm</t>
  </si>
  <si>
    <t>Walk in wardrobe double bank of shelves 1815mm</t>
  </si>
  <si>
    <t>Walk in wardrobe single bank of shelves 1818mm</t>
  </si>
  <si>
    <t>Walk in wardrobe double bank of shelves 1818mm</t>
  </si>
  <si>
    <t>Walk in wardrobe single bank of shelves 2115mm</t>
  </si>
  <si>
    <t>Walk in wardrobe double bank of shelves 2115mm</t>
  </si>
  <si>
    <t>Walk in wardrobe single bank of shelves 2415mm</t>
  </si>
  <si>
    <t>Walk in wardrobe double bank of shelves 2415mm</t>
  </si>
  <si>
    <t>Walk in wardrobe single bank of shelves 2418mm</t>
  </si>
  <si>
    <t>Walk in wardrobe double bank of shelves 2418mm</t>
  </si>
  <si>
    <t>Walk in wardrobe single bank of shelves 2715mm</t>
  </si>
  <si>
    <t>Walk in wardrobe double bank of shelves 2715mm</t>
  </si>
  <si>
    <t>Walk in wardrobe single bank of shelves 2718mm</t>
  </si>
  <si>
    <t>Walk in wardrobe double bank of shelves 2718mm</t>
  </si>
  <si>
    <t>Draw per each</t>
  </si>
  <si>
    <t>ReSpace travel</t>
  </si>
  <si>
    <t>Client gift allowance</t>
  </si>
  <si>
    <t>Lawyers fees for spec home</t>
  </si>
  <si>
    <t>CGW - travel Richmond</t>
  </si>
  <si>
    <t>CGW - inspections of cut / fill ground</t>
  </si>
  <si>
    <t>CGW - standard pre-pour waffle slab inspection</t>
  </si>
  <si>
    <t>CGW / WGL - Ribraft design &amp; PS1</t>
  </si>
  <si>
    <t>CGW / WGL - Ribraft draughting</t>
  </si>
  <si>
    <t>Standard maintenance per job</t>
  </si>
  <si>
    <t>Tiles to bath apron, cradle &amp; splash (inc waterproofing)</t>
  </si>
  <si>
    <t>Carpet per m2 - Augusta</t>
  </si>
  <si>
    <t>Califont installation</t>
  </si>
  <si>
    <t>Duel feed water pump (sprinkler system)</t>
  </si>
  <si>
    <t>Anti flotation device</t>
  </si>
  <si>
    <t>Bury water tank &amp; work in with drainlayer</t>
  </si>
  <si>
    <t>Bury water tank &amp; work in with excavator</t>
  </si>
  <si>
    <t>Acid etch wash extra value</t>
  </si>
  <si>
    <t>Accrete 2 stage level threshold system</t>
  </si>
  <si>
    <t>Extra value for underfloor heating 15mm</t>
  </si>
  <si>
    <t>Extra value for polished concrete 10mm</t>
  </si>
  <si>
    <t>Rockcote single band 100mm</t>
  </si>
  <si>
    <t>Rockcote Integra Cavity Plus painted + freight to site $150 / hour</t>
  </si>
  <si>
    <t>Extra value gable per mtr</t>
  </si>
  <si>
    <t>Dricon coloured trade mortar</t>
  </si>
  <si>
    <t>Showerdome - supply &amp; install</t>
  </si>
  <si>
    <t>Septic tank</t>
  </si>
  <si>
    <t>Standard water pump</t>
  </si>
  <si>
    <t>Shelterseal, supply &amp; fix</t>
  </si>
  <si>
    <t>Concrete - 20mpa, footings Nelson</t>
  </si>
  <si>
    <t>Concrete - 20mpa, poles Nelson</t>
  </si>
  <si>
    <t>Freight - Hiab transport</t>
  </si>
  <si>
    <t>FCCBS</t>
  </si>
  <si>
    <t>Contro BTW splash 3 rows x 1700mm wide</t>
  </si>
  <si>
    <t>FCCTCNR</t>
  </si>
  <si>
    <t xml:space="preserve">Contro corner BTW bath tile splash 3 tiles high x 2 sides </t>
  </si>
  <si>
    <t>Lay 70 Series bricks &amp; sills per m2</t>
  </si>
  <si>
    <t>KJPJAQ</t>
  </si>
  <si>
    <t>Pantry joinery as quoted</t>
  </si>
  <si>
    <t>PJPCS</t>
  </si>
  <si>
    <t>Pantry joinery P.C. Sum</t>
  </si>
  <si>
    <t>WDAQ</t>
  </si>
  <si>
    <t>Wardrobes as quoted</t>
  </si>
  <si>
    <t>DLDGPS</t>
  </si>
  <si>
    <t>Drainage P.S. Sum</t>
  </si>
  <si>
    <t>FCCAQ</t>
  </si>
  <si>
    <t>Carpet as quoted</t>
  </si>
  <si>
    <t>Site fence weekly rate per mtr</t>
  </si>
  <si>
    <t xml:space="preserve">70 series bricks - </t>
  </si>
  <si>
    <t>Brick delivery -</t>
  </si>
  <si>
    <t>Coved / Boxed ceiling</t>
  </si>
  <si>
    <t>Stopping external corners 2.4m</t>
  </si>
  <si>
    <t>Stopping external corners 2.7m</t>
  </si>
  <si>
    <t>Stopping external corners 3.0m</t>
  </si>
  <si>
    <t>Fix &amp; stop 55mm gib cove / square stop</t>
  </si>
  <si>
    <t>Fix &amp; stop 75mm gib cove</t>
  </si>
  <si>
    <t>Fix &amp; stop 90mm gib cove</t>
  </si>
  <si>
    <t>Fix &amp; stop 50mm gib alto cove</t>
  </si>
  <si>
    <t xml:space="preserve">Stopping to skylight well - level 5 </t>
  </si>
  <si>
    <t>Stopping to stairwell - level 4 (per flight)</t>
  </si>
  <si>
    <t>Stopping walls - level 4</t>
  </si>
  <si>
    <t>Stopping ceilings - level 5</t>
  </si>
  <si>
    <t>Stopping walls - level 5</t>
  </si>
  <si>
    <t>Stopping softline corners 2.4m</t>
  </si>
  <si>
    <t>Stopping softline corners 2.7m</t>
  </si>
  <si>
    <t>Stopping softline corners 3.0m</t>
  </si>
  <si>
    <t>Stopping - extra value to recess</t>
  </si>
  <si>
    <t>Stopping - extra value to tray ceiling (additional box rate for pelmets)</t>
  </si>
  <si>
    <t xml:space="preserve">Stopping - extra value to vaulted ceiling </t>
  </si>
  <si>
    <t>Painting - extra value to column or recess</t>
  </si>
  <si>
    <t>Painting downpipes</t>
  </si>
  <si>
    <t>Painting exterior flat panel</t>
  </si>
  <si>
    <t>Painting standard soffits</t>
  </si>
  <si>
    <t>Painting exterior plaster</t>
  </si>
  <si>
    <t>Painting to large soffit</t>
  </si>
  <si>
    <t>Paint / Stain timber entry door (per leaf)</t>
  </si>
  <si>
    <t>Paint feature wall</t>
  </si>
  <si>
    <t>Paint garage door reveal</t>
  </si>
  <si>
    <t>Painting exterior posts and beams</t>
  </si>
  <si>
    <t>Paint / Stain Shadowclad plywood</t>
  </si>
  <si>
    <t>Paint reveals / Architraves</t>
  </si>
  <si>
    <t>Paint skirtings</t>
  </si>
  <si>
    <t>Painting to skirting above timber floor</t>
  </si>
  <si>
    <t>Painting to skylight well</t>
  </si>
  <si>
    <t>Paint interior door (per leaf, double for o/height)</t>
  </si>
  <si>
    <t>Stain fascia</t>
  </si>
  <si>
    <t>Stain to gable vent</t>
  </si>
  <si>
    <t>Paint - extra value to stairwell</t>
  </si>
  <si>
    <t>Interior painter travel</t>
  </si>
  <si>
    <t>PGTRQTNB</t>
  </si>
  <si>
    <t>Exterior painter travel</t>
  </si>
  <si>
    <t>Paint or stain weatherboards</t>
  </si>
  <si>
    <t>Paint ceilings - acrylic seal &amp; two coats</t>
  </si>
  <si>
    <t>Paint walls - acrylic seal &amp; two coats</t>
  </si>
  <si>
    <t>Solar as quoted</t>
  </si>
  <si>
    <t>1/99 Sawyers Arms Road, Papanui, Christchurch 8052</t>
  </si>
  <si>
    <t>68 Beach Road, Richmond, Nelson 7020</t>
  </si>
  <si>
    <t>Brenda</t>
  </si>
  <si>
    <t>Goldpine</t>
  </si>
  <si>
    <t>62 Gladstone Rd, Richmond - P.O. Box 3590</t>
  </si>
  <si>
    <t>03 544 0199</t>
  </si>
  <si>
    <t>Cavity Slider Order</t>
  </si>
  <si>
    <t>On separate order</t>
  </si>
  <si>
    <t xml:space="preserve">Pine 25mm </t>
  </si>
  <si>
    <t>Bi-fold doors:</t>
  </si>
  <si>
    <t>Plumbing Hardware - Shower Completion</t>
  </si>
  <si>
    <t>Plumbing Hardware - Baths &amp; Shower Trays</t>
  </si>
  <si>
    <t>Interior Doors - Cavity Sliders</t>
  </si>
  <si>
    <t>To be collected by Install Solutions</t>
  </si>
  <si>
    <t>Aluminium balustrade</t>
  </si>
  <si>
    <t>Cat door</t>
  </si>
  <si>
    <t>Dog door</t>
  </si>
  <si>
    <t>Entry door only - slimline plasma 2 or 3 neg detail to both sides</t>
  </si>
  <si>
    <t>Entry door only - slimline plasma door leaf 390100SH</t>
  </si>
  <si>
    <t>Entry door only - slimline plasma 2 or 3 neg detail to inside of leaf only</t>
  </si>
  <si>
    <t>Entry door only - slimline plasma 2 or 3 neg detail to outside of leaf only</t>
  </si>
  <si>
    <t>Entry door only - plasma solid 5906000</t>
  </si>
  <si>
    <t>Entry door only - plasma 4 lite glazed 5906000 PLA04</t>
  </si>
  <si>
    <t>Entry door only - plasma glass cladding 2 sides 5906000 GPL00</t>
  </si>
  <si>
    <t>Entry door only - cedar TG &amp; V unfinished 6901000</t>
  </si>
  <si>
    <t>Entry door only - classic 4 panel glazed powdercoated 7902105</t>
  </si>
  <si>
    <t>Entry door only - classic 4 panel glazed woodgrain 7902105.WG</t>
  </si>
  <si>
    <t>Entry door only - latitude solid vertical woodgrain 8901000.WG</t>
  </si>
  <si>
    <t>Entry door only - latitude long lite powdercoated 8901002</t>
  </si>
  <si>
    <t>Entry door only - latitude long lite woodgrain 8901002.WG</t>
  </si>
  <si>
    <t>Entry door only - latitude solid horizontal powdercoated 8901100</t>
  </si>
  <si>
    <t>Entry door only - axis solid vertical powdercoated 9901000</t>
  </si>
  <si>
    <t>Entry door only - axis solid vertical woodgrain 9901000.WG</t>
  </si>
  <si>
    <t>Entry door only - axis long lite powdercoated 9901001</t>
  </si>
  <si>
    <t>Entry door only - axis long lite woodgrain 9901001.WG</t>
  </si>
  <si>
    <t xml:space="preserve">Entry set - windsor 7025 pull handle and deadlock </t>
  </si>
  <si>
    <t xml:space="preserve">Entry set - windsor 7069 pull handle and deadlock </t>
  </si>
  <si>
    <t xml:space="preserve">Entry set - windsor 7100 pull handle and deadlock </t>
  </si>
  <si>
    <t xml:space="preserve">Entry set - windsor 7104 pull handle and deadlock </t>
  </si>
  <si>
    <t xml:space="preserve">Entry set - windsor qube 7057 lever lock </t>
  </si>
  <si>
    <t xml:space="preserve">Entry set - windsor qube 7112 lever lock </t>
  </si>
  <si>
    <t xml:space="preserve">Flush bolts to double entry doors  </t>
  </si>
  <si>
    <t xml:space="preserve">Head flashings </t>
  </si>
  <si>
    <t xml:space="preserve">Jamb flashings </t>
  </si>
  <si>
    <t>Venting latches upgrade each (1 X 600mm)</t>
  </si>
  <si>
    <t xml:space="preserve">Roof light flashing allowance per unit </t>
  </si>
  <si>
    <t xml:space="preserve">Restrictor stays per window </t>
  </si>
  <si>
    <t>Flashing sum</t>
  </si>
  <si>
    <t xml:space="preserve">Tinted glass </t>
  </si>
  <si>
    <t>Windows &amp; doors - Golden Bay travel</t>
  </si>
  <si>
    <t xml:space="preserve">Windows &amp; doors - Nelson site measure / travel </t>
  </si>
  <si>
    <t>Windows &amp; doors as per quote - double glazed</t>
  </si>
  <si>
    <t>Double glazed windows &amp; doors per m2</t>
  </si>
  <si>
    <t xml:space="preserve">Double bi-fold v-groove doors pine jamb 800w </t>
  </si>
  <si>
    <t xml:space="preserve">Double bi-fold v-groove doors pine jamb 1000w  </t>
  </si>
  <si>
    <t xml:space="preserve">Double bi-fold v-groove doors pine jamb 1200w </t>
  </si>
  <si>
    <t xml:space="preserve">Double bi-fold v-groove doors pine jamb 1600w </t>
  </si>
  <si>
    <t xml:space="preserve">Double bi-fold v-groove doors pine jamb 2000w </t>
  </si>
  <si>
    <t>Double bi-fold v-groove doors pine jamb 2400w</t>
  </si>
  <si>
    <t xml:space="preserve">Single bi-fold v-groove doors pine jamb 600w </t>
  </si>
  <si>
    <t xml:space="preserve">Single bi-fold v-groove doors pine jamb 800w </t>
  </si>
  <si>
    <t>Single bi-fold v-groove doors pine jamb 1000w</t>
  </si>
  <si>
    <t xml:space="preserve">Single bi-fold v-groove doors pine jamb 1200w </t>
  </si>
  <si>
    <t xml:space="preserve">Double bi-fold mdf flush doors pine jambs 1000w </t>
  </si>
  <si>
    <t xml:space="preserve">Double bi-fold mdf flush doors pine jambs 1200w </t>
  </si>
  <si>
    <t xml:space="preserve">Double bi-fold mdf flush doors pine jambs 1600w </t>
  </si>
  <si>
    <t xml:space="preserve">Double bi-fold mdf flush doors pine jambs 2000w </t>
  </si>
  <si>
    <t xml:space="preserve">Double bi-fold mdf flush doors pine jambs 2400w  </t>
  </si>
  <si>
    <t xml:space="preserve">Double bi-fold mdf flush doors pine jambs 800w </t>
  </si>
  <si>
    <t>Single bi-fold mdf flush doors pine jambs 600w</t>
  </si>
  <si>
    <t xml:space="preserve">Single bi-fold mdf flush doors pine jambs 800w </t>
  </si>
  <si>
    <t>Single bi-fold mdf flush doors pine jambs 1000w</t>
  </si>
  <si>
    <t>Single bi-fold mdf flush doors pine jambs 1200w</t>
  </si>
  <si>
    <t xml:space="preserve">Midway cav slider &amp; hag p/c double doors 860-910-pine jambs </t>
  </si>
  <si>
    <t>Midway cav slider &amp; hag p/c double doors 410-810 pine jambs</t>
  </si>
  <si>
    <t>Midway cav slider &amp; hag p/c single door 860-910 pine jambs</t>
  </si>
  <si>
    <t xml:space="preserve">Midway cav slider &amp; hag p/c single door 410-810 pine jambs </t>
  </si>
  <si>
    <t xml:space="preserve">Midway cav slider unit p/c mdf double door 860-910 pine jambs </t>
  </si>
  <si>
    <t xml:space="preserve">Midway cav slider unit p/c mdf double door 410-810 pine jambs </t>
  </si>
  <si>
    <t xml:space="preserve">Midway cav slider unit p/c mdf single door 860-910 pine jambs </t>
  </si>
  <si>
    <t xml:space="preserve">Midway cav slider unit p/c mdf single door 410-810 pine jambs </t>
  </si>
  <si>
    <t>Flush  pull / cavity slider routing per handle</t>
  </si>
  <si>
    <t xml:space="preserve">Hag overheight door for low level floor covering </t>
  </si>
  <si>
    <t>MDF overheight door for low level floor covering</t>
  </si>
  <si>
    <t>Door ascot 4 panel p/q hc 1980 X 810</t>
  </si>
  <si>
    <t>Door ascot 4 panel open top p/q hc 1980 X 810</t>
  </si>
  <si>
    <t>Door hag deluxe accent mdf p/q 1980 X 410</t>
  </si>
  <si>
    <t>Door hag deluxe accent mdf p/q 1980 X 460</t>
  </si>
  <si>
    <t>Door hag deluxe accent mdf p/q 1980 X 510</t>
  </si>
  <si>
    <t>Door hag deluxe accent mdf p/q 1980 X 560</t>
  </si>
  <si>
    <t>Door hag deluxe accent mdf p/q 1980 X 610</t>
  </si>
  <si>
    <t>Door hag deluxe accent mdf p/q 1980 X 660</t>
  </si>
  <si>
    <t>Door hag deluxe accent mdf p/q 1980 X 710</t>
  </si>
  <si>
    <t>Door hag deluxe accent mdf p/q 1980 X 760</t>
  </si>
  <si>
    <t>Door hag deluxe accent mdf p/q 1980 X 810</t>
  </si>
  <si>
    <t>Door hag deluxe accent mdf p/q 1980 X 860</t>
  </si>
  <si>
    <t xml:space="preserve">Hung hag dble door 860-910 mdf jamb - undrilled mag latch </t>
  </si>
  <si>
    <t xml:space="preserve">Hung hag dble door 860-910 mdf jamb - undrilled </t>
  </si>
  <si>
    <t>Hung hag dble door 860-910 pine jambs - undrilled</t>
  </si>
  <si>
    <t xml:space="preserve">Hung hag dble door 410-810 mdf jamb - undrilled mag latch </t>
  </si>
  <si>
    <t xml:space="preserve">Hung hag dble door 410-810 mdf jamb - undrilled </t>
  </si>
  <si>
    <t xml:space="preserve">Hung hag dble door 410-810 pine jambs - undrilled </t>
  </si>
  <si>
    <t>Hung hag sgle door 860-910 mdf jambs - drilled</t>
  </si>
  <si>
    <t>Hung hag sgle door 860-910 pine jambs - drilled</t>
  </si>
  <si>
    <t>Hung hag sgle door 860-910 pine jambs - undrilled</t>
  </si>
  <si>
    <t xml:space="preserve">Hung hag sgle door 860-910 mdf jambs - undrilled </t>
  </si>
  <si>
    <t xml:space="preserve">Hung hag sgle door 410-810 mdf jambs - drilled </t>
  </si>
  <si>
    <t xml:space="preserve">Hung hag sgle door 410-810 pine jambs - drilled </t>
  </si>
  <si>
    <t xml:space="preserve">Hung hag sgle door 410-810 pine jambs - undrilled </t>
  </si>
  <si>
    <t>Hung hag sgle door 410-810 mdf jambs - undrilled</t>
  </si>
  <si>
    <t xml:space="preserve">Interior door freight to Blenheim </t>
  </si>
  <si>
    <t xml:space="preserve">Hung mdf dble flush door 860-910 mdf jambs - undrilled mag latch </t>
  </si>
  <si>
    <t xml:space="preserve">Hung mdf dble flush door 860-910 mdf jambs - undrilled </t>
  </si>
  <si>
    <t>Hung mdf dble flush door 860-910 pine jambs - undrilled</t>
  </si>
  <si>
    <t xml:space="preserve">Hung mdf dble flush door 410-810 mdf jambs - undrilled mag latch </t>
  </si>
  <si>
    <t xml:space="preserve">Hung mdf dble flush door 410-810 mdf jambs - undrilled </t>
  </si>
  <si>
    <t>Hung mdf dble flush door 410-810 pine jambs - undrilled</t>
  </si>
  <si>
    <t xml:space="preserve">Hung mdf sgle flush door 860-910 mdf jambs - drilled </t>
  </si>
  <si>
    <t xml:space="preserve">Hung mdf sgle flush door 860-910 pine jambs - drilled </t>
  </si>
  <si>
    <t xml:space="preserve">Hung mdf sgle flush door 860-910 pine jambs - undrilled </t>
  </si>
  <si>
    <t xml:space="preserve">Hung mdf sgle flush door 860-910 mdf jambs - undrilled </t>
  </si>
  <si>
    <t xml:space="preserve">Hung mdf sgle flush door 410-810 mdf jambs - drilled </t>
  </si>
  <si>
    <t>Hung mdf sgle flush door 410-810 pine jambs - drilled</t>
  </si>
  <si>
    <t xml:space="preserve">Hung mdf sgle flush door 410-810 pine jambs - undrilled </t>
  </si>
  <si>
    <t>Hung mdf sgle flush door 410-810 mdf jambs - undrilled</t>
  </si>
  <si>
    <t>Doors p/q mdf 35X410X1980 hc int u/c</t>
  </si>
  <si>
    <t>Doors p/q mdf 35X460X1980 hc int u/c</t>
  </si>
  <si>
    <t>Doors p/q mdf 35X510X1980 hc int u/c</t>
  </si>
  <si>
    <t>Doors p/q mdf 35X 560X1980 hc int u/c</t>
  </si>
  <si>
    <t>Doors p/q mdf 35X610X1980 hc int u/c</t>
  </si>
  <si>
    <t>Doors p/q mdf 35X660X1980 hc int u/c</t>
  </si>
  <si>
    <t>Doors p/q mdf 35X710X1980 hc int u/c</t>
  </si>
  <si>
    <t xml:space="preserve">Doors p/q mdf 35X760X1980 hc int u/c </t>
  </si>
  <si>
    <t>Doors p/q mdf 35X810X1980 hc int u/c</t>
  </si>
  <si>
    <t>Doors p/q mdf 35X860X1980 hc int u/c</t>
  </si>
  <si>
    <t xml:space="preserve">Privacy set drilling additional cost </t>
  </si>
  <si>
    <t xml:space="preserve">Assa abloy slider 2 hag doors (410-810 or 800mm-1600mm) pine jamb  </t>
  </si>
  <si>
    <t>Assa abloy slider 2 hag doors (860-910 or 1700mm-1800mm) pine jamb</t>
  </si>
  <si>
    <t>Assa abloy slider 3 hag doors (410-810 or 1200mm-2400mm) pine jamb</t>
  </si>
  <si>
    <t>Assa abloy slider 3 hag doors (860-910 or 2500mm-2700mm) pine jamb</t>
  </si>
  <si>
    <t>Assa abloy slider 2 mdf doors (410-810 or 800mm-1600mm) pine jamb</t>
  </si>
  <si>
    <t>Assa abloy slider 2 mdf doors (860-910 or 1700mm-1800mm) pine jamb</t>
  </si>
  <si>
    <t>Assa abloy slider 3 mdf doors (410-810 or 1200mm-2400mm) pine jamb</t>
  </si>
  <si>
    <t>Assa abloy slider 3 mdf doors (860-910 or 2500mm-2700mm) pine jamb</t>
  </si>
  <si>
    <t xml:space="preserve">15amp appliance point with isolator 300 series </t>
  </si>
  <si>
    <t xml:space="preserve">15amp appliance point with isolator 600 series </t>
  </si>
  <si>
    <t xml:space="preserve">One phase mains cable 16mm (max 45M) </t>
  </si>
  <si>
    <t xml:space="preserve">Two phase mains cable 16mm (max 60m) </t>
  </si>
  <si>
    <t>Three phase mains cable 16mm (max 83m)</t>
  </si>
  <si>
    <t xml:space="preserve">One room extension kit for heat transfer </t>
  </si>
  <si>
    <t>Single phase switchboard &amp; internal mains - inc Network Tasman fee</t>
  </si>
  <si>
    <t xml:space="preserve">1 room heat transfer kit </t>
  </si>
  <si>
    <t>Summer extension kit for heat transfer</t>
  </si>
  <si>
    <t xml:space="preserve">One phase mains cable 25mm (45m-70m) </t>
  </si>
  <si>
    <t>Two phase mains cable 25mm (60m-100m)</t>
  </si>
  <si>
    <t xml:space="preserve">Three phase mains cable 25mm (83m-130m) </t>
  </si>
  <si>
    <t>Two phase switchboard &amp; internal mains - inc Network Tasman fee</t>
  </si>
  <si>
    <t xml:space="preserve">2 room heat transfer kit </t>
  </si>
  <si>
    <t xml:space="preserve">Secondary three phase switchboard </t>
  </si>
  <si>
    <t xml:space="preserve">Secondary single phase switchboard </t>
  </si>
  <si>
    <t xml:space="preserve">Single two way switch 300 series </t>
  </si>
  <si>
    <t xml:space="preserve">Single two way switch 600 series </t>
  </si>
  <si>
    <t xml:space="preserve">Flush ceiling mount sensor 360 degree 300 series </t>
  </si>
  <si>
    <t xml:space="preserve">Flush ceiling mount sensor 360 degree 600 series </t>
  </si>
  <si>
    <t xml:space="preserve">Three phase switchboard &amp; internal mains - inc Network Tasman fee </t>
  </si>
  <si>
    <t xml:space="preserve">3 room heat transfer kit </t>
  </si>
  <si>
    <t>Single three/four way switch 300 series</t>
  </si>
  <si>
    <t>Single three/four way switch 600 series</t>
  </si>
  <si>
    <t>Five one way switch 300 series</t>
  </si>
  <si>
    <t>Five one way switch 600 series</t>
  </si>
  <si>
    <t>Outdoor spa connection 32A - plug on exterior of house</t>
  </si>
  <si>
    <t xml:space="preserve">Six one way switch 300 series </t>
  </si>
  <si>
    <t xml:space="preserve">Six one way switch 600 series </t>
  </si>
  <si>
    <t>Free to air aerial</t>
  </si>
  <si>
    <t xml:space="preserve">Mast head amplifier for FTA aerial </t>
  </si>
  <si>
    <t xml:space="preserve">Alarm prewire for upto 6 PIR system </t>
  </si>
  <si>
    <t xml:space="preserve">Audio visual communications hub - upto 16 data outlets    </t>
  </si>
  <si>
    <t xml:space="preserve">Audio visual communications hub - upto 8 data outlets    </t>
  </si>
  <si>
    <t>Bulkhead light up/down LED AWLRS3</t>
  </si>
  <si>
    <t>Basic security alarm system 3 PIR</t>
  </si>
  <si>
    <t xml:space="preserve">Outside LED wall light oval - bar </t>
  </si>
  <si>
    <t xml:space="preserve">Outside LED wall light round bar </t>
  </si>
  <si>
    <t xml:space="preserve">3 x cavius mini smoke alarm </t>
  </si>
  <si>
    <t xml:space="preserve">Cavius mini smoke alarm </t>
  </si>
  <si>
    <t xml:space="preserve">Cavius mini heat detector </t>
  </si>
  <si>
    <t xml:space="preserve">Conduit for power point on solid concrete wall </t>
  </si>
  <si>
    <t xml:space="preserve">Caravan single power point to exterior </t>
  </si>
  <si>
    <t xml:space="preserve">Single data point 300 series </t>
  </si>
  <si>
    <t xml:space="preserve">Single data point 600 series </t>
  </si>
  <si>
    <t xml:space="preserve">Double data point 300 series </t>
  </si>
  <si>
    <t xml:space="preserve">Double data point 600 series </t>
  </si>
  <si>
    <t xml:space="preserve">Triple data point 300 series </t>
  </si>
  <si>
    <t xml:space="preserve">Triple data point 600 series </t>
  </si>
  <si>
    <t>Quadruple data point 300 series</t>
  </si>
  <si>
    <t>Quadruple data point 600 series</t>
  </si>
  <si>
    <t xml:space="preserve">Six way data patch point 300 series </t>
  </si>
  <si>
    <t xml:space="preserve">Six way data patch point 600 series </t>
  </si>
  <si>
    <t>Extra chime for wired in door bell</t>
  </si>
  <si>
    <t xml:space="preserve">Door bell wired in </t>
  </si>
  <si>
    <t>DFL14 wall mounted vanity light - silver - 14W</t>
  </si>
  <si>
    <t>DFL21 wall mounted vanity light - silver -21W</t>
  </si>
  <si>
    <t>Dimmer switch 300 series</t>
  </si>
  <si>
    <t>Dimmer switch 600 series</t>
  </si>
  <si>
    <t>Dimmer push button 300 series</t>
  </si>
  <si>
    <t xml:space="preserve">Dimmer push button slave 300 series </t>
  </si>
  <si>
    <t>Free to air dish</t>
  </si>
  <si>
    <t xml:space="preserve">DLIGHTZ SL122T-SD deep tilt LED downlight wht/slv/blk - ulg sunset dimming </t>
  </si>
  <si>
    <t xml:space="preserve">DLIGHTZ SL122ULG deep tilt LED downlight wht/slv/blk - ultra low glare </t>
  </si>
  <si>
    <t xml:space="preserve">DLIGHTZ SL111LG fixed LED downlight wht/slv/blk - low glare </t>
  </si>
  <si>
    <t xml:space="preserve">DLIGHTZ SL111LG-SD fixed LED downlight wht/slv/blk - LG sunset dimming </t>
  </si>
  <si>
    <t>DLIGHTZ SL112ULG fixed LED downlight wht/slv/blk - ultra low glare</t>
  </si>
  <si>
    <t xml:space="preserve">DLIGHTZ SL112ULG-SD fixed LED downlight wht/slv/blk - ULG sunset dimming </t>
  </si>
  <si>
    <t xml:space="preserve">DLIGHTZ SL111T tilting LED downlight round wht/slv/blk </t>
  </si>
  <si>
    <t xml:space="preserve">DLIGHTZ SL111T-SD tilting LED downlight round wht/slv/blk - sunset dimming </t>
  </si>
  <si>
    <t>DLIGHTZ SL112T tilting LED downlight wht/slv/blk - ultra low glare</t>
  </si>
  <si>
    <t>DLIGHTZ SL112T-SD tilting LED downlight wht/slv/blk - ulg sunset dimming</t>
  </si>
  <si>
    <t>Wire and installation of downlight or batten holder</t>
  </si>
  <si>
    <t xml:space="preserve">Double 15amp power point 300 series </t>
  </si>
  <si>
    <t xml:space="preserve">Double 15AMP power point 600 series </t>
  </si>
  <si>
    <t xml:space="preserve">Double power point 300 series </t>
  </si>
  <si>
    <t xml:space="preserve">Double power point 600 series </t>
  </si>
  <si>
    <t>Double 10AMP power point with USB 300 series</t>
  </si>
  <si>
    <t>Double 10AMP power point with USB 600 series</t>
  </si>
  <si>
    <t xml:space="preserve">Dryer power point with isolator 300 series </t>
  </si>
  <si>
    <t xml:space="preserve">Dryer power point with isolator 600 series </t>
  </si>
  <si>
    <t>Door switch for pantry light</t>
  </si>
  <si>
    <t xml:space="preserve">Double one way switch 300 series </t>
  </si>
  <si>
    <t xml:space="preserve">Double one way switch 600 series </t>
  </si>
  <si>
    <t xml:space="preserve">Dryer vent kit - thru wall </t>
  </si>
  <si>
    <t xml:space="preserve">Dryer freestanding mounted vent kit - thru soffit 3m </t>
  </si>
  <si>
    <t xml:space="preserve">Dryer freestanding mounted vent kit - thru soffit 6m </t>
  </si>
  <si>
    <t xml:space="preserve">Dryer wall mounted vent kit - thru soffit 3m </t>
  </si>
  <si>
    <t xml:space="preserve">Dryer wall mounted vent kit - thru soffit 6m </t>
  </si>
  <si>
    <t xml:space="preserve">Dishwasher power point - no isolator 300 series </t>
  </si>
  <si>
    <t xml:space="preserve">Dishwasher power point - no isolator 600 series </t>
  </si>
  <si>
    <t>ELIGHTZ SL40 downlight round silver or black</t>
  </si>
  <si>
    <t xml:space="preserve">ELIGHTZ SL40LP downlight round white/silver/black low power </t>
  </si>
  <si>
    <t xml:space="preserve">ELIGHTZ SL35 downlight round/white/silver - low power </t>
  </si>
  <si>
    <t xml:space="preserve">ELIGHTZ SL35 downlight round/white/silver </t>
  </si>
  <si>
    <t xml:space="preserve">ELIGHTZ SL35 downlight round/white/silver - sunset dimming </t>
  </si>
  <si>
    <t xml:space="preserve">ELIGHTZ SL40SD downlight round white/silver/black sunset dimming </t>
  </si>
  <si>
    <t xml:space="preserve">ELIGHTZ SL40 downlight round white </t>
  </si>
  <si>
    <t>Consumables Golden Bay</t>
  </si>
  <si>
    <t>Meterboard Golden Bay</t>
  </si>
  <si>
    <t>Electrical system connection fee</t>
  </si>
  <si>
    <t>Surface light EVD14W3K LED round</t>
  </si>
  <si>
    <t>FAN0616 120mm inline fan 300 series</t>
  </si>
  <si>
    <t>FAN0616 120mm inline fan 600 series</t>
  </si>
  <si>
    <t xml:space="preserve">FAN0618 150mm inline fan 300 series </t>
  </si>
  <si>
    <t xml:space="preserve">FAN0618 150mm inline fan 600 series </t>
  </si>
  <si>
    <t xml:space="preserve">FAN0620 125mm low voltage thru wall fan 300 series </t>
  </si>
  <si>
    <t xml:space="preserve">FAN0620 125mm low voltage thru wall fan 600 series </t>
  </si>
  <si>
    <t xml:space="preserve">FAN0884 100mm ceiling fan - white 300 series </t>
  </si>
  <si>
    <t xml:space="preserve">FAN0884 100mm ceiling fan - white 600 series </t>
  </si>
  <si>
    <t>FAN0885 100mm ceiling fan - silver 300 series</t>
  </si>
  <si>
    <t>FAN0885 100mm ceiling fan - silver 600 series</t>
  </si>
  <si>
    <t xml:space="preserve">150mm shower fan with 3w LED light - low profile - 320M3/H 300 series </t>
  </si>
  <si>
    <t xml:space="preserve">150mm shower fan with 3w LED light - low profile - 320M3/H 600 series </t>
  </si>
  <si>
    <t>150mm shower fan with 3w LED light - low profile - 340M3/H 300 series</t>
  </si>
  <si>
    <t>150mm shower fan with 3w LED light - low profile - 340M3/H 600 series</t>
  </si>
  <si>
    <t>FAN5875 ceiling mounted fan heater 300 series</t>
  </si>
  <si>
    <t>FAN5875 ceiling mounted fan heater 600 series</t>
  </si>
  <si>
    <t xml:space="preserve">Connection point on exterior of house for future ext lights / water feature </t>
  </si>
  <si>
    <t xml:space="preserve">20A future wire for pool pump </t>
  </si>
  <si>
    <t xml:space="preserve">Fridge power point 300 series </t>
  </si>
  <si>
    <t xml:space="preserve">Fridge power point 600 series </t>
  </si>
  <si>
    <t xml:space="preserve">20A future wire to shed </t>
  </si>
  <si>
    <t xml:space="preserve">Fan timer - 7 minute delay 300 series </t>
  </si>
  <si>
    <t xml:space="preserve">Fan timer adjustible 300 series </t>
  </si>
  <si>
    <t xml:space="preserve">Fan timer adjustible 600 series </t>
  </si>
  <si>
    <t xml:space="preserve">Fan timer - 7 minute delay 600 series </t>
  </si>
  <si>
    <t xml:space="preserve">FV102 150mm inline fan 300 series </t>
  </si>
  <si>
    <t xml:space="preserve">FV102 150mm inline fan 600 series </t>
  </si>
  <si>
    <t xml:space="preserve">Wire only for thru wall/soffit fan 300 series </t>
  </si>
  <si>
    <t xml:space="preserve">Wire only for thru wall/soffit fan 600 series </t>
  </si>
  <si>
    <t xml:space="preserve">Wire only for ceiling sweep fan 300 series </t>
  </si>
  <si>
    <t xml:space="preserve">Wire only for ceiling sweep fan 600 series </t>
  </si>
  <si>
    <t>GBT100 towel rail timer - twice daily 1-12 hrs 300 series</t>
  </si>
  <si>
    <t>GBT100 towel rail timer - twice daily 1-12 hrs 600 series</t>
  </si>
  <si>
    <t xml:space="preserve">Generator changeover switch </t>
  </si>
  <si>
    <t xml:space="preserve">Garage door opener plug 300 series </t>
  </si>
  <si>
    <t xml:space="preserve">Garage door opener plug 600 series </t>
  </si>
  <si>
    <t>Garage door switch</t>
  </si>
  <si>
    <t xml:space="preserve">Garage door switch mounted on wall 300 series </t>
  </si>
  <si>
    <t xml:space="preserve">Garage door switch mounted on wall 600 series </t>
  </si>
  <si>
    <t>Gas fire power point 300 series</t>
  </si>
  <si>
    <t>Gas fire power point 600 series</t>
  </si>
  <si>
    <t xml:space="preserve">Freestanding electric oven with gas hob connection 300 series </t>
  </si>
  <si>
    <t xml:space="preserve">Freestanding electric oven with gas hob connection 600 series </t>
  </si>
  <si>
    <t xml:space="preserve">Gas water heating connection </t>
  </si>
  <si>
    <t xml:space="preserve">Hanging batten holder - 1000mm drop </t>
  </si>
  <si>
    <t xml:space="preserve">Hanging batten holder - 300mm drop </t>
  </si>
  <si>
    <t>Installation of 6m of ducting for rangehood only</t>
  </si>
  <si>
    <t xml:space="preserve">2 X single 10m HDMI cable 300 series </t>
  </si>
  <si>
    <t xml:space="preserve">2 X single 10m HDMI cable 600 series </t>
  </si>
  <si>
    <t xml:space="preserve">Single 10m HDMI cable 300 series </t>
  </si>
  <si>
    <t xml:space="preserve">Single 10m HDMI cable 600 series </t>
  </si>
  <si>
    <t xml:space="preserve">Single HDMI plate - no cable 300 series </t>
  </si>
  <si>
    <t>2 X single 15m HDMI cable 300 series</t>
  </si>
  <si>
    <t>2 X single 15m HDMI cable 600 series</t>
  </si>
  <si>
    <t>Single 15m HDMI cable 300 series</t>
  </si>
  <si>
    <t>Single 15m HDMI cable 600 series</t>
  </si>
  <si>
    <t xml:space="preserve">Single HDMI plate - no cable 600 series </t>
  </si>
  <si>
    <t>2 X  single 20m HDMI cable 300 series</t>
  </si>
  <si>
    <t>2 X  single 20m HDMI cable 600 series</t>
  </si>
  <si>
    <t xml:space="preserve">Single 20m HDMI cable 300 series </t>
  </si>
  <si>
    <t xml:space="preserve">Single 20m HDMI cable 600 series </t>
  </si>
  <si>
    <t xml:space="preserve">Double HDMI plate - no cable 300 series </t>
  </si>
  <si>
    <t xml:space="preserve">Double HDMI plate - no cable 600 series </t>
  </si>
  <si>
    <t>2 X single 5m HDMI cable 300 series</t>
  </si>
  <si>
    <t>2 X single 5m HDMI cable 600 series</t>
  </si>
  <si>
    <t xml:space="preserve">Single 5m HDMI cable 300 series </t>
  </si>
  <si>
    <t xml:space="preserve">Single 5m HDMI cable 600 series </t>
  </si>
  <si>
    <t xml:space="preserve">Rangehood power point 300 series </t>
  </si>
  <si>
    <t xml:space="preserve">Rangehood power point 600 series </t>
  </si>
  <si>
    <t>Hex ventilation system for three rooms</t>
  </si>
  <si>
    <t>Hex ventilation system for four rooms</t>
  </si>
  <si>
    <t>Hex extra room ventilation</t>
  </si>
  <si>
    <t xml:space="preserve">Heat / fan / light - 2 heat lamps - halogen - white 300 series </t>
  </si>
  <si>
    <t xml:space="preserve">Heat / fan / light - 2 heat lamps - LED - white 300 series </t>
  </si>
  <si>
    <t xml:space="preserve">Heat / fan / light - 2 heat lamps - LED - white 600 series </t>
  </si>
  <si>
    <t xml:space="preserve">Heat / fan / light - 2 heat lamps - halogen - white 600 series </t>
  </si>
  <si>
    <t xml:space="preserve">Heat / fan / light - 2 heat lamps - halogen - silver 300 series </t>
  </si>
  <si>
    <t xml:space="preserve">Heat / fan / light - 2 heat lamps - LED - silver 300 series </t>
  </si>
  <si>
    <t xml:space="preserve">Heat / fan / light - 2 heat lamps - LED - silver 600 series </t>
  </si>
  <si>
    <t xml:space="preserve">Heat / fan / light - 2 heat lamps - halogen - silver 600 series </t>
  </si>
  <si>
    <t xml:space="preserve">Heat / fan light 2 switch upgrade 300 series   </t>
  </si>
  <si>
    <t xml:space="preserve">Heat / fan light 2 switch waterproof 300 series   </t>
  </si>
  <si>
    <t xml:space="preserve">Heat / fan light 2 switch waterproof 600 series   </t>
  </si>
  <si>
    <t>Heat / fan / light - 4 heat lamps - halogen - white 300 series</t>
  </si>
  <si>
    <t>Heat / fan / light - 4 heat lamps - halogen - white 600 series</t>
  </si>
  <si>
    <t>Heat / fan / light - 4 heat lamps - halogen - silver 300 series</t>
  </si>
  <si>
    <t>Heat / fan / light - 4 heat lamps - halogen - silver 600 series</t>
  </si>
  <si>
    <t>Heat / fan light 4 switch upgrade 300 series</t>
  </si>
  <si>
    <t>Heat / fan light 4 switch upgrade 600 series</t>
  </si>
  <si>
    <t xml:space="preserve">Heat / fan light 4 switch waterproof 300 series </t>
  </si>
  <si>
    <t xml:space="preserve">Heat / fan light 4 switch waterproof 600 series </t>
  </si>
  <si>
    <t>Wire and installation of owner supplied heat fan light (add switch)</t>
  </si>
  <si>
    <t>Outside LED wall light  HL7071</t>
  </si>
  <si>
    <t>Outside LED wall light HL7355</t>
  </si>
  <si>
    <t xml:space="preserve">Hob connection with isolator 300 series </t>
  </si>
  <si>
    <t xml:space="preserve">Hob connection with isolator 600 series </t>
  </si>
  <si>
    <t>Heat pump connection with isolating switch over 5kw</t>
  </si>
  <si>
    <t xml:space="preserve">Heat pump connection with isolating switch up to 5kw </t>
  </si>
  <si>
    <t>Newtech heated towel rail CL100 800h X 600w - round 7 rail 600 series</t>
  </si>
  <si>
    <t>Newtech heated towel rail CL100 800h X 600w - round 7 rail 300 series</t>
  </si>
  <si>
    <t>Newtech heated towel rail CL100 800h X 600w - round 7 rail 300 series blk</t>
  </si>
  <si>
    <t>Newtech heated towel rail CL100 800h X 600w - round 7 rail 600 series blk</t>
  </si>
  <si>
    <t>Newtech heated towel rail SL115 530h X 600w - round 5 rail 600 series</t>
  </si>
  <si>
    <t>Newtech heated towel rail SL115 530h X 600w - round 5 rail 300 series</t>
  </si>
  <si>
    <t>Newtech heated towel rail SL115 530h X 600w - round 5 rail 300 series blk</t>
  </si>
  <si>
    <t>Newtech heated towel rail SL115 530h X 600w - round 5 rail 600 series blk</t>
  </si>
  <si>
    <t>Newtech heated towel rail SL125 530h X 800w - round 5 rail 600 series</t>
  </si>
  <si>
    <t>Newtech heated towel rail SL125 530h X 800w - round 5 rail 300 series</t>
  </si>
  <si>
    <t>Newtech heated towel rail SL130 800h X 450w - round 7 rail 600 series</t>
  </si>
  <si>
    <t>Newtech heated towel rail SL130 800h X 450w - round 7 rail 300 series</t>
  </si>
  <si>
    <t xml:space="preserve">Newtech heated towel rail SL150 800h X 450w - round 9 rail 600 series </t>
  </si>
  <si>
    <t xml:space="preserve">Newtech heated towel rail SL150 800h X 450w - round 9 rail 300 series </t>
  </si>
  <si>
    <t>Newtech heated towel rail ST65 530h X 600w - square 5 rail 600 series</t>
  </si>
  <si>
    <t>Newtech heated towel rail ST65 530h X 600w - square 5 rail 300 series</t>
  </si>
  <si>
    <t>Newtech heated towel rail ST65 530h X 600w - square 5 rail 300 series blk</t>
  </si>
  <si>
    <t>Newtech heated towel rail ST65 530h X 600w - square 5 rail 600 series blk</t>
  </si>
  <si>
    <t xml:space="preserve">Newtech heated towel rail ST75 800h X 600w - square 7 rail 600 series </t>
  </si>
  <si>
    <t>Newtech heated towel rail ST75 800h X 600w - square 7 rail 300 series</t>
  </si>
  <si>
    <t>Newtech heated towel rail ST75 800h X 600w - square 7 rail 300 series blk</t>
  </si>
  <si>
    <t>Newtech heated towel rail ST75 800h X 600w - square 7 rail 600 series blk</t>
  </si>
  <si>
    <t>Newtech heated towel rail ST78 800h X 450w - square 7 rail 600 series</t>
  </si>
  <si>
    <t>Newtech heated towel rail ST78 800h X 450w - square 7 rail 300 series</t>
  </si>
  <si>
    <t xml:space="preserve">Newtech heated towel rails ST80 1060h X 600w - square 9 rail 600 series </t>
  </si>
  <si>
    <t xml:space="preserve">Newtech heated towel rails ST80 1060h X 600w - square 9 rail 300 series </t>
  </si>
  <si>
    <t xml:space="preserve">Newtech heated towel rail ST95 530h X 800w - square 5 rail 600 series </t>
  </si>
  <si>
    <t xml:space="preserve">Newtech heated towel rail ST95 530h X 800w - square 5 rail 300 series </t>
  </si>
  <si>
    <t xml:space="preserve">Wire only for owner supplied heater 300 series </t>
  </si>
  <si>
    <t xml:space="preserve">Wire only for owner supplied heater 600 series </t>
  </si>
  <si>
    <t xml:space="preserve">Wire and installation of inground light inc conduit </t>
  </si>
  <si>
    <t>Electrical extra for houses over 250m2</t>
  </si>
  <si>
    <t xml:space="preserve">Electrical extra for 2.7 stud through whole house </t>
  </si>
  <si>
    <t xml:space="preserve">Electrical extra for two story </t>
  </si>
  <si>
    <t>LED tread light - LDL/CO1 - 1.2w</t>
  </si>
  <si>
    <t>LED tread light - LDL/EO1 - aluminium - 1.2w</t>
  </si>
  <si>
    <t>LED batten LED441N 1200mm</t>
  </si>
  <si>
    <t>LED batten LED442N 1500mm</t>
  </si>
  <si>
    <t>1000mm over cabinet vanity light LED brushed chrome LEDML10025</t>
  </si>
  <si>
    <t>600mm over cabinet vanity light LED brushed chrome LEDML6025</t>
  </si>
  <si>
    <t xml:space="preserve">LED for 300 series switch </t>
  </si>
  <si>
    <t>Outside LED double spotlight with sensor LHT0244</t>
  </si>
  <si>
    <t>Outside LED single spot light - no sensor LHT0246</t>
  </si>
  <si>
    <t>Outside LED double spot light - no sensor LHT0248</t>
  </si>
  <si>
    <t>Outside LED double spotlight with sensor LHT0267</t>
  </si>
  <si>
    <t>LED strip lighting to bulkhead - 10m</t>
  </si>
  <si>
    <t xml:space="preserve">LED strip lighting to bulkhead - 15m </t>
  </si>
  <si>
    <t xml:space="preserve">LED strip lighting to bulkhead - 20m </t>
  </si>
  <si>
    <t xml:space="preserve">LED strip lighting to joinery - 2.5m </t>
  </si>
  <si>
    <t>LED strip lighting to joinery - 3m</t>
  </si>
  <si>
    <t>LED strip lighting to joinery - 4m</t>
  </si>
  <si>
    <t xml:space="preserve">LED strip lighting to bulkhead - 5m </t>
  </si>
  <si>
    <t xml:space="preserve">Installation of flat screen tv onto wall inc bracket 37-63"swivel </t>
  </si>
  <si>
    <t>Installation of flat screen tv onto wall inc bracket 37-63"</t>
  </si>
  <si>
    <t>LED vanity light MB113/12</t>
  </si>
  <si>
    <t>Metal cover plates for 600 series</t>
  </si>
  <si>
    <t>Mirror demister 120w - 800x850</t>
  </si>
  <si>
    <t xml:space="preserve">Mirror demister 30w - 350x350 </t>
  </si>
  <si>
    <t>Mirror demister 50w - 500x550</t>
  </si>
  <si>
    <t xml:space="preserve">Mirror demister 70w - 850x550 </t>
  </si>
  <si>
    <t xml:space="preserve">Mirror demister 90w - 1100x550 </t>
  </si>
  <si>
    <t xml:space="preserve">Wire only for mirror demister to come on with light/fan </t>
  </si>
  <si>
    <t>Master essential switch 300 series</t>
  </si>
  <si>
    <t>Master essential switch 600 series</t>
  </si>
  <si>
    <t>Microwave power point 300 series</t>
  </si>
  <si>
    <t>Microwave power point 600 series</t>
  </si>
  <si>
    <t>Single two way outside waterproof switch</t>
  </si>
  <si>
    <t xml:space="preserve">Owner chosen pendant light </t>
  </si>
  <si>
    <t xml:space="preserve">Wire and installation of outside light </t>
  </si>
  <si>
    <t xml:space="preserve">Outside double waterproof power point </t>
  </si>
  <si>
    <t xml:space="preserve">15A outdoor spa connection </t>
  </si>
  <si>
    <t xml:space="preserve">Outside single waterproof power point </t>
  </si>
  <si>
    <t xml:space="preserve">Single one way outside waterproof switch </t>
  </si>
  <si>
    <t xml:space="preserve">Premium security alarm system 4 PIR  </t>
  </si>
  <si>
    <t>Pet proof PIR sensor - extra value to standard PIR</t>
  </si>
  <si>
    <t xml:space="preserve">Extra PIR sensor for alarm system </t>
  </si>
  <si>
    <t>Pantry strip light with door switch SL35</t>
  </si>
  <si>
    <t xml:space="preserve">Wire and installation of pendant light </t>
  </si>
  <si>
    <t xml:space="preserve">Outside LED wall light oval plain </t>
  </si>
  <si>
    <t xml:space="preserve">Single point with night light </t>
  </si>
  <si>
    <t xml:space="preserve">Outside LED wall light round plain </t>
  </si>
  <si>
    <t>Primary tv point for satelite tv inc data point 300 series</t>
  </si>
  <si>
    <t xml:space="preserve">Primary tv point for satelite tv inc data point 600 series </t>
  </si>
  <si>
    <t>Double pop up power point mounted in kitchen bench</t>
  </si>
  <si>
    <t xml:space="preserve">Double pop up power point mounted in floor (add conduit) </t>
  </si>
  <si>
    <t xml:space="preserve">Quadruple power point 300 series </t>
  </si>
  <si>
    <t>Quadruple power point 600 series</t>
  </si>
  <si>
    <t xml:space="preserve">Large recessed box with single power point, tv &amp; data point 300 series </t>
  </si>
  <si>
    <t xml:space="preserve">Large recessed box with single power point, tv &amp; data point 600 series </t>
  </si>
  <si>
    <t>Extra RCD &amp; 3 X MCB'S</t>
  </si>
  <si>
    <t>Serene S2026 intimo 1000w panel heater 300 series</t>
  </si>
  <si>
    <t>Serene S2026 Intimo 1000w panel heater 600 series</t>
  </si>
  <si>
    <t>Serene S2027 intimo 2000w panel heater 300 series</t>
  </si>
  <si>
    <t xml:space="preserve">Serene S2027 intimo 2000w panel heater 600 series </t>
  </si>
  <si>
    <t xml:space="preserve">Serene S2066 wall mounted bathroom heater - s/s 300 series </t>
  </si>
  <si>
    <t xml:space="preserve">Serene S2066 wall mounted bathroom heater - s/s 600 series </t>
  </si>
  <si>
    <t xml:space="preserve">Serene S2088 wall mounted bathroom heater - white 300 series </t>
  </si>
  <si>
    <t xml:space="preserve">Serene S2088 wall mounted bathroom heater - white 600 series </t>
  </si>
  <si>
    <t xml:space="preserve">Serene S2088 wall mounted bathroom heater - s/steel 300 series </t>
  </si>
  <si>
    <t xml:space="preserve">Serene S2088 wall mounted bathroom heater - s/steel 600 series </t>
  </si>
  <si>
    <t xml:space="preserve">Standard batten holder </t>
  </si>
  <si>
    <t>Smoke alarm with hard wired battery backup</t>
  </si>
  <si>
    <t xml:space="preserve">Wire and install owner supplied sensor light </t>
  </si>
  <si>
    <t>Stand alone sensor 180 degree</t>
  </si>
  <si>
    <t xml:space="preserve">SL211 mini spot extra value copper finish </t>
  </si>
  <si>
    <t>LED mini spot SL211 spring mount alloy/blk</t>
  </si>
  <si>
    <t xml:space="preserve">SL211 mini spot extra value stainless steel finish </t>
  </si>
  <si>
    <t xml:space="preserve">ELSL41 multi lightz led tread light </t>
  </si>
  <si>
    <t xml:space="preserve">SLED-SL50 led downlight white </t>
  </si>
  <si>
    <t xml:space="preserve">SLED -SL55 led downlight white </t>
  </si>
  <si>
    <t xml:space="preserve">Wire and installation of surface mounted light </t>
  </si>
  <si>
    <t xml:space="preserve">Smoke alarm hard wired to security system </t>
  </si>
  <si>
    <t xml:space="preserve">Spa bath power point 300 series </t>
  </si>
  <si>
    <t xml:space="preserve">Spa bath power point 600 series </t>
  </si>
  <si>
    <t xml:space="preserve">Single power point and installation of plug in heater 300 series </t>
  </si>
  <si>
    <t>Single power point and installation of plug in heater 600 series</t>
  </si>
  <si>
    <t xml:space="preserve">Splitter to send signal to 2 or 3 outlets </t>
  </si>
  <si>
    <t>Single 15amp power point 300 series</t>
  </si>
  <si>
    <t>Single 15amp power point 600 series</t>
  </si>
  <si>
    <t>Single power point 300 series</t>
  </si>
  <si>
    <t>Single power point 600 serie</t>
  </si>
  <si>
    <t xml:space="preserve">Single one way switch 300 series </t>
  </si>
  <si>
    <t xml:space="preserve">Single one way switch 600 series </t>
  </si>
  <si>
    <t>Single interior one way switch - waterproof 300 series</t>
  </si>
  <si>
    <t>Single interior one way switch - waterproof 600 series</t>
  </si>
  <si>
    <t xml:space="preserve">Secondary tv point for satelite tv inc data point 300 series </t>
  </si>
  <si>
    <t>Installation of flat screen tv onto wall inc bracket 17-37"</t>
  </si>
  <si>
    <t xml:space="preserve">Secondary tv point for satelite tv inc data point 600 series </t>
  </si>
  <si>
    <t xml:space="preserve">Surge protection two phase </t>
  </si>
  <si>
    <t xml:space="preserve">Surge protection three phase </t>
  </si>
  <si>
    <t xml:space="preserve">Surge protection single phase </t>
  </si>
  <si>
    <t>Solar water heating connection - double element 300 series</t>
  </si>
  <si>
    <t>Solar water heating connection - double element 600 series</t>
  </si>
  <si>
    <t>Solar water heating connection 300 series</t>
  </si>
  <si>
    <t xml:space="preserve">Solar water heating connection 600 series </t>
  </si>
  <si>
    <t xml:space="preserve">Standard towel rail point only - no install of rail 300 series </t>
  </si>
  <si>
    <t>Standard towel rail point and install of rail 300 series</t>
  </si>
  <si>
    <t>Standard towel rail point and install of rail 600 series</t>
  </si>
  <si>
    <t>Standard towel rail point only - no install of rail 600 series</t>
  </si>
  <si>
    <t>Triple one way switch 300 series</t>
  </si>
  <si>
    <t xml:space="preserve">Triple one way switch 600 series </t>
  </si>
  <si>
    <t>Inwall duct for tv cables 300 series</t>
  </si>
  <si>
    <t xml:space="preserve">Inwall duct for tv cables 600 series </t>
  </si>
  <si>
    <t xml:space="preserve">Small recessed box with single power point, tv &amp; data point 300 series </t>
  </si>
  <si>
    <t xml:space="preserve">Small recessed box with single power point, tv &amp; data point 600 series </t>
  </si>
  <si>
    <t>Underfloor heating power 300 series</t>
  </si>
  <si>
    <t>Underfloor heating power 600 series</t>
  </si>
  <si>
    <t xml:space="preserve">Triple usb point with shelf 300 series </t>
  </si>
  <si>
    <t xml:space="preserve">Visichime door bell - plug in </t>
  </si>
  <si>
    <t>Run power to water tank, install switch 10m</t>
  </si>
  <si>
    <t>Run power to water tank, install switch 20m</t>
  </si>
  <si>
    <t>Run power to water tank, install switch 30m</t>
  </si>
  <si>
    <t>Run power to water tank, install switch 40m</t>
  </si>
  <si>
    <t>Run power to water tank, install switch 50m</t>
  </si>
  <si>
    <t>Electric water heating connection - double element 300 series</t>
  </si>
  <si>
    <t>Electric water heating connection - double element 600 series</t>
  </si>
  <si>
    <t xml:space="preserve">Electric water heating connection 300 series </t>
  </si>
  <si>
    <t>Electric water heating connection 600 series</t>
  </si>
  <si>
    <t xml:space="preserve">Washing machine power point with isolator 300 series </t>
  </si>
  <si>
    <t xml:space="preserve">Washing machine power point with isolator 600 series </t>
  </si>
  <si>
    <t xml:space="preserve">Wall oven with isolator 300 series </t>
  </si>
  <si>
    <t xml:space="preserve">Wall oven with isolator 600 series </t>
  </si>
  <si>
    <t>Waste disposal power point - no isolator 300 series</t>
  </si>
  <si>
    <t xml:space="preserve">Waste disposal power point - no isolator 600 series </t>
  </si>
  <si>
    <t>Surface led square yys15w3k</t>
  </si>
  <si>
    <t xml:space="preserve">MDF template for glass splashback </t>
  </si>
  <si>
    <t>Glass splashback extra value oversize (1500) / notches (get quoted)</t>
  </si>
  <si>
    <t xml:space="preserve">Flat polishing to glass splashback </t>
  </si>
  <si>
    <t xml:space="preserve">Glass splashback install </t>
  </si>
  <si>
    <t xml:space="preserve">Painted toughened low iron glass splashback per m2 </t>
  </si>
  <si>
    <t>Standard glass splashback 750 X 900 (supplied &amp; installed)</t>
  </si>
  <si>
    <t>Switch cut out for glass splashback</t>
  </si>
  <si>
    <t xml:space="preserve">Mirror 900mm X 1200mm wide glue fixed, polished edge </t>
  </si>
  <si>
    <t xml:space="preserve">Mirror 1200mm X 1200mm wide glue fixed, polished edge </t>
  </si>
  <si>
    <t xml:space="preserve">Mirror 900mm X 1500mm wide glue fixed, polished edge </t>
  </si>
  <si>
    <t xml:space="preserve">Mirror 1200mm X 1500mm wide glue fixed, polished edge </t>
  </si>
  <si>
    <t xml:space="preserve">Mirror 900mm X 1800mm wide glue fixed, polished edge </t>
  </si>
  <si>
    <t xml:space="preserve">Mirror 1200mm X 1800mm wide glue fixed, polished edge </t>
  </si>
  <si>
    <t>Mirror 900mm X 500mm wide glue fixed, polished edge</t>
  </si>
  <si>
    <t>Mirror 1200mm X 500mm wide glue fixed, polished edge</t>
  </si>
  <si>
    <t>Mirror 900mm X 600mm wide glue fixed, polish edge</t>
  </si>
  <si>
    <t xml:space="preserve">Mirror 1200mm X 600mm wide glue fixed, polished edge </t>
  </si>
  <si>
    <t xml:space="preserve">Mirror 900mm X 750mm wide glue fixed, polished edge </t>
  </si>
  <si>
    <t xml:space="preserve">Mirror 1200mm X 750mm wide glue fixed, polished edge </t>
  </si>
  <si>
    <t xml:space="preserve">Mirror 900mm X 900mm wide glue fixed, polished edge </t>
  </si>
  <si>
    <t xml:space="preserve">Mirror 1200mm X 900mm wide glue fixed, polished edge </t>
  </si>
  <si>
    <t>Mirror 900mm X 1200mm wide glue fixed, bevel edge</t>
  </si>
  <si>
    <t>Mirror 1200mm X 1200mm wide glue fixed, bevel edge</t>
  </si>
  <si>
    <t>Mirror 900mm X 1500mm wide glue fixed, bevel edge</t>
  </si>
  <si>
    <t>Mirror 1200mm X 1500mm wide glue fixed, bevel edge</t>
  </si>
  <si>
    <t>Mirror 900mm X 1800mm wide glue fixed, bevel edge</t>
  </si>
  <si>
    <t>Mirror 1200mm X 1800mm wide glue fixed, bevel edge</t>
  </si>
  <si>
    <t xml:space="preserve">Mirror 900mm X 500mm wide glue fixed, bevel edge </t>
  </si>
  <si>
    <t>Mirror 1200mm X 500mm wide glue fixed, bevel edge</t>
  </si>
  <si>
    <t>Mirror 900mm X 600mm wide glue fixed, bevel edge</t>
  </si>
  <si>
    <t>Mirror 1200mm X 600mm wide glue fixed, bevel edge</t>
  </si>
  <si>
    <t>Mirror 900mm X 750mm wide glue fixed, bevel edge</t>
  </si>
  <si>
    <t>Mirror 1200mm X 750mm wide glue fixed, bevel edge</t>
  </si>
  <si>
    <t>Mirror 900mm X 900mm wide glue fixed, bevel edge</t>
  </si>
  <si>
    <t>Mirror 1200mm X 900mm wide glue fixed, bevel edge</t>
  </si>
  <si>
    <t>Mirror 900mm X 1200mm wide glue fixed, frosted edge</t>
  </si>
  <si>
    <t xml:space="preserve">Mirror 1200mm X 1200mm wide glue fixed, frosted edge </t>
  </si>
  <si>
    <t>Mirror 900mm X 1500mm wide glue fixed, frosted edge</t>
  </si>
  <si>
    <t xml:space="preserve">Mirror 1200mm X 1500mm wide glue fixed, frosted edge </t>
  </si>
  <si>
    <t xml:space="preserve">Mirror 900mm X 1800mm wide glue fixed, frosted edge </t>
  </si>
  <si>
    <t xml:space="preserve">Mirror 1200mm X 1800mm wide glue fixed, frosted edge </t>
  </si>
  <si>
    <t>Mirror 900mm X 500mm wide glue fixed, frosted edge</t>
  </si>
  <si>
    <t xml:space="preserve">Mirror 1200mm X 500mm wide glue fixed, frosted edge </t>
  </si>
  <si>
    <t xml:space="preserve">Mirror 900mm X 600mm wide glue fixed, frosted edge </t>
  </si>
  <si>
    <t xml:space="preserve">Mirror 1200mm X 600mm wide glue fixed, frosted edge </t>
  </si>
  <si>
    <t xml:space="preserve">Mirror 900mm X 750mm wide glue fixed, frosted edge </t>
  </si>
  <si>
    <t xml:space="preserve">Mirror 1200mm X 750mm wide glue fixed, frosted edge </t>
  </si>
  <si>
    <t xml:space="preserve">Mirror 900mm X 900mm wide glue fixed, frosted edge </t>
  </si>
  <si>
    <t xml:space="preserve">Mirror 1200mm X 900mm wide glue fixed, frosted edge </t>
  </si>
  <si>
    <t>200mm radius flat shelves for glass shower</t>
  </si>
  <si>
    <t xml:space="preserve">200mm radius shelf with soap dish for glass shower </t>
  </si>
  <si>
    <t>10mm glass shower enclosure  SQ 2000mm X 1000mm X 1000mm</t>
  </si>
  <si>
    <t xml:space="preserve">10mm glass shower inline screen / door 2000mm x 1000mm </t>
  </si>
  <si>
    <t xml:space="preserve">10mm glass shower inline screen / door 2000mm x 2000mm </t>
  </si>
  <si>
    <t xml:space="preserve">10mm glass shower inline screen / sliding door  2000mm x 1800mm </t>
  </si>
  <si>
    <t xml:space="preserve">10mm glass angle cnr shower 1000mm X 1000mm </t>
  </si>
  <si>
    <t>Shower screen 1000mm</t>
  </si>
  <si>
    <t xml:space="preserve">Shower screen 1200mm </t>
  </si>
  <si>
    <t xml:space="preserve">Shower screen 1000mm with 150mm return </t>
  </si>
  <si>
    <t xml:space="preserve">Shower screen 1200mm with 150mm return </t>
  </si>
  <si>
    <t xml:space="preserve">Glass travel to Golden Bay </t>
  </si>
  <si>
    <t xml:space="preserve">White out panel per m2 (including std showers) </t>
  </si>
  <si>
    <t xml:space="preserve">Extra value attic trusses </t>
  </si>
  <si>
    <t>Timber column</t>
  </si>
  <si>
    <t xml:space="preserve">Extra value tray ceiling </t>
  </si>
  <si>
    <t>90 X 45 H1.2 prenail wall 2.4 stud 400 CTRS</t>
  </si>
  <si>
    <t>90 X 45 H1.2 prenail wall 2.4 stud 600 CTRS</t>
  </si>
  <si>
    <t>90 X 45 H1.2 prenail wall 2.7 stud 400 CTRS</t>
  </si>
  <si>
    <t xml:space="preserve">Hi &amp; dri packers  </t>
  </si>
  <si>
    <t>90 X 45 H1.2 prenail wall raking 400 CTRS per mtr 15 DEG</t>
  </si>
  <si>
    <t>90 X 45 H1.2 prenail wall 3.0 stud 400 CTRS per mtr</t>
  </si>
  <si>
    <t>140 X 45 H1.2 prenail wall 3.6 stud 400 CTRS per mtr</t>
  </si>
  <si>
    <t>Prenail trusses</t>
  </si>
  <si>
    <t xml:space="preserve">Garador milano smooth insulated double garage door up to 5.1m  </t>
  </si>
  <si>
    <t>Garador milano smooth insulated single garage door up to 3.0m</t>
  </si>
  <si>
    <t>Stain cedar double door</t>
  </si>
  <si>
    <t>Cedar garage door horizontal TG&amp;V double up to 5.1m</t>
  </si>
  <si>
    <t>Cedar garage door horizontal TG&amp;V single up to 3.0m</t>
  </si>
  <si>
    <t>Garador nevada neg detail insulated double garage door up to 5.1m</t>
  </si>
  <si>
    <t>Garador nevada neg detail insulated single garage door up to 3.0m</t>
  </si>
  <si>
    <t xml:space="preserve">Garage door insulation up to 2.4m </t>
  </si>
  <si>
    <t>Garage door insulation up to 3.0m</t>
  </si>
  <si>
    <t>Garage door insulation up to 4.8m</t>
  </si>
  <si>
    <t>Garage door insulation up to 5.1m</t>
  </si>
  <si>
    <t xml:space="preserve">Garage door low headroom kit </t>
  </si>
  <si>
    <t xml:space="preserve">Garage door low headroom double rail (smartdoor) </t>
  </si>
  <si>
    <t xml:space="preserve">Garador futura insulated single garage door 2.4m-2.7m </t>
  </si>
  <si>
    <t>Garador naturesteel double garage door  up to 5.1m</t>
  </si>
  <si>
    <t>Garage door powder-coating up to 3.0m</t>
  </si>
  <si>
    <t xml:space="preserve">Garador naturesteel single garage door up to 3.0m </t>
  </si>
  <si>
    <t xml:space="preserve">Garage door powder-coating up to 5.1m </t>
  </si>
  <si>
    <t xml:space="preserve">Garador steeline insulated double garage door up to 5.1m </t>
  </si>
  <si>
    <t xml:space="preserve">Garador steeline single insulated garage door up to 3.0m </t>
  </si>
  <si>
    <t>Garage door travel to Golden Bay</t>
  </si>
  <si>
    <t>Garage door travel to Greymouth ex Nelson</t>
  </si>
  <si>
    <t xml:space="preserve">Garage door travel to Hokitika ex Nelson </t>
  </si>
  <si>
    <t>Garage door travel to Havelock ex Blenheim</t>
  </si>
  <si>
    <t>Garage door travel to Mapua</t>
  </si>
  <si>
    <t>Garage door travel to Sounds ex Blenheim</t>
  </si>
  <si>
    <t>Garage door travel to Motueka</t>
  </si>
  <si>
    <t>Garage door travel outside main centre</t>
  </si>
  <si>
    <t xml:space="preserve">Garage door travel to Reefton/Westport ex Nelson </t>
  </si>
  <si>
    <t>Garage door travel to Seddon ex Blenheim</t>
  </si>
  <si>
    <t>Garage door travel to Wakefield</t>
  </si>
  <si>
    <t>Garage door travel to Wairau Valley ex Blenheim</t>
  </si>
  <si>
    <t xml:space="preserve">Garador valero smooth insulated double garage door up to 5.1m </t>
  </si>
  <si>
    <t xml:space="preserve">Garador valero smooth single insulated garage door up to 3.0m </t>
  </si>
  <si>
    <t>ATHENA GLASS SHELF 200MM C/W BRACKETS 7345040200</t>
  </si>
  <si>
    <t>ATHENA  LIQUID 1800MM BATH ONLY</t>
  </si>
  <si>
    <t>ATHENA  LIQUID 1800MM BATH 3SD UPSTAND/FRAME</t>
  </si>
  <si>
    <t>ATHENA  LIQUID 1675MM HYDROTHERAPY BATH</t>
  </si>
  <si>
    <t>ATHENA  LIQUID 1675MM SPA BATH</t>
  </si>
  <si>
    <t>ATHENA  LIQUID 1800MM SPA BATH</t>
  </si>
  <si>
    <t>ATHENA  SOLACE 1675MM BATH FRAMED</t>
  </si>
  <si>
    <t>ATHENA  CASSINI 1690 X 800 FREESTANDING BATH</t>
  </si>
  <si>
    <t>ATHENA CONTRO 1600 X 750 FREESTANDING BTW BATH  BFCO05WH160</t>
  </si>
  <si>
    <t>ATHENA CONTRO 1600X750 FREESTANDING BTW BATH LH BFCO05WH16L</t>
  </si>
  <si>
    <t>ATHENA CONTRO 1600X750 FREESTANDING BTW BATH RH BFCO05WH16R</t>
  </si>
  <si>
    <t>ATHENA CONTRO 1600X750 F/S BTW BATH RH WITH UPSTANDS</t>
  </si>
  <si>
    <t>PLATEN350</t>
  </si>
  <si>
    <t>ATLANTIS EASY NICHE SHELF 90MM 390 X 340MM EN350</t>
  </si>
  <si>
    <t>ATHENA  LIQUID 1675MM LUXURY BATH    BALIB160N</t>
  </si>
  <si>
    <t>VELAIRE VANITY MINI COM 500 W/HUNG L/H HINGE BOX HANDLE WHT</t>
  </si>
  <si>
    <t>PLATQAS13130</t>
  </si>
  <si>
    <t>ATHENA CHARISMA MAGNETIC DOOR ASSEMBLY  QAS13130</t>
  </si>
  <si>
    <t>SOUL/ALLORA TRAY CNR WASTE 1000X1000 3 WALL SQ</t>
  </si>
  <si>
    <t>SOUL/ALLORA TRAY CNR WASTE 1000X1000 2 WALL ANGLE</t>
  </si>
  <si>
    <t>SOUL/ALLORA TRAY CNR WASTE 1000X1000 2 WALL ROUND</t>
  </si>
  <si>
    <t>SOUL/ALLORA TRAY CNR WASTE 1000X1000 2 WALL SQ</t>
  </si>
  <si>
    <t>SOUL/ALLORA TRAY CNR WASTE 1200X900 2 WALL RECT</t>
  </si>
  <si>
    <t>SOUL/ALLORA TRAY CNR WASTE 900X1200 2 WALL RECT</t>
  </si>
  <si>
    <t>SOUL/ALLORA TRAY CNR WASTE 900X900 2 WALL SQ</t>
  </si>
  <si>
    <t>SOUL/ALLORA TRAY CTR WASTE 1000X1000 2 WALL ANGLE</t>
  </si>
  <si>
    <t>ATHENA SLAB COMPOSITE BASIN 500X430MM 1 TAPHOLE  VBSLWH05</t>
  </si>
  <si>
    <t>C/LITE STD 900 BATH SWING PANEL NO FRONT UPSTAND 010090095</t>
  </si>
  <si>
    <t>KAHLO BATH 1675 WITH UPSTAND/S  0151000006U</t>
  </si>
  <si>
    <t>CLEARLITE VARO BATH 1675 X 750 X 460MM WHITE 154000006</t>
  </si>
  <si>
    <t>CASHMERE VANITY F/STAND 1200 CLASSIC WHITE MELAMINE</t>
  </si>
  <si>
    <t>MAHIA MIRROR CABINET 750X800 WHITE MELAMINE  4MAH075ZM</t>
  </si>
  <si>
    <t>MAHIA MIRROR CABINET 1200X800 WHITE MELAMINE  4MAH120ZM</t>
  </si>
  <si>
    <t>RAGLAN VANITY F/STAND 750 CLASSIC WHITE MELAMINE</t>
  </si>
  <si>
    <t>STATESMAN VANITY F/STAND 900 CLASSIC WHITE MELAMINE</t>
  </si>
  <si>
    <t>PLATINUM 1100 SWING PANEL BATH W/OUT FRONT UPSTAND 09800365</t>
  </si>
  <si>
    <t>PACIFIC 1655 PKG 2S M/WALL/ PLATINUM SWING PANEL  0B60002M</t>
  </si>
  <si>
    <t>CLEARLITE RIVIERA BATH &amp; O/FLO 1600 X 700   60RI0016</t>
  </si>
  <si>
    <t>CLEARLITE RIVIERA BATH &amp; O/FLO 1700 X 700   60RI0017</t>
  </si>
  <si>
    <t>PACIFIC 1525 PKG 3S M/WALL/ PLATINUM SWING PANEL  0B61003M</t>
  </si>
  <si>
    <t>CLEARLITE GAUGUIN BATH 1675 X 780 X 490MM WHITE</t>
  </si>
  <si>
    <t>PLCLBGGBS2S</t>
  </si>
  <si>
    <t>CLEARLITE BATH SKIRT 2S     079502</t>
  </si>
  <si>
    <t>CLEARLITE GAUGUIN BATH 1675MM IN TIMBER FRAME</t>
  </si>
  <si>
    <t>CLEARLITE KAHLO BATH 1675 X 800 ACRYLIC WHITE 0151000006</t>
  </si>
  <si>
    <t>CLEARLITE KAHLO BATH 1800 X 800 ACRYLIC WHITE 0152000006</t>
  </si>
  <si>
    <t>CLEARLITE MATISSE BATH 1655X745 WHITE  0150000006</t>
  </si>
  <si>
    <t>CLEARLITE MATISSE BATH 1655X745 WHITE TIMBER FRAME 05900013</t>
  </si>
  <si>
    <t>CLEARLITE PACIFIC BATH 1525MM WHITE</t>
  </si>
  <si>
    <t>CLEARLITE PACIFIC BATH 1655MM WHITE</t>
  </si>
  <si>
    <t>CLEARLITE PACIFIC BATH 1655MM WHITE IN TIMBER FRAME</t>
  </si>
  <si>
    <t>CLEARLITE KAHLO SPA BATH 1800 ACRYLIC WHITE 0552005016</t>
  </si>
  <si>
    <t>C/LITE STD 900 BATH SWING PANEL WITH FULL UPSTANDS 010090090</t>
  </si>
  <si>
    <t>CLEARLITE CEZANNE DOOR SET 1000 ROUND 1920 BRIGHT</t>
  </si>
  <si>
    <t>CLEARLITE CEZANNE DOOR SET 1000 ROUND 1920 WHITE</t>
  </si>
  <si>
    <t>CLEARLITE CEZANNE DOOR SET 900 ROUND 1920 WHITE</t>
  </si>
  <si>
    <t>PLATINUM 1100 SWING PANEL BATH WITH FULL UPSTANDS 09800360</t>
  </si>
  <si>
    <t>PLCLQCS11170</t>
  </si>
  <si>
    <t>CLEARLITE/ATHENA PIVOT CLAMP GREY (2)   QCS11170</t>
  </si>
  <si>
    <t>CLEARLITE GAUGUIN SPA BATH 6 JETS  1675X780 WH 0544005016</t>
  </si>
  <si>
    <t>CLEARLITE SOLAR CORNER BATH ENCLOSURE 3 SIDED MOULDED LINER</t>
  </si>
  <si>
    <t>PLCLSDRSTRIP</t>
  </si>
  <si>
    <t>ATHENA SEVILLE/CHARISMA DRIP STRIP QAS13140</t>
  </si>
  <si>
    <t>PLCLVECSWCP</t>
  </si>
  <si>
    <t>CLEARLITE VALUELINE EASY CLEAN WASTE CP  812829</t>
  </si>
  <si>
    <t>Slimline water tank bailey 2,000 litre</t>
  </si>
  <si>
    <t>QPLATBALIB160FU</t>
  </si>
  <si>
    <t>ATHENA LIQUID 1675MM BATH FRAMED WITH #UPSTAND POSITIONS</t>
  </si>
  <si>
    <t>ALUMINO VANITY F/STAND MINI COMP LH HINGE STANDARD #COLOUR</t>
  </si>
  <si>
    <t>ALUMINO VANITY W/HUNG MINI COMP LH HINGE STANDARD #COLOUR</t>
  </si>
  <si>
    <t>ALUMINO VANITY F/STAND MINI COMP RH HINGE STANDARD #COLOUR</t>
  </si>
  <si>
    <t>ALUMINO VANITY W/HUNG MINI COMP RH HINGE STANDARD #COLOUR</t>
  </si>
  <si>
    <t>VELAIRE VANITY FS MINI COMP RH HINGE STANDARD #COLOUR/HANDLE</t>
  </si>
  <si>
    <t>SIROCCO ALUMINO VANITY W/HUNG 1200 EXOCHIQUE #COLOUR</t>
  </si>
  <si>
    <t>SIROCCO ALUMINO VANITY W/HUNG 1200 STANDARD #COLOUR</t>
  </si>
  <si>
    <t>SIROCCO ALUMINO VANITY W/HUNG 750 STANDARD #COLOUR</t>
  </si>
  <si>
    <t>SIROCCO ALUMINO VANITY W/HUNG 900 EXOCHIQUE #COLOUR</t>
  </si>
  <si>
    <t>SIROCCO ALUMINO VANITY W/HUNG 900 STANDARD #COLOUR</t>
  </si>
  <si>
    <t>SIROCCO SOLTERO VANITY W/HUNG 1200 STANDARD #COLOUR/HANDLE</t>
  </si>
  <si>
    <t>SIROCCO VELAIRE VANITY W/HUNG 1200 EXOCHIQUE #COLOUR/HANDLE</t>
  </si>
  <si>
    <t>SIROCCO VELAIRE VANITY W/HUNG 1200 STANDARD #COLOUR/HANDLE</t>
  </si>
  <si>
    <t>SIROCCO VELAIRE VANITY W/HUNG 900 STANDARD #COLOUR/HANDLE</t>
  </si>
  <si>
    <t>SOJI FLAT MIRROR 500 EXOCHIQUE #COLOUR</t>
  </si>
  <si>
    <t>SOJI FLAT MIRROR 500 STANDARD #COLOUR</t>
  </si>
  <si>
    <t>SOJI FLAT MIRROR 900 EXOCHIQUE #COLOUR</t>
  </si>
  <si>
    <t>SOJI FLAT MIRROR 900 STANDARD #COLOUR</t>
  </si>
  <si>
    <t>SOJI FLAT MIRROR 1200 STANDARD #COLOUR</t>
  </si>
  <si>
    <t>SOJI MIRROR CABINET 500 EXOCHIQUE #COLOUR</t>
  </si>
  <si>
    <t>SOJI MIRROR CABINET 500 STANDARD #COLOUR</t>
  </si>
  <si>
    <t>SOJI MIRROR CABINET 750 STANDARD #COLOUR</t>
  </si>
  <si>
    <t>SOJI MIRROR CABINET 900 STANDARD #COLOUR</t>
  </si>
  <si>
    <t>SOJI MIRROR CABINET 1200 STANDARD #COLOUR</t>
  </si>
  <si>
    <t>SOJI OPEN SHELF 200 EXOCHIQUE #COLOUR</t>
  </si>
  <si>
    <t>SOJI OPEN SHELF 200 STANDARD #COLOUR</t>
  </si>
  <si>
    <t>QPLATSOLT035E</t>
  </si>
  <si>
    <t>SOLTERO TOWER WITH DOORS 350 EXOCHIQUE #COLOUR/HANDLE/HINGE</t>
  </si>
  <si>
    <t>QPLATSOLT035S</t>
  </si>
  <si>
    <t>SOLTERO TOWER WITH DOORS 350 STANDARD #COLOUR/HANDLE/HINGE</t>
  </si>
  <si>
    <t>VELAIRE TOWER SHELVES/DRAWS 300 STANDARD #COLOUR/HANDLE</t>
  </si>
  <si>
    <t>WAVE ALUMINO VANITY W/HUNG 900 STANDARD #COLOUR</t>
  </si>
  <si>
    <t>WAVE ALUMINO VANITY F/STAND 1200 STANDARD #COLOUR</t>
  </si>
  <si>
    <t>WAVE SOLTERO VANITY W/HUNG 1200 STANDARD #COLOUR/HANDLE</t>
  </si>
  <si>
    <t>WAVE VELAIRE VANITY W/HUNG 900 EXOCHIQUE #COLOUR/HANDLE</t>
  </si>
  <si>
    <t>Advanced Electrical Nelson Ltd</t>
  </si>
  <si>
    <t>34 Beach Rd, Richmond, Nelson 7020</t>
  </si>
  <si>
    <t>021 490 045</t>
  </si>
  <si>
    <t>nelson@advanced-electrical.co.nz</t>
  </si>
  <si>
    <t>Stuart</t>
  </si>
  <si>
    <t>Carl Monopoly Plastering</t>
  </si>
  <si>
    <t xml:space="preserve">Carl </t>
  </si>
  <si>
    <t xml:space="preserve">Weka Street, Nelson,7010 </t>
  </si>
  <si>
    <t xml:space="preserve">021 451 911 </t>
  </si>
  <si>
    <t xml:space="preserve">carlmonopoli80@gmail.com </t>
  </si>
  <si>
    <t>PLRA4393002</t>
  </si>
  <si>
    <t>Slimline water tank bailey 3,000 litre</t>
  </si>
  <si>
    <t>Slimline water tank bailey 4,000 litre</t>
  </si>
  <si>
    <t>Slimline water tank bailey 5,000 litre</t>
  </si>
  <si>
    <t xml:space="preserve">Alpha concrete flat top water tank </t>
  </si>
  <si>
    <t xml:space="preserve">Custom outlet to 50mm baileys slimline tanks </t>
  </si>
  <si>
    <t>Dual tank raised fire connection kit</t>
  </si>
  <si>
    <t>Devan 600L water tank - (specify outlets / colour)</t>
  </si>
  <si>
    <t>Devan 750L water tank - (specify outlets / colour)</t>
  </si>
  <si>
    <t>Devan 1,000L water tank - (specify outlets / colour)</t>
  </si>
  <si>
    <t>Devan 2,000L water tank - (specify outlets / colour)</t>
  </si>
  <si>
    <t>Devan 3,500L water tank - (specify outlets / colour)</t>
  </si>
  <si>
    <t>Devan 4,000L water tank - (specify outlets / colour)</t>
  </si>
  <si>
    <t>Devan 5,000L water tank - (specify outlets / colour)</t>
  </si>
  <si>
    <t>Devan 10,000L water tank - (specify outlets / colour)</t>
  </si>
  <si>
    <t>Devan 15,000L water tank -(specify outlets / colour)</t>
  </si>
  <si>
    <t>Devan 25,000L h/duty water tank - fire supply (100mm outlets / colour)</t>
  </si>
  <si>
    <t>Devan 25,000L water tank - domestic supply (50mm outlets / colour)</t>
  </si>
  <si>
    <t>Devan 25,000L water tank - fire supply (80mm outlets / colour)</t>
  </si>
  <si>
    <t>Devan 30,000L water tank - (specify outlets / colour)</t>
  </si>
  <si>
    <t>Shower install travel - Nelson</t>
  </si>
  <si>
    <t>Shower install travel - Brightwater</t>
  </si>
  <si>
    <t>Shower install travel - Maisey Rd, Wakefield</t>
  </si>
  <si>
    <t xml:space="preserve">Shower install travel - Ruby Bay, Todd Valley, Hira, The Glen </t>
  </si>
  <si>
    <t>Shower install travel - Motueka</t>
  </si>
  <si>
    <t xml:space="preserve">Shower install travel - Tapawera, Kaiteri, Woodstock, Rai Valley </t>
  </si>
  <si>
    <t>Shower install travel - St Arnaud, Havelock, Takaka</t>
  </si>
  <si>
    <t>Shower install travel - Westport, Reefton</t>
  </si>
  <si>
    <t>Hire compactor per day</t>
  </si>
  <si>
    <t>50mm basecourse</t>
  </si>
  <si>
    <t>Hardfill</t>
  </si>
  <si>
    <t>Entry door only - latitude solid vertical powdercoated 8901000</t>
  </si>
  <si>
    <t>BLLB15S</t>
  </si>
  <si>
    <t>Supply blocks, fill &amp; lay blocks &amp; place steel 15 series</t>
  </si>
  <si>
    <t>BLLBCP</t>
  </si>
  <si>
    <t>Brick wall capping</t>
  </si>
  <si>
    <t>Concrete Pump - Slab</t>
  </si>
  <si>
    <t xml:space="preserve">Extra value vaulted ceiling </t>
  </si>
  <si>
    <t>Stopping ceilings - level 4</t>
  </si>
  <si>
    <t>Solar tube 160S 250mm x 0-2350mm shaft round diffuser</t>
  </si>
  <si>
    <t>Solar tube 160S 250mm x 0-2350mm shaft square diffuser</t>
  </si>
  <si>
    <t>Solar tube 290S 350mm x 0-2350mm shaft square diffuser</t>
  </si>
  <si>
    <t>Solar tube with mechanical ventilation 160S 250mm x 0-2350mm shaft</t>
  </si>
  <si>
    <t>Solar tube 290S 350mm x 0-2350mm shaft round diffuser</t>
  </si>
  <si>
    <t>ORDHR</t>
  </si>
  <si>
    <t>Diesel heater recovery</t>
  </si>
  <si>
    <t>Stain to cedar garage door</t>
  </si>
  <si>
    <t>SIVGM2</t>
  </si>
  <si>
    <t>Vitroglaze per m2</t>
  </si>
  <si>
    <t>Can plan transport Atawhai to Hope</t>
  </si>
  <si>
    <t>do not send - to be sent by Construction Manager</t>
  </si>
  <si>
    <t>Confirm with Construction Manager</t>
  </si>
  <si>
    <t>CC order to megan@tasbayplumbing.co.nz</t>
  </si>
  <si>
    <t>Reception@galbraithgroup.co.nz</t>
  </si>
  <si>
    <t>orders@brickandstone.co.nz</t>
  </si>
  <si>
    <t>Polycore with steel</t>
  </si>
  <si>
    <t>RPSIDC50</t>
  </si>
  <si>
    <t>EG10011</t>
  </si>
  <si>
    <t>Engineers buffer allowance</t>
  </si>
  <si>
    <t xml:space="preserve">Futura insulated double garage door 4.8m </t>
  </si>
  <si>
    <t>Install wetback up to cylinder</t>
  </si>
  <si>
    <t>RFM6R</t>
  </si>
  <si>
    <t>Coloursteel roofing - Maxx Six Rib</t>
  </si>
  <si>
    <t>19mm architrave / 19mm grooved</t>
  </si>
  <si>
    <t>janice.bovendeerd@devan.co.nz</t>
  </si>
  <si>
    <t>Janice</t>
  </si>
  <si>
    <t>03 544 1065</t>
  </si>
  <si>
    <t>Can Plan waste bin empty rate (per tonne) Motueka</t>
  </si>
  <si>
    <t>MI Stainless</t>
  </si>
  <si>
    <t>100 Vickerman St, P.O. Box 5022 Port Nelson</t>
  </si>
  <si>
    <t>03 548 0360</t>
  </si>
  <si>
    <t>info@mistainless.co.nz</t>
  </si>
  <si>
    <t>Safe Hire Ltd t/a Moveables</t>
  </si>
  <si>
    <t>9 Vivian St, Tahunanui, Nelson</t>
  </si>
  <si>
    <t>0508 546 411</t>
  </si>
  <si>
    <t>admin@moveables.co.nz</t>
  </si>
  <si>
    <t>74 Quarantine Rd, Stoke, Nelson</t>
  </si>
  <si>
    <t>03 547 8413</t>
  </si>
  <si>
    <t>paul@tiledirect.co.nz</t>
  </si>
  <si>
    <t>paul</t>
  </si>
  <si>
    <t>30mm</t>
  </si>
  <si>
    <t>750  Citi Vanity Wall Hung (2 drawer) White</t>
  </si>
  <si>
    <t xml:space="preserve">750  Citi Vanity Wall hung (2 drawer) Wenge </t>
  </si>
  <si>
    <t>2 drawer Access Cabinet</t>
  </si>
  <si>
    <t xml:space="preserve">900  Citi Vanity Wall hung (2 drawer) Wenge </t>
  </si>
  <si>
    <t xml:space="preserve">900  Citi Vanity Wall Hung (1 drawer) Wenge </t>
  </si>
  <si>
    <t>1200  Citi Vanity Single Basin Wall Hung (4 drawer) Wenge</t>
  </si>
  <si>
    <t>1200  Citi Vanity Double Basin Wall Hung (4 drawer) White</t>
  </si>
  <si>
    <t xml:space="preserve">1200  Citi Vanity Double Basin Wall Hung (4 drawer) Wenge </t>
  </si>
  <si>
    <t>1500  Citi Vanity Double Basin Wall Hung (2 drawer) Wenge (Polymarble Vasto)</t>
  </si>
  <si>
    <t>1500  Citi Vanity Double Basin Wall Hung (4 drawer) Wenge (Polymarble Vasto)</t>
  </si>
  <si>
    <t>1500  Citi Vanity Double Basin Wall Hung (4 drawer) White (Polymarble Vasto)</t>
  </si>
  <si>
    <t xml:space="preserve">1200  Citi Vanity Double Basin Floor Standing (4 drawer) Wenge </t>
  </si>
  <si>
    <t>1500  Citi Vanity Double Basin Floor Standing (4 drawer) Wenge (Polymarble Vasto)</t>
  </si>
  <si>
    <t xml:space="preserve">1200  Qube Vanity Single Basin Wall Hung Wenge </t>
  </si>
  <si>
    <t>500 Venice Basin</t>
  </si>
  <si>
    <t xml:space="preserve">1200  Qube Vanity Double Basin Wall Hung Wenge </t>
  </si>
  <si>
    <t>600 Venice Basin</t>
  </si>
  <si>
    <t xml:space="preserve">1200  Qube Vanity Double Basin Floor Stand Wenge </t>
  </si>
  <si>
    <t xml:space="preserve">600  Qube Vanity Floor Stand Wenge </t>
  </si>
  <si>
    <t xml:space="preserve">600  Qube Vanity Wall Hung Wenge </t>
  </si>
  <si>
    <t xml:space="preserve">600  Qube Vanity Floor Stand White  </t>
  </si>
  <si>
    <t>450 Rakaia Basin</t>
  </si>
  <si>
    <t>600 Rakaia Basin</t>
  </si>
  <si>
    <t>500 Venice Junior Plus Wall Hung White Vanity with Polymarble Basin</t>
  </si>
  <si>
    <t>Venice Junior Stainless Steel Towel rail</t>
  </si>
  <si>
    <t>500 Venice Junior Plus Wall Hung Wenge Vanity with Polymarble Basin</t>
  </si>
  <si>
    <t>500 Venice Junior Plus Floor Standing White Vanity with Polymarble Basin</t>
  </si>
  <si>
    <t>500 Venice Junior Plus Floor Standing Wenge Vanity with Polymarble Basin</t>
  </si>
  <si>
    <t>500 Venice Vanity Wall Hung Wenge</t>
  </si>
  <si>
    <t xml:space="preserve">600 Venice Vanity Wall Hung Wenge </t>
  </si>
  <si>
    <t>1700 x 300 x 300 Modena Tower station White</t>
  </si>
  <si>
    <t>1700 x 450 x 300 Modena Tower station White</t>
  </si>
  <si>
    <t xml:space="preserve">1700 x 450 x 300 Modena Tower station Wenge </t>
  </si>
  <si>
    <t xml:space="preserve">1700 x 300 x 300 Nile Tower Station Wenge </t>
  </si>
  <si>
    <t>870 Montana Basin</t>
  </si>
  <si>
    <t>1050  Access Myra Basin</t>
  </si>
  <si>
    <t>600 Qube Basin</t>
  </si>
  <si>
    <t>750 Qube Basin</t>
  </si>
  <si>
    <t>900 Qube Basin</t>
  </si>
  <si>
    <t>1200 Qube Single Basin</t>
  </si>
  <si>
    <t>1200 Qube Double Basin</t>
  </si>
  <si>
    <t>510 Myra Corner Basin</t>
  </si>
  <si>
    <t>510 Myra Corner Vanity Wall Hung (1 door) White</t>
  </si>
  <si>
    <t>650 Access Myra Basin</t>
  </si>
  <si>
    <t>850 Access Myra Basin</t>
  </si>
  <si>
    <t>850 Myra Vanity Wall Hung (1 drawer) White</t>
  </si>
  <si>
    <t>815 Compac Wall Hung (1 Drawer) American Walnut</t>
  </si>
  <si>
    <t>815 Compac Wall Hung (1 Drawer) Washed Oak</t>
  </si>
  <si>
    <t>1050 Myra Vanity Wall Hung (2 drawer) White</t>
  </si>
  <si>
    <t>815 Compac Wall Hung (1 Drawer) Gloss White</t>
  </si>
  <si>
    <t>1020 Compac Wall Hung (2 Drawers) Dark Oak</t>
  </si>
  <si>
    <t>1020 Compac Wall Hung (2 Drawers) American Walnut</t>
  </si>
  <si>
    <t>1020 Compac Wall Hung (2 Drawers) Washed Oak</t>
  </si>
  <si>
    <t>1020 Compac Wall Hung (2 Drawers) Gloss White</t>
  </si>
  <si>
    <t>1175 Compac Wall Hung (2 Drawers) Dark Oak</t>
  </si>
  <si>
    <t>1175 Compac Wall Hung (2 Drawers) American Walnut</t>
  </si>
  <si>
    <t>1175 Compac Wall Hung (2 Drawers) Washed Oak</t>
  </si>
  <si>
    <t>1175 Compac Wall Hung (2 Drawers) Gloss White</t>
  </si>
  <si>
    <t>600 Flex Vanity Centre Basin Wall Hung (1 drawer) White</t>
  </si>
  <si>
    <t>800 Flex Vanity Centre Basin Wall Hung (1 drawer) White</t>
  </si>
  <si>
    <t>1000 Flex Vanity Single Basin Wall Hung (2 drawer) White</t>
  </si>
  <si>
    <t>1200 Flex Vanity Double Basin Wall Hung (2 drawer) White</t>
  </si>
  <si>
    <t xml:space="preserve">Wall Light Bracket Alina/Zia Single </t>
  </si>
  <si>
    <t xml:space="preserve">Wall Light Bracket Alina/Zia Triple </t>
  </si>
  <si>
    <t xml:space="preserve">Wall Light Bracket Alina/Zia Quad </t>
  </si>
  <si>
    <t>Square Ravani Basin</t>
  </si>
  <si>
    <t>Round Ravani Basin</t>
  </si>
  <si>
    <t>Houston 1700mm Drop in Bath, Gloss White, L1700 x W750 x D380</t>
  </si>
  <si>
    <t>Atlanta 1700mm Drop in Bath, Gloss White, L1700 x W750 x D380</t>
  </si>
  <si>
    <t>Maison 1700mm Drop in Bath, Gloss White L1700 x W750 x D450</t>
  </si>
  <si>
    <t>Maison 1800mm Drop in Bath, Gloss White, L1800 x W800 x D450</t>
  </si>
  <si>
    <t>Odessa 1700mm Drop in Bath, Gloss White, L1700 X W750 X D400</t>
  </si>
  <si>
    <t>Standard S - Connector</t>
  </si>
  <si>
    <t>Toilet Seat - Soft Close</t>
  </si>
  <si>
    <t>1500 Kolum Wall Hung Vanity in Dark Oak with Double Vasto Basin</t>
  </si>
  <si>
    <t xml:space="preserve">1500 Kolum Wall Hung Vanity in Washed Oak with Double Vasto Basin </t>
  </si>
  <si>
    <t>600 Kolum Mirror (1 door) American Walnut</t>
  </si>
  <si>
    <t>600 Kolum Mirror (1 door) Washed Oak</t>
  </si>
  <si>
    <t>900 Kolum Mirror (3 door) American Walnut</t>
  </si>
  <si>
    <t>900 Kolum Mirror (3 door) Dark Oak</t>
  </si>
  <si>
    <t>900 Kolum Mirror (3 door) Washed Oak</t>
  </si>
  <si>
    <t>1200 Kolum Mirror (3 door) American Walnut</t>
  </si>
  <si>
    <t>1200 Kolum Mirror (3 door) Dark Oak</t>
  </si>
  <si>
    <t>1200 Kolum Mirror (3 door) Washed Oak</t>
  </si>
  <si>
    <t>1700 Kolum Tower Station (2 door) American Walnut</t>
  </si>
  <si>
    <t>1700 Kolum Tower Station (2 door) Washed Oak</t>
  </si>
  <si>
    <t>800 Flex Vanity Centre Basin Wall Hung (1 drawer) American Walnut</t>
  </si>
  <si>
    <t>800 Flex Vanity Centre Basin Wall Hung  (1 drawer) Dark Oak</t>
  </si>
  <si>
    <t>800 Flex Vanity Centre Basin Wall Hung (1 drawer) Washed Oak</t>
  </si>
  <si>
    <t>1000 Flex Vanity Single Basin Wall Hung (2 drawer) American Walnut</t>
  </si>
  <si>
    <t>1000 Flex Vanity Single Basin Wall Hung (2 drawer) Dark Oak</t>
  </si>
  <si>
    <t>1000 Flex Vanity Single Basin Wall Hung (2 drawer) Washed Oak</t>
  </si>
  <si>
    <t>1200 Flex Vanity Double Basin Wall Hung (2 drawer) American Walnut</t>
  </si>
  <si>
    <t>1200 Flex Vanity Double Basin Wall Hung (2 drawer) Dark Oak</t>
  </si>
  <si>
    <t>1200 Flex Vanity Double Basin Wall Hung (2 drawer) Washed Oak</t>
  </si>
  <si>
    <t>600 Flex Vanity Centre Basin Wall Hung  (1 drawer) Dark Oak</t>
  </si>
  <si>
    <t>600 Flex Vanity Centre Basin Wall Hung (1 drawer) American Walnut</t>
  </si>
  <si>
    <t>850 Myra Vanity Wall Hung (1 drawer) American Walnut</t>
  </si>
  <si>
    <t>850 Myra Vanity Wall Hung  (1 drawer) Dark Oak</t>
  </si>
  <si>
    <t>850 Myra Vanity Wall Hung (1 drawer) Washed Oak</t>
  </si>
  <si>
    <t>1050 Myra Vanity Wall Hung (2 drawer) American Walnut</t>
  </si>
  <si>
    <t>1050 Myra Vanity Wall Hung  (2 drawer) Dark Oak</t>
  </si>
  <si>
    <t>1050 Myra Vanity Wall Hung (2 drawer) Washed Oak</t>
  </si>
  <si>
    <t>Toilet Roll Holder with Flap - Chome</t>
  </si>
  <si>
    <t>Evoke Toilet Roll Holder with Flap - Chome</t>
  </si>
  <si>
    <t>Robe Hook - Chrome</t>
  </si>
  <si>
    <t>Evoke Robe Hook - Chrome</t>
  </si>
  <si>
    <t>Toothbrush Holder, Frosted - Chrome</t>
  </si>
  <si>
    <t>Evoke Toothbrush Holder, Frosted - Chrome</t>
  </si>
  <si>
    <t>Towel Ring - Chrome</t>
  </si>
  <si>
    <t>Evoke Towel Ring - Chrome</t>
  </si>
  <si>
    <t>Glass Shelf, 530mm, Frosted, Chrome</t>
  </si>
  <si>
    <t>Evoke Glass Shelf, 530mm, Frosted, Chrome</t>
  </si>
  <si>
    <t>Toilet Brush Holder, Frosted - Chrome</t>
  </si>
  <si>
    <t>Evoke Toilet Brush Holder, Frosted - Chrome</t>
  </si>
  <si>
    <t>Towel Bar, 450mm - Chrome</t>
  </si>
  <si>
    <t>Evoke Towel Bar, 450mm - Chrome</t>
  </si>
  <si>
    <t>Towel Bar, 600mm - Chrome</t>
  </si>
  <si>
    <t>Evoke Towel Bar, 600mm - Chrome</t>
  </si>
  <si>
    <t>Toilet Roll Holder - Chrome</t>
  </si>
  <si>
    <t>Evoke Toilet Roll Holder - Chrome</t>
  </si>
  <si>
    <t>Quadro Towel Bar, 450mm - Chrome</t>
  </si>
  <si>
    <t>Quadro Toilet Roll Holder - Chrome</t>
  </si>
  <si>
    <t>Quadro Robe Hook - Chrome</t>
  </si>
  <si>
    <t>Quadro Towel Ring - Chrome</t>
  </si>
  <si>
    <t>Mae Basin Right Hand</t>
  </si>
  <si>
    <t xml:space="preserve">Ios Basin </t>
  </si>
  <si>
    <t>600 Panorama Basin</t>
  </si>
  <si>
    <t>750 Panorama Basin</t>
  </si>
  <si>
    <t>900 Panorama Basin</t>
  </si>
  <si>
    <t>800 Emma Basin</t>
  </si>
  <si>
    <t>800 Emma Right Hand offset Basin</t>
  </si>
  <si>
    <t>800 Emma Left Hand offset Basin</t>
  </si>
  <si>
    <t>550 Ravani Basin</t>
  </si>
  <si>
    <t>Quadro Wall Basin 500mm x 270mm 1 TH White 27389.10</t>
  </si>
  <si>
    <t>Eos Ravani Basin Oval (395x593)</t>
  </si>
  <si>
    <t>Eos Ravani Basin Square (395x395)</t>
  </si>
  <si>
    <t>Eos Ravani Basin Round (395x395)</t>
  </si>
  <si>
    <t>Elementi Splash 1 Function BN 40233.04</t>
  </si>
  <si>
    <t>Elementi Splash 1 Function BL 40233.13</t>
  </si>
  <si>
    <t>Easy Clean Waste</t>
  </si>
  <si>
    <t>Return 900 2 Sided White - 1920mm</t>
  </si>
  <si>
    <t>10032TR</t>
  </si>
  <si>
    <t>600 Panorama Towel Rail</t>
  </si>
  <si>
    <t>10033TR</t>
  </si>
  <si>
    <t>750 Panorama Towel Rail</t>
  </si>
  <si>
    <t>10034TR</t>
  </si>
  <si>
    <t>900 Panorama Towel Rail</t>
  </si>
  <si>
    <t>1CZ2B111FL1X</t>
  </si>
  <si>
    <t>1CZ2B111ML1X</t>
  </si>
  <si>
    <t>1CZ2B111MR1X</t>
  </si>
  <si>
    <t>1CZ2B11RFLRX</t>
  </si>
  <si>
    <t>1CZ2B11RMCRX</t>
  </si>
  <si>
    <t>1CZ2B11SFL1X</t>
  </si>
  <si>
    <t>1CZ2B11SMC1X</t>
  </si>
  <si>
    <t>1CZ2B191FL9X</t>
  </si>
  <si>
    <t>1CZ2B191ML9X</t>
  </si>
  <si>
    <t>1CZ2B191MR9X</t>
  </si>
  <si>
    <t>1CZ2B19SFL1X</t>
  </si>
  <si>
    <t>1CZ2B19SFL9X</t>
  </si>
  <si>
    <t>1CZ2B19SMC1X</t>
  </si>
  <si>
    <t>1CZ2B19SMC9X</t>
  </si>
  <si>
    <t>1CZ2B28RFLRX</t>
  </si>
  <si>
    <t>1CZ2B28RMCRX</t>
  </si>
  <si>
    <t>1CZ2B82RFLRX</t>
  </si>
  <si>
    <t>1CZ2B82RMCRX</t>
  </si>
  <si>
    <t>1CZ2B919FL1X</t>
  </si>
  <si>
    <t>1CZ2B919ML1X</t>
  </si>
  <si>
    <t>1CZ2B919MR1X</t>
  </si>
  <si>
    <t>1CZ2B91SMC1X</t>
  </si>
  <si>
    <t>1CZ2B91SMC9X</t>
  </si>
  <si>
    <t>1CZ2B999FL9X</t>
  </si>
  <si>
    <t>1CZ2B999ML9X</t>
  </si>
  <si>
    <t>1CZ2B999MR9X</t>
  </si>
  <si>
    <t>1CZ2B99RFLRX</t>
  </si>
  <si>
    <t>1CZ2B99RMCRX</t>
  </si>
  <si>
    <t>1CZ2B99SFL9X</t>
  </si>
  <si>
    <t>1CZ2B99SMC9X</t>
  </si>
  <si>
    <t>1CZ2W111FL1X</t>
  </si>
  <si>
    <t>1CZ2W111ML1X</t>
  </si>
  <si>
    <t>1CZ2W111MR1X</t>
  </si>
  <si>
    <t>1CZ2W11RFLRX</t>
  </si>
  <si>
    <t>1CZ2W11RMCRX</t>
  </si>
  <si>
    <t>1CZ2W11SFL1X</t>
  </si>
  <si>
    <t>1CZ2W11SMC1X</t>
  </si>
  <si>
    <t>1CZ2W191FL9X</t>
  </si>
  <si>
    <t>1CZ2W191ML9X</t>
  </si>
  <si>
    <t>1CZ2W191MR9X</t>
  </si>
  <si>
    <t>1CZ2W19SFL1X</t>
  </si>
  <si>
    <t>1CZ2W19SFL9X</t>
  </si>
  <si>
    <t>1CZ2W19SMC1X</t>
  </si>
  <si>
    <t>1CZ2W19SMC9X</t>
  </si>
  <si>
    <t>1CZ2W28RFLRX</t>
  </si>
  <si>
    <t>1CZ2W28RMCRX</t>
  </si>
  <si>
    <t>1CZ2W82RFLRX</t>
  </si>
  <si>
    <t>1CZ2W82RMCRX</t>
  </si>
  <si>
    <t>1CZ2W919FL1X</t>
  </si>
  <si>
    <t>1CZ2W919ML1X</t>
  </si>
  <si>
    <t>1CZ2W919MR1X</t>
  </si>
  <si>
    <t>1CZ2W91SMC1X</t>
  </si>
  <si>
    <t>1CZ2W91SMC9X</t>
  </si>
  <si>
    <t>1CZ2W999FL9X</t>
  </si>
  <si>
    <t>1CZ2W999ML9X</t>
  </si>
  <si>
    <t>1CZ2W999MR9X</t>
  </si>
  <si>
    <t>1CZ2W99RFLRX</t>
  </si>
  <si>
    <t>1CZ2W99RMCRX</t>
  </si>
  <si>
    <t>1CZ2W99SFL9X</t>
  </si>
  <si>
    <t>1CZ2W99SMC9X</t>
  </si>
  <si>
    <t>1IN2S111FL1X</t>
  </si>
  <si>
    <t>1IN2S111ML1X</t>
  </si>
  <si>
    <t>1IN2S111MR1X</t>
  </si>
  <si>
    <t>1IN2S11SFL1X</t>
  </si>
  <si>
    <t>1IN2S11SMC1X</t>
  </si>
  <si>
    <t>1IN2S29SFL2X</t>
  </si>
  <si>
    <t>1IN2S29SMC2X</t>
  </si>
  <si>
    <t>1IN2S929FL2X</t>
  </si>
  <si>
    <t>1IN2S929ML2X</t>
  </si>
  <si>
    <t>1IN2S929MR2X</t>
  </si>
  <si>
    <t>1IN2S92SMC2X</t>
  </si>
  <si>
    <t>1IN2S999FL9X</t>
  </si>
  <si>
    <t>1IN2S999ML9X</t>
  </si>
  <si>
    <t>1IN2S999MR9X</t>
  </si>
  <si>
    <t>1IN2S99SFL9X</t>
  </si>
  <si>
    <t>1IN2S99SMC9X</t>
  </si>
  <si>
    <t>1IN2W111FL1X</t>
  </si>
  <si>
    <t>1IN2W111ML1X</t>
  </si>
  <si>
    <t>1IN2W111MR1X</t>
  </si>
  <si>
    <t>1IN2W11SFL1X</t>
  </si>
  <si>
    <t>1IN2W11SMC1X</t>
  </si>
  <si>
    <t>1IN2W29SFL2X</t>
  </si>
  <si>
    <t>1IN2W29SMC2X</t>
  </si>
  <si>
    <t>1IN2W929FL2X</t>
  </si>
  <si>
    <t>1IN2W929ML2X</t>
  </si>
  <si>
    <t>1IN2W929MR2X</t>
  </si>
  <si>
    <t>1IN2W92SMC2X</t>
  </si>
  <si>
    <t>1IN2W999FL9X</t>
  </si>
  <si>
    <t>1IN2W999ML9X</t>
  </si>
  <si>
    <t>1IN2W999MR9X</t>
  </si>
  <si>
    <t>1IN2W99SFL9X</t>
  </si>
  <si>
    <t>1IN2W99SMC9X</t>
  </si>
  <si>
    <t>27035TR</t>
  </si>
  <si>
    <t>800 Emma Towel Rail</t>
  </si>
  <si>
    <t>3731L</t>
  </si>
  <si>
    <t>510 Venice Junior Vanity Wall Hung White (Left hand Tap Hole)</t>
  </si>
  <si>
    <t>3731R</t>
  </si>
  <si>
    <t>510 Venice Junior Vanity Wall Hung White (Right hand Tap Hole)</t>
  </si>
  <si>
    <t>3736L</t>
  </si>
  <si>
    <t>510 Venice Junior Vanity Wall Hung Wenge (Left hand Tap Hole)</t>
  </si>
  <si>
    <t>3736R</t>
  </si>
  <si>
    <t>510 Venice Junior Vanity Wall Hung Wenge (Right hand Tap Hole)</t>
  </si>
  <si>
    <t>3741L</t>
  </si>
  <si>
    <t>510 Venice Junior Vanity Floor Stand White (Left hand Tap Hole)</t>
  </si>
  <si>
    <t>3741R</t>
  </si>
  <si>
    <t>510 Venice Junior Vanity Floor Stand White (Right hand Tap Hole)</t>
  </si>
  <si>
    <t>3746L</t>
  </si>
  <si>
    <t>510 Venice Junior Vanity Floor Stand Wenge (Left hand Tap Hole)</t>
  </si>
  <si>
    <t>3746R</t>
  </si>
  <si>
    <t>510 Venice Junior Vanity Floor Stand Wenge (Right hand Tap Hole)</t>
  </si>
  <si>
    <t>3820C</t>
  </si>
  <si>
    <t>400 Tivoli Vanity, Wall Hung, Cinder</t>
  </si>
  <si>
    <t>3820HO</t>
  </si>
  <si>
    <t>400 Tivoli Vanity, Wall Hung, Hickory Oak</t>
  </si>
  <si>
    <t>3820RO</t>
  </si>
  <si>
    <t>400 Tivoli Vanity, Wall Hung, Ridge Oak</t>
  </si>
  <si>
    <t>3820RW</t>
  </si>
  <si>
    <t>400 Tivoli Vanity, Wall Hung, Raft Wood</t>
  </si>
  <si>
    <t>3820SW</t>
  </si>
  <si>
    <t>400 Tivoli Vanity, Wall Hung, Smoked Walnut</t>
  </si>
  <si>
    <t>3820W</t>
  </si>
  <si>
    <t>400 Tivoli Vanity, Wall Hung, Wenge</t>
  </si>
  <si>
    <t>4520GB</t>
  </si>
  <si>
    <t>1700 Kolum Tower Station (2 door) Gloss Black</t>
  </si>
  <si>
    <t>6791R</t>
  </si>
  <si>
    <t xml:space="preserve">Alina Single Round Wall Light </t>
  </si>
  <si>
    <t>6791S</t>
  </si>
  <si>
    <t xml:space="preserve">Zia Single Square Wall Light </t>
  </si>
  <si>
    <t>6793R</t>
  </si>
  <si>
    <t xml:space="preserve">Alina Triple Round Wall Light </t>
  </si>
  <si>
    <t>6793S</t>
  </si>
  <si>
    <t xml:space="preserve">Zia Triple Square Wall Light </t>
  </si>
  <si>
    <t>6794R</t>
  </si>
  <si>
    <t xml:space="preserve">Alina Quad Round Wall Light </t>
  </si>
  <si>
    <t>6794S</t>
  </si>
  <si>
    <t xml:space="preserve">Zia Quad Square Wall Light </t>
  </si>
  <si>
    <t>8522GB</t>
  </si>
  <si>
    <t xml:space="preserve">1500 Kolum Wall Hung Vanity in Gloss Black with Double Vasto Basin </t>
  </si>
  <si>
    <t>8530GB</t>
  </si>
  <si>
    <t>750 Kolum Vanity (1 drawer) Gloss Black</t>
  </si>
  <si>
    <t>8535GB</t>
  </si>
  <si>
    <t>900 Kolum Vanity (1 drawer) Gloss Black</t>
  </si>
  <si>
    <t>8540GB</t>
  </si>
  <si>
    <t>1200 Kolum Vanity Single Basin (2 drawer) Gloss Black</t>
  </si>
  <si>
    <t>8545GB</t>
  </si>
  <si>
    <t>1200 Kolum Vanity Double Basin (2 drawer) Gloss Black</t>
  </si>
  <si>
    <t>8570L</t>
  </si>
  <si>
    <t>510 Kolum Junior Vanity Wall Hung Washed Oak (Left hand Tap Hole)</t>
  </si>
  <si>
    <t>8570R</t>
  </si>
  <si>
    <t>510 Kolum Junior Vanity Wall Hung Washed Oak (Right hand Tap Hole)</t>
  </si>
  <si>
    <t>8572L</t>
  </si>
  <si>
    <t>510 Kolum Junior Vanity Wall Hung American Walnut (Left hand Tap Hole)</t>
  </si>
  <si>
    <t>8572R</t>
  </si>
  <si>
    <t>510 Kolum Junior Vanity Wall Hung American Walnut (Right hand Tap Hole)</t>
  </si>
  <si>
    <t>8574L</t>
  </si>
  <si>
    <t>510 Kolum Junior Vanity Wall Hung Dark Oak (Left hand Tap Hole)</t>
  </si>
  <si>
    <t>8574R</t>
  </si>
  <si>
    <t>510 Kolum Junior Vanity Wall Hung Dark Oak (Right hand Tap Hole)</t>
  </si>
  <si>
    <t>8575GBL</t>
  </si>
  <si>
    <t>510 Kolum Junior Vanity Wall Hung Gloss Black (Left hand Tap Hole)</t>
  </si>
  <si>
    <t>8575GBR</t>
  </si>
  <si>
    <t>510 Kolum Junior Vanity Wall Hung Gloss Black (Right hand Tap Hole)</t>
  </si>
  <si>
    <t>8575L</t>
  </si>
  <si>
    <t>510 Kolum Junior Vanity Wall Hung White (Left hand Tap Hole)</t>
  </si>
  <si>
    <t>9201B</t>
  </si>
  <si>
    <t>Evoke Robe Hook - Black</t>
  </si>
  <si>
    <t>9203B</t>
  </si>
  <si>
    <t>Evoke Towel Ring - Black</t>
  </si>
  <si>
    <t>9205B</t>
  </si>
  <si>
    <t>Evoke Toilet Brush Holder, Frosted - Black</t>
  </si>
  <si>
    <t>9208B</t>
  </si>
  <si>
    <t>Evoke Toilet Roll Holder - Black</t>
  </si>
  <si>
    <t>9220B</t>
  </si>
  <si>
    <t>Quadro Towel Bar, 450mm - Black</t>
  </si>
  <si>
    <t>9221B</t>
  </si>
  <si>
    <t>Quadro Toilet Roll Holder - Black</t>
  </si>
  <si>
    <t>9222B</t>
  </si>
  <si>
    <t>Quadro Robe Hook - Black</t>
  </si>
  <si>
    <t>9223B</t>
  </si>
  <si>
    <t>Quadro Towel Ring - Black</t>
  </si>
  <si>
    <t>BALIB160N</t>
  </si>
  <si>
    <t>BALIB180N</t>
  </si>
  <si>
    <t>BALIH160F</t>
  </si>
  <si>
    <t>BALIH180F</t>
  </si>
  <si>
    <t>BALIH180FU</t>
  </si>
  <si>
    <t>BALIS160F</t>
  </si>
  <si>
    <t>BALIS180F</t>
  </si>
  <si>
    <t>BALIS180FU</t>
  </si>
  <si>
    <t>CB1020</t>
  </si>
  <si>
    <t>1020 Compac Polymarble Basin</t>
  </si>
  <si>
    <t>CB1175</t>
  </si>
  <si>
    <t>1175 Compac Polymarble Basin</t>
  </si>
  <si>
    <t>CB815</t>
  </si>
  <si>
    <t>815 Compac Polymarble Basin</t>
  </si>
  <si>
    <t>Citi Legs</t>
  </si>
  <si>
    <t>CL100B</t>
  </si>
  <si>
    <t>Round Ladder 7 Bar 800X600 Black</t>
  </si>
  <si>
    <t>E8211</t>
  </si>
  <si>
    <t>E8214</t>
  </si>
  <si>
    <t>E8216</t>
  </si>
  <si>
    <t>E8217</t>
  </si>
  <si>
    <t>Rinnai Efficiency 24L External NG</t>
  </si>
  <si>
    <t>FT2010CP2</t>
  </si>
  <si>
    <t>FT2050CP2</t>
  </si>
  <si>
    <t>FTKCP2</t>
  </si>
  <si>
    <t>G26000</t>
  </si>
  <si>
    <t>500 Flex Basin</t>
  </si>
  <si>
    <t>G26010</t>
  </si>
  <si>
    <t>600 Flex Basin</t>
  </si>
  <si>
    <t>G26030</t>
  </si>
  <si>
    <t>800 Flex Basin centre</t>
  </si>
  <si>
    <t>G26060</t>
  </si>
  <si>
    <t>1000 Flex Basin</t>
  </si>
  <si>
    <t>G26075</t>
  </si>
  <si>
    <t>1200 Flex Double Basin</t>
  </si>
  <si>
    <t>INFHD200FFNCFN</t>
  </si>
  <si>
    <t>Rinnai Infinity XR26 Internal NG</t>
  </si>
  <si>
    <t>INFVT16L</t>
  </si>
  <si>
    <t>Rinnai Infinity VT 16 External LPG</t>
  </si>
  <si>
    <t>INFVT16N</t>
  </si>
  <si>
    <t>Rinnai Infinity VT 16 External NG</t>
  </si>
  <si>
    <t>INFVT20L</t>
  </si>
  <si>
    <t>Rinnai Infinity VT 20 External LPG</t>
  </si>
  <si>
    <t>INFVT20N</t>
  </si>
  <si>
    <t>Rinnai Infinity VT 20 External NG</t>
  </si>
  <si>
    <t>INFVT24L</t>
  </si>
  <si>
    <t>Rinnai Infinity VT 24 External LPG</t>
  </si>
  <si>
    <t>INFVT24N</t>
  </si>
  <si>
    <t>Rinnai Infinity VT 24 External NG</t>
  </si>
  <si>
    <t>INFVT26L</t>
  </si>
  <si>
    <t>Rinnai Infinity VT 26 External LPG</t>
  </si>
  <si>
    <t>INFVT26N</t>
  </si>
  <si>
    <t>Rinnai Infinity VT 26 External NG</t>
  </si>
  <si>
    <t>KR1200</t>
  </si>
  <si>
    <t>1200 Ravani Vanity (2 drawer) White with White Polymarble slab top</t>
  </si>
  <si>
    <t>KR1200AW</t>
  </si>
  <si>
    <t>1200 Ravani Vanity (2 drawer)  American Walnut</t>
  </si>
  <si>
    <t>KR1200AWST</t>
  </si>
  <si>
    <t>1200 Ravani Vanity (2 drawer)  American Walnut with White Polymarble slab top</t>
  </si>
  <si>
    <t>KR1200DOST</t>
  </si>
  <si>
    <t>1200 Ravani Vanity (2 drawer)  Dark Oak with White Polymarble slab top</t>
  </si>
  <si>
    <t>KR1200GB</t>
  </si>
  <si>
    <t>1200 Ravani Vanity (2 drawer) Gloss Black with White Polymarble slab top</t>
  </si>
  <si>
    <t>KR1200WO</t>
  </si>
  <si>
    <t>1200 Ravani Vanity (2 drawer) Washed Oak</t>
  </si>
  <si>
    <t>KR1200WOST</t>
  </si>
  <si>
    <t>1200 Ravani Vanity (2 drawer) Washed Oak with White Polymarble slab top</t>
  </si>
  <si>
    <t>KR1500</t>
  </si>
  <si>
    <t>1500 Ravani Vanity Double Basin (2 drawer) White with White Polymarble slab top</t>
  </si>
  <si>
    <t>KR15001B</t>
  </si>
  <si>
    <t>1500 Ravani Vanity L/R Offset Basin (2 drawer) White with White Polymarble slab top</t>
  </si>
  <si>
    <t>KR1500AW</t>
  </si>
  <si>
    <t>1500 Ravani Vanity Double Basin (2 drawer)  American Walnut</t>
  </si>
  <si>
    <t>KR1500AW1B</t>
  </si>
  <si>
    <t>1500 Ravani Vanity L/R Offset Basin (2 drawer)  American Walnut</t>
  </si>
  <si>
    <t>KR1500AWST</t>
  </si>
  <si>
    <t>1500 Ravani Vanity Double Basin (2 drawer)  American Walnut with White Polymarble slab top</t>
  </si>
  <si>
    <t>KR1500AWST1B</t>
  </si>
  <si>
    <t>1500 Ravani Vanity L/R Offset Basin (2 drawer)  American Walnut with White Polymarble slab top</t>
  </si>
  <si>
    <t>KR1500DO</t>
  </si>
  <si>
    <t>1500 Ravani Vanity Double Basin (2 drawer)  Dark Oak</t>
  </si>
  <si>
    <t>KR1500DO1B</t>
  </si>
  <si>
    <t>1500 Ravani Vanity L/R Offset Basin (2 drawer)  Dark Oak</t>
  </si>
  <si>
    <t>KR1500DOST</t>
  </si>
  <si>
    <t>1500 Ravani Vanity Double Basin (2 drawer)  Dark Oak with White Polymarble slab top</t>
  </si>
  <si>
    <t>KR1500DOST1B</t>
  </si>
  <si>
    <t>1500 Ravani Vanity L/R Offset Basin (2 drawer)  Dark Oak with White Polymarble slab top</t>
  </si>
  <si>
    <t>KR1500GB</t>
  </si>
  <si>
    <t>1500 Ravani Vanity Double Basin (2 drawer) Gloss Black with White Polymarble slab top</t>
  </si>
  <si>
    <t>KR1500GB1B</t>
  </si>
  <si>
    <t>1500 Ravani Vanity L/R Offset Basin (2 drawer) Gloss Black with White Polymarble slab top</t>
  </si>
  <si>
    <t>KR1500WO</t>
  </si>
  <si>
    <t>1500 Ravani Vanity Double Basin (2 drawer) Washed Oak</t>
  </si>
  <si>
    <t>KR1500WO1B</t>
  </si>
  <si>
    <t>1500 Ravani Vanity L/R Offset Basin (2 drawer) Washed Oak</t>
  </si>
  <si>
    <t>KR1500WOST</t>
  </si>
  <si>
    <t>1500 Ravani Vanity Double Basin (2 drawer) Washed Oak with White Polymarble slab top</t>
  </si>
  <si>
    <t>KR1500WOST1B</t>
  </si>
  <si>
    <t>1500 Ravani Vanity L/R Offset Basin (2 drawer) Washed Oak with White Polymarble slab top</t>
  </si>
  <si>
    <t>KR1800</t>
  </si>
  <si>
    <t>1800 Ravani Vanity Double Basin (2 drawer) White with White Polymarble slab top</t>
  </si>
  <si>
    <t>KR18001B</t>
  </si>
  <si>
    <t>1800 Ravani Vanity L/R Offset Basin (2 drawer) White with White Polymarble slab top</t>
  </si>
  <si>
    <t>KR1800AW</t>
  </si>
  <si>
    <t>1800 Ravani Vanity Double Basin (2 drawer)  American Walnut</t>
  </si>
  <si>
    <t>KR1800AW1B</t>
  </si>
  <si>
    <t>1800 Ravani Vanity L/R Offset Basin (2 drawer)  American Walnut</t>
  </si>
  <si>
    <t>KR1800AWST</t>
  </si>
  <si>
    <t>1800 Ravani Vanity Double Basin (2 drawer)  American Walnut with White Polymarble slab top</t>
  </si>
  <si>
    <t>KR1800AWST1B</t>
  </si>
  <si>
    <t>1800 Ravani Vanity L/R Offset Basin (2 drawer)  American Walnut with White Polymarble slab top</t>
  </si>
  <si>
    <t>KR1800DO</t>
  </si>
  <si>
    <t>1800 Ravani Vanity Double Basin (2 drawer)  Dark Oak</t>
  </si>
  <si>
    <t>KR1800DO1B</t>
  </si>
  <si>
    <t>1800 Ravani Vanity L/R Offset Basin (2 drawer)  Dark Oak</t>
  </si>
  <si>
    <t>KR1800DOST</t>
  </si>
  <si>
    <t>1800 Ravani Vanity Double Basin (2 drawer)  Dark Oak with White Polymarble slab top</t>
  </si>
  <si>
    <t>KR1800DOST1B</t>
  </si>
  <si>
    <t>1800 Ravani Vanity L/R Offset Basin (2 drawer)  Dark Oak with White Polymarble slab top</t>
  </si>
  <si>
    <t>KR1800GB</t>
  </si>
  <si>
    <t>1800 Ravani Vanity Double Basin (2 drawer) Gloss Black with White Polymarble slab top</t>
  </si>
  <si>
    <t>KR1800GB1B</t>
  </si>
  <si>
    <t>1800 Ravani Vanity L/R Offset Basin (2 drawer) Gloss Black with White Polymarble slab top</t>
  </si>
  <si>
    <t>KR1800WO</t>
  </si>
  <si>
    <t>1800 Ravani Vanity Double Basin (2 drawer) Washed Oak</t>
  </si>
  <si>
    <t>KR1800WO1B</t>
  </si>
  <si>
    <t>1800 Ravani Vanity L/R Offset Basin (2 drawer) Washed Oak</t>
  </si>
  <si>
    <t>KR1800WOST</t>
  </si>
  <si>
    <t>1800 Ravani Vanity Double Basin (2 drawer) Washed Oak with White Polymarble slab top</t>
  </si>
  <si>
    <t>KR1800WOST1B</t>
  </si>
  <si>
    <t>1800 Ravani Vanity L/R Offset Basin (2 drawer) Washed Oak with White Polymarble slab top</t>
  </si>
  <si>
    <t>KR750</t>
  </si>
  <si>
    <t>750 Ravani Vanity (1 drawer) White with White Polymarble slab top</t>
  </si>
  <si>
    <t>KR750AW</t>
  </si>
  <si>
    <t>750 Ravani Vanity (1 drawer) American Walnut</t>
  </si>
  <si>
    <t>KR750AWST</t>
  </si>
  <si>
    <t>750 Ravani Vanity (1 drawer) American Walnut with White Polymarble slab top</t>
  </si>
  <si>
    <t>KR750DO</t>
  </si>
  <si>
    <t>750 Ravani Vanity (1 drawer) Dark Oak</t>
  </si>
  <si>
    <t>KR750DOST</t>
  </si>
  <si>
    <t>750 Ravani Vanity (1 drawer) Dark Oak with White Polymarble slab top</t>
  </si>
  <si>
    <t>KR750GB</t>
  </si>
  <si>
    <t>750 Ravani Vanity (1 drawer) Gloss Black with White Polymarble slab top</t>
  </si>
  <si>
    <t>KR750WO</t>
  </si>
  <si>
    <t>750 Ravani Vanity (1 drawer) Washed Oak</t>
  </si>
  <si>
    <t>KR750WOST</t>
  </si>
  <si>
    <t>750 Ravani Vanity (1 drawer) Washed Oak with White Polymarble slab top</t>
  </si>
  <si>
    <t>KR900</t>
  </si>
  <si>
    <t>900 Ravani Vanity (1 drawer) White with White Polymarble slab top</t>
  </si>
  <si>
    <t>KR900AW</t>
  </si>
  <si>
    <t>900 Ravani Vanity (1 drawer)  American Walnut</t>
  </si>
  <si>
    <t>KR900AWST</t>
  </si>
  <si>
    <t>900 Ravani Vanity (1 drawer)  American Walnut with White Polymarble slab top</t>
  </si>
  <si>
    <t>KR900DO</t>
  </si>
  <si>
    <t>900 Ravani Vanity (1 drawer)  Dark Oak</t>
  </si>
  <si>
    <t>KR900DOST</t>
  </si>
  <si>
    <t>900 Ravani Vanity (1 drawer)  Dark Oak with White Polymarble slab top</t>
  </si>
  <si>
    <t>KR900GB</t>
  </si>
  <si>
    <t>900 Ravani Vanity (1 drawer) Gloss Black with White Polymarble slab top</t>
  </si>
  <si>
    <t>KR900WO</t>
  </si>
  <si>
    <t>900 Ravani Vanity (1 drawer) Washed Oak</t>
  </si>
  <si>
    <t>KR900WOST</t>
  </si>
  <si>
    <t>900 Ravani Vanity (1 drawer) Washed Oak with White Polymarble slab top</t>
  </si>
  <si>
    <t>LT025</t>
  </si>
  <si>
    <t>Halogen Light 240 volt, 100 watt (w)245mm (h)230mm (d)145mm  Wall mount</t>
  </si>
  <si>
    <t>LT030</t>
  </si>
  <si>
    <t>Halogen Light 240 volt, 80 watt (w)400mm (h)170mm (d)110mm  Wall mount</t>
  </si>
  <si>
    <t>LT040</t>
  </si>
  <si>
    <t>Halogen Light 12 volt, 40 watt (w)250mm (h)65mm (d)250mm  Cabinet mount</t>
  </si>
  <si>
    <t>LT051</t>
  </si>
  <si>
    <t>Transformer 35-105 Watts</t>
  </si>
  <si>
    <t>LT052</t>
  </si>
  <si>
    <t>Transformer 50-150 Watts</t>
  </si>
  <si>
    <t>M</t>
  </si>
  <si>
    <t>Marco Handle</t>
  </si>
  <si>
    <t>MS25055030A</t>
  </si>
  <si>
    <t>250L 550x1730 S/S M/P 3kW Auto Reset Cylinder</t>
  </si>
  <si>
    <t>PA1200B</t>
  </si>
  <si>
    <t>1200 Plus Single Basin</t>
  </si>
  <si>
    <t>PA1200DB</t>
  </si>
  <si>
    <t>1200 Plus Double Basin</t>
  </si>
  <si>
    <t>PA750B</t>
  </si>
  <si>
    <t>750 Plus Basin</t>
  </si>
  <si>
    <t>PA900B</t>
  </si>
  <si>
    <t>900 Plus Basin</t>
  </si>
  <si>
    <t>PE500</t>
  </si>
  <si>
    <t>510 Venice Jnr Polymarble Basin</t>
  </si>
  <si>
    <t>PLAMBEL9A05</t>
  </si>
  <si>
    <t>Bellino Single Towel Rail CP 600mm BEL-9A05</t>
  </si>
  <si>
    <t>Synergy Towel Ring SYN-9K05</t>
  </si>
  <si>
    <t>PLAMSYN9A05</t>
  </si>
  <si>
    <t>Synergy 24in 600ml Single Towel Rail SYN-9A05</t>
  </si>
  <si>
    <t>PLAMSYN9K05</t>
  </si>
  <si>
    <t>Splash 1 Column Hand Shower Rear Inlet C/W 3 FCT 40230.02</t>
  </si>
  <si>
    <t>Splash Slide Shower 1 FCT C/W Elbow CP 40233.02</t>
  </si>
  <si>
    <t>PLNT34020</t>
  </si>
  <si>
    <t>Eos Ravani Basin Rectangular (395x593)</t>
  </si>
  <si>
    <t>PLNT3820GW</t>
  </si>
  <si>
    <t>400 Tivoli Vanity, Wall Hung, Gloss White</t>
  </si>
  <si>
    <t>PLNT42AVEBW</t>
  </si>
  <si>
    <t>42nd Avenue Freestanding Slipper Bath, Black Exterior White Inner, L1800 x W820 x D800</t>
  </si>
  <si>
    <t>PLNT42AVEW</t>
  </si>
  <si>
    <t>42nd Avenue Freestanding Slipper Bath, Gloss White, L1800 x W820 x D800</t>
  </si>
  <si>
    <t>PLNT7340</t>
  </si>
  <si>
    <t>Oval Ravani Basin</t>
  </si>
  <si>
    <t>PLNT8000</t>
  </si>
  <si>
    <t xml:space="preserve">Vittoria Close Coupled Toilet </t>
  </si>
  <si>
    <t>PLNT8005</t>
  </si>
  <si>
    <t>Castello Back-to-Wall Toilet (includes Standard S - Connector)</t>
  </si>
  <si>
    <t>PLNT8010</t>
  </si>
  <si>
    <t>Sienna Back-to-wall Toilet (includes Standard S - Connector)</t>
  </si>
  <si>
    <t>PLNTAVM1200WH</t>
  </si>
  <si>
    <t>1200 Avon Mirror - Glass shelves, 3 door White</t>
  </si>
  <si>
    <t>PLNTAVM600WH</t>
  </si>
  <si>
    <t>600  Avon Mirror - Glass shelves, 1 door White</t>
  </si>
  <si>
    <t>PLNTAVM750WH</t>
  </si>
  <si>
    <t>750  Avon Mirror - Glass shelves, 2 door White</t>
  </si>
  <si>
    <t>PLNTAVM900WH</t>
  </si>
  <si>
    <t>900  Avon Mirror - Glass shelves, 3 door White</t>
  </si>
  <si>
    <t>PLNTCO900WHDO</t>
  </si>
  <si>
    <t>815 Compac Wall Hung (1 Drawer) Dark Oak</t>
  </si>
  <si>
    <t>PLNTDALW</t>
  </si>
  <si>
    <t>Dallas Freestanding Square Bath, Gloss White, L1700 x W800 x D600</t>
  </si>
  <si>
    <t>PLNTINDW</t>
  </si>
  <si>
    <t>Indus 1700mm Back-to-Wall Bath, Gloss White,  L1700 x W780 x D600</t>
  </si>
  <si>
    <t>PLNTINDW15</t>
  </si>
  <si>
    <t>Indus 1500mm Back-to-Wall Bath, Gloss White, L1500 x W750 x D600</t>
  </si>
  <si>
    <t>PLNTKO12DAW</t>
  </si>
  <si>
    <t>1200 Kolum Vanity Double Basin (2 drawer) American Walnut</t>
  </si>
  <si>
    <t>PLNTKO12DDO</t>
  </si>
  <si>
    <t>1200 Kolum Vanity Double Basin (2 drawer) Dark Oak</t>
  </si>
  <si>
    <t>PLNTKO12DGW</t>
  </si>
  <si>
    <t>1200 Kolum Vanity Double Basin (2 drawer) White</t>
  </si>
  <si>
    <t>PLNTKO12DWO</t>
  </si>
  <si>
    <t>1200 Kolum Vanity Double Basin (2 drawer) Washed Oak</t>
  </si>
  <si>
    <t>PLNTKO12SAW</t>
  </si>
  <si>
    <t>1200  Kolum Vanity Single Basin (2 drawer) American Walnut</t>
  </si>
  <si>
    <t>PLNTKO12SDO</t>
  </si>
  <si>
    <t>1200  Kolum Vanity Single Basin (2 drawer) Dark Oak</t>
  </si>
  <si>
    <t>PLNTKO12SGW</t>
  </si>
  <si>
    <t>1200 Kolum Vanity Single Basin (2 drawer) White</t>
  </si>
  <si>
    <t>PLNTKO12SWO</t>
  </si>
  <si>
    <t>1200  Kolum Vanity Single Basin (2 drawer) Washed Oak</t>
  </si>
  <si>
    <t>PLNTKO15DVWHAM</t>
  </si>
  <si>
    <t>1500 Kolum Wall Hung Vanity in American Walnut with Double Vasto Basin</t>
  </si>
  <si>
    <t>PLNTKO15DVWHGW</t>
  </si>
  <si>
    <t xml:space="preserve">1500 Kolum Wall Hung Vanity in White with Double Vasto Basin </t>
  </si>
  <si>
    <t>PLNTKO1700DO</t>
  </si>
  <si>
    <t>1700 Kolum Tower Station (2 door) Dark Oak</t>
  </si>
  <si>
    <t>PLNTKO4520W</t>
  </si>
  <si>
    <t>1700 Kolum Tower Station (2 door) White</t>
  </si>
  <si>
    <t>PLNTKO600DO</t>
  </si>
  <si>
    <t>600 Kolum Mirror (1 door) Dark Oak</t>
  </si>
  <si>
    <t>PLNTKO750AW</t>
  </si>
  <si>
    <t>750  Kolum Vanity (1 drawer) American Walnut</t>
  </si>
  <si>
    <t>PLNTKO750DO</t>
  </si>
  <si>
    <t>750  Kolum Vanity (1 drawer) Dark Oak</t>
  </si>
  <si>
    <t>PLNTKO750GW</t>
  </si>
  <si>
    <t>750 Kolum Vanity (1 drawer) White</t>
  </si>
  <si>
    <t>PLNTKO750WA</t>
  </si>
  <si>
    <t>750  Kolum Vanity (1 drawer) Washed Oak</t>
  </si>
  <si>
    <t>PLNTKO900AW</t>
  </si>
  <si>
    <t>900  Kolum Vanity (1 drawer) American Walnut</t>
  </si>
  <si>
    <t>PLNTKO900DO</t>
  </si>
  <si>
    <t>900  Kolum Vanity (1 drawer) Dark Oak</t>
  </si>
  <si>
    <t>PLNTKO900GW</t>
  </si>
  <si>
    <t>900 Kolum Vanity (1 drawer) White</t>
  </si>
  <si>
    <t>PLNTKO900WO</t>
  </si>
  <si>
    <t>900  Kolum Vanity (1 drawer) Washed Oak</t>
  </si>
  <si>
    <t>PLNTKOJ500WRTW</t>
  </si>
  <si>
    <t>510 Kolum Junior Vanity Wall Hung White (Right hand Tap Hole)</t>
  </si>
  <si>
    <t>PLNTMO1700SDW</t>
  </si>
  <si>
    <t xml:space="preserve">1700 x 300 x 300 Modena Tower station Wenge </t>
  </si>
  <si>
    <t>PLNTMOBSR750W</t>
  </si>
  <si>
    <t>750 Montana Basin</t>
  </si>
  <si>
    <t>PLNTMOCI12DFSW</t>
  </si>
  <si>
    <t xml:space="preserve">1200  Citi Vanity Double Basin Floor Standing (4 drawer) White  </t>
  </si>
  <si>
    <t>PLNTMOCI12DWHW</t>
  </si>
  <si>
    <t>1200  Citi Vanity Double Basin Wall Hung (2 drawer) White</t>
  </si>
  <si>
    <t>PLNTMOCI12DWHWE</t>
  </si>
  <si>
    <t xml:space="preserve">1200  Citi Vanity Double Basin Wall Hung (2 drawer) Wenge </t>
  </si>
  <si>
    <t>PLNTMOCI12S4WWH</t>
  </si>
  <si>
    <t>1200  Citi Vanity Single Basin Wall Hung (4 drawer) White</t>
  </si>
  <si>
    <t>PLNTMOCI12SFSW</t>
  </si>
  <si>
    <t xml:space="preserve">1200  Citi Vanity Single Basin Floor Standing (4 drawer) White  </t>
  </si>
  <si>
    <t>PLNTMOCI12SFSWE</t>
  </si>
  <si>
    <t xml:space="preserve">1200  Citi Vanity Single Basin Floor Standing (4 drawer) Wenge </t>
  </si>
  <si>
    <t>PLNTMOCI12SWHWE</t>
  </si>
  <si>
    <t>1200  Citi Vanity Single Basin Wall Hung (2 drawer) Wenge</t>
  </si>
  <si>
    <t>PLNTMOCI15DVFW</t>
  </si>
  <si>
    <t>1500  Citi Vanity Double Basin Floor Standing (4 drawer) White (Polymarble Vasto)</t>
  </si>
  <si>
    <t>PLNTMOCI15DVWW</t>
  </si>
  <si>
    <t>1500  Citi Vanity Double Basin Wall Hung (2 drawer) White (Polymarble Vasto)</t>
  </si>
  <si>
    <t>PLNTMOCI750FSW</t>
  </si>
  <si>
    <t xml:space="preserve">750  Citi Vanity Floor Standing (2 drawer) White  </t>
  </si>
  <si>
    <t>PLNTMOCI750FSWE</t>
  </si>
  <si>
    <t xml:space="preserve">750  Citi Vanity Floor Standing (2 drawer) Wenge </t>
  </si>
  <si>
    <t>PLNTMOCI750WHW</t>
  </si>
  <si>
    <t>750  Citi Vanity Wall Hung (1 drawer) White</t>
  </si>
  <si>
    <t>PLNTMOCI750WHWE</t>
  </si>
  <si>
    <t xml:space="preserve">750  Citi Vanity Wall Hung (1 drawer) Wenge </t>
  </si>
  <si>
    <t>PLNTMOCI900FSW</t>
  </si>
  <si>
    <t xml:space="preserve">900  Citi Vanity Floor Standing (2 drawer) White  </t>
  </si>
  <si>
    <t>PLNTMOCI900FSWE</t>
  </si>
  <si>
    <t xml:space="preserve">900  Citi Vanity Floor Standing (2 drawer) Wenge </t>
  </si>
  <si>
    <t>PLNTMOCI900W2D</t>
  </si>
  <si>
    <t>900  Citi Vanity Wall hung (2 drawer) White</t>
  </si>
  <si>
    <t>PLNTMOCI900WHW</t>
  </si>
  <si>
    <t>900  Citi Vanity Wall Hung (1 drawer) White</t>
  </si>
  <si>
    <t>PLNTMON12FSWT</t>
  </si>
  <si>
    <t xml:space="preserve">1200  Qube Vanity Single Basin Floor Stand White  </t>
  </si>
  <si>
    <t>PLNTMON12WHWT</t>
  </si>
  <si>
    <t>1200  Qube Vanity Single Basin Wall Hung White</t>
  </si>
  <si>
    <t>PLNTMON75FSW</t>
  </si>
  <si>
    <t xml:space="preserve">750 Montana Vanity Floor stand White  </t>
  </si>
  <si>
    <t xml:space="preserve">750  Montana Vanity Floor stand Wenge </t>
  </si>
  <si>
    <t>PLNTMON75WHW</t>
  </si>
  <si>
    <t>750  Montana Vanity Wall hung White</t>
  </si>
  <si>
    <t>PLNTMON75WHWE</t>
  </si>
  <si>
    <t>750  Montana Vanity Wall hung  Wenge</t>
  </si>
  <si>
    <t>PLNTMON9FLCTW</t>
  </si>
  <si>
    <t xml:space="preserve">900  Qube Vanity Floor Stand White  </t>
  </si>
  <si>
    <t xml:space="preserve">870  Montana Vanity Floor stand White  </t>
  </si>
  <si>
    <t>PLNTMON9FLWE</t>
  </si>
  <si>
    <t xml:space="preserve">870  Montana Vanity Floor stand Wenge </t>
  </si>
  <si>
    <t>PLNTMON9WHCTW</t>
  </si>
  <si>
    <t>900  Qube Vanity Wall Hung White</t>
  </si>
  <si>
    <t>PLNTMON9WHW</t>
  </si>
  <si>
    <t>870 Montana Vanity Wall hung White</t>
  </si>
  <si>
    <t>PLNTMON9WHWE</t>
  </si>
  <si>
    <t xml:space="preserve">870  Montana Vanity Wall hung  Wenge </t>
  </si>
  <si>
    <t>PLNTMOQB12FSW</t>
  </si>
  <si>
    <t xml:space="preserve">1200  Qube Vanity Double Basin Floor Stand White  </t>
  </si>
  <si>
    <t>PLNTMOQB12FSWE</t>
  </si>
  <si>
    <t xml:space="preserve">1200  Qube Vanity Single Basin Floor Stand Wenge </t>
  </si>
  <si>
    <t>PLNTMOQB12WHW</t>
  </si>
  <si>
    <t>1200  Qube Vanity Double Basin Wall Hung White</t>
  </si>
  <si>
    <t>PLNTMOQB6WHW</t>
  </si>
  <si>
    <t>600  Qube Vanity Wall Hung White</t>
  </si>
  <si>
    <t>PLNTMOQB750FSW</t>
  </si>
  <si>
    <t xml:space="preserve">750  Qube Vanity Floor Stand White  </t>
  </si>
  <si>
    <t>PLNTMOQB750FSWE</t>
  </si>
  <si>
    <t xml:space="preserve">750  Qube Vanity Floor Stand Wenge </t>
  </si>
  <si>
    <t>PLNTMOQB750WHW</t>
  </si>
  <si>
    <t>750  Qube Vanity Wall Hung White</t>
  </si>
  <si>
    <t>PLNTMOQB750WHWE</t>
  </si>
  <si>
    <t xml:space="preserve">750  Qube Vanity Wall Hung Wenge </t>
  </si>
  <si>
    <t>PLNTMOQB900FSWE</t>
  </si>
  <si>
    <t xml:space="preserve">900  Qube Vanity Floor Stand Wenge </t>
  </si>
  <si>
    <t>PLNTMOQB900WHWE</t>
  </si>
  <si>
    <t>900  Qube Vanity Wall Hung Wenge</t>
  </si>
  <si>
    <t>PLNTNLTU1700</t>
  </si>
  <si>
    <t>1700 x 300 x 300 Nile Tower Station White</t>
  </si>
  <si>
    <t>PLNTRA12WHDO</t>
  </si>
  <si>
    <t>1200 Ravani Vanity (2 drawer)  Dark Oak</t>
  </si>
  <si>
    <t>PLNTRA450FS</t>
  </si>
  <si>
    <t>450 Rakaia Vanity Floor stand White</t>
  </si>
  <si>
    <t>PLNTRA450WH</t>
  </si>
  <si>
    <t>450 Rakaia Vanity Wall hung White</t>
  </si>
  <si>
    <t>PLNTRA600FS</t>
  </si>
  <si>
    <t>600 Rakaia Vanity Floor stand White</t>
  </si>
  <si>
    <t>PLNTRA600WH</t>
  </si>
  <si>
    <t>600 Rakaia Vanity Wall hung White</t>
  </si>
  <si>
    <t>PLNTRA75WHDO</t>
  </si>
  <si>
    <t>750 Ravani Vanity (1 drawer)  Dark Oak</t>
  </si>
  <si>
    <t>PLNTRIOBW</t>
  </si>
  <si>
    <t>Rio Freestanding Oval Bath, Black Exterior White Inner, L1700 x W800 x D600</t>
  </si>
  <si>
    <t>PLNTRIOW</t>
  </si>
  <si>
    <t>Rio Freestanding Oval Bath, Gloss White, L1700 x W800 x D600</t>
  </si>
  <si>
    <t xml:space="preserve">Round Ladder 7 Bar SS 800X600 </t>
  </si>
  <si>
    <t>PLNTTRLT050</t>
  </si>
  <si>
    <t>Transformer 20-60 Watts</t>
  </si>
  <si>
    <t>PLNTTRSL115</t>
  </si>
  <si>
    <t xml:space="preserve">Round Ladder 5 BAR SS 530X600 </t>
  </si>
  <si>
    <t>PLNTTRSL130</t>
  </si>
  <si>
    <t xml:space="preserve">Round Ladder 7 Bar SS 800X450 </t>
  </si>
  <si>
    <t>PLNTTRSL150</t>
  </si>
  <si>
    <t xml:space="preserve">Round Ladder 9 Bar SS 1060X600 </t>
  </si>
  <si>
    <t>PLNTTRSL155</t>
  </si>
  <si>
    <t>Round Ladder 9 Bar SS 1060X450</t>
  </si>
  <si>
    <t>PLNTTRST200</t>
  </si>
  <si>
    <t>Square Freedom Designer Rail 700 (21 Watts)</t>
  </si>
  <si>
    <t>PLNTTRST65</t>
  </si>
  <si>
    <t xml:space="preserve">Square Ladder5 BAR SS 530X600 </t>
  </si>
  <si>
    <t xml:space="preserve">Square Ladder 7 Bar SS 800X600 </t>
  </si>
  <si>
    <t>PLNTTRST75B</t>
  </si>
  <si>
    <t>Square Ladder 7 Bar 800X600 Black</t>
  </si>
  <si>
    <t>PLNTTRST78</t>
  </si>
  <si>
    <t>Square Ladder 7 Bar SS 800X450</t>
  </si>
  <si>
    <t>PLNTTRST80</t>
  </si>
  <si>
    <t>Square Ladder 9 Bar SS 1060X600</t>
  </si>
  <si>
    <t>PLNTTRST85</t>
  </si>
  <si>
    <t>Square Ladder 9 Bar SS 1060X450</t>
  </si>
  <si>
    <t>PLNTTRST95</t>
  </si>
  <si>
    <t xml:space="preserve">Square Ladder 5 Bar SS 530X800 </t>
  </si>
  <si>
    <t>PLNTVN500WHW</t>
  </si>
  <si>
    <t>500 Venice Vanity Wall Hung White</t>
  </si>
  <si>
    <t>PLNTVN600WHW</t>
  </si>
  <si>
    <t>600 Venice Vanity Wall Hung White</t>
  </si>
  <si>
    <t>PLNTVNJB510LT</t>
  </si>
  <si>
    <t>510 Venice Junior Basin (Left hand Tap Hole)</t>
  </si>
  <si>
    <t>PLNTVNJB510RT</t>
  </si>
  <si>
    <t>510 Venice Junior Basin (Right hand Tap Hole)</t>
  </si>
  <si>
    <t>PLRA4393004</t>
  </si>
  <si>
    <t>Elementi Uno Gooseneck Kitchen Mixer BN 43930.04</t>
  </si>
  <si>
    <t>PLRA4420304</t>
  </si>
  <si>
    <t>Elementi Ion Kitchen Mixer BN 44203.04</t>
  </si>
  <si>
    <t>PLRA4425004</t>
  </si>
  <si>
    <t>Elementi Ion Bath Spout BN 44250.04</t>
  </si>
  <si>
    <t>PLRA4425104</t>
  </si>
  <si>
    <t>Elementi Ion Basin Mixer BN 44251.04</t>
  </si>
  <si>
    <t>PLRA4427004</t>
  </si>
  <si>
    <t>Elementi Ion Shower Mixer BN 44270.04</t>
  </si>
  <si>
    <t>PLRAPN760</t>
  </si>
  <si>
    <t>Linfa CC BTW Toilet Suite C/W Soft Close Seat PN760</t>
  </si>
  <si>
    <t>PLRAVLIF140</t>
  </si>
  <si>
    <t>Life Wall Mount Bath Spout 230mm Chrome VLIF-140</t>
  </si>
  <si>
    <t>PRBMCP2</t>
  </si>
  <si>
    <t>PRSHCP2</t>
  </si>
  <si>
    <t>PRSHDCP2</t>
  </si>
  <si>
    <t>PRSLBCP2</t>
  </si>
  <si>
    <t>PRSLSCP2</t>
  </si>
  <si>
    <t>QPLNTMOCI12SWH</t>
  </si>
  <si>
    <t>1200  Citi Vanity Single Basin Wall Hung (2 drawer) White</t>
  </si>
  <si>
    <t>R1200</t>
  </si>
  <si>
    <t>R1200AW</t>
  </si>
  <si>
    <t>R1200AWST</t>
  </si>
  <si>
    <t>R1200DO</t>
  </si>
  <si>
    <t>R1200DOST</t>
  </si>
  <si>
    <t>R1200GB</t>
  </si>
  <si>
    <t>R1200WO</t>
  </si>
  <si>
    <t>R1200WOST</t>
  </si>
  <si>
    <t>R1500</t>
  </si>
  <si>
    <t>R1500AW</t>
  </si>
  <si>
    <t>R1500AWST</t>
  </si>
  <si>
    <t>R1500DO</t>
  </si>
  <si>
    <t>R1500DOST</t>
  </si>
  <si>
    <t>R1500GB</t>
  </si>
  <si>
    <t>R1500WO</t>
  </si>
  <si>
    <t>R1500WOST</t>
  </si>
  <si>
    <t>R1800</t>
  </si>
  <si>
    <t>R1800AW</t>
  </si>
  <si>
    <t>R1800AWST</t>
  </si>
  <si>
    <t>R1800DO</t>
  </si>
  <si>
    <t>R1800DOST</t>
  </si>
  <si>
    <t>R1800GB</t>
  </si>
  <si>
    <t>R1800WO</t>
  </si>
  <si>
    <t>R1800WOST</t>
  </si>
  <si>
    <t>R2316</t>
  </si>
  <si>
    <t>R2317</t>
  </si>
  <si>
    <t>R2318</t>
  </si>
  <si>
    <t>R2704</t>
  </si>
  <si>
    <t>R2705</t>
  </si>
  <si>
    <t>R750</t>
  </si>
  <si>
    <t>R750AW</t>
  </si>
  <si>
    <t>750 Ravani Vanity (1 drawer)  American Walnut</t>
  </si>
  <si>
    <t>R750AWST</t>
  </si>
  <si>
    <t>750 Ravani Vanity (1 drawer)  American Walnut with White Polymarble slab top</t>
  </si>
  <si>
    <t>R750DOST</t>
  </si>
  <si>
    <t>750 Ravani Vanity (1 drawer)  Dark Oak with White Polymarble slab top</t>
  </si>
  <si>
    <t>R750GB</t>
  </si>
  <si>
    <t>R750WO</t>
  </si>
  <si>
    <t>R750WOST</t>
  </si>
  <si>
    <t>R900</t>
  </si>
  <si>
    <t>R900AW</t>
  </si>
  <si>
    <t>R900AWST</t>
  </si>
  <si>
    <t>R900DO</t>
  </si>
  <si>
    <t>R900DOST</t>
  </si>
  <si>
    <t>R900GB</t>
  </si>
  <si>
    <t>R900WO</t>
  </si>
  <si>
    <t>R900WOST</t>
  </si>
  <si>
    <t>RHFE952L</t>
  </si>
  <si>
    <t>RHFE952N</t>
  </si>
  <si>
    <t>RIB2312L</t>
  </si>
  <si>
    <t>RIB2312N</t>
  </si>
  <si>
    <t>RIBF2N</t>
  </si>
  <si>
    <t>Compact 2 Engine NZ NG</t>
  </si>
  <si>
    <t>RPTKALBCP15025</t>
  </si>
  <si>
    <t>T/kraft aluband xtreme window flashing tape 150mm x 25m</t>
  </si>
  <si>
    <t>RS1800GW</t>
  </si>
  <si>
    <t>1800 Ravani White Slab Top</t>
  </si>
  <si>
    <t>RS750GW</t>
  </si>
  <si>
    <t>750 Ravani White Slab Top</t>
  </si>
  <si>
    <t>RS900GW</t>
  </si>
  <si>
    <t>900 Ravani White Slab Top</t>
  </si>
  <si>
    <t>SL115B</t>
  </si>
  <si>
    <t>Round Ladder 5 BAR 530X600 Black</t>
  </si>
  <si>
    <t>SL125</t>
  </si>
  <si>
    <t xml:space="preserve">Round Ladder 5 BAR SS 530X800 </t>
  </si>
  <si>
    <t>SL330</t>
  </si>
  <si>
    <t>Round Traditional Ladder 6 Bar SS 1000x600</t>
  </si>
  <si>
    <t>SL340</t>
  </si>
  <si>
    <t xml:space="preserve">Square Designer Ladder 9 Bar SS 1000X600 </t>
  </si>
  <si>
    <t>SL350</t>
  </si>
  <si>
    <t>Round Designer Ladder 9 Bar SS 1000X450</t>
  </si>
  <si>
    <t>SR220</t>
  </si>
  <si>
    <t>Square Freedom Designer Rail 632 (23 Watts)</t>
  </si>
  <si>
    <t>SR222</t>
  </si>
  <si>
    <t>Square Freedom Designer Rail 432 (17 Watts)</t>
  </si>
  <si>
    <t>SR224</t>
  </si>
  <si>
    <t>Square Freedom Designer Rail 832 (30 Watts)</t>
  </si>
  <si>
    <t>SR240</t>
  </si>
  <si>
    <t>Round Freedom Designer Rail 632 (18 Watts)</t>
  </si>
  <si>
    <t>SR242</t>
  </si>
  <si>
    <t>Round Freedom Designer Rail 432 (13 Watts)</t>
  </si>
  <si>
    <t>SR244</t>
  </si>
  <si>
    <t>Round Freedom Designer Rail 832 (23 Watts)</t>
  </si>
  <si>
    <t>SR260</t>
  </si>
  <si>
    <t>Round Freedom Designer Rail 700 (15 Watts)</t>
  </si>
  <si>
    <t>ST300</t>
  </si>
  <si>
    <t>Square Designer Ladder 9 Bar SS 1000X600</t>
  </si>
  <si>
    <t>ST65B</t>
  </si>
  <si>
    <t>Square Ladder 5 BAR 530X600 Black</t>
  </si>
  <si>
    <t>VA120050D</t>
  </si>
  <si>
    <t>1200 Vasto Ari Double Basin (50mm)</t>
  </si>
  <si>
    <t>VA120050S</t>
  </si>
  <si>
    <t>1200 Vasto Ari Single Basin (50mm)</t>
  </si>
  <si>
    <t>VA150050D</t>
  </si>
  <si>
    <t>1500 Vasto Ari Double Basin (50mm)</t>
  </si>
  <si>
    <t>VA75050</t>
  </si>
  <si>
    <t>750 Vasto Ari Single  Basin (50mm)</t>
  </si>
  <si>
    <t>VA90050</t>
  </si>
  <si>
    <t>900 Vasto Ari Single Basin (50mm)</t>
  </si>
  <si>
    <t>VB1200D</t>
  </si>
  <si>
    <t>1200 Vasto Double Basin (80mm)</t>
  </si>
  <si>
    <t>VB1200S</t>
  </si>
  <si>
    <t>1200 Vasto Single Basin (80mm)</t>
  </si>
  <si>
    <t>VB1500D</t>
  </si>
  <si>
    <t>1500 Vasto Double Basin (80mm)</t>
  </si>
  <si>
    <t>VB750</t>
  </si>
  <si>
    <t>750 Vasto Single  Basin (80mm)</t>
  </si>
  <si>
    <t>VB900</t>
  </si>
  <si>
    <t>900 Vasto Single Basin (80mm)</t>
  </si>
  <si>
    <t>VR120025D</t>
  </si>
  <si>
    <t>1200 Vasto  Rosa Double Basin (25mm)</t>
  </si>
  <si>
    <t>VR120025S</t>
  </si>
  <si>
    <t>1200 Vasto Rosa Single Basin (25mm)</t>
  </si>
  <si>
    <t>VR150025D</t>
  </si>
  <si>
    <t>1500 Vasto Rosa Double Basin (25mm)</t>
  </si>
  <si>
    <t>VR75025</t>
  </si>
  <si>
    <t>750 Vasto Rosa Single  Basin (25mm)</t>
  </si>
  <si>
    <t>VR90025</t>
  </si>
  <si>
    <t>900 Vasto Rosa Single Basin (25mm)</t>
  </si>
  <si>
    <t>XRH</t>
  </si>
  <si>
    <t>Z</t>
  </si>
  <si>
    <t xml:space="preserve">Zola Handle </t>
  </si>
  <si>
    <t>Gavin Robertson Engineering Design</t>
  </si>
  <si>
    <t>P.O. Box 1749 Nelson</t>
  </si>
  <si>
    <t>03 547 1160</t>
  </si>
  <si>
    <t>021 427 846</t>
  </si>
  <si>
    <t>gavin@potius.co.nz</t>
  </si>
  <si>
    <t>83 Ellis Street, Brightwater 7022</t>
  </si>
  <si>
    <t>03 542 4247</t>
  </si>
  <si>
    <t>inwoodholdingsltd@gmail.com</t>
  </si>
  <si>
    <t>Ezyscribe Products</t>
  </si>
  <si>
    <t>9/623 Whangaparaoa Rd, Whangaparaoa, Auckland</t>
  </si>
  <si>
    <t>027 255 1570</t>
  </si>
  <si>
    <t>marten@ezyscribe.co.nz</t>
  </si>
  <si>
    <t>Marten</t>
  </si>
  <si>
    <t>WH1060P1</t>
  </si>
  <si>
    <t>Washer F&amp;P 10kg Front Load WashSmart</t>
  </si>
  <si>
    <t>WH1260F1</t>
  </si>
  <si>
    <t>Washer F&amp;P 12kg Front Load Active Intelligence</t>
  </si>
  <si>
    <t>WH1260P1</t>
  </si>
  <si>
    <t>Washer F&amp;P 12kg Front Load</t>
  </si>
  <si>
    <t>HWF75AW2</t>
  </si>
  <si>
    <t>HWF80BW2</t>
  </si>
  <si>
    <t>HWT10MW2</t>
  </si>
  <si>
    <t>HWT80MW2</t>
  </si>
  <si>
    <t>HCF324W2</t>
  </si>
  <si>
    <t>DD60DI9</t>
  </si>
  <si>
    <t>DW60U2I1</t>
  </si>
  <si>
    <t>Dishwasher F&amp;P Integrated</t>
  </si>
  <si>
    <t>DW60U6I1</t>
  </si>
  <si>
    <t>EB60DSXB2</t>
  </si>
  <si>
    <t>Coffee Maker F&amp;P Companion</t>
  </si>
  <si>
    <t>OM60NDB1</t>
  </si>
  <si>
    <t>Combination Microwave Oven F&amp;P Companion</t>
  </si>
  <si>
    <t>HP60ICSX3</t>
  </si>
  <si>
    <t>HP90ICSX3</t>
  </si>
  <si>
    <t>Freestanding Cooker Elba 90cm Gas C/Top</t>
  </si>
  <si>
    <t>Freestanding Cooker F&amp;P Designer Double 120cm Gas C/Top</t>
  </si>
  <si>
    <t>Freestanding Cooker F&amp;P Designer 60cm Gas C/Top</t>
  </si>
  <si>
    <t>Freestanding Cooker F&amp;P Designer 60cm Electric C/Top</t>
  </si>
  <si>
    <t>OR90SCG1X1</t>
  </si>
  <si>
    <t>Freestanding Cooker F&amp;P 90cm Gas C/top</t>
  </si>
  <si>
    <t>OR90SCG6B1</t>
  </si>
  <si>
    <t>OR90SCG6W1</t>
  </si>
  <si>
    <t>OR90SCG6X1</t>
  </si>
  <si>
    <t>OR90SCI1X1</t>
  </si>
  <si>
    <t>Freestanding Cooker F&amp;P 90cm Induction C/top</t>
  </si>
  <si>
    <t>OR90SCI6X1</t>
  </si>
  <si>
    <t>Freestanding Cooker F&amp;P Designer Pyro 90cm Induction C/Top</t>
  </si>
  <si>
    <t>OR90SDG6X1</t>
  </si>
  <si>
    <t>OR90SDI6X1</t>
  </si>
  <si>
    <t>HOR54B5MCW1</t>
  </si>
  <si>
    <t>F/s Range Haier Elec Oven 60L 5 Fxn Solid plate c/top</t>
  </si>
  <si>
    <t>HOR54B5MGW1</t>
  </si>
  <si>
    <t>F/s Range Haier Gas Oven 60L Elec Grill Gas c/top</t>
  </si>
  <si>
    <t>HOR54B7MSW1</t>
  </si>
  <si>
    <t>F/s Range Haier Elec Oven 55L 7 Fxn Grill Ceramic c/top</t>
  </si>
  <si>
    <t>HOR54S5CW1</t>
  </si>
  <si>
    <t>RF522ADUB5</t>
  </si>
  <si>
    <t>Refrig F&amp;P Designer French Door Ice&amp;Water Black Refrig/Fzr</t>
  </si>
  <si>
    <t>RF522ADUX5</t>
  </si>
  <si>
    <t>Refrig F&amp;P Designer Drawer Ice&amp;Water S/Steel Refrigerator/Freezer</t>
  </si>
  <si>
    <t>RF523GDUX1</t>
  </si>
  <si>
    <t>Refrig F&amp;P French Door Ice&amp;Water S/Steel Refrigerator/Freezer</t>
  </si>
  <si>
    <t>RF605QDUVX1</t>
  </si>
  <si>
    <t>Refrig F&amp;P Designer Quad Door Ice&amp;Water S/Steel Refrigerator/Freezer</t>
  </si>
  <si>
    <t>RF610ADUB5</t>
  </si>
  <si>
    <t>RF610ADUX5</t>
  </si>
  <si>
    <t>HRF340BS2</t>
  </si>
  <si>
    <t>Refrig Haier Refrig/Fzr Bottom Mount</t>
  </si>
  <si>
    <t>HRF340BW2</t>
  </si>
  <si>
    <t>HRF520FHS</t>
  </si>
  <si>
    <t>Refrig Haier French Door</t>
  </si>
  <si>
    <t>HVF260SS3</t>
  </si>
  <si>
    <t>HVF260WH3</t>
  </si>
  <si>
    <t>OB60SD11PX1</t>
  </si>
  <si>
    <t>Oven F&amp;P Single Pyrolitic 85L</t>
  </si>
  <si>
    <t>OS60NDB1</t>
  </si>
  <si>
    <t>Steam Oven F&amp;P Companion</t>
  </si>
  <si>
    <t>LLWB9037BLK</t>
  </si>
  <si>
    <t>RPFT652719</t>
  </si>
  <si>
    <t>BHWB5318SC</t>
  </si>
  <si>
    <t>FSMSB</t>
  </si>
  <si>
    <t>Mirror safety backing extra value for demister</t>
  </si>
  <si>
    <t>GFW1</t>
  </si>
  <si>
    <t>Plasterboard fixing 10mm walls to 2.7m</t>
  </si>
  <si>
    <t>HCWFSULEB</t>
  </si>
  <si>
    <t>Woodsman Ferva Saturn Ultra Low Emissions Burner including Flue Kit</t>
  </si>
  <si>
    <t>CPMDBR90MA</t>
  </si>
  <si>
    <t>Midland Manor Range 90 Series Face Bricks - delivered Nelson (132  per pallet)</t>
  </si>
  <si>
    <t>Midland Aspire Range - Heritage Red - delivered Nelson (396 per pallet)</t>
  </si>
  <si>
    <t>Midland Pearl Range - Black - delivered Nelson (396  per pallet)</t>
  </si>
  <si>
    <t>GFW2</t>
  </si>
  <si>
    <t xml:space="preserve">Plasterboard fixing 10mm walls 2.7m to 3.6m high </t>
  </si>
  <si>
    <t>CPMDRENPB70</t>
  </si>
  <si>
    <t>Midland Rendered Plaster Brick 70 Series Maxi - delivered Nelson (168 per pallet) including lite rock remder system &amp; painting exterior plaster</t>
  </si>
  <si>
    <t>GFW3</t>
  </si>
  <si>
    <t>Plasterboard fixing bracing walls 2.4m - 3.6m high</t>
  </si>
  <si>
    <t>GFC1</t>
  </si>
  <si>
    <t>Plasterboard fixing 13mm ceilings up to 2.7m high</t>
  </si>
  <si>
    <t>GFC2</t>
  </si>
  <si>
    <t xml:space="preserve">Plasterboard fixing 13mm ceilings 2.7m to 3.6m high </t>
  </si>
  <si>
    <t>GFC3</t>
  </si>
  <si>
    <t>Plasterboard fixing 13mm ceilings raking</t>
  </si>
  <si>
    <t>Midland Manor Range - Augusta, Florentine - delivered Nelson (144  per pallet)</t>
  </si>
  <si>
    <t>CPMDBR70MASI</t>
  </si>
  <si>
    <t>Midland Manor Range - Silverbirch - delivered Nelson (168  per pallet)</t>
  </si>
  <si>
    <t>CPNZB70PRSS</t>
  </si>
  <si>
    <t>NZ Brick Painter Range - Smooth Single (various per pallet) - delivered to Nelson</t>
  </si>
  <si>
    <t>CPNZB70PRWCS</t>
  </si>
  <si>
    <t>NZ Brick Painter Range - Wire Cut Single (various per pallet) - delivered to Nelson</t>
  </si>
  <si>
    <t>CPNZB70PR1.5</t>
  </si>
  <si>
    <t>NZ Brick Painter Range - 1.5 height (various per pallet) - delivered to Nelson</t>
  </si>
  <si>
    <t>CPNZB70RPR</t>
  </si>
  <si>
    <t>NZ Brick Rendered Plaster Range (various per pallet) - delivered to Nelson</t>
  </si>
  <si>
    <t>CPMDBR70PECGI</t>
  </si>
  <si>
    <t>Midland Pearl Range - Copper, Grey, Ivory - delivered Nelson (396  per pallet)</t>
  </si>
  <si>
    <t>CPMDBRARAGS</t>
  </si>
  <si>
    <t>Midland Aspire Range - Amber Glow, Subiaco (408 per pallet)</t>
  </si>
  <si>
    <t>CPMDBRERM</t>
  </si>
  <si>
    <t>Midland Euro Range - Modus (672 per pallet)</t>
  </si>
  <si>
    <t>CPNZB70ARCRG</t>
  </si>
  <si>
    <t>NZ Brick Artisan Range - Colonial Rd, Grange (720 per pallet) - delivered to Nelson</t>
  </si>
  <si>
    <t>CPMDBRERG</t>
  </si>
  <si>
    <t>Midland Euro Range - Grande (392 per pallet)</t>
  </si>
  <si>
    <t>CPMDBRERL</t>
  </si>
  <si>
    <t>Midland Euro Range - Largo (504 per pallet)</t>
  </si>
  <si>
    <t>CPMDBRERI</t>
  </si>
  <si>
    <t>Midland Euro Range - Inmenso (210 per pallet)</t>
  </si>
  <si>
    <t>CPNZB70OR</t>
  </si>
  <si>
    <t>NZ Brick Origin Range - (480 &amp; 720 per pallet) - delivered to Nelson</t>
  </si>
  <si>
    <t>CPNZB70MR</t>
  </si>
  <si>
    <t>NZ Brick Magnum Range (171 per pallet) - delivered to Nelson</t>
  </si>
  <si>
    <t>CPNZB70LPRMPST</t>
  </si>
  <si>
    <t>NZ Brick La Paloma Range - Madrid, Pamplona, Seville, Tenerife (462 per pallet) - delivered to Nelson</t>
  </si>
  <si>
    <t>CPNZB70LPRAG</t>
  </si>
  <si>
    <t>NZ Brick La Paloma Range - Alicante, Grenada (416 per pallet) - delivered to Nelson</t>
  </si>
  <si>
    <t>CPNZB70LPRLT</t>
  </si>
  <si>
    <t>NZ Brick La Paloma Range - Lanzarote, Terassa (416 per pallet) - delivered to Nelson</t>
  </si>
  <si>
    <t>CPNZB70SSROSGC</t>
  </si>
  <si>
    <t>NZ Brick San Selmo Range - Opaque Slate, Grey Cashmere (240 per pallet) - delivered to Nelson</t>
  </si>
  <si>
    <t>CPNZB70ARDGMOS</t>
  </si>
  <si>
    <t>NZ Brick Artisan Range - Dover, Gypsy Rose, Malk, Oak, Sussex (400 per pallet) - delivered to Nelson</t>
  </si>
  <si>
    <t>CPNZB70SSRVR</t>
  </si>
  <si>
    <t>NZ Brick San Selmo Range - Verona Reclaimed (572 per pallet) - delivered to Nelson</t>
  </si>
  <si>
    <t>CPNZB70IRC</t>
  </si>
  <si>
    <t>NZ Brick Industry Range - Carbon (336 per pallet) - delivered to Nelson</t>
  </si>
  <si>
    <t>CPNZB70IREGS</t>
  </si>
  <si>
    <t>NZ Brick Industry Range - Espresso, Ghost, Snow (576 per pallet) - delivered to Nelson</t>
  </si>
  <si>
    <t>CPNZB70VR</t>
  </si>
  <si>
    <t>NZ Brick Vintage Range - (576 &amp; 400 per pallet) - delivered to Nelson</t>
  </si>
  <si>
    <t>CPNZB70MZR</t>
  </si>
  <si>
    <t>NZ Brick Mezzo Range - Barley (480 per pallet) - delivered to Nelson</t>
  </si>
  <si>
    <t>CPNZB70MZRBBE</t>
  </si>
  <si>
    <t>NZ Brick Mezzo Range - Boston Grey, Bronze, Everest (384 per pallet) - delivered to Nelson</t>
  </si>
  <si>
    <t>CPNZB70MZREG</t>
  </si>
  <si>
    <t>NZ Brick Mezzo Range - Eros, Gaia (384 per pallet) - delivered to Nelson</t>
  </si>
  <si>
    <t>Ultraspec Building Systems</t>
  </si>
  <si>
    <t>18 Echodale Place, Stoke, Nelson 7011</t>
  </si>
  <si>
    <t>027 385 5998</t>
  </si>
  <si>
    <t>qs@absoluteenergy.co.nz</t>
  </si>
  <si>
    <t>grant@trendskitchens.co.nz</t>
  </si>
  <si>
    <t>copy in ejmueller@trendskitchens.conz</t>
  </si>
  <si>
    <t>Galbraith Plasterers Limited</t>
  </si>
  <si>
    <t>Tile Direct - Nelson</t>
  </si>
  <si>
    <t>Orders@brickandstone.co.nz</t>
  </si>
  <si>
    <t>027 581 5273</t>
  </si>
  <si>
    <t>Harry@ultraspec.co.nz</t>
  </si>
  <si>
    <t>021 155 6794</t>
  </si>
  <si>
    <t>theproperstoppers@gmail.com</t>
  </si>
  <si>
    <t>Sam</t>
  </si>
  <si>
    <t>The Proper Stoppers Ltd</t>
  </si>
  <si>
    <t>2/203 Nile St, Nelson</t>
  </si>
  <si>
    <t>stplastering@outlook.co.nz</t>
  </si>
  <si>
    <t>Shane Thomason Ltd</t>
  </si>
  <si>
    <t>CF11216</t>
  </si>
  <si>
    <t>TDC Consent value up to $1m - $4m</t>
  </si>
  <si>
    <t>CGU100</t>
  </si>
  <si>
    <t>House cleaning under 100m2</t>
  </si>
  <si>
    <t>CGU2S</t>
  </si>
  <si>
    <t>House cleaning two story</t>
  </si>
  <si>
    <t>PL1VPGHW</t>
  </si>
  <si>
    <t>Valve pack - gas hot water</t>
  </si>
  <si>
    <t>RPSIDC200</t>
  </si>
  <si>
    <t>Labour Stage Payment Schedule</t>
  </si>
  <si>
    <t>Floor Down (Conventional Slabs 20%)</t>
  </si>
  <si>
    <t>Stage</t>
  </si>
  <si>
    <t>Date Paid</t>
  </si>
  <si>
    <t>Total Value</t>
  </si>
  <si>
    <t>% of Works</t>
  </si>
  <si>
    <t>Value</t>
  </si>
  <si>
    <t xml:space="preserve">       /       /</t>
  </si>
  <si>
    <t>Stage Payment Structure</t>
  </si>
  <si>
    <t>Multiple Level</t>
  </si>
  <si>
    <t>Labour Content</t>
  </si>
  <si>
    <t>The fixings portion of this contract is</t>
  </si>
  <si>
    <t>LC1</t>
  </si>
  <si>
    <t>LC2</t>
  </si>
  <si>
    <t>LC3</t>
  </si>
  <si>
    <t>LC4</t>
  </si>
  <si>
    <t>LC5</t>
  </si>
  <si>
    <t>LC6</t>
  </si>
  <si>
    <t>LC7</t>
  </si>
  <si>
    <t>Craig Weir</t>
  </si>
  <si>
    <t xml:space="preserve">021 264 3158 </t>
  </si>
  <si>
    <t xml:space="preserve">Dave Manera </t>
  </si>
  <si>
    <t xml:space="preserve">027 436 6699 </t>
  </si>
  <si>
    <t>100 X 100 RAD NO 1 H5 MG</t>
  </si>
  <si>
    <t>100 X 100 RAD POST H4 RS 1.8  CTL</t>
  </si>
  <si>
    <t>100 X 100 RAD POST H4 RS 2.1  CTL</t>
  </si>
  <si>
    <t>100 X 100 RAD POST H4 RS 2.4  CTL</t>
  </si>
  <si>
    <t>100 X 100 RAD POST H4 RS 2.7  CTL</t>
  </si>
  <si>
    <t>100 X 100 RAD POST H4 RS 3.0  CTL</t>
  </si>
  <si>
    <t>100 X 100 RAD POST H4 RS 3.6  CTL</t>
  </si>
  <si>
    <t>100100RN1H5MG48</t>
  </si>
  <si>
    <t>100 X 100 RAD NO 1 H5 MG 4.8M</t>
  </si>
  <si>
    <t>100100RN1H5MG60</t>
  </si>
  <si>
    <t>100 X 100 RAD NO 1 H5 MG 6.0M</t>
  </si>
  <si>
    <t>100 X 100 RAD SG8 VERIFIED WET H5 MG  *EMS*</t>
  </si>
  <si>
    <t>100 X 100 RAD SG8 VERIFIED WET H5 MG 2.4M</t>
  </si>
  <si>
    <t>100 X 100 RAD SG8 VERIFIED WET H5 MG 3.6M</t>
  </si>
  <si>
    <t>100 X 100 RAD SG8 VERIFIED WET H5 MG 4.8M</t>
  </si>
  <si>
    <t>100 X 100 RAD SG8 VERIFIED WET H5 MG 5.4M</t>
  </si>
  <si>
    <t>100 X 100 RAD SG8 VERIFIED WET H5 MG 6.0M</t>
  </si>
  <si>
    <t>100100RVH5RS</t>
  </si>
  <si>
    <t>100 X 100 RAD SG8 VERIFIED H5 WET RS  *EMS*</t>
  </si>
  <si>
    <t>100100RVH5RS36</t>
  </si>
  <si>
    <t>100 X 100 RAD SG8 VERIFIED H5 WET RS  3.6M</t>
  </si>
  <si>
    <t>100 X 100 RAD SG8 VERIFIED H5 WET RS  4.8M</t>
  </si>
  <si>
    <t>100 X 100 RAD SG8 VERIFIED H5 WET RS  6.0M</t>
  </si>
  <si>
    <t>100 X 12 CEDAR PC1 TG&amp;V A/DRIED   HP808</t>
  </si>
  <si>
    <t>100 X 18 RAD FJ H3.1 P/P EXTERNAL BOX CNR PER MTR</t>
  </si>
  <si>
    <t>100 X 22 CEDAR PC1 COVER BATTEN BSF HP202</t>
  </si>
  <si>
    <t>100 X 25 CEDAR PC1 TG&amp;V  A/DRIED HP83</t>
  </si>
  <si>
    <t>10025KLDKFJ54</t>
  </si>
  <si>
    <t>100 X 25 KWILA DECK FJ  5.4M</t>
  </si>
  <si>
    <t>100 X 25 KWILA DECKING G/TRED</t>
  </si>
  <si>
    <t>100 X 25 RAD BOX UT RS</t>
  </si>
  <si>
    <t>100 X 25 RAD CLRS H3.1 D4 KD</t>
  </si>
  <si>
    <t>100 X 25 RAD CLRS UT D4 KD</t>
  </si>
  <si>
    <t>100 X 25 RAD DG H3.1 D4 KD</t>
  </si>
  <si>
    <t>100 X 25 RAD DG UT D4 KD</t>
  </si>
  <si>
    <t>100 X 25 RAD FJ H3.1 D4 PP  PER METRE</t>
  </si>
  <si>
    <t>92 X 18 RAD FJ UT KD U/SHOT FLAT JAMB ML61LF (69 &amp; 70MM)</t>
  </si>
  <si>
    <t>100 X 25 RAD MERCH H4 RS</t>
  </si>
  <si>
    <t>100 X 25 RAD PREM H3.2 DECKING GRIPTREAD</t>
  </si>
  <si>
    <t>100 X 25 RAD STD (MERCH) H3.2 DECKING   GRIPTREAD</t>
  </si>
  <si>
    <t>100 X 25 RAD FJ H3.1 D4 PP  6.1M LGTH</t>
  </si>
  <si>
    <t>100 X 40 RAD CLRS H3.1 D4 KD</t>
  </si>
  <si>
    <t>100 X 40 RAD PREM H3.2 DECKING GRIPTREAD</t>
  </si>
  <si>
    <t>10040RPH3CMG</t>
  </si>
  <si>
    <t>100 X 40 RAD STD (MERCH) H3.2 DECKING GRIPTREAD  4.8M</t>
  </si>
  <si>
    <t>100 X 40 RAD STD (MERCH) H3.2 DECKING GRIPTREAD  5.4M</t>
  </si>
  <si>
    <t>100 X 40 RAD STD (MERCH) H3.2 DECKING GRIPTREAD  6.0M</t>
  </si>
  <si>
    <t>100 X 50 (90 X 39) CEDAR PC1 D4S A/DRIED HP112</t>
  </si>
  <si>
    <t>100 X 50 DOUGLAS FIR MG UTILITY</t>
  </si>
  <si>
    <t>100 X 50 RAD BOX UT RS</t>
  </si>
  <si>
    <t>100 X 50 RAD CLRS H3.1 D4 KD</t>
  </si>
  <si>
    <t>10050RACLUTD4KD</t>
  </si>
  <si>
    <t>100 X 50 RAD CLRS UT D4 KD</t>
  </si>
  <si>
    <t>100 X 50 RAD NO 2 H3.2 RS  *EMS*</t>
  </si>
  <si>
    <t>100 X 50 RAD NO 2 H3.2 RS 4.8M</t>
  </si>
  <si>
    <t>100 X 50 RAD NO 2 H3.2 RS 5.4M</t>
  </si>
  <si>
    <t>100 X 50 RAD NO 2 H3.2 RS 6.0M</t>
  </si>
  <si>
    <t>10050RFJH3SBP54</t>
  </si>
  <si>
    <t>100 X 50 (90 X 38) FJ H3.1 LINEA SILL BLOCK PP 5.4M</t>
  </si>
  <si>
    <t>100 X 50 RAD SG8 VERIFIED H3.2 WET RS  *EMS*</t>
  </si>
  <si>
    <t>100 X 50 RAD SG8 VERIFIED H3.2 WET RS  4.8M</t>
  </si>
  <si>
    <t>100 X 50 RAD SG8 VERIFIED H3.2 WET RS  5.4M</t>
  </si>
  <si>
    <t>100 X 50 RAD SG8 VERIFIED H3.2 WET RS  6.0M</t>
  </si>
  <si>
    <t>100 X 50 RADIATA VERIFIED H4 WET RS *EMS*</t>
  </si>
  <si>
    <t>100 X 50 RAD SG8 VERIFIED H4 WET RS 4.8M</t>
  </si>
  <si>
    <t>100 X 50 RAD SG8 VERIFIED H4 WET RS 5.4M</t>
  </si>
  <si>
    <t>100 X 50 RAD SG8 VERIFIED H4 WET RS 6.0M</t>
  </si>
  <si>
    <t>10075RAPH4RS18</t>
  </si>
  <si>
    <t>100 X 75 RAD POST H4 RS 1.8M  CTL</t>
  </si>
  <si>
    <t>100 X 75 RAD SG8 VERIFIED H4 WET MG  *EMS*</t>
  </si>
  <si>
    <t>100 X 75 RAD SG8 VERIFIED H4 WET RS  *EMS*</t>
  </si>
  <si>
    <t>10075RVH5MG</t>
  </si>
  <si>
    <t>100 X 75 RAD SG8 VERIFIED H5 WET MG  *EMS*</t>
  </si>
  <si>
    <t>10075RVH5MG36</t>
  </si>
  <si>
    <t>100 X 75 RAD SG8 VERIFIED H5 WET MG 3.6M</t>
  </si>
  <si>
    <t>10075RVH5MG48</t>
  </si>
  <si>
    <t>100 X 75 RAD SG8 VERIFIED H5 WET MG 4.8M</t>
  </si>
  <si>
    <t>10075RVH5MG54</t>
  </si>
  <si>
    <t>100 X 75 RAD SG8 VERIFIED H5 WET MG 5.4M</t>
  </si>
  <si>
    <t>10075RVH5MG60</t>
  </si>
  <si>
    <t>100 X 75 RAD SG8 VERIFIED H5 WET MG 6.0M</t>
  </si>
  <si>
    <t>10075RVH5RS</t>
  </si>
  <si>
    <t>100 X 75 RAD SG8 VERIFIED H5 WET RS  *EMS*</t>
  </si>
  <si>
    <t>10075RVH5RS36</t>
  </si>
  <si>
    <t>100 X 75 RAD SG8 VERIFIED H5 WET RS 3.6M</t>
  </si>
  <si>
    <t>10075RVH5RS48</t>
  </si>
  <si>
    <t>100 X 75 RAD SG8 VERIFIED H5 WET RS 4.8M</t>
  </si>
  <si>
    <t>10075RVH5RS60</t>
  </si>
  <si>
    <t>100 X 75 RAD SG8 VERIFIED H5 WET RS 6.0M</t>
  </si>
  <si>
    <t>112112RLPV85S</t>
  </si>
  <si>
    <t>112 X 112 RADIATA GLULAM POST VISUAL H5 KD GL8 SS PER METRE</t>
  </si>
  <si>
    <t>125125RVH5MG06</t>
  </si>
  <si>
    <t>125 X 125 RAD SG8 WET VERIFIED POST H5 MG 0-6M</t>
  </si>
  <si>
    <t>125125RVH5MG48</t>
  </si>
  <si>
    <t>125 X 125 RAD SG8 WET VERIFIED POST H5 MG 4.8M</t>
  </si>
  <si>
    <t>125125RVH5MG60</t>
  </si>
  <si>
    <t>125 X 125 RAD SG8 WET VERIFIED POST H5 MG 6.0M</t>
  </si>
  <si>
    <t>125125RVH5RS06</t>
  </si>
  <si>
    <t>125 X 125 RAD SG8 WET VERIFIED POST H5 RS 0-6M</t>
  </si>
  <si>
    <t>125 X 25 RAD CLRS H3.1 D4 KD</t>
  </si>
  <si>
    <t>12525RACLUTD4KD</t>
  </si>
  <si>
    <t>125 X 25 RAD CLRS UT D4 KD</t>
  </si>
  <si>
    <t>12525RADGUTD4KD</t>
  </si>
  <si>
    <t>125 X 25 RAD DG UT D4 KD</t>
  </si>
  <si>
    <t>12525RAFJFJ94KD</t>
  </si>
  <si>
    <t>115 X 18 RAD FJ UT KD U/SHOT FLAT JAMB (94MM)</t>
  </si>
  <si>
    <t>12525RAFJH3D4PP</t>
  </si>
  <si>
    <t>125X25 RAD FJ H3.1 D4 PREPRIMED</t>
  </si>
  <si>
    <t>112 X 18 RAD FJ UT KD U/SHOT FLAT JAMB ML60LF (90MM)</t>
  </si>
  <si>
    <t>BIFORM DECKING DRIFTWOOD SOLID RESIDENTIAL 130X19X4850MM</t>
  </si>
  <si>
    <t>135 X 135 RADIATA GLULAM POST VISUAL H3.2 KD GL8 PER METRE</t>
  </si>
  <si>
    <t>135 X 135 RADIATA GLULAM POST VISUAL H3.2 KD GL8 2.4M</t>
  </si>
  <si>
    <t>135 X 135 RADIATA GLULAM POST VISUAL H3.2 KD GL8 2.7M</t>
  </si>
  <si>
    <t>135 X 135 RADIATA GLULAM POST VISUAL H3.2 KD GL8 3.0M</t>
  </si>
  <si>
    <t>135 X 135 RADIATA GLULAM POST VISUAL H5 KD GL8 PER METRE</t>
  </si>
  <si>
    <t>135 X 135 RADIATA GLULAM POST VISUAL H5 KD GL8 2.4M</t>
  </si>
  <si>
    <t>135 X 135 RADIATA GLULAM POST VISUAL H5 KD GL8 2.7M</t>
  </si>
  <si>
    <t>135 X 135 RADIATA GLULAM POST VISUAL H5 KD GL8 3.0M</t>
  </si>
  <si>
    <t>135 X 135 RADIATA GLULAM POST VISUAL H5 KD GL8 3.6M</t>
  </si>
  <si>
    <t>135 X 135 RADIATA GLULAM POST VISUAL H5 KD GL8 4.2M</t>
  </si>
  <si>
    <t>135 X 135 RADIATA GLULAM POST VISUAL H5 KD GL8 4.8M</t>
  </si>
  <si>
    <t>135 X 135 RADIATA GLULAM POST VISUAL H5 KD GL8 5.4M</t>
  </si>
  <si>
    <t>135 X 135 RADIATA GLULAM POST VISUAL H5 KD GL8 6.0M</t>
  </si>
  <si>
    <t>13823EDEAMD48</t>
  </si>
  <si>
    <t>OUTDURE ECODECKING ENDURA 138X23X4800 ASH MIXDURE</t>
  </si>
  <si>
    <t>GARAPA 140 X 19 SMOOTH DECKING KD</t>
  </si>
  <si>
    <t>14019KLDKSM</t>
  </si>
  <si>
    <t>140 X 19MM KWILA DECKING SMOOTH DECKING</t>
  </si>
  <si>
    <t>BIFORM DECKING MID GREY SOLID COMMERCIAL 140X25X4850MM</t>
  </si>
  <si>
    <t>14035RLF8H154</t>
  </si>
  <si>
    <t>140 X 35 RADIATA MSG8 STRESS GRADED H1.2 5.4M</t>
  </si>
  <si>
    <t>140 X 45 RADIATA MSG10 STRESS GRADED H1.2 KD  *EMS*</t>
  </si>
  <si>
    <t>14045RLF10H148</t>
  </si>
  <si>
    <t>140 X 45 RADIATA MSG10 STRESS GRADED H1.2 KD 4.8M</t>
  </si>
  <si>
    <t>14045RLF10H154</t>
  </si>
  <si>
    <t>140 X 45 RADIATA MSG10 STRESS GRADED H1.2 KD 5.4M</t>
  </si>
  <si>
    <t>14045RLF10H160</t>
  </si>
  <si>
    <t>140 X 45 RADIATA MSG10 STRESS GRADED H1.2 KD 6.0M</t>
  </si>
  <si>
    <t>140 X 45 RADIATA MSG8 STRESS GRADED H1.2 KD *EMS*</t>
  </si>
  <si>
    <t>140 X 45 RADIATA MSG8 STRESS GRADED H1.2 KD 4.2M</t>
  </si>
  <si>
    <t>140 X 45 RADIATA MSG8 STRESS GRADED H1.2 KD 5.4M</t>
  </si>
  <si>
    <t>140 X 45 RADIATA MSG8 STRESS GRADED H1.2 KD 6.0M</t>
  </si>
  <si>
    <t>140 X 45 RADIATA MSG8 STRESS GRADED H3.2 KD *EMS*</t>
  </si>
  <si>
    <t>140 X 45 RADIATA MSG8 STRESS GRADED H3.2 KD 4.8M</t>
  </si>
  <si>
    <t>140 X 45 RADIATA MSG8 STRESS GRADED H3.2 KD 5.4M</t>
  </si>
  <si>
    <t>140 X 45 RADIATA MSG8 STRESS GRADED H3.2 KD 6.0M</t>
  </si>
  <si>
    <t>140 X 45 RAD SG8 VERIFIED H3.2 WET MG  *EMS*</t>
  </si>
  <si>
    <t>140 X 45 RAD SG8 VERIFIED H3.2 WET MG 3.6M</t>
  </si>
  <si>
    <t>140 X 45 RAD SG8 VERIFIED H3.2 WET MG 4.2M</t>
  </si>
  <si>
    <t>140 X 45 RAD SG8 VERIFIED H3.2 WET MG 4.8M</t>
  </si>
  <si>
    <t>140 X 45 RAD SG8 VERIFIED H3.2 WET MG 5.4M</t>
  </si>
  <si>
    <t>140 X 45 RAD SG8 VERIFIED H3.2 WET MG 6.0M</t>
  </si>
  <si>
    <t>140 X 90 GLULAM BEAM NON VISUAL H3.2 KD GL8 PER METRE</t>
  </si>
  <si>
    <t>14218ALBBWB61</t>
  </si>
  <si>
    <t>JENKIN A-LIGN BEVELBACK WEATHERBOARD 142 X 18MM 6.1M   04564</t>
  </si>
  <si>
    <t>150 X 100 MACROCARPA SLEEPER RS 2.1</t>
  </si>
  <si>
    <t>150 X 100 RAD SG8 WET VERIFIED BEAM H4 MG 0-6M</t>
  </si>
  <si>
    <t>150 X 100 RAD SG8 WET VERIFIED BEAM H4 RS 0-6M</t>
  </si>
  <si>
    <t>150100RVH5MG06</t>
  </si>
  <si>
    <t>150 X 100 RAD SG8 WET VERIFIED BEAM H5 MG 0-6M</t>
  </si>
  <si>
    <t>150 X 100 RAD SG8 WET VERIFIED BEAM H5 MG  6.3-7.2M</t>
  </si>
  <si>
    <t>150 X 12 CEDAR PC1 TG&amp;V A/DRIED HP87</t>
  </si>
  <si>
    <t>150 X 19 RAD MERCH H3.2 RS 1.5M  CTL PALING</t>
  </si>
  <si>
    <t>150 X 19 RAD MERCH H3.2 RS 1.8M  CTL PALING</t>
  </si>
  <si>
    <t>150 X 25 (140 X 18) CEDAR PC1 D4S A/DRIED HP104</t>
  </si>
  <si>
    <t>150 X 25 CEDAR PC1 FASCIA AF DF   HP69</t>
  </si>
  <si>
    <t>150 X 25 CEDAR PC1 FASCIA AF BSF HP69</t>
  </si>
  <si>
    <t>150 X 25 CEDAR PC1 SAWN KD</t>
  </si>
  <si>
    <t>150 X 25 CEDAR  PC1 MXD GRN  S/L W/BD HP51 SHIPLAP DF</t>
  </si>
  <si>
    <t>150 X 25 CEDAR PC1 MXD GRN SHIPLAP  W/BOARD HP55 BSF</t>
  </si>
  <si>
    <t>150 X 25 CEDAR PC1 MXD GRN BEVEL BACK W/BD DF HP61</t>
  </si>
  <si>
    <t>150 X 25 CEDAR PC1 MXD GRN RUSTIC W/BD HP67 BSF</t>
  </si>
  <si>
    <t>150 X 25 RAD BOXING UT RS</t>
  </si>
  <si>
    <t>150 X 25 RAD CLEARS H3.2 TG/TGV REVERSIBLE</t>
  </si>
  <si>
    <t>150 X 25 RAD CLRS H3.1 D4 KD</t>
  </si>
  <si>
    <t>15025RACLH3TGVK</t>
  </si>
  <si>
    <t>150 X 25 RAD CLRS H3.1 TG&amp;V KD</t>
  </si>
  <si>
    <t>150 X 25 RAD CLRS UT D4 KD</t>
  </si>
  <si>
    <t>15025RACLUTTGVK</t>
  </si>
  <si>
    <t>150 X 25 RAD CLRS UT TG&amp;V KD</t>
  </si>
  <si>
    <t>150 X 25 RAD DG H3.1 D4 KD</t>
  </si>
  <si>
    <t>15025RADGUTD4KD</t>
  </si>
  <si>
    <t>150 X 25 RAD DG UT D4 KD</t>
  </si>
  <si>
    <t>136 X 19 RAD FJ UT KD GROOVED JAMB M62DLF (90 &amp; 94MM)</t>
  </si>
  <si>
    <t>150 X 25 RAD FJ H3.1 D4 KD</t>
  </si>
  <si>
    <t>150 X 25 RAD FJ H3.1 D4 PREPRIMED</t>
  </si>
  <si>
    <t>150 X 25 RAD FJ H3.1 FASCIA     PREPRIMED NO.86</t>
  </si>
  <si>
    <t>15025RAFJVWB84P</t>
  </si>
  <si>
    <t>15025RAFJWBBB61</t>
  </si>
  <si>
    <t>15025RAFJWBRBPP</t>
  </si>
  <si>
    <t>150 X 25 RADIATA MERCH GRADE H3.2 RS 1.2M PALING</t>
  </si>
  <si>
    <t>150 X 25 RADIATA MERCH GRADE H3.2 RS 1.5M PALING</t>
  </si>
  <si>
    <t>150 X 25 RADIATA MERCH GRADE H3.2 RS 1.8M PALING</t>
  </si>
  <si>
    <t>150 X 25 RADIATA MERCH GRADE H3.2 RS 2.1M PALING</t>
  </si>
  <si>
    <t>150 X 23 RAD MERCH H4 RS *EMS*</t>
  </si>
  <si>
    <t>150 X 23 RADIATA MERCH GRADE H4 RS 4.8M</t>
  </si>
  <si>
    <t>150 X 23 RADIATA MERCH GRADE H4 RS 5.4M</t>
  </si>
  <si>
    <t>150 X 23 RADIATA MERCH GRADE H4 RS 6.0M</t>
  </si>
  <si>
    <t>150 X 25 RAD FJ H3.1 D4 PP  6.1M LGTH</t>
  </si>
  <si>
    <t>15025RFJWB84P61</t>
  </si>
  <si>
    <t>136 X 30 RAD CLEARS UT GROOVED JAMB  (94MM)</t>
  </si>
  <si>
    <t>150 X 40 RAD CLRS H3.1 D4 KD</t>
  </si>
  <si>
    <t>150 X 40 RAD CLRS UT D4 KD</t>
  </si>
  <si>
    <t>136 X 30 RAD FJ UT KD GROOVED JAMB M62CLF (90 &amp; 94MM)</t>
  </si>
  <si>
    <t>150 X 40 RAD FJ H3.1 FASCIA PP  NO.90</t>
  </si>
  <si>
    <t>15040RAFJH3JKDR</t>
  </si>
  <si>
    <t>135 X 30 RAD FJ H3.1 KD REBATED JAMB M68ALF</t>
  </si>
  <si>
    <t>150 X 40 RAD MERCH H3.2 RS</t>
  </si>
  <si>
    <t>150 X 40 RAD MERCH H3.2 RS 4.8M RAILS</t>
  </si>
  <si>
    <t>150 X 40 RAD MERCH H3.2 RS 6.0M RAILS</t>
  </si>
  <si>
    <t>150 X 40 RAD FJ H3.1 FASCIA PP  NO.90   6.1M LGTH</t>
  </si>
  <si>
    <t>150 X 40 RADIATA PREMIUM GRADE H3.2 DECKING  G/TREAD</t>
  </si>
  <si>
    <t>15040RPH3MG</t>
  </si>
  <si>
    <t>150 X 40 RADIATA PREMIUM GRADE DECKING SMOOTH M/G</t>
  </si>
  <si>
    <t>150 X 50 (140 X 39) CEDAR PC1 D4S A/DRIED HP113</t>
  </si>
  <si>
    <t>150 X 50 CEDAR PC1 SAWN KD</t>
  </si>
  <si>
    <t>150 X 50 RAD NO2 RAIL H3.2 RS 6.0M</t>
  </si>
  <si>
    <t>150 X 50 RAD CLRS H3.1 D4 KD</t>
  </si>
  <si>
    <t>150 X 50 RAD CLRS UT D4 KD</t>
  </si>
  <si>
    <t>150 X 50 RAD NO2 RAIL H3.2 RS</t>
  </si>
  <si>
    <t>150 X 50 RAD NO2 RAIL H3.2 RS 4.8M</t>
  </si>
  <si>
    <t>150 X 50 RADIATA RETAINING WALL H4 TG&amp;V FINE GROOVED</t>
  </si>
  <si>
    <t>150 X 50 RADIATA RETAINING WALL H4 TG&amp;V FINE GROOVED 4.8M</t>
  </si>
  <si>
    <t>150 X 50 RADIATA RETAINING WALL H4 TG&amp;V FINE GROOVED 5.4M</t>
  </si>
  <si>
    <t>150 X 50 RAD SG8 VERIFIED H4 WET RS  *EMS*</t>
  </si>
  <si>
    <t>150 X 50 RAD SG8 VERIFIED H4 WET RS 4.8M</t>
  </si>
  <si>
    <t>150 X 50 RAD SG8 VERIFIED H4 WET RS 5.4M</t>
  </si>
  <si>
    <t>150 X 50 RAD SG8 VERIFIED H4 WET RS 6.0M</t>
  </si>
  <si>
    <t>15075RVH4MG06</t>
  </si>
  <si>
    <t>150 X 75 RAD SG8 VERIFIED BEAM H4 MG  0-6M</t>
  </si>
  <si>
    <t>150 X 75 RAD SG8 WET VERIFIED BEAM H4 RS  0-6M</t>
  </si>
  <si>
    <t>150 X 75 RAD SG8 WET VERIFIED BEAM H5 MG  0-6M</t>
  </si>
  <si>
    <t>180 X 180 RADIATA GLULAM POST VISUAL H3.2 KD GL8 PER METRE</t>
  </si>
  <si>
    <t>180 X 180 RADIATA GLULAM POST VISUAL H5 KD GL8 PER METRE</t>
  </si>
  <si>
    <t>180180RLPV8524</t>
  </si>
  <si>
    <t>180 X 180 RADIATA GLULAM POST VISUAL H5 KD GL8 2.4M</t>
  </si>
  <si>
    <t>180180RLPV8527</t>
  </si>
  <si>
    <t>180 X 180 RADIATA GLULAM POST VISUAL H5 KD GL8 2.7M</t>
  </si>
  <si>
    <t>180 X 180 RADIATA GLULAM POST VISUAL H5 KD GL8 3.0M</t>
  </si>
  <si>
    <t>180 X 180 RADIATA GLULAM POST VISUAL H5 KD GL8 3.6M</t>
  </si>
  <si>
    <t>180 X 180 RADIATA GLULAM POST VISUAL H5 KD GL8 4.2M</t>
  </si>
  <si>
    <t>180 X 180 RADIATA GLULAM POST VISUAL H5 KD GL8 4.8M</t>
  </si>
  <si>
    <t>NIAGARA ENVIRA RAD FJ H3.1 187X18 B/BCK WEATHERBOARD PP 6.1M</t>
  </si>
  <si>
    <t>190 X 112 GLULAM BEAM VISUAL H3.2 KD GL8 PER METRE</t>
  </si>
  <si>
    <t>190 X 135 GLULAM BEAM VISUAL H3.2 KD GL8 PER METRE</t>
  </si>
  <si>
    <t>190 X 42 GLULAM BEAM VISUAL H3.2 KD GL8 SS PER METRE</t>
  </si>
  <si>
    <t>190 X 45 RADIATA MSG8 STRESS GRADED H1.2  KD *EMS*</t>
  </si>
  <si>
    <t>190 X 45 RADIATA MSG8 STRESS GRADED H1.2 KD 3.6M</t>
  </si>
  <si>
    <t>190 X 45 RADIATA MSG8 STRESS GRADED H1.2 KD 4.2M</t>
  </si>
  <si>
    <t>190 X 45 RADIATA MSG8 STRESS GRADED H1.2 KD 4.8M</t>
  </si>
  <si>
    <t>190 X 45 RADIATA MSG8 STRESS GRADED H1.2 KD 5.4M</t>
  </si>
  <si>
    <t>190 X 45 RADIATA MSG8 STRESS GRADED H1.2 KD 6.0M</t>
  </si>
  <si>
    <t>190 X 45 RADIATA MSG8 STRESS GRADED H3.2  KD *EMS*</t>
  </si>
  <si>
    <t>190 X 45 RADIATA MSG8 STRESS GRADED H3.2 KD 3.6M</t>
  </si>
  <si>
    <t>190 X 45 RADIATA MSG8 STRESS GRADED H3.2 KD 4.2M</t>
  </si>
  <si>
    <t>190 X 45 RADIATA MSG8 STRESS GRADED H3.2 KD 4.8M</t>
  </si>
  <si>
    <t>190 X 45 RADIATA MSG8 STRESS GRADED H3.2 KD 5.4M</t>
  </si>
  <si>
    <t>190 X 45 RAD SG8 VERIFIED H3.2 WET MG  *EMS*</t>
  </si>
  <si>
    <t>190 X 45 RAD SG8 VERIFIED H3.2 WET MG 3.6M</t>
  </si>
  <si>
    <t>190 X 45 RAD SG8 VERIFIED H3.2 WET MG 4.2M</t>
  </si>
  <si>
    <t>190 X 45 RAD SG8 VERIFIED H3.2 WET MG 4.8M</t>
  </si>
  <si>
    <t>190 X 45 RAD SG8 VERIFIED H3.2 WET MG 5.4M</t>
  </si>
  <si>
    <t>190 X 45 RAD SG8 VERIFIED H3.2 WET MG 6.0M</t>
  </si>
  <si>
    <t>190 X 90 GLULAM BEAM NON VISUAL H3.2 KD GL8 PER METRE</t>
  </si>
  <si>
    <t>200 X 100 MACROCARPA SLEEPER RS 2.1</t>
  </si>
  <si>
    <t>200 X 100 RAD SG8 WET VERIFIED BEAM H4 MG 0-6M</t>
  </si>
  <si>
    <t>200100RVH4RS06</t>
  </si>
  <si>
    <t>200 X 100 RAD SG8 VERIFIED BEAM H4 RS 0-6M</t>
  </si>
  <si>
    <t>200100RVH5MG06</t>
  </si>
  <si>
    <t>200 X 100 RAD SG8 WET VERIFIED BEAM H5 MG 0-6M</t>
  </si>
  <si>
    <t>200100RVH5RS67</t>
  </si>
  <si>
    <t>200 X 100 RAD SG8 WET VERIFIED BEAM H5 RS 6.3-7.2M</t>
  </si>
  <si>
    <t>200 X 150 RAD NO 1 BEAM H4 RS 0-6M</t>
  </si>
  <si>
    <t>200 X 25 CEDAR PC1 MXD GRN BEVEL BACK W/BOARD BSF HP62</t>
  </si>
  <si>
    <t>20025CECLUTFSKD</t>
  </si>
  <si>
    <t>200 X 22 CEDAR PC1 HP70 FASCIA AF DF</t>
  </si>
  <si>
    <t>20025CECLWB52</t>
  </si>
  <si>
    <t>200 X 25 CEDAR PC1 MXD GRN SHIPLAP  W/BOARD DF HP52</t>
  </si>
  <si>
    <t>200 X 25 CEDAR PC1 MXD GRN HP54 DF SHIPLAP W/BD</t>
  </si>
  <si>
    <t>20025CECLWB68</t>
  </si>
  <si>
    <t>200 X 25 CEDAR PC1 MXD GRN RUSTIC W/BOARD DF HP68</t>
  </si>
  <si>
    <t>200 X 25 CEDAR PC1 MXD GRN RUSTIC W/BOARD BSF HP68</t>
  </si>
  <si>
    <t>200 X 25 RAD BOX UT RS</t>
  </si>
  <si>
    <t>200 X 25 RAD CLRS H3.1 D4 KD</t>
  </si>
  <si>
    <t>200 X 25 RAD CLRS UT D4 KD</t>
  </si>
  <si>
    <t>200 X 25 RAD DG H3.1 D4 KD</t>
  </si>
  <si>
    <t>20025RADGH3WBBB</t>
  </si>
  <si>
    <t>20025RADGUTD4KD</t>
  </si>
  <si>
    <t>200 X 25 RAD DG UT D4 KD</t>
  </si>
  <si>
    <t>200 X 25 RAD FJ H3.1 SCALLOP RUSTICATED W/BOARD PP 6.1M</t>
  </si>
  <si>
    <t>20025RAFJH3D4PP</t>
  </si>
  <si>
    <t>200 X 25 RAD FJ H3.1 D4 P/PRIMED</t>
  </si>
  <si>
    <t>200 X 25 RAD FJ H3.1 FASCIA PP  NO.85</t>
  </si>
  <si>
    <t>20025RAFJWBSLPP</t>
  </si>
  <si>
    <t>200 X 25 RAD MERCH H4 RS  *EMS*</t>
  </si>
  <si>
    <t>200 X 25 RAD MERCH H4 RS  6.0M LGTH</t>
  </si>
  <si>
    <t>20025RFJH3D4P54</t>
  </si>
  <si>
    <t>200 X 25 RAD FJ H3.1 D4 PP  5.4M LGTH</t>
  </si>
  <si>
    <t>200 X 25 RAD GARRISON FJ H3.1 W/BRD B/BACK PP 187MM PER MTR</t>
  </si>
  <si>
    <t>200 X 40 CEDAR PC1 HP72 FASCIA BSF A/DRIED</t>
  </si>
  <si>
    <t>200 X 40 CEDAR PC1 HP72 FASCIA DF A/DRIED</t>
  </si>
  <si>
    <t>200 X 40 RAD CLRS H3.1 D4 KD</t>
  </si>
  <si>
    <t>200 X 40 RAD FJ H3.1 FASCIA PP  NO.89</t>
  </si>
  <si>
    <t>200 X 40 RAD FJ H3.1 FASCIA PP  NO.89   6.1M LGTH</t>
  </si>
  <si>
    <t>200 X 50 CEDAR PC1 SAWN A/DRIED</t>
  </si>
  <si>
    <t>200 X 50 CEDAR PC1 SAWN KD</t>
  </si>
  <si>
    <t>200 X 50 RAD NO 2 H4 RS 4.8M</t>
  </si>
  <si>
    <t>200 X 50 RAD NO 2 H4 RS  5.4M</t>
  </si>
  <si>
    <t>200 X 50 RAD NO 2 H4 RS  6.0M</t>
  </si>
  <si>
    <t>200 X 50 RAD CLRS H3.1 D4 KD</t>
  </si>
  <si>
    <t>200 X 50 RAD NO 2 H4 RS *EMS*</t>
  </si>
  <si>
    <t>200 X 50 RADIATA RETAINING WALL H4 TG&amp;V FINE GROOVED  *EMS*</t>
  </si>
  <si>
    <t>200 X 50 RADIATA RETAINING WALL H4 TG&amp;V FINE GROOVED 4.8M</t>
  </si>
  <si>
    <t>200 X 50 RADIATA RETAINING WALL H4 TG&amp;V FINE GROOVED 5.4M</t>
  </si>
  <si>
    <t>200 X 50 RAD SG8 VERIFIED H4 WET RS  *EMS*</t>
  </si>
  <si>
    <t>200 X 50 RAD SG8 VERIFIED H4 WET RS 4.8M</t>
  </si>
  <si>
    <t>20050RVH4RS54</t>
  </si>
  <si>
    <t>200 X 50 RAD SG8 VERIFIED H4 WET RS 5.4M</t>
  </si>
  <si>
    <t>200 X 50 RAD SG8 VERIFIED H4 WET RS 6.0M</t>
  </si>
  <si>
    <t>20075RVH4MG06</t>
  </si>
  <si>
    <t>200 X 75 RAD SG8 WET VERIFIED BEAM H4 MG  0-6M</t>
  </si>
  <si>
    <t>20075RVH4RS06</t>
  </si>
  <si>
    <t>200 X 75 RAD SG8 WET VERIFIED BEAM H4 RS  0-6M</t>
  </si>
  <si>
    <t>240 X 45 RADIATA MSG8 STRESS GRADED H1.2 KD *EMS*</t>
  </si>
  <si>
    <t>240 X 45 RADIATA MSG8 STRESS GRADED H1.2 KD 6.0M</t>
  </si>
  <si>
    <t>240 X 45 RADIATA MSG8 STRESS GRADED H3.2 KD *EMS*</t>
  </si>
  <si>
    <t>240 X 45 RADIATA MSG8 STRESS GRADED H3.2 KD 3.6M</t>
  </si>
  <si>
    <t>240 X 45 RADIATA MSG8 STRESS GRADED H3.2 KD 4.2M</t>
  </si>
  <si>
    <t>240 X 45 RADIATA MSG8 STRESS GRADED H3.2 KD 5.4M</t>
  </si>
  <si>
    <t>240 X 45 RADIATA MSG8 STRESS GRADED H3.2 KD 6.0M</t>
  </si>
  <si>
    <t>240 X 45 RAD SG8 VERIFIED H3.2 WET MG  *EMS*</t>
  </si>
  <si>
    <t>240 X 45 RAD SG8 VERIFIED H3.2 WET MG 3.6M</t>
  </si>
  <si>
    <t>240 X 45 RAD SG8 VERIFIED H3.2 WET MG 4.2M</t>
  </si>
  <si>
    <t>240 X 45 RAD SG8 VERIFIED H3.2 WET MG 4.8M</t>
  </si>
  <si>
    <t>240 X 45 RAD SG8 VERIFIED H3.2 WET MG 5.4M</t>
  </si>
  <si>
    <t>240 X 45 RAD SG8 VERIFIED H3.2 WET MG 6.0M</t>
  </si>
  <si>
    <t>240 X 88 GLULAM BEAM VISUAL H3.2 KD GL8 PER METRE</t>
  </si>
  <si>
    <t>250100RVH4MG06</t>
  </si>
  <si>
    <t>250 X 100 RAD SG8 WET VERIFIED BEAM H4 MG 0-6M</t>
  </si>
  <si>
    <t>250 X 100 RAD SG8 WET VERIFIED BEAM H4 RS 0-6M</t>
  </si>
  <si>
    <t>250 X 100 RAD SG8 WET VERIFIED BEAM H5 RS 0-6M</t>
  </si>
  <si>
    <t>250 X 25 RAD CLRS H3.1 D4 KD</t>
  </si>
  <si>
    <t>250 X 25 RAD CLRS UT D4 KD</t>
  </si>
  <si>
    <t>25025RADGH3D4KD</t>
  </si>
  <si>
    <t>250 X 25 RAD DG H3.1 D4 KD</t>
  </si>
  <si>
    <t>25025RADGUTD4KD</t>
  </si>
  <si>
    <t>250 X 25 RAD DG UT D4 KD</t>
  </si>
  <si>
    <t>250 X 25 RAD FJ H3.1 FASCIA PP  NO.85A</t>
  </si>
  <si>
    <t>250 X 25 RAD FJ H3.1 FASCIA PP NO.85A 6.1 LGTH</t>
  </si>
  <si>
    <t>250 X 40 CEDAR PC1 FASCIA BSF A/DRIED HP73</t>
  </si>
  <si>
    <t>250 X 40 RAD FJ H3.1 FASCIA PP  NO.89A</t>
  </si>
  <si>
    <t>250 X 40 RAD FJ H3.1 FASCIA PP NO.89A 6.1 LGTH</t>
  </si>
  <si>
    <t>250 X 50 CEDAR PC1 SAWN KD</t>
  </si>
  <si>
    <t>25050RVH4RS</t>
  </si>
  <si>
    <t>250 X 50 RAD SG8 VERIFIED H4 WET RS  *EMS*</t>
  </si>
  <si>
    <t>25050RVH4RS48</t>
  </si>
  <si>
    <t>250 X 50 RAD SG8 VERIFIED H4 WET RS 4.8M</t>
  </si>
  <si>
    <t>25050RVH4RS54</t>
  </si>
  <si>
    <t>250 X 50 RAD SG8 VERIFIED H4 WET RS 5.4M</t>
  </si>
  <si>
    <t>250 X 50 RAD SG8 VERIFIED H4 WET RS 6.0M</t>
  </si>
  <si>
    <t>250 X 75 (240 X 70) RADIATA SG8 VERIFIED H3.1 DRY D4S 4.8M</t>
  </si>
  <si>
    <t>2525RAH3B18</t>
  </si>
  <si>
    <t>22 X 22 RAD H3 TRELLIS BEADING 1.8M</t>
  </si>
  <si>
    <t>2525RAH3B24</t>
  </si>
  <si>
    <t>22 X 22 RAD H3 TRELLIS BEADING 2.4M</t>
  </si>
  <si>
    <t>290 X 135 GLULAM BEAM VISUAL H3.2 KD GL8 PER METRE</t>
  </si>
  <si>
    <t>290 X 45 RADIATA MSG8 STRESS GRADED H1.2 KD *EMS*</t>
  </si>
  <si>
    <t>290 X 45 RADIATA MSG8 STRESS GRADED H1.2 KD 3.6M</t>
  </si>
  <si>
    <t>290 X 45 RADIATA MSG8 STRESS GRADED H1.2 KD 4.2M</t>
  </si>
  <si>
    <t>290 X 45 RADIATA MSG8 STRESS GRADED H1.2 KD 4.8M</t>
  </si>
  <si>
    <t>290 X 45 RADIATA MSG8 STRESS GRADED H1.2 KD 5.4M</t>
  </si>
  <si>
    <t>290 X 45 RADIATA MSG8 STRESS GRADED H1.2 KD 6.0M</t>
  </si>
  <si>
    <t>290 X 45 RADIATA MSG8 STRESS GRADED H3.2 KD *EMS*</t>
  </si>
  <si>
    <t>290 X 45 RADIATA MSG8 STRESS GRADED H3.2 KD 3.6M</t>
  </si>
  <si>
    <t>290 X 45 RADIATA MSG8 STRESS GRADED H3.2 KD 4.2M</t>
  </si>
  <si>
    <t>290 X 45 RADIATA MSG8 STRESS GRADED H3.2 KD 4.8M</t>
  </si>
  <si>
    <t>290 X 45 RADIATA MSG8 STRESS GRADED H3.2 KD 5.4M</t>
  </si>
  <si>
    <t>290 X 45 RADIATA MSG8 STRESS GRADED H3.2 KD 6.0M</t>
  </si>
  <si>
    <t>290 X 45 RAD SG8 VERIFIED H3.2 WET MG  *EMS*</t>
  </si>
  <si>
    <t>290 X 45 RAD SG8 VERIFIED H3.2 WET MG 3.6M</t>
  </si>
  <si>
    <t>290 X 45 RAD SG8 VERIFIED H3.2 WET MG 4.2M</t>
  </si>
  <si>
    <t>290 X 45 RAD SG8 VERIFIED H3.2 WET MG 4.8M</t>
  </si>
  <si>
    <t>290 X 45 RAD SG8 VERIFIED H3.2 WET MG 5.4M</t>
  </si>
  <si>
    <t>290 X 45 RAD SG8 VERIFIED H3.2 WET MG 6.0M</t>
  </si>
  <si>
    <t>290 X 90 GLULAM BEAM NON VISUAL H3.2 KD GL12 PER METRE</t>
  </si>
  <si>
    <t>290 X 90 GLULAM BEAM NON VISUAL H3.2 KD GL8 PER METRE</t>
  </si>
  <si>
    <t>300 X 25 RAD CLRS H3.1 D4 KD</t>
  </si>
  <si>
    <t>30025RACLUTD4KD</t>
  </si>
  <si>
    <t>300 X 25 RAD CLRS UT D4 KD</t>
  </si>
  <si>
    <t>300 X 25 RAD FJ H3.1 FASCIA PP NO.89C</t>
  </si>
  <si>
    <t>30025RFJH3FSP61</t>
  </si>
  <si>
    <t>300 X 25 RAD FJ H3.1 FASCIA PP NO.89C 6.1M LGTH</t>
  </si>
  <si>
    <t>300 X 40 RAD FJ H3.1 FASCIA PP  NO.89B</t>
  </si>
  <si>
    <t>30040RFJH3FSP61</t>
  </si>
  <si>
    <t>300 X 40 RAD FJ H3.1 FASCIA PP 6.1M LGTH</t>
  </si>
  <si>
    <t>300 X 50 CEDAR PC1 SAWN KD</t>
  </si>
  <si>
    <t>300 X 50 RAD SG8 VERIFIED H4 WET RS  *EMS*</t>
  </si>
  <si>
    <t>30050RVH4RS48</t>
  </si>
  <si>
    <t>300 X 50 RAD SG8 VERIFIED H4 WET RS 4.8M</t>
  </si>
  <si>
    <t>30050RVH4RS54</t>
  </si>
  <si>
    <t>300 X 50 RAD SG8 VERIFIED H4 WET RS 5.4M</t>
  </si>
  <si>
    <t>300 X 50 RAD SG8 VERIFIED H4 WET RS 6.0M</t>
  </si>
  <si>
    <t>315 X 90 GLULAM BEAM NON VISUAL H3.2 KD GL12 PER METRE</t>
  </si>
  <si>
    <t>315 X 90 GLULAM BEAM NON VISUAL H3.2 KD GL8 PER METRE</t>
  </si>
  <si>
    <t>360 X 90 GLULAM BEAM NON VISUAL H3.2 KD GL12 PER METRE</t>
  </si>
  <si>
    <t>40X10MM RAD TRELLIS BATTEN    MRCH H3.2 RS</t>
  </si>
  <si>
    <t>42 X 42 KWILA KD BALUSTER   1.2M</t>
  </si>
  <si>
    <t>45X20 CAVITY BATTEN FJ MERCH H3.1 D2S 5.4M</t>
  </si>
  <si>
    <t>50 X 21 RAD SOLID MERCH H3.1 D2F CAVITY BATTEN</t>
  </si>
  <si>
    <t>50 X 25 (39 X 18) CEDAR PC1 D4S A/DRIED HP101</t>
  </si>
  <si>
    <t>5025RACLH32DKD</t>
  </si>
  <si>
    <t>50 X 25 RAD CLRS H3.2 D4 KD</t>
  </si>
  <si>
    <t>50 X 25 RAD CLRS H3.1 D4 KD</t>
  </si>
  <si>
    <t>50 X 25 RAD CLRS UT D4 KD</t>
  </si>
  <si>
    <t>50 X 25 RAD DG H3.1 D4 KD</t>
  </si>
  <si>
    <t>5025RADGH3VBSF</t>
  </si>
  <si>
    <t>50 X 25 RAD DG LOSP H3.1 B/SAWN FACE W/GROOVE BATTEN</t>
  </si>
  <si>
    <t>5025RADGUTD4KD</t>
  </si>
  <si>
    <t>50 X 25 RAD DG UT D4 KD</t>
  </si>
  <si>
    <t>5025RAMEH32CBKD</t>
  </si>
  <si>
    <t>50 X 25 RAD MERCH H3.2 KD BATTEN</t>
  </si>
  <si>
    <t>50 x 25 Castellated Cavity Batten 2.7m length</t>
  </si>
  <si>
    <t>50 X 40 RAD CLRS H3.1 D4 KD</t>
  </si>
  <si>
    <t>50 X 40 RAD CLRS UT D4 KD</t>
  </si>
  <si>
    <t>50 X 40 RAD NO 1 H3.2 MG 1.2M  BALUSTER  CTL</t>
  </si>
  <si>
    <t>50 X 40 RADIATA UTILITY GRADE H1.2 R/SAWN</t>
  </si>
  <si>
    <t>50 X 50 (39 X 39) CEDAR PC1 D4S A/DRIED HP110</t>
  </si>
  <si>
    <t>50 X 50 BALUSTER H3.2 KD 1.2M</t>
  </si>
  <si>
    <t>50 X 50 BALUSTERS H3.2 KD 930MM</t>
  </si>
  <si>
    <t>50 X 50 RAD CLRS H3.1 D4 KD</t>
  </si>
  <si>
    <t>50 X 50 RAD CLRS UT D4 KD</t>
  </si>
  <si>
    <t>50 X 50  RADIATA UTILITY GRADE H1.2 MG</t>
  </si>
  <si>
    <t>50 X 50 RADIATA UTILITY GRADE H1.2 R/SAWN</t>
  </si>
  <si>
    <t>50 X 50 RADIATA UTILITY GRADE H3.2 MG</t>
  </si>
  <si>
    <t>6535RAH3UMFC</t>
  </si>
  <si>
    <t>65 X 35 RADIATA FENCE CAPPING U-MOULD H3.2 CP3</t>
  </si>
  <si>
    <t>68 X 35 RADIATA H1.2  CEIL/BATTEN</t>
  </si>
  <si>
    <t>70 X 35 RADIATA H1.2 FJ CEIL/BATTEN</t>
  </si>
  <si>
    <t>70X45 RADIATA MSG6 STRESS GRADED H1.2 KD 6.0M LGTH S.I. ONLY</t>
  </si>
  <si>
    <t>70 X 45 RADIATA MSG8 STRESS GRADED H1.2 KD 3.6M</t>
  </si>
  <si>
    <t>70 X 45 RADIATA MSG8 STRESS GRADED H1.2 KD 4.2M</t>
  </si>
  <si>
    <t>70 X 45 RADIATA MSG8 STRESS GRADED H1.2 KD 4.8M</t>
  </si>
  <si>
    <t>70 X 45 RADIATA MSG8 STRESS GRADED H1.2 KD 6.0M</t>
  </si>
  <si>
    <t>70 X 45 RADIATA MSG8 STRESS GRADED H3.2 KD *EMS*</t>
  </si>
  <si>
    <t>70 X 45 RADIATA MSG8 STRESS GRADED H3.2 KD 3.6M</t>
  </si>
  <si>
    <t>70 X 45 RADIATA MSG8 STRESS GRADED H3.2 KD 4.2M</t>
  </si>
  <si>
    <t>70 X 45 RADIATA MSG8 STRESS GRADED H3.2 KD 4.8M</t>
  </si>
  <si>
    <t>70 X 45 RADIATA MSG8 STRESS GRADED H3.2 KD 5.4M</t>
  </si>
  <si>
    <t>70 X 45 RADIATA MSG8 STRESS GRADED H3.2 KD 6.0M</t>
  </si>
  <si>
    <t>75 X 22 CEDAR PC1 COVER BATTEN BSF HP201 RANDOM</t>
  </si>
  <si>
    <t>75 X 25 CEDAR PC1 MXD GRN BATTEN BSF A/DRIED HP123</t>
  </si>
  <si>
    <t>7525CECLUTD4KD</t>
  </si>
  <si>
    <t>75 X 25 (65 X 18) CEDAR PC1 D4S A/DRIED HP102</t>
  </si>
  <si>
    <t>75 X 25 RAD CLRS H3.1 D4 KD</t>
  </si>
  <si>
    <t>75 X 25 RAD CLRS UT D4 KD</t>
  </si>
  <si>
    <t>75 X 25 RAD DG H3.1 D4 KD</t>
  </si>
  <si>
    <t>75 X 25 RAD DG H3.1 GRVD KD VERTICAL GROOVED BATTEN D4S</t>
  </si>
  <si>
    <t>75 X 25 RAD GOTHIC PICKET KD DRESSING GRADE H3.2 1.2M CTL</t>
  </si>
  <si>
    <t>75 X 25 RAD DG LOSP H3.1 B/SAWN FACE W/GROOVE BATTEN</t>
  </si>
  <si>
    <t>75 X 25 RAD FJ H3.1 D4 KD</t>
  </si>
  <si>
    <t>75 X 25 RAD FJ H3.1 D4 PREPRIMED</t>
  </si>
  <si>
    <t>75 X 25 RAD M&amp;B H3 BS KD      GROOVED BATTEN</t>
  </si>
  <si>
    <t>75 X 25 RAD MERCH H4 RS</t>
  </si>
  <si>
    <t>75 X 25 RAD GOTHIC PICKET H3.2 MERCH 1.2M</t>
  </si>
  <si>
    <t>75 X 25 RAD GOTHIC PICKET H3.2 MERCH 1.5M</t>
  </si>
  <si>
    <t>7525RAMH3PKB15</t>
  </si>
  <si>
    <t>75 X 25 RAD BLANK PICKET H3.2 MERCH GRADE 1.5M</t>
  </si>
  <si>
    <t>75 X 25 RAD FJ H3.1 D4 PP  6.1M LGTH</t>
  </si>
  <si>
    <t>7540RACLH3D4KD</t>
  </si>
  <si>
    <t>75 X 40 RAD CLRS H3.1 D4 KD</t>
  </si>
  <si>
    <t>75 x 40 FENCE CAP RAD N0 1 H3</t>
  </si>
  <si>
    <t>75 X 50 RAD CLRS H3.1 D4 KD</t>
  </si>
  <si>
    <t>75 X 50 RAD FENCE CAP NO.1 H3.2</t>
  </si>
  <si>
    <t>75 X 50 RAD SG8 VERIFIED H4 WET RS</t>
  </si>
  <si>
    <t>87 X 18 RAD FJ H3 P/P REVERSIBLE BOX CNR PER MTR</t>
  </si>
  <si>
    <t>88 X 88 RADIATA GLULAM POST VISUAL H3.2 KD GL8 PER METRE</t>
  </si>
  <si>
    <t>88 X 88 RADIATA GLULAM POST VISUAL H3.2 KD GL8 2.7M</t>
  </si>
  <si>
    <t>88 X 88 RADIATA GLULAM POST VISUAL H3.2 KD GL8 3.0M</t>
  </si>
  <si>
    <t>88 X 88 RADIATA GLULAM POST VISUAL H3.2 KD GL8 3.6M</t>
  </si>
  <si>
    <t>88 X 88 RADIATA GLULAM POST VISUAL H5 KD GL8 PER METRE</t>
  </si>
  <si>
    <t>88 X 88 RADIATA GLULAM POST VISUAL H5 KD GL8 2.4M</t>
  </si>
  <si>
    <t>88 X 88 RADIATA GLULAM POST VISUAL H5 KD GL8 2.7M</t>
  </si>
  <si>
    <t>88 X 88 RADIATA GLULAM POST VISUAL H5 KD GL8 3.0M</t>
  </si>
  <si>
    <t>88 X 88 RADIATA GLULAM POST VISUAL H5 KD GL8 3.6M</t>
  </si>
  <si>
    <t>88 X 88 RADIATA GLULAM POST VISUAL H5 KD GL8 4.2M</t>
  </si>
  <si>
    <t>88 X 88 RADIATA GLULAM POST VISUAL H5 KD GL8 4.8M</t>
  </si>
  <si>
    <t>88 X 88 RADIATA GLULAM POST VISUAL UT KD GL8 PER METRE</t>
  </si>
  <si>
    <t>90 X 10 CEDAR TG&amp;V PC1 HP808 *3.66 TO 4.57M*</t>
  </si>
  <si>
    <t>90 X 10 RAD CLRS TG&amp;V S/L</t>
  </si>
  <si>
    <t>GARAPA 90 X 19 SMOOTH DECKING KD</t>
  </si>
  <si>
    <t>9045RLF10H1</t>
  </si>
  <si>
    <t>90 X 45 RADIATA MSG10 STRESS GRADED H1.2 KD *EMS*</t>
  </si>
  <si>
    <t>9045RLF10H136</t>
  </si>
  <si>
    <t>90 X 45 RADIATA MSG10 STRESS GRADED H1.2 KD 3.6M</t>
  </si>
  <si>
    <t>9045RLF10H142</t>
  </si>
  <si>
    <t>90 X 45 RADIATA MSG10 STRESS GRADED H1.2 KD 4.2M</t>
  </si>
  <si>
    <t>9045RLF10H148</t>
  </si>
  <si>
    <t>9045RLF10H154</t>
  </si>
  <si>
    <t>90 X 45 RADIATA MSG10 STRESS GRADED H1.2 KD 5.4M</t>
  </si>
  <si>
    <t>9045RLF10H160</t>
  </si>
  <si>
    <t>90 X 45 RADIATA MSG10 STRESS GRADED H1.2 KD 6.0M</t>
  </si>
  <si>
    <t>90 X 45 RADIATA MSG6 STRESS GRADED H1.2 KD</t>
  </si>
  <si>
    <t>90 X 45 RADIATA MSG8 STRESS GRADED H1.2 KD *EMS*</t>
  </si>
  <si>
    <t>9045RLF8H124</t>
  </si>
  <si>
    <t>90 X 45 RADIATA MSG8 STRESS GRADED H1.2 KD 2.4M</t>
  </si>
  <si>
    <t>90 X 45 RADIATA MSG8 STRESS GRADED H1.2 KD 3.0M</t>
  </si>
  <si>
    <t>90 X 45 RADIATA MSG8 STRESS GRADED H1.2 KD 3.6M</t>
  </si>
  <si>
    <t>90 X 45 RADIATA MSG8 STRESS GRADED H1.2 KD 4.2M</t>
  </si>
  <si>
    <t>90 X 45 RADIATA MSG8 STRESS GRADED H1.2 KD 6.0M</t>
  </si>
  <si>
    <t>90 X 45 RADIATA MSG8 STRESS GRADED H3.2  KD *EMS*</t>
  </si>
  <si>
    <t>90 X 45 RADIATA MSG8 STRESS GRADED H3.2 KD 3.6M</t>
  </si>
  <si>
    <t>90 X 45 RADIATA MSG8 STRESS GRADED H3.2 KD 4.2M</t>
  </si>
  <si>
    <t>90 X 45 RADIATA MSG8 STRESS GRADED H3.2 KD 5.4M</t>
  </si>
  <si>
    <t>90 X 45 RADIATA MSG8 STRESS GRADED H3.2 KD 6.0M</t>
  </si>
  <si>
    <t>9045RLFNLCF</t>
  </si>
  <si>
    <t>90 X 45 RADIATA NST UTIL CHEM FREE</t>
  </si>
  <si>
    <t>9045RLFNLCF54</t>
  </si>
  <si>
    <t>90 X 45 RADIATA NST CHEM FREE 5.4M</t>
  </si>
  <si>
    <t>90 X 45 RAD SG8 VERIFIED H3.2 WET MG  *EMS*</t>
  </si>
  <si>
    <t>90 X 45 RAD SG8 VERIFIED H3.2 WET MG 3.6M</t>
  </si>
  <si>
    <t>90 X 45 RAD SG8 VERIFIED H3.2 WET MG 4.2M</t>
  </si>
  <si>
    <t>90 X 45 RAD SG8 VERIFIED H3.2 WET MG 4.8M</t>
  </si>
  <si>
    <t>90 X 45 RAD SG8 VERIFIED H3.2 WET MG 5.4M</t>
  </si>
  <si>
    <t>90 X 45 RAD SG8 VERIFIED H3.2 WET MG 6.0M</t>
  </si>
  <si>
    <t>90 X 90 KWILA GLULAM POST FJ 2.4M LGTH</t>
  </si>
  <si>
    <t>ABACT100116IX</t>
  </si>
  <si>
    <t>NORTON 100X1.0X16.0MM INOX METAL CUT OFF WHEEL</t>
  </si>
  <si>
    <t>ABACT115122IX</t>
  </si>
  <si>
    <t>NORTON 115X1.0X22.23MM INOX METAL CUT OFF WHEEL</t>
  </si>
  <si>
    <t>ABACT125122IX</t>
  </si>
  <si>
    <t>NORTON 125X1.0X22.23MM INOX METAL CUT OFF WHEEL</t>
  </si>
  <si>
    <t>ABCLDRC12522</t>
  </si>
  <si>
    <t>NORTON CLIPPER DIAMOND CUP WHEEL 125X22MM  DRC-12522</t>
  </si>
  <si>
    <t>ABDC10016</t>
  </si>
  <si>
    <t>BLACK METAL GRINDING DISC D/C 100X6.0X16.0MM</t>
  </si>
  <si>
    <t>ABDC11522</t>
  </si>
  <si>
    <t>BLACK METAL GRINDING DISC D/C 115X6.0X22.2MM</t>
  </si>
  <si>
    <t>ABDC12522</t>
  </si>
  <si>
    <t>BLACK METAL GRINDING DISC D/C 125X6.0X22.2MM</t>
  </si>
  <si>
    <t>ABDCMA10016</t>
  </si>
  <si>
    <t>BLACK MASONRY GRINDING DISC D/C 100X6.0X16.0MM</t>
  </si>
  <si>
    <t>ABDCMA12522</t>
  </si>
  <si>
    <t>BLACK MASONRY GRINDING DISC D/C 125X6.0X22.2MM</t>
  </si>
  <si>
    <t>ABFDBP1336D</t>
  </si>
  <si>
    <t>NORTON 100MM X M10-1.50 FIBRE DISC BACK UP PAD</t>
  </si>
  <si>
    <t>ABFDBP1357A</t>
  </si>
  <si>
    <t>NORTON 125MM X M14-2.00 FIBRE DISC BACK UP PAD</t>
  </si>
  <si>
    <t>ABFDR842100P40E</t>
  </si>
  <si>
    <t>NORTON NORLINE FLAP DISC NORZON R842 100x16MM P40 EACH</t>
  </si>
  <si>
    <t>ABFDR842100P80E</t>
  </si>
  <si>
    <t>NORTON NORLINE FLAP DISC NORZON R842 100x16MM P80 EACH</t>
  </si>
  <si>
    <t>ABFDR842115P40E</t>
  </si>
  <si>
    <t>NORTON NORLINE FLAP DISC NORZON R842 115x22MM P40 EACH</t>
  </si>
  <si>
    <t>ABFDR842115P80E</t>
  </si>
  <si>
    <t>NORTON NORLINE FLAP DISC NORZON R842 115x22MM P80 EACH</t>
  </si>
  <si>
    <t>ABFDR842125P40E</t>
  </si>
  <si>
    <t>NORTON NORLINE FLAP DISC NORZON R842 125x22MM P40 EACH</t>
  </si>
  <si>
    <t>ABFDR842125P80E</t>
  </si>
  <si>
    <t>NORTON NORLINE FLAP DISC NORZON R842 125x22MM P80 EACH</t>
  </si>
  <si>
    <t>ABMA11522</t>
  </si>
  <si>
    <t>ABMA12522</t>
  </si>
  <si>
    <t>ABMA23022</t>
  </si>
  <si>
    <t>ABME10016</t>
  </si>
  <si>
    <t>ABME11522</t>
  </si>
  <si>
    <t>ABME12522</t>
  </si>
  <si>
    <t>ABME18022</t>
  </si>
  <si>
    <t>ABNCDBS12522</t>
  </si>
  <si>
    <t>CLIPPER EXPLORER+ 4X4 SEGMENTED DIAMOND BLADE 125X22.23MM</t>
  </si>
  <si>
    <t>ABNESDB18022</t>
  </si>
  <si>
    <t>NORTON ESSENTIAL SEGMENTED DIAMOND BLADE 180X25/22MM</t>
  </si>
  <si>
    <t>ABSB10061040</t>
  </si>
  <si>
    <t>NORTON R219P 100X610MM P40 CLOTH BELT</t>
  </si>
  <si>
    <t>ABSB10061060</t>
  </si>
  <si>
    <t>NORTON R219P 100X610MM P60 CLOTH BELT</t>
  </si>
  <si>
    <t>ABSB10061080</t>
  </si>
  <si>
    <t>NORTON R219P 100X610MM P80 CLOTH BELT</t>
  </si>
  <si>
    <t>ABSB755331202</t>
  </si>
  <si>
    <t>NORTON 75 X 533MM P120 SANDING BELT 2 PK</t>
  </si>
  <si>
    <t>ABSB75533402</t>
  </si>
  <si>
    <t>NORTON 75 X 533MM P40 SANDING BELT 2 PK</t>
  </si>
  <si>
    <t>ABSB75533602</t>
  </si>
  <si>
    <t>NORTON 75 X 533MM P60 SANDING BELT 2 PK</t>
  </si>
  <si>
    <t>ABSB75533802</t>
  </si>
  <si>
    <t>NORTON 75 X 533MM P80 SANDING BELT 2 PK</t>
  </si>
  <si>
    <t>ABSDF1001636</t>
  </si>
  <si>
    <t>NORTON FIBRE SANDING DISC 100X16MM P36  EACH</t>
  </si>
  <si>
    <t>ABSDF1001660</t>
  </si>
  <si>
    <t>NORTON FIBRE SANDING DISC 100X16MM P60  EACH</t>
  </si>
  <si>
    <t>ABSDF1152236</t>
  </si>
  <si>
    <t>NORTON FIBRE SANDING DISC 115X22MM P36  EACH</t>
  </si>
  <si>
    <t>ABSDF1152260</t>
  </si>
  <si>
    <t>NORTON FIBRE SANDING DISC 115X22MM P60  EACH</t>
  </si>
  <si>
    <t>ABSDF1252224</t>
  </si>
  <si>
    <t>NORTON FIBRE SANDING DISC 125X22MM P24  EACH</t>
  </si>
  <si>
    <t>ABSDF1252236</t>
  </si>
  <si>
    <t>NORTON FIBRE SANDING DISC 125X22MM P36  EACH</t>
  </si>
  <si>
    <t>ABSDRNG125120</t>
  </si>
  <si>
    <t>NORTON ALL SURFACE SPEEDGRIP DISC P120 125MM 8 HOLE 5PK</t>
  </si>
  <si>
    <t>ABSDRNG125180</t>
  </si>
  <si>
    <t>NORTON ALL SURFACE SPEEDGRIP DISC P180 125MM 8 HOLE 5PK</t>
  </si>
  <si>
    <t>ABSDRNG125240</t>
  </si>
  <si>
    <t>NORTON ALL SURFACE SPEEDGRIP DISC P240 125MM 8 HOLE 5PK</t>
  </si>
  <si>
    <t>ABSDRNG12540</t>
  </si>
  <si>
    <t>NORTON ALL SURFACE SPEEDGRIP DISC P40 125MM 8 HOLE 5PK</t>
  </si>
  <si>
    <t>ABSDRNG12560</t>
  </si>
  <si>
    <t>NORTON ALL SURFACE SPEEDGRIP DISC P60 125MM 8 HOLE 5PK</t>
  </si>
  <si>
    <t>ABSED513D115</t>
  </si>
  <si>
    <t>NORTON RAPID STRIP DEPRESSED CENTRE DISC 115X22MM</t>
  </si>
  <si>
    <t>ABSEDCD513D125</t>
  </si>
  <si>
    <t>NORTON RAPID STRIP DEPRESSED CENTRE DISC 125X22MM</t>
  </si>
  <si>
    <t>ABSGDZ4X411522</t>
  </si>
  <si>
    <t>4X4 SEGMENTED DIAMOND BLADE EXPLORER 115X2.2X10X22.23MM</t>
  </si>
  <si>
    <t>ABSS115280120P</t>
  </si>
  <si>
    <t>NORTON 1234 1/2 SANDER SHEET P120 115X280MM 5PK</t>
  </si>
  <si>
    <t>ABSS11528040P</t>
  </si>
  <si>
    <t>NORTON 1234 1/2 SANDER SHEET P40 115X280MM 5PK</t>
  </si>
  <si>
    <t>ABSS11528080P</t>
  </si>
  <si>
    <t>NORTON 1234 1/2 SANDER SHEET P80 115X280MM 5PK</t>
  </si>
  <si>
    <t>NORTON NO-FIL SANDPAPER SHEET A275 P120  230X280MM EACH</t>
  </si>
  <si>
    <t>NORTON NO-FIL SANDPAPER SHEET A275 P180  230X280MM EACH</t>
  </si>
  <si>
    <t>NORTON NO-FIL SANDPAPER SHEET A275 P240  230X280MM EACH</t>
  </si>
  <si>
    <t>NORTON NO-FIL SANDPAPER SHEET A275 P320  230X280MM EACH</t>
  </si>
  <si>
    <t>ABSSGA1001531</t>
  </si>
  <si>
    <t>ABSSGA1201531</t>
  </si>
  <si>
    <t>ABSSGA1501531</t>
  </si>
  <si>
    <t>ABSSGA1801531</t>
  </si>
  <si>
    <t>ABSSGA2201531</t>
  </si>
  <si>
    <t>ABSSGA801531</t>
  </si>
  <si>
    <t>ABSSNF220</t>
  </si>
  <si>
    <t>NORTON NO-FIL SANDPAPER SHEET A239  P220  230X280MM EACH</t>
  </si>
  <si>
    <t>ABSSTB1201931</t>
  </si>
  <si>
    <t>120G TUFBAK DURITE SANDPAPER T417 PER EACH SHT</t>
  </si>
  <si>
    <t>ABSSTB1801931</t>
  </si>
  <si>
    <t>180G TUFBAK DURITE SANDPAPER T417 PER EACH SHT</t>
  </si>
  <si>
    <t>ABSSTB2201931</t>
  </si>
  <si>
    <t>220G TUFBAK DURITE SANDPAPER T417 PER EACH SHT</t>
  </si>
  <si>
    <t>ABSSTB3201931</t>
  </si>
  <si>
    <t>320G TUFBAK DURITE SANDPAPER T417 PER EACH SHT</t>
  </si>
  <si>
    <t>ABSSTB4001931</t>
  </si>
  <si>
    <t>400G TUFBAK DURITE SANDPAPER T417 PER EACH SHT</t>
  </si>
  <si>
    <t>ABSSTB6001931</t>
  </si>
  <si>
    <t>600G TUFBAK DURITE SANDPAPER T417 PER EACH SHT</t>
  </si>
  <si>
    <t>ABSSTB801931</t>
  </si>
  <si>
    <t>80G TUFBAK DURITE SANDPAPER T417 PER EACH SHT</t>
  </si>
  <si>
    <t>FLEXISAND SANDING BLOCK MEDIUM/FINE PER EACH</t>
  </si>
  <si>
    <t>ADOS LEAK STOP GREY 300ML 8490</t>
  </si>
  <si>
    <t>ADOS F2 CONTACT ADHESIVE 1L           8010</t>
  </si>
  <si>
    <t>ADAT305433</t>
  </si>
  <si>
    <t>JAMES HARDIE 2 SIDED ADHESIVE TAPE 12MM X 33M  305433</t>
  </si>
  <si>
    <t>ADBO30605931</t>
  </si>
  <si>
    <t>BOSTIK EXPANDA FOAM STARTER KIT 30605931</t>
  </si>
  <si>
    <t>ADBO30804262</t>
  </si>
  <si>
    <t>BOSTIK MOISTURE SEAL A/B KIT 8L  30804262</t>
  </si>
  <si>
    <t>ADBO30804494</t>
  </si>
  <si>
    <t>BOSTIK SUPERTAK HIGH PERFORMANCE AEROSOL ADHESIVE 30804494</t>
  </si>
  <si>
    <t>BOSTIK V60 TRANSLUCENT SILICONE SEALANT 300ML  30804561</t>
  </si>
  <si>
    <t>ADBO30804674</t>
  </si>
  <si>
    <t>BOSTIK ULTRASET MVP 8 LITRE      30804674</t>
  </si>
  <si>
    <t>ADBO30804680</t>
  </si>
  <si>
    <t>BOSTIK SHOWER SEAL WHITE 300ML 30804680</t>
  </si>
  <si>
    <t>BOSTIK KITCHEN &amp; BATHROOM SILICONE WHITE 300ML 30804716</t>
  </si>
  <si>
    <t>ADBO30840730</t>
  </si>
  <si>
    <t>BOSTIK FIREBAN ONE GREY 870G (600ML) SEALANT   30840730</t>
  </si>
  <si>
    <t>ADBO309214</t>
  </si>
  <si>
    <t>BOSTIK GENERAL PURPOSE SILICONE 75G  30804562</t>
  </si>
  <si>
    <t>ADBO314690</t>
  </si>
  <si>
    <t>ADBO338362</t>
  </si>
  <si>
    <t>BOSTIK SUPER GLUE TWIN PACK 2X 3ML BLISTER  30804549</t>
  </si>
  <si>
    <t>ADBO45411</t>
  </si>
  <si>
    <t>BOSTIK 1222 CONTACT ADHESIVE 1LT</t>
  </si>
  <si>
    <t>ADBOASS600</t>
  </si>
  <si>
    <t>ADBOGSP</t>
  </si>
  <si>
    <t>BOSTIK 180MM GLUE STICKS - 10 PER PKT   30804375</t>
  </si>
  <si>
    <t>BOSTIK GOLD ULTRA W/BOARD ADHESIVE 600ML SAUSAGE 30804054</t>
  </si>
  <si>
    <t>ADBOISR7003</t>
  </si>
  <si>
    <t>SIMSON ELASTIC ADH/SEALANT ISR70-03 290ML GREY 30132150</t>
  </si>
  <si>
    <t>ADBOMS20L</t>
  </si>
  <si>
    <t>BOSTIK MOISTURE SEAL 20LTR 2 PART  30804016</t>
  </si>
  <si>
    <t>BOSTIK ALPHA GRIP 1HR  310ML      30609963</t>
  </si>
  <si>
    <t>ADBOS30605494</t>
  </si>
  <si>
    <t>BOSTIK SAFETECH SAFE FIX 430GRM CYLINDER   30605494</t>
  </si>
  <si>
    <t>ADBOSF356743</t>
  </si>
  <si>
    <t>ADBOSF380FCG</t>
  </si>
  <si>
    <t>BOSTIK SEAL N FLEX FC GREY 380G   30840073</t>
  </si>
  <si>
    <t>ADBOSF380FCW</t>
  </si>
  <si>
    <t>BOSTIK SEAL N FLEX FC WHITE 380G   30840076</t>
  </si>
  <si>
    <t>ADBOSF600FCB</t>
  </si>
  <si>
    <t>ADBOSF600FCG</t>
  </si>
  <si>
    <t>ADBOSF600FCW</t>
  </si>
  <si>
    <t>ADBOSS900B</t>
  </si>
  <si>
    <t>BOSTIK SAFETECH SAFE SEAL 900GRM SAUSAGE BLACK 30804011</t>
  </si>
  <si>
    <t>ADBOSS900G</t>
  </si>
  <si>
    <t>BOSTIK SAFETECH SAFE SEAL 900GRM SAUSAGE GREY 30804013</t>
  </si>
  <si>
    <t>ADBOSS900W</t>
  </si>
  <si>
    <t>BOSTIK SAFETECH SAFE SEAL 900GRM SAUSAGE WHITE 30804179</t>
  </si>
  <si>
    <t>ADBOSUG600</t>
  </si>
  <si>
    <t>ADBOSUS600</t>
  </si>
  <si>
    <t>ADBOTAN600S</t>
  </si>
  <si>
    <t>BOSTIK TUF-AS-NAILS ORIGINAL SAUSAGE 600ML    30804325</t>
  </si>
  <si>
    <t>ADCMBRW004</t>
  </si>
  <si>
    <t>GRIPSET BETTA BITUMEN RUBBER 4LT GA-BETMB003</t>
  </si>
  <si>
    <t>ADCMBRW015</t>
  </si>
  <si>
    <t>GRIPSET BETTA BITUMEN RUBBER 15LT  GA-BETMB004</t>
  </si>
  <si>
    <t>ADCMUTM004</t>
  </si>
  <si>
    <t>GRIPSET BETTA UNDER TILE MEMBRANE 4LT  GA-BETMB006</t>
  </si>
  <si>
    <t>ADCRC44921</t>
  </si>
  <si>
    <t>CRC BUILDERS GLUE  1L         4492</t>
  </si>
  <si>
    <t>ADCRC7003500</t>
  </si>
  <si>
    <t>ADCRC70041</t>
  </si>
  <si>
    <t>ADOS MENDENT PLASTIC PUTTY 1L  7004</t>
  </si>
  <si>
    <t>ADCRC70064</t>
  </si>
  <si>
    <t>ADOS MENDENT PLASTIC PUTTY 3.5L  7006</t>
  </si>
  <si>
    <t>ADCRC70641</t>
  </si>
  <si>
    <t>ADOS MENDENT FIBRE FILLER 1L   7064</t>
  </si>
  <si>
    <t>ADCRC7070</t>
  </si>
  <si>
    <t>ADOS SCREW IT  400ML      7070</t>
  </si>
  <si>
    <t>ADCRC70752</t>
  </si>
  <si>
    <t>ADOS BUILDERS FILL 2L          7075</t>
  </si>
  <si>
    <t>ADCRC7076</t>
  </si>
  <si>
    <t>ADOS BUILDERS FILL 3.5L  7076</t>
  </si>
  <si>
    <t>ADDU1951</t>
  </si>
  <si>
    <t>DURAM 195 W/PROOFING MEMBRANE 1L   DURAM195-1</t>
  </si>
  <si>
    <t>ADDU19515</t>
  </si>
  <si>
    <t>DURAM 195 W/PROOFING MEMBRANE 15L   DURAM195-15</t>
  </si>
  <si>
    <t>ADDU1954</t>
  </si>
  <si>
    <t>DURAM 195 W/PROOFING MEMBRANE 4L   DURAM195-4</t>
  </si>
  <si>
    <t>ADDU195PS1</t>
  </si>
  <si>
    <t>DURAM 195 PRIMESEAL 1L   DURAM PS-1</t>
  </si>
  <si>
    <t>ADDU195S1</t>
  </si>
  <si>
    <t>DURAM 195 SOLVENT 1L   SOLVENT1</t>
  </si>
  <si>
    <t>ADDU195S4</t>
  </si>
  <si>
    <t>DURAM 195 SOLVENT 4L   SOLVENT4</t>
  </si>
  <si>
    <t>ADDUARFL20</t>
  </si>
  <si>
    <t>DUNLOP ARDIT FLOOR LEVELLER 20KG      11323</t>
  </si>
  <si>
    <t>ADDUBS310</t>
  </si>
  <si>
    <t>DUNLOP BUTYNOL SEALANT 310ML    12660</t>
  </si>
  <si>
    <t>ADDUBS500</t>
  </si>
  <si>
    <t>DUNLOP BUTYNOL SOLVENT 500ML   12653</t>
  </si>
  <si>
    <t>ADDUDS10010</t>
  </si>
  <si>
    <t>DURASCRIM REIN FABRIC 100MM  X 10M ROLL EACH   DURASCRIM10</t>
  </si>
  <si>
    <t>ADDUDS10050</t>
  </si>
  <si>
    <t>DURASCRIM REIN FABRIC 100MM X 50M ROLL   DURASCRIM50</t>
  </si>
  <si>
    <t>ADDUPA4</t>
  </si>
  <si>
    <t>DUNLOP PRIMER &amp; ADDITIVE 4LT    10348</t>
  </si>
  <si>
    <t>ADDUTFL15</t>
  </si>
  <si>
    <t>DUNLOP TIMBER FLOOR LEVELLER KIT 15.9KG     10297</t>
  </si>
  <si>
    <t>ADDUVA1</t>
  </si>
  <si>
    <t>DUNLOP VINYL ADHESIVE 1LT     10369</t>
  </si>
  <si>
    <t>ADDUWFTA2</t>
  </si>
  <si>
    <t>DUNLOP WALL &amp; FLOOR TILE ADHESIVE 2KG    10378</t>
  </si>
  <si>
    <t>ADEBLJWAL30750</t>
  </si>
  <si>
    <t>EVERBUILD LUMBERJACK 30MIN WOOD ADHESIVE LIQUID 750G</t>
  </si>
  <si>
    <t>ADEBLJWAL5750</t>
  </si>
  <si>
    <t>EVERBUILD LUMBERJACK 5MIN WOOD ADHESIVE LIQUID 750G</t>
  </si>
  <si>
    <t>ADEGYAA953A63</t>
  </si>
  <si>
    <t>EPIGLUE KIT 6.3KG   YAA953/A6.3KG</t>
  </si>
  <si>
    <t>ADEZRE10016</t>
  </si>
  <si>
    <t>EEZEE W/BASED WOOD FILLER JARRAH 100ML  RE10016</t>
  </si>
  <si>
    <t>ADFOQFF18</t>
  </si>
  <si>
    <t>SIKA  FLOOR FIX 18KG 447625</t>
  </si>
  <si>
    <t>ADFOSB3758</t>
  </si>
  <si>
    <t>NAILBOND 8-PACK SB ADHESIVE 375ML  495684</t>
  </si>
  <si>
    <t>ADFOSFCW375</t>
  </si>
  <si>
    <t>ADFOSFMST375</t>
  </si>
  <si>
    <t>SIKASIL C TITANIA 375ML 447533</t>
  </si>
  <si>
    <t>SIKASIL N TRANSLUCENT 300ML 447535</t>
  </si>
  <si>
    <t>ADFU770300</t>
  </si>
  <si>
    <t>ADFU770300WH</t>
  </si>
  <si>
    <t>ADFUCCCH450</t>
  </si>
  <si>
    <t>FULLERS MAX BOND ADHESIVE 375ML  6029324011</t>
  </si>
  <si>
    <t>ADFUMXB88133</t>
  </si>
  <si>
    <t>FULLERS MAX BOND 600ML SAUSAGE   6004134133</t>
  </si>
  <si>
    <t>ADFUMXBPV1</t>
  </si>
  <si>
    <t>FULLERS MAX BOND PVA GLUE 1LITRE   6004924018</t>
  </si>
  <si>
    <t>ADFUMXBPV250</t>
  </si>
  <si>
    <t>FULLERS MAX BOND PVA GLUE 250ML  6004924019</t>
  </si>
  <si>
    <t>ADFUMXBPV500</t>
  </si>
  <si>
    <t>FULLERS MAX BOND PVA GLUE 500ML  6004924021</t>
  </si>
  <si>
    <t>ADFUMXFG420</t>
  </si>
  <si>
    <t>FULLERS MAX BOND FAST GRIP 420G  6020684010</t>
  </si>
  <si>
    <t>ADFUSB375</t>
  </si>
  <si>
    <t>FULLERS STURDI BOND CONSTRUCTION ADHESIVE 375ML 6029394179</t>
  </si>
  <si>
    <t>ADFUUC300</t>
  </si>
  <si>
    <t>FULLERS ULTRA CLEAR 300G     6012974042</t>
  </si>
  <si>
    <t>ADHB21933</t>
  </si>
  <si>
    <t>HEBEL ADHESIVE 20KG   21933</t>
  </si>
  <si>
    <t>HOLDFAST GORILLA GLUE 1 HR CURE PREMIUM ADHESIVE 500ML 01494</t>
  </si>
  <si>
    <t>ADHF18994</t>
  </si>
  <si>
    <t>HOLDFAST GORILLA MS FLOORING ADHESIVE 600ML   18994</t>
  </si>
  <si>
    <t>ADHF18998</t>
  </si>
  <si>
    <t>HOLDFAST GORILLA MS FLOORING ADHESIVE 18KG (3X6KG)   18998</t>
  </si>
  <si>
    <t>ADHF19920</t>
  </si>
  <si>
    <t>ADHF20054</t>
  </si>
  <si>
    <t>HOLDFAST CARBOND 940FC AUTO PU SEALANT 310ML BLACK 20054</t>
  </si>
  <si>
    <t>HOLDFAST GORILLA PRO EXPANDING FOAM CLICK &amp; FIX 750ML  20088</t>
  </si>
  <si>
    <t>ADHFFA220G</t>
  </si>
  <si>
    <t>HOLDFAST FIXALL 220 MS GREY 290ML/425GR 20068</t>
  </si>
  <si>
    <t>HOLDFAST FIXALL 220 MS WHITE 290ML/425GR 20067</t>
  </si>
  <si>
    <t>ADHFFASG600</t>
  </si>
  <si>
    <t>HOLDFAST FIXALL 220 MS GREY 600ML 20072</t>
  </si>
  <si>
    <t>HOLDFAST GORILLA PRO GAPS INT/EXT GAP FILLER 459GR 01403</t>
  </si>
  <si>
    <t>HOLDFAST GORILLA GRIP 2 HOUR CURE CONST ADHESIVE 600ML 19387</t>
  </si>
  <si>
    <t>ADHFGG250</t>
  </si>
  <si>
    <t>HOLDFAST GORILLA GLUE 3 HR CURE PREMIUM ADHESIVE 250ML 01498</t>
  </si>
  <si>
    <t>HOLDFAST GORILLA GRIP 2 HOUR CURE CONST ADHESIVE 310ML 19290</t>
  </si>
  <si>
    <t>HOLDFAST GORILLA GRIP 2 HOUR CURE CONST ADHESIVE 80ML 19291</t>
  </si>
  <si>
    <t>HOLDFAST GORILLA PLUMBERS SILICONE SEALANT CLEAR 300ML 19305</t>
  </si>
  <si>
    <t>ADHIL220351</t>
  </si>
  <si>
    <t>HILTI FIRESTOP INTUMESCENT SEALANT CP 611A 310ML</t>
  </si>
  <si>
    <t>ADHIL370889</t>
  </si>
  <si>
    <t>HILTI 1C INSULATING FOAM DISPENSER CF-I 126 750/B2</t>
  </si>
  <si>
    <t>ADMWJS160H</t>
  </si>
  <si>
    <t>PROTECTO MASTIC 10.5 LI  OZ TUBE  JS160H</t>
  </si>
  <si>
    <t>ADMWPRM1001</t>
  </si>
  <si>
    <t>PROTECTO PRIMER # 100 VOC - 1 LITRE     PRM1001</t>
  </si>
  <si>
    <t>ADMWPRM10020</t>
  </si>
  <si>
    <t>PROTECTO PRIMER # 100 VOC - 20 LITRE      PRM10020</t>
  </si>
  <si>
    <t>ADMWPRM1004</t>
  </si>
  <si>
    <t>PROTECTO PRIMER # 100 VOC - 4 LITRE     PRM1004</t>
  </si>
  <si>
    <t>ADNS11100</t>
  </si>
  <si>
    <t>NORSTIK EPOXY 1LTR</t>
  </si>
  <si>
    <t>ADNS11250</t>
  </si>
  <si>
    <t>NORSTIK EPOXY 250ML</t>
  </si>
  <si>
    <t>ADNS30150</t>
  </si>
  <si>
    <t>NORSKI 221 GLUE MIXED BY 2:1  VOLUME 1.5LT PACK</t>
  </si>
  <si>
    <t>ADNS30375</t>
  </si>
  <si>
    <t>NORSKI 221 GLUE MIXED BY 2:1  VOLUME 375ML PACK</t>
  </si>
  <si>
    <t>ADNS30750</t>
  </si>
  <si>
    <t>NORSKI 221 GLUE MIXED BY 2:1  VOLUME 750ML PACK</t>
  </si>
  <si>
    <t>ADNS33125</t>
  </si>
  <si>
    <t>NORSTIK 5-MINUTE GLUE MIXED   1:1 VOLUME 125ML PACK</t>
  </si>
  <si>
    <t>ADNS40100</t>
  </si>
  <si>
    <t>NORSKI NO 1 REPAIR KIT</t>
  </si>
  <si>
    <t>ADNS40200</t>
  </si>
  <si>
    <t>NORSKI NO 2 REPAIR KIT</t>
  </si>
  <si>
    <t>ADNS421312</t>
  </si>
  <si>
    <t>NORSKI EPOXY 421 RESIN 312ML</t>
  </si>
  <si>
    <t>ADNS44750N</t>
  </si>
  <si>
    <t>NORSKI EPOXY FILLER MIXED BY  2:1 VOLUME NATURAL 750ML PACK</t>
  </si>
  <si>
    <t>ADNS44750W</t>
  </si>
  <si>
    <t>NORSKI EPOXY FILLER MIXED BY  2:1 VOLUME WHITE 750ML PACK</t>
  </si>
  <si>
    <t>ADNSCSM3PK</t>
  </si>
  <si>
    <t>ADPB9750</t>
  </si>
  <si>
    <t>PROBOND EXTERIOR CARPENTERS WOOD GLUE 20L PB9750</t>
  </si>
  <si>
    <t>ADPBP9304</t>
  </si>
  <si>
    <t>PROBOND GENERAL PURPOSE ALIPHATIC 4L GLUE PB9304</t>
  </si>
  <si>
    <t>ADPBP9710</t>
  </si>
  <si>
    <t>PROBOND PREMIUM ALIPHATIC 20L PB9710</t>
  </si>
  <si>
    <t>ADPBP9752</t>
  </si>
  <si>
    <t>PROBOND EXTERIOR CARPENTERS WOOD GLUE 500ML PB9752</t>
  </si>
  <si>
    <t>ADPCORC310</t>
  </si>
  <si>
    <t>PRO CLIMA ORCON CLASSIC ADHESIVE 310ML CARTRIDGE 14899</t>
  </si>
  <si>
    <t>ADPCORC600</t>
  </si>
  <si>
    <t>PRO CLIMA ORCON CLASSIC ADHESIVE 600ML SAUSAGE 14900</t>
  </si>
  <si>
    <t>ADPX6TSA08</t>
  </si>
  <si>
    <t>PLASTERX MEGAGRIP STUD ADHESIVE SAUSAGE 6TSA08 850GR</t>
  </si>
  <si>
    <t>ADRD10008</t>
  </si>
  <si>
    <t>EEZEE WOOD W/BASED FILLER CHIPBOARD 100ML  RE10008</t>
  </si>
  <si>
    <t>ADRD10010</t>
  </si>
  <si>
    <t>EEZEE WOOD W/BASED  FILLER CEDAR 100ML  RE10010</t>
  </si>
  <si>
    <t>ADRD10018</t>
  </si>
  <si>
    <t>EEZEE WOOD W/BASED FILLER KAURI 100ML  RE10018</t>
  </si>
  <si>
    <t>ADRD10026</t>
  </si>
  <si>
    <t>EEZEE WOOD W/BASED  FILLER MATAI 100ML  RE10026</t>
  </si>
  <si>
    <t>ADRD10030</t>
  </si>
  <si>
    <t>EEZEE WOOD W/BASED  FILLER NEUTRAL 100ML  RE10030</t>
  </si>
  <si>
    <t>ADRK1</t>
  </si>
  <si>
    <t>ROCKITE ANCHOR CEMENT 1LB PACK R1</t>
  </si>
  <si>
    <t>ADRK5</t>
  </si>
  <si>
    <t>ROCKITE ANCHOR CEMENT 5LB PACK R5</t>
  </si>
  <si>
    <t>ADRPLP3059830</t>
  </si>
  <si>
    <t>RIEPE MANUAL CLEANER LP305/98 PLUS 30L</t>
  </si>
  <si>
    <t>ADRSC6EF600</t>
  </si>
  <si>
    <t>EPCON PURE EPOXY ANCHORING ADHESIVE 600ML C6EF-600</t>
  </si>
  <si>
    <t>ADRSC8450</t>
  </si>
  <si>
    <t>EPCON MORTAR CHEMSET C8 EXTREME 450ML</t>
  </si>
  <si>
    <t>ADRSISNE</t>
  </si>
  <si>
    <t>RAMSET INJECTION SYSTEM NOZZLE EPOXY 5PK ISNE</t>
  </si>
  <si>
    <t>ADSEAF390G</t>
  </si>
  <si>
    <t>SELLEYS ALL FIX BIG JOBS 390G 100003</t>
  </si>
  <si>
    <t>ADSEAF465W</t>
  </si>
  <si>
    <t>SELLEYS ARMOURFLEX WHITE 465G</t>
  </si>
  <si>
    <t>ADSELLSCG</t>
  </si>
  <si>
    <t>SELLEYS LIGHT SPEED CAULKING GUN   LSCG</t>
  </si>
  <si>
    <t>ADSELNLS415</t>
  </si>
  <si>
    <t>SELLEYS LIQUID NAILS LANDSCAPE 415g</t>
  </si>
  <si>
    <t>ADSELNMMG310</t>
  </si>
  <si>
    <t>SELLEYS LIQUID NAILS METAL MIRROR &amp; GLASS 310G</t>
  </si>
  <si>
    <t>ADSENMG320</t>
  </si>
  <si>
    <t>SELLEYS NO MORE GAPS MULTI PURPOSE WHT NMG 320G</t>
  </si>
  <si>
    <t>ADSENMGCC450B</t>
  </si>
  <si>
    <t>SELLEYS NO MORE GAPS COLOURED CAULK 450G BLACK NMGBL 450G</t>
  </si>
  <si>
    <t>ADSENMGCC450BR</t>
  </si>
  <si>
    <t>SELLEYS NO MORE GAPS COLOURED CAULK 450G BROWN  NMGBR 450G</t>
  </si>
  <si>
    <t>ADSENMGCC450BW</t>
  </si>
  <si>
    <t>SELLEYS NO MORE GAPS COLOURED CAULK 450G BRILLANT WHITE</t>
  </si>
  <si>
    <t>ADSENMGCC450CE</t>
  </si>
  <si>
    <t>SELLEYS NO MORE GAPS COLOURED CAULK 450G CEDAR  NMGCED 450G</t>
  </si>
  <si>
    <t>ADSENMGCC450CH</t>
  </si>
  <si>
    <t>SELLEYS NO MORE GAPS COLOURED CAULK 450G CHARCOAL</t>
  </si>
  <si>
    <t>ADSENMGCC450CO</t>
  </si>
  <si>
    <t>SELLEYS NO MORE GAPS COLOURED CAULK 450G COFFEE  NMGCOF 450G</t>
  </si>
  <si>
    <t>ADSENMGCC450G</t>
  </si>
  <si>
    <t>SELLEYS NO MORE GAPS COLOURED CAULK 450G GREY   NMGLG 450G</t>
  </si>
  <si>
    <t>ADSENMGCC450I</t>
  </si>
  <si>
    <t>SELLEYS NO MORE GAPS COLOURED CAULK 450G IVORY  NMGI 450G</t>
  </si>
  <si>
    <t>ADSENMGCC450V</t>
  </si>
  <si>
    <t>SELLEYS NO MORE GAPS COLOURED CAULK 450G VANILLA  NMGV 450G</t>
  </si>
  <si>
    <t>ADSENMGTF380BT</t>
  </si>
  <si>
    <t>SELLEYS  NO MORE GAPS TIMBER FLOORING BALTIC 380G</t>
  </si>
  <si>
    <t>ADSENMGTF380HW</t>
  </si>
  <si>
    <t>SELLEYS  NO MORE GAPS TIMBER FLOORING HARDWOOD 380G</t>
  </si>
  <si>
    <t>ADSENMGTF380JR</t>
  </si>
  <si>
    <t>SELLEYS  NO MORE GAPS TIMBER FLOORING JARRAH 380G</t>
  </si>
  <si>
    <t>ADSENMGTF380WN</t>
  </si>
  <si>
    <t>SELLEYS  NO MORE GAPS TIMBER FLOORING WALNUT 380G</t>
  </si>
  <si>
    <t>ADSEPOW410G</t>
  </si>
  <si>
    <t>SELLEYS PAINT OVER SEALANT WHITE 410G</t>
  </si>
  <si>
    <t>ADSEQFCB5M</t>
  </si>
  <si>
    <t>ADSEQFLT3M</t>
  </si>
  <si>
    <t>SELLEYS QUICK FIX SUPA GLUE SMART LIQUID 3ML 100394</t>
  </si>
  <si>
    <t>ADSEQFSP3M</t>
  </si>
  <si>
    <t>SELLEYS QUICK FIX SUPA GLUE SHOCKPROOF 3ML 100093</t>
  </si>
  <si>
    <t>ADSESF445B</t>
  </si>
  <si>
    <t>SELLEYS SOLARFLEX BLACK 445G</t>
  </si>
  <si>
    <t>ADSESF445G</t>
  </si>
  <si>
    <t>SELLEYS SOLARFLEX GREY 445G</t>
  </si>
  <si>
    <t>ADSESF445W</t>
  </si>
  <si>
    <t>SELLEYS SOLARFLEX WHITE 445G</t>
  </si>
  <si>
    <t>ADSK0054861</t>
  </si>
  <si>
    <t>SIKABOND T53 CORDON BONDING 600ML  520438</t>
  </si>
  <si>
    <t>ADSK0073387</t>
  </si>
  <si>
    <t>SIKA BLACK SEAL-1 SEALANT 300ML  0073387</t>
  </si>
  <si>
    <t>ADSK0090321</t>
  </si>
  <si>
    <t>SIKAFLEX CONSTRUCTION GREY- AP 600ML 519848</t>
  </si>
  <si>
    <t>ADSK0090363</t>
  </si>
  <si>
    <t>SIKA BOND T55 (J) 2KG SAUSAGE      520329</t>
  </si>
  <si>
    <t>SIKA ANCHORFIX-1 150ML 497665</t>
  </si>
  <si>
    <t>ADSK073836</t>
  </si>
  <si>
    <t>SIKA BOOM 250ML  073836</t>
  </si>
  <si>
    <t>SIKA BOOM-FR 750ML 412571</t>
  </si>
  <si>
    <t>ADSK130877</t>
  </si>
  <si>
    <t>SIKASIL-POOL SEALANT 300ML GREY     130877</t>
  </si>
  <si>
    <t>ADSK153729</t>
  </si>
  <si>
    <t>SIKAFLEX  AT FACADE SEALANT GREY 600ML SAUSAGE  153729</t>
  </si>
  <si>
    <t>SIKAFLEX  AT FACADE SEALANT GREY 300ML CARTRIDGE  527083</t>
  </si>
  <si>
    <t>SIKAFLEX  AT FACADE SEALANT BLACK 300ML CARTRIDGE  527082</t>
  </si>
  <si>
    <t>ADSK440627</t>
  </si>
  <si>
    <t>SIKA BLACKSEAL ELASTIC 20LT 440627</t>
  </si>
  <si>
    <t>ADSK440703</t>
  </si>
  <si>
    <t>SIKA BLACKSEAL ELASTIC 4LT 440703</t>
  </si>
  <si>
    <t>ADSK441363</t>
  </si>
  <si>
    <t>SIKA METAL SEAL RAPID  300ML  441343</t>
  </si>
  <si>
    <t>ADSK442764</t>
  </si>
  <si>
    <t>SIKA CRYSTAL CLEAR MS CLEAR 300ML 442764</t>
  </si>
  <si>
    <t>ADSK448141</t>
  </si>
  <si>
    <t>SIKA MASTIC SNB 300ML CARTRIDGE DG3 WHITE 448141</t>
  </si>
  <si>
    <t>ADSK500617</t>
  </si>
  <si>
    <t>SIKA ANCHORFIX - 3001 600ML 500617</t>
  </si>
  <si>
    <t>ADSK54815</t>
  </si>
  <si>
    <t>SIKA SWELL-P PROFILE 2010H 10 MTR ROLL 54815</t>
  </si>
  <si>
    <t>ADSK581000</t>
  </si>
  <si>
    <t>SIKADUR INJECTOKIT - TH CARTRIDGE 250GRMS  435005</t>
  </si>
  <si>
    <t>ADSK581010</t>
  </si>
  <si>
    <t>SIKADUR INJECTOKIT - LV CARTRIDGE 250GRMS  435006</t>
  </si>
  <si>
    <t>ADSK581855</t>
  </si>
  <si>
    <t>SIKADUR INJECTOKIT INJECTION NIPPLE  440125</t>
  </si>
  <si>
    <t>ADSK581866</t>
  </si>
  <si>
    <t>SIKADUR INJECTOKIT - TH HOSE   448364</t>
  </si>
  <si>
    <t>ADSK581877</t>
  </si>
  <si>
    <t>SIKADUR INJECTOKIT - LV HOSE   440124</t>
  </si>
  <si>
    <t>ADSK581888</t>
  </si>
  <si>
    <t>SIKADUR INJECTOKIT - AIR RELEASE PIN  439514</t>
  </si>
  <si>
    <t>ADSK581899</t>
  </si>
  <si>
    <t>SIKADUR INJECTOKIT PLUNGER         445159</t>
  </si>
  <si>
    <t>ADSK800408</t>
  </si>
  <si>
    <t>SIKADUR UA CONCRETE FIX 8L             452396</t>
  </si>
  <si>
    <t>ADSK875851</t>
  </si>
  <si>
    <t>SIKADUR UA CONCRETE FIX 1L             452412</t>
  </si>
  <si>
    <t>ADSK875854</t>
  </si>
  <si>
    <t>SIKADUR UA CONCRETE FIX 4L             452399</t>
  </si>
  <si>
    <t>ADSK875855</t>
  </si>
  <si>
    <t>SIKADUR UA CONCRETE FIX 500ML      452415</t>
  </si>
  <si>
    <t>ADSK876861</t>
  </si>
  <si>
    <t>SIKADUR-S GROUT FIX 1L  453530</t>
  </si>
  <si>
    <t>ADSK876864</t>
  </si>
  <si>
    <t>SIKADUR-S GROUT FIX 4L  453537</t>
  </si>
  <si>
    <t>ADSK92517</t>
  </si>
  <si>
    <t>SIKA ACTIVATOR 205 PRIMER CLEAR 1LTR 92517</t>
  </si>
  <si>
    <t>SIKA BLACKSEAL PLUS 4L    450388</t>
  </si>
  <si>
    <t>ADSKMST300</t>
  </si>
  <si>
    <t>SIKAFLEX MS TITANIA 300ML  435177</t>
  </si>
  <si>
    <t>ADSKNZ01194</t>
  </si>
  <si>
    <t>NAILBOND PREMIUM CONST ADHESIVE 600ML SAUSAGE 520472</t>
  </si>
  <si>
    <t>ADSKNZ01246</t>
  </si>
  <si>
    <t>NAILBOND PREMIUM CONST ADHESIVE 300ML CARTRIDGE 446243</t>
  </si>
  <si>
    <t>SIKAFLEX 11FC  GREY 600ML SSG  519872</t>
  </si>
  <si>
    <t>ADSKTC4</t>
  </si>
  <si>
    <t>SIKA THINNER C 4L   444908</t>
  </si>
  <si>
    <t>ADSKTC500</t>
  </si>
  <si>
    <t>SIKA THINNER C 500ML  444907</t>
  </si>
  <si>
    <t>ADTESO</t>
  </si>
  <si>
    <t>TOLLESBURYS SEAL ONCE    300ML</t>
  </si>
  <si>
    <t>BHBMB178</t>
  </si>
  <si>
    <t>BOWMAC B178 ANGLE BRACKET</t>
  </si>
  <si>
    <t>BHBMB352</t>
  </si>
  <si>
    <t>BOWMAC B352 ANGLE BRACKET</t>
  </si>
  <si>
    <t>BHBMB354</t>
  </si>
  <si>
    <t>BOWMAC B354 ANGLE BRACKET</t>
  </si>
  <si>
    <t>BHBMB53</t>
  </si>
  <si>
    <t>BOWMAC B53 ANGLE BRACKET</t>
  </si>
  <si>
    <t>BHBMB564</t>
  </si>
  <si>
    <t>BOWMAC B564 ANGLE BRACKET</t>
  </si>
  <si>
    <t>BHBMB565</t>
  </si>
  <si>
    <t>BOWMAC B565 ANGLE BRACKET</t>
  </si>
  <si>
    <t>BHBMB566</t>
  </si>
  <si>
    <t>BOWMAC B566 ANGLE BRACKET</t>
  </si>
  <si>
    <t>BHBMB65</t>
  </si>
  <si>
    <t>BOWMAC B65 ANGLE BRACKET</t>
  </si>
  <si>
    <t>BHBMB84</t>
  </si>
  <si>
    <t>BOWMAC B84 STRAP</t>
  </si>
  <si>
    <t>BHBMBS128</t>
  </si>
  <si>
    <t>BOWMAC BS128 POLE BRACKET S/STEEL</t>
  </si>
  <si>
    <t>BHBMBS163</t>
  </si>
  <si>
    <t>BOWMAC ANGLE BRACKET S/STEEL  BS163</t>
  </si>
  <si>
    <t>BHBMBS25</t>
  </si>
  <si>
    <t>BOWMAC B25 BEAM BRACKET S/STEEL</t>
  </si>
  <si>
    <t>BHCSSMSPA810</t>
  </si>
  <si>
    <t>CS SPMKR SGL PINEFLAT 90S 10G 1980X810  SMSPA.810</t>
  </si>
  <si>
    <t>BHCSSMSPG910</t>
  </si>
  <si>
    <t>CS SPMKR SGL PINEGRVE 90S 10G 1980X910  SMSPG.910</t>
  </si>
  <si>
    <t>MN BANNISTER BRACKET SATIN BLISTER 310SC</t>
  </si>
  <si>
    <t>BHNVNH33S</t>
  </si>
  <si>
    <t>NOVAS TRADITIONAL DOOR STOP SS   NH33S</t>
  </si>
  <si>
    <t>BHNVNH36SC</t>
  </si>
  <si>
    <t>NOVAS DOOR STOP LATCHED ROUND SC   NH36SC</t>
  </si>
  <si>
    <t>BHPBS0349</t>
  </si>
  <si>
    <t>PBS PVC HORIZONTAL FLASHING 6MM X 3000MM  PBS0349</t>
  </si>
  <si>
    <t>BHPBS0403</t>
  </si>
  <si>
    <t>FOAM TAPE 18MM X 1.6MM X 61M    ROLL  PBS0403</t>
  </si>
  <si>
    <t>BHPBS0407</t>
  </si>
  <si>
    <t>FOAM TAPE 9.0MM X 6.4MM X 15.2M ROLL  PBS0407</t>
  </si>
  <si>
    <t>BHSCB309V</t>
  </si>
  <si>
    <t>SCHLAGE 100MM PADBOLT ZP VISPACK B309V</t>
  </si>
  <si>
    <t>BHSCB351</t>
  </si>
  <si>
    <t>SCHLAGE D GATE LATCH ZP     STD PACK B351</t>
  </si>
  <si>
    <t>BHSCB3560200</t>
  </si>
  <si>
    <t>SCHLAGE 200MM PADBOLT Z/P STD PACK B3560</t>
  </si>
  <si>
    <t>BHSCB372</t>
  </si>
  <si>
    <t>SCHLAGE CHEST HANDLE ZP       STD PACK B372</t>
  </si>
  <si>
    <t>BHSCB917110V</t>
  </si>
  <si>
    <t>SCHLAGE 110MM HASP &amp; STAPLE Z/P VISPACK B917</t>
  </si>
  <si>
    <t>BHSCB917150</t>
  </si>
  <si>
    <t>SCHLAGE 150MM HASP &amp; STAPLE Z/P STD PACK B917</t>
  </si>
  <si>
    <t>BHSCDSEFBL</t>
  </si>
  <si>
    <t>SLAMCLUNK DOOR STOP FLOOR MOUNT ATTACHMENT KIT BLACK</t>
  </si>
  <si>
    <t>BHSCDSLBL</t>
  </si>
  <si>
    <t>SLAMCLUNK DOOR STOP LEFT HAND BLACK</t>
  </si>
  <si>
    <t>SIGMA EXT CNR FLASHING HEMMED GALV .55G 50X50MM 2.4M 40105</t>
  </si>
  <si>
    <t>SIGMA INT CNR FLASHING HEMMED GALV .55G 50X50MM 2.4M 40115</t>
  </si>
  <si>
    <t>BHSG40510</t>
  </si>
  <si>
    <t>BHSG42015</t>
  </si>
  <si>
    <t>SIGMA 200MM GALV CNR SOAKER  135 DEG  42015</t>
  </si>
  <si>
    <t>BHSG42040</t>
  </si>
  <si>
    <t>SIGMA 300MM GALV STD CNR SOAKER  42040</t>
  </si>
  <si>
    <t>BHSG42080</t>
  </si>
  <si>
    <t>SIGMA 225MM GALV STD FLAT SOAKER  42080</t>
  </si>
  <si>
    <t>BHSG42090</t>
  </si>
  <si>
    <t>SIGMA 250MM GALV STD FLAT SOAKER  42090</t>
  </si>
  <si>
    <t>BHSG42115</t>
  </si>
  <si>
    <t>SIGMA 150MM COPPER CNR SOAKER  135 DEG  42115</t>
  </si>
  <si>
    <t>BHSG42626</t>
  </si>
  <si>
    <t>SIGMA 150MM S/S STD CNR SOAKER 135DEG   42626</t>
  </si>
  <si>
    <t>BHWB5229GN</t>
  </si>
  <si>
    <t>BHWB5258BN</t>
  </si>
  <si>
    <t>BHWB5258SC</t>
  </si>
  <si>
    <t>BHWB5298SA</t>
  </si>
  <si>
    <t>WB VULCAN STYLE STAIR BRACKET ROUND 5352-BN</t>
  </si>
  <si>
    <t>BOCO10170</t>
  </si>
  <si>
    <t>M10 X 170 COACH BOLT/NUT GALV EACH</t>
  </si>
  <si>
    <t>BOCO10220</t>
  </si>
  <si>
    <t>M10 X 220 COACH BOLT/NUT GALV EACH</t>
  </si>
  <si>
    <t>BOCO16120</t>
  </si>
  <si>
    <t>M16 X 120 COACH BOLT/NUT GALV EACH</t>
  </si>
  <si>
    <t>BOCO16180</t>
  </si>
  <si>
    <t>M16 X 180 COACH BOLT/NUT GALV EACH</t>
  </si>
  <si>
    <t>BOCO6030G</t>
  </si>
  <si>
    <t>M6 X 30 COACH BOLT/NUT GALV   EACH</t>
  </si>
  <si>
    <t>M12 X 100 COACH BOLT/NUT SS T316  EACH</t>
  </si>
  <si>
    <t>M12 X 110 COACH BOLT/NUT SS T316  EACH</t>
  </si>
  <si>
    <t>M12 X 120 COACH BOLT/NUT SS T316  EACH</t>
  </si>
  <si>
    <t>M12 X 130 COACH BOLT/NUT SS T316  EACH</t>
  </si>
  <si>
    <t>M12 X 150 COACH BOLT/NUT SS T316  EACH</t>
  </si>
  <si>
    <t>M12 X 160 COACH BOLT/NUT SS T316 EACH</t>
  </si>
  <si>
    <t>M12 X 180 COACH BOLT/NUT SS T316 EACH</t>
  </si>
  <si>
    <t>M12 X 200 COACH BOLT/NUT SS T316 EACH</t>
  </si>
  <si>
    <t>M12 X 220 COACH BOLT/NUT SS T316 EACH</t>
  </si>
  <si>
    <t>M12 X 240 COACH BOLT/NUT SS T316 EACH</t>
  </si>
  <si>
    <t>M12 X 260 COACH BOLT/NUT SS T316 EACH</t>
  </si>
  <si>
    <t>M12 X 65 COACH BOLT/NUT SS T316  EACH</t>
  </si>
  <si>
    <t>BOEN10040</t>
  </si>
  <si>
    <t>M10 X 40 ENG BOLT/NUT GALV    EACH</t>
  </si>
  <si>
    <t>BOEN10120</t>
  </si>
  <si>
    <t>M10 X 120 ENG BOLT/NUT GALV   EACH</t>
  </si>
  <si>
    <t>BOEN16130</t>
  </si>
  <si>
    <t>M16 X 130 ENG BOLT/NUT GALV   EACH</t>
  </si>
  <si>
    <t>BOEN6065G</t>
  </si>
  <si>
    <t>M6 X 65 ENG BOLT/NUT GALV     EACH</t>
  </si>
  <si>
    <t>M12 X 100 ENG BOLT/NUT SS T316  EACH</t>
  </si>
  <si>
    <t>M12 X 110 ENG BOLT/NUT SS T316 EACH</t>
  </si>
  <si>
    <t>M12 X 120 ENG BOLT/NUT SS T316 EACH</t>
  </si>
  <si>
    <t>M12 X 130 ENG BOLT/NUT SS T316 EACH</t>
  </si>
  <si>
    <t>M12 X 150 ENG BOLT/NUT SS T316 EACH</t>
  </si>
  <si>
    <t>M12 X 160 ENG BOLT/NUT SS T316 EACH</t>
  </si>
  <si>
    <t>M12 X 180 ENG BOLT/NUT SS T316 EACH</t>
  </si>
  <si>
    <t>M12 X 200 ENG BOLT/NUT SS T316 EACH</t>
  </si>
  <si>
    <t>M12 X 220 ENG BOLT/NUT SS T316 EACH</t>
  </si>
  <si>
    <t>M12 X 240 ENG BOLT/NUT SS T316 EACH</t>
  </si>
  <si>
    <t>M12 X 260 ENG BOLT/NUT SS T316 EACH</t>
  </si>
  <si>
    <t>M12 X 280 ENG BOLT/NUT SS T316 EACH</t>
  </si>
  <si>
    <t>M12 X 300 ENG BOLT/NUT SS T316 EACH</t>
  </si>
  <si>
    <t>BOENBNXM1265T</t>
  </si>
  <si>
    <t>M12 X 65 ENG BOLT/NUT SS T316 EACH</t>
  </si>
  <si>
    <t>M12 X 75 ENG BOLT/NUT SS T316 EACH</t>
  </si>
  <si>
    <t>M16 X 120 ENG BOLT/NUT SS T316 EACH</t>
  </si>
  <si>
    <t>M16 X 150 ENG BOLT/NUT SS T316 EACH</t>
  </si>
  <si>
    <t>M16 X 200 ENG BOLT/NUT SS T316 EACH</t>
  </si>
  <si>
    <t>M16 X 220 ENG BOLT/NUT SS T316 EACH</t>
  </si>
  <si>
    <t>M16 X 240 ENG BOLT/NUT SS T316 EACH</t>
  </si>
  <si>
    <t>M16 X 260 ENG BOLT/NUT SS T316 EACH</t>
  </si>
  <si>
    <t>BOGU5040P</t>
  </si>
  <si>
    <t>M5 X 40 GUTTER BOLT &amp; NUT ZINC PK16</t>
  </si>
  <si>
    <t>BOHNSS10</t>
  </si>
  <si>
    <t>NUT M10 HEX S/S T316 P/EA</t>
  </si>
  <si>
    <t>BOTR101SS</t>
  </si>
  <si>
    <t>THREADED ROD M10 X 1M S/S T316 PER LGTH</t>
  </si>
  <si>
    <t>BOTR122G</t>
  </si>
  <si>
    <t>THREADED ROD M12 X 2M GALV PER LGTH</t>
  </si>
  <si>
    <t>BUCBC30SS</t>
  </si>
  <si>
    <t>SHADOWCLAD CAVITY BASE CLOSURE 3.0M STAINLESS STEEL</t>
  </si>
  <si>
    <t>BUCWN9001950</t>
  </si>
  <si>
    <t>FAST FIX CRIMPED WIRE NETTING 900 X 19MM X 50M</t>
  </si>
  <si>
    <t>BUDYCAVT030WHT3</t>
  </si>
  <si>
    <t>DYNEX 30MM CAVITY CLOSER WHITE 3M CAVT030WHT3</t>
  </si>
  <si>
    <t>BUDYCAVT035WHT3</t>
  </si>
  <si>
    <t>DYNEX 35MM CAVITY CLOSER WHITE 3M CAVT035WHT3</t>
  </si>
  <si>
    <t>BUDYCAVT040WHT3</t>
  </si>
  <si>
    <t>DYNEX 40-50MM CAVITY CLOSER WHITE 3M CAVT040WHT3</t>
  </si>
  <si>
    <t>BUDYCAVT045WHT3</t>
  </si>
  <si>
    <t>DYNEX 45MM CAVITY CLOSER WHITE 3M   CAVT045WHT3</t>
  </si>
  <si>
    <t>BUDYFLSH040WHT2</t>
  </si>
  <si>
    <t>DYNEX 40MM SWORD FLASHING WHITE 2.5M FLSH040WHT2.5</t>
  </si>
  <si>
    <t>BUEBC930SS</t>
  </si>
  <si>
    <t>SHADOWCLAD EXTERNAL BOX ANGLE 3.0M STAINLESS STEEL</t>
  </si>
  <si>
    <t>BUEBCL960A</t>
  </si>
  <si>
    <t>SHADOWCLAD LARGE EXTERNAL BOX ANGLE 6.0M ANODISED</t>
  </si>
  <si>
    <t>HOLDFAST HEAVY DUTY CLOTHES LINE 12M 00186</t>
  </si>
  <si>
    <t>BUHPAICH757524</t>
  </si>
  <si>
    <t>HERMPAC ALUMINIUM HEMMED INTERNAL CORNER 75 X 75MM 2.4M</t>
  </si>
  <si>
    <t>BUHZBFL3MF</t>
  </si>
  <si>
    <t>SHADOWCLAD HORIZONTAL Z BACK FLASHING 300MM MILL FINISH</t>
  </si>
  <si>
    <t>BUHZFL30SS</t>
  </si>
  <si>
    <t>SHADOWCLAD HORIZONTAL Z FLASHING 3.0M STAINLESS STEEL</t>
  </si>
  <si>
    <t>BUIC930SS</t>
  </si>
  <si>
    <t>SHADOWCLAD INTERNAL ANGLE 90DEG 3.0M STAINLESS STEEL</t>
  </si>
  <si>
    <t>BUICL9060A</t>
  </si>
  <si>
    <t>SHADOWCLAD LARGE INTERNAL W ANGLE 90DEG 6.0M ANODISED</t>
  </si>
  <si>
    <t>BUIS12156</t>
  </si>
  <si>
    <t>S/TAPE INSEAL 3109 12MM X 15MM X 6M PKD 907029</t>
  </si>
  <si>
    <t>BUIS310969</t>
  </si>
  <si>
    <t>S/TAPE INSEAL 3109 6MM X 9MM X 12M PKD 906297</t>
  </si>
  <si>
    <t>BUIWCFL30SS</t>
  </si>
  <si>
    <t>SHADOWCLAD INTERNAL W ANGLE 3.0M STAINLESS STEEL</t>
  </si>
  <si>
    <t>BUIZFL30SS</t>
  </si>
  <si>
    <t>SHADOWCLAD INTER-STORY Z FLASHING 3.0M STAINLESS STEEL</t>
  </si>
  <si>
    <t>BUKM183150</t>
  </si>
  <si>
    <t>KIWI MESH 1800 X 300 X 150MM 50M ROLL</t>
  </si>
  <si>
    <t>BULKAUFDCO28WG</t>
  </si>
  <si>
    <t>AUSTRAL COMPACT 28 F/DOWN CLOTHESLINE WOODLAND GREY AU-C28WG</t>
  </si>
  <si>
    <t>BULLAB30</t>
  </si>
  <si>
    <t>LUMBERLOK 3.0M ANGLE BRACE</t>
  </si>
  <si>
    <t>BULLSB30SS</t>
  </si>
  <si>
    <t>BULLSPH140P</t>
  </si>
  <si>
    <t>L/LOK SPLIT HANGERS 1LH/1RH PAIR SPH140</t>
  </si>
  <si>
    <t>BUMWPROKICKL</t>
  </si>
  <si>
    <t>PROTECTO KICK OUT FLASHING LEFT  PROKICKL</t>
  </si>
  <si>
    <t>BUMWPROKICKR</t>
  </si>
  <si>
    <t>PROTECTO KICK OUT FLASHING RIGHT  PROKICKR</t>
  </si>
  <si>
    <t>BUMWTS15010</t>
  </si>
  <si>
    <t>MARSHALL W/PROOF TRADE SILL 150MM X 10M ROLL  TSILL 150/10</t>
  </si>
  <si>
    <t>BUMWTS25025</t>
  </si>
  <si>
    <t>MARSHALL W/PROOF TRADE SILL 250MM X 25M ROLL  TSILL 250</t>
  </si>
  <si>
    <t>BUMWTSEAL100110</t>
  </si>
  <si>
    <t>MARSHALL W/PROOF TRADE-SEAL 100-110MM      TSEAL 100-110</t>
  </si>
  <si>
    <t>BUMWTSEAL125135</t>
  </si>
  <si>
    <t>MARSHALL W/PROOF TRADE-SEAL 125-135MM      TSEAL 125-135</t>
  </si>
  <si>
    <t>BUMWTSEAL150165</t>
  </si>
  <si>
    <t>MARSHALL W/PROOF TRADE-SEAL 150-165MM      TSEAL 150-165</t>
  </si>
  <si>
    <t>BUMWTSEAL200220</t>
  </si>
  <si>
    <t>MARSHALL W/PROOF TRADE-SEAL 200-220MM      TSEAL 200-220</t>
  </si>
  <si>
    <t>BUMWTSEAL4255</t>
  </si>
  <si>
    <t>MARSHALL W/PROOF TRADE-SEAL 42-55MM      TSEAL 42-55</t>
  </si>
  <si>
    <t>BUMWTSEAL5070</t>
  </si>
  <si>
    <t>MARSHALL W/PROOF TRADE-SEAL 50-70MM      TSEAL 50-70</t>
  </si>
  <si>
    <t>BUMWTSEAL7590</t>
  </si>
  <si>
    <t>MARSHALL W/PROOF TRADE-SEAL 75-90MM      TSEAL 75-90</t>
  </si>
  <si>
    <t>BUMWTSEAL812</t>
  </si>
  <si>
    <t>MARSHALL W/PROOF TRADE-SEAL 8-12MM      TSEAL 8-12</t>
  </si>
  <si>
    <t>BUNE751200050</t>
  </si>
  <si>
    <t>BAYONET HX WIRE NETTING GALV 75X1X2000 50M ROLL</t>
  </si>
  <si>
    <t>BUNE75200050</t>
  </si>
  <si>
    <t>HURRICANE HX WIRE NETTING GALV 75X1X2000X50 ROLL HN752050</t>
  </si>
  <si>
    <t>BUNE7590050</t>
  </si>
  <si>
    <t>HURRICANE HX WIRE NETTING GALV 75X1X900X50M ROLL HN750950</t>
  </si>
  <si>
    <t>BUNEGKNE2090050</t>
  </si>
  <si>
    <t>GALVKRIMP CYCLONE NETTING 20MMX900MM X50M ROLL 45M WHEN KRIM</t>
  </si>
  <si>
    <t>BUNEVP100</t>
  </si>
  <si>
    <t>VERMIN PROOF NETTING 100 X 13 X 50M</t>
  </si>
  <si>
    <t>BUQFF03AL</t>
  </si>
  <si>
    <t>ALUMINIUM INTERNAL CORNER FLASHING 0.90MM 3MTR LGTH  03AL</t>
  </si>
  <si>
    <t>BUQFF06AL</t>
  </si>
  <si>
    <t>ALUMINIUM CAVITY CLOSURE FLASHING-20MM CAVITY 3M LGTH   06AL</t>
  </si>
  <si>
    <t>BUQFF06S</t>
  </si>
  <si>
    <t>S/S QUICKFLASH CAVITY CLOSURE FLASHING 20MM 3MTRS LGTH</t>
  </si>
  <si>
    <t>BUQFF09</t>
  </si>
  <si>
    <t>GALV QUICKFLASH BRICK SILL    FLASHING 3M LGTH</t>
  </si>
  <si>
    <t>BUQFF11</t>
  </si>
  <si>
    <t>GALV QUICKFLASH CAVITY CLOSURE FLASHING  3M LGTH</t>
  </si>
  <si>
    <t>BUQFF11AL</t>
  </si>
  <si>
    <t>ALUMINIUM CAVITY CONTROL FLASHING-35MM CAVITY 3MTR LGTH 11AL</t>
  </si>
  <si>
    <t>BUQFF13AL</t>
  </si>
  <si>
    <t>ALUMINIUM INTERNAL CORNER FLASHING 50MM 3MTR LGTH   13AL</t>
  </si>
  <si>
    <t>BUQFF14AL</t>
  </si>
  <si>
    <t>ALUMINIUM EXTERNAL CORNER FLASHING 50MM 3MTR LGTH   14AL</t>
  </si>
  <si>
    <t>BUQFF20AL</t>
  </si>
  <si>
    <t>ALUMINIUM HORIZONTAL Z FLASHING-12MM CLADDING  3M LGTH 20AL</t>
  </si>
  <si>
    <t>BUQFF22AL</t>
  </si>
  <si>
    <t>ALUMINIUM HORIZONTAL Z FLASHING-40MM CLADDING  3M LGTH 22AL</t>
  </si>
  <si>
    <t>BURDCC45</t>
  </si>
  <si>
    <t>E2 PVC 45MM VENTED CAVITY CLOSER 2.7M   RDCC45</t>
  </si>
  <si>
    <t>BURDCS47</t>
  </si>
  <si>
    <t>E2 PVC WEATHER BOARD CANT STRIP - STARTER 2.7M RDCS47</t>
  </si>
  <si>
    <t>BURDCS85</t>
  </si>
  <si>
    <t>E2 PVC 85 X 85MM CORNER SOAKER 2.7M RDCS85</t>
  </si>
  <si>
    <t>BURDFB40</t>
  </si>
  <si>
    <t>E2 PVC 40MM FLAT BACK SOAKER 2.7M  RDFB40</t>
  </si>
  <si>
    <t>BURDSE</t>
  </si>
  <si>
    <t>E2  STOP ENDS PER PAIR RDSE</t>
  </si>
  <si>
    <t>BURDST87</t>
  </si>
  <si>
    <t>E2  87MM SILL TRAY 2.7M RDST87</t>
  </si>
  <si>
    <t>BURDSW</t>
  </si>
  <si>
    <t>E2  WINDOW SUPPORT WEDGES RDSW</t>
  </si>
  <si>
    <t>BURDWBC25</t>
  </si>
  <si>
    <t>E2 PVC 25MM VENTED WEATHER BOARD CLOSER WHT 2.7M   RDWBC25</t>
  </si>
  <si>
    <t>BUTCTCL220</t>
  </si>
  <si>
    <t>TASMAN ROTARY HEAD PACK ONLY TCL220</t>
  </si>
  <si>
    <t>BUTCTCL230</t>
  </si>
  <si>
    <t>TASMAN CLOTHESLINE MAIN POLE ONLY  TCL230</t>
  </si>
  <si>
    <t>BUUBSFREF28</t>
  </si>
  <si>
    <t>URBAN SMARTFLASH REF UPVC ROOF EDGE FLASHING 2.8M</t>
  </si>
  <si>
    <t>CHHAKK6D</t>
  </si>
  <si>
    <t>HIDEWAY DELUXE 2 X 15L BIN DOOR PULL WHITE KK6D</t>
  </si>
  <si>
    <t>CHHAKK8D</t>
  </si>
  <si>
    <t>HIDEWAY DELUXE 1 X 50L BIN DOOR PULL WHITE KK8D</t>
  </si>
  <si>
    <t>CHHASC215DW</t>
  </si>
  <si>
    <t>HIDEAWAY SOFT CLOSE 2 X 15L BIN DOOR PULL WHITE SC215D-W</t>
  </si>
  <si>
    <t>CHHF26020011</t>
  </si>
  <si>
    <t>HAFELE CONNECTING PLATE GALV STL 260.20.011 BAG OF 50</t>
  </si>
  <si>
    <t>CHHH2731JB</t>
  </si>
  <si>
    <t>JOINING BISCUIT SIZE 10 BEECH  1000 PER CTN  JB.10</t>
  </si>
  <si>
    <t>CHHH2732JB</t>
  </si>
  <si>
    <t>JOINING BISCUIT SIZE 20 BEECH  1000 PER CTN  JB.20</t>
  </si>
  <si>
    <t>CHHH5832HD</t>
  </si>
  <si>
    <t>HEX DRIVER 5 X 50MM  5832HD</t>
  </si>
  <si>
    <t>CHHT00351</t>
  </si>
  <si>
    <t>HETTICH SPECIAL JIG 26MM AND  35MM HINGE CUP &amp; CONN FITTING</t>
  </si>
  <si>
    <t>CHHT013952</t>
  </si>
  <si>
    <t>HETTICH INNOTECH QUADRO SPACER PROFILE 25 X 484 X 48MM 01395</t>
  </si>
  <si>
    <t>CHHT016048</t>
  </si>
  <si>
    <t>HETTICH WORKTOP CONNECTOR 150MM NP 016048</t>
  </si>
  <si>
    <t>CHHT016180</t>
  </si>
  <si>
    <t>HETTICH SAFETY SHELF SUPPORT CLEAR 5MM 016180</t>
  </si>
  <si>
    <t>CHHT025084</t>
  </si>
  <si>
    <t>HETTICH WORKTOP CONNECTOR 65MM 025084</t>
  </si>
  <si>
    <t>CHHT025121</t>
  </si>
  <si>
    <t>HETTICH SLIDELINE 55 RUNNER PROFILE BROWN 4000MM 025121</t>
  </si>
  <si>
    <t>CHHT025122</t>
  </si>
  <si>
    <t>HETTICH SLIDELINE 55 RUNNER SCREW ON H/ADJ 15KG BROWN 025122</t>
  </si>
  <si>
    <t>CHHT025123</t>
  </si>
  <si>
    <t>HETTICH SLIDELINE 55 GUIDE BROWN 025123</t>
  </si>
  <si>
    <t>CHHT025197</t>
  </si>
  <si>
    <t>HETTICH UNIVERSAL ANGLE 41.5X41.5MM GALV STEEL 025197</t>
  </si>
  <si>
    <t>CHHT030847</t>
  </si>
  <si>
    <t>HETTICH 60MM CABLE ACCESS CAP WHITE 030847</t>
  </si>
  <si>
    <t>CHHT040721</t>
  </si>
  <si>
    <t>HETTICH LIFT EXACT FLAP STAY 75deg NICKEL PLATED 40721</t>
  </si>
  <si>
    <t>CHHT041362</t>
  </si>
  <si>
    <t>HETTICH KA4932 500MM RUNNER   FULL EXTENSION  041362</t>
  </si>
  <si>
    <t>CHHT041363</t>
  </si>
  <si>
    <t>HETTICH KA4932 550MM RUNNER   FULL EXTENSION  041363</t>
  </si>
  <si>
    <t>CHHT041364</t>
  </si>
  <si>
    <t>HETTICH KA4932 600MM RUNNER   FULL EXTENSION  041364</t>
  </si>
  <si>
    <t>CHHT041376</t>
  </si>
  <si>
    <t>HETTICH KA 5740/550 RUNNER  041376</t>
  </si>
  <si>
    <t>CHHT041377</t>
  </si>
  <si>
    <t>HETTICH KA 5740/600 RUNNER  041377</t>
  </si>
  <si>
    <t>CHHT041657</t>
  </si>
  <si>
    <t>HETTICH FR 602 250MM DRAWER SLIDE 35 KG SET WHITE 041657</t>
  </si>
  <si>
    <t>CHHT041673</t>
  </si>
  <si>
    <t>HETTICH FR 602 650MM DRAWER SLIDE 35 KG SET WHITE 041673</t>
  </si>
  <si>
    <t>CHHT045198</t>
  </si>
  <si>
    <t>HETTICH LARGE DOOR STRAIGHTENER  045198</t>
  </si>
  <si>
    <t>CHHT045541</t>
  </si>
  <si>
    <t>HETTICH IRONING BOARD 360-468MM CARCASE WHITE 045541</t>
  </si>
  <si>
    <t>CHHT047392</t>
  </si>
  <si>
    <t>HETTICH SLIDELINE 55 DOOR STOP BROWN</t>
  </si>
  <si>
    <t>CHHT047609</t>
  </si>
  <si>
    <t>HETTICH GLASS SHELF SUPPORT NP 047609</t>
  </si>
  <si>
    <t>CHHT047915</t>
  </si>
  <si>
    <t>HETTICH 80MM CABLE ACCESS CAP BROWN  047915</t>
  </si>
  <si>
    <t>CHHT048100</t>
  </si>
  <si>
    <t>CHHT048110</t>
  </si>
  <si>
    <t>CHHT048130</t>
  </si>
  <si>
    <t>HETTICH ADJUSTABLE LEG CLIP SCREW/DOWEL ATTACHMENT  048130</t>
  </si>
  <si>
    <t>CHHT048140</t>
  </si>
  <si>
    <t>HETTICH HEIGHT ADJUSTABLE VANITY LEG PRE SET 87-130MM 048140</t>
  </si>
  <si>
    <t>CHHT048150</t>
  </si>
  <si>
    <t>CHHT048230</t>
  </si>
  <si>
    <t>HETTICH MULTITECH CUTLERY TRAY 490D X 434W WHITE  048230</t>
  </si>
  <si>
    <t>CHHT048700</t>
  </si>
  <si>
    <t>HETTICH UNIVERSAL ANGLE 17X17 L CLIPS EACH  048700</t>
  </si>
  <si>
    <t>CHHT048769</t>
  </si>
  <si>
    <t>HETTICH MULTITECH CUTLERY TRAY 434D X 434W  WHITE 048769</t>
  </si>
  <si>
    <t>CHHT048789</t>
  </si>
  <si>
    <t>HETTICH TOWEL RAIL ALUMINIUM  2 BAR 450MM 048789</t>
  </si>
  <si>
    <t>CHHT048935</t>
  </si>
  <si>
    <t>HETTICH CLASSIC WASTE BIN 13L WHITE  048935</t>
  </si>
  <si>
    <t>CHHT048936</t>
  </si>
  <si>
    <t>WESCO CLASSIC BIN 11 LTR SILVER  048936</t>
  </si>
  <si>
    <t>CHHT048976</t>
  </si>
  <si>
    <t>HETTICH ECONOMY CYLINDER DRAWER LOCK  048976</t>
  </si>
  <si>
    <t>CHHT048980</t>
  </si>
  <si>
    <t>HETTICH BARRELL FOR PUSH LOCK 048980</t>
  </si>
  <si>
    <t>CHHT048981</t>
  </si>
  <si>
    <t>HETTICH F18 8110 KEYED ALIKE BARREL  048981</t>
  </si>
  <si>
    <t>CHHT051483</t>
  </si>
  <si>
    <t>HETTICH MULTITECH GALLERY RAIL SET 500MM WHITE 051483</t>
  </si>
  <si>
    <t>CHHT051485</t>
  </si>
  <si>
    <t>HETTICH MULTITECH GALLERY RAIL SET 550MM WHITE 051485</t>
  </si>
  <si>
    <t>CHHT051487</t>
  </si>
  <si>
    <t>HETTICH MULTITECH FRONT CONN WHITE INT DRAWER 86MM 051487</t>
  </si>
  <si>
    <t>CHHT051489</t>
  </si>
  <si>
    <t>HETTICH MULTITECH FRONT CONN WHITE INT DRAWER 118MM 051489</t>
  </si>
  <si>
    <t>CHHT051495</t>
  </si>
  <si>
    <t>HETTICH MULTITECH HANGING FILE FRAME SET 400MM  051495</t>
  </si>
  <si>
    <t>CHHT054997</t>
  </si>
  <si>
    <t>HETTICH MULTITECH FRONT CONNECTOR SCREW ON  054997</t>
  </si>
  <si>
    <t>CHHT058588</t>
  </si>
  <si>
    <t>HETTICH 60MM CABLE ACCESS CAP GREY 058588</t>
  </si>
  <si>
    <t>CHHT058590</t>
  </si>
  <si>
    <t>HETTICH 80MM CABLE ACCESS CAP GREY 058590</t>
  </si>
  <si>
    <t>CHHT060685</t>
  </si>
  <si>
    <t>HETTICH DOOR BUFFER DRILL IN UNIVERSAL SILENT SYSTEM 060685</t>
  </si>
  <si>
    <t>CHHT064819</t>
  </si>
  <si>
    <t>HETTICH M5 SOCKET FOR T43 10 X 11 MM 64819</t>
  </si>
  <si>
    <t>CHHT070664</t>
  </si>
  <si>
    <t>HETTICH W/ROBE TUBE BEARING    L323DDNKL  070664</t>
  </si>
  <si>
    <t>CHHT070666</t>
  </si>
  <si>
    <t>HETTICH WARDROBE RAIL SUPPORT NP SL 323 070666</t>
  </si>
  <si>
    <t>CHHT070668</t>
  </si>
  <si>
    <t>HETTICH W/ROBE TUBE BEARING SL786DD  070668</t>
  </si>
  <si>
    <t>CHHT070956</t>
  </si>
  <si>
    <t>HETTICH WINGLINE 26 BIFOLD LH COMP 070956</t>
  </si>
  <si>
    <t>CHHT070968</t>
  </si>
  <si>
    <t>HETTICH WINGLINE 770KIT LH FOR 2 PANEL DR 070968</t>
  </si>
  <si>
    <t>CHHT071549</t>
  </si>
  <si>
    <t>CHHT073747</t>
  </si>
  <si>
    <t>HETTICH 60MM CABLE ACCESS CAP BLACK 073747</t>
  </si>
  <si>
    <t>CHHT073748</t>
  </si>
  <si>
    <t>HETTICH 80MM CABLE ACCESS CAP BLACK 073748</t>
  </si>
  <si>
    <t>CHHT078249</t>
  </si>
  <si>
    <t>HETTICH 128MM METAL HANDLE CHROME PLATED MATT   9112597</t>
  </si>
  <si>
    <t>CHHT079174</t>
  </si>
  <si>
    <t>HETTICH MULTITECH M4 54 FRONT CONNECTOR SCREW ON SET 079174</t>
  </si>
  <si>
    <t>CHHT105834401</t>
  </si>
  <si>
    <t>HETTICH 300MM DRAWER RUNNER SET OW FR 402L/300  105834401</t>
  </si>
  <si>
    <t>CHHT105834501</t>
  </si>
  <si>
    <t>HETTICH 350MM DRAWER RUNNER SET OW FR 402L/350  105834501</t>
  </si>
  <si>
    <t>CHHT105834601</t>
  </si>
  <si>
    <t>HETTICH 400MM DRAWER RUNNER SET OW FR 402L/400  1058346</t>
  </si>
  <si>
    <t>CHHT105834701</t>
  </si>
  <si>
    <t>HETTICH 450MM DRAWER RUNNER SET OW FR 402L/450 105834701</t>
  </si>
  <si>
    <t>CHHT105834801</t>
  </si>
  <si>
    <t>HETTICH 500MM DRAWER RUNNER SET OW FR 402L/500  105834801</t>
  </si>
  <si>
    <t>CHHT105834901</t>
  </si>
  <si>
    <t>CHHT105835001</t>
  </si>
  <si>
    <t>HETTICH 600MM DRAWER RUNNER   SET OW FR 402L/600  105835001</t>
  </si>
  <si>
    <t>CHHT106145000</t>
  </si>
  <si>
    <t>HETTICH INNOTECH CONNECTORS KNOCK IN</t>
  </si>
  <si>
    <t>CHHT106196500</t>
  </si>
  <si>
    <t>HETTICH INNOTECH ATIRA SOCKET FOR GALLERY RAIL 1061965</t>
  </si>
  <si>
    <t>CHHT106245400</t>
  </si>
  <si>
    <t>HETTICH INNOTECH DRAWER SIDE 70MM 470MM WHITE LH 1062454</t>
  </si>
  <si>
    <t>CHHT106245500</t>
  </si>
  <si>
    <t>HETTICH INNOTECH DRAWER SIDE 70MM 470MM WHITE RH 1062455</t>
  </si>
  <si>
    <t>CHHT106250100</t>
  </si>
  <si>
    <t>HETTICH INNOTECH REAR PANEL CONNECTOR 70MM LH SILVER 1062501</t>
  </si>
  <si>
    <t>CHHT106250200</t>
  </si>
  <si>
    <t>HETTICH INNOTECH REAR PANEL CONNECTOR 70MM RH SILVER 1062502</t>
  </si>
  <si>
    <t>CHHT106251100</t>
  </si>
  <si>
    <t>HETTICH INNOTECH DRAWER SIDE 70MM 350MM WHITE LH 1062511</t>
  </si>
  <si>
    <t>CHHT106251200</t>
  </si>
  <si>
    <t>HETTICH INNOTECH DRAWER SIDE 70MM 350MM WHITE RH 1062512</t>
  </si>
  <si>
    <t>CHHT106251500</t>
  </si>
  <si>
    <t>HETTICH INNOTECH DRAWER SIDE 70MM 520MM WHITE LH 1062515</t>
  </si>
  <si>
    <t>CHHT106251600</t>
  </si>
  <si>
    <t>HETTICH INNOTECH DRAWER SIDE 70MM 520MM WHITE RH 1062516</t>
  </si>
  <si>
    <t>CHHT106252100</t>
  </si>
  <si>
    <t>HETTICH INNOTECH DRAWER SIDE 70MM 520MM SILVER LH 1062521</t>
  </si>
  <si>
    <t>CHHT106252200</t>
  </si>
  <si>
    <t>HETTICH INNOTECH DRAWER SIDE 70MM 520MM SILVER RH 1062522</t>
  </si>
  <si>
    <t>CHHT106254900</t>
  </si>
  <si>
    <t>HETTICH INNOTECH WHITE GALLERY RAIL 470MM</t>
  </si>
  <si>
    <t>CHHT106367702</t>
  </si>
  <si>
    <t>HETTICH INNOTECH RAILING FOR P&amp;P DRAWER 520MM SILVER 1063677</t>
  </si>
  <si>
    <t>CHHT106367800</t>
  </si>
  <si>
    <t>HETTICH INNOTECH WHITE GALLERY RAIL 520MM</t>
  </si>
  <si>
    <t>CHHT106519100</t>
  </si>
  <si>
    <t>HETTICH INNOTECH FRONT CONNECTOR SCREW ON 1065191</t>
  </si>
  <si>
    <t>CHHT107189400</t>
  </si>
  <si>
    <t>HETTICH KA5632 350MM RUNNER   CHROME   1071894</t>
  </si>
  <si>
    <t>CHHT107189500</t>
  </si>
  <si>
    <t>CHHT107189600</t>
  </si>
  <si>
    <t>CHHT107189700</t>
  </si>
  <si>
    <t>HETTICH KA5632 500MM RUNNER   CHROME   1071897</t>
  </si>
  <si>
    <t>CHHT107190000</t>
  </si>
  <si>
    <t>HETTICH KA5632 650MM RUNNER CHROME   1071900</t>
  </si>
  <si>
    <t>CHHT1079090</t>
  </si>
  <si>
    <t>HETTICH SLIDELINE 55 RUNNER PROFILE SILVER 4000MM 1079090</t>
  </si>
  <si>
    <t>CHHT116026200</t>
  </si>
  <si>
    <t>HETTICH INNOTECH  SILV. STD DRW 520MM Q-30KG 8.8  1160262</t>
  </si>
  <si>
    <t>CHHT900217600</t>
  </si>
  <si>
    <t>HETTICH WARDROBE TUBE 30X15 MATT NICKEL 3000MM 9002176</t>
  </si>
  <si>
    <t>CHHT900250300</t>
  </si>
  <si>
    <t>HETTICH MULTI/INOTECH SCREW ON SOCKET RAIL  9002503</t>
  </si>
  <si>
    <t>CHHT900735500</t>
  </si>
  <si>
    <t>HETTICH INNOTECH BACK CONNECTOR 144MM LH SILVER 9007355</t>
  </si>
  <si>
    <t>CHHT900735600</t>
  </si>
  <si>
    <t>HETTICH INNOTECH BACK CONNECTOR 144MM RH SILVER 9007356</t>
  </si>
  <si>
    <t>CHHT9008754E</t>
  </si>
  <si>
    <t>HETTICH INNOTECH TOPSIDE TRANSLUCENT PLASTIC 520MM PER EACH</t>
  </si>
  <si>
    <t>CHHT901375900</t>
  </si>
  <si>
    <t>HETTICH WINGLINE RUNNER PROFILE SILVER 2000MM 9013759</t>
  </si>
  <si>
    <t>CHHT902184700</t>
  </si>
  <si>
    <t>HETTICH SCREW IN DOWEL DU321 9021847</t>
  </si>
  <si>
    <t>CHHT904968100</t>
  </si>
  <si>
    <t>HETTICH WINGLINE 770 ADJUSTABLE RUNNER  L/H  9049681</t>
  </si>
  <si>
    <t>CHHT904976600</t>
  </si>
  <si>
    <t>HETTICH WINGLINE 780 ADJUSTABLE RUNNER L/H  9049766</t>
  </si>
  <si>
    <t>CHHT9050342</t>
  </si>
  <si>
    <t>HETTICH MT DRAWER CLIP   9050342</t>
  </si>
  <si>
    <t>CHHT9051925</t>
  </si>
  <si>
    <t>HETTICH P2O UNIVERSAL FITTING WITH MOUNT    9051925</t>
  </si>
  <si>
    <t>CHHT906064800</t>
  </si>
  <si>
    <t>HETTICH INNOTECH REAR PANEL CONNECTOR 144MM L/H WHITE</t>
  </si>
  <si>
    <t>CHHT906064900</t>
  </si>
  <si>
    <t>HETTICH INNOTECH REAR PANEL CONNECTOR 144MM R/H WHITE</t>
  </si>
  <si>
    <t>CHHT9064890</t>
  </si>
  <si>
    <t>HETTICH VB35 16MM CONN FITTING OW   9064890</t>
  </si>
  <si>
    <t>CHHT9079390</t>
  </si>
  <si>
    <t>HETTICH REFRIGERATION DOOR    MECHANISM   9079390</t>
  </si>
  <si>
    <t>CHHT907959300</t>
  </si>
  <si>
    <t>HETTICH TOP BOX STAY                   9079593</t>
  </si>
  <si>
    <t>CHHT9079597</t>
  </si>
  <si>
    <t>HETTICH LIFT ADVANCED HL 9079597</t>
  </si>
  <si>
    <t>CHHT9079653</t>
  </si>
  <si>
    <t>HETTICH LIFT ADVANCED CROSS BAR 600MM 9079653</t>
  </si>
  <si>
    <t>CHHT9079755</t>
  </si>
  <si>
    <t>HETTICH ARENA STYLE SHELF 160MM 9079755</t>
  </si>
  <si>
    <t>CHHT9081916</t>
  </si>
  <si>
    <t>HETTICH INNOTECH COVER CAP GREY WITH LOGO  9081916</t>
  </si>
  <si>
    <t>CHHT9081920</t>
  </si>
  <si>
    <t>HETTECH INNOTECH COVER CAPS WHITE WITH LOGO 9081920</t>
  </si>
  <si>
    <t>CHHT908693200</t>
  </si>
  <si>
    <t>HETTICH INNOTECH BACK P+P  CONNECTOR 176LH WH8.8  9086932</t>
  </si>
  <si>
    <t>CHHT908693300</t>
  </si>
  <si>
    <t>HETTICH INNOTECH BACK P+P  CONNECTOR 176RH WH8.8  9086933</t>
  </si>
  <si>
    <t>CHHT9089606</t>
  </si>
  <si>
    <t>HETTICH P2O MAGNET  9089606</t>
  </si>
  <si>
    <t>CHHT9101300</t>
  </si>
  <si>
    <t>HETTICH QUADRO V6/420 I/TECH 30KG F/EXT LH SS 9101300</t>
  </si>
  <si>
    <t>CHHT9101301</t>
  </si>
  <si>
    <t>HETTICH QUADRO V6/420 I/TECH 30KG F/EXT RH SS 9101301</t>
  </si>
  <si>
    <t>CHHT9113877</t>
  </si>
  <si>
    <t>HETTICH INNOTECH CUTLERY TRAY ORGATRAY PROF 800X520 WHITE</t>
  </si>
  <si>
    <t>CHHT9114271</t>
  </si>
  <si>
    <t>HETTICH KA4532 300MM SILENT SYSTEM F/EXTN RUNNER  9114271</t>
  </si>
  <si>
    <t>CHHT9114275</t>
  </si>
  <si>
    <t>HETTICH KA4532 450MM SILENT SYSTEM F/EXTN RUNNER  9114275</t>
  </si>
  <si>
    <t>CHHT9114276</t>
  </si>
  <si>
    <t>HETTICH KA4532 500MM SILENT SYSTEM F/EXTN RUNNER  9114276</t>
  </si>
  <si>
    <t>CHHT9114277</t>
  </si>
  <si>
    <t>HETTICH KA4532 550MM SILENT SYSTEM F/EXTN RUNNER  9114277</t>
  </si>
  <si>
    <t>CHHT9114278</t>
  </si>
  <si>
    <t>HETTICH KA4532 600MM SILENT SYSTEM F/EXTN RUNNER  9114278</t>
  </si>
  <si>
    <t>CHHT9114554</t>
  </si>
  <si>
    <t>HETTICH KA4532 400MM SILENT SYSTEM BM F/EXTN    9114554</t>
  </si>
  <si>
    <t>CHHT9114555</t>
  </si>
  <si>
    <t>HETTICH KA4532 450MM SILENT SYSTEM BM F/EXTN    9114555</t>
  </si>
  <si>
    <t>CHHT9114557</t>
  </si>
  <si>
    <t>HETTICH KA4532 500MM SILENT SYSTEM BM F/EXTN    9114557</t>
  </si>
  <si>
    <t>CHHT9116498</t>
  </si>
  <si>
    <t>HETTICH VB36M/16 WHITE CAM  9116498</t>
  </si>
  <si>
    <t>CHHT9117490</t>
  </si>
  <si>
    <t>HETTICH QUADRO V6 P2O DRAWER RUNNER 300MM LH 9117490</t>
  </si>
  <si>
    <t>CHHT9117501</t>
  </si>
  <si>
    <t>HETTICH QUADRO V6 P2O DRAWER RUNNER 300MM RH 9117501</t>
  </si>
  <si>
    <t>CHHT9118020</t>
  </si>
  <si>
    <t>HETTICH QUADRO V6/260 I/TECH 30KG F/EXT RH SS 9118020</t>
  </si>
  <si>
    <t>CHHT9118054</t>
  </si>
  <si>
    <t>HETTICH QUADRO V6/470 I/TECH 30KG F/EXT LH SS 9118054</t>
  </si>
  <si>
    <t>CHHT9118055</t>
  </si>
  <si>
    <t>HETTICH QUADRO V6/470 I/TECH 30KG F/EXT RH SS 9118055</t>
  </si>
  <si>
    <t>CHHT9127386</t>
  </si>
  <si>
    <t>HETTICH INNOTECH BULK WH. P+P DRW 520 Q30  SS 9127386</t>
  </si>
  <si>
    <t>CHHT9127419</t>
  </si>
  <si>
    <t>HETTICH SAFETY SHELF SUPPORT WHITE 5MM 9127419</t>
  </si>
  <si>
    <t>CHHT912786710</t>
  </si>
  <si>
    <t>HETTICH MULTITECH 54X400 WHITE 912786710</t>
  </si>
  <si>
    <t>CHHT912786910</t>
  </si>
  <si>
    <t>HETTICH MULTITECH 54X450 WHITE 912786910</t>
  </si>
  <si>
    <t>CHHT912787110</t>
  </si>
  <si>
    <t>HETTICH MULTITECH 54X500 WHITE 912787110</t>
  </si>
  <si>
    <t>CHHT912787510</t>
  </si>
  <si>
    <t>HETTICH MULTITECH 86X250 WHITE 912787510</t>
  </si>
  <si>
    <t>CHHT912787910</t>
  </si>
  <si>
    <t>HETTICH MULTITECH 86X350 WHITE 912787910</t>
  </si>
  <si>
    <t>CHHT912788110</t>
  </si>
  <si>
    <t>HETTICH MULTITECH 86X400 WHITE 912788110</t>
  </si>
  <si>
    <t>CHHT912788310</t>
  </si>
  <si>
    <t>HETTICH MULTITECH 86X450 WHITE 912788310</t>
  </si>
  <si>
    <t>CHHT912788510</t>
  </si>
  <si>
    <t>HETTICH MULTITECH 86X500 WHITE 912788510</t>
  </si>
  <si>
    <t>CHHT912788710</t>
  </si>
  <si>
    <t>HETTICH MULTITECH 86X550 WHITE 912788710</t>
  </si>
  <si>
    <t>CHHT912788910</t>
  </si>
  <si>
    <t>HETTICH MULTITECH 118X250 WHITE 912788910</t>
  </si>
  <si>
    <t>CHHT912789310</t>
  </si>
  <si>
    <t>HETTICH MULTITECH 118X350 WHITE 912789310</t>
  </si>
  <si>
    <t>CHHT912789510</t>
  </si>
  <si>
    <t>HETTICH MULTITECH 118X400 WHITE 912789510</t>
  </si>
  <si>
    <t>CHHT912789710</t>
  </si>
  <si>
    <t>HETTICH MULTITECH 118X450 WHITE 912789710</t>
  </si>
  <si>
    <t>CHHT912789910</t>
  </si>
  <si>
    <t>HETTICH MULTITECH 118X500 WHITE 912789910</t>
  </si>
  <si>
    <t>CHHT912790110</t>
  </si>
  <si>
    <t>HETTICH MULTITECH 118X550 WHITE 912790110</t>
  </si>
  <si>
    <t>CHHT912790310</t>
  </si>
  <si>
    <t>HETTICH MULTITECH 150X250 WHITE 912790310</t>
  </si>
  <si>
    <t>CHHT912790710</t>
  </si>
  <si>
    <t>HETTICH MULTITECH 150X350 WHITE 912790710</t>
  </si>
  <si>
    <t>CHHT912790910</t>
  </si>
  <si>
    <t>HETTICH MULTITECH 150X400 WHITE 912790910</t>
  </si>
  <si>
    <t>CHHT912791110</t>
  </si>
  <si>
    <t>HETTICH MULTITECH 150X450 WHITE 912791110</t>
  </si>
  <si>
    <t>CHHT912791310</t>
  </si>
  <si>
    <t>HETTICH MULTITECH 150X500 WHITE 912791310</t>
  </si>
  <si>
    <t>CHHT912791510</t>
  </si>
  <si>
    <t>HETTICH MULTITECH 150X550 WHITE 912791510</t>
  </si>
  <si>
    <t>CHHT912791710</t>
  </si>
  <si>
    <t>HETTICH MULTITECH 214X350 WHITE 912791710</t>
  </si>
  <si>
    <t>CHHT912791910</t>
  </si>
  <si>
    <t>HETTICH MULTITECH 214X400 WHITE 912791910</t>
  </si>
  <si>
    <t>CHHT912792110</t>
  </si>
  <si>
    <t>HETTICH MULTITECH 214X450 WHITE 912792110</t>
  </si>
  <si>
    <t>CHHT912792310</t>
  </si>
  <si>
    <t>HETTICH MULTITECH 214X500 WHITE 912792310</t>
  </si>
  <si>
    <t>CHHT912792510</t>
  </si>
  <si>
    <t>HETTICH MULTITECH 214X550 WHITE 912792510</t>
  </si>
  <si>
    <t>CHHT9132381</t>
  </si>
  <si>
    <t>HETTICH WASTE BIN 29L GREY 9132381</t>
  </si>
  <si>
    <t>CHHT913434200</t>
  </si>
  <si>
    <t>HETTICH MULTITECH DAMPNER  9134342</t>
  </si>
  <si>
    <t>CHHT913434300</t>
  </si>
  <si>
    <t>HETTICH MULTITECH ACTIVATOR  9134343</t>
  </si>
  <si>
    <t>CHHT9144830</t>
  </si>
  <si>
    <t>HETTICH QUADRO CLIP ADJUSTABLE LH BLACK  9144830</t>
  </si>
  <si>
    <t>CHHT9144841</t>
  </si>
  <si>
    <t>HETTICH QUADRO CLIP ADJUSTABLE RH BLACK  9144841</t>
  </si>
  <si>
    <t>CHHT9145735</t>
  </si>
  <si>
    <t>HETTICH 2 IN 1 ADJUSTABLE LEG  9145735</t>
  </si>
  <si>
    <t>CHHT9149239</t>
  </si>
  <si>
    <t>HETTICH ACTRO 500MM 40KG F/EXT SS 9149239</t>
  </si>
  <si>
    <t>CHHT9149295</t>
  </si>
  <si>
    <t>HETTICH ARCITECH SET STD 300MM 9149295</t>
  </si>
  <si>
    <t>CHHT919441000</t>
  </si>
  <si>
    <t>HETTICH INNOTECH ATIRA SIDES 420MM WHITE LH 9194410</t>
  </si>
  <si>
    <t>CHHT919441100</t>
  </si>
  <si>
    <t>HETTICH INNOTECH ATIRA SIDES 420MM WHITE RH 9194411</t>
  </si>
  <si>
    <t>CHHT919441400</t>
  </si>
  <si>
    <t>CHHT919441500</t>
  </si>
  <si>
    <t>CHHT9194540</t>
  </si>
  <si>
    <t>HETTICH INNOTECH ATIRA GALLERY RAIL WHITE 350MM LH 9194540</t>
  </si>
  <si>
    <t>CHHT9194541</t>
  </si>
  <si>
    <t>HETTICH INNOTECH ATIRA GALLERY RAIL WHITE 350MM RH 9194541</t>
  </si>
  <si>
    <t>CHHT919454200</t>
  </si>
  <si>
    <t>HETTICH INNOTECH ATIRA GALLERY RAIL WHITE 420MM LH 9194542</t>
  </si>
  <si>
    <t>CHHT919454300</t>
  </si>
  <si>
    <t>HETTICH INNOTECH ATIRA GALLERY RAIL WHITE 420MM RH 9194543</t>
  </si>
  <si>
    <t>CHHT919454600</t>
  </si>
  <si>
    <t>CHHT919454700</t>
  </si>
  <si>
    <t>CHHT919462700</t>
  </si>
  <si>
    <t>HETTICH ATIRA REAR PANEL CONNECTOR 70MM WHITE LH 9194627</t>
  </si>
  <si>
    <t>CHHT919462800</t>
  </si>
  <si>
    <t>HETTICH ATIRA REAR PANEL CONNECTOR 70MM WHITE RH 9194628</t>
  </si>
  <si>
    <t>CHHT919464700</t>
  </si>
  <si>
    <t>HETTICH INNOTECH ATIRA COVER CAP WHITE WITH LOGO 9194647</t>
  </si>
  <si>
    <t>CHHT9194968</t>
  </si>
  <si>
    <t>HETTICH IT ORGATRAY 440 D441-520 W501-600 WHITE   9194968</t>
  </si>
  <si>
    <t>CHHT9229920</t>
  </si>
  <si>
    <t>HETTICH WINGLINE L CENTRE HINGE WITH PIN 9229920</t>
  </si>
  <si>
    <t>CHHT9237488</t>
  </si>
  <si>
    <t>HETTICH WINGLINE L RUNNER WITH SELF CLOSE  LH 9237488</t>
  </si>
  <si>
    <t>CHHT9244904</t>
  </si>
  <si>
    <t>HETTICH WINGLINE 770/780 RUN PROF WHITE 2400MM 9244904</t>
  </si>
  <si>
    <t>CHJAZ120C</t>
  </si>
  <si>
    <t>JAECO PULL HANDLE  CP 120MM   120ZCP</t>
  </si>
  <si>
    <t>CHKOV035000</t>
  </si>
  <si>
    <t>KOVES 5MM SOFT DOOR BUFFER WHITE  KOV-0350-00</t>
  </si>
  <si>
    <t>CHKOV035099</t>
  </si>
  <si>
    <t>KOVES 5MM SOFT DOOR BUFFER CLEAR  KOV-0350-99</t>
  </si>
  <si>
    <t>CHMCBLH</t>
  </si>
  <si>
    <t>MANOR CAPS BLACK  PKT 100</t>
  </si>
  <si>
    <t>CHMCBMH</t>
  </si>
  <si>
    <t>MANOR CAPS BEST MAPLE  PKT 100</t>
  </si>
  <si>
    <t>CHMCBOH</t>
  </si>
  <si>
    <t>MANOR CAPS BEST OAK  PKT 100</t>
  </si>
  <si>
    <t>CHMCBRU20</t>
  </si>
  <si>
    <t>MANORDCAPS BRULEE          PACK OF 20</t>
  </si>
  <si>
    <t>CHMCBRUH</t>
  </si>
  <si>
    <t>MANOR CAPS BRULEE  PKT 100</t>
  </si>
  <si>
    <t>CHMCCEH</t>
  </si>
  <si>
    <t>MANOR CAPS COASTAL ELM  100 PK</t>
  </si>
  <si>
    <t>CHMCCWH</t>
  </si>
  <si>
    <t>MANOR CAPS STICKON PER 100 - CLOUD WHITE</t>
  </si>
  <si>
    <t>CHMCFEH</t>
  </si>
  <si>
    <t>MANOR CAPS FIORDLAND ELM  PKT 100</t>
  </si>
  <si>
    <t>CHMCFWH</t>
  </si>
  <si>
    <t>MANOR CAPS FEATHER WHITE  PKT 100</t>
  </si>
  <si>
    <t>CHMCHIH</t>
  </si>
  <si>
    <t>MANOR CAPS HIDE  PKT 100</t>
  </si>
  <si>
    <t>CHMCICH</t>
  </si>
  <si>
    <t>MANOR CAPS IRISH CREME  PKT 100</t>
  </si>
  <si>
    <t>CHMCMGH</t>
  </si>
  <si>
    <t>MANOR CAPS BESTWOOD MIST GREY  PKT 100</t>
  </si>
  <si>
    <t>CHMCPAH</t>
  </si>
  <si>
    <t>MANOR CAPS STICKON PER 100 - PAVEMENT</t>
  </si>
  <si>
    <t>CHMCSIHH</t>
  </si>
  <si>
    <t>MANOR CAPS SILVER HAZE  PKT 100</t>
  </si>
  <si>
    <t>CHMCSWH</t>
  </si>
  <si>
    <t>MANOR CAPS STICKON  PACK OF 100 - SIMPLY WHITE</t>
  </si>
  <si>
    <t>CHMCTBEH</t>
  </si>
  <si>
    <t>MANOR CAPS STICKON PER 100 - TREBLE BEECH</t>
  </si>
  <si>
    <t>CHMCTEEH</t>
  </si>
  <si>
    <t>MANOR CAPS TASMAN ELM   PKT 100</t>
  </si>
  <si>
    <t>CHMCTIH</t>
  </si>
  <si>
    <t>MANOR CAPS TITANIUM  PKT 100</t>
  </si>
  <si>
    <t>CHMCWH13SA</t>
  </si>
  <si>
    <t>CHNZHETSBLBRN</t>
  </si>
  <si>
    <t>SLIMBOW HANDLE 128MM  BRUSHED NICKEL   TSBLBN</t>
  </si>
  <si>
    <t>CHNZHETSBLMC</t>
  </si>
  <si>
    <t>SLIMBOW HANDLE 128MM     MATT CHROME   TSBLMC</t>
  </si>
  <si>
    <t>CHRUBH128SS</t>
  </si>
  <si>
    <t>SYLVAN BAR HANDLE 128MM SS    BH128.SS</t>
  </si>
  <si>
    <t>CHRUBH192SS</t>
  </si>
  <si>
    <t>SYLVAN BAR HANDLE 192MM SS    BH192.SS</t>
  </si>
  <si>
    <t>CHRUBH288SS</t>
  </si>
  <si>
    <t>SYLVAN BAR HANDLE 288MM SS    BH288.SS</t>
  </si>
  <si>
    <t>CHRUBH96SS</t>
  </si>
  <si>
    <t>SYLVAN BAR HANDLE 96MM SS     BH96.SS</t>
  </si>
  <si>
    <t>CHRUBV2430SNP</t>
  </si>
  <si>
    <t>SYLVAN HATFIELD 30MM BRASS KNOB NICK/PLATE 2430SNP</t>
  </si>
  <si>
    <t>CHRUCR96SCP</t>
  </si>
  <si>
    <t>SYLVAN CRESCENT HANDLE SCP    CR96.SCP</t>
  </si>
  <si>
    <t>CHRUCX3P</t>
  </si>
  <si>
    <t>SYLVAN PINE CONVEX KNOB LOOSE CX3PIN</t>
  </si>
  <si>
    <t>CHRUCX3RBCP</t>
  </si>
  <si>
    <t>CHRUCX45R</t>
  </si>
  <si>
    <t>SYLVAN RIMU CONVEX KNOB LOOSE CX45RIM</t>
  </si>
  <si>
    <t>CHRUCX4P</t>
  </si>
  <si>
    <t>SYLVAN PINE CONVEX KNOB LOOSE CX4PIN</t>
  </si>
  <si>
    <t>CHRUCX4PBC</t>
  </si>
  <si>
    <t>SYLVAN POLY PINE CONVEX KNOB  CX4BCPIN</t>
  </si>
  <si>
    <t>CHRUCX4R</t>
  </si>
  <si>
    <t>SYLVAN RIMU CONVEX KNOB LOOSE CX4RIM</t>
  </si>
  <si>
    <t>CHRUCX4RBC</t>
  </si>
  <si>
    <t>SYLVAN POLY RIMU CONVEX KNOB  CX4BCRIM</t>
  </si>
  <si>
    <t>CHRUCX4RBCP</t>
  </si>
  <si>
    <t>SYLVAN POL RIMU CONVEX KNOB   CX4BCRIMPOL</t>
  </si>
  <si>
    <t>CHRUCX4RP</t>
  </si>
  <si>
    <t>CHRUCX5P</t>
  </si>
  <si>
    <t>SYLVAN PINE CONVEX KNOB LOOSE CX5PIN</t>
  </si>
  <si>
    <t>CHRUCX5PBC</t>
  </si>
  <si>
    <t>SYLVAN POLY PINE CONVEX KNOB  CX5BCPIN</t>
  </si>
  <si>
    <t>CHRUCX5RBCP</t>
  </si>
  <si>
    <t>CHRUDH96RPPB</t>
  </si>
  <si>
    <t>SYLVAN POL RIMU 96MM RND D HDLE POLYBAG DH96BCRIMPOL-B/CODED</t>
  </si>
  <si>
    <t>CHRUDYA1</t>
  </si>
  <si>
    <t>SYLVAN DANDY HANDLE IVORY     LOOSE DYA.1</t>
  </si>
  <si>
    <t>CHRUDYA23</t>
  </si>
  <si>
    <t>SYLVAN DANDY HANDLE BLACK     LOOSE DYA.23</t>
  </si>
  <si>
    <t>CHRUDYA24</t>
  </si>
  <si>
    <t>SYLVAN DANDY HANDLE WHITE     LOOSE DYA.24</t>
  </si>
  <si>
    <t>CHRUDYB24</t>
  </si>
  <si>
    <t>SYLVAN DANDY HANDLE WHITE     LOOSE DYB.24</t>
  </si>
  <si>
    <t>CHRUEU19A</t>
  </si>
  <si>
    <t>SYLVAN ZINC KNOB 32MM X 25MM   EU19.A  ANTIQUE BLACK</t>
  </si>
  <si>
    <t>CHRUFPSC115</t>
  </si>
  <si>
    <t>SYLVAN FLUSH PULL S/CHROME    SFP.SCP</t>
  </si>
  <si>
    <t>CHRUSB128SNP</t>
  </si>
  <si>
    <t>CHRUSFP2SS</t>
  </si>
  <si>
    <t>CHRUSFP3SS</t>
  </si>
  <si>
    <t>SYLVAN FLUSH PULL SS 120MM    SFP3.SS</t>
  </si>
  <si>
    <t>CHRUSFP4SS</t>
  </si>
  <si>
    <t>SYLVAN FLUSH PULL SS 102MM    SFP4.SS</t>
  </si>
  <si>
    <t>CHRUTN423</t>
  </si>
  <si>
    <t>SYLVAN TOPNOB BLACK LOOSE     TN4.23</t>
  </si>
  <si>
    <t>CHRUTN424CP</t>
  </si>
  <si>
    <t>SYLVAN TOPNOB WHITE/CP LOOSE  TN4.24CP</t>
  </si>
  <si>
    <t>CHSCA104</t>
  </si>
  <si>
    <t>SLIDIX ACTIVATOR FOR METAL SIDED DRAWER  SCA104</t>
  </si>
  <si>
    <t>CHSCA952</t>
  </si>
  <si>
    <t>SLIDIX ACTIVATOR FOR WOODEN BOX  DRAWER  SCA952</t>
  </si>
  <si>
    <t>CHSCSAAG100</t>
  </si>
  <si>
    <t>SELF ADHESIVE SCREW CAPS      ARCTIC GREY   PER 100</t>
  </si>
  <si>
    <t>CHSCSAAW100</t>
  </si>
  <si>
    <t>SELF ADHESIVE SCREW CAPS      ARCTIC WHITE PER 100</t>
  </si>
  <si>
    <t>CHSCSDWHH</t>
  </si>
  <si>
    <t>SQUARE DR SCREW CAP WHITE     PKT OF 100</t>
  </si>
  <si>
    <t>CHSCSDWHTH</t>
  </si>
  <si>
    <t>SQUARE DR SCREW CAPS WHITE    PKT OF 1000</t>
  </si>
  <si>
    <t>CHSCSHCA100</t>
  </si>
  <si>
    <t>SELF ADHESIVE SCREW CAPS     CARBON PER 100</t>
  </si>
  <si>
    <t>CPPS5ASS5L</t>
  </si>
  <si>
    <t>PREMIERSEAL 5000 ANTI-SLIP SEALER 5L</t>
  </si>
  <si>
    <t>CPPS5G10L</t>
  </si>
  <si>
    <t>PREMIERSEAL 5000 GLOSS SEALER 10L</t>
  </si>
  <si>
    <t>CPPS5G20L</t>
  </si>
  <si>
    <t>PREMIERSEAL 5000 GLOSS SEALER 20L</t>
  </si>
  <si>
    <t>CPPS5G5L</t>
  </si>
  <si>
    <t>PREMIERSEAL 5000 GLOSS SEALER 5L</t>
  </si>
  <si>
    <t>CPPSGR</t>
  </si>
  <si>
    <t>PREMIER SWEEP IN GROUT 30KG BAG</t>
  </si>
  <si>
    <t>CPSK562034</t>
  </si>
  <si>
    <t>SIKA DAMP STOP 4L KIT-2 PART W/B EPOXY COATING  449444</t>
  </si>
  <si>
    <t>DOHABB219</t>
  </si>
  <si>
    <t>HUME ABOND SC BLOCKBOARD ENT DOOR 2100X920X35MM</t>
  </si>
  <si>
    <t>DOHABB2412</t>
  </si>
  <si>
    <t>HUME ABOND SC BLOCKBOARD ENT DOOR 2400X1200X35MM</t>
  </si>
  <si>
    <t>HUME ACCENT HAG-9 HC DOOR 1980 X 810 X 35MM</t>
  </si>
  <si>
    <t>DOHDC19910</t>
  </si>
  <si>
    <t>HUME SOLICORE DURACOTE DOOR  1980 X 910 X 40</t>
  </si>
  <si>
    <t>HUME ACCENT DELUXE HAG-12 HC DOOR 1980 X 710 X 37MM V GRVD</t>
  </si>
  <si>
    <t>HUME ACCENT DELUXE HAG-12 HC DOOR 1980 X 760 X 37MM V GRVD</t>
  </si>
  <si>
    <t>HUME ACCENT DELUXE HAG-12 HC DOOR 1980 X 810 X 37MM V GRVD</t>
  </si>
  <si>
    <t>HUME ACCENT DELUXE HAG-11 HC DOOR 1980 X 410 X 37MM V GRVD</t>
  </si>
  <si>
    <t>HUME ACCENT DELUXE HAG-11 HC DOOR 1980 X 460 X 37MM V GRVD</t>
  </si>
  <si>
    <t>HUME ACCENT DELUXE HAG-11 HC DOOR 1980 X 510 X 37MM V GRVD</t>
  </si>
  <si>
    <t>HUME ACCENT DELUXE HAG-11 HC DOOR 1980 X 560 X 37MM V GRVD</t>
  </si>
  <si>
    <t>HUME ACCENT DELUXE HAG-11 HC DOOR 1980 X 610 X 37MM V GRVD</t>
  </si>
  <si>
    <t>DOHPCM19871</t>
  </si>
  <si>
    <t>HUME PRIMECOAT MDF DELUXE DOOR HC 1980 X 710 X 37</t>
  </si>
  <si>
    <t>DOHPCM19881</t>
  </si>
  <si>
    <t>HUME PRIMECOAT MDF DELUXE DOOR HC 1980 X 810 X 37</t>
  </si>
  <si>
    <t>DOHPCM24810</t>
  </si>
  <si>
    <t>HUME PRIMECOAT MDF DELUXE DOOR HC 2400 X 810 X 37</t>
  </si>
  <si>
    <t>HUME PRIMECOAT MDF DOOR SC INT 2400 X 710 X 35MM</t>
  </si>
  <si>
    <t>HUME PRIMECOAT MDF DOOR SC INT 2400 X 810 X 35MM</t>
  </si>
  <si>
    <t>HUME PRIMECOAT MDF DOOR SC INT 2400 X 910 X 35MM</t>
  </si>
  <si>
    <t>HUME PRIMECOAT MDF DOOR HC INT 1980 X 410 X 35MM</t>
  </si>
  <si>
    <t>HUME PRIMECOAT MDF DOOR HC INT 1980 X 460 X 35MM</t>
  </si>
  <si>
    <t>HUME PRIMECOAT MDF DOOR HC INT 1980 X 510 X 35MM</t>
  </si>
  <si>
    <t>HUME PRIMECOAT MDF DOOR HC INT 1980 X 560 X 35MM</t>
  </si>
  <si>
    <t>HUME PRIMECOAT MDF DOOR HC INT 1980 X 610 X 35MM</t>
  </si>
  <si>
    <t>HUME PRIMECOAT MDF DOOR SC INT 1980 X 610 X 35MM</t>
  </si>
  <si>
    <t>HUME PRIMECOAT MDF DOOR HC INT 1980 X 660 X 35MM</t>
  </si>
  <si>
    <t>HUME PRIMECOAT MDF DOOR HC INT 1980 X 710 X 35MM</t>
  </si>
  <si>
    <t>HUME PRIMECOAT MDF DOOR SC INT 1980 X 710 X 35MM</t>
  </si>
  <si>
    <t>HUME PRIMECOAT MDF DOOR HC INT 1980 X 760 X 35MM</t>
  </si>
  <si>
    <t>HUME PRIMECOAT MDF DOOR HC INT 1980 X 810 X 35MM</t>
  </si>
  <si>
    <t>HUME PRIMECOAT MDF DOOR HC INT 1980 X 860 X 35MM</t>
  </si>
  <si>
    <t>HUME PRIMECOAT MDF DOOR HC INT 1980 X 910 X 35MM</t>
  </si>
  <si>
    <t>HUME PRIMECOAT MDF DOOR SC INT 1980 X 910 X 35MM</t>
  </si>
  <si>
    <t>DOITCR91019</t>
  </si>
  <si>
    <t>VENEER DOORS COL RIMU HC 910X1980 C2E</t>
  </si>
  <si>
    <t>P/WOOD RADIATA PINE DOOR BIFOLD LOUVRE 1980 X 810  PBL810</t>
  </si>
  <si>
    <t>DOSMDFPA76040V</t>
  </si>
  <si>
    <t>SUPERIOR DOORS 1980X760X38 MDF P/P HC AVON V GROOVE</t>
  </si>
  <si>
    <t>DOSMDFPSC460HNZ</t>
  </si>
  <si>
    <t>SUPERIOR DOORS 1980X460X38 SOLID EPS PP 4MM SKIN  HNZ ONLY</t>
  </si>
  <si>
    <t>DOSMDFPSC510HNZ</t>
  </si>
  <si>
    <t>SUPERIOR DOORS 1980X510X38 SOLID EPS PP 4MM SKIN  HNZ ONLY</t>
  </si>
  <si>
    <t>DOSMDFPSC760</t>
  </si>
  <si>
    <t>SUPERIOR DOORS 1980X760X36 MDF P/P SC HMR P/BOARD</t>
  </si>
  <si>
    <t>DOSMDFPSCE4604</t>
  </si>
  <si>
    <t>SUPERIOR DOORS 1980X460X38 SOLID EPS PP 4MM SKIN</t>
  </si>
  <si>
    <t>CARTERS 100MM HOUSE BRAND BRUSH 120862</t>
  </si>
  <si>
    <t>DSPALDN4926</t>
  </si>
  <si>
    <t>PAL WHITE CLEANING RAGS 1KG   DM4926</t>
  </si>
  <si>
    <t>DSSKNZ01422</t>
  </si>
  <si>
    <t>SIKASIL NG TRANSLUCENT 300ML   446067</t>
  </si>
  <si>
    <t>DSSKNZ160</t>
  </si>
  <si>
    <t>SIKASIL WET AREA SILICONE 300ML TRANSLUCENT 447537</t>
  </si>
  <si>
    <t>DSSKNZ161</t>
  </si>
  <si>
    <t>SIKASIL WET AREA SILICONE 300ML WHITE 447538</t>
  </si>
  <si>
    <t>DSSKNZ162</t>
  </si>
  <si>
    <t>SIKASIL ROOFING/PLUMBING 300ML TRANSLUCENT 447539</t>
  </si>
  <si>
    <t>DSSKNZ166</t>
  </si>
  <si>
    <t>SIKASIL GENERAL PURPOSE  300ML TRANSLUCENT 447540</t>
  </si>
  <si>
    <t>DSSSCPF50080</t>
  </si>
  <si>
    <t>SELF STICK CARPET PROTECTION FILM 80MU 500 X 100M CPF-500-80</t>
  </si>
  <si>
    <t>DSST58401850</t>
  </si>
  <si>
    <t>S/TAPE 18MMX50M PROMASK MASKING TAPE   1996863</t>
  </si>
  <si>
    <t>DSTG707050</t>
  </si>
  <si>
    <t>TRADEGEAR TRADE BRUSH 50MM 7070/50</t>
  </si>
  <si>
    <t>BULB BUDDY HALOGEN TUBE PACK TDE 500 WATT YELLOW</t>
  </si>
  <si>
    <t>EFHPMR1056</t>
  </si>
  <si>
    <t>HPM 6 WAY POWERBOARD          R105/6</t>
  </si>
  <si>
    <t>EFHPMR2602N</t>
  </si>
  <si>
    <t>HPM 2M EXT LEAD PIGGY BACK PLUG R2602</t>
  </si>
  <si>
    <t>EFHPMR2820</t>
  </si>
  <si>
    <t>EFHPMRQ1620</t>
  </si>
  <si>
    <t>HPM 140 X 3.6MM HANDY TIES PKT OF 20 RQ16WE</t>
  </si>
  <si>
    <t>HPM 203 X 4.6MM HANDY TIES PKT OF 20 RQ17BL</t>
  </si>
  <si>
    <t>SELLOTAPE BLACK INSULATION TAPE 18MM X 20M 908977</t>
  </si>
  <si>
    <t>SELLOTAPE RED INSULATION TAPE 18MM X 20M 908979</t>
  </si>
  <si>
    <t>SELLOTAPE WHITE INSULATION TAPE 18MM X 20M 908981</t>
  </si>
  <si>
    <t>SELLOTAPE YELLOW INSULATION TAPE 18MM X 20M 908982</t>
  </si>
  <si>
    <t>FEGEC213</t>
  </si>
  <si>
    <t>PEL 7FT CHAINLINK ECONOMY GATE 2.13M 873023</t>
  </si>
  <si>
    <t>FEGEC244</t>
  </si>
  <si>
    <t>PEL 8FT CHAINLINK ECONOMY GATE 2.44M 873024</t>
  </si>
  <si>
    <t>FEGFGD20L200RH</t>
  </si>
  <si>
    <t>FEGFGLT20S275L</t>
  </si>
  <si>
    <t>FEGFGLT20S350L</t>
  </si>
  <si>
    <t>FEGFGS12S100L</t>
  </si>
  <si>
    <t>FEGFGS16S105L</t>
  </si>
  <si>
    <t>FEGFGS20L150L</t>
  </si>
  <si>
    <t>FEGFGS20L200L</t>
  </si>
  <si>
    <t>FEGFGSP16S</t>
  </si>
  <si>
    <t>FEGFGSS20S350</t>
  </si>
  <si>
    <t>GUDGEON SHORT PIN SQUARE SHANK 20 X 350MM</t>
  </si>
  <si>
    <t>FEGFGTP12S190L</t>
  </si>
  <si>
    <t>FEGFGTP20L350L</t>
  </si>
  <si>
    <t>LONG PIN THRU POST GUDGEON 20 X 350MM</t>
  </si>
  <si>
    <t>FEGFGTP20S350L</t>
  </si>
  <si>
    <t>FEGFHC1620H</t>
  </si>
  <si>
    <t>FEGFHS20375</t>
  </si>
  <si>
    <t>FEGFHS20450</t>
  </si>
  <si>
    <t>FEGFHS20600</t>
  </si>
  <si>
    <t>FEGFLT20L275L</t>
  </si>
  <si>
    <t>FESTB40X15KG</t>
  </si>
  <si>
    <t>STAPLE BARBED GALV 40 X 4.0MM X 15KG</t>
  </si>
  <si>
    <t>FESTB40X500G</t>
  </si>
  <si>
    <t>STAPLE BARBED 40 X 4.0MM X 500G</t>
  </si>
  <si>
    <t>FESTPLN27X500G</t>
  </si>
  <si>
    <t>STAPLE PLAIN GSC 27 X 2.8MM X 500G</t>
  </si>
  <si>
    <t>FESTPLN30X5KG</t>
  </si>
  <si>
    <t>STAPLE PLAIN GSC 30 X 3.15MM X 5KG PAIL</t>
  </si>
  <si>
    <t>FEWF40S</t>
  </si>
  <si>
    <t>FENCING WIRE GALV SOFT 4.0MM X 25KG COIL</t>
  </si>
  <si>
    <t>FEWFF1319030100</t>
  </si>
  <si>
    <t>FARM FENCE 13/190/30 TITEGRIP 100M ROLL - SPEC 1</t>
  </si>
  <si>
    <t>FEYPOST040</t>
  </si>
  <si>
    <t>FENCING STANDARD Y POST  0.4M</t>
  </si>
  <si>
    <t>FEYPOST050</t>
  </si>
  <si>
    <t>FENCING STANDARD Y POST  0.5M</t>
  </si>
  <si>
    <t>FEYPOSTG180</t>
  </si>
  <si>
    <t>FENCING STANDARD HD GALV Y POST 1.80M</t>
  </si>
  <si>
    <t>140 x 45 H1.2 prenail wall raking 600 ctrs per mtr 15 deg</t>
  </si>
  <si>
    <t>FXBITJ190</t>
  </si>
  <si>
    <t>BRACE IT THRU-JOIST BRACKET FOR 190 X 45 JOIST 10 PACK TJ190</t>
  </si>
  <si>
    <t>FXBITJ240</t>
  </si>
  <si>
    <t>BRACE IT THRU-JOIST BRACKET FOR 240 X 45 JOIST 6 PACK TJ240</t>
  </si>
  <si>
    <t>FXBITJ240E</t>
  </si>
  <si>
    <t>BRACE IT THRU-JOIST BRACKET FOR 240 X 45 JOIST PER EACH</t>
  </si>
  <si>
    <t>FXCFMPA6525E</t>
  </si>
  <si>
    <t>6.5X25 METAL PIN ANCHOR PER EACH</t>
  </si>
  <si>
    <t>FXCFMPA6538E</t>
  </si>
  <si>
    <t>6.5X38 METAL PIN ANCHOR PER EACH</t>
  </si>
  <si>
    <t>FXCFMPA6538H</t>
  </si>
  <si>
    <t>6.5X38 METAL PIN ANCHOR PKT 100</t>
  </si>
  <si>
    <t>FXCFNIAC6525BG</t>
  </si>
  <si>
    <t>6.5 X 25MM NAIL-IN NYLON ANCHOR CSK HD BAG 20</t>
  </si>
  <si>
    <t>FXCFNIAC6538BG</t>
  </si>
  <si>
    <t>6.5 X 38MM NAIL-IN NYLON ANCHOR CSK HD BAG 20</t>
  </si>
  <si>
    <t>FXCFNIAC6550BG</t>
  </si>
  <si>
    <t>6.5 X 50MM NAIL-IN NYLON ANCHOR CSK HD BAG 10</t>
  </si>
  <si>
    <t>FXCFNIAC6575BG</t>
  </si>
  <si>
    <t>6.5 X 75MM NAIL-IN NYLON ANCHOR CSK HD BAG 10</t>
  </si>
  <si>
    <t>FXCFNIAM525BG</t>
  </si>
  <si>
    <t>5.0 X 25MM NAIL-IN NYLON ANCHOR MUSH HD BAG 20</t>
  </si>
  <si>
    <t>FXCFNIAM6525BG</t>
  </si>
  <si>
    <t>6.5 X 25MM NAIL-IN NYLON ANCHOR MUSH HD BAG 20</t>
  </si>
  <si>
    <t>FXCFNIAM6538BG</t>
  </si>
  <si>
    <t>6.5 X 38MM NAIL-IN NYLON ANCHOR MUSH HD BAG 20</t>
  </si>
  <si>
    <t>FXCFNIAM6550BG</t>
  </si>
  <si>
    <t>6.5 X 50MM NAIL-IN NYLON ANCHOR MUSH HD BAG 10</t>
  </si>
  <si>
    <t>FXCFNIAM6575BG</t>
  </si>
  <si>
    <t>6.5 X 75MM NAIL-IN NYLON ANCHOR MUSH HD BAG 10</t>
  </si>
  <si>
    <t>FXCFNIAR525BG</t>
  </si>
  <si>
    <t>5.0 X 25MM NAIL-IN NYLON ANCHOR RND HD BAG 20</t>
  </si>
  <si>
    <t>FXCFNIAR540BG</t>
  </si>
  <si>
    <t>5.0 X 40MM NAIL-IN NYLON ANCHOR RND HD BAG 20</t>
  </si>
  <si>
    <t>FXCFNIAR6525BG</t>
  </si>
  <si>
    <t>6.5 X 25MM NAIL-IN NYLON ANCHOR RND HD BAG 20</t>
  </si>
  <si>
    <t>FXCFNIAR6538BG</t>
  </si>
  <si>
    <t>6.5 X 38MM NAIL-IN NYLON ANCHOR RND HD BAG 20</t>
  </si>
  <si>
    <t>FXCFNIAR6550BG</t>
  </si>
  <si>
    <t>6.5 X 50MM NAIL-IN NYLON ANCHOR RND HD BAG 10</t>
  </si>
  <si>
    <t>FXCFNYP630BG</t>
  </si>
  <si>
    <t>6X30 NYLON WALL PLUG BAG 20</t>
  </si>
  <si>
    <t>FXCFNYP738BG</t>
  </si>
  <si>
    <t>7X35 NYLON WALL PLUG BAG 20</t>
  </si>
  <si>
    <t>FXCFNYP840BG</t>
  </si>
  <si>
    <t>8X40 NYLON WALL PLUG BAG 10</t>
  </si>
  <si>
    <t>FXCFPPL635P</t>
  </si>
  <si>
    <t>CARDED PLASTIC PLUGS RED PACK 25</t>
  </si>
  <si>
    <t>FXCFPT10BG</t>
  </si>
  <si>
    <t>FXCFSAC10120E</t>
  </si>
  <si>
    <t>SLEEVE ANCHOR 10X120 CSK Z/C EACH</t>
  </si>
  <si>
    <t>FXCFSAC1075E</t>
  </si>
  <si>
    <t>SLEEVE ANCHOR 10 X 75 CSK Z/C P/ EA</t>
  </si>
  <si>
    <t>FXCFSAG10100E</t>
  </si>
  <si>
    <t>SLEEVE ANCHOR 10X100  HEX HD GALV PER EACH</t>
  </si>
  <si>
    <t>FXCFSAG1260E</t>
  </si>
  <si>
    <t>SLEEVE ANCHOR 12X60  HEX HD GALV PER EACH</t>
  </si>
  <si>
    <t>FXCFSAG1275E</t>
  </si>
  <si>
    <t>SLEEVE ANCHOR 12X75  HEX HD GALV PER EACH</t>
  </si>
  <si>
    <t>FXCFSAG865E</t>
  </si>
  <si>
    <t>SLEEVE ANCHOR 8X65 HEX HD GALV PER EACH</t>
  </si>
  <si>
    <t>FXCFSAX10100E</t>
  </si>
  <si>
    <t>SLEEVE ANCHOR 10X100  HEX HD S/S T316 PER EACH</t>
  </si>
  <si>
    <t>FXCFSAX1275E</t>
  </si>
  <si>
    <t>SLEEVE ANCHOR 12X75  HEX HD S/S T316 PER EACH</t>
  </si>
  <si>
    <t>FXCFSBH10127GE</t>
  </si>
  <si>
    <t>SCREW ANCHOR MASONRY GALV 10MM X 125MM PER EACH</t>
  </si>
  <si>
    <t>FXCFSBH1060GE</t>
  </si>
  <si>
    <t>SCREWBOLT 10 X 60 HEX HD GALV PER EACH</t>
  </si>
  <si>
    <t>FXCFSBH1075GE</t>
  </si>
  <si>
    <t>SCREWBOLT 10 X 75 HEX HD GALV P/ EA</t>
  </si>
  <si>
    <t>FXCFSBH1275GE</t>
  </si>
  <si>
    <t>SCREWBOLT 12X75   HEX HD GALV PER EACH</t>
  </si>
  <si>
    <t>FXCFSBH6100GE</t>
  </si>
  <si>
    <t>SCREWBOLT 6 X 100 HEX HD GALV EACH</t>
  </si>
  <si>
    <t>FXCFSBH650GE</t>
  </si>
  <si>
    <t>SCREWBOLT 6 X 50 HEX HD GALV EACH</t>
  </si>
  <si>
    <t>FXCFSBH675GE</t>
  </si>
  <si>
    <t>SCREWBOLT 6 X 75 HEX HD GALV P/ EA</t>
  </si>
  <si>
    <t>FXCFSBH8100GE</t>
  </si>
  <si>
    <t>SCREWBOLT 8X100 HEX HD GALV P/ EA</t>
  </si>
  <si>
    <t>FXCFTBG16140E</t>
  </si>
  <si>
    <t>16x140 THROUGH BOLT  GALV PER EACH</t>
  </si>
  <si>
    <t>FXCFTBG20125E</t>
  </si>
  <si>
    <t>20x125 THROUGH BOLT  GALV PER EACH</t>
  </si>
  <si>
    <t>FXCFTBX1280E</t>
  </si>
  <si>
    <t>12X80 THROUGH BOLT S/S T316 PER EACH</t>
  </si>
  <si>
    <t>FXCFWD16</t>
  </si>
  <si>
    <t>16MM DISC WASHERS BOX OF 100  WD16</t>
  </si>
  <si>
    <t>FXCFZAM6550E</t>
  </si>
  <si>
    <t>6.5X50 ZAMAC HAMMER  SCREW PER EACH</t>
  </si>
  <si>
    <t>FXCFZIPMBG</t>
  </si>
  <si>
    <t>METAL PLASTERBOARD SCREW BAG 20</t>
  </si>
  <si>
    <t>FXCFZIPNYBG</t>
  </si>
  <si>
    <t>ZIP IT NYLON W/SCREW BAG 20</t>
  </si>
  <si>
    <t>BIFORM DECKING FIXING CLIP FOR SOLID COMMERCIAL BAG 100</t>
  </si>
  <si>
    <t>BIFORM DECKING FIXING CLIP FOR SOLID RESIDENTIAL BAG 100</t>
  </si>
  <si>
    <t>FXHILCP606</t>
  </si>
  <si>
    <t>FXJH302761</t>
  </si>
  <si>
    <t>JAMES HARDIE EXOTEC FACADE PANEL WASHERS BAG 1000 302761</t>
  </si>
  <si>
    <t>FXLL12T20</t>
  </si>
  <si>
    <t>L/LOK 12T20 TYLOK NAIL PLATE  360X136MM</t>
  </si>
  <si>
    <t>FXLL14T10</t>
  </si>
  <si>
    <t>L/LOK 14T10 TYLOK NAIL PLATE  400X68MM</t>
  </si>
  <si>
    <t>FXLL14T20</t>
  </si>
  <si>
    <t>L/LOK 14T20 TYLOK NAIL PLATE  400X136MM</t>
  </si>
  <si>
    <t>FXLL2T10</t>
  </si>
  <si>
    <t>L/LOK 2T10 TYLOK NAIL PLATE   60X68MM</t>
  </si>
  <si>
    <t>FXLL8T5</t>
  </si>
  <si>
    <t>L/LOK 8T5 TYLOK NAIL PLATE    240X34MM</t>
  </si>
  <si>
    <t>FXLLBPFASS</t>
  </si>
  <si>
    <t>L/LOK S/STEEL 304 BOTTOM PLATE FIX ANCHOR</t>
  </si>
  <si>
    <t>FXLLCF2X</t>
  </si>
  <si>
    <t>L/LOK CONCRETE FIXING CLEAT   CF2X 5 BOLT HOLES</t>
  </si>
  <si>
    <t>FXLLCOILT15</t>
  </si>
  <si>
    <t>L/LOK T15 TYLOK NAIL PLATE    15M COIL</t>
  </si>
  <si>
    <t>FXLLCT300</t>
  </si>
  <si>
    <t>L/LOK CT300 CYCLONE TIE EACH  300X27X1MM</t>
  </si>
  <si>
    <t>FXLLCT400SS</t>
  </si>
  <si>
    <t>L/LOK CT400 CYCLONE TIE EACH  S/STEEL 400X27X1MM</t>
  </si>
  <si>
    <t>FXLLCT600SS</t>
  </si>
  <si>
    <t>L/LOK CT600 CYCLONE TIE EACH  S/STEEL 600X27X1MM</t>
  </si>
  <si>
    <t>FXLLFJS</t>
  </si>
  <si>
    <t>LUMBERLOK FLOOR JOIST STIFFENER BOX OF 8   FJS</t>
  </si>
  <si>
    <t>FXLLFSS8</t>
  </si>
  <si>
    <t>LUMBERLOK FRAMING STUD STIFFENER WITH SCREWS 8 PER CTN FSS</t>
  </si>
  <si>
    <t>FXLLGQT150</t>
  </si>
  <si>
    <t>L/LOK GIB QUIET TIE 150X40MM  4 SETS PER BAG</t>
  </si>
  <si>
    <t>FXLLIBHF24090</t>
  </si>
  <si>
    <t>L/LOK JOIST HANGER 240 X 90   FACE MOUNT CTN 25  IBHF24090</t>
  </si>
  <si>
    <t>FXLLIBHF36090</t>
  </si>
  <si>
    <t>L/LOK JOIST HANGER 360 X 90   FACE MOUNT CTN 25 IBHF36090</t>
  </si>
  <si>
    <t>FXLLIBHF36090E</t>
  </si>
  <si>
    <t>L/LOK JOIST HANGER 360 X 90   FACE MOUNT EACH IBHF36090</t>
  </si>
  <si>
    <t>FXLLNP110112</t>
  </si>
  <si>
    <t>L/LOK NAILON PLATE 110MM WIDE X 1.0MM X 120MM</t>
  </si>
  <si>
    <t>FXLLNP110160</t>
  </si>
  <si>
    <t>L/LOK NAILON PLATE 110MM WIDE X 1.0MM X 600MM</t>
  </si>
  <si>
    <t>FXLLSBS200SS</t>
  </si>
  <si>
    <t>L/LOK 200X25X1MM SHEET BRACE  STRAP SS PUNCHED EACH</t>
  </si>
  <si>
    <t>L/LOK STUDSAVER ANGLE 2.4M</t>
  </si>
  <si>
    <t>FXRIA66</t>
  </si>
  <si>
    <t>RIVET 6.6 DOMED ALUMINIUM PK 100</t>
  </si>
  <si>
    <t>FXRSISK24</t>
  </si>
  <si>
    <t>RAMSET CHEMSET 101 PLUS 2 X 380ML KIT ISKP</t>
  </si>
  <si>
    <t>RAMSET LOW VELOCITY DRIVE PIN 75MM  BOX OF 100  LDU75</t>
  </si>
  <si>
    <t>RAMSET LOW VELOCITY DRIVE PIN 90MM  BOX OF 100  LDU90</t>
  </si>
  <si>
    <t>FXRSLWU32</t>
  </si>
  <si>
    <t>FXRSPLCRD22</t>
  </si>
  <si>
    <t>RAMSET RED HEAVY CHARGES      BOX 100 PLCRD22S</t>
  </si>
  <si>
    <t>FXRSPLCYW22</t>
  </si>
  <si>
    <t>RAMSET YELLOW MEDIUM CHARGES  BOX 100 PLCYW22S</t>
  </si>
  <si>
    <t>RAMSET LOW VELOCITY COLLATED PINS 75MM BOX OF 300 SC975C</t>
  </si>
  <si>
    <t>FXSFTOGAF56B</t>
  </si>
  <si>
    <t>TOGGLER ALLIGATOR ANCHOR 5MM FLANGED PER BAG TOGAF5/6B</t>
  </si>
  <si>
    <t>FXSFTOGAF66B</t>
  </si>
  <si>
    <t>TOGGLER ALLIGATOR ANCHOR 6MM FLANGED PER BAG TOGAF6/6B</t>
  </si>
  <si>
    <t>FXSFTOGSP4B</t>
  </si>
  <si>
    <t>TOGGLER SELF DRILL PLASTERBOARD SNAPSKRU WITH SCREW TOGSP/4B</t>
  </si>
  <si>
    <t>FXSFTOGSPM6B</t>
  </si>
  <si>
    <t>TOGGLER SELF DRILL PLASTERBOARD MINI SNAPSKRU BAG TOGSPM/6B</t>
  </si>
  <si>
    <t>FXSFTOGTA5B</t>
  </si>
  <si>
    <t>TOGGLER TOGGLE WITH KEY &amp; 8G SCREW GRIP 3-6MM BAG TOGTA/5B</t>
  </si>
  <si>
    <t>FXSFTOGTB5B</t>
  </si>
  <si>
    <t>TOGGLER TOGGLE WITH KEY &amp; 8G SCREW GRIP 9-13MM BAG TOGTB/5B</t>
  </si>
  <si>
    <t>FXSFTOGTC5B</t>
  </si>
  <si>
    <t>TOGGLER TOGGLE WITH KEY &amp; 8G SCREW GRIP 16-19MM BAG TOGTC/5B</t>
  </si>
  <si>
    <t>FXSFTOGTH5B</t>
  </si>
  <si>
    <t>TOGGLER PICTURE HOOK TOGGLE 9-13MM PER BAG  TOGTH/5B</t>
  </si>
  <si>
    <t>FXSSHTT4</t>
  </si>
  <si>
    <t>SIMPSON TENSION TIES 60 X 315 X 50MM GALVANISED HTT4</t>
  </si>
  <si>
    <t>FXSTRP1304</t>
  </si>
  <si>
    <t>FXSTRP1306</t>
  </si>
  <si>
    <t>FXSTRP1308SS</t>
  </si>
  <si>
    <t>RAPID STAPLES 13/8 8MM S/STEEL PKT OF 2500 RS138SS</t>
  </si>
  <si>
    <t>FXSTRP1314</t>
  </si>
  <si>
    <t>FXSTRP140065PP</t>
  </si>
  <si>
    <t>FXSTRP140145PP</t>
  </si>
  <si>
    <t>RAPID STAPLES 140/14 14MM  BOX OF 5000  RS140145PP</t>
  </si>
  <si>
    <t>FXSTRP2606</t>
  </si>
  <si>
    <t>RAPID STAPLES 26/06  6MM BOX  OF 5000    RS266</t>
  </si>
  <si>
    <t>FXSTRP26085</t>
  </si>
  <si>
    <t>FXSTRP60618</t>
  </si>
  <si>
    <t>FXSTRP7312</t>
  </si>
  <si>
    <t>FXSTRP912</t>
  </si>
  <si>
    <t>FXSTRS14010SS64</t>
  </si>
  <si>
    <t>RAPID STAPLES 140/10  S/STEEL PKT OF 648  RS14010SS</t>
  </si>
  <si>
    <t>FXSTTRA708T12</t>
  </si>
  <si>
    <t>STANLEY HAMMER TACKER STAPLES TRA70 8T-12MM PKT 1000</t>
  </si>
  <si>
    <t>FXWACUP6NP</t>
  </si>
  <si>
    <t>CUP WASHER NO.6  N/P P/EA</t>
  </si>
  <si>
    <t>FXWAG20</t>
  </si>
  <si>
    <t>WASHER RND M20 X 39  GALV P/ EA</t>
  </si>
  <si>
    <t>FXWASS1021</t>
  </si>
  <si>
    <t>WASHER RND M10 X 21 X 1.6  S/S T316 P/EA</t>
  </si>
  <si>
    <t>FXWASS616</t>
  </si>
  <si>
    <t>WASHER RND M6 X 16  S/S T316 P/ EA</t>
  </si>
  <si>
    <t>GEAFAR50TOW</t>
  </si>
  <si>
    <t>AEROFAST TOW ROPE 4M X 50MM   TR4</t>
  </si>
  <si>
    <t>GEAFARFLKO5</t>
  </si>
  <si>
    <t>AEROFAST 5M X 25MM TIEDOWN F/LOCK MINI RATCHET  FLK5</t>
  </si>
  <si>
    <t>GEAFFSBC30</t>
  </si>
  <si>
    <t>AEROFAST 30CM FAT-STRAP BUNGEE CORD GREEN</t>
  </si>
  <si>
    <t>GEAFFSBC60</t>
  </si>
  <si>
    <t>AEROFAST 60CM FAT-STRAP BUNGEE CORD YELLOW</t>
  </si>
  <si>
    <t>GEAFFSBC90</t>
  </si>
  <si>
    <t>AEROFAST 90CM FAT-STRAP BUNGEE CORD BLUE</t>
  </si>
  <si>
    <t>GEAFTDAR3706</t>
  </si>
  <si>
    <t>GEAFTDAR50T06</t>
  </si>
  <si>
    <t>AEROFAST 6M X 50MM TRUCK TIEDOWN COMPLETE   T6</t>
  </si>
  <si>
    <t>GEAFTDAR50T09</t>
  </si>
  <si>
    <t>AEROFAST 9M X 50MM TRUCK TIEDOWN COMPLETE T9</t>
  </si>
  <si>
    <t>GEBABIC9019</t>
  </si>
  <si>
    <t>BATA BICKZ 901 SAFETY TAN HIKER LACE COMPOSITE BOOT SIZE 9</t>
  </si>
  <si>
    <t>GEBABIC90210</t>
  </si>
  <si>
    <t>BATA BICKZ 902 SAFETY BLACK LACE HIKER LACE COMPOSITE SIZE10</t>
  </si>
  <si>
    <t>GEBABIC9047</t>
  </si>
  <si>
    <t>BATA BICKZ 904 SAFETY BLACK LACE COMPOSITE SHOE SIZE 7</t>
  </si>
  <si>
    <t>GEBAEIN7</t>
  </si>
  <si>
    <t>BATA EINSTEIN BLACK SAFETY SHOE SIZE 7        81565046</t>
  </si>
  <si>
    <t>GEBAEIN8</t>
  </si>
  <si>
    <t>BATA EINSTEIN BLACK SAFETY SHOE SIZE 8        81565046</t>
  </si>
  <si>
    <t>GEBAHER11</t>
  </si>
  <si>
    <t>BATA HERCULES SAFETY SLIP ON BOOT SIZE 11      80560514</t>
  </si>
  <si>
    <t>GEBAHRBK10</t>
  </si>
  <si>
    <t>BATA HORIZON BLACK LACE/ZIP SAFETY BOOT SIZE 10    85563966</t>
  </si>
  <si>
    <t>GEBAHRBK11</t>
  </si>
  <si>
    <t>BATA HORIZON BLACK LACE/ZIP SAFETY BOOT SIZE 11    85563966</t>
  </si>
  <si>
    <t>GEBAHRBK5</t>
  </si>
  <si>
    <t>BATA HORIZON BLACK LACE/ZIP SAFETY BOOT SIZE 5    85563966</t>
  </si>
  <si>
    <t>GEBAHRBK6</t>
  </si>
  <si>
    <t>BATA HORIZON BLACK LACE/ZIP SAFETY BOOT SIZE 6    85563966</t>
  </si>
  <si>
    <t>GEBAHRBK7</t>
  </si>
  <si>
    <t>BATA HORIZON BLACK LACE/ZIP SAFETY BOOT SIZE 7    85563966</t>
  </si>
  <si>
    <t>GEBAHRBK8</t>
  </si>
  <si>
    <t>BATA HORIZON BLACK LACE/ZIP SAFETY BOOT SIZE 8    85563966</t>
  </si>
  <si>
    <t>GEBAHRBK9</t>
  </si>
  <si>
    <t>BATA HORIZON BLACK LACE/ZIP SAFETY BOOT SIZE 9    85563966</t>
  </si>
  <si>
    <t>GEBAHRBN10</t>
  </si>
  <si>
    <t>BATA HORIZON BROWN LACE/ZIP SAFETY BOOT SIZE 10    85643965</t>
  </si>
  <si>
    <t>GEBAHRBN6</t>
  </si>
  <si>
    <t>BATA HORIZON BROWN LACE/ZIP SAFETY BOOT SIZE 6    85643965</t>
  </si>
  <si>
    <t>GEBAHRBN8</t>
  </si>
  <si>
    <t>BATA HORIZON BROWN LACE/ZIP SAFETY BOOT SIZE 8    85643965</t>
  </si>
  <si>
    <t>GEBAHRBN9</t>
  </si>
  <si>
    <t>BATA HORIZON BROWN LACE/ZIP SAFETY BOOT SIZE 9    85643965</t>
  </si>
  <si>
    <t>GEBALRBK10</t>
  </si>
  <si>
    <t>BATA LONGREACH BLACK LACE SAFETY BOOT SIZE 10    80563979</t>
  </si>
  <si>
    <t>GEBALRBK11</t>
  </si>
  <si>
    <t>BATA LONGREACH BLACK LACE SAFETY BOOT SIZE 11    80563979</t>
  </si>
  <si>
    <t>GEBALRBK6</t>
  </si>
  <si>
    <t>BATA LONGREACH BLACK LACE SAFETY BOOT SIZE 6    80563979</t>
  </si>
  <si>
    <t>GEBALRBK8</t>
  </si>
  <si>
    <t>BATA LONGREACH BLACK LACE SAFETY BOOT SIZE 8    80563979</t>
  </si>
  <si>
    <t>GEBALRBK9</t>
  </si>
  <si>
    <t>BATA LONGREACH BLACK LACE SAFETY BOOT SIZE 9    80563979</t>
  </si>
  <si>
    <t>GEBALRBN10</t>
  </si>
  <si>
    <t>BATA LONGREACH BROWN LACE SAFETY BOOT SIZE 10    80643978</t>
  </si>
  <si>
    <t>GEBALRBN11</t>
  </si>
  <si>
    <t>BATA LONGREACH BROWN LACE SAFETY BOOT SIZE 11    80643978</t>
  </si>
  <si>
    <t>GEBALRBN9</t>
  </si>
  <si>
    <t>BATA LONGREACH BROWN LACE SAFETY BOOT SIZE 9    80643978</t>
  </si>
  <si>
    <t>GEBANEP8</t>
  </si>
  <si>
    <t>BATA NEPTUNE SAFETY BLACK LACE SHOE SIZE 8       81560511</t>
  </si>
  <si>
    <t>GEBASABLK10</t>
  </si>
  <si>
    <t>BATA SAFEMATE II BLACK GUMBOOT SAFETY TOE SIZE 10</t>
  </si>
  <si>
    <t>GEBASABLK11</t>
  </si>
  <si>
    <t>BATA SAFEMATE II BLACK GUMBOOT SAFETY TOE SIZE 11</t>
  </si>
  <si>
    <t>GEBASABLK8</t>
  </si>
  <si>
    <t>BATA SAFEMATE II BLACK GUMBOOT SAFETY TOE SIZE 8</t>
  </si>
  <si>
    <t>GEBASABLK9</t>
  </si>
  <si>
    <t>BATA SAFEMATE II BLACK GUMBOOT SAFETY TOE SIZE 9</t>
  </si>
  <si>
    <t>GEBASAT11</t>
  </si>
  <si>
    <t>BATA SATURN SAFETY LACE BOOT SIZE 11       80560510</t>
  </si>
  <si>
    <t>GEBASCFB10</t>
  </si>
  <si>
    <t>BATA INSOLE SUPREME COMFORT FOOTBED SIZE 10  89999156</t>
  </si>
  <si>
    <t>GEBASCFB11</t>
  </si>
  <si>
    <t>BATA INSOLE SUPREME COMFORT FOOTBED SIZE 11  89999156</t>
  </si>
  <si>
    <t>GEBASCFB8</t>
  </si>
  <si>
    <t>BATA INSOLE SUPREME COMFORT FOOTBED SIZE 8  89999156</t>
  </si>
  <si>
    <t>GEBASCFB9</t>
  </si>
  <si>
    <t>BATA INSOLE SUPREME COMFORT FOOTBED SIZE 9  89999156</t>
  </si>
  <si>
    <t>GEBASTBK13</t>
  </si>
  <si>
    <t>BATA STEELMATE II BLACK GUMBOOT SAFETY TOE &amp; MIDSOLE SIZE 13</t>
  </si>
  <si>
    <t>GEBAWRI10</t>
  </si>
  <si>
    <t>BATA WRIGHT SAFETY SLIP ON SHOE SIZE 10        84365048</t>
  </si>
  <si>
    <t>GEBAWRI11</t>
  </si>
  <si>
    <t>BATA WRIGHT SAFETY SLIP ON SHOE SIZE 11       84365048</t>
  </si>
  <si>
    <t>GEBAWRI8</t>
  </si>
  <si>
    <t>BATA WRIGHT SAFETY SLIP ON SHOE SIZE 8        84365048</t>
  </si>
  <si>
    <t>GEBR14CFB</t>
  </si>
  <si>
    <t>BROWNS 14CFB YARD BROOM COMPLETE    AS143</t>
  </si>
  <si>
    <t>GECSMWJ521113</t>
  </si>
  <si>
    <t>MERINO WOOLLEN JEAN WORK SOCKS NO 52  SIZES 11 TO 13</t>
  </si>
  <si>
    <t>GECSMWJ52610</t>
  </si>
  <si>
    <t>MERINO WOOLLEN JEAN WORK SOCKS NO 52  SIZES 6 TO 10</t>
  </si>
  <si>
    <t>GEDD53210</t>
  </si>
  <si>
    <t>DIRTY DOG GRILL SAFETY SUNGLASSES    53210</t>
  </si>
  <si>
    <t>GEDDSGC</t>
  </si>
  <si>
    <t>DIRTY DOG COAL SAFETY SUNGLASSES   52856</t>
  </si>
  <si>
    <t>GEDS1030708</t>
  </si>
  <si>
    <t>DANBAND STRAPPING 19MM X 1000M BLUE HAND 1030708</t>
  </si>
  <si>
    <t>GEEWEST7795L</t>
  </si>
  <si>
    <t>GEEWEST7795XL</t>
  </si>
  <si>
    <t>GEGBFVS106</t>
  </si>
  <si>
    <t>SKELLERUP VIKING SAFETY GUMBOOTS SIZE 6   FVS106</t>
  </si>
  <si>
    <t>GEGBFVS108</t>
  </si>
  <si>
    <t>SKELLERUP VIKING SAFETY GUMBOOTS SIZE 8   FVS108</t>
  </si>
  <si>
    <t>GAINSBOROUGH SATIN CHROME WALL STOP WITH RUBBER BUFFER</t>
  </si>
  <si>
    <t>GEH15570</t>
  </si>
  <si>
    <t>HIGHWAY 1 EXPANDIBLE CONE BARRIER 1.2M - 2.2M 4062</t>
  </si>
  <si>
    <t>HAZARDCO SITE HAZARD BOARD   MHB</t>
  </si>
  <si>
    <t>HAZARDCO SITE PACK   MSP</t>
  </si>
  <si>
    <t>HAZARDCO SMALLWORKS PACK   VW</t>
  </si>
  <si>
    <t>HAZARDCO SMALLWORKS PAPERWORK   VP</t>
  </si>
  <si>
    <t>HAZARDCO TEAM PACK   MTP</t>
  </si>
  <si>
    <t>HOLDFAST MR GORILLA EXTRA TOUGH WIPES 50PK 46005</t>
  </si>
  <si>
    <t>GEINOXMX3</t>
  </si>
  <si>
    <t>INOX MX3 ANTI CORROSION ANTI MOISTURE LUBRICANT 300GM</t>
  </si>
  <si>
    <t>EASY ACCESS ALI 3 STEP FOLDING PLATFORM 850X300MM 150KG</t>
  </si>
  <si>
    <t>EASY ACCESS  ALI 2 STEP FOLDING PLATFORM 850X300MM 150KG</t>
  </si>
  <si>
    <t>GELBAWPT16BKHNZ</t>
  </si>
  <si>
    <t>LETTERBOX POST BLACK PC/HDG 1.6MX50MM &amp; 4 SS FIXINGS</t>
  </si>
  <si>
    <t>GELBSLBLK</t>
  </si>
  <si>
    <t>METWARE SLIMLINE LETTERBOX BLACK     SLI</t>
  </si>
  <si>
    <t>GELBSLWH</t>
  </si>
  <si>
    <t>METWARE SLIMLINE LETTERBOX WHITE    SLIW</t>
  </si>
  <si>
    <t>GEMGSN751</t>
  </si>
  <si>
    <t>MARKIT 75MM LTTR BOX NO.1     SN NO.1</t>
  </si>
  <si>
    <t>GEMGSN756</t>
  </si>
  <si>
    <t>MARKIT 75MM LTTR BOX NO.6     SN NO.6</t>
  </si>
  <si>
    <t>GEMGSN75S</t>
  </si>
  <si>
    <t>GEMNDM3326CP</t>
  </si>
  <si>
    <t>MN DOOR MAGNETS 6 PK       332/6CP</t>
  </si>
  <si>
    <t>OUTDURE QWICKBUILD DECK JACK MAXI 01  25-40MM</t>
  </si>
  <si>
    <t>SILTFENCE HIGH STRENGTH WOVEN SLIT-FILM 1.0 X 50M ROLL 76027</t>
  </si>
  <si>
    <t>GERABPSET</t>
  </si>
  <si>
    <t>RAVEN BRUSH &amp; PAN</t>
  </si>
  <si>
    <t>GESANCAV10</t>
  </si>
  <si>
    <t>CAVIUS 10YR PHOTOELECTRIC SMOKE ALARM   2008 CAV10</t>
  </si>
  <si>
    <t>SELLWOOD ATTIC STAIRS JUNIOR J24</t>
  </si>
  <si>
    <t>GETRCT5030B</t>
  </si>
  <si>
    <t>CLOTH TAPE BLUE 50MM X 30M</t>
  </si>
  <si>
    <t>GETRPWBLUE</t>
  </si>
  <si>
    <t>POLYWOVEN FLOOR PROTECTION 2M X 50M ROLL</t>
  </si>
  <si>
    <t>ZENITH ALL-PURPOSE ROPE PP 5MM PER METRE     RMP1005</t>
  </si>
  <si>
    <t>ZENITH ALL-PURPOSE ROPE PP 4MM PER METRE     RMP1004</t>
  </si>
  <si>
    <t>GEZNWLA0025</t>
  </si>
  <si>
    <t>GEZNWLA0050</t>
  </si>
  <si>
    <t>GEZNWRT3010</t>
  </si>
  <si>
    <t>ZENITH 10MM PLASTIC CHAIR TIPS CARD OF 4 WRT3010</t>
  </si>
  <si>
    <t>ATLAS TRADE NO.2 SHOVEL FIBREGLASS LH ROUND MOUTH AS00600</t>
  </si>
  <si>
    <t>ATLAS TRADE FIBREGLASS LH TRENCHING SHOVEL AS00612</t>
  </si>
  <si>
    <t>ATLAS TRADE NO.3 SHOVEL FIBREGLASS LH SQUARE MOUTH AS00614</t>
  </si>
  <si>
    <t>ATLAS TRADE NO.2 SHOVEL LH ROUND MOUTH AT01600</t>
  </si>
  <si>
    <t>ATLAS TRADE NO.0 SHOVEL LH ROUND MOUTH AT01608</t>
  </si>
  <si>
    <t>ATLAS TRADE F/GL HANDLE 150MMX1.5M POST HOLE DIGGER EL67360</t>
  </si>
  <si>
    <t>GPHQ1850020</t>
  </si>
  <si>
    <t>GARDENA HOSE TROLLEY AQUA ROLL SMALL 18500-20</t>
  </si>
  <si>
    <t>F&amp;P COOKTOP  GAS ON STEEL 4 BURNER MINI WOK F/F CG604DX1</t>
  </si>
  <si>
    <t>HARHST3102</t>
  </si>
  <si>
    <t>ROBINHOOD SUPERTUB SERIES II SINGLE DOOR  ST3102</t>
  </si>
  <si>
    <t>HARHST3702</t>
  </si>
  <si>
    <t>ROBINHOOD SUPERTUB SERIES II W/CONSOLE S/LEVER MIXER ST3702</t>
  </si>
  <si>
    <t>HARHST6002</t>
  </si>
  <si>
    <t>ROBINHOOD SUPERTUB SERIES II SINGLE DRAWER ST6002</t>
  </si>
  <si>
    <t>HARHST6002SLIM</t>
  </si>
  <si>
    <t>ROBINHOOD SUPERTUB SERIES II SINGLE DRAWER SLIM  ST6002SLIM</t>
  </si>
  <si>
    <t>HARHST7002</t>
  </si>
  <si>
    <t>ROBINHOOD SUPERTUB SERIES II DOUBLE DRAWER ST7002</t>
  </si>
  <si>
    <t>HARHST7002SLIM</t>
  </si>
  <si>
    <t>ROBINHOOD SUPERTUB SERIES II DOUBLE DRAW   ST7002SLIM</t>
  </si>
  <si>
    <t>HARHST9002W</t>
  </si>
  <si>
    <t>ROBINHOOD SUPERTUB SERIES II TRIPLE DRAWER WIDEBODY ST9002W</t>
  </si>
  <si>
    <t>HARHSTSLIMTAP2</t>
  </si>
  <si>
    <t>ROBINHOOD SUPERTUB SERIES II SLIM STSLIMTAP2</t>
  </si>
  <si>
    <t>HASES2078SS</t>
  </si>
  <si>
    <t>HASES2078W</t>
  </si>
  <si>
    <t>HEGOGBH100</t>
  </si>
  <si>
    <t>GOLDAIR BATHROOM HEATER WHITE GBH100</t>
  </si>
  <si>
    <t>METRO LTD PROMET EXTENSION LARGE   500-1850</t>
  </si>
  <si>
    <t>HERN13621GL</t>
  </si>
  <si>
    <t>RINNAI BLK INNER FRAME FOR FRAMELESS INSTALLATIONS 13621GL</t>
  </si>
  <si>
    <t>HERN13621SC</t>
  </si>
  <si>
    <t>RINNAI SATIN CHROME INNER FRAME FOR F/LESS INSTALLS 13621SC</t>
  </si>
  <si>
    <t>HERNINFA16L</t>
  </si>
  <si>
    <t>RINNAI INFINITY A 16L WATER HEATER EXTERNAL LP INFA16L</t>
  </si>
  <si>
    <t>HERNINFA16N</t>
  </si>
  <si>
    <t>RINNAI INFINITY A 16L WATER HEATER EXTERNAL NG INFA16N</t>
  </si>
  <si>
    <t>HERNINFA24N</t>
  </si>
  <si>
    <t>RINNAI INFINITY A 24L WATER HEATER EXTERNAL NG INFA24N</t>
  </si>
  <si>
    <t>HERNINFA26N</t>
  </si>
  <si>
    <t>RINNAI INFINITY A 26L WATER HEATER EXTERNAL NG INFA26N</t>
  </si>
  <si>
    <t>RINNAI INFINITY HD200 26LT 46KW INTERNAL WATER HEATER LPG</t>
  </si>
  <si>
    <t>RINNAI INFINITY HD200 26LT 46KW INTERNAL WATER HEATER NG</t>
  </si>
  <si>
    <t>HERNR1370</t>
  </si>
  <si>
    <t>RINNAI STEEL FLUE GUARD WARM WHITE   R1370</t>
  </si>
  <si>
    <t>HERNR1756</t>
  </si>
  <si>
    <t>RINNAI FLEXI FLUE KIT INCLUDES SPIGOT NEO   R1756</t>
  </si>
  <si>
    <t>HERNR17565F</t>
  </si>
  <si>
    <t>RINNAI FLUE SPIGOT KIT FLEXI NE0 R1756-5F</t>
  </si>
  <si>
    <t>HERNR17624</t>
  </si>
  <si>
    <t>RINNAI FLUE PIPE GALV OUTER 1.2M       R1762-4</t>
  </si>
  <si>
    <t>HERNR17625</t>
  </si>
  <si>
    <t>RINNAI STAINLESS STEEL INNER FLUE PIPE 1.2M   R1762-5</t>
  </si>
  <si>
    <t>HERNR1762BS</t>
  </si>
  <si>
    <t>RINNAI BRUSHED STAINLESS FS FLUE KIT 3.6M   R1762BS</t>
  </si>
  <si>
    <t>HERNR1762GL</t>
  </si>
  <si>
    <t>RINNAI FLUE KIT FS GLX BLACK 3.6M   R1762GL</t>
  </si>
  <si>
    <t>HERNR1763BS</t>
  </si>
  <si>
    <t>RINNAI FLUE EXTENSION BRUSHED STAINLESS 1M   R1763BS</t>
  </si>
  <si>
    <t>HERNR1763GL</t>
  </si>
  <si>
    <t>RINNAI FLUE EXTENSION GLX BLACK 1M   R1763GL</t>
  </si>
  <si>
    <t>HERNR1765GL</t>
  </si>
  <si>
    <t>RINNAI FLUE BEND 45 KIT FS GLX BLACK   R1765GL</t>
  </si>
  <si>
    <t>HERNR1766</t>
  </si>
  <si>
    <t>RINNAI WALL PENETRATION KIT GALV   R1766</t>
  </si>
  <si>
    <t>HERNR1766GL</t>
  </si>
  <si>
    <t>RINNAI FLUE WALL PENETRATION KIT FS GLX BLACK   R1766GL</t>
  </si>
  <si>
    <t>HERNR2316</t>
  </si>
  <si>
    <t>RINNAI NEO FRAME/GLASS BL SS BL RIB2312 R2316</t>
  </si>
  <si>
    <t>HERNR2317</t>
  </si>
  <si>
    <t>RINNAI NEO FRAME/GLASS BL SS SS RIB2312 R2317</t>
  </si>
  <si>
    <t>HERNR2318</t>
  </si>
  <si>
    <t>RINNAI NEO FRAME/GLASS SS RIB2312 R2318</t>
  </si>
  <si>
    <t>HERNR2319</t>
  </si>
  <si>
    <t>RINNAI NEO FRAME/GLASS BL RIB2312 R2319</t>
  </si>
  <si>
    <t>HERNR2320</t>
  </si>
  <si>
    <t>RINNAI NEO FASCIA CLASSIC SILVER RIB2312 NZ R2320</t>
  </si>
  <si>
    <t>HERNR2321</t>
  </si>
  <si>
    <t>RINNAI NEO FASCIA CLASSIC BRONZE RIB2312 NZ R2321</t>
  </si>
  <si>
    <t>HERNR2340</t>
  </si>
  <si>
    <t>RINNAI NEO ZERO CLEARANCE BOX R2340</t>
  </si>
  <si>
    <t>HERNR2341GL</t>
  </si>
  <si>
    <t>RINNAI FREESTANDING CONSOLE KIT GL BLACK R2341GL</t>
  </si>
  <si>
    <t>HERNR2342GL</t>
  </si>
  <si>
    <t>RINNAI FREESTANDING PLINTH KIT GL BLACK R2342GL</t>
  </si>
  <si>
    <t>HERNR2704</t>
  </si>
  <si>
    <t>RINNAI EVOLVE R952 FASCIA BLACK R2704</t>
  </si>
  <si>
    <t>HERNR2705</t>
  </si>
  <si>
    <t>RINNAI EVOLVE R952 FASCIA STAINLESS STEEL R2705</t>
  </si>
  <si>
    <t>HERNR2706</t>
  </si>
  <si>
    <t>RINNAI EVOLVE 1252 FASCIA BLACK R2706</t>
  </si>
  <si>
    <t>HERNR2707</t>
  </si>
  <si>
    <t>RINNAI EVOLVE 1252 FASCIA STAINLESS STEEL R2707</t>
  </si>
  <si>
    <t>HERNR2711</t>
  </si>
  <si>
    <t>RINNAI ARRIVA 752 FASCIA FLAT BLACK R2711</t>
  </si>
  <si>
    <t>HERNR2712</t>
  </si>
  <si>
    <t>RINNAI ARRIVA 752 FASCIA FLAT SS R2712</t>
  </si>
  <si>
    <t>HERNR2713</t>
  </si>
  <si>
    <t>RINNAI ARRIVA 752 FASCIA SS INNER BLK OUTER R2713</t>
  </si>
  <si>
    <t>HERNR2714</t>
  </si>
  <si>
    <t>RINNAI ARRIVA 752 FASCIA BLK INNER BLK OUTER R2714</t>
  </si>
  <si>
    <t>HERNR2715</t>
  </si>
  <si>
    <t>RINNAI ARRIVA 752 FASCIA SS INNER SS OUTER R2715</t>
  </si>
  <si>
    <t>HERNR2716</t>
  </si>
  <si>
    <t>RINNAI ARRIVA 752 FASCIA BLACK INNER SS OUTER R2716</t>
  </si>
  <si>
    <t>HERNR2740</t>
  </si>
  <si>
    <t>RINNAI ARRIVA 752 MEDIA RHFE752 BLACK PEBBLES R2740</t>
  </si>
  <si>
    <t>HERNR2741</t>
  </si>
  <si>
    <t>RINNAI ARRIVA 752 WHITE QUARTZ WITH LARGE QUARTZ R2741</t>
  </si>
  <si>
    <t>HERNR2778</t>
  </si>
  <si>
    <t>RINNAI MESH GUARD KIT FOR EVOLVE R951</t>
  </si>
  <si>
    <t>HERNR2780</t>
  </si>
  <si>
    <t>RINNAI EVOLVE BURNING MEDIA RIVER STONES R2780</t>
  </si>
  <si>
    <t>HERNR2781</t>
  </si>
  <si>
    <t>RINNAI EVOLVE 951 BURN MEDIA OAK LOGSET R2781</t>
  </si>
  <si>
    <t>HERNR2782</t>
  </si>
  <si>
    <t>RINNAI EVOLVE 1250 MEDIA RIVERSTONES   R2782</t>
  </si>
  <si>
    <t>HERNR2783</t>
  </si>
  <si>
    <t>RINNAI EVOLVE 1250 BURN MEDIA OAK LOGSET R2783</t>
  </si>
  <si>
    <t>HERNR2787</t>
  </si>
  <si>
    <t>RINNAI BLACK ENAMEL REFLECTIVE PANEL 1250   R2787</t>
  </si>
  <si>
    <t>HERNR2788</t>
  </si>
  <si>
    <t>RINNAI MESH GUARD KIT FOR EVOLVE 1250</t>
  </si>
  <si>
    <t>HERNR3601SC</t>
  </si>
  <si>
    <t>RINNAI SYMMETRY FASCIA RDV3611 SATIN CHROME NZ R3601SC</t>
  </si>
  <si>
    <t>HERNR3602</t>
  </si>
  <si>
    <t>RINNAI SYMMETRY FASCIA RDV3611 SQ BLK ON BLK R3602</t>
  </si>
  <si>
    <t>HERNR3603</t>
  </si>
  <si>
    <t>RINNAI SYMMETRY FASCIA RDV3611 SQ SS ON BLK R3603</t>
  </si>
  <si>
    <t>HERNR3605</t>
  </si>
  <si>
    <t>RINNAI SYMMETRY FLAME MEDIA ROCKWOOL RDV36 R3605</t>
  </si>
  <si>
    <t>HERNR3610GL</t>
  </si>
  <si>
    <t>RINNAI SAFETY MESH GUARD GALAXY BLACK   R3610GL</t>
  </si>
  <si>
    <t>HERNR3617</t>
  </si>
  <si>
    <t>RINNAI SYMMETRY REFLECTIVE PANEL BRUSHED R3617</t>
  </si>
  <si>
    <t>HERNR3618</t>
  </si>
  <si>
    <t>RINNAI SYMMETRY REFLECTIVE PANEL MIRRORED R3618</t>
  </si>
  <si>
    <t>HERNR3626</t>
  </si>
  <si>
    <t>RINNAI SYMMETRY DUCTING KIT 9M RDV36 R3626</t>
  </si>
  <si>
    <t>HERNR3627</t>
  </si>
  <si>
    <t>RINNAI DUCTING FLOOR GRILL KIT FOR RDV36</t>
  </si>
  <si>
    <t>HERNR3636</t>
  </si>
  <si>
    <t>RINNAI SYMMETRY 1200MM EXT FLUE  R3636</t>
  </si>
  <si>
    <t>HERNR3638</t>
  </si>
  <si>
    <t>RINNAI FLUE EXTENSION 75-175MM   R3638</t>
  </si>
  <si>
    <t>HERNR3639</t>
  </si>
  <si>
    <t>RINNAI FLUE EXTN 360 MM DV R3639</t>
  </si>
  <si>
    <t>HERNR3642</t>
  </si>
  <si>
    <t>RINNAI FLUE ELBOW 2X45DEG DV R3642</t>
  </si>
  <si>
    <t>HERNR3643</t>
  </si>
  <si>
    <t>RINNAI FLUE ELBOW 90 DEGREES   R3643</t>
  </si>
  <si>
    <t>HERNR3644</t>
  </si>
  <si>
    <t>RINNAI FLUE STRAP ELBOW DV R3644</t>
  </si>
  <si>
    <t>HERNR3645</t>
  </si>
  <si>
    <t>RINNAI THRU-WALL PLATE INTERIOR   R3645</t>
  </si>
  <si>
    <t>HERNR3650</t>
  </si>
  <si>
    <t>RINNAI FLUE HORIZONTAL WALL TERMINAL R3650</t>
  </si>
  <si>
    <t>HERNR3651</t>
  </si>
  <si>
    <t>RINNAI FLUE VERTICAL TERMINAL   R3651</t>
  </si>
  <si>
    <t>HERNR4801</t>
  </si>
  <si>
    <t>RINNAI GAS AUTO REG &amp; FITTINGS R4801</t>
  </si>
  <si>
    <t>HERNRDV700L</t>
  </si>
  <si>
    <t>RINNAI EMBER 700 INBUILT DIRECT VENT FIRE LPG RDV700L</t>
  </si>
  <si>
    <t>RINNAI ENERGYSAVER 559 HEATER NAT GAS WHITE RHF559FTWN</t>
  </si>
  <si>
    <t>HERNRHFE1252L</t>
  </si>
  <si>
    <t>RINNAI EVOLVE 1252 GAS FIRE APPLIANCE LPG RHFE1252L</t>
  </si>
  <si>
    <t>HERNRHFE1252N</t>
  </si>
  <si>
    <t>RINNAI EVOLVE 1252 GAS FIRE APPLIANCE NG RHFE1252N</t>
  </si>
  <si>
    <t>HERNRHFE752ETRL</t>
  </si>
  <si>
    <t>RINNAI ARRIVA 752 INBUILT FIRE NZ ENGINE LPG RHFE752ETRL</t>
  </si>
  <si>
    <t>HERNRHFE752ETRN</t>
  </si>
  <si>
    <t>RINNAI ARRIVA 752 iNBUILT ENGINE NG RHFE752ETRN</t>
  </si>
  <si>
    <t>HERNRHFE950FK</t>
  </si>
  <si>
    <t>RINNAI FLUE ADAPTATION KIT VERT  EVOKIT03</t>
  </si>
  <si>
    <t>HERNRHFE952L</t>
  </si>
  <si>
    <t>RINNAI EVOLVE 952 GAS FIRE APPLIANCE LPG RHFE952L</t>
  </si>
  <si>
    <t>HERNRHFE952N</t>
  </si>
  <si>
    <t>RINNAI EVOLVE 952 GAS FIRE APPLIANCE NG RHFE952N</t>
  </si>
  <si>
    <t>HERNRIB2312L</t>
  </si>
  <si>
    <t>RINNAI NEO INBUILT ENGINE LPG RIB2312L</t>
  </si>
  <si>
    <t>HERNRIB2312N</t>
  </si>
  <si>
    <t>RINNAI NEO INBUILT ENGINE NG RIB2312N</t>
  </si>
  <si>
    <t>HIHF40995710</t>
  </si>
  <si>
    <t>HAFELE HINGE FOR SLIDING BLOCK 409.95.710</t>
  </si>
  <si>
    <t>HIHT040495</t>
  </si>
  <si>
    <t>HETTICH DECORATIVE CAP TYPE B HIGH GLOSS CHROME 040495</t>
  </si>
  <si>
    <t>HIHT045036</t>
  </si>
  <si>
    <t>HETTICH INTERMAT HINGE 9930 TH42 CNR FOLD FULL O/LAY 045036</t>
  </si>
  <si>
    <t>HIHT045037</t>
  </si>
  <si>
    <t>HETTICH INTERMAT HINGE 9930 TH43 CNR FOLD FULL O/LAY 045037</t>
  </si>
  <si>
    <t>HIHT045039</t>
  </si>
  <si>
    <t>HETTICH INTERMAT HINGE 9930 TH44 CNR FOLD FULL O/LAY 045039</t>
  </si>
  <si>
    <t>HIHT046787</t>
  </si>
  <si>
    <t>HETTICH FOLDING DOOR HINGE 180deg SCREW ON FULL O/LAY 046787</t>
  </si>
  <si>
    <t>HIHT048059</t>
  </si>
  <si>
    <t>HETTICH INTERMAT HINGE 110deg 9943 TH44 FULL O/LAY 048059</t>
  </si>
  <si>
    <t>HIHT048061</t>
  </si>
  <si>
    <t>HETTICH INTERMAT HINGE 110deg 9943 TH44 1/2 O/LAY 048061</t>
  </si>
  <si>
    <t>HIHT048096</t>
  </si>
  <si>
    <t>HETTICH INTERMAT HINGE 95deg 9936 W45 TH42 FULL O/LAY 048096</t>
  </si>
  <si>
    <t>HIHT048103</t>
  </si>
  <si>
    <t>HETTICH INTERMAT HINGE 95deg 9936 W45 TH45 FULL O/LAY 048103</t>
  </si>
  <si>
    <t>HIHT052095</t>
  </si>
  <si>
    <t>HETTICH OFFSET PIVOT HINGE 180deg 052095</t>
  </si>
  <si>
    <t>HIHT070713</t>
  </si>
  <si>
    <t>HETTICH DECORATIVE CAP TYPE B MATT NICKEL PLATED 070713</t>
  </si>
  <si>
    <t>HIHT071648</t>
  </si>
  <si>
    <t>HETTICH BUTT HINGE FOR BIFOLD DOOR NP 180deg 071648</t>
  </si>
  <si>
    <t>HIHT072960</t>
  </si>
  <si>
    <t>HETTICH INTERMAT HINGE 95deg 9904 TU12 FULL O/LAY 72960</t>
  </si>
  <si>
    <t>HIHT073921</t>
  </si>
  <si>
    <t>HETTICH INTERMAT HINGE 95deg 9936 TH42 INSET 73921</t>
  </si>
  <si>
    <t>HIHT077699</t>
  </si>
  <si>
    <t>HETTICH INTERMAT HINGE 95deg 9936 W45 TH42 FULL O/LAY 77699</t>
  </si>
  <si>
    <t>HIHT077708</t>
  </si>
  <si>
    <t>HETTICH INTERMAT HINGE 95deg 9936 W90 TH42 INSET 77708</t>
  </si>
  <si>
    <t>HIHT077709</t>
  </si>
  <si>
    <t>HETTICH INTERMAT HINGE 95deg 9936 W90 TH43 INSET 77709</t>
  </si>
  <si>
    <t>HIHT079323</t>
  </si>
  <si>
    <t>HETTICH INTERMAT 3MM PARA DISTANCE PLATE GREY 079323</t>
  </si>
  <si>
    <t>HIHT079324</t>
  </si>
  <si>
    <t>HETTICH INTERMAT 5MM PARA DISTANCE PLATE GREY 079324</t>
  </si>
  <si>
    <t>HIHT079349</t>
  </si>
  <si>
    <t>HETTICH INTERMAT MOUNT ANGLE PLATE 5deg 079349</t>
  </si>
  <si>
    <t>HIHT079374</t>
  </si>
  <si>
    <t>HETTICH INTERMAT HINGE MOUNT PLATE 0MM 079374</t>
  </si>
  <si>
    <t>HIHT079375</t>
  </si>
  <si>
    <t>HETTICH INTERMAT HINGE MOUNT PLATE 1.5MM 079375</t>
  </si>
  <si>
    <t>HIHT079376</t>
  </si>
  <si>
    <t>HETTICH INTERMAT HINGE MOUNT PLATE 3MM 079376</t>
  </si>
  <si>
    <t>HIHT079377</t>
  </si>
  <si>
    <t>HETTICH INTERMAT HINGE MOUNT PLATE 5MM 079377</t>
  </si>
  <si>
    <t>HIHT079378</t>
  </si>
  <si>
    <t>HETTICH I/MAT HINGE MOUNT 8MM  079378</t>
  </si>
  <si>
    <t>HIHT1029518</t>
  </si>
  <si>
    <t>HETTICH INTERMAT HINGE 110deg 9943 TH42 1029518</t>
  </si>
  <si>
    <t>HIHT1030922B</t>
  </si>
  <si>
    <t>HETTICH INTERMAT HINGE 110deg 9943 TH42 INSET 1030922 *BULK*</t>
  </si>
  <si>
    <t>HIHT1071625</t>
  </si>
  <si>
    <t>HETTICH I/MAT HINGE MOUNT PLATE 0MM  1071625</t>
  </si>
  <si>
    <t>HIHT1071626</t>
  </si>
  <si>
    <t>HIHT1071627</t>
  </si>
  <si>
    <t>HIHT901283700</t>
  </si>
  <si>
    <t>HETTICH INTERMAT INLINE PLATE 1.5MM ECC  9012837</t>
  </si>
  <si>
    <t>HIHT9012840</t>
  </si>
  <si>
    <t>HETTICH INTERMAT INLINE PLATE 3MM ECC  9012840</t>
  </si>
  <si>
    <t>HIHT9042420</t>
  </si>
  <si>
    <t>HETTICH INTERMAT HINGE 110deg 9973 TH43 FULL O/LAY 9042420</t>
  </si>
  <si>
    <t>HIHT9057095</t>
  </si>
  <si>
    <t>HETTICH SILENT SYSTEM CLIP ON ADAPTOR  9057095</t>
  </si>
  <si>
    <t>HIHT907120500</t>
  </si>
  <si>
    <t>HETTICH SENSYS HINGE 110deg 8645i TH52 FULL O/LAY 9071205</t>
  </si>
  <si>
    <t>HIHT907120600</t>
  </si>
  <si>
    <t>HETTICH SENSYS HINGE 110deg 8645i TH52 1/2 O/LAY 9071206</t>
  </si>
  <si>
    <t>HIHT907120700</t>
  </si>
  <si>
    <t>HETTICH SENSYS HINGE 110deg 8645I TH52 INSET 9071207</t>
  </si>
  <si>
    <t>HIHT907120800</t>
  </si>
  <si>
    <t>HETTICH SENSYS HINGE 110deg 8645i TH53 FULL O/LAY 9071208</t>
  </si>
  <si>
    <t>HIHT9071211</t>
  </si>
  <si>
    <t>HETTICH SENSYS HINGE 110deg 8645I TH54 FULL O/LAY 9071211</t>
  </si>
  <si>
    <t>HIHT907122000</t>
  </si>
  <si>
    <t>HETTICH SENSYS HINGE 110deg 8645i TH55 FULL O/LAY 9071220</t>
  </si>
  <si>
    <t>HIHT907162500</t>
  </si>
  <si>
    <t>HETTICH SENSYS MOUNT W/5MM EURO SCREW D0 9071625</t>
  </si>
  <si>
    <t>HIHT907162700</t>
  </si>
  <si>
    <t>HETTICH SENSYS MOUNT W/5MM EURO SCREW D3  9071627</t>
  </si>
  <si>
    <t>HIHT907165500</t>
  </si>
  <si>
    <t>HETTICH SENSYS TOP MOUNT CAM ADJ D0 9071655</t>
  </si>
  <si>
    <t>HIHT907165600</t>
  </si>
  <si>
    <t>HETTICH SENSYS TOP MOUNT CAM ADJ D1.5 9071656</t>
  </si>
  <si>
    <t>HIHT907165700</t>
  </si>
  <si>
    <t>HETTICH SENSYS TOP MOUNT CAM ADJ D3 9071657</t>
  </si>
  <si>
    <t>HIHT907165800</t>
  </si>
  <si>
    <t>HETTICH SENSYS TOP MOUNT CAM ADJ D5 9071658</t>
  </si>
  <si>
    <t>HIHT908477700</t>
  </si>
  <si>
    <t>HETTICH SENSYS HINGE 9956 TH 55 FIX 165 0MM 9084777</t>
  </si>
  <si>
    <t>HIHT9090260</t>
  </si>
  <si>
    <t>HETTICH SENSYS HINGE 95deg 8631i TH52 FULL O/LAY 9090260</t>
  </si>
  <si>
    <t>HIHT9099541</t>
  </si>
  <si>
    <t>HETTICH SENSYS HINGE 165deg 8657i TH53 FULL O/LAY 9099541</t>
  </si>
  <si>
    <t>HIHT9099542</t>
  </si>
  <si>
    <t>HETTICH SENSYS HINGE 165deg 8657i TH54 FULL O/LAY 9099542</t>
  </si>
  <si>
    <t>HIPINA301318WH</t>
  </si>
  <si>
    <t>NUAN CONT PIANO HINGE WHITE 32MM X 1MM X 3MM X 1.8M</t>
  </si>
  <si>
    <t>HISCHTH150BP</t>
  </si>
  <si>
    <t>SCHLAGE 150MM HEAVY TEE HINGE BRASS PIN EACH HINGE A801</t>
  </si>
  <si>
    <t>HISCHTH150VP</t>
  </si>
  <si>
    <t>SCHLAGE 150MM HEAVY TEE HINGE PAIR VISPACK A801</t>
  </si>
  <si>
    <t>HISCHTH200VP</t>
  </si>
  <si>
    <t>SCHLAGE 200MM HEAVY TEE HINGE VISPACK A801</t>
  </si>
  <si>
    <t>HISCHTH300</t>
  </si>
  <si>
    <t>SCHLAGE 300MM HG HEAVY TEE    HINGE STD EACH A801</t>
  </si>
  <si>
    <t>HIWB5904SS</t>
  </si>
  <si>
    <t>WB HINGE SS LOOSEPIN RADIUS 89X60X2MM 5904-SS</t>
  </si>
  <si>
    <t>ATLAS TRADE 1220MM X 38MM F/GLASS LONG SHOVEL HANDLE HE15300</t>
  </si>
  <si>
    <t>BROWNS 98 BANNISTER BRUSH  AD033</t>
  </si>
  <si>
    <t>DEWALT 10.8V 3X360 DEGREE GREEN BEAM LINE LASER DCE089D1G-XE</t>
  </si>
  <si>
    <t>DEWALT 82MM TCT SLITHER REVERSIBLE PLANER BLADES</t>
  </si>
  <si>
    <t>HTDWDW0822XJ</t>
  </si>
  <si>
    <t>DEWALT CROSS LINE LASER WITH PLUMB DOT LASER   DW0822</t>
  </si>
  <si>
    <t>HTDWDW3112</t>
  </si>
  <si>
    <t>HTEVSBS6</t>
  </si>
  <si>
    <t>EVACUT SPADE BIT 6PC SET 16 19 22 25 &amp; 32MM BITS &amp; EXT SHANK</t>
  </si>
  <si>
    <t>HTEVSSB19</t>
  </si>
  <si>
    <t>EVACUT SPADE BIT 19MM</t>
  </si>
  <si>
    <t>HTEVSSB20</t>
  </si>
  <si>
    <t>EVACUT SPADE BIT 20MM</t>
  </si>
  <si>
    <t>HTEVSSB22</t>
  </si>
  <si>
    <t>EVACUT SPADE BIT 22MM</t>
  </si>
  <si>
    <t>HTEVSSB25</t>
  </si>
  <si>
    <t>EVACUT SPADE BIT 25MM</t>
  </si>
  <si>
    <t>HTEVSSB28</t>
  </si>
  <si>
    <t>EVACUT SPADE BIT 28MM</t>
  </si>
  <si>
    <t>HTEVSSB32</t>
  </si>
  <si>
    <t>EVACUT SPADE BIT 32MM</t>
  </si>
  <si>
    <t>HTEVSSB35</t>
  </si>
  <si>
    <t>EVACUT SPADE BIT 35MM</t>
  </si>
  <si>
    <t>HTFGBL6574</t>
  </si>
  <si>
    <t>BLU-MOL PROFESSIONAL DOOR LOCK INSTALL KIT      BL6574</t>
  </si>
  <si>
    <t>SIKA STANDARD SAUSAGE HAND GUN 600ML    182102</t>
  </si>
  <si>
    <t>HTFU3158002</t>
  </si>
  <si>
    <t>FULLER PRO GILBOW STYLE TIN SNIPS 250MM   315-8002</t>
  </si>
  <si>
    <t>HTFU3158003</t>
  </si>
  <si>
    <t>FULLER PRO GILBOW STYLE TIN SNIPS 300MM   315-8003</t>
  </si>
  <si>
    <t>HTGFB04</t>
  </si>
  <si>
    <t>GFB NO.1 50MM S/DRIVER BIT PHL CARDED GFB04</t>
  </si>
  <si>
    <t>HTGFB22</t>
  </si>
  <si>
    <t>GFB 6X50MM S/DRIVER BIT SLOT CARDED GFB22</t>
  </si>
  <si>
    <t>HTGFB39</t>
  </si>
  <si>
    <t>GFB SQUARE SOCKET ADAPTOR 75MM X 3/8'' GFB39</t>
  </si>
  <si>
    <t>HTGFB40</t>
  </si>
  <si>
    <t>GFB 1/4'' SOCKET ADAPTOR 50MM     GFB40</t>
  </si>
  <si>
    <t>HTGFB424</t>
  </si>
  <si>
    <t>GFB NO.424 HEX DRIVE SET 5MM X 50MM  5PC</t>
  </si>
  <si>
    <t>HTJN400MS</t>
  </si>
  <si>
    <t>JOHNSON HD COMBINATION SQUARE 300MM 400M-S</t>
  </si>
  <si>
    <t>HTKMTA3849</t>
  </si>
  <si>
    <t>KOMELON 8M X 27MM ABS POWER BLADE HIGH VIZ BLADE TA3849</t>
  </si>
  <si>
    <t>HTMK59</t>
  </si>
  <si>
    <t>MAKITA JIGSAW BLADES NO.59 CARD 5 A-86583</t>
  </si>
  <si>
    <t>MAKITA PHILLIPS SCREW GUN BIT N0.2-132  A-16536 EACH</t>
  </si>
  <si>
    <t>HTMKA85793</t>
  </si>
  <si>
    <t>MAKITA JIGSAW BLADES NO.BR-13 CARD 5 A85793</t>
  </si>
  <si>
    <t>MANOR 18'' BOLT CUTTER 450MM   MNBC450</t>
  </si>
  <si>
    <t>MARSHALLTOWN 6X3in CEMENTERS EDGER  MT136</t>
  </si>
  <si>
    <t>HTMTBTSG11</t>
  </si>
  <si>
    <t>MARSHALLTOWN QLT 275MM BRICK TROWEL   MTBTSG11</t>
  </si>
  <si>
    <t>HTMTFT124SS</t>
  </si>
  <si>
    <t>MARSHALLTOWN QLT 300 X 100MM S/S FINISHING TROWEL MTFT124SS</t>
  </si>
  <si>
    <t>HTMTFT144</t>
  </si>
  <si>
    <t>MARSHALLTOWN QLT 350 X 100MM CEMENT TROWEL    MTFT144</t>
  </si>
  <si>
    <t>HTMTGTSG735</t>
  </si>
  <si>
    <t>MARSHALLTOWN QLT 175MM GAUGING TROWEL   MTGTSG735</t>
  </si>
  <si>
    <t>HTMTPTSG6275</t>
  </si>
  <si>
    <t>MARSHALLTOWN QLT 150MM POINTING TROWEL   MTPTSG6275</t>
  </si>
  <si>
    <t>HTMTPTSG73</t>
  </si>
  <si>
    <t>HTMTS080</t>
  </si>
  <si>
    <t>MARSHALLTOWN QLT TROWEL AND SQUARE 10MM   MTS080</t>
  </si>
  <si>
    <t>HTNOAM991027</t>
  </si>
  <si>
    <t>NORTON 115MM X M14-2.00 FIBRE DISC BACK UP PAD</t>
  </si>
  <si>
    <t>NORTON FLUTED RUBBING BRICK 200X50X50MM   XBF28</t>
  </si>
  <si>
    <t>HTSK117349</t>
  </si>
  <si>
    <t>SIKA BOOM-G DISPENSER BLISTER 117349</t>
  </si>
  <si>
    <t>HTSKNZ01037</t>
  </si>
  <si>
    <t>SIKA ANCHORFIX-1 STATIC MIXER NOZZLE PACK OF 10    60090</t>
  </si>
  <si>
    <t>HTSM40013</t>
  </si>
  <si>
    <t>STAR M #400 13MM X 400MM AUGER BIT   SM400-13</t>
  </si>
  <si>
    <t>HTSM40019</t>
  </si>
  <si>
    <t>STAR M #400 19MM X 400MM AUGER BIT   SM400-19</t>
  </si>
  <si>
    <t>HTSM40020</t>
  </si>
  <si>
    <t>STAR M #400 20MM X 400MM AUGER BIT   SM400-20</t>
  </si>
  <si>
    <t>HTSM40025</t>
  </si>
  <si>
    <t>STAR M #400 25MM X 400MM AUGER BIT   SM400-25</t>
  </si>
  <si>
    <t>HTSM608</t>
  </si>
  <si>
    <t>STAR M NO.6 8MM AUGER BIT     SM6-08</t>
  </si>
  <si>
    <t>HTSM612</t>
  </si>
  <si>
    <t>STAR M NO.6 12MM AUGER BIT    SM6-12</t>
  </si>
  <si>
    <t>HTSM613</t>
  </si>
  <si>
    <t>STAR M NO.6 13MM AUGER BIT    SM6-13</t>
  </si>
  <si>
    <t>HTSM614</t>
  </si>
  <si>
    <t>STAR M NO.6 14MM AUGER BIT    SM6-14</t>
  </si>
  <si>
    <t>HTSM616</t>
  </si>
  <si>
    <t>STAR M NO.6 16MM AUGER BIT    SM6-16</t>
  </si>
  <si>
    <t>HTSM618</t>
  </si>
  <si>
    <t>STAR M NO.6 18MM AUGER BIT    SM6-18</t>
  </si>
  <si>
    <t>HTSM620</t>
  </si>
  <si>
    <t>STAR M NO.6 20MM AUGER BIT    SM6-20</t>
  </si>
  <si>
    <t>HTSM625</t>
  </si>
  <si>
    <t>STAR M NO.6 25MM AUGER BIT    SM6-25</t>
  </si>
  <si>
    <t>STANLEY 155MM ADJ BLOCK PLANE 9 1/2 1-12-020</t>
  </si>
  <si>
    <t>HTSWTWCSS200732</t>
  </si>
  <si>
    <t>STANWAY CHAINSAW FILE HANDLED 200MM X 5.6MM TWCSS200-732</t>
  </si>
  <si>
    <t>HTTTBLY80</t>
  </si>
  <si>
    <t>TRADE TUFF BUILDERS LINE 80M BRAIDED FLURO YELLOW</t>
  </si>
  <si>
    <t>HTTW4020</t>
  </si>
  <si>
    <t>STANWAY ROUND MOUTH SHOVEL 290x325MM LG WOOD HDL-52'' TW4020</t>
  </si>
  <si>
    <t>HTTWCSS150018</t>
  </si>
  <si>
    <t>HTTWMT23RD</t>
  </si>
  <si>
    <t>MSHLTN #23RD RADIUS INSIDE CNR SS TROWEL DURASOFT HANDLE</t>
  </si>
  <si>
    <t>HTTWMT25RD</t>
  </si>
  <si>
    <t>MSHLTN #25RD RADIUS OUSIDE CNR SS TROWEL DURASOFT HANDLE</t>
  </si>
  <si>
    <t>MSHLTN #JK884D FLEX PUTTY KNIFE-125MM     MTJK884D</t>
  </si>
  <si>
    <t>MSHLTN #PK876D 38MM PUTTY KNIFE-DSOFT     MTPK876D</t>
  </si>
  <si>
    <t>MSHLTN #PK878D FLEX PUTTY KNIFE-50MM     MTPK878D</t>
  </si>
  <si>
    <t>MSHLTN #SK879D FLEX PUTTY KNIFE-75MM     MTSK879D</t>
  </si>
  <si>
    <t>ZIRCON STUD SENSOR I65 ONESTEP     ZN-I65</t>
  </si>
  <si>
    <t>HTZNEDGE</t>
  </si>
  <si>
    <t>ZIRCON EDGE STUD SENSOR / FINDER   ZN-EDGE</t>
  </si>
  <si>
    <t>INAUGSRF18580</t>
  </si>
  <si>
    <t>AUTEX GREENSTUF R1.8 ROLL FORM 100MM 580MM WIDE    25M2</t>
  </si>
  <si>
    <t>INAUSBASB4</t>
  </si>
  <si>
    <t>AUTEX QUIETSTUF SOUND BLANKET ASB4 60MM 600MM WIDE  13.32M2</t>
  </si>
  <si>
    <t>INAUSBASB6</t>
  </si>
  <si>
    <t>INBABGDBL18</t>
  </si>
  <si>
    <t>BRADFORD R1.8 BLANKET 18 SQM 15M X 1200 X 80 62631</t>
  </si>
  <si>
    <t>INBABGDBL18M2</t>
  </si>
  <si>
    <t>BRADFORD R1.8 BLANKET PER M2</t>
  </si>
  <si>
    <t>INBABGDBL22</t>
  </si>
  <si>
    <t>BRADFORD R2.2 BLANKET 18 SQM 15M X 1200 X 90 85808</t>
  </si>
  <si>
    <t>INBABGDBL22M2</t>
  </si>
  <si>
    <t>BRADFORD R2.2 BLANKET PER M2</t>
  </si>
  <si>
    <t>INBABGDBL26</t>
  </si>
  <si>
    <t>BRADFORD R2.6 BLANKET 12 SQM 10M X 1200 X 120 60353</t>
  </si>
  <si>
    <t>INBABGDBL26M2</t>
  </si>
  <si>
    <t>BRADFORD R2.6 BLANKET PER M2</t>
  </si>
  <si>
    <t>R5.0 ULTRA CEILING PINK BATTS 4.2SQM 1220X432MM 7110150</t>
  </si>
  <si>
    <t>R1.0 40MM MASONRY PINK BATTS  21.2SQM  NEW SIZE 7160110</t>
  </si>
  <si>
    <t>R2.2 WALL BATTS STEEL FRAME 15.6SQM  1220X610X90MM  7160214</t>
  </si>
  <si>
    <t>R2.6 WALL PINK BATTS STEEL FRAME 9.7SQM 1220X610X90 7160215</t>
  </si>
  <si>
    <t>R2.6 90MM ULTRA WALL PINK BATTS  PER SQM INSTALLED *UNLINED*</t>
  </si>
  <si>
    <t>R2.6 90MM ULTRA WALL PINK BATTS M2</t>
  </si>
  <si>
    <t>R2.8 90MM WALL PINK BATTS 6.4M2 1140X560X90 7127128</t>
  </si>
  <si>
    <t>INBAWA36560</t>
  </si>
  <si>
    <t>R3.6 140MM WALL PINK BATTS 1140X560X140 7M2 COVER 7127136</t>
  </si>
  <si>
    <t>INFMSWP2596</t>
  </si>
  <si>
    <t>SUPERWOOL PLUS 96KG BLANKET 25MM X 610MM X 7.32M  31-SWP2596</t>
  </si>
  <si>
    <t>JH MINERAL FIBRE INSULATION 800X600X90MM   304904 2.4SQM</t>
  </si>
  <si>
    <t>INMAMW13360</t>
  </si>
  <si>
    <t>MAMMOTH R1.3 MASONRY WALL 360MM 7.78M2</t>
  </si>
  <si>
    <t>INPBEX241225</t>
  </si>
  <si>
    <t>EXPOL PLATINUM BOARD 2400 X 1200 X 25  R0.78 N2425</t>
  </si>
  <si>
    <t>INPBEX241250</t>
  </si>
  <si>
    <t>EXPOL PLATINUM BOARD 2400 X 1200 X 50  R1.56 N2450</t>
  </si>
  <si>
    <t>EXPOL 60 UNDERFLOOR EECA PANEL 1200 X 360 X 60 PK 12  5.18M2</t>
  </si>
  <si>
    <t>INPSEX241210SG</t>
  </si>
  <si>
    <t>EXPOL 10MM POLYSTYRENE S GRADE SHEETING 2400X1200 SHT</t>
  </si>
  <si>
    <t>INPSEXGB1245E</t>
  </si>
  <si>
    <t>EXPOL 45MM X 45MM X 1200MM GROOVED BATTEN  MTO/POA</t>
  </si>
  <si>
    <t>LLCL205A0001</t>
  </si>
  <si>
    <t>CS CL200 PASSAGE HANDLE SATIN CHROME 33-40MM</t>
  </si>
  <si>
    <t>LLCL205D0003</t>
  </si>
  <si>
    <t>CS CL200 MAGNETIC PRIVACY HANDLE SATIN CHROME SN2/ER 33-40MM</t>
  </si>
  <si>
    <t>LLEHNZP33047R</t>
  </si>
  <si>
    <t>HNZ 6 PIN EURO CYLINDER AND TURN 34/34 HNZP33047R *EMS*</t>
  </si>
  <si>
    <t>LLEHNZP33047R01</t>
  </si>
  <si>
    <t>HNZ 6 PIN EURO CYLINDER AND TURN 34/34 R01 NORTHLAND</t>
  </si>
  <si>
    <t>LLEHNZP33047R02</t>
  </si>
  <si>
    <t>HNZ 6 PIN EURO CYLINDER AND TURN 34/34 R02 WST &amp; NTH AKLD</t>
  </si>
  <si>
    <t>LLEHNZP33047R03</t>
  </si>
  <si>
    <t>HNZ 6 PIN EURO CYLINDER AND TURN 34/34 R03 CENTRAL AUCKLAND</t>
  </si>
  <si>
    <t>LLEHNZP33047R04</t>
  </si>
  <si>
    <t>HNZ 6 PIN EURO CYLINDER AND TURN 34/34 R04 SOUTH AUCKLAND 1</t>
  </si>
  <si>
    <t>LLEHNZP33047R05</t>
  </si>
  <si>
    <t>HNZ 6 PIN EURO CYLINDER AND TURN 34/34 R05 SOUTH AUCKLAND 2</t>
  </si>
  <si>
    <t>LLEHNZP33047R06</t>
  </si>
  <si>
    <t>HNZ 6 PIN EURO CYLINDER AND TURN 34/34 R06 EAST AUCKLAND</t>
  </si>
  <si>
    <t>LLEHNZP33047R07</t>
  </si>
  <si>
    <t>HNZ 6 PIN EURO CYLINDER AND TURN 34/34 R07 BAY OF PLENTY</t>
  </si>
  <si>
    <t>LLEHNZP33047R08</t>
  </si>
  <si>
    <t>HNZ 6 PIN EURO CYLINDER AND TURN 34/34 R08 WAIK/CORO/K CNTRY</t>
  </si>
  <si>
    <t>LLEHNZP33047R09</t>
  </si>
  <si>
    <t>HNZ 6 PIN EURO CYLINDER AND TURN 34/34 R09 EAST CAPE/H BAY</t>
  </si>
  <si>
    <t>LLEHNZP33047R10</t>
  </si>
  <si>
    <t>HNZ 6 PIN EURO CYLINDER AND TURN 34/34 R10 MWATU/TNAKI/WRAPA</t>
  </si>
  <si>
    <t>LLEHNZP33047R11</t>
  </si>
  <si>
    <t>HNZ 6 PIN EURO CYLINDER AND TURN 34/34 R11 WGTON/HUTT VALLEY</t>
  </si>
  <si>
    <t>LLEHNZP33047R13</t>
  </si>
  <si>
    <t>HNZ 6 PIN EURO CYLINDER AND TURN 34/34 R13 SOUTHERN</t>
  </si>
  <si>
    <t>GAINSBOROUGH SLIDING CAVITY PASSAGE DOOR SET SQR SCP 386SCC</t>
  </si>
  <si>
    <t>GAINSBOROUGH SLIDING CAVITY PRIVACY DOOR SET CIRC SCP 395SCC</t>
  </si>
  <si>
    <t>GAINSBOROUGH SLIDING CAVITY PASSAGE DOOR SET CIRC SCP 396SCC</t>
  </si>
  <si>
    <t>3722 UNIVERSAL STRIKE PLATE    Z12000US NP</t>
  </si>
  <si>
    <t>LOCKWOOD VELOCITY PASSAGE SET GLIDE      LVEL1/L4SP</t>
  </si>
  <si>
    <t>LOCKWOOD VELOCITY PRIVACY SET GLIDE      LVEL2/L4SP</t>
  </si>
  <si>
    <t>LOCKWOOD VELOCITY DUMMY HALF SET GLIDE     LVEL3/L4SP</t>
  </si>
  <si>
    <t>LLNVB0172PASS</t>
  </si>
  <si>
    <t>NOVAS 72 LEVER PASSAGE SET SS B ROSE WITH LATCH B0172PASS</t>
  </si>
  <si>
    <t>LLNVB0172PRIVSS</t>
  </si>
  <si>
    <t>NOVAS 72 LEVER PRIVACY SET SS B ROSE SEP/TURN B0172PRIVSS</t>
  </si>
  <si>
    <t>LLNVB0172SSDUM</t>
  </si>
  <si>
    <t>NOVAS 72 LEVER DUMMY SET SS B ROSE &amp; MAG CATCH  B0172SSDUM</t>
  </si>
  <si>
    <t>SYLVAN 3 LEVER MORTICE LOCKSET  S717/3NP</t>
  </si>
  <si>
    <t>LLWB7107BN</t>
  </si>
  <si>
    <t>LLWB7107SC</t>
  </si>
  <si>
    <t>WB ASTRON VECTOR PASSAGE SET   7107-SC</t>
  </si>
  <si>
    <t>LLWB7108SC</t>
  </si>
  <si>
    <t>WB ASTRON VECTOR PRIVACY SET   7108-SC</t>
  </si>
  <si>
    <t>LLWB7109SC</t>
  </si>
  <si>
    <t>WB ASTRON VECTOR ENTRANCE LONGPLATE SET   7109-SC</t>
  </si>
  <si>
    <t>LLWB7116BN</t>
  </si>
  <si>
    <t>LLWB7116SC</t>
  </si>
  <si>
    <t>WB ASTRON TITAN ENTRANCE LONGPLATE SET   7116-SC</t>
  </si>
  <si>
    <t>LLWB7191BN</t>
  </si>
  <si>
    <t>WB ASTRON APOLLO INTEGRATED PRIVACY SET  7191-BN</t>
  </si>
  <si>
    <t>LLWB7191SC</t>
  </si>
  <si>
    <t>WB ASTRON APOLLO INTEGRATED PRIVACY SET   7191-SC</t>
  </si>
  <si>
    <t>LLWB7192BN</t>
  </si>
  <si>
    <t>WB ASTRON JUNO INTEGRATED PRIVACY SET   7192-BN</t>
  </si>
  <si>
    <t>LLWB7192SC</t>
  </si>
  <si>
    <t>WB ASTRON JUNO INTEGRATED PRIVACY SET   7192-SC</t>
  </si>
  <si>
    <t>LLWB7193BN</t>
  </si>
  <si>
    <t>WB ASTRON LUNA INTEGRATED PRIVACY SET   7193-BN</t>
  </si>
  <si>
    <t>LLWB7193SC</t>
  </si>
  <si>
    <t>WB ASTRON LUNA INTEGRATED PRIVACY SET   7193-SC</t>
  </si>
  <si>
    <t>LLWB7194BN</t>
  </si>
  <si>
    <t>WB ASTRON SPECTRA INTEGRATED PRIVACY SET   7194-BN</t>
  </si>
  <si>
    <t>LLWB7194SC</t>
  </si>
  <si>
    <t>WB ASTRON SPECTRA INTEGRATED PRIVACY SET   7194-SC</t>
  </si>
  <si>
    <t>LLWB7195SC</t>
  </si>
  <si>
    <t>WB ASTRON QUBE INTEGRATED PRIVACY SET   7195-SC</t>
  </si>
  <si>
    <t>LLWB7196SC</t>
  </si>
  <si>
    <t>WB ASTRON VECTOR INTEGRATED PRIVACY SET   7196-SC</t>
  </si>
  <si>
    <t>LLWB7197BN</t>
  </si>
  <si>
    <t>WB ASTRON TITAN INTEGRATED PRIVACY SET   7197-BN</t>
  </si>
  <si>
    <t>LLWB7197SC</t>
  </si>
  <si>
    <t>WB ASTRON TITAN INTEGRATED PRIVACY SET   7197-SC</t>
  </si>
  <si>
    <t>LLWB7198BN</t>
  </si>
  <si>
    <t>WB ASTRON VULCAN INTEGRATED PRIVACY SET   7198-BN</t>
  </si>
  <si>
    <t>LLWB7198SC</t>
  </si>
  <si>
    <t>WB ASTRON VULCAN INTEGRATED PRIVACY SET   7198-SC</t>
  </si>
  <si>
    <t>LLWB7201DBN</t>
  </si>
  <si>
    <t>WB GALAXY PEGASUS DUMMY LEVER NON-HANDED  7201D-BN</t>
  </si>
  <si>
    <t>LLWB7201DGN</t>
  </si>
  <si>
    <t>WB GALAXY PEGASUS DUMMY LEVER NON-HANDED  7201D-GN</t>
  </si>
  <si>
    <t>LLWB7201DMC</t>
  </si>
  <si>
    <t>WB GALAXY PEGASUS DUMMY LEVER NON-HANDED  7201D-MC</t>
  </si>
  <si>
    <t>LLWB7202BN</t>
  </si>
  <si>
    <t>WB GALAXY PEGASUS PASSAGE SET  7202-BN</t>
  </si>
  <si>
    <t>LLWB7202GN</t>
  </si>
  <si>
    <t>WB GALAXY PEGASUS PASSAGE SET  7202-GN</t>
  </si>
  <si>
    <t>LLWB7202MC</t>
  </si>
  <si>
    <t>WB GALAXY PEGASUS PASSAGE SET  7202-MC</t>
  </si>
  <si>
    <t>LLWB7204BN</t>
  </si>
  <si>
    <t>WB GALAXY PEGASUS ENTRANCE SET  7204-BN</t>
  </si>
  <si>
    <t>LLWB7204GN</t>
  </si>
  <si>
    <t>WB GALAXY PEGASUS ENTRANCE SET  7204-GN</t>
  </si>
  <si>
    <t>LLWB7204MC</t>
  </si>
  <si>
    <t>WB GALAXY PEGASUS ENTRANCE SET  7204-MC</t>
  </si>
  <si>
    <t>LLWB7205BN</t>
  </si>
  <si>
    <t>WB GALAXY PEGASUS INTEGRATED PRIVACY SET  7205-BN</t>
  </si>
  <si>
    <t>LLWB7205GN</t>
  </si>
  <si>
    <t>WB GALAXY PEGASUS INTEGRATED PRIVACY SET  7205-GN</t>
  </si>
  <si>
    <t>LLWB7205MC</t>
  </si>
  <si>
    <t>WB GALAXY PEGASUS INTEGRATED PRIVACY SET  7205-MC</t>
  </si>
  <si>
    <t>LLWB7211DBN</t>
  </si>
  <si>
    <t>WB GALAXY ELITE PEGASUS DUMMY LEVER NON-HANDED 7211D-BN</t>
  </si>
  <si>
    <t>LLWB7211DGN</t>
  </si>
  <si>
    <t>WB GALAXY ELITE PEGASUS DUMMY LEVER NON-HANDED 7211D-GN</t>
  </si>
  <si>
    <t>LLWB7211DMC</t>
  </si>
  <si>
    <t>WB GALAXY ELITE PEGASUS DUMMY LEVER NON-HANDED 7211D-MC</t>
  </si>
  <si>
    <t>LLWB7212BN</t>
  </si>
  <si>
    <t>WB GALAXY ELITE PEGASUS PASSAGE SET  7212-BN</t>
  </si>
  <si>
    <t>LLWB7212GN</t>
  </si>
  <si>
    <t>WB GALAXY ELITE PEGASUS PASSAGE SET  7212-GN</t>
  </si>
  <si>
    <t>LLWB7212MC</t>
  </si>
  <si>
    <t>WB GALAXY ELITE PEGASUS PASSAGE SET  7212-MC</t>
  </si>
  <si>
    <t>LLWB7214BN</t>
  </si>
  <si>
    <t>WB GALAXY ELITE PEGASUS ENTRANCE SET  7214-BN</t>
  </si>
  <si>
    <t>LLWB7214GN</t>
  </si>
  <si>
    <t>WB GALAXY ELITE PEGASUS ENTRANCE SET  7214-GN</t>
  </si>
  <si>
    <t>LLWB7214MC</t>
  </si>
  <si>
    <t>WB GALAXY ELITE PEGASUS ENTRANCE SET  7214-MC</t>
  </si>
  <si>
    <t>LLWB7215BN</t>
  </si>
  <si>
    <t>WB GALAXY ELITE PEGASUS INTEGRATED PRIVACY SET  7215-BN</t>
  </si>
  <si>
    <t>LLWB7215GN</t>
  </si>
  <si>
    <t>WB GALAXY ELITE PEGASUS INTEGRATED PRIVACY SET  7215-GN</t>
  </si>
  <si>
    <t>LLWB7215MC</t>
  </si>
  <si>
    <t>WB GALAXY ELITE PEGASUS INTEGRATED PRIVACY SET  7215-MC</t>
  </si>
  <si>
    <t>LLWB7221DGN</t>
  </si>
  <si>
    <t>LLWB9024BLK</t>
  </si>
  <si>
    <t>WB FUTURA CORBEL PRIVACY SET 9024-BLK</t>
  </si>
  <si>
    <t>LLWB9025BLK</t>
  </si>
  <si>
    <t>WB FUTURA CORBEL ENTRANCE SET 9025-BLK</t>
  </si>
  <si>
    <t>LLWB9029BLK</t>
  </si>
  <si>
    <t>WB FUTURA TALON ENTRANCE SET 9029-BLK</t>
  </si>
  <si>
    <t>LLWB9030LDBLK</t>
  </si>
  <si>
    <t>WB FUTURA HELIX DUMMY LEFT 9030LD-BLK</t>
  </si>
  <si>
    <t>LLWB9032BLK</t>
  </si>
  <si>
    <t>WB FUTURA HELIX PRIVACY SET 9032-BLK</t>
  </si>
  <si>
    <t>LLWB9033BLK</t>
  </si>
  <si>
    <t>WB FUTURA HELIX ENTRANCE SET 9033-BLK</t>
  </si>
  <si>
    <t>LLWB9036DBLK</t>
  </si>
  <si>
    <t>WB FUTURA ELITE APEX DUMMY LEVER  9036D-BLK</t>
  </si>
  <si>
    <t>WB FUTURA ELITE APEX PASSAGE SET   9037-BLK</t>
  </si>
  <si>
    <t>LLWB9038BLK</t>
  </si>
  <si>
    <t>WB FUTURA ELITE APEX PRIVACY SET   9038-BLK</t>
  </si>
  <si>
    <t>LLWB9039BLK</t>
  </si>
  <si>
    <t>WB FUTURA ELITE APEX ENTRANCE SET  9039-BLK</t>
  </si>
  <si>
    <t>LLWB9040DBLK</t>
  </si>
  <si>
    <t>WB FUTURA ELITE CORBEL DUMMY LEVER  9040D-BLK</t>
  </si>
  <si>
    <t>LLWB9041BLK</t>
  </si>
  <si>
    <t>WB FUTURA ELITE CORBEL PASSAGE SET 9041-BLK</t>
  </si>
  <si>
    <t>LLWB9042BLK</t>
  </si>
  <si>
    <t>WB FUTURA ELITE CORBEL PRIVACY SET  9042-BLK</t>
  </si>
  <si>
    <t>LLWB9043BLK</t>
  </si>
  <si>
    <t>WB FUTURA ELITE CORBEL ENTRANCE SET  9043-BLK</t>
  </si>
  <si>
    <t>WB FUTURA CORBEL INTEGRATED PRIVACY SET 9052-BN</t>
  </si>
  <si>
    <t>LLWB9055BLK</t>
  </si>
  <si>
    <t>WB FUTURA ELITE APEX INTEGRATED PRIVACY SET  9055-BLK</t>
  </si>
  <si>
    <t>LLWB9056BLK</t>
  </si>
  <si>
    <t>WB FUTURA ELITE CORBEL INTEGRATED PRIVACY SET 9056-BLK</t>
  </si>
  <si>
    <t>ZENITH NIGHTLATCH CYLINDER PB    WAG0002</t>
  </si>
  <si>
    <t>MDAC11827SE</t>
  </si>
  <si>
    <t>MDF STOP END 118 X 2700MM</t>
  </si>
  <si>
    <t>MDAC9227SE</t>
  </si>
  <si>
    <t>MDF STOP END 92 X 2700MM</t>
  </si>
  <si>
    <t>MDAQCFRA</t>
  </si>
  <si>
    <t>AQUAPANEL ALU CAPPING FIXING RAW 2.7M  8421433</t>
  </si>
  <si>
    <t>MDAQDFRA</t>
  </si>
  <si>
    <t>AQUAPANEL ALU DIVISIONAL FIXING RAW 2.7M  8421435</t>
  </si>
  <si>
    <t>MDAQIFRA</t>
  </si>
  <si>
    <t>AQUAPANEL ALU INTERNAL FIXING RAW  2.7M  8421434</t>
  </si>
  <si>
    <t>SCYON AXON HORIZONTAL H MOULD 9MMX3000MM ETCH PRIME 304508</t>
  </si>
  <si>
    <t>DYNAFLASH UNIVERSAL BACK FLASHING 50 X 50MM DYNA100WHT25</t>
  </si>
  <si>
    <t>DYNAFLASH UNIVERSAL BACK FLASHING 75 X 75MM DYNA150WHT25</t>
  </si>
  <si>
    <t>HARDIEJOINTER 5MM 3.0M LGTH    300733</t>
  </si>
  <si>
    <t>SOFFIT JOINTER 5MM PVC 450MM LGTH   300919</t>
  </si>
  <si>
    <t>HARDIEFLEX 6MM HARDIJOINTER 2.4M LGTH   300730</t>
  </si>
  <si>
    <t>MDHACLD304652</t>
  </si>
  <si>
    <t>HARDIES CLD BATTEN CORNER FLASHING ALUMINIUM 304652</t>
  </si>
  <si>
    <t>MDHAETTHBM</t>
  </si>
  <si>
    <t>EXOTEC FACADE PANEL TOP HAT BASE MOULD    304663</t>
  </si>
  <si>
    <t>HARDIEJOINTER 9MM 2 PIECE 3000MM   300736</t>
  </si>
  <si>
    <t>W/BOARD ALUMIN INT CNR W MOULD 2.7M LGTH   300386</t>
  </si>
  <si>
    <t>4.5MM HOMERAB PRECLAD HORIZONTAL FLASHING 3000MM   305798</t>
  </si>
  <si>
    <t>MDHAST305824</t>
  </si>
  <si>
    <t>SCYON STRIA ALUMINIUM EXT BOX CORNER 2700MM 305824</t>
  </si>
  <si>
    <t>MDHAST305827</t>
  </si>
  <si>
    <t>SCYON STRIA ALUMINIUM TRIMLINE JOINT FLASHING 3000MM 305827</t>
  </si>
  <si>
    <t>HARDIES CLD STRUCTURAL CAVITY BATTEN 19X70X2450MM   403870</t>
  </si>
  <si>
    <t>MDHAVBCJ27</t>
  </si>
  <si>
    <t>VILLABOARD PVC CONTROL JOINTER    300978</t>
  </si>
  <si>
    <t>MDHFHPB39158100</t>
  </si>
  <si>
    <t>HOLDFAST FOX H PACKERS 5MM CLICK &amp; FIX 100PK BLUE 39158</t>
  </si>
  <si>
    <t>MDHFHPB39162100</t>
  </si>
  <si>
    <t>HOLDFAST FOX H PACKERS 6MM CLICK &amp; FIX 100PK BLACK 39162</t>
  </si>
  <si>
    <t>MDHFHPG39159100</t>
  </si>
  <si>
    <t>HOLDFAST FOX H PACKERS 10MM CLICK &amp; FIX 100PK GREEN 39159</t>
  </si>
  <si>
    <t>MDHFHPO39156100</t>
  </si>
  <si>
    <t>HOLDFAST FOX H PACKERS 2MM CLICK &amp; FIX 100PK ORANGE 39156</t>
  </si>
  <si>
    <t>MDHFHPR39157100</t>
  </si>
  <si>
    <t>HOLDFAST FOX H PACKERS 3MM CLICK &amp; FIX 100PK RED  39157</t>
  </si>
  <si>
    <t>MDHFHPY39155100</t>
  </si>
  <si>
    <t>HOLDFAST FOX H PACKERS 1.5MM CLICK &amp; FIX 100PK YELLOW 39155</t>
  </si>
  <si>
    <t>MDHGTWI2P27</t>
  </si>
  <si>
    <t>HARDIEGLAZE TILE INT CNR WHITE 2.7M FLEXIBLE 2PCE     300946</t>
  </si>
  <si>
    <t>MDHTLECJ90</t>
  </si>
  <si>
    <t>TRIMLINE EXTERNAL CORNER JOINTER 90 DEG   305870</t>
  </si>
  <si>
    <t>SCYON LINEA W/BOARD ALUMIN INT W CNR MOULD 90DEG 2.7M 301184</t>
  </si>
  <si>
    <t>SCYON LINEA W/BOARD 180MM COPPER EXT CNR SOAKER 90DEG 301188</t>
  </si>
  <si>
    <t>MDLAPVCBCZFL27</t>
  </si>
  <si>
    <t>SCYON LINEA W/BOARD PVC BOX CNR Z FLASH 2.7 50X35X40  301203</t>
  </si>
  <si>
    <t>MDLASSCS15090</t>
  </si>
  <si>
    <t>SCYON LINEA W/BOARD 150MM S/S CNR SOAKER 90 DEG    302821</t>
  </si>
  <si>
    <t>SCYON AXENT TRIM 16MM 2.6MX100  PRIMED BGE    401930</t>
  </si>
  <si>
    <t>SCYON AXENT TRIM 16MM 2.6M X 84 PRIMED BGE   401943</t>
  </si>
  <si>
    <t>MDPVC9530WC</t>
  </si>
  <si>
    <t>9.5MM S/LINE CAPPING 3M WHITE      64303265</t>
  </si>
  <si>
    <t>MDPVCAF2</t>
  </si>
  <si>
    <t>PVC COVE FILLET 20MM 2M LONG</t>
  </si>
  <si>
    <t>MDPVCP475E</t>
  </si>
  <si>
    <t>3.6MM JOINTER WHITE 2.4M      63264260</t>
  </si>
  <si>
    <t>MDPVCW6E</t>
  </si>
  <si>
    <t>6MM EXTERNAL CORNER  WHITE 2.4M     63564260</t>
  </si>
  <si>
    <t>MDPVCW6J</t>
  </si>
  <si>
    <t>6MM JOINTER WHITE 2.4M      63574260</t>
  </si>
  <si>
    <t>MDSTEECBS27</t>
  </si>
  <si>
    <t>SERATONE ESCAPE END CAP BIG SMOKE 2.7M LGTH 8608546</t>
  </si>
  <si>
    <t>MDSTEECMM27</t>
  </si>
  <si>
    <t>SERATONE ESCAPE END CAP MAGIC MUSHROOM 2.7M 8608533</t>
  </si>
  <si>
    <t>MDSTEECSL27</t>
  </si>
  <si>
    <t>SERATONE ESCAPE END CAP SLEALTH 2.7M LGTH 8608543</t>
  </si>
  <si>
    <t>MDSTEECSM27</t>
  </si>
  <si>
    <t>SERATONE ESCAPE END CAP SNEAKY MIST 2.7M LGTH 8608541</t>
  </si>
  <si>
    <t>MDSTEEXCBS27</t>
  </si>
  <si>
    <t>SERATONE ESCAPE EXT CNR BIG SMOKE 2.7M LGTH 8608530</t>
  </si>
  <si>
    <t>MDSTEEXCSL27</t>
  </si>
  <si>
    <t>SERATONE ESCAPE EXT CNR SLEALTH 2.7M LGTH 8608527</t>
  </si>
  <si>
    <t>MDSTEHJBS27</t>
  </si>
  <si>
    <t>SERATONE ESCAPE H JOINTER BIG SMOKE 2.7M LGTH  8608513</t>
  </si>
  <si>
    <t>MDSTEHJMM27</t>
  </si>
  <si>
    <t>SERATONE ESCAPE H JOINTER MAGIC MUSHROOM 2.7M LGTH 8608503</t>
  </si>
  <si>
    <t>MDSTEHJSL27</t>
  </si>
  <si>
    <t>SERATONE ESCAPE H JOINTER SLEALTH 2.7M LGTH  8608510</t>
  </si>
  <si>
    <t>MDSTEHJSM27</t>
  </si>
  <si>
    <t>SERATONE ESCAPE H JOINTER SNEAKY MIST 2.7M LGTH  8608509</t>
  </si>
  <si>
    <t>MDSTEICMM27</t>
  </si>
  <si>
    <t>SERATONE ESCAPE INT CNR MAGIC MUSHROOM 2.7M 8608484</t>
  </si>
  <si>
    <t>MDSTEICSL27</t>
  </si>
  <si>
    <t>SERATONE ESCAPE INT CNR SLEALTH 2.7M LGTH 8608494</t>
  </si>
  <si>
    <t>MDSTPECAN27</t>
  </si>
  <si>
    <t>4.75MM SERATONE ANODISED PROF EXT CNR 2.7M LGTH 8549313</t>
  </si>
  <si>
    <t>MDSTPICAN27</t>
  </si>
  <si>
    <t>4.75MM SERATONE ANODISED PROF INT CNR 2.7M LGTH 8567133</t>
  </si>
  <si>
    <t>MDSTSECAN27</t>
  </si>
  <si>
    <t>4.75MM SERATONE ANODISED STD EXT CNR 2.7M LGTH 8549172</t>
  </si>
  <si>
    <t>MDSTSHJBL27</t>
  </si>
  <si>
    <t>4.75MM SERATONE BLUFF STD H-JOINTER 2.7M LGTH   9000046</t>
  </si>
  <si>
    <t>MDSTSICAN27</t>
  </si>
  <si>
    <t>4.75MM SERATONE ANODISED STD INT CNR 2.7M LGTH 8549107</t>
  </si>
  <si>
    <t>MDSTSICBL27</t>
  </si>
  <si>
    <t>4.75MM SERATONE BLUFF STD INT CNR 2.7M LGTH   9000036</t>
  </si>
  <si>
    <t>CEDAR 40 X 18MM SCRIBER DF HP12 RANDOM</t>
  </si>
  <si>
    <t>CEDAR 40 X 10MM SCRIBER DF HP13 RANDOM</t>
  </si>
  <si>
    <t>CEDAR 40 X 27 PC1 HP32 EAVES MOULD DF RANDOM</t>
  </si>
  <si>
    <t>CEDAR 19 X 19 PC1 HP41 INT CORNER D4S RANDOM</t>
  </si>
  <si>
    <t>CEDAR 42 X 42 PC1 HP42 EXT CORNER DF RANDOM</t>
  </si>
  <si>
    <t>CEDAR 25 X 9.5 PC1 HP43 RUSTIC PLUG DF</t>
  </si>
  <si>
    <t>ECO.EDGE 85X12MM SGLE BEV ARCH 5.4M LGTH PREPRIMED</t>
  </si>
  <si>
    <t>ECO.EDGE 85X18MM SGLE BEV ARCH 5.4M LGTH PREPRIMED</t>
  </si>
  <si>
    <t>DOOR JAMB MDF FLAT SDJ 110 X 25MM X 5.1M</t>
  </si>
  <si>
    <t>ECO.EDGE 85X18MM COLONIAL  ARCH 5.4M LGTH P/PRIMED</t>
  </si>
  <si>
    <t>ECO.EDGE 85X18MM D4S 5.4M LGTH</t>
  </si>
  <si>
    <t>ECO.EDGE 85X18MM D4S 5.4M LGTH PREPRIMED</t>
  </si>
  <si>
    <t>ECO.EDGE 40X12MM D4S 5.4M LGTH PREPRIMED</t>
  </si>
  <si>
    <t>ECO.EDGE 40X12MM DBLE BEV ARCH 5.4M LGTH PREPRIMED</t>
  </si>
  <si>
    <t>ECO.EDGE 40MM BEV CORNICE 5.4. LGTH PREPRIMED</t>
  </si>
  <si>
    <t>ECO.EDGE 28HK 70MM COLONIAL  CORNICE 5.1M LGTH</t>
  </si>
  <si>
    <t>ECO.EDGE 85X18MM NZG SPLAY 5.4M LGTH PREPRIMED</t>
  </si>
  <si>
    <t>ECO.EDGE 60X12MM D4S 5.4M LGTH PREPRIMED</t>
  </si>
  <si>
    <t>ECO.EDGE 60X18MM D4S 5.4M LGTH</t>
  </si>
  <si>
    <t>ECO.EDGE 42X12MM COLONIAL VILLA ARCH 5.4M LGTH PREPRIMED</t>
  </si>
  <si>
    <t>ECO.EDGE 67X12MM COLONIAL VILLA ARCH 5.4M LGTH PREPRIMED</t>
  </si>
  <si>
    <t>ECO.EDGE 87X12MM COLONIAL ARCH PREPRIMED 5.4M LGTH</t>
  </si>
  <si>
    <t>MOCUAS13518</t>
  </si>
  <si>
    <t>GE MDF 135X18 AUST SPLAYED    5.4M LGTH ASA135X18X5.4</t>
  </si>
  <si>
    <t>GE MDF 67 X 18 AUST. SPLAYED 5.4M  ASA 67X18X54</t>
  </si>
  <si>
    <t>MOCUCS13518</t>
  </si>
  <si>
    <t>GE MDF 135X18MM COLONIAL SKIRTING     5.4M LGTH</t>
  </si>
  <si>
    <t>MOCUCS18018</t>
  </si>
  <si>
    <t>GE MDF 180X18MM COLONIAL SKIRTING     5.4M LGTH</t>
  </si>
  <si>
    <t>GE MDF 220X18MM COLONIAL SKIRTING     5.4M LGTH</t>
  </si>
  <si>
    <t>ECO.EDGE 87X18MM COLONIAL VILLA ARCH 5.4M LGTH PREPRIMED</t>
  </si>
  <si>
    <t>ECO.EDGE 140X18MM COLONIAL VILLA ARCH 5.4M LGTH PREPRIMED</t>
  </si>
  <si>
    <t>ECO.EDGE 190X18MM COLONIAL VILLA ARCH 5.4M LGTH PREPRIMED</t>
  </si>
  <si>
    <t>ECO.EDGE 135X12MM SGLE BEV ARCH 5.4M LGTH PREPRIMED</t>
  </si>
  <si>
    <t>ECO.EDGE 67X18MM REPLICA ARCH 5.4M LGTH PREPRIMED</t>
  </si>
  <si>
    <t>ECO.EDGE 85X18MM REPLICA ARCH 5.4M LGTH PREPRIMED</t>
  </si>
  <si>
    <t>ECO.EDGE 135X18MM REPLICA ARCH 5.4M LGTH PREPRIMED</t>
  </si>
  <si>
    <t>ECO.EDGE 180X18MM REPLICA ARCH 5.4M LGTH PREPRIMED</t>
  </si>
  <si>
    <t>MOCUESD0601854P</t>
  </si>
  <si>
    <t>ECO.EDGE 60X18MM D4S 5.4M LGTH PREPRIMED</t>
  </si>
  <si>
    <t>ECO.EDGE 135X18MM D4S 5.4M LGTH PREPRIMED</t>
  </si>
  <si>
    <t>ECO.EDGE 85X12MM D4S 5.4M LGTH PREPRIMED</t>
  </si>
  <si>
    <t>ECO.EDGE 60X18MM SQUARE TOP ARCH 5.4M LGTH PREPRIMED</t>
  </si>
  <si>
    <t>ECO.EDGE 85X18MM SQUARE TOP ARCH 5.4M LGTH PREPRIMED</t>
  </si>
  <si>
    <t>ECO.EDGE 142X25MM GROOVED JAMB STD 2.1M LGTH</t>
  </si>
  <si>
    <t>ECO.EDGE 142X25MM GROOVED JAMB STD 5.1M LGTH</t>
  </si>
  <si>
    <t>G/E MDF HMR 75X25 HOMESTEAD CORNICE 5.1M LGTH</t>
  </si>
  <si>
    <t>ECO.EDGE 115X2100X25 TAPERED FLAT JAMB NO GROOVE 2.1 LGTH</t>
  </si>
  <si>
    <t>ECO.EDGE 144X25MM GROOVED JAMB STD 5.1M LGTH</t>
  </si>
  <si>
    <t>ECO.EDGE 144X25MM GROOVED JAMB STD 5.1M LGTH PREPRIMED</t>
  </si>
  <si>
    <t>ECO.EDGE 144X25MM GROOVED JAMB STD 2.1M LGTH</t>
  </si>
  <si>
    <t>MODO0618</t>
  </si>
  <si>
    <t>6.0MM X 1.8M LGTH PINE DOWEL</t>
  </si>
  <si>
    <t>8.0MM X 1.8M LGTH PINE DOWEL</t>
  </si>
  <si>
    <t>10.0MM X 1.8M LGTH PINE DOWEL</t>
  </si>
  <si>
    <t>12.0MM X 2.4M LGTH PINE DOWEL</t>
  </si>
  <si>
    <t>MODO1618</t>
  </si>
  <si>
    <t>16.0MM X 1.8M LGTH PINE DOWEL</t>
  </si>
  <si>
    <t>MODO1818</t>
  </si>
  <si>
    <t>18.0MM X 1.8M LGTH PINE DOWEL</t>
  </si>
  <si>
    <t>MODO2018</t>
  </si>
  <si>
    <t>20.0MM X 1.8M LGTH PINE DOWEL</t>
  </si>
  <si>
    <t>20.0MM X 2.4M LGTH PINE DOWEL</t>
  </si>
  <si>
    <t>25.0MM X 1.8M LGTH PINE DOWEL</t>
  </si>
  <si>
    <t>35.0MM X 1.8M LGTH PINE DOWEL</t>
  </si>
  <si>
    <t>40.0MM X 1.8M LGTH PINE DOWEL</t>
  </si>
  <si>
    <t>40.0MM X 2.4M LGTH PINE DOWEL</t>
  </si>
  <si>
    <t>45.0MM X 1.8M LGTH PINE DOWEL</t>
  </si>
  <si>
    <t>45.0MM X 2.4M LGTH PINE DOWEL</t>
  </si>
  <si>
    <t>45.0MM PINE DOWEL  PER MTR</t>
  </si>
  <si>
    <t>NIAGARA ENVIRA RAD FJ H3.1 18X18 D4S ARRISSED PP 5.4M</t>
  </si>
  <si>
    <t>NIAGARA ENVIRA RAD FJ H3.1 100X100X18 EXT BOX CNR PP 5.4M</t>
  </si>
  <si>
    <t>NIAGARA ENVIRA RAD FJ H3.1 100X100X18 INT BOX CNR PP 5.4M</t>
  </si>
  <si>
    <t>RAD FJ NO.1 12MM QUAD *EMS*</t>
  </si>
  <si>
    <t>RAD FJ NO.1 12MM QUAD 5.4M</t>
  </si>
  <si>
    <t>RAD FJ NO.2 18MM QUAD *EMS*</t>
  </si>
  <si>
    <t>RAD FJ NO.2 18MM QUAD 5.4M</t>
  </si>
  <si>
    <t>RAD FJ NO.5 28MM SCOTIA *EMS*</t>
  </si>
  <si>
    <t>RAD FJ NO.5 28MM SCOTIA 5.4M</t>
  </si>
  <si>
    <t>RAD FJ NO.6 35MM SCOTIA *EMS*</t>
  </si>
  <si>
    <t>RAD FJ NO.6 35MM SCOTIA 5.4M</t>
  </si>
  <si>
    <t>RAD FJ NO.7 30MM BEV SCOTIA *EMS*</t>
  </si>
  <si>
    <t>RAD FJ NO.7 30MM BEV CORNICE  5.4M</t>
  </si>
  <si>
    <t>RAD FJ NO.8 40MM BEV CORNICE  *EMS*</t>
  </si>
  <si>
    <t>RAD FJ NO.8 40MM BEV CORNICE   5.4M</t>
  </si>
  <si>
    <t>RAD FJ NO.9 16MM EXT ANGLE *EMS*</t>
  </si>
  <si>
    <t>RAD FJ NO.9 16MM EXT ANGLE    5.4M</t>
  </si>
  <si>
    <t>RAD FJ NO.11 18MM HALF RND  *EMS*</t>
  </si>
  <si>
    <t>RAD FJ NO.11 18MM HALF RND    5.4M LGTH</t>
  </si>
  <si>
    <t>MOFJ12</t>
  </si>
  <si>
    <t>RAD FJ NO.12 30MM HALF RND  *EMS*</t>
  </si>
  <si>
    <t>RAD FJ NO.12 30MM HALF RND    5.4M</t>
  </si>
  <si>
    <t>RAD FJ NO.14 28MM COVING 5.4M</t>
  </si>
  <si>
    <t>RAD FJ NO.16 44MM COVING      5.4M LGTH</t>
  </si>
  <si>
    <t>RAD FJ NO.18 40X10 D/BEV ARCH  *EMS*</t>
  </si>
  <si>
    <t>RAD FJ H3.1 40X18 PRECUT SCRIBER FOR 180X16 F/CMNT W/B 5.4M</t>
  </si>
  <si>
    <t>RAD FJ H3.1 40 X18 PRECUT SCRIBER FOR 180X19 B/BACK W/B 5.4M</t>
  </si>
  <si>
    <t>RAD FJ NO.18 40X10 D/BEV ARCH 5.4M</t>
  </si>
  <si>
    <t>RAD FJ NO.19 40X10 S/BEV ARCH  *EMS*</t>
  </si>
  <si>
    <t>RAD FJ NO.19 40X10 S/BEV ARCH 5.4M</t>
  </si>
  <si>
    <t>RAD FJ NO.19 40X10 S/BEV ARCH 5.4M H3.1 P/P</t>
  </si>
  <si>
    <t>RAD FJ NO.20 60X10 S/BEV ARCH UT *EMS*</t>
  </si>
  <si>
    <t>RAD FJ NO.20 60X10 S/BEV ARCH 5.4M PRE PRIMED</t>
  </si>
  <si>
    <t>RAD FJ NO.21 40X10 B/NOSE ARCH 5.4M</t>
  </si>
  <si>
    <t>RAD FJ NO.22 60X10 B/NOSE ARCH  *EMS*</t>
  </si>
  <si>
    <t>RAD FJ NO.22 60X10 B/NOSE ARCH 5.4M</t>
  </si>
  <si>
    <t>RAD FJ NO.22 60X10 B/NOSE     ARCH 5.4M P/P</t>
  </si>
  <si>
    <t>RAD FJ NO.22A 60X18 B/NOSE    ARCH 5.4M</t>
  </si>
  <si>
    <t>RAD FJ NO.23 12X12 D4S  *EMS*</t>
  </si>
  <si>
    <t>RAD FJ NO.23 12X12 D4S 5.4M</t>
  </si>
  <si>
    <t>RAD FJ NO.24 18X18 D4S  *EMS*</t>
  </si>
  <si>
    <t>RAD FJ NO.24 18X18 D4S 5.4M</t>
  </si>
  <si>
    <t>RAD FJ NO.24A 18X18 D4S ARISED 5.4M</t>
  </si>
  <si>
    <t>MOFJ25</t>
  </si>
  <si>
    <t>RAD FJ NO.25 24X24 D4S  *EMS*</t>
  </si>
  <si>
    <t>RAD FJ NO.25 24X24 D4S 5.4M</t>
  </si>
  <si>
    <t>RAD FJ H3.1 25 X9  LINEA CANT STRIP 5.4M PREPRIMED</t>
  </si>
  <si>
    <t>RAD FJ NO.26 30X10 D4S  *EMS*</t>
  </si>
  <si>
    <t>RAD FJ NO. 26 30X10 D4S 5.4M</t>
  </si>
  <si>
    <t>RAD FJ NO.27 40X10 D4S  *EMS*</t>
  </si>
  <si>
    <t>RAD FJ NO.27 40X10 D4S 5.4M</t>
  </si>
  <si>
    <t>RAD FJ NO.28 40X18 D4S  *EMS*</t>
  </si>
  <si>
    <t>RAD FJ NO.28 40X18 D4S 5.4M</t>
  </si>
  <si>
    <t>RAD FJ NO.29 60X10 D4S  *EMS*</t>
  </si>
  <si>
    <t>RAD FJ NO.29 60X10 D4S 5.4M</t>
  </si>
  <si>
    <t>RAD FJ NO.30 90X10 D4S  *EMS*</t>
  </si>
  <si>
    <t>RAD FJ NO.30 90X10 D4S 5.4M</t>
  </si>
  <si>
    <t>RAD FJ NO.31 135X10 D4S  *EMS*</t>
  </si>
  <si>
    <t>RAD FJ NO.31 135X10 D4S 5.4M</t>
  </si>
  <si>
    <t>RAD FJ NO.32 90X10 S/BEV SKIRT  *EMS*</t>
  </si>
  <si>
    <t>RAD FJ NO.32 90X10 S/BEV SKIRT 5.4M</t>
  </si>
  <si>
    <t>MOFJ3254PP</t>
  </si>
  <si>
    <t>RAD FJ NO.32 90X10 S/BEV SKIRT 5.4M P/P</t>
  </si>
  <si>
    <t>RAD FJ NO.32A 90X18 S/BEV     SKIRT 5.4M</t>
  </si>
  <si>
    <t>RAD FJ NO.33 90X10 B/NOSE     SKIRT  *EMS*</t>
  </si>
  <si>
    <t>RAD FJ NO.33 90X10 B/NOSE     SKIRT 5.4M</t>
  </si>
  <si>
    <t>RAD FJ NO.33A 90X18 B/NOSE    SKIRT 5.4M LGTH</t>
  </si>
  <si>
    <t>RAD FJ NO.34 60X18 GOVT ARCH  *EMS*</t>
  </si>
  <si>
    <t>RAD FJ NO.34 60X18 GOVT ARCH  5.4M</t>
  </si>
  <si>
    <t>RAD FJ NO.34 60X18 SPAYED ARCH GOVT PP UT 5.4M</t>
  </si>
  <si>
    <t>MOFJ35</t>
  </si>
  <si>
    <t>RAD FJ NO.35 90X18 GOVT ARCH  *EMS*</t>
  </si>
  <si>
    <t>RAD FJ NO.35 90X18 GOVT ARCH  5.4M</t>
  </si>
  <si>
    <t>RAD FJ NO.37 18 X 18MM ANG FILLET  *EMS*</t>
  </si>
  <si>
    <t>RAD FJ NO.37 18 X 18MM ANG FILLET  5.4M</t>
  </si>
  <si>
    <t>RAD FJ NO.37A 23 X 23MM ANG FILLET  *EMS*</t>
  </si>
  <si>
    <t>RAD FJ NO.37A 23 X 23MM ANG FILLET 5.4M</t>
  </si>
  <si>
    <t>MOFJ37B54</t>
  </si>
  <si>
    <t>RAD FJ NO.37B 42 X 42MM ANG FILLET BSF 5.4M LGTH</t>
  </si>
  <si>
    <t>RAD FJ NO.51A 40X18MM SGLE BEV ARCH 5.4M LGTH</t>
  </si>
  <si>
    <t>RAD FJ NO.52 /20A 60X18 S/BEV SKIRT 5.4M LGTH</t>
  </si>
  <si>
    <t>MOFJ6018SBSFP</t>
  </si>
  <si>
    <t>RAD FJ UT 60 X 18 SINGLE BEVELLED SKIRTING PP 5.4M LGTH</t>
  </si>
  <si>
    <t>RAD FJ NO.75 60X18 SQ TOP ARCH 5.4M</t>
  </si>
  <si>
    <t>RAD FJ NO.76 90X18 SQ TOP ARCH PRE-PRIMED UT 5.4M</t>
  </si>
  <si>
    <t>MOFJ7754PP</t>
  </si>
  <si>
    <t>RAD FJ NO.77 135X18 SQ TOP ARCH PRE-PRIMED UT 5.4M</t>
  </si>
  <si>
    <t>MOFJCA851854PP</t>
  </si>
  <si>
    <t>RAD FJ UT COLONIAL ARCH 85 X 18MM P/P 5.4M LGTH CA8518</t>
  </si>
  <si>
    <t>RAD FJ UT COLONIAL ARCH 85 X 18MM P/P  CA8518</t>
  </si>
  <si>
    <t>MOFJRA851854PP</t>
  </si>
  <si>
    <t>RAD FJ 85 X 18MM REPLICA ARCH 5.4M PREPRIMED</t>
  </si>
  <si>
    <t>RAD FJ 85 X 18MM SPLAYED ARCH GOVT PP UT 5.4M</t>
  </si>
  <si>
    <t>RAD FJ H3.1 NO.1 12MM QUAD 5.4MM LGTH PREPRIMED</t>
  </si>
  <si>
    <t>RAD FJ H3.1 NO.2 18MM QUAD 5.4M PREPRIMED</t>
  </si>
  <si>
    <t>RAD FJ H3.1 NO.7  30MM BEV CORNICE 5.4M PREPRIMED</t>
  </si>
  <si>
    <t>RAD FJ H3.1 NO.8 40MM BEV SCOTIA PREPRIMED  *EMS*</t>
  </si>
  <si>
    <t>RAD FJ H3.1 NO.8 40MM BEV CORNICE 5.4M PREPRIMED</t>
  </si>
  <si>
    <t>RAD FJ H3.1 NO.13 40X10 SCRIBER PREPRIMED  *EMS*</t>
  </si>
  <si>
    <t>RAD FJ H3.1 NO.13 40X10 SCRIBER 5.4M PREPRIMED</t>
  </si>
  <si>
    <t>RAD FJ H3.1 NO.13B 40X18 SCRIBER PREPRIMED  *EMS*</t>
  </si>
  <si>
    <t>MOFP13C</t>
  </si>
  <si>
    <t>RAD FJ H3.1 NO.13C 25X18 EAVES  MOULD PREPRIMED  *EMS*</t>
  </si>
  <si>
    <t>MOFP13C54</t>
  </si>
  <si>
    <t>RAD FJ H3.1 NO.13C 25X18 5.4M EAVES MOULD P/P</t>
  </si>
  <si>
    <t>RAD FJ H3.1 NO.15 25X18 SCRIBER 5.4M PREPRIMED</t>
  </si>
  <si>
    <t>RAD FJ H3.1 NO.15B 60X18 SCRIBER 5.4 PRE PRIMED</t>
  </si>
  <si>
    <t>RAD FJ NO.19 40X10 S/BEV ARCH 5.4M P/P</t>
  </si>
  <si>
    <t>MOFP2054</t>
  </si>
  <si>
    <t>RAD FJ H3.1 NO.20 60X10 S/BEV ARCH 5.4M PRE PRIMED</t>
  </si>
  <si>
    <t>RAD FJ H3.1 NO.24 18X18 D4S PREPRIMED 5.4M</t>
  </si>
  <si>
    <t>RAD FJ H3.1 NO.24A 18X18 D4S    ARRISED PREPRIMED  *EMS*</t>
  </si>
  <si>
    <t>RAD FJ H3.1 NO.24A 18X18 D4S    ARRISED 5.4M PREPRIMED</t>
  </si>
  <si>
    <t>RAD FJ H3.1 NO.27 40X10 D4S     PREPRIMED 5.4 MTR</t>
  </si>
  <si>
    <t>RAD FJ H3.1 NO.28 40X18 D4S     PREPRIMED  *EMS*</t>
  </si>
  <si>
    <t>RAD FJ H3.1 NO.28 40X18 D4S 5.4M PREPRIMED</t>
  </si>
  <si>
    <t>RAD FJ H3.1 NO.40 40X27 EAVES   MOULD PREPRIMED  *EMS*</t>
  </si>
  <si>
    <t>RAD FJ H3.1 NO.40 40X27 EAVES   MOULD 5.4M PREPRIMED</t>
  </si>
  <si>
    <t>MOFPBZ2454</t>
  </si>
  <si>
    <t>RAD FJ NO.40A 24X19 BEAZLEY MOULD PREPRIMED 5.4M</t>
  </si>
  <si>
    <t>RAD FJ H3.1 NO.19 40X10 S/BEV ARCH 5.4M</t>
  </si>
  <si>
    <t>RAD FJ H3.1 NO.20 60X10 S/BEV ARCH 5.4M</t>
  </si>
  <si>
    <t>RAD FJ H3.1 NO.27 40X10 D4S 5.4M</t>
  </si>
  <si>
    <t>RAD FJ H3.2  NO.37A  23 X 23MM ANGLE FILLET  *EMS*</t>
  </si>
  <si>
    <t>RAD FJ NO.37A  23 X 23MM ANGLE FILLET H3.2  5.4M</t>
  </si>
  <si>
    <t>RAD FJ H3.1 NO.39 30X10X6 GLAZING BEAD 5.4M</t>
  </si>
  <si>
    <t>MOFTH33754</t>
  </si>
  <si>
    <t>RAD FJ 18 X 18MM ANGLE FILLET H3.2  5.4M</t>
  </si>
  <si>
    <t>MOJK11618GF54</t>
  </si>
  <si>
    <t>JENKIN A-LIGN GROOVED FACING 116 X 18MM 5.4M   04609</t>
  </si>
  <si>
    <t>MOJK13818GF54</t>
  </si>
  <si>
    <t>JENKIN A-LIGN GROOVED FACING 138 X 18MM 5.4M     04612</t>
  </si>
  <si>
    <t>MOJK142ICS54</t>
  </si>
  <si>
    <t>JENKIN A-LIGN 142 INT CNR SCRIBER FOR 142X18 36X36MM 04598</t>
  </si>
  <si>
    <t>MOJK142TF54</t>
  </si>
  <si>
    <t>JENKIN A-LIGN TILTING FILLET FOR 142 X 18 42 X 9.54MM  04578</t>
  </si>
  <si>
    <t>MOJK18518GF54</t>
  </si>
  <si>
    <t>JENKIN A-LIGN GROOVED FACING 185 X 18MM 5.4M  04615</t>
  </si>
  <si>
    <t>MOJK187BTS6654</t>
  </si>
  <si>
    <t>JENKIN A-LIGN TR/SCRIBER 187MM B/B 66 X 18MM 5.4M 04704</t>
  </si>
  <si>
    <t>MOJK187RES54</t>
  </si>
  <si>
    <t>JENKIN A-LIGN PRE CUT EXTERNAL SCRIBER 27 X 18MM 5.4M 04661</t>
  </si>
  <si>
    <t>MOJK4218GF54</t>
  </si>
  <si>
    <t>JENKIN A-LIGN GROOVED FACING 42 X 18MM 5.4M    04573</t>
  </si>
  <si>
    <t>PG 10MM FLUTED DOWEL (40)     PG665-10</t>
  </si>
  <si>
    <t>RAD CL NO.5 28MM SCOTIA</t>
  </si>
  <si>
    <t>RAD CL NO5 H3.1 28MM SCOTIA     SQUARE MOUTH</t>
  </si>
  <si>
    <t>RAD CL NO.8 40MM BEV SCOTIA</t>
  </si>
  <si>
    <t>RAD CL NO.18 40X10 D/B ARCH</t>
  </si>
  <si>
    <t>RAD CL NO.20 60X10 S/B ARCH</t>
  </si>
  <si>
    <t>RAD CL NO.26 30X10 D4S</t>
  </si>
  <si>
    <t>MORA27</t>
  </si>
  <si>
    <t>RAD CL NO.27 40X10 D4S</t>
  </si>
  <si>
    <t>RAD CL NO.29 60X10 D4S</t>
  </si>
  <si>
    <t>MORA30</t>
  </si>
  <si>
    <t>RAD CL NO.30 90X10 D4S</t>
  </si>
  <si>
    <t>RAD CL NO.31 135X10 D4S</t>
  </si>
  <si>
    <t>RAD CL NO.32 90X10 S/B SKIRT</t>
  </si>
  <si>
    <t>RAD CL NO.33 90X10 B/N SKIRT</t>
  </si>
  <si>
    <t>MORA39</t>
  </si>
  <si>
    <t>RAD CL 135 X 18MM GOVT ARCH UT SPLAYED</t>
  </si>
  <si>
    <t>RAD CL NO.52 60X18 BEV SKIRT</t>
  </si>
  <si>
    <t>MORABOL18</t>
  </si>
  <si>
    <t>RAD CL 18MM BOLECTION MOULDING</t>
  </si>
  <si>
    <t>RAD CL 30MM BOLECTION MOULDING</t>
  </si>
  <si>
    <t>MORABOL40</t>
  </si>
  <si>
    <t>RAD CL 40MM BOLECTION MOULDING</t>
  </si>
  <si>
    <t>75 X 16 PINEX SCOTIA PROFILE RAD CLEARS PER MTR</t>
  </si>
  <si>
    <t>ECOTRIM 40X10 BEV ARCH PINE FJ PREFINISHED 5.4M</t>
  </si>
  <si>
    <t>ECOTRIM 60X10 BEV ARCH PINE FJ PREFINISHED 5.4M</t>
  </si>
  <si>
    <t>ECOTRIM 90X10 BEV ARCH PINE FJ PREFINISHED 5.4M</t>
  </si>
  <si>
    <t>MORESD601054PF</t>
  </si>
  <si>
    <t>ECOTRIM 60X10 SQ DRESSED PINE FJ PREFINISHED 5.4M</t>
  </si>
  <si>
    <t>MORT24</t>
  </si>
  <si>
    <t>RAD CL H3.1 NO.24 18X18 D4S</t>
  </si>
  <si>
    <t>NABFH100X2KG</t>
  </si>
  <si>
    <t>NAIL FLAT HEAD BRIGHT 100 X 4.00MM X 2KG</t>
  </si>
  <si>
    <t>NABFH100X500G</t>
  </si>
  <si>
    <t>NAIL FLAT HEAD BRIGHT 100 X 4.00MM X 500G</t>
  </si>
  <si>
    <t>NABFH40X500G</t>
  </si>
  <si>
    <t>NAIL FLAT HEAD BRIGHT 40 X 2.00MM X 500G</t>
  </si>
  <si>
    <t>NABFH50X500G</t>
  </si>
  <si>
    <t>NAIL FLAT HEAD BRIGHT 50 X 2.24MM X 500G</t>
  </si>
  <si>
    <t>NABFH50X5KG</t>
  </si>
  <si>
    <t>NAIL FLAT HEAD BRIGHT 50 X 2.24MM X 5KG</t>
  </si>
  <si>
    <t>NABFH60X5KG</t>
  </si>
  <si>
    <t>NAIL FLAT HEAD BRIGHT 60 X 2.80MM X 5KG</t>
  </si>
  <si>
    <t>NABFH75X15KG</t>
  </si>
  <si>
    <t>NAIL FLAT HEAD BRIGHT 75 X 3.15MM X 15KG</t>
  </si>
  <si>
    <t>NABFH75X2KG</t>
  </si>
  <si>
    <t>NAIL FLAT HEAD BRIGHT 75 X 3.15MM X 2KG</t>
  </si>
  <si>
    <t>NABFH75X500G</t>
  </si>
  <si>
    <t>NAIL FLAT HEAD BRIGHT 75 X 3.15MM X 500G</t>
  </si>
  <si>
    <t>NABFH90X5KG</t>
  </si>
  <si>
    <t>NAIL FLAT HEAD BRIGHT 90 X 3.55MM X 5KG</t>
  </si>
  <si>
    <t>NABJH5025X500G</t>
  </si>
  <si>
    <t>NAIL JOLT HEAD BRIGHT 50 X 2.5MM X 500G</t>
  </si>
  <si>
    <t>NABJH50X500G</t>
  </si>
  <si>
    <t>NAIL JOLT HEAD BRIGHT 50 X 2.24MM X 500G</t>
  </si>
  <si>
    <t>NACFMN12C1100</t>
  </si>
  <si>
    <t>CONCRETE NAIL ZINC PLATED 4.0MM X 100MM 1KG QTY 86</t>
  </si>
  <si>
    <t>NACFMN12C1100E</t>
  </si>
  <si>
    <t>CONCRETE NAIL ZINC PLATED 4.0MM X 100MM PER EACH</t>
  </si>
  <si>
    <t>NACFMN12C140</t>
  </si>
  <si>
    <t>CONCRETE NAIL ZINC PLATED 3.0MM X 40MM 1KG QTY 394</t>
  </si>
  <si>
    <t>NACFMN12C175</t>
  </si>
  <si>
    <t>CONCRETE NAIL ZINC PLATED 3.5MM X 75MM 1KG QTY 128</t>
  </si>
  <si>
    <t>NACFMN12CS30</t>
  </si>
  <si>
    <t>CONCRETE NAIL ZINC PLATED 2.5MM X 30MM  100GR QTY 40</t>
  </si>
  <si>
    <t>NACFMN12CS40</t>
  </si>
  <si>
    <t>CONCRETE NAIL ZINC PLATED 3.0MM X 40MM  100GR QTY 39</t>
  </si>
  <si>
    <t>NACFMN12CS40E</t>
  </si>
  <si>
    <t>CONCRETE NAIL ZINC PLATED 3.0MM X 40MM PER EACH</t>
  </si>
  <si>
    <t>NACFMN12CS50</t>
  </si>
  <si>
    <t>CONCRETE NAIL ZINC PLATED 3.5MM X 50MM 100GR QTY 21</t>
  </si>
  <si>
    <t>NACFMN12CS75E</t>
  </si>
  <si>
    <t>CONCRETE NAIL ZINC PLATED 3.5MM X 75MM PER EACH</t>
  </si>
  <si>
    <t>NAEC1532</t>
  </si>
  <si>
    <t>ECKO FN15 32MM BRADS 15 GA GALV 1000  EC-1532</t>
  </si>
  <si>
    <t>NAEC1538</t>
  </si>
  <si>
    <t>ECKO FN15 38MM BRADS 15 GA GALV 1000  EC-1538</t>
  </si>
  <si>
    <t>NAEC1545</t>
  </si>
  <si>
    <t>ECKO FN15 45MM BRADS 15 GA GALV 1000  EC-1545</t>
  </si>
  <si>
    <t>NAEC1550</t>
  </si>
  <si>
    <t>ECKO FN15 50MM BRADS 15 GA GALV 1000  EC-1550</t>
  </si>
  <si>
    <t>NAECAG1632PL2</t>
  </si>
  <si>
    <t>ECKO ANGLE BRADS 32 X 1.6MM GAS PACK 2000 AG-1632PL2</t>
  </si>
  <si>
    <t>NAECAG1638PL2</t>
  </si>
  <si>
    <t>ECKO ANGLE BRADS 38 X 1.6MM GAS PACK 2000 AG-1638PL2</t>
  </si>
  <si>
    <t>NAECAG1645PL2</t>
  </si>
  <si>
    <t>ECKO ANGLE BRADS 45 X 1.6MM GAS PACK 2000 AG-1645PL2</t>
  </si>
  <si>
    <t>NAECAG1650PL2</t>
  </si>
  <si>
    <t>ECKO ANGLE BRADS 50 X 1.6MM GAS PACK 2000 AG-1650PL2</t>
  </si>
  <si>
    <t>NAECAG1663PL2</t>
  </si>
  <si>
    <t>ECKO ANGLE BRADS 63 X 1.6MM GAS PACK 2000 AG-1663PL2</t>
  </si>
  <si>
    <t>NAECAGSS1632PL2</t>
  </si>
  <si>
    <t>NAECAGSS1638PL2</t>
  </si>
  <si>
    <t>NAECAGSS1645PL2</t>
  </si>
  <si>
    <t>NAECAGSS1650PL2</t>
  </si>
  <si>
    <t>NAECAGSS1663PL2</t>
  </si>
  <si>
    <t>NAECBCSS1625PL2</t>
  </si>
  <si>
    <t>NAECBCSS1638</t>
  </si>
  <si>
    <t>NAECBCSS1638PL2</t>
  </si>
  <si>
    <t>NAECBCSS1650</t>
  </si>
  <si>
    <t>NAECBCSS1650PL2</t>
  </si>
  <si>
    <t>NAECBFSS1830</t>
  </si>
  <si>
    <t>NAECFCEC2IN1</t>
  </si>
  <si>
    <t>ECKO 2IN1 FUEL CELL FC-EC2in1</t>
  </si>
  <si>
    <t>NAECNDHP3475RV</t>
  </si>
  <si>
    <t>ECKO 75 X 3.15 DHEAD HDG RING GAS PACK 3000 NDHP-3475RV</t>
  </si>
  <si>
    <t>NAECNDSS3465RV</t>
  </si>
  <si>
    <t>NAECNDSS3490RV</t>
  </si>
  <si>
    <t>NAECOSR3450RV</t>
  </si>
  <si>
    <t>ECKO 50 X 2.87 DFAST RND HD HDG RING GAS PK 1000 OSR-3450RV</t>
  </si>
  <si>
    <t>NAECOSR3465RV</t>
  </si>
  <si>
    <t>ECKO 65 X 2.87 PGRIP RND HD HDG RING GAS PK 1000 OSR-3465RV</t>
  </si>
  <si>
    <t>NAECOSR3475RV</t>
  </si>
  <si>
    <t>ECKO 75 X 3.05 DFAST RND HD HDG RING GAS PK 1000 OSR-3475RV</t>
  </si>
  <si>
    <t>NAECOSRSS3450RV</t>
  </si>
  <si>
    <t>NAECOSRSS3465RV</t>
  </si>
  <si>
    <t>NAECOSRSS3475RV</t>
  </si>
  <si>
    <t>NAECSS1525</t>
  </si>
  <si>
    <t>NAECSS1532</t>
  </si>
  <si>
    <t>NAECSS1538</t>
  </si>
  <si>
    <t>NAECSS1545</t>
  </si>
  <si>
    <t>NAECSS1550</t>
  </si>
  <si>
    <t>NAEKJHSS3338</t>
  </si>
  <si>
    <t>NAFHS4028SS</t>
  </si>
  <si>
    <t>NAGDECK75X15KG</t>
  </si>
  <si>
    <t>NAGFH100X2KG</t>
  </si>
  <si>
    <t>NAIL FLAT HEAD GALV 100 X 4.00MM 2KG</t>
  </si>
  <si>
    <t>NAGFH19X500G</t>
  </si>
  <si>
    <t>NAIL FLAT HEAD GALV 19 X 1.60MM X 500G</t>
  </si>
  <si>
    <t>NAGFH40X5KG</t>
  </si>
  <si>
    <t>NAIL FLAT HEAD GALV 40 X 2.00MM X 5KG</t>
  </si>
  <si>
    <t>NAGFH50X2KG</t>
  </si>
  <si>
    <t>NAIL FLAT HEAD GALV 50 X 2.50MM X 2KG</t>
  </si>
  <si>
    <t>NAGFH60X15KG</t>
  </si>
  <si>
    <t>NAIL FLAT HEAD GALV 60 X 2.80 X 15KG</t>
  </si>
  <si>
    <t>NAGFH60X2KG</t>
  </si>
  <si>
    <t>NAIL FLAT HEAD GALV 60 X 2.80MM X 2KG</t>
  </si>
  <si>
    <t>NAGFH75X15KG</t>
  </si>
  <si>
    <t>NAIL FLAT HEAD GALV 75 X 3.15 X 15KG</t>
  </si>
  <si>
    <t>NAGFH75X2KG</t>
  </si>
  <si>
    <t>NAIL FLAT HEAD GALV 75 X 3.15MM X 2KG</t>
  </si>
  <si>
    <t>NAGFH90X500G</t>
  </si>
  <si>
    <t>NAIL FLAT HEAD GALV 90 X 3.55MM X 500G</t>
  </si>
  <si>
    <t>NAGFH90X5KG</t>
  </si>
  <si>
    <t>NAIL FLAT HEAD GALV 90 X 3.55MM X 5KG</t>
  </si>
  <si>
    <t>NAGJH100X15KG</t>
  </si>
  <si>
    <t>NAIL JOLT HEAD GALV 100 X 4.00MM X 15KG</t>
  </si>
  <si>
    <t>NAGJH100X2KG</t>
  </si>
  <si>
    <t>NAIL JOLT HEAD GALV 100 X 4.00MM X 2KG</t>
  </si>
  <si>
    <t>NAGJH150X500G</t>
  </si>
  <si>
    <t>NAIL JOLT HEAD GALV 150 X 6.00MM X 500G</t>
  </si>
  <si>
    <t>NAGJH40X5KG</t>
  </si>
  <si>
    <t>NAIL JOLT HEAD GALV 40 X 2.00MM X 5KG</t>
  </si>
  <si>
    <t>NAGJH50X2KG</t>
  </si>
  <si>
    <t>NAIL JOLT HEAD GALV 50 X 2.50MM X 2KG</t>
  </si>
  <si>
    <t>NAGJH60X2KG</t>
  </si>
  <si>
    <t>NAIL JOLT HEAD GALV 60 X 2.80MM X 2KG</t>
  </si>
  <si>
    <t>NAGJH75X15KG</t>
  </si>
  <si>
    <t>NAIL JOLT HEAD GALV 75 X 3.15MM X 15KG</t>
  </si>
  <si>
    <t>NAGJH75X2KG</t>
  </si>
  <si>
    <t>NAIL JOLT HEAD GALV 75 X 3.15MM X 2KG</t>
  </si>
  <si>
    <t>NAGJH90X2KG</t>
  </si>
  <si>
    <t>NAIL JOLT HEAD GALV 90 X 3.55MM X 2KG</t>
  </si>
  <si>
    <t>NAGJH90X500G</t>
  </si>
  <si>
    <t>NAIL JOLT HEAD GALV 90 X 3.55MM X 500G</t>
  </si>
  <si>
    <t>NAGPAL60X500G</t>
  </si>
  <si>
    <t>NAGPB30X2KG</t>
  </si>
  <si>
    <t>CLOUT PLASTER BOARD GALV FLAT HEAD 30 X 2.50MM X 2KG NAILS</t>
  </si>
  <si>
    <t>NAGPB40X2KG</t>
  </si>
  <si>
    <t>CLOUT PLASTER BOARD GALV 40 X 2.50MM X 2KG</t>
  </si>
  <si>
    <t>NAGUND25X500G</t>
  </si>
  <si>
    <t>NAIL UNDERLAY GALV 25 X 2.50MM X 500G</t>
  </si>
  <si>
    <t>NAHAHHG27V5R</t>
  </si>
  <si>
    <t>ECKO W/LESS COIL F/HEAD GALV RING 2.5MMX27MM 3000  HHG-27V5R</t>
  </si>
  <si>
    <t>NAHAHHG40V8</t>
  </si>
  <si>
    <t>ECKO W/LESS COIL F/HEAD GALV RING 2.8MMX40MM 3000  HHG-40V8R</t>
  </si>
  <si>
    <t>NAHAHHG50V8</t>
  </si>
  <si>
    <t>ECKO W/LESS COIL F/HEAD GALV RING 2.8MMX50MM 3000  HHG-50V8R</t>
  </si>
  <si>
    <t>NAHAHHG60V8</t>
  </si>
  <si>
    <t>ECKO W/LESS COIL F/HEAD GALV RING 2.8MMX60MM 3000  HHG-60V8R</t>
  </si>
  <si>
    <t>NAHAHHG65V8</t>
  </si>
  <si>
    <t>ECKO W/LESS COIL F/HEAD GALV RING 2.8MMX65MM 3000  HHG-65V8R</t>
  </si>
  <si>
    <t>NAHAHHG75V8</t>
  </si>
  <si>
    <t>ECKO W/LESS COIL F/HEAD GALV RING 3.15MMX75MM 3000 HHG-75V8R</t>
  </si>
  <si>
    <t>NAHAHHSS40V8R</t>
  </si>
  <si>
    <t>WIRELESS COIL F/HEAD S/S RING 2.8MMX40MM 1000  HHSS-40V8R</t>
  </si>
  <si>
    <t>NAHAHHSS50V8R</t>
  </si>
  <si>
    <t>WIRELESS COIL F/HEAD S/S RING 2.8MMX50MM 1000  HHSS-50V8R</t>
  </si>
  <si>
    <t>NAHAHHSS60V8R</t>
  </si>
  <si>
    <t>WIRELESS COIL F/HEAD S/S RING 2.8MMX60MM 1000  HHSS-60V8R</t>
  </si>
  <si>
    <t>NAHAHHSS65V8R</t>
  </si>
  <si>
    <t>WIRELESS COIL F/HEAD S/S RING 2.8MMX65MM 1000  HHSS-65V8R</t>
  </si>
  <si>
    <t>NAHAJOG60V8R</t>
  </si>
  <si>
    <t>WIRELESS COIL J/HEAD GALV RING 2.8MMX60MM 3000  JOG-60V8R</t>
  </si>
  <si>
    <t>NAHAJOG65V8R</t>
  </si>
  <si>
    <t>WIRELESS COIL J/HEAD GALV RING 2.8MMX65MM 3000  JOG-65V8R</t>
  </si>
  <si>
    <t>NAHAJOG90V8R</t>
  </si>
  <si>
    <t>WIRE COIL J/HEAD GALV SMOOTH 3.15MMX90MM 3000  JOG-90V8R</t>
  </si>
  <si>
    <t>NAHAJOSS50V8R</t>
  </si>
  <si>
    <t>WIRELESS COIL J/HEAD S/S RING 2.8MMX50MM 1000  JOSS-50V8R</t>
  </si>
  <si>
    <t>NAHAJOSS65V8R</t>
  </si>
  <si>
    <t>WIRELESS COIL J/HEAD S/S RING 2.8MMX65MM 1000  JOSS-65V8R</t>
  </si>
  <si>
    <t>NAHAJOSS75V8R</t>
  </si>
  <si>
    <t>WIRELESS COIL J/HEAD S/S RING 3.15MMX75MM 1000  JOSS-75V8R</t>
  </si>
  <si>
    <t>NAHAJOSS90V8R</t>
  </si>
  <si>
    <t>NAHF60315F5</t>
  </si>
  <si>
    <t>60X3.15 HARDIEFLEX F/HEAD HOT DIP GALV NAILS 5KG BOX 302784</t>
  </si>
  <si>
    <t>NAHF60315SS5</t>
  </si>
  <si>
    <t>60X3.15 HARDIEFLEX F/HEAD SS 316 NAILS 5KG BOX     302782</t>
  </si>
  <si>
    <t>NAHIL2173904</t>
  </si>
  <si>
    <t>NAIMB20573</t>
  </si>
  <si>
    <t>NAIMB20770</t>
  </si>
  <si>
    <t>NAIMB20774</t>
  </si>
  <si>
    <t>NAIMB20778</t>
  </si>
  <si>
    <t>NAIMPZB20546V</t>
  </si>
  <si>
    <t>PASLODE IMPULSE 65X2.87MM BRIGHT D-HEAD NAIL 3000 B20546V</t>
  </si>
  <si>
    <t>NAIMPZB20554</t>
  </si>
  <si>
    <t>PASLODE IMPULSE 75X3.06MM HD GALV D-HEAD NAIL 1000 B20554</t>
  </si>
  <si>
    <t>NAJH304251</t>
  </si>
  <si>
    <t>FIBRE CEMENT GALV NAIL 75 X 3.15MM 5KG    304251</t>
  </si>
  <si>
    <t>NAJH304253</t>
  </si>
  <si>
    <t>FIBRE CEMENT S/STEEL NAIL 316 75 X3.15MM 5KG   304253</t>
  </si>
  <si>
    <t>NAPABP94230</t>
  </si>
  <si>
    <t>PASLODE PNEUMATIC 32X1.6MM E GALV ANGLED BRAD 2000 P94230</t>
  </si>
  <si>
    <t>NAPABP94231</t>
  </si>
  <si>
    <t>PASLODE PNEUMATIC 38X1.6MM E GALV ANGLED BRAD 2000 P94231</t>
  </si>
  <si>
    <t>NAPABP94234</t>
  </si>
  <si>
    <t>PASLODE PNEUMATIC 63X1.6MM E GALV ANGLED BRAD 2000 P94234</t>
  </si>
  <si>
    <t>NAPP19X500G</t>
  </si>
  <si>
    <t>PANEL PIN PLATED 19 X 1.60MM X 500G</t>
  </si>
  <si>
    <t>NARFSEAL60X50</t>
  </si>
  <si>
    <t>NAIL ROOFING SUPERSEAL 60 X 4.00MM X 50</t>
  </si>
  <si>
    <t>NARHSB10042</t>
  </si>
  <si>
    <t>100 X 4.0 ROSEHEAD NAIL 2KG   SILICON BRONZE 100400SR2</t>
  </si>
  <si>
    <t>NASBCH753255KG</t>
  </si>
  <si>
    <t>NAIL CROWN HEAD SILICONE BRONZE 75 X 3.25MM X 5KG</t>
  </si>
  <si>
    <t>NASBFH50500G</t>
  </si>
  <si>
    <t>NAIL FLAT HEAD AG SILICONE BRONZE 50 X 2.8MM X 500G</t>
  </si>
  <si>
    <t>NASBRH505KG</t>
  </si>
  <si>
    <t>NAIL ROSE HEAD AG SILICONE BRONZE 50 X 2.8MM X 5KG</t>
  </si>
  <si>
    <t>NASBRH75325500G</t>
  </si>
  <si>
    <t>NAIL ROSE HEAD AG SILICONE BRONZE 75 X 3.25MM X 500G</t>
  </si>
  <si>
    <t>NASBRH753255KG</t>
  </si>
  <si>
    <t>NASG42561</t>
  </si>
  <si>
    <t>SIGMA 19 X 1.6 316 S/STEEL SOAKER NAILS PKT 100G 42561</t>
  </si>
  <si>
    <t>NASG42570</t>
  </si>
  <si>
    <t>NASSFC60500G</t>
  </si>
  <si>
    <t>NASSFC605KG</t>
  </si>
  <si>
    <t>NASSFH30500G</t>
  </si>
  <si>
    <t>NASSFH305KG</t>
  </si>
  <si>
    <t>NASSFH505KG</t>
  </si>
  <si>
    <t>NASSFH75500G</t>
  </si>
  <si>
    <t>NASSFH755KG</t>
  </si>
  <si>
    <t>NASSJH50500G</t>
  </si>
  <si>
    <t>NASSJH60500G</t>
  </si>
  <si>
    <t>NASSJH75500G</t>
  </si>
  <si>
    <t>NASSJH905KG</t>
  </si>
  <si>
    <t>NASSJHDK100500G</t>
  </si>
  <si>
    <t>NASSRH50500G</t>
  </si>
  <si>
    <t>NASSRH505KG</t>
  </si>
  <si>
    <t>NASSRH60500G</t>
  </si>
  <si>
    <t>NASSRH605KG</t>
  </si>
  <si>
    <t>NASSRH755KG</t>
  </si>
  <si>
    <t>PACHAG4</t>
  </si>
  <si>
    <t>CARTERS ACRYLIC GLOSS WHITE 4L</t>
  </si>
  <si>
    <t>PAMWHS20</t>
  </si>
  <si>
    <t>MASONS HYDRO SEAL BITUMOUS SEALER 20 LITRE</t>
  </si>
  <si>
    <t>PAMXC1</t>
  </si>
  <si>
    <t>METALEX CLEAR 1L TIMBER PRESERVATIVE        44005</t>
  </si>
  <si>
    <t>PAMXG400</t>
  </si>
  <si>
    <t>METALEX GREEN TIMBER PRESERVATIVE AEROSOL 400ML   44007</t>
  </si>
  <si>
    <t>PAPKSEFDFWH340</t>
  </si>
  <si>
    <t>PLASTIKOTE MATT SUPER WHITE    PK3100</t>
  </si>
  <si>
    <t>PATMPRUC1</t>
  </si>
  <si>
    <t>UNDERPROOF ACR PRIMER U/COAT  1L</t>
  </si>
  <si>
    <t>PATMPRUC4</t>
  </si>
  <si>
    <t>UNDERPROOF ACRYLIC PRIMER UNDERCOAT 4L</t>
  </si>
  <si>
    <t>PAZINHZ01008</t>
  </si>
  <si>
    <t>PAZINHZ02001</t>
  </si>
  <si>
    <t>ZINSSER BULLS EYE 123 PRIMER SEALER 3.78L CAN HZ02001</t>
  </si>
  <si>
    <t>PAZINHZ02004</t>
  </si>
  <si>
    <t>PI100406</t>
  </si>
  <si>
    <t>PIPE 40MM SOIL &amp; WASTE  6.0M  100.40.6</t>
  </si>
  <si>
    <t>PI10110045</t>
  </si>
  <si>
    <t>PLAIN BEND 100MM 45DEG PVC    101.100.45</t>
  </si>
  <si>
    <t>PI10110088</t>
  </si>
  <si>
    <t>PLAIN BEND 100MM 88 DEG PVC   101.100.88</t>
  </si>
  <si>
    <t>PIBLN15</t>
  </si>
  <si>
    <t>PIDF400110100FS</t>
  </si>
  <si>
    <t>DRAINFLO WITH FILTER SOCK 110MM X 100M COIL  400.110.100FS</t>
  </si>
  <si>
    <t>PIG20C</t>
  </si>
  <si>
    <t>20MM GALV PIPE 2.6MM THICKNESS  PER METRE</t>
  </si>
  <si>
    <t>LABOUR FOR INSTALLATION OF BATTS UNLINED NEW RESIDENTIAL</t>
  </si>
  <si>
    <t>MOTIO FLAT WALL SHOWER PACKAGE 1000X1200 2M 3S</t>
  </si>
  <si>
    <t>MOTIO TILED WALL SHOWER PACKAGE 1000X1200 2M 3S</t>
  </si>
  <si>
    <t>MOTIO FLAT WALL SHOWER PACKAGE 1000X1200 2M 2S</t>
  </si>
  <si>
    <t>MOTIO TILED WALL SHOWER PACKAGE 1000X1200 2M 2S</t>
  </si>
  <si>
    <t>MOTIO FLAT WALL SHOWER PACKAGE 1000X1400 2M 3S</t>
  </si>
  <si>
    <t>MOTIO TILED WALL SHOWER PACKAGE 1000X1400 2M 3S</t>
  </si>
  <si>
    <t>MOTIO FLAT WALL SHOWER PACKAGE 1000X1400 2M 2S</t>
  </si>
  <si>
    <t>MOTIO TILED WALL SHOWER PACKAGE 1000X1400 2M 2S</t>
  </si>
  <si>
    <t>MOTIO FLAT WALL SHOWER PACKAGE 1000X1600 2M 3S</t>
  </si>
  <si>
    <t>MOTIO TILED WALL SHOWER PACKAGE 1000X1600 2M 3S</t>
  </si>
  <si>
    <t>MOTIO FLAT WALL SHOWER PACKAGE 1000X1600 2M 2S</t>
  </si>
  <si>
    <t>MOTIO TILED WALL SHOWER PACKAGE 1000X1600 2M 2S</t>
  </si>
  <si>
    <t>MOTIO FLAT WALL SHOWER PACKAGE 1000X1800 2M 3S</t>
  </si>
  <si>
    <t>MOTIO TILED WALL SHOWER PACKAGE 1000X1800 2M 3S</t>
  </si>
  <si>
    <t>MOTIO FLAT WALL SHOWER PACKAGE 1000X1800 2M 2S</t>
  </si>
  <si>
    <t>MOTIO TILED WALL SHOWER PACKAGE 1000X1800 2M 2S</t>
  </si>
  <si>
    <t>MOTIO FLAT WALL SHOWER PACKAGE 1200X1000 2M 2S</t>
  </si>
  <si>
    <t>MOTIO TILED WALL SHOWER PACKAGE 1200X1000 2M 2S</t>
  </si>
  <si>
    <t>MOTIO FLAT WALL SHOWER PACKAGE 1400X1000 2M 2S</t>
  </si>
  <si>
    <t>MOTIO TILED WALL SHOWER PACKAGE 1400X1000 2M 2S</t>
  </si>
  <si>
    <t>MOTIO FLAT WALL SHOWER PACKAGE 1600X1000 2M 2S</t>
  </si>
  <si>
    <t>MOTIO TILED WALL SHOWER PACKAGE 1600X1000 2M 2S</t>
  </si>
  <si>
    <t>MOTIO FLAT WALL SHOWER PACKAGE 1800X1000 2M 2S</t>
  </si>
  <si>
    <t>MOTIO TILED WALL SHOWER PACKAGE 1800X1000 2M 2S</t>
  </si>
  <si>
    <t>SOUL FLAT WALL SHWR 1000X1000 2M 3S SQ SATIN CNR WASTE</t>
  </si>
  <si>
    <t>SOUL FLAT WALL SHWR 1000X1000 2M 3S SQ SATIN CTR WASTE</t>
  </si>
  <si>
    <t>SOUL MOULDED SHOWER 1000X1000 2M 3S SQ SATIN CNR WASTE</t>
  </si>
  <si>
    <t>SOUL MOULDED SHOWER 1000X1000 2M 3S SQ SATIN CTR WASTE</t>
  </si>
  <si>
    <t>SOUL TILE SHOWER 1000X1000 2M 3S SQ SATIN CNR WASTE</t>
  </si>
  <si>
    <t>SOUL TILE SHOWER 1000X1000 2M 3S SQ SATIN CTR WASTE</t>
  </si>
  <si>
    <t>SOUL FLAT WALL SHR 1000X1000 2M 2S ANGLE CNR SATIN CNR WASTE</t>
  </si>
  <si>
    <t>SOUL F/WALL SHWR 1000X1000 2M 2S ANGLE CTR SATIN CTR WASTE</t>
  </si>
  <si>
    <t>SOUL MOULDED SHOWER 1000X1000 2M 2S ANGLE SATIN CTR WASTE</t>
  </si>
  <si>
    <t>SOUL TILE SHOWER 1000X1000 2M 2S ANGLE SATIN CNR WASTE</t>
  </si>
  <si>
    <t>SOUL TILE SHOWER 1000X1000 2M 2S ANGLE SATIN CTR WASTE</t>
  </si>
  <si>
    <t>SOUL FLAT WALL SHR 1000X1000 2M 2S ROUND SATIN CNR WASTE</t>
  </si>
  <si>
    <t>SOUL FLAT WALL SHWR 1000X1000 2M 2S SQ SATIN CTR WASTE</t>
  </si>
  <si>
    <t>SOUL MOULDED SHOWER 1000X1000 2M 2S SQ SATIN CTR WASTE</t>
  </si>
  <si>
    <t>SOUL TILE SHOWER 1000X1000 2M 2S SQ SATIN CNR WASTE</t>
  </si>
  <si>
    <t>SOUL TILE SHOWER 1000X1000 2M 2S SQ SATIN CTR WASTE</t>
  </si>
  <si>
    <t>SOUL MOULDED SHR 1200X900 2M 2S RECT SATIN 1200 DR CNR WASTE</t>
  </si>
  <si>
    <t>SOUL TILE SHOWER 1200X900 2M 2S RECT SATIN 1200 DR CNR WASTE</t>
  </si>
  <si>
    <t>SOUL TILE SHOWER 1200X900 2M 2S RECT SATIN 900 DR CNR WASTE</t>
  </si>
  <si>
    <t>SOUL FLAT WALL SHWR 900X1200 2M 3S RECT SATIN CNR WASTE</t>
  </si>
  <si>
    <t>SOUL MOULDED SHOWER 900X1200 2M 3S RECT SATIN CNR WASTE</t>
  </si>
  <si>
    <t>SOUL TILE SHOWER 900X1200 2M 3S RECT SATIN CNR WASTE</t>
  </si>
  <si>
    <t>SOUL MOULDED SHR 900X1200 2M 2S RECT SATIN 1200 DR CNR WASTE</t>
  </si>
  <si>
    <t>SOUL TILE SHOWER 900X1200 2M 2S RECT SATIN 1200 DR CNR WASTE</t>
  </si>
  <si>
    <t>SOUL TILE SHOWER 900X1200 2M 2S RECT SATIN 900 DR CNR WASTE</t>
  </si>
  <si>
    <t>SOUL FLAT WALL SHWR 900X900 2M 3S SQ SATIN CNR WASTE</t>
  </si>
  <si>
    <t>SOUL FLAT WALL SHWR 900X900 2M 3S SQ SATIN CTR WASTE</t>
  </si>
  <si>
    <t>SOUL MOULDED SHOWER 900X900 2M 3S SQ SATIN CNR WASTE</t>
  </si>
  <si>
    <t>SOUL MOULDED SHOWER 900X900 2M 3S SQ SATIN CTR WASTE</t>
  </si>
  <si>
    <t>SOUL TILE SHOWER 900X900 2M 3S SQ SATIN CNR WASTE</t>
  </si>
  <si>
    <t>SOUL TILE SHOWER 900X900 2M 3S SQ SATIN CTR WASTE</t>
  </si>
  <si>
    <t>PLA1SO2S99SFL9C</t>
  </si>
  <si>
    <t>SOUL FLAT WALL SHR 900X900 2M 2S SQ SATIN CNR WASTE</t>
  </si>
  <si>
    <t>SOUL FLAT WALL SHWR 900X900 2M 2S SQ SATIN CTR WASTE</t>
  </si>
  <si>
    <t>SOUL MOULDED SHR 900X900 2M 2S SQ SATIN CNR WASTE</t>
  </si>
  <si>
    <t>SOUL MOULDED SHOWER 900X900 2M 2S SQ SATIN CTR WASTE</t>
  </si>
  <si>
    <t>SOUL TILE SHOWER 900X900 2M 2S SQ SATIN CNR WASTE</t>
  </si>
  <si>
    <t>SOUL TILE SHOWER 900X900 2M 2S SQ SATIN CTR WASTE</t>
  </si>
  <si>
    <t>SOUL TILE SHOWER 1000X1000 2M 3S SQ WHITE CNR WASTE</t>
  </si>
  <si>
    <t>SOUL TILE SHOWER 1000X1000 2M 3S SQ WHITE CTR WASTE</t>
  </si>
  <si>
    <t>SOUL TILE SHOWER 1000X1000 2M 2S ANGLE CNR WHITE CNR WASTE</t>
  </si>
  <si>
    <t>SOUL TILE SHOWER 1000X1000 2M 2S ANGLE CTR WHITE CTR WASTE</t>
  </si>
  <si>
    <t>SOUL TILE SHOWER 1000X1000 2M 2S ROUND WHITE CNR WASTE</t>
  </si>
  <si>
    <t>SOUL TILE SHOWER 1000X1000 2M 2S SQ WHITE CNR WASTE</t>
  </si>
  <si>
    <t>SOUL TILE SHOWER 1000X1000 2M 2S SQ WHITE CTR WASTE</t>
  </si>
  <si>
    <t>SOUL F/WALL SHR PKG 1200X900 2M 2S RECT WH 1200 DR CNR WASTE</t>
  </si>
  <si>
    <t>SOUL MOULDED SHR 1200X900 2M 2S RECT WHITE 1200 DR CNR WASTE</t>
  </si>
  <si>
    <t>SOUL TILE SHOWER 1200X900 2M 2S RECT WHITE 1200 DR CNR WASTE</t>
  </si>
  <si>
    <t>SOUL TILE SHOWER 1200X900 2M 2S RECT WHITE 900 DR CNR WASTE</t>
  </si>
  <si>
    <t>SOUL TILE SHOWER 900X1200 2M 3S RECT WHITE CNR WASTE</t>
  </si>
  <si>
    <t>SOUL F/WALL SHR PKG 900X1200 2M 2S RECT WH 1200 DR CNR WASTE</t>
  </si>
  <si>
    <t>SOUL TILE SHOWER 900X1200 2M 2S RECT WHITE 1200 DR CNR WASTE</t>
  </si>
  <si>
    <t>SOUL TILE SHOWER 900X1200 2M 2S RECT WHITE 900 DR CNR WASTE</t>
  </si>
  <si>
    <t>SOUL MOULDED SHR 900X900 2M 3 SIDE SQ WHITE CORNER WASTE</t>
  </si>
  <si>
    <t>SOUL MOULDED SHR 900X900 2M 3 SIDE SQ WHITE CENTRE WASTE</t>
  </si>
  <si>
    <t>SOUL TILE SHOWER 900X900 2M 3S SQ WHITE CNR WASTE</t>
  </si>
  <si>
    <t>SOUL TILE SHOWER 900X900 2M 3S SQ WHITE CTR WASTE</t>
  </si>
  <si>
    <t>SOUL MOULDED SHR 900X900 2M 2S SQ WHITE CNR WASTE</t>
  </si>
  <si>
    <t>SOUL MOULDED SHR 900X900 2M 2 SIDE SQ WHITE CENTRE WASTE</t>
  </si>
  <si>
    <t>SOUL TILE SHOWER 900X900 2M 2S SQ WHITE CNR WASTE</t>
  </si>
  <si>
    <t>SOUL TILE SHOWER 900X900 2M 2S SQ WHITE CTR WASTE</t>
  </si>
  <si>
    <t>BELLINO TOILET ROLL HOLDER CP  BEL-9E05</t>
  </si>
  <si>
    <t>BELLINO TOWEL STIRRUP CP    BEL-9K05</t>
  </si>
  <si>
    <t>SYNERGY 24in 600ML SINGLE TOWEL RAIL SYN-9A05</t>
  </si>
  <si>
    <t>SYNERGY TOILET ROLL HOLDER    SYN-9E05</t>
  </si>
  <si>
    <t>TETRIS SINGLE TOWEL RAIL 600MM  TET-9A05</t>
  </si>
  <si>
    <t>FLUIDMASTER ACCESS PANEL 8in  AP0808</t>
  </si>
  <si>
    <t>SPLASH ROUND 2 FUNCTION SHOWER ROSE BLACK 40210.13</t>
  </si>
  <si>
    <t>SPLASH SQUARE 1 FUNCTION SHOWER ROSE CP 40211.02</t>
  </si>
  <si>
    <t>PLAQ4021502</t>
  </si>
  <si>
    <t>AQUABELLA SPLASH HAND PIECE 3 FUNCTION CP 40215.02</t>
  </si>
  <si>
    <t>SPLASH 1 COLUMN HAND SHOWER REAR INLET C/W 3 FCT 40230.02</t>
  </si>
  <si>
    <t>PLAQ4023204</t>
  </si>
  <si>
    <t>AQUABELLA SPLASH SLIDE SHOWER 3FCT C/W ELBOW BRUSHED NICKEL</t>
  </si>
  <si>
    <t>SPLASH 3 MULTI FUNCTION SHOWER KIT C/W ELBOW BLACK 40232.13</t>
  </si>
  <si>
    <t>PLAQ4027102</t>
  </si>
  <si>
    <t>AQUABELLA SENSO 2 FCTN SLIDE SHOWER REAR INLET CP 40271.02</t>
  </si>
  <si>
    <t>AQUABELLA SENSO SLIDE SHOWER WITH WALL ELBOW CP 40273.02</t>
  </si>
  <si>
    <t>PLAQ4027502</t>
  </si>
  <si>
    <t>AQUABELLA SENSO COLUMN SHOWER REAR INLET 2 FUNCTION CHROME</t>
  </si>
  <si>
    <t>PLAQ4030502</t>
  </si>
  <si>
    <t>AQUABELLA SPLASH WALL ELBOW - MALE / FEMALE CHROME</t>
  </si>
  <si>
    <t>PLAQANBAST</t>
  </si>
  <si>
    <t>ANGELO BASIN TAPS - PAIR        AN BAST</t>
  </si>
  <si>
    <t>PLAQANBT20</t>
  </si>
  <si>
    <t>ANGELO BATH TAPS - PAIR                    AN BT20</t>
  </si>
  <si>
    <t>AQUATICA BRAVA BASIN MIXER CP  BR BASM CP</t>
  </si>
  <si>
    <t>AQUATICA BRAVA SHOWER MIXER CP BR SHM</t>
  </si>
  <si>
    <t>AQUATICA BRAVA SINK MIXER CP  BR SM</t>
  </si>
  <si>
    <t>PLAQCAMSHSS</t>
  </si>
  <si>
    <t>AQUATICA CASCATA SLIDE SHOWER MULTI SPRAY  CA MSHSS CP</t>
  </si>
  <si>
    <t>PLAQIFS</t>
  </si>
  <si>
    <t>AQUATICA ISOLATOR FILTER STOP   CP KM ISSSF</t>
  </si>
  <si>
    <t>AQUATICA LAUNDRA CENTRO TUB 560X560</t>
  </si>
  <si>
    <t>AQUATICA LAUNDRA MAX TUB</t>
  </si>
  <si>
    <t>AQUATICA LAUNDRAMAX 900SS WITH XERA GOOSENECK SINK MIXER</t>
  </si>
  <si>
    <t>AQUATICA LAUNDRA PLUS TUB</t>
  </si>
  <si>
    <t>AQUATICA LAUNDRA SLIM TUB</t>
  </si>
  <si>
    <t>NOVECENTO BASIN TAP PER PAIR  CHROME NV BAST</t>
  </si>
  <si>
    <t>NOVECENTO BATH TAP 15MM  PER  PAIR CP NV BT15</t>
  </si>
  <si>
    <t>NOVECENTO BATH TAP 20MM  PER  PAIR CP NV BT20</t>
  </si>
  <si>
    <t>AQUATICA OBLIO BASIN MIXER CP  OB BASM</t>
  </si>
  <si>
    <t>AQUATICA OBLIO SHOWER MIXER CP    OB SHM</t>
  </si>
  <si>
    <t>AQUATICA OBLIO SINK MIXER CP MAINS PRESSURE  OB SM</t>
  </si>
  <si>
    <t>PLAQRESHM</t>
  </si>
  <si>
    <t>AQUATICA RENO SHOWER MIXER CP RE SHM</t>
  </si>
  <si>
    <t>PLAQSDDCP</t>
  </si>
  <si>
    <t>AQUATICA SOAP DISPENSER CP     ASDDCP</t>
  </si>
  <si>
    <t>SMARTE BASIN MIXER CHROME WITH OUT POP UP WASTE   SM BASM</t>
  </si>
  <si>
    <t>AQUATICA SPRINT SLIDE SHOWER SINGLE SPRAY CP SPR SSHSS</t>
  </si>
  <si>
    <t>AQUATICA WALL MOUNTED STD 15MM SPOUT 150MM   BS STDWALL CP</t>
  </si>
  <si>
    <t>PLATINO INWALL CISTERN 90MM FULL FRAME    OL601801</t>
  </si>
  <si>
    <t>PLAS2081803</t>
  </si>
  <si>
    <t>PLATINO PUSH PLATE DUAL FLUSH SATIN BRASS    OL656006</t>
  </si>
  <si>
    <t>PLAS25</t>
  </si>
  <si>
    <t>CIRTEX AQUA SLEEVE 25MTR ROLL</t>
  </si>
  <si>
    <t>AS ALPHA WALL MOUNTED BATH SPOUT 150MM CP 70304.02</t>
  </si>
  <si>
    <t>AS 32MM CP BOTTLE TRAP        79102.02</t>
  </si>
  <si>
    <t>ALLORA BATH SWING PANEL 1500 X 1100  BXALBA11</t>
  </si>
  <si>
    <t>ATHENA  LIQUID 1675MM BATH FRAMED</t>
  </si>
  <si>
    <t>ATHENA LIQUID 1675MM BATH FRAMED 2 SIDED UPSTAND</t>
  </si>
  <si>
    <t>PLATBALIB162N</t>
  </si>
  <si>
    <t>ATHENA LIQUID 1675MM BATH 2 SIDED UPSTAND</t>
  </si>
  <si>
    <t>PLATBALIB163F</t>
  </si>
  <si>
    <t>ATHENA LIQUID 1675MM BATH FRAMED 3 SIDED UPSTAND</t>
  </si>
  <si>
    <t>ATHENA  LIQUID 1800MM BATH FRAMED</t>
  </si>
  <si>
    <t>PLATBALIB181N</t>
  </si>
  <si>
    <t>ATHENA LIQUID 1800MM BATH 1B UPSTAND</t>
  </si>
  <si>
    <t>PLATBALIB182F</t>
  </si>
  <si>
    <t>ATHENA  LIQUID 1800MM BATH 2SD UPSTAND FRAMED</t>
  </si>
  <si>
    <t>ATHENA  LIQUID 1800MM BATH 2SD UPSTAND</t>
  </si>
  <si>
    <t>PLATBALIH162F</t>
  </si>
  <si>
    <t>ATHENA  LIQUID 1675MM HYDROTHERAPY BATH 2SD UPSTAND</t>
  </si>
  <si>
    <t>ATHENA  LIQUID 1675MM HYDROTHERAPY BATH 3SD UPSTAND</t>
  </si>
  <si>
    <t>ATHENA  LIQUID 1800MM HYDROTHERAPY BATH</t>
  </si>
  <si>
    <t>ATHENA  LIQUID 1800MM HYDROTHERAPY BATH 2SD UPSTAND</t>
  </si>
  <si>
    <t>PLATBALIH183F</t>
  </si>
  <si>
    <t>ATHENA  LIQUID 1800MM HYDROTHERAPY BATH 3SD UPSTAND</t>
  </si>
  <si>
    <t>ATHENA  LIQUID 1675MM SPA BATH 2SD UPSTAND</t>
  </si>
  <si>
    <t>PLATBALIS163F</t>
  </si>
  <si>
    <t>ATHENA  LIQUID 1675MM SPA BATH 3SD UPSTAND</t>
  </si>
  <si>
    <t>ATHENA  LIQUID 1800MM SPA BATH 2SD UPSTAND</t>
  </si>
  <si>
    <t>PLATBALIS183F</t>
  </si>
  <si>
    <t>ATHENA  LIQUID 1800MM SPA BATH 3SD UPSTAND</t>
  </si>
  <si>
    <t>ATHENA  CASSINI 1500 X 700 FREESTANDING BATH</t>
  </si>
  <si>
    <t>ATHENA CONTRO 1600X750 F/S BTW BATH WITH UPSTAND</t>
  </si>
  <si>
    <t>ATHENA CONTRO 1600X750 F/S BTW BATH LH WITH UPSTANDS</t>
  </si>
  <si>
    <t>SOUL DOOR SATIN 1000 2M 3 SIDED ALCOVE  DR2SOS1A</t>
  </si>
  <si>
    <t>SOUL DOOR SATIN 1000 2M 2 SIDED ANGLE CNR DR2SOS1C</t>
  </si>
  <si>
    <t>SOUL DOOR SATIN 2 SIDED ROUND 2M DR2SOS1R</t>
  </si>
  <si>
    <t>SOUL DOOR SATIN 1000 2M 2 SIDED DR2SOS1S</t>
  </si>
  <si>
    <t>SOUL DOOR SATIN 900 2M 3 SIDED ALCOVE DR2SOS9A</t>
  </si>
  <si>
    <t>SOUL DOOR SATIN 900 2M 2 SIDED DR2SOS9S</t>
  </si>
  <si>
    <t>SOUL DOOR WHITE 1000 2M 3 SIDED ALCOVE DR2SOW1A</t>
  </si>
  <si>
    <t>SOUL DOOR WHITE 1000 2M 2S ANGLE CNR DR2SOW1C</t>
  </si>
  <si>
    <t>SOUL DOOR WHITE 2S ROUND 2M DR2SOW1R</t>
  </si>
  <si>
    <t>SOUL DOOR WHITE 1000 2M 2S DR2SOW1S</t>
  </si>
  <si>
    <t>SOUL DOOR WHITE 900 2M 3 SIDED ALCOVE DR2SOW9A</t>
  </si>
  <si>
    <t>SOUL DOOR WHITE 900 2M 2S DR2SOW9S</t>
  </si>
  <si>
    <t>ATHENA ILUMINAR LED MIRROR 690 ROUND WITH DEMISTER ILUM069</t>
  </si>
  <si>
    <t>ATHENA ILUMINAR LED MIRROR 600X750 WITH DEMISTER ILUM075</t>
  </si>
  <si>
    <t>ATHENA ILUMINAR LED MIRROR 600X900 WITH DEMISTER ILUM090</t>
  </si>
  <si>
    <t>ATHENA ILUMINAR LED MIRROR 600X1200 WITH DEMISTER ILUM120</t>
  </si>
  <si>
    <t>CARDO DOOR SET 1000X1000 2M 2 SIDED KD2CAS1010</t>
  </si>
  <si>
    <t>CARDO DOOR SET 1200X1000 2M 2 SIDED 1000 RETURN KD2CAS1210</t>
  </si>
  <si>
    <t>CARDO DOOR SET 1400X1000 2M 2 SIDED 1000 RETURN KD2CAS1410</t>
  </si>
  <si>
    <t>CARDO DOOR SET 1600X1000 2M 2 SIDED 1000 RETURN KD2CAS1610</t>
  </si>
  <si>
    <t>CARDO DOOR SET 1800X1000 2M 2 SIDED 1000 RETURN KD2CAS1810</t>
  </si>
  <si>
    <t>CARDO DOOR SET 1800 2M 3 SIDED OFFSET DOOR LONG HINGE PANEL</t>
  </si>
  <si>
    <t>SOUL RETURN SATIN 1200 2M RT2SOS12</t>
  </si>
  <si>
    <t>SOUL RETURN SATIN 1000 2M ANGLE CNR  RT2SOS1C</t>
  </si>
  <si>
    <t>SOUL RETURN SATIN 1000 2M ROUND RT2SOS1R</t>
  </si>
  <si>
    <t>SOUL RETURN SATIN 1000 2M SQUARE RT2SOS1S</t>
  </si>
  <si>
    <t>SOUL RETURN SATIN 280 2M TAKEUP FOR 1200 DOOR RT2SOS28</t>
  </si>
  <si>
    <t>SOUL RETURN SATIN 900 2M SQUARE RT2SOS9S</t>
  </si>
  <si>
    <t>SOUL RETURN WHITE 1200 2M RT2SOW12</t>
  </si>
  <si>
    <t>SOUL RETURN WHITE 1000 2M ANGLE CNR  RT2SOW1C</t>
  </si>
  <si>
    <t>SOUL RETURN WHITE 1000 2M ROUND RT2SOW1R</t>
  </si>
  <si>
    <t>SOUL RETURN WHITE 1000 2M SQUARE RT2SOW1S</t>
  </si>
  <si>
    <t>SOUL RETURN WHITE 280 2M TAKEUP FOR 1200 DOOR RT2SOW28</t>
  </si>
  <si>
    <t>SOUL RETURN WHITE 900 2M SQUARE RT2SOW9S</t>
  </si>
  <si>
    <t>LIFESTYLE/MOTIO SHOWER TRAY 1400MM ALCOVE 3 SIDED</t>
  </si>
  <si>
    <t>LIFESTYLE/MOTIO SHOWER TRAY 1000X1400 RECT 2 SIDED</t>
  </si>
  <si>
    <t>LIFESTYLE/MOTIO SHOWER TRAY 1600MM ALCOVE 3 SIDED</t>
  </si>
  <si>
    <t>LIFESTYLE/MOTIO SHOWER TRAY 1000X1600 RECT 2 SIDED</t>
  </si>
  <si>
    <t>LIFESTYLE/MOTIO SHOWER TRAY 1800MM ALCOVE 3 SIDED</t>
  </si>
  <si>
    <t>LIFESTYLE/MOTIO SHOWER TRAY 1000X1800 RECT 2 SIDED</t>
  </si>
  <si>
    <t>LIFESTYLE/MOTIO SHOWER TRAY 1200X1000 RECT 2 SIDED</t>
  </si>
  <si>
    <t>LIFESTYLE/MOTIO SHOWER TRAY 1400X1000 RECT 2 SIDED</t>
  </si>
  <si>
    <t>LIFESTYLE/MOTIO SHOWER TRAY 1600X1000 RECT 2 SIDED</t>
  </si>
  <si>
    <t>LIFESTYLE/MOTIO SHOWER TRAY 1800X1000 RECT 2 SIDED</t>
  </si>
  <si>
    <t>LIFESTYLE/MOTIO SHOWER TRAY 1000X1000 2 SIDED AB UPSTAND</t>
  </si>
  <si>
    <t>LIFESTYLE/MOTIO SHOWER TRAY 1000X1000 2 SIDED BC UPSTAND</t>
  </si>
  <si>
    <t>LIFESTYLE/MOTIO SHOWER TRAY 1000X1200 2 SIDED</t>
  </si>
  <si>
    <t>LIFESTYLE/MOTIO SHOWER TRAY 1000X1000 3 SIDED</t>
  </si>
  <si>
    <t>LIFESTYLE/MOTIO SHOWER TRAY 1000X1200 3 SIDED</t>
  </si>
  <si>
    <t>ATHENA SQUARE EASY CLEAN WASTE SWATHCH</t>
  </si>
  <si>
    <t>SOUL/ALLORA TRAY CNR WASTE 1000X1000 4 SIDED</t>
  </si>
  <si>
    <t>SOUL/ALLORA TRAY CNR WASTE 900X1200 3 WALL RECT</t>
  </si>
  <si>
    <t>SOUL/ALLORA TRAY CNR WASTE 900X900 3 WALL SQ</t>
  </si>
  <si>
    <t>SOUL/ALLORA TRAY CNR WASTE 900X900 4 SIDED</t>
  </si>
  <si>
    <t>SOUL/ALLORA TRAY CTR WASTE 1000X1000 3 WALL SQ</t>
  </si>
  <si>
    <t>SOUL/ALLORA TRAY CTR WASTE 1000X1000 2 WALL SQ</t>
  </si>
  <si>
    <t>SOUL/ALLORA TRAY CTR WASTE 900X900 3 WALL SQ</t>
  </si>
  <si>
    <t>SOUL/ALLORA TRAY CTR WASTE 900X900 2 WALL SQ</t>
  </si>
  <si>
    <t>ATHENA SLAB COMPOSITE BASIN GLOSS WHITE 500X385MM NO TAPHOLE</t>
  </si>
  <si>
    <t>LIFESTYLE/MOTIO FLAT WALL 1200X1000 2M 2 SIDED RECT</t>
  </si>
  <si>
    <t>LIFESTYLE/MOTIO FLAT WALL 1200X1000 2M 3 SIDED RECT</t>
  </si>
  <si>
    <t>LIFESTYLE/MOTIO FLAT WALL 1400X1000 2M 2 SIDED RECT</t>
  </si>
  <si>
    <t>LIFESTYLE/MOTIO FLAT WALL 1400X1000 2M 3 SIDED RECT</t>
  </si>
  <si>
    <t>LIFESTYLE/MOTIO FLAT WALL 1600X1000 2M 2 SIDED RECT</t>
  </si>
  <si>
    <t>LIFESTYLE/MOTIO FLAT WALL 1600X1000 2M 3 SIDED RECT</t>
  </si>
  <si>
    <t>LIFESTYLE/MOTIO FLAT WALL 1800X1000 2M 2 SIDED RECT</t>
  </si>
  <si>
    <t>LIFESTYLE/MOTIO FLAT WALL 1800X1000 2M 3 SIDED RECT</t>
  </si>
  <si>
    <t>L/STYLE/SOUL/ALLORA FLAT WALL 1000X1000 2M 3 SIDED SQUARE</t>
  </si>
  <si>
    <t>L/TYLE/SOUL/ALLORA F/WALL 1000X1000 2M 2S SQ ANGLE CNR &amp; RND</t>
  </si>
  <si>
    <t>SOUL/ALLORA MOULDED WALL 1000X1000 2M 2S SQ ANGLE CNR &amp; RND</t>
  </si>
  <si>
    <t>SOUL/ALLORA MOULDED WALL 1200X900 2M 2S 1200 MOULD</t>
  </si>
  <si>
    <t>SOUL/ALLORA MOULDED WALL 1200X900 2M 2S 900 MOULD</t>
  </si>
  <si>
    <t>ATHENA DIAMOND FUSION TREATMENT SIZE A   XDFA</t>
  </si>
  <si>
    <t>ATHENA DIAMOND FUSION TREATMENT SIZE B   XDFB</t>
  </si>
  <si>
    <t>ATHENA DIAMOND FUSION TREATMENT SIZE C   XDFC</t>
  </si>
  <si>
    <t>ATHENA DIAMOND FUSION TREATMENT SIZE D   XDFD</t>
  </si>
  <si>
    <t>PLBWG27576001C</t>
  </si>
  <si>
    <t>GROHE NEW TEMPESTA COSMO 3 SPRAY SL/SHOWER CP 27576001</t>
  </si>
  <si>
    <t>PLBWG27790001C</t>
  </si>
  <si>
    <t>GROHE NEW TEMPSTA COSMO 100 4F SLIDE SHOWER 900MM CHROME</t>
  </si>
  <si>
    <t>GROHE BAUEDGE CONCEALED BODY FOR SHOWER MIXER   33962000</t>
  </si>
  <si>
    <t>PLBWGBESMTSCP</t>
  </si>
  <si>
    <t>GROHE BAUEDGE SHOWER MIXER TRIMSET CP 19587000</t>
  </si>
  <si>
    <t>PLBWGBFGNSM</t>
  </si>
  <si>
    <t>GROHE BAUFLOW GOOSE NECK SINK MIXER  31230000</t>
  </si>
  <si>
    <t>PLBWGBLBM</t>
  </si>
  <si>
    <t>GROHE BAULOOP BASIN MIXER    23179000</t>
  </si>
  <si>
    <t>PLBWGBLGNSM</t>
  </si>
  <si>
    <t>GROHE BAULOOP GOOSE NECK SINK MIXER  31232000</t>
  </si>
  <si>
    <t>PLBWGBLSMTSCP</t>
  </si>
  <si>
    <t>GROHE BAULOOP SHOWER MIXER TRIMSET CP 19589000</t>
  </si>
  <si>
    <t>PLBWGESBMCP</t>
  </si>
  <si>
    <t>GROHE EUROSMART BASIN MIXER CP 33161002</t>
  </si>
  <si>
    <t>PLBWGESCBM</t>
  </si>
  <si>
    <t>GROHE EUROSMART COSMOPOLITAN BASIN MIXER    32829000</t>
  </si>
  <si>
    <t>PLBWGESKMCSCP</t>
  </si>
  <si>
    <t>GROHE EUROSMART CAST SPOUT KITCHEN MIXER CP 32534002</t>
  </si>
  <si>
    <t>PLBWGESSMTSCP</t>
  </si>
  <si>
    <t>GROHE EUROSMART SHOWER MIXER TRIMSET CP 19451002</t>
  </si>
  <si>
    <t>PLBWGEUMSRS600</t>
  </si>
  <si>
    <t>GROHE EUPHORIA 110 MASSAGE SHOWER RAIL SET 600 27231001</t>
  </si>
  <si>
    <t>EZI LIVING GRAB RAIL SS KNURLED  300X32MM    08120</t>
  </si>
  <si>
    <t>PLBWHLGRC</t>
  </si>
  <si>
    <t>PLBWHLGRKL750</t>
  </si>
  <si>
    <t>HEIRLOOM GRAB RAIL L SHAPE KNURLED 750X750  GRKL750</t>
  </si>
  <si>
    <t>PLBWHLPSDCP</t>
  </si>
  <si>
    <t>HEIRLOOM PASTELS SOAP DISH CP  PSDC</t>
  </si>
  <si>
    <t>PLBWHLPTRNWH</t>
  </si>
  <si>
    <t>PLBWHLPTRWH</t>
  </si>
  <si>
    <t>HEIRLOOM PASTELS 762MM SINGLE TOWEL RAIL WHITE   PTRW</t>
  </si>
  <si>
    <t>HEIRLOOM STUDIO 1 NOIR BLACK ROBE HOOK STRHN</t>
  </si>
  <si>
    <t>PLBWHLWG1220SN</t>
  </si>
  <si>
    <t>HEIRLOOM GENESIS NERO SLIMLINE TOWEL WARMER BLACK WG1220SN</t>
  </si>
  <si>
    <t>HEIRLOOM STUDIO 1 NOIR TOWEL WARMER BLACK WS1025N</t>
  </si>
  <si>
    <t>HEIRLOOM STUDIO 1 NOIR TOWEL WARMER BLACK WS1220N</t>
  </si>
  <si>
    <t>HEIRLOOM STUDIO 1 NOIR SLIMLINE TOWEL WARMER BLACK WS1220SN</t>
  </si>
  <si>
    <t>HEIRLOOM STUDIO 1 NOIR EXTENDED TOWEL WARMER BLACK WS510EN</t>
  </si>
  <si>
    <t>HEIRLOOM STUDIO 1 NOIR TOWEL WARMER BLACK WS825N</t>
  </si>
  <si>
    <t>HEIRLOOM STUDIO 1 NOIR SLIMLINE TOWEL WARMER BLACK WS825SN</t>
  </si>
  <si>
    <t>HEIRLOOM VELOSO TOILET ROLL HOLDER  YVTRN</t>
  </si>
  <si>
    <t>PLBWHWG825D</t>
  </si>
  <si>
    <t>PLBWMN114CP</t>
  </si>
  <si>
    <t>MN TOWEL RING CP              114CP</t>
  </si>
  <si>
    <t>PLBWMN2419WH</t>
  </si>
  <si>
    <t>PLBWMN251912CP</t>
  </si>
  <si>
    <t>MN 19 X 1200MM TOWEL RAIL CP    025CP191200</t>
  </si>
  <si>
    <t>PLBWMN251912WH</t>
  </si>
  <si>
    <t>MN 19 X 1200MM TOWEL RAIL WHT    025PW191200</t>
  </si>
  <si>
    <t>PLBWMN251918CP</t>
  </si>
  <si>
    <t>MN 19 X 1800MM TOWEL RAIL CP     025CP191800</t>
  </si>
  <si>
    <t>PLBWMN251924WH</t>
  </si>
  <si>
    <t>MN 19 X 2400MM TOWEL RAIL WHT    025PW192400</t>
  </si>
  <si>
    <t>PLBWMN25199WH</t>
  </si>
  <si>
    <t>MN 19 X 900MM TOWEL RAIL WHT   025PW19900</t>
  </si>
  <si>
    <t>PLBWMN791CP</t>
  </si>
  <si>
    <t>RINNOVA CHROME SOAP HOLDER 791CP</t>
  </si>
  <si>
    <t>PLBWMN794CP</t>
  </si>
  <si>
    <t>RINNOVA CHROME TOWEL HOLD  DOUBLE HOOKS 794CP</t>
  </si>
  <si>
    <t>PLBWMN795CP600</t>
  </si>
  <si>
    <t>RINNOVA CHROME TOWEL RAIL 600MM 795CP600</t>
  </si>
  <si>
    <t>PLBWMT1890LHW</t>
  </si>
  <si>
    <t>MACTRAC BATH TRACK 1800 X 900MM WHITE LEFT HAND</t>
  </si>
  <si>
    <t>PLBWMT1890RHW</t>
  </si>
  <si>
    <t>MACTRAC BATH TRACK 1800 X 900MM WHITE RIGHT HAND</t>
  </si>
  <si>
    <t>PLBWMT9090W</t>
  </si>
  <si>
    <t>MACTRAC BATH TRACK 900 X 900MM  WHITE</t>
  </si>
  <si>
    <t>PLBWTM1800WH</t>
  </si>
  <si>
    <t>MACTRAC 1800MM STRAIGHT SHOWER TRACK COMPLETE WHITE</t>
  </si>
  <si>
    <t>CEZANNE ROUND SHOWER 1000X1000 FLAT WALL BRIGHT 1920MM</t>
  </si>
  <si>
    <t>CEZANNE ROUND SHOWER 1000X1000 MOULDED WALL BRIGHT 1920MM</t>
  </si>
  <si>
    <t>CEZANNE ROUND SHOWER 1000X1000 TILE WALL BRIGHT 1920MM</t>
  </si>
  <si>
    <t>CEZANNE ROUND SHOWER 1200X800 FLAT WALL BRIGHT 1920MM</t>
  </si>
  <si>
    <t>CEZANNE ROUND SHOWER 1200X800 MOULDED WALL BRIGHT 1920MM</t>
  </si>
  <si>
    <t>CEZANNE ROUND SHOWER 1200X800 TILE WALL BRIGHT 1920MM</t>
  </si>
  <si>
    <t>CEZANNE ROUND SHOWER 800X1200 FLAT WALL BRIGHT 1920MM</t>
  </si>
  <si>
    <t>CEZANNE ROUND SHOWER 800X1200 MOULDED WALL BRIGHT 1920MM</t>
  </si>
  <si>
    <t>CEZANNE ROUND SHOWER 900X900 FLAT WALL BRIGHT 1920MM</t>
  </si>
  <si>
    <t>CEZANNE ROUND SHOWER 900X900 MOULDED WALL BRIGHT 1920MM</t>
  </si>
  <si>
    <t>CEZANNE ROUND SHOWER 900X900 TILE WALL BRIGHT 1920MM</t>
  </si>
  <si>
    <t>CEZANNE ROUND SHOWER 1000X1000 FLAT WALL WHITE 1920MM</t>
  </si>
  <si>
    <t>CEZANNE ROUND SHOWER 1000X1000 MOULDED WALL WHITE 1920MM</t>
  </si>
  <si>
    <t>CEZANNE ROUND SHOWER 1000X1000 TILE WALL WHITE 1920MM</t>
  </si>
  <si>
    <t>CEZANNE ROUND SHOWER 1200X800 TILE WALL WHITE 1920MM</t>
  </si>
  <si>
    <t>CEZANNE ROUND SHOWER 800X1200 TILE WALL WHITE 1920MM</t>
  </si>
  <si>
    <t>CEZANNE ROUND SHOWER 900X900 FLAT WALL WHITE 1920MM</t>
  </si>
  <si>
    <t>PLC1CZ2W99RMCRX</t>
  </si>
  <si>
    <t>CEZANNE ROUND SHOWER 900X900 MOULDED WALL WHITE 1920MM</t>
  </si>
  <si>
    <t>CEZANNE ROUND SHOWER 900X900 TILE WALL WHITE 1920MM</t>
  </si>
  <si>
    <t>MILLENNIUM FLAT SHOWER 1000X1000 3 SIDED SATIN 2M</t>
  </si>
  <si>
    <t>MILLENNIUM MOULDED SHOWER 1000X1000 3 SIDED LH SATIN 2M</t>
  </si>
  <si>
    <t>MILLENNIUM MOULDED SHOWER 1000X1000 3 SIDED RH SATIN 2M</t>
  </si>
  <si>
    <t>MILLENNIUM FLAT SHOWER 1000X1000 ANGLE CORNER SATIN 2M</t>
  </si>
  <si>
    <t>MILLENNIUM MOULDED SHOWER 1000X1000 ANGLE CORNER SATIN 2M</t>
  </si>
  <si>
    <t>MILLENNIUM FLAT SHOWER 1000X1000 2 SIDED SATIN 2M</t>
  </si>
  <si>
    <t>MILLENNIUM MOULDED SHOWER 1000X1000 2 SIDED SATIN 2M</t>
  </si>
  <si>
    <t>MILLENNIUM FLAT SHOWER 1200X900 2 SIDED SATIN 2M</t>
  </si>
  <si>
    <t>MILLENNIUM MOULDED SHOWER 1200X900 2 SIDED SATIN 2M</t>
  </si>
  <si>
    <t>MILLENNIUM FLAT SHOWER 1200X900 3 SIDED SATIN 2M</t>
  </si>
  <si>
    <t>MILLENNIUM MOULDED SHOWER 1200X900 3 SIDED LH SATIN 2M</t>
  </si>
  <si>
    <t>MILLENNIUM MOULDED SHOWER 1200X900 3 SIDED RH SATIN 2M</t>
  </si>
  <si>
    <t>MILLENNIUM MOULDED SHOWER 900X1200 2 SIDED SATIN 2M</t>
  </si>
  <si>
    <t>MILLENNIUM FLAT SHOWER 900X900 3 SIDED SATIN 2M</t>
  </si>
  <si>
    <t>MILLENNIUM MOULDED SHOWER 900X900 3 SIDED LH SATIN 2M</t>
  </si>
  <si>
    <t>MILLENNIUM MOULDED SHOWER 900X900 3 SIDED RH SATIN 2M</t>
  </si>
  <si>
    <t>MILLENNIUM FLAT SHOWER 900X900 2 SIDED SATIN 2M</t>
  </si>
  <si>
    <t>MILLENNIUM MOULDED SHOWER 900X900 2 SIDED SATIN 2M</t>
  </si>
  <si>
    <t>MILLENNIUM MOULDED SHOWER 1000X1000 3 SIDED LH WHITE 2M</t>
  </si>
  <si>
    <t>MILLENNIUM MOULDED SHOWER 1000X1000 3 SIDED RH WHITE 2M</t>
  </si>
  <si>
    <t>MILLENNIUM FLAT SHOWER 1000X1000 ANGLE CORNER WHITE 2M</t>
  </si>
  <si>
    <t>MILLENNIUM MOULDED SHOWER 1000X1000 ANGLE CORNER WHITE 2M</t>
  </si>
  <si>
    <t>MILLENNIUM MOULDED SHOWER 1200X900 3 SIDED LH WHITE 2M</t>
  </si>
  <si>
    <t>MILLENNIUM MOULDED SHOWER 1200X900 3 SIDED RH WHITE 2M</t>
  </si>
  <si>
    <t>MILLENNIUM MOULDED SHOWER 900X900 3 SIDED LH WHITE 2M</t>
  </si>
  <si>
    <t>MILLENNIUM MOULDED SHOWER 900X900 3 SIDED RH WHITE 2M</t>
  </si>
  <si>
    <t>PLC1SI2S999FL9X</t>
  </si>
  <si>
    <t>PLC1SI2S99SFL9X</t>
  </si>
  <si>
    <t>PLC1SI2W111FL1X</t>
  </si>
  <si>
    <t>SIERRA 1000X1000 3 SIDED FLAT WHITE 1920MM</t>
  </si>
  <si>
    <t>SIERRA 1000X1000 3 SIDED MOULDED WHITE 1920MM</t>
  </si>
  <si>
    <t>SIERRA 1000X1000 3 SIDED TILE WHITE 1920MM</t>
  </si>
  <si>
    <t>SIERRA 1000X1000 ANGLE CORNER FLAT WHITE 1920MM</t>
  </si>
  <si>
    <t>SIERRA 1000X1000 ANGLE CORNER MOULDED WHITE 1920MM</t>
  </si>
  <si>
    <t>SIERRA 1000X1000 ANGLE CORNER TILE WHITE 1920MM</t>
  </si>
  <si>
    <t>PLC1SI2W11SFL1X</t>
  </si>
  <si>
    <t>SIERRA 1000X1000 2 SIDED FLAT WHITE 1920MM</t>
  </si>
  <si>
    <t>SIERRA 1000X1000 2 SIDED MOULDED WHITE 1920MM</t>
  </si>
  <si>
    <t>SIERRA 1000X1000 2 SIDED TILE WHITE 1920MM</t>
  </si>
  <si>
    <t>PLC1SI2W191FL9X</t>
  </si>
  <si>
    <t>SIERRA 1000X900 3 SIDED 900 DOOR 900 MOULDED WHITE 1920MM</t>
  </si>
  <si>
    <t>SIERRA 1000X900 3 SIDED 900 DOOR TILE WHITE 1920MM</t>
  </si>
  <si>
    <t>PLC1SI2W19SFL1X</t>
  </si>
  <si>
    <t>PLC1SI2W19SFL9X</t>
  </si>
  <si>
    <t>SIERRA 1000X900 2 SIDED 1000 DOOR 1000 MOULDED WHITE 1920MM</t>
  </si>
  <si>
    <t>SIERRA 1000X900 2 SIDED 900 DOOR 900 MOULDED WHITE 1920MM</t>
  </si>
  <si>
    <t>SIERRA 1000X900 2 SIDED 1000 DOOR TILE WHITE 1920MM</t>
  </si>
  <si>
    <t>SIERRA 1000X900 2 SIDED 900 DOOR TILE WHITE 1920MM</t>
  </si>
  <si>
    <t>PLC1SI2W797FL9X</t>
  </si>
  <si>
    <t>SIERRA 900X760 3 SIDED 900 DOOR FLAT WHITE 1920MM</t>
  </si>
  <si>
    <t>SIERRA 900X760 3 SIDED 900 DOOR 900 MOULDED WHITE 1920MM</t>
  </si>
  <si>
    <t>SIERRA 900X760 3 SIDED 900 DOOR TILE WHITE 1920MM</t>
  </si>
  <si>
    <t>PLC1SI2W919FL1X</t>
  </si>
  <si>
    <t>SIERRA 1000X900 3 SIDED 1000 DOOR 1000 MOULDED WHITE 1920MM</t>
  </si>
  <si>
    <t>SIERRA 1000X900 3 SIDED 1000 DOOR TILE WHITE 1920MM</t>
  </si>
  <si>
    <t>PLC1SI2W979FL7X</t>
  </si>
  <si>
    <t>SIERRA 900X760 3 SIDED 760 DOOR FLAT WHITE 1920MM</t>
  </si>
  <si>
    <t>SIERRA 900X760 3 SIDED 760 DOOR 760 MOULDED WHITE 1920MM</t>
  </si>
  <si>
    <t>SIERRA 900X760 3 SIDED 760 DOOR TILE WHITE 1920MM</t>
  </si>
  <si>
    <t>PLC1SI2W97SFL7X</t>
  </si>
  <si>
    <t>SIERRA 900X760 2 SIDED 760 DOOR FLAT WHITE 1920MM</t>
  </si>
  <si>
    <t>PLC1SI2W97SFL9X</t>
  </si>
  <si>
    <t>SIERRA 900X760 2 SIDED 900 DOOR FLAT WHITE 1920MM</t>
  </si>
  <si>
    <t>SIERRA 900X760 2 SIDED 900 DOOR 900 MOULDED WHITE 1920MM</t>
  </si>
  <si>
    <t>SIERRA 900X760 2 SIDED 760 DOOR 760 MOULDED WHITE 1920MM</t>
  </si>
  <si>
    <t>SIERRA 900X760 2 SIDED 760 DOOR TILE WHITE 1920MM</t>
  </si>
  <si>
    <t>SIERRA 900X760 2 SIDED 900 DOOR TILE WHITE 1920MM</t>
  </si>
  <si>
    <t>PLC1SI2W999FL9X</t>
  </si>
  <si>
    <t>SIERRA 900X900 3 SIDED FLAT WHITE 1920MM</t>
  </si>
  <si>
    <t>SIERRA 900X900 3 SIDED MOULDED WHITE 1920MM</t>
  </si>
  <si>
    <t>SIERRA 900X900 3 SIDED TILE WHITE 1920MM</t>
  </si>
  <si>
    <t>PLC1SI2W99CFL9X</t>
  </si>
  <si>
    <t>SIERRA 900X900 ANGLE CORNER FLAT WHITE 1920MM</t>
  </si>
  <si>
    <t>SIERRA 900X900 ANGLE CORNER MOULDED WHITE 1920MM</t>
  </si>
  <si>
    <t>SIERRA 900X900 ANGLE CORNER TILE WHITE 1920MM</t>
  </si>
  <si>
    <t>PLC1SI2W99SFL9X</t>
  </si>
  <si>
    <t>SIERRA 900X900 2 SIDED FLAT WHITE 1920MM</t>
  </si>
  <si>
    <t>SIERRA 900X900 2 SIDED MOULDED WHITE 1920MM</t>
  </si>
  <si>
    <t>SIERRA 900X900 2 SIDED TILE WHITE 1920MM</t>
  </si>
  <si>
    <t>PLC4BOL075CGF</t>
  </si>
  <si>
    <t>BOLERO VANITY F/STAND 750 CLASSIC ULTRA GLOSS WHITE</t>
  </si>
  <si>
    <t>PLC4BOL075CGW</t>
  </si>
  <si>
    <t>BOLERO VANITY W/HUNG 750 CLASSIC ULTRA GLOSS WHITE</t>
  </si>
  <si>
    <t>PLC4BOL075CMF</t>
  </si>
  <si>
    <t>BOLERO VANITY F/STAND 750 CLASSIC WHITE MELAMINE</t>
  </si>
  <si>
    <t>PLC4BOL075CMW</t>
  </si>
  <si>
    <t>BOLERO VANITY W/HUNG 750 CLASSIC WHITE MELAMINE</t>
  </si>
  <si>
    <t>PLC4BOL075DGF</t>
  </si>
  <si>
    <t>BOLERO VANITY F/STAND 750 DOUBLE DRAWER ULTRA GLOSS WHITE</t>
  </si>
  <si>
    <t>PLC4BOL075DGW</t>
  </si>
  <si>
    <t>BOLERO VANITY W/HUNG 750 DOUBLE DRAWER ULTRA GLOSS WHITE</t>
  </si>
  <si>
    <t>PLC4BOL075DMF</t>
  </si>
  <si>
    <t>BOLERO VANITY F/STAND 750 DOUBLE DRAWER WHITE MELAMINE</t>
  </si>
  <si>
    <t>PLC4BOL075DMW</t>
  </si>
  <si>
    <t>BOLERO VANITY W/HUNG 750 DOUBLE DRAWER WHITE MELAMINE</t>
  </si>
  <si>
    <t>PLC4BOL075DOG</t>
  </si>
  <si>
    <t>BOLERO VANITY 750 DRAWER OPEN ULTRA GLOSS WHITE</t>
  </si>
  <si>
    <t>PLC4BOL075DOM</t>
  </si>
  <si>
    <t>BOLERO VANITY 750 DRAWER OPEN WHITE MELAMINE</t>
  </si>
  <si>
    <t>PLC4BOL075SG</t>
  </si>
  <si>
    <t>BOLERO VANITY 750 SINGLE DRAWER ULTRA GLOSS WHITE</t>
  </si>
  <si>
    <t>PLC4BOL075SM</t>
  </si>
  <si>
    <t>BOLERO VANITY 750 SINGLE DRAWER WHITE MELAMINE</t>
  </si>
  <si>
    <t>PLC4BOL090CGF</t>
  </si>
  <si>
    <t>BOLERO VANITY F/STAND 900 CLASSIC ULTRA GLOSS WHITE</t>
  </si>
  <si>
    <t>PLC4BOL090CGW</t>
  </si>
  <si>
    <t>BOLERO VANITY W/HUNG 900 CLASSIC ULTRA GLOSS WHITE</t>
  </si>
  <si>
    <t>PLC4BOL090CMF</t>
  </si>
  <si>
    <t>BOLERO VANITY F/STAND 900 CLASSIC WHITE MELAMINE</t>
  </si>
  <si>
    <t>PLC4BOL090CMW</t>
  </si>
  <si>
    <t>BOLERO VANITY W/HUNG 900 CLASSIC WHITE MELAMINE</t>
  </si>
  <si>
    <t>PLC4BOL090DGF</t>
  </si>
  <si>
    <t>BOLERO VANITY F/STAND 900 DOUBLE DRAWER ULTRA GLOSS WHITE</t>
  </si>
  <si>
    <t>PLC4BOL090DGW</t>
  </si>
  <si>
    <t>BOLERO VANITY W/HUNG 900 DOUBLE DRAWER ULTRA GLOSS WHITE</t>
  </si>
  <si>
    <t>PLC4BOL090DMF</t>
  </si>
  <si>
    <t>BOLERO VANITY F/STAND 900 DOUBLE DRAWER WHITE MELAMINE</t>
  </si>
  <si>
    <t>PLC4BOL090DMW</t>
  </si>
  <si>
    <t>BOLERO VANITY W/HUNG 900 DOUBLE DRAWER WHITE MELAMINE</t>
  </si>
  <si>
    <t>PLC4BOL090DOG</t>
  </si>
  <si>
    <t>BOLERO VANITY 900 DRAWER OPEN ULTRA GLOSS WHITE</t>
  </si>
  <si>
    <t>PLC4BOL090DOM</t>
  </si>
  <si>
    <t>BOLERO VANITY 900 DRAWER OPEN WHITE MELAMINE</t>
  </si>
  <si>
    <t>PLC4BOL090SG</t>
  </si>
  <si>
    <t>BOLERO VANITY 900 SINGLE DRAWER ULTRA GLOSS WHITE</t>
  </si>
  <si>
    <t>PLC4BOL090SM</t>
  </si>
  <si>
    <t>BOLERO VANITY 900 SINGLE DRAWER WHITE MELAMINE</t>
  </si>
  <si>
    <t>PLC4BOL120CGF</t>
  </si>
  <si>
    <t>BOLERO VANITY F/STAND 1200 CLASSIC ULTRA GLOSS WHITE</t>
  </si>
  <si>
    <t>PLC4BOL120CGW</t>
  </si>
  <si>
    <t>BOLERO VANITY W/HUNG 1200 CLASSIC ULTRA GLOSS WHITE</t>
  </si>
  <si>
    <t>PLC4BOL120CMF</t>
  </si>
  <si>
    <t>BOLERO VANITY F/STAND 1200 CLASSIC WHITE MELAMINE</t>
  </si>
  <si>
    <t>PLC4BOL120CMW</t>
  </si>
  <si>
    <t>BOLERO VANITY W/HUNG 1200 CLASSIC WHITE MELAMINE</t>
  </si>
  <si>
    <t>PLC4BOL120DGF</t>
  </si>
  <si>
    <t>BOLERO VANITY F/STAND 1200 DOUBLE DRAWER ULTRA GLOSS WHITE</t>
  </si>
  <si>
    <t>PLC4BOL120DGW</t>
  </si>
  <si>
    <t>BOLERO VANITY W/HUNG 1200 DOUBLE DRAWER ULTRA GLOSS WHITE</t>
  </si>
  <si>
    <t>PLC4BOL120DMF</t>
  </si>
  <si>
    <t>BOLERO VANITY F/STAND 1200 DOUBLE DRAWER WHITE MELAMINE</t>
  </si>
  <si>
    <t>PLC4BOL120DMW</t>
  </si>
  <si>
    <t>BOLERO VANITY W/HUNG 1200 DOUBLE DRAWER WHITE MELAMINE</t>
  </si>
  <si>
    <t>PLC4BOL120DOG</t>
  </si>
  <si>
    <t>BOLERO VANITY 1200 DRAWER OPEN ULTRA GLOSS WHITE</t>
  </si>
  <si>
    <t>PLC4BOL120DOM</t>
  </si>
  <si>
    <t>BOLERO VANITY 1200 DRAWER OPEN WHITE MELAMINE</t>
  </si>
  <si>
    <t>PLC4BOL120SG</t>
  </si>
  <si>
    <t>BOLERO VANITY 1200 SINGLE DRAWER ULTRA GLOSS WHITE</t>
  </si>
  <si>
    <t>PLC4BOL120SM</t>
  </si>
  <si>
    <t>BOLERO VANITY 1200 SINGLE DRAWER WHITE MELAMINE</t>
  </si>
  <si>
    <t>PLC4BOL15DCGF</t>
  </si>
  <si>
    <t>BOLERO VANITY F/STAND 1500 DBL BOWL CLASSIC ULTRA GLOSS WHTE</t>
  </si>
  <si>
    <t>PLC4BOL15DCGW</t>
  </si>
  <si>
    <t>BOLERO VANITY W/HUNG 1500 DBL BOWL CLASSIC ULTRA GLOSS WHITE</t>
  </si>
  <si>
    <t>PLC4BOL15DCMF</t>
  </si>
  <si>
    <t>BOLERO VANITY F/STAND 1500 DBL BOWL CLASSIC WHITE MELAMINE</t>
  </si>
  <si>
    <t>PLC4BOL15DCMW</t>
  </si>
  <si>
    <t>BOLERO VANITY W/HUNG 1500 DBL BOWL CLASSIC WHITE MELAMINE</t>
  </si>
  <si>
    <t>PLC4BOL15DDGF</t>
  </si>
  <si>
    <t>BOLERO VANITY F/STAND 1500 DBL BOWL DBL DRAWER UL/GLOSS WHTE</t>
  </si>
  <si>
    <t>PLC4BOL15DDGW</t>
  </si>
  <si>
    <t>BOLERO VANITY W/HUNG 1500 DBL BOWL DBL DRAWER UL/GLOSS WHITE</t>
  </si>
  <si>
    <t>PLC4BOL15DDMF</t>
  </si>
  <si>
    <t>BOLERO VANITY F/STAND 1500 DBL BOWL DBL DRAWER WHTE MELAMINE</t>
  </si>
  <si>
    <t>PLC4BOL15DDMW</t>
  </si>
  <si>
    <t>BOLERO VANITY W/HUNG 1500 DBL BOWL DBL DRAWER WHITE MELAMINE</t>
  </si>
  <si>
    <t>PLC4BOL15DSG</t>
  </si>
  <si>
    <t>BOLERO VANITY 1500 DOUBLE BOWL SINGLE DRAWER UL/GLOSS WHITE</t>
  </si>
  <si>
    <t>PLC4BOL15DSM</t>
  </si>
  <si>
    <t>BOLERO VANITY 1500 DOUBLE BOWL SINGLE DRAWER WHITE MELAMINE</t>
  </si>
  <si>
    <t>PLC4BSL075CGF</t>
  </si>
  <si>
    <t>BOLERO VANITY F/STAND SLIM 750 CLASSIC ULTRA GLOSS WHITE</t>
  </si>
  <si>
    <t>PLC4BSL075CGW</t>
  </si>
  <si>
    <t>BOLERO VANITY W/HUNG SLIM 750 CLASSIC ULTRA GLOSS WHITE</t>
  </si>
  <si>
    <t>PLC4BSL075CMF</t>
  </si>
  <si>
    <t>BOLERO VANITY F/STAND SLIM 750 CLASSIC WHITE MELAMINE</t>
  </si>
  <si>
    <t>PLC4BSL075CMW</t>
  </si>
  <si>
    <t>BOLERO VANITY W/HUNG SLIM 750 CLASSIC WHITE MELAMINE</t>
  </si>
  <si>
    <t>PLC4BSL075SG</t>
  </si>
  <si>
    <t>BOLERO VANITY SLIM 750 SINGLE DRAWER ULTRA GLOSS WHITE</t>
  </si>
  <si>
    <t>PLC4BSL075SM</t>
  </si>
  <si>
    <t>BOLERO VANITY SLIM 750 SINGLE DRAWER WHITE MELAMINE</t>
  </si>
  <si>
    <t>PLC4BSL090CGF</t>
  </si>
  <si>
    <t>BOLERO VANITY F/STAND SLIM 900 CLASSIC ULTRA GLOSS WHITE</t>
  </si>
  <si>
    <t>PLC4BSL090CGW</t>
  </si>
  <si>
    <t>BOLERO VANITY W/HUNG SLIM 900 CLASSIC ULTRA GLOSS WHITE</t>
  </si>
  <si>
    <t>PLC4BSL090CMF</t>
  </si>
  <si>
    <t>BOLERO VANITY F/STAND SLIM 900 CLASSIC WHITE MELAMINE</t>
  </si>
  <si>
    <t>PLC4BSL090CMW</t>
  </si>
  <si>
    <t>BOLERO VANITY W/HUNG SLIM 900 CLASSIC WHITE MELAMINE</t>
  </si>
  <si>
    <t>PLC4BSL090SG</t>
  </si>
  <si>
    <t>BOLERO VANITY SLIM 900 SINGLE DRAWER ULTRA GLOSS WHITE</t>
  </si>
  <si>
    <t>PLC4BSL090SM</t>
  </si>
  <si>
    <t>BOLERO VANITY SLIM 900 SINGLE DRAWER WHITE MELAMINE</t>
  </si>
  <si>
    <t>CASHMERE VANITY F/STAND 600 CLASSIC ULTRA GLOSS WHITE</t>
  </si>
  <si>
    <t>PLC4CAS060CGW</t>
  </si>
  <si>
    <t>CASHMERE VANITY W/HUNG 600 CLASSIC ULTRA GLOSS WHITE</t>
  </si>
  <si>
    <t>PLC4CAS060CMF</t>
  </si>
  <si>
    <t>CASHMERE VANITY F/STAND 600 CLASSIC WHITE MELAMINE</t>
  </si>
  <si>
    <t>CASHMERE VANITY W/HUNG 600 CLASSIC WHITE MELAMINE</t>
  </si>
  <si>
    <t>CASHMERE VANITY F/STAND 600 DOUBLE DRAWER ULTRA GLOSS WHITE</t>
  </si>
  <si>
    <t>PLC4CAS060DGW</t>
  </si>
  <si>
    <t>CASHMERE VANITY W/HUNG 600 DOUBLE DRAWER ULTRA GLOSS WHITE</t>
  </si>
  <si>
    <t>PLC4CAS060DMF</t>
  </si>
  <si>
    <t>CASHMERE VANITY F/STAND 600 DOUBLE DRAWER WHITE MELAMINE</t>
  </si>
  <si>
    <t>CASHMERE VANITY W/HUNG 600 DOUBLE DRAWER WHITE MELAMINE</t>
  </si>
  <si>
    <t>CASHMERE VANITY 600 DRAWER OPEN ULTRA GLOSS WHITE</t>
  </si>
  <si>
    <t>PLC4CAS060DOM</t>
  </si>
  <si>
    <t>CASHMERE VANITY 600 DRAWER OPEN WHITE MELAMINE</t>
  </si>
  <si>
    <t>PLC4CAS060OG</t>
  </si>
  <si>
    <t>CASHMERE VANITY CLASSIC 600 OPEN ULTRA GLOSS WHITE</t>
  </si>
  <si>
    <t>CASHMERE VANITY CLASSIC 600 OPEN WHITE MELAMINE</t>
  </si>
  <si>
    <t>CASHMERE VANITY 600 SINGLE DRAWER ULTRA GLOSS WHITE</t>
  </si>
  <si>
    <t>PLC4CAS060SM</t>
  </si>
  <si>
    <t>CASHMERE VANITY 600 SINGLE DRAWER WHITE MELAMINE</t>
  </si>
  <si>
    <t>PLC4CAS075CGF</t>
  </si>
  <si>
    <t>CASHMERE VANITY F/STAND 750 CLASSIC ULTRA GLOSS WHITE</t>
  </si>
  <si>
    <t>CASHMERE VANITY W/HUNG 750 CLASSIC ULTRA GLOSS WHITE</t>
  </si>
  <si>
    <t>PLC4CAS075CMF</t>
  </si>
  <si>
    <t>CASHMERE VANITY F/STAND 750 CLASSIC WHITE MELAMINE</t>
  </si>
  <si>
    <t>PLC4CAS075CMW</t>
  </si>
  <si>
    <t>CASHMERE VANITY W/HUNG 750 CLASSIC WHITE MELAMINE</t>
  </si>
  <si>
    <t>PLC4CAS075DGF</t>
  </si>
  <si>
    <t>CASHMERE VANITY F/STAND 750 DOUBLE DRAWER ULTRA GLOSS WHITE</t>
  </si>
  <si>
    <t>CASHMERE VANITY W/HUNG 750 DOUBLE DRAWER ULTRA GLOSS WHITE</t>
  </si>
  <si>
    <t>CASHMERE VANITY F/STAND 750 DOUBLE DRAWER WHITE MELAMINE</t>
  </si>
  <si>
    <t>PLC4CAS075DMW</t>
  </si>
  <si>
    <t>CASHMERE VANITY W/HUNG 750 DOUBLE DRAWER WHITE MELAMINE</t>
  </si>
  <si>
    <t>PLC4CAS075DOG</t>
  </si>
  <si>
    <t>CASHMERE VANITY 750 DRAWER OPEN ULTRA GLOSS WHITE 4CAS075DOG</t>
  </si>
  <si>
    <t>CASHMERE VANITY 750 DRAWER OPEN WHITE MELAMINE 4CAS075DOM</t>
  </si>
  <si>
    <t>CASHMERE VANITY CLASSIC 750 OPEN ULTRA GLOSS WHITE</t>
  </si>
  <si>
    <t>PLC4CAS075OM</t>
  </si>
  <si>
    <t>CASHMERE VANITY CLASSIC 750 OPEN WHITE MELAMINE</t>
  </si>
  <si>
    <t>PLC4CAS075SG</t>
  </si>
  <si>
    <t>CASHMERE VANITY 750 SINGLE DRAWER ULTRA GLOSS WHITE</t>
  </si>
  <si>
    <t>CASHMERE VANITY 750 SINGLE DRAWER WHITE MELAMINE</t>
  </si>
  <si>
    <t>CASHMERE VANITY F/STAND 900 CLASSIC ULTRA GLOSS WHITE</t>
  </si>
  <si>
    <t>PLC4CAS090CGW</t>
  </si>
  <si>
    <t>CASHMERE VANITY W/HUNG 900 CLASSIC ULTRA GLOSS WHITE</t>
  </si>
  <si>
    <t>PLC4CAS090CMF</t>
  </si>
  <si>
    <t>CASHMERE VANITY F/STAND 900 CLASSIC WHITE MELAMINE</t>
  </si>
  <si>
    <t>CASHMERE VANITY W/HUNG 900 CLASSIC WHITE MELAMINE</t>
  </si>
  <si>
    <t>CASHMERE VANITY F/STAND 900 DOUBLE DRAWER ULTRA GLOSS WHITE</t>
  </si>
  <si>
    <t>PLC4CAS090DGW</t>
  </si>
  <si>
    <t>CASHMERE VANITY W/HUNG 900 DOUBLE DRAWER ULTRA GLOSS WHITE</t>
  </si>
  <si>
    <t>PLC4CAS090DMF</t>
  </si>
  <si>
    <t>CASHMERE VANITY F/STAND 900 DOUBLE DRAWER WHITE MELAMINE</t>
  </si>
  <si>
    <t>CASHMERE VANITY W/HUNG 900 DOUBLE DRAWER WHITE MELAMINE</t>
  </si>
  <si>
    <t>CASHMERE VANITY 900 DRAWER OPEN ULTRA GLOSS WHITE</t>
  </si>
  <si>
    <t>PLC4CAS090DOM</t>
  </si>
  <si>
    <t>CASHMERE VANITY 900 DRAWER OPEN WHITE MELAMINE</t>
  </si>
  <si>
    <t>PLC4CAS090OG</t>
  </si>
  <si>
    <t>CASHMERE VANITY CLASSIC 900 OPEN ULTRA GLOSS WHITE</t>
  </si>
  <si>
    <t>CASHMERE VANITY CLASSIC 900 OPEN WHITE MELAMINE</t>
  </si>
  <si>
    <t>CASHMERE VANITY 900 SINGLE DRAWER ULTRA GLOSS WHITE</t>
  </si>
  <si>
    <t>PLC4CAS090SM</t>
  </si>
  <si>
    <t>CASHMERE VANITY 900 SINGLE DRAWER WHITE MELAMINE</t>
  </si>
  <si>
    <t>PLC4CAS120CGF</t>
  </si>
  <si>
    <t>CASHMERE VANITY F/STAND 1200 CLASSIC ULTRA GLOSS WHITE</t>
  </si>
  <si>
    <t>CASHMERE VANITY W/HUNG 1200 CLASSIC ULTRA GLOSS WHITE</t>
  </si>
  <si>
    <t>PLC4CAS120CMF</t>
  </si>
  <si>
    <t>PLC4CAS120CMW</t>
  </si>
  <si>
    <t>CASHMERE VANITY W/HUNG 1200 CLASSIC WHITE MELAMINE</t>
  </si>
  <si>
    <t>PLC4CAS120DGF</t>
  </si>
  <si>
    <t>CASHMERE VANITY F/STAND 1200 DOUBLE DRAWER ULTRA GLOSS WHITE</t>
  </si>
  <si>
    <t>CASHMERE VANITY W/HUNG 1200 DOUBLE DRAWER ULTRA GLOSS WHITE</t>
  </si>
  <si>
    <t>PLC4CAS120DMF</t>
  </si>
  <si>
    <t>CASHMERE VANITY F/STAND 1200 DOUBLE DRAWER WHITE MELAMINE</t>
  </si>
  <si>
    <t>PLC4CAS120DMW</t>
  </si>
  <si>
    <t>CASHMERE VANITY W/HUNG 1200 DOUBLE DRAWER WHITE MELAMINE</t>
  </si>
  <si>
    <t>PLC4CAS120DOG</t>
  </si>
  <si>
    <t>CASHMERE VANITY 1200 DRAWER OPEN ULTRA GLOSS WHITE</t>
  </si>
  <si>
    <t>CASHMERE VANITY 1200 DRAWER OPEN WHITE MELAMINE</t>
  </si>
  <si>
    <t>PLC4CAS120OG</t>
  </si>
  <si>
    <t>CASHMERE VANITY CLASSIC 1200 OPEN ULTRA GLOSS WHITE</t>
  </si>
  <si>
    <t>PLC4CAS120OM</t>
  </si>
  <si>
    <t>CASHMERE VANITY CLASSIC 1200 OPEN WHITE MELAMINE</t>
  </si>
  <si>
    <t>PLC4CAS120SG</t>
  </si>
  <si>
    <t>CASHMERE VANITY 1200 SINGLE DRAWER ULTRA GLOSS WHITE</t>
  </si>
  <si>
    <t>CASHMERE VANITY 1200 SINGLE DRAWER WHITE MELAMINE</t>
  </si>
  <si>
    <t>PLC4CAS12DCGF</t>
  </si>
  <si>
    <t>CASHMERE VANITY F/STAND 1200 DB CLASSIC ULTRA GLOSS WHITE</t>
  </si>
  <si>
    <t>PLC4CAS12DCGW</t>
  </si>
  <si>
    <t>CASHMERE VANITY W/HUNG 1200 DB CLASSIC ULTRA GLOSS WHITE</t>
  </si>
  <si>
    <t>PLC4CAS12DCMF</t>
  </si>
  <si>
    <t>CASHMERE VANITY F/STAND 1200 DB CLASSIC WHITE MELAMINE</t>
  </si>
  <si>
    <t>CASHMERE VANITY W/HUNG 1200 DB CLASSIC WHITE MELAMINE</t>
  </si>
  <si>
    <t>PLC4CAS12DDGF</t>
  </si>
  <si>
    <t>CASHMERE VANITY F/STAND 1200 D/BOWL DB/DRAWER ULTRA GLOSS WH</t>
  </si>
  <si>
    <t>PLC4CAS12DDGW</t>
  </si>
  <si>
    <t>CASHMERE VANITY W/HUNG 1200 D/BOWL DBL DRAWER ULTRA GLOSS WH</t>
  </si>
  <si>
    <t>PLC4CAS12DDMF</t>
  </si>
  <si>
    <t>CASHMERE VANITY F/STAND 1200 D/BOWL DB/DRAWER WHITE MELAMINE</t>
  </si>
  <si>
    <t>CASHMERE VANITY W/HUNG 1200 D/BOWL DBL DRAWER WHITE MELAMINE</t>
  </si>
  <si>
    <t>PLC4CAS12DDOG</t>
  </si>
  <si>
    <t>CASHMERE VANITY 1200 DBL BOWL DRAWER OPEN ULTRA GLOSS WHITE</t>
  </si>
  <si>
    <t>PLC4CAS12DDOM</t>
  </si>
  <si>
    <t>CASHMERE VANITY 1200 DBL BOWL DRAWER OPEN WHITE MELAMINE</t>
  </si>
  <si>
    <t>PLC4CAS12DOG</t>
  </si>
  <si>
    <t>CASHMERE VANITY CLASSIC 1200 DBL BOWL OPEN ULTRA GLOSS WHITE</t>
  </si>
  <si>
    <t>CASHMERE VANITY CLASSIC 1200 DOUBLE BOWL OPEN WHITE MELAMINE</t>
  </si>
  <si>
    <t>PLC4CAS12DSG</t>
  </si>
  <si>
    <t>CASHMERE VANITY 1200 DBL BOWL SNGL DRAWER ULTRA GLOSS WHITE</t>
  </si>
  <si>
    <t>PLC4CAS12DSM</t>
  </si>
  <si>
    <t>CASHMERE VANITY 1200 DBL BOWL SINGLE DRAWER WHITE MELAMINE</t>
  </si>
  <si>
    <t>PLC4CAS15DCGF</t>
  </si>
  <si>
    <t>CASHMERE VANITY F/STAND 1500 DB CLASSIC ULTRA GLOSS WHITE</t>
  </si>
  <si>
    <t>CASHMERE VANITY W/HUNG 1500 DB CLASSIC ULTRA GLOSS WHITE</t>
  </si>
  <si>
    <t>PLC4CAS15DCMF</t>
  </si>
  <si>
    <t>CASHMERE VANITY F/STAND 1500 DB CLASSIC WHITE MELAMINE</t>
  </si>
  <si>
    <t>PLC4CAS15DCMW</t>
  </si>
  <si>
    <t>CASHMERE VANITY W/HUNG 1500 DB CLASSIC WHITE MELAMINE</t>
  </si>
  <si>
    <t>PLC4CAS15DDGF</t>
  </si>
  <si>
    <t>CASHMERE VANITY F/STAND 1500 D/BOWL DB/DRAWER ULTRA GLOSS WH</t>
  </si>
  <si>
    <t>CASHMERE VANITY W/HUNG 1500 D/BOWL DB/DRAWER ULTRA GLOSS WH</t>
  </si>
  <si>
    <t>PLC4CAS15DDMF</t>
  </si>
  <si>
    <t>CASHMERE VANITY F/STAND 1500 D/BOWL DB/DRAWER WHITE MELAMINE</t>
  </si>
  <si>
    <t>PLC4CAS15DDMW</t>
  </si>
  <si>
    <t>CASHMERE VANITY W/HUNG 1500 D/BOWL DBL DRAWER WHITE MELAMINE</t>
  </si>
  <si>
    <t>PLC4CAS15DSG</t>
  </si>
  <si>
    <t>CASHMERE VANITY 1500 DBL BOWL SNGL DRAWER ULTRA GLOSS WHITE</t>
  </si>
  <si>
    <t>CASHMERE VANITY 1500 DBL BOWL SINGLE DRAWER WHITE MELAMINE</t>
  </si>
  <si>
    <t>PLC4CSL060CGF</t>
  </si>
  <si>
    <t>CASHMERE VANITY F/STAND SLIM 600 CLASSIC ULTRA GLOSS WHITE</t>
  </si>
  <si>
    <t>PLC4CSL060CGW</t>
  </si>
  <si>
    <t>CASHMERE VANITY W/HUNG SLIM 600 CLASSIC ULTRA GLOSS WHITE</t>
  </si>
  <si>
    <t>PLC4CSL060CMF</t>
  </si>
  <si>
    <t>CASHMERE VANITY F/STAND SLIM 600 CLASSIC WHITE MELAMINE</t>
  </si>
  <si>
    <t>CASHMERE VANITY W/HUNG SLIM 600 CLASSIC WHITE MELAMINE</t>
  </si>
  <si>
    <t>PLC4CSL060DGF</t>
  </si>
  <si>
    <t>CASHMERE VANITY F/STAND SLIM 600 DBL DRAWER ULTRA GLOSS WHT</t>
  </si>
  <si>
    <t>PLC4CSL060DGW</t>
  </si>
  <si>
    <t>CASHMERE VANITY W/HUNG SLIM 600 DBL DRAWER ULTRA GLOSS WHITE</t>
  </si>
  <si>
    <t>PLC4CSL060DMF</t>
  </si>
  <si>
    <t>CASHMERE VANITY F/STAND SLIM 600 DBL DRAWER WHITE MELAMINE</t>
  </si>
  <si>
    <t>CASHMERE VANITY W/HUNG SLIM 600 DBL DRAWER WHITE MELAMINE</t>
  </si>
  <si>
    <t>PLC4CSL060DOG</t>
  </si>
  <si>
    <t>CASHMERE VANITY SLIM 600 DRAWER OPEN ULTRA GLOSS WHITE</t>
  </si>
  <si>
    <t>PLC4CSL060DOM</t>
  </si>
  <si>
    <t>CASHMERE VANITY SLIM 600 DRAWER OPEN WHITE MELAMINE</t>
  </si>
  <si>
    <t>PLC4CSL060OG</t>
  </si>
  <si>
    <t>CASHMERE VANITY SLIM CLASSIC 600 OPEN WHITE MELAMINE</t>
  </si>
  <si>
    <t>PLC4CSL060SG</t>
  </si>
  <si>
    <t>CASHMERE VANITY SLIM 600 SINGLE DRAWER ULTRA GLOSS WHITE</t>
  </si>
  <si>
    <t>PLC4CSL060SM</t>
  </si>
  <si>
    <t>CASHMERE VANITY SLIM 600 SINGLE DRAWER WHITE MELAMINE</t>
  </si>
  <si>
    <t>PLC4CSL075CGF</t>
  </si>
  <si>
    <t>CASHMERE VANITY F/STAND SLIM 750 CLASSIC ULTRA GLOSS WHITE</t>
  </si>
  <si>
    <t>CASHMERE VANITY W/HUNG SLIM 750 CLASSIC ULTRA GLOSS WHITE</t>
  </si>
  <si>
    <t>PLC4CSL075CMF</t>
  </si>
  <si>
    <t>CASHMERE VANITY F/STAND SLIM 750 CLASSIC WHITE MELAMINE</t>
  </si>
  <si>
    <t>PLC4CSL075CMW</t>
  </si>
  <si>
    <t>CASHMERE VANITY W/HUNG SLIM 750 CLASSIC WHITE MELAMINE</t>
  </si>
  <si>
    <t>PLC4CSL075DGF</t>
  </si>
  <si>
    <t>CASHMERE VANITY F/STAND SLIM 750 DBL DRAWER ULTRA GLOSS WHT</t>
  </si>
  <si>
    <t>CASHMERE VANITY W/HUNG SLIM 750 DBL DRAWER ULTRA GLOSS WHITE</t>
  </si>
  <si>
    <t>PLC4CSL075DMF</t>
  </si>
  <si>
    <t>CASHMERE VANITY F/STAND SLIM 750 DBL DRAWER WHITE MELAMINE</t>
  </si>
  <si>
    <t>PLC4CSL075DMW</t>
  </si>
  <si>
    <t>CASHMERE VANITY W/HUNG SLIM 750 DBL DRWR WHITE MELAMINE</t>
  </si>
  <si>
    <t>PLC4CSL075DOG</t>
  </si>
  <si>
    <t>CASHMERE VANITY SLIM 750 DRAWER OPEN ULTRA GLOSS WHITE</t>
  </si>
  <si>
    <t>CASHMERE VANITY SLIM 750 DRAWER OPEN WHITE MELAMINE</t>
  </si>
  <si>
    <t>PLC4CSL075OG</t>
  </si>
  <si>
    <t>CASHMERE VANITY SLIM CLASSIC 750 OPEN ULTRA GLOSS WHITE</t>
  </si>
  <si>
    <t>PLC4CSL075OM</t>
  </si>
  <si>
    <t>CASHMERE VANITY SLIM CLASSIC 750 OPEN WHITE MELAMINE</t>
  </si>
  <si>
    <t>PLC4CSL075SG</t>
  </si>
  <si>
    <t>CASHMERE VANITY SLIM 750 SINGLE DRAWER ULTRA GLOSS WHITE</t>
  </si>
  <si>
    <t>CASHMERE VANITY SLIM 750 SINGLE DRAWER WHITE MELAMINE</t>
  </si>
  <si>
    <t>PLC4CSL090CGF</t>
  </si>
  <si>
    <t>CASHMERE VANITY F/STAND SLIM 900 CLASSIC ULTRA GLOSS WHITE</t>
  </si>
  <si>
    <t>PLC4CSL090CGW</t>
  </si>
  <si>
    <t>CASHMERE VANITY W/HUNG SLIM 900 CLASSIC ULTRA GLOSS WHITE</t>
  </si>
  <si>
    <t>PLC4CSL090CMF</t>
  </si>
  <si>
    <t>CASHMERE VANITY F/STAND SLIM 900 CLASSIC WHITE MELAMINE</t>
  </si>
  <si>
    <t>CASHMERE VANITY W/HUNG SLIM 900 CLASSIC WHITE MELAMINE</t>
  </si>
  <si>
    <t>PLC4CSL090DGF</t>
  </si>
  <si>
    <t>CASHMERE VANITY F/STAND SLIM 900 DBL DRAWER ULTRA GLOSS WHT</t>
  </si>
  <si>
    <t>PLC4CSL090DGW</t>
  </si>
  <si>
    <t>CASHMERE VANITY W/HUNG SLIM 900 DBL DRAWER ULTRA GLOSS WHITE</t>
  </si>
  <si>
    <t>PLC4CSL090DMF</t>
  </si>
  <si>
    <t>CASHMERE VANITY F/STAND SLIM 900 DBL DRAWER WHITE MELAMINE</t>
  </si>
  <si>
    <t>CASHMERE VANITY W/HUNG SLIM 900 DBL DRWR WHITE MELAMINE</t>
  </si>
  <si>
    <t>PLC4CSL090DOG</t>
  </si>
  <si>
    <t>CASHMERE VANITY SLIM 900 DRAWER OPEN ULTRA GLOSS WHITE</t>
  </si>
  <si>
    <t>PLC4CSL090DOM</t>
  </si>
  <si>
    <t>CASHMERE VANITY SLIM 900 DRAWER OPEN WHITE MELAMINE</t>
  </si>
  <si>
    <t>PLC4CSL090OG</t>
  </si>
  <si>
    <t>CASHMERE VANITY SLIM CLASSIC 900 OPEN ULTRA GLOSS WHITE</t>
  </si>
  <si>
    <t>CASHMERE VANITY SLIM CLASSIC 900 OPEN WHITE MELAMINE</t>
  </si>
  <si>
    <t>PLC4CSL090SG</t>
  </si>
  <si>
    <t>CASHMERE VANITY SLIM 900 SINGLE DRAWER ULTRA GLOSS WHITE</t>
  </si>
  <si>
    <t>PLC4CSL090SM</t>
  </si>
  <si>
    <t>CASHMERE VANITY SLIM 900 SINGLE DRAWER WHITE MELAMINE</t>
  </si>
  <si>
    <t>PLC4MIM050ZGF</t>
  </si>
  <si>
    <t>MIMAS HAND BASIN F/STAND 500 ULTRA GLOSS WHITE</t>
  </si>
  <si>
    <t>PLC4MIM050ZGW</t>
  </si>
  <si>
    <t>MIMAS HAND BASIN W/HUNG 500 ULTRA GLOSS WHITE</t>
  </si>
  <si>
    <t>PLC4MIM050ZMF</t>
  </si>
  <si>
    <t>MIMAS HAND BASIN F/STAND 500 WHITE MELAMINE</t>
  </si>
  <si>
    <t>PLC4MIM050ZMW</t>
  </si>
  <si>
    <t>MIMAS HAND BASIN W/HUNG 500 WHITE MELAMINE</t>
  </si>
  <si>
    <t>NIKAU HAND BASIN W/HUNG 400 ULTRA GLOSS WHITE</t>
  </si>
  <si>
    <t>NIKAU HAND BASIN F/STAND 500 ULTRA GLOSS WHITE</t>
  </si>
  <si>
    <t>NIKAU HAND BASIN W/HUNG 500 ULTRA GLOSS WHITE</t>
  </si>
  <si>
    <t>PLC4NOR075CGF</t>
  </si>
  <si>
    <t>NORFOLK VANITY F/STAND 750 CLASSIC ULTRA GLOSS WHITE</t>
  </si>
  <si>
    <t>PLC4NOR075CGW</t>
  </si>
  <si>
    <t>NORFOLK VANITY W/HUNG 750 CLASSIC ULTRA GLOSS WHITE</t>
  </si>
  <si>
    <t>PLC4NOR090CGF</t>
  </si>
  <si>
    <t>NORFOLK VANITY F/STAND 900 CLASSIC ULTRA GLOSS WHITE</t>
  </si>
  <si>
    <t>PLC4NOR090CGW</t>
  </si>
  <si>
    <t>NORFOLK VANITY W/HUNG 900 CLASSIC ULTRA GLOSS WHITE</t>
  </si>
  <si>
    <t>PLC4NOR120CGF</t>
  </si>
  <si>
    <t>NORFOLK VANITY F/STAND 1200 CLASSIC ULTRA GLOSS WHITE</t>
  </si>
  <si>
    <t>PLC4NOR120CGW</t>
  </si>
  <si>
    <t>NORFOLK VANITY W/HUNG 1200 CLASSIC ULTRA GLOSS WHITE</t>
  </si>
  <si>
    <t>PLC4RAG075CGF</t>
  </si>
  <si>
    <t>RAGLAN VANITY F/STAND 750 CLASSIC ULTRA GLOSS WHITE</t>
  </si>
  <si>
    <t>PLC4RAG075CGW</t>
  </si>
  <si>
    <t>RAGLAN VANITY W/HUNG 750 CLASSIC ULTRA GLOSS WHITE</t>
  </si>
  <si>
    <t>PLC4RAG075CMF</t>
  </si>
  <si>
    <t>PLC4RAG075CMW</t>
  </si>
  <si>
    <t>RAGLAN VANITY W/HUNG 750 CLASSIC WHITE MELAMINE</t>
  </si>
  <si>
    <t>PLC4RAG075DGF</t>
  </si>
  <si>
    <t>RAGLAN VANITY F/STAND 750 DOUBLE DRAWER ULTRA GLOSS WHITE</t>
  </si>
  <si>
    <t>PLC4RAG075DGW</t>
  </si>
  <si>
    <t>RAGLAN VANITY W/HUNG 750 DOUBLE DRAWER ULTRA GLOSS WHITE</t>
  </si>
  <si>
    <t>PLC4RAG075DMF</t>
  </si>
  <si>
    <t>RAGLAN VANITY F/STAND 750 DOUBLE DRAWER WHITE MELAMINE</t>
  </si>
  <si>
    <t>PLC4RAG075DMW</t>
  </si>
  <si>
    <t>RAGLAN VANITY W/HUNG 750 DOUBLE DRAWER WHITE MELAMINE</t>
  </si>
  <si>
    <t>PLC4RAG075SG</t>
  </si>
  <si>
    <t>RAGLAN VANITY 750 SINGLE DRAWER ULTRA GLOSS WHITE</t>
  </si>
  <si>
    <t>PLC4RAG075SM</t>
  </si>
  <si>
    <t>RAGLAN VANITY 750 SINGLE DRAWER WHITE MELAMINE</t>
  </si>
  <si>
    <t>PLC4RAG090CGF</t>
  </si>
  <si>
    <t>RAGLAN VANITY F/STAND 900 CLASSIC ULTRA GLOSS WHITE</t>
  </si>
  <si>
    <t>PLC4RAG090CGW</t>
  </si>
  <si>
    <t>RAGLAN VANITY W/HUNG 900 CLASSIC ULTRA GLOSS WHITE</t>
  </si>
  <si>
    <t>PLC4RAG090CMF</t>
  </si>
  <si>
    <t>RAGLAN VANITY F/STAND 900 CLASSIC WHITE MELAMINE</t>
  </si>
  <si>
    <t>PLC4RAG090CMW</t>
  </si>
  <si>
    <t>RAGLAN VANITY W/HUNG 900 CLASSIC WHITE MELAMINE</t>
  </si>
  <si>
    <t>PLC4RAG090DGF</t>
  </si>
  <si>
    <t>RAGLAN VANITY F/STAND 900 DOUBLE DRAWER ULTRA GLOSS WHITE</t>
  </si>
  <si>
    <t>PLC4RAG090DGW</t>
  </si>
  <si>
    <t>RAGLAN VANITY W/HUNG 900 DOUBLE DRAWER ULTRA GLOSS WHITE</t>
  </si>
  <si>
    <t>PLC4RAG090DMF</t>
  </si>
  <si>
    <t>RAGLAN VANITY F/STAND 900 DOUBLE DRAWER WHITE MELAMINE</t>
  </si>
  <si>
    <t>PLC4RAG090DMW</t>
  </si>
  <si>
    <t>RAGLAN VANITY W/HUNG 900 DOUBLE DRAWER WHITE MELAMINE</t>
  </si>
  <si>
    <t>PLC4RAG090SG</t>
  </si>
  <si>
    <t>RAGLAN VANITY 900 SINGLE DRAWER ULTRA GLOSS WHITE</t>
  </si>
  <si>
    <t>PLC4RAG090SM</t>
  </si>
  <si>
    <t>RAGLAN VANITY 900 SINGLE DRAWER WHITE MELAMINE</t>
  </si>
  <si>
    <t>PLC4RAG120CGF</t>
  </si>
  <si>
    <t>RAGLAN VANITY F/STAND 1200 CLASSIC ULTRA GLOSS WHITE</t>
  </si>
  <si>
    <t>PLC4RAG120CGW</t>
  </si>
  <si>
    <t>RAGLAN VANITY W/HUNG 1200 CLASSIC ULTRA GLOSS WHITE</t>
  </si>
  <si>
    <t>PLC4RAG120CMF</t>
  </si>
  <si>
    <t>RAGLAN VANITY F/STAND 1200 CLASSIC WHITE MELAMINE</t>
  </si>
  <si>
    <t>PLC4RAG120CMW</t>
  </si>
  <si>
    <t>RAGLAN VANITY W/HUNG 1200 CLASSIC WHITE MELAMINE</t>
  </si>
  <si>
    <t>PLC4RAG120DGF</t>
  </si>
  <si>
    <t>RAGLAN VANITY F/STAND 1200 DOUBLE DRAWER ULTRA GLOSS WHITE</t>
  </si>
  <si>
    <t>PLC4RAG120DGW</t>
  </si>
  <si>
    <t>RAGLAN VANITY W/HUNG 1200 DOUBLE DRAWER ULTRA GLOSS WHITE</t>
  </si>
  <si>
    <t>PLC4RAG120DMF</t>
  </si>
  <si>
    <t>RAGLAN VANITY F/STAND 1200 DOUBLE DRAWER WHITE MELAMINE</t>
  </si>
  <si>
    <t>PLC4RAG120DMW</t>
  </si>
  <si>
    <t>RAGLAN VANITY W/HUNG 1200 DOUBLE DRAWER WHITE MELAMINE</t>
  </si>
  <si>
    <t>PLC4RAG120SG</t>
  </si>
  <si>
    <t>RAGLAN VANITY 1200 SINGLE DRAWER ULTRA GLOSS WHITE</t>
  </si>
  <si>
    <t>PLC4RAG120SM</t>
  </si>
  <si>
    <t>RAGLAN VANITY 1200 SINGLE DRAWER WHITE MELAMINE</t>
  </si>
  <si>
    <t>STATESMAN VANITY F/STAND 600 DOOR ONLY ULTRA GLOSS WHITE</t>
  </si>
  <si>
    <t>STATESMAN VANITY W/HUNG 600 DOOR ONLY ULTRA GLOSS WHITE</t>
  </si>
  <si>
    <t>STATESMAN VANITY F/STAND 600 DOOR ONLY WHITE MELAMINE</t>
  </si>
  <si>
    <t>STATESMAN VANITY W/HUNG 600 DOOR ONLY WHITE MELAMINE</t>
  </si>
  <si>
    <t>STATESMAN VANITY F/STAND 600 DOUBLE DRAWER ULTRA GLOSS WHITE</t>
  </si>
  <si>
    <t>STATESMAN VANITY W/HUNG 600 DOUBLE DRAWER ULTRA GLOSS WHITE</t>
  </si>
  <si>
    <t>STATESMAN VANITY F/STAND 600 DOUBLE DRAWER WHITE MELAMINE</t>
  </si>
  <si>
    <t>STATESMAN VANITY W/HUNG 600 DOUBLE DRAWER WHITE MELAMINE</t>
  </si>
  <si>
    <t>STATESMAN VANITY 600 SINGLE DRAWER ULTRA GLOSS WHITE</t>
  </si>
  <si>
    <t>STATESMAN VANITY 600 SINGLE DRAWER WHITE MELAMINE</t>
  </si>
  <si>
    <t>STATESMAN VANITY F/STAND 750 DOOR ONLY ULTRA GLOSS WHITE</t>
  </si>
  <si>
    <t>STATESMAN VANITY W/HUNG 750 DOOR ONLY ULTRA GLOSS WHITE</t>
  </si>
  <si>
    <t>STATESMAN VANITY F/STAND 750 DOOR ONLY WHITE MELAMINE</t>
  </si>
  <si>
    <t>STATESMAN VANITY W/HUNG 750 DOOR ONLY WHITE MELAMINE</t>
  </si>
  <si>
    <t>STATESMAN VANITY F/STAND 750 CLASSIC ULTRA GLOSS WHITE</t>
  </si>
  <si>
    <t>STATESMAN VANITY W/HUNG 750 CLASSIC ULTRA GLOSS WHITE</t>
  </si>
  <si>
    <t>STATESMAN VANITY F/STAND 750 CLASSIC WHITE MELAMINE</t>
  </si>
  <si>
    <t>STATESMAN VANITY W/HUNG 750 CLASSIC WHITE MELAMINE</t>
  </si>
  <si>
    <t>STATESMAN VANITY F/STAND 750 DOUBLE DRAWER ULTRA GLOSS WHITE</t>
  </si>
  <si>
    <t>STATESMAN VANITY W/HUNG 750 DOUBLE DRAWER ULTRA GLOSS WHITE</t>
  </si>
  <si>
    <t>STATESMAN VANITY F/STAND 750 DOUBLE DRAWER WHITE MELAMINE</t>
  </si>
  <si>
    <t>STATESMAN VANITY W/HUNG 750 DOUBLE DRAWER WHITE MELAMINE</t>
  </si>
  <si>
    <t>STATESMAN VANITY 750 SINGLE DRAWER ULTRA GLOSS WHITE</t>
  </si>
  <si>
    <t>STATESMAN VANITY 750 SINGLE DRAWER WHITE MELAMINE</t>
  </si>
  <si>
    <t>STATESMAN VANITY F/STAND 900 DOOR ONLY ULTRA GLOSS WHITE</t>
  </si>
  <si>
    <t>STATESMAN VANITY W/HUNG 900 DOOR ONLY ULTRA GLOSS WHITE</t>
  </si>
  <si>
    <t>STATESMAN VANITY F/STAND 900 DOOR ONLY WHITE MELAMINE</t>
  </si>
  <si>
    <t>STATESMAN VANITY W/HUNG 900 DOOR ONLY WHITE MELAMINE</t>
  </si>
  <si>
    <t>STATESMAN VANITY F/STAND 900 CLASSIC ULTRA GLOSS WHITE</t>
  </si>
  <si>
    <t>STATESMAN VANITY W/HUNG 900 CLASSIC ULTRA GLOSS WHITE</t>
  </si>
  <si>
    <t>STATESMAN VANITY W/HUNG 900 CLASSIC WHITE MELAMINE</t>
  </si>
  <si>
    <t>STATESMAN VANITY F/STAND 900 DOUBLE DRAWER ULTRA GLOSS WHITE</t>
  </si>
  <si>
    <t>STATESMAN VANITY W/HUNG 900 DOUBLE DRAWER ULTRA GLOSS WHITE</t>
  </si>
  <si>
    <t>STATESMAN VANITY F/STAND 900 DOUBLE DRAWER WHITE MELAMINE</t>
  </si>
  <si>
    <t>STATESMAN VANITY W/HUNG 900 DOUBLE DRAWER WHITE MELAMINE</t>
  </si>
  <si>
    <t>STATESMAN VANITY 900 SINGLE DRAWER ULTRA GLOSS WHITE</t>
  </si>
  <si>
    <t>STATESMAN VANITY 900 SINGLE DRAWER WHITE MELAMINE</t>
  </si>
  <si>
    <t>STATESMAN VANITY F/STAND 1200 DOOR ONLY ULTRA GLOSS WHITE</t>
  </si>
  <si>
    <t>STATESMAN VANITY W/HUNG 1200 DOOR ONLY ULTRA GLOSS WHITE</t>
  </si>
  <si>
    <t>STATESMAN VANITY F/STAND 1200 DOOR ONLY WHITE MELAMINE</t>
  </si>
  <si>
    <t>STATESMAN VANITY W/HUNG 1200 DOOR ONLY WHITE MELAMINE</t>
  </si>
  <si>
    <t>STATESMAN VANITY F/STAND 1200 CLASSIC ULTRA GLOSS WHITE</t>
  </si>
  <si>
    <t>STATESMAN VANITY W/HUNG 1200 CLASSIC ULTRA GLOSS WHITE</t>
  </si>
  <si>
    <t>STATESMAN VANITY F/STAND 1200 CLASSIC WHITE MELAMINE</t>
  </si>
  <si>
    <t>STATESMAN VANITY W/HUNG 1200 CLASSIC WHITE MELAMINE</t>
  </si>
  <si>
    <t>STATESMAN VANITY F/STAND 1200 DOUBLE DRAWER ULTRA GLOSS WHT</t>
  </si>
  <si>
    <t>STATESMAN VANITY W/HUNG 1200 DOUBLE DRAWER ULTRA GLOSS WHITE</t>
  </si>
  <si>
    <t>STATESMAN VANITY F/STAND 1200 DOUBLE DRAWER WHITE MELAMINE</t>
  </si>
  <si>
    <t>STATESMAN VANITY W/HUNG 1200 DOUBLE DRAWER WHITE MELAMINE</t>
  </si>
  <si>
    <t>STATESMAN VANITY 1200 SINGLE DRAWER ULTRA GLOSS WHITE</t>
  </si>
  <si>
    <t>STATESMAN VANITY 1200 SINGLE DRAWER WHITE MELAMINE</t>
  </si>
  <si>
    <t>CLEARLITE MIRROR 600X400MM BEVELLED EDGE VINYL BACKED</t>
  </si>
  <si>
    <t>CLEARLITE MIRROR 590MM ROUND BEVELLED EDGE VINYL BACKED</t>
  </si>
  <si>
    <t>CLEARLITE MIRROR 1000X600MM BEVELLED EDGE VINYL BACKED</t>
  </si>
  <si>
    <t>CLEARLITE MIRROR 1000X500MM BEVELLED EDGE VINYL BACKED</t>
  </si>
  <si>
    <t>CLEARLITE MIRROR 1000X750MM BEVELLED EDGE VINYL BACKED</t>
  </si>
  <si>
    <t>CLEARLITE MIRROR 1000X900MM BEVELLED EDGE VINYL BACKED</t>
  </si>
  <si>
    <t>CLEARLITE MIRROR 1000X1200MM BEVELLED EDGE VINYL BACKED</t>
  </si>
  <si>
    <t>CLEARLITE MIRROR 600X400MM POLISHED EDGE VINYL BACKED</t>
  </si>
  <si>
    <t>CLEARLITE MIRROR 590MM ROUND POLISHED EDGE VINYL BACKED</t>
  </si>
  <si>
    <t>CLEARLITE MIRROR 1000X600MM POLISHED EDGE VINYL BACKED</t>
  </si>
  <si>
    <t>CLEARLITE MIRROR 1000X500MM POLISHED EDGE VINYL BACKED</t>
  </si>
  <si>
    <t>CLEARLITE MIRROR 1000X750MM POLISHED EDGE VINYL BACKED</t>
  </si>
  <si>
    <t>CLEARLITE MIRROR 1000X900MM POLISHED EDGE VINYL BACKED</t>
  </si>
  <si>
    <t>CLEARLITE MIRROR 1000X1200MM POLISHED EDGE VINYL BACKED</t>
  </si>
  <si>
    <t>CLEARLITE MATISSE 1655 WHISPER 6 JET 0511003016</t>
  </si>
  <si>
    <t>CLEARLITE MATISSE 1655 STANDARD SPA 6 JET 0511005016</t>
  </si>
  <si>
    <t>CLEARLITE VIBRANCE ACRYLIC SURFACE CLEANER 500ML  090185</t>
  </si>
  <si>
    <t>CLEARLITE VIBRANCE ACRYLIC SURFACE CLEANER 5L  090186</t>
  </si>
  <si>
    <t>C/LITE CEZANNE DOOR SET 1200X800 ROUND WHITE PART A 1920MM</t>
  </si>
  <si>
    <t>C/LITE CEZANNE DOOR SET 1200X800 ROUND WHITE PART B 1920MM</t>
  </si>
  <si>
    <t>C/LITE CEZANNE DOOR SET 1200X800 ROUND BRIGHT PART A 1920MM</t>
  </si>
  <si>
    <t>C/LITE CEZANNE DOOR SET 1200X800 ROUND BRIGHT PART B 1920MM</t>
  </si>
  <si>
    <t>CLEARLITE DOOR FOR PACIFIC/MATISSE BATH 2 OR 3 SIDED 1007001</t>
  </si>
  <si>
    <t>CLEARLITE TROMBONE SHOWER DOOR 640 RED 1920MM 100800640</t>
  </si>
  <si>
    <t>CLEARLITE TROMBONE SHOWER DOOR 700 GREEN 1920MM 100800700</t>
  </si>
  <si>
    <t>CLEARLITE TROMBONE SHOWER DOOR 760 YELLOW 1920MM 100800760</t>
  </si>
  <si>
    <t>CLEARLITE TROMBONE SHOWER DOOR 840 PURPLE 1920MM 100800840</t>
  </si>
  <si>
    <t>CLEARLITE TROMBONE SHOWER DOOR 940 ORANGE 1920MM 100800940</t>
  </si>
  <si>
    <t>KAHLO BATH 1800 WITH UPSTAND/S 0152000006U</t>
  </si>
  <si>
    <t>CLEARLITE VARO BATH 1800 X 800 X 470MM 154000008</t>
  </si>
  <si>
    <t>MAHIA MIRROR CABINET 400X500 WHITE MELAMINE 4MAH040ZM</t>
  </si>
  <si>
    <t>MAHIA MIRROR CABINET 450X800 WHITE MELAMINE  4MAH045ZM</t>
  </si>
  <si>
    <t>MAHIA MIRROR CABINET 600X800 WHITE MELAMINE  4MAH060ZM</t>
  </si>
  <si>
    <t>MAHIA MIRROR CABINET 900X800 WHITE MELAMINE  4MAH090ZM</t>
  </si>
  <si>
    <t>NIKAU VANITY F/STAND 750 CLASSIC ULTRA GLOSS WHITE</t>
  </si>
  <si>
    <t>NIKAU VANITY W/HUNG 750 CLASSIC ULTRA GLOSS WHITE</t>
  </si>
  <si>
    <t>NIKAU VANITY F/STAND 750 DOUBLE DRAWER ULTRA GLOSS WHITE</t>
  </si>
  <si>
    <t>NIKAU VANITY W/HUNG 750 DOUBLE DRAWER ULTRA GLOSS WHITE</t>
  </si>
  <si>
    <t>NIKAU VANITY 750 DRAWER OPEN ULTRA GLOSS WHITE</t>
  </si>
  <si>
    <t>NIKAU VANITY 750 SINGLE DRAWER ULTRA GLOSS WHITE</t>
  </si>
  <si>
    <t>NIKAU VANITY F/STAND 900 CLASSIC ULTRA GLOSS WHITE</t>
  </si>
  <si>
    <t>NIKAU VANITY W/HUNG 900 CLASSIC ULTRA GLOSS WHITE</t>
  </si>
  <si>
    <t>NIKAU VANITY F/STAND 900 DOUBLE DRAWER ULTRA GLOSS WHITE</t>
  </si>
  <si>
    <t>NIKAU VANITY W/HUNG 900 DOUBLE DRAWER ULTRA GLOSS WHITE</t>
  </si>
  <si>
    <t>NIKAU VANITY 900 DRAWER OPEN ULTRA GLOSS WHITE</t>
  </si>
  <si>
    <t>NIKAU VANITY 900 SINGLE DRAWER ULTRA GLOSS WHITE</t>
  </si>
  <si>
    <t>NIKAU VANITY F/STAND 1000 CTR BOWL CLASSIC ULTRA GLOSS WHITE</t>
  </si>
  <si>
    <t>NIKAU VANITY W/HUNG 1000 CTR BOWL CLASSIC ULTRA GLOSS WHITE</t>
  </si>
  <si>
    <t>NIKAU VANITY F/STAND 1000 CTR BOWL DBL DRAWER UL/GLOSS WHITE</t>
  </si>
  <si>
    <t>NIKAU VANITY W/HUNG 1000 CTR BOWL DBL DRAWER UL/GLOSS WHITE</t>
  </si>
  <si>
    <t>NIKAU VANITY 1000 CTR BOWL DRAWER OPEN ULTRA GLOSS WHITE</t>
  </si>
  <si>
    <t>NIKAU VANITY 1000 CTR BOWL SGL DRAWER ULTRA GLOSS WHITE</t>
  </si>
  <si>
    <t>NIKAU VANITY F/STAND 1000 LH BOWL CLASSIC ULTRA GLOSS WHITE</t>
  </si>
  <si>
    <t>NIKAU VANITY W/HUNG 1000 LH BOWL CLASSIC ULTRA GLOSS WHITE</t>
  </si>
  <si>
    <t>NIKAU VANITY F/STAND 1000 LH BOWL DBL DRAWER UL/GLOSS WHITE</t>
  </si>
  <si>
    <t>NIKAU VANITY W/HUNG 1000 LH BOWL DBL DRAWER UL/GLOSS WHITE</t>
  </si>
  <si>
    <t>NIKAU VANITY 1000 LH BOWL DRAWER OPEN ULTRA GLOSS WHITE</t>
  </si>
  <si>
    <t>NIKAU VANITY 1000 LH BOWL SGL DRAWER ULTRA GLOSS WHITE</t>
  </si>
  <si>
    <t>NIKAU VANITY F/STAND 1000 RH BOWL CLASSIC ULTRA GLOSS WHITE</t>
  </si>
  <si>
    <t>NIKAU VANITY W/HUNG 1000 RH BOWL CLASSIC ULTRA GLOSS WHITE</t>
  </si>
  <si>
    <t>NIKAU VANITY F/STAND 1000 RH BOWL DBL DRAWER UL/GLOSS WHITE</t>
  </si>
  <si>
    <t>NIKAU VANITY W/HUNG 1000 RH BOWL DBL DRAWER UL/GLOSS WHITE</t>
  </si>
  <si>
    <t>NIKAU VANITY 1000 RH BOWL DRAWER OPEN ULTRA GLOSS WHITE</t>
  </si>
  <si>
    <t>NIKAU VANITY 1000 RH BOWL SGL DRAWER ULTRA GLOSS WHITE</t>
  </si>
  <si>
    <t>NIKAU VANITY F/STAND 1200 CLASSIC ULTRA GLOSS WHITE</t>
  </si>
  <si>
    <t>NIKAU VANITY W/HUNG 1200 CLASSIC ULTRA GLOSS WHITE</t>
  </si>
  <si>
    <t>NIKAU VANITY F/STAND 1200 DOUBLE DRAWER ULTRA GLOSS WHITE</t>
  </si>
  <si>
    <t>NIKAU VANITY W/HUNG 1200 DBL DRAWER 1200 ULTRA GLOSS WHITE</t>
  </si>
  <si>
    <t>NIKAU VANITY 1200 DRAWER OPEN ULTRA GLOSS WHITE</t>
  </si>
  <si>
    <t>NIKAU VANITY 1200 SINGLE DRAWER ULTRA GLOSS WHITE</t>
  </si>
  <si>
    <t>NIKAU VANITY F/STAND 1500 DB CLASSIC ULTRA GLOSS WHITE</t>
  </si>
  <si>
    <t>NIKAU VANITY W/HUNG 1500 DB CLASSIC ULTRA GLOSS WHITE</t>
  </si>
  <si>
    <t>NIKAU VANITY F/STAND 1500 DB DBL DRAWER ULTRA GLOSS WHITE</t>
  </si>
  <si>
    <t>NIKAU VANITY W/HUNG 1500 DB DBL DRAWER ULTRA GLOSS WHITE</t>
  </si>
  <si>
    <t>NIKAU VANITY 1500 DB SINGLE DRAWER ULTRA GLOSS WHITE</t>
  </si>
  <si>
    <t>PLCL4PIN060DGFU</t>
  </si>
  <si>
    <t>PINNACLE VANITY F/STAND 600 DOUBLE DRAWER ULTRA GLOSS WHITE</t>
  </si>
  <si>
    <t>PLCL4PIN060DGWU</t>
  </si>
  <si>
    <t>PINNACLE VANITY W/HUNG 600 DOUBLE DRAWER ULTRA GLOSS WHITE</t>
  </si>
  <si>
    <t>PINNACLE VANITY F/STAND 600 DOUBLE DRAWER WHITE MELAMINE</t>
  </si>
  <si>
    <t>PINNACLE VANITY W/HUNG 600 DOUBLE DRAWER WHITE MELAMINE</t>
  </si>
  <si>
    <t>PLCL4PIN060SGU</t>
  </si>
  <si>
    <t>PINNACLE VANITY 600 SINGLE DRAWER ULTRA GLOSS WHITE</t>
  </si>
  <si>
    <t>PINNACLE VANITY 600 SINGLE DRAWER WHITE MELAMINE  4PIN060SM</t>
  </si>
  <si>
    <t>PLCL4PIN075DGFU</t>
  </si>
  <si>
    <t>PINNACLE VANITY F/STAND 750 DOUBLE DRAWER ULTRA GLOSS WHITE</t>
  </si>
  <si>
    <t>PLCL4PIN075DGWU</t>
  </si>
  <si>
    <t>PINNACLE VANITY W/HUNG 750 DOUBLE DRAWER ULTRA GLOSS WHITE</t>
  </si>
  <si>
    <t>PINNACLE VANITY F/STAND 750 DOUBLE DRAWER WHITE MELAMINE</t>
  </si>
  <si>
    <t>PINNACLE VANITY W/HUNG 750 DOUBLE DRAWER WHITE MELAMINE</t>
  </si>
  <si>
    <t>PLCL4PIN075SGU</t>
  </si>
  <si>
    <t>PINNACLE VANITY 750 SINGLE DRAWER ULTRA GLOSS WHITE</t>
  </si>
  <si>
    <t>PINNACLE VANITY 750 SINGLE DRAWER WHITE MELAMINE  4PIN075SM</t>
  </si>
  <si>
    <t>PLCL4PIN090DGWU</t>
  </si>
  <si>
    <t>PINNACLE VANITY W/HUNG 900 DOUBLE DRAWER ULTRA GLOSS WHITE</t>
  </si>
  <si>
    <t>PINNACLE VANITY F/STAND 900 DOUBLE DRAWER WHITE MELAMINE</t>
  </si>
  <si>
    <t>PINNACLE VANITY W/HUNG 900 DOUBLE DRAWER WHITE MELAMINE</t>
  </si>
  <si>
    <t>PLCL4PIN090SGU</t>
  </si>
  <si>
    <t>PINNACLE VANITY 900 SINGLE DRAWER ULTRA GLOSS WHITE</t>
  </si>
  <si>
    <t>PINNACLE VANITY 900 SINGLE DRAWER WHITE MELAMINE  4PIN090SM</t>
  </si>
  <si>
    <t>PLCL4PIN120DGFU</t>
  </si>
  <si>
    <t>PINNACLE VANITY F/STAND 1200 DOUBLE DRAWER ULTRA GLOSS WHITE</t>
  </si>
  <si>
    <t>PLCL4PIN120DGWU</t>
  </si>
  <si>
    <t>PINNACLE VANITY W/HUNG 1200 DOUBLE DRAWER ULTRA GLOSS WHITE</t>
  </si>
  <si>
    <t>PINNACLE VANITY F/STAND 1200 DOUBLE DRAWER WHITE MELAMINE</t>
  </si>
  <si>
    <t>PINNACLE VANITY W/HUNG 1200 DOUBLE DRAWER WHITE MELAMINE</t>
  </si>
  <si>
    <t>PLCL4PIN120SGU</t>
  </si>
  <si>
    <t>PINNACLE VANITY 1200 SINGLE DRAWER ULTRA GLOSS WHITE</t>
  </si>
  <si>
    <t>PINNACLE VANITY 1200 SINGLE DRAWER WHITE MELAMINE 4PIN120SM</t>
  </si>
  <si>
    <t>PLCL4PIN12DDGFU</t>
  </si>
  <si>
    <t>PINNACLE VANITY F/STAND 1200 DBL BOWL DBL DRAWER UG WHITE</t>
  </si>
  <si>
    <t>PLCL4PIN12DDGWU</t>
  </si>
  <si>
    <t>PINNACLE VANITY W/HUNG 1200 DBL BOWL DBL DRAWER UG WHITE</t>
  </si>
  <si>
    <t>PINNACLE VANITY F/STAND 1200 DB DOUBLE DRAWER WHT MELAMINE</t>
  </si>
  <si>
    <t>PINNACLE VANITY W/HUNG 1200 DB DOUBLE DRAWER WHITE MELAMINE</t>
  </si>
  <si>
    <t>PLCL4PIN12DSGU</t>
  </si>
  <si>
    <t>PINNACLE VANITY 1200 DBL BOWL SNGL DRAWER ULTRA GLOSS WHITE</t>
  </si>
  <si>
    <t>PINNACLE VANITY 1200 DB SNGL DRWR WHITE MELAMINE  4PIN12DSM</t>
  </si>
  <si>
    <t>PLCL4PIN15DDGFU</t>
  </si>
  <si>
    <t>PINNACLE VANITY F/STAND 1500 DBL BOWL DBL DRAWER UG WHITE</t>
  </si>
  <si>
    <t>PLCL4PIN15DDGWU</t>
  </si>
  <si>
    <t>PINNACLE VANITY W/HUNG 1500 DBL BOWL DBL DRAWER UG WHITE</t>
  </si>
  <si>
    <t>PINNACLE VANITY F/STAND 1500 DB DOUBLE DRAWER WHT MELAMINE</t>
  </si>
  <si>
    <t>PINNACLE VANITY W/HUNG 1500 DB DOUBLE DRAWER WHITE MELAMINE</t>
  </si>
  <si>
    <t>PLCL4PIN15DSGU</t>
  </si>
  <si>
    <t>PINNACLE VANITY 1500 DBL BOWL SNGL DRAWER ULTRA GLOSS WHITE</t>
  </si>
  <si>
    <t>PINNACLE VANITY 1500 DB SNGL DRWR WHITE MELAMINE  4PIN15DSM</t>
  </si>
  <si>
    <t>PLCL4PSL060DGFU</t>
  </si>
  <si>
    <t>PINNACLE VANITY F/STAND SLIM 600 DBL DRAWER WHITE GLOSS</t>
  </si>
  <si>
    <t>PLCL4PSL060DGWU</t>
  </si>
  <si>
    <t>PINNACLE VANITY W/HUNG SLIM 600 DBL DRAWER WHITE GLOSS</t>
  </si>
  <si>
    <t>PINNACLE VANITY F/STAND SLIM 600 DBL DRAWER WHITE MELAMINE</t>
  </si>
  <si>
    <t>PINNACLE VANITY W/HUNG SLIM 600 DBL DRAWER WHITE MELAMINE</t>
  </si>
  <si>
    <t>PLCL4PSL060SGU</t>
  </si>
  <si>
    <t>PINNACLE VANITY SLIM 600 SGL DRAWER ULTRA GLOSS WHITE</t>
  </si>
  <si>
    <t>PINNACLE VANITY SLIM 600 SGL DRAWER WHITE MELAMINE 4PSL060SM</t>
  </si>
  <si>
    <t>PLCL4PSL075DGFU</t>
  </si>
  <si>
    <t>PINNACLE VANITY F/STAND SLIM 750 DBL DRAWER WHITE GLOSS</t>
  </si>
  <si>
    <t>PLCL4PSL075DGWU</t>
  </si>
  <si>
    <t>PINNACLE VANITY W/HUNG SLIM 750 DBL DRAWER WHITE GLOSS</t>
  </si>
  <si>
    <t>PINNACLE VANITY F/STAND SLIM 750 DBL DRAWER WHITE MELAMINE</t>
  </si>
  <si>
    <t>PINNACLE VANITY W/HUNG SLIM 750 DBL DRAWER WHITE MELAMINE</t>
  </si>
  <si>
    <t>PLCL4PSL075SGU</t>
  </si>
  <si>
    <t>PINNACLE VANITY SLIM 750 SGL DRAWER ULTRA GLOSS WHITE</t>
  </si>
  <si>
    <t>PINNACLE VANITY SLIM 750 SGL DRAWER WHITE MELAMINE 4PSL075SM</t>
  </si>
  <si>
    <t>PLCL4PSL090DGFU</t>
  </si>
  <si>
    <t>PINNACLE VANITY F/STAND SLIM 900 DBL DRAWER WHITE GLOSS</t>
  </si>
  <si>
    <t>PLCL4PSL090DGWU</t>
  </si>
  <si>
    <t>PINNACLE VANITY W/HUNG SLIM 900 DBL DRAWER WHITE GLOSS</t>
  </si>
  <si>
    <t>PINNACLE VANITY F/STAND SLIM 900 DBL DRAWER WHITE MELAMINE</t>
  </si>
  <si>
    <t>PINNACLE VANITY W/HUNG SLIM 900 DBL DRAWER WHITE MELAMINE</t>
  </si>
  <si>
    <t>PLCL4PSL090SGU</t>
  </si>
  <si>
    <t>PINNACLE VANITY SLIM 900 SGL DRAWER ULTRA GLOSS WHITE</t>
  </si>
  <si>
    <t>PINNACLE VANITY SLIM 900 SGL DRAWER WHITE MELAMINE 4PSL090SM</t>
  </si>
  <si>
    <t>PLCL4VEV050ZGFU</t>
  </si>
  <si>
    <t>VEVA HAND BASIN F/STAND 500 ULTRA GLOSS WHITE</t>
  </si>
  <si>
    <t>PLCL4VEV050ZGWU</t>
  </si>
  <si>
    <t>VEVA HAND BASIN W/HUNG 500 ULTRA GLOSS WHITE</t>
  </si>
  <si>
    <t>VEVA HAND BASIN F/STAND 500 WHITE MELAMINE</t>
  </si>
  <si>
    <t>VEVA HAND BASIN W/HUNG 500 WHITE MELAMINE</t>
  </si>
  <si>
    <t>CLEARLITE GAUGUIN WHISPER SPA BATH 1675MM WHITE 544003016</t>
  </si>
  <si>
    <t>KAHLO STANDARD SPA 1675 WITH UPSTAND/S 0551002016U</t>
  </si>
  <si>
    <t>KAHLO WHISPER 1675 WITH UPSTAND/S  0551003016U</t>
  </si>
  <si>
    <t>KAHLO WHISPER &amp; MINI 1675 WITH UPSTAND/S  0551004016U</t>
  </si>
  <si>
    <t>KAHLO HYDROTHERAPY 1675 WITH UPSTAND/S  0551006016U</t>
  </si>
  <si>
    <t>KAHLO WHISPER 1800 WITH UPSTAND/S  0552003016U</t>
  </si>
  <si>
    <t>KAHLO WHISPER &amp; MINI 1800 WITH UPSTAND/S  0552004016U</t>
  </si>
  <si>
    <t>KAHLO STANDARD SPA 1800 WITH UPSTAND/S  0552005016U</t>
  </si>
  <si>
    <t>CLEARLITE KAHLO HYDROTHERAPY BATH 1800MM WHITE  552006016</t>
  </si>
  <si>
    <t>KAHLO HYDROTHERAPY 1800 WITH UPSTAND/S  0552006016U</t>
  </si>
  <si>
    <t>CLEARLITE VARO STANDARD SPA BATH WHITE 554002016</t>
  </si>
  <si>
    <t>CLEARLITE VARO WHISPER SPA BATH WHITE 554003016</t>
  </si>
  <si>
    <t>KAHLO BATH 1675 WITH UPSTAND/S FRAMED  05900014U</t>
  </si>
  <si>
    <t>KAHLO BATH 1800 WITH UPSTAND/S FRAMED  05900015U</t>
  </si>
  <si>
    <t>CLEARLITE VARO BATH 1675 FRAMED   5900016</t>
  </si>
  <si>
    <t>CLEARLITE SHOWER TRAY ONLY 900X760 2 &amp; 3 SIDED 65000</t>
  </si>
  <si>
    <t>PLCL65200</t>
  </si>
  <si>
    <t>PLCL65200HD</t>
  </si>
  <si>
    <t>CLEARLITE SHOWER TRAY ONLY 900X900 2 &amp; 3 SIDED 065200HD</t>
  </si>
  <si>
    <t>CLEARLITE SHOWER TRAY ONLY 900X900 ANGLE CORNER 65400</t>
  </si>
  <si>
    <t>PLCL65600HD</t>
  </si>
  <si>
    <t>CLEARLITE SHOWER TRAY ONLY 1000X1000 2 &amp; 3 SIDED 065600HD</t>
  </si>
  <si>
    <t>CLEARLITE SHOWER TRAY ONLY 1000X1000 ANGLE CORNER 65800</t>
  </si>
  <si>
    <t>PLCL65800HD</t>
  </si>
  <si>
    <t>CLEARLITE SHOWER TRAY ONLY 1000X1000 ANGLE CNR 065800HD</t>
  </si>
  <si>
    <t>PLCL66000</t>
  </si>
  <si>
    <t>CLEARLITE SHOWER TRAY ONLY 1200X900 2 &amp; 3 SIDED 66000</t>
  </si>
  <si>
    <t>PLCL66200</t>
  </si>
  <si>
    <t>CLEARLITE SHOWER TRAY ONLY 900X1000 2 &amp; 3 SIDED 66300</t>
  </si>
  <si>
    <t>PLCL66400</t>
  </si>
  <si>
    <t>CLEARLITE SHOWER TRAY ONLY 1200X800 ROUND 66600</t>
  </si>
  <si>
    <t>CLEARLITE SHOWER TRAY ONLY 800X1200 ROUND 66800</t>
  </si>
  <si>
    <t>CLEARLITE VARO BATH FLAT WALL LINER 2 SIDED   713002106</t>
  </si>
  <si>
    <t>CLEARLITE VARO BATH FLAT WALL LINER 3 SIDED   713003106</t>
  </si>
  <si>
    <t>SIERRA/CEZANNE SHOWER FLAT WALL 1200X800 2 SIDED 1920MM</t>
  </si>
  <si>
    <t>SIERRA/CEZANNE SHOWER FLAT WALL 900X760 2 SIDED 1920MM</t>
  </si>
  <si>
    <t>SIERRA/CEZANNE SHOWER FLAT WALL 900X760X900 3 SIDED 1920MM</t>
  </si>
  <si>
    <t>SIERRA/CEZANNE SHOWER FLAT WALL 760X900X760 3 SIDED 1920MM</t>
  </si>
  <si>
    <t>SIERRA/CEZANNE SHOWER FLAT WALL 1000X900 2 SIDED 1920MM</t>
  </si>
  <si>
    <t>SIERRA/CEZANNE SHOWER FLAT WALL 900X1000X900 3 SIDED 1920MM</t>
  </si>
  <si>
    <t>SIERRA/CEZANNE SHOWER FLAT WALL 1000X900X1000 3 SIDED 1920MM</t>
  </si>
  <si>
    <t>CLEARLITE SHOWER GLASS SQUEEGEE    7345040210</t>
  </si>
  <si>
    <t>CLEARLITE VARO BATH MOULDED WALL LINER 2 SIDED   759002106</t>
  </si>
  <si>
    <t>CLEARLITE VARO BATH MOULDED WALL LINER 3 SIDED   759003106</t>
  </si>
  <si>
    <t>CEZANNE MOULDED WALL ONLY 1200X800 2 SIDED 1920MM</t>
  </si>
  <si>
    <t>CEZANNE MOULDED WALL ONLY 800X1200 2 SIDED 1920MM</t>
  </si>
  <si>
    <t>CEZANNE MOULDED WALL ONLY 1000X900 2 SIDED 1920MM</t>
  </si>
  <si>
    <t>CEZANNE MOULDED WALL ONLY 900X1000 2 SIDED 1920MM</t>
  </si>
  <si>
    <t>CLEARLITE MOULDED WALL ONLY 900X900 3 SIDED LH 1920MM</t>
  </si>
  <si>
    <t>CLEARLITE MOULDED WALL ONLY 900X900 3 SIDED RH 1920MM</t>
  </si>
  <si>
    <t>PLCL771003207</t>
  </si>
  <si>
    <t>CLEARLITE MOULDED WALL ONLY 1000X1000 3 SIDED LH 1920MM</t>
  </si>
  <si>
    <t>CLEARLITE MOULDED WALL ONLY 1000X1000 3 SIDED RH 1920MM</t>
  </si>
  <si>
    <t>CEZANNE MOULDED WALL ONLY 1000X900X1000 3S LH 1920MM</t>
  </si>
  <si>
    <t>CEZANNE MOULDED WALL ONLY 1000X900X1000 3S RH 1920MM</t>
  </si>
  <si>
    <t>CEZANNE MOULDED WALL ONLY 900X1000X900 3S RH 1920MM</t>
  </si>
  <si>
    <t>SIERRA MOULDED WALL REVERSIBLE 900X900 2 SIDED 1920MM</t>
  </si>
  <si>
    <t>SIERRA MOULDED WALL REVERSIBLE 1000X1000 2 SIDED 1920MM</t>
  </si>
  <si>
    <t>SIERRA MOULDED WALL REVERSIBLE 900X760 2S 900 MOULDED 1920MM</t>
  </si>
  <si>
    <t>SIERRA MOULDED WALL REVERSIBLE 900X760 2S 760 MOULDED 1920MM</t>
  </si>
  <si>
    <t>SIERRA MOULDED WALL REVERSIBLE 1200X900 2S 1200 MLDD 1920MM</t>
  </si>
  <si>
    <t>SIERRA MOULDED WALL REVERSIBLE 1200X900 2S 900 MLDD 1920MM</t>
  </si>
  <si>
    <t>SIERRA MOULDED WALL REVERSIBLE 1000X900 2S 1000 MLDD 1920MM</t>
  </si>
  <si>
    <t>SIERRA MOULDED WALL REVERSIBLE 1000X900 2S 900 MLDD 1920MM</t>
  </si>
  <si>
    <t>SIERRA MOULDED WALL 900X900 3 SIDED 1920MM</t>
  </si>
  <si>
    <t>SIERRA MOULDED WALL REVERSIBLE 1000X1000 3 SIDED 1920MM</t>
  </si>
  <si>
    <t>SIERRA MOULDED WALL REVERSIBLE 1200X900 3 SIDED 1920MM</t>
  </si>
  <si>
    <t>SIERRA MOULDED WALL 900X760X900 3 SIDED 760 MOULDED 1920MM</t>
  </si>
  <si>
    <t>SIERRA MOULDED WALL 760X900X760 3 SIDED 900 MOULDED 1920MM</t>
  </si>
  <si>
    <t>SIERRA MOULDED WALL 1000X900X1000 3 SIDED 900 MOULDED 1920MM</t>
  </si>
  <si>
    <t>SIERRA MOULDED WALL 900X1000X900 3 SIDED 1000 MOULDED 1920MM</t>
  </si>
  <si>
    <t>C/LITE MILLENNIUM CNR MOULDED WALL 900X900 2 SIDED 2M</t>
  </si>
  <si>
    <t>C/LITE MILLENNIUM CNR MOULDED WALL 1000X1000 2 SIDED 2M</t>
  </si>
  <si>
    <t>C/LITE MILLENNIUM CNR MOULDED WALL 1200X900 2 SIDED 2M</t>
  </si>
  <si>
    <t>C/LITE MILLENNIUM CNR MOULDED WALL 900X1200 2 SIDED 2M</t>
  </si>
  <si>
    <t>C/LITE MILLENNIUM CNR MOULDED WALL 900X900 3 SIDED LH 2M</t>
  </si>
  <si>
    <t>C/LITE MILLENNIUM CNR MOULDED WALL 900X900 3 SIDED RH 2M</t>
  </si>
  <si>
    <t>C/LITE MILLENNIUM CNR MOULDED WALL 1000X1000 3 SIDED LH 2M</t>
  </si>
  <si>
    <t>C/LITE MILLENNIUM CNR MOULDED WALL 1000X1000 3 SIDED RH 2M</t>
  </si>
  <si>
    <t>C/LITE MILLENNIUM CNR MOULDED WALL 1200X900 3 SIDED LH 2M</t>
  </si>
  <si>
    <t>C/LITE MILLENNIUM CNR MOULDED WALL 1200X900 3 SIDED RH 2M</t>
  </si>
  <si>
    <t>CLEARLITE EASY CLEAN WASTE CHROME 812831</t>
  </si>
  <si>
    <t>MILLENNIUM RETURN 900 2 SIDED WHITE 2000MM 95200090</t>
  </si>
  <si>
    <t>MILLENNIUM RETURN 1000 2 SIDED WHITE 2000MM 95200100</t>
  </si>
  <si>
    <t>MILLENNIUM RETURN SET 1000 ANGLE CNR WHITE 2000MM 952001001</t>
  </si>
  <si>
    <t>MILLENNIUM RETURN 900 2 SIDED SATIN 2000MM 95200390</t>
  </si>
  <si>
    <t>MILLENNIUM RETURN 1000 2 SIDED SATIN 2000MM 95203100</t>
  </si>
  <si>
    <t>MILLENNIUM RETURN SET 1000 ANGLE CNR SATIN 2000MM 952031001</t>
  </si>
  <si>
    <t>SIERRA DOOR ONLY 760 3 SIDED WHITE 1920MM 9600012</t>
  </si>
  <si>
    <t>SIERRA DOOR ONLY 900 ANGLE CNR WHITE 1920MM 9600018</t>
  </si>
  <si>
    <t>SIERRA DOOR ONLY 1000 3 SIDED WHITE 1920MM 9600022</t>
  </si>
  <si>
    <t>SIERRA DOOR ONLY 1000 2 SIDED WHITE 1920MM 9600023</t>
  </si>
  <si>
    <t>SIERRA DOOR ONLY 1000 ANGLE CNR WHITE 1920MM 9600024</t>
  </si>
  <si>
    <t>MILLENNIUM DOOR ONLY 900 2 SIDED WHITE 2000MM 9610017</t>
  </si>
  <si>
    <t>MILLENNIUM DOOR ONLY 1000 3 SIDED WHITE 2000MM 9610022</t>
  </si>
  <si>
    <t>MILLENNIUM DOOR ONLY 1000 2 SIDED WHITE 2000MM 9610023</t>
  </si>
  <si>
    <t>MILLENNIUM DOOR ONLY 1000 ANGLE CNR WHITE 2000MM 9610024</t>
  </si>
  <si>
    <t>MILLENNIUM DOOR ONLY 1200 2 SIDED WHITE 2000MM 9610031</t>
  </si>
  <si>
    <t>MILLENNIUM DOOR ONLY 1200 3 SIDED WHITE 2000MM 9610032</t>
  </si>
  <si>
    <t>MILLENNIUM DOOR ONLY 900 3 SIDED SATIN 2000MM 9610316</t>
  </si>
  <si>
    <t>MILLENNIUM DOOR ONLY 900 2 SIDED SATIN 2000MM 9610317</t>
  </si>
  <si>
    <t>MILLENNIUM DOOR ONLY 1000 3 SIDED SATIN 2000MM 9610322</t>
  </si>
  <si>
    <t>MILLENNIUM DOOR ONLY 1000 2 SIDED SATIN 2000MM 9610323</t>
  </si>
  <si>
    <t>MILLENNIUM DOOR ONLY 1000 ANGLE CNR SATIN 2000MM 9610324</t>
  </si>
  <si>
    <t>MILLENNIUM DOOR ONLY 1200 2 SIDED SATIN 2000MM 9610331</t>
  </si>
  <si>
    <t>MILLENNIUM DOOR ONLY 1200 3 SIDED SATIN 2000MM 9610332</t>
  </si>
  <si>
    <t>CLEARLITE DINA BATH 1200 X 820 X 440MM WHITE 012000006</t>
  </si>
  <si>
    <t>PACIFIC 1655 PKG 2S F/WALL/ PLATINUM SWING PANEL  0B60002F</t>
  </si>
  <si>
    <t>PACIFIC 1655 PKG 3S F/WALL/ PLATINUM SWING PANEL  0B60003F</t>
  </si>
  <si>
    <t>PACIFIC 1655 PKG 3S M/WALL/ PLATINUM SWING PANEL  0B60003M</t>
  </si>
  <si>
    <t>PACIFIC 1525 PKG 2S F/WALL/ PLATINUM SWING PANEL  0B61002F</t>
  </si>
  <si>
    <t>PACIFIC 1525 PKG 2S M/WALL/ PLATINUM SWING PANEL  0B61002M</t>
  </si>
  <si>
    <t>PACIFIC 1525 PKG 3S F/WALL/ PLATINUM SWING PANEL  0B61003F</t>
  </si>
  <si>
    <t>GAUGUIN 1675 PKG 2S F/WALL/ PLATINUM SWING PANEL  0B65002F</t>
  </si>
  <si>
    <t>GAUGUIN 1675 PKG 2S M/WALL/ PLATINUM SWING PANEL  0B65002M</t>
  </si>
  <si>
    <t>GAUGUIN 1675 PKG 3S F/WALL/ PLATINUM SWING PANEL  0B65003F</t>
  </si>
  <si>
    <t>GAUGUIN 1675 PKG 3S M/WALL/ PLATINUM SWING PANEL  0B65003M</t>
  </si>
  <si>
    <t>MATISSE 1655 PKG 2S F/WALL/ PLATINUM SWING PANEL  0B67002F</t>
  </si>
  <si>
    <t>MATISSE 1655 PKG 2S M/WALL/ PLATINUM SWING PANEL  0B67002M</t>
  </si>
  <si>
    <t>MATISSE 1655 PKG 3S F/WALL/ PLATINUM SWING PANEL  0B67003F</t>
  </si>
  <si>
    <t>MATISSE 1655 PKG 3S M/WALL/ PLATINUM SWING PANEL  0B67003M</t>
  </si>
  <si>
    <t>CLEARLITE SOLAR BATH 910 X 910 X 345MM WHITE 0115000006</t>
  </si>
  <si>
    <t>CLEARLITE GAUGUIN BATH ENCLOSURE 2S F/WALL   0B44002F</t>
  </si>
  <si>
    <t>CLEARLITE GAUGUIN BATH ENCLOSURE 2S M/WALL   0B44002M</t>
  </si>
  <si>
    <t>CLEARLITE GAUGUIN BATH ENCLOSURE 3S F/WALL   0B44003F</t>
  </si>
  <si>
    <t>CLEARLITE GAUGUIN BATH ENCLOSURE 3S M/WALL   0B44003M</t>
  </si>
  <si>
    <t>CLEARLITE GAUGUIN BATH MOULDED WALL LINER 2S</t>
  </si>
  <si>
    <t>CLEARLITE GAUGUIN BATH MOULDED WALL LINER 3S</t>
  </si>
  <si>
    <t>CLEARLITE KAHLO BATH 1800 X 800 ACRYLIC WH FRAMED 05900015</t>
  </si>
  <si>
    <t>CLEARLITE KAHLO BATH LINER 1675 MOULDED WALL 2 SIDED WHITE</t>
  </si>
  <si>
    <t>CLEARLITE KAHLO BATH LINER 1800 MOULDED WALL 2 SIDED WHITE</t>
  </si>
  <si>
    <t>CLEARLITE PACIFIC BATH 1525MM WHITE IN TIMBER FRAME</t>
  </si>
  <si>
    <t>CLEARLITE KAHLO SPA BATH 1675 ACRYLIC WHITE 0551002016</t>
  </si>
  <si>
    <t>PLCLCZDS9B</t>
  </si>
  <si>
    <t>CLEARLITE CEZANNE DOOR SET 900 ROUND 1920 BRIGHT</t>
  </si>
  <si>
    <t>CLEARLITE DINA CORNER BATH ENCLOSURE 2 SIDED MOULDED LINER</t>
  </si>
  <si>
    <t>CLEARLITE DINA CORNER BATH ENCLOSURE 3 SIDED FLAT LINER</t>
  </si>
  <si>
    <t>CLEARLITE DINA CORNER BATH ENCLOSURE 3 SIDED MOULDED LINER</t>
  </si>
  <si>
    <t>CLEARLITE DINA SHUB 2 SIDED DOOR ONLY  09150021</t>
  </si>
  <si>
    <t>CLEARLITE DINA SHUB DOOR SET 3S DOOR &amp; RETURN 9150020</t>
  </si>
  <si>
    <t>CLEARLITE DINA 2S MOULDED SHUB WALL LINER ONLY</t>
  </si>
  <si>
    <t>CLEARLITE DINA 3S MOULDED SHUB WALL LINER ONLY</t>
  </si>
  <si>
    <t>CLEARLITE PACIFIC BATH/SHWR ENCLOSURE 3SD F/WALL 1525MM</t>
  </si>
  <si>
    <t>CLEARLITE PACIFIC BATH/SHWR ENCLOSURE 3SD M/WALL 1525MM</t>
  </si>
  <si>
    <t>CLEARLITE PACIFIC BATH/SHWR ENCLOSURE 3SD F/WALL 1655MM</t>
  </si>
  <si>
    <t>CLEARLITE PACIFIC BATH/SHWR ENCLOSURE 3SD M/WALL 1655MM</t>
  </si>
  <si>
    <t>CLEARLITE PACIFIC/MATISSE FLAT WALL 1655 2 SIDED</t>
  </si>
  <si>
    <t>CLEARLITE PACIFIC 1525 BATH LUXURY WALL LINER 2S MOULDED #15</t>
  </si>
  <si>
    <t>CLEARLITE LUXURY BATH WALL PACIFIC/MATISSE 2S MOULDED</t>
  </si>
  <si>
    <t>CLEARLITE PACIFIC 1525 BATH LUXURY WALL LINER 3S MOULDED #15</t>
  </si>
  <si>
    <t>CLEARLITE LUXURY BATH WALL PACIFIC/MATISSE 3S MOULDED</t>
  </si>
  <si>
    <t>NIKAU HANDLE UPGRADE BRUSHED BLACK 200MM</t>
  </si>
  <si>
    <t>NIKAU HANDLE UPGRADE BRUSHED GUNMETAL 200MM</t>
  </si>
  <si>
    <t>NIKAU HANDLE UPGRADE BRUSHED SILVER 200MM</t>
  </si>
  <si>
    <t>NIKAU HANDLE UPGRADE BRUSHED BLACK 350MM</t>
  </si>
  <si>
    <t>NIKAU HANDLE UPGRADE BRUSHED GUNMETAL 350MM</t>
  </si>
  <si>
    <t>NIKAU HANDLE UPGRADE BRUSHED SILVER 350MM</t>
  </si>
  <si>
    <t>NIKAU HANDLE UPGRADE BRUSHED BLACK 40MM</t>
  </si>
  <si>
    <t>NIKAU HANDLE UPGRADE BRUSHED GUNMETAL 40MM</t>
  </si>
  <si>
    <t>NIKAU HANDLE UPGRADE BRUSHED SILVER 40MM</t>
  </si>
  <si>
    <t>CLEARLITE SOLAR CORNER BATH   ENCLOSURE 2 SIDED FLAT LINER</t>
  </si>
  <si>
    <t>CLEARLITE SOLAR CORNER BATH ENCLOSURE 2 SIDED MOULDED LINER</t>
  </si>
  <si>
    <t>CLEARLITE SOLAR CORNER BATH ENCLOSURE 3 SIDED FLAT LINER</t>
  </si>
  <si>
    <t>SIERRA/CEZANNE SHOWER FLAT WALL 1200X900 3 SIDED 1920MM</t>
  </si>
  <si>
    <t>CLEARLITE MOULDED WALL ONLY 1000X1000 2S 1920MM 0771002206</t>
  </si>
  <si>
    <t>SIERRA/CEZANNE SHOWER FLAT WALL 1000X1000 2 SIDED 1920MM</t>
  </si>
  <si>
    <t>SIERRA/CEZANNE SHOWER FLAT WALL 1000X1000 3 SIDED 1920MM</t>
  </si>
  <si>
    <t>SIERRA/CEZANNE SHOWER FLAT WALL 1200X900 2 SIDED 1920MM</t>
  </si>
  <si>
    <t>SIERRA/CEZANNE SHOWER FLAT WALL 900X900 2 SIDED 1920MM</t>
  </si>
  <si>
    <t>SIERRA/CEZANNE SHOWER FLAT WALL 900X900 3 SIDED 1920MM</t>
  </si>
  <si>
    <t>CLEARLITE MOULDED WALL ONLY 900X900 2S 1920MM 0771002106</t>
  </si>
  <si>
    <t>RINNAI HOT WATER CYLINDER 180L 2KW LP COPPER LC18051020</t>
  </si>
  <si>
    <t>RINNAI H/W CYL SS 250L MP 3KW  550X1730 MS25055030</t>
  </si>
  <si>
    <t>RINNAI H/W CYL SS 300L MP 3KW  550X2045 MS30055030</t>
  </si>
  <si>
    <t>RINNAI H/W CYL SS 300L MP 3KW TWIN ELE 550X2045</t>
  </si>
  <si>
    <t>RINNAI HOT WATER CYLINDER 30L 1.5KW UNDERBENCH  MEUS03040015</t>
  </si>
  <si>
    <t>RINNAI HOT WATER CYLINDER 50L 1.5KW UNDERBENCH MEUS05048815</t>
  </si>
  <si>
    <t>CAROMA CUBE INVISI SERIES II W/HUNG TOILET SUITE-INWALL</t>
  </si>
  <si>
    <t>CAROMA URBANE CLEANFLUSH W/FACED SUITE BACK ENT SC 746300W</t>
  </si>
  <si>
    <t>PLCY12518015</t>
  </si>
  <si>
    <t>RHEEM WATER HEATER 180L LP DX BCRL 3KW 610X1020H 12518015</t>
  </si>
  <si>
    <t>PLCY12T13513</t>
  </si>
  <si>
    <t>RHEEM WATER HEATER 135L LP DX 2KW 610X800H 12T13513</t>
  </si>
  <si>
    <t>PLCY12T18013</t>
  </si>
  <si>
    <t>RHEEM WATER HEATER 180L LP DX 2KW 610X1020H 12T18013</t>
  </si>
  <si>
    <t>PLCY12T18015</t>
  </si>
  <si>
    <t>RHEEM WATER HEATER 180L LP DX 3KW 610X1020H 12T18015</t>
  </si>
  <si>
    <t>PLCY14318015</t>
  </si>
  <si>
    <t>RHEEM WATER HEATER 180L LP DX RHSC 3KW 560X1225H 14318015</t>
  </si>
  <si>
    <t>PLCY14418015</t>
  </si>
  <si>
    <t>RHEEM WATER HEATER 180L LP DX LHSC 3KW 560X1225H 14418015</t>
  </si>
  <si>
    <t>PLCY14513513</t>
  </si>
  <si>
    <t>RHEEM WATER HEATER 135L LP DX BCRL 2KW 560X955H 50MM FOAM</t>
  </si>
  <si>
    <t>PLCY14522515</t>
  </si>
  <si>
    <t>RHEEM WATER HEATER 225L LP DX BCRL 3KW 610X1245H 14522515</t>
  </si>
  <si>
    <t>PLCY14527015</t>
  </si>
  <si>
    <t>RHEEM WATER HEATER 270L LP DX BCRL 3KW 610X1470H 14527015</t>
  </si>
  <si>
    <t>PLCY14618015</t>
  </si>
  <si>
    <t>RHEEM WATER HEATER 180L LP DX HHD 3KW 560X1225H 14618015</t>
  </si>
  <si>
    <t>PLCY14809013T</t>
  </si>
  <si>
    <t>RHEEM WATER HEATER VE 90L LP 2KW 488X921H TRIPLE 14809013T</t>
  </si>
  <si>
    <t>PLCY14809015T</t>
  </si>
  <si>
    <t>RHEEM WATER HEATER VE 90L LP 3KW 488X921H TRIPLE 14809015T</t>
  </si>
  <si>
    <t>PLCY14813513T</t>
  </si>
  <si>
    <t>RHEEM WATER HEATER VE 135L LP 2KW 488X1321H TRIPLE 14813513T</t>
  </si>
  <si>
    <t>PLCY14813515T</t>
  </si>
  <si>
    <t>RHEEM WATER HEATER VE 135L LP 3KW 488X1321H TRIPLE 14813515T</t>
  </si>
  <si>
    <t>PLCY14904013</t>
  </si>
  <si>
    <t>RHEEM WATER HEATER 40L LP DX 2KW 460X490H 14904013</t>
  </si>
  <si>
    <t>PLCY14922515</t>
  </si>
  <si>
    <t>RHEEM WATER HEATER 225L LP DX 3KW 610X1245H 14922515</t>
  </si>
  <si>
    <t>PLCY14927015</t>
  </si>
  <si>
    <t>RHEEM WATER HEATER 270L LP DX 3KW 610X1470H 50MM FOAM</t>
  </si>
  <si>
    <t>PLCY14927025</t>
  </si>
  <si>
    <t>RHEEM WATER HEATER 270L LP DX 2 X 3KW 610X1470H 14927025</t>
  </si>
  <si>
    <t>PLCY14935025</t>
  </si>
  <si>
    <t>RHEEM WATER HEATER 350L LP DX 2 X 3KW 655X1595H 14935025</t>
  </si>
  <si>
    <t>PLCY14T09013</t>
  </si>
  <si>
    <t>RHEEM WATER HEATER 90L LP DX 2KW 510X795H 14T09013</t>
  </si>
  <si>
    <t>PLCY14T11013</t>
  </si>
  <si>
    <t>RHEEM WATER HEATER 110L LP DX 2KW 510X950H 14T11013</t>
  </si>
  <si>
    <t>PLCY14T13513</t>
  </si>
  <si>
    <t>RHEEM WATER HEATER 135L LP 2KW 560X955H A GRADE 3 INLET</t>
  </si>
  <si>
    <t>PLCY14T18013</t>
  </si>
  <si>
    <t>RHEEM WATER HEATER 180L LP DX 2KW 560X1225H 14T18013</t>
  </si>
  <si>
    <t>PLCY14T18015</t>
  </si>
  <si>
    <t>RHEEM WATER HEATER 180L LP DX 3KW 560X1225H 3 INLET</t>
  </si>
  <si>
    <t>PLCY15813513T</t>
  </si>
  <si>
    <t>RHEEM WATER HEATER VE 135L LP 2KW 580X886H TRIPLE 15813513T</t>
  </si>
  <si>
    <t>PLCY15813515T</t>
  </si>
  <si>
    <t>RHEEM WATER HEATER VE 135L LP 3KW 580X886H TRIPLE 15813515T</t>
  </si>
  <si>
    <t>PLCY15818013T</t>
  </si>
  <si>
    <t>RHEEM WATER HEATER VE 180L LP 2KW 580X1137H TRIPLE 15818013T</t>
  </si>
  <si>
    <t>PLCY15818015T</t>
  </si>
  <si>
    <t>RHEEM WATER HEATER VE 180L LP 3KW 580X1137H TRIPLE 15818015T</t>
  </si>
  <si>
    <t>PLCY15827015T</t>
  </si>
  <si>
    <t>RHEEM WATER HEATER VE 270L LP 3KW 580X1645H TRIPLE 15827015T</t>
  </si>
  <si>
    <t>PLCY16513513</t>
  </si>
  <si>
    <t>RHEEM WATER HEATER 135L LP DX BCRL 2KW 510X1145H 50MM FOAM</t>
  </si>
  <si>
    <t>PLCY16518015</t>
  </si>
  <si>
    <t>RHEEM WATER HEATER 180L LP DX BCRL 3KW 510X1512H 16518015</t>
  </si>
  <si>
    <t>PLCY16522515</t>
  </si>
  <si>
    <t>RHEEM WATER HEATER 225L LP DX BCRL 3KW 560X1520H 16522515</t>
  </si>
  <si>
    <t>PLCY16527015</t>
  </si>
  <si>
    <t>RHEEM WATER HEATER 270L LP DX BCRL 3KW 560X1800H 16527015</t>
  </si>
  <si>
    <t>PLCY16618015</t>
  </si>
  <si>
    <t>RHEEM WATER HEATER 180L LP DX HHD 3KW 510X1512H 16618015</t>
  </si>
  <si>
    <t>PLCY16927015</t>
  </si>
  <si>
    <t>RHEEM WATER HEATER 270L LP DX 3KW 560X1800H 16927015</t>
  </si>
  <si>
    <t>PLCY16927025</t>
  </si>
  <si>
    <t>RHEEM WATER HEATER 270L LP DX 2 X 3KW 560X1800H 16927025</t>
  </si>
  <si>
    <t>PLCY16T13513</t>
  </si>
  <si>
    <t>RHEEM WATER HEATER 135L LP DX 2KW 510X1145H 16T13513</t>
  </si>
  <si>
    <t>PLCY16T18013</t>
  </si>
  <si>
    <t>RHEEM WATER HEATER 180L LP DX 2KW 510X1512H 16T18013</t>
  </si>
  <si>
    <t>PLCY16T18015</t>
  </si>
  <si>
    <t>RHEEM WATER HEATER 180L LP DX 3KW 510X1512H 16T18015</t>
  </si>
  <si>
    <t>PLCY18513513</t>
  </si>
  <si>
    <t>RHEEM WATER HEATER 135L LP DX BCRL 2KW 460X1465H 18513513</t>
  </si>
  <si>
    <t>PLCY18T13513</t>
  </si>
  <si>
    <t>RHEEM WATER HEATER 135L LP DX 2KW 460X1465H 18T13513</t>
  </si>
  <si>
    <t>PLCY19901513</t>
  </si>
  <si>
    <t>RHEEM WATER HEATER 15L LP DX  U/BCH 2KW 365X345H 50MM FOAM</t>
  </si>
  <si>
    <t>PLCY19902513</t>
  </si>
  <si>
    <t>RHEEM WATER HEATER 25L LP DX  U/BCH 2KW 365X525H 50MM FOAM</t>
  </si>
  <si>
    <t>PLCY19904013</t>
  </si>
  <si>
    <t>RHEEM WATER HEATER 40L LP DX  U/BCH 2KW 460X490H 50MM FOAM</t>
  </si>
  <si>
    <t>PLCY295122</t>
  </si>
  <si>
    <t>RHEEM FLUE KIT STRAIGHT LENGTH 900MM 295122</t>
  </si>
  <si>
    <t>PLCY317694</t>
  </si>
  <si>
    <t>RHEEM PIPE COVER ASSEMBLY PAINTED FOR 27L 317694</t>
  </si>
  <si>
    <t>PLCY318241</t>
  </si>
  <si>
    <t>RHEEM KITSET ELEMENT SOLAR HP 2KW FOR 180L 32518003-0</t>
  </si>
  <si>
    <t>PLCY318242</t>
  </si>
  <si>
    <t>RHEEM KITSET ELEMENT SOLAR HP 2KW FOR 250L OR 300L 318242</t>
  </si>
  <si>
    <t>PLCY318844</t>
  </si>
  <si>
    <t>RHEEM ON-TAP 3L FITERED CHILLED WATER UNIT 318844</t>
  </si>
  <si>
    <t>PLCY318994</t>
  </si>
  <si>
    <t>PLCY320116</t>
  </si>
  <si>
    <t>RHEEM PIPE COVER ASSEMBLY PAINTED S/GREY FOR 27L 320116</t>
  </si>
  <si>
    <t>PLCY320117</t>
  </si>
  <si>
    <t>PLCY320316</t>
  </si>
  <si>
    <t>RHEEM INTEGRITY RECESS BOX UNIT FOR 27L   320316</t>
  </si>
  <si>
    <t>PLCY32213515</t>
  </si>
  <si>
    <t>RHEEM WATER HEATER 135L MP 3KW 580X935H 32213515</t>
  </si>
  <si>
    <t>PLCY32218015</t>
  </si>
  <si>
    <t>RHEEM WATER HEATER 180L MP 3KW 580X1166H 32218015</t>
  </si>
  <si>
    <t>PLCY325135030</t>
  </si>
  <si>
    <t>RHEEM WATER HEATER 135L MPE S/S 2KW 488 X 1350H   32513503-0</t>
  </si>
  <si>
    <t>PLCY32513505</t>
  </si>
  <si>
    <t>RHEEM WATER HEATER 135L  MPE S/S 3KW 488X1350H  32513505-0</t>
  </si>
  <si>
    <t>PLCY3251800302</t>
  </si>
  <si>
    <t>RHEEM WATER HEATER 180L MPE S/S 2KW 488 X 1770H   32518003-0</t>
  </si>
  <si>
    <t>PLCY3251800503</t>
  </si>
  <si>
    <t>RHEEM WATER HEATER 180L MPE S/S 3KW 488 X 1770H   32518005-0</t>
  </si>
  <si>
    <t>PLCY325300050</t>
  </si>
  <si>
    <t>RHEEM WATER HEATER 300L MPE S/S 3KW 580 X 1850H 32530005-0A</t>
  </si>
  <si>
    <t>PLCY740003</t>
  </si>
  <si>
    <t>RHEEM ON-TAP 3L UNDERBENCH BOILING WATER UNIT - TB3</t>
  </si>
  <si>
    <t>PLCY740005</t>
  </si>
  <si>
    <t>RHEEM ON-TAP 5L UNDERBENCH BOILING WATER UNIT - TB5</t>
  </si>
  <si>
    <t>PLCY864627NFZ</t>
  </si>
  <si>
    <t>RHEEM 27 INTERNAL NATURAL CONTINUOUS FLOW 864627NFZ</t>
  </si>
  <si>
    <t>PLCY874816LFZ</t>
  </si>
  <si>
    <t>RHEEM 16L/MIN EXT FROST 6 STAR LPG CONTINUOUS FLOW 874816LFZ</t>
  </si>
  <si>
    <t>PLCY874816NFZ</t>
  </si>
  <si>
    <t>RHEEM 16L/MIN EXT FROST 6 STAR NG CONTINUOUS FLOW 874816NFZ</t>
  </si>
  <si>
    <t>PLCY874820LFZ</t>
  </si>
  <si>
    <t>RHEEM 20L/MIN EXT FROST 6 STAR LPG CONTINUOUS FLOW 874820LFZ</t>
  </si>
  <si>
    <t>PLCY874820NFZ</t>
  </si>
  <si>
    <t>RHEEM 20L/MIN EXT FROST 6 STAR NG CONTINUOUS FLOW 874820NFZ</t>
  </si>
  <si>
    <t>PLCY874824LFZ</t>
  </si>
  <si>
    <t>RHEEM 24L/MIN EXT FROST 6 STAR LPG CONTINUOUS FLOW 874824LFZ</t>
  </si>
  <si>
    <t>PLCY874824NFZ</t>
  </si>
  <si>
    <t>RHEEM 24L/MIN EXT FROST 6 STAR NG CONTINUOUS FLOW 874824NFZ</t>
  </si>
  <si>
    <t>PLCY874826LFZ</t>
  </si>
  <si>
    <t>RHEEM 26L/MIN EXT FROST 6 STAR LPG CONTINUOUS FLOW 874826LFZ</t>
  </si>
  <si>
    <t>PLCY91330025</t>
  </si>
  <si>
    <t>RHEEM OPTIMA 300L HWC 2 X 3KW TWIN ELEMENT      91330025</t>
  </si>
  <si>
    <t>PLCYA29851</t>
  </si>
  <si>
    <t>RHEEM INTEGRITY CONTROLLER &amp; CABLE FOR BATHROOM A299851</t>
  </si>
  <si>
    <t>PLCYA51134007</t>
  </si>
  <si>
    <t>RHEEM SOLAR WATER HEATER 340L 678X1640H 3.6KW ELECTRIC BOOST</t>
  </si>
  <si>
    <t>PLCYA55131007</t>
  </si>
  <si>
    <t>RHEEM AIR SOURCED HEAT PUMP 310L 3.6KW    A55131007</t>
  </si>
  <si>
    <t>RINNAI SEISMIC RESTRAINT  COSEISRES</t>
  </si>
  <si>
    <t>DUX CENTREFLUSH2 DUAL FLUSH CISTERN WHITE CFDFUWWH2</t>
  </si>
  <si>
    <t>PLDLDFE102BA</t>
  </si>
  <si>
    <t>DEKTITE PREMIUM #2 BLACK EPDM PIPE OD 50-70MM    DFE102BA</t>
  </si>
  <si>
    <t>PLDLDFE103B</t>
  </si>
  <si>
    <t>DEKTITE PREMIUM #3 BLACK EPDM PIPE OD 5-127MM    DFE103B</t>
  </si>
  <si>
    <t>PLEG1071A0</t>
  </si>
  <si>
    <t>VALENCIA RECT BATH 1670 X 760NN W/O FRAME  1071A-0</t>
  </si>
  <si>
    <t>PLEG72548A0</t>
  </si>
  <si>
    <t>ENGLEFIELD QUICK FIT L/PROFILE RND TRAY 1000X1000 CTR WASTE</t>
  </si>
  <si>
    <t>PLEG98278A0</t>
  </si>
  <si>
    <t>VALENCIA TOILET SUITE C/C S TRAP 160-235MM WHITE 98278A-0</t>
  </si>
  <si>
    <t>ENGLEFIELD 40MM BATH WASTE 99329A-CP</t>
  </si>
  <si>
    <t>PLFLFT483</t>
  </si>
  <si>
    <t>NORTON BEAR 48MM X 3M FLASHTAC/FOIL TAPE  T142 PER ROLL</t>
  </si>
  <si>
    <t>PLGATTSL555</t>
  </si>
  <si>
    <t>G&amp;A TOTAL TUB 555 ALL PRESS SGL LEVER MIXER  TTSL555</t>
  </si>
  <si>
    <t>PLGAUT555</t>
  </si>
  <si>
    <t>G&amp;A ULTRA TUB 555 SS BOWL AND SOAP DISPENSER 555MM  UT555-D</t>
  </si>
  <si>
    <t>Duraforce AS140 filtercloth 3.9m x 50m roll</t>
  </si>
  <si>
    <t>PLHMCNPC500</t>
  </si>
  <si>
    <t>NEFA MAINS PRESSURE INLET CONTROL VALVE NPC500</t>
  </si>
  <si>
    <t>PLJAR8CP</t>
  </si>
  <si>
    <t>JAECO RIVA TOILET ROLL HOLDER R8CP</t>
  </si>
  <si>
    <t>PLMA1SD4726</t>
  </si>
  <si>
    <t>TYPHOON EURO PEDESTRIAN GRATE 300  300X300   1SD4726</t>
  </si>
  <si>
    <t>PLMAFL6</t>
  </si>
  <si>
    <t>FLOWLINE EXTERNAL ANGLE 90DEG   FL6</t>
  </si>
  <si>
    <t>MAGNUM SPOUTING STOPEND UNIVERSAL MAG9</t>
  </si>
  <si>
    <t>PLMAMAXGALV</t>
  </si>
  <si>
    <t>PLMAMC1180GYF</t>
  </si>
  <si>
    <t>MARLEY 80MM DROPPER OUTLET GREY FRIARS MC11.80.GYF</t>
  </si>
  <si>
    <t>MARLEY WELDING SOLVENT 180GM  MCS</t>
  </si>
  <si>
    <t>PLMAMCSGYF</t>
  </si>
  <si>
    <t>MARLEY WELDING SOLVENT 180GM GREY FRIARS MCS.GYF</t>
  </si>
  <si>
    <t>MARLEY WELDING SOLVENT 180GM TITANIUM  MCS.TTN</t>
  </si>
  <si>
    <t>PLMAMEDIOGALV</t>
  </si>
  <si>
    <t>PLMAMS14GYF</t>
  </si>
  <si>
    <t>STORMCLOUD 4M SPOUTING GREY FRIARS MS1.4.GYF</t>
  </si>
  <si>
    <t>PLMAMS2GYF</t>
  </si>
  <si>
    <t>STORMCLOUD BRACKET GREY FRIARS MS2.GYF</t>
  </si>
  <si>
    <t>PLMAMS3GYF</t>
  </si>
  <si>
    <t>STORMCLOUD LEFTHAND STOPEND GREY FRIARS MS3.GYF</t>
  </si>
  <si>
    <t>PLMAMS4GYF</t>
  </si>
  <si>
    <t>STORMCLOUD RIGHTHAND STOPEND GREY FRIARS MS4.GYF</t>
  </si>
  <si>
    <t>PLMAMS5GYF</t>
  </si>
  <si>
    <t>STORMCLOUD JOINER GREY FRIARS MS5.GYF</t>
  </si>
  <si>
    <t>PLMAMS7</t>
  </si>
  <si>
    <t>STORMCLOUD 80MM EXPANSION OUTLET WHITE MS8.80</t>
  </si>
  <si>
    <t>PLMAMT1180IRO</t>
  </si>
  <si>
    <t>MARLEY TYPHOON DROPPER OUTLET 80MM IRONSAND MT11.80.IRO</t>
  </si>
  <si>
    <t>PLMAMT2ETTN</t>
  </si>
  <si>
    <t>MARLEY TYPHOON EXTERNAL BRACKET TITANIUM  MT2E.TTN</t>
  </si>
  <si>
    <t>PLMAMT2IIRO</t>
  </si>
  <si>
    <t>MARLEY TYPHOON INTERNAL BRACKET IRONSAND MT2I.IRO</t>
  </si>
  <si>
    <t>PLMAMT3IRO</t>
  </si>
  <si>
    <t>MARLEY TYPHOON LH SPOUTING STOPEND IRONSAND MT3.IRO</t>
  </si>
  <si>
    <t>PLMAMT4IRO</t>
  </si>
  <si>
    <t>MARLEY TYPHOON RH SPOUTING STOPEND IRONSAND MT4.IRO</t>
  </si>
  <si>
    <t>PLMAMT4TTN</t>
  </si>
  <si>
    <t>MARLEY TYPHOON RH SPOUTING STOPEND TITANIUM MT4.TTN</t>
  </si>
  <si>
    <t>PLMAMT5IRO</t>
  </si>
  <si>
    <t>MARLEY TYPHOON SPOUTING JOINER IRONSAND MT5.IRO</t>
  </si>
  <si>
    <t>PLMAMT7IRO</t>
  </si>
  <si>
    <t>MARLEY TYPHOON INTERNAL ANGLE 90DEG IRONSAND MT7.IRO</t>
  </si>
  <si>
    <t>PLMAMT880IRO</t>
  </si>
  <si>
    <t>MARLEY TYPHOON EXPANSION OUTLET 80MM IRONSAND MT8.80.IRO</t>
  </si>
  <si>
    <t>MARLEY 95DEG 65MM SOCKET BEND   RB2.65</t>
  </si>
  <si>
    <t>MARLEY 95DEG 80MM SOCKET BEND   RB2.80</t>
  </si>
  <si>
    <t>PLMARB280GYF</t>
  </si>
  <si>
    <t>MARLEY 95DEG 80MM SOCKET BEND GREY FRIARS RB2.80.GYF</t>
  </si>
  <si>
    <t>PLMARC802GYF</t>
  </si>
  <si>
    <t>MARLEY 80MM ADJUSTABLE PIPE CLIP GREY FRIARS RC80.2.GYF</t>
  </si>
  <si>
    <t>PLMARC802IRO</t>
  </si>
  <si>
    <t>MARLEY 80MM ADJUSTABLE PIPE CLIP IRONSAND RC80.2.IRO</t>
  </si>
  <si>
    <t>PLMARC80GYF</t>
  </si>
  <si>
    <t>MARLEY 80MM SADDLE PIPE CLIP GREY FRIARS RC80.GYF</t>
  </si>
  <si>
    <t>MARLEY 95DEG 65MM JUNCTION  RJ65</t>
  </si>
  <si>
    <t>MARLEY 95DEG 80MM JUNCTION RJ80</t>
  </si>
  <si>
    <t>PLMARP80GYF</t>
  </si>
  <si>
    <t>MARLEY ROUND DOWNPIPE 80MM 3M GREY FRIARS RP80.GYF</t>
  </si>
  <si>
    <t>PLMEE8211</t>
  </si>
  <si>
    <t>METHVEN ECHO STRATA BASIN MIXER   E8211</t>
  </si>
  <si>
    <t>PLMEE8214</t>
  </si>
  <si>
    <t>METHVEN ECHO STRATA SINK MIXER   E8214</t>
  </si>
  <si>
    <t>PLMEE8216</t>
  </si>
  <si>
    <t>METHVEN ECHO STRATA SHOWER MIXER WITH DIVERTER   E8216</t>
  </si>
  <si>
    <t>PLMEE8217</t>
  </si>
  <si>
    <t>METHVEN ECHO STRATA SHOWER MIXER   E8217</t>
  </si>
  <si>
    <t>PLMEE8502</t>
  </si>
  <si>
    <t>ECHO SLIDE SHOWER 3 FUNCTION E8502</t>
  </si>
  <si>
    <t>PLMEE9502</t>
  </si>
  <si>
    <t>ECHO SLIDE SHOWER 1 FUNCTION E9502</t>
  </si>
  <si>
    <t>PLMEE9706</t>
  </si>
  <si>
    <t>ECHO MINIMALIST BATH SPOUT   MAINS PRESSURE  EM9706</t>
  </si>
  <si>
    <t>PLMEFT2010CP2</t>
  </si>
  <si>
    <t>METHVEN FUTURA SHOWER MIXER   FT2010CP2</t>
  </si>
  <si>
    <t>PLMEFT2022CP</t>
  </si>
  <si>
    <t>METHVEN FUTURA SATINJET SLIDE RAILSHOWER   FT2022CP</t>
  </si>
  <si>
    <t>PLMEFT2050CP2</t>
  </si>
  <si>
    <t>METHVEN FUTURA BASIN MIXER CP   FT2050CP2</t>
  </si>
  <si>
    <t>PLMEFT215CP</t>
  </si>
  <si>
    <t>PLMEFT7423CP</t>
  </si>
  <si>
    <t>PLMEFTKCP2</t>
  </si>
  <si>
    <t>METHVEN FUTURA SINK MIXER CP   FTKCP2</t>
  </si>
  <si>
    <t>PLMEFU115CP</t>
  </si>
  <si>
    <t>METHVEN FUTURA SHOWER ROSE CP FU115CP</t>
  </si>
  <si>
    <t>PLMEGAKBK</t>
  </si>
  <si>
    <t>METHVEN GASTON S/MIXER SPRING P/DOWN 2 FUNC SPRAY BLK/CHRM</t>
  </si>
  <si>
    <t>METHVEN GLIDE BASIN MIXER CP GLBCP</t>
  </si>
  <si>
    <t>METHVEN GLIDE SHOWER MIXER CP GLHPSCP</t>
  </si>
  <si>
    <t>PLMEGLSPWBTCP</t>
  </si>
  <si>
    <t>METHVEN GLIDE WALL MOUNTED BATH SPOUT CP GLSPWBTCP</t>
  </si>
  <si>
    <t>PLMEKHSRCP</t>
  </si>
  <si>
    <t>METHVEN KOHA II SATINJET RAIL SHOWER CHROME   KHSRCP</t>
  </si>
  <si>
    <t>PLMEKI215CP</t>
  </si>
  <si>
    <t>METHVEN KIRI SATINJET WALL SHOWER ON CONVENTIONAL ARM</t>
  </si>
  <si>
    <t>METHVEN KIRI SHOWER MIXER WITH DIVERTER CP KISHDCP</t>
  </si>
  <si>
    <t>METHVEN KOHA SHOWER MIXER WITH DIVERTER KOSHDCP</t>
  </si>
  <si>
    <t>PLMEMMSCP</t>
  </si>
  <si>
    <t>METHVEN MINIMALIST SHOWER     MIXER CP  MMSCP</t>
  </si>
  <si>
    <t>METHVEN MINIMALIST SHOWER     DIVERTER MIXER CP  MMSDCP</t>
  </si>
  <si>
    <t>PLMEPRBMCP2</t>
  </si>
  <si>
    <t>METHVEN PROMIX MINI BASIN MIXER   PRBMCP2</t>
  </si>
  <si>
    <t>PLMEPRBSWCP2</t>
  </si>
  <si>
    <t>METHVEN PROMIX SWIVEL BASIN MIXER CP   PRBSWCP2</t>
  </si>
  <si>
    <t>PLMEPRSHCP2</t>
  </si>
  <si>
    <t>METHVEN PROMIX SHOWER MIXER   PRSHCP2</t>
  </si>
  <si>
    <t>PLMEPRSHDCP2</t>
  </si>
  <si>
    <t>METHVEN PROMIX SHOWER MIXER WITH DIVERTER   PRSHDCP2</t>
  </si>
  <si>
    <t>PLMEPRSLBCP2</t>
  </si>
  <si>
    <t>METHVEN PROMIX BASIN MIXER CP   PRSLBCP2</t>
  </si>
  <si>
    <t>PLMEPRSLSCP2</t>
  </si>
  <si>
    <t>METHVEN PROMIX SINK MIXER CP   PRSLSCP2</t>
  </si>
  <si>
    <t>PLMESFAPSCP</t>
  </si>
  <si>
    <t>METHVEN SURFACE SHOWER MIXER WITH FASTFLOW   SFAPSCP</t>
  </si>
  <si>
    <t>PLMESFBCP</t>
  </si>
  <si>
    <t>METHVEN SURFACE BASIN MIXER   SFBCP</t>
  </si>
  <si>
    <t>PLMESFWBCP</t>
  </si>
  <si>
    <t>METHVEN SURFACE WALL MOUNTED MIXER WITH SPOUT   SFWBCP</t>
  </si>
  <si>
    <t>PLMESHKIDCP</t>
  </si>
  <si>
    <t>METHVEN KIRI SATINJET SHOWER SYSTEM   SHKIDCP</t>
  </si>
  <si>
    <t>PLMETPBCP2</t>
  </si>
  <si>
    <t>METHVEN CELESTE BASIN MIXER CP   TPBCP2</t>
  </si>
  <si>
    <t>PLMETPKCP2</t>
  </si>
  <si>
    <t>METHVEN CELESTE SINK MIXER CP   TPKCP2</t>
  </si>
  <si>
    <t>PLMETPSHCP2</t>
  </si>
  <si>
    <t>METHVEN CELESTE SHOWER MIXER CP   TPSHCP2</t>
  </si>
  <si>
    <t>PLMETPSJCP2</t>
  </si>
  <si>
    <t>METHVEN CELESTE JUMBO SHOWER MIXER CP TPSJCP2</t>
  </si>
  <si>
    <t>PLMEVS2031</t>
  </si>
  <si>
    <t>METHVEN CENTIQUE SINK MIXER WITH CHROME VEGIE SPRAY VS2031</t>
  </si>
  <si>
    <t>PLMEWAAPSBK</t>
  </si>
  <si>
    <t>WAIPORI SHOWER MIXER WITH FASTFLOW MATTE BLACK   WAAPSBK</t>
  </si>
  <si>
    <t>PLMEWABBK</t>
  </si>
  <si>
    <t>WAIPORI BASIN MIXER MATTE BLACK   WABBK</t>
  </si>
  <si>
    <t>WAIPORI SATINJET HANDSET    WAHPCP</t>
  </si>
  <si>
    <t>PLMEWAHPSDBK</t>
  </si>
  <si>
    <t>WAIPORI SHOWER MIXER WITH DIVERTER MATTE BLACK   WAHPSDBK</t>
  </si>
  <si>
    <t>PLMEWAKBK</t>
  </si>
  <si>
    <t>WAIPORI SINK MIXER MATTE BLACK   WAKBK</t>
  </si>
  <si>
    <t>WAIPORI SHOWER MIXER WITH DIVERTER MP    WASHDCP</t>
  </si>
  <si>
    <t>PLMEWASPW200BK</t>
  </si>
  <si>
    <t>WAIPORI WALL MOUNTED BATH SPOUT MATTE BLACK   WASPW200BK</t>
  </si>
  <si>
    <t>PLMEWASRBK</t>
  </si>
  <si>
    <t>WAIPORI SATINJET SLIDE SHOWER MATTE BLACK   WASRBK</t>
  </si>
  <si>
    <t>NEWTECH EOS RAVANI BASIN RECTANGULAR 395X593MM 34020</t>
  </si>
  <si>
    <t>NEWTECH TIVOLI VANITY 400MM WALL HUNG GLOSS WHITE 3820GW</t>
  </si>
  <si>
    <t>NEWTECH RAVANI QUARTO OVAL BASIN   7340</t>
  </si>
  <si>
    <t>VITTORIA C/C BTW TOILET SUITE SC SEAT S TRAP WHITE 8000</t>
  </si>
  <si>
    <t>CASTELLO BTW TOILET SUITE SC SEAT WHITE 8005</t>
  </si>
  <si>
    <t>SIENNA BTW TOILET SUITE SC SEAT WHITE 8010</t>
  </si>
  <si>
    <t>NEWTECH COMPAC VANITY 815MM W/HUNG DARK OAK   4414</t>
  </si>
  <si>
    <t>NEWTECH KOLUM VANITY 1200MM DBLE BASIN AM WALNUT 8515</t>
  </si>
  <si>
    <t>NEWTECH KOLUM VANITY 1200MM DBLE BASIN DARK OAK 8517</t>
  </si>
  <si>
    <t>NEWTECH KOLUM VANITY 1200MM DBLE BASIN GLOSS WHITE 8545</t>
  </si>
  <si>
    <t>NEWTECH KOLUM VANITY 1200MM DBLE BASIN WASHED OAK 8519</t>
  </si>
  <si>
    <t>NEWTECH KOLUM VANITY 1200MM SGLE BASIN AM WALNUT 8510</t>
  </si>
  <si>
    <t>NEWTECH KOLUM VANITY 1200MM SGLE BASIN DARK OAK 8512</t>
  </si>
  <si>
    <t>NEWTECH KOLUM VANITY 1200MM SGLE BASIN GLOSS WHITE 8540</t>
  </si>
  <si>
    <t>NEWTECH KOLUM VANITY 1200MM SGLE BASIN WASHED OAK 8514</t>
  </si>
  <si>
    <t>NEWTECH KOLUM VANITY 1500MM W/H DBL VASTO BSN AM WALNUT 8526</t>
  </si>
  <si>
    <t>NEWTECH KOLUM VANITY 1500MM W/H DBL VASTO BSN GL/WH 8522</t>
  </si>
  <si>
    <t>NEWTECH KOLUM TOWER UNIT 2 DOOR 1700MM DARK OAK   8592</t>
  </si>
  <si>
    <t>NEWTECH KOLUM TOWER UNIT 2 DOOR 1700MM GLOSS WHITE 4520</t>
  </si>
  <si>
    <t>NEWTECH KOLUM MIRROR CABINET 1 DOOR 600MM DARK OAK   8552</t>
  </si>
  <si>
    <t>NEWTECH KOLUM VANITY 750MM AMERICAN WALNUT 8500</t>
  </si>
  <si>
    <t>NEWTECH KOLUM VANITY 750MM DARK OAK 8502</t>
  </si>
  <si>
    <t>NEWTECH KOLUM VANITY 750MM GLOSS WHITE 8530</t>
  </si>
  <si>
    <t>NEWTECH KOLUM VANITY 750MM WASHED OAK 8504</t>
  </si>
  <si>
    <t>NEWTECH KOLUM VANITY 900MM AMERICAN WALNUT 8505</t>
  </si>
  <si>
    <t>NEWTECH KOLUM VANITY 900MM DARK OAK 8507</t>
  </si>
  <si>
    <t>NEWTECH KOLUM VANITY 900MM GLOSS WHITE 8535</t>
  </si>
  <si>
    <t>NEWTECH KOLUM VANITY 900MM WASHED OAK 8509</t>
  </si>
  <si>
    <t>NEWTECH KOLUM JUNIOR VANITY 510MM WH RH TAP HOLE WHITE 8575R</t>
  </si>
  <si>
    <t>NEWTECH MODENA 1700MM TOWER UNIT SOLID DOOR WENGE  4086</t>
  </si>
  <si>
    <t>NEWTECH MONTANA SEMI RECESSED CHINA BASIN 750MM WHITE 4106</t>
  </si>
  <si>
    <t>NEWTECH MONTANA CITI VANITY 1200MM DBLE BSN W/H WENGE 3265</t>
  </si>
  <si>
    <t>NEWTECH MONTANA CITI VANITY 1200MM SGLE BASIN F/S WENGE 3255</t>
  </si>
  <si>
    <t>NEWTECH MONTANA CITI VANITY 1200MM SGLE BSN W/H WENGE 3245</t>
  </si>
  <si>
    <t>NEWTECH MONTANA CITI VANITY 750MM F/STAND WENGE 3215</t>
  </si>
  <si>
    <t>NEWTECH MONTANA CITI VANITY 750MM W/HUNG WENGE 3205</t>
  </si>
  <si>
    <t>NEWTECH MONTANA CITI VANITY 900MM F/STAND WENGE 3235</t>
  </si>
  <si>
    <t>NEWTECH MONTANA VANITY 750MM F/STAND WHITE 3405</t>
  </si>
  <si>
    <t>NEWTECH MONTANA VANITY 750MM W/ HUNG WHITE 3400</t>
  </si>
  <si>
    <t>NEWTECH MONTANA VANITY 750MM W/HUNG WENGE 3420</t>
  </si>
  <si>
    <t>NEWTECH MONTANA VANITY 870MM FLOOR STAND WENGE</t>
  </si>
  <si>
    <t>NEWTECH MONTANA VANITY 870MM WALL HUNG WHITE</t>
  </si>
  <si>
    <t>NEWTECH MONTANA VANITY 870MM WALL HUNG WENGE</t>
  </si>
  <si>
    <t>NEWTECH MONTANA QUBE VANITY 1200MM F/STAND WENGE 3495</t>
  </si>
  <si>
    <t>NEWTECH MONTANA QUBE VANITY 750MM F/STAND WENGE 3465</t>
  </si>
  <si>
    <t>NEWTECH MONTANA QUBE VANITY 750MM W/HUNG WENGE 3460</t>
  </si>
  <si>
    <t>NEWTECH MONTANA QUBE VANITY 900MM F/STAND WENGE 3455</t>
  </si>
  <si>
    <t>NEWTECH MONTANA QUBE VANITY 900MM W/HUNG WENGE 3470</t>
  </si>
  <si>
    <t>NEWTECH NILE TOWER UNIT 1700 ETCH GLASS/WHITE 4080</t>
  </si>
  <si>
    <t>NEWTECH RAVANI 1200MM VANITY W/H 2DR DARK OAK  KR1200DO</t>
  </si>
  <si>
    <t>NEWTECH RAKAIA VANITY 450MM F/STAND     3715</t>
  </si>
  <si>
    <t>NEWTECH RAKAIA VANITY 450MM W/HUNG     3720</t>
  </si>
  <si>
    <t>NEWTECH RAKAIA VANITY 600MM F/STAND      3700</t>
  </si>
  <si>
    <t>NEWTECH RAKAIA VANITY 600MM W/HUNG       3725</t>
  </si>
  <si>
    <t>NEWTECH RAVANI 750MM VANITY CABINET ONLY DARK OAK R750DO</t>
  </si>
  <si>
    <t>NEWTECH RIO F/STAND OVAL BATH BLACK EXT WHITE INNER 1700MM</t>
  </si>
  <si>
    <t>NEWTECH RIO F/STAND OVAL BATH GLOSS WHITE 1700MM</t>
  </si>
  <si>
    <t>NEWTECH FREEDOM TOWEL RAIL TRANSFORMER  LT050</t>
  </si>
  <si>
    <t>NEWTECH HEATED TOWEL RAIL 5 BAR 530 X 600  SL115</t>
  </si>
  <si>
    <t>NEWTECH HEATED TOWEL RAIL 7 BAR S/S MULTI CON WIRING   SL130</t>
  </si>
  <si>
    <t>NEWTECH HEATED TOWEL RAIL SS RND 9 BAR 1060X600MM SL150</t>
  </si>
  <si>
    <t>NEWTECH HEATED TOWEL RAIL SS RND 9 BAR 1060X450MM SL155</t>
  </si>
  <si>
    <t>NEWTECH FREEDOM TOWEL RAIL S/STEEL  SR200</t>
  </si>
  <si>
    <t>NEWTECH S/S SQ HEATED TOWEL RAIL 5 BAR 530X600   ST65</t>
  </si>
  <si>
    <t>NEWTECH S/S SQ HEATED TOWEL RAIL 7 BAR 800X600 BLACK ST75B</t>
  </si>
  <si>
    <t>NEWTECH HEATED TOWEL RAIL SS SQ 800X450MM  ST78</t>
  </si>
  <si>
    <t>NEWTECH HEATED TOWEL RAIL SS SQ 1060X600MM  ST80</t>
  </si>
  <si>
    <t>NEWTECH HEATED TOWEL RAIL SS SQ 1060X450MM  ST85</t>
  </si>
  <si>
    <t>NEWTECH HEATED TOWEL RAIL SS SQ 5 BAR 530X800MM ST95</t>
  </si>
  <si>
    <t>NEWTECH VENICE VANITY 500MM WALL HUNG WHITE 3762</t>
  </si>
  <si>
    <t>NEWTECH VENICE VANITY 600MM WALL HUNG WHITE 3772</t>
  </si>
  <si>
    <t>NEWTECH VENICE JUNIOR BASIN 510MM LEFT HAND TAP HOLE 3733L</t>
  </si>
  <si>
    <t>NEWTECH VENICE JUNIOR BASIN 510MM RIGHT HAND TAP HOLE 3733R</t>
  </si>
  <si>
    <t>PLNZM10750</t>
  </si>
  <si>
    <t>PLNZM10759</t>
  </si>
  <si>
    <t>PLNZM4795</t>
  </si>
  <si>
    <t>NZM SHOWER/BATH CURTAIN HOOKS CLEAR   4795</t>
  </si>
  <si>
    <t>PLNZM4803</t>
  </si>
  <si>
    <t>NZM SHOWER/BATH CURTAIN HOOKS WHITE 4803</t>
  </si>
  <si>
    <t>PLPIDTCTHREAD1</t>
  </si>
  <si>
    <t>PLUMBIT TEFLON THREADSEAL TAPE DTCTHREAD1</t>
  </si>
  <si>
    <t>PLPIPRUBPLUG35</t>
  </si>
  <si>
    <t>PLUMBIT 35MM RUBBER SINK PLUG DTRUBPLUG35</t>
  </si>
  <si>
    <t>PLPIPRUBPLUG38</t>
  </si>
  <si>
    <t>PLUMBIT 38MM RUBBER SINK PLUG DTRUBPLUG38</t>
  </si>
  <si>
    <t>PLPIRUBPLUG3</t>
  </si>
  <si>
    <t>PLUMBIT 32MM RUBBER SINK PLUG DTRUBPLUG32</t>
  </si>
  <si>
    <t>PLRA11390</t>
  </si>
  <si>
    <t>SHOWER GLASS SHELVES (PAIR)   11390</t>
  </si>
  <si>
    <t>PLRA1174902</t>
  </si>
  <si>
    <t>PLRA1175802</t>
  </si>
  <si>
    <t>VERONA SHOWER SQ 900 X 900 2 SIDE CTR WASTE CP MOULDED WALL</t>
  </si>
  <si>
    <t>PLRA1177302</t>
  </si>
  <si>
    <t>VERONA SHOWER SQ 1000 X 1000 CORNER WASTE CP FLAT WALL</t>
  </si>
  <si>
    <t>PLRA1177602</t>
  </si>
  <si>
    <t>VERONA SHOWER SQ 1000 X 1000 CENTRE WASTE CP FLAT WALL</t>
  </si>
  <si>
    <t>PLRA1177902</t>
  </si>
  <si>
    <t>VERONA SHOWER SQ 1000 X 1000 CORNER WASTE  CP MOULDED WALL</t>
  </si>
  <si>
    <t>PLRA1179702</t>
  </si>
  <si>
    <t>VERONA SHOWER 1200 X 900 2 SIDE LH CP FLAT WALL   11797.02</t>
  </si>
  <si>
    <t>PLRA1180002</t>
  </si>
  <si>
    <t>VERONA SHOWER 1200 X 900 2 SIDE RH CP FLAT WALL   11800.02</t>
  </si>
  <si>
    <t>PLRA1186502</t>
  </si>
  <si>
    <t>VERONA SELECT SHOWER RND 1010X1010 GRATE WASTE TRAY M/WALL</t>
  </si>
  <si>
    <t>PLRA1292010</t>
  </si>
  <si>
    <t>CYGNET SEMI RECESSED BASIN 500 X 450 1TH 12920.10</t>
  </si>
  <si>
    <t>PLRA1293610</t>
  </si>
  <si>
    <t>CYGNET STANDARD TOILET SEAT ONLY 12936.10</t>
  </si>
  <si>
    <t>HERON CC ROUND S TRAP TOILET SUITE- STUDIO S/C SEAT 2062</t>
  </si>
  <si>
    <t>PLRA2081210</t>
  </si>
  <si>
    <t>PLRA2081402</t>
  </si>
  <si>
    <t>PLRA2744010</t>
  </si>
  <si>
    <t>UNION WALL BASIN 430 X 220 X 140 1TH WHITE 27440.10</t>
  </si>
  <si>
    <t>PLRA28462SO</t>
  </si>
  <si>
    <t>EVOLVE WALL VANITY 600 2XDRW SEASONED OAK   28462.SO</t>
  </si>
  <si>
    <t>PLRA28468SO</t>
  </si>
  <si>
    <t>EVOLVE WALL VANITY 1200 1XBWL 4XDRW SEASONED OAK   28468.SO</t>
  </si>
  <si>
    <t>PLRA28480SO</t>
  </si>
  <si>
    <t>PLRA28486SO</t>
  </si>
  <si>
    <t>CELIA FIXED SHOWER ROSE IDEAL STANDARD  30413.02</t>
  </si>
  <si>
    <t>SIMPLICITY DIVERTER MIXER CHROME  31280.02</t>
  </si>
  <si>
    <t>CELIA GOOSE NECK KITCHEN MIXER CHROME 32145.02</t>
  </si>
  <si>
    <t>MILANO BASIN MIXER   33551.02</t>
  </si>
  <si>
    <t>MILANO SHOWER MIXER   33570.02</t>
  </si>
  <si>
    <t>MILANO DIVERTER MIXER   33580.02</t>
  </si>
  <si>
    <t>PLRA3433102</t>
  </si>
  <si>
    <t>LASKA NEU KITCHEN MIXER CAST SPOUT   34331.02</t>
  </si>
  <si>
    <t>PLRA4010700</t>
  </si>
  <si>
    <t>UNIVERSAL CLIO SOAP DISH FOR 18/20/24 RAIL 40107.00</t>
  </si>
  <si>
    <t>ELLIPTIC MULTI PRESSURE KITCHEN MIXER CP 42030.02</t>
  </si>
  <si>
    <t>VERONA KITCHEN MIXER CP 42330.02</t>
  </si>
  <si>
    <t>VERONA BASIN MIXER CP 42351.02</t>
  </si>
  <si>
    <t>VERONA SHOWER MIXER CP 42370.02</t>
  </si>
  <si>
    <t>ELEMENTI UNO MULTI PRESSURE SHOWER MIXER CP 42970.02</t>
  </si>
  <si>
    <t>ELEMENTI UNO MULTI PRESSURE SHOWER MIXER BR/NICKLE 42970.04</t>
  </si>
  <si>
    <t>UNO NERO MULTI PRESSURE SHOWER MIXER MATT BLACK 42970.13</t>
  </si>
  <si>
    <t>ELEMENTI UNO GOOSENECK KITCHEN MIXER BN   43930.04</t>
  </si>
  <si>
    <t>PLRA4393013</t>
  </si>
  <si>
    <t>ELEMENTI UNO GOOSENECK KITCHEN MIXER BK   43930.13</t>
  </si>
  <si>
    <t>PLRA4393102</t>
  </si>
  <si>
    <t>ELEMENTI UNO GOOSENECK KITCHEN MIXER W/POS CP   43931.02</t>
  </si>
  <si>
    <t>PLRA4393104</t>
  </si>
  <si>
    <t>ELEMENTI UNO GOOSENECK KITCHEN MIXER W/POS B/N 43931.04</t>
  </si>
  <si>
    <t>PLRA4393113</t>
  </si>
  <si>
    <t>ELEMENTI UNO GOOSENECK KITCHEN MIXER W/POS BK   43931.13</t>
  </si>
  <si>
    <t>PLRA4393213</t>
  </si>
  <si>
    <t>ELEMENTI UNO GOOSENECK KITCHEN MIXER W/RUBBER POS BLACK /BK</t>
  </si>
  <si>
    <t>PLRA4393214</t>
  </si>
  <si>
    <t>ELEMENTI UNO GOOSENECK KITCHEN MIXER W/RUBBER POS BLACK/CP</t>
  </si>
  <si>
    <t>PLRA4393215</t>
  </si>
  <si>
    <t>ELEMENTI UNO GOOSENECK KITCHEN MIXER W/RUBBER POS BLACK /BN</t>
  </si>
  <si>
    <t>ELEMENTI ION KITCHEN MIXER BRUSHED NICKEL 44203.04</t>
  </si>
  <si>
    <t>PLRA4420313</t>
  </si>
  <si>
    <t>ELEMENTI ION KITCHEN MIXER BLACK 44203.13</t>
  </si>
  <si>
    <t>ELEMENTI ION BATH SPOUT CHROME   44250.02</t>
  </si>
  <si>
    <t>ELEMENTI ION BATH SPOUT BRUSHED NICKEL 44250.04</t>
  </si>
  <si>
    <t>ELEMENTI ION BATH SPOUT BLACK 44250.13</t>
  </si>
  <si>
    <t>ELEMENTI ION BASIN MIXER CHROME   44251.02</t>
  </si>
  <si>
    <t>ELEMENTI ION BASIN MIXER BRUSHED NICKEL   44251.04</t>
  </si>
  <si>
    <t>ELEMENTI ION BASIN MIXER BLACK   44251.13</t>
  </si>
  <si>
    <t>PLRA4425202</t>
  </si>
  <si>
    <t>ELEMENTI ION EXTENDED BASIN MIXER CHROME   44252.02</t>
  </si>
  <si>
    <t>PLRA4425204</t>
  </si>
  <si>
    <t>ELEMENTI ION EXTENDED BASIN MIXER BRUSHED NICKEL 44252.04</t>
  </si>
  <si>
    <t>PLRA4425213</t>
  </si>
  <si>
    <t>ELEMENTI ION EXTENDED BASIN MIXER BLACK   44252.13</t>
  </si>
  <si>
    <t>PLRA4425602</t>
  </si>
  <si>
    <t>ELEMENTI ION WALL BASIN MIXER CHROME 44256.02</t>
  </si>
  <si>
    <t>PLRA4425604</t>
  </si>
  <si>
    <t>ELEMENTI ION WALL BASIN MIXER BRUSHED NICKEL 44256.04</t>
  </si>
  <si>
    <t>PLRA4425613</t>
  </si>
  <si>
    <t>ELEMENTI ION WALL BASIN MIXER BLACK   44256.13</t>
  </si>
  <si>
    <t>ELEMENTI ION SHOWER MIXER CHROME   44270.02</t>
  </si>
  <si>
    <t>ELEMENTI ION SHOWER MIXER BRUSHED NICKEL   44270.04</t>
  </si>
  <si>
    <t>ELEMENTI ION SHOWER MIXER BLACK   44270.13</t>
  </si>
  <si>
    <t>PLRA4428502</t>
  </si>
  <si>
    <t>ELEMENTI ION BATH COLUMN W/ HAND PIECE CHROME   44285.02</t>
  </si>
  <si>
    <t>PLRA4428504</t>
  </si>
  <si>
    <t>ELEMENTI ION BATH COLUMN W/ HAND PIECE BRUSHED NICKEL</t>
  </si>
  <si>
    <t>PLRA4428513</t>
  </si>
  <si>
    <t>ELEMENTI ION BATH COLUMN W/ HAND PIECE BLACK 44285.13</t>
  </si>
  <si>
    <t>PLRA520951</t>
  </si>
  <si>
    <t>VETRALLA II QUARRYCAST FREESTANDING BATH 1650 X 731 X 547</t>
  </si>
  <si>
    <t>PLRA525671</t>
  </si>
  <si>
    <t>OTTO ACRYLIC FREESTANDING BATH 1500 X 720 X 560MM WHITE</t>
  </si>
  <si>
    <t>PLRA5257310</t>
  </si>
  <si>
    <t>MEDIDA DROP IN BATH 1685 X 750 X 450MM WHITE 52573.10</t>
  </si>
  <si>
    <t>PLRA525771</t>
  </si>
  <si>
    <t>CALMA DROP IN ACRYLIC BATH 1700 X 680 X400MM WHITE 52577.1</t>
  </si>
  <si>
    <t>PLRA6071802</t>
  </si>
  <si>
    <t>ELETECH DOUBLE TOILET ROLL HOLDER CP   60718.02</t>
  </si>
  <si>
    <t>PLRA6090102</t>
  </si>
  <si>
    <t>PLRA6090402</t>
  </si>
  <si>
    <t>PROJECT GLASS SHELF 600MM CP  60904.02</t>
  </si>
  <si>
    <t>PLRA6090602</t>
  </si>
  <si>
    <t>PROJECT ROBE HOOK 25MM CP     60906.02</t>
  </si>
  <si>
    <t>PLRA6090702</t>
  </si>
  <si>
    <t>PROJECT TRIPLE ROBE HOOK 165MM CP 60907.02</t>
  </si>
  <si>
    <t>PLRA6090802</t>
  </si>
  <si>
    <t>PROJECT DOUBLE ROBE HOOK 110MM CP 60908.02</t>
  </si>
  <si>
    <t>PLRA6090902</t>
  </si>
  <si>
    <t>PLRA6091002</t>
  </si>
  <si>
    <t>PLRA6091102</t>
  </si>
  <si>
    <t>PROJECT SPARE TOILET ROLL     HOLDER CP 60911.02</t>
  </si>
  <si>
    <t>PLRA6091202</t>
  </si>
  <si>
    <t>PROJECT TOWEL RAIL 320MM CP   60912.02</t>
  </si>
  <si>
    <t>PLRA6091402</t>
  </si>
  <si>
    <t>PROJECT TOWEL RAIL 650MM CP   60914.02</t>
  </si>
  <si>
    <t>PLRA6091502</t>
  </si>
  <si>
    <t>PROJECT TOWEL RAIL 780MM CP   60915.02</t>
  </si>
  <si>
    <t>PLRA6091602</t>
  </si>
  <si>
    <t>PROJECT DOUBLE TOWEL RAIL CP  60916.02</t>
  </si>
  <si>
    <t>PLRA6091702</t>
  </si>
  <si>
    <t>PLRA6091902</t>
  </si>
  <si>
    <t>PLRA6092102</t>
  </si>
  <si>
    <t>PROJECT METAL SOAP DISH OPEN  CP 60921.02</t>
  </si>
  <si>
    <t>PLRA6092202</t>
  </si>
  <si>
    <t>PROJECT GLASS SOAP DISH CP    60922.02</t>
  </si>
  <si>
    <t>PLRA6092302</t>
  </si>
  <si>
    <t>ELEMENTI MOMENTS BATH SPOUT 185MM   70202.02</t>
  </si>
  <si>
    <t>MILANO BATH SPOUT 74031.02</t>
  </si>
  <si>
    <t>ELEMENTI BOTTLE TRAP 32MM BLACK 79104.13</t>
  </si>
  <si>
    <t>PEX CONTEMPORARY ROUND BOTTLE TRAP 32MM - CP  79151.02</t>
  </si>
  <si>
    <t>PLRA7916510</t>
  </si>
  <si>
    <t>ELEMENTI BASIN CLICKER WASTE 32MM W/OVERFLOW WHITE 79165.10</t>
  </si>
  <si>
    <t>PLRA8529711</t>
  </si>
  <si>
    <t>PLRA8530311</t>
  </si>
  <si>
    <t>STUDIO PLUS WALL VANITY 750MM 1 DRW S/WHITE GLOSS 85303.11</t>
  </si>
  <si>
    <t>PLRA8537211</t>
  </si>
  <si>
    <t>ELEMENTI TEMPO 900 WALL VANITY 2 DRW DEZIGNA WHITE GLOSS</t>
  </si>
  <si>
    <t>PLRA8680511</t>
  </si>
  <si>
    <t>PLRA8680777</t>
  </si>
  <si>
    <t>VERONA FLOOR VANITY 900 2XDRAWER FRENCH OAK VELVET 86807.77</t>
  </si>
  <si>
    <t>PLRA8680911</t>
  </si>
  <si>
    <t>VERONA WALL VANITY 1200MM 1 X DRAWER WHITE GLOSS 86809.11</t>
  </si>
  <si>
    <t>PLRA8683211</t>
  </si>
  <si>
    <t>NOVARA WALL VANITY 900 1 DRW DEZIGNA WHITE GLOSS 86832.11</t>
  </si>
  <si>
    <t>LINFA CC BTW TOILET SUITE C/W SOFT CLOSE SEAT PN760</t>
  </si>
  <si>
    <t>RINNAI INFINITY COMPACT CONTROLLER MC912A</t>
  </si>
  <si>
    <t>RINNAI H/W CYLINDER ELEC IN/OUTDOOR 180L 2KW ME180488E20</t>
  </si>
  <si>
    <t>RINNAI H/W CYLINDER ELEC IN/OUTDOOR 180L 3KW ME180488E30</t>
  </si>
  <si>
    <t>SHOWERDOME STANDARD DIY KIT CLEAR</t>
  </si>
  <si>
    <t>PLSMZ1202DWH</t>
  </si>
  <si>
    <t>ZARA VANITY 1200MM 2 DRAWER W/HUNG DBL BOWL  WHITE Z1202DWH</t>
  </si>
  <si>
    <t>TRENDY MIRROR 900X900MM BEVEL EDGE EDGE 20MM BEVHID3636</t>
  </si>
  <si>
    <t>VALORE SINK INSERT BOWL AND DRAINER SINK   P10</t>
  </si>
  <si>
    <t>VALORE COLANDER WHITE TO SUIT BOWL SIZE 155X300   PCO1</t>
  </si>
  <si>
    <t>VALORE COLANDER S/S TO SUIT BOWL SIZE 200X300  PCST</t>
  </si>
  <si>
    <t>VALORE CHOPPING BOARD TO SUIT BOWL SIZE 315X380   PPB1</t>
  </si>
  <si>
    <t>VALORE CHOPPING BOARD TO SUIT BOWL SIZE 355X405   PPB2</t>
  </si>
  <si>
    <t>VALORE SOAP DISPENSER  PSD</t>
  </si>
  <si>
    <t>VALORE BASKET WASTE 90MM NO OVERFLOW   RBW</t>
  </si>
  <si>
    <t>VALORE BASKET WASTE 90MM WITH OVERFLOW   RBWO-F</t>
  </si>
  <si>
    <t>VALORE COLANDER WHT TO SUIT BOWL SIZE 165X290  RC01</t>
  </si>
  <si>
    <t>VALORE COLANDER S/S TO SUIT BOWL SIZE 165X290  RCST</t>
  </si>
  <si>
    <t>CAROMA CUBE WFCC TOILET SUITE UNI  824615W</t>
  </si>
  <si>
    <t>ALTO1 WALL FACE CC TOILET SUITE &amp; UNI BACK ENTRY ALT1BEW</t>
  </si>
  <si>
    <t>ALTO1 WALL FACE CC TOILET SUITE &amp; UNI BOTTOM ENTRY ALT1BIW</t>
  </si>
  <si>
    <t>CAROMA SLIMLINE 4.5/3L DUAL FLUSH CISTERN &amp; SEAT  233030W</t>
  </si>
  <si>
    <t>CAROMA SLIMLINE LOW TO MID LEVEL CISTERN D/FLUSH  233036W</t>
  </si>
  <si>
    <t>CAROMA AIRE 4.5/3L DUAL FLUSH CISTERN &amp; SEAT   234040W</t>
  </si>
  <si>
    <t>CAROMA UNISEAT TOILET SEAT WH   301111W</t>
  </si>
  <si>
    <t>CAROMA CONCORDE PAN SKEW TRAP UNVENTED LH WHITE 601313W</t>
  </si>
  <si>
    <t>CAROMA CONCORDE PAN SKEW TRAP RH NO VENT WHITE  601317W</t>
  </si>
  <si>
    <t>CAROMA URBANE WALL FACE TOILET SUITE CC BACK/ENT SC 743500W</t>
  </si>
  <si>
    <t>CAROMA URBANE WALL FACE TOILET SUITE CC BOT/INLET SC 744500W</t>
  </si>
  <si>
    <t>CAROMA DORADO WALL FACED TOILET SUITE BOTTOM INLET 830610W</t>
  </si>
  <si>
    <t>CAROMA DORADO WALL FACED TOILET SUITE BACK ENTRY 830620W</t>
  </si>
  <si>
    <t>CAROMA LUNA WALL FACED TOILET SUITE BOTTOM INLET 829710W</t>
  </si>
  <si>
    <t>CAROMA LUNA WALL FACED TOILET SUITE BACK ENTRY 829720W</t>
  </si>
  <si>
    <t>CAROMA PROFILE 4 CONNECTOR S TRAP  912413W</t>
  </si>
  <si>
    <t>CAROMA CONCORDE CONCEALED SLIMLINE SMARTFLUSH SUITE P/TRAP</t>
  </si>
  <si>
    <t>TRIDENT SOVEREIGN CARE SUITE S TRAP COLANI SEAT 987895W</t>
  </si>
  <si>
    <t>STYLUS VENECIA CC TOILET SUITE SOFT CLOSE S TRAP W45006SCW</t>
  </si>
  <si>
    <t>STYLUS VENECIA CC TOILET SUITE S PAN 4 STAR W45006W</t>
  </si>
  <si>
    <t>STYLUS VENECIA WFCC TOILET SUITE SOFT CLOSE W45206SCW</t>
  </si>
  <si>
    <t>CAVIBAT CAVITY BATTEN 45MM X 18MM 1.2MLGTH</t>
  </si>
  <si>
    <t>PPEIEAGPVC1U</t>
  </si>
  <si>
    <t>TAPE 1MM X 21MM UG ARCTIC GREY PVC EDGING PER MTR</t>
  </si>
  <si>
    <t>PPEIEAGPVC2</t>
  </si>
  <si>
    <t>TAPE 2MM X 21MM PG ARCTIC GREY PVC EDGING PER MTR</t>
  </si>
  <si>
    <t>PPEIEAGPVC2U</t>
  </si>
  <si>
    <t>TAPE 2MM X 21MM UG ARCTIC GREY PVC EDGING PER MTR</t>
  </si>
  <si>
    <t>PPEIEAIGPVC1</t>
  </si>
  <si>
    <t>TAPE 1MM X 21MM PG ARC ICE GLOSS PVC EDGING PER MTR</t>
  </si>
  <si>
    <t>PPEIEAIGPVC1U</t>
  </si>
  <si>
    <t>TAPE 1MM X 21MM UG ARC ICE GLOSS PVC EDGING PER MTR</t>
  </si>
  <si>
    <t>PPEIEALGPVC1</t>
  </si>
  <si>
    <t>TAPE 1MM X 21MM PG ALLURE GLOSS PVC EDGING PER MTR</t>
  </si>
  <si>
    <t>PPEIEALGPVC1U</t>
  </si>
  <si>
    <t>TAPE 1MM X 21MM UG ALLURE GLOSS PVC EDGING PER MTR</t>
  </si>
  <si>
    <t>PPEIEALPVC2U</t>
  </si>
  <si>
    <t>TAPE 2MM X 21MM UG ALLURE STD PVC EDGING PER MTR</t>
  </si>
  <si>
    <t>PPEIEAPPVC2</t>
  </si>
  <si>
    <t>TAPE 2MM X 21MM PG ASH PINSTRIPE PVC EDGING PER MTR</t>
  </si>
  <si>
    <t>PPEIEAPPVC2U</t>
  </si>
  <si>
    <t>TAPE 2MM X 21MM UG ASH PINSTRIPE PVC EDGING PER MTR</t>
  </si>
  <si>
    <t>PPEIEASGPVC1</t>
  </si>
  <si>
    <t>TAPE 1MM X 21MM PG ASPIRE GLOSS PVC EDGING PER MTR</t>
  </si>
  <si>
    <t>PPEIEASGPVC1U</t>
  </si>
  <si>
    <t>TAPE 1MM X 21MM UG ASPIRE GLOSS PVC EDGING PER MTR</t>
  </si>
  <si>
    <t>PPEIEBASPVC2U</t>
  </si>
  <si>
    <t>TAPE 2MM X 21MM UG BASALT PVC EDGING PER MTR</t>
  </si>
  <si>
    <t>PPEIEBBO332UG</t>
  </si>
  <si>
    <t>TAPE 2MM X 33MM UG  BEST OAK PVC  EDGING PER MTR</t>
  </si>
  <si>
    <t>PPEIEBLPVC1</t>
  </si>
  <si>
    <t>TAPE 1MM X 21MM PG BLACK PVC EDGING PER MTR</t>
  </si>
  <si>
    <t>PPEIEBLPVC1U</t>
  </si>
  <si>
    <t>TAPE 1MM X 21MM UG BLACK PVC EDGING PER MTR</t>
  </si>
  <si>
    <t>PPEIEBLPVC2</t>
  </si>
  <si>
    <t>TAPE 2MM X 21MM PG BLACK PVC EDGING PER MTR</t>
  </si>
  <si>
    <t>PPEIEBLPVC2U</t>
  </si>
  <si>
    <t>TAPE 2MM X 21MM UG BLACK PVC EDGING PER MTR</t>
  </si>
  <si>
    <t>PPEIEBMPVC2</t>
  </si>
  <si>
    <t>TAPE 2MM X 21MM PG BEST MAPLE PVC EDGING PER MTR</t>
  </si>
  <si>
    <t>PPEIEBMPVC2U</t>
  </si>
  <si>
    <t>TAPE 2MM X 21MM UG BEST MAPLE PVC EDGING PER MTR</t>
  </si>
  <si>
    <t>PPEIEBOPVC2</t>
  </si>
  <si>
    <t>TAPE 2MM X 21MM PG BEST OAK PVC EDGING PER MTR</t>
  </si>
  <si>
    <t>PPEIEBRPVC2</t>
  </si>
  <si>
    <t>TAPE 2MM X 21MM PG BRULEE PVC EDGING PER MTR</t>
  </si>
  <si>
    <t>PPEIEBRPVC2U</t>
  </si>
  <si>
    <t>TAPE 2MM X 21MM UG BRULEE PVC EDGING PER MTR</t>
  </si>
  <si>
    <t>PPEIECAGPVC1U</t>
  </si>
  <si>
    <t>TAPE 1MM X 21MM UG CARBON GLOSS PVC EDGING PER MTR</t>
  </si>
  <si>
    <t>PPEIECAPVC2</t>
  </si>
  <si>
    <t>TAPE 2MM X 21MM PG CARBON PVC EDGING PER MTR</t>
  </si>
  <si>
    <t>PPEIECAPVC229U</t>
  </si>
  <si>
    <t>TAPE 2MM X 29MM UG CARBON PVC EDGING PER MTR</t>
  </si>
  <si>
    <t>PPEIECAPVC2U</t>
  </si>
  <si>
    <t>TAPE 2MM X 21MM UG CARBON PVC EDGING PER MTR</t>
  </si>
  <si>
    <t>PPEIECBPVC2</t>
  </si>
  <si>
    <t>TAPE 2MM X 21MM PG CORONET BEECH PVC EDGING PER MTR</t>
  </si>
  <si>
    <t>PPEIECBPVC2U</t>
  </si>
  <si>
    <t>TAPE 2MM X 21MM UG CORONET BEECH PVC EDGING PER MTR</t>
  </si>
  <si>
    <t>PPEIECCPVC2</t>
  </si>
  <si>
    <t>TAPE 2MM X 21MM PG CAPE COD PVC EDGING PER MTR</t>
  </si>
  <si>
    <t>PPEIECCPVC2U</t>
  </si>
  <si>
    <t>TAPE 2MM X 21MM UG CAPE COD PVC EDGING PER MTR</t>
  </si>
  <si>
    <t>PPEIECEPVC1U</t>
  </si>
  <si>
    <t>TAPE 1MM X 21MM UG COASTAL ELM PVC EDGING PER MTR</t>
  </si>
  <si>
    <t>PPEIECEPVC2</t>
  </si>
  <si>
    <t>TAPE 2MM X 21MM PG COASTAL ELM PVC EDGING PER MTR</t>
  </si>
  <si>
    <t>PPEIECEPVC2U</t>
  </si>
  <si>
    <t>TAPE 2MM X 21MM UG COASTAL ELM PVC EDGING PER MTR</t>
  </si>
  <si>
    <t>PPEIECOPVC1U</t>
  </si>
  <si>
    <t>TAPE 1MM X 21MM UG MELAMINE CHARRED OAK PVC EDGING PER MTR</t>
  </si>
  <si>
    <t>PPEIECOPVC2</t>
  </si>
  <si>
    <t>TAPE 2MM X 21MM PG MELAMINE CHARRED OAK PVC EDGING PER MTR</t>
  </si>
  <si>
    <t>PPEIECOPVC2U</t>
  </si>
  <si>
    <t>TAPE 2MM X 21MM UG MELAMINE CHARRED OAK PVC EDGING PER MTR</t>
  </si>
  <si>
    <t>PPEIECWCRPVC2</t>
  </si>
  <si>
    <t>TAPE 2MM X 21MM PG CLOUD WHT/CREAM PVC EDGING PER MTR</t>
  </si>
  <si>
    <t>PPEIECWCRPVC2U</t>
  </si>
  <si>
    <t>TAPE 2MM X 21MM UG CLOUD WHT/CREAM PVC EDGING PER MTR</t>
  </si>
  <si>
    <t>PPEIEDEPVC1U</t>
  </si>
  <si>
    <t>TAPE 1MM X 21MM UG DUSKY ELM PVC EDGING PER MTR</t>
  </si>
  <si>
    <t>PPEIEDEPVC2</t>
  </si>
  <si>
    <t>TAPE 2MM X 21MM PG DUSKY ELM PVC EDGING PER MTR</t>
  </si>
  <si>
    <t>PPEIEDEPVC2U</t>
  </si>
  <si>
    <t>TAPE 2MM X 21MM UG DUSKY ELM PVC EDGING PER MTR</t>
  </si>
  <si>
    <t>PPEIEDOPVC1</t>
  </si>
  <si>
    <t>TAPE 1MM X 21MM PG DARK OAK PVC EDGING PER MTR</t>
  </si>
  <si>
    <t>PPEIEDOPVC2</t>
  </si>
  <si>
    <t>TAPE 2MM X 21MM PG DARK OAK PVC EDGING PER MTR</t>
  </si>
  <si>
    <t>PPEIEDOPVC2U</t>
  </si>
  <si>
    <t>TAPE 2MM X 21MM UG DARK OAK PVC EDGING PER MTR</t>
  </si>
  <si>
    <t>PPEIEENIGPVC1</t>
  </si>
  <si>
    <t>TAPE 1MM X 21MM PG ENIGMA GLOSS PVC EDGING PER MTR</t>
  </si>
  <si>
    <t>PPEIEENIGPVC1U</t>
  </si>
  <si>
    <t>TAPE 1MM X 21MM UG ENIGMA GLOSS PVC EDGING PER MTR</t>
  </si>
  <si>
    <t>PPEIEENPVC2U</t>
  </si>
  <si>
    <t>TAPE 2MM X 21MM UG ENVY PVC EDGING PER MTR</t>
  </si>
  <si>
    <t>PPEIEENTGPVC1</t>
  </si>
  <si>
    <t>TAPE 1MM X 21MM PG ENTICE GLOSS PVC EDGING PER MTR</t>
  </si>
  <si>
    <t>PPEIEENTGPVC1U</t>
  </si>
  <si>
    <t>TAPE 1MM X 21MM UG ENTICE GLOSS PVC EDGING PER MTR</t>
  </si>
  <si>
    <t>PPEIEFAMPVC2</t>
  </si>
  <si>
    <t>TAPE 2MM X 21MM PG FANTASTICAL MESH PVC EDGING PER MTR</t>
  </si>
  <si>
    <t>PPEIEFAMPVC2U</t>
  </si>
  <si>
    <t>TAPE 2MM X 21MM UG FANTASTICAL MESH PVC EDGING PER MTR</t>
  </si>
  <si>
    <t>PPEIEFEPVC1</t>
  </si>
  <si>
    <t>TAPE 1MM X 21MM PG FIORDLAND ELM PVC EDGING PER MTR</t>
  </si>
  <si>
    <t>PPEIEFEPVC1U</t>
  </si>
  <si>
    <t>TAPE 1MM X 21MM UG FIORDLAND ELM PVC EDGING PER MTR</t>
  </si>
  <si>
    <t>PPEIEFEPVC2</t>
  </si>
  <si>
    <t>TAPE 2MM X 21MM PG FIORDLAND ELM PVC EDGING PER MTR</t>
  </si>
  <si>
    <t>PPEIEFEPVC2U</t>
  </si>
  <si>
    <t>TAPE 2MM X 21MM UG FIORDLAND ELM PVC EDGING PER MTR</t>
  </si>
  <si>
    <t>PPEIEFWPVC2</t>
  </si>
  <si>
    <t>TAPE 2MM X 21MM PG FEATHER WHITE PVC EDGING PER MTR</t>
  </si>
  <si>
    <t>PPEIEFWPVC2U</t>
  </si>
  <si>
    <t>TAPE 2MM X 21MM UG FEATHER WHITE PVC EDGING PER MTR</t>
  </si>
  <si>
    <t>PPEIEHIPVC2</t>
  </si>
  <si>
    <t>TAPE 2MM X 21MM PG HIDE PVC EDGING PER MTR</t>
  </si>
  <si>
    <t>PPEIEHIPVC2U</t>
  </si>
  <si>
    <t>TAPE 2MM X 21MM UG HIDE PVC EDGING PER MTR</t>
  </si>
  <si>
    <t>PPEIEICPVC2</t>
  </si>
  <si>
    <t>TAPE 2MM X 21MM PG IRISH CREME PVC EDGING PER MTR</t>
  </si>
  <si>
    <t>PPEIEICPVC2U</t>
  </si>
  <si>
    <t>TAPE 2MM X 21MM UG IRISH CREME PVC EDGING PER MTR</t>
  </si>
  <si>
    <t>PPEIEMGDGPVC2</t>
  </si>
  <si>
    <t>TAPE 2MM X 21MM PG MIST GREY/DOVE GREY PVC EDGING PER MTR</t>
  </si>
  <si>
    <t>PPEIEMGDGPVC2U</t>
  </si>
  <si>
    <t>TAPE 2MM X 21MM UG MIST GREY/DOVE GREY PVC EDGING PER MTR</t>
  </si>
  <si>
    <t>PPEIEMGGPVC1U</t>
  </si>
  <si>
    <t>TAPE 1MM X 21MM UG MIST GREY GLOSS PVC EDGING PER MTR</t>
  </si>
  <si>
    <t>PPEIEMLPPVC2</t>
  </si>
  <si>
    <t>TAPE 2MM X 21MM PG MILAN PINE PVC EDGING PER MTR</t>
  </si>
  <si>
    <t>PPEIEMLPPVC2U</t>
  </si>
  <si>
    <t>TAPE 2MM X 21MM UG MILAN PINE PVC EDGING PER MTR</t>
  </si>
  <si>
    <t>PPEIEMOSGPVC1U</t>
  </si>
  <si>
    <t>TAPE 1MM X 21MM UG MOSS GREY GLOSS PVC EDGING PER MTR</t>
  </si>
  <si>
    <t>PPEIEMOSPVC2</t>
  </si>
  <si>
    <t>TAPE 2MM X 21MM PG MOSS GREY PVC EDGING PER MTR</t>
  </si>
  <si>
    <t>PPEIEMOSPVC2U</t>
  </si>
  <si>
    <t>TAPE 2MM X 21MM UG MOSS GREY PVC EDGING PER MTR</t>
  </si>
  <si>
    <t>PPEIENAWPVC2</t>
  </si>
  <si>
    <t>TAPE 2MM X 21MM PG  NEW ARCTIC WHITE PVC  EDGING PER MTR</t>
  </si>
  <si>
    <t>PPEIENAWPVC2U</t>
  </si>
  <si>
    <t>TAPE 2MM X 21MM UG  NEW ARCTIC WHITE PVC  EDGING PER MTR</t>
  </si>
  <si>
    <t>PPEIEOUMPVC2U</t>
  </si>
  <si>
    <t>TAPE 2MM X 21MM UG OUTRAGEOUS MESH PVC EDGING PER MTR</t>
  </si>
  <si>
    <t>PPEIEPAPVC2</t>
  </si>
  <si>
    <t>TAPE 2MM X 21MM PG PAVEMENT PVC EDGING PER MTR</t>
  </si>
  <si>
    <t>PPEIEPAPVC2U</t>
  </si>
  <si>
    <t>TAPE 2MM X 21MM UG PAVEMENT PVC EDGING PER MTR</t>
  </si>
  <si>
    <t>PPEIEPHPVC2</t>
  </si>
  <si>
    <t>TAPE 2MM X 21MM PG PEWTER HAZE PVC EDGING PER MTR</t>
  </si>
  <si>
    <t>PPEIEPHPVC2U</t>
  </si>
  <si>
    <t>TAPE 2MM X 21MM UG PEWTER HAZE PVC EDGING PER MTR</t>
  </si>
  <si>
    <t>PPEIEPUPVC2</t>
  </si>
  <si>
    <t>TAPE 2MM X 21MM PG LAMINEX PUTTY  PVC EDGING PER MTR</t>
  </si>
  <si>
    <t>PPEIEQTCPVC2</t>
  </si>
  <si>
    <t>TAPE 2MM X 21MM PG 1/4 THORNDON CREME PVC EDGING PER MTR</t>
  </si>
  <si>
    <t>PPEIESHPVC1</t>
  </si>
  <si>
    <t>TAPE 1MM X 21MM PG SILVER HAZE PVC EDGING PER MTR</t>
  </si>
  <si>
    <t>PPEIESHPVC1U</t>
  </si>
  <si>
    <t>TAPE 1MM X 21MM UG SILVER HAZE PVC EDGING PER MTR</t>
  </si>
  <si>
    <t>PPEIESIHPVC2U</t>
  </si>
  <si>
    <t>TAPE 2MM X 21MM UG SILVER HAZE PVC EDGING PER MTR</t>
  </si>
  <si>
    <t>PPEIESOPVC1</t>
  </si>
  <si>
    <t>TAPE 1MM X 21MM PG SOUTHERN OAK PVC EDGING PER MTR</t>
  </si>
  <si>
    <t>PPEIESOPVC1U</t>
  </si>
  <si>
    <t>TAPE 1MM X 21MM UG SOUTHERN OAK PVC EDGING PER MTR</t>
  </si>
  <si>
    <t>PPEIESOPVC2</t>
  </si>
  <si>
    <t>TAPE 2MM X 21MM PG SOUTHERN OAK PVC EDGING PER MTR</t>
  </si>
  <si>
    <t>PPEIESOPVC2U</t>
  </si>
  <si>
    <t>TAPE 2MM X 21MM UG SOUTHERN OAK PVC EDGING PER MTR</t>
  </si>
  <si>
    <t>PPEIESUPVC2</t>
  </si>
  <si>
    <t>TAPE 2MM X 21MM PG SUAVE PVC EDGING PER MTR</t>
  </si>
  <si>
    <t>PPEIESUPVC2U</t>
  </si>
  <si>
    <t>TAPE 2MM X 21MM UG SUAVE PVC EDGING PER MTR</t>
  </si>
  <si>
    <t>PPEIESWDWPVC2</t>
  </si>
  <si>
    <t>TAPE 2MM X 21MM PG SIMPLY WHITE/SNOWDRIFT PVC EDGING PER MTR</t>
  </si>
  <si>
    <t>PPEIESWDWPVC2U</t>
  </si>
  <si>
    <t>TAPE 2MM X 21MM UG SIMPLY WHITE/SNOWDRIFT PVC EDGING PER MTR</t>
  </si>
  <si>
    <t>PPEIESWGPVC1U</t>
  </si>
  <si>
    <t>TAPE 1MM X 21MM UG SIMPLY WHITE GLOSS PVC EDGING PER MTR</t>
  </si>
  <si>
    <t>PPEIESWPVC2</t>
  </si>
  <si>
    <t>TAPE 2MM X 21MM PG SALT WASH PVC EDGING PER MTR</t>
  </si>
  <si>
    <t>PPEIESWPVC2U</t>
  </si>
  <si>
    <t>TAPE 2MM X 21MM UG SALT WASH PVC EDGING PER MTR</t>
  </si>
  <si>
    <t>PPEIETEPVC1</t>
  </si>
  <si>
    <t>TAPE 1MM X 21MM PG TASMAN ELM PVC EDGING PER MTR</t>
  </si>
  <si>
    <t>PPEIETEPVC2</t>
  </si>
  <si>
    <t>TAPE 2MM X 21MM PG TASMAN ELM PVC EDGING PER MTR</t>
  </si>
  <si>
    <t>PPEIETEPVC2U</t>
  </si>
  <si>
    <t>TAPE 2MM X 21MM UG TASMAN ELM PVC EDGING PER MTR</t>
  </si>
  <si>
    <t>PPEIETIGPVC1</t>
  </si>
  <si>
    <t>TAPE 1MM X 21MM PG TITANIUM GLOSS PVC EDGING PER MTR</t>
  </si>
  <si>
    <t>PPEIETIGPVC1U</t>
  </si>
  <si>
    <t>TAPE 1MM X 21MM UG TITANIUM GLOSS PVC EDGING PER MTR</t>
  </si>
  <si>
    <t>PPEIETIPVC2</t>
  </si>
  <si>
    <t>TAPE 2MM X 21MM PG TITANIUM PVC EDGING PER MTR</t>
  </si>
  <si>
    <t>PPEIETIPVC2U</t>
  </si>
  <si>
    <t>TAPE 2MM X 21MM UG TITANIUM PVC EDGING PER MTR</t>
  </si>
  <si>
    <t>PPEIETRBPVC1U</t>
  </si>
  <si>
    <t>TAPE 1MM X 21MM UG TREBLE BEECH PVC EDGING PER MTR</t>
  </si>
  <si>
    <t>PPEIETRBPVC2</t>
  </si>
  <si>
    <t>TAPE 2MM X 21MM PG TREBLE BEECH PVC EDGING PER MTR</t>
  </si>
  <si>
    <t>PPEIETRBPVC2U</t>
  </si>
  <si>
    <t>TAPE 2MM X 21MM UG TREBLE BEECH PVC EDGING PER MTR</t>
  </si>
  <si>
    <t>PPEIETRPVC2U</t>
  </si>
  <si>
    <t>TAPE 2MM X 21MM UG TRANSFORMER  PVC EDGING PER MTR</t>
  </si>
  <si>
    <t>PPEIETYMPVC2U</t>
  </si>
  <si>
    <t>TAPE 2MM X 21MM UG TYPHOON MESH PVC EDGING PER MTR</t>
  </si>
  <si>
    <t>PPEIEWHABS238</t>
  </si>
  <si>
    <t>TAPE 2MM X 38MM PG WHITE ABS EDGING PER MTR</t>
  </si>
  <si>
    <t>PPEIEWHGPVC1</t>
  </si>
  <si>
    <t>TAPE 1MM X 21MM PG  WHITE GLOSS PVC  EDGING PER MTR</t>
  </si>
  <si>
    <t>PPEIEWHGPVC1U</t>
  </si>
  <si>
    <t>TAPE 1MM X 21MM UG  WHITE GLOSS PVC  EDGING PER MTR</t>
  </si>
  <si>
    <t>PPEIEWHPVC08</t>
  </si>
  <si>
    <t>TAPE 0.8MM X 21MM PG WHITE  PVC EDGING PER MTR</t>
  </si>
  <si>
    <t>PPEIEWHPVC08U</t>
  </si>
  <si>
    <t>TAPE 0.8MM X 21MM UG WHITE  PVC EDGING PER MTR</t>
  </si>
  <si>
    <t>PPEIEWHPVC1</t>
  </si>
  <si>
    <t>TAPE 1MM X 21MM PG WHITE  PVC EDGING PER MTR</t>
  </si>
  <si>
    <t>PPEIEWHPVC1U</t>
  </si>
  <si>
    <t>TAPE 1MM X 21MM UG WHITE  PVC EDGING PER MTR</t>
  </si>
  <si>
    <t>PPEIEWHPVC2</t>
  </si>
  <si>
    <t>TAPE 2MM X 21MM PG WHITE  PVC EDGING PER MTR</t>
  </si>
  <si>
    <t>PPEIEWHPVC229</t>
  </si>
  <si>
    <t>TAPE 2MM X 29MM PG WHITE  PVC EDGING PER MTR</t>
  </si>
  <si>
    <t>PPEIEWHPVC229U</t>
  </si>
  <si>
    <t>TAPE 2MM X 29MM UG WHITE  PVC EDGING PER MTR</t>
  </si>
  <si>
    <t>PPEIEWHPVC233</t>
  </si>
  <si>
    <t>TAPE 2MM X 33MM PG WHITE PVC  EDGING PER MTR</t>
  </si>
  <si>
    <t>PPEIEWHPVC245</t>
  </si>
  <si>
    <t>TAPE 2MM X 45MM PG WHITE PVC EDGING PER METRE</t>
  </si>
  <si>
    <t>PPEIEWHPVC2U</t>
  </si>
  <si>
    <t>TAPE 2MM X 21MM UG WHITE  PVC EDGING PER MTR</t>
  </si>
  <si>
    <t>PPEIEWHPVC2U33</t>
  </si>
  <si>
    <t>TAPE 2MM X 33MM UG  WHITE PVC  EDGING PER MTR</t>
  </si>
  <si>
    <t>PPEIEWMPVC2</t>
  </si>
  <si>
    <t>TAPE 2MM X 21MM PG WASHED MAPLE PVC EDGING PER MTR</t>
  </si>
  <si>
    <t>PPEIEWMPVC229U</t>
  </si>
  <si>
    <t>TAPE 2MM X 29MM UG WASHED MAPLE PVC EDGING PER MTR</t>
  </si>
  <si>
    <t>PPEIEWMPVC2U</t>
  </si>
  <si>
    <t>TAPE 2MM X 21MM UG WASHED MAPLE PVC EDGING PER MTR</t>
  </si>
  <si>
    <t>PPEIEWOPVC2</t>
  </si>
  <si>
    <t>TAPE 2MM X 21MM PG WASHED OAK PVC EDGING PER MTR</t>
  </si>
  <si>
    <t>PPEIEWOPVC2U</t>
  </si>
  <si>
    <t>TAPE 2MM X 21MM UG WASHED OAK PVC EDGING PER MTR</t>
  </si>
  <si>
    <t>PPEIJOEHM28860</t>
  </si>
  <si>
    <t>JOWATHERM EVA HOTMELT GRANULES FILLED NATURAL 25KG 288.60</t>
  </si>
  <si>
    <t>PPEIJOEHM28861</t>
  </si>
  <si>
    <t>JOWATHERM EVA HOTMELT GRANULES FILLED WHITE 25KG 288.61</t>
  </si>
  <si>
    <t>PPEP12CLR2412</t>
  </si>
  <si>
    <t>12.0MM ELITELINE CLEAR V GROOVE SMOOTH FACE  2400X1200</t>
  </si>
  <si>
    <t>PPEP12EL2412</t>
  </si>
  <si>
    <t>12.0MM ELITELINE SELECT UT PLYWOOD  2400X1200</t>
  </si>
  <si>
    <t>PPEP12EL2412H3</t>
  </si>
  <si>
    <t>12.0MM ELITELINE SELECT H3.1 PLYWOOD  2400X1200</t>
  </si>
  <si>
    <t>PPEP12RN2412UT</t>
  </si>
  <si>
    <t>12.0MM PLY UT NON-STRUCTURAL 2400X1200</t>
  </si>
  <si>
    <t>PPEP12SCPGH324</t>
  </si>
  <si>
    <t>12.0MM SHADOWCLAD ULTRA GROOVE H3.2 CCA STRUCTURAL 2440X1200</t>
  </si>
  <si>
    <t>PPEP12SCPGH327</t>
  </si>
  <si>
    <t>12.0MM SHADOWCLAD ULTRA GROOVE H3.2 CCA STRUCTURAL 2745X1200</t>
  </si>
  <si>
    <t>PPEP12SCPTH324</t>
  </si>
  <si>
    <t>12.0MM SHADOWCLAD ULTRA TEXTURE H3.2 CCA STRUCTL 2440X1200</t>
  </si>
  <si>
    <t>PPEP12SCUT2412T</t>
  </si>
  <si>
    <t>12.0MM SHADOWCLAD NATURAL TEXTURE UT STRUCTURAL 2440X1200</t>
  </si>
  <si>
    <t>PPEP15CD2412</t>
  </si>
  <si>
    <t>15.0MM CD PLY UT F8/F8 STRUCTURAL 2400X1200</t>
  </si>
  <si>
    <t>PPEP15CDT2412</t>
  </si>
  <si>
    <t>15.0MM CD PLY H3.2 CCA F8/F8 STRUCTURAL 2400X1200</t>
  </si>
  <si>
    <t>PPEP15RN2412H3</t>
  </si>
  <si>
    <t>15.0MM PLY H3.2 CCA NON-STRUCTURAL 2400X1200</t>
  </si>
  <si>
    <t>PPEP17FP142412</t>
  </si>
  <si>
    <t>PPEP17PFTPT2412</t>
  </si>
  <si>
    <t>17.0MM PLYFLOOR H3.2 CCA F8/F8 STRUCTURAL 2400X1200</t>
  </si>
  <si>
    <t>PPEP17PFTPT2712</t>
  </si>
  <si>
    <t>17.0MM PLYFLOOR P/TONGUE H3.2 CCA F8/F8 STRUCTURAL 2700X1200</t>
  </si>
  <si>
    <t>PPEP17PR2412</t>
  </si>
  <si>
    <t>17.0MM PLYROOF UT F11/F8 STRUCTURAL 2400X1200</t>
  </si>
  <si>
    <t>PPEP17PRT2412</t>
  </si>
  <si>
    <t>17.0MM PLYROOF H3.2 CCA F11/F8 STRUCTURAL 2400X1200</t>
  </si>
  <si>
    <t>PPEP17PRT2712</t>
  </si>
  <si>
    <t>17.0MM PLY ROOFING H3.2 CCA F11/F8 STRUCTURAL 2700X1200</t>
  </si>
  <si>
    <t>PPEP17RN2412UT</t>
  </si>
  <si>
    <t>17.0MM PLY UT NON-STRUCTURAL 2400X1200</t>
  </si>
  <si>
    <t>PPEP17SD2412</t>
  </si>
  <si>
    <t>17.0MM SD GRADE PLYWOOD PINE  2400X1200</t>
  </si>
  <si>
    <t>PPEP19CD2412</t>
  </si>
  <si>
    <t>19.0MM CD PLY UT F8/F8 STRUCTURAL 2400X1200</t>
  </si>
  <si>
    <t>PPEP19CD2712</t>
  </si>
  <si>
    <t>19.0MM CD PLY UT F8/F8 STRUCTURAL 2700X1200</t>
  </si>
  <si>
    <t>19.0MM PLYFLOOR H3.2 CCA F11/F8 STRUCTURAL 2700X1200</t>
  </si>
  <si>
    <t>PPEP21DDT2412</t>
  </si>
  <si>
    <t>21.0MM DD PLY H3.2 CCA F8/F8 STRUCTURAL 2400X1200</t>
  </si>
  <si>
    <t>PPEP25PF2412UT</t>
  </si>
  <si>
    <t>25.0MM PLYFLOOR UT F8/F8 STRUCTURAL 2400X1200</t>
  </si>
  <si>
    <t>PPEP7CD2712</t>
  </si>
  <si>
    <t>7.0MM CD PLY UT F8/F8 STRUCTURAL 2700X1200</t>
  </si>
  <si>
    <t>9.0MM CD PLY UT F8/F8 STRUCTURAL 2400X1200</t>
  </si>
  <si>
    <t>PPEP9EL2412PQ</t>
  </si>
  <si>
    <t>9.0MM ELITELINE V GROOVD STD PQ PLYWOOD 2400X1200 PAINTGRADE</t>
  </si>
  <si>
    <t>PPEP9ELT2412PQ</t>
  </si>
  <si>
    <t>9.0MM ELITELINE V GROOVED H3.1 STD PQ PLYWOOD  2400X1200</t>
  </si>
  <si>
    <t>PPEP9RNS2412</t>
  </si>
  <si>
    <t>9.0MM PLY UT NON-STRUCTURAL 2400X1200</t>
  </si>
  <si>
    <t>PPFBCP18183</t>
  </si>
  <si>
    <t>18MM DIY MDF PANEL 1800 X 300</t>
  </si>
  <si>
    <t>PPFBCP18184</t>
  </si>
  <si>
    <t>18MM DIY MDF PANEL 1800 X 400</t>
  </si>
  <si>
    <t>16MM CUSTOMWOOD MDF SUPERECO MR E0 2440 X 1220</t>
  </si>
  <si>
    <t>PPFBCW182412EZM</t>
  </si>
  <si>
    <t>18MM CUSTOMWOOD MDF SUPERECO MR E0 2440 X 1220</t>
  </si>
  <si>
    <t>18MM CUSTOMWOOD MDF SUPERFINISH MR SE0 2440 X 1220</t>
  </si>
  <si>
    <t>18MM CUSTOMWOOD MDF SUPERFINISH MR SE0 3660 X 1220</t>
  </si>
  <si>
    <t>PPFBCW252412SF</t>
  </si>
  <si>
    <t>25MM CUSTOMWOOD MDF SUPERFINISH MR SE0 2440 X 1220</t>
  </si>
  <si>
    <t>PPFBE0122412</t>
  </si>
  <si>
    <t>12MM MEDIUM DENSITY FIBREBOARD (MDF)  E0 2440 X 1220</t>
  </si>
  <si>
    <t>PPFBE0122712</t>
  </si>
  <si>
    <t>12MM MEDIUM DENSITY FIBREBOARD (MDF)  E0 2750 X 1220</t>
  </si>
  <si>
    <t>PPFBE0123612</t>
  </si>
  <si>
    <t>12MM MEDIUM DENSITY FIBREBOARD (MDF)  E0 3660 X 1220</t>
  </si>
  <si>
    <t>PPFBE0162412</t>
  </si>
  <si>
    <t>16MM MEDIUM DENSITY FIBREBOARD (MDF)  E0 2440 X 1220</t>
  </si>
  <si>
    <t>PPFBE0163612</t>
  </si>
  <si>
    <t>16MM MEDIUM DENSITY FIBREBOARD (MDF)  E0 3660 X 1220</t>
  </si>
  <si>
    <t>PPFBE0182412</t>
  </si>
  <si>
    <t>18MM MEDIUM DENSITY FIBREBOARD (MDF)  E0 2440 X 1220</t>
  </si>
  <si>
    <t>PPFBE0182712</t>
  </si>
  <si>
    <t>18MM MEDIUM DENSITY FIBREBOARD (MDF)  E0 2750 X 1220</t>
  </si>
  <si>
    <t>PPFBE0183612</t>
  </si>
  <si>
    <t>18MM MEDIUM DENSITY FIBREBOARD (MDF)  E0 3660 X 1220</t>
  </si>
  <si>
    <t>PPFBE0252412</t>
  </si>
  <si>
    <t>25MM MEDIUM DENSITY FIBREBOARD (MDF)  E0 2440 X 1220</t>
  </si>
  <si>
    <t>PPFBE0253612</t>
  </si>
  <si>
    <t>25MM MEDIUM DENSITY FIBREBOARD (MDF)  E0 3660 X 1220</t>
  </si>
  <si>
    <t>PPFBE0302412</t>
  </si>
  <si>
    <t>30MM MEDIUM DENSITY FIBREBOARD (MDF)  E0 2440 X 1220</t>
  </si>
  <si>
    <t>PPFBE092412</t>
  </si>
  <si>
    <t>9MM MEDIUM DENSITY FIBREBOARD (MDF)  E0 2440 X 1220</t>
  </si>
  <si>
    <t>PPFBE092712</t>
  </si>
  <si>
    <t>9MM MEDIUM DENSITY FIBREBOARD (MDF)  E0 2750 X 1220</t>
  </si>
  <si>
    <t>PPFBE093612</t>
  </si>
  <si>
    <t>9MM MEDIUM DENSITY FIBREBOARD (MDF)  E0 3660 X 1220</t>
  </si>
  <si>
    <t>PPFBE0GH122412</t>
  </si>
  <si>
    <t>12MM GOLDEN EDGE MDF E0 HMR 2440 X 1220</t>
  </si>
  <si>
    <t>PPFBE0GH252412</t>
  </si>
  <si>
    <t>25MM GOLDEN EDGE MDF E0 HMR 2440 X 1220</t>
  </si>
  <si>
    <t>PPFBE0GL122712</t>
  </si>
  <si>
    <t>12MM GOLDEN EDGE MDF E0 LITEBOARD 2745 X 1220</t>
  </si>
  <si>
    <t>PPFBE0GL162412</t>
  </si>
  <si>
    <t>16MM GOLDEN EDGE MDF E0 LITEBOARD 2440 X 1220</t>
  </si>
  <si>
    <t>PPFBE0GL182412</t>
  </si>
  <si>
    <t>18MM GOLDEN EDGE MDF E0 LITEBOARD 2440 X 1220</t>
  </si>
  <si>
    <t>PPFBE0GL183612</t>
  </si>
  <si>
    <t>18MM GOLDEN EDGE MDF E0 LITEBOARD 3660 X 1220</t>
  </si>
  <si>
    <t>PPFBE0GL183618</t>
  </si>
  <si>
    <t>18MM GOLDEN EDGE MDF E0 LITEBOARD 3660 X 1830</t>
  </si>
  <si>
    <t>PPFBE0GL183662</t>
  </si>
  <si>
    <t>18MM GOLDEN EDGE MDF E0 LITEBOARD 3660 X 625</t>
  </si>
  <si>
    <t>PPFBE0GL92412</t>
  </si>
  <si>
    <t>9MM GOLDEN EDGE MDF E0 LITEBOARD 2440 X 1220</t>
  </si>
  <si>
    <t>PPFBE0GS30366</t>
  </si>
  <si>
    <t>30MM GOLDEN EDGE MDF E0 SUPERLITE 3660 X 610</t>
  </si>
  <si>
    <t>PPFBE0T32412</t>
  </si>
  <si>
    <t>3MM MEDIUM DENSITY FIBREBOARD (MDF) E0 THIN 2440 X 1220</t>
  </si>
  <si>
    <t>PPFBE0T472412</t>
  </si>
  <si>
    <t>4.75MM MEDIUM DENSITY FIBREBOARD (MDF) E0 THIN 2440 X 1220</t>
  </si>
  <si>
    <t>PPFBE0T47366122</t>
  </si>
  <si>
    <t>4.75MM MEDIUM DENSITY FIBREBOARD (MDF) E0 THIN 3660 X 1220</t>
  </si>
  <si>
    <t>PPFBE0T62412</t>
  </si>
  <si>
    <t>6MM MEDIUM DENSITY FIBREBOARD (MDF) E0 THIN 2440 X 1220</t>
  </si>
  <si>
    <t>PPFBFL122412</t>
  </si>
  <si>
    <t>PPFBFL182412</t>
  </si>
  <si>
    <t>PPFLPMBP243</t>
  </si>
  <si>
    <t>FORMICA LAM METAL BRUSHED PEWTER 2400 X 300MM</t>
  </si>
  <si>
    <t>PPGA14986</t>
  </si>
  <si>
    <t>GIB NO-COAT FLEX CORNER 325 (ULTRAFLEX) 82MM X 30M 14986</t>
  </si>
  <si>
    <t>PPGACB12530</t>
  </si>
  <si>
    <t>3.0M X 12.5MM CASING BEAD     PL37</t>
  </si>
  <si>
    <t>PPGAGF300</t>
  </si>
  <si>
    <t>GIB GAPFILLER 300ML CARTRIDGE  15039</t>
  </si>
  <si>
    <t>PPGAGFSS375</t>
  </si>
  <si>
    <t>GIB FIRE SOUNDSEAL CARTRIDGE 375ML</t>
  </si>
  <si>
    <t>PPGAGFSS600</t>
  </si>
  <si>
    <t>GIB FIRE SOUNDSEAL SAUSAGE 600ML</t>
  </si>
  <si>
    <t>150M GIB MAKO REINFORCING TAPE  12474</t>
  </si>
  <si>
    <t>PPGAP410</t>
  </si>
  <si>
    <t>GIB PLUS 4 COMPOUND 10L/10KG</t>
  </si>
  <si>
    <t>PPGAPML19</t>
  </si>
  <si>
    <t>GIB PROMIX LITE 15LT          12717</t>
  </si>
  <si>
    <t>GIB RAIL 3.0M RESILIENT CHANNEL  11164</t>
  </si>
  <si>
    <t>RONDO 3M 340 PERIMETER CHANNEL   12642</t>
  </si>
  <si>
    <t>PPGARPSAP2630</t>
  </si>
  <si>
    <t>RONDO P26 PLASTER STOPPING ANGLE13MM 3.0M  14942</t>
  </si>
  <si>
    <t>PPGARPSBP0524</t>
  </si>
  <si>
    <t>RONDO P05 CASING BEAD 10MM UNSTOPPED 2.4M 14947</t>
  </si>
  <si>
    <t>PPGARPSBP1230</t>
  </si>
  <si>
    <t>RONDO P12 CASING BEAD 10MM STOPPED 3.0M  14957</t>
  </si>
  <si>
    <t>PPGARQS92</t>
  </si>
  <si>
    <t>GIB RONDO QUIET STUD 92MM  107-GQST</t>
  </si>
  <si>
    <t>3.0M 135deg EXY INT SLIM ANGLE PX09</t>
  </si>
  <si>
    <t>30.5M X 51MM STRAITFLEX TUFF-TAPE 10046/100</t>
  </si>
  <si>
    <t>PPGATPFGJT15350</t>
  </si>
  <si>
    <t>TRADE PRO FIBREGLASS JOINT TAPE 153MX50MM</t>
  </si>
  <si>
    <t>PPGBAQ1024S1B1</t>
  </si>
  <si>
    <t>AQUALINE GIBBOARD S1E/T1E 10MM X 2400 X 1200MM SHEET</t>
  </si>
  <si>
    <t>AQUALINE GIBBOARD S1E/T1E 10MM X 4800 X 1200MM SHEET 15033</t>
  </si>
  <si>
    <t>10MM GIB BRACENOISE LINE TE/TE 1200MM PER SQM  *EMS*</t>
  </si>
  <si>
    <t>13MM GIB BRACENOISE LINE TE/TE 1200MM PER SQM  *EMS*</t>
  </si>
  <si>
    <t>FYRELINE GIBBOARD 16.0 X 2400 X 1200MM SHEET</t>
  </si>
  <si>
    <t>PPGBQL13C81024</t>
  </si>
  <si>
    <t>QUIETLINE GIB 8MM CIRCLE 8 PANEL 10% PERF 13MM 2400X1200MM</t>
  </si>
  <si>
    <t>PPGBUL1048S1B1</t>
  </si>
  <si>
    <t>NEW ULTRALINE GIBBOARD S1E/T1E 10X4800X1200MM SHEET</t>
  </si>
  <si>
    <t>WIDELINE GIBBOARD TE/SE 10MM 1350MM PER SQM  *EMS*</t>
  </si>
  <si>
    <t>PPGBXB1324</t>
  </si>
  <si>
    <t>X-BLOCK GIBBOARD 13MM X 2400 X 1200MM SHEET    14473</t>
  </si>
  <si>
    <t>PPGBXB1330</t>
  </si>
  <si>
    <t>X-BLOCK GIBBOARD 13MM X 3000 X 1200MM SHEET</t>
  </si>
  <si>
    <t>PPHCPFAW222PGR</t>
  </si>
  <si>
    <t>HUTCHCO E/TAPE PROFLEX ARCTIC WHITE 50M ROLL 22X2.00MM PG</t>
  </si>
  <si>
    <t>PPHCPFAW352PGR</t>
  </si>
  <si>
    <t>HUTCHCO E/TAPE PROFLEX ARCTIC WHITE 50M ROLL 35X2.00MM PG</t>
  </si>
  <si>
    <t>4.5MM 2700 X 1200MM HARDIEFLEX EAVES LINING SHEET   400185</t>
  </si>
  <si>
    <t>6.0MM HARDIEFLEX 2400 X 1200MM SHEET    400172</t>
  </si>
  <si>
    <t>7.5MM HARDIEFLEX 2400 X 1200MM SHEET    400180</t>
  </si>
  <si>
    <t>9.0MM SCYON AXON PANEL SMOOTH 133 GRV SPACE 2450X1200 403780</t>
  </si>
  <si>
    <t>9.0MM SCYON AXON PANEL SMOOTH 133 GRV SPACE 3000X1200 403782</t>
  </si>
  <si>
    <t>PPHFAPG93012</t>
  </si>
  <si>
    <t>9.0MM SCYON AXON PANEL SMOOTH 400 GRV SPACE 3000x1200 404416</t>
  </si>
  <si>
    <t>7.5MM HARDIEGROOVE LINING 2400X1200 SHEET    400246</t>
  </si>
  <si>
    <t>4.5MM HOMERAB BOARD PRECLAD LINING 2450 X 1200MM   404766</t>
  </si>
  <si>
    <t>PPHFHR4530012</t>
  </si>
  <si>
    <t>4.5MM HOMERAB BOARD PRECLAD LINING 3000 X 1200MM   404916</t>
  </si>
  <si>
    <t>9.0MM VILLABOARD 4 EDGE 2400X1200 SHT    400439</t>
  </si>
  <si>
    <t>PPIP12SS2412</t>
  </si>
  <si>
    <t>12.0MM SS STD CONST PLYWOOD   2400X1200</t>
  </si>
  <si>
    <t>PPIP17SS2412</t>
  </si>
  <si>
    <t>17.0MM SS STD CONST PLYWOOD   2400X1200</t>
  </si>
  <si>
    <t>PPIP17SSH312412</t>
  </si>
  <si>
    <t>17.0MM SS H3.1 CONST PLYWOOD 2400X1200</t>
  </si>
  <si>
    <t>PPIP19SSH312412</t>
  </si>
  <si>
    <t>19.0MM SS H3.1 CONST PLYWOOD 2400X1200</t>
  </si>
  <si>
    <t>PPMHEARWPVC2</t>
  </si>
  <si>
    <t>TAPE 2MM X 21MM PG ARC WHITE   PVC EDGING PER  MTR</t>
  </si>
  <si>
    <t>PPMMEARW22</t>
  </si>
  <si>
    <t>MELAMINE 21MM PG ARCTIC WHT PAPER E/TAPE PER METRE</t>
  </si>
  <si>
    <t>PPMMEBK22</t>
  </si>
  <si>
    <t>MELAMINE 21MM PG BLACK        PAPER E/TAPE PER METRE</t>
  </si>
  <si>
    <t>PPMMEBM22</t>
  </si>
  <si>
    <t>MELAMINE 21MM PG BEST MAPLE   PAPER E/TAPE PER METRE</t>
  </si>
  <si>
    <t>PPMMECW22</t>
  </si>
  <si>
    <t>MELAMINE 21MM PG CLD WHITE    PAPER E/TAPE PER METRE</t>
  </si>
  <si>
    <t>PPMMEFW22</t>
  </si>
  <si>
    <t>21MM FEATHER WHITE PG PAPER E/TAPE PER METRE</t>
  </si>
  <si>
    <t>20MM KOPINE U/LOCK 2400X1200  H.D FLOORING</t>
  </si>
  <si>
    <t>PPPB20SB2412</t>
  </si>
  <si>
    <t>20MM STRANDFLOOR SQUARE EDGE 2400 X 1200MM    8519981</t>
  </si>
  <si>
    <t>PPPB20SBTGV2412</t>
  </si>
  <si>
    <t>20MM STRANDFLOOR T&amp;G 2400 X 1200MM    8519982</t>
  </si>
  <si>
    <t>PPSB122412P</t>
  </si>
  <si>
    <t>IBS SOFTBOARD 12MM X 2440 X 1220 WHITE  SBP122412</t>
  </si>
  <si>
    <t>PPSS093012</t>
  </si>
  <si>
    <t>9.0MM BGC STONESHEET 3000 X 1200MM SHEET</t>
  </si>
  <si>
    <t>7.5MM BGC STONESHEET 3000 X 1200MM SHEET</t>
  </si>
  <si>
    <t>0.6 X 22MM WHITE AMERICAN OAK VENEER EDGE TAPE UG PER METRE</t>
  </si>
  <si>
    <t>14MM BGC NULINE WEATHERBOARD SQUARE PREPRIMED 150 X 4200MM</t>
  </si>
  <si>
    <t>14MM BGC NULINE WEATHERBOARD SQUARE PREPRIMED 205 X 4200MM</t>
  </si>
  <si>
    <t>PPZDEAWABS1</t>
  </si>
  <si>
    <t>TAPE 1MM X 21MM ARCTIC WHITE ULTRA GLAZE ABS EDGING PER MTR</t>
  </si>
  <si>
    <t>TWINWALL C-CHANNEL/END CAP MILL  TWECM</t>
  </si>
  <si>
    <t>TWINWALL C-CHANNEL/END CAP RUBBER 10MM TWER10 PER ROLL</t>
  </si>
  <si>
    <t>PTDR12741</t>
  </si>
  <si>
    <t>DRAPER 12741 DEEP IMPACT 1/2in SQUARE DRIVE SOCKET 14MM</t>
  </si>
  <si>
    <t>PTDR12742</t>
  </si>
  <si>
    <t>DRAPER 12742 DEEP IMPACT 1/2in SQUARE DRIVE SOCKET 16MM</t>
  </si>
  <si>
    <t>PTDR12743</t>
  </si>
  <si>
    <t>DRAPER 12743 DEEP IMPACT 1/2in SQUARE DRIVE SOCKET 17MM</t>
  </si>
  <si>
    <t>PTDR12744</t>
  </si>
  <si>
    <t>DRAPER 12744 DEEP IMPACT 1/2in SQUARE DRIVE SOCKET 19MM</t>
  </si>
  <si>
    <t>PTDR14101</t>
  </si>
  <si>
    <t>DRAPER 14101 DEEP IMPACT 1/2in SQUARE DRIVE SOCKET 15MM</t>
  </si>
  <si>
    <t>PTDR14102</t>
  </si>
  <si>
    <t>DRAPER 14102 DEEP IMPACT 1/2in SQUARE DRIVE SOCKET 18MM</t>
  </si>
  <si>
    <t>PTDR37847</t>
  </si>
  <si>
    <t>DRAPER 37847 DEEP IMPACT 1/2in SQUARE DRIVE SOCKET SET 11PC</t>
  </si>
  <si>
    <t>PTDWDT99595QZ</t>
  </si>
  <si>
    <t>DEWALT XR EXTREME RUNTIME SAW BLADE 305MM X 25.4 X 60T</t>
  </si>
  <si>
    <t>PTFN032JT3</t>
  </si>
  <si>
    <t>SMART PROF RANGE 32MM JAPANESE SAW BLADE PK 3 032JT3</t>
  </si>
  <si>
    <t>KARCHER WATER BLASTER K5 PREMIUM 1.324-638.0</t>
  </si>
  <si>
    <t>PTMK1974680</t>
  </si>
  <si>
    <t>MAKITA BACKING PAD 123MM     197468-0</t>
  </si>
  <si>
    <t>PTMK1988849</t>
  </si>
  <si>
    <t>MAKITA GUIDE RAIL JOINT (PAIR)  SP6000 198884-9</t>
  </si>
  <si>
    <t>PTMKA86315</t>
  </si>
  <si>
    <t>MAKITA JIGSAW BLADES NO.L10 PK5 A-86315</t>
  </si>
  <si>
    <t>PTMKA86561</t>
  </si>
  <si>
    <t>MAKITA JIGSAW BLADES NO.51 PK5 A-86561</t>
  </si>
  <si>
    <t>PTMKA96659</t>
  </si>
  <si>
    <t>MAKITA IMPACTX NO2 PHILLIPS 50MM POWER BIT 2PK   A-96659</t>
  </si>
  <si>
    <t>PTMKA96687</t>
  </si>
  <si>
    <t>MAKITA IMPACTX NO3 PHILLIPS 50MM POWER BIT 2PK A-96687</t>
  </si>
  <si>
    <t>PTMKA96693</t>
  </si>
  <si>
    <t>MAKITA IMPACTX NO1 SQUARE RECESS 50MM POWER BIT 2PK  A-96693</t>
  </si>
  <si>
    <t>PTMKA96702</t>
  </si>
  <si>
    <t>MAKITA IMPACTX NO2 SQUARE RECESS 50MM POWER BIT 2PK A-96702</t>
  </si>
  <si>
    <t>PTMKA96718</t>
  </si>
  <si>
    <t>MAKITA IMPACTX NO3 SQUARE RECESS 50MM POWER BIT 2PK A-96718</t>
  </si>
  <si>
    <t>PTMKA96752</t>
  </si>
  <si>
    <t>MAKITA IMPACTX T25 TORX 50MM POWER BIT 2PK A-96752</t>
  </si>
  <si>
    <t>PTMKA96774</t>
  </si>
  <si>
    <t>MAKITA IMPACTX T30 TORX 50MM POWER BIT 2PK A-96774</t>
  </si>
  <si>
    <t>PTMKA96827</t>
  </si>
  <si>
    <t>MAKITA IMPACTX NO2 PHILLIPS 90MM POWER BIT 1PK A-96827</t>
  </si>
  <si>
    <t>PTMKA96849</t>
  </si>
  <si>
    <t>MAKITA IMPACTX NO1 SQUARE RECESS 90MM POWER BIT 1PK A-96849</t>
  </si>
  <si>
    <t>PTMKA96855</t>
  </si>
  <si>
    <t>MAKITA IMPACTX NO2 SQUARE RECESS 90MM POWER BIT A-96855</t>
  </si>
  <si>
    <t>PTMKA96883</t>
  </si>
  <si>
    <t>MAKITA IMPACTX NO2 PHILLIPS 152MM POWER BIT 1PK A-96883</t>
  </si>
  <si>
    <t>PTMKA96908</t>
  </si>
  <si>
    <t>MAKITA IMPACTX NO2 SQUARE RECESS 152MM POWER BIT 1PK A-96908</t>
  </si>
  <si>
    <t>PTMKA96942</t>
  </si>
  <si>
    <t>MAKITA IMPACTX MAGNETIC BIT HOLDER 75MM A-96942</t>
  </si>
  <si>
    <t>PTMKA97069</t>
  </si>
  <si>
    <t>MAKITA IMPACTX SOCKET ADAPTOR 1/2'' 50MM A-97069</t>
  </si>
  <si>
    <t>PTMKA97112</t>
  </si>
  <si>
    <t>MAKITA IMPACTX 1/4'' MAGNUTSETTER 65MM A-97112</t>
  </si>
  <si>
    <t>PTMKA97162</t>
  </si>
  <si>
    <t>MAKITA IMPACTX 5/16'' MAGNUTSETTER 65MM A-97162</t>
  </si>
  <si>
    <t>PTMKA97215</t>
  </si>
  <si>
    <t>MAKITA IMPACTX 3/8'' MAGNUTSETTER 65MM A-97215</t>
  </si>
  <si>
    <t>PTMKA97689</t>
  </si>
  <si>
    <t>MAKITA IMPACTX MAGNUTSETTER 3PC 65MM A-97689</t>
  </si>
  <si>
    <t>PTMKB15176</t>
  </si>
  <si>
    <t>MAKITA SAW BLADE BLUEMAK TCT 210 X 25 X 20T B-15176</t>
  </si>
  <si>
    <t>PTMKB15213</t>
  </si>
  <si>
    <t>MAKITA SAW BLADE BLUEMAK TCT 235 X 25 X 60T B-15213</t>
  </si>
  <si>
    <t>PTMKB15300</t>
  </si>
  <si>
    <t>MAKITA SAW BLADE BLUEMAK TCT 255 X 30 X 64T B-15300</t>
  </si>
  <si>
    <t>PTMKB15366</t>
  </si>
  <si>
    <t>MAKITA SAW BLADE BLUEMAK TCT 305 X 25 X 100T B-15366</t>
  </si>
  <si>
    <t>PTMKB57978</t>
  </si>
  <si>
    <t>MAKITA NEMESIS II SDS-PLUS DRILL BIT 6 X 160MM   B-57978</t>
  </si>
  <si>
    <t>PTMKB58023</t>
  </si>
  <si>
    <t>MAKITA NEMESIS II SDS-PLUS DRILL BIT 6.5 X 160MM   B-58023</t>
  </si>
  <si>
    <t>PTMKB58110</t>
  </si>
  <si>
    <t>MAKITA NEMESIS II SDS-PLUS DRILL BIT 8 X 210MM   B-58110</t>
  </si>
  <si>
    <t>PTMKB58213</t>
  </si>
  <si>
    <t>MAKITA NEMESIS II SDS-PLUS DRILL BIT 10 X 210MM   B-58213</t>
  </si>
  <si>
    <t>PTMKB58338</t>
  </si>
  <si>
    <t>MAKITA NEMESIS II SDS-PLUS DRILL BIT 12 X 210MM   B-58338</t>
  </si>
  <si>
    <t>PTMKB58453</t>
  </si>
  <si>
    <t>MAKITA NEMESIS II SDS-PLUS DRILL BIT 14 X 260MM   B-58453</t>
  </si>
  <si>
    <t>PTMKB58578</t>
  </si>
  <si>
    <t>MAKITA NEMESIS II SDS-PLUS DRILL BIT 16 X 310MM   B-58578</t>
  </si>
  <si>
    <t>MAKITA 52CC 2 STROKE POST HOLE BORER BBA520</t>
  </si>
  <si>
    <t>MAKITA RANDOM ORBITAL SANDER 125MM 300W BO5030</t>
  </si>
  <si>
    <t>PTMKD15811</t>
  </si>
  <si>
    <t>MAKITA SAW BLADE TCT 235MM X 20T   D-15811</t>
  </si>
  <si>
    <t>PTMKD34263</t>
  </si>
  <si>
    <t>MAKITA SAW BLADE TCT 165MM 40T   D-34263</t>
  </si>
  <si>
    <t>PTMKD34300</t>
  </si>
  <si>
    <t>MAKITA SAW BLADE TCT 210MM X 40T   D-34300</t>
  </si>
  <si>
    <t>PTMKD51275</t>
  </si>
  <si>
    <t>MAKITA SAW BLADE TCT 185 X 20 X 24T   D-51275</t>
  </si>
  <si>
    <t>MAKITA 1.6MM NIBBLER 550W     JN1601</t>
  </si>
  <si>
    <t>PTNTDBCR1052016</t>
  </si>
  <si>
    <t>NORTON ESSENTIAL CONTINUOUS RIM DIAMOND BLADE 105X20/16MM</t>
  </si>
  <si>
    <t>PTNTDBCR1152220</t>
  </si>
  <si>
    <t>NORTON ESSENTIAL CONTINUOUS RIM DIAMOND BLADE 115X22.23/20MM</t>
  </si>
  <si>
    <t>PTNTDBS1052016</t>
  </si>
  <si>
    <t>NORTON ESSENTIAL SEGMENTED DIAMOND BLADE 105X20/16MM</t>
  </si>
  <si>
    <t>PTNTDBS2302522</t>
  </si>
  <si>
    <t>NORTON ESSENTIAL SEGMENTED DIAMOND BLADE 230X25.4/22.23MM</t>
  </si>
  <si>
    <t>PTNTDBT1052016</t>
  </si>
  <si>
    <t>NORTON ESSENTIAL TURBO DIAMOND BLADE 105X20/16MM</t>
  </si>
  <si>
    <t>PTNTDBT1152320</t>
  </si>
  <si>
    <t>NORTON ESSENTIAL TURBO DIAMOND BLADE 115X22.23/20MM</t>
  </si>
  <si>
    <t>PTNTDBT1252220</t>
  </si>
  <si>
    <t>NORTON ESSENTIAL TURBO DIAMOND BLADE 125X22.23/20MM</t>
  </si>
  <si>
    <t>PTSRB6142</t>
  </si>
  <si>
    <t>STARRETT RECIP SAW BLADE 150MM X 14TPI  2PK B614-2</t>
  </si>
  <si>
    <t>PTSRB6182</t>
  </si>
  <si>
    <t>STARRETT RECIP SAW BLADE 150MM X 18TPI  2PK  B618-2</t>
  </si>
  <si>
    <t>PTSRB6185</t>
  </si>
  <si>
    <t>STARRETT RECIP SAW BLADE 150MM X 18TPI 5PK B618-5</t>
  </si>
  <si>
    <t>PTSRBT662</t>
  </si>
  <si>
    <t>STARRETT TAPERED RECIP SAW BLADE 150MM X 6TPI  2PK BT66-2</t>
  </si>
  <si>
    <t>PTSRBTR1210142</t>
  </si>
  <si>
    <t>STARRETT DEMO BLADE 300X25X1.60MM 10-14TPI 2PK BTR121014-2</t>
  </si>
  <si>
    <t>PTSRBTR126102</t>
  </si>
  <si>
    <t>STARRETT DEMO BLADE 300X25X1.60MM 6-10 TPI 2PK BTR12610-2</t>
  </si>
  <si>
    <t>PTSRBTR610145</t>
  </si>
  <si>
    <t>STARRETT DEMO BLADE 150X25X1.60MM 10-14TPI 5PK BTR61014-5</t>
  </si>
  <si>
    <t>PTSRBTR810142</t>
  </si>
  <si>
    <t>STARRETT DEMO BLADE 200X25X1.60MM 10-14 TPI 2PK BTR81014-2</t>
  </si>
  <si>
    <t>PTSRBTR810145</t>
  </si>
  <si>
    <t>STARRETT DEMO BLADE 200X25X1.60MM 10-14TPI 5PK BTR81014-5</t>
  </si>
  <si>
    <t>PTSRBTR910142</t>
  </si>
  <si>
    <t>STARRETT DEMO BLADE 228X25X1.60MM 10-14TPI 2PK BTR91014-2</t>
  </si>
  <si>
    <t>PTSRBTR910145</t>
  </si>
  <si>
    <t>STARRETT DEMO BLADE 228X25X1.60MM 10-14TPI 5PK BTR91014-5</t>
  </si>
  <si>
    <t>PTSRBTR96102</t>
  </si>
  <si>
    <t>STARRETT DEMO BLADE 228X25X1.60MM 6-10 TPI 2PK BTR9610-2</t>
  </si>
  <si>
    <t>PTSRBTR96105</t>
  </si>
  <si>
    <t>STARRETT DEMO BLADE 228X25X1.60MM 6-10TPI 5PK BTR9610-5</t>
  </si>
  <si>
    <t>PTSRDCH0034</t>
  </si>
  <si>
    <t>STARRETT DEEP CUT BI-METAL HOLE SAW 3/4IN 19MM   DCH0034</t>
  </si>
  <si>
    <t>PTSRDCH0100</t>
  </si>
  <si>
    <t>STARRETT DEEP CUT BI-METAL HOLE SAW 1IN 25MM   DCH0100</t>
  </si>
  <si>
    <t>PTSRDCH0112</t>
  </si>
  <si>
    <t>STARRETT DEEP CUT BI-METAL HOLE SAW 1-1/2IN 38MM   DCH0112</t>
  </si>
  <si>
    <t>PTSRDCH0114</t>
  </si>
  <si>
    <t>STARRETT DEEP CUT BI-METAL HOLE SAW 1-1/4IN 32MM   DCH0114</t>
  </si>
  <si>
    <t>PTSRDCH0118</t>
  </si>
  <si>
    <t>STARRETT DEEP CUT BI-METAL HOLE SAW 1-1/8IN 29MM   DCH0118</t>
  </si>
  <si>
    <t>PTSRDCH0138</t>
  </si>
  <si>
    <t>STARRETT DEEP CUT BI-METAL HOLE SAW 1-3/8IN 35MM   DCH0138</t>
  </si>
  <si>
    <t>PTSRDCH0200</t>
  </si>
  <si>
    <t>STARRETT DEEP CUT BI-METAL HOLE SAW 2IN 51MM   DCH0200</t>
  </si>
  <si>
    <t>PTSRDCH0212</t>
  </si>
  <si>
    <t>STARRETT DEEP CUT BI-METAL HOLE SAW 2-1/2IN 64MM   DCH0212</t>
  </si>
  <si>
    <t>PTSRDCH0214</t>
  </si>
  <si>
    <t>STARRETT DEEP CUT BI-METAL HOLE SAW 2-1/4IN 57MM   DCH0214</t>
  </si>
  <si>
    <t>PTSRDCH0218</t>
  </si>
  <si>
    <t>STARRETT DEEP CUT BI-METAL HOLE SAW 2-1/8IN 54MM   DCH0218</t>
  </si>
  <si>
    <t>PTSRDCH0234</t>
  </si>
  <si>
    <t>STARRETT DEEP CUT BI-METAL HOLE SAW 2-3/4IN 70MM   DCH0234</t>
  </si>
  <si>
    <t>PTSRDCH0238</t>
  </si>
  <si>
    <t>STARRETT DEEP CUT BI-METAL HOLE SAW 2-3/8IN 60MM   DCH0238</t>
  </si>
  <si>
    <t>PTSRDCH0300</t>
  </si>
  <si>
    <t>STARRETT DEEP CUT BI-METAL HOLE SAW 3IN 76MM   DCH0300</t>
  </si>
  <si>
    <t>PTSRDCH0312</t>
  </si>
  <si>
    <t>STARRETT DEEP CUT BI-METAL HOLE SAW 3-1/2IN 89MM   DCH0312</t>
  </si>
  <si>
    <t>PTSRDCH0314</t>
  </si>
  <si>
    <t>STARRETT DEEP CUT BI-METAL HOLE SAW 3-1/4IN 83MM   DCH0314</t>
  </si>
  <si>
    <t>PTSRDCH0338</t>
  </si>
  <si>
    <t>STARRETT DEEP CUT BI-METAL HOLE SAW 3-3/8IN 86MM   DCH0338</t>
  </si>
  <si>
    <t>PTSRDCH0400</t>
  </si>
  <si>
    <t>STARRETT DEEP CUT BI-METAL HOLE SAW 4IN 102MM   DCH0400</t>
  </si>
  <si>
    <t>PTSRDCH0412</t>
  </si>
  <si>
    <t>STARRETT DEEP CUT BI-METAL HOLE SAW 4-1/2IN 114MM   DCH0412</t>
  </si>
  <si>
    <t>PTSRDCH0414</t>
  </si>
  <si>
    <t>STARRETT DEEP CUT BI-METAL HOLE SAW 4-1/4IN 108MM   DCH0414</t>
  </si>
  <si>
    <t>PTSRDCH0438</t>
  </si>
  <si>
    <t>STARRETT DEEP CUT BI-METAL HOLE SAW 4-3/8IN 111MM   DCH0438</t>
  </si>
  <si>
    <t>PTSRKRB12A</t>
  </si>
  <si>
    <t>STARRETT RECIPROCATING SAW BLADE KIT 12 PCES KRB12-A</t>
  </si>
  <si>
    <t>QCHMC20</t>
  </si>
  <si>
    <t>MANOR CAPS PKT OF 20  #COLOUR</t>
  </si>
  <si>
    <t>QPLATBALIH160FU</t>
  </si>
  <si>
    <t>ATHENA LIQUID 1675 H/THERAPY BATH W/UPSTANDS #UPS/POSITIONS</t>
  </si>
  <si>
    <t>QPLATBALIS160FU</t>
  </si>
  <si>
    <t>CARA ALUMINO VANITY F/STAND 750 EXOCHIQUE #COLOUR</t>
  </si>
  <si>
    <t>CARA ALUMINO VANITY W/HUNG 750 EXOCHIQUE #COLOUR</t>
  </si>
  <si>
    <t>CARA ALUMINO VANITY F/STAND 750 DURACHIQUE #COLOUR</t>
  </si>
  <si>
    <t>CARA ALUMINO VANITY W/HUNG 750 DURACHIQUE #COLOUR</t>
  </si>
  <si>
    <t>CARA ALUMINO VANITY F/STAND 750 STANDARD #COLOUR</t>
  </si>
  <si>
    <t>CARA ALUMINO VANITY W/HUNG 750 STANDARD #COLOUR</t>
  </si>
  <si>
    <t>CARA ALUMINO VANITY F/STAND 900 EXOCHIQUE #COLOUR</t>
  </si>
  <si>
    <t>CARA ALUMINO VANITY W/HUNG 900 EXOCHIQUE #COLOUR</t>
  </si>
  <si>
    <t>CARA ALUMINO VANITY F/STAND 900 DURACHIQUE #COLOUR</t>
  </si>
  <si>
    <t>CARA ALUMINO VANITY W/HUNG 900 DURACHIQUE #COLOUR</t>
  </si>
  <si>
    <t>CARA ALUMINO VANITY F/STAND 900 STANDARD #COLOUR</t>
  </si>
  <si>
    <t>CARA ALUMINO VANITY W/HUNG 900 STANDARD #COLOUR</t>
  </si>
  <si>
    <t>CARA ALUMINO VANITY F/STAND 1200 EXOCHIQUE #COLOUR</t>
  </si>
  <si>
    <t>CARA ALUMINO VANITY W/HUNG 1200 EXOCHIQUE #COLOUR</t>
  </si>
  <si>
    <t>CARA ALUMINO VANITY F/STAND 1200 DURACHIQUE #COLOUR</t>
  </si>
  <si>
    <t>CARA ALUMINO VANITY W/HUNG 1200 DURACHIQUE #COLOUR</t>
  </si>
  <si>
    <t>CARA ALUMINO VANITY F/STAND 1200 STANDARD #COLOUR</t>
  </si>
  <si>
    <t>CARA ALUMINO VANITY W/HUNG 1200 STANDARD #COLOUR</t>
  </si>
  <si>
    <t>CARA SOLTERO VANITY F/STAND 750 EXOCHIQUE FINISH #CLR/HNDLE</t>
  </si>
  <si>
    <t>CARA SOLTERO VANITY W/HUNG 750 EXOCHIQUE #COLOUR/HANDLE</t>
  </si>
  <si>
    <t>CARA SOLTERO VANITY F/STAND 750 LAMINATE FINISH #CLR/HANDLE</t>
  </si>
  <si>
    <t>CARA SOLTERO VANITY W/HUNG 750 DURACHIQUE #COLOUR/HANDLE</t>
  </si>
  <si>
    <t>CARA SOLTERO VANITY F/STAND 750 STANDARD FINISH #CLR/HANDLE</t>
  </si>
  <si>
    <t>CARA SOLTERO VANITY W/HUNG 750 STANDARD #COLOUR/HANDLE</t>
  </si>
  <si>
    <t>CARA SOLTERO VANITY F/STAND 900 EXOCHIQUE FINISH #CLR/HNDLE</t>
  </si>
  <si>
    <t>CARA SOLTERO VANITY W/HUNG 900 EXOCHIQUE #COLOUR/HANDLE</t>
  </si>
  <si>
    <t>CARA SOLTERO VANITY F/STAND 900 LAMINATE FINISH #CLR/HANDLE</t>
  </si>
  <si>
    <t>CARA SOLTERO VANITY W/HUNG 900 DURACHIQUE #COLOUR/HANDLE</t>
  </si>
  <si>
    <t>CARA SOLTERO VANITY F/STAND 900 STANDARD FINISH #CLR/HANDLE</t>
  </si>
  <si>
    <t>CARA SOLTERO VANITY W/HUNG 900 STANDARD #COLOUR/HANDLE</t>
  </si>
  <si>
    <t>CARA SOLTERO VANITY F/STAND 1200 EXOCHIQUE FINISH #CLR/HNDL</t>
  </si>
  <si>
    <t>CARA SOLTERO VANITY W/HUNG 1200 EXOCHIQUE #COLOUR/HANDLE</t>
  </si>
  <si>
    <t>CARA SOLTERO VANITY F/STAND 1200 LAMINATE FINISH #CLR/HNDLE</t>
  </si>
  <si>
    <t>CARA SOLTERO VANITY W/HUNG 1200 DURACHIQUE #COLOUR/HANDLE</t>
  </si>
  <si>
    <t>CARA SOLTERO VANITY F/STAND 1200 STANDARD FINISH #CLR/HNDLE</t>
  </si>
  <si>
    <t>CARA SOLTERO VANITY W/HUNG 1200 STANDARD #COLOUR/HANDLE</t>
  </si>
  <si>
    <t>CARA VELAIRE VANITY F/STAND 750 EXOCHIQUE FINISH #CLR/HNDLE</t>
  </si>
  <si>
    <t>CARA VELAIRE VANITY W/HUNG 750 EXOCHIQUE #COLOUR/HANDLE</t>
  </si>
  <si>
    <t>CARA VELAIRE VANITY F/STAND 750 LAMINATE FINISH #CLR/HANDLE</t>
  </si>
  <si>
    <t>CARA VELAIRE VANITY W/HUNG 750 DURACHIQUE #COLOUR/HANDLE</t>
  </si>
  <si>
    <t>CARA VELAIRE VANITY F/STAND 750 STANDARD FINISH #CLR/HANDLE</t>
  </si>
  <si>
    <t>CARA VELAIRE VANITY W/HUNG 750 STANDARD #COLOUR/HANDLE</t>
  </si>
  <si>
    <t>CARA VELAIRE VANITY F/STAND 900 EXOCHIQUE FINISH #CLR/HNDLE</t>
  </si>
  <si>
    <t>CARA VELAIRE VANITY W/HUNG 900 EXOCHIQUE #COLOUR/HANDLE</t>
  </si>
  <si>
    <t>CARA VELAIRE VANITY F/STAND 900 LAMINATE FINISH #CLR/HANDLE</t>
  </si>
  <si>
    <t>CARA VELAIRE VANITY W/HUNG 900 DURACHIQUE #COLOUR/HANDLE</t>
  </si>
  <si>
    <t>CARA VELAIRE VANITY F/STAND 900 STANDARD FINISH #CLR/HANDLE</t>
  </si>
  <si>
    <t>CARA VELAIRE VANITY F/STAND 1200 EXOCHIQUE FINISH #CLR/HNDL</t>
  </si>
  <si>
    <t>CARA VELAIRE VANITY W/HUNG 1200 EXOCHIQUE #COLOUR/HANDLE</t>
  </si>
  <si>
    <t>CARA VELAIRE VANITY F/STAND 1200 LAMINATE FINISH #CLR/HNDLE</t>
  </si>
  <si>
    <t>CARA VELAIRE VANITY W/HUNG 1200 DURACHIQUE #COLOUR/HANDLE</t>
  </si>
  <si>
    <t>CARA VELAIRE VANITY F/STAND 1200 STANDARD FINISH #CLR/HNDLE</t>
  </si>
  <si>
    <t>CARA VELAIRE VANITY W/HUNG 1200 STANDARD #COLOUR/HANDLE</t>
  </si>
  <si>
    <t>KANTATE ALUMINO VANITY F/STAND 810 EXOCHIQUE #COLOUR</t>
  </si>
  <si>
    <t>KANTATE ALUMINO VANITY W/HUNG 810 EXOCHIQUE #COLOUR</t>
  </si>
  <si>
    <t>KANTATE ALUMINO VANITY F/STAND 810 DURACHIQUE #COLOUR</t>
  </si>
  <si>
    <t>KANTATE ALUMINO VANITY W/HUNG 810 DURACHIQUE #COLOUR</t>
  </si>
  <si>
    <t>KANTATE ALUMINO VANITY F/STAND 810 STANDARD #COLOUR</t>
  </si>
  <si>
    <t>KANTATE ALUMINO VANITY W/HUNG 810 STANDARD #COLOUR</t>
  </si>
  <si>
    <t>KANTATE ALUMINO VANITY F/STAND 1010 EXOCHIQUE #COLOUR</t>
  </si>
  <si>
    <t>KANTATE ALUMINO VANITY W/HUNG 1010 EXOCHIQUE #COLOUR</t>
  </si>
  <si>
    <t>KANTATE ALUMINO VANITY F/STAND 1010 DURACHIQUE #COLOUR</t>
  </si>
  <si>
    <t>KANTATE ALUMINO VANITY W/HUNG 1010 DURACHIQUE #COLOUR</t>
  </si>
  <si>
    <t>KANTATE ALUMINO VANITY F/STAND 1010 STANDARD #COLOUR</t>
  </si>
  <si>
    <t>KANTATE ALUMINO VANITY W/HUNG 1010 STANDARD #COLOUR</t>
  </si>
  <si>
    <t>KANTATE ALUMINO VANITY F/STAND 1210 EXOCHIQUE #COLOUR</t>
  </si>
  <si>
    <t>KANTATE ALUMINO VANITY W/HUNG 1210 EXOCHIQUE #COLOUR</t>
  </si>
  <si>
    <t>KANTATE ALUMINO VANITY F/STAND 1210 DURACHIQUE #COLOUR</t>
  </si>
  <si>
    <t>KANTATE ALUMINO VANITY W/HUNG 1210 DURACHIQUE #COLOUR</t>
  </si>
  <si>
    <t>KANTATE ALUMINO VANITY F/STAND 1210 STANDARD #COLOUR</t>
  </si>
  <si>
    <t>KANTATE ALUMINO VANITY W/HUNG 1210 STANDARD #COLOUR</t>
  </si>
  <si>
    <t>KANTATE SOLTERO VANITY F/STAND 810 EXOCHIQUE #COLOUR/HANDLE</t>
  </si>
  <si>
    <t>KANTATE SOLTERO VANITY W/HUNG 810 EXOCHIQUE #COLOUR/HANDLE</t>
  </si>
  <si>
    <t>KANTATE SOLTERO VANITY F/STAND 810 DURACHIQUE #COLOUR/HANDLE</t>
  </si>
  <si>
    <t>KANTATE SOLTERO VANITY W/HUNG 810 DURACHIQUE #COLOUR/HANDLE</t>
  </si>
  <si>
    <t>KANTATE SOLTERO VANITY F/STAND 810 STANDARD #COLOUR/HANDLE</t>
  </si>
  <si>
    <t>KANTATE SOLTERO VANITY W/HUNG 810 STANDARD #COLOUR/HANDLE</t>
  </si>
  <si>
    <t>KANTATE SOLTERO VANITY F/STAND 1010 EXOCHIQUE #COLOUR/HANDLE</t>
  </si>
  <si>
    <t>KANTATE SOLTERO VANITY W/HUNG 1010 EXOCHIQUE #COLOUR/HANDLE</t>
  </si>
  <si>
    <t>KANTATE SOLTERO VANITY F/STAND 1010 DURACHIQUE#COLOUR/HANDLE</t>
  </si>
  <si>
    <t>KANTATE SOLTERO VANITY W/HUNG 1010 DURACHIQUE #COLOUR/HANDLE</t>
  </si>
  <si>
    <t>KANTATE SOLTERO VANITY F/STAND 1010 STANDARD #COLOUR/HANDLE</t>
  </si>
  <si>
    <t>KANTATE SOLTERO VANITY W/HUNG 1010 STANDARD #COLOUR/HANDLE</t>
  </si>
  <si>
    <t>KANTATE SOLTERO VANITY F/STAND 1210 EXOCHIQUE #COLOUR/HANDLE</t>
  </si>
  <si>
    <t>KANTATE SOLTERO VANITY W/HUNG 1210 EXOCHIQUE #COLOUR/HANDLE</t>
  </si>
  <si>
    <t>KANTATE SOLTERO VANITY F/STAND 1210 DURACHIQUE#COLOUR/HANDLE</t>
  </si>
  <si>
    <t>KANTATE SOLTERO VANITY W/HUNG 1210 DURACHIQUE #COLOUR/HANDLE</t>
  </si>
  <si>
    <t>KANTATE SOLTERO VANITY F/STAND 1210 STANDARD #COLOUR/HANDLE</t>
  </si>
  <si>
    <t>KANTATE SOLTERO VANITY W/HUNG 1210 STANDARD #COLOUR/HANDLE</t>
  </si>
  <si>
    <t>KANTATE VELAIRE VANITY F/STAND 810 EXOCHIQUE #COLOUR/HANDLE</t>
  </si>
  <si>
    <t>KANTATE VELAIRE VANITY W/HUNG 810 EXOCHIQUE #COLOUR/HANDLE</t>
  </si>
  <si>
    <t>KANTATE VELAIRE VANITY F/STAND 810 DURACHIQUE #COLOUR/HANDLE</t>
  </si>
  <si>
    <t>KANTATE VELAIRE VANITY W/HUNG 810 DURACHIQUE #COLOUR/HANDLE</t>
  </si>
  <si>
    <t>KANTATE VELAIRE VANITY F/STAND 810 STANDARD #COLOUR/HANDLE</t>
  </si>
  <si>
    <t>KANTATE VELAIRE VANITY W/HUNG 810 STANDARD #COLOUR/HANDLE</t>
  </si>
  <si>
    <t>KANTATE VELAIRE VANITY F/STAND 1010 EXOCHIQUE #COLOUR/HANDLE</t>
  </si>
  <si>
    <t>KANTATE VELAIRE VANITY W/HUNG 1010 EXOCHIQUE #COLOUR/HANDLE</t>
  </si>
  <si>
    <t>KANTATE VELAIRE VANITY F/STAND 1010 DURACHIQUE#COLOUR/HANDLE</t>
  </si>
  <si>
    <t>KANTATE VELAIRE VANITY W/HUNG 1010 DURACHIQUE #COLOUR/HANDLE</t>
  </si>
  <si>
    <t>KANTATE VELAIRE VANITY F/STAND 1010 STANDARD #COLOUR/HANDLE</t>
  </si>
  <si>
    <t>KANTATE VELAIRE VANITY W/HUNG 1010 STANDARD #COLOUR/HANDLE</t>
  </si>
  <si>
    <t>KANTATE VELAIRE VANITY F/STAND 1210 EXOCHIQUE #COLOUR/HANDLE</t>
  </si>
  <si>
    <t>KANTATE VELAIRE VANITY W/HUNG 1210 EXOCHIQUE #COLOUR/HANDLE</t>
  </si>
  <si>
    <t>KANTATE VELAIRE VANITY F/STAND 1210 DURACHIQUE#COLOUR/HANDLE</t>
  </si>
  <si>
    <t>KANTATE VELAIRE VANITY W/HUNG 1210 DURACHIQUE #COLOUR/HANDLE</t>
  </si>
  <si>
    <t>KANTATE VELAIRE VANITY F/STAND 1210 STANDARD #COLOUR/HANDLE</t>
  </si>
  <si>
    <t>KANTATE VELAIRE VANITY W/HUNG 1210 STANDARD #COLOUR/HANDLE</t>
  </si>
  <si>
    <t>QPLATMCVE050SRF</t>
  </si>
  <si>
    <t>VELAIRE VANITY F/STAND MINI COMP R/H HNGE STD FIN #CLR/HNDL</t>
  </si>
  <si>
    <t>VELAIRE VANITY WH MINI COMP RH HINGE STANDARD #COLOUR/HANDLE</t>
  </si>
  <si>
    <t>MENUET ALUMINO VANITY F/STAND 810 EXOCHIQUE #COLOUR</t>
  </si>
  <si>
    <t>MENUET ALUMINO VANITY W/HUNG 810 EXOCHIQUE #COLOUR</t>
  </si>
  <si>
    <t>MENUET ALUMINO VANITY F/STAND 810 DURACHIQUE #COLOUR</t>
  </si>
  <si>
    <t>MENUET ALUMINO VANITY W/HUNG 810 DURACHIQUE #COLOUR</t>
  </si>
  <si>
    <t>MENUET ALUMINO VANITY F/STAND 810 STANDARD #COLOUR</t>
  </si>
  <si>
    <t>MENUET ALUMINO VANITY W/HUNG 810 STANDARD #COLOUR</t>
  </si>
  <si>
    <t>MENUET ALUMINO VANITY F/STAND 1010 EXOCHIQUE #COLOUR</t>
  </si>
  <si>
    <t>MENUET ALUMINO VANITY W/HUNG 1010 EXOCHIQUE #COLOUR</t>
  </si>
  <si>
    <t>MENUET ALUMINO VANITY F/STAND 1010 DURACHIQUE #COLOUR</t>
  </si>
  <si>
    <t>MENUET ALUMINO VANITY W/HUNG 1010 DURACHIQUE #COLOUR</t>
  </si>
  <si>
    <t>MENUET ALUMINO VANITY F/STAND 1010 STANDARD #COLOUR</t>
  </si>
  <si>
    <t>MENUET ALUMINO VANITY W/HUNG 1010 STANDARD #COLOUR</t>
  </si>
  <si>
    <t>MENUET ALUMINO VANITY F/STAND 1210 EXOCHIQUE #COLOUR</t>
  </si>
  <si>
    <t>MENUET ALUMINO VANITY W/HUNG 1210 EXOCHIQUE #COLOUR</t>
  </si>
  <si>
    <t>MENUET ALUMINO VANITY F/STAND 1210 DURACHIQUE #COLOUR</t>
  </si>
  <si>
    <t>MENUET ALUMINO VANITY W/HUNG 1210 DURACHIQUE #COLOUR</t>
  </si>
  <si>
    <t>MENUET ALUMINO VANITY F/STAND 1210 STANDARD #COLOUR</t>
  </si>
  <si>
    <t>MENUET ALUMINO VANITY W/HUNG 1210 STANDARD #COLOUR</t>
  </si>
  <si>
    <t>MENUET SLIM ALUMINO VANITY F/STAND 610 EXOCHIQUE #COLOUR</t>
  </si>
  <si>
    <t>MENUET SLIM ALUMINO VANITY W/HUNG 610 EXOCHIQUE #COLOUR</t>
  </si>
  <si>
    <t>MENUET SLIM ALUMINO VANITY F/STAND 610 DURACHIQUE #COLOUR</t>
  </si>
  <si>
    <t>MENUET SLIM ALUMINO VANITY W/HUNG 610 DURACHIQUE #COLOUR</t>
  </si>
  <si>
    <t>MENUET SLIM ALUMINO VANITY F/STAND 610 STANDARD #COLOUR</t>
  </si>
  <si>
    <t>MENUET SLIM ALUMINO VANITY W/HUNG 610 STANDARD #COLOUR</t>
  </si>
  <si>
    <t>MENUET SLIM ALUMINO VANITY F/STAND 810 EXOCHIQUE #COLOUR</t>
  </si>
  <si>
    <t>MENUET SLIM ALUMINO VANITY W/HUNG 810 EXOCHIQUE #COLOUR</t>
  </si>
  <si>
    <t>MENUET SLIM ALUMINO VANITY F/STAND 810 DURACHIQUE #COLOUR</t>
  </si>
  <si>
    <t>MENUET SLIM ALUMINO VANITY W/HUNG 810 DURACHIQUE #COLOUR</t>
  </si>
  <si>
    <t>MENUET SLIM ALUMINO VANITY F/STAND 810 STANDARD #COLOUR</t>
  </si>
  <si>
    <t>MENUET SLIM ALUMINO VANITY W/HUNG 810 STANDARD #COLOUR</t>
  </si>
  <si>
    <t>MENUET SOLTERO VANITY F/STAND 810 EXOCHIQUE #COLOUR/HANDLE</t>
  </si>
  <si>
    <t>MENUET SOLTERO VANITY W/HUNG 810 EXOCHIQUE #COLOUR/HANDLE</t>
  </si>
  <si>
    <t>MENUET SOLTERO VANITY F/STAND 810 DURACHIQUE #COLOUR/HANDLE</t>
  </si>
  <si>
    <t>MENUET SOLTERO VANITY W/HUNG 810 DURACHIQUE #COLOUR/HANDLE</t>
  </si>
  <si>
    <t>MENUET SOLTERO VANITY F/STAND 810 STANDARD #COLOUR/HANDLE</t>
  </si>
  <si>
    <t>MENUET SOLTERO VANITY W/HUNG 810 STANDARD #COLOUR/HANDLE</t>
  </si>
  <si>
    <t>MENUET SOLTERO VANITY F/STAND 1010 EXOCHIQUE #COLOUR/HANDLE</t>
  </si>
  <si>
    <t>MENUET SOLTERO VANITY W/HUNG 1010 EXOCHIQUE #COLOUR/HANDLE</t>
  </si>
  <si>
    <t>MENUET SOLTERO VANITY F/STAND 1010 DURACHIQUE #COLOUR/HANDLE</t>
  </si>
  <si>
    <t>MENUET SOLTERO VANITY W/HUNG 1010 DURACHIQUE #COLOUR/HANDLE</t>
  </si>
  <si>
    <t>MENUET SOLTERO VANITY F/STAND 1010 STANDARD #COLOUR/HANDLE</t>
  </si>
  <si>
    <t>MENUET SOLTERO VANITY W/HUNG 1010 STANDARD #COLOUR/HANDLE</t>
  </si>
  <si>
    <t>MENUET SOLTERO VANITY F/STAND 1210 EXOCHIQUE #COLOUR/HANDLE</t>
  </si>
  <si>
    <t>MENUET SOLTERO VANITY W/HUNG 1210 EXOCHIQUE #COLOUR/HANDLE</t>
  </si>
  <si>
    <t>MENUET SOLTERO VANITY F/STAND 1210 DURACHIQUE #COLOUR/HANDLE</t>
  </si>
  <si>
    <t>MENUET SOLTERO VANITY W/HUNG 1210 DURACHIQUE #COLOUR/HANDLE</t>
  </si>
  <si>
    <t>MENUET SOLTERO VANITY F/STAND 1210 STANDARD #COLOUR/HANDLE</t>
  </si>
  <si>
    <t>MENUET SOLTERO VANITY W/HUNG 1210 STANDARD #COLOUR/HANDLE</t>
  </si>
  <si>
    <t>MENUET SLIM SOLTERO VANITY F/STAND 610 EXOCHIQUE #CLR/HNDLE</t>
  </si>
  <si>
    <t>MENUET SLIM SOLTERO VANITY W/HUNG 610 EXOCHIQUE #CLR/HNDLE</t>
  </si>
  <si>
    <t>MENUET SLIM SOLTERO VANITY F/STAND 610 DURACHIQUE #CLR/HNDLE</t>
  </si>
  <si>
    <t>MENUET SLIM SOLTERO VANITY W/HUNG 610 DURACHIQUE #CLR/HNDLE</t>
  </si>
  <si>
    <t>MENUET SLIM SOLTERO VANITY F/STAND 610 STANDARD #CLR/HNDLE</t>
  </si>
  <si>
    <t>MENUET SLIM SOLTERO VANITY W/HUNG 610 STANDARD #CLR/HNDLE</t>
  </si>
  <si>
    <t>MENUET SLIM SOLTERO VANITY F/STAND 810 EXOCHIQUE #CLR/HNDLE</t>
  </si>
  <si>
    <t>MENUET SLIM SOLTERO VANITY W/HUNG 810 EXOCHIQUE #CLR/HNDLE</t>
  </si>
  <si>
    <t>MENUET SLIM SOLTERO VANITY F/STAND 810 DURACHIQUE #CLR/HNDLE</t>
  </si>
  <si>
    <t>MENUET SLIM SOLTERO VANITY W/HUNG 810 DURACHIQUE #CLR/HNDLE</t>
  </si>
  <si>
    <t>MENUET SLIM SOLTERO VANITY F/STAND 810 STANDARD #CLR/HNDLE</t>
  </si>
  <si>
    <t>MENUET SLIM SOLTERO VANITY W/HUNG 810 STANDARD #CLR/HNDLE</t>
  </si>
  <si>
    <t>MENUET SLIM VELAIRE VANITY F/STAND 610 EXOCHIQUE #CLR/HNDLE</t>
  </si>
  <si>
    <t>MENUET SLIM VELAIRE VANITY W/HUNG 610 EXOCHIQUE #CLR/HNDLE</t>
  </si>
  <si>
    <t>MENUET SLIM VELAIRE VANITY F/STAND 610 DURACHIQUE #CLR/HNDLE</t>
  </si>
  <si>
    <t>MENUET SLIM VELAIRE VANITY W/HUNG 610 DURACHIQUE #CLR/HNDLE</t>
  </si>
  <si>
    <t>MENUET SLIM VELAIRE VANITY F/STAND 610 STANDARD #CLR/HNDLE</t>
  </si>
  <si>
    <t>MENUET SLIM VELAIRE VANITY W/HUNG 610 STANDARD #CLR/HNDLE</t>
  </si>
  <si>
    <t>MENUET SLIM VELAIRE VANITY F/STAND 810 EXOCHIQUE #CLR/HNDLE</t>
  </si>
  <si>
    <t>MENUET SLIM VELAIRE VANITY W/HUNG 810 EXOCHIQUE #CLR/HNDLE</t>
  </si>
  <si>
    <t>MENUET SLIM VELAIRE VANITY F/STAND 810 DURACHIQUE #CLR/HNDLE</t>
  </si>
  <si>
    <t>MENUET SLIM VELAIRE VANITY W/HUNG 810 DURACHIQUE #CLR/HNDLE</t>
  </si>
  <si>
    <t>MENUET SLIM VELAIRE VANITY F/STAND 810 STANDARD #CLR/HNDLE</t>
  </si>
  <si>
    <t>MENUET SLIM VELAIRE VANITY W/HUNG 810 STANDARD #CLR/HNDLE</t>
  </si>
  <si>
    <t>MENUET VELAIRE VANITY F/STAND 810 EXOCHIQUE #COLOUR/HANDLE</t>
  </si>
  <si>
    <t>MENUET VELAIRE VANITY W/HUNG 810 EXOCHIQUE #COLOUR/HANDLE</t>
  </si>
  <si>
    <t>MENUET VELAIRE VANITY F/STAND 810 DURACHIQUE #COLOUR/HANDLE</t>
  </si>
  <si>
    <t>MENUET VELAIRE VANITY W/HUNG 810 DURACHIQUE #COLOUR/HANDLE</t>
  </si>
  <si>
    <t>MENUET VELAIRE VANITY F/STAND 810 STANDARD #COLOUR/HANDLE</t>
  </si>
  <si>
    <t>MENUET VELAIRE VANITY W/HUNG 810 STANDARD #COLOUR/HANDLE</t>
  </si>
  <si>
    <t>MENUET VELAIRE VANITY F/STAND 1010 EXOCHIQUE #COLOUR/HANDLE</t>
  </si>
  <si>
    <t>MENUET VELAIRE VANITY W/HUNG 1010 EXOCHIQUE #COLOUR/HANDLE</t>
  </si>
  <si>
    <t>MENUET VELAIRE VANITY F/STAND 1010 DURACHIQUE #COLOUR/HANDLE</t>
  </si>
  <si>
    <t>MENUET VELAIRE VANITY W/HUNG 1010 DURACHIQUE #COLOUR/HANDLE</t>
  </si>
  <si>
    <t>MENUET VELAIRE VANITY F/STAND 1010 STANDARD #COLOUR/HANDLE</t>
  </si>
  <si>
    <t>MENUET VELAIRE VANITY W/HUNG 1010 STANDARD #COLOUR/HANDLE</t>
  </si>
  <si>
    <t>MENUET VELAIRE VANITY F/STAND 1210 EXOCHIQUE #COLOUR/HANDLE</t>
  </si>
  <si>
    <t>MENUET VELAIRE VANITY W/HUNG 1210 EXOCHIQUE #COLOUR/HANDLE</t>
  </si>
  <si>
    <t>MENUET VELAIRE VANITY F/STAND 1210 DURACHIQUE #COLOUR/HANDLE</t>
  </si>
  <si>
    <t>MENUET VELAIRE VANITY W/HUNG 1210 DURACHIQUE #COLOUR/HANDLE</t>
  </si>
  <si>
    <t>MENUET VELAIRE VANITY F/STAND 1210 STANDARD #COLOUR/HANDLE</t>
  </si>
  <si>
    <t>MENUET VELAIRE VANITY W/HUNG 1210 STANDARD #COLOUR/HANDLE</t>
  </si>
  <si>
    <t>SIROCCO ALUMINO VANITY W/HUNG 1200 DURACHIQUE #COLOUR</t>
  </si>
  <si>
    <t>SIROCCO ALUMINO VANITY W/HUNG 750 EXOCHIQUE #COLOUR</t>
  </si>
  <si>
    <t>SIROCCO ALUMINO VANITY W/HUNG 750 DURACHIQUE #COLOUR</t>
  </si>
  <si>
    <t>SIROCCO ALUMINO VANITY W/HUNG 900 DURACHIQUE #COLOUR</t>
  </si>
  <si>
    <t>SIROCCO SOLTERO VANITY W/HUNG 1200 EXOCHIQUE #COLOUR/HANDLE</t>
  </si>
  <si>
    <t>SIROCCO SOLTERO VANITY W/HUNG 1200 DURACHIQUE #COLOUR/HANDLE</t>
  </si>
  <si>
    <t>SIROCCO SOLTERO VANITY W/HUNG 750 EXOCHIQUE #COLOUR/HANDLE</t>
  </si>
  <si>
    <t>SIROCCO SOLTERO VANITY W/HUNG 750 DURACHIQUE #COLOUR/HANDLE</t>
  </si>
  <si>
    <t>SIROCCO SOLTERO VANITY W/HUNG 750 STANDARD #COLOUR/HANDLE</t>
  </si>
  <si>
    <t>SIROCCO SOLTERO VANITY W/HUNG 900 EXOCHIQUE #COLOUR/HANDLE</t>
  </si>
  <si>
    <t>SIROCCO SOLTERO VANITY W/HUNG 900 DURACHIQUE #COLOUR/HANDLE</t>
  </si>
  <si>
    <t>SIROCCO SOLTERO VANITY W/HUNG 900 STANDARD #COLOUR/HANDLE</t>
  </si>
  <si>
    <t>SIROCCO VELAIRE VANITY W/HUNG 1200 DURACHIQUE #COLOUR/HANDLE</t>
  </si>
  <si>
    <t>SIROCCO VELAIRE VANITY W/HUNG 750 EXOCHIQUE #COLOUR/HANDLE</t>
  </si>
  <si>
    <t>SIROCCO VELAIRE VANITY W/HUNG 750 DURACHIQUE #COLOUR/HANDLE</t>
  </si>
  <si>
    <t>SIROCCO VELAIRE VANITY W/HUNG 750 STANDARD #COLOUR/HANDLE</t>
  </si>
  <si>
    <t>SIROCCO VELAIRE VANITY W/HUNG 900 EXOCHIQUE #COLOUR/HANDLE</t>
  </si>
  <si>
    <t>SIROCCO VELAIRE VANITY W/HUNG 900 DURACHIQUE #COLOUR/HANDLE</t>
  </si>
  <si>
    <t>SOJI FLAT MIRROR 500 DURACHIQUE #COLOUR</t>
  </si>
  <si>
    <t>SOJI FLAT MIRROR 750 EXOCHIQUE #COLOUR</t>
  </si>
  <si>
    <t>SOJI FLAT MIRROR 750 DURACHIQUE #COLOUR</t>
  </si>
  <si>
    <t>SOJI FLAT MIRROR 750 STANDARD #COLOUR</t>
  </si>
  <si>
    <t>SOJI FLAT MIRROR 900 DURACHIQUE #COLOUR</t>
  </si>
  <si>
    <t>SOJI FLAT MIRROR 1200 EXOCHIQUE #COLOUR</t>
  </si>
  <si>
    <t>SOJI FLAT MIRROR 1200 DURACHIQUE #COLOUR</t>
  </si>
  <si>
    <t>SOJI MIRROR CABINET 500 DURACHIQUE #COLOUR</t>
  </si>
  <si>
    <t>SOJI MIRROR CABINET 750 EXOCHIQUE #COLOUR</t>
  </si>
  <si>
    <t>SOJI MIRROR CABINET 750 DURACHIQUE #COLOUR</t>
  </si>
  <si>
    <t>SOJI MIRROR CABINET 900 EXOCHIQUE #COLOUR</t>
  </si>
  <si>
    <t>SOJI MIRROR CABINET 900 DURACHIQUE #COLOUR</t>
  </si>
  <si>
    <t>SOJI MIRROR CABINET 1200 EXOCHIQUE #COLOUR</t>
  </si>
  <si>
    <t>SOJI MIRROR CABINET 1200 DURACHIQUE #COLOUR</t>
  </si>
  <si>
    <t>SOJI OPEN SHELF 200 DURACHIQUE #COLOUR</t>
  </si>
  <si>
    <t>SOJI OPEN SHELF 350 EXOCHIQUE #COLOUR</t>
  </si>
  <si>
    <t>SOJI OPEN SHELF 350 DURACHIQUE #COLOUR</t>
  </si>
  <si>
    <t>SOJI OPEN SHELF 350 STANDARD #COLOUR</t>
  </si>
  <si>
    <t>VELAIRE TOWER SHELVES/DRAWS 300 EXOCHIQUE #COLOUR/HANDLE</t>
  </si>
  <si>
    <t>VELAIRE TOWER SHELVES/DRAWS 300 DURACHIQUE #COLOUR/HANDLE</t>
  </si>
  <si>
    <t>WAVE ALUMINO VANITY F/STAND 750 EXOCHIQUE FINISH # COLOUR</t>
  </si>
  <si>
    <t>WAVE ALUMINO VANITY W/HUNG 750 EXOCHIQUE #COLOUR</t>
  </si>
  <si>
    <t>WAVE ALUMINO VANITY F/STAND 750 LAMINATE FINISH # COLOUR</t>
  </si>
  <si>
    <t>WAVE ALUMINO VANITY W/HUNG 750 DURACHIQUE #COLOUR</t>
  </si>
  <si>
    <t>WAVE ALUMINO VANITY F/STAND 750 STANDARD FINISH # COLOUR</t>
  </si>
  <si>
    <t>WAVE ALUMINO VANITY W/HUNG 750 STANDARD #COLOUR</t>
  </si>
  <si>
    <t>WAVE ALUMINO VANITY F/STAND 900 EXOCHIQUE #COLOUR</t>
  </si>
  <si>
    <t>WAVE ALUMINO VANITY W/HUNG 900 EXOCHIQUE #COLOUR</t>
  </si>
  <si>
    <t>WAVE ALUMINO VANITY F/STAND 900 DURACHIQUE #COLOUR</t>
  </si>
  <si>
    <t>WAVE ALUMINO VANITY W/HUNG 900 DURACHIQUE #COLOUR</t>
  </si>
  <si>
    <t>WAVE ALUMINO VANITY F/STAND 900 STANDARD #COLOUR</t>
  </si>
  <si>
    <t>WAVE ALUMINO VANITY F/STAND 1200 EXOCHIQUE #COLOUR</t>
  </si>
  <si>
    <t>WAVE ALUMINO VANITY W/HUNG 1200 EXOCHIQUE #COLOUR</t>
  </si>
  <si>
    <t>WAVE ALUMINO VANITY F/STAND 1200 DURACHIQUE #COLOUR</t>
  </si>
  <si>
    <t>WAVE ALUMINO VANITY W/HUNG 1200 DURACHIQUE #COLOUR</t>
  </si>
  <si>
    <t>WAVE ALUMINO VANITY W/HUNG 1200 STANDARD # COLOUR</t>
  </si>
  <si>
    <t>WAVE ALUMINO VANITY F/STAND 1500 EXOCHIQUE FINISH # COLOUR</t>
  </si>
  <si>
    <t>WAVE ALUMINO VANITY W/HUNG 1500 S/BOWL EXOCHIQUE #COLOUR</t>
  </si>
  <si>
    <t>WAVE ALUMINO VANITY F/STAND 1500 LAMINATE FINISH # COLOUR</t>
  </si>
  <si>
    <t>WAVE ALUMINO VANITY W/HUNG 1500 S/BOWL DURACHIQUE #COLOUR</t>
  </si>
  <si>
    <t>WAVE ALUMINO VANITY F/STAND 1500 STANDARD FINISH # COLOUR</t>
  </si>
  <si>
    <t>WAVE ALUMINO VANITY W/HUNG 1500 S/BOWL STANDARD #COLOUR</t>
  </si>
  <si>
    <t>WAVE ALUMINO VANITY F/STAND 1500 D/BOWL EXOCHIQUE FIN #CLR</t>
  </si>
  <si>
    <t>WAVE ALUMINO VANITY W/HUNG 1500 D/BOWL EXOCHIQUE #COLOUR</t>
  </si>
  <si>
    <t>WAVE ALUMINO VANITY F/STAND 1500 D/BOWL LAMINATE FINISH #CLR</t>
  </si>
  <si>
    <t>WAVE ALUMINO VANITY W/HUNG 1500 D/BOWL DURACHIQUE #COLOUR</t>
  </si>
  <si>
    <t>WAVE ALUMINO VANITY F/STAND 1500 D/BOWL STANDARD FINISH #CLR</t>
  </si>
  <si>
    <t>WAVE ALUMINO VANITY W/HUNG 1500 D/BOWL STANDARD #COLOUR</t>
  </si>
  <si>
    <t>WAVE SOLTERO VANITY F/STAND 750 EXOCHIQUE FINISH #CLR/HNDLE</t>
  </si>
  <si>
    <t>WAVE SOLTERO VANITY W/HUNG 750 EXOCHIQUE #COLOUR/HANDLE</t>
  </si>
  <si>
    <t>WAVE SOLTERO VANITY F/STAND 750 LAMINATE FINISH #CLR/HANDLE</t>
  </si>
  <si>
    <t>WAVE SOLTERO VANITY W/HUNG 750 DURACHIQUE #COLOUR/HANDLE</t>
  </si>
  <si>
    <t>WAVE SOLTERO VANITY F/STAND 750 STANDARD FINISH #CLR/HANDLE</t>
  </si>
  <si>
    <t>WAVE SOLTERO VANITY W/HUNG 750 STANDARD #COLOUR/HANDLE</t>
  </si>
  <si>
    <t>WAVE SOLTERO VANITY F/STAND 900 EXOCHIQUE #COLOUR/HANDLE</t>
  </si>
  <si>
    <t>WAVE SOLTERO VANITY W/HUNG 900 EXOCHIQUE #COLOUR/HANDLE</t>
  </si>
  <si>
    <t>WAVE SOLTERO VANITY F/STAND 900 DURACHIQUE #COLOUR/HANDLE</t>
  </si>
  <si>
    <t>WAVE SOLTERO VANITY W/HUNG 900 DURACHIQUE #COLOUR/HANDLE</t>
  </si>
  <si>
    <t>WAVE SOLTERO VANITY F/STAND 900 STANDARD #COLOUR/HANDLE</t>
  </si>
  <si>
    <t>WAVE SOLTERO VANITY W/HUNG 900 STANDARD #COLOUR/HANDLE</t>
  </si>
  <si>
    <t>WAVE SOLTERO VANITY F/STAND 1200 EXOCHIQUE #COLOUR/HANDLE</t>
  </si>
  <si>
    <t>WAVE SOLTERO VANITY W/HUNG 1200 EXOCHIQUE #COLOUR/HANDLE</t>
  </si>
  <si>
    <t>WAVE SOLTERO VANITY F/STAND 1200 DURACHIQUE #COLOUR/HNDLE</t>
  </si>
  <si>
    <t>WAVE SOLTERO VANITY W/HUNG 1200 DURACHIQUE #COLOUR/HANDLE</t>
  </si>
  <si>
    <t>WAVE SOLTERO VANITY F/STAND 1200 STANDARD #COLOUR/HANDLE</t>
  </si>
  <si>
    <t>WAVE SOLTERO VANITY F/STAND 1500 EXOCHIQUE FINISH #CLR/HNDL</t>
  </si>
  <si>
    <t>WAVE SOLTERO VANITY W/HUNG 1500 EXOCHIQUE #COLOUR/HANDLE</t>
  </si>
  <si>
    <t>WAVE SOLTERO VANITY F/STAND 1500 LAMINATE FINISH #CLR/HNDLE</t>
  </si>
  <si>
    <t>WAVE SOLTERO VANITY W/HUNG 1500 DURACHIQUE #COLOUR/HANDLE</t>
  </si>
  <si>
    <t>WAVE SOLTERO VANITY F/STAND 1500 STANDARD FINISH #CLR/HNDLE</t>
  </si>
  <si>
    <t>WAVE SOLTERO VANITY W/HUNG 1500 STANDARD #COLOUR/HANDLE</t>
  </si>
  <si>
    <t>WAVE SOLTERO VANITY F/STAND 1500 D/BOWL EXOC FIN #CLR/HNDLE</t>
  </si>
  <si>
    <t>WAVE SOLTERO VANITY W/HUNG 1500 D/BOWL EXOCHIQUE #CLR/HANDLE</t>
  </si>
  <si>
    <t>WAVE SOLTERO VANITY F/STAND 1500 D/BOWL LAM FIN #CLR/HANDLE</t>
  </si>
  <si>
    <t>WAVE SOLTERO VANITY W/HUNG 1500 D/BWL DURACHIQUE #CLR/HANDLE</t>
  </si>
  <si>
    <t>WAVE SOLTERO VANITY F/STAND 1500 D/BOWL STD FIN #CLR/HANDLE</t>
  </si>
  <si>
    <t>WAVE SOLTERO VANITY W/HUNG 1500 D/BOWL STANDARD #CLR/HANDLE</t>
  </si>
  <si>
    <t>WAVE VELAIRE VANITY F/STAND 750 EXOCHIQUE FINISH #CLR/HNDLE</t>
  </si>
  <si>
    <t>WAVE VELAIRE VANITY W/HUNG 750 EXOCHIQUE #COLOUR/HANDLE</t>
  </si>
  <si>
    <t>WAVE VELAIRE VANITY F/STAND 750 LAMINATE FINISH #CLR/HANDLE</t>
  </si>
  <si>
    <t>WAVE VELAIRE VANITY W/HUNG 750 DURACHIQUE #COLOUR/HANDLE</t>
  </si>
  <si>
    <t>WAVE VELAIRE VANITY F/STAND 750 STANDARD FINISH #CLR/HANDLE</t>
  </si>
  <si>
    <t>WAVE VELAIRE VANITY W/HUNG 750 STANDARD #COLOUR/HANDLE</t>
  </si>
  <si>
    <t>WAVE VELAIRE VANITY F/STAND 900 EXOCHIQUE #COLOUR/HNDLE</t>
  </si>
  <si>
    <t>WAVE VELAIRE VANITY F/STAND 900 DURACHIQUE #COLOUR/HANDLE</t>
  </si>
  <si>
    <t>WAVE VELAIRE VANITY W/HUNG 900 DURACHIQUE #COLOUR/HANDLE</t>
  </si>
  <si>
    <t>WAVE VELAIRE VANITY F/STAND 900 STANDARD #COLOUR/HANDLE</t>
  </si>
  <si>
    <t>WAVE VELAIRE VANITY W/HUNG 900 STANDARD #COLOUR/HANDLE</t>
  </si>
  <si>
    <t>WAVE VELAIRE VANITY F/STAND 1200 EXOCHIQUE #COLOUR/HANDLE</t>
  </si>
  <si>
    <t>WAVE VELAIRE VANITY W/HUNG 1200 EXOCHIQUE #COLOUR/HANDLE</t>
  </si>
  <si>
    <t>WAVE VELAIRE VANITY F/STAND 1200 DURACHIQUE #COLOUR/HANDLE</t>
  </si>
  <si>
    <t>WAVE VELAIRE VANITY W/HUNG 1200 DURACHIQUE #COLOUR/HANDLE</t>
  </si>
  <si>
    <t>WAVE VELAIRE VANITY F/STAND 1200 STANDARD #COLOUR/HANDLE</t>
  </si>
  <si>
    <t>WAVE VELAIRE VANITY W/HUNG 1200 STANDARD #COLOUR/HANDLE</t>
  </si>
  <si>
    <t>WAVE VELAIRE VANITY F/STAND 1500 EXOCHIQUE FINISH #CLR/HNDL</t>
  </si>
  <si>
    <t>WAVE VELAIRE VANITY W/HUNG 1500 EXOCHIQUE #COLOUR/HANDLE</t>
  </si>
  <si>
    <t>WAVE VELAIRE VANITY F/STAND 1500 LAMINATE FINISH #CLR/HNDLE</t>
  </si>
  <si>
    <t>WAVE VELAIRE VANITY W/HUNG 1500 DURACHIQUE #COLOUR/HANDLE</t>
  </si>
  <si>
    <t>WAVE VELAIRE VANITY F/STAND 1500 STANDARD FINISH #CLR/HNDLE</t>
  </si>
  <si>
    <t>WAVE VELAIRE VANITY W/HUNG 1500 STANDARD #COLOUR/HANDLE</t>
  </si>
  <si>
    <t>WAVE VELAIRE VANITY F/STAND 1500 D/BOWL EXOC FIN #CLR/HNDLE</t>
  </si>
  <si>
    <t>WAVE VELAIRE VANITY W/HUNG 1500 D/BOWL EXOCHIQUE #CLR/HANDLE</t>
  </si>
  <si>
    <t>WAVE VELAIRE VANITY F/STAND 1500 D/BOWL LAM FIN #CLR/HANDLE</t>
  </si>
  <si>
    <t>WAVE VELAIRE VANITY W/HUNG 1500 D/BWL DURACHIQUE #CLR/HANDLE</t>
  </si>
  <si>
    <t>WAVE VELAIRE VANITY F/STAND 1500 D/BOWL STD FIN #CLR/HANDLE</t>
  </si>
  <si>
    <t>WAVE VELAIRE VANITY W/HUNG 1500 D/BOWL STANDARD #CLR/HANDLE</t>
  </si>
  <si>
    <t>QPLC4BOL075CCF</t>
  </si>
  <si>
    <t>BOLERO VANITY F/STAND 750 CLASSIC #COLOUR</t>
  </si>
  <si>
    <t>QPLC4BOL075CCW</t>
  </si>
  <si>
    <t>BOLERO VANITY W/HUNG 750 CLASSIC #COLOUR</t>
  </si>
  <si>
    <t>QPLC4BOL075DCF</t>
  </si>
  <si>
    <t>BOLERO VANITY F/STAND 750 DOUBLE DRAWER #COLOUR</t>
  </si>
  <si>
    <t>QPLC4BOL075DCW</t>
  </si>
  <si>
    <t>BOLERO VANITY W/HUNG 750 DOUBLE DRAWER #COLOUR</t>
  </si>
  <si>
    <t>QPLC4BOL075DOC</t>
  </si>
  <si>
    <t>BOLERO VANITY 750 DRAWER OPEN #COLOUR</t>
  </si>
  <si>
    <t>QPLC4BOL075SC</t>
  </si>
  <si>
    <t>BOLERO VANITY 750 SINGLE DRAWER #COLOUR</t>
  </si>
  <si>
    <t>QPLC4BOL090CCF</t>
  </si>
  <si>
    <t>BOLERO VANITY F/STAND 900 CLASSIC #COLOUR</t>
  </si>
  <si>
    <t>QPLC4BOL090CCW</t>
  </si>
  <si>
    <t>BOLERO VANITY W/HUNG 900 CLASSIC #COLOUR</t>
  </si>
  <si>
    <t>QPLC4BOL090DCF</t>
  </si>
  <si>
    <t>BOLERO VANITY F/STAND 900 DOUBLE DRAWER #COLOUR</t>
  </si>
  <si>
    <t>QPLC4BOL090DCW</t>
  </si>
  <si>
    <t>BOLERO VANITY W/HUNG 900 DOUBLE DRAWER #COLOUR</t>
  </si>
  <si>
    <t>QPLC4BOL090DOC</t>
  </si>
  <si>
    <t>BOLERO VANITY 900 DRAWER OPEN #COLOUR</t>
  </si>
  <si>
    <t>QPLC4BOL090SC</t>
  </si>
  <si>
    <t>BOLERO VANITY 900 SINGLE DRAWER #COLOUR</t>
  </si>
  <si>
    <t>QPLC4BOL120CCF</t>
  </si>
  <si>
    <t>BOLERO VANITY F/STAND 1200 CLASSIC #COLOUR</t>
  </si>
  <si>
    <t>QPLC4BOL120CCW</t>
  </si>
  <si>
    <t>BOLERO VANITY W/HUNG 1200 CLASSIC #COLOUR</t>
  </si>
  <si>
    <t>QPLC4BOL120DCF</t>
  </si>
  <si>
    <t>BOLERO VANITY F/STAND 1200 DOUBLE DRAWER #COLOUR</t>
  </si>
  <si>
    <t>QPLC4BOL120DCW</t>
  </si>
  <si>
    <t>BOLERO VANITY W/HUNG 1200 DOUBLE DRAWER #COLOUR</t>
  </si>
  <si>
    <t>QPLC4BOL120DOC</t>
  </si>
  <si>
    <t>BOLERO VANITY 1200 DRAWER OPEN #COLOUR</t>
  </si>
  <si>
    <t>QPLC4BOL120SC</t>
  </si>
  <si>
    <t>BOLERO VANITY 1200 SINGLE DRAWER #COLOUR</t>
  </si>
  <si>
    <t>QPLC4BOL15DCCF</t>
  </si>
  <si>
    <t>BOLERO VANITY F/STAND 1500 DBL BOWL CLASSIC #COLOUR</t>
  </si>
  <si>
    <t>QPLC4BOL15DCCW</t>
  </si>
  <si>
    <t>BOLERO VANITY W/HUNG 1500 DBL BOWL CLASSIC #COLOUR</t>
  </si>
  <si>
    <t>QPLC4BOL15DDCF</t>
  </si>
  <si>
    <t>BOLERO VANITY F/STAND 1500 DBL BOWL DBL DRAWER #COLOUR</t>
  </si>
  <si>
    <t>QPLC4BOL15DDCW</t>
  </si>
  <si>
    <t>BOLERO VANITY W/HUNG 1500 DBL BOWL DBL DRAWER #COLOUR</t>
  </si>
  <si>
    <t>QPLC4BOL15DSC</t>
  </si>
  <si>
    <t>BOLERO VANITY 1500 DOUBLE BOWL SINGLE DRAWER #COLOUR</t>
  </si>
  <si>
    <t>QPLC4BSL075CCF</t>
  </si>
  <si>
    <t>BOLERO VANITY F/STAND SLIM 750 CLASSIC #COLOUR</t>
  </si>
  <si>
    <t>QPLC4BSL075CCW</t>
  </si>
  <si>
    <t>BOLERO VANITY W/HUNG SLIM 750 CLASSIC #COLOUR</t>
  </si>
  <si>
    <t>QPLC4BSL075SC</t>
  </si>
  <si>
    <t>BOLERO VANITY SLIM 750 SINGLE DRAWER #COLOUR</t>
  </si>
  <si>
    <t>QPLC4BSL090CCF</t>
  </si>
  <si>
    <t>BOLERO VANITY F/STAND SLIM 900 CLASSIC #COLOUR</t>
  </si>
  <si>
    <t>QPLC4BSL090CCW</t>
  </si>
  <si>
    <t>BOLERO VANITY W/HUNG SLIM 900 CLASSIC #COLOUR</t>
  </si>
  <si>
    <t>QPLC4BSL090SC</t>
  </si>
  <si>
    <t>BOLERO VANITY SLIM 900 SINGLE DRAWER #COLOUR</t>
  </si>
  <si>
    <t>QPLC4CAS060CCF</t>
  </si>
  <si>
    <t>CASHMERE VANITY F/STAND 600 CLASSIC # COLOUR</t>
  </si>
  <si>
    <t>QPLC4CAS060CCW</t>
  </si>
  <si>
    <t>CASHMERE VANITY W/HUNG 600 CLASSIC # COLOUR</t>
  </si>
  <si>
    <t>CASHMERE VANITY F/STAND 600 DOUBLE DRAWER # COLOUR</t>
  </si>
  <si>
    <t>QPLC4CAS060DCW</t>
  </si>
  <si>
    <t>CASHMERE VANITY W/HUNG 600 DOUBLE DRAWER #COLOUR</t>
  </si>
  <si>
    <t>QPLC4CAS060DOC</t>
  </si>
  <si>
    <t>CASHMERE VANITY 600 DRAWER OPEN # COLOUR</t>
  </si>
  <si>
    <t>QPLC4CAS060OC</t>
  </si>
  <si>
    <t>CASHMERE VANITY CLASSIC 600 OPEN # COLOUR</t>
  </si>
  <si>
    <t>CASHMERE VANITY 600 SINGLE DRAWER # COLOUR</t>
  </si>
  <si>
    <t>QPLC4CAS075CCF</t>
  </si>
  <si>
    <t>QPLC4CAS075CCW</t>
  </si>
  <si>
    <t>CASHMERE VANITY W/HUNG 750 CLASSIC # COLOUR</t>
  </si>
  <si>
    <t>QPLC4CAS075DCF</t>
  </si>
  <si>
    <t>CASHMERE VANITY F/STAND 750 DOUBLE DRAWER # COLOUR</t>
  </si>
  <si>
    <t>CASHMERE VANITY W/HUNG 750 DOUBLE DRAWER # COLOUR</t>
  </si>
  <si>
    <t>QPLC4CAS075DOC</t>
  </si>
  <si>
    <t>CASHMERE VANITY 750 DRAWER OPEN #COLOUR</t>
  </si>
  <si>
    <t>QPLC4CAS075OC</t>
  </si>
  <si>
    <t>CASHMERE VANITY CLASSIC 750 OPEN #COLOUR</t>
  </si>
  <si>
    <t>QPLC4CAS075SC</t>
  </si>
  <si>
    <t>QPLC4CAS090CCW</t>
  </si>
  <si>
    <t>CASHMERE VANITY W/HUNG 900 CLASSIC # COLOUR</t>
  </si>
  <si>
    <t>QPLC4CAS090DCF</t>
  </si>
  <si>
    <t>CASHMERE VANITY F/STAND 900 DOUBLE DRAWER # COLOUR</t>
  </si>
  <si>
    <t>QPLC4CAS090DCW</t>
  </si>
  <si>
    <t>QPLC4CAS090OC</t>
  </si>
  <si>
    <t>CASHMERE VANITY CLASSIC 900 OPEN #COLOUR</t>
  </si>
  <si>
    <t>QPLC4CAS090SC</t>
  </si>
  <si>
    <t>QPLC4CAS120CCF</t>
  </si>
  <si>
    <t>CASHMERE VANITY F/STAND 1200 CLASSIC # COLOUR</t>
  </si>
  <si>
    <t>CASHMERE VANITY W/HUNG 1200 CLASSIC # COLOUR</t>
  </si>
  <si>
    <t>QPLC4CAS120DCF</t>
  </si>
  <si>
    <t>CASHMERE VANITY F/STAND 1200 DOUBLE DRAWER # COLOUR</t>
  </si>
  <si>
    <t>QPLC4CAS120DCW</t>
  </si>
  <si>
    <t>QPLC4CAS120DOC</t>
  </si>
  <si>
    <t>CASHMERE VANITY 1200 DRAWER OPEN #COLOUR</t>
  </si>
  <si>
    <t>CASHMERE VANITY CLASSIC 1200 OPEN #COLOUR</t>
  </si>
  <si>
    <t>QPLC4CAS120SC</t>
  </si>
  <si>
    <t>QPLC4CAS12DCCF</t>
  </si>
  <si>
    <t>CASHMERE VANITY F/STAND 1200 DB CLASSIC # COLOUR</t>
  </si>
  <si>
    <t>QPLC4CAS12DCCW</t>
  </si>
  <si>
    <t>CASHMERE VANITY W/HUNG 1200 DB CLASSIC # COLOUR</t>
  </si>
  <si>
    <t>CASHMERE VANITY F/STAND 1200 D/BOWL DBL DRAWER # COLOUR</t>
  </si>
  <si>
    <t>QPLC4CAS12DDCW</t>
  </si>
  <si>
    <t>CASHMERE VANITY W/HUNG 1200 D/BOWL DBL DRAWER # COLOUR</t>
  </si>
  <si>
    <t>QPLC4CAS12DDOC</t>
  </si>
  <si>
    <t>CASHMERE VANITY 1200 DBL BOWL DRAWER OPEN #COLOUR</t>
  </si>
  <si>
    <t>QPLC4CAS12DOC</t>
  </si>
  <si>
    <t>CASHMERE VANITY CLASSIC 1200 DOUBLE BOWL OPEN #COLOUR</t>
  </si>
  <si>
    <t>CASHMERE VANITY 1200 DBL BOWL SINGLE DRAWER #COLOUR</t>
  </si>
  <si>
    <t>QPLC4CAS15DCCF</t>
  </si>
  <si>
    <t>CASHMERE VANITY F/STAND 1500 DB CLASSIC # COLOUR</t>
  </si>
  <si>
    <t>QPLC4CAS15DCCW</t>
  </si>
  <si>
    <t>CASHMERE VANITY W/HUNG 1500 DB CLASSIC # COLOUR</t>
  </si>
  <si>
    <t>QPLC4CAS15DDCF</t>
  </si>
  <si>
    <t>CASHMERE VANITY F/STAND 1500 D/BOWL DBL DRAWER # COLOUR</t>
  </si>
  <si>
    <t>CASHMERE VANITY W/HUNG 1500 D/BOWL DBL DRAWER # COLOUR</t>
  </si>
  <si>
    <t>QPLC4CAS15DSC</t>
  </si>
  <si>
    <t>CASHMERE VANITY 1500 DBL BOWL SINGLE DRAWER #COLOUR</t>
  </si>
  <si>
    <t>QPLC4CSL060CCF</t>
  </si>
  <si>
    <t>CASHMERE VANITY F/STAND SLIM 600 CLASSIC # COLOUR</t>
  </si>
  <si>
    <t>CASHMERE VANITY W/HUNG SLIM 600 CLASSIC # COLOUR</t>
  </si>
  <si>
    <t>CASHMERE VANITY F/STAND SLIM 600 DBL DRAWER # COLOUR</t>
  </si>
  <si>
    <t>CASHMERE VANITY W/HUNG SLIM 600 DBL DRAWER # COLOUR</t>
  </si>
  <si>
    <t>CASHMERE VANITY SLIM 600 DRAWER OPEN #COLOUR</t>
  </si>
  <si>
    <t>CASHMERE VANITY SLIM CLASSIC 600 OPEN #COLOUR</t>
  </si>
  <si>
    <t>CASHMERE VANITY SLIM 600 SINGLE DRAWER #COLOUR</t>
  </si>
  <si>
    <t>CASHMERE VANITY F/STAND SLIM 750 CLASSIC # COLOUR</t>
  </si>
  <si>
    <t>CASHMERE VANITY W/HUNG SLIM 750 CLASSIC # COLOUR</t>
  </si>
  <si>
    <t>CASHMERE VANITY F/STAND SLIM 750 DBL DRAWER # COLOUR</t>
  </si>
  <si>
    <t>CASHMERE VANITY W/HUNG SLIM 750 DBL DRAWER # COLOUR</t>
  </si>
  <si>
    <t>CASHMERE VANITY SLIM 750 DRAWER OPEN #COLOUR</t>
  </si>
  <si>
    <t>CASHMERE VANITY SLIM CLASSIC 750 OPEN #COLOUR</t>
  </si>
  <si>
    <t>CASHMERE VANITY SLIM 750 SINGLE DRAWER #COLOUR</t>
  </si>
  <si>
    <t>CASHMERE VANITY F/STAND SLIM 900 CLASSIC # COLOUR</t>
  </si>
  <si>
    <t>CASHMERE VANITY W/HUNG SLIM 900 CLASSIC # COLOUR</t>
  </si>
  <si>
    <t>CASHMERE VANITY F/STAND SLIM 900 DBL DRAWER # COLOUR</t>
  </si>
  <si>
    <t>CASHMERE VANITY W/HUNG SLIM 900 DBL DRAWER # COLOUR</t>
  </si>
  <si>
    <t>CASHMERE VANITY SLIM 900 DRAWER OPEN #COLOUR</t>
  </si>
  <si>
    <t>CASHMERE VANITY SLIM CLASSIC 900 OPEN #COLOUR</t>
  </si>
  <si>
    <t>CASHMERE VANITY SLIM 900 SINGLE DRAWER #COLOUR</t>
  </si>
  <si>
    <t>QPLC4MIM040ZCF</t>
  </si>
  <si>
    <t>MIMAS HAND BASIN F/STAND 400 # COLOUR LH/RH HINGE</t>
  </si>
  <si>
    <t>QPLC4MIM040ZCW</t>
  </si>
  <si>
    <t>MIMAS HAND BASIN W/HUNG 400 # COLOUR LH/RH HINGE</t>
  </si>
  <si>
    <t>QPLC4MIM040ZGF</t>
  </si>
  <si>
    <t>MIMAS HAND BASIN F/STAND 400 ULTRA WHITE GLOSS # LH/RH HINGE</t>
  </si>
  <si>
    <t>QPLC4MIM040ZGW</t>
  </si>
  <si>
    <t>MIMAS HAND BASIN W/HUNG 400 ULTRA GLOSS WHITE # LH/RH HINGE</t>
  </si>
  <si>
    <t>QPLC4MIM040ZMF</t>
  </si>
  <si>
    <t>MIMAS HAND BASIN F/STAND 400 WHITE MELAMINE # LH/RH HINGE</t>
  </si>
  <si>
    <t>QPLC4MIM040ZMW</t>
  </si>
  <si>
    <t>MIMAS HAND BASIN W/HUNG 400 WHITE MELAMINE # LH/RH HINGE</t>
  </si>
  <si>
    <t>QPLC4MIM050ZCF</t>
  </si>
  <si>
    <t>MIMAS HAND BASIN F/STAND 500 # COLOUR</t>
  </si>
  <si>
    <t>QPLC4MIM050ZCW</t>
  </si>
  <si>
    <t>MIMAS HAND BASIN W/HUNG 500 # COLOUR</t>
  </si>
  <si>
    <t>NIKAU HAND BASIN F/STAND 400 #COLOUR</t>
  </si>
  <si>
    <t>NIKAU HAND BASIN W/HUNG 400 #COLOUR</t>
  </si>
  <si>
    <t>NIKAU HAND BASIN W/HUNG 400 ULTRA GLOSS WHITE #SIDE COLOUR</t>
  </si>
  <si>
    <t>NIKAU HAND BASIN F/STAND 500 #COLOUR</t>
  </si>
  <si>
    <t>NIKAU HAND BASIN W/HUNG 500 #COLOUR</t>
  </si>
  <si>
    <t>NIKAU HAND BASIN F/STAND 500 ULTRA GLOSS WHITE #SIDE COLOUR</t>
  </si>
  <si>
    <t>NIKAU HAND BASIN W/HUNG 500 ULTRA GLOSS WHITE #SIDE COLOUR</t>
  </si>
  <si>
    <t>QPLC4RAG075CCF</t>
  </si>
  <si>
    <t>RAGLAN VANITY F/STAND 750 CLASSIC # COLOUR</t>
  </si>
  <si>
    <t>QPLC4RAG075CCW</t>
  </si>
  <si>
    <t>RAGLAN VANITY W/HUNG 750 CLASSIC # COLOUR</t>
  </si>
  <si>
    <t>QPLC4RAG075DCF</t>
  </si>
  <si>
    <t>RAGLAN VANITY F/STAND 750 DOUBLE DRAWER # COLOUR</t>
  </si>
  <si>
    <t>QPLC4RAG075DCW</t>
  </si>
  <si>
    <t>RAGLAN VANITY W/HUNG 750 DOUBLE DRAWER # COLOUR</t>
  </si>
  <si>
    <t>QPLC4RAG075SC</t>
  </si>
  <si>
    <t>RAGLAN VANITY 750 SINGLE DRAWER #COLOUR</t>
  </si>
  <si>
    <t>QPLC4RAG090CCF</t>
  </si>
  <si>
    <t>RAGLAN VANITY F/STAND 900 CLASSIC # COLOUR</t>
  </si>
  <si>
    <t>QPLC4RAG090CCW</t>
  </si>
  <si>
    <t>RAGLAN VANITY W/HUNG 900 CLASSIC # COLOUR</t>
  </si>
  <si>
    <t>QPLC4RAG090DCF</t>
  </si>
  <si>
    <t>RAGLAN VANITY F/STAND 900 DOUBLE DRAWER # COLOUR</t>
  </si>
  <si>
    <t>QPLC4RAG090DCW</t>
  </si>
  <si>
    <t>RAGLAN VANITY W/HUNG 900 DOUBLE DRAWER # COLOUR</t>
  </si>
  <si>
    <t>QPLC4RAG090SC</t>
  </si>
  <si>
    <t>RAGLAN VANITY 900 SINGLE DRAWER #COLOUR</t>
  </si>
  <si>
    <t>QPLC4RAG120CCF</t>
  </si>
  <si>
    <t>RAGLAN VANITY F/STAND 1200 CLASSIC # COLOUR</t>
  </si>
  <si>
    <t>QPLC4RAG120CCW</t>
  </si>
  <si>
    <t>RAGLAN VANITY W/HUNG 1200 CLASSIC # COLOUR</t>
  </si>
  <si>
    <t>QPLC4RAG120DCF</t>
  </si>
  <si>
    <t>RAGLAN VANITY F/STAND 1200 DOUBLE DRAWER # COLOUR</t>
  </si>
  <si>
    <t>QPLC4RAG120DCW</t>
  </si>
  <si>
    <t>RAGLAN VANITY W/HUNG 1200 DOUBLE DRAWER # COLOUR</t>
  </si>
  <si>
    <t>QPLC4RAG120SC</t>
  </si>
  <si>
    <t>RAGLAN VANITY 1200 SINGLE DRAWER #COLOUR</t>
  </si>
  <si>
    <t>STATESMAN VANITY F/STAND 600 DOOR ONLY #COLOUR</t>
  </si>
  <si>
    <t>STATESMAN VANITY W/HUNG 600 DOOR ONLY #COLOUR</t>
  </si>
  <si>
    <t>STATESMAN VANITY F/STAND 600 DOUBLE DRAWER #COLOUR</t>
  </si>
  <si>
    <t>STATESMAN VANITY W/HUNG 600 DOUBLE DRAWER #COLOUR</t>
  </si>
  <si>
    <t>STATESMAN VANITY 600 SINGLE DRAWER #COLOUR</t>
  </si>
  <si>
    <t>STATESMAN VANITY F/STAND 750 CLASSIC #COLOUR</t>
  </si>
  <si>
    <t>STATESMAN VANITY W/HUNG 750 CLASSIC #COLOUR</t>
  </si>
  <si>
    <t>STATESMAN VANITY F/STAND 750 DOOR ONLY #COLOUR</t>
  </si>
  <si>
    <t>STATESMAN VANITY W/HUNG 750 DOOR ONLY #COLOUR</t>
  </si>
  <si>
    <t>STATESMAN VANITY F/STAND 750 DOUBLE DRAWER #COLOUR</t>
  </si>
  <si>
    <t>STATESMAN VANITY W/HUNG 750 DOUBLE DRAWER #COLOUR</t>
  </si>
  <si>
    <t>STATESMAN VANITY 750 SINGLE DRAWER #COLOUR</t>
  </si>
  <si>
    <t>STATESMAN VANITY F/STAND 900 CLASSIC #COLOUR</t>
  </si>
  <si>
    <t>STATESMAN VANITY W/HUNG 900 CLASSIC #COLOUR</t>
  </si>
  <si>
    <t>STATESMAN VANITY F/STAND 900 DOOR ONLY #COLOUR</t>
  </si>
  <si>
    <t>STATESMAN VANITY W/HUNG 900 DOOR ONLY #COLOUR</t>
  </si>
  <si>
    <t>STATESMAN VANITY F/STAND 900 DOUBLE DRAWER #COLOUR</t>
  </si>
  <si>
    <t>STATESMAN VANITY W/HUNG 900 DOUBLE DRAWER #COLOUR</t>
  </si>
  <si>
    <t>STATESMAN VANITY F/STAND 1200 CLASSIC #COLOUR</t>
  </si>
  <si>
    <t>STATESMAN VANITY W/HUNG 1200 CLASSIC #COLOUR</t>
  </si>
  <si>
    <t>STATESMAN VANITY F/STAND 1200 DOOR ONLY #COLOUR</t>
  </si>
  <si>
    <t>STATESMAN VANITY W/HUNG 1200 DOOR ONLY #COLOUR</t>
  </si>
  <si>
    <t>STATESMAN VANITY F/STAND 1200 DOUBLE DRAWER #COLOUR</t>
  </si>
  <si>
    <t>STATESMAN VANITY W/HUNG 1200 DOUBLE DRAWER #COLOUR</t>
  </si>
  <si>
    <t>STATESMAN VANITY 1200 SINGLE DRAWER #COLOUR</t>
  </si>
  <si>
    <t>QPLC4VEV040ZGF</t>
  </si>
  <si>
    <t>VEVA HAND BASIN F/STAND 400 ULTRA GLOSS WHITE # LH/RH HINGE</t>
  </si>
  <si>
    <t>QPLC4VEV040ZGW</t>
  </si>
  <si>
    <t>VEVA HAND BASIN W/HUNG 400 ULTRA GLOSS WHITE # LH/RH HINGE</t>
  </si>
  <si>
    <t>QPLC4WB2050ZGF</t>
  </si>
  <si>
    <t>C/LITE WB22 HAND BASIN F/STAND UL/GLOSS WHITE # TAP POSITION</t>
  </si>
  <si>
    <t>QPLC4WB2050ZGW</t>
  </si>
  <si>
    <t>C/LITE WB22 HAND BASIN W/HUNG UL/GLOSS WHITE # TAP POSITION</t>
  </si>
  <si>
    <t>VARO BATH 1675 FRAMED WTH UPSTND/S #SPECIFY UPSTND POSITION</t>
  </si>
  <si>
    <t>VARO BATH 1675 WITH UPSTAND/S #SPECIFY UPSTAND POSITIONS</t>
  </si>
  <si>
    <t>MAHIA MIRROR CABINET 400 X 500 # COLOUR</t>
  </si>
  <si>
    <t>MAHIA MIRROR CABINET 450X800 # COLOUR</t>
  </si>
  <si>
    <t>MAHIA MIRROR CABINET 1200X800 #COLOUR</t>
  </si>
  <si>
    <t>NIKAU VANITY F/STAND 750 CLASSIC #COLOUR</t>
  </si>
  <si>
    <t>NIKAU VANITY W/HUNG 750 CLASSIC #COLOUR</t>
  </si>
  <si>
    <t>NIKAU VANITY F/STAND 750 CLASSIC UL/GLOSS WHITE #SIDE COLOUR</t>
  </si>
  <si>
    <t>NIKAU VANITY W/HUNG 750 CLASSIC UL/GLOSS WHITE #SIDE COLOUR</t>
  </si>
  <si>
    <t>NIKAU VANITY F/STAND 750 DOUBLE DRAWER #COLOUR</t>
  </si>
  <si>
    <t>NIKAU VANITY W/HUNG 750 DOUBLE DRAWER #COLOUR</t>
  </si>
  <si>
    <t>NIKAU VANITY 750 DRAWER OPEN #COLOUR</t>
  </si>
  <si>
    <t>NIKAU VANITY 750 DRAWER OPEN ULTRA GLOSS WHITE #SIDE COLOUR</t>
  </si>
  <si>
    <t>NIKAU VANITY F/S 750 DBL DRAWER ULTRA GLOSS WH #SIDE COLOUR</t>
  </si>
  <si>
    <t>NIKAU VANITY W/H 750 DBL DRAWER ULTRA GLOSS WH #SIDE COLOUR</t>
  </si>
  <si>
    <t>NIKAU VANITY 750 SINGLE DRAWER #COLOUR</t>
  </si>
  <si>
    <t>NIKAU VANITY 750 SGLE DRAWER ULTRA GLOSS WHITE #SIDE COLOUR</t>
  </si>
  <si>
    <t>NIKAU VANITY F/STAND 900 CLASSIC #COLOUR</t>
  </si>
  <si>
    <t>NIKAU VANITY W/HUNG 900 CLASSIC #COLOUR</t>
  </si>
  <si>
    <t>NIKAU VANITY F/STAND 900 CLASSIC UL/GLOSS WHITE #SIDE COLOUR</t>
  </si>
  <si>
    <t>NIKAU VANITY W/HUNG 900 CLASSIC UL/GLOSS WHITE #SIDE COLOUR</t>
  </si>
  <si>
    <t>NIKAU VANITY F/STAND 900 DOUBLE DRAWER #COLOUR</t>
  </si>
  <si>
    <t>NIKAU VANITY W/HUNG 900 DOUBLE DRAWER #COLOUR</t>
  </si>
  <si>
    <t>NIKAU VANITY 900 DRAWER OPEN #COLOUR</t>
  </si>
  <si>
    <t>NIKAU VANITY 900 DRAWER OPEN ULTRA GLOSS WHITE #SIDE COLOUR</t>
  </si>
  <si>
    <t>NIKAU VANITY F/STAND 900 DBL DRAWER UL/GL WHITE #SIDE COLOUR</t>
  </si>
  <si>
    <t>NIKAU VANITY W/HUNG 900 DBL DRAWER UL/GL WHITE #SIDE COLOUR</t>
  </si>
  <si>
    <t>NIKAU VANITY 900 SINGLE DRAWER #COLOUR</t>
  </si>
  <si>
    <t>NIKAU VANITY 900 SGLE DRAWER ULTRA GLOSS WHITE #SIDE COLOUR</t>
  </si>
  <si>
    <t>NIKAU VANITY F/STAND 1000 CTR BOWL CLASSIC #COLOUR</t>
  </si>
  <si>
    <t>NIKAU VANITY W/HUNG 1000 CTR BOWL CLASSIC #COLOUR</t>
  </si>
  <si>
    <t>NIKAU VANITY F/S 1000 CTR BOWL CLASSIC UG WHITE #SIDE COLOUR</t>
  </si>
  <si>
    <t>NIKAU VANITY W/H 1000 CTR BOWL CLASSIC UL/GS WH #SIDE COLOUR</t>
  </si>
  <si>
    <t>NIKAU VANITY F/STAND 1000 CTR BOWL DOUBLE DRAWER #COLOUR</t>
  </si>
  <si>
    <t>NIKAU VANITY W/HUNG 1000 CTR BOWL DOUBLE DRAWER #COLOUR</t>
  </si>
  <si>
    <t>NIKAU VANITY 1000 CTR BOWL DRAWER OPEN #COLOUR</t>
  </si>
  <si>
    <t>NIKAU VANITY 1000 CTR BOWL DRAWER OPEN UG WHITE #SIDE COLOUR</t>
  </si>
  <si>
    <t>NIKAU VANITY F/S 1000 CTR BOWL DBL DRW UG WHITE #SIDE COLOUR</t>
  </si>
  <si>
    <t>NIKAU VANITY W/H 1000 CTR BOWL DBL DRW UG WHITE #SIDE COLOUR</t>
  </si>
  <si>
    <t>NIKAU VANITY 1000 CTR BOWL SINGLE DRAWER #COLOUR</t>
  </si>
  <si>
    <t>NIKAU VANITY 1000 CTR BOWL SGL DRAWER UG WHITE #SIDE COLOUR</t>
  </si>
  <si>
    <t>NIKAU VANITY F/STAND 1000 LH BOWL CLASSIC #COLOUR</t>
  </si>
  <si>
    <t>NIKAU VANITY W/HUNG 1000 LH BOWL CLASSIC #COLOUR</t>
  </si>
  <si>
    <t>NIKAU VANITY F/S 1000 LH BOWL CLASSIC UG WHITE #SIDE COLOUR</t>
  </si>
  <si>
    <t>NIKAU VANITY W/H 1000 LH BOWL CLASSIC UG WHITE #SIDE COLOUR</t>
  </si>
  <si>
    <t>QPLCL4NIK10LDCF</t>
  </si>
  <si>
    <t>NIKAU VANITY F/STAND 1000 LH BOWL DOUBLE DRAWER #COLOUR</t>
  </si>
  <si>
    <t>NIKAU VANITY W/HUNG 1000 LH BOWL DOUBLE DRAWER #COLOUR</t>
  </si>
  <si>
    <t>NIKAU VANITY 1000 LH BOWL DRAWER OPEN #COLOUR</t>
  </si>
  <si>
    <t>NIKAU VANITY 1000 LH BOWL DRAWER OPEN UG WHITE #SIDE COLOUR</t>
  </si>
  <si>
    <t>NIKAU VANITY F/S 1000 LH BOWL DBL DRW UG WHITE #SIDE COLOUR</t>
  </si>
  <si>
    <t>QPLCL4NIK10LDXW</t>
  </si>
  <si>
    <t>NIKAU VANITY W/H 1000 LH BOWL DBL DRW UG WHITE #SIDE COLOUR</t>
  </si>
  <si>
    <t>NIKAU VANITY 1000 LH BOWL SINGLE DRAWER #COLOUR</t>
  </si>
  <si>
    <t>NIKAU VANITY 1000 LH BOWL SGL DRAWER UG WHITE #SIDE COLOUR</t>
  </si>
  <si>
    <t>NIKAU VANITY F/STAND 1000 RH BOWL CLASSIC #COLOUR</t>
  </si>
  <si>
    <t>NIKAU VANITY W/HUNG 1000 RH BOWL CLASSIC #COLOUR</t>
  </si>
  <si>
    <t>NIKAU VANITY F/S 1000 RH BOWL CLASSIC UG WHITE #SIDE COLOUR</t>
  </si>
  <si>
    <t>NIKAU VANITY W/H 1000 RH BOWL CLASSIC UG WHITE #SIDE COLOUR</t>
  </si>
  <si>
    <t>NIKAU VANITY F/STAND 1000 RH BOWL DOUBLE DRAWER #COLOUR</t>
  </si>
  <si>
    <t>NIKAU VANITY W/HUNG 1000 RH BOWL DOUBLE DRAWER #COLOUR</t>
  </si>
  <si>
    <t>NIKAU VANITY 1000 RH BOWL DRAWER OPEN #COLOUR</t>
  </si>
  <si>
    <t>NIKAU VANITY 1000 RH BOWL DRAWER OPEN UG WHITE #SIDE COLOUR</t>
  </si>
  <si>
    <t>NIKAU VANITY W/H 1000 RH BOWL DBL DRW UG WHITE #SIDE COLOUR</t>
  </si>
  <si>
    <t>NIKAU VANITY 1000 RH BOWL SINGLE DRAWER #COLOUR</t>
  </si>
  <si>
    <t>NIKAU VANITY 1000 RH BOWL SGL DRAWER UG WHITE #SIDE COLOUR</t>
  </si>
  <si>
    <t>NIKAU VANITY F/STAND 1200 CLASSIC #COLOUR</t>
  </si>
  <si>
    <t>NIKAU VANITY W/HUNG 1200 CLASSIC #COLOUR</t>
  </si>
  <si>
    <t>NIKAU VANITY F/S 1200 CLASSIC ULTRA GLOSS WHITE #SIDE COLOUR</t>
  </si>
  <si>
    <t>NIKAU VANITY W/H 1200 CLASSIC ULTRA GLOSS WHITE #SIDE COLOUR</t>
  </si>
  <si>
    <t>NIKAU VANITY F/STAND 1200 DOUBLE DRAWER #COLOUR</t>
  </si>
  <si>
    <t>NIKAU VANITY W/HUNG 1200 DOUBLE DRAWER 1200 #COLOUR</t>
  </si>
  <si>
    <t>NIKAU VANITY 1200 DRAWER OPEN #COLOUR</t>
  </si>
  <si>
    <t>NIKAU VANITY 1200 DRAWER OPEN ULTRA GLOSS WHITE #SIDE COLOUR</t>
  </si>
  <si>
    <t>NIKAU VANITY F/S 1200 DBL DRAWER ULTRA GLOSS WH #SIDE COLOUR</t>
  </si>
  <si>
    <t>NIKAU VANITY W/H 1200 DBL DRAWER 1200 UG WHITE #SIDE COLOUR</t>
  </si>
  <si>
    <t>NIKAU VANITY 1200 SINGLE DRAWER #COLOUR</t>
  </si>
  <si>
    <t>NIKAU VANITY 1200 SGL DRAWER ULTRA GLOSS WHITE #SIDE COLOUR</t>
  </si>
  <si>
    <t>NIKAU VANITY F/STAND 1500 DB CLASSIC #COLOUR</t>
  </si>
  <si>
    <t>NIKAU VANITY W/HUNG 1500 DB CLASSIC #COLOUR</t>
  </si>
  <si>
    <t>NIKAU VANITY F/S 1500 DB CLASSIC UL/GLOSS WHITE #SIDE COLOUR</t>
  </si>
  <si>
    <t>NIKAU VANITY W/H 1500 DB CLASSIC UL/GLOSS WHITE #SIDE COLOUR</t>
  </si>
  <si>
    <t>NIKAU VANITY F/STAND 1500 DB DOUBLE DRAWER #COLOUR</t>
  </si>
  <si>
    <t>NIKAU VANITY W/HUNG 1500 DB DOUBLE DRAWER #COLOUR</t>
  </si>
  <si>
    <t>NIKAU VANITY F/S 1500 DB DBL DRAWER UG WHITE #SIDE COLOUR</t>
  </si>
  <si>
    <t>NIKAU VANITY W/H 1500 DB DBL DRAWER UG WHITE #SIDE COLOUR</t>
  </si>
  <si>
    <t>NIKAU VANITY 1500 DB SINGLE DRAWER #COLOUR</t>
  </si>
  <si>
    <t>NIKAU VANITY 1500 DB SGL DRAWER UL/GLOSS WHITE #SIDE COLOUR</t>
  </si>
  <si>
    <t>PINNACLE VANITY F/STAND 600 DOUBLE DRAWER # COLOUR</t>
  </si>
  <si>
    <t>PINNACLE VANITY W/HUNG 600 DOUBLE DRAWER # COLOUR</t>
  </si>
  <si>
    <t>PINNACLE VANITY 600 SINGLE DRAWER #COLOUR</t>
  </si>
  <si>
    <t>PINNACLE VANITY F/STAND 750 DOUBLE DRAWER # COLOUR</t>
  </si>
  <si>
    <t>PINNACLE VANITY W/HUNG 750 DOUBLE DRAWER # COLOUR</t>
  </si>
  <si>
    <t>PINNACLE VANITY 750 SINGLE DRAWER #COLOUR</t>
  </si>
  <si>
    <t>PINNACLE VANITY F/STAND 900 DOUBLE DRAWER # COLOUR</t>
  </si>
  <si>
    <t>PINNACLE VANITY W/HUNG 900 DOUBLE DRAWER # COLOUR</t>
  </si>
  <si>
    <t>PINNACLE VANITY F/STAND 1200 DOUBLE DRAWER # COLOUR</t>
  </si>
  <si>
    <t>PINNACLE VANITY W/HUNG 1200 DOUBLE DRAWER # COLOUR</t>
  </si>
  <si>
    <t>PINNACLE VANITY F/STAND 1200 DB DOUBLE DRAWER # COLOUR</t>
  </si>
  <si>
    <t>PINNACLE VANITY W/HUNG 1200 DB DOUBLE DRAWER # COLOUR</t>
  </si>
  <si>
    <t>PINNACLE VANITY 1200 DB SINGLE DRAWER #COLOUR</t>
  </si>
  <si>
    <t>PINNACLE VANITY F/STAND 1500 DB DOUBLE DRAWER # COLOUR</t>
  </si>
  <si>
    <t>PINNACLE VANITY W/HUNG 1500 DB DOUBLE DRAWER # COLOUR</t>
  </si>
  <si>
    <t>PINNACLE VANITY 1500 DB SINGLE DRAWER #COLOUR</t>
  </si>
  <si>
    <t>PINNACLE VANITY F/STAND SLIM 600 DBL DRAWER # COLOUR</t>
  </si>
  <si>
    <t>PINNACLE VANITY W/HUNG SLIM 600 DBL DRAWER # COLOUR</t>
  </si>
  <si>
    <t>PINNACLE VANITY F/STAND SLIM 750 DBL DRAWER # COLOUR</t>
  </si>
  <si>
    <t>PINNACLE VANITY W/HUNG SLIM 750 DBL DRAWER # COLOUR</t>
  </si>
  <si>
    <t>PINNACLE VANITY SLIM 750 SGL DRAWER #COLOUR</t>
  </si>
  <si>
    <t>PINNACLE VANITY F/STAND SLIM 900 DBL DRAWER # COLOUR</t>
  </si>
  <si>
    <t>PINNACLE VANITY W/HUNG SLIM 900 DBL DRAWER # COLOUR</t>
  </si>
  <si>
    <t>PINNACLE VANITY SLIM 900 SGL DRAWER #COLOUR</t>
  </si>
  <si>
    <t>QPLCL4TCLS030ZC</t>
  </si>
  <si>
    <t>CLASSIC TOWER 300 1D/2DR #COLOUR/HINGE/HANDLE</t>
  </si>
  <si>
    <t>QPLCL4TCLS030ZG</t>
  </si>
  <si>
    <t>CLASSIC TOWER 300 1D/2DR ULTRA GLOSS WHITE #HINGE/HANDLE</t>
  </si>
  <si>
    <t>QPLCL4TCLS030ZM</t>
  </si>
  <si>
    <t>CLASSIC TOWER 300 1D/2DR WHITE MELAMINE #HINGE/HANDLE</t>
  </si>
  <si>
    <t>QPLCL4TCLS035ZC</t>
  </si>
  <si>
    <t>CLASSIC TOWER 350 1D/2DR #COLOUR/HINGE/HANDLE</t>
  </si>
  <si>
    <t>QPLCL4TCLS035ZG</t>
  </si>
  <si>
    <t>CLASSIC TOWER 350 1D/2DR ULTRA GLOSS WHITE #HINGE/HANDLE</t>
  </si>
  <si>
    <t>QPLCL4TCLS035ZM</t>
  </si>
  <si>
    <t>CLASSIC TOWER 350 1D/2DR WHITE MELAMINE #HINGE/HANDLE</t>
  </si>
  <si>
    <t>QPLCL4TDR025ZC</t>
  </si>
  <si>
    <t>TWO DOOR TOWER 250 #COLOUR/HINGE/HANDLE</t>
  </si>
  <si>
    <t>QPLCL4TDR025ZG</t>
  </si>
  <si>
    <t>TWO DOOR TOWER 250 ULTRA GLOSS WHITE #HINGE/HANDLE</t>
  </si>
  <si>
    <t>QPLCL4TDR025ZM</t>
  </si>
  <si>
    <t>TWO DOOR TOWER 250 WHITE MELAMINE #HINGE/HANDLE</t>
  </si>
  <si>
    <t>QPLCL4TDR030ZC</t>
  </si>
  <si>
    <t>TWO DOOR TOWER 300 #COLOUR/HINGE/HANDLE</t>
  </si>
  <si>
    <t>QPLCL4TDR030ZG</t>
  </si>
  <si>
    <t>TWO DOOR TOWER 300 ULTRA GLOSS WHITE #HINGE/HANDLE</t>
  </si>
  <si>
    <t>QPLCL4TDR030ZM</t>
  </si>
  <si>
    <t>TWO DOOR TOWER 300 WHITE MELAMINE #HINGE/HANDLE</t>
  </si>
  <si>
    <t>QPLCL4TDR035ZC</t>
  </si>
  <si>
    <t>TWO DOOR TOWER 350 #COLOUR/HINGE/HANDLE</t>
  </si>
  <si>
    <t>QPLCL4TDR035ZG</t>
  </si>
  <si>
    <t>TWO DOOR TOWER 350 ULTRA GLOSS WHITE #HINGE/HANDLE</t>
  </si>
  <si>
    <t>QPLCL4TDR035ZM</t>
  </si>
  <si>
    <t>TWO DOOR TOWER 350 WHITE MELAMINE #HINGE/HANDLE</t>
  </si>
  <si>
    <t>PINNACLE MIRROR TOWER 1600X250X250 # COLOUR/HINGE</t>
  </si>
  <si>
    <t>PINNACLE MIRROR TOWER 1600X250X250 WHITE MELAMINE # HINGE</t>
  </si>
  <si>
    <t>PINNACLE MIRROR TOWER 1600X300X320 # COLOUR/HINGE</t>
  </si>
  <si>
    <t>PINNACLE MIRROR TOWER 1600X300X320 WHITE MELAMINE # HINGE</t>
  </si>
  <si>
    <t>PINNACLE MIRROR TOWER 1600X350X380 # COLOUR/HINGE</t>
  </si>
  <si>
    <t>PINNACLE MIRROR TOWER 1600X350X380 WHITE MELAMINE # HINGE</t>
  </si>
  <si>
    <t>PINNACLE TOWER 1600X250X250 # COLOUR/HINGE</t>
  </si>
  <si>
    <t>PINNACLE TOWER 1600X250X250 ULTRA GLOSS WHITE # HINGE</t>
  </si>
  <si>
    <t>PINNACLE TOWER 1600X250X250 WHITE MELAMINE # HINGE</t>
  </si>
  <si>
    <t>PINNACLE TOWER 1600X300X320 # COLOUR/HINGE</t>
  </si>
  <si>
    <t>PINNACLE TOWER 1600X300X320 ULTRA GLOSS WHITE # HINGE</t>
  </si>
  <si>
    <t>PINNACLE TOWER 1600X300X320 WHITE MELAMINE # HINGE</t>
  </si>
  <si>
    <t>PINNACLE TOWER 1600X350X380 # COLOUR/HINGE</t>
  </si>
  <si>
    <t>PINNACLE TOWER 1600X350X380 ULTRA GLOSS WHITE # HINGE</t>
  </si>
  <si>
    <t>PINNACLE TOWER 1600X350X380 WHITE MELAMINE # HINGE</t>
  </si>
  <si>
    <t>VEVA HAND BASIN W/HUNG 400 # COLOUR LH/RH HINGE</t>
  </si>
  <si>
    <t>VEVA HAND BASIN F/STAND 400 WHITE MELAMINE # LH/RH HINGE</t>
  </si>
  <si>
    <t>VEVA HAND BASIN W/HUNG 400 WHITE MELAMINE # LH/RH HINGE</t>
  </si>
  <si>
    <t>VEVA HAND BASIN F/STAND 500 # COLOUR</t>
  </si>
  <si>
    <t>VEVA HAND BASIN W/HUNG 500 # COLOUR</t>
  </si>
  <si>
    <t>C/LITE WB22 HAND BASIN F/STAND # COLOUR TAP POSITION</t>
  </si>
  <si>
    <t>C/LITE WB22 HAND BASIN W/HUNG # COLOUR TAP POSITION</t>
  </si>
  <si>
    <t>C/LITE WB22 HAND BASIN F/STAND WHITE MELAMINE # TAP POSITION</t>
  </si>
  <si>
    <t>C/LITE WB22 HAND BASIN W/HUNG WHITE MELAMINE # TAP POSITION</t>
  </si>
  <si>
    <t>VARO STD SPA BATH WITH UPSTAND/S #SPECIFY UPSTAND POSITIONS</t>
  </si>
  <si>
    <t>QPLCL554003016U</t>
  </si>
  <si>
    <t>VARO WHISPER SPA BATH WTH UPSTAND/S#SPECIFY UPSTAND POSITION</t>
  </si>
  <si>
    <t>QPPEIEPVC2</t>
  </si>
  <si>
    <t>TAPE 2MM X 21MM PG #PLAIN COLOURS PVC/ABS EDGING PER METRE</t>
  </si>
  <si>
    <t>QPPEIEPVC229PCT</t>
  </si>
  <si>
    <t>TAPE 2MM X 29MM PG #PLAIN COLOURS PVC/ABS EDGING CTL PER MTR</t>
  </si>
  <si>
    <t>QPPEIEPVC229PW</t>
  </si>
  <si>
    <t>TAPE 2MM X 29MM PG #PATT/WG PVC/ABS EDGING  PER METRE</t>
  </si>
  <si>
    <t>QPPEIEPVC229PWC</t>
  </si>
  <si>
    <t>TAPE 2MM X 29MM PG #PATT/WG PVC/ABS EDGING CTL PER METRE</t>
  </si>
  <si>
    <t>QPPEIEPVC229UCT</t>
  </si>
  <si>
    <t>TAPE 2MM X 29MM UG #PLAIN COLOURS PVC/ABS EDGING CTL PER MTR</t>
  </si>
  <si>
    <t>QPPEIEPVC229UW</t>
  </si>
  <si>
    <t>TAPE 2MM X 29MM UG #PATT/WG PVC/ABS EDGING  PER METRE</t>
  </si>
  <si>
    <t>QPPEIEPVC229UWC</t>
  </si>
  <si>
    <t>TAPE 2MM X 29MM UG #PATT/WG PVC/ABS EDGING CTL PER METRE</t>
  </si>
  <si>
    <t>QPPEIEPVC233PCT</t>
  </si>
  <si>
    <t>TAPE 2MM X 33MM PG #PLAIN COLOURS PVC/ABS EDGING CTL PER MTR</t>
  </si>
  <si>
    <t>QPPEIEPVC233PW</t>
  </si>
  <si>
    <t>TAPE 2MM X 33MM PG #PATT/WG PVC/ABS EDGING  PER METRE</t>
  </si>
  <si>
    <t>QPPEIEPVC233PWC</t>
  </si>
  <si>
    <t>TAPE 2MM X 33MM PG #PATT/WG PVC/ABS EDGING CTL PER METRE</t>
  </si>
  <si>
    <t>QPPEIEPVC233U</t>
  </si>
  <si>
    <t>TAPE 2MM X 33MM UG #PLAIN COLOURS PVC/ABS EDGING PER METRE</t>
  </si>
  <si>
    <t>QPPEIEPVC233UCT</t>
  </si>
  <si>
    <t>TAPE 2MM X 33MM UG #PLAIN COLOURS PVC/ABS EDGING CTL PER MTR</t>
  </si>
  <si>
    <t>QPPEIEPVC233UW</t>
  </si>
  <si>
    <t>TAPE 2MM X 33MM UG #PATT/WG PVC/ABS EDGING  PER METRE</t>
  </si>
  <si>
    <t>QPPEIEPVC233UWC</t>
  </si>
  <si>
    <t>TAPE 2MM X 33MM UG #PATT/WG PVC/ABS EDGING CTL PER METRE</t>
  </si>
  <si>
    <t>QPPEIEPVC238PCT</t>
  </si>
  <si>
    <t>TAPE 2MM X 38MM PG #PLAIN COLOURS PVC/ABS EDGING CTL PER MTR</t>
  </si>
  <si>
    <t>QPPEIEPVC238PWC</t>
  </si>
  <si>
    <t>TAPE 2MM X 38MM PG #PATT/WG PVC/ABS EDGING CTL PER METRE</t>
  </si>
  <si>
    <t>QPPEIEPVC238U</t>
  </si>
  <si>
    <t>TAPE 2MM X 38MM UG #PLAIN COLOURS PVC/ABS EDGING PER METRE</t>
  </si>
  <si>
    <t>QPPEIEPVC238UCT</t>
  </si>
  <si>
    <t>TAPE 2MM X 38MM UG #PLAIN COLOURS PVC/ABS EDGING CTL PER MTR</t>
  </si>
  <si>
    <t>QPPEIEPVC238UWC</t>
  </si>
  <si>
    <t>TAPE 2MM X 38MM UG #PATT/WG PVC/ABS EDGING CTL PER METRE</t>
  </si>
  <si>
    <t>QPPEIEPVC245P</t>
  </si>
  <si>
    <t>TAPE 2MM X 45MM PG #PLAIN COLOURS PVC/ABS EDGING PER METRE</t>
  </si>
  <si>
    <t>QPPEIEPVC245PCT</t>
  </si>
  <si>
    <t>TAPE 2MM X 45MM PG #PLAIN COLOURS PVC/ABS EDGING CTL PER MTR</t>
  </si>
  <si>
    <t>QPPEIEPVC245PWC</t>
  </si>
  <si>
    <t>TAPE 2MM X 45MM PG #PATT/WG PVC/ABS EDGING CTL PER METRE</t>
  </si>
  <si>
    <t>QPPEIEPVC245U</t>
  </si>
  <si>
    <t>TAPE 2MM X 45MM UG #PLAIN COLOURS PVC/ABS EDGING PER METRE</t>
  </si>
  <si>
    <t>QPPEIEPVC245UCT</t>
  </si>
  <si>
    <t>TAPE 2MM X 45MM UG #PLAIN COLOURS PVC/ABS EDGING CTL PER MTR</t>
  </si>
  <si>
    <t>QPPEIEPVC245UW</t>
  </si>
  <si>
    <t>TAPE 2MM X 45MM UG #PATT/WG PVC/ABS EDGING  PER METRE</t>
  </si>
  <si>
    <t>QPPEIEPVC245UWC</t>
  </si>
  <si>
    <t>TAPE 2MM X 45MM UG #PATT/WG PVC/ABS EDGING CTL PER METRE</t>
  </si>
  <si>
    <t>QPPEIEPVC2PW</t>
  </si>
  <si>
    <t>TAPE 2MM X 21MM PG #PATT/WG PVC/ABS EDGING PER METRE</t>
  </si>
  <si>
    <t>QPPEIEPVC2U</t>
  </si>
  <si>
    <t>TAPE 2MM X 21MM UG #PLAIN COLOURS PVC/ABS EDGING PER METRE</t>
  </si>
  <si>
    <t>QPPEIEPVC2UPW</t>
  </si>
  <si>
    <t>TAPE 2MM X 21MM UG #PATT/WG PVC/ABS EDGING PER METRE</t>
  </si>
  <si>
    <t>STEEL REINFORCING MESH SE62 500E CVR 7.5M2 *EMS*</t>
  </si>
  <si>
    <t>VELUX FCM2246 L/PITCH FIXED SKYLIGHT</t>
  </si>
  <si>
    <t>VELUX FCM4646 L/PITCH FIXED SKYLIGHT</t>
  </si>
  <si>
    <t>RFVXTWR0K14</t>
  </si>
  <si>
    <t>VELUX RIGID SUN TUNNEL 350MM DIA   TWR 0K14</t>
  </si>
  <si>
    <t>VELUX  ELECTRIC SKYLIGHT 780 X 980   VSE M04</t>
  </si>
  <si>
    <t>VELUX  ELECTRIC SKYLIGHT 780 X 1400   VSE M08</t>
  </si>
  <si>
    <t>BGC STONESHEET JOINT RENDER TAPE 20M X 60MM ROLL 780</t>
  </si>
  <si>
    <t>RPDLDPC100</t>
  </si>
  <si>
    <t>PLASCOURSE DAMPCOURSE 100MM X 30M ROLL</t>
  </si>
  <si>
    <t>RPDLDPC140</t>
  </si>
  <si>
    <t>PLASCOURSE DAMPCOURSE 140MM X 30M ROLL</t>
  </si>
  <si>
    <t>RPDLDPC150</t>
  </si>
  <si>
    <t>PLASCOURSE DAMPCOURSE 150MM X 30M ROLL</t>
  </si>
  <si>
    <t>RPDLDPC200</t>
  </si>
  <si>
    <t>PLASCOURSE DAMPCOURSE 200MM X 30M ROLL</t>
  </si>
  <si>
    <t>RPDLDPC250</t>
  </si>
  <si>
    <t>PLASCOURSE DAMPCOURSE 250MM X 30M ROLL</t>
  </si>
  <si>
    <t>RPDLDPC300</t>
  </si>
  <si>
    <t>PLASCOURSE DAMPCOURSE 300MM X 30M ROLL</t>
  </si>
  <si>
    <t>RPDLDPC50</t>
  </si>
  <si>
    <t>PLASCOURSE DAMPCOURSE 50MM X 30M ROLL</t>
  </si>
  <si>
    <t>RPDLDPC75</t>
  </si>
  <si>
    <t>PLASCOURSE DAMPCOURSE 75MM X 30M ROLL</t>
  </si>
  <si>
    <t>RPDLDPC9050</t>
  </si>
  <si>
    <t>PLASCOURSE DAMPCOURSE 90MM X 50M ROLL</t>
  </si>
  <si>
    <t>RPFT652658</t>
  </si>
  <si>
    <t>3M ALL WEATHER FLASHING TAPE 8067  152MM X 22.8M   652659</t>
  </si>
  <si>
    <t>3M ALL WEATHER FLASHING TAPE 8067 228MM X 22.8M    652719</t>
  </si>
  <si>
    <t>RPFWBW137036</t>
  </si>
  <si>
    <t>FASTWRAP BUILDING WRAP 1370MM X 36.5M 50M2  WW137050</t>
  </si>
  <si>
    <t>RPFWFSHW135075</t>
  </si>
  <si>
    <t>FASTWRAP FLAMESPEC HW 1350X55.6M 75M2  FSHW135075</t>
  </si>
  <si>
    <t>RPMAFT40B10020</t>
  </si>
  <si>
    <t>MASONS 40 BELOW FLASHING TAPE 100MM X 20M 40BELOW100X20</t>
  </si>
  <si>
    <t>RPMAHYDRO150X10</t>
  </si>
  <si>
    <t>MASONS HYDRO FLASHING TAPE 150MM X 10M   HYDRO150X10</t>
  </si>
  <si>
    <t>RPMAHYDRO150X25</t>
  </si>
  <si>
    <t>MASONS HYDRO FLASHING TAPE 150MM X 25M   HYDRO150X25</t>
  </si>
  <si>
    <t>RPMAHYDRO200X25</t>
  </si>
  <si>
    <t>MASONS HYDRO FLASHING TAPE 200MM X 25M   HYDRO200X25</t>
  </si>
  <si>
    <t>RPMAHYDRO75X25</t>
  </si>
  <si>
    <t>MASONS HYDRO FLASHING TAPE 75MM X 25M   HYDRO75X25</t>
  </si>
  <si>
    <t>RPMASSWRAP10027</t>
  </si>
  <si>
    <t>MASONS BARRICADE BUILDING WRAP SUMMERSET 2.74X36.5M</t>
  </si>
  <si>
    <t>RPMWPROEN140</t>
  </si>
  <si>
    <t>PROTECTO ENERGY TAPE   140MM X 7.5M  PROENERGY140</t>
  </si>
  <si>
    <t>RPMWPROENERGY</t>
  </si>
  <si>
    <t>PROTECTO ENERGY TAPE   88MM X 7.5M  PROENERGY88</t>
  </si>
  <si>
    <t>RPMWPROTAPE075</t>
  </si>
  <si>
    <t>PROTECTO TAPE 75MM X 30M      PROTAPE075</t>
  </si>
  <si>
    <t>RPMWPROTAPE150</t>
  </si>
  <si>
    <t>PROTECTO TAPE 150MM X 30M     PROTAPE150</t>
  </si>
  <si>
    <t>RPMWPROTAPE300</t>
  </si>
  <si>
    <t>PROTECTO TAPE 300MM X 30M     PROTAPE300</t>
  </si>
  <si>
    <t>RPMWPROTAPE400</t>
  </si>
  <si>
    <t>PROTECTO TAPE 400MM X 30M     PROTAPE400</t>
  </si>
  <si>
    <t>RPMWPWFTM90015</t>
  </si>
  <si>
    <t>PROTECTO WRAP FOUNDATION TANKING MEMBRANE 900MM X 15M ROLL</t>
  </si>
  <si>
    <t>RPMWTEK137037</t>
  </si>
  <si>
    <t>TEKTON  1370 X 37M BUILDING WRAP  50M2</t>
  </si>
  <si>
    <t>RPPCSTEX274365</t>
  </si>
  <si>
    <t>PRO CLIMA SOLITEX EXTASANA 2.74M X 36.5M 100M2 ROLL 13323</t>
  </si>
  <si>
    <t>RPPISS125050</t>
  </si>
  <si>
    <t>PAULOID S/S ROOFING UNDERLAY  1250 X 50M2</t>
  </si>
  <si>
    <t>RPPIWST5025</t>
  </si>
  <si>
    <t>FASTWRAP ULTRABOND SILL TAPE 50MM X 25M WST5025</t>
  </si>
  <si>
    <t>RPPO125250</t>
  </si>
  <si>
    <t>POLYTHENE BLK 125MU X 2M X 50M 2010116</t>
  </si>
  <si>
    <t>RPPO125450</t>
  </si>
  <si>
    <t>POLYTHENE BLK 125MU X 4M X 50M 2010102</t>
  </si>
  <si>
    <t>RPPO250415</t>
  </si>
  <si>
    <t>POLYTHENE BLACK HANDY PACK    250 X 4M X 15M  2020000</t>
  </si>
  <si>
    <t>RPPON125450</t>
  </si>
  <si>
    <t>POLYTHENE NAT 125MU X 4M X 50M 2010113</t>
  </si>
  <si>
    <t>RPPON250450</t>
  </si>
  <si>
    <t>POLYTHENE NAT 250MU X 4M X 50M *MTO*</t>
  </si>
  <si>
    <t>RPPON802100</t>
  </si>
  <si>
    <t>POLYTHENE NAT 80MU 2M X 100M 2010111</t>
  </si>
  <si>
    <t>RPPONAT125250</t>
  </si>
  <si>
    <t>POLYTHENE NAT 125MU X 2M X 50M</t>
  </si>
  <si>
    <t>RPSI344075</t>
  </si>
  <si>
    <t>RPSI344100</t>
  </si>
  <si>
    <t>RPSIDC100</t>
  </si>
  <si>
    <t>SISALATION MALTHOID DPC 100MM X 20M DAMPCOURSE P/ROLL 788700</t>
  </si>
  <si>
    <t>RPSIDC150</t>
  </si>
  <si>
    <t>SISALATION MALTHOID DPC 150MM X 20M DAMPCOURSE P/ROLL 788715</t>
  </si>
  <si>
    <t>Sisalation malthoid DPC 200mm x 20m dampcourse roll 788720</t>
  </si>
  <si>
    <t>RPSIDC300</t>
  </si>
  <si>
    <t>SISALATION MALTHOID DPC 300MM X 20M DAMPCOURSE P/ROLL 788730</t>
  </si>
  <si>
    <t>RPSIDC75</t>
  </si>
  <si>
    <t>SISALATION MALTHOID DPC 75MM X 20M DAMPCOURSE P/ROLL 788775</t>
  </si>
  <si>
    <t>RPSIDC90</t>
  </si>
  <si>
    <t>SISALATION MALTHOID DPC 90MM X 20M DAMPCOURSE P/ROLL 788790</t>
  </si>
  <si>
    <t>RPST1195697</t>
  </si>
  <si>
    <t>CARPET PROTECTOR 1.25M X 100M  1195697</t>
  </si>
  <si>
    <t>RPSW901930</t>
  </si>
  <si>
    <t>NETTING GALV SQUARE 900X19X1.0MM 30M ROLL</t>
  </si>
  <si>
    <t>RPSW90195</t>
  </si>
  <si>
    <t>NETTING GALV SQUARE 900X19X1.0MM 5M ROLL</t>
  </si>
  <si>
    <t>RPTKALU150010</t>
  </si>
  <si>
    <t>T/KRAFT ALUBAND WINDOW FLASHING TAPE 150MMX10M  ALU15010</t>
  </si>
  <si>
    <t>T/KRAFT ALUBAND WINDOW FLASHING TAPE 150MMX25M  ALU150025</t>
  </si>
  <si>
    <t>RPTKCS500100030</t>
  </si>
  <si>
    <t>RPTKCT12502</t>
  </si>
  <si>
    <t>RPTKCT125020</t>
  </si>
  <si>
    <t>T/KRAFT COVERTEK 405 ROOF UNDERLAY 1250 X 20M 25M2</t>
  </si>
  <si>
    <t>RPTKCT125040</t>
  </si>
  <si>
    <t>RPTKCTP135018</t>
  </si>
  <si>
    <t>T/KRAFT COVERTEK 403 PLUS ROOF UNDERLAY 1350 X 18.6M 25M2</t>
  </si>
  <si>
    <t>RPTKCTP135037</t>
  </si>
  <si>
    <t>T/KRAFT COVERTEK 403 PLUS ROOF UNDERLAY 1350 X 37.0M 50M2</t>
  </si>
  <si>
    <t>RPTKCTP135055</t>
  </si>
  <si>
    <t>T/KRAFT COVERTEK 403 PLUS ROOF UNDERLAY 1350 X 55.6M 75M2</t>
  </si>
  <si>
    <t>RPTKFF346075</t>
  </si>
  <si>
    <t>T/KRAFT THERMOBAR FR 346 1350MM X 56M 75M2</t>
  </si>
  <si>
    <t>RPTKPF250025</t>
  </si>
  <si>
    <t>RPTKPFNUV12511</t>
  </si>
  <si>
    <t>THERMATHENE NATURAL UV 125MU 1000MM X 100M</t>
  </si>
  <si>
    <t>RPTKPFO3004025</t>
  </si>
  <si>
    <t>THERMATHENE ORANGE CONCRETE UNDERLAY 300MU 4000MM X 25M</t>
  </si>
  <si>
    <t>RPTKTF1507050</t>
  </si>
  <si>
    <t>THERMAKRAFT 150 FOIL TAPE 50MM X 50M   TF1507050</t>
  </si>
  <si>
    <t>RPTKVS2130100</t>
  </si>
  <si>
    <t>RPTKWG2740365</t>
  </si>
  <si>
    <t>RPTKWGCA137073</t>
  </si>
  <si>
    <t>RPTKWGCA2740185</t>
  </si>
  <si>
    <t>T/Kraft *Jennian Homes* Watergate plus 2740 x 36.5m 100m2</t>
  </si>
  <si>
    <t>RPTSFP700801100</t>
  </si>
  <si>
    <t>PROTECT 'N' PEEL CARPET SAVER 80 MICRON 1M X 100M</t>
  </si>
  <si>
    <t>RPTSFP700805001</t>
  </si>
  <si>
    <t>PROTECT 'N' PEEL CARPET SAVER 80 MICRON 500MM X 100M</t>
  </si>
  <si>
    <t>RPTSMPC48</t>
  </si>
  <si>
    <t>HAND TEARABLE CLOTH TAPE BLUE 48MM X 25M MPC-48B</t>
  </si>
  <si>
    <t>RPTVFT</t>
  </si>
  <si>
    <t>DUPONT FLASHING TAPE 152MM X 22.8M ROLL</t>
  </si>
  <si>
    <t>1.8M BUILDING POLE H5 150-174</t>
  </si>
  <si>
    <t>2.1M BUILDING POLE H5 150-174</t>
  </si>
  <si>
    <t>3.0M BUILDING POLE H5 150-174</t>
  </si>
  <si>
    <t>4.8M BUILDING POLE H5 150-174</t>
  </si>
  <si>
    <t>5.4M BUILDING POLE H5 150-174</t>
  </si>
  <si>
    <t>6.0M BUILDING POLE H5 150-174</t>
  </si>
  <si>
    <t>1.8M BUILDING POLE H5 175-199</t>
  </si>
  <si>
    <t>2.1M BUILDING POLE H5 175-199</t>
  </si>
  <si>
    <t>2.4M BUILDING POLE H5 175-199</t>
  </si>
  <si>
    <t>2.7M BUILDING POLE H5 175-199</t>
  </si>
  <si>
    <t>3.0M BUILDING POLE H5 175-199</t>
  </si>
  <si>
    <t>3.6M BUILDING POLE H5 175-199</t>
  </si>
  <si>
    <t>4.2M BUILDING POLE H5 175-199</t>
  </si>
  <si>
    <t>4.8M BUILDING POLE H5 175-199</t>
  </si>
  <si>
    <t>5.4M BUILDING POLE H5 175-199</t>
  </si>
  <si>
    <t>6.0M BUILDING POLE H5 175-199</t>
  </si>
  <si>
    <t>7.0M BUILDING POLE H5 175-199</t>
  </si>
  <si>
    <t>8.0M BUILDING POLE H5 175-199</t>
  </si>
  <si>
    <t>1.8M BUILDING POLE H5 200-224</t>
  </si>
  <si>
    <t>2.1M BUILDING POLE H5 200-224</t>
  </si>
  <si>
    <t>2.4M BUILDING POLE H5 200-224</t>
  </si>
  <si>
    <t>2.7M BUILDING POLE H5 200-224</t>
  </si>
  <si>
    <t>3.0M BUILDING POLE H5 200-224</t>
  </si>
  <si>
    <t>3.6M BUILDING POLE H5 200-224</t>
  </si>
  <si>
    <t>4.8M BUILDING POLE H5 200-224</t>
  </si>
  <si>
    <t>6.0M BUILDING POLE H5 200-224</t>
  </si>
  <si>
    <t>8.0M BUILDING POLE H5 200-224</t>
  </si>
  <si>
    <t>10.0M BUILDING POLE H5 225-249</t>
  </si>
  <si>
    <t>3.6M BUILDING POLE H5 225-249</t>
  </si>
  <si>
    <t>4.8M BUILDING POLE H5 225-249</t>
  </si>
  <si>
    <t>5.4M BUILDING POLE H5 225-249</t>
  </si>
  <si>
    <t>6.0M BUILDING POLE H5 225-249</t>
  </si>
  <si>
    <t>7.0M BUILDING POLE H5 225-249</t>
  </si>
  <si>
    <t>8.0M BUILDING POLE H5 225-249</t>
  </si>
  <si>
    <t>9.0M BUILDING POLE H5 225-249</t>
  </si>
  <si>
    <t>3.6M BUILDING POLE H5 250-274</t>
  </si>
  <si>
    <t>4.2M BUILDING POLE H5 250-274</t>
  </si>
  <si>
    <t>4.8M BUILDING POLE H5 250-274</t>
  </si>
  <si>
    <t>5.4M BUILDING POLE H5 250-274</t>
  </si>
  <si>
    <t>6.0M BUILDING POLE H5 250-274</t>
  </si>
  <si>
    <t>RWBP30060</t>
  </si>
  <si>
    <t>6.0M BUILDING POLE H5 300-324</t>
  </si>
  <si>
    <t>150MM X 1.8M HALF RND H4 POST EDGED</t>
  </si>
  <si>
    <t>150MM X 2.4M HALF RND H4 POST EDGED</t>
  </si>
  <si>
    <t>150MM X 3.0M HALF RND H4 POST EDGED</t>
  </si>
  <si>
    <t>600MM SQU HOUSE PILE H5 125X125</t>
  </si>
  <si>
    <t>750MM SQU HOUSE PILE H5 125X125</t>
  </si>
  <si>
    <t>900MM SQU HOUSE PILE H5 125X125</t>
  </si>
  <si>
    <t>1500MM SQU ANCHOR HOUSE PILE H5 125X125</t>
  </si>
  <si>
    <t>2100MM SQU ANCHOR HOUSE PILE H5 125X125</t>
  </si>
  <si>
    <t>2400MM SQU ANCHOR HOUSE PILE H5 125X125</t>
  </si>
  <si>
    <t>2700MM SQU ANCHOR HOUSE PILE H5 125X125</t>
  </si>
  <si>
    <t>3000MM SQU ANCHOR HOUSE PILE H5 125X125</t>
  </si>
  <si>
    <t>3600MM SQU ANCHOR HOUSE PILE H5 125X125</t>
  </si>
  <si>
    <t>SCAMPRFSC1050</t>
  </si>
  <si>
    <t>SOLASAFE/SUNCLEAR ROOF SCREW N SEAL 10X50 C4 PK OF 25</t>
  </si>
  <si>
    <t>14GX100MM BATTEN SCREWS BUGLE HD T17 CL:4 BOX 100</t>
  </si>
  <si>
    <t>14GX125MM BATTEN SCREWS BUGLE HD T17 CL:4 PK 25</t>
  </si>
  <si>
    <t>14GX150MM BATTEN SCREWS BUGLE HD T17 CL:4 BOX 100</t>
  </si>
  <si>
    <t>14GX50MM BATTEN SCREWS BUGLE HD T17 CL:4 BOX 100</t>
  </si>
  <si>
    <t>14GX75MM BATTEN SCREWS BUGLE HD T17 CL:4 PK 25</t>
  </si>
  <si>
    <t>14GX100MM BATTEN SCREW BUGLE HD T17 T316 SS B0X 100</t>
  </si>
  <si>
    <t>SCBSTTBX1475T</t>
  </si>
  <si>
    <t>SCFSCSF28</t>
  </si>
  <si>
    <t>SUREQUIK COLLATED 8 X 50 CSK PHIL Z/C PK 500</t>
  </si>
  <si>
    <t>SCGGSCHT256TH</t>
  </si>
  <si>
    <t>SCGGSSHT256200</t>
  </si>
  <si>
    <t>SCGGSSHT256TH</t>
  </si>
  <si>
    <t>SCGGSSHT416TH</t>
  </si>
  <si>
    <t>SCGGSSST326200</t>
  </si>
  <si>
    <t>SCGGSSST4161000</t>
  </si>
  <si>
    <t>SCGGSSST416200</t>
  </si>
  <si>
    <t>SCGS645CH</t>
  </si>
  <si>
    <t>GYPSUM SCREWS BUGLE HEAD COARSE 6 X 45 ZC BOX 100</t>
  </si>
  <si>
    <t>SCGSBH625SC</t>
  </si>
  <si>
    <t>GYPSUM SCREWS BUGLE HEAD COARSE 6 X 25 ZC PK 1000</t>
  </si>
  <si>
    <t>SCGSBH625SF</t>
  </si>
  <si>
    <t>GYPSUM SCREWS BUGLE HEAD FINE 6 X 25 ZC PK 1000</t>
  </si>
  <si>
    <t>GYPSUM SCREWS BUGLE HEAD COARSE 6 X 30 ZC PK 1000</t>
  </si>
  <si>
    <t>SCGSBH630SCH</t>
  </si>
  <si>
    <t>GYPSUM SCREWS BUGLE HEAD COARSE 6 X 30 ZC BOX 100</t>
  </si>
  <si>
    <t>SCGSC630SFC1</t>
  </si>
  <si>
    <t>GYPSUM SCREWS BG/HD DUO FINE/CRSE COLL 6X32 ZC 1000</t>
  </si>
  <si>
    <t>GYPSUM 6 X 32 COLLATED BUGLE HD TEK PNT Z/C BOX 1000</t>
  </si>
  <si>
    <t>SCGSC640TF1000</t>
  </si>
  <si>
    <t>GYPSUM 6 X 40 COLLATED BUGLE HD TEK PNT Z/C BOX 1000</t>
  </si>
  <si>
    <t>SCHDSD1050SSB</t>
  </si>
  <si>
    <t>COMP SHEET SCREW 10 X 50 CSK SQ S/S T316 BOX 500</t>
  </si>
  <si>
    <t>COMP SHEET SCREW 10 X 50 CSK SQ S/S T316 PK 100</t>
  </si>
  <si>
    <t>SCHT051264</t>
  </si>
  <si>
    <t>HETTICH EURO SCREW 6.3X10.5MM FOR MTECH &amp; SLIDES EACH 051264</t>
  </si>
  <si>
    <t>SCHT073752</t>
  </si>
  <si>
    <t>HETTICH EURO SCREW 6.3 X12.5MM EACH  073752</t>
  </si>
  <si>
    <t>FIBREZIP SELFDRILL RIB HEAD SCREW 30MM 1000 BOX   303840</t>
  </si>
  <si>
    <t>SCJHVDSS30</t>
  </si>
  <si>
    <t>HARDIEDRIVE SCREW SS 316 30MM X 7G  JAR OF 100     300928</t>
  </si>
  <si>
    <t>SCPBS0566</t>
  </si>
  <si>
    <t>PBS 25MM SCREW SQ DR SELF DRILL SELF TAP S/S JAR 500 PBS0566</t>
  </si>
  <si>
    <t>SCPBS0586</t>
  </si>
  <si>
    <t>PBS 10G X40MM SCREW T17 PAN HD JAR 500 PBS0586</t>
  </si>
  <si>
    <t>SCQDSSDHW60SA</t>
  </si>
  <si>
    <t>SCQDWSC114SA</t>
  </si>
  <si>
    <t>QUIK DRIVE 8GX32MM SQDR COLLATED SCREW YZ 2500BX WSC114SA</t>
  </si>
  <si>
    <t>SCQDWSNTLA2SA10</t>
  </si>
  <si>
    <t>QUIK DRIVE 10GX50MM SQDR COLL/SCREW YZ 2000BX WSNTLA2SA10</t>
  </si>
  <si>
    <t>SCSDRTT106504FH</t>
  </si>
  <si>
    <t>SCREW SPEAR DECK RSD TRUSS HD 10G X 65 TORX SS304 BOX 500</t>
  </si>
  <si>
    <t>SCSDRTT106504H</t>
  </si>
  <si>
    <t>SCREW SPEAR DECK RSD TRUSS HD 10G X 65 TORX SS304 BOX 100</t>
  </si>
  <si>
    <t>SCSDRTT106504TH</t>
  </si>
  <si>
    <t>SCREW SPEAR DECK RSD TRUSS HD 10G X 65 TORX SS304 BOX 1000</t>
  </si>
  <si>
    <t>SCSDRTT106516H</t>
  </si>
  <si>
    <t>SCREW SPEAR DECK RSD TRUSS HD 10G X 65 TORX SS316 BOX 100</t>
  </si>
  <si>
    <t>SCSDRTT107504FH</t>
  </si>
  <si>
    <t>SCREW SPEAR DECK RSD TRUSS HD 10G X 75 TORX SS304 BOX 500</t>
  </si>
  <si>
    <t>SCSDRTT107504H</t>
  </si>
  <si>
    <t>SCREW SPEAR DECK RSD TRUSS HD 10G X 75 TORX SS304 BOX 100</t>
  </si>
  <si>
    <t>SCSDRTT107516H</t>
  </si>
  <si>
    <t>SCREW SPEAR DECK RSD TRUSS HD 10G X 75 TORX SS316 BOX 100</t>
  </si>
  <si>
    <t>SCSDRTT129004H</t>
  </si>
  <si>
    <t>SCREW SPEAR DECK RSD TRUSS HD 12G X 90 TORX SS304 BOX 100</t>
  </si>
  <si>
    <t>SCSFFSDDSS820</t>
  </si>
  <si>
    <t>SUREQUIK 8 X 20 CSK SQ DRIVE S/S JAR 200</t>
  </si>
  <si>
    <t>SCSFPHZ1038</t>
  </si>
  <si>
    <t>SCREWFAST 10GX38MM CSK PHILLIPS ZINC PK 50</t>
  </si>
  <si>
    <t>SCSFPHZ516</t>
  </si>
  <si>
    <t>SCREWFAST 5GX16MM CSK PHILLIPS ZINC PK 100</t>
  </si>
  <si>
    <t>SCSFPHZ616</t>
  </si>
  <si>
    <t>SCREWFAST 6GX16MM CSK PHILLIPS ZINC PK 100</t>
  </si>
  <si>
    <t>SCSFPHZ620</t>
  </si>
  <si>
    <t>SCREWFAST 6GX20MM CSK PHILLIPS ZINC PK 100</t>
  </si>
  <si>
    <t>SCSFPHZ625</t>
  </si>
  <si>
    <t>SCREWFAST 6GX25MM CSK PHILLIPS ZINC PK 100</t>
  </si>
  <si>
    <t>SCSFPHZ720</t>
  </si>
  <si>
    <t>SCREWFAST 7GX20MM CSK PHILLIPS ZINC PK 100</t>
  </si>
  <si>
    <t>SCSFPHZ725</t>
  </si>
  <si>
    <t>SCREWFAST 7GX25MM CSK PHILLIPS ZINC PK 100</t>
  </si>
  <si>
    <t>SCSFPHZ820</t>
  </si>
  <si>
    <t>SCREWFAST 8GX20MM CSK PHILLIPS ZINC PK 100</t>
  </si>
  <si>
    <t>SCSFPHZ825</t>
  </si>
  <si>
    <t>SCREWFAST 8GX25MM CSK PHILLIPS ZINC PK 100</t>
  </si>
  <si>
    <t>SCSFPHZ838</t>
  </si>
  <si>
    <t>SCREWFAST 8GX38MM CSK PHILLIPS ZINC PK 100</t>
  </si>
  <si>
    <t>SUREQUIK 10 X 50 CSK SQ DRIVE S/S BOX 500</t>
  </si>
  <si>
    <t>SUREQUIK 10 X 50 CSK SQ DRIVE S/S JAR 100</t>
  </si>
  <si>
    <t>SUREQUIK 10 X 65 CSK SQ DRIVE S/S BOX 500</t>
  </si>
  <si>
    <t>SUREQUIK 10 X 65 CSK SQ DRIVE S/S JAR 100</t>
  </si>
  <si>
    <t>SUREQUIK 10 X 75 CSK SQ DRIVE S/S BOX 500</t>
  </si>
  <si>
    <t>SCSFSDSS1075H</t>
  </si>
  <si>
    <t>SUREQUIK 10 X 75 CSK SQ DRIVE S/S PK 100</t>
  </si>
  <si>
    <t>SUREQUIK 8 X 40 CSK SQ DRIVE S/S JAR 200</t>
  </si>
  <si>
    <t>SUREQUIK 8 X 32 CSK SQ DRIVE S/S JAR 200</t>
  </si>
  <si>
    <t>SCSFSDSS1250H</t>
  </si>
  <si>
    <t>SUREQUIK 12 X 50 CSK SQ DRIVE S/S PK 100</t>
  </si>
  <si>
    <t>SUREQUIK 8 X 25 CSK SQ DRIVE S/S JAR 200</t>
  </si>
  <si>
    <t>SUREQUIK 8 X 50 CSK SQ DRIVE S/S JAR 100</t>
  </si>
  <si>
    <t>SCSFSDSS28B</t>
  </si>
  <si>
    <t>SUREQUIK 8 X 50 CSK SQ DRIVE S/S BOX 500</t>
  </si>
  <si>
    <t>SUREQUIK 8 X 45 CSK SQ DRIVE S/S JAR 200</t>
  </si>
  <si>
    <t>SUREQUIK 8 X 65 CSK SQ DRIVE S/S JAR 100</t>
  </si>
  <si>
    <t>SUREQUIK 8 X 65 CSK SQ DRIVE S/S BOX 500</t>
  </si>
  <si>
    <t>SUREQUIK 8 X 40 CSK SQ DRIVE Z/C JAR 200</t>
  </si>
  <si>
    <t>SUREQUIK 8 X 40 CSK SQ DRIVE Z/C PK 1000</t>
  </si>
  <si>
    <t>SUREQUIK 6 X 32 CSK SQ DRIVE Z/C JAR 200</t>
  </si>
  <si>
    <t>SUREQUIK 8 X 32 CSK SQ DRIVE Z/C JAR 200</t>
  </si>
  <si>
    <t>SUREQUIK 8 X 32 CSK SQ DRIVE Z/C BOX 1000</t>
  </si>
  <si>
    <t>SUREQUIK 8 X 28 CSK SQ DRIVE Z/C JAR 200</t>
  </si>
  <si>
    <t>SUREQUIK 8 X 28 CSK SQ DRIVE Z/C PK 1000</t>
  </si>
  <si>
    <t>SUREQUIK 8 X 45 CSK SQ DRIVE Z/C JAR 200</t>
  </si>
  <si>
    <t>SUREQUIK 8 X 45 CSK SQ DRIVE Z/C PKT 1000</t>
  </si>
  <si>
    <t>SUREQUIK 6 X 25 CSK SQ DRIVE Z/C JAR 200</t>
  </si>
  <si>
    <t>SUREQUIK 8 X 25 CSK SQ DRIVE Z/C JAR 200</t>
  </si>
  <si>
    <t>SUREQUIK 8 X 25 CSK SQ DRIVE Z/C PKT 1000</t>
  </si>
  <si>
    <t>SUREQUIK 8 X 65 CSK SQ DRIVE Z/C PK 500</t>
  </si>
  <si>
    <t>SUREQUIK 8 X 65 CSK SQ DRIVE Z/C JAR 100</t>
  </si>
  <si>
    <t>SUREQUIK 8 X 50 CSK SQ DRIVE Z/C JAR 100</t>
  </si>
  <si>
    <t>SUREQUIK 8 X 50 CSK SQ DRIVE Z/C PKT 1000</t>
  </si>
  <si>
    <t>SUREQUIK 10 X 75 CSK SQ DRIVE Z/C PK 500</t>
  </si>
  <si>
    <t>SCSFSDZ310H</t>
  </si>
  <si>
    <t>SUREQUIK 10 X 75 CSK SQ DRIVE Z/C PK 100</t>
  </si>
  <si>
    <t>SCSFSDZ346</t>
  </si>
  <si>
    <t>SUREQUIK 6 X 20 CSK SQ DRIVE Z/C JAR 200</t>
  </si>
  <si>
    <t>SUREQUIK 8 X 20 CSK SQ DRIVE Z/C JAR 200</t>
  </si>
  <si>
    <t>SUREQUIK 8 X 20 CSK SQ DRIVE Z/C PKT 1000</t>
  </si>
  <si>
    <t>SCSFSDZ410H</t>
  </si>
  <si>
    <t>SUREQUIK 10 X 100 CSK SQ DRIVE Z/C JAR 100</t>
  </si>
  <si>
    <t>SCSFSFQ1010CL3</t>
  </si>
  <si>
    <t>SUREQUIK 10 X 100 CSK SQ DRIVE CL:3 PK 100</t>
  </si>
  <si>
    <t>SCSFSFQ1050CL3P</t>
  </si>
  <si>
    <t>SUREQUIK 10 X 50 CSK SQ DRIVE CL:3 BOX 500</t>
  </si>
  <si>
    <t>SCSFSFQ1065P</t>
  </si>
  <si>
    <t>SUREQUIK 10 X 65 CSK SQ DRIVE Z/C BOX 500</t>
  </si>
  <si>
    <t>SCSFSFQ1075CL3</t>
  </si>
  <si>
    <t>SUREQUIK 10 X 75 CSK SQ DRIVE CL:3 PK 100</t>
  </si>
  <si>
    <t>SUREQUIK 10 X 75 CSK SQ DRIVE CL:3 BOX 500</t>
  </si>
  <si>
    <t>SCSFSFQ825CL3B</t>
  </si>
  <si>
    <t>SUREQUIK 8 X 25 CSK SQ DRIVE CL:3 BOX 500</t>
  </si>
  <si>
    <t>SCSFSFQ825CL3J</t>
  </si>
  <si>
    <t>SUREQUIK 8 X 25 CSK SQ DRIVE CL:3 JAR 200</t>
  </si>
  <si>
    <t>SUREQUIK 8 X 32 CSK SQ DRIVE CL:3 JAR 200</t>
  </si>
  <si>
    <t>SCSFSFQ840CL3J</t>
  </si>
  <si>
    <t>SUREQUIK 8 X 40 CSK SQ DRIVE CL:3 JAR 200</t>
  </si>
  <si>
    <t>SCSFSFQ840CL3P</t>
  </si>
  <si>
    <t>SUREQUIK 8 X 40 CSK SQ DRIVE CL:3 BOX 1000</t>
  </si>
  <si>
    <t>SUREQUIK 8 X 45 CSK SQ DRIVE CL:3 JAR 200</t>
  </si>
  <si>
    <t>SCSFSFQ845CL3P</t>
  </si>
  <si>
    <t>SUREQUIK 8 X 45 CSK SQ DRIVE CL:3 BOX 1000</t>
  </si>
  <si>
    <t>SUREQUIK 8 X 50 CSK SQ DRIVE CL:3 JAR 100</t>
  </si>
  <si>
    <t>SCSFSFQ850CL3P</t>
  </si>
  <si>
    <t>SUREQUIK 8 X 50 CSK SQ DRIVE CL.3 BOX 1000</t>
  </si>
  <si>
    <t>SUREQUIK 8 X 65 CSK SQ DRIVE CL:3 JAR 100</t>
  </si>
  <si>
    <t>SCSTCQX825J</t>
  </si>
  <si>
    <t>SELF TAPPER 8 X 25 CSK SQ DRIVE S/S JAR 200</t>
  </si>
  <si>
    <t>SCSTCQX832J</t>
  </si>
  <si>
    <t>SELF TAPPER 8 X 32 CSK SQ DRIVE S/S JAR 200</t>
  </si>
  <si>
    <t>SCSTPQ825J</t>
  </si>
  <si>
    <t>SELF TAPPER 8 X 25 PAN HEAD SQ DRIVE S/S JAR 200</t>
  </si>
  <si>
    <t>SELF TAPPER 8 X 30 PAN HEAD SQ DRIVE S/S JAR 200</t>
  </si>
  <si>
    <t>SCTK1220NB8</t>
  </si>
  <si>
    <t>12-14 X 20 METAL SCREW HEX HEAD W/F TEK W/NEO B8 PK 50</t>
  </si>
  <si>
    <t>SCTK1235NB8</t>
  </si>
  <si>
    <t>12-14 X 35 METAL SCREW HEX HEAD W/F TEK W/NEO B8 PK 50</t>
  </si>
  <si>
    <t>SCTK1245NB8</t>
  </si>
  <si>
    <t>12-14 X 45 METAL SCREW HEX HEAD W/F TEK W/NEO B8 PK 50</t>
  </si>
  <si>
    <t>SCTK1255NB8P</t>
  </si>
  <si>
    <t>12-14 X 55 METAL SCREW HEX HEAD W/F TEK W/NEO B8 PK 50</t>
  </si>
  <si>
    <t>SCTK1265NB8P</t>
  </si>
  <si>
    <t>12-14 X 65 METAL SCREW HEX HEAD W/F TEK W/NEO B8 PK 50</t>
  </si>
  <si>
    <t>SCTT1225NB8</t>
  </si>
  <si>
    <t>12GX25MM T17 HEX HEAD SCREW WITH NEO B8 BOX 100</t>
  </si>
  <si>
    <t>SCTT1235B8</t>
  </si>
  <si>
    <t>12GX35MM T17 HEX HEAD SCREW NO NEO B8 BOX 100</t>
  </si>
  <si>
    <t>SCTT1235NB8</t>
  </si>
  <si>
    <t>12GX35MM T17 HEX HEAD SCREW WITH NEO B8 BOX 100</t>
  </si>
  <si>
    <t>SCTT1245NB8</t>
  </si>
  <si>
    <t>12GX45MM T17 HEX HEAD SCREW WITH NEO B8 BOX 100</t>
  </si>
  <si>
    <t>SCTT1250NB8P</t>
  </si>
  <si>
    <t>12GX50MM T17 HEX HEAD SCREW WITH NEO B8 PK 50</t>
  </si>
  <si>
    <t>SCTT1265NB8P</t>
  </si>
  <si>
    <t>12GX65MM T17 HEX HEAD SCREW WITH NEO B8 PK 50</t>
  </si>
  <si>
    <t>SCTT14100B8</t>
  </si>
  <si>
    <t>14GX100MM T17 HEX HEAD SCREW NO NEO B8 BOX 100</t>
  </si>
  <si>
    <t>SCTT14125C4B</t>
  </si>
  <si>
    <t>14GX125MM T17 HEX HEAD SCREW WITH NEO CL:4 BOX 250</t>
  </si>
  <si>
    <t>SCTT1435B8</t>
  </si>
  <si>
    <t>14GX35MM T17 HEX HEAD SCREW NO NEO B8 BOX 100</t>
  </si>
  <si>
    <t>SCTT1450B8</t>
  </si>
  <si>
    <t>14GX50MM T17 HEX HEAD SCREW NO NEO B8 BOX 100</t>
  </si>
  <si>
    <t>SCTT1475B8</t>
  </si>
  <si>
    <t>14GX75MM T17 HEX HEAD SCREW NO NEO B8 BOX 100</t>
  </si>
  <si>
    <t>SCTT1475NB8P</t>
  </si>
  <si>
    <t>14GX75MM T17 HEX HEAD SCREW WITH NEO B8 PK 25</t>
  </si>
  <si>
    <t>SCTT1490NB8P</t>
  </si>
  <si>
    <t>14GX90MM T17 HEX HEAD SCREW WITH NEO B8 PK 25</t>
  </si>
  <si>
    <t>SF3MAT0I0595430</t>
  </si>
  <si>
    <t>3M PELTOR WORKTUNES DIGITAL RADIO HEADSET</t>
  </si>
  <si>
    <t>SFBW03135063</t>
  </si>
  <si>
    <t>STICKER SELF ADHESIVE FIRE EXTINGUISHER 90 X 125MM 03135063</t>
  </si>
  <si>
    <t>SFBW03774466</t>
  </si>
  <si>
    <t>STICKER SELF ADHESIVE FIRST AID 90 X 125MM 03774466</t>
  </si>
  <si>
    <t>SFPCCT10075</t>
  </si>
  <si>
    <t>BARRIER TAPE CAUTION YELLOW 75MM X 100M ROLL  CT10075</t>
  </si>
  <si>
    <t>SFPCDOWSMS2XL</t>
  </si>
  <si>
    <t>DISPOSABLE OVERALLS PRO CHOICE SMS WHITE 2XL</t>
  </si>
  <si>
    <t>SFPCDOWSMS3XL</t>
  </si>
  <si>
    <t>DISPOSABLE OVERALLS PRO CHOICE SMS WHITE 3XL</t>
  </si>
  <si>
    <t>SFPCDOWSMSL</t>
  </si>
  <si>
    <t>DISPOSABLE OVERALLS PRO CHOICE SMS WHITE LARGE</t>
  </si>
  <si>
    <t>SFPCDOWSMSM</t>
  </si>
  <si>
    <t>DISPOSABLE OVERALLS PRO CHOICE SMS WHITE MEDIUM</t>
  </si>
  <si>
    <t>SFPCDOWSMSXL</t>
  </si>
  <si>
    <t>DISPOSABLE OVERALLS PRO CHOICE SMS WHITE XTRA LARGE</t>
  </si>
  <si>
    <t>SFPCDT10075</t>
  </si>
  <si>
    <t>BARRIER TAPE DANGER RED 75MM X 100M ROLL  DT10075</t>
  </si>
  <si>
    <t>SFPCHHV9W</t>
  </si>
  <si>
    <t>SFPCHHV9Y</t>
  </si>
  <si>
    <t>SFPCVDNYNZ2XL</t>
  </si>
  <si>
    <t>SAFETY VEST DAY/NIGHT YELLOW 2XL VDNYNZ-2XL</t>
  </si>
  <si>
    <t>SFPCVDNYNZ4XL</t>
  </si>
  <si>
    <t>SAFETY VEST DAY/NIGHT YELLOW 4XL VDNYNZ-4XL</t>
  </si>
  <si>
    <t>SFPCVDNYNZL</t>
  </si>
  <si>
    <t>SAFETY VEST DAY/NIGHT YELLOW L VDNYNZ-L</t>
  </si>
  <si>
    <t>SFPCVDNYNZXL</t>
  </si>
  <si>
    <t>SAFETY VEST DAY/NIGHT YELLOW XL VDNYNZ-XL</t>
  </si>
  <si>
    <t>SFPCVTTMC2XL</t>
  </si>
  <si>
    <t>SAFETY VEST TTMC-W17 ORANGE 2XL VTTMC-2XL</t>
  </si>
  <si>
    <t>SFPCVTTMC3XL</t>
  </si>
  <si>
    <t>SAFETY VEST TTMC-W17 ORANGE 3XL VTTMC-3XL</t>
  </si>
  <si>
    <t>SFPCVTTMC4XL</t>
  </si>
  <si>
    <t>SAFETY VEST TTMC-W17 ORANGE 4XL VTTMC-4XL</t>
  </si>
  <si>
    <t>SFPCVTTMC5XL</t>
  </si>
  <si>
    <t>SAFETY VEST TTMC-W17 ORANGE 5XL VTTMC-5XL</t>
  </si>
  <si>
    <t>SFPCVTTMCL</t>
  </si>
  <si>
    <t>SAFETY VEST TTMC-W17 ORANGE L VTTMC-L</t>
  </si>
  <si>
    <t>SFPCVTTMCM</t>
  </si>
  <si>
    <t>SAFETY VEST TTMC-W17 ORANGE M VTTMC-M</t>
  </si>
  <si>
    <t>SFPCVTTMCS</t>
  </si>
  <si>
    <t>SAFETY VEST TTMC-W17 ORANGE S VTTMC-S</t>
  </si>
  <si>
    <t>SFPCVTTMCXL</t>
  </si>
  <si>
    <t>SAFETY VEST TTMC-W17 ORANGE XL VTTMC-XL</t>
  </si>
  <si>
    <t>SFSN813077</t>
  </si>
  <si>
    <t>UTILITY WORK GLOVE PROFIT FINGERLESS MED</t>
  </si>
  <si>
    <t>SFSN813078</t>
  </si>
  <si>
    <t>UTILITY WORK GLOVE PROFIT FINGERLESS LGE</t>
  </si>
  <si>
    <t>SFSN813079</t>
  </si>
  <si>
    <t>UTILITY WORK GLOVE PROFIT FINGERLESS XL</t>
  </si>
  <si>
    <t>SFSN813198</t>
  </si>
  <si>
    <t>UTILITY WORK GLOVE PROFIT CUT FINGER FRAMING MED PFMM</t>
  </si>
  <si>
    <t>SFSN813199</t>
  </si>
  <si>
    <t>UTILITY WORK GLOVE PROFIT CUT FINGER FRAMING LGE  PFML</t>
  </si>
  <si>
    <t>SFSN813200</t>
  </si>
  <si>
    <t>UTILITY WORK GLOVE PROFIT CUT FINGER FRAMING XL  PFMXL</t>
  </si>
  <si>
    <t>SFSN813205</t>
  </si>
  <si>
    <t>PVC DIPPED RED GLOVE PRO CHOICE PVX27 ONE SIZE 27CM  CPVC27</t>
  </si>
  <si>
    <t>SFSN813208</t>
  </si>
  <si>
    <t>LATEX GLOVES PRO CHOICE POWDER FREE BOX 100 LGE MDLPFL</t>
  </si>
  <si>
    <t>SFSN813209</t>
  </si>
  <si>
    <t>LATEX GLOVES PRO CHOICE POWDER FREE BOX 100 XL MDLPFXL</t>
  </si>
  <si>
    <t>SFSN813212</t>
  </si>
  <si>
    <t>NITRILE DISPOSABLE GLOVES PRO CHOICE BOX OF 100 LGE  MDNPFL</t>
  </si>
  <si>
    <t>SFSN813213</t>
  </si>
  <si>
    <t>NITRILE DISPOSABLE GLOVES PRO CHOICE BOX OF 100 XL  MDNPFXL</t>
  </si>
  <si>
    <t>SFSN813223</t>
  </si>
  <si>
    <t>GLOVES PRO CHOICE LFN LATEX FOAM S9 LGE  LFN9</t>
  </si>
  <si>
    <t>SFSN813224</t>
  </si>
  <si>
    <t>GLOVES PRO CHOICE LFN LATEX FOAM S10 XL  LFN10</t>
  </si>
  <si>
    <t>SFSN813225</t>
  </si>
  <si>
    <t>GLOVES PRO CHOICE LFN LATEX FOAM S11 2XL  LFN11</t>
  </si>
  <si>
    <t>SFSN813226</t>
  </si>
  <si>
    <t>GLOVES PRO CHOICE NF STINGA SZ7 SML   CNPF7</t>
  </si>
  <si>
    <t>SFSN813227</t>
  </si>
  <si>
    <t>GLOVES PRO CHOICE NF STINGA SZ8 MED  NPF8</t>
  </si>
  <si>
    <t>SFSN813228</t>
  </si>
  <si>
    <t>GLOVES PRO CHOICE NF STINGA SZ9 LGE  NPF9</t>
  </si>
  <si>
    <t>SFSN813229</t>
  </si>
  <si>
    <t>GLOVES PRO CHOICE NF STINGA SZ10 XL  NPF10</t>
  </si>
  <si>
    <t>SFSN813230</t>
  </si>
  <si>
    <t>GLOVES PRO CHOICE NF STINGA SZ11 2XL  NPF11</t>
  </si>
  <si>
    <t>SFSN813231</t>
  </si>
  <si>
    <t>GLOVES PRO CHOICE LN BLK PANTHER SZ7 SML  LN7</t>
  </si>
  <si>
    <t>SFSN813232</t>
  </si>
  <si>
    <t>GLOVES PRO CHOICE LN BLK PANTHER SZ8 MED  LN8</t>
  </si>
  <si>
    <t>SFSN813233</t>
  </si>
  <si>
    <t>GLOVES PRO CHOICE LN BLK PANTHER SZ9 LGE  LN9</t>
  </si>
  <si>
    <t>SFSN813234</t>
  </si>
  <si>
    <t>GLOVES PRO CHOICE LN BLK PANTHER SZ10 XL  LN10</t>
  </si>
  <si>
    <t>SFSN813235</t>
  </si>
  <si>
    <t>GLOVES PRO CHOICE LN BLK PANTHER SZ11 2XL  LN11</t>
  </si>
  <si>
    <t>SFSN813239</t>
  </si>
  <si>
    <t>GLOVES RIGGER SPLIT LEATHER PRO CHOICE 803C LARGE</t>
  </si>
  <si>
    <t>SFSN813240</t>
  </si>
  <si>
    <t>GLOVES RIGGER SPLIT LEATHER PRO CHOICE 803C XL</t>
  </si>
  <si>
    <t>SFSN813246</t>
  </si>
  <si>
    <t>GLOVES RIGGER LEATHER CGL41N PRO CHOICE MED</t>
  </si>
  <si>
    <t>SFSN813247</t>
  </si>
  <si>
    <t>GLOVES RIGGER LEATHER CGL41N PRO CHOICE LGE</t>
  </si>
  <si>
    <t>SFSN813248</t>
  </si>
  <si>
    <t>GLOVES RIGGER LEATHER CGL41N PRO CHOICE XL</t>
  </si>
  <si>
    <t>SFSN813294</t>
  </si>
  <si>
    <t>GLOVES PROSENSE DEXIFROST SIZE 8   BNNLF8</t>
  </si>
  <si>
    <t>SFSN813295</t>
  </si>
  <si>
    <t>GLOVES PROSENSE DEXIFROST SIZE 9   BNNLF9</t>
  </si>
  <si>
    <t>SFSN813296</t>
  </si>
  <si>
    <t>GLOVES PROSENSE DEXIFROST SIZE 10   BNNLF10</t>
  </si>
  <si>
    <t>SFSN813297</t>
  </si>
  <si>
    <t>GLOVES PROSENSE DEXIFROST SIZE 11   BNNLF11</t>
  </si>
  <si>
    <t>SFSN814383</t>
  </si>
  <si>
    <t>PRO CHOICE COTTON GLOVES 2 PACK  C342K2</t>
  </si>
  <si>
    <t>SFSN815019</t>
  </si>
  <si>
    <t>GLOVES PRO CHOICE RIGGER DEER SKIN X-LARGE PFDXL</t>
  </si>
  <si>
    <t>SFSN842016</t>
  </si>
  <si>
    <t>SAFETY OVER GLASSES PRO CHOICE CLEAR 3000</t>
  </si>
  <si>
    <t>SFSN842022</t>
  </si>
  <si>
    <t>MASK NUISANCE PRO CHOICE COMFORT BOX 50  PC101</t>
  </si>
  <si>
    <t>SFSN842023</t>
  </si>
  <si>
    <t>MASK PRO CHOICE P1 BOX 20  PC301</t>
  </si>
  <si>
    <t>SFSN842024</t>
  </si>
  <si>
    <t>MASK PRO CHOICE P2 WITH VALVE BOX 12  PC321</t>
  </si>
  <si>
    <t>SFSN842026</t>
  </si>
  <si>
    <t>MASK PRO MESH P2 WITH VALVE BOX 12  PC822</t>
  </si>
  <si>
    <t>SFSN842050</t>
  </si>
  <si>
    <t>EARMUFFS HIGH-VIS VIPER CLIP ON HARD HAT CLASS 5 26dB HHEM</t>
  </si>
  <si>
    <t>SFSN842067</t>
  </si>
  <si>
    <t>SAFETY GLASSES PRO CHOICE MERCURY CLEAR 8200</t>
  </si>
  <si>
    <t>SFSN842068</t>
  </si>
  <si>
    <t>SAFETY GLASSES PRO CHOICE MERCURY SMOKE 8202</t>
  </si>
  <si>
    <t>SFSN842158</t>
  </si>
  <si>
    <t>SAFETY GLASSES PRO CHOICE 3002 VISITORS SMOKE</t>
  </si>
  <si>
    <t>SFSN843046</t>
  </si>
  <si>
    <t>EAR MUFFS CLASS 5 PRO CHOICE PYTHON EMPYT</t>
  </si>
  <si>
    <t>SFSN843048</t>
  </si>
  <si>
    <t>MASK PRO CHOICE P1 BLISTER 5 PACK  PC301-5</t>
  </si>
  <si>
    <t>SFSN843049</t>
  </si>
  <si>
    <t>MASK PRO CHOICE P2 WITH VALVE  BLISTER 3 PACK  PC321-3</t>
  </si>
  <si>
    <t>SFSN843051</t>
  </si>
  <si>
    <t>MASK PRO CHOICE P2 BOX 20  PC305</t>
  </si>
  <si>
    <t>SFSN843053</t>
  </si>
  <si>
    <t>RESPIRATION PACK PRO CHOICE HALF MASK PAINTERS  HMA1P2</t>
  </si>
  <si>
    <t>SFSN843054</t>
  </si>
  <si>
    <t>RESPIRATION PACK PRO CHOICE HALF MASK CHEMICAL  HMABEK1</t>
  </si>
  <si>
    <t>SFSN843056</t>
  </si>
  <si>
    <t>RESPIRATION CARTRIDGE PRO CHOICE MAXI MASK 2001  PCABEK1</t>
  </si>
  <si>
    <t>SFSN843060</t>
  </si>
  <si>
    <t>SAFETY GLASSES PRO CHOICE RICHTER CLEAR 6300</t>
  </si>
  <si>
    <t>SFSN843061</t>
  </si>
  <si>
    <t>SAFETY GLASSES PRO CHOICE RICHTER SMOKE 6302</t>
  </si>
  <si>
    <t>SFSN843062</t>
  </si>
  <si>
    <t>SAFETY GLASSES PRO CHOICE RICHTER LIGHT BROWN MIRROR 6309</t>
  </si>
  <si>
    <t>SFSN843064</t>
  </si>
  <si>
    <t>SAFETY GLASSES PRO CHOICE TYPHOON SMOKE 7002</t>
  </si>
  <si>
    <t>SFSN843066</t>
  </si>
  <si>
    <t>SAFETY GLASSES PRO CHOICE TYPHOON IN/OUTDOOR 7008</t>
  </si>
  <si>
    <t>SFSN843069</t>
  </si>
  <si>
    <t>PRO BULLET CLASS 5 UNCORDED EAR PLUGS EPOU-10 10 PAIR PACK</t>
  </si>
  <si>
    <t>SFSN843070</t>
  </si>
  <si>
    <t>EAR MUFFS HIGH-VIS PRO CHOICE VIPER CLASS 5   EMVIP</t>
  </si>
  <si>
    <t>SFSN843072</t>
  </si>
  <si>
    <t>EAR MUFF HYGIENE KIT PYTHON EMHKPYT</t>
  </si>
  <si>
    <t>SFSN843073</t>
  </si>
  <si>
    <t>PRO BAND CLASS 4 HEADBAND EAR PLUGS HBEPA EACH</t>
  </si>
  <si>
    <t>SFSN843074</t>
  </si>
  <si>
    <t>SMOKE SAFETY GOGGLES PRO CHOICE 3702</t>
  </si>
  <si>
    <t>SFSN843075</t>
  </si>
  <si>
    <t>CLEAR SAFETY GOGGLES PRO CHOICE 3700</t>
  </si>
  <si>
    <t>SFSN843081</t>
  </si>
  <si>
    <t>PROBAND REPLACEMENT EAR PADS HBEPAR PAIR</t>
  </si>
  <si>
    <t>SFSN843088</t>
  </si>
  <si>
    <t>EAR MUFFS CLASS 5 PRO CHOICE PYTHON SLIMLINE EMPYTS</t>
  </si>
  <si>
    <t>SFSN843097</t>
  </si>
  <si>
    <t>SFSN843099</t>
  </si>
  <si>
    <t>SFSN843118</t>
  </si>
  <si>
    <t>SFSN857681</t>
  </si>
  <si>
    <t>PRO CHOICE 3 IN 1 GOGGLE / RESPIRATOR COMBO FSPG</t>
  </si>
  <si>
    <t>SFSN862026</t>
  </si>
  <si>
    <t>KNEEPADS PROFLEX NON-SLIP NON-MARKING SOFT SHELL KPSS</t>
  </si>
  <si>
    <t>SFSN863220</t>
  </si>
  <si>
    <t>PRO BLOC 50+ SUNSCREEN 500ML SS500-50</t>
  </si>
  <si>
    <t>SFSN863221</t>
  </si>
  <si>
    <t>PRO BLOC 50+ SUNSCREEN 1 LITRE SS1-50</t>
  </si>
  <si>
    <t>SFSNDEERSKRGL</t>
  </si>
  <si>
    <t>GLOVES PRO CHOICE RIGGER DEER SKIN  LARGE PFDL</t>
  </si>
  <si>
    <t>STME147D</t>
  </si>
  <si>
    <t>STEEL REINF MESH D147/10 DBL EDGE 4.9MX2.2M -NET CVR 10.08M2</t>
  </si>
  <si>
    <t>STME147XP</t>
  </si>
  <si>
    <t>STEEL REINFORCING MESH 147XP  5.025X2.29M CVR 10.08M2</t>
  </si>
  <si>
    <t>STME663L</t>
  </si>
  <si>
    <t>STEEL REINFORCING MESH 663L 4.65X1.9M CVR 7.52M2</t>
  </si>
  <si>
    <t>STME663LG</t>
  </si>
  <si>
    <t>STEEL REINFORCING MESH 663  4.56M X 1.97M - NETT CVR 7.525M2</t>
  </si>
  <si>
    <t>STME84D</t>
  </si>
  <si>
    <t>STEEL REINF MESH D84/10 DBL EDGE 4.9MX2.2M-NET CVR 10.08M2</t>
  </si>
  <si>
    <t>STME84XP</t>
  </si>
  <si>
    <t>STEEL REINFORCING MESH 84XP  5.025X2.29M CVR 10.08M2</t>
  </si>
  <si>
    <t>STMEEC8410WP</t>
  </si>
  <si>
    <t>STEEL MESH ECONOMESH 84/10    10M2     MD84/10</t>
  </si>
  <si>
    <t>STEEL REINFORCING MESH SE72 500E 6.10X2.40M CVR 12.76M2</t>
  </si>
  <si>
    <t>STMESE820500</t>
  </si>
  <si>
    <t>STMESE920500</t>
  </si>
  <si>
    <t>STEEL REINF ROD D/FMD D6 X 6M G300</t>
  </si>
  <si>
    <t>STEEL REINF ROD D/FMD D10 X 6M G300</t>
  </si>
  <si>
    <t>STEEL REINF ROD D/FMD D12 X 6M G300</t>
  </si>
  <si>
    <t>STEEL REINF ROD D/FMD 16HT X 6M G500</t>
  </si>
  <si>
    <t>STARTER D10  1200MM WITH 120MM L HOOK - PER EACH</t>
  </si>
  <si>
    <t>STARTER D10  1500MM WITH 150MM L HOOK - PER EACH</t>
  </si>
  <si>
    <t>STARTER D12  1500MM WITH 150MM L HOOK - PER EACH</t>
  </si>
  <si>
    <t>STSTW300A</t>
  </si>
  <si>
    <t>1.60MM BLACK TIE WIRE 300MM ANNEALED 1KG  W300A</t>
  </si>
  <si>
    <t>STW400BLKX1KG</t>
  </si>
  <si>
    <t>TIE WIRE BLACK 400MM X 1KG</t>
  </si>
  <si>
    <t>FUTUREWOOD ANTI WALKING CLIPS AND SCREWS - BAG OF 50</t>
  </si>
  <si>
    <t>FUTUREWOOD FIXING CLIPS AND SCREWS 316 SS BUCKET OF 250</t>
  </si>
  <si>
    <t>100X100 HERITAGE CLASSIC CAP BALL H3.2</t>
  </si>
  <si>
    <t>100X100 HERITAGE CLASSIC CAP PLAIN H3.2</t>
  </si>
  <si>
    <t>LVL HYBOUND H1.2 BOUNDARY JOIST  200 X 28MM  *EMS*</t>
  </si>
  <si>
    <t>LVL HYBOUND H1.2 BOUNDARY JOIST  200 X 28MM 4.8M LGTH</t>
  </si>
  <si>
    <t>LVL HYBOUND H1.2 BOUNDARY JOIST  200 X 28MM 6.0M LGTH</t>
  </si>
  <si>
    <t>LVL HYBOUND H1.2 BOUNDARY JOIST  240 X 28MM *EMS*</t>
  </si>
  <si>
    <t>LVL HYBOUND H1.2 BOUNDARY JOIST  240 X 28MM 4.8M LGTH</t>
  </si>
  <si>
    <t>LVL HYBOUND H1.2 BOUNDARY JOIST  240 X 28MM 6.0M LGTH</t>
  </si>
  <si>
    <t>LVL HYCHORD H1.2 140X45MM 11.0 GPa PER MTR  *EMS*</t>
  </si>
  <si>
    <t>LVL HYCHORD H1.2 140X45MM 11.0 GPa 4.8M</t>
  </si>
  <si>
    <t>LVL HYCHORD H1.2 140X45MM 11.0 GPa 6.0M</t>
  </si>
  <si>
    <t>LVL HYCHORD H1.2 140X45MM 11.0 GPa 7.2M</t>
  </si>
  <si>
    <t>LVL HYCHORD H1.2 190X45MM 11.0 GPa PER MTR  *EMS*</t>
  </si>
  <si>
    <t>LVL HYCHORD H1.2 190X45MM 11.0 GPa 4.8M</t>
  </si>
  <si>
    <t>LVL HYCHORD H1.2 190X45MM 11.0 GPa 6.0M</t>
  </si>
  <si>
    <t>LVL HYCHORD H1.2 190X45MM 11.0 GPa 7.2M</t>
  </si>
  <si>
    <t>LVL HYCHORD H1.2 90X45MM 11.0 GPa PER MTR  *EMS*</t>
  </si>
  <si>
    <t>LVL HYCHORD H1.2 90X45MM 11.0 GPa 4.8M</t>
  </si>
  <si>
    <t>LVL HYCHORD H1.2 90X45MM 11.0 GPa 5.4M</t>
  </si>
  <si>
    <t>LVL HYCHORD H1.2 90X45MM 11.0 GPa 6.0M</t>
  </si>
  <si>
    <t>LVL HYCHORD H1.2 90X45MM 11.0 GPa 7.2M</t>
  </si>
  <si>
    <t>LVL H1.2 HYJOIST 200X45X36MM PER MTR  *EMS*</t>
  </si>
  <si>
    <t>LVL H1.2 HYJOIST 200X45MM 10.2M</t>
  </si>
  <si>
    <t>LVL H1.2 HYJOIST 200X45MM 10.8M</t>
  </si>
  <si>
    <t>LVL H1.2 HYJOIST 200X45MM 11.4M</t>
  </si>
  <si>
    <t>LVL H1.2 HYJOIST 200X45MM 12.0M</t>
  </si>
  <si>
    <t>LVL H1.2 HYJOIST 200X45MM 12.6M</t>
  </si>
  <si>
    <t>LVL H1.2 HYJOIST 200X45MM 13.2M</t>
  </si>
  <si>
    <t>LVL H1.2 HYJOIST 200X45MM 2.4M</t>
  </si>
  <si>
    <t>LVL H1.2 HYJOIST 200X45MM 3.0M</t>
  </si>
  <si>
    <t>LVL H1.2 HYJOIST 200X45MM 3.6M</t>
  </si>
  <si>
    <t>LVL H1.2 HYJOIST 200X45MM 4.2M</t>
  </si>
  <si>
    <t>LVL H1.2 HYJOIST 200X45MM 4.8M</t>
  </si>
  <si>
    <t>LVL H1.2 HYJOIST 200X45MM 5.4M</t>
  </si>
  <si>
    <t>LVL H1.2 HYJOIST 200X45MM 6.0M</t>
  </si>
  <si>
    <t>LVL H1.2 HYJOIST 200X45MM 6.6M</t>
  </si>
  <si>
    <t>LVL H1.2 HYJOIST 200X45MM 7.2M</t>
  </si>
  <si>
    <t>LVL H1.2 HYJOIST 200X45MM 7.8M</t>
  </si>
  <si>
    <t>LVL H1.2 HYJOIST 200X45MM 8.4M</t>
  </si>
  <si>
    <t>LVL H1.2 HYJOIST 200X45MM 9.0M</t>
  </si>
  <si>
    <t>LVL H1.2 HYJOIST 200X45MM 9.6M</t>
  </si>
  <si>
    <t>LVL H1.2 HYJOIST 240X63X36MM PER MTR  *EMS*</t>
  </si>
  <si>
    <t>LVL H1.2 HYJOIST 240X90X36MM PER MTR  *EMS*</t>
  </si>
  <si>
    <t>LVL H1.2 HYJOIST 240X63MM 10.2M</t>
  </si>
  <si>
    <t>LVL H1.2 HYJOIST 240X63MM 10.8M</t>
  </si>
  <si>
    <t>LVL H1.2 HYJOIST 240X63MM 11.4M</t>
  </si>
  <si>
    <t>LVL H1.2 HYJOIST 240X63MM 12.0M</t>
  </si>
  <si>
    <t>LVL H1.2 HYJOIST 240X63MM 12.6M</t>
  </si>
  <si>
    <t>LVL H1.2 HYJOIST 240X63MM 13.2M</t>
  </si>
  <si>
    <t>LVL H1.2 HYJOIST 240X63MM 2.4M</t>
  </si>
  <si>
    <t>LVL H1.2 HYJOIST 240X63MM 3.0M</t>
  </si>
  <si>
    <t>LVL H1.2 HYJOIST 240X63MM 3.6M</t>
  </si>
  <si>
    <t>LVL H1.2 HYJOIST 240X63MM 4.2M</t>
  </si>
  <si>
    <t>LVL H1.2 HYJOIST 240X63MM 4.8M</t>
  </si>
  <si>
    <t>LVL H1.2 HYJOIST 240X63MM 5.4M</t>
  </si>
  <si>
    <t>LVL H1.2 HYJOIST 240X63MM 6.0M</t>
  </si>
  <si>
    <t>LVL H1.2 HYJOIST 240X63MM 6.6M</t>
  </si>
  <si>
    <t>LVL H1.2 HYJOIST 240X63MM 7.2M</t>
  </si>
  <si>
    <t>LVL H1.2 HYJOIST 240X63MM 7.8M</t>
  </si>
  <si>
    <t>LVL H1.2 HYJOIST 240X63MM 8.4M</t>
  </si>
  <si>
    <t>LVL H1.2 HYJOIST 240X63MM 9.0M</t>
  </si>
  <si>
    <t>LVL H1.2 HYJOIST 240X63MM 9.6M</t>
  </si>
  <si>
    <t>LVL H1.2 HYJOIST 240X90MM 10.2M</t>
  </si>
  <si>
    <t>LVL H1.2 HYJOIST 240X90MM 10.8M</t>
  </si>
  <si>
    <t>LVL H1.2 HYJOIST 240X90MM 11.4M</t>
  </si>
  <si>
    <t>LVL H1.2 HYJOIST 240X90MM 12.0M</t>
  </si>
  <si>
    <t>LVL H1.2 HYJOIST 240X90MM 12.6M</t>
  </si>
  <si>
    <t>LVL H1.2 HYJOIST 240X90MM 13.2M</t>
  </si>
  <si>
    <t>LVL H1.2 HYJOIST 240X90MM 2.4M</t>
  </si>
  <si>
    <t>LVL H1.2 HYJOIST 240X90MM 3.0M</t>
  </si>
  <si>
    <t>LVL H1.2 HYJOIST 240X90MM 3.6M</t>
  </si>
  <si>
    <t>LVL H1.2 HYJOIST 240X90MM 4.2M</t>
  </si>
  <si>
    <t>LVL H1.2 HYJOIST 240X90MM 4.8M</t>
  </si>
  <si>
    <t>LVL H1.2 HYJOIST 240X90MM 5.4M</t>
  </si>
  <si>
    <t>LVL H1.2 HYJOIST 240X90MM 6.0M</t>
  </si>
  <si>
    <t>LVL H1.2 HYJOIST 240X90MM 6.6M</t>
  </si>
  <si>
    <t>LVL H1.2 HYJOIST 240X90MM 7.2M</t>
  </si>
  <si>
    <t>LVL H1.2 HYJOIST 240X90MM 7.8M</t>
  </si>
  <si>
    <t>LVL H1.2 HYJOIST 240X90MM 8.4M</t>
  </si>
  <si>
    <t>LVL H1.2 HYJOIST 240X90MM 9.0M</t>
  </si>
  <si>
    <t>LVL H1.2 HYJOIST 300X63X36MM PER MTR  *EMS*</t>
  </si>
  <si>
    <t>LVL H1.2 HYJOIST 300X90X36MM PER MTR  *EMS*</t>
  </si>
  <si>
    <t>LVL H1.2 HYJOIST 300X63MM 10.2M</t>
  </si>
  <si>
    <t>LVL H1.2 HYJOIST 300X63MM 10.8M</t>
  </si>
  <si>
    <t>LVL H1.2 HYJOIST 300X63MM 11.4M</t>
  </si>
  <si>
    <t>LVL H1.2 HYJOIST 300X63MM 12.0M</t>
  </si>
  <si>
    <t>LVL H1.2 HYJOIST 300X63MM 12.6M</t>
  </si>
  <si>
    <t>LVL H1.2 HYJOIST 300X63MM 13.2M</t>
  </si>
  <si>
    <t>LVL H1.2 HYJOIST 300X63MM 2.4M</t>
  </si>
  <si>
    <t>LVL H1.2 HYJOIST 300X63MM 3.0M</t>
  </si>
  <si>
    <t>LVL H1.2 HYJOIST 300X63MM 3.6M</t>
  </si>
  <si>
    <t>LVL H1.2 HYJOIST 300X63MM 4.2M</t>
  </si>
  <si>
    <t>LVL H1.2 HYJOIST 300X63MM 4.8M</t>
  </si>
  <si>
    <t>LVL H1.2 HYJOIST 300X63MM 5.4M</t>
  </si>
  <si>
    <t>LVL H1.2 HYJOIST 300X63MM 6.0M</t>
  </si>
  <si>
    <t>LVL H1.2 HYJOIST 300X63MM 6.6M</t>
  </si>
  <si>
    <t>LVL H1.2 HYJOIST 300X63MM 7.2M</t>
  </si>
  <si>
    <t>LVL H1.2 HYJOIST 300X63MM 7.8M</t>
  </si>
  <si>
    <t>LVL H1.2 HYJOIST 300X63MM 8.4M</t>
  </si>
  <si>
    <t>LVL H1.2 HYJOIST 300X63MM 9.0M</t>
  </si>
  <si>
    <t>LVL H1.2 HYJOIST 300X63MM 9.6M</t>
  </si>
  <si>
    <t>LVL H1.2 HYJOIST 300X90MM 10.2M</t>
  </si>
  <si>
    <t>LVL H1.2 HYJOIST 300X90MM 10.8M</t>
  </si>
  <si>
    <t>LVL H1.2 HYJOIST 300X90MM 11.4M</t>
  </si>
  <si>
    <t>LVL H1.2 HYJOIST 300X90MM 12.0M</t>
  </si>
  <si>
    <t>LVL H1.2 HYJOIST 300X90MM 12.6M</t>
  </si>
  <si>
    <t>LVL H1.2 HYJOIST 300X90MM 13.2M</t>
  </si>
  <si>
    <t>LVL H1.2 HYJOIST 300X90MM 2.4M</t>
  </si>
  <si>
    <t>LVL H1.2 HYJOIST 300X90MM 3.0M</t>
  </si>
  <si>
    <t>LVL H1.2 HYJOIST 300X90MM 3.6M</t>
  </si>
  <si>
    <t>LVL H1.2 HYJOIST 300X90MM 4.2M</t>
  </si>
  <si>
    <t>LVL H1.2 HYJOIST 300X90MM 4.8M</t>
  </si>
  <si>
    <t>LVL H1.2 HYJOIST 300X90MM 5.4M</t>
  </si>
  <si>
    <t>LVL H1.2 HYJOIST 300X90MM 6.0M</t>
  </si>
  <si>
    <t>LVL H1.2 HYJOIST 300X90MM 6.6M</t>
  </si>
  <si>
    <t>LVL H1.2 HYJOIST 300X90MM 7.2M</t>
  </si>
  <si>
    <t>LVL H1.2 HYJOIST 300X90MM 7.8M</t>
  </si>
  <si>
    <t>LVL H1.2 HYJOIST 300X90MM 8.4M</t>
  </si>
  <si>
    <t>LVL H1.2 HYJOIST 300X90MM 9.0M</t>
  </si>
  <si>
    <t>LVL H1.2 HYJOIST 300X90MM 9.6M</t>
  </si>
  <si>
    <t>LVL H1.2 HYJOIST 360X63X36MM PER MTR  *EMS*</t>
  </si>
  <si>
    <t>LVL H1.2 HYJOIST 360X90X36MM PER MTR  *EMS*</t>
  </si>
  <si>
    <t>LVL H1.2 HYJOIST 360X63MM 10.2M</t>
  </si>
  <si>
    <t>LVL H1.2 HYJOIST 360X63MM 10.8M</t>
  </si>
  <si>
    <t>LVL H1.2 HYJOIST 360X63MM 11.4M</t>
  </si>
  <si>
    <t>LVL H1.2 HYJOIST 360X63MM 12.0M</t>
  </si>
  <si>
    <t>LVL H1.2 HYJOIST 360X63MM 12.6M</t>
  </si>
  <si>
    <t>LVL H1.2 HYJOIST 360X63MM 13.2M</t>
  </si>
  <si>
    <t>LVL H1.2 HYJOIST 360X63MM 2.4M</t>
  </si>
  <si>
    <t>LVL H1.2 HYJOIST 360X63MM 3.0M</t>
  </si>
  <si>
    <t>LVL H1.2 HYJOIST 360X63MM 3.6M</t>
  </si>
  <si>
    <t>LVL H1.2 HYJOIST 360X63MM 4.2M</t>
  </si>
  <si>
    <t>LVL H1.2 HYJOIST 360X63MM 4.8M</t>
  </si>
  <si>
    <t>LVL H1.2 HYJOIST 360X63MM 5.4M</t>
  </si>
  <si>
    <t>LVL H1.2 HYJOIST 360X63MM 6.0M</t>
  </si>
  <si>
    <t>LVL H1.2 HYJOIST 360X63MM 6.6M</t>
  </si>
  <si>
    <t>LVL H1.2 HYJOIST 360X63MM 7.2M</t>
  </si>
  <si>
    <t>LVL H1.2 HYJOIST 360X63MM 7.8M</t>
  </si>
  <si>
    <t>LVL H1.2 HYJOIST 360X63MM 8.4M</t>
  </si>
  <si>
    <t>LVL H1.2 HYJOIST 360X63MM 9.0M</t>
  </si>
  <si>
    <t>LVL H1.2 HYJOIST 360X63MM 9.6M</t>
  </si>
  <si>
    <t>LVL H1.2 HYJOIST 360X90MM 10.2M</t>
  </si>
  <si>
    <t>LVL H1.2 HYJOIST 360X90MM 10.8M</t>
  </si>
  <si>
    <t>LVL H1.2 HYJOIST 360X90MM 11.4M</t>
  </si>
  <si>
    <t>LVL H1.2 HYJOIST 360X90MM 12.0M</t>
  </si>
  <si>
    <t>LVL H1.2 HYJOIST 360X90MM 12.6M</t>
  </si>
  <si>
    <t>LVL H1.2 HYJOIST 360X90MM 13.2M</t>
  </si>
  <si>
    <t>LVL H1.2 HYJOIST 360X90MM 2.4M</t>
  </si>
  <si>
    <t>LVL H1.2 HYJOIST 360X90MM 3.0M</t>
  </si>
  <si>
    <t>LVL H1.2 HYJOIST 360X90MM 3.6M</t>
  </si>
  <si>
    <t>LVL H1.2 HYJOIST 360X90MM 4.2M</t>
  </si>
  <si>
    <t>LVL H1.2 HYJOIST 360X90MM 4.8M</t>
  </si>
  <si>
    <t>LVL H1.2 HYJOIST 360X90MM 5.4M</t>
  </si>
  <si>
    <t>LVL H1.2 HYJOIST 360X90MM 6.0M</t>
  </si>
  <si>
    <t>LVL H1.2 HYJOIST 360X90MM 6.6M</t>
  </si>
  <si>
    <t>LVL H1.2 HYJOIST 360X90MM 7.2M</t>
  </si>
  <si>
    <t>LVL H1.2 HYJOIST 360X90MM 7.8M</t>
  </si>
  <si>
    <t>LVL H1.2 HYJOIST 360X90MM 8.4M</t>
  </si>
  <si>
    <t>LVL H1.2 HYJOIST 360X90MM 9.0M</t>
  </si>
  <si>
    <t>LVL H1.2 HYJOIST 360X90MM 9.6M</t>
  </si>
  <si>
    <t>LVL H1.2 HYJOIST 400X90X36MM PER MTR  *EMS*</t>
  </si>
  <si>
    <t>LVL H1.2 HYJOIST 400X90MM 10.2M</t>
  </si>
  <si>
    <t>LVL H1.2 HYJOIST 400X90MM 10.8M</t>
  </si>
  <si>
    <t>LVL H1.2 HYJOIST 400X90MM 11.4M</t>
  </si>
  <si>
    <t>LVL H1.2 HYJOIST 400X90MM 12.0M</t>
  </si>
  <si>
    <t>LVL H1.2 HYJOIST 400X90MM 12.6M</t>
  </si>
  <si>
    <t>LVL H1.2 HYJOIST 400X90MM 13.2M</t>
  </si>
  <si>
    <t>LVL H1.2 HYJOIST 400X90MM 2.4M</t>
  </si>
  <si>
    <t>LVL H1.2 HYJOIST 400X90MM 3.0M</t>
  </si>
  <si>
    <t>LVL H1.2 HYJOIST 400X90MM 3.6M</t>
  </si>
  <si>
    <t>LVL H1.2 HYJOIST 400X90MM 4.2M</t>
  </si>
  <si>
    <t>LVL H1.2 HYJOIST 400X90MM 4.8M</t>
  </si>
  <si>
    <t>LVL H1.2 HYJOIST 400X90MM 5.4M</t>
  </si>
  <si>
    <t>LVL H1.2 HYJOIST 400X90MM 6.0M</t>
  </si>
  <si>
    <t>LVL H1.2 HYJOIST 400X90MM 6.6M</t>
  </si>
  <si>
    <t>LVL H1.2 HYJOIST 400X90MM 7.2M</t>
  </si>
  <si>
    <t>LVL H1.2 HYJOIST 400X90MM 7.8M</t>
  </si>
  <si>
    <t>LVL H1.2 HYJOIST 400X90MM 8.4M</t>
  </si>
  <si>
    <t>LVL H1.2 HYJOIST 400X90MM 9.0M</t>
  </si>
  <si>
    <t>LVL H1.2 HYJOIST 400X90MM 9.6M</t>
  </si>
  <si>
    <t>LVL HYONE H1.2 240X90MM 16.0 GPa PER MTR  *EMS*</t>
  </si>
  <si>
    <t>LVL HYONE H1.2 240X90MM 16.0 GPa 4.8M</t>
  </si>
  <si>
    <t>LVL HYONE H1.2 240X90MM 16.0 GPa 5.4M</t>
  </si>
  <si>
    <t>LVL HYONE H1.2 240X90MM 16.0 GPa 7.2M</t>
  </si>
  <si>
    <t>LVL HYONE H1.2 300X90MM 16.0 GPa 4.8M</t>
  </si>
  <si>
    <t>LVL HYONE H1.2 300X90MM 16.0 GPa 5.4M</t>
  </si>
  <si>
    <t>LVL HYONE H1.2 300X90MM 16.0 GPa 6.0M</t>
  </si>
  <si>
    <t>LVL HYONE H1.2 300X90MM 16.0 GPa 7.2M</t>
  </si>
  <si>
    <t>LVL HYONE H1.2 360X90MM 16.0 GPa 5.4M</t>
  </si>
  <si>
    <t>LVL HYONE H1.2 360X90MM 16.0 GPa 6.0M</t>
  </si>
  <si>
    <t>LVL HYONE H1.2 360X90MM 16.0 GPa 7.2M</t>
  </si>
  <si>
    <t>LVL HYONE H1.2 400X90MM 16.0 GPa 5.4M</t>
  </si>
  <si>
    <t>LVL HYONE H1.2 400X90MM 16.0 GPa 7.2M</t>
  </si>
  <si>
    <t>LVL H1.2 HYSPAN BEAM 150X45MM 13.2 GPa PER MTR  *EMS*</t>
  </si>
  <si>
    <t>LVL H1.2 HYSPAN BEAM 150X45MM 13.2 GPa 3.6M</t>
  </si>
  <si>
    <t>LVL H1.2 HYSPAN BEAM 150X45MM 13.2 GPa 4.2M</t>
  </si>
  <si>
    <t>LVL H1.2 HYSPAN BEAM 150X45MM 13.2 GPa 4.8M</t>
  </si>
  <si>
    <t>LVL H1.2 HYSPAN BEAM 150X45MM 13.2 GPa 5.4M</t>
  </si>
  <si>
    <t>LVL H1.2 HYSPAN BEAM 150X45MM 13.2 GPa 6.0M</t>
  </si>
  <si>
    <t>LVL H1.2 HYSPAN BEAM 150X45MM 13.2 GPa 7.2M</t>
  </si>
  <si>
    <t>LVL H1.2 HYSPAN BEAM 150X63MM 13.2 GPa PER MTR  *EMS*</t>
  </si>
  <si>
    <t>LVL H1.2 HYSPAN BEAM 150X63MM 13.2 GPa 3.6M</t>
  </si>
  <si>
    <t>LVL H1.2 HYSPAN BEAM 150X63MM 13.2 GPa 4.2M</t>
  </si>
  <si>
    <t>LVL H1.2 HYSPAN BEAM 150X63MM 13.2 GPa 4.8M</t>
  </si>
  <si>
    <t>LVL H1.2 HYSPAN BEAM 150X63MM 13.2 GPa 5.4M</t>
  </si>
  <si>
    <t>LVL H1.2 HYSPAN BEAM 150X63MM 13.2 GPa 6.0M</t>
  </si>
  <si>
    <t>LVL H1.2 HYSPAN BEAM 150X63MM 13.2 GPa 7.2M</t>
  </si>
  <si>
    <t>LVL H1.2 HYSPAN BEAM 150X45MM 13.2 GPa 10.2M</t>
  </si>
  <si>
    <t>LVL H1.2 HYSPAN BEAM 150X45MM 13.2 GPa 10.8M</t>
  </si>
  <si>
    <t>LVL H1.2 HYSPAN BEAM 150X45MM 13.2 GPa 11.4M</t>
  </si>
  <si>
    <t>LVL H1.2 HYSPAN BEAM 150X45MM 13.2 GPa 12.0M</t>
  </si>
  <si>
    <t>TPLVL1HS1545126</t>
  </si>
  <si>
    <t>LVL H1.2 HYSPAN BEAM 150X45MM 13.2 GPa 12.6M</t>
  </si>
  <si>
    <t>LVL H1.2 HYSPAN BEAM 150X45MM 13.2 GPa 13.2M</t>
  </si>
  <si>
    <t>LVL H1.2 HYSPAN BEAM 150X45MM 13.2 GPa 2.4M</t>
  </si>
  <si>
    <t>LVL H1.2 HYSPAN BEAM 150X45MM 13.2 GPa 3.0M</t>
  </si>
  <si>
    <t>LVL H1.2 HYSPAN BEAM 150X45MM 13.2 GPa 6.6M</t>
  </si>
  <si>
    <t>LVL H1.2 HYSPAN BEAM 150X45MM 13.2 GPa 7.8M</t>
  </si>
  <si>
    <t>LVL H1.2 HYSPAN BEAM 150X45MM 13.2 GPa 8.4M</t>
  </si>
  <si>
    <t>LVL H1.2 HYSPAN BEAM 150X45MM 13.2 GPa 9.0M</t>
  </si>
  <si>
    <t>LVL H1.2 HYSPAN BEAM 150X45MM 13.2 GPa 9.6M</t>
  </si>
  <si>
    <t>LVL H1.2 HYSPAN BEAM 150X63MM 13.2 GPa 10.2M</t>
  </si>
  <si>
    <t>LVL H1.2 HYSPAN BEAM 150X63MM 13.2 GPa 10.8M</t>
  </si>
  <si>
    <t>LVL H1.2 HYSPAN BEAM 150X63MM 13.2 GPa 11.4M</t>
  </si>
  <si>
    <t>LVL H1.2 HYSPAN BEAM 150X63MM 13.2 GPa 12.0M</t>
  </si>
  <si>
    <t>TPLVL1HS1563126</t>
  </si>
  <si>
    <t>LVL H1.2 HYSPAN BEAM 150X63MM 13.2 GPa 12.6M</t>
  </si>
  <si>
    <t>LVL H1.2 HYSPAN BEAM 150X63MM 13.2 GPa 13.2M</t>
  </si>
  <si>
    <t>LVL H1.2 HYSPAN BEAM 150X63MM 13.2 GPa 2.4M</t>
  </si>
  <si>
    <t>LVL H1.2 HYSPAN BEAM 150X63MM 13.2 GPa 3.0M</t>
  </si>
  <si>
    <t>LVL H1.2 HYSPAN BEAM 150X63MM 13.2 GPa 6.6M</t>
  </si>
  <si>
    <t>LVL H1.2 HYSPAN BEAM 150X63MM 13.2 GPa 7.8M</t>
  </si>
  <si>
    <t>LVL H1.2 HYSPAN BEAM 150X63MM 13.2 GPa 8.4M</t>
  </si>
  <si>
    <t>LVL H1.2 HYSPAN BEAM 150X63MM 13.2 GPa 9.0M</t>
  </si>
  <si>
    <t>LVL H1.2 HYSPAN BEAM 150X63MM 13.2 GPa 9.6M</t>
  </si>
  <si>
    <t>LVL H1.2 HYSPAN BEAM 170X45MM 13.2 GPa PER MTR  *EMS*</t>
  </si>
  <si>
    <t>LVL H1.2 HYSPAN BEAM 170X45MM 13.2 GPa 3.6M</t>
  </si>
  <si>
    <t>LVL H1.2 HYSPAN BEAM 170X45MM 13.2 GPa 4.2M</t>
  </si>
  <si>
    <t>LVL H1.2 HYSPAN BEAM 170X45MM 13.2 GPa 4.8M</t>
  </si>
  <si>
    <t>LVL H1.2 HYSPAN BEAM 170X45MM 13.2 GPa 5.4M</t>
  </si>
  <si>
    <t>LVL H1.2 HYSPAN BEAM 170X45MM 13.2 GPa 6.0M</t>
  </si>
  <si>
    <t>LVL H1.2 HYSPAN BEAM 170X45MM 13.2 GPa 7.2M</t>
  </si>
  <si>
    <t>LVL H1.2 HYSPAN BEAM 170X45MM 13.2 GPa 10.2M</t>
  </si>
  <si>
    <t>LVL H1.2 HYSPAN BEAM 170X45MM 13.2 GPa 10.8M</t>
  </si>
  <si>
    <t>LVL H1.2 HYSPAN BEAM 170X45MM 13.2 GPa 11.4M</t>
  </si>
  <si>
    <t>LVL H1.2 HYSPAN BEAM 170X45MM 13.2 GPa 12.0M</t>
  </si>
  <si>
    <t>LVL H1.2 HYSPAN BEAM 170X45MM 13.2 GPa 12.6M</t>
  </si>
  <si>
    <t>LVL H1.2 HYSPAN BEAM 170X45MM 13.2 GPa 13.2M</t>
  </si>
  <si>
    <t>LVL H1.2 HYSPAN BEAM 170X45MM 13.2 GPa 2.4M</t>
  </si>
  <si>
    <t>LVL H1.2 HYSPAN BEAM 170X45MM 13.2 GPa 3.0M</t>
  </si>
  <si>
    <t>LVL H1.2 HYSPAN BEAM 170X45MM 13.2 GPa 6.6M</t>
  </si>
  <si>
    <t>LVL H1.2 HYSPAN BEAM 170X45MM 13.2 GPa 7.8M</t>
  </si>
  <si>
    <t>LVL H1.2 HYSPAN BEAM 170X45MM 13.2 GPa 8.4M</t>
  </si>
  <si>
    <t>LVL H1.2 HYSPAN BEAM 170X45MM 13.2 GPa 9.0M</t>
  </si>
  <si>
    <t>LVL H1.2 HYSPAN BEAM 170X45MM 13.2 GPa 9.6M</t>
  </si>
  <si>
    <t>LVL H1.2 HYSPAN BEAM 200X45MM 13.2 GPa PER MTR  *EMS*</t>
  </si>
  <si>
    <t>LVL H1.2 HYSPAN BEAM 200X45MM 13.2 GPa 3.6M</t>
  </si>
  <si>
    <t>LVL H1.2 HYSPAN BEAM 200X45MM 13.2 GPa 4.2M</t>
  </si>
  <si>
    <t>LVL H1.2 HYSPAN BEAM 200X45MM 13.2 GPa 4.8M</t>
  </si>
  <si>
    <t>LVL H1.2 HYSPAN BEAM 200X45MM 13.2 GPa 5.4M</t>
  </si>
  <si>
    <t>LVL H1.2 HYSPAN BEAM 200X45MM 13.2 GPa 6.0M</t>
  </si>
  <si>
    <t>LVL H1.2 HYSPAN BEAM 200X45MM 13.2 GPa 7.2M</t>
  </si>
  <si>
    <t>LVL H1.2 HYSPAN BEAM 200X63MM 13.2 GPa PER MTR  *EMS*</t>
  </si>
  <si>
    <t>LVL H1.2 HYSPAN BEAM 200X63MM 13.2 GPa 3.6M</t>
  </si>
  <si>
    <t>LVL H1.2 HYSPAN BEAM 200X63MM 13.2 GPa 4.2M</t>
  </si>
  <si>
    <t>LVL H1.2 HYSPAN BEAM 200X63MM 13.2 GPa 4.8M</t>
  </si>
  <si>
    <t>LVL H1.2 HYSPAN BEAM 200X63MM 13.2 GPa 5.4M</t>
  </si>
  <si>
    <t>LVL H1.2 HYSPAN BEAM 200X63MM 13.2 GPa 6.0M</t>
  </si>
  <si>
    <t>LVL H1.2 HYSPAN BEAM 200X63MM 13.2 GPa 7.2M</t>
  </si>
  <si>
    <t>LVL H1.2 HYSPAN BEAM 200X45MM 13.2 GPa 10.2M</t>
  </si>
  <si>
    <t>LVL H1.2 HYSPAN BEAM 200X45MM 13.2 GPa 10.8M</t>
  </si>
  <si>
    <t>LVL H1.2 HYSPAN BEAM 200X45MM 13.2 GPa 11.4M</t>
  </si>
  <si>
    <t>LVL H1.2 HYSPAN BEAM 200X45MM 13.2 GPa 12.0M</t>
  </si>
  <si>
    <t>TPLVL1HS2045126</t>
  </si>
  <si>
    <t>LVL H1.2 HYSPAN BEAM 200X45MM 13.2 GPa 12.6M</t>
  </si>
  <si>
    <t>LVL H1.2 HYSPAN BEAM 200X45MM 13.2 GPa 13.2M</t>
  </si>
  <si>
    <t>LVL H1.2 HYSPAN BEAM 200X45MM 13.2 GPa 2.4M</t>
  </si>
  <si>
    <t>LVL H1.2 HYSPAN BEAM 200X45MM 13.2 GPa 3.0M</t>
  </si>
  <si>
    <t>LVL H1.2 HYSPAN BEAM 200X45MM 13.2 GPa 6.6M</t>
  </si>
  <si>
    <t>LVL H1.2 HYSPAN BEAM 200X45MM 13.2 GPa 7.8M</t>
  </si>
  <si>
    <t>LVL H1.2 HYSPAN BEAM 200X45MM 13.2 GPa 8.4M</t>
  </si>
  <si>
    <t>LVL H1.2 HYSPAN BEAM 200X45MM 13.2 GPa 9.0M</t>
  </si>
  <si>
    <t>LVL H1.2 HYSPAN BEAM 200X45MM 13.2 GPa 9.6M</t>
  </si>
  <si>
    <t>LVL H1.2 HYSPAN BEAM 200X63MM 13.2 GPa 10.2M</t>
  </si>
  <si>
    <t>LVL H1.2 HYSPAN BEAM 200X63MM 13.2 GPa 10.8M</t>
  </si>
  <si>
    <t>LVL H1.2 HYSPAN BEAM 200X63MM 13.2 GPa 11.4M</t>
  </si>
  <si>
    <t>LVL H1.2 HYSPAN BEAM 200X63MM 13.2 GPa 12.0M</t>
  </si>
  <si>
    <t>LVL H1.2 HYSPAN BEAM 200X63MM 13.2 GPa 13.2M</t>
  </si>
  <si>
    <t>LVL H1.2 HYSPAN BEAM 200X63MM 13.2 GPa 2.4M</t>
  </si>
  <si>
    <t>LVL H1.2 HYSPAN BEAM 200X63MM 13.2 GPa 3.0M</t>
  </si>
  <si>
    <t>LVL H1.2 HYSPAN BEAM 200X63MM 13.2 GPa 6.6M</t>
  </si>
  <si>
    <t>LVL H1.2 HYSPAN BEAM 200X63MM 13.2 GPa 7.8M</t>
  </si>
  <si>
    <t>LVL H1.2 HYSPAN BEAM 200X63MM 13.2 GPa 8.4M</t>
  </si>
  <si>
    <t>LVL H1.2 HYSPAN BEAM 200X63MM 13.2 GPa 9.0M</t>
  </si>
  <si>
    <t>LVL H1.2 HYSPAN BEAM 200X63MM 13.2 GPa 9.6M</t>
  </si>
  <si>
    <t>LVL H1.2 HYSPAN BEAM 240X45MM 13.2 GPa PER MTR  *EMS*</t>
  </si>
  <si>
    <t>LVL H1.2 HYSPAN BEAM 240X45MM 13.2 GPa 3.6M</t>
  </si>
  <si>
    <t>LVL H1.2 HYSPAN BEAM 240X45MM 13.2 GPa 4.2M</t>
  </si>
  <si>
    <t>LVL H1.2 HYSPAN BEAM 240X45MM 13.2 GPa 6.0M</t>
  </si>
  <si>
    <t>LVL H1.2 HYSPAN BEAM 240X45MM 13.2 GPa 7.2M</t>
  </si>
  <si>
    <t>LVL H1.2 HYSPAN BEAM 240X63MM 13.2 GPa PER MTR  *EMS*</t>
  </si>
  <si>
    <t>LVL H1.2 HYSPAN BEAM 240X63MM 13.2 GPa 3.6M</t>
  </si>
  <si>
    <t>LVL H1.2 HYSPAN BEAM 240X63MM 13.2 GPa 4.2M</t>
  </si>
  <si>
    <t>LVL H1.2 HYSPAN BEAM 240X63MM 13.2 GPa 4.8M</t>
  </si>
  <si>
    <t>LVL H1.2 HYSPAN BEAM 240X63MM 13.2 GPa 5.4M</t>
  </si>
  <si>
    <t>LVL H1.2 HYSPAN BEAM 240X63MM 13.2 GPa 6.0M</t>
  </si>
  <si>
    <t>LVL H1.2 HYSPAN BEAM 240X63MM 13.2 GPa 7.2M</t>
  </si>
  <si>
    <t>LVL H1.2 HYSPAN BEAM 240X45MM 13.2 GPa 10.2M</t>
  </si>
  <si>
    <t>LVL H1.2 HYSPAN BEAM 240X45MM 13.2 GPa 10.8M</t>
  </si>
  <si>
    <t>LVL H1.2 HYSPAN BEAM 240X45MM 13.2 GPa 11.4M</t>
  </si>
  <si>
    <t>LVL H1.2 HYSPAN BEAM 240X45MM 13.2 GPa 12.0M</t>
  </si>
  <si>
    <t>TPLVL1HS2445126</t>
  </si>
  <si>
    <t>LVL H1.2 HYSPAN BEAM 240X45MM 13.2 GPa 12.6M</t>
  </si>
  <si>
    <t>LVL H1.2 HYSPAN BEAM 240X45MM 13.2 GPa 13.2M</t>
  </si>
  <si>
    <t>LVL H1.2 HYSPAN BEAM 240X45MM 13.2 GPa 2.4M</t>
  </si>
  <si>
    <t>LVL H1.2 HYSPAN BEAM 240X45MM 13.2 GPa 3.0M</t>
  </si>
  <si>
    <t>LVL H1.2 HYSPAN BEAM 240X45MM 13.2 GPa 6.6M</t>
  </si>
  <si>
    <t>LVL H1.2 HYSPAN BEAM 240X45MM 13.2 GPa 7.8M</t>
  </si>
  <si>
    <t>LVL H1.2 HYSPAN BEAM 240X45MM 13.2 GPa 8.4M</t>
  </si>
  <si>
    <t>LVL H1.2 HYSPAN BEAM 240X45MM 13.2 GPa 9.0M</t>
  </si>
  <si>
    <t>LVL H1.2 HYSPAN BEAM 240X45MM 13.2 GPa 9.6M</t>
  </si>
  <si>
    <t>LVL H1.2 HYSPAN BEAM 240X63MM 13.2 GPa 10.2M</t>
  </si>
  <si>
    <t>LVL H1.2 HYSPAN BEAM 240X63MM 13.2 GPa 10.8M</t>
  </si>
  <si>
    <t>LVL H1.2 HYSPAN BEAM 240X63MM 13.2 GPa 11.4M</t>
  </si>
  <si>
    <t>LVL H1.2 HYSPAN BEAM 240X63MM 13.2 GPa 12.0M</t>
  </si>
  <si>
    <t>TPLVL1HS2463126</t>
  </si>
  <si>
    <t>LVL H1.2 HYSPAN BEAM 240X63MM 13.2 GPa 12.6M</t>
  </si>
  <si>
    <t>LVL H1.2 HYSPAN BEAM 240X63MM 13.2 GPa 13.2M</t>
  </si>
  <si>
    <t>LVL H1.2 HYSPAN BEAM 240X63MM 13.2 GPa 2.4M</t>
  </si>
  <si>
    <t>LVL H1.2 HYSPAN BEAM 240X63MM 13.2 GPa 3.0M</t>
  </si>
  <si>
    <t>LVL H1.2 HYSPAN BEAM 240X63MM 13.2 GPa 6.6M</t>
  </si>
  <si>
    <t>LVL H1.2 HYSPAN BEAM 240X63MM 13.2 GPa 7.8M</t>
  </si>
  <si>
    <t>LVL H1.2 HYSPAN BEAM 240X63MM 13.2 GPa 8.4M</t>
  </si>
  <si>
    <t>LVL H1.2 HYSPAN BEAM 240X63MM 13.2 GPa 9.0M</t>
  </si>
  <si>
    <t>LVL H1.2 HYSPAN BEAM 240X63MM 13.2 GPa 9.6M</t>
  </si>
  <si>
    <t>LVL H1.2 HYSPAN BEAM 300X45MM 13.2 GPa PER MTR  *EMS*</t>
  </si>
  <si>
    <t>LVL H1.2 HYSPAN BEAM 300X45MM 13.2 GPa 3.6M</t>
  </si>
  <si>
    <t>LVL H1.2 HYSPAN BEAM 300X45MM 13.2 GPa 4.2M</t>
  </si>
  <si>
    <t>LVL H1.2 HYSPAN BEAM 300X45MM 13.2 GPa 4.8M</t>
  </si>
  <si>
    <t>LVL H1.2 HYSPAN BEAM 300X45MM 13.2 GPa 5.4M</t>
  </si>
  <si>
    <t>LVL H1.2 HYSPAN BEAM 300X45MM 13.2 GPa 6.0M</t>
  </si>
  <si>
    <t>LVL H1.2 HYSPAN BEAM 300X45MM 13.2 GPa 7.2M</t>
  </si>
  <si>
    <t>LVL H1.2 HYSPAN BEAM 300X63MM 13.2 GPa PER MTR  *EMS*</t>
  </si>
  <si>
    <t>LVL H1.2 HYSPAN BEAM 300X63MM 13.2 GPa 3.6M</t>
  </si>
  <si>
    <t>LVL H1.2 HYSPAN BEAM 300X63MM 13.2 GPa 4.2M</t>
  </si>
  <si>
    <t>LVL H1.2 HYSPAN BEAM 300X63MM 13.2 GPa 4.8M</t>
  </si>
  <si>
    <t>LVL H1.2 HYSPAN BEAM 300X63MM 13.2 GPa 5.4M</t>
  </si>
  <si>
    <t>LVL H1.2 HYSPAN BEAM 300X63MM 13.2 GPa 6.0M</t>
  </si>
  <si>
    <t>LVL H1.2 HYSPAN BEAM 300X63MM 13.2 GPa 7.2M</t>
  </si>
  <si>
    <t>LVL H1.2 HYSPAN BEAM 300X45MM 13.2 GPa 10.8M</t>
  </si>
  <si>
    <t>LVL H1.2 HYSPAN BEAM 300X45MM 13.2 GPa 11.4M</t>
  </si>
  <si>
    <t>LVL H1.2 HYSPAN BEAM 300X45MM 13.2 GPa 12.0M</t>
  </si>
  <si>
    <t>LVL H1.2 HYSPAN BEAM 300X45MM 13.2 GPa 12.6M</t>
  </si>
  <si>
    <t>LVL H1.2 HYSPAN BEAM 300X45MM 13.2 GPa 13.2M</t>
  </si>
  <si>
    <t>LVL H1.2 HYSPAN BEAM 300X45MM 13.2 GPa 2.4M</t>
  </si>
  <si>
    <t>LVL H1.2 HYSPAN BEAM 300X45MM 13.2 GPa 3.0M</t>
  </si>
  <si>
    <t>LVL H1.2 HYSPAN BEAM 300X45MM 13.2 GPa 6.6M</t>
  </si>
  <si>
    <t>LVL H1.2 HYSPAN BEAM 300X45MM 13.2 GPa 7.8M</t>
  </si>
  <si>
    <t>LVL H1.2 HYSPAN BEAM 300X45MM 13.2 GPa 8.4M</t>
  </si>
  <si>
    <t>LVL H1.2 HYSPAN BEAM 300X45MM 13.2 GPa 9.0M</t>
  </si>
  <si>
    <t>LVL H1.2 HYSPAN BEAM 300X45MM 13.2 GPa 9.6M</t>
  </si>
  <si>
    <t>LVL H1.2 HYSPAN BEAM 300X63MM 13.2 GPa 10.2M</t>
  </si>
  <si>
    <t>LVL H1.2 HYSPAN BEAM 300X63MM 13.2 GPa 10.8M</t>
  </si>
  <si>
    <t>LVL H1.2 HYSPAN BEAM 300X63MM 13.2 GPa 11.4M</t>
  </si>
  <si>
    <t>LVL H1.2 HYSPAN BEAM 300X63MM 13.2 GPa 12.0M</t>
  </si>
  <si>
    <t>TPLVL1HS3063126</t>
  </si>
  <si>
    <t>LVL H1.2 HYSPAN BEAM 300X63MM 13.2 GPa 12.6M</t>
  </si>
  <si>
    <t>LVL H1.2 HYSPAN BEAM 300X63MM 13.2 GPa 13.2M</t>
  </si>
  <si>
    <t>LVL H1.2 HYSPAN BEAM 300X63MM 13.2 GPa 2.4M</t>
  </si>
  <si>
    <t>LVL H1.2 HYSPAN BEAM 300X63MM 13.2 GPa 3.0M</t>
  </si>
  <si>
    <t>LVL H1.2 HYSPAN BEAM 300X63MM 13.2 GPa 6.6M</t>
  </si>
  <si>
    <t>LVL H1.2 HYSPAN BEAM 300X63MM 13.2 GPa 7.8M</t>
  </si>
  <si>
    <t>LVL H1.2 HYSPAN BEAM 300X63MM 13.2 GPa 8.4M</t>
  </si>
  <si>
    <t>LVL H1.2 HYSPAN BEAM 300X63MM 13.2 GPa 9.0M</t>
  </si>
  <si>
    <t>LVL H1.2 HYSPAN BEAM 300X63MM 13.2 GPa 9.6M</t>
  </si>
  <si>
    <t>LVL H1.2 HYSPAN BEAM 360X45MM 13.2 GPa PER MTR  *EMS*</t>
  </si>
  <si>
    <t>LVL H1.2 HYSPAN BEAM 360X45MM 13.2 GPa 3.6M</t>
  </si>
  <si>
    <t>LVL H1.2 HYSPAN BEAM 360X45MM 13.2 GPa 4.2M</t>
  </si>
  <si>
    <t>LVL H1.2 HYSPAN BEAM 360X45MM 13.2 GPa 4.8M</t>
  </si>
  <si>
    <t>LVL H1.2 HYSPAN BEAM 360X45MM 13.2 GPa 5.4M</t>
  </si>
  <si>
    <t>LVL H1.2 HYSPAN BEAM 360X45MM 13.2 GPa 6.0M</t>
  </si>
  <si>
    <t>LVL H1.2 HYSPAN BEAM 360X45MM 13.2 GPa 7.2M</t>
  </si>
  <si>
    <t>LVL H1.2 HYSPAN BEAM 360X63MM 13.2 GPa PER MTR  *EMS*</t>
  </si>
  <si>
    <t>LVL H1.2 HYSPAN BEAM 360X63MM 13.2 GPa 3.6M</t>
  </si>
  <si>
    <t>LVL H1.2 HYSPAN BEAM 360X63MM 13.2 GPa 4.2M</t>
  </si>
  <si>
    <t>LVL H1.2 HYSPAN BEAM 360X63MM 13.2 GPa 4.8M</t>
  </si>
  <si>
    <t>LVL H1.2 HYSPAN BEAM 360X63MM 13.2 GPa 5.4M</t>
  </si>
  <si>
    <t>LVL H1.2 HYSPAN BEAM 360X63MM 13.2 GPa 6.0M</t>
  </si>
  <si>
    <t>LVL H1.2 HYSPAN BEAM 360X63MM 13.2 GPa 7.2M</t>
  </si>
  <si>
    <t>LVL H1.2 HYSPAN BEAM 360X45MM 13.2 GPa 10.2M</t>
  </si>
  <si>
    <t>LVL H1.2 HYSPAN BEAM 360X45MM 13.2 GPa 10.8M</t>
  </si>
  <si>
    <t>LVL H1.2 HYSPAN BEAM 360X45MM 13.2 GPa 11.4M</t>
  </si>
  <si>
    <t>LVL H1.2 HYSPAN BEAM 360X45MM 13.2 GPa 12.0M</t>
  </si>
  <si>
    <t>TPLVL1HS3645126</t>
  </si>
  <si>
    <t>LVL H1.2 HYSPAN BEAM 360X45MM 13.2 GPa 12.6M</t>
  </si>
  <si>
    <t>LVL H1.2 HYSPAN BEAM 360X45MM 13.2 GPa 13.2M</t>
  </si>
  <si>
    <t>LVL H1.2 HYSPAN BEAM 360X45MM 13.2 GPa 2.4M</t>
  </si>
  <si>
    <t>LVL H1.2 HYSPAN BEAM 360X45MM 13.2 GPa 3.0M</t>
  </si>
  <si>
    <t>LVL H1.2 HYSPAN BEAM 360X45MM 13.2 GPa 6.6M</t>
  </si>
  <si>
    <t>LVL H1.2 HYSPAN BEAM 360X45MM 13.2 GPa 7.8M</t>
  </si>
  <si>
    <t>LVL H1.2 HYSPAN BEAM 360X45MM 13.2 GPa 8.4M</t>
  </si>
  <si>
    <t>LVL H1.2 HYSPAN BEAM 360X45MM 13.2 GPa 9.0M</t>
  </si>
  <si>
    <t>LVL H1.2 HYSPAN BEAM 360X45MM 13.2 GPa 9.6M</t>
  </si>
  <si>
    <t>LVL H1.2 HYSPAN BEAM 360X63MM 13.2 GPa 10.2M</t>
  </si>
  <si>
    <t>LVL H1.2 HYSPAN BEAM 360X63MM 13.2 GPa 10.8M</t>
  </si>
  <si>
    <t>LVL H1.2 HYSPAN BEAM 360X63MM 13.2 GPa 11.4M</t>
  </si>
  <si>
    <t>LVL H1.2 HYSPAN BEAM 360X63MM 13.2 GPa 12.0M</t>
  </si>
  <si>
    <t>TPLVL1HS3663126</t>
  </si>
  <si>
    <t>LVL H1.2 HYSPAN BEAM 360X63MM 13.2 GPa 12.6M</t>
  </si>
  <si>
    <t>LVL H1.2 HYSPAN BEAM 360X63MM 13.2 GPa 13.2M</t>
  </si>
  <si>
    <t>LVL H1.2 HYSPAN BEAM 360X63MM 13.2 GPa 2.4M</t>
  </si>
  <si>
    <t>LVL H1.2 HYSPAN BEAM 360X63MM 13.2 GPa 3.0M</t>
  </si>
  <si>
    <t>LVL H1.2 HYSPAN BEAM 360X63MM 13.2 GPa 6.6M</t>
  </si>
  <si>
    <t>LVL H1.2 HYSPAN BEAM 360X63MM 13.2 GPa 7.8M</t>
  </si>
  <si>
    <t>LVL H1.2 HYSPAN BEAM 360X63MM 13.2 GPa 8.4M</t>
  </si>
  <si>
    <t>LVL H1.2 HYSPAN BEAM 360X63MM 13.2 GPa 9.0M</t>
  </si>
  <si>
    <t>LVL H1.2 HYSPAN BEAM 360X63MM 13.2 GPa 9.6M</t>
  </si>
  <si>
    <t>LVL H1.2 HYSPAN BEAM 400X45MM 13.2 GPa PER MTR  *EMS*</t>
  </si>
  <si>
    <t>LVL H1.2 HYSPAN BEAM 400X45MM 13.2 GPa 3.6M</t>
  </si>
  <si>
    <t>LVL H1.2 HYSPAN BEAM 400X45MM 13.2 GPa 4.2M</t>
  </si>
  <si>
    <t>LVL H1.2 HYSPAN BEAM 400X45MM 13.2 GPa 4.8M</t>
  </si>
  <si>
    <t>LVL H1.2 HYSPAN BEAM 400X45MM 13.2 GPa 5.4M</t>
  </si>
  <si>
    <t>LVL H1.2 HYSPAN BEAM 400X45MM 13.2 GPa 6.0M</t>
  </si>
  <si>
    <t>LVL H1.2 HYSPAN BEAM 400X45MM 13.2 GPa 7.2M</t>
  </si>
  <si>
    <t>LVL H1.2 HYSPAN BEAM 400X63MM 13.2 GPa PER MTR  *EMS*</t>
  </si>
  <si>
    <t>LVL H1.2 HYSPAN BEAM 400X63MM 13.2 GPa 3.6M</t>
  </si>
  <si>
    <t>LVL H1.2 HYSPAN BEAM 400X63MM 13.2 GPa 4.2M</t>
  </si>
  <si>
    <t>LVL H1.2 HYSPAN BEAM 400X63MM 13.2 GPa 4.8M</t>
  </si>
  <si>
    <t>LVL H1.2 HYSPAN BEAM 400X63MM 13.2 GPa 5.4M</t>
  </si>
  <si>
    <t>LVL H1.2 HYSPAN BEAM 400X63MM 13.2 GPa 6.0M</t>
  </si>
  <si>
    <t>LVL H1.2 HYSPAN BEAM 400X63MM 13.2 GPa 7.2M</t>
  </si>
  <si>
    <t>LVL H1.2 HYSPAN BEAM 400X45MM 13.2 GPa 10.2M</t>
  </si>
  <si>
    <t>LVL H1.2 HYSPAN BEAM 400X45MM 13.2 GPa 10.8M</t>
  </si>
  <si>
    <t>LVL H1.2 HYSPAN BEAM 400X45MM 13.2 GPa 11.4M</t>
  </si>
  <si>
    <t>LVL H1.2 HYSPAN BEAM 400X45MM 13.2 GPa 12.0M</t>
  </si>
  <si>
    <t>TPLVL1HS4045126</t>
  </si>
  <si>
    <t>LVL H1.2 HYSPAN BEAM 400X45MM 13.2 GPa 12.6M</t>
  </si>
  <si>
    <t>LVL H1.2 HYSPAN BEAM 400X45MM 13.2 GPa 13.2M</t>
  </si>
  <si>
    <t>LVL H1.2 HYSPAN BEAM 400X45MM 13.2 GPa 2.4M</t>
  </si>
  <si>
    <t>LVL H1.2 HYSPAN BEAM 400X45MM 13.2 GPa 3.0M</t>
  </si>
  <si>
    <t>LVL H1.2 HYSPAN BEAM 400X45MM 13.2 GPa 6.6M</t>
  </si>
  <si>
    <t>LVL H1.2 HYSPAN BEAM 400X45MM 13.2 GPa 7.8M</t>
  </si>
  <si>
    <t>LVL H1.2 HYSPAN BEAM 400X45MM 13.2 GPa 8.4M</t>
  </si>
  <si>
    <t>LVL H1.2 HYSPAN BEAM 400X45MM 13.2 GPa 9.0M</t>
  </si>
  <si>
    <t>LVL H1.2 HYSPAN BEAM 400X45MM 13.2 GPa 9.6M</t>
  </si>
  <si>
    <t>LVL H1.2 HYSPAN BEAM 400X63MM 13.2 GPa 10.2M</t>
  </si>
  <si>
    <t>LVL H1.2 HYSPAN BEAM 400X63MM 13.2 GPa 10.8M</t>
  </si>
  <si>
    <t>LVL H1.2 HYSPAN BEAM 400X63MM 13.2 GPa 11.4M</t>
  </si>
  <si>
    <t>LVL H1.2 HYSPAN BEAM 400X63MM 13.2 GPa 12.0M</t>
  </si>
  <si>
    <t>TPLVL1HS4063126</t>
  </si>
  <si>
    <t>LVL H1.2 HYSPAN BEAM 400X63MM 13.2 GPa 12.6M</t>
  </si>
  <si>
    <t>LVL H1.2 HYSPAN BEAM 400X63MM 13.2 GPa 13.2M</t>
  </si>
  <si>
    <t>LVL H1.2 HYSPAN BEAM 400X63MM 13.2 GPa 2.4M</t>
  </si>
  <si>
    <t>LVL H1.2 HYSPAN BEAM 400X63MM 13.2 GPa 3.0M</t>
  </si>
  <si>
    <t>LVL H1.2 HYSPAN BEAM 400X63MM 13.2 GPa 6.6M</t>
  </si>
  <si>
    <t>LVL H1.2 HYSPAN BEAM 400X63MM 13.2 GPa 7.8M</t>
  </si>
  <si>
    <t>LVL H1.2 HYSPAN BEAM 400X63MM 13.2 GPa 8.4M</t>
  </si>
  <si>
    <t>LVL H1.2 HYSPAN BEAM 400X63MM 13.2 GPa 9.0M</t>
  </si>
  <si>
    <t>LVL H1.2 HYSPAN BEAM 400X63MM 13.2 GPa 9.6M</t>
  </si>
  <si>
    <t>LVL H1.2 HYSPAN BEAM 450X63MM 13.2 GPa PER MTR  *EMS*</t>
  </si>
  <si>
    <t>LVL H1.2 HYSPAN BEAM 450X63MM 13.2 GPa 3.6M</t>
  </si>
  <si>
    <t>LVL H1.2 HYSPAN BEAM 450X63MM 13.2 GPa 4.2M</t>
  </si>
  <si>
    <t>LVL H1.2 HYSPAN BEAM 450X63MM 13.2 GPa 4.8M</t>
  </si>
  <si>
    <t>LVL H1.2 HYSPAN BEAM 450X63MM 13.2 GPa 5.4M</t>
  </si>
  <si>
    <t>LVL H1.2 HYSPAN BEAM 450X63MM 13.2 GPa 6.0M</t>
  </si>
  <si>
    <t>LVL H1.2 HYSPAN BEAM 450X63MM 13.2 GPa 7.2M</t>
  </si>
  <si>
    <t>LVL H1.2 HYSPAN BEAM 450X63MM 13.2 GPa 10.2M</t>
  </si>
  <si>
    <t>LVL H1.2 HYSPAN BEAM 450X63MM 13.2 GPa 10.8M</t>
  </si>
  <si>
    <t>LVL H1.2 HYSPAN BEAM 450X63MM 13.2 GPa 11.4M</t>
  </si>
  <si>
    <t>LVL H1.2 HYSPAN BEAM 450X63MM 13.2 GPa 12.0M</t>
  </si>
  <si>
    <t>TPLVL1HS4563126</t>
  </si>
  <si>
    <t>LVL H1.2 HYSPAN BEAM 450X63MM 13.2 GPa 12.6M</t>
  </si>
  <si>
    <t>LVL H1.2 HYSPAN BEAM 450X63MM 13.2 GPa 13.2M</t>
  </si>
  <si>
    <t>LVL H1.2 HYSPAN BEAM 450X63MM 13.2 GPa 2.4M</t>
  </si>
  <si>
    <t>LVL H1.2 HYSPAN BEAM 450X63MM 13.2 GPa 3.0M</t>
  </si>
  <si>
    <t>LVL H1.2 HYSPAN BEAM 450X63MM 13.2 GPa 6.6M</t>
  </si>
  <si>
    <t>LVL H1.2 HYSPAN BEAM 450X63MM 13.2 GPa 7.8M</t>
  </si>
  <si>
    <t>LVL H1.2 HYSPAN BEAM 450X63MM 13.2 GPa 8.4M</t>
  </si>
  <si>
    <t>LVL H1.2 HYSPAN BEAM 450X63MM 13.2 GPa 9.0M</t>
  </si>
  <si>
    <t>LVL H1.2 HYSPAN BEAM 450X63MM 13.2 GPa 9.6M</t>
  </si>
  <si>
    <t>LVL H1.2 HYSPAN BEAM 600X63MM 13.2 GPa PER MTR  *EMS*</t>
  </si>
  <si>
    <t>LVL H1.2 HYSPAN BEAM 600X63MM 13.2 GPa 3.6M</t>
  </si>
  <si>
    <t>LVL H1.2 HYSPAN BEAM 600X63MM 13.2 GPa 4.2M</t>
  </si>
  <si>
    <t>LVL H1.2 HYSPAN BEAM 600X63MM 13.2 GPa 4.8M</t>
  </si>
  <si>
    <t>LVL H1.2 HYSPAN BEAM 600X63MM 13.2 GPa 5.4M</t>
  </si>
  <si>
    <t>LVL H1.2 HYSPAN BEAM 600X63MM 13.2 GPa 6.0M</t>
  </si>
  <si>
    <t>LVL H1.2 HYSPAN BEAM 600X63MM 13.2 GPa 7.2M</t>
  </si>
  <si>
    <t>LVL H1.2 HYSPAN BEAM 600X63MM 13.2 GPa 10.2M</t>
  </si>
  <si>
    <t>LVL H1.2 HYSPAN BEAM 600X63MM 13.2 GPa 10.8M</t>
  </si>
  <si>
    <t>LVL H1.2 HYSPAN BEAM 600X63MM 13.2 GPa 11.4M</t>
  </si>
  <si>
    <t>LVL H1.2 HYSPAN BEAM 600X63MM 13.2 GPa 12.0M</t>
  </si>
  <si>
    <t>TPLVL1HS6063126</t>
  </si>
  <si>
    <t>LVL H1.2 HYSPAN BEAM 600X63MM 13.2 GPa 12.6M</t>
  </si>
  <si>
    <t>LVL H1.2 HYSPAN BEAM 600X63MM 13.2 GPa 13.2M</t>
  </si>
  <si>
    <t>LVL H1.2 HYSPAN BEAM 600X63MM 13.2 GPa 2.4M</t>
  </si>
  <si>
    <t>LVL H1.2 HYSPAN BEAM 600X63MM 13.2 GPa 3.0M</t>
  </si>
  <si>
    <t>LVL H1.2 HYSPAN BEAM 600X63MM 13.2 GPa 6.6M</t>
  </si>
  <si>
    <t>LVL H1.2 HYSPAN BEAM 600X63MM 13.2 GPa 7.8M</t>
  </si>
  <si>
    <t>LVL H1.2 HYSPAN BEAM 600X63MM 13.2 GPa 8.4M</t>
  </si>
  <si>
    <t>LVL H1.2 HYSPAN BEAM 600X63MM 13.2 GPa 9.0M</t>
  </si>
  <si>
    <t>LVL H1.2 HYSPAN BEAM 600X63MM 13.2 GPa 9.6M</t>
  </si>
  <si>
    <t>LVL HY90 H1.2 150X90MM 9.5 GPa 7.2M</t>
  </si>
  <si>
    <t>LVL HY90 H1.2 200X90MM 9.5 GPa 4.8M</t>
  </si>
  <si>
    <t>LVL HY90 H1.2 200X90MM 9.5 GPa 5.4M</t>
  </si>
  <si>
    <t>LVL HY90 H1.2 200X90MM 9.5 GPa 6.0M</t>
  </si>
  <si>
    <t>LVL HY90 H1.2 200X90MM 9.5 GPa 7.2M</t>
  </si>
  <si>
    <t>LVL HY90 H1.2 240X90MM 9.5 GPa 4.8M</t>
  </si>
  <si>
    <t>LVL HY90 H1.2 240X90MM 9.5 GPa 5.4M</t>
  </si>
  <si>
    <t>LVL HY90 H1.2 240X90MM 9.5 GPa 6.0M</t>
  </si>
  <si>
    <t>LVL HY90 H1.2 240X90MM 9.5 GPa 7.2M</t>
  </si>
  <si>
    <t>LVL HY90 H1.2 300X90MM 9.5 GPa 4.8M</t>
  </si>
  <si>
    <t>LVL HY90 H1.2 300X90MM 9.5 GPa 5.4M</t>
  </si>
  <si>
    <t>LVL HY90 H1.2 300X90MM 9.5 GPa 6.0M</t>
  </si>
  <si>
    <t>LVL HY90 H1.2 300X90MM 9.5 GPa 7.2M</t>
  </si>
  <si>
    <t>LVL HY90 H1.2 360X90MM 9.5 GPa 5.4M</t>
  </si>
  <si>
    <t>LVL HY90 H1.2 360X90MM 9.5 GPa 6.0M</t>
  </si>
  <si>
    <t>LVL HY90 H1.2 360X90MM 9.5 GPa 7.2M</t>
  </si>
  <si>
    <t>LVL HY90 H1.2 400X90MM 9.5 GPa 4.8M</t>
  </si>
  <si>
    <t>LVL HY90 H1.2 400X90MM 9.5 GPa 5.4M</t>
  </si>
  <si>
    <t>LVL HY90 H1.2 400X90MM 9.5 GPa 7.2M</t>
  </si>
  <si>
    <t>LVL H3.1 HYSPAN BEAM 150X63MM 13.2 GPa PER MTR    *MTO*POA*</t>
  </si>
  <si>
    <t>TPLVL3HS1506336</t>
  </si>
  <si>
    <t>LVL H3.1 HYSPAN BEAM 150X63MM 13.2 GPa 3.6M   *MTO*POA*</t>
  </si>
  <si>
    <t>LVL H3.1 HYSPAN BEAM 150X63MM 13.2 GPa 4.2M   *MTO*POA*</t>
  </si>
  <si>
    <t>TPLVL3HS1506348</t>
  </si>
  <si>
    <t>LVL H3.1 HYSPAN BEAM 150X63MM 13.2 GPa 4.8M   *MTO*POA*</t>
  </si>
  <si>
    <t>TPLVL3HS1506354</t>
  </si>
  <si>
    <t>LVL H3.1 HYSPAN BEAM 150X63MM 13.2 GPa 5.4M   *MTO*POA*</t>
  </si>
  <si>
    <t>LVL H3.1 HYSPAN BEAM 150X63MM 13.2 GPa 6.0M   *MTO*POA*</t>
  </si>
  <si>
    <t>TPLVL3HS1506372</t>
  </si>
  <si>
    <t>LVL H3.1 HYSPAN BEAM 150X63MM 13.2 GPa 7.2M   *MTO*POA*</t>
  </si>
  <si>
    <t>LVL H3.1 HYSPAN BEAM 200X63MM 13.2 GPa PER MTR     *MTO*POA*</t>
  </si>
  <si>
    <t>TPLVL3HS2006336</t>
  </si>
  <si>
    <t>LVL H3.1 HYSPAN BEAM 200X63MM 13.2 GPa 3.6M   *MTO*POA*</t>
  </si>
  <si>
    <t>TPLVL3HS2006342</t>
  </si>
  <si>
    <t>LVL H3.1 HYSPAN BEAM 200X63MM 13.2 GPa 4.2M   *MTO*POA*</t>
  </si>
  <si>
    <t>TPLVL3HS2006348</t>
  </si>
  <si>
    <t>LVL H3.1 HYSPAN BEAM 200X63MM 13.2 GPa 4.8M   *MTO*POA*</t>
  </si>
  <si>
    <t>TPLVL3HS2006354</t>
  </si>
  <si>
    <t>LVL H3.1 HYSPAN BEAM 200X63MM 13.2 GPa 5.4M   *MTO*POA*</t>
  </si>
  <si>
    <t>LVL H3.1 HYSPAN BEAM 200X63MM 13.2 GPa 6.0M   *MTO*POA*</t>
  </si>
  <si>
    <t>TPLVL3HS2006372</t>
  </si>
  <si>
    <t>LVL H3.1 HYSPAN BEAM 200X63MM 13.2 GPa 7.2M   *MTO*POA*</t>
  </si>
  <si>
    <t>LVL H3.1 HYSPAN BEAM 240X45MM 13.2 GPa PER MTR   *MTO*POA*</t>
  </si>
  <si>
    <t>TPLVL3HS2404536</t>
  </si>
  <si>
    <t>LVL H3.1 HYSPAN BEAM 240X45MM 13.2 GPa 3.6M   *MTO*POA*</t>
  </si>
  <si>
    <t>TPLVL3HS2404542</t>
  </si>
  <si>
    <t>LVL H3.1 HYSPAN BEAM 240X45MM 13.2 GPa 4.2M   *MTO*POA*</t>
  </si>
  <si>
    <t>LVL H3.1 HYSPAN BEAM 240X45MM 13.2 GPa 4.8M   *MTO*POA*</t>
  </si>
  <si>
    <t>LVL H3.1 HYSPAN BEAM 240X45MM 13.2 GPa 5.4M   *MTO*POA*</t>
  </si>
  <si>
    <t>LVL H3.1 HYSPAN BEAM 240X45MM 13.2 GPa 6.0M   *MTO*POA*</t>
  </si>
  <si>
    <t>LVL H3.1 HYSPAN BEAM 240X45MM 13.2 GPa 6.6M   *MTO*POA*</t>
  </si>
  <si>
    <t>LVL H3.1 HYSPAN BEAM 240X45MM 13.2 GPa 7.2M   *MTO*POA*</t>
  </si>
  <si>
    <t>LVL H3.1 HYSPAN BEAM 240X63MM 13.2 GPa PER MTR    *MTO*POA*</t>
  </si>
  <si>
    <t>TPLVL3HS2406336</t>
  </si>
  <si>
    <t>LVL H3.1 HYSPAN BEAM 240X63MM 13.2 GPa 3.6M   *MTO*POA*</t>
  </si>
  <si>
    <t>TPLVL3HS2406342</t>
  </si>
  <si>
    <t>LVL H3.1 HYSPAN BEAM 240X63MM 13.2 GPa 4.2M   *MTO*POA*</t>
  </si>
  <si>
    <t>TPLVL3HS2406348</t>
  </si>
  <si>
    <t>LVL H3.1 HYSPAN BEAM 240X63MM 13.2 GPa 4.8M   *MTO*POA*</t>
  </si>
  <si>
    <t>TPLVL3HS2406354</t>
  </si>
  <si>
    <t>LVL H3.1 HYSPAN BEAM 240X63MM 13.2 GPa 5.4M   *MTO*POA*</t>
  </si>
  <si>
    <t>TPLVL3HS2406360</t>
  </si>
  <si>
    <t>LVL H3.1 HYSPAN BEAM 240X63MM 13.2 GPa 6.0M   *MTO*POA*</t>
  </si>
  <si>
    <t>TPLVL3HS2406372</t>
  </si>
  <si>
    <t>LVL H3.1 HYSPAN BEAM 240X63MM 13.2 GPa 7.2M   *MTO*POA*</t>
  </si>
  <si>
    <t>LVL H3.1 HYSPAN BEAM 300X45MM 13.2 GPa PER MTR   *MTO*POA*</t>
  </si>
  <si>
    <t>TPLVL3HS3004536</t>
  </si>
  <si>
    <t>LVL H3.1 HYSPAN BEAM 300X45MM 13.2 GPa 3.6M   *MTO*POA*</t>
  </si>
  <si>
    <t>LVL H3.1 HYSPAN BEAM 300X45MM 13.2 GPa 4.2M   *MTO*POA*</t>
  </si>
  <si>
    <t>LVL H3.1 HYSPAN BEAM 300X45MM 13.2 GPa 4.8M   *MTO*POA*</t>
  </si>
  <si>
    <t>LVL H3.1 HYSPAN BEAM 300X45MM 13.2 GPa 5.4M   *MTO*POA*</t>
  </si>
  <si>
    <t>LVL H3.1 HYSPAN BEAM 300X45MM 13.2 GPa 6.0M   *MTO*POA*</t>
  </si>
  <si>
    <t>TPLVL3HS3004566</t>
  </si>
  <si>
    <t>LVL H3.1 HYSPAN BEAM 300X45MM 13.2 GPa 6.6M   *MTO*POA*</t>
  </si>
  <si>
    <t>LVL H3.1 HYSPAN BEAM 300X45MM 13.2 GPa 7.2M   *MTO*POA*</t>
  </si>
  <si>
    <t>LVL H3.1 HYSPAN BEAM 300X63MM 13.2 GPa PER MTR    *MTO*POA*</t>
  </si>
  <si>
    <t>TPLVL3HS3006336</t>
  </si>
  <si>
    <t>LVL H3.1 HYSPAN BEAM 300X63MM 13.2 GPa 3.6M   *MTO*POA*</t>
  </si>
  <si>
    <t>LVL H3.1 HYSPAN BEAM 300X63MM 13.2 GPa 4.2M   *MTO*POA*</t>
  </si>
  <si>
    <t>TPLVL3HS3006348</t>
  </si>
  <si>
    <t>LVL H3.1 HYSPAN BEAM 300X63MM 13.2 GPa 4.8M   *MTO*POA*</t>
  </si>
  <si>
    <t>LVL H3.1 HYSPAN BEAM 300X63MM 13.2 GPa 5.4M   *MTO*POA*</t>
  </si>
  <si>
    <t>LVL H3.1 HYSPAN BEAM 300X63MM 13.2 GPa 6.0M   *MTO*POA*</t>
  </si>
  <si>
    <t>TPLVL3HS3006372</t>
  </si>
  <si>
    <t>LVL H3.1 HYSPAN BEAM 300X63MM 13.2 GPa 7.2M   *MTO*POA*</t>
  </si>
  <si>
    <t>LVL H3.1 HYSPAN BEAM 360X45MM 13.2 GPa PER MTR   *MTO*POA*</t>
  </si>
  <si>
    <t>TPLVL3HS3604536</t>
  </si>
  <si>
    <t>LVL H3.1 HYSPAN BEAM 360X45MM 13.2 GPa 3.6M   *MTO*POA*</t>
  </si>
  <si>
    <t>TPLVL3HS3604542</t>
  </si>
  <si>
    <t>LVL H3.1 HYSPAN BEAM 360X45MM 13.2 GPa 4.2M   *MTO*POA*</t>
  </si>
  <si>
    <t>TPLVL3HS3604548</t>
  </si>
  <si>
    <t>LVL H3.1 HYSPAN BEAM 360X45MM 13.2 GPa 4.8M   *MTO*POA*</t>
  </si>
  <si>
    <t>TPLVL3HS3604554</t>
  </si>
  <si>
    <t>LVL H3.1 HYSPAN BEAM 360X45MM 13.2 GPa 5.4M   *MTO*POA*</t>
  </si>
  <si>
    <t>LVL H3.1 HYSPAN BEAM 360X45MM 13.2 GPa 6.0M   *MTO*POA*</t>
  </si>
  <si>
    <t>TPLVL3HS3604572</t>
  </si>
  <si>
    <t>LVL H3.1 HYSPAN BEAM 360X45MM 13.2 GPa 7.2M   *MTO*POA*</t>
  </si>
  <si>
    <t>LVL H3.1 HYSPAN BEAM 360X63MM 13.2 GPa PER MTR   *MTO*POA*</t>
  </si>
  <si>
    <t>TPLVL3HS3606336</t>
  </si>
  <si>
    <t>LVL H3.1 HYSPAN BEAM 360X63MM 13.2 GPa 3.6M   *MTO*POA*</t>
  </si>
  <si>
    <t>TPLVL3HS3606342</t>
  </si>
  <si>
    <t>LVL H3.1 HYSPAN BEAM 360X63MM 13.2 GPa 4.2M   *MTO*POA*</t>
  </si>
  <si>
    <t>LVL H3.1 HYSPAN BEAM 360X63MM 13.2 GPa 4.8M   *MTO*POA*</t>
  </si>
  <si>
    <t>TPLVL3HS3606354</t>
  </si>
  <si>
    <t>LVL H3.1 HYSPAN BEAM 360X63MM 13.2 GPa 5.4M   *MTO*POA*</t>
  </si>
  <si>
    <t>TPLVL3HS3606360</t>
  </si>
  <si>
    <t>LVL H3.1 HYSPAN BEAM 360X63MM 13.2 GPa 6.0M   *MTO*POA*</t>
  </si>
  <si>
    <t>TPLVL3HS3606372</t>
  </si>
  <si>
    <t>LVL H3.1 HYSPAN BEAM 360X63MM 13.2 GPa 7.2M   *MTO*POA*</t>
  </si>
  <si>
    <t>LVL H3.1 HYSPAN BEAM 400X45MM 13.2 GPa PER MTR   *MTO*POA*</t>
  </si>
  <si>
    <t>TPLVL3HS4004536</t>
  </si>
  <si>
    <t>LVL H3.1 HYSPAN BEAM 400X45MM 13.2 GPa 3.6M   *MTO*POA*</t>
  </si>
  <si>
    <t>TPLVL3HS4004542</t>
  </si>
  <si>
    <t>LVL H3.1 HYSPAN BEAM 400X45MM 13.2 GPa 4.2M   *MTO*POA*</t>
  </si>
  <si>
    <t>LVL H3.1 HYSPAN BEAM 400X45MM 13.2 GPa 4.8M   *MTO*POA*</t>
  </si>
  <si>
    <t>TPLVL3HS4004554</t>
  </si>
  <si>
    <t>LVL H3.1 HYSPAN BEAM 400X45MM 13.2 GPa 5.4M   *MTO*POA*</t>
  </si>
  <si>
    <t>TPLVL3HS4004560</t>
  </si>
  <si>
    <t>LVL H3.1 HYSPAN BEAM 400X45MM 13.2 GPa 6.0M   *MTO*POA*</t>
  </si>
  <si>
    <t>TPLVL3HS4004572</t>
  </si>
  <si>
    <t>LVL H3.1 HYSPAN BEAM 400X45MM 13.2 GPa 7.2M   *MTO*POA*</t>
  </si>
  <si>
    <t>LVL H3.1 HYSPAN BEAM 400X63MM 13.2 GPa PER MTR   *MTO*POA*</t>
  </si>
  <si>
    <t>TPLVL3HS4006336</t>
  </si>
  <si>
    <t>LVL H3.1 HYSPAN BEAM 400X63MM 13.2 GPa 3.6M   *MTO*POA*</t>
  </si>
  <si>
    <t>TPLVL3HS4006342</t>
  </si>
  <si>
    <t>LVL H3.1 HYSPAN BEAM 400X63MM 13.2 GPa 4.2M   *MTO*POA*</t>
  </si>
  <si>
    <t>TPLVL3HS4006348</t>
  </si>
  <si>
    <t>LVL H3.1 HYSPAN BEAM 400X63MM 13.2 GPa 4.8M   *MTO*POA*</t>
  </si>
  <si>
    <t>TPLVL3HS4006354</t>
  </si>
  <si>
    <t>LVL H3.1 HYSPAN BEAM 400X63MM 13.2 GPa 5.4M   *MTO*POA*</t>
  </si>
  <si>
    <t>TPLVL3HS4006360</t>
  </si>
  <si>
    <t>LVL H3.1 HYSPAN BEAM 400X63MM 13.2 GPa 6.0M   *MTO*POA*</t>
  </si>
  <si>
    <t>TPLVL3HS4006372</t>
  </si>
  <si>
    <t>LVL H3.1 HYSPAN BEAM 400X63MM 13.2 GPa 7.2M   *MTO*POA*</t>
  </si>
  <si>
    <t>LVL H3.1 HYSPAN BEAM 450X63MM 13.2 GPa PER MTR    *MTO*POA*</t>
  </si>
  <si>
    <t>TPLVL3HS4506336</t>
  </si>
  <si>
    <t>LVL H3.1 HYSPAN BEAM 450X63MM 13.2 GPa 3.6M   *MTO*POA*</t>
  </si>
  <si>
    <t>TPLVL3HS4506342</t>
  </si>
  <si>
    <t>LVL H3.1 HYSPAN BEAM 450X63MM 13.2 GPa 4.2M   *MTO*POA*</t>
  </si>
  <si>
    <t>TPLVL3HS4506348</t>
  </si>
  <si>
    <t>LVL H3.1 HYSPAN BEAM 450X63MM 13.2 GPa 4.8M   *MTO*POA*</t>
  </si>
  <si>
    <t>TPLVL3HS4506354</t>
  </si>
  <si>
    <t>LVL H3.1 HYSPAN BEAM 450X63MM 13.2 GPa 5.4M   *MTO*POA*</t>
  </si>
  <si>
    <t>TPLVL3HS4506360</t>
  </si>
  <si>
    <t>LVL H3.1 HYSPAN BEAM 450X63MM 13.2 GPa 6.0M   *MTO*POA*</t>
  </si>
  <si>
    <t>TPLVL3HS4506372</t>
  </si>
  <si>
    <t>LVL H3.1 HYSPAN BEAM 450X63MM 13.2 GPa 7.2M   *MTO*POA*</t>
  </si>
  <si>
    <t>LVL HYPLANK 230X42MM 3.0M LGTH</t>
  </si>
  <si>
    <t>LVL HYPLANK 230X42MM 3.6M LGTH</t>
  </si>
  <si>
    <t>LVL HYPLANK 230X42MM 4.2M LGTH</t>
  </si>
  <si>
    <t>LVL UT HYSPAN BEAM 150X45MM 13.2 GPa PER MTR     *MTO*POA*</t>
  </si>
  <si>
    <t>TPLVLHS1504536</t>
  </si>
  <si>
    <t>LVL UT HYSPAN BEAM 150X45MM 13.2 GPa 3.6M     *MTO*POA*</t>
  </si>
  <si>
    <t>LVL UT HYSPAN BEAM 150X45MM 13.2 GPa 4.2M     *MTO*POA*</t>
  </si>
  <si>
    <t>TPLVLHS1504548</t>
  </si>
  <si>
    <t>LVL UT HYSPAN BEAM 150X45MM 13.2 GPa 4.8M     *MTO*POA*</t>
  </si>
  <si>
    <t>LVL UT HYSPAN BEAM 150X45MM 13.2 GPa 5.4M     *MTO*POA*</t>
  </si>
  <si>
    <t>TPLVLHS1504560</t>
  </si>
  <si>
    <t>LVL UT HYSPAN BEAM 150X45MM 13.2 GPa 6.0M     *MTO*POA*</t>
  </si>
  <si>
    <t>TPLVLHS1504572</t>
  </si>
  <si>
    <t>LVL UT HYSPAN BEAM 150X45MM 13.2 GPa 7.2M     *MTO*POA*</t>
  </si>
  <si>
    <t>LVL UT HYSPAN BEAM 200X45MM 13.2 GPa PER MTR     *MTO*POA*</t>
  </si>
  <si>
    <t>LVL UT HYSPAN BEAM 200X45MM 13.2 GPa 3.6M     *MTO*POA*</t>
  </si>
  <si>
    <t>TPLVLHS2004542</t>
  </si>
  <si>
    <t>LVL UT HYSPAN BEAM 200X45MM 13.2 GPa 4.2M     *MTO*POA*</t>
  </si>
  <si>
    <t>TPLVLHS2004548</t>
  </si>
  <si>
    <t>LVL UT HYSPAN BEAM 200X45MM 13.2 GPa 4.8M     *MTO*POA*</t>
  </si>
  <si>
    <t>TPLVLHS2004554</t>
  </si>
  <si>
    <t>LVL UT HYSPAN BEAM 200X45MM 13.2 GPa 5.4M     *MTO*POA*</t>
  </si>
  <si>
    <t>LVL UT HYSPAN BEAM 200X45MM 13.2 GPa 6.0M     *MTO*POA*</t>
  </si>
  <si>
    <t>TPLVLHS2004572</t>
  </si>
  <si>
    <t>LVL UT HYSPAN BEAM 200X45MM 13.2 GPa 7.2M     *MTO*POA*</t>
  </si>
  <si>
    <t>LVL UT HYSPAN BEAM 200X63MM 13.2 GPa PER MTR     *MTO*POA*</t>
  </si>
  <si>
    <t>TPLVLHS2006336</t>
  </si>
  <si>
    <t>LVL UT HYSPAN BEAM 200X63MM 13.2 GPa 3.6M     *MTO*POA*</t>
  </si>
  <si>
    <t>TPLVLHS2006342</t>
  </si>
  <si>
    <t>LVL UT HYSPAN BEAM 200X63MM 13.2 GPa 4.2M     *MTO*POA*</t>
  </si>
  <si>
    <t>TPLVLHS2006348</t>
  </si>
  <si>
    <t>LVL UT HYSPAN BEAM 200X63MM 13.2 GPa 4.8M     *MTO*POA*</t>
  </si>
  <si>
    <t>TPLVLHS2006354</t>
  </si>
  <si>
    <t>LVL UT HYSPAN BEAM 200X63MM 13.2 GPa 5.4M     *MTO*POA*</t>
  </si>
  <si>
    <t>TPLVLHS2006360</t>
  </si>
  <si>
    <t>LVL UT HYSPAN BEAM 200X63MM 13.2 GPa 6.0M     *MTO*POA*</t>
  </si>
  <si>
    <t>TPLVLHS2006372</t>
  </si>
  <si>
    <t>LVL UT HYSPAN BEAM 200X63MM 13.2 GPa 7.2M     *MTO*POA*</t>
  </si>
  <si>
    <t>LVL UT HYSPAN BEAM 240X45MM 13.2 GPa PER MTR     *MTO*POA*</t>
  </si>
  <si>
    <t>TPLVLHS2404536</t>
  </si>
  <si>
    <t>LVL UT HYSPAN BEAM 240X45MM 13.2 GPa 3.6M     *MTO*POA*</t>
  </si>
  <si>
    <t>TPLVLHS2404542</t>
  </si>
  <si>
    <t>LVL UT HYSPAN BEAM 240X45MM 13.2 GPa 4.2M     *MTO*POA*</t>
  </si>
  <si>
    <t>TPLVLHS2404548</t>
  </si>
  <si>
    <t>LVL UT HYSPAN BEAM 240X45MM 13.2 GPa 4.8M     *MTO*POA*</t>
  </si>
  <si>
    <t>LVL UT HYSPAN BEAM 240X45MM 13.2 GPa 5.4M     *MTO*POA*</t>
  </si>
  <si>
    <t>TPLVLHS2404560</t>
  </si>
  <si>
    <t>LVL UT HYSPAN BEAM 240X45MM 13.2 GPa 6.0M     *MTO*POA*</t>
  </si>
  <si>
    <t>TPLVLHS2404572</t>
  </si>
  <si>
    <t>LVL UT HYSPAN BEAM 240X45MM 13.2 GPa 7.2M     *MTO*POA*</t>
  </si>
  <si>
    <t>LVL UT HYSPAN BEAM 240X63MM 13.2 GPa PER MTR     *MTO*POA*</t>
  </si>
  <si>
    <t>TPLVLHS2406336</t>
  </si>
  <si>
    <t>LVL UT HYSPAN BEAM 240X63MM 13.2 GPa 3.6M     *MTO*POA*</t>
  </si>
  <si>
    <t>TPLVLHS2406342</t>
  </si>
  <si>
    <t>LVL UT HYSPAN BEAM 240X63MM 13.2 GPa 4.2M     *MTO*POA*</t>
  </si>
  <si>
    <t>TPLVLHS2406348</t>
  </si>
  <si>
    <t>LVL UT HYSPAN BEAM 240X63MM 13.2 GPa 4.8M     *MTO*POA*</t>
  </si>
  <si>
    <t>TPLVLHS2406354</t>
  </si>
  <si>
    <t>LVL UT HYSPAN BEAM 240X63MM 13.2 GPa 5.4M     *MTO*POA*</t>
  </si>
  <si>
    <t>TPLVLHS2406360</t>
  </si>
  <si>
    <t>LVL UT HYSPAN BEAM 240X63MM 13.2 GPa 6.0M     *MTO*POA*</t>
  </si>
  <si>
    <t>TPLVLHS2406372</t>
  </si>
  <si>
    <t>LVL UT HYSPAN BEAM 240X63MM 13.2 GPa 7.2M     *MTO*POA*</t>
  </si>
  <si>
    <t>LVL UT HYSPAN BEAM 300X63MM 13.2 GPa PER MTR     *MTO*POA*</t>
  </si>
  <si>
    <t>TPLVLHS3006336</t>
  </si>
  <si>
    <t>LVL UT HYSPAN BEAM 300X63MM 13.2 GPa 3.6M     *MTO*POA*</t>
  </si>
  <si>
    <t>TPLVLHS3006342</t>
  </si>
  <si>
    <t>LVL UT HYSPAN BEAM 300X63MM 13.2 GPa 4.2M     *MTO*POA*</t>
  </si>
  <si>
    <t>TPLVLHS3006348</t>
  </si>
  <si>
    <t>LVL UT HYSPAN BEAM 300X63MM 13.2 GPa 4.8M     *MTO*POA*</t>
  </si>
  <si>
    <t>TPLVLHS3006354</t>
  </si>
  <si>
    <t>LVL UT HYSPAN BEAM 300X63MM 13.2 GPa 5.4M     *MTO*POA*</t>
  </si>
  <si>
    <t>LVL UT HYSPAN BEAM 300X63MM 13.2 GPa 6.0M     *MTO*POA*</t>
  </si>
  <si>
    <t>TPLVLHS3006372</t>
  </si>
  <si>
    <t>LVL UT HYSPAN BEAM 300X63MM 13.2 GPa 7.2M     *MTO*POA*</t>
  </si>
  <si>
    <t>LVL UT HYSPAN BEAM 360X45MM 13.2 GPa PER MTR     *MTO*POA*</t>
  </si>
  <si>
    <t>TPLVLHS3604536</t>
  </si>
  <si>
    <t>LVL UT HYSPAN BEAM 360X45MM 13.2 GPa 3.6M     *MTO*POA*</t>
  </si>
  <si>
    <t>TPLVLHS3604542</t>
  </si>
  <si>
    <t>LVL UT HYSPAN BEAM 360X45MM 13.2 GPa 4.2M     *MTO*POA*</t>
  </si>
  <si>
    <t>TPLVLHS3604548</t>
  </si>
  <si>
    <t>LVL UT HYSPAN BEAM 360X45MM 13.2 GPa 4.8M     *MTO*POA*</t>
  </si>
  <si>
    <t>TPLVLHS3604554</t>
  </si>
  <si>
    <t>LVL UT HYSPAN BEAM 360X45MM 13.2 GPa 5.4M     *MTO*POA*</t>
  </si>
  <si>
    <t>LVL UT HYSPAN BEAM 360X45MM 13.2 GPa 6.0M     *MTO*POA*</t>
  </si>
  <si>
    <t>TPLVLHS3604572</t>
  </si>
  <si>
    <t>LVL UT HYSPAN BEAM 360X45MM 13.2 GPa 7.2M     *MTO*POA*</t>
  </si>
  <si>
    <t>LVL UT HYSPAN BEAM 400X45MM 13.2 GPa PER MTR     *MTO*POA*</t>
  </si>
  <si>
    <t>TPLVLHS4004536</t>
  </si>
  <si>
    <t>LVL UT HYSPAN BEAM 400X45MM 13.2 GPa 3.6M     *MTO*POA*</t>
  </si>
  <si>
    <t>TPLVLHS4004542</t>
  </si>
  <si>
    <t>LVL UT HYSPAN BEAM 400X45MM 13.2 GPa 4.2M     *MTO*POA*</t>
  </si>
  <si>
    <t>TPLVLHS4004548</t>
  </si>
  <si>
    <t>LVL UT HYSPAN BEAM 400X45MM 13.2 GPa 4.8M     *MTO*POA*</t>
  </si>
  <si>
    <t>TPLVLHS4004554</t>
  </si>
  <si>
    <t>LVL UT HYSPAN BEAM 400X45MM 13.2 GPa 5.4M     *MTO*POA*</t>
  </si>
  <si>
    <t>TPLVLHS4004560</t>
  </si>
  <si>
    <t>LVL UT HYSPAN BEAM 400X45MM 13.2 GPa 6.0M     *MTO*POA*</t>
  </si>
  <si>
    <t>TPLVLHS4004572</t>
  </si>
  <si>
    <t>LVL UT HYSPAN BEAM 400X45MM 13.2 GPa 7.2M     *MTO*POA*</t>
  </si>
  <si>
    <t>50X50X300MM RAD PEG H4 EACH</t>
  </si>
  <si>
    <t>50X50X450MM RAD PEG H4 EACH</t>
  </si>
  <si>
    <t>50X50X600MM RAD PEG H4 EACH</t>
  </si>
  <si>
    <t>50X50X900MM RAD PEG H4 EACH</t>
  </si>
  <si>
    <t>TPPEGUT504030</t>
  </si>
  <si>
    <t>50 X 40 PEG UT MG POINTED 300MM</t>
  </si>
  <si>
    <t>TPPEGUT505012</t>
  </si>
  <si>
    <t>50X50X1200MM RAD PEG UT EACH</t>
  </si>
  <si>
    <t>TPPEGUT505045</t>
  </si>
  <si>
    <t>50X50X450MM RAD PEG UT EACH</t>
  </si>
  <si>
    <t>TPPEGUT505060</t>
  </si>
  <si>
    <t>50X50X600MM RAD PEG UT EACH</t>
  </si>
  <si>
    <t>TPPEGUT505090</t>
  </si>
  <si>
    <t>50X50X900MM RAD UT PEG EACH</t>
  </si>
  <si>
    <t>RUSTIC PLUGS RADIATA CLEARS H3.1 25 X 10MM</t>
  </si>
  <si>
    <t>CEDAR SHINGLES NO 1 BLUE LABEL CCA TREATED ROOF 2.2M2 COVER</t>
  </si>
  <si>
    <t>CEDAR SHINGLES NO 1 BLUE LABEL KD UT WALLS 2.2M2 COVER</t>
  </si>
  <si>
    <t>TOMATO STAKES H3.2  25 X 25 X 1800MM</t>
  </si>
  <si>
    <t>shanenewth@goldpine.co.nz</t>
  </si>
  <si>
    <t>CC Megan TBP in this order</t>
  </si>
  <si>
    <t>15 Echodale Place, Stoke, Nelson</t>
  </si>
  <si>
    <t>Make sure Gib Stand 4800 sheet is SE/TE</t>
  </si>
  <si>
    <t>PACIFIC/MATISSE 1655 2 SIDED INSTALLATION FRAME</t>
  </si>
  <si>
    <t>BATH OVERFLOW FITTING</t>
  </si>
  <si>
    <t>GAUGUIN FULL TIMBER BATH FRAME</t>
  </si>
  <si>
    <t>KAHLO 1675 BATH FRAME ONLY</t>
  </si>
  <si>
    <t>VARO 1800 FULL TIMBER FRAME</t>
  </si>
  <si>
    <t>VARO 1525 FULL TIMBER FRAME</t>
  </si>
  <si>
    <t>KAHLO 1800 BATH FRAME ONLY</t>
  </si>
  <si>
    <t>VARO 1675 FULL TIMBER FRAME</t>
  </si>
  <si>
    <t>KAHLO BATH 1675 FRAMED</t>
  </si>
  <si>
    <t>VARO BATH 1800 FRAMED</t>
  </si>
  <si>
    <t>MATISSE 1525 FRAMED BATH</t>
  </si>
  <si>
    <t>DINA RETURN 2 SIDED WHITE</t>
  </si>
  <si>
    <t>Millennium Return 900 2 Sided White</t>
  </si>
  <si>
    <t>RETURN FOR PACIFIC/MATISSE BATH</t>
  </si>
  <si>
    <t>MATISSE 1525 BATH</t>
  </si>
  <si>
    <t>VARO BATH 1525X740X440</t>
  </si>
  <si>
    <t>PACIFIC 1655 WHISPER</t>
  </si>
  <si>
    <t>PACIFIC 1655 STANDARD SPA</t>
  </si>
  <si>
    <t>PACIFIC 1525 WHISPER</t>
  </si>
  <si>
    <t>PACIFIC 1525 STANDARD SPA</t>
  </si>
  <si>
    <t>GAUGUIN WHISPER &amp; MINI</t>
  </si>
  <si>
    <t>GAUGUIN HYDROTHERAPY</t>
  </si>
  <si>
    <t>KAHLO WHISPER 1675</t>
  </si>
  <si>
    <t>KAHLO WHISPER &amp; MINI 1675</t>
  </si>
  <si>
    <t>KAHLO HYDROTHERAPY 1675</t>
  </si>
  <si>
    <t>KAHLO WHISPER 1800</t>
  </si>
  <si>
    <t>KAHLO WHISPER &amp; MINI 1800</t>
  </si>
  <si>
    <t>VARO 1800 STANDARD SPA</t>
  </si>
  <si>
    <t>VARO 1800 WHISPER SPA</t>
  </si>
  <si>
    <t>VARO 1800 WHISPER &amp; MINI</t>
  </si>
  <si>
    <t>VARO 1800 HYDROTHERAPY</t>
  </si>
  <si>
    <t>DINA FLAT WALL 2 SIDED</t>
  </si>
  <si>
    <t>DINA FLAT WALL 3 SIDED</t>
  </si>
  <si>
    <t>VARO 1525 FLAT WALL 2 SIDED</t>
  </si>
  <si>
    <t>VARO 1525 FLAT WALL 3 SIDED</t>
  </si>
  <si>
    <t>PACIFIC/MATISSE FLAT WALL 1525 2 SIDED</t>
  </si>
  <si>
    <t>PACIFIC/MATISSE FLAT WALL 1525 3 SIDED</t>
  </si>
  <si>
    <t>PACIFIC/MATISSE FLAT WALL 1655 3 SIDED</t>
  </si>
  <si>
    <t>GAUGUIN FLAT WALL 2 SIDED</t>
  </si>
  <si>
    <t>GAUGUIN FLAT WALL 3 SIDED</t>
  </si>
  <si>
    <t>KAHLO FLAT WALL 1675 2 SIDED</t>
  </si>
  <si>
    <t>KAHLO FLAT WALL 1675 3 SIDED</t>
  </si>
  <si>
    <t xml:space="preserve">FLAT WALL 900X900 2 SIDED - 2000mm </t>
  </si>
  <si>
    <t xml:space="preserve">FLAT WALL 1200X900 2 SIDED - 2000mm </t>
  </si>
  <si>
    <t xml:space="preserve">FLAT WALL 900X900 3 SIDED - 2000mm </t>
  </si>
  <si>
    <t xml:space="preserve">FLAT WALL 1000X1000 3 SIDED - 2000mm </t>
  </si>
  <si>
    <t xml:space="preserve">FLAT WALL 1200X900 3 SIDED - 2000mm </t>
  </si>
  <si>
    <t>VARO 1525 MOULDED WALL 2 SIDED</t>
  </si>
  <si>
    <t>VARO 1525 MOULDED WALL 3 SIDED</t>
  </si>
  <si>
    <t>KAHLO MOULDED WALL 1675 3 SIDED</t>
  </si>
  <si>
    <t xml:space="preserve">SOLAR (SIERRA) MOULDED WALL 900X900 3 SIDED 1920 </t>
  </si>
  <si>
    <t>GLASS SHELF 200MM C/W BRACKETS</t>
  </si>
  <si>
    <t>0154000005U</t>
  </si>
  <si>
    <t>VARO BATH 1525 WITH UPSTAND/S - Specify upstand positions</t>
  </si>
  <si>
    <t>MATISSE 1655 BATH WITH OVERFLOW</t>
  </si>
  <si>
    <t>0554002018U</t>
  </si>
  <si>
    <t>VARO 1800 STANDARD SPA WITH UPSTAND/S - Specify upstand positions</t>
  </si>
  <si>
    <t>0554003018U</t>
  </si>
  <si>
    <t>VARO 1800 WHISPER WITH UPSTAND/S - Specify upstand positions</t>
  </si>
  <si>
    <t>0554004018U</t>
  </si>
  <si>
    <t>VARO 1800 WHISPER &amp; MINI WITH UPSTAND/S - Specify upstand positions</t>
  </si>
  <si>
    <t>0554006018U</t>
  </si>
  <si>
    <t>VARO 1800 HYDROTHERAPY WITH UPSTAND/S - Specify upstand positions</t>
  </si>
  <si>
    <t>05900018U</t>
  </si>
  <si>
    <t>VARO BATH 1800 FRAMED WITH UPSTAND/S - Specify upstand positions</t>
  </si>
  <si>
    <t>05900019U</t>
  </si>
  <si>
    <t>VARO BATH 1525 FRAMED WITH UPSTAND/S - Specify upstand positions</t>
  </si>
  <si>
    <t>0B50002F</t>
  </si>
  <si>
    <t>MATISSE 1655 PACKAGE 2 SIDED FLAT WITH STANDARD SWING PANEL</t>
  </si>
  <si>
    <t>0B50002M</t>
  </si>
  <si>
    <t>MATISSE 1655 PACKAGE 2 SIDED MOULDED WITH STANDARD SWING PANEL</t>
  </si>
  <si>
    <t>0B50003F</t>
  </si>
  <si>
    <t>MATISSE 1655 PACKAGE 3 SIDED FLAT WITH STANDARD SWING PANEL</t>
  </si>
  <si>
    <t>0B50003M</t>
  </si>
  <si>
    <t>MATISSE 1655 PACKAGE 3 SIDED MOULDED WITH STANDARD SWING PANEL</t>
  </si>
  <si>
    <t>0B51002F</t>
  </si>
  <si>
    <t>MATISSE 1525 PACKAGE 2 SIDED FLAT WITH STANDARD SWING PANEL</t>
  </si>
  <si>
    <t>0B51002M</t>
  </si>
  <si>
    <t>MATISSE 1525 PACKAGE 2 SIDED MOULDED WITH STANDARD SWING PANEL</t>
  </si>
  <si>
    <t>0B51003F</t>
  </si>
  <si>
    <t>MATISSE 1525 PACKAGE 3 SIDED FLAT WITH STANDARD SWING PANEL</t>
  </si>
  <si>
    <t>0B51003M</t>
  </si>
  <si>
    <t>MATISSE 1525 PACKAGE 3 SIDED MOULDED WITH STANDARD SWING PANEL</t>
  </si>
  <si>
    <t>0B68002F</t>
  </si>
  <si>
    <t>MATISSE 1525 PACKAGE 2 SIDED FLAT WITH PLATINUM SWING PANEL</t>
  </si>
  <si>
    <t>0B68002M</t>
  </si>
  <si>
    <t>MATISSE 1525 PACKAGE 2 SIDED MOULDED WITH PLATINUM SWING PANEL</t>
  </si>
  <si>
    <t>0B68003F</t>
  </si>
  <si>
    <t>MATISSE 1525 PACKAGE 3 SIDED FLAT WITH PLATINUM SWING PANEL</t>
  </si>
  <si>
    <t>0B68003M</t>
  </si>
  <si>
    <t>MATISSE 1525 PACKAGE 3 SIDED MOULDED WITH PLATINUM SWING PANEL</t>
  </si>
  <si>
    <t>1CZ2B111TL1X</t>
  </si>
  <si>
    <t>1CZ2B11STL1X</t>
  </si>
  <si>
    <t>CEZANNE 1000X900 SQUARE 3 SIDED 900 DOOR FLAT BRIGHT</t>
  </si>
  <si>
    <t>CEZANNE 1000X900 SQUARE 3 SIDED 900 DOOR MOULDED LEFT HAND BRIGHT</t>
  </si>
  <si>
    <t>CEZANNE 1000X900 SQUARE 3 SIDED 900 DOOR MOULDED RIGHT HAND BRIGHT</t>
  </si>
  <si>
    <t>1CZ2B191TL9X</t>
  </si>
  <si>
    <t>CEZANNE 1000X900 SQUARE 3 SIDED 900 DOOR TILED BRIGHT</t>
  </si>
  <si>
    <t>CEZANNE 1000X900 SQUARE 2 SIDED 1000 DOOR  FLAT BRIGHT</t>
  </si>
  <si>
    <t>CEZANNE 1000X900 SQUARE 2 SIDED 900 DOOR FLAT BRIGHT</t>
  </si>
  <si>
    <t>CEZANNE 1000X900 SQUARE 2 SIDED 1000 DOOR MOULDED BRIGHT</t>
  </si>
  <si>
    <t xml:space="preserve">CEZANNE 1000X900 SQUARE 2 SIDED 900 DR MOULDED BRIGHT </t>
  </si>
  <si>
    <t>1CZ2B19STL1X</t>
  </si>
  <si>
    <t>CEZANNE 1000X900 SQUARE 2 SIDED 1000 DOOR TILED BRIGHT</t>
  </si>
  <si>
    <t>1CZ2B19STL9X</t>
  </si>
  <si>
    <t>CEZANNE 1000X900 SQUARE 2 SIDED 900 DOOR TILED BRIGHT</t>
  </si>
  <si>
    <t>CEZANNE 1000X900 SQUARE 3 SIDED 1000 DOOR FLAT BRIGHT</t>
  </si>
  <si>
    <t>CEZANNE 1000X900 SQUARE 3 SIDED 1000 DOOR MOULDED LEFT HAND BRIGHT</t>
  </si>
  <si>
    <t>CEZANNE 1000X900 SQUARE 3 SIDED 1000 DOOR MOULDED RIGHT HAND BRIGHT</t>
  </si>
  <si>
    <t>1CZ2B919TL1X</t>
  </si>
  <si>
    <t>CEZANNE 1000X900 SQUARE 3 SIDED 1000 DOOR TILED BRIGHT</t>
  </si>
  <si>
    <t>1CZ2B999TL9X</t>
  </si>
  <si>
    <t>1CZ2B99STL9X</t>
  </si>
  <si>
    <t>1CZ2W111TL1X</t>
  </si>
  <si>
    <t>1CZ2W11STL1X</t>
  </si>
  <si>
    <t>CEZANNE 1000X900 SQUARE 3 SIDED 900 DOOR FLAT WHITE</t>
  </si>
  <si>
    <t>1CZ2W191TL9X</t>
  </si>
  <si>
    <t>CEZANNE 1000X900 SQUARE 3 SIDED 900 DOOR TILED WHITE</t>
  </si>
  <si>
    <t>CEZANNE 1000X900 SQUARE 2 SIDED 1000 DOOR FLAT WHITE</t>
  </si>
  <si>
    <t>CEZANNE 1000X900 SQUARE 2 SIDED 900 DOOR FLAT WHITE</t>
  </si>
  <si>
    <t>1CZ2W19STL1X</t>
  </si>
  <si>
    <t>CEZANNE 1000X900 SQUARE 2 SIDED 1000 DOOR TILED WHITE</t>
  </si>
  <si>
    <t>1CZ2W19STL9X</t>
  </si>
  <si>
    <t>CEZANNE 1000X900 SQUARE 2 SIDED 900 DOOR TILED WHITE</t>
  </si>
  <si>
    <t>CEZANNE 900X1000 SQUARE 3 SIDED 1000 DOOR  FLAT WHITE</t>
  </si>
  <si>
    <t>1CZ2W919TL1X</t>
  </si>
  <si>
    <t>CEZANNE 900X1000 SQUARE 3 SIDED 1000 DOOR TILED WHITE</t>
  </si>
  <si>
    <t>1CZ2W999TL9X</t>
  </si>
  <si>
    <t>1CZ2W99STL9X</t>
  </si>
  <si>
    <t>1LS2S111FL1R</t>
  </si>
  <si>
    <t>LIFESTYLE FLAT 1000X1000 3 WALL - CENTRE DOOR</t>
  </si>
  <si>
    <t>1LS2S111TL1R</t>
  </si>
  <si>
    <t>LIFESTYLE TILE 1000X1000 3 WALL - CENTRE DOOR</t>
  </si>
  <si>
    <t>1LS2S11SFL1RA</t>
  </si>
  <si>
    <t>LIFESTYLE FLAT 1000X1000 2 WALL AB</t>
  </si>
  <si>
    <t>1LS2S11SFL1RB</t>
  </si>
  <si>
    <t>LIFESTYLE FLAT 1000X1000 2 WALL BC</t>
  </si>
  <si>
    <t>1LS2S11STL1RA</t>
  </si>
  <si>
    <t>LIFESTYLE TILE 1000X1000 2 WALL AB</t>
  </si>
  <si>
    <t>1LS2S11STL1RB</t>
  </si>
  <si>
    <t>LIFESTYLE TILE 1000X1000 2 WALL BC</t>
  </si>
  <si>
    <t>1LS2S121FL2R</t>
  </si>
  <si>
    <t>LIFESTYLE FLAT 1000X1200 3 WALL - CENTRE DOOR</t>
  </si>
  <si>
    <t>1LS2S121FL2RL</t>
  </si>
  <si>
    <t>LIFESTYLE FLAT 1000X1200 3 WALL - OFFSET DOOR LONG HINGE PANEL</t>
  </si>
  <si>
    <t>1LS2S121FL2RS</t>
  </si>
  <si>
    <t>LIFESTYLE FLAT 1000X1200 3 WALL - OFFSET DOOR SHORT HINGE PANEL</t>
  </si>
  <si>
    <t>1LS2S121TL2R</t>
  </si>
  <si>
    <t>LIFESTYLE TILE 1000X1200 3 WALL - CENTRE DOOR</t>
  </si>
  <si>
    <t>1LS2S121TL2RL</t>
  </si>
  <si>
    <t>LIFESTYLE TILE 1000X1200 3 WALL - OFFSET DOOR LONG HINGE PANEL</t>
  </si>
  <si>
    <t>1LS2S121TL2RS</t>
  </si>
  <si>
    <t>LIFESTYLE TILE 1000X1200 3 WALL - OFFSET DOOR SHORT HINGE PANEL</t>
  </si>
  <si>
    <t>1LS2S12STL2R</t>
  </si>
  <si>
    <t>LIFESTYLE TILE 1000X1200 2 WALL</t>
  </si>
  <si>
    <t>1LS2S141FL4RL</t>
  </si>
  <si>
    <t>LIFESTYLE FLAT 1000x1400 3 WALL - OFFSET DOOR LONG HINGE PANEL</t>
  </si>
  <si>
    <t>1LS2S141FL4RS</t>
  </si>
  <si>
    <t>LIFESTYLE FLAT 1000x1400 3 WALL - OFFSET DOOR SHORT HINGE PANEL</t>
  </si>
  <si>
    <t>1LS2S141TL4R</t>
  </si>
  <si>
    <t>LIFESTYLE TILE 1000X1400 3 WALL - CENTRE DOOR</t>
  </si>
  <si>
    <t>1LS2S141TL4RL</t>
  </si>
  <si>
    <t>LIFESTYLE TILE 1000x1400 3 WALL - OFFSET DOOR LONG HINGE PANEL</t>
  </si>
  <si>
    <t>1LS2S141TL4RS</t>
  </si>
  <si>
    <t>LIFESTYLE TILE 1000x1400 3 WALL - OFFSET DOOR SHORT HINGE PANEL</t>
  </si>
  <si>
    <t>1LS2S14STL4R</t>
  </si>
  <si>
    <t>LIFESTYLE TILE 1000X1400 2 WALL</t>
  </si>
  <si>
    <t>1LS2S161FL6RL</t>
  </si>
  <si>
    <t>LIFESTYLE FLAT 1000x1600 3 WALL - OFFSET DOOR LONG HINGE PANEL</t>
  </si>
  <si>
    <t>1LS2S161FL6RS</t>
  </si>
  <si>
    <t>LIFESTYLE FLAT 1000x1600 3 WALL - OFFSET DOOR SHORT HINGE PANEL</t>
  </si>
  <si>
    <t>1LS2S161TL6R</t>
  </si>
  <si>
    <t>LIFESTYLE TILE 1000X1600 3 WALL - CENTRE DOOR</t>
  </si>
  <si>
    <t>1LS2S161TL6RL</t>
  </si>
  <si>
    <t>LIFESTYLE TILE 1000x1600 3 WALL - OFFSET DOOR LONG HINGE PANEL</t>
  </si>
  <si>
    <t>1LS2S161TL6RS</t>
  </si>
  <si>
    <t>LIFESTYLE TILE 1000x1600 3 WALL - OFFSET DOOR SHORT HINGE PANEL</t>
  </si>
  <si>
    <t>1LS2S16STL6R</t>
  </si>
  <si>
    <t>LIFESTYLE TILE 1000X1600 2 WALL</t>
  </si>
  <si>
    <t>1LS2S181FL8RL</t>
  </si>
  <si>
    <t>LIFESTYLE FLAT 1000x1800 3 WALL - OFFSET DOOR LONG HINGE PANEL</t>
  </si>
  <si>
    <t>1LS2S181FL8RS</t>
  </si>
  <si>
    <t>LIFESTYLE FLAT 1000x1800 3 WALL - OFFSET DOOR SHORT HINGE PANEL</t>
  </si>
  <si>
    <t>1LS2S181TL8R</t>
  </si>
  <si>
    <t>LIFESTYLE TILE 1000X1800 3 WALL - CENTRE DOOR</t>
  </si>
  <si>
    <t>1LS2S181TL8RL</t>
  </si>
  <si>
    <t>LIFESTYLE TILE 1000x1800 3 WALL - OFFSET DOOR LONG HINGE PANEL</t>
  </si>
  <si>
    <t>1LS2S181TL8RS</t>
  </si>
  <si>
    <t>LIFESTYLE TILE 1000x1800 3 WALL - OFFSET DOOR SHORT HINGE PANEL</t>
  </si>
  <si>
    <t>1LS2S18STL8R</t>
  </si>
  <si>
    <t>LIFESTYLE TILE 1000X1800 2 WALL</t>
  </si>
  <si>
    <t>1LS2S21STL2R</t>
  </si>
  <si>
    <t>LIFESTYLE TILE 1200X1000 2 WALL</t>
  </si>
  <si>
    <t>1ML2S111TL1X</t>
  </si>
  <si>
    <t>1ML2S11CTL1X</t>
  </si>
  <si>
    <t>MILLENNIUM 1000X1000 ANGLE CORNER TILE SATIN</t>
  </si>
  <si>
    <t>1ML2S11STL1X</t>
  </si>
  <si>
    <t>1ML2S29STL2X</t>
  </si>
  <si>
    <t>MILLENNIUM 1200X900 2 SIDED TILE SATIN</t>
  </si>
  <si>
    <t>1ML2S929TL2X</t>
  </si>
  <si>
    <t>MILLENNIUM 1200X900 3 SIDED TILE SATIN</t>
  </si>
  <si>
    <t>1ML2S999TL9X</t>
  </si>
  <si>
    <t>1ML2S99STL9X</t>
  </si>
  <si>
    <t>1ML2W111TL1X</t>
  </si>
  <si>
    <t>1ML2W11CTL1X</t>
  </si>
  <si>
    <t>MILLENNIUM 1000X1000 ANGLE CORNER TILE WHITE</t>
  </si>
  <si>
    <t>1ML2W11STL1X</t>
  </si>
  <si>
    <t>1ML2W29STL2X</t>
  </si>
  <si>
    <t>MILLENNIUM 1200X900 2 SIDED TILE WHITE</t>
  </si>
  <si>
    <t>1ML2W929TL2X</t>
  </si>
  <si>
    <t>MILLENNIUM 1200X900 3 SIDED TILE WHITE</t>
  </si>
  <si>
    <t>1ML2W999TL9X</t>
  </si>
  <si>
    <t>1ML2W99STL9X</t>
  </si>
  <si>
    <t>1SI2S111FL1X</t>
  </si>
  <si>
    <t>1SI2S111MB1X</t>
  </si>
  <si>
    <t>1SI2S111TL1X</t>
  </si>
  <si>
    <t>1SI2S11CFL1X</t>
  </si>
  <si>
    <t>SIERRA 1000X1000 ANGLE CORNER FLAT SATIN</t>
  </si>
  <si>
    <t>1SI2S11CMS1X</t>
  </si>
  <si>
    <t>1SI2S11CTL1X</t>
  </si>
  <si>
    <t>SIERRA 1000X1000 ANGLE CORNER TILE SATIN</t>
  </si>
  <si>
    <t>1SI2S11SFL1X</t>
  </si>
  <si>
    <t>1SI2S11STL1X</t>
  </si>
  <si>
    <t>1SI2S191FL9X</t>
  </si>
  <si>
    <t>SIERRA 1000X900 3 SIDED 900 DOOR FLAT SATIN</t>
  </si>
  <si>
    <t>1SI2S191MB9X</t>
  </si>
  <si>
    <t>1SI2S191TL9X</t>
  </si>
  <si>
    <t>SIERRA 1000X900 3 SIDED 900 DOOR TILE SATIN</t>
  </si>
  <si>
    <t>1SI2S19SFL1X</t>
  </si>
  <si>
    <t>SIERRA 1000X900 2 SIDED 1000 DOOR FLAT SATIN</t>
  </si>
  <si>
    <t>1SI2S19SFL9X</t>
  </si>
  <si>
    <t>SIERRA 1000X900 2 SIDED 900 DOOR FLAT SATIN</t>
  </si>
  <si>
    <t>1SI2S19SMY1X</t>
  </si>
  <si>
    <t>1SI2S19STL1X</t>
  </si>
  <si>
    <t>SIERRA 1000X900 2 SIDED 1000 DOOR TILE SATIN</t>
  </si>
  <si>
    <t>1SI2S19STL9X</t>
  </si>
  <si>
    <t>SIERRA 1000X900 2 SIDED 900 DOOR TILE SATIN</t>
  </si>
  <si>
    <t>1SI2S29SMY2X</t>
  </si>
  <si>
    <t>1SI2S29STL2X</t>
  </si>
  <si>
    <t>SIERRA 1200x900 2 SIDED TILE SATIN</t>
  </si>
  <si>
    <t>1SI2S797FL9X</t>
  </si>
  <si>
    <t>SIERRA 900X760 3 SIDED 900 DOOR FLAT SATIN</t>
  </si>
  <si>
    <t>1SI2S797MB9X</t>
  </si>
  <si>
    <t>1SI2S797TL9X</t>
  </si>
  <si>
    <t>SIERRA 900X760 3 SIDED 900 DOOR TILE SATIN</t>
  </si>
  <si>
    <t>1SI2S919FL1X</t>
  </si>
  <si>
    <t>SIERRA 1000X900 3 SIDED 1000 DOOR FLAT SATIN</t>
  </si>
  <si>
    <t>1SI2S919MB1X</t>
  </si>
  <si>
    <t>1SI2S919TL1X</t>
  </si>
  <si>
    <t>SIERRA 1000X900 3 SIDED 1000 DOOR TILE SATIN</t>
  </si>
  <si>
    <t>1SI2S929FL2X</t>
  </si>
  <si>
    <t>SIERRA 1200x900 3 SIDED FLAT SATIN</t>
  </si>
  <si>
    <t>1SI2S929MB2X</t>
  </si>
  <si>
    <t>1SI2S929TL2X</t>
  </si>
  <si>
    <t>SIERRA 1200x900 3 SIDED TILE SATIN</t>
  </si>
  <si>
    <t>1SI2S979FL7X</t>
  </si>
  <si>
    <t>SIERRA 900X760 3 SIDED 760 DOOR FLAT SATIN</t>
  </si>
  <si>
    <t>1SI2S979MB7X</t>
  </si>
  <si>
    <t>1SI2S979TL7X</t>
  </si>
  <si>
    <t>SIERRA 900X760 3 SIDED 760 DOOR TILE SATIN</t>
  </si>
  <si>
    <t>1SI2S97SFL7X</t>
  </si>
  <si>
    <t>SIERRA 900X760 2 SIDED 760 DOOR FLAT SATIN</t>
  </si>
  <si>
    <t>1SI2S97SFL9X</t>
  </si>
  <si>
    <t>SIERRA 900X760 2 SIDED 900 DOOR FLAT SATIN</t>
  </si>
  <si>
    <t>1SI2S97SMY9X</t>
  </si>
  <si>
    <t>1SI2S97SMZ7X</t>
  </si>
  <si>
    <t>1SI2S97STL7X</t>
  </si>
  <si>
    <t>SIERRA 900X760 2 SIDED 760 DOOR TILE SATIN</t>
  </si>
  <si>
    <t>1SI2S97STL9X</t>
  </si>
  <si>
    <t>SIERRA 900X760 2 SIDED 900 DOOR TILE SATIN</t>
  </si>
  <si>
    <t>1SI2S999MB9X</t>
  </si>
  <si>
    <t>1SI2S999TL9X</t>
  </si>
  <si>
    <t>1SI2S99CFL9X</t>
  </si>
  <si>
    <t>SIERRA 900X900 ANGLE CORNER FLAT SATIN</t>
  </si>
  <si>
    <t>1SI2S99CMS9X</t>
  </si>
  <si>
    <t>1SI2S99CTL9X</t>
  </si>
  <si>
    <t>SIERRA 900X900 ANGLE CORNER TILE SATIN</t>
  </si>
  <si>
    <t>1SI2S99STL9X</t>
  </si>
  <si>
    <t>SOUL FLAT 1000X1000 3 WALL SQ WHITE - CENTRE WASTE</t>
  </si>
  <si>
    <t>32525005-0</t>
  </si>
  <si>
    <t>32530005-0</t>
  </si>
  <si>
    <t>4BSL075DOC</t>
  </si>
  <si>
    <t>BOLERO SLIM 750 DRAWER OPEN COLOUR</t>
  </si>
  <si>
    <t>4BSL075DOG</t>
  </si>
  <si>
    <t xml:space="preserve">BOLERO SLIM 750 DRAWER OPEN ULTRA GLOSS WHITE </t>
  </si>
  <si>
    <t>4BSL075DOM</t>
  </si>
  <si>
    <t xml:space="preserve">BOLERO SLIM 750 DRAWER OPEN WHITE MELAMINE </t>
  </si>
  <si>
    <t>4BSL075OC</t>
  </si>
  <si>
    <t>BOLERO SLIM 750 OPEN COLOUR</t>
  </si>
  <si>
    <t>4BSL075OG</t>
  </si>
  <si>
    <t xml:space="preserve">BOLERO SLIM 750 OPEN ULTRA GLOSS WHITE </t>
  </si>
  <si>
    <t>4BSL075OM</t>
  </si>
  <si>
    <t xml:space="preserve">BOLERO SLIM 750 OPEN WHITE MELAMINE </t>
  </si>
  <si>
    <t>4BSL090DOC</t>
  </si>
  <si>
    <t>BOLERO SLIM 900 DRAWER OPEN COLOUR</t>
  </si>
  <si>
    <t>4BSL090DOG</t>
  </si>
  <si>
    <t xml:space="preserve">BOLERO SLIM 900 DRAWER OPEN ULTRA GLOSS WHITE </t>
  </si>
  <si>
    <t>4BSL090DOM</t>
  </si>
  <si>
    <t xml:space="preserve">BOLERO SLIM 900 DRAWER OPEN WHITE MELAMINE </t>
  </si>
  <si>
    <t>4BSL090OC</t>
  </si>
  <si>
    <t>BOLERO SLIM 900 OPEN COLOUR</t>
  </si>
  <si>
    <t>4BSL090OG</t>
  </si>
  <si>
    <t xml:space="preserve">BOLERO SLIM 900 OPEN ULTRA GLOSS WHITE </t>
  </si>
  <si>
    <t>4BSL090OM</t>
  </si>
  <si>
    <t xml:space="preserve">BOLERO SLIM 900 OPEN WHITE MELAMINE </t>
  </si>
  <si>
    <t>4CAS15DDMWH</t>
  </si>
  <si>
    <t>NIKAU 400 FLOOR ULTRA GLOSS WHITE</t>
  </si>
  <si>
    <t>NIKAU 400 FLOOR ULTRA GLOSS WHITE/COLOUR</t>
  </si>
  <si>
    <t>NIKAU 1000 LEFT HAND BOWL DOUBLE DRAWER WALL ULTRA GLOSS WHITE</t>
  </si>
  <si>
    <t>NIKAU 1000 RIGHT HAND BOWL DOUBLE DRAWER FLOOR ULTRA GLOSS WHITE/COLOUR</t>
  </si>
  <si>
    <t>PINNACLE 600 DRAWER OPEN COLOUR</t>
  </si>
  <si>
    <t xml:space="preserve">PINNACLE 600 DRAWER OPEN ULTRA GLOSS WHITE </t>
  </si>
  <si>
    <t xml:space="preserve">PINNACLE 600 DRAWER OPEN WHITE MELAMINE </t>
  </si>
  <si>
    <t>PINNACLE 750 DRAWER OPEN COLOUR</t>
  </si>
  <si>
    <t xml:space="preserve">PINNACLE 750 DRAWER OPEN ULTRA GLOSS WHITE </t>
  </si>
  <si>
    <t xml:space="preserve">PINNACLE 750 DRAWER OPEN WHITE MELAMINE </t>
  </si>
  <si>
    <t xml:space="preserve">PINNACLE 900 DOUBLE DRAWER FLOOR ULTRA GLOSS WHITE </t>
  </si>
  <si>
    <t>PINNACLE 900 DRAWER OPEN COLOUR</t>
  </si>
  <si>
    <t xml:space="preserve">PINNACLE 900 DRAWER OPEN ULTRA GLOSS WHITE </t>
  </si>
  <si>
    <t xml:space="preserve">PINNACLE 900 DRAWER OPEN WHITE MELAMINE </t>
  </si>
  <si>
    <t>PINNACLE 1200 DRAWER OPEN COLOUR</t>
  </si>
  <si>
    <t xml:space="preserve">PINNACLE 1200 DRAWER OPEN ULTRA GLOSS WHITE </t>
  </si>
  <si>
    <t xml:space="preserve">PINNACLE 1200 DRAWER OPEN WHITE MELAMINE </t>
  </si>
  <si>
    <t>PINNACLE 1200 DB DRAWER OPEN COLOUR</t>
  </si>
  <si>
    <t xml:space="preserve">PINNACLE 1200 DB DRAWER OPEN ULTRA GLOSS WHITE </t>
  </si>
  <si>
    <t xml:space="preserve">PINNACLE 1200 DB DRAWER OPEN WHITE MELAMINE </t>
  </si>
  <si>
    <t>PINNACLE SLIM 600 DRAWER OPEN COLOUR</t>
  </si>
  <si>
    <t xml:space="preserve">PINNACLE SLIM 600 DRAWER OPEN ULTRA GLOSS WHITE </t>
  </si>
  <si>
    <t xml:space="preserve">PINNACLE SLIM 600 DRAWER OPEN WHITE MELAMINE </t>
  </si>
  <si>
    <t>PINNACLE SLIM 750 DRAWER OPEN COLOUR</t>
  </si>
  <si>
    <t xml:space="preserve">PINNACLE SLIM 750 DRAWER OPEN ULTRA GLOSS WHITE </t>
  </si>
  <si>
    <t xml:space="preserve">PINNACLE SLIM 750 DRAWER OPEN WHITE MELAMINE </t>
  </si>
  <si>
    <t>PINNACLE SLIM 900 DRAWER OPEN COLOUR</t>
  </si>
  <si>
    <t xml:space="preserve">PINNACLE SLIM 900 DRAWER OPEN ULTRA GLOSS WHITE </t>
  </si>
  <si>
    <t xml:space="preserve">PINNACLE SLIM 900 DRAWER OPEN WHITE MELAMINE </t>
  </si>
  <si>
    <t>AJ1335S</t>
  </si>
  <si>
    <t>Card Entry Leverset - windsor touchscreen deadbolt set with 2 cards, 2 keys and 4 batteries - brushed nickel</t>
  </si>
  <si>
    <t>AJWDLOWEMAX</t>
  </si>
  <si>
    <t>Low E Max Double Glazed windows and doors per m2</t>
  </si>
  <si>
    <t>APEXCP20</t>
  </si>
  <si>
    <t>APEXCP20H</t>
  </si>
  <si>
    <t>AQA-900CT</t>
  </si>
  <si>
    <t xml:space="preserve">Laundra Max900 Composite top with Gooseneck mixer </t>
  </si>
  <si>
    <t>AQA-900'SS</t>
  </si>
  <si>
    <t xml:space="preserve">Laundra Max900 Stainless Steel with Gooseneck mixer </t>
  </si>
  <si>
    <t>AQA-LCENTRO</t>
  </si>
  <si>
    <t>Laundra Centro 560x560 Tub Unit SL Mixer</t>
  </si>
  <si>
    <t>AQA-LPLUS</t>
  </si>
  <si>
    <t>Laundra Plus 560x560 Tub Unit Pull-Out Spray Mixer</t>
  </si>
  <si>
    <t>AQA-LSLIM</t>
  </si>
  <si>
    <t>Laundra Tubbie Slim 460x650 Tub Unit SL Mixer</t>
  </si>
  <si>
    <t>AQA-LSLIMPLUS</t>
  </si>
  <si>
    <t>Laundra Plus Slim 460x650 Tub Unit Pull-Out Spray Mixer</t>
  </si>
  <si>
    <t>AQA-LTUBBIE</t>
  </si>
  <si>
    <t>Laundra Tubbie 560x560 Tub Unit SL Mixer</t>
  </si>
  <si>
    <t>AQLAUNDRAMAX2</t>
  </si>
  <si>
    <t>AQLAUNDRAMAXSL2</t>
  </si>
  <si>
    <t>Laundra Max Slim Drawer Model 460x560</t>
  </si>
  <si>
    <t>BASOB16FU</t>
  </si>
  <si>
    <t>SOLACE 1675 FRAMED BATH WITH UPSTAND/S - Specify upstand positions</t>
  </si>
  <si>
    <t>BASOB16N</t>
  </si>
  <si>
    <t xml:space="preserve">SOLACE 1675 BATH ONLY  </t>
  </si>
  <si>
    <t>SOLACE 1675 BATH WITH UPSTAND/S - Specify upstand positions</t>
  </si>
  <si>
    <t>BASOB18F</t>
  </si>
  <si>
    <t>SOLACE 1800 FRAMED BATH</t>
  </si>
  <si>
    <t>BASOB18FU</t>
  </si>
  <si>
    <t>SOLACE 1800 FRAMED BATH WITH UPSTAND/S - Specify upstand positions</t>
  </si>
  <si>
    <t>BASOH16F</t>
  </si>
  <si>
    <t>SOLACE 1675 HYDROTHERAPY BATH</t>
  </si>
  <si>
    <t>BASOH16FU</t>
  </si>
  <si>
    <t>SOLACE 1675 HYDROTHERAPY BATH WITH UPSTAND/S - Specify upstand positions</t>
  </si>
  <si>
    <t>BASOH18F</t>
  </si>
  <si>
    <t>SOLACE 1800 HYDROTHERAPY BATH</t>
  </si>
  <si>
    <t>BASOH18FU</t>
  </si>
  <si>
    <t>SOLACE 1800 HYDROTHERAPY BATH WITH UPSTAND/S - Specify upstand positions</t>
  </si>
  <si>
    <t>BASOS16F</t>
  </si>
  <si>
    <t>SOLACE 1675 SPA BATH</t>
  </si>
  <si>
    <t>BASOS16FU</t>
  </si>
  <si>
    <t>SOLACE 1675 SPA BATH WITH UPSTAND/S - Specify upstand positions</t>
  </si>
  <si>
    <t>BASOS18F</t>
  </si>
  <si>
    <t>SOLACE 1800 SPA BATH</t>
  </si>
  <si>
    <t>BASOS18FU</t>
  </si>
  <si>
    <t>SOLACE 1800 SPA BATH WITH UPSTAND/S - Specify upstand positions</t>
  </si>
  <si>
    <t>LIQUID/SOLACE 1800 3 WALL FLAT</t>
  </si>
  <si>
    <t>CAAL15DE</t>
  </si>
  <si>
    <t>CARA ALUMINO 1500 D/BOWL FLOOR EXOCHIQUE FINISH</t>
  </si>
  <si>
    <t>CAAL15DEWH</t>
  </si>
  <si>
    <t>CARA ALUMINO 1500 D/BOWL WALL EXOCHIQUE FINISH</t>
  </si>
  <si>
    <t>CAAL15DL</t>
  </si>
  <si>
    <t>CARA ALUMINO 1500 D/BOWL FLOOR DURACHIQUE FINISH</t>
  </si>
  <si>
    <t>CAAL15DLWH</t>
  </si>
  <si>
    <t>CARA ALUMINO 1500 D/BOWL WALL DURACHIQUE FINISH</t>
  </si>
  <si>
    <t>CAAL15DS</t>
  </si>
  <si>
    <t>CARA ALUMINO 1500 D/BOWL FLOOR STANDARD FINISH</t>
  </si>
  <si>
    <t>CAAL15DSWH</t>
  </si>
  <si>
    <t>CARA ALUMINO 1500 D/BOWL WALL STANDARD FINISH</t>
  </si>
  <si>
    <t>CASL15DE</t>
  </si>
  <si>
    <t>CARA SOLTERO 1500 D/BOWL FLOOR EXOCHIQUE FINISH</t>
  </si>
  <si>
    <t>CASL15DEWH</t>
  </si>
  <si>
    <t>CARA SOLTERO 1500 D/BOWL WALL EXOCHIQUE FINISH</t>
  </si>
  <si>
    <t>CASL15DL</t>
  </si>
  <si>
    <t>CARA SOLTERO 1500 D/BOWL FLOOR DURACHIQUE FINISH</t>
  </si>
  <si>
    <t>CASL15DLWH</t>
  </si>
  <si>
    <t>CARA SOLTERO 1500 D/BOWL WALL DURACHIQUE FINISH</t>
  </si>
  <si>
    <t>CASL15DS</t>
  </si>
  <si>
    <t>CARA SOLTERO 1500 D/BOWL FLOOR STANDARD FINISH</t>
  </si>
  <si>
    <t>CASL15DSWH</t>
  </si>
  <si>
    <t>CARA SOLTERO 1500 D/BOWL WALL STANDARD FINISH</t>
  </si>
  <si>
    <t>CLTBSP900</t>
  </si>
  <si>
    <t>CLTGAWH'WH</t>
  </si>
  <si>
    <t>CLTPA16SW6'WH</t>
  </si>
  <si>
    <t>CLTPA500'WH</t>
  </si>
  <si>
    <t>CLTPA560'WH</t>
  </si>
  <si>
    <t>CSAL075E</t>
  </si>
  <si>
    <t>CARA SLIM ALUMINO 750 FLOOR EXOCHIQUE FINISH</t>
  </si>
  <si>
    <t>CSAL075EWH</t>
  </si>
  <si>
    <t>CARA SLIM ALUMINO 750 WALL EXOCHIQUE FINISH</t>
  </si>
  <si>
    <t>CSAL075L</t>
  </si>
  <si>
    <t>CARA SLIM ALUMINO 750 FLOOR DURACHIQUE FINISH</t>
  </si>
  <si>
    <t>CSAL075LWH</t>
  </si>
  <si>
    <t>CARA SLIM ALUMINO 750 WALL DURACHIQUE FINISH</t>
  </si>
  <si>
    <t>CSAL075S</t>
  </si>
  <si>
    <t>CARA SLIM ALUMINO 750 FLOOR STANDARD FINISH</t>
  </si>
  <si>
    <t>CSAL075SWH</t>
  </si>
  <si>
    <t>CARA SLIM ALUMINO 750 WALL STANDARD FINISH</t>
  </si>
  <si>
    <t>CSAL090E</t>
  </si>
  <si>
    <t>CARA SLIM ALUMINO 900 FLOOR EXOCHIQUE FINISH</t>
  </si>
  <si>
    <t>CSAL090EWH</t>
  </si>
  <si>
    <t>CARA SLIM ALUMINO 900 WALL EXOCHIQUE FINISH</t>
  </si>
  <si>
    <t>CSAL090L</t>
  </si>
  <si>
    <t>CARA SLIM ALUMINO 900 FLOOR DURACHIQUE FINISH</t>
  </si>
  <si>
    <t>CSAL090LWH</t>
  </si>
  <si>
    <t>CARA SLIM ALUMINO 900 WALL DURACHIQUE FINISH</t>
  </si>
  <si>
    <t>CSAL090S</t>
  </si>
  <si>
    <t>CARA SLIM ALUMINO 900 FLOOR STANDARD FINISH</t>
  </si>
  <si>
    <t>CSAL090SWH</t>
  </si>
  <si>
    <t>CARA SLIM ALUMINO 900 WALL STANDARD FINISH</t>
  </si>
  <si>
    <t>CSSL075E</t>
  </si>
  <si>
    <t>CARA SLIM SOLTERO 750 FLOOR EXOCHIQUE FINISH</t>
  </si>
  <si>
    <t>CSSL075EWH</t>
  </si>
  <si>
    <t>CARA SLIM SOLTERO 750 WALL EXOCHIQUE FINISH</t>
  </si>
  <si>
    <t>CSSL075L</t>
  </si>
  <si>
    <t>CARA SLIM SOLTERO 750 FLOOR DURACHIQUE FINISH</t>
  </si>
  <si>
    <t>CSSL075LWH</t>
  </si>
  <si>
    <t>CARA SLIM SOLTERO 750 WALL DURACHIQUE FINISH</t>
  </si>
  <si>
    <t>CSSL075S</t>
  </si>
  <si>
    <t>CARA SLIM SOLTERO 750 FLOOR STANDARD FINISH</t>
  </si>
  <si>
    <t>CSSL075SWH</t>
  </si>
  <si>
    <t>CARA SLIM SOLTERO 750 WALL STANDARD FINISH</t>
  </si>
  <si>
    <t>CSSL090E</t>
  </si>
  <si>
    <t>CARA SLIM SOLTERO 900 FLOOR EXOCHIQUE FINISH</t>
  </si>
  <si>
    <t>CSSL090EWH</t>
  </si>
  <si>
    <t>CARA SLIM SOLTERO 900 WALL EXOCHIQUE FINISH</t>
  </si>
  <si>
    <t>CSSL090L</t>
  </si>
  <si>
    <t>CARA SLIM SOLTERO 900 FLOOR DURACHIQUE FINISH</t>
  </si>
  <si>
    <t>CSSL090LWH</t>
  </si>
  <si>
    <t>CARA SLIM SOLTERO 900 WALL DURACHIQUE FINISH</t>
  </si>
  <si>
    <t>CSSL090S</t>
  </si>
  <si>
    <t>CARA SLIM SOLTERO 900 FLOOR STANDARD FINISH</t>
  </si>
  <si>
    <t>CSSL090SWH</t>
  </si>
  <si>
    <t>CARA SLIM SOLTERO 900 WALL STANDARD FINISH</t>
  </si>
  <si>
    <t>DLMMAXIPUMP</t>
  </si>
  <si>
    <t>ECHSPOUT-150'CP</t>
  </si>
  <si>
    <t>ECHSPOUT-200'CP</t>
  </si>
  <si>
    <t>Engineers fees</t>
  </si>
  <si>
    <t>EVO100</t>
  </si>
  <si>
    <t>Evolution 100 Food Waste Disposer</t>
  </si>
  <si>
    <t>EVO200</t>
  </si>
  <si>
    <t>Evolution 200 Food Waste Disposer</t>
  </si>
  <si>
    <t>FORMEER3</t>
  </si>
  <si>
    <t>FORMEER6</t>
  </si>
  <si>
    <t>FORMEER9</t>
  </si>
  <si>
    <t>FUT2022'CP</t>
  </si>
  <si>
    <t>FUT215'CP</t>
  </si>
  <si>
    <t>FUT315'CP</t>
  </si>
  <si>
    <t>FUT7423'CP</t>
  </si>
  <si>
    <t>GS419'CP</t>
  </si>
  <si>
    <t>GS442'CP</t>
  </si>
  <si>
    <t>GS509'CP</t>
  </si>
  <si>
    <t>GSMB160'CP</t>
  </si>
  <si>
    <t>GSZN130'CP</t>
  </si>
  <si>
    <t>GSZN131'CP</t>
  </si>
  <si>
    <t>GSZN132'CP</t>
  </si>
  <si>
    <t>GSZN133'CP</t>
  </si>
  <si>
    <t>GSZN509'CP</t>
  </si>
  <si>
    <t>GSZNBT131'CP</t>
  </si>
  <si>
    <t>HGCSCU20</t>
  </si>
  <si>
    <t>HGCSCU25</t>
  </si>
  <si>
    <t>HGCSCU35</t>
  </si>
  <si>
    <t>HGCSCU42</t>
  </si>
  <si>
    <t>HGCSCU50</t>
  </si>
  <si>
    <t>HGCSCU60</t>
  </si>
  <si>
    <t>HGCSCU71</t>
  </si>
  <si>
    <t>HGCSCU80</t>
  </si>
  <si>
    <t>HGMFZKJ25</t>
  </si>
  <si>
    <t>Mitsubishi Rapidheat KJ series floor mount MFZ-JK25VE (up to 80m3)</t>
  </si>
  <si>
    <t>HGMFZKJ35</t>
  </si>
  <si>
    <t>Mitsubishi Rapidheat KJ series floor mount MFZ-JK35VE (up to 110m3)</t>
  </si>
  <si>
    <t>HGMFZKJ50</t>
  </si>
  <si>
    <t>Mitsubishi Rapidheat KJ series floor mount MFZ-JK50VE (up to 130m3)</t>
  </si>
  <si>
    <t>HGMFZKJ50HZ</t>
  </si>
  <si>
    <t>Mitsubishi Rapidheat KJ series floor mount hyper MFZ-JK50VEHZ (up to 130m3)</t>
  </si>
  <si>
    <t>HGMFZKJ60</t>
  </si>
  <si>
    <t>Mitsubishi Rapidheat KJ series floor mount MFZ-JK60VE (up to 150m3)</t>
  </si>
  <si>
    <t>HGMFZKJ60HZ</t>
  </si>
  <si>
    <t>Mitsubishi Rapidheat KJ series floor mount hyper MFZ-JK60VEHZ (up to 150m3)</t>
  </si>
  <si>
    <t>HGMSZAP25</t>
  </si>
  <si>
    <t>Mitsubishi EcoCore AP series wall mounted MSZ-AP25VGKD (up to 71.1m3)</t>
  </si>
  <si>
    <t>HGMSZAP35</t>
  </si>
  <si>
    <t>Mitsubishi EcoCore AP series wall mounted MSZ-AP35VGKD (up to 88.9m3)</t>
  </si>
  <si>
    <t>HGMSZAP42</t>
  </si>
  <si>
    <t>Mitsubishi EcoCore AP series wall mounted MSZ-AP42VGKD (up to 120m3)</t>
  </si>
  <si>
    <t>HGMSZAP50</t>
  </si>
  <si>
    <t>Mitsubishi EcoCore AP series wall mounted MSZ-AP50VGKD (up to 128.9m3)</t>
  </si>
  <si>
    <t>HGMSZAP60</t>
  </si>
  <si>
    <t>Mitsubishi EcoCore AP series wall mounted MSZ-AP60VGKD (up to 151.1m3)</t>
  </si>
  <si>
    <t>HGMSZAP71</t>
  </si>
  <si>
    <t>Mitsubishi EcoCore AP series wall mounted MSZ-AP71VGKD (up to 180m3)</t>
  </si>
  <si>
    <t>HGMSZAP80</t>
  </si>
  <si>
    <t>Mitsubishi EcoCore AP series wall mounted MSZ-AP80VGKD (up to 200m3)</t>
  </si>
  <si>
    <t>HGMSZEF25</t>
  </si>
  <si>
    <t>Mitsubishi Designer series wall mounted MSZ-EF25VEW/B/S (up to 71.1m3)</t>
  </si>
  <si>
    <t>HGMSZEF35</t>
  </si>
  <si>
    <t>Mitsubishi Designer series wall mounted MSZ-EF35VEW/B/S (up to 71.1m3)</t>
  </si>
  <si>
    <t>HGMSZEF42</t>
  </si>
  <si>
    <t>Mitsubishi Designer series wall mounted MSZ-EF42VEW/B/S (up to 71.1m3)</t>
  </si>
  <si>
    <t>HGMSZEF50</t>
  </si>
  <si>
    <t>Mitsubishi Designer series wall mounted MSZ-EF50VEW/B/S (up to 71.1m3)</t>
  </si>
  <si>
    <t>HGMSZGL25</t>
  </si>
  <si>
    <t>Mitsubishi EcoCore GL series wall mounted MSZ-GL25VGD (up to 71.1m3)</t>
  </si>
  <si>
    <t>HGMSZGL35</t>
  </si>
  <si>
    <t>Mitsubishi EcoCore GL series wall mounted MSZ-GL35VGD (up to 88.9m3)</t>
  </si>
  <si>
    <t>HGMSZGL42</t>
  </si>
  <si>
    <t>Mitsubishi EcoCore GL series wall mounted MSZ-GL42VGD (up to 120m3)</t>
  </si>
  <si>
    <t>HGMSZGL50</t>
  </si>
  <si>
    <t>Mitsubishi EcoCore GL series wall mounted MSZ-GL50VGD (up to 128.9m3)</t>
  </si>
  <si>
    <t>HGMSZGL60</t>
  </si>
  <si>
    <t>Mitsubishi EcoCore GL series wall mounted MSZ-GL60VGD (up to 151.1m3)</t>
  </si>
  <si>
    <t>HGMSZGL71</t>
  </si>
  <si>
    <t>Mitsubishi EcoCore GL series wall mounted MSZ-GL71VGD (up to 180m3)</t>
  </si>
  <si>
    <t>HGMSZGL80</t>
  </si>
  <si>
    <t>Mitsubishi EcoCore GL series wall mounted MSZ-GL80VGD (up to 200m3)</t>
  </si>
  <si>
    <t>HGMSZLN25</t>
  </si>
  <si>
    <t>Mitsubishi Black Diamond LN series wall mounted MSZ-LN25VGV/B/R-HZ (up to 71.1m3)</t>
  </si>
  <si>
    <t>HGMSZLN35</t>
  </si>
  <si>
    <t>Mitsubishi Black Diamond LN series wall mounted MSZ-LN35VGV/B/R-HZ (up to 88.9m3)</t>
  </si>
  <si>
    <t>HGMSZLN50</t>
  </si>
  <si>
    <t>Mitsubishi Black Diamond LN series wall mounted MSZ-LN50VGV/B/R-HZ (up to 128.9m3)</t>
  </si>
  <si>
    <t>HGMSZLN60</t>
  </si>
  <si>
    <t>Mitsubishi Black Diamond LN series wall mounted MSZ-LN60VGV/B/R (up to 151.1m3)</t>
  </si>
  <si>
    <t>HGZ25</t>
  </si>
  <si>
    <t>Panasonic Premier series floor mounted CS/CU-Z25UFR (up to 80m3)</t>
  </si>
  <si>
    <t>HGZ35</t>
  </si>
  <si>
    <t>Panasonic Premier series floor mounted CS/CU-Z35UFR (up to 110m3)</t>
  </si>
  <si>
    <t>HGZ50</t>
  </si>
  <si>
    <t>Panasonic Premier series floor mounted CS/CU-Z50UFR (up to 130m3)</t>
  </si>
  <si>
    <t>HLMPRH'CP</t>
  </si>
  <si>
    <t>HLMPTR24'CP</t>
  </si>
  <si>
    <t>HLMPTRN'CP</t>
  </si>
  <si>
    <t>HLMPTRS'CP</t>
  </si>
  <si>
    <t>HLM-STRH'CP</t>
  </si>
  <si>
    <t>HLM-STTR600'CP</t>
  </si>
  <si>
    <t>HLM-STTRN'CP</t>
  </si>
  <si>
    <t>HLM-STTRS'CP</t>
  </si>
  <si>
    <t>ID46</t>
  </si>
  <si>
    <t>Household Insinkerator 46</t>
  </si>
  <si>
    <t>ID56</t>
  </si>
  <si>
    <t>Household Insinkerator 56</t>
  </si>
  <si>
    <t>ID66</t>
  </si>
  <si>
    <t>Household Insinkerator 66</t>
  </si>
  <si>
    <t>KD2MOB21</t>
  </si>
  <si>
    <t>DOOR SET MOTIO 1200X1000 2 WALL FOR ACRYLIC WALL</t>
  </si>
  <si>
    <t>KD2MOB21T</t>
  </si>
  <si>
    <t>DOOR SET MOTIO 1200X1000 2 WALL FOR TILED WALL</t>
  </si>
  <si>
    <t>KD2MOB2A</t>
  </si>
  <si>
    <t>DOOR SET MOTIO 1200 3 WALL</t>
  </si>
  <si>
    <t>KD2MOB41</t>
  </si>
  <si>
    <t>DOOR SET MOTIO 1400X1000 2 WALL FOR ACRYLIC WALL</t>
  </si>
  <si>
    <t>KD2MOB41T</t>
  </si>
  <si>
    <t>DOOR SET MOTIO 1400X1000 2 WALL FOR TILED WALL</t>
  </si>
  <si>
    <t>KD2MOB4A</t>
  </si>
  <si>
    <t>DOOR SET MOTIO 1400 3 WALL</t>
  </si>
  <si>
    <t>KD2MOB61</t>
  </si>
  <si>
    <t>DOOR SET MOTIO 1600X1000 2 WALL FOR ACRYLIC WALL</t>
  </si>
  <si>
    <t>KD2MOB61T</t>
  </si>
  <si>
    <t>DOOR SET MOTIO 1600X1000 2 WALL FOR TILED WALL</t>
  </si>
  <si>
    <t>KD2MOB81</t>
  </si>
  <si>
    <t>DOOR SET MOTIO 1800X1000 2 WALL FOR ACRYLIC WALL</t>
  </si>
  <si>
    <t>KD2MOB81T</t>
  </si>
  <si>
    <t>DOOR SET MOTIO 1800X1000 2 WALL FOR TILED WALL</t>
  </si>
  <si>
    <t>MCAL040EL</t>
  </si>
  <si>
    <t>MINI COMPOSITE 400x210 ALUMINO FLOOR LEFT HAND HINGE EXOCHIQUE FINISH</t>
  </si>
  <si>
    <t>MCAL040ELWH</t>
  </si>
  <si>
    <t>MINI COMPOSITE 400x210 ALUMINO WALL LEFT HAND HINGE EXOCHIQUE FINISH</t>
  </si>
  <si>
    <t>MCAL040ER</t>
  </si>
  <si>
    <t>MINI COMPOSITE 400x210 ALUMINO FLOOR RIGHT HAND HINGE EXOCHIQUE FINISH</t>
  </si>
  <si>
    <t>MCAL040ERWH</t>
  </si>
  <si>
    <t>MINI COMPOSITE 400x210 ALUMINO WALL RIGHT HAND HINGE EXOCHIQUE FINISH</t>
  </si>
  <si>
    <t>MCAL040LL</t>
  </si>
  <si>
    <t>MINI COMPOSITE 400x210 ALUMINO FLOOR LEFT HAND HINGE DURACHIQUE FINISH</t>
  </si>
  <si>
    <t>MCAL040LLWH</t>
  </si>
  <si>
    <t>MINI COMPOSITE 400x210 ALUMINO WALL LEFT HAND HINGE DURACHIQUE FINISH</t>
  </si>
  <si>
    <t>MCAL040LR</t>
  </si>
  <si>
    <t>MINI COMPOSITE 400x210 ALUMINO FLOOR RIGHT HAND HINGE DURACHIQUE FINISH</t>
  </si>
  <si>
    <t>MCAL040SL</t>
  </si>
  <si>
    <t>MINI COMPOSITE 400x210 ALUMINO FLOOR LEFT HAND HINGE STANDARD FINISH</t>
  </si>
  <si>
    <t>MCAL040SLWH</t>
  </si>
  <si>
    <t>MINI COMPOSITE 400x210 ALUMINO WALL LEFT HAND HINGE STANDARD FINISH</t>
  </si>
  <si>
    <t>MCAL040SR</t>
  </si>
  <si>
    <t>MINI COMPOSITE 400x210 ALUMINO FLOOR RIGHT HAND HINGE STANDARD FINISH</t>
  </si>
  <si>
    <t>MCAL040SRWH</t>
  </si>
  <si>
    <t>MINI COMPOSITE 400x210 ALUMINO WALL RIGHT HAND HINGE STANDARD FINISH</t>
  </si>
  <si>
    <t>MCAL050EL</t>
  </si>
  <si>
    <t>MINI COMPOSITE 500X250 ALUMINO FLOOR LEFT HAND HINGE EXOCHIQUE FINISH</t>
  </si>
  <si>
    <t>MCAL050ELWH</t>
  </si>
  <si>
    <t>MINI COMPOSITE 500X250 ALUMINO WALL LEFT HAND HINGE EXOCHIQUE FINISH</t>
  </si>
  <si>
    <t>MCAL050ER</t>
  </si>
  <si>
    <t>MINI COMPOSITE 500X250 ALUMINO FLOOR RIGHT HAND HINGE EXOCHIQUE FINISH</t>
  </si>
  <si>
    <t>MCAL050ERWH</t>
  </si>
  <si>
    <t>MINI COMPOSITE 500X250 ALUMINO WALL RIGHT HAND HINGE EXOCHIQUE FINISH</t>
  </si>
  <si>
    <t>MCAL050LL</t>
  </si>
  <si>
    <t>MINI COMPOSITE 500X250 ALUMINO FLOOR LEFT HAND HINGE DURACHIQUE FINISH</t>
  </si>
  <si>
    <t>MCAL050LLWH</t>
  </si>
  <si>
    <t>MINI COMPOSITE 500X250 ALUMINO WALL LEFT HAND HINGE DURACHIQUE FINISH</t>
  </si>
  <si>
    <t>MCAL050LR</t>
  </si>
  <si>
    <t>MINI COMPOSITE 500X250 ALUMINO FLOOR RIGHT HAND HINGE DURACHIQUE FINISH</t>
  </si>
  <si>
    <t>MCAL050LRWH</t>
  </si>
  <si>
    <t>MINI COMPOSITE 500X250 ALUMINO WALL RIGHT HAND HINGE DURACHIQUE FINISH</t>
  </si>
  <si>
    <t>MCVE040EL</t>
  </si>
  <si>
    <t>MINI COMPOSITE 400x210 VELAIRE FLOOR LEFT HAND HINGE EXOCHIQUE FINISH</t>
  </si>
  <si>
    <t>MCVE040ELWH</t>
  </si>
  <si>
    <t>MINI COMPOSITE 400x210 VELAIRE WALL LEFT HAND HINGE EXOCHIQUE FINISH</t>
  </si>
  <si>
    <t>MCVE040ER</t>
  </si>
  <si>
    <t>MINI COMPOSITE 400x210 VELAIRE FLOOR RIGHT HAND HINGE EXOCHIQUE FINISH</t>
  </si>
  <si>
    <t>MCVE040ERWH</t>
  </si>
  <si>
    <t>MINI COMPOSITE 400x210 VELAIRE WALL RIGHT HAND HINGE EXOCHIQUE FINISH</t>
  </si>
  <si>
    <t>MCVE040LL</t>
  </si>
  <si>
    <t>MINI COMPOSITE 400x210 VELAIRE FLOOR LEFT HAND HINGE DURACHIQUE FINISH</t>
  </si>
  <si>
    <t>MCVE040LLWH</t>
  </si>
  <si>
    <t>MINI COMPOSITE 400x210 VELAIRE WALL LEFT HAND HINGE DURACHIQUE FINISH</t>
  </si>
  <si>
    <t>MCVE040LR</t>
  </si>
  <si>
    <t>MINI COMPOSITE 400x210 VELAIRE FLOOR RIGHT HAND HINGE DURACHIQUE FINISH</t>
  </si>
  <si>
    <t>MCVE040LRWH</t>
  </si>
  <si>
    <t>MINI COMPOSITE 400x210 VELAIRE WALL RIGHT HAND HINGE DURACHIQUE FINISH</t>
  </si>
  <si>
    <t>MCVE040SL</t>
  </si>
  <si>
    <t>MINI COMPOSITE 400x210 VELAIRE FLOOR LEFT HAND HINGE STANDARD FINISH</t>
  </si>
  <si>
    <t>MCVE040SLWH</t>
  </si>
  <si>
    <t>MINI COMPOSITE 400x210 VELAIRE WALL LEFT HAND HINGE STANDARD FINISH</t>
  </si>
  <si>
    <t>MCVE040SR</t>
  </si>
  <si>
    <t>MINI COMPOSITE 400x210 VELAIRE FLOOR RIGHT HAND HINGE STANDARD FINISH</t>
  </si>
  <si>
    <t>MCVE040SRWH</t>
  </si>
  <si>
    <t>MINI COMPOSITE 400x210 VELAIRE WALL RIGHT HAND HINGE STANDARD FINISH</t>
  </si>
  <si>
    <t>MCVE050EL</t>
  </si>
  <si>
    <t>MINI COMPOSITE 500X250 VELAIRE FLOOR LEFT HAND HINGE EXOCHIQUE FINISH</t>
  </si>
  <si>
    <t>MCVE050ELWH</t>
  </si>
  <si>
    <t>MINI COMPOSITE 500X250 VELAIRE WALL LEFT HAND HINGE EXOCHIQUE FINISH</t>
  </si>
  <si>
    <t>MCVE050ER</t>
  </si>
  <si>
    <t>MINI COMPOSITE 500X250 VELAIRE FLOOR RIGHT HAND HINGE EXOCHIQUE FINISH</t>
  </si>
  <si>
    <t>MCVE050ERWH</t>
  </si>
  <si>
    <t>MINI COMPOSITE 500X250 VELAIRE WALL RIGHT HAND HINGE EXOCHIQUE FINISH</t>
  </si>
  <si>
    <t>MCVE050LL</t>
  </si>
  <si>
    <t>MINI COMPOSITE 500X250 VELAIRE FLOOR LEFT HAND HINGE DURACHIQUE FINISH</t>
  </si>
  <si>
    <t>MCVE050LLWH</t>
  </si>
  <si>
    <t>MINI COMPOSITE 500X250 VELAIRE WALL LEFT HAND HINGE DURACHIQUE FINISH</t>
  </si>
  <si>
    <t>MCVE050LR</t>
  </si>
  <si>
    <t>MINI COMPOSITE 500X250 VELAIRE FLOOR RIGHT HAND HINGE DURACHIQUE FINISH</t>
  </si>
  <si>
    <t>MCVE050LRWH</t>
  </si>
  <si>
    <t>MINI COMPOSITE 500X250 VELAIRE WALL RIGHT HAND HINGE DURACHIQUE FINISH</t>
  </si>
  <si>
    <t>MCVE050SL</t>
  </si>
  <si>
    <t>MINI COMPOSITE 500X250 VELAIRE FLOOR LEFT HAND HINGE STANDARD FINISH</t>
  </si>
  <si>
    <t>MMAL041EL</t>
  </si>
  <si>
    <t>MINI MENUET ALUMINO FLOOR LEFT HAND HINGE EXOCHIQUE FINISH</t>
  </si>
  <si>
    <t>MMAL041ELWH</t>
  </si>
  <si>
    <t>MINI MENUET ALUMINO WALL LEFT HAND HINGE EXOCHIQUE FINISH</t>
  </si>
  <si>
    <t>MMAL041ER</t>
  </si>
  <si>
    <t>MINI MENUET ALUMINO FLOOR RIGHT HAND HINGE EXOCHIQUE FINISH</t>
  </si>
  <si>
    <t>MMAL041ERWH</t>
  </si>
  <si>
    <t>MINI MENUET ALUMINO WALL RIGHT HAND HINGE EXOCHIQUE FINISH</t>
  </si>
  <si>
    <t>MMAL041LL</t>
  </si>
  <si>
    <t>MINI MENUET ALUMINO FLOOR LEFT HAND HINGE DURACHIQUE FINISH</t>
  </si>
  <si>
    <t>MMAL041LLWH</t>
  </si>
  <si>
    <t>MINI MENUET ALUMINO WALL LEFT HAND HINGE DURACHIQUE FINISH</t>
  </si>
  <si>
    <t>MMAL041LR</t>
  </si>
  <si>
    <t>MINI MENUET ALUMINO FLOOR RIGHT HAND HINGE DURACHIQUE FINISH</t>
  </si>
  <si>
    <t>MMAL041LRWH</t>
  </si>
  <si>
    <t>MINI MENUET ALUMINO WALL RIGHT HAND HINGE DURACHIQUE FINISH</t>
  </si>
  <si>
    <t>MMAL041SL</t>
  </si>
  <si>
    <t>MINI MENUET ALUMINO FLOOR LEFT HAND HINGE STANDARD FINISH</t>
  </si>
  <si>
    <t>MMAL041SLWH</t>
  </si>
  <si>
    <t>MINI MENUET ALUMINO WALL LEFT HAND HINGE STANDARD FINISH</t>
  </si>
  <si>
    <t>MMAL041SR</t>
  </si>
  <si>
    <t>MINI MENUET ALUMINO FLOOR RIGHT HAND HINGE STANDARD FINISH</t>
  </si>
  <si>
    <t>MMAL041SRWH</t>
  </si>
  <si>
    <t>MINI MENUET ALUMINO WALL RIGHT HAND HINGE STANDARD FINISH</t>
  </si>
  <si>
    <t>MMVE041EL</t>
  </si>
  <si>
    <t>MINI MENUET VELAIRE FLOOR LEFT HAND HINGE EXOCHIQUE FINISH</t>
  </si>
  <si>
    <t>MMVE041ELWH</t>
  </si>
  <si>
    <t>MINI MENUET VELAIRE WALL LEFT HAND HINGE EXOCHIQUE FINISH</t>
  </si>
  <si>
    <t>MMVE041ER</t>
  </si>
  <si>
    <t>MINI MENUET VELAIRE FLOOR RIGHT HAND HINGE EXOCHIQUE FINISH</t>
  </si>
  <si>
    <t>MMVE041ERWH</t>
  </si>
  <si>
    <t>MINI MENUET VELAIRE WALL RIGHT HAND HINGE EXOCHIQUE FINISH</t>
  </si>
  <si>
    <t>MMVE041LL</t>
  </si>
  <si>
    <t>MINI MENUET VELAIRE FLOOR LEFT HAND HINGE DURACHIQUE FINISH</t>
  </si>
  <si>
    <t>MMVE041LLWH</t>
  </si>
  <si>
    <t>MINI MENUET VELAIRE WALL LEFT HAND HINGE DURACHIQUE FINISH</t>
  </si>
  <si>
    <t>MMVE041LR</t>
  </si>
  <si>
    <t>MINI MENUET VELAIRE FLOOR RIGHT HAND HINGE DURACHIQUE FINISH</t>
  </si>
  <si>
    <t>MMVE041LRWH</t>
  </si>
  <si>
    <t>MINI MENUET VELAIRE WALL RIGHT HAND HINGE DURACHIQUE FINISH</t>
  </si>
  <si>
    <t>MMVE041SL</t>
  </si>
  <si>
    <t>MINI MENUET VELAIRE FLOOR LEFT HAND HINGE STANDARD FINISH</t>
  </si>
  <si>
    <t>MMVE041SLWH</t>
  </si>
  <si>
    <t>MINI MENUET VELAIRE WALL LEFT HAND HINGE STANDARD FINISH</t>
  </si>
  <si>
    <t>MMVE041SR</t>
  </si>
  <si>
    <t>MINI MENUET VELAIRE FLOOR RIGHT HAND HINGE STANDARD FINISH</t>
  </si>
  <si>
    <t>MMVE041SRWH</t>
  </si>
  <si>
    <t>MINI MENUET VELAIRE WALL RIGHT HAND HINGE STANDARD FINISH</t>
  </si>
  <si>
    <t>MTHEM8101'CP</t>
  </si>
  <si>
    <t>MTHEM8104'CP</t>
  </si>
  <si>
    <t>MTHEM8105'CP</t>
  </si>
  <si>
    <t>MTHEM8107'CP</t>
  </si>
  <si>
    <t>MTHEM8109'CP</t>
  </si>
  <si>
    <t>MTHEM8510'CP</t>
  </si>
  <si>
    <t>MTHEM9706'CP</t>
  </si>
  <si>
    <t>MTHKIB'CP</t>
  </si>
  <si>
    <t>MTHKIK'CP</t>
  </si>
  <si>
    <t>MTHKISH'CP</t>
  </si>
  <si>
    <t>MTHKISHD'CP</t>
  </si>
  <si>
    <t>MTHKISP172'CP</t>
  </si>
  <si>
    <t>MTHSHKI'CP</t>
  </si>
  <si>
    <t>MTX-78CR205</t>
  </si>
  <si>
    <t>MTX-78CR430</t>
  </si>
  <si>
    <t>MTX-78CR572</t>
  </si>
  <si>
    <t>MTX-78CR579</t>
  </si>
  <si>
    <t>MTX-78CR690</t>
  </si>
  <si>
    <t>MTX-78CR690SM</t>
  </si>
  <si>
    <t>MTX-78CR691</t>
  </si>
  <si>
    <t>MTX-84CR205R</t>
  </si>
  <si>
    <t>MTX-84CR430R</t>
  </si>
  <si>
    <t>MTX-84CR690R</t>
  </si>
  <si>
    <t>MTX-84CR691R</t>
  </si>
  <si>
    <t>MVAL050EL</t>
  </si>
  <si>
    <t>MINI VC ALUMINO FLOOR LEFT HAND HINGE EXOCHIQUE FINISH</t>
  </si>
  <si>
    <t>MVAL050ELWH</t>
  </si>
  <si>
    <t>MINI VC ALUMINO WALL LEFT HAND HINGE EXOCHIQUE FINISH</t>
  </si>
  <si>
    <t>MVAL050ER</t>
  </si>
  <si>
    <t>MINI VC ALUMINO FLOOR RIGHT HAND HINGE EXOCHIQUE FINISH</t>
  </si>
  <si>
    <t>MVAL050ERWH</t>
  </si>
  <si>
    <t>MINI VC ALUMINO WALL RIGHT HAND HINGE EXOCHIQUE FINISH</t>
  </si>
  <si>
    <t>MVAL050LL</t>
  </si>
  <si>
    <t>MINI VC ALUMINO FLOOR LEFT HAND HINGE DURACHIQUE FINISH</t>
  </si>
  <si>
    <t>MVAL050LLWH</t>
  </si>
  <si>
    <t>MINI VC ALUMINO WALL LEFT HAND HINGE DURACHIQUE FINISH</t>
  </si>
  <si>
    <t>MVAL050LR</t>
  </si>
  <si>
    <t>MINI VC ALUMINO FLOOR RIGHT HAND HINGE DURACHIQUE FINISH</t>
  </si>
  <si>
    <t>MVAL050LRWH</t>
  </si>
  <si>
    <t>MINI VC ALUMINO WALL RIGHT HAND HINGE DURACHIQUE FINISH</t>
  </si>
  <si>
    <t>MVAL050SL</t>
  </si>
  <si>
    <t>MINI VC ALUMINO FLOOR LEFT HAND HINGE STANDARD FINISH</t>
  </si>
  <si>
    <t>MVAL050SLWH</t>
  </si>
  <si>
    <t>MINI VC ALUMINO WALL LEFT HAND HINGE STANDARD FINISH</t>
  </si>
  <si>
    <t>MVAL050SR</t>
  </si>
  <si>
    <t>MINI VC ALUMINO FLOOR RIGHT HAND HINGE STANDARD FINISH</t>
  </si>
  <si>
    <t>MVAL050SRWH</t>
  </si>
  <si>
    <t>MINI VC ALUMINO WALL RIGHT HAND HINGE STANDARD FINISH</t>
  </si>
  <si>
    <t>MVVE050EL</t>
  </si>
  <si>
    <t>MINI VC VELAIRE FLOOR LEFT HAND HINGE EXOCHIQUE FINISH</t>
  </si>
  <si>
    <t>MVVE050ELWH</t>
  </si>
  <si>
    <t>MINI VC VELAIRE WALL LEFT HAND HINGE EXOCHIQUE FINISH</t>
  </si>
  <si>
    <t>MVVE050ER</t>
  </si>
  <si>
    <t>MINI VC VELAIRE FLOOR RIGHT HAND HINGE EXOCHIQUE FINISH</t>
  </si>
  <si>
    <t>MVVE050ERWH</t>
  </si>
  <si>
    <t>MINI VC VELAIRE WALL RIGHT HAND HINGE EXOCHIQUE FINISH</t>
  </si>
  <si>
    <t>MVVE050LL</t>
  </si>
  <si>
    <t>MINI VC VELAIRE FLOOR LEFT HAND HINGE DURACHIQUE FINISH</t>
  </si>
  <si>
    <t>MVVE050LLWH</t>
  </si>
  <si>
    <t>MINI VC VELAIRE WALL LEFT HAND HINGE DURACHIQUE FINISH</t>
  </si>
  <si>
    <t>MVVE050LR</t>
  </si>
  <si>
    <t>MINI VC VELAIRE FLOOR RIGHT HAND HINGE DURACHIQUE FINISH</t>
  </si>
  <si>
    <t>MVVE050LRWH</t>
  </si>
  <si>
    <t>MINI VC VELAIRE WALL RIGHT HAND HINGE DURACHIQUE FINISH</t>
  </si>
  <si>
    <t>MVVE050SL</t>
  </si>
  <si>
    <t>MINI VC VELAIRE FLOOR LEFT HAND HINGE STANDARD FINISH</t>
  </si>
  <si>
    <t>MVVE050SLWH</t>
  </si>
  <si>
    <t>MINI VC VELAIRE WALL LEFT HAND HINGE STANDARD FINISH</t>
  </si>
  <si>
    <t>MVVE050SR</t>
  </si>
  <si>
    <t>MINI VC VELAIRE FLOOR RIGHT HAND HINGE STANDARD FINISH</t>
  </si>
  <si>
    <t>MVVE050SRWH</t>
  </si>
  <si>
    <t>MINI VC VELAIRE WALL RIGHT HAND HINGE STANDARD FINISH</t>
  </si>
  <si>
    <t>ORHLSF</t>
  </si>
  <si>
    <t>HLS Fees</t>
  </si>
  <si>
    <t>PLA1LS2S12SFL2R</t>
  </si>
  <si>
    <t xml:space="preserve">LIFESTYLE FLAT 1000X1200 2 WALL </t>
  </si>
  <si>
    <t>PLA1LS2S141FL4R</t>
  </si>
  <si>
    <t>LIFESTYLE FLAT 1000X1400 3 WALL - CENTRE DOOR</t>
  </si>
  <si>
    <t>PLA1LS2S14SFL4R</t>
  </si>
  <si>
    <t>LIFESTYLE FLAT 1000X1400 2 WALL</t>
  </si>
  <si>
    <t>PLA1LS2S161FL6R</t>
  </si>
  <si>
    <t>LIFESTYLE FLAT 1000X1600 3 WALL - CENTRE DOOR</t>
  </si>
  <si>
    <t>PLA1LS2S16SFL6R</t>
  </si>
  <si>
    <t>LIFESTYLE FLAT 1000X1600 2 WALL</t>
  </si>
  <si>
    <t>PLA1LS2S181FL8R</t>
  </si>
  <si>
    <t>LIFESTYLE FLAT 1000X1800 3 WALL - CENTRE DOOR</t>
  </si>
  <si>
    <t>PLA1LS2S18SFL8R</t>
  </si>
  <si>
    <t>LIFESTYLE FLAT 1000X1800 2 WALL</t>
  </si>
  <si>
    <t>PLA1LS2S21SFL2R</t>
  </si>
  <si>
    <t>LIFESTYLE FLAT 1200X1000 2 WALL</t>
  </si>
  <si>
    <t>PLA1LS2S41SFL4R</t>
  </si>
  <si>
    <t>LIFESTYLE FLAT 1400X1000 2 WALL</t>
  </si>
  <si>
    <t>PLA1LS2S41STL4R</t>
  </si>
  <si>
    <t>LIFESTYLE TILE 1400X1000 2 WALL</t>
  </si>
  <si>
    <t>PLA1LS2S61SFL6R</t>
  </si>
  <si>
    <t>LIFESTYLE FLAT 1600X1000 2 WALL</t>
  </si>
  <si>
    <t>PLA1LS2S61STL6R</t>
  </si>
  <si>
    <t>LIFESTYLE TILE 1600X1000 2 WALL</t>
  </si>
  <si>
    <t>PLA1LS2S81SFL8R</t>
  </si>
  <si>
    <t>LIFESTYLE FLAT 1800X1000 2 WALL</t>
  </si>
  <si>
    <t>PLA1LS2S81STL8R</t>
  </si>
  <si>
    <t>LIFESTYLE TILE 1800X1000 2 WALL</t>
  </si>
  <si>
    <t>MOTIO FLAT 1000X1200 3 WALL</t>
  </si>
  <si>
    <t>MOTIO TILE 1000X1200 3 WALL</t>
  </si>
  <si>
    <t>MOTIO FLAT 1000X1200 2 WALL</t>
  </si>
  <si>
    <t>MOTIO TILE 1000X1200 2 WALL</t>
  </si>
  <si>
    <t>MOTIO FLAT 1000X1400 3 WALL</t>
  </si>
  <si>
    <t>MOTIO TILE 1000X1400 3 WALL</t>
  </si>
  <si>
    <t>MOTIO FLAT 1000X1400 2 WALL</t>
  </si>
  <si>
    <t>MOTIO TILE 1000X1400 2 WALL</t>
  </si>
  <si>
    <t>MOTIO FLAT 1000X1600 3 WALL</t>
  </si>
  <si>
    <t>MOTIO TILE 1000X1600 3 WALL</t>
  </si>
  <si>
    <t>MOTIO FLAT 1000X1600 2 WALL</t>
  </si>
  <si>
    <t>MOTIO TILE 1000X1600 2 WALL</t>
  </si>
  <si>
    <t>MOTIO FLAT 1000X1800 3 WALL</t>
  </si>
  <si>
    <t>MOTIO TILE 1000X1800 3 WALL</t>
  </si>
  <si>
    <t>MOTIO FLAT 1000X1800 2 WALL</t>
  </si>
  <si>
    <t>MOTIO TILE 1000X1800 2 WALL</t>
  </si>
  <si>
    <t>MOTIO FLAT 1200X1000 2 WALL</t>
  </si>
  <si>
    <t>MOTIO TILE 1200X1000 2 WALL</t>
  </si>
  <si>
    <t>MOTIO FLAT 1400X1000 2 WALL</t>
  </si>
  <si>
    <t>MOTIO TILE 1400X1000 2 WALL</t>
  </si>
  <si>
    <t>MOTIO FLAT 1600X1000 2 WALL</t>
  </si>
  <si>
    <t>MOTIO TILE 1600X1000 2 WALL</t>
  </si>
  <si>
    <t>MOTIO FLAT 1800X1000 2 WALL</t>
  </si>
  <si>
    <t>MOTIO TILE 1800X1000 2 WALL</t>
  </si>
  <si>
    <t>SOUL FLAT 1000X1000 3 WALL SQ SATIN - CORNER WASTE</t>
  </si>
  <si>
    <t>SOUL FLAT 1000X1000 3 WALL SQ SATIN - CENTRE WASTE</t>
  </si>
  <si>
    <t>SOUL MOULDED 1000X1000 3 WALL SQ SATIN - CORNER WASTE</t>
  </si>
  <si>
    <t>SOUL MOULDED 1000X1000 3 WALL SQ SATIN - CENTRE WASTE</t>
  </si>
  <si>
    <t>SOUL TILE 1000X1000 3 WALL SQ SATIN - CORNER WASTE</t>
  </si>
  <si>
    <t>SOUL TILE 1000X1000 3 WALL SQ SATIN - CENTRE WASTE</t>
  </si>
  <si>
    <t>SOUL FLAT 1000X1000 2 WALL ANGLE CORNER SATIN - CORNER WASTE</t>
  </si>
  <si>
    <t>SOUL FLAT 1000X1000 2 WALL ANGLE CENTRE SATIN - CENTRE WASTE</t>
  </si>
  <si>
    <t>SOUL MOULDED 1000X1000 2 WALL ANGLE SATIN - CORNER WASTE</t>
  </si>
  <si>
    <t>SOUL MOULDED 1000X1000 2 WALL ANGLE SATIN - CENTRE WASTE</t>
  </si>
  <si>
    <t>SOUL TILE 1000X1000 2 WALL ANGLE SATIN - CORNER WASTE</t>
  </si>
  <si>
    <t>SOUL TILE 1000X1000 2 WALL ANGLE SATIN - CENTRE WASTE</t>
  </si>
  <si>
    <t>SOUL FLAT 1000X1000 2 WALL ROUND SATIN - CORNER WASTE</t>
  </si>
  <si>
    <t>SOUL MOULDED 1000X1000 2 WALL ROUND SATIN - CORNER WASTE</t>
  </si>
  <si>
    <t>SOUL TILE 1000X1000 2 WALL ROUND SATIN - CORNER WASTE</t>
  </si>
  <si>
    <t>SOUL FLAT 1000X1000 2 WALL SQ SATIN - CORNER WASTE</t>
  </si>
  <si>
    <t>SOUL FLAT 1000X1000 2 WALL SQ SATIN - CENTRE WASTE</t>
  </si>
  <si>
    <t>SOUL MOULDED 1000X1000 2 WALL SQ SATIN - CORNER WASTE</t>
  </si>
  <si>
    <t>SOUL MOULDED 1000X1000 2 WALL SQ SATIN - CENTRE WASTE</t>
  </si>
  <si>
    <t>SOUL TILE 1000X1000 2 WALL SQ SATIN - CORNER WASTE</t>
  </si>
  <si>
    <t>SOUL TILE 1000X1000 2 WALL SQ SATIN - CENTRE WASTE</t>
  </si>
  <si>
    <t>SOUL FLAT 1200X900 2 WALL RECT SATIN 1200 DOOR - CORNER WASTE</t>
  </si>
  <si>
    <t>SOUL FLAT 1200X900 2 WALL RECT SATIN 900 DOOR - CORNER WASTE</t>
  </si>
  <si>
    <t>SOUL MOULDED 1200X900 2 WALL RECT SATIN 1200 DOOR - CORNER WASTE</t>
  </si>
  <si>
    <t>SOUL MOULDED 1200X900 2 WALL RECT SATIN 900 DOOR - CORNER WASTE</t>
  </si>
  <si>
    <t>SOUL TILE 1200X900 2 WALL RECT SATIN 1200 DOOR - CORNER WASTE</t>
  </si>
  <si>
    <t>SOUL TILE 1200X900 2 WALL RECT SATIN 900 DOOR - CORNER WASTE</t>
  </si>
  <si>
    <t>SOUL FLAT 900X1200 3 WALL RECT SATIN - CORNER WASTE</t>
  </si>
  <si>
    <t>SOUL MOULDED 900X1200 3 WALL RECT SATIN - CORNER WASTE</t>
  </si>
  <si>
    <t>SOUL TILE 900X1200 3 WALL RECT SATIN - CORNER WASTE</t>
  </si>
  <si>
    <t>SOUL FLAT 900X1200 2 WALL RECT SATIN 1200 DOOR - CORNER WASTE</t>
  </si>
  <si>
    <t>SOUL FLAT 900X1200 2 WALL RECT SATIN 900 DOOR - CORNER WASTE</t>
  </si>
  <si>
    <t>SOUL MOULDED 900X1200 2 WALL RECT SATIN 1200 DOOR - CORNER WASTE</t>
  </si>
  <si>
    <t>SOUL MOULDED 900X1200 2 WALL RECT SATIN 900 DOOR - CORNER WASTE</t>
  </si>
  <si>
    <t>SOUL TILE 900X1200 2 WALL RECT SATIN 1200 DOOR - CORNER WASTE</t>
  </si>
  <si>
    <t>SOUL TILE 900X1200 2 WALL RECT SATIN 900 DOOR - CORNER WASTE</t>
  </si>
  <si>
    <t>SOUL FLAT 900X900 3 WALL SQ SATIN - CORNER WASTE</t>
  </si>
  <si>
    <t>SOUL FLAT 900X900 3 WALL SQ SATIN - CENTRE WASTE</t>
  </si>
  <si>
    <t>SOUL MOULDED 900X900 3 WALL SQ SATIN - CORNER WASTE</t>
  </si>
  <si>
    <t>SOUL MOULDED 900X900 3 WALL SQ SATIN - CENTRE WASTE</t>
  </si>
  <si>
    <t>SOUL TILE 900X900 3 WALL SQ SATIN - CORNER WASTE</t>
  </si>
  <si>
    <t>SOUL TILE 900X900 3 WALL SQ SATIN - CENTRE WASTE</t>
  </si>
  <si>
    <t>SOUL FLAT 900X900 2 WALL SQ SATIN - CENTRE WASTE</t>
  </si>
  <si>
    <t>SOUL MOULDED 900X900 2 WALL SQ SATIN - CORNER WASTE</t>
  </si>
  <si>
    <t>SOUL MOULDED 900X900 2 WALL SQ SATIN - CENTRE WASTE</t>
  </si>
  <si>
    <t>SOUL TILE 900X900 2 WALL SQ SATIN - CORNER WASTE</t>
  </si>
  <si>
    <t>SOUL TILE 900X900 2 WALL SQ SATIN - CENTRE WASTE</t>
  </si>
  <si>
    <t>SOUL FLAT 1000X1000 3 WALL SQ WHITE - CORNER WASTE</t>
  </si>
  <si>
    <t>SOUL FLAT 900X900 2 WALL SQ SATIN - CORNER WASTE</t>
  </si>
  <si>
    <t xml:space="preserve">SOUL MOULDED 1000X1000 3 WALL SQ WHITE - CORNER WASTE </t>
  </si>
  <si>
    <t xml:space="preserve">SOUL MOULDED 1000X1000 3 WALL SQ WHITE - CENTRE WASTE </t>
  </si>
  <si>
    <t xml:space="preserve">SOUL TILE 1000X1000 3 WALL SQ WHITE - CORNER WASTE </t>
  </si>
  <si>
    <t xml:space="preserve">SOUL TILE 1000X1000 3 WALL SQ WHITE - CENTRE WASTE </t>
  </si>
  <si>
    <t>SOUL FLAT 1000X1000 2 WALL ANGLE CORNER WHITE - CORNER WASTE</t>
  </si>
  <si>
    <t>SOUL FLAT 1000X1000 2 WALL ANGLE CORNER WHITE - CENTRE WASTE</t>
  </si>
  <si>
    <t>SOUL MOULDED 1000X1000 2 WALL ANGLE CENTRE WHITE - CENTRE WASTE</t>
  </si>
  <si>
    <t>SOUL TILE 1000X1000 2 WALL ANGLE CORNER WHITE - CORNER WASTE</t>
  </si>
  <si>
    <t>SOUL TILE 1000X1000 2 WALL ANGLE CENTRE WHITE - CENTRE WASTE</t>
  </si>
  <si>
    <t xml:space="preserve">SOUL FLAT 1000X1000 2 WALL ROUND WHITE - CORNER WASTE </t>
  </si>
  <si>
    <t xml:space="preserve">SOUL MOULDED 1000X1000 2 WALL ROUND WHITE - CORNER WASTE </t>
  </si>
  <si>
    <t xml:space="preserve">SOUL TILE 1000X1000 2 WALL ROUND WHITE - CORNER WASTE </t>
  </si>
  <si>
    <t>SOUL FLAT 1000X1000 2 WALL SQ WHITE - CORNER WASTE</t>
  </si>
  <si>
    <t>SOUL FLAT 1000X1000 2 WALL SQ WHITE - CENTRE WASTE</t>
  </si>
  <si>
    <t>SOUL MOULDED 1000X1000 2 WALL SQ WHITE - CENTRE WASTE</t>
  </si>
  <si>
    <t>SOUL TILE 1000X1000 2 WALL SQ WHITE - CORNER WASTE</t>
  </si>
  <si>
    <t>SOUL TILE 1000X1000 2 WALL SQ WHITE - CENTRE WASTE</t>
  </si>
  <si>
    <t>SOUL FLAT 1200X900 2 WALL RECT WHITE 1200 DOOR - CORNER WASTE</t>
  </si>
  <si>
    <t>SOUL FLAT 1200X900 2 WALL RECT WHITE 900 DOOR - CORNER WASTE</t>
  </si>
  <si>
    <t>SOUL MOULDED 1200X900 2 WALL RECT WHITE 1200 DOOR - CORNER WASTE</t>
  </si>
  <si>
    <t>SOUL MOULDED 1200X900 2 WALL RECT WHITE 900 DOOR - CORNER WASTE</t>
  </si>
  <si>
    <t>SOUL TILE 1200X900 2 WALL RECT WHITE 1200 DOOR - CORNER WASTE</t>
  </si>
  <si>
    <t>SOUL TILE 1200X900 2 WALL RECT WHITE 900 DOOR - CORNER WASTE</t>
  </si>
  <si>
    <t>SOUL FLAT 900X1200 3 WALL RECT WHITE - CORNER WASTE</t>
  </si>
  <si>
    <t xml:space="preserve">SOUL MOULDED 900X1200 3 WALL RECT WHITE - CORNER WASTE </t>
  </si>
  <si>
    <t xml:space="preserve">SOUL TILE 900X1200 3 WALL RECT WHITE - CORNER WASTE </t>
  </si>
  <si>
    <t>SOUL FLAT 900X1200 2 WALL RECT WHITE 1200 DOOR - CORNER WASTE</t>
  </si>
  <si>
    <t>SOUL FLAT 900X1200 2 WALL RECT WHITE 900 DOOR - CORNER WASTE</t>
  </si>
  <si>
    <t xml:space="preserve">SOUL MOULDED 900X1200 2 WALL RECT WHITE 1200 DOOR - CORNER WASTE </t>
  </si>
  <si>
    <t xml:space="preserve">SOUL MOULDED 900X1200 2 WALL RECT WHITE 900 DOOR - CORNER WASTE </t>
  </si>
  <si>
    <t xml:space="preserve">SOUL TILE 900X1200 2 WALL RECT WHITE 1200 DOOR - CORNER WASTE </t>
  </si>
  <si>
    <t xml:space="preserve">SOUL TILE 900X1200 2 WALL RECT WHITE 900 DOOR - CORNER WASTE </t>
  </si>
  <si>
    <t>SOUL FLAT 900X900 3 WALL SQ WHITE - CORNER WASTE</t>
  </si>
  <si>
    <t>SOUL FLAT 900X900 3 WALL SQ WHITE - CENTRE WASTE</t>
  </si>
  <si>
    <t>SOUL MOULDED 900X900 3 WALL SQ WHITE - CORNER WASTE</t>
  </si>
  <si>
    <t>SOUL MOULDED 900X900 3 WALL SQ WHITE - CENTRE WASTE</t>
  </si>
  <si>
    <t>SOUL TILE 900X900 3 WALL SQ WHITE - CORNER WASTE</t>
  </si>
  <si>
    <t>SOUL TILE 900X900 3 WALL SQ WHITE - CENTRE WASTE</t>
  </si>
  <si>
    <t>SOUL FLAT 900X900 2 WALL SQ WHITE - CORNER WASTE</t>
  </si>
  <si>
    <t>SOUL FLAT 900X900 2 WALL SQ WHITE - CENTRE WASTE</t>
  </si>
  <si>
    <t xml:space="preserve">SOUL MOULDED 900X900 2 WALL SQ WHITE - CORNER WASTE </t>
  </si>
  <si>
    <t xml:space="preserve">SOUL MOULDED 900X900 2 WALL SQ WHITE - CENTRE WASTE </t>
  </si>
  <si>
    <t xml:space="preserve">SOUL TILE 900X900 2 WALL SQ WHITE - CORNER WASTE </t>
  </si>
  <si>
    <t xml:space="preserve">SOUL TILE 900X900 2 WALL SQ WHITE - CENTRE WASTE </t>
  </si>
  <si>
    <t>ALLORA 1100MM BATH SWING PANEL</t>
  </si>
  <si>
    <t>LIQUID 1675 FRAMED BATH</t>
  </si>
  <si>
    <t>LIQUID 1675 FRAMED BATH WITH UPSTAND/S - Specify upstand positions</t>
  </si>
  <si>
    <t>LIQUID 1675 BATH WITH UPSTAND/S - Specify upstand positions</t>
  </si>
  <si>
    <t>LIQUID 1800 FRAMED BATH</t>
  </si>
  <si>
    <t xml:space="preserve">LIQUID 1800 BATH ONLY  </t>
  </si>
  <si>
    <t>LIQUID 1800 BATH ONLY WITH UPSTAND/S - Specify upstand positions</t>
  </si>
  <si>
    <t>LIQUID 1800 FRAMED BATH WITH UPSTAND/S - Specify upstand positions</t>
  </si>
  <si>
    <t xml:space="preserve">LIQUID 1675 HYDROTHERAPY BATH  </t>
  </si>
  <si>
    <t xml:space="preserve">LIQUID 1675 HYDROTHERAPY BATH WITH UPSTAND/S - Specify upstand positions  </t>
  </si>
  <si>
    <t xml:space="preserve">LIQUID 1800 HYDROTHERAPY BATH  </t>
  </si>
  <si>
    <t>LIQUID 1800 HYDROTHERAPY BATH WITH UPSTAND/S - Specify upstand positions</t>
  </si>
  <si>
    <t xml:space="preserve">LIQUID 1675 SPA BATH  </t>
  </si>
  <si>
    <t xml:space="preserve">LIQUID 1800 SPA BATH  </t>
  </si>
  <si>
    <t>LIQUID 1800 SPA BATH  WITH UPSTAND/S - Specify upstand positions</t>
  </si>
  <si>
    <t>SOLACE 1675 FRAMED BATH</t>
  </si>
  <si>
    <t xml:space="preserve">SOLACE 1800 BATH ONLY  </t>
  </si>
  <si>
    <t>CASSINI 1500X700 FREESTANDING BATH</t>
  </si>
  <si>
    <t>CASSINI 1690X800 FREESTANDING BATH</t>
  </si>
  <si>
    <t>CONTRO 1600X750 BACK TO WALL BATH WITH UPSTAND</t>
  </si>
  <si>
    <t>CONTRO 1600X750 LEFT HAND</t>
  </si>
  <si>
    <t>CONTRO 1600X750 LEFT HAND WITH UPSTAND</t>
  </si>
  <si>
    <t>CONTRO 1600X750 RIGHT HAND</t>
  </si>
  <si>
    <t>CONTRO 1600X750 RIGHT HAND WITH UPSTAND</t>
  </si>
  <si>
    <t xml:space="preserve">DOOR SOUL SATIN 1000 3 WALL </t>
  </si>
  <si>
    <t>DOOR SOUL SATIN 1000 2 WALL ANGLE CNR</t>
  </si>
  <si>
    <t xml:space="preserve">DOOR SOUL SATIN 2 WALL ROUND  </t>
  </si>
  <si>
    <t>DOOR SOUL SATIN 1000 2 WALL</t>
  </si>
  <si>
    <t>DOOR SOUL SATIN 900 3 WALL</t>
  </si>
  <si>
    <t>DOOR SOUL SATIN 900 2 WALL</t>
  </si>
  <si>
    <t xml:space="preserve">DOOR SOUL WHITE 1000 3 WALL </t>
  </si>
  <si>
    <t xml:space="preserve">DOOR SOUL WHITE 2 WALL ROUND  </t>
  </si>
  <si>
    <t>DOOR SOUL WHITE 900 3 WALL</t>
  </si>
  <si>
    <t>DOOR SOUL WHITE 900 2 WALL</t>
  </si>
  <si>
    <t>ILUMINAR LED MIRROR 690 ROUND WITH DEMISTER</t>
  </si>
  <si>
    <t>ILUMINAR LED MIRROR 600X750 WITH DEMISTER</t>
  </si>
  <si>
    <t>ILUMINAR LED MIRROR 600X900 WITH DEMISTER</t>
  </si>
  <si>
    <t>ILUMINAR LED MIRROR 600X1200 WITH DEMISTER</t>
  </si>
  <si>
    <t>DOOR SET CARDO 900X900 2 WALL</t>
  </si>
  <si>
    <t>DOOR SET CARDO 900 3 WALL - CENTRE DOOR</t>
  </si>
  <si>
    <t>DOOR SET CARDO 1000X1000 2 WALL</t>
  </si>
  <si>
    <t>DOOR SET CARDO 1000 3 WALL - CENTRE DOOR</t>
  </si>
  <si>
    <t>DOOR SET CARDO 1200X900 2 WALL - 900 RETURN</t>
  </si>
  <si>
    <t>DOOR SET CARDO 1200X1000 2 WALL - 1000 RETURN</t>
  </si>
  <si>
    <t>DOOR SET CARDO 1200 3 WALL - CENTRE DOOR</t>
  </si>
  <si>
    <t>DOOR SET CARDO 1200 3 WALL - OFFSET DOOR LONG HINGE PANEL</t>
  </si>
  <si>
    <t>DOOR SET CARDO 1200 3 WALL - OFFSET DOOR SHORT HINGE PANEL</t>
  </si>
  <si>
    <t>DOOR SET CARDO 1400X1000 2 WALL - 1000 RETURN</t>
  </si>
  <si>
    <t>DOOR SET CARDO 1400 3 WALL - CENTRE DOOR</t>
  </si>
  <si>
    <t>DOOR SET CARDO 1400 3 WALL - OFFSET DOOR LONG HINGE PANEL</t>
  </si>
  <si>
    <t>DOOR SET CARDO 1400 3 WALL - OFFSET DOOR SHORT HINGE PANEL</t>
  </si>
  <si>
    <t>DOOR SET CARDO 1600X1000 2 WALL - 1000 RETURN</t>
  </si>
  <si>
    <t>DOOR SET CARDO 1600 3 WALL - CENTRE DOOR</t>
  </si>
  <si>
    <t>DOOR SET CARDO 1600 3 WALL - OFFSET DOOR LONG HINGE PANEL</t>
  </si>
  <si>
    <t>DOOR SET CARDO 1600 3 WALL - OFFSET DOOR SHORT HINGE PANEL</t>
  </si>
  <si>
    <t>DOOR SET CARDO 1800X1000 2 WALL - 1000 RETURN</t>
  </si>
  <si>
    <t>DOOR SET CARDO 1800 3 WALL - CENTRE DOOR</t>
  </si>
  <si>
    <t>DOOR SET CARDO 1800 3 WALL - OFFSET DOOR LONG HINGE PANEL</t>
  </si>
  <si>
    <t>DOOR SET CARDO 1800 3 WALL - OFFSET DOOR SHORT HINGE PANEL</t>
  </si>
  <si>
    <t>DOOR SET MOTIO 1600 3 WALL</t>
  </si>
  <si>
    <t>DOOR SET MOTIO 1800 3 WALL</t>
  </si>
  <si>
    <t>LIQUID/SOLACE 1675 2 WALL FLAT</t>
  </si>
  <si>
    <t>LIQUID/SOLACE 1675 3 WALL FLAT</t>
  </si>
  <si>
    <t>LIQUID 1675 2 WALL MOULDED</t>
  </si>
  <si>
    <t>LIQUID 1675 3 WALL MOULDED</t>
  </si>
  <si>
    <t>LIQUID/SOLACE 1800 2 WALL FLAT</t>
  </si>
  <si>
    <t>LIQUID/SOLACE 1800 2 WALL MOULDED</t>
  </si>
  <si>
    <t>MINI COMPOSITE 500X250 VELAIRE WALL LEFT HAND HINGE STANDARD FINISH</t>
  </si>
  <si>
    <t>RETURN SOUL SATIN 1200</t>
  </si>
  <si>
    <t xml:space="preserve">RETURN SOUL SATIN 1000 ANGLE CNR </t>
  </si>
  <si>
    <t>RETURN SOUL SATIN 1000 ROUND</t>
  </si>
  <si>
    <t>RETURN SOUL SATIN 1000 SQUARE</t>
  </si>
  <si>
    <t>RETURN SOUL SATIN 280 TAKEUP FOR 1200 DOOR</t>
  </si>
  <si>
    <t>RETURN SOUL SATIN 900 SQUARE</t>
  </si>
  <si>
    <t>RETURN SOUL WHITE 1200</t>
  </si>
  <si>
    <t>RETURN SOUL WHITE 1000 ROUND</t>
  </si>
  <si>
    <t>RETURN SOUL WHITE 280 TAKEUP FOR 1200 DOOR</t>
  </si>
  <si>
    <t>RETURN SOUL WHITE 900 SQUARE</t>
  </si>
  <si>
    <t>LIFESTYLE/MOTIO TRAY 1000X1400 3 WALL</t>
  </si>
  <si>
    <t>LIFESTYLE/MOTIO TRAY 1000X1400 2 WALL</t>
  </si>
  <si>
    <t>LIFESTYLE/MOTIO TRAY 1000X1600 3 WALL</t>
  </si>
  <si>
    <t>LIFESTYLE/MOTIO TRAY 1000X1600 2 WALL</t>
  </si>
  <si>
    <t>LIFESTYLE/MOTIO TRAY 1000X1800 3 WALL</t>
  </si>
  <si>
    <t>LIFESTYLE/MOTIO TRAY 1000X1800 2 WALL</t>
  </si>
  <si>
    <t>LIFESTYLE/MOTIO TRAY 1200X1000 2 WALL</t>
  </si>
  <si>
    <t>LIFESTYLE/MOTIO TRAY 1400X1000 2 WALL</t>
  </si>
  <si>
    <t>LIFESTYLE/MOTIO TRAY 1600X1000 2 WALL</t>
  </si>
  <si>
    <t>LIFESTYLE/MOTIO TRAY 1800X1000 2 WALL</t>
  </si>
  <si>
    <t>LIFESTYLE/MOTIO TRAY 1000X1200 2 WALL</t>
  </si>
  <si>
    <t>LIFESTYLE/MOTIO TRAY 1000X1200 3 WALL</t>
  </si>
  <si>
    <t>ATHENA SQUARE EASY CLEAN WASTE</t>
  </si>
  <si>
    <t>CIRCA 380 ATHENITE BASIN - NO TAPHOLE</t>
  </si>
  <si>
    <t>SLAB 500x430 GLOSS WHITE COMPOSITE BASIN - ONE TAPHOLE</t>
  </si>
  <si>
    <t>SLAB 500x385 GLOSS WHITE COMPOSITE BASIN - NO TAPHOLE</t>
  </si>
  <si>
    <t>PLC1CZ2B111MR1X</t>
  </si>
  <si>
    <t>PLC1CZ2B11SMC1X</t>
  </si>
  <si>
    <t>CEZANNE 1200x800 ROUND FLAT BRIGHT</t>
  </si>
  <si>
    <t>CEZANNE 1200x800 ROUND MOULDED BRIGHT</t>
  </si>
  <si>
    <t>CEZANNE 1200x800 ROUND TILE BRIGHT</t>
  </si>
  <si>
    <t>CEZANNE 800x1200 ROUND FLAT BRIGHT</t>
  </si>
  <si>
    <t>CEZANNE 800x1200 ROUND MOULDED BRIGHT</t>
  </si>
  <si>
    <t>CEZANNE 800x1200 ROUND TILE BRIGHT</t>
  </si>
  <si>
    <t>PLC1CZ2B91SMC1X</t>
  </si>
  <si>
    <t>CEZANNE 900X1000 SQUARE 2 SIDED 1000 DOOR MOULDED BRIGHT</t>
  </si>
  <si>
    <t>PLC1CZ2B91SMC9X</t>
  </si>
  <si>
    <t>CEZANNE 900X1000 SQUARE 2 SIDED 900 DOOR MOULDED BRIGHT</t>
  </si>
  <si>
    <t>CEZANNE 1200x800 ROUND FLAT WHITE</t>
  </si>
  <si>
    <t>CEZANNE 1200x800 ROUND MOULDED WHITE</t>
  </si>
  <si>
    <t>CEZANNE 1200x800 ROUND TILE WHITE</t>
  </si>
  <si>
    <t>CEZANNE 800x1200 ROUND FLAT WHITE</t>
  </si>
  <si>
    <t>CEZANNE 800x1200 ROUND MOULDED WHITE</t>
  </si>
  <si>
    <t>CEZANNE 800x1200 ROUND TILE WHITE</t>
  </si>
  <si>
    <t>PLC1CZ2W99SMC9X</t>
  </si>
  <si>
    <t>MILLENNIUM 1000X1000 ANGLE CORNER FLAT SATIN</t>
  </si>
  <si>
    <t>MILLENNIUM 1000X1000 ANGLE CORNER MOULDED SATIN</t>
  </si>
  <si>
    <t>MILLENNIUM 1200X900 2 SIDED FLAT SATIN</t>
  </si>
  <si>
    <t>MILLENNIUM 1200X900 2 SIDED MOULDED SATIN</t>
  </si>
  <si>
    <t>MILLENNIUM 1200X900 3 SIDED FLAT SATIN</t>
  </si>
  <si>
    <t>MILLENNIUM 1200X900 3 SIDED MOULDED LEFT HAND SATIN</t>
  </si>
  <si>
    <t>MILLENNIUM 1200X900 3 SIDED MOULDED RIGHT HAND SATIN</t>
  </si>
  <si>
    <t>MILLENNIUM 900X1200 2 SIDED MOULDED SATIN</t>
  </si>
  <si>
    <t>MILLENNIUM 1000X1000 ANGLE CORNER FLAT WHITE</t>
  </si>
  <si>
    <t>MILLENNIUM 1000X1000 ANGLE CORNER MOULDED WHITE</t>
  </si>
  <si>
    <t>MILLENNIUM 1200X900 2 SIDED FLAT WHITE</t>
  </si>
  <si>
    <t>MILLENNIUM 1200X900 2 SIDED MOULDED WHITE</t>
  </si>
  <si>
    <t>MILLENNIUM 1200X900 3 SIDED FLAT WHITE</t>
  </si>
  <si>
    <t>MILLENNIUM 1200X900 3 SIDED MOULDED LEFT HAND WHITE</t>
  </si>
  <si>
    <t>MILLENNIUM 1200X900 3 SIDED MOULDED RIGHT HAND WHITE</t>
  </si>
  <si>
    <t>MILLENNIUM 900X1200 2 SIDED MOULDED WHITE</t>
  </si>
  <si>
    <t>PLC1SI2S11SMS1X</t>
  </si>
  <si>
    <t>PLC1SI2S19SMZ9X</t>
  </si>
  <si>
    <t>PLC1SI2S29SFL2X</t>
  </si>
  <si>
    <t>SIERRA 1200x900 2 SIDED FLAT SATIN</t>
  </si>
  <si>
    <t>SIERRA 1000X1000 ANGLE CORNER FLAT WHITE</t>
  </si>
  <si>
    <t>SIERRA 1000X1000 ANGLE CORNER TILE WHITE</t>
  </si>
  <si>
    <t>SIERRA 1000x900 3 SIDED 900 DOOR FLAT WHITE</t>
  </si>
  <si>
    <t>SIERRA 1000X900 3 SIDED 900 DOOR TILE WHITE</t>
  </si>
  <si>
    <t>SIERRA 1000x900 2 SIDED 1000 DOOR FLAT WHITE</t>
  </si>
  <si>
    <t>SIERRA 1000x900 2 SIDED 900 DOOR FLAT WHITE</t>
  </si>
  <si>
    <t>SIERRA 1000X900 2 SIDED 1000 DOOR TILE WHITE</t>
  </si>
  <si>
    <t>SIERRA 1000X900 2 SIDED 900 DOOR TILE WHITE</t>
  </si>
  <si>
    <t>SIERRA 1200x900 2 SIDED FLAT WHITE</t>
  </si>
  <si>
    <t>SIERRA 1200x900 2 SIDED TILE WHITE</t>
  </si>
  <si>
    <t>SIERRA 900X760 3 SIDED 900 DOOR FLAT WHITE</t>
  </si>
  <si>
    <t>SIERRA 900X760 3 SIDED 900 DOOR TILE WHITE</t>
  </si>
  <si>
    <t>SIERRA 1000x900 3 SIDED 1000 DOOR FLAT WHITE</t>
  </si>
  <si>
    <t>SIERRA 1000X900 3 SIDED 1000 DOOR TILE WHITE</t>
  </si>
  <si>
    <t>SIERRA 1200x900 3 SIDED FLAT WHITE</t>
  </si>
  <si>
    <t>SIERRA 1200x900 3 SIDED TILE WHITE</t>
  </si>
  <si>
    <t>SIERRA 900X760 3 SIDED 760 DOOR FLAT WHITE</t>
  </si>
  <si>
    <t>SIERRA 900X760 3 SIDED 760 DOOR TILE WHITE</t>
  </si>
  <si>
    <t>SIERRA 900X760 2 SIDED 760 DOOR FLAT WHITE</t>
  </si>
  <si>
    <t>SIERRA 900X760 2 SIDED 900 DOOR FLAT WHITE</t>
  </si>
  <si>
    <t>SIERRA 900X760 2 SIDED 760 DOOR TILE WHITE</t>
  </si>
  <si>
    <t>SIERRA 900X760 2 SIDED 900 DOOR TILE WHITE</t>
  </si>
  <si>
    <t>SIERRA 900X900 ANGLE CORNER FLAT WHITE</t>
  </si>
  <si>
    <t>SIERRA 900X900 ANGLE CORNER TILE WHITE</t>
  </si>
  <si>
    <t xml:space="preserve">BOLERO 750 CLASSIC FLOOR ULTRA GLOSS WHITE </t>
  </si>
  <si>
    <t xml:space="preserve">BOLERO 750 CLASSIC WALL ULTRA GLOSS WHITE </t>
  </si>
  <si>
    <t>BOLERO 750 CLASSIC FLOOR WHITE MELAMINE</t>
  </si>
  <si>
    <t>BOLERO 750 CLASSIC WALL WHITE MELAMINE</t>
  </si>
  <si>
    <t xml:space="preserve">BOLERO 750 DOUBLE DRAWER FLOOR ULTRA GLOSS WHITE </t>
  </si>
  <si>
    <t xml:space="preserve">BOLERO 750 DOUBLE DRAWER WALL ULTRA GLOSS WHITE </t>
  </si>
  <si>
    <t xml:space="preserve">BOLERO 750 DOUBLE DRAWER FLOOR WHITE MELAMINE </t>
  </si>
  <si>
    <t xml:space="preserve">BOLERO 750 DOUBLE DRAWER WALL WHITE MELAMINE </t>
  </si>
  <si>
    <t xml:space="preserve">BOLERO 750 DRAWER OPEN ULTRA GLOSS WHITE </t>
  </si>
  <si>
    <t xml:space="preserve">BOLERO 750 DRAWER OPEN WHITE MELAMINE </t>
  </si>
  <si>
    <t xml:space="preserve">BOLERO 750 SINGLE DRAWER ULTRA GLOSS WHITE </t>
  </si>
  <si>
    <t xml:space="preserve">BOLERO 750 SINGLE DRAWER WHITE MELAMINE </t>
  </si>
  <si>
    <t xml:space="preserve">BOLERO 900 CLASSIC FLOOR ULTRA GLOSS WHITE </t>
  </si>
  <si>
    <t xml:space="preserve">BOLERO 900 CLASSIC WALL ULTRA GLOSS WHITE </t>
  </si>
  <si>
    <t>BOLERO 900 CLASSIC FLOOR WHITE MELAMINE</t>
  </si>
  <si>
    <t>BOLERO 900 CLASSIC WALL WHITE MELAMINE</t>
  </si>
  <si>
    <t xml:space="preserve">BOLERO 900 DOUBLE DRAWER FLOOR ULTRA GLOSS WHITE </t>
  </si>
  <si>
    <t xml:space="preserve">BOLERO 900 DOUBLE DRAWER WALL ULTRA GLOSS WHITE </t>
  </si>
  <si>
    <t xml:space="preserve">BOLERO 900 DOUBLE DRAWER FLOOR WHITE MELAMINE </t>
  </si>
  <si>
    <t xml:space="preserve">BOLERO 900 DOUBLE DRAWER WALL WHITE MELAMINE </t>
  </si>
  <si>
    <t xml:space="preserve">BOLERO 900 DRAWER OPEN ULTRA GLOSS WHITE </t>
  </si>
  <si>
    <t xml:space="preserve">BOLERO 900 DRAWER OPEN WHITE MELAMINE </t>
  </si>
  <si>
    <t xml:space="preserve">BOLERO 900 SINGLE DRAWER ULTRA GLOSS WHITE </t>
  </si>
  <si>
    <t xml:space="preserve">BOLERO 900 SINGLE DRAWER WHITE MELAMINE </t>
  </si>
  <si>
    <t xml:space="preserve">BOLERO 1200 CLASSIC FLOOR ULTRA GLOSS WHITE </t>
  </si>
  <si>
    <t xml:space="preserve">BOLERO 1200 CLASSIC WALL ULTRA GLOSS WHITE </t>
  </si>
  <si>
    <t>BOLERO 1200 CLASSIC FLOOR WHITE MELAMINE</t>
  </si>
  <si>
    <t>BOLERO 1200 CLASSIC WALL WHITE MELAMINE</t>
  </si>
  <si>
    <t xml:space="preserve">BOLERO 1200 DOUBLE DRAWER FLOOR ULTRA GLOSS WHITE </t>
  </si>
  <si>
    <t xml:space="preserve">BOLERO 1200 DOUBLE DRAWER WALL ULTRA GLOSS WHITE </t>
  </si>
  <si>
    <t xml:space="preserve">BOLERO 1200 DOUBLE DRAWER FLOOR WHITE MELAMINE </t>
  </si>
  <si>
    <t xml:space="preserve">BOLERO 1200 DOUBLE DRAWER WALL WHITE MELAMINE </t>
  </si>
  <si>
    <t xml:space="preserve">BOLERO 1200 DRAWER OPEN ULTRA GLOSS WHITE </t>
  </si>
  <si>
    <t xml:space="preserve">BOLERO 1200 DRAWER OPEN WHITE MELAMINE </t>
  </si>
  <si>
    <t xml:space="preserve">BOLERO 1200 SINGLE DRAWER ULTRA GLOSS WHITE </t>
  </si>
  <si>
    <t xml:space="preserve">BOLERO 1200 SINGLE DRAWER WHITE MELAMINE </t>
  </si>
  <si>
    <t xml:space="preserve">BOLERO 1500 DB CLASSIC FLOOR ULTRA GLOSS WHITE </t>
  </si>
  <si>
    <t xml:space="preserve">BOLERO 1500 DB CLASSIC WALL ULTRA GLOSS WHITE </t>
  </si>
  <si>
    <t>BOLERO 1500 DB CLASSIC FLOOR WHITE MELAMINE</t>
  </si>
  <si>
    <t>BOLERO 1500 DB CLASSIC WALL WHITE MELAMINE</t>
  </si>
  <si>
    <t xml:space="preserve">BOLERO 1500 DB DOUBLE DRAWER FLOOR ULTRA GLOSS WHITE </t>
  </si>
  <si>
    <t xml:space="preserve">BOLERO 1500 DB DOUBLE DRAWER WALL ULTRA GLOSS WHITE </t>
  </si>
  <si>
    <t xml:space="preserve">BOLERO 1500 DB DOUBLE DRAWER FLOOR WHITE MELAMINE </t>
  </si>
  <si>
    <t xml:space="preserve">BOLERO 1500 DB DOUBLE DRAWER WALL WHITE MELAMINE </t>
  </si>
  <si>
    <t xml:space="preserve">BOLERO 1500 DB SINGLE DRAWER ULTRA GLOSS WHITE </t>
  </si>
  <si>
    <t xml:space="preserve">BOLERO 1500 DB SINGLE DRAWER WHITE MELAMINE </t>
  </si>
  <si>
    <t xml:space="preserve">BOLERO SLIM 750 CLASSIC FLOOR ULTRA GLOSS WHITE </t>
  </si>
  <si>
    <t xml:space="preserve">BOLERO SLIM 750 CLASSIC WALL ULTRA GLOSS WHITE </t>
  </si>
  <si>
    <t>BOLERO SLIM 750 CLASSIC FLOOR WHITE MELAMINE</t>
  </si>
  <si>
    <t>BOLERO SLIM 750 CLASSIC WALL WHITE MELAMINE</t>
  </si>
  <si>
    <t>PLC4BSL075DGF</t>
  </si>
  <si>
    <t xml:space="preserve">BOLERO SLIM 750 DOUBLE DRAWER FLOOR ULTRA GLOSS WHITE </t>
  </si>
  <si>
    <t>PLC4BSL075DGW</t>
  </si>
  <si>
    <t xml:space="preserve">BOLERO SLIM 750 DOUBLE DRAWER WALL ULTRA GLOSS WHITE </t>
  </si>
  <si>
    <t>PLC4BSL075DMF</t>
  </si>
  <si>
    <t xml:space="preserve">BOLERO SLIM 750 DOUBLE DRAWER FLOOR WHITE MELAMINE </t>
  </si>
  <si>
    <t>PLC4BSL075DMW</t>
  </si>
  <si>
    <t xml:space="preserve">BOLERO SLIM 750 DOUBLE DRAWER WALL WHITE MELAMINE </t>
  </si>
  <si>
    <t xml:space="preserve">BOLERO SLIM 750 SINGLE DRAWER ULTRA GLOSS WHITE </t>
  </si>
  <si>
    <t xml:space="preserve">BOLERO SLIM 750 SINGLE DRAWER WHITE MELAMINE </t>
  </si>
  <si>
    <t xml:space="preserve">BOLERO SLIM 900 CLASSIC FLOOR ULTRA GLOSS WHITE </t>
  </si>
  <si>
    <t xml:space="preserve">BOLERO SLIM 900 CLASSIC WALL ULTRA GLOSS WHITE </t>
  </si>
  <si>
    <t>BOLERO SLIM 900 CLASSIC FLOOR WHITE MELAMINE</t>
  </si>
  <si>
    <t>BOLERO SLIM 900 CLASSIC WALL WHITE MELAMINE</t>
  </si>
  <si>
    <t>PLC4BSL090DGF</t>
  </si>
  <si>
    <t xml:space="preserve">BOLERO SLIM 900 DOUBLE DRAWER FLOOR ULTRA GLOSS WHITE </t>
  </si>
  <si>
    <t>PLC4BSL090DGW</t>
  </si>
  <si>
    <t xml:space="preserve">BOLERO SLIM 900 DOUBLE DRAWER WALL ULTRA GLOSS WHITE </t>
  </si>
  <si>
    <t>PLC4BSL090DMF</t>
  </si>
  <si>
    <t xml:space="preserve">BOLERO SLIM 900 DOUBLE DRAWER FLOOR WHITE MELAMINE </t>
  </si>
  <si>
    <t>PLC4BSL090DMW</t>
  </si>
  <si>
    <t xml:space="preserve">BOLERO SLIM 900 DOUBLE DRAWER WALL WHITE MELAMINE </t>
  </si>
  <si>
    <t xml:space="preserve">BOLERO SLIM 900 SINGLE DRAWER ULTRA GLOSS WHITE </t>
  </si>
  <si>
    <t xml:space="preserve">BOLERO SLIM 900 SINGLE DRAWER WHITE MELAMINE </t>
  </si>
  <si>
    <t xml:space="preserve">CASHMERE 600 CLASSIC FLOOR ULTRA GLOSS WHITE </t>
  </si>
  <si>
    <t xml:space="preserve">CASHMERE 600 CLASSIC WALL ULTRA GLOSS WHITE </t>
  </si>
  <si>
    <t>CASHMERE 600 CLASSIC FLOOR WHITE MELAMINE</t>
  </si>
  <si>
    <t>CASHMERE 600 CLASSIC WALL WHITE MELAMINE</t>
  </si>
  <si>
    <t xml:space="preserve">CASHMERE 600 DOUBLE DRAWER FLOOR ULTRA GLOSS WHITE </t>
  </si>
  <si>
    <t xml:space="preserve">CASHMERE 600 DOUBLE DRAWER WALL ULTRA GLOSS WHITE </t>
  </si>
  <si>
    <t xml:space="preserve">CASHMERE 600 DOUBLE DRAWER FLOOR WHITE MELAMINE </t>
  </si>
  <si>
    <t xml:space="preserve">CASHMERE 600 DOUBLE DRAWER WALL WHITE MELAMINE </t>
  </si>
  <si>
    <t xml:space="preserve">CASHMERE 600 DRAWER OPEN ULTRA GLOSS WHITE </t>
  </si>
  <si>
    <t xml:space="preserve">CASHMERE 600 DRAWER OPEN WHITE MELAMINE </t>
  </si>
  <si>
    <t xml:space="preserve">CASHMERE 600 OPEN WHITE MELAMINE </t>
  </si>
  <si>
    <t xml:space="preserve">CASHMERE 600 SINGLE DRAWER ULTRA GLOSS WHITE </t>
  </si>
  <si>
    <t xml:space="preserve">CASHMERE 600 SINGLE DRAWER WHITE MELAMINE </t>
  </si>
  <si>
    <t xml:space="preserve">CASHMERE 750 CLASSIC FLOOR ULTRA GLOSS WHITE </t>
  </si>
  <si>
    <t xml:space="preserve">CASHMERE 750 CLASSIC WALL ULTRA GLOSS WHITE </t>
  </si>
  <si>
    <t>CASHMERE 750 CLASSIC WALL WHITE MELAMINE</t>
  </si>
  <si>
    <t xml:space="preserve">CASHMERE 750 DOUBLE DRAWER WALL ULTRA GLOSS WHITE </t>
  </si>
  <si>
    <t xml:space="preserve">CASHMERE 750 DOUBLE DRAWER FLOOR WHITE MELAMINE </t>
  </si>
  <si>
    <t xml:space="preserve">CASHMERE 750 DOUBLE DRAWER WALL WHITE MELAMINE </t>
  </si>
  <si>
    <t xml:space="preserve">CASHMERE 750 DRAWER OPEN ULTRA GLOSS WHITE </t>
  </si>
  <si>
    <t xml:space="preserve">CASHMERE 750 DRAWER OPEN WHITE MELAMINE </t>
  </si>
  <si>
    <t xml:space="preserve">CASHMERE 750 OPEN ULTRA GLOSS WHITE </t>
  </si>
  <si>
    <t xml:space="preserve">CASHMERE 750 OPEN WHITE MELAMINE </t>
  </si>
  <si>
    <t xml:space="preserve">CASHMERE 750 SINGLE DRAWER ULTRA GLOSS WHITE </t>
  </si>
  <si>
    <t xml:space="preserve">CASHMERE 750 SINGLE DRAWER WHITE MELAMINE </t>
  </si>
  <si>
    <t>CASHMERE 900 CLASSIC FLOOR WHITE MELAMINE</t>
  </si>
  <si>
    <t>CASHMERE 900 CLASSIC WALL WHITE MELAMINE</t>
  </si>
  <si>
    <t xml:space="preserve">CASHMERE 900 DOUBLE DRAWER FLOOR ULTRA GLOSS WHITE </t>
  </si>
  <si>
    <t xml:space="preserve">CASHMERE 900 DOUBLE DRAWER WALL ULTRA GLOSS WHITE </t>
  </si>
  <si>
    <t xml:space="preserve">CASHMERE 900 DOUBLE DRAWER FLOOR WHITE MELAMINE </t>
  </si>
  <si>
    <t xml:space="preserve">CASHMERE 900 DOUBLE DRAWER WALL WHITE MELAMINE </t>
  </si>
  <si>
    <t xml:space="preserve">CASHMERE 900 DRAWER OPEN ULTRA GLOSS WHITE </t>
  </si>
  <si>
    <t xml:space="preserve">CASHMERE 900 DRAWER OPEN WHITE MELAMINE </t>
  </si>
  <si>
    <t xml:space="preserve">CASHMERE 900 OPEN ULTRA GLOSS WHITE </t>
  </si>
  <si>
    <t xml:space="preserve">CASHMERE 900 OPEN WHITE MELAMINE </t>
  </si>
  <si>
    <t xml:space="preserve">CASHMERE 900 SINGLE DRAWER ULTRA GLOSS WHITE </t>
  </si>
  <si>
    <t xml:space="preserve">CASHMERE 900 SINGLE DRAWER WHITE MELAMINE </t>
  </si>
  <si>
    <t xml:space="preserve">CASHMERE 1200 CLASSIC FLOOR ULTRA GLOSS WHITE </t>
  </si>
  <si>
    <t xml:space="preserve">CASHMERE 1200 CLASSIC WALL ULTRA GLOSS WHITE </t>
  </si>
  <si>
    <t>CASHMERE 1200 CLASSIC FLOOR WHITE MELAMINE</t>
  </si>
  <si>
    <t>CASHMERE 1200 CLASSIC WALL WHITE MELAMINE</t>
  </si>
  <si>
    <t xml:space="preserve">CASHMERE 1200 DOUBLE DRAWER FLOOR ULTRA GLOSS WHITE </t>
  </si>
  <si>
    <t xml:space="preserve">CASHMERE 1200 DOUBLE DRAWER WALL ULTRA GLOSS WHITE </t>
  </si>
  <si>
    <t xml:space="preserve">CASHMERE 1200 DOUBLE DRAWER FLOOR WHITE MELAMINE </t>
  </si>
  <si>
    <t xml:space="preserve">CASHMERE 1200 DOUBLE DRAWER WALL WHITE MELAMINE </t>
  </si>
  <si>
    <t xml:space="preserve">CASHMERE 1200 DRAWER OPEN ULTRA GLOSS WHITE </t>
  </si>
  <si>
    <t xml:space="preserve">CASHMERE 1200 DRAWER OPEN WHITE MELAMINE </t>
  </si>
  <si>
    <t xml:space="preserve">CASHMERE 1200 OPEN ULTRA GLOSS WHITE </t>
  </si>
  <si>
    <t xml:space="preserve">CASHMERE 1200 OPEN WHITE MELAMINE </t>
  </si>
  <si>
    <t xml:space="preserve">CASHMERE 1200 SINGLE DRAWER ULTRA GLOSS WHITE </t>
  </si>
  <si>
    <t xml:space="preserve">CASHMERE 1200 SINGLE DRAWER WHITE MELAMINE </t>
  </si>
  <si>
    <t xml:space="preserve">CASHMERE 1200 DB CLASSIC WALL ULTRA GLOSS WHITE </t>
  </si>
  <si>
    <t>CASHMERE 1200 DB CLASSIC FLOOR WHITE MELAMINE</t>
  </si>
  <si>
    <t>CASHMERE 1200 DB CLASSIC WALL WHITE MELAMINE</t>
  </si>
  <si>
    <t xml:space="preserve">CASHMERE 1200 DB DOUBLE DRAWER FLOOR ULTRA GLOSS WHITE </t>
  </si>
  <si>
    <t xml:space="preserve">CASHMERE 1200 DB DOUBLE DRAWER WALL ULTRA GLOSS WHITE </t>
  </si>
  <si>
    <t xml:space="preserve">CASHMERE 1200 DB DOUBLE DRAWER FLOOR WHITE MELAMINE </t>
  </si>
  <si>
    <t xml:space="preserve">CASHMERE 1200 DB DOUBLE DRAWER WALL WHITE MELAMINE </t>
  </si>
  <si>
    <t xml:space="preserve">CASHMERE 1200 DB DRAWER OPEN ULTRA GLOSS WHITE </t>
  </si>
  <si>
    <t xml:space="preserve">CASHMERE 1200 DB DRAWER OPEN WHITE MELAMINE </t>
  </si>
  <si>
    <t xml:space="preserve">CASHMERE 1200 DB OPEN ULTRA GLOSS WHITE </t>
  </si>
  <si>
    <t xml:space="preserve">CASHMERE 1200 DB OPEN WHITE MELAMINE </t>
  </si>
  <si>
    <t xml:space="preserve">CASHMERE 1200 DB SINGLE DRAWER ULTRA GLOSS WHITE </t>
  </si>
  <si>
    <t xml:space="preserve">CASHMERE 1200 DB SINGLE DRAWER WHITE MELAMINE </t>
  </si>
  <si>
    <t xml:space="preserve">CASHMERE 1500 DB CLASSIC FLOOR  ULTRA GLOSS WHITE </t>
  </si>
  <si>
    <t xml:space="preserve">CASHMERE 1500 DB CLASSIC WALL ULTRA GLOSS WHITE </t>
  </si>
  <si>
    <t>CASHMERE 1500 DB CLASSIC FLOOR  WHITE MELAMINE</t>
  </si>
  <si>
    <t>CASHMERE 1500 DB CLASSIC WALL WHITE MELAMINE</t>
  </si>
  <si>
    <t xml:space="preserve">CASHMERE 1500 DB DOUBLE DRAWER FLOOR ULTRA GLOSS WHITE </t>
  </si>
  <si>
    <t xml:space="preserve">CASHMERE 1500 DB DOUBLE DRAWER WALL ULTRA GLOSS WHITE </t>
  </si>
  <si>
    <t xml:space="preserve">CASHMERE 1500 DB DOUBLE DRAWER FLOOR WHITE MELAMINE </t>
  </si>
  <si>
    <t xml:space="preserve">CASHMERE 1500 DB DOUBLE DRAWER WALL WHITE MELAMINE </t>
  </si>
  <si>
    <t xml:space="preserve">CASHMERE 1500 DB SINGLE DRAWER ULTRA GLOSS WHITE </t>
  </si>
  <si>
    <t xml:space="preserve">CASHMERE 1500 DB SINGLE DRAWER WHITE MELAMINE </t>
  </si>
  <si>
    <t xml:space="preserve">CASHMERE SLIM 600 CLASSIC FLOOR ULTRA GLOSS WHITE </t>
  </si>
  <si>
    <t xml:space="preserve">CASHMERE SLIM 600 CLASSIC WALL ULTRA GLOSS WHITE </t>
  </si>
  <si>
    <t>CASHMERE SLIM 600 CLASSIC FLOOR WHITE MELAMINE</t>
  </si>
  <si>
    <t>CASHMERE SLIM 600 CLASSIC WALL WHITE MELAMINE</t>
  </si>
  <si>
    <t xml:space="preserve">CASHMERE SLIM 600 DOUBLE DRAWER FLOOR ULTRA GLOSS WHITE </t>
  </si>
  <si>
    <t xml:space="preserve">CASHMERE SLIM 600 DOUBLE DRAWER WALL ULTRA GLOSS WHITE </t>
  </si>
  <si>
    <t xml:space="preserve">CASHMERE SLIM 600 DOUBLE DRAWER FLOOR WHITE MELAMINE </t>
  </si>
  <si>
    <t xml:space="preserve">CASHMERE SLIM 600 DOUBLE DRAWER WALL WHITE MELAMINE </t>
  </si>
  <si>
    <t xml:space="preserve">CASHMERE SLIM 600 DRAWER OPEN ULTRA GLOSS WHITE </t>
  </si>
  <si>
    <t xml:space="preserve">CASHMERE SLIM 600 DRAWER OPEN WHITE MELAMINE </t>
  </si>
  <si>
    <t xml:space="preserve">CASHMERE SLIM 600 SINGLE DRAWER ULTRA GLOSS WHITE </t>
  </si>
  <si>
    <t xml:space="preserve">CASHMERE SLIM 600 SINGLE DRAWER WHITE MELAMINE </t>
  </si>
  <si>
    <t xml:space="preserve">CASHMERE SLIM 750 CLASSIC FLOOR ULTRA GLOSS WHITE </t>
  </si>
  <si>
    <t xml:space="preserve">CASHMERE SLIM 750 CLASSIC WALL ULTRA GLOSS WHITE </t>
  </si>
  <si>
    <t>CASHMERE SLIM 750 CLASSIC FLOOR WHITE MELAMINE</t>
  </si>
  <si>
    <t>CASHMERE SLIM 750 CLASSIC WALL WHITE MELAMINE</t>
  </si>
  <si>
    <t xml:space="preserve">CASHMERE SLIM 750 DOUBLE DRAWER FLOOR ULTRA GLOSS WHITE </t>
  </si>
  <si>
    <t xml:space="preserve">CASHMERE SLIM 750 DOUBLE DRAWER WALL ULTRA GLOSS WHITE </t>
  </si>
  <si>
    <t xml:space="preserve">CASHMERE SLIM 750 DOUBLE DRAWER FLOOR WHITE MELAMINE </t>
  </si>
  <si>
    <t xml:space="preserve">CASHMERE SLIM 750 DOUBLE DRAWER WALL WHITE MELAMINE </t>
  </si>
  <si>
    <t xml:space="preserve">CASHMERE SLIM 750 DRAWER OPEN ULTRA GLOSS WHITE </t>
  </si>
  <si>
    <t xml:space="preserve">CASHMERE SLIM 750 DRAWER OPEN WHITE MELAMINE </t>
  </si>
  <si>
    <t xml:space="preserve">CASHMERE SLIM 750 OPEN ULTRA GLOSS WHITE </t>
  </si>
  <si>
    <t xml:space="preserve">CASHMERE SLIM 750 OPEN WHITE MELAMINE </t>
  </si>
  <si>
    <t xml:space="preserve">CASHMERE SLIM 750 SINGLE DRAWER ULTRA GLOSS WHITE </t>
  </si>
  <si>
    <t xml:space="preserve">CASHMERE SLIM 750 SINGLE DRAWER WHITE MELAMINE </t>
  </si>
  <si>
    <t xml:space="preserve">CASHMERE SLIM 900 CLASSIC FLOOR ULTRA GLOSS WHITE </t>
  </si>
  <si>
    <t xml:space="preserve">CASHMERE SLIM 900 CLASSIC WALL ULTRA GLOSS WHITE </t>
  </si>
  <si>
    <t>CASHMERE SLIM 900 CLASSIC FLOOR WHITE MELAMINE</t>
  </si>
  <si>
    <t>CASHMERE SLIM 900 CLASSIC WALL WHITE MELAMINE</t>
  </si>
  <si>
    <t xml:space="preserve">CASHMERE SLIM 900 DOUBLE DRAWER FLOOR ULTRA GLOSS WHITE </t>
  </si>
  <si>
    <t xml:space="preserve">CASHMERE SLIM 900 DOUBLE DRAWER WALL ULTRA GLOSS WHITE </t>
  </si>
  <si>
    <t xml:space="preserve">CASHMERE SLIM 900 DOUBLE DRAWER FLOOR WHITE MELAMINE </t>
  </si>
  <si>
    <t xml:space="preserve">CASHMERE SLIM 900 DOUBLE DRAWER WALL WHITE MELAMINE </t>
  </si>
  <si>
    <t xml:space="preserve">CASHMERE SLIM 900 DRAWER OPEN ULTRA GLOSS WHITE </t>
  </si>
  <si>
    <t xml:space="preserve">CASHMERE SLIM 900 DRAWER OPEN WHITE MELAMINE </t>
  </si>
  <si>
    <t xml:space="preserve">CASHMERE SLIM 900 OPEN ULTRA GLOSS WHITE </t>
  </si>
  <si>
    <t xml:space="preserve">CASHMERE SLIM 900 OPEN WHITE MELAMINE </t>
  </si>
  <si>
    <t xml:space="preserve">CASHMERE SLIM 900 SINGLE DRAWER ULTRA GLOSS WHITE </t>
  </si>
  <si>
    <t xml:space="preserve">CASHMERE SLIM 900 SINGLE DRAWER WHITE MELAMINE </t>
  </si>
  <si>
    <t>MIMAS 500 FLOOR ULTRA GLOSS WHITE</t>
  </si>
  <si>
    <t>MIMAS 500 WALL  ULTRA GLOSS WHITE</t>
  </si>
  <si>
    <t>MIMAS 500 FLOOR WHITE MELAMINE</t>
  </si>
  <si>
    <t>MIMAS 500 WALL  WHITE MELAMINE</t>
  </si>
  <si>
    <t>NIKAU 400 WALL ULTRA GLOSS WHITE</t>
  </si>
  <si>
    <t>NIKAU 500 FLOOR ULTRA GLOSS WHITE</t>
  </si>
  <si>
    <t>NIKAU 500 WALL  ULTRA GLOSS WHITE</t>
  </si>
  <si>
    <t>RAGLAN 750 CLASSIC FLOOR ULTRA GLOSS WHITE</t>
  </si>
  <si>
    <t>RAGLAN 750 CLASSIC WALL ULTRA GLOSS WHITE</t>
  </si>
  <si>
    <t>RAGLAN 750 CLASSIC FLOOR WHITE MELAMINE</t>
  </si>
  <si>
    <t>RAGLAN 750 CLASSIC WALL WHITE MELAMINE</t>
  </si>
  <si>
    <t>RAGLAN 750 DOUBLE DRAWER FLOOR ULTRA GLOSS WHITE</t>
  </si>
  <si>
    <t>RAGLAN 750 DOUBLE DRAWER WALL ULTRA GLOSS WHITE</t>
  </si>
  <si>
    <t>RAGLAN 750 DOUBLE DRAWER FLOOR WHITE MELAMINE</t>
  </si>
  <si>
    <t>RAGLAN 750 DOUBLE DRAWER WALL WHITE MELAMINE</t>
  </si>
  <si>
    <t>RAGLAN 750 SINGLE DRAWER ULTRA GLOSS WHITE</t>
  </si>
  <si>
    <t>RAGLAN 750 SINGLE DRAWER WHITE MELAMINE</t>
  </si>
  <si>
    <t>RAGLAN 900 CLASSIC FLOOR ULTRA GLOSS WHITE</t>
  </si>
  <si>
    <t>RAGLAN 900 CLASSIC WALL ULTRA GLOSS WHITE</t>
  </si>
  <si>
    <t>RAGLAN 900 CLASSIC FLOOR WHITE MELAMINE</t>
  </si>
  <si>
    <t>RAGLAN 900 CLASSIC WALL WHITE MELAMINE</t>
  </si>
  <si>
    <t>RAGLAN 900 DOUBLE DRAWER FLOOR ULTRA GLOSS WHITE</t>
  </si>
  <si>
    <t>RAGLAN 900 DOUBLE DRAWER WALL ULTRA GLOSS WHITE</t>
  </si>
  <si>
    <t>RAGLAN 900 DOUBLE DRAWER FLOOR WHITE MELAMINE</t>
  </si>
  <si>
    <t>RAGLAN 900 DOUBLE DRAWER WALL WHITE MELAMINE</t>
  </si>
  <si>
    <t>RAGLAN 900 SINGLE DRAWER ULTRA GLOSS WHITE</t>
  </si>
  <si>
    <t>RAGLAN 900 SINGLE DRAWER WHITE MELAMINE</t>
  </si>
  <si>
    <t>RAGLAN 1200 CLASSIC FLOOR ULTRA GLOSS WHITE</t>
  </si>
  <si>
    <t>RAGLAN 1200 CLASSIC WALL ULTRA GLOSS WHITE</t>
  </si>
  <si>
    <t>RAGLAN 1200 CLASSIC FLOOR WHITE MELAMINE</t>
  </si>
  <si>
    <t>RAGLAN 1200 CLASSIC WALL WHITE MELAMINE</t>
  </si>
  <si>
    <t>RAGLAN 1200 DOUBLE DRAWER FLOOR ULTRA GLOSS WHITE</t>
  </si>
  <si>
    <t>RAGLAN 1200 DOUBLE DRAWER WALL ULTRA GLOSS WHITE</t>
  </si>
  <si>
    <t>RAGLAN 1200 DOUBLE DRAWER FLOOR WHITE MELAMINE</t>
  </si>
  <si>
    <t>RAGLAN 1200 DOUBLE DRAWER WALL WHITE MELAMINE</t>
  </si>
  <si>
    <t>RAGLAN 1200 SINGLE DRAWER ULTRA GLOSS WHITE</t>
  </si>
  <si>
    <t>RAGLAN 1200 SINGLE DRAWER WHITE MELAMINE</t>
  </si>
  <si>
    <t>STATESMAN 600 DOOR ONLY FLOOR ULTRA GLOSS WHITE</t>
  </si>
  <si>
    <t>STATESMAN 600 DOOR ONLY WALL ULTRA GLOSS WHITE</t>
  </si>
  <si>
    <t>STATESMAN 600 DOOR ONLY FLOOR WHITE MELAMINE</t>
  </si>
  <si>
    <t>STATESMAN 600 DOOR ONLY WALL WHITE MELAMINE</t>
  </si>
  <si>
    <t>STATESMAN 600 DOUBLE DRAWER FLOOR ULTRA GLOSS WHITE</t>
  </si>
  <si>
    <t>STATESMAN 600 DOUBLE DRAWER WALL ULTRA GLOSS WHITE</t>
  </si>
  <si>
    <t>STATESMAN 600 DOUBLE DRAWER FLOOR WHITE MELAMINE</t>
  </si>
  <si>
    <t>STATESMAN 600 DOUBLE DRAWER WALL WHITE MELAMINE</t>
  </si>
  <si>
    <t>STATESMAN 600 SINGLE DRAWER ULTRA GLOSS WHITE</t>
  </si>
  <si>
    <t>STATESMAN 600 SINGLE DRAWER WHITE MELAMINE</t>
  </si>
  <si>
    <t>STATESMAN 750 DOOR ONLY FLOOR ULTRA GLOSS WHITE</t>
  </si>
  <si>
    <t>STATESMAN 750 DOOR ONLY WALL ULTRA GLOSS WHITE</t>
  </si>
  <si>
    <t>STATESMAN 750 DOOR ONLY FLOOR WHITE MELAMINE</t>
  </si>
  <si>
    <t>STATESMAN 750 DOOR ONLY WALL WHITE MELAMINE</t>
  </si>
  <si>
    <t>STATESMAN 750 CLASSIC FLOOR ULTRA GLOSS WHITE</t>
  </si>
  <si>
    <t>STATESMAN 750 CLASSIC WALL ULTRA GLOSS WHITE</t>
  </si>
  <si>
    <t>STATESMAN 750 CLASSIC FLOOR WHITE MELAMINE</t>
  </si>
  <si>
    <t>STATESMAN 750 CLASSIC WALL WHITE MELAMINE</t>
  </si>
  <si>
    <t>STATESMAN 750 DOUBLE DRAWER FLOOR ULTRA GLOSS WHITE</t>
  </si>
  <si>
    <t>STATESMAN 750 DOUBLE DRAWER WALL ULTRA GLOSS WHITE</t>
  </si>
  <si>
    <t>STATESMAN 750 DOUBLE DRAWER FLOOR WHITE MELAMINE</t>
  </si>
  <si>
    <t>STATESMAN 750 DOUBLE DRAWER WALL WHITE MELAMINE</t>
  </si>
  <si>
    <t>STATESMAN 750 SINGLE DRAWER ULTRA GLOSS WHITE</t>
  </si>
  <si>
    <t>STATESMAN 750 SINGLE DRAWER WHITE MELAMINE</t>
  </si>
  <si>
    <t>STATESMAN 900 DOOR ONLY FLOOR ULTRA GLOSS WHITE</t>
  </si>
  <si>
    <t>STATESMAN 900 DOOR ONLY WALL ULTRA GLOSS WHITE</t>
  </si>
  <si>
    <t>STATESMAN 900 DOOR ONLY FLOOR WHITE MELAMINE</t>
  </si>
  <si>
    <t>STATESMAN 900 DOOR ONLY WALL WHITE MELAMINE</t>
  </si>
  <si>
    <t>STATESMAN 900 CLASSIC FLOOR ULTRA GLOSS WHITE</t>
  </si>
  <si>
    <t>STATESMAN 900 CLASSIC WALL ULTRA GLOSS WHITE</t>
  </si>
  <si>
    <t>STATESMAN 900 CLASSIC FLOOR WHITE MELAMINE</t>
  </si>
  <si>
    <t>STATESMAN 900 CLASSIC WALL WHITE MELAMINE</t>
  </si>
  <si>
    <t>STATESMAN 900 DOUBLE DRAWER FLOOR ULTRA GLOSS WHITE</t>
  </si>
  <si>
    <t>STATESMAN 900 DOUBLE DRAWER WALL ULTRA GLOSS WHITE</t>
  </si>
  <si>
    <t>STATESMAN 900 DOUBLE DRAWER FLOOR WHITE MELAMINE</t>
  </si>
  <si>
    <t>STATESMAN 900 DOUBLE DRAWER WALL WHITE MELAMINE</t>
  </si>
  <si>
    <t>STATESMAN 900 SINGLE DRAWER ULTRA GLOSS WHITE</t>
  </si>
  <si>
    <t>STATESMAN 900 SINGLE DRAWER WHITE MELAMINE</t>
  </si>
  <si>
    <t>STATESMAN 1200 DOOR ONLY FLOOR ULTRA GLOSS WHITE</t>
  </si>
  <si>
    <t>STATESMAN 1200 DOOR ONLY WALL ULTRA GLOSS WHITE</t>
  </si>
  <si>
    <t>STATESMAN 1200 DOOR ONLY FLOOR WHITE MELAMINE</t>
  </si>
  <si>
    <t>STATESMAN 1200 DOOR ONLY WALL WHITE MELAMINE</t>
  </si>
  <si>
    <t>STATESMAN 1200 CLASSIC FLOOR ULTRA GLOSS WHITE</t>
  </si>
  <si>
    <t>STATESMAN 1200 CLASSIC WALL ULTRA GLOSS WHITE</t>
  </si>
  <si>
    <t>STATESMAN 1200 CLASSIC FLOOR WHITE MELAMINE</t>
  </si>
  <si>
    <t>STATESMAN 1200 CLASSIC WALL WHITE MELAMINE</t>
  </si>
  <si>
    <t>STATESMAN 1200 DOUBLE DRAWER FLOOR ULTRA GLOSS WHITE</t>
  </si>
  <si>
    <t>STATESMAN 1200 DOUBLE DRAWER WALL ULTRA GLOSS WHITE</t>
  </si>
  <si>
    <t>STATESMAN 1200 DOUBLE DRAWER FLOOR WHITE MELAMINE</t>
  </si>
  <si>
    <t>STATESMAN 1200 DOUBLE DRAWER WALL WHITE MELAMINE</t>
  </si>
  <si>
    <t>STATESMAN 1200 SINGLE DRAWER ULTRA GLOSS WHITE</t>
  </si>
  <si>
    <t>STATESMAN 1200 SINGLE DRAWER WHITE MELAMINE</t>
  </si>
  <si>
    <t>600x400 BEVELLED EDGE MIRROR</t>
  </si>
  <si>
    <t>590 ROUND BEVELLED EDGE MIRROR</t>
  </si>
  <si>
    <t>1000x600 BEVELLED EDGE MIRROR</t>
  </si>
  <si>
    <t>1000x500 BEVELLED EDGE MIRROR</t>
  </si>
  <si>
    <t>1000x750 BEVELLED EDGE MIRROR</t>
  </si>
  <si>
    <t>1000x900 BEVELLED EDGE MIRROR</t>
  </si>
  <si>
    <t>1000x1200 BEVELLED EDGE MIRROR</t>
  </si>
  <si>
    <t>600x400 POLISHED EDGE MIRROR</t>
  </si>
  <si>
    <t>590 ROUND POLISHED EDGE MIRROR</t>
  </si>
  <si>
    <t>1000x600 POLISHED EDGE MIRROR</t>
  </si>
  <si>
    <t>1000x500 POLISHED EDGE MIRROR</t>
  </si>
  <si>
    <t>1000x1200 POLISHED EDGE MIRROR</t>
  </si>
  <si>
    <t>MATISSE 1655 WHISPER</t>
  </si>
  <si>
    <t>MATISSE 1655 STANDARD SPA</t>
  </si>
  <si>
    <t>VIBRANCE SURFACE CLEANER 500ML (priced individually sold in boxes of 6)</t>
  </si>
  <si>
    <t>VIBRANCE SURFACE CLEANER 5 LITRE</t>
  </si>
  <si>
    <t>CEZANNE DOOR SET 1200X800 ROUND WHITE - PART A (order part B to complete set) - 1920mm</t>
  </si>
  <si>
    <t>CEZANNE DOOR SET 1200X800 ROUND WHITE - PART B (order part A to complete set) - 1920mm</t>
  </si>
  <si>
    <t>CEZANNE DOOR SET 1200X800 ROUND BRIGHT - PART A (order part B to complete set) - 1920mm</t>
  </si>
  <si>
    <t>CEZANNE DOOR SET 1200X800 ROUND BRIGHT - PART B (order part A to complete set) - 1920mm</t>
  </si>
  <si>
    <t>DOOR FOR PACIFIC/MATISSE BATH 2 OR 3 SIDED</t>
  </si>
  <si>
    <t>TROMBONE DOOR 640 RED - 1920</t>
  </si>
  <si>
    <t>TROMBONE DOOR 700 GREEN - 1920</t>
  </si>
  <si>
    <t>TROMBONE DOOR 760 YELLOW - 1920</t>
  </si>
  <si>
    <t>TROMBONE DOOR 840 PURPLE - 1920</t>
  </si>
  <si>
    <t>TROMBONE DOOR 940 ORANGE - 1920</t>
  </si>
  <si>
    <t>STANDARD 900 SWING PANEL FOR BATH WITHOUT FRONT UPSTAND</t>
  </si>
  <si>
    <t>KAHLO BATH 1675 WITH UPSTAND/S - Specify upstand positions</t>
  </si>
  <si>
    <t>KAHLO BATH 1800 WITH UPSTAND/S - Specify upstand positions</t>
  </si>
  <si>
    <t>VARO BATH 1675X750X470</t>
  </si>
  <si>
    <t>VARO BATH 1800X800X470</t>
  </si>
  <si>
    <t xml:space="preserve">CASHMERE 600 OPEN ULTRA GLOSS WHITE </t>
  </si>
  <si>
    <t xml:space="preserve">CASHMERE 900 CLASSIC WALL ULTRA GLOSS WHITE </t>
  </si>
  <si>
    <t xml:space="preserve">CASHMERE 1200 DB CLASSIC FLOOR ULTRA GLOSS WHITE </t>
  </si>
  <si>
    <t>MAHIA MIRROR 400X500 WHITE MELAMINE</t>
  </si>
  <si>
    <t>MAHIA MIRROR 450X800 WHITE MELAMINE</t>
  </si>
  <si>
    <t>MAHIA MIRROR 600X800 WHITE MELAMINE</t>
  </si>
  <si>
    <t>MAHIA MIRROR 750X800 WHITE MELAMINE</t>
  </si>
  <si>
    <t>MAHIA MIRROR 900X800 WHITE MELAMINE</t>
  </si>
  <si>
    <t>MAHIA MIRROR 1200X800 WHITE MELAMINE</t>
  </si>
  <si>
    <t>NIKAU 750 CLASSIC FLOOR ULTRA GLOSS WHITE</t>
  </si>
  <si>
    <t>NIKAU 750 CLASSIC WALL ULTRA GLOSS WHITE</t>
  </si>
  <si>
    <t>NIKAU 750 DOUBLE DRAWER FLOOR ULTRA GLOSS WHITE</t>
  </si>
  <si>
    <t>NIKAU 750 DOUBLE DRAWER WALL ULTRA GLOSS WHITE</t>
  </si>
  <si>
    <t>NIKAU 750 DRAWER OPEN ULTRA GLOSS WHITE</t>
  </si>
  <si>
    <t>NIKAU 750 SINGLE DRAWER ULTRA GLOSS WHITE</t>
  </si>
  <si>
    <t>NIKAU 900 CLASSIC FLOOR ULTRA GLOSS WHITE</t>
  </si>
  <si>
    <t>NIKAU 900 CLASSIC WALL ULTRA GLOSS WHITE</t>
  </si>
  <si>
    <t>NIKAU 900 DOUBLE DRAWER FLOOR ULTRA GLOSS WHITE</t>
  </si>
  <si>
    <t>NIKAU 900 DOUBLE DRAWER WALL ULTRA GLOSS WHITE</t>
  </si>
  <si>
    <t>NIKAU 900 DRAWER OPEN ULTRA GLOSS WHITE</t>
  </si>
  <si>
    <t>NIKAU 900 SINGLE DRAWER ULTRA GLOSS WHITE</t>
  </si>
  <si>
    <t>NIKAU 1000 CENTRE BOWL CLASSIC FLOOR ULTRA GLOSS WHITE</t>
  </si>
  <si>
    <t>NIKAU 1000 CENTRE BOWL CLASSIC WALL ULTRA GLOSS WHITE</t>
  </si>
  <si>
    <t>NIKAU 1000 CENTRE BOWL DOUBLE DRAWER FLOOR ULTRA GLOSS WHITE</t>
  </si>
  <si>
    <t>NIKAU 1000 CENTRE BOWL DOUBLE DRAWER WALL ULTRA GLOSS WHITE</t>
  </si>
  <si>
    <t>NIKAU 1000 CENTRE BOWL DRAWER OPEN ULTRA GLOSS WHITE</t>
  </si>
  <si>
    <t>NIKAU 1000 CENTRE BOWL SINGLE DRAWER ULTRA GLOSS WHITE</t>
  </si>
  <si>
    <t>NIKAU 1000 LEFT HAND BOWL CLASSIC FLOOR ULTRA GLOSS WHITE</t>
  </si>
  <si>
    <t>NIKAU 1000 LEFT HAND BOWL CLASSIC WALL ULTRA GLOSS WHITE</t>
  </si>
  <si>
    <t>NIKAU 1000 LEFT HAND BOWL DOUBLE DRAWER FLOOR ULTRA GLOSS WHITE</t>
  </si>
  <si>
    <t>NIKAU 1000 LEFT HAND BOWL DOUBLE DRAWER WALL ULTRA GLOSS WHITE/COLOUR</t>
  </si>
  <si>
    <t>NIKAU 1000 LEFT HAND BOWL DRAWER OPEN ULTRA GLOSS WHITE</t>
  </si>
  <si>
    <t>NIKAU 1000 LEFT HAND BOWL SINGLE DRAWER ULTRA GLOSS WHITE</t>
  </si>
  <si>
    <t>NIKAU 1000 RIGHT HAND BOWL CLASSIC FLOOR ULTRA GLOSS WHITE</t>
  </si>
  <si>
    <t>NIKAU 1000 RIGHT HAND BOWL CLASSIC WALL ULTRA GLOSS WHITE</t>
  </si>
  <si>
    <t>NIKAU 1000 RIGHT HAND BOWL DOUBLE DRAWER FLOOR ULTRA GLOSS WHITE</t>
  </si>
  <si>
    <t>NIKAU 1000 RIGHT HAND BOWL DOUBLE DRAWER WALL ULTRA GLOSS WHITE</t>
  </si>
  <si>
    <t>NIKAU 1000 RIGHT HAND BOWL DRAWER OPEN ULTRA GLOSS WHITE</t>
  </si>
  <si>
    <t>NIKAU 1000 RIGHT HAND BOWL SINGLE DRAWER ULTRA GLOSS WHITE</t>
  </si>
  <si>
    <t>NIKAU 1200 CLASSIC FLOOR ULTRA GLOSS WHITE</t>
  </si>
  <si>
    <t>NIKAU 1200 CLASSIC WALL ULTRA GLOSS WHITE</t>
  </si>
  <si>
    <t>NIKAU 1200 DOUBLE DRAWER FLOOR ULTRA GLOSS WHITE</t>
  </si>
  <si>
    <t>NIKAU 1200 DRAWER OPEN ULTRA GLOSS WHITE</t>
  </si>
  <si>
    <t>NIKAU 1200 SINGLE DRAWER ULTRA GLOSS WHITE</t>
  </si>
  <si>
    <t>NIKAU 1500 DB CLASSIC FLOOR ULTRA GLOSS WHITE</t>
  </si>
  <si>
    <t>NIKAU 1500 DB CLASSIC WALL ULTRA GLOSS WHITE</t>
  </si>
  <si>
    <t>NIKAU 1500 DB DOUBLE DRAWER FLOOR ULTRA GLOSS WHITE</t>
  </si>
  <si>
    <t>NIKAU 1500 DB DOUBLE DRAWER WALL ULTRA GLOSS WHITE</t>
  </si>
  <si>
    <t>NIKAU 1500 DB SINGLE DRAWER ULTRA GLOSS WHITE</t>
  </si>
  <si>
    <t xml:space="preserve">PINNACLE 600 DOUBLE DRAWER FLOOR ULTRA GLOSS WHITE </t>
  </si>
  <si>
    <t xml:space="preserve">PINNACLE 600 DOUBLE DRAWER WALL ULTRA GLOSS WHITE </t>
  </si>
  <si>
    <t xml:space="preserve">PINNACLE 600 DOUBLE DRAWER FLOOR WHITE MELAMINE </t>
  </si>
  <si>
    <t xml:space="preserve">PINNACLE 600 DOUBLE DRAWER WALL WHITE MELAMINE </t>
  </si>
  <si>
    <t xml:space="preserve">PINNACLE 600 SINGLE DRAWER ULTRA GLOSS WHITE </t>
  </si>
  <si>
    <t xml:space="preserve">PINNACLE 600 SINGLE DRAWER WHITE MELAMINE </t>
  </si>
  <si>
    <t xml:space="preserve">PINNACLE 750 DOUBLE DRAWER FLOOR ULTRA GLOSS WHITE </t>
  </si>
  <si>
    <t xml:space="preserve">PINNACLE 750 DOUBLE DRAWER WALL ULTRA GLOSS WHITE </t>
  </si>
  <si>
    <t xml:space="preserve">PINNACLE 750 DOUBLE DRAWER FLOOR WHITE MELAMINE </t>
  </si>
  <si>
    <t xml:space="preserve">PINNACLE 750 DOUBLE DRAWER WALL WHITE MELAMINE </t>
  </si>
  <si>
    <t xml:space="preserve">PINNACLE 750 SINGLE DRAWER ULTRA GLOSS WHITE </t>
  </si>
  <si>
    <t xml:space="preserve">PINNACLE 750 SINGLE DRAWER WHITE MELAMINE </t>
  </si>
  <si>
    <t>PLCL4PIN090DGFU</t>
  </si>
  <si>
    <t xml:space="preserve">PINNACLE 900 DOUBLE DRAWER WALL ULTRA GLOSS WHITE </t>
  </si>
  <si>
    <t xml:space="preserve">PINNACLE 900 DOUBLE DRAWER FLOOR WHITE MELAMINE </t>
  </si>
  <si>
    <t xml:space="preserve">PINNACLE 900 DOUBLE DRAWER WALL WHITE MELAMINE </t>
  </si>
  <si>
    <t xml:space="preserve">PINNACLE 900 SINGLE DRAWER ULTRA GLOSS WHITE </t>
  </si>
  <si>
    <t xml:space="preserve">PINNACLE 900 SINGLE DRAWER WHITE MELAMINE </t>
  </si>
  <si>
    <t xml:space="preserve">PINNACLE 1200 DOUBLE DRAWER FLOOR ULTRA GLOSS WHITE </t>
  </si>
  <si>
    <t xml:space="preserve">PINNACLE 1200 DOUBLE DRAWER WALL ULTRA GLOSS WHITE </t>
  </si>
  <si>
    <t xml:space="preserve">PINNACLE 1200 DOUBLE DRAWER FLOOR WHITE MELAMINE </t>
  </si>
  <si>
    <t xml:space="preserve">PINNACLE 1200 DOUBLE DRAWER WALL WHITE MELAMINE </t>
  </si>
  <si>
    <t xml:space="preserve">PINNACLE 1200 SINGLE DRAWER ULTRA GLOSS WHITE </t>
  </si>
  <si>
    <t xml:space="preserve">PINNACLE 1200 SINGLE DRAWER WHITE MELAMINE </t>
  </si>
  <si>
    <t xml:space="preserve">PINNACLE 1200 DB DOUBLE DRAWER FLOOR ULTRA GLOSS WHITE </t>
  </si>
  <si>
    <t xml:space="preserve">PINNACLE 1200 DB DOUBLE DRAWER WALL ULTRA GLOSS WHITE </t>
  </si>
  <si>
    <t xml:space="preserve">PINNACLE 1200 DB DOUBLE DRAWER FLOOR WHITE MELAMINE </t>
  </si>
  <si>
    <t xml:space="preserve">PINNACLE 1200 DB DOUBLE DRAWER WALL WHITE MELAMINE </t>
  </si>
  <si>
    <t xml:space="preserve">PINNACLE 1200 DB SINGLE DRAWER ULTRA GLOSS WHITE </t>
  </si>
  <si>
    <t xml:space="preserve">PINNACLE 1200 DB SINGLE DRAWER WHITE MELAMINE </t>
  </si>
  <si>
    <t xml:space="preserve">PINNACLE 1500 DB DOUBLE DRAWER FLOOR ULTRA GLOSS WHITE </t>
  </si>
  <si>
    <t xml:space="preserve">PINNACLE 1500 DB DOUBLE DRAWER WALL ULTRA GLOSS WHITE </t>
  </si>
  <si>
    <t xml:space="preserve">PINNACLE 1500 DB DOUBLE DRAWER FLOOR WHITE MELAMINE </t>
  </si>
  <si>
    <t xml:space="preserve">PINNACLE 1500 DB DOUBLE DRAWER WALL WHITE MELAMINE </t>
  </si>
  <si>
    <t xml:space="preserve">PINNACLE 1500 DB SINGLE DRAWER ULTRA GLOSS WHITE </t>
  </si>
  <si>
    <t xml:space="preserve">PINNACLE 1500 DB SINGLE DRAWER WHITE MELAMINE </t>
  </si>
  <si>
    <t xml:space="preserve">PINNACLE SLIM 600 DOUBLE DRAWER FLOOR ULTRA GLOSS WHITE </t>
  </si>
  <si>
    <t xml:space="preserve">PINNACLE SLIM 600 DOUBLE DRAWER WALL ULTRA GLOSS WHITE </t>
  </si>
  <si>
    <t xml:space="preserve">PINNACLE SLIM 600 DOUBLE DRAWER FLOOR WHITE MELAMINE </t>
  </si>
  <si>
    <t xml:space="preserve">PINNACLE SLIM 600 DOUBLE DRAWER WALL WHITE MELAMINE </t>
  </si>
  <si>
    <t xml:space="preserve">PINNACLE SLIM 600 SINGLE DRAWER ULTRA GLOSS WHITE </t>
  </si>
  <si>
    <t xml:space="preserve">PINNACLE SLIM 600 SINGLE DRAWER WHITE MELAMINE </t>
  </si>
  <si>
    <t xml:space="preserve">PINNACLE SLIM 750 DOUBLE DRAWER FLOOR ULTRA GLOSS WHITE </t>
  </si>
  <si>
    <t xml:space="preserve">PINNACLE SLIM 750 DOUBLE DRAWER WALL ULTRA GLOSS WHITE </t>
  </si>
  <si>
    <t xml:space="preserve">PINNACLE SLIM 750 DOUBLE DRAWER FLOOR WHITE MELAMINE </t>
  </si>
  <si>
    <t xml:space="preserve">PINNACLE SLIM 750 DOUBLE DRAWER WALL WHITE MELAMINE </t>
  </si>
  <si>
    <t xml:space="preserve">PINNACLE SLIM 750 SINGLE DRAWER ULTRA GLOSS WHITE </t>
  </si>
  <si>
    <t xml:space="preserve">PINNACLE SLIM 750 SINGLE DRAWER WHITE MELAMINE </t>
  </si>
  <si>
    <t xml:space="preserve">PINNACLE SLIM 900 DOUBLE DRAWER FLOOR ULTRA GLOSS WHITE </t>
  </si>
  <si>
    <t xml:space="preserve">PINNACLE SLIM 900 DOUBLE DRAWER WALL ULTRA GLOSS WHITE </t>
  </si>
  <si>
    <t xml:space="preserve">PINNACLE SLIM 900 DOUBLE DRAWER FLOOR WHITE MELAMINE </t>
  </si>
  <si>
    <t xml:space="preserve">PINNACLE SLIM 900 DOUBLE DRAWER WALL WHITE MELAMINE </t>
  </si>
  <si>
    <t xml:space="preserve">PINNACLE SLIM 900 SINGLE DRAWER ULTRA GLOSS WHITE </t>
  </si>
  <si>
    <t xml:space="preserve">PINNACLE SLIM 900 SINGLE DRAWER WHITE MELAMINE </t>
  </si>
  <si>
    <t>VEVA 500 FLOOR ULTRA GLOSS WHITE</t>
  </si>
  <si>
    <t>VEVA 500 WALL  ULTRA GLOSS WHITE</t>
  </si>
  <si>
    <t>VEVA 500 FLOOR WHITE MELAMINE</t>
  </si>
  <si>
    <t>VEVA 500 WALL  WHITE MELAMINE</t>
  </si>
  <si>
    <t>GAUGUIN WHISPER</t>
  </si>
  <si>
    <t>KAHLO STANDARD SPA 1675 WITH UPSTAND/S - Specify upstand positions</t>
  </si>
  <si>
    <t>KAHLO WHISPER 1675 WITH UPSTAND/S - Specify upstand positions</t>
  </si>
  <si>
    <t>KAHLO WHISPER &amp; MINI 1675 WITH UPSTAND/S - Specify upstand positions</t>
  </si>
  <si>
    <t>KAHLO HYDROTHERAPY 1675 WITH UPSTAND/S - Specify upstand positions</t>
  </si>
  <si>
    <t>KAHLO WHISPER 1800 WITH UPSTAND/S - Specify upstand positions</t>
  </si>
  <si>
    <t>KAHLO WHISPER &amp; MINI 1800 WITH UPSTAND/S - Specify upstand positions</t>
  </si>
  <si>
    <t>KAHLO STANDARD SPA 1800 WITH UPSTAND/S - Specify upstand positions</t>
  </si>
  <si>
    <t>KAHLO HYDROTHERAPY 1800</t>
  </si>
  <si>
    <t>KAHLO HYDROTHERAPY 1800 WITH UPSTAND/S - Specify upstand positions</t>
  </si>
  <si>
    <t>VARO 1675 STANDARD SPA</t>
  </si>
  <si>
    <t>VARO 1675 WHISPER SPA</t>
  </si>
  <si>
    <t>KAHLO BATH 1675 WITH UPSTAND/S FRAMED - Specify upstand positions</t>
  </si>
  <si>
    <t>KAHLO BATH 1800 WITH UPSTAND/S FRAMED - Specify upstand positions</t>
  </si>
  <si>
    <t>VARO BATH 1675 FRAMED</t>
  </si>
  <si>
    <t>SHOWER TRAY 900X900 2 &amp; 3 SIDED</t>
  </si>
  <si>
    <t>SHOWER TRAY 900X900 ANGLE CNR</t>
  </si>
  <si>
    <t>SHOWER TRAY 1000X1000 2 &amp; 3 SIDED</t>
  </si>
  <si>
    <t>SHOWER TRAY 1000X1000 ANGLE CNR</t>
  </si>
  <si>
    <t>SHOWER TRAY 1200X900 2 &amp; 3 SIDED</t>
  </si>
  <si>
    <t>SHOWER TRAY 900X1000 2 &amp; 3 SIDED</t>
  </si>
  <si>
    <t>SHOWER TRAY 1200X800 ROUND</t>
  </si>
  <si>
    <t>SHOWER TRAY 800X1200 ROUND</t>
  </si>
  <si>
    <t>VARO 1675 FLAT WALL 2 SIDED</t>
  </si>
  <si>
    <t>VARO 1675 FLAT WALL 3 SIDED</t>
  </si>
  <si>
    <t>FLAT WALL 1200X800 2 SIDED - 1920mm</t>
  </si>
  <si>
    <t>FLAT WALL 900X760 2 SIDED - 1920mm</t>
  </si>
  <si>
    <t>FLAT WALL 900X760X900 3 SIDED - 1920mm</t>
  </si>
  <si>
    <t>FLAT WALL 760X900X760 3 SIDED - 1920mm</t>
  </si>
  <si>
    <t>FLAT WALL 1000X900 2 SIDED - 1920mm</t>
  </si>
  <si>
    <t>FLAT WALL 900X1000X900 3 SIDED - 1920mm</t>
  </si>
  <si>
    <t>FLAT WALL 1000X900X1000 3 SIDED - 1920mm</t>
  </si>
  <si>
    <t xml:space="preserve">FLAT WALL 1000X1000 2 SIDED - 2000mm </t>
  </si>
  <si>
    <t>GLASS SQUEEGEE</t>
  </si>
  <si>
    <t>1000x750 POLISHED EDGE MIRROR</t>
  </si>
  <si>
    <t>1000x900 POLISHED EDGE MIRROR</t>
  </si>
  <si>
    <t>VARO 1675 MOULDED WALL 2 SIDED</t>
  </si>
  <si>
    <t>VARO 1675 MOULDED WALL 3 SIDED</t>
  </si>
  <si>
    <t>CORNER MOULDED WALL 1200X800 2 SIDED - 1920mm</t>
  </si>
  <si>
    <t>CORNER MOULDED WALL 800X1200 2 SIDED - 1920mm</t>
  </si>
  <si>
    <t xml:space="preserve">CORNER MOULDED WALL 1000X900 2 SIDED - 1920mm </t>
  </si>
  <si>
    <t xml:space="preserve">CORNER MOULDED WALL 900X1000 2 SIDED - 1920mm </t>
  </si>
  <si>
    <t xml:space="preserve">CORNER MOULDED WALL 900X900 3 SIDED LEFT HAND - 1920mm </t>
  </si>
  <si>
    <t xml:space="preserve">CORNER MOULDED WALL 900X900 3 SIDED RIGHT HAND - 1920mm </t>
  </si>
  <si>
    <t xml:space="preserve">CORNER MOULDED WALL 1000x1000 3 SIDED LEFT HAND - 1920mm </t>
  </si>
  <si>
    <t xml:space="preserve">CORNER MOULDED WALL 1000X1000 3 SIDED RIGHT HAND - 1920mm </t>
  </si>
  <si>
    <t xml:space="preserve">CORNER MOULDED WALL 1000X900X1000 3 SIDED LEFT HAND - 1920mm </t>
  </si>
  <si>
    <t xml:space="preserve">CORNER MOULDED WALL 1000X900X1000 3 SIDED RIGHT HAND - 1920mm </t>
  </si>
  <si>
    <t xml:space="preserve">CORNER MOULDED WALL 900X1000x900 3 SIDED LEFT HAND - 1920mm </t>
  </si>
  <si>
    <t xml:space="preserve">CORNER MOULDED WALL 900X1000X900 3 SIDED RIGHT HAND - 1920mm </t>
  </si>
  <si>
    <t xml:space="preserve">MOULDED WALL REVERSIBLE 1000X1000 2 SIDED - 1920mm </t>
  </si>
  <si>
    <t>MOULDED WALL REVERSIBLE 900X760 2 SIDED 900 MOULDED - 1920mm</t>
  </si>
  <si>
    <t>MOULDED WALL REVERSIBLE 900X760 2 SIDED 760 MOULDED - 1920mm</t>
  </si>
  <si>
    <t>MOULDED WALL REVERSIBLE 1200X900 2 SIDED 1200 MOULDED - 1920mm</t>
  </si>
  <si>
    <t>MOULDED WALL REVERSIBLE 1000X900 2 SIDED 1000 MOULDED - 1920mm</t>
  </si>
  <si>
    <t>MOULDED WALL REVERSIBLE 1000X900 2 SIDED 900 MOULDED - 1920mm</t>
  </si>
  <si>
    <t xml:space="preserve">MOULDED WALL REVERSIBLE 1000X1000 3 SIDED - 1920mm </t>
  </si>
  <si>
    <t xml:space="preserve">MOULDED WALL REVERSIBLE 1200X900 3 SIDED - 1920mm </t>
  </si>
  <si>
    <t>MOULDED WALL 900X760X900 3 SIDED 760 MOULDED - 1920mm</t>
  </si>
  <si>
    <t>MOULDED WALL 760X900X760 3 SIDED 900 MOULDED - 1920mm</t>
  </si>
  <si>
    <t>MOULDED WALL 1000X900X1000 3 SIDED 900 MOULDED - 1920mm</t>
  </si>
  <si>
    <t>MOULDED WALL 900X1000X900 3 SIDED 1000 MOULDED - 1920mm</t>
  </si>
  <si>
    <t xml:space="preserve">CORNER MOULDED WALL 900X900 2 SIDED - 2000mm </t>
  </si>
  <si>
    <t xml:space="preserve">CORNER MOULDED WALL 1000X1000 2 SIDED - 2000mm </t>
  </si>
  <si>
    <t xml:space="preserve">CORNER MOULDED WALL 1200X900 2 SIDED - 2000mm </t>
  </si>
  <si>
    <t xml:space="preserve">CORNER MOULDED WALL 900X1200 2 SIDED - 2000mm </t>
  </si>
  <si>
    <t xml:space="preserve">CORNER MOULDED WALL 900X900 3 SIDED LEFT HAND - 2000mm </t>
  </si>
  <si>
    <t xml:space="preserve">CORNER MOULDED WALL 900X900 3 SIDED RIGHT HAND - 2000mm </t>
  </si>
  <si>
    <t xml:space="preserve">CORNER MOULDED WALL 1000X1000 3 SIDED LEFT HAND - 2000mm </t>
  </si>
  <si>
    <t xml:space="preserve">CORNER MOULDED WALL 1000X1000 3 SIDED RIGHT HAND - 2000mm </t>
  </si>
  <si>
    <t xml:space="preserve">CORNER MOULDED WALL 1200X900 3 SIDED LEFT HAND - 2000mm </t>
  </si>
  <si>
    <t xml:space="preserve">CORNER MOULDED WALL 1200X900 3 SIDED RIGHT HAND - 2000mm </t>
  </si>
  <si>
    <t>CLEARLITE E/CLEAN WASTE CHROME</t>
  </si>
  <si>
    <t>PACIFIC/MATISSE 1655 FULL TIMBER BATH FRAME</t>
  </si>
  <si>
    <t>CEZANNE DOOR 1000 2 &amp; 3 SIDED WHITE - 1920mm</t>
  </si>
  <si>
    <t>CEZANNE RETURN 1000 2 SIDED WHITE - 1920mm</t>
  </si>
  <si>
    <t>CEZANNE DOOR 900 2 &amp; 3 SIDED WHITE - 1920mm</t>
  </si>
  <si>
    <t>CEZANNE RETURN 900 2 SIDED WHITE - 1920mm</t>
  </si>
  <si>
    <t>CEZANNE DOOR 1000 2 &amp; 3 SIDED BRIGHT - 1920mm</t>
  </si>
  <si>
    <t>CEZANNE RETURN 1000 SIDED BRIGHT - 1920mm</t>
  </si>
  <si>
    <t>CEZANNE DOOR 900 2 &amp; 3 SIDED BRIGHT - 1920mm</t>
  </si>
  <si>
    <t>CEZANNE RETURN 900 2 SIDED BRIGHT - 1920mm</t>
  </si>
  <si>
    <t>RETURN SET 1000 ANGLE CNR WHITE - 1920mm</t>
  </si>
  <si>
    <t>RETURN 1000 2 SIDED WHITE - 1920mm</t>
  </si>
  <si>
    <t>RETURN SET 900 ANGLE CNR SATIN - 1920mm</t>
  </si>
  <si>
    <t>RETURN 760 2 SIDED WHITE - 1920mm</t>
  </si>
  <si>
    <t>RETURN SET 900 ANGLE CNR WHITE - 1920mm</t>
  </si>
  <si>
    <t>RETURN 1000 2 SIDED SATIN - 1920mm</t>
  </si>
  <si>
    <t>RETURN SET 1000 ANGLE CNR SATIN - 1920mm</t>
  </si>
  <si>
    <t>RETURN 760 2 SIDED SATIN - 1920mm</t>
  </si>
  <si>
    <t>RETURN 900 2 SIDED SATIN - 1920mm</t>
  </si>
  <si>
    <t>MILLENNIUM RETURN 900 2 SIDED WHITE - 2000mm</t>
  </si>
  <si>
    <t>MILLENNIUM RETURN 1000 2 SIDED WHITE - 2000mm</t>
  </si>
  <si>
    <t>MILLENNIUM RETURN SET 1000 ANGLE CNR WHITE - 2000mm</t>
  </si>
  <si>
    <t>MILLENNIUM RETURN 900 2 SIDED SATIN - 2000mm</t>
  </si>
  <si>
    <t>MILLENNIUM RETURN 1000 2 SIDED SATIN - 2000mm</t>
  </si>
  <si>
    <t>MILLENNIUM RETURN SET 1000 ANGLE CNR SATIN - 2000mm</t>
  </si>
  <si>
    <t>SIERRA DOOR 760 3 SIDED WHITE - 1920mm</t>
  </si>
  <si>
    <t>SIERRA DOOR 760 2 SIDED WHITE - 1920mm</t>
  </si>
  <si>
    <t>SIERRA DOOR 900 ANGLE CNR WHITE - 1920mm</t>
  </si>
  <si>
    <t>SIERRA DOOR 1000 3 SIDED WHITE - 1920mm</t>
  </si>
  <si>
    <t>SIERRA DOOR 1000 2 SIDED WHITE - 1920mm</t>
  </si>
  <si>
    <t>SIERRA DOOR 1000 ANGLE CNR WHITE - 1920mm</t>
  </si>
  <si>
    <t>SIERRA DOOR 1200 2 SIDED WHITE - 1920mm</t>
  </si>
  <si>
    <t>SIERRA DOOR 1200 3 SIDED WHITE - 1920mm</t>
  </si>
  <si>
    <t>SIERRA DOOR 760 3 SIDED SATIN - 1920mm</t>
  </si>
  <si>
    <t>SIERRA DOOR 760 2 SIDED SATIN - 1920mm</t>
  </si>
  <si>
    <t>SIERRA DOOR 900 3 SIDED SATIN - 1920mm</t>
  </si>
  <si>
    <t>SIERRA DOOR 900 2 SIDED SATIN - 1920mm</t>
  </si>
  <si>
    <t>SIERRA DOOR 900 ANGLE CNR SATIN - 1920mm</t>
  </si>
  <si>
    <t>SIERRA DOOR 1000 3 SIDED SATIN - 1920mm</t>
  </si>
  <si>
    <t>SIERRA DOOR 1000 2 SIDED SATIN - 1920mm</t>
  </si>
  <si>
    <t>SIERRA DOOR 1000 ANGLE CNR SATIN - 1920mm</t>
  </si>
  <si>
    <t>SIERRA DOOR 1200 2 SIDED SATIN - 1920mm</t>
  </si>
  <si>
    <t>SIERRA DOOR 1200 3 SIDED SATIN - 1920mm</t>
  </si>
  <si>
    <t>MILLENNIUM DOOR 900 3 SIDED WHITE - 2000mm</t>
  </si>
  <si>
    <t>MILLENNIUM DOOR 900 2 SIDED WHITE - 2000mm</t>
  </si>
  <si>
    <t>MILLENNIUM DOOR 1000 3 SIDED WHITE - 2000mm</t>
  </si>
  <si>
    <t>MILLENNIUM DOOR 1000 2 SIDED WHITE - 2000mm</t>
  </si>
  <si>
    <t>MILLENNIUM DOOR 1000 ANGLE CNR WHITE - 2000mm</t>
  </si>
  <si>
    <t>MILLENNIUM DOOR 1200 2 SIDED WHITE - 2000mm</t>
  </si>
  <si>
    <t>MILLENNIUM DOOR 1200 3 SIDED WHITE - 2000mm</t>
  </si>
  <si>
    <t>MILLENNIUM DOOR 900 3 SIDED SATIN - 2000mm</t>
  </si>
  <si>
    <t>MILLENNIUM DOOR 900 2 SIDED SATIN - 2000mm</t>
  </si>
  <si>
    <t>MILLENNIUM DOOR 1000 3 SIDED SATIN - 2000mm</t>
  </si>
  <si>
    <t>MILLENNIUM DOOR 1000 2 SIDED SATIN - 2000mm</t>
  </si>
  <si>
    <t>MILLENNIUM DOOR 1000 ANGLE CNR SATIN - 2000mm</t>
  </si>
  <si>
    <t>MILLENNIUM DOOR 1200 2 SIDED SATIN - 2000mm</t>
  </si>
  <si>
    <t>MILLENNIUM DOOR 1200 3 SIDED SATIN - 2000mm</t>
  </si>
  <si>
    <t>PLATINUM 1100 SWING PANEL FOR BATH WITHOUT FRONT UPSTAND</t>
  </si>
  <si>
    <t>DINA SHUB 1200X820X440</t>
  </si>
  <si>
    <t>PACIFIC 1655 PACKAGE 2 SIDED FLAT WITH PLATINUM SWING PANEL</t>
  </si>
  <si>
    <t>PACIFIC 1655 PACKAGE 2 SIDED MOULDED WITH PLATINUM SWING PANEL</t>
  </si>
  <si>
    <t>PACIFIC 1655 PACKAGE 3 SIDED FLAT WITH PLATINUM SWING PANEL</t>
  </si>
  <si>
    <t>PACIFIC 1655 PACKAGE 3 SIDED MOULDED WITH PLATINUM SWING PANEL</t>
  </si>
  <si>
    <t>RIVIERA BATH 1600X700X385 WITH POP UP WASTE AND OVERFLOW</t>
  </si>
  <si>
    <t>RIVIERA BATH 1700X700X385 WITH POP UP WASTE AND OVERFLOW</t>
  </si>
  <si>
    <t>PACIFIC 1525 PACKAGE 2 SIDED FLAT WITH PLATINUM SWING PANEL</t>
  </si>
  <si>
    <t>PACIFIC 1525 PACKAGE 2 SIDED MOULDED WITH PLATINUM SWING PANEL</t>
  </si>
  <si>
    <t>PACIFIC 1525 PACKAGE 3 SIDED FLAT WITH PLATINUM SWING PANEL</t>
  </si>
  <si>
    <t>PACIFIC 1525 PACKAGE 3 SIDED MOULDED WITH PLATINUM SWING PANEL</t>
  </si>
  <si>
    <t>GAUGUIN PACKAGE 2 SIDED FLAT WITH PLATINUM SWING PANEL</t>
  </si>
  <si>
    <t>GAUGUIN PACKAGE 2 SIDED MOULDED WITH PLATINUM SWING PANEL</t>
  </si>
  <si>
    <t>GAUGUIN PACKAGE 3 SIDED FLAT WITH PLATINUM SWING PANEL</t>
  </si>
  <si>
    <t>GAUGUIN PACKAGE 3 SIDED MOULDED WITH PLATINUM SWING PANEL</t>
  </si>
  <si>
    <t>MATISSE 1655 PACKAGE 2 SIDED FLAT WITH PLATINUM SWING PANEL</t>
  </si>
  <si>
    <t>MATISSE 1655 PACKAGE 2 SIDED MOULDED WITH PLATINUM SWING PANEL</t>
  </si>
  <si>
    <t>MATISSE 1655 PACKAGE 3 SIDED FLAT WITH PLATINUM SWING PANEL</t>
  </si>
  <si>
    <t>MATISSE 1655 PACKAGE 3 SIDED MOULDED WITH PLATINUM SWING PANEL</t>
  </si>
  <si>
    <t>SOLAR SHUB 910X910X345</t>
  </si>
  <si>
    <t>GAUGUIN PACKAGE 2 SIDED FLAT WITH STANDARD SWING PANEL</t>
  </si>
  <si>
    <t>GAUGUIN PACKAGE 2 SIDED MOULDED WITH STANDARD SWING PANEL</t>
  </si>
  <si>
    <t>GAUGUIN PACKAGE 3 SIDED FLAT WITH STANDARD SWING PANEL</t>
  </si>
  <si>
    <t>GAUGUIN PACKAGE 3 SIDED MOULDED WITH STANDARD SWING PANEL</t>
  </si>
  <si>
    <t>GAUGUIN BATH 1675X780X490</t>
  </si>
  <si>
    <t>GAUGUIN BATH 1675 FRAMED</t>
  </si>
  <si>
    <t>GAUGUIN MOULDED WALL 2 SIDED</t>
  </si>
  <si>
    <t>GAUGUIN MOULDED WALL 3 SIDED</t>
  </si>
  <si>
    <t>KAHLO BATH 1675X800X490</t>
  </si>
  <si>
    <t>KAHLO BATH 1800X800X490</t>
  </si>
  <si>
    <t>KAHLO BATH 1800 FRAMED</t>
  </si>
  <si>
    <t>KAHLO MOULDED WALL 1675 2 SIDED</t>
  </si>
  <si>
    <t>MATISSE 1655 BATH</t>
  </si>
  <si>
    <t>MATISSE 1655 FRAMED BATH</t>
  </si>
  <si>
    <t>PACIFIC 1525 BATH</t>
  </si>
  <si>
    <t>PACIFIC 1655 BATH</t>
  </si>
  <si>
    <t>PACIFIC 1525 FRAMED BATH</t>
  </si>
  <si>
    <t>PACIFIC 1655 FRAMED BATH</t>
  </si>
  <si>
    <t>KAHLO STANDARD SPA 1675</t>
  </si>
  <si>
    <t>KAHLO STANDARD SPA 1800</t>
  </si>
  <si>
    <t>STANDARD 900 SWING PANEL FOR BATH WITH FULL PERIMETER UPSTAND</t>
  </si>
  <si>
    <t>CEZANNE DOOR SET 1000 ROUND BRIGHT  1920mm</t>
  </si>
  <si>
    <t>CEZANNE DOOR SET 1000 ROUND WHITE - 1920mm</t>
  </si>
  <si>
    <t>CEZANNE DOOR SET 900 ROUND BRIGHT - 1920mm</t>
  </si>
  <si>
    <t>CEZANNE DOOR SET 900 ROUND WHITE - 1920mm</t>
  </si>
  <si>
    <t>DINA ENCLOSURE 2 SIDED FLAT</t>
  </si>
  <si>
    <t>DINA ENCLOSURE 2 SIDED MOULDED</t>
  </si>
  <si>
    <t>DINA ENCLOSURE 3 SIDED FLAT</t>
  </si>
  <si>
    <t>DINA ENCLOSURE 3 SIDED MOULDED</t>
  </si>
  <si>
    <t>DINA DOOR 2 SIDED WHITE</t>
  </si>
  <si>
    <t>DINA DOOR 3 SIDED WHITE</t>
  </si>
  <si>
    <t>DINA MOULDED WALL 2 SIDED</t>
  </si>
  <si>
    <t>DINA MOULDED WALL 3 SIDED</t>
  </si>
  <si>
    <t xml:space="preserve">CASHMERE 750 DOUBLE DRAWER FLOOR ULTRA GLOSS WHITE </t>
  </si>
  <si>
    <t>PACIFIC 1525 PACKAGE 2 SIDED FLAT WITH STANDARD SWING PANEL</t>
  </si>
  <si>
    <t>PACIFIC 1525 PACKAGE 2 SIDED MOULDED WITH STANDARD SWING PANEL</t>
  </si>
  <si>
    <t>PACIFIC 1525 PACKAGE 3 SIDED FLAT WITH STANDARD SWING PANEL</t>
  </si>
  <si>
    <t>PACIFIC 1525 PACKAGE 3 SIDED MOULDED WITH STANDARD SWING PANEL</t>
  </si>
  <si>
    <t>PACIFIC 1655 PACKAGE 2 SIDED FLAT WITH STANDARD SWING PANEL</t>
  </si>
  <si>
    <t>PACIFIC 1655 PACKAGE 2 SIDED MOULDED WITH STANDARD SWING PANEL</t>
  </si>
  <si>
    <t>PACIFIC 1655 PACKAGE 3 SIDED FLAT WITH STANDARD SWING PANEL</t>
  </si>
  <si>
    <t>PACIFIC 1655 PACKAGE 3 SIDED MOULDED WITH STANDARD SWING PANEL</t>
  </si>
  <si>
    <t>PACIFIC/MATISSE FLAT WALL 1655 2 SIDED</t>
  </si>
  <si>
    <t>PACIFIC/MATISSE MOULDED WALL 1525 2 SIDED</t>
  </si>
  <si>
    <t>PACIFIC/MATISSE MOULDED WALL 1655 2 SIDED</t>
  </si>
  <si>
    <t>PACIFIC/MATISSE MOULDED WALL 1525 3 SIDED</t>
  </si>
  <si>
    <t>PACIFIC/MATISSE MOULDED WALL 1655 3 SIDED</t>
  </si>
  <si>
    <t>UPGRADE HANDLE BRUSHED BLACK - 200mm</t>
  </si>
  <si>
    <t>UPGRADE HANDLE BRUSHED GUNMETAL - 200mm</t>
  </si>
  <si>
    <t>UPGRADE HANDLE BRUSHED SILVER - 200mm</t>
  </si>
  <si>
    <t>UPGRADE HANDLE BRUSHED BLACK - 350mm</t>
  </si>
  <si>
    <t>UPGRADE HANDLE BRUSHED GUNMETAL - 350mm</t>
  </si>
  <si>
    <t>UPGRADE HANDLE BRUSHED SILVER - 350mm</t>
  </si>
  <si>
    <t>UPGRADE HANDLE BRUSHED BLACK - 40mm</t>
  </si>
  <si>
    <t>UPGRADE HANDLE BRUSHED GUNMETAL - 40mm</t>
  </si>
  <si>
    <t>UPGRADE HANDLE BRUSHED SILVER - 40mm</t>
  </si>
  <si>
    <t>GAUGUIN STANDARD SPA</t>
  </si>
  <si>
    <t>SOLAR ENCLOSURE 2 SIDED FLAT</t>
  </si>
  <si>
    <t>SOLAR ENCLOSURE 2 SIDED MOULDED</t>
  </si>
  <si>
    <t>SOLAR ENCLOSURE 3 SIDED FLAT</t>
  </si>
  <si>
    <t>SOLAR ENCLOSURE 3 SIDED MOULDED</t>
  </si>
  <si>
    <t>SOLAR (SIERRA) DOOR 900 3 SIDED 1920 WHITE</t>
  </si>
  <si>
    <t>SOLAR (SIERRA) DOOR 900 2 SIDED 1920 WHITE</t>
  </si>
  <si>
    <t>SOLAR (SIERRA) RETURN 900 2 SIDED 1920 WHITE</t>
  </si>
  <si>
    <t xml:space="preserve">SOLAR (SIERRA) MOULDED WALL 900X900 2 SIDED 1920 </t>
  </si>
  <si>
    <t>SHOWER TRAY 900X760 2 &amp; 3 SIDED</t>
  </si>
  <si>
    <t>FLAT WALL 1200X900 3 SIDED - 1920mm</t>
  </si>
  <si>
    <t>SOLAR (SIERRA) FLAT WALL 900X900 2 SIDED 1920</t>
  </si>
  <si>
    <t>SOLAR (SIERRA) FLAT WALL 900X900 3 SIDED 1920</t>
  </si>
  <si>
    <t xml:space="preserve">CORNER MOULDED WALL 1000X1000 2 SIDED - 1920mm </t>
  </si>
  <si>
    <t>FLAT WALL 1000X1000 2 SIDED - 1920mm</t>
  </si>
  <si>
    <t>FLAT WALL 1000X1000 3 SIDED - 1920mm</t>
  </si>
  <si>
    <t>FLAT WALL 1200X900 2 SIDED - 1920mm</t>
  </si>
  <si>
    <t xml:space="preserve">CORNER MOULDED WALL 900X900 2 SIDED - 1920mm </t>
  </si>
  <si>
    <t>CASHMERE 750 CLASSIC WALL COLOUR</t>
  </si>
  <si>
    <t xml:space="preserve">CASHMERE 600 CLASSIC FLOOR COLOUR </t>
  </si>
  <si>
    <t>CASHMERE 750 CLASSIC FLOOR WHITE MELAMINE</t>
  </si>
  <si>
    <t xml:space="preserve">CASHMERE 900 CLASSIC FLOOR ULTRA GLOSS WHITE </t>
  </si>
  <si>
    <t>UPGRADE HANDLE BLACK - 128mm</t>
  </si>
  <si>
    <t>UPGRADE HANDLE BRUSHED NICKEL - 128mm</t>
  </si>
  <si>
    <t>UPGRADE HANDLE GUNMETAL - 128mm</t>
  </si>
  <si>
    <t>UPGRADE HANDLE BLACK - 320mm</t>
  </si>
  <si>
    <t>UPGRADE HANDLE BRUSHED NICKEL - 320mm</t>
  </si>
  <si>
    <t>UPGRADE HANDLE GUNMETAL - 320mm</t>
  </si>
  <si>
    <t>UPGRADE HANDLE BLACK - 416mm (1200 DRAWER CABINETS ONLY)</t>
  </si>
  <si>
    <t>UPGRADE HANDLE BRUSHED NICKEL - 416mm (1200 DRAWER CABINETS ONLY)</t>
  </si>
  <si>
    <t>UPGRADE HANDLE GUNMETAL - 416mm (1200 DRAWER CABINETS ONLY)</t>
  </si>
  <si>
    <t>UPGRADE HANDLE BLACK - 96mm</t>
  </si>
  <si>
    <t>UPGRADE HANDLE BRUSHED NICKEL - 96mm</t>
  </si>
  <si>
    <t>UPGRADE HANDLE GUNMETAL - 96mm</t>
  </si>
  <si>
    <t>CLASSIC TOWER 1600X300X320 ONE DOOR TWO DRAWERS ULTRA GLOSS WHITE</t>
  </si>
  <si>
    <t>LIQUID 1675 SPA BATH WITH UPSTAND/S - Specify upstand positions</t>
  </si>
  <si>
    <t>SOLACE 1800 BATH WITH UPSTAND/S - Specify upstand positions</t>
  </si>
  <si>
    <t>CARA ALUMINO 750 FLOOR EXOCHIQUE FINISH</t>
  </si>
  <si>
    <t>CARA ALUMINO 750 WALL EXOCHIQUE FINISH</t>
  </si>
  <si>
    <t>CARA ALUMINO 750 FLOOR DURACHIQUE FINISH</t>
  </si>
  <si>
    <t>CARA ALUMINO 750 WALL DURACHIQUE FINISH</t>
  </si>
  <si>
    <t>CARA ALUMINO 750 FLOOR STANDARD FINISH</t>
  </si>
  <si>
    <t>CARA ALUMINO 750 WALL STANDARD FINISH</t>
  </si>
  <si>
    <t>CARA ALUMINO 900 FLOOR EXOCHIQUE FINISH</t>
  </si>
  <si>
    <t>CARA ALUMINO 900 WALL EXOCHIQUE FINISH</t>
  </si>
  <si>
    <t>CARA ALUMINO 900 FLOOR DURACHIQUE FINISH</t>
  </si>
  <si>
    <t>CARA ALUMINO 900 WALL DURACHIQUE FINISH</t>
  </si>
  <si>
    <t>CARA ALUMINO 900 FLOOR STANDARD FINISH</t>
  </si>
  <si>
    <t>CARA ALUMINO 1200 FLOOR EXOCHIQUE FINISH</t>
  </si>
  <si>
    <t>CARA ALUMINO 1200 WALL EXOCHIQUE FINISH</t>
  </si>
  <si>
    <t>CARA ALUMINO 1200 FLOOR DURACHIQUE FINISH</t>
  </si>
  <si>
    <t>CARA ALUMINO 1200 WALL DURACHIQUE FINISH</t>
  </si>
  <si>
    <t>CARA ALUMINO 1200 FLOOR STANDARD FINISH</t>
  </si>
  <si>
    <t>CARA SOLTERO 750 FLOOR EXOCHIQUE FINISH</t>
  </si>
  <si>
    <t>CARA SOLTERO 750 WALL EXOCHIQUE FINISH</t>
  </si>
  <si>
    <t>CARA SOLTERO 750 FLOOR DURACHIQUE FINISH</t>
  </si>
  <si>
    <t>CARA SOLTERO 750 WALL DURACHIQUE FINISH</t>
  </si>
  <si>
    <t>CARA SOLTERO 750 FLOOR STANDARD FINISH</t>
  </si>
  <si>
    <t>CARA SOLTERO 750 WALL STANDARD FINISH</t>
  </si>
  <si>
    <t>CARA SOLTERO 900 FLOOR EXOCHIQUE FINISH</t>
  </si>
  <si>
    <t>CARA SOLTERO 900 WALL EXOCHIQUE FINISH</t>
  </si>
  <si>
    <t>CARA SOLTERO 900 FLOOR DURACHIQUE FINISH</t>
  </si>
  <si>
    <t>CARA SOLTERO 900 WALL DURACHIQUE FINISH</t>
  </si>
  <si>
    <t>CARA SOLTERO 900 WALL STANDARD FINISH</t>
  </si>
  <si>
    <t>CARA SOLTERO 1200 FLOOR EXOCHIQUE FINISH</t>
  </si>
  <si>
    <t>CARA SOLTERO 1200 WALL EXOCHIQUE FINISH</t>
  </si>
  <si>
    <t>CARA SOLTERO 1200 FLOOR DURACHIQUE FINISH</t>
  </si>
  <si>
    <t>CARA SOLTERO 1200 WALL DURACHIQUE FINISH</t>
  </si>
  <si>
    <t>CARA SOLTERO 1200 FLOOR STANDARD FINISH</t>
  </si>
  <si>
    <t>CARA SOLTERO 1200 WALL STANDARD FINISH</t>
  </si>
  <si>
    <t>QPLATMCAL040LRW</t>
  </si>
  <si>
    <t>MINI COMPOSITE 400x210 ALUMINO WALL RIGHT HAND HINGE DURACHIQUE FINISH</t>
  </si>
  <si>
    <t>MINI COMPOSITE 500X250 ALUMINO FLOOR LEFT HAND HINGE STANDARD FINISH</t>
  </si>
  <si>
    <t>MINI COMPOSITE 500X250 ALUMINO FLOOR RIGHT HAND HINGE STANDARD FINISH</t>
  </si>
  <si>
    <t>MINI COMPOSITE 500X250 VELAIRE FLOOR RIGHT HAND HINGE STANDARD FINISH</t>
  </si>
  <si>
    <t>MINI COMPOSITE 500X250 VELAIRE WALL RIGHT HAND HINGE STANDARD FINISH</t>
  </si>
  <si>
    <t>MENUET ALUMINO 810 FLOOR EXOCHIQUE FINISH</t>
  </si>
  <si>
    <t>MENUET ALUMINO 810 WALL EXOCHIQUE FINISH</t>
  </si>
  <si>
    <t>MENUET ALUMINO 810 FLOOR DURACHIQUE FINISH</t>
  </si>
  <si>
    <t>MENUET ALUMINO 810 WALL DURACHIQUE FINISH</t>
  </si>
  <si>
    <t>MENUET ALUMINO 810 FLOOR STANDARD FINISH</t>
  </si>
  <si>
    <t>MENUET ALUMINO 810 WALL STANDARD FINISH</t>
  </si>
  <si>
    <t>MENUET ALUMINO 1010 FLOOR EXOCHIQUE FINISH</t>
  </si>
  <si>
    <t>MENUET ALUMINO 1010 WALL EXOCHIQUE FINISH</t>
  </si>
  <si>
    <t>MENUET ALUMINO 1010 FLOOR DURACHIQUE FINISH</t>
  </si>
  <si>
    <t>MENUET ALUMINO 1010 WALL DURACHIQUE FINISH</t>
  </si>
  <si>
    <t>MENUET ALUMINO 1010 FLOOR STANDARD FINISH</t>
  </si>
  <si>
    <t>MENUET ALUMINO 1010 WALL STANDARD FINISH</t>
  </si>
  <si>
    <t>MENUET ALUMINO 1210 FLOOR EXOCHIQUE FINISH</t>
  </si>
  <si>
    <t>MENUET ALUMINO 1210 WALL EXOCHIQUE FINISH</t>
  </si>
  <si>
    <t>MENUET ALUMINO 1210 FLOOR DURACHIQUE FINISH</t>
  </si>
  <si>
    <t>MENUET ALUMINO 1210 WALL DURACHIQUE FINISH</t>
  </si>
  <si>
    <t>MENUET ALUMINO 1210 FLOOR STANDARD FINISH</t>
  </si>
  <si>
    <t>MENUET ALUMINO 1210 WALL STANDARD FINISH</t>
  </si>
  <si>
    <t>MENUET SLIM ALUMINO 610 FLOOR EXOCHIQUE FINISH</t>
  </si>
  <si>
    <t>MENUET SLIM ALUMINO 610 WALL EXOCHIQUE FINISH</t>
  </si>
  <si>
    <t>MENUET SLIM ALUMINO 610 FLOOR DURACHIQUE FINISH</t>
  </si>
  <si>
    <t>MENUET SLIM ALUMINO 610 WALL DURACHIQUE FINISH</t>
  </si>
  <si>
    <t>MENUET SLIM ALUMINO 610 FLOOR STANDARD FINISH</t>
  </si>
  <si>
    <t>MENUET SLIM ALUMINO 610 WALL STANDARD FINISH</t>
  </si>
  <si>
    <t>MENUET SLIM ALUMINO 810 FLOOR EXOCHIQUE FINISH</t>
  </si>
  <si>
    <t>MENUET SLIM ALUMINO 810 WALL EXOCHIQUE FINISH</t>
  </si>
  <si>
    <t>MENUET SLIM ALUMINO 810 FLOOR DURACHIQUE FINISH</t>
  </si>
  <si>
    <t>MENUET SLIM ALUMINO 810 WALL DURACHIQUE FINISH</t>
  </si>
  <si>
    <t>MENUET SLIM ALUMINO 810 FLOOR STANDARD FINISH</t>
  </si>
  <si>
    <t>MENUET SLIM ALUMINO 810 WALL STANDARD FINISH</t>
  </si>
  <si>
    <t>MENUET SOLTERO 810 FLOOR EXOCHIQUE FINISH</t>
  </si>
  <si>
    <t>MENUET SOLTERO 810 WALL EXOCHIQUE FINISH</t>
  </si>
  <si>
    <t>MENUET SOLTERO 810 FLOOR DURACHIQUE FINISH</t>
  </si>
  <si>
    <t>MENUET SOLTERO 810 WALL DURACHIQUE FINISH</t>
  </si>
  <si>
    <t>MENUET SOLTERO 810 FLOOR STANDARD FINISH</t>
  </si>
  <si>
    <t>MENUET SOLTERO 810 WALL STANDARD FINISH</t>
  </si>
  <si>
    <t>MENUET SOLTERO 1010 FLOOR EXOCHIQUE FINISH</t>
  </si>
  <si>
    <t>MENUET SOLTERO 1010 WALL EXOCHIQUE FINISH</t>
  </si>
  <si>
    <t>MENUET SOLTERO 1010 FLOOR DURACHIQUE FINISH</t>
  </si>
  <si>
    <t>MENUET SOLTERO 1010 WALL DURACHIQUE FINISH</t>
  </si>
  <si>
    <t>MENUET SOLTERO 1010 FLOOR STANDARD FINISH</t>
  </si>
  <si>
    <t>MENUET SOLTERO 1010 WALL STANDARD FINISH</t>
  </si>
  <si>
    <t>MENUET SOLTERO 1210 FLOOR EXOCHIQUE FINISH</t>
  </si>
  <si>
    <t>MENUET SOLTERO 1210 WALL EXOCHIQUE FINISH</t>
  </si>
  <si>
    <t>MENUET SOLTERO 1210 FLOOR DURACHIQUE FINISH</t>
  </si>
  <si>
    <t>MENUET SOLTERO 1210 WALL DURACHIQUE FINISH</t>
  </si>
  <si>
    <t>MENUET SOLTERO 1210 FLOOR STANDARD FINISH</t>
  </si>
  <si>
    <t>MENUET SLIM SOLTERO 610 FLOOR EXOCHIQUE FINISH</t>
  </si>
  <si>
    <t>MENUET SLIM SOLTERO 610 WALL EXOCHIQUE FINISH</t>
  </si>
  <si>
    <t>MENUET SLIM SOLTERO 610 FLOOR DURACHIQUE FINISH</t>
  </si>
  <si>
    <t>MENUET SLIM SOLTERO 610 WALL DURACHIQUE FINISH</t>
  </si>
  <si>
    <t>MENUET SLIM SOLTERO 610 FLOOR STANDARD FINISH</t>
  </si>
  <si>
    <t>MENUET SLIM SOLTERO 610 WALL STANDARD FINISH</t>
  </si>
  <si>
    <t>MENUET SLIM SOLTERO 810 FLOOR EXOCHIQUE FINISH</t>
  </si>
  <si>
    <t>MENUET SLIM SOLTERO 810 WALL EXOCHIQUE FINISH</t>
  </si>
  <si>
    <t>MENUET SLIM SOLTERO 810 FLOOR DURACHIQUE FINISH</t>
  </si>
  <si>
    <t>MENUET SLIM SOLTERO 810 WALL DURACHIQUE FINISH</t>
  </si>
  <si>
    <t>MENUET SLIM SOLTERO 810 FLOOR STANDARD FINISH</t>
  </si>
  <si>
    <t>MENUET SLIM SOLTERO 810 WALL STANDARD FINISH</t>
  </si>
  <si>
    <t>SIROCCO ALUMINO 1200 WALL EXOCHIQUE FINISH</t>
  </si>
  <si>
    <t>SIROCCO ALUMINO 1200 WALL DURACHIQUE FINISH</t>
  </si>
  <si>
    <t>SIROCCO ALUMINO 1200 WALL STANDARD FINISH</t>
  </si>
  <si>
    <t>SIROCCO ALUMINO 750 WALL EXOCHIQUE FINISH</t>
  </si>
  <si>
    <t>SIROCCO ALUMINO 750 WALL DURACHIQUE FINISH</t>
  </si>
  <si>
    <t>SIROCCO ALUMINO 750 WALL STANDARD FINISH</t>
  </si>
  <si>
    <t>SIROCCO ALUMINO 900 WALL EXOCHIQUE FINISH</t>
  </si>
  <si>
    <t>SIROCCO ALUMINO 900 WALL DURACHIQUE FINISH</t>
  </si>
  <si>
    <t>SIROCCO ALUMINO 900 WALL STANDARD FINISH</t>
  </si>
  <si>
    <t>SIROCCO SOLTERO 1200 WALL EXOCHIQUE FINISH</t>
  </si>
  <si>
    <t>SIROCCO SOLTERO 1200 WALL DURACHIQUE FINISH</t>
  </si>
  <si>
    <t>SIROCCO SOLTERO 1200 WALL STANDARD FINISH</t>
  </si>
  <si>
    <t>SIROCCO SOLTERO 750 WALL EXOCHIQUE FINISH</t>
  </si>
  <si>
    <t>SIROCCO SOLTERO 750 WALL DURACHIQUE FINISH</t>
  </si>
  <si>
    <t>SIROCCO SOLTERO 750 WALL STANDARD FINISH</t>
  </si>
  <si>
    <t>SIROCCO SOLTERO 900 WALL EXOCHIQUE FINISH</t>
  </si>
  <si>
    <t>SIROCCO SOLTERO 900 WALL DURACHIQUE FINISH</t>
  </si>
  <si>
    <t>SIROCCO SOLTERO 900 WALL STANDARD FINISH</t>
  </si>
  <si>
    <t xml:space="preserve">SOJI FLAT MIRROR 500 EXOCHIQUE FINISH  </t>
  </si>
  <si>
    <t>SOJI FLAT MIRROR 500 DURACHIQUE FINISH</t>
  </si>
  <si>
    <t>SOJI FLAT MIRROR 500 STANDARD FINISH</t>
  </si>
  <si>
    <t xml:space="preserve">SOJI FLAT MIRROR 750 EXOCHIQUE FINISH  </t>
  </si>
  <si>
    <t>SOJI FLAT MIRROR 750 DURACHIQUE FINISH</t>
  </si>
  <si>
    <t>SOJI FLAT MIRROR 750 STANDARD FINISH</t>
  </si>
  <si>
    <t xml:space="preserve">SOJI FLAT MIRROR 900 EXOCHIQUE FINISH  </t>
  </si>
  <si>
    <t>SOJI FLAT MIRROR 900 DURACHIQUE FINISH</t>
  </si>
  <si>
    <t>SOJI FLAT MIRROR 900 STANDARD FINISH</t>
  </si>
  <si>
    <t xml:space="preserve">SOJI FLAT MIRROR 1200 EXOCHIQUE FINISH  </t>
  </si>
  <si>
    <t>SOJI FLAT MIRROR 1200 DURACHIQUE FINISH</t>
  </si>
  <si>
    <t>SOJI FLAT MIRROR 1200 STANDARD FINISH</t>
  </si>
  <si>
    <t>SOJI MIRROR CABINET 500 EXOCHIQUE FINISH</t>
  </si>
  <si>
    <t>SOJI MIRROR CABINET 500 DURACHIQUE FINISH</t>
  </si>
  <si>
    <t>SOJI MIRROR CABINET 500 STANDARD FINISH</t>
  </si>
  <si>
    <t>SOJI MIRROR CABINET 750 EXOCHIQUE FINISH</t>
  </si>
  <si>
    <t>SOJI MIRROR CABINET 750 DURACHIQUE FINISH</t>
  </si>
  <si>
    <t>SOJI MIRROR CABINET 750 STANDARD FINISH</t>
  </si>
  <si>
    <t>SOJI MIRROR CABINET 900 EXOCHIQUE FINISH</t>
  </si>
  <si>
    <t>SOJI MIRROR CABINET 900 DURACHIQUE FINISH</t>
  </si>
  <si>
    <t>SOJI MIRROR CABINET 900 STANDARD FINISH</t>
  </si>
  <si>
    <t>SOJI MIRROR CABINET 1200 EXOCHIQUE FINISH</t>
  </si>
  <si>
    <t>SOJI MIRROR CABINET 1200 DURACHIQUE FINISH</t>
  </si>
  <si>
    <t>SOJI MIRROR CABINET 1200 STANDARD FINISH</t>
  </si>
  <si>
    <t>SOJI OPEN SHELF 200 EXOCHIQUE FINISH</t>
  </si>
  <si>
    <t>SOJI OPEN SHELF 200 DURACHIQUE FINISH</t>
  </si>
  <si>
    <t>SOJI OPEN SHELF 200 STANDARD FINISH</t>
  </si>
  <si>
    <t>SOJI OPEN SHELF 350 EXOCHIQUE FINISH</t>
  </si>
  <si>
    <t>SOJI OPEN SHELF 350 DURACHIQUE FINISH</t>
  </si>
  <si>
    <t>SOJI OPEN SHELF 350 STANDARD FINISH</t>
  </si>
  <si>
    <t>VELAIRE TOWER 300X1650X350 EXOCHIQUE FINISH</t>
  </si>
  <si>
    <t>VELAIRE TOWER 300X1650X350 STANDARD FINISH</t>
  </si>
  <si>
    <t>WAVE ALUMINO 750 FLOOR EXOCHIQUE FINISH</t>
  </si>
  <si>
    <t>WAVE ALUMINO 750 WALL EXOCHIQUE FINISH</t>
  </si>
  <si>
    <t>WAVE ALUMINO 750 FLOOR DURACHIQUE FINISH</t>
  </si>
  <si>
    <t>WAVE ALUMINO 750 WALL DURACHIQUE FINISH</t>
  </si>
  <si>
    <t>WAVE ALUMINO 750 FLOOR STANDARD FINISH</t>
  </si>
  <si>
    <t>WAVE ALUMINO 750 WALL STANDARD FINISH</t>
  </si>
  <si>
    <t>WAVE ALUMINO 900 FLOOR EXOCHIQUE FINISH</t>
  </si>
  <si>
    <t>WAVE ALUMINO 900 WALL EXOCHIQUE FINISH</t>
  </si>
  <si>
    <t>WAVE ALUMINO 900 FLOOR DURACHIQUE FINISH</t>
  </si>
  <si>
    <t>WAVE ALUMINO 900 WALL DURACHIQUE FINISH</t>
  </si>
  <si>
    <t>WAVE ALUMINO 900 FLOOR STANDARD FINISH</t>
  </si>
  <si>
    <t>WAVE ALUMINO 900 WALL STANDARD FINISH</t>
  </si>
  <si>
    <t>WAVE ALUMINO 1200 FLOOR EXOCHIQUE FINISH</t>
  </si>
  <si>
    <t>WAVE ALUMINO 1200 WALL EXOCHIQUE FINISH</t>
  </si>
  <si>
    <t>WAVE ALUMINO 1200 FLOOR DURACHIQUE FINISH</t>
  </si>
  <si>
    <t>WAVE ALUMINO 1200 WALL DURACHIQUE FINISH</t>
  </si>
  <si>
    <t>WAVE ALUMINO 1200 FLOOR STANDARD FINISH</t>
  </si>
  <si>
    <t>WAVE ALUMINO 1200 WALL STANDARD FINISH</t>
  </si>
  <si>
    <t>WAVE ALUMINO 1500 FLOOR EXOCHIQUE FINISH</t>
  </si>
  <si>
    <t>WAVE ALUMINO 1500 WALL EXOCHIQUE FINISH</t>
  </si>
  <si>
    <t>WAVE ALUMINO 1500 FLOOR DURACHIQUE FINISH</t>
  </si>
  <si>
    <t>WAVE ALUMINO 1500 WALL DURACHIQUE FINISH</t>
  </si>
  <si>
    <t>WAVE ALUMINO 1500 FLOOR STANDARD FINISH</t>
  </si>
  <si>
    <t>WAVE ALUMINO 1500 WALL STANDARD FINISH</t>
  </si>
  <si>
    <t>WAVE ALUMINO 1500 D/BOWL FLOOR EXOCHIQUE FINISH</t>
  </si>
  <si>
    <t>WAVE ALUMINO 1500 D/BOWL WALL EXOCHIQUE FINISH</t>
  </si>
  <si>
    <t>WAVE ALUMINO 1500 D/BOWL FLOOR DURACHIQUE FINISH</t>
  </si>
  <si>
    <t>WAVE ALUMINO 1500 D/BOWL WALL DURACHIQUE FINISH</t>
  </si>
  <si>
    <t>WAVE ALUMINO 1500 D/BOWL FLOOR STANDARD FINISH</t>
  </si>
  <si>
    <t>WAVE ALUMINO 1500 D/BOWL WALL STANDARD FINISH</t>
  </si>
  <si>
    <t>WAVE SOLTERO 750 FLOOR EXOCHIQUE FINISH</t>
  </si>
  <si>
    <t>WAVE SOLTERO 750 WALL EXOCHIQUE FINISH</t>
  </si>
  <si>
    <t>WAVE SOLTERO 750 FLOOR DURACHIQUE FINISH</t>
  </si>
  <si>
    <t>WAVE SOLTERO 750 WALL DURACHIQUE FINISH</t>
  </si>
  <si>
    <t>WAVE SOLTERO 750 FLOOR STANDARD FINISH</t>
  </si>
  <si>
    <t>WAVE SOLTERO 750 WALL STANDARD FINISH</t>
  </si>
  <si>
    <t>WAVE SOLTERO 900 FLOOR EXOCHIQUE FINISH</t>
  </si>
  <si>
    <t>WAVE SOLTERO 900 WALL EXOCHIQUE FINISH</t>
  </si>
  <si>
    <t>WAVE SOLTERO 900 FLOOR DURACHIQUE FINISH</t>
  </si>
  <si>
    <t>WAVE SOLTERO 900 WALL DURACHIQUE FINISH</t>
  </si>
  <si>
    <t>WAVE SOLTERO 900 FLOOR STANDARD FINISH</t>
  </si>
  <si>
    <t>WAVE SOLTERO 900 WALL STANDARD FINISH</t>
  </si>
  <si>
    <t>WAVE SOLTERO 1200 FLOOR EXOCHIQUE FINISH</t>
  </si>
  <si>
    <t>WAVE SOLTERO 1200 WALL EXOCHIQUE FINISH</t>
  </si>
  <si>
    <t>WAVE SOLTERO 1200 FLOOR DURACHIQUE FINISH</t>
  </si>
  <si>
    <t>WAVE SOLTERO 1200 WALL DURACHIQUE FINISH</t>
  </si>
  <si>
    <t>WAVE SOLTERO 1200 FLOOR STANDARD FINISH</t>
  </si>
  <si>
    <t>WAVE SOLTERO 1200 WALL STANDARD FINISH</t>
  </si>
  <si>
    <t>WAVE SOLTERO 1500 FLOOR EXOCHIQUE FINISH</t>
  </si>
  <si>
    <t>WAVE SOLTERO 1500 WALL EXOCHIQUE FINISH</t>
  </si>
  <si>
    <t>WAVE SOLTERO 1500 FLOOR DURACHIQUE FINISH</t>
  </si>
  <si>
    <t>WAVE SOLTERO 1500 WALL DURACHIQUE FINISH</t>
  </si>
  <si>
    <t>WAVE SOLTERO 1500 FLOOR STANDARD FINISH</t>
  </si>
  <si>
    <t>WAVE SOLTERO 1500 WALL STANDARD FINISH</t>
  </si>
  <si>
    <t>WAVE SOLTERO 1500 D/BOWL FLOOR EXOCHIQUE FINISH</t>
  </si>
  <si>
    <t>WAVE SOLTERO 1500 D/BOWL WALL EXOCHIQUE FINISH</t>
  </si>
  <si>
    <t>WAVE SOLTERO 1500 D/BOWL FLOOR DURACHIQUE FINISH</t>
  </si>
  <si>
    <t>WAVE SOLTERO 1500 D/BOWL WALL DURACHIQUE FINISH</t>
  </si>
  <si>
    <t>WAVE SOLTERO 1500 D/BOWL FLOOR STANDARD FINISH</t>
  </si>
  <si>
    <t>WAVE SOLTERO 1500 D/BOWL WALL STANDARD FINISH</t>
  </si>
  <si>
    <t xml:space="preserve">BOLERO 750 CLASSIC FLOOR COLOUR </t>
  </si>
  <si>
    <t>BOLERO 750 CLASSIC WALL COLOUR</t>
  </si>
  <si>
    <t>BOLERO 750 DOUBLE DRAWER FLOOR COLOUR</t>
  </si>
  <si>
    <t>BOLERO 750 DOUBLE DRAWER WALL COLOUR</t>
  </si>
  <si>
    <t>BOLERO 750 DRAWER OPEN COLOUR</t>
  </si>
  <si>
    <t>BOLERO 750 SINGLE DRAWER COLOUR</t>
  </si>
  <si>
    <t xml:space="preserve">BOLERO 900 CLASSIC FLOOR COLOUR </t>
  </si>
  <si>
    <t>BOLERO 900 CLASSIC WALL COLOUR</t>
  </si>
  <si>
    <t>BOLERO 900 DOUBLE DRAWER FLOOR COLOUR</t>
  </si>
  <si>
    <t>BOLERO 900 DOUBLE DRAWER WALL COLOUR</t>
  </si>
  <si>
    <t>BOLERO 900 DRAWER OPEN COLOUR</t>
  </si>
  <si>
    <t>BOLERO 900 SINGLE DRAWER COLOUR</t>
  </si>
  <si>
    <t xml:space="preserve">BOLERO 1200 CLASSIC FLOOR COLOUR </t>
  </si>
  <si>
    <t>BOLERO 1200 CLASSIC WALL COLOUR</t>
  </si>
  <si>
    <t>BOLERO 1200 DOUBLE DRAWER FLOOR COLOUR</t>
  </si>
  <si>
    <t>BOLERO 1200 DOUBLE DRAWER WALL COLOUR</t>
  </si>
  <si>
    <t>BOLERO 1200 DRAWER OPEN COLOUR</t>
  </si>
  <si>
    <t>BOLERO 1200 SINGLE DRAWER COLOUR</t>
  </si>
  <si>
    <t xml:space="preserve">BOLERO 1500 DB CLASSIC FLOOR COLOUR </t>
  </si>
  <si>
    <t>BOLERO 1500 DB CLASSIC WALL COLOUR</t>
  </si>
  <si>
    <t>BOLERO 1500 DB DOUBLE DRAWER FLOOR COLOUR</t>
  </si>
  <si>
    <t>BOLERO 1500 DB DOUBLE DRAWER WALL COLOUR</t>
  </si>
  <si>
    <t>BOLERO 1500 DB SINGLE DRAWER COLOUR</t>
  </si>
  <si>
    <t xml:space="preserve">BOLERO SLIM 750 CLASSIC FLOOR COLOUR </t>
  </si>
  <si>
    <t>BOLERO SLIM 750 CLASSIC WALL COLOUR</t>
  </si>
  <si>
    <t>QPLC4BSL075DCF</t>
  </si>
  <si>
    <t>BOLERO SLIM 750 DOUBLE DRAWER FLOOR COLOUR</t>
  </si>
  <si>
    <t>QPLC4BSL075DCW</t>
  </si>
  <si>
    <t>BOLERO SLIM 750 DOUBLE DRAWER WALL COLOUR</t>
  </si>
  <si>
    <t>BOLERO SLIM 750 SINGLE DRAWER COLOUR</t>
  </si>
  <si>
    <t xml:space="preserve">BOLERO SLIM 900 CLASSIC FLOOR COLOUR </t>
  </si>
  <si>
    <t>BOLERO SLIM 900 CLASSIC WALL COLOUR</t>
  </si>
  <si>
    <t>QPLC4BSL090DCF</t>
  </si>
  <si>
    <t>BOLERO SLIM 900 DOUBLE DRAWER FLOOR COLOUR</t>
  </si>
  <si>
    <t>QPLC4BSL090DCW</t>
  </si>
  <si>
    <t>BOLERO SLIM 900 DOUBLE DRAWER WALL COLOUR</t>
  </si>
  <si>
    <t>BOLERO SLIM 900 SINGLE DRAWER COLOUR</t>
  </si>
  <si>
    <t>CASHMERE 600 CLASSIC WALL COLOUR</t>
  </si>
  <si>
    <t>CASHMERE 600 DOUBLE DRAWER FLOOR COLOUR</t>
  </si>
  <si>
    <t>CASHMERE 600 DOUBLE DRAWER WALL COLOUR</t>
  </si>
  <si>
    <t>CASHMERE 600 DRAWER OPEN COLOUR</t>
  </si>
  <si>
    <t>CASHMERE 600 OPEN COLOUR</t>
  </si>
  <si>
    <t>CASHMERE 600 SINGLE DRAWER COLOUR</t>
  </si>
  <si>
    <t xml:space="preserve">CASHMERE 750 CLASSIC FLOOR COLOUR </t>
  </si>
  <si>
    <t>CASHMERE 750 DOUBLE DRAWER FLOOR COLOUR</t>
  </si>
  <si>
    <t>CASHMERE 750 DOUBLE DRAWER WALL COLOUR</t>
  </si>
  <si>
    <t>CASHMERE 750 DRAWER OPEN COLOUR</t>
  </si>
  <si>
    <t>CASHMERE 750 OPEN COLOUR</t>
  </si>
  <si>
    <t>CASHMERE 750 SINGLE DRAWER COLOUR</t>
  </si>
  <si>
    <t xml:space="preserve">CASHMERE 900 CLASSIC FLOOR COLOUR </t>
  </si>
  <si>
    <t>CASHMERE 900 CLASSIC WALL COLOUR</t>
  </si>
  <si>
    <t>CASHMERE 900 DOUBLE DRAWER FLOOR COLOUR</t>
  </si>
  <si>
    <t>CASHMERE 900 DOUBLE DRAWER WALL COLOUR</t>
  </si>
  <si>
    <t>CASHMERE 900 DRAWER OPEN COLOUR</t>
  </si>
  <si>
    <t>CASHMERE 900 OPEN COLOUR</t>
  </si>
  <si>
    <t xml:space="preserve">CASHMERE 1200 CLASSIC FLOOR COLOUR </t>
  </si>
  <si>
    <t>CASHMERE 1200 CLASSIC WALL COLOUR</t>
  </si>
  <si>
    <t>CASHMERE 1200 DOUBLE DRAWER FLOOR COLOUR</t>
  </si>
  <si>
    <t>CASHMERE 1200 DOUBLE DRAWER WALL COLOUR</t>
  </si>
  <si>
    <t>CASHMERE 1200 DRAWER OPEN COLOUR</t>
  </si>
  <si>
    <t>CASHMERE 1200 OPEN COLOUR</t>
  </si>
  <si>
    <t>CASHMERE 1200 SINGLE DRAWER COLOUR</t>
  </si>
  <si>
    <t xml:space="preserve">CASHMERE 1200 DB CLASSIC FLOOR COLOUR </t>
  </si>
  <si>
    <t>CASHMERE 1200 DB CLASSIC WALL COLOUR</t>
  </si>
  <si>
    <t>CASHMERE 1200 DB DOUBLE DRAWER FLOOR COLOUR</t>
  </si>
  <si>
    <t>CASHMERE 1200 DB DOUBLE DRAWER WALL COLOUR</t>
  </si>
  <si>
    <t>CASHMERE 1200 DB DRAWER OPEN COLOUR</t>
  </si>
  <si>
    <t>CASHMERE 1200 DB OPEN COLOUR</t>
  </si>
  <si>
    <t xml:space="preserve">CASHMERE 1500 DB CLASSIC FLOOR  COLOUR </t>
  </si>
  <si>
    <t>CASHMERE 1500 DB CLASSIC WALL COLOUR</t>
  </si>
  <si>
    <t>CASHMERE 1500 DB DOUBLE DRAWER FLOOR COLOUR</t>
  </si>
  <si>
    <t>CASHMERE 1500 DB DOUBLE DRAWER WALL COLOUR</t>
  </si>
  <si>
    <t>CASHMERE 1500 DB SINGLE DRAWER COLOUR</t>
  </si>
  <si>
    <t>CASHMERE SLIM 600 CLASSIC WALL COLOUR</t>
  </si>
  <si>
    <t>CASHMERE SLIM 600 DOUBLE DRAWER FLOOR COLOUR</t>
  </si>
  <si>
    <t>CASHMERE SLIM 600 DOUBLE DRAWER WALL COLOUR</t>
  </si>
  <si>
    <t>CASHMERE SLIM 600 DRAWER OPEN COLOUR</t>
  </si>
  <si>
    <t>CASHMERE SLIM 600 OPEN COLOUR</t>
  </si>
  <si>
    <t>CASHMERE SLIM 600 SINGLE DRAWER COLOUR</t>
  </si>
  <si>
    <t xml:space="preserve">CASHMERE SLIM 750 CLASSIC FLOOR COLOUR </t>
  </si>
  <si>
    <t>CASHMERE SLIM 750 CLASSIC WALL COLOUR</t>
  </si>
  <si>
    <t>CASHMERE SLIM 750 DOUBLE DRAWER FLOOR COLOUR</t>
  </si>
  <si>
    <t>CASHMERE SLIM 750 DOUBLE DRAWER WALL COLOUR</t>
  </si>
  <si>
    <t>CASHMERE SLIM 750 DRAWER OPEN COLOUR</t>
  </si>
  <si>
    <t>CASHMERE SLIM 750 OPEN COLOUR</t>
  </si>
  <si>
    <t>CASHMERE SLIM 750 SINGLE DRAWER COLOUR</t>
  </si>
  <si>
    <t xml:space="preserve">CASHMERE SLIM 900 CLASSIC FLOOR COLOUR </t>
  </si>
  <si>
    <t>CASHMERE SLIM 900 CLASSIC WALL COLOUR</t>
  </si>
  <si>
    <t>CASHMERE SLIM 900 DOUBLE DRAWER WALL COLOUR</t>
  </si>
  <si>
    <t>CASHMERE SLIM 900 DRAWER OPEN COLOUR</t>
  </si>
  <si>
    <t>CASHMERE SLIM 900 OPEN COLOUR</t>
  </si>
  <si>
    <t>CASHMERE SLIM 900 SINGLE DRAWER COLOUR</t>
  </si>
  <si>
    <t>MIMAS 400 FLOOR COLOUR</t>
  </si>
  <si>
    <t>MIMAS 400 WALL COLOUR</t>
  </si>
  <si>
    <t>MIMAS 400 FLOOR ULTRA GLOSS WHITE</t>
  </si>
  <si>
    <t>MIMAS 400 WALL ULTRA GLOSS WHITE</t>
  </si>
  <si>
    <t>MIMAS 400 FLOOR WHITE MELAMINE</t>
  </si>
  <si>
    <t>MIMAS 400 WALL WHITE MELAMINE</t>
  </si>
  <si>
    <t>MIMAS 500 FLOOR COLOUR</t>
  </si>
  <si>
    <t>MIMAS 500 WALL COLOUR</t>
  </si>
  <si>
    <t>NIKAU 400 FLOOR COLOUR</t>
  </si>
  <si>
    <t>NIKAU 400 WALL COLOUR</t>
  </si>
  <si>
    <t>NIKAU 400 WALL ULTRA GLOSS WHITE/COLOUR</t>
  </si>
  <si>
    <t>NIKAU 500 FLOOR COLOUR</t>
  </si>
  <si>
    <t>NIKAU 500 WALL COLOUR</t>
  </si>
  <si>
    <t>NIKAU 500 FLOOR ULTRA GLOSS WHITE/COLOUR</t>
  </si>
  <si>
    <t>NIKAU 500 WALL ULTRA GLOSS WHITE/COLOUR</t>
  </si>
  <si>
    <t>RAGLAN 750 CLASSIC FLOOR COLOUR</t>
  </si>
  <si>
    <t>RAGLAN 750 CLASSIC WALL COLOUR</t>
  </si>
  <si>
    <t>RAGLAN 750 DOUBLE DRAWER FLOOR COLOUR</t>
  </si>
  <si>
    <t>RAGLAN 750 DOUBLE DRAWER WALL COLOUR</t>
  </si>
  <si>
    <t>RAGLAN 750 SINGLE DRAWER COLOUR</t>
  </si>
  <si>
    <t>RAGLAN 900 CLASSIC FLOOR COLOUR</t>
  </si>
  <si>
    <t>RAGLAN 900 CLASSIC WALL COLOUR</t>
  </si>
  <si>
    <t>RAGLAN 900 DOUBLE DRAWER FLOOR COLOUR</t>
  </si>
  <si>
    <t>RAGLAN 900 DOUBLE DRAWER WALL COLOUR</t>
  </si>
  <si>
    <t>RAGLAN 900 SINGLE DRAWER COLOUR</t>
  </si>
  <si>
    <t>RAGLAN 1200 CLASSIC FLOOR COLOUR</t>
  </si>
  <si>
    <t>RAGLAN 1200 CLASSIC WALL COLOUR</t>
  </si>
  <si>
    <t>RAGLAN 1200 DOUBLE DRAWER FLOOR COLOUR</t>
  </si>
  <si>
    <t>RAGLAN 1200 DOUBLE DRAWER WALL COLOUR</t>
  </si>
  <si>
    <t>RAGLAN 1200 SINGLE DRAWER COLOUR</t>
  </si>
  <si>
    <t>STATESMAN 600 DOOR ONLY FLOOR COLOUR</t>
  </si>
  <si>
    <t>STATESMAN 600 DOOR ONLY WALL COLOUR</t>
  </si>
  <si>
    <t>STATESMAN 600 DOUBLE DRAWER FLOOR COLOUR</t>
  </si>
  <si>
    <t>STATESMAN 600 DOUBLE DRAWER WALL COLOUR</t>
  </si>
  <si>
    <t>STATESMAN 600 SINGLE DRAWER COLOUR</t>
  </si>
  <si>
    <t>STATESMAN 750 CLASSIC FLOOR COLOUR</t>
  </si>
  <si>
    <t>STATESMAN 750 CLASSIC WALL COLOUR</t>
  </si>
  <si>
    <t>STATESMAN 750 DOOR ONLY FLOOR COLOUR</t>
  </si>
  <si>
    <t>STATESMAN 750 DOOR ONLY WALL COLOUR</t>
  </si>
  <si>
    <t>STATESMAN 750 DOUBLE DRAWER FLOOR COLOUR</t>
  </si>
  <si>
    <t>STATESMAN 750 DOUBLE DRAWER WALL COLOUR</t>
  </si>
  <si>
    <t>STATESMAN 750 SINGLE DRAWER COLOUR</t>
  </si>
  <si>
    <t>STATESMAN 900 CLASSIC FLOOR COLOUR</t>
  </si>
  <si>
    <t>STATESMAN 900 CLASSIC WALL COLOUR</t>
  </si>
  <si>
    <t>STATESMAN 900 DOOR ONLY FLOOR COLOUR</t>
  </si>
  <si>
    <t>STATESMAN 900 DOOR ONLY WALL COLOUR</t>
  </si>
  <si>
    <t>STATESMAN 900 DOUBLE DRAWER FLOOR COLOUR</t>
  </si>
  <si>
    <t>STATESMAN 900 DOUBLE DRAWER WALL COLOUR</t>
  </si>
  <si>
    <t>STATESMAN 900 SINGLE DRAWER COLOUR</t>
  </si>
  <si>
    <t>STATESMAN 1200 CLASSIC FLOOR COLOUR</t>
  </si>
  <si>
    <t>STATESMAN 1200 CLASSIC WALL COLOUR</t>
  </si>
  <si>
    <t>STATESMAN 1200 DOOR ONLY FLOOR COLOUR</t>
  </si>
  <si>
    <t>STATESMAN 1200 DOOR ONLY WALL COLOUR</t>
  </si>
  <si>
    <t>STATESMAN 1200 DOUBLE DRAWER FLOOR COLOUR</t>
  </si>
  <si>
    <t>STATESMAN 1200 DOUBLE DRAWER WALL COLOUR</t>
  </si>
  <si>
    <t>STATESMAN 1200 SINGLE DRAWER COLOUR</t>
  </si>
  <si>
    <t>VEVA 400 FLOOR ULTRA GLOSS WHITE</t>
  </si>
  <si>
    <t>VEVA 400 WALL ULTRA GLOSS WHITE</t>
  </si>
  <si>
    <t>WB22 WALL ULTRA GLOSS WHITE</t>
  </si>
  <si>
    <t>VARO BATH 1675 FRAMED WITH UPSTAND/S - Specify upstand positions</t>
  </si>
  <si>
    <t>VARO BATH 1675 WITH UPSTAND/S - Specify upstand positions</t>
  </si>
  <si>
    <t>QPLCL154000008U</t>
  </si>
  <si>
    <t>VARO BATH 1800 WITH UPSTAND/S - Specify upstand positions</t>
  </si>
  <si>
    <t xml:space="preserve">CASHMERE SLIM 600 CLASSIC FLOOR COLOUR </t>
  </si>
  <si>
    <t>MAHIA MIRROR 400X500 COLOUR</t>
  </si>
  <si>
    <t>MAHIA MIRROR 450X800 COLOUR</t>
  </si>
  <si>
    <t>MAHIA MIRROR 600X800 COLOUR</t>
  </si>
  <si>
    <t>MAHIA MIRROR 750X800 COLOUR</t>
  </si>
  <si>
    <t>MAHIA MIRROR 900X800 COLOUR</t>
  </si>
  <si>
    <t>MAHIA MIRROR 1200X800 COLOUR</t>
  </si>
  <si>
    <t>NIKAU 750 CLASSIC FLOOR COLOUR</t>
  </si>
  <si>
    <t>NIKAU 750 CLASSIC WALL COLOUR</t>
  </si>
  <si>
    <t>NIKAU 750 CLASSIC FLOOR ULTRA GLOSS WHITE/COLOUR</t>
  </si>
  <si>
    <t>NIKAU 750 CLASSIC WALL ULTRA GLOSS WHITE/COLOUR</t>
  </si>
  <si>
    <t>NIKAU 750 DOUBLE DRAWER FLOOR COLOUR</t>
  </si>
  <si>
    <t>NIKAU 750 DOUBLE DRAWER WALL COLOUR</t>
  </si>
  <si>
    <t>NIKAU 750 DRAWER OPEN COLOUR</t>
  </si>
  <si>
    <t>NIKAU 750 DRAWER OPEN ULTRA GLOSS WHITE/COLOUR</t>
  </si>
  <si>
    <t xml:space="preserve">NIKAU 750 DOUBLE DRAWER FLOOR ULTRA GLOSS WHITE/COLOUR </t>
  </si>
  <si>
    <t>NIKAU 750 DOUBLE DRAWER WALL ULTRA GLOSS WHITE/COLOUR</t>
  </si>
  <si>
    <t>NIKAU 750 SINGLE DRAWER COLOUR</t>
  </si>
  <si>
    <t>NIKAU 750 SINGLE DRAWER ULTRA GLOSS WHITE/COLOUR</t>
  </si>
  <si>
    <t>NIKAU 900 CLASSIC FLOOR COLOUR</t>
  </si>
  <si>
    <t>NIKAU 900 CLASSIC WALL COLOUR</t>
  </si>
  <si>
    <t>NIKAU 900 CLASSIC FLOOR ULTRA GLOSS WHITE/COLOUR</t>
  </si>
  <si>
    <t>NIKAU 900 CLASSIC WALL ULTRA GLOSS WHITE/COLOUR</t>
  </si>
  <si>
    <t>NIKAU 900 DOUBLE DRAWER FLOOR COLOUR</t>
  </si>
  <si>
    <t>NIKAU 900 DOUBLE DRAWER WALL COLOUR</t>
  </si>
  <si>
    <t>NIKAU 900 DRAWER OPEN COLOUR</t>
  </si>
  <si>
    <t>NIKAU 900 DRAWER OPEN ULTRA GLOSS WHITE/COLOUR</t>
  </si>
  <si>
    <t>NIKAU 900 DOUBLE DRAWER FLOOR ULTRA GLOSS WHITE/COLOUR</t>
  </si>
  <si>
    <t>NIKAU 900 DOUBLE DRAWER WALL ULTRA GLOSS WHITE/COLOUR</t>
  </si>
  <si>
    <t>NIKAU 900 SINGLE DRAWER COLOUR</t>
  </si>
  <si>
    <t>NIKAU 900 SINGLE DRAWER ULTRA GLOSS WHITE/COLOUR WHITE</t>
  </si>
  <si>
    <t>NIKAU 1000 CENTRE BOWL CLASSIC FLOOR COLOUR</t>
  </si>
  <si>
    <t>NIKAU 1000 CENTRE BOWL CLASSIC WALL COLOUR</t>
  </si>
  <si>
    <t>NIKAU 1000 CENTRE BOWL CLASSIC FLOOR ULTRA GLOSS WHITE/COLOUR</t>
  </si>
  <si>
    <t>NIKAU 1000 CENTRE BOWL CLASSIC WALL ULTRA GLOSS WHITE/COLOUR</t>
  </si>
  <si>
    <t>NIKAU 1000 CENTRE BOWL DOUBLE DRAWER FLOOR COLOUR</t>
  </si>
  <si>
    <t>NIKAU 1000 CENTRE BOWL DOUBLE DRAWER WALL COLOUR</t>
  </si>
  <si>
    <t>NIKAU 1000 CENTRE BOWL DRAWER OPEN COLOUR</t>
  </si>
  <si>
    <t>NIKAU 1000 CENTRE BOWL DRAWER OPEN ULTRA GLOSS WHITE/COLOUR</t>
  </si>
  <si>
    <t>NIKAU 1000 CENTRE BOWL DOUBLE DRAWER FLOOR ULTRA GLOSS WHITE/COLOUR</t>
  </si>
  <si>
    <t>NIKAU 1000 CENTRE BOWL DOUBLE DRAWER WALL ULTRA GLOSS WHITE/COLOUR</t>
  </si>
  <si>
    <t>NIKAU 1000 CENTRE BOWL SINGLE DRAWER COLOUR</t>
  </si>
  <si>
    <t>NIKAU 1000 LEFT HAND BOWL CLASSIC FLOOR COLOUR</t>
  </si>
  <si>
    <t>NIKAU 1000 LEFT HAND BOWL CLASSIC WALL COLOUR</t>
  </si>
  <si>
    <t>NIKAU 1000 LEFT HAND BOWL CLASSIC FLOOR ULTRA GLOSS WHITE/COLOUR</t>
  </si>
  <si>
    <t>NIKAU 1000 LEFT HAND BOWL CLASSIC WALL ULTRA GLOSS WHITE/COLOUR</t>
  </si>
  <si>
    <t>NIKAU 1000 LEFT HAND BOWL DOUBLE DRAWER FLOOR COLOUR</t>
  </si>
  <si>
    <t>NIKAU 1000 LEFT HAND BOWL DOUBLE DRAWER WALL COLOUR</t>
  </si>
  <si>
    <t>NIKAU 1000 LEFT HAND BOWL DRAWER OPEN COLOUR</t>
  </si>
  <si>
    <t>NIKAU 1000 LEFT HAND BOWL DRAWER OPEN ULTRA GLOSS WHITE/COLOUR</t>
  </si>
  <si>
    <t>NIKAU 1000 LEFT HAND BOWL DOUBLE DRAWER FLOOR ULTRA GLOSS WHITE/COLOUR</t>
  </si>
  <si>
    <t>NIKAU 1000 LEFT HAND BOWL SINGLE DRAWER COLOUR</t>
  </si>
  <si>
    <t>NIKAU 1000 RIGHT HAND BOWL CLASSIC FLOOR COLOUR</t>
  </si>
  <si>
    <t>NIKAU 1000 RIGHT HAND BOWL CLASSIC WALL COLOUR</t>
  </si>
  <si>
    <t>NIKAU 1000 RIGHT HAND BOWL CLASSIC FLOOR ULTRA GLOSS WHITE/COLOUR</t>
  </si>
  <si>
    <t>NIKAU 1000 RIGHT HAND BOWL CLASSIC WALL ULTRA GLOSS WHITE/COLOUR</t>
  </si>
  <si>
    <t>NIKAU 1000 RIGHT HAND BOWL DOUBLE DRAWER FLOOR COLOUR</t>
  </si>
  <si>
    <t>NIKAU 1000 RIGHT HAND BOWL DOUBLE DRAWER WALL COLOUR</t>
  </si>
  <si>
    <t>NIKAU 1000 RIGHT HAND BOWL DRAWER OPEN COLOUR</t>
  </si>
  <si>
    <t>NIKAU 1000 RIGHT HAND BOWL DRAWER OPEN ULTRA GLOSS WHITE/COLOUR</t>
  </si>
  <si>
    <t>NIKAU 1000 RIGHT HAND BOWL DOUBLE DRAWER WALL ULTRA GLOSS WHITE/COLOUR</t>
  </si>
  <si>
    <t>NIKAU 1000 RIGHT HAND BOWL SINGLE DRAWER COLOUR</t>
  </si>
  <si>
    <t>NIKAU 1200 CLASSIC FLOOR COLOUR</t>
  </si>
  <si>
    <t>NIKAU 1200 CLASSIC WALL COLOUR</t>
  </si>
  <si>
    <t>NIKAU 1200 CLASSIC FLOOR ULTRA GLOSS WHITE/COLOUR</t>
  </si>
  <si>
    <t>NIKAU 1200 CLASSIC WALL ULTRA GLOSS WHITE/COLOUR</t>
  </si>
  <si>
    <t>NIKAU 1200 DOUBLE DRAWER FLOOR COLOUR</t>
  </si>
  <si>
    <t>NIKAU 1200 DRAWER OPEN COLOUR</t>
  </si>
  <si>
    <t>NIKAU 1200 DRAWER OPEN ULTRA GLOSS WHITE/COLOUR</t>
  </si>
  <si>
    <t>NIKAU 1200 DOUBLE DRAWER FLOOR ULTRA GLOSS WHITE/COLOUR</t>
  </si>
  <si>
    <t>NIKAU 1200 SINGLE DRAWER COLOUR</t>
  </si>
  <si>
    <t>NIKAU 1200 SINGLE DRAWER ULTRA GLOSS WHITE/COLOUR WHITE</t>
  </si>
  <si>
    <t>NIKAU 1500 DB CLASSIC FLOOR COLOUR</t>
  </si>
  <si>
    <t>NIKAU 1500 DB CLASSIC WALL COLOUR</t>
  </si>
  <si>
    <t>NIKAU 1500 DB CLASSIC FLOOR ULTRA GLOSS WHITE/COLOUR</t>
  </si>
  <si>
    <t>NIKAU 1500 DB CLASSIC WALL ULTRA GLOSS WHITE/COLOUR</t>
  </si>
  <si>
    <t>NIKAU 1500 DB DOUBLE DRAWER FLOOR COLOUR</t>
  </si>
  <si>
    <t>NIKAU 1500 DB DOUBLE DRAWER WALL COLOUR</t>
  </si>
  <si>
    <t>NIKAU 1500 DB DOUBLE DRAWER FLOOR ULTRA GLOSS WHITE/COLOUR</t>
  </si>
  <si>
    <t>NIKAU 1500 DB DOUBLE DRAWER WALL ULTRA GLOSS WHITE/COLOUR</t>
  </si>
  <si>
    <t>NIKAU 1500 DB SINGLE DRAWER COLOUR</t>
  </si>
  <si>
    <t>NIKAU 1500 DB SINGLE DRAWER ULTRA GLOSS WHITE/COLOUR WHITE</t>
  </si>
  <si>
    <t>PINNACLE 600 DOUBLE DRAWER FLOOR COLOUR</t>
  </si>
  <si>
    <t>PINNACLE 600 DOUBLE DRAWER WALL COLOUR</t>
  </si>
  <si>
    <t>PINNACLE 600 SINGLE DRAWER COLOUR</t>
  </si>
  <si>
    <t>PINNACLE 750 DOUBLE DRAWER FLOOR COLOUR</t>
  </si>
  <si>
    <t>PINNACLE 750 DOUBLE DRAWER WALL COLOUR</t>
  </si>
  <si>
    <t>PINNACLE 750 SINGLE DRAWER COLOUR</t>
  </si>
  <si>
    <t>PINNACLE 900 DOUBLE DRAWER FLOOR COLOUR</t>
  </si>
  <si>
    <t>PINNACLE 900 DOUBLE DRAWER WALL COLOUR</t>
  </si>
  <si>
    <t>PINNACLE 900 SINGLE DRAWER COLOUR</t>
  </si>
  <si>
    <t>PINNACLE 1200 DOUBLE DRAWER FLOOR COLOUR</t>
  </si>
  <si>
    <t>PINNACLE 1200 DOUBLE DRAWER WALL COLOUR</t>
  </si>
  <si>
    <t>PINNACLE 1200 SINGLE DRAWER COLOUR</t>
  </si>
  <si>
    <t>PINNACLE 1200 DB DOUBLE DRAWER FLOOR COLOUR</t>
  </si>
  <si>
    <t>PINNACLE 1200 DB DOUBLE DRAWER WALL COLOUR</t>
  </si>
  <si>
    <t>PINNACLE 1200 DB SINGLE DRAWER COLOUR</t>
  </si>
  <si>
    <t>PINNACLE 1500 DB DOUBLE DRAWER FLOOR COLOUR</t>
  </si>
  <si>
    <t>PINNACLE 1500 DB DOUBLE DRAWER WALL COLOUR</t>
  </si>
  <si>
    <t>PINNACLE 1500 DB SINGLE DRAWER COLOUR</t>
  </si>
  <si>
    <t>PINNACLE SLIM 600 DOUBLE DRAWER FLOOR COLOUR</t>
  </si>
  <si>
    <t>PINNACLE SLIM 600 DOUBLE DRAWER WALL COLOUR</t>
  </si>
  <si>
    <t>PINNACLE SLIM 600 SINGLE DRAWER COLOUR</t>
  </si>
  <si>
    <t>PINNACLE SLIM 750 DOUBLE DRAWER FLOOR COLOUR</t>
  </si>
  <si>
    <t>PINNACLE SLIM 750 DOUBLE DRAWER WALL COLOUR</t>
  </si>
  <si>
    <t>PINNACLE SLIM 750 SINGLE DRAWER COLOUR</t>
  </si>
  <si>
    <t>PINNACLE SLIM 900 DOUBLE DRAWER FLOOR COLOUR</t>
  </si>
  <si>
    <t>PINNACLE SLIM 900 DOUBLE DRAWER WALL COLOUR</t>
  </si>
  <si>
    <t>PINNACLE SLIM 900 SINGLE DRAWER COLOUR</t>
  </si>
  <si>
    <t xml:space="preserve">CLASSIC TOWER 1600X300X320 ONE DOOR TWO DRAWERS COLOUR </t>
  </si>
  <si>
    <t>CLASSIC TOWER 1600X300X320 ONE DOOR TWO DRAWERS WHITE MELAMINE</t>
  </si>
  <si>
    <t xml:space="preserve">CLASSIC TOWER 1600X350X380 ONE DOOR TWO DRAWERS COLOUR </t>
  </si>
  <si>
    <t>CLASSIC TOWER 1600X350X380 ONE DOOR TWO DRAWERS ULTRA GLOSS WHITE</t>
  </si>
  <si>
    <t>CLASSIC TOWER 1600X350X380 ONE DOOR TWO DRAWERS WHITE MELAMINE</t>
  </si>
  <si>
    <t>TWO DOOR TOWER 1600X250X250 COLOUR</t>
  </si>
  <si>
    <t>TWO DOOR TOWER 1600X250X250 ULTRA GLOSS WHITE</t>
  </si>
  <si>
    <t>TWO DOOR TOWER 1600X250X250 WHITE MELAMINE</t>
  </si>
  <si>
    <t>TWO DOOR TOWER 1600X300X320 COLOUR</t>
  </si>
  <si>
    <t>TWO DOOR TOWER 1600X300X320 ULTRA GLOSS WHITE</t>
  </si>
  <si>
    <t>TWO DOOR TOWER 1600X300X320 WHITE MELAMINE</t>
  </si>
  <si>
    <t>TWO DOOR TOWER 1600X350X380 COLOUR</t>
  </si>
  <si>
    <t>TWO DOOR TOWER 1600X350X380 ULTRA GLOSS WHITE</t>
  </si>
  <si>
    <t>TWO DOOR TOWER 1600X350X380 WHITE MELAMINE</t>
  </si>
  <si>
    <t>QPLCL4TNIK035ZC</t>
  </si>
  <si>
    <t>QPLCL4TNIK035ZG</t>
  </si>
  <si>
    <t>QPLCL4TNIK035ZX</t>
  </si>
  <si>
    <t>PINNACLE MIRROR TOWER 1600X250X250 COLOUR</t>
  </si>
  <si>
    <t>PINNACLE MIRROR TOWER 1600X250X250 WHITE MELAMINE</t>
  </si>
  <si>
    <t>PINNACLE MIRROR TOWER 1600X300X320 COLOUR</t>
  </si>
  <si>
    <t>PINNACLE MIRROR TOWER 1600X300X320 WHITE MELAMINE</t>
  </si>
  <si>
    <t>PINNACLE MIRROR TOWER 1600X350X380 COLOUR</t>
  </si>
  <si>
    <t>PINNACLE MIRROR TOWER 1600X350X380 WHITE MELAMINE</t>
  </si>
  <si>
    <t>PINNACLE TOWER 1600X250X250 COLOUR</t>
  </si>
  <si>
    <t>PINNACLE TOWER 1600X250X250 ULTRA GLOSS WHITE</t>
  </si>
  <si>
    <t>PINNACLE TOWER 1600X250X250 WHITE MELAMINE</t>
  </si>
  <si>
    <t>PINNACLE TOWER 1600X300X320 COLOUR</t>
  </si>
  <si>
    <t>PINNACLE TOWER 1600X300X320 ULTRA GLOSS WHITE</t>
  </si>
  <si>
    <t>PINNACLE TOWER 1600X300X320 WHITE MELAMINE</t>
  </si>
  <si>
    <t>PINNACLE TOWER 1600X350X380 COLOUR</t>
  </si>
  <si>
    <t>PINNACLE TOWER 1600X350X380 ULTRA GLOSS WHITE</t>
  </si>
  <si>
    <t>PINNACLE TOWER 1600X350X380 WHITE MELAMINE</t>
  </si>
  <si>
    <t>VEVA 400 FLOOR COLOUR</t>
  </si>
  <si>
    <t>VEVA 400 WALL COLOUR</t>
  </si>
  <si>
    <t>VEVA 400 FLOOR WHITE MELAMINE</t>
  </si>
  <si>
    <t>VEVA 400 WALL WHITE MELAMINE</t>
  </si>
  <si>
    <t>VEVA 500 FLOOR COLOUR</t>
  </si>
  <si>
    <t>VEVA 500 WALL COLOUR</t>
  </si>
  <si>
    <t>WB22 FLOOR COLOUR</t>
  </si>
  <si>
    <t>WB22 WALL COLOUR</t>
  </si>
  <si>
    <t>WB22 FLOOR ULTRA GLOSS WHITE</t>
  </si>
  <si>
    <t>WB22 FLOOR WHITE MELAMINE</t>
  </si>
  <si>
    <t>WB22 WALL WHITE MELAMINE</t>
  </si>
  <si>
    <t>VARO 1675 STANDARD SPA WITH UPSTAND/S - Specify upstand positions</t>
  </si>
  <si>
    <t>VARO 1675 WHISPER SPA WITH UPSTAND/S - Specify upstand positions</t>
  </si>
  <si>
    <t>Standard Galv Flue Kit 3.6m</t>
  </si>
  <si>
    <t>RINASPDFK</t>
  </si>
  <si>
    <t>RINEFF24NCL</t>
  </si>
  <si>
    <t>RINEFF24NCN</t>
  </si>
  <si>
    <t>RINESCONDK</t>
  </si>
  <si>
    <t>RINFBRKT</t>
  </si>
  <si>
    <t>RINF-MC912A</t>
  </si>
  <si>
    <t>RINR3620</t>
  </si>
  <si>
    <t>Sisalation malthoid DPC 50mm X 20m dampcourse P/ROLL 788750</t>
  </si>
  <si>
    <t>RTICI300</t>
  </si>
  <si>
    <t>Ironing Centre Deluxe Height Adjustable</t>
  </si>
  <si>
    <t>SF1</t>
  </si>
  <si>
    <t>Survey fees</t>
  </si>
  <si>
    <t>SIAL080E</t>
  </si>
  <si>
    <t>SIROCCO ALUMINO 800 WALL EXOCHIQUE FINISH</t>
  </si>
  <si>
    <t>SIAL080L</t>
  </si>
  <si>
    <t>SIROCCO ALUMINO 800 WALL DURACHIQUE FINISH</t>
  </si>
  <si>
    <t>SIAL080S</t>
  </si>
  <si>
    <t>SIROCCO ALUMINO 800 WALL STANDARD FINISH</t>
  </si>
  <si>
    <t>SIAL100E</t>
  </si>
  <si>
    <t>SIROCCO ALUMINO 1000 WALL EXOCHIQUE FINISH</t>
  </si>
  <si>
    <t>SIAL100L</t>
  </si>
  <si>
    <t>SIROCCO ALUMINO 1000 WALL DURACHIQUE FINISH</t>
  </si>
  <si>
    <t>SIAL100S</t>
  </si>
  <si>
    <t>SIROCCO ALUMINO 1000 WALL STANDARD FINISH</t>
  </si>
  <si>
    <t>SIAL150E</t>
  </si>
  <si>
    <t>SIROCCO ALUMINO 1500 WALL EXOCHIQUE FINISH</t>
  </si>
  <si>
    <t>SIAL150L</t>
  </si>
  <si>
    <t>SIROCCO ALUMINO 1500 WALL DURACHIQUE FINISH</t>
  </si>
  <si>
    <t>SIAL150S</t>
  </si>
  <si>
    <t>SIROCCO ALUMINO 1500 WALL STANDARD FINISH</t>
  </si>
  <si>
    <t>SIAL15DE</t>
  </si>
  <si>
    <t>SIROCCO ALUMINO 1500 D/BOWL WALL EXOCHIQUE FINISH</t>
  </si>
  <si>
    <t>SIAL15DL</t>
  </si>
  <si>
    <t>SIROCCO ALUMINO 1500 D/BOWL WALL DURACHIQUE FINISH</t>
  </si>
  <si>
    <t>SIAL15DS</t>
  </si>
  <si>
    <t>SIROCCO ALUMINO 1500 D/BOWL WALL STANDARD FINISH</t>
  </si>
  <si>
    <t>SISL080E</t>
  </si>
  <si>
    <t>SIROCCO SOLTERO 800 WALL EXOCHIQUE FINISH</t>
  </si>
  <si>
    <t>SISL080L</t>
  </si>
  <si>
    <t>SIROCCO SOLTERO 800 WALL DURACHIQUE FINISH</t>
  </si>
  <si>
    <t>SISL080S</t>
  </si>
  <si>
    <t>SIROCCO SOLTERO 800 WALL STANDARD FINISH</t>
  </si>
  <si>
    <t>SISL100E</t>
  </si>
  <si>
    <t>SIROCCO SOLTERO 1000 WALL EXOCHIQUE FINISH</t>
  </si>
  <si>
    <t>SISL100L</t>
  </si>
  <si>
    <t>SIROCCO SOLTERO 1000 WALL DURACHIQUE FINISH</t>
  </si>
  <si>
    <t>SISL100S</t>
  </si>
  <si>
    <t>SIROCCO SOLTERO 1000 WALL STANDARD FINISH</t>
  </si>
  <si>
    <t>SISL150E</t>
  </si>
  <si>
    <t>SIROCCO SOLTERO 1500 WALL EXOCHIQUE FINISH</t>
  </si>
  <si>
    <t>SISL150L</t>
  </si>
  <si>
    <t>SIROCCO SOLTERO 1500 WALL DURACHIQUE FINISH</t>
  </si>
  <si>
    <t>SISL150S</t>
  </si>
  <si>
    <t>SIROCCO SOLTERO 1500 WALL STANDARD FINISH</t>
  </si>
  <si>
    <t>SISL15DE</t>
  </si>
  <si>
    <t>SIROCCO SOLTERO 1500 D/BOWL WALL EXOCHIQUE FINISH</t>
  </si>
  <si>
    <t>SISL15DL</t>
  </si>
  <si>
    <t>SIROCCO SOLTERO 1500 D/BOWL WALL DURACHIQUE FINISH</t>
  </si>
  <si>
    <t>SISL15DS</t>
  </si>
  <si>
    <t>SIROCCO SOLTERO 1500 D/BOWL WALL STANDARD FINISH</t>
  </si>
  <si>
    <t>SIUP075</t>
  </si>
  <si>
    <t>SIROCCO BENCHTOP 750mm SUPERNATURAL UPGRADE</t>
  </si>
  <si>
    <t>SIUP080</t>
  </si>
  <si>
    <t>SIROCCO BENCHTOP 800mm SUPERNATURAL UPGRADE</t>
  </si>
  <si>
    <t>SIUP090</t>
  </si>
  <si>
    <t>SIROCCO BENCHTOP 900mm SUPERNATURAL UPGRADE</t>
  </si>
  <si>
    <t>SIUP100</t>
  </si>
  <si>
    <t>SIROCCO BENCHTOP 1000mm SUPERNATURAL UPGRADE</t>
  </si>
  <si>
    <t>SIUP120</t>
  </si>
  <si>
    <t>SIROCCO BENCHTOP 1200mm SUPERNATURAL UPGRADE</t>
  </si>
  <si>
    <t>SIUP150</t>
  </si>
  <si>
    <t>SIROCCO BENCHTOP 1500mm SUPERNATURAL UPGRADE</t>
  </si>
  <si>
    <t>SOMC040E</t>
  </si>
  <si>
    <t>SOJI MIRROR CABINET 400 EXOCHIQUE FINISH</t>
  </si>
  <si>
    <t>SOMC040L</t>
  </si>
  <si>
    <t>SOJI MIRROR CABINET 400 DURACHIQUE FINISH</t>
  </si>
  <si>
    <t>SOMC040S</t>
  </si>
  <si>
    <t>SOJI MIRROR CABINET 400 STANDARD FINISH</t>
  </si>
  <si>
    <t>SOMC060E</t>
  </si>
  <si>
    <t>SOJI MIRROR CABINET 600 EXOCHIQUE FINISH</t>
  </si>
  <si>
    <t>SOMC060L</t>
  </si>
  <si>
    <t>SOJI MIRROR CABINET 600 DURACHIQUE FINISH</t>
  </si>
  <si>
    <t>SOMC060S</t>
  </si>
  <si>
    <t>SOJI MIRROR CABINET 600 STANDARD FINISH</t>
  </si>
  <si>
    <t>SOMC080E</t>
  </si>
  <si>
    <t>SOJI MIRROR CABINET 800 EXOCHIQUE FINISH</t>
  </si>
  <si>
    <t>SOMC080L</t>
  </si>
  <si>
    <t>SOJI MIRROR CABINET 800 DURACHIQUE FINISH</t>
  </si>
  <si>
    <t>SOJI MIRROR CABINET 800 STANDARD FINISH</t>
  </si>
  <si>
    <t>SOMC100E</t>
  </si>
  <si>
    <t>SOJI MIRROR CABINET 1000 EXOCHIQUE FINISH</t>
  </si>
  <si>
    <t>SOMC100L</t>
  </si>
  <si>
    <t>SOJI MIRROR CABINET 1000 DURACHIQUE FINISH</t>
  </si>
  <si>
    <t>SOMC100S</t>
  </si>
  <si>
    <t>SOJI MIRROR CABINET 1000 STANDARD FINISH</t>
  </si>
  <si>
    <t>SOMF060E</t>
  </si>
  <si>
    <t xml:space="preserve">SOJI FLAT MIRROR 600 EXOCHIQUE FINISH  </t>
  </si>
  <si>
    <t>SOMF060L</t>
  </si>
  <si>
    <t>SOJI FLAT MIRROR 600 DURACHIQUE FINISH</t>
  </si>
  <si>
    <t>SOMF060S</t>
  </si>
  <si>
    <t>SOJI FLAT MIRROR 600 STANDARD FINISH</t>
  </si>
  <si>
    <t>SOMF080E</t>
  </si>
  <si>
    <t xml:space="preserve">SOJI FLAT MIRROR 800 EXOCHIQUE FINISH  </t>
  </si>
  <si>
    <t>SOMF080L</t>
  </si>
  <si>
    <t>SOJI FLAT MIRROR 800 DURACHIQUE FINISH</t>
  </si>
  <si>
    <t>SOMF080S</t>
  </si>
  <si>
    <t>SOJI FLAT MIRROR 800 STANDARD FINISH</t>
  </si>
  <si>
    <t>SOMF100E</t>
  </si>
  <si>
    <t xml:space="preserve">SOJI FLAT MIRROR 1000 EXOCHIQUE FINISH  </t>
  </si>
  <si>
    <t>SOMF100L</t>
  </si>
  <si>
    <t>SOJI FLAT MIRROR 1000 DURACHIQUE FINISH</t>
  </si>
  <si>
    <t>SOMF100S</t>
  </si>
  <si>
    <t>SOJI FLAT MIRROR 1000 STANDARD FINISH</t>
  </si>
  <si>
    <t>ST6002</t>
  </si>
  <si>
    <t>Supertub 6002 Single Drawer with Basket</t>
  </si>
  <si>
    <t>ST6002SLIM</t>
  </si>
  <si>
    <t>Supertub 6002Slim  Single Drawer Slim with Basket</t>
  </si>
  <si>
    <t>ST7002</t>
  </si>
  <si>
    <t>Supertub 7002 Double Drawer with Gooseneck Mixer</t>
  </si>
  <si>
    <t>ST7002SLIM</t>
  </si>
  <si>
    <t>Supertub 7002 Slim Double Drawer with Gooseneck Mixer</t>
  </si>
  <si>
    <t>ST9002W</t>
  </si>
  <si>
    <t>Supertub ST9002 1200mm Laundry Workstation 3 Drawers</t>
  </si>
  <si>
    <t>STSLIMTAP2</t>
  </si>
  <si>
    <t>Supertub Slim with Single Lever Mixer</t>
  </si>
  <si>
    <t>STUBS3601</t>
  </si>
  <si>
    <t>Supertub 3601 with Single Lever Mixer</t>
  </si>
  <si>
    <t>STUBSB1200</t>
  </si>
  <si>
    <t>Splashback Kit (1200mm) for ST9000W</t>
  </si>
  <si>
    <t>CIRCA 380 MATT WHITE ATHENITE BASIN - NO TAPHOLE</t>
  </si>
  <si>
    <t>QUADRA 420X380 MATT WHITE ATHENITE BASIN - NO TAPHOLE</t>
  </si>
  <si>
    <t>QUADRA 420X380 ATHENITE BASIN - NO TAPHOLE</t>
  </si>
  <si>
    <t>VBSFMW051NT</t>
  </si>
  <si>
    <t>SERIFOS 510x380 MATT WHITE ATHENITE BASIN - NO TAPHOLE</t>
  </si>
  <si>
    <t>SERIFOS 510x420 MATT WHITE ATHENITE BASIN - ONE TAPHOLE</t>
  </si>
  <si>
    <t>VBSFWH051NT</t>
  </si>
  <si>
    <t>SERIFOS 510x380 GLOSS WHITE ATHENITE BASIN - NO TAPHOLE</t>
  </si>
  <si>
    <t>SERIFOS 510x420 GLOSS WHITE ATHENITE BASIN - ONE TAPHOLE</t>
  </si>
  <si>
    <t>VFAL040EL</t>
  </si>
  <si>
    <t>ALUMINO TOWER 400x1650x350 EXOCHIQUE FINISH LEFT HAND HINGED</t>
  </si>
  <si>
    <t>VFAL040ER</t>
  </si>
  <si>
    <t>ALUMINO TOWER 400x1650x350 EXOCHIQUE FINISH RIGHT HAND HINGED</t>
  </si>
  <si>
    <t>VFAL040LL</t>
  </si>
  <si>
    <t>ALUMINO TOWER 400x1650x350 DURACHIQUE FINISH LEFT HAND HINGED</t>
  </si>
  <si>
    <t>VFAL040LR</t>
  </si>
  <si>
    <t>ALUMINO TOWER 400x1650x350 DURACHIQUE FINISH RIGHT HAND HINGED</t>
  </si>
  <si>
    <t>VFAL040SL</t>
  </si>
  <si>
    <t>ALUMINO TOWER 400x1650x350 STANDARD FINISH LEFT HAND HINGED</t>
  </si>
  <si>
    <t>VFAL040SR</t>
  </si>
  <si>
    <t>ALUMINO TOWER 400x1650x350 STANDARD FINISH RIGHT HAND HINGED</t>
  </si>
  <si>
    <t>VFSL035EL</t>
  </si>
  <si>
    <t>SOLTERO TOWER 350X1650X350 EXOCHIQUE FINISH LEFT HAND HINGED</t>
  </si>
  <si>
    <t>VFSL035ER</t>
  </si>
  <si>
    <t>SOLTERO TOWER 350X1650X350 EXOCHIQUE FINISH RIGHT HAND HINGED</t>
  </si>
  <si>
    <t>VFSL035LL</t>
  </si>
  <si>
    <t>SOLTERO TOWER 350X1650X350 DURACHIQUE FINISH LEFT HAND HINGED</t>
  </si>
  <si>
    <t>VFSL035LR</t>
  </si>
  <si>
    <t>SOLTERO TOWER 350X1650X350 DURACHIQUE FINISH RIGHT HAND HINGED</t>
  </si>
  <si>
    <t>VFSL035SL</t>
  </si>
  <si>
    <t>SOLTERO TOWER 350X1650X350 STANDARD FINISH LEFT HAND HINGED</t>
  </si>
  <si>
    <t>VFSL035SR</t>
  </si>
  <si>
    <t>SOLTERO TOWER 350X1650X350 STANDARD FINISH RIGHT HAND HINGED</t>
  </si>
  <si>
    <t>Can Plan waste bin empty rate (per tonne) Nelson</t>
  </si>
  <si>
    <t>WBEVERRM</t>
  </si>
  <si>
    <t>Can Plan waste bin empty rate (per tonne) Richmond</t>
  </si>
  <si>
    <t>WHS-BA105</t>
  </si>
  <si>
    <t>WHS-BA115</t>
  </si>
  <si>
    <t>WK-825S</t>
  </si>
  <si>
    <t>Nelson Masonry</t>
  </si>
  <si>
    <t>021 238 7695</t>
  </si>
  <si>
    <t>mike_in_nelson@yahoo.co.nz</t>
  </si>
  <si>
    <t>Ryan Hunter-Wright</t>
  </si>
  <si>
    <t>do not send - to be sent by Project Liaison</t>
  </si>
  <si>
    <t>Dan McIvor</t>
  </si>
  <si>
    <t>027 910 1093</t>
  </si>
  <si>
    <t>Duncan Taylor</t>
  </si>
  <si>
    <t>021 308 951</t>
  </si>
  <si>
    <t>David Everton</t>
  </si>
  <si>
    <t>021 876 178</t>
  </si>
  <si>
    <t>AC Martin Builders Ltd</t>
  </si>
  <si>
    <t>027 436 6699</t>
  </si>
  <si>
    <t>Higher Ground Construction Ltd</t>
  </si>
  <si>
    <t>Grant Smith</t>
  </si>
  <si>
    <t>027 438 3736</t>
  </si>
  <si>
    <t>tpcontracting@outlook.com</t>
  </si>
  <si>
    <t>P.O. Box 551, Nelson 7011</t>
  </si>
  <si>
    <t>03 546 4682</t>
  </si>
  <si>
    <t>Temporary Site Fence Order</t>
  </si>
  <si>
    <t>Temporary Site Fence</t>
  </si>
  <si>
    <t>Lincoln</t>
  </si>
  <si>
    <t>CPMBAAG70</t>
  </si>
  <si>
    <t>70 Series Face Brick - Midland Aspire - Amber Glow 230mm x 76mm x 70mm - delivered Nelson (396 per pallet)</t>
  </si>
  <si>
    <t>CPMBAB70</t>
  </si>
  <si>
    <t>70 Series Face Brick - Midland Aztec - Bronze 255mm x 156mm x 70mm - delivered Nelson (336 per pallet)</t>
  </si>
  <si>
    <t>CPMBAC70</t>
  </si>
  <si>
    <t>70 Series Face Brick - Midland Aztec - Copper 255mm x 156mm x 70mm - delivered Nelson (336 per pallet)</t>
  </si>
  <si>
    <t>CPMBAG70</t>
  </si>
  <si>
    <t>70 Series Face Brick - Midland Aztec - Gold 255mm x 156mm x 70mm - delivered Nelson (336 per pallet)</t>
  </si>
  <si>
    <t>CPMBAHR70</t>
  </si>
  <si>
    <t>70 Series Face Brick - Midland Aspire - Heritage Red 230mm x 76mm x 70mm - delivered Nelson (396 per pallet)</t>
  </si>
  <si>
    <t>CPMBAI70</t>
  </si>
  <si>
    <t>70 Series Face Brick - Midland Aztec - Ivory 255mm x 156mm x 70mm - delivered Nelson (336 per pallet)</t>
  </si>
  <si>
    <t>CPMBAPG70</t>
  </si>
  <si>
    <t>70 Series Face Brick - Midland Aztec - Prospector Gold 255mm x 76mm x 70mm - delivered Nelson (672 per pallet)</t>
  </si>
  <si>
    <t>CPMBARR70</t>
  </si>
  <si>
    <t>70 Series Face Brick - Midland Aspire - Restoration Red 230mm x 76mm x 70mm - delivered Nelson (396 per pallet)</t>
  </si>
  <si>
    <t>CPMBARS70</t>
  </si>
  <si>
    <t>70 Series Face Brick - Midland Aztec - Rustic Stone 255mm x 156mm x 70mm - delivered Nelson (336 per pallet)</t>
  </si>
  <si>
    <t>CPMBAS70</t>
  </si>
  <si>
    <t>70 Series Face Brick - Midland Aztec - Silver 255mm x 156mm x 70mm - delivered Nelson (336 per pallet)</t>
  </si>
  <si>
    <t>CPMBASU70</t>
  </si>
  <si>
    <t>70 Series Face Brick - Midland Aspire - Subiaco 230mm x 76mm x 70mm - delivered Nelson (396 per pallet)</t>
  </si>
  <si>
    <t>CPMBASZ70</t>
  </si>
  <si>
    <t>70 Series Face Brick - Midland Aztec - Siena Zinc 255mm x 116mm x 70mm - delivered Nelson (448 per pallet)</t>
  </si>
  <si>
    <t>CPMBCB70</t>
  </si>
  <si>
    <t>70 Series Face Brick - Midland Classic - Banksia 230mm x 76mm x 70mm - delivered Nelson (396 per pallet)</t>
  </si>
  <si>
    <t>CPMBCDO70</t>
  </si>
  <si>
    <t>70 Series Face Brick - Midland Classic - Desert Oak 230mm x 76mm x 70mm - delivered Nelson (396 per pallet)</t>
  </si>
  <si>
    <t>CPMBCFT36</t>
  </si>
  <si>
    <t xml:space="preserve">Ceramic Floor Tiles - Artic Polish, Artic Dawn Matt, Artic Dawn Polish 300mm x 600mm </t>
  </si>
  <si>
    <t>CPMBCFT36W</t>
  </si>
  <si>
    <t>Ceramic Floor Tiles - White Gloss 300mm x 600mm</t>
  </si>
  <si>
    <t>CPMBCFT66</t>
  </si>
  <si>
    <t xml:space="preserve">Ceramic Floor Tiles - Artic Dawn Matt, Artic Dawn Polish, Calm 119 Semi Polish, Calm 116 Semi Polish, Charcoal Polish, Light Charcoal Polish, Cinnamon Polish, Dune, Eternity, Grey Warbler, Kakariki, Moondust Matt,  600mm x 600mm </t>
  </si>
  <si>
    <t>CPMBCLH70</t>
  </si>
  <si>
    <t>70 Series Face Brick - Midland Classic - Limestone Hue 230mm x 76mm x 70mm - delivered Nelson (396 per pallet)</t>
  </si>
  <si>
    <t>CPMBCPGC110</t>
  </si>
  <si>
    <t>110 Series Face Brick - Midland 110 Claystone - Potters Gold Claystone - 230mm x 162mm x 110mm (172 per pallet)</t>
  </si>
  <si>
    <t>CPMBCRC70</t>
  </si>
  <si>
    <t>70 Series Face Brick - Midland Classic - Riviera Cream 230mm x 76mm x 70mm - delivered Nelson (396 per pallet)</t>
  </si>
  <si>
    <t>CPMBCRU70</t>
  </si>
  <si>
    <t>70 Series Face Brick - Midland Classic - Ruapehu 230mm x 76mm x 70mm - delivered Nelson (396 per pallet)</t>
  </si>
  <si>
    <t>CPMBCSCC</t>
  </si>
  <si>
    <t>Cultured Stone - Cobblefield Corner - San Francisco</t>
  </si>
  <si>
    <t>lm</t>
  </si>
  <si>
    <t>CPMBCSCF</t>
  </si>
  <si>
    <t>Cultured Stone - Cobblefield Flat - San Francisco</t>
  </si>
  <si>
    <t>CPMBCSCLC</t>
  </si>
  <si>
    <t>Cultured Stone - Country Ledgestone Corner - Aspen, Eucalyptus, Wolf Creek</t>
  </si>
  <si>
    <t>CPMBCSCLF</t>
  </si>
  <si>
    <t>Cultured Stone - Country Ledgestone Flat - Aspen, Eucalyptus, Wolf Creek</t>
  </si>
  <si>
    <t>CPMBCSCSC</t>
  </si>
  <si>
    <t>Cultured Stone - Coral Stone Corner - Fossil Reef</t>
  </si>
  <si>
    <t>CPMBCSCSF</t>
  </si>
  <si>
    <t>Cultured Stone - Coral Stone Flat - Fossil Reef</t>
  </si>
  <si>
    <t>CPMBCSDFC</t>
  </si>
  <si>
    <t>Cultured Stone - Dressed Fieldstone Corner - Aspen, Chardonnay</t>
  </si>
  <si>
    <t>CPMBCSDFF</t>
  </si>
  <si>
    <t>Cultured Stone - Dressed Fieldstone Flat - Aspen, Chardonnay</t>
  </si>
  <si>
    <t>CPMBCSDMLC</t>
  </si>
  <si>
    <t>Cultured Stone - Del Mar Ledgestone Corner - Black Isle</t>
  </si>
  <si>
    <t>CPMBCSDMLF</t>
  </si>
  <si>
    <t>Cultured Stone - Del Mar Ledgestone Flat - Black Isle</t>
  </si>
  <si>
    <t>CPMBCSFWC</t>
  </si>
  <si>
    <t>Cultured Stone - Flat Wall Cap - Gray, Taupe</t>
  </si>
  <si>
    <t>CPMBCSPFLC</t>
  </si>
  <si>
    <t xml:space="preserve">Cultured Stone - Pro-Fit Ledgestone Corner - Shale, Southwest Blend </t>
  </si>
  <si>
    <t>CPMBCSPFLF</t>
  </si>
  <si>
    <t>Cultured Stone - Pro-Fit Ledgestone Flat - Shale, Southwest Blend (1.05m2 per carton)</t>
  </si>
  <si>
    <t>CPMBCSRRC</t>
  </si>
  <si>
    <t>Cultured Stone - River Rock Corner - Taho, White Water</t>
  </si>
  <si>
    <t>CPMBCSRRF</t>
  </si>
  <si>
    <t>Cultured Stone - River Rock Flat - Taho, White Water</t>
  </si>
  <si>
    <t>CPMBCSSLC</t>
  </si>
  <si>
    <t>Cultured Stone - Southern Ledgestone Corner - Gray</t>
  </si>
  <si>
    <t>CPMBCSSLF</t>
  </si>
  <si>
    <t>Cultured Stone - Southern Ledgestone Flat - Gray (1.05m2 per carton)</t>
  </si>
  <si>
    <t>CPMBCSWTS</t>
  </si>
  <si>
    <t>Cultured Stone - Water Table Sill - Gray, Taupe</t>
  </si>
  <si>
    <t>CPMBCT70</t>
  </si>
  <si>
    <t>70 Series Face Brick - Midland Classic - Terracotta 230mm x 76mm x 70mm - delivered Nelson (408 per pallet)</t>
  </si>
  <si>
    <t>CPMBCTO70</t>
  </si>
  <si>
    <t>70 Series Face Brick - Midland Classic - Tongariro 230mm x 76mm x 70mm - delivered Nelson (396 per pallet)</t>
  </si>
  <si>
    <t>CPMBCTU70</t>
  </si>
  <si>
    <t>70 Series Face Brick - Midland Classic - Tuscan 230mm x 76mm x 70mm - delivered Nelson (396 per pallet)</t>
  </si>
  <si>
    <t>CPMBDSMFB</t>
  </si>
  <si>
    <t>Designa Schist Modules - Full Brick (96 per pallet - 10 per m2)</t>
  </si>
  <si>
    <t>CPMBDSMFEB</t>
  </si>
  <si>
    <t>Designa Schist Modules - Full End Brick (96 per pallet - 8.13 per m2)</t>
  </si>
  <si>
    <t>CPMBDSMHEB</t>
  </si>
  <si>
    <t>Designa Schist Modules - Half End Brick (144 per pallet - 13.51 per m2)</t>
  </si>
  <si>
    <t>CPMBDSMLCC</t>
  </si>
  <si>
    <t>Designa Schist Modules - Large Corner/Column (48 per pallet - 7.14 per m2)</t>
  </si>
  <si>
    <t>CPMBDSMLCS</t>
  </si>
  <si>
    <t>Designa Schist Modules - Large Capping Stone (not including delivery)</t>
  </si>
  <si>
    <t>CPMBDSMLK</t>
  </si>
  <si>
    <t>Designa Schist Modules - Letterbox Kitset 500mm x 500mm x 90mm high (1.2 small corners, letterbox module &amp; cap)</t>
  </si>
  <si>
    <t>CPMBDSMSC</t>
  </si>
  <si>
    <t>Designa Schist Modules - Sill Cap (not including delivery)</t>
  </si>
  <si>
    <t>CPMBDSMSCC</t>
  </si>
  <si>
    <t>Designa Schist Modules - Small Corner/Column (96 per pallet - 10 per m2)</t>
  </si>
  <si>
    <t>CPMBDSMSCS</t>
  </si>
  <si>
    <t>Designa Schist Modules - Small Capping Stone (not including delivery)</t>
  </si>
  <si>
    <t>CPMBEB70</t>
  </si>
  <si>
    <t>70 Series Face Brick - Midland Estate - Blackwell 230mm x 76mm x 70mm - delivered Nelson (252 per pallet)</t>
  </si>
  <si>
    <t>CPMBEC70</t>
  </si>
  <si>
    <t>70 Series Face Brick - Midland Elan - Cleveland 230mm x 76mm x 70mm - delivered Nelson (400 per pallet)</t>
  </si>
  <si>
    <t>CPMBEF70</t>
  </si>
  <si>
    <t>70 Series Face Brick - Midland Estate - Fossil 230mm x 76mm x 70mm - delivered Nelson (252 per pallet)</t>
  </si>
  <si>
    <t>CPMBEGB70</t>
  </si>
  <si>
    <t>70 Series Face Brick - Midland Euro Grande - Blanco (White) 230mm x 120mm x 70mm - delivered Nelson (392 per pallet)</t>
  </si>
  <si>
    <t>CPMBEGG70</t>
  </si>
  <si>
    <t>70 Series Face Brick - Midland Euro Grande - Gris (Dark Grey) 230mm x 120mm x 70mm - delivered Nelson (392 per pallet)</t>
  </si>
  <si>
    <t>CPMBEGN70</t>
  </si>
  <si>
    <t>70 Series Face Brick - Midland Elan - Grey Nuance 230mm x 76mm x 70mm - delivered Nelson (400 per pallet)</t>
  </si>
  <si>
    <t>CPMBEGP70</t>
  </si>
  <si>
    <t>70 Series Face Brick - Midland Euro Grande - Plata (Light Grey) 230mm x 120mm x 70mm - delivered Nelson (392 per pallet)</t>
  </si>
  <si>
    <t>CPMBEH70</t>
  </si>
  <si>
    <t>70 Series Face Brick - Midland Elan - Hartland 230mm x 76mm x 70mm - delivered Nelson (400 per pallet)</t>
  </si>
  <si>
    <t>CPMBEIA70</t>
  </si>
  <si>
    <t>70 Series Face Brick - Midland Euro Inmenso - Atlas (Grey) 290mm x 156mm x 70mm - delivered Nelson (210 per pallet)</t>
  </si>
  <si>
    <t>CPMBEL70</t>
  </si>
  <si>
    <t>70 Series Face Brick - Midland Elan - Leighton 230mm x 76mm x 70mm - delivered Nelson (400 per pallet)</t>
  </si>
  <si>
    <t>CPMBELA70</t>
  </si>
  <si>
    <t>70 Series Face Brick - Midland Euro Largo - Arena (Grey) 290mm x 72mm x 70mm - delivered Nelson (504 per pallet)</t>
  </si>
  <si>
    <t>CPMBELM70</t>
  </si>
  <si>
    <t>70 Series Face Brick - Midland Euro Largo - Mora (Black) 290mm x 72mm x 70mm - delivered Nelson (504 per pallet)</t>
  </si>
  <si>
    <t>CPMBELP70</t>
  </si>
  <si>
    <t>70 Series Face Brick - Midland Euro Largo - Puro (White) 290mm x 72mm x 70mm - delivered Nelson (504 per pallet)</t>
  </si>
  <si>
    <t>CPMBEMC70</t>
  </si>
  <si>
    <t>70 Series Face Brick - Midland Euro Modus - Ceniza 230mm x 72mm x 70mm - delivered Nelson (672 per pallet)</t>
  </si>
  <si>
    <t>CPMBEMN70</t>
  </si>
  <si>
    <t>70 Series Face Brick - Midland Euro Modus - Nieve 230mm x 72mm x 70mm - delivered Nelson (672 per pallet)</t>
  </si>
  <si>
    <t>CPMBEMT70</t>
  </si>
  <si>
    <t>70 Series Face Brick - Midland Euro Modus - Toro 230mm x 72mm x 70mm - delivered Nelson (672 per pallet)</t>
  </si>
  <si>
    <t>CPMBEP70</t>
  </si>
  <si>
    <t>70 Series Face Brick - Midland Estate - Pumice 230mm x 76mm x 70mm - delivered Nelson (252 per pallet)</t>
  </si>
  <si>
    <t>CPMBEPS70</t>
  </si>
  <si>
    <t>70 Series Face Brick - Midland Estate - Palm Springs 230mm x 76mm x 70mm - delivered Nelson (252 per pallet)</t>
  </si>
  <si>
    <t>CPMBES70</t>
  </si>
  <si>
    <t>70 Series Face Brick - Midland Estate - Scoria 230mm x 76mm x 70mm - delivered Nelson (252 per pallet)</t>
  </si>
  <si>
    <t>CPMBGP110</t>
  </si>
  <si>
    <t>110 Series Face Brick - Midland 110 - Grey Pearl 230mm x 76mm x 110mm (264 per pallet)</t>
  </si>
  <si>
    <t>CPMBH110</t>
  </si>
  <si>
    <t>110 Series Face Brick - Midland 110 - Hartland 230mm x 76mm x 110mm (272 per pallet)</t>
  </si>
  <si>
    <t>CPMBHSHAI</t>
  </si>
  <si>
    <t>Hinuera Stone - Hinuera AHI-ITI 290mm x 162mm x 70mm (160 per pallet)</t>
  </si>
  <si>
    <t>CPMBHSHAN</t>
  </si>
  <si>
    <t>Hinuera Stone - Hinuera AHI-NUI 390mm x 190mm x 70mm (115 per pallet)</t>
  </si>
  <si>
    <t>CPMBL110</t>
  </si>
  <si>
    <t>110 Series Face Brick - Midland 110 - Leighton 230mm x 76mm x 110mm (272 per pallet)</t>
  </si>
  <si>
    <t>CPMBLFLL90</t>
  </si>
  <si>
    <t>90 Series Face Brick - Midland Longreach - Florentine Limestone Longreach 290mm x 76mm x 90mm (252 per pallet)</t>
  </si>
  <si>
    <t>CPMBLH110</t>
  </si>
  <si>
    <t>110 Series Face Brick - Midland 110 - Limestone Hue 230mm x 76mm x 110mm (264 per pallet)</t>
  </si>
  <si>
    <t>CPMBLSL90</t>
  </si>
  <si>
    <t>90 Series Face Brick - Midland Longreach - Silverbirch Longreach 290mm x 76mm x 90mm (252 per pallet)</t>
  </si>
  <si>
    <t>CPMBLT90</t>
  </si>
  <si>
    <t>90 Series Face Brick - Midland Longreach - Tammin 290mm x 76mm x 90mm (252 per pallet)</t>
  </si>
  <si>
    <t>CPMBMAL70</t>
  </si>
  <si>
    <t>70 Series Face Brick - Midland Manor - Augusta Limestone 290mm x 162mm x 70mm - delivered Nelson (144 per pallet)</t>
  </si>
  <si>
    <t>CPMBMAL90</t>
  </si>
  <si>
    <t>90 Series Face Brick - Midland Manor - Augusta Limestone 290mm x 162mm x 90mm (132 per pallet)</t>
  </si>
  <si>
    <t>CPMBMB90</t>
  </si>
  <si>
    <t>90 Series Face Brick - Midland Manor - Blackwell 290mm x 162mm x 90mm (132 per pallet)</t>
  </si>
  <si>
    <t>CPMBMFL70</t>
  </si>
  <si>
    <t>70 Series Face Brick - Midland Manor - Florentine Limestone 290mm x 162mm x 70mm - delivered Nelson (144 per pallet)</t>
  </si>
  <si>
    <t>CPMBMFL90</t>
  </si>
  <si>
    <t>90 Series Face Brick - Midland Manor - Florentine Linestone 290mm x 162mm x 90mm (132 per pallet)</t>
  </si>
  <si>
    <t>CPMBMS90</t>
  </si>
  <si>
    <t>90 Series Face Brick - Midland Manor - Silverbirch 290mm x 162mm x 90mm (132 per pallet)</t>
  </si>
  <si>
    <t>CPMBMSB70</t>
  </si>
  <si>
    <t>70 Series Face Brick - Midland Manor - Silverbirch 290mm x 162mm x 70mm - delivered Nelson (144 per pallet)</t>
  </si>
  <si>
    <t>CPMBPB70</t>
  </si>
  <si>
    <t>70 Series Face Brick - Midland Pearl - Black 230mm x 76mm x 70mm - delivered Nelson (396 per pallet)</t>
  </si>
  <si>
    <t>CPMBPC70</t>
  </si>
  <si>
    <t>70 Series Face Brick - Midland Pearl - Copper 230mm x 76mm x 70mm - delivered Nelson (396 per pallet)</t>
  </si>
  <si>
    <t>CPMBPG70</t>
  </si>
  <si>
    <t>70 Series Face Brick - Midland Pearl - Grey 230mm x 76mm x 70mm - delivered Nelson (396 per pallet)</t>
  </si>
  <si>
    <t>CPMBPI70</t>
  </si>
  <si>
    <t>70 Series Face Brick - Midland Pearl - Ivory 230mm x 76mm x 70mm - delivered Nelson (396 per pallet)</t>
  </si>
  <si>
    <t>CPMBPMR70</t>
  </si>
  <si>
    <t>70 Series Plaster Brick - Midland - Maxi Render 290mm x 162mm x 70mm (168 per pallet)</t>
  </si>
  <si>
    <t>CPMBPMR90</t>
  </si>
  <si>
    <t>90 Series Plaster Brick - Midland - Maxi Render 290mm x 162mm x 90mm (132 per pallet)</t>
  </si>
  <si>
    <t>CPMBPOH70</t>
  </si>
  <si>
    <t>Plaster Brick - Midland - One and a Half 230mm x 76mm x 70mm (252 per pallet)</t>
  </si>
  <si>
    <t>CPMBPRA</t>
  </si>
  <si>
    <t>Paving Range - Aspenstone - Vanilla, Buttermilk, Cappuccino 400mm x 600mm x 40mm (56 per pallet)</t>
  </si>
  <si>
    <t>CPMBPRST</t>
  </si>
  <si>
    <t>Paving Range - Stoneworks Travertine - Smoke, Chalk, Bluestone 500mm x 500mm x 40mm (56 per pallet)</t>
  </si>
  <si>
    <t>CPMBPS70</t>
  </si>
  <si>
    <t>Plaster Brick - Midland - Single 230mm x 76mm x 70mm (396 per pallet)</t>
  </si>
  <si>
    <t>CPMBPW70</t>
  </si>
  <si>
    <t>Painters Brick - Midland - Wirecut 230mm x 76mm x 70mm (396 per pallet)</t>
  </si>
  <si>
    <t>CPMBRS110</t>
  </si>
  <si>
    <t>110 Series Face Brick - Midland 110 - Red Smooth 230mm x 76mm x 110mm (264 per pallet)</t>
  </si>
  <si>
    <t>CPMBRSIO110</t>
  </si>
  <si>
    <t>110 Series Face Brick - Midland 110 - Red Smooth (indent only) 230mm x 76mm x 110mm (264 per pallet)</t>
  </si>
  <si>
    <t>CPMBS70</t>
  </si>
  <si>
    <t>Painters Brick - Midland - Smooth 230mm x 76mm x 70mm (396 per pallet)</t>
  </si>
  <si>
    <t>CPMBSMTNAS2230</t>
  </si>
  <si>
    <t>Brick Slip - Midland - Terracotta, Napoli, Antique Silver 230mm x 76mm x 22mm/30mm (1512 per pallet)</t>
  </si>
  <si>
    <t>EPG1</t>
  </si>
  <si>
    <t>Rockcote Graphex facade system</t>
  </si>
  <si>
    <t>SFFPSR</t>
  </si>
  <si>
    <t>Site fence per section up to 900m2</t>
  </si>
  <si>
    <t>Mitre 10 Nelson</t>
  </si>
  <si>
    <t>99 Quarantine Rd, Annesbrook, Nelson 7011</t>
  </si>
  <si>
    <t>03 539 3337</t>
  </si>
  <si>
    <t>jo.rose@meganelson.co.nz</t>
  </si>
  <si>
    <t>Jo</t>
  </si>
  <si>
    <t>021 978 282</t>
  </si>
  <si>
    <t xml:space="preserve">18 D'arcy Street, Richmond, 7020 </t>
  </si>
  <si>
    <t>Smart Vent Order</t>
  </si>
  <si>
    <t>Smart Vent</t>
  </si>
  <si>
    <t>Genesis</t>
  </si>
  <si>
    <t>Securesite Ltd</t>
  </si>
  <si>
    <t>027 337 4201</t>
  </si>
  <si>
    <t xml:space="preserve"> Claire</t>
  </si>
  <si>
    <t>admin@nvl.co.nz</t>
  </si>
  <si>
    <t>Trevor Waitere Gib Fixing</t>
  </si>
  <si>
    <t>027 642 3218</t>
  </si>
  <si>
    <t>nelson.phd.fix@gmail.com</t>
  </si>
  <si>
    <t>Trevor</t>
  </si>
  <si>
    <t>Appliances:-</t>
  </si>
  <si>
    <t>ceramic hob:</t>
  </si>
  <si>
    <t>induction hob:</t>
  </si>
  <si>
    <t>gas hob:</t>
  </si>
  <si>
    <t>rangehood:</t>
  </si>
  <si>
    <t>dishwasher:</t>
  </si>
  <si>
    <t>wall oven:</t>
  </si>
  <si>
    <t>waste disposal:</t>
  </si>
  <si>
    <t>toni.ladbrook@mico.co.nz</t>
  </si>
  <si>
    <t>Toni</t>
  </si>
  <si>
    <t>nick@elevationconstruction.co.nz</t>
  </si>
  <si>
    <t>To be delivered with door hardware and tapware when delivery date confirmed by Rave</t>
  </si>
  <si>
    <t>To be delivered with pre-hung doors when delivery date confirmed by Rave</t>
  </si>
  <si>
    <t>Set out and ribraft floor by Barnett Construction - Chris Barnett 027 651 2601</t>
  </si>
  <si>
    <t>Please leave 1m3 of crusher dust onsite on completion</t>
  </si>
  <si>
    <t>Plasterboard Horz Direct</t>
  </si>
  <si>
    <t>Coman 6.75/7.25</t>
  </si>
  <si>
    <t>Firth Industries - Concrete</t>
  </si>
  <si>
    <t>P.O. Box 3254. Richmond 7050</t>
  </si>
  <si>
    <t>027 244 5599</t>
  </si>
  <si>
    <t>Firth Industries - Bricks</t>
  </si>
  <si>
    <t>027 224 1543</t>
  </si>
  <si>
    <t>sean.armstrong@firth.co.nz</t>
  </si>
  <si>
    <t>Sean</t>
  </si>
  <si>
    <t>ORGTEE</t>
  </si>
  <si>
    <t>Gtee maintenance fee</t>
  </si>
  <si>
    <t>OH1</t>
  </si>
  <si>
    <t>CPRRSC</t>
  </si>
  <si>
    <t>Ribraft floor saw cut</t>
  </si>
  <si>
    <t>Wall mounted sensor switch with auto / manual switch 300 series</t>
  </si>
  <si>
    <t xml:space="preserve">FAN0732 150mm low voltage thru wall fan 300 series </t>
  </si>
  <si>
    <t xml:space="preserve">FAN0732 150mm low voltage thru wall fan 600 series </t>
  </si>
  <si>
    <t xml:space="preserve">VGB4K6 150mm inline fan 300 series </t>
  </si>
  <si>
    <t xml:space="preserve">VGB4K6 150mm inline fan 600 series </t>
  </si>
  <si>
    <t xml:space="preserve">Free Standing Oven Power point  - 32A plug and isolator 300 series </t>
  </si>
  <si>
    <t>Free Standing Oven Power point - 32A plug &amp; isolator 600 series</t>
  </si>
  <si>
    <t xml:space="preserve">Serene S2078 wall mounted bathroom heater - s/s 300 series </t>
  </si>
  <si>
    <t xml:space="preserve">Serene S2078 wall mounted bathroom heater - s/s 600 series </t>
  </si>
  <si>
    <t>ELS20783NB</t>
  </si>
  <si>
    <t xml:space="preserve">Serene S2078 wall mounted bathroom heater - white 300 series </t>
  </si>
  <si>
    <t>ELS2078NB</t>
  </si>
  <si>
    <t xml:space="preserve">Serene S2078 wall mounted bathroom heater - white 600 series </t>
  </si>
  <si>
    <t xml:space="preserve">Run power cable to septic 10m </t>
  </si>
  <si>
    <t xml:space="preserve">Run power cable to septic 20m </t>
  </si>
  <si>
    <t xml:space="preserve">Run power cable to septic 30m </t>
  </si>
  <si>
    <t xml:space="preserve">Run power cable to septic 40m </t>
  </si>
  <si>
    <t xml:space="preserve">Run power cable to septic 50m </t>
  </si>
  <si>
    <t>2 X LED mini spot SL211 spring mount alloy/blk on One Circuit</t>
  </si>
  <si>
    <t>3 X LED mini spot SL211 spring mount alloy/blk  on One Circuit</t>
  </si>
  <si>
    <t>4 X LED mini spot SL211 spring mount alloy/blk  on One Circuit</t>
  </si>
  <si>
    <t>5 X LED mini spot SL211 spring mount alloy/blk  on One Circuit</t>
  </si>
  <si>
    <t>2 X ELSL41 multi lightz led tread light  on One Circuit</t>
  </si>
  <si>
    <t>3 X ELSL41 multi lightz led tread light  on One Circuit</t>
  </si>
  <si>
    <t>4 X ELSL41 multi lightz led tread light  on One Circuit</t>
  </si>
  <si>
    <t>5 X ELSL41 multi lightz led tread light  on One Circuit</t>
  </si>
  <si>
    <t>6 X ELSL41 multi lightz led tread light  on One Circuit</t>
  </si>
  <si>
    <t>ELSLDL614T2NB</t>
  </si>
  <si>
    <t>2 X LED mini spot light SLDL614T wht/blk on one circuit</t>
  </si>
  <si>
    <t>ELSLDL614TNB</t>
  </si>
  <si>
    <t>LED Mini spot light SLDL614T wht/blk</t>
  </si>
  <si>
    <t>Waste disposal power point 300 series with labelled isolating switch</t>
  </si>
  <si>
    <t>Waste disposal power point 600 series with labelled isolating switch</t>
  </si>
  <si>
    <t>36 Austen Ward Heights, Enner Glynn</t>
  </si>
  <si>
    <t>Craig Milne</t>
  </si>
  <si>
    <t>Site Supervisor:</t>
  </si>
  <si>
    <t xml:space="preserve"> Mobile:</t>
  </si>
  <si>
    <t>Internal stairs sidewinders per each</t>
  </si>
  <si>
    <t>daniel.evenden@firth.co.nz</t>
  </si>
  <si>
    <t>Brendon</t>
  </si>
  <si>
    <t>slimline capping on interior linings order</t>
  </si>
  <si>
    <t>ELSV04</t>
  </si>
  <si>
    <t>Neil Blackburn</t>
  </si>
  <si>
    <t>AA1719AW</t>
  </si>
  <si>
    <t>AA2019AW</t>
  </si>
  <si>
    <t>AA2519AW</t>
  </si>
  <si>
    <t>AP2019AW</t>
  </si>
  <si>
    <t>AP2519AW</t>
  </si>
  <si>
    <t>Firth 17.5Mpa 19mm Std Str</t>
  </si>
  <si>
    <t>Firth 20Mpa 19mm Std Str</t>
  </si>
  <si>
    <t>Firth 25Mpa 19mm Std Str</t>
  </si>
  <si>
    <t>Firth 20Mpa 19mm Std Pump</t>
  </si>
  <si>
    <t>Firth 25Mpa 19mm Std Pump</t>
  </si>
  <si>
    <t>CART1</t>
  </si>
  <si>
    <t>Firth Certified Cartage Zone 1</t>
  </si>
  <si>
    <t>NCA1</t>
  </si>
  <si>
    <t>Firth 1% Non chloride accelerator</t>
  </si>
  <si>
    <t>NCA2</t>
  </si>
  <si>
    <t>Firth 2% Non chloride accelerator</t>
  </si>
  <si>
    <t>OA2013MOTU</t>
  </si>
  <si>
    <t>Firth 20MPa 13mm Str Exposed Agg</t>
  </si>
  <si>
    <t>OA2513AW</t>
  </si>
  <si>
    <t>Firth 25MPa 13mm Std Exposed Mix</t>
  </si>
  <si>
    <t>OP2013MOTU</t>
  </si>
  <si>
    <t>Firth 20MPa 13mm Exposed Agg Pump</t>
  </si>
  <si>
    <t>OP2513AW</t>
  </si>
  <si>
    <t>Firth 25MPa 13mm Pump Exposed Agg</t>
  </si>
  <si>
    <t>OX77FULL</t>
  </si>
  <si>
    <t>Firth Oxide 77G Full shot Black</t>
  </si>
  <si>
    <t>OX771/2</t>
  </si>
  <si>
    <t>Firth Oxide 77G 1/2 shot Black</t>
  </si>
  <si>
    <t>OX771/4</t>
  </si>
  <si>
    <t>Firth Oxide 77G 1/4 shot Black</t>
  </si>
  <si>
    <t>OX773/4</t>
  </si>
  <si>
    <t>Firth Oxide 77G 3/4 shot Black</t>
  </si>
  <si>
    <t>Clearlite Showers need a Easy Clean Waste (PLCL812831)</t>
  </si>
  <si>
    <t>If two story rate needs to be changed</t>
  </si>
  <si>
    <t>New rates to start 1st of Feb 2020</t>
  </si>
  <si>
    <t>Please order and deliver to Site Supervisor at Jennian Office</t>
  </si>
  <si>
    <t>CS CL200</t>
  </si>
  <si>
    <t>Install bath liner and swing door (3 sided)</t>
  </si>
  <si>
    <t>Install bath liner and swing door (2 sided)</t>
  </si>
  <si>
    <t>Install shower liner and glass set</t>
  </si>
  <si>
    <t xml:space="preserve">Shower install travel - Murchison, Blenheim, Collingwood </t>
  </si>
  <si>
    <t>SIPSZ10</t>
  </si>
  <si>
    <t>Shower install travel - Picton</t>
  </si>
  <si>
    <t>All enquiries regarding this order to be directed to the Site Supervisor</t>
  </si>
  <si>
    <t>To be confirmed by builder or Site Supervisor</t>
  </si>
  <si>
    <t xml:space="preserve"> Mobile</t>
  </si>
  <si>
    <t>Site Supervisor</t>
  </si>
  <si>
    <t>Villaboard Fixings</t>
  </si>
  <si>
    <t>Leave the IS angle stop &amp; flexi riser cp 79202.02 if the toilet is a Cygnet Neu</t>
  </si>
  <si>
    <t>PL1IBLS</t>
  </si>
  <si>
    <t xml:space="preserve">Check plans for UPVC and swap over </t>
  </si>
  <si>
    <t>10 Gladstone Road, Richmond</t>
  </si>
  <si>
    <t xml:space="preserve">03 544 9392  </t>
  </si>
  <si>
    <t>021 343 690</t>
  </si>
  <si>
    <t>rachel@oakleysplumbing.co.nz</t>
  </si>
  <si>
    <t>Rachel</t>
  </si>
  <si>
    <t xml:space="preserve">Oakleys Plumbing Plus </t>
  </si>
  <si>
    <t>Promotional Recovery Fee (IN OVERHEAD RECOVERIES)</t>
  </si>
  <si>
    <t>Olympic Support (IN OVERHEAD RECOVERIES)</t>
  </si>
  <si>
    <t>Admin</t>
  </si>
  <si>
    <t>McCraes Blinds &amp; Screens</t>
  </si>
  <si>
    <t>12 Tokomaru Place, Stoke, Nelson 7011</t>
  </si>
  <si>
    <t>03 543 8204</t>
  </si>
  <si>
    <t>info@mccraes.co.nz</t>
  </si>
  <si>
    <t>Devon</t>
  </si>
  <si>
    <t>IF Laundry is custom made add PL1BLS</t>
  </si>
  <si>
    <t>Carters D104690 - COMMERCIAL</t>
  </si>
  <si>
    <t>To be confirmed by excavator, builder or Site Supervisor</t>
  </si>
  <si>
    <t>To be confirmed via Rave or by Site Supervisor</t>
  </si>
  <si>
    <t>To be confirmed by Rave or by Site Supervisor</t>
  </si>
  <si>
    <t>To be confirmed by Site Supervisor</t>
  </si>
  <si>
    <t>To be confirmed by Rave, builder or Site Supervisor</t>
  </si>
  <si>
    <t>To be confirmed by Site Supervisor when timelined to completion</t>
  </si>
  <si>
    <t>10th June update Midway CS price</t>
  </si>
  <si>
    <t>To be confirmed by Site Supervisor or builder</t>
  </si>
  <si>
    <t>Re-Space Ltd</t>
  </si>
  <si>
    <t>Tonys Engineering (Inwood Holdings Ltd)</t>
  </si>
  <si>
    <t>Fence It Nelson</t>
  </si>
  <si>
    <t>38 Frenchay Drive, Atawhai, Nelson 7010</t>
  </si>
  <si>
    <t>022 691 7622</t>
  </si>
  <si>
    <t xml:space="preserve">T E Contracting Ltd </t>
  </si>
  <si>
    <t>Search by Supplier</t>
  </si>
  <si>
    <t>Carters Hardware</t>
  </si>
  <si>
    <t>Appliances</t>
  </si>
  <si>
    <t>Athena &amp; Clearlite</t>
  </si>
  <si>
    <t>ABMA10016</t>
  </si>
  <si>
    <t>100 X 2.5 X 16MM MASONRY CUTOFF BLADE BLK</t>
  </si>
  <si>
    <t>100 X 2.5 X 16MM METAL CUTOFF BLADE BLK</t>
  </si>
  <si>
    <t>TPLVL1HS2404578</t>
  </si>
  <si>
    <t>LVL H1.2 Hyspan Beam 240 x 45mm 13.2 GPa 7.8m length</t>
  </si>
  <si>
    <t>115 X 2.5 X 22.23MM MASONRY CUTOFF BLADE BLK</t>
  </si>
  <si>
    <t>115 X 2.5 X 22.23MM METAL CUTOFF BLADE BLK</t>
  </si>
  <si>
    <t>125 X 2.5 X 22.23MM MASONRY CUTOFF BLADE BLK</t>
  </si>
  <si>
    <t>125 X 2.5 X 22.23MM METAL CUTOFF BLADE BLK</t>
  </si>
  <si>
    <t>ABMA18022</t>
  </si>
  <si>
    <t>180 X 2.5 X 22.23MM MASONRY CUTOFF BLADE BLK</t>
  </si>
  <si>
    <t>180 X 2.5 X 22.23MM METAL CUTOFF BLADE BLK</t>
  </si>
  <si>
    <t>230 X 2.5 X 22.23MM MASONRY CUTOFF BLADE BLK</t>
  </si>
  <si>
    <t>ABMELS3503</t>
  </si>
  <si>
    <t>350X3.0X25.4MM T41 A36P LOW SPEED METAL CUT OFF BLADE</t>
  </si>
  <si>
    <t>AB3M14780</t>
  </si>
  <si>
    <t>3M CLEAN &amp; STRIP SPINDLE DISC</t>
  </si>
  <si>
    <t>ABDCMA11522</t>
  </si>
  <si>
    <t>BLACK MASONRY GRINDING DISC D/C 115X6.0X22.2MM</t>
  </si>
  <si>
    <t>ABMKP36413</t>
  </si>
  <si>
    <t>MAKITA  ABRASIVE SHEET 114 X 140MM 180G PKT 10  P-36413</t>
  </si>
  <si>
    <t>ABMKD27464</t>
  </si>
  <si>
    <t>MAKITA 115MM FLAP DISC 120 GRIT ANGLED D-27464</t>
  </si>
  <si>
    <t>ABMKD27660</t>
  </si>
  <si>
    <t>MAKITA 115MM FLAP DISC 120GRIT FLAT D-27660</t>
  </si>
  <si>
    <t>ABMKD27420</t>
  </si>
  <si>
    <t>MAKITA 115MM FLAP DISC 36 GRIT ANGLED D-27420</t>
  </si>
  <si>
    <t>ABMKD27626</t>
  </si>
  <si>
    <t>MAKITA 115MM FLAP DISC 36 GRIT FLAT D-27626</t>
  </si>
  <si>
    <t>ABMKD27436</t>
  </si>
  <si>
    <t>MAKITA 115MM FLAP DISC 40 GRIT ANGLED D-27436</t>
  </si>
  <si>
    <t>ABMKD27632</t>
  </si>
  <si>
    <t>MAKITA 115MM FLAP DISC 40 GRIT FLAT D-27632</t>
  </si>
  <si>
    <t>ABMKD27442</t>
  </si>
  <si>
    <t>MAKITA 115MM FLAP DISC 60 GRIT ANGLED D-27442</t>
  </si>
  <si>
    <t>ABMKD27648</t>
  </si>
  <si>
    <t>MAKITA 115MM FLAP DISC 60 GRIT FLAT D-27648</t>
  </si>
  <si>
    <t>ABMKD27458</t>
  </si>
  <si>
    <t>MAKITA 115MM FLAP DISC 80 GRIT ANGLED D-27458</t>
  </si>
  <si>
    <t>ABMKD27654</t>
  </si>
  <si>
    <t>MAKITA 115MM FLAP DISC 80 GRIT FLAT D-27654</t>
  </si>
  <si>
    <t>ABMKB4697510</t>
  </si>
  <si>
    <t>MAKITA 115MM X 0.8 X 22.23 CUT OFF WHEEL B-46975</t>
  </si>
  <si>
    <t>ABMKD1871410</t>
  </si>
  <si>
    <t>MAKITA 115MM X 2.5 X 22.23 CUT OFF DISC  D-18714-10</t>
  </si>
  <si>
    <t>ABMKB271155</t>
  </si>
  <si>
    <t>MAKITA 115MM X 6 X 22.23 INOX GRINDING DISC B-27115-5</t>
  </si>
  <si>
    <t>ABMKD27517</t>
  </si>
  <si>
    <t>MAKITA 125MM FLAP DISC 120 GRIT ANGLED D-27517</t>
  </si>
  <si>
    <t>ABMKD27713</t>
  </si>
  <si>
    <t>MAKITA 125MM FLAP DISC 120 GRIT FLAT D-27713</t>
  </si>
  <si>
    <t>ABMKD27470</t>
  </si>
  <si>
    <t>MAKITA 125MM FLAP DISC 36 GRIT ANGLED D-27470</t>
  </si>
  <si>
    <t>ABMKD27676</t>
  </si>
  <si>
    <t>MAKITA 125MM FLAP DISC 36GRIT FLAT D-27676</t>
  </si>
  <si>
    <t>ABMKD27486</t>
  </si>
  <si>
    <t>MAKITA 125MM FLAP DISC 40 GRIT ANGLED D-27486</t>
  </si>
  <si>
    <t>ABMKD27682</t>
  </si>
  <si>
    <t>MAKITA 125MM FLAP DISC 40 GRIT FLAT D-27682</t>
  </si>
  <si>
    <t>ABMKD27492</t>
  </si>
  <si>
    <t>MAKITA 125MM FLAP DISC 60 GRIT ANGLED D-27492</t>
  </si>
  <si>
    <t>ABMKD27698</t>
  </si>
  <si>
    <t>MAKITA 125MM FLAP DISC 60 GRIT FLAT D-27698</t>
  </si>
  <si>
    <t>ABMKD27501</t>
  </si>
  <si>
    <t>MAKITA 125MM FLAP DISC 80 GRIT ANGLED D-27501</t>
  </si>
  <si>
    <t>ABMKD27707</t>
  </si>
  <si>
    <t>MAKITA 125MM FLAP DISC 80 GRIT FLAT D-27707</t>
  </si>
  <si>
    <t>ABMKD1872010</t>
  </si>
  <si>
    <t>MAKITA 125MM X 2.5 X 22.23 CUT OFF DISC  D-18720-10</t>
  </si>
  <si>
    <t>ABMKB271215</t>
  </si>
  <si>
    <t>MAKITA 125MM X 6 X 22.23 INOX GRINDING DISC B-27121-5</t>
  </si>
  <si>
    <t>ABMKD41464</t>
  </si>
  <si>
    <t>MAKITA CONCRETE CUP WHEEL - RIM (FINE FINISHING) D-41464</t>
  </si>
  <si>
    <t>ABMKB50005</t>
  </si>
  <si>
    <t>MAKITA CONCRETE CUP WHEEL - TURBO (SMOOTH)   B-50005</t>
  </si>
  <si>
    <t>ABMKD41458</t>
  </si>
  <si>
    <t>MAKITA CONCRETE CUP WHEEL-DOUBLE ROW (ROUGH) D-41458</t>
  </si>
  <si>
    <t>ABMKP33299</t>
  </si>
  <si>
    <t>MAKITA VELCRO DETAIL SHEET 94MM 120G PKT 10 P-33299</t>
  </si>
  <si>
    <t>ABMKP33314</t>
  </si>
  <si>
    <t>MAKITA VELCRO DETAIL SHEET 94MM 180G PKT 10 P-33314</t>
  </si>
  <si>
    <t>ABMKP33386</t>
  </si>
  <si>
    <t>MAKITA VELCRO DISCS 125 X 120G PKT OF 10 (WHITE) P-33386</t>
  </si>
  <si>
    <t>ABMKP43577</t>
  </si>
  <si>
    <t>MAKITA VELCRO DISCS 125 X 120G PKT OF 10 P-43577</t>
  </si>
  <si>
    <t>ABMKP33392</t>
  </si>
  <si>
    <t>MAKITA VELCRO DISCS 125 X 180G PKT OF 10 (WHITE) P-33392</t>
  </si>
  <si>
    <t>ABMKP43583</t>
  </si>
  <si>
    <t>MAKITA VELCRO DISCS 125 X 180G PKT OF 10 P-43583</t>
  </si>
  <si>
    <t>ABMKP33401</t>
  </si>
  <si>
    <t>MAKITA VELCRO DISCS 125 X 240G PKT OF 10 (WHITE) P-33401</t>
  </si>
  <si>
    <t>ABMKP43599</t>
  </si>
  <si>
    <t>MAKITA VELCRO DISCS 125 X 240G PKT OF 10 P-43599</t>
  </si>
  <si>
    <t>ABMKP33417</t>
  </si>
  <si>
    <t>MAKITA VELCRO DISCS 125 X 320G PKT OF 10 (WHITE) P-33417</t>
  </si>
  <si>
    <t>ABMKP43608</t>
  </si>
  <si>
    <t>MAKITA VELCRO DISCS 125 X 320G PKT OF 10 P-43608</t>
  </si>
  <si>
    <t>ABMKP33342</t>
  </si>
  <si>
    <t>MAKITA VELCRO DISCS 125 X 40G PKT OF 10 (WHITE) P-33342</t>
  </si>
  <si>
    <t>ABMKP43533</t>
  </si>
  <si>
    <t>MAKITA VELCRO DISCS 125 X 40G PKT OF 10 P-43533</t>
  </si>
  <si>
    <t>ABMKP43549</t>
  </si>
  <si>
    <t>MAKITA VELCRO DISCS 125 X 60G PKT OF 10 P-43549</t>
  </si>
  <si>
    <t>ABMKP33364</t>
  </si>
  <si>
    <t>MAKITA VELCRO DISCS 125 X 80G PKT OF 10 (WHITE) P-33364</t>
  </si>
  <si>
    <t>ABMKP43555</t>
  </si>
  <si>
    <t>MAKITA VELCRO DISCS 125 X 80G PKT OF 10 P-43555</t>
  </si>
  <si>
    <t>ABMKP37873</t>
  </si>
  <si>
    <t>MAKITA VELCRO DISCS 150 X 120G PKT OF 10 (WHITE) P-37873</t>
  </si>
  <si>
    <t>ABMKP37895</t>
  </si>
  <si>
    <t>MAKITA VELCRO DISCS 150 X 180G PKT OF 10 (WHITE) P-37895</t>
  </si>
  <si>
    <t>ABMKP37910</t>
  </si>
  <si>
    <t>MAKITA VELCRO DISCS 150 X 240G PKT OF 10 (WHITE) P-37910</t>
  </si>
  <si>
    <t>ABMKP37926</t>
  </si>
  <si>
    <t>MAKITA VELCRO DISCS 150 X 320G PKT OF 10 (WHITE) P-37926</t>
  </si>
  <si>
    <t>ABMKP37839</t>
  </si>
  <si>
    <t>MAKITA VELCRO DISCS 150 X 40G PKT OF 10 (WHITE) P-37839</t>
  </si>
  <si>
    <t>ABMKP37851</t>
  </si>
  <si>
    <t>MAKITA VELCRO DISCS 150 X 80G PKT OF 10 (WHITE) P-37851</t>
  </si>
  <si>
    <t>ABSSZS952918</t>
  </si>
  <si>
    <t>NORTON  NO FIL 180 GRIT POLE SANDING SHEET 95X295MM PKT 25</t>
  </si>
  <si>
    <t>ABMEIN100116</t>
  </si>
  <si>
    <t>NORTON 100X1.0X16.0MM INOX METAL CUT OFF WHEEL (TIN OF 10)</t>
  </si>
  <si>
    <t>ABMMCWC46T1100</t>
  </si>
  <si>
    <t>NORTON 100X1.0X16.0MM MULTI-MATERIAL CUT OFF WHEEL C46T-T41</t>
  </si>
  <si>
    <t>ABMMGWC30P100</t>
  </si>
  <si>
    <t>NORTON 100X3.0X16MM MULTI-MATERIAL GRINDING WHEEL C30P T27</t>
  </si>
  <si>
    <t>ABMEIN115122</t>
  </si>
  <si>
    <t>NORTON 115X1.0X22.23MM INOX METAL CUT OFF WHEEL (TIN OF 10)</t>
  </si>
  <si>
    <t>ABMMCWC46T1115</t>
  </si>
  <si>
    <t>NORTON 115X1.0X22.2MM MULTI-MATERIAL CUT OFF WHEEL C46T-T41</t>
  </si>
  <si>
    <t>ABMMGWC30P115</t>
  </si>
  <si>
    <t>NORTON 115X3.0X16MM MULTI-MATERIAL GRINDING WHEEL C30P T27</t>
  </si>
  <si>
    <t>ABSS9323540</t>
  </si>
  <si>
    <t>NORTON 1234 WOOD 1/3 SHEET SANDER P40 93X230MM NO HOLE 5PK</t>
  </si>
  <si>
    <t>ABSS9323080P</t>
  </si>
  <si>
    <t>NORTON 1234 WOOD 1/3 SHEET SANDER P80 93X230MM NO HOLE 5PK</t>
  </si>
  <si>
    <t>ABMEIN125122</t>
  </si>
  <si>
    <t>NORTON 125X1.0X22.23MM INOX METAL CUT OFF WHEEL (TIN OF 10)</t>
  </si>
  <si>
    <t>ABMEIN12512225</t>
  </si>
  <si>
    <t>NORTON 125X1.0X22.23MM INOX METAL CUT OFF WHEEL TUB OF 25</t>
  </si>
  <si>
    <t>ABMMCWC46T1125</t>
  </si>
  <si>
    <t>NORTON 125X1.0X22.2MM MULTI-MATERIAL CUT OFF WHEEL C46T-T41</t>
  </si>
  <si>
    <t>ABMMGWC30P125</t>
  </si>
  <si>
    <t>NORTON 125X3.0X16MM MULTI-MATERIAL GRINDING WHEEL C30P T27</t>
  </si>
  <si>
    <t>ABSB756101202</t>
  </si>
  <si>
    <t>NORTON 75 X 610MM P120 SANDING BELT 2PK</t>
  </si>
  <si>
    <t>ABSB75610402</t>
  </si>
  <si>
    <t>NORTON 75 X 610MM P40 SANDING BELT 2PK</t>
  </si>
  <si>
    <t>ABSB75610802</t>
  </si>
  <si>
    <t>NORTON 75 X 610MM P80 SANDING BELT 2PK</t>
  </si>
  <si>
    <t>ABNEDRCGW100</t>
  </si>
  <si>
    <t>NORTON ESSENTIAL 100MM DOUBLE ROW CUP GRINDING WHEEL</t>
  </si>
  <si>
    <t>ABNESRCGW100</t>
  </si>
  <si>
    <t>NORTON ESSENTIAL 100MM SINGLE ROW CUP GRINDING WHEEL</t>
  </si>
  <si>
    <t>ABNEDRCGW125</t>
  </si>
  <si>
    <t>NORTON ESSENTIAL 125MM DOUBLE ROW CUP GRINDING WHEEL</t>
  </si>
  <si>
    <t>ABNESRCGW125</t>
  </si>
  <si>
    <t>NORTON ESSENTIAL 125MM SINGLE ROW CUP GRINDING WHEEL</t>
  </si>
  <si>
    <t>ABDSWC1218022</t>
  </si>
  <si>
    <t>NORTON ESSENTIAL 180X 22.2MM DOUBLE ROW CUP GRINDING WHEEL</t>
  </si>
  <si>
    <t>ABNESRCGW180</t>
  </si>
  <si>
    <t>NORTON ESSENTIAL 180X 22.2MM SINGLE ROW CUP GRINDING WHEEL</t>
  </si>
  <si>
    <t>ABSDF10016100</t>
  </si>
  <si>
    <t>NORTON FIBRE SANDING DISC 100X16MM P100 EACH</t>
  </si>
  <si>
    <t>ABSDF1001624</t>
  </si>
  <si>
    <t>NORTON FIBRE SANDING DISC 100X16MM P24  EACH</t>
  </si>
  <si>
    <t>ABSDF1001680</t>
  </si>
  <si>
    <t>NORTON FIBRE SANDING DISC 100X16MM P80  EACH</t>
  </si>
  <si>
    <t>ABSDF11522100</t>
  </si>
  <si>
    <t>NORTON FIBRE SANDING DISC 115X22MM P100 EACH</t>
  </si>
  <si>
    <t>ABSDF11522120</t>
  </si>
  <si>
    <t>NORTON FIBRE SANDING DISC 115X22MM P120 EACH</t>
  </si>
  <si>
    <t>ABSDF1152224</t>
  </si>
  <si>
    <t>NORTON FIBRE SANDING DISC 115X22MM P24  EACH</t>
  </si>
  <si>
    <t>ABSDF1152280</t>
  </si>
  <si>
    <t>NORTON FIBRE SANDING DISC 115X22MM P80  EACH</t>
  </si>
  <si>
    <t>ABSDF12522100</t>
  </si>
  <si>
    <t>NORTON FIBRE SANDING DISC 125X22MM P100 EACH</t>
  </si>
  <si>
    <t>ABSDF12522120</t>
  </si>
  <si>
    <t>NORTON FIBRE SANDING DISC 125X22MM P120 EACH</t>
  </si>
  <si>
    <t>ABSDF1252260</t>
  </si>
  <si>
    <t>NORTON FIBRE SANDING DISC 125X22MM P60 EACH</t>
  </si>
  <si>
    <t>ABSDPSA12560H</t>
  </si>
  <si>
    <t>NORTON H233 STICK N SAND DISC NO-FIL 125MM P60 BOX 50</t>
  </si>
  <si>
    <t>ABMAZEC115P16C</t>
  </si>
  <si>
    <t>NORTON MASONRY DISC 115MM ZEC P16 COARSE</t>
  </si>
  <si>
    <t>ABFDR842100P60E</t>
  </si>
  <si>
    <t>NORTON NORLINE FLAP DISC NORZON R842 100x16MM P60 EACH</t>
  </si>
  <si>
    <t>ABFDR842115P60E</t>
  </si>
  <si>
    <t>NORTON NORLINE FLAP DISC NORZON R842 115x22MM P60 EACH</t>
  </si>
  <si>
    <t>ABFDR842125P60E</t>
  </si>
  <si>
    <t>NORTON NORLINE FLAP DISC NORZON R842 125x22MM P60 EACH</t>
  </si>
  <si>
    <t>ABFDR842180P40E</t>
  </si>
  <si>
    <t>NORTON NORLINE FLAP DISC NORZON R842 180x22MM P40 EACH</t>
  </si>
  <si>
    <t>ABFDR842180P60E</t>
  </si>
  <si>
    <t>NORTON NORLINE FLAP DISC NORZON R842 180x22MM P60 EACH</t>
  </si>
  <si>
    <t>ABFDR842180P80E</t>
  </si>
  <si>
    <t>NORTON NORLINE FLAP DISC NORZON R842 180x22MM P80 EACH</t>
  </si>
  <si>
    <t>ABSS92235100</t>
  </si>
  <si>
    <t>NORTON ORBITAL SANDING SHEETS 92 X 230 P100 PACK OF 4</t>
  </si>
  <si>
    <t>ABSS92235150</t>
  </si>
  <si>
    <t>NORTON ORBITAL SANDING SHEETS 92 X 230 P150 PACK OF 4</t>
  </si>
  <si>
    <t>ABSB1006101202</t>
  </si>
  <si>
    <t>NORTON R219P 100X610MM P120 CLOTH BELT 2PK</t>
  </si>
  <si>
    <t>ABSB100610802</t>
  </si>
  <si>
    <t>NORTON R219P 100X610MM P80 CLOTH BELT 2PK</t>
  </si>
  <si>
    <t>ABSED513D100</t>
  </si>
  <si>
    <t>NORTON RAPID STRIP DEPRESSED CENTRE DISC 100X16MM</t>
  </si>
  <si>
    <t>ABSDZSS150120</t>
  </si>
  <si>
    <t>NORTON STICK N SAND DISC NO FIL 150MM P120 6 HOLE EACH</t>
  </si>
  <si>
    <t>ABSDPSA125120H</t>
  </si>
  <si>
    <t>NORTON STICK N SAND DISC NO-FIL 125MM P120 NO HOLES BOX 100</t>
  </si>
  <si>
    <t>ABSDPSA12580H</t>
  </si>
  <si>
    <t>NORTON STICK N SAND DISC NO-FIL 125MM P80 NO HOLES BOX 100</t>
  </si>
  <si>
    <t>ABSDPSA150150</t>
  </si>
  <si>
    <t>NORTON STICK N SAND DISC NO-FIL 150MM P150 PK 5</t>
  </si>
  <si>
    <t>ABSDPSA150220</t>
  </si>
  <si>
    <t>NORTON STICK N SAND DISC NO-FIL 150MM P220 PK 5</t>
  </si>
  <si>
    <t>ABSCSEHMD150</t>
  </si>
  <si>
    <t>NORTON STRIPEAZE HUB MOUNT DISC 150MM-M14X2.0</t>
  </si>
  <si>
    <t>ABFNSS12005</t>
  </si>
  <si>
    <t>SMART MULTI TOOL SANDPAPER 120 GRIT PACK 5      SS12005</t>
  </si>
  <si>
    <t>ABFNSS18005</t>
  </si>
  <si>
    <t>SMART MULTI TOOL SANDPAPER 180 GRIT PACK 5      SS18005</t>
  </si>
  <si>
    <t>ABFNSS22005</t>
  </si>
  <si>
    <t>SMART MULTI TOOL SANDPAPER 220 GRIT PACK 5      SS22005</t>
  </si>
  <si>
    <t>ABFNSS06005</t>
  </si>
  <si>
    <t>SMART MULTI TOOL SANDPAPER 60 GRIT PACK 5      SS06005</t>
  </si>
  <si>
    <t>ABFNSS08005</t>
  </si>
  <si>
    <t>SMART MULTI TOOL SANDPAPER 80 GRIT PACK 5      SS08005</t>
  </si>
  <si>
    <t>ABSPNF11510010</t>
  </si>
  <si>
    <t>115 X 10M P100 SANDPAPER NO-FIL ROLL A297</t>
  </si>
  <si>
    <t>ABSPNF11511510</t>
  </si>
  <si>
    <t>115 X 10M P120 SANDPAPER NO-FIL ROLL A297</t>
  </si>
  <si>
    <t>ABSPNF11515010</t>
  </si>
  <si>
    <t>115 X 10M P150 SANDPAPER NO-FIL ROLL A297</t>
  </si>
  <si>
    <t>ABSPNF11518010</t>
  </si>
  <si>
    <t>115 X 10M P180 SANDPAPER NO-FIL ROLL A297</t>
  </si>
  <si>
    <t>ABSP11522010</t>
  </si>
  <si>
    <t>115 X 10M P220 SANDPAPER NO-FIL  ROLL A297</t>
  </si>
  <si>
    <t>ABSPNF1158010</t>
  </si>
  <si>
    <t>115 X 10M P80 SANDPAPER NO-FIL ROLL A297</t>
  </si>
  <si>
    <t>ABSSGA401531</t>
  </si>
  <si>
    <t>40G A294 GARNET SANDPAPER 230X280MM PER SHEET</t>
  </si>
  <si>
    <t>60G A294 CABINET SANDPAPER 230X280MM PER SHEET</t>
  </si>
  <si>
    <t>ABSTBAM000111E</t>
  </si>
  <si>
    <t>FLEXISAND DUAL ANGLE SANDING BLOCK MEDIUM/FINE PER EACH</t>
  </si>
  <si>
    <t>ABSTBAM232319E</t>
  </si>
  <si>
    <t>FLEXISAND SANDING BLOCK MEDIUM/COARSE PER EACH</t>
  </si>
  <si>
    <t>ABMKP33124</t>
  </si>
  <si>
    <t>MAKITA VELCRO SHEETS 102 X 114MM 120G PKT 10 P-33124</t>
  </si>
  <si>
    <t>ABSS9529512025</t>
  </si>
  <si>
    <t>NORTON 120 GRIT POLE SANDING SHEET 95X295MM 25 PACK</t>
  </si>
  <si>
    <t>ABSS9529518025</t>
  </si>
  <si>
    <t>NORTON 180 GRIT POLE SANDING SHEET 95X295MM 25 PACK</t>
  </si>
  <si>
    <t>ABSSSS2205</t>
  </si>
  <si>
    <t>NORTON 220 GRIT SCREENBACK POLE SANDING SHT 95X295MM 5 PK</t>
  </si>
  <si>
    <t>100G A294 GARNET SANDPAPER 230X280MM PER SHEET</t>
  </si>
  <si>
    <t>ABSP11510050</t>
  </si>
  <si>
    <t>115MM  P100 SANDPAPER G216 50M ROLL</t>
  </si>
  <si>
    <t>ABSP1154050</t>
  </si>
  <si>
    <t>115MM  P40 SANDPAPER G216 50M ROLL</t>
  </si>
  <si>
    <t>ABSP1156050</t>
  </si>
  <si>
    <t>115MM  P60 SANDPAPER G216 50M ROLL</t>
  </si>
  <si>
    <t>ABSP1158050</t>
  </si>
  <si>
    <t>115MM  P80 SANDPAPER G216 50M ROLL</t>
  </si>
  <si>
    <t>ABSP11512050</t>
  </si>
  <si>
    <t>115MM P120 SANDPAPER G216 50M ROLL</t>
  </si>
  <si>
    <t>ABSP11515050</t>
  </si>
  <si>
    <t>115MM P150 SANDPAPER G216 50M ROLL</t>
  </si>
  <si>
    <t>ABSP11510010</t>
  </si>
  <si>
    <t>115MM X 100G MASTER PAINTERS SANDPAPER 10M ROLL</t>
  </si>
  <si>
    <t>ABSP1151001M</t>
  </si>
  <si>
    <t>115MM X 100G MASTER PAINTERS SANDPAPER 1M ROLL</t>
  </si>
  <si>
    <t>ABSP11512010</t>
  </si>
  <si>
    <t>115MM X 120G MASTER PAINTERS SANDPAPER 10M ROLL</t>
  </si>
  <si>
    <t>ABSP1151201M</t>
  </si>
  <si>
    <t>115MM X 120G MASTER PAINTERS SANDPAPER 1M ROLL</t>
  </si>
  <si>
    <t>ABSP11515010</t>
  </si>
  <si>
    <t>115MM X 150G MASTER PAINTERS SANDPAPER 10M ROLL</t>
  </si>
  <si>
    <t>ABSP1151501M</t>
  </si>
  <si>
    <t>115MM X 150G MASTER PAINTERS SANDPAPER 1M ROLL</t>
  </si>
  <si>
    <t>ABSP11518050</t>
  </si>
  <si>
    <t>115MM X 180G ALO E SANDPAPER  50M ROLL</t>
  </si>
  <si>
    <t>ABSP1151801M</t>
  </si>
  <si>
    <t>115MM X 180G MASTER PAINTERS SANDPAPER 1M ROLL</t>
  </si>
  <si>
    <t>ABSP1156010</t>
  </si>
  <si>
    <t>115MM X 60G MASTER PAINTERS SANDPAPER 10M ROLL</t>
  </si>
  <si>
    <t>ABSP115601M</t>
  </si>
  <si>
    <t>115MM X 60G MASTER PAINTERS SANDPAPER 1M ROLL</t>
  </si>
  <si>
    <t>ABSP1158010</t>
  </si>
  <si>
    <t>115MM X 80G MASTER PAINTERS SANDPAPER 10M ROLL</t>
  </si>
  <si>
    <t>ABSP115801M</t>
  </si>
  <si>
    <t>115MM X 80G MASTER PAINTERS SANDPAPER 1M ROLL</t>
  </si>
  <si>
    <t>120G A294 GARNET SANDPAPER 230X280MM PER SHEET</t>
  </si>
  <si>
    <t>150G A294 GARNET SANDPAPER 230X280MM PER SHEET</t>
  </si>
  <si>
    <t>ABSP1504050</t>
  </si>
  <si>
    <t>150MM  P40 SANDPAPER G216 50M ROLL</t>
  </si>
  <si>
    <t>ABSP15010050</t>
  </si>
  <si>
    <t>150MM P100 SANDPAPER G216 50M ROLL</t>
  </si>
  <si>
    <t>ABSP15015050</t>
  </si>
  <si>
    <t>150MM P150 SANDPAPER G216 50M ROLL</t>
  </si>
  <si>
    <t>ABSP1501501M</t>
  </si>
  <si>
    <t>150MM X 150G GARNET SANDPAPER 1M ROLL</t>
  </si>
  <si>
    <t>180G A294 GARNET SANDPAPER 230X280MM PER SHEET</t>
  </si>
  <si>
    <t>220G A294 GARNET SANDPAPER 230X280MM PER SHEET</t>
  </si>
  <si>
    <t>80G A294 GARNET SANDPAPER 230X280MM PER SHEET</t>
  </si>
  <si>
    <t>ABMKP32926</t>
  </si>
  <si>
    <t>MAKITA  ABRASIVE SHEET 114 X 140MM 120G PKT 10 P-32926</t>
  </si>
  <si>
    <t>ABMKP36429</t>
  </si>
  <si>
    <t>MAKITA  ABRASIVE SHEET 114 X 140MM 240G PKT 10 P-36429</t>
  </si>
  <si>
    <t>ABMKP36398</t>
  </si>
  <si>
    <t>MAKITA  ABRASIVE SHEET 114 X 140MM 40G PKT 10 P-36398</t>
  </si>
  <si>
    <t>ABMKP36407</t>
  </si>
  <si>
    <t>MAKITA  ABRASIVE SHEET 114 X 140MM 80G PKT 10 P-36407</t>
  </si>
  <si>
    <t>ABMKP31952</t>
  </si>
  <si>
    <t>MAKITA VELCRO DISCS 150 X 120G PKT OF 10      P-31952</t>
  </si>
  <si>
    <t>ABMKP31974</t>
  </si>
  <si>
    <t>MAKITA VELCRO DISCS 150 X 180G PKT OF 10      P-31974</t>
  </si>
  <si>
    <t>ABMKP31918</t>
  </si>
  <si>
    <t>MAKITA VELCRO DISCS 150 X 40G PKT OF 10      P-31918</t>
  </si>
  <si>
    <t>ABMKP31930</t>
  </si>
  <si>
    <t>MAKITA VELCRO DISCS 150 X 80G PKT OF 10      P-31930</t>
  </si>
  <si>
    <t>ABMKP35841</t>
  </si>
  <si>
    <t>MAKITA VELCRO SHEETS 102 X 114MM 120G PKT 10 P-35841</t>
  </si>
  <si>
    <t>ABMKP33146</t>
  </si>
  <si>
    <t>MAKITA VELCRO SHEETS 102 X 114MM 180G PKT 10 P-33146</t>
  </si>
  <si>
    <t>ABMKP35863</t>
  </si>
  <si>
    <t>MAKITA VELCRO SHEETS 102 X 114MM 180G PKT 10 P-35863</t>
  </si>
  <si>
    <t>ABMKP33102</t>
  </si>
  <si>
    <t>MAKITA VELCRO SHEETS 102 X 114MM 80G PKT 10 P-33102</t>
  </si>
  <si>
    <t>ABMKP35829</t>
  </si>
  <si>
    <t>MAKITA VELCRO SHEETS 102 X 114MM 80G PKT 10 P-35829</t>
  </si>
  <si>
    <t>ABSS93230120P</t>
  </si>
  <si>
    <t>NORTON 1234 WOOD 1/3 SHEET SANDER P120 93X230MM NO HOLE 5PK</t>
  </si>
  <si>
    <t>ADADCA8044</t>
  </si>
  <si>
    <t>ADOS CONTACT ADHESIVE F38  RED  20L  8044</t>
  </si>
  <si>
    <t>ADADF2125</t>
  </si>
  <si>
    <t>ADOS F2 ADHESIVE 125ML 8006</t>
  </si>
  <si>
    <t>ADADF22</t>
  </si>
  <si>
    <t>ADOS F2 ADHESIVE 2L           8012</t>
  </si>
  <si>
    <t>ADADF224</t>
  </si>
  <si>
    <t>ADOS F22 LONG TACK ADHESIVE    4LTR 8030</t>
  </si>
  <si>
    <t>ADAD4222500</t>
  </si>
  <si>
    <t>ADOS F22 LONG TACK CONTACT ADHESIVE 500ML       8026</t>
  </si>
  <si>
    <t>ADADF3250</t>
  </si>
  <si>
    <t>ADOS F3 ADHESIVE 250ML        8018</t>
  </si>
  <si>
    <t>ADADF34</t>
  </si>
  <si>
    <t>ADOS F3 ADHESIVE 4L           8024</t>
  </si>
  <si>
    <t>ADADF3500</t>
  </si>
  <si>
    <t>ADOS F3 ADHESIVE 500ML        8020</t>
  </si>
  <si>
    <t>ADADGSG310</t>
  </si>
  <si>
    <t>ADOS GALVSEAL GREY 310ML      8337</t>
  </si>
  <si>
    <t>ADAD8380</t>
  </si>
  <si>
    <t>ADOS GASKET 260 300GM 8380</t>
  </si>
  <si>
    <t>ADAD42221</t>
  </si>
  <si>
    <t>ADOS GREENSTIK VINYL ADHESIVE 1L            8122</t>
  </si>
  <si>
    <t>ADADPPA125</t>
  </si>
  <si>
    <t>ADOS PVC PIPE ADHESIVE 125ML   8128</t>
  </si>
  <si>
    <t>ADADPPA250</t>
  </si>
  <si>
    <t>ADOS PVC PIPE ADHESIVE 250ML  8132</t>
  </si>
  <si>
    <t>ADADSN1</t>
  </si>
  <si>
    <t>ADOS SOLVENT N 1L             8202</t>
  </si>
  <si>
    <t>ADADSN20</t>
  </si>
  <si>
    <t>ADOS SOLVENT N 20L            8206</t>
  </si>
  <si>
    <t>ADADSN4</t>
  </si>
  <si>
    <t>ADOS SOLVENT N 4L             8204</t>
  </si>
  <si>
    <t>ADADF2SN</t>
  </si>
  <si>
    <t>ADOS SOLVENT N AEROSOL 550ML 8205</t>
  </si>
  <si>
    <t>ADADPSSN</t>
  </si>
  <si>
    <t>ADOS SOLVENT PS 20L            8216</t>
  </si>
  <si>
    <t>ADBO1456</t>
  </si>
  <si>
    <t>BOSTIK 1456 SPRAYABLE RED ADHESIVE 20L  30804215</t>
  </si>
  <si>
    <t>ADBOGP1805KG</t>
  </si>
  <si>
    <t>BOSTIK 180MM GLUE PLUG 5 KG   BULK PACK - CLEAR 30804374</t>
  </si>
  <si>
    <t>ADBOGP180</t>
  </si>
  <si>
    <t>BOSTIK 180MM GLUE PLUG PER    EACH     30804374</t>
  </si>
  <si>
    <t>BOSTIK ACOUSTIC SEALANT 600ML SAUSAGE   30804213</t>
  </si>
  <si>
    <t>ADBO298069</t>
  </si>
  <si>
    <t>BOSTIK CONTACT BOND ADHESIVE 50ML 30804537</t>
  </si>
  <si>
    <t>ADBO022437</t>
  </si>
  <si>
    <t>BOSTIK GOLD XTREME 450GM CARTRIDGE  30804261</t>
  </si>
  <si>
    <t>ADBOGSP10</t>
  </si>
  <si>
    <t>BOSTIK HM 100MM GLUE STICKS - 10 PER PKT   30611355</t>
  </si>
  <si>
    <t>BOSTIK INDUSTRIAL GRADE SILICONE 300G CLEAR    30804311</t>
  </si>
  <si>
    <t>ADBO269131</t>
  </si>
  <si>
    <t>BOSTIK INDUSTRIAL GRADE SILICONE 300ML WHITE  30804310</t>
  </si>
  <si>
    <t>ADBOKPGP700</t>
  </si>
  <si>
    <t>BOSTIK KWIK PAINT GLAZING PUTTY 700GM   30607187</t>
  </si>
  <si>
    <t>ADBO298050</t>
  </si>
  <si>
    <t>BOSTIK MULTI BOND ADHESIVE 30ML 30804535</t>
  </si>
  <si>
    <t>ADBO052510</t>
  </si>
  <si>
    <t>BOSTIK NO 2 SOLVENT  4LTR  30804147</t>
  </si>
  <si>
    <t>ADBO054010</t>
  </si>
  <si>
    <t>BOSTIK NO 4 SOLVENT  4LTR  30804152</t>
  </si>
  <si>
    <t>ADBOSF300BLK</t>
  </si>
  <si>
    <t>BOSTIK SEAL N  FLEX 1 300ML/380GR CYL BLACK    30804581</t>
  </si>
  <si>
    <t>ADBOSF300GRY</t>
  </si>
  <si>
    <t>BOSTIK SEAL N  FLEX 1 300ML/380GR CYL GREY    30803243</t>
  </si>
  <si>
    <t>BOSTIK SEAL N  FLEX 1 720GRM SAUSAGE  BLACK    30840036</t>
  </si>
  <si>
    <t>BOSTIK SEAL N FLEX FC BLACK 600ML/720GM  30800512</t>
  </si>
  <si>
    <t>BOSTIK SEAL N FLEX FC GREY 600ML/720GM  30840072</t>
  </si>
  <si>
    <t>BOSTIK SEAL N FLEX FC WHITE 600ML/720GM  30803687</t>
  </si>
  <si>
    <t>ADBO298042</t>
  </si>
  <si>
    <t>BOSTIK SUPER GLUE 3ML BLISTER  30804556</t>
  </si>
  <si>
    <t>ADBO022468</t>
  </si>
  <si>
    <t>BOSTIK TUF-AS-NAILS ORIGINAL 375ML CYLINDER    30804317</t>
  </si>
  <si>
    <t>ADBO022502</t>
  </si>
  <si>
    <t>BOSTIK TUF-AS-NAILS WB 550GRM CYLINDER  30804182</t>
  </si>
  <si>
    <t>BOSTIK ULTRAGRIP STUD ADHESIVE 600ML SAUSAGE   30605919</t>
  </si>
  <si>
    <t>BOSTIK ULTRASET ADHESIVE 600ML SAUSAGE  SF 30840110</t>
  </si>
  <si>
    <t>BOSTIK V60 BLACK GLAZING SILICONE SEALANT  30804555</t>
  </si>
  <si>
    <t>ADBO132171</t>
  </si>
  <si>
    <t>SIMSON ELASTIC ADH/SEALANT ISR70-03 290ML BLACK 30132171</t>
  </si>
  <si>
    <t>ADBO132121</t>
  </si>
  <si>
    <t>SIMSON ELASTIC ADH/SEALANT ISR70-03 290ML WHITE 30132121</t>
  </si>
  <si>
    <t>ADBO132160</t>
  </si>
  <si>
    <t>SIMSON ELASTIC ADH/SEALANT ISR70-03 600ML SAUS GREY 30132160</t>
  </si>
  <si>
    <t>ADBO136532</t>
  </si>
  <si>
    <t>SIMSON ELASTIC ADH/SEALANT ISR70-03 600ML SAUS WHITE 3013213</t>
  </si>
  <si>
    <t>ADCRC7002250</t>
  </si>
  <si>
    <t>ADOS MENDENT PLASTIC PUTTY 250ML  7002</t>
  </si>
  <si>
    <t>ADOS MENDENT PLASTIC PUTTY 500ML  7003</t>
  </si>
  <si>
    <t>GECEGSAK</t>
  </si>
  <si>
    <t>BIG BLACK SACKS GARDEN BAG 790 X 1220  PK3</t>
  </si>
  <si>
    <t>GECERSAK</t>
  </si>
  <si>
    <t>BIG BLACK SACKS RUBBISH BAGS PK5</t>
  </si>
  <si>
    <t>GECRC5564A</t>
  </si>
  <si>
    <t>CRC 5.56 MULTI PURPOSE 4LT    BUDDY PACK  5007</t>
  </si>
  <si>
    <t>GECRCCDTCO</t>
  </si>
  <si>
    <t>CRC CDT CUTTING OIL 300G      3063</t>
  </si>
  <si>
    <t>GECRCCC350</t>
  </si>
  <si>
    <t>CRC CONTACT CLEANER 350G      2016</t>
  </si>
  <si>
    <t>GECRCDG150</t>
  </si>
  <si>
    <t>CRC DRY GLIDE DRY FILM 150G   3040</t>
  </si>
  <si>
    <t>GECRC3020</t>
  </si>
  <si>
    <t>CRC LANOCOTE 500ML SPRAY      3020</t>
  </si>
  <si>
    <t>GECRC3220</t>
  </si>
  <si>
    <t>CRC LANOCOTE NATURAL 250ML      3220</t>
  </si>
  <si>
    <t>GECRC3222</t>
  </si>
  <si>
    <t>CRC LANOCOTE NATURAL 500ML      3222</t>
  </si>
  <si>
    <t>ADDUBA1</t>
  </si>
  <si>
    <t>DUNLOP BUTYNOL ADHESIVE 1L    12650</t>
  </si>
  <si>
    <t>ADDUBA4</t>
  </si>
  <si>
    <t>DUNLOP BUTYNOL ADHESIVE 4L    12651</t>
  </si>
  <si>
    <t>ADDUBA500</t>
  </si>
  <si>
    <t>DUNLOP BUTYNOL ADHESIVE 500ML    12649</t>
  </si>
  <si>
    <t>ADDUBS1L</t>
  </si>
  <si>
    <t>DUNLOP BUTYNOL SOLVENT 1L    12654</t>
  </si>
  <si>
    <t>ADDUBS1</t>
  </si>
  <si>
    <t>DURAM BITUSEAL 1L   BITUFLEX-1</t>
  </si>
  <si>
    <t>ADDUBS4</t>
  </si>
  <si>
    <t>DURAM BITUSEAL 4L   BITUFLEX-4</t>
  </si>
  <si>
    <t>FULLERS 770 SANITARY SEALANT 300G CLEAR    6009094033</t>
  </si>
  <si>
    <t>FULLERS 770 SANITARY SEALANT 300G WHITE   6009104033</t>
  </si>
  <si>
    <t>ADFU780300</t>
  </si>
  <si>
    <t>FULLERS 780 PLUMBERS CLEAR SILICONE 300G    6009014033</t>
  </si>
  <si>
    <t>FULLERS CAULK IN COLOUR CHARCOAL 450GM   6030974112</t>
  </si>
  <si>
    <t>FULLERS CAULK IN COLOUR TERRACOTTA 450GM 6030964112</t>
  </si>
  <si>
    <t>ADFUMXB3756</t>
  </si>
  <si>
    <t>FULLERS MAX BOND ADHESIVE 375ML BOX OF 6   6029324180</t>
  </si>
  <si>
    <t>ADHFFA20301</t>
  </si>
  <si>
    <t>HOLDFAST FIXALL HG MS ADHESIVE BLACK 290ML/425GR   20301</t>
  </si>
  <si>
    <t>ADHFFA20302</t>
  </si>
  <si>
    <t>HOLDFAST FIXALL HG MS ADHESIVE GREY 290ML/425GR   20302</t>
  </si>
  <si>
    <t>ADHFFA20303</t>
  </si>
  <si>
    <t>HOLDFAST FIXALL HG MS ADHESIVE WHITE 290ML/425GR   20303</t>
  </si>
  <si>
    <t>ADHF01374</t>
  </si>
  <si>
    <t>HOLDFAST GORILLA ALIPHATIC PVA GLUE 1L/1.10KG    01374</t>
  </si>
  <si>
    <t>ADHF19944</t>
  </si>
  <si>
    <t>HOLDFAST GORILLA BATHROOM &amp; KITCHEN SILICONE WH 300ML 19944</t>
  </si>
  <si>
    <t>ADHFGBF310</t>
  </si>
  <si>
    <t>HOLDFAST GORILLA BOLTFIX ANCHORING ADHESIVE 300ML    21423</t>
  </si>
  <si>
    <t>ADHFBIO1</t>
  </si>
  <si>
    <t>HOLDFAST GORILLA BOND-IT-ON ALIPHATIC WOOD GLUE 1L   01361</t>
  </si>
  <si>
    <t>ADHFBIO250</t>
  </si>
  <si>
    <t>HOLDFAST GORILLA BOND-IT-ON ALIPHATIC WOOD GLUE 250ML 01345</t>
  </si>
  <si>
    <t>ADHFBIO500</t>
  </si>
  <si>
    <t>HOLDFAST GORILLA BOND-IT-ON ALIPHATIC WOOD GLUE 500ML  01346</t>
  </si>
  <si>
    <t>HOLDFAST GORILLA FIRE RATED EXPANDING FOAM 750ML      20169</t>
  </si>
  <si>
    <t>HOLDFAST GORILLA FIRE RATED EXPANDING FOAM CLICK &amp; FIX 750ML</t>
  </si>
  <si>
    <t>ADHFFC20060</t>
  </si>
  <si>
    <t>HOLDFAST GORILLA FIRECRYL ACRYLIC SEALANT 310ML WHITE 20060</t>
  </si>
  <si>
    <t>HOLDFAST GORILLA FIXALL MS ALL CRYSTAL CLEAR 202 300GR 19331</t>
  </si>
  <si>
    <t>ADHFGG500</t>
  </si>
  <si>
    <t>HOLDFAST GORILLA GLUE 3 HR CURE PREMIUM ADHESIVE 500ML 01499</t>
  </si>
  <si>
    <t>ADHF20075</t>
  </si>
  <si>
    <t>HOLDFAST GORILLA GRIP 1 HR CURE CONST ADHESIVE 310ML 20075</t>
  </si>
  <si>
    <t>ADHFGGI19288</t>
  </si>
  <si>
    <t>HOLDFAST GORILLA GRIP 10 MINUTE CURE CONST ADHESIVE 310ML</t>
  </si>
  <si>
    <t>ADHFGMS420GR</t>
  </si>
  <si>
    <t>HOLDFAST GORILLA MS SEALANT 420G GREY   20601</t>
  </si>
  <si>
    <t>ADHFGMS420WH</t>
  </si>
  <si>
    <t>HOLDFAST GORILLA MS SEALANT 420G WHITE   20600</t>
  </si>
  <si>
    <t>ADHFGMS600GR</t>
  </si>
  <si>
    <t>HOLDFAST GORILLA MS SEALANT 600ML GREY   20604</t>
  </si>
  <si>
    <t>ADHFGORFF750</t>
  </si>
  <si>
    <t>HOLDFAST GORILLA PRO EXPANDING FOAM 750ML  20048</t>
  </si>
  <si>
    <t>ADHF20089</t>
  </si>
  <si>
    <t>HOLDFAST GORILLA PRO FOAM STARTER PACK     20089</t>
  </si>
  <si>
    <t>ADHF11967</t>
  </si>
  <si>
    <t>HOLDFAST GORILLA SEALANT FINISHING AND REMOVAL KIT 11967</t>
  </si>
  <si>
    <t>HOLDFAST GORILLA SILICONE REMOVER 100ML  19920</t>
  </si>
  <si>
    <t>ADHF19317</t>
  </si>
  <si>
    <t>HOLDFAST GORILLA WALLBOARD ADHESIVE SAUSAGE 600ML 19317</t>
  </si>
  <si>
    <t>ADBMACIEASF3004</t>
  </si>
  <si>
    <t>BREMICK EPOXY ACRYLIC STYRENE FREE 300ML CRTDG ACIEASF3004</t>
  </si>
  <si>
    <t>ADBMACIPCSE5852</t>
  </si>
  <si>
    <t>BREMICK PURE EPOXY 500 SEISMIC C2 585ML CRTDG ACIPCSE5852</t>
  </si>
  <si>
    <t>ADBMACIMIXR0104</t>
  </si>
  <si>
    <t>BREMICK STATIC MIXER SUIT ALL CARTRIDGE ACIMIXR0104</t>
  </si>
  <si>
    <t>CPCMAS4</t>
  </si>
  <si>
    <t>CEMIX AQUASTOP 4KG WATERPROOF MEMBRANE</t>
  </si>
  <si>
    <t>ADRD10122</t>
  </si>
  <si>
    <t>EEZEE WOOD W/BASED FILLER MAHOGANY 250ML  RE10122</t>
  </si>
  <si>
    <t>ADEG16521ASHP</t>
  </si>
  <si>
    <t>ENGLEFIELD ADHESIVE PACK 2 SIDED METALLIC 16521A-SHP</t>
  </si>
  <si>
    <t>ADEG16520A0</t>
  </si>
  <si>
    <t>ENGLEFIELD ADHESIVE PACK 2 SIDED WHITE 16520A-0</t>
  </si>
  <si>
    <t>ADEG16523ASHP</t>
  </si>
  <si>
    <t>ENGLEFIELD ADHESIVE PACK 3 SIDED METALLIC  16523A-SHP</t>
  </si>
  <si>
    <t>ADEG16522A0</t>
  </si>
  <si>
    <t>ENGLEFIELD ADHESIVE PACK 3 SIDED WHITE  16522A-0</t>
  </si>
  <si>
    <t>ADANYAA953A157</t>
  </si>
  <si>
    <t>EPIGLUE EPOXY GLUE   1.57KG PT     YAA953/A1.57KG</t>
  </si>
  <si>
    <t>ADANYAA953770GM</t>
  </si>
  <si>
    <t>EPIGLUE EPOXY GLUE   A770GM      YAA953/A770GM</t>
  </si>
  <si>
    <t>ADANYAA953175G</t>
  </si>
  <si>
    <t>EPIGLUE EPOXY GLUE  2TO1  A175GM      YAA953/A175GM</t>
  </si>
  <si>
    <t>ADCMUTM001</t>
  </si>
  <si>
    <t>GRIPSET BETTA UNDER TILE MEMBRANE 1LT GA-BETMB005</t>
  </si>
  <si>
    <t>HILTI FS FLEXIBLE FIRESTOP SEALANT GREY 580ML  CP606</t>
  </si>
  <si>
    <t>ADMAPRAT1020</t>
  </si>
  <si>
    <t>MASONS PEF BACKING ROD 10MM X 20M AIRTIGHT10X20</t>
  </si>
  <si>
    <t>ADMAPRAT1050</t>
  </si>
  <si>
    <t>MASONS PEF BACKING ROD 10MM X 50M AIRTIGHT10X50</t>
  </si>
  <si>
    <t>ADMAPRAT1320</t>
  </si>
  <si>
    <t>MASONS PEF BACKING ROD 13MM X 20M AIRTIGHT13X20</t>
  </si>
  <si>
    <t>ADMAPRAT1350</t>
  </si>
  <si>
    <t>MASONS PEF BACKING ROD 13MM X 50M AIRTIGHT13X50</t>
  </si>
  <si>
    <t>ADMAPRAT1520</t>
  </si>
  <si>
    <t>MASONS PEF BACKING ROD 15MM X 20M AIRTIGHT15X20</t>
  </si>
  <si>
    <t>ADMAPRAT1550</t>
  </si>
  <si>
    <t>MASONS PEF BACKING ROD 15MM X 50M AIRTIGHT15X50</t>
  </si>
  <si>
    <t>ADMAPRAT2020</t>
  </si>
  <si>
    <t>MASONS PEF BACKING ROD 20MM X 20M AIRTIGHT20X20</t>
  </si>
  <si>
    <t>ADMAPRAT2510</t>
  </si>
  <si>
    <t>MASONS PEF BACKING ROD 25MM X 10M AIRTIGHT25X10</t>
  </si>
  <si>
    <t>ADMAPRAT3010</t>
  </si>
  <si>
    <t>MASONS PEF BACKING ROD 30MM X 10M AIRTIGHT30X10</t>
  </si>
  <si>
    <t>ADMAPRAT505</t>
  </si>
  <si>
    <t>MASONS PEF BACKING ROD 50MM X 5M AIRTIGHT50X5</t>
  </si>
  <si>
    <t>ADMAPRAT820</t>
  </si>
  <si>
    <t>MASONS PEF BACKING ROD 8MM X 20M AIRTIGHT8X20</t>
  </si>
  <si>
    <t>ADMAPRAT850</t>
  </si>
  <si>
    <t>MASONS PEF BACKING ROD 8MM X 50M AIRTIGHT8X50</t>
  </si>
  <si>
    <t>ADMAPRAT620</t>
  </si>
  <si>
    <t>MASONS PEF ROD 6MM X 20M AIRTIGHT6X20</t>
  </si>
  <si>
    <t>NORSKI CHOPPED STRAND MAT 300GM 1MTR SQ PACK</t>
  </si>
  <si>
    <t>ADNS44375N</t>
  </si>
  <si>
    <t>NORSKI EPOXY FILLER MIXED BY  2:1 VOLUME NATURAL 375ML PACK</t>
  </si>
  <si>
    <t>ADNS40500</t>
  </si>
  <si>
    <t>NORSKI NO 5  EPOXY REPAIR KIT</t>
  </si>
  <si>
    <t>ADNS55100</t>
  </si>
  <si>
    <t>NORSKI POLYESTER RESIN 1LTR    55100</t>
  </si>
  <si>
    <t>ADRK10</t>
  </si>
  <si>
    <t>ROCKITE 10LB PACK R10</t>
  </si>
  <si>
    <t>GEST143348</t>
  </si>
  <si>
    <t>S/TAPE 48MMX25M ALL WEATHER TAPE 1433 048   906033</t>
  </si>
  <si>
    <t>GEST155248</t>
  </si>
  <si>
    <t>S/TAPE 48MMX55MM BRN PACK TAPE 1552 048   908895</t>
  </si>
  <si>
    <t>S/TAPE 50MMX2M ROOF &amp; GUTTER REPAIR TAPE 0315   905901</t>
  </si>
  <si>
    <t>PTFNN32BM1</t>
  </si>
  <si>
    <t>SMART HOME RANGE 32MM BI-METAL BLADE H32BM1</t>
  </si>
  <si>
    <t>PTFNN32CJ1</t>
  </si>
  <si>
    <t>SMART HOME RANGE 32MM COARSE SAW BLADE H32CJ1</t>
  </si>
  <si>
    <t>PTFNN32FT1</t>
  </si>
  <si>
    <t>SMART HOME RANGE 32MM FINE SAW BLADE H32FT1</t>
  </si>
  <si>
    <t>PTFNN63CJ1</t>
  </si>
  <si>
    <t>SMART HOME RANGE 63MM COARSE SAW BLADE H63CJ1</t>
  </si>
  <si>
    <t>GEWD404</t>
  </si>
  <si>
    <t>WD-40 4L SPRAY                WD61114</t>
  </si>
  <si>
    <t>ADWL250020</t>
  </si>
  <si>
    <t>WOODLOK 2500 CROSSLINK D3 ADHESIVE 20L WL2500 20</t>
  </si>
  <si>
    <t>ADSEADS35</t>
  </si>
  <si>
    <t>SELLEYS  ARALDITE SUPER STRENGTH 35ML 100026</t>
  </si>
  <si>
    <t>ADSEPF1K</t>
  </si>
  <si>
    <t>SELLEYS 1KG PERMAFILLA    PF 1K</t>
  </si>
  <si>
    <t>ADSES31</t>
  </si>
  <si>
    <t>SELLEYS 3 IN 1  WHITE 480G     S31</t>
  </si>
  <si>
    <t>ADSEWGSC310</t>
  </si>
  <si>
    <t>SELLEYS 310G GLASS SILICONE   CLEAR SEALER  GC310G</t>
  </si>
  <si>
    <t>ADSEBCS415</t>
  </si>
  <si>
    <t>SELLEYS 415G BRICK &amp; CONCRETE SEALANT BC 415G</t>
  </si>
  <si>
    <t>ADSEPF450</t>
  </si>
  <si>
    <t>SELLEYS 450GM PERMAFILLA   PF 450G</t>
  </si>
  <si>
    <t>ADSEAC260G</t>
  </si>
  <si>
    <t>SELLEYS ALL CLEAR 260GM       AC260G</t>
  </si>
  <si>
    <t>ADSEAF250G</t>
  </si>
  <si>
    <t>SELLEYS ALL FIX BIG JOBS 250G 100004</t>
  </si>
  <si>
    <t>DSSEAT15</t>
  </si>
  <si>
    <t>SELLEYS APPLIANCE TOUCHUP FIX 15ML 100086</t>
  </si>
  <si>
    <t>ADSEATMC1</t>
  </si>
  <si>
    <t>SELLEYS AQUADHERE EXTERIOR  1L  100016</t>
  </si>
  <si>
    <t>ADSEATMC250</t>
  </si>
  <si>
    <t>SELLEYS AQUADHERE EXTERIOR  250ML 100013</t>
  </si>
  <si>
    <t>ADSEATMC4</t>
  </si>
  <si>
    <t>SELLEYS AQUADHERE EXTERIOR  4L  100015</t>
  </si>
  <si>
    <t>ADSEATMC500</t>
  </si>
  <si>
    <t>SELLEYS AQUADHERE EXTERIOR  500ML  100014</t>
  </si>
  <si>
    <t>ADSEAQ100</t>
  </si>
  <si>
    <t>SELLEYS AQUADHERE INTERIOR 100ML 100005</t>
  </si>
  <si>
    <t>ADSEAQ1</t>
  </si>
  <si>
    <t>SELLEYS AQUADHERE INTERIOR 1L  100007</t>
  </si>
  <si>
    <t>ADSEAQ20</t>
  </si>
  <si>
    <t>SELLEYS AQUADHERE INTERIOR 20L   AI 20L</t>
  </si>
  <si>
    <t>ADSEAQ250</t>
  </si>
  <si>
    <t>SELLEYS AQUADHERE INTERIOR 250ML 100009</t>
  </si>
  <si>
    <t>ADSEAQ2</t>
  </si>
  <si>
    <t>SELLEYS AQUADHERE INTERIOR 2L 100090</t>
  </si>
  <si>
    <t>ADSEAQ4</t>
  </si>
  <si>
    <t>SELLEYS AQUADHERE INTERIOR 4L 100010</t>
  </si>
  <si>
    <t>ADSEAQ500</t>
  </si>
  <si>
    <t>SELLEYS AQUADHERE INTERIOR 500ML 100008</t>
  </si>
  <si>
    <t>ADSEAH24</t>
  </si>
  <si>
    <t>SELLEYS ARALDITE 90 SECOND QUICKSET 24ML 100024</t>
  </si>
  <si>
    <t>ADSEADS200</t>
  </si>
  <si>
    <t>SELLEYS ARALDITE SUPER STRENGTH 200ML 100025</t>
  </si>
  <si>
    <t>ADSEADS24</t>
  </si>
  <si>
    <t>SELLEYS ARALDITE SUPER STRENGTH 24ML 100027</t>
  </si>
  <si>
    <t>ADSEAD58</t>
  </si>
  <si>
    <t>SELLEYS ARALDITE ULTRA CLEAR   8ML 100021</t>
  </si>
  <si>
    <t>ADSEAD524</t>
  </si>
  <si>
    <t>SELLEYS ARALDITE ULTRA CLEAR 24ML 100022</t>
  </si>
  <si>
    <t>ADSECRG100</t>
  </si>
  <si>
    <t>SELLEYS CRAFT GLUE 100ML     100087</t>
  </si>
  <si>
    <t>DSSEEG150</t>
  </si>
  <si>
    <t>SELLEYS EZY GLIDE 150G        EG 150G</t>
  </si>
  <si>
    <t>DSSEFPC850G</t>
  </si>
  <si>
    <t>SELLEYS FIREPROOF CEMENT 700G FC 850G</t>
  </si>
  <si>
    <t>ADSEWGS75</t>
  </si>
  <si>
    <t>SELLEYS GLASS CLEAR SILICONE  SEALER 75G GC75G</t>
  </si>
  <si>
    <t>ADSEKIAQ110</t>
  </si>
  <si>
    <t>SELLEYS KNEAD IT AQUA 110G  100058</t>
  </si>
  <si>
    <t>ADSEKI110</t>
  </si>
  <si>
    <t>SELLEYS KNEAD IT MULTI 110G  100057</t>
  </si>
  <si>
    <t>ADSEKIST110</t>
  </si>
  <si>
    <t>SELLEYS KNEAD IT STEEL 110G  100059</t>
  </si>
  <si>
    <t>ADSEKG50</t>
  </si>
  <si>
    <t>SELLEYS KWIK GRIP 50ML 100039</t>
  </si>
  <si>
    <t>ADSEKGAWC500</t>
  </si>
  <si>
    <t>SELLEYS KWIK GRIP ADVANCED WATER BASED 500ML 100047</t>
  </si>
  <si>
    <t>ADSELN100</t>
  </si>
  <si>
    <t>SELLEYS LIQUID NAILS 100G     LN 100G</t>
  </si>
  <si>
    <t>ADSELNDS700</t>
  </si>
  <si>
    <t>SELLEYS LIQUID NAILS DIRECT   STICK SAUSAGE 700G</t>
  </si>
  <si>
    <t>ADSELNDS12</t>
  </si>
  <si>
    <t>SELLEYS LIQUID NAILS DIRECT STICK LO FOAMING 12KG</t>
  </si>
  <si>
    <t>ADSELNDS14K</t>
  </si>
  <si>
    <t>SELLEYS LIQUID NAILS DIRECT STICK TIMBER FLOOR 14KG</t>
  </si>
  <si>
    <t>ADSELNFG95</t>
  </si>
  <si>
    <t>SELLEYS LIQUID NAILS FAST 95G LNF 95G</t>
  </si>
  <si>
    <t>SELLEYS LIQUID NAILS VALUE PK 6X375ML</t>
  </si>
  <si>
    <t>ADSELNDS36</t>
  </si>
  <si>
    <t>SELLEYS LIQUID NAILS VBS VAPOUR BARRIER  3.6LTR</t>
  </si>
  <si>
    <t>ADSENMGCC450C</t>
  </si>
  <si>
    <t>SELLEYS NO MORE GAPS COLOURED CAULK 450G CREAM   NMGCRE 450G</t>
  </si>
  <si>
    <t>DSSENMGMB440</t>
  </si>
  <si>
    <t>SELLEYS NO MORE GAPS MORTAR   REPAIR BEIGE 440G</t>
  </si>
  <si>
    <t>DSSENMGMW440</t>
  </si>
  <si>
    <t>SELLEYS NO MORE GAPS MORTAR   REPAIR OFF WHITE 440G</t>
  </si>
  <si>
    <t>DSSENMGMS440</t>
  </si>
  <si>
    <t>SELLEYS NO MORE GAPS MORTAR   REPAIR S/STONE 440G</t>
  </si>
  <si>
    <t>DSSENMGMT440</t>
  </si>
  <si>
    <t>SELLEYS NO MORE GAPS MORTAR   REPAIR T/COTTA 440G</t>
  </si>
  <si>
    <t>DSSENMGMC440</t>
  </si>
  <si>
    <t>SELLEYS NO MORE GAPS MORTAR REPAIR CHARCOAL 440G</t>
  </si>
  <si>
    <t>ADSENMGSE380</t>
  </si>
  <si>
    <t>SELLEYS NO MORE GAPS SQUEEZE  EZY 380G</t>
  </si>
  <si>
    <t>ADSEQFBO5M</t>
  </si>
  <si>
    <t>SELLEYS QUICK FIX SUPA BRUSH ON 5ML  100053</t>
  </si>
  <si>
    <t>SELLEYS QUICK FIX SUPA CONTROL BOTTLE 3G 100849</t>
  </si>
  <si>
    <t>ADSERGS75</t>
  </si>
  <si>
    <t>SELLEYS ROOF &amp; GUTTER   75G</t>
  </si>
  <si>
    <t>ADSERGS310BK</t>
  </si>
  <si>
    <t>SELLEYS ROOF &amp; GUTTER SILICONE SEALANT 310G BLACK</t>
  </si>
  <si>
    <t>ADSERGS310GR</t>
  </si>
  <si>
    <t>SELLEYS ROOF &amp; GUTTER SILICONE SEALANT 310G GREY</t>
  </si>
  <si>
    <t>ADSERGS310</t>
  </si>
  <si>
    <t>SELLEYS ROOF &amp; GUTTER SILICONE SEALANT TRANSLUCENT 310G</t>
  </si>
  <si>
    <t>ADSESR375</t>
  </si>
  <si>
    <t>SELLEYS SILICONE REMOVER 375G BROWN GEL     SR 375G</t>
  </si>
  <si>
    <t>ADSESR260</t>
  </si>
  <si>
    <t>SELLEYS SPAKFILLA RAPID 260G (600ML)  SR260</t>
  </si>
  <si>
    <t>ADSESB10012</t>
  </si>
  <si>
    <t>SELLEYS STIK BACK 100ML       SB100M  (UNBLISTERED)</t>
  </si>
  <si>
    <t>ADSEWAI300</t>
  </si>
  <si>
    <t>SELLEYS WET AREA IVORY SILICONE SEALANT 300G</t>
  </si>
  <si>
    <t>ADSEWASS300G</t>
  </si>
  <si>
    <t>SELLEYS WET AREA SPEED SEAL 300G  WAS 300G</t>
  </si>
  <si>
    <t>ADSEWASC</t>
  </si>
  <si>
    <t>SELLEYS WET AREA SPEED SEAL CLEAR 300G    WASC 300G</t>
  </si>
  <si>
    <t>ADSEBKS75</t>
  </si>
  <si>
    <t>SELLEYS WET AREA WHITE SEALANT 75G  WAW 75G</t>
  </si>
  <si>
    <t>ADSEWS75</t>
  </si>
  <si>
    <t>SELLEYS WINDSCREEN SEALANT 75G    AF07</t>
  </si>
  <si>
    <t>ADSEWSP450</t>
  </si>
  <si>
    <t>SELLEYS WOOD SASH PUTTY 450G    SP 450G</t>
  </si>
  <si>
    <t>ADSKFRG375</t>
  </si>
  <si>
    <t>SIKA FIRERATE GREY 375ML  446244</t>
  </si>
  <si>
    <t>ADSKFRW375</t>
  </si>
  <si>
    <t>SIKA FIRERATE WHITE 375ML  446245</t>
  </si>
  <si>
    <t>ADSKNZ00180</t>
  </si>
  <si>
    <t>SIKA REMOVER 208 1L  518709</t>
  </si>
  <si>
    <t>ADFOSF90407</t>
  </si>
  <si>
    <t>SIKAFLEX 11FC 310ML BLACK 520310</t>
  </si>
  <si>
    <t>ADFOSF90408</t>
  </si>
  <si>
    <t>SIKAFLEX 11FC 310ML GREY 519857</t>
  </si>
  <si>
    <t>ADFOSF90410</t>
  </si>
  <si>
    <t>SIKAFLEX 11FC 310ML WHITE 519879</t>
  </si>
  <si>
    <t>SIKAFLEX MS GREY   300ML 447530</t>
  </si>
  <si>
    <t>ADSK422907</t>
  </si>
  <si>
    <t>SIKAFLEX PRO-3 600ML CONCRETE GREY 422907</t>
  </si>
  <si>
    <t>SIKASIL C WHITE 375ML 447532</t>
  </si>
  <si>
    <t>HIAJ804100F</t>
  </si>
  <si>
    <t>HINGE 100 X 100 L/PIN BROAD BUTT BRONZE P/ EA</t>
  </si>
  <si>
    <t>HIAJ1840100FR</t>
  </si>
  <si>
    <t>HINGE 100 X 75 SML RADIUS L/PIN BRONZE (1840) P/EA</t>
  </si>
  <si>
    <t>HIAJ200050F</t>
  </si>
  <si>
    <t>HINGE 50MM F/PIN SEMI CONCEALED BRONZE P/ EA</t>
  </si>
  <si>
    <t>HIAJ184075F</t>
  </si>
  <si>
    <t>HINGE 75 X 50 L/PIN BUTT BRONZE (1840) P/EA</t>
  </si>
  <si>
    <t>HIMSLH90SRJ</t>
  </si>
  <si>
    <t>HINGE 90 X 60MM SML RADIUS L/PIN S/S P/EA</t>
  </si>
  <si>
    <t>HICDGTFB</t>
  </si>
  <si>
    <t>HINGE CAFE DOOR GRAVITY FB</t>
  </si>
  <si>
    <t>HIPINA321218BR</t>
  </si>
  <si>
    <t>NUAN CONT PIANO HINGE BR 32MM X 1MM X 2MM X 1.8M</t>
  </si>
  <si>
    <t>HIWB5903SS</t>
  </si>
  <si>
    <t>WB 100 X 75 FIXED PIN HINGE STAINLESS STEEL  5903-SS</t>
  </si>
  <si>
    <t>WB HINGE SS LOOSEPIN RADIUS 89X60X2MM MATT BLACK   5904-BLK</t>
  </si>
  <si>
    <t>HIXCPPBH382</t>
  </si>
  <si>
    <t>XCEL PRO-PAK BOMBER HINGE 100MM NP  PREP382</t>
  </si>
  <si>
    <t>HIZNWBJ0000</t>
  </si>
  <si>
    <t>ZENITH GRAVITY HINGE BRASS    CARD 2 WBJ0000</t>
  </si>
  <si>
    <t>GE30S09616</t>
  </si>
  <si>
    <t>30 SECONDS 1L CALCIUM RUST &amp;  LIME REMOVER 09616</t>
  </si>
  <si>
    <t>BHMGTW618</t>
  </si>
  <si>
    <t>6.35MM GLASSTRACK SET WHITE 1.8M     63033261</t>
  </si>
  <si>
    <t>BHMGTW612</t>
  </si>
  <si>
    <t>6.3MM GLASSTRACK SET WHITE 1.2M     63031261</t>
  </si>
  <si>
    <t>GEMH60Z</t>
  </si>
  <si>
    <t>60MM Z/P SCREW M HOOKS PER EACH     MHOOK60</t>
  </si>
  <si>
    <t>76MM ADHESIVE S/STEEL LETTER A    371-A-SS</t>
  </si>
  <si>
    <t>76MM ADHESIVE S/STEEL LETTER B   5371-B-SS</t>
  </si>
  <si>
    <t>76MM ADHESIVE S/STEEL LETTER C   5371-C-SS</t>
  </si>
  <si>
    <t>76MM ADHESIVE S/STEEL LETTER D   5371-D-SS</t>
  </si>
  <si>
    <t>76MM ADHESIVE S/STEEL LETTER FORWARD SLASH   5371-/-SS</t>
  </si>
  <si>
    <t>76MM ADHESIVE S/STEEL NUMERAL NO.0   5367-0-SS</t>
  </si>
  <si>
    <t>76MM ADHESIVE S/STEEL NUMERAL NO.1   5367-1-SS</t>
  </si>
  <si>
    <t>76MM ADHESIVE S/STEEL NUMERAL NO.2   5367-2-SS</t>
  </si>
  <si>
    <t>76MM ADHESIVE S/STEEL NUMERAL NO.3   5367-3-SS</t>
  </si>
  <si>
    <t>76MM ADHESIVE S/STEEL NUMERAL NO.4   5367-4-SS</t>
  </si>
  <si>
    <t>76MM ADHESIVE S/STEEL NUMERAL NO.5   5367-5-SS</t>
  </si>
  <si>
    <t>76MM ADHESIVE S/STEEL NUMERAL NO.6   5367-6-SS</t>
  </si>
  <si>
    <t>76MM ADHESIVE S/STEEL NUMERAL NO.7   5367-7-SS</t>
  </si>
  <si>
    <t>76MM ADHESIVE S/STEEL NUMERAL NO.8   5367-8-SS</t>
  </si>
  <si>
    <t>76MM ADHESIVE S/STEEL NUMERAL NO.9   5367-9-SS</t>
  </si>
  <si>
    <t>GEPH320</t>
  </si>
  <si>
    <t>AHM DOUBLE B/P PICTURE HOOKS PER EACH   HP320</t>
  </si>
  <si>
    <t>GETFS2020</t>
  </si>
  <si>
    <t>BITUFOAM 20MM X 20MM 2M PACK</t>
  </si>
  <si>
    <t>GETEBF382</t>
  </si>
  <si>
    <t>BITUFOAM 38MM X 38MM 2M PACK</t>
  </si>
  <si>
    <t>BHBNT1130BDASE</t>
  </si>
  <si>
    <t>BRITON 1130 CLOSER REGULAR STRENGTH DELAYED ACTION</t>
  </si>
  <si>
    <t>BHHADOORMAG</t>
  </si>
  <si>
    <t>CONCEALED DOOR MAGNET 22MM X 8MM - PAIR     DOORMAG</t>
  </si>
  <si>
    <t>LLSS17CHNZCKR02</t>
  </si>
  <si>
    <t>CONSTRUCTION KEY  R02  *HNZ*  WEST &amp; NORTH AUCKLAND</t>
  </si>
  <si>
    <t>LLCPTLFFB</t>
  </si>
  <si>
    <t>COOK PRODUCTION TULIP LATCH  FURNITURE FB T11FFB</t>
  </si>
  <si>
    <t>LLCPTLST11SFB</t>
  </si>
  <si>
    <t>COOK PRODUCTION TULIP LATCHSET COMPLETE T11SFB</t>
  </si>
  <si>
    <t>LLCL100B3008</t>
  </si>
  <si>
    <t>CS LAVLCK LVR/LVR RH   E/FREE SCP   CL100B3008</t>
  </si>
  <si>
    <t>LLCL332ACHR</t>
  </si>
  <si>
    <t>CS PASSAGE SLD N/LCH CHROME   CL332A1007</t>
  </si>
  <si>
    <t>LLCL332APB</t>
  </si>
  <si>
    <t>CS PASSAGE SLD N/LCH PB       CL332A1001</t>
  </si>
  <si>
    <t>LLCL333ACHR</t>
  </si>
  <si>
    <t>CS PRIVACY SLD LATCH CHROME   CL333A1007</t>
  </si>
  <si>
    <t>LLCL333APB</t>
  </si>
  <si>
    <t>CS PRIVACY SLD LATCH PB       CL333A1001</t>
  </si>
  <si>
    <t>LLCL100A1004</t>
  </si>
  <si>
    <t>CS SECLCK FLUSH/TURNS KEY/KEY SCP CL100A1004</t>
  </si>
  <si>
    <t>LLCL100A1006</t>
  </si>
  <si>
    <t>CS SLIDING DOOR MORTICE LOCK SGLE CYL COMPLETE CL100A100</t>
  </si>
  <si>
    <t>CYLINDRICAL EXT LATCH 127MM SATIN STAINLESS  EC127.SS</t>
  </si>
  <si>
    <t>COSUDW131CO12SC</t>
  </si>
  <si>
    <t>D&amp;W DUST SOCKET CONCRETE 12MM SCP 131C-CP12</t>
  </si>
  <si>
    <t>COBODW1240150PB</t>
  </si>
  <si>
    <t>D&amp;W FLUSH BOLT 150MM PB TIMB  1240-150PB</t>
  </si>
  <si>
    <t>COBODW1240150SC</t>
  </si>
  <si>
    <t>D&amp;W FLUSH BOLT 150MM SCP TIMB 1240-150SCP</t>
  </si>
  <si>
    <t>COBODW1240200CP</t>
  </si>
  <si>
    <t>D&amp;W FLUSH BOLT 200MM CP TIMB  1240-200CP</t>
  </si>
  <si>
    <t>COBODW1240200SC</t>
  </si>
  <si>
    <t>D&amp;W FLUSH BOLT 200MM SCP TIMB 1240-200SCP</t>
  </si>
  <si>
    <t>COBODW1246SC</t>
  </si>
  <si>
    <t>D&amp;W FLUSH BOLTS METAL SCP     1246SCP</t>
  </si>
  <si>
    <t>COSUDW105SC</t>
  </si>
  <si>
    <t>D&amp;W FLUSH RING SCP 50X38MM    105SCP</t>
  </si>
  <si>
    <t>COHHDW1427200SC</t>
  </si>
  <si>
    <t>D&amp;W GRIP HANDLE SCP 200MM     1427-200SCP</t>
  </si>
  <si>
    <t>COHHDW1426150SC</t>
  </si>
  <si>
    <t>D&amp;W PULL HANDLE SCP 150MM     1426-150SCP</t>
  </si>
  <si>
    <t>COSUDW1087SC</t>
  </si>
  <si>
    <t>D&amp;W ROUND DOOR STOP 1PC FLOOR MOUNT SCP 1087SCP</t>
  </si>
  <si>
    <t>BHDW4106PB</t>
  </si>
  <si>
    <t>D&amp;W SPRING CATCH PB      4106PB</t>
  </si>
  <si>
    <t>LLWBDT1184BN</t>
  </si>
  <si>
    <t>DBL TURN LOCK KIT FOR PULL HANDLES SQUARE 60MM BN - TIM DOOR</t>
  </si>
  <si>
    <t>GEROTWTGF500</t>
  </si>
  <si>
    <t>DONAGHYS ROOFING TWINE WHITE 500M  LAS0022</t>
  </si>
  <si>
    <t>COCLDOTS7300VSL</t>
  </si>
  <si>
    <t>DORMA DOOR CLOSER SILVER       TS7300V SLV</t>
  </si>
  <si>
    <t>GETEFS2020</t>
  </si>
  <si>
    <t>ECOFOAM 20MM X 20MM 2M PACK</t>
  </si>
  <si>
    <t>LLEZ100BAALPB</t>
  </si>
  <si>
    <t>EZSET BALA ENTRANCE LOCKSET PB EZ100BAALPB</t>
  </si>
  <si>
    <t>GEFY1248</t>
  </si>
  <si>
    <t>FASTY 2.5M TIE STRAP RED      FY124-8</t>
  </si>
  <si>
    <t>GEFPB21512850</t>
  </si>
  <si>
    <t>FIREPRO B215 FIRESEAL STRIP 600 X 128 X 50MM</t>
  </si>
  <si>
    <t>GEFPB21512875</t>
  </si>
  <si>
    <t>FIREPRO B215 FIRESEAL STRIP 600 X 128 X 75MM</t>
  </si>
  <si>
    <t>LLLEFLAFFBBL</t>
  </si>
  <si>
    <t>FORTUNE LATCH FURN FB  LFLAFBA  VISPACK</t>
  </si>
  <si>
    <t>LLLEFLOFCP</t>
  </si>
  <si>
    <t>FORTUNE LOCK FURNITURE CP    STD PACK LFLOFC</t>
  </si>
  <si>
    <t>FORTUNE LOCK FURNITURE CP   LFLOFBC VISPACK</t>
  </si>
  <si>
    <t>LLLEFLOFFBBL</t>
  </si>
  <si>
    <t>FORTUNE LOCK FURNITURE FB    LFLOFBA VISPACK</t>
  </si>
  <si>
    <t>LLLELFLOFCP</t>
  </si>
  <si>
    <t>FORTUNE LOCK FURNITURE PLAIN PLATE CP</t>
  </si>
  <si>
    <t>FORTUNE LOCK FURNITURE SCP  LFLOFBS VISPACK</t>
  </si>
  <si>
    <t>LLGBDS6204SC</t>
  </si>
  <si>
    <t>GAINSBOROUGH DOOR STOP 100MM SCP  6204SC</t>
  </si>
  <si>
    <t>LLGBKT800REB</t>
  </si>
  <si>
    <t>GAINSBOROUGH REBATE KIT PB KT800REBPB</t>
  </si>
  <si>
    <t>LLGB392SC</t>
  </si>
  <si>
    <t>GAINSBOROUGH RECTANGULAR SC FLUSH PULL  392SCC PAIR BLISTER</t>
  </si>
  <si>
    <t>LLGBRC6230SC</t>
  </si>
  <si>
    <t>GAINSBOROUGH ROLLER CATCH 6230SCC</t>
  </si>
  <si>
    <t>LLGBSC395SCC</t>
  </si>
  <si>
    <t>GAINSBOROUGH SLIDING CAVITY DOOR LOCK PRIVACY SCP 395SCS BOX</t>
  </si>
  <si>
    <t>LLGH481SCS</t>
  </si>
  <si>
    <t>GAINSBOROUGH TUBULAR LATCH DUAL SPRUNG 70MM SC  481SCS</t>
  </si>
  <si>
    <t>BHGAGL170R</t>
  </si>
  <si>
    <t>GARTNER GATE LATCH ROUND POLE MOUNT GL-170R</t>
  </si>
  <si>
    <t>BHGAGL170G</t>
  </si>
  <si>
    <t>GARTNER GL-170 UNIVERSAL D GATE LATCH</t>
  </si>
  <si>
    <t>GEMNGXSAN</t>
  </si>
  <si>
    <t>GERM X HAND SANITIZER 236ML 22.4811</t>
  </si>
  <si>
    <t>GEFTR158HPWH</t>
  </si>
  <si>
    <t>HANDY PACK 15.8MM ROUND FURNITURE TIPS WHITE 4 PACK</t>
  </si>
  <si>
    <t>BHGEHS200</t>
  </si>
  <si>
    <t>HASP &amp; STAPLE HEAVY 200MM B10      HS200</t>
  </si>
  <si>
    <t>BHHE164165</t>
  </si>
  <si>
    <t>HENDERSON 164/165 SPRINT PELMET 1.854M H40P/1854P</t>
  </si>
  <si>
    <t>LLOHNZMC570R</t>
  </si>
  <si>
    <t>HNZ MC570 OVAL CYLINDER  HNZMC570R *EMS*</t>
  </si>
  <si>
    <t>LLOHNZMC570R01</t>
  </si>
  <si>
    <t>HNZ MC570 OVAL CYLINDER R01 NORTHLAND</t>
  </si>
  <si>
    <t>LLOHNZMC570R02</t>
  </si>
  <si>
    <t>HNZ MC570 OVAL CYLINDER R02 WST &amp; NTH AUCKLAND</t>
  </si>
  <si>
    <t>LLOHNZMC570R03</t>
  </si>
  <si>
    <t>HNZ MC570 OVAL CYLINDER R03 CENTRAL AUCKLAND</t>
  </si>
  <si>
    <t>LLOHNZMC570R04</t>
  </si>
  <si>
    <t>HNZ MC570 OVAL CYLINDER R04 SOUTH AUCKLAND 1</t>
  </si>
  <si>
    <t>LLOHNZMC570R05</t>
  </si>
  <si>
    <t>HNZ MC570 OVAL CYLINDER R05 SOUTH AUCKLAND 2</t>
  </si>
  <si>
    <t>LLOHNZMC570R06</t>
  </si>
  <si>
    <t>HNZ MC570 OVAL CYLINDER R06 EAST AUCKLAND</t>
  </si>
  <si>
    <t>LLOHNZMC570R07</t>
  </si>
  <si>
    <t>HNZ MC570 OVAL CYLINDER R07 BAY OF PLENTY</t>
  </si>
  <si>
    <t>LLOHNZMC570R08</t>
  </si>
  <si>
    <t>HNZ MC570 OVAL CYLINDER R08 WAIKATO/COROMAN/KING COUNTRY</t>
  </si>
  <si>
    <t>LLOHNZMC570R09</t>
  </si>
  <si>
    <t>HNZ MC570 OVAL CYLINDER R09 EAST CAPE/HAWKES BAY</t>
  </si>
  <si>
    <t>LLOHNZMC570R10</t>
  </si>
  <si>
    <t>HNZ MC570 OVAL CYLINDER R10 MANAWATU/TARANAKI/WAIRARAPA</t>
  </si>
  <si>
    <t>LLOHNZMC570R11</t>
  </si>
  <si>
    <t>HNZ MC570 OVAL CYLINDER R11 WELLINGTON/HUTT VALLEY</t>
  </si>
  <si>
    <t>LLOHNZMC570R12</t>
  </si>
  <si>
    <t>HNZ MC570 OVAL CYLINDER R12 CHRISTCHURCH/NELSON/MARLBOROUGH</t>
  </si>
  <si>
    <t>LLOHNZMC570R13</t>
  </si>
  <si>
    <t>HNZ MC570 OVAL CYLINDER R13 SOUTHERN</t>
  </si>
  <si>
    <t>LLVR50302BR08</t>
  </si>
  <si>
    <t>HNZ OPT 30/2P L 34/34CT VERONA LOCKSET R08 WAIK/CORO/K CTRY</t>
  </si>
  <si>
    <t>BHHFDSBRNBR</t>
  </si>
  <si>
    <t>HOLDFAST SPRING DOOR STOP BROWN/BRASS 00303</t>
  </si>
  <si>
    <t>BHHFDSBRNZP</t>
  </si>
  <si>
    <t>HOLDFAST SPRING DOOR STOP BROWN/ZINC   00304</t>
  </si>
  <si>
    <t>BHHFDSBR</t>
  </si>
  <si>
    <t>HOLDFAST SPRING DOOR STOP WHITE/BRASS 00302</t>
  </si>
  <si>
    <t>GEWB5013SLASCP</t>
  </si>
  <si>
    <t>HOUSE LETTER / FOWARD SLASH 50MM SATIN CHROME   5013-/-SC</t>
  </si>
  <si>
    <t>GEWB5013ASCP</t>
  </si>
  <si>
    <t>HOUSE LETTER A 50MM SATIN CHROME   5013-A-SC</t>
  </si>
  <si>
    <t>LLRUE37BKSCP</t>
  </si>
  <si>
    <t>HOUSTON LEVER BATHROOM SET    SCP E37BK.SCP</t>
  </si>
  <si>
    <t>LLRUE37DTSCP</t>
  </si>
  <si>
    <t>HOUSTON LEVER DUMMY TRIM      SCP E37DT.SCP</t>
  </si>
  <si>
    <t>LLRUE37ETSCP</t>
  </si>
  <si>
    <t>HOUSTON LEVER ENTRANCE SET SCP   E37ET.SCP</t>
  </si>
  <si>
    <t>LLRUE37PSSCP</t>
  </si>
  <si>
    <t>HOUSTON LEVER PASSAGE SET SCP   E37PS.SCP</t>
  </si>
  <si>
    <t>INTERLOCK ALUMINIUM FRICTION  WINDOW STAY P1530B BLACK 500A</t>
  </si>
  <si>
    <t>BHILP1553B</t>
  </si>
  <si>
    <t>INTERLOCK ALUMINIUM FRICTION  WINDOW STAY P1553B BLACK 420HD</t>
  </si>
  <si>
    <t>LLILP33034</t>
  </si>
  <si>
    <t>INTERLOCK EURO CYLINDER AND TURNKNOB  SC  P33034</t>
  </si>
  <si>
    <t>BHJA180BP</t>
  </si>
  <si>
    <t>JAECO CASEMENT STAY  BRASS    180BP</t>
  </si>
  <si>
    <t>BHJA180CP</t>
  </si>
  <si>
    <t>JAECO CASEMENT STAY  CHROME   180CP</t>
  </si>
  <si>
    <t>BHJA180FBHNZ</t>
  </si>
  <si>
    <t>JAECO CASEMENT STAY BRONZE 180FB POLY BAG *HNZ*</t>
  </si>
  <si>
    <t>BHJA180CPHNZ</t>
  </si>
  <si>
    <t>JAECO CASEMENT STAY CHROME 180CP POLY BAG *HNZ*</t>
  </si>
  <si>
    <t>BHJA127BP</t>
  </si>
  <si>
    <t>JAECO CRESCENT FASTENER BRASS 127BP</t>
  </si>
  <si>
    <t>BHJA127FB</t>
  </si>
  <si>
    <t>JAECO CRESCENT FASTENER BRONZE 127FB</t>
  </si>
  <si>
    <t>BHJA127CP</t>
  </si>
  <si>
    <t>JAECO CRESCENT FASTENER CHROME 127CP</t>
  </si>
  <si>
    <t>BHJA92BP</t>
  </si>
  <si>
    <t>JAECO DOOR STOP  BRASS  92BP</t>
  </si>
  <si>
    <t>BHJA92CP</t>
  </si>
  <si>
    <t>JAECO DOOR STOP  CHROME   92CP</t>
  </si>
  <si>
    <t>BHJA92SCP</t>
  </si>
  <si>
    <t>JAECO DOOR STOP  SATIN CHROME 92SCP</t>
  </si>
  <si>
    <t>BHJA130BP</t>
  </si>
  <si>
    <t>JAECO FANLIGHT STAY  BRASS    130BP</t>
  </si>
  <si>
    <t>BHJA130FB</t>
  </si>
  <si>
    <t>JAECO FANLIGHT STAY  BRONZE   130FB</t>
  </si>
  <si>
    <t>BHJA291CP</t>
  </si>
  <si>
    <t>JAECO HAT &amp; COAT HOOK CHROME 291CP</t>
  </si>
  <si>
    <t>BHJA291FB</t>
  </si>
  <si>
    <t>JAECO HAT &amp; COAT HOOK F/BRONZE 291FB</t>
  </si>
  <si>
    <t>BHJA150BP</t>
  </si>
  <si>
    <t>JAECO QUADRANT STAY BRASS   150BP</t>
  </si>
  <si>
    <t>BHJA150CP</t>
  </si>
  <si>
    <t>JAECO QUADRANT STAY CHROME   150CP</t>
  </si>
  <si>
    <t>BHJA150CPHNZ</t>
  </si>
  <si>
    <t>JAECO QUADRANT STAY CHROME 150CP POLY BAG *HNZ*</t>
  </si>
  <si>
    <t>BHJA150FBHNZ</t>
  </si>
  <si>
    <t>JAECO QUADRANT STAY F/BRONZE 150FB POLY BAG *HNZ*</t>
  </si>
  <si>
    <t>BHJA124BP</t>
  </si>
  <si>
    <t>JAECO SPUR FASTENER BRASS   124BP</t>
  </si>
  <si>
    <t>BHJA124FB</t>
  </si>
  <si>
    <t>JAECO SPUR FASTENER BRONZE   124FB</t>
  </si>
  <si>
    <t>BHJA124CP</t>
  </si>
  <si>
    <t>JAECO SPUR FASTENER CHROME   124CP</t>
  </si>
  <si>
    <t>JAECO TEA TOWEL RAIL 230MM CP  101230CP</t>
  </si>
  <si>
    <t>JAECO TEA TOWEL RAIL 305MM CP  101305CP</t>
  </si>
  <si>
    <t>JAECO TEA TOWEL RAIL 406MM  CP 101406CP</t>
  </si>
  <si>
    <t>BHJA101457CP</t>
  </si>
  <si>
    <t>JAECO TEA TOWEL RAIL 457MM  CP 101457CP</t>
  </si>
  <si>
    <t>BHJA101530CP</t>
  </si>
  <si>
    <t>JAECO TEA TOWEL RAIL 530MM  CP 101530CP</t>
  </si>
  <si>
    <t>BHJA101610CP</t>
  </si>
  <si>
    <t>JAECO TEA TOWEL RAIL 610MM  CP 101610CP</t>
  </si>
  <si>
    <t>BHJA101760CP</t>
  </si>
  <si>
    <t>JAECO TEA TOWEL RAIL 760MM  CP 101760CP</t>
  </si>
  <si>
    <t>BHJA121BP</t>
  </si>
  <si>
    <t>JAECO WEDGE FASTENER BRASS   121BP</t>
  </si>
  <si>
    <t>BHJA121FB</t>
  </si>
  <si>
    <t>JAECO WEDGE FASTENER BRONZE   121FB</t>
  </si>
  <si>
    <t>BHJA121FBHNZ</t>
  </si>
  <si>
    <t>JAECO WEDGE FASTENER BRONZE 121FB POLY BAG *HNZ*</t>
  </si>
  <si>
    <t>BHJA121CP</t>
  </si>
  <si>
    <t>JAECO WEDGE FASTENER CHROME   121CP</t>
  </si>
  <si>
    <t>BHJA121CPHNZ</t>
  </si>
  <si>
    <t>JAECO WEDGE FASTENER CHROME 121CP POLY BAG *HNZ*</t>
  </si>
  <si>
    <t>BHJA150WNBFBHNZ</t>
  </si>
  <si>
    <t>JAECO WING NUTS &amp; BASE BRONZE 150WNBFB POLY BAG *HNZ*</t>
  </si>
  <si>
    <t>BHJA150WNBCP</t>
  </si>
  <si>
    <t>JAECO WING NUTS &amp; BASE CHROME 150WNBCP</t>
  </si>
  <si>
    <t>BHJA150WNBCPHNZ</t>
  </si>
  <si>
    <t>JAECO WING NUTS &amp; BASE CHROME 150WNBCP POLY BAG *HNZ*</t>
  </si>
  <si>
    <t>JAECO WINGNUT ONLY FOR 150 QUAD STAY 150WNCP</t>
  </si>
  <si>
    <t>BHJA150WNCPHNZ</t>
  </si>
  <si>
    <t>JAECO WINGNUT ONLY FOR 150 QUAD STAY 150WNCP POLY BAG *HNZ*</t>
  </si>
  <si>
    <t>JAECO WINGNUT ONLY FOR 150 QUAD STAY 150WNFB</t>
  </si>
  <si>
    <t>BHJA150WNFBHNZ</t>
  </si>
  <si>
    <t>JAECO WINGNUT ONLY FOR 150 QUAD STAY 150WNFB POLY BAG *HNZ*</t>
  </si>
  <si>
    <t>GEKPKAP02</t>
  </si>
  <si>
    <t>KIMBERLEY  ACCESS FRAME 200 X 200 KAP02</t>
  </si>
  <si>
    <t>GEKPKAP01</t>
  </si>
  <si>
    <t>KIMBERLEY  ACCESS FRAME 290 X 290 KAP01</t>
  </si>
  <si>
    <t>GEKPKAP03</t>
  </si>
  <si>
    <t>KIMBERLEY  ACCESS FRAME 345 X 345 KAP03</t>
  </si>
  <si>
    <t>BHLLCBS</t>
  </si>
  <si>
    <t>L/LOK CLOSET TUBE SOCKETS</t>
  </si>
  <si>
    <t>LLLCC25084</t>
  </si>
  <si>
    <t>LCN DOOR CLOSER 1461 HO DESIGNER ADJ STRENGTH ALUM LCC25084</t>
  </si>
  <si>
    <t>LLLCC25083</t>
  </si>
  <si>
    <t>LCN DOOR CLOSER 1461 REG DESIGNER ADJ STRENGTH ALUM LCC25083</t>
  </si>
  <si>
    <t>LLLCC25189</t>
  </si>
  <si>
    <t>LCN DOOR CLOSER 4031 REGULAR ARM ALUM  LCC25189</t>
  </si>
  <si>
    <t>BHDADSFMSC</t>
  </si>
  <si>
    <t>LEGGE 12802 FLOOR MOUNTED DOOR STOP 32MM DIA SSS DAX12802SSS</t>
  </si>
  <si>
    <t>LLLDAX1351S</t>
  </si>
  <si>
    <t>LEGGE 1351 PULL HANDLE ON 38MM ROSE 200X16   DAX1351SS-06R38</t>
  </si>
  <si>
    <t>LLLE2378CB</t>
  </si>
  <si>
    <t>LEGGE 2 LEVER MORTICE LOCK BOXED     L2378CB</t>
  </si>
  <si>
    <t>LLLE159FB</t>
  </si>
  <si>
    <t>LEGGE 2 LEVER MORTICE LOCK FB VISPACK 159FB</t>
  </si>
  <si>
    <t>LLLESP2378NP</t>
  </si>
  <si>
    <t>LEGGE 2378 STRIKER PLATE NP     LZ2378034/BA</t>
  </si>
  <si>
    <t>LLDAM600050</t>
  </si>
  <si>
    <t>LEGGE 6000 50 MONET LOCK/LATCH FURNITURE PAIR SCP L6000/50S</t>
  </si>
  <si>
    <t>LLDAM600250</t>
  </si>
  <si>
    <t>LEGGE 6002 50 MONET HALF SET FURNITURE SCP L6002/50S</t>
  </si>
  <si>
    <t>LLDAM600550</t>
  </si>
  <si>
    <t>LEGGE 6005 50 MONET PASSAGE SET 60MM LATCH SCP L6005/50S</t>
  </si>
  <si>
    <t>LLDAM600650</t>
  </si>
  <si>
    <t>LEGGE 6006 50 MONET PRIVACY SET 60MM LATCH SCP L6006/50S</t>
  </si>
  <si>
    <t>BHDA606SSSV</t>
  </si>
  <si>
    <t>LEGGE 606 300X100MM PUSH PLATE V/FIX SSS DAXPH606SSS-V</t>
  </si>
  <si>
    <t>LLLEL9C33S</t>
  </si>
  <si>
    <t>LEGGE 990 C SERIES C33 PRIVACY LATCH L9C33S</t>
  </si>
  <si>
    <t>LLLEL9C57S</t>
  </si>
  <si>
    <t>LEGGE 990 C SERIES C57 PASSAGE LATCH L9C57S</t>
  </si>
  <si>
    <t>LLLEL9MFS</t>
  </si>
  <si>
    <t>LEGGE 990 MULTIFUNCTION LOCK SCP CASE ONLY L9MFS</t>
  </si>
  <si>
    <t>LLLEL9V21S</t>
  </si>
  <si>
    <t>LEGGE 990 V SERIES V21 VESTIBULE ENTRY LOCK SC RH L9V21S</t>
  </si>
  <si>
    <t>LLLV22S</t>
  </si>
  <si>
    <t>LEGGE 990 V SERIES V22 VESTIBULE ENTRY LOCK SCP L9V22S</t>
  </si>
  <si>
    <t>COFULEA702SC</t>
  </si>
  <si>
    <t>LEGGE ALPHA EXT CYLINDER PLATE LA702S/29 SCP LA702S</t>
  </si>
  <si>
    <t>COFULEA704SC</t>
  </si>
  <si>
    <t>LEGGE ALPHA EXT LOCK FURNITURE SCP EMERG RELEASE 704 SCP</t>
  </si>
  <si>
    <t>COFULEA703SC</t>
  </si>
  <si>
    <t>LEGGE ALPHA EXT LOCK FURNITURE SCP PLAIN 703 SCP</t>
  </si>
  <si>
    <t>COFULEA714SC</t>
  </si>
  <si>
    <t>LEGGE ALPHA INT LOCK FURN SCP TURN 714 SCP</t>
  </si>
  <si>
    <t>COFULEA711SC</t>
  </si>
  <si>
    <t>LEGGE ALPHA INT LOCK FURNITURE SCP CYL HOLE 711 SCP</t>
  </si>
  <si>
    <t>COFULEA712SC</t>
  </si>
  <si>
    <t>LEGGE ALPHA INT LOCK FURNITURE SCP PLAIN 712 SCP</t>
  </si>
  <si>
    <t>COFULEA67LSC</t>
  </si>
  <si>
    <t>LEGGE ALPHA LOCK FURN LH SCP  LR67 SCP</t>
  </si>
  <si>
    <t>LLLEA700SCP</t>
  </si>
  <si>
    <t>LEGGE ALPHA SASH LOCK FURN SCP KEY HOLE 700 SCP</t>
  </si>
  <si>
    <t>LLLE23SC</t>
  </si>
  <si>
    <t>LEGGE ESCUTCHEON FORGED BRASS SCP TURN 23</t>
  </si>
  <si>
    <t>COFULEO67LSC</t>
  </si>
  <si>
    <t>LEGGE OMEGA LOCK/LATCH FURN   SCP LR67 SCP</t>
  </si>
  <si>
    <t>LETTER PLATE FRONT MATT BLACK 5193-PC</t>
  </si>
  <si>
    <t>GEWB3012SC</t>
  </si>
  <si>
    <t>LETTER PLATE FRONT SATIN CHROME 3012-SC</t>
  </si>
  <si>
    <t>LLLO002SCP</t>
  </si>
  <si>
    <t>LOCKWOOD 002 DIGITAL LOCK SC L002-1KDXSCDP</t>
  </si>
  <si>
    <t>LLLO100FB</t>
  </si>
  <si>
    <t>LOCKWOOD 100 NIGHTLATCH FB CYLINDER BROWN CASE L100FB</t>
  </si>
  <si>
    <t>LLLO201FB</t>
  </si>
  <si>
    <t>LOCKWOOD 201 NIGHTLATCH FB CYLINDER BROWN CASE   L201FB</t>
  </si>
  <si>
    <t>LLLO201FBDP</t>
  </si>
  <si>
    <t>LOCKWOOD 201 NIGHTLATCH FB CYLINDER BROWN CASE DP  L201FBDP</t>
  </si>
  <si>
    <t>LLLO201CYLSCPDP</t>
  </si>
  <si>
    <t>LOCKWOOD 5 PIN STD CYLINDER   SCP L201CYLSCDP</t>
  </si>
  <si>
    <t>LLLW180250</t>
  </si>
  <si>
    <t>LOCKWOOD 5 PIN STD CYLINDER  KD SCP 180250</t>
  </si>
  <si>
    <t>LLLW180250KA</t>
  </si>
  <si>
    <t>LOCKWOOD 5 PIN STD CYLINDER KEYED ALIKE SCP 180250</t>
  </si>
  <si>
    <t>LLLO530SCP</t>
  </si>
  <si>
    <t>LOCKWOOD 530DX DIGITAL LOCKSET SCP 530  L530DXSCDP</t>
  </si>
  <si>
    <t>LOCKWOOD 7400 CAVITY SLIDER PRIVACY SET SC PEARL L7400SPDP</t>
  </si>
  <si>
    <t>LOCKWOOD 7450 CAVITY SLIDER PASSAGE SET SC PEARL L7450SPDP</t>
  </si>
  <si>
    <t>COASLW7714</t>
  </si>
  <si>
    <t>LOCKWOOD 7714 DA DOOR CLOSER SILVER   DC7714DASIL</t>
  </si>
  <si>
    <t>LLLO7724SILDP</t>
  </si>
  <si>
    <t>LOCKWOOD 7724 HEAVY DUTY HYDRAULIC DOOR CLOSER  L7724SILDP</t>
  </si>
  <si>
    <t>LLLW002SCDL</t>
  </si>
  <si>
    <t>LOCKWOOD DEADLATCH LEVER SINGLE CYLINDER OPEN IN L002-1L1SP</t>
  </si>
  <si>
    <t>LLLW0024K1SC</t>
  </si>
  <si>
    <t>LOCKWOOD DEADLATCH SINGLE     CYLINDER  L002-4K1SP</t>
  </si>
  <si>
    <t>LLLOL7726SSS</t>
  </si>
  <si>
    <t>LOCKWOOD DOOR CLOSER  DC7726DASSS</t>
  </si>
  <si>
    <t>LLLO180170SCP</t>
  </si>
  <si>
    <t>LOCKWOOD DOOR FURN EXT PLATE  CYL C/W LEVER SCP L1801/70SC</t>
  </si>
  <si>
    <t>LLLO190570SCP</t>
  </si>
  <si>
    <t>LOCKWOOD DOOR FURN INT PLATE  C/W LEVER SCP L1905/70SC</t>
  </si>
  <si>
    <t>LLLO1022SILDP</t>
  </si>
  <si>
    <t>LOCKWOOD DOORMAN DOOR CLOSER SILVER DP  L1022SILDP</t>
  </si>
  <si>
    <t>LLLOL2020196L</t>
  </si>
  <si>
    <t>LOCKWOOD L/H S/S EXT LOCK FURNITURE  L20201NA/96LSS</t>
  </si>
  <si>
    <t>LLLOL2020596L</t>
  </si>
  <si>
    <t>LOCKWOOD L/H S/S EXT PLAIN FURNITURE  L20205NN/96LSS</t>
  </si>
  <si>
    <t>LLLOL2030596L</t>
  </si>
  <si>
    <t>LOCKWOOD L/H S/S INT PLAIN FURNITURE  L20305NN/96LSS</t>
  </si>
  <si>
    <t>LLLOL2030496L</t>
  </si>
  <si>
    <t>LOCKWOOD L/H S/S INT TURN FURNITURE  L20304NN/96LSS</t>
  </si>
  <si>
    <t>LLLL432SCDP</t>
  </si>
  <si>
    <t>LOCKWOOD L432 DOOR BUMPER AND HOOK SC PEARL LL432SPDP</t>
  </si>
  <si>
    <t>LLLOL0024L1SC</t>
  </si>
  <si>
    <t>LOCKWOOD LEVER ACTION D/LATCH OPEN OUT SC L002-4L1SP</t>
  </si>
  <si>
    <t>COLWLP3572SC</t>
  </si>
  <si>
    <t>LOCKWOOD MORTICE LOCK PRIMARY VEST LOCK SC L3572SC</t>
  </si>
  <si>
    <t>LLLOL2021496R</t>
  </si>
  <si>
    <t>LOCKWOOD R/H S/S EXT IND PRIVACY FURNITURE  L20214NN/96RSS</t>
  </si>
  <si>
    <t>LLLOL2020196R</t>
  </si>
  <si>
    <t>LOCKWOOD R/H S/S EXT LOCK FURNITURE  L20201NA/96RSS</t>
  </si>
  <si>
    <t>LLLOL2030596R</t>
  </si>
  <si>
    <t>LOCKWOOD R/H S/S INT PLAIN FURNITURE  L20305NN/96RSS</t>
  </si>
  <si>
    <t>LLLO9800907MS</t>
  </si>
  <si>
    <t>LOCKWOOD URBO VELOCITY DUMMY HALF SET S/CHROME 9800907MS</t>
  </si>
  <si>
    <t>LLLO9800904MS</t>
  </si>
  <si>
    <t>LOCKWOOD URBO VELOCITY PASSAGE SET SATIN CHROME 9800904MS</t>
  </si>
  <si>
    <t>LLLO9800905MS</t>
  </si>
  <si>
    <t>LOCKWOOD URBO VELOCITY PRIVACY SET SATIN CHROME 9800905MS</t>
  </si>
  <si>
    <t>BHMD5029SCW</t>
  </si>
  <si>
    <t>MARDECO WALL MOUNT DOOR STOP   SC5029C</t>
  </si>
  <si>
    <t>GEMG2LN500</t>
  </si>
  <si>
    <t>MARKIT 50MM ADHES HOUSE NO.0  BLACK/SILVER 2LN</t>
  </si>
  <si>
    <t>GEMG2LN501</t>
  </si>
  <si>
    <t>MARKIT 50MM ADHES HOUSE NO.1  BLACK/SILVER 2LN</t>
  </si>
  <si>
    <t>GEMG2LN502</t>
  </si>
  <si>
    <t>MARKIT 50MM ADHES HOUSE NO.2  BLACK/SILVER 2LN</t>
  </si>
  <si>
    <t>GEMG2LN503</t>
  </si>
  <si>
    <t>MARKIT 50MM ADHES HOUSE NO.3  BLACK/SILVER 2LN</t>
  </si>
  <si>
    <t>GEMG2LN504</t>
  </si>
  <si>
    <t>MARKIT 50MM ADHES HOUSE NO.4  BLACK/SILVER 2LN</t>
  </si>
  <si>
    <t>GEMG2LN505</t>
  </si>
  <si>
    <t>MARKIT 50MM ADHES HOUSE NO.5  BLACK/SILVER 2LN</t>
  </si>
  <si>
    <t>GEMG2LN506</t>
  </si>
  <si>
    <t>MARKIT 50MM ADHES HOUSE NO.6  BLACK/SILVER 2LN</t>
  </si>
  <si>
    <t>GEMG2LN507</t>
  </si>
  <si>
    <t>MARKIT 50MM ADHES HOUSE NO.7  BLACK/SILVER 2LN</t>
  </si>
  <si>
    <t>GEMG2LN508</t>
  </si>
  <si>
    <t>MARKIT 50MM ADHES HOUSE NO.8  BLACK/SILVER 2LN</t>
  </si>
  <si>
    <t>GEMG2LN509</t>
  </si>
  <si>
    <t>MARKIT 50MM ADHES HOUSE NO.9  BLACK/SILVER 2LN</t>
  </si>
  <si>
    <t>GEMG2LN50A</t>
  </si>
  <si>
    <t>MARKIT 50MM ADHES LETTER A    BLACK/SILVER 2LN</t>
  </si>
  <si>
    <t>GEMG2LN50B</t>
  </si>
  <si>
    <t>MARKIT 50MM ADHES LETTER B    BLACK/SILVER 2LN</t>
  </si>
  <si>
    <t>GEMG2LN50C</t>
  </si>
  <si>
    <t>MARKIT 50MM ADHES LETTER C    BLACK/SILVER 2LN</t>
  </si>
  <si>
    <t>GEMG2LN50D</t>
  </si>
  <si>
    <t>MARKIT 50MM ADHES LETTER D    BLACK/SILVER 2LN</t>
  </si>
  <si>
    <t>MARKIT 75MM LETTER SLIDE     SN LETTER SLIDE</t>
  </si>
  <si>
    <t>MARKIT DELUXE SIGN NO CIRCULAR BLACK/GOLD EACH DLS</t>
  </si>
  <si>
    <t>MARKIT FIRE EXIT SIGN WHITE ON GREEN BS NO.702</t>
  </si>
  <si>
    <t>GEMGSSS10</t>
  </si>
  <si>
    <t>MARKIT STD SIGN BEWARE OF DOG (RED) SILVER/BLACK SSS NO.10</t>
  </si>
  <si>
    <t>GEMGSSS2</t>
  </si>
  <si>
    <t>MARKIT STD SIGN GENTS         SILVER/BLACK SSS NO.2</t>
  </si>
  <si>
    <t>GEMGSSS3</t>
  </si>
  <si>
    <t>MARKIT STD SIGN LADIES        SILVER/BLACK SSS NO.3</t>
  </si>
  <si>
    <t>GEMGSSS9</t>
  </si>
  <si>
    <t>MARKIT STD SIGN NO CIRCULARS  SILVER/BLACK SSS NO.9</t>
  </si>
  <si>
    <t>GEMGSSS24</t>
  </si>
  <si>
    <t>MARKIT STD SIGN NO SMOKING    SILVER/BLACK SSS NO.24</t>
  </si>
  <si>
    <t>GEMGSSS8</t>
  </si>
  <si>
    <t>MARKIT STD SIGN SHUT THE GATE SILVER/BLACK SSS NO.8</t>
  </si>
  <si>
    <t>GEMGSSS23</t>
  </si>
  <si>
    <t>MARKIT STD SIGN STAFF ONLY    SILVER/BLACK SSS NO.23</t>
  </si>
  <si>
    <t>GEMGSSS16</t>
  </si>
  <si>
    <t>MARKIT STD SIGN TOILET        SILVER/BLACK SSS NO.16</t>
  </si>
  <si>
    <t>GEMGSSS16G</t>
  </si>
  <si>
    <t>MARKIT STD SIGN TOILET (PICT) SILVER/BLACK SSS NO.16G</t>
  </si>
  <si>
    <t>LLLW540717</t>
  </si>
  <si>
    <t>MAWSON SLIDING DOOR LOCK UNKEYED  LW540717  HCNZ</t>
  </si>
  <si>
    <t>BHMN462BR08100</t>
  </si>
  <si>
    <t>MN 08X100MM BARREL BOLT PB     462BR08100</t>
  </si>
  <si>
    <t>BHMN469CP08100</t>
  </si>
  <si>
    <t>MN 08X100MM NECKED BOLT CP    469CP08100</t>
  </si>
  <si>
    <t>BHMN469CP0875</t>
  </si>
  <si>
    <t>MN 08X75MM NECKED BOLT CP     469CP0875</t>
  </si>
  <si>
    <t>BHMN27610150C</t>
  </si>
  <si>
    <t>MN 10 X 150MM CABIN HOOK CP   276CP10150</t>
  </si>
  <si>
    <t>BHMN27610150F</t>
  </si>
  <si>
    <t>MN 10 X 150MM CABIN HOOK FB   276FB10150</t>
  </si>
  <si>
    <t>BHMN27610150B</t>
  </si>
  <si>
    <t>MN 10 X 150MM CABIN HOOK PB   276BR10150</t>
  </si>
  <si>
    <t>BHMN27610150SC</t>
  </si>
  <si>
    <t>MN 10 X 150MM CABIN HOOK SC   276SC10150</t>
  </si>
  <si>
    <t>BHMN26910150C</t>
  </si>
  <si>
    <t>MN 10 X 150MM NECKED BOLT CP  269CP10150</t>
  </si>
  <si>
    <t>BHMN269150F</t>
  </si>
  <si>
    <t>MN 10 X 150MM NECKED BOLT FB  269FB10150</t>
  </si>
  <si>
    <t>BHMN269150B</t>
  </si>
  <si>
    <t>MN 10 X 150MM NECKED BOLT PB  269BR10150</t>
  </si>
  <si>
    <t>BHMN269150SC</t>
  </si>
  <si>
    <t>MN 10 X 150MM NECKED BOLT SC  269SC10150</t>
  </si>
  <si>
    <t>BHMN26210150C</t>
  </si>
  <si>
    <t>MN 10 X 150MM SOCKET BOLT CP  262CP10150</t>
  </si>
  <si>
    <t>BHMN26210150B</t>
  </si>
  <si>
    <t>MN 10 X 150MM SOCKET BOLT PB  262BR10150</t>
  </si>
  <si>
    <t>AQUATICA LAUNDRA STUDIO MAX TUB</t>
  </si>
  <si>
    <t>BHMN26210150SC</t>
  </si>
  <si>
    <t>MN 10 X 150MM SOCKET BOLT SCP 262SC10150</t>
  </si>
  <si>
    <t>BHMN27610200C</t>
  </si>
  <si>
    <t>MN 10 X 200MM CABIN HOOK CP   276CP10200</t>
  </si>
  <si>
    <t>BHMN462CP10150</t>
  </si>
  <si>
    <t>MN 10X150MM BARREL BOLT CP    462CP10150</t>
  </si>
  <si>
    <t>BHMN462BR10150</t>
  </si>
  <si>
    <t>MN 10X150MM BARREL BOLT PB    462BR10150</t>
  </si>
  <si>
    <t>7525RACLH32DKD</t>
  </si>
  <si>
    <t>75 X 25 RAD CLRS H3.2 D4 KD</t>
  </si>
  <si>
    <t>BHMN706SC</t>
  </si>
  <si>
    <t>MN 12MM DUST SOCKET SC 706SC</t>
  </si>
  <si>
    <t>BHMN711BR</t>
  </si>
  <si>
    <t>MN 150MM FLUSH BOLT BR 711BR</t>
  </si>
  <si>
    <t>BHMN463300C</t>
  </si>
  <si>
    <t>MN 300MM CASEMENT STAY 463 SERIES CP     463CP300</t>
  </si>
  <si>
    <t>BHMN463300FB</t>
  </si>
  <si>
    <t>MN 300MM CASEMENT STAY 463 SERIES FB     463FB300</t>
  </si>
  <si>
    <t>BHMN463300B</t>
  </si>
  <si>
    <t>MN 300MM CASEMENT STAY 463 SERIES PB     463BR300</t>
  </si>
  <si>
    <t>BHMN744PB30</t>
  </si>
  <si>
    <t>MN 30MM ROUND FLUSH PULL  BLACK SOLID BRASS     744PB30</t>
  </si>
  <si>
    <t>BHMN463350S</t>
  </si>
  <si>
    <t>MN 350MM CASEMENT STAY 463 SERIES SATIN ON SOLID BRASS</t>
  </si>
  <si>
    <t>BHMN2768100SC</t>
  </si>
  <si>
    <t>MN 8 X 100MM 276 CABIN HOOK SATIN    276SC08100BP</t>
  </si>
  <si>
    <t>BHMN2768100C</t>
  </si>
  <si>
    <t>MN 8 X 100MM CABIN HOOK CP    276CP08100BP</t>
  </si>
  <si>
    <t>BHMN2768100F</t>
  </si>
  <si>
    <t>MN 8 X 100MM CABIN HOOK FB    276FB08100BP</t>
  </si>
  <si>
    <t>BHMN2768100B</t>
  </si>
  <si>
    <t>MN 8 X 100MM CABIN HOOK PB    276BR08100BP</t>
  </si>
  <si>
    <t>BHMN269100C</t>
  </si>
  <si>
    <t>MN 8 X 100MM NECKED BOLT CP   269CP08100BP</t>
  </si>
  <si>
    <t>BHMN269100F</t>
  </si>
  <si>
    <t>MN 8 X 100MM NECKED BOLT FB   269FB08100BP</t>
  </si>
  <si>
    <t>BHMN269100B</t>
  </si>
  <si>
    <t>MN 8 X 100MM NECKED BOLT PB   269BR08100BP</t>
  </si>
  <si>
    <t>BHMN2628100F</t>
  </si>
  <si>
    <t>MN 8 X 100MM SOCKET BOLT FB   262FB08100BP</t>
  </si>
  <si>
    <t>BHMN2628100B</t>
  </si>
  <si>
    <t>MN 8 X 100MM SOCKET BOLT PB   262BR08100BP</t>
  </si>
  <si>
    <t>BHMN262835B</t>
  </si>
  <si>
    <t>MN 8 X 35MM SOCKET BOLT BR    262BR0835BP</t>
  </si>
  <si>
    <t>BHMN262835C</t>
  </si>
  <si>
    <t>MN 8 X 35MM SOCKET BOLT CP    262CP0835BP</t>
  </si>
  <si>
    <t>BHMN262835F</t>
  </si>
  <si>
    <t>MN 8 X 35MM SOCKET BOLT FB    262FB0835BP</t>
  </si>
  <si>
    <t>BHMN276850C</t>
  </si>
  <si>
    <t>MN 8 X 50MM CABIN HOOK CP     276CP0850BP</t>
  </si>
  <si>
    <t>BHMN276850F</t>
  </si>
  <si>
    <t>MN 8 X 50MM CABIN HOOK FB     276FB0850BP</t>
  </si>
  <si>
    <t>BHMN276850B</t>
  </si>
  <si>
    <t>MN 8 X 50MM CABIN HOOK PB     276BR0850BP</t>
  </si>
  <si>
    <t>BHMN276850SC</t>
  </si>
  <si>
    <t>MN 8 X 50MM CABIN HOOK SATIN     276SC0850BP</t>
  </si>
  <si>
    <t>BHMN262850F</t>
  </si>
  <si>
    <t>MN 8 X 50MM SOCKET BOLT FB    262FB0850BP</t>
  </si>
  <si>
    <t>BHMN262850B</t>
  </si>
  <si>
    <t>MN 8 X 50MM SOCKET BOLT PB    262BR0850BP</t>
  </si>
  <si>
    <t>BHMN262850SC</t>
  </si>
  <si>
    <t>MN 8 X 50MM SOCKET BOLT SATIN   262SC0850BP</t>
  </si>
  <si>
    <t>BHMN26960SC</t>
  </si>
  <si>
    <t>MN 8 X 60MM 269 NECKED BOLT SATIN   269SC0860BP</t>
  </si>
  <si>
    <t>BHMN26960C</t>
  </si>
  <si>
    <t>MN 8 X 60MM NECKED BOLT CP    269CP0860BP</t>
  </si>
  <si>
    <t>BHMN26960F</t>
  </si>
  <si>
    <t>MN 8 X 60MM NECKED BOLT FB    269FB0860BP</t>
  </si>
  <si>
    <t>BHMN26960B</t>
  </si>
  <si>
    <t>MN 8 X 60MM NECKED BOLT PB    269BR0860BP</t>
  </si>
  <si>
    <t>BHMN262860B</t>
  </si>
  <si>
    <t>MN 8 X 60MM SOCKET BOLT BR    262BR0860BP</t>
  </si>
  <si>
    <t>BHMN262860C</t>
  </si>
  <si>
    <t>MN 8 X 60MM SOCKET BOLT CP    262CP0860BP</t>
  </si>
  <si>
    <t>BHMN262860F</t>
  </si>
  <si>
    <t>MN 8 X 60MM SOCKET BOLT FB    262FB0860BP</t>
  </si>
  <si>
    <t>BHMN26975SC</t>
  </si>
  <si>
    <t>MN 8 X 75MM 269 NECKED BOLT SCP   269SC0875BP</t>
  </si>
  <si>
    <t>BHMN276875B</t>
  </si>
  <si>
    <t>MN 8 X 75MM CABIN HOOK BR     276BR0875BP</t>
  </si>
  <si>
    <t>BHMN276875C</t>
  </si>
  <si>
    <t>MN 8 X 75MM CABIN HOOK CP     276CP0875BP</t>
  </si>
  <si>
    <t>BHMN276875F</t>
  </si>
  <si>
    <t>MN 8 X 75MM CABIN HOOK FB     276FB0875BP</t>
  </si>
  <si>
    <t>BHMN26975B</t>
  </si>
  <si>
    <t>MN 8 X 75MM NECKED BOLT BR    269BR0875BP</t>
  </si>
  <si>
    <t>BHMN26975C</t>
  </si>
  <si>
    <t>MN 8 X 75MM NECKED BOLT CP    269CP0875BP</t>
  </si>
  <si>
    <t>BHMN26975F</t>
  </si>
  <si>
    <t>MN 8 X 75MM NECKED BOLT FB    269FB0875BP</t>
  </si>
  <si>
    <t>BHMN262875B</t>
  </si>
  <si>
    <t>MN 8 X 75MM SOCKET BOLT BR    262BR0875BP</t>
  </si>
  <si>
    <t>BHMN262875F</t>
  </si>
  <si>
    <t>MN 8 X 75MM SOCKET BOLT FB    262FB0875BP</t>
  </si>
  <si>
    <t>BHMN262875SC</t>
  </si>
  <si>
    <t>MN 8 X 75MM SOCKET BOLT SATIN  262SC0875BP</t>
  </si>
  <si>
    <t>BHMN2728C</t>
  </si>
  <si>
    <t>MN 8MM FLAT PLATE CP          272CP08</t>
  </si>
  <si>
    <t>BHMN2728F</t>
  </si>
  <si>
    <t>MN 8MM FLAT PLATE FB          272FB08</t>
  </si>
  <si>
    <t>BHMN110BP</t>
  </si>
  <si>
    <t>MN BANNISTER BRACKET BP       110BR</t>
  </si>
  <si>
    <t>BHMN310BR</t>
  </si>
  <si>
    <t>MN BANNISTER BRACKET BRASS    310BR</t>
  </si>
  <si>
    <t>BHMN310FB</t>
  </si>
  <si>
    <t>MN BANNISTER BRACKET BRONZE   310FB</t>
  </si>
  <si>
    <t>BHMN310CP</t>
  </si>
  <si>
    <t>MN BANNISTER BRACKET CHROME   310CP</t>
  </si>
  <si>
    <t>BHMN110C</t>
  </si>
  <si>
    <t>MN BANNISTER BRACKET CP       110CP</t>
  </si>
  <si>
    <t>BHMN110F</t>
  </si>
  <si>
    <t>MN BANNISTER BRACKET FB       110FB</t>
  </si>
  <si>
    <t>BHMN309SS</t>
  </si>
  <si>
    <t>MN BANNISTER BRACKET S/STEEL 304 GRADE  309SS</t>
  </si>
  <si>
    <t>BHMN110SC</t>
  </si>
  <si>
    <t>MN BANNISTER BRACKET SCP      110SCP</t>
  </si>
  <si>
    <t>BHMN210SC</t>
  </si>
  <si>
    <t>MN BANNISTER BRACKET SCP      210SC</t>
  </si>
  <si>
    <t>BHMN310PW</t>
  </si>
  <si>
    <t>MN BANNISTER BRACKET WHITE    310PW</t>
  </si>
  <si>
    <t>LLMNCIR870SS</t>
  </si>
  <si>
    <t>MN CIRQUE ENTRANCE LOCK SET CONC FIX SS 870SS</t>
  </si>
  <si>
    <t>BHMN400SC</t>
  </si>
  <si>
    <t>MN DOOR STOP CONC FIX 80MM SC    400SC</t>
  </si>
  <si>
    <t>BHMN600SC</t>
  </si>
  <si>
    <t>MN DOOR STOP LATCHING TYPE SC    600SC</t>
  </si>
  <si>
    <t>BHMN402SC110A</t>
  </si>
  <si>
    <t>MN DOOR STOP SQ CONC FIX ALUM 110MM SC     402SC110A</t>
  </si>
  <si>
    <t>BHMN402SC85A</t>
  </si>
  <si>
    <t>MN DOOR STOP SQ CONC FIX ALUM 85MM SC     402SC85A</t>
  </si>
  <si>
    <t>BHMN732SS</t>
  </si>
  <si>
    <t>MN FLUSH PULL OVAL CONCEALED SS       732SS</t>
  </si>
  <si>
    <t>BHMN475SC</t>
  </si>
  <si>
    <t>MN FRENCH DOOR FASTENER SC    475SC</t>
  </si>
  <si>
    <t>BHMN311SC</t>
  </si>
  <si>
    <t>MN HANDRAIL SUPPORT SCP       311SC</t>
  </si>
  <si>
    <t>BHMN102C</t>
  </si>
  <si>
    <t>MN HAT &amp; COAT HOOK CP         102CP</t>
  </si>
  <si>
    <t>BHMN273C</t>
  </si>
  <si>
    <t>MN HAT &amp; COAT HOOK CP         273CP</t>
  </si>
  <si>
    <t>BHMN102F</t>
  </si>
  <si>
    <t>MN HAT &amp; COAT HOOK FB         102FB</t>
  </si>
  <si>
    <t>BHMN273F</t>
  </si>
  <si>
    <t>MN HAT &amp; COAT HOOK FB         273FB</t>
  </si>
  <si>
    <t>BHMN102G</t>
  </si>
  <si>
    <t>MN HAT &amp; COAT HOOK GOLD       102GD</t>
  </si>
  <si>
    <t>BHMN102SC</t>
  </si>
  <si>
    <t>MN HAT &amp; COAT HOOK SCP        102SC</t>
  </si>
  <si>
    <t>BHMN102W</t>
  </si>
  <si>
    <t>MN HAT &amp; COAT HOOK WHITE      102PW</t>
  </si>
  <si>
    <t>MN HD LATCH BACK DOOR STOP FLOOR MOUNT 105MM SC 608SC</t>
  </si>
  <si>
    <t>BHMN710SS</t>
  </si>
  <si>
    <t>MN INDICATOR BOLT SS   710SS</t>
  </si>
  <si>
    <t>BHMN704SC</t>
  </si>
  <si>
    <t>MN MAGNETIC DOOR HOLDER SC    FLOOR MOUNTED 704SC</t>
  </si>
  <si>
    <t>BHMN705SC</t>
  </si>
  <si>
    <t>MN MAGNETIC DOOR HOLDER SC    FLOOR OR WALL MOUNTED 705SC</t>
  </si>
  <si>
    <t>BHMN224SS</t>
  </si>
  <si>
    <t>MN OVAL FLUSH PULL KIT STAINLESS STEEL   224SS</t>
  </si>
  <si>
    <t>BHMN502PPENGRH</t>
  </si>
  <si>
    <t>MN PULL PLATE WITH HANDLE     502PPENGRH</t>
  </si>
  <si>
    <t>BHMN34C</t>
  </si>
  <si>
    <t>MN QUADANT STAY SCREWS CP     034CP</t>
  </si>
  <si>
    <t>BHMN33C</t>
  </si>
  <si>
    <t>MN QUADRANT STAY CP     033CP</t>
  </si>
  <si>
    <t>BHMN33F</t>
  </si>
  <si>
    <t>MN QUADRANT STAY FB       033FB</t>
  </si>
  <si>
    <t>BHMN233B</t>
  </si>
  <si>
    <t>MN QUADRANT STAY PB       233BR</t>
  </si>
  <si>
    <t>LLMN291CP</t>
  </si>
  <si>
    <t>MN REBATE ATTACHMENT CP       291CP</t>
  </si>
  <si>
    <t>LLMN291FB</t>
  </si>
  <si>
    <t>MN REBATE ATTACHMENT FB       291FB</t>
  </si>
  <si>
    <t>LLMN291BR</t>
  </si>
  <si>
    <t>MN REBATE ATTACHMENT PB       291BR</t>
  </si>
  <si>
    <t>LLMN291SC</t>
  </si>
  <si>
    <t>MN REBATE ATTACHMENT SCP      291SC</t>
  </si>
  <si>
    <t>BHMN248CP</t>
  </si>
  <si>
    <t>MN RESTRICTED TELESCOPIC STAY CHROME 248CP</t>
  </si>
  <si>
    <t>LLMNSAR101</t>
  </si>
  <si>
    <t>MN SARA PASSAGE SET BRUSHED SATIN CHROME   SAR101</t>
  </si>
  <si>
    <t>LLMN281PB1</t>
  </si>
  <si>
    <t>MN SECURITY PATIO BOLT 1 PACK      BLACK 281PB1</t>
  </si>
  <si>
    <t>LLMN281PB2</t>
  </si>
  <si>
    <t>MN SECURITY PATIO BOLT 2 PACK      BLACK 281PB2</t>
  </si>
  <si>
    <t>LLMN281SC2</t>
  </si>
  <si>
    <t>MN SECURITY PATIO BOLT 2 PACK      SATIN 281SC2</t>
  </si>
  <si>
    <t>LLMN250PBA1</t>
  </si>
  <si>
    <t>MN SECURITY STAY 1 PACK ALUM BLK 250PBA1</t>
  </si>
  <si>
    <t>LLMN250PWA1</t>
  </si>
  <si>
    <t>MN SECURITY STAY 1 PACK ALUM WH 250PWA1</t>
  </si>
  <si>
    <t>LLMN250PWT1</t>
  </si>
  <si>
    <t>MN SECURITY STAY 1 PACK TIMBER WH 250PWT1</t>
  </si>
  <si>
    <t>LLMN250PBA4</t>
  </si>
  <si>
    <t>MN SECURITY STAY 4 PACK ALUM BLK 250PBA4</t>
  </si>
  <si>
    <t>LLMN250PWT4</t>
  </si>
  <si>
    <t>MN SECURITY STAY 4 PACK TIMBER WH 250PWT4</t>
  </si>
  <si>
    <t>LLMN282SC1</t>
  </si>
  <si>
    <t>MN SECURITY WINDOW BOLT 1 PACK SATIN 282SC1</t>
  </si>
  <si>
    <t>LLMN282PW1</t>
  </si>
  <si>
    <t>MN SECURITY WINDOW BOLT 1 PACK WHITE 282PW1</t>
  </si>
  <si>
    <t>LLMN282SC2</t>
  </si>
  <si>
    <t>MN SECURITY WINDOW BOLT 2 PACK SATIN 282SC2</t>
  </si>
  <si>
    <t>LLMNSIE103</t>
  </si>
  <si>
    <t>MN SIENNA DUMMY SET BRUSHED SATIN CHROME  SIE103</t>
  </si>
  <si>
    <t>LLMNSIE101</t>
  </si>
  <si>
    <t>MN SIENNA PASSAGE SET BRUSHED SATIN CHROME    SIE101</t>
  </si>
  <si>
    <t>BHMN55CL</t>
  </si>
  <si>
    <t>MN SPLIT RAIL FASTENER LH CP  055CPL</t>
  </si>
  <si>
    <t>BHMN55FL</t>
  </si>
  <si>
    <t>MN SPLIT RAIL FASTENER LH FB  055FBL</t>
  </si>
  <si>
    <t>BHMN55BL</t>
  </si>
  <si>
    <t>MN SPLIT RAIL FASTENER LH PB  055BRL</t>
  </si>
  <si>
    <t>BHMN55SCL</t>
  </si>
  <si>
    <t>MN SPLIT RAIL FASTENER LH SCP 055SCL</t>
  </si>
  <si>
    <t>BHMN55CR</t>
  </si>
  <si>
    <t>MN SPLIT RAIL FASTENER RH CP  055CPR</t>
  </si>
  <si>
    <t>BHMN55FR</t>
  </si>
  <si>
    <t>MN SPLIT RAIL FASTENER RH FB  055FBR</t>
  </si>
  <si>
    <t>BHMN55BR</t>
  </si>
  <si>
    <t>MN SPLIT RAIL FASTENER RH PB  055BRR</t>
  </si>
  <si>
    <t>BHMN55SCR</t>
  </si>
  <si>
    <t>MN SPLIT RAIL FASTENER RH SCP 055SCR</t>
  </si>
  <si>
    <t>BHMN410SCP</t>
  </si>
  <si>
    <t>MN SQUARE BANNISTER BRACKET SATIN CHROME  410SC</t>
  </si>
  <si>
    <t>MN SQUARE DOOR STOP FLOOR MOUNTED SC   220SC</t>
  </si>
  <si>
    <t>BHMN246C</t>
  </si>
  <si>
    <t>MN TELESCOPIC STAY   CP 246CP</t>
  </si>
  <si>
    <t>BHMN246B</t>
  </si>
  <si>
    <t>MN TELESCOPIC STAY THUMB SCREW BP 246BR</t>
  </si>
  <si>
    <t>BHMN246FB</t>
  </si>
  <si>
    <t>MN TELESCOPIC STAY THUMB SCREW FB 246FB</t>
  </si>
  <si>
    <t>BHMN246SCP</t>
  </si>
  <si>
    <t>MN TELESCOPIC STAY THUMB SCREW SCP 246SC</t>
  </si>
  <si>
    <t>BHMN264C</t>
  </si>
  <si>
    <t>MN TELESCOPIC WINDLOCK STAY CP 264CP</t>
  </si>
  <si>
    <t>BHMN264F</t>
  </si>
  <si>
    <t>MN TELESCOPIC WINDLOCK STAY FB 264FB</t>
  </si>
  <si>
    <t>BHMN264B</t>
  </si>
  <si>
    <t>MN TELESCOPIC WINDLOCK STAY PB 264BR</t>
  </si>
  <si>
    <t>BHMN277SC</t>
  </si>
  <si>
    <t>MN WALL MOUNTED LATCH BACK  SC     277 SC</t>
  </si>
  <si>
    <t>BHMN274C</t>
  </si>
  <si>
    <t>MN WARDROBE HOOK CP           274CP</t>
  </si>
  <si>
    <t>BHMN103F</t>
  </si>
  <si>
    <t>MN WARDROBE HOOK FB           103FB</t>
  </si>
  <si>
    <t>BHMN274F</t>
  </si>
  <si>
    <t>MN WARDROBE HOOK FB           274FB</t>
  </si>
  <si>
    <t>BHMN103G</t>
  </si>
  <si>
    <t>MN WARDROBE HOOK GOLD         103GD</t>
  </si>
  <si>
    <t>BHMN274SC</t>
  </si>
  <si>
    <t>MN WARDROBE HOOK SC           274SC</t>
  </si>
  <si>
    <t>BHMN103SC</t>
  </si>
  <si>
    <t>MN WARDROBE HOOK SCP          103SC</t>
  </si>
  <si>
    <t>BHMN103W</t>
  </si>
  <si>
    <t>MN WARDROBE HOOK WHITE        103PW</t>
  </si>
  <si>
    <t>BHMN266C</t>
  </si>
  <si>
    <t>MN WINDLOCK FASTENER CP         266CP</t>
  </si>
  <si>
    <t>BHMN266F</t>
  </si>
  <si>
    <t>MN WINDLOCK FASTENER FB       266FB</t>
  </si>
  <si>
    <t>BHMN266B</t>
  </si>
  <si>
    <t>MN WINDLOCK FASTENER PB          266BR</t>
  </si>
  <si>
    <t>BHMN266SC</t>
  </si>
  <si>
    <t>MN WINDLOCK FASTENER SCP        266SC</t>
  </si>
  <si>
    <t>BHMN264SCPP</t>
  </si>
  <si>
    <t>MN WINDLOCK STAY    264SC</t>
  </si>
  <si>
    <t>LLRUE39ETSCP</t>
  </si>
  <si>
    <t>NEWTON  TUBULAR ENTRANCE SET SQUARE BACK PLATE E39ET.SCP</t>
  </si>
  <si>
    <t>LLRUE39PSSCP</t>
  </si>
  <si>
    <t>NEWTON  TUBULAR PASSAGE SET SQUARE BACK PLATE E39PS.SCP</t>
  </si>
  <si>
    <t>LLRUE39DTSCP</t>
  </si>
  <si>
    <t>NEWTON DUMMY TRIM SQUARE BACK PLATE   E39DT.SCP</t>
  </si>
  <si>
    <t>LLRUE39BKSCP</t>
  </si>
  <si>
    <t>NEWTON TUBULAR BATHROOM SET SQUARE BACK PLATE E39BK.SCP</t>
  </si>
  <si>
    <t>LLOP50100</t>
  </si>
  <si>
    <t>OPTIMUM MORTICE LOCK S/STEEL 30MM BACKSET  OP50100</t>
  </si>
  <si>
    <t>LLSSMCN30005LS</t>
  </si>
  <si>
    <t>ORBIT ENTRANCE SET S/STEEL 127MM TRADE PACK MCN30005LS</t>
  </si>
  <si>
    <t>BHRP450</t>
  </si>
  <si>
    <t>POLYPROPYLENE REO PEGS 450MM  (50 P/BAG)</t>
  </si>
  <si>
    <t>BHRP450E</t>
  </si>
  <si>
    <t>POLYPROPYLENE REO PEGS 450MM  EACH</t>
  </si>
  <si>
    <t>GERARP31220BRZ</t>
  </si>
  <si>
    <t>RAVEN 1220MM AUTO WEATHER SEAL BRNZE RP3 RETAIL PACK 4924</t>
  </si>
  <si>
    <t>GERARP31220SLV</t>
  </si>
  <si>
    <t>RAVEN 1220MM AUTO WEATHER SEAL SILVER RP3 RETAIL PACK 4923</t>
  </si>
  <si>
    <t>GERARP60B</t>
  </si>
  <si>
    <t>RAVEN 915MM AUTO WEATHER SEAL BRNZE RP60 RETAIL PACK 4988</t>
  </si>
  <si>
    <t>GERARP60S</t>
  </si>
  <si>
    <t>RAVEN 915MM AUTO WEATHER SEAL SILVER RP60 RETAIL PACK 4989</t>
  </si>
  <si>
    <t>GERARP5B</t>
  </si>
  <si>
    <t>RAVEN 915MM BASIC WEATHER SEAL BRONZE RP5 RETAIL PACK 4940</t>
  </si>
  <si>
    <t>GERARP4B</t>
  </si>
  <si>
    <t>RAVEN 915MM STORM PROOF W/SEAL BRNZE RP4 RETAIL PACK 4930</t>
  </si>
  <si>
    <t>GERARP4S</t>
  </si>
  <si>
    <t>RAVEN 915MM STORM PROOF W/SEAL SILVER RP4 RETAIL PACK 4931</t>
  </si>
  <si>
    <t>GERARP45B915</t>
  </si>
  <si>
    <t>RAVEN 915MM THRESHOLD W/SEAL  BRNZE RP45 RETAIL PACK 4960</t>
  </si>
  <si>
    <t>GERARP45S915</t>
  </si>
  <si>
    <t>RAVEN 915MM THRESHOLD W/SEAL  SILVER RP45 RETAIL PACK 4961</t>
  </si>
  <si>
    <t>GERARP55WH</t>
  </si>
  <si>
    <t>RAVEN ADHESIVE WINDOW WEATHER  STRIPS WHITE RP55 4971</t>
  </si>
  <si>
    <t>GERARP3BCS</t>
  </si>
  <si>
    <t>RAVEN CAM &amp; SCREW FOR RP3     4991</t>
  </si>
  <si>
    <t>RAVEN DOOR SEAL 19MM SILVER   BRUSH 1MTR RP2A</t>
  </si>
  <si>
    <t>GERARP7B</t>
  </si>
  <si>
    <t>RAVEN JAMB SEAL BRONZE RP7 5M RETAIL PACK 4952</t>
  </si>
  <si>
    <t>GERARP7S</t>
  </si>
  <si>
    <t>RAVEN JAMB SEAL SILVER RP7 4953</t>
  </si>
  <si>
    <t>COCLRYD1553BCS</t>
  </si>
  <si>
    <t>RYOBI D-1553 NO.3 DOOR CLOSER SILVER D1553BCUNVSILV</t>
  </si>
  <si>
    <t>LLSSMC8713B</t>
  </si>
  <si>
    <t>SC 3MM WINDOW WEDGE ADHESIVE BLACK 5 PER PK MC8713B</t>
  </si>
  <si>
    <t>LLSSMC82S</t>
  </si>
  <si>
    <t>SC SECURI PATIO BOLT SILVER   CARDED MC82C4S</t>
  </si>
  <si>
    <t>LLSSMC82WTP</t>
  </si>
  <si>
    <t>SC SECURI PATIO BOLT WHT TWIN PACK KA MC82C4WTW</t>
  </si>
  <si>
    <t>LLSSMC82BLK</t>
  </si>
  <si>
    <t>SC SECURI PATIOBOLT BLACK     CARDED MC82C4BLK</t>
  </si>
  <si>
    <t>LLSSMC82BR</t>
  </si>
  <si>
    <t>SC SECURI PATIOBOLT BROWN     CARDED MC82C4BR</t>
  </si>
  <si>
    <t>LLSSMC82W</t>
  </si>
  <si>
    <t>SC SECURI PATIOBOLT WHITE     CARDED MC82C4W</t>
  </si>
  <si>
    <t>LLSSP388B</t>
  </si>
  <si>
    <t>SC SECURISTAY FOR ALUM WINDOWS BLK P388B</t>
  </si>
  <si>
    <t>LLSSP388S</t>
  </si>
  <si>
    <t>SC SECURISTAY FOR ALUM WINDOWS SLV P388S</t>
  </si>
  <si>
    <t>LLSSP388W</t>
  </si>
  <si>
    <t>SC SECURISTAY FOR ALUM WINDOWS WHT P388W</t>
  </si>
  <si>
    <t>LLSSP388WLS</t>
  </si>
  <si>
    <t>SC SECURISTAY FOR ALUM WINDOWS WHT P388WLS</t>
  </si>
  <si>
    <t>LLSSMC420B</t>
  </si>
  <si>
    <t>SC WEDGELESS WINDOW HANDLE SUB FIX RIGHT HAND MC420B</t>
  </si>
  <si>
    <t>LLSCSRE60023</t>
  </si>
  <si>
    <t>SCH PLY ELEC LOCK FE365 V FLA KEYPAD FRONT ENTRY SET 619 SNP</t>
  </si>
  <si>
    <t>LLLESPL3722FB</t>
  </si>
  <si>
    <t>SCHLAGE 12000 D STRIKE FB BLISTERPACK LZ12000DA/B</t>
  </si>
  <si>
    <t>LLLESP3709FB</t>
  </si>
  <si>
    <t>LLLESP3709IB</t>
  </si>
  <si>
    <t>SCHLAGE 12000 D STRIKE IPB BLISTERPACK LZ12000DP/B</t>
  </si>
  <si>
    <t>LLLESPL3722N</t>
  </si>
  <si>
    <t>SCHLAGE 12000 D STRIKE SATIN SS BLISTERPACK LZ12000DS/B</t>
  </si>
  <si>
    <t>BHSCB3560S150</t>
  </si>
  <si>
    <t>SCHLAGE 150MM PADBOLT Z/P EXT/SHOOT STD PACK B3560S</t>
  </si>
  <si>
    <t>BHSCB168</t>
  </si>
  <si>
    <t>SCHLAGE 175MM PULL HANDLE     UTILITY STD PACK B168</t>
  </si>
  <si>
    <t>LLLEFLZ22595</t>
  </si>
  <si>
    <t>SCHLAGE 22/59 SPRING BLISTERPACK LZ22/59S/B</t>
  </si>
  <si>
    <t>BHSCSCD18527</t>
  </si>
  <si>
    <t>SCHLAGE 438 SQUARE DOOR STOP SSS BULK     SCD18527</t>
  </si>
  <si>
    <t>BHSCSDC19040V</t>
  </si>
  <si>
    <t>SCHLAGE 440 DOOR STOP WALL MOUNTED SCP VIS SDC19040V</t>
  </si>
  <si>
    <t>LLSCSRL14067</t>
  </si>
  <si>
    <t>SCHLAGE ACCENT ENTRANCE LOCK  REV PB F51V VISPACK SRL14067</t>
  </si>
  <si>
    <t>LLSCSRL14057</t>
  </si>
  <si>
    <t>SCHLAGE ACCENT PRIVACY LOCK   REV PB F40V VISPACK SRL14057</t>
  </si>
  <si>
    <t>SCHLAGE BRASS DOOR STOP SCP    STD PACK 434</t>
  </si>
  <si>
    <t>SCHLAGE BRASS DOOR STOP SCP    VISPACK  434V</t>
  </si>
  <si>
    <t>SCHLAGE BRASS DOOR STOP SNP    STD PACK SDC18496</t>
  </si>
  <si>
    <t>LLSCSRP32068</t>
  </si>
  <si>
    <t>SCHLAGE C5 PIN EURO SINGLE    CYLINDER &amp; TURN SCP  SRP32068</t>
  </si>
  <si>
    <t>LLSCSRGCSR1SP</t>
  </si>
  <si>
    <t>SCHLAGE CAVITY SLIDER ROUND PASSAGE SP SRGCSR1SP</t>
  </si>
  <si>
    <t>LLSCSRGCSR2SP</t>
  </si>
  <si>
    <t>SCHLAGE CAVITY SLIDER ROUND PRIVACY SP SRGCSR2SP</t>
  </si>
  <si>
    <t>LLSCSRL13429</t>
  </si>
  <si>
    <t>SCHLAGE CENTURY/ORBIT SGLE CYL GRIPSET CP STD PACK F360</t>
  </si>
  <si>
    <t>LLSCS3167600SSS</t>
  </si>
  <si>
    <t>SCHLAGE CORFU ROUND BACK TO BACK PULL HANDLE 600 X 32MM SSS</t>
  </si>
  <si>
    <t>LLSS180259</t>
  </si>
  <si>
    <t>SCHLAGE CYLINDER W/KEYKD BR/CHROME FOR  ALBANY S/DOOR 180259</t>
  </si>
  <si>
    <t>LLSCSRL32029</t>
  </si>
  <si>
    <t>SCHLAGE DIGITAL MECHANICAL ENTRANCE LOCK SCP SRL32029</t>
  </si>
  <si>
    <t>LLSCSRL32053</t>
  </si>
  <si>
    <t>SCHLAGE F10 LATITUDE PASSAGE LATCH MATTE BLACK SRL32053</t>
  </si>
  <si>
    <t>LLSCSRL14407</t>
  </si>
  <si>
    <t>SCHLAGE FA10 MERANO 619/SNP PASSAGE LATCH SRL14407</t>
  </si>
  <si>
    <t>LLSCSRL14409</t>
  </si>
  <si>
    <t>SCHLAGE FA170 MERANO 619/SNP LH DUMMY TRIM SRL14409</t>
  </si>
  <si>
    <t>LLSCSRL14408</t>
  </si>
  <si>
    <t>SCHLAGE FA170 MERANO 619/SNP RH DUMMY TRIM SRL14408</t>
  </si>
  <si>
    <t>LLSCSRL14410</t>
  </si>
  <si>
    <t>SCHLAGE FA40 MERANO 619/SNP PRIVACY LOCK SRL14410</t>
  </si>
  <si>
    <t>LLSCSRL14406</t>
  </si>
  <si>
    <t>SCHLAGE FA51 MERANO 619/SNP ENTRANCE LOCK SRL14406</t>
  </si>
  <si>
    <t>LLSCSRL73ALSS</t>
  </si>
  <si>
    <t>SCHLAGE FORM ALBO QF DUMMY SET SSS SRL73ALSS</t>
  </si>
  <si>
    <t>LLSCSRL71ALSS</t>
  </si>
  <si>
    <t>SCHLAGE FORM ALBO QF PASSAGE SET SSS SRL71ALSS</t>
  </si>
  <si>
    <t>LLSCSRL72ALSS</t>
  </si>
  <si>
    <t>SCHLAGE FORM ALBO QF PRIVACY SET SSS SRL72ALSS</t>
  </si>
  <si>
    <t>LLSCSRL73ANSS</t>
  </si>
  <si>
    <t>SCHLAGE FORM ANGELO QF DUMMY SET SSS SRL73ANSS</t>
  </si>
  <si>
    <t>LLSCSRL70ANSS</t>
  </si>
  <si>
    <t>SCHLAGE FORM ANGELO QF FURNITURE SET SSS SRL70ANSS</t>
  </si>
  <si>
    <t>LLSCSRL71ANSS</t>
  </si>
  <si>
    <t>SCHLAGE FORM ANGELO QF PASSAGE SET SSS SRL71ANSS</t>
  </si>
  <si>
    <t>LLSCSRL72ANSS</t>
  </si>
  <si>
    <t>SCHLAGE FORM ANGELO QF PRIVACY SET SSS SRL72ANSS</t>
  </si>
  <si>
    <t>LLSCSRL14343</t>
  </si>
  <si>
    <t>SCHLAGE GRANDE ALBA SCP FURNITURE PAIR  SRL14343</t>
  </si>
  <si>
    <t>LLSCSRL14342</t>
  </si>
  <si>
    <t>SCHLAGE GRANDE ALBA SCP PRIVACY  SRL14342</t>
  </si>
  <si>
    <t>LLSCSRL14344</t>
  </si>
  <si>
    <t>SCHLAGE GRANDE ALBA SCP SINGLE DUMMY LEVER  SRL14344</t>
  </si>
  <si>
    <t>LLSCSRL14352</t>
  </si>
  <si>
    <t>SCHLAGE GRANDE DIVA DUMMY TRIM SCP VIS PACK SRL14352</t>
  </si>
  <si>
    <t>LLSCSRL14349</t>
  </si>
  <si>
    <t>SCHLAGE GRANDE DIVA PASSAGE LATCH  SCP VIS PACK SRL14349</t>
  </si>
  <si>
    <t>LLSCSRL14350</t>
  </si>
  <si>
    <t>SCHLAGE GRANDE DIVA PRIVACY LATCH SCP VIS PACK SRL14350</t>
  </si>
  <si>
    <t>LLSCSRL14347</t>
  </si>
  <si>
    <t>SCHLAGE GRANDE STELLA SCP FURNITURE PAIR SRL14347</t>
  </si>
  <si>
    <t>LLSCDAV7000710</t>
  </si>
  <si>
    <t>SCHLAGE KATZ 710V LEVER FURNITURE SSS VP DAV7000/710SSS</t>
  </si>
  <si>
    <t>LLLEME6CTSKA</t>
  </si>
  <si>
    <t>SCHLAGE ME EURO C4 6PIN CYLINDER TURN SCP KA   ME6CTSKA</t>
  </si>
  <si>
    <t>LLLEMERKSS</t>
  </si>
  <si>
    <t>SCHLAGE ME60 THUMB TURN LATCH REBATE KIT SSS  MERKSS</t>
  </si>
  <si>
    <t>LLSCME60VUSTTRS</t>
  </si>
  <si>
    <t>SCHLAGE ME60US V DBOLT LK CT RND THUMB TURN SSS</t>
  </si>
  <si>
    <t>LLSCME60VUSTTSS</t>
  </si>
  <si>
    <t>SCHLAGE ME60US V DBOLT LK CT SQ THUMB TURN SSS</t>
  </si>
  <si>
    <t>LLSCSRL53ALSC</t>
  </si>
  <si>
    <t>SCHLAGE MEDIO ALBA QF DUMMY SCP SRL53ALSC</t>
  </si>
  <si>
    <t>LLSCSRL50ALSC</t>
  </si>
  <si>
    <t>SCHLAGE MEDIO ALBA QF FURNITURE SCP SRL50ALSC</t>
  </si>
  <si>
    <t>LLSCSRL51ALSC</t>
  </si>
  <si>
    <t>SCHLAGE MEDIO ALBA QF PASSAGE SCP SRL51ALSC</t>
  </si>
  <si>
    <t>LLSCSRL52ALSC</t>
  </si>
  <si>
    <t>SCHLAGE MEDIO ALBA QF PRIVACY SCP SRL52ALSC</t>
  </si>
  <si>
    <t>LLSCSRL53CESC</t>
  </si>
  <si>
    <t>SCHLAGE MEDIO CENTRA QF DUMMY SCP SRL53CESC</t>
  </si>
  <si>
    <t>LLSCSRL50CESC</t>
  </si>
  <si>
    <t>SCHLAGE MEDIO CENTRA QF FURNITURE SCP SRL50CESC</t>
  </si>
  <si>
    <t>LLSCSRL51CESC</t>
  </si>
  <si>
    <t>SCHLAGE MEDIO CENTRA QF PASSAGE SCP SRL51CESC</t>
  </si>
  <si>
    <t>LLSCSRL52CESC</t>
  </si>
  <si>
    <t>SCHLAGE MEDIO CENTRA QF PRIVACY SCP SRL52CESC</t>
  </si>
  <si>
    <t>LLSCSRL53STSC</t>
  </si>
  <si>
    <t>SCHLAGE MEDIO STELLA QF DUMMY SET SCP SRL53STSC</t>
  </si>
  <si>
    <t>LLSCSRL50STSC</t>
  </si>
  <si>
    <t>SCHLAGE MEDIO STELLA QF FURNITURE SET SCP SRL50STSC</t>
  </si>
  <si>
    <t>LLSCSRL51STSC</t>
  </si>
  <si>
    <t>SCHLAGE MEDIO STELLA QF PASSAGE SET SCP SRL51STSC</t>
  </si>
  <si>
    <t>LLSCSRL52STSC</t>
  </si>
  <si>
    <t>SCHLAGE MEDIO STELLA QF PRIVACY SET SCP SRL52STSC</t>
  </si>
  <si>
    <t>LLSCSRL13433</t>
  </si>
  <si>
    <t>SCHLAGE PARTHENON/GEORGIAN SIN CYL GRIPSET AB VISPACK F362V</t>
  </si>
  <si>
    <t>LLSCSRL14231</t>
  </si>
  <si>
    <t>SCHLAGE PLYMOUTH DUAL KA ENTRY LOCKSET SCP VISPACK SRL14231</t>
  </si>
  <si>
    <t>SCHLAGE PLYMOUTH SGLE DUMMY TRIM SCP VISPACK F170V</t>
  </si>
  <si>
    <t>LLSCF170VPPB</t>
  </si>
  <si>
    <t>SCHLAGE PLYMOUTH SINGLE DUMMY TRIM PB VISPACK F170V SRL10142</t>
  </si>
  <si>
    <t>LLSCSRL13478</t>
  </si>
  <si>
    <t>SCHLAGE PLYMOUTH/PLYMOUTH DECO DUMMY TRIM SET PB VIS F393V</t>
  </si>
  <si>
    <t>LLLERPASSP</t>
  </si>
  <si>
    <t>SCHLAGE REGENT R10V DENVER PASSAGE LATCH PB VP RDPASSP</t>
  </si>
  <si>
    <t>LLLSCRDCOMBS</t>
  </si>
  <si>
    <t>SCHLAGE REGENT R152V DENVER COMBINATION SSS VP RDCOMBS</t>
  </si>
  <si>
    <t>LLLERLDUMMSCPBX</t>
  </si>
  <si>
    <t>SCHLAGE REGENT R170 LEONARDO DUMMY TRIM SCP BOX RLDUMMSBX</t>
  </si>
  <si>
    <t>LLLERDUMMP</t>
  </si>
  <si>
    <t>SCHLAGE REGENT R170V DENVER DUMMY TRIM PB VP RDDUMMP</t>
  </si>
  <si>
    <t>LLLERPRIVP</t>
  </si>
  <si>
    <t>SCHLAGE REGENT R40V DENVER PRIVACY LOCK PB VP RDPRIVP</t>
  </si>
  <si>
    <t>LLLERENTSP</t>
  </si>
  <si>
    <t>SCHLAGE REGENT R50V DENVER ENTRANCE LOCK PB VP RDENTSP</t>
  </si>
  <si>
    <t>LLLERLENTSSCPBX</t>
  </si>
  <si>
    <t>SCHLAGE REGENT R51 LEONARDO ENTRANCE LOCK SCP BOX RLENTSSBX</t>
  </si>
  <si>
    <t>LLLERLENTSSNP</t>
  </si>
  <si>
    <t>SCHLAGE REGENT R51V LEONARDO ENTRANCE LOCK SNP VIS PACK</t>
  </si>
  <si>
    <t>LLSCRBENTGSS</t>
  </si>
  <si>
    <t>SCHLAGE REGENT RG60V BOSTON S/CYL ENTRY SET SCP VP RBENTGSS</t>
  </si>
  <si>
    <t>LLSCRMENTGSS</t>
  </si>
  <si>
    <t>SCHLAGE REGENT RG60V MONACO S/CYL ENTRY SET SCP VP RMENTGSS</t>
  </si>
  <si>
    <t>LLSCRBENTGDS</t>
  </si>
  <si>
    <t>SCHLAGE REGENT RG62V BOSTON D/CYL ENTRY SET SCP VP RBENTGDS</t>
  </si>
  <si>
    <t>SCHLAGE STELLA SLIDING DOOR LOCK  BLACK DDS12206</t>
  </si>
  <si>
    <t>LLSCS3164620SSS</t>
  </si>
  <si>
    <t>SCHLAGE TRENTO SQU BACK TO BACK PULL HANDLE 620 X 20MM SSS</t>
  </si>
  <si>
    <t>LLSCS3163600SSS</t>
  </si>
  <si>
    <t>SCHLAGE TURIN SQU BACK TO BACK PULL HANDLE 600 X 25MM SSS</t>
  </si>
  <si>
    <t>LLSSSL2000SC</t>
  </si>
  <si>
    <t>SECURICRAFT DIGITAL ENTR SET SC 60 DP       SL2000SC</t>
  </si>
  <si>
    <t>LLMN280CPLH</t>
  </si>
  <si>
    <t>SELIM LATCH FURNITURE CP      280CPLH</t>
  </si>
  <si>
    <t>LLMN280CPLK</t>
  </si>
  <si>
    <t>SELIM LOCK FURNITURE CP       280CPLK</t>
  </si>
  <si>
    <t>BHSCDSLWH</t>
  </si>
  <si>
    <t>SLAMCLUNK DOOR STOP LEFT HAND WHITE</t>
  </si>
  <si>
    <t>BHSCDSRBL</t>
  </si>
  <si>
    <t>SLAMCLUNK DOOR STOP RIGHT HAND BLACK</t>
  </si>
  <si>
    <t>BHSCDSRWH</t>
  </si>
  <si>
    <t>SLAMCLUNK DOOR STOP RIGHT HAND WHITE</t>
  </si>
  <si>
    <t>BHSCDSEWBL</t>
  </si>
  <si>
    <t>SLAMCLUNK DOOR STOP WALL MOUNT ATTACHMENT KIT BLACK</t>
  </si>
  <si>
    <t>LLRUC85R</t>
  </si>
  <si>
    <t>SYLVAN CENTRO PASSAGE 85R  HSI-85R.SCP</t>
  </si>
  <si>
    <t>LLRULSCWC</t>
  </si>
  <si>
    <t>SYLVAN CERAMIC LATCHSET FURN  WHT CLASSIC/GOLD LSCWC</t>
  </si>
  <si>
    <t>LLRULSCWCP</t>
  </si>
  <si>
    <t>SYLVAN CERAMIC LATCHSET FURN  WHT/CP DISP PACK LSCWCP</t>
  </si>
  <si>
    <t>LLRULSCW</t>
  </si>
  <si>
    <t>SYLVAN CERAMIC LATCHSET FURN  WHT/GOLD DISP PACK LSCW</t>
  </si>
  <si>
    <t>LLRUE30BKPBLH</t>
  </si>
  <si>
    <t>SYLVAN CYLINDRICAL LEVER  BATHROOM SET LH   E30BK.PBL</t>
  </si>
  <si>
    <t>LLRUE30BKSCPLH</t>
  </si>
  <si>
    <t>SYLVAN CYLINDRICAL LEVER  BATHROOM SET LH   E30BK.SCPL</t>
  </si>
  <si>
    <t>LLRUE30BKPBRH</t>
  </si>
  <si>
    <t>SYLVAN CYLINDRICAL LEVER  BATHROOM SET RH E30BK.PBR</t>
  </si>
  <si>
    <t>LLRUE30DTPBL</t>
  </si>
  <si>
    <t>SYLVAN CYLINDRICAL LEVER DUMMY SET LEFT E30DT.PBL</t>
  </si>
  <si>
    <t>LLRUE30DTSCPL</t>
  </si>
  <si>
    <t>SYLVAN CYLINDRICAL LEVER DUMMY SET LEFT E30DT.SCPL</t>
  </si>
  <si>
    <t>LLRUE30DTPBR</t>
  </si>
  <si>
    <t>SYLVAN CYLINDRICAL LEVER DUMMY SET RIGHT E30DT.PBR</t>
  </si>
  <si>
    <t>LLRUE30DTSCPR</t>
  </si>
  <si>
    <t>SYLVAN CYLINDRICAL LEVER DUMMY SET RIGHT E30DT.SCPR</t>
  </si>
  <si>
    <t>LLRUE30ETPBLH</t>
  </si>
  <si>
    <t>SYLVAN CYLINDRICAL LEVER ENTRANCE SET LH    E30ET.PBL</t>
  </si>
  <si>
    <t>LLRUE30ETSCPLH</t>
  </si>
  <si>
    <t>SYLVAN CYLINDRICAL LEVER ENTRANCE SET LH    E30ET.SCPL</t>
  </si>
  <si>
    <t>LLRUE30ETPBRH</t>
  </si>
  <si>
    <t>SYLVAN CYLINDRICAL LEVER ENTRANCE SET RH   E30ET.PBR</t>
  </si>
  <si>
    <t>LLRUE30ETSCPRH</t>
  </si>
  <si>
    <t>SYLVAN CYLINDRICAL LEVER ENTRANCE SET RH   E30ET.SCPR</t>
  </si>
  <si>
    <t>LLRUE30PSPB</t>
  </si>
  <si>
    <t>SYLVAN CYLINDRICAL LEVER PASSAGE SET E30PS.PB</t>
  </si>
  <si>
    <t>LLRUE30PSSCP</t>
  </si>
  <si>
    <t>SYLVAN CYLINDRICAL LEVER PASSAGE SET E30PS.SCP</t>
  </si>
  <si>
    <t>LLRUE60PS</t>
  </si>
  <si>
    <t>SYLVAN DENVER PASSAGE SET SCP   E60PS.SCP</t>
  </si>
  <si>
    <t>LLRUEDB2PB</t>
  </si>
  <si>
    <t>SYLVAN DOUBLE CYL DEADBOLT PB   EDB2.PB</t>
  </si>
  <si>
    <t>LLRULFP</t>
  </si>
  <si>
    <t>SYLVAN FIXING PLATE PER EACH  UBFP</t>
  </si>
  <si>
    <t>SYLVAN FLOOR MOUNTED DOOR STOP SATIN FINISH DS6.S</t>
  </si>
  <si>
    <t>LLRUSFP11SNP</t>
  </si>
  <si>
    <t>SYLVAN FLUSH PULL 101MM             SFP11.SNP</t>
  </si>
  <si>
    <t>LLRUMLS60SNP</t>
  </si>
  <si>
    <t>SYLVAN MORTICE LATCH 60MM SNP       MLS60.SNP</t>
  </si>
  <si>
    <t>LLRUMLS70SNP</t>
  </si>
  <si>
    <t>SYLVAN MORTICE LATCH 70MM SNP     MLS70.SNP</t>
  </si>
  <si>
    <t>LLRUML7W</t>
  </si>
  <si>
    <t>SYLVAN MORTICE LATCH WHITE    LOOSE ML7W</t>
  </si>
  <si>
    <t>LLRULS9WHG</t>
  </si>
  <si>
    <t>SYLVAN PASTEL LATCHSET FURN WHT/GLD DISP PACK LS9WHITEG</t>
  </si>
  <si>
    <t>LLRUPBG</t>
  </si>
  <si>
    <t>SYLVAN PRIVACY BOLT GOLD KNOB CARDED PBG</t>
  </si>
  <si>
    <t>LLRUPBSC</t>
  </si>
  <si>
    <t>SYLVAN PRIVACY BOLT SATIN CP KNOB PBSCP</t>
  </si>
  <si>
    <t>LLRUPBWH</t>
  </si>
  <si>
    <t>SYLVAN PRIVACY BOLT WHITE KNOB CARDED PBWHITE</t>
  </si>
  <si>
    <t>LLRUE71BKPB</t>
  </si>
  <si>
    <t>SYLVAN QUEST BATHROOM SET PB    E71BK.PB</t>
  </si>
  <si>
    <t>LLRUE71DTPB</t>
  </si>
  <si>
    <t>SYLVAN QUEST DUMMY KNOB PB    E71DT.PB</t>
  </si>
  <si>
    <t>LLRUE71PSPB</t>
  </si>
  <si>
    <t>SYLVAN QUEST PASSAGE SET PB     E71PS.PB</t>
  </si>
  <si>
    <t>LLRULS7RG</t>
  </si>
  <si>
    <t>SYLVAN SERENADE LATCHSET FURN RIM/GLD DISP PACK LS7RIMG</t>
  </si>
  <si>
    <t>LLRULS7RAB</t>
  </si>
  <si>
    <t>SYLVAN SERENADE LATCHSET FURN RIMU/AB DISP PACK P7RIMAB</t>
  </si>
  <si>
    <t>LLRUEDB1SS</t>
  </si>
  <si>
    <t>SYLVAN SINGLE CYL DEADBOLT SS    EDB1.SS</t>
  </si>
  <si>
    <t>LLRULS5RAB</t>
  </si>
  <si>
    <t>SYLVAN TRADITION LATCHSET FURN RIMU/AB LS5RIMAB</t>
  </si>
  <si>
    <t>LLRULS5RG</t>
  </si>
  <si>
    <t>SYLVAN TRADITION LATCHSET FURN RIMU/GOLD LS5RIMG</t>
  </si>
  <si>
    <t>LLRULS5WHG</t>
  </si>
  <si>
    <t>SYLVAN TRADITION LATCHSET FURN WHITE/GOLD LS5WHITEG</t>
  </si>
  <si>
    <t>LLDAI85DTSCR</t>
  </si>
  <si>
    <t>SYLVAN TRENTO DUMP LEVER S/C RH     I-85DT.SCPR</t>
  </si>
  <si>
    <t>LLRUE91BKSS</t>
  </si>
  <si>
    <t>SYLVAN VITA BATHROOM SET E91BK S.S</t>
  </si>
  <si>
    <t>LLRUE91DTSS</t>
  </si>
  <si>
    <t>SYLVAN VITA DUMMY TRIM SATIN  STAINLESS E91DTSS</t>
  </si>
  <si>
    <t>LLRUE91ETSS</t>
  </si>
  <si>
    <t>SYLVAN VITA ENTRANCE LOCKSET    E91ET.SS</t>
  </si>
  <si>
    <t>LLRUE91PSPB</t>
  </si>
  <si>
    <t>SYLVAN VITA PASSAGE SET   E91PS.PB</t>
  </si>
  <si>
    <t>LLRUE91PSSS</t>
  </si>
  <si>
    <t>SYLVAN VITA PASSAGE SET E91PS SS</t>
  </si>
  <si>
    <t>SYLVAN WALL MOUNTED DOOR STOP SATIN FINISH DS2.S</t>
  </si>
  <si>
    <t>HITCDDTCA3RP</t>
  </si>
  <si>
    <t>TRU CLOSE SELF CLOSING GATE HINGES LGE PER PAIR</t>
  </si>
  <si>
    <t>COSUUWKEY10</t>
  </si>
  <si>
    <t>UNDERWOOD KEY NO 10</t>
  </si>
  <si>
    <t>COSUUWKEY11</t>
  </si>
  <si>
    <t>UNDERWOOD KEY NO 11</t>
  </si>
  <si>
    <t>COSUUWKEY12</t>
  </si>
  <si>
    <t>UNDERWOOD KEY NO 12</t>
  </si>
  <si>
    <t>COSUUWKEY2</t>
  </si>
  <si>
    <t>UNDERWOOD KEY NO 2</t>
  </si>
  <si>
    <t>COSUUWKEY3</t>
  </si>
  <si>
    <t>UNDERWOOD KEY NO 3</t>
  </si>
  <si>
    <t>COSUUWKEY4</t>
  </si>
  <si>
    <t>UNDERWOOD KEY NO 4</t>
  </si>
  <si>
    <t>COSUUWKEY5</t>
  </si>
  <si>
    <t>UNDERWOOD KEY NO 5</t>
  </si>
  <si>
    <t>COSUUWKEY6</t>
  </si>
  <si>
    <t>UNDERWOOD KEY NO 6</t>
  </si>
  <si>
    <t>COSUUWKEY7</t>
  </si>
  <si>
    <t>UNDERWOOD KEY NO 7</t>
  </si>
  <si>
    <t>COSUUWKEY8</t>
  </si>
  <si>
    <t>UNDERWOOD KEY NO 8</t>
  </si>
  <si>
    <t>COSUUWKEY9</t>
  </si>
  <si>
    <t>UNDERWOOD KEY NO 9</t>
  </si>
  <si>
    <t>LLUNDY2242SE25</t>
  </si>
  <si>
    <t>UNION REBATE MORTICE LATCH  UY2242-SE-2.50 SILVER</t>
  </si>
  <si>
    <t>BHDS7SCP</t>
  </si>
  <si>
    <t>WALL MOUNTED C/W HOLD BACK    FEATURE SATIN CHROME DS7.SCP</t>
  </si>
  <si>
    <t>BHDS3S</t>
  </si>
  <si>
    <t>WALL MOUNTED MAGNETIC HOLD BACK DOOR STOP SATIN FINISH DS3.S</t>
  </si>
  <si>
    <t>GEWB5142PB</t>
  </si>
  <si>
    <t>WB 100MM CABIN HOOK POLISHED BRASS 5142-PB</t>
  </si>
  <si>
    <t>WB 102 X 51MM FLUSH PULL SQUARE CONCEALED FIX  5242-SS</t>
  </si>
  <si>
    <t>WB 120 X 40MM FLUSH PULL OVAL   5228-SS</t>
  </si>
  <si>
    <t>WB 120 X 40MM FLUSH PULL OVAL CONCEALED FIX  5241 SS</t>
  </si>
  <si>
    <t>BHWB5057</t>
  </si>
  <si>
    <t>WB 125MM CABIN HOOK POLISHED  BRASS EACH 5057-PB</t>
  </si>
  <si>
    <t>BHWB5317BLK</t>
  </si>
  <si>
    <t>WB 126 X 42MM FLUSH PULL 96MM CRS 5317-BLK</t>
  </si>
  <si>
    <t>WB 126 X 42MM FLUSH PULL 96MM CRS 5317-BN</t>
  </si>
  <si>
    <t>WB 126 X 42MM FLUSH PULL 96MM CRS 5317-SC</t>
  </si>
  <si>
    <t>WB 128 X 33 FLUSH PULL SS CONCEALED FIX  5257-SS</t>
  </si>
  <si>
    <t>WB 150MM FLUSH BOLT CONTRACT SATIN CHROME 5235-SC</t>
  </si>
  <si>
    <t>BHWB5318BLK</t>
  </si>
  <si>
    <t>WB 158 X 42MM FLUSH PULL 128MM CRS 5318-BLK</t>
  </si>
  <si>
    <t>WB 158 X 42MM FLUSH PULL 128MM CRS 5318-GN</t>
  </si>
  <si>
    <t>WB 158 X 42MM FLUSH PULL 128MM CRS 5318-MC</t>
  </si>
  <si>
    <t>WB 158 X 42MM FLUSH PULL 128MM CRS 5318-SC</t>
  </si>
  <si>
    <t>WB 158 X 42MM FLUSH PULL 128MM CRS 5318BN</t>
  </si>
  <si>
    <t>BHWB5319BLK</t>
  </si>
  <si>
    <t>WB 190 X 42MM FLUSH PULL 160MM CRS 5319-BLK</t>
  </si>
  <si>
    <t>WB 190 X 42MM FLUSH PULL 160MM CRS 5319-GN</t>
  </si>
  <si>
    <t>WB 190 X 42MM FLUSH PULL 160MM CRS 5319-MC</t>
  </si>
  <si>
    <t>BHWB5319SC</t>
  </si>
  <si>
    <t>WB 190 X 42MM FLUSH PULL 160MM CRS 5319-SC</t>
  </si>
  <si>
    <t>WB 190 X 42MM FLUSH PULL 160MM CRS 5319BN</t>
  </si>
  <si>
    <t>GEWB5185PB</t>
  </si>
  <si>
    <t>WB 250MM FANLIGHT STAY POLISHED BRASS 5185-PB</t>
  </si>
  <si>
    <t>GEWB5185SCP</t>
  </si>
  <si>
    <t>WB 250MM FANLIGHT STAY SATIN CHROME 5185-SC</t>
  </si>
  <si>
    <t>GEWB6209SCP</t>
  </si>
  <si>
    <t>WB 25MM KNOB MUSHROOM STYLE SATIN CHROME  6209-SC</t>
  </si>
  <si>
    <t>WB 300MM POLO PULL HANDLE S/STEEL 7098-SS</t>
  </si>
  <si>
    <t>GEWB6210SCP</t>
  </si>
  <si>
    <t>WB 30MM KNOB MUSHROOM STYLE SATIN CHROME  6210-SC</t>
  </si>
  <si>
    <t>GEWB5184PB</t>
  </si>
  <si>
    <t>WB 350MM CASEMENT STAY POLISHED BRASS 5184-PB</t>
  </si>
  <si>
    <t>GEWB5184SCP</t>
  </si>
  <si>
    <t>WB 350MM CASEMENT STAY SATIN  CHROME PLATE 5184-SC</t>
  </si>
  <si>
    <t>WB 350MM TORCH PULL HANDLE  7103-SS</t>
  </si>
  <si>
    <t>GEWB7099SS</t>
  </si>
  <si>
    <t>WB 450MM POLO PULL HANDLE S/STEEL 7099-SS</t>
  </si>
  <si>
    <t>GEWB7025SS</t>
  </si>
  <si>
    <t>WB 450MM PULL HANDLE   7025-SS</t>
  </si>
  <si>
    <t>LLWB1227SS</t>
  </si>
  <si>
    <t>WB 52MM EURO LOCKCASE (35MM B/SET 85MM CRS)  1227-SS</t>
  </si>
  <si>
    <t>LLWB7104SS</t>
  </si>
  <si>
    <t>WB 530MM TORCH PULL HANDLE   7104-SS</t>
  </si>
  <si>
    <t>WB 57MM TUBULAR LATCH BRIGHT CHROME PLATE   1100-CP</t>
  </si>
  <si>
    <t>BHWB601131SC</t>
  </si>
  <si>
    <t>WB 60MM ASTRON TUBULAR LATCH SATIN CHROME 1131-SC</t>
  </si>
  <si>
    <t>WB 65MM ADAPTOR PLATE FOR FUTURA ROUND ROSE  9062-BLK</t>
  </si>
  <si>
    <t>GEWB1147BN</t>
  </si>
  <si>
    <t>WB 70MM 5 PIN EURO CYLINDER DOUBLE KEY BRONZE NICKEL 1147-BN</t>
  </si>
  <si>
    <t>WB 70MM ASTRON TUBULAR LATCH BRUSHED NICKEL  1101-BN</t>
  </si>
  <si>
    <t>LLWB1101BR</t>
  </si>
  <si>
    <t>WB 70MM TUBULAR LATCH POLISHED BRASS  1101-PB</t>
  </si>
  <si>
    <t>LLWB1101CH</t>
  </si>
  <si>
    <t>WB 70MM TUBULAR LATCH SATIN CHROME 1101-SC</t>
  </si>
  <si>
    <t>WB 75MM DOOR STOP CONCEALED SKIRTING FIX 5229-BLK</t>
  </si>
  <si>
    <t>LLWBEM1115SS</t>
  </si>
  <si>
    <t>WB 78MM EURO MORTICE LOCK CASE 1115-SS</t>
  </si>
  <si>
    <t>WB 85MM DOOR STOP CONCEALED SKIRTING FIX 5240-BLK</t>
  </si>
  <si>
    <t>WB 85MM DOOR STOP CONCEALED SKIRTING FIX 5240-GN</t>
  </si>
  <si>
    <t>GEWB7101SS</t>
  </si>
  <si>
    <t>WB 900MM POLO PULL HANDLE S/STEEL 7101-SS</t>
  </si>
  <si>
    <t>BHWBA9007BN</t>
  </si>
  <si>
    <t>WB ALTO FIXED DUMMY HANDLE    9007-BN</t>
  </si>
  <si>
    <t>WB ALTO PASSAGE SET 60 - 70MM ADJ 9005-BN</t>
  </si>
  <si>
    <t>WB ALTO PRIVACY SET 60 - 70MM ADJ 9006-BN</t>
  </si>
  <si>
    <t>WB ASTRON APOLLO ENT SET INCL 7045E48/1115 &amp; 1148   7035-BN</t>
  </si>
  <si>
    <t>WB ASTRON APOLLO ENT SET INCL 7045E48/1115 &amp; 1148   7035-SC</t>
  </si>
  <si>
    <t>WB ASTRON APOLLO LH DUMMY HANDLE SET 7015 &amp; 1152 7015LD-BN</t>
  </si>
  <si>
    <t>WB ASTRON APOLLO LH DUMMY HANDLE SET 7015 &amp; 1152 7015LD-SC</t>
  </si>
  <si>
    <t>LLWBALP7045LSC</t>
  </si>
  <si>
    <t>WB ASTRON APOLLO LONGPLATE LATCH 32MM SATIN CHROME 7045-SC</t>
  </si>
  <si>
    <t>GEWB7045E48BN</t>
  </si>
  <si>
    <t>WB ASTRON APOLLO LONGPLATE LEVER SET EURO BN 7045-E48-BN</t>
  </si>
  <si>
    <t>WB ASTRON APOLLO PASSAGE SET INCL 7015 &amp; 1131   7033-BN</t>
  </si>
  <si>
    <t>WB ASTRON APOLLO PASSAGE SET INCL 7015 &amp; 1131   7033-SC</t>
  </si>
  <si>
    <t>WB ASTRON APOLLO PRIVACY SET INCL 7015/1131 &amp; 7032   7034-BN</t>
  </si>
  <si>
    <t>WB ASTRON APOLLO PRIVACY SET INCL 7015/1131 &amp; 7032   7034-SC</t>
  </si>
  <si>
    <t>WB ASTRON APOLLO RH DUMMY HANDLE SET 7015 &amp; 1152 7015RH-BN</t>
  </si>
  <si>
    <t>WB ASTRON APOLLO RH DUMMY HANDLE SET 7015 &amp; 1152 7015RH-SC</t>
  </si>
  <si>
    <t>LLWBEE7020E</t>
  </si>
  <si>
    <t>WB ASTRON EURO ESCUTCHEON   7020-BN</t>
  </si>
  <si>
    <t>WB ASTRON JUNO ENT SET INCL 7046E48/1115 &amp; 1148   7038-BN</t>
  </si>
  <si>
    <t>WB ASTRON JUNO ENT SET INCL 7046E48/1115 &amp; 1148   7038-SC</t>
  </si>
  <si>
    <t>WB ASTRON JUNO LH DUMMY HANDLE SET 7019 &amp; 1152   7019LD-BN</t>
  </si>
  <si>
    <t>WB ASTRON JUNO LH DUMMY HANDLE SET 7019 &amp; 1152   7019LD-SC</t>
  </si>
  <si>
    <t>GEWB7046E48BN</t>
  </si>
  <si>
    <t>WB ASTRON JUNO LONGPLATE 32MM  7046-E48-BN</t>
  </si>
  <si>
    <t>WB ASTRON JUNO PASSAGE SET INCL 7019 &amp; 1131   7036-BN</t>
  </si>
  <si>
    <t>WB ASTRON JUNO PASSAGE SET INCL 7019 &amp; 1131   7036-SC</t>
  </si>
  <si>
    <t>WB ASTRON JUNO PRIVACY SET INCL 7019/1131 &amp; 7032   7037-BN</t>
  </si>
  <si>
    <t>WB ASTRON JUNO PRIVACY SET INCL 7019/1131 &amp; 7032   7037-SC</t>
  </si>
  <si>
    <t>WB ASTRON JUNO RH DUMMY HANDLE SET 7019 &amp; 1152   7019RD-BN</t>
  </si>
  <si>
    <t>WB ASTRON JUNO RH DUMMY HANDLE SET 7019 &amp; 1152   7019RD-SC</t>
  </si>
  <si>
    <t>WB ASTRON LUMA ELECTRONIC MORTICE LOCK + REMOTE   1341R-PC</t>
  </si>
  <si>
    <t>WB ASTRON LUNA  LH DUMMY HANDLE SET 7030 &amp; 1152 BN 7030D-BN</t>
  </si>
  <si>
    <t>WB ASTRON LUNA  LH DUMMY HANDLE SET 7030 &amp; 1152 SC 7030D-SC</t>
  </si>
  <si>
    <t>WB ASTRON LUNA ELECTRONIC MORTICE LOCK   1341-BN</t>
  </si>
  <si>
    <t>WB ASTRON LUNA ELECTRONIC MORTICE LOCK   1341-PC</t>
  </si>
  <si>
    <t>WB ASTRON LUNA ELECTRONIC MORTICE LOCK + REMOTE   1341R-BN</t>
  </si>
  <si>
    <t>WB ASTRON LUNA ENT SET INCL 7048E48/1115 &amp; 1148   7044-BN</t>
  </si>
  <si>
    <t>WB ASTRON LUNA ENT SET INCL 7048E48/1115 &amp; 1148   7044-SC</t>
  </si>
  <si>
    <t>WB ASTRON LUNA PASSAGE SET INCL 7030 &amp; 1131   7042-BN</t>
  </si>
  <si>
    <t>WB ASTRON LUNA PASSAGE SET INCL 7030 &amp; 1131   7042-SC</t>
  </si>
  <si>
    <t>WB ASTRON LUNA RH DUMMY HANDLE SET 7030 &amp; 1152 BN 7030D-BN</t>
  </si>
  <si>
    <t>WB ASTRON LUNA RH DUMMY HANDLE SET 7030 &amp; 1152 SC 7030D-SC</t>
  </si>
  <si>
    <t>BHWB7030BN</t>
  </si>
  <si>
    <t>WB ASTRON LUNA ROUND ROSE  LEVER LATCH   7030-BN</t>
  </si>
  <si>
    <t>LLWB7032SCP</t>
  </si>
  <si>
    <t>WB ASTRON PRIVACY KIT INCL BOLT 60MM BACK SET   7032-SC</t>
  </si>
  <si>
    <t>WB ASTRON PRIVACY KIT INCL BOLT 60MM BBACK SET  7032-BN</t>
  </si>
  <si>
    <t>WB ASTRON QUBE  DUMMY HANDLE SET 7058 &amp; 1152  7058-SC</t>
  </si>
  <si>
    <t>WB ASTRON QUBE DUMMY HANDLE SET 7058 &amp; 1152 7058-BN</t>
  </si>
  <si>
    <t>WB ASTRON QUBE ENT SET INCL 7057E48/1115 &amp; 1148   7061-BN</t>
  </si>
  <si>
    <t>WB ASTRON QUBE ENT SET INCL 7057E48/1115 &amp; 1148   7061-SC</t>
  </si>
  <si>
    <t>LLWB7058BN</t>
  </si>
  <si>
    <t>WB ASTRON QUBE LEVER LATCH SET BRUSHED NICKEL  7058-BN</t>
  </si>
  <si>
    <t>WB ASTRON QUBE PASSAGE SET INCL 7058 &amp; 1131   7059-BN</t>
  </si>
  <si>
    <t>WB ASTRON QUBE PASSAGE SET INCL 7058 &amp; 1131   7059-SC</t>
  </si>
  <si>
    <t>WB ASTRON QUBE PRIVACY SET INCL 7058/1131 &amp; 7032   7060-BN</t>
  </si>
  <si>
    <t>WB ASTRON QUBE PRIVACY SET INCL 7058/1131 &amp; 7032   7060-SC</t>
  </si>
  <si>
    <t>LLWBS7049EBN</t>
  </si>
  <si>
    <t>WB ASTRON SPECTRA 7049E BRUSHED NICKEL 48MM   7049-E48-BN</t>
  </si>
  <si>
    <t>WB ASTRON SPECTRA ENT SET INCL 7049E48/1115 &amp; 1148   7053-BN</t>
  </si>
  <si>
    <t>WB ASTRON SPECTRA ENT SET INCL 7049E48/1115 &amp; 1148   7053-SC</t>
  </si>
  <si>
    <t>WB ASTRON SPECTRA LEVER RND ROSE LATCH 7050-BN</t>
  </si>
  <si>
    <t>WB ASTRON SPECTRA LH DUMMY HANDLE SET 7050 &amp; 1152  7050LD-SC</t>
  </si>
  <si>
    <t>WB ASTRON SPECTRA LH DUMMY HANDLE SET 7050 &amp; 1152 7050LD-BN</t>
  </si>
  <si>
    <t>WB ASTRON SPECTRA PASSAGE SET INCL 7050 &amp; 1131   7051-BN</t>
  </si>
  <si>
    <t>WB ASTRON SPECTRA PASSAGE SET INCL 7050 &amp; 1131   7051-SC</t>
  </si>
  <si>
    <t>WB ASTRON SPECTRA PRIVACY SET INCL 7050/1131 &amp; 7032  7052-BN</t>
  </si>
  <si>
    <t>WB ASTRON SPECTRA PRIVACY SET INCL 7050/1131 &amp; 7032  7052-SC</t>
  </si>
  <si>
    <t>WB ASTRON SPECTRA RH DUMMY HANDLE SET 7050 &amp; 1152 7050RD-BN</t>
  </si>
  <si>
    <t>WB ASTRON SPECTRA RH DUMMY HANDLE SET 7050 &amp; 1152 7050RD-SC</t>
  </si>
  <si>
    <t>WB ASTRON TITAN DUMMY LEFT  (INCL 1152)      7113LD-BN</t>
  </si>
  <si>
    <t>WB ASTRON TITAN DUMMY LEFT  (INCL 1152)      7113LD-SC</t>
  </si>
  <si>
    <t>WB ASTRON TITAN DUMMY RIGHT  (INCL 1152)      7113RD-BN</t>
  </si>
  <si>
    <t>WB ASTRON TITAN DUMMY RIGHT  (INCL 1152)      7113RD-SC</t>
  </si>
  <si>
    <t>WB ASTRON TITAN ENTRANCE LONGPLATE  7116-BN</t>
  </si>
  <si>
    <t>LLWB7113BN</t>
  </si>
  <si>
    <t>WB ASTRON TITAN LEVER LATCH SET BRUSHED NICKEL  7113-BN</t>
  </si>
  <si>
    <t>WB ASTRON TITAN PASSAGE         7114-BN</t>
  </si>
  <si>
    <t>WB ASTRON TITAN PASSAGE       7114-SC</t>
  </si>
  <si>
    <t>WB ASTRON TITAN PRIVACY          7115-BN</t>
  </si>
  <si>
    <t>WB ASTRON TITAN PRIVACY          7115-SC</t>
  </si>
  <si>
    <t>WB ASTRON VECTOR PASSAGE    7107-BN</t>
  </si>
  <si>
    <t>WB ASTRON VECTOR PRIVACY     7108-BN</t>
  </si>
  <si>
    <t>WB ASTRON VECTOR ROUND ROSE DUMMY (INCL 1152)   7106D-BN</t>
  </si>
  <si>
    <t>WB ASTRON VECTOR ROUND ROSE LEVER SET ONLY 7106-BN</t>
  </si>
  <si>
    <t>WB ASTRON VULCAN ENTRANCE LONGPLATE 7152-BN</t>
  </si>
  <si>
    <t>WB ASTRON VULCAN ENTRANCE LONGPLATE 7152-SC</t>
  </si>
  <si>
    <t>LLWB7148BN</t>
  </si>
  <si>
    <t>WB ASTRON VULCAN LONG PLATE 40MM  7148-BN</t>
  </si>
  <si>
    <t>LLWB7148SC</t>
  </si>
  <si>
    <t>WB ASTRON VULCAN LONG PLATE 40MM  7148-SC</t>
  </si>
  <si>
    <t>WB ASTRON VULCAN PASSAGE 7150-BN</t>
  </si>
  <si>
    <t>WB ASTRON VULCAN PASSAGE 7150-SC</t>
  </si>
  <si>
    <t>WB ASTRON VULCAN PRIVACY 7151-BN</t>
  </si>
  <si>
    <t>WB ASTRON VULCAN PRIVACY 7151-SC</t>
  </si>
  <si>
    <t>WB ASTRON VULCAN ROUND ROSE  7149-BN</t>
  </si>
  <si>
    <t>WB ASTRON VULCAN ROUND ROSE 7149-SC</t>
  </si>
  <si>
    <t>LLWB7006E48SC</t>
  </si>
  <si>
    <t>WB BELMONT LEVER LATCH 7006-E48-SC PAIR</t>
  </si>
  <si>
    <t>GEWB7006PB</t>
  </si>
  <si>
    <t>WB BELMONT LEVER LATCH POLISHED BRASS     7006-PB</t>
  </si>
  <si>
    <t>GEWB7008PB</t>
  </si>
  <si>
    <t>WB BELMONT LEVER LATCH POLISHED BRASS   7008-PB</t>
  </si>
  <si>
    <t>GEWB7012PB</t>
  </si>
  <si>
    <t>WB BELMONT LEVER LATCH ROUND ROSE POLISHED BRASS   7012-PB</t>
  </si>
  <si>
    <t>WB BELMONT LEVER LOCK POLISHED BRASS      7007-PB</t>
  </si>
  <si>
    <t>WB BELMONT LEVER LOCK POLISHED BRASS   7005-PB</t>
  </si>
  <si>
    <t>CHWB2037</t>
  </si>
  <si>
    <t>WB CABINET KNOB 25MM BLACK   2037-BLK</t>
  </si>
  <si>
    <t>CHWB2038</t>
  </si>
  <si>
    <t>WB CABINET KNOB 30MM BLACK   2038-BLK</t>
  </si>
  <si>
    <t>CHWB2039</t>
  </si>
  <si>
    <t>WB CABINET KNOB 38MM BLACK   2039-BLK</t>
  </si>
  <si>
    <t>CHWB2040</t>
  </si>
  <si>
    <t>WB CABINET KNOB 40MM BLACK   2040-BLK</t>
  </si>
  <si>
    <t>GEWB2019</t>
  </si>
  <si>
    <t>WB CASEMENT FASTENER  BLACK 2019-BLK</t>
  </si>
  <si>
    <t>BHWB5021PB</t>
  </si>
  <si>
    <t>WB CASEMENT STAY POLISHED BRASS EACH 5021-PB</t>
  </si>
  <si>
    <t>WB CASEMENT STAY POLISHED BRASS EACH 5175-PB</t>
  </si>
  <si>
    <t>WB CAVITY SUITE EDGE PULL SQUARE  5333-SS</t>
  </si>
  <si>
    <t>WB CAVITY SUITE EDGE PULL SQUARE 29 X 29MM  5333-GN</t>
  </si>
  <si>
    <t>WB CAVITY SUITE EDGEPULL ROUND SS 5329-SS</t>
  </si>
  <si>
    <t>WB CAVITY SUITE PASSAGE KIT ROUND  5326-GN</t>
  </si>
  <si>
    <t>LLWB5326BLK</t>
  </si>
  <si>
    <t>WB CAVITY SUITE PASSAGE KIT ROUND 5326-BLK</t>
  </si>
  <si>
    <t>WB CAVITY SUITE PASSAGE KIT ROUND 5326-SS</t>
  </si>
  <si>
    <t>WB CAVITY SUITE PASSAGE KIT SQUARE SS 5330-SS</t>
  </si>
  <si>
    <t>WB CAVITY SUITE PRIVACY KIT ROUND  5327-GN</t>
  </si>
  <si>
    <t>WB CAVITY SUITE PRIVACY KIT SQUARE SS 5331-SS</t>
  </si>
  <si>
    <t>LLWB8028</t>
  </si>
  <si>
    <t>WB CHATEAU LATCH POLISHED BRASS   8028-PB</t>
  </si>
  <si>
    <t>GEWB2041</t>
  </si>
  <si>
    <t>WB CHEST HANDLE BLACK  2041-BLK</t>
  </si>
  <si>
    <t>WB CIRCULAR FINGER PULLS BRUSHED NICKEL 8088-BN</t>
  </si>
  <si>
    <t>WB CIRCULAR FINGER PULLS SATIN CHROME  8088-SC</t>
  </si>
  <si>
    <t>GEWB5092PB</t>
  </si>
  <si>
    <t>WB CLEAT HOOK POLISHED BRASS EACH  5092-PB</t>
  </si>
  <si>
    <t>LLWB9083BN</t>
  </si>
  <si>
    <t>WB CONTRACT CELTO LEVER ENTRANCE SET     9083-BN</t>
  </si>
  <si>
    <t>LLWB9080BN</t>
  </si>
  <si>
    <t>WB CONTRACT CELTO LEVER PASSAGE SET     9080-BN</t>
  </si>
  <si>
    <t>LLWB9093BN</t>
  </si>
  <si>
    <t>WB CONTRACT CYCLO KNOB ENTRANCE SET     9093-BN</t>
  </si>
  <si>
    <t>LLWB9090BN</t>
  </si>
  <si>
    <t>WB CONTRACT CYCLO KNOB PASSAGE SET     9090-BN</t>
  </si>
  <si>
    <t>LLWB9091BN</t>
  </si>
  <si>
    <t>WB CONTRACT CYCLO KNOB PRIVACY SET     9091-BN</t>
  </si>
  <si>
    <t>LLWB9092BN</t>
  </si>
  <si>
    <t>WB CONTRACT CYCLO SINGLE DUMMY KNOB     9092-BN</t>
  </si>
  <si>
    <t>BHWB52550SC</t>
  </si>
  <si>
    <t>WB DOOR CLOSER 1-4 SLIDE ARM   525-5-0-SC</t>
  </si>
  <si>
    <t>BHWB32432SC</t>
  </si>
  <si>
    <t>WB DOOR CLOSER 2-4 FLAT BAR ARM + COVER   324-3-2-SC</t>
  </si>
  <si>
    <t>BHWB52520SC</t>
  </si>
  <si>
    <t>WB DOOR CLOSER 2-5 SCREW ARM   525-2-0-SC</t>
  </si>
  <si>
    <t>BHWB30331SC</t>
  </si>
  <si>
    <t>WB DOOR CLOSER 2/3/4 FLAT BAR ARM + COVER   303-3-1-SC</t>
  </si>
  <si>
    <t>BHWB30310SC</t>
  </si>
  <si>
    <t>WB DOOR CLOSER 2/3/4 SCREW ARM   303-1-0-SC</t>
  </si>
  <si>
    <t>WB DOOR STOP 110MM SKIRTING MOUNTED 5265-BN</t>
  </si>
  <si>
    <t>GEWB5265SC</t>
  </si>
  <si>
    <t>WB DOOR STOP 110MM SKIRTING MOUNTED 5265-SC</t>
  </si>
  <si>
    <t>WB DOOR STOP 22MM FLOOR MOUNT BRUSHED NICKEL   5062-BN</t>
  </si>
  <si>
    <t>BHWB5062</t>
  </si>
  <si>
    <t>WB DOOR STOP 22MM FLOOR MOUNT POLISHED BRASS   5062-PB</t>
  </si>
  <si>
    <t>BHWB5341BN</t>
  </si>
  <si>
    <t>WB DOOR STOP 30MM SKIRTING MOUNT CONCEALED FIX 5341-BN</t>
  </si>
  <si>
    <t>WB DOOR STOP 38MM ALUMINIUM FLOOR MOUNT B/NICKEL 5256-BN</t>
  </si>
  <si>
    <t>GEWB5256BLK</t>
  </si>
  <si>
    <t>WB DOOR STOP 38MM ALUMINIUM FLOOR MOUNT BLACK 5256-BLK</t>
  </si>
  <si>
    <t>WB DOOR STOP 38MM ALUMINIUM FLOOR MOUNT S/ANODISED 5256-SA</t>
  </si>
  <si>
    <t>WB DOOR STOP 60MM ALUMINIUM FLOOR MOUNT   5264-BN</t>
  </si>
  <si>
    <t>BHWB5090</t>
  </si>
  <si>
    <t>WB DOOR STOP 73MM SKIRTING MOUNT POLISHED BRASS 5090-PB</t>
  </si>
  <si>
    <t>WB DOOR STOP 75MM CONCEALED SKIRTING FIX 3 PK  5299-BN</t>
  </si>
  <si>
    <t>BHWB5299SC</t>
  </si>
  <si>
    <t>WB DOOR STOP 75MM CONCEALED SKIRTING FIX 3 PK  5299-SC</t>
  </si>
  <si>
    <t>WB DOOR STOP 75MM CONCEALED SKIRTING FIX G/NICKEL 5229-GN</t>
  </si>
  <si>
    <t>WB DOOR STOP 80MM SQ SKIRTING MOUNT 5262 BN</t>
  </si>
  <si>
    <t>WB DOOR STOP 85MM CONCEALED FIX 3 PK  5298-BN</t>
  </si>
  <si>
    <t>WB DOOR STOP 85MM CONCEALED FIX 3 PK  5298-SA</t>
  </si>
  <si>
    <t>WB DOOR STOP 90MM FLOOR MOUNT  5307-BN</t>
  </si>
  <si>
    <t>BHWB5307SA</t>
  </si>
  <si>
    <t>WB DOOR STOP 90MM FLOOR MOUNT  5307-SA</t>
  </si>
  <si>
    <t>WB DOOR STOP ADJUSTABLE ANGLE   5315-SC</t>
  </si>
  <si>
    <t>GEWB5274SA</t>
  </si>
  <si>
    <t>WB DOOR STOP ALUMINIUM SQUARE FLOOR MOUNT  5274-SA</t>
  </si>
  <si>
    <t>GEWB5278SA</t>
  </si>
  <si>
    <t>WB DOOR STOP ALUMINIUM SQUARE FLOOR MOUNT  5278-SA</t>
  </si>
  <si>
    <t>WB DOOR STOP HOLDER BRONZE NICKEL 5258-BN</t>
  </si>
  <si>
    <t>WB DOOR STOP HOLDER SATIN CHROME  5258-SC</t>
  </si>
  <si>
    <t>BHWB5240SA</t>
  </si>
  <si>
    <t>WB DOOR STOP SKIRTING MOUNT CONCEALED FIX   5240-SA</t>
  </si>
  <si>
    <t>WB DOOR STOP SKIRTING MOUNT CONCEALED FIX  5240 BN</t>
  </si>
  <si>
    <t>GEWB5186BN</t>
  </si>
  <si>
    <t>WB DOOR STOP-PIPE SKIRTING MOUNTED BRUSHED NICKEL 5186-BN</t>
  </si>
  <si>
    <t>WB DOOR STOP-PIPE SKIRTING MOUNTED POLISHED BRASS 5186-PB</t>
  </si>
  <si>
    <t>GEWB5186SCP</t>
  </si>
  <si>
    <t>WB DOOR STOP-PIPE SKIRTING MOUNTED SATIN CHROME 5186-SC</t>
  </si>
  <si>
    <t>LLWB1319BN</t>
  </si>
  <si>
    <t>WB ELECTRONIC KEYPAD DEADBOLT LOCK   1319-BN</t>
  </si>
  <si>
    <t>WB ESCUTCHEON WITH COVER POLISHED BRASS EACH 5051-PB</t>
  </si>
  <si>
    <t>WB ESCUTCHEONS SATIN CHROME  8102E-SC</t>
  </si>
  <si>
    <t>WB EURO CYLINDER KEY &amp; TURN 70MM 5 PIN 1148-BN</t>
  </si>
  <si>
    <t>WB EURO LOCK CYLINDER KEY AND TURN BRUSHED NICKEL 1122-BN</t>
  </si>
  <si>
    <t>WB EURO LOCK CYLINDER KEY AND TURN SATIN CHROME   1122- SC</t>
  </si>
  <si>
    <t>WB FLOOR MOUNT DOOR STOP 2-PC  5249-BN</t>
  </si>
  <si>
    <t>BHWB5308SC</t>
  </si>
  <si>
    <t>WB FLUSH BOLT HD 150 X 25MM  5308-SC</t>
  </si>
  <si>
    <t>GEWB5139PB</t>
  </si>
  <si>
    <t>WB FRENCH DOOR CATCH SQUARE POLISHED BRASS SET 5139-PB</t>
  </si>
  <si>
    <t>BHWB7062PB</t>
  </si>
  <si>
    <t>WB FRENCH DOOR KIT POLISHED BRASS 7062-PB</t>
  </si>
  <si>
    <t>WB FRENCH DOOR KIT SATIN CHROME   7062-SC</t>
  </si>
  <si>
    <t>WB FUTURA APEX DUMMY LEVER NON-HANDED     9018D-BN</t>
  </si>
  <si>
    <t>WB FUTURA APEX PASSAGE SET     9019-BN</t>
  </si>
  <si>
    <t>WB FUTURA APEX PRIVACY SET     9020-BN</t>
  </si>
  <si>
    <t>WB FUTURA CORBEL DUMMY LEVER NON-HANDED     9022D-BN</t>
  </si>
  <si>
    <t>WB FUTURA CORBEL PASSAGE SET     9023-BN</t>
  </si>
  <si>
    <t>WB FUTURA CORBEL PRIVACY SET     9024-BN</t>
  </si>
  <si>
    <t>WB FUTURA ELITE APEX DUMMY LEVER  9036D-BN</t>
  </si>
  <si>
    <t>WB FUTURA ELITE APEX PASSAGE SET   9037-BN</t>
  </si>
  <si>
    <t>WB FUTURA ELITE APEX PRIVACY SET 9038-BN</t>
  </si>
  <si>
    <t>WB FUTURA ELITE CORBEL INTEGRATED PRIVACY 9056-BN</t>
  </si>
  <si>
    <t>WB FUTURA ELITE CORBEL PASSAGE SET 9041-BN</t>
  </si>
  <si>
    <t>WB FUTURA HELIX INTEGRATED PRIVACY SET 9054-BN</t>
  </si>
  <si>
    <t>LLWB9034GN</t>
  </si>
  <si>
    <t>WB FUTURA PRIVACY SET 60MM BACKSET     9034-GN</t>
  </si>
  <si>
    <t>WB FUTURA PRIVACY SET 60MM BACKSET 9034-BLK</t>
  </si>
  <si>
    <t>WB GALAXY PHOENIX DUMMY LEVER NON HANDED  7221D-GN</t>
  </si>
  <si>
    <t>WB GALAXY PHOENIX PASSAGE SET  7222-GN</t>
  </si>
  <si>
    <t>WB GEORGIAN KNOB LATCH POLISHED BRASS  4006-PB</t>
  </si>
  <si>
    <t>GEWB4016</t>
  </si>
  <si>
    <t>WB GEORGIAN KNOCKER POLISHED BRASS EACH 4016-PB</t>
  </si>
  <si>
    <t>WB HAT &amp; COAT HOOK  ALUMINIUM  SATIN ANODISED 3PK  5297-SA</t>
  </si>
  <si>
    <t>BHWB5250SA</t>
  </si>
  <si>
    <t>WB HAT &amp; COAT HOOK  ALUMINIUM SATIN ANODISED  5250-SA</t>
  </si>
  <si>
    <t>BHWB3024</t>
  </si>
  <si>
    <t>WB HAT &amp; COAT HOOK POLISHED BRASS EACH 3024-PB</t>
  </si>
  <si>
    <t>LLWB7167SS</t>
  </si>
  <si>
    <t>WB HEAVY DUTY PUSH PLATE 300 X 100MM   7167-SS</t>
  </si>
  <si>
    <t>WB HINGE SS LOOSEPIN RADIUS 89X60X2MM GRAPHITE NICKL 5904-GN</t>
  </si>
  <si>
    <t>BHWB8042SC</t>
  </si>
  <si>
    <t>WB INDICATOR TURN AND ESCUTCHEONS SATIN CHROME   8042-SC</t>
  </si>
  <si>
    <t>WB JURA CYLINDER/TURN DEADBOLT  9012-SS</t>
  </si>
  <si>
    <t>WB JURA DOUBLE CYLINDER DEADBOLT  9011-SS</t>
  </si>
  <si>
    <t>BHWBK9010BN</t>
  </si>
  <si>
    <t>WB KONA FIXED DUMMY HANDLE       9010-BN</t>
  </si>
  <si>
    <t>WB KONA PASSAGE SET 60-70MM ADJ      9008-BN</t>
  </si>
  <si>
    <t>WB KONA PRIVACY SET 60-70MM ADJ      9009-BN</t>
  </si>
  <si>
    <t>WB LEVER LATCH FURN 155MM PLATE  9014-BN</t>
  </si>
  <si>
    <t>LLWB9013BN</t>
  </si>
  <si>
    <t>WB LEVER LOCK FURN 155MM PLATE  9013-BN</t>
  </si>
  <si>
    <t>LLWB8130SC</t>
  </si>
  <si>
    <t>WB MATRIX DUMMY LEVER  8130-SC</t>
  </si>
  <si>
    <t>WB MATRIX PASSAGE SET 8128-SC</t>
  </si>
  <si>
    <t>WB MORTICE LOCK 3 LEVER 65MM CASE CHROME PLATE   1107-CP</t>
  </si>
  <si>
    <t>WB MORTICE LOCK 3 LEVER 65MM CASE POLISHED BRASS  1107-PB</t>
  </si>
  <si>
    <t>WB MORTICE LOCK 3 LEVER 76MM  POL BRASS EACH 1108-PB</t>
  </si>
  <si>
    <t>CHWB1108CP</t>
  </si>
  <si>
    <t>WB MORTICE LOCK 3 LEVER 78MM CASE CHROME PLATE    1108-CP</t>
  </si>
  <si>
    <t>WB MORTICE LOCK 3 LEVER REBATE KIT POL BRASS EACH 1109-PB</t>
  </si>
  <si>
    <t>CHWB1103</t>
  </si>
  <si>
    <t>WB MORTICE LOCK 5 LEVER 66MM CASE  POLISHED BRASS 1103-PVD</t>
  </si>
  <si>
    <t>WB PRISMA PASSAGE SET         8132-SC</t>
  </si>
  <si>
    <t>WB PRIVACY FLUSH PULL SET 8106-BN</t>
  </si>
  <si>
    <t>LLWB8089PB</t>
  </si>
  <si>
    <t>WB PRIVACY TURN BOLT POLISHED BRASS   8089-PB</t>
  </si>
  <si>
    <t>BHWB5086</t>
  </si>
  <si>
    <t>WB QUADRANT STAY POLISHED BRASS EACH 5086-PB</t>
  </si>
  <si>
    <t>WB QUATTRO ENTRANCE LONGPLATE  8126-E85-BN</t>
  </si>
  <si>
    <t>WB QUATTRO PASSAGE SET INCL 60MM LATCH BRUSHED NICKL 8099-BN</t>
  </si>
  <si>
    <t>WB QUATTRO PASSAGE SET SATIN CHROME  8099-SC</t>
  </si>
  <si>
    <t>WB QUATTRO/QUANTUM PRIVACY KIT SATIN CHROME   8101-SC</t>
  </si>
  <si>
    <t>BHWB5343SC</t>
  </si>
  <si>
    <t>WB QUBE WINDOW FASTENER SATIN CHROME 5343-SC</t>
  </si>
  <si>
    <t>WB REBATE KIT FOR 1103/1104/1114/1115     1105-SS</t>
  </si>
  <si>
    <t>WB REBATE KIT FOR 1142/1143     1146-SS</t>
  </si>
  <si>
    <t>GEWB5188BLK</t>
  </si>
  <si>
    <t>WB RING HANDLE ON BACK PLATE  BLACK FINISH 5188-BLK</t>
  </si>
  <si>
    <t>BHWB5053</t>
  </si>
  <si>
    <t>WB SASH LIFT POLISHED BRASS   EACH 5053-PB</t>
  </si>
  <si>
    <t>WB SIGMA DUMMY LEVER NON HANDED  8144-BN</t>
  </si>
  <si>
    <t>WB SIGMA LEVER FURNITURE ONLY  8143-BN</t>
  </si>
  <si>
    <t>WB SIGMA LEVER ON LONG PLATE   8145-BN</t>
  </si>
  <si>
    <t>WB SIGMA PASSAGE SET (INC LATCH) 8142-BN</t>
  </si>
  <si>
    <t>WB SKIRTING MOUNTED DOOR STOP LAG SCREW FIX B/N 5229-BN</t>
  </si>
  <si>
    <t>WB SKIRTING MOUNTED DOOR STOP LAG SCREW FIX S/C 5229-SC</t>
  </si>
  <si>
    <t>WB SLIDING DOOR EDGE PULL 100 X 20MM  5259-SS</t>
  </si>
  <si>
    <t>WB SLIDING DOOR FLUSH PULL KIT OVAL  5260-SS</t>
  </si>
  <si>
    <t>WB SLIDING DOOR FLUSH PULL KIT SQUARE  5261-SS</t>
  </si>
  <si>
    <t>LLWBSD5321SS</t>
  </si>
  <si>
    <t>WB SLIDING DOOR FLUSH PULL KIT SQUARE 250X37MM   5321-SS</t>
  </si>
  <si>
    <t>WB SLIMBOW HANDLE BRUSHED NICKEL    6038-BN</t>
  </si>
  <si>
    <t>WB SPLIT RAIL FASTENER LH POLISHED BRASS   5195L-PB</t>
  </si>
  <si>
    <t>WB SPLIT RAIL FASTENER RH POLISHED BRASS   5195R-PB</t>
  </si>
  <si>
    <t>BHWB5060</t>
  </si>
  <si>
    <t>WB SPUR FASTENER POLISHED BRASS EACH 5060-PB</t>
  </si>
  <si>
    <t>BHWB5153SC</t>
  </si>
  <si>
    <t>WB STAIR RAIL BRACKET 75MM SATIN CHROME   5153-SC</t>
  </si>
  <si>
    <t>GEWB5167PB</t>
  </si>
  <si>
    <t>WB STAIR RAIL BRACKET POLISHED BRASS   5167-PB</t>
  </si>
  <si>
    <t>LLWB7165SS</t>
  </si>
  <si>
    <t>WB STANDARD PULL ON PLATE 300 X 65MM   7165-SS</t>
  </si>
  <si>
    <t>LLWB7166SS</t>
  </si>
  <si>
    <t>WB STANDARD PUSH PLATE 300 X 65MM   7166-SS</t>
  </si>
  <si>
    <t>WB STREAMLINE CABINET HANDLE 160MM BRUSHED NICKEL   6485-BN</t>
  </si>
  <si>
    <t>WB STRIKER PLATE FOR 1131 TUBULAR LATCH B/NICKEL  1151-BN</t>
  </si>
  <si>
    <t>LLWBTS1137</t>
  </si>
  <si>
    <t>WB TAYLOR SPINDLE DUMMY HANDLE MOUNT 1137</t>
  </si>
  <si>
    <t>GEWB5135PB</t>
  </si>
  <si>
    <t>WB UNCOVERED ESCUTCHEON POLISHED BRASS EACH 5135-PB</t>
  </si>
  <si>
    <t>WB UNCOVERED ESCUTCHEON SATIN CHROME EACH 5135-SC</t>
  </si>
  <si>
    <t>WB UNITURN LOCK ROUND 60MM     1248-BN</t>
  </si>
  <si>
    <t>WB VICTORIAN KNOB LATCH ROUND ROSE POL BRASS PAIR 3010-PB</t>
  </si>
  <si>
    <t>LLWB3010</t>
  </si>
  <si>
    <t>WB VICTORIAN KNOB LATCH ROUND ROSE SATIN CHROME PAIR 3010-SC</t>
  </si>
  <si>
    <t>WB VICTORIAN LEVER LATCH POLISHED BRASS PAIR 3006-PB</t>
  </si>
  <si>
    <t>LLWB3008</t>
  </si>
  <si>
    <t>WB VICTORIAN LEVER LATCH POLISHED BRASS PAIR 3008-PB</t>
  </si>
  <si>
    <t>LLWB3009</t>
  </si>
  <si>
    <t>WB VICTORIAN LEVER LATCH ROUND ROSE POL BRASS PAIR 3009-PB</t>
  </si>
  <si>
    <t>WB VICTORIAN LEVER LOCK POLISHED BRASS PAIR 3006L-PB</t>
  </si>
  <si>
    <t>LLWB3007</t>
  </si>
  <si>
    <t>WB VICTORIAN LEVER LOCK POLISHED BRASS PAIR 3007-PB</t>
  </si>
  <si>
    <t>WB VULCAN DUMMY NON HANDED (INC 1152)    7149D-SC</t>
  </si>
  <si>
    <t>WB VULCAN DUMMY NON HANDED (INC 1152) 7149D-BN</t>
  </si>
  <si>
    <t>LLWB7153BN</t>
  </si>
  <si>
    <t>WB VULCAN ROUND ROSE ENTRANCE SET 7153-BN</t>
  </si>
  <si>
    <t>LLWB7153SC</t>
  </si>
  <si>
    <t>WB VULCAN ROUND ROSE ENTRANCE SET 7153-SC</t>
  </si>
  <si>
    <t>BHWB5352SC</t>
  </si>
  <si>
    <t>WB VULCAN STYLE STAIR BRACKET ROUND 5352-SC</t>
  </si>
  <si>
    <t>BHWB5353SC</t>
  </si>
  <si>
    <t>WB VULCAN STYLE STAIR RAIL BRACKET SQUARE  5353-SC</t>
  </si>
  <si>
    <t>GEWB2018</t>
  </si>
  <si>
    <t>WB WINDOW STAY BLACK IRON   2018-BLK</t>
  </si>
  <si>
    <t>WEEDMAT GROUND STAPLES  130MM  BOX OF 200</t>
  </si>
  <si>
    <t>LLBR564</t>
  </si>
  <si>
    <t>XCEL BROADEN RIM NIGHT LATCH 564</t>
  </si>
  <si>
    <t>LLYASYL2DUMSC</t>
  </si>
  <si>
    <t>YALE DUMMY SET FLAIR YALE SC     SYL2/DUMMY/SC</t>
  </si>
  <si>
    <t>LLYASYL1DUMSC</t>
  </si>
  <si>
    <t>YALE DUMMY SET FOCUS YALE SC     SYL1/DUMMY/SC</t>
  </si>
  <si>
    <t>LLYASYL2ENTSC</t>
  </si>
  <si>
    <t>YALE ENTRANCE SET FLAIR SC     SYL2/ENT/SC</t>
  </si>
  <si>
    <t>LLYASYL1ENTSC</t>
  </si>
  <si>
    <t>YALE ENTRANCE SET FOCUS SC     SYL1/ENT/SC</t>
  </si>
  <si>
    <t>LLYASYL2PASSSC</t>
  </si>
  <si>
    <t>YALE PASSAGE SET FLAIR SC     SYL2/PASS/SC</t>
  </si>
  <si>
    <t>LLYASYL1PASSSC</t>
  </si>
  <si>
    <t>YALE PASSAGE SET FOCUS SC     SYL1/PASS/SC</t>
  </si>
  <si>
    <t>LLYASYL2PRIVSC</t>
  </si>
  <si>
    <t>YALE PRIVACY SET FLAIR SC     SYL2/PRIV/SC</t>
  </si>
  <si>
    <t>LLYASYL1PRIVSC</t>
  </si>
  <si>
    <t>YALE PRIVACY SET FOCUS SC     SYL1/PRIV/SC</t>
  </si>
  <si>
    <t>BHZNWHA3100</t>
  </si>
  <si>
    <t>ZENITH 100MM X 10MM PADBOLT GALV SINGLE EYE WHA3100</t>
  </si>
  <si>
    <t>BHZNWHA0100</t>
  </si>
  <si>
    <t>ZENITH 100MM X 10MM PADBOLT SINGLE EYE ZP WHA0100</t>
  </si>
  <si>
    <t>GEZNWSS5100</t>
  </si>
  <si>
    <t>ZENITH 100X10MM PADBOLT SINGLE EYE SS304 CARDED WSS5100</t>
  </si>
  <si>
    <t>GEZNWSS1010</t>
  </si>
  <si>
    <t>ZENITH 10MM SS D SHACKLE CARDED   WSS1010</t>
  </si>
  <si>
    <t>ZENITH 115MM FLUSH PULL SATIN CHROME METAL WTS0115</t>
  </si>
  <si>
    <t>GEZNWSS7115</t>
  </si>
  <si>
    <t>ZENITH 115MM SS HASP &amp; STAPLE SAFETY CARDED WSS7115</t>
  </si>
  <si>
    <t>BHZNWHA3150</t>
  </si>
  <si>
    <t>ZENITH 150MM X 12MM PADBOLT GALV SINGLE EYE WHA3150</t>
  </si>
  <si>
    <t>ZENITH 150X10MM PADBOLT SINGLE EYE SS304 CARDED WSS5150</t>
  </si>
  <si>
    <t>ZENITH 150X125MM SHELF BRACKET LONDON WHITE HCR1150</t>
  </si>
  <si>
    <t>GEZNWEB1020</t>
  </si>
  <si>
    <t>ZENITH 20MM ANGLE BRACKET ZP  CARD 4 WEB1020</t>
  </si>
  <si>
    <t>GEZNWHC0038</t>
  </si>
  <si>
    <t>ZENITH 38MM GATE HOOK &amp; EYE ZP CARDED WHC0038</t>
  </si>
  <si>
    <t>GEZNWHE3450</t>
  </si>
  <si>
    <t>ZENITH 450MM GALV DROP BOLT     WHE3450</t>
  </si>
  <si>
    <t>GEZNWSS3550</t>
  </si>
  <si>
    <t>ZENITH 5X50MM SS SNAP HOOK    CARDED WSS3550</t>
  </si>
  <si>
    <t>GEZNWPD0006</t>
  </si>
  <si>
    <t>ZENITH 60 X 6MM S HOOK CARDED WPD0006</t>
  </si>
  <si>
    <t>GEZNWSS0006</t>
  </si>
  <si>
    <t>ZENITH 6MM SS TURNBUCKLE H&amp;E CARDED WSS0006</t>
  </si>
  <si>
    <t>GEZNWSS0640</t>
  </si>
  <si>
    <t>ZENITH 6X40MM SS EYE BOLT     CARDED WSS0640</t>
  </si>
  <si>
    <t>GEZNWSS3660</t>
  </si>
  <si>
    <t>ZENITH 6X60MM SS SNAP HOOK    CARDED WSS3660</t>
  </si>
  <si>
    <t>GEZNWSS0680</t>
  </si>
  <si>
    <t>ZENITH 6X80MM SS EYE BOLT     CARDED WSS0680</t>
  </si>
  <si>
    <t>GEZNWSS3770</t>
  </si>
  <si>
    <t>ZENITH 7X70MM SS SNAP HOOK    CARDED WSS3770</t>
  </si>
  <si>
    <t>GEZNWSS1008</t>
  </si>
  <si>
    <t>ZENITH 8MM SS D SHACKLE CARDED   WSS1008</t>
  </si>
  <si>
    <t>GEZNWSS0810</t>
  </si>
  <si>
    <t>ZENITH 8X100MM SS EYE BOLT    CARDED WSS0810</t>
  </si>
  <si>
    <t>GEZNWSS3880</t>
  </si>
  <si>
    <t>ZENITH 8X80MM SS SNAP HOOK    CARDED WSS3880</t>
  </si>
  <si>
    <t>GEZNWSS7090</t>
  </si>
  <si>
    <t>ZENITH 90MM SS HASP &amp; STAPLE  SAFETY CARDED WSS7090</t>
  </si>
  <si>
    <t>GEZNHAL1200</t>
  </si>
  <si>
    <t>ZENITH BALL BEARING GATE HINGES    HAL1200</t>
  </si>
  <si>
    <t>GEZNHAR1100</t>
  </si>
  <si>
    <t>ZENITH BALL BEARING GATE HINGES   HAR1100</t>
  </si>
  <si>
    <t>GEZNWIC0322</t>
  </si>
  <si>
    <t>ZENITH CUP HOOKS 22 X 2.5MM PVC CD5     WIC0322</t>
  </si>
  <si>
    <t>GEZNWIC0328</t>
  </si>
  <si>
    <t>ZENITH CUP HOOKS 28 X 3.0MM PVC CD4    WIC0328</t>
  </si>
  <si>
    <t>BHZNWHB0000</t>
  </si>
  <si>
    <t>ZENITH GATE LATCH D TYPE ZP CARDED WHB0000</t>
  </si>
  <si>
    <t>BHZNWHB3352</t>
  </si>
  <si>
    <t>ZENITH GATE LATCH IMPROVED GALV WHB3352</t>
  </si>
  <si>
    <t>BHZNWSS3352</t>
  </si>
  <si>
    <t>ZENITH GATE LATCH IMPROVED SS304 CARDED WSS3352</t>
  </si>
  <si>
    <t>ZENITH GATE LATCH IMPROVED ZP WHB0352</t>
  </si>
  <si>
    <t>GEZNWHB3000</t>
  </si>
  <si>
    <t>ZENITH GATE LATCH SPRING TYPE GALV CARD WHB3000</t>
  </si>
  <si>
    <t>LLZNWRL0000</t>
  </si>
  <si>
    <t>ZENITH LOCK RIM BLACK         CARDED WRL0000</t>
  </si>
  <si>
    <t>LLZNWAH0002</t>
  </si>
  <si>
    <t>ZENITH NIGHTLATCH RIM GOLD    CARDED WAH0002</t>
  </si>
  <si>
    <t>GEZNWRP0112</t>
  </si>
  <si>
    <t>ZENITH STORAGE SCREW HOOKS    CARD 2 WRP0112</t>
  </si>
  <si>
    <t>CHARDTP660</t>
  </si>
  <si>
    <t>ARROW SLIDING DOOR TRACK 30KG P660</t>
  </si>
  <si>
    <t>BHBRSFHMF302P</t>
  </si>
  <si>
    <t>BRIO MULTIFOLD 30 2 DOOR FITTINGS PACK SFHMF30-2PACK</t>
  </si>
  <si>
    <t>BHBRSFHMF304P</t>
  </si>
  <si>
    <t>BRIO MULTIFOLD 30 4 DOOR FITTINGS PACK SFHMF30-4PACK</t>
  </si>
  <si>
    <t>BHBRSFHWD50122</t>
  </si>
  <si>
    <t>BRIO WARDROBE DOUBLE 50 SET 1200MM TRACK SFHWD50-12/2</t>
  </si>
  <si>
    <t>BHBRSFHWD50152</t>
  </si>
  <si>
    <t>BRIO WARDROBE DOUBLE 50 SET 1500MM TRACK SFHWD50-15/2</t>
  </si>
  <si>
    <t>BHBRSFHWD50182</t>
  </si>
  <si>
    <t>BRIO WARDROBE DOUBLE 50 SET 1800MM TRACK SFHWD50-18/2</t>
  </si>
  <si>
    <t>BHBRSFHWS50121</t>
  </si>
  <si>
    <t>BRIO WARDROBE SINGLE 50 SET 1200MM TRACK SFHWS50-12/1</t>
  </si>
  <si>
    <t>BHBRSFHWS50151</t>
  </si>
  <si>
    <t>BRIO WARDROBE SINGLE 50 SET 1500MM TRACK SFHWS50-15/1</t>
  </si>
  <si>
    <t>BHBRSFHWS50181</t>
  </si>
  <si>
    <t>BRIO WARDROBE SINGLE 50 SET 1800MM TRACK SFHWS50-18/1</t>
  </si>
  <si>
    <t>CHCDP688</t>
  </si>
  <si>
    <t>COWDROY C/SLIDES PRIVACY LATCH SAT/CHROME P688</t>
  </si>
  <si>
    <t>CHCDSPRSTOP</t>
  </si>
  <si>
    <t>COWDROY CAVITY SPRING RELEASE STOP</t>
  </si>
  <si>
    <t>CHCDOM561</t>
  </si>
  <si>
    <t>COWDROY GALVANISED STEEL TRACK 6M LENGTH  OM50611</t>
  </si>
  <si>
    <t>CHCDRM58012NAN</t>
  </si>
  <si>
    <t>COWDROY ROBEMAKER P580 1.2M 2 DOOR 40KG PER DOOR NAT/ANO</t>
  </si>
  <si>
    <t>CHCDRM58015NAN</t>
  </si>
  <si>
    <t>COWDROY ROBEMAKER P580 1.5M 2 DOOR 40KG PER DOOR NAT/ANO</t>
  </si>
  <si>
    <t>CHCDRM58018NAN</t>
  </si>
  <si>
    <t>COWDROY ROBEMAKER P580 1.8M 2 DOOR 40KG PER DOOR NAT/ANO</t>
  </si>
  <si>
    <t>CHCDRM58018WH</t>
  </si>
  <si>
    <t>COWDROY ROBEMAKER P580 1.8M 2 DOOR 40KG PER DOOR WHITE</t>
  </si>
  <si>
    <t>CHCDRM580243WH</t>
  </si>
  <si>
    <t>COWDROY ROBEMAKER P580 2.4M 3 DOOR 40KG PER DOOR WHITE</t>
  </si>
  <si>
    <t>CHCDRMP59027WHT</t>
  </si>
  <si>
    <t>COWDROY ROBEMAKER P590 2.7M TRIPLE T/SET 40KG PER DR WHITE</t>
  </si>
  <si>
    <t>CHCDP590T2100</t>
  </si>
  <si>
    <t>COWDROY ROBEMAKER P590 2100MM TRIPLE TRACK ARCTIC WHITE</t>
  </si>
  <si>
    <t>COWDROY ROBEMAKER P590 2100MM TRIPLE TRACK NATURAL ANODISED</t>
  </si>
  <si>
    <t>CHCDP590T2400</t>
  </si>
  <si>
    <t>COWDROY ROBEMAKER P590 2400MM TRIPLE TRACK</t>
  </si>
  <si>
    <t>CHCDRM584L</t>
  </si>
  <si>
    <t>COWDROY ROBEMAKER TT584 ADJUSTABLE ROLLER SHEAVE LOOSE</t>
  </si>
  <si>
    <t>BHHEHDP113N</t>
  </si>
  <si>
    <t>HENDERSON 113/81A NYLON GUIDE - PAIR - DP      H113R/94</t>
  </si>
  <si>
    <t>BHHE161</t>
  </si>
  <si>
    <t>HENDERSON 161 SPRINT HANGER BALL RACE WHEEL    H161DP</t>
  </si>
  <si>
    <t>BHHE162DP</t>
  </si>
  <si>
    <t>HENDERSON 162 GUIDE ADJ DIY      H162DP</t>
  </si>
  <si>
    <t>BHHE220</t>
  </si>
  <si>
    <t>HENDERSON 220 WHT.WHEEL HANGER    H220DP</t>
  </si>
  <si>
    <t>BHHE222</t>
  </si>
  <si>
    <t>HENDERSON 222 REVERSIBLE HANGER      H222DP</t>
  </si>
  <si>
    <t>BHHE2425</t>
  </si>
  <si>
    <t>HENDERSON 24/25 GUIDE         H24/25DP</t>
  </si>
  <si>
    <t>BHHEHF2</t>
  </si>
  <si>
    <t>HENDERSON 25 HUSKY FOLDING SET 2 DOOR   HF2/25</t>
  </si>
  <si>
    <t>BHHEHF4</t>
  </si>
  <si>
    <t>HENDERSON 25 HUSKY FOLDING SET 4 DOORS ONE SIDE    HF4/25</t>
  </si>
  <si>
    <t>BHHEHF2512</t>
  </si>
  <si>
    <t>HENDERSON 25 HUSKY FOLDING SET OPEN WIDTH 1.2M 2 DR HF25/12</t>
  </si>
  <si>
    <t>BHHE29030</t>
  </si>
  <si>
    <t>HENDERSON 290 3.0M GALVANISED TRACK H290/3000</t>
  </si>
  <si>
    <t>BHHE1A290O</t>
  </si>
  <si>
    <t>HENDERSON 290 BRACKET OPEN     H1A/290</t>
  </si>
  <si>
    <t>BHHE5612KN</t>
  </si>
  <si>
    <t>HENDERSON 290 HANGER C/W 2 NYLON WHEELS    H56-1/2K/N</t>
  </si>
  <si>
    <t>BHHE56KN</t>
  </si>
  <si>
    <t>HENDERSON 290 HANGER C/W 4  NYLON WHEELS    H56K/N</t>
  </si>
  <si>
    <t>BHHE52KN</t>
  </si>
  <si>
    <t>HENDERSON 290 HANGER C/W 4 NYLON WHEELS     H52K/N</t>
  </si>
  <si>
    <t>BHHE53KN</t>
  </si>
  <si>
    <t>HENDERSON 290 HANGER C/W 4 NYLON WHEELS    H53K/N</t>
  </si>
  <si>
    <t>BHHE56KS</t>
  </si>
  <si>
    <t>HENDERSON 290 HANGER C/W 4 STEEL WHEELS    H56K/S</t>
  </si>
  <si>
    <t>BHHE30130</t>
  </si>
  <si>
    <t>HENDERSON 301 3.0M GALVANISED TRACK H301/3000</t>
  </si>
  <si>
    <t>BHHE56AN</t>
  </si>
  <si>
    <t>HENDERSON 301 HANGER C/W 4 NYLON WHEELS     H56A/N</t>
  </si>
  <si>
    <t>BHHE56CS</t>
  </si>
  <si>
    <t>HENDERSON 305 HANGER C/W 4  STEEL WHEELS   H56C/S</t>
  </si>
  <si>
    <t>BHHEHF4015</t>
  </si>
  <si>
    <t>HENDERSON 40 HUSKY FOLDING SET OPEN WIDTH 1.5M 2 DR HF40/15</t>
  </si>
  <si>
    <t>BHHE4W</t>
  </si>
  <si>
    <t>HENDERSON 4W DOUBLE TOP 1200MM DOOR TRACK HW12</t>
  </si>
  <si>
    <t>BHHE6W</t>
  </si>
  <si>
    <t>HENDERSON 6W DOUBLE TOP 1800MM DOOR TRACK HW18</t>
  </si>
  <si>
    <t>BHHEPHS100</t>
  </si>
  <si>
    <t>HENDERSON 75 HUSKY STRGHT DOOR PACK      H100</t>
  </si>
  <si>
    <t>BHHEB42</t>
  </si>
  <si>
    <t>HENDERSON B42 BI-FOLD SET 1525MM FOR 4 DOORS HB15/4</t>
  </si>
  <si>
    <t>BHHEB64</t>
  </si>
  <si>
    <t>HENDERSON B64 BI-FOLD SET 2135MM FOR 4 DOORS HB20/4</t>
  </si>
  <si>
    <t>BHHE312</t>
  </si>
  <si>
    <t>HENDERSON BIFOLD BOTTOM PIVOT BRACKET      H312DP</t>
  </si>
  <si>
    <t>BHHE315</t>
  </si>
  <si>
    <t>HENDERSON BIFOLD GUIDE 315    H315DP</t>
  </si>
  <si>
    <t>BHHE313</t>
  </si>
  <si>
    <t>HENDERSON BIFOLD TOP PIVOT    H313DP</t>
  </si>
  <si>
    <t>BHHE311</t>
  </si>
  <si>
    <t>HENDERSON BIFOLD TOP PIVOT BRACKET    H311DP</t>
  </si>
  <si>
    <t>BHILADPDW12</t>
  </si>
  <si>
    <t>HENDERSON DOUBLE TOP LITE 1200MM  DOOR TRACK      HLW12</t>
  </si>
  <si>
    <t>BHILADPDW15</t>
  </si>
  <si>
    <t>HENDERSON DOUBLE TOP LITE 1500MM  DOOR TRACK      HLW15</t>
  </si>
  <si>
    <t>7540RACLUTD4KD</t>
  </si>
  <si>
    <t>75 X 40 RAD CLRS UT D4 KD</t>
  </si>
  <si>
    <t>BHILADPDW24</t>
  </si>
  <si>
    <t>HENDERSON DOUBLE TOP LITE 2400MM ROBE KIT   HLW24</t>
  </si>
  <si>
    <t>BHHE280AL200</t>
  </si>
  <si>
    <t>HENDERSON HUSKY 280 2.0M ALUMINIUM TRACK H280A/2000</t>
  </si>
  <si>
    <t>BHHE280AL400</t>
  </si>
  <si>
    <t>HENDERSON HUSKY 280 4.0M ALUMINIUM TRACK H280A/4000</t>
  </si>
  <si>
    <t>BHHE2815</t>
  </si>
  <si>
    <t>HENDERSON HUSKY BRACKET 5 PACK    H2815DP</t>
  </si>
  <si>
    <t>BHHE2818</t>
  </si>
  <si>
    <t>HENDERSON HUSKY BRACKET 8 PACK     H2818DP</t>
  </si>
  <si>
    <t>BHHE283</t>
  </si>
  <si>
    <t>HENDERSON HUSKY HANGER 40KG FOLDING DOOR H283</t>
  </si>
  <si>
    <t>BHHE284</t>
  </si>
  <si>
    <t>HENDERSON HUSKY HANGERS FOR TIM DOORS 100KG H284</t>
  </si>
  <si>
    <t>BHHE284N</t>
  </si>
  <si>
    <t>HENDERSON HUSKY HANGERS FOR TIM DOORS 50KG   H284N</t>
  </si>
  <si>
    <t>BHHE289T</t>
  </si>
  <si>
    <t>HENDERSON HUSKY TOP PIVOT      H289T</t>
  </si>
  <si>
    <t>BHHEJ2</t>
  </si>
  <si>
    <t>HENDERSON J2 MARATHON SET 760MM FOR SGLE DR    HJ2</t>
  </si>
  <si>
    <t>BHHEJ3</t>
  </si>
  <si>
    <t>HENDERSON J3 MARATHON SET 860MM FOR SGLE DR   HJ3</t>
  </si>
  <si>
    <t>BHHEJ4</t>
  </si>
  <si>
    <t>HENDERSON J4 MARATHON SET 1000MM FOR SGLE DR   HJ4</t>
  </si>
  <si>
    <t>BHHEJ5</t>
  </si>
  <si>
    <t>HENDERSON J5 MARATHON SET 1200MM    HJ5</t>
  </si>
  <si>
    <t>BHHEJ6</t>
  </si>
  <si>
    <t>HENDERSON J6 MARATHON SET 1500MM   HJ6</t>
  </si>
  <si>
    <t>BHHEL4</t>
  </si>
  <si>
    <t>HENDERSON L4 LORETTO SET 1200MM FOR 2 DOORS HD4</t>
  </si>
  <si>
    <t>BHHE80X3600</t>
  </si>
  <si>
    <t>HENDERSON LORETTO BOTTOM RAIL ALLOY 80X   3.6M   H80X/3600</t>
  </si>
  <si>
    <t>BHHE83N</t>
  </si>
  <si>
    <t>HENDERSON LORETTO BOTTOM ROLLER MORTICE FIXED PK2  H83N</t>
  </si>
  <si>
    <t>BHHEH113N</t>
  </si>
  <si>
    <t>HENDERSON LORETTO TOP GUIDE     H113/81XDP</t>
  </si>
  <si>
    <t>BHHESD4</t>
  </si>
  <si>
    <t>HENDERSON SD4 SLIPPER SET 1200MM FOR 2 DOORS HSS4</t>
  </si>
  <si>
    <t>BHHESD5</t>
  </si>
  <si>
    <t>HENDERSON SD5 SLIPPER SET 1500MM FOR 2 DOORS HSS5</t>
  </si>
  <si>
    <t>BHHE340SB</t>
  </si>
  <si>
    <t>HENDERSON SOFFIT BRACKET FOR  MARTHON/SPRINT H3/40</t>
  </si>
  <si>
    <t>BHHESP1</t>
  </si>
  <si>
    <t>HENDERSON SP1 SPRINT SET OF FITTINGS W/OUT TRACK  HSENSP1DP</t>
  </si>
  <si>
    <t>BHHESP5</t>
  </si>
  <si>
    <t>HENDERSON SP5  SPRINT SET 1525MM FOR SINGLE DOOR   HSP5</t>
  </si>
  <si>
    <t>BHHEST4</t>
  </si>
  <si>
    <t>HENDERSON ST4 SINGLE TOP 600MM FOR SINGLE DOOR  HST12</t>
  </si>
  <si>
    <t>BHHEST5</t>
  </si>
  <si>
    <t>HENDERSON ST5 SINGLE TOP 750MM FOR SINGLE DOOR  HST15</t>
  </si>
  <si>
    <t>BHHEST6</t>
  </si>
  <si>
    <t>HENDERSON ST6 SINGLE TOP 900MM FOR SINGLE DOOR  HST18</t>
  </si>
  <si>
    <t>BHHEZ6</t>
  </si>
  <si>
    <t>HENDERSON Z6 ZENITH SET 1800MM FOR 2 DOORS HZ18</t>
  </si>
  <si>
    <t>BHHE504N</t>
  </si>
  <si>
    <t>HENDERSON ZENITH BOTTOM ROLLER NYLON WHEEL     H514/N</t>
  </si>
  <si>
    <t>BHHF57082951</t>
  </si>
  <si>
    <t>HOLDFAST JUNIOR ALUMINIUM SLIDING DOOR TRACK 610MM-910MM SET</t>
  </si>
  <si>
    <t>CHCDP4801200</t>
  </si>
  <si>
    <t>MANHATTEN DOUBLE DOOR TRACK SET 45KG PER DOOR P480 1200MM</t>
  </si>
  <si>
    <t>CHCDP4801500</t>
  </si>
  <si>
    <t>MANHATTEN DOUBLE DOOR TRACK SET 45KG PER DOOR P480 1500MM</t>
  </si>
  <si>
    <t>CHCDP4801800</t>
  </si>
  <si>
    <t>MANHATTEN DOUBLE DOOR TRACK SET 45KG PER DOOR P480 1800MM</t>
  </si>
  <si>
    <t>CHCDP4802400</t>
  </si>
  <si>
    <t>MANHATTEN TRIPLE DOOR TRACK SET 45KG PER DOOR P480 2400MM</t>
  </si>
  <si>
    <t>DOPWF4810</t>
  </si>
  <si>
    <t>P/WOOD DOOR DURAMAX F4 ENTRANCE F/GLASS 4P W/GR 1980 X 810</t>
  </si>
  <si>
    <t>DOPNTG810WRC</t>
  </si>
  <si>
    <t>P/WOOD DOOR ENTRANCE SQ CEDAR VERT T&amp;G 1980 X 810</t>
  </si>
  <si>
    <t>DOPNTG860WRC</t>
  </si>
  <si>
    <t>P/WOOD DOOR ENTRANCE SQ CEDAR VERT T&amp;G 1980 X 860</t>
  </si>
  <si>
    <t>DOPNTG24810WRC</t>
  </si>
  <si>
    <t>P/WOOD DOOR ENTRANCE SQ CEDAR VERT T&amp;G 2400 X 810</t>
  </si>
  <si>
    <t>DOPNTG24860WRC</t>
  </si>
  <si>
    <t>P/WOOD DOOR ENTRANCE SQ CEDAR VERT T&amp;G 2400 X 860</t>
  </si>
  <si>
    <t>DOAJFL760</t>
  </si>
  <si>
    <t>S5 FRAME &amp; LEDGE 760X1980MM P/Q DOOR</t>
  </si>
  <si>
    <t>DOAJFL810</t>
  </si>
  <si>
    <t>S5 FRAME &amp; LEDGE 810X1980MM P/Q DOOR</t>
  </si>
  <si>
    <t>DOAJFL860</t>
  </si>
  <si>
    <t>S5 FRAME &amp; LEDGE 860X1980MM P/Q DOOR</t>
  </si>
  <si>
    <t>DOAJFLOT860</t>
  </si>
  <si>
    <t>S6 FRAME &amp; LEDGE 860X1980MM P/Q DOOR</t>
  </si>
  <si>
    <t>DOLFLO305</t>
  </si>
  <si>
    <t>305X1980MM FULL LOUVRE P/Q    DOOR OPEN</t>
  </si>
  <si>
    <t>DOLFLC410</t>
  </si>
  <si>
    <t>410X1980MM FULL LOUVRE P/Q    DOOR CLOSED</t>
  </si>
  <si>
    <t>DOLFLO410</t>
  </si>
  <si>
    <t>410X1980MM FULL LOUVRE P/Q    DOOR OPEN</t>
  </si>
  <si>
    <t>DOLHLO410</t>
  </si>
  <si>
    <t>410X1980MM HALF LOUVRE P/Q    DOOR OPEN</t>
  </si>
  <si>
    <t>DOLFLO510</t>
  </si>
  <si>
    <t>510X1980MM FULL LOUVRE P/Q    DOOR OPEN</t>
  </si>
  <si>
    <t>DOLHLO560</t>
  </si>
  <si>
    <t>560X1980MM HALF LOURVE P/Q    DOOR OPEN</t>
  </si>
  <si>
    <t>DOLFLC610</t>
  </si>
  <si>
    <t>610X1980MM FULL LOUVRE P/Q    DOOR CLOSED</t>
  </si>
  <si>
    <t>DOLFLO610</t>
  </si>
  <si>
    <t>610X1980MM FULL LOUVRE P/Q    DOOR OPEN</t>
  </si>
  <si>
    <t>DOLHLC610</t>
  </si>
  <si>
    <t>610X1980MM HALF LOURVE P/Q    DOOR CLOSED</t>
  </si>
  <si>
    <t>DOLHLO610</t>
  </si>
  <si>
    <t>610X1980MM HALF LOUVRE P/Q    DOOR OPEN</t>
  </si>
  <si>
    <t>DOLHLO710</t>
  </si>
  <si>
    <t>710X1980MM HALF LOUVRE P/Q    DOOR OPEN</t>
  </si>
  <si>
    <t>DOLFLO760</t>
  </si>
  <si>
    <t>760X1980MM FULL LOUVRE P/Q    DOOR OPEN</t>
  </si>
  <si>
    <t>DOLFLO810</t>
  </si>
  <si>
    <t>810X1980MM FULL LOUVRE P/Q    DOOR OPEN</t>
  </si>
  <si>
    <t>DOHAHG710SR</t>
  </si>
  <si>
    <t>HUME ACCENT DELUX HAG-11 HC DOOR 1980 X 710 X 37 SMARTROBED</t>
  </si>
  <si>
    <t>DOHAHG510</t>
  </si>
  <si>
    <t>HUME ACCENT HAG-11 HC DOOR 1980 X 510 X 35MM SQ GRVD</t>
  </si>
  <si>
    <t>DOHAHG560</t>
  </si>
  <si>
    <t>HUME ACCENT HAG-11 HC DOOR 1980 X 560 X 35MM SQ GRVD</t>
  </si>
  <si>
    <t>DOHAHG610</t>
  </si>
  <si>
    <t>HUME ACCENT HAG-11 HC DOOR 1980 X 610 X 35MM SQ GRVD</t>
  </si>
  <si>
    <t>DOHAHG660</t>
  </si>
  <si>
    <t>HUME ACCENT HAG-11 HC DOOR 1980 X 660 X 35MM SQ GRVD</t>
  </si>
  <si>
    <t>DOHAHG710</t>
  </si>
  <si>
    <t>HUME ACCENT HAG-11 HC DOOR 1980 X 710 X 35MM SQ GRVD</t>
  </si>
  <si>
    <t>DOHAHG760</t>
  </si>
  <si>
    <t>HUME ACCENT HAG-11 HC DOOR 1980 X 760 X 35MM SQ GRVD</t>
  </si>
  <si>
    <t>DOHAHG810</t>
  </si>
  <si>
    <t>HUME ACCENT HAG-11 HC DOOR 1980 X 810 X 35MM SQ GRVD</t>
  </si>
  <si>
    <t>DOHAHG910</t>
  </si>
  <si>
    <t>HUME ACCENT HAG-11 HC DOOR 1980 X 910 X 35MM SQ GRVD</t>
  </si>
  <si>
    <t>DOHAHG12910</t>
  </si>
  <si>
    <t>HUME ACCENT HAG-12 HC DOOR 1980 X 910 X 35</t>
  </si>
  <si>
    <t>DOHH198512PS</t>
  </si>
  <si>
    <t>HUME HAYMAN 2 PANEL SMOOTH 1980 X 510 X 35</t>
  </si>
  <si>
    <t>DOHH198612PS</t>
  </si>
  <si>
    <t>HUME HAYMAN 2 PANEL SMOOTH 1980 X 610 X 35</t>
  </si>
  <si>
    <t>DOHH198662PS</t>
  </si>
  <si>
    <t>HUME HAYMAN 2 PANEL SMOOTH 1980 X 660 X 35</t>
  </si>
  <si>
    <t>DOHH198712PS</t>
  </si>
  <si>
    <t>HUME HAYMAN 2 PANEL SMOOTH 1980 X 710 X 35</t>
  </si>
  <si>
    <t>DOHH198762PS</t>
  </si>
  <si>
    <t>HUME HAYMAN 2 PANEL SMOOTH 1980 X 760 X 35</t>
  </si>
  <si>
    <t>DOHH198812PS</t>
  </si>
  <si>
    <t>HUME HAYMAN 2 PANEL SMOOTH 1980 X 810 X 35</t>
  </si>
  <si>
    <t>DOHH198862PS</t>
  </si>
  <si>
    <t>HUME HAYMAN 2 PANEL SMOOTH 1980 X 860 X 35</t>
  </si>
  <si>
    <t>DOHH198912PS</t>
  </si>
  <si>
    <t>HUME HAYMAN 2 PANEL SMOOTH 1980 X 910 X 35</t>
  </si>
  <si>
    <t>DOHOF6104</t>
  </si>
  <si>
    <t>HUME OAKFIELD W/GRAIN 4 PANEL DOOR 1980 X 610</t>
  </si>
  <si>
    <t>DOHOF6604</t>
  </si>
  <si>
    <t>HUME OAKFIELD W/GRAIN 4 PANEL DOOR 1980 X 660</t>
  </si>
  <si>
    <t>DOHOF7104</t>
  </si>
  <si>
    <t>HUME OAKFIELD W/GRAIN 4 PANEL DOOR 1980 X 710</t>
  </si>
  <si>
    <t>DOHOF7604</t>
  </si>
  <si>
    <t>HUME OAKFIELD W/GRAIN 4 PANEL DOOR 1980 X 760</t>
  </si>
  <si>
    <t>DOHOF8104</t>
  </si>
  <si>
    <t>HUME OAKFIELD W/GRAIN 4 PANEL DOOR 1980 X 810</t>
  </si>
  <si>
    <t>DOHP19846</t>
  </si>
  <si>
    <t>HUME PACIFIC 6 PANEL W/GRAIN DOOR 1980 X 460</t>
  </si>
  <si>
    <t>DOHP19871</t>
  </si>
  <si>
    <t>HUME PACIFIC 6 PANEL W/GRAIN DOOR 1980 X 710</t>
  </si>
  <si>
    <t>DOHP19876</t>
  </si>
  <si>
    <t>HUME PACIFIC 6 PANEL W/GRAIN DOOR 1980 X 760</t>
  </si>
  <si>
    <t>DOSMDFPSC410HNZ</t>
  </si>
  <si>
    <t>SUPERIOR DOORS 1980X410X38 SOLID EPS PP 4MM SKIN HNZ ONLY</t>
  </si>
  <si>
    <t>DOSMDFPHD610U</t>
  </si>
  <si>
    <t>SUPERIOR DOORS 1980X610X36 MDF P/P HC HEADLAND U GROOVE</t>
  </si>
  <si>
    <t>DOSMDFPHD710U</t>
  </si>
  <si>
    <t>SUPERIOR DOORS 1980X710X36 MDF P/P HC HEADLAND U GROOVE</t>
  </si>
  <si>
    <t>DOSMDFPHD810U</t>
  </si>
  <si>
    <t>SUPERIOR DOORS 1980X810X36 MDF P/P HC HEADLAND U GROOVE</t>
  </si>
  <si>
    <t>DOITCR61019</t>
  </si>
  <si>
    <t>VENEER DOORS COL RIMU HC 610X1980 C2E</t>
  </si>
  <si>
    <t>DOITCR81019</t>
  </si>
  <si>
    <t>VENEER DOORS COL RIMU HC 810X1980 C2E</t>
  </si>
  <si>
    <t>DOITHR81019</t>
  </si>
  <si>
    <t>VENEER DOORS HEART RIMU HC 810X1980 C2E</t>
  </si>
  <si>
    <t>BHCS76019SP90F</t>
  </si>
  <si>
    <t>CAV 760-19MM FLAT PINE    90MM FRAME</t>
  </si>
  <si>
    <t>BHCS81019FP90F</t>
  </si>
  <si>
    <t>CAV 810-19MM FLAT PINE   90MM FRAME</t>
  </si>
  <si>
    <t>BHCS71018FP90F</t>
  </si>
  <si>
    <t>CAV SLIDER 710 18MM FLAT PINE 90MM STUD HC MDF DOOR</t>
  </si>
  <si>
    <t>BHCS86018FP90F</t>
  </si>
  <si>
    <t>CAV SLIDER 860 18MM FLAT PINE 90MM STUD HC MDF DOOR</t>
  </si>
  <si>
    <t>BHCS91018FP90F</t>
  </si>
  <si>
    <t>CAV SLIDER 910 18MM FLAT PINE 90MM STUD HC MDF DOOR</t>
  </si>
  <si>
    <t>BHCSSMSPA660</t>
  </si>
  <si>
    <t>CS SPMKR SGL PINEFLAT 90S 10G 1980X660  SMSPA.660</t>
  </si>
  <si>
    <t>BHCSSMSPA760</t>
  </si>
  <si>
    <t>CS SPMKR SGL PINEFLAT 90S 10G 1980X760  SMSPA.760</t>
  </si>
  <si>
    <t>QDOPHD219G</t>
  </si>
  <si>
    <t>GOLDEN P/H DOOR DBL PREM PQ PRIMED 18MM FJ FLAT #410-810</t>
  </si>
  <si>
    <t>QDOPHDS506G</t>
  </si>
  <si>
    <t>GOLDEN P/H DOOR DBL SLIDER PQ PRIMED 18MM NO TRACK #410-810</t>
  </si>
  <si>
    <t>QDOPHDS354G</t>
  </si>
  <si>
    <t>GOLDEN P/H DOOR DBL SLIDER PREM PQ NOTRACK 18MM #410-810</t>
  </si>
  <si>
    <t>QDOPHDH11G</t>
  </si>
  <si>
    <t>GOLDEN P/H DOOR DOUBLE HUME HAG 11 PQ PRIMED 18MM #410-810</t>
  </si>
  <si>
    <t>QDOPHD207G</t>
  </si>
  <si>
    <t>GOLDEN P/H DOOR DOUBLE PQ PRIMED 18MM FJ FLAT #410-810</t>
  </si>
  <si>
    <t>QDOPHSCH11G</t>
  </si>
  <si>
    <t>GOLDEN P/H DOOR SGL HUME HAG 11 CAVITY PQ PP 18MM #410-810</t>
  </si>
  <si>
    <t>QDOPHS119G</t>
  </si>
  <si>
    <t>GOLDEN P/H DOOR SGL PREM PQ PRIMED 18MM FJ FLAT #410-810</t>
  </si>
  <si>
    <t>QDOPHSS406G</t>
  </si>
  <si>
    <t>GOLDEN P/H DOOR SGL SLIDER PQ PRIMED 18MM NO TRACK #410-810</t>
  </si>
  <si>
    <t>QDOPHSH11G</t>
  </si>
  <si>
    <t>GOLDEN P/H DOOR SINGLE HUME HAG 11 PQ PRIMED 18MM #410-810</t>
  </si>
  <si>
    <t>QDOPHS107G</t>
  </si>
  <si>
    <t>GOLDEN P/H DOOR SINGLE PQ PRIMED 18MM FJ FLAT #410-810</t>
  </si>
  <si>
    <t>QDOPHDSH11G</t>
  </si>
  <si>
    <t>GOLDEN P/H DR DBL HAG11 SLIDER PQ PP NOTRACK 18MM #410-810</t>
  </si>
  <si>
    <t>QDOPHDC352G</t>
  </si>
  <si>
    <t>GOLDEN P/H DR DOUBLE CAVITY SLIDER PQ PRIMED 18MM #410-810</t>
  </si>
  <si>
    <t>QDOPHB703G</t>
  </si>
  <si>
    <t>GOLDEN P/H DR SGL BIFOLD PQ PRIMED 18MM FJ NO TRACK#410-810</t>
  </si>
  <si>
    <t>QDOPHSC303G</t>
  </si>
  <si>
    <t>GOLDEN P/H DR SINGLE CAVITY SLIDER PQ PRIMED 18MM #410-810</t>
  </si>
  <si>
    <t>DOHABB19810</t>
  </si>
  <si>
    <t>HUME ABOND SC BLOCKBOARD ENT DOOR 1980 X 810 X 40MM</t>
  </si>
  <si>
    <t>BHHDCS90660F</t>
  </si>
  <si>
    <t>HUME EVOLUTION 660MM CAVITY SLIDER FLT 90MM STUD POCKET ONLY</t>
  </si>
  <si>
    <t>BHHDCS90710F</t>
  </si>
  <si>
    <t>HUME EVOLUTION 710MM CAVITY SLIDER FLT 90MM STUD POCKET ONLY</t>
  </si>
  <si>
    <t>BHHDCS90760F</t>
  </si>
  <si>
    <t>HUME EVOLUTION 760MM CAVITY SLIDER FLT 90MM STUD POCKET ONLY</t>
  </si>
  <si>
    <t>BHHDCS90810F</t>
  </si>
  <si>
    <t>HUME EVOLUTION 810MM CAVITY SLIDER FLT 90MM STUD POCKET ONLY</t>
  </si>
  <si>
    <t>BHHDCS90810G</t>
  </si>
  <si>
    <t>HUME EVOLUTION 810MM CAVITY SLIDER GVD 90MM STUD POCKET ONLY</t>
  </si>
  <si>
    <t>BHHDCS90910F</t>
  </si>
  <si>
    <t>HUME EVOLUTION 910MM CAVITY SLIDER FLT 90MM STUD POCKET ONLY</t>
  </si>
  <si>
    <t>MERIVALE V GROOVE H/C DOOR 1980 X 810 X 38MM</t>
  </si>
  <si>
    <t>QDOPHBD753</t>
  </si>
  <si>
    <t>PREHUNG DOOR DOUBLE BIFOLD P/Q PRIMED 18MM FJ #410-810</t>
  </si>
  <si>
    <t>QDOPHBD755</t>
  </si>
  <si>
    <t>PREHUNG DOOR DOUBLE BIFOLD P/Q PRIMED 30MM FJ #410-810</t>
  </si>
  <si>
    <t>QDOPHD209</t>
  </si>
  <si>
    <t>PREHUNG DOOR DOUBLE P/Q PRIMED 30MM FJ GV #410-810</t>
  </si>
  <si>
    <t>QDOPHD212</t>
  </si>
  <si>
    <t>PREHUNG DOOR DOUBLE P/Q PRIMED 30MM FJ GV #860-910</t>
  </si>
  <si>
    <t>QDOPHDS508</t>
  </si>
  <si>
    <t>PREHUNG DOOR DOUBLE SLIDER P/Q PRIMED 30MM FJ #460-810</t>
  </si>
  <si>
    <t>QDOPHDS511</t>
  </si>
  <si>
    <t>PREHUNG DOOR DOUBLE SLIDER P/Q PRIMED 30MM FJ #860-910</t>
  </si>
  <si>
    <t>QDOPHB703</t>
  </si>
  <si>
    <t>PREHUNG DOOR SINGLE BIFOLD P/Q PRIMED 18MM FJ #410-810</t>
  </si>
  <si>
    <t>QDOPHB705</t>
  </si>
  <si>
    <t>PREHUNG DOOR SINGLE BIFOLD P/Q PRIMED 30MM FJ #410-810</t>
  </si>
  <si>
    <t>QDOPHB715</t>
  </si>
  <si>
    <t>PREHUNG DOOR SINGLE BIFOLD T&amp;G PRIMED 18MM FJ #410-810</t>
  </si>
  <si>
    <t>QDOPHS110</t>
  </si>
  <si>
    <t>PREHUNG DOOR SINGLE P/Q PRIMED 18MM FJ FLAT #860-910</t>
  </si>
  <si>
    <t>QDOPHS109</t>
  </si>
  <si>
    <t>PREHUNG DOOR SINGLE P/Q PRIMED 30MM FJ GV #410-810</t>
  </si>
  <si>
    <t>QDOPHS112</t>
  </si>
  <si>
    <t>PREHUNG DOOR SINGLE P/Q PRIMED 30MM FJ GV #860-910</t>
  </si>
  <si>
    <t>QDOPHSS406</t>
  </si>
  <si>
    <t>PREHUNG DOOR SINGLE SLIDER P/Q PRIMED 18MM FJ #410-810</t>
  </si>
  <si>
    <t>QDOPHSS409</t>
  </si>
  <si>
    <t>PREHUNG DOOR SINGLE SLIDER P/Q PRIMED 18MM FJ #860-910</t>
  </si>
  <si>
    <t>QDOPHSS408</t>
  </si>
  <si>
    <t>PREHUNG DOOR SINGLE SLIDER P/Q PRIMED 30MM FJ #410-810</t>
  </si>
  <si>
    <t>QDOPHSS411</t>
  </si>
  <si>
    <t>PREHUNG DOOR SINGLE SLIDER P/Q PRIMED 30MM FJ #860-910</t>
  </si>
  <si>
    <t>QDOPHSS418</t>
  </si>
  <si>
    <t>PREHUNG DOOR SINGLE SLIDER T&amp;G PRIMED 18MM FJ #410-810</t>
  </si>
  <si>
    <t>QDOPHSS421</t>
  </si>
  <si>
    <t>PREHUNG DOOR SINGLE SLIDER T&amp;G PRIMED 18MM FJ #860-910</t>
  </si>
  <si>
    <t>QDOPHS143</t>
  </si>
  <si>
    <t>PREHUNG DOOR SINGLE T&amp;G FRAME PRIMED 18MM FJ FLAT #410-810</t>
  </si>
  <si>
    <t>QDOPHS146</t>
  </si>
  <si>
    <t>PREHUNG DOOR SINGLE T&amp;G FRAME PRIMED 18MM FJ FLAT #860-910</t>
  </si>
  <si>
    <t>QDOPHS131</t>
  </si>
  <si>
    <t>PREHUNG DOOR SINGLE T&amp;G PRIMED 18MM FJ FLAT #410-810</t>
  </si>
  <si>
    <t>QDOPHS134</t>
  </si>
  <si>
    <t>PREHUNG DOOR SINGLE T&amp;G PRIMED 18MM FJ FLAT #860-910</t>
  </si>
  <si>
    <t>QDOPHTS608</t>
  </si>
  <si>
    <t>PREHUNG DOOR TRIPLE SLIDER P/Q PRIMED 30MM FJ #460-610</t>
  </si>
  <si>
    <t>QDOPHTS611</t>
  </si>
  <si>
    <t>PREHUNG DOOR TRIPLE SLIDER P/Q PRIMED 30MM FJ #660-810</t>
  </si>
  <si>
    <t>QDOPHTS630</t>
  </si>
  <si>
    <t>PREHUNG DOOR TRIPLE SLIDER T&amp;G FRAMED PD 18MM FJ #460-610</t>
  </si>
  <si>
    <t>QDOPHTS633</t>
  </si>
  <si>
    <t>PREHUNG DOOR TRIPLE SLIDER T&amp;G FRAMED PD 18MM FJ #660-810</t>
  </si>
  <si>
    <t>DOAJFLOT810</t>
  </si>
  <si>
    <t>S6 FRAME &amp; LEDGE 810X1980MM P/Q DOOR</t>
  </si>
  <si>
    <t>M10 X 100 COACH SCREW GALV EACH</t>
  </si>
  <si>
    <t>M10 X 120 COACH SCREW GALV EACH</t>
  </si>
  <si>
    <t>M10 X 130 COACH SCREW GALV EACH</t>
  </si>
  <si>
    <t>M10 X 150 COACH SCREW GALV EACH</t>
  </si>
  <si>
    <t>M10 X 180 COACH SCREW GALV EACH</t>
  </si>
  <si>
    <t>M12 X 100 COACH SCREW GALV EACH</t>
  </si>
  <si>
    <t>M12 X 120 COACH SCREW GALV EACH</t>
  </si>
  <si>
    <t>M12 X 130 COACH SCREW GALV EACH</t>
  </si>
  <si>
    <t>M12 X 150 COACH SCREW GALV EACH</t>
  </si>
  <si>
    <t>M12 X 180 COACH SCREW GALV EACH</t>
  </si>
  <si>
    <t>M12 X 200 COACH SCREW GALV EACH</t>
  </si>
  <si>
    <t>M16 X 100 COACH SCREW GALV EACH</t>
  </si>
  <si>
    <t>SCCO16130</t>
  </si>
  <si>
    <t>M16 X 130 COACH SCREW GALV</t>
  </si>
  <si>
    <t>SCCO16150</t>
  </si>
  <si>
    <t>M16 X 150 COACH SCREW GALV EACH</t>
  </si>
  <si>
    <t>SCCO8090</t>
  </si>
  <si>
    <t>M8 X 90 COACH SCREW GALV EACH</t>
  </si>
  <si>
    <t>SCCO10100SS</t>
  </si>
  <si>
    <t>M10 X 100 COACH SCREW S/S T316 P/EA</t>
  </si>
  <si>
    <t>BOCO10260</t>
  </si>
  <si>
    <t>M10 X 260 COACH BOLT/NUT GALV EACH</t>
  </si>
  <si>
    <t>BOCO16130</t>
  </si>
  <si>
    <t>M16 X 130 COACH BOLT/NUT GALV EACH</t>
  </si>
  <si>
    <t>BOCO16160</t>
  </si>
  <si>
    <t>M16 X 160 COACH BOLT/NUT GALV EACH</t>
  </si>
  <si>
    <t>BOCO16200</t>
  </si>
  <si>
    <t>M16 X 200 COACH BOLT/NUT GALV EACH</t>
  </si>
  <si>
    <t>BOCO16220</t>
  </si>
  <si>
    <t>M16 X 220 COACH BOLT/NUT GALV EACH</t>
  </si>
  <si>
    <t>BOCO16240</t>
  </si>
  <si>
    <t>M16 X 240 COACH BOLT/NUT GALV EACH</t>
  </si>
  <si>
    <t>BOCO16075</t>
  </si>
  <si>
    <t>M16 X 75 COACH BOLT/NUT GALV  EACH</t>
  </si>
  <si>
    <t>BOCO6100G</t>
  </si>
  <si>
    <t>M6 X 100 COACH BOLT/NUT GALV  EACH</t>
  </si>
  <si>
    <t>BOCO6025G</t>
  </si>
  <si>
    <t>M6 X 25 COACH BOLT/NUT GALV   EACH</t>
  </si>
  <si>
    <t>BOCO6040G</t>
  </si>
  <si>
    <t>M6 X 40 COACH BOLT/NUT GALV   EACH</t>
  </si>
  <si>
    <t>BOCO6050G</t>
  </si>
  <si>
    <t>M6 X 50 COACH BOLT/NUT GALV   EACH</t>
  </si>
  <si>
    <t>BOCO6065G</t>
  </si>
  <si>
    <t>M6 X 65 COACH BOLT/NUT GALV   EACH</t>
  </si>
  <si>
    <t>BOCO6075G</t>
  </si>
  <si>
    <t>M6 X 75 COACH BOLT/NUT GALV   EACH</t>
  </si>
  <si>
    <t>BOCO6090G</t>
  </si>
  <si>
    <t>M6 X 90 COACH BOLT/NUT GALV   EACH</t>
  </si>
  <si>
    <t>BOCO8100G</t>
  </si>
  <si>
    <t>M8 X 100 COACH BOLT/NUT GALV  EACH</t>
  </si>
  <si>
    <t>BOCO8110G</t>
  </si>
  <si>
    <t>M8 X 110 COACH BOLT/NUT GALV  EACH</t>
  </si>
  <si>
    <t>BOCO8040G</t>
  </si>
  <si>
    <t>M8 X 40 COACH BOLT/NUT GALV   EACH</t>
  </si>
  <si>
    <t>BOCO8075G</t>
  </si>
  <si>
    <t>M8 X 75 COACH BOLT/NUT GALV   EACH</t>
  </si>
  <si>
    <t>BOEN10110</t>
  </si>
  <si>
    <t>M10 X 110 ENG BOLT/NUT GALV   EACH</t>
  </si>
  <si>
    <t>BOEN10025</t>
  </si>
  <si>
    <t>M10 X 25 ENG BOLT/NUT GALV    EACH</t>
  </si>
  <si>
    <t>BOEN12030</t>
  </si>
  <si>
    <t>M12 X 30 ENG BOLT/NUT GALV    EACH</t>
  </si>
  <si>
    <t>BOEN16180</t>
  </si>
  <si>
    <t>M16 X 180 ENG BOLT/NUT GALV   EACH</t>
  </si>
  <si>
    <t>BOEN16260</t>
  </si>
  <si>
    <t>M16 X 260 ENG BOLT/NUT GALV   EACH</t>
  </si>
  <si>
    <t>BOEN16280</t>
  </si>
  <si>
    <t>M16 X 280 ENG BOLT/NUT GALV   EACH</t>
  </si>
  <si>
    <t>BOEN1690</t>
  </si>
  <si>
    <t>M16 X 90 ENG BOLT/NUT GALV    EACH</t>
  </si>
  <si>
    <t>BOEN6030G</t>
  </si>
  <si>
    <t>M6 X 30 ENG BOLT/NUT GALV     EACH</t>
  </si>
  <si>
    <t>BOEN6040G</t>
  </si>
  <si>
    <t>M6 X 40 ENG BOLT/NUT GALV     EACH</t>
  </si>
  <si>
    <t>BOEN6050G</t>
  </si>
  <si>
    <t>M6 X 50 ENG BOLT/NUT GALV     EACH</t>
  </si>
  <si>
    <t>BOEN8030G</t>
  </si>
  <si>
    <t>M8 X 30 ENG BOLT/NUT GALV EACH</t>
  </si>
  <si>
    <t>BOEN8050G</t>
  </si>
  <si>
    <t>M8 X 50 ENG BOLT/NUT GALV     EACH</t>
  </si>
  <si>
    <t>BOEN8065G</t>
  </si>
  <si>
    <t>M8 X 65 ENG BOLT/NUT GALV     EACH</t>
  </si>
  <si>
    <t>BOEN8075G</t>
  </si>
  <si>
    <t>M8 X 75 ENG BOLT/NUT GALV     EACH</t>
  </si>
  <si>
    <t>BOENBNXM1290T</t>
  </si>
  <si>
    <t>M12 X 90 ENG BOLT/NUT SS T316 EACH</t>
  </si>
  <si>
    <t>BOENBNXM16180T</t>
  </si>
  <si>
    <t>M16 X 180 ENG BOLT/NUT SS T316 EACH</t>
  </si>
  <si>
    <t>BOTR201G</t>
  </si>
  <si>
    <t>THREADED ROD M20 X 1M GALV PER LGTH</t>
  </si>
  <si>
    <t>BOTR201SS</t>
  </si>
  <si>
    <t>THREADED ROD M20 X 1M S/S T316 PER LGTH</t>
  </si>
  <si>
    <t>FXWAG12SW</t>
  </si>
  <si>
    <t>M12 GALV SPRING WASHER</t>
  </si>
  <si>
    <t>BORBG12200</t>
  </si>
  <si>
    <t>M12 X 200 RAG BOLT/NUT GALV   EACH</t>
  </si>
  <si>
    <t>BOGU5016P</t>
  </si>
  <si>
    <t>M5 X 16 GUTTER BOLT &amp; NUT ZINC PK25</t>
  </si>
  <si>
    <t>BOGU5020P</t>
  </si>
  <si>
    <t>M5 X 20 GUTTER BOLT &amp; NUT ZINC PK22</t>
  </si>
  <si>
    <t>BOGU5025P</t>
  </si>
  <si>
    <t>M5 X 25 GUTTER BOLT &amp; NUT ZINC PK20</t>
  </si>
  <si>
    <t>BOGU5030P</t>
  </si>
  <si>
    <t>M5 X 30 GUTTER BOLT &amp; NUT ZINC PK18</t>
  </si>
  <si>
    <t>BOGU6025P</t>
  </si>
  <si>
    <t>M6 X 25 GUTTER BOLT &amp; NUT ZINC PK12</t>
  </si>
  <si>
    <t>BOGU6030P</t>
  </si>
  <si>
    <t>M6 X 30 GUTTER BOLT &amp; NUT ZINC PK10</t>
  </si>
  <si>
    <t>BOGU6040P</t>
  </si>
  <si>
    <t>M6 X 40 GUTTER BOLT &amp; NUT ZINC PK10</t>
  </si>
  <si>
    <t>BOGU6050P</t>
  </si>
  <si>
    <t>M6 X 50 GUTTER BOLT &amp; NUT ZINC PK10</t>
  </si>
  <si>
    <t>FXNTNL10G</t>
  </si>
  <si>
    <t>NUT M10 NYLOC GALV PER EACH</t>
  </si>
  <si>
    <t>FXNTNL12G</t>
  </si>
  <si>
    <t>NUT M12 NYLOC  GALV  PER EACH</t>
  </si>
  <si>
    <t>FXNTNL16G</t>
  </si>
  <si>
    <t>NUT M16 NYLOC GALV PER EACH</t>
  </si>
  <si>
    <t>BOHNG6</t>
  </si>
  <si>
    <t>NUT M6 HEX GALV P/EA</t>
  </si>
  <si>
    <t>BOHNG8</t>
  </si>
  <si>
    <t>NUT M8 HEX GALV P/EA</t>
  </si>
  <si>
    <t>FXPBS0513</t>
  </si>
  <si>
    <t>PBS CUP WASHER 10G   JAR 1000   PBS0513</t>
  </si>
  <si>
    <t>FXPBS0513E</t>
  </si>
  <si>
    <t>PBS CUP WASHER 10G  PER EACH   PBS0513</t>
  </si>
  <si>
    <t>SCREWBOLT 12X100 HEX HD GALV PER EACH</t>
  </si>
  <si>
    <t>FXWAG12573</t>
  </si>
  <si>
    <t>WASHER M12 X 57 X 3 RND  GALV P/EA</t>
  </si>
  <si>
    <t>FXWAZ14P</t>
  </si>
  <si>
    <t>WASHER RND 1/4 PK 30</t>
  </si>
  <si>
    <t>FXWAZ316P</t>
  </si>
  <si>
    <t>WASHER RND 3/16 PK 35</t>
  </si>
  <si>
    <t>FXWAZF06L</t>
  </si>
  <si>
    <t>WASHER RND M6 X 32   FENDER Z/P P/ EA</t>
  </si>
  <si>
    <t>FXWAG12S50506</t>
  </si>
  <si>
    <t>WASHER SQ M12 X 50 X 50 X 6 GALV P/ EA</t>
  </si>
  <si>
    <t>FXWAG16S50506</t>
  </si>
  <si>
    <t>WASHER SQ M16 X 50 X 50 X 6 GALV P/ EA</t>
  </si>
  <si>
    <t>SCSSDHSD50R250</t>
  </si>
  <si>
    <t>DECK DRIVE SCREW 10G X 50MM RSD CSK HD SS S/DR INC BIT 250BX</t>
  </si>
  <si>
    <t>SCSSDHW60R250</t>
  </si>
  <si>
    <t>DECK DRIVE SCREW 10G X 60MM COMPACT HD SS S/DR INC BIT 250BX</t>
  </si>
  <si>
    <t>FXWNEO16503B</t>
  </si>
  <si>
    <t>M16 X 50 X 50 X 3 EPDM SQUARE WASHER BLACK PER EACH</t>
  </si>
  <si>
    <t>SCSE08R250ST</t>
  </si>
  <si>
    <t>SENCO 8G X 65MM DECKING SCREW 316SS BOX 300 08R250ST</t>
  </si>
  <si>
    <t>SCSPWHDS10100P</t>
  </si>
  <si>
    <t>SPAX SCREW WASHER HD DELTA SEAL 10X100MM PKT 50</t>
  </si>
  <si>
    <t>SCSPWHDS10120P</t>
  </si>
  <si>
    <t>SPAX SCREW WASHER HD DELTA SEAL 10X120MM PKT 50</t>
  </si>
  <si>
    <t>SCSPWHDS10140P</t>
  </si>
  <si>
    <t>SPAX SCREW WASHER HD DELTA SEAL 10X140MM PKT 50</t>
  </si>
  <si>
    <t>SCSPWHDS10160P</t>
  </si>
  <si>
    <t>SPAX SCREW WASHER HD DELTA SEAL 10X160MM PKT 25</t>
  </si>
  <si>
    <t>SCSPWHDS10200P</t>
  </si>
  <si>
    <t>SPAX SCREW WASHER HD DELTA SEAL 10X200MM PKT 25</t>
  </si>
  <si>
    <t>SCSPWH3046100P</t>
  </si>
  <si>
    <t>SPAX SCREW WASHER HD SS 304 A2 6X100MM PKT 100</t>
  </si>
  <si>
    <t>SCSPWH304680P</t>
  </si>
  <si>
    <t>SPAX SCREW WASHER HD SS 304 A2 6X80MM PKT 100</t>
  </si>
  <si>
    <t>SCSPWH3048100P</t>
  </si>
  <si>
    <t>SPAX SCREW WASHER HD SS 304 A2 8X100MM PKT 50</t>
  </si>
  <si>
    <t>SCSPWH3048140P</t>
  </si>
  <si>
    <t>SPAX SCREW WASHER HD SS 304 A2 8X140MM PKT 50</t>
  </si>
  <si>
    <t>SCSPWH3048180P</t>
  </si>
  <si>
    <t>SPAX SCREW WASHER HD SS 304 A2 8X180MM PKT 50</t>
  </si>
  <si>
    <t>SCSPWH3048200P</t>
  </si>
  <si>
    <t>SPAX SCREW WASHER HD SS 304 A2 8X200MM PKT 50</t>
  </si>
  <si>
    <t>SCSPWH304880P</t>
  </si>
  <si>
    <t>SPAX SCREW WASHER HD SS 304 A2 8X80MM PKT 50</t>
  </si>
  <si>
    <t>FXWASS1257</t>
  </si>
  <si>
    <t>WASHER RND M12 X 57 X 3MM S/S T316 P/ EA</t>
  </si>
  <si>
    <t>FXWASS6125</t>
  </si>
  <si>
    <t>WASHER RND M6 X 12.5  S/S T316 P/ EACH</t>
  </si>
  <si>
    <t>FXWASS816</t>
  </si>
  <si>
    <t>WASHER RND M8 X 16 S/S T316 P/EA</t>
  </si>
  <si>
    <t>WASHER SQ M16 X 50 X 50 X 3 S/S T316 EACH</t>
  </si>
  <si>
    <t>FXSDTDSS1205025</t>
  </si>
  <si>
    <t>WOODPECKER 12G X 50MM SS316   250/PACK</t>
  </si>
  <si>
    <t>FXSDTDSS1205050</t>
  </si>
  <si>
    <t>WOODPECKER 12G X 50MM SS316   500/PACK</t>
  </si>
  <si>
    <t>FXSDTDSS1206525</t>
  </si>
  <si>
    <t>WOODPECKER 12G X 65 MM  SS316   250/PACK</t>
  </si>
  <si>
    <t>BHBMB18</t>
  </si>
  <si>
    <t>BOWMAC B18 BEAM BRACKET</t>
  </si>
  <si>
    <t>BHBMB196</t>
  </si>
  <si>
    <t>BOWMAC B196 BEAM BRACKET</t>
  </si>
  <si>
    <t>BHBMB353</t>
  </si>
  <si>
    <t>BOWMAC B353 ANGLE BRACKET</t>
  </si>
  <si>
    <t>BHBMBS75</t>
  </si>
  <si>
    <t>BOWMAC BRACKET STAINLESS STEEL BS75 330 X 50MM</t>
  </si>
  <si>
    <t>BHBMBS155</t>
  </si>
  <si>
    <t>BOWMAC BS155 POLE BRACKET STAINLESS STEEL</t>
  </si>
  <si>
    <t>BHBMBSB2</t>
  </si>
  <si>
    <t>BOWMAC FENCE STAY BRACKET     BSB2</t>
  </si>
  <si>
    <t>BHBMB65200F</t>
  </si>
  <si>
    <t>BOWMAC STAIR TREAD BRACKET   B65200F PER EACH</t>
  </si>
  <si>
    <t>BHBMB65200</t>
  </si>
  <si>
    <t>BOWMAC STAIR TREAD JOINER      B65200 PER EACH</t>
  </si>
  <si>
    <t>FXBITJ140</t>
  </si>
  <si>
    <t>BRACE IT THRU-JOIST BRACKET FOR 140 X 45 JOIST 10 PACK TJ140</t>
  </si>
  <si>
    <t>FXBITJ140E</t>
  </si>
  <si>
    <t>BRACE IT THRU-JOIST BRACKET FOR 140 X 45 JOIST PER EACH</t>
  </si>
  <si>
    <t>FXBITJ290</t>
  </si>
  <si>
    <t>BRACE IT THRU-JOIST BRACKET FOR 290 X 45 JOIST 6 PACK TJ290</t>
  </si>
  <si>
    <t>FXBITJ290E</t>
  </si>
  <si>
    <t>BRACE IT THRU-JOIST BRACKET FOR 290 X 45 JOIST PER EACH</t>
  </si>
  <si>
    <t>BUCACSE</t>
  </si>
  <si>
    <t>CARRICK SCAFFOLDING BOLT</t>
  </si>
  <si>
    <t>BUCASABL</t>
  </si>
  <si>
    <t>CARRICK SCAFFOLDING EYE BRACKET</t>
  </si>
  <si>
    <t>BUCASEBS</t>
  </si>
  <si>
    <t>CARRICK SCAFFOLDING FRAME</t>
  </si>
  <si>
    <t>FXGIBHB</t>
  </si>
  <si>
    <t>GIB HANDIBRAC BRACKET CTN OF 5   GIBHBRAC</t>
  </si>
  <si>
    <t>FXGNPS20E</t>
  </si>
  <si>
    <t>200MM POSI-STRUT WEB PS20      EACH</t>
  </si>
  <si>
    <t>FXGNPS25E</t>
  </si>
  <si>
    <t>250MM POSI-STRUT WEB PS25      EACH</t>
  </si>
  <si>
    <t>FXGNPS30E</t>
  </si>
  <si>
    <t>300MM POSI-STRUT WEB PS30      EACH</t>
  </si>
  <si>
    <t>FXGNPS40E</t>
  </si>
  <si>
    <t>400MM POSI-STRUT WEB PS40      EACH</t>
  </si>
  <si>
    <t>FXGN161427E</t>
  </si>
  <si>
    <t>GANGNAIL 1.6MM CONNECTOR PLATE 14 X 27MM EACH GN16</t>
  </si>
  <si>
    <t>FXGN161433E</t>
  </si>
  <si>
    <t>GANGNAIL 1.6MM CONNECTOR PLATE 14 X 33MM EACH GN16</t>
  </si>
  <si>
    <t>FXGN161443E</t>
  </si>
  <si>
    <t>GANGNAIL 1.6MM CONNECTOR PLATE 14 X 43MM EACH GN16</t>
  </si>
  <si>
    <t>FXGN160527E</t>
  </si>
  <si>
    <t>GANGNAIL 1.6MM CONNECTOR PLATE 5 X 27MM EACH GN16</t>
  </si>
  <si>
    <t>FXGN160533E</t>
  </si>
  <si>
    <t>GANGNAIL 1.6MM CONNECTOR PLATE 5 X 33MM EACH  GN16</t>
  </si>
  <si>
    <t>FXGN160727E</t>
  </si>
  <si>
    <t>GANGNAIL 1.6MM CONNECTOR PLATE 7 X 27MM EACH GN16</t>
  </si>
  <si>
    <t>FXGN160733E</t>
  </si>
  <si>
    <t>GANGNAIL 1.6MM CONNECTOR PLATE 7 X 33MM EACH GN16</t>
  </si>
  <si>
    <t>FXGN160927E</t>
  </si>
  <si>
    <t>GANGNAIL 1.6MM CONNECTOR PLATE 9 X 27MM EACH GN16</t>
  </si>
  <si>
    <t>FXGN160933E</t>
  </si>
  <si>
    <t>GANGNAIL 1.6MM CONNECTOR PLATE 9 X 33MM EACH GN16</t>
  </si>
  <si>
    <t>FXGN160943E</t>
  </si>
  <si>
    <t>GANGNAIL 1.6MM CONNECTOR PLATE 9 X 43MM EACH GN16</t>
  </si>
  <si>
    <t>FXGNMS160727</t>
  </si>
  <si>
    <t>GANGNAIL 1.6MM MAXSPAN CONNECT PLATE 7 X 27MM BOX OF 100 MS1</t>
  </si>
  <si>
    <t>FXGNGNQ1010E</t>
  </si>
  <si>
    <t>GANGNAIL GNQ CONNECTOR PLATE  10X10 100MM X 100MM EACH</t>
  </si>
  <si>
    <t>FXGNGNQ1013</t>
  </si>
  <si>
    <t>GANGNAIL GNQ CONNECTOR PLATE  10X13 100MM X 125MM BOX OF 192</t>
  </si>
  <si>
    <t>FXGNGNQ1013E</t>
  </si>
  <si>
    <t>GANGNAIL GNQ CONNECTOR PLATE  10X13 100MM X 125MM EACH</t>
  </si>
  <si>
    <t>FXGNGNQ1015E</t>
  </si>
  <si>
    <t>GANGNAIL GNQ CONNECTOR PLATE  10X15 100MM X 150MM EACH</t>
  </si>
  <si>
    <t>FXGNGNQ1020E</t>
  </si>
  <si>
    <t>GANGNAIL GNQ CONNECTOR PLATE  10X20 100MM X 200MM EACH</t>
  </si>
  <si>
    <t>FXGNGNQ1313E</t>
  </si>
  <si>
    <t>GANGNAIL GNQ CONNECTOR PLATE  13X13 125MM X 125MM EACH</t>
  </si>
  <si>
    <t>FXGNGNQ1513E</t>
  </si>
  <si>
    <t>GANGNAIL GNQ CONNECTOR PLATE  15X13 150MM X 125MM EACH</t>
  </si>
  <si>
    <t>FXGNGNQ1515E</t>
  </si>
  <si>
    <t>GANGNAIL GNQ CONNECTOR PLATE  15X15 150MM X 150MM EACH</t>
  </si>
  <si>
    <t>FXGNGNQ1518E</t>
  </si>
  <si>
    <t>GANGNAIL GNQ CONNECTOR PLATE  15X18 150MM X 175MM EACH</t>
  </si>
  <si>
    <t>FXGNGNQ1520E</t>
  </si>
  <si>
    <t>GANGNAIL GNQ CONNECTOR PLATE  15X20 150MM X 200MM EACH</t>
  </si>
  <si>
    <t>FXGNGNQ1525E</t>
  </si>
  <si>
    <t>GANGNAIL GNQ CONNECTOR PLATE  15X25 150MM X 250MM EACH</t>
  </si>
  <si>
    <t>FXGNGNQ1830E</t>
  </si>
  <si>
    <t>GANGNAIL GNQ CONNECTOR PLATE  18X30 175MM X 300MM EACH</t>
  </si>
  <si>
    <t>FXGNGNQ48E</t>
  </si>
  <si>
    <t>GANGNAIL GNQ CONNECTOR PLATE  4X8 40MM X 75MM EACH</t>
  </si>
  <si>
    <t>FXGNGNQ510E</t>
  </si>
  <si>
    <t>GANGNAIL GNQ CONNECTOR PLATE  5X10 50MM X 100MM EACH</t>
  </si>
  <si>
    <t>FXGNGNQ513E</t>
  </si>
  <si>
    <t>GANGNAIL GNQ CONNECTOR PLATE  5X13 50MM X 125MM EACH</t>
  </si>
  <si>
    <t>FXGNGNQ810E</t>
  </si>
  <si>
    <t>GANGNAIL GNQ CONNECTOR PLATE  8X10 75MM X 100MM EACH</t>
  </si>
  <si>
    <t>FXGNGNQ813E</t>
  </si>
  <si>
    <t>GANGNAIL GNQ CONNECTOR PLATE  8X13 75MM X 125MM EACH</t>
  </si>
  <si>
    <t>FXGNGNQ815E</t>
  </si>
  <si>
    <t>GANGNAIL GNQ CONNECTOR PLATE  8X15 75MM X 150MM EACH</t>
  </si>
  <si>
    <t>FXGNGNQ818E</t>
  </si>
  <si>
    <t>GANGNAIL GNQ CONNECTOR PLATE  8X18 75MM X 175MM EACH</t>
  </si>
  <si>
    <t>FXGNGNQ820E</t>
  </si>
  <si>
    <t>GANGNAIL GNQ CONNECTOR PLATE  8X20 75MM X 200MM EACH</t>
  </si>
  <si>
    <t>FXGNGNQ88E</t>
  </si>
  <si>
    <t>GANGNAIL GNQ CONNECTOR PLATE  8X8 75MM X 75MM EACH</t>
  </si>
  <si>
    <t>FXGNMS160518</t>
  </si>
  <si>
    <t>MAXSPAN 1.6MM CONNECTOR PLATE 5 X 18MM BOX OF 190</t>
  </si>
  <si>
    <t>FXCFDP8100E</t>
  </si>
  <si>
    <t>DRIVE PIN 4MM 8G X 100  P/EA</t>
  </si>
  <si>
    <t>FXCFDP8100</t>
  </si>
  <si>
    <t>DRIVE PIN 4MM 8G X 100 PK 100</t>
  </si>
  <si>
    <t>FXCFDP850E</t>
  </si>
  <si>
    <t>DRIVE PIN 4MM 8G X 50 P/EA</t>
  </si>
  <si>
    <t>FXCFDP850</t>
  </si>
  <si>
    <t>DRIVE PIN 4MM 8G X 50 PK 100</t>
  </si>
  <si>
    <t>FXCFDP865E</t>
  </si>
  <si>
    <t>DRIVE PIN 4MM 8G X 65 P/EA</t>
  </si>
  <si>
    <t>FXCFDP865</t>
  </si>
  <si>
    <t>DRIVE PIN 4MM 8G X 65 PK 100</t>
  </si>
  <si>
    <t>DRIVE PIN 4MM 8G X 75 P/EA</t>
  </si>
  <si>
    <t>DRIVE PIN 4MM 8G X 75 PK 100</t>
  </si>
  <si>
    <t>FXCFDP890E</t>
  </si>
  <si>
    <t>DRIVE PIN 4MM 8G X 90 P/EA</t>
  </si>
  <si>
    <t>FXCFDP890</t>
  </si>
  <si>
    <t>DRIVE PIN 4MM 8G X 90 PK 100</t>
  </si>
  <si>
    <t>FXSFCDP50</t>
  </si>
  <si>
    <t>RAMSET LOW VELOCITY COLLATED PINS 50MM  BOX OF 300 SC950C</t>
  </si>
  <si>
    <t>FXSFCDP60</t>
  </si>
  <si>
    <t>RAMSET LOW VELOCITY COLLATED PINS 60MM BOX OF 300 SC960C</t>
  </si>
  <si>
    <t>FXSSP27SL3</t>
  </si>
  <si>
    <t>SIMPSON .27 CAL LEVEL 3 GREEN STRIP OF 10 CHARGES    P27SL3</t>
  </si>
  <si>
    <t>FXSSP27SL4</t>
  </si>
  <si>
    <t>SIMPSON .27 CAL LEVEL 4 YELLOW STRIP OF 10 CHARGES    P27SL4</t>
  </si>
  <si>
    <t>FXSFCDP40</t>
  </si>
  <si>
    <t>SPIT FIRE COLLATED DRIVE PINS 40MM  BOX OF 300 SC940C</t>
  </si>
  <si>
    <t>FXCFNYP1050BG</t>
  </si>
  <si>
    <t>10X50 NYLON WALL PLUG BAG 10</t>
  </si>
  <si>
    <t>FXCFZAM6532E</t>
  </si>
  <si>
    <t>6.5X32 ZAMAC HAMMER  SCREW PER EACH</t>
  </si>
  <si>
    <t>FXHUHD5B</t>
  </si>
  <si>
    <t>HEAVY DUTY UTILITY HOOK 5MM BAG OF 5</t>
  </si>
  <si>
    <t>HILTI SCREW ANCHOR HUS3-H M10X110 55/35/25 2079916 PER EACH</t>
  </si>
  <si>
    <t>HILTI SCREW ANCHOR HUS3-H M10X130 75/55/45 PER EACH</t>
  </si>
  <si>
    <t>HILTI SCREW ANCHOR HUS3-H M10X150 95/75/65 PER EACH</t>
  </si>
  <si>
    <t>HILTI SCREW ANCHOR HUS3-H M6X60/5/30 PER EACH 416736</t>
  </si>
  <si>
    <t>FXHIL2004175E</t>
  </si>
  <si>
    <t>HILTI STD STUD ANCHOR HSA-F M12145 65/50/15 2004175 PER EACH</t>
  </si>
  <si>
    <t>FXHIL2004174E</t>
  </si>
  <si>
    <t>HILTI STD STUD ANCHOR HSA-F M12X115 35/20/- 2004174 PER EACH</t>
  </si>
  <si>
    <t>FXHIL2004175</t>
  </si>
  <si>
    <t>HILTI STD STUD ANCHOR HSA-F M12X145 65/50/15 2004175  BOX 25</t>
  </si>
  <si>
    <t>HOLLOW WALL ANCHOR 1/8 16-24MM LONG PER EACH</t>
  </si>
  <si>
    <t>FXCFHWA316SJE</t>
  </si>
  <si>
    <t>HOLLOW WALL ANCHOR 3/16 10-16MM LONG PER EACH</t>
  </si>
  <si>
    <t>HOLLOW WALL ANCHOR 3/16 8-16MM LONG PER EACH</t>
  </si>
  <si>
    <t>M12 CHEMICAL ANCHOR HAMMER CAPSULE  PER EACH</t>
  </si>
  <si>
    <t>MDPP5010144</t>
  </si>
  <si>
    <t>PREMIER H PACKER BLACK 10MM 100 PCS PER PACK 5010144</t>
  </si>
  <si>
    <t>MDPP5010139</t>
  </si>
  <si>
    <t>PREMIER H PACKER BLUE 1.5MM 100 PCS PER PACK 5010139</t>
  </si>
  <si>
    <t>MDPP5010143</t>
  </si>
  <si>
    <t>PREMIER H PACKER GREEN 6MM 100 PCS PER PACK 5010143</t>
  </si>
  <si>
    <t>MDPP5010142</t>
  </si>
  <si>
    <t>PREMIER H PACKER ORANGE 5MM 100 PCS PER PACK 5010142</t>
  </si>
  <si>
    <t>MDPP5010141</t>
  </si>
  <si>
    <t>PREMIER H PACKER WHITE 3MM 100 PCS PER PACK 5010141</t>
  </si>
  <si>
    <t>MDPP5010140</t>
  </si>
  <si>
    <t>PREMIER H PACKER YELLOW 2MM 100 PCS PER PACK 5010140</t>
  </si>
  <si>
    <t>FXRSLWU75</t>
  </si>
  <si>
    <t>RAMSET LOW VELOCITY DRIVE PIN &amp; WASHER 75MM BOX 100 LWU75</t>
  </si>
  <si>
    <t>RAMSET LOW VELOCITY DRIVE PIN 100MM BOX OF 100 LDU99</t>
  </si>
  <si>
    <t>FXRSLDU50</t>
  </si>
  <si>
    <t>RAMSET LOW VELOCITY DRIVE PIN 50MM BOX OF 100 LDU50</t>
  </si>
  <si>
    <t>FXRSLDU65</t>
  </si>
  <si>
    <t>RAMSET LOW VELOCITY DRIVE PIN 65MM BOX OF 100 LDU65</t>
  </si>
  <si>
    <t>FXRSPS10L</t>
  </si>
  <si>
    <t>RAMSET PANEL SHIM 150 X 100 X 10MM BLACK  PS10L</t>
  </si>
  <si>
    <t>FXRSPS20L</t>
  </si>
  <si>
    <t>RAMSET PANEL SHIM 150 X 100 X 20MM BLACK  PS20L</t>
  </si>
  <si>
    <t>FXRSPS02L</t>
  </si>
  <si>
    <t>RAMSET PANEL SHIM 150 X 100 X 2MM BLUE  PS02L</t>
  </si>
  <si>
    <t>FXRSPS03L</t>
  </si>
  <si>
    <t>RAMSET PANEL SHIM 150 X 100 X 3MM GREEN  PS03L</t>
  </si>
  <si>
    <t>FXRSPS05L</t>
  </si>
  <si>
    <t>RAMSET PANEL SHIM 150 X 100 X 5MM GREEN  PS05L</t>
  </si>
  <si>
    <t>RAMSET RED DISC CHARGES 6.3X12MM BOX 100 PLDRD25S</t>
  </si>
  <si>
    <t>FXRSPLSRD22</t>
  </si>
  <si>
    <t>RAMSET RED STRIP CHARGE 6.8X11MM BOX 100 PLSRD22</t>
  </si>
  <si>
    <t>FXRSPLDYW25</t>
  </si>
  <si>
    <t>RAMSET YELLOW DISC CHARGES 6.3X10MM BOX 100 PLDYW25</t>
  </si>
  <si>
    <t>FXRSPLSYW22</t>
  </si>
  <si>
    <t>RAMSET YELLOW STRIP CHARGE 6.8X11MM BOX 100 PLSYW22</t>
  </si>
  <si>
    <t>FXSTRP60612</t>
  </si>
  <si>
    <t>RAPID STAPLES 606/12 12MM PKT OF 1440 RS60612</t>
  </si>
  <si>
    <t>FXCFSDAMS538E</t>
  </si>
  <si>
    <t>S DRIVE ANCHOR MUSHROOM 316 5 X 38MM PER EACH</t>
  </si>
  <si>
    <t>FXCFSDAMS550E</t>
  </si>
  <si>
    <t>S DRIVE ANCHOR MUSHROOM 316 5 X 50MM PER EACH</t>
  </si>
  <si>
    <t>FXCFSDAMS6550E</t>
  </si>
  <si>
    <t>S DRIVE ANCHOR MUSHROOM 316 6.5 X 50MM PER EACH</t>
  </si>
  <si>
    <t>FXCFSDAMS6575E</t>
  </si>
  <si>
    <t>S DRIVE ANCHOR MUSHROOM 316 6.5 X 75MM PER EACH</t>
  </si>
  <si>
    <t>FXCFSBH875GE</t>
  </si>
  <si>
    <t>SCREWBOLT 8 X 75 HEX HD GALV P/ EA</t>
  </si>
  <si>
    <t>FXCFSDACG6100BG</t>
  </si>
  <si>
    <t>SPLIT DRIVE ANCHOR CSK GAL 6 X 100MM BAG 20</t>
  </si>
  <si>
    <t>FXCFSDACG638BG</t>
  </si>
  <si>
    <t>SPLIT DRIVE ANCHOR CSK GAL 6 X 38MM BAG 20</t>
  </si>
  <si>
    <t>FXCFSDACG650BG</t>
  </si>
  <si>
    <t>SPLIT DRIVE ANCHOR CSK GAL 6 X 50MM BAG 20</t>
  </si>
  <si>
    <t>FXCFSDACG665BG</t>
  </si>
  <si>
    <t>SPLIT DRIVE ANCHOR CSK GAL 6 X 65MM BAG 20</t>
  </si>
  <si>
    <t>FXCFSDACG675BG</t>
  </si>
  <si>
    <t>SPLIT DRIVE ANCHOR CSK GAL 6 X 75MM BAG 20</t>
  </si>
  <si>
    <t>FXRSSDCH0675</t>
  </si>
  <si>
    <t>SPLIT DRIVE MASONRY ANCHORS CSK HD 6X75MM BOX 100 SDCH0675</t>
  </si>
  <si>
    <t>FXCFTOG3162E</t>
  </si>
  <si>
    <t>SPRING TOGGLE 3/16 X2 RND HD P/ EA</t>
  </si>
  <si>
    <t>FXCFTOG3163E</t>
  </si>
  <si>
    <t>SPRING TOGGLE 3/16 X3 RND HD P/ EA</t>
  </si>
  <si>
    <t>FXCFSAX1050E</t>
  </si>
  <si>
    <t>SLEEVE ANCHOR 10X50  HEX HD S/S T316 PER EACH</t>
  </si>
  <si>
    <t>FXCFSAX1075E</t>
  </si>
  <si>
    <t>SLEEVE ANCHOR 10X75  HEX HD S/S T316 PER EACH</t>
  </si>
  <si>
    <t>FXCFSAX12130E</t>
  </si>
  <si>
    <t>SLEEVE ANCHOR 12X130 HEX HD S/S T316 PER EACH</t>
  </si>
  <si>
    <t>FXCFSAX6555E</t>
  </si>
  <si>
    <t>SLEEVE ANCHOR 6.5X55 HEX HD S/S T316 PER EACH</t>
  </si>
  <si>
    <t>FXCFSAX840E</t>
  </si>
  <si>
    <t>SLEEVE ANCHOR 8X40   HEX HD S/S T316 PER EACH</t>
  </si>
  <si>
    <t>FXCFSAG840E</t>
  </si>
  <si>
    <t>SLEEVE ANCHOR 8X40 HEX HD GALV PER EACH</t>
  </si>
  <si>
    <t>FXCFSAX865E</t>
  </si>
  <si>
    <t>SLEEVE ANCHOR 8X65   HEX HD S/S T316 PER EACH</t>
  </si>
  <si>
    <t>FXCFSAG885E</t>
  </si>
  <si>
    <t>SLEEVE ANCHOR 8X85 HEX HD GALV PER EACH</t>
  </si>
  <si>
    <t>FXCFTBX12120E</t>
  </si>
  <si>
    <t>12X120 THROUGH BOLT S/S T316 PER EACH</t>
  </si>
  <si>
    <t>12X135 BOTTOM PLATE PK 25 THROUGH BOLTS &amp; SQ WASHERS GALV</t>
  </si>
  <si>
    <t>FXCFTBG12135PL</t>
  </si>
  <si>
    <t>12X135 BOTTOM PLATE THROUGH BOLT &amp; WASHER X 50</t>
  </si>
  <si>
    <t>FXCFTBG16105E</t>
  </si>
  <si>
    <t>16x105 THROUGH BOLT  GALV PER EACH</t>
  </si>
  <si>
    <t>FXCFTBG16180E</t>
  </si>
  <si>
    <t>16x180 THROUGH BOLT GALV PER EACH</t>
  </si>
  <si>
    <t>FXCFTBG20160E</t>
  </si>
  <si>
    <t>20x160 THROUGH BOLT  GALV PER EACH</t>
  </si>
  <si>
    <t>POLY TOGGLE 10-12MM   BAG 20</t>
  </si>
  <si>
    <t>FXRIA43</t>
  </si>
  <si>
    <t>RIVET 4.3 DOMED ALUMINIUM JAR 100</t>
  </si>
  <si>
    <t>FXRISS43P</t>
  </si>
  <si>
    <t>RIVET 4.3 DOMED STAINLESS STEEL PK 18</t>
  </si>
  <si>
    <t>FXRISS44P</t>
  </si>
  <si>
    <t>RIVET 4.4 DOMED STAINLESS STEEL PK 15</t>
  </si>
  <si>
    <t>FXRIA45</t>
  </si>
  <si>
    <t>RIVET 4.5 DOMED ALUMINIUM JAR 100</t>
  </si>
  <si>
    <t>FXRIA48</t>
  </si>
  <si>
    <t>RIVET 4.8 DOMED ALUMINIUM JAR 100</t>
  </si>
  <si>
    <t>FXRIA53</t>
  </si>
  <si>
    <t>RIVET 5.3 DOMED ALUMINIUM JAR 100</t>
  </si>
  <si>
    <t>FXRISS54P</t>
  </si>
  <si>
    <t>RIVET 5.4 DOMED STAINLESS STEEL PK 12</t>
  </si>
  <si>
    <t>FXRIA64</t>
  </si>
  <si>
    <t>RIVET 6.4 DOMED ALUMINIUM PK 100</t>
  </si>
  <si>
    <t>FXRISS64P</t>
  </si>
  <si>
    <t>RIVET 6.4 DOMED STAINLESS STEEL PK 10</t>
  </si>
  <si>
    <t>FXRIAF64P</t>
  </si>
  <si>
    <t>RIVET 6.4 FLANGED ALUMINIUM HD PK 10</t>
  </si>
  <si>
    <t>FXRIAF66P</t>
  </si>
  <si>
    <t>RIVET 6.6 FLANGED ALUMINIUM HD PK 8</t>
  </si>
  <si>
    <t>FXRIA68</t>
  </si>
  <si>
    <t>RIVET 6.8 DOMED ALUMINIUM PK 75</t>
  </si>
  <si>
    <t>FXRIAF68P</t>
  </si>
  <si>
    <t>RIVET 6.8 FLANGED ALUMINIUM HD PK 6</t>
  </si>
  <si>
    <t>GYPSUM SCREWS BUGLE HEAD COARSE COLLATED 6 X 40 ZC 1000</t>
  </si>
  <si>
    <t>GYPSUM SCREWS BUGLE HEAD FINE COLLATED 6 X 25 ZC 1000</t>
  </si>
  <si>
    <t>GYPSUM SCREWS BUGLE HEAD FINE COLLATED 6 X 32 ZC 1000</t>
  </si>
  <si>
    <t>GYPSUM SCREWS BUGLE HEAD FINE COLLATED 6 X 40 ZC 1000</t>
  </si>
  <si>
    <t>SCQDSSDHSD50S</t>
  </si>
  <si>
    <t>QUIK DRIVE 10GX50MM 305 SS H/WD DECK SCREW 1000BX SSDHSD50S</t>
  </si>
  <si>
    <t>SCQDSSDHSD60S</t>
  </si>
  <si>
    <t>QUIK DRIVE 10GX60MM 305 SS H/WD DECK SCREW 1000BX SSDHSD60S</t>
  </si>
  <si>
    <t>QUIK DRIVE 10GX60MM 305 SS H/WD DECK SCREW 1000BX SSDHW60SA</t>
  </si>
  <si>
    <t>SCQDDHWG60SA</t>
  </si>
  <si>
    <t>QUIK DRIVE 10GX60MM SQD H/WOOD DECKING SCREWS CL:3 1000BX</t>
  </si>
  <si>
    <t>SCQDDWCZ114PSA</t>
  </si>
  <si>
    <t>QUIK DRIVE 6GX32MM BGL HD COARSE SCREWS YZ 2500BX DWCZ114PSA</t>
  </si>
  <si>
    <t>SCQDDWCZ158PSA</t>
  </si>
  <si>
    <t>QUIK DRIVE 6GX42MM BGL HD COARSE SCREWS YZ 2500BX DWCZ158PSA</t>
  </si>
  <si>
    <t>SCQDMTHG114SA</t>
  </si>
  <si>
    <t>QUIK DRIVE 7GX32MM UNDERLAY SCREW CL:3 2500BX MTHG114SA</t>
  </si>
  <si>
    <t>SCWSCBGHL114SA</t>
  </si>
  <si>
    <t>QUIK DRIVE 8GX32MM CEMENT BOARD SCREW NO2 SQ DR CL3 BOX 2000</t>
  </si>
  <si>
    <t>SCQDCBSDG158SA</t>
  </si>
  <si>
    <t>QUIK DRIVE 8GX42MM CEMENT BOARD SCREW CL:3 BX1500 CBSDG158SA</t>
  </si>
  <si>
    <t>SCQDWSNTLA134SA</t>
  </si>
  <si>
    <t>QUIK DRIVE 8GX45MM COLLATED SCREWS ZP 2000   WSNTLA134SA</t>
  </si>
  <si>
    <t>SCQDWSNTLG2SA</t>
  </si>
  <si>
    <t>QUIK DRIVE 8GX50MM FH SQDR COLL/SCREW CL:3 2000BX WSNTLG2SA</t>
  </si>
  <si>
    <t>SCQDDS1065316</t>
  </si>
  <si>
    <t>QUIKDRIVE 10G X 65MM 316 SS DECK SCREW 1500BX SS3DSC212BS316</t>
  </si>
  <si>
    <t>GIB 6GX25MM GRABBER SCREWS COL HIGH THREAD COARSE 1000 13963</t>
  </si>
  <si>
    <t>GIB 6GX25MM GRABBER SCREWS COL SELF TAP FINE 1000 BOX 13960</t>
  </si>
  <si>
    <t>GIB 6GX25MM GRABBER SCREWS HIGH THREAD SCAVHD 1000 BOX 13955</t>
  </si>
  <si>
    <t>GIB 6GX25MM GRABBER SCREWS HIGH THREAD SCAVHD 200 BOX 13950</t>
  </si>
  <si>
    <t>GIB 6GX25MM GRABBER SCREWS SELF TAP SCAVHD 200 BOX 13941</t>
  </si>
  <si>
    <t>GIB 6GX32MM GRABBER SCREWS COL HIGH THREAD COARSE 1000 13964</t>
  </si>
  <si>
    <t>GIB 6GX32MM GRABBER SCREWS COL SELF TAP FINE 1000 BOX 13961</t>
  </si>
  <si>
    <t>GIB 6GX32MM GRABBER SCREWS HIGH THREAD SCAVHD 1000 BOX 13956</t>
  </si>
  <si>
    <t>GIB 6GX32MM GRABBER SCREWS HIGH THREAD SCAVHD 200 BOX 13951</t>
  </si>
  <si>
    <t>GIB 6GX32MM GRABBER SCREWS SELF TAP SCAVHD 1000 BOX 13948</t>
  </si>
  <si>
    <t>GIB 6GX32MM GRABBER SCREWS SELF TAP SCAVHD 200 BOX 13942</t>
  </si>
  <si>
    <t>GIB 6GX41MM GRABBER SCREWS COL HIGH THREAD COARSE 1000 13965</t>
  </si>
  <si>
    <t>GIB 6GX41MM GRABBER SCREWS COL SELF TAP FINE 1000 BOX 13962</t>
  </si>
  <si>
    <t>GIB 6GX41MM GRABBER SCREWS HIGH THREAD SCAVHD 1000 BOX 13957</t>
  </si>
  <si>
    <t>GIB 6GX41MM GRABBER SCREWS HIGH THREAD SCAVHD 200 BOX 13952</t>
  </si>
  <si>
    <t>GIB 6GX41MM GRABBER SCREWS SELF TAP SCAVH 1000 BOX 13949</t>
  </si>
  <si>
    <t>GIB 6GX41MM GRABBER SCREWS SELF TAP SCAVHD 200 BOX 13943</t>
  </si>
  <si>
    <t>GIB 7GX32MM GRABBER SCREWS COLL DUAL THREAD 1000 BOX 15491</t>
  </si>
  <si>
    <t>GIB 7GX51MM GRABBER SCREWS COL HIGH THREAD COARSE 800 13966</t>
  </si>
  <si>
    <t>SCGGSSHT517100</t>
  </si>
  <si>
    <t>GIB 7GX51MM GRABBER SCREWS HIGH THREAD SCAVHD 100 BOX 14749</t>
  </si>
  <si>
    <t>GIB 7GX51MM GRABBER SCREWS SELF TAPPING SCAVHD100 BOX  14750</t>
  </si>
  <si>
    <t>GIB 7GX57MM GRABBER SCREWS HIGH THREAD SCAVHD BOX 100 14743</t>
  </si>
  <si>
    <t>SCGGSSST638100</t>
  </si>
  <si>
    <t>GIB 8GX63MM GRABBER SCREWS SELF TAP SCAVHD 100 BOX 14744</t>
  </si>
  <si>
    <t>SCGGSSST768100</t>
  </si>
  <si>
    <t>GIB 8GX76MM GRABBER SCREWS SELF TAP SCAVHD 100 BOX 14740</t>
  </si>
  <si>
    <t>SCT17DQ1050SS</t>
  </si>
  <si>
    <t>10G X 50MM SCREW T17 DECKING CSK SQ DRIVE SS T304 BOX 100</t>
  </si>
  <si>
    <t>SCT17DQ1050SSP</t>
  </si>
  <si>
    <t>10G X 50MM SCREW T17 DECKING CSK SQ DRIVE SS T304 BOX 250</t>
  </si>
  <si>
    <t>SCT17DQ1050SSB</t>
  </si>
  <si>
    <t>10G X 50MM SCREW T17 DECKING CSK SQ DRIVE SS T304 BOX 500</t>
  </si>
  <si>
    <t>SCT17DQ1065SS</t>
  </si>
  <si>
    <t>10G X 65MM SCREW T17 DECKING CSK SQ DRIVE SS T304 BOX 100</t>
  </si>
  <si>
    <t>SCT17DQ1065SSTH</t>
  </si>
  <si>
    <t>10G X 65MM SCREW T17 DECKING CSK SQ DRIVE SS T304 BOX 1000</t>
  </si>
  <si>
    <t>SCT17DQ1065SSP</t>
  </si>
  <si>
    <t>10G X 65MM SCREW T17 DECKING CSK SQ DRIVE SS T304 BOX 250</t>
  </si>
  <si>
    <t>SCT17DQ1065SSB</t>
  </si>
  <si>
    <t>10G X 65MM SCREW T17 DECKING CSK SQ DRIVE SS T304 BOX 500</t>
  </si>
  <si>
    <t>SCT17DQ1265SSB</t>
  </si>
  <si>
    <t>12G X 65MM SCREW T17 DECKING CSK SQ DRIVE SS T304 BOX 500</t>
  </si>
  <si>
    <t>SCBSTTB14100C4J</t>
  </si>
  <si>
    <t>14GX100MM BATTEN SCREWS BUGLE HD T17 CL:4 PK 25</t>
  </si>
  <si>
    <t>SCBBSG1475</t>
  </si>
  <si>
    <t>14GX75MM BATTEN SCREWS BUGLE HD T17 CL:4 BOX 100</t>
  </si>
  <si>
    <t>14GX75MM BATTEN SCREWS BUGLE HD T17 T316 SS BOX 100</t>
  </si>
  <si>
    <t>SCSMCC8500502</t>
  </si>
  <si>
    <t>5.0-12 X 50MM SDM COMP SHT BULLET RIB SQ B8 CL:4 BOX 250</t>
  </si>
  <si>
    <t>SCSNPCZ070204</t>
  </si>
  <si>
    <t>7-16 X 20MM SCREW PAN HEAD PHILLIPS NEEDLE PT YEL/ZINC PK 40</t>
  </si>
  <si>
    <t>FXPF02317H</t>
  </si>
  <si>
    <t>8 X 32MM C4 SQUARE DRIVE PAN HEAD WALL DOG PER 100   02317</t>
  </si>
  <si>
    <t>BIFORM DECKING COMPOSITE SCREW COMMERCIAL 65MM F140 PK 50</t>
  </si>
  <si>
    <t>BIFORM DECKING COMPOSITE SCREW RESIDENTIAL 50MM F130 PK 50</t>
  </si>
  <si>
    <t>SCBD850250</t>
  </si>
  <si>
    <t>BUILDEX C/SUNK SQ HEAD TREATED PINE SCREW 8X50MM 250PKT</t>
  </si>
  <si>
    <t>SCHDSD1032SS</t>
  </si>
  <si>
    <t>COMP SHEET SCREW 10 X 32 CSK SQ S/S T316 PK 100</t>
  </si>
  <si>
    <t>SCHDSD1040SSJ</t>
  </si>
  <si>
    <t>COMP SHEET SCREW 10 X 40 CSK SQ S/S T316 PK 100</t>
  </si>
  <si>
    <t>EXPOL UNDERFLOOR FIXINGS 50   PER BAG</t>
  </si>
  <si>
    <t>GIB 8GX13MM GRABBER SCREWS PANCAKE HEAD DRILL TIP 500 15212</t>
  </si>
  <si>
    <t>SCGSGWHST832100</t>
  </si>
  <si>
    <t>GIB 8GX32MM GRABBER SCREWS SELF TAP WAFER HD BOX 1000 14742</t>
  </si>
  <si>
    <t>SCGSGWHST832200</t>
  </si>
  <si>
    <t>GIB 8GX32MM GRABBER SCREWS SELF TAP WAFER HEAD BOX 200 14741</t>
  </si>
  <si>
    <t>SCGSBH630TFH</t>
  </si>
  <si>
    <t>GYPSUM 6 X 30 BUGLE HD TEK PNT Z/C BOX 100</t>
  </si>
  <si>
    <t>SCGSBH630TF</t>
  </si>
  <si>
    <t>GYPSUM 6 X 30 BUGLE HD TEK PNT Z/C PK 1000</t>
  </si>
  <si>
    <t>SCGSBH625SCH</t>
  </si>
  <si>
    <t>GYPSUM SCREWS BUGLE HEAD COARSE 6 X 25 ZC BOX 100</t>
  </si>
  <si>
    <t>GYPSUM SCREWS BUGLE HEAD COARSE COLLATED 8 X 50 ZC 500</t>
  </si>
  <si>
    <t>SCGSBH625SFH</t>
  </si>
  <si>
    <t>GYPSUM SCREWS BUGLE HEAD FINE 6 X 25 ZC BOX 100</t>
  </si>
  <si>
    <t>SCGSBH630SFH</t>
  </si>
  <si>
    <t>GYPSUM SCREWS BUGLE HEAD FINE 6 X 30 ZC BOX 100</t>
  </si>
  <si>
    <t>SCHFPH302825B</t>
  </si>
  <si>
    <t>HINGE SCREW 8GX25MM CSK PHILLIPS SS302 BOX 250</t>
  </si>
  <si>
    <t>SCHFPH304825</t>
  </si>
  <si>
    <t>HINGE SCREW 8GX25MM CSK PHILLIPS SS304 PK 100</t>
  </si>
  <si>
    <t>SCHFPH304832</t>
  </si>
  <si>
    <t>HINGE SCREW 8GX32MM CSK PHILLIPS SS304 PK 100</t>
  </si>
  <si>
    <t>SCLLSC3514SS</t>
  </si>
  <si>
    <t>LUMBERLOCK SCREW FIXING 14G 35MM S/STEEL BAG OF 100 SC3514SS</t>
  </si>
  <si>
    <t>SCLLST3514E</t>
  </si>
  <si>
    <t>LUMBERLOK S/TAP SCREW 35MM X  14G EG</t>
  </si>
  <si>
    <t>SCPBS0314</t>
  </si>
  <si>
    <t>PBS 50 X 3.0MM SCREW S/STEEL    PER EACH   PBS0314</t>
  </si>
  <si>
    <t>SCPBS0479</t>
  </si>
  <si>
    <t>PBS 63MM SCREW S/STEEL    PER EACH   PBS0479</t>
  </si>
  <si>
    <t>SCSDRTT106516B</t>
  </si>
  <si>
    <t>SCREW SPEAR DECK RSD TRUSS HD 10G X 65 TORX SS316 BOX 250</t>
  </si>
  <si>
    <t>SCSDRTT107516FH</t>
  </si>
  <si>
    <t>SCREW SPEAR DECK RSD TRUSS HD 10G X 75 TORX SS316 BOX 500</t>
  </si>
  <si>
    <t>SCSDTRT106516B</t>
  </si>
  <si>
    <t>SCREW SPEAR DECK TRIM HD 10G X 65 TORX SS316 BOX 500</t>
  </si>
  <si>
    <t>10075RAPH4RS21</t>
  </si>
  <si>
    <t>100 X 75 RAD POST H4 RS 2.1M  CTL</t>
  </si>
  <si>
    <t>SCSDTT106504FH</t>
  </si>
  <si>
    <t>SCREW SPEAR DECK TRUSS HD 10G X 65 TORX 20 SS304 BOX 500</t>
  </si>
  <si>
    <t>SCSTPQX1050B</t>
  </si>
  <si>
    <t>SELF TAPPER 10 X 50 PAN HEAD SQ DRIVE S/S BOX 200</t>
  </si>
  <si>
    <t>SCSTPQX612J</t>
  </si>
  <si>
    <t>SELF TAPPER 6 X 12 PAN HEAD SQ DRIVE S/S JAR 200</t>
  </si>
  <si>
    <t>SCSTPQX812J</t>
  </si>
  <si>
    <t>SELF TAPPER 8 X 12 PAN HEAD SQ DRIVE S/S JAR 200</t>
  </si>
  <si>
    <t>SCSTPQX820J</t>
  </si>
  <si>
    <t>SELF TAPPER 8 X 20 PAN HEAD SQ DRIVE S/S JAR 200</t>
  </si>
  <si>
    <t>SCSTPQX840J</t>
  </si>
  <si>
    <t>SELF TAPPER 8 X 38 PAN HEAD SQ DRIVE S/S JAR 200</t>
  </si>
  <si>
    <t>SCSTCQX840J</t>
  </si>
  <si>
    <t>SELF TAPPER 8 X 40 CSK SQ DRIVE S/S JAR 200</t>
  </si>
  <si>
    <t>SCSPFFCZY4560P</t>
  </si>
  <si>
    <t>SPAX FLOORING SCREW FL CSK HD ZYP A2L 4.5X60MM PKT 500</t>
  </si>
  <si>
    <t>FXSFTOGA66B</t>
  </si>
  <si>
    <t>TOGGLER ALLIGATOR ANCHOR 6MM FLANGLESS PER BAG TOGA6/6B</t>
  </si>
  <si>
    <t>FXSFTOGBA2B</t>
  </si>
  <si>
    <t>TOGGLER SNAPTOGGLE WITH 3/16INCH SCREWA PER BAG TOGBA/2B</t>
  </si>
  <si>
    <t>FXWPG25</t>
  </si>
  <si>
    <t>WALL PLUG 25MM GREEN  G25 PER 25</t>
  </si>
  <si>
    <t>FXWPW25</t>
  </si>
  <si>
    <t>WALL PLUG 25MM WHITE  W25   PER 25</t>
  </si>
  <si>
    <t>FXWPB38</t>
  </si>
  <si>
    <t>WALL PLUG 38MM BLUE  B38 PER 25</t>
  </si>
  <si>
    <t>FXWPG38</t>
  </si>
  <si>
    <t>WALL PLUG 38MM GREEN  G38 PER 25</t>
  </si>
  <si>
    <t>SCSTCQX1025</t>
  </si>
  <si>
    <t>SELF TAPPER 10 X 25 CSK SQ DRIVE S/S PK 200</t>
  </si>
  <si>
    <t>SCSTCQX1032</t>
  </si>
  <si>
    <t>SELF TAPPER 10 X 32 CSK SQ DRIVE S/S PK 200</t>
  </si>
  <si>
    <t>SCSTCQX1040</t>
  </si>
  <si>
    <t>SELF TAPPER 10 X 40 CSK SQ DRIVE S/S PK 100</t>
  </si>
  <si>
    <t>SCSTPQX1040</t>
  </si>
  <si>
    <t>SELF TAPPER 10 X 40 PAN HEAD SQ DRIVE S/S BOX 200</t>
  </si>
  <si>
    <t>SCSTCQX1050</t>
  </si>
  <si>
    <t>SELF TAPPER 10 X 50 CSK SQ DRIVE S/S PK 100</t>
  </si>
  <si>
    <t>SCSTCQX612</t>
  </si>
  <si>
    <t>SELF TAPPER 6 X 12 CSK SQ DRIVE S/S PK 200</t>
  </si>
  <si>
    <t>SCSTPQX616</t>
  </si>
  <si>
    <t>SELF TAPPER 6 X 16 PAN HEAD SQ DRIVE S/S BOX 200</t>
  </si>
  <si>
    <t>SCSTCQX620</t>
  </si>
  <si>
    <t>SELF TAPPER 6 X 20 CSK SQ DRIVE S/S PK 200</t>
  </si>
  <si>
    <t>SCSTPQX620</t>
  </si>
  <si>
    <t>SELF TAPPER 6 X 20 PAN HEAD SQ DRIVE S/S BOX 200</t>
  </si>
  <si>
    <t>SCSTCQX625</t>
  </si>
  <si>
    <t>SELF TAPPER 6 X 25 CSK SQ DRIVE S/S PK 200</t>
  </si>
  <si>
    <t>SCSTCQX820</t>
  </si>
  <si>
    <t>SELF TAPPER 8 X 20 CSK SQ DRIVE S/S PK 200</t>
  </si>
  <si>
    <t>SCSTCQX850</t>
  </si>
  <si>
    <t>SELF TAPPER 8 X 50 CSK SQ DRIVE S/S PK 200</t>
  </si>
  <si>
    <t>SCSTPQX850</t>
  </si>
  <si>
    <t>SELF TAPPER 8 X 50 PAN HEAD SQ DRIVE S/S BOX 200</t>
  </si>
  <si>
    <t>SCSFPHC1030</t>
  </si>
  <si>
    <t>HINGE SCREW 10GX30M CSK PHILLIPS CHROME PLATED PK 100</t>
  </si>
  <si>
    <t>SCSFPHC730</t>
  </si>
  <si>
    <t>HINGE SCREW 7GX30MM CSK PHILLIPS CHROME PLATED PK 100</t>
  </si>
  <si>
    <t>SCSFPHC825B</t>
  </si>
  <si>
    <t>HINGE SCREW 8GX25MM CSK PHILLIPS CHROME PLATED BOX 250</t>
  </si>
  <si>
    <t>SCSFPHC830B</t>
  </si>
  <si>
    <t>HINGE SCREW 8GX30MM CSK PHILLIPS CHROME PLATED BOX 250</t>
  </si>
  <si>
    <t>SCSFPHC830</t>
  </si>
  <si>
    <t>HINGE SCREW 8GX30MM CSK PHILLIPS CHROME PLATED PK 100</t>
  </si>
  <si>
    <t>SCSFPHZ1030B</t>
  </si>
  <si>
    <t>SCREWFAST 10GX30MM CSK PHILLIPS ZINC BOX 250</t>
  </si>
  <si>
    <t>SCSFPHZ1030</t>
  </si>
  <si>
    <t>SCREWFAST 10GX30MM CSK PHILLIPS ZINC PK 100</t>
  </si>
  <si>
    <t>SCSFPHZ1050</t>
  </si>
  <si>
    <t>SCREWFAST 10GX50MM CSK PHILLIPS ZINC PK 50</t>
  </si>
  <si>
    <t>SCSFPHZ612</t>
  </si>
  <si>
    <t>SCREWFAST 6GX12MM CSK PHILLIPS ZINC PK 100</t>
  </si>
  <si>
    <t>SCSFPHZ630</t>
  </si>
  <si>
    <t>SCREWFAST 6GX30MM CSK PHILLIPS ZINC PK 100</t>
  </si>
  <si>
    <t>SCSFPHZ816</t>
  </si>
  <si>
    <t>SCREWFAST 8GX16MM CSK PHILLIPS ZINC PK 100</t>
  </si>
  <si>
    <t>SCSFPHZ825B</t>
  </si>
  <si>
    <t>SCREWFAST 8GX25MM CSK PHILLIPS ZINC BOX 250</t>
  </si>
  <si>
    <t>SCSFPHZ830B</t>
  </si>
  <si>
    <t>SCREWFAST 8GX30MM CSK PHILLIPS ZINC BOX 250</t>
  </si>
  <si>
    <t>SCSFPHZ830</t>
  </si>
  <si>
    <t>SCREWFAST 8GX30MM CSK PHILLIPS ZINC PK 100</t>
  </si>
  <si>
    <t>SCSFPHZ850</t>
  </si>
  <si>
    <t>SCREWFAST 8GX50MM CSK PHILLIPS ZINC PK 50</t>
  </si>
  <si>
    <t>SCSFSDSS10100B</t>
  </si>
  <si>
    <t>SUREQUIK 10 X 100 CSK SQ DRIVE S/S BOX 200</t>
  </si>
  <si>
    <t>SCSFSDSS10100H</t>
  </si>
  <si>
    <t>SUREQUIK 10 X 100 CSK SQ DRIVE S/S PK 100</t>
  </si>
  <si>
    <t>SCSFSDZ410</t>
  </si>
  <si>
    <t>SUREQUIK 10 X 100 CSK SQ DRIVE Z/C PER 250</t>
  </si>
  <si>
    <t>SCSFSFQ1050CL3</t>
  </si>
  <si>
    <t>SUREQUIK 10 X 50 CSK SQ DRIVE CL:3 PK 100</t>
  </si>
  <si>
    <t>SCSFSDZ210H</t>
  </si>
  <si>
    <t>SUREQUIK 10 X 50 CSK SQ DRIVE Z/C PK 100</t>
  </si>
  <si>
    <t>SCSFSDZ210FH</t>
  </si>
  <si>
    <t>SUREQUIK 10 X 50 CSK SQ DRIVE Z/C PK 500</t>
  </si>
  <si>
    <t>SCSFSFQ1065CL3</t>
  </si>
  <si>
    <t>SUREQUIK 10 X 65 CSK SQ DRIVE CL:3 PK 100</t>
  </si>
  <si>
    <t>SCSFSDSS1090H</t>
  </si>
  <si>
    <t>SUREQUIK 10 X 90 CSK SQ DRIVE S/S PK 100</t>
  </si>
  <si>
    <t>SCSFSDSS1265H</t>
  </si>
  <si>
    <t>SUREQUIK 12 X 65 CSK SQ DRIVE S/S PK 100</t>
  </si>
  <si>
    <t>SCSFSDZ586</t>
  </si>
  <si>
    <t>SUREQUIK 6 X 16 CSK SQ DRIVE Z/C JAR 200</t>
  </si>
  <si>
    <t>SCSFSDZ1148H</t>
  </si>
  <si>
    <t>SUREQUIK 8 X 32 CSK SQ DRIVE Z/C PK 100</t>
  </si>
  <si>
    <t>SCSFSDZ1388H</t>
  </si>
  <si>
    <t>SUREQUIK 8 X 35 CSK SQ DRIVE Z/C PK 100</t>
  </si>
  <si>
    <t>SCSFSDSS1128TH</t>
  </si>
  <si>
    <t>SUREQUIK 8 X 40 CSK SQ DRIVE S/S BOX 1000</t>
  </si>
  <si>
    <t>SCSFSDZ1128H</t>
  </si>
  <si>
    <t>SUREQUIK 8 X 40 CSK SQ DRIVE Z/C PK 100</t>
  </si>
  <si>
    <t>SCSFSFQ845CL3B</t>
  </si>
  <si>
    <t>SUREQUIK 8 X 45 CSK SQ DRIVE CL:3 BOX 500</t>
  </si>
  <si>
    <t>SCSFSDZ1348H</t>
  </si>
  <si>
    <t>SUREQUIK 8 X 45 CSK SQ DRIVE Z/C PK 100</t>
  </si>
  <si>
    <t>SCSFSDZ28FH</t>
  </si>
  <si>
    <t>SUREQUIK 8 X 50 CSK SQ DRIVE Z/C PKT 500</t>
  </si>
  <si>
    <t>SCSFSDZ2128B</t>
  </si>
  <si>
    <t>SUREQUIK 8 X 65 CSK SQ DRIVE Z/C PK 250</t>
  </si>
  <si>
    <t>SCSFSDZ38H</t>
  </si>
  <si>
    <t>SUREQUIK 8 X 75 CSK SQ DRIVE Z/C PK 100</t>
  </si>
  <si>
    <t>SCTKWPH1025C3</t>
  </si>
  <si>
    <t>10-12 X 25MM SCREW T17 TIMBER WAFER PHILLIPS DR CL:3 BOX 100</t>
  </si>
  <si>
    <t>SCTK1016NB8</t>
  </si>
  <si>
    <t>10-16 X 16 METAL SCREW HEX HEAD W/F TEK W/NEO B8 PK 50</t>
  </si>
  <si>
    <t>SCTKWQ1016C3H</t>
  </si>
  <si>
    <t>10-16 X 16MM SCREW SDS METAL WAFER SQ DR CL:3 GALV BOX 100</t>
  </si>
  <si>
    <t>SCTKWQ1016C2H</t>
  </si>
  <si>
    <t>10-16 X 16MM SCREW SDS METAL WAFER SQ DR YEL/ZINC BOX 100</t>
  </si>
  <si>
    <t>SCTKWQ1022C3H</t>
  </si>
  <si>
    <t>10-16 X 22MM SCREW SDS METAL WAFER SQ DR CL:3 GALV BOX 100</t>
  </si>
  <si>
    <t>SCTKWQ1022C2H</t>
  </si>
  <si>
    <t>10-16 X 22MM SCREW SDS METAL WAFER SQ DR YEL/ZINC BOX 100</t>
  </si>
  <si>
    <t>SCTKWQ1030C3H</t>
  </si>
  <si>
    <t>10-16 X 30MM SCREW SDS METAL WAFER SQ DR CL:3 GALV BOX 100</t>
  </si>
  <si>
    <t>SCTKCWQ1035B8</t>
  </si>
  <si>
    <t>10-16 X 35 WINGTEK SCREW SDS CSK SQ DRIVE B8 BOX 100</t>
  </si>
  <si>
    <t>SCTKCWQ1035B8P</t>
  </si>
  <si>
    <t>10-16 X 35 WINGTEK SCREW SDS CSK SQ DRIVE B8 PK 50</t>
  </si>
  <si>
    <t>SCTKCWQ1045B8</t>
  </si>
  <si>
    <t>10-16 X 45 WINGTEK SCREW SDS CSK SQ DRIVE B8 BOX 100</t>
  </si>
  <si>
    <t>SCTKCWQ1045B8P</t>
  </si>
  <si>
    <t>10-16 X 45 WINGTEK SCREW SDS CSK SQ DRIVE B8 PK 50</t>
  </si>
  <si>
    <t>SCTKCWQ1050B8</t>
  </si>
  <si>
    <t>10-16 X 50 WINGTEK SCREW SDS CSK SQ DRIVE B8 BOX 100</t>
  </si>
  <si>
    <t>SCTKCWQ1065B8</t>
  </si>
  <si>
    <t>10-16 X 65 WINGTEK SCREW SDS CSK SQ DRIVE B8 BOX 100</t>
  </si>
  <si>
    <t>SCTK1230NB8</t>
  </si>
  <si>
    <t>12-14 X 30 METAL SCREW HEX HEAD W/F TEK W/NEO B8 BOX 100</t>
  </si>
  <si>
    <t>SCTK1255NB8</t>
  </si>
  <si>
    <t>12-14 X 55 METAL SCREW HEX HEAD W/F TEK W/NEO B8 BOX 100</t>
  </si>
  <si>
    <t>SCTK1265NB8</t>
  </si>
  <si>
    <t>12-14 X 65 METAL SCREW HEX HEAD W/F TEK W/NEO B8 PKT 100</t>
  </si>
  <si>
    <t>SCTT1240B8</t>
  </si>
  <si>
    <t>12GX40MM T17 HEX HEAD SCREW NO NEO B8 BOX 100</t>
  </si>
  <si>
    <t>SCTT1240NB8</t>
  </si>
  <si>
    <t>12GX40MM T17 HEX HEAD SCREW WITH NEO B8 BOX 100</t>
  </si>
  <si>
    <t>SCTT1250NB8</t>
  </si>
  <si>
    <t>12GX50MM T17 HEX HEAD SCREW WITH NEO B8 BOX 100</t>
  </si>
  <si>
    <t>SCTT1250NB8B</t>
  </si>
  <si>
    <t>12GX50MM T17 HEX HEAD SCREW WITH NEO B8 BOX 1000</t>
  </si>
  <si>
    <t>SCTT1265NB8</t>
  </si>
  <si>
    <t>12GX65MM T17 HEX HEAD SCREW WITH NEO B8 BOX 100</t>
  </si>
  <si>
    <t>SCTT1265NB8B</t>
  </si>
  <si>
    <t>12GX65MM T17 HEX HEAD SCREW WITH NEO B8 BOX 500</t>
  </si>
  <si>
    <t>SCTK1475NB8</t>
  </si>
  <si>
    <t>14-10 X 75 METAL SCREW HEX HEAD W/F TEK W/NEO B8 BOX 100</t>
  </si>
  <si>
    <t>SCTK1475NB8P</t>
  </si>
  <si>
    <t>14-10 X 75 METAL SCREW HEX HEAD W/F TEK W/NEO B8 PK 25</t>
  </si>
  <si>
    <t>SCTK1490B8</t>
  </si>
  <si>
    <t>14-10 X 90 METAL SCREW HEX HEAD W/F TEK NO NEO B8 BOX 100</t>
  </si>
  <si>
    <t>SCSLSCT141754</t>
  </si>
  <si>
    <t>14-5 X 175MM T17 CSK LANDSCAPE TECHNOGUARD PER EACH</t>
  </si>
  <si>
    <t>SCSLSCT142004</t>
  </si>
  <si>
    <t>14-5 x 200MM T17 CSK LANDSCAPE TECHNOGUARD PER EACH</t>
  </si>
  <si>
    <t>SCBSTTB14100SS</t>
  </si>
  <si>
    <t>14GX100MM BATTEN SCREWS BUGLE HD T17 304 SS BOX 100</t>
  </si>
  <si>
    <t>SCBSTTB14100C4B</t>
  </si>
  <si>
    <t>14GX100MM BATTEN SCREWS BUGLE HD T17 CL:4 BOX 250</t>
  </si>
  <si>
    <t>SCTT14100NB8</t>
  </si>
  <si>
    <t>14GX100MM T17 HEX HEAD SCREW WITH NEO B8 BOX 100</t>
  </si>
  <si>
    <t>SCTT14100NB8B</t>
  </si>
  <si>
    <t>14GX100MM T17 HEX HEAD SCREW WITH NEO B8 BOX 250</t>
  </si>
  <si>
    <t>SCBSTTB14125SS</t>
  </si>
  <si>
    <t>14GX125MM BATTEN SCREWS BUGLE HD T17 304 SS BOX 100</t>
  </si>
  <si>
    <t>SCBSTTBX14120T</t>
  </si>
  <si>
    <t>14GX125MM BATTEN SCREWS BUGLE HD T17 T316 SS BOX 100</t>
  </si>
  <si>
    <t>SCTT14125C4H</t>
  </si>
  <si>
    <t>14GX125MM T17 HEX HEAD SCREW WITH NEO CL:4 BOX 100</t>
  </si>
  <si>
    <t>SCTT14150C4H</t>
  </si>
  <si>
    <t>14GX150MM T17 HEX HEAD SCREW WITH NEO CL:4 BOX 100</t>
  </si>
  <si>
    <t>SCBSTTB1450SS</t>
  </si>
  <si>
    <t>14GX50MM BATTEN SCREWS BUGLE HD T17 304 SS BOX 100</t>
  </si>
  <si>
    <t>SCBSTTB1475SS</t>
  </si>
  <si>
    <t>14GX75MM BATTEN SCREWS BUGLE HD T17 304 SS BOX 100</t>
  </si>
  <si>
    <t>SCBSTTB1475C4B</t>
  </si>
  <si>
    <t>14GX75MM BATTEN SCREWS BUGLE HD T17 CL:4 BOX 250</t>
  </si>
  <si>
    <t>SCTT1475NB8</t>
  </si>
  <si>
    <t>14GX75MM T17 HEX HEAD SCREW WITH NEO B8 BOX 100</t>
  </si>
  <si>
    <t>SCTT1490NB8</t>
  </si>
  <si>
    <t>14GX90MM T17 HEX HEAD SCREW WITH NEO B8 BOX 100</t>
  </si>
  <si>
    <t>SCSMBC3080160</t>
  </si>
  <si>
    <t>8-18 X 16MM SDM BUTTON HD PHILLIPS CL:3 GALV PK 100</t>
  </si>
  <si>
    <t>SCSMBC3080200</t>
  </si>
  <si>
    <t>8-18 X 20MM SDM BUTTON HD PHILLIPS CL:3 GALV PK 100</t>
  </si>
  <si>
    <t>SCSMBC3080250</t>
  </si>
  <si>
    <t>8-18 X 25MM SDM BUTTON HD PHILLIPS CL:3 GALV PK 100</t>
  </si>
  <si>
    <t>SCTKCWPH830C3</t>
  </si>
  <si>
    <t>8-18 X 30 WINGTEK SCREW SDS CSK PHILLIPS HD CL:3 PK 100</t>
  </si>
  <si>
    <t>SCSMBC3080320</t>
  </si>
  <si>
    <t>8-18 X 32MM SDM BUTTON HD PHILLIPS CL:3 GALV PK 100</t>
  </si>
  <si>
    <t>FEWFBARB25X150</t>
  </si>
  <si>
    <t>BARBED WIRE IOWA SOFT 2.5MM X 150MM X 25KG ROLL</t>
  </si>
  <si>
    <t>FEWFBARB25X75</t>
  </si>
  <si>
    <t>BARBED WIRE IOWA SOFT 2.5MM X 75MM X 25KG ROLL</t>
  </si>
  <si>
    <t>FEWFBARB16RT150</t>
  </si>
  <si>
    <t>BARBED WIRE REVERSE TWIST 1.6HT 150MM X 500M ROLL</t>
  </si>
  <si>
    <t>BUNE411200</t>
  </si>
  <si>
    <t>BAYONET HX WIRE NETTING GALV 41X1.4X1200 50M ROLL</t>
  </si>
  <si>
    <t>FEGFFGS</t>
  </si>
  <si>
    <t>CHAIN FASTENER STAPLES LP/JP STAPLES</t>
  </si>
  <si>
    <t>FECLHG75250915</t>
  </si>
  <si>
    <t>CHAINLINK FENCING H/GALV 75 X 2.50 X 900MM X 15M ROLL</t>
  </si>
  <si>
    <t>FECLHG50251215</t>
  </si>
  <si>
    <t>CHAINLINK GALV NETTING 50 X 2.50 X 1200 15M ROLL</t>
  </si>
  <si>
    <t>FECLHG50251830</t>
  </si>
  <si>
    <t>CHAINLINK GALV NETTING 50 X 2.50 X 1800 30M ROLL</t>
  </si>
  <si>
    <t>FECLHG50250915</t>
  </si>
  <si>
    <t>CHAINLINK GALV NETTING 50 X 2.50 X 900 15M ROLL</t>
  </si>
  <si>
    <t>FECLHG75251815</t>
  </si>
  <si>
    <t>CHAINLINK GALV NETTING 75 X 2.50 X 1800 15M ROLL</t>
  </si>
  <si>
    <t>FECLHG75250930</t>
  </si>
  <si>
    <t>CHAINLINK GALV NETTING 75 X 2.50 X 900 30M ROLL</t>
  </si>
  <si>
    <t>DRIVE GUDGEON BARBED LONG PIN 200MM X 20MM</t>
  </si>
  <si>
    <t>FEWFF1319015100</t>
  </si>
  <si>
    <t>FARM FENCE 13/190/15 TITEGRIP 100M ROLL</t>
  </si>
  <si>
    <t>FEWFF89030100</t>
  </si>
  <si>
    <t>FARM FENCE 8/90/30 TITEGRIP 100M ROLL</t>
  </si>
  <si>
    <t>FEGC366DEER19</t>
  </si>
  <si>
    <t>FARM GATE DEER CHAINLINK 1.9M X 3.66M</t>
  </si>
  <si>
    <t>FEGCD427DEER19</t>
  </si>
  <si>
    <t>FARM GATE DEER CHAINLINK 1.9M X 4.27M</t>
  </si>
  <si>
    <t>FEGE366</t>
  </si>
  <si>
    <t>FARM GATE ECONOMY BARRED 6MM X 3.66M</t>
  </si>
  <si>
    <t>FEGC427</t>
  </si>
  <si>
    <t>FARM GATE ECONOMY CHAINLINK  4.27M</t>
  </si>
  <si>
    <t>FARM GATE ECONOMY CHAINLINK X 3.05M</t>
  </si>
  <si>
    <t>FEGH304</t>
  </si>
  <si>
    <t>FARM GATE HEAVY BARRED 10MM X 3.04M</t>
  </si>
  <si>
    <t>FEGH364</t>
  </si>
  <si>
    <t>FARM GATE HEAVY BARRED 10MM X 3.64M</t>
  </si>
  <si>
    <t>FEGS424</t>
  </si>
  <si>
    <t>FARM GATE STANDARD BARRED 8MM X 4.24M</t>
  </si>
  <si>
    <t>FEWF315HT</t>
  </si>
  <si>
    <t>FENCING WIRE 3.15 HT X 25KG COIL</t>
  </si>
  <si>
    <t>FEWF315S</t>
  </si>
  <si>
    <t>FENCING WIRE GALV SOFT 3.15MM X 25KG COIL</t>
  </si>
  <si>
    <t>FEWF16S5KG</t>
  </si>
  <si>
    <t>FENCING WIRE SOFT GALV 1.60MM X 5KG   WF1.6S-5KG</t>
  </si>
  <si>
    <t>FEWF2S10KG</t>
  </si>
  <si>
    <t>FENCING WIRE SOFT GALV 2.00MM X 10KG   WF2.0S-10KG</t>
  </si>
  <si>
    <t>HIGETH300SS</t>
  </si>
  <si>
    <t>GARTNER HEAVY TEE HINGE S/STEEL 300MM B10 TH-300SS</t>
  </si>
  <si>
    <t>GATE FASTENER LP WITH SPRING RING AND STAPLE</t>
  </si>
  <si>
    <t>HIHUGGHGS1016</t>
  </si>
  <si>
    <t>H/CANE F1002 SCREW GUDGEON 105X16MM</t>
  </si>
  <si>
    <t>HIHUGGHGS1416</t>
  </si>
  <si>
    <t>H/CANE F1003 SCREW GUDGEON 140X16MM</t>
  </si>
  <si>
    <t>HIHUGGHGS1520SP</t>
  </si>
  <si>
    <t>H/CANE F1004 SCREW GUDGEON SHORT PIN 150X20MM</t>
  </si>
  <si>
    <t>HIHUGGHGS2020LP</t>
  </si>
  <si>
    <t>H/CANE F1007 SCREW GUDGEON LONG PIN 200X20MM</t>
  </si>
  <si>
    <t>HIHUGGHGDB2020</t>
  </si>
  <si>
    <t>H/CANE F1013 DRIVE GUDGEON BARBED LONG PIN 200MM X 20MM</t>
  </si>
  <si>
    <t>HIHUGGHGT2516</t>
  </si>
  <si>
    <t>H/CANE F1023 STD THRU POST GUDGEON 250X16MM</t>
  </si>
  <si>
    <t>HIHUGGHGT2720SP</t>
  </si>
  <si>
    <t>H/CANE F1026 STD THRU POST GUDGEON SHORT PIN 275X20MM</t>
  </si>
  <si>
    <t>HIHUGGHGT2720LP</t>
  </si>
  <si>
    <t>H/CANE F1027 STD THRU POST GUDGEON LONG PIN 275X20MM</t>
  </si>
  <si>
    <t>HIHUGGHGT3520LP</t>
  </si>
  <si>
    <t>H/CANE F1029 STD THRU POST GUDGEON LONG PIN 350X20MM</t>
  </si>
  <si>
    <t>HIHUGGHGL2516</t>
  </si>
  <si>
    <t>H/CANE F1042 LOCK THRU POST GUDGEON 250X16MM</t>
  </si>
  <si>
    <t>HIHUGGHGL2720</t>
  </si>
  <si>
    <t>H/CANE F1045 LOCK THRU POST GUDGEON 275X20MM</t>
  </si>
  <si>
    <t>HIHUGGHGL3520</t>
  </si>
  <si>
    <t>H/CANE F1046 LOCK THRU POST GUDGEON 350X20MM</t>
  </si>
  <si>
    <t>HIHUGGHGL4220</t>
  </si>
  <si>
    <t>H/CANE F1047 LOCK THRU POST GUDGEON 425X20MM</t>
  </si>
  <si>
    <t>HIHUGGHHS1516</t>
  </si>
  <si>
    <t>H/CANE F1123 HINGE STRAP 150X16MM</t>
  </si>
  <si>
    <t>HIHUGGHHS2216</t>
  </si>
  <si>
    <t>H/CANE F1124 HINGE STRAP 225X16MM</t>
  </si>
  <si>
    <t>HIHUGGHHH3020</t>
  </si>
  <si>
    <t>H/CANE F1131 HINGE STRAP HEAVY DUTY 300X20MM</t>
  </si>
  <si>
    <t>HIHUGGHHH3720</t>
  </si>
  <si>
    <t>H/CANE F1132 HINGE STRAP HEAVY DUTY 375X20MM</t>
  </si>
  <si>
    <t>HIHUGGHHH4520</t>
  </si>
  <si>
    <t>H/CANE F1133 HINGE STRAP HEAVY DUTY 450X20MM</t>
  </si>
  <si>
    <t>HIHUGGHJP</t>
  </si>
  <si>
    <t>H/CANE F1201 GATE FASTENER JP WITH RING AND STAPLE</t>
  </si>
  <si>
    <t>HIHUGGHLP</t>
  </si>
  <si>
    <t>H/CANE F1203 GATE FASTENER LP WITH SPRING RING AND STAPLE</t>
  </si>
  <si>
    <t>BUNEFDS13190305</t>
  </si>
  <si>
    <t>H/CANE STAYTIGHT HT DEER FENCE 13/190/30 X100M  FS1319030100</t>
  </si>
  <si>
    <t>BUHBFS89015100</t>
  </si>
  <si>
    <t>H/CANE STAYTIGHT HT FARM 8/90/15 X 100M FFS89015100</t>
  </si>
  <si>
    <t>BUNEFFS8901550</t>
  </si>
  <si>
    <t>H/CANE STAYTIGHT HT FARM FENCE 8/90/15 X 50M   FS8901550</t>
  </si>
  <si>
    <t>HINGE STRAP 150X40X16MM</t>
  </si>
  <si>
    <t>HINGE STRAP 225X40X16MM</t>
  </si>
  <si>
    <t>HINGE STRAP HEAVY DUTY 300X20X50MM</t>
  </si>
  <si>
    <t>HINGE STRAP HEAVY DUTY 375X20X50MM</t>
  </si>
  <si>
    <t>HINGE STRAP HEAVY DUTY 450X20X50MM</t>
  </si>
  <si>
    <t>HINGE STRAP HEAVY DUTY 600X20X50MM</t>
  </si>
  <si>
    <t>BUWIBMT2575</t>
  </si>
  <si>
    <t>HURRICANE BARBED WIRE GALV    75MMX2.5MMX25KG COIL BWS75</t>
  </si>
  <si>
    <t>BUWIBHT16100</t>
  </si>
  <si>
    <t>HURRICANE BARBED WIRE HT GALV 1.60X100X500M COIL BWH100</t>
  </si>
  <si>
    <t>LITE ADJUSTABLE GATE CLAMP 20MM PIPE X 16MM</t>
  </si>
  <si>
    <t>LOCK THRU POST GUDGEON 275X20MM</t>
  </si>
  <si>
    <t>LOCK THRU POST GUDGEON 350X20MM</t>
  </si>
  <si>
    <t>LOCK THRU POST GUDGEON LONG PIN 275X20MM 52MM PIN</t>
  </si>
  <si>
    <t>BHMN405SS</t>
  </si>
  <si>
    <t>MN HANDRAIL BRACKET CONC FIX SATIN SS 405     405SS</t>
  </si>
  <si>
    <t>PLATE MOUNTED GUDGEON PIN LARGE 20MM</t>
  </si>
  <si>
    <t>PLATE MOUNTED GUDGEON PIN SMALL 16MM</t>
  </si>
  <si>
    <t>FEHWTRP22</t>
  </si>
  <si>
    <t>PLIER HOG RING RP22</t>
  </si>
  <si>
    <t>DORARP510</t>
  </si>
  <si>
    <t>RAVEN DOOR SEAL WHITE RP510</t>
  </si>
  <si>
    <t>FEWRP22AHR</t>
  </si>
  <si>
    <t>RP22  ALUMINIUM ALLOY HOG RINGS - 1000</t>
  </si>
  <si>
    <t>HISC401100C</t>
  </si>
  <si>
    <t>SCHLAGE 100MM DOUBLE ACTING   SPRING HINGE CP      401</t>
  </si>
  <si>
    <t>10075RAPH4RS24</t>
  </si>
  <si>
    <t>100 X 75 RAD POST H4 RS 2.4M  CTL</t>
  </si>
  <si>
    <t>HISC401100F</t>
  </si>
  <si>
    <t>SCHLAGE 100MM DOUBLE ACTING   SPRING HINGE FB 401</t>
  </si>
  <si>
    <t>SCHLAGE 100MM HEAVY STRAP HINGE STD PACK A800</t>
  </si>
  <si>
    <t>HISC401150C</t>
  </si>
  <si>
    <t>SCHLAGE 150MM DOUBLE ACTING   SPRING HINGE CP 401</t>
  </si>
  <si>
    <t>HISC401150F</t>
  </si>
  <si>
    <t>SCHLAGE 150MM DOUBLE ACTING   SPRING HINGE FB 401</t>
  </si>
  <si>
    <t>HISC807</t>
  </si>
  <si>
    <t>SCHLAGE 182MMX127MM PARLIAMENT HINGE STD PACK 807</t>
  </si>
  <si>
    <t>HISCHTH200BP</t>
  </si>
  <si>
    <t>SCHLAGE 200MM HEAVY TEE HINGE BRASS PIN STD EACH HINGE A801</t>
  </si>
  <si>
    <t>HISCHTH250BP</t>
  </si>
  <si>
    <t>SCHLAGE 250MM HEAVY TEE HINGE BRASS PIN STD EACH HINGE A801</t>
  </si>
  <si>
    <t>HISCHTH250V</t>
  </si>
  <si>
    <t>SCHLAGE 250MM HEAVY TEE HINGE VISPACK A801</t>
  </si>
  <si>
    <t>HISCHTH350</t>
  </si>
  <si>
    <t>SCHLAGE 350MM HEAVY TEE HINGE STD EACH A801350</t>
  </si>
  <si>
    <t>HISC415FB</t>
  </si>
  <si>
    <t>SCHLAGE 89MM FLUSH HINGE FB   STD PACK 415</t>
  </si>
  <si>
    <t>SCREW GUDGEON 100X12MM</t>
  </si>
  <si>
    <t>SCREW GUDGEON 105X16MM</t>
  </si>
  <si>
    <t>SCREW GUDGEON 140X16MM</t>
  </si>
  <si>
    <t>SCREW GUDGEON 20 X 200MM 50MM PIN</t>
  </si>
  <si>
    <t>SCREW GUDGEON LONG PIN 150X20MM</t>
  </si>
  <si>
    <t>SCREW GUDGEON LONG PIN 200X20MM</t>
  </si>
  <si>
    <t>SCREW GUDGEON SHORT PIN 150X20MM</t>
  </si>
  <si>
    <t>FESTB50X5KG</t>
  </si>
  <si>
    <t>STAPLE BARBED 50 X 4.0MM X 5KG PAIL</t>
  </si>
  <si>
    <t>STD THRU POST GUDGEON 190X12MM</t>
  </si>
  <si>
    <t>STD THRU POST GUDGEON 200X16MM</t>
  </si>
  <si>
    <t>STD THRU POST GUDGEON 250X16MM 40MM PIN</t>
  </si>
  <si>
    <t>STD THRU POST GUDGEON LONG PIN 275X20MM 70MM PIN</t>
  </si>
  <si>
    <t>STD THRU POST GUDGEON LONG PIN 350X20MM 70MM PIN</t>
  </si>
  <si>
    <t>STD THRU POST GUDGEON SHORT PIN 275X20MM 50MM PIN</t>
  </si>
  <si>
    <t>HIGETH150SS</t>
  </si>
  <si>
    <t>T-HINGE S/S 150MM     TH-150SS</t>
  </si>
  <si>
    <t>HIGETH200SS</t>
  </si>
  <si>
    <t>T-HINGE S/S 200MM B20    TH-200SS</t>
  </si>
  <si>
    <t>WELD ON PIN  20X70MM</t>
  </si>
  <si>
    <t>WELD ON SOCKET 20X40MM</t>
  </si>
  <si>
    <t>FEXH1319030100</t>
  </si>
  <si>
    <t>XFENCE 13/190/30CM X 100M ROLL</t>
  </si>
  <si>
    <t>FEXM19180530</t>
  </si>
  <si>
    <t>XFENCE SECURITY/TREE 19 X 180 X 5CM X 30M ROLL</t>
  </si>
  <si>
    <t>HIZNWAG0225</t>
  </si>
  <si>
    <t>ZENITH HEAVY TEE HINGE 225MM  WAG0225</t>
  </si>
  <si>
    <t>HIZNWBC0251</t>
  </si>
  <si>
    <t>ZENITH SEMI CONCEALED HINGES NP251 CARDED 2 UNITS  WBC0251</t>
  </si>
  <si>
    <t>HIZNHAG1150</t>
  </si>
  <si>
    <t>ZENITH T HINGE 150MM HAG1150</t>
  </si>
  <si>
    <t>HIZNWBE0150</t>
  </si>
  <si>
    <t>ZENITH T HINGE 150MM WBE0150</t>
  </si>
  <si>
    <t>HIZNHAG1200</t>
  </si>
  <si>
    <t>ZENITH T HINGE 200MM HAG1200</t>
  </si>
  <si>
    <t>HIZNWBE0200</t>
  </si>
  <si>
    <t>ZENITH T HINGE 200MM WBE0200</t>
  </si>
  <si>
    <t>HIZNHAG1250</t>
  </si>
  <si>
    <t>ZENITH T HINGE 250MM HAG1250</t>
  </si>
  <si>
    <t>BULLMB10</t>
  </si>
  <si>
    <t>L/LOK 10M COIL MULTIBRACE     1MMX53MM WIDE PUNCHED</t>
  </si>
  <si>
    <t>BULLMB10SS</t>
  </si>
  <si>
    <t>L/LOK 10M COIL MULTIBRACE  SS 1MMX53MM WIDE PUNCHED</t>
  </si>
  <si>
    <t>BULLMB15</t>
  </si>
  <si>
    <t>L/LOK 15M COIL MULTIBRACE     1MMX53MM WIDE PUNCHED</t>
  </si>
  <si>
    <t>BULLMB30SS</t>
  </si>
  <si>
    <t>L/LOK 30M COIL MULTIBRACE  SS 1MMX53MM WIDE PUNCHED</t>
  </si>
  <si>
    <t>BULLSPH180P</t>
  </si>
  <si>
    <t>L/LOK SPLIT HANGERS 1LH/1RH SPH180</t>
  </si>
  <si>
    <t>BULLSPH220P</t>
  </si>
  <si>
    <t>L/LOK SPLIT HANGERS PER PAIR SPH220</t>
  </si>
  <si>
    <t>L/LOK SS STRIP BRACE 30M COIL NO TENSIONERS  SSSB30</t>
  </si>
  <si>
    <t>L/LOK STRIP BRACE 30M COIL C/W TENSIONERS</t>
  </si>
  <si>
    <t>BULLAB33</t>
  </si>
  <si>
    <t>LUMBERLOK 3.3M ANGLE BRACE</t>
  </si>
  <si>
    <t>FXLLSBEG110</t>
  </si>
  <si>
    <t>L/LOK 1.0MM X 10M STRIP BRACE EXPORT GRADE</t>
  </si>
  <si>
    <t>FXLLSBEG130</t>
  </si>
  <si>
    <t>L/LOK 1.0MM X 30M STRIP BRACE EXPORT GRADE</t>
  </si>
  <si>
    <t>FXLLSTS105SSE</t>
  </si>
  <si>
    <t>L/LOK 105MM STD SCREW TIES C/W SCREWS S/STEEL 316 EACH</t>
  </si>
  <si>
    <t>FXLLSTS105250</t>
  </si>
  <si>
    <t>L/LOK 105MM STD SCREW TIES INCL SCREWS BOX OF 250  STL250</t>
  </si>
  <si>
    <t>FXLLSTS1052250S</t>
  </si>
  <si>
    <t>L/LOK 105MM STD SCREW TIES S/STEEL 316 INC SCREWS BOX OF 250</t>
  </si>
  <si>
    <t>FXLLG12KNRF4</t>
  </si>
  <si>
    <t>L/LOK 12KN RETRO SUB FLOOR FIXING STD HD GALV 12KNRF BOX 4</t>
  </si>
  <si>
    <t>FXLL14T5</t>
  </si>
  <si>
    <t>L/LOK 14T5 TYLOK NAIL PLATE   400X34MM</t>
  </si>
  <si>
    <t>FXLLJH95DGE</t>
  </si>
  <si>
    <t>L/LOK 165 X 95MM JOIST HANGER DBLE GALV EACH</t>
  </si>
  <si>
    <t>FXLL16T10</t>
  </si>
  <si>
    <t>L/LOK 16T10 TYLOK NAIL PLATE  460X68MM</t>
  </si>
  <si>
    <t>FXLL16T5</t>
  </si>
  <si>
    <t>L/LOK 16T5 TYLOK NAIL PLATE   460X34MM</t>
  </si>
  <si>
    <t>FXLLJH19052SS</t>
  </si>
  <si>
    <t>L/LOK 190 X 52MM JOIST HANGER  S/STEEL  EACH   SSJH52190</t>
  </si>
  <si>
    <t>FXLLJH19052DGE</t>
  </si>
  <si>
    <t>L/LOK 190 X 52MM JOIST HANGER DBLE GALV EACH</t>
  </si>
  <si>
    <t>FXLLSBS200100</t>
  </si>
  <si>
    <t>L/LOK 200X25X1MM SHEET BRACE STRAP PUNCHED ZINC GALV CTN 100</t>
  </si>
  <si>
    <t>FXLL3A6E</t>
  </si>
  <si>
    <t>L/LOK 3A6 EXT ANGLE TYLOK NAIL PLATE 90X35X35MM</t>
  </si>
  <si>
    <t>FXLLSBS400T</t>
  </si>
  <si>
    <t>L/LOK 400X25X1MM SHEET BRACE  STRAP PUNCHED BUNDLE OF 10</t>
  </si>
  <si>
    <t>FXLL5A6E</t>
  </si>
  <si>
    <t>L/LOK 5A6 EXT ANGLE TYLOK NAIL PLATE 150X35X35MM</t>
  </si>
  <si>
    <t>FXLL5A6I</t>
  </si>
  <si>
    <t>L/LOK 5A6 INT ANGLE TYLOK NAIL PLATE 150X35X35MM</t>
  </si>
  <si>
    <t>FXLLSTSH85250</t>
  </si>
  <si>
    <t>L/LOK 85MM SHORT SCREW TIES INCL SCREWS BOX OF 250 STS250</t>
  </si>
  <si>
    <t>FXLLSTSH85250SS</t>
  </si>
  <si>
    <t>L/LOK 85MM SHORT SCREW TIES S/STEEL INCL SCREWS BOX OF 250</t>
  </si>
  <si>
    <t>FXLL8T20</t>
  </si>
  <si>
    <t>L/LOK 8T20 TYLOK NAIL PLATE   240X136MM</t>
  </si>
  <si>
    <t>FXLLJH4790DG</t>
  </si>
  <si>
    <t>L/LOK 90 X 47MM JOIST HANGER DBLE GALV BOX OF 60</t>
  </si>
  <si>
    <t>FXLLDJFE</t>
  </si>
  <si>
    <t>L/LOK DECK JOIST FIXING (CPC40 SS &amp; SCREWS) DJF EACH</t>
  </si>
  <si>
    <t>FXLLHBASS</t>
  </si>
  <si>
    <t>L/LOK HEADER BLOCK ANCHOR S/STEEL 304</t>
  </si>
  <si>
    <t>FXLLIBHF24065</t>
  </si>
  <si>
    <t>L/LOK JOIST HANGER 240 X 65   FACE MOUNT CTN 25  IBHF24065</t>
  </si>
  <si>
    <t>FXLLIBHT24090</t>
  </si>
  <si>
    <t>L/LOK JOIST HANGER 240 X 90  TOP MOUNT CTN 25 IBHT24090</t>
  </si>
  <si>
    <t>FXLLIBHT24090E</t>
  </si>
  <si>
    <t>L/LOK JOIST HANGER 240 X 90  TOP MOUNT EACH IBHT24090</t>
  </si>
  <si>
    <t>FXLLIBHF30065</t>
  </si>
  <si>
    <t>L/LOK JOIST HANGER 300 X 65   FACE MOUNT CTN 25 IBHF30065</t>
  </si>
  <si>
    <t>FXLLIBHT30065</t>
  </si>
  <si>
    <t>L/LOK JOIST HANGER 300 X 65   TOP MOUNT CTN 25 IBHT30065</t>
  </si>
  <si>
    <t>FXLLIBHT30065E</t>
  </si>
  <si>
    <t>L/LOK JOIST HANGER 300 X 65   TOP MOUNT EACH IBHT30065</t>
  </si>
  <si>
    <t>FXLLIBHT30090</t>
  </si>
  <si>
    <t>L/LOK JOIST HANGER 300 X 90   TOP MOUNT CTN 25 IBHT30090</t>
  </si>
  <si>
    <t>FXLLIBHT30090E</t>
  </si>
  <si>
    <t>L/LOK JOIST HANGER 300 X 90   TOP MOUNT EACH IBHT30090</t>
  </si>
  <si>
    <t>FXLLIBHF36065E</t>
  </si>
  <si>
    <t>L/LOK JOIST HANGER 360 X 65   FACE MOUNT EACH IBHF36065</t>
  </si>
  <si>
    <t>FXLLIBHT36090</t>
  </si>
  <si>
    <t>L/LOK JOIST HANGER 360 X 90   TOP MOUNT CTN 25 IBHT36090</t>
  </si>
  <si>
    <t>FXLLIBHF40090</t>
  </si>
  <si>
    <t>L/LOK JOIST HANGER 400 X 90   FACE MOUNT CTN 25 IBHF40090</t>
  </si>
  <si>
    <t>FXLLIBHF40090E</t>
  </si>
  <si>
    <t>L/LOK JOIST HANGER 400 X 90   FACE MOUNT EACH IBHF40090</t>
  </si>
  <si>
    <t>FXLLIBHT40090E</t>
  </si>
  <si>
    <t>L/LOK JOIST HANGER 400 X 90   TOP MOUNT EACH IBHT40090</t>
  </si>
  <si>
    <t>FXMG100GD</t>
  </si>
  <si>
    <t>L/LOK MULTIGRIP 38X38X125MM HDG BOX 100   MG100DG</t>
  </si>
  <si>
    <t>FXLLNA555510200</t>
  </si>
  <si>
    <t>L/LOK NAILON ANGLE CLEAT 1 X 200MM LONG NP120F PER EACH</t>
  </si>
  <si>
    <t>FXLLNP1001160DG</t>
  </si>
  <si>
    <t>L/LOK NAILON PLATE 100MM WIDE X 1.0MM X 160MM DBLE GALV</t>
  </si>
  <si>
    <t>FXLLNP110116DG</t>
  </si>
  <si>
    <t>L/LOK NAILON PLATE 110MM WIDE X 1.0MM X 160MM DBLE GALV</t>
  </si>
  <si>
    <t>FXLLNP1101SS</t>
  </si>
  <si>
    <t>L/LOK NAILON PLATE 110MM WIDE X 1.0MM X 1M S/STEEL</t>
  </si>
  <si>
    <t>FXLLNP1132</t>
  </si>
  <si>
    <t>L/LOK NAILON PLATE 113MM WIDE X 2.0MM PER M</t>
  </si>
  <si>
    <t>FXLLNP113232</t>
  </si>
  <si>
    <t>L/LOK NAILON PLATE 113MM WIDE X 2.0MM X 320MM</t>
  </si>
  <si>
    <t>FXLLNP1303</t>
  </si>
  <si>
    <t>L/LOK NAILON PLATE 130MM WIDE X 3.0MM PER M</t>
  </si>
  <si>
    <t>FXLLPL6KN</t>
  </si>
  <si>
    <t>L/LOK PLATE-LOK 6KN CONNECTOR</t>
  </si>
  <si>
    <t>FXLLN21SSLH</t>
  </si>
  <si>
    <t>L/LOK S/S DIAGONAL CLEAT N21 LH - PER EACH        SSN21LH</t>
  </si>
  <si>
    <t>FXLLN21SSRH</t>
  </si>
  <si>
    <t>L/LOK S/S DIAGONAL CLEAT N21 RH - PER EACH       SSN21RH</t>
  </si>
  <si>
    <t>FXLLSSRFA116</t>
  </si>
  <si>
    <t>L/LOK STAINLESS STEEL RETROFIT PILE ANGLE 55 X 55 X 160 LONG</t>
  </si>
  <si>
    <t>FXLLCOILT10</t>
  </si>
  <si>
    <t>L/LOK T10 TYLOK NAIL PLATE    15M COIL</t>
  </si>
  <si>
    <t>FXLLCOILT20</t>
  </si>
  <si>
    <t>L/LOK T20 TYLOK NAIL PLATE    15M COIL</t>
  </si>
  <si>
    <t>FXLLCOILT5</t>
  </si>
  <si>
    <t>L/LOK T5 TYLOK NAIL PLATE     15M COIL</t>
  </si>
  <si>
    <t>FXLLFJSE</t>
  </si>
  <si>
    <t>LUMBERLOK FLOOR JOIST STIFFENER PER EACH   FJS</t>
  </si>
  <si>
    <t>FXLLFSSE</t>
  </si>
  <si>
    <t>LUMBERLOK FRAMING STUD STIFFENER WITH T17 35M SCREWS EACH</t>
  </si>
  <si>
    <t>FXLLSC7514EGE</t>
  </si>
  <si>
    <t>LUMBERLOK SCREW FIXINGS 14G   75MM ELECTRO GALV PER EACH</t>
  </si>
  <si>
    <t>FXLLSC3514EGE</t>
  </si>
  <si>
    <t>LUMBERLOK SCREW FIXINGS 14G 35MM ELECTRO GALV - PER EACH</t>
  </si>
  <si>
    <t>FXLLTPS8</t>
  </si>
  <si>
    <t>LUMBERLOK TOP PLATE STIFFENER WITH SCREWS  8 PER CARTON</t>
  </si>
  <si>
    <t>FXLVLB20045403</t>
  </si>
  <si>
    <t>LVL BLOCKING HJ 200-45 403MM - TO SUIT 450MM JOIST SPACING</t>
  </si>
  <si>
    <t>FXLVLB20045553</t>
  </si>
  <si>
    <t>LVL BLOCKING HJ 200-45 553MM - TO SUIT 600MM JOIST SPACING</t>
  </si>
  <si>
    <t>FXLVLB24063385</t>
  </si>
  <si>
    <t>LVL BLOCKING HJ 240-63 385MM - TO SUIT 450MM JOIST SPACING</t>
  </si>
  <si>
    <t>FXLVLB24063535</t>
  </si>
  <si>
    <t>LVL BLOCKING HJ 240-63 535MM - TO SUIT 600MM JOIST SPACING</t>
  </si>
  <si>
    <t>FXLVLB24090358</t>
  </si>
  <si>
    <t>LVL BLOCKING HJ 240-90 358MM - TO SUIT 450MM JOIST SPACING</t>
  </si>
  <si>
    <t>FXLVLB24090508</t>
  </si>
  <si>
    <t>LVL BLOCKING HJ 240-90 508MM - TO SUIT 600MM JOIST SPACING</t>
  </si>
  <si>
    <t>FXLVLB30063385</t>
  </si>
  <si>
    <t>LVL BLOCKING HJ 300-63 385MM - TO SUIT 450MM JOIST SPACING</t>
  </si>
  <si>
    <t>FXLVLB30063535</t>
  </si>
  <si>
    <t>LVL BLOCKING HJ 300-63 535MM - TO SUIT 600MM JOIST SPACING</t>
  </si>
  <si>
    <t>FXLVLB30090358</t>
  </si>
  <si>
    <t>LVL BLOCKING HJ 300-90 358MM - TO SUIT 450MM JOIST SPACING</t>
  </si>
  <si>
    <t>FXLVLB30090508</t>
  </si>
  <si>
    <t>LVL BLOCKING HJ 300-90 508MM - TO SUIT 600MM JOIST SPACING</t>
  </si>
  <si>
    <t>FXLVLB36063385</t>
  </si>
  <si>
    <t>LVL BLOCKING HJ 360-63 385MM - TO SUIT 450MM JOIST SPACING</t>
  </si>
  <si>
    <t>FXLVLB36063535</t>
  </si>
  <si>
    <t>LVL BLOCKING HJ 360-63 535MM - TO SUIT 600MM JOIST SPACING</t>
  </si>
  <si>
    <t>FXLVLB36090358</t>
  </si>
  <si>
    <t>LVL BLOCKING HJ 360-90 358MM - TO SUIT 450MM JOIST SPACING</t>
  </si>
  <si>
    <t>FXLVLB36090508</t>
  </si>
  <si>
    <t>LVL BLOCKING HJ 360-90 508MM - TO SUIT 600MM JOIST SPACING</t>
  </si>
  <si>
    <t>FXLVLB40090358</t>
  </si>
  <si>
    <t>LVL BLOCKING HJ 400-90 358MM - TO SUIT 450MM JOIST SPACING</t>
  </si>
  <si>
    <t>FXLVLB40090508</t>
  </si>
  <si>
    <t>LVL BLOCKING HJ 400-90 508MM - TO SUIT 600MM JOIST SPACING</t>
  </si>
  <si>
    <t>FXLVLJH24090FM</t>
  </si>
  <si>
    <t>LVL JOIST HANGER 240 X 90 FACE MOUNT</t>
  </si>
  <si>
    <t>FXLVLJH30090FM</t>
  </si>
  <si>
    <t>LVL JOIST HANGER 300 X 90 FACE MOUNT</t>
  </si>
  <si>
    <t>FXLVLJH30090TM</t>
  </si>
  <si>
    <t>LVL JOIST HANGER 300 X 90 TOP MOUNT</t>
  </si>
  <si>
    <t>FXLVLJH36090TM</t>
  </si>
  <si>
    <t>LVL JOIST HANGER 360 X 90 TOP MOUNT</t>
  </si>
  <si>
    <t>FXLVLJH40090FM</t>
  </si>
  <si>
    <t>LVL JOIST HANGER 400 X 90 FACE MOUNT</t>
  </si>
  <si>
    <t>FXLVLJH40090TM</t>
  </si>
  <si>
    <t>LVL JOIST HANGER 400 X 90 TOP MOUNT</t>
  </si>
  <si>
    <t>FXLVLWSHJ4518</t>
  </si>
  <si>
    <t>LVL WEB STIFFENER 18MM H3.1 90X2.4M TO FIT 45MM ALL SIZE</t>
  </si>
  <si>
    <t>FXLVLWSHJ6327</t>
  </si>
  <si>
    <t>LVL WEB STIFFENER 27MM H3.1 90X2400MM TO FIT 63MM ALL SIZE</t>
  </si>
  <si>
    <t>FXLLSP400802</t>
  </si>
  <si>
    <t>MITEK SPLICE PLATE 400 X 80 X 2 MM   RS40080</t>
  </si>
  <si>
    <t>BURDCNR45</t>
  </si>
  <si>
    <t>E2  SILL TRAY CORNER 45DEG     RDCNR45</t>
  </si>
  <si>
    <t>BURDTJ</t>
  </si>
  <si>
    <t>E2  SILL TRAY JOINTERS RDTJ</t>
  </si>
  <si>
    <t>BURDCNS100</t>
  </si>
  <si>
    <t>E2 PVC 100MM CAVITY TO NON CAVITY SOAKER  RDCNS100</t>
  </si>
  <si>
    <t>BURDCS105</t>
  </si>
  <si>
    <t>E2 PVC 105 X 105MM CORNER SOAKER 2.7M RDCS105</t>
  </si>
  <si>
    <t>BURDFB135</t>
  </si>
  <si>
    <t>E2 PVC 135MM FLAT BACK SOAKER 2.7M  RDFB135</t>
  </si>
  <si>
    <t>BURDCNS150</t>
  </si>
  <si>
    <t>E2 PVC 150MM CAVITY TO NON CAVITY SOAKER  RDCNS150</t>
  </si>
  <si>
    <t>BURDFB160</t>
  </si>
  <si>
    <t>E2 PVC 160MM FLAT BACK SOAKER 2.7M  RDFB160</t>
  </si>
  <si>
    <t>BURDBKF45</t>
  </si>
  <si>
    <t>E2 PVC BRICK KICK OUT FLASHING 2.7M  RDBKF45</t>
  </si>
  <si>
    <t>BURDSCS20</t>
  </si>
  <si>
    <t>E2 PVC SILL FLASHING CORNER FLASHING PER PAIR RDSCS20</t>
  </si>
  <si>
    <t>BURDCNR90</t>
  </si>
  <si>
    <t>E2 SILL TRAY CORNER 90DEG    RDCNR90</t>
  </si>
  <si>
    <t>HTEB200</t>
  </si>
  <si>
    <t>EZY BUILD FAST CLAD 135 INSTALLATION TOOL  EB200</t>
  </si>
  <si>
    <t>ECEB110</t>
  </si>
  <si>
    <t>EZY BUILD K STRIP WEATHERBOARD DIRECT FIX 2.2M LGTH  EB110</t>
  </si>
  <si>
    <t>BHMAHYDROCG50</t>
  </si>
  <si>
    <t>MASONS HYDRO CORNER GUARDS PACK OF 50   HYDROCG50</t>
  </si>
  <si>
    <t>BHPBS0503</t>
  </si>
  <si>
    <t>PBS PVC EXPANSION JOINT STRIP  3MTRS   PBS0503</t>
  </si>
  <si>
    <t>BHPBS0326</t>
  </si>
  <si>
    <t>PBS PVC JOINTER 6MM X 3000MM  PBS0326</t>
  </si>
  <si>
    <t>BUEBC960A</t>
  </si>
  <si>
    <t>SHADOWCLAD EXTERNAL BOX ANGLE 6.0M ANODISED</t>
  </si>
  <si>
    <t>BUEBC960MF</t>
  </si>
  <si>
    <t>SHADOWCLAD EXTERNAL BOX ANGLE 6.0M MILL FINISH</t>
  </si>
  <si>
    <t>BUHZFL36MF</t>
  </si>
  <si>
    <t>SHADOWCLAD HORIZONTAL Z FLASHING 3.6M MILL FINISH</t>
  </si>
  <si>
    <t>BUIZBFL3MF</t>
  </si>
  <si>
    <t>SHADOWCLAD INTER-STORY Z BACK FLASHING 300MM MILL FINISH</t>
  </si>
  <si>
    <t>BUIC960A</t>
  </si>
  <si>
    <t>SHADOWCLAD INTERNAL ANGLE 90DEG 6.0M ANODISED</t>
  </si>
  <si>
    <t>BUIWCFL30MF</t>
  </si>
  <si>
    <t>SHADOWCLAD INTERNAL W ANGLE 3.0M MILL FINISH</t>
  </si>
  <si>
    <t>BUIWCFL60A</t>
  </si>
  <si>
    <t>SHADOWCLAD INTERNAL W ANGLE 6.0M ANODISED</t>
  </si>
  <si>
    <t>BUIWCFL60MF</t>
  </si>
  <si>
    <t>SHADOWCLAD INTERNAL W ANGLE 6.0M MILL FINISH</t>
  </si>
  <si>
    <t>BUEBCL930MF</t>
  </si>
  <si>
    <t>SHADOWCLAD LARGE EXTERNAL BOX ANGLE 3.0M MILL FINISH</t>
  </si>
  <si>
    <t>BUEBCL960MF</t>
  </si>
  <si>
    <t>SHADOWCLAD LARGE EXTERNAL BOX ANGLE 6.0M MILL FINISH</t>
  </si>
  <si>
    <t>BUICL9030MF</t>
  </si>
  <si>
    <t>SHADOWCLAD LARGE INTERNAL W ANGLE 90DEG 3.0M MILL FINISH</t>
  </si>
  <si>
    <t>BUICL9060MF</t>
  </si>
  <si>
    <t>SHADOWCLAD LARGE INTERNAL W ANGLE 90DEG 6.0M MILL FINISH</t>
  </si>
  <si>
    <t>BUVTHF30MF</t>
  </si>
  <si>
    <t>SHADOWCLAD VERTICAL TOP HAT FLASHING 3.0M MILL FINISH</t>
  </si>
  <si>
    <t>BUVTHF60A</t>
  </si>
  <si>
    <t>SHADOWCLAD VERTICAL TOP HAT FLASHING 6.0M ANODISED</t>
  </si>
  <si>
    <t>BUVTHF60MF</t>
  </si>
  <si>
    <t>SHADOWCLAD VERTICAL TOP HAT FLASHING 6.0M MILL FINISH</t>
  </si>
  <si>
    <t>BHSG40162</t>
  </si>
  <si>
    <t>SIGMA 14MM HORIZONTAL Z FLASHING GALV .55G 2.4M 40162</t>
  </si>
  <si>
    <t>BHSG42385</t>
  </si>
  <si>
    <t>SIGMA 150MM 135 DEG GALV CEDAR CNR SOAKER  42385</t>
  </si>
  <si>
    <t>BHSG42690</t>
  </si>
  <si>
    <t>SIGMA 150MM ALU STD CNR SOAKER 42690</t>
  </si>
  <si>
    <t>BHSG42380</t>
  </si>
  <si>
    <t>SIGMA 150MM GALV CEDAR CNR SOAKER  42380</t>
  </si>
  <si>
    <t>BHSG42430</t>
  </si>
  <si>
    <t>SIGMA 150MM GALV CEDAR FLAT SOAKER  42430</t>
  </si>
  <si>
    <t>BHSG42005</t>
  </si>
  <si>
    <t>SIGMA 150MM GALV CNR SOAKER  135 DEG  42005</t>
  </si>
  <si>
    <t>BHSG42692</t>
  </si>
  <si>
    <t>SIGMA 200MM ALU STD CNR SOAKER 42692</t>
  </si>
  <si>
    <t>BHSG42702</t>
  </si>
  <si>
    <t>SIGMA 200MM ALU STD FLAT SOAKER  42702</t>
  </si>
  <si>
    <t>BHSG42530</t>
  </si>
  <si>
    <t>SIGMA 200MM COPPER CEDAR FLAT SOAKER  42530</t>
  </si>
  <si>
    <t>BHSG42125</t>
  </si>
  <si>
    <t>SIGMA 200MM COPPER CNR SOAKER  135 DEG  42125</t>
  </si>
  <si>
    <t>BHSG42390</t>
  </si>
  <si>
    <t>SIGMA 200MM GALV CEDAR CNR SOAKER  42390</t>
  </si>
  <si>
    <t>BHSG42440</t>
  </si>
  <si>
    <t>SIGMA 200MM GALV CEDAR FLAT SOAKER  42440</t>
  </si>
  <si>
    <t>BUCBCAL24</t>
  </si>
  <si>
    <t>SIGMA 20MM ALUMINIUM CAVITY BASE CLOSURE 2.4M  40220</t>
  </si>
  <si>
    <t>BHSG42130</t>
  </si>
  <si>
    <t>SIGMA 225MM COPPER STD CNR SOAKER  42130</t>
  </si>
  <si>
    <t>BHSG42020</t>
  </si>
  <si>
    <t>SIGMA 225MM GALV STD CNR SOAKER  42020</t>
  </si>
  <si>
    <t>BHSG42200</t>
  </si>
  <si>
    <t>SIGMA 250MM COPPER FLAT SOAKER  42200</t>
  </si>
  <si>
    <t>BHSG42140</t>
  </si>
  <si>
    <t>SIGMA 250MM COPPER STD CNR SOAKER  42140</t>
  </si>
  <si>
    <t>BHSG42460</t>
  </si>
  <si>
    <t>SIGMA 250MM GALV CEDAR FLAT SOAKER  42460</t>
  </si>
  <si>
    <t>BHSG42100</t>
  </si>
  <si>
    <t>SIGMA 300MM GALV STD FLAT SOAKER  42100</t>
  </si>
  <si>
    <t>10075RAPH4RS27</t>
  </si>
  <si>
    <t>100 X 75 RAD POST H4 RS 2.7M  CTL</t>
  </si>
  <si>
    <t>BHSG42270</t>
  </si>
  <si>
    <t>SIGMA HUTLOCK 150MM GALV  FLAT SOAKER  42270</t>
  </si>
  <si>
    <t>BHSG42230</t>
  </si>
  <si>
    <t>SIGMA HUTLOCK 200MM GALV  CNR SOAKER  42230</t>
  </si>
  <si>
    <t>BHSG42280</t>
  </si>
  <si>
    <t>SIGMA HUTLOCK 200MM GALV  FLAT SOAKER  42280</t>
  </si>
  <si>
    <t>BHSG42300</t>
  </si>
  <si>
    <t>SIGMA HUTLOCK 250MM GALV  FLAT SOAKER  42300</t>
  </si>
  <si>
    <t>BHSG40022</t>
  </si>
  <si>
    <t>SIGMA SQUARE BARGE TURN UP GALV 2.4M  40022</t>
  </si>
  <si>
    <t>MDPBS04405</t>
  </si>
  <si>
    <t>VENT CLAD PVC HF1 HEAD FLASHING 5 METRE     PBS0440</t>
  </si>
  <si>
    <t>MDPBS0440</t>
  </si>
  <si>
    <t>VENT CLAD PVC HF1 HEAD FLASHING PER METRE     PBS0440</t>
  </si>
  <si>
    <t>MDPBS04465</t>
  </si>
  <si>
    <t>VENT CLAD PVC VERMIN STRIP  5 METRE     PBS0446</t>
  </si>
  <si>
    <t>GEAFES14</t>
  </si>
  <si>
    <t>AEROFAST 1M PLASTIC CAMLOCK TIEDOWN 200KG BS. ES1 EACH</t>
  </si>
  <si>
    <t>GEAFRRCL1</t>
  </si>
  <si>
    <t>AEROFAST 1M ROOF RACK TIEDOWN TWIN PACK RRCL1</t>
  </si>
  <si>
    <t>GEAFES24</t>
  </si>
  <si>
    <t>AEROFAST 2M PLASTIC CAMLOCK TIEDOWN 200KG BS. ES2 EACH</t>
  </si>
  <si>
    <t>GEAFES34</t>
  </si>
  <si>
    <t>AEROFAST 3M PLASTIC CAMLOCK TIEDOWN 200KG BS. ES3 EACH</t>
  </si>
  <si>
    <t>GEAFTDAR25R05</t>
  </si>
  <si>
    <t>AEROFAST 5M X 25MM TIE DOWN MINI RATCHET MED DUTY  MR5</t>
  </si>
  <si>
    <t>GEAFT9IMPORTBL</t>
  </si>
  <si>
    <t>AEROFAST 9M IMPORTED TRUCK TIEDOWN 2500KG BLUE</t>
  </si>
  <si>
    <t>GEAFCLTD04</t>
  </si>
  <si>
    <t>AEROFAST CAMLOCK TIEDOWN SINGLE  CTD-04</t>
  </si>
  <si>
    <t>GEAFCLTW04</t>
  </si>
  <si>
    <t>AEROFAST CAMLOCK TIEDOWN TWIN PACK  TWCTD-04</t>
  </si>
  <si>
    <t>GEAFQUADFLK4</t>
  </si>
  <si>
    <t>FASTLOCK RATCHET TIEDOWN 4PK  4M X 25MM  QUADFLK4</t>
  </si>
  <si>
    <t>GESSCTD253</t>
  </si>
  <si>
    <t>STAFFY CAM BUCKLE TIE DOWN STEEL 25MMX3M 250KG BS 500KG 2PK</t>
  </si>
  <si>
    <t>GESSCTD254</t>
  </si>
  <si>
    <t>STAFFY CAM BUCKLE TIE DOWN STEEL 25MMX4M 250KG BS 500KG 4PK</t>
  </si>
  <si>
    <t>GESSCTD255</t>
  </si>
  <si>
    <t>STAFFY CAM BUCKLE TIE DOWN STEEL 25MMX5M 500KG BS 1000KG 2PK</t>
  </si>
  <si>
    <t>GESSRTD254</t>
  </si>
  <si>
    <t>STAFFY RATCHET TIE DOWN 25MMX4M 500KG BS 1000KG 4PK RTD25-4</t>
  </si>
  <si>
    <t>GESSRTD356</t>
  </si>
  <si>
    <t>STAFFY RATCHET TIE DOWN 35MMX6M 1250KG BS 2500KG 2PK RTD35-6</t>
  </si>
  <si>
    <t>GESSRTD509</t>
  </si>
  <si>
    <t>STAFFY RATCHET TIE DOWN 50MMX9M 2500KG BS 5000KG 1PK RTD50-9</t>
  </si>
  <si>
    <t>GEWD404A</t>
  </si>
  <si>
    <t>WD-40 4L SPRAY C/W APPLICATOR WD-4LBONUSEP    WD61124</t>
  </si>
  <si>
    <t>GEWD40300</t>
  </si>
  <si>
    <t>WD-40 AEROSOL 300G            WD61103</t>
  </si>
  <si>
    <t>RFTR92NOG4</t>
  </si>
  <si>
    <t>92MM STEEL NOG TRACK 0.75 GAUGE 400MM CENTRES  3.0M</t>
  </si>
  <si>
    <t>RFTR92NOG6</t>
  </si>
  <si>
    <t>92MM STEEL NOG TRACK 0.75 GAUGE 600MM CENTRES  3.0M</t>
  </si>
  <si>
    <t>GESD5031</t>
  </si>
  <si>
    <t>SIMS DIST 250X200MM SHELF BRACKET WHITE ANGLE 5031</t>
  </si>
  <si>
    <t>GESD5071</t>
  </si>
  <si>
    <t>SIMS DIST 300X250MM SHELF BRACKET WHITE ANGLE 5071</t>
  </si>
  <si>
    <t>RFTR92DEF3</t>
  </si>
  <si>
    <t>STEEL DEFLECTION TRACK 0.75 GAUGE 92MM 3.0M</t>
  </si>
  <si>
    <t>RFTRST05564M</t>
  </si>
  <si>
    <t>STEEL STUD 0.55 GAUGE 64MM *EMS*</t>
  </si>
  <si>
    <t>RFTRST0556424</t>
  </si>
  <si>
    <t>STEEL STUD 0.55 GAUGE 64MM 2.4M</t>
  </si>
  <si>
    <t>RFTRST0556427</t>
  </si>
  <si>
    <t>STEEL STUD 0.55 GAUGE 64MM 2.7M</t>
  </si>
  <si>
    <t>RFTRST0556430</t>
  </si>
  <si>
    <t>STEEL STUD 0.55 GAUGE 64MM 3.0M</t>
  </si>
  <si>
    <t>RFTRST0556436</t>
  </si>
  <si>
    <t>STEEL STUD 0.55 GAUGE 64MM 3.6M</t>
  </si>
  <si>
    <t>RFTRST05592M</t>
  </si>
  <si>
    <t>STEEL STUD 0.55 GAUGE 92MM *EMS*</t>
  </si>
  <si>
    <t>RFTRST0559224</t>
  </si>
  <si>
    <t>STEEL STUD 0.55 GAUGE 92MM 2.4M</t>
  </si>
  <si>
    <t>RFTRST0559227</t>
  </si>
  <si>
    <t>STEEL STUD 0.55 GAUGE 92MM 2.7M</t>
  </si>
  <si>
    <t>RFTRST0559230</t>
  </si>
  <si>
    <t>STEEL STUD 0.55 GAUGE 92MM 3.0M</t>
  </si>
  <si>
    <t>RFTRST0559236</t>
  </si>
  <si>
    <t>STEEL STUD 0.55 GAUGE 92MM 3.6M</t>
  </si>
  <si>
    <t>RFTRST07564M</t>
  </si>
  <si>
    <t>STEEL STUD 0.75 GAUGE 64MM *EMS*</t>
  </si>
  <si>
    <t>RFTRST0756424</t>
  </si>
  <si>
    <t>STEEL STUD 0.75 GAUGE 64MM 2.4M</t>
  </si>
  <si>
    <t>RFTRST0756427</t>
  </si>
  <si>
    <t>STEEL STUD 0.75 GAUGE 64MM 2.7M</t>
  </si>
  <si>
    <t>RFTRST075430</t>
  </si>
  <si>
    <t>STEEL STUD 0.75 GAUGE 64MM 3.0M</t>
  </si>
  <si>
    <t>RFTRST0756436</t>
  </si>
  <si>
    <t>STEEL STUD 0.75 GAUGE 64MM 3.6M   SST643675</t>
  </si>
  <si>
    <t>RFTRST07592M</t>
  </si>
  <si>
    <t>STEEL STUD 0.75 GAUGE 92MM *EMS*</t>
  </si>
  <si>
    <t>RFTRST0759224</t>
  </si>
  <si>
    <t>STEEL STUD 0.75 GAUGE 92MM 2.4M</t>
  </si>
  <si>
    <t>RFTRST0759227</t>
  </si>
  <si>
    <t>STEEL STUD 0.75 GAUGE 92MM 2.7M</t>
  </si>
  <si>
    <t>RFTRST0759230</t>
  </si>
  <si>
    <t>STEEL STUD 0.75 GAUGE 92MM 3.0M</t>
  </si>
  <si>
    <t>RFTRST0759236</t>
  </si>
  <si>
    <t>STEEL STUD 0.75 GAUGE 92MM 3.6M</t>
  </si>
  <si>
    <t>GEITWRCS0065</t>
  </si>
  <si>
    <t>BRAIDED CORD 6.5MM X 10M RCS0065</t>
  </si>
  <si>
    <t>GEITWRCS0007</t>
  </si>
  <si>
    <t>BRAIDED CORD 7MM X 10M RCS0007</t>
  </si>
  <si>
    <t>GEROTW500WH</t>
  </si>
  <si>
    <t>CARTERS ROOFING TWINE 500M WH 3009927</t>
  </si>
  <si>
    <t>GEPP2040120</t>
  </si>
  <si>
    <t>CLOTH DUCT TAPE SILVER 48MMX30M</t>
  </si>
  <si>
    <t>GEITWRMS0006M</t>
  </si>
  <si>
    <t>CORD SHOCK RL WH/GRN 6MM  RMS0006 PER METRE</t>
  </si>
  <si>
    <t>GEITWRMS0006</t>
  </si>
  <si>
    <t>CORD SHOCK RL WH/GRN 6MM X 50M RMS0006 PER ROLL</t>
  </si>
  <si>
    <t>GEITWRVB1500R</t>
  </si>
  <si>
    <t>CORD VENETIAN BLIND POLY BLACK 1.5MM X 250M RVB1500 PER ROLL</t>
  </si>
  <si>
    <t>GEITWRHP0712</t>
  </si>
  <si>
    <t>GENERAL PURPOSE PP FILM ROPE  7MM X 12M RHP0712</t>
  </si>
  <si>
    <t>GEITWRPZ3015M</t>
  </si>
  <si>
    <t>NYLON VENETIAN BLIND CORD WHITE 1.5MM RPZ3015 PER METRE</t>
  </si>
  <si>
    <t>GEITWRCV1110M</t>
  </si>
  <si>
    <t>NYLON VENETIAN BLIND CORD WHITE 2.0MM RCV1110 PER METRE</t>
  </si>
  <si>
    <t>GEITWRCV1110R</t>
  </si>
  <si>
    <t>NYLON VENETIAN BLIND CORD WHITE 2.0MM X 90M RCV1110 PER ROLL</t>
  </si>
  <si>
    <t>GEITWRCV1115M</t>
  </si>
  <si>
    <t>NYLON VENETIAN BLIND CORD WHITE 2.5MM RCV1115 PER METRE</t>
  </si>
  <si>
    <t>GEITWRCV1115R</t>
  </si>
  <si>
    <t>NYLON VENETIAN BLIND CORD WHITE 2.5MM X 90M RCV1115 PER ROLL</t>
  </si>
  <si>
    <t>GEITWRTP1500</t>
  </si>
  <si>
    <t>ROOF TWINE PP FILM 500M       RTP1500</t>
  </si>
  <si>
    <t>GEITWRMC1010</t>
  </si>
  <si>
    <t>ROPE PE MINICOIL 10MM X 10M   RED    RMC1010</t>
  </si>
  <si>
    <t>GEITWRMC0815</t>
  </si>
  <si>
    <t>ROPE PE MINICOIL 8MM X 15M    ORANGE RMC0815</t>
  </si>
  <si>
    <t>GEITWRPT1010M</t>
  </si>
  <si>
    <t>ROPE PP FILM 10MM   RPT1010 PER METRE</t>
  </si>
  <si>
    <t>GEZNRPT1012</t>
  </si>
  <si>
    <t>ROPE PP FILM 12MM   RPT1012 PER METRE</t>
  </si>
  <si>
    <t>GEITWRPT1008M</t>
  </si>
  <si>
    <t>ROPE PP FILM 8MM   RPT1008 PER METRE</t>
  </si>
  <si>
    <t>GEITWRPT1008</t>
  </si>
  <si>
    <t>ROPE PP FILM 8MM X 200M   RPT1008 PER ROLL</t>
  </si>
  <si>
    <t>GEITWRPT1006</t>
  </si>
  <si>
    <t>ROPE PP FILM REEL 6MM X 300M  RPT1006 PER ROLL</t>
  </si>
  <si>
    <t>GEITWRHS0512</t>
  </si>
  <si>
    <t>ROPE SISAL 5MM X 12M           RHS0512</t>
  </si>
  <si>
    <t>GEST15543655</t>
  </si>
  <si>
    <t>S/TAPE 36MMX55M BROWN PACK TAPE VINYL 1554 036R   2006729</t>
  </si>
  <si>
    <t>GEST47064810B</t>
  </si>
  <si>
    <t>S/TAPE 48MMX10M BLACK CLOTH TAPE 4706B   907125</t>
  </si>
  <si>
    <t>S/TAPE 48MMX10M SILVER CLOTH TAPE 4706S   907127</t>
  </si>
  <si>
    <t>GEST4705048</t>
  </si>
  <si>
    <t>S/TAPE 48MMX30M CLOTH DUCT TAPE SILVER  4704 048   907108</t>
  </si>
  <si>
    <t>GEST15544855</t>
  </si>
  <si>
    <t>S/TAPE 48MMX55M BROWN PACK TAPE VINYL 1554 048R   2006332</t>
  </si>
  <si>
    <t>GEITWREA4700</t>
  </si>
  <si>
    <t>TWINE SISAL GARDEN 2980TX     140M REA4700</t>
  </si>
  <si>
    <t>GEZNWPN0010</t>
  </si>
  <si>
    <t>ZENITH 10MM E &amp; E TURNBUCKLE  CARDED WPN0010</t>
  </si>
  <si>
    <t>GEZNWPB0010</t>
  </si>
  <si>
    <t>ZENITH 10MM SNAP HOOK    CARDED WPB0010</t>
  </si>
  <si>
    <t>GEZNWPH0013</t>
  </si>
  <si>
    <t>ZENITH 13MM D SHACKLE GALV CARDED   WPH0013</t>
  </si>
  <si>
    <t>GEZNWPE0003</t>
  </si>
  <si>
    <t>ZENITH 3MM SPLIT LINK ZP      CARDED WPE0003</t>
  </si>
  <si>
    <t>GEZNWPG0003</t>
  </si>
  <si>
    <t>ZENITH 3MM WIRE ROPE GRIP ZP  CARDED WPG0003</t>
  </si>
  <si>
    <t>GEZNWPN0005</t>
  </si>
  <si>
    <t>ZENITH 5MM E &amp; E TURNBUCKLE   CARDED WPN0005</t>
  </si>
  <si>
    <t>GEZNWPB0005</t>
  </si>
  <si>
    <t>ZENITH 5MM SNAP HOOK    CARDED WPB0005</t>
  </si>
  <si>
    <t>GEZNRMP1010</t>
  </si>
  <si>
    <t>ZENITH ALL-PURPOSE ROPE PP 10MM PER METRE     RMP1010</t>
  </si>
  <si>
    <t>GEZNRMP1012</t>
  </si>
  <si>
    <t>ZENITH ALL-PURPOSE ROPE PP 12MM PER METRE     RMP1012</t>
  </si>
  <si>
    <t>GEZNJBG0908</t>
  </si>
  <si>
    <t>ZENITH CHAIN 1.8MM OVAL SMALL CP PER METRE JBG0908</t>
  </si>
  <si>
    <t>GEZNJBG0310</t>
  </si>
  <si>
    <t>ZENITH CHAIN 2.0MM SQUARE ROLL LINK BRS PER METRE JBG0310</t>
  </si>
  <si>
    <t>GEZNJBB0125</t>
  </si>
  <si>
    <t>ZENITH CHAIN 2.5MM WELDLESS ZC PER METRE JBB0125</t>
  </si>
  <si>
    <t>GEZNJAL3045</t>
  </si>
  <si>
    <t>ZENITH CHAIN 3.00MM LONG LINK PER METRE JAL3045</t>
  </si>
  <si>
    <t>GEZNJBB0134</t>
  </si>
  <si>
    <t>ZENITH CHAIN 3.4MM WELDLESS ZC PER METRE JBB0134</t>
  </si>
  <si>
    <t>GEZNRPN1010R</t>
  </si>
  <si>
    <t>ZENITH NYLON ROPE 10MM X 100M    RPN1010</t>
  </si>
  <si>
    <t>GEZNRBB6015</t>
  </si>
  <si>
    <t>ZENITH SASH CORD (NO 6)   6MM X 15M   RBB6015</t>
  </si>
  <si>
    <t>AEROFAST 6M X 37MM RATCHET TIEDOWN H/DUTY   LC37-06</t>
  </si>
  <si>
    <t>GEBHBG</t>
  </si>
  <si>
    <t>BRANZ HOUSE BUILDING GUIDE</t>
  </si>
  <si>
    <t>GECCRFP816</t>
  </si>
  <si>
    <t>CHIPPY CATCHER RESIDENTIAL FALL PROTECTION 8M X 16M</t>
  </si>
  <si>
    <t>GECOSCAFM250GRN</t>
  </si>
  <si>
    <t>COSIO SCAFFOLD NETTING 2M X 50M GREEN SCAFM250GRN</t>
  </si>
  <si>
    <t>GEDD53363</t>
  </si>
  <si>
    <t>DIRTY DOG WICKED SAFETY SUNGLASSES BLK FRAME GRN LENS 53363</t>
  </si>
  <si>
    <t>ESTWING GOAT SKIN PALM GLOVES L   EST7795L</t>
  </si>
  <si>
    <t>ESTWING GOAT SKIN PALM GLOVES XL   EST7795XL</t>
  </si>
  <si>
    <t>SFQSFAKSP</t>
  </si>
  <si>
    <t>FIRST AID KIT SOFT PACK 56 PIECES   FAKSP</t>
  </si>
  <si>
    <t>SFSN813419</t>
  </si>
  <si>
    <t>GLOVES PRO CHOICE CUT 5 PU DIPPED SIZE 10   C5PUD10</t>
  </si>
  <si>
    <t>SFSN813420</t>
  </si>
  <si>
    <t>GLOVES PRO CHOICE CUT 5 PU DIPPED SIZE 11   C5PUD11</t>
  </si>
  <si>
    <t>SFSN813417</t>
  </si>
  <si>
    <t>GLOVES PRO CHOICE CUT 5 PU DIPPED SIZE 8   C5PUD8</t>
  </si>
  <si>
    <t>SFSN813418</t>
  </si>
  <si>
    <t>GLOVES PRO CHOICE CUT 5 PU DIPPED SIZE 9   C5PUD9</t>
  </si>
  <si>
    <t>SFPC940GY</t>
  </si>
  <si>
    <t>GLOVES PRO CHOICE YELLOW GREY LEATHER 1 SIZE FIT MOST C940GY</t>
  </si>
  <si>
    <t>SFSN813293</t>
  </si>
  <si>
    <t>GLOVES PROSENSE DEXIFROST SIZE 7   BNNLF7</t>
  </si>
  <si>
    <t>SFSN813245</t>
  </si>
  <si>
    <t>GLOVES RIGGER LEATHER CGL41N PRO CHOICE SML</t>
  </si>
  <si>
    <t>SFSN813241</t>
  </si>
  <si>
    <t>GLOVES RIGGER SPLIT LEATHER PRO CHOICE 803C 2XL</t>
  </si>
  <si>
    <t>SFPCNBRFBSC10</t>
  </si>
  <si>
    <t>GLOVES SUPERGUARD BLUE FULLY DIPPED SAFETY CUFF SIZE 10</t>
  </si>
  <si>
    <t>SFPCNBRFBSC11</t>
  </si>
  <si>
    <t>GLOVES SUPERGUARD BLUE FULLY DIPPED SAFETY CUFF SIZE 11</t>
  </si>
  <si>
    <t>SFPCNBRFBSC9</t>
  </si>
  <si>
    <t>GLOVES SUPERGUARD BLUE FULLY DIPPED SAFETY CUFF SIZE 9</t>
  </si>
  <si>
    <t>SFSN842048</t>
  </si>
  <si>
    <t>HYGENE KIT FOR VIPER EAR MUFFS EMHK</t>
  </si>
  <si>
    <t>GEMKDCJ200Z2XL</t>
  </si>
  <si>
    <t>MAKITA 18V CORDLESS HEATED JACKET 2XL SKIN ONLY DCJ200Z2XL</t>
  </si>
  <si>
    <t>GEMKDCJ200Z3XL</t>
  </si>
  <si>
    <t>MAKITA 18V CORDLESS HEATED JACKET 3XL SKIN ONLY DCJ200Z3XL</t>
  </si>
  <si>
    <t>GEMKDCJ200ZL</t>
  </si>
  <si>
    <t>MAKITA 18V CORDLESS HEATED JACKET LGE SKIN ONLY DCJ200ZL</t>
  </si>
  <si>
    <t>GEMKDCJ200ZM</t>
  </si>
  <si>
    <t>MAKITA 18V CORDLESS HEATED JACKET MED SKIN ONLY DCJ200ZM</t>
  </si>
  <si>
    <t>GEMKDCJ200ZXL</t>
  </si>
  <si>
    <t>MAKITA 18V CORDLESS HEATED JACKET XLGE SKIN ONLY DCJ200ZXL</t>
  </si>
  <si>
    <t>SFSN843052</t>
  </si>
  <si>
    <t>MASK PRO CHOICE P2 WITH VALVE &amp; ACTIVE CARBON BOX 12  PC531</t>
  </si>
  <si>
    <t>SFPCPC5313</t>
  </si>
  <si>
    <t>MASK PRO CHOICE P2 WITH VALVE &amp; CARBON BLISTER 3PACK PC531-3</t>
  </si>
  <si>
    <t>SFPCPC8223</t>
  </si>
  <si>
    <t>MASK PRO CHOICE P2 WITH VALVE -BLISTER 3PACK PC822-3</t>
  </si>
  <si>
    <t>SFSN842032</t>
  </si>
  <si>
    <t>MASK PRO MESH P2 VALVE ACTIVE CARBON BOX 12  PC823</t>
  </si>
  <si>
    <t>SFPCMDNPFHDL</t>
  </si>
  <si>
    <t>NITRILE DISPOSABLE GLOVES PRO CHOICE HEAVY DUTY BOX 100 LGE</t>
  </si>
  <si>
    <t>SFPCMDNPFHDXL</t>
  </si>
  <si>
    <t>NITRILE DISPOSABLE GLOVES PRO CHOICE HEAVY DUTY BOX 100 XL</t>
  </si>
  <si>
    <t>GEPP2010134</t>
  </si>
  <si>
    <t>ORANGE ULTRA-PRO SAFETY MESH 900MMX30M 2010134</t>
  </si>
  <si>
    <t>GESPPFTON2XL</t>
  </si>
  <si>
    <t>POLAR FLEECE TUNIC ORANGE/NAVY  PFTON  2XL</t>
  </si>
  <si>
    <t>GESPPFTONL</t>
  </si>
  <si>
    <t>POLAR FLEECE TUNIC ORANGE/NAVY  PFTON LARGE</t>
  </si>
  <si>
    <t>GESPPFTONXL</t>
  </si>
  <si>
    <t>POLAR FLEECE TUNIC ORANGE/NAVY  PFTON XL</t>
  </si>
  <si>
    <t>GESPPFTYN2XL</t>
  </si>
  <si>
    <t>POLAR FLEECE TUNIC YELLOW/NAVY  PFTYN  2XL</t>
  </si>
  <si>
    <t>GESPPFTYNXL</t>
  </si>
  <si>
    <t>POLAR FLEECE TUNIC YELLOW/NAVY  PFTYN  XL</t>
  </si>
  <si>
    <t>GESPPFTYNL</t>
  </si>
  <si>
    <t>POLAR FLEECE TUNIC YELLOW/NAVY  PFTYN LARGE</t>
  </si>
  <si>
    <t>SFSN843036E</t>
  </si>
  <si>
    <t>PRO BELL CLASS 5 DISP CORDED EAR PLUGS EPYC  PER PAIR YELLOW</t>
  </si>
  <si>
    <t>SFSN843036</t>
  </si>
  <si>
    <t>PRO BELL CLASS 5 DISP CORDED EAR PLUGS EPYC BOX 100PR YELLOW</t>
  </si>
  <si>
    <t>SFSN843037</t>
  </si>
  <si>
    <t>PRO BELL CLASS 5 DISPOSABLE EAR PLUGS EPYU BOX 200PR YELLOW</t>
  </si>
  <si>
    <t>SFSN863223</t>
  </si>
  <si>
    <t>PRO BLOC 50+ LIP BALM. 12GM LB12-50</t>
  </si>
  <si>
    <t>SFSN863224</t>
  </si>
  <si>
    <t>PRO BLOC 50+ LIP BALM. 4GM LB4-50</t>
  </si>
  <si>
    <t>SFSN863218</t>
  </si>
  <si>
    <t>PRO BLOC 50+ SUNSCREEN 125ML SS125-50</t>
  </si>
  <si>
    <t>SFSN863222</t>
  </si>
  <si>
    <t>PRO BLOC 50+ SUNSCREEN 2.5L SS25-50</t>
  </si>
  <si>
    <t>SFSN863219</t>
  </si>
  <si>
    <t>PRO BLOC 50+ SUNSCREEN 250ML SS250-50</t>
  </si>
  <si>
    <t>SFSN863217</t>
  </si>
  <si>
    <t>PRO BLOC 50+ SUNSCREEN 75ML WITH CARABINER SS75C-50</t>
  </si>
  <si>
    <t>SFSN862014</t>
  </si>
  <si>
    <t>PRO BLOC WALL BRACKET FOR 1 LITRE SUNSCREEN SSB1</t>
  </si>
  <si>
    <t>SFSN862013</t>
  </si>
  <si>
    <t>PRO BLOC WALL BRACKET FOR 500ML SUNSCREEN SSB500</t>
  </si>
  <si>
    <t>SFSN843149</t>
  </si>
  <si>
    <t>PRO BULLET CLASS 5 UNCORDED EAR PLUGS EPOU-50 50 PAIR PACK</t>
  </si>
  <si>
    <t>PRO CHOICE 6400 EYEWEAR GENERAL CLEAR</t>
  </si>
  <si>
    <t>PRO CHOICE 6402 EYEWEAR GENERAL SMOKE</t>
  </si>
  <si>
    <t>SFSNBB2XL</t>
  </si>
  <si>
    <t>PRO CHOICE BACK SUPPORT BELT  2XL  BB2XL</t>
  </si>
  <si>
    <t>SFSNBBM</t>
  </si>
  <si>
    <t>PRO CHOICE BACK SUPPORT BELT  MEDIUM  BBM</t>
  </si>
  <si>
    <t>SFSNBBL</t>
  </si>
  <si>
    <t>PRO CHOICE BACK SUPPORT BELT LARGE  BBL</t>
  </si>
  <si>
    <t>SFSNBBXL</t>
  </si>
  <si>
    <t>PRO CHOICE BACK SUPPORT BELT XL  BBXL</t>
  </si>
  <si>
    <t>SFSN842046</t>
  </si>
  <si>
    <t>PRO CHOICE CLASS 5 DISP EAR PLUGS EPOU BOX 200PR ORANGE</t>
  </si>
  <si>
    <t>SFSN158001</t>
  </si>
  <si>
    <t>PRO CHOICE COTTON GLOVES PVC BLACK DOTS 12 PR PACK  342KPDB</t>
  </si>
  <si>
    <t>SFSN843068</t>
  </si>
  <si>
    <t>PRO CHOICE HARD HAT CHIN STRAP PER EACH HHCS</t>
  </si>
  <si>
    <t>PRO CHOICE HARD HAT V9 WHITE HHV9</t>
  </si>
  <si>
    <t>PRO CHOICE HARD HAT V9 YELLOW HHV9</t>
  </si>
  <si>
    <t>PRO CHOICE POSITIVE SEAL FOAM GASKET FOR 64G EYEWEAR</t>
  </si>
  <si>
    <t>SFSN813268</t>
  </si>
  <si>
    <t>PRO CHOICE PVC GLOVES RED PVC45  45CM SINGLE DIPPED</t>
  </si>
  <si>
    <t>SFPCBGVCEADD</t>
  </si>
  <si>
    <t>PRO CHOICE VISOR / EAR MUFFS COMBO BGVCEADD</t>
  </si>
  <si>
    <t>SFSN843057</t>
  </si>
  <si>
    <t>RESPIRATION CARTRIDGE PRO CHOICE MAXI MASK 2002  PCA1P2</t>
  </si>
  <si>
    <t>SFSN843109</t>
  </si>
  <si>
    <t>SAFETY GLASSES PRO CHOICE 9142 SMOKE</t>
  </si>
  <si>
    <t>SFSN843110</t>
  </si>
  <si>
    <t>SAFETY GLASSES PRO CHOICE 9145 AMBER</t>
  </si>
  <si>
    <t>SFPC9185</t>
  </si>
  <si>
    <t>SAFETY GLASSES PRO CHOICE CIRRUS AMBER 9185</t>
  </si>
  <si>
    <t>SFPC9180</t>
  </si>
  <si>
    <t>SAFETY GLASSES PRO CHOICE CIRRUS CLEAR 9180</t>
  </si>
  <si>
    <t>SFPC9188</t>
  </si>
  <si>
    <t>SAFETY GLASSES PRO CHOICE CIRRUS INDOOR/OUTDOOR 9188</t>
  </si>
  <si>
    <t>SFPC9182</t>
  </si>
  <si>
    <t>SAFETY GLASSES PRO CHOICE CIRRUS SMOKE 9182</t>
  </si>
  <si>
    <t>SFSN843065</t>
  </si>
  <si>
    <t>SAFETY GLASSES PRO CHOICE TYPHOON AMBER 7005</t>
  </si>
  <si>
    <t>SFSN843063</t>
  </si>
  <si>
    <t>SAFETY GLASSES PRO CHOICE TYPHOON CLEAR 7000</t>
  </si>
  <si>
    <t>GESPSVZO2XL3XL</t>
  </si>
  <si>
    <t>SAFETY PLUS VEST DAY/NIGHT ZIP ORANGE VDNZO 2XL-3XL</t>
  </si>
  <si>
    <t>GESPSVZO4XL5XL</t>
  </si>
  <si>
    <t>SAFETY PLUS VEST DAY/NIGHT ZIP ORANGE VDNZO 4XL-5XL</t>
  </si>
  <si>
    <t>GESPSVZO6XL7XL</t>
  </si>
  <si>
    <t>SAFETY PLUS VEST DAY/NIGHT ZIP ORANGE VDNZO 6XL-7XL</t>
  </si>
  <si>
    <t>GESPSVZOLXL</t>
  </si>
  <si>
    <t>SAFETY PLUS VEST DAY/NIGHT ZIP ORANGE VDNZO LARGE-XL</t>
  </si>
  <si>
    <t>GESPSVZOSM</t>
  </si>
  <si>
    <t>SAFETY PLUS VEST DAY/NIGHT ZIP ORANGE VDNZO SMALL-MED</t>
  </si>
  <si>
    <t>GESPSVZY2XL3XL</t>
  </si>
  <si>
    <t>SAFETY PLUS VEST DAY/NIGHT ZIP YELLOW VDNZY 2XL-3XL</t>
  </si>
  <si>
    <t>GESPSVZY4XL5XL</t>
  </si>
  <si>
    <t>SAFETY PLUS VEST DAY/NIGHT ZIP YELLOW VDNZY 4XL-5XL</t>
  </si>
  <si>
    <t>GESPSVZY6XL7XL</t>
  </si>
  <si>
    <t>SAFETY PLUS VEST DAY/NIGHT ZIP YELLOW VDNZY 6XL-7XL</t>
  </si>
  <si>
    <t>GESPSVZYLXL</t>
  </si>
  <si>
    <t>SAFETY PLUS VEST DAY/NIGHT ZIP YELLOW VDNZY LARGE-XL</t>
  </si>
  <si>
    <t>GESPSVZYSM</t>
  </si>
  <si>
    <t>SAFETY PLUS VEST DAY/NIGHT ZIP YELLOW VDNZY SMALL-MED</t>
  </si>
  <si>
    <t>GESPWWJO2XL</t>
  </si>
  <si>
    <t>SAFETY PLUS WET WEATHER JACKET ORANGE  WWJO 2XL</t>
  </si>
  <si>
    <t>GESPWWJO3XL</t>
  </si>
  <si>
    <t>SAFETY PLUS WET WEATHER JACKET ORANGE  WWJO 3XL</t>
  </si>
  <si>
    <t>GESPWWJO5XL</t>
  </si>
  <si>
    <t>SAFETY PLUS WET WEATHER JACKET ORANGE  WWJO 5XL</t>
  </si>
  <si>
    <t>GESPWWJO7XL</t>
  </si>
  <si>
    <t>SAFETY PLUS WET WEATHER JACKET ORANGE  WWJO 7XL</t>
  </si>
  <si>
    <t>GESPWWJOL</t>
  </si>
  <si>
    <t>SAFETY PLUS WET WEATHER JACKET ORANGE  WWJO LARGE</t>
  </si>
  <si>
    <t>GESPWWJOM</t>
  </si>
  <si>
    <t>SAFETY PLUS WET WEATHER JACKET ORANGE  WWJO MEDIUM</t>
  </si>
  <si>
    <t>GESPWWJOS</t>
  </si>
  <si>
    <t>SAFETY PLUS WET WEATHER JACKET ORANGE  WWJO SMALL</t>
  </si>
  <si>
    <t>GESPWWJOXL</t>
  </si>
  <si>
    <t>SAFETY PLUS WET WEATHER JACKET ORANGE  WWJO X-LARGE</t>
  </si>
  <si>
    <t>GESPWWJON2XL</t>
  </si>
  <si>
    <t>SAFETY PLUS WET WEATHER JACKET ORANGE/NAVY WWJON 2XL</t>
  </si>
  <si>
    <t>GESPWWJON3XL</t>
  </si>
  <si>
    <t>SAFETY PLUS WET WEATHER JACKET ORANGE/NAVY WWJON 3XL</t>
  </si>
  <si>
    <t>GESPWWJON5XL</t>
  </si>
  <si>
    <t>SAFETY PLUS WET WEATHER JACKET ORANGE/NAVY WWJON 5XL</t>
  </si>
  <si>
    <t>GESPWWJON7XL</t>
  </si>
  <si>
    <t>SAFETY PLUS WET WEATHER JACKET ORANGE/NAVY WWJON 7XL</t>
  </si>
  <si>
    <t>GESPWWJONL</t>
  </si>
  <si>
    <t>SAFETY PLUS WET WEATHER JACKET ORANGE/NAVY WWJON LARGE</t>
  </si>
  <si>
    <t>GESPWWJONM</t>
  </si>
  <si>
    <t>SAFETY PLUS WET WEATHER JACKET ORANGE/NAVY WWJON MEDIUM</t>
  </si>
  <si>
    <t>GESPWWJONS</t>
  </si>
  <si>
    <t>SAFETY PLUS WET WEATHER JACKET ORANGE/NAVY WWJON SMALL</t>
  </si>
  <si>
    <t>GESPWWJONXL</t>
  </si>
  <si>
    <t>SAFETY PLUS WET WEATHER JACKET ORANGE/NAVY WWJON X-LARGE</t>
  </si>
  <si>
    <t>GESPWWJYB2XL</t>
  </si>
  <si>
    <t>SAFETY PLUS WET WEATHER JACKET YELLOW/BOTTLE  WWJYB 2XL</t>
  </si>
  <si>
    <t>GESPWWJYB3XL</t>
  </si>
  <si>
    <t>SAFETY PLUS WET WEATHER JACKET YELLOW/BOTTLE  WWJYB 3XL</t>
  </si>
  <si>
    <t>GESPWWJYB5XL</t>
  </si>
  <si>
    <t>SAFETY PLUS WET WEATHER JACKET YELLOW/BOTTLE  WWJYB 5XL</t>
  </si>
  <si>
    <t>GESPWWJYB7XL</t>
  </si>
  <si>
    <t>SAFETY PLUS WET WEATHER JACKET YELLOW/BOTTLE  WWJYB 7XL</t>
  </si>
  <si>
    <t>GESPWWJYBL</t>
  </si>
  <si>
    <t>SAFETY PLUS WET WEATHER JACKET YELLOW/BOTTLE  WWJYB LARGE</t>
  </si>
  <si>
    <t>GESPWWJYBM</t>
  </si>
  <si>
    <t>SAFETY PLUS WET WEATHER JACKET YELLOW/BOTTLE  WWJYB MEDIUM</t>
  </si>
  <si>
    <t>GESPWWJYBS</t>
  </si>
  <si>
    <t>SAFETY PLUS WET WEATHER JACKET YELLOW/BOTTLE  WWJYB SMALL</t>
  </si>
  <si>
    <t>GESPWWJYBXL</t>
  </si>
  <si>
    <t>SAFETY PLUS WET WEATHER JACKET YELLOW/BOTTLE  WWJYB X-LARGE</t>
  </si>
  <si>
    <t>GESPWWJYN2XL</t>
  </si>
  <si>
    <t>SAFETY PLUS WET WEATHER JACKET YELLOW/NAVY WWJYN 2XL</t>
  </si>
  <si>
    <t>GESPWWJYN3XL</t>
  </si>
  <si>
    <t>SAFETY PLUS WET WEATHER JACKET YELLOW/NAVY WWJYN 3XL</t>
  </si>
  <si>
    <t>GESPWWJYN5XL</t>
  </si>
  <si>
    <t>SAFETY PLUS WET WEATHER JACKET YELLOW/NAVY WWJYN 5XL</t>
  </si>
  <si>
    <t>GESPWWJYN7XL</t>
  </si>
  <si>
    <t>SAFETY PLUS WET WEATHER JACKET YELLOW/NAVY WWJYN 7XL</t>
  </si>
  <si>
    <t>GESPWWJYNL</t>
  </si>
  <si>
    <t>SAFETY PLUS WET WEATHER JACKET YELLOW/NAVY WWJYN LARGE</t>
  </si>
  <si>
    <t>GESPWWJYNM</t>
  </si>
  <si>
    <t>SAFETY PLUS WET WEATHER JACKET YELLOW/NAVY WWJYN MEDIUM</t>
  </si>
  <si>
    <t>GESPWWJYNS</t>
  </si>
  <si>
    <t>SAFETY PLUS WET WEATHER JACKET YELLOW/NAVY WWJYN SMALL</t>
  </si>
  <si>
    <t>GESPWWJYNXL</t>
  </si>
  <si>
    <t>SAFETY PLUS WET WEATHER JACKET YELLOW/NAVY WWJYN X-LARGE</t>
  </si>
  <si>
    <t>GESPWWPN2XL</t>
  </si>
  <si>
    <t>SAFETY PLUS WET WEATHER PANTS NAVY WWPN 2XL</t>
  </si>
  <si>
    <t>GESPWWPN3XL</t>
  </si>
  <si>
    <t>SAFETY PLUS WET WEATHER PANTS NAVY WWPN 3XL</t>
  </si>
  <si>
    <t>GESPWWPN5XL</t>
  </si>
  <si>
    <t>SAFETY PLUS WET WEATHER PANTS NAVY WWPN 5XL</t>
  </si>
  <si>
    <t>GESPWWPN6XL</t>
  </si>
  <si>
    <t>SAFETY PLUS WET WEATHER PANTS NAVY WWPN 6XL</t>
  </si>
  <si>
    <t>GESPWWPNL</t>
  </si>
  <si>
    <t>SAFETY PLUS WET WEATHER PANTS NAVY WWPN LARGE</t>
  </si>
  <si>
    <t>GESPWWPNM</t>
  </si>
  <si>
    <t>SAFETY PLUS WET WEATHER PANTS NAVY WWPN MEDIUM</t>
  </si>
  <si>
    <t>GESPWWPNS</t>
  </si>
  <si>
    <t>SAFETY PLUS WET WEATHER PANTS NAVY WWPN SMALL</t>
  </si>
  <si>
    <t>GESPWWPNXL</t>
  </si>
  <si>
    <t>SAFETY PLUS WET WEATHER PANTS NAVY WWPN X-LARGE</t>
  </si>
  <si>
    <t>GESPWWPO2XL</t>
  </si>
  <si>
    <t>SAFETY PLUS WET WEATHER PANTS REFLECTIVE ORANGE WWPO 2XL</t>
  </si>
  <si>
    <t>GESPWWPO3XL</t>
  </si>
  <si>
    <t>SAFETY PLUS WET WEATHER PANTS REFLECTIVE ORANGE WWPO 3XL</t>
  </si>
  <si>
    <t>GESPWWPO5XL</t>
  </si>
  <si>
    <t>SAFETY PLUS WET WEATHER PANTS REFLECTIVE ORANGE WWPO 5XL</t>
  </si>
  <si>
    <t>GESPWWPO6XL</t>
  </si>
  <si>
    <t>SAFETY PLUS WET WEATHER PANTS REFLECTIVE ORANGE WWPO 6XL</t>
  </si>
  <si>
    <t>GESPWWPOL</t>
  </si>
  <si>
    <t>SAFETY PLUS WET WEATHER PANTS REFLECTIVE ORANGE WWPO LARGE</t>
  </si>
  <si>
    <t>GESPWWPOM</t>
  </si>
  <si>
    <t>SAFETY PLUS WET WEATHER PANTS REFLECTIVE ORANGE WWPO MED</t>
  </si>
  <si>
    <t>GESPWWPOS</t>
  </si>
  <si>
    <t>SAFETY PLUS WET WEATHER PANTS REFLECTIVE ORANGE WWPO SMALL</t>
  </si>
  <si>
    <t>GESPWWPOXL</t>
  </si>
  <si>
    <t>SAFETY PLUS WET WEATHER PANTS REFLECTIVE ORANGE WWPO X-LRG</t>
  </si>
  <si>
    <t>GESPWWPY2XL</t>
  </si>
  <si>
    <t>SAFETY PLUS WET WEATHER PANTS REFLECTIVE YELLOW WWPY 2XL</t>
  </si>
  <si>
    <t>GESPWWPY3XL</t>
  </si>
  <si>
    <t>SAFETY PLUS WET WEATHER PANTS REFLECTIVE YELLOW WWPY 3XL</t>
  </si>
  <si>
    <t>GESPWWPY5XL</t>
  </si>
  <si>
    <t>SAFETY PLUS WET WEATHER PANTS REFLECTIVE YELLOW WWPY 5XL</t>
  </si>
  <si>
    <t>GESPWWPY6XL</t>
  </si>
  <si>
    <t>SAFETY PLUS WET WEATHER PANTS REFLECTIVE YELLOW WWPY 6XL</t>
  </si>
  <si>
    <t>GESPWWPYL</t>
  </si>
  <si>
    <t>SAFETY PLUS WET WEATHER PANTS REFLECTIVE YELLOW WWPY LARGE</t>
  </si>
  <si>
    <t>GESPWWPYM</t>
  </si>
  <si>
    <t>SAFETY PLUS WET WEATHER PANTS REFLECTIVE YELLOW WWPY MED</t>
  </si>
  <si>
    <t>GESPWWPYS</t>
  </si>
  <si>
    <t>SAFETY PLUS WET WEATHER PANTS REFLECTIVE YELLOW WWPY SMALL</t>
  </si>
  <si>
    <t>GESPWWPYXL</t>
  </si>
  <si>
    <t>SAFETY PLUS WET WEATHER PANTS REFLECTIVE YELLOW WWPY X-LRG</t>
  </si>
  <si>
    <t>GESPWWVO2XL</t>
  </si>
  <si>
    <t>SAFETY PLUS WET WEATHER VEST ORANGE WWVO 2XL</t>
  </si>
  <si>
    <t>GESPWWVO3XL</t>
  </si>
  <si>
    <t>SAFETY PLUS WET WEATHER VEST ORANGE WWVO 3XL</t>
  </si>
  <si>
    <t>GESPWWVO5XL</t>
  </si>
  <si>
    <t>SAFETY PLUS WET WEATHER VEST ORANGE WWVO 5XL</t>
  </si>
  <si>
    <t>GESPWWVO7XL</t>
  </si>
  <si>
    <t>SAFETY PLUS WET WEATHER VEST ORANGE WWVO 7XL</t>
  </si>
  <si>
    <t>GESPWWVOL</t>
  </si>
  <si>
    <t>SAFETY PLUS WET WEATHER VEST ORANGE WWVO LARGE</t>
  </si>
  <si>
    <t>GESPWWVOM</t>
  </si>
  <si>
    <t>SAFETY PLUS WET WEATHER VEST ORANGE WWVO MEDIUM</t>
  </si>
  <si>
    <t>GESPWWVOS</t>
  </si>
  <si>
    <t>SAFETY PLUS WET WEATHER VEST ORANGE WWVO SMALL</t>
  </si>
  <si>
    <t>GESPWWVOXL</t>
  </si>
  <si>
    <t>SAFETY PLUS WET WEATHER VEST ORANGE WWVO X-LARGE</t>
  </si>
  <si>
    <t>GESPWWVON2XL</t>
  </si>
  <si>
    <t>SAFETY PLUS WET WEATHER VEST ORANGE/NAVY WWVON 2XL</t>
  </si>
  <si>
    <t>GESPWWVON3XL</t>
  </si>
  <si>
    <t>SAFETY PLUS WET WEATHER VEST ORANGE/NAVY WWVON 3XL</t>
  </si>
  <si>
    <t>GESPWWVON5XL</t>
  </si>
  <si>
    <t>SAFETY PLUS WET WEATHER VEST ORANGE/NAVY WWVON 5XL</t>
  </si>
  <si>
    <t>GESPWWVON7XL</t>
  </si>
  <si>
    <t>SAFETY PLUS WET WEATHER VEST ORANGE/NAVY WWVON 7XL</t>
  </si>
  <si>
    <t>GESPWWVONL</t>
  </si>
  <si>
    <t>SAFETY PLUS WET WEATHER VEST ORANGE/NAVY WWVON LARGE</t>
  </si>
  <si>
    <t>GESPWWVONM</t>
  </si>
  <si>
    <t>SAFETY PLUS WET WEATHER VEST ORANGE/NAVY WWVON MEDIUM</t>
  </si>
  <si>
    <t>GESPWWVONS</t>
  </si>
  <si>
    <t>SAFETY PLUS WET WEATHER VEST ORANGE/NAVY WWVON SMALL</t>
  </si>
  <si>
    <t>GESPWWVONXL</t>
  </si>
  <si>
    <t>SAFETY PLUS WET WEATHER VEST ORANGE/NAVY WWVON X-LARGE</t>
  </si>
  <si>
    <t>GESPWWVYB3XL</t>
  </si>
  <si>
    <t>SAFETY PLUS WET WEATHER VEST YELLOW/BOTTLE WWVYB 3XL</t>
  </si>
  <si>
    <t>GESPWWVYB5XL</t>
  </si>
  <si>
    <t>SAFETY PLUS WET WEATHER VEST YELLOW/BOTTLE WWVYB 5XL</t>
  </si>
  <si>
    <t>GESPWWVYBL</t>
  </si>
  <si>
    <t>SAFETY PLUS WET WEATHER VEST YELLOW/BOTTLE WWVYB LARGE</t>
  </si>
  <si>
    <t>GESPWWVYBM</t>
  </si>
  <si>
    <t>SAFETY PLUS WET WEATHER VEST YELLOW/BOTTLE WWVYB MEDIUM</t>
  </si>
  <si>
    <t>GESPWWVYBS</t>
  </si>
  <si>
    <t>SAFETY PLUS WET WEATHER VEST YELLOW/BOTTLE WWVYB SMALL</t>
  </si>
  <si>
    <t>GESPWWVYBXL</t>
  </si>
  <si>
    <t>SAFETY PLUS WET WEATHER VEST YELLOW/BOTTLE WWVYB X-LARGE</t>
  </si>
  <si>
    <t>GESPWWVYN2XL</t>
  </si>
  <si>
    <t>SAFETY PLUS WET WEATHER VEST YELLOW/NAVY WWVYN 2XL</t>
  </si>
  <si>
    <t>GESPWWVYN5XL</t>
  </si>
  <si>
    <t>SAFETY PLUS WET WEATHER VEST YELLOW/NAVY WWVYN 5XL</t>
  </si>
  <si>
    <t>GESPWWVYNL</t>
  </si>
  <si>
    <t>SAFETY PLUS WET WEATHER VEST YELLOW/NAVY WWVYN LARGE</t>
  </si>
  <si>
    <t>GESPWWVYNM</t>
  </si>
  <si>
    <t>SAFETY PLUS WET WEATHER VEST YELLOW/NAVY WWVYN MEDIUM</t>
  </si>
  <si>
    <t>GESPWWVYNXL</t>
  </si>
  <si>
    <t>SAFETY PLUS WET WEATHER VEST YELLOW/NAVY WWVYN X-LARGE</t>
  </si>
  <si>
    <t>GEGBFVS110</t>
  </si>
  <si>
    <t>SKELLERUP VIKING SAFETY GUMBOOTS SIZE 10   FVS110</t>
  </si>
  <si>
    <t>GEGBFVS111</t>
  </si>
  <si>
    <t>SKELLERUP VIKING SAFETY GUMBOOTS SIZE 11  FVS111</t>
  </si>
  <si>
    <t>GEGBFVS109</t>
  </si>
  <si>
    <t>SKELLERUP VIKING SAFETY GUMBOOTS SIZE 9   FVS109</t>
  </si>
  <si>
    <t>GESDSSD2802BRXL</t>
  </si>
  <si>
    <t>SWANNDRI MEN'S LEVELS OILSKIN VEST BROWN SSD2802 XL</t>
  </si>
  <si>
    <t>SFTDKNEEPAD03</t>
  </si>
  <si>
    <t>TUDOR EAZI-FIT KNEE PADS  KNEEPAD03</t>
  </si>
  <si>
    <t>SFSN813075</t>
  </si>
  <si>
    <t>UTILITY WORK GLOVE PROFIT ANTI VIBE PVL LGE  PVL</t>
  </si>
  <si>
    <t>SFSN813074</t>
  </si>
  <si>
    <t>UTILITY WORK GLOVE PROFIT ANTI VIBE PVM MED  PVM</t>
  </si>
  <si>
    <t>SFSN813076</t>
  </si>
  <si>
    <t>UTILITY WORK GLOVE PROFIT ANTI VIBE PVXL XL  PVXL</t>
  </si>
  <si>
    <t>GESB332152100</t>
  </si>
  <si>
    <t>STEEL BLUE SAFETY BOOTS ARGYLE ZIP BLACK TPU SIZE 10</t>
  </si>
  <si>
    <t>GESB332152110</t>
  </si>
  <si>
    <t>STEEL BLUE SAFETY BOOTS ARGYLE ZIP BLACK TPU SIZE 11</t>
  </si>
  <si>
    <t>GESB332152090</t>
  </si>
  <si>
    <t>STEEL BLUE SAFETY BOOTS ARGYLE ZIP BLACK TPU SIZE 9</t>
  </si>
  <si>
    <t>GESB332101100</t>
  </si>
  <si>
    <t>STEEL BLUE SAFETY BOOTS HOBART BLACK TPU SIZE 10</t>
  </si>
  <si>
    <t>GESB332101110</t>
  </si>
  <si>
    <t>STEEL BLUE SAFETY BOOTS HOBART BLACK TPU SIZE 11</t>
  </si>
  <si>
    <t>GESB332101090</t>
  </si>
  <si>
    <t>STEEL BLUE SAFETY BOOTS HOBART BLACK TPU SIZE 9</t>
  </si>
  <si>
    <t>GESB312658100</t>
  </si>
  <si>
    <t>STEEL BLUE SAFETY BOOTS PARKES ZIP BLACK TPU SIZE 10</t>
  </si>
  <si>
    <t>GESB312658110</t>
  </si>
  <si>
    <t>STEEL BLUE SAFETY BOOTS PARKES ZIP BLACK TPU SIZE 11</t>
  </si>
  <si>
    <t>GESB312658090</t>
  </si>
  <si>
    <t>STEEL BLUE SAFETY BOOTS PARKES ZIP BLACK TPU SIZE 9</t>
  </si>
  <si>
    <t>GESB311403100</t>
  </si>
  <si>
    <t>STEEL BLUE SAFETY SHOES PERTH BLACK TPU SIZE 10</t>
  </si>
  <si>
    <t>GESB311403110</t>
  </si>
  <si>
    <t>STEEL BLUE SAFETY SHOES PERTH BLACK TPU SIZE 11</t>
  </si>
  <si>
    <t>GESB311403090</t>
  </si>
  <si>
    <t>STEEL BLUE SAFETY SHOES PERTH BLACK TPU SIZE 9</t>
  </si>
  <si>
    <t>DSLOB1</t>
  </si>
  <si>
    <t>1L BOILED LINSEED OIL ALE0135</t>
  </si>
  <si>
    <t>DSPG1</t>
  </si>
  <si>
    <t>1L FUELITE  ALE0151</t>
  </si>
  <si>
    <t>DSKE1</t>
  </si>
  <si>
    <t>1L KEROSENE PET BOTTLE ALE0137</t>
  </si>
  <si>
    <t>DSKU1</t>
  </si>
  <si>
    <t>1L MIRACLE CLEAN BRUSH CLEANER ALE0154</t>
  </si>
  <si>
    <t>DSLOR1</t>
  </si>
  <si>
    <t>1L RAW LINSEED OIL  ALT0136</t>
  </si>
  <si>
    <t>DSTU20</t>
  </si>
  <si>
    <t>20L MINERAL TURPENTINE ALK0103</t>
  </si>
  <si>
    <t>DSMT3M23324</t>
  </si>
  <si>
    <t>3M 24MMX50M MASKING TAPE PER  ROLL 233 PLUS</t>
  </si>
  <si>
    <t>DSMT3M23336</t>
  </si>
  <si>
    <t>3M 36MMX50M MASKING TAPE PER  ROLL 233 PLUS</t>
  </si>
  <si>
    <t>DSMT3M23348</t>
  </si>
  <si>
    <t>3M 48MMX50M MASKING TAPE PER  ROLL 233 PLUS</t>
  </si>
  <si>
    <t>DS3M41MP80</t>
  </si>
  <si>
    <t>3M ANGLED SANDING SPONGE  41  MEDIUM P80</t>
  </si>
  <si>
    <t>DS3M40FP120</t>
  </si>
  <si>
    <t>3M ANGLED SANDING SPONGE FINE P120  CP-040</t>
  </si>
  <si>
    <t>GE3M5302</t>
  </si>
  <si>
    <t>3M CLEAR BUMPONS 7.9MM X 2.2MM SJ5302 BOX 3000</t>
  </si>
  <si>
    <t>GE3M17080</t>
  </si>
  <si>
    <t>3M COMMAND ADHESIVE DECO MEDIUM HOOKS 17080 6 PER BOX</t>
  </si>
  <si>
    <t>GE3M17081</t>
  </si>
  <si>
    <t>3M COMMAND ADHESIVE DESIGNER  MEDIUM HOOKS 17081</t>
  </si>
  <si>
    <t>GE3M17082</t>
  </si>
  <si>
    <t>3M COMMAND ADHESIVE DESIGNER  SMALL HOOKS 17082 2 PER CARD</t>
  </si>
  <si>
    <t>GE3M17003</t>
  </si>
  <si>
    <t>3M COMMAND ADHESIVE LARGE HOOK 1HOOK/2STRIPS 17003</t>
  </si>
  <si>
    <t>GE3M17001</t>
  </si>
  <si>
    <t>3M COMMAND ADHESIVE MEDIUM HOOK 2HOOK/4STRIPS 17001</t>
  </si>
  <si>
    <t>GE3M17201</t>
  </si>
  <si>
    <t>3M COMMAND ADHESIVE MEDIUM INTERLOCKING FASTENER 6 PER BO</t>
  </si>
  <si>
    <t>GE3M17066</t>
  </si>
  <si>
    <t>3M COMMAND ADHESIVE MICRO HOOKS 17066  3 PER CARD</t>
  </si>
  <si>
    <t>GE3M17024</t>
  </si>
  <si>
    <t>3M COMMAND ADHESIVE POSTER STRIPS 17024 6 PER BOX</t>
  </si>
  <si>
    <t>GE3M17040</t>
  </si>
  <si>
    <t>3M COMMAND ADHESIVE SAWTOOTH  PICTURE HOOK 17040</t>
  </si>
  <si>
    <t>GE3M17002</t>
  </si>
  <si>
    <t>3M COMMAND ADHESIVE SMALL HOOK 2HOOK/4STRIPS 17002</t>
  </si>
  <si>
    <t>GE3M17041</t>
  </si>
  <si>
    <t>3M COMMAND ADHESIVE WIRE-BACKED PICTURE HOOK 17041</t>
  </si>
  <si>
    <t>DS3M2012455</t>
  </si>
  <si>
    <t>3M GENERAL USE MASKING TAPE 201+ 24MM X 55M</t>
  </si>
  <si>
    <t>DSMF48122055</t>
  </si>
  <si>
    <t>3M HAND MASKER FILM 1220MM X 55M MF48</t>
  </si>
  <si>
    <t>DSMF72183027</t>
  </si>
  <si>
    <t>3M HAND MASKER FILM 1830MM X 27M MF72</t>
  </si>
  <si>
    <t>DSMF2461055</t>
  </si>
  <si>
    <t>3M HAND MASKER FILM 610MM X 55M MF24</t>
  </si>
  <si>
    <t>DS3M4012455</t>
  </si>
  <si>
    <t>3M HIGH PERFORMANCE MASKING TAPE 401+ 24MM X 55M</t>
  </si>
  <si>
    <t>DSLOB4</t>
  </si>
  <si>
    <t>4L BOILED LINSEED OIL  ALG0135</t>
  </si>
  <si>
    <t>DSKE4</t>
  </si>
  <si>
    <t>4L KEROSENE PLASTIC BOTTLE    ALG0137</t>
  </si>
  <si>
    <t>DSKU4</t>
  </si>
  <si>
    <t>4L MIRACLE CLEAN BRUSH CLEANER  ALG0154</t>
  </si>
  <si>
    <t>GEBO30603766</t>
  </si>
  <si>
    <t>BOSTIK HANDY WIPES WITH SCRUB SIDE PACK OF 70   30603766</t>
  </si>
  <si>
    <t>HTBO851379</t>
  </si>
  <si>
    <t>BOSTIK PLUNGER FOR SAUSAGE GUN  30804364</t>
  </si>
  <si>
    <t>DSBOSSC267821</t>
  </si>
  <si>
    <t>BOSTIK SUGAR SOAP  5LTR CONCENTRATE 30804544</t>
  </si>
  <si>
    <t>DSBOSSC292842</t>
  </si>
  <si>
    <t>BOSTIK SUGAR SOAP 1LTR CONCENTRATE 30804531</t>
  </si>
  <si>
    <t>GECRC5501</t>
  </si>
  <si>
    <t>CRC PENETR8 400GM RUST FORMULA    5501</t>
  </si>
  <si>
    <t>PADR10LBICT</t>
  </si>
  <si>
    <t>DRYDEN BIRCH COLOURTONE FOR 10L WOODOIL    10LBI</t>
  </si>
  <si>
    <t>PADR4LBICT</t>
  </si>
  <si>
    <t>DRYDEN BIRCH COLOURTONE FOR 4L WOODOIL    4LBI</t>
  </si>
  <si>
    <t>QPADRCT10</t>
  </si>
  <si>
    <t>DRYDEN COLOURTONE 10LT # COLOUR</t>
  </si>
  <si>
    <t>QPADRCT4</t>
  </si>
  <si>
    <t>DRYDEN COLOURTONE 4LT # COLOUR</t>
  </si>
  <si>
    <t>PADR1LMICT</t>
  </si>
  <si>
    <t>DRYDEN MIDNIGHT COLOURTONE FOR 1L WOODOIL    1LMI</t>
  </si>
  <si>
    <t>PADR10LWACT</t>
  </si>
  <si>
    <t>DRYDEN WALNUT COLOURTONE FOR 10L WOODOIL    10LWA</t>
  </si>
  <si>
    <t>DSBRDUPWH100</t>
  </si>
  <si>
    <t>DURAM 100MM PAINT BRUSH PLAIN WOOD HANDLE   BRUSH100</t>
  </si>
  <si>
    <t>DSBRDUPWH50</t>
  </si>
  <si>
    <t>DURAM 50MM PAINT BRUSH PLAIN  WOOD HANDLE   BRUSH50</t>
  </si>
  <si>
    <t>DSBRDUPWH75</t>
  </si>
  <si>
    <t>DURAM 75MM PAINT BRUSH PLAIN  WOOD HANDLE   BRUSH75</t>
  </si>
  <si>
    <t>PAWAETWLBB</t>
  </si>
  <si>
    <t>ECOTINT WHITE LABEL 1L  B BLACK</t>
  </si>
  <si>
    <t>PAWAETWLCYO</t>
  </si>
  <si>
    <t>ECOTINT WHITE LABEL 1L  C YELLOW OXIDE</t>
  </si>
  <si>
    <t>PAWAETWLEB</t>
  </si>
  <si>
    <t>ECOTINT WHITE LABEL 1L  E BLUE</t>
  </si>
  <si>
    <t>PAWAETWLKXW</t>
  </si>
  <si>
    <t>ECOTINT WHITE LABEL 1L  KX WHITE</t>
  </si>
  <si>
    <t>PAWAETWLLU</t>
  </si>
  <si>
    <t>ECOTINT WHITE LABEL 1L  L UMBER</t>
  </si>
  <si>
    <t>PAWAETWLTMY</t>
  </si>
  <si>
    <t>ECOTINT WHITE LABEL 1L  T MEDIUM YELLOW</t>
  </si>
  <si>
    <t>PAWAIEG2</t>
  </si>
  <si>
    <t>ESTAPOL INTERIOR POLYURETHANE GLOSS 2L</t>
  </si>
  <si>
    <t>PAWAIES2</t>
  </si>
  <si>
    <t>ESTAPOL INTERIOR POLYURETHANE SATIN 2L</t>
  </si>
  <si>
    <t>EXP PACKAGING TAPE 48MM X 100M CLEAR</t>
  </si>
  <si>
    <t>PAGLCAEUD1</t>
  </si>
  <si>
    <t>G/LEAF EUCALYPTUS DEGREASER 1L SPRAY BOTTLE</t>
  </si>
  <si>
    <t>PATMGSW2</t>
  </si>
  <si>
    <t>GAYLON SATIN ENAMEL WHITE 2L</t>
  </si>
  <si>
    <t>DSHFGMT24</t>
  </si>
  <si>
    <t>HOLDFAST GATOR MASKING TAPE 24MM X 50M    56205</t>
  </si>
  <si>
    <t>DSHFG56224</t>
  </si>
  <si>
    <t>HOLDFAST GATOR PAINT MASKER FILM 2400MM X 25M 56224</t>
  </si>
  <si>
    <t>GEHFDST56002</t>
  </si>
  <si>
    <t>HOLDFAST GATOR STICKY DBL SIDED FOAM TAPE 12MM X 1MM X 60M</t>
  </si>
  <si>
    <t>GEHFDST01515</t>
  </si>
  <si>
    <t>HOLDFAST GATOR STICKY DBL SIDED FOAM TAPE 30MMX1MMX2M</t>
  </si>
  <si>
    <t>ADHFNPSB330</t>
  </si>
  <si>
    <t>HOLDFAST LIQUID BOND SB CONSTRUCTION ADHESIVE 300ML 20011</t>
  </si>
  <si>
    <t>DSJJOX500</t>
  </si>
  <si>
    <t>JAC JAY OXALIC ACID 500GM JJOX-5</t>
  </si>
  <si>
    <t>HTMT772</t>
  </si>
  <si>
    <t>MARSHALLTOWN #RM772 RIBBON MUD MIXER 100 X 600MM   MT772</t>
  </si>
  <si>
    <t>GENOAT370987</t>
  </si>
  <si>
    <t>NORTON BEAR ANTI SLIP TAPE 48 X 5MTR</t>
  </si>
  <si>
    <t>PATINTML</t>
  </si>
  <si>
    <t>PAINT TINT MLS</t>
  </si>
  <si>
    <t>DSPAL220005</t>
  </si>
  <si>
    <t>PAL 0.7-1.4M TELESCOPIC POLE  SMALL 220005</t>
  </si>
  <si>
    <t>DSPAL220074</t>
  </si>
  <si>
    <t>PAL 1.4-2.8M TELESCOPIC POLE  MEDIUM 220074</t>
  </si>
  <si>
    <t>DSPAL101366</t>
  </si>
  <si>
    <t>PAL 100MM 4 RING DUSTER BRUSH 101366</t>
  </si>
  <si>
    <t>DSPAL531309</t>
  </si>
  <si>
    <t>PAL 100MM FENCEMASTER BRUSH    531309</t>
  </si>
  <si>
    <t>DSPAL521744</t>
  </si>
  <si>
    <t>PAL 100MM STRIPPING KNIFE  521744</t>
  </si>
  <si>
    <t>DSPAL210020</t>
  </si>
  <si>
    <t>PAL 125MM SPEED BRUSH HANDLE &amp; PAD 210020</t>
  </si>
  <si>
    <t>DSPAL210068</t>
  </si>
  <si>
    <t>PAL 125MM SPEED BRUSH KIT     210068</t>
  </si>
  <si>
    <t>DSPAL210037</t>
  </si>
  <si>
    <t>PAL 125MM SPEED BRUSH REPLACE MENT PAD 210037</t>
  </si>
  <si>
    <t>DSPAL521768</t>
  </si>
  <si>
    <t>PAL 125MM STRIPPING KNIFE   521768</t>
  </si>
  <si>
    <t>DSPAL531361</t>
  </si>
  <si>
    <t>PAL 130MM FENCEMASTER BLOCK BRUSH    531361</t>
  </si>
  <si>
    <t>DSPAL210051</t>
  </si>
  <si>
    <t>PAL 175MM SPEED BRUSH REPLACE MENT PAD 210051</t>
  </si>
  <si>
    <t>DSPAL521232</t>
  </si>
  <si>
    <t>PAL 230MM EXTENDABLE HANDLE  521232</t>
  </si>
  <si>
    <t>DSPAL140044</t>
  </si>
  <si>
    <t>PAL 230MM LAMTEX ROLLER SLEEVE  140044</t>
  </si>
  <si>
    <t>DSPAL521317</t>
  </si>
  <si>
    <t>PAL 230MM POLY TRAY    521317</t>
  </si>
  <si>
    <t>DSPAL520105</t>
  </si>
  <si>
    <t>PAL 25MM CLASSIC PAINT BRUSH   520105</t>
  </si>
  <si>
    <t>DSPAL520174</t>
  </si>
  <si>
    <t>PAL 25MM MASTERFLOW ANGLE TRIMMER  520174</t>
  </si>
  <si>
    <t>DSPAL521690</t>
  </si>
  <si>
    <t>PAL 25MM STRIPPING KNIFE   521690</t>
  </si>
  <si>
    <t>DSPAL521324</t>
  </si>
  <si>
    <t>PAL 270MM POLY TRAY    521324</t>
  </si>
  <si>
    <t>DSPAL600098</t>
  </si>
  <si>
    <t>PAL 270MM ROLLER SLEEVE 16MM  POLYBLEND CONTRACT SERIES</t>
  </si>
  <si>
    <t>DSPAL600104</t>
  </si>
  <si>
    <t>PAL 270MM ROLLER SLEEVE 5MM   ANGORA MOHAIR CONTRACT SERIES</t>
  </si>
  <si>
    <t>DSPAL600197</t>
  </si>
  <si>
    <t>PAL 270MM ROLLER SLEEVE 8MM   DACRON CONTRACT SERIES 600197</t>
  </si>
  <si>
    <t>DSPAL600203</t>
  </si>
  <si>
    <t>PAL 270MM ROLLER SLEEVE NO1 5MM DACRON MASTERFLOW 600203</t>
  </si>
  <si>
    <t>DSPAL522307</t>
  </si>
  <si>
    <t>PAL 2L PAINT BUCKET   522307</t>
  </si>
  <si>
    <t>DSPAL520112</t>
  </si>
  <si>
    <t>PAL 38MM CLASSIC PAINT BRUSH   520112</t>
  </si>
  <si>
    <t>DSPAL520181</t>
  </si>
  <si>
    <t>PAL 38MM MASTERFLOW ANGLE TRIMMER  520181</t>
  </si>
  <si>
    <t>DSPAL521706</t>
  </si>
  <si>
    <t>PAL 38MM STRIPPING KNIFE   521706</t>
  </si>
  <si>
    <t>DSPAL520129</t>
  </si>
  <si>
    <t>PAL 50MM CLASSIC PAINT BRUSH   520129</t>
  </si>
  <si>
    <t>DSPAL009204</t>
  </si>
  <si>
    <t>PAL 600MM TRIM EZY WITH SPIRIT LEVEL 009204</t>
  </si>
  <si>
    <t>DSPAL520136</t>
  </si>
  <si>
    <t>PAL 63MM CLASSIC PAINT BRUSH   520136</t>
  </si>
  <si>
    <t>DSPAL521720</t>
  </si>
  <si>
    <t>PAL 63MM STRIPPING KNIFE   521720</t>
  </si>
  <si>
    <t>DSPAL520143</t>
  </si>
  <si>
    <t>PAL 75MM CLASSIC PAINT BRUSH   520143</t>
  </si>
  <si>
    <t>DSPAL521201</t>
  </si>
  <si>
    <t>PAL 75MM ROLLER  HANDLE  521201</t>
  </si>
  <si>
    <t>DSPAL521737</t>
  </si>
  <si>
    <t>PAL 75MM STRIPPING KNIFE  521737</t>
  </si>
  <si>
    <t>DSPAL520150</t>
  </si>
  <si>
    <t>PAL 88MM CLASSIC PAINT BRUSH   520150</t>
  </si>
  <si>
    <t>DSPAL220128</t>
  </si>
  <si>
    <t>PAL ALUMINIUM HAND SANDER  220128</t>
  </si>
  <si>
    <t>DSPAL220104</t>
  </si>
  <si>
    <t>PAL ALUMINIUM POLE SANDER  220104</t>
  </si>
  <si>
    <t>DSPAL522185</t>
  </si>
  <si>
    <t>PAL CHEESECLOTH 3M ROLL   522185</t>
  </si>
  <si>
    <t>DSPAL522109</t>
  </si>
  <si>
    <t>PAL CORK SANDING BLOCK   522109</t>
  </si>
  <si>
    <t>DSPAL540219</t>
  </si>
  <si>
    <t>PAL DISPOSABLE CHIP BRUSH 25MM    540219</t>
  </si>
  <si>
    <t>DSPAL540226</t>
  </si>
  <si>
    <t>PAL DISPOSABLE CHIP BRUSH 38MM    540226</t>
  </si>
  <si>
    <t>DSPAL540233</t>
  </si>
  <si>
    <t>PAL DISPOSABLE CHIP BRUSH 50MM    540233</t>
  </si>
  <si>
    <t>DSPAL540257</t>
  </si>
  <si>
    <t>PAL DISPOSABLE CHIP BRUSH 75MM    540257</t>
  </si>
  <si>
    <t>DSPAL522000</t>
  </si>
  <si>
    <t>PAL DROP  SHEET HD PLASTIC 2.6X3.6M   522000</t>
  </si>
  <si>
    <t>DSPAL522017</t>
  </si>
  <si>
    <t>PAL DROP SHEET CLOTH 9FT  X 12FT    522017</t>
  </si>
  <si>
    <t>DSPAL520716</t>
  </si>
  <si>
    <t>PAL EASY REACH #4 TRAY SET    520716</t>
  </si>
  <si>
    <t>DSPAL520754</t>
  </si>
  <si>
    <t>PAL EASY REACH #6 TRAY SET    520754</t>
  </si>
  <si>
    <t>DSPAL520808</t>
  </si>
  <si>
    <t>PAL EASY REACH HANDLE - SHORT    520808</t>
  </si>
  <si>
    <t>DSPAL520563</t>
  </si>
  <si>
    <t>PAL EASY REACH ROLLER KIT - PACK #2 AND #6   520563</t>
  </si>
  <si>
    <t>DSPAL520709</t>
  </si>
  <si>
    <t>PAL EASY REACH TRAY SET NO.1 FOR WATERBASED PAINTS   520709</t>
  </si>
  <si>
    <t>DSPAL531316</t>
  </si>
  <si>
    <t>PAL FENCEMASTER BRUSH COMBO   50/100MM    531316</t>
  </si>
  <si>
    <t>DSPAL522116</t>
  </si>
  <si>
    <t>PAL FINE SANDING SPONGE   522116</t>
  </si>
  <si>
    <t>DSPAL521584</t>
  </si>
  <si>
    <t>PAL GREEN STEEL POLE AU 1.2M    521584</t>
  </si>
  <si>
    <t>DSPAL100505</t>
  </si>
  <si>
    <t>PAL HEAVY DUTY HALL RUNNER    CLOTH 5 X 12 FEET  100505</t>
  </si>
  <si>
    <t>DSPAL520501</t>
  </si>
  <si>
    <t>PAL MASTERFLOW NO.1 EASY REACH  2 PACK   520501</t>
  </si>
  <si>
    <t>DSPAL520518</t>
  </si>
  <si>
    <t>PAL MASTERFLOW NO.2  EASY REACH  2 PACK   520518</t>
  </si>
  <si>
    <t>DSPAL520532</t>
  </si>
  <si>
    <t>PAL MASTERFLOW NO.4  EASY REACH  2 PACK    520532</t>
  </si>
  <si>
    <t>DSPAL520556</t>
  </si>
  <si>
    <t>PAL MASTERFLOW NO.6  EASY REACH  2 PACK  520556</t>
  </si>
  <si>
    <t>DSPAL521003</t>
  </si>
  <si>
    <t>PAL NO.1 SLEEVE 180MM    521003</t>
  </si>
  <si>
    <t>DSPAL521102</t>
  </si>
  <si>
    <t>PAL NO.1 SLEEVE 230MM    521102</t>
  </si>
  <si>
    <t>DSPAL520907</t>
  </si>
  <si>
    <t>PAL NO.1 SLEEVE 75MM    520907</t>
  </si>
  <si>
    <t>DSPAL521119</t>
  </si>
  <si>
    <t>PAL NO.2 SLEEVE 230MM    521119</t>
  </si>
  <si>
    <t>DSPAL521126</t>
  </si>
  <si>
    <t>PAL NO.3 SLEEVE 230MM    521126</t>
  </si>
  <si>
    <t>DSPAL521133</t>
  </si>
  <si>
    <t>PAL NO.4 SLEEVE 230MM    521133</t>
  </si>
  <si>
    <t>DSPAL521140</t>
  </si>
  <si>
    <t>PAL NO.5 SLEEVE 230MM    521140</t>
  </si>
  <si>
    <t>DSPAL521157</t>
  </si>
  <si>
    <t>PAL NO.6 SLEEVE 230MM    521157</t>
  </si>
  <si>
    <t>DSPAL522338</t>
  </si>
  <si>
    <t>PAL PAINT MIXER 10L/20L   522338</t>
  </si>
  <si>
    <t>DSPAL522321</t>
  </si>
  <si>
    <t>PAL PAINT MIXER 4L/10L   522321</t>
  </si>
  <si>
    <t>DSPAL541100</t>
  </si>
  <si>
    <t>PAL PLASTIC DROP SHEET    541100</t>
  </si>
  <si>
    <t>DSPAL541117</t>
  </si>
  <si>
    <t>PAL PLASTIC DROP SHEET 2PK    541117</t>
  </si>
  <si>
    <t>DSPAL522154</t>
  </si>
  <si>
    <t>PAL PLASTIC HAND SANDER   522154</t>
  </si>
  <si>
    <t>DSPAL522147</t>
  </si>
  <si>
    <t>PAL PLASTIC POLE SANDER  522147</t>
  </si>
  <si>
    <t>DSPAL521652</t>
  </si>
  <si>
    <t>PAL PUTTY KNIFE   521652</t>
  </si>
  <si>
    <t>DSPAL521256</t>
  </si>
  <si>
    <t>PAL ROLLER HANDLE AU 180MM 521256</t>
  </si>
  <si>
    <t>DSPAL521263</t>
  </si>
  <si>
    <t>PAL ROLLER HANDLE AU 230MM  521263</t>
  </si>
  <si>
    <t>DSPAL521270</t>
  </si>
  <si>
    <t>PAL ROLLER HANDLE AU 270MM  521270</t>
  </si>
  <si>
    <t>DSPAL210181</t>
  </si>
  <si>
    <t>PAL SPEED BRUSH EASY TRIM     EDGER &amp; PAD 210181</t>
  </si>
  <si>
    <t>DSPAL210204</t>
  </si>
  <si>
    <t>PAL SPEED BRUSH EASY TRIM     REPLACEMENT PAD 210204</t>
  </si>
  <si>
    <t>DSPAL210266</t>
  </si>
  <si>
    <t>PAL SPEEDBRUSH DECK/FENCE STAIN REPLACEMENT PAD    210266</t>
  </si>
  <si>
    <t>DSPAL101557</t>
  </si>
  <si>
    <t>PAL TRADEMASTER 100MM PAINT BRUSH   101557</t>
  </si>
  <si>
    <t>DSPAL101526</t>
  </si>
  <si>
    <t>PAL TRADEMASTER 50MM PAINT BRUSH   101526</t>
  </si>
  <si>
    <t>DSPAL101540</t>
  </si>
  <si>
    <t>PAL TRADEMASTER 75MM PAINT BRUSH   101540</t>
  </si>
  <si>
    <t>DSPAL540059</t>
  </si>
  <si>
    <t>PAL VALUE BRUSH 100MM    540059</t>
  </si>
  <si>
    <t>DSPAL540004</t>
  </si>
  <si>
    <t>PAL VALUE BRUSH 25MM      540004</t>
  </si>
  <si>
    <t>DSPAL540011</t>
  </si>
  <si>
    <t>PAL VALUE BRUSH 38MM    540011</t>
  </si>
  <si>
    <t>DSPAL540028</t>
  </si>
  <si>
    <t>PAL VALUE BRUSH 50MM    540028</t>
  </si>
  <si>
    <t>DSPAL540042</t>
  </si>
  <si>
    <t>PAL VALUE BRUSH 75MM    540042</t>
  </si>
  <si>
    <t>DSPAL541421</t>
  </si>
  <si>
    <t>PAL VALUE FILLING KNIVES 3 PK    541421</t>
  </si>
  <si>
    <t>DSPAL541568</t>
  </si>
  <si>
    <t>PAL VALUE SAFETY SCRAPER    541568</t>
  </si>
  <si>
    <t>DSPAL541506</t>
  </si>
  <si>
    <t>PAL VALUE SNAP BLADE KNIFE LGE    541506</t>
  </si>
  <si>
    <t>DSPAL541704</t>
  </si>
  <si>
    <t>PAL VALUE WIRE BRUSH 2 ROW    541704</t>
  </si>
  <si>
    <t>DSPAL541407</t>
  </si>
  <si>
    <t>PAL WINDOW SCRAPER    541407</t>
  </si>
  <si>
    <t>DSPAL522420</t>
  </si>
  <si>
    <t>PAL WIRE BRUSH  4 ROW PLASTIC   522420</t>
  </si>
  <si>
    <t>DSPAL522406</t>
  </si>
  <si>
    <t>PAL WIRE BRUSH  4 ROW WOODEN   522406</t>
  </si>
  <si>
    <t>DSPAL522413</t>
  </si>
  <si>
    <t>PAL WIRE BRUSH 6 ROW ARCHED   522413</t>
  </si>
  <si>
    <t>DSPAL541803</t>
  </si>
  <si>
    <t>PAL WOODEN POLE UT 1.2M    541803</t>
  </si>
  <si>
    <t>PAPKNR16</t>
  </si>
  <si>
    <t>PLASTIKOTE NEUTRA RUST CONVERTOR 16OZ BOTTLE  PK624</t>
  </si>
  <si>
    <t>PAPKNR8</t>
  </si>
  <si>
    <t>PLASTIKOTE NEUTRA RUST CONVERTOR 8OZ  BOTTLE PK623</t>
  </si>
  <si>
    <t>DSQKPAINT1L</t>
  </si>
  <si>
    <t>QUIK PAINT STRIPPER 1L  QKPAINT1L</t>
  </si>
  <si>
    <t>GEQKSOS20L</t>
  </si>
  <si>
    <t>QUIK SPIRITS OF SALTS CONCRETE CLEANER 20L  QKSOS20L</t>
  </si>
  <si>
    <t>S/TAPE 18MMX33M DOUBLE SIDED VINYL TAPE GENERAL PURPOSE</t>
  </si>
  <si>
    <t>S/TAPE 18MMX50M DELICATEMASK MASKING TAPE   1996858</t>
  </si>
  <si>
    <t>GEST1205024</t>
  </si>
  <si>
    <t>S/TAPE 24MMX33M DOUBLE SIDED VINYL TAPE GENERAL PURPOSE</t>
  </si>
  <si>
    <t>S/TAPE 24MMX50M DELICATEMASK MASKING TAPE   1996857</t>
  </si>
  <si>
    <t>GEST4705BK036</t>
  </si>
  <si>
    <t>S/TAPE 36MMX30M BLK CLOTH TAPE 4705 036  2025885</t>
  </si>
  <si>
    <t>GEST4705BK048R</t>
  </si>
  <si>
    <t>S/TAPE 48MMX30M BLK CLOTH TAPE 4705BK048R   907056</t>
  </si>
  <si>
    <t>GEST6060</t>
  </si>
  <si>
    <t>S/TAPE OVAL STICKY HOOKS      MEDIUM (4) 6060</t>
  </si>
  <si>
    <t>DSSEKS1</t>
  </si>
  <si>
    <t>SELLEYS KWIK STRIP 1L         KS 1L</t>
  </si>
  <si>
    <t>DSSEKS250</t>
  </si>
  <si>
    <t>SELLEYS KWIK STRIP 250ML      KS250M</t>
  </si>
  <si>
    <t>DSSEKS4</t>
  </si>
  <si>
    <t>SELLEYS KWIK STRIP 4L         KS4L</t>
  </si>
  <si>
    <t>DSSEKS500</t>
  </si>
  <si>
    <t>SELLEYS KWIK STRIP 500ML      KS500M</t>
  </si>
  <si>
    <t>DSSERCRC</t>
  </si>
  <si>
    <t>SELLEYS ROTACOTA ROLLA CLEANA</t>
  </si>
  <si>
    <t>PACT006L01</t>
  </si>
  <si>
    <t>SIKKENS CETOL HLS LIGHT OAK 1L  006</t>
  </si>
  <si>
    <t>PACT006LO5</t>
  </si>
  <si>
    <t>SIKKENS CETOL HLS LIGHT OAK 5L 006</t>
  </si>
  <si>
    <t>PASKHLS010W20</t>
  </si>
  <si>
    <t>SIKKENS CETOL HLS WALNUT STAIN 20L</t>
  </si>
  <si>
    <t>HTWB1082</t>
  </si>
  <si>
    <t>SIT 1802  CURVE HANDLE WIRE BRUSH</t>
  </si>
  <si>
    <t>PAWASGGLWH2</t>
  </si>
  <si>
    <t>SOLAGARD GLOSS WHITE 2L</t>
  </si>
  <si>
    <t>PAWASGLSWH2</t>
  </si>
  <si>
    <t>SOLAGARD LOW SHEEN WHITE 2L</t>
  </si>
  <si>
    <t>PAWASGSGLWH2</t>
  </si>
  <si>
    <t>SOLAGARD S/GLOSS WHITE 2L</t>
  </si>
  <si>
    <t>PATMUPAESGDB2</t>
  </si>
  <si>
    <t>ULTRAPROOF SEMI GLOSS DEEP BASE 2L</t>
  </si>
  <si>
    <t>ADHFGF20050</t>
  </si>
  <si>
    <t>HOLDFAST GORILLA PRO EXPANDING FOAM 400ML  20050</t>
  </si>
  <si>
    <t>DSPAL004032</t>
  </si>
  <si>
    <t>PAL CONTRACT FILLER 1L        004032</t>
  </si>
  <si>
    <t>EFCTE210</t>
  </si>
  <si>
    <t>1.0MM TWIN &amp; EARTH TPS CABLE P/METRE</t>
  </si>
  <si>
    <t>EFSMLHT0096</t>
  </si>
  <si>
    <t>120DX12M ECO TWIN SPOT SENSOR LIGHT BLACK LHT0096</t>
  </si>
  <si>
    <t>EFCTE225</t>
  </si>
  <si>
    <t>2.5MM TWIN &amp; EARTH TPS CABLE P/METRE</t>
  </si>
  <si>
    <t>EFBAE92BP4</t>
  </si>
  <si>
    <t>AAA ENERGIZER BATTERIES       BLSITER PACK OF 4 E92BP4TN</t>
  </si>
  <si>
    <t>EFISLCT25048NT</t>
  </si>
  <si>
    <t>CABLE TIES 250MM X 4.8MM NAT 100PK   CT25048NT</t>
  </si>
  <si>
    <t>EFISLKT30148NT</t>
  </si>
  <si>
    <t>CABLE TIES 300MM X 4.8MM WHITE 100PK   CT30048N</t>
  </si>
  <si>
    <t>EFCOFL14</t>
  </si>
  <si>
    <t>COAST DUAL COLOUR HEAD LAMP FL14</t>
  </si>
  <si>
    <t>EFCOPS400</t>
  </si>
  <si>
    <t>COAST LED FLASHLIGHT POLYSTEEL 400</t>
  </si>
  <si>
    <t>EFCOPS600</t>
  </si>
  <si>
    <t>COAST LED FLASHLIGHT POLYSTEEL 600</t>
  </si>
  <si>
    <t>EFCOHL7</t>
  </si>
  <si>
    <t>COAST PURE BEAM HEAD LAMP HL7</t>
  </si>
  <si>
    <t>EFFBD</t>
  </si>
  <si>
    <t>DOUBLE METAL FLUSH BOX EACH   FLUSH D</t>
  </si>
  <si>
    <t>EFTO1409</t>
  </si>
  <si>
    <t>EVEREADY DOLPHIN LANTERN BATTERY 1409</t>
  </si>
  <si>
    <t>EFBA1209</t>
  </si>
  <si>
    <t>EVEREADY SUPER HEAVY DUTY 6V  LANTERN BATTERY   1209</t>
  </si>
  <si>
    <t>EFHPMDXL777WW</t>
  </si>
  <si>
    <t>EXCEL DBLE HORI POWERPOINT WHT CDXL777WEWE</t>
  </si>
  <si>
    <t>EFHPMDXLV777SWW</t>
  </si>
  <si>
    <t>EXCEL DOUBLE VERTICAL POWERPOINT WHITE CDXLV777WEWE</t>
  </si>
  <si>
    <t>EFHPMR2710N</t>
  </si>
  <si>
    <t>HPM 10M EXTENSION LEAD    R2710</t>
  </si>
  <si>
    <t>HPM 10M HEAVY DUTY EXTENSION LEAD R2810</t>
  </si>
  <si>
    <t>EFHPMR2815GL</t>
  </si>
  <si>
    <t>HPM 15M GARDEN HEAVY DUTY LEAD R2815GL</t>
  </si>
  <si>
    <t>HPM 15M HEAVY DUTY EXTENSION LEAD R2815</t>
  </si>
  <si>
    <t>EFHPMR2720</t>
  </si>
  <si>
    <t>HPM 20M EXTENSION LEAD        R2720</t>
  </si>
  <si>
    <t>HPM 20M EXTRA HEAVY DUTY EXTENSION LEAD R2920</t>
  </si>
  <si>
    <t>HPM 20M HEAVY DUTY EXTENSION LEAD R2820</t>
  </si>
  <si>
    <t>EFHPMR2820PBL</t>
  </si>
  <si>
    <t>HPM 20M PLUG BOSS HEAVY DUTY EXTN LEAD R2820PBL</t>
  </si>
  <si>
    <t>EFHPMR2825GL</t>
  </si>
  <si>
    <t>HPM 25M GARDEN HEAVY DUTY LEAD R2825GL</t>
  </si>
  <si>
    <t>HPM 25M HEAVY DUTY EXTENSION LEAD R2825</t>
  </si>
  <si>
    <t>HPM 280 X 4.8MM HANDY TIES PKT OF 20 RQ18</t>
  </si>
  <si>
    <t>EFHPMR2702N</t>
  </si>
  <si>
    <t>HPM 2M EXTENSION LEAD     R2702</t>
  </si>
  <si>
    <t>HPM 30M EXTRA HEAVY DUTY EXTENSION LEAD R2930</t>
  </si>
  <si>
    <t>HPM 35M EXTRA HEAVY DUTY EXTENSION LEAD R2935</t>
  </si>
  <si>
    <t>EFHPMDXL7774</t>
  </si>
  <si>
    <t>HPM 4 IN 1 POWER POINT WHITE   CDXL7774WEWE</t>
  </si>
  <si>
    <t>HPM 5M HEAVY DUTY EXTENSION LEAD R2805</t>
  </si>
  <si>
    <t>EFHPMD360</t>
  </si>
  <si>
    <t>HPM BATTEN HOLDER ADJUSTABLE 4 TERMINAL WHITE D360WE</t>
  </si>
  <si>
    <t>EFHPMDQ001</t>
  </si>
  <si>
    <t>HPM CABLE CLIPS FLAT WHITE 5MM 20 PACK DQ001</t>
  </si>
  <si>
    <t>EFHPMDQ007</t>
  </si>
  <si>
    <t>HPM CABLE CLIPS HOOK WHITE 8-10MM 20 PACK DQ007</t>
  </si>
  <si>
    <t>EFHPMRCR2</t>
  </si>
  <si>
    <t>HPM CABLE REEL BARE            RCR2</t>
  </si>
  <si>
    <t>EFHPMD84</t>
  </si>
  <si>
    <t>HPM CEILING ROSE 4 PLATE WHITE CD84WE</t>
  </si>
  <si>
    <t>EFHPMCDV777WE</t>
  </si>
  <si>
    <t>HPM COMBS DOUBLE VERTICAL POWERPOINT WHITE  CDV777WE</t>
  </si>
  <si>
    <t>EFHPMCD787WE</t>
  </si>
  <si>
    <t>HPM COMBS POWERPOINT WHITE  CD787WE</t>
  </si>
  <si>
    <t>EFHPMCDV787WE</t>
  </si>
  <si>
    <t>HPM COMBS SINGLE VERTICAL POWERPOINT WHITE  CDV787WE</t>
  </si>
  <si>
    <t>EFHPMD2PA</t>
  </si>
  <si>
    <t>HPM COMPACT TWIN ADAPTOR WHITE C/W SURGE PROTECTOR D2PA</t>
  </si>
  <si>
    <t>EFHPMD2</t>
  </si>
  <si>
    <t>HPM COMPACT TWIN ADAPTOR WHITE D2WE</t>
  </si>
  <si>
    <t>EFHPMD35P6</t>
  </si>
  <si>
    <t>HPM CONNECTOR STRIP 6 TERMINAL D35P6</t>
  </si>
  <si>
    <t>EFHPMD102WH</t>
  </si>
  <si>
    <t>HPM DOUBLE ANGLED ADAPTOR 3PIN FLAT   D102WE</t>
  </si>
  <si>
    <t>EFHPMD777SWE</t>
  </si>
  <si>
    <t>HPM DOUBLE HORIZONTAL POWERPOINT WHITE CD777WE</t>
  </si>
  <si>
    <t>EFHPMDXL7702WW</t>
  </si>
  <si>
    <t>HPM EXCEL DBLE SWITCH WH/WH   CDXL770/2WEWE</t>
  </si>
  <si>
    <t>EFHPMDXL7701WW</t>
  </si>
  <si>
    <t>HPM EXCEL SINGLE SWITCH WH/WH   CDXL770/1WEWE</t>
  </si>
  <si>
    <t>EFHPMD7PWE</t>
  </si>
  <si>
    <t>HPM EXTENSION CORD &amp; OUTLET   WHITE CD7PWE</t>
  </si>
  <si>
    <t>EFHPMD7PCL</t>
  </si>
  <si>
    <t>HPM EXTENSION CORD &amp; OUTLET CLEAR   CD7PCL</t>
  </si>
  <si>
    <t>EFHPMD770CXFP</t>
  </si>
  <si>
    <t>HPM FEMALE COAX PLUG TOP 75OHM D770CXFP</t>
  </si>
  <si>
    <t>EFHPMD5100</t>
  </si>
  <si>
    <t>HPM HEAVY DUTY SAFETY PLUG TOP D5100</t>
  </si>
  <si>
    <t>EFHPMR622D2</t>
  </si>
  <si>
    <t>HPM INSTANT HEAT 4 LAMPS 275W DUCTED R622D2</t>
  </si>
  <si>
    <t>EFHPMD404</t>
  </si>
  <si>
    <t>HPM JUNCTION BOX STD 4 CONNECT WHITE CD404</t>
  </si>
  <si>
    <t>EFHPMD333SK</t>
  </si>
  <si>
    <t>HPM LAMPHOLDER SKIRT ONLY WHITE CD333SKWE</t>
  </si>
  <si>
    <t>EFHPMD770CXP</t>
  </si>
  <si>
    <t>HPM MALE COAX PLUG TOP 75OHM   D770CXP</t>
  </si>
  <si>
    <t>EFHPMDMCB10</t>
  </si>
  <si>
    <t>HPM MINI CIRCUIT BREAKER 10A   DMCB10</t>
  </si>
  <si>
    <t>EFHPMDMCB16</t>
  </si>
  <si>
    <t>HPM MINI CIRCUIT BREAKER 16A   DMCB16</t>
  </si>
  <si>
    <t>EFHPMDMCB20</t>
  </si>
  <si>
    <t>HPM MINI CIRCUIT BREAKER 20A   DMCB120</t>
  </si>
  <si>
    <t>EFHPMDMCB32</t>
  </si>
  <si>
    <t>HPM MINI CIRCUIT BREAKER 32A   DMCB32</t>
  </si>
  <si>
    <t>EFHPMDMCB6</t>
  </si>
  <si>
    <t>HPM MINI CIRCUIT BREAKER 6A   DMCB6</t>
  </si>
  <si>
    <t>EFHPMD5M</t>
  </si>
  <si>
    <t>HPM MINI CORDLINE SWITCH WHITE D5MWE</t>
  </si>
  <si>
    <t>EFHPMD105PB5</t>
  </si>
  <si>
    <t>HPM PLUG BOSS 5 OUTLETS POWERBOARD   D105PBOSS5</t>
  </si>
  <si>
    <t>HPM PLUG BOSS 6 OUTLET POWERBOARD   D105PBOSSPA6</t>
  </si>
  <si>
    <t>HPM PLUG BOSS 8 OUTLET RCD SAFETY SWITCH  D105PBOSSELPA8</t>
  </si>
  <si>
    <t>EFHPMD100LWH</t>
  </si>
  <si>
    <t>HPM PLUG TOP 3 PIN LOCK NUT WHITE    CD100LWE</t>
  </si>
  <si>
    <t>EFHPMD1061</t>
  </si>
  <si>
    <t>HPM PLUG TOP 3 PIN SLIMLINE WHITE    CD106/1WE</t>
  </si>
  <si>
    <t>EFHPMD104</t>
  </si>
  <si>
    <t>HPM POWERBOARD SWITCHED 4 OUTLETS D104WE</t>
  </si>
  <si>
    <t>HPM POWERMATE 4 OUTLETS C/W OVERLOAD &amp; 1.8M LEAD D105/1</t>
  </si>
  <si>
    <t>HPM POWERMATE 6 OUTLET SURGE PROTECTOR D105PA6</t>
  </si>
  <si>
    <t>EFHPMR51002910</t>
  </si>
  <si>
    <t>HPM SAFETY SWITCH PLUG TOP C/W 10M LEAD R5100/2910</t>
  </si>
  <si>
    <t>HPM STANDARD SWITCH FLUSH 1 GANG WHITE    CD770/1WE</t>
  </si>
  <si>
    <t>EFHPMD7702</t>
  </si>
  <si>
    <t>HPM STANDARD SWITCH FLUSH 2 GANG WHITE CD770/2WE</t>
  </si>
  <si>
    <t>EFHPMD7703</t>
  </si>
  <si>
    <t>HPM STANDARD SWITCH FLUSH 3 GANG WHITE CD770/3WE</t>
  </si>
  <si>
    <t>EFHPMD7700</t>
  </si>
  <si>
    <t>HPM STANDARD SWITCH PLATE ONLY WHITE CD770/0WE</t>
  </si>
  <si>
    <t>EFHPMD140</t>
  </si>
  <si>
    <t>HPM STD MOUNTING BLOCK WHITE   CD140WE</t>
  </si>
  <si>
    <t>EFHPMD310</t>
  </si>
  <si>
    <t>HPM SWITCHED LAMPHOLDER 1/2in THREAD WH CD310WE</t>
  </si>
  <si>
    <t>EFHPMD7701CXWE</t>
  </si>
  <si>
    <t>HPM TV ANTENNA OUTLET 75OHM WH CD770/1CXWE</t>
  </si>
  <si>
    <t>EFHPM361LS</t>
  </si>
  <si>
    <t>HPM WHITE PLASTIC LAMP SHADE  361LS</t>
  </si>
  <si>
    <t>EFHPMD64201</t>
  </si>
  <si>
    <t>HPM WIRELESS DOOR CHIME  D642/01</t>
  </si>
  <si>
    <t>EFTFLG6ACS</t>
  </si>
  <si>
    <t>LIFEGUARD 10AMP PORT 6 WAY PORT SOCKET OUTLET ASSY LG6.6</t>
  </si>
  <si>
    <t>EFTFLG66PSOA15</t>
  </si>
  <si>
    <t>LIFEGUARD 15AMP PORT 6 WAY PORT SOCKET OUTLET ASSY LG6.615</t>
  </si>
  <si>
    <t>HAMRFAN0616</t>
  </si>
  <si>
    <t>MANROSE 125MM LOW PROFILE     SHOWER FAN KIT  FAN0616</t>
  </si>
  <si>
    <t>HAMRFAN0803</t>
  </si>
  <si>
    <t>MANROSE 150MM EXTRACT A LITE  KIT FAN0803</t>
  </si>
  <si>
    <t>HAMRFAN0618</t>
  </si>
  <si>
    <t>MANROSE 150MM LOW PROFILE     SHOWER FAN KIT  FAN0618</t>
  </si>
  <si>
    <t>HAMRFAN0621</t>
  </si>
  <si>
    <t>MANROSE 150MM LOW PROFILE     THRU WALL FAN KIT  FAN0621</t>
  </si>
  <si>
    <t>HAMRFAN0614</t>
  </si>
  <si>
    <t>MANROSE LOW PROFILE THRU WALL FAN KIT FAN0614</t>
  </si>
  <si>
    <t>EFRREEP</t>
  </si>
  <si>
    <t>REXEL RIVERSIDER EXTENSION    ELECTRICAL PACK</t>
  </si>
  <si>
    <t>EFST1720U</t>
  </si>
  <si>
    <t>SELLOTAPE BLUE INSULATION TAPE 18MM X 20M 908980</t>
  </si>
  <si>
    <t>EFST1720G</t>
  </si>
  <si>
    <t>SELLOTAPE GREEN INSULATION TAPE 18MM X 20M 908978</t>
  </si>
  <si>
    <t>EFDGNXS500P</t>
  </si>
  <si>
    <t>SINGLE 500 WATT HALOGEN LAMP PORTABLE FLOOR MODEL</t>
  </si>
  <si>
    <t>EFLA603321AP</t>
  </si>
  <si>
    <t>SYLVANIA LAMP DOUBLE LIFE 25W PEARL SCREW BASE 603321AP</t>
  </si>
  <si>
    <t>EFDGNXS118TC2</t>
  </si>
  <si>
    <t>TWIN 500 WATT HALOGEN SPOT WORK LAMP ON PORTABLE STAND</t>
  </si>
  <si>
    <t>EFWEFLED10</t>
  </si>
  <si>
    <t>WEISS 10W LED FLOODLIGHT    FLED10</t>
  </si>
  <si>
    <t>EFWEFLED30</t>
  </si>
  <si>
    <t>WEISS 30W LED FLOODLIGHT   FLED30</t>
  </si>
  <si>
    <t>EFWEFLED50</t>
  </si>
  <si>
    <t>WEISS 50W LED FLOODLIGHT   FLED50</t>
  </si>
  <si>
    <t>VOUCH100</t>
  </si>
  <si>
    <t>$100 CARTERS VOUCHER</t>
  </si>
  <si>
    <t>GEEL1200200W</t>
  </si>
  <si>
    <t>ELEMENT 1200X200X16MM WHITE SHELF 12201</t>
  </si>
  <si>
    <t>GEEL1200250W</t>
  </si>
  <si>
    <t>ELEMENT 1200X250X16MM WHITE SHELF 12251</t>
  </si>
  <si>
    <t>GEEL1200300W</t>
  </si>
  <si>
    <t>ELEMENT 1200X300X16MM WHITE SHELF 12301</t>
  </si>
  <si>
    <t>GEEL600150W</t>
  </si>
  <si>
    <t>ELEMENT 600X150X16MM WHITE SHELF 06151</t>
  </si>
  <si>
    <t>GEEL600200W</t>
  </si>
  <si>
    <t>ELEMENT 600X200X16MM WHITE SHELF 06201</t>
  </si>
  <si>
    <t>GEEL600250W</t>
  </si>
  <si>
    <t>ELEMENT 600X250X16MM WHITE SHELF 06251</t>
  </si>
  <si>
    <t>GEEL600300W</t>
  </si>
  <si>
    <t>ELEMENT 600X300X16MM WHITE SHELF 06301</t>
  </si>
  <si>
    <t>GEEL600400W</t>
  </si>
  <si>
    <t>ELEMENT 600X400X16MM WHITE SHELF 06401</t>
  </si>
  <si>
    <t>GEEL900200W</t>
  </si>
  <si>
    <t>ELEMENT 900X200X16MM WHITE SHELF 09201</t>
  </si>
  <si>
    <t>GEEL900250W</t>
  </si>
  <si>
    <t>ELEMENT 900X250X16MM WHITE SHELF 09251</t>
  </si>
  <si>
    <t>GEEL900300W</t>
  </si>
  <si>
    <t>ELEMENT 900X300X16MM WHITE SHELF 09301</t>
  </si>
  <si>
    <t>GEELPS</t>
  </si>
  <si>
    <t>ELEMENT SHELF PLUGS &amp; SCREWS  PKT OF 20 5035</t>
  </si>
  <si>
    <t>GEELS10001S</t>
  </si>
  <si>
    <t>ELEMENT SHELF WALLSTRIP  WHITE 1000MM S10001S</t>
  </si>
  <si>
    <t>GESDPRO3001</t>
  </si>
  <si>
    <t>ELEMENT SINGLE SHELF BRACKET 300MM    WHITE PRO3001</t>
  </si>
  <si>
    <t>GESDHW1001</t>
  </si>
  <si>
    <t>HEAVY DUTY SHELF BRACKET WHITE 300MM  HW10010</t>
  </si>
  <si>
    <t>GESDHW10030</t>
  </si>
  <si>
    <t>HEAVY DUTY SHELF BRACKET WHITE 500MM  HW10030</t>
  </si>
  <si>
    <t>GESD4891</t>
  </si>
  <si>
    <t>SIMS DIST 100X75MM SHELF BRACKET WHITE ANGLE 4891</t>
  </si>
  <si>
    <t>GESD4931</t>
  </si>
  <si>
    <t>SIMS DIST 150X125MM SHELF BRACKET WHITE ANGLE 4931</t>
  </si>
  <si>
    <t>GESD4971</t>
  </si>
  <si>
    <t>SIMS DIST 200X150MM SHELF BRACKET WHITE ANGLE 4971</t>
  </si>
  <si>
    <t>GESD7166</t>
  </si>
  <si>
    <t>SIMS DIST 350X300MM M6 SHELF BRACKET SILVER 7166</t>
  </si>
  <si>
    <t>GESD8621</t>
  </si>
  <si>
    <t>SIMS DIST 400X350MM SHELF BRACKET WHITE ANGLE 8621</t>
  </si>
  <si>
    <t>GEZNWEB1100</t>
  </si>
  <si>
    <t>ZENITH 100MM ANGLE BRACKET ZP CARD 4 WEB1100</t>
  </si>
  <si>
    <t>GEZNWEC1100</t>
  </si>
  <si>
    <t>ZENITH 100MM CORNER BRACE ZP  CARD 4 WEC1100</t>
  </si>
  <si>
    <t>GEZNWRT3012</t>
  </si>
  <si>
    <t>ZENITH 12MM PLASTIC CHAIR TIPS CARD OF 4 WRT3012</t>
  </si>
  <si>
    <t>GEZNWIB0401</t>
  </si>
  <si>
    <t>ZENITH 12X28MM DECOR BRACKET  BRASS CARD  WIB0401</t>
  </si>
  <si>
    <t>GEZNWIB0402</t>
  </si>
  <si>
    <t>ZENITH 12X38MM DECOR BRACKET  BRASS CARD WIB0402</t>
  </si>
  <si>
    <t>GEZNWRT3016</t>
  </si>
  <si>
    <t>ZENITH 16MM PLASTIC CHAIR TIPS CARD OF 4 WRT3016</t>
  </si>
  <si>
    <t>GEZNWRT3025</t>
  </si>
  <si>
    <t>ZENITH 25MM PLASTIC CHAIR TIPS CARD OF 4 WRT3025</t>
  </si>
  <si>
    <t>GEZNWEC1038</t>
  </si>
  <si>
    <t>ZENITH 38MM CORNER BRACE ZP   CARD 4 WEC1038</t>
  </si>
  <si>
    <t>GEZNWEC1050</t>
  </si>
  <si>
    <t>ZENITH 50MM CORNER BRACE ZP   CARD 4 WEC1050</t>
  </si>
  <si>
    <t>GEZNWEC1063</t>
  </si>
  <si>
    <t>ZENITH 63MM CORNER BRACE ZP   CARD 4 WEC1063</t>
  </si>
  <si>
    <t>GEZNWEC1075</t>
  </si>
  <si>
    <t>ZENITH 75MM CORNER BRACE ZP   CARD 4 WEC1075</t>
  </si>
  <si>
    <t>GEZNWRP0113</t>
  </si>
  <si>
    <t>ZENITH BICYCLE HOOKS          CARD 2 WRP0113</t>
  </si>
  <si>
    <t>GEZNWRT0750</t>
  </si>
  <si>
    <t>ZENITH DOOR WEDGE RUBBER      CARDED WRT0750</t>
  </si>
  <si>
    <t>GEZNWRP0115</t>
  </si>
  <si>
    <t>ZENITH HANDY SHAPE HOOK       CARD 2 WRP0115</t>
  </si>
  <si>
    <t>GEZNWRP2051</t>
  </si>
  <si>
    <t>ZENITH HOOK H/D MED STRAIGHT  FIX WHT    WRP2051</t>
  </si>
  <si>
    <t>GEZNWRP2050</t>
  </si>
  <si>
    <t>ZENITH HOOK H/D STRAIGHT FIX  ZP  WRP2050</t>
  </si>
  <si>
    <t>GEZNWRP2001</t>
  </si>
  <si>
    <t>ZENITH HOOK H/D STRAIGHT WHT  35MM    WRP2001</t>
  </si>
  <si>
    <t>GEZNWRP2000</t>
  </si>
  <si>
    <t>ZENITH HOOK H/D STRAIGHT ZP   35MM    WRP2000</t>
  </si>
  <si>
    <t>GEZNWRP0114</t>
  </si>
  <si>
    <t>ZENITH JUMBO SIZE HOOK        CARD 2 WRP0114</t>
  </si>
  <si>
    <t>BUCLAUC28CC</t>
  </si>
  <si>
    <t>AUSTRAL FOLD DOWN COMPACT CLASSIC CREAM AU-C28CC</t>
  </si>
  <si>
    <t>BUCLAUGMKCC24</t>
  </si>
  <si>
    <t>AUSTRAL FOLD DOWN GROUND MOUNT KIT CLASSIC CREAM AU-GMKCC2.4</t>
  </si>
  <si>
    <t>BUCLAUGMKWG24</t>
  </si>
  <si>
    <t>AUSTRAL FOLD DOWN GROUND MOUNT KIT WOODLAND GREY AU-GMKWG2.4</t>
  </si>
  <si>
    <t>BUCLAUS16CC</t>
  </si>
  <si>
    <t>AUSTRAL FOLD DOWN SLENDERLINE 16 CLASSIC CREAM AU-S16CC</t>
  </si>
  <si>
    <t>BUCLAUS16WG</t>
  </si>
  <si>
    <t>AUSTRAL FOLD DOWN SLENDERLINE 16 WOODLAND GREY AU-S16WG</t>
  </si>
  <si>
    <t>BUCLAUS20CC</t>
  </si>
  <si>
    <t>AUSTRAL FOLD DOWN SLENDERLINE 20 CLASSIC CREAM AU-S20CC</t>
  </si>
  <si>
    <t>BUCLAUS28CC</t>
  </si>
  <si>
    <t>AUSTRAL FOLD DOWN STANDARD CLASSIC CREAM AU-S28CC</t>
  </si>
  <si>
    <t>BUCLAUU15CC</t>
  </si>
  <si>
    <t>AUSTRAL FOLD DOWN UNITLINE CLASSIC CREAM AU-U15CC</t>
  </si>
  <si>
    <t>BUCLAUU15WG</t>
  </si>
  <si>
    <t>AUSTRAL FOLD DOWN UNITLINE WOODLAND GREY AU-U15WG</t>
  </si>
  <si>
    <t>BUCLAUR40CC</t>
  </si>
  <si>
    <t>AUSTRAL RETRACTAWAY 40 CLASSIC CREAM AU-R40CC</t>
  </si>
  <si>
    <t>BUCLAURMBCC</t>
  </si>
  <si>
    <t>AUSTRAL RETRACTAWAY MOUNTING BAR CLASSIC CREAM AU-RMBCC</t>
  </si>
  <si>
    <t>BUCLAURMBWG</t>
  </si>
  <si>
    <t>AUSTRAL RETRACTAWAY MOUNTING BAR WOODLAND GREY AU-RMBWG</t>
  </si>
  <si>
    <t>BUCLAURPPWG</t>
  </si>
  <si>
    <t>AUSTRAL RETRACTAWAY POST PACK WOODLAND GREY AU-RPPWG</t>
  </si>
  <si>
    <t>BUCLAUF45CC</t>
  </si>
  <si>
    <t>AUSTRAL ROTARY FOLDAWAY 45 CLASSIC CREAM AU-F45CC</t>
  </si>
  <si>
    <t>BUCLAUF45HG</t>
  </si>
  <si>
    <t>AUSTRAL ROTARY FOLDAWAY 45 HERITAGE GREEN AU-F45HG</t>
  </si>
  <si>
    <t>BUCLAUF45WG</t>
  </si>
  <si>
    <t>AUSTRAL ROTARY FOLDAWAY 45 WOODLAND GREY AU-F45WG</t>
  </si>
  <si>
    <t>BUTCTCL350</t>
  </si>
  <si>
    <t>TASMAN T-BAR 4 LINE CLOTHESLINE TCL350</t>
  </si>
  <si>
    <t>LFSLMRE1635D38</t>
  </si>
  <si>
    <t>LIGHT SUPERLUX BULB - MR16 ENERY SAVER 35W</t>
  </si>
  <si>
    <t>LFSLG940F</t>
  </si>
  <si>
    <t>LIGHT SUPERLUX BULB G9 40W FROSTED</t>
  </si>
  <si>
    <t>LFSLGU1035A</t>
  </si>
  <si>
    <t>LIGHT SUPERLUX BULB GU ALUMINIZED 35W 240V</t>
  </si>
  <si>
    <t>LFSLGU1050A</t>
  </si>
  <si>
    <t>LIGHT SUPERLUX BULB GU ALUMINIZED 50W 240V</t>
  </si>
  <si>
    <t>LFSLHLIN78100</t>
  </si>
  <si>
    <t>LIGHT SUPERLUX BULB LINEAR HALO 100W 78MM 240V</t>
  </si>
  <si>
    <t>LFSLLJ6001WH</t>
  </si>
  <si>
    <t>LIGHT SUPERLUX BULKHEAD PLAIN WHITE</t>
  </si>
  <si>
    <t>LFSLSB1610</t>
  </si>
  <si>
    <t>LIGHT SUPERLUX BULKHEAD S/STEEL  ROUND E27 60W</t>
  </si>
  <si>
    <t>LFSLSB1450</t>
  </si>
  <si>
    <t>LIGHT SUPERLUX BULKHEAD S/STEEL  ROUND G9 40W</t>
  </si>
  <si>
    <t>LFSLLJ6003BL</t>
  </si>
  <si>
    <t>LIGHT SUPERLUX BULKHEAD WITH EYE LID BLACK</t>
  </si>
  <si>
    <t>LFSLLJ6003WH</t>
  </si>
  <si>
    <t>LIGHT SUPERLUX BULKHEAD WITH EYE LID WHITE</t>
  </si>
  <si>
    <t>LFSLCL82032</t>
  </si>
  <si>
    <t>LIGHT SUPERLUX CEILING FLURO-32W-3 CLAW</t>
  </si>
  <si>
    <t>LFSLCL82054</t>
  </si>
  <si>
    <t>LIGHT SUPERLUX CEILING FLURO-54W-3 CLAW</t>
  </si>
  <si>
    <t>LFSL72022</t>
  </si>
  <si>
    <t>LIGHT SUPERLUX CIRC FLUORO S/LINE 22W OPAL</t>
  </si>
  <si>
    <t>LFSL72032</t>
  </si>
  <si>
    <t>LIGHT SUPERLUX CIRC FLUORO S/LINE 32W OPAL</t>
  </si>
  <si>
    <t>LFSLSD125FWH</t>
  </si>
  <si>
    <t>LIGHT SUPERLUX D/LIGHT SD 125F WH</t>
  </si>
  <si>
    <t>LFSLSD125FSC</t>
  </si>
  <si>
    <t>LIGHT SUPERLUX D/LIGHT SD 125F-SC</t>
  </si>
  <si>
    <t>LFSLSVE75SC</t>
  </si>
  <si>
    <t>LIGHT SUPERLUX D/LT.HALO INTEGRAL TRFMR S.CHR</t>
  </si>
  <si>
    <t>LFSLSVE75WH</t>
  </si>
  <si>
    <t>LIGHT SUPERLUX D/LT.HALO INTEGRAL TRFMR WHITE</t>
  </si>
  <si>
    <t>LFSLSVE90SC</t>
  </si>
  <si>
    <t>LIGHT SUPERLUX HALO DL ADJUST INTGLXFMR S.CHR</t>
  </si>
  <si>
    <t>LFSLSVE90WH</t>
  </si>
  <si>
    <t>LIGHT SUPERLUX HALO DL ADJUST INTGLXFMR WHITE</t>
  </si>
  <si>
    <t>LFSLSBF3U15EWW</t>
  </si>
  <si>
    <t>LIGHT SUPERLUX LAMP S/B FLUORO 3U 15W E27 WW</t>
  </si>
  <si>
    <t>LFSLSBF3U18EWW</t>
  </si>
  <si>
    <t>LIGHT SUPERLUX LAMP S/B FLUORO 3U 18W E27 WW</t>
  </si>
  <si>
    <t>LFSLSBFSP7SEWW</t>
  </si>
  <si>
    <t>LIGHT SUPERLUX LAMP S/B FLUORO MINI 7W E14 WW</t>
  </si>
  <si>
    <t>LFSLSHB2SC</t>
  </si>
  <si>
    <t>LIGHT SUPERLUX SPOT HAL DBL BAR SWITCH SCH GU</t>
  </si>
  <si>
    <t>LFSLSHB2WH</t>
  </si>
  <si>
    <t>LIGHT SUPERLUX SPOT HAL DBL BAR SWITCH WHT GU</t>
  </si>
  <si>
    <t>LFSLSHP1SC</t>
  </si>
  <si>
    <t>LIGHT SUPERLUX SPOT HAL SGL PAN SWITCH S.C GU</t>
  </si>
  <si>
    <t>LFSLSHP1WH</t>
  </si>
  <si>
    <t>LIGHT SUPERLUX SPOT HAL SGL PAN SWITCH WHT GU</t>
  </si>
  <si>
    <t>LFSLSHB3SC</t>
  </si>
  <si>
    <t>LIGHT SUPERLUX SPOT HALO TRIPLE BAR S.CHR GU</t>
  </si>
  <si>
    <t>LFSLSHB3WH</t>
  </si>
  <si>
    <t>LIGHT SUPERLUX SPOT HALO TRIPLE BAR WHITE GU</t>
  </si>
  <si>
    <t>LFSLSFE18</t>
  </si>
  <si>
    <t>LIGHT SUPERLUX STRIP FLUORO ELECTRONIC 18W</t>
  </si>
  <si>
    <t>LFSLSFE30</t>
  </si>
  <si>
    <t>LIGHT SUPERLUX STRIP FLUORO ELECTRONIC 30W</t>
  </si>
  <si>
    <t>LFSLLG201SS</t>
  </si>
  <si>
    <t>LIGHT SUPERLUX TUBE 50W UP/DOWN GU10 S/STEEL</t>
  </si>
  <si>
    <t>LFSLLG202SS</t>
  </si>
  <si>
    <t>LIGHT SUPERLUX TUBE UP/DOWN GU10 S/STEEL</t>
  </si>
  <si>
    <t>LFSLLG203SS</t>
  </si>
  <si>
    <t>LIGHT SUPERLUX TUBE WALL SOLO GU10 STAINLESS</t>
  </si>
  <si>
    <t>LFSLWL4048AC</t>
  </si>
  <si>
    <t>LIGHT SUPERLUX W/LIGHT 100W SQUARE ACID</t>
  </si>
  <si>
    <t>LFSLWL2401</t>
  </si>
  <si>
    <t>LIGHT SUPERLUX WALL LIGHT  CLAW</t>
  </si>
  <si>
    <t>LFSLWL370</t>
  </si>
  <si>
    <t>LIGHT SUPERLUX WALL LIGHT IP44 DOUBLE E14</t>
  </si>
  <si>
    <t>LFSLWL230</t>
  </si>
  <si>
    <t>LIGHT SUPERLUX WALL LIGHT IP44 SINGLE E14</t>
  </si>
  <si>
    <t>GPBLOKSH2424FAS</t>
  </si>
  <si>
    <t>CARTERS BLOKES SHED 2400 X 2400 -  INCLUDING FLOOR ASSEMBLED</t>
  </si>
  <si>
    <t>GPBLOKSH2436FAS</t>
  </si>
  <si>
    <t>CARTERS BLOKES SHED 2400 X 3600 -  INCLUDING FLOOR ASSEMBLED</t>
  </si>
  <si>
    <t>HEABCYL9KGOPD</t>
  </si>
  <si>
    <t>ABER. LPG GAS CYLINDER 9.0KG  WITH OPD VALVE</t>
  </si>
  <si>
    <t>HEES905243</t>
  </si>
  <si>
    <t>ESCEA DL850 LARGE NEW ZEALAND RIVER ROCK</t>
  </si>
  <si>
    <t>HEES905000</t>
  </si>
  <si>
    <t>ESCEA DL850 NG/ULPG HIGH EFFICIENCY GAS FIREPLACE</t>
  </si>
  <si>
    <t>HEES905441</t>
  </si>
  <si>
    <t>ESCEA DL850 TITANIUM SILVER SQUARED QUADRATO FASCIA</t>
  </si>
  <si>
    <t>HEFI300038</t>
  </si>
  <si>
    <t>FISHER DENNISTON BAFFLE 433X197X6   300038</t>
  </si>
  <si>
    <t>HAHHSFAN0742</t>
  </si>
  <si>
    <t>HHS 150MM ONE ROOM HEAT TRANSFER SYSTEM FAN0742</t>
  </si>
  <si>
    <t>HAHHSFAN0743</t>
  </si>
  <si>
    <t>HHS 150MM ONE TO TWO ROOMS    HEAT TRANSFER SYSTEM FAN0743</t>
  </si>
  <si>
    <t>HAHHSFAN0753</t>
  </si>
  <si>
    <t>HHS 150MM THROUGH WALL HEAT TRANSFER SYSTEM FAN0753</t>
  </si>
  <si>
    <t>HASMRMR290FW</t>
  </si>
  <si>
    <t>MANROSE 100MM WALL/CEILING    GRILL WHT FIXED DCT0025</t>
  </si>
  <si>
    <t>HAMRDCT0058</t>
  </si>
  <si>
    <t>MANROSE 150MM DIFFUSER DCT0058</t>
  </si>
  <si>
    <t>HASMRMRDUCT250</t>
  </si>
  <si>
    <t>MANROSE 250MM SOFFIT EXHAUST  KIT (NO CONNECTOR) DCT0072</t>
  </si>
  <si>
    <t>HEMP983912</t>
  </si>
  <si>
    <t>MASPORT LOG FIRE R5000 PED 983912</t>
  </si>
  <si>
    <t>HEPI2000266</t>
  </si>
  <si>
    <t>METRO ECO WEE RAD WOODY METALLIC BLACK 200-0266</t>
  </si>
  <si>
    <t>HEPIEXRPMBN</t>
  </si>
  <si>
    <t>METRO ECO XTREME RAD PED BASE MET BLACK  200-1170</t>
  </si>
  <si>
    <t>HEPI2001270</t>
  </si>
  <si>
    <t>METRO LTD XTREME RAD BASE MET BLACK (2015)   200-1270</t>
  </si>
  <si>
    <t>HAHHSFAN0325</t>
  </si>
  <si>
    <t>PRO SERIES HEAT TRANS 1 ROOM SYSTEM FAN0325</t>
  </si>
  <si>
    <t>HAHHSFAN0337</t>
  </si>
  <si>
    <t>PRO SERIES HEAT TRANS 2 ROOM SYSTEM FAN0337</t>
  </si>
  <si>
    <t>HAHHSDCT2101</t>
  </si>
  <si>
    <t>PRO SERIES HEAT TRANS ADDITIONAL ONE OUTLET EXT KIT DCT2101</t>
  </si>
  <si>
    <t>HERNRCE671TRWHN</t>
  </si>
  <si>
    <t>RINNAI AVENGER 6.7KW CONVECTOR HEATER  NG RCE671TRWHN</t>
  </si>
  <si>
    <t>HERNR17585</t>
  </si>
  <si>
    <t>RINNAI COMPACT ZERO CLEARANCE FLUE ADAPTOR R1758-5</t>
  </si>
  <si>
    <t>HERNRCE471TRWHN</t>
  </si>
  <si>
    <t>RINNAI DYNAMO 4.2KW CONVECTOR HEATER  NG RCE471TRWHN</t>
  </si>
  <si>
    <t>RINNAI INFINITY HD250 32LT 56KW EXTERNAL WATER HEATER LPG</t>
  </si>
  <si>
    <t>RINNAI INFINITY HD250 32LT 56KW EXTERNAL WATER HEATER NG</t>
  </si>
  <si>
    <t>HESFFP1215SS</t>
  </si>
  <si>
    <t>SFP 150MM X 1200MM FLUE PIPE S/STEEL FP15012</t>
  </si>
  <si>
    <t>HAMRDCT0633</t>
  </si>
  <si>
    <t>SM UNILOK 150 X 3M ACOUSTIC R0.6 INSULATED DUCTING  DCT0633</t>
  </si>
  <si>
    <t>HEWH3063</t>
  </si>
  <si>
    <t>WOODSMAN FLARE BOX WOODSTOVE CHAR/PENT  3063</t>
  </si>
  <si>
    <t>HEWHTAR3083</t>
  </si>
  <si>
    <t>WOODSMAN TARRAS MK111 WOODSTOVE 3083</t>
  </si>
  <si>
    <t>HEYUFKC15</t>
  </si>
  <si>
    <t>YUNCA 150MM X 4.2M SF FREESTANDING FLUE KIT 1500M</t>
  </si>
  <si>
    <t>HEYUFSS600</t>
  </si>
  <si>
    <t>YUNCA 150X600MM SS FLUE       1465M</t>
  </si>
  <si>
    <t>HEYU1562M</t>
  </si>
  <si>
    <t>YUNCA FLUE GUARD STANDARD 1200MM    1562M</t>
  </si>
  <si>
    <t>HEYUH1015HC</t>
  </si>
  <si>
    <t>YUNCA HOBSON CA 1.0  WOODFIRE GUNMETAL BLACK  1015HC</t>
  </si>
  <si>
    <t>HEYUIBMUBL</t>
  </si>
  <si>
    <t>YUNCA INBUILT MULTIFUEL UNIT  BLACK 1015MI</t>
  </si>
  <si>
    <t>GEDPPC10</t>
  </si>
  <si>
    <t>10L PETROL CONTAINER       PC10</t>
  </si>
  <si>
    <t>GEDPPC20</t>
  </si>
  <si>
    <t>20L PETROL CONTAINER        PC20</t>
  </si>
  <si>
    <t>GPAT00106</t>
  </si>
  <si>
    <t>ATLAS TRADE 16T FIBREGLASS HANDLE GARDEN RAKE AS00106</t>
  </si>
  <si>
    <t>GPAT80175</t>
  </si>
  <si>
    <t>ATLAS TRADE 915MM ALUMINIUM LANDSCAPING RAKE AT80175</t>
  </si>
  <si>
    <t>GPAT03620</t>
  </si>
  <si>
    <t>ATLAS TRADE LONG HANDLE RIBBED POST HOLE SHOVEL   AT03620</t>
  </si>
  <si>
    <t>TRRAO1812</t>
  </si>
  <si>
    <t>1800X1200MM ORIENTAL TRELLIS 15MM GAP</t>
  </si>
  <si>
    <t>GPBT25000FG</t>
  </si>
  <si>
    <t>BAILEY BT25000 WATER TANK 25000 LTR - FOREST GREEN</t>
  </si>
  <si>
    <t>GPBT3000MG</t>
  </si>
  <si>
    <t>BAILEY BT3000 WATER TANK 3000 LTR - MIST GREEN</t>
  </si>
  <si>
    <t>GECOWM90010</t>
  </si>
  <si>
    <t>COSIO ECOCIL WEEDMAT  900MM X 10M ROLL       GEOECO9010</t>
  </si>
  <si>
    <t>GPCOSILT86050</t>
  </si>
  <si>
    <t>COSIO SILT FENCE 860 X 50M  PER ROLL  SILTMF86050</t>
  </si>
  <si>
    <t>GPCOWM5900PP</t>
  </si>
  <si>
    <t>COSIO WEED MAT WOVEN 91CM X 5M PRE PACK</t>
  </si>
  <si>
    <t>GPDE1000</t>
  </si>
  <si>
    <t>DEVAN 1000 LTR WATER TANK TT01S</t>
  </si>
  <si>
    <t>GPDE10</t>
  </si>
  <si>
    <t>DEVAN 10000 LTR WATER TANK TT10S</t>
  </si>
  <si>
    <t>GPDE15</t>
  </si>
  <si>
    <t>DEVAN 15000 LTR WATER TANK TT15S</t>
  </si>
  <si>
    <t>GPDE25</t>
  </si>
  <si>
    <t>DEVAN 25000 LTR WATER TANK TT25S</t>
  </si>
  <si>
    <t>GPDE30</t>
  </si>
  <si>
    <t>DEVAN 30000 LTR WATER TANK TT30S</t>
  </si>
  <si>
    <t>GETPFB1M</t>
  </si>
  <si>
    <t>FLEXI BIN 1M BAG</t>
  </si>
  <si>
    <t>GETPFB2M</t>
  </si>
  <si>
    <t>FLEXI BIN 2M BAG</t>
  </si>
  <si>
    <t>GPSTGM1515</t>
  </si>
  <si>
    <t>GARDEN MASTER ZINC SHED-SLOPING ROOF 1530W X 1530D X1830H</t>
  </si>
  <si>
    <t>GPHQG930</t>
  </si>
  <si>
    <t>GARDENA ADAPTOR TAP 12/18MM  G930</t>
  </si>
  <si>
    <t>GPHQG939</t>
  </si>
  <si>
    <t>GARDENA ADAPTOR TWIN TAP 18MM G939</t>
  </si>
  <si>
    <t>GPHQG18150</t>
  </si>
  <si>
    <t>GARDENA CLASSIC 13MM X 15M HOSE &amp; FITTINGS  G18150</t>
  </si>
  <si>
    <t>GPHQG18155</t>
  </si>
  <si>
    <t>GARDENA CLASSIC 13MM X 30M HOSE &amp; FITTINGS  G18155</t>
  </si>
  <si>
    <t>GARDENA CLASSIC MULTI SPRAYER GUN 18313-20</t>
  </si>
  <si>
    <t>GPHQG931B</t>
  </si>
  <si>
    <t>GARDENA COUPLER HOSE 12MM BULK  G931B</t>
  </si>
  <si>
    <t>TRRAD181250</t>
  </si>
  <si>
    <t>1800X1200MM TRELLIS  50MM DIA</t>
  </si>
  <si>
    <t>GPHQG18170</t>
  </si>
  <si>
    <t>GARDENA FLEX 13MM X 15M HOSE &amp; FITTINGS  G18170</t>
  </si>
  <si>
    <t>GPHQG18172</t>
  </si>
  <si>
    <t>GARDENA FLEX 13MM X 30M HOSE &amp; FITTINGS  G18172</t>
  </si>
  <si>
    <t>GPHQG18180</t>
  </si>
  <si>
    <t>GARDENA HIGHFLEX 13MM X 15M HOSE &amp; FITTINGS  G18180</t>
  </si>
  <si>
    <t>GPHQG18182</t>
  </si>
  <si>
    <t>GARDENA HIGHFLEX 13MM X 30M HOSE &amp; FITTINGS  G18182</t>
  </si>
  <si>
    <t>GPHQ1821620</t>
  </si>
  <si>
    <t>GARDENA HOSE CONNECTOR 19MM HOSE 18216</t>
  </si>
  <si>
    <t>GPHQ1821320</t>
  </si>
  <si>
    <t>GARDENA HOSE CONNECTOR STOP VALVE 13MM HOSE 18213</t>
  </si>
  <si>
    <t>GARDENA HOSE TAP CONNECTOR 13MM 3/4'' 18201</t>
  </si>
  <si>
    <t>GPHQG2818</t>
  </si>
  <si>
    <t>GARDENA NOZZLE JET MAXI FLOW ADJUST 18MM G2818</t>
  </si>
  <si>
    <t>GPHQG2083</t>
  </si>
  <si>
    <t>GARDENA OSCILLATING POLO 250 SPRINKLER         G2083</t>
  </si>
  <si>
    <t>GPHQG18192</t>
  </si>
  <si>
    <t>GARDENA SUPERFLEX 13MM X 30M FITTED  G18192</t>
  </si>
  <si>
    <t>GPHQG8023</t>
  </si>
  <si>
    <t>GARDENA WALL HOSE BOX 25M ROLL UP  G8023</t>
  </si>
  <si>
    <t>GPWBC145014</t>
  </si>
  <si>
    <t>GREENS CONTRACTOR TRAY        CARTERS 145014</t>
  </si>
  <si>
    <t>GEGRUBOLT</t>
  </si>
  <si>
    <t>GREENS CONTRACTOR/JUMBO/EZIPOUR U BOLTS PAIR</t>
  </si>
  <si>
    <t>GEHF25008</t>
  </si>
  <si>
    <t>HOLDFAST 500ML HANDY TRIGGER SPRAY BOTTLE   25008</t>
  </si>
  <si>
    <t>GEHFPB20</t>
  </si>
  <si>
    <t>HOLDFAST MR GORILLA PLASTIC BUCKET 20L WHITE 11930</t>
  </si>
  <si>
    <t>GPKK16014</t>
  </si>
  <si>
    <t>KINCROME PRESSURE SPRAYER 8L     KK16014</t>
  </si>
  <si>
    <t>GEKCNB200</t>
  </si>
  <si>
    <t>KIWICARE NO BORER SPRAY INJECTOR FLUID AEROSOL 200ML 2020</t>
  </si>
  <si>
    <t>GEKCNBS250</t>
  </si>
  <si>
    <t>KIWICARE NO BUGS SUPER 250ML CONCENTRATE 10025</t>
  </si>
  <si>
    <t>GEKCG30270</t>
  </si>
  <si>
    <t>KIWICARE WEED WEAPON EXTRA STRENGTH 1LT CONCENTRATE G30270</t>
  </si>
  <si>
    <t>GPCLKNAPSACK</t>
  </si>
  <si>
    <t>KNAPSACK SPRAYER 16L</t>
  </si>
  <si>
    <t>GPMGWC10</t>
  </si>
  <si>
    <t>MCGREGORS 10L PLASTIC WATERING CAN      WCAN10</t>
  </si>
  <si>
    <t>GPMGLRAKEP</t>
  </si>
  <si>
    <t>MCGREGORS 20T PLASTIC HEAD WOOD HANDLE LEAF RAKE</t>
  </si>
  <si>
    <t>GPMGWEEDCORDH</t>
  </si>
  <si>
    <t>MCGREGORS LINE TRIMMER CORD RED 2.4MM X 12MTR M342</t>
  </si>
  <si>
    <t>GPMGPS1</t>
  </si>
  <si>
    <t>MCGREGORS PRESSURE SPRAYER 1L   SPRAYER1</t>
  </si>
  <si>
    <t>GPMGPS5</t>
  </si>
  <si>
    <t>MCGREGORS PRESSURE SPRAYER 5L   SPRAYER5</t>
  </si>
  <si>
    <t>GPMGWEED1N</t>
  </si>
  <si>
    <t>MCGREGORS WEEDOUT WEED KILLER 1L</t>
  </si>
  <si>
    <t>GPMGWEED4N</t>
  </si>
  <si>
    <t>MCGREGORS WEEDOUT WEED KILLER 4L</t>
  </si>
  <si>
    <t>GPMS2001</t>
  </si>
  <si>
    <t>MULTI-SHARP DRILL &amp; TOOL SHARPENER MS20011901</t>
  </si>
  <si>
    <t>GPHQ967387301</t>
  </si>
  <si>
    <t>NETA 4MM PUNCH SPANNER 967387301</t>
  </si>
  <si>
    <t>PROMAX 1000L MIST GREEN STORAGE TANK   PMXST01000MG</t>
  </si>
  <si>
    <t>PLPRPM3000MG</t>
  </si>
  <si>
    <t>PROMAX 3000L MIST GREEN STORAGE TANK   PMXST03000MG</t>
  </si>
  <si>
    <t>GPSJT101</t>
  </si>
  <si>
    <t>S&amp;J 18 TYNE BRACED RAKE       T101</t>
  </si>
  <si>
    <t>GPSJTW4822SG</t>
  </si>
  <si>
    <t>S&amp;J 22in BYPASS LOPPERS        SJ-8110RS</t>
  </si>
  <si>
    <t>GPSJ1154SA</t>
  </si>
  <si>
    <t>S&amp;J BORDER SPADE 230X140MM    BLADE SIZE T1154SA</t>
  </si>
  <si>
    <t>GPSJ1150</t>
  </si>
  <si>
    <t>S&amp;J DIGGING SPADE 280X180MM   BLADE SIZE T1150SC</t>
  </si>
  <si>
    <t>GPSJ1552SZ</t>
  </si>
  <si>
    <t>S&amp;J FORK BORDER 230X150MM     HEAD SIZE T1552SZ</t>
  </si>
  <si>
    <t>GPSJ1550</t>
  </si>
  <si>
    <t>S&amp;J FORK DIGGING 280X180MM    HEAD SIZE T1550SLN</t>
  </si>
  <si>
    <t>GPSJ4870RS</t>
  </si>
  <si>
    <t>S&amp;J LONG HDLE EDGING SHEARS   TW4870RS</t>
  </si>
  <si>
    <t>GPSJ2131GZ</t>
  </si>
  <si>
    <t>S&amp;J NEVERBEND GRAFTING SPADE  T2131GZ</t>
  </si>
  <si>
    <t>GPSJTW0180</t>
  </si>
  <si>
    <t>S&amp;J WAVY BLADE HEDGE SHEARS   SJ-8110RS</t>
  </si>
  <si>
    <t>GESCJ10</t>
  </si>
  <si>
    <t>SCEPTER 10L PETROL FUEL CAN   SC07079</t>
  </si>
  <si>
    <t>GESCJS5</t>
  </si>
  <si>
    <t>SCEPTER 5L PETROL FUEL CAN   SC07081</t>
  </si>
  <si>
    <t>GPGPKPWP100</t>
  </si>
  <si>
    <t>SYNTHESIS WINDBREAK PLUS 1.83 X 50M  293024</t>
  </si>
  <si>
    <t>GPWMP225E</t>
  </si>
  <si>
    <t>WEEDMAT GROUND STAPLES PER EACH 230MM</t>
  </si>
  <si>
    <t>GPYA46051</t>
  </si>
  <si>
    <t>YATES BLACK MAGIC SEED RAISING MIX CARRY PACK  15L  46051</t>
  </si>
  <si>
    <t>GPYA68247</t>
  </si>
  <si>
    <t>YATES BLITZEM PELLETS 1KG     51547</t>
  </si>
  <si>
    <t>GPYA66168</t>
  </si>
  <si>
    <t>YATES BLITZEM PELLETS 500G    51546</t>
  </si>
  <si>
    <t>GPYA46577</t>
  </si>
  <si>
    <t>YATES CONQUEROR ALL SEASONS SPRAYING OIL    200ML 52417</t>
  </si>
  <si>
    <t>GPYA46574</t>
  </si>
  <si>
    <t>YATES COPPER OXYCHLORIDE 200G 46574</t>
  </si>
  <si>
    <t>GPYA50011</t>
  </si>
  <si>
    <t>YATES LIME SULPHUR 200ML      50011</t>
  </si>
  <si>
    <t>GPYA50016</t>
  </si>
  <si>
    <t>YATES MAVRIK INSECT SPRAY     200ML 50016</t>
  </si>
  <si>
    <t>GPYA46122</t>
  </si>
  <si>
    <t>YATES SUPER SHIELD ROSE SPRAY 200ML 46122</t>
  </si>
  <si>
    <t>GPYA46088</t>
  </si>
  <si>
    <t>YATES TURFIX LAWN WEED SPRAY  200ML 46088</t>
  </si>
  <si>
    <t>GPYA46059</t>
  </si>
  <si>
    <t>YATES WATKINS WEED KILLER 1L   46059</t>
  </si>
  <si>
    <t>GPYA46056</t>
  </si>
  <si>
    <t>YATES WOODY WEED KILLER 200ML  46056</t>
  </si>
  <si>
    <t>GEWB5014A</t>
  </si>
  <si>
    <t>HOUSE LETTER A 76MM POLISHED BRASS EACH 5014-A-PB</t>
  </si>
  <si>
    <t>GEWB5014B</t>
  </si>
  <si>
    <t>HOUSE LETTER B 76MM POLISHED BRASS EACH 5014-B-PB</t>
  </si>
  <si>
    <t>GEWB5014C</t>
  </si>
  <si>
    <t>HOUSE LETTER C 76MM POLISHED BRASS EACH 5014-C-PB</t>
  </si>
  <si>
    <t>GEWB5014D</t>
  </si>
  <si>
    <t>HOUSE LETTER D 76MM POLISHED BRASS EACH 5014-D-PB</t>
  </si>
  <si>
    <t>GELBBTFSSTEEL</t>
  </si>
  <si>
    <t>LETTERBOX BEHIND THE FENCE SS BTFSSTEEL</t>
  </si>
  <si>
    <t>GELBAWBKBKHNZ</t>
  </si>
  <si>
    <t>LETTERBOX BRACKET BLACK PC/HDG &amp; 8 SS FIXINGS</t>
  </si>
  <si>
    <t>GELBLW600SW</t>
  </si>
  <si>
    <t>LETTERBOX KINGSWOOD SILVER/WHITE REAR DOOR ACCESS LW600</t>
  </si>
  <si>
    <t>GELBDLBBLK</t>
  </si>
  <si>
    <t>LETTERBOX LARGE RECT ZINC BACK OPEN KEYED BLACK DLBBLK</t>
  </si>
  <si>
    <t>GELBDLFBLK</t>
  </si>
  <si>
    <t>LETTERBOX LARGE RECT ZINC FRONT OPEN KEYED BLACK DLFBLK</t>
  </si>
  <si>
    <t>GELBMLK2</t>
  </si>
  <si>
    <t>LETTERBOX MASONRY INSERT SMALL FACEPLATE MLK2</t>
  </si>
  <si>
    <t>GELBMETBLK</t>
  </si>
  <si>
    <t>LETTERBOX METRO  BACK OPEN  BLACK     METROBOBLK</t>
  </si>
  <si>
    <t>GELBMETROFOBLK</t>
  </si>
  <si>
    <t>LETTERBOX METRO FRONT OPEN BLACK     METROFOBLK</t>
  </si>
  <si>
    <t>GELBDASH</t>
  </si>
  <si>
    <t>LETTERBOX NUMBER DASH / 80MM  ADHESIVE</t>
  </si>
  <si>
    <t>GELBLA</t>
  </si>
  <si>
    <t>LETTERBOX NUMBER LA 80MM      ADHESIVE</t>
  </si>
  <si>
    <t>GELBLB</t>
  </si>
  <si>
    <t>LETTERBOX NUMBER LB 80MM      ADHESIVE</t>
  </si>
  <si>
    <t>GELBLC</t>
  </si>
  <si>
    <t>LETTERBOX NUMBER LC 80MM      ADHESIVE</t>
  </si>
  <si>
    <t>GELBN0</t>
  </si>
  <si>
    <t>LETTERBOX NUMBER N0 80MM      ADHESIVE</t>
  </si>
  <si>
    <t>GELBN1</t>
  </si>
  <si>
    <t>LETTERBOX NUMBER N1 80MM      ADHESIVE</t>
  </si>
  <si>
    <t>GELBN2</t>
  </si>
  <si>
    <t>LETTERBOX NUMBER N2 80MM      ADHESIVE</t>
  </si>
  <si>
    <t>GELBN3</t>
  </si>
  <si>
    <t>LETTERBOX NUMBER N3 80MM      ADHESIVE</t>
  </si>
  <si>
    <t>GELBN4</t>
  </si>
  <si>
    <t>LETTERBOX NUMBER N4 80MM      ADHESIVE</t>
  </si>
  <si>
    <t>GELBN5</t>
  </si>
  <si>
    <t>LETTERBOX NUMBER N5 80MM      ADHESIVE</t>
  </si>
  <si>
    <t>GELBN6</t>
  </si>
  <si>
    <t>LETTERBOX NUMBER N6 80MM      ADHESIVE</t>
  </si>
  <si>
    <t>GELBN7</t>
  </si>
  <si>
    <t>LETTERBOX NUMBER N7 80MM      ADHESIVE</t>
  </si>
  <si>
    <t>GELBN8</t>
  </si>
  <si>
    <t>LETTERBOX NUMBER N8 80MM      ADHESIVE</t>
  </si>
  <si>
    <t>GELBN9</t>
  </si>
  <si>
    <t>LETTERBOX NUMBER N9 80MM      ADHESIVE</t>
  </si>
  <si>
    <t>GELBURBANBOBLK</t>
  </si>
  <si>
    <t>LETTERBOX URBAN BACK OPEN BLACK     URBANBOBLK</t>
  </si>
  <si>
    <t>GELBURBANBOSILV</t>
  </si>
  <si>
    <t>LETTERBOX URBAN BACK OPEN SILVER     URBANBOSILV</t>
  </si>
  <si>
    <t>GELBURBANFOBLK</t>
  </si>
  <si>
    <t>LETTERBOX URBAN FRONT OPEN BLACK     URBANFOBLK</t>
  </si>
  <si>
    <t>GELBLW2029S</t>
  </si>
  <si>
    <t>LETTERBOX WAREHOUSE SQUARE MOUNTING POST 50MM SILVER LW2029</t>
  </si>
  <si>
    <t>GELBMACAB</t>
  </si>
  <si>
    <t>METWARE A-CABANA BRN LETTERBOX</t>
  </si>
  <si>
    <t>GELBMACAL</t>
  </si>
  <si>
    <t>METWARE A-CALIFORNION LETTER  BOX</t>
  </si>
  <si>
    <t>GELBMAVAN</t>
  </si>
  <si>
    <t>METWARE A-VANCOUVER LETTERBOX</t>
  </si>
  <si>
    <t>GELBMCAB</t>
  </si>
  <si>
    <t>METWARE CABANA LETTERBOX      SCAB</t>
  </si>
  <si>
    <t>GELBMCAL</t>
  </si>
  <si>
    <t>METWARE CALIFORNIAN LETTERBOX SCAL</t>
  </si>
  <si>
    <t>GELBMCHU</t>
  </si>
  <si>
    <t>METWARE CHUBBY LETTERBOX      SCHU</t>
  </si>
  <si>
    <t>GELBMCOM</t>
  </si>
  <si>
    <t>METWARE COMBO LETTERBOX       COM</t>
  </si>
  <si>
    <t>GELBMEDEN</t>
  </si>
  <si>
    <t>METWARE EDEN LETTERBOX 375 X 400 X 355   EDE</t>
  </si>
  <si>
    <t>GELBMW230SETAL</t>
  </si>
  <si>
    <t>METWARE L/BOX 230SET 230X160 COMPL FRONT/BACK ALUMINIUM</t>
  </si>
  <si>
    <t>GELBSTVER</t>
  </si>
  <si>
    <t>METWARE LETTERBOX STAINED TIMBER FULL BACK OPEN VERMONT</t>
  </si>
  <si>
    <t>GELBMLCF2</t>
  </si>
  <si>
    <t>METWARE LOW COST FLAT TOP LETTERBOX BANK OF 2      LCF2</t>
  </si>
  <si>
    <t>GELBMLCT</t>
  </si>
  <si>
    <t>METWARE LOW COST TRADITIONAL LETTERBOX     LCT</t>
  </si>
  <si>
    <t>GELBMCUR</t>
  </si>
  <si>
    <t>METWARE METAL CURVE TOP LETTERBOX    CUR</t>
  </si>
  <si>
    <t>GELBMFLIP</t>
  </si>
  <si>
    <t>METWARE METAL FLIP TOP FLP    LETTERBOX</t>
  </si>
  <si>
    <t>GELBMONTBR</t>
  </si>
  <si>
    <t>METWARE MONTREAL LETTERBOX BRN MONB</t>
  </si>
  <si>
    <t>GELBMONTGR</t>
  </si>
  <si>
    <t>METWARE MONTREAL LETTERBOX GRN MONG</t>
  </si>
  <si>
    <t>GELBMONTRW</t>
  </si>
  <si>
    <t>METWARE MONTREAL LETTERBOX RED WOOD</t>
  </si>
  <si>
    <t>GELBMNEV</t>
  </si>
  <si>
    <t>METWARE NEVADA LETTERBOX     NEV</t>
  </si>
  <si>
    <t>GELBMORE</t>
  </si>
  <si>
    <t>METWARE OREGON LETTERBOX      ORE</t>
  </si>
  <si>
    <t>GELBMWRRP</t>
  </si>
  <si>
    <t>METWARE ROUND RURAL P/COAT LETTERBOX    RRP</t>
  </si>
  <si>
    <t>GELBMLROY</t>
  </si>
  <si>
    <t>METWARE ROYALE LETTERBOX      LROY</t>
  </si>
  <si>
    <t>GELBMPRL</t>
  </si>
  <si>
    <t>METWARE RURAL P/COAT LETTERBOX    LRL</t>
  </si>
  <si>
    <t>GELBMWRSCR</t>
  </si>
  <si>
    <t>METWARE SCROLL LETTERBOX STAND SCRS</t>
  </si>
  <si>
    <t>GELBMSCR</t>
  </si>
  <si>
    <t>METWARE SCROLL TOP LETTERBOX     SCR</t>
  </si>
  <si>
    <t>GELBMSEA</t>
  </si>
  <si>
    <t>METWARE SEATTLE LETTERBOX      SEA</t>
  </si>
  <si>
    <t>GELBMSIE</t>
  </si>
  <si>
    <t>METWARE SIERRA LETTERBOX      SIE</t>
  </si>
  <si>
    <t>GELBSLCR</t>
  </si>
  <si>
    <t>METWARE SLIMLINE LETTERBOX CREAM    SLI</t>
  </si>
  <si>
    <t>GELBSLHTH</t>
  </si>
  <si>
    <t>METWARE SLIMLINE LETTERBOX HAWTHORN    SLI</t>
  </si>
  <si>
    <t>GELBSLWBY</t>
  </si>
  <si>
    <t>METWARE SLIMLINE LETTERBOX WINEBERRY    SLIWI</t>
  </si>
  <si>
    <t>GELBMSFT</t>
  </si>
  <si>
    <t>METWARE SOUTHERN FLAT TOP LETTERBOX   SFT</t>
  </si>
  <si>
    <t>GELBMVAN</t>
  </si>
  <si>
    <t>METWARE VANCOUVER LETTERBOX    VAN</t>
  </si>
  <si>
    <t>GELBMVIL</t>
  </si>
  <si>
    <t>METWARE VILLA LETTERBOX       WHT BOX/WINEBERRY TOP</t>
  </si>
  <si>
    <t>GEWB300</t>
  </si>
  <si>
    <t>WB BLUE MAGIC METAL POLISH 50GM EACH 055</t>
  </si>
  <si>
    <t>GELBWPRRB</t>
  </si>
  <si>
    <t>WILSON LETTERBOX RURAL RLB    RED/BLACK</t>
  </si>
  <si>
    <t>GELBWPHNZ1</t>
  </si>
  <si>
    <t>WILSON LETTERBOX SLIMLINE BLACK HNZ1  **HNZ**</t>
  </si>
  <si>
    <t>GELBWPHNZ3</t>
  </si>
  <si>
    <t>WILSON LETTERBOX SLIMLINE DARK GRAY HNZ3  **HNZ**</t>
  </si>
  <si>
    <t>GELBWPHNZ2</t>
  </si>
  <si>
    <t>WILSON LETTERBOX SLIMLINE MOUNTAIN BLUE HNZ2  **HNZ**</t>
  </si>
  <si>
    <t>GECH500600WH</t>
  </si>
  <si>
    <t>CEILING HATCH FRAME ALUM WHITE 500 X 600MM</t>
  </si>
  <si>
    <t>BUTRCASSTD30</t>
  </si>
  <si>
    <t>CEILING HATCH SELF LOCK FLANGE 300MM X 300MM HFRSL300</t>
  </si>
  <si>
    <t>GETWLA70BK</t>
  </si>
  <si>
    <t>LEADERART #70 PERMANENT MARKER BLACK  TWLA70-BK</t>
  </si>
  <si>
    <t>GETWLA70BL</t>
  </si>
  <si>
    <t>LEADERART #70 PERMANENT MARKER BLUE     TWLA70-BL</t>
  </si>
  <si>
    <t>GETWLA70R</t>
  </si>
  <si>
    <t>LEADERART #70 PERMANENT MARKER RED     TWLA70-R</t>
  </si>
  <si>
    <t>PTAL76121XC</t>
  </si>
  <si>
    <t>ATTIX INDUSTRIAL VACUUM CLEANER    761-21XC</t>
  </si>
  <si>
    <t>GECRC3070</t>
  </si>
  <si>
    <t>CRC GLASS CLEANER 500G        3070</t>
  </si>
  <si>
    <t>GEFESA5</t>
  </si>
  <si>
    <t>FIRST ALERT AUTOMOTIVE FIRE EXTINGUISHER        FE-AUTO5</t>
  </si>
  <si>
    <t>GEFEKFE2</t>
  </si>
  <si>
    <t>FIRST ALERT KITCHEN EXTINGUISHER        FE-KITCHEN5</t>
  </si>
  <si>
    <t>PTNF107413547</t>
  </si>
  <si>
    <t>FLEECE BAGS (5) FOR NILFISK ATTIX 33 &amp; 44 VACUUM 10741354747</t>
  </si>
  <si>
    <t>PTKC69062370</t>
  </si>
  <si>
    <t>KARCHER EXTENSION HOSE 2.5M FOR NT 35/1</t>
  </si>
  <si>
    <t>PTKC69074790</t>
  </si>
  <si>
    <t>KARCHER FLEECE FILTER BAGS PKT OF 5 FOR NT 35/1</t>
  </si>
  <si>
    <t>PTKC69043670</t>
  </si>
  <si>
    <t>KARCHER PAPER FILTER M FOR NT 35/1</t>
  </si>
  <si>
    <t>PTKC69043600</t>
  </si>
  <si>
    <t>KARCHER ROT PROOF FILTER M FOR NT 35/1</t>
  </si>
  <si>
    <t>PTKC11072140</t>
  </si>
  <si>
    <t>KARCHER WATER BLASTER PETROL G 3200 XH</t>
  </si>
  <si>
    <t>GPKFBBQT18</t>
  </si>
  <si>
    <t>KITSET BBQ TABLE H3.2 1800MM</t>
  </si>
  <si>
    <t>PTAL126411158</t>
  </si>
  <si>
    <t>NILFISK  COMPACT PATIO CLEANER</t>
  </si>
  <si>
    <t>NILFISK 1740PSI WATERBLASTER 6PC ACCESSORY KIT C120.7-6</t>
  </si>
  <si>
    <t>PTNF320994</t>
  </si>
  <si>
    <t>NILFISK 36/45MM DUST EXTRACTION TOOL ADAPTOR 320994</t>
  </si>
  <si>
    <t>PTNF29457</t>
  </si>
  <si>
    <t>NILFISK 36MM QUICK COUPLING TOOL/HOSE ADAPTOR   29457</t>
  </si>
  <si>
    <t>PTNF46690</t>
  </si>
  <si>
    <t>NILFISK 36MM QUICK RELEASE OPERATOR END CUFF 46690</t>
  </si>
  <si>
    <t>PTNF46691</t>
  </si>
  <si>
    <t>NILFISK 36MM STAINLESS STEEL HAND PIECE 46691</t>
  </si>
  <si>
    <t>PTNF15102</t>
  </si>
  <si>
    <t>NILFISK 36MM UNIVERSAL VACUUM END CUFF 15102</t>
  </si>
  <si>
    <t>PTNF107402706</t>
  </si>
  <si>
    <t>NILFISK 36MM WET AND DRY FLOOR TOOL   107402706</t>
  </si>
  <si>
    <t>PTNF302000490</t>
  </si>
  <si>
    <t>NILFISK AERO M CLASS FILTER   302000490</t>
  </si>
  <si>
    <t>PTNF107409977</t>
  </si>
  <si>
    <t>NILFISK AERO TOOL/HOSE ADAPTOR WTH SUNCTION REGULATION</t>
  </si>
  <si>
    <t>PTNF302000751</t>
  </si>
  <si>
    <t>NILFISK ATTIX 560-21XC M CLASS FILTER   302000751</t>
  </si>
  <si>
    <t>PTALAW1</t>
  </si>
  <si>
    <t>NILFISK AUTO WASH 1L</t>
  </si>
  <si>
    <t>PTNF107413540</t>
  </si>
  <si>
    <t>NILFISK FLAT FILTER PTFE M CLASS 1PC 0.5M2 FOR ATTIX 33 &amp; 44</t>
  </si>
  <si>
    <t>PTNF107413541</t>
  </si>
  <si>
    <t>NILFISK MOTOR COOLING AIR FILTER FOR ATTIX 33 &amp; 44</t>
  </si>
  <si>
    <t>PTALMPC5</t>
  </si>
  <si>
    <t>NILFISK MULTI PURPOSE CLEANER 5L</t>
  </si>
  <si>
    <t>PTNF302000535</t>
  </si>
  <si>
    <t>NILFISK QUICK RELEASE TOOL ADAPTOR D27</t>
  </si>
  <si>
    <t>PTAL6411131</t>
  </si>
  <si>
    <t>NILFISK W/BLASTER CLICK &amp; CLEAN  AUTO BRUSH</t>
  </si>
  <si>
    <t>PTAL6411134</t>
  </si>
  <si>
    <t>NILFISK W/BLASTER CLICK &amp; CLEAN  AUTO KIT</t>
  </si>
  <si>
    <t>PTAL6411136</t>
  </si>
  <si>
    <t>NILFISK W/BLASTER CLICK &amp; CLEAN  AUTO NOZZLE</t>
  </si>
  <si>
    <t>PTAL6411138</t>
  </si>
  <si>
    <t>NILFISK W/BLASTER CLICK &amp; CLEAN  MULTI ANGLE</t>
  </si>
  <si>
    <t>PTAL6411135</t>
  </si>
  <si>
    <t>NILFISK W/BLASTER CLICK &amp; CLEAN  UNDER CHASSIS</t>
  </si>
  <si>
    <t>PTAL6410766</t>
  </si>
  <si>
    <t>NILFISK W/BLASTER DRAIN CLEANER</t>
  </si>
  <si>
    <t>PTAL6411048</t>
  </si>
  <si>
    <t>NILFISK W/BLASTER EXTENSION HOSE  ( FOR DYNAMIC X-TRA)</t>
  </si>
  <si>
    <t>PTAL6411150</t>
  </si>
  <si>
    <t>NILFISK W/BLASTER PATIO CLEANER ATTACHMENT</t>
  </si>
  <si>
    <t>PTAL6410891</t>
  </si>
  <si>
    <t>NILFISK W/BLASTER SAND BLAST KIT (EXCEPT PRO)</t>
  </si>
  <si>
    <t>PTAL6410763</t>
  </si>
  <si>
    <t>NILFISK W/BLASTER UNDER CHASSIS  (BAYONET)</t>
  </si>
  <si>
    <t>PTALE13038XPC</t>
  </si>
  <si>
    <t>NILFISK WATER BLSTR 1885PSI WITH PATIO CLNR  E130.3-9XTRAPC</t>
  </si>
  <si>
    <t>GECETB1012</t>
  </si>
  <si>
    <t>POLY TARPAULIN 10 X 12FT/3X3.6      TARP10X12</t>
  </si>
  <si>
    <t>GECETARP1216</t>
  </si>
  <si>
    <t>POLY TARPAULIN 12 X 16FT/3.6X5      TARP12X16</t>
  </si>
  <si>
    <t>GEPRTARP2016H</t>
  </si>
  <si>
    <t>PROMARK HEAVY DUTY SUPER TARPAULIN 120GSM 6.0X4.8M TARP2016H</t>
  </si>
  <si>
    <t>GEPRTARP3024H</t>
  </si>
  <si>
    <t>PROMARK HEAVY DUTY TARPAULIN  9.0M X 7.2M   TARP3024H</t>
  </si>
  <si>
    <t>GEPRTARP86H</t>
  </si>
  <si>
    <t>PROMARK HEAVY DUTY TARPAULIN 120GSM 2.4MX1.8M    TARP86H</t>
  </si>
  <si>
    <t>GEPRTARP2012</t>
  </si>
  <si>
    <t>PROMARK HEAVY DUTY TARPAULIN 120GSM 6.0MX3.6M    TARP2012H</t>
  </si>
  <si>
    <t>GEPRTARP2420H</t>
  </si>
  <si>
    <t>PROMARK HEAVY DUTY TARPAULIN 7.2M X 6M    TARP2420H</t>
  </si>
  <si>
    <t>GEPRTARP2016</t>
  </si>
  <si>
    <t>PROMARK TARPAULIN 70GSM  6.0X4.8M       TARP2016</t>
  </si>
  <si>
    <t>GEPRTARP810</t>
  </si>
  <si>
    <t>PROMARK TARPAULIN 70GSM 10FT X 8FT  TARP108</t>
  </si>
  <si>
    <t>GEPRTARP128</t>
  </si>
  <si>
    <t>PROMARK TARPAULIN 70GSM 3.6 X 2.4M   TARP128</t>
  </si>
  <si>
    <t>GEPRTARP168</t>
  </si>
  <si>
    <t>PROMARK TARPAULIN 70GSM 4.8 X 2.4M TARP168</t>
  </si>
  <si>
    <t>GEPRTARP2012LW</t>
  </si>
  <si>
    <t>PROMARK TARPAULIN 70GSM 6.0MX3.6M TARP2012</t>
  </si>
  <si>
    <t>GEPRTARP2416</t>
  </si>
  <si>
    <t>PROMARK TARPAULIN 70GSM 7.2 X 4.8M  TARP2416</t>
  </si>
  <si>
    <t>GESERMK500</t>
  </si>
  <si>
    <t>SELLEYS RAPID MOULD KILLER    500ML TRIGG</t>
  </si>
  <si>
    <t>GEGB10</t>
  </si>
  <si>
    <t>SKELLERUP RED BAND GUMBOOTS   SIZE 10 FRR110</t>
  </si>
  <si>
    <t>GEGB11</t>
  </si>
  <si>
    <t>SKELLERUP RED BAND GUMBOOTS   SIZE 11 FRR111</t>
  </si>
  <si>
    <t>GEGB12</t>
  </si>
  <si>
    <t>SKELLERUP RED BAND GUMBOOTS   SIZE 12 FRR112</t>
  </si>
  <si>
    <t>GEGB5</t>
  </si>
  <si>
    <t>SKELLERUP RED BAND GUMBOOTS   SIZE 5 FRR105</t>
  </si>
  <si>
    <t>GEGB6</t>
  </si>
  <si>
    <t>SKELLERUP RED BAND GUMBOOTS   SIZE 6 FRR106</t>
  </si>
  <si>
    <t>GEGB7</t>
  </si>
  <si>
    <t>SKELLERUP RED BAND GUMBOOTS   SIZE 7 FRR107</t>
  </si>
  <si>
    <t>GEGB8</t>
  </si>
  <si>
    <t>SKELLERUP RED BAND GUMBOOTS   SIZE 8 FRR108</t>
  </si>
  <si>
    <t>GEGB9</t>
  </si>
  <si>
    <t>SKELLERUP RED BAND GUMBOOTS   SIZE 9 FRR109</t>
  </si>
  <si>
    <t>GELCDS7</t>
  </si>
  <si>
    <t>STAYWELL CAT DOOR STAYWELL    NO.7</t>
  </si>
  <si>
    <t>GETDTP0912NZ140</t>
  </si>
  <si>
    <t>TARPAULIN 140GSM 9 X 12   TDTP0912NZ140</t>
  </si>
  <si>
    <t>GEHDTP0606DG</t>
  </si>
  <si>
    <t>TARPAULIN 680GSM 6.0 X 6.0M  HD PVC DARK GREEN HDTP0606</t>
  </si>
  <si>
    <t>GEHC00</t>
  </si>
  <si>
    <t>TERRY NO 20 13-20MM ALUZINC HOSE CLIPS PER EACH     HCOO</t>
  </si>
  <si>
    <t>GEHC000</t>
  </si>
  <si>
    <t>TERRY NO12 9.5-12MM ALUZINC HOSE CLIPS PER EACH    HCOOO</t>
  </si>
  <si>
    <t>GEHC0</t>
  </si>
  <si>
    <t>TERRY NO22 16-22MM ALUZINC HOSE CLIPS PER EACH   HC0</t>
  </si>
  <si>
    <t>GEHC1A</t>
  </si>
  <si>
    <t>TERRY NO30 22-30MM ALUZINC HOSE CLIPS PER EACH    HC1A</t>
  </si>
  <si>
    <t>GEHC1</t>
  </si>
  <si>
    <t>TERRY NO35 25-35MM ALUZINC HOSE CLIPS PER EACH     HC1</t>
  </si>
  <si>
    <t>GEHCMAH004</t>
  </si>
  <si>
    <t>TRIDON 6-16MM SS HOSE CLIP    MAH4</t>
  </si>
  <si>
    <t>MARLEY WELDING SOLVENT GREY 180G MCS.GY</t>
  </si>
  <si>
    <t>PALLISIDE 2 PART JOINTER SLATE 2.7M MVJSLT2.7</t>
  </si>
  <si>
    <t>PALLISIDE 2 PART JOINTER TEA 2.7M MVJTEA2.7</t>
  </si>
  <si>
    <t>PALLISIDE 2 PCE CHANNEL 3.6M TEA MV2CHTEA3.6</t>
  </si>
  <si>
    <t>PALLISIDE 2 PCE CHANNEL 3.6M WHITE MV2CH3.6</t>
  </si>
  <si>
    <t>PALLISIDE 2 PCE EXTERNAL CNR 3.6M RIVERSTONE MVIERST3.6</t>
  </si>
  <si>
    <t>PALLISIDE 2 PCE EXTERNAL CNR 3.6M WHITE MVIE3.6</t>
  </si>
  <si>
    <t>PALLISIDE 2 PCE JOINTER RIVERSTONE 2.7M MVJRST2.7</t>
  </si>
  <si>
    <t>PALLISIDE 2 PCE JOINTER WHITE 2.7M MVJ2.7</t>
  </si>
  <si>
    <t>TRRAS181250</t>
  </si>
  <si>
    <t>1800X1200MM TRELLIS  50MM SQU</t>
  </si>
  <si>
    <t>PALLISIDE 2 PIECE Z FLASHING BASE RIVERSTONE 3.8M MV2ZRST3.8</t>
  </si>
  <si>
    <t>PALLISIDE CNR SOAKER  RUST WHITE  MVSCWHT</t>
  </si>
  <si>
    <t>PALLISIDE CNR SOAKER TRAD WHITE MVSCTRADWH</t>
  </si>
  <si>
    <t>PALLISIDE FOAM SOFFIT MOULD 40 X 18 WHITE 3.6M    FMBC8.3.6</t>
  </si>
  <si>
    <t>PALLISIDE FOAM SOFFIT MOULD 40X18 RIVERSTONE 3.6M</t>
  </si>
  <si>
    <t>PALLISIDE FOAM SOFFIT MOULD 40X18 TEA 3.6M  FMBC8TEA3.6</t>
  </si>
  <si>
    <t>PALLISIDE INT CNR CAP 3.0M RIVERSTONE MVICRST3</t>
  </si>
  <si>
    <t>PALLISIDE INT CNR CAP 3.0M TEA MVICTEA3</t>
  </si>
  <si>
    <t>PALLISIDE INT CNR CAP 3.0M WHITE  MVICWHT3</t>
  </si>
  <si>
    <t>PALLISIDE INTERNAL CORNER 3M BASE WHITE   MVIBWHT3</t>
  </si>
  <si>
    <t>PSMPC001CAL3</t>
  </si>
  <si>
    <t>PALLISIDE INTERNAL CORNER 3M CALICO   PALC001CAL3</t>
  </si>
  <si>
    <t>PSMPC001RST3</t>
  </si>
  <si>
    <t>PALLISIDE INTERNAL CORNER 3M RIVERSTONE   PALC001RST3</t>
  </si>
  <si>
    <t>PSMPC001SAN3</t>
  </si>
  <si>
    <t>PALLISIDE INTERNAL CORNER 3M SANDSTONE   PALC001SAN3</t>
  </si>
  <si>
    <t>PSMPC001SLT3</t>
  </si>
  <si>
    <t>PALLISIDE INTERNAL CORNER 3M SLATE   PALC001SLT3</t>
  </si>
  <si>
    <t>PSMPC001TEA3</t>
  </si>
  <si>
    <t>PALLISIDE INTERNAL CORNER 3M TEA   PALC001TEA3</t>
  </si>
  <si>
    <t>PSMPC001WHT3</t>
  </si>
  <si>
    <t>PALLISIDE INTERNAL CORNER 3M WHITE   PALC001WHT3</t>
  </si>
  <si>
    <t>PALLISIDE ONE PART CHANNEL TRIM RIVERSTONE 3.6M MVCHRST3.6</t>
  </si>
  <si>
    <t>PALLISIDE ONE PART CHANNEL TRIM WHITE 3.6M MVCH3.6</t>
  </si>
  <si>
    <t>PSMPWLH4CAL42</t>
  </si>
  <si>
    <t>PALLISIDE PRE-FINISHED PRE-ROUTED SCRIBER 4.2M CALICO LH</t>
  </si>
  <si>
    <t>PSMPWRH4CAL42</t>
  </si>
  <si>
    <t>PALLISIDE PRE-FINISHED PRE-ROUTED SCRIBER 4.2M CALICO RH</t>
  </si>
  <si>
    <t>PSMPWLH4RST42</t>
  </si>
  <si>
    <t>PALLISIDE PRE-FINISHED PRE-ROUTED SCRIBER 4.2M R/STONE LH</t>
  </si>
  <si>
    <t>PSMPWRH4RST42</t>
  </si>
  <si>
    <t>PALLISIDE PRE-FINISHED PRE-ROUTED SCRIBER 4.2M R/STONE RH</t>
  </si>
  <si>
    <t>PSMPWLH4SAN42</t>
  </si>
  <si>
    <t>PALLISIDE PRE-FINISHED PRE-ROUTED SCRIBER 4.2M S/STONE LH</t>
  </si>
  <si>
    <t>PSMPWRH4SAN42</t>
  </si>
  <si>
    <t>PALLISIDE PRE-FINISHED PRE-ROUTED SCRIBER 4.2M S/STONE RH</t>
  </si>
  <si>
    <t>PSMPWLH4SLT42</t>
  </si>
  <si>
    <t>PALLISIDE PRE-FINISHED PRE-ROUTED SCRIBER 4.2M SLATE LH</t>
  </si>
  <si>
    <t>PSMPWRH4SLT42</t>
  </si>
  <si>
    <t>PALLISIDE PRE-FINISHED PRE-ROUTED SCRIBER 4.2M SLATE RH</t>
  </si>
  <si>
    <t>PSMPWLH4TEA42</t>
  </si>
  <si>
    <t>PALLISIDE PRE-FINISHED PRE-ROUTED SCRIBER 4.2M TEA LHQ</t>
  </si>
  <si>
    <t>PSMPWRH4TEA42</t>
  </si>
  <si>
    <t>PALLISIDE PRE-FINISHED PRE-ROUTED SCRIBER 4.2M TEA RH</t>
  </si>
  <si>
    <t>PSMPWLH4WHT42</t>
  </si>
  <si>
    <t>PALLISIDE PRE-FINISHED PRE-ROUTED SCRIBER 4.2M WHITE LH</t>
  </si>
  <si>
    <t>PSMPWRH4WHT42</t>
  </si>
  <si>
    <t>PALLISIDE PRE-FINISHED PRE-ROUTED SCRIBER 4.2M WHITE RH</t>
  </si>
  <si>
    <t>PPSCSPSIRSA2R</t>
  </si>
  <si>
    <t>PALLISIDE SUPPLY AND INSTALL FOR RITE SIZE A2R DESIGN</t>
  </si>
  <si>
    <t>PPSCSPSIRSB1</t>
  </si>
  <si>
    <t>PALLISIDE SUPPLY AND INSTALL FOR RITE SIZE B1 DESIGN</t>
  </si>
  <si>
    <t>PSMPW00136</t>
  </si>
  <si>
    <t>PALLISIDE WINDOW SILL BASE CLIP 3.6M WHITE   PALW001WHT3.6</t>
  </si>
  <si>
    <t>PSMPW002CAL36</t>
  </si>
  <si>
    <t>PALLISIDE WINDOW SILL CLIP ATTACHMENT 3.6M CALICO</t>
  </si>
  <si>
    <t>PSMPW002RST36</t>
  </si>
  <si>
    <t>PALLISIDE WINDOW SILL CLIP ATTACHMENT 3.6M RIVERSTONE</t>
  </si>
  <si>
    <t>PSMPW002SAN36</t>
  </si>
  <si>
    <t>PALLISIDE WINDOW SILL CLIP ATTACHMENT 3.6M SANDSTONE</t>
  </si>
  <si>
    <t>PSMPW002SLT36</t>
  </si>
  <si>
    <t>PALLISIDE WINDOW SILL CLIP ATTACHMENT 3.6M SLATE</t>
  </si>
  <si>
    <t>PSMPW002TEA36</t>
  </si>
  <si>
    <t>PALLISIDE WINDOW SILL CLIP ATTACHMENT 3.6M TEA</t>
  </si>
  <si>
    <t>PSMPW002WHT36</t>
  </si>
  <si>
    <t>PALLISIDE WINDOW SILL CLIP ATTACHMENT 3.6M WHITE</t>
  </si>
  <si>
    <t>PSMPWCAPCALLH</t>
  </si>
  <si>
    <t>PALLISIDE WINDOW SILL END CAP CALICO LH   PALWCAPCALLH</t>
  </si>
  <si>
    <t>PSMPWCAPCALRH</t>
  </si>
  <si>
    <t>PALLISIDE WINDOW SILL END CAP CALICO RH   PALWCAPCALRH</t>
  </si>
  <si>
    <t>PSMPWCAPRSTLH</t>
  </si>
  <si>
    <t>PALLISIDE WINDOW SILL END CAP RIVERSTONE LH   PALWCAPRSTLH</t>
  </si>
  <si>
    <t>PSMPWCAPRSTRH</t>
  </si>
  <si>
    <t>PALLISIDE WINDOW SILL END CAP RIVERSTONE RH   PALWCAPCALRH</t>
  </si>
  <si>
    <t>PSMPWCAPSANLH</t>
  </si>
  <si>
    <t>PALLISIDE WINDOW SILL END CAP SANDSTONE LH   PALWCAPSANLH</t>
  </si>
  <si>
    <t>PSMPWCAPSANRH</t>
  </si>
  <si>
    <t>PALLISIDE WINDOW SILL END CAP SANDSTONE RH PALWCAPSANRH</t>
  </si>
  <si>
    <t>PSMPWCAPSLTLH</t>
  </si>
  <si>
    <t>PALLISIDE WINDOW SILL END CAP SLATE LH   PALWCAPSLTLH</t>
  </si>
  <si>
    <t>PSMPWCAPSLTRH</t>
  </si>
  <si>
    <t>PALLISIDE WINDOW SILL END CAP SLATE RH   PALWCAPSLTRH</t>
  </si>
  <si>
    <t>PSMPWCAPTEALH</t>
  </si>
  <si>
    <t>PALLISIDE WINDOW SILL END CAP TEA LH   PALWCAPTEALH</t>
  </si>
  <si>
    <t>PSMPWCAPTEARH</t>
  </si>
  <si>
    <t>PALLISIDE WINDOW SILL END CAP TEA RH   PALWCAPTEARH</t>
  </si>
  <si>
    <t>PSMPWCAPWHTLH</t>
  </si>
  <si>
    <t>PALLISIDE WINDOW SILL END CAP WHITE LH   PALWCAPWHTLH</t>
  </si>
  <si>
    <t>PSMPWCAPWHTRH</t>
  </si>
  <si>
    <t>PALLISIDE WINDOW SILL END CAP WHITE RH   PALWCAPTEALH</t>
  </si>
  <si>
    <t>PSMPW003CAL42</t>
  </si>
  <si>
    <t>PALLISIDE WINDOW SILL PLANTED ATTACHMENT 4.2M CALICO</t>
  </si>
  <si>
    <t>PSMPW003RST42</t>
  </si>
  <si>
    <t>PALLISIDE WINDOW SILL PLANTED ATTACHMENT 4.2M RIVERSTONE</t>
  </si>
  <si>
    <t>PSMPW003SAN42</t>
  </si>
  <si>
    <t>PALLISIDE WINDOW SILL PLANTED ATTACHMENT 4.2M SANDSTONE</t>
  </si>
  <si>
    <t>PSMPW003SLT42</t>
  </si>
  <si>
    <t>PALLISIDE WINDOW SILL PLANTED ATTACHMENT 4.2M SLATE</t>
  </si>
  <si>
    <t>PSMPW003TEA42</t>
  </si>
  <si>
    <t>PALLISIDE WINDOW SILL PLANTED ATTACHMENT 4.2M TEA</t>
  </si>
  <si>
    <t>PSMPW003WHT42</t>
  </si>
  <si>
    <t>PALLISIDE WINDOW SILL PLANTED ATTACHMENT 4.2M WHITE</t>
  </si>
  <si>
    <t>MDHFHPY39155E</t>
  </si>
  <si>
    <t>HOLDFAST FOX H PACKERS 1.5MM CLICK &amp; FIX YELLOW PER EACH</t>
  </si>
  <si>
    <t>MDHFHPG39159E</t>
  </si>
  <si>
    <t>HOLDFAST FOX H PACKERS 10MM CLICK &amp; FIX GREEN PER EACH</t>
  </si>
  <si>
    <t>MDHFHPR39157E</t>
  </si>
  <si>
    <t>HOLDFAST FOX H PACKERS 3MM CLICK &amp; FIX RED PER EACH</t>
  </si>
  <si>
    <t>MDHFHPB39162E</t>
  </si>
  <si>
    <t>HOLDFAST FOX H PACKERS 6MM CLICK &amp; FIX BLACK PER EACH</t>
  </si>
  <si>
    <t>HOLDFAST FOX H PACKERS STARTER PACK ASSORTED   39163</t>
  </si>
  <si>
    <t>BHPR00264</t>
  </si>
  <si>
    <t>HOLDFAST SLIMLINE CLOSET RAIL 2.4M   00264</t>
  </si>
  <si>
    <t>BHPR00261</t>
  </si>
  <si>
    <t>HOLDFAST SLIMLINE WARDROBE RAIL ROUND 1.8M WHITE   00261</t>
  </si>
  <si>
    <t>BHPR00262</t>
  </si>
  <si>
    <t>HOLDFAST SLIMLINE WARDROBE RAIL ROUND 2.4M WHITE   00262</t>
  </si>
  <si>
    <t>BHLLCBW24</t>
  </si>
  <si>
    <t>L/LOK 2.4M CLOSET TUBE WHITE</t>
  </si>
  <si>
    <t>BHLLCRS36</t>
  </si>
  <si>
    <t>LUMBERLOK 3.6M CLOSET RAIL    SILVER</t>
  </si>
  <si>
    <t>BHLLCRW36</t>
  </si>
  <si>
    <t>LUMBERLOK 3.6M CLOSET RAIL    WHITE</t>
  </si>
  <si>
    <t>BHSC434VPB</t>
  </si>
  <si>
    <t>SCHLAGE BRASS DOOR STOP PB     VISPACK 434V</t>
  </si>
  <si>
    <t>GEWW200290</t>
  </si>
  <si>
    <t>WINDOWARE EXTENDABLE CURTAIN TRACK SIXE 3 200-290CM</t>
  </si>
  <si>
    <t>GEWW85120</t>
  </si>
  <si>
    <t>WINDOWARE EXTENDABLE CURTAIN TRACK SIZE 1 85-120CM</t>
  </si>
  <si>
    <t>GEWW120200</t>
  </si>
  <si>
    <t>WINDOWARE EXTENDABLE CURTAIN TRACK SIZE 2 120-200CM</t>
  </si>
  <si>
    <t>TRRAD181285</t>
  </si>
  <si>
    <t>1800X1200MM TRELLIS 85MM DIA *POA*</t>
  </si>
  <si>
    <t>GEWW290380</t>
  </si>
  <si>
    <t>WINDOWARE EXTENDABLE CURTAIN TRACK SIZE 4 290-380CM</t>
  </si>
  <si>
    <t>GPWBC1350024</t>
  </si>
  <si>
    <t>GREENS CARTERS CONTRACTOR WHEELBARROW  1350024</t>
  </si>
  <si>
    <t>GPWBC256529</t>
  </si>
  <si>
    <t>GREENS CONTRACTOR/JUMBO/EZIPOUR  WHEEL COMPLETE   256529</t>
  </si>
  <si>
    <t>GPWBGR12396</t>
  </si>
  <si>
    <t>GREENS EZIPOUR TRAY  12396</t>
  </si>
  <si>
    <t>GPWBC1390043</t>
  </si>
  <si>
    <t>GREENS EZIPOUR WHEELBARROW 1390043</t>
  </si>
  <si>
    <t>GELAOXTL03</t>
  </si>
  <si>
    <t>0.9M ALL-IN-ONE TELESCOPIC LADDER 150KG   OXTL03</t>
  </si>
  <si>
    <t>GELAOXTL04</t>
  </si>
  <si>
    <t>1.2M ALL-IN-ONE TELESCOPIC LADDER 150KG   OXTL04</t>
  </si>
  <si>
    <t>GELAOXTL05</t>
  </si>
  <si>
    <t>1.5M ALL-IN-ONE TELESCOPIC LADDER 150KG   OXTL05</t>
  </si>
  <si>
    <t>TPSS2</t>
  </si>
  <si>
    <t>2 TREAD STAIR STRINGER RAD    H4 PER PAIR</t>
  </si>
  <si>
    <t>TPSS3</t>
  </si>
  <si>
    <t>3 TREAD STAIR STRINGER RAD    H4 PER PAIR</t>
  </si>
  <si>
    <t>TPSS4</t>
  </si>
  <si>
    <t>4 TREAD STAIR STRINGER RAD    H4 PER PAIR</t>
  </si>
  <si>
    <t>TPSS5</t>
  </si>
  <si>
    <t>5 TREAD STAIR STRINGER RAD    H4 PER PAIR</t>
  </si>
  <si>
    <t>TPSS6</t>
  </si>
  <si>
    <t>6 TREAD STAIR STRINGER RAD    H4 PER PAIR</t>
  </si>
  <si>
    <t>GELAOXWP03W</t>
  </si>
  <si>
    <t>EASY ACCESS ALI 3 STEP FOLDING PLATFORM 850X450MM 150KG</t>
  </si>
  <si>
    <t>GEHTLMK3050</t>
  </si>
  <si>
    <t>FAKRO METAL RUNG ATTIC STAIRS  LMK3050</t>
  </si>
  <si>
    <t>HOMETECH ATTIC STAIRS STD MDF 2.8M FLOOR TO CEILING  LWS2800</t>
  </si>
  <si>
    <t>GESWP30</t>
  </si>
  <si>
    <t>SELLWOOD ATTIC LADDER TIMBER HEIGHT 2.25M - 3.05M P30</t>
  </si>
  <si>
    <t>GESWD36</t>
  </si>
  <si>
    <t>SELLWOOD ATTIC STAIRS DELUX D36</t>
  </si>
  <si>
    <t>GESWD27</t>
  </si>
  <si>
    <t>SELLWOOD ATTIC STAIRS DELUXE D27</t>
  </si>
  <si>
    <t>GESWA28</t>
  </si>
  <si>
    <t>SELLWOOD ATTIC STAIRS HEAVY DUTY A28</t>
  </si>
  <si>
    <t>GESWA31</t>
  </si>
  <si>
    <t>SELLWOOD ATTIC STAIRS HEAVY DUTY A31</t>
  </si>
  <si>
    <t>GESWQ24</t>
  </si>
  <si>
    <t>SELLWOOD ATTIC STAIRS QUAD 24       Q24</t>
  </si>
  <si>
    <t>GESWSRH1150650</t>
  </si>
  <si>
    <t>SELLWOOD ROOF HATCH 1150 X 650 SRH1150650</t>
  </si>
  <si>
    <t>SELLWOOD TIMBER ATTIC STAIRS ECONOMY FT30</t>
  </si>
  <si>
    <t>GETF3008382</t>
  </si>
  <si>
    <t>TOP FLYTE DOLLEE ATTIC LADDER 3008382</t>
  </si>
  <si>
    <t>GELAOXPL05</t>
  </si>
  <si>
    <t>TRADE SERIES 5 STEP PLATFORM LADDER 150KG     OXPL05</t>
  </si>
  <si>
    <t>GELAOXPL08</t>
  </si>
  <si>
    <t>TRADE SERIES 8 STEP PLATFORM LADDER 150KG     OXPL08</t>
  </si>
  <si>
    <t>GELA2STEP150</t>
  </si>
  <si>
    <t>TRADE SERIES ALUMINIUM 2 STEP COMBO LADDER 150KG  OXDS02</t>
  </si>
  <si>
    <t>GELAWHDS028</t>
  </si>
  <si>
    <t>WARTHOG DOUBLE SIDED LADDER 800MM WIDE 0.6M 2 STEP</t>
  </si>
  <si>
    <t>GELAWHEL11</t>
  </si>
  <si>
    <t>WARTHOG EXTENSION LADDER  3.3-5.4M  WHEL11</t>
  </si>
  <si>
    <t>GELAWHEL12</t>
  </si>
  <si>
    <t>WARTHOG EXTENSION LADDER  3.6-6.0M</t>
  </si>
  <si>
    <t>GELAWHPL03</t>
  </si>
  <si>
    <t>WARTHOG PLATFORM LADDER 0.9M 3 STEP WHPL03</t>
  </si>
  <si>
    <t>GELAWHPL05</t>
  </si>
  <si>
    <t>WARTHOG PLATFORM LADDER 1.5M 5 STEP WHPL05</t>
  </si>
  <si>
    <t>GELAWHPL06</t>
  </si>
  <si>
    <t>WARTHOG PLATFORM LADDER 1.8M 6 STEP WHPL06</t>
  </si>
  <si>
    <t>GELAWHPL07</t>
  </si>
  <si>
    <t>WARTHOG PLATFORM LADDER 2.1M 7 STEP WHPL07</t>
  </si>
  <si>
    <t>GELAWHPL08</t>
  </si>
  <si>
    <t>WARTHOG PLATFORM LADDER 2.4M 8 STEP WHPL08</t>
  </si>
  <si>
    <t>GELAWHDS03</t>
  </si>
  <si>
    <t>WARTHOG STEP LADDER DBL SIDED 3 STEP 0.9 MTR     WHDS03</t>
  </si>
  <si>
    <t>GELAYM45001</t>
  </si>
  <si>
    <t>YOUNGMANS ATTIC LADDER 3 SECT EASIWAY Y45001</t>
  </si>
  <si>
    <t>GEDE916</t>
  </si>
  <si>
    <t>DE-SOLV-IT CLEANER 300ML      DE916</t>
  </si>
  <si>
    <t>PAGKFY</t>
  </si>
  <si>
    <t>GLOKOTE FLUORESCENT YELLOW    GK3636</t>
  </si>
  <si>
    <t>GEHFGSPVC24O</t>
  </si>
  <si>
    <t>HOLDFAST GATOR SUPREME 24MM PVC TAPE  ORANGE</t>
  </si>
  <si>
    <t>PAOSFSRD20</t>
  </si>
  <si>
    <t>OSMOSE FRAME SAVER WITH RED DYE 20L</t>
  </si>
  <si>
    <t>PAOSFSRD5</t>
  </si>
  <si>
    <t>OSMOSE FRAME SAVER WITH RED DYE 5L</t>
  </si>
  <si>
    <t>PATMTXPMS10</t>
  </si>
  <si>
    <t>TRADEX OIL BASED PIGMENTED SEALER 10L</t>
  </si>
  <si>
    <t>PATMTXPMS4</t>
  </si>
  <si>
    <t>TRADEX OIL BASED PIGMENTED SEALER 4L</t>
  </si>
  <si>
    <t>PAAGMVLWH10</t>
  </si>
  <si>
    <t>AGRIPPA MULTIVERSAL  WHITE PEARL    10L</t>
  </si>
  <si>
    <t>PAAGMVLCR10</t>
  </si>
  <si>
    <t>AGRIPPA MULTIVERSAL CREAM      10L</t>
  </si>
  <si>
    <t>PACPCD50EOP10L</t>
  </si>
  <si>
    <t>CD50 EXTREME OIL PRESERVATIVE CLEAR 10LT    89106</t>
  </si>
  <si>
    <t>PACPCD50EOP20L</t>
  </si>
  <si>
    <t>CD50 EXTREME OIL PRESERVATIVE CLEAR 20LT    89107</t>
  </si>
  <si>
    <t>PAOPCD50S4CL10</t>
  </si>
  <si>
    <t>CD50 OIL PRESERVATIVE CLEAR 10LT    59106</t>
  </si>
  <si>
    <t>PAOPCD50S4CL20</t>
  </si>
  <si>
    <t>CD50 OIL PRESERVATIVE CLEAR 20LT    59107</t>
  </si>
  <si>
    <t>PADR10LWO</t>
  </si>
  <si>
    <t>DRYDEN WOODOIL 10L CLEAR    10LWO</t>
  </si>
  <si>
    <t>PADR20LWO</t>
  </si>
  <si>
    <t>DRYDEN WOODOIL 20L CLEAR    20LWO</t>
  </si>
  <si>
    <t>PAWAFFR10</t>
  </si>
  <si>
    <t>FENCE FINISH REDWOOD 10L</t>
  </si>
  <si>
    <t>PAWAFWAQMB10</t>
  </si>
  <si>
    <t>FORESTWOOD AQUATECH   MISSION BROWN 10L</t>
  </si>
  <si>
    <t>PAWAFWAQCE10</t>
  </si>
  <si>
    <t>FORESTWOOD AQUATECH CEDAR  10L</t>
  </si>
  <si>
    <t>PAWAFWAQCH10</t>
  </si>
  <si>
    <t>FORESTWOOD AQUATECH CHARCOAL  10L</t>
  </si>
  <si>
    <t>PAWAFWAQKW10</t>
  </si>
  <si>
    <t>FORESTWOOD AQUATECH KOWHAI 10L</t>
  </si>
  <si>
    <t>PAWAFWAQRW10</t>
  </si>
  <si>
    <t>FORESTWOOD AQUATECH REDWOOD   10L</t>
  </si>
  <si>
    <t>PAWAFWAQRO10</t>
  </si>
  <si>
    <t>FORESTWOOD AQUATECH RUSTIC OAK 10L</t>
  </si>
  <si>
    <t>PAWAADSRO10</t>
  </si>
  <si>
    <t>FORESTWOOD DECKING STAIN RUSTIC OAK 10L</t>
  </si>
  <si>
    <t>PAWADSRK10</t>
  </si>
  <si>
    <t>FORESTWOOD OIL BASED DECKING STAIN RED KWILA 10L</t>
  </si>
  <si>
    <t>PAWAFWCH10</t>
  </si>
  <si>
    <t>FORESTWOOD TRAD CHARCOAL 10L</t>
  </si>
  <si>
    <t>PAWAFWMB10</t>
  </si>
  <si>
    <t>FORESTWOOD TRAD MISSION BROWN 10L</t>
  </si>
  <si>
    <t>PAWAFWRO10</t>
  </si>
  <si>
    <t>FORESTWOOD TRAD RUSTIC OAK 10L</t>
  </si>
  <si>
    <t>PATMCW10</t>
  </si>
  <si>
    <t>LIVINGPROOF CEILING PAINT     WHITE 10L</t>
  </si>
  <si>
    <t>PATMLPSA10</t>
  </si>
  <si>
    <t>LIVINGPROOF SILK DEEP BASE 10L</t>
  </si>
  <si>
    <t>PATMLPSW10</t>
  </si>
  <si>
    <t>LIVINGPROOF SILK WHITE 10L</t>
  </si>
  <si>
    <t>PATMLPSKW8</t>
  </si>
  <si>
    <t>LIVINGPROOF SILK WHITE 8L</t>
  </si>
  <si>
    <t>PAMXG20</t>
  </si>
  <si>
    <t>METALEX GREEN 20L TIMBER PRESERVATIVE    44009</t>
  </si>
  <si>
    <t>PASKHLS006LO20</t>
  </si>
  <si>
    <t>SIKKENS EXT CETOL HLS 006 LIGHT OAK 20LTR</t>
  </si>
  <si>
    <t>PAWASGGBB10</t>
  </si>
  <si>
    <t>SOLAGARD GLOSS BLUE BASE 10L</t>
  </si>
  <si>
    <t>PAWASGGDB10</t>
  </si>
  <si>
    <t>SOLAGARD GLOSS DEEP BASE 10L</t>
  </si>
  <si>
    <t>PAWASGGK10</t>
  </si>
  <si>
    <t>SOLAGARD GLOSS KARAKA 10L</t>
  </si>
  <si>
    <t>PAWASGGOB10</t>
  </si>
  <si>
    <t>SOLAGARD GLOSS OCHRE BASE 10L</t>
  </si>
  <si>
    <t>PAWASGGPB10</t>
  </si>
  <si>
    <t>SOLAGARD GLOSS PASTEL BASE 10L</t>
  </si>
  <si>
    <t>PAWASGGW10</t>
  </si>
  <si>
    <t>SOLAGARD GLOSS WHITE 10L</t>
  </si>
  <si>
    <t>PAWASGLSE10</t>
  </si>
  <si>
    <t>SOLAGARD LOW SHEEN BLACK 10L</t>
  </si>
  <si>
    <t>PAWASGLSBB10</t>
  </si>
  <si>
    <t>SOLAGARD LOW SHEEN BLUE BASE 10L</t>
  </si>
  <si>
    <t>PAWASGLSDB10</t>
  </si>
  <si>
    <t>SOLAGARD LOW SHEEN DEEP BASE 10L</t>
  </si>
  <si>
    <t>PAWASGLSK10</t>
  </si>
  <si>
    <t>SOLAGARD LOW SHEEN KARAKA 10L</t>
  </si>
  <si>
    <t>PAWASGLSOB10</t>
  </si>
  <si>
    <t>SOLAGARD LOW SHEEN OCHRE BASE   10L</t>
  </si>
  <si>
    <t>PAWASGLSPB10</t>
  </si>
  <si>
    <t>SOLAGARD LOW SHEEN PASTEL BASE  10L</t>
  </si>
  <si>
    <t>PAWASGLSW10</t>
  </si>
  <si>
    <t>SOLAGARD LOW SHEEN WHITE 10L</t>
  </si>
  <si>
    <t>PAWASGRDB10</t>
  </si>
  <si>
    <t>SOLAGARD ROOF DEEP BASE 10L</t>
  </si>
  <si>
    <t>PAWASGRDBG10</t>
  </si>
  <si>
    <t>SOLAGARD ROOF DEEP BRUNSWICK  GREEN 10L</t>
  </si>
  <si>
    <t>PAWASGRGF10</t>
  </si>
  <si>
    <t>SOLAGARD ROOF GREYFRIARS 10L</t>
  </si>
  <si>
    <t>PAWASGRIS10</t>
  </si>
  <si>
    <t>SOLAGARD ROOF IRONSAND 10L</t>
  </si>
  <si>
    <t>PAWASGRKA10</t>
  </si>
  <si>
    <t>SOLAGARD ROOF KARAKA 10L</t>
  </si>
  <si>
    <t>PAWASGRNDB10</t>
  </si>
  <si>
    <t>SOLAGARD ROOF NEW DENIM BLUE  10L</t>
  </si>
  <si>
    <t>PAWASGRPG10</t>
  </si>
  <si>
    <t>SOLAGARD ROOF PERMANENT GREEN 10L</t>
  </si>
  <si>
    <t>PAWASGRPR10</t>
  </si>
  <si>
    <t>SOLAGARD ROOF PIONEER RED 10L</t>
  </si>
  <si>
    <t>PAWASGRROB10</t>
  </si>
  <si>
    <t>SOLAGARD ROOF RED OXIDE BASE  10L</t>
  </si>
  <si>
    <t>PAWASGRRG10</t>
  </si>
  <si>
    <t>SOLAGARD ROOF RIVERGUM 10L</t>
  </si>
  <si>
    <t>PAWASGRSG10</t>
  </si>
  <si>
    <t>SOLAGARD ROOF SANDSTONE GREY 10L</t>
  </si>
  <si>
    <t>PAWASGRTI10</t>
  </si>
  <si>
    <t>SOLAGARD ROOF TITANIA 10L</t>
  </si>
  <si>
    <t>PAWASGRWHB10</t>
  </si>
  <si>
    <t>SOLAGARD ROOF WHITE BASE 10L</t>
  </si>
  <si>
    <t>PAWASGSGDB10</t>
  </si>
  <si>
    <t>SOLAGARD S/GLOSS DEEP BASE 10L</t>
  </si>
  <si>
    <t>PAWASGSGPB10</t>
  </si>
  <si>
    <t>SOLAGARD S/GLOSS PASTEL BASE  10L</t>
  </si>
  <si>
    <t>PAWASGSGBB10</t>
  </si>
  <si>
    <t>SOLAGARD SEMIGLOSS BLUE BASE 10L</t>
  </si>
  <si>
    <t>PATMSPAGNB10</t>
  </si>
  <si>
    <t>SUNPROOF GLOSS BLUE BASE 10L</t>
  </si>
  <si>
    <t>PATMSPGAB10</t>
  </si>
  <si>
    <t>SUNPROOF GLOSS DEEP BASE 10L</t>
  </si>
  <si>
    <t>PATMSPAGDB10</t>
  </si>
  <si>
    <t>SUNPROOF GLOSS PASTEL BASE 10L</t>
  </si>
  <si>
    <t>PATMSPGW10</t>
  </si>
  <si>
    <t>SUNPROOF GLOSS WHITE 10L</t>
  </si>
  <si>
    <t>PATMSPASNB10</t>
  </si>
  <si>
    <t>SUNPROOF SATIN BLUE BASE 10L</t>
  </si>
  <si>
    <t>PATMSPSAB10</t>
  </si>
  <si>
    <t>SUNPROOF SATIN DEEP BASE 10L</t>
  </si>
  <si>
    <t>PATMSPASDB10</t>
  </si>
  <si>
    <t>SUNPROOF SATIN PASTEL BASE 10L</t>
  </si>
  <si>
    <t>PATMSPSW10</t>
  </si>
  <si>
    <t>SUNPROOF SATIN WHITE 10L</t>
  </si>
  <si>
    <t>PATMLPESD10</t>
  </si>
  <si>
    <t>TAUBMANS LIVINGPROOF EGGSHELL DEEP 10L</t>
  </si>
  <si>
    <t>PATMLPESP10</t>
  </si>
  <si>
    <t>TAUBMANS LIVINGPROOF EGGSHELL PASTEL 10L</t>
  </si>
  <si>
    <t>PATCESC10</t>
  </si>
  <si>
    <t>TIMBERCARE ENSEAL CLEAR 10LITRE</t>
  </si>
  <si>
    <t>PATCESG10</t>
  </si>
  <si>
    <t>TIMBERCARE ENSEAL GREEN 10 LITRE</t>
  </si>
  <si>
    <t>PATMTPANB10</t>
  </si>
  <si>
    <t>TIMBERPROOF BLUE BASE 10L</t>
  </si>
  <si>
    <t>PATMTPAC10</t>
  </si>
  <si>
    <t>TIMBERPROOF DEEP BASE 10L</t>
  </si>
  <si>
    <t>PATMTPE10</t>
  </si>
  <si>
    <t>TIMBERPROOF EBONY 10L</t>
  </si>
  <si>
    <t>PATMTPMBG10</t>
  </si>
  <si>
    <t>TIMBERPROOF MID BRISTOL GREEN 10L</t>
  </si>
  <si>
    <t>PATMTPMB10</t>
  </si>
  <si>
    <t>TIMBERPROOF MISSION BROWN 10L</t>
  </si>
  <si>
    <t>PATMTPOB10</t>
  </si>
  <si>
    <t>TIMBERPROOF OCHRE BASE 10L</t>
  </si>
  <si>
    <t>PATMTPR10</t>
  </si>
  <si>
    <t>TIMBERPROOF REDWOOD 10L</t>
  </si>
  <si>
    <t>PATMTPW10</t>
  </si>
  <si>
    <t>TIMBERPROOF WHITE 10L</t>
  </si>
  <si>
    <t>PATSLSAB10</t>
  </si>
  <si>
    <t>TIMBERSHIELD BLACK 10L</t>
  </si>
  <si>
    <t>PATMPRUC10</t>
  </si>
  <si>
    <t>UNDERPROOF ACR PRIMER U/COAT  10L</t>
  </si>
  <si>
    <t>PATMLPSU10</t>
  </si>
  <si>
    <t>UNDERPROOF PRIMER SEALER UNDERCOAT 10L</t>
  </si>
  <si>
    <t>PATMPRUWS10</t>
  </si>
  <si>
    <t>UNDERPROOF UNDERCOAT &amp; W/BOARD SEALER 10L</t>
  </si>
  <si>
    <t>BOSTIK GLIDECOTE AEROSOL 305GR  30603712</t>
  </si>
  <si>
    <t>PATMSPBB4</t>
  </si>
  <si>
    <t>BUTEX GLOSS ENAMEL BLACK 4L</t>
  </si>
  <si>
    <t>PATMSPBNVB4</t>
  </si>
  <si>
    <t>BUTEX GLOSS ENAMEL BLUE BASE  4L</t>
  </si>
  <si>
    <t>PATMSPBAB1</t>
  </si>
  <si>
    <t>BUTEX GLOSS ENAMEL DEEP BASE  1L</t>
  </si>
  <si>
    <t>PATMSPBAB4</t>
  </si>
  <si>
    <t>BUTEX GLOSS ENAMEL DEEP BASE  4L</t>
  </si>
  <si>
    <t>PATMSPBDB1</t>
  </si>
  <si>
    <t>BUTEX GLOSS ENAMEL PASTEL BASE 1L</t>
  </si>
  <si>
    <t>PATMSPBDB4</t>
  </si>
  <si>
    <t>BUTEX GLOSS ENAMEL PASTEL BASE 4L</t>
  </si>
  <si>
    <t>PATMSPBW1</t>
  </si>
  <si>
    <t>BUTEX GLOSS ENAMEL WHITE  1L</t>
  </si>
  <si>
    <t>PATMSPBW2</t>
  </si>
  <si>
    <t>BUTEX GLOSS ENAMEL WHITE 2L</t>
  </si>
  <si>
    <t>PATMSPBW4</t>
  </si>
  <si>
    <t>BUTEX GLOSS ENAMEL WHITE 4L</t>
  </si>
  <si>
    <t>PATMSPBW500</t>
  </si>
  <si>
    <t>BUTEX GLOSS ENAMEL WHITE 500ML</t>
  </si>
  <si>
    <t>PACBDO1</t>
  </si>
  <si>
    <t>CABOTS DANISH OIL 1L</t>
  </si>
  <si>
    <t>PACBDKFON1</t>
  </si>
  <si>
    <t>CABOTS DECKING &amp; FURNITURE OIL NATURAL 1L</t>
  </si>
  <si>
    <t>PACBDKFOT1</t>
  </si>
  <si>
    <t>CABOTS DECKING &amp; FURNITURE OIL TRADITIONAL 1L</t>
  </si>
  <si>
    <t>PAOPCD50S4CL1</t>
  </si>
  <si>
    <t>CD50 OIL PRESERVATIVE CLEAR 1LT    59102</t>
  </si>
  <si>
    <t>PAOPCD50S4CL4</t>
  </si>
  <si>
    <t>CD50 OIL PRESERVATIVE CLEAR 4LT   59104</t>
  </si>
  <si>
    <t>PATMCPSMGB250</t>
  </si>
  <si>
    <t>COLOURPROOF SILK  MAGENTA BASE 250ML</t>
  </si>
  <si>
    <t>PATPSY</t>
  </si>
  <si>
    <t>COLOURPROOF SILK  YELLOW BASE 250ML</t>
  </si>
  <si>
    <t>PATPSA</t>
  </si>
  <si>
    <t>COLOURPROOF SILK DEEP BASE    250ML</t>
  </si>
  <si>
    <t>PATPSO</t>
  </si>
  <si>
    <t>COLOURPROOF SILK OCHRE BASE   250ML</t>
  </si>
  <si>
    <t>PATPSD</t>
  </si>
  <si>
    <t>COLOURPROOF SILK PASTEL BASE  250ML</t>
  </si>
  <si>
    <t>PATMCPSSB250</t>
  </si>
  <si>
    <t>COLOURPROOF SILK RED BASE     250ML</t>
  </si>
  <si>
    <t>PATPSW</t>
  </si>
  <si>
    <t>COLOURPROOF SILK WHITE 250ML</t>
  </si>
  <si>
    <t>PACTABRT400</t>
  </si>
  <si>
    <t>COLOURTONE BROWNTONE 400ML (FOR 10L CD50) 93508</t>
  </si>
  <si>
    <t>PACTACT400</t>
  </si>
  <si>
    <t>COLOURTONE CEDARTONE 400ML (FOR 10L CD50) 93510</t>
  </si>
  <si>
    <t>PACTANBT140</t>
  </si>
  <si>
    <t>COLOURTONE NEW BRONZETONE 140ML (FOR  4L CD50) 93720</t>
  </si>
  <si>
    <t>PACTANBT400</t>
  </si>
  <si>
    <t>COLOURTONE NEW BRONZETONE 400ML (FOR 10L CD50) 93520</t>
  </si>
  <si>
    <t>PACTPBMAN</t>
  </si>
  <si>
    <t>COLOURTONE PREBLENDED MANUKA   (FOR 20L CD50)</t>
  </si>
  <si>
    <t>PAWAESDM250</t>
  </si>
  <si>
    <t>COLOURWOOD ALL IN ONE STAIN AND VARNISH   DARK MAHOG 250ML</t>
  </si>
  <si>
    <t>PAWAESDM500</t>
  </si>
  <si>
    <t>COLOURWOOD ALL IN ONE STAIN AND VARNISH   DARK MAHOG 500ML</t>
  </si>
  <si>
    <t>PAWAESSGO1</t>
  </si>
  <si>
    <t>COLOURWOOD ALL IN ONE STAIN AND VARNISH   GOLDEN OAK 1L</t>
  </si>
  <si>
    <t>PAWAESGO500</t>
  </si>
  <si>
    <t>COLOURWOOD ALL IN ONE STAIN AND VARNISH   GOLDEN OAK 500ML</t>
  </si>
  <si>
    <t>PAWAESK250</t>
  </si>
  <si>
    <t>COLOURWOOD ALL IN ONE STAIN AND VARNISH   KAURI 250ML</t>
  </si>
  <si>
    <t>PAWAESK500</t>
  </si>
  <si>
    <t>COLOURWOOD ALL IN ONE STAIN AND VARNISH   KAURI 500ML</t>
  </si>
  <si>
    <t>PAWAESR250</t>
  </si>
  <si>
    <t>COLOURWOOD ALL IN ONE STAIN AND VARNISH   RIMU 250ML</t>
  </si>
  <si>
    <t>PAWAESR500</t>
  </si>
  <si>
    <t>COLOURWOOD ALL IN ONE STAIN AND VARNISH   RIMU 500ML</t>
  </si>
  <si>
    <t>PAWAEST250</t>
  </si>
  <si>
    <t>COLOURWOOD ALL IN ONE STAIN AND VARNISH   TEAK 250ML</t>
  </si>
  <si>
    <t>PAWAEST500</t>
  </si>
  <si>
    <t>COLOURWOOD ALL IN ONE STAIN AND VARNISH   TEAK 500ML</t>
  </si>
  <si>
    <t>PAWAESW250</t>
  </si>
  <si>
    <t>COLOURWOOD ALL IN ONE STAIN AND VARNISH   WALNUT 250ML</t>
  </si>
  <si>
    <t>PAWAESW500</t>
  </si>
  <si>
    <t>COLOURWOOD ALL IN ONE STAIN AND VARNISH   WALNUT 500ML</t>
  </si>
  <si>
    <t>PAWAESGO250</t>
  </si>
  <si>
    <t>COLOURWOOD ALL IN ONE STAIN AND VARNISH  GOLDEN OAK 250ML</t>
  </si>
  <si>
    <t>PAWANGRSBM250</t>
  </si>
  <si>
    <t>COLOURWOOD DYE STAIN BROWN    MAHOGANY 250ML</t>
  </si>
  <si>
    <t>PAWANGRSC250</t>
  </si>
  <si>
    <t>COLOURWOOD DYE STAIN CEDAR    250ML</t>
  </si>
  <si>
    <t>PAWANGRSDO250</t>
  </si>
  <si>
    <t>COLOURWOOD DYE STAIN DARK OAK 250ML</t>
  </si>
  <si>
    <t>PAWANGRSMM250</t>
  </si>
  <si>
    <t>COLOURWOOD DYE STAIN MEDIUM   MAHOGANY 250ML</t>
  </si>
  <si>
    <t>PAWANGRSR250</t>
  </si>
  <si>
    <t>COLOURWOOD DYE STAIN RIMU     250ML</t>
  </si>
  <si>
    <t>PAWANGRST250</t>
  </si>
  <si>
    <t>COLOURWOOD DYE STAIN TEAK     250ML</t>
  </si>
  <si>
    <t>PAWANGRSW250</t>
  </si>
  <si>
    <t>COLOURWOOD DYE STAIN WALNUT   250ML</t>
  </si>
  <si>
    <t>PAWACWAB250</t>
  </si>
  <si>
    <t>COLOURWOOD PIGMENTED INTERIOR STAIN    ASIAN BROWN 250ML</t>
  </si>
  <si>
    <t>PAWACWCM250</t>
  </si>
  <si>
    <t>COLOURWOOD PIGMENTED INTERIOR STAIN    CANADIAN MAPLE  250ML</t>
  </si>
  <si>
    <t>PAWACWCH250</t>
  </si>
  <si>
    <t>COLOURWOOD PIGMENTED INTERIOR STAIN    CHARCOAL 250ML</t>
  </si>
  <si>
    <t>PAWACWK250</t>
  </si>
  <si>
    <t>COLOURWOOD PIGMENTED INTERIOR STAIN    KAURI 250ML</t>
  </si>
  <si>
    <t>PAWACWNT250</t>
  </si>
  <si>
    <t>COLOURWOOD PIGMENTED INTERIOR STAIN    NORDIC TEAK 250ML</t>
  </si>
  <si>
    <t>PAWACWRI250</t>
  </si>
  <si>
    <t>COLOURWOOD PIGMENTED INTERIOR STAIN    RIMU 250ML</t>
  </si>
  <si>
    <t>PAWACWTR250</t>
  </si>
  <si>
    <t>COLOURWOOD PIGMENTED INTERIOR STAIN    TERRA 250ML</t>
  </si>
  <si>
    <t>PAWACWT250</t>
  </si>
  <si>
    <t>COLOURWOOD PIGMENTED INTERIOR STAIN    TOTARA 250ML</t>
  </si>
  <si>
    <t>PAWACWBW250</t>
  </si>
  <si>
    <t>COLOURWOOD PIGMENTED INTERIOR STAIN   BLONDING WHITE 250ML</t>
  </si>
  <si>
    <t>PAWACWWB250</t>
  </si>
  <si>
    <t>COLOURWOOD PIGMENTED INTERIOR STAIN  WALNUT BROWN 250ML</t>
  </si>
  <si>
    <t>PAWACWTC250</t>
  </si>
  <si>
    <t>COLOURWOOD PIGMENTED INTERIOR STAIN TRADITIONAL CEDAR 250ML</t>
  </si>
  <si>
    <t>PAWACWEM250</t>
  </si>
  <si>
    <t>COLOURWOOD PIGMENTED INTERIORSTAIN    ENGLISH MAHOGANY 250ML</t>
  </si>
  <si>
    <t>GECRC2189</t>
  </si>
  <si>
    <t>CRC BLACK ZINC 1L      2189</t>
  </si>
  <si>
    <t>GECRC2185</t>
  </si>
  <si>
    <t>CRC ZINC IT 1L      2185</t>
  </si>
  <si>
    <t>PADR1LWO</t>
  </si>
  <si>
    <t>DRYDEN WOODOIL 1L CLEAR    1LWO</t>
  </si>
  <si>
    <t>PADR4LWO</t>
  </si>
  <si>
    <t>DRYDEN WOODOIL 4L CLEAR    4LWO</t>
  </si>
  <si>
    <t>PAEGGS1</t>
  </si>
  <si>
    <t>EPIGLASS GOLDSPAR VARNISH SAT 1L INT ONLY YVA251/1AP</t>
  </si>
  <si>
    <t>PAWAESECFF1</t>
  </si>
  <si>
    <t>ESTAPOL EASYFLOOR CLEAR 1L</t>
  </si>
  <si>
    <t>PAWAESECFF4</t>
  </si>
  <si>
    <t>ESTAPOL EASYFLOOR CLEAR 4L</t>
  </si>
  <si>
    <t>PAWAEEG1</t>
  </si>
  <si>
    <t>ESTAPOL EXTERIOR GLOSS VARNISH 1L</t>
  </si>
  <si>
    <t>PAWAEEG4</t>
  </si>
  <si>
    <t>ESTAPOL EXTERIOR GLOSS VARNISH 4L</t>
  </si>
  <si>
    <t>PAWAEEG500</t>
  </si>
  <si>
    <t>ESTAPOL EXTERIOR GLOSS VARNISH 500ML</t>
  </si>
  <si>
    <t>PAWAIEG4</t>
  </si>
  <si>
    <t>ESTAPOL INTERIOR POLYURETHANE GLOSS 4L</t>
  </si>
  <si>
    <t>PAWAIEG500</t>
  </si>
  <si>
    <t>ESTAPOL INTERIOR POLYURETHANE GLOSS 500ML</t>
  </si>
  <si>
    <t>PAWAIEM1</t>
  </si>
  <si>
    <t>ESTAPOL INTERIOR POLYURETHANE MATT 1L</t>
  </si>
  <si>
    <t>PAWAIEM250</t>
  </si>
  <si>
    <t>ESTAPOL INTERIOR POLYURETHANE MATT 250ML</t>
  </si>
  <si>
    <t>PAWAIEM4</t>
  </si>
  <si>
    <t>ESTAPOL INTERIOR POLYURETHANE MATT 4L</t>
  </si>
  <si>
    <t>PAWAIEM500</t>
  </si>
  <si>
    <t>ESTAPOL INTERIOR POLYURETHANE MATT 500ML</t>
  </si>
  <si>
    <t>PAWAESCG1</t>
  </si>
  <si>
    <t>ESTAPOL INTERIOR XTRA CLR WB GLOSS 1L</t>
  </si>
  <si>
    <t>PAWAESCG4</t>
  </si>
  <si>
    <t>ESTAPOL INTERIOR XTRA CLR WB GLOSS 4L</t>
  </si>
  <si>
    <t>PAWAESCG500</t>
  </si>
  <si>
    <t>ESTAPOL INTERIOR XTRA CLR WB GLOSS 500ML</t>
  </si>
  <si>
    <t>PAWAEMC1</t>
  </si>
  <si>
    <t>ESTAPOL MARINE CLEAR GLOSS 1L</t>
  </si>
  <si>
    <t>PAWAEMC500</t>
  </si>
  <si>
    <t>ESTAPOL MARINE CLEAR GLOSS 500ML</t>
  </si>
  <si>
    <t>PAWAESCS1</t>
  </si>
  <si>
    <t>ESTAPOL SPEED SATIN 1L</t>
  </si>
  <si>
    <t>PAWAESCS4</t>
  </si>
  <si>
    <t>ESTAPOL SPEED SATIN 4L</t>
  </si>
  <si>
    <t>PAWAFWAQMB1</t>
  </si>
  <si>
    <t>FORESTWOOD AQUATECH   MISSION BROWN  1L</t>
  </si>
  <si>
    <t>PAWAFWAQMB5</t>
  </si>
  <si>
    <t>FORESTWOOD AQUATECH   MISSION BROWN 5L</t>
  </si>
  <si>
    <t>PAWAFWAQPG5</t>
  </si>
  <si>
    <t>FORESTWOOD AQUATECH  PINEWOOD GREEN 5L</t>
  </si>
  <si>
    <t>PAWAFWAQBL5</t>
  </si>
  <si>
    <t>FORESTWOOD AQUATECH BLONDE 5L</t>
  </si>
  <si>
    <t>PAWAFWAQCE5</t>
  </si>
  <si>
    <t>FORESTWOOD AQUATECH CEDAR 5L</t>
  </si>
  <si>
    <t>PAWAFWAQCH1</t>
  </si>
  <si>
    <t>FORESTWOOD AQUATECH CHARCOAL  1L</t>
  </si>
  <si>
    <t>PAWAFWAQCH5</t>
  </si>
  <si>
    <t>FORESTWOOD AQUATECH CHARCOAL  5L</t>
  </si>
  <si>
    <t>PAWAFWAQKP5</t>
  </si>
  <si>
    <t>FORESTWOOD AQUATECH KELP  5L</t>
  </si>
  <si>
    <t>PAWAFWAQKW1</t>
  </si>
  <si>
    <t>FORESTWOOD AQUATECH KOWHAI 1L</t>
  </si>
  <si>
    <t>PAWAFWAQKW5</t>
  </si>
  <si>
    <t>FORESTWOOD AQUATECH KOWHAI 5L</t>
  </si>
  <si>
    <t>PAWAFWAQRO1</t>
  </si>
  <si>
    <t>FORESTWOOD AQUATECH RUSTIC OAK  1L</t>
  </si>
  <si>
    <t>PAWAFWAQRO5</t>
  </si>
  <si>
    <t>FORESTWOOD AQUATECH RUSTIC OAK 5L</t>
  </si>
  <si>
    <t>PAWADF1NK</t>
  </si>
  <si>
    <t>FORESTWOOD DECK &amp; FURNITURE OIL NATURAL KWILA 1L</t>
  </si>
  <si>
    <t>PAWADF5NK</t>
  </si>
  <si>
    <t>FORESTWOOD DECK &amp; FURNITURE OIL NATURAL KWILA 5L</t>
  </si>
  <si>
    <t>PAWADF5NP</t>
  </si>
  <si>
    <t>FORESTWOOD DECK &amp; FURNITURE OIL NATURAL PINE 5L</t>
  </si>
  <si>
    <t>PAWAADSMB1</t>
  </si>
  <si>
    <t>FORESTWOOD DECKING STAIN MISSION  BROWN 1L</t>
  </si>
  <si>
    <t>PAWAADSMBO5</t>
  </si>
  <si>
    <t>FORESTWOOD DECKING STAIN MISSION BROWN 5L</t>
  </si>
  <si>
    <t>PAWAADSRO1</t>
  </si>
  <si>
    <t>FORESTWOOD DECKING STAIN RUSTIC OAK 1L</t>
  </si>
  <si>
    <t>PAWADSKW05</t>
  </si>
  <si>
    <t>FORESTWOOD OIL BASED DECKING STAIN      KOWHAI 5L</t>
  </si>
  <si>
    <t>PAWADSRK1</t>
  </si>
  <si>
    <t>FORESTWOOD OIL BASED DECKING STAIN RED KWILA 1L</t>
  </si>
  <si>
    <t>FORESTWOOD OIL BASED DECKING STAIN RED KWILA 5L</t>
  </si>
  <si>
    <t>PAWAFWBL1</t>
  </si>
  <si>
    <t>FORESTWOOD TRAD BLONDE 1L</t>
  </si>
  <si>
    <t>PAWAFWBL5</t>
  </si>
  <si>
    <t>FORESTWOOD TRAD BLONDE 5L</t>
  </si>
  <si>
    <t>PAWAFWCE1</t>
  </si>
  <si>
    <t>FORESTWOOD TRAD CEDAR 1L</t>
  </si>
  <si>
    <t>PAWAFWCE5</t>
  </si>
  <si>
    <t>FORESTWOOD TRAD CEDAR 5L</t>
  </si>
  <si>
    <t>PAWAFWCH5</t>
  </si>
  <si>
    <t>FORESTWOOD TRAD CHARCOAL 5L</t>
  </si>
  <si>
    <t>PAWAFWKW1</t>
  </si>
  <si>
    <t>FORESTWOOD TRAD KOWHAI 1L</t>
  </si>
  <si>
    <t>PAWAFWMB5</t>
  </si>
  <si>
    <t>FORESTWOOD TRAD MISSION BROWN 5L</t>
  </si>
  <si>
    <t>PAWAFWPG1</t>
  </si>
  <si>
    <t>FORESTWOOD TRAD PINEWOOD GREEN 1L</t>
  </si>
  <si>
    <t>PAWAFWPG5</t>
  </si>
  <si>
    <t>FORESTWOOD TRAD PINEWOOD GREEN 5L</t>
  </si>
  <si>
    <t>PAWAFWRW1</t>
  </si>
  <si>
    <t>FORESTWOOD TRAD REDWOOD 1L</t>
  </si>
  <si>
    <t>PAWAFWRO1</t>
  </si>
  <si>
    <t>FORESTWOOD TRAD RUSTIC OAK 1L</t>
  </si>
  <si>
    <t>PAWA112123005</t>
  </si>
  <si>
    <t>FORESTWOOD WATER BASE DECKING STAIN KOWHAI 5L</t>
  </si>
  <si>
    <t>PAWA112121005</t>
  </si>
  <si>
    <t>FORESTWOOD WATER BASE DECKING STAIN MISSION BROWN 5L</t>
  </si>
  <si>
    <t>PAWA112125001</t>
  </si>
  <si>
    <t>FORESTWOOD WATER BASE DECKING STAIN RED KWILA 1L</t>
  </si>
  <si>
    <t>PAWA112125005</t>
  </si>
  <si>
    <t>FORESTWOOD WATER BASE DECKING STAIN RED KWILA 5L</t>
  </si>
  <si>
    <t>PAWA112122005</t>
  </si>
  <si>
    <t>FORESTWOOD WATER BASE DECKING STAIN RUSTIC OAK 5L</t>
  </si>
  <si>
    <t>PATMGSW4</t>
  </si>
  <si>
    <t>GAYLON SATIN ENAMEL WHITE 4L</t>
  </si>
  <si>
    <t>PAHB25594</t>
  </si>
  <si>
    <t>HEBEL ANTI-CORROSION PROTECTION PAINT 500ML   25594</t>
  </si>
  <si>
    <t>PAWAINCRALAC</t>
  </si>
  <si>
    <t>KILLRUST CLEAR LACQUER FINISH 350ML</t>
  </si>
  <si>
    <t>PAWAGLV1</t>
  </si>
  <si>
    <t>KILLRUST COLD GALVIT 1L</t>
  </si>
  <si>
    <t>PAWAGLV4</t>
  </si>
  <si>
    <t>KILLRUST COLD GALVIT 4L</t>
  </si>
  <si>
    <t>PAWAGLVR1</t>
  </si>
  <si>
    <t>KILLRUST GALVIT COLD GALV THINNER 1L</t>
  </si>
  <si>
    <t>PAWAKRSPEEAL1</t>
  </si>
  <si>
    <t>KILLRUST GLOSS ENAMEL ALUMINIUM 1L</t>
  </si>
  <si>
    <t>PAWAKRSPEEAL500</t>
  </si>
  <si>
    <t>KILLRUST GLOSS ENAMEL ALUMINIUM 500ML</t>
  </si>
  <si>
    <t>PAWAKRSPEEBL1</t>
  </si>
  <si>
    <t>KILLRUST GLOSS ENAMEL BLACK 1L</t>
  </si>
  <si>
    <t>PAWAKRSPEEBL500</t>
  </si>
  <si>
    <t>KILLRUST GLOSS ENAMEL BLACK 500ML</t>
  </si>
  <si>
    <t>PAWAKRSPEEDBG1</t>
  </si>
  <si>
    <t>KILLRUST GLOSS ENAMEL DEEP BRUNSWICK GREEN 1L</t>
  </si>
  <si>
    <t>PAWAKRSPEEDBG50</t>
  </si>
  <si>
    <t>KILLRUST GLOSS ENAMEL DEEP BRUNSWICK GREEN 500ML</t>
  </si>
  <si>
    <t>PAWAKRSPEEDR1</t>
  </si>
  <si>
    <t>KILLRUST GLOSS ENAMEL DELICIOUS RED 1L</t>
  </si>
  <si>
    <t>PAWAKRSPEEMB1</t>
  </si>
  <si>
    <t>KILLRUST GLOSS ENAMEL MATT BLACK 1L</t>
  </si>
  <si>
    <t>PAWAKRSPEEMB500</t>
  </si>
  <si>
    <t>KILLRUST GLOSS ENAMEL MATT BLACK 500ML</t>
  </si>
  <si>
    <t>PAWAKRSPEEOC1</t>
  </si>
  <si>
    <t>KILLRUST GLOSS ENAMEL OCEAN 1L</t>
  </si>
  <si>
    <t>PAWAKRSPEEOC500</t>
  </si>
  <si>
    <t>KILLRUST GLOSS ENAMEL OCEAN 500ML</t>
  </si>
  <si>
    <t>PAWAKRSPEEP1</t>
  </si>
  <si>
    <t>KILLRUST GLOSS ENAMEL PEWTER 1L</t>
  </si>
  <si>
    <t>PAWAKRSPEEP500</t>
  </si>
  <si>
    <t>KILLRUST GLOSS ENAMEL PEWTER 500ML</t>
  </si>
  <si>
    <t>PAWAKRSPEEUB1</t>
  </si>
  <si>
    <t>KILLRUST GLOSS ENAMEL ULTRA BLUE 1L</t>
  </si>
  <si>
    <t>PAWAKRSPEEUB500</t>
  </si>
  <si>
    <t>KILLRUST GLOSS ENAMEL ULTRA BLUE 500ML</t>
  </si>
  <si>
    <t>PAWAKRSPEEW1</t>
  </si>
  <si>
    <t>KILLRUST GLOSS ENAMEL WHITE 1L</t>
  </si>
  <si>
    <t>PAWAKRSPEEW500</t>
  </si>
  <si>
    <t>KILLRUST GLOSS ENAMEL WHITE 500ML</t>
  </si>
  <si>
    <t>PAWAKRSPEEAL300</t>
  </si>
  <si>
    <t>KILLRUST S.P.E ENAMEL ALUMINIUM AEROSOL</t>
  </si>
  <si>
    <t>PAWAKRSPEEBL300</t>
  </si>
  <si>
    <t>KILLRUST S.P.E ENAMEL BLACK   300ML AEROSOL</t>
  </si>
  <si>
    <t>PAWAKRSPEEDBG30</t>
  </si>
  <si>
    <t>KILLRUST S.P.E ENAMEL DEEP    BRUNS GREEN AEROSOL</t>
  </si>
  <si>
    <t>PAWAKRSPEEMB4</t>
  </si>
  <si>
    <t>KILLRUST S.P.E ENAMEL MATT BLACK 4L</t>
  </si>
  <si>
    <t>PAWAKRSPEEMB300</t>
  </si>
  <si>
    <t>KILLRUST S.P.E ENAMEL MATT BLK AEROSOL</t>
  </si>
  <si>
    <t>PAWAKRSPEEMBG30</t>
  </si>
  <si>
    <t>KILLRUST S.P.E ENAMEL MID     BRUNSWICK GREEN AEROSOL</t>
  </si>
  <si>
    <t>PAWAKRSPEEMBR1</t>
  </si>
  <si>
    <t>KILLRUST S.P.E ENAMEL MISSION BROWN 1L</t>
  </si>
  <si>
    <t>PAWAKRSPEEMBR50</t>
  </si>
  <si>
    <t>KILLRUST S.P.E ENAMEL MISSION BROWN 500ML</t>
  </si>
  <si>
    <t>PAWAKRSPEEMBR30</t>
  </si>
  <si>
    <t>KILLRUST S.P.E ENAMEL MISSION BROWN AEROSOL</t>
  </si>
  <si>
    <t>PAWAKRSPEEUB300</t>
  </si>
  <si>
    <t>KILLRUST S.P.E ENAMEL NEW ULTRA  BLUE AEROSOL</t>
  </si>
  <si>
    <t>PAWAKRSPEEOC300</t>
  </si>
  <si>
    <t>KILLRUST S.P.E ENAMEL OCEAN   AEROSOL</t>
  </si>
  <si>
    <t>PAWAKRSPEEP300</t>
  </si>
  <si>
    <t>KILLRUST S.P.E ENAMEL PEWTER  AEROSOL</t>
  </si>
  <si>
    <t>PAWAKRSPEESG300</t>
  </si>
  <si>
    <t>KILLRUST S.P.E ENAMEL SUNGOLD AEROSOL</t>
  </si>
  <si>
    <t>PAWAKRSPEEWH300</t>
  </si>
  <si>
    <t>KILLRUST S.P.E ENAMEL WHITE   AEROSOL</t>
  </si>
  <si>
    <t>PAWASEB500</t>
  </si>
  <si>
    <t>KILLRUST SUPER ETCH PRIMER BLACK     500ML</t>
  </si>
  <si>
    <t>PAWASEG500</t>
  </si>
  <si>
    <t>KILLRUST SUPER ETCH PRIMER GREY      500ML</t>
  </si>
  <si>
    <t>PAWASERD500</t>
  </si>
  <si>
    <t>KILLRUST SUPER ETCH PRIMER RED OXIDE 500ML</t>
  </si>
  <si>
    <t>PAWASEW500</t>
  </si>
  <si>
    <t>KILLRUST SUPER ETCH PRIMER WHITE     500ML</t>
  </si>
  <si>
    <t>PATMCW4</t>
  </si>
  <si>
    <t>LIVINGPROOF CEILING PAINT     WHITE 4L</t>
  </si>
  <si>
    <t>PATMLPSA4</t>
  </si>
  <si>
    <t>LIVINGPROOF SILK DEEP BASE 4L</t>
  </si>
  <si>
    <t>PATMLPSDB4</t>
  </si>
  <si>
    <t>LIVINGPROOF SILK PASTEL BASE  4L</t>
  </si>
  <si>
    <t>PATMLPSW4</t>
  </si>
  <si>
    <t>LIVINGPROOF SILK WHITE 4L</t>
  </si>
  <si>
    <t>PAMXWRWP4</t>
  </si>
  <si>
    <t>METALEX  WOOD PROTECTOR 4L CLEAR     43999</t>
  </si>
  <si>
    <t>PAPKRNEGW340</t>
  </si>
  <si>
    <t>PLASTIKOTE METAL PROTEKT GLOSS WHITE   PK1286</t>
  </si>
  <si>
    <t>PAPKAC340</t>
  </si>
  <si>
    <t>PLASTIKOTE SUPER CLEAR ACRYLIC     PK1138</t>
  </si>
  <si>
    <t>QPAREWBWMOSCC4</t>
  </si>
  <si>
    <t>RESENE WB WOODSMAN OIL STAIN 4L #COOL COLOUR</t>
  </si>
  <si>
    <t>PASK009DO1</t>
  </si>
  <si>
    <t>SIKKENS EXT CETOL FILTER 7 DARK OAK 1LTR  009</t>
  </si>
  <si>
    <t>PASK009DO5</t>
  </si>
  <si>
    <t>SIKKENS EXT CETOL FILTER 7 DARK OAK 5LTR  009</t>
  </si>
  <si>
    <t>PASK020E1</t>
  </si>
  <si>
    <t>SIKKENS EXT CETOL FILTER 7 EBONY 1LTR  020</t>
  </si>
  <si>
    <t>PASK020E5</t>
  </si>
  <si>
    <t>SIKKENS EXT CETOL FILTER 7 EBONY 5LTR  020</t>
  </si>
  <si>
    <t>PASKF006LO1</t>
  </si>
  <si>
    <t>SIKKENS EXT CETOL FILTER 7 LIGHT OAK 1LTR   006</t>
  </si>
  <si>
    <t>PASKF006LO5</t>
  </si>
  <si>
    <t>SIKKENS EXT CETOL FILTER 7 LIGHT OAK 5LTR   006</t>
  </si>
  <si>
    <t>PASKF085T1</t>
  </si>
  <si>
    <t>SIKKENS EXT CETOL FILTER 7 TEAK 1LTR   085</t>
  </si>
  <si>
    <t>PASK0010W1</t>
  </si>
  <si>
    <t>SIKKENS EXT CETOL FILTER 7 WALNUT 1LTR  010</t>
  </si>
  <si>
    <t>PASK0010W5</t>
  </si>
  <si>
    <t>SIKKENS EXT CETOL FILTER 7 WALNUT 5LTR  010</t>
  </si>
  <si>
    <t>PASKHLS006LO1</t>
  </si>
  <si>
    <t>SIKKENS EXT CETOL HLS 006 LIGHT OAK 1LTR</t>
  </si>
  <si>
    <t>PASKHLS006LO5</t>
  </si>
  <si>
    <t>SIKKENS EXT CETOL HLS 006 LIGHT OAK 5LTR</t>
  </si>
  <si>
    <t>PASKHLS009DO1</t>
  </si>
  <si>
    <t>SIKKENS EXT CETOL HLS 009 DARK OAK 1LTR</t>
  </si>
  <si>
    <t>PASKHLS009DO5</t>
  </si>
  <si>
    <t>SIKKENS EXT CETOL HLS 009 DARK OAK 5LTR</t>
  </si>
  <si>
    <t>PASKHLS010W1</t>
  </si>
  <si>
    <t>SIKKENS EXT CETOL HLS 010 WALNUT 1LTR</t>
  </si>
  <si>
    <t>PASKHLS020E1</t>
  </si>
  <si>
    <t>SIKKENS EXT CETOL HLS 020 EBONY 1LTR</t>
  </si>
  <si>
    <t>PASKHLS045M1</t>
  </si>
  <si>
    <t>SIKKENS EXT CETOL HLS 045 MAHOGANY 1LTR</t>
  </si>
  <si>
    <t>PASKHLS077P1</t>
  </si>
  <si>
    <t>SIKKENS EXT CETOL HLS 077 PINE 1LTR</t>
  </si>
  <si>
    <t>PASKHLS085T1</t>
  </si>
  <si>
    <t>SIKKENS EXT CETOL HLS 085 TEAK 1LTR</t>
  </si>
  <si>
    <t>PAWASGGBL1</t>
  </si>
  <si>
    <t>SOLAGARD GLOSS BLACK 1L</t>
  </si>
  <si>
    <t>PAWASGGBB4</t>
  </si>
  <si>
    <t>SOLAGARD GLOSS BLUE BASE 4L</t>
  </si>
  <si>
    <t>PAWASGGDB1</t>
  </si>
  <si>
    <t>SOLAGARD GLOSS DEEP BASE 1L</t>
  </si>
  <si>
    <t>PAWASGGGB4</t>
  </si>
  <si>
    <t>SOLAGARD GLOSS GREEN BASE 4L</t>
  </si>
  <si>
    <t>PAWASGGMB4</t>
  </si>
  <si>
    <t>SOLAGARD GLOSS MAGENTA BASE 4L</t>
  </si>
  <si>
    <t>PAWASGGPB1</t>
  </si>
  <si>
    <t>SOLAGARD GLOSS PASTEL BASE 1L</t>
  </si>
  <si>
    <t>PAWASGGPB4</t>
  </si>
  <si>
    <t>SOLAGARD GLOSS PASTEL BASE 4L</t>
  </si>
  <si>
    <t>PAWASGGREB1</t>
  </si>
  <si>
    <t>SOLAGARD GLOSS RED BASE 1L</t>
  </si>
  <si>
    <t>PAWASGGREB4</t>
  </si>
  <si>
    <t>SOLAGARD GLOSS RED BASE 4L</t>
  </si>
  <si>
    <t>PAWASGGVY4</t>
  </si>
  <si>
    <t>SOLAGARD GLOSS VIVID YELLOW 4L</t>
  </si>
  <si>
    <t>PAWASGGW4</t>
  </si>
  <si>
    <t>SOLAGARD GLOSS WHITE 4L</t>
  </si>
  <si>
    <t>PAWASGLSE1</t>
  </si>
  <si>
    <t>SOLAGARD LOW SHEEN BLACK 1L</t>
  </si>
  <si>
    <t>PAWASGLSBLB4</t>
  </si>
  <si>
    <t>SOLAGARD LOW SHEEN BLACK 4L</t>
  </si>
  <si>
    <t>PAWASGLSBB1</t>
  </si>
  <si>
    <t>SOLAGARD LOW SHEEN BLUE BASE 1L</t>
  </si>
  <si>
    <t>PAWASGLSBB4</t>
  </si>
  <si>
    <t>SOLAGARD LOW SHEEN BLUE BASE 4L</t>
  </si>
  <si>
    <t>PAWASGLSDB1</t>
  </si>
  <si>
    <t>SOLAGARD LOW SHEEN DEEP BASE 1L</t>
  </si>
  <si>
    <t>PAWASGLSDB4</t>
  </si>
  <si>
    <t>SOLAGARD LOW SHEEN DEEP BASE 4L</t>
  </si>
  <si>
    <t>SOLAGARD LOW SHEEN OCHRE BASE 4L</t>
  </si>
  <si>
    <t>PAWASGLSPB1</t>
  </si>
  <si>
    <t>SOLAGARD LOW SHEEN PASTEL BASE  1L</t>
  </si>
  <si>
    <t>PAWASGLSPB4</t>
  </si>
  <si>
    <t>SOLAGARD LOW SHEEN PASTEL BASE  4L</t>
  </si>
  <si>
    <t>PAWASGLSW1</t>
  </si>
  <si>
    <t>SOLAGARD LOW SHEEN WHITE 1L</t>
  </si>
  <si>
    <t>PAWASGLSW4</t>
  </si>
  <si>
    <t>SOLAGARD LOW SHEEN WHITE 4L</t>
  </si>
  <si>
    <t>PAWASGSGDB1</t>
  </si>
  <si>
    <t>SOLAGARD S/GLOSS DEEP BASE 1L</t>
  </si>
  <si>
    <t>PAWASGSGDB4</t>
  </si>
  <si>
    <t>SOLAGARD S/GLOSS DEEP BASE 4L</t>
  </si>
  <si>
    <t>PAWASGSGPB1</t>
  </si>
  <si>
    <t>SOLAGARD S/GLOSS PASTEL BASE  1L</t>
  </si>
  <si>
    <t>PAWASGSGPB4</t>
  </si>
  <si>
    <t>SOLAGARD S/GLOSS PASTEL BASE  4L</t>
  </si>
  <si>
    <t>PAWASGSGWH1</t>
  </si>
  <si>
    <t>SOLAGARD S/GLOSS WHITE 1L</t>
  </si>
  <si>
    <t>PATMSPAGNB4</t>
  </si>
  <si>
    <t>SUNPROOF GLOSS BLUE BASE 4L</t>
  </si>
  <si>
    <t>PATMSPGAB4</t>
  </si>
  <si>
    <t>SUNPROOF GLOSS DEEP BASE 4L</t>
  </si>
  <si>
    <t>PATMSPAGDB4</t>
  </si>
  <si>
    <t>SUNPROOF GLOSS PASTEL BASE 4L</t>
  </si>
  <si>
    <t>PATMSPGW4</t>
  </si>
  <si>
    <t>SUNPROOF GLOSS WHITE 4L</t>
  </si>
  <si>
    <t>PATMSPASNB4</t>
  </si>
  <si>
    <t>SUNPROOF SATIN BLUE BASE 4L</t>
  </si>
  <si>
    <t>PATMSPSAB4</t>
  </si>
  <si>
    <t>SUNPROOF SATIN DEEP BASE 4L</t>
  </si>
  <si>
    <t>PATMSPASDB4</t>
  </si>
  <si>
    <t>SUNPROOF SATIN PASTEL BASE 4L</t>
  </si>
  <si>
    <t>PATMSPSW4</t>
  </si>
  <si>
    <t>SUNPROOF SATIN WHITE 4L</t>
  </si>
  <si>
    <t>PATMLPESD4</t>
  </si>
  <si>
    <t>TAUBMANS LIVINGPROOF EGGSHELL DEEP 4L</t>
  </si>
  <si>
    <t>PATMLPESP4</t>
  </si>
  <si>
    <t>TAUBMANS LIVINGPROOF EGGSHELL PASTEL 4L</t>
  </si>
  <si>
    <t>PATMLPESW4</t>
  </si>
  <si>
    <t>TAUBMANS LIVINGPROOF EGGSHELL WHITE 4L</t>
  </si>
  <si>
    <t>PATCBRG4</t>
  </si>
  <si>
    <t>TIMBACRYL BRUNSWICK GREEN 4L</t>
  </si>
  <si>
    <t>PATCMB4</t>
  </si>
  <si>
    <t>TIMBACRYL MISSION BROWN 4L</t>
  </si>
  <si>
    <t>PATCESC1</t>
  </si>
  <si>
    <t>TIMBERCARE ENSEAL CLEAR 1LITRE</t>
  </si>
  <si>
    <t>PATCESC5</t>
  </si>
  <si>
    <t>TIMBERCARE ENSEAL CLEAR 5LITRE</t>
  </si>
  <si>
    <t>PATCESG1</t>
  </si>
  <si>
    <t>TIMBERCARE ENSEAL GREEN 1LITRE</t>
  </si>
  <si>
    <t>PATCESG5</t>
  </si>
  <si>
    <t>TIMBERCARE ENSEAL GREEN 5LITRE</t>
  </si>
  <si>
    <t>PATMTPPB1</t>
  </si>
  <si>
    <t>TIMBERPROOF ACRYLIC PASTEL     BASE 1L</t>
  </si>
  <si>
    <t>PATMTPANB1</t>
  </si>
  <si>
    <t>TIMBERPROOF BLUE BASE 1L</t>
  </si>
  <si>
    <t>PATMTPANB4</t>
  </si>
  <si>
    <t>TIMBERPROOF BLUE BASE 4L</t>
  </si>
  <si>
    <t>PATMTPAC1</t>
  </si>
  <si>
    <t>TIMBERPROOF DEEP BASE 1L</t>
  </si>
  <si>
    <t>PATMTPAC4</t>
  </si>
  <si>
    <t>TIMBERPROOF DEEP BASE 4L</t>
  </si>
  <si>
    <t>PATMTPE1</t>
  </si>
  <si>
    <t>TIMBERPROOF EBONY 1L</t>
  </si>
  <si>
    <t>PATMTPE4</t>
  </si>
  <si>
    <t>TIMBERPROOF EBONY 4L</t>
  </si>
  <si>
    <t>PATMTPMBG1</t>
  </si>
  <si>
    <t>TIMBERPROOF MID BRISTOL GREEN 1L</t>
  </si>
  <si>
    <t>PATMTPMBG4</t>
  </si>
  <si>
    <t>TIMBERPROOF MID BRISTOL GREEN 4L</t>
  </si>
  <si>
    <t>PATMTPMB1</t>
  </si>
  <si>
    <t>TIMBERPROOF MISSION BROWN 1L</t>
  </si>
  <si>
    <t>PATMTPMB4</t>
  </si>
  <si>
    <t>TIMBERPROOF MISSION BROWN 4L</t>
  </si>
  <si>
    <t>PATMTPOB1</t>
  </si>
  <si>
    <t>TIMBERPROOF OCHRE BASE 1L</t>
  </si>
  <si>
    <t>PATMTPOB4</t>
  </si>
  <si>
    <t>TIMBERPROOF OCHRE BASE 4L</t>
  </si>
  <si>
    <t>PATMTPR1</t>
  </si>
  <si>
    <t>TIMBERPROOF REDWOOD 1L</t>
  </si>
  <si>
    <t>PATMTPR4</t>
  </si>
  <si>
    <t>TIMBERPROOF REDWOOD 4L</t>
  </si>
  <si>
    <t>PATMTPW1</t>
  </si>
  <si>
    <t>TIMBERPROOF WHITE 1L</t>
  </si>
  <si>
    <t>PATMTPW4</t>
  </si>
  <si>
    <t>TIMBERPROOF WHITE 4L</t>
  </si>
  <si>
    <t>PATMUPAEGBB1</t>
  </si>
  <si>
    <t>ULTRAPROOF GLOSS BLUE BASE 1L</t>
  </si>
  <si>
    <t>PATMUPAEGPB1</t>
  </si>
  <si>
    <t>ULTRAPROOF GLOSS PASTEL BASE  1L</t>
  </si>
  <si>
    <t>PATMUPAEGPB4</t>
  </si>
  <si>
    <t>ULTRAPROOF GLOSS PASTEL BASE  4L</t>
  </si>
  <si>
    <t>PATMUPAEGW1</t>
  </si>
  <si>
    <t>ULTRAPROOF GLOSS WHITE 1L</t>
  </si>
  <si>
    <t>PATMUPAEGW4</t>
  </si>
  <si>
    <t>ULTRAPROOF GLOSS WHITE 4L</t>
  </si>
  <si>
    <t>PATMUPAESPB1</t>
  </si>
  <si>
    <t>ULTRAPROOF SATIN PASTEL BASE  1L</t>
  </si>
  <si>
    <t>PATMUPAESPB4</t>
  </si>
  <si>
    <t>ULTRAPROOF SATIN PASTEL BASE  4L</t>
  </si>
  <si>
    <t>PATMUPAESW1</t>
  </si>
  <si>
    <t>ULTRAPROOF SATIN WHITE 1L</t>
  </si>
  <si>
    <t>PATMUPAESW4</t>
  </si>
  <si>
    <t>ULTRAPROOF SATIN WHITE 4L</t>
  </si>
  <si>
    <t>PATMUPAESGBB1</t>
  </si>
  <si>
    <t>ULTRAPROOF SEMI GLOSS BLUE BASE 1L</t>
  </si>
  <si>
    <t>PATMUPAESGDB4</t>
  </si>
  <si>
    <t>ULTRAPROOF SEMI GLOSS DEEP BASE 4L</t>
  </si>
  <si>
    <t>PATMUPAESGPB1</t>
  </si>
  <si>
    <t>ULTRAPROOF SEMI GLOSS PASTEL  BASE 1L</t>
  </si>
  <si>
    <t>PATMUPAESGPB4</t>
  </si>
  <si>
    <t>ULTRAPROOF SEMI GLOSS PASTEL  BASE 4L</t>
  </si>
  <si>
    <t>PATMUPAESGW4</t>
  </si>
  <si>
    <t>ULTRAPROOF SEMI GLOSS WHITE 4L</t>
  </si>
  <si>
    <t>PAWAUWESB4L</t>
  </si>
  <si>
    <t>ULTRAPROOF W/BASED ENAMEL SEMIGLOSS BLACK 4L</t>
  </si>
  <si>
    <t>PATMAPUCW4</t>
  </si>
  <si>
    <t>UNDERPROOF ALL PURPOSE U/COAT 4L</t>
  </si>
  <si>
    <t>PATMAPUCW1</t>
  </si>
  <si>
    <t>UNDERPROOF ALL PURPOSE UNDERCOAT 1L</t>
  </si>
  <si>
    <t>PATMLPSU1</t>
  </si>
  <si>
    <t>UNDERPROOF PRIMER SEALER UNDERCOAT 1L</t>
  </si>
  <si>
    <t>PATMLPSU4</t>
  </si>
  <si>
    <t>UNDERPROOF PRIMER SEALER UNDERCOAT 4L</t>
  </si>
  <si>
    <t>PATMPRUWS1</t>
  </si>
  <si>
    <t>UNDERPROOF UNDERCOAT &amp; W/BOARD SEALER 1L</t>
  </si>
  <si>
    <t>PATMPRUWS4</t>
  </si>
  <si>
    <t>UNDERPROOF UNDERCOAT &amp; W/BOARD SEALER 4L</t>
  </si>
  <si>
    <t>PATMPRWPW1</t>
  </si>
  <si>
    <t>UNDERPROOF WOOD PRIMER WHITE  1L</t>
  </si>
  <si>
    <t>PATMPRWPW4</t>
  </si>
  <si>
    <t>UNDERPROOF WOOD PRIMER WHITE  4L</t>
  </si>
  <si>
    <t>CHWB6072SS</t>
  </si>
  <si>
    <t>WB MITRED D PULL 160MM STAINLESS STEEL   6072-SS</t>
  </si>
  <si>
    <t>PAWDVLSP1</t>
  </si>
  <si>
    <t>WOODOC 10 INDOOR POLYWAX SEALER VELVET 1L</t>
  </si>
  <si>
    <t>PAWDSFS5</t>
  </si>
  <si>
    <t>WOODOC 25 POLYURETHANE FLOOR SEALER SATIN 5L</t>
  </si>
  <si>
    <t>PAZINHZ00908</t>
  </si>
  <si>
    <t>ZINSSER BIN PRIMER SEALER WHITE 0.47L CAN HZ00908</t>
  </si>
  <si>
    <t>PAZINHZ00901</t>
  </si>
  <si>
    <t>ZINSSER BIN PRIMER SEALER WHITE 3.75L CAN HZ00901</t>
  </si>
  <si>
    <t>ZINSSER BULLS EYE 123 PRIMER SEALER 0.95L CAN HZ02004</t>
  </si>
  <si>
    <t>TRRAV181215</t>
  </si>
  <si>
    <t>1800X1200MM VENETIAN TRELLIS  15MM GAP</t>
  </si>
  <si>
    <t>PAZINHZ76821</t>
  </si>
  <si>
    <t>ZINSSER BULLS EYE ODOURLESS PIGMENTED SEALER 3.75L HZ76821</t>
  </si>
  <si>
    <t>PAZINHZ03501</t>
  </si>
  <si>
    <t>ZINSSER COVER STAIN PRIMER SEALER 3.78L CAN HZ03501</t>
  </si>
  <si>
    <t>PAZINHZ03608</t>
  </si>
  <si>
    <t>ZINSSER COVER STAIN PRIMER SEALER 369G AEROSOL HZ03608</t>
  </si>
  <si>
    <t>PAZINHZ02704</t>
  </si>
  <si>
    <t>ZINSSER PERMA-WHITE SATIN 0.95L CAN HZ02704</t>
  </si>
  <si>
    <t>PAZINHZ02761</t>
  </si>
  <si>
    <t>ZINSSER PERMA-WHITE SEMI GLOSS 3.72L CAN HZ02761</t>
  </si>
  <si>
    <t>PAGKFAO</t>
  </si>
  <si>
    <t>GLOKOTE FLUORESCENT ALERT ORANGE   GK3637</t>
  </si>
  <si>
    <t>PAGKFB</t>
  </si>
  <si>
    <t>GLOKOTE FLUORESCENT BLUE      GK3634</t>
  </si>
  <si>
    <t>GLOKOTE FLUORESCENT GREEN     GK3635</t>
  </si>
  <si>
    <t>PAGKFOR</t>
  </si>
  <si>
    <t>GLOKOTE FLUORESCENT ORANGE    GK3631</t>
  </si>
  <si>
    <t>PAGKFP</t>
  </si>
  <si>
    <t>GLOKOTE FLUORESCENT PINK      GK3632</t>
  </si>
  <si>
    <t>PAGKFR</t>
  </si>
  <si>
    <t>GLOKOTE FLUORESCENT RED       GK3630</t>
  </si>
  <si>
    <t>PAGKFV</t>
  </si>
  <si>
    <t>GLOKOTE FLUORESCENT VIOLET    GK3633</t>
  </si>
  <si>
    <t>PAGKUSDBL</t>
  </si>
  <si>
    <t>GLOKOTE UPSIDE DOWN BLUE      GK4602</t>
  </si>
  <si>
    <t>PAGKUSDGR</t>
  </si>
  <si>
    <t>GLOKOTE UPSIDE DOWN GREEN     GK4603</t>
  </si>
  <si>
    <t>PAGKUSDOR</t>
  </si>
  <si>
    <t>GLOKOTE UPSIDE DOWN ORANGE    GK4605</t>
  </si>
  <si>
    <t>PAGKUSDPK</t>
  </si>
  <si>
    <t>GLOKOTE UPSIDE DOWN PINK      GK4601</t>
  </si>
  <si>
    <t>PAGKUSDRD</t>
  </si>
  <si>
    <t>GLOKOTE UPSIDE DOWN RED       GK4600</t>
  </si>
  <si>
    <t>PAGKUSDYL</t>
  </si>
  <si>
    <t>GLOKOTE UPSIDE DOWN YELLOW    GK4604</t>
  </si>
  <si>
    <t>PLASTIKOTE BRILLIANT METALLIC SILVER 400ML  PK0161</t>
  </si>
  <si>
    <t>PAPKBCH</t>
  </si>
  <si>
    <t>PLASTIKOTE BUMPER CHROME    PK0615</t>
  </si>
  <si>
    <t>PAPKSEFDMG340</t>
  </si>
  <si>
    <t>PLASTIKOTE GLOSS SUPER MEDIUM GREY   PKT1105</t>
  </si>
  <si>
    <t>PAPKSEFDBO340</t>
  </si>
  <si>
    <t>PLASTIKOTE GLOSS SUPER ORANGE   PK1117</t>
  </si>
  <si>
    <t>PAPKSEFDYL340</t>
  </si>
  <si>
    <t>PLASTIKOTE GLOSS SUPER YELLOW        PK1115</t>
  </si>
  <si>
    <t>PAPKHHAL340</t>
  </si>
  <si>
    <t>PLASTIKOTE HOT PAINT ALUMINIUM   PKHP14</t>
  </si>
  <si>
    <t>PAPKARPRO340</t>
  </si>
  <si>
    <t>PLASTIKOTE METAL PRIMER RED OXIDE  PK10600</t>
  </si>
  <si>
    <t>PAPKRNEGBK340</t>
  </si>
  <si>
    <t>PLASTIKOTE METAL PROTEKT GLOSS BLACK   PK1282</t>
  </si>
  <si>
    <t>PAPKRNEFBK340</t>
  </si>
  <si>
    <t>PLASTIKOTE METAL PROTEKT MATT BLACK   PK1284</t>
  </si>
  <si>
    <t>PAPKRNESGW340</t>
  </si>
  <si>
    <t>PLASTIKOTE METAL PROTEKT SATIN WHITE   PK1287</t>
  </si>
  <si>
    <t>PAPKMAEAG340</t>
  </si>
  <si>
    <t>PLASTIKOTE METALLIC  ANTIQUE GOLD    PK0455</t>
  </si>
  <si>
    <t>PAPKMAECO340</t>
  </si>
  <si>
    <t>PLASTIKOTE METALLIC COPPER   PK0453</t>
  </si>
  <si>
    <t>PAPKMAEGD340</t>
  </si>
  <si>
    <t>PLASTIKOTE METALLIC GOLD    PK0452</t>
  </si>
  <si>
    <t>PAPKMAESI</t>
  </si>
  <si>
    <t>PLASTIKOTE METALLIC SILVER    PK0451</t>
  </si>
  <si>
    <t>PAPKSUCG340</t>
  </si>
  <si>
    <t>PLASTIKOTE POLY VARNISH CLEAR GLOSS    PK0591</t>
  </si>
  <si>
    <t>PAPKSUCS340</t>
  </si>
  <si>
    <t>PLASTIKOTE POLY VARNISH CLEAR SATIN   PK0592</t>
  </si>
  <si>
    <t>PAPKSEFDAL340</t>
  </si>
  <si>
    <t>PLASTIKOTE SUPER ENAMEL FAST DRY ALUMINIUM     PKT23</t>
  </si>
  <si>
    <t>PAPKSPWH1145</t>
  </si>
  <si>
    <t>PLASTIKOTE SUPER PRIMER WHITE    PK1145</t>
  </si>
  <si>
    <t>PAPKSW340</t>
  </si>
  <si>
    <t>PLASTIKOTE WHEEL PAINT SILVER       PK0618</t>
  </si>
  <si>
    <t>HTST011300</t>
  </si>
  <si>
    <t>STANLEY BLADES SNAP OFF 9MM 10PK 0-11-300</t>
  </si>
  <si>
    <t>PATCESC400</t>
  </si>
  <si>
    <t>TIMBERCARE ENSEAL CLEAR AEROSOL 400ML</t>
  </si>
  <si>
    <t>PATCESG400</t>
  </si>
  <si>
    <t>TIMBERCARE ENSEAL GREEN AEROSOL 400ML</t>
  </si>
  <si>
    <t>ZINSSER BIN PRIMER SEALER WHITE 369G AEROSOL HZ01008</t>
  </si>
  <si>
    <t>PLSUCTT12</t>
  </si>
  <si>
    <t>12MMX10M CEELON TAPE ROLL     C/RED</t>
  </si>
  <si>
    <t>PIDPS40A</t>
  </si>
  <si>
    <t>40MM ADJUSTABLE COMBINATION INLET P &amp; S TRAP PS40A</t>
  </si>
  <si>
    <t>PI1529100</t>
  </si>
  <si>
    <t>ACCESS PIPE M&amp;F 100MM RRJ PVC 1529.100</t>
  </si>
  <si>
    <t>PI136100</t>
  </si>
  <si>
    <t>ACCESS PLUG SPIGOT END 100MM  PVC 136.100</t>
  </si>
  <si>
    <t>PI13632</t>
  </si>
  <si>
    <t>ACCESS PLUG SPIGOT END 32MM   PVC 136.32</t>
  </si>
  <si>
    <t>PI13640</t>
  </si>
  <si>
    <t>ACCESS PLUG SPIGOT END 40MM   PVC 136.40</t>
  </si>
  <si>
    <t>PI13650</t>
  </si>
  <si>
    <t>ACCESS PLUG SPIGOT END 50MM   PVC 136.50</t>
  </si>
  <si>
    <t>PI13680</t>
  </si>
  <si>
    <t>ACCESS PLUG SPIGOT END 80MM   PVC 136.80</t>
  </si>
  <si>
    <t>PI159100100P</t>
  </si>
  <si>
    <t>ADJUSTABLE FLOOR WASTE GULLY  100MM PVC 159.100.100P</t>
  </si>
  <si>
    <t>PITWTKCYC100SS7</t>
  </si>
  <si>
    <t>ALLPROOF TILE KIT WITH SS7 PLATE 100MM CYCLONE</t>
  </si>
  <si>
    <t>PITWTKCYC100</t>
  </si>
  <si>
    <t>ALLPROOF TILE WASTE KIT WITH SQUARE 100MM CYCLONE</t>
  </si>
  <si>
    <t>PLALBW40</t>
  </si>
  <si>
    <t>AQUALINE 40M BASKET WASTE     BW40</t>
  </si>
  <si>
    <t>PLALT580</t>
  </si>
  <si>
    <t>AQUALINE CYLINDER TRAY ROUND 580MM DIAM CT580</t>
  </si>
  <si>
    <t>PLALRW40OF</t>
  </si>
  <si>
    <t>AQUALINE P/UP WASTE 40MM OVERFLOW  RW40OF</t>
  </si>
  <si>
    <t>PIBUP185</t>
  </si>
  <si>
    <t>BUTE 18MM PIPE 5 MTR LGTH   BL18</t>
  </si>
  <si>
    <t>PIPBM15B</t>
  </si>
  <si>
    <t>BUTE BRASS MALE ADAPTOR 1/2in    BSPT X 15MM M15B</t>
  </si>
  <si>
    <t>PIPBPH15</t>
  </si>
  <si>
    <t>BUTE PB BLANK OFF PLUG 15MM   PH15</t>
  </si>
  <si>
    <t>PIPBWE20</t>
  </si>
  <si>
    <t>BUTE PB BRACKET ELBOW 3/4in   BSP X 20MM WE20</t>
  </si>
  <si>
    <t>PIPBWE2015</t>
  </si>
  <si>
    <t>BUTE PB BRACKET ELBOW 3/4in X 15MM WE2015</t>
  </si>
  <si>
    <t>PIPBE15</t>
  </si>
  <si>
    <t>BUTE PB EQUAL ELBOW 15X15MM   E15</t>
  </si>
  <si>
    <t>PIPBE20</t>
  </si>
  <si>
    <t>BUTE PB EQUAL ELBOW 20X20MM   E20</t>
  </si>
  <si>
    <t>PIPBT15</t>
  </si>
  <si>
    <t>BUTE PB EQUAL TEE 15X15X15MM  T15</t>
  </si>
  <si>
    <t>PIPBT20</t>
  </si>
  <si>
    <t>BUTE PB EQUAL TEE 20X20X20MM  T20</t>
  </si>
  <si>
    <t>PIPBWE15</t>
  </si>
  <si>
    <t>BUTE PB FEMALE BRACKET ELBOW 1/2in   BSP X 15MM WE15</t>
  </si>
  <si>
    <t>PIPBF15</t>
  </si>
  <si>
    <t>BUTE PB FEMALE SWIVEL 15MM    F15</t>
  </si>
  <si>
    <t>PIPBF20</t>
  </si>
  <si>
    <t>BUTE PB FEMALE SWIVEL 20MM    F20</t>
  </si>
  <si>
    <t>PIPBFE15</t>
  </si>
  <si>
    <t>BUTE PB FEMALE SWIVEL ELBOW   15MM FE15</t>
  </si>
  <si>
    <t>PIPBHP15</t>
  </si>
  <si>
    <t>BUTE PB HOSE PLATE 1/2in BSP X 15MM HP15</t>
  </si>
  <si>
    <t>PIPBTC15</t>
  </si>
  <si>
    <t>BUTE PB INLINE COPPER TEE 15MM TC15</t>
  </si>
  <si>
    <t>PIPBS15</t>
  </si>
  <si>
    <t>BUTE PB INLINE COUPLING 15MM X 15MM S15</t>
  </si>
  <si>
    <t>PIPBS20</t>
  </si>
  <si>
    <t>BUTE PB INLINE COUPLING 20MM X 20MM S20</t>
  </si>
  <si>
    <t>PIPBM15</t>
  </si>
  <si>
    <t>BUTE PB MALE ADAPTOR 1/2in    BSPT X 15MM M15</t>
  </si>
  <si>
    <t>PIPBM20</t>
  </si>
  <si>
    <t>BUTE PB MALE ADAPTOR 3/4in    BSPT X 20MM M20</t>
  </si>
  <si>
    <t>PIPBWM15</t>
  </si>
  <si>
    <t>BUTE PB MALE BRACKET ELBOW    1/2in BSP X 15MM WM15</t>
  </si>
  <si>
    <t>PIPBME15</t>
  </si>
  <si>
    <t>BUTE PB MALE ELBOW 1/2in BSPT X 15MM ME15</t>
  </si>
  <si>
    <t>PIPBPG15</t>
  </si>
  <si>
    <t>BUTE PB PIPE PLUG 15MM        PG15</t>
  </si>
  <si>
    <t>PIPBPG20</t>
  </si>
  <si>
    <t>BUTE PB PIPE PLUG 20MM        PG20</t>
  </si>
  <si>
    <t>PIPBS2015</t>
  </si>
  <si>
    <t>BUTE PB REDUCING COUPLING 20MM X 15MM S2015</t>
  </si>
  <si>
    <t>PIPBF2015</t>
  </si>
  <si>
    <t>BUTE PB REDUCING FEMALE SWIVEL 3/4in BSP X 15MM F2015</t>
  </si>
  <si>
    <t>PIPBM2015</t>
  </si>
  <si>
    <t>BUTE PB REDUCING MALE SWIVEL  3/4in BSP X 20MM M2015</t>
  </si>
  <si>
    <t>PIPBTR211</t>
  </si>
  <si>
    <t>BUTE PB REDUCING TEE 20MM X   15MM X 15MM TR211</t>
  </si>
  <si>
    <t>PIPBTR212</t>
  </si>
  <si>
    <t>BUTE PB REDUCING TEE 20MM X   15MM X 20MM TR212</t>
  </si>
  <si>
    <t>PIPBTR221</t>
  </si>
  <si>
    <t>BUTE PB REDUCING TEE 20MM X   20MM X 15MM TR221</t>
  </si>
  <si>
    <t>PIBUPC1850</t>
  </si>
  <si>
    <t>BUTE PIPE 18MM X 50M COIL     BC18</t>
  </si>
  <si>
    <t>PLCC20CMPV</t>
  </si>
  <si>
    <t>CALEFFI COMBO 20C MAINS PRESSURE VALVE  (COMBO 20C)</t>
  </si>
  <si>
    <t>PICIG325</t>
  </si>
  <si>
    <t>CLARKS PIPES CAST IRON GRATE  ONLY RND 350MM</t>
  </si>
  <si>
    <t>PLCLACRKIT</t>
  </si>
  <si>
    <t>CLEARLITE ACRYLIC REPAIR KIT  QCS15200</t>
  </si>
  <si>
    <t>PI1511100C</t>
  </si>
  <si>
    <t>COMB STD/SLIP COUPLER 100MM   RRJ 1511.100C</t>
  </si>
  <si>
    <t>PLMAMAXCAST</t>
  </si>
  <si>
    <t>CONNECTO CHANNEL MAX CAST IRON</t>
  </si>
  <si>
    <t>CONNECTO CHANNEL MAX ENDCAP/OUTLET</t>
  </si>
  <si>
    <t>CONNECTO CHANNEL MAX GALVANISED</t>
  </si>
  <si>
    <t>PLMAMAXSTA</t>
  </si>
  <si>
    <t>CONNECTO CHANNEL MAX STANDARD</t>
  </si>
  <si>
    <t>CONNECTO CHANNEL MEDIO ENDCAP/OUTLET</t>
  </si>
  <si>
    <t>CONNECTO CHANNEL MEDIO GALVANISED</t>
  </si>
  <si>
    <t>PLMAMEDIOSS</t>
  </si>
  <si>
    <t>CONNECTO CHANNEL MEDIO STAINLESS STEEL</t>
  </si>
  <si>
    <t>PLMAMEDIOSTA</t>
  </si>
  <si>
    <t>CONNECTO CHANNEL MEDIO STANDARD HEEL</t>
  </si>
  <si>
    <t>CONNECTO CHANNEL SLIM ENDCAP</t>
  </si>
  <si>
    <t>PLMASLIMPED</t>
  </si>
  <si>
    <t>CONNECTO CHANNEL SLIM PEDESTRIAN 0.5M</t>
  </si>
  <si>
    <t>CONNECTO CHANNEL SLIM STANDARD 0.5M</t>
  </si>
  <si>
    <t>CONNECTO CHANNEL STAINLESS STEEL SIDE RAIL</t>
  </si>
  <si>
    <t>PLMACONOUTLET</t>
  </si>
  <si>
    <t>CONNECTO CHANNEL VERTICAL OUTLET</t>
  </si>
  <si>
    <t>PI11432</t>
  </si>
  <si>
    <t>COPPER TO PVC COUPLER 32MM    114.32</t>
  </si>
  <si>
    <t>PI11440</t>
  </si>
  <si>
    <t>COPPER TO PVC COUPLER 40MM    114.40</t>
  </si>
  <si>
    <t>PLDLDC101BC</t>
  </si>
  <si>
    <t>DEKTITE COMBO #1 BLACK EPDM PIPE OD 5-60MM   DC101BC</t>
  </si>
  <si>
    <t>PLDLDC103BC</t>
  </si>
  <si>
    <t>DEKTITE COMBO #3 BLACK EPDM PIPE OD 5-127MM   DC103BC</t>
  </si>
  <si>
    <t>PLDLDFE102GA</t>
  </si>
  <si>
    <t>DEKTITE PREMIUM #2 GREY EPDM PIPE OD 50-70MM    DFE102GA</t>
  </si>
  <si>
    <t>PLDLDFE100BS</t>
  </si>
  <si>
    <t>DEKTITE SOLAR #0 BLACK EPDM PIPE OD 0-35MM    DFE100BS</t>
  </si>
  <si>
    <t>PLDLDFE101BS</t>
  </si>
  <si>
    <t>DEKTITE SOLAR #1 BLACK EPDM PIPE OD 5-55MM    DFE101BS</t>
  </si>
  <si>
    <t>PIDC500110C</t>
  </si>
  <si>
    <t>DRAINCOIL 110MM UNPUNCHED CUT PER METRE 500-110-C</t>
  </si>
  <si>
    <t>PIDC500110100</t>
  </si>
  <si>
    <t>DRAINCOIL 110MM X 100M COIL   UNPUNCHED 500.110.100U</t>
  </si>
  <si>
    <t>PIDC50016015</t>
  </si>
  <si>
    <t>DRAINCOIL 160MM X 15M  COIL   UNPUNCHED 500.160.15U</t>
  </si>
  <si>
    <t>PIDC50016045</t>
  </si>
  <si>
    <t>DRAINCOIL 160MM X 45M  COIL   UNPUNCHED 500.160.45U</t>
  </si>
  <si>
    <t>PIDC50065C</t>
  </si>
  <si>
    <t>DRAINCOIL 65MM UNPUNCHED CUT  PER METRE 500-65-C</t>
  </si>
  <si>
    <t>DRAINFLO 110MM PUNCHED CUT PER METRE 400-110-C</t>
  </si>
  <si>
    <t>TRRAO1818</t>
  </si>
  <si>
    <t>1800X1800MM ORIENTAL TRELLIS 15MM GAP</t>
  </si>
  <si>
    <t>DRAINFLO 110MM X 30M COIL     PUNCHED 400.110.30</t>
  </si>
  <si>
    <t>PIDF400160C</t>
  </si>
  <si>
    <t>DRAINFLO 160MM PUNCHED CUT PER METRE 400-160-C</t>
  </si>
  <si>
    <t>PIDF40016045</t>
  </si>
  <si>
    <t>DRAINFLO 160MM X 45M COIL     PUNCHED 400.160.45</t>
  </si>
  <si>
    <t>PIDF40065150</t>
  </si>
  <si>
    <t>DRAINFLO 65MM X 150M COIL     PUNCHED 400.65.150</t>
  </si>
  <si>
    <t>PIDF50516011045</t>
  </si>
  <si>
    <t>DRAINFLO REDUCING Y JUNCTION  505.160.110.45</t>
  </si>
  <si>
    <t>PIDF400110FSC</t>
  </si>
  <si>
    <t>DRAINFLO WITH FILTER SOCK 110MM P/M  400.110.CF</t>
  </si>
  <si>
    <t>PIDF40011030FS</t>
  </si>
  <si>
    <t>DRAINFLO WITH FILTER SOCK 110MM X 30M COIL  400.110.30FS</t>
  </si>
  <si>
    <t>DURAFORCE AS140 FILTERCLOTH 1.9M PER MTR</t>
  </si>
  <si>
    <t>PIDNIV22500FWH</t>
  </si>
  <si>
    <t>DUX 10MM QICKEE C/W ISOLATING VALVE WHITE NIV22500FWH</t>
  </si>
  <si>
    <t>PIDNSP22500FWH</t>
  </si>
  <si>
    <t>DUX 10MM QICKEE SUPPLY TUBE WHITE PACK OF 2 NSP22500FWH</t>
  </si>
  <si>
    <t>PIDNPN3</t>
  </si>
  <si>
    <t>DUX 15MM PLUGGED NIPPLE NPN3</t>
  </si>
  <si>
    <t>PIDNPN4</t>
  </si>
  <si>
    <t>DUX 20MM PLUGGED NIPPLE NPN4</t>
  </si>
  <si>
    <t>PIDCSFCC</t>
  </si>
  <si>
    <t>DUX CENTREFLUSH FLUSHPIPE PAN CONNECTOR CSFCC</t>
  </si>
  <si>
    <t>PIDCSFRC</t>
  </si>
  <si>
    <t>DUX CENTREFLUSH FLUSHPIPE REDUCER CSFRC</t>
  </si>
  <si>
    <t>PIDCSFCWH</t>
  </si>
  <si>
    <t>DUX LOWLINE/CENTREFLUSH FLUSHPIPE ABS 610MM CSFCWH</t>
  </si>
  <si>
    <t>PLSK50129</t>
  </si>
  <si>
    <t>EPDM SQUARE WASHER M12 50 X 50 9.5MM EACH</t>
  </si>
  <si>
    <t>PI1198050</t>
  </si>
  <si>
    <t>EXPANSION STRAP BOSS 80MM     (BOLTED) 119.80.50</t>
  </si>
  <si>
    <t>PIDP32A</t>
  </si>
  <si>
    <t>FAST FIT 32MM ADJUSTABLE INLET P TRAP P32A</t>
  </si>
  <si>
    <t>PIDS32A</t>
  </si>
  <si>
    <t>FAST FIT 32MM ADJUSTABLE INLET S TRAP S32A</t>
  </si>
  <si>
    <t>PIDFF32</t>
  </si>
  <si>
    <t>FAST FIT 32MM FLOOR FLANGE    FF32</t>
  </si>
  <si>
    <t>PIDP32</t>
  </si>
  <si>
    <t>FAST FIT 32MM SHORT INLET P TRAP P32</t>
  </si>
  <si>
    <t>PIDS32</t>
  </si>
  <si>
    <t>FAST FIT 32MM SHORT INLET S TRAP S32</t>
  </si>
  <si>
    <t>PIDDWA40S</t>
  </si>
  <si>
    <t>FAST FIT 40MM DISHWASHER WASTE ADAPTOR DWA40S</t>
  </si>
  <si>
    <t>PIDDWC40</t>
  </si>
  <si>
    <t>FAST FIT 40MM DOUBLE WASTE CONNECTOR DWC40</t>
  </si>
  <si>
    <t>PIDFF40</t>
  </si>
  <si>
    <t>FAST FIT 40MM FLOOR FLANGE    FF40</t>
  </si>
  <si>
    <t>PIDP40</t>
  </si>
  <si>
    <t>FAST FIT 40MM SHORT INLET P TRAP P40</t>
  </si>
  <si>
    <t>PIDS40</t>
  </si>
  <si>
    <t>FAST FIT 40MM SHORT INLET S TRAP S40</t>
  </si>
  <si>
    <t>PIDB4095F</t>
  </si>
  <si>
    <t>FAST FIT 40MM X 95deg BEND WHT COMPRESSION/FEMALE BSP B4095F</t>
  </si>
  <si>
    <t>PIDC32WH</t>
  </si>
  <si>
    <t>FAST FIT COUPLING 32MM COMPRESSION WHITE C32WH</t>
  </si>
  <si>
    <t>PIDC40MWH</t>
  </si>
  <si>
    <t>FAST FIT COUPLING 40MM COMPRESSION TO MALE BSP WHITE C40MWH</t>
  </si>
  <si>
    <t>PIDC40WH</t>
  </si>
  <si>
    <t>FAST FIT COUPLING 40MM COMPRESSION WHITE C40WH</t>
  </si>
  <si>
    <t>PIDE32A</t>
  </si>
  <si>
    <t>FAST FIT EXTENSION INLET 32MM ADJUSTABLE E32A</t>
  </si>
  <si>
    <t>PIDE40A</t>
  </si>
  <si>
    <t>FAST FIT EXTENSION INLET 40MM ADJUSTABLE E40A</t>
  </si>
  <si>
    <t>PIDT40FM</t>
  </si>
  <si>
    <t>FAST FIX 40MM TEE ADAPTOR MALE/FEMALE BSP COMPRESSION T40FM</t>
  </si>
  <si>
    <t>PI105664</t>
  </si>
  <si>
    <t>FERNCO COUPLING REDUCER PLUMBQUIK 150 X 100MM  F1056-64</t>
  </si>
  <si>
    <t>FILTER SLEEVE 110 X 30M PRELOADED</t>
  </si>
  <si>
    <t>FILTERPLUS FILTER FABRIC 1.9M X 50M ROLL</t>
  </si>
  <si>
    <t>PI13132</t>
  </si>
  <si>
    <t>FLASHING CONE 32MM PVC        131.32</t>
  </si>
  <si>
    <t>PI13140</t>
  </si>
  <si>
    <t>FLASHING CONE 40MM PVC        131.40</t>
  </si>
  <si>
    <t>PI13150</t>
  </si>
  <si>
    <t>FLASHING CONE 50MM PVC        131.50</t>
  </si>
  <si>
    <t>PI13180</t>
  </si>
  <si>
    <t>FLASHING CONE 80MM PVC        131.80</t>
  </si>
  <si>
    <t>PI169100</t>
  </si>
  <si>
    <t>FLOOR GRATE FOR TILE FLOOR BEVELLED 100MM   168.100RDW</t>
  </si>
  <si>
    <t>PI168100R</t>
  </si>
  <si>
    <t>FLOOR GRATE ROUND FOR TILE FLOORS 100MM PVC  168.100RDW</t>
  </si>
  <si>
    <t>PI1516100</t>
  </si>
  <si>
    <t>FRESH AIR INLET RRJ PVC 100MM 1516.100</t>
  </si>
  <si>
    <t>PI1575100</t>
  </si>
  <si>
    <t>GULLY DISH C/W LID PVC RRJ    1575.100</t>
  </si>
  <si>
    <t>PI1575R100100</t>
  </si>
  <si>
    <t>GULLY DISH RISER 100MM PVC RRJ 1575R.100.100</t>
  </si>
  <si>
    <t>PI1575R100200</t>
  </si>
  <si>
    <t>GULLY DISH RISER 200MM PVC RRJ 1575R.100.200</t>
  </si>
  <si>
    <t>PI1575R100300</t>
  </si>
  <si>
    <t>GULLY DISH RISER 300MM PVC RRJ</t>
  </si>
  <si>
    <t>PI1575L100</t>
  </si>
  <si>
    <t>GULLY LID ONLY PVC RRJ        1575L.100</t>
  </si>
  <si>
    <t>PI1559100A</t>
  </si>
  <si>
    <t>GULLY TRAP PVC RRJ ADJUSTABLE</t>
  </si>
  <si>
    <t>PIHLEVALRT</t>
  </si>
  <si>
    <t>HANSEN TANK LEVEL ALERT INDICATOR   LEVELALERT</t>
  </si>
  <si>
    <t>PIAZ1015</t>
  </si>
  <si>
    <t>HEPWORTH 15MM EQUAL TEE       HEP10.15</t>
  </si>
  <si>
    <t>PIAZ115</t>
  </si>
  <si>
    <t>HEPWORTH 15MM STRAIGHT CONNECTOR - INSIDE DIA 10MM  HEP1-15</t>
  </si>
  <si>
    <t>PI10110088W</t>
  </si>
  <si>
    <t>INSPECTION BEND 100MM 88DEG PVC 101.100.88W</t>
  </si>
  <si>
    <t>PI1014088W</t>
  </si>
  <si>
    <t>INSPECTION BEND 40MM 88DEG PVC 101.40.88W</t>
  </si>
  <si>
    <t>PI1015088W</t>
  </si>
  <si>
    <t>INSPECTION BEND 50MM 88DEG PVC 101.50.88W</t>
  </si>
  <si>
    <t>PI1018045W</t>
  </si>
  <si>
    <t>INSPECTION BEND 80MM 45DEG PVC 101.80.45W</t>
  </si>
  <si>
    <t>PI129100</t>
  </si>
  <si>
    <t>INSPECTION PIPE F&amp;F 100MM     129.100</t>
  </si>
  <si>
    <t>PI129100S</t>
  </si>
  <si>
    <t>INSPECTION PIPE M&amp;F 100MM     129.100S</t>
  </si>
  <si>
    <t>PI12310065</t>
  </si>
  <si>
    <t>LEVEL INDUCT REDUCER 100MM    65MM PVC 123.100.65</t>
  </si>
  <si>
    <t>PI12310080</t>
  </si>
  <si>
    <t>LEVEL INDUCT REDUCER 100MM    PVC 123.100.80</t>
  </si>
  <si>
    <t>PI1234032</t>
  </si>
  <si>
    <t>LEVEL INDUCT REDUCER 40MM-32MM PVC 123.40.32</t>
  </si>
  <si>
    <t>PI1235032</t>
  </si>
  <si>
    <t>LEVEL INDUCT REDUCER 50MM-32MM PVC 123.50.32</t>
  </si>
  <si>
    <t>PI1235040</t>
  </si>
  <si>
    <t>LEVEL INDUCT REDUCER 50MM-40MM PVC 123.50.40</t>
  </si>
  <si>
    <t>PI1236540</t>
  </si>
  <si>
    <t>LEVEL INDUCT REDUCER 65MM-40MM PVC 123.65.40</t>
  </si>
  <si>
    <t>PI1236550</t>
  </si>
  <si>
    <t>LEVEL INDUCT REDUCER 65MM-50MM PVC 123.65.50</t>
  </si>
  <si>
    <t>PI1238050</t>
  </si>
  <si>
    <t>LEVEL INDUCT REDUCER 80MM-50MM PVC 123.80.50</t>
  </si>
  <si>
    <t>PI152310080</t>
  </si>
  <si>
    <t>LEVEL INVERT REDUCER RRJ PVC</t>
  </si>
  <si>
    <t>PIDCSFCLT</t>
  </si>
  <si>
    <t>LOWLINE/CENTRELINE FLUSHPIPE CONNECTOR CSFCLT</t>
  </si>
  <si>
    <t>PLSUJL500</t>
  </si>
  <si>
    <t>MARLEY 500GM JOINT LUBRICANT  JL500</t>
  </si>
  <si>
    <t>PI5562256</t>
  </si>
  <si>
    <t>MARLEY AGRIDUCT CULVERT PIPE 225DN SJ 6M LGTH  556.225.6</t>
  </si>
  <si>
    <t>PLMASC125</t>
  </si>
  <si>
    <t>MARLEY CLEAR SOLV CEMENT 125ML SC125C</t>
  </si>
  <si>
    <t>PLMASC250</t>
  </si>
  <si>
    <t>MARLEY CLEAR SOLV CEMENT 250ML SC250C</t>
  </si>
  <si>
    <t>PLMA1SD5242</t>
  </si>
  <si>
    <t>MARLEY EURO ACCESS PIT 400  400 X 400  1SD5242</t>
  </si>
  <si>
    <t>PLSUMG250</t>
  </si>
  <si>
    <t>MARLEY GOLD SOLVENT CEMENT    250ML  MG250</t>
  </si>
  <si>
    <t>PLSUMG500</t>
  </si>
  <si>
    <t>MARLEY GOLD SOLVENT CEMENT    500ML MG500</t>
  </si>
  <si>
    <t>PLSUCF500</t>
  </si>
  <si>
    <t>MARLEY JOINT PRIMER 500ML     CF500</t>
  </si>
  <si>
    <t>PI14280</t>
  </si>
  <si>
    <t>MARLEY PIPE CLIP SIDE HANGER  140.80H</t>
  </si>
  <si>
    <t>PI10310045S</t>
  </si>
  <si>
    <t>MARLEY SIDE ACCESS BEND 100MM PVC S/JOINT 103.100.45S</t>
  </si>
  <si>
    <t>PI10310088S</t>
  </si>
  <si>
    <t>MARLEY SIDE ACCESS BEND 100MM PVC S/JOINT 103.100.88S</t>
  </si>
  <si>
    <t>PIMM3432032</t>
  </si>
  <si>
    <t>METRIC SPANNER 20-32MM MM343.20.32</t>
  </si>
  <si>
    <t>PLHMC31115UP</t>
  </si>
  <si>
    <t>NEFA 3 IN 1 FILTER STOPCOCK   15MM 31115/N311</t>
  </si>
  <si>
    <t>PLHMCNCWE700</t>
  </si>
  <si>
    <t>NEFA COLD WATER EXPANSION VALVE 700KPA   NCWE700</t>
  </si>
  <si>
    <t>PLHMCNMPK</t>
  </si>
  <si>
    <t>NEFA MAINS PRESSURE VALVE INSTALLATION KIT   NMPK</t>
  </si>
  <si>
    <t>PLHMCNRVD</t>
  </si>
  <si>
    <t>NEFA RELIEF VALVE DIAPHRAGM ASSEMBLY NRVD</t>
  </si>
  <si>
    <t>PLHMCNRVF</t>
  </si>
  <si>
    <t>NEFA RELIEF VALVE FLAP        NRVF</t>
  </si>
  <si>
    <t>PLHMCNTVL</t>
  </si>
  <si>
    <t>NEFA TEMPERING VALVE L CONFIGURATION ALL PRESSURE   NTV-L</t>
  </si>
  <si>
    <t>PI1001006MI</t>
  </si>
  <si>
    <t>PIPE 100MM DWV SN6 SOLID WALL  6.0M  100-100-6MI</t>
  </si>
  <si>
    <t>PI100326</t>
  </si>
  <si>
    <t>PIPE 32MM SOIL &amp; WASTE  6.0M  100.32.6</t>
  </si>
  <si>
    <t>PI10032C</t>
  </si>
  <si>
    <t>PIPE 32MM SOIL &amp; WASTE CUT PER METRE 100-32</t>
  </si>
  <si>
    <t>PI10040C</t>
  </si>
  <si>
    <t>PIPE 40MM SOIL &amp; WASTE CUT PER METRE 100-40</t>
  </si>
  <si>
    <t>PI100506</t>
  </si>
  <si>
    <t>PIPE 50MM SOIL &amp; WASTE  6.0M  100.50.6</t>
  </si>
  <si>
    <t>PI100656</t>
  </si>
  <si>
    <t>PIPE 65MM SOIL &amp; WASTE  6.0M  100.65.6</t>
  </si>
  <si>
    <t>PI100804</t>
  </si>
  <si>
    <t>PIPE 80MM SOIL &amp; WASTE  4.0M  100.80.4</t>
  </si>
  <si>
    <t>PI100806</t>
  </si>
  <si>
    <t>PIPE 80MM SOIL &amp; WASTE  6.0M  100.80.6</t>
  </si>
  <si>
    <t>PI10080C</t>
  </si>
  <si>
    <t>PIPE 80MM SOIL &amp; WASTE CUT PER METRE 100-80</t>
  </si>
  <si>
    <t>PI140100</t>
  </si>
  <si>
    <t>PIPE CLIP SADDLE 100MM PVC    140.100</t>
  </si>
  <si>
    <t>PI14032</t>
  </si>
  <si>
    <t>PIPE CLIP SADDLE 32MM PVC     140.32</t>
  </si>
  <si>
    <t>PI14040</t>
  </si>
  <si>
    <t>PIPE CLIP SADDLE 40MM PVC     140.40</t>
  </si>
  <si>
    <t>PI14050</t>
  </si>
  <si>
    <t>PIPE CLIP SADDLE 50MM PVC     140.50</t>
  </si>
  <si>
    <t>PI14080</t>
  </si>
  <si>
    <t>PIPE CLIP SADDLE 80MM PVC     140.80</t>
  </si>
  <si>
    <t>PI14032S</t>
  </si>
  <si>
    <t>PIPE CLIP STANDOFF 32MM PVC   140.32S</t>
  </si>
  <si>
    <t>PI14040S</t>
  </si>
  <si>
    <t>PIPE CLIP STANDOFF 40MM PVC   140.40S</t>
  </si>
  <si>
    <t>PI14050S</t>
  </si>
  <si>
    <t>PIPE CLIP STANDOFF 50MM PVC   140.50S</t>
  </si>
  <si>
    <t>PI14080S</t>
  </si>
  <si>
    <t>PIPE CLIP STANDOFF 80MM PVC   140.80S</t>
  </si>
  <si>
    <t>PI80040D6</t>
  </si>
  <si>
    <t>PIPE PRESSURE CLASS D (PN12)  40MM 6M 800.40PN12</t>
  </si>
  <si>
    <t>PI10110015</t>
  </si>
  <si>
    <t>PLAIN BEND 100MM 15DEG PVC    101.100.15</t>
  </si>
  <si>
    <t>PI1013215</t>
  </si>
  <si>
    <t>PLAIN BEND 32MM 15DEG PVC     101.32.15</t>
  </si>
  <si>
    <t>PI1013245</t>
  </si>
  <si>
    <t>PLAIN BEND 32MM 45DEG PVC     101.32.45</t>
  </si>
  <si>
    <t>PI1013288</t>
  </si>
  <si>
    <t>PLAIN BEND 32MM 88DEG PVC     101.32.88</t>
  </si>
  <si>
    <t>PI1014015</t>
  </si>
  <si>
    <t>PLAIN BEND 40MM 15DEG PVC     101.40.15</t>
  </si>
  <si>
    <t>PI1014045</t>
  </si>
  <si>
    <t>PLAIN BEND 40MM 45DEG PVC     101.40.45</t>
  </si>
  <si>
    <t>PI1014060</t>
  </si>
  <si>
    <t>PLAIN BEND 40MM 60DEG PVC     101.40.60</t>
  </si>
  <si>
    <t>PI1014088</t>
  </si>
  <si>
    <t>PLAIN BEND 40MM 88DEG PVC     101.40.88</t>
  </si>
  <si>
    <t>PI1015015</t>
  </si>
  <si>
    <t>PLAIN BEND 50MM 15DEG PVC     101.50.15</t>
  </si>
  <si>
    <t>PI1015045</t>
  </si>
  <si>
    <t>PLAIN BEND 50MM 45DEG PVC     101.50.45</t>
  </si>
  <si>
    <t>PI1015088</t>
  </si>
  <si>
    <t>PLAIN BEND 50MM 88DEG PVC     101.50.88</t>
  </si>
  <si>
    <t>PI1016515</t>
  </si>
  <si>
    <t>PLAIN BEND 65MM 15DEG PVC     101.65.15</t>
  </si>
  <si>
    <t>PI1016545</t>
  </si>
  <si>
    <t>PLAIN BEND 65MM 45DEG PVC     101.65.45</t>
  </si>
  <si>
    <t>PI1016585</t>
  </si>
  <si>
    <t>PLAIN BEND 65MM 85DEG PVC     101.65.85</t>
  </si>
  <si>
    <t>PI1018015</t>
  </si>
  <si>
    <t>PLAIN BEND 80MM 15DEG PVC     101.80.15</t>
  </si>
  <si>
    <t>PI1018045</t>
  </si>
  <si>
    <t>PLAIN BEND 80MM 45DEG PVC     101.80.45</t>
  </si>
  <si>
    <t>PI1018088</t>
  </si>
  <si>
    <t>PLAIN BEND 80MM 88DEG PVC     101.80.88</t>
  </si>
  <si>
    <t>PI150110045</t>
  </si>
  <si>
    <t>PLAIN BEND RRJ 100MM 45DEG F&amp;F 1501.100.45</t>
  </si>
  <si>
    <t>PI150110088</t>
  </si>
  <si>
    <t>PLAIN BEND RRJ 100MM 88DEG F&amp;F 1501.100.88</t>
  </si>
  <si>
    <t>PI10410045</t>
  </si>
  <si>
    <t>PLAIN JUNCTION 100MM 45DEG PVC 104.100.45</t>
  </si>
  <si>
    <t>PI10410088</t>
  </si>
  <si>
    <t>PLAIN JUNCTION 100MM 88DEG PVC 104.100.88</t>
  </si>
  <si>
    <t>PI1043245</t>
  </si>
  <si>
    <t>PLAIN JUNCTION 32MM 45DEG PVC 104.32.45</t>
  </si>
  <si>
    <t>PI1043288</t>
  </si>
  <si>
    <t>PLAIN JUNCTION 32MM 88DEG PVC 104.32.88</t>
  </si>
  <si>
    <t>PI1044045</t>
  </si>
  <si>
    <t>PLAIN JUNCTION 40MM 45DEG PVC 104.40.45</t>
  </si>
  <si>
    <t>PI1044088</t>
  </si>
  <si>
    <t>PLAIN JUNCTION 40MM 88DEG PVC 104.40.88</t>
  </si>
  <si>
    <t>PI1045045</t>
  </si>
  <si>
    <t>PLAIN JUNCTION 50MM 45DEG PVC 104.50.45</t>
  </si>
  <si>
    <t>PI1045088</t>
  </si>
  <si>
    <t>PLAIN JUNCTION 50MM 88DEG PVC 104.50.88</t>
  </si>
  <si>
    <t>PI1046545</t>
  </si>
  <si>
    <t>PLAIN JUNCTION 65MM 45DEG PVC 104.65.45</t>
  </si>
  <si>
    <t>PI1046585</t>
  </si>
  <si>
    <t>PLAIN JUNCTION 65MM 85DEG PVC 104.65.85</t>
  </si>
  <si>
    <t>PI1048088</t>
  </si>
  <si>
    <t>PLAIN JUNCTION 80MM 88DEG PVC 104.80.88</t>
  </si>
  <si>
    <t>PI150410045</t>
  </si>
  <si>
    <t>PLAIN JUNCTION F&amp;F 100MM 45DEG 1504.100.45</t>
  </si>
  <si>
    <t>PI150410088</t>
  </si>
  <si>
    <t>PLAIN JUNCTION F&amp;F 100MM 88DEG 1504.100.88</t>
  </si>
  <si>
    <t>PLPIPNPN3</t>
  </si>
  <si>
    <t>PLUMBIT 15MM PLUGGED NIPPLE  2 PKT PLMPNPN3</t>
  </si>
  <si>
    <t>PLPIPNPN4</t>
  </si>
  <si>
    <t>PLUMBIT 20MM PLUGGED NIPPLE  2 PKT PLMPNPN4</t>
  </si>
  <si>
    <t>PLPIFSS308</t>
  </si>
  <si>
    <t>PLUMBIT 300MM S/STEEL SUPPLY TUBE PLMFSS30/8</t>
  </si>
  <si>
    <t>PLPIHEMPR</t>
  </si>
  <si>
    <t>PLUMBIT DRESSED HEMP 3 GRAMS PACKED DTHEMPR</t>
  </si>
  <si>
    <t>PLPIPG</t>
  </si>
  <si>
    <t>PLUMBIT PLUMBERS GREASE BLISTER PACK DTPG</t>
  </si>
  <si>
    <t>PI8081590</t>
  </si>
  <si>
    <t>PRESSURE 90DEG FAUCET ELBOW   15MM PVC 808.15.90</t>
  </si>
  <si>
    <t>PI80615</t>
  </si>
  <si>
    <t>PRESSURE FAUCET SOCKET 15MM PVC  806.15</t>
  </si>
  <si>
    <t>PI80620</t>
  </si>
  <si>
    <t>PRESSURE FAUCET SOCKET 20MM PVC 806.20</t>
  </si>
  <si>
    <t>PI80625</t>
  </si>
  <si>
    <t>PRESSURE FAUCET SOCKET 25MM PVC 806.25</t>
  </si>
  <si>
    <t>PI80632</t>
  </si>
  <si>
    <t>PRESSURE FAUCET SOCKET 32MM PVC 806.32</t>
  </si>
  <si>
    <t>PI80640</t>
  </si>
  <si>
    <t>PRESSURE FAUCET SOCKET 40MM PVC 806.40</t>
  </si>
  <si>
    <t>PI80650</t>
  </si>
  <si>
    <t>PRESSURE FAUCET SOCKET 50MM PVC 806.50</t>
  </si>
  <si>
    <t>PI8071590</t>
  </si>
  <si>
    <t>PRESSURE FAUCET TEE 90DEG 15MM PVC 807.15.90</t>
  </si>
  <si>
    <t>PI8072090</t>
  </si>
  <si>
    <t>PRESSURE FAUCET TEE 90DEG 20MM PVC 807.20.90</t>
  </si>
  <si>
    <t>PI84015</t>
  </si>
  <si>
    <t>PRESSURE PIPE CLIP 15MM PVC   840.15</t>
  </si>
  <si>
    <t>PI84020</t>
  </si>
  <si>
    <t>PRESSURE PIPE CLIP 20MM PVC   840.20</t>
  </si>
  <si>
    <t>PI84025</t>
  </si>
  <si>
    <t>PRESSURE PIPE CLIP 25MM PVC   840.25</t>
  </si>
  <si>
    <t>PI84032</t>
  </si>
  <si>
    <t>PRESSURE PIPE CLIP 32MM PVC   840.32</t>
  </si>
  <si>
    <t>PI84040</t>
  </si>
  <si>
    <t>PRESSURE PIPE CLIP 40MM PVC   840.40</t>
  </si>
  <si>
    <t>PI80415</t>
  </si>
  <si>
    <t>PRESSURE PLAIN 90DEG TEE 15MM PVC 804.15</t>
  </si>
  <si>
    <t>PI80420</t>
  </si>
  <si>
    <t>PRESSURE PLAIN 90DEG TEE 20MM PVC 804.20</t>
  </si>
  <si>
    <t>PI80440</t>
  </si>
  <si>
    <t>PRESSURE PLAIN 90DEG TEE 40MM PVC 804.40</t>
  </si>
  <si>
    <t>PI80450</t>
  </si>
  <si>
    <t>PRESSURE PLAIN 90DEG TEE 50MM PVC 804.50</t>
  </si>
  <si>
    <t>PI8011545</t>
  </si>
  <si>
    <t>PRESSURE PLAIN ELBOW 45 deg   15MM PVC 801.15.45</t>
  </si>
  <si>
    <t>PI8012045</t>
  </si>
  <si>
    <t>PRESSURE PLAIN ELBOW 45 deg   20MM PVC 801.20.45</t>
  </si>
  <si>
    <t>PI8014045</t>
  </si>
  <si>
    <t>PRESSURE PLAIN ELBOW 45 deg   40MM PVC 801.40.45</t>
  </si>
  <si>
    <t>PI8011590</t>
  </si>
  <si>
    <t>PRESSURE PLAIN ELBOW 90 deg   15MM PVC 801.15.90</t>
  </si>
  <si>
    <t>PI8012090</t>
  </si>
  <si>
    <t>PRESSURE PLAIN ELBOW 90 deg   20MM PVC 801.20.90</t>
  </si>
  <si>
    <t>PI8012590</t>
  </si>
  <si>
    <t>PRESSURE PLAIN ELBOW 90 deg   25MM PVC 801.25.90</t>
  </si>
  <si>
    <t>PI8013290</t>
  </si>
  <si>
    <t>PRESSURE PLAIN ELBOW 90 deg   32MM PVC 801.32.90</t>
  </si>
  <si>
    <t>PI8014090</t>
  </si>
  <si>
    <t>PRESSURE PLAIN ELBOW 90 deg   40MM PVC 801.40.90</t>
  </si>
  <si>
    <t>PI8015090</t>
  </si>
  <si>
    <t>PRESSURE PLAIN ELBOW 90 deg   50MM PVC 801.50.90</t>
  </si>
  <si>
    <t>PI83015</t>
  </si>
  <si>
    <t>PRESSURE PLAIN END CAP 15MM   PVC 830.15</t>
  </si>
  <si>
    <t>PI83020</t>
  </si>
  <si>
    <t>PRESSURE PLAIN END CAP 20MM   PVC 830.20</t>
  </si>
  <si>
    <t>PI83025</t>
  </si>
  <si>
    <t>PRESSURE PLAIN END CAP 25MM   PVC 830.25</t>
  </si>
  <si>
    <t>PI83040</t>
  </si>
  <si>
    <t>PRESSURE PLAIN END CAP 40MM   PVC 830.40</t>
  </si>
  <si>
    <t>PI81015</t>
  </si>
  <si>
    <t>PRESSURE PLAIN SOCKET COUPLER 15MM PVC 810.15</t>
  </si>
  <si>
    <t>PI81020</t>
  </si>
  <si>
    <t>PRESSURE PLAIN SOCKET COUPLER 20MM PVC 810.20</t>
  </si>
  <si>
    <t>PI81025</t>
  </si>
  <si>
    <t>PRESSURE PLAIN SOCKET COUPLER 25MM PVC 810.25</t>
  </si>
  <si>
    <t>PI81040</t>
  </si>
  <si>
    <t>PRESSURE PLAIN SOCKET COUPLER 40MM PVC 810.40</t>
  </si>
  <si>
    <t>PI81050</t>
  </si>
  <si>
    <t>PRESSURE PLAIN SOCKET COUPLER 50MM PVC 810.50</t>
  </si>
  <si>
    <t>PI8242015</t>
  </si>
  <si>
    <t>PRESSURE REDUCING BUSH 20MM   TO 15MM PVC 824.20.15</t>
  </si>
  <si>
    <t>PI8242520</t>
  </si>
  <si>
    <t>PRESSURE REDUCING BUSH 25MM   TO 20MM PVC 824.25.20</t>
  </si>
  <si>
    <t>PI8245040</t>
  </si>
  <si>
    <t>PRESSURE REDUCING BUSH 50MM   TO 40MM PVC 824.50.40</t>
  </si>
  <si>
    <t>PI8052015</t>
  </si>
  <si>
    <t>PRESSURE REDUCING TEE 20MM 15MM PVC 805.20.15</t>
  </si>
  <si>
    <t>PI81120</t>
  </si>
  <si>
    <t>PRESSURE SOCKET UNION 20MM PVC 811.20</t>
  </si>
  <si>
    <t>PI81315</t>
  </si>
  <si>
    <t>PRESSURE VALVE SOCKET 15MM PVC 813.15</t>
  </si>
  <si>
    <t>PI81320</t>
  </si>
  <si>
    <t>PRESSURE VALVE SOCKET 20MM PVC 813.20</t>
  </si>
  <si>
    <t>PI81325</t>
  </si>
  <si>
    <t>PRESSURE VALVE SOCKET 25MM PVC 813.25</t>
  </si>
  <si>
    <t>PI81332</t>
  </si>
  <si>
    <t>PRESSURE VALVE SOCKET 32MM PVC 813.32</t>
  </si>
  <si>
    <t>PI81340</t>
  </si>
  <si>
    <t>PRESSURE VALVE SOCKET 40MM PVC 813.40</t>
  </si>
  <si>
    <t>PI81350</t>
  </si>
  <si>
    <t>PRESSURE VALVE SOCKET 50MM PVC 813.50</t>
  </si>
  <si>
    <t>PI137100</t>
  </si>
  <si>
    <t>PUSH ON CAP 100MM PVC         137.100</t>
  </si>
  <si>
    <t>PI137150</t>
  </si>
  <si>
    <t>PUSH ON CAP 150MM PVC         137.150</t>
  </si>
  <si>
    <t>PI13732</t>
  </si>
  <si>
    <t>PUSH ON CAP 32MM PVC          137.32</t>
  </si>
  <si>
    <t>PI13740</t>
  </si>
  <si>
    <t>PUSH ON CAP 40MM PVC          137.40</t>
  </si>
  <si>
    <t>PI13750</t>
  </si>
  <si>
    <t>PUSH ON CAP 50MM PVC          137.50</t>
  </si>
  <si>
    <t>PI13765</t>
  </si>
  <si>
    <t>PUSH ON CAP 65MM PVC          137.65</t>
  </si>
  <si>
    <t>PI13780</t>
  </si>
  <si>
    <t>PUSH ON CAP 80MM PVC          137.80</t>
  </si>
  <si>
    <t>PI100SH1506RJ</t>
  </si>
  <si>
    <t>PVC OPTIM DWV PIPE  6RJ       100SN4.150.6RJ</t>
  </si>
  <si>
    <t>PI100SH1006RJ</t>
  </si>
  <si>
    <t>PVC OPTIM DWV PIPE  6RJ       100SN6.100.6RJ</t>
  </si>
  <si>
    <t>PI100SH1506</t>
  </si>
  <si>
    <t>PVC OPTIM DWV PIPE  6SJ       100SN4.150.6</t>
  </si>
  <si>
    <t>PI100SH1006</t>
  </si>
  <si>
    <t>PVC OPTIM DWV PIPE  6SJ       100SN6.100.6</t>
  </si>
  <si>
    <t>PI157110011</t>
  </si>
  <si>
    <t>PVC SPIGOT BEND M&amp;F RRJ       1571.100.11</t>
  </si>
  <si>
    <t>PI157110022</t>
  </si>
  <si>
    <t>PVC SPIGOT BEND M&amp;F RRJ       1571.100.22</t>
  </si>
  <si>
    <t>PI7001006</t>
  </si>
  <si>
    <t>PVC STORMWATER PIPE 100MM X 6M 700.100.6</t>
  </si>
  <si>
    <t>PI7001506</t>
  </si>
  <si>
    <t>PVC STORMWATER PIPE 150MM X 6M 700.150.6</t>
  </si>
  <si>
    <t>PI7001756</t>
  </si>
  <si>
    <t>PVC STORMWATER PIPE 175MM X 6M 700.175.6</t>
  </si>
  <si>
    <t>PI700906</t>
  </si>
  <si>
    <t>PVC STORMWATER PIPE 90MM X 6M   700.90.6</t>
  </si>
  <si>
    <t>PI1524100</t>
  </si>
  <si>
    <t>PVC TO CERAMIC ADAPTOR 100MM  RRJ 1524.100</t>
  </si>
  <si>
    <t>PI124100S</t>
  </si>
  <si>
    <t>PVC-CERAMIC ADAPTOR 100MM     124.100S</t>
  </si>
  <si>
    <t>PI125100S</t>
  </si>
  <si>
    <t>PVC-CERAMIC ADAPTOR 100MM     125.100S</t>
  </si>
  <si>
    <t>RAINWATER PIT ALUM GRATE 250X250 TYPHOON 200  1SDGRA250</t>
  </si>
  <si>
    <t>RAINWATER PIT BLK 250 X 250 TYPHOON 200  1SDCBB250</t>
  </si>
  <si>
    <t>PI10510088</t>
  </si>
  <si>
    <t>REAR ACCESS JUNCTION 100MM 88 DEG PVC 105.100.88</t>
  </si>
  <si>
    <t>PI1058088</t>
  </si>
  <si>
    <t>REAR ACCESS JUNCTION 80MM  88 DEG PVC 105.80.88</t>
  </si>
  <si>
    <t>PI1048088W</t>
  </si>
  <si>
    <t>REAR INSPECTION JUNCTION 80MM 88DEG PVC 104.80.88W</t>
  </si>
  <si>
    <t>PI1041005045</t>
  </si>
  <si>
    <t>REDUCING JUNCTION 50MM 45DEG  PVC 104.100.50.45</t>
  </si>
  <si>
    <t>PI1041006545</t>
  </si>
  <si>
    <t>REDUCING JUNCTION 65MM 45DEG  PVC 104.100.65.45</t>
  </si>
  <si>
    <t>PI104805045</t>
  </si>
  <si>
    <t>REDUCING JUNCTION 80MM 50MM 45 DEG PVC 104.80.50.45</t>
  </si>
  <si>
    <t>PI136100S</t>
  </si>
  <si>
    <t>SCREW CAP &amp; BASE SOCKET END   100MM PVC 136.100S</t>
  </si>
  <si>
    <t>PI136150S</t>
  </si>
  <si>
    <t>SCREW CAP &amp; BASE SOCKET END   150MM PVC 136.150S</t>
  </si>
  <si>
    <t>PI151410088</t>
  </si>
  <si>
    <t>SEPTIC TANK JUNCTION 100MM    88DEG RRJ 1514.100.88</t>
  </si>
  <si>
    <t>PI150510045LH</t>
  </si>
  <si>
    <t>SIDE ACCESS JUNCTION 100MM    40DEG RRJ LH 1505.100.45LH</t>
  </si>
  <si>
    <t>PI150510045RH</t>
  </si>
  <si>
    <t>SIDE ACCESS JUNCTION 100MM    40DEG RRJ RH 1505.100.45RH</t>
  </si>
  <si>
    <t>PI10510045LH</t>
  </si>
  <si>
    <t>SIDE ACCESS JUNCTION 100MM 45 DEG PVC LH 105.100.45LH</t>
  </si>
  <si>
    <t>PI10510045RH</t>
  </si>
  <si>
    <t>SIDE ACCESS JUNCTION 100MM 45 DEG PVC RH 105.100.45RH</t>
  </si>
  <si>
    <t>PI150310045</t>
  </si>
  <si>
    <t>SIDE INSPECTION BEND 100MM  45DEG RRJ PVC 1503.100.45</t>
  </si>
  <si>
    <t>PI150310088</t>
  </si>
  <si>
    <t>SIDE INSPECTION BEND 100MM  88DEG RRJ PVC 1503.100.88</t>
  </si>
  <si>
    <t>PI12410050</t>
  </si>
  <si>
    <t>SOCKET REDUCING BUSH 100MM-50MM PVC 124.100.50</t>
  </si>
  <si>
    <t>PI12410065</t>
  </si>
  <si>
    <t>SOCKET REDUCING BUSH 100MM-65MM PVC 124.100.65</t>
  </si>
  <si>
    <t>PI12410080</t>
  </si>
  <si>
    <t>SOCKET REDUCING BUSH 100MM-80MM PVC 124.100.80</t>
  </si>
  <si>
    <t>PI1244032</t>
  </si>
  <si>
    <t>SOCKET REDUCING BUSH 40MM-32MM PVC 124.40.32</t>
  </si>
  <si>
    <t>PI1245040</t>
  </si>
  <si>
    <t>SOCKET REDUCING BUSH 50MM-40MM PVC 124.50.40</t>
  </si>
  <si>
    <t>PI1246550</t>
  </si>
  <si>
    <t>SOCKET REDUCING BUSH 65MM-50MM PVC 124.65.50</t>
  </si>
  <si>
    <t>PI1248050</t>
  </si>
  <si>
    <t>SOCKET REDUCING BUSH 80MM-50MM PVC 124.80.50</t>
  </si>
  <si>
    <t>PI1248065</t>
  </si>
  <si>
    <t>SOCKET REDUCING BUSH 80MM-65MM PVC 124.80.65</t>
  </si>
  <si>
    <t>PI17110022</t>
  </si>
  <si>
    <t>SOIL M&amp;F BEND  PVC  171.100.22</t>
  </si>
  <si>
    <t>PI17110030</t>
  </si>
  <si>
    <t>SOIL M&amp;F BEND  PVC  171.100.30</t>
  </si>
  <si>
    <t>PI17110043</t>
  </si>
  <si>
    <t>SOIL M&amp;F BEND  PVC  171.100.43</t>
  </si>
  <si>
    <t>PI17110088</t>
  </si>
  <si>
    <t>SOIL M&amp;F BEND  PVC  171.100.88</t>
  </si>
  <si>
    <t>PI17110011</t>
  </si>
  <si>
    <t>SOIL M&amp;F BEND PVC   171.100.11</t>
  </si>
  <si>
    <t>PLSUSDLM5050</t>
  </si>
  <si>
    <t>SOLDER 25G 50/50 13G GENERAL PURPOSE CARD SOLDGPC</t>
  </si>
  <si>
    <t>PIBBC15</t>
  </si>
  <si>
    <t>SPARTAN 15MM BRASS BLIND CAP  EACH</t>
  </si>
  <si>
    <t>PIBCN15</t>
  </si>
  <si>
    <t>SPARTAN 15MM BRASS COUPLING   NUT EACH</t>
  </si>
  <si>
    <t>PIBHN15</t>
  </si>
  <si>
    <t>SPARTAN 15MM BRASS HEXAGON NIPPLE EACH</t>
  </si>
  <si>
    <t>SPARTAN 15MM BRASS LUGGED NIPPLES   NL15</t>
  </si>
  <si>
    <t>PIBAT15</t>
  </si>
  <si>
    <t>SPARTAN 15X600MM THREADED BRASS</t>
  </si>
  <si>
    <t>PIBCN20</t>
  </si>
  <si>
    <t>SPARTAN 20MM BRASS COUPLING   NUT EACH</t>
  </si>
  <si>
    <t>PIBCE20</t>
  </si>
  <si>
    <t>SPARTAN 20MM BRASS CROX ELBOW</t>
  </si>
  <si>
    <t>PIBCEF20</t>
  </si>
  <si>
    <t>SPARTAN 20MM BRASS CROX MALE/FEMALE ELBOW WITH NUTS EACH</t>
  </si>
  <si>
    <t>PIBCT20</t>
  </si>
  <si>
    <t>SPARTAN 20MM BRASS CROX TEE   EACH</t>
  </si>
  <si>
    <t>PIBHN20</t>
  </si>
  <si>
    <t>SPARTAN 20MM BRASS HEXAGON NIPPLE EACH</t>
  </si>
  <si>
    <t>PI76990</t>
  </si>
  <si>
    <t>STORMWATER GRATE &amp; FRAME 90MM 769.90</t>
  </si>
  <si>
    <t>PI765100</t>
  </si>
  <si>
    <t>STORMWATER KERB OUTLET        765.100</t>
  </si>
  <si>
    <t>PI77110011MF</t>
  </si>
  <si>
    <t>STORMWATER M&amp;F BEND PVC SJ 100MM 11DEG    1571.100.11</t>
  </si>
  <si>
    <t>PI70110045</t>
  </si>
  <si>
    <t>STORMWATER PLAIN BEND PVC SJ  100MM 45DEG 701.100.45</t>
  </si>
  <si>
    <t>PI70110088</t>
  </si>
  <si>
    <t>STORMWATER PLAIN BEND PVC SJ  100MM 88DEG 701.100.88</t>
  </si>
  <si>
    <t>PI70115045</t>
  </si>
  <si>
    <t>STORMWATER PLAIN BEND PVC SJ  150MM 45DEG 701.150.45</t>
  </si>
  <si>
    <t>PI70115088</t>
  </si>
  <si>
    <t>STORMWATER PLAIN BEND PVC SJ  150MM 88DEG 701.150.88</t>
  </si>
  <si>
    <t>PI7019015</t>
  </si>
  <si>
    <t>STORMWATER PLAIN BEND PVC SJ  90MM 15DEG 701.90.15</t>
  </si>
  <si>
    <t>PI7019022</t>
  </si>
  <si>
    <t>STORMWATER PLAIN BEND PVC SJ  90MM 22DEG 701.90.22</t>
  </si>
  <si>
    <t>PI7019045</t>
  </si>
  <si>
    <t>STORMWATER PLAIN BEND PVC SJ  90MM 45DEG 701.90.45</t>
  </si>
  <si>
    <t>PI7019088</t>
  </si>
  <si>
    <t>STORMWATER PLAIN BEND PVC SJ  90MM 88DEG 701.90.88</t>
  </si>
  <si>
    <t>PI70410045</t>
  </si>
  <si>
    <t>STORMWATER PLAIN JUNCTION 100MM 45DEG PVC SJ 704.100.45</t>
  </si>
  <si>
    <t>PI70410088</t>
  </si>
  <si>
    <t>STORMWATER PLAIN JUNCTION 100MM 88DEG PVC SJ 704.100.88</t>
  </si>
  <si>
    <t>PI70415090</t>
  </si>
  <si>
    <t>STORMWATER PLAIN JUNCTION 150MM 90DEG PVC SJ 704.150</t>
  </si>
  <si>
    <t>PI7049045</t>
  </si>
  <si>
    <t>STORMWATER PLAIN JUNCTION PVC 90MM 45DEG SJ 704.90.45</t>
  </si>
  <si>
    <t>PI7049088</t>
  </si>
  <si>
    <t>STORMWATER PLAIN JUNCTION PVC 90MM 88DEG SJ 704.90.88</t>
  </si>
  <si>
    <t>PI73790</t>
  </si>
  <si>
    <t>STORMWATER PUSH ON CAP 90MM   737.90</t>
  </si>
  <si>
    <t>PI73690</t>
  </si>
  <si>
    <t>STORMWATER SCREW CAP &amp; BASE   PVC 736.90</t>
  </si>
  <si>
    <t>PI710100</t>
  </si>
  <si>
    <t>STORMWATER SOLVENT COUPLER    710.100T</t>
  </si>
  <si>
    <t>PI710150</t>
  </si>
  <si>
    <t>STORMWATER SOLVENT COUPLER    710.150</t>
  </si>
  <si>
    <t>PI71090</t>
  </si>
  <si>
    <t>STORMWATER SOLVENT COUPLER    710.90</t>
  </si>
  <si>
    <t>PI7241008090</t>
  </si>
  <si>
    <t>STORMWATER TO D/PIPE ADAPTOR  100X80/90 724.100.80.90</t>
  </si>
  <si>
    <t>PI72410090</t>
  </si>
  <si>
    <t>STORMWATER TO D/PIPE ADAPTOR  100X90 724.100.90</t>
  </si>
  <si>
    <t>PI72490100</t>
  </si>
  <si>
    <t>STORMWATER TO D/PIPE ADAPTOR  90X100 724.90.100</t>
  </si>
  <si>
    <t>PI110100</t>
  </si>
  <si>
    <t>STRAIGHT COUPLER 100MM PVC    110.100T</t>
  </si>
  <si>
    <t>PI11032</t>
  </si>
  <si>
    <t>STRAIGHT COUPLER 32MM PVC     110.32</t>
  </si>
  <si>
    <t>PI11040</t>
  </si>
  <si>
    <t>STRAIGHT COUPLER 40MM PVC     110.40</t>
  </si>
  <si>
    <t>PI11050</t>
  </si>
  <si>
    <t>STRAIGHT COUPLER 50MM PVC     110.50</t>
  </si>
  <si>
    <t>PI11065</t>
  </si>
  <si>
    <t>STRAIGHT COUPLER 65MM PVC     110.65</t>
  </si>
  <si>
    <t>PI11080</t>
  </si>
  <si>
    <t>STRAIGHT COUPLER 80MM PVC     110.80</t>
  </si>
  <si>
    <t>PI11910050S</t>
  </si>
  <si>
    <t>STRAP BOSS (SOLVENT) 100MM    119.100.50S</t>
  </si>
  <si>
    <t>PI11232</t>
  </si>
  <si>
    <t>THREAD ADAPTOR FEMALE 32MM PVC 112.32</t>
  </si>
  <si>
    <t>PI11240</t>
  </si>
  <si>
    <t>THREAD ADAPTOR FEMALE 40MM PVC 112.40</t>
  </si>
  <si>
    <t>PI11250</t>
  </si>
  <si>
    <t>THREAD ADAPTOR FEMALE 50MM PVC 112.50</t>
  </si>
  <si>
    <t>PI11332</t>
  </si>
  <si>
    <t>THREAD ADAPTOR MALE 32MM PVC  113.32</t>
  </si>
  <si>
    <t>PI11340</t>
  </si>
  <si>
    <t>THREAD ADAPTOR MALE 40MM PVC  113.40</t>
  </si>
  <si>
    <t>PI11350</t>
  </si>
  <si>
    <t>THREAD ADAPTOR MALE 50MM PVC  113.50</t>
  </si>
  <si>
    <t>TYPHOON 130 CHANNEL END CAP 130 X 125 BLK  1SDSTB130</t>
  </si>
  <si>
    <t>PLMA1SD1923</t>
  </si>
  <si>
    <t>TYPHOON EURO GRATE TRAFFICABLE 300 X 300  5.0 TONNE 1SD1923</t>
  </si>
  <si>
    <t>PLMA1SD4725</t>
  </si>
  <si>
    <t>TYPHOON EURO PEDESTRIAN GRATE 200  200X200   1SD4725</t>
  </si>
  <si>
    <t>PLMA1SD4727</t>
  </si>
  <si>
    <t>TYPHOON EURO PEDESTRIAN GRATE 400  400X400   1SD4727</t>
  </si>
  <si>
    <t>PLMA1SD5068</t>
  </si>
  <si>
    <t>TYPHOON EURO PIT 200  200X200 1SD5068</t>
  </si>
  <si>
    <t>PLMA1SD5069</t>
  </si>
  <si>
    <t>TYPHOON EURO PIT 300  300X300 4.48L CAPACITY   1SD5069</t>
  </si>
  <si>
    <t>PI150100</t>
  </si>
  <si>
    <t>VENT COWL 100MM PVC   150.100</t>
  </si>
  <si>
    <t>PI1505040</t>
  </si>
  <si>
    <t>VENT COWL 50MMX40MM PVC       150.50.40</t>
  </si>
  <si>
    <t>PI15065</t>
  </si>
  <si>
    <t>VENT COWL 65MM PVC     150.65</t>
  </si>
  <si>
    <t>PI15080</t>
  </si>
  <si>
    <t>VENT COWL 80MM PVC     150.80</t>
  </si>
  <si>
    <t>GELAPFA465</t>
  </si>
  <si>
    <t>ACCESS PLATFORM 600 X 2400  PFA465</t>
  </si>
  <si>
    <t>GELAMCA620</t>
  </si>
  <si>
    <t>EASY ACCESS CASTOR ADJUSTABLE HEIGHT MCA620</t>
  </si>
  <si>
    <t>GELAHFF250</t>
  </si>
  <si>
    <t>EASY ACCESS HALF H FRAME   HFF250</t>
  </si>
  <si>
    <t>GELAGRB420</t>
  </si>
  <si>
    <t>EASY ACCESS SNAPLOCK GUARDRAIL 2.4M LONG  GRB420</t>
  </si>
  <si>
    <t>GELAGRB430</t>
  </si>
  <si>
    <t>EASY ACCESS SNAPLOCK GUARDRAIL 3.0M LONG  GRB430</t>
  </si>
  <si>
    <t>GELAAEDPACKF</t>
  </si>
  <si>
    <t>EASY DECK 3M STARTER BAY SCAFFOLD  AED PACKF</t>
  </si>
  <si>
    <t>GELAAEDPACKG</t>
  </si>
  <si>
    <t>EASY DECK 6M HANDRAIL PACK SCAFFOLD   AED PACKG</t>
  </si>
  <si>
    <t>EASYRAIL INTERNAL JOINING SPIGOT   IN48</t>
  </si>
  <si>
    <t>GESFAERPKE</t>
  </si>
  <si>
    <t>EDGE PROTECTION PACK     AERPKE</t>
  </si>
  <si>
    <t>GELAFHM150</t>
  </si>
  <si>
    <t>INDUSTRIAL H FRAME FULL FRAME MULTI CROSSMEMBER FHM150</t>
  </si>
  <si>
    <t>GELAFMS300</t>
  </si>
  <si>
    <t>INDUSTRIAL MOBILE TOWER 3.0M PLATFORM FMS300</t>
  </si>
  <si>
    <t>GELAFMT410</t>
  </si>
  <si>
    <t>INDUSTRIAL MOBILE TOWER 4.0M PLATFORM FMT410</t>
  </si>
  <si>
    <t>GELAMM210</t>
  </si>
  <si>
    <t>MINI MOBILE SCAFFOLD     MM210</t>
  </si>
  <si>
    <t>GELAMLP300</t>
  </si>
  <si>
    <t>MINI-MOBILE  3.0M LONGBOARD PACK  MLP300</t>
  </si>
  <si>
    <t>GELAMLP400</t>
  </si>
  <si>
    <t>MINI-MOBILE  4.0M LONGBOARD PACK  MLP400</t>
  </si>
  <si>
    <t>GELAMLP500</t>
  </si>
  <si>
    <t>MINI-MOBILE  5.0M LONGBOARD PACK  MLP500</t>
  </si>
  <si>
    <t>GELAMLP600</t>
  </si>
  <si>
    <t>MINI-MOBILE  6.0M LONGBOARD PACK  MLP600</t>
  </si>
  <si>
    <t>GELAMM253</t>
  </si>
  <si>
    <t>MINI-MOBILE 3.0M LONG BASE PACK WITH HANDRAIL  MM253</t>
  </si>
  <si>
    <t>GELAMGF250</t>
  </si>
  <si>
    <t>MINI-MOBILE GUARDRAIL END     FRAME 950MM H X 700MM W</t>
  </si>
  <si>
    <t>GELAMGR250</t>
  </si>
  <si>
    <t>MINI-MOBILE GUARDRAIL SIDE    MGR250</t>
  </si>
  <si>
    <t>GELAMLS280</t>
  </si>
  <si>
    <t>MINI-MOBILE LOCKING SPIGOT    MLS280</t>
  </si>
  <si>
    <t>GELAFHU200</t>
  </si>
  <si>
    <t>MULTI-CROSS MEMBER H FRAME    2.4M LGTH   FHU200</t>
  </si>
  <si>
    <t>GELAWST1700</t>
  </si>
  <si>
    <t>STABULL PLATFORM 450 WIDTH DECK ALUMINIUM 1.7M MAX HEIGHT</t>
  </si>
  <si>
    <t>GESSLED20B</t>
  </si>
  <si>
    <t>STAFFY 20W LED WORK LIGHT BATTERY POWERED PORTABLE LED20</t>
  </si>
  <si>
    <t>GESSLED50B</t>
  </si>
  <si>
    <t>STAFFY 50W LI-ION BATTERY WORK LIGHT LED50B</t>
  </si>
  <si>
    <t>GESSTUH800</t>
  </si>
  <si>
    <t>STAFFY HANDRAIL SET 0.8M WIDE X 1M HIGH TUH800</t>
  </si>
  <si>
    <t>GESSSP03</t>
  </si>
  <si>
    <t>STAFFY HORIZONTAL SNAP ON BRACE TO FIT SPT700 TOWER SP03</t>
  </si>
  <si>
    <t>GESSSLRBPACK3M</t>
  </si>
  <si>
    <t>STAFFY LOW RIDER BAY PACK 3M LONG W/HANDRAIL SLRBPACK3M</t>
  </si>
  <si>
    <t>GESSSLRSPACK3M</t>
  </si>
  <si>
    <t>STAFFY LOW RIDER STARTER PACK 3M LONG W/HANDRAIL SLRSPACK3M</t>
  </si>
  <si>
    <t>GESSTU10</t>
  </si>
  <si>
    <t>STAFFY OUTRIGGERS 2600MM - 3200MM EXTENDABLE TU10</t>
  </si>
  <si>
    <t>GESSTUT800</t>
  </si>
  <si>
    <t>STAFFY TOUGH TOWER HIGH SCAFFOLD SET 0.8M WIDE X 2M TUT800</t>
  </si>
  <si>
    <t>GELAPFS435</t>
  </si>
  <si>
    <t>STANDARD PLATFORM 600 X 2400  PFS435</t>
  </si>
  <si>
    <t>GELAFHR</t>
  </si>
  <si>
    <t>SUPER TRESTLE FULL LENGTH HANDRAIL  FHR</t>
  </si>
  <si>
    <t>GELALHR</t>
  </si>
  <si>
    <t>SUPER TRESTLE LOOP HANDRAIL  LHR</t>
  </si>
  <si>
    <t>GELAOXTP40</t>
  </si>
  <si>
    <t>TRADE SERIES TELESCOPIC PLATFORM 2.23M - 4.0M   OX-TP40</t>
  </si>
  <si>
    <t>FEGDNZBPF5013B</t>
  </si>
  <si>
    <t>GUARDIAN FLANGED POST BLACK 50 X 50 X 1.3M</t>
  </si>
  <si>
    <t>FEGDNZUPB438B</t>
  </si>
  <si>
    <t>GUARDIAN PANEL BRACKETS 4PK BLACK</t>
  </si>
  <si>
    <t>FEGDNZBP5018B</t>
  </si>
  <si>
    <t>GUARDIAN POST BLACK 50 X 50 X 1.8M</t>
  </si>
  <si>
    <t>FEGDNZAPC504PK</t>
  </si>
  <si>
    <t>GUARDIAN POST CAPS 4PK BLACK 50 X 50</t>
  </si>
  <si>
    <t>FEGDNZGFT1012B</t>
  </si>
  <si>
    <t>GUARDIAN GATE FLAT TOP BLACK 975 X 1.2M</t>
  </si>
  <si>
    <t>BUHUGFLB305</t>
  </si>
  <si>
    <t>HURRICANE BRUMBY 3.05M LIGHT BARRED GATE 6MM GFLB305</t>
  </si>
  <si>
    <t>BUHUGFLB335</t>
  </si>
  <si>
    <t>HURRICANE BRUMBY 3.35M LIGHT BARRED GATE 6MM GFLB335</t>
  </si>
  <si>
    <t>BUHUGFLB366</t>
  </si>
  <si>
    <t>HURRICANE BRUMBY 3.66M LIGHT BARRED GATE 6MM GFLB366</t>
  </si>
  <si>
    <t>BUHUGFLB396</t>
  </si>
  <si>
    <t>HURRICANE BRUMBY 3.96M LIGHT BARRED GATE 6MM GFLB396</t>
  </si>
  <si>
    <t>BUHUGFLB425</t>
  </si>
  <si>
    <t>HURRICANE BRUMBY 4.25M LIGHT BARRED GATE 6MM GFLB425</t>
  </si>
  <si>
    <t>BUHGFD36619</t>
  </si>
  <si>
    <t>HURRICANE DEER FENCE GATE 3.66X1.9M GFD36619</t>
  </si>
  <si>
    <t>BUHGFD42519</t>
  </si>
  <si>
    <t>HURRICANE DEER FENCE GATE 4.25X1.9M GFD42519</t>
  </si>
  <si>
    <t>BUFGEC305</t>
  </si>
  <si>
    <t>HURRICANE FARM GATE ECONOMY   3.05M GFE305</t>
  </si>
  <si>
    <t>BUFGEC366</t>
  </si>
  <si>
    <t>HURRICANE FARM GATE ECONOMY   3.66M GFE366</t>
  </si>
  <si>
    <t>BUFGHB366</t>
  </si>
  <si>
    <t>HURRICANE FARM GATE HEAVY BARRED 3.66M GFB366</t>
  </si>
  <si>
    <t>BUFGHB425</t>
  </si>
  <si>
    <t>HURRICANE FARM GATE HEAVY BARRED 4.25M GFB425</t>
  </si>
  <si>
    <t>BUHUGFLH366</t>
  </si>
  <si>
    <t>HURRICANE HIGHLANDER 3.66M LIGHT BARRED GATE 8MM GFLH366</t>
  </si>
  <si>
    <t>BUHUGRVB106</t>
  </si>
  <si>
    <t>HURRICANE VERTICAL BARRED GATE 7.5MM 1.06M GRVB106</t>
  </si>
  <si>
    <t>BUHUGRVB182</t>
  </si>
  <si>
    <t>HURRICANE VERTICAL BARRED GATE 7.5MM 1.82M GRVB182</t>
  </si>
  <si>
    <t>BUHUGRVB305</t>
  </si>
  <si>
    <t>HURRICANE VERTICAL BARRED GATE 7.5MM 3.05M GRVB305</t>
  </si>
  <si>
    <t>GEHAZFACPK</t>
  </si>
  <si>
    <t>HAZARDCO FACTORY PACK  MPFP</t>
  </si>
  <si>
    <t>GEHAZMTPP</t>
  </si>
  <si>
    <t>HAZARDCO TEAM PACK PLUS   MTPP</t>
  </si>
  <si>
    <t>HEAVY DUTY MINI SAFE 1338-BLK</t>
  </si>
  <si>
    <t>KEY SAFE WITH HOOP 1337-BLK</t>
  </si>
  <si>
    <t>KEY SAFE WITH RUBBER COVER 1336-BLK</t>
  </si>
  <si>
    <t>LLLO001CP</t>
  </si>
  <si>
    <t>LOCKWOOD 001 DEADLATCH DOUBLE CYLINDER CHROME L001-1K1BRNDP</t>
  </si>
  <si>
    <t>LLTLLTCL170DP</t>
  </si>
  <si>
    <t>LOCKWOOD 170 SERIES TRAILER LOCK 70MM PIN LENGTH LTCL/170/DP</t>
  </si>
  <si>
    <t>LLLO355FB</t>
  </si>
  <si>
    <t>LOCKWOOD 355 DEADLOCK DOUBLE CYLINDER BR/FB DP L355-NBRNDP</t>
  </si>
  <si>
    <t>LLLO355PB</t>
  </si>
  <si>
    <t>LOCKWOOD 355 DEADLOCK DOUBLE CYLINDER PB DP L355-NEVBDP</t>
  </si>
  <si>
    <t>LLLO355SC</t>
  </si>
  <si>
    <t>LOCKWOOD 355 DEADLOCK DOUBLE CYLINDER SC DP L355-NSPDP</t>
  </si>
  <si>
    <t>LLLO7714SDSIL</t>
  </si>
  <si>
    <t>LOCKWOOD 7714 SLIDING DOOR CLOSER WITH LATCH L7714DSSIL</t>
  </si>
  <si>
    <t>LLLWPLS6354DP</t>
  </si>
  <si>
    <t>LOCKWOOD PADLOCK 63MM W/54MM SHACKLE DP 301/63/154/NDP</t>
  </si>
  <si>
    <t>LLLWPLD70DP</t>
  </si>
  <si>
    <t>LOCKWOOD PADLOCK 70MM CYLINDRICAL DP 130/70/120/NDP</t>
  </si>
  <si>
    <t>LLLWPLB20114DP</t>
  </si>
  <si>
    <t>LOCKWOOD PADLOCK BRASS 20MM/11MM SHACKLE 4DP 110/20/111/4NDP</t>
  </si>
  <si>
    <t>LLLWPLB2011DP</t>
  </si>
  <si>
    <t>LOCKWOOD PADLOCK BRASS 20MM/11MM SHACKLE DP 110/20/111/NDP</t>
  </si>
  <si>
    <t>LLLWPLB25152DP</t>
  </si>
  <si>
    <t>LOCKWOOD PADLOCK BRASS 25MM/15MM SHACKLE 2DP 110/25/115/2DP</t>
  </si>
  <si>
    <t>LLLWPLB2515DP</t>
  </si>
  <si>
    <t>LOCKWOOD PADLOCK BRASS 25MM/15MM SHACKLE DP 110/25/115/DP</t>
  </si>
  <si>
    <t>LLLO11030119</t>
  </si>
  <si>
    <t>LOCKWOOD PADLOCK BRASS 30MM/19MM SHACKLE DP 110/30/119DP</t>
  </si>
  <si>
    <t>LLLWPLB4063DP</t>
  </si>
  <si>
    <t>LOCKWOOD PADLOCK BRASS 40MM/63MM SHACKLE DP 110/40/163/NDP</t>
  </si>
  <si>
    <t>LLLWPLB5032KA2</t>
  </si>
  <si>
    <t>LOCKWOOD PADLOCK BRASS 50/32 KA2 00232   L120/50/132/KA2</t>
  </si>
  <si>
    <t>LLLWPLB5032DP</t>
  </si>
  <si>
    <t>LOCKWOOD PADLOCK BRASS 50MM/32MM SHACKLE DP 110/50/127/NDP</t>
  </si>
  <si>
    <t>LLLWPLBPS4025DP</t>
  </si>
  <si>
    <t>LOCKWOOD PADLOCK BRASS/PLAS SHROUD 40/25MM DP L121/40/125DP</t>
  </si>
  <si>
    <t>LLLWPLC3025DP</t>
  </si>
  <si>
    <t>LOCKWOOD PADLOCK COMBINATION 30MM/25MM DP L150/30/125/DP</t>
  </si>
  <si>
    <t>LLLWPLDC5022DP</t>
  </si>
  <si>
    <t>LOCKWOOD PADLOCK COMBINATION 50MM/22MM DP 140/50/122/NDP</t>
  </si>
  <si>
    <t>LLLWPLL3017DP</t>
  </si>
  <si>
    <t>LOCKWOOD PADLOCK LAMINATED 30MM/17MM DP L119/30/117/DP</t>
  </si>
  <si>
    <t>LLLWPLL5029DP</t>
  </si>
  <si>
    <t>LOCKWOOD PADLOCK LAMINATED 50MM/29MM DP L119/50/129/DP</t>
  </si>
  <si>
    <t>MASTERLOCK 5401D WALL MOUNTED LOCKBOX</t>
  </si>
  <si>
    <t>LLPAL005B1CPDP</t>
  </si>
  <si>
    <t>PARADIGM 005 DEADBOLT CP  L005/B1CPDP</t>
  </si>
  <si>
    <t>LLPAL005B1PBDP</t>
  </si>
  <si>
    <t>PARADIGM 005 DEADBOLT PB  L005/B1EVBDP</t>
  </si>
  <si>
    <t>LLPAL005B1SCDP</t>
  </si>
  <si>
    <t>PARADIGM 005 DEADBOLT SATIN CHROME BRUSHED SC  L005/B1SCDP</t>
  </si>
  <si>
    <t>LLSS17SCHNZXR01</t>
  </si>
  <si>
    <t>RIM CYLINDER SC CONKEY KAX2 R01 *HNZ* NORTHLAND</t>
  </si>
  <si>
    <t>LLSS17SCHNZXR02</t>
  </si>
  <si>
    <t>RIM CYLINDER SC CONKEY KAX2 R02 *HNZ* WEST &amp; NORTH AUCKLAND</t>
  </si>
  <si>
    <t>LLSS17SCHNZXR03</t>
  </si>
  <si>
    <t>RIM CYLINDER SC CONKEY KAX2 R03 *HNZ* CENTRAL AUCKLAND</t>
  </si>
  <si>
    <t>LLSS17SCHNZXR04</t>
  </si>
  <si>
    <t>RIM CYLINDER SC CONKEY KAX2 R04 *HNZ* SOUTH AUCKLAND 1</t>
  </si>
  <si>
    <t>LLSS17SCHNZXR05</t>
  </si>
  <si>
    <t>RIM CYLINDER SC CONKEY KAX2 R05 *HNZ* SOUTH AUCKLAND 2</t>
  </si>
  <si>
    <t>LLSS17SCHNZXR06</t>
  </si>
  <si>
    <t>RIM CYLINDER SC CONKEY KAX2 R06 *HNZ* EAST AUCKLAND</t>
  </si>
  <si>
    <t>LLSS17SCHNZXR07</t>
  </si>
  <si>
    <t>RIM CYLINDER SC CONKEY KAX2 R07 *HNZ* BAY OF PLENTY</t>
  </si>
  <si>
    <t>LLSS17SCHNZXR08</t>
  </si>
  <si>
    <t>RIM CYLINDER SC CONKEY KAX2 R08 *HNZ* WAIKATO/CORO/K COUNTRY</t>
  </si>
  <si>
    <t>LLSS17SCHNZXR09</t>
  </si>
  <si>
    <t>RIM CYLINDER SC CONKEY KAX2 R09 *HNZ* EAST CAPE/HAWKES BAY</t>
  </si>
  <si>
    <t>LLSS17SCHNZXR10</t>
  </si>
  <si>
    <t>RIM CYLINDER SC CONKEY KAX2 R10 *HNZ* MWATU/TNAKI/WRAPA</t>
  </si>
  <si>
    <t>LLSS17SCHNZXR11</t>
  </si>
  <si>
    <t>RIM CYLINDER SC CONKEY KAX2 R11 *HNZ* WELLINGTON/HUTT VALLEY</t>
  </si>
  <si>
    <t>LLSS17SCHNZXR13</t>
  </si>
  <si>
    <t>RIM CYLINDER SC CONKEY KAX2 R13 *HNZ* SOUTHERN</t>
  </si>
  <si>
    <t>LLSS17SCHNZ3R02</t>
  </si>
  <si>
    <t>RIM CYLINDER SC CONKEY KAX3 R02 *HNZ* WEST &amp; NORTH AUCKLAND</t>
  </si>
  <si>
    <t>LLSS17SCHNZ3R03</t>
  </si>
  <si>
    <t>RIM CYLINDER SC CONKEY KAX3 R03 *HNZ* CENTRAL AUCKLAND</t>
  </si>
  <si>
    <t>LLSS17SCHNZ3R05</t>
  </si>
  <si>
    <t>RIM CYLINDER SC CONKEY KAX3 R05 *HNZ* SOUTH AUCKLAND 2</t>
  </si>
  <si>
    <t>LLSS17SCHNZ3R09</t>
  </si>
  <si>
    <t>RIM CYLINDER SC CONKEY KAX3 R09 *HNZ* EAST CAPE/HAWKES BAY</t>
  </si>
  <si>
    <t>LLSS17SCHNZ3R10</t>
  </si>
  <si>
    <t>RIM CYLINDER SC CONKEY KAX3 R10 *HNZ* MWATU/TNAKI/WRAPA</t>
  </si>
  <si>
    <t>LLSS17SCHNZ3R11</t>
  </si>
  <si>
    <t>RIM CYLINDER SC CONKEY KAX3 R11 *HNZ* WELLINGTON/HUTT VALLEY</t>
  </si>
  <si>
    <t>LLSS17SCHNZ3R13</t>
  </si>
  <si>
    <t>RIM CYLINDER SC CONKEY KAX3 R13 *HNZ* SOUTHERN</t>
  </si>
  <si>
    <t>LLSS17SCHNZCR01</t>
  </si>
  <si>
    <t>RIM CYLINDER SC CONKEY R01 *HNZ* NORTHLAND</t>
  </si>
  <si>
    <t>LLSS17SCHNZCR02</t>
  </si>
  <si>
    <t>RIM CYLINDER SC CONKEY R02 *HNZ* WEST &amp; NORTH AUCKLAND</t>
  </si>
  <si>
    <t>LLSS17SCHNZCR03</t>
  </si>
  <si>
    <t>RIM CYLINDER SC CONKEY R03 *HNZ* CENTRAL AUCKLAND</t>
  </si>
  <si>
    <t>LLSS17SCHNZCR04</t>
  </si>
  <si>
    <t>RIM CYLINDER SC CONKEY R04 *HNZ* SOUTH AUCKLAND 1</t>
  </si>
  <si>
    <t>LLSS17SCHNZCR05</t>
  </si>
  <si>
    <t>RIM CYLINDER SC CONKEY R05 *HNZ* SOUTH AUCKLAND 2</t>
  </si>
  <si>
    <t>LLSS17SCHNZCR06</t>
  </si>
  <si>
    <t>RIM CYLINDER SC CONKEY R06 *HNZ* EAST AUCKLAND</t>
  </si>
  <si>
    <t>LLSS17SCHNZCR07</t>
  </si>
  <si>
    <t>RIM CYLINDER SC CONKEY R07 *HNZ* BAY OF PLENTY</t>
  </si>
  <si>
    <t>LLSS17SCHNZCR08</t>
  </si>
  <si>
    <t>RIM CYLINDER SC CONKEY R08 *HNZ* WAIKATO/COROMNDEL/K COUNTRY</t>
  </si>
  <si>
    <t>LLSS17SCHNZCR09</t>
  </si>
  <si>
    <t>RIM CYLINDER SC CONKEY R09 *HNZ* EAST CAPE/HAWKES BAY</t>
  </si>
  <si>
    <t>LLSS17SCHNZCR10</t>
  </si>
  <si>
    <t>RIM CYLINDER SC CONKEY R10 *HNZ* MANAWATU/TARANAKI/WAIRARAPA</t>
  </si>
  <si>
    <t>LLSS17SCHNZCR11</t>
  </si>
  <si>
    <t>RIM CYLINDER SC CONKEY R11 *HNZ* WELLINGTON/HUTT VALLEY</t>
  </si>
  <si>
    <t>LLSS17SCHNZCR13</t>
  </si>
  <si>
    <t>RIM CYLINDER SC CONKEY R13 *HNZ* SOUTHERN</t>
  </si>
  <si>
    <t>GESMQR10</t>
  </si>
  <si>
    <t>SAFETYMATE QR CODES 10 PACK</t>
  </si>
  <si>
    <t>LLSSMC96PB</t>
  </si>
  <si>
    <t>SC SECURI DOOR VIEWER PB      CARDED MC96PB</t>
  </si>
  <si>
    <t>LLSSMC240R</t>
  </si>
  <si>
    <t>SC SECURI HANDLE DBLE F/FIX   ALUM RH MC240R</t>
  </si>
  <si>
    <t>LLSSMC271L</t>
  </si>
  <si>
    <t>SC SECURI HANDLE DBLE S/FIX ALUM LH INCL V/FIX MC271L</t>
  </si>
  <si>
    <t>LLSSMC270R</t>
  </si>
  <si>
    <t>SC SECURI HANDLE DBLE S/FIX ALUM RH INCL V/FIX MC270R</t>
  </si>
  <si>
    <t>LLSSMC243L</t>
  </si>
  <si>
    <t>SC SECURI HANDLE F/FIX ALUM LH MC243L</t>
  </si>
  <si>
    <t>LLSSMC273L</t>
  </si>
  <si>
    <t>SC SECURI HANDLE S/FIX ALUM LH MC273L</t>
  </si>
  <si>
    <t>LLSSMC272R</t>
  </si>
  <si>
    <t>SC SECURI HANDLE S/FIX ALUM RH MC272R</t>
  </si>
  <si>
    <t>TRRAD181850</t>
  </si>
  <si>
    <t>1800X1800MM TRELLIS  50MM DIA</t>
  </si>
  <si>
    <t>LLSSMC82BTP</t>
  </si>
  <si>
    <t>SC SECURI PATIO BOLT BRN TWIN PACK KA MC82C4BRTW</t>
  </si>
  <si>
    <t>LLSSMC17FB</t>
  </si>
  <si>
    <t>SC SECURI RIM CYLINDER FB     MC17FB</t>
  </si>
  <si>
    <t>LLSSMC17PB</t>
  </si>
  <si>
    <t>SC SECURI RIM CYLINDER PB     MC17PB</t>
  </si>
  <si>
    <t>LLSSMC17SC</t>
  </si>
  <si>
    <t>SC SECURI RIM CYLINDER SCP    MC17SC</t>
  </si>
  <si>
    <t>SC SECURI SAFETY STAY SS WITH PACKERS CARDED P1097C</t>
  </si>
  <si>
    <t>LLSSP1097A</t>
  </si>
  <si>
    <t>SC SECURI SAFETY STAY SS WITHOUT PACKERS/SCREWS   P1097A</t>
  </si>
  <si>
    <t>LLSSMC1235AB</t>
  </si>
  <si>
    <t>SC SECURI-DEADBOLT DBLE CYL A/BRNZE KEY TO DIFFER MC1235AB</t>
  </si>
  <si>
    <t>LLSSMC1235PB</t>
  </si>
  <si>
    <t>SC SECURI-DEADBOLT DBLE CYL P/BRASS KEY TO DIFFER MC1235PB</t>
  </si>
  <si>
    <t>LLSSMC1235SS</t>
  </si>
  <si>
    <t>SC SECURI-DEADBOLT DBLE CYL SS KEY TO DIFFER MC1235SS</t>
  </si>
  <si>
    <t>LLSSMC715CP</t>
  </si>
  <si>
    <t>SC SECURI-DOORGUARD  MC715SC</t>
  </si>
  <si>
    <t>LLSSMC715PB</t>
  </si>
  <si>
    <t>SC SECURI-DOORGUARD MC715PB</t>
  </si>
  <si>
    <t>LLSSP348BR</t>
  </si>
  <si>
    <t>SC SECURISTAY FOR TIMBER WINDOWS BRN P348BR</t>
  </si>
  <si>
    <t>LLSSP348W</t>
  </si>
  <si>
    <t>SC SECURISTAY FOR TIMBER WINDOWS WHT CARDED P348W</t>
  </si>
  <si>
    <t>LLSSMC321B</t>
  </si>
  <si>
    <t>SC WEDGELESS LOW PROFILE BLK WINDOW HANDLE LEFT FACE FIX</t>
  </si>
  <si>
    <t>LLSSMC320B</t>
  </si>
  <si>
    <t>SC WEDGELESS LOW PROFILE BLK WINDOW HANDLE RIGHT FACE FIX</t>
  </si>
  <si>
    <t>LLSCVB360NUPB</t>
  </si>
  <si>
    <t>SCHLAGE B60V SINGLE CYL DEADBOLT 605/PB VIS PACK SRL14204</t>
  </si>
  <si>
    <t>LLSCB60VSCP</t>
  </si>
  <si>
    <t>SCHLAGE B60V SINGLE CYL DEADBOLT 626/SCP VISPACK SRL14206</t>
  </si>
  <si>
    <t>LLSCDXJ10VSTRSS</t>
  </si>
  <si>
    <t>SCHLAGE DEXTER J10V STRATUS PASSAGE LOCK SSS VP SDL70488</t>
  </si>
  <si>
    <t>LLSCDXJ40VSTRSS</t>
  </si>
  <si>
    <t>SCHLAGE DEXTER J40V STRATUS PRIVACY LOCK SSS VP SDL70487</t>
  </si>
  <si>
    <t>LLSCDXJ54VSTRSS</t>
  </si>
  <si>
    <t>SCHLAGE DEXTER J54V STRATUS ENTRANCE LOCK SSS VP SDL70486</t>
  </si>
  <si>
    <t>BHSSMC30SC</t>
  </si>
  <si>
    <t>SECURICRAFT SAFETY DOOR CHAIN SC  MC30SC</t>
  </si>
  <si>
    <t>LLSSP388BLS</t>
  </si>
  <si>
    <t>SECURITY STAYS FOR ALUMINIUM  LOOSE PACK BLACK P388BLS</t>
  </si>
  <si>
    <t>WB 60MM ASTRON TUBULAR LATCH BRUSHED NICKEL 1131-BN</t>
  </si>
  <si>
    <t>BHWB601131TG</t>
  </si>
  <si>
    <t>WB 60MM ASTRON TUBULAR LATCH TITANIUM GOLD 1131-TG</t>
  </si>
  <si>
    <t>WB ASTRON APOLLO LEVER HANDLE SET BRUSHED NICKEL 7015-BN</t>
  </si>
  <si>
    <t>BHWBA7019BN</t>
  </si>
  <si>
    <t>WB ASTRON JUNO LEVER LATCH SET BRUSHED NICKEL 7019-BN</t>
  </si>
  <si>
    <t>BHWB5213SC</t>
  </si>
  <si>
    <t>WB BARREL BOLT 100MM  NECKED  5213-SC</t>
  </si>
  <si>
    <t>BHWB5028</t>
  </si>
  <si>
    <t>WB FLUSH BOLT POLISHED BRASS 5028-PB</t>
  </si>
  <si>
    <t>RP3M897948228</t>
  </si>
  <si>
    <t>3M PERFORMANCE PLUS DUCT TAPE 8979 SLATE BLUE 48MM X 22.8M</t>
  </si>
  <si>
    <t>RPTSAM110</t>
  </si>
  <si>
    <t>CORRUGATED CARDBOARD 1.2M X 75M AM-110</t>
  </si>
  <si>
    <t>DUNLOP BUTYNOL PRESSURE BAR 2.4M X 0.05M   10801</t>
  </si>
  <si>
    <t>RPTVCT</t>
  </si>
  <si>
    <t>DUPONT TYVEK CONTRACTOR TAPE 48MM X 50M ROLL</t>
  </si>
  <si>
    <t>RPTVFWT</t>
  </si>
  <si>
    <t>DUPONT TYVEK FLEXWRAP NF TAPE 152MM X 22.8M ROLL</t>
  </si>
  <si>
    <t>RPFPV1101550</t>
  </si>
  <si>
    <t>FRAME PROTECTION EUROTOP MEMBRANE 1.5M X 50M ACTIVE V110</t>
  </si>
  <si>
    <t>RPFPN151550</t>
  </si>
  <si>
    <t>FRAME PROTECTION EUROTOP MEMBRANE 1.5M X 50M N15</t>
  </si>
  <si>
    <t>RPFPN351550</t>
  </si>
  <si>
    <t>FRAME PROTECTION EUROTOP MEMBRANE 1.5M X 50M N35</t>
  </si>
  <si>
    <t>RPFPS651550</t>
  </si>
  <si>
    <t>FRAME PROTECTION EUROTOP MEMBRANE 1.5M X 50M S65</t>
  </si>
  <si>
    <t>RPFPES12012025</t>
  </si>
  <si>
    <t>FRAME PROTECTION TAPE EUROBAND SNGL SIDED 120MMX25M ES120</t>
  </si>
  <si>
    <t>RPFPES18018025</t>
  </si>
  <si>
    <t>FRAME PROTECTION TAPE EUROBAND SNGL SIDED 180MMX25M ES180</t>
  </si>
  <si>
    <t>RPFPES606025</t>
  </si>
  <si>
    <t>FRAME PROTECTION TAPE EUROBAND SNGL SIDED 60MM X 25M ES60</t>
  </si>
  <si>
    <t>RPMABFRBW50137</t>
  </si>
  <si>
    <t>MASONS BARRICADE FR BUILDING WRAP 1.37 X 50M2 BFRMPB1.37X50</t>
  </si>
  <si>
    <t>RPMABFRBW100137</t>
  </si>
  <si>
    <t>MASONS BARRICADE FR BUILDING WRAP 1.37M2 X 100M2</t>
  </si>
  <si>
    <t>RPMABFRBW25137</t>
  </si>
  <si>
    <t>MASONS BARRICADE FR BUILDING WRAP 1.37M2 X 25M2</t>
  </si>
  <si>
    <t>RPMABFRBW100274</t>
  </si>
  <si>
    <t>MASONS BARRICADE FR BUILDING WRAP 2.74 X 10M2 BFRMPB2.74X100</t>
  </si>
  <si>
    <t>RPMABFRBW50274</t>
  </si>
  <si>
    <t>MASONS BARRICADE FR BUILDING WRAP 2.74 X 50M2 BFRMPB2.74X50</t>
  </si>
  <si>
    <t>RPMASBFRBW0622</t>
  </si>
  <si>
    <t>MASONS BARRICADE FR BUILDING WRAP MASONS SOFFITT 0.6 X 22M2</t>
  </si>
  <si>
    <t>RPMAFG25120020</t>
  </si>
  <si>
    <t>MASONS FLOOR GUARD 2.5MM X 1200MM X 20M</t>
  </si>
  <si>
    <t>RPMAUNI274X50</t>
  </si>
  <si>
    <t>MASONS UNI FLEXIBLE AIR BARRIER 2.74 X 18.25M UNI2.74X50</t>
  </si>
  <si>
    <t>RPTSIPF800</t>
  </si>
  <si>
    <t>POLYWEAVE BLUE CARPET SAVER 2M X 50M IPF-800</t>
  </si>
  <si>
    <t>RPUSPB30</t>
  </si>
  <si>
    <t>PROTECTA BOARD 1M X 30M PB30</t>
  </si>
  <si>
    <t>RPSK356601</t>
  </si>
  <si>
    <t>SIKA BLACKSEAL WATERPROOF PROTECTION SHEET  451901</t>
  </si>
  <si>
    <t>T/KRAFT *JENNIAN HOMES* WATERGATE PLUS 295 1370 X 73M 100M2</t>
  </si>
  <si>
    <t>T/KRAFT *JENNIAN HOMES* WATERGATE PLUS 295 2740X36.5M 100M2</t>
  </si>
  <si>
    <t>RPTKWGMSH137073</t>
  </si>
  <si>
    <t>T/KRAFT *MILESTONE HOMES* WATERGATE PLUS 295 1370X73M 100M2</t>
  </si>
  <si>
    <t>RPTKWGMSH274036</t>
  </si>
  <si>
    <t>T/KRAFT *MILESTONE HOMES* WATERGATE PLUS 295 2740X36.5 100M2</t>
  </si>
  <si>
    <t>RPTSIPF550TM</t>
  </si>
  <si>
    <t>TACKY DUST MAT IPF-550-TM</t>
  </si>
  <si>
    <t>THERMAKRAFT *CARTERS* WATERGATE PLUS 295 1370 X 36.5 50M2</t>
  </si>
  <si>
    <t>THERMAKRAFT *CARTERS* WATERGATE PLUS 295 1370 X 73 100M2</t>
  </si>
  <si>
    <t>THERMAKRAFT *CARTERS* WATERGATE PLUS 295 2740 X 18.5 50M2</t>
  </si>
  <si>
    <t>THERMAKRAFT *CARTERS* WATERGATE PLUS 295 2740 X 36.5 100M2</t>
  </si>
  <si>
    <t>RPBPTK21337</t>
  </si>
  <si>
    <t>THERMAKRAFT 213 BUILDING PAPER HEAVY WEIGHT 1370 X 37  50M2</t>
  </si>
  <si>
    <t>THERMAKRAFT 213 BUILDING PAPER HEAVY WEIGHT 1370 X 73  100M2</t>
  </si>
  <si>
    <t>THERMAKRAFT 344 THERMABAR LIGHT DIFFUSER FOIL 1350X75 100M2</t>
  </si>
  <si>
    <t>THERMAKRAFT GENERAL PURPOSE TAPE WHITE 60MM X 66M</t>
  </si>
  <si>
    <t>THERMAKRAFT WATERGATE PLUS 295 2740 X 36.5 100M2</t>
  </si>
  <si>
    <t>RPBPTK137050</t>
  </si>
  <si>
    <t>THERMAKRAFT WATERGATE PLUS W/WRAP  1370MM X 36.5M 50M2</t>
  </si>
  <si>
    <t>THERMATHENE BLACK 250MU 4000MM X 25M 100M2</t>
  </si>
  <si>
    <t>BUMWPROJ451</t>
  </si>
  <si>
    <t>PROTECTO PROJOIST47MM SADDLE FLASHING X1</t>
  </si>
  <si>
    <t>RPTKDPC10020</t>
  </si>
  <si>
    <t>THERMAKRAFT PERRIMETER DPC 100MM X 20M PER ROLL</t>
  </si>
  <si>
    <t>RPTKDPC15020</t>
  </si>
  <si>
    <t>THERMAKRAFT PERRIMETER DPC 150MM X 20M PER ROLL</t>
  </si>
  <si>
    <t>RPTKDPC20020</t>
  </si>
  <si>
    <t>THERMAKRAFT PERRIMETER DPC 200MM X 20M PER ROLL</t>
  </si>
  <si>
    <t>RPTKDPC30020</t>
  </si>
  <si>
    <t>THERMAKRAFT PERRIMETER DPC 300MM X 20M PER ROLL</t>
  </si>
  <si>
    <t>RPTKDPC05020</t>
  </si>
  <si>
    <t>THERMAKRAFT PERRIMETER DPC 50MM X 20M PER ROLL</t>
  </si>
  <si>
    <t>RPTKDPC07520</t>
  </si>
  <si>
    <t>THERMAKRAFT PERRIMETER DPC 75MM X 20M PER ROLL</t>
  </si>
  <si>
    <t>RPTKDPC09020</t>
  </si>
  <si>
    <t>THERMAKRAFT PERRIMETER DPC 90MM X 20M PER ROLL</t>
  </si>
  <si>
    <t>INBABGDBL23</t>
  </si>
  <si>
    <t>BRADFORD R2.3 BLANKET 12 SQM 15M X 1200 X 100 16017</t>
  </si>
  <si>
    <t>INBABGDBL29</t>
  </si>
  <si>
    <t>BRADFORD R2.9 BLANKET 9.6SQM 8X1200X115 NTH IS ONLY 110112</t>
  </si>
  <si>
    <t>INBABGDBL32</t>
  </si>
  <si>
    <t>BRADFORD R3.2 BLANKET 12 SQM 10M X 1200 X 145 85807</t>
  </si>
  <si>
    <t>INBABGSIBL32</t>
  </si>
  <si>
    <t>SUPPLY &amp; INSTALL BRADFORD R3.2 BLANKET PER SQM</t>
  </si>
  <si>
    <t>INBABGSIBL36</t>
  </si>
  <si>
    <t>SUPPLY &amp; INSTALL BRADFORD R3.6 BLANKET PER SQM</t>
  </si>
  <si>
    <t>INBABGDOSIUF415</t>
  </si>
  <si>
    <t>SUPPLY &amp; INSTALL U/FLOOR 2.6 415X90 PER SQM</t>
  </si>
  <si>
    <t>INEIFULNHM2</t>
  </si>
  <si>
    <t>ECO FIBREGLASS INSTALL LABOUR ONLY UNLINED NEW HOMES PER M2</t>
  </si>
  <si>
    <t>INEISF</t>
  </si>
  <si>
    <t>ECO INSULATION SITE FEE</t>
  </si>
  <si>
    <t>INEISNR</t>
  </si>
  <si>
    <t>ECO INSULATION SITE NOT READY / FUTILE</t>
  </si>
  <si>
    <t>INEISTM2</t>
  </si>
  <si>
    <t>ECO INSULATION STRAPPING PER M2</t>
  </si>
  <si>
    <t>INEIT50100</t>
  </si>
  <si>
    <t>ECO INSULATION TRAVEL 50 TO 100KM FROM BRANCH</t>
  </si>
  <si>
    <t>INEIT100</t>
  </si>
  <si>
    <t>ECO INSULATION TRAVEL OVER 100KM</t>
  </si>
  <si>
    <t>INEIPULNHM2</t>
  </si>
  <si>
    <t>ECO POLYESTER INSTALL LABOUR ONLY UNLINED NEW HOME PER M2</t>
  </si>
  <si>
    <t>INEIRMULNHM2</t>
  </si>
  <si>
    <t>ECO ROCK MINERAL WOOL INSTALL LABOUR ONLY UNLINED NEWHOME M2</t>
  </si>
  <si>
    <t>INEIWA670023</t>
  </si>
  <si>
    <t>R1.5  50MM ECO WALL MASONRY BALE 5.3M2 600X1100MM</t>
  </si>
  <si>
    <t>INEIUF652271INS</t>
  </si>
  <si>
    <t>R1.5  70MM ECO UNDERFLOOR  PER SQM INSTALLED UNLINED</t>
  </si>
  <si>
    <t>INEIUF652271M2</t>
  </si>
  <si>
    <t>R1.5  70MM ECO UNDERFLOOR 652271 M2</t>
  </si>
  <si>
    <t>INEIUF652271</t>
  </si>
  <si>
    <t>R1.5  70MM ECO UNDERFLOOR QUILTED 19M2 470X2700MM</t>
  </si>
  <si>
    <t>INEINZLR652301</t>
  </si>
  <si>
    <t>R1.8  70MM ECO NZ LOFT ROLL  16.2M2 1200X13.5M</t>
  </si>
  <si>
    <t>INEILR652301INS</t>
  </si>
  <si>
    <t>R1.8  70MM ECO NZ LOFT ROLL  PER SQM INSTALLED UNLINED</t>
  </si>
  <si>
    <t>INEIR652301M2</t>
  </si>
  <si>
    <t>R1.8  70MM ECO NZ LOFT ROLL 652301 M2</t>
  </si>
  <si>
    <t>INEIUF652298M2</t>
  </si>
  <si>
    <t>R1.8  75MM ECO UNDERFLOOR 652298-652300 M2</t>
  </si>
  <si>
    <t>INEIUF652298</t>
  </si>
  <si>
    <t>R1.8  75MM ECO UNDERFLOOR FACED 10M2 500X10000MM</t>
  </si>
  <si>
    <t>INEIUF652300</t>
  </si>
  <si>
    <t>R1.8  75MM ECO UNDERFLOOR FACED 12M2 600X10000MM</t>
  </si>
  <si>
    <t>INEIUF652298INS</t>
  </si>
  <si>
    <t>R1.8  75MM ECO UNDERFLOOR PER SQM INSTALLED UNLINED</t>
  </si>
  <si>
    <t>INEIWA658242INS</t>
  </si>
  <si>
    <t>R2.2  90MM ECO WALL  PER SQM INSTALLED UNLINED</t>
  </si>
  <si>
    <t>INEIWA658242M2</t>
  </si>
  <si>
    <t>R2.2  90MM ECO WALL 658242 M2</t>
  </si>
  <si>
    <t>INEIWA658242</t>
  </si>
  <si>
    <t>R2.2  90MM ECO WALL BALE 19.5M2 580X1160MM</t>
  </si>
  <si>
    <t>INEIWA658243INS</t>
  </si>
  <si>
    <t>R2.2  90MM ECO WALL STEEL FRAME  PER SQM INSTALLED UNLINED</t>
  </si>
  <si>
    <t>INEIWA658243M2</t>
  </si>
  <si>
    <t>R2.2  90MM ECO WALL STEEL FRAME 658243 M2</t>
  </si>
  <si>
    <t>INEIWA658243</t>
  </si>
  <si>
    <t>R2.2  90MM ECO WALL STEEL FRAME BALE 19.49M2 600X1160MM</t>
  </si>
  <si>
    <t>INEIWA653150INS</t>
  </si>
  <si>
    <t>R2.3  90MM ECO WALL  PER SQM INSTALLED UNLINED</t>
  </si>
  <si>
    <t>INEIWA653150M2</t>
  </si>
  <si>
    <t>R2.3  90MM ECO WALL 653150 M2</t>
  </si>
  <si>
    <t>INEIWA653150</t>
  </si>
  <si>
    <t>R2.3  90MM ECO WALL BALE 17.5M2 580X1160MM</t>
  </si>
  <si>
    <t>INEIWA653169INS</t>
  </si>
  <si>
    <t>R2.3  90MM ECO WALL STEEL FRAME  PER SQM INSTALLED UNLINED</t>
  </si>
  <si>
    <t>INEIWA653169M2</t>
  </si>
  <si>
    <t>R2.3  90MM ECO WALL STEEL FRAME 653169 M2</t>
  </si>
  <si>
    <t>INEIWA653169</t>
  </si>
  <si>
    <t>R2.3  90MM ECO WALL STEEL FRAME BALE 17.4M2 600X1160MM</t>
  </si>
  <si>
    <t>INEIWA653180INS</t>
  </si>
  <si>
    <t>R2.4  90MM ECO WALL  PER SQM INSTALLED UNLINED</t>
  </si>
  <si>
    <t>INEIWA653180M2</t>
  </si>
  <si>
    <t>R2.4  90MM ECO WALL 653180 M2</t>
  </si>
  <si>
    <t>INEIWA653180</t>
  </si>
  <si>
    <t>R2.4  90MM ECO WALL BALE 13.2M2 570X1160MM</t>
  </si>
  <si>
    <t>INEIWA653177INS</t>
  </si>
  <si>
    <t>R2.6  90MM ECO WALL  PER SQM INSTALLED UNLINED</t>
  </si>
  <si>
    <t>INEIWA653177M2</t>
  </si>
  <si>
    <t>R2.6  90MM ECO WALL 653177 M2</t>
  </si>
  <si>
    <t>INEIWA653177</t>
  </si>
  <si>
    <t>R2.6  90MM ECO WALL BALE 9.3M2 570X1160MM</t>
  </si>
  <si>
    <t>INEIWA651742</t>
  </si>
  <si>
    <t>R2.6  90MM ECO WALL BALE NARROW 7.3M2 420X1160MM</t>
  </si>
  <si>
    <t>INEIWA651742M2</t>
  </si>
  <si>
    <t>R2.6  90MM ECO WALL NARROW 651742 M2</t>
  </si>
  <si>
    <t>INEIWA653178INS</t>
  </si>
  <si>
    <t>R2.6  90MM ECO WALL STEEL FRAME  PER SQM INSTALLED UNLINED</t>
  </si>
  <si>
    <t>INEIWA653178M2</t>
  </si>
  <si>
    <t>R2.6  90MM ECO WALL STEEL FRAME 653178 M2</t>
  </si>
  <si>
    <t>INEIWA653178</t>
  </si>
  <si>
    <t>R2.6  90MM ECO WALL STEEL FRAME BALE 9.7M2 600X1160MM</t>
  </si>
  <si>
    <t>INEIWA651742INS</t>
  </si>
  <si>
    <t>R2.6  90MM NARROW ECO WALL  PER SQM INSTALLED UNLINED</t>
  </si>
  <si>
    <t>INEIWA653367INS</t>
  </si>
  <si>
    <t>R2.8  90MM ECO WALL  PER SQM INSTALLED UNLINED</t>
  </si>
  <si>
    <t>INEIWA653367M2</t>
  </si>
  <si>
    <t>R2.8  90MM ECO WALL 653367 M2</t>
  </si>
  <si>
    <t>INEIWA653367</t>
  </si>
  <si>
    <t>R2.8  90MM ECO WALL BALE 6.6M2 570X1160MM</t>
  </si>
  <si>
    <t>INEIWA651766</t>
  </si>
  <si>
    <t>R2.8  90MM ECO WALL BALE NARROW 4.9M2 420X1160MM</t>
  </si>
  <si>
    <t>INEIWA651766M2</t>
  </si>
  <si>
    <t>R2.8  90MM ECO WALL NARROW 651766 M2</t>
  </si>
  <si>
    <t>INEIWA651766INS</t>
  </si>
  <si>
    <t>R2.8  90MM NARROW ECO WALL  PER SQM INSTALLED UNLINED</t>
  </si>
  <si>
    <t>INEINZLR652303</t>
  </si>
  <si>
    <t>R2.9  115MM ECO NZ LOFT ROLL  10.2M2 1200X8.5M</t>
  </si>
  <si>
    <t>INEILR652303INS</t>
  </si>
  <si>
    <t>R2.9  115MM ECO NZ LOFT ROLL  PER SQM INSTALLED UNLINED</t>
  </si>
  <si>
    <t>INEILR652303M2</t>
  </si>
  <si>
    <t>R2.9  115MM ECO NZ LOFT ROLL 652303 M2</t>
  </si>
  <si>
    <t>INEICE651773INS</t>
  </si>
  <si>
    <t>R2.9  130MM ECO CEILING  PER SQM INSTALLED UNLINED</t>
  </si>
  <si>
    <t>INEICE651773M2</t>
  </si>
  <si>
    <t>R2.9  130MM ECO CEILING 651773 M2</t>
  </si>
  <si>
    <t>INEICE651773</t>
  </si>
  <si>
    <t>R2.9  130MM ECO CEILING BALE 12M2 430X1160MM</t>
  </si>
  <si>
    <t>INEICE653149INS</t>
  </si>
  <si>
    <t>R3.2  105MM ECO CEILING  PER SQM INSTALLED UNLINED SKILLION</t>
  </si>
  <si>
    <t>INEICE653149M2</t>
  </si>
  <si>
    <t>R3.2  105MM ECO CEILING 653149 M2  SKILLION</t>
  </si>
  <si>
    <t>INEICE653149</t>
  </si>
  <si>
    <t>R3.2  105MM ECO CEILING BALE 5.5M2 430X1160MM SKILLION</t>
  </si>
  <si>
    <t>INEINZLR652304</t>
  </si>
  <si>
    <t>R3.2  135MM ECO NZ LOFT ROLL  9.6M2 1200X8M</t>
  </si>
  <si>
    <t>INEILR652304INS</t>
  </si>
  <si>
    <t>R3.2  135MM ECO NZ LOFT ROLL  PER SQM INSTALLED UNLINED</t>
  </si>
  <si>
    <t>INEILR652304M2</t>
  </si>
  <si>
    <t>R3.2  135MM ECO NZ LOFT ROLL 652304 M2</t>
  </si>
  <si>
    <t>INEIWA653244INS</t>
  </si>
  <si>
    <t>R3.2  140MM ECO WALL  PER SQM INSTALLED UNLINED</t>
  </si>
  <si>
    <t>INEIWA653244M2</t>
  </si>
  <si>
    <t>R3.2  140MM ECO WALL 653244 M2</t>
  </si>
  <si>
    <t>INEIWA653244</t>
  </si>
  <si>
    <t>R3.2  140MM ECO WALL BALE 14.8M2 580X1160MM</t>
  </si>
  <si>
    <t>INEICE651768INS</t>
  </si>
  <si>
    <t>R3.3  155MM ECO CEILING  PER SQM INSTALLED UNLINED</t>
  </si>
  <si>
    <t>INEICE651768M2</t>
  </si>
  <si>
    <t>R3.3  155MM ECO CEILING 651768 M2</t>
  </si>
  <si>
    <t>INEICE651768</t>
  </si>
  <si>
    <t>R3.3  155MM ECO CEILING BALE 10.5M2 430X1160MM</t>
  </si>
  <si>
    <t>INEIWA653184INS</t>
  </si>
  <si>
    <t>R3.6  140MM ECO WALL  PER SQM INSTALLED UNLINED</t>
  </si>
  <si>
    <t>INEIWA653184M2</t>
  </si>
  <si>
    <t>R3.6  140MM ECO WALL 653184 M2</t>
  </si>
  <si>
    <t>INEIWA653184</t>
  </si>
  <si>
    <t>R3.6  140MM ECO WALL BALE 9.9M2 570X1160MM</t>
  </si>
  <si>
    <t>INEINZLR652305</t>
  </si>
  <si>
    <t>R3.6  150MM ECO NZ LOFT ROLL  8.4M2 1200X7M</t>
  </si>
  <si>
    <t>INEILR652305INS</t>
  </si>
  <si>
    <t>R3.6  150MM ECO NZ LOFT ROLL  PER SQM INSTALLED UNLINED</t>
  </si>
  <si>
    <t>INEILR652305M2</t>
  </si>
  <si>
    <t>R3.6  150MM ECO NZ LOFT ROLL 652305 M2</t>
  </si>
  <si>
    <t>INEICE651771INS</t>
  </si>
  <si>
    <t>R3.6  160MM ECO CEILING  PER SQM INSTALLED UNLINED</t>
  </si>
  <si>
    <t>INEICE651771M2</t>
  </si>
  <si>
    <t>R3.6  160MM ECO CEILING 651771 M2</t>
  </si>
  <si>
    <t>INEICE651771</t>
  </si>
  <si>
    <t>R3.6  160MM ECO CEILING BALE 10M2 430X1160MM</t>
  </si>
  <si>
    <t>INEIWA651772INS</t>
  </si>
  <si>
    <t>R4.1  140MM ECO WALL  PER SQM INSTALLED UNLINED</t>
  </si>
  <si>
    <t>INEIWA651772M2</t>
  </si>
  <si>
    <t>R4.1  140MM ECO WALL 651772 M2</t>
  </si>
  <si>
    <t>INEIWA651772</t>
  </si>
  <si>
    <t>R4.1  140MM ECO WALL BALE 5.95M2 570X1160MM</t>
  </si>
  <si>
    <t>INEICE653179INS</t>
  </si>
  <si>
    <t>R4.2 180MM ECO CEILING  PER SQM INSTALLED UNLINED</t>
  </si>
  <si>
    <t>INEICE653179M2</t>
  </si>
  <si>
    <t>R4.2 180MM ECO CEILING 653179 M2</t>
  </si>
  <si>
    <t>INEICE653179</t>
  </si>
  <si>
    <t>R4.2 180MM ECO CEILING BALE 8.5M2 430X1160MM</t>
  </si>
  <si>
    <t>INEICE653147INS</t>
  </si>
  <si>
    <t>R5.2  210MM ECO CEILING  PER SQM INSTALLED UNLINED</t>
  </si>
  <si>
    <t>INEICE653147M2</t>
  </si>
  <si>
    <t>R5.2  210MM ECO CEILING 653147 M2</t>
  </si>
  <si>
    <t>INEICE653147</t>
  </si>
  <si>
    <t>R5.2  210MM ECO CEILING BALE 5.5M2 430X1160MM</t>
  </si>
  <si>
    <t>INEICE653148INS</t>
  </si>
  <si>
    <t>R6.3  275MM ECO CEILING  PER SQM INSTALLED UNLINED</t>
  </si>
  <si>
    <t>INEICE653148M2</t>
  </si>
  <si>
    <t>R6.3  275MM ECO CEILING 653148 M2</t>
  </si>
  <si>
    <t>INEICE653148</t>
  </si>
  <si>
    <t>R6.3  275MM ECO CEILING BALE 5.5M2 430X1160MM</t>
  </si>
  <si>
    <t>INAUGSPIB32120</t>
  </si>
  <si>
    <t>AUTEX GREENSTUF BIB ROLL R3.2 1200MM 190MM 9M2 *MTO*</t>
  </si>
  <si>
    <t>INAUGSMR05590</t>
  </si>
  <si>
    <t>AUTEX GREENSTUF R0.5 MASONRY WALL BLANK 20MM 590MM WIDE 30M2</t>
  </si>
  <si>
    <t>INAUGSMR10590</t>
  </si>
  <si>
    <t>AUTEX GREENSTUF R1.0 MASONRY WALL BLANK 45MM 580MM WIDE 30M2</t>
  </si>
  <si>
    <t>INAUGSMR13580</t>
  </si>
  <si>
    <t>AUTEX GREENSTUF R1.3 MASONRY WALL BLANKET 580MM  8.35M2</t>
  </si>
  <si>
    <t>INAUGSUF1550M2</t>
  </si>
  <si>
    <t>AUTEX GREENSTUF R1.5 UNDERFLOOR 500MM PER M2</t>
  </si>
  <si>
    <t>INAUGSPUFA1560</t>
  </si>
  <si>
    <t>AUTEX GREENSTUF R1.5 UNDERFLOOR 600 X 8.34M X 4 ROLLS 20M2</t>
  </si>
  <si>
    <t>INAUGSUF1850M2</t>
  </si>
  <si>
    <t>AUTEX GREENSTUF R1.8 UNDERFLOOR 500MM PER M2</t>
  </si>
  <si>
    <t>INAUGSPUFA1860</t>
  </si>
  <si>
    <t>AUTEX GREENSTUF R1.8 UNDERFLOOR 600 X 7.29M X 4 ROLLS 17.5M2</t>
  </si>
  <si>
    <t>INAUGSRF22870</t>
  </si>
  <si>
    <t>AUTEX GREENSTUF R2.2 ROLL FORM 150MM 870MM WIDE    20M2</t>
  </si>
  <si>
    <t>INAUGSRF26580</t>
  </si>
  <si>
    <t>AUTEX GREENSTUF R2.6 ROLL FORM 140MM 580MM WIDE    20M2</t>
  </si>
  <si>
    <t>INAUGSRF26870</t>
  </si>
  <si>
    <t>AUTEX GREENSTUF R2.6 ROLL FORM 140MM 870MM WIDE    17M2</t>
  </si>
  <si>
    <t>INAUGSRF29580M2</t>
  </si>
  <si>
    <t>AUTEX GREENSTUF R2.9 ROLL FORM 185MM 580MM PER M2</t>
  </si>
  <si>
    <t>INAUGSRF29580</t>
  </si>
  <si>
    <t>AUTEX GREENSTUF R2.9 ROLL FORM 185MM 580MM WIDE    17M2</t>
  </si>
  <si>
    <t>INAUGSRF29870</t>
  </si>
  <si>
    <t>AUTEX GREENSTUF R2.9 ROLL FORM 185MM 870MM WIDE    17M2</t>
  </si>
  <si>
    <t>INAUGSBR29HNZ</t>
  </si>
  <si>
    <t>AUTEX GREENSTUF R2.9 ROLL FORM 185MM 870MM WIDE 17M2  *HNZ*</t>
  </si>
  <si>
    <t>INAUGSSK29870</t>
  </si>
  <si>
    <t>AUTEX GREENSTUF R2.9 SKILLION ROOF BLANKET 115X870MM 8.35M2</t>
  </si>
  <si>
    <t>INAUGSSK29M2</t>
  </si>
  <si>
    <t>AUTEX GREENSTUF R2.9 SKILLION ROOF BLANKET PER M2</t>
  </si>
  <si>
    <t>INAUGSRF32580M2</t>
  </si>
  <si>
    <t>AUTEX GREENSTUF R3.2 ROLL FORM 190MM 580MM PER M2</t>
  </si>
  <si>
    <t>INAUGSRF32870M2</t>
  </si>
  <si>
    <t>AUTEX GREENSTUF R3.2 ROLL FORM 190MM 870MM PER M2</t>
  </si>
  <si>
    <t>INAUGSC32870HNZ</t>
  </si>
  <si>
    <t>AUTEX GREENSTUF R3.2 ROLL FORM 190MM 870MM WIDE 17M2  *HNZ*</t>
  </si>
  <si>
    <t>INAUGSSK32870</t>
  </si>
  <si>
    <t>AUTEX GREENSTUF R3.2 SKILLION ROOF BLANKET 165X870MM 8.35M2</t>
  </si>
  <si>
    <t>INAUGSSK32M2</t>
  </si>
  <si>
    <t>AUTEX GREENSTUF R3.2 SKILLION ROOF BLANKET PER M2</t>
  </si>
  <si>
    <t>INAUGSRF34580</t>
  </si>
  <si>
    <t>AUTEX GREENSTUF R3.4 ROLL FORM 200MM 580MM WIDE    17M2</t>
  </si>
  <si>
    <t>INAUGSRF34870</t>
  </si>
  <si>
    <t>AUTEX GREENSTUF R3.4 ROLL FORM 200MM 870MM WIDE    13M2</t>
  </si>
  <si>
    <t>INAUGSSK165</t>
  </si>
  <si>
    <t>AUTEX GREENSTUF R3.4 SKILLION ROOF BLANKET 165X870MM 8.35M2</t>
  </si>
  <si>
    <t>INAUGSSK165M2</t>
  </si>
  <si>
    <t>AUTEX GREENSTUF R3.4 SKILLION ROOF BLANKET PER M2</t>
  </si>
  <si>
    <t>INAUGSRF36870</t>
  </si>
  <si>
    <t>AUTEX GREENSTUF R3.6 ROLL FORM 210MM 870MM WIDE    14M2</t>
  </si>
  <si>
    <t>INAUQSSSP90580</t>
  </si>
  <si>
    <t>AUTEX GREENSTUF SOUND SOLUTION PAD 90MM 580MM WIDE   11.4M3</t>
  </si>
  <si>
    <t>INAUQSSSP90M2</t>
  </si>
  <si>
    <t>AUTEX GREENSTUF SOUND SOLUTION PAD 90MM PER M2</t>
  </si>
  <si>
    <t>INAUQSSS90430</t>
  </si>
  <si>
    <t>AUTEX GREENSTUF SOUND SOLUTION ROLL 90MM 430MM WIDE   25M2</t>
  </si>
  <si>
    <t>INAUQSSS90580</t>
  </si>
  <si>
    <t>AUTEX GREENSTUF SOUND SOLUTION ROLL 90MM 580MM WIDE   25M2</t>
  </si>
  <si>
    <t>INAUGSPGFPC2913</t>
  </si>
  <si>
    <t>AUTEX GREENSTUFF CEILING PADS R2.9 430MM 175MM 6.82M2</t>
  </si>
  <si>
    <t>INAUGSPGFPC29M2</t>
  </si>
  <si>
    <t>AUTEX GREENSTUFF CEILING PADS R2.9 PER M2</t>
  </si>
  <si>
    <t>INAUGSPGFPC3213</t>
  </si>
  <si>
    <t>AUTEX GREENSTUFF CEILING PADS R3.2 430MM 180MM 6.82M2</t>
  </si>
  <si>
    <t>INAUGSPGFPC32M2</t>
  </si>
  <si>
    <t>AUTEX GREENSTUFF CEILING PADS R3.2 PER M2</t>
  </si>
  <si>
    <t>INAUGSPGFPC3410</t>
  </si>
  <si>
    <t>AUTEX GREENSTUFF CEILING PADS R3.4 430MM 190MM 5.25M2</t>
  </si>
  <si>
    <t>INAUGSPGFPC34M2</t>
  </si>
  <si>
    <t>AUTEX GREENSTUFF CEILING PADS R3.4 PER M2</t>
  </si>
  <si>
    <t>INAUGSPSR3687</t>
  </si>
  <si>
    <t>AUTEX GREENSTUFF SKILLION ROOF BLNKT R3.6 870MM 165MM 8.35M2</t>
  </si>
  <si>
    <t>INAUGSPGFPW2036</t>
  </si>
  <si>
    <t>AUTEX GREENSTUFF WALL PADS R2.0 360MM 90MM 8.35M2</t>
  </si>
  <si>
    <t>INAUGSWP20560M2</t>
  </si>
  <si>
    <t>AUTEX GREENSTUFF WALL PADS R2.0 560MM 90MM PER M2</t>
  </si>
  <si>
    <t>INAUGSPGFPW2236</t>
  </si>
  <si>
    <t>AUTEX GREENSTUFF WALL PADS R2.2 360MM 90MM 7.52M2</t>
  </si>
  <si>
    <t>INAUGSWP22560M2</t>
  </si>
  <si>
    <t>AUTEX GREENSTUFF WALL PADS R2.2 560MM 90MM PER M2</t>
  </si>
  <si>
    <t>INAUGSWP25360M2</t>
  </si>
  <si>
    <t>AUTEX GREENSTUFF WALL PADS R2.5 360MM 90MM PER M2</t>
  </si>
  <si>
    <t>INAUGSWP25560M2</t>
  </si>
  <si>
    <t>AUTEX GREENSTUFF WALL PADS R2.5 560MM 90MM PER M2</t>
  </si>
  <si>
    <t>TRRAO1890</t>
  </si>
  <si>
    <t>1800X900MM ORIENTAL TRELLIS 15MM GAP</t>
  </si>
  <si>
    <t>INAUQSBB10M2</t>
  </si>
  <si>
    <t>AUTEX QUIETSTUF BAFFLE BLOCK 100MM 600MM WIDE PER M2</t>
  </si>
  <si>
    <t>INAUSBASB4M2</t>
  </si>
  <si>
    <t>AUTEX QUIETSTUF SOUND BLANKET ASB4 60MM 600MM WIDE PER M2</t>
  </si>
  <si>
    <t>INAUSBASB5M2</t>
  </si>
  <si>
    <t>AUTEX QUIETSTUF SOUND BLANKET ASB5 70MM 600MM WIDE PER M2</t>
  </si>
  <si>
    <t>INAUSBASB6M2</t>
  </si>
  <si>
    <t>AUTEX QUIETSTUF SOUND BLANKET ASB6 70MM 600MM WIDE PER M2</t>
  </si>
  <si>
    <t>AUTEX QUIETSTUF SOUND BLANKET ASB6 75MM 600MM WIDE 13.32M2</t>
  </si>
  <si>
    <t>EXPOL 300MM RIB-RAFT SPACER</t>
  </si>
  <si>
    <t>INPBEX241230</t>
  </si>
  <si>
    <t>EXPOL PLATINUM BOARD 2400 X 1200 X 30  R0.94 N2430</t>
  </si>
  <si>
    <t>INPBEX241255</t>
  </si>
  <si>
    <t>EXPOL PLATINUM BOARD 2400 X 1200 X 55  R1.72 N2455</t>
  </si>
  <si>
    <t>INPBEX241260</t>
  </si>
  <si>
    <t>EXPOL PLATINUM BOARD 2400 X 1200 X 60  R1.88 N2460</t>
  </si>
  <si>
    <t>INPBEX241280</t>
  </si>
  <si>
    <t>EXPOL PLATINUM BOARD 2400 X 1200 X 80  R2.50 N2480</t>
  </si>
  <si>
    <t>INPBEX241290</t>
  </si>
  <si>
    <t>EXPOL PLATINUM BOARD 2400 X 1200 X 90  R2.81 N2490</t>
  </si>
  <si>
    <t>INSDEX2412DB</t>
  </si>
  <si>
    <t>EXPOL STYRODRAIN DRAINAGE BOARD 2400X1200X90MM APPROX</t>
  </si>
  <si>
    <t>INCDGF24940</t>
  </si>
  <si>
    <t>GOLDFOAM 2400 X 900 X 40MM STRAIGHT EDGE  R1.44</t>
  </si>
  <si>
    <t>INKFBP271245</t>
  </si>
  <si>
    <t>KOOLFOAM BLACK PEARL POLYSTYRENE 2700X1200X45MM R1.45 *POA*</t>
  </si>
  <si>
    <t>INKFBP271250</t>
  </si>
  <si>
    <t>KOOLFOAM BLACK PEARL POLYSTYRENE 2700X1200X50MM R1.61 *POA*</t>
  </si>
  <si>
    <t>INMAAS1000560</t>
  </si>
  <si>
    <t>MAMMOTH 1000GR/M2 ACOUSTIC SECTION 560MM 2.98M2</t>
  </si>
  <si>
    <t>INMAAS1000560M2</t>
  </si>
  <si>
    <t>MAMMOTH 1000GR/M2 ACOUSTIC SECTION 560MM PER M2</t>
  </si>
  <si>
    <t>INMAMW13M2</t>
  </si>
  <si>
    <t>MAMMOTH R1.3 MASONRY WALL PER M2</t>
  </si>
  <si>
    <t>INMAUB1545020</t>
  </si>
  <si>
    <t>MAMMOTH R1.5 UNDERFLOOR BLANKET 450MM 20M2</t>
  </si>
  <si>
    <t>INMAUB18450</t>
  </si>
  <si>
    <t>MAMMOTH R1.8 UNDERFLOOR BLANKET 450MM 20M2</t>
  </si>
  <si>
    <t>INMAUB18510</t>
  </si>
  <si>
    <t>MAMMOTH R1.8 UNDERFLOOR BLANKET 510MM 20M2</t>
  </si>
  <si>
    <t>INMAUB18600</t>
  </si>
  <si>
    <t>MAMMOTH R1.8 UNDERFLOOR BLANKET 600MM 20M2</t>
  </si>
  <si>
    <t>INMAUB18M2</t>
  </si>
  <si>
    <t>MAMMOTH R1.8 UNDERFLOOR BLANKET PER M2</t>
  </si>
  <si>
    <t>INMAWS20560255</t>
  </si>
  <si>
    <t>MAMMOTH R2.0 90MM WALL SECTIONS 560MM 2.55M2</t>
  </si>
  <si>
    <t>INMAWS22560255</t>
  </si>
  <si>
    <t>MAMMOTH R2.2 WALL SECTIONS 560MM 2.55M2</t>
  </si>
  <si>
    <t>INMAWS25360246</t>
  </si>
  <si>
    <t>MAMMOTH R2.5 WALL SECTIONS 360MM 2.46M2</t>
  </si>
  <si>
    <t>INMAWS25560255</t>
  </si>
  <si>
    <t>MAMMOTH R2.5 WALL SECTIONS 560MM 2.55M2</t>
  </si>
  <si>
    <t>INMAWS25M2</t>
  </si>
  <si>
    <t>MAMMOTH R2.5 WALL SECTIONS PER M2</t>
  </si>
  <si>
    <t>INMAWS2856051</t>
  </si>
  <si>
    <t>MAMMOTH R2.8 WALL SECTIONS 560MM 5.11M2</t>
  </si>
  <si>
    <t>INMXMCB10</t>
  </si>
  <si>
    <t>MARMOX CB10 INSULATION BOARD 1250 X 600 X 10MM MCB10</t>
  </si>
  <si>
    <t>INMXMCB6</t>
  </si>
  <si>
    <t>MARMOX CB6 INSULATION BOARD 1250 X 600 X 6MM MCB6</t>
  </si>
  <si>
    <t>PRO DRAIN 8 DRAINAGE BOARD  2.1 X1.2M (2.52M2)</t>
  </si>
  <si>
    <t>INAUSIMR13580</t>
  </si>
  <si>
    <t>SUPPLY AND INSTALL AUTEX MASONRY R1.3</t>
  </si>
  <si>
    <t>INAUSIUF18450</t>
  </si>
  <si>
    <t>SUPPLY AND INSTALL AUTEX U/FLOOR R1.8 450MM</t>
  </si>
  <si>
    <t>100MM PINK BATTS SILENCER 12.8M2 1140X560 7317001</t>
  </si>
  <si>
    <t>INNC100M2</t>
  </si>
  <si>
    <t>100MM PINK BATTS SILENCER PER M2</t>
  </si>
  <si>
    <t>INNCBMIDM2</t>
  </si>
  <si>
    <t>150MM PINK BATTS SILENCER MIDFLOOR PER M2</t>
  </si>
  <si>
    <t>INNC75560M2</t>
  </si>
  <si>
    <t>75MM PINK BATTS SILENCER PER M2</t>
  </si>
  <si>
    <t>INBB10022M2</t>
  </si>
  <si>
    <t>BATTS BIB 100MM BLANKET R2.2 PER M2</t>
  </si>
  <si>
    <t>INBB10024M2</t>
  </si>
  <si>
    <t>BATTS BIB 100MM BLANKET R2.4 PER M2</t>
  </si>
  <si>
    <t>INBB11026M2</t>
  </si>
  <si>
    <t>BATTS BIB 110MM BLANKET R2.6 PER M2</t>
  </si>
  <si>
    <t>INBB13532M2</t>
  </si>
  <si>
    <t>BATTS BIB 135MM BLANKET R3.2  PER M2</t>
  </si>
  <si>
    <t>INBB7518M2</t>
  </si>
  <si>
    <t>BATTS BIB 75MM BLANKET R1.8 PER M2</t>
  </si>
  <si>
    <t>LABOUR FOR INSTALLATION OF PINK BATTS ULTRA  R2.6 - R5.0</t>
  </si>
  <si>
    <t>INBAMA10NM2</t>
  </si>
  <si>
    <t>R1.0 40MM MASONRY PINK BATTS PER M2</t>
  </si>
  <si>
    <t>INBAMA12</t>
  </si>
  <si>
    <t>R1.2 50MM MASONRY PINK BATTS  17M2 PER BALE 7160134</t>
  </si>
  <si>
    <t>INBAMA12M2</t>
  </si>
  <si>
    <t>R1.2 50MM MASONRY PINK BATTS PER M2</t>
  </si>
  <si>
    <t>INBASF48010M2</t>
  </si>
  <si>
    <t>R1.6  SNUGFLOOR 480MM  PER M2</t>
  </si>
  <si>
    <t>INBASF58016M2</t>
  </si>
  <si>
    <t>R1.6  SNUGFLOOR 580MM  PER M2</t>
  </si>
  <si>
    <t>R2.2 90MM WALL PINK BATTS     PER SQM INSTALLED  *UNLINED*</t>
  </si>
  <si>
    <t>R2.2 90MM WALL PINK BATTS PER M2</t>
  </si>
  <si>
    <t>INBAST122022M2</t>
  </si>
  <si>
    <t>R2.2 WALL BATTS STEEL FRAME PER M2</t>
  </si>
  <si>
    <t>INBAWA24M2</t>
  </si>
  <si>
    <t>R2.4 90MM WALL PINK BATTS PER M2</t>
  </si>
  <si>
    <t>INBASF43010M2</t>
  </si>
  <si>
    <t>R2.6  SNUGFLOOR  480MM  PER M2</t>
  </si>
  <si>
    <t>INBASF58010M2</t>
  </si>
  <si>
    <t>R2.6  SNUGFLOOR 580MM  PER M2</t>
  </si>
  <si>
    <t>R2.6 90MM ULTRA WALL PINK BATTS 9.6M2 1140X560MM 7127126</t>
  </si>
  <si>
    <t>INBAST122026M2</t>
  </si>
  <si>
    <t>R2.6 WALL PINK BATTS STEEL FRAME PER M2</t>
  </si>
  <si>
    <t>INBAWA28M2</t>
  </si>
  <si>
    <t>R2.8 90MM WALL PINK BATTS PER M2</t>
  </si>
  <si>
    <t>INBAWA32M2</t>
  </si>
  <si>
    <t>R3.2 140MM WALL PINK BATTS PER M2</t>
  </si>
  <si>
    <t>INBASR32M2</t>
  </si>
  <si>
    <t>R3.2 SKILLION ROOF PINK BATTS PER M2</t>
  </si>
  <si>
    <t>R3.6 180MM CEILING PINK BATTS 7.4SQM 1220X432MM    7110136</t>
  </si>
  <si>
    <t>INBASR36M2</t>
  </si>
  <si>
    <t>R3.6 SKILLION ROOF PINK BATTS PER M2</t>
  </si>
  <si>
    <t>INBAWA40M2</t>
  </si>
  <si>
    <t>R4.0 140MM WALL PINK BATTS PER M2</t>
  </si>
  <si>
    <t>R4.0 195MM ULTRA CEILING PINK BATTS 6.3M2 1200X432MM 7110140</t>
  </si>
  <si>
    <t>INBACE50M2</t>
  </si>
  <si>
    <t>R5.0 ULTRA CEILING PINK BATTS PER M2</t>
  </si>
  <si>
    <t>INBACE60M2</t>
  </si>
  <si>
    <t>R6.0 ULTRA CEILING PINK BATTS PER M2</t>
  </si>
  <si>
    <t>INBACE63M2</t>
  </si>
  <si>
    <t>R6.3 ULTRA CEILING PINK BATTS PER M2</t>
  </si>
  <si>
    <t>INBACE70M2</t>
  </si>
  <si>
    <t>R7.0 ULTRA CEILING PINK BATTS PER M2</t>
  </si>
  <si>
    <t>INPSEX241210HG</t>
  </si>
  <si>
    <t>EXPOL 10MM POLYSTYRENE H GRADE SHEETING 2400X1200 SHT</t>
  </si>
  <si>
    <t>INPSEX241215HG</t>
  </si>
  <si>
    <t>EXPOL 15MM POLYSTYRENE H GRADE SHEETING 2400X1200 SHT</t>
  </si>
  <si>
    <t>INPSEX241220HG</t>
  </si>
  <si>
    <t>EXPOL 20MM POLYSTYRENE H GRADE SHEETING 2400X1200 SHT</t>
  </si>
  <si>
    <t>INPSEX241225HG</t>
  </si>
  <si>
    <t>EXPOL 25MM POLYSTYRENE H GRADE SHEETING 2400X1200 SHT</t>
  </si>
  <si>
    <t>INPSEX361250SG</t>
  </si>
  <si>
    <t>EXPOL 50MM POLYSTYRENE S GRADE SHEETING 3600X1200 SHT</t>
  </si>
  <si>
    <t>EXPOL 60 UNDERFLOOR EECA PANEL 1200 X 410 X 60 PK 11  5.41M2</t>
  </si>
  <si>
    <t>INPSEX124460</t>
  </si>
  <si>
    <t>EXPOL 60 UNDERFLOOR EECA PANEL 1200 X 440 X 60 PK 9  4.75M2</t>
  </si>
  <si>
    <t>EXPOL 60 UNDERFLOOR EECA PANEL 1200 X 470 X 60 PK 10  5.64M2</t>
  </si>
  <si>
    <t>INPSEXSTP8234</t>
  </si>
  <si>
    <t>EXPOL 82 X 34 X 2.4M POLYSTYRENE STRIPS</t>
  </si>
  <si>
    <t>INPSEXSTP9045</t>
  </si>
  <si>
    <t>EXPOL 90 X 45 X 1.2M POLYSTYRENE STRIPS   *MTO*</t>
  </si>
  <si>
    <t>INPSEX241290HG</t>
  </si>
  <si>
    <t>EXPOL 90MM POLYSTYRENE H GRADE SHEETING 2400X1200 SHT</t>
  </si>
  <si>
    <t>INPSEX241290SG</t>
  </si>
  <si>
    <t>EXPOL 90MM POLYSTYRENE S GRADE SHEETING 2400X1200 SHT</t>
  </si>
  <si>
    <t>INPSEXPODLOCK</t>
  </si>
  <si>
    <t>EXPOL DOUBLE POD LOCK</t>
  </si>
  <si>
    <t>INPSEXGDI28</t>
  </si>
  <si>
    <t>EXPOL GARAGE DOOR INSULATION 28MM  GDI28</t>
  </si>
  <si>
    <t>INPSEXGDI35</t>
  </si>
  <si>
    <t>EXPOL GARAGE DOOR INSULATION 35MM  GDI35</t>
  </si>
  <si>
    <t>INPSEXPOD11003</t>
  </si>
  <si>
    <t>EXPOL TUFF POD 1100 X 1100 X  300  *MADE TO ORDER*</t>
  </si>
  <si>
    <t>INPSEXPOD12002</t>
  </si>
  <si>
    <t>EXPOL TUFF POD 1200 X 1200 X  200</t>
  </si>
  <si>
    <t>RPDANSFT4830</t>
  </si>
  <si>
    <t>DANCO SILAGE/FILM TAPE BLK POLY 48MM X 30M 1798923</t>
  </si>
  <si>
    <t>RPMB38510</t>
  </si>
  <si>
    <t>MUDBLOCK 3850MM X 10M         HANDYPACK</t>
  </si>
  <si>
    <t>RPSWF1014011</t>
  </si>
  <si>
    <t>PALLET WRAP STRETCH FILM  500MM X 400M</t>
  </si>
  <si>
    <t>POLYTHENE BLK 250MU X 2M X 50M 2010104</t>
  </si>
  <si>
    <t>RPPO250425</t>
  </si>
  <si>
    <t>POLYTHENE BLK 250MU X 4M X 25M 2010103</t>
  </si>
  <si>
    <t>RPPO250450</t>
  </si>
  <si>
    <t>POLYTHENE BLK 250MU X 4M X 50M 2010101</t>
  </si>
  <si>
    <t>TAPE-IT HIGH ADHESIVE PVC JOINING TAPE 48MMX30M   2040116</t>
  </si>
  <si>
    <t>3M ALL WEATHER FLASHING TAPE 8067  76MM X 22.8M   652658</t>
  </si>
  <si>
    <t>RPBA29250R</t>
  </si>
  <si>
    <t>BIDIM A29 FILTER CLOTH 2M X 50M ROLL</t>
  </si>
  <si>
    <t>RPCOAPMP</t>
  </si>
  <si>
    <t>CONQRA APACHE FOUNDATION PENETRATION SEALER MULTI PK (10PCE)</t>
  </si>
  <si>
    <t>RPCOAPSP</t>
  </si>
  <si>
    <t>CONQRA APACHE FOUNDATION PENETRATION SEALER SINGLE PK (2PCE)</t>
  </si>
  <si>
    <t>RPMAINSLSTRP250</t>
  </si>
  <si>
    <t>MASONS BLUE INSULATION STRAP 25MM X 250M   INSULSTRAP250</t>
  </si>
  <si>
    <t>RPMAINSLSTRP50</t>
  </si>
  <si>
    <t>MASONS BLUE INSULATION STRAP 25MM X 50M   INSULSTRAP</t>
  </si>
  <si>
    <t>MASONS BLUE PP STRAP 19MMX300M   WRAPST19X300</t>
  </si>
  <si>
    <t>RPMAHYDRO100X25</t>
  </si>
  <si>
    <t>MASONS HYDRO FLASHING TAPE 100MM X 25M   HYDRO100X25</t>
  </si>
  <si>
    <t>RPMAWRT5020</t>
  </si>
  <si>
    <t>MASONS WRAP REPAIR TAPE 50MM X 20M   WRAPREPAIRTP</t>
  </si>
  <si>
    <t>SISALATION BUILDING FOIL FR MED DUTY 430 1350MMX30M   744303</t>
  </si>
  <si>
    <t>RPTK215SRU1220</t>
  </si>
  <si>
    <t>T/KRAFT 215 SELF SUPPORTING ROOFING UNDERLAY 1250X20M 25M2</t>
  </si>
  <si>
    <t>T/KRAFT 215 SELF SUPPORTING ROOFING UNDERLAY 1250X40M 50M2</t>
  </si>
  <si>
    <t>RPTKALBCP150025</t>
  </si>
  <si>
    <t>T/KRAFT ALUBAND XTREME WINDOW FLASHING TAPE 150MM X 25M</t>
  </si>
  <si>
    <t>RPTKALBCP200025</t>
  </si>
  <si>
    <t>T/KRAFT ALUBAND XTREME WINDOW FLASHING TAPE 200MM X 25M</t>
  </si>
  <si>
    <t>RPTKALBCP075025</t>
  </si>
  <si>
    <t>T/KRAFT ALUBAND XTREME WINDOW FLASHING TAPE 75MM X 25M</t>
  </si>
  <si>
    <t>T/KRAFT COVERTEK 405 ROOF UNDERLAY 1250 X 40M 50M2</t>
  </si>
  <si>
    <t>T/KRAFT COVERTEK 407 ROOF UNDERLAY 1250 X 20M 25M2</t>
  </si>
  <si>
    <t>T/KRAFT COVERTEK 407 ROOF UNDERLAY 1250 X 40M 50M2</t>
  </si>
  <si>
    <t>THERMAKRAFT 344 THERMABAR LIGHT DIFFUSER FOIL 1350 X 56 75M2</t>
  </si>
  <si>
    <t>THERMAKRAFT SUPERCOURSE 500 1000MM X 30M</t>
  </si>
  <si>
    <t>THERMAKRAFT SUPERCOURSE 500 100MM X 30M</t>
  </si>
  <si>
    <t>THERMAKRAFT SUPERCOURSE 500 150MM X 30M</t>
  </si>
  <si>
    <t>THERMAKRAFT SUPERCOURSE 500 200MM X 30M</t>
  </si>
  <si>
    <t>THERMAKRAFT SUPERCOURSE 500 250MM X 30M</t>
  </si>
  <si>
    <t>THERMAKRAFT SUPERCOURSE 500 300MM X 30M</t>
  </si>
  <si>
    <t>THERMAKRAFT SUPERCOURSE 500 500MM X 30M</t>
  </si>
  <si>
    <t>THERMAKRAFT SUPERCOURSE 500 50MM X 30M</t>
  </si>
  <si>
    <t>THERMAKRAFT SUPERCOURSE 500 75MM X 30M</t>
  </si>
  <si>
    <t>THERMAKRAFT SUPERCOURSE 500 90MM X 30M</t>
  </si>
  <si>
    <t>THERMAKRAFT THERMABAR 397 WHITE KNIGHT 1350MM X 56M 75M2</t>
  </si>
  <si>
    <t>THERMAKRAFT VAPOUR SHIELD 101 2130MM X 47M  100M2</t>
  </si>
  <si>
    <t>BUWIHU250HP</t>
  </si>
  <si>
    <t>HURRICANE 2.5MM HT HI PERFORMANCE PLUS  25KG FW25HP</t>
  </si>
  <si>
    <t>RPHX1066411450</t>
  </si>
  <si>
    <t>NETTING GALV HEX 1066X41X1.4MM 50M ROLL</t>
  </si>
  <si>
    <t>RPHX2007550</t>
  </si>
  <si>
    <t>NETTING GALV HEX 2000X75X1MM 50M ROLL</t>
  </si>
  <si>
    <t>RPHX902510</t>
  </si>
  <si>
    <t>NETTING GALV HEX 900X25X0.9MM 10M ROLL</t>
  </si>
  <si>
    <t>RPHX902550</t>
  </si>
  <si>
    <t>NETTING GALV HEX 900X25X0.9MM 50M ROLL</t>
  </si>
  <si>
    <t>RPHX90255</t>
  </si>
  <si>
    <t>NETTING GALV HEX 900X25X0.9MM 5M ROLL</t>
  </si>
  <si>
    <t>RPHX905010</t>
  </si>
  <si>
    <t>NETTING GALV HEX 900X50X1.0MM 10M ROLL</t>
  </si>
  <si>
    <t>RPHX90505</t>
  </si>
  <si>
    <t>NETTING GALV HEX 900X50X1.0MM 5M ROLL</t>
  </si>
  <si>
    <t>RPHX905050E</t>
  </si>
  <si>
    <t>NETTING GALV HEX 900X50X1.0MM PER METRE</t>
  </si>
  <si>
    <t>RPHX907750</t>
  </si>
  <si>
    <t>NETTING GALV HEX 900X75X1.0MM 50M ROLL</t>
  </si>
  <si>
    <t>GEZNHWW0018</t>
  </si>
  <si>
    <t>ZENITH TIE WIRE GALV 18G X 50M COIL HWW0018</t>
  </si>
  <si>
    <t>GEZNHWW0020</t>
  </si>
  <si>
    <t>ZENITH TIE WIRE GALV 20G X 60M COIL HWW0020</t>
  </si>
  <si>
    <t>PPMM12PAEMDSM</t>
  </si>
  <si>
    <t>12MM PAVEMENT EMB MDF D/S    MELAMINE 2440X1220</t>
  </si>
  <si>
    <t>PPMM16ARIGLDSMU</t>
  </si>
  <si>
    <t>16MM ARCTIC ICE GLOSS PLUS MDF HMR/E0 D/S MELAMINE 2440X1220</t>
  </si>
  <si>
    <t>PPMM16BASEMDSM</t>
  </si>
  <si>
    <t>16MM BASALT EMB MDF D/S    MELAMINE 2440X1220</t>
  </si>
  <si>
    <t>PPMM16BASVLDSP</t>
  </si>
  <si>
    <t>16MM BASALT VEL PBD D/S   MELAMINE 2440X1220</t>
  </si>
  <si>
    <t>PPMM16BASWGDSM</t>
  </si>
  <si>
    <t>16MM BASALT W/GN MDF D/S  MELAMINE 2440X1220</t>
  </si>
  <si>
    <t>PPMM16BMVLDSM</t>
  </si>
  <si>
    <t>16MM BEST MAPLE  VEL MDF D/S  MELAMINE 2440X1220</t>
  </si>
  <si>
    <t>PPMM16BMEMDSMR</t>
  </si>
  <si>
    <t>16MM BEST MAPLE EMB MDF HMR/E0 D/S MELAMINE 2440X1220</t>
  </si>
  <si>
    <t>PPMM16BKEMDSM</t>
  </si>
  <si>
    <t>16MM BLACK EMB MDF D/S        MELAMINE 2440X1220</t>
  </si>
  <si>
    <t>PPMM16BKEMDSP</t>
  </si>
  <si>
    <t>16MM BLACK EMB PBD D/S        MELAMINE 2440X1220</t>
  </si>
  <si>
    <t>PPMM16BKEMDSPH</t>
  </si>
  <si>
    <t>16MM BLACK EMB PBD HMR D/S MELAMINE 2440X1220</t>
  </si>
  <si>
    <t>PPMM16BKWNDSMU</t>
  </si>
  <si>
    <t>16MM BLACK W/NESS MDF HMR/E0 D/S MELAMINE 2440 X 1220</t>
  </si>
  <si>
    <t>PPMM16BRUEMDSP</t>
  </si>
  <si>
    <t>16MM BRULEE EMB PBD D/S MELAMINE 2440X1220</t>
  </si>
  <si>
    <t>PPMM16CCMDSP</t>
  </si>
  <si>
    <t>16MM CAPE COD EMB PBD D/S MELAMINE 2440X1220</t>
  </si>
  <si>
    <t>PPMM16CCVLDSP</t>
  </si>
  <si>
    <t>16MM CAPE COD VEL PBD D/S   MELAMINE 2440X1220</t>
  </si>
  <si>
    <t>PPMM16CCWGDSP</t>
  </si>
  <si>
    <t>16MM CAPE COD W/GN PBD D/S MELAMINE 2440X1220</t>
  </si>
  <si>
    <t>PPMM16CCWNDSM</t>
  </si>
  <si>
    <t>16MM CAPE COD W/NESS MDF  D/S MELAMINE 2440 X 1220</t>
  </si>
  <si>
    <t>PPMM16CAREMDSP</t>
  </si>
  <si>
    <t>16MM CARBON EMB PBD D/S       MELAMINE 2440X1220</t>
  </si>
  <si>
    <t>PPMM16COVLDSM</t>
  </si>
  <si>
    <t>16MM CHARRED OAK  VEL MDF D/S MELAMINE 2440X1220</t>
  </si>
  <si>
    <t>PPMM16COWGDSM</t>
  </si>
  <si>
    <t>16MM CHARRED OAK  W/GN MDF D/S MELAMINE 2440X1220</t>
  </si>
  <si>
    <t>PPMM16COWGDSP</t>
  </si>
  <si>
    <t>16MM CHARRED OAK  W/GN PBD D/S MELAMINE 2440X1220</t>
  </si>
  <si>
    <t>PPMM16COVLDSP</t>
  </si>
  <si>
    <t>16MM CHARRED OAK VEL PBD D/S  MELAMINE 2440X1220</t>
  </si>
  <si>
    <t>PPMM16CWEMDSM</t>
  </si>
  <si>
    <t>16MM CLOUD WHITE EMB MDF D/S  MELAMINE 2440X1220</t>
  </si>
  <si>
    <t>PPMM16CWEMDSPH</t>
  </si>
  <si>
    <t>16MM CLOUD WHITE EMB PBD HMR D/S MELAMINE 2440X1220</t>
  </si>
  <si>
    <t>PPMM16CWVLDSM</t>
  </si>
  <si>
    <t>16MM CLOUD WHITE VEL MDF D/S  MELAMINE 2440X1220</t>
  </si>
  <si>
    <t>PPMM16CEWNDSP</t>
  </si>
  <si>
    <t>16MM COASTAL ELM W/NESS PBD D/S MELAMINE 2440 X 1220</t>
  </si>
  <si>
    <t>PPMM16CBWNDSM</t>
  </si>
  <si>
    <t>16MM CORONET BEECH W/NESS MDF  D/S MELAMINE 2440 X 1220</t>
  </si>
  <si>
    <t>PPMM16CBWNDSP</t>
  </si>
  <si>
    <t>16MM CORONET BEECH W/NESS PBD D/S MELAMINE 2440 X 1220</t>
  </si>
  <si>
    <t>PPMM16DOWGDSM</t>
  </si>
  <si>
    <t>16MM DARK OAK W/GN MDF D/S MELAMINE 2440X1220</t>
  </si>
  <si>
    <t>PPMM16DEWNDSM</t>
  </si>
  <si>
    <t>16MM DUSKY ELM W/NESS MDF  D/S MELAMINE 2440 X 1220</t>
  </si>
  <si>
    <t>PPMM16DEWNDSP</t>
  </si>
  <si>
    <t>16MM DUSKY ELM W/NESS PBD D/S MELAMINE 2440 X 1220</t>
  </si>
  <si>
    <t>PPMM16FWEMDSP</t>
  </si>
  <si>
    <t>16MM FEATHER WHITE EMB PBD D/S MELAMINE 2440X1220</t>
  </si>
  <si>
    <t>PPMM16FWEMDSPH</t>
  </si>
  <si>
    <t>16MM FEATHER WHITE EMB PBD HMR D/S MELAMINE 2440X1220</t>
  </si>
  <si>
    <t>PPMM16FEWNDSM</t>
  </si>
  <si>
    <t>16MM FIORDLAND ELM W/NESS MDF D/S MELAMINE 2440 X 1220</t>
  </si>
  <si>
    <t>PPMM16FEWNDSP</t>
  </si>
  <si>
    <t>16MM FIORDLAND ELM W/NESS PBD D/S MELAMINE 2440 X 1220</t>
  </si>
  <si>
    <t>QPPMM16COLSSM</t>
  </si>
  <si>
    <t>16MM MELAMINE MDF 2440X1220MM S/S #CLR/WGR/FIN</t>
  </si>
  <si>
    <t>QPPMM16COLSSMU</t>
  </si>
  <si>
    <t>16MM MELAMINE MDF HMR/E0 2440X1220 S/S #CLR/WGR/FIN</t>
  </si>
  <si>
    <t>QPPMM16COLDSP</t>
  </si>
  <si>
    <t>16MM MELAMINE PBD 2440X1220MM D/S #CLR/WGR/FIN</t>
  </si>
  <si>
    <t>QPPMM16COLSSP</t>
  </si>
  <si>
    <t>16MM MELAMINE PBD 2440X1220MM S/S #CLR/WGR/FIN</t>
  </si>
  <si>
    <t>PPMM16MIPVLDSM</t>
  </si>
  <si>
    <t>16MM MILAN PINE VEL MDF D/S MELAMINE 2440 X 1220</t>
  </si>
  <si>
    <t>PPMM16MIPVLDSP</t>
  </si>
  <si>
    <t>16MM MILAN PINE VEL PBD D/S MELAMINE 2440 X 1220</t>
  </si>
  <si>
    <t>PPMM16MIPWGDSM</t>
  </si>
  <si>
    <t>16MM MILAN PINE WG MDF D/S MELAMINE 2440 X 1220</t>
  </si>
  <si>
    <t>PPMM16MIPWGDSP</t>
  </si>
  <si>
    <t>16MM MILAN PINE WG PBD D/S MELAMINE 2440 X 1220</t>
  </si>
  <si>
    <t>PPMM16MGEMDSP</t>
  </si>
  <si>
    <t>16MM MIST GREY EMB PBD D/S    MELAMINE 2440X1220</t>
  </si>
  <si>
    <t>PPMM16MGVLDSM</t>
  </si>
  <si>
    <t>16MM MIST GREY VEL MDF D/S    MELAMINE 2440X1220</t>
  </si>
  <si>
    <t>PPMM16MOGEMDSM</t>
  </si>
  <si>
    <t>16MM MOSS GREY EMB MDF D/S MELAMINE 2440 X 1220</t>
  </si>
  <si>
    <t>PPMM16MOGEMDSP</t>
  </si>
  <si>
    <t>16MM MOSS GREY EMB PBD D/S MELAMINE 2440 X 1220</t>
  </si>
  <si>
    <t>PPMM16MOGVLDSM</t>
  </si>
  <si>
    <t>16MM MOSS GREY VEL MDF D/S MELAMINE 2440 X 1220</t>
  </si>
  <si>
    <t>PPMM16MOGVLDSP</t>
  </si>
  <si>
    <t>16MM MOSS GREY VEL PBD D/S MELAMINE 2440 X 1220</t>
  </si>
  <si>
    <t>PPMM16PAEMDSP</t>
  </si>
  <si>
    <t>16MM PAVEMENT EMB PBD D/S    MELAMINE 2440X1220</t>
  </si>
  <si>
    <t>PPMM16PAVLDSM</t>
  </si>
  <si>
    <t>16MM PAVEMENT VEL MDF D/S    MELAMINE 2440X1220</t>
  </si>
  <si>
    <t>PPMM16PHEMBDSP</t>
  </si>
  <si>
    <t>16MM PEWTER HAZE EMB PB  D/S  MELAMINE 2440X1220MM</t>
  </si>
  <si>
    <t>PPMM16PHEMDSPH</t>
  </si>
  <si>
    <t>16MM PEWTER HAZE EMB PBD HMR D/S MELAMINE 2440X1220</t>
  </si>
  <si>
    <t>PPMM16PHVELDSM</t>
  </si>
  <si>
    <t>16MM PEWTER HAZE VEL MDF D/S  MELAMINE 2440X1220MM</t>
  </si>
  <si>
    <t>PPMM16SHAEMDSM</t>
  </si>
  <si>
    <t>16MM SILVER HAZE EMB MDF D/S  MELAMINE 2440X1200</t>
  </si>
  <si>
    <t>PPMM16SHAEMDSMR</t>
  </si>
  <si>
    <t>16MM SILVER HAZE EMB MDF HMR/E0 D/S MELAMINE 2440X1220</t>
  </si>
  <si>
    <t>PPMM16SHAEMDSP</t>
  </si>
  <si>
    <t>16MM SILVER HAZE EMB PBD D/S  MELAMINE 2440X1200</t>
  </si>
  <si>
    <t>PPMM16SHAVLDSM</t>
  </si>
  <si>
    <t>16MM SILVER HAZE VEL MDF D/S  MELAMINE 2440X1200</t>
  </si>
  <si>
    <t>PPMM16SHAVLDSP</t>
  </si>
  <si>
    <t>16MM SILVER HAZE VEL PBD D/S  MELAMINE 2440X1200</t>
  </si>
  <si>
    <t>PPMM16SWEMDSM</t>
  </si>
  <si>
    <t>16MM SIMPLY WHITE EMB MDF D/S    MELAMINE 2440X1220</t>
  </si>
  <si>
    <t>PPMM16SWEMDSMU</t>
  </si>
  <si>
    <t>16MM SIMPLY WHITE EMB MDF HMR/E0 D/S    MELAMINE 2440X1220</t>
  </si>
  <si>
    <t>PPMM16SWVLDSP</t>
  </si>
  <si>
    <t>16MM SIMPLY WHITE VEL PBD D/S  MELAMINE 2440X1220</t>
  </si>
  <si>
    <t>PPMM16SWWNDSP</t>
  </si>
  <si>
    <t>16MM SIMPLY WHITE W/NESS PBD D/S MELAMINE  2440 X 1220</t>
  </si>
  <si>
    <t>PPMM16SWWGDSP</t>
  </si>
  <si>
    <t>16MM SIMPLY WHTE W/GN PBD D/S  MELAMINE 2440X1220</t>
  </si>
  <si>
    <t>PPMM16SOVLDSM</t>
  </si>
  <si>
    <t>16MM SOUTHERN OAK VEL MDF D/S MELAMINE 2440X1220</t>
  </si>
  <si>
    <t>PPMM16SOWNDSM</t>
  </si>
  <si>
    <t>16MM SOUTHERN OAK W/NESS MDF D/S MELAMINE 2440X1220</t>
  </si>
  <si>
    <t>PPMM16SOWNDSP</t>
  </si>
  <si>
    <t>16MM SOUTHERN OAK W/NESS PBD D/S MELAMINE 2440X1220</t>
  </si>
  <si>
    <t>PPMM16SOWGDSM</t>
  </si>
  <si>
    <t>16MM SOUTHERN OAK WG MDF D/S MELAMINE 2440X1220</t>
  </si>
  <si>
    <t>PPMM16TEWNDSM</t>
  </si>
  <si>
    <t>16MM TASMAN ELM W/NESS MDF  D/S MELAMINE 2440 X 1220</t>
  </si>
  <si>
    <t>PPMM16TEWNDSP</t>
  </si>
  <si>
    <t>16MM TASMAN ELM W/NESS PBD D/S MELAMINE 2440 X 1220</t>
  </si>
  <si>
    <t>PPMM16TRBWNDSM</t>
  </si>
  <si>
    <t>16MM TREBLE BEECH W/NESS MDF  D/S MELAMINE 2440 X 1220</t>
  </si>
  <si>
    <t>PPMM16TRBWNDSP</t>
  </si>
  <si>
    <t>16MM TREBLE BEECH W/NESS PBD D/S MELAMINE 2440 X 1220</t>
  </si>
  <si>
    <t>PPMM16WOEMDSM</t>
  </si>
  <si>
    <t>16MM WASHED  OAK  EMB MDF D/S MELAMINE 2440X1220</t>
  </si>
  <si>
    <t>PPMM16WMVLDSP</t>
  </si>
  <si>
    <t>16MM WASHED MAPLE  VEL PBD D/S    MELAMINE 2440X1220</t>
  </si>
  <si>
    <t>PPMM16WMVLDSM</t>
  </si>
  <si>
    <t>16MM WASHED MAPLE VEL MDF D/S  MELAMINE 2440X1220</t>
  </si>
  <si>
    <t>PPMM16WMWGDSP</t>
  </si>
  <si>
    <t>16MM WASHED MAPLE W/GN PBD D/S  MELAMINE 2440X1220</t>
  </si>
  <si>
    <t>PPMM16WOVLDSM</t>
  </si>
  <si>
    <t>16MM WASHED OAK  VEL MDF D/S    MELAMINE 2440X1220</t>
  </si>
  <si>
    <t>PPMM16WOWGDSM</t>
  </si>
  <si>
    <t>16MM WASHED OAK  W/GN MDF D/S    MELAMINE 2440X1220</t>
  </si>
  <si>
    <t>PPMM16WOVLDSP</t>
  </si>
  <si>
    <t>16MM WASHED OAK VEL PBD D/S   MELAMINE 2440X1220</t>
  </si>
  <si>
    <t>PPMM16WOWGDSP</t>
  </si>
  <si>
    <t>16MM WASHED OAK W/GN PBD  D/S MELAMINE 2440X1220</t>
  </si>
  <si>
    <t>PPMM16WOWNDSM</t>
  </si>
  <si>
    <t>16MM WASHED OAK W/NESS MDF D/S MELAMINE 2440X1220</t>
  </si>
  <si>
    <t>PPMM16WOWNDSP</t>
  </si>
  <si>
    <t>16MM WASHED OAK W/NESS PBD D/S MELAMINE 2440X1220</t>
  </si>
  <si>
    <t>PPMM18ARIGLDSMH</t>
  </si>
  <si>
    <t>18MM ARC ICE GLOSS PLUS MDF HMR/E0 D/S MELAMINE 2440X1220</t>
  </si>
  <si>
    <t>PPMM18BASWGDSM</t>
  </si>
  <si>
    <t>18MM BASALT W/GN MDF D/S  MELAMINE 2440X1220</t>
  </si>
  <si>
    <t>PPMM18BMEMDSM</t>
  </si>
  <si>
    <t>18MM BEST MAPLE EMBOSSED MDF D/S MELAMINE 2440X1220</t>
  </si>
  <si>
    <t>PPMM18BMVLDSM</t>
  </si>
  <si>
    <t>18MM BEST MAPLE VELVET MDF D/S  MELAMINE 2440X1220</t>
  </si>
  <si>
    <t>PPMM18BMWGDSM</t>
  </si>
  <si>
    <t>18MM BEST MAPLE W/GN MDF D/S  MELAMINE 2440X1220</t>
  </si>
  <si>
    <t>PPMM18BMWGDSP</t>
  </si>
  <si>
    <t>18MM BEST MAPLE W/GN PBD D/S  MELAMINE 2440X1220</t>
  </si>
  <si>
    <t>PPMM18BKEMDSM</t>
  </si>
  <si>
    <t>18MM BLACK EMB MDF D/S        MELAMINE 2440X1220</t>
  </si>
  <si>
    <t>PPMM18BKEMDSMU</t>
  </si>
  <si>
    <t>18MM BLACK EMB MDF HMR/E0 D/S MELAMINE 2440X1220</t>
  </si>
  <si>
    <t>PPMM18BKWGDSM</t>
  </si>
  <si>
    <t>18MM BLACK W/GR MDF D/S       MELAMINE 2440X1220</t>
  </si>
  <si>
    <t>PPMM18BRUEMDSMH</t>
  </si>
  <si>
    <t>18MM BRULEE EMB MDF HMR/E0 D/S MELAMINE 2440X1220</t>
  </si>
  <si>
    <t>PPMM18BRUVLDSM</t>
  </si>
  <si>
    <t>18MM BRULEE VELVET MDF D/S MELAMINE 2440X1220</t>
  </si>
  <si>
    <t>PPMM18CCEMDSM</t>
  </si>
  <si>
    <t>18MM CAPE COD EMB MDF  D/S   MELAMINE 2440X1220</t>
  </si>
  <si>
    <t>PPMM18CCWNDSM</t>
  </si>
  <si>
    <t>18MM CAPE COD W/NESS MDF  D/S MELAMINE 2440 X 1220</t>
  </si>
  <si>
    <t>PPMM18CAREMDSP</t>
  </si>
  <si>
    <t>18MM CARBON EMB PBD D/S       MELAMINE 2440X1220</t>
  </si>
  <si>
    <t>PPMM18COVLDSM</t>
  </si>
  <si>
    <t>18MM CHARRED OAK  VEL MDF D/S MELAMINE 2440X1220</t>
  </si>
  <si>
    <t>PPMM18COWGDSM</t>
  </si>
  <si>
    <t>18MM CHARRED OAK  W/GN MDF D/S MELAMINE 2440X1220</t>
  </si>
  <si>
    <t>PPMM18COWGDSP</t>
  </si>
  <si>
    <t>18MM CHARRED OAK  W/GN PBD D/S MELAMINE 2440X1220</t>
  </si>
  <si>
    <t>PPMM18CWEMDSM</t>
  </si>
  <si>
    <t>18MM CLOUD WHITE EMB MDF D/S  MELAMINE 2440X1220</t>
  </si>
  <si>
    <t>PPMM18CWVLDSM</t>
  </si>
  <si>
    <t>18MM CLOUD WHITE VEL MDF D/S  MELAMINE 2440X1220</t>
  </si>
  <si>
    <t>PPMM18CEWGDSM</t>
  </si>
  <si>
    <t>18MM COASTAL ELM W/GN MDF D/S MELAMINE 2440 X 1220</t>
  </si>
  <si>
    <t>PPMM18CEWNDSMH</t>
  </si>
  <si>
    <t>18MM COASTAL ELM W/NESS MDF HMR/E0 D/S MELAMINE 2440 X 1220</t>
  </si>
  <si>
    <t>PPMM18CEWNDSP</t>
  </si>
  <si>
    <t>18MM COASTAL ELM W/NESS PBD D/S MELAMINE 2440 X 1220</t>
  </si>
  <si>
    <t>PPMM18CBWNDSP</t>
  </si>
  <si>
    <t>18MM CORONET BEECH W/NESS PBD D/S MELAMINE 2440 X 1220</t>
  </si>
  <si>
    <t>PPMM18DOEMBDSM</t>
  </si>
  <si>
    <t>18MM DARK OAK EMB MDF D/S  MELAMINE 2400X1200</t>
  </si>
  <si>
    <t>PPMM18DEWNDSM</t>
  </si>
  <si>
    <t>18MM DUSKY ELM W/NESS MDF D/S MELAMINE 2440 X 1220</t>
  </si>
  <si>
    <t>PPMM18DEWNDSP</t>
  </si>
  <si>
    <t>18MM DUSKY ELM W/NESS PBD D/S MELAMINE 2440 X 1220</t>
  </si>
  <si>
    <t>PPMM18FEWNDSMH</t>
  </si>
  <si>
    <t>18MM FIORDLAND ELM W/NESS MDF HMR/E0 D/S MELAMINE 2440X1220</t>
  </si>
  <si>
    <t>PPMM18FEWNDSP</t>
  </si>
  <si>
    <t>18MM FIORDLAND ELM W/NESS PBD D/S MELAMINE 2440 X 1220</t>
  </si>
  <si>
    <t>PPMM18LSVLDSM</t>
  </si>
  <si>
    <t>18MM LIMESTONE VELVET MDF D/S MELAMINE 2440X1220</t>
  </si>
  <si>
    <t>QPPMM18COLSSM</t>
  </si>
  <si>
    <t>18MM MELAMINE MDF 2440X1220MM S/S #CLR/WGR/FIN</t>
  </si>
  <si>
    <t>QPPMM18COLSSMU</t>
  </si>
  <si>
    <t>18MM MELAMINE MDF HMR/E0 2440X1220 S/S #CLR/WGR/FIN</t>
  </si>
  <si>
    <t>QPPMM18COLDSP</t>
  </si>
  <si>
    <t>18MM MELAMINE PBD 2440X1220MM D/S #CLR/WGR/FIN</t>
  </si>
  <si>
    <t>QPPMM18COLSSP</t>
  </si>
  <si>
    <t>18MM MELAMINE PBD 2440X1220MM S/S #CLR/WGR/FIN</t>
  </si>
  <si>
    <t>PPMM18MIPVLDSM</t>
  </si>
  <si>
    <t>18MM MILAN PINE VEL MDF D/S MELAMINE 2440 X 1220</t>
  </si>
  <si>
    <t>PPMM18MIPWGDSM</t>
  </si>
  <si>
    <t>18MM MILAN PINE WG MDF D/S MELAMINE 2440 X 1220</t>
  </si>
  <si>
    <t>PPMM18MGEMDSMH</t>
  </si>
  <si>
    <t>18MM MIST GREY EMB MDF HMR/E0 D/S MELAMINE 2440X1220</t>
  </si>
  <si>
    <t>PPMM18MGEMDSP</t>
  </si>
  <si>
    <t>18MM MIST GREY EMB PBD D/S    MELAMINE 2440X1220</t>
  </si>
  <si>
    <t>PPMM18MOGEMDSM</t>
  </si>
  <si>
    <t>18MM MOSS GREY EMB MDF D/S MELAMINE 2440 X 1220</t>
  </si>
  <si>
    <t>PPMM18MOGEMDSMH</t>
  </si>
  <si>
    <t>18MM MOSS GREY EMB MDF HMR/E0 D/S MELAMINE 2440X1220</t>
  </si>
  <si>
    <t>PPMM18PAEMDSP</t>
  </si>
  <si>
    <t>18MM PAVEMENT EMB PBD D/S    MELAMINE 2440X1220</t>
  </si>
  <si>
    <t>PPMM18PWVLDSM</t>
  </si>
  <si>
    <t>18MM PERFECT WHITE VELVET MDF D/S MELAMINE 2440X1220</t>
  </si>
  <si>
    <t>PPMM18PHEMBDSP</t>
  </si>
  <si>
    <t>18MM PEWTER HAZE EMB PBD D/S  MELAMINE 2440X1220MM</t>
  </si>
  <si>
    <t>PPMM18SHAEMDSM</t>
  </si>
  <si>
    <t>18MM SILVER HAZE EMB MDF D/S  MELAMINE 2440X1200</t>
  </si>
  <si>
    <t>PPMM18SHEMDSP</t>
  </si>
  <si>
    <t>18MM SILVER HAZE EMB PBD D/S  MELAMINE 2440X1220</t>
  </si>
  <si>
    <t>PPMM18SWEMDSM</t>
  </si>
  <si>
    <t>18MM SIMPLY WHITE EMB MDF D/S    MELAMINE 2440X1220</t>
  </si>
  <si>
    <t>PPMM18SWEMDSP</t>
  </si>
  <si>
    <t>18MM SIMPLY WHITE EMB PBD D/S    MELAMINE 2440X1220</t>
  </si>
  <si>
    <t>PPMM18SWWNDSMH</t>
  </si>
  <si>
    <t>18MM SIMPLY WHITE W/NESS MDF HMR/E0 D/S MELAMINE 2440X1220</t>
  </si>
  <si>
    <t>PPMM18SOWGDSM</t>
  </si>
  <si>
    <t>18MM SOUTHERN OAK WG MDF D/S MELAMINE 2440X1220</t>
  </si>
  <si>
    <t>PPMM18TEWNDSP</t>
  </si>
  <si>
    <t>18MM TASMAN ELM W/NESS PBD D/S MELAMINE 2440 X 1220</t>
  </si>
  <si>
    <t>PPMM18TIEMDSM</t>
  </si>
  <si>
    <t>18MM TITANIUM EMB MDF D/S      MELAMINE 2440X1220</t>
  </si>
  <si>
    <t>PPMM18TIEMDSP</t>
  </si>
  <si>
    <t>18MM TITANIUM EMB PBD D/S MELAMINE 2440X1220</t>
  </si>
  <si>
    <t>PPMM18TIEMDSPH</t>
  </si>
  <si>
    <t>18MM TITANIUM EMB PBD HMR D/S MELAMINE 2440X1220</t>
  </si>
  <si>
    <t>PPMM18TRBWNDSP</t>
  </si>
  <si>
    <t>18MM TREBLE BEECH W/NESS PBD D/S MELAMINE 2440 X 1220</t>
  </si>
  <si>
    <t>PPMM18UREMDSMH</t>
  </si>
  <si>
    <t>18MM URBAN EMBOSSED MDF HMR/E0 D/S MELAMINE 2440X1220</t>
  </si>
  <si>
    <t>PPMM18WMVLDSM</t>
  </si>
  <si>
    <t>18MM WASHED MAPLE VELVET MDF  D/S  MELAMINE 2440X1220</t>
  </si>
  <si>
    <t>PPMM18WMWGDSP</t>
  </si>
  <si>
    <t>18MM WASHED MAPLE W/GN PBD D/S  MELAMINE 2440X1220</t>
  </si>
  <si>
    <t>PPMM18WMWNDSM</t>
  </si>
  <si>
    <t>18MM WASHED MAPLE W/NESS MDF D/S MELAMINE 2440X1220</t>
  </si>
  <si>
    <t>PPMM18WOEMDSM</t>
  </si>
  <si>
    <t>18MM WASHED OAK EMB MDF D/S MELAMINE 2440X1220</t>
  </si>
  <si>
    <t>PPMM18WOWNDSMH</t>
  </si>
  <si>
    <t>18MM WASHED OAK W/NESS MDF HMR/E0 D/S MELAMINE 2440X1220</t>
  </si>
  <si>
    <t>TRRAD180950</t>
  </si>
  <si>
    <t>1800X900MM TRELLIS   50MM DIA</t>
  </si>
  <si>
    <t>PPMM30TRBWNDSP</t>
  </si>
  <si>
    <t>30MM TREBLE BEECH W/NESS PBD D/S MELAMINE 2440 X 1220</t>
  </si>
  <si>
    <t>PPMMCP1624300</t>
  </si>
  <si>
    <t>MELAMINE PANEL 2400X300X16MM WHITE PBD D/S C4E 2430P</t>
  </si>
  <si>
    <t>PPMMCP1624400</t>
  </si>
  <si>
    <t>MELAMINE PANEL 2400X400X16MM WHITE PBD D/S C4E 2440P</t>
  </si>
  <si>
    <t>PPMMCP1624600</t>
  </si>
  <si>
    <t>MELAMINE PANEL 2400X600X16MM WHITE PBD D/S C4E 2460P</t>
  </si>
  <si>
    <t>PPMMCP1618300</t>
  </si>
  <si>
    <t>MELAMINE PANEL 300X1800X16MM WHITE PBD D/S C4E 1830P</t>
  </si>
  <si>
    <t>PPMM12BMWGDSM</t>
  </si>
  <si>
    <t>12MM BEST MAPLE WGRN MDF D/S   MELAMINE 2440X1220</t>
  </si>
  <si>
    <t>PPMM12BKEMDSM</t>
  </si>
  <si>
    <t>12MM BLACK EMB MDF D/S        MELAMINE 2440X1220</t>
  </si>
  <si>
    <t>PPMM12COWGDSM</t>
  </si>
  <si>
    <t>12MM CHARRED OAK  W/GN MDF D/S MELAMINE 2440X1220</t>
  </si>
  <si>
    <t>PPMM12CWEMDSM</t>
  </si>
  <si>
    <t>12MM CLOUD WHITE EMB MDF D/S  MELAMINE 2440X1220</t>
  </si>
  <si>
    <t>PPMM12CWVLDSM</t>
  </si>
  <si>
    <t>12MM CLOUD WHITE VEL MDF D/S  MELAMINE 2440X1200</t>
  </si>
  <si>
    <t>QPPMM12COLSSM</t>
  </si>
  <si>
    <t>12MM MELAMINE MDF 2440X1220MM S/S #CLR/WGR/FIN</t>
  </si>
  <si>
    <t>QPPMM12COLDSP</t>
  </si>
  <si>
    <t>12MM MELAMINE PBD 2440X1220MM D/S #CLR/WGR/FIN</t>
  </si>
  <si>
    <t>QPPMM12COLSSP</t>
  </si>
  <si>
    <t>12MM MELAMINE PBD 2440X1220MM S/S #CLR/WGR/FIN</t>
  </si>
  <si>
    <t>PPMM12MGEMDSM</t>
  </si>
  <si>
    <t>12MM MIST GREY EMB MDF D/S    MELAMINE 2440X1220</t>
  </si>
  <si>
    <t>PPMM12SHAEMDSM</t>
  </si>
  <si>
    <t>12MM SILVER HAZE EMB MDF D/S  MELAMINE 2440X1200</t>
  </si>
  <si>
    <t>PPMM12SHVLDSM</t>
  </si>
  <si>
    <t>12MM SILVER HAZE VEL MDF D/S  MELAMINE 2440X1220</t>
  </si>
  <si>
    <t>PPMM12SOWNDSM</t>
  </si>
  <si>
    <t>12MM SOUTHERN OAK W/NESS MDF D/S MELAMINE 2440 X 1220</t>
  </si>
  <si>
    <t>PPMM12TIEMDSM</t>
  </si>
  <si>
    <t>12MM TITANIUM EMB MDF D/S      MELAMINE 2440X1220</t>
  </si>
  <si>
    <t>PPMM12WMWGDSM</t>
  </si>
  <si>
    <t>12MM WASHED MAPLE W/GN MDF D/S  MELAMINE 2440X1220</t>
  </si>
  <si>
    <t>PPMM12WOWNDSM</t>
  </si>
  <si>
    <t>12MM WASHED OAK W/NESS MDF D/S MELAMINE 2440 X 1220</t>
  </si>
  <si>
    <t>QPPMM15COLDSM</t>
  </si>
  <si>
    <t>15MM MELAMINE MDF 2440X1220MM D/S #CLR/WGR/FIN</t>
  </si>
  <si>
    <t>QPPMM15COLSSM</t>
  </si>
  <si>
    <t>15MM MELAMINE MDF 2440X1220MM S/S #CLR/WGR/FIN</t>
  </si>
  <si>
    <t>QPPMM15COLDSP</t>
  </si>
  <si>
    <t>15MM MELAMINE PBD 2440X1220MM D/S #CLR/WGR/FIN</t>
  </si>
  <si>
    <t>QPPMM15COLSSP</t>
  </si>
  <si>
    <t>15MM MELAMINE PBD 2440X1220MM S/S #CLR/WGR/FIN</t>
  </si>
  <si>
    <t>PPMM25BKEMDSM</t>
  </si>
  <si>
    <t>25MM BLACK EMB MDF D/S        MELAMINE 2400X1200</t>
  </si>
  <si>
    <t>PPMM25BKEMDSP</t>
  </si>
  <si>
    <t>25MM BLACK EMB PBD D/S        MELAMINE 2400X1200</t>
  </si>
  <si>
    <t>PPMM25CCWGDSM</t>
  </si>
  <si>
    <t>25MM CAPE COD W/GN MDF D/S  MELAMINE 2440X1220</t>
  </si>
  <si>
    <t>PPMM25CAREMDSM</t>
  </si>
  <si>
    <t>25MM CARBON EMB MDF D/S       MELAMINE 2440X1220</t>
  </si>
  <si>
    <t>PPMM25BCOWGDSM</t>
  </si>
  <si>
    <t>25MM CHARRED OAK W/GN MDF D/S  MELAMINE 2440X1220</t>
  </si>
  <si>
    <t>PPMM25CEWNDSM</t>
  </si>
  <si>
    <t>25MM COASTAL ELM W/NESS MDF D/S MELAMINE 2440 X 1220</t>
  </si>
  <si>
    <t>PPMM25CEWNDSP</t>
  </si>
  <si>
    <t>25MM COASTAL ELM W/NESS PBD D/S MELAMINE 2440 X 1220</t>
  </si>
  <si>
    <t>PPMM25CBWNDSM</t>
  </si>
  <si>
    <t>25MM CORONET BEECH W/NESS MDF D/S MELAMINE 2440 X 1220</t>
  </si>
  <si>
    <t>PPMM25CBWNDSP</t>
  </si>
  <si>
    <t>25MM CORONET BEECH W/NESS PBD D/S MELAMINE 2440 X 1220</t>
  </si>
  <si>
    <t>PPMM25FEWNDSM</t>
  </si>
  <si>
    <t>25MM FIORDLAND ELM W/NESS MDF D/S MELAMINE 2440 X 1220</t>
  </si>
  <si>
    <t>QPPMM25COLSSM</t>
  </si>
  <si>
    <t>25MM MELAMINE MDF 2440X1220MM S/S #CLR/WGR/FIN</t>
  </si>
  <si>
    <t>QPPMM25COLDSP</t>
  </si>
  <si>
    <t>25MM MELAMINE PBD 2440X1220MM D/S #CLR/WGR/FIN</t>
  </si>
  <si>
    <t>QPPMM25COLSSP</t>
  </si>
  <si>
    <t>25MM MELAMINE PBD 2440X1220MM S/S #CLR/WGR/FIN</t>
  </si>
  <si>
    <t>PPMM25MGEMDSM</t>
  </si>
  <si>
    <t>25MM MIST GREY EMB MDF D/S    MELAMINE 2400X1200</t>
  </si>
  <si>
    <t>PPMM25PAEMDSM</t>
  </si>
  <si>
    <t>25MM PAVEMENT EMB MDF D/S    MELAMINE 2440X1220</t>
  </si>
  <si>
    <t>TRRAD180985</t>
  </si>
  <si>
    <t>1800X900MM TRELLIS   85MM DIA</t>
  </si>
  <si>
    <t>PPMM25PAVLDSM</t>
  </si>
  <si>
    <t>25MM PAVEMENT VEL MDF D/S    MELAMINE 2440X1220</t>
  </si>
  <si>
    <t>PPMM25SHAEMDSM</t>
  </si>
  <si>
    <t>25MM SILVER HAZE EMB MDF D/S  MELAMINE 2440X1200</t>
  </si>
  <si>
    <t>PPMM25SHVLDSM</t>
  </si>
  <si>
    <t>25MM SILVER HAZE VEL MDF D/S  MELAMINE 2440X1220</t>
  </si>
  <si>
    <t>PPMM25SHVLDSP</t>
  </si>
  <si>
    <t>25MM SILVER HAZE VEL PBD D/S  MELAMINE 2440X1220</t>
  </si>
  <si>
    <t>PPMM25SWEMDSM</t>
  </si>
  <si>
    <t>25MM SIMPLY WHITE EMB MDF D/S  MELANINE 2400X1200</t>
  </si>
  <si>
    <t>PPMM25SWEMDSP</t>
  </si>
  <si>
    <t>25MM SIMPLY WHITE EMB PBD D/S  MELANINE 2400X1200</t>
  </si>
  <si>
    <t>PPMM25SWWNDSM</t>
  </si>
  <si>
    <t>25MM SIMPLY WHITE W/NESS MDF D/S  MELANINE 2400X1200</t>
  </si>
  <si>
    <t>PPMM25TEWNDSP</t>
  </si>
  <si>
    <t>25MM TASMAN ELM W/NESS PBD D/S MELAMINE 2440 X 1220</t>
  </si>
  <si>
    <t>PPMM25TIEMDSM</t>
  </si>
  <si>
    <t>25MM TITANIUM EMB MDF D/S  MELAMINE 2440X1220</t>
  </si>
  <si>
    <t>PPMM25WMVLDSM</t>
  </si>
  <si>
    <t>25MM WASHED MAPLE VELVET MDF  D/S  MELAMINE 2440X1220</t>
  </si>
  <si>
    <t>PPMM25WMWGDSM</t>
  </si>
  <si>
    <t>25MM WASHED MAPLE W/GRAIN MDF D/S MELAMINE 2440X1220</t>
  </si>
  <si>
    <t>PPMM25WMWGDSP</t>
  </si>
  <si>
    <t>25MM WASHED MAPLE W/GRAIN PBD D/S MELAMINE 2440X1220</t>
  </si>
  <si>
    <t>PPMM25WOWGDSM</t>
  </si>
  <si>
    <t>25MM WASHED OAK W/G MDF D/S MELAMINE 2440X1220</t>
  </si>
  <si>
    <t>PPMM25WOWNDSM</t>
  </si>
  <si>
    <t>25MM WASHED OAK W/NESS MDF D/S MELAMINE 2440X1220</t>
  </si>
  <si>
    <t>PPMM30ARWEMDSPH</t>
  </si>
  <si>
    <t>30MM ARC WHITE EMB PBD HMR D/S MELAMINE 2440X1220</t>
  </si>
  <si>
    <t>PPMM30ARWGLDSPH</t>
  </si>
  <si>
    <t>30MM ARC WHITE GLOSS PLUS PBD HMR D/S MELAMINE 2440X1220</t>
  </si>
  <si>
    <t>PPMM30BMWGDSM</t>
  </si>
  <si>
    <t>30MM BEST MAPLE W/GN D/S MDF  MELAMINE 2400X1200</t>
  </si>
  <si>
    <t>PPMM30CAREMDSM</t>
  </si>
  <si>
    <t>30MM CARBON EMB MDF D/S       MELAMINE 2440X1220</t>
  </si>
  <si>
    <t>PPMM30CWEMDSM</t>
  </si>
  <si>
    <t>30MM CLOUD WHITE EMB MDF D/S  MELAMINE 2440X1220</t>
  </si>
  <si>
    <t>QPPMM30COLSSM</t>
  </si>
  <si>
    <t>30MM MELAMINE MDF 2440X1220MM S/S #CLR/WGR/FIN</t>
  </si>
  <si>
    <t>QPPMM30COLDSP</t>
  </si>
  <si>
    <t>30MM MELAMINE PBD 2440X1220MM D/S #CLR/WGR/FIN</t>
  </si>
  <si>
    <t>QPPMM30COLSSP</t>
  </si>
  <si>
    <t>30MM MELAMINE PBD 2440X1220MM S/S #CLR/WGR/FIN</t>
  </si>
  <si>
    <t>QPPMM30COLDSH</t>
  </si>
  <si>
    <t>30MM MELAMINE PBD HMR 2440X1220MM D/S #CLR/WGR/FIN</t>
  </si>
  <si>
    <t>PPMM30MGVLDSM</t>
  </si>
  <si>
    <t>30MM MIST GREY VEL MDF D/S    MELAMINE 2400X1200</t>
  </si>
  <si>
    <t>PPMM30SHAEMDSM</t>
  </si>
  <si>
    <t>30MM SILVER HAZE EMB MDF D/S  MELAMINE 2440X1220</t>
  </si>
  <si>
    <t>PPMM30WMVLDSM</t>
  </si>
  <si>
    <t>30MM WASHED MAPLE VELVET MDF  D/S  MELAMINE 2440X1220</t>
  </si>
  <si>
    <t>PPMM30WOWNDSM</t>
  </si>
  <si>
    <t>30MM WASHED OAK W/NESS MDF D/S MELAMINE 2440 X 1220</t>
  </si>
  <si>
    <t>PPMM6COWGSSM</t>
  </si>
  <si>
    <t>6MM CHARRED OAK W/GN MDF S/S   MELAMINE 2440X1220</t>
  </si>
  <si>
    <t>PPMM9BRUEMDSM</t>
  </si>
  <si>
    <t>9MM BRULEE EMB MDF D/S MELAMINE 2440X1220</t>
  </si>
  <si>
    <t>PPMM9COWGDSM</t>
  </si>
  <si>
    <t>9MM CHARRED OAK  W/GN MDF D/S MELAMINE 2440X1220</t>
  </si>
  <si>
    <t>PPMM9FWEMDSM</t>
  </si>
  <si>
    <t>9MM FEATHER WHITE EMB MDF D/S MELAMINE 2440X1220</t>
  </si>
  <si>
    <t>QPPMM9COLDSP</t>
  </si>
  <si>
    <t>9MM MELAMINE PBD 2440X1220MM D/S #CLR/WGR/FIN</t>
  </si>
  <si>
    <t>QPPMM9COLSSP</t>
  </si>
  <si>
    <t>9MM MELAMINE PBD 24X12 F1S #CLR/WGR/FIN</t>
  </si>
  <si>
    <t>PPMM9MGEMDSM</t>
  </si>
  <si>
    <t>9MM MIST GREY EMB MDF D/S     MELAMINE 2400X1200</t>
  </si>
  <si>
    <t>PPMM9PAEMDSM</t>
  </si>
  <si>
    <t>9MM PAVEMENT EMB MDF D/S      MELAMINE 2400X1200</t>
  </si>
  <si>
    <t>PPMM9SHAEMDSM</t>
  </si>
  <si>
    <t>9MM SILVER HAZE EMB MDF D/S  MELAMINE 2440X1200</t>
  </si>
  <si>
    <t>PPMM9SHVLDSM</t>
  </si>
  <si>
    <t>9MM SILVER HAZE VEL MDF D/S   MELAMINE 2440X1220</t>
  </si>
  <si>
    <t>PPMM9SWEMDSM</t>
  </si>
  <si>
    <t>9MM SIMPLY WHITE EMB MDF D/S    MELAMINE 2440X1220</t>
  </si>
  <si>
    <t>PPMM12ARGEMDSM</t>
  </si>
  <si>
    <t>12MM ARC GREY EMB MDF D/S   MELAMINE 2440X1220</t>
  </si>
  <si>
    <t>PPMM16ARGVLDSH</t>
  </si>
  <si>
    <t>16MM ARC GREY VEL PBD HMR D/S MELAMINE 2440X1220</t>
  </si>
  <si>
    <t>PPMM16ARGVLDSM</t>
  </si>
  <si>
    <t>16MM ARC GREY VELVET MDF D/S  MELAMINE 2440X1220</t>
  </si>
  <si>
    <t>PPMM16ARGVLDSMU</t>
  </si>
  <si>
    <t>16MM ARC GREY VELVET MDF HMR/E0 D/S MELAMINE 2440X1220</t>
  </si>
  <si>
    <t>QPPMM16ARGDSMU</t>
  </si>
  <si>
    <t>16MM MELAMINE ARCTIC GREY MDF HMR/E0 D/S 2440X1220 #FIN</t>
  </si>
  <si>
    <t>QPPMM16ARGSSMU</t>
  </si>
  <si>
    <t>16MM MELAMINE ARCTIC GREY MDF HMR/E0 S/S 2440X1220 #FIN</t>
  </si>
  <si>
    <t>QPPMM16ARGSSM</t>
  </si>
  <si>
    <t>16MM MELAMINE ARCTIC GREY MDF S/S 2440X1220 #FIN</t>
  </si>
  <si>
    <t>QPPMM16ARGDSH</t>
  </si>
  <si>
    <t>16MM MELAMINE ARCTIC GREY PBD HMR DS 2440X1220 #FIN</t>
  </si>
  <si>
    <t>QPPMM16ARGSSH</t>
  </si>
  <si>
    <t>16MM MELAMINE ARCTIC GREY PBD HMR S/S 2440X1220 #FIN</t>
  </si>
  <si>
    <t>QPPMM16ARGSSP</t>
  </si>
  <si>
    <t>16MM MELAMINE ARCTIC GREY PBD S/S 2440X1220 #FIN</t>
  </si>
  <si>
    <t>PPMM18ARGEMDSM</t>
  </si>
  <si>
    <t>18MM ARC GREY EMB MDF D/S  MELAMINE 2440X1220</t>
  </si>
  <si>
    <t>PPMM18ARGVLDSM</t>
  </si>
  <si>
    <t>18MM ARC GREY VELVET MDF D/S  MELAMINE 2440X1220</t>
  </si>
  <si>
    <t>QPPMM18ARGDSMU</t>
  </si>
  <si>
    <t>18MM MELAMINE ARCTIC GREY MDF HMR/E0 D/S 2440X1220 #FIN</t>
  </si>
  <si>
    <t>QPPMM18ARGSSMU</t>
  </si>
  <si>
    <t>18MM MELAMINE ARCTIC GREY MDF HMR/E0 S/S 2440X1220 #FIN</t>
  </si>
  <si>
    <t>QPPMM18ARGSSM</t>
  </si>
  <si>
    <t>18MM MELAMINE ARCTIC GREY MDF S/S 2440X1220 #FIN</t>
  </si>
  <si>
    <t>QPPMM18ARGDSP</t>
  </si>
  <si>
    <t>18MM MELAMINE ARCTIC GREY PBD D/S 2440X1220 #FIN</t>
  </si>
  <si>
    <t>QPPMM18ARGDSH</t>
  </si>
  <si>
    <t>18MM MELAMINE ARCTIC GREY PBD HMR D/S 2440X1220 #FIN</t>
  </si>
  <si>
    <t>QPPMM18ARGSSH</t>
  </si>
  <si>
    <t>18MM MELAMINE ARCTIC GREY PBD HMR S/S 2440X1220 #FIN</t>
  </si>
  <si>
    <t>QPPMM18ARGSSP</t>
  </si>
  <si>
    <t>18MM MELAMINE ARCTIC GREY PBD S/S 2440X1220 #FIN</t>
  </si>
  <si>
    <t>PPMM25ARGVLDSM</t>
  </si>
  <si>
    <t>25MM ARC GREY VELVET MDF D/S  MELAMINE 2440X1220</t>
  </si>
  <si>
    <t>QPPMM25ARGDSM</t>
  </si>
  <si>
    <t>25MM MELAMINE ARCTIC GREY MDF D/S 2440X1220 #FIN</t>
  </si>
  <si>
    <t>QPPMM30ARGDSM</t>
  </si>
  <si>
    <t>30MM MELAMINE ARCTIC GREY MDF D/S 2440X1220 #FIN</t>
  </si>
  <si>
    <t>PPMM6ARGVLSSM</t>
  </si>
  <si>
    <t>6MM ARC GREY VEL MDF S/S   MELAMINE 2440X1220MM</t>
  </si>
  <si>
    <t>QPPMM9ARGDSM</t>
  </si>
  <si>
    <t>9MM MELAMINE ARCTIC GREY MDF D/S 2440X1220 #FIN</t>
  </si>
  <si>
    <t>QPPMM9ARGSSM</t>
  </si>
  <si>
    <t>9MM MELAMINE ARCTIC GREY MDF S/S 2440X1220 #FIN</t>
  </si>
  <si>
    <t>10MM COL RIMU 1F1B SAND &amp; HT VENEER MDF 2440X1220</t>
  </si>
  <si>
    <t>PPSW13RICO</t>
  </si>
  <si>
    <t>13MM COL RIMU 1F1B SAND &amp; HT VENEER MDF 2440X1220</t>
  </si>
  <si>
    <t>PPSW17AWOCCAB</t>
  </si>
  <si>
    <t>17MM AM WHITE OAK CC 1FAB SAND &amp; HT VENEER MDF 2440X1220</t>
  </si>
  <si>
    <t>PPSW17AWO</t>
  </si>
  <si>
    <t>17MM AM WHITE OAK QC 1F1B SAND &amp; HT VENEER MDF 2440X1220</t>
  </si>
  <si>
    <t>17MM COL RIMU 1F1B SAND &amp; HT VENEER MDF 2440X1220</t>
  </si>
  <si>
    <t>PPSW17RIHT</t>
  </si>
  <si>
    <t>17MM HEART RIMU 1F1B SAND &amp; HT VENEER MDF 2440X1220</t>
  </si>
  <si>
    <t>17MM NZ TAWA 1F1B SAND &amp; HT VENEER MDF 2440X1220</t>
  </si>
  <si>
    <t>17MM PALE RIMU 1F1B SAND &amp; HT VENEER MDF 2440X1220 **POA**</t>
  </si>
  <si>
    <t>17MM RAD PINE CLEARS 1F1B SAND &amp; HT VENEER MDF 2440X1220</t>
  </si>
  <si>
    <t>19MM AM MAPLE CC 1F1B SAND &amp; HT VENEER MDF 2440X1220</t>
  </si>
  <si>
    <t>PPSW19AWO</t>
  </si>
  <si>
    <t>19MM AM WHITE OAK CC 1F1B SAND &amp; HT VENEER MDF 2440X1220</t>
  </si>
  <si>
    <t>19MM AM WHITE OAK QC 1F1B SAND &amp; HT VENEER MDF 2440X1220</t>
  </si>
  <si>
    <t>19MM COL RIMU 1F1B SAND &amp; HT MDF VENEER MDF 2440X1220</t>
  </si>
  <si>
    <t>PPSW19EA</t>
  </si>
  <si>
    <t>19MM EUCALYPTUS ASH QC 1F1B SAND &amp; HT VENEER MDF 2440X1220</t>
  </si>
  <si>
    <t>PPSW19RIHT</t>
  </si>
  <si>
    <t>19MM HEART RIMU 1F1B SAND &amp; HT VENEER MDF 2440X1220</t>
  </si>
  <si>
    <t>PPSW19TANZ</t>
  </si>
  <si>
    <t>19MM NZ TAWA 1F1B SAND &amp; HT VENEER MDF 2440X1220</t>
  </si>
  <si>
    <t>PPSW19TANZF2</t>
  </si>
  <si>
    <t>19MM NZ TAWA F2S SAND &amp; HT VENEER MDF 2440X1220</t>
  </si>
  <si>
    <t>TRRAS180985</t>
  </si>
  <si>
    <t>1800X900MM TRELLIS   85MM SQU</t>
  </si>
  <si>
    <t>19MM PALE RIMU 1F1B SAND &amp; HT VENEER MDF 2440X1220 **POA**</t>
  </si>
  <si>
    <t>PPSW19PI</t>
  </si>
  <si>
    <t>19MM RAD PINE CLEARS 1F1B SAND &amp; HT VENEER MDF 2440X1220</t>
  </si>
  <si>
    <t>PPSW19SAQFBST</t>
  </si>
  <si>
    <t>19MM SAPELE QC 1F1B SAND &amp; HT VENEER MDF 2440X1220</t>
  </si>
  <si>
    <t>PPSW6RICO</t>
  </si>
  <si>
    <t>6MM COL RIMU 1F1B SAND &amp; HT VENEER MDF 2440X1220</t>
  </si>
  <si>
    <t>PPSW7RICOF2M</t>
  </si>
  <si>
    <t>7MM COL RIMU F2S SAND &amp; HT VENEER MDF 2440X1220 **POA**</t>
  </si>
  <si>
    <t>16MM ARC WHITE EMB MDF HMR/E0 D/S  MELAMINE 2440X1220</t>
  </si>
  <si>
    <t>PPMM16ARWEMDSP</t>
  </si>
  <si>
    <t>16MM ARC WHITE EMB PBD D/S    MELAMINE 2440X1220</t>
  </si>
  <si>
    <t>PPMM16ARWEMHDSP</t>
  </si>
  <si>
    <t>16MM ARC WHITE EMB PBD HMR D/S MELAMINE 2440X1220</t>
  </si>
  <si>
    <t>PPMM16ARWGLDSMU</t>
  </si>
  <si>
    <t>16MM ARC WHITE GLOSS PLUS MDF HMR/E0 D/S MELAMINE 2440X1220</t>
  </si>
  <si>
    <t>PPMM16ARWGLDSP</t>
  </si>
  <si>
    <t>16MM ARC WHITE GLOSS PLUS PBD D/S MELAMINE 2440X1220</t>
  </si>
  <si>
    <t>PPMM16ARWGLDSH</t>
  </si>
  <si>
    <t>16MM ARC WHITE GLOSS PLUS PBD HMR D/S MELAMINE 2440X1220</t>
  </si>
  <si>
    <t>PPMM16ARWGLDSML</t>
  </si>
  <si>
    <t>16MM ARC WHITE GLS PLUS MDF DS LITEBOARD MELAMINE 2440X1220</t>
  </si>
  <si>
    <t>PPMM16ARWVLDSML</t>
  </si>
  <si>
    <t>16MM ARC WHITE VEL MDF D/S      LITEBOARD MELAMINE 2440X1220</t>
  </si>
  <si>
    <t>PPMM16ARWVLDSME</t>
  </si>
  <si>
    <t>16MM ARC WHITE VEL MDF HMR/E0 D/S MELAMINE 2440X1220</t>
  </si>
  <si>
    <t>PPMM16ARWVLDSP</t>
  </si>
  <si>
    <t>16MM ARC WHITE VEL PBD D/S    MELAMINE 2440X1220</t>
  </si>
  <si>
    <t>PPMM16ARWVLDSH</t>
  </si>
  <si>
    <t>16MM ARC WHITE VEL PBD HMR D/S MELAMINE 2440X1220</t>
  </si>
  <si>
    <t>QPPMM16ARWDSM</t>
  </si>
  <si>
    <t>16MM MELAMINE MDF 2440X1220MM D/S ARCTIC WHITE #FIN</t>
  </si>
  <si>
    <t>QPPMM16ARWDSMU</t>
  </si>
  <si>
    <t>16MM MELAMINE MDF HMR/E0 2440X1220MM D/S ARCTIC WHITE #FIN</t>
  </si>
  <si>
    <t>QPPMM16ARWDSP</t>
  </si>
  <si>
    <t>16MM MELAMINE PBD 2440X1220MM D/S ARCTIC WHITE #FIN</t>
  </si>
  <si>
    <t>QPPMM16ARWDSH</t>
  </si>
  <si>
    <t>16MM MELAMINE PBD HMR 2440 X 1220 D/S ARCTIC WHITE #FIN</t>
  </si>
  <si>
    <t>PPMM18ARWEMDSML</t>
  </si>
  <si>
    <t>18MM ARC WHITE EMB MDF D/S    LITEBOARD MELAMINE 2440X1220</t>
  </si>
  <si>
    <t>PPMM18ARWEMDSM</t>
  </si>
  <si>
    <t>18MM ARC WHITE EMB MDF D/S    MELAMINE 2440X1220</t>
  </si>
  <si>
    <t>PPMM18ARWEMDSMU</t>
  </si>
  <si>
    <t>18MM ARC WHITE EMB MDF HMR/E0 D/S MELAMINE 2440X1220</t>
  </si>
  <si>
    <t>PPMM18ARWEMDSP</t>
  </si>
  <si>
    <t>18MM ARC WHITE EMB PBD D/S    MELAMINE 2440X1220</t>
  </si>
  <si>
    <t>PPMM18ARWEMDSH</t>
  </si>
  <si>
    <t>18MM ARC WHITE EMB PBD HMR D/S MELAMINE 2440X1220</t>
  </si>
  <si>
    <t>PPMM18ARWGLDSM</t>
  </si>
  <si>
    <t>18MM ARC WHITE GLOSS PLUS MDF D/S MELAMINE 2440X1220</t>
  </si>
  <si>
    <t>PPMM18ARWGLDSMU</t>
  </si>
  <si>
    <t>18MM ARC WHITE GLOSS PLUS MDF HMR/E0 D/S MELAMINE 2440X1220</t>
  </si>
  <si>
    <t>PPMM18ARWGLDSH</t>
  </si>
  <si>
    <t>18MM ARC WHITE GLOSS PLUS PBD HMR D/S MELAMINE 2440X1220</t>
  </si>
  <si>
    <t>PPMM18ARWGLDSML</t>
  </si>
  <si>
    <t>18MM ARC WHITE GLS PLUS MDF DS LITEBOARD MELAMINE 2440X1220</t>
  </si>
  <si>
    <t>PPMM18ARWVLDSML</t>
  </si>
  <si>
    <t>18MM ARC WHITE VEL MDF D/S    LITEBOARD MELAMINE 2440X1220</t>
  </si>
  <si>
    <t>PPMM18ARWVLDSME</t>
  </si>
  <si>
    <t>18MM ARC WHITE VEL MDF HMR/E0 D/S MELAMINE 2440X1220</t>
  </si>
  <si>
    <t>PPMM18ARWVLSSMU</t>
  </si>
  <si>
    <t>18MM ARC WHITE VEL MDF HMR/E0 S/S MELAMINE 2440X1220</t>
  </si>
  <si>
    <t>PPMM18ARWVLDSP</t>
  </si>
  <si>
    <t>18MM ARC WHITE VEL PBD D/S    MELAMINE 2440X1220</t>
  </si>
  <si>
    <t>PPMM18ARWVLDSH</t>
  </si>
  <si>
    <t>18MM ARC WHITE VEL PBD HMR D/S MELAMINE 2440X1220</t>
  </si>
  <si>
    <t>PPMM18ARWWGDSM</t>
  </si>
  <si>
    <t>18MM ARC WHITE W/GR MDF D/S    MELAMINE 2440X1220</t>
  </si>
  <si>
    <t>PPMM18ARWWNDSM</t>
  </si>
  <si>
    <t>18MM ARC WHITE W/NESS MDF D/S MELAMINE 2440X1220</t>
  </si>
  <si>
    <t>QPPMM18ARWDSM</t>
  </si>
  <si>
    <t>18MM MELAMINE MDF 2440X1220MM D/S ARCTIC WHITE #FIN</t>
  </si>
  <si>
    <t>QPPMM18ARWDSMU</t>
  </si>
  <si>
    <t>18MM MELAMINE MDF HMR/E0 2440X1220MM D/S ARCTIC WHITE #FIN</t>
  </si>
  <si>
    <t>QPPMM18ARWDSP</t>
  </si>
  <si>
    <t>18MM MELAMINE PBD 2440X1220MM D/S ARCTIC WHITE #FIN</t>
  </si>
  <si>
    <t>QPPMM18ARWDSH</t>
  </si>
  <si>
    <t>18MM MELAMINE PBD HMR 2440X1220MM D/S ARCTIC WHITE #FIN</t>
  </si>
  <si>
    <t>PPMM12ARWEMDSM</t>
  </si>
  <si>
    <t>12MM ARC WHITE EMB MDF D/S    MELAMINE 2440X1220</t>
  </si>
  <si>
    <t>PPMM12ARWEMDSMU</t>
  </si>
  <si>
    <t>12MM ARC WHITE EMB MDF HMR/E0 D/S  MELAMINE 2440X1220</t>
  </si>
  <si>
    <t>PPMM12ARWEMSSM</t>
  </si>
  <si>
    <t>12MM ARC WHITE EMB MDF S/S    MELAMINE 2440X1220</t>
  </si>
  <si>
    <t>PPMM12ARWGLSSM</t>
  </si>
  <si>
    <t>12MM ARC WHITE GLOSS PLUS MDF S/S MELAMINE 2440X1220</t>
  </si>
  <si>
    <t>PPMM12ARWGLDSP</t>
  </si>
  <si>
    <t>12MM ARC WHITE GLOSS PLUS PBD D/S MELAMINE 2440X1220</t>
  </si>
  <si>
    <t>PPMM12ARWGLSSP</t>
  </si>
  <si>
    <t>12MM ARC WHITE GLOSS PLUS PBD S/S MELAMINE 2440X1220</t>
  </si>
  <si>
    <t>PPMM12ARWVLDSM</t>
  </si>
  <si>
    <t>12MM ARC WHITE VEL MDF D/S    MELAMINE 2440X1220</t>
  </si>
  <si>
    <t>PPMM12ARWVLDSMU</t>
  </si>
  <si>
    <t>12MM ARC WHITE VEL MDF HMR/E0 D/S  MELAMINE 2440X1220</t>
  </si>
  <si>
    <t>PPMM12ARWVLSSM</t>
  </si>
  <si>
    <t>12MM ARC WHITE VEL MDF S/S    MELAMINE 2440X1220</t>
  </si>
  <si>
    <t>PPMM12ARWVLDSP</t>
  </si>
  <si>
    <t>12MM ARC WHITE VEL PBD D/S    MELAMINE 2440X1220</t>
  </si>
  <si>
    <t>PPMM12ARWVLSSP</t>
  </si>
  <si>
    <t>12MM ARC WHITE VEL PBD S/S    MELAMINE 2440X1220</t>
  </si>
  <si>
    <t>QPPMM12ARWDSM</t>
  </si>
  <si>
    <t>12MM MELAMINE MDF 2440X1220MM D/S ARCTIC WHITE #FIN</t>
  </si>
  <si>
    <t>QPPMM12ARWSSM</t>
  </si>
  <si>
    <t>12MM MELAMINE MDF 2440X1220MM S/S ARCTIC WHITE #FIN</t>
  </si>
  <si>
    <t>QPPMM12ARWDSMUE</t>
  </si>
  <si>
    <t>12MM MELAMINE MDF HMR/E0 2440X1220MM D/S ARCTIC WHITE #FIN</t>
  </si>
  <si>
    <t>QPPMM12ARWDSP</t>
  </si>
  <si>
    <t>12MM MELAMINE PBD 2440X1220MM D/S ARCTIC WHITE #FIN</t>
  </si>
  <si>
    <t>QPPMM12ARWSSP</t>
  </si>
  <si>
    <t>12MM MELAMINE PBD 2440X1220MM S/S ARCTIC WHITE #FIN</t>
  </si>
  <si>
    <t>QPPMM12ARWDSH</t>
  </si>
  <si>
    <t>12MM MELAMINE PBD HMR 2440X1220 D/S ARCTIC WHITE #FIN</t>
  </si>
  <si>
    <t>QPPMM15ARWDSM</t>
  </si>
  <si>
    <t>15MM MELAMINE MDF 2440X1220MM D/S ARCTIC WHITE #FIN</t>
  </si>
  <si>
    <t>QPPMM15ARWSSM</t>
  </si>
  <si>
    <t>15MM MELAMINE MDF 2440X1220MM S/S ARCTIC WHITE #FIN</t>
  </si>
  <si>
    <t>QPPMM15ARWDSP</t>
  </si>
  <si>
    <t>15MM MELAMINE PBD 2440X1220MM D/S ARCTIC WHITE #FIN</t>
  </si>
  <si>
    <t>QPPMM15ARWSSP</t>
  </si>
  <si>
    <t>15MM MELAMINE PBD 2440X1220MM S/S ARCTIC WHITE #FIN</t>
  </si>
  <si>
    <t>PPMM16ARWVLSSM</t>
  </si>
  <si>
    <t>16MM ARC WHITE VEL MDF S/S    MELAMINE 2440X1220</t>
  </si>
  <si>
    <t>QPPMM16ARWSSM</t>
  </si>
  <si>
    <t>16MM MELAMINE MDF 2440X1220MM S/S ARCTIC WHITE #FIN</t>
  </si>
  <si>
    <t>QPPMM16ARWSSMU</t>
  </si>
  <si>
    <t>16MM MELAMINE MDF HMR/E0 2440X1220MM S/S ARCTIC WHITE #FIN</t>
  </si>
  <si>
    <t>QPPMM16ARWSSP</t>
  </si>
  <si>
    <t>16MM MELAMINE PBD 2440X1220MM S/S ARCTIC WHITE #FIN</t>
  </si>
  <si>
    <t>QPPMM16ARWSSH</t>
  </si>
  <si>
    <t>16MM MELAMINE PBD HMR 2440 X 1220 S/S ARCTIC WHITE #FIN</t>
  </si>
  <si>
    <t>PPMM18ARWEMSSM</t>
  </si>
  <si>
    <t>18MM ARC WHITE EMB MDF S/S    MELAMINE 2440X1220</t>
  </si>
  <si>
    <t>PPMM18ARWGLSSMU</t>
  </si>
  <si>
    <t>18MM ARC WHITE GLOSS PLUS MDF HMR/E0 S/S MELAMINE 2440X1220</t>
  </si>
  <si>
    <t>PPMM18ARWGLSSM</t>
  </si>
  <si>
    <t>18MM ARC WHITE GLOSS PLUS MDF S/S MELAMINE 2440X1220</t>
  </si>
  <si>
    <t>PPMM18ARWVLSSM</t>
  </si>
  <si>
    <t>18MM ARC WHITE VEL MDF S/S    MELAMINE 2440X1220</t>
  </si>
  <si>
    <t>QPPMM18ARWSSM</t>
  </si>
  <si>
    <t>18MM MELAMINE MDF 2440X1220MM S/S ARCTIC WHITE #FIN</t>
  </si>
  <si>
    <t>QPPMM18ARWSSMU</t>
  </si>
  <si>
    <t>18MM MELAMINE MDF HMR/E0 2440X1220MM S/S ARCTIC WHITE #FIN</t>
  </si>
  <si>
    <t>QPPMM18ARWSSP</t>
  </si>
  <si>
    <t>18MM MELAMINE PBD 2440X1220MM S/S ARCTIC WHITE #FIN</t>
  </si>
  <si>
    <t>QPPMM18ARWSSH</t>
  </si>
  <si>
    <t>18MM MELAMINE PBD HMR 2440X1220MM S/S ARCTIC WHITE #FIN</t>
  </si>
  <si>
    <t>PPMM25ARWEMDSP</t>
  </si>
  <si>
    <t>25MM ARC WHITE EMB PBD D/S  MELAMINE 2440X1220</t>
  </si>
  <si>
    <t>PPMM25ARWGLDSM</t>
  </si>
  <si>
    <t>25MM ARC WHITE GLOSS PLUS MDF D/S MELAMINE 2440X1220</t>
  </si>
  <si>
    <t>PPMM25ARWGLSSM</t>
  </si>
  <si>
    <t>25MM ARC WHITE GLOSS PLUS MDF S/S MELAMINE 2440X1220</t>
  </si>
  <si>
    <t>PPMM25ARWGLDSP</t>
  </si>
  <si>
    <t>25MM ARC WHITE GLOSS PLUS PBD D/S MELAMINE 2440X1220</t>
  </si>
  <si>
    <t>PPMM25ARWVLDSM</t>
  </si>
  <si>
    <t>25MM ARC WHITE VEL MDF D/S    MELAMINE 2400X1200</t>
  </si>
  <si>
    <t>PPMM25ARWVLDSME</t>
  </si>
  <si>
    <t>25MM ARC WHITE VEL MDF HMR/E0 D/S MELAMINE 2440X1220</t>
  </si>
  <si>
    <t>PPMM25ARWVLDSP</t>
  </si>
  <si>
    <t>25MM ARC WHITE VEL PBD D/S MELAMINE  2400X1200</t>
  </si>
  <si>
    <t>QPPMM25ARWDSM</t>
  </si>
  <si>
    <t>25MM MELAMINE MDF 2440X1220MM D/S ARCTIC WHITE #FIN</t>
  </si>
  <si>
    <t>QPPMM25ARWSSM</t>
  </si>
  <si>
    <t>25MM MELAMINE MDF 2440X1220MM S/S ARCTIC WHITE #FIN</t>
  </si>
  <si>
    <t>QPPMM25ARWDSMUE</t>
  </si>
  <si>
    <t>25MM MELAMINE MDF HMR/E0 2440X1220MM D/S ARCTIC WHITE #FIN</t>
  </si>
  <si>
    <t>QPPMM25ARWDSP</t>
  </si>
  <si>
    <t>25MM MELAMINE PBD 2440X1220MM D/S ARCTIC WHITE #FIN</t>
  </si>
  <si>
    <t>QPPMM25ARWSSP</t>
  </si>
  <si>
    <t>25MM MELAMINE PBD 2440X1220MM S/S ARCTIC WHITE #FIN</t>
  </si>
  <si>
    <t>QPPMM25ARWDSH</t>
  </si>
  <si>
    <t>25MM MELAMINE PBD HMR 2440X1220 D/S ARCTIC WHITE #FIN</t>
  </si>
  <si>
    <t>PPMM30ARWEMDSP</t>
  </si>
  <si>
    <t>30MM ARC WHITE EMB PBD D/S    MELAMINE 2400X1200</t>
  </si>
  <si>
    <t>PPMM30ARWGLDSM</t>
  </si>
  <si>
    <t>30MM ARC WHITE GLOSS PLUS MDF D/S MELAMINE 2440X1220</t>
  </si>
  <si>
    <t>PPMM30ARWGLDSP</t>
  </si>
  <si>
    <t>30MM ARC WHITE GLOSS PLUS PBD D/S MELAMINE 2440X1220</t>
  </si>
  <si>
    <t>PPMM30ARWVLDSP</t>
  </si>
  <si>
    <t>30MM ARC WHITE VEL PBD D/S    MELAMINE 2400X1200</t>
  </si>
  <si>
    <t>QPPMM30ARWSSM</t>
  </si>
  <si>
    <t>30MM MELAMINE MDF 2440X1220MM S/S ARCTIC WHITE #FIN</t>
  </si>
  <si>
    <t>QPPMM30ARWDSMUE</t>
  </si>
  <si>
    <t>30MM MELAMINE MDF HMR/E0 2440X1220MM D/S ARCTIC WHITE #FIN</t>
  </si>
  <si>
    <t>QPPMM30ARWDSP</t>
  </si>
  <si>
    <t>30MM MELAMINE PBD 2440X1220MM D/S ARCTIC WHITE #FIN</t>
  </si>
  <si>
    <t>QPPMM30ARWSSP</t>
  </si>
  <si>
    <t>30MM MELAMINE PBD 2440X1220MM S/S ARCTIC WHITE #FIN</t>
  </si>
  <si>
    <t>QPPMM30ARWDSH</t>
  </si>
  <si>
    <t>30MM MELAMINE PBD HMR 2440X1220MM D/S ARCTIC WHITE #FIN</t>
  </si>
  <si>
    <t>PPMM6ARWEMSSM</t>
  </si>
  <si>
    <t>6MM ARC WHITE EMB MDF S/S     MELAMINE 2440 X 1220</t>
  </si>
  <si>
    <t>PPMM6ARWGLSSM</t>
  </si>
  <si>
    <t>6MM ARC WHITE GLOSS PLUS MDF S/S MELAMINE 2400X1200</t>
  </si>
  <si>
    <t>PPMM6ARWVLSSM</t>
  </si>
  <si>
    <t>6MM ARC WHITE VEL MDF S/S     MELAMINE 2400 X 1200</t>
  </si>
  <si>
    <t>QPPMM6ARWSSM</t>
  </si>
  <si>
    <t>6MM MELAMINE MDF 2440X1220MM S/S ARCTIC WHITE #FIN</t>
  </si>
  <si>
    <t>PPMM9ARWGLDSM</t>
  </si>
  <si>
    <t>9MM ARC WHITE GLOSS PLUS MDF D/S MELAMINE 2400X1200</t>
  </si>
  <si>
    <t>PPMM9ARWGLSSM</t>
  </si>
  <si>
    <t>9MM ARC WHITE GLOSS PLUS MDF S/S MELAMINE 2400X1200</t>
  </si>
  <si>
    <t>PPMM9ARWGLDSP</t>
  </si>
  <si>
    <t>9MM ARC WHITE GLOSS PLUS PBD D/S MELAMINE 2400X1200</t>
  </si>
  <si>
    <t>PPMM9ARWVLDSM</t>
  </si>
  <si>
    <t>9MM ARC WHITE VEL MDF D/S     MELAMINE 2400X1200</t>
  </si>
  <si>
    <t>PPMM9ARWVLSSM</t>
  </si>
  <si>
    <t>9MM ARC WHITE VEL MDF S/S     MELAMINE 2400X1200</t>
  </si>
  <si>
    <t>PPMM9ARWVLDSP</t>
  </si>
  <si>
    <t>9MM ARC WHITE VEL PBD D/S     MELAMINE 2400X1200</t>
  </si>
  <si>
    <t>QPPMM9ARWDSM</t>
  </si>
  <si>
    <t>9MM MELAMINE MDF 2440X1220MM D/S ARCTIC WHITE #FIN</t>
  </si>
  <si>
    <t>QPPMM9ARWSSM</t>
  </si>
  <si>
    <t>9MM MELAMINE MDF 2440X1220MM S/S ARCTIC WHITE #FIN</t>
  </si>
  <si>
    <t>QPPMM9ARWDSP</t>
  </si>
  <si>
    <t>9MM MELAMINE PBD 2440X1220MM D/S ARCTIC WHITE #FIN</t>
  </si>
  <si>
    <t>QPPMM9ARWSSP</t>
  </si>
  <si>
    <t>9MM MELAMINE PBD 2440X1220MM S/S ARCTIC WHITE #FIN</t>
  </si>
  <si>
    <t>FWPSURCHARGE</t>
  </si>
  <si>
    <t>SMALL ORDER SURCHARGE           EX MANUFACTURING</t>
  </si>
  <si>
    <t>CHACGSMR300</t>
  </si>
  <si>
    <t>ACCESS 300MM SIDE MOUNTED PULL OUT  GSMR300.SL</t>
  </si>
  <si>
    <t>CHDUA49</t>
  </si>
  <si>
    <t>DURABELL NYLON CUPBOARD CATCH A49 CATD-06 (EACH)</t>
  </si>
  <si>
    <t>CHDUA47</t>
  </si>
  <si>
    <t>DURABELL NYLON CUPBOARD CATCH PER EACH</t>
  </si>
  <si>
    <t>CHHF26790020</t>
  </si>
  <si>
    <t>HAFELE NO 20 LAMELLO BISCUITS PER 1000  267.90.020</t>
  </si>
  <si>
    <t>CHJA31CP</t>
  </si>
  <si>
    <t>JAECO DESK STAY 250MM   31CP</t>
  </si>
  <si>
    <t>CHJAZ165B</t>
  </si>
  <si>
    <t>JAECO GRIP HANDLE BRASS 165MM   165ZBP</t>
  </si>
  <si>
    <t>CHJAZ165F</t>
  </si>
  <si>
    <t>JAECO GRIP HANDLE BRONZE 165MM    165ZFB</t>
  </si>
  <si>
    <t>CHJAZ165C</t>
  </si>
  <si>
    <t>JAECO GRIP HANDLE CP 165MM    165ZCP</t>
  </si>
  <si>
    <t>CHJAZ120B</t>
  </si>
  <si>
    <t>JAECO PULL HANDLE  BP 120MM   120ZBP</t>
  </si>
  <si>
    <t>CHJAZ145B</t>
  </si>
  <si>
    <t>JAECO PULL HANDLE  BP 145MM   145ZBP</t>
  </si>
  <si>
    <t>CHJAZ120F</t>
  </si>
  <si>
    <t>JAECO PULL HANDLE  BRONZE  120MM  120ZFB</t>
  </si>
  <si>
    <t>CHJAZ145F</t>
  </si>
  <si>
    <t>JAECO PULL HANDLE  BRONZE  145MM  145ZFB</t>
  </si>
  <si>
    <t>CHJAZ145C</t>
  </si>
  <si>
    <t>JAECO PULL HANDLE  CP  145MM  145ZCP</t>
  </si>
  <si>
    <t>CHJAZ145S</t>
  </si>
  <si>
    <t>JAECO PULL HANDLE  SCP 145MM  145ZSCP</t>
  </si>
  <si>
    <t>CHJAZ120S</t>
  </si>
  <si>
    <t>JAECO PULL HANDLE SCP  120MM   120ZSCP</t>
  </si>
  <si>
    <t>MANOR CAP 13MM WHITE SELF ADHESIVE     1000/PKT</t>
  </si>
  <si>
    <t>CHMCCOH</t>
  </si>
  <si>
    <t>MANOR CAPS BESTWOOD CHARRED OAK  PKT 100</t>
  </si>
  <si>
    <t>CHMCMG</t>
  </si>
  <si>
    <t>MANOR CAPS BESTWOOD MIST GREY                   PER EACH</t>
  </si>
  <si>
    <t>CHMCCPC100</t>
  </si>
  <si>
    <t>MANOR CAPS CAPE COD                    PACK OF 100</t>
  </si>
  <si>
    <t>CHMCDEE</t>
  </si>
  <si>
    <t>MANOR CAPS DUSKY ELM   PER EACH</t>
  </si>
  <si>
    <t>CHMCPHH</t>
  </si>
  <si>
    <t>MANOR CAPS PEWTER HAZE  PKT 100</t>
  </si>
  <si>
    <t>CHMCSIH</t>
  </si>
  <si>
    <t>MANOR CAPS SILVER HAZE              PER EACH</t>
  </si>
  <si>
    <t>CHMCWH100</t>
  </si>
  <si>
    <t>MANOR CAPS STICKON PER 100 - WHITE</t>
  </si>
  <si>
    <t>CHMN26110160C</t>
  </si>
  <si>
    <t>MN 10 X 160MM D HANDLE CP     261CP10160</t>
  </si>
  <si>
    <t>CHMN26110160SC</t>
  </si>
  <si>
    <t>MN 10 X 160MM D HANDLE SCP    261SC10160</t>
  </si>
  <si>
    <t>CHMN2611096C</t>
  </si>
  <si>
    <t>MN 10 X 96MM D HANDLE CP      261CP1096</t>
  </si>
  <si>
    <t>CHMN2611096SC</t>
  </si>
  <si>
    <t>MN 10 X 96MM D HANDLE SCP     261SC1096</t>
  </si>
  <si>
    <t>CHMN88114C</t>
  </si>
  <si>
    <t>MN 114MM GENERAL PURPOSE HANDLE CP 088CP114</t>
  </si>
  <si>
    <t>CHMN88114F</t>
  </si>
  <si>
    <t>MN 114MM GENERAL PURPOSE HANDLE FB 088FB114</t>
  </si>
  <si>
    <t>CHMN88114SC</t>
  </si>
  <si>
    <t>MN 114MM GENERAL PURPOSE HANDLE SCP 088SC114</t>
  </si>
  <si>
    <t>CHMN88150C</t>
  </si>
  <si>
    <t>MN 150MM GENERAL PURPOSE HANDLE CP 088CP150</t>
  </si>
  <si>
    <t>CHMN88150F</t>
  </si>
  <si>
    <t>MN 150MM GENERAL PURPOSE HANDLE FB 088FB150</t>
  </si>
  <si>
    <t>CHMN6538C</t>
  </si>
  <si>
    <t>MN 38MM CONCAVE KNOB CP       065CP38</t>
  </si>
  <si>
    <t>CHMN261875C</t>
  </si>
  <si>
    <t>MN 8 X 75MM D HANDLE CP       261CP0875</t>
  </si>
  <si>
    <t>CHMN261875SC</t>
  </si>
  <si>
    <t>MN 8 X 75MM D HANDLE SCP      261SC0875</t>
  </si>
  <si>
    <t>CHMN261896C</t>
  </si>
  <si>
    <t>MN 8 X 96MM D HANDLE CP       261CP0896</t>
  </si>
  <si>
    <t>CHMN261896SC</t>
  </si>
  <si>
    <t>MN 8 X 96MM D HANDLE SCP      261SC0896</t>
  </si>
  <si>
    <t>MN DOUBLE ROLLER CATCH ZINC   334ZC</t>
  </si>
  <si>
    <t>CHSCPBL</t>
  </si>
  <si>
    <t>POZI SCREW CAP BLACK          PER EACH</t>
  </si>
  <si>
    <t>CHSCPWH</t>
  </si>
  <si>
    <t>POZI SCREW CAP WHITE          EACH</t>
  </si>
  <si>
    <t>CHSCPBLH</t>
  </si>
  <si>
    <t>POZI SCREW CAPS BLACK         PKT OF 100</t>
  </si>
  <si>
    <t>CHSCPBLTW</t>
  </si>
  <si>
    <t>POZI SCREW CAPS BLACK         PKT OF 20</t>
  </si>
  <si>
    <t>CHSCPWHTH</t>
  </si>
  <si>
    <t>POZI SCREW CAPS WHITE         1000 PKT</t>
  </si>
  <si>
    <t>CHSCPWHTW</t>
  </si>
  <si>
    <t>POZI SCREW CAPS WHITE         20 PKT</t>
  </si>
  <si>
    <t>CHRXCTW240B</t>
  </si>
  <si>
    <t>REX 40MM TWIN WHEEL CASTOR    PLATE FIXED CTW2/40B</t>
  </si>
  <si>
    <t>CHRXCPF50N</t>
  </si>
  <si>
    <t>REX 50MM MEDIUM DUTY CASTOR   NYLON FIXED CPF50N</t>
  </si>
  <si>
    <t>CHRXCBP50N</t>
  </si>
  <si>
    <t>REX 50MM MEDIUM DUTY CASTOR   NYLON SWIVEL CBP50N</t>
  </si>
  <si>
    <t>SCHLAGE ROLLER CATCH PB F178 STD PACK     SDC15758</t>
  </si>
  <si>
    <t>SCHLAGE ROLLER CATCH SCP STD PACK F178SCP     SDC18489</t>
  </si>
  <si>
    <t>CHSCSHAM100</t>
  </si>
  <si>
    <t>SELF ADHESIVE SCREW CAPS      ALPINE MIST PER 100</t>
  </si>
  <si>
    <t>CHSCSABO100</t>
  </si>
  <si>
    <t>SELF ADHESIVE SCREW CAPS      BEST OAK PER 100</t>
  </si>
  <si>
    <t>CHSCSAPH100</t>
  </si>
  <si>
    <t>SELF ADHESIVE SCREW CAPS      PEWTER HAZE PER 100</t>
  </si>
  <si>
    <t>CHSCSAWM100</t>
  </si>
  <si>
    <t>SELF ADHESIVE SCREW CAPS      WASHED MAPLE PER 100</t>
  </si>
  <si>
    <t>CHSCSAAW1000</t>
  </si>
  <si>
    <t>SELF ADHESIVE SCREW CAPS ARCTIC WHITE  PER 1000</t>
  </si>
  <si>
    <t>CHNZHETSBMBN</t>
  </si>
  <si>
    <t>SLIMBOW HANDLE 96MM BLK NICKEL     TSBMBLKN</t>
  </si>
  <si>
    <t>CHSCSDBL</t>
  </si>
  <si>
    <t>SQAURE DR SCREW CAP BLACK     PER EACH</t>
  </si>
  <si>
    <t>CHSCSDBLH</t>
  </si>
  <si>
    <t>SQAURE DR SCREW CAP BLACK     PKT OF 100</t>
  </si>
  <si>
    <t>CHSCSDWH</t>
  </si>
  <si>
    <t>SQUARE DR SCREW CAP WHITE     PER EACH</t>
  </si>
  <si>
    <t>CHSCSDWHTW</t>
  </si>
  <si>
    <t>SQUARE DR SCREW CAPS WHITE    PKT OF 20</t>
  </si>
  <si>
    <t>CHRUSC2128SNP</t>
  </si>
  <si>
    <t>SYLVAN 128MM DIECAST BOW HANDLE SATIN NP SC2.128SNP</t>
  </si>
  <si>
    <t>CHRUEU4128SNP</t>
  </si>
  <si>
    <t>SYLVAN 128MM DIECAST EURO HANDLE SATIN NICKEL PLATED</t>
  </si>
  <si>
    <t>CHRUEU3128SNP</t>
  </si>
  <si>
    <t>CHRUSC19192SS</t>
  </si>
  <si>
    <t>SYLVAN 192MM DIECAST BAR HANDLE BRUSHED STAINLESS</t>
  </si>
  <si>
    <t>CHRUEU3256SNP</t>
  </si>
  <si>
    <t>SYLVAN 256MM DIECAST EURO HANDLE SATIN NICKEL PLATED</t>
  </si>
  <si>
    <t>CHRUSC19384SS</t>
  </si>
  <si>
    <t>SYLVAN 384MM DIECAST BAR HANDLE BRUSHED STAINLESS</t>
  </si>
  <si>
    <t>CHRUSP50R</t>
  </si>
  <si>
    <t>SYLVAN 50MM KNOB RIMU SURFACE FIX SP50RIM</t>
  </si>
  <si>
    <t>CHRUEU264CP</t>
  </si>
  <si>
    <t>SYLVAN 64MM DIECAST EURO HANDLE CHROME PLATED</t>
  </si>
  <si>
    <t>CHRUEU264SNP</t>
  </si>
  <si>
    <t>SYLVAN 64MM DIECAST EURO HANDLE SATIN NICKEL PLATED</t>
  </si>
  <si>
    <t>CHRUSC196SNP</t>
  </si>
  <si>
    <t>SYLVAN 96MM DIECAST BOW HANDLE SATIN NP SC1.96SNP</t>
  </si>
  <si>
    <t>CHRUSC396SNP</t>
  </si>
  <si>
    <t>SYLVAN 96MM DIECAST BOW HANDLE SATIN NP SC3.96SNP</t>
  </si>
  <si>
    <t>CHRUSC496SNP</t>
  </si>
  <si>
    <t>SYLVAN 96MM DIECAST BOW HANDLE SATIN NP SC4.96SNP</t>
  </si>
  <si>
    <t>CHRUEU496SNP</t>
  </si>
  <si>
    <t>SYLVAN 96MM DIECAST EURO HANDLE SATIN NICKEL PLATED</t>
  </si>
  <si>
    <t>CHRUEU896SNP</t>
  </si>
  <si>
    <t>CHRUEU396SNP</t>
  </si>
  <si>
    <t>CHRUEU996SNP</t>
  </si>
  <si>
    <t>CHRUEU1196SNP</t>
  </si>
  <si>
    <t>CHRUSC996SNP</t>
  </si>
  <si>
    <t>SYLVAN 96MM DIECAST SOLID HANDLE SC9.96SNP</t>
  </si>
  <si>
    <t>CHRUSBP96SNP</t>
  </si>
  <si>
    <t>SYLVAN 96MM PETAL SLIMBOW HANDLE SATIN N.P LOOSE SBP96.SNP</t>
  </si>
  <si>
    <t>CHRUSBW96SNP</t>
  </si>
  <si>
    <t>SYLVAN 96MM WAVY SLIMBOW HANDLE SATIN N.P LOOSE SBW96.SNP</t>
  </si>
  <si>
    <t>CHRUBH320SS</t>
  </si>
  <si>
    <t>SYLVAN BAR HANDLE 320MM SS    BH320.SS</t>
  </si>
  <si>
    <t>CHRUTH3065AB</t>
  </si>
  <si>
    <t>SYLVAN CABINET HANDLE ANTIQUE BRASS LOOSE TH3065AB</t>
  </si>
  <si>
    <t>CHRUTH3078AB</t>
  </si>
  <si>
    <t>SYLVAN CABINET HANDLE ANTIQUE BRASS LOOSE TH3078AB</t>
  </si>
  <si>
    <t>CHRUTH3216AB</t>
  </si>
  <si>
    <t>SYLVAN CABINET HANDLE ANTIQUE BRASS LOOSE TH3216AB</t>
  </si>
  <si>
    <t>CHRUTH3038AB</t>
  </si>
  <si>
    <t>SYLVAN CABINET HANDLE ANTIQUE BRASS TH3038AB</t>
  </si>
  <si>
    <t>CHRUTC5</t>
  </si>
  <si>
    <t>SYLVAN CERAMIC HANDLE ALMOND  LOOSE TC5</t>
  </si>
  <si>
    <t>CHRUTC7</t>
  </si>
  <si>
    <t>SYLVAN CERAMIC KNOB WHITE     LOOSE TC7</t>
  </si>
  <si>
    <t>CHRUTC1G</t>
  </si>
  <si>
    <t>SYLVAN CERAMIC KNOB WHITE/GOLD C/W GOLD BASE LOOSE TC1G</t>
  </si>
  <si>
    <t>CHRUTC7G</t>
  </si>
  <si>
    <t>SYLVAN CERAMIC KNOB WHITE/GOLD C/W GOLD BASE LOOSE TC7G</t>
  </si>
  <si>
    <t>CHRUTC1</t>
  </si>
  <si>
    <t>SYLVAN CERAMIC KNOB WHITE/GOLD LOOSE TC1</t>
  </si>
  <si>
    <t>CHRUTC2WR</t>
  </si>
  <si>
    <t>SYLVAN CERAMIC KNOB WHITE/ROSE LOOSE TC2</t>
  </si>
  <si>
    <t>CHRUCR128CP</t>
  </si>
  <si>
    <t>SYLVAN CRESCENT HANDLE CP     CR128.CP</t>
  </si>
  <si>
    <t>CHRUCR96CP</t>
  </si>
  <si>
    <t>SYLVAN CRESCENT HANDLE CP     CR96.CP</t>
  </si>
  <si>
    <t>CHRUCR96GD</t>
  </si>
  <si>
    <t>SYLVAN CRESCENT HANDLE GOLD   CR96.G</t>
  </si>
  <si>
    <t>CHRUCR128SCP</t>
  </si>
  <si>
    <t>SYLVAN CRESCENT HANDLE SCP    CR128.SCP</t>
  </si>
  <si>
    <t>CHRUCR96WH</t>
  </si>
  <si>
    <t>SYLVAN CRESCENT HANDLE WHITE  CR96.WHITE</t>
  </si>
  <si>
    <t>CHRUDYA9</t>
  </si>
  <si>
    <t>SYLVAN DANDY HANDLE ANT WHITE LOOSE DYA.9</t>
  </si>
  <si>
    <t>CHRUDYB23</t>
  </si>
  <si>
    <t>SYLVAN DANDY HANDLE BLACK     LOOSE DYB.23</t>
  </si>
  <si>
    <t>CHRUDYA31</t>
  </si>
  <si>
    <t>SYLVAN DANDY HANDLE CLOUD WHT LOOSE DYA.31</t>
  </si>
  <si>
    <t>CHRUDYB31</t>
  </si>
  <si>
    <t>SYLVAN DANDY HANDLE CLOUD WHT LOOSE DYB.31</t>
  </si>
  <si>
    <t>CHRUDYA3</t>
  </si>
  <si>
    <t>SYLVAN DANDY HANDLE GREY      LOOSE DYA.3</t>
  </si>
  <si>
    <t>CHRUDYB3</t>
  </si>
  <si>
    <t>SYLVAN DANDY HANDLE GREY      LOOSE DYB.3</t>
  </si>
  <si>
    <t>CHRUDYB1</t>
  </si>
  <si>
    <t>SYLVAN DANDY HANDLE IVORY     LOOSE DYB.1</t>
  </si>
  <si>
    <t>CHRUDYA18</t>
  </si>
  <si>
    <t>SYLVAN DANDY HANDLE RED       LOOSE DYA.18</t>
  </si>
  <si>
    <t>CHRUDYA21</t>
  </si>
  <si>
    <t>SYLVAN DANDY HANDLE SPECTRUM  BLUE LOOSE DYA.21</t>
  </si>
  <si>
    <t>CHRUDYA24B</t>
  </si>
  <si>
    <t>SYLVAN DANDY HANDLE WHITE     BULK DYA.24</t>
  </si>
  <si>
    <t>CHRUDYB24B</t>
  </si>
  <si>
    <t>SYLVAN DANDY HANDLE WHITE     BULK DYB.24</t>
  </si>
  <si>
    <t>CHRUEU10CP</t>
  </si>
  <si>
    <t>SYLVAN DIECAST KNOB 16 X 21MM CHROME PLATED     EU10.CP</t>
  </si>
  <si>
    <t>CHRUEU10SNP</t>
  </si>
  <si>
    <t>SYLVAN DIECAST KNOB 16 X 21MM SATIN NICKEL PLATE</t>
  </si>
  <si>
    <t>CHRUSC8SNP</t>
  </si>
  <si>
    <t>SYLVAN DIECAST PULL HANDLE     SC8.SNP</t>
  </si>
  <si>
    <t>CHRUER7128SNP</t>
  </si>
  <si>
    <t>SYLVAN FILTON STEEL HANDLE 128MM  ER7.128SNP</t>
  </si>
  <si>
    <t>SYLVAN FLUSH PULL SS 65MM    SFP2.SS</t>
  </si>
  <si>
    <t>CHRUBV2424</t>
  </si>
  <si>
    <t>SYLVAN HASTINGS 24MM BRASS KNOB POLISHED BRASS BV2424</t>
  </si>
  <si>
    <t>CHRUBV2430</t>
  </si>
  <si>
    <t>SYLVAN HATFIELD 30MM BRASS KNOB POLISHED BRASS   BV2430</t>
  </si>
  <si>
    <t>CHRUKL5SGP</t>
  </si>
  <si>
    <t>SYLVAN LARGE FISH KNOB  SGP   KL5.SGP</t>
  </si>
  <si>
    <t>CHRUBV2434CP</t>
  </si>
  <si>
    <t>SYLVAN MANSTON 34MM BRASS KNOB CHROME PLATE        BV2434CP</t>
  </si>
  <si>
    <t>CHRUBV2434</t>
  </si>
  <si>
    <t>SYLVAN MANSTON 34MM BRASS KNOB POLISHED BRASS     BV2434</t>
  </si>
  <si>
    <t>CHRUBV2434SNP</t>
  </si>
  <si>
    <t>SYLVAN MANSTON 34MM BRASS KNOB SATIN NICKEL PLATE  BV2434SNP</t>
  </si>
  <si>
    <t>LLRUMLRISCP</t>
  </si>
  <si>
    <t>SYLVAN MORTICE LATCH REBATE SATIN/CH   MLR1.SCP</t>
  </si>
  <si>
    <t>CHRUNB9623</t>
  </si>
  <si>
    <t>SYLVAN NUBOW HANDLE BLACK     LOOSE NB96.23</t>
  </si>
  <si>
    <t>CHRUNB961</t>
  </si>
  <si>
    <t>SYLVAN NUBOW HANDLE IVORY     LOOSE NB96.1</t>
  </si>
  <si>
    <t>CHRUNB9637</t>
  </si>
  <si>
    <t>SYLVAN NUBOW HANDLE TAWA      LOOSE NB96.37</t>
  </si>
  <si>
    <t>CHRUNB9624</t>
  </si>
  <si>
    <t>SYLVAN NUBOW HANDLE WHITE     LOOSE NB96.24</t>
  </si>
  <si>
    <t>CHRUCX2P</t>
  </si>
  <si>
    <t>SYLVAN PINE CONVEX KNOB LOOSE CX2PIN</t>
  </si>
  <si>
    <t>CHRUCX45P</t>
  </si>
  <si>
    <t>SYLVAN PINE CONVEX KNOB LOOSE CX45PIN</t>
  </si>
  <si>
    <t>CHRUDH96RP</t>
  </si>
  <si>
    <t>SYLVAN POL RIMU 96MM ROUND D HANDLE LOOSE DH96RIMPOLB</t>
  </si>
  <si>
    <t>CHRUCX3RP</t>
  </si>
  <si>
    <t>SYLVAN POL RIMU CONVEX KNOB LOOSE CX3RIMPOLB</t>
  </si>
  <si>
    <t>SYLVAN POL RIMU CONVEX KNOB LOOSE CX4RIMPOLB</t>
  </si>
  <si>
    <t>CHRUCX5RP</t>
  </si>
  <si>
    <t>SYLVAN POL RIMU CONVEX KNOB LOOSE CX5RIMPOLB</t>
  </si>
  <si>
    <t>CHRUCX3PBC</t>
  </si>
  <si>
    <t>SYLVAN POLY PINE CONVEX KNOB LOOSE CX3BCPIN</t>
  </si>
  <si>
    <t>SYLVAN POLY POL RIMU CONVEX KNOB CX3BCRIMPOL</t>
  </si>
  <si>
    <t>CHRUCX45RBCP</t>
  </si>
  <si>
    <t>SYLVAN POLY POL RIMU CONVEX KNOB CX45BCRIMPOL</t>
  </si>
  <si>
    <t>SYLVAN POLY POL RIMU CONVEX KNOB CX5BCRIMPOL</t>
  </si>
  <si>
    <t>CHRUCX3RBC</t>
  </si>
  <si>
    <t>SYLVAN POLY RIMU CONVEX KNOB  CX3BCRIM</t>
  </si>
  <si>
    <t>CHRUCX45BCRIM</t>
  </si>
  <si>
    <t>SYLVAN POLY RIMU CONVEX KNOB  CX45BCRIM</t>
  </si>
  <si>
    <t>CHRUCX4TBC</t>
  </si>
  <si>
    <t>SYLVAN POLY TAWA CONVEX KNOB  CX4BCTAW</t>
  </si>
  <si>
    <t>CHRUCX5TBC</t>
  </si>
  <si>
    <t>SYLVAN POLY TAWA CONVEX KNOB  CX5BCTAW</t>
  </si>
  <si>
    <t>CHRUDH96RPO</t>
  </si>
  <si>
    <t>SYLVAN RIMU 96MM RND D HANDLE POLYBAG DH96BCRIM - BARCODED</t>
  </si>
  <si>
    <t>CHRUCX2R</t>
  </si>
  <si>
    <t>SYLVAN RIMU CONVEX KNOB LOOSE CX2RIM</t>
  </si>
  <si>
    <t>CHRUCX3R</t>
  </si>
  <si>
    <t>SYLVAN RIMU CONVEX KNOB LOOSE CX3RIM</t>
  </si>
  <si>
    <t>CHRUCX5R</t>
  </si>
  <si>
    <t>SYLVAN RIMU CONVEX KNOB LOOSE CX5RIM</t>
  </si>
  <si>
    <t>CHRUSB128BNP</t>
  </si>
  <si>
    <t>SYLVAN SLIMBOW CAB HANDLE BLACK NICK PLATE LOOSE SB128.BNP</t>
  </si>
  <si>
    <t>CHRUSB96BNP</t>
  </si>
  <si>
    <t>SYLVAN SLIMBOW CAB HANDLE BLACK NICK PLATE LOOSE SB96.BNP</t>
  </si>
  <si>
    <t>CHRUSB128CP</t>
  </si>
  <si>
    <t>SYLVAN SLIMBOW CAB HANDLE CP    LOOSE SB128.CP</t>
  </si>
  <si>
    <t>CHRUSB96CP</t>
  </si>
  <si>
    <t>SYLVAN SLIMBOW CAB HANDLE CP    LOOSE SB96.CP</t>
  </si>
  <si>
    <t>CHRUSB96G</t>
  </si>
  <si>
    <t>SYLVAN SLIMBOW CAB HANDLE GOLD PLATE LOOSE SB96.G</t>
  </si>
  <si>
    <t>SYLVAN SLIMBOW CAB HANDLE SATIN NICK PLATE LOOSE SB128.SNP</t>
  </si>
  <si>
    <t>CHRUSB96SNP</t>
  </si>
  <si>
    <t>SYLVAN SLIMBOW CAB HANDLE SATIN NICK PLATE LOOSE SB96.SNP</t>
  </si>
  <si>
    <t>CHRUSB96WH</t>
  </si>
  <si>
    <t>SYLVAN SLIMBOW CAB HANDLE WHITE LOOSE SB96.WHITE</t>
  </si>
  <si>
    <t>CHRUCX2T</t>
  </si>
  <si>
    <t>SYLVAN TAWA CONVEX KNOB LOOSE CX2TAW</t>
  </si>
  <si>
    <t>CHRUCX3T</t>
  </si>
  <si>
    <t>SYLVAN TAWA CONVEX KNOB LOOSE CX3TAW</t>
  </si>
  <si>
    <t>CHRUCX45T</t>
  </si>
  <si>
    <t>SYLVAN TAWA CONVEX KNOB LOOSE CX45TAW</t>
  </si>
  <si>
    <t>CHRUCX4T</t>
  </si>
  <si>
    <t>SYLVAN TAWA CONVEX KNOB LOOSE CX4TAW</t>
  </si>
  <si>
    <t>CHRUCX5T</t>
  </si>
  <si>
    <t>SYLVAN TAWA CONVEX KNOB LOOSE CX5TAW</t>
  </si>
  <si>
    <t>CHRUTN44</t>
  </si>
  <si>
    <t>SYLVAN TOPNOB CHARCOAL LOOSE  TN4.4</t>
  </si>
  <si>
    <t>CHRUTN420</t>
  </si>
  <si>
    <t>SYLVAN TOPNOB CHINA BLUE LOOSE TN4.20</t>
  </si>
  <si>
    <t>CHRUTN431</t>
  </si>
  <si>
    <t>SYLVAN TOPNOB CLOUD WHITE     LOOSE TN4.31</t>
  </si>
  <si>
    <t>CHRUTN4CP</t>
  </si>
  <si>
    <t>SYLVAN TOPNOB CP LOOSE        TN4.CP</t>
  </si>
  <si>
    <t>CHRUTN43</t>
  </si>
  <si>
    <t>SYLVAN TOPNOB GREY LOOSE      TN4.3</t>
  </si>
  <si>
    <t>CHRUTN41</t>
  </si>
  <si>
    <t>SYLVAN TOPNOB IVORY LOOSE     TN4.1</t>
  </si>
  <si>
    <t>CHRUTN418</t>
  </si>
  <si>
    <t>SYLVAN TOPNOB RED LOOSE       TN4.18</t>
  </si>
  <si>
    <t>CHRUTN421</t>
  </si>
  <si>
    <t>SYLVAN TOPNOB SPECTRUM BLUE   LOOSE TN4.21</t>
  </si>
  <si>
    <t>CHRUTN424</t>
  </si>
  <si>
    <t>SYLVAN TOPNOB WHITE LOOSE     TN4.24</t>
  </si>
  <si>
    <t>CHRUTD96SC</t>
  </si>
  <si>
    <t>SYLVAN TRENDEE HANDLE SCP POLY BAG    TD96.SCP</t>
  </si>
  <si>
    <t>CHWB6201</t>
  </si>
  <si>
    <t>WB 30MM KNOB BUTTON STYLE POLISHED BRASS 6201-PB</t>
  </si>
  <si>
    <t>CHWB6204</t>
  </si>
  <si>
    <t>WB 30MM KNOB MUSHROOM STYLE POLISHED BRASS 6204-PB</t>
  </si>
  <si>
    <t>CHWB6202</t>
  </si>
  <si>
    <t>WB 38MM KNOB BUTTON STYLE POLISHED BRASS 6202-PB</t>
  </si>
  <si>
    <t>CHCW6345BN</t>
  </si>
  <si>
    <t>WB ANGLO KNOB 25X25MM BRUSHED NICKEL   6345-BN</t>
  </si>
  <si>
    <t>CHWB5018</t>
  </si>
  <si>
    <t>WB CHEST HANDLE POLISHED  BRASS EACH 5018-PB</t>
  </si>
  <si>
    <t>CHWB6019SC</t>
  </si>
  <si>
    <t>WB D HANDLE 160X10MM SATIN CHROME   6019-SC</t>
  </si>
  <si>
    <t>WB DESIGNER HANDLE 128MM BRUSHED NICKEL   6107-BN</t>
  </si>
  <si>
    <t>CHCW6108BN</t>
  </si>
  <si>
    <t>WB DESIGNER HANDLE 160MM BRUSHED NICKEL   6108-BN</t>
  </si>
  <si>
    <t>CHCW6106BN</t>
  </si>
  <si>
    <t>WB DESIGNER HANDLE 96MM BRUSHED NICKEL   6106-BN</t>
  </si>
  <si>
    <t>WB EDGE PULL SQUARE 26 X 26MM BRUSHED NICKEL  5309-BN</t>
  </si>
  <si>
    <t>CHWB5309SC</t>
  </si>
  <si>
    <t>WB EDGE PULL SQUARE 26 X 26MM SATIN CHROME  5309-SC</t>
  </si>
  <si>
    <t>WB FLUSH RING 50 X 37MM  POLISHED BRASS   5154-PB</t>
  </si>
  <si>
    <t>BHWB5154SCP</t>
  </si>
  <si>
    <t>WB FLUSH RING 50 X 37MM SATIN CHROME   5154-SC</t>
  </si>
  <si>
    <t>CHCW6088SA</t>
  </si>
  <si>
    <t>WB KNIGHTSBRIDGE ALI. KNOB 25MM DIA SATIN ANODISED   6088-SA</t>
  </si>
  <si>
    <t>CHCW6074SSBN</t>
  </si>
  <si>
    <t>WB LORETO DESIGNER PULL 128MM BRUSHED NICKEL   6074-BN</t>
  </si>
  <si>
    <t>CHCW6075SSBN</t>
  </si>
  <si>
    <t>WB LORETO DESIGNER PULL 192MM BRUSHED NICKEL   6075-BN</t>
  </si>
  <si>
    <t>WB MARCO CABINET HANDLE 128MM BRUSHED NICKEL    6337-BN</t>
  </si>
  <si>
    <t>CHCW6338BN</t>
  </si>
  <si>
    <t>WB MARCO CABINET HANDLE 160MM BRUSHED NICKEL   6338-BN</t>
  </si>
  <si>
    <t>CHCW6336BN</t>
  </si>
  <si>
    <t>WB MARCO CABINET HANDLE 96MM BRUSHED NICKEL   6336-BN</t>
  </si>
  <si>
    <t>CHWB6426BN</t>
  </si>
  <si>
    <t>WB MELO CABINET HANDLE 128MM  BRUSHED NICKEL   6426-BN</t>
  </si>
  <si>
    <t>CHWB6427BN</t>
  </si>
  <si>
    <t>WB MELO CABINET HANDLE 160MM BRUSHED NICKEL   6427-BN</t>
  </si>
  <si>
    <t>CHWB6428BN</t>
  </si>
  <si>
    <t>WB MELO CABINET HANDLE 192MM BRUSHED NICKEL   6428-BN</t>
  </si>
  <si>
    <t>CHWB6429BN</t>
  </si>
  <si>
    <t>WB MELO CABINET HANDLE 288MM BRUSHED NICKEL   6429-BN</t>
  </si>
  <si>
    <t>CHWB6430BN</t>
  </si>
  <si>
    <t>WB MELO CABINET HANDLE 448MM  BRUSHED NICKEL   6430-BN</t>
  </si>
  <si>
    <t>CHWB6314BN</t>
  </si>
  <si>
    <t>WB MINERVA CABINET HANDLE 128MM BRUSHED NICKEL  6314-BN</t>
  </si>
  <si>
    <t>CHWB6314SA</t>
  </si>
  <si>
    <t>WB MINERVA CABINET HANDLE 128MM SATIN ANODISED  6314-SA</t>
  </si>
  <si>
    <t>CHWB6414BN</t>
  </si>
  <si>
    <t>WB MINERVA CABINET HANDLE 160MM BRUSHED NICKEL  6414-BN</t>
  </si>
  <si>
    <t>CHWB6414SA</t>
  </si>
  <si>
    <t>WB MINERVA CABINET HANDLE 160MM SATIN ANODISED  6414-SA</t>
  </si>
  <si>
    <t>WB MINERVA CABINET HANDLE 192MM BRUSHED NICKEL  6315-BN</t>
  </si>
  <si>
    <t>CHWB6315SA</t>
  </si>
  <si>
    <t>WB MINERVA CABINET HANDLE 192MM SATIN ANODISED  6315-SA</t>
  </si>
  <si>
    <t>CHWB6316BN</t>
  </si>
  <si>
    <t>WB MINERVA CABINET HANDLE 288MM  BRUSHED NICKEL   6316-BN</t>
  </si>
  <si>
    <t>CHWB6316SA</t>
  </si>
  <si>
    <t>WB MINERVA CABINET HANDLE 288MM SATIN ANODISED  6316-SA</t>
  </si>
  <si>
    <t>CHWB6415BN</t>
  </si>
  <si>
    <t>WB MINERVA CABINET HANDLE 448MM  BRUSHED NICKEL   6415-BN</t>
  </si>
  <si>
    <t>CHWB6415SA</t>
  </si>
  <si>
    <t>WB MINERVA CABINET HANDLE 448MM SATIN ANODISED  6415-SA</t>
  </si>
  <si>
    <t>WB MINERVA CABINET HANDLE 96MM  BRUSHED NICKEL   6413-BN</t>
  </si>
  <si>
    <t>CHWB6413SA</t>
  </si>
  <si>
    <t>WB MINERVA CABINET HANDLE 96MM SATIN ANODISED  6413-SA</t>
  </si>
  <si>
    <t>CHWB6434BN</t>
  </si>
  <si>
    <t>WB PAKELLO CABINET HANDLE 128MM BRUSHED NICKEL   6434-BN</t>
  </si>
  <si>
    <t>CHWB6435BN</t>
  </si>
  <si>
    <t>WB PAKELLO CABINET HANDLE 160MM BRUSHED NICKEL   6435-BN</t>
  </si>
  <si>
    <t>CHWB6437BN</t>
  </si>
  <si>
    <t>WB PAKELLO CABINET HANDLE 288MM BRUSHED NICKEL   6437-BN</t>
  </si>
  <si>
    <t>CHWB6438BN</t>
  </si>
  <si>
    <t>WB PAKELLO CABINET HANDLE 448MM BRUSHED NICKEL   6438-BN</t>
  </si>
  <si>
    <t>CHWB6439BN</t>
  </si>
  <si>
    <t>WB PAKELLO CABINET HANDLE 640MM BRUSHED NICKEL   6439-BN</t>
  </si>
  <si>
    <t>WB POLO CABINET HANDLE 128MM BRUSHED NICKEL   6333-BN</t>
  </si>
  <si>
    <t>WB POLO CABINET HANDLE 160MM BRUSHED NICKEL   6334-BN</t>
  </si>
  <si>
    <t>CHWB6335BN</t>
  </si>
  <si>
    <t>WB POLO CABINET HANDLE 192MM BRUSHED NICKEL   6335-BN</t>
  </si>
  <si>
    <t>CHCW6341BN</t>
  </si>
  <si>
    <t>WB RIALTO KNOB 39X21MM BRUSHED NICKEL   6341-BN</t>
  </si>
  <si>
    <t>CHZNWTD0100</t>
  </si>
  <si>
    <t>ZENITH 100MM CHEST HANDLE ZP  CARDED WTD0100</t>
  </si>
  <si>
    <t>CHZNHCC0043</t>
  </si>
  <si>
    <t>ZENITH 43MM DBLE BALL CATCH   BRASS CARDED WCC0043</t>
  </si>
  <si>
    <t>CHZNWCC0049</t>
  </si>
  <si>
    <t>ZENITH 49MM DBLE BALL CATCH   BRASS CARDED WCC0049</t>
  </si>
  <si>
    <t>GEZNWFB0050</t>
  </si>
  <si>
    <t>ZENITH 50MM AWNING PULLEY SGLE ZP CARDED WFB0050</t>
  </si>
  <si>
    <t>GEZNWFA0060</t>
  </si>
  <si>
    <t>ZENITH 60MM CLEAT HOOK CARD OF 2 WFA0060</t>
  </si>
  <si>
    <t>GEZNWFA0070</t>
  </si>
  <si>
    <t>ZENITH 70MM CLEAT HOOK CARD OF 2 WFA0070</t>
  </si>
  <si>
    <t>CHZNWCC0070</t>
  </si>
  <si>
    <t>ZENITH 70MM DBLE BALL CATCH   BRASS CARDED WCC0070</t>
  </si>
  <si>
    <t>BHZNWEG0810</t>
  </si>
  <si>
    <t>ZENITH DESK STAY NP CARD OF 2    WEG0810</t>
  </si>
  <si>
    <t>PPVERIHT2224M</t>
  </si>
  <si>
    <t>21MMX24MX10 STRIPS PG HT RIMU VENEER E/TAPE</t>
  </si>
  <si>
    <t>PPVERICO2248</t>
  </si>
  <si>
    <t>21MMX4.8M H/PACK PG COL RIMU  VENEER E/TAPE</t>
  </si>
  <si>
    <t>PPVETAEN2248</t>
  </si>
  <si>
    <t>21MMX4.8M H/PACK PG ENG TAWA  VENEER E/TAPE</t>
  </si>
  <si>
    <t>PPVEKA2248</t>
  </si>
  <si>
    <t>21MMX4.8M H/PACK PG FIJIAN KAURI     VEENER E/TAPE</t>
  </si>
  <si>
    <t>PPVERIHT2248</t>
  </si>
  <si>
    <t>21MMX4.8M H/PACK PG HT RIMU   VEENER E/TAPE</t>
  </si>
  <si>
    <t>PPVEPI2248</t>
  </si>
  <si>
    <t>21MMX4.8M H/PACK PG PINE      VENEER E/TAPE</t>
  </si>
  <si>
    <t>PPVESA2248</t>
  </si>
  <si>
    <t>21MMX4.8M H/PACK PG SAPELE    VENEER E/TAPE</t>
  </si>
  <si>
    <t>PPVETK2248</t>
  </si>
  <si>
    <t>21MMX4.8M H/PACK PG TEAK      VENEER E/TAPE</t>
  </si>
  <si>
    <t>PPVEOA2248</t>
  </si>
  <si>
    <t>21MMX4.8M H/PACK PG WHITE OAK       VENEER E/TAPE</t>
  </si>
  <si>
    <t>PPVERICO2224</t>
  </si>
  <si>
    <t>22MMX2.4M LGTH PG COL RIMU    VENEER E/TAPE</t>
  </si>
  <si>
    <t>PPVERICO2224M</t>
  </si>
  <si>
    <t>22MMX24M ROLL PG COL RIMU     VENEER E/TAPE</t>
  </si>
  <si>
    <t>PPVETAEN2224M</t>
  </si>
  <si>
    <t>22MMX24M ROLL PG ENG TAWA     VENEER E/TAPE</t>
  </si>
  <si>
    <t>PPVETANZ2224M</t>
  </si>
  <si>
    <t>22MMX24M ROLL PG NZ TAWA      VENEER E/TAPE</t>
  </si>
  <si>
    <t>PPVEKA2260M</t>
  </si>
  <si>
    <t>22MMX60M ROLL PG NZ KAURI     VENEER E/TAPE</t>
  </si>
  <si>
    <t>PPVERICO5048</t>
  </si>
  <si>
    <t>50MMX4.8M H/PACK PG COL RIMU  VEENER E/TAPE</t>
  </si>
  <si>
    <t>PPHCTVWO222UGR</t>
  </si>
  <si>
    <t>HUTCHCO TEKTON VENEER 50M ROLL WHITE OAK 22X2.00MM UG</t>
  </si>
  <si>
    <t>PPEIJOEHM28660</t>
  </si>
  <si>
    <t>JOWATHERM EVA HOTMELT CARTRIDGE NATURAL 48PCE 286-60</t>
  </si>
  <si>
    <t>PPEIJOEHM28661</t>
  </si>
  <si>
    <t>JOWATHERM EVA HOTMELT CARTRIDGE WHITE 48PCE 286.61</t>
  </si>
  <si>
    <t>PPEIEWHPVC04U</t>
  </si>
  <si>
    <t>TAPE 0.4MM X 21MM UG WHITE  PVC EDGING PER MTR</t>
  </si>
  <si>
    <t>PPEIEWHPVC06</t>
  </si>
  <si>
    <t>TAPE 0.6MM X 21MM PG WHITE  PVC EDGING PER MTR</t>
  </si>
  <si>
    <t>PPEIEWHPVC06U</t>
  </si>
  <si>
    <t>TAPE 0.6MM X 21MM UG WHITE  PVC EDGING PER MTR</t>
  </si>
  <si>
    <t>PPEIEWHPVC08100</t>
  </si>
  <si>
    <t>TAPE 0.8MM X 21MM PG WHITE  PVC EDGING PER 100M ROLL</t>
  </si>
  <si>
    <t>PPEIEANPVC1</t>
  </si>
  <si>
    <t>TAPE 1MM X 21MM PG ANTHRACITE PVC EDGING PER MTR</t>
  </si>
  <si>
    <t>PPEIEAGPVC1</t>
  </si>
  <si>
    <t>TAPE 1MM X 21MM PG ARCTIC GREY PVC EDGING PER MTR</t>
  </si>
  <si>
    <t>PPEIECEPVC1</t>
  </si>
  <si>
    <t>TAPE 1MM X 21MM PG COASTAL ELM PVC EDGING PER MTR</t>
  </si>
  <si>
    <t>PPEIECBPVC1</t>
  </si>
  <si>
    <t>TAPE 1MM X 21MM PG CORONET BEECH PVC EDGING PER MTR</t>
  </si>
  <si>
    <t>PPEIEDEPVC1</t>
  </si>
  <si>
    <t>TAPE 1MM X 21MM PG DUSKY ELM PVC EDGING PER MTR</t>
  </si>
  <si>
    <t>PPEIEBASPVC1</t>
  </si>
  <si>
    <t>TAPE 1MM X 21MM PG MELAMINE BASALT PVC EDGING PER MTR</t>
  </si>
  <si>
    <t>PPEIECOPVC1</t>
  </si>
  <si>
    <t>TAPE 1MM X 21MM PG MELAMINE CHARRED OAK PVC EDGING PER MTR</t>
  </si>
  <si>
    <t>PPEIETRBPVC1</t>
  </si>
  <si>
    <t>TAPE 1MM X 21MM PG TREBLE BEECH PVC EDGING PER MTR</t>
  </si>
  <si>
    <t>PPEIEWWPVC1</t>
  </si>
  <si>
    <t>TAPE 1MM X 21MM PG WARM WHITE PVC  EDGING PER MTR</t>
  </si>
  <si>
    <t>PPEIEWOPVC1</t>
  </si>
  <si>
    <t>TAPE 1MM X 21MM PG WASHED OAK PVC  EDGING PER MTR</t>
  </si>
  <si>
    <t>PPEIEWHPVC1R</t>
  </si>
  <si>
    <t>TAPE 1MM X 21MM PG WHITE  PVC EDGING PER 100M ROLL</t>
  </si>
  <si>
    <t>PPEIEBLKABSU1R</t>
  </si>
  <si>
    <t>TAPE 1MM X 21MM UG BLACK ABS EDGING PER 100M ROLL</t>
  </si>
  <si>
    <t>PPEIEBLKABSU</t>
  </si>
  <si>
    <t>TAPE 1MM X 21MM UG BLACK ABS EDGING PER METRE</t>
  </si>
  <si>
    <t>PPEIECBPVC1U</t>
  </si>
  <si>
    <t>TAPE 1MM X 21MM UG CORONET BEECH PVC EDGING PER MTR</t>
  </si>
  <si>
    <t>PPEIEDOPVC1U</t>
  </si>
  <si>
    <t>TAPE 1MM X 21MM UG DARK OAK PVC EDGING PER MTR</t>
  </si>
  <si>
    <t>PPEIEBASPVC1U</t>
  </si>
  <si>
    <t>TAPE 1MM X 21MM UG MELAMINE BASALT PVC EDGING PER MTR</t>
  </si>
  <si>
    <t>PPEIETEPVC1U</t>
  </si>
  <si>
    <t>TAPE 1MM X 21MM UG TASMAN ELM PVC EDGING PER MTR</t>
  </si>
  <si>
    <t>PPEIEWWPVC1U</t>
  </si>
  <si>
    <t>TAPE 1MM X 21MM UG WARM WHITE PVC  EDGING PER MTR</t>
  </si>
  <si>
    <t>PPEIEWOPVC1U</t>
  </si>
  <si>
    <t>TAPE 1MM X 21MM UG WASHED OAK PVC  EDGING PER MTR</t>
  </si>
  <si>
    <t>PPEIEWHPVC1UR</t>
  </si>
  <si>
    <t>TAPE 1MM X 21MM UG WHITE  PVC EDGING PER 200M ROLL</t>
  </si>
  <si>
    <t>PPEIEWHPVC2U19</t>
  </si>
  <si>
    <t>TAPE 2MM X 19MM UG WHITE  PVC EDGING PER MTR</t>
  </si>
  <si>
    <t>QPPEIEABS2PWCT</t>
  </si>
  <si>
    <t>TAPE 2MM X 21MM PG # PATT/WG ABS EDGING CTL PER METRE</t>
  </si>
  <si>
    <t>QPPEIEABS2CT</t>
  </si>
  <si>
    <t>TAPE 2MM X 21MM PG # PLAIN COLOURS ABS EDGING CTL PER METRE</t>
  </si>
  <si>
    <t>PPEIEBASPVC2</t>
  </si>
  <si>
    <t>TAPE 2MM X 21MM PG BASALT PVC EDGING PER MTR</t>
  </si>
  <si>
    <t>PPEIEHBPBPVC2</t>
  </si>
  <si>
    <t>TAPE 2MM X 21MM PG HUNTER/PROVENCE BLUE PVC EDGING PER MTR</t>
  </si>
  <si>
    <t>PPEIEMIPVC2</t>
  </si>
  <si>
    <t>TAPE 2MM X 21MM PG MIST PVC EDGING PER MTR</t>
  </si>
  <si>
    <t>PPEIENTPVC2</t>
  </si>
  <si>
    <t>TAPE 2MM X 21MM PG NZ TAWA  PVC EDGING PER MTR</t>
  </si>
  <si>
    <t>PPEIEPWPVC2</t>
  </si>
  <si>
    <t>TAPE 2MM X 21MM PG PERFECT WHITE PVC EDGING PER MTR</t>
  </si>
  <si>
    <t>PPEIERSPVC2</t>
  </si>
  <si>
    <t>TAPE 2MM X 21MM PG ROCKSALT  PVC EDGING PER MTR</t>
  </si>
  <si>
    <t>PPEIESSPVC2</t>
  </si>
  <si>
    <t>TAPE 2MM X 21MM PG SILVER STRATA PVC EDGING PER MTR</t>
  </si>
  <si>
    <t>PPEIESLPVC2</t>
  </si>
  <si>
    <t>TAPE 2MM X 21MM PG STREETLIGHT PVC EDGING PER MTR</t>
  </si>
  <si>
    <t>PPEIETCPVC2</t>
  </si>
  <si>
    <t>TAPE 2MM X 21MM PG THORNDON CREME PVC EDGING PER MTR</t>
  </si>
  <si>
    <t>PPEIEVEPVC2</t>
  </si>
  <si>
    <t>TAPE 2MM X 21MM PG VELVETEEN PVC EDGING PER MTR</t>
  </si>
  <si>
    <t>PPEIEWHPVC250M</t>
  </si>
  <si>
    <t>TAPE 2MM X 21MM PG WHITE  PVC EDGING PER 50M ROLL</t>
  </si>
  <si>
    <t>PPEIEWRPVC2</t>
  </si>
  <si>
    <t>TAPE 2MM X 21MM PG WHITE ROCK PVC EDGING PER MTR</t>
  </si>
  <si>
    <t>QPPEIEABS2UPWCT</t>
  </si>
  <si>
    <t>TAPE 2MM X 21MM UG # PATT/WG ABS EDGING CTL PER METRE</t>
  </si>
  <si>
    <t>QPPEIEABS2UPW</t>
  </si>
  <si>
    <t>TAPE 2MM X 21MM UG # PATT/WG ABS EDGING PER METRE</t>
  </si>
  <si>
    <t>PPMHEARWPVC2U</t>
  </si>
  <si>
    <t>TAPE 2MM X 21MM UG ARC WHITE   PVC EDGING PER  MTR</t>
  </si>
  <si>
    <t>PPEIEDWHPVC2U</t>
  </si>
  <si>
    <t>TAPE 2MM X 21MM UG DEZIGNA WHITE PVC EDGING PER MTR</t>
  </si>
  <si>
    <t>PPEIEDTPVC2U</t>
  </si>
  <si>
    <t>TAPE 2MM X 21MM UG DOUBLE TEA  PVC EDGING PER MTR</t>
  </si>
  <si>
    <t>PPEIEDOVPVC2U</t>
  </si>
  <si>
    <t>TAPE 2MM X 21MM UG DOVER PVC EDGING PER MTR</t>
  </si>
  <si>
    <t>PPEIEGBEIPVC2U</t>
  </si>
  <si>
    <t>TAPE 2MM X 21MM UG GENTLE BEIGE PVC EDGING PER MTR</t>
  </si>
  <si>
    <t>PPEIEHBPBPVC2U</t>
  </si>
  <si>
    <t>TAPE 2MM X 21MM UG HUNTER/PROVENCE BLUE PVC EDGING PER MTR</t>
  </si>
  <si>
    <t>PPEIELSPVC2U</t>
  </si>
  <si>
    <t>TAPE 2MM X 21MM UG LIMESTONE PVC EDGING PER MTR</t>
  </si>
  <si>
    <t>PPEIEMIPVC2U</t>
  </si>
  <si>
    <t>TAPE 2MM X 21MM UG MIST PVC EDGING PER MTR</t>
  </si>
  <si>
    <t>PPEIEPWPVC2U</t>
  </si>
  <si>
    <t>TAPE 2MM X 21MM UG PERFECT WHITE PVC EDGING PER MTR</t>
  </si>
  <si>
    <t>PPEIERSPVC2U</t>
  </si>
  <si>
    <t>TAPE 2MM X 21MM UG ROCKSALT  PVC EDGING PER MTR</t>
  </si>
  <si>
    <t>PPEIESSPVC2U</t>
  </si>
  <si>
    <t>TAPE 2MM X 21MM UG SILVER STRATA PVC EDGING PER MTR</t>
  </si>
  <si>
    <t>PPEIEURPVC2U</t>
  </si>
  <si>
    <t>TAPE 2MM X 21MM UG URBAN PVC EDGING PER MTR</t>
  </si>
  <si>
    <t>PPEIEVEPVC2U</t>
  </si>
  <si>
    <t>TAPE 2MM X 21MM UG VELVETEEN PVC EDGING PER MTR</t>
  </si>
  <si>
    <t>PPEIEWHPVC2U50M</t>
  </si>
  <si>
    <t>TAPE 2MM X 21MM UG WHITE  PVC EDGING PER 50M ROLL</t>
  </si>
  <si>
    <t>PPEIEOYPVC2</t>
  </si>
  <si>
    <t>TAPE 2MM X 22MM PG OYSTER PVC EDGING PER MTR</t>
  </si>
  <si>
    <t>PPEIEOYPVC2U</t>
  </si>
  <si>
    <t>TAPE 2MM X 22MM UG OYSTER PVC EDGING PER MTR</t>
  </si>
  <si>
    <t>QPPEIEPVC229P</t>
  </si>
  <si>
    <t>TAPE 2MM X 29MM PG #PLAIN COLOURS PVC/ABS EDGING PER METRE</t>
  </si>
  <si>
    <t>PPEIEDOPVC229</t>
  </si>
  <si>
    <t>TAPE 2MM X 29MM PG DARK OAK PVC EDGING PER MTR</t>
  </si>
  <si>
    <t>QPPEIEPVC229U</t>
  </si>
  <si>
    <t>TAPE 2MM X 29MM UG #PLAIN COLOURS PVC/ABS EDGING PER METRE</t>
  </si>
  <si>
    <t>PPEIECEPVC229U</t>
  </si>
  <si>
    <t>TAPE 2MM X 29MM UG COASTAL ELM PVC EDGING PER MTR</t>
  </si>
  <si>
    <t>PPEIECBPVC229U</t>
  </si>
  <si>
    <t>TAPE 2MM X 29MM UG CORONET BEECH PVC EDGING PER MTR</t>
  </si>
  <si>
    <t>PPEIEFEPVC229U</t>
  </si>
  <si>
    <t>TAPE 2MM X 29MM UG FIORDLAND ELM PVC EDGING PER MTR</t>
  </si>
  <si>
    <t>PPEIEBCA332PG</t>
  </si>
  <si>
    <t>TAPE 2MM X 33MM PG  CARBON PVC  EDGING PER MTR</t>
  </si>
  <si>
    <t>QPPEIEPVC233P</t>
  </si>
  <si>
    <t>TAPE 2MM X 33MM PG #PLAIN COLOURS PVC/ABS EDGING PER METRE</t>
  </si>
  <si>
    <t>QPPEIEPVC238PW</t>
  </si>
  <si>
    <t>TAPE 2MM X 38MM PG #PATT/WG PVC/ABS EDGING  PER METRE</t>
  </si>
  <si>
    <t>QPPEIEPVC238P</t>
  </si>
  <si>
    <t>TAPE 2MM X 38MM PG #PLAIN COLOURS PVC/ABS EDGING PER METRE</t>
  </si>
  <si>
    <t>QPPEIEPVC238UW</t>
  </si>
  <si>
    <t>TAPE 2MM X 38MM UG #PATT/WG PVC/ABS EDGING  PER METRE</t>
  </si>
  <si>
    <t>QPPEIEPVC245PW</t>
  </si>
  <si>
    <t>TAPE 2MM X 45MM PG #PATT/WG PVC/ABS EDGING  PER METRE</t>
  </si>
  <si>
    <t>PPMMEARW22100M</t>
  </si>
  <si>
    <t>MELAMINE 22MMX100M PG ARC WHT GLOSS PAPER E/TAPE PER ROLL</t>
  </si>
  <si>
    <t>QPPMMECOL2210</t>
  </si>
  <si>
    <t>PAPER 21MM X 10MTR    # COLOUR / WGRAIN</t>
  </si>
  <si>
    <t>PPEIEWHSPT4</t>
  </si>
  <si>
    <t>TAPE 0.4MM X 21MM PG WHITE SATIN  PAPER EDGING PER MTR</t>
  </si>
  <si>
    <t>PPEIEWHSTPT4</t>
  </si>
  <si>
    <t>TAPE 0.4MM X 21MM PG WHITE STIPPLE PAPER EDGING PER MTR</t>
  </si>
  <si>
    <t>PPMMEWHS21100M</t>
  </si>
  <si>
    <t>TAPE 21MM X 100M PG WHITE SATIN PAPER EDGING PER ROLL</t>
  </si>
  <si>
    <t>PPEIEBLPVC229</t>
  </si>
  <si>
    <t>TAPE 2MM X 29MM PG BLACK PVC EDGING PER MTR</t>
  </si>
  <si>
    <t>PPEIECAPVC229</t>
  </si>
  <si>
    <t>TAPE 2MM X 29MM PG CARBON PVC EDGING PER MTR</t>
  </si>
  <si>
    <t>PPEIESIHPVC229</t>
  </si>
  <si>
    <t>TAPE 2MM X 29MM PG SILVER HAZE PVC EDGING PER MTR</t>
  </si>
  <si>
    <t>PPEIESWPVC229</t>
  </si>
  <si>
    <t>TAPE 2MM X 29MM PG SIMPLY WHITE  PVC EDGING PER MTR</t>
  </si>
  <si>
    <t>PPEIESWPVC229U</t>
  </si>
  <si>
    <t>TAPE 2MM X 29MM UG SIMPLY WHITE  PVC EDGING PER MTR</t>
  </si>
  <si>
    <t>CHHT9123084</t>
  </si>
  <si>
    <t>HETTICH ARCITECH ALU FRONT CONN SET WHT 9123084</t>
  </si>
  <si>
    <t>CHHT9132355</t>
  </si>
  <si>
    <t>HETTICH ATIRA PULL BIN FRAME ONLY 400MM 9132355</t>
  </si>
  <si>
    <t>CHHT919463500</t>
  </si>
  <si>
    <t>HETTICH ATIRA REAR PANEL CONNECTOR 144MM WHITE LH 9194635</t>
  </si>
  <si>
    <t>CHHT919463600</t>
  </si>
  <si>
    <t>HETTICH ATIRA REAR PANEL CONNECTOR 144MM WHITE RH 9194636</t>
  </si>
  <si>
    <t>CHHT919463900</t>
  </si>
  <si>
    <t>HETTICH ATIRA REAR PANEL CONNECTOR 176MM WHITE LH 9194639</t>
  </si>
  <si>
    <t>CHHT919464000</t>
  </si>
  <si>
    <t>HETTICH ATIRA REAR PANEL CONNECTOR 176MM WHITE RH 9194640</t>
  </si>
  <si>
    <t>CHHT9077588</t>
  </si>
  <si>
    <t>HETTICH CARGO IQ 90 DEG SILVER CABINET 150MM SA 9077588</t>
  </si>
  <si>
    <t>HETTICH GALLERY RAIL WHITE 520MM LH 9194546</t>
  </si>
  <si>
    <t>HETTICH GALLERY RAIL WHITE 520MM RH 9194547</t>
  </si>
  <si>
    <t>CHHT9104107</t>
  </si>
  <si>
    <t>HETTICH INNOTECH ADVANCED CORNER CONNECTOR 9104107</t>
  </si>
  <si>
    <t>CHHT9194646</t>
  </si>
  <si>
    <t>HETTICH INNOTECH ATIRA COVER CAP SILVER WITH LOGO 9194646</t>
  </si>
  <si>
    <t>CHHT9216497</t>
  </si>
  <si>
    <t>HETTICH INNOTECH ATIRA DRAWER SET P&amp;P 144 350 WHITE 9216497</t>
  </si>
  <si>
    <t>CHHT9216556</t>
  </si>
  <si>
    <t>HETTICH INNOTECH ATIRA DRAWER SET P&amp;P 144 420 SILVER 9216556</t>
  </si>
  <si>
    <t>CHHT9216535</t>
  </si>
  <si>
    <t>HETTICH INNOTECH ATIRA DRAWER SET P&amp;P 144 420 WHITE 9216535</t>
  </si>
  <si>
    <t>CHHT921655700</t>
  </si>
  <si>
    <t>HETTICH INNOTECH ATIRA DRAWER SET P&amp;P 144 470 SILVER 9216557</t>
  </si>
  <si>
    <t>CHHT9216536</t>
  </si>
  <si>
    <t>HETTICH INNOTECH ATIRA DRAWER SET P&amp;P 144 470 WHITE 9216536</t>
  </si>
  <si>
    <t>CHHT9216558</t>
  </si>
  <si>
    <t>HETTICH INNOTECH ATIRA DRAWER SET P&amp;P 144 520 SILVER 9216558</t>
  </si>
  <si>
    <t>CHHT9216537</t>
  </si>
  <si>
    <t>HETTICH INNOTECH ATIRA DRAWER SET P&amp;P 144 520 WHITE 9216537</t>
  </si>
  <si>
    <t>CHHT9216563</t>
  </si>
  <si>
    <t>HETTICH INNOTECH ATIRA DRAWER SET P&amp;P 176 420 SILVER 9216563</t>
  </si>
  <si>
    <t>CHHT9216542</t>
  </si>
  <si>
    <t>HETTICH INNOTECH ATIRA DRAWER SET P&amp;P 176 420 WHITE 9216542</t>
  </si>
  <si>
    <t>CHHT921656400</t>
  </si>
  <si>
    <t>HETTICH INNOTECH ATIRA DRAWER SET P&amp;P 176 470 SILVER 9216564</t>
  </si>
  <si>
    <t>CHHT9216543</t>
  </si>
  <si>
    <t>HETTICH INNOTECH ATIRA DRAWER SET P&amp;P 176 470 WHITE 9216543</t>
  </si>
  <si>
    <t>CHHT9216565</t>
  </si>
  <si>
    <t>HETTICH INNOTECH ATIRA DRAWER SET P&amp;P 176 520 SILVER 9216565</t>
  </si>
  <si>
    <t>CHHT9216544</t>
  </si>
  <si>
    <t>HETTICH INNOTECH ATIRA DRAWER SET P&amp;P 176 520 WHITE 9216544</t>
  </si>
  <si>
    <t>CHHT9216481</t>
  </si>
  <si>
    <t>HETTICH INNOTECH ATIRA DRAWER SET STD 350 WHITE 9216481</t>
  </si>
  <si>
    <t>CHHT9216549</t>
  </si>
  <si>
    <t>HETTICH INNOTECH ATIRA DRAWER SET STD 420 SILVER 9216549</t>
  </si>
  <si>
    <t>CHHT9216528</t>
  </si>
  <si>
    <t>HETTICH INNOTECH ATIRA DRAWER SET STD 420 WHITE 9216528</t>
  </si>
  <si>
    <t>CHHT921655000</t>
  </si>
  <si>
    <t>HETTICH INNOTECH ATIRA DRAWER SET STD 470 SILVER 9216550</t>
  </si>
  <si>
    <t>CHHT9216529</t>
  </si>
  <si>
    <t>HETTICH INNOTECH ATIRA DRAWER SET STD 470 WHITE 9216529</t>
  </si>
  <si>
    <t>CHHT9216551</t>
  </si>
  <si>
    <t>HETTICH INNOTECH ATIRA DRAWER SET STD 520 SILVER 9216551</t>
  </si>
  <si>
    <t>CHHT9216530</t>
  </si>
  <si>
    <t>HETTICH INNOTECH ATIRA DRAWER SET STD 520 WHITE 9216530</t>
  </si>
  <si>
    <t>CHHT919452800</t>
  </si>
  <si>
    <t>HETTICH INNOTECH ATIRA GALLERY RAIL SILVER 420MM LH 9194528</t>
  </si>
  <si>
    <t>CHHT919452900</t>
  </si>
  <si>
    <t>HETTICH INNOTECH ATIRA GALLERY RAIL SILVER 420MM RH 9194529</t>
  </si>
  <si>
    <t>CHHT919453000</t>
  </si>
  <si>
    <t>HETTICH INNOTECH ATIRA GALLERY RAIL SILVER 470MM LH 9194530</t>
  </si>
  <si>
    <t>CHHT919453100</t>
  </si>
  <si>
    <t>HETTICH INNOTECH ATIRA GALLERY RAIL SILVER 470MM RH 9194531</t>
  </si>
  <si>
    <t>CHHT919453200</t>
  </si>
  <si>
    <t>HETTICH INNOTECH ATIRA GALLERY RAIL SILVER 520MM LH 9194532</t>
  </si>
  <si>
    <t>CHHT919453300</t>
  </si>
  <si>
    <t>HETTICH INNOTECH ATIRA GALLERY RAIL SILVER 520MM RH 9194533</t>
  </si>
  <si>
    <t>CHHT919454400</t>
  </si>
  <si>
    <t>HETTICH INNOTECH ATIRA GALLERY RAIL WHITE 470MM LH 9194544</t>
  </si>
  <si>
    <t>CHHT919454500</t>
  </si>
  <si>
    <t>HETTICH INNOTECH ATIRA GALLERY RAIL WHITE 470MM RH 9194545</t>
  </si>
  <si>
    <t>CHHT919439600</t>
  </si>
  <si>
    <t>HETTICH INNOTECH ATIRA SIDES 420MM SILVER LH 9194396</t>
  </si>
  <si>
    <t>CHHT919439700</t>
  </si>
  <si>
    <t>HETTICH INNOTECH ATIRA SIDES 420MM SILVER RH 9194397</t>
  </si>
  <si>
    <t>CHHT919439800</t>
  </si>
  <si>
    <t>HETTICH INNOTECH ATIRA SIDES 470MM SILVER LH 9194398</t>
  </si>
  <si>
    <t>CHHT919439900</t>
  </si>
  <si>
    <t>HETTICH INNOTECH ATIRA SIDES 470MM SILVER RH 9194399</t>
  </si>
  <si>
    <t>CHHT919441200</t>
  </si>
  <si>
    <t>HETTICH INNOTECH ATIRA SIDES 470MM WHITE LH 9194412</t>
  </si>
  <si>
    <t>CHHT919441300</t>
  </si>
  <si>
    <t>HETTICH INNOTECH ATIRA SIDES 470MM WHITE RH 9194413</t>
  </si>
  <si>
    <t>CHHT919440000</t>
  </si>
  <si>
    <t>HETTICH INNOTECH ATIRA SIDES 520MM SILVER LH 9194400</t>
  </si>
  <si>
    <t>CHHT919440100</t>
  </si>
  <si>
    <t>HETTICH INNOTECH ATIRA SIDES 520MM SILVER RH 9194401</t>
  </si>
  <si>
    <t>HETTICH INNOTECH ATIRA SIDES 520MM WHITE LH  9194414</t>
  </si>
  <si>
    <t>HETTICH INNOTECH ATIRA SIDES 520MM WHITE RH 9194415</t>
  </si>
  <si>
    <t>CHHT921652200</t>
  </si>
  <si>
    <t>HETTICH INNOTECH ATIRA SLV 420MM P&amp;P 176 V6 FULL EXT DRW KIT</t>
  </si>
  <si>
    <t>CHHT921652300</t>
  </si>
  <si>
    <t>HETTICH INNOTECH ATIRA SLV 470MM P&amp;P 176 V6 FULL EXT DRW KIT</t>
  </si>
  <si>
    <t>CHHT921651700</t>
  </si>
  <si>
    <t>HETTICH INNOTECH ATIRA SLV 470X144MM P&amp;P V6 FULL EXT DRW KIT</t>
  </si>
  <si>
    <t>CHHT921652400</t>
  </si>
  <si>
    <t>HETTICH INNOTECH ATIRA SLV 520MM P&amp;P 176 V6 FULL EXT DRW KIT</t>
  </si>
  <si>
    <t>CHHT921651800</t>
  </si>
  <si>
    <t>HETTICH INNOTECH ATIRA SLV 520X144MM P&amp;P V6 FULL EXT DRW KIT</t>
  </si>
  <si>
    <t>CHHT921651000</t>
  </si>
  <si>
    <t>HETTICH INNOTECH ATIRA SLVR 420MM STD V6 FULL EXT DRW KIT</t>
  </si>
  <si>
    <t>CHHT921651600</t>
  </si>
  <si>
    <t>HETTICH INNOTECH ATIRA SLVR 420X144 P&amp;P V6 FULL EXT DRW KIT</t>
  </si>
  <si>
    <t>CHHT921651100</t>
  </si>
  <si>
    <t>HETTICH INNOTECH ATIRA SLVR 470MM STD V6 FULL EXT DRW KIT</t>
  </si>
  <si>
    <t>CHHT921651200</t>
  </si>
  <si>
    <t>HETTICH INNOTECH ATIRA SLVR 520MM STD V6 FULL EXT DRW KIT</t>
  </si>
  <si>
    <t>CHHT9194658</t>
  </si>
  <si>
    <t>HETTICH INNOTECH ATIRA TOPSIDE ADAPTOR 144 WHITE 9194658</t>
  </si>
  <si>
    <t>CHHT919466000</t>
  </si>
  <si>
    <t>HETTICH INNOTECH ATIRA TOPSIDE ADAPTOR 176 GREY 9194660</t>
  </si>
  <si>
    <t>CHHT9194661</t>
  </si>
  <si>
    <t>HETTICH INNOTECH ATIRA TOPSIDE ADAPTOR 176 WHITE 9194661</t>
  </si>
  <si>
    <t>CHHT919468100</t>
  </si>
  <si>
    <t>HETTICH INNOTECH ATIRA TOPSIDE METAL SET 144 470 SIL 9194681</t>
  </si>
  <si>
    <t>CHHT9194689</t>
  </si>
  <si>
    <t>HETTICH INNOTECH ATIRA TOPSIDE METAL SET 144 520 WH 9194689</t>
  </si>
  <si>
    <t>CHHT919470200</t>
  </si>
  <si>
    <t>HETTICH INNOTECH ATIRA TOPSIDE METAL SET 176 470 SIL 9194702</t>
  </si>
  <si>
    <t>CHHT9194710</t>
  </si>
  <si>
    <t>HETTICH INNOTECH ATIRA TOPSIDE METAL SET 176 520 WH 9194710</t>
  </si>
  <si>
    <t>CHHT921648200</t>
  </si>
  <si>
    <t>HETTICH INNOTECH ATIRA WHITE 420MM STD V6 FULL DRW KIT</t>
  </si>
  <si>
    <t>CHHT921649800</t>
  </si>
  <si>
    <t>HETTICH INNOTECH ATIRA WHITE 420X144MM P&amp;P V6 FULL EXT KIT</t>
  </si>
  <si>
    <t>CHHT921648300</t>
  </si>
  <si>
    <t>HETTICH INNOTECH ATIRA WHITE 470MM STD V6 FULL DRW KIT</t>
  </si>
  <si>
    <t>CHHT921648400</t>
  </si>
  <si>
    <t>HETTICH INNOTECH ATIRA WHITE 520MM STD V6 FULL DRW KIT</t>
  </si>
  <si>
    <t>CHHT921650400</t>
  </si>
  <si>
    <t>HETTICH INNOTECH ATIRA WHT 420X176MM P&amp;P V6 FULL EXT DRW KIT</t>
  </si>
  <si>
    <t>CHHT921649900</t>
  </si>
  <si>
    <t>HETTICH INNOTECH ATIRA WHT 470X144MM P&amp;P V6 FULL EX DRW KIT</t>
  </si>
  <si>
    <t>CHHT921650500</t>
  </si>
  <si>
    <t>HETTICH INNOTECH ATIRA WHT 470X176MM P&amp;P V6 FULL EXT DR KIT</t>
  </si>
  <si>
    <t>CHHT921650000</t>
  </si>
  <si>
    <t>HETTICH INNOTECH ATIRA WHT 520X144MM P&amp;P V6 FULL EX DRW KIT</t>
  </si>
  <si>
    <t>CHHT921650600</t>
  </si>
  <si>
    <t>HETTICH INNOTECH ATIRA WHT 520X176MM P&amp;P V6 FULL EX DRW KIT</t>
  </si>
  <si>
    <t>CHHT106144800</t>
  </si>
  <si>
    <t>HETTICH INNOTECH COVER CAP GREY  1061448</t>
  </si>
  <si>
    <t>CHHT106250900</t>
  </si>
  <si>
    <t>HETTICH INNOTECH DRAWER SIDE 70MM 260MM WHITE LH 1062509</t>
  </si>
  <si>
    <t>CHHT106239400</t>
  </si>
  <si>
    <t>HETTICH INNOTECH GALLERY RAIL 470MM SILVER 1062394</t>
  </si>
  <si>
    <t>CHHT074430</t>
  </si>
  <si>
    <t>HETTICH INNOTECH KNIFE HOLDER 074430  (W/OUT KNIFE)</t>
  </si>
  <si>
    <t>CHHT902783100</t>
  </si>
  <si>
    <t>HETTICH INNOTECH REAR PANEL CONNECTOR 176MM LH SILV 9027831</t>
  </si>
  <si>
    <t>CHHT902783200</t>
  </si>
  <si>
    <t>HETTICH INNOTECH REAR PANEL CONNECTOR 176MM RH SILV 9027832</t>
  </si>
  <si>
    <t>CHHT106250300</t>
  </si>
  <si>
    <t>HETTICH INNOTECH REAR PANEL CONNECTOR 70MM LH WHITE 1062503</t>
  </si>
  <si>
    <t>CHHT106250400</t>
  </si>
  <si>
    <t>HETTICH INNOTECH REAR PANEL CONNECTOR 70MM RH WHITE 1062504</t>
  </si>
  <si>
    <t>CHHT9127379</t>
  </si>
  <si>
    <t>HETTICH INNOTECH SIL 470 STD V6 BULK KIT   9127379</t>
  </si>
  <si>
    <t>CHHT106367600</t>
  </si>
  <si>
    <t>HETTICH INNOTECH WHITE GALLERY RAIL 420MM  1063676</t>
  </si>
  <si>
    <t>CHHT9194935</t>
  </si>
  <si>
    <t>HETTICH IT ORGATRAY 440 D440-520 W451-450 SLV 9194935</t>
  </si>
  <si>
    <t>CHHT9194936</t>
  </si>
  <si>
    <t>HETTICH IT ORGATRAY 440 D440-520 W451-500 SLV   9194936</t>
  </si>
  <si>
    <t>CHHT9194937</t>
  </si>
  <si>
    <t>HETTICH IT ORGATRAY 440 D440-520 W451-600 SLV 9194937</t>
  </si>
  <si>
    <t>CHHT9194938</t>
  </si>
  <si>
    <t>HETTICH IT ORGATRAY 440 D440-520 W451-700 SLV 9194938</t>
  </si>
  <si>
    <t>CHHT051491</t>
  </si>
  <si>
    <t>HETTICH MULTITECH FRONT CONN WHITE INT DRAWER 150MM 051491</t>
  </si>
  <si>
    <t>CHHT051481</t>
  </si>
  <si>
    <t>HETTICH MULTITECH GALLERY RAIL SET 450MM WHITE 051481</t>
  </si>
  <si>
    <t>CHHT079173</t>
  </si>
  <si>
    <t>HETTICH MULTITECH M4 54 FRONT CONNECTOR KNOCK IN SET 079173</t>
  </si>
  <si>
    <t>CHHT913793500</t>
  </si>
  <si>
    <t>HETTICH MULTITECH SOFT CLOSE MECHANISM  9137935</t>
  </si>
  <si>
    <t>CHHT9126421</t>
  </si>
  <si>
    <t>HETTICH QUADRO V6+/300 I/TECH 50KG F/EXT LH SS 9126421</t>
  </si>
  <si>
    <t>CHHT9126422</t>
  </si>
  <si>
    <t>HETTICH QUADRO V6+/300 I/TECH 50KG F/EXT RH SS 9126422</t>
  </si>
  <si>
    <t>CHHT9126345</t>
  </si>
  <si>
    <t>HETTICH QUADRO V6+/420 I/TECH 50KG F/EXT LH SS 9126345</t>
  </si>
  <si>
    <t>CHHT9126346</t>
  </si>
  <si>
    <t>HETTICH QUADRO V6+/420 I/TECH 50KG F/EXT RH SS 9126346</t>
  </si>
  <si>
    <t>CHHT9117993</t>
  </si>
  <si>
    <t>HETTICH QUADRO V6+/470 I/TECH 50KG F/EXT LH SS 9117993</t>
  </si>
  <si>
    <t>CHHT9117994</t>
  </si>
  <si>
    <t>HETTICH QUADRO V6+/470 I/TECH 50KG F/EXT RH SS 9117994</t>
  </si>
  <si>
    <t>CHHT9117995</t>
  </si>
  <si>
    <t>HETTICH QUADRO V6+/520 I/TECH 50KG F/EXT LH SS 9117995</t>
  </si>
  <si>
    <t>CHHT9117997</t>
  </si>
  <si>
    <t>HETTICH QUADRO V6+/520 I/TECH 50KG F/EXT RH SS 9117997</t>
  </si>
  <si>
    <t>CHHT9118013</t>
  </si>
  <si>
    <t>HETTICH QUADRO V6/350 I/TECH 30KG F/EXT LH SS 9118013</t>
  </si>
  <si>
    <t>CHHT9118014</t>
  </si>
  <si>
    <t>HETTICH QUADRO V6/350 I/TECH 30KG F/EXT RH SS 9118014</t>
  </si>
  <si>
    <t>CHHT9113013</t>
  </si>
  <si>
    <t>HETTICH QUADRO V6/350 TIMBER 30KG F/EXT LH SS 9113013</t>
  </si>
  <si>
    <t>CHHT9113014</t>
  </si>
  <si>
    <t>HETTICH QUADRO V6/350 TIMBER 30KG F/EXT RH SS 9113014</t>
  </si>
  <si>
    <t>CHHT9099108</t>
  </si>
  <si>
    <t>HETTICH QUADRO V6/400 TIMBER 30KG F/EXT LH SS 9099108</t>
  </si>
  <si>
    <t>CHHT9099110</t>
  </si>
  <si>
    <t>HETTICH QUADRO V6/400 TIMBER 30KG F/EXT RH SS 9099110</t>
  </si>
  <si>
    <t>CHHT9116789</t>
  </si>
  <si>
    <t>HETTICH QUADRO V6/420 PUSH TO OPEN 30KG RUNNER L/H 9116789</t>
  </si>
  <si>
    <t>CHHT9116790</t>
  </si>
  <si>
    <t>HETTICH QUADRO V6/420 PUSH TO OPEN 30KG RUNNER R/H 9116790</t>
  </si>
  <si>
    <t>CHHT9118000</t>
  </si>
  <si>
    <t>HETTICH QUADRO V6/420 TIMBER 30KG F/EXT LH SS 9118000</t>
  </si>
  <si>
    <t>CHHT9118011</t>
  </si>
  <si>
    <t>HETTICH QUADRO V6/420 TIMBER 30KG F/EXT RH SS 9118011</t>
  </si>
  <si>
    <t>CHHT9099124</t>
  </si>
  <si>
    <t>HETTICH QUADRO V6/450 TIMBER 30KG F/EXT LH SS 9099124</t>
  </si>
  <si>
    <t>CHHT9099125</t>
  </si>
  <si>
    <t>HETTICH QUADRO V6/450 TIMBER 30KG F/EXT RH SS 9099125</t>
  </si>
  <si>
    <t>CHHT9115820</t>
  </si>
  <si>
    <t>HETTICH QUADRO V6/470 PUSH TO OPEN 30KG RUNNER LH 9115820</t>
  </si>
  <si>
    <t>CHHT9115821</t>
  </si>
  <si>
    <t>HETTICH QUADRO V6/470 PUSH TO OPEN 30KG RUNNER RH 9115821</t>
  </si>
  <si>
    <t>CHHT9118037</t>
  </si>
  <si>
    <t>HETTICH QUADRO V6/480 TIMBER 30KG F/EXT LH SS 9118037</t>
  </si>
  <si>
    <t>CHHT9118039</t>
  </si>
  <si>
    <t>HETTICH QUADRO V6/480 TIMBER 30KG F/EXT RH SS 9118039</t>
  </si>
  <si>
    <t>CHHT9111242</t>
  </si>
  <si>
    <t>HETTICH QUADRO V6/500 PUSH TO OPEN 30KG DOOR RUNNERS 9111242</t>
  </si>
  <si>
    <t>CHHT9118058</t>
  </si>
  <si>
    <t>HETTICH QUADRO V6/500 TIMBER 30KG F/EXT LH SS 9118058</t>
  </si>
  <si>
    <t>CHHT9118059</t>
  </si>
  <si>
    <t>HETTICH QUADRO V6/500 TIMBER 30KG F/EXT RH SS 9118059</t>
  </si>
  <si>
    <t>CHHT9118016</t>
  </si>
  <si>
    <t>HETTICH QUADRO V6/520 I/TECH 30KG F/EXT LH SS 9118016</t>
  </si>
  <si>
    <t>CHHT9118018</t>
  </si>
  <si>
    <t>HETTICH QUADRO V6/520 I/TECH 30KG F/EXT RH SS 9118018</t>
  </si>
  <si>
    <t>CHHT9117871</t>
  </si>
  <si>
    <t>HETTICH QUADRO V6/520 PUSH TO OPEN 30KG RUNNER LH  9117871</t>
  </si>
  <si>
    <t>CHHT9117872</t>
  </si>
  <si>
    <t>HETTICH QUADRO V6/520 PUSH TO OPEN 30KG RUNNER RH  9117872</t>
  </si>
  <si>
    <t>CHHT9117998</t>
  </si>
  <si>
    <t>HETTICH QUADRO V6/520 TIMBER 30KG F/EXT LH SS 9117998</t>
  </si>
  <si>
    <t>CHHT9117999</t>
  </si>
  <si>
    <t>HETTICH QUADRO V6/520 TIMBER 30KG F/EXT RH SS 9117999</t>
  </si>
  <si>
    <t>CHHT9118043</t>
  </si>
  <si>
    <t>HETTICH QUADRO V6/550 TIMBER 30KG F/EXT LH SS 9118043</t>
  </si>
  <si>
    <t>CHHT9118044</t>
  </si>
  <si>
    <t>HETTICH QUADRO V6/550 TIMBER 30KG F/EXT RH SS 9118044</t>
  </si>
  <si>
    <t>CHHT9118028</t>
  </si>
  <si>
    <t>HETTICH QUADRO V6/600 TIMBER 30KG F/EXT LH SS 9118028</t>
  </si>
  <si>
    <t>CHHT9118029</t>
  </si>
  <si>
    <t>HETTICH QUADRO V6/600 TIMBER 30KG F/EXT RH SS 9118029</t>
  </si>
  <si>
    <t>HIHT107166500</t>
  </si>
  <si>
    <t>HETTICH I/MAT DIREKT MOUNT 0MM 1071665</t>
  </si>
  <si>
    <t>HIHT1071666</t>
  </si>
  <si>
    <t>HETTICH I/MAT DIREKT MOUNT PLATE WITH 1.5MM W/SCREW 1071666</t>
  </si>
  <si>
    <t>HETTICH I/MAT HINGE MOUNT PLATE 1.5MM  1071626</t>
  </si>
  <si>
    <t>HETTICH I/MAT HINGE MOUNT PLATE 3MM  1071627</t>
  </si>
  <si>
    <t>HIHT079276</t>
  </si>
  <si>
    <t>HETTICH INTERMAT DIREKT HINGE MOUNT 0MM 079276</t>
  </si>
  <si>
    <t>HIHT078926</t>
  </si>
  <si>
    <t>HETTICH INTERMAT DIREKT HINGE MOUNT 3MM 078926</t>
  </si>
  <si>
    <t>HIHT1029520</t>
  </si>
  <si>
    <t>HETTICH INTERMAT HINGE 110deg 9943 TH43 FULL O/LAY  1029520</t>
  </si>
  <si>
    <t>HIHT073908</t>
  </si>
  <si>
    <t>HETTICH INTERMAT HINGE 125deg 9944 TH44 FULL O/LAY 73908</t>
  </si>
  <si>
    <t>HIHT072967</t>
  </si>
  <si>
    <t>HETTICH INTERMAT HINGE 95deg 9904 TU12 1/2 O/LAY 72967</t>
  </si>
  <si>
    <t>HIHT072968</t>
  </si>
  <si>
    <t>HETTICH INTERMAT HINGE 95deg 9904 TU12 INSET 72968</t>
  </si>
  <si>
    <t>HIHT073925</t>
  </si>
  <si>
    <t>HETTICH INTERMAT HINGE 95deg 9935 TH22 FULL O/LAY 73925</t>
  </si>
  <si>
    <t>HIHT077728</t>
  </si>
  <si>
    <t>HETTICH INTERMAT HINGE 95deg 9936 TA22 ALU 1/2 O/LAY 77728</t>
  </si>
  <si>
    <t>HIHT073917</t>
  </si>
  <si>
    <t>HETTICH INTERMAT HINGE 95deg 9936 TH42 1/2 O/LAY 73917</t>
  </si>
  <si>
    <t>HIHT073932</t>
  </si>
  <si>
    <t>HETTICH INTERMAT HINGE 95deg 9936 W45 TH42 INSET 73932</t>
  </si>
  <si>
    <t>HIHT048097</t>
  </si>
  <si>
    <t>HETTICH INTERMAT HINGE 95deg 9936 W45 TH43 FULL O/LAY 048097</t>
  </si>
  <si>
    <t>HIHT077700</t>
  </si>
  <si>
    <t>HETTICH INTERMAT HINGE 95deg 9936 W45 TH43 FULL O/LAY 77700</t>
  </si>
  <si>
    <t>HIHT073933</t>
  </si>
  <si>
    <t>HETTICH INTERMAT HINGE 95deg 9936 W45 TH43 INSET 73933</t>
  </si>
  <si>
    <t>HIHT079350</t>
  </si>
  <si>
    <t>HETTICH INTERMAT MOUNT ANGLE PLATE 10deg 079350</t>
  </si>
  <si>
    <t>HIHT907120900</t>
  </si>
  <si>
    <t>HETTICH SENSYS HINGE 110deg 8645i TH53 1/2 O/LAY 9071209</t>
  </si>
  <si>
    <t>HIHT907121000</t>
  </si>
  <si>
    <t>HETTICH SENSYS HINGE 110deg 8645i TH53 INSET 9071210</t>
  </si>
  <si>
    <t>HIHT9099751</t>
  </si>
  <si>
    <t>HETTICH SENSYS HINGE 165deg 8657 TH43 FULL O/LAY 9099751</t>
  </si>
  <si>
    <t>HIHT9099543</t>
  </si>
  <si>
    <t>HETTICH SENSYS HINGE 165deg 8657i THS55 FULL O/LAY 9099543</t>
  </si>
  <si>
    <t>HIHT9088039</t>
  </si>
  <si>
    <t>HETTICH SENSYS HINGE 95deg 8639i W90 TH53 INSET 9088039</t>
  </si>
  <si>
    <t>HIHT907162600</t>
  </si>
  <si>
    <t>HETTICH SENSYS MOUNT W/5MM EURO SCREW D1.5 9071626</t>
  </si>
  <si>
    <t>HIHT907162800</t>
  </si>
  <si>
    <t>HETTICH SENSYS MOUNT W/5MM EURO SCREW D5  9071628</t>
  </si>
  <si>
    <t>HIHT907159500</t>
  </si>
  <si>
    <t>HETTICH SENSYS MOUNT W/5MM SOCKETS D0 9071595</t>
  </si>
  <si>
    <t>HIHT907159600</t>
  </si>
  <si>
    <t>HETTICH SENSYS MOUNT W/5MM SOCKETS D1.5 9071596</t>
  </si>
  <si>
    <t>HIHT907159700</t>
  </si>
  <si>
    <t>HETTICH SENSYS MOUNT W/5MM SOCKETS D3 9071597</t>
  </si>
  <si>
    <t>HIHT907159800</t>
  </si>
  <si>
    <t>HETTICH SENSYS MOUNT W/5MM SOCKETS D5 9071598</t>
  </si>
  <si>
    <t>HIHT107164600</t>
  </si>
  <si>
    <t>HETTICH UNIVERSAL PLATE W/PRE-FIX SKT D1.5  1071646</t>
  </si>
  <si>
    <t>CHHT9078515</t>
  </si>
  <si>
    <t>BALA D-LOCK BRAKED TWIN WHEELS 75MM 80KG 9078515</t>
  </si>
  <si>
    <t>CHHT073616</t>
  </si>
  <si>
    <t>HETTICH 16MM METAL CONNECTOR  FITTING VB135 073616</t>
  </si>
  <si>
    <t>CHHT079392</t>
  </si>
  <si>
    <t>HETTICH 567MM VERTICAL LIFTUP FITTING WHITE 079392</t>
  </si>
  <si>
    <t>CHHT048586</t>
  </si>
  <si>
    <t>HETTICH 5MM COVER CAP WHITE   048586</t>
  </si>
  <si>
    <t>HETTICH ADJUSTABLE LEG 150MM DARK GREY  048100</t>
  </si>
  <si>
    <t>CHHT116153800</t>
  </si>
  <si>
    <t>HETTICH ADJUSTABLE LEG 150MM SET 120MM   1161538</t>
  </si>
  <si>
    <t>CHHT116153700</t>
  </si>
  <si>
    <t>HETTICH ADJUSTABLE LEG 150MM SET@100MM   1161537</t>
  </si>
  <si>
    <t>HETTICH ADJUSTABLE LEG ADAPTOR 50MM   048150</t>
  </si>
  <si>
    <t>CHHT116183600</t>
  </si>
  <si>
    <t>HETTICH ADJUSTABLE LEG KNOCK IN BASE 1161836</t>
  </si>
  <si>
    <t>HETTICH ADJUSTABLE LEG SCREW ON BASE DARK GREY 048110</t>
  </si>
  <si>
    <t>CHHT116015500</t>
  </si>
  <si>
    <t>HETTICH ADJUSTABLE LEG SET@127MM   1160155</t>
  </si>
  <si>
    <t>CHHT9154018</t>
  </si>
  <si>
    <t>HETTICH ATIRA PULL BIN 600MM 2X17 &amp; 2X8L 9154018</t>
  </si>
  <si>
    <t>CHHT913235600</t>
  </si>
  <si>
    <t>HETTICH ATIRA PULL BIN FRAME ONLY 450MM 9132356</t>
  </si>
  <si>
    <t>CHHT920763600</t>
  </si>
  <si>
    <t>HETTICH ATIRA PULL OUT LAUNDRY BASKET 600MM 9207636</t>
  </si>
  <si>
    <t>CHHT906585700</t>
  </si>
  <si>
    <t>HETTICH CARGO IQ PLUS 200 90DEG 9065857</t>
  </si>
  <si>
    <t>CHHT906586100</t>
  </si>
  <si>
    <t>HETTICH CARGO IQ PLUS 200 90DEG TRANSLUCENT TRAY  9065861</t>
  </si>
  <si>
    <t>CHHT906586000</t>
  </si>
  <si>
    <t>HETTICH CARGO IQ PLUS 300 90DEG 9065860</t>
  </si>
  <si>
    <t>CHHT906586200</t>
  </si>
  <si>
    <t>HETTICH CARGO IQ PLUS 300 90DEG TRANSLUCENT TRAY  9065862</t>
  </si>
  <si>
    <t>CHHT013223</t>
  </si>
  <si>
    <t>HETTICH CENTRA S250 FLAP STAY 013223</t>
  </si>
  <si>
    <t>CHHT073506</t>
  </si>
  <si>
    <t>HETTICH CLIP ON BASKET SET FOR MOVING CRN     073506</t>
  </si>
  <si>
    <t>CHHT105451900</t>
  </si>
  <si>
    <t>HETTICH CONNECTING SCREW VHS 32 28-28 NP 1054519</t>
  </si>
  <si>
    <t>CHHT025204</t>
  </si>
  <si>
    <t>HETTICH COVER CAP PLASTIC WHITE 35MM DIA    025204</t>
  </si>
  <si>
    <t>CHHT076483</t>
  </si>
  <si>
    <t>HETTICH CYLINDER PUSH LOCK FOR SLIDELINE 97 076483</t>
  </si>
  <si>
    <t>CHHT025048</t>
  </si>
  <si>
    <t>HETTICH DOOR BUFFER 6MM WHITE  025048</t>
  </si>
  <si>
    <t>CHHT048972</t>
  </si>
  <si>
    <t>HETTICH DOUBLE RUNNING RAIL SL97 2500MM     048972</t>
  </si>
  <si>
    <t>CHHT048978</t>
  </si>
  <si>
    <t>HETTICH ECONOMY CYLINDER CAM LOCK 12.5MM  048978</t>
  </si>
  <si>
    <t>CHHT040145</t>
  </si>
  <si>
    <t>HETTICH ECONOMY FRONT PANEL LOCKING SET  040145</t>
  </si>
  <si>
    <t>CHHT024832</t>
  </si>
  <si>
    <t>HETTICH EURO CONNECTING ANGLE 90deg 024832</t>
  </si>
  <si>
    <t>SCHT047452</t>
  </si>
  <si>
    <t>HETTICH EURO SCREW 6.3 X 14MM  047452</t>
  </si>
  <si>
    <t>CHHT048982</t>
  </si>
  <si>
    <t>HETTICH F18 8120 KEYED ALIKE BARREL  048982</t>
  </si>
  <si>
    <t>CHHT048983</t>
  </si>
  <si>
    <t>HETTICH F18 8130 KEYED ALIKE BARREL  048983</t>
  </si>
  <si>
    <t>CHHT048984</t>
  </si>
  <si>
    <t>HETTICH F18 8140 KEYED ALIKE BARREL  048984</t>
  </si>
  <si>
    <t>CHHT048969</t>
  </si>
  <si>
    <t>HETTICH FRAME PROFILE SL97  2500MM    048969</t>
  </si>
  <si>
    <t>CHHT048965</t>
  </si>
  <si>
    <t>HETTICH GUIDING PROFILE SL 97 2500MM    048965</t>
  </si>
  <si>
    <t>CHHT999558500</t>
  </si>
  <si>
    <t>HETTICH HANDLE F&amp;P EQUAL D11 192X220 BRUSHED SSF 9995585</t>
  </si>
  <si>
    <t>CHHT071548</t>
  </si>
  <si>
    <t>HETTICH HANDLE SCREW CROSSHEAD M4 X 20 ZP PK OF 50  071548</t>
  </si>
  <si>
    <t>CHHT071555</t>
  </si>
  <si>
    <t>HETTICH HANDLE SCREW CROSSHEAD PKT OF 50 M4 X 24ZP 071555</t>
  </si>
  <si>
    <t>HETTICH HANDLE SCREW CROSSHEAD PKT OF 50 M4X22 ZP 071549</t>
  </si>
  <si>
    <t>CHHT9114553</t>
  </si>
  <si>
    <t>HETTICH KA4532 350MM SILENT SYSTEM BM F/EXTN    9114553</t>
  </si>
  <si>
    <t>CHHT9114558</t>
  </si>
  <si>
    <t>HETTICH KA4532 550MM SILENT SYSTEM BM F/EXTN    9114558</t>
  </si>
  <si>
    <t>CHHT013239</t>
  </si>
  <si>
    <t>HETTICH KLS 10/200MM FLAP SUPPORT NICKEL 013239</t>
  </si>
  <si>
    <t>CHHT016179</t>
  </si>
  <si>
    <t>HETTICH KLS 30/250MM FLAP SUPPORT NICKEL 016179</t>
  </si>
  <si>
    <t>CHHT9136152</t>
  </si>
  <si>
    <t>HETTICH LEMANS SHELF SET STYLE 450MM RIGHT   9136152</t>
  </si>
  <si>
    <t>CHHT9079658</t>
  </si>
  <si>
    <t>HETTICH LIFT ADVANCED CROSS BAR 1200MM 9079658</t>
  </si>
  <si>
    <t>CHHT9079603</t>
  </si>
  <si>
    <t>HETTICH LIFT ADVANCED HK 9079603</t>
  </si>
  <si>
    <t>CHHT9079600</t>
  </si>
  <si>
    <t>HETTICH LIFT ADVANCED HL 9079600</t>
  </si>
  <si>
    <t>CHHT013141</t>
  </si>
  <si>
    <t>HETTICH MAGNETIC CATCH WHITE  M72/GP2 013141</t>
  </si>
  <si>
    <t>CHHT046284</t>
  </si>
  <si>
    <t>HETTICH MAGNETIC PUSH CATCH   D1/GP9 046284</t>
  </si>
  <si>
    <t>CHHT073504</t>
  </si>
  <si>
    <t>HETTICH MOVING CORNER BASE LH SILVER    073504</t>
  </si>
  <si>
    <t>CHHT073505</t>
  </si>
  <si>
    <t>HETTICH MOVING CORNER BASE RH SILVER    073505</t>
  </si>
  <si>
    <t>CHHT046096</t>
  </si>
  <si>
    <t>HETTICH MULTITECH COVER CAP WHITE 046096</t>
  </si>
  <si>
    <t>CHHT9113784</t>
  </si>
  <si>
    <t>HETTICH ORGATRAY BASIC2 501-550/441-520 WHITE  9113784</t>
  </si>
  <si>
    <t>CHHT048968</t>
  </si>
  <si>
    <t>HETTICH PLUG-IN PROFILE SL 97 2500MM     048968</t>
  </si>
  <si>
    <t>CHHT9162182</t>
  </si>
  <si>
    <t>HETTICH PULL-OUT PANTRY 5 BASKETS 300MM SILVER 9162182</t>
  </si>
  <si>
    <t>CHHT9162183</t>
  </si>
  <si>
    <t>HETTICH PULL-OUT PANTRY 5 BASKETS 400MM SILVER 9162183</t>
  </si>
  <si>
    <t>CHHT048999</t>
  </si>
  <si>
    <t>HETTICH R/TUBE OVAL 30 X 16 3.6M ALU ANOD     048999</t>
  </si>
  <si>
    <t>CHHT9059487</t>
  </si>
  <si>
    <t>HETTICH RASTEX 15 FOR 16MM PANELS W/OUT RIM  9059487</t>
  </si>
  <si>
    <t>CHHT905657300</t>
  </si>
  <si>
    <t>HETTICH ROBE TUBE OVAL BEARING SL323D   9056573</t>
  </si>
  <si>
    <t>CHHT049235</t>
  </si>
  <si>
    <t>HETTICH ROLL OUT SWIVEL ACTION TOWEL RAIL 3 ARM 495MM ALUM</t>
  </si>
  <si>
    <t>CHHT076481</t>
  </si>
  <si>
    <t>HETTICH RUNNING COMPONENT HANDLE FOR SLIDELINE 97 076481</t>
  </si>
  <si>
    <t>CHHT048966</t>
  </si>
  <si>
    <t>HETTICH RUNNING SHOE SL 97 2500MM    048966</t>
  </si>
  <si>
    <t>CHHT016181</t>
  </si>
  <si>
    <t>HETTICH SAFETY SHELF SUPPORT PUSH IN 5MM CHROME  016181</t>
  </si>
  <si>
    <t>CHHT063549</t>
  </si>
  <si>
    <t>HETTICH SHELF SECURING STUD   TRANS 5MM 063549</t>
  </si>
  <si>
    <t>CHHT013129</t>
  </si>
  <si>
    <t>HETTICH SHELF SUPPORT VARI CHROME 16MM    013129</t>
  </si>
  <si>
    <t>CHHT073549</t>
  </si>
  <si>
    <t>HETTICH SIDE PULL OUT WIRE BASKETS   073549</t>
  </si>
  <si>
    <t>CHHT048974</t>
  </si>
  <si>
    <t>HETTICH SLIDELINE 97 BASIC SET FOR 2 DOORS 50KG DOOR 048974</t>
  </si>
  <si>
    <t>CHHT9115216</t>
  </si>
  <si>
    <t>HETTICH STB55 PLUS DISTANCE PIECE    9115216</t>
  </si>
  <si>
    <t>CHHT9115218</t>
  </si>
  <si>
    <t>HETTICH STB55 PLUS STOP MOUNTED WITHOUT LASH 9115218</t>
  </si>
  <si>
    <t>LLHT030125</t>
  </si>
  <si>
    <t>HETTICH STEEL STRIKER PLATE TYPE 3011 030125</t>
  </si>
  <si>
    <t>CHHT048953</t>
  </si>
  <si>
    <t>HETTICH SUPPORT CATCH SIDE MOUNT 048953</t>
  </si>
  <si>
    <t>HIHT070393</t>
  </si>
  <si>
    <t>HETTICH SYSTEMA CD FLIP DIVIDERS BLACK 070393</t>
  </si>
  <si>
    <t>HIHT070392</t>
  </si>
  <si>
    <t>HETTICH SYSTEMA CD FLIP RACK BLACK 1050MM 070392</t>
  </si>
  <si>
    <t>CHHT010921</t>
  </si>
  <si>
    <t>HETTICH TOP BOX FLAP SUPPORT 90deg NP  010921</t>
  </si>
  <si>
    <t>CHHT071111</t>
  </si>
  <si>
    <t>HETTICH TOPLINE 22 GUIDE PROFILE 3000MM SILVER 071111</t>
  </si>
  <si>
    <t>CHHT049472</t>
  </si>
  <si>
    <t>HETTICH TWIN BIN 2X16LT FULL EXTENSION 049472</t>
  </si>
  <si>
    <t>CHHT049474</t>
  </si>
  <si>
    <t>HETTICH TWIN BIN 2X20LT FULL  EXTENSION 049474</t>
  </si>
  <si>
    <t>CHHT049476</t>
  </si>
  <si>
    <t>HETTICH TWIN BIN DOOR MOUNTED FULL EXT.1X10L/1X20L 049476</t>
  </si>
  <si>
    <t>CHHT013104</t>
  </si>
  <si>
    <t>HETTICH TZ4 BLOCK AND SCREW   CONNECTOR COMPLETE 013104</t>
  </si>
  <si>
    <t>CHHT079665</t>
  </si>
  <si>
    <t>HETTICH UNIVERSAL ANGLE 31X31 STEEL CP   079665</t>
  </si>
  <si>
    <t>CHHT022737</t>
  </si>
  <si>
    <t>HETTICH UNIVERSAL D SHELF SUPPORT 5MM NICKEL  022737</t>
  </si>
  <si>
    <t>CHHT049488</t>
  </si>
  <si>
    <t>HETTICH WARDROBE TUBE 25MM X 3.6M CP 049488</t>
  </si>
  <si>
    <t>CHHT9132380</t>
  </si>
  <si>
    <t>HETTICH WASTE BIN 17L GREY 9132380</t>
  </si>
  <si>
    <t>CHHT9132377</t>
  </si>
  <si>
    <t>HETTICH WASTE BIN 8L GREY  9132377</t>
  </si>
  <si>
    <t>CHHT074658</t>
  </si>
  <si>
    <t>HETTICH WINGLINE 170 KIT 074658</t>
  </si>
  <si>
    <t>CHHT107984900</t>
  </si>
  <si>
    <t>HETTICH WINGLINE 230 RUNNER PROFILE 1079849</t>
  </si>
  <si>
    <t>CHHT107949100</t>
  </si>
  <si>
    <t>HETTICH WINGLINE 770/780 TEMPLATE F/HINGE   1079491</t>
  </si>
  <si>
    <t>CHHT086776</t>
  </si>
  <si>
    <t>HETTICH 450MM FR6142 D/SLIDE 50KG OW 086776</t>
  </si>
  <si>
    <t>CHHT1058348</t>
  </si>
  <si>
    <t>HETTICH 500MM DRAWER RUNNER SET OW FR 402L/500  1058348</t>
  </si>
  <si>
    <t>HETTICH 550MM DRAWER RUNNER SET OW FR 402L/550  105834901</t>
  </si>
  <si>
    <t>CHHT086781</t>
  </si>
  <si>
    <t>HETTICH 550MM FR6142 D/SLIDE 50KG OW 086781</t>
  </si>
  <si>
    <t>CHHT116169600</t>
  </si>
  <si>
    <t>HETTICH DRAWER SLIDE PLASTIC F700 SELF COLOUR 1161696</t>
  </si>
  <si>
    <t>CHHT041659</t>
  </si>
  <si>
    <t>HETTICH FR 602 300MM DRAWER SLIDE 35 KG SET WHITE 041659</t>
  </si>
  <si>
    <t>CHHT041661</t>
  </si>
  <si>
    <t>HETTICH FR 602 350MM DRAWER SLIDE 35 KG SET WHITE 041661</t>
  </si>
  <si>
    <t>CHHT041663</t>
  </si>
  <si>
    <t>HETTICH FR 602 400MM DRAWER SLIDE 35 KG SET WHITE 041663</t>
  </si>
  <si>
    <t>CHHT041665</t>
  </si>
  <si>
    <t>HETTICH FR 602 450MM DRAWER SLIDE 35 KG SET WHITE 041665</t>
  </si>
  <si>
    <t>CHHT041667</t>
  </si>
  <si>
    <t>HETTICH FR 602 500MM DRAWER SLIDE 35 KG SET WHITE 041667</t>
  </si>
  <si>
    <t>CHHT041669</t>
  </si>
  <si>
    <t>HETTICH FR 602 550MM DRAWER SLIDE 35 KG SET WHITE 041669</t>
  </si>
  <si>
    <t>CHHT041671</t>
  </si>
  <si>
    <t>HETTICH FR 602 600MM DRAWER SLIDE 35 KG SET WHITE 041671</t>
  </si>
  <si>
    <t>CHHT041675</t>
  </si>
  <si>
    <t>HETTICH FR 602 700MM DRAWER SLIDE 35 KG SET WHITE 041675</t>
  </si>
  <si>
    <t>CHHT041677</t>
  </si>
  <si>
    <t>HETTICH FR 602 750MM DRAWER SLIDE 35 KG SET WHITE 041677</t>
  </si>
  <si>
    <t>CHHT041679</t>
  </si>
  <si>
    <t>HETTICH FR 602 800MM DRAWER SLIDE 35 KG SET WHITE 041679</t>
  </si>
  <si>
    <t>CHHT9079526</t>
  </si>
  <si>
    <t>HETTICH KA 5740 ACCESSORY KIT  9079526</t>
  </si>
  <si>
    <t>CHHT041372</t>
  </si>
  <si>
    <t>HETTICH KA 5740/350 RUNNER  041372</t>
  </si>
  <si>
    <t>CHHT041373</t>
  </si>
  <si>
    <t>HETTICH KA 5740/400 RUNNER  041373</t>
  </si>
  <si>
    <t>CHHT041374</t>
  </si>
  <si>
    <t>HETTICH KA 5740/450 RUNNER  041374</t>
  </si>
  <si>
    <t>CHHT9114273</t>
  </si>
  <si>
    <t>HETTICH KA4532 350MM SILENT SYSTEM F/EXTN RUNNER  9114273</t>
  </si>
  <si>
    <t>CHHT9114283</t>
  </si>
  <si>
    <t>HETTICH KA4532 400MM PTO RUNNER FULL EXT 9114283</t>
  </si>
  <si>
    <t>CHHT9114274</t>
  </si>
  <si>
    <t>HETTICH KA4532 400MM SILENT SYSTEM F/EXTN RUNNER  9114274</t>
  </si>
  <si>
    <t>CHHT9114284</t>
  </si>
  <si>
    <t>HETTICH KA4532 450MM PTO RUNNER FULL EXT 9114284</t>
  </si>
  <si>
    <t>CHHT9114285</t>
  </si>
  <si>
    <t>HETTICH KA4532 500MM PTO RUNNER FULL EXT 9114285</t>
  </si>
  <si>
    <t>CHHT9114288</t>
  </si>
  <si>
    <t>HETTICH KA4532 600MM PTO RUNNER FULL EXT 9114288</t>
  </si>
  <si>
    <t>CHHT9114279</t>
  </si>
  <si>
    <t>HETTICH KA4532 650MM SILENT SYSTEM F/EXTN RUNNER  9114279</t>
  </si>
  <si>
    <t>CHHT041361</t>
  </si>
  <si>
    <t>HETTICH KA4932 450MM RUNNER   FULL EXTENSION  041361</t>
  </si>
  <si>
    <t>CHHT041365</t>
  </si>
  <si>
    <t>HETTICH KA4932 650MM RUNNER   FULL EXTENSION  041365</t>
  </si>
  <si>
    <t>CHHT107189100</t>
  </si>
  <si>
    <t>HETTICH KA5632 250MM RUNNER CHROME   1071891</t>
  </si>
  <si>
    <t>CHHT107189300</t>
  </si>
  <si>
    <t>HETTICH KA5632 300MM RUNNER   CHROME   1071893</t>
  </si>
  <si>
    <t>CHHT906896100</t>
  </si>
  <si>
    <t>HETTICH KA5632 350MM SELF CLOSING F/EXTN RUNNER  9068961</t>
  </si>
  <si>
    <t>HETTICH KA5632 400MM RUNNER CHROME   1071895</t>
  </si>
  <si>
    <t>CHHT906896200</t>
  </si>
  <si>
    <t>HETTICH KA5632 400MM SELF CLOSING F/EXTN RUNNER  9068962</t>
  </si>
  <si>
    <t>HETTICH KA5632 450MM RUNNER CHROME   1071896</t>
  </si>
  <si>
    <t>CHHT906896300</t>
  </si>
  <si>
    <t>HETTICH KA5632 450MM SELF CLOSING F/EXTN RUNNER  9068963</t>
  </si>
  <si>
    <t>CHHT906896400</t>
  </si>
  <si>
    <t>HETTICH KA5632 500MM SELF CLOSING F/EXTN RUNNER  9068964</t>
  </si>
  <si>
    <t>CHHT107189800</t>
  </si>
  <si>
    <t>HETTICH KA5632 550MM RUNNER   CHROME   1071898</t>
  </si>
  <si>
    <t>CHHT906896500</t>
  </si>
  <si>
    <t>HETTICH KA5632 550MM SELF CLOSING F/EXTN RUNNER  9068965</t>
  </si>
  <si>
    <t>CHHT107189900</t>
  </si>
  <si>
    <t>HETTICH KA5632 600MM RUNNER CHROME   1071899</t>
  </si>
  <si>
    <t>CHHT051497</t>
  </si>
  <si>
    <t>HETTICH MULTITECH HANGING FILE FRAME SET 450MM  051497</t>
  </si>
  <si>
    <t>CHHT073213</t>
  </si>
  <si>
    <t>HETTICH QUADRO REAR SUPPORT WHITE 073213</t>
  </si>
  <si>
    <t>CHHT9118026</t>
  </si>
  <si>
    <t>HETTICH QUADRO V6/280 TIMBER 30KG F/EXT LH SS 9118026</t>
  </si>
  <si>
    <t>CHHT9118027</t>
  </si>
  <si>
    <t>HETTICH QUADRO V6/280 TIMBER 30KG F/EXT RH SS 9118027</t>
  </si>
  <si>
    <t>CHHT079015</t>
  </si>
  <si>
    <t>HETTICH WINGLINE 230 SET 4 WING   79015</t>
  </si>
  <si>
    <t>PPFLPMBA243</t>
  </si>
  <si>
    <t>FORMICA LAM METAL BRUSHED ALUMINIUM 2400 X 300MM</t>
  </si>
  <si>
    <t>QPPLH3615</t>
  </si>
  <si>
    <t>LAMINEX HPL 3600 X 1500MM #CLR/FIN</t>
  </si>
  <si>
    <t>CHHAKC15SCD</t>
  </si>
  <si>
    <t>HIDEAWAY COMPACT 1X15L BIN SOFT CLOSE DOOR PULL WHT KC15SCD</t>
  </si>
  <si>
    <t>CHHAKC15SCH</t>
  </si>
  <si>
    <t>HIDEAWAY COMPACT 1X15L BIN SOFT CLOSE HNDL PULL WHT KC15SCH</t>
  </si>
  <si>
    <t>CHHAKC20SCD</t>
  </si>
  <si>
    <t>HIDEAWAY COMPACT 1X20L BIN SOFT CLOSE DOOR PULL WHT KC20SCD</t>
  </si>
  <si>
    <t>CHHAKC20SCH</t>
  </si>
  <si>
    <t>HIDEAWAY COMPACT 1X20L BIN SOFT CLOSE HNDL PULL WHT KC20SCH</t>
  </si>
  <si>
    <t>CHHAKC140SCD</t>
  </si>
  <si>
    <t>HIDEAWAY COMPACT 1X40L BIN SOFT CLOSE DOOR PULL WHT KC140SCD</t>
  </si>
  <si>
    <t>CHHAKC140SCH</t>
  </si>
  <si>
    <t>HIDEAWAY COMPACT 1X40L BIN SOFT CLOSE HNDL PULL WHT KC140SCH</t>
  </si>
  <si>
    <t>CHHAKC50SCD</t>
  </si>
  <si>
    <t>HIDEAWAY COMPACT 1X50L BIN SOFT CLOSE DOOR PULL WHT KC50SCD</t>
  </si>
  <si>
    <t>CHHAKC50SCH</t>
  </si>
  <si>
    <t>HIDEAWAY COMPACT 1X50L BIN SOFT CLOSE HNDL PULL WHT KC50SCH</t>
  </si>
  <si>
    <t>CHHAKCF215SCD</t>
  </si>
  <si>
    <t>HIDEAWAY COMPACT 2X15L BIN BASE MOUNT SOFT CLOSE DR/PULL WHT</t>
  </si>
  <si>
    <t>CHHAKCF215SCH</t>
  </si>
  <si>
    <t>HIDEAWAY COMPACT 2X15L BIN BASE MOUNT SOFT CLOSE H/PULL WHT</t>
  </si>
  <si>
    <t>CHHAKC30SCD</t>
  </si>
  <si>
    <t>HIDEAWAY COMPACT 2X15L BIN SOFT CLOSE DOOR PULL WHT KC30SCD</t>
  </si>
  <si>
    <t>CHHAKC30SCH</t>
  </si>
  <si>
    <t>HIDEAWAY COMPACT 2X15L BIN SOFT CLOSE HNDL PULL WHT KC30SCH</t>
  </si>
  <si>
    <t>CHHAKC40SCD</t>
  </si>
  <si>
    <t>HIDEAWAY COMPACT 2X20L BIN SOFT CLOSE DOOR PULL WHT KC40SCD</t>
  </si>
  <si>
    <t>CHHAKC40SCH</t>
  </si>
  <si>
    <t>HIDEAWAY COMPACT 2X20L BIN SOFT CLOSE HNDL PULL WHT KC40SCH</t>
  </si>
  <si>
    <t>CHHAKC240SCD</t>
  </si>
  <si>
    <t>HIDEAWAY COMPACT 2X40L BIN SOFT CLOSE DOOR PULL WHT KC240SCD</t>
  </si>
  <si>
    <t>CHHAKC240SCH</t>
  </si>
  <si>
    <t>HIDEAWAY COMPACT 2X40L BIN SOFT CLOSE HNDL PULL WHT KC240SCH</t>
  </si>
  <si>
    <t>CHHASCL160DW</t>
  </si>
  <si>
    <t>HIDEAWAY SOFT CLOSE 1X 60L LAUNDRY HAMPER DOOR PULL WHT</t>
  </si>
  <si>
    <t>CHHASCLBM160DW</t>
  </si>
  <si>
    <t>HIDEAWAY SOFT CLOSE 1X60L LAUNDRY HAMPER B/MOUNT DR PULL WHT</t>
  </si>
  <si>
    <t>CHHASC220DW</t>
  </si>
  <si>
    <t>HIDEAWAY SOFT CLOSE 2 X 20L BIN DOOR PULL WHITE SC220D-W</t>
  </si>
  <si>
    <t>CHHASC240DW</t>
  </si>
  <si>
    <t>HIDEAWAY SOFT CLOSE 2 X 40L BIN DOOR PULL WHITE SC240D-W</t>
  </si>
  <si>
    <t>CHHASC140DW</t>
  </si>
  <si>
    <t>HIDEAWAY SOFTCLOSE 1 X 40L BIN DOOR PULL WHITE SC140D-W</t>
  </si>
  <si>
    <t>CHHASC150DW</t>
  </si>
  <si>
    <t>HIDEAWAY SOFTCLOSE 1 X 50L BIN DOOR PULL WHITE SC150D-W</t>
  </si>
  <si>
    <t>CHHASC215DG</t>
  </si>
  <si>
    <t>HIDEAWAY SOFTCLOSE 2 X 15L BIN DOOR PULL GHOST GREY SC215D-G</t>
  </si>
  <si>
    <t>CHHASC220DG</t>
  </si>
  <si>
    <t>HIDEAWAY SOFTCLOSE 2 X 20L BIN DOOR PULL GHOST GREY SC220D-G</t>
  </si>
  <si>
    <t>CHHAKK4F</t>
  </si>
  <si>
    <t>HIDEWAY DELUXE 2 X 15L BIN BASE MOUNT HANDLE PULL WHITE KK4F</t>
  </si>
  <si>
    <t>CHHAKK4H</t>
  </si>
  <si>
    <t>HIDEWAY DELUXE 2 X 15L BIN HANDLE PULL WHITE KK4H</t>
  </si>
  <si>
    <t>CHHAKK12D</t>
  </si>
  <si>
    <t>HIDEWAY DELUXE 2 X 20L BIN DOOR PULL WHITE KK12D</t>
  </si>
  <si>
    <t>CHHAKK12H</t>
  </si>
  <si>
    <t>HIDEWAY DELUXE 2 X 20L BIN HANDLE PULL WHITE KK12H</t>
  </si>
  <si>
    <t>T/KRAFT PLASTIC CORNER MOULDED ALUBAND PIECE EACH</t>
  </si>
  <si>
    <t>PPPM16BLEMBDSM</t>
  </si>
  <si>
    <t>16MM BLACK EMB MDF D/S PRIME  MELAMINE 2440 X 1220MM</t>
  </si>
  <si>
    <t>PPPM16BLVELDSM</t>
  </si>
  <si>
    <t>16MM BLACK VEL MDF D/S PRIME  MELAMINE 2440 X 1220MM</t>
  </si>
  <si>
    <t>PPPM16CHEMBDSM</t>
  </si>
  <si>
    <t>16MM CHALK EMB MDF D/S PRIME  MELAMINE 2440 X 1220MM</t>
  </si>
  <si>
    <t>PPPM16CHEMBDSPB</t>
  </si>
  <si>
    <t>16MM CHALK EMB PB D/S PRIME   MELAMINE 2440 X 1220MM</t>
  </si>
  <si>
    <t>QPPPM16COSSM</t>
  </si>
  <si>
    <t>16MM PRIME MELAMINE MDF 2440X1220MM S/S #CLR/WGR/FIN</t>
  </si>
  <si>
    <t>QPPPM16CODSMU</t>
  </si>
  <si>
    <t>16MM PRIME MELAMINE MDF MR/E0 2440X1220MM D/S #CLR/WGR/FIN</t>
  </si>
  <si>
    <t>QPPPM16COSSMU</t>
  </si>
  <si>
    <t>16MM PRIME MELAMINE MDF MR/E0 2440X1220MM S/S #CLR/WGR/FIN</t>
  </si>
  <si>
    <t>QPPPM16CODSPB</t>
  </si>
  <si>
    <t>16MM PRIME MELAMINE PBD 2440X1220MM D/S #CLR/WGR/FIN</t>
  </si>
  <si>
    <t>QPPPM16COSSPB</t>
  </si>
  <si>
    <t>16MM PRIME MELAMINE PBD 2440X1220MM S/S #CLR/WGR/FIN</t>
  </si>
  <si>
    <t>QPPPM16CODSH</t>
  </si>
  <si>
    <t>16MM PRIME MELAMINE PBD HMR 2440X1220MM D/S #CLR/WGR/FIN</t>
  </si>
  <si>
    <t>QPPPM16COSSH</t>
  </si>
  <si>
    <t>16MM PRIME MELAMINE PBD MR 2440X1220MM S/S #CLR/WGR/FIN</t>
  </si>
  <si>
    <t>PPPM16TREMBDSM</t>
  </si>
  <si>
    <t>16MM TRANSFORMER EMB MDF D/S  PRIME MELAMINE 2440 X 1220MM</t>
  </si>
  <si>
    <t>PPPM16TUEMBDSM</t>
  </si>
  <si>
    <t>16MM TUSK EMB MDF D/S PRIME   MELAMINE 2440 X 1220MM</t>
  </si>
  <si>
    <t>PPPM18BLEMBDSM</t>
  </si>
  <si>
    <t>18MM BLACK EMB MDF D/S PRIME  MELAMINE 2440 X 1220MM</t>
  </si>
  <si>
    <t>PPPM18BLVELDSM</t>
  </si>
  <si>
    <t>18MM BLACK VEL MDF D/S PRIME  MELAMINE 2440 X 1220MM</t>
  </si>
  <si>
    <t>PPPM18CHEMBDSM</t>
  </si>
  <si>
    <t>18MM CHALK EMB MDF D/S PRIME  MELAMINE 2440 X 1220MM</t>
  </si>
  <si>
    <t>PPPM18CHVELDSM</t>
  </si>
  <si>
    <t>18MM CHALK VEL MDF D/S PRIME  MELAMINE 2440 X 1220MM</t>
  </si>
  <si>
    <t>PPPM18FGEMBDSM</t>
  </si>
  <si>
    <t>18MM FROST GREY EMB MDF D/S   PRIME MELAMINE 2440 X 1220MM</t>
  </si>
  <si>
    <t>QPPPM18COSSM</t>
  </si>
  <si>
    <t>18MM PRIME MELAMINE MDF 2440X1220MM S/S #CLR/WGR/FIN</t>
  </si>
  <si>
    <t>QPPPM18CODSMU</t>
  </si>
  <si>
    <t>18MM PRIME MELAMINE MDF MR/E0 2440X1220MM D/S #CLR/WGR/FIN</t>
  </si>
  <si>
    <t>QPPPM18COSSMU</t>
  </si>
  <si>
    <t>18MM PRIME MELAMINE MDF MR/E0 2440X1220MM S/S #CLR/WGR/FIN</t>
  </si>
  <si>
    <t>QPPPM18CODSPB</t>
  </si>
  <si>
    <t>18MM PRIME MELAMINE PBD 2440X1220MM D/S #CLR/WGR/FIN</t>
  </si>
  <si>
    <t>QPPPM18COSSPB</t>
  </si>
  <si>
    <t>18MM PRIME MELAMINE PBD 2440X1220MM S/S #CLR/WGR/FIN</t>
  </si>
  <si>
    <t>QPPPM18CODSH</t>
  </si>
  <si>
    <t>18MM PRIME MELAMINE PBD MR 2440X1220MM D/S #CLR/WGR/FIN</t>
  </si>
  <si>
    <t>QPPPM18COSSH</t>
  </si>
  <si>
    <t>18MM PRIME MELAMINE PBD MR 2440X1220MM S/S #CLR/WGR/FIN</t>
  </si>
  <si>
    <t>PPPM18TCVLDSM</t>
  </si>
  <si>
    <t>18MM THORNDON CREAM VEL MDF D/S  PRIME MELAMINE 2440 X 1220</t>
  </si>
  <si>
    <t>PPPM18TREMBDSM</t>
  </si>
  <si>
    <t>18MM TRANSFORMER EMB MDF D/S  PRIME MELAMINE 2440 X 1220MM</t>
  </si>
  <si>
    <t>PPPM18TRVELDSM</t>
  </si>
  <si>
    <t>18MM TRANSFORMER VEL MDF D/S  PRIME MELAMINE 2440 X 1220MM</t>
  </si>
  <si>
    <t>PPPM18TUEMBDSM</t>
  </si>
  <si>
    <t>18MM TUSK EMB MDF D/S         PRIME MELAMINE 2440 X 1220MM</t>
  </si>
  <si>
    <t>PPPM12BLEMBDSM</t>
  </si>
  <si>
    <t>12MM BLACK EMB MDF D/S PRIME  MELAMINE 2440 X 1220MM</t>
  </si>
  <si>
    <t>PPPM12BLVELDSM</t>
  </si>
  <si>
    <t>12MM BLACK VEL MDF D/S PRIME  MELAMINE 2440 X 1220MM</t>
  </si>
  <si>
    <t>QPPPM12COSSM</t>
  </si>
  <si>
    <t>12MM PRIME MELAMINE MDF 2440X1220MM S/S #CLR/WGR/FIN</t>
  </si>
  <si>
    <t>QPPPM12CODSPB</t>
  </si>
  <si>
    <t>12MM PRIME MELAMINE PBD 2440X1220MM D/S #CLR/WGR/FIN</t>
  </si>
  <si>
    <t>QPPPM12COSSPB</t>
  </si>
  <si>
    <t>12MM PRIME MELAMINE PBD 2440X1220MM S/S #CLR/WGR/FIN</t>
  </si>
  <si>
    <t>PPPM25BLEMBDSM</t>
  </si>
  <si>
    <t>25MM BLACK EMB MDF D/S PRIME  MELAMINE 2440 X 1220MM</t>
  </si>
  <si>
    <t>QPPPM25COSSM</t>
  </si>
  <si>
    <t>25MM PRIME MELAMINE MDF 2440X1220MM S/S #CLR/WGR/FIN</t>
  </si>
  <si>
    <t>QPPPM25CODSPB</t>
  </si>
  <si>
    <t>25MM PRIME MELAMINE PBD 2440X1220MM D/S #CLR/WGR/FIN</t>
  </si>
  <si>
    <t>QPPPM25COSSPB</t>
  </si>
  <si>
    <t>25MM PRIME MELAMINE PBD 2440X1220MM S/S #CLR/WGR/FIN</t>
  </si>
  <si>
    <t>PPPM25TRVELDSM</t>
  </si>
  <si>
    <t>25MM TRANSFORMER VEL MDF D/S   PRIME MELAMINE 2440 X 1220MM</t>
  </si>
  <si>
    <t>PPPM30CHVELDSM</t>
  </si>
  <si>
    <t>30MM CHALK VEL MDF D/S PRIME  MELAMINE 2440 X 1220MM</t>
  </si>
  <si>
    <t>PPPM30FGEMBDSM</t>
  </si>
  <si>
    <t>30MM FROST GREY EMB MDF D/S   PRIME MELAMINE 2440 X 1220MM</t>
  </si>
  <si>
    <t>QPPPM30CODSM</t>
  </si>
  <si>
    <t>30MM PRIME MELAMINE MDF 2440X1220MM D/S #CLR/WGR/FIN</t>
  </si>
  <si>
    <t>QPPPM30COSSM</t>
  </si>
  <si>
    <t>30MM PRIME MELAMINE MDF 2440X1220MM S/S #CLR/WGR/FIN</t>
  </si>
  <si>
    <t>QPPPM30CODSPB</t>
  </si>
  <si>
    <t>30MM PRIME MELAMINE PBD 2440X1220MM D/S #CLR/WGR/FIN</t>
  </si>
  <si>
    <t>QPPPM30COSSPB</t>
  </si>
  <si>
    <t>30MM PRIME MELAMINE PBD 2440X1220MM S/S #CLR/WGR/FIN</t>
  </si>
  <si>
    <t>PPPM30TREMBDSM</t>
  </si>
  <si>
    <t>30MM TRANSFORMER EMB MDF D/S  PRIME MELAMINE 2440 X 1220MM</t>
  </si>
  <si>
    <t>QPPPM6CODSM</t>
  </si>
  <si>
    <t>6MM PRIME MELAMINE MDF 2440X1220MM D/S #CLR/WGR/FIN</t>
  </si>
  <si>
    <t>QPPPM6COSSM</t>
  </si>
  <si>
    <t>6MM PRIME MELAMINE MDF 2440X1220MM S/S #CLR/WGR/FIN</t>
  </si>
  <si>
    <t>QPPPM9COSSM</t>
  </si>
  <si>
    <t>9MM PRIME MELAMINE MDF 2440X1220MM S/S #CLR/WGR/FIN</t>
  </si>
  <si>
    <t>QPPPM16WHDSM</t>
  </si>
  <si>
    <t>16MM PRIME MELAMINE MDF 2440X1220MM D/S WHITE #FINISH</t>
  </si>
  <si>
    <t>QPPPM16WHDSMU</t>
  </si>
  <si>
    <t>16MM PRIME MELAMINE MDF MR/E0 2440X1220MM D/S WHITE #FINISH</t>
  </si>
  <si>
    <t>QPPPM16WHDSPB</t>
  </si>
  <si>
    <t>16MM PRIME MELAMINE PBD 2440X1220MM D/S WHITE #FINISH</t>
  </si>
  <si>
    <t>QPPPM16WHDSH</t>
  </si>
  <si>
    <t>16MM PRIME MELAMINE PBD MR 2440X1220MM D/S WHITE #FINISH</t>
  </si>
  <si>
    <t>PPPM16WHVELDSM</t>
  </si>
  <si>
    <t>16MM WHITE VEL MDF D/S PRIME  MELAMINE 2440 X 1220MM</t>
  </si>
  <si>
    <t>QPPPM18WHDSMU</t>
  </si>
  <si>
    <t>18MM PRIME MELAMINE MDF MR/E0 2440X1220MM D/S WHITE #FINISH</t>
  </si>
  <si>
    <t>QPPPM18WHDSPB</t>
  </si>
  <si>
    <t>18MM PRIME MELAMINE PBD 2440X1220MM D/S WHITE #FINISH</t>
  </si>
  <si>
    <t>QPPPM18WHDSH</t>
  </si>
  <si>
    <t>18MM PRIME MELAMINE PBD HMR 2440X1220MM D/S WHITE #FINISH</t>
  </si>
  <si>
    <t>PPPM18WHGLDSM</t>
  </si>
  <si>
    <t>18MM WHITE GLOSS MDF D/S PRIME MELAMINE 2440 X 1220MM</t>
  </si>
  <si>
    <t>PPPM18WHVELDSM</t>
  </si>
  <si>
    <t>18MM WHITE VEL MDF D/S PRIME  MELAMINE 2440 X 1220MM</t>
  </si>
  <si>
    <t>QPPPM12WHSSM</t>
  </si>
  <si>
    <t>12MM PRIME MELAMINE MDF 2440X1220MM S/S WHITE #FINISH</t>
  </si>
  <si>
    <t>QPPPM12WHDSPB</t>
  </si>
  <si>
    <t>12MM PRIME MELAMINE PBD 2440X1220MM D/S WHITE #FINISH</t>
  </si>
  <si>
    <t>QPPPM12WHSSPB</t>
  </si>
  <si>
    <t>12MM PRIME MELAMINE PBD 2440X1220MM S/S WHITE #FINISH</t>
  </si>
  <si>
    <t>QPPPM16WHSSM</t>
  </si>
  <si>
    <t>16MM PRIME MELAMINE MDF 2440X1220MM S/S WHITE #FINISH</t>
  </si>
  <si>
    <t>QPPPM16WHSSMU</t>
  </si>
  <si>
    <t>16MM PRIME MELAMINE MDF MR/E0 2440X1220MM S/S WHITE #FINISH</t>
  </si>
  <si>
    <t>QPPPM16WHSSPB</t>
  </si>
  <si>
    <t>16MM PRIME MELAMINE PBD 2440X1220MM S/S WHITE #FINISH</t>
  </si>
  <si>
    <t>QPPPM16WHSSH</t>
  </si>
  <si>
    <t>16MM PRIME MELAMINE PBD MR 2440X1220MM S/S WHITE #FINISH</t>
  </si>
  <si>
    <t>QPPPM18WHSSM</t>
  </si>
  <si>
    <t>18MM PRIME MELAMINE MDF 2440X1220MM S/S WHITE #FINISH</t>
  </si>
  <si>
    <t>QPPPM18WHSSMU</t>
  </si>
  <si>
    <t>18MM PRIME MELAMINE MDF MR/E0 2440X1220MM S/S WHITE #FINISH</t>
  </si>
  <si>
    <t>QPPPM18WHSSPB</t>
  </si>
  <si>
    <t>18MM PRIME MELAMINE PBD 2440X1220MM S/S WHITE #FINISH</t>
  </si>
  <si>
    <t>QPPPM18WHSSH</t>
  </si>
  <si>
    <t>18MM PRIME MELAMINE PBD HMR 2440X1220MM S/S WHITE #FINISH</t>
  </si>
  <si>
    <t>QPPPM25WHSSM</t>
  </si>
  <si>
    <t>25MM PRIME MELAMINE MDF 2440X1220MM S/S WHITE #FINISH</t>
  </si>
  <si>
    <t>QPPPM25WHDSPB</t>
  </si>
  <si>
    <t>25MM PRIME MELAMINE PBD 2440X1220MM D/S WHITE #FINISH</t>
  </si>
  <si>
    <t>QPPPM25WHSSPB</t>
  </si>
  <si>
    <t>25MM PRIME MELAMINE PBD 2440X1220MM S/S WHITE #FINISH</t>
  </si>
  <si>
    <t>QPPPM30WHDSM</t>
  </si>
  <si>
    <t>30MM PRIME MELAMINE MDF 2440X1220MM D/S WHITE #FINISH</t>
  </si>
  <si>
    <t>QPPPM30WHSSM</t>
  </si>
  <si>
    <t>30MM PRIME MELAMINE MDF 2440X1220MM S/S WHITE #FINISH</t>
  </si>
  <si>
    <t>QPPPM30WHDSPB</t>
  </si>
  <si>
    <t>30MM PRIME MELAMINE PBD 2440X1220MM D/S WHITE #FINISH</t>
  </si>
  <si>
    <t>QPPPM30WHSSPB</t>
  </si>
  <si>
    <t>30MM PRIME MELAMINE PBD 2440X1220MM S/S WHITE #FINISH</t>
  </si>
  <si>
    <t>QPPPM6WHDSM</t>
  </si>
  <si>
    <t>6MM PRIME MELAMINE MDF 2440X1220MM D/S WHITE #FINISH</t>
  </si>
  <si>
    <t>QPPPM6WHSSM</t>
  </si>
  <si>
    <t>6MM PRIME MELAMINE MDF 2440X1220MM S/S WHITE #FINISH</t>
  </si>
  <si>
    <t>QPPPM9WHDSM</t>
  </si>
  <si>
    <t>9MM PRIME MELAMINE MDF 2440X1220MM D/S WHITE #FINISH</t>
  </si>
  <si>
    <t>QPPPM9WHSSM</t>
  </si>
  <si>
    <t>9MM PRIME MELAMINE MDF 2440X1220MM S/S WHITE #FINISH</t>
  </si>
  <si>
    <t>QPPML12CBSSM</t>
  </si>
  <si>
    <t>12MM MELTECA MDF 24X12 F1S #CLR/WGR/FIN</t>
  </si>
  <si>
    <t>QPPML12CBDSM</t>
  </si>
  <si>
    <t>12MM MELTECA MDF 24X12 F2S #CLR/WGR/FIN</t>
  </si>
  <si>
    <t>QPPML12CBDSMU</t>
  </si>
  <si>
    <t>12MM MELTECA MR MDF 24X12 F2S #CLR/WGR/FIN</t>
  </si>
  <si>
    <t>QPPML12CBSSP</t>
  </si>
  <si>
    <t>12MM MELTECA PBD 24X12 F1S #CLR/WGR/FIN</t>
  </si>
  <si>
    <t>QPPML12CBDSP</t>
  </si>
  <si>
    <t>12MM MELTECA PBD 24X12 F2S #CLR/WGR/FIN</t>
  </si>
  <si>
    <t>PPML12RSNADSM</t>
  </si>
  <si>
    <t>12MM ROCK SALT NAT MDF D/S MELTECA 2440X1220</t>
  </si>
  <si>
    <t>QPPML16CBSSM</t>
  </si>
  <si>
    <t>16MM MELTECA MDF 24X12 F1S #CLR/WGR/FIN</t>
  </si>
  <si>
    <t>QPPML16CBDSMU</t>
  </si>
  <si>
    <t>16MM MELTECA MR MDF 24X12 F2S #CLR/WGR/FIN</t>
  </si>
  <si>
    <t>QPPML16CBSSP</t>
  </si>
  <si>
    <t>16MM MELTECA PBD 24X12 F1S #CLR/WGR/FIN</t>
  </si>
  <si>
    <t>QPPML16CBDSP</t>
  </si>
  <si>
    <t>16MM MELTECA PBD 24X12 F2S #CLR/WGR/FIN</t>
  </si>
  <si>
    <t>QPPML16CBDSH</t>
  </si>
  <si>
    <t>16MM MELTECA PBD HMR 24X12 F2S #CLR/WGR/FIN</t>
  </si>
  <si>
    <t>QPPML18CBSSM</t>
  </si>
  <si>
    <t>18MM MELTECA MDF 24X12 F1S #CLR/WGR/FIN</t>
  </si>
  <si>
    <t>QPPML18CBDSMU</t>
  </si>
  <si>
    <t>18MM MELTECA MR MDF 24X12 F2S #CLR/WGR/FIN</t>
  </si>
  <si>
    <t>QPPML18CBSSP</t>
  </si>
  <si>
    <t>18MM MELTECA PBD 24X12 F1S #CLR/WGR/FIN</t>
  </si>
  <si>
    <t>QPPML18CBDSP</t>
  </si>
  <si>
    <t>18MM MELTECA PBD 24X12 F2S #CLR/WGR/FIN</t>
  </si>
  <si>
    <t>QPPML18CBDSH</t>
  </si>
  <si>
    <t>18MM MELTECA PBD HMR 24X12 F2S #CLR/WGR/FIN</t>
  </si>
  <si>
    <t>PPML18SDNADSM</t>
  </si>
  <si>
    <t>18MM SNOWDRIFT NAT MDF D/S MELTECA 2440x1220</t>
  </si>
  <si>
    <t>QPPML25CBSSM</t>
  </si>
  <si>
    <t>25MM MELTECA MDF 24X12 F1S #CLR/WGR/FIN</t>
  </si>
  <si>
    <t>QPPML25CBDSM</t>
  </si>
  <si>
    <t>25MM MELTECA MDF 24X12 F2S #CLR/WGR/FIN</t>
  </si>
  <si>
    <t>QPPML25CBSSP</t>
  </si>
  <si>
    <t>25MM MELTECA PBD 24X12 F1S #CLR/WGR/FIN</t>
  </si>
  <si>
    <t>QPPML25CBDSP</t>
  </si>
  <si>
    <t>25MM MELTECA PBD 24X12 F2S #CLR/WGR/FIN</t>
  </si>
  <si>
    <t>QPPML30CBSSM</t>
  </si>
  <si>
    <t>30MM MELTECA MDF 24X12 F1S #CLR/WGR/FIN</t>
  </si>
  <si>
    <t>QPPML30CBDSM</t>
  </si>
  <si>
    <t>30MM MELTECA MDF 24X12 F2S #CLR/WGR/FIN</t>
  </si>
  <si>
    <t>QPPML30CBSSP</t>
  </si>
  <si>
    <t>30MM MELTECA PBD 24X12 F1S #CLR/WGR/FIN</t>
  </si>
  <si>
    <t>QPPML30CBDSP</t>
  </si>
  <si>
    <t>30MM MELTECA PBD 24X12 F2S #CLR/WGR/FIN</t>
  </si>
  <si>
    <t>QPPML12WHDSM</t>
  </si>
  <si>
    <t>12MM TE WHITEBOARD MDF 2440X1220 F2S #FIN</t>
  </si>
  <si>
    <t>QPPML12WHDSP</t>
  </si>
  <si>
    <t>12MM TE WHITEBOARD PBD 2440X1220 F2S #FIN</t>
  </si>
  <si>
    <t>QPPML16WHDSM</t>
  </si>
  <si>
    <t>16MM TE WHITEBOARD MDF 2440X1220 F2S #FIN</t>
  </si>
  <si>
    <t>QPPML16WHDSP</t>
  </si>
  <si>
    <t>16MM TE WHITEBOARD PBD 2440X1220 F2S #FIN</t>
  </si>
  <si>
    <t>QPPML18WHDSM</t>
  </si>
  <si>
    <t>18MM TE WHITEBOARD MDF 2440X1220 F2S #FIN</t>
  </si>
  <si>
    <t>QPPML18WHDSP</t>
  </si>
  <si>
    <t>18MM TE WHITEBOARD PBD 2440X1220 F2S #FIN</t>
  </si>
  <si>
    <t>QPPML9WHDSM</t>
  </si>
  <si>
    <t>9MM TE WHITEBOARD MDF 2440X1220 F2S #FIN</t>
  </si>
  <si>
    <t>PLEGHFWCP</t>
  </si>
  <si>
    <t>40MM HI-FLOW WASTE CP         A0624-CP</t>
  </si>
  <si>
    <t>PLEGHFWWH</t>
  </si>
  <si>
    <t>40MM HI-FLOW WASTE WHITE      A0624-0</t>
  </si>
  <si>
    <t>PIALSP40T</t>
  </si>
  <si>
    <t>AQUALINE 40MM SP TELE TRAP    SP40T</t>
  </si>
  <si>
    <t>PLAQA5TR600</t>
  </si>
  <si>
    <t>AQUATICA LANIA 600MM TOWEL RAIL    A5 TR600</t>
  </si>
  <si>
    <t>PLAQA5RHKD</t>
  </si>
  <si>
    <t>AQUATICA LANIA DOUBLE ROBE HOOK    A5 RHKD</t>
  </si>
  <si>
    <t>PLAQA5SHELFG</t>
  </si>
  <si>
    <t>AQUATICA LANIA GLASS SHELF 520MM    A5 SHELF</t>
  </si>
  <si>
    <t>PLAQA5TBH</t>
  </si>
  <si>
    <t>AQUATICA LANIA TOILET BRUSH HOLDER   A5 TBH</t>
  </si>
  <si>
    <t>PLAQA5TRH</t>
  </si>
  <si>
    <t>AQUATICA LANIA TOILET ROLL HOLDER   A5 TRH</t>
  </si>
  <si>
    <t>PLAQA5TLRACK</t>
  </si>
  <si>
    <t>AQUATICA LANIA TOWEL RACK 600MM    A5 TLRACK</t>
  </si>
  <si>
    <t>PLAQA5TRING</t>
  </si>
  <si>
    <t>AQUATICA LANIA TOWEL RING    A5 TRING</t>
  </si>
  <si>
    <t>PLAQA5SDDWM</t>
  </si>
  <si>
    <t>AQUATICA LANIA WALL MOUNTED SOAP DISPENSER    A5 SDDWM</t>
  </si>
  <si>
    <t>COSUAS201WH</t>
  </si>
  <si>
    <t>ASCO 25X225MM SAFETY RAIL POWDER COATED WHT   28200105</t>
  </si>
  <si>
    <t>COSUAS202WH</t>
  </si>
  <si>
    <t>ASCO 25X305MM SAFETY RAIL POWDER COATED WHT  28200115</t>
  </si>
  <si>
    <t>COSUAS448SS</t>
  </si>
  <si>
    <t>ASCO 25X305X305MM SAFETY RAIL S/S 45 DEG   28200290</t>
  </si>
  <si>
    <t>COSUAS403SS</t>
  </si>
  <si>
    <t>ASCO 25X400MM SAFETY RAIL S/S STRAIGHT  28200210</t>
  </si>
  <si>
    <t>COSUAS404SS</t>
  </si>
  <si>
    <t>ASCO 25X455MM SAFETY RAIL S/S STRAIGHT  28200220</t>
  </si>
  <si>
    <t>COSUAS205WH</t>
  </si>
  <si>
    <t>ASCO 25X610MM SAFETY RAIL POWDER COATED WHT  28200135</t>
  </si>
  <si>
    <t>COSUAS405SS</t>
  </si>
  <si>
    <t>ASCO 25X610MM SAFETY RAIL S/S STRAIGHT  28200230</t>
  </si>
  <si>
    <t>COSUAS411SS</t>
  </si>
  <si>
    <t>ASCO 25X750X750MM SAFETY RAIL S/S 90 DEG LEFT HAND   2820026</t>
  </si>
  <si>
    <t>COSUAS412SS</t>
  </si>
  <si>
    <t>ASCO 25X750X750MM SAFETY RAIL S/S 90 DEG RIGHT HAND 28200270</t>
  </si>
  <si>
    <t>COSUAS206WH</t>
  </si>
  <si>
    <t>ASCO 25X810MM SAFETY RAIL POWDER COATED WHT   28200145</t>
  </si>
  <si>
    <t>COSUAS648SS</t>
  </si>
  <si>
    <t>ASCO 32X305X305 SAFETY RAIL S/S 45DEG  28200470</t>
  </si>
  <si>
    <t>COSUAS603SS</t>
  </si>
  <si>
    <t>ASCO 32X400MM SAFETY RAIL S/S  STRAIGHT  28200400</t>
  </si>
  <si>
    <t>COSUAS604SS</t>
  </si>
  <si>
    <t>ASCO 32X455MM SAFETY RAIL S/S STRAIGHT   28200410</t>
  </si>
  <si>
    <t>COSUAS605SS</t>
  </si>
  <si>
    <t>ASCO 32X610MM SAFETY RAIL S/S STRAIGHT    28200420</t>
  </si>
  <si>
    <t>COSUAS611SS</t>
  </si>
  <si>
    <t>ASCO 32X750X750MM SAFETY RAIL S/S 90DEG L/R   28200450</t>
  </si>
  <si>
    <t>PLATEN750</t>
  </si>
  <si>
    <t>ATLANTIS EASY NICHE SHELF 790 X 340MM EN750</t>
  </si>
  <si>
    <t>AWARD EZIFIX PLASTIC TOILET SEAT WHITE   HA3140</t>
  </si>
  <si>
    <t>PLBWAW07201</t>
  </si>
  <si>
    <t>AWARD TOILET BRUSH &amp; BOWL WHT 07201</t>
  </si>
  <si>
    <t>PLBWAW07011</t>
  </si>
  <si>
    <t>AWARD WOODEN TOILET SEAT STD  BRASS FITTINGS   07011</t>
  </si>
  <si>
    <t>PLAMBEL9C05</t>
  </si>
  <si>
    <t>BELLINO DOUBLE TOWEL RAIL CP 600MM    BEL-9C05</t>
  </si>
  <si>
    <t>PLAMBEL9J05</t>
  </si>
  <si>
    <t>BELLINO GLASS SHELF CP    BEL-9J05</t>
  </si>
  <si>
    <t>BELLINO SINGLE TOWEL RAIL CP 600MM    BEL-9A05</t>
  </si>
  <si>
    <t>PLCRC308128C</t>
  </si>
  <si>
    <t>CAROMA COSMO 200 SINGLE HAND RAIL METAL BLISTER PK 308128C</t>
  </si>
  <si>
    <t>PLCRC306129C</t>
  </si>
  <si>
    <t>CAROMA COSMO 600 DOUBLE TOWEL RAIL METAL BLISTER PK 306129C</t>
  </si>
  <si>
    <t>PLCRC306128C</t>
  </si>
  <si>
    <t>CAROMA COSMO 600 SINGLE TOWEL RAIL METAL BLISTER PK 306128C</t>
  </si>
  <si>
    <t>PLCRC309128C</t>
  </si>
  <si>
    <t>CAROMA COSMO ROBE HOOK METAL BLISTER PK 309128C</t>
  </si>
  <si>
    <t>PLCRC304128C</t>
  </si>
  <si>
    <t>CAROMA COSMO SOAP DISH METAL BLISTER PK 304128C</t>
  </si>
  <si>
    <t>PLCRC303128C</t>
  </si>
  <si>
    <t>CAROMA COSMO TOILET ROLL HOLDER METAL BLISTER PK 303128C</t>
  </si>
  <si>
    <t>PLCRC305102C</t>
  </si>
  <si>
    <t>CAROMA COSMO TOWEL RING CP    305102C</t>
  </si>
  <si>
    <t>PLCRLSTR96120C</t>
  </si>
  <si>
    <t>CAROMA LIANO SINGLE TOWEL RAIL 96120C</t>
  </si>
  <si>
    <t>PLCRLTR96124C</t>
  </si>
  <si>
    <t>CAROMA LIANO TOILET ROLL HOLDER  96124C</t>
  </si>
  <si>
    <t>PLCRLTR96122C</t>
  </si>
  <si>
    <t>CAROMA LIANO TOWEL RING  96122C</t>
  </si>
  <si>
    <t>PLCL090189</t>
  </si>
  <si>
    <t>CLEARLITE VIBRANCE SPA FLUSH 250ML 090189</t>
  </si>
  <si>
    <t>PLVAGVMF20</t>
  </si>
  <si>
    <t>EDMI 20MM GATE VALVE M&amp;F      IMF20</t>
  </si>
  <si>
    <t>EZI LIVING GRAB RAIL SS 750X750X32MM  CONC/FLANGE</t>
  </si>
  <si>
    <t>EZI LIVING GRAB RAIL WHITE 450X32MM     08129</t>
  </si>
  <si>
    <t>HATQPSG</t>
  </si>
  <si>
    <t>G RANGE HEATED TOWEL RAIL 680 X 800 X 115 60W 4 BAR  PSG</t>
  </si>
  <si>
    <t>PLBWHLBBHB</t>
  </si>
  <si>
    <t>HEIRLOOM BRAYDEN 2 TIER HANGING SHOWER BASKET BBHB</t>
  </si>
  <si>
    <t>PLBWHLBBCRC</t>
  </si>
  <si>
    <t>HEIRLOOM BRAYDEN S/S BASKET COLLECTION CORNER RACK BBCR</t>
  </si>
  <si>
    <t>PLBWHLBBTTC</t>
  </si>
  <si>
    <t>HEIRLOOM BRAYDEN S/S COLLECTION 2 TIER CNR BASKET BBTT</t>
  </si>
  <si>
    <t>PLBWHLBBWHC</t>
  </si>
  <si>
    <t>HEIRLOOM BRAYDEN S/S COLLECTION 3 TIER HANGING BASKET BBWH</t>
  </si>
  <si>
    <t>PLBWHLBBHC</t>
  </si>
  <si>
    <t>HEIRLOOM BRAYDEN S/S COLLECTION CNR HANGING BASKET BBHC</t>
  </si>
  <si>
    <t>PLBWHLBBCBC</t>
  </si>
  <si>
    <t>HEIRLOOM BRAYDEN S/S COLLECTION CORNER BASKET BBCB</t>
  </si>
  <si>
    <t>PLBWHLCAGS</t>
  </si>
  <si>
    <t>HEIRLOOM CARLTON GLASS SHELF   CAGS</t>
  </si>
  <si>
    <t>PLBWHLCATRN</t>
  </si>
  <si>
    <t>HEIRLOOM CARLTON TOILET ROLL HOLDER   CATRN</t>
  </si>
  <si>
    <t>PLBWHLCATRS</t>
  </si>
  <si>
    <t>HEIRLOOM CARLTON TOWEL STIRRUP   CATRS</t>
  </si>
  <si>
    <t>PLBWHLYCDTR800</t>
  </si>
  <si>
    <t>HEIRLOOM CENTRO DOUBLE TOWEL RAIL 800MM YCDTR800</t>
  </si>
  <si>
    <t>PLBWHLSSF360</t>
  </si>
  <si>
    <t>HEIRLOOM COMPACT SHOWER SEAT WALL MOUNT FOLD UP SEAT</t>
  </si>
  <si>
    <t>PLBWHLGRM</t>
  </si>
  <si>
    <t>HEIRLOOM DECOR MITRED STABILITY RAIL      GRM</t>
  </si>
  <si>
    <t>PLBWHLF448</t>
  </si>
  <si>
    <t>HEIRLOOM DIVA 650MM TRIPLE TOWEL RAIL  F448</t>
  </si>
  <si>
    <t>PLBWHLWE700W</t>
  </si>
  <si>
    <t>HEIRLOOM EURO H/WARE DELUXE 4 HEATED TOWEL LADDER WHITE</t>
  </si>
  <si>
    <t>PLBWHLSSF800</t>
  </si>
  <si>
    <t>HEIRLOOM FOLD UP SHOWER SEAT SS FRAME SSF800</t>
  </si>
  <si>
    <t>PLBWHLWF1025E</t>
  </si>
  <si>
    <t>HEIRLOOM FORME 1025 EXTENDED HEATED TOWEL LADDER   WF1025E</t>
  </si>
  <si>
    <t>PLBWHLWF1220S</t>
  </si>
  <si>
    <t>HEIRLOOM FORME 1220 SLIMLINE HEATED TOWEL FRAME  WF1220S</t>
  </si>
  <si>
    <t>PLBWHLWF510E</t>
  </si>
  <si>
    <t>HEIRLOOM FORME 510 SQ EXTENDED HEATED TOWEL LADDER WF510E</t>
  </si>
  <si>
    <t>PLBWHLFDTR600</t>
  </si>
  <si>
    <t>HEIRLOOM FORME DOUBLE TOWEL RAIL 600MM  FDTR600</t>
  </si>
  <si>
    <t>PLBWHLFDTR700</t>
  </si>
  <si>
    <t>HEIRLOOM FORME DOUBLE TOWEL RAIL 700MM  FDTR700</t>
  </si>
  <si>
    <t>PLBWHLWF825S</t>
  </si>
  <si>
    <t>HEIRLOOM FORME SQU 825 SLIMLINE HEATED TOWEL LADDER WF825S</t>
  </si>
  <si>
    <t>PLBWHLWF825</t>
  </si>
  <si>
    <t>HEIRLOOM FORME SQUARE 825 HEATED TOWEL LADDER WF825</t>
  </si>
  <si>
    <t>PLBWHLFTR700</t>
  </si>
  <si>
    <t>HEIRLOOM FORME TOWEL RAIL 700MM  FTR700</t>
  </si>
  <si>
    <t>PLBWHWGE1220</t>
  </si>
  <si>
    <t>HEIRLOOM GENESIS 1220MM TOWEL WARMER DUAL ESP  WGE1220</t>
  </si>
  <si>
    <t>PLBWHWGE510ED</t>
  </si>
  <si>
    <t>HEIRLOOM GENESIS 510MM TOWEL WARMER DUAL  ESP WGE510E</t>
  </si>
  <si>
    <t>PLBWHWG825SD</t>
  </si>
  <si>
    <t>HEIRLOOM GENESIS 825MM S/LINE TOWEL WARMER DUAL ESP WGE825S</t>
  </si>
  <si>
    <t>HEIRLOOM GENESIS 825MM SLIMLINE TOWEL WARMER WG825S</t>
  </si>
  <si>
    <t>HEIRLOOM GENESIS 825MM TOWEL WARMER DUAL ESP WGE825</t>
  </si>
  <si>
    <t>HEIRLOOM GENESIS 825MM TOWEL WARMER WG825</t>
  </si>
  <si>
    <t>PLBWHGTR900</t>
  </si>
  <si>
    <t>HEIRLOOM GENESIS 900MM TOWEL  RAIL GTR900</t>
  </si>
  <si>
    <t>PLBWHGTRH</t>
  </si>
  <si>
    <t>HEIRLOOM GENESIS ROBE HOOK    GRH</t>
  </si>
  <si>
    <t>HEIRLOOM GENESIS TOILET ROLL HOLDER  GTRN</t>
  </si>
  <si>
    <t>PLBWHGTRS</t>
  </si>
  <si>
    <t>HEIRLOOM GENESIS TOWEL STIRRUP  GTRS</t>
  </si>
  <si>
    <t>PLBWHLGRK300</t>
  </si>
  <si>
    <t>HEIRLOOM GRAB RAIL 300MM KNURLED  GRK300</t>
  </si>
  <si>
    <t>PLBWHLGRP300</t>
  </si>
  <si>
    <t>HEIRLOOM GRAB RAIL 300MM PEENED  GRP300</t>
  </si>
  <si>
    <t>PLBWHLGRK45A</t>
  </si>
  <si>
    <t>HEIRLOOM GRAB RAIL 45 DEG KNURLED 305X305   GRK45A305</t>
  </si>
  <si>
    <t>PLBWHLGRP450</t>
  </si>
  <si>
    <t>HEIRLOOM GRAB RAIL 450MM PEENED GRP450</t>
  </si>
  <si>
    <t>PLBWHLGRW450</t>
  </si>
  <si>
    <t>HEIRLOOM GRAB RAIL 450MM POWDER COAT GRW450</t>
  </si>
  <si>
    <t>PLBWHLGRK600</t>
  </si>
  <si>
    <t>HEIRLOOM GRAB RAIL 600MM KNURLED GRK600</t>
  </si>
  <si>
    <t>PLBWHLGRP750</t>
  </si>
  <si>
    <t>HEIRLOOM GRAB RAIL 750MM PEENED  GRP750</t>
  </si>
  <si>
    <t>PLBWHLGRK900</t>
  </si>
  <si>
    <t>HEIRLOOM GRAB RAIL 900MM KNURLED  GRK900</t>
  </si>
  <si>
    <t>PLBWHLXDTR600</t>
  </si>
  <si>
    <t>HEIRLOOM KUBIX 600MM DOUBLE TOWEL RAIL   XDTR600</t>
  </si>
  <si>
    <t>HEIRLOOM KUBIX 600MM TOWEL RAIL   XTR600</t>
  </si>
  <si>
    <t>PLBWHLXGS</t>
  </si>
  <si>
    <t>HEIRLOOM KUBIX GLASS SHELF    XGS</t>
  </si>
  <si>
    <t>PLBWHLLTR300</t>
  </si>
  <si>
    <t>HEIRLOOM LOFT 300MM TOWEL RAIL CHROME  LTR300</t>
  </si>
  <si>
    <t>PLBWHLWL510E</t>
  </si>
  <si>
    <t>HEIRLOOM LOFT 510 EXTENDED TOWEL WARMER WL510E</t>
  </si>
  <si>
    <t>PLBWHLLTR600</t>
  </si>
  <si>
    <t>HEIRLOOM LOFT 600MM TOWEL RAIL CHROME  LTR600</t>
  </si>
  <si>
    <t>PLBWHLLTR800</t>
  </si>
  <si>
    <t>HEIRLOOM LOFT 800MM TOWEL RAIL CHROME  LTR800</t>
  </si>
  <si>
    <t>PLBWHLWL825</t>
  </si>
  <si>
    <t>HEIRLOOM LOFT 825MM TOWEL WARMER WL825</t>
  </si>
  <si>
    <t>PLBWHLLRH</t>
  </si>
  <si>
    <t>HEIRLOOM LOFT ROBE HOOK CHROME   LRH</t>
  </si>
  <si>
    <t>PLBWHLLTRN</t>
  </si>
  <si>
    <t>HEIRLOOM LOFT TOILET ROLL HOLDER CHROME  LTRN</t>
  </si>
  <si>
    <t>PLBWHLLTRS</t>
  </si>
  <si>
    <t>HEIRLOOM LOFT TOWEL STIRRUP CHROME  LTRS</t>
  </si>
  <si>
    <t>PLBWHLPDTR24WH</t>
  </si>
  <si>
    <t>HEIRLOOM PASTELS 610MM DOUBLE TOWEL RAIL WHITE PDTR24W</t>
  </si>
  <si>
    <t>PLBWHLPDTRCP</t>
  </si>
  <si>
    <t>HEIRLOOM PASTELS 762MM DOUBLE TOWEL RAIL CP PDTRC</t>
  </si>
  <si>
    <t>PLBWHLPDTRWH</t>
  </si>
  <si>
    <t>HEIRLOOM PASTELS 762MM DOUBLE TOWEL RAIL WHITE PDTRW</t>
  </si>
  <si>
    <t>PLBWHLPRHWH</t>
  </si>
  <si>
    <t>HEIRLOOM PASTELS ROBE HOOK WHT  PRHW</t>
  </si>
  <si>
    <t>PLBWHLPSCP</t>
  </si>
  <si>
    <t>HEIRLOOM PASTELS SHELF CP     PSC</t>
  </si>
  <si>
    <t>PLBWHLPSWH</t>
  </si>
  <si>
    <t>HEIRLOOM PASTELS SHELF WHITE   PSW</t>
  </si>
  <si>
    <t>PLBWHLPSDWH</t>
  </si>
  <si>
    <t>HEIRLOOM PASTELS SOAP DISH WHT PSDW</t>
  </si>
  <si>
    <t>HEIRLOOM PASTELS TOILET ROLL HOLDER CP   PTRNC</t>
  </si>
  <si>
    <t>HEIRLOOM PASTELS TOILET ROLL HOLDER WHITE  PTRNW</t>
  </si>
  <si>
    <t>PLBWHLPTBHWH</t>
  </si>
  <si>
    <t>HEIRLOOM PASTELS TOOTH BRUSH HOLDER WHITE  PTBHW</t>
  </si>
  <si>
    <t>PLBWHLCTWCP</t>
  </si>
  <si>
    <t>HEIRLOOM PREMIER TOWEL WARMER CHROME WPS620C</t>
  </si>
  <si>
    <t>TRRAD241250</t>
  </si>
  <si>
    <t>2400X1200MM TRELLIS  50MM DIA</t>
  </si>
  <si>
    <t>PLBWHLETFQ500E</t>
  </si>
  <si>
    <t>HEIRLOOM QUBIS 500 TOWEL FRAME EXTENDED ETFQ500E</t>
  </si>
  <si>
    <t>PLBWHLETFQ800S</t>
  </si>
  <si>
    <t>HEIRLOOM QUBIS SLIMLINE 800X460 TOWEL FRAME ETFQ800S</t>
  </si>
  <si>
    <t>PLBWHLETFR800</t>
  </si>
  <si>
    <t>HEIRLOOM ROMBUS 800X600 TOWEL FRAME ETFR800</t>
  </si>
  <si>
    <t>PLBWHLETFR500E</t>
  </si>
  <si>
    <t>HEIRLOOM ROMBUS EXTENDED 500X850 TOWEL FRAME ETFR500E</t>
  </si>
  <si>
    <t>PLBWHLETFR800S</t>
  </si>
  <si>
    <t>HEIRLOOM ROMBUS SLIMLINE 800X460 TOWEL FRAME ETFR800S</t>
  </si>
  <si>
    <t>HEIRLOOM STABILITY GRAB RAIL 400MM      GRC</t>
  </si>
  <si>
    <t>PLBWHLSTBRUSHN</t>
  </si>
  <si>
    <t>HEIRLOOM STUDIO 1 NOIR BLACK TOILET BRUSH STBRUSHN</t>
  </si>
  <si>
    <t>PLBWHLSTTR800N</t>
  </si>
  <si>
    <t>HEIRLOOM STUDIO 1 NOIR BLACK TOWEL RAIL 800MM STTR800N</t>
  </si>
  <si>
    <t>PLBWHLOTR800</t>
  </si>
  <si>
    <t>HEIRLOOM TOLEDO 762MM SINGLE TOWEL RAIL  OTR800</t>
  </si>
  <si>
    <t>PLBWHLUGSCD</t>
  </si>
  <si>
    <t>HEIRLOOM UNIVERSAL CORNER GLASS SHELF DOUBLE UGSCD</t>
  </si>
  <si>
    <t>PLBWHLUGSCS</t>
  </si>
  <si>
    <t>HEIRLOOM UNIVERSAL CORNER GLASS SHELF SQUARE BRACKETS UGSCS</t>
  </si>
  <si>
    <t>PLBWHLUSDD</t>
  </si>
  <si>
    <t>HEIRLOOM UNIVERSAL SOAP DISPENSER WALL MOUNTED  USDD</t>
  </si>
  <si>
    <t>PLBWHLYVDTR600</t>
  </si>
  <si>
    <t>HEIRLOOM VELOSO DOUBLE TOWEL RAIL 600MM  YVDTR600</t>
  </si>
  <si>
    <t>PLBWHLYVDTR800</t>
  </si>
  <si>
    <t>HEIRLOOM VELOSO DOUBLE TOWEL RAIL 800MM  YVDTR800</t>
  </si>
  <si>
    <t>PLBWHLYVTR800</t>
  </si>
  <si>
    <t>HEIRLOOM VELOSO TOWEL RAIL 800MM YVTR800</t>
  </si>
  <si>
    <t>PLBWHLZTRNF</t>
  </si>
  <si>
    <t>HEIRLOOM ZETO TOILET ROLL HOLDER ZTRNF</t>
  </si>
  <si>
    <t>HAHPMR620</t>
  </si>
  <si>
    <t>HPM FAN LIGHT EXHAUST FAN &amp; CEILING LIGHT R620</t>
  </si>
  <si>
    <t>PLJAGR300</t>
  </si>
  <si>
    <t>JAECO 32MM SAFETY GRAB RAIL 300MM STRAIGHT T304 S/S  GR300</t>
  </si>
  <si>
    <t>PLJAGR450</t>
  </si>
  <si>
    <t>JAECO 32MM SAFETY GRAB RAIL 450MM STRAIGHT T304 S/S  GR450</t>
  </si>
  <si>
    <t>PLJAGR600</t>
  </si>
  <si>
    <t>JAECO 32MM SAFETY GRAB RAIL 600MM STRAIGHT T304 S/S  GR600</t>
  </si>
  <si>
    <t>PLJAGR720</t>
  </si>
  <si>
    <t>JAECO 32MM SAFETY GRAB RAIL 720MM STRAIGHT T304 S/S  GR700</t>
  </si>
  <si>
    <t>PLJAR8CPHNZ</t>
  </si>
  <si>
    <t>JAECO RIVA TOILET ROLL HOLDER R8CP POLY BAG *HNZ*</t>
  </si>
  <si>
    <t>PLJAGR305</t>
  </si>
  <si>
    <t>JAECO SAFETY GRAB RAIL 305 X 305 X 45 DEG T304 S/S  GR305</t>
  </si>
  <si>
    <t>PLJAGR500</t>
  </si>
  <si>
    <t>JAECO SAFETY GRAB RAIL 500 X 500 X 90 DEG T304 S/S  GR500</t>
  </si>
  <si>
    <t>PLJAGR750</t>
  </si>
  <si>
    <t>JAECO SAFETY GRAB RAIL 750 X 750 X 90 DEG T304 S/S  GR750</t>
  </si>
  <si>
    <t>PLBWJA93CP</t>
  </si>
  <si>
    <t>JAECO TOILET ROLL HOLDER  CHROME    93CP</t>
  </si>
  <si>
    <t>PLBWJA98CP</t>
  </si>
  <si>
    <t>JAECO TOILET ROLL HOLDER HD CHROME   98CP</t>
  </si>
  <si>
    <t>PLBWMT1290LHW</t>
  </si>
  <si>
    <t>MACTRAC BATH TRACK 1200 X 900MM WHITE LEFT HAND</t>
  </si>
  <si>
    <t>HATQMC12L</t>
  </si>
  <si>
    <t>MANHATTAN HEATED TOWEL RAIL CURVED 1180X620 LH 120W 12 BAR</t>
  </si>
  <si>
    <t>HATQMC12R</t>
  </si>
  <si>
    <t>MANHATTAN HEATED TOWEL RAIL CURVED 1180X620 RH 120W 120 BAR</t>
  </si>
  <si>
    <t>HATQMC6L</t>
  </si>
  <si>
    <t>MANHATTAN HEATED TOWEL RAIL CURVED 700X620 LH 60W 6 BAR MC6L</t>
  </si>
  <si>
    <t>HATQMC6R</t>
  </si>
  <si>
    <t>MANHATTAN HEATED TOWEL RAIL CURVED 700X620 RH 60W 6 BAR MC6R</t>
  </si>
  <si>
    <t>HATQMC9L</t>
  </si>
  <si>
    <t>MANHATTAN HEATED TOWEL RAIL CURVED 940X620 LH 90W 9 BAR MC9L</t>
  </si>
  <si>
    <t>HATQMC9R</t>
  </si>
  <si>
    <t>MANHATTAN HEATED TOWEL RAIL CURVED 940X620 RH 90W 9 BAR MC9L</t>
  </si>
  <si>
    <t>HAMRSF1</t>
  </si>
  <si>
    <t>MANROSE 100MM SHOWER FAN KIT  SF100S(SF1) FAN0017</t>
  </si>
  <si>
    <t>HAMRXP2</t>
  </si>
  <si>
    <t>MANROSE 100MM THRU WALL FAN   KIT PULL CORD XP100P FAN0054</t>
  </si>
  <si>
    <t>HAMRXF2</t>
  </si>
  <si>
    <t>MANROSE 100MM WALL/CEILING FAN PULL CORD XF100P(XF2) FAN0047</t>
  </si>
  <si>
    <t>HAMRXF3</t>
  </si>
  <si>
    <t>MANROSE 100MM WALL/CEILING FAN TIMER XF100T(XF3) FAN0048</t>
  </si>
  <si>
    <t>HAMRXF1</t>
  </si>
  <si>
    <t>MANROSE 100MM WALL/CEILING FAN XF100S(XF1) FAN0046</t>
  </si>
  <si>
    <t>HAMRXF4</t>
  </si>
  <si>
    <t>MANROSE 100MM WINDOW FAN      WF100P FAN0021</t>
  </si>
  <si>
    <t>HAMRDCT0357</t>
  </si>
  <si>
    <t>MANROSE 100MM X 1M ALUDUCT    DUCTING DCT0357</t>
  </si>
  <si>
    <t>HAMRDCT0104</t>
  </si>
  <si>
    <t>MANROSE 100MM X 6M ALUDUCT    DUCTING DCT0104</t>
  </si>
  <si>
    <t>HAMRSF120S</t>
  </si>
  <si>
    <t>MANROSE 125MM SHOWER FAN KIT  STD SF125S FAN0064</t>
  </si>
  <si>
    <t>HAMRFAN0065</t>
  </si>
  <si>
    <t>MANROSE 125MM SHOWER FAN KIT TIMER SF120T FAN0065</t>
  </si>
  <si>
    <t>HAMRFAN5888</t>
  </si>
  <si>
    <t>MANROSE 125MM THROUGH WALL FAN FAN5888</t>
  </si>
  <si>
    <t>HAMRFAN0075</t>
  </si>
  <si>
    <t>MANROSE 125MM WALL/CEILING FAN KIT TIMER XF120T FAN0075</t>
  </si>
  <si>
    <t>HAMRXF120</t>
  </si>
  <si>
    <t>MANROSE 125MM WALL/CEILING FAN XF125S STD FAN0072</t>
  </si>
  <si>
    <t>MANROSE 125MM WEATHERPROOF COWL  DCT1030</t>
  </si>
  <si>
    <t>HAMRDCT0358</t>
  </si>
  <si>
    <t>MANROSE 125MM X 1M ALUDUCT    DUCTING DCT0358</t>
  </si>
  <si>
    <t>HAMRDCT0160</t>
  </si>
  <si>
    <t>MANROSE 125MM X 6M ALUDUCT    DUCTING DCT0160</t>
  </si>
  <si>
    <t>HAMRDCT4069</t>
  </si>
  <si>
    <t>MANROSE 150MM DESIGNER LOUVRE ALUMINIUM GRILL RECT DCT4069</t>
  </si>
  <si>
    <t>HAMRDCT4070</t>
  </si>
  <si>
    <t>MANROSE 150MM DESIGNER LOUVRE ALUMINIUM GRILLE SQ DCT4070</t>
  </si>
  <si>
    <t>HAMRDCT0061</t>
  </si>
  <si>
    <t>MANROSE 150MM GRILL GRAVITY   SHUTTER GREY DCT0061</t>
  </si>
  <si>
    <t>HAMRWF150APR</t>
  </si>
  <si>
    <t>MANROSE 150MM WINDOW FAN AUTO PULL CORD WF150AP FAN0107</t>
  </si>
  <si>
    <t>HAMRDCT0375</t>
  </si>
  <si>
    <t>MANROSE EGGCRATE GRILL 100MM  WHITE BAGGED DCT0375</t>
  </si>
  <si>
    <t>HAMRDCT0473</t>
  </si>
  <si>
    <t>MANROSE EGGCRATE GRILL 150MM  WHITE BAGGED DCT0473</t>
  </si>
  <si>
    <t>HAMRFAN0940</t>
  </si>
  <si>
    <t>MANROSE PRO SERIES HEAT N VENT 2  FAN0940</t>
  </si>
  <si>
    <t>PLMCSOHOTOP</t>
  </si>
  <si>
    <t>MICHEL CESAR SOHO RECTANGLE MINI BASIN WH 500X250X130MM</t>
  </si>
  <si>
    <t>PLBWMN2419CBP</t>
  </si>
  <si>
    <t>MN 024 TOWEL RAIL CENTRE BRACKETS   024SC19CBP</t>
  </si>
  <si>
    <t>PLBWMN116250CP</t>
  </si>
  <si>
    <t>MN 116 TOWEL RAIL 250MM CP    116CP250</t>
  </si>
  <si>
    <t>PLBWMN116400CP</t>
  </si>
  <si>
    <t>MN 116 TOWEL RAIL 400MM CP    116CP400</t>
  </si>
  <si>
    <t>PLBWMN116600CP</t>
  </si>
  <si>
    <t>MN 116 TOWEL RAIL 600MM CP    116CP600</t>
  </si>
  <si>
    <t>PLBWMN251918WH</t>
  </si>
  <si>
    <t>MN 19 X 1800MM TOWEL RAIL WHT    025PW191800</t>
  </si>
  <si>
    <t>PLBWMN251924CP</t>
  </si>
  <si>
    <t>MN 19 X 2400MM TOWEL RAIL CP      025CP192400</t>
  </si>
  <si>
    <t>PLBWMN261927CP</t>
  </si>
  <si>
    <t>MN 19 X 2700MM TOWEL RAIL CP      026CP192700</t>
  </si>
  <si>
    <t>PLBWMN25196WH</t>
  </si>
  <si>
    <t>MN 19 X 600MM TOWEL RAIL WHT     025PW19600</t>
  </si>
  <si>
    <t>PLBWMN25199CP</t>
  </si>
  <si>
    <t>MN 19 X 900MM TOWEL RAIL CP     025CP19900</t>
  </si>
  <si>
    <t>PLBWMN10719WH</t>
  </si>
  <si>
    <t>MN 19MM END FLANGES WHITE     PER PAIR   107PW19BP</t>
  </si>
  <si>
    <t>PLBWMN2419CCP</t>
  </si>
  <si>
    <t>MN 19MM TOWEL RAIL CENTRE BRACKET CP      024CP19CBP</t>
  </si>
  <si>
    <t>PLBWMN2419CWH</t>
  </si>
  <si>
    <t>MN 19MM TOWEL RAIL CENTRE BRACKET WHITE   024PW19CBP</t>
  </si>
  <si>
    <t>MN 19MM TOWEL RAIL END BRACKETS CP     024CP19TBP</t>
  </si>
  <si>
    <t>MN 19MM TOWEL RAIL END BRACKETS WHITE     024PW19TBP</t>
  </si>
  <si>
    <t>PLBWMN262536CP</t>
  </si>
  <si>
    <t>MN 25 X 3600MM TOWEL RAIL CP      026CP253600</t>
  </si>
  <si>
    <t>PLBWMN10725CP</t>
  </si>
  <si>
    <t>MN 25MM END FLANGES CP        PER PAIR  107CP25</t>
  </si>
  <si>
    <t>PLBWMN112WH</t>
  </si>
  <si>
    <t>MN TOILET ROLL HOLDER WHITE   112PW</t>
  </si>
  <si>
    <t>PLBWMN114WH</t>
  </si>
  <si>
    <t>MN TOWEL RING WHITE           114PW</t>
  </si>
  <si>
    <t>NZM BATH CURTAIN WHITE 1800 X 1800  WHITEB</t>
  </si>
  <si>
    <t>NZM SHOWER CURTAIN WHITE 1200 X 1800  10750</t>
  </si>
  <si>
    <t>PLP3010C</t>
  </si>
  <si>
    <t>PLUMBIT POP-UP WASTE 32MM DTP3010C</t>
  </si>
  <si>
    <t>PLP3012C</t>
  </si>
  <si>
    <t>PLUMBIT POP-UP WASTE 40MM DTP3012C</t>
  </si>
  <si>
    <t>PLPISOAP1</t>
  </si>
  <si>
    <t>PLUMBIT SLIDE SHOWER SOAP DISH  PLMSOAP1</t>
  </si>
  <si>
    <t>PLPCBT32</t>
  </si>
  <si>
    <t>PROGETTO STANDARD BOTTLE TRAP 32MM   900007RC</t>
  </si>
  <si>
    <t>PROJECT GLASS HOLDER WITH GLASS CP 60901.02</t>
  </si>
  <si>
    <t>PROJECT TOILET BRUSH SET GLASS CP 60923.02</t>
  </si>
  <si>
    <t>PROJECT TOILET HOLDER NO LID OPEN CP 60917.02</t>
  </si>
  <si>
    <t>PROJECT TOILET ROLL HOLDER DOUBLE CP 60910.02</t>
  </si>
  <si>
    <t>PROJECT TOILET ROLL HOLDER WITH LID CP 60909.02</t>
  </si>
  <si>
    <t>PROJECT TOWEL RING OPEN CP    60919.02</t>
  </si>
  <si>
    <t>PLBWMN790CP</t>
  </si>
  <si>
    <t>RINNOVA CHROME GLASS HOLDER 790CP</t>
  </si>
  <si>
    <t>PLBWMN792CP</t>
  </si>
  <si>
    <t>RINNOVA CHROME SOAP DISPENSER 792CP</t>
  </si>
  <si>
    <t>PLBWMN796CP</t>
  </si>
  <si>
    <t>RINNOVA CHROME TOILET ROLL HOLDER 796CP</t>
  </si>
  <si>
    <t>PLBWMN793CP</t>
  </si>
  <si>
    <t>RINNOVA CHROME TOWEL RING 793CP</t>
  </si>
  <si>
    <t>PLVARMCLPC</t>
  </si>
  <si>
    <t>RMC LOW PRESSURE COMBO SET     COM LPE</t>
  </si>
  <si>
    <t>PLVARMCMPC50</t>
  </si>
  <si>
    <t>RMC MAIN PRESSURE COMBO SET   (15MM) COM 50H</t>
  </si>
  <si>
    <t>PLVARMCMPC</t>
  </si>
  <si>
    <t>RMC MAIN PRESSURE COMBO SET   (20MM) COM 75H</t>
  </si>
  <si>
    <t>PLVARMCHTE552</t>
  </si>
  <si>
    <t>RMC VALVE TEMP &amp; PRESS RELIEF  15MM MAIN PRESS HTE55-2</t>
  </si>
  <si>
    <t>PLBWRUSTS1212</t>
  </si>
  <si>
    <t>RUFFLETTE 1.2 X 1.2M UNIVERSAL BEND SHWR TRACK WHITE SA1217</t>
  </si>
  <si>
    <t>PLBWRUSTS18S</t>
  </si>
  <si>
    <t>RUFFLETTE 1.8M STRAIGHT SHWR TRACK WHITE SA1205</t>
  </si>
  <si>
    <t>PLBWRUSTS189LH</t>
  </si>
  <si>
    <t>RUFFLETTE 1800X900MM LH CNR WH SHWR TRACK SA1215</t>
  </si>
  <si>
    <t>PLBWRUSTS189RH</t>
  </si>
  <si>
    <t>RUFFLETTE 1800X900MM RH CNR WH SHWR TRACK SA1220</t>
  </si>
  <si>
    <t>PLBWRUSRS2</t>
  </si>
  <si>
    <t>RUFFLETTE 2.00MM SHWR ROD WHITE SA1110</t>
  </si>
  <si>
    <t>PLBWRUSTS9S</t>
  </si>
  <si>
    <t>RUFFLETTE 90MM STRAIGHT SHWR TRACK WHITE SA1200</t>
  </si>
  <si>
    <t>PLBWRUSA1210WH</t>
  </si>
  <si>
    <t>RUFFLETTE UNIVERSAL BEND SHWR TRACK 900X900MM WHT SA1210</t>
  </si>
  <si>
    <t>HATQPSS</t>
  </si>
  <si>
    <t>S RANGE HEATED TOWEL RAIL 900 X 650 X 115 60W 5 BAR  PSS</t>
  </si>
  <si>
    <t>TRRAS241250</t>
  </si>
  <si>
    <t>2400X1200MM TRELLIS 50MM SQU   *POA*</t>
  </si>
  <si>
    <t>SERENE CHATEAUX WALL MOUNTED FAN HEATER 2.4KW S/STL S2078 SS</t>
  </si>
  <si>
    <t>SERENE CHATEAUX WALL MOUNTED FAN HEATER 2.4KW WHITE S2078 W</t>
  </si>
  <si>
    <t>SERENE TOWEL RAIL SQUARE LH 435 X 525MM S/STEEL LTRS4352</t>
  </si>
  <si>
    <t>SERENE TOWEL RAIL SQUARE RH 435 X 525MM S/STEEL LTRS4352</t>
  </si>
  <si>
    <t>PLMSWC9003P</t>
  </si>
  <si>
    <t>SERIES II 900MM WALL CAB C/W PELMENT &amp; SHELVES 3DR WHITE</t>
  </si>
  <si>
    <t>PLBWAWH897</t>
  </si>
  <si>
    <t>SHOWER CURTAIN C/W RINGS ASS  COLOURS H897</t>
  </si>
  <si>
    <t>HASMFAN0372</t>
  </si>
  <si>
    <t>SM TIME AIR TIMER 7MIN DELAY  FIXED FAN0372</t>
  </si>
  <si>
    <t>HATQPSPC</t>
  </si>
  <si>
    <t>SQUARE PAPER CLIP STYLE 1200 X 400  80W  PSPC</t>
  </si>
  <si>
    <t>PLAMSYN9J05</t>
  </si>
  <si>
    <t>SYNERGY GLASS SHELF           SYN-9J05</t>
  </si>
  <si>
    <t>PLAMSYN9H05</t>
  </si>
  <si>
    <t>SYNERGY ROBE HOOK             SYN-9H05</t>
  </si>
  <si>
    <t>PLAMSYN9U05</t>
  </si>
  <si>
    <t>SYNERGY TOILET BRUSH HOLDER   SYN-9U05</t>
  </si>
  <si>
    <t>SYNERGY TOWEL RING            SYN-9K05</t>
  </si>
  <si>
    <t>BHVEAW1210</t>
  </si>
  <si>
    <t>TETRAL 125X100MM UTILITY VENT WHITE P/COAT</t>
  </si>
  <si>
    <t>BHVEAW1215</t>
  </si>
  <si>
    <t>TETRAL 125X150MM UTILITY VENT WHITE P/COAT</t>
  </si>
  <si>
    <t>BHVEAW2222</t>
  </si>
  <si>
    <t>TETRAL 225X225MM UTILITY VENT WHITE P/COAT</t>
  </si>
  <si>
    <t>BHVEAW2275</t>
  </si>
  <si>
    <t>TETRAL 225X75MM UTILITY VENT WHITE P/COAT</t>
  </si>
  <si>
    <t>BHVETRSVIV</t>
  </si>
  <si>
    <t>TETRAL 267MM AIRFLO SHWER VENT IVORY P/COAT</t>
  </si>
  <si>
    <t>BHVETRSVWH</t>
  </si>
  <si>
    <t>TETRAL 267MM AIRFLO SHWER VENT WHITE P/COAT</t>
  </si>
  <si>
    <t>BHVETAFKK</t>
  </si>
  <si>
    <t>TETRAL 275X200MM PLASTIC VENT KK GREY PREPACK</t>
  </si>
  <si>
    <t>BHVEAFG30015</t>
  </si>
  <si>
    <t>TETRAL 300X150MM AIRFLO VENT GREY</t>
  </si>
  <si>
    <t>BHVEAM3015</t>
  </si>
  <si>
    <t>TETRAL 300X150MM UTILITY VENT MILL FINISH</t>
  </si>
  <si>
    <t>BHVEAM3030</t>
  </si>
  <si>
    <t>TETRAL 300X300MM UTILITY VENT MILL FINISH</t>
  </si>
  <si>
    <t>BHVEAW3030</t>
  </si>
  <si>
    <t>TETRAL 300X300MM UTILITY VENT WHITE P/COAT</t>
  </si>
  <si>
    <t>TETRIS DOUBLE TOWEL RAIL 600MM  TET-9C05</t>
  </si>
  <si>
    <t>TETRIS TOILET ROLL HOLDER TET-9E05</t>
  </si>
  <si>
    <t>TETRIS TOWEL RING TET-9K05</t>
  </si>
  <si>
    <t>PLBWTR19SS</t>
  </si>
  <si>
    <t>TOWEL RAIL 19MM 304 1.2MM ST/STEEL PER METRE</t>
  </si>
  <si>
    <t>PLBWTR1920SS</t>
  </si>
  <si>
    <t>TOWEL RAIL 19MM SS 2M LGTH</t>
  </si>
  <si>
    <t>PLBWTR1930SS</t>
  </si>
  <si>
    <t>TOWEL RAIL 19MM SS 304 1.2MM X 3M LGTH</t>
  </si>
  <si>
    <t>PLBWTR1960SS</t>
  </si>
  <si>
    <t>TOWEL RAIL 19MM SS 304 1.2MM X 6M LGTH</t>
  </si>
  <si>
    <t>HATQIWT</t>
  </si>
  <si>
    <t>TRANQUILLITY IN - WALL RAIL TIMER  IWT</t>
  </si>
  <si>
    <t>PLTM4836PEMH10</t>
  </si>
  <si>
    <t>TRENDY MIRROR 1200X900 FRAMELESS POL EDGE HIDDEN FITTINGS</t>
  </si>
  <si>
    <t>PLTM2925PEMHC</t>
  </si>
  <si>
    <t>TRENDY MIRROR 750X600MM FRAMELESS POL EDGE W/HOLES</t>
  </si>
  <si>
    <t>PLTM3630PEMHC</t>
  </si>
  <si>
    <t>TRENDY MIRROR 900X750MM FRAMELESS POL EDGE W/HOLES</t>
  </si>
  <si>
    <t>PLTM3636PEMHC</t>
  </si>
  <si>
    <t>TRENDY MIRROR 900X900MM FRAMELESS POL EDGE W/HOLES</t>
  </si>
  <si>
    <t>PLTM129STYFR</t>
  </si>
  <si>
    <t>TRENDY STYLINE FROST MIRROR   1200X900</t>
  </si>
  <si>
    <t>PLTM756STYFR</t>
  </si>
  <si>
    <t>TRENDY STYLINE FROST MIRROR   750X600</t>
  </si>
  <si>
    <t>PLTM975STYFR</t>
  </si>
  <si>
    <t>TRENDY STYLINE FROST MIRROR   900X750</t>
  </si>
  <si>
    <t>PLTM99STYFR</t>
  </si>
  <si>
    <t>TRENDY STYLINE FROST MIRROR   900X900</t>
  </si>
  <si>
    <t>PLEG99330ACP</t>
  </si>
  <si>
    <t>40-MM BATH DRAIN WITH OVERFLOW   99330A-CP</t>
  </si>
  <si>
    <t>PLATBALIB183N</t>
  </si>
  <si>
    <t>ATHENA  LIQUID 1800MM BATH 3SD UPSTAND</t>
  </si>
  <si>
    <t>ATHENA LIQUID 1675MM BATH LINER FLAT 2 WALL WH</t>
  </si>
  <si>
    <t>ATHENA LIQUID 1675MM BATH LINER FLAT 3 WALL WH</t>
  </si>
  <si>
    <t>ATHENA LIQUID 1675MM BATH LINER MOULDED 2 WALL WH</t>
  </si>
  <si>
    <t>ATHENA LIQUID 1675MM BATH LINER MOULDED 3 WALL WH</t>
  </si>
  <si>
    <t>ATHENA LIQUID 1675MM BATH W/UPSTANDS #UPSTAND POSITIONS</t>
  </si>
  <si>
    <t>ATHENA LIQUID 1675MM SPA BATH W/UPSTANDS #UPSTAND POSITIONS</t>
  </si>
  <si>
    <t>ATHENA LIQUID 1800MM BATH LINER FLAT 2 WALL WH</t>
  </si>
  <si>
    <t>ATHENA LIQUID 1800MM BATH LINER MOULDED 2 WALL WH</t>
  </si>
  <si>
    <t>ATHENA SOLACE 1800MM BATH ONLY</t>
  </si>
  <si>
    <t>PLCRNU7WH</t>
  </si>
  <si>
    <t>CAROMA NEWBURY BATH 1675 WH    NU7W</t>
  </si>
  <si>
    <t>PLCLBGGBS1S</t>
  </si>
  <si>
    <t>CLEARLITE BATH SKIRT 1S     079501</t>
  </si>
  <si>
    <t>CLEARLITE DINA CORNER BATH ENCLOSURE 2 SIDED FLAT LINER</t>
  </si>
  <si>
    <t>CLEARLITE PACIFIC BATH/SHWR ENCLOSURE 2SD F/WALL 1525MM</t>
  </si>
  <si>
    <t>CLEARLITE PACIFIC BATH/SHWR ENCLOSURE 2SD F/WALL 1655MM</t>
  </si>
  <si>
    <t>CLEARLITE PACIFIC BATH/SHWR ENCLOSURE 2SD M/WALL 1525MM</t>
  </si>
  <si>
    <t>CLEARLITE PACIFIC BATH/SHWR ENCLOSURE 2SD M/WALL 1655MM</t>
  </si>
  <si>
    <t>CLEARLITE PACIFIC/MATISSE 1655 FULL TIMBER BATH FRAME</t>
  </si>
  <si>
    <t>PLEG1141306</t>
  </si>
  <si>
    <t>CORNER BATH TIMBER FRAME 1300 X 1300 X 515    1141306</t>
  </si>
  <si>
    <t>PLEG1141303</t>
  </si>
  <si>
    <t>CORNER BATH TIMBER FRAME 1500 X 1500 X 515    1141303</t>
  </si>
  <si>
    <t>PLEG1067A0</t>
  </si>
  <si>
    <t>DUO 11 RECT BATH 1520 X 760 WITHOUT FRAME 1067A-0</t>
  </si>
  <si>
    <t>PLEG1064A0</t>
  </si>
  <si>
    <t>DUO 11 RECT BATH 1670 X 760 WITHOUT FRAME 1064A-0</t>
  </si>
  <si>
    <t>PLEGDUO1S1520</t>
  </si>
  <si>
    <t>DUO II BATH 1520 1SIDED COMPLT PACK INC BATH/WALL/STD SCREEN</t>
  </si>
  <si>
    <t>PLEGDUO2S1520</t>
  </si>
  <si>
    <t>DUO II BATH 1520 2SIDED COMPLT PACK INC BATH/WALL/STD SCREEN</t>
  </si>
  <si>
    <t>PLEGDUO1S1670</t>
  </si>
  <si>
    <t>DUO II BATH 1670 1SIDED COMPLT PACK INC BATH/WALL/STD SCREEN</t>
  </si>
  <si>
    <t>PLEGDUO2S1670</t>
  </si>
  <si>
    <t>DUO II BATH 1670 2SIDED COMPLT PACK INC BATH/WALL/STD SCREEN</t>
  </si>
  <si>
    <t>PLEG11205A58</t>
  </si>
  <si>
    <t>ENGLEFIELD BATH PILLOW CHARCOAL  11205A-58</t>
  </si>
  <si>
    <t>PLEG11208ACA1</t>
  </si>
  <si>
    <t>EVORA HYDROTHERAPY 1800X900 RECT SPA 12 JETS 11208A-CA1-0</t>
  </si>
  <si>
    <t>PLEG11208ACA3</t>
  </si>
  <si>
    <t>EVORA HYDROTHERAPY 1800X900 RECT SPA 12 JETS 11208A-CA3-0</t>
  </si>
  <si>
    <t>PLEG11255ACA1</t>
  </si>
  <si>
    <t>EVORA HYDROTHERAPY 1850X1100 RECT SPA 18 JETS 11255A-CA1-0</t>
  </si>
  <si>
    <t>PLEG11255ACA2</t>
  </si>
  <si>
    <t>EVORA HYDROTHERAPY 1850X1100 RECT SPA 18 JETS 11255A-CA2-0</t>
  </si>
  <si>
    <t>PLEG11255ACA4</t>
  </si>
  <si>
    <t>EVORA HYDROTHERAPY 1850X1100 RECT SPA 18 JETS 11255A-CA4-0</t>
  </si>
  <si>
    <t>PLEG11255ACA5</t>
  </si>
  <si>
    <t>EVORA HYDROTHERAPY 1850X1100 RECT SPA 18 JETS 11255A-CA5-0</t>
  </si>
  <si>
    <t>PLRA525641</t>
  </si>
  <si>
    <t>MARZO FREESTANDING BATH 1500 X 720 X 580 WHITE   52564.10</t>
  </si>
  <si>
    <t>NEWTECH 42ND AVENUE F/S SLIPPING BATH GLOSS WHITE 1800MM</t>
  </si>
  <si>
    <t>NEWTECH INDUS BTW BATH GLOSS WHITE 1700MM</t>
  </si>
  <si>
    <t>PLRA8683011</t>
  </si>
  <si>
    <t>NOVARA WALL VANITY 750 1 DRW DEZIGNA WHITE GLOSS 86830.11</t>
  </si>
  <si>
    <t>PLEG1141305</t>
  </si>
  <si>
    <t>RECT BATH TIMBER FRAME FLAT PACK 1800X760X525 1141305</t>
  </si>
  <si>
    <t>PLBWC0655WH</t>
  </si>
  <si>
    <t>SAPPHIRE BATH SCREEN 800MM WH C0655A-0</t>
  </si>
  <si>
    <t>PLSMR1B11142</t>
  </si>
  <si>
    <t>SMAIL BATH SKIRT 1700MM 4 SIDED  1B1.1142</t>
  </si>
  <si>
    <t>PLSMR1B11143</t>
  </si>
  <si>
    <t>SMAIL BATH SKIRT 1800MM 4 SIDED  1B1.1143</t>
  </si>
  <si>
    <t>PLSMR1B11140</t>
  </si>
  <si>
    <t>SMAIL DROP ME BATH 1700MM        1B1.1140</t>
  </si>
  <si>
    <t>PLSMR1B11141</t>
  </si>
  <si>
    <t>SMAIL DROP ME BATH 1800MM        1B1.1141</t>
  </si>
  <si>
    <t>PLSMR1B11148</t>
  </si>
  <si>
    <t>SMAIL DROP YOU BATH 1700MM        1B1.1148</t>
  </si>
  <si>
    <t>PLSMR1B11149</t>
  </si>
  <si>
    <t>SMAIL DROP YOU BATH 1800MM        1B1.1149</t>
  </si>
  <si>
    <t>PLSMR1B11151</t>
  </si>
  <si>
    <t>SMAIL END BATH PANEL 1700MM        1B1.1151</t>
  </si>
  <si>
    <t>PLSMR1B11153</t>
  </si>
  <si>
    <t>SMAIL END BATH PANEL 1800MM        1B1.1153</t>
  </si>
  <si>
    <t>PLSMR1B11150</t>
  </si>
  <si>
    <t>SMAIL FRONT BATH PANEL 1700MM        1B1.1150</t>
  </si>
  <si>
    <t>PLSMR1B11152</t>
  </si>
  <si>
    <t>SMAIL FRONT BATH PANEL 1800MM        1B1.1152</t>
  </si>
  <si>
    <t>SOLACE 1800MM BATH WITH UPSTAND/S #SPECIFY UPSTAND POSITIONS</t>
  </si>
  <si>
    <t>PLEG1996A0</t>
  </si>
  <si>
    <t>SORRENTO II CNR BATH 1300 X 1300 WITHOUT FRAME  1996A-0</t>
  </si>
  <si>
    <t>PLEG1075A0</t>
  </si>
  <si>
    <t>SORRENTO II CNR BATH 1500 X 1500 WITHOUT FRAME  1075A-0</t>
  </si>
  <si>
    <t>PLEG1076AABCP20</t>
  </si>
  <si>
    <t>SORRENTO II RECT SPA BATH 1520 X 760 ABC ATT-P2</t>
  </si>
  <si>
    <t>PLEG1073AABCP20</t>
  </si>
  <si>
    <t>SORRENTO II RECT SPA BATH 1670 X 760 ABC ATT-P2</t>
  </si>
  <si>
    <t>PLEG1092A58</t>
  </si>
  <si>
    <t>STUDIO II BATH PILLOW RECTANGULAR CHARCOAL  1092A-58</t>
  </si>
  <si>
    <t>PLEG1063AABCP</t>
  </si>
  <si>
    <t>STUDIO II RECT SPA ABC 1670X760 1063A-ABCP5-0</t>
  </si>
  <si>
    <t>PLEG1062ABCP5</t>
  </si>
  <si>
    <t>STUDIO II RECT SPA ABC ATT P5 1800X760 2 PERSON STD CH JET</t>
  </si>
  <si>
    <t>PLEG1062ADEFP5</t>
  </si>
  <si>
    <t>STUDIO II RECT SPA DEF ATT P5 1800X760 2 PERSON STD CH JET</t>
  </si>
  <si>
    <t>PLEG1072A0</t>
  </si>
  <si>
    <t>VALENCIA RECTANGULAR BATH 1520X760 W/O FRAME 1072A-0</t>
  </si>
  <si>
    <t>VARO BATH 1800 WITH UPSTAND/S #SPECIFY UPSTAND POSITIONS</t>
  </si>
  <si>
    <t>PLABMC101</t>
  </si>
  <si>
    <t>ABER PALOMA MAIN CONTROLLER INCL 20M CABLE MC-101</t>
  </si>
  <si>
    <t>PLABRK24P</t>
  </si>
  <si>
    <t>ABER PALOMA PAINTED RECESS KIT RK-24-P</t>
  </si>
  <si>
    <t>PLABSC101</t>
  </si>
  <si>
    <t>ABER PALOMA SECONDARY CONTROLLER INCL 20M CABLE SC-101</t>
  </si>
  <si>
    <t>PLABSC101S</t>
  </si>
  <si>
    <t>ABER PALOMA THIRD CONTROLLER  WITH 20M CABLE SC-101S</t>
  </si>
  <si>
    <t>PLGG10D10602090</t>
  </si>
  <si>
    <t>GREEN GLO 1000D HOT WATER CYLINDER 1060X2090 DBL COIL/ELEMEN</t>
  </si>
  <si>
    <t>PLGG410032</t>
  </si>
  <si>
    <t>GREEN GLO 180D HOT WATER CYLINDER 520X1650  410032</t>
  </si>
  <si>
    <t>PLGG410031</t>
  </si>
  <si>
    <t>GREEN GLO 180S HOT WATER CYLINDER 520X1650  410031</t>
  </si>
  <si>
    <t>PLGG300D6151780</t>
  </si>
  <si>
    <t>GREEN GLO 300D HOT WATER CYLINDER 615X1780 DBL COIL/ELEMENT</t>
  </si>
  <si>
    <t>PLGG300DS755124</t>
  </si>
  <si>
    <t>GREEN GLO 300DS HOT WATER CYLINDER 755X1240 DBL COIL/ELEMENT</t>
  </si>
  <si>
    <t>PLGG300S6151780</t>
  </si>
  <si>
    <t>GREEN GLO 300S HOT WATER CYLINDER 615X1780 SGL COIL/ELEMENT</t>
  </si>
  <si>
    <t>PLGG400D7551580</t>
  </si>
  <si>
    <t>GREEN GLO 400D HOT WATER CYLINDER 755X1580 DBL COIL/ELEMENT</t>
  </si>
  <si>
    <t>PLGG500D7551860</t>
  </si>
  <si>
    <t>GREEN GLO 500D HOT WATER CYLINDER 755X1860 DBL COIL/ELEMENT</t>
  </si>
  <si>
    <t>PLGG800D1021960</t>
  </si>
  <si>
    <t>GREEN GLO 800D HOT WATER CYLINDER 1020X1960 DBL COIL/ELEMENT</t>
  </si>
  <si>
    <t>RHEEM INTEGRITY RECESS BOX UNIT FOR 16 20 &amp; 24L   318994</t>
  </si>
  <si>
    <t>PLCY70225SNZ</t>
  </si>
  <si>
    <t>RHEEM LAZER COMM WALL MOUNTED BOILER 25L 3.6KW S/S 70225SNZ</t>
  </si>
  <si>
    <t>RHEEM PIPE COVER ASSEMBLY PAINTED FOR 16L 20L &amp; 24L 320117</t>
  </si>
  <si>
    <t>PLCOMP135</t>
  </si>
  <si>
    <t>RINNAI H/W CYL SS 135L MP 3KW  550X1020 MS13555030</t>
  </si>
  <si>
    <t>PLCOMS18055020</t>
  </si>
  <si>
    <t>RINNAI H/W CYL SS 180L MP 2KW   MS18055020</t>
  </si>
  <si>
    <t>PLCOMP180</t>
  </si>
  <si>
    <t>RINNAI H/W CYL SS 180L MP 3KW  550X1295 MS18055030</t>
  </si>
  <si>
    <t>PLCOMP180S</t>
  </si>
  <si>
    <t>RINNAI H/W CYL SS 180L MP 3KW  550X1295 SMART MS18055030S</t>
  </si>
  <si>
    <t>PLCOLS18055020</t>
  </si>
  <si>
    <t>RINNAI HOT WATER CYLINDER 180L 2KW LP S/STEEL LS18055020</t>
  </si>
  <si>
    <t>PLCOTR18051015</t>
  </si>
  <si>
    <t>RINNAI HOT WATER CYLINDER 180L 3KW LP COPPER LC18051030</t>
  </si>
  <si>
    <t>PLRNME18059030</t>
  </si>
  <si>
    <t>RINNAI HOT WATER CYLINDER 180L MP 3KW 590X1190MM ME18059030</t>
  </si>
  <si>
    <t>PLRNME25059030</t>
  </si>
  <si>
    <t>RINNAI HOT WATER CYLINDER 250L MP 3KW 590X1580MM ME25059030</t>
  </si>
  <si>
    <t>HERNINFA20L</t>
  </si>
  <si>
    <t>RINNAI INFINITY A 20L WATER HEATER EXTERNAL LPG  INFA20L</t>
  </si>
  <si>
    <t>HERNINFA20N</t>
  </si>
  <si>
    <t>RINNAI INFINITY A 20L WATER HEATER EXTERNAL NG INFA20N</t>
  </si>
  <si>
    <t>HERNINFA24L</t>
  </si>
  <si>
    <t>RINNAI INFINITY A 24L WATER HEATER EXTERNAL LPG INFA24L</t>
  </si>
  <si>
    <t>HERNINFA26L</t>
  </si>
  <si>
    <t>RINNAI INFINITY A 26L WATER HEATER EXTERNAL LPG INFA26L</t>
  </si>
  <si>
    <t>PLCYCO18056ESP</t>
  </si>
  <si>
    <t>SILVER BULLET CYLINDER LP 540X1290 180L 2KW   18056ESP</t>
  </si>
  <si>
    <t>PLCYCO18056STD</t>
  </si>
  <si>
    <t>SILVER BULLET CYLINDER MP 560X1295 180L 2KW TWIN 18056STD</t>
  </si>
  <si>
    <t>PLCYCO200SDB</t>
  </si>
  <si>
    <t>SILVER BULLET CYLINDER MP 560X1450 200L 3KW   200SDB</t>
  </si>
  <si>
    <t>PLCYCO18054ESP</t>
  </si>
  <si>
    <t>SILVER BULLET CYLINDER MP 560X1450 200L 3KW   200STD</t>
  </si>
  <si>
    <t>PLCYCO250SCB</t>
  </si>
  <si>
    <t>SILVER BULLET CYLINDER MP 560X1725 250L 3KW   250SCB</t>
  </si>
  <si>
    <t>PLCYCO250STD</t>
  </si>
  <si>
    <t>SILVER BULLET CYLINDER MP 560X1725 250L 3KW   250STD</t>
  </si>
  <si>
    <t>PLCYCO250SDB</t>
  </si>
  <si>
    <t>SILVER BULLET CYLINDER MP 560X1760 250L 3KW   250SDB</t>
  </si>
  <si>
    <t>PLCYCO300SCB</t>
  </si>
  <si>
    <t>SILVER BULLET CYLINDER MP 560X2045 300L 3KW   300SCB</t>
  </si>
  <si>
    <t>PLCYCO300SDB</t>
  </si>
  <si>
    <t>SILVER BULLET CYLINDER MP 560X2045 300L 3KW   300SDB</t>
  </si>
  <si>
    <t>PLCYCO300STD</t>
  </si>
  <si>
    <t>SILVER BULLET CYLINDER MP 560X2045 300L 3KW   300STD</t>
  </si>
  <si>
    <t>AQUATICA LAUNDRA MAX  SLIM TUB</t>
  </si>
  <si>
    <t>PLAQLT900SPLASH</t>
  </si>
  <si>
    <t>AQUATICA LAUNDRA SPLASHBACK       AQ LT900 SPLASHBACK</t>
  </si>
  <si>
    <t>PLAQLST</t>
  </si>
  <si>
    <t>AQUATICA LAUNDRA STUDIO TUB</t>
  </si>
  <si>
    <t>AQUATICA LAUNDRA TUBBIE 560X560        AQ LAUNDRA TUBBIE</t>
  </si>
  <si>
    <t>PLDISTP</t>
  </si>
  <si>
    <t>DISSCO PREMIERE TUB STD   STP</t>
  </si>
  <si>
    <t>PLDISTPD</t>
  </si>
  <si>
    <t>DISSCO PREMIERE TUB STD DRAW  STPD</t>
  </si>
  <si>
    <t>PLRAT560DOECO</t>
  </si>
  <si>
    <t>LAVARE ECO 1 DOOR LAUNDRY TUB 560WX560DX905H W/SWIVEL MIXER</t>
  </si>
  <si>
    <t>PLRAT560DO</t>
  </si>
  <si>
    <t>LAVARE FULL DOOR LAUNDRY TUB 560W X 560D X 905H T560DO</t>
  </si>
  <si>
    <t>PLEGB0671A0</t>
  </si>
  <si>
    <t>ALCOVE/SQU SHOWER RETURN ONLY 1000MM   B0671A-0</t>
  </si>
  <si>
    <t>PLEGB0672A0</t>
  </si>
  <si>
    <t>ALCOVE/SQU SHOWER RETURN ONLY 900MM   B0672A-0</t>
  </si>
  <si>
    <t>C/LITE CEZANNE DOOR 1000 2 &amp; 3 SIDED BRIGHT 1920MM 931031000</t>
  </si>
  <si>
    <t>C/LITE CEZANNE DOOR 1000 2 &amp; 3 SIDED WHITE TRIM 1920MM</t>
  </si>
  <si>
    <t>C/LITE CEZANNE DOOR 900 2 &amp; 3 SIDED BRIGHT 1920MM 93103900</t>
  </si>
  <si>
    <t>C/LITE CEZANNE DOOR 900 2 &amp; 3 SIDED WHITE TRIM 1920MM</t>
  </si>
  <si>
    <t>C/LITE CEZANNE RETURN 1000 2 SIDED WHITE TRIM 1920MM</t>
  </si>
  <si>
    <t>C/LITE CEZANNE RETURN 1000 SIDED BRIGHT 1920MM 931031005</t>
  </si>
  <si>
    <t>C/LITE CEZANNE RETURN 900 2 SIDED BRIGHT 1920MM 93103905</t>
  </si>
  <si>
    <t>C/LITE CEZANNE RETURN 900 2 SIDED WHITE TRIM 1920MM</t>
  </si>
  <si>
    <t>CARDO DOOR SET 1000 2M 3 SIDED CENTRE DOOR</t>
  </si>
  <si>
    <t>CARDO DOOR SET 1200 2M 3 SIDED CENTRE DOOR</t>
  </si>
  <si>
    <t>CARDO DOOR SET 1200 2M 3 SIDED OFFSET DOOR LONG HINGE PANEL</t>
  </si>
  <si>
    <t>CARDO DOOR SET 1200 2M 3 SIDED OFFSET DOOR SHORT HINGE PANEL</t>
  </si>
  <si>
    <t>CARDO DOOR SET 1200X900 2M 2 SIDED 900 RETURN</t>
  </si>
  <si>
    <t>CARDO DOOR SET 1400 2M 3 SIDED CENTRE DOOR</t>
  </si>
  <si>
    <t>CARDO DOOR SET 1400 2M 3 SIDED OFFSET DOOR LONG HINGE PANEL</t>
  </si>
  <si>
    <t>CARDO DOOR SET 1400 2M 3 SIDED OFFSET DOOR SHORT HINGE PANEL</t>
  </si>
  <si>
    <t>CARDO DOOR SET 1600 2M 3 SIDED CENTRE DOOR</t>
  </si>
  <si>
    <t>CARDO DOOR SET 1600 2M 3 SIDED OFFSET DOOR LONG HINGE PANEL</t>
  </si>
  <si>
    <t>CARDO DOOR SET 1600 2M 3 SIDED OFFSET DOOR SHORT HINGE PANEL</t>
  </si>
  <si>
    <t>CARDO DOOR SET 1800 2M 3 SIDED CENTRE DOOR</t>
  </si>
  <si>
    <t>CARDO DOOR SET 900 2M 3 SIDED CENTRE DOOR</t>
  </si>
  <si>
    <t>CARDO DOOR SET 900X900 2M 2 SIDED</t>
  </si>
  <si>
    <t>CEZANNE MOULDED WALL ONLY 900X1000X900 3S LH 1920MM</t>
  </si>
  <si>
    <t>CEZANNE ROUND SHOWER 1200 X 800 FLAT WALL WHITE 1920MM</t>
  </si>
  <si>
    <t>CEZANNE ROUND SHOWER 1200 X 800 MOULDED WALL WHITE 1920MM</t>
  </si>
  <si>
    <t>CEZANNE ROUND SHOWER 800 X 1200 FLAT WALL WHITE 1920MM</t>
  </si>
  <si>
    <t>CEZANNE ROUND SHOWER 800 X 1200 MOULDED WALL WHITE 1920MM</t>
  </si>
  <si>
    <t>CEZANNE ROUND SHOWER 800 X 1200 TILE WALL BRIGHT 1920MM</t>
  </si>
  <si>
    <t>CEZANNE SQ SHOWER 1000X1000 2S MOULDED BRIGHT 1920MM</t>
  </si>
  <si>
    <t>CEZANNE SQ SHOWER 1000X1000 3S MOULDED RH BRIGHT 1920MM</t>
  </si>
  <si>
    <t>CEZANNE SQ SHOWER 900X1000 2S 1000 DOOR MOULDED BRT 1920MM</t>
  </si>
  <si>
    <t>CEZANNE SQ SHOWER 900X1000 2S 900 DOOR MOULDED BRIGHT 1920MM</t>
  </si>
  <si>
    <t>CEZANNE SQ SHOWER 900X900 2S MOULDED WHITE 1920MM</t>
  </si>
  <si>
    <t>CLEARLITE MILLENNIUM FLAT WALL 1000X1000 2 SIDED 2M</t>
  </si>
  <si>
    <t>CLEARLITE SHOWER TRAY ONLY 1000X1000 2&amp;3 SIDED CTR WASTE</t>
  </si>
  <si>
    <t>CLEARLITE SHOWER TRAY ONLY 1000X1000 ROUND CTR WASTE 66200</t>
  </si>
  <si>
    <t>CLEARLITE SHOWER TRAY ONLY 900X900 2&amp;3 SIDED CTR WASTE 65200</t>
  </si>
  <si>
    <t>CLEARLITE SHOWER TRAY ONLY 900X900 ROUND CTR WASTE 66400</t>
  </si>
  <si>
    <t>PLNLDACMW1055</t>
  </si>
  <si>
    <t>DANUBE SHOWER ANGLE CNR MOULD WALL CD EC WASTE 1055X1055 WH</t>
  </si>
  <si>
    <t>PLNLDACMW955</t>
  </si>
  <si>
    <t>DANUBE SHOWER ANGLE CNR MOULD WALL CD EC WASTE 955 X 955 WH</t>
  </si>
  <si>
    <t>PLEGC0950WH</t>
  </si>
  <si>
    <t>DUO 1525MM 2S BATH WALL C0950A-0</t>
  </si>
  <si>
    <t>PLEGC0970WH</t>
  </si>
  <si>
    <t>DUO 1675MM 2S BATH WALL C0970A-0</t>
  </si>
  <si>
    <t>PLEG99326ACP</t>
  </si>
  <si>
    <t>E/FIELD 32MM BASIN WASTE WITH OVERFLOW 99326A-CP</t>
  </si>
  <si>
    <t>PLEG99325ACP</t>
  </si>
  <si>
    <t>E/FIELD 32MM BASIN WASTE WITHOUT OVERFLOW 99325A-CP</t>
  </si>
  <si>
    <t>PLEG99328ACP</t>
  </si>
  <si>
    <t>E/FIELD 40MM BASIN WASTE WITH OVERFLOW 99328A-CP</t>
  </si>
  <si>
    <t>PLEG99327ACP</t>
  </si>
  <si>
    <t>E/FIELD 40MM BASIN WASTE WITHOUT OVERFLOW 99327A-CP</t>
  </si>
  <si>
    <t>PLEGA0629WH</t>
  </si>
  <si>
    <t>EASY CLEAN SHOWER TRAP WHITE  A0629-0</t>
  </si>
  <si>
    <t>PLEGR466210</t>
  </si>
  <si>
    <t>EASY CLEAN WASTE INNER TRAP  R466210</t>
  </si>
  <si>
    <t>PLEGR4665CP</t>
  </si>
  <si>
    <t>EASY CLEAN WASTE LID  CHROME     R4665-CP</t>
  </si>
  <si>
    <t>PLEGR46650</t>
  </si>
  <si>
    <t>EASY CLEAN WASTE LID  WHITE     R4665-0</t>
  </si>
  <si>
    <t>7.0M BUILDING POLE H5 200-224</t>
  </si>
  <si>
    <t>PLEGA2091WH</t>
  </si>
  <si>
    <t>ENGLEFIELD PREMIUM BATH SCREEN 900MM WHT A2091A-CP-0</t>
  </si>
  <si>
    <t>PLBWB0732A0</t>
  </si>
  <si>
    <t>ENGLEFIELD QUICK FIT ALCOVE SHOWER TRAY 1000X1000 B0732A-0</t>
  </si>
  <si>
    <t>PLBWC0710WH</t>
  </si>
  <si>
    <t>ENGLEFIELD QUICK FIT ALCOVE SHOWER TRAY 900X750  B0710A-0</t>
  </si>
  <si>
    <t>PLBWB0736A0</t>
  </si>
  <si>
    <t>ENGLEFIELD QUICK FIT ALCOVE SHOWER TRAY 900X900 B0736A-0</t>
  </si>
  <si>
    <t>PLBWB0786A0</t>
  </si>
  <si>
    <t>ENGLEFIELD QUICK FIT ANGLE SHOWER TRAY 1000X1000 B0786A-0</t>
  </si>
  <si>
    <t>PLBWB0787A0</t>
  </si>
  <si>
    <t>ENGLEFIELD QUICK FIT ANGLE SHOWER TRAY 900X900 B0787A-0</t>
  </si>
  <si>
    <t>PLEG72555A0</t>
  </si>
  <si>
    <t>ENGLEFIELD QUICK FIT L/PROFILE ALCOVE TRAY 1000X1000 CTR WAS</t>
  </si>
  <si>
    <t>PLEG72556A0</t>
  </si>
  <si>
    <t>ENGLEFIELD QUICK FIT L/PROFILE ALCOVE TRAY 1200X900 CTR WAST</t>
  </si>
  <si>
    <t>PLEG72554A0</t>
  </si>
  <si>
    <t>ENGLEFIELD QUICK FIT L/PROFILE ALCOVE TRAY 900X900 CTR WASTE</t>
  </si>
  <si>
    <t>PLEG72549A0</t>
  </si>
  <si>
    <t>ENGLEFIELD QUICK FIT L/PROFILE RND TRAY 1000X1000 REAR WASTE</t>
  </si>
  <si>
    <t>PLEG72552A0</t>
  </si>
  <si>
    <t>ENGLEFIELD QUICK FIT L/PROFILE RND TRAY 1200X900 CTR WASTE L</t>
  </si>
  <si>
    <t>PLEG72553A0</t>
  </si>
  <si>
    <t>ENGLEFIELD QUICK FIT L/PROFILE RND TRAY 1200X900 CTR WASTE R</t>
  </si>
  <si>
    <t>PLEG72546A0</t>
  </si>
  <si>
    <t>ENGLEFIELD QUICK FIT L/PROFILE RND TRAY 900X900 CTR WASTE</t>
  </si>
  <si>
    <t>PLEG72547A0</t>
  </si>
  <si>
    <t>ENGLEFIELD QUICK FIT L/PROFILE RND TRAY 900X900 REAR WASTE</t>
  </si>
  <si>
    <t>PLEG1094A0</t>
  </si>
  <si>
    <t>ENGLEFIELD QUICK FIT L/PROFILE SQ TRAY 1000X1000 REAR WASTE</t>
  </si>
  <si>
    <t>PLEG72544A0</t>
  </si>
  <si>
    <t>ENGLEFIELD QUICK FIT LOW PROFILE SQ TRAY 1000X1000 CTR WASTE</t>
  </si>
  <si>
    <t>PLEG72551A0</t>
  </si>
  <si>
    <t>ENGLEFIELD QUICK FIT LOW PROFILE SQ TRAY 1200X900 CTR WASTE</t>
  </si>
  <si>
    <t>PLEG72550A0</t>
  </si>
  <si>
    <t>PLEG72542A0</t>
  </si>
  <si>
    <t>ENGLEFIELD QUICK FIT LOW PROFILE SQ TRAY 900X900 CTR WASTE</t>
  </si>
  <si>
    <t>PLEGST10102WH</t>
  </si>
  <si>
    <t>ENGLEFIELD QUICK FIT SQUARE SHOWER TRAY 1000X1000  B0730A-0</t>
  </si>
  <si>
    <t>PLBWB0734A0</t>
  </si>
  <si>
    <t>ENGLEFIELD QUICK FIT SQUARE SHOWER TRAY 900X900 B0734A-0</t>
  </si>
  <si>
    <t>PLSFFSRWH</t>
  </si>
  <si>
    <t>FELTONMIX 86 SHOWER HEAD WHITE WSH</t>
  </si>
  <si>
    <t>PLSFF86WPWH</t>
  </si>
  <si>
    <t>FELTONMIX DESIGNER II FACEPLATE WHITE WED</t>
  </si>
  <si>
    <t>PLSFF86HWH</t>
  </si>
  <si>
    <t>FELTONMIX DESIGNER II HANDLE FOR 86/DESIGN WHITE WHD</t>
  </si>
  <si>
    <t>PLSFFECP</t>
  </si>
  <si>
    <t>FELTONMIX ELBOW CHROME EC</t>
  </si>
  <si>
    <t>PLSFFSHCLB15</t>
  </si>
  <si>
    <t>FELTONMIX FLEXIBLE SHOWER HOSE CHROME 1.5M FSHCLB15</t>
  </si>
  <si>
    <t>PLFM06MSMC</t>
  </si>
  <si>
    <t>FELTONMIX MINIMALIST 06 SINK MIXER   06MSMC</t>
  </si>
  <si>
    <t>PLSFFBPWH</t>
  </si>
  <si>
    <t>FELTONMIX OVERSIZE BACKING PLATE WHITE</t>
  </si>
  <si>
    <t>PLSFF8624</t>
  </si>
  <si>
    <t>FELTONMIX SEAL KIT NEW TYPE    8624</t>
  </si>
  <si>
    <t>PLSFFSRVWH</t>
  </si>
  <si>
    <t>FELTONMIX VARIABLE SHOWER HEAD WHITE   WSHV</t>
  </si>
  <si>
    <t>PLGR6550151</t>
  </si>
  <si>
    <t>GREENS SHOWER HOSE 1.5M CP LARGE BORE 6550151</t>
  </si>
  <si>
    <t>LIFESTYLE FLAT 1000X1400 2M 3S ALCOVE CENTRE DOOR</t>
  </si>
  <si>
    <t>LIFESTYLE FLAT 1000X1600 2M 3S ALCOVE CENTRE DOOR</t>
  </si>
  <si>
    <t>LIFESTYLE FLAT 1000X1800 2M 3S ALCOVE CENTRE DOOR</t>
  </si>
  <si>
    <t>QPLA1LS2S11SFL1</t>
  </si>
  <si>
    <t>LIFESTYLE FLAT WALL SHOWER PACKAGE 1000X1000 2M 2S #AB OR BC</t>
  </si>
  <si>
    <t>LIFESTYLE FLAT WALL SHOWER PACKAGE 1000X1200 2M 2 SIDED</t>
  </si>
  <si>
    <t>LIFESTYLE FLAT WALL SHOWER PACKAGE 1000X1400 2M 2 SIDED</t>
  </si>
  <si>
    <t>LIFESTYLE FLAT WALL SHOWER PACKAGE 1000X1600 2M 2 SIDED</t>
  </si>
  <si>
    <t>LIFESTYLE FLAT WALL SHOWER PACKAGE 1000X1800 2M 2 SIDED</t>
  </si>
  <si>
    <t>LIFESTYLE FLAT WALL SHOWER PACKAGE 1200X1000 2M 2 SIDED</t>
  </si>
  <si>
    <t>LIFESTYLE FLAT WALL SHOWER PACKAGE 1400X1000 2M 2 SIDED</t>
  </si>
  <si>
    <t>LIFESTYLE FLAT WALL SHOWER PACKAGE 1600X1000 2M 2 SIDED</t>
  </si>
  <si>
    <t>LIFESTYLE FLAT WALL SHOWER PACKAGE 1800X1000 2M 2 SIDED</t>
  </si>
  <si>
    <t>LIFESTYLE TILED SHOWER PACKAGE 1400X1000 2M 2 SIDED</t>
  </si>
  <si>
    <t>LIFESTYLE TILED SHOWER PACKAGE 1600X1000 2M 2 SIDED</t>
  </si>
  <si>
    <t>LIFESTYLE TILED SHOWER PACKAGE 1800X1000 2M 2 SIDED</t>
  </si>
  <si>
    <t>PLSMLC100Q2</t>
  </si>
  <si>
    <t>LUCCA SHOWER PACKAGE QUAD  1000 X 1000 DOUBLE DOOR LC100Q2</t>
  </si>
  <si>
    <t>PLSMLC90Q2</t>
  </si>
  <si>
    <t>LUCCA SHOWER PACKAGE QUAD  900 X 900 DOUBLE DOOR 6MM</t>
  </si>
  <si>
    <t>PLSMLC1290</t>
  </si>
  <si>
    <t>LUCCA SHOWER PACKAGE RECT 1200 X 900   LC1290</t>
  </si>
  <si>
    <t>PLSMLC7690</t>
  </si>
  <si>
    <t>LUCCA SHOWER PACKAGE RECT 760 DOOR X 900 PANEL 1 DOOR 6MM</t>
  </si>
  <si>
    <t>PLSMLC9076</t>
  </si>
  <si>
    <t>LUCCA SHOWER PACKAGE RECT 900 DOOR X 760 PANEL 1 DOOR 6MM</t>
  </si>
  <si>
    <t>PLSMLC100</t>
  </si>
  <si>
    <t>LUCCA SHOWER PACKAGE SQUARE 100 X 100  LC100</t>
  </si>
  <si>
    <t>PLSMLC90</t>
  </si>
  <si>
    <t>LUCCA SHOWER PACKAGE SQUARE 90 X 90 1 DOOR 6MM   LC90</t>
  </si>
  <si>
    <t>PLMXMHOB651100</t>
  </si>
  <si>
    <t>MARMOX HOBS 65 X 65MM LENGTH 1100MM MHOB 65-1100</t>
  </si>
  <si>
    <t>PLMXMHOB652100</t>
  </si>
  <si>
    <t>MARMOX HOBS 65 X 65MM LENGTH 2100MM MHOB 65-2100</t>
  </si>
  <si>
    <t>PLMXPST1010CD</t>
  </si>
  <si>
    <t>MARMOX TRAY CENTRE DRAIN 1000 X 1000MM MXPST 1.0-1.0 CD</t>
  </si>
  <si>
    <t>PLMXPST1020TDLT</t>
  </si>
  <si>
    <t>MARMOX TRAY CHNL DRAIN LNGTDL 1000X2000MM MXPST 1.0-2.0 TDLT</t>
  </si>
  <si>
    <t>PLMXPST1010OFF</t>
  </si>
  <si>
    <t>MARMOX TRAY OFFSET DRAIN 1000 X 1000MM MXPST 1.0-1.0 OFF</t>
  </si>
  <si>
    <t>PLMXPST1015OFF</t>
  </si>
  <si>
    <t>MARMOX TRAY OFFSET DRAIN 1000 X 1500MM MXPST 1.0-1.5 OFF</t>
  </si>
  <si>
    <t>PLMSH4STSS</t>
  </si>
  <si>
    <t>MERCER H4 PRESSED SHOWER TRAY  925 X 925MM STAINLESS STEEL</t>
  </si>
  <si>
    <t>PLEG72537A0</t>
  </si>
  <si>
    <t>MILANO 2 SIDED 1000X1000 FLAT WALL 1930MM 72537A-0</t>
  </si>
  <si>
    <t>PLEG72533A0</t>
  </si>
  <si>
    <t>MILANO 2 SIDED 1200X900 CNR CONT WALL 1930MM 72533A-0</t>
  </si>
  <si>
    <t>PLEG72538A0</t>
  </si>
  <si>
    <t>MILANO 2 SIDED 1200X900 FLAT WALL 1930MM 72538A-0</t>
  </si>
  <si>
    <t>PLEG72536A0</t>
  </si>
  <si>
    <t>MILANO 2 SIDED 900X900 FLAT WALL 1930MM 72536A-0</t>
  </si>
  <si>
    <t>PLEG72540A0</t>
  </si>
  <si>
    <t>MILANO 3 SIDED 1000X1000X1000 FLAT WALL 1930MM 72540A-0</t>
  </si>
  <si>
    <t>PLEG72541A0</t>
  </si>
  <si>
    <t>MILANO 3 SIDED 900X1200X900 FLAT WALL 1930MM 72541A-0</t>
  </si>
  <si>
    <t>PLEG72539A0</t>
  </si>
  <si>
    <t>MILANO 3 SIDED 900X900X900 FLAT WALL 1930MM 72539A-0</t>
  </si>
  <si>
    <t>PLEG98895A0</t>
  </si>
  <si>
    <t>MILANO ALCOVE SHOWER 1000X1000 MET FRAME FLAT WALL</t>
  </si>
  <si>
    <t>PLEG98898A0</t>
  </si>
  <si>
    <t>MILANO ALCOVE SHOWER 1200X900 MET FRAME FLAT WALL</t>
  </si>
  <si>
    <t>PLEG98892A0</t>
  </si>
  <si>
    <t>MILANO ALCOVE SHOWER 900X900 MET FRAME FLAT WALL</t>
  </si>
  <si>
    <t>PLEG98844ASHP</t>
  </si>
  <si>
    <t>MILANO RETURN 1000MM METALLIC FRAME  98844A-SHP</t>
  </si>
  <si>
    <t>PLEG98843ASHP</t>
  </si>
  <si>
    <t>MILANO RETURN 900MM METALLIC FRAME  98843A-SHP</t>
  </si>
  <si>
    <t>PLEG98880A0</t>
  </si>
  <si>
    <t>MILANO SQ CNR SHOWER 1000X1000 MET FRAME FLAT WALL</t>
  </si>
  <si>
    <t>PLEG98883A0</t>
  </si>
  <si>
    <t>MILANO SQ CNR SHOWER 1000X1000 MET FRAME FLAT WALL R/W</t>
  </si>
  <si>
    <t>PLEG98886A0</t>
  </si>
  <si>
    <t>MILANO SQ CNR SHOWER 1200X900 MET FRAME FLAT WALL LH  RET</t>
  </si>
  <si>
    <t>PLEG98889A0</t>
  </si>
  <si>
    <t>MILANO SQ CNR SHOWER 1200X900 MET FRAME FLAT WALL RH RET</t>
  </si>
  <si>
    <t>PLEG98874A0</t>
  </si>
  <si>
    <t>MILANO SQ CNR SHOWER 900X900 MET FRAME FLAT WALL</t>
  </si>
  <si>
    <t>PLEG98877A0</t>
  </si>
  <si>
    <t>MILANO SQ CNR SHOWER 900X900 MET FRAME FLAT WALL R/W</t>
  </si>
  <si>
    <t>MILLENNIUM DOOR ONLY 900 3 SIDED WHITE TRIM 2000MM 9610016</t>
  </si>
  <si>
    <t>MILLENNIUM FLAT SHOWER 1000X1000 2 SIDED WHITE TRIM 2M</t>
  </si>
  <si>
    <t>MILLENNIUM FLAT SHOWER 1000X1000 3 SIDED WHITE TRIM 2M</t>
  </si>
  <si>
    <t>MILLENNIUM FLAT SHOWER 1200X900 2 SIDED WHITE TRIM 2M</t>
  </si>
  <si>
    <t>MILLENNIUM FLAT SHOWER 1200X900 3 SIDED WHITE TRIM 2M</t>
  </si>
  <si>
    <t>MILLENNIUM FLAT SHOWER 900X900 2 SIDED WHITE TRIM 2M</t>
  </si>
  <si>
    <t>MILLENNIUM FLAT SHOWER 900X900 3 SIDED WHITE TRIM 2M</t>
  </si>
  <si>
    <t>MILLENNIUM MOULDED SHOWER 1000X1000 2 SIDED WHITE TRIM 2M</t>
  </si>
  <si>
    <t>MILLENNIUM MOULDED SHOWER 1200X900 2 SIDED WHITE TRIM 2M</t>
  </si>
  <si>
    <t>MILLENNIUM MOULDED SHOWER 900X1200 2 SIDED WHITE TRIM 2M</t>
  </si>
  <si>
    <t>MILLENNIUM MOULDED SHOWER 900X900 2 SIDED WHITE TRIM 2M</t>
  </si>
  <si>
    <t>PLNLRKSSS2WH</t>
  </si>
  <si>
    <t>N/LINE RHINE K/SET SHOWER WHT SQR F/WALL 2 SIDE 820X820</t>
  </si>
  <si>
    <t>PLNLECTEWC</t>
  </si>
  <si>
    <t>NEWLINE EASY CLEAN TOP ENTRY WASTE CHROME</t>
  </si>
  <si>
    <t>PLNLRAOPQS3</t>
  </si>
  <si>
    <t>NEWLINE ROLLAWAY SHOWER SCREEN S3 ALIMINUM CANISTER OPAQUE</t>
  </si>
  <si>
    <t>PLEGA2092WH</t>
  </si>
  <si>
    <t>PREMIUM BATH SCREEN 1000MM WH A2092A-CP-0</t>
  </si>
  <si>
    <t>PLP4310501</t>
  </si>
  <si>
    <t>PROGETTO POP UP BATH WASTE 40MM   4310501.CR</t>
  </si>
  <si>
    <t>PLBW13920A0</t>
  </si>
  <si>
    <t>SAPPHIRE ALCOVE SHOWER 1000 WHITE FRAME FLAT WALL CE</t>
  </si>
  <si>
    <t>PLBW36836A0</t>
  </si>
  <si>
    <t>SAPPHIRE RND SLID SHOWER 1000 WHITE FRAME CNR CONT WALL CE</t>
  </si>
  <si>
    <t>PLBW36837A0</t>
  </si>
  <si>
    <t>SAPPHIRE RND SLID SHOWER 1000 WHITE FRAME FLAT WALL CE</t>
  </si>
  <si>
    <t>PLBW36839A0</t>
  </si>
  <si>
    <t>SAPPHIRE ROUND SLID SHOWER 900 WHITE FRAME CNR CONT WALL CE</t>
  </si>
  <si>
    <t>PLBW13904A0</t>
  </si>
  <si>
    <t>SAPPHIRE SQU CNR SHOWER 1000 WHITE FRAME CNR CONT WALL CE</t>
  </si>
  <si>
    <t>PLBW13905A0</t>
  </si>
  <si>
    <t>SAPPHIRE SQU CNR SHOWER 1000 WHITE FRAME FLAT WALL CE</t>
  </si>
  <si>
    <t>PLBW13909A0</t>
  </si>
  <si>
    <t>SAPPHIRE SQU CNR SHOWER 900 WHITE FRAME CNR CONT WALL CE</t>
  </si>
  <si>
    <t>PLBW13913A0</t>
  </si>
  <si>
    <t>SAPPHIRE SQU CNR SHOWER 900 WHITE FRAME FLAT WALL CE</t>
  </si>
  <si>
    <t>PLBWC2215WH</t>
  </si>
  <si>
    <t>SAPPHIRE SQU/ALCOVE SHOWER DOOR 1000MM WHT FRAME C0661A-0</t>
  </si>
  <si>
    <t>PLEGC0662A0</t>
  </si>
  <si>
    <t>SAPPHIRE SQU/ALCOVE SHOWER DOOR 900MM WHT FRAME C0662A-0</t>
  </si>
  <si>
    <t>PLSDR650OS</t>
  </si>
  <si>
    <t>SHOWERDOME ROUND 1000X1000MM 650MM DIA DOME OFFSET R650 OS</t>
  </si>
  <si>
    <t>PLSDS800S</t>
  </si>
  <si>
    <t>SHOWERDOME SMALL 1000X1000MM 800MM SQ DOME S800S</t>
  </si>
  <si>
    <t>PLSDT800S</t>
  </si>
  <si>
    <t>SHOWERDOME STANDARD 1000X1000MM 815MM TRIANGLE DOME T800S</t>
  </si>
  <si>
    <t>SIERRA 1000 X 900 2 SIDED 1000 DOOR FLAT WHITE 1920MM</t>
  </si>
  <si>
    <t>SIERRA 1000 X 900 2 SIDED 900 DOOR FLAT WHITE 1920MM</t>
  </si>
  <si>
    <t>SIERRA 1000 X 900 3 SIDED 900 DOOR FLAT WHITE 1920MM</t>
  </si>
  <si>
    <t>SIERRA 1000 x 900 3 SIDED 1000 DOOR FLAT WHITE 1920MM</t>
  </si>
  <si>
    <t>SIERRA 1000X1000 2 SIDED MOULDED SATIN TRIM 1920MM</t>
  </si>
  <si>
    <t>SIERRA 1000X900 2 SIDED 900 DOOR 900 MOULDED SATIN 1920MM</t>
  </si>
  <si>
    <t>SIERRA 1200 X 900 2 SIDED FLAT WHITE 1920MM</t>
  </si>
  <si>
    <t>SIERRA 1200 X 900 2 SIDED MOULDED WHITE 1920MM</t>
  </si>
  <si>
    <t>SIERRA 1200 X 900 2 SIDED TILE WHITE 1920MM</t>
  </si>
  <si>
    <t>SIERRA 1200 X 900 3 SIDED FLAT WHITE 1920MM</t>
  </si>
  <si>
    <t>SIERRA 1200 X 900 3 SIDED MOULDED WHITE 1920MM</t>
  </si>
  <si>
    <t>SIERRA 1200 X 900 3 SIDED TILE WHITE 1920MM</t>
  </si>
  <si>
    <t>SIERRA 1200X900 2 SIDED FLAT SATIN TRIM 1920MM</t>
  </si>
  <si>
    <t>SIERRA 900X900 2 SIDED FLAT SATIN TRIM 1920MM</t>
  </si>
  <si>
    <t>SIERRA 900X900 2 SIDED MOULDED SATIN TRIM 1920MM</t>
  </si>
  <si>
    <t>SIERRA 900X900 3 SIDED FLAT SATIN TRIM 1920MM</t>
  </si>
  <si>
    <t>SIERRA DOOR ONLY 1000 2 SIDED SATIN TRIM 1920MM 9600323</t>
  </si>
  <si>
    <t>SIERRA DOOR ONLY 1000 3 SIDED SATIN TRIM 1920MM 9600322</t>
  </si>
  <si>
    <t>SIERRA DOOR ONLY 1000 ANGLE CNR SATIN 1920MM TRIM 9600324</t>
  </si>
  <si>
    <t>SIERRA DOOR ONLY 1200 2 SIDED SATIN TRIM 1920MM 9600325</t>
  </si>
  <si>
    <t>SIERRA DOOR ONLY 1200 2 SIDED WHITE TRIM 1920MM 9600025</t>
  </si>
  <si>
    <t>SIERRA DOOR ONLY 1200 3 SIDED SATIN TRIM 1920MM 9600326</t>
  </si>
  <si>
    <t>SIERRA DOOR ONLY 1200 3 SIDED WHITE TRIM 1920MM 9600026</t>
  </si>
  <si>
    <t>SIERRA DOOR ONLY 760 2 SIDED SATIN TRIM 1920MM 9600314</t>
  </si>
  <si>
    <t>SIERRA DOOR ONLY 760 2 SIDED WHITE TRIM 1920MM 9600014</t>
  </si>
  <si>
    <t>SIERRA DOOR ONLY 760 3 SIDED SATIN TRIM 1920MM 9600312</t>
  </si>
  <si>
    <t>SIERRA DOOR ONLY 900 2 SIDED SATIN TRIM 1920MM 9600317</t>
  </si>
  <si>
    <t>SIERRA DOOR ONLY 900 2 SIDED WHITE TRIM 1920MM 9600017</t>
  </si>
  <si>
    <t>SIERRA DOOR ONLY 900 3 SIDED SATIN TRIM 1920MM 9600316</t>
  </si>
  <si>
    <t>SIERRA DOOR ONLY 900 3 SIDED WHITE TRIM 1920MM 9600016</t>
  </si>
  <si>
    <t>SIERRA DOOR ONLY 900 ANGLE CNR SATIN TRIM 1920MM 9600318</t>
  </si>
  <si>
    <t>SIERRA RETURN PANEL 1000 2 SIDED SATIN TRIM 1920MM 95103100</t>
  </si>
  <si>
    <t>SIERRA RETURN PANEL 1000 2 SIDED WHITE TRIM 1920MM 95100100</t>
  </si>
  <si>
    <t>SIERRA RETURN PANEL 760 2 SIDED SATIN TRIM 1920MM 9510376</t>
  </si>
  <si>
    <t>SIERRA RETURN PANEL 760 2 SIDED WHITE TRIM 1920MM 9510076</t>
  </si>
  <si>
    <t>SIERRA RETURN PANEL 900 2 SIDED SATIN TRIM 1920MM 9510390</t>
  </si>
  <si>
    <t>SIERRA RETURN PANEL 900 2 SIDED WHITE TRIM 1920MM 9510090</t>
  </si>
  <si>
    <t>SIERRA RETURN PANEL SET 1000 ANGLE CNR SATIN TRIM 1920MM</t>
  </si>
  <si>
    <t>SIERRA RETURN PANEL SET 1000 ANGLE CNR WHITE TRIM 1920MM</t>
  </si>
  <si>
    <t>SIERRA RETURN PANEL SET 900 ANGLE CNR SATIN TRIM 1920MM</t>
  </si>
  <si>
    <t>SIERRA RETURN PANEL SET 900 ANGLE CNR WHITE TRIM 1920MM</t>
  </si>
  <si>
    <t>PLEGC0928WH</t>
  </si>
  <si>
    <t>SORRENTO 1525 2S BATH WALL C0928A-0</t>
  </si>
  <si>
    <t>PLEGC0930WH</t>
  </si>
  <si>
    <t>SORRENTO 1675 2S BATH WALL C0930A-0</t>
  </si>
  <si>
    <t>SOUL F/WALL SHWR 1200X900 2M 2S RECT SATIN 1200 DR CNR WASTE</t>
  </si>
  <si>
    <t>SOUL F/WALL SHWR 1200X900 2M 2S RECT SATIN 900 DR CNR WASTE</t>
  </si>
  <si>
    <t>SOUL F/WALL SHWR 900X1200 2M 2S RECT SATIN 1200 DR CNR WASTE</t>
  </si>
  <si>
    <t>SOUL F/WALL SHWR 900X1200 2M 2S RECT SATIN 900 DR CNR WASTE</t>
  </si>
  <si>
    <t>SOUL F/WALL SHWR PKG 1000X1000 2M 2S ANGLE CNR WH CNR WASTE</t>
  </si>
  <si>
    <t>SOUL F/WALL SHWR PKG 1000X1000 2M 2S ANGLE CNR WH CTR WASTE</t>
  </si>
  <si>
    <t>SOUL F/WALL SHWR PKG 1200X900 2M 2S RECT WH 900 DR CNR WASTE</t>
  </si>
  <si>
    <t>SOUL F/WALL SHWR PKG 900X1200 2M 2S RECT WH 900 DR CNR WASTE</t>
  </si>
  <si>
    <t>SOUL FLAT WALL SHWR 1000X1000 2M 2S SQ SATIN CNR WASTE</t>
  </si>
  <si>
    <t>SOUL FLAT WALL SHWR PKG 1000X1000 2M 2S RND WHITE CNR WASTE</t>
  </si>
  <si>
    <t>SOUL FLAT WALL SHWR PKG 1000X1000 2M 2S SQ WHITE CNR WASTE</t>
  </si>
  <si>
    <t>SOUL FLAT WALL SHWR PKG 1000X1000 2M 2S SQ WHITE CTR WASTE</t>
  </si>
  <si>
    <t>SOUL FLAT WALL SHWR PKG 1000X1000 2M 3S SQ WHITE CNR WASTE</t>
  </si>
  <si>
    <t>SOUL FLAT WALL SHWR PKG 1000X1000 2M 3S SQ WHITE CTR WASTE</t>
  </si>
  <si>
    <t>SOUL FLAT WALL SHWR PKG 900X1200 2M 3S RECT WHITE CNR WASTE</t>
  </si>
  <si>
    <t>SOUL FLAT WALL SHWR PKG 900X900 2M 2S SQ WHITE CNR WASTE</t>
  </si>
  <si>
    <t>SOUL FLAT WALL SHWR PKG 900X900 2M 2S SQ WHITE CTR WASTE</t>
  </si>
  <si>
    <t>SOUL FLAT WALL SHWR PKG 900X900 2M 3S SQ WHITE CNR WASTE</t>
  </si>
  <si>
    <t>SOUL FLAT WALL SHWR PKG 900X900 2M 3S SQ WHITE CTR WASTE</t>
  </si>
  <si>
    <t>SOUL MOULDED SHWR 1000X1000 2M 2 SIDE SQ WHITE CENTRE WASTE</t>
  </si>
  <si>
    <t>SOUL MOULDED SHWR 1000X1000 2M 2S ANGLE CNR WHITE CNR WASTE</t>
  </si>
  <si>
    <t>SOUL MOULDED SHWR 1000X1000 2M 2S ANGLE CTR WHITE CTR WASTE</t>
  </si>
  <si>
    <t>SOUL MOULDED SHWR 1000X1000 2M 2S ANGLE SATIN CNR WASTE</t>
  </si>
  <si>
    <t>SOUL MOULDED SHWR 1000X1000 2M 2S ROUND SATIN CNR WASTE</t>
  </si>
  <si>
    <t>SOUL MOULDED SHWR 1000X1000 2M 2S ROUND WHITE CNR WASTE</t>
  </si>
  <si>
    <t>SOUL MOULDED SHWR 1000X1000 2M 2S SQ SATIN CNR WASTE</t>
  </si>
  <si>
    <t>SOUL MOULDED SHWR 1000X1000 2M 2S SQ WHITE CNR WASTE</t>
  </si>
  <si>
    <t>SOUL MOULDED SHWR 1000X1000 2M 3 SIDE SQ WHITE CENTRE WASTE</t>
  </si>
  <si>
    <t>SOUL MOULDED SHWR 1000X1000 2M 3 SIDE SQ WHITE CORNER WASTE</t>
  </si>
  <si>
    <t>SOUL MOULDED SHWR 1200X900 2M 2S RECT SATIN 900 DR CNR WASTE</t>
  </si>
  <si>
    <t>SOUL MOULDED SHWR 1200X900 2M 2S RECT WHITE 900 DR CNR WASTE</t>
  </si>
  <si>
    <t>SOUL MOULDED SHWR 900X1200 2M 2S RECT SATIN 900 DR CNR WASTE</t>
  </si>
  <si>
    <t>SOUL MOULDED SHWR 900X1200 2M 2S RECT WHITE 900 DR CNR WASTE</t>
  </si>
  <si>
    <t>SOUL MOULDED SHWR 900X1200 2M 2S RECT WHTE 1200 DR CNR WASTE</t>
  </si>
  <si>
    <t>SOUL MOULDED SHWR 900X1200 2M 3 SIDE RECT WHITE CORNER WASTE</t>
  </si>
  <si>
    <t>SOUL TILE SHOWER 1000X1000 2M 2S ROUND SATIN CNR WASTE</t>
  </si>
  <si>
    <t>RWBP30070</t>
  </si>
  <si>
    <t>7.0M BUILDING POLE H5 300-324</t>
  </si>
  <si>
    <t>SOUL/ALLORA FLAT WALL 1200X900 2M 2 SIDE RECT</t>
  </si>
  <si>
    <t>SOUL/ALLORA FLAT WALL 900X1200 2M 3 SIDED RECT</t>
  </si>
  <si>
    <t>SOUL/ALLORA FLAT WALL 900X900 2M 2 SIDED SQUARE</t>
  </si>
  <si>
    <t>SOUL/ALLORA FLAT WALL 900X900 2M 3 SIDED SQUARE 2000</t>
  </si>
  <si>
    <t>SOUL/ALLORA MOULDED WALL 1000X1000 2M 3 SIDED SQUARE</t>
  </si>
  <si>
    <t>SOUL/ALLORA MOULDED WALL 900X1200 2M 3 SIDED RECT</t>
  </si>
  <si>
    <t>SOUL/ALLORA MOULDED WALL 900X900 2M 2 SIDED SQUARE</t>
  </si>
  <si>
    <t>SOUL/ALLORA MOULDED WALL 900X900 2M 3 SIDED SQUARE</t>
  </si>
  <si>
    <t>PLBW5622ACP</t>
  </si>
  <si>
    <t>STUDIO SLIDE SHOWER SINGLE FUNCTION  5622A-CP</t>
  </si>
  <si>
    <t>PLSFT105CP</t>
  </si>
  <si>
    <t>TOPLISS STANDARD KNOB CONTROL SET CP 105</t>
  </si>
  <si>
    <t>PLSFT125W</t>
  </si>
  <si>
    <t>TOPLISS ULTRA LEVER CONTROL SET WH 125/W</t>
  </si>
  <si>
    <t>PLSFT120C</t>
  </si>
  <si>
    <t>TOPLISS ULTRA SHOWER ROSE FIXED FLOW CP 120/C</t>
  </si>
  <si>
    <t>PLSFT120W</t>
  </si>
  <si>
    <t>TOPLISS ULTRA SHOWER ROSE FIXED FLOW WH 120/W</t>
  </si>
  <si>
    <t>PLSFTVLK</t>
  </si>
  <si>
    <t>TOPLISS VALVE LIFTER KIT VLK</t>
  </si>
  <si>
    <t>PLEGCW10102SWH</t>
  </si>
  <si>
    <t>VALENCIA/SAPPHIRE 2S 1000X1000 CNR-CONT WALL B0802A-0</t>
  </si>
  <si>
    <t>PLBWFWC08252WH</t>
  </si>
  <si>
    <t>VALENCIA/SAPPHIRE 2S 1000X1000 FLAT WALL B0825A-0</t>
  </si>
  <si>
    <t>PLBWFWC0850WH</t>
  </si>
  <si>
    <t>VALENCIA/SAPPHIRE 2S 900X900 FLAT WALL B0850A-0</t>
  </si>
  <si>
    <t>PLBWFWC0830WH</t>
  </si>
  <si>
    <t>VALENCIA/SAPPHIRE 3S 1000X1000X1000 ALCOVE FL/WALL B0830A-0</t>
  </si>
  <si>
    <t>PLEGCW10103SWH</t>
  </si>
  <si>
    <t>VALENCIA/SAPPHIRE 3S 1000X1000X1000 CNR-CONT WALL B0803A-0</t>
  </si>
  <si>
    <t>PLBWFWB0875WH</t>
  </si>
  <si>
    <t>VALENCIA/SAPPHIRE 3S 900X900X900 ALCOVE FLAT WALL B0875A-0</t>
  </si>
  <si>
    <t>PLBWCWB0805A0</t>
  </si>
  <si>
    <t>VALENCIA/SAPPHIRE 3S 900X900X900 ALCV CNR-CONT WALL B0805A-0</t>
  </si>
  <si>
    <t>PLRA1172502</t>
  </si>
  <si>
    <t>VERONA SHOWER ROUND 1010 X 1010 CNR WASTE CP FLAT WALL</t>
  </si>
  <si>
    <t>VERONA SHOWER ROUND 1010 X 1010 CTR WASTE CP FLAT WALL</t>
  </si>
  <si>
    <t>PLRA1173102</t>
  </si>
  <si>
    <t>VERONA SHOWER ROUND 1010MM CNR WASTE MOULDED WALL 11731.02</t>
  </si>
  <si>
    <t>VERONA SHOWER ROUND 820 X 820 CNR WASTE CP FLAT WALL</t>
  </si>
  <si>
    <t>VERONA SHOWER SQ 900 X 900 CORNER WASTE CP FLAT WALL</t>
  </si>
  <si>
    <t>PLBFD695R15LH</t>
  </si>
  <si>
    <t>B&amp;F 1+1/2 LH BOWL TOPMNT/FLUSH OR UNDRMNT SINK  BFD695R15-L</t>
  </si>
  <si>
    <t>PLBFD695R15RH</t>
  </si>
  <si>
    <t>B&amp;F 1+1/2 RH BOWL TOPMNT/FLUSH OR UNDRMNT SINK  BFD695R15-R</t>
  </si>
  <si>
    <t>PLBFDEB180</t>
  </si>
  <si>
    <t>B&amp;F DELTA BOWL &amp; 1/2 W/REVERSIBLE DRAINER 1160X500MM DEB180</t>
  </si>
  <si>
    <t>PLBFDEB120</t>
  </si>
  <si>
    <t>B&amp;F DELTA SINGLE BOWL W/REVERSIBLE DRAINER 1020X500MM DEB120</t>
  </si>
  <si>
    <t>PLBFBFD360R15</t>
  </si>
  <si>
    <t>B&amp;F DESIGNER R15 SINGLE BOWL 320 X 320 X 160MM BFD360R15</t>
  </si>
  <si>
    <t>PLBFBFD380R15</t>
  </si>
  <si>
    <t>B&amp;F DESIGNER R15 SINGLE BOWL 340 X 400 X 200MM BFD380R15</t>
  </si>
  <si>
    <t>PLBFEUB125</t>
  </si>
  <si>
    <t>B&amp;F EURONOX SINK INSERT 1 1/4 BOWL  EUB125</t>
  </si>
  <si>
    <t>PLBFEUB100</t>
  </si>
  <si>
    <t>B&amp;F EURONOX SINK INSERT SINGLE BOWL  EUB100</t>
  </si>
  <si>
    <t>PLBFOMB100</t>
  </si>
  <si>
    <t>B&amp;F OMEGA SINK INSERT SINGLE BOWL OMB100</t>
  </si>
  <si>
    <t>PLBFBFD440R15</t>
  </si>
  <si>
    <t>B&amp;F SINGLE BOWL TOPMNT/FLUSH OR UNDERMOUNT SINK  BFD440R15</t>
  </si>
  <si>
    <t>PLBFBFD540R15</t>
  </si>
  <si>
    <t>B&amp;F SINGLE BOWL TOPMNT/FLUSH OR UNDERMOUNT SINK  BFD540R15</t>
  </si>
  <si>
    <t>PLBFBFD480R25</t>
  </si>
  <si>
    <t>B&amp;F SINGLE BOWL UNDERMOUNT ONLY SINK  BFD480R25</t>
  </si>
  <si>
    <t>PLEG72745A1SNA</t>
  </si>
  <si>
    <t>ENGLEFIELD CABRIOLE ELITE SINK 1 1/4 BOWL LH 72745A-1S-NA</t>
  </si>
  <si>
    <t>PLEG72744A1SNA</t>
  </si>
  <si>
    <t>ENGLEFIELD CABRIOLE ELITE SINK 1 1/4 BOWL RH 72744A-1S-NA</t>
  </si>
  <si>
    <t>PLEG72055ASNA</t>
  </si>
  <si>
    <t>ENGLEFIELD CABRIOLE SINK 1 1/4 BOWL 72055A-S-NA</t>
  </si>
  <si>
    <t>PLEG72073ASNA</t>
  </si>
  <si>
    <t>ENGLEFIELD CABRIOLE SINK DOUBLE BOWL 72073A-S-NA</t>
  </si>
  <si>
    <t>PLEG72065ASNA</t>
  </si>
  <si>
    <t>ENGLEFIELD CABRIOLE SINK SINGLE BOWL 72065A-S-NA</t>
  </si>
  <si>
    <t>PLEG72011ASNA</t>
  </si>
  <si>
    <t>ENGLEFIELD CLIP KITCHEN SINK SINGLE BOWL  72011A-S-NA</t>
  </si>
  <si>
    <t>PLEG70998ASNA</t>
  </si>
  <si>
    <t>ENGLEFIELD CLIP SINK 1 1/4 BOWL 70998A-S-NA</t>
  </si>
  <si>
    <t>PLEG72009ASNA</t>
  </si>
  <si>
    <t>ENGLEFIELD CLIP SINK DOUBLE BOWL 72009A-S-NA</t>
  </si>
  <si>
    <t>PLMEMHS1020</t>
  </si>
  <si>
    <t>MERCER HORIZON SINK INSERT 1&amp;1/2 BOWLS &amp; DRAINER MHS10-20</t>
  </si>
  <si>
    <t>PLMEMHS850</t>
  </si>
  <si>
    <t>MERCER HORIZON SINK INSERT SINGLE BOWL &amp; DRAINER MHS850</t>
  </si>
  <si>
    <t>PLMLXL11602</t>
  </si>
  <si>
    <t>MERCER LINEAR 1.5 BOWL &amp; DRAINER SINK INSERT</t>
  </si>
  <si>
    <t>PLMEAOSRCPC3</t>
  </si>
  <si>
    <t>AIO AURAJET SLIDE RAIL SHOWER MIDNIGHT   AOSRCPC3</t>
  </si>
  <si>
    <t>PLMEAOBBK</t>
  </si>
  <si>
    <t>AIO BASIN MIXER MATTE BLACK   AOBBK</t>
  </si>
  <si>
    <t>PLMEAOSRBK</t>
  </si>
  <si>
    <t>AIO RAIL SHOWER MATTE BLACK   AOSRBK</t>
  </si>
  <si>
    <t>PLMEAOHPSBK</t>
  </si>
  <si>
    <t>AIO SHOWER MIXER MP MATTE BLACK AOHPSBK</t>
  </si>
  <si>
    <t>AIO WALL MOUNTED BATH SPOUT   AOSPWBTCP</t>
  </si>
  <si>
    <t>AQUABELLA ROUND CEILING SHOWER ARM 150MM CP 40223.02</t>
  </si>
  <si>
    <t>AQUABELLA ROUND CEILING SHOWER ARM 300MM CP 40224.02</t>
  </si>
  <si>
    <t>AQUABELLA SPLASH SHOWER COLUMN 3 FUNCTION BLACK 40230.13</t>
  </si>
  <si>
    <t>PLAQKDBASMCP</t>
  </si>
  <si>
    <t>AQUATICA  KUDOS  BASIN  MIXER   CP  KD BASM</t>
  </si>
  <si>
    <t>PLAQKDBASMMINI</t>
  </si>
  <si>
    <t>AQUATICA  KUDOS  MINI BASIN  MIXER   CP  KD BASMMINI</t>
  </si>
  <si>
    <t>PLAQKDSMCP</t>
  </si>
  <si>
    <t>AQUATICA  KUDOS  SINK  MIXER   CP  KD SM</t>
  </si>
  <si>
    <t>PLAQAJMSHSS</t>
  </si>
  <si>
    <t>AQUATICA AJUSTO MULTI SPRAY HANDSHOWER SET AJ MSHSS</t>
  </si>
  <si>
    <t>PLAQAJSSHSS</t>
  </si>
  <si>
    <t>AQUATICA AJUSTO SINGLE SPRAY HANDSHOWER SET AJ SSHSS</t>
  </si>
  <si>
    <t>PLAQAJSRSS</t>
  </si>
  <si>
    <t>AQUATICA AJUSTO SINGLE SPRAY SHOWER ROSE AJ SR SS</t>
  </si>
  <si>
    <t>PLAQFOSHMEZICP</t>
  </si>
  <si>
    <t>AQUATICA FORTE EZIMIX PRESSURE SHOWER MIXER  CP FO SHMEZI</t>
  </si>
  <si>
    <t>PLAQFOSMCP</t>
  </si>
  <si>
    <t>AQUATICA FORTE SINK MIXER  CP FO SM</t>
  </si>
  <si>
    <t>PLAQKDSHM</t>
  </si>
  <si>
    <t>AQUATICA KUDOS SHOWER MIXER  CP  KD SHM</t>
  </si>
  <si>
    <t>PLAQBSSPAHOBCP</t>
  </si>
  <si>
    <t>AQUATICA LARGE HOB MOUNT SPA BATH SPOUT BS SPAHOB</t>
  </si>
  <si>
    <t>PLAQLTBASM</t>
  </si>
  <si>
    <t>AQUATICA LATINO BASIN MIXER LT BASM</t>
  </si>
  <si>
    <t>PLAQLTSHM</t>
  </si>
  <si>
    <t>AQUATICA LATINO SHOWER MIXER LT SHM</t>
  </si>
  <si>
    <t>PLAQLTSM</t>
  </si>
  <si>
    <t>AQUATICA LATINO SINK MIXER LT SMCS</t>
  </si>
  <si>
    <t>PLAQMIBASM</t>
  </si>
  <si>
    <t>AQUATICA MIA BASIN MIXER MI BASM ''w''</t>
  </si>
  <si>
    <t>PLAQMISHM</t>
  </si>
  <si>
    <t>AQUATICA MIA SHOWER MIXER MI SHM35</t>
  </si>
  <si>
    <t>PLAQMISMCS</t>
  </si>
  <si>
    <t>AQUATICA MIA SINK MIXER CAST SPOUT MI SMCS</t>
  </si>
  <si>
    <t>PLAQOBSMCOILCP</t>
  </si>
  <si>
    <t>AQUATICA OBLIO COIL SPRING MIXER   OB SMCOIL</t>
  </si>
  <si>
    <t>PLAQOBBASMMINI</t>
  </si>
  <si>
    <t>AQUATICA OBLIO MINI BASIN MIXER    OB BASMMINI</t>
  </si>
  <si>
    <t>PLAQOBSMWF</t>
  </si>
  <si>
    <t>AQUATICA OBLIO SINK MIXER CP WITH WATER FILTER  OB SMWF</t>
  </si>
  <si>
    <t>PLAQOBBSWALL</t>
  </si>
  <si>
    <t>AQUATICA OBLIO WATERFALL BATH SPOUT WALL MOUNT OB BSWALL</t>
  </si>
  <si>
    <t>PLAQSNMSHSSCP</t>
  </si>
  <si>
    <t>AQUATICA SINFONIA SLIDE SHOWER MULTI SPRAY  SN MSHSS</t>
  </si>
  <si>
    <t>PLAQSNSSHSSCP</t>
  </si>
  <si>
    <t>AQUATICA SINFONIA SLIDE SHOWER SINGLE SPRAY CP   SN SSHSS</t>
  </si>
  <si>
    <t>PLAQSOBASMCP</t>
  </si>
  <si>
    <t>AQUATICA SPEC ONE BASIN MIXER-MAINS PRESSURE CP  SO BASM</t>
  </si>
  <si>
    <t>PLAQSOSHMCP</t>
  </si>
  <si>
    <t>AQUATICA SPEC ONE SHOWER MIXER -MAINS PRESSURE CP SO SHM</t>
  </si>
  <si>
    <t>PLAQSOSMCP</t>
  </si>
  <si>
    <t>AQUATICA SPEC ONE SINK MIXER -MAINS PRESSURE CP SO SM</t>
  </si>
  <si>
    <t>PLAQSOBASMSWCP</t>
  </si>
  <si>
    <t>AQUATICA SPEC ONE SWIVEL BASIN MIXER CP SO BASMSW</t>
  </si>
  <si>
    <t>PLAQXESMCOILCP</t>
  </si>
  <si>
    <t>AQUATICA XERA COIL SPRING MIXER CP    XE SMCOIL</t>
  </si>
  <si>
    <t>PLAQXEMSHSSCP</t>
  </si>
  <si>
    <t>AQUATICA XERA MULTI SPRAY HANDSHOWER SET    XE MSHSS</t>
  </si>
  <si>
    <t>PLRA7916810</t>
  </si>
  <si>
    <t>BATH CLICKER WASTE 40MM NO OVERFLOW  WH 79168.10</t>
  </si>
  <si>
    <t>PLTBUBWM15</t>
  </si>
  <si>
    <t>BUGATTI 15MM W/MACH D/WASHER TAP MALE HANDLE BWM15</t>
  </si>
  <si>
    <t>PLCR90312C3A</t>
  </si>
  <si>
    <t>CAROMA ESSENCE RAIL SHOWER 3 FUNCTION CP 90312C3A</t>
  </si>
  <si>
    <t>PLCR872713C3A</t>
  </si>
  <si>
    <t>CAROMA INVIGRA SLIDE SHOWER    872713C3A</t>
  </si>
  <si>
    <t>PLBWRFWC20</t>
  </si>
  <si>
    <t>CASCADE WALL MOUNTED BATH SPOUT  FWC20</t>
  </si>
  <si>
    <t>CELIA KITCHEN MIXER C/W PULL OUT SPRAY CP 32147.02</t>
  </si>
  <si>
    <t>CISTERN HOSE AND TAP C/W FILTER  CTF15</t>
  </si>
  <si>
    <t>PLBW1885043A</t>
  </si>
  <si>
    <t>DORF BLISS RAIL SHOWER   1885.043A</t>
  </si>
  <si>
    <t>PLDO6480045A</t>
  </si>
  <si>
    <t>DORF ENIGMA BASIN MIXER 6480.045A</t>
  </si>
  <si>
    <t>PLDO648204</t>
  </si>
  <si>
    <t>DORF ENIGMA BATH/SHOWER MIXER 6482.04</t>
  </si>
  <si>
    <t>PLDO6401045A</t>
  </si>
  <si>
    <t>DORF EPIC BASIN MIXER 5STAR CP 6401.045A</t>
  </si>
  <si>
    <t>PLDO641504</t>
  </si>
  <si>
    <t>DORF EPIC BATH/SHOWER MIXER CP 6415.04</t>
  </si>
  <si>
    <t>PLDO6404044A</t>
  </si>
  <si>
    <t>DORF INCA SINK MIXER CHROME/BLACK 6404.044A</t>
  </si>
  <si>
    <t>PLDO872881C6A</t>
  </si>
  <si>
    <t>DORF KIP BASIN MIXER CP 872881C6A</t>
  </si>
  <si>
    <t>PLDO872882C</t>
  </si>
  <si>
    <t>DORF KIP BATH/SHOWER MIXER CP 872882C</t>
  </si>
  <si>
    <t>PLDO872880C5A</t>
  </si>
  <si>
    <t>DORF KIP SINK MIXER CP 872880C5A</t>
  </si>
  <si>
    <t>PLDO811010C5A</t>
  </si>
  <si>
    <t>DORF VIRIDIAN BASIN MIXER CP 811010C5A</t>
  </si>
  <si>
    <t>PLDO811015C</t>
  </si>
  <si>
    <t>DORF VIRIDIAN BATH/SHOWER MIXER CP 811015C</t>
  </si>
  <si>
    <t>PLDO811018C</t>
  </si>
  <si>
    <t>DORF VIRIDIAN BATH/SHOWER MIXER WITH DIVERTER CP 811018C</t>
  </si>
  <si>
    <t>PLDO811011C4A</t>
  </si>
  <si>
    <t>DORF VIRIDIAN SINK MIXER CP 811011C4A</t>
  </si>
  <si>
    <t>PLDO811021C</t>
  </si>
  <si>
    <t>DORF VIRIDIAN WALL BATH SPOUT CP 811021C</t>
  </si>
  <si>
    <t>PLRA4419002</t>
  </si>
  <si>
    <t>ELEMENTI HYDRA BATH SPOUT CP 44190.02</t>
  </si>
  <si>
    <t>ELEMENTI ION KITCHEN MIXER CHROME   44203.02</t>
  </si>
  <si>
    <t>PLRA4033202</t>
  </si>
  <si>
    <t>ELEMENTI ION SLIDE SHOWER 3 FUNCTION CHROME   40332.02</t>
  </si>
  <si>
    <t>PLRA4395113</t>
  </si>
  <si>
    <t>ELEMENTI UNO BASIN MIXER CURVED SPOUT BLACK 43951.13</t>
  </si>
  <si>
    <t>PLRA4395104</t>
  </si>
  <si>
    <t>ELEMENTI UNO BASIN MIXER CURVED SPOUT BRUSH NICKEL 43951.04</t>
  </si>
  <si>
    <t>PLRA4395102</t>
  </si>
  <si>
    <t>ELEMENTI UNO BASIN MIXER CURVED SPOUT CHROME 43951.02</t>
  </si>
  <si>
    <t>PLRA4396202</t>
  </si>
  <si>
    <t>ELEMENTI UNO COLUMN SHOWER CHROME   43962.02</t>
  </si>
  <si>
    <t>PLRA4100802</t>
  </si>
  <si>
    <t>ELEMENTI UNO CURVED BATH SPOUT CHROME 41008.02</t>
  </si>
  <si>
    <t>PLRA4298813</t>
  </si>
  <si>
    <t>ELEMENTI UNO FLOOR MOUNTED BATH SPOUT BLACK 42988.13</t>
  </si>
  <si>
    <t>PLRA4298804</t>
  </si>
  <si>
    <t>ELEMENTI UNO FLOOR MOUNTED BATH SPOUT BRUSH NICKEL 42988.04</t>
  </si>
  <si>
    <t>PLRA4298802</t>
  </si>
  <si>
    <t>ELEMENTI UNO FLOOR MOUNTED BATH SPOUT CHROME 42988.02</t>
  </si>
  <si>
    <t>ELEMENTI UNO GOOSENECK KITCHEN MIXER CP   43930.02</t>
  </si>
  <si>
    <t>PLRA4396002</t>
  </si>
  <si>
    <t>ELEMENTI UNO SLIDE SHOWER CHROME   43960.02</t>
  </si>
  <si>
    <t>PLRA4395213</t>
  </si>
  <si>
    <t>ELEMENTI UNO VESSEL MIXER BLACK 43952.13</t>
  </si>
  <si>
    <t>PLRA4395204</t>
  </si>
  <si>
    <t>ELEMENTI UNO VESSEL MIXER BRUSHED NICKEL 43952.04</t>
  </si>
  <si>
    <t>PLRA4395202</t>
  </si>
  <si>
    <t>ELEMENTI UNO VESSEL MIXER CHROME 43952.02</t>
  </si>
  <si>
    <t>PLRA4395513</t>
  </si>
  <si>
    <t>ELEMENTI UNO WALL MOUNTED BASIN MIXER BLACK 43955.13</t>
  </si>
  <si>
    <t>PLRA4395504</t>
  </si>
  <si>
    <t>ELEMENTI UNO WALL MOUNTED BASIN MIXER BRUSH NICKEL 43955.04</t>
  </si>
  <si>
    <t>PLRA4395502</t>
  </si>
  <si>
    <t>ELEMENTI UNO WALL MOUNTED BASIN MIXER CHROME 43955.02</t>
  </si>
  <si>
    <t>PLEEABC</t>
  </si>
  <si>
    <t>ELITE 40MM EASY CLEAN BATH WASTE CP EEABC</t>
  </si>
  <si>
    <t>PLSFF86FMH</t>
  </si>
  <si>
    <t>FELTONMIX 86 MIXING VALVE EQUAL HIGH PRESSURE FMH</t>
  </si>
  <si>
    <t>PLSFF86FME</t>
  </si>
  <si>
    <t>FELTONMIX 86 MIXING VALVE EQUAL LOW PRESSURE FME</t>
  </si>
  <si>
    <t>PLSFF86FMU</t>
  </si>
  <si>
    <t>FELTONMIX 86 MIXING VALVE UNEQUAL PRESSURE FMU</t>
  </si>
  <si>
    <t>PLSFFRWH</t>
  </si>
  <si>
    <t>FELTONMIX REGAL BATH SHOWER UNIT WHITE    RW</t>
  </si>
  <si>
    <t>PLGR419550</t>
  </si>
  <si>
    <t>GREENS 150MM DIVERTER BATH SPOUT</t>
  </si>
  <si>
    <t>PLGR419500</t>
  </si>
  <si>
    <t>GREENS CLASSIC BATH SPOUT CP  150MM EACH 419500</t>
  </si>
  <si>
    <t>PLGR442500</t>
  </si>
  <si>
    <t>GREENS CLASSIC BATH SPOUT CP  200MM EACH 442500</t>
  </si>
  <si>
    <t>PLGR1512700</t>
  </si>
  <si>
    <t>GREENS EDGE BASIN MIXER FIXED MAINS CHROME 1512700</t>
  </si>
  <si>
    <t>PLGR9812600</t>
  </si>
  <si>
    <t>GREENS OXI BASIN MIXER CHROME 9812600</t>
  </si>
  <si>
    <t>PLGR919500</t>
  </si>
  <si>
    <t>GREENS OXI BATH SPOUT CHROME  919500</t>
  </si>
  <si>
    <t>PLGR9823800</t>
  </si>
  <si>
    <t>GREENS OXI SHOWER MIXER CHROME UNEQUAL  9823800</t>
  </si>
  <si>
    <t>PLGR1414500</t>
  </si>
  <si>
    <t>GREENS TRU BASIN MIXER CP  1414500</t>
  </si>
  <si>
    <t>PLGR1434700</t>
  </si>
  <si>
    <t>GREENS TRU SHOWER DIVERTER MIXER CP  1434700</t>
  </si>
  <si>
    <t>PLGR1404400</t>
  </si>
  <si>
    <t>GREENS TRU SINK MIXER CP  1404400</t>
  </si>
  <si>
    <t>PLGR588000</t>
  </si>
  <si>
    <t>GREENS TRU SLIDE SHOWER SET CP  588000</t>
  </si>
  <si>
    <t>PLGR214660</t>
  </si>
  <si>
    <t>GREENS TRU WALL MOUNTED BATH SPOUT CP  214660</t>
  </si>
  <si>
    <t>PLBWGBFBMCP</t>
  </si>
  <si>
    <t>GROHE BAUFLOW BASIN MIXER CP   23175000</t>
  </si>
  <si>
    <t>PLBWGBFSMCP</t>
  </si>
  <si>
    <t>GROHE BAUFLOW SHOWER MIXER CP   29046000</t>
  </si>
  <si>
    <t>PLHMC3515UP</t>
  </si>
  <si>
    <t>HMC 15MM HOSE TAP MALE      3515</t>
  </si>
  <si>
    <t>PLHMC4920CP</t>
  </si>
  <si>
    <t>HMC KOWHAI 20MM BATH TAP CP   PAIR 4920CP</t>
  </si>
  <si>
    <t>PLHMC62CP</t>
  </si>
  <si>
    <t>HMC KOWHAI BASIN TAPS CP PAIR 62CP</t>
  </si>
  <si>
    <t>PLHMC22CP</t>
  </si>
  <si>
    <t>HMC KOWHAI CISTERN TAP CP EACH 22C</t>
  </si>
  <si>
    <t>PLHMC258CP</t>
  </si>
  <si>
    <t>HMC KOWHAI LAUNDRY CONVERSION TAP CP PAIR 258</t>
  </si>
  <si>
    <t>PLHMC257CP</t>
  </si>
  <si>
    <t>HMC KOWHAI W/MACHINE COMBO SET CP 257</t>
  </si>
  <si>
    <t>PLHMC258KIT</t>
  </si>
  <si>
    <t>HMC WASHER &amp; O-RING REPLACEMENT KIT KIT258</t>
  </si>
  <si>
    <t>IS ANGLE STOP &amp; FLEXI RISER CP 79202.02</t>
  </si>
  <si>
    <t>PLGR1618500</t>
  </si>
  <si>
    <t>MARKETTI BLADE BASIN MIXER    FIXED 1618500</t>
  </si>
  <si>
    <t>PLGR1628700</t>
  </si>
  <si>
    <t>MARKETTI BLADE SHOWER MIXER   UNEQUAL 1628700</t>
  </si>
  <si>
    <t>PLMEAW49315</t>
  </si>
  <si>
    <t>METHVEN AWA BASIN SINK TAP CP - PAIR    AW49315</t>
  </si>
  <si>
    <t>PLMEAW623</t>
  </si>
  <si>
    <t>METHVEN AWA BASIN TAP CP - PAIR    AW623</t>
  </si>
  <si>
    <t>PLMEAW453</t>
  </si>
  <si>
    <t>METHVEN AWA SHOWER TAP CP - PAIR    AW453</t>
  </si>
  <si>
    <t>PLMEAW34315</t>
  </si>
  <si>
    <t>METHVEN AWA SINK FAUCET CP     AW34315</t>
  </si>
  <si>
    <t>PLMEAW573</t>
  </si>
  <si>
    <t>METHVEN AWA WASHING MACHINE COMBO SET CP     AW573</t>
  </si>
  <si>
    <t>PLMEBA49420CP</t>
  </si>
  <si>
    <t>METHVEN BELAIRE 20MM BATH TAPS CP CERAMIC BA49420CP PAIR</t>
  </si>
  <si>
    <t>PLMEBA49320CP</t>
  </si>
  <si>
    <t>METHVEN BELAIRE 20MM BATH TAPS STD CP BA49320CP PAIR</t>
  </si>
  <si>
    <t>PLMEBA318CPCP</t>
  </si>
  <si>
    <t>METHVEN BELAIRE BASIN FAUCET  CP BA318CPCP</t>
  </si>
  <si>
    <t>PLMEBA624CP</t>
  </si>
  <si>
    <t>METHVEN BELAIRE BASIN TAPS CP BA624CP PAIR</t>
  </si>
  <si>
    <t>PLMEBA383CPCP</t>
  </si>
  <si>
    <t>METHVEN BELAIRE BATH FAUCET CP BA383CPCP</t>
  </si>
  <si>
    <t>PLMEBA384CPCP</t>
  </si>
  <si>
    <t>METHVEN BELAIRE BATH FAUCET CP BA384CPCP</t>
  </si>
  <si>
    <t>PLMEBA343CP</t>
  </si>
  <si>
    <t>METHVEN BELAIRE SINK FAUCET CP BA343CP</t>
  </si>
  <si>
    <t>PLMEBA344CP</t>
  </si>
  <si>
    <t>METHVEN BELAIRE SINK FAUCET CP CERAMIC DISK BA344CP</t>
  </si>
  <si>
    <t>PLMESRBLCP</t>
  </si>
  <si>
    <t>METHVEN BELLA SHOWER ROSE CP  SRBLCP</t>
  </si>
  <si>
    <t>PLMESHBLCP</t>
  </si>
  <si>
    <t>METHVEN BELLA SLIDE SHOWER CP SHBLCP</t>
  </si>
  <si>
    <t>PLMESP191502</t>
  </si>
  <si>
    <t>METHVEN BIG BORE METAL HOSE   SP191502</t>
  </si>
  <si>
    <t>PLMESP201</t>
  </si>
  <si>
    <t>METHVEN BIG BORE PLASTIC HOSE SLIDING SHOWER C/P 1-5L SP201</t>
  </si>
  <si>
    <t>PLME262136</t>
  </si>
  <si>
    <t>METHVEN CYST INDICATOR COLD   SILVER SP262136</t>
  </si>
  <si>
    <t>PLME262135</t>
  </si>
  <si>
    <t>METHVEN CYST INDICATOR HOT    SILVER SP262135</t>
  </si>
  <si>
    <t>PLME080480</t>
  </si>
  <si>
    <t>METHVEN DECOR DRIVE UNIT      SP080480</t>
  </si>
  <si>
    <t>PLMEHACRCL</t>
  </si>
  <si>
    <t>METHVEN DOME CRYSTALINE CLEAR PAIR HACRCL</t>
  </si>
  <si>
    <t>PLMEHANOCP</t>
  </si>
  <si>
    <t>METHVEN DOME NOVALINE CHROME  PAIR HANOCP</t>
  </si>
  <si>
    <t>PLMEHAULCP</t>
  </si>
  <si>
    <t>METHVEN DOME ULTRALINE CHROME PAIR HAULCP</t>
  </si>
  <si>
    <t>METHVEN FUTURA SATINJET 15MM SHOWER ROSE CP  FT215CP</t>
  </si>
  <si>
    <t>PLMESP302</t>
  </si>
  <si>
    <t>METHVEN FUTURA SATINJET HANDPIECE ONLY  SP302</t>
  </si>
  <si>
    <t>METHVEN FUTURA SATINJET HI RISE SHOWER ROSE FT7423CP</t>
  </si>
  <si>
    <t>PLMEFT1022CP</t>
  </si>
  <si>
    <t>METHVEN FUTURA SATINJET RETRO FIT HANDSET  FT1022CP</t>
  </si>
  <si>
    <t>METHVEN FUTURA SATINJET ROSE ON UP-SWEPT ARM FT315CP</t>
  </si>
  <si>
    <t>PLMEGAKBF</t>
  </si>
  <si>
    <t>METHVEN GASTON SINK MIXER SPRING P/DOWN 2 FUNC SPRAY BR/FIN</t>
  </si>
  <si>
    <t>PLMEGAKCP</t>
  </si>
  <si>
    <t>METHVEN GASTON SINK MIXER SPRING P/DOWN 2 FUNC SPRAY CHROME</t>
  </si>
  <si>
    <t>PLMEKIBHCP</t>
  </si>
  <si>
    <t>METHVEN KIRI 3 HOLE BASIN FAUCET CP  KIBHCP</t>
  </si>
  <si>
    <t>PLMEKRSRCPGR</t>
  </si>
  <si>
    <t>METHVEN KIRI II SATINJET RAIL SHOWER   KRSRSPGR</t>
  </si>
  <si>
    <t>PLMESHMAKCP</t>
  </si>
  <si>
    <t>METHVEN MAKU SATINJET SLIDE RAIL SHOWER SHMAKCP</t>
  </si>
  <si>
    <t>METHVEN MAKU THERMOSTATIC SHOWER MIXER  MASFSCP</t>
  </si>
  <si>
    <t>METHVEN MINIMALIST 160MM WALL MOUNTED BATH SPOUT SPMM160CP</t>
  </si>
  <si>
    <t>METHVEN MINIMALIST 200MM WALL MOUNTED BATH SPOUT SPMM200CP</t>
  </si>
  <si>
    <t>PLMEMMBHRCP</t>
  </si>
  <si>
    <t>METHVEN MINIMALIST 3 HOLE HOB MOUNTED FAUCET CP MMBHRCP</t>
  </si>
  <si>
    <t>PLMEMMBWSLCP</t>
  </si>
  <si>
    <t>METHVEN MINIMALIST CONCEALED  S/L WALL MOUNT FAUCET MMBWSLCP</t>
  </si>
  <si>
    <t>METHVEN MINIMALIST GOOSENECK SINK MIXER P/DOWN SPRAY MMKHRPD</t>
  </si>
  <si>
    <t>PLMEMMBTCP</t>
  </si>
  <si>
    <t>METHVEN MINIMALIST HI RISE  BASIN MIXER MMBTCP</t>
  </si>
  <si>
    <t>PLMEMMKSPR</t>
  </si>
  <si>
    <t>METHVEN MINIMALIST KITCHEN     MIXER SPRING PULL DOWN MMKSPR</t>
  </si>
  <si>
    <t>PLMEMMHPUSCP</t>
  </si>
  <si>
    <t>METHVEN MINIMALIST ULTRA SHOWER MIXER   MMHPUSCP</t>
  </si>
  <si>
    <t>PLMESP403</t>
  </si>
  <si>
    <t>METHVEN NON RETURN &amp; HOLDER FOR SLIDE SHOWER  SP403</t>
  </si>
  <si>
    <t>PLME310020</t>
  </si>
  <si>
    <t>METHVEN NYLON TAP INSERT FOR  CYSTAL/ULTRA/NOVA SP310020</t>
  </si>
  <si>
    <t>PLMEPUWCSP489</t>
  </si>
  <si>
    <t>METHVEN POP UP WASTE CHROME SP489</t>
  </si>
  <si>
    <t>PLMEOSQ230CCP</t>
  </si>
  <si>
    <t>METHVEN SATINJET SQ O/HEAD DRENCHER CEILING MOUNTED 230MM</t>
  </si>
  <si>
    <t>PLMEOSA180CP</t>
  </si>
  <si>
    <t>METHVEN SHOWER ARM CEILING MOUNTED  OSA180CP</t>
  </si>
  <si>
    <t>PLMESP570</t>
  </si>
  <si>
    <t>METHVEN TAHI FOOTREST SP570</t>
  </si>
  <si>
    <t>PLMESHTASBCP</t>
  </si>
  <si>
    <t>METHVEN TAHI SATINJET SHORT SLIDE SHOWER            SHTASBCP</t>
  </si>
  <si>
    <t>PLMETASHT2CP</t>
  </si>
  <si>
    <t>METHVEN TAHI THERMOSTATIC DUAL FLOW MIXER TASHT2CP</t>
  </si>
  <si>
    <t>PLMETAKCP</t>
  </si>
  <si>
    <t>METHVEN TAHI TWIN LEVER SINK MIXER  TAKCP</t>
  </si>
  <si>
    <t>PLEG97511ACP</t>
  </si>
  <si>
    <t>MILANO BASIN MIXER  97511A-CP</t>
  </si>
  <si>
    <t>PLEG97520ACP</t>
  </si>
  <si>
    <t>MILANO BATH SPOUT  97520A-CP</t>
  </si>
  <si>
    <t>PLEG97516ACP</t>
  </si>
  <si>
    <t>MILANO BATH/SHOWER MIXER  97516A-CP</t>
  </si>
  <si>
    <t>PLEG97517ACP</t>
  </si>
  <si>
    <t>MILANO BATH/SHOWER MIXER WITH DIVERTER  97517A-CP</t>
  </si>
  <si>
    <t>PLEG97515ACP</t>
  </si>
  <si>
    <t>MILANO KITCHEN MIXER  97515A-CP</t>
  </si>
  <si>
    <t>PLEG97530ACP</t>
  </si>
  <si>
    <t>MILANO TALL BASIN MIXER  97530A-CP</t>
  </si>
  <si>
    <t>PLBWRFWN8227</t>
  </si>
  <si>
    <t>NOVA BASIN MIXER NO POP UP         FWN8227</t>
  </si>
  <si>
    <t>PLBWRFWN11</t>
  </si>
  <si>
    <t>NOVA BATH SPOUT         FWN11</t>
  </si>
  <si>
    <t>PLBWRFWN8303</t>
  </si>
  <si>
    <t>NOVA BATH/SHOWER MIXER          FWN8303</t>
  </si>
  <si>
    <t>PLBWRFWN8287</t>
  </si>
  <si>
    <t>NOVA CONCEALED WALL MOUNT   BATH SET FWN8287</t>
  </si>
  <si>
    <t>PLBWRFWN8707</t>
  </si>
  <si>
    <t>NOVA SWIVEL KITCHEN MIXER        FWN8707</t>
  </si>
  <si>
    <t>PLPBMFW40</t>
  </si>
  <si>
    <t>PLUMBEST 40MM MULTI FIT WASTE MFW40</t>
  </si>
  <si>
    <t>PLPBPPS4</t>
  </si>
  <si>
    <t>PLUMBEST PIPE SLEEVE 26M      PPS4</t>
  </si>
  <si>
    <t>PLPIHOSE15F</t>
  </si>
  <si>
    <t>PLUMBIT 15MM HOSE FILTER WASHER DTHOSE15F</t>
  </si>
  <si>
    <t>PLPIRUBPLUG2</t>
  </si>
  <si>
    <t>PLUMBIT 25MM RUBBER SINK PLUG DTRUBPLUG25</t>
  </si>
  <si>
    <t>PLPICARBW</t>
  </si>
  <si>
    <t>PLUMBIT CAROMA CISTERN WASHER DTCARB.W</t>
  </si>
  <si>
    <t>PLPIPBHTL15</t>
  </si>
  <si>
    <t>PLUMBIT HOSE TAP LONG HANDLE DTPBHTL15</t>
  </si>
  <si>
    <t>PLPISHPSS</t>
  </si>
  <si>
    <t>PLUMBIT SINGLE SPRAY  HAND   SHOWER  PLMSHPSS</t>
  </si>
  <si>
    <t>PLPISHPVS</t>
  </si>
  <si>
    <t>PLUMBIT VARIABLE 3 WAY SPRAY  HANDSHOWER  PLMSHPVS</t>
  </si>
  <si>
    <t>PLGR51161000</t>
  </si>
  <si>
    <t>PROJECT 15MM TUB TAP CP STANDARD PAIR 51161000</t>
  </si>
  <si>
    <t>PROJECT 20MM BATH TAP CP STANDARD PAIR 51361000</t>
  </si>
  <si>
    <t>PLGR5146100</t>
  </si>
  <si>
    <t>PROJECT LAUNDRY ANGLE STOP CP STANDARD PAIR 51461000</t>
  </si>
  <si>
    <t>PLGR51761000</t>
  </si>
  <si>
    <t>PROJECT LAUNDRY COMBO UNIT CP STANDARD PAIR 51761000</t>
  </si>
  <si>
    <t>PLAQSGBASMCP</t>
  </si>
  <si>
    <t>SIGMMA BASIN MIXER CP       SG BASM</t>
  </si>
  <si>
    <t>PLAQSGSHMCP</t>
  </si>
  <si>
    <t>SIGMMA SHOWER MIXER CP        SG SHM</t>
  </si>
  <si>
    <t>PLAQSGSMCP</t>
  </si>
  <si>
    <t>SIGMMA SINK MIXER CP    SG SM</t>
  </si>
  <si>
    <t>SIMPLICITY BASIN MIXER   31251.02</t>
  </si>
  <si>
    <t>SIMPLICITY BATH SPOUT CP 74027.02</t>
  </si>
  <si>
    <t>SIMPLICITY SHOWER MIXER   31270.02</t>
  </si>
  <si>
    <t>PLSMD3209CS</t>
  </si>
  <si>
    <t>SMAIL WASTE SINGLE ENDED CP D3209CS</t>
  </si>
  <si>
    <t>PLWWFWS8303</t>
  </si>
  <si>
    <t>SMART SHOWER MIXER   FWS8303</t>
  </si>
  <si>
    <t>PLAQSMSHCP</t>
  </si>
  <si>
    <t>SMARTE SHOWER MIXER CHROME SMALL F/PLATE    SM SHM</t>
  </si>
  <si>
    <t>PLAQSMSHMBDCP</t>
  </si>
  <si>
    <t>SMARTE SHOWER MIXER WITH BATH DIVERTER CP    SM SHMBDAP</t>
  </si>
  <si>
    <t>PLAQSMSMCP</t>
  </si>
  <si>
    <t>SMARTE SINK MIXER CHROME      SM SM</t>
  </si>
  <si>
    <t>PLEG97541ACP</t>
  </si>
  <si>
    <t>SORRENTO BASIN MIXER   97541A-CP</t>
  </si>
  <si>
    <t>PLEG97545ACP</t>
  </si>
  <si>
    <t>SORRENTO BATH/SHOWER MIXER    97545A-CP</t>
  </si>
  <si>
    <t>PLEG97547ACP</t>
  </si>
  <si>
    <t>SORRENTO BATH/SHOWER MIXER WITH DIVERTER   97547A-CP</t>
  </si>
  <si>
    <t>PLEG97544ACP</t>
  </si>
  <si>
    <t>SORRENTO KITCHEN MIXER   97544A-CP</t>
  </si>
  <si>
    <t>PLAQSOSHMBDCP</t>
  </si>
  <si>
    <t>SPEC ONE SHOWER MIXER C/W BATH DIVERTER CP   SO SHMBD</t>
  </si>
  <si>
    <t>SPLASH 1 COLUMN SHOWER SYSTEM C/W 3FCT HS BR/NICKEL 40230.04</t>
  </si>
  <si>
    <t>SPLASH 200MM ROUND SHOWER HEAD CP 40220.02</t>
  </si>
  <si>
    <t>SPLASH 200MM SQUARE SHOWER HEAD CP 40221.02</t>
  </si>
  <si>
    <t>SPLASH 6 COLUMN SHOWER EXPOSED INLET 3 FCT CHROME 40231.02</t>
  </si>
  <si>
    <t>SPLASH SLIDE SHOWER 1 FUNCTION C/W ELBOW CP 40233.02</t>
  </si>
  <si>
    <t>SPLASH SLIDE SHOWER 3 FUNCTION C/W ELBOW CP 40232.02</t>
  </si>
  <si>
    <t>PLSM91503</t>
  </si>
  <si>
    <t>ST MICHEL MUSHROOM DOME POP-IT WASTE CHROME 91503</t>
  </si>
  <si>
    <t>PLSM91505</t>
  </si>
  <si>
    <t>ST MICHEL MUSHROOM DOME POP-IT WASTE WHITE MATTE 91505</t>
  </si>
  <si>
    <t>PLSM91502</t>
  </si>
  <si>
    <t>ST MICHEL STANDARD DOME POP-IT WASTE CHROME 91502</t>
  </si>
  <si>
    <t>PLEG97535ACP</t>
  </si>
  <si>
    <t>STUDIO BATH SPOUT   97535A-CP</t>
  </si>
  <si>
    <t>PLEG97534ACP</t>
  </si>
  <si>
    <t>STUDIO BATH/SHOWER MIXER WITH DIVERTER 97534A-CP</t>
  </si>
  <si>
    <t>PLEG97532ACP</t>
  </si>
  <si>
    <t>STUDIO KITCHEN MIXER   97532A-CP</t>
  </si>
  <si>
    <t>PLPXT80ZWH</t>
  </si>
  <si>
    <t>TRITON ELECTRONIC SHOWER T80Z FASTFIT WHITE 230V 8.7KW</t>
  </si>
  <si>
    <t>PLSFTSHTUHWH</t>
  </si>
  <si>
    <t>TURBOSTREAM SHOWER VALVE WHITE HTUHWH TRADEPACK 56010107</t>
  </si>
  <si>
    <t>WAIPORI 3 HOLE HOB MOUNTED BATH FAUCET SET   WABHCP</t>
  </si>
  <si>
    <t>WAIPORI 3 HOLE WALL MOUNTED FAUCET   WABWCP</t>
  </si>
  <si>
    <t>PLMEWASRCPWH</t>
  </si>
  <si>
    <t>WAIPORI SATINJET SLIDE RAIL SHOWER WHITE WASRCPWH</t>
  </si>
  <si>
    <t>PLMEWASRCP</t>
  </si>
  <si>
    <t>WAIPORI SATINJET WALL SHOWER   WASRCP</t>
  </si>
  <si>
    <t>PLBWRFWE8782</t>
  </si>
  <si>
    <t>WATERWARE ELISA EXTRACTABLE KITCHEN MIXER  FWE8782</t>
  </si>
  <si>
    <t>PLVAALV15</t>
  </si>
  <si>
    <t>APEX 15MM PRESS LIMIT VALVE   LV15</t>
  </si>
  <si>
    <t>PLVAAVP37</t>
  </si>
  <si>
    <t>APEX 3.7M VALVE PACK LOW PRESS VP37</t>
  </si>
  <si>
    <t>PLVAAEV76</t>
  </si>
  <si>
    <t>APEX 7.6M COLD WATER EXP VALVE EV 7.6M</t>
  </si>
  <si>
    <t>PLVAAFV76</t>
  </si>
  <si>
    <t>APEX 7.6M PRESS RED FEED VALVE FV 7.6M</t>
  </si>
  <si>
    <t>PLVAAVP76</t>
  </si>
  <si>
    <t>APEX 7.6M VALVE PACK LOW PRESS VP75</t>
  </si>
  <si>
    <t>PLWCPSCW460</t>
  </si>
  <si>
    <t>AQUALINE PAN SCREWS &amp; CAPS WHITE       PSWH</t>
  </si>
  <si>
    <t>PLWCCR983235W</t>
  </si>
  <si>
    <t>CAROMA AIRE CONCORDE CONNECTOR 4 STAR P TRAP NV SUITE</t>
  </si>
  <si>
    <t>PLWCCR983230W</t>
  </si>
  <si>
    <t>CAROMA AIRE CONCORDE CONNECTOR 4 STAR S TRAP NV SUITE</t>
  </si>
  <si>
    <t>PLCR320029</t>
  </si>
  <si>
    <t>CAROMA AVALON TOILET SEAT SOFT CLOSE  320029W</t>
  </si>
  <si>
    <t>PLWCCR986651W</t>
  </si>
  <si>
    <t>CAROMA CONCORDE CONCEALED SLIMLINE SMARTFLUSH SUITE S/TRAP</t>
  </si>
  <si>
    <t>PLCR639950W</t>
  </si>
  <si>
    <t>CAROMA CONCORDE SHROUD     639950W</t>
  </si>
  <si>
    <t>PLWCCR987914</t>
  </si>
  <si>
    <t>CAROMA COSMO SOVEREIGN CARE TOILET SUITE  987914W</t>
  </si>
  <si>
    <t>PLCR6402101TH</t>
  </si>
  <si>
    <t>CAROMA FAUN 450 WALL BASIN 1TH    640210W</t>
  </si>
  <si>
    <t>PLBWC984241W</t>
  </si>
  <si>
    <t>CAROMA JUNIOR 100 BTM INLET S TRAP CONNECTOR TOILET SUITE</t>
  </si>
  <si>
    <t>PLWCCR687257</t>
  </si>
  <si>
    <t>CAROMA M5 BACK ENTRY CONVERSION KIT 687257</t>
  </si>
  <si>
    <t>PLWCCR985100W</t>
  </si>
  <si>
    <t>CAROMA OPAL II EASY HEIGHT WALL FACED SUITE  985100W</t>
  </si>
  <si>
    <t>PLWCCR987017W</t>
  </si>
  <si>
    <t>CAROMA OPAL II WALL FACED C/C TOILET SUITE 987017W</t>
  </si>
  <si>
    <t>PLWCCR912315</t>
  </si>
  <si>
    <t>CAROMA PROFILE 4 CLOSE COUPLE S TRAP  912315W</t>
  </si>
  <si>
    <t>PLWCCR912423</t>
  </si>
  <si>
    <t>CAROMA PROFILE 4 CONNECTOR P TRAP  912423W</t>
  </si>
  <si>
    <t>PLWCCR912443W</t>
  </si>
  <si>
    <t>CAROMA PROFILE 4 EASY HEIGHT CONNECTOR SUITE-STRAP 912443W</t>
  </si>
  <si>
    <t>PLWCCR601150WH</t>
  </si>
  <si>
    <t>CAROMA SCREW FIXING PACK WHITE   601150W</t>
  </si>
  <si>
    <t>PLWCCR301106WH</t>
  </si>
  <si>
    <t>CAROMA STANDARD TOILET SEAT WH   301106W</t>
  </si>
  <si>
    <t>PLCRMB1500</t>
  </si>
  <si>
    <t>CAROMA STYLUS MAXTON BATH 1500MM  MX5W</t>
  </si>
  <si>
    <t>PLWCCR405142</t>
  </si>
  <si>
    <t>CAROMA TOILET SEAT FIXING PACK 405.142</t>
  </si>
  <si>
    <t>PLWCCR606310W</t>
  </si>
  <si>
    <t>CAROMA TRIDENT CARE TOILET PAN S TRAP CONCEALED 6L WHT</t>
  </si>
  <si>
    <t>PLWCCR301104WH</t>
  </si>
  <si>
    <t>CAROMA TRIDENT TOILET SEAT WH   301104W</t>
  </si>
  <si>
    <t>PLWCCR247001W</t>
  </si>
  <si>
    <t>CAROMA UNISET II 4.5/3L DUAL FLUSH CISTERN &amp; SEAT 247001W</t>
  </si>
  <si>
    <t>PLCR746200W</t>
  </si>
  <si>
    <t>CAROMA URBANE CLEANFLUSH W/FACED SUITE BOT/INLET SC 746200W</t>
  </si>
  <si>
    <t>PLWCCL30041W4S</t>
  </si>
  <si>
    <t>CLARK ROUND ALTO II BTW 4S SUITE WALDORF SEAT BACK ENTRY</t>
  </si>
  <si>
    <t>PLWCCL30042W4S</t>
  </si>
  <si>
    <t>CLARK ROUND ALTO II BTW 4S SUITE WALDORF SEAT BOTTOM INLET</t>
  </si>
  <si>
    <t>CYGNET NEU SQUARE CISTERN CC BTW SUITE TOP INLET 12748.10</t>
  </si>
  <si>
    <t>CYGNET O/HEIGHT SQ CCBTW SUITE SC SEAT TOP INLET WH 12981.10</t>
  </si>
  <si>
    <t>PLWCDCSPBF</t>
  </si>
  <si>
    <t>DUX BALLCOCK FLOAT            CSPBF</t>
  </si>
  <si>
    <t>PLDCFDFPPPWH</t>
  </si>
  <si>
    <t>DUX CENTREFLUSH PAN PAC SET WHITE P TRAP CFDFPPPWH</t>
  </si>
  <si>
    <t>PLDUDPPPWH</t>
  </si>
  <si>
    <t>DUX DELMONTE PAN PAC P TRAP   WHT</t>
  </si>
  <si>
    <t>PLDUDPPSWH</t>
  </si>
  <si>
    <t>DUX DELMONTE PAN PAC S TRAP WHITE</t>
  </si>
  <si>
    <t>PLWCDXLBEPNVWH</t>
  </si>
  <si>
    <t>DUX LOLINE BE PNV PAN PAC WH</t>
  </si>
  <si>
    <t>PLWCDXLBESNVWH</t>
  </si>
  <si>
    <t>DUX LOLINE BE SNV PAN PAC WH</t>
  </si>
  <si>
    <t>PLDMTDFUWWH</t>
  </si>
  <si>
    <t>DUX MONTEGO DUAL FLUSH CISTERN WHITE   MTDFUWWH</t>
  </si>
  <si>
    <t>PLDCMTDFPPSWH</t>
  </si>
  <si>
    <t>DUX MONTEGO PAN PAC S PAN WHITE   MTDFPPSWH</t>
  </si>
  <si>
    <t>ECO CC BTW TOILET SUITE TOP INLET SOFT CLOSE   12761.10</t>
  </si>
  <si>
    <t>ELLISSE CC BTW TOILET SUITE C/W SOFT CLOSE SEAT PN600</t>
  </si>
  <si>
    <t>PLWCFO850093</t>
  </si>
  <si>
    <t>FOWLER K VALVE WASHER   850093</t>
  </si>
  <si>
    <t>PLBWGBEBMCP</t>
  </si>
  <si>
    <t>GROHE BAUEDGE BASIN MIXER CP 23176000</t>
  </si>
  <si>
    <t>GROHE BAUFLOW BATH SPOUT PROJECTION 140MM 13252000</t>
  </si>
  <si>
    <t>PLBWGBLBS</t>
  </si>
  <si>
    <t>GROHE BAULOOP/EDGE BATH SPOUT 140MM 13255000</t>
  </si>
  <si>
    <t>PLBWG32780000</t>
  </si>
  <si>
    <t>GROHE EUROECO EXPOSED SHOWER MIXER CP 32780000</t>
  </si>
  <si>
    <t>RWBP35070</t>
  </si>
  <si>
    <t>7.0M BUILDING POLE H5 350-374</t>
  </si>
  <si>
    <t>PLBWHL373110P</t>
  </si>
  <si>
    <t>HEIRLOOM LOFT BACK TO WALL TOILET SUITE P PAN  373110P</t>
  </si>
  <si>
    <t>PLDLLDFBEWH</t>
  </si>
  <si>
    <t>LOWLINE DUALFLUSH CISTERN WHT BOTTOM ENTRY LLDFBEWH</t>
  </si>
  <si>
    <t>PLBW7380A0</t>
  </si>
  <si>
    <t>MILANO ELITE TOILET BTW - QC SEAT  7380A-0</t>
  </si>
  <si>
    <t>PLEG45984ASST0</t>
  </si>
  <si>
    <t>MILANO TOILET PAN VARIO 4.5/3L BACK TO WALL 45984A-SST-0</t>
  </si>
  <si>
    <t>PLEG98218A0</t>
  </si>
  <si>
    <t>MILANO TOILET SEAT QR QUIET CLOSE 98218A-0</t>
  </si>
  <si>
    <t>PLEG15568A0</t>
  </si>
  <si>
    <t>MILANO TOILET TANK DUAL-FLUSH 4.5/3L 15568A-0</t>
  </si>
  <si>
    <t>PLWCNCPCW100</t>
  </si>
  <si>
    <t>NUCON PAN CONNECTOR 100MMX100MM WHITE N100W</t>
  </si>
  <si>
    <t>PLWCNCPCW80</t>
  </si>
  <si>
    <t>NUCON PAN CONNECTOR 80MMX100MM WHITE N80W</t>
  </si>
  <si>
    <t>PI127100</t>
  </si>
  <si>
    <t>PAN CONNECTOR F&amp;F 100MM       127.100</t>
  </si>
  <si>
    <t>PI12780</t>
  </si>
  <si>
    <t>PAN CONNECTOR F&amp;F 80MM        127.80</t>
  </si>
  <si>
    <t>PI127M100</t>
  </si>
  <si>
    <t>PAN CONNECTOR F&amp;M OFFSET 100MM 127M.100</t>
  </si>
  <si>
    <t>PI127C100</t>
  </si>
  <si>
    <t>PAN CONNECTOR M&amp;F CONCENTRIC  127C.100</t>
  </si>
  <si>
    <t>PLATINO PUSH PLATE DUAL FLUSH ABS CHROME OL638504</t>
  </si>
  <si>
    <t>PLATINO PUSH PLATE DUAL FLUSH ABS WHITE OL638501</t>
  </si>
  <si>
    <t>PLP900073</t>
  </si>
  <si>
    <t>PROGETTO POP UP BASIN WASTE 32MM NO OVERFLOW   900068.73</t>
  </si>
  <si>
    <t>PLP37SBM</t>
  </si>
  <si>
    <t>PROGETTO TUBE BASIN MIXER   TU0100.CR</t>
  </si>
  <si>
    <t>PLP37SBSCP</t>
  </si>
  <si>
    <t>PROGETTO TUBE WALL MOUNT BATH SPOUT   37BS-170</t>
  </si>
  <si>
    <t>PLWCDRGDFWH</t>
  </si>
  <si>
    <t>REGENT DOUBLE FLAP TOILET SEAT WHITE RGDFWH</t>
  </si>
  <si>
    <t>PLWCDRYDFWH</t>
  </si>
  <si>
    <t>ROYAL DOUBLE FLAP TOILET SEAT WHITE RYDFWH</t>
  </si>
  <si>
    <t>PLCRT001S1CW</t>
  </si>
  <si>
    <t>STYLUS KUMFI MK2 TOILET SEAT ONLY T001S1CW</t>
  </si>
  <si>
    <t>PLWCUM0015W</t>
  </si>
  <si>
    <t>STYLUS UNIVERSAL MARSDEN TOILET SUITE PNV WH UM0015W</t>
  </si>
  <si>
    <t>PLWCUM0005W</t>
  </si>
  <si>
    <t>STYLUS UNIVERSAL MARSDEN TOILET SUITE SNV WH UM00005W</t>
  </si>
  <si>
    <t>PLWCCRW45106W</t>
  </si>
  <si>
    <t>STYLUS VENECIA CC TOILET SUITE P PAN 4 STAR W45106W</t>
  </si>
  <si>
    <t>PLWCCRW45106SC</t>
  </si>
  <si>
    <t>STYLUS VENECIA CC TOILET SUITE SOFT CLOSE P TRAP W45106SCW</t>
  </si>
  <si>
    <t>PLCRW46001CW</t>
  </si>
  <si>
    <t>STYLUS VENECIA CLOSE COUPLED CISTERN ONLY W46001CW</t>
  </si>
  <si>
    <t>PLWCCRW45300SC</t>
  </si>
  <si>
    <t>STYLUS VENECIA LINKED TOILET SUITE S TRAP W45304SCW</t>
  </si>
  <si>
    <t>PLP37SSM</t>
  </si>
  <si>
    <t>TUBE SHOWER MIXER 75MM FACE PLATE   372203S</t>
  </si>
  <si>
    <t>PLEG98217ASST0</t>
  </si>
  <si>
    <t>VALENCIA TOILET PAN VARIO 160 - 235MM   98217A-SST-0</t>
  </si>
  <si>
    <t>PLEG72718ASST0</t>
  </si>
  <si>
    <t>VALENCIA TOILET PAN VARIO 90 - 160MM   72718A-SST-0</t>
  </si>
  <si>
    <t>PLEG98277A0</t>
  </si>
  <si>
    <t>VALENCIA TOILET SUITE C/C S TRAP 90-140MM WHITE 98277A-0</t>
  </si>
  <si>
    <t>PLSMFA306</t>
  </si>
  <si>
    <t>VCBC FLOW TOILET SUITE CISTERN &amp; SOFT CLOSE SEAT  FA306</t>
  </si>
  <si>
    <t>PLSMZ22</t>
  </si>
  <si>
    <t>VCBC ONDA BACK TO WALL BIDET   ONLY        Z22</t>
  </si>
  <si>
    <t>PLSMOZ306</t>
  </si>
  <si>
    <t>VCBC ONDA CC TOILET SUITE CISTERN &amp; SOFT CLOSE SEAT  OZ30</t>
  </si>
  <si>
    <t>ALUMINO VANITY MINI COMP W/HUNG RH HINGE DURACHIQUE #COLOUR</t>
  </si>
  <si>
    <t>AS HERON 56CM SEMI RECESSED BASIN C/W BRACKET 10423.10</t>
  </si>
  <si>
    <t>ATHENA CIRCA 380 ATHENITE BASIN NO TAPHOLE</t>
  </si>
  <si>
    <t>BOLERO VANITY F/STAND SLIM 750 DBL DRAWER ULTRA GLOSS WHITE</t>
  </si>
  <si>
    <t>BOLERO VANITY F/STAND SLIM 750 DOUBLE DRAWER #COLOUR</t>
  </si>
  <si>
    <t>BOLERO VANITY F/STAND SLIM 750 DOUBLE DRAWER WHITE MELAMINE</t>
  </si>
  <si>
    <t>BOLERO VANITY F/STAND SLIM 900 DBL DRAWER ULTRA GLOSS WHITE</t>
  </si>
  <si>
    <t>BOLERO VANITY F/STAND SLIM 900 DOUBLE DRAWER #COLOUR</t>
  </si>
  <si>
    <t>BOLERO VANITY F/STAND SLIM 900 DOUBLE DRAWER WHITE MELAMINE</t>
  </si>
  <si>
    <t>BOLERO VANITY SLIM 750 DBL DRAWER ULTRA GLOSS WHITE</t>
  </si>
  <si>
    <t>BOLERO VANITY SLIM 750 DOUBLE DRAWER #COLOUR</t>
  </si>
  <si>
    <t>BOLERO VANITY SLIM 750 DOUBLE DRAWER WHITE MELAMINE</t>
  </si>
  <si>
    <t>BOLERO VANITY SLIM 900 DBL DRAWER ULTRA GLOSS WHITE</t>
  </si>
  <si>
    <t>BOLERO VANITY SLIM 900 DOUBLE DRAWER #COLOUR</t>
  </si>
  <si>
    <t>BOLERO VANITY SLIM 900 DOUBLE DRAWER WHITE MELAMINE</t>
  </si>
  <si>
    <t>PLBWCR635115W</t>
  </si>
  <si>
    <t>CAROMA COMPACT BASIN WITH 1TH AND O/FLOW   635115W</t>
  </si>
  <si>
    <t>PLBWCR654210W</t>
  </si>
  <si>
    <t>CAROMA CONCORDE 500 SEMI RECESSED BASIN 1TH NOF WHT</t>
  </si>
  <si>
    <t>PLCR654110W</t>
  </si>
  <si>
    <t>CAROMA CONCORDE 500 VB SELF RIMMING BASIN 654110W</t>
  </si>
  <si>
    <t>PLCR631010W</t>
  </si>
  <si>
    <t>CAROMA CONCORDE WASH  BASIN ONLY 1TH     631010W</t>
  </si>
  <si>
    <t>PLBWCR661045W</t>
  </si>
  <si>
    <t>CAROMA LEDA VASQUE BASIN NTH O/F  WHT    661045W</t>
  </si>
  <si>
    <t>PLBWCR664715W</t>
  </si>
  <si>
    <t>CAROMA LIANO 415 INSET VANITY BASIN 1TH WHITE O/F   664715W</t>
  </si>
  <si>
    <t>PLBWCR649715W</t>
  </si>
  <si>
    <t>CAROMA LIANO HAND BASIN 46X28 1TH     649715W</t>
  </si>
  <si>
    <t>PLBWCR665715W</t>
  </si>
  <si>
    <t>CAROMA LIANO NEXUS SEMI RECESSED BASIN   665715W</t>
  </si>
  <si>
    <t>PLBWCR661215</t>
  </si>
  <si>
    <t>CAROMA LIANO SEMI RECESSED BASIN O/F 1TH CENTRE  661215W</t>
  </si>
  <si>
    <t>PLCR651350</t>
  </si>
  <si>
    <t>CAROMA SHROUD TO SUIT FAUN BASIN WHITE  651350W</t>
  </si>
  <si>
    <t>PLSMDS304011</t>
  </si>
  <si>
    <t>DURASHELL WHITE 600X400 2DR FLOOR LOW SHEEN CW O/FLOW WASTE</t>
  </si>
  <si>
    <t>EVOLVE 1200MM MIRROR CABINET SEASONED OAK   28486.SO</t>
  </si>
  <si>
    <t>EVOLVE 600MM MIRROR CABINET SEASONED OAK   28480.SO</t>
  </si>
  <si>
    <t>PLBW99768A0</t>
  </si>
  <si>
    <t>INSET PACKS DOUBLE SILVER 1200MM 2 INSETS  99768A-0</t>
  </si>
  <si>
    <t>PLBW99765A0</t>
  </si>
  <si>
    <t>INSET PACKS DOUBLE SILVER 600MM 2 INSETS  99765A-0</t>
  </si>
  <si>
    <t>PLBW99766A0</t>
  </si>
  <si>
    <t>INSET PACKS DOUBLE SILVER 750MM 2 INSETS  99766A-0</t>
  </si>
  <si>
    <t>PLBW99767A0</t>
  </si>
  <si>
    <t>INSET PACKS DOUBLE SILVER 900MM 2 INSETS  99767A-0</t>
  </si>
  <si>
    <t>PLBW99773A0</t>
  </si>
  <si>
    <t>INSET PACKS SALTY ELM 600MM 2 INSETS  99773A-0</t>
  </si>
  <si>
    <t>PLBW99774A0</t>
  </si>
  <si>
    <t>INSET PACKS SALTY ELM 750MM 2 INSETS  99774A-0</t>
  </si>
  <si>
    <t>PLBW99775A0</t>
  </si>
  <si>
    <t>INSET PACKS SALTY ELM 900MM 2 INSETS  99775A-0</t>
  </si>
  <si>
    <t>PLBW99772A0</t>
  </si>
  <si>
    <t>INSET PACKS SCORCHED OAK 1200MM 2 INSETS  99772A-0</t>
  </si>
  <si>
    <t>PLBW99770A0</t>
  </si>
  <si>
    <t>INSET PACKS SCORCHED OAK 750MM 2 INSETS  99770A-0</t>
  </si>
  <si>
    <t>IS WHITE SEMI-RECESSED C/TOP BASIN 1TH C/W BRACKET  27712.10</t>
  </si>
  <si>
    <t>PLSMMEWHT</t>
  </si>
  <si>
    <t>METRO VANITY W/HUNG TIMBER     MEWHT</t>
  </si>
  <si>
    <t>PLSMMEWH</t>
  </si>
  <si>
    <t>METRO VANITY W/HUNG WHITE     MEWH</t>
  </si>
  <si>
    <t>PLMCM1000</t>
  </si>
  <si>
    <t>MIRROR CABINET 1000MM DOUBLE DOOR WHITE   M1000</t>
  </si>
  <si>
    <t>PLMCM500</t>
  </si>
  <si>
    <t>MIRROR CABINET 500MM SINGLE DOOR WHITE  M500</t>
  </si>
  <si>
    <t>PLTM65CABBEV</t>
  </si>
  <si>
    <t>MIRROR CABINET 650X500X120MM BEVEL MIRROR/GLASS SHELF</t>
  </si>
  <si>
    <t>NEWTECH AVON MIRROR CABINET 750 2DR WHITE  5010</t>
  </si>
  <si>
    <t>NEWTECH AVON MIRROR CABINET 900 3DR WHITE  5020</t>
  </si>
  <si>
    <t>NEWTECH CITI VANITY 1200MM DBLE BASIN F/S WHITE 3270</t>
  </si>
  <si>
    <t>NEWTECH CITI VANITY 1200MM DBLE BASIN W/H WHITE 3260</t>
  </si>
  <si>
    <t>NEWTECH CITI VANITY 1200MM SGL BSN 4DR WH WHITE 3229</t>
  </si>
  <si>
    <t>NEWTECH CITI VANITY 1200MM SGLE BASIN F/S WHITE 3250</t>
  </si>
  <si>
    <t>NEWTECH CITI VANITY 1200MM SGLE BASIN W/H #COLOUR</t>
  </si>
  <si>
    <t>PLNTMOCI12SWHW</t>
  </si>
  <si>
    <t>NEWTECH CITI VANITY 1200MM SGLE BASIN W/H WH 3240</t>
  </si>
  <si>
    <t>NEWTECH CITI VANITY 1500MM DBL VASTO BSN F/S WH 3279</t>
  </si>
  <si>
    <t>NEWTECH CITI VANITY 1500MM DBL VASTO BSN W/H WH 3269</t>
  </si>
  <si>
    <t>NEWTECH CITI VANITY 750MM F/STAND WHITE 3210</t>
  </si>
  <si>
    <t>NEWTECH CITI VANITY 750MM W/HUNG WHITE 3200</t>
  </si>
  <si>
    <t>NEWTECH CITI VANITY 900MM F/STAND WHITE 3230</t>
  </si>
  <si>
    <t>NEWTECH CITI VANITY 900MM W/HUNG WHITE 2 DRWR  3217</t>
  </si>
  <si>
    <t>NEWTECH CITI VANITY 900MM W/HUNG WHITE 3220</t>
  </si>
  <si>
    <t>NEWTECH QUBE VANITY 1200MM DBLE BASIN F/S WHITE 3510</t>
  </si>
  <si>
    <t>NEWTECH QUBE VANITY 1200MM DBLE BASIN W/H WHITE 3500</t>
  </si>
  <si>
    <t>NEWTECH QUBE VANITY 1200MM F/ STAND WHITE 3485</t>
  </si>
  <si>
    <t>NEWTECH QUBE VANITY 1200MM WALL HUNG WHITE 3480</t>
  </si>
  <si>
    <t>NEWTECH QUBE VANITY 600MM W/HUNG WHITE 3558</t>
  </si>
  <si>
    <t>NEWTECH QUBE VANITY 750MM F/STAND WHITE 3445</t>
  </si>
  <si>
    <t>NEWTECH QUBE VANITY 750MM W/HUNG WHITE 3440</t>
  </si>
  <si>
    <t>NEWTECH QUBE VANITY 900MM F/ S VC TOP WHITE 3475</t>
  </si>
  <si>
    <t>PLNTMTQ90PVFSW</t>
  </si>
  <si>
    <t>NEWTECH QUBE VANITY 900MM F/S WHITE VASTO TOP 3475V</t>
  </si>
  <si>
    <t>NEWTECH QUBE VANITY 900MM W/HUNG V/C TOP WH 3450</t>
  </si>
  <si>
    <t>PLNTVN500WH</t>
  </si>
  <si>
    <t>NEWTECH VENICE VANITY 500MM W/HUNG        3731</t>
  </si>
  <si>
    <t>NIKAU TOWER 1750X350X380 1DR 2DRWRS #HINGE &amp; COLOUR</t>
  </si>
  <si>
    <t>NIKAU TOWER 1750X350X380 1DR 2DRWRS UG WHITE #HINGE/SIDE CLR</t>
  </si>
  <si>
    <t>NIKAU TOWER 1750X350X380 1DR 2DRWRS ULTRA GLOSS WHITE #HINGE</t>
  </si>
  <si>
    <t>RWBP25080</t>
  </si>
  <si>
    <t>8.0M BUILDING POLE H5 250-274</t>
  </si>
  <si>
    <t>QPLCL4NIK10RDXF</t>
  </si>
  <si>
    <t>NIKAU VANITY F/S 1000 RH BOWL DBL DRW UG WHITE #SIDE COLOUR</t>
  </si>
  <si>
    <t>PLSMP100WH</t>
  </si>
  <si>
    <t>PARIS VANITY 1000MM 1 DRAWER W/HUNG  WHITE  P100</t>
  </si>
  <si>
    <t>PLSMP120WH</t>
  </si>
  <si>
    <t>PARIS VANITY 1200MM 2 DRAWER W/HUNG  WHITE  P120</t>
  </si>
  <si>
    <t>PLSMP50WH</t>
  </si>
  <si>
    <t>PARIS VANITY 500MM 1 DRAWER W/HUNG  WHITE  P50</t>
  </si>
  <si>
    <t>PLSMP80WH</t>
  </si>
  <si>
    <t>PARIS VANITY 800MM 1 DRAWER W/HUNG  WHITE  P80</t>
  </si>
  <si>
    <t>PLCL4PIN12DDOC</t>
  </si>
  <si>
    <t>PINNACLE VANITY 1200 DB DRAWER OPEN #COLOUR</t>
  </si>
  <si>
    <t>PLCL4PIN12DDOG</t>
  </si>
  <si>
    <t>PINNACLE VANITY 1200 DB DRAWER OPEN ULTRA GLOSS WHITE</t>
  </si>
  <si>
    <t>PLCL4PIN12DDOM</t>
  </si>
  <si>
    <t>PINNACLE VANITY 1200 DB DRAWER OPEN WHITE MELAMINE</t>
  </si>
  <si>
    <t>QPLCL4PIN120DOC</t>
  </si>
  <si>
    <t>PINNACLE VANITY 1200 DRAWER OPEN #COLOUR</t>
  </si>
  <si>
    <t>PLCL4PIN120DOG</t>
  </si>
  <si>
    <t>PINNACLE VANITY 1200 DRAWER OPEN ULTRA GLOSS WHITE</t>
  </si>
  <si>
    <t>PLCL4PIN120DOM</t>
  </si>
  <si>
    <t>PINNACLE VANITY 1200 DRAWER OPEN WHITE MELAMINE</t>
  </si>
  <si>
    <t>QPLCL4PIN060DOC</t>
  </si>
  <si>
    <t>PINNACLE VANITY 600 DRAWER OPEN #COLOUR</t>
  </si>
  <si>
    <t>PLCL4PIN060DOG</t>
  </si>
  <si>
    <t>PINNACLE VANITY 600 DRAWER OPEN ULTRA GLOSS WHITE</t>
  </si>
  <si>
    <t>PLCL4PIN060DOM</t>
  </si>
  <si>
    <t>PINNACLE VANITY 600 DRAWER OPEN WHITE MELAMINE</t>
  </si>
  <si>
    <t>QPLCL4PIN075DOC</t>
  </si>
  <si>
    <t>PINNACLE VANITY 750 DRAWER OPEN #COLOUR</t>
  </si>
  <si>
    <t>PLCL4PIN075DOG</t>
  </si>
  <si>
    <t>PINNACLE VANITY 750 DRAWER OPEN ULTRA GLOSS WHITE</t>
  </si>
  <si>
    <t>PLCL4PIN075DOM</t>
  </si>
  <si>
    <t>PINNACLE VANITY 750 DRAWER OPEN WHITE MELAMINE</t>
  </si>
  <si>
    <t>QPLCL4PIN090DOC</t>
  </si>
  <si>
    <t>PINNACLE VANITY 900 DRAWER OPEN #COLOUR</t>
  </si>
  <si>
    <t>PLCL4PIN090DOG</t>
  </si>
  <si>
    <t>PINNACLE VANITY 900 DRAWER OPEN ULTRA GLOSS WHITE</t>
  </si>
  <si>
    <t>PLCL4PIN090DOM</t>
  </si>
  <si>
    <t>PINNACLE VANITY 900 DRAWER OPEN WHITE MELAMINE</t>
  </si>
  <si>
    <t>PINNACLE VANITY F/STAND 900 DOUBLE DRAWER ULTRA GLOSS WHITE</t>
  </si>
  <si>
    <t>QPLCL4PSL060DOC</t>
  </si>
  <si>
    <t>PINNACLE VANITY SLIM 600 DRAWER OPEN #COLOUR</t>
  </si>
  <si>
    <t>PLCL4PSL060DOG</t>
  </si>
  <si>
    <t>PINNACLE VANITY SLIM 600 DRAWER OPEN ULTRA GLOSS WHITE</t>
  </si>
  <si>
    <t>PLCL4PSL060DOM</t>
  </si>
  <si>
    <t>PINNACLE VANITY SLIM 600 DRAWER OPEN WHITE MELAMINE</t>
  </si>
  <si>
    <t>QPLCL4PSL075DOC</t>
  </si>
  <si>
    <t>PINNACLE VANITY SLIM 750 DRAWER OPEN #COLOUR</t>
  </si>
  <si>
    <t>RWBP15090</t>
  </si>
  <si>
    <t>9.0M BUILDING POLE H5 150-174</t>
  </si>
  <si>
    <t>PLCL4PSL075DOG</t>
  </si>
  <si>
    <t>PINNACLE VANITY SLIM 750 DRAWER OPEN ULTRA GLOSS WHITE</t>
  </si>
  <si>
    <t>PLCL4PSL075DOM</t>
  </si>
  <si>
    <t>PINNACLE VANITY SLIM 750 DRAWER OPEN WHITE MELAMINE</t>
  </si>
  <si>
    <t>QPLCL4PSL090DOC</t>
  </si>
  <si>
    <t>PINNACLE VANITY SLIM 900 DRAWER OPEN #COLOUR</t>
  </si>
  <si>
    <t>PLCL4PSL090DOG</t>
  </si>
  <si>
    <t>PINNACLE VANITY SLIM 900 DRAWER OPEN ULTRA GLOSS WHITE</t>
  </si>
  <si>
    <t>PLCL4PSL090DOM</t>
  </si>
  <si>
    <t>PINNACLE VANITY SLIM 900 DRAWER OPEN WHITE MELAMINE</t>
  </si>
  <si>
    <t>PLSMPJ120DWHBK</t>
  </si>
  <si>
    <t>PROJECT 1200 VANITY 1DR WALL HUNG BLACK PJ120DWHBK</t>
  </si>
  <si>
    <t>PLSMPJ120DWHGR</t>
  </si>
  <si>
    <t>PROJECT 1200 VANITY 1DR WALL HUNG GREY PJ120DWHGR</t>
  </si>
  <si>
    <t>PLSMPJ120DWH</t>
  </si>
  <si>
    <t>PROJECT 1200 VANITY 1DR WALL HUNG WHITE PJ120DWH</t>
  </si>
  <si>
    <t>PLSMPJ120D2FLBK</t>
  </si>
  <si>
    <t>PROJECT 1200 VANITY 2DR FLOOR BLACK PJ120D2FLBK</t>
  </si>
  <si>
    <t>PLSMPJ120D2FLGR</t>
  </si>
  <si>
    <t>PROJECT 1200 VANITY 2DR FLOOR GREY PJ120D2FLGR</t>
  </si>
  <si>
    <t>PLSMPJ120D2FL</t>
  </si>
  <si>
    <t>PROJECT 1200 VANITY 2DR FLOOR WHITE PJ120D2FL</t>
  </si>
  <si>
    <t>PLSMPJ120D2WHBK</t>
  </si>
  <si>
    <t>PROJECT 1200 VANITY 2DR WALL HUNG BLACK PJ120D2WHBK</t>
  </si>
  <si>
    <t>PLSMPJ120D2WHGR</t>
  </si>
  <si>
    <t>PROJECT 1200 VANITY 2DR WALL HUNG GREY PJ120D2WHGR</t>
  </si>
  <si>
    <t>PLSMPJ120D2WH</t>
  </si>
  <si>
    <t>PROJECT 1200 VANITY 2DR WALL HUNG WHITE PJ120D2WH</t>
  </si>
  <si>
    <t>PLSMPJ75DWHBK</t>
  </si>
  <si>
    <t>PROJECT 750 1DR VANITY WALL HUNG BLACK PJ75DWHBK</t>
  </si>
  <si>
    <t>PLSMPJ75DWHGR</t>
  </si>
  <si>
    <t>PROJECT 750 1DR VANITY WALL HUNG GREY PJ75DWHGR</t>
  </si>
  <si>
    <t>PLSMPJ75DWH</t>
  </si>
  <si>
    <t>PROJECT 750 1DR VANITY WALL HUNG WHITE PJ75DWH</t>
  </si>
  <si>
    <t>PLSMPJ75D2FL</t>
  </si>
  <si>
    <t>PROJECT 750 2DR VANITY FLOOR WHITE PJ75D2FL</t>
  </si>
  <si>
    <t>PLSMPJ75D2WHBK</t>
  </si>
  <si>
    <t>PROJECT 750 2DR VANITY WALL HUNG BLACK PJ75D2WHBK</t>
  </si>
  <si>
    <t>PLSMPJ75D2WHGR</t>
  </si>
  <si>
    <t>PROJECT 750 2DR VANITY WALL HUNG GREY PJ75D2WHGR</t>
  </si>
  <si>
    <t>PLSMPJ75D2WH</t>
  </si>
  <si>
    <t>PROJECT 750 2DR VANITY WALL HUNG WHITE PJ75D2WH</t>
  </si>
  <si>
    <t>PLSMPJ75D2FLBK</t>
  </si>
  <si>
    <t>PROJECT 750 VANITY 2 DR FLOOR BLACK PJ75D2FLBK</t>
  </si>
  <si>
    <t>PLSMPJ75D2FLGR</t>
  </si>
  <si>
    <t>PROJECT 750 VANITY 2DR FLOOR GREY PJ75D2FLGR</t>
  </si>
  <si>
    <t>PLSMPJ90DWHBK</t>
  </si>
  <si>
    <t>PROJECT 900 VANITY 1DR WALL HUNG BLACK PJ90DWHBK</t>
  </si>
  <si>
    <t>PLSMPJ90DWHGR</t>
  </si>
  <si>
    <t>PROJECT 900 VANITY 1DR WALL HUNG GREY PJ90DWHGR</t>
  </si>
  <si>
    <t>PLSMPJ90DWH</t>
  </si>
  <si>
    <t>PROJECT 900 VANITY 1DR WALL HUNG WHITE PJ90DWH</t>
  </si>
  <si>
    <t>PLSMPJ90D2FLBK</t>
  </si>
  <si>
    <t>PROJECT 900 VANITY 2DR FLOOR BLACK PJ90D2FLBK</t>
  </si>
  <si>
    <t>PLSMPJ90D2FLGR</t>
  </si>
  <si>
    <t>PROJECT 900 VANITY 2DR FLOOR GREY PJ90D2FLGR</t>
  </si>
  <si>
    <t>PLSMPJ90D2FL</t>
  </si>
  <si>
    <t>PROJECT 900 VANITY 2DR FLOOR WHITE PJ90D2FL</t>
  </si>
  <si>
    <t>PLSMPJ90DCWHBK</t>
  </si>
  <si>
    <t>PROJECT 900 VANITY 2DR WALL HUNG BLACK PJ90D2WHBK</t>
  </si>
  <si>
    <t>PLSMPJ90DCWHGR</t>
  </si>
  <si>
    <t>PROJECT 900 VANITY 2DR WALL HUNG GREY PJ90D2WHGR</t>
  </si>
  <si>
    <t>PLSMPJ90DCWH</t>
  </si>
  <si>
    <t>PROJECT 900 VANITY 2DR WALL HUNG WHITE PJ90D2WH</t>
  </si>
  <si>
    <t>PLSMPJSP500WHBK</t>
  </si>
  <si>
    <t>PROJECT SPACE 500 VANITY WALL HUNG BLACK PJSP500WHBK</t>
  </si>
  <si>
    <t>PLSMPJSP500WHGR</t>
  </si>
  <si>
    <t>PROJECT SPACE 500 VANITY WALL HUNG GREY PJSP500WHGR</t>
  </si>
  <si>
    <t>PLSMPJSP500WH</t>
  </si>
  <si>
    <t>PROJECT SPACE 500 VANITY WALL HUNG WHITE PJSP500WH</t>
  </si>
  <si>
    <t>PLSMWHQU106D</t>
  </si>
  <si>
    <t>QUBO 1060 WALL HUNG VANITY 1 DRAWER WHITE</t>
  </si>
  <si>
    <t>PLSMWHQU1202D</t>
  </si>
  <si>
    <t>QUBO 1200 W/H VANITY 2 DRAW (SIDE BY SIDE) DBL BOWL WHITE</t>
  </si>
  <si>
    <t>PLSMWHQU120D</t>
  </si>
  <si>
    <t>QUBO 1200 WALL HUNG VANITY 1 DRAWER SINGLE BOWL WHITE</t>
  </si>
  <si>
    <t>PLSMWHQU71D</t>
  </si>
  <si>
    <t>QUBO 710 WALL HUNG VANITY 1 DRAWER WHITE</t>
  </si>
  <si>
    <t>PLSMWHQU90D</t>
  </si>
  <si>
    <t>QUBO 900 WALL HUNG VANITY 1 DRAWER WHITE</t>
  </si>
  <si>
    <t>PLBW16986A0</t>
  </si>
  <si>
    <t>SAPPHIRE DURASTONE VANITY 750MM SINGLE BOWL  16986A-0</t>
  </si>
  <si>
    <t>PLBW99287A10</t>
  </si>
  <si>
    <t>SAPPHIRE MINI VANITY WITH LEFT HAND HINGED  99287A-1-0</t>
  </si>
  <si>
    <t>PLBW99217A10</t>
  </si>
  <si>
    <t>SAPPHIRE MINI VANITY WITH RIGHT HAND HINGED  99217A-1-0</t>
  </si>
  <si>
    <t>PLBW99215A0</t>
  </si>
  <si>
    <t>SAPPHIRE MIRROR CABINET 450MM  99215A-0</t>
  </si>
  <si>
    <t>PLMCM601</t>
  </si>
  <si>
    <t>SERIES I MIRROR CABINET 600MM 2DOOR/2 SHELVES WHITE   M601</t>
  </si>
  <si>
    <t>PLRA8540711</t>
  </si>
  <si>
    <t>SIMPLICITY II VANITY F/S 1200 2XDRW DEZIGNA W/GLOSS 85407.11</t>
  </si>
  <si>
    <t>PLSMSP90D2FL</t>
  </si>
  <si>
    <t>SPLASH 900 2 DRAWER VANITY F/S WHITE  SP90D2FL</t>
  </si>
  <si>
    <t>PLSMVUC904623</t>
  </si>
  <si>
    <t>ST MICHEL COSMO 900 2D3DR FLOOR WHITE  52301-W</t>
  </si>
  <si>
    <t>PLSMC88305W</t>
  </si>
  <si>
    <t>ST MICHEL DANTE 1200 MIRROR CABINET 3 DOOR WHITE 88305-W</t>
  </si>
  <si>
    <t>PLSMC88101W</t>
  </si>
  <si>
    <t>ST MICHEL DANTE 600 MIRROR CABINET 2D WHITE 88101-W</t>
  </si>
  <si>
    <t>PLSMC88304W</t>
  </si>
  <si>
    <t>ST MICHEL DANTE 750 MIRROR CABINET 2 DOOR WHITE 88304-W</t>
  </si>
  <si>
    <t>PLSMC88201W</t>
  </si>
  <si>
    <t>ST MICHEL DANTE 900 MIRROR CABINET3D WHITE 88201-W</t>
  </si>
  <si>
    <t>PLSMC90474W</t>
  </si>
  <si>
    <t>ST MICHEL DANTE DEEP 1200 MIRROR CAB 3D WHITE 90474-W</t>
  </si>
  <si>
    <t>PLSMC90471W</t>
  </si>
  <si>
    <t>ST MICHEL DANTE DEEP 750 MIRROR CABINET 2D WHITE 90471-W</t>
  </si>
  <si>
    <t>PLSMC9110122</t>
  </si>
  <si>
    <t>ST MICHEL DANTE PLUS 1050 MIRROR CABINET 3D CHA/OAK 91101-22</t>
  </si>
  <si>
    <t>PLSMC91101W</t>
  </si>
  <si>
    <t>ST MICHEL DANTE PLUS 1050 MIRROR CABINET 3D WHITE 91101-W</t>
  </si>
  <si>
    <t>PLSMC91102W</t>
  </si>
  <si>
    <t>ST MICHEL DANTE PLUS 1200 MIRROR CAB 3 DOOR WHITE 91102-W</t>
  </si>
  <si>
    <t>PLSMC90902W</t>
  </si>
  <si>
    <t>ST MICHEL DANTE PLUS 750 MIRROR CAB 2 DOOR WHITE 90902-W</t>
  </si>
  <si>
    <t>PLSMC91001W</t>
  </si>
  <si>
    <t>ST MICHEL DANTE PLUS 900 MIRROR CABINET 3D WHITE 91001-W</t>
  </si>
  <si>
    <t>PLSMC90482W</t>
  </si>
  <si>
    <t>ST MICHEL DANTE PLUS DEEP 900 MIRROR CAB 3D WHITE 90482-W</t>
  </si>
  <si>
    <t>PLSMC91201WL</t>
  </si>
  <si>
    <t>ST MICHEL DANTE TALL PLUS 285 MIRROR CAB WHITE LH 91201-W</t>
  </si>
  <si>
    <t>PLSM4332W</t>
  </si>
  <si>
    <t>ST MICHEL KIKO 750 1D3DR WALL CERAMIC/WHITE 4332-W</t>
  </si>
  <si>
    <t>PLSM4352W</t>
  </si>
  <si>
    <t>ST MICHEL KIKO 900 2D2DR WALL ACRYLIC/WHITE 4352-W</t>
  </si>
  <si>
    <t>PLSM4334W</t>
  </si>
  <si>
    <t>ST MICHEL KIKO 900 2D2DR WALL CERAMIC/WHITE 4334-W</t>
  </si>
  <si>
    <t>PLSM4336CO</t>
  </si>
  <si>
    <t>ST MICHEL KIKO 900 2D3DR FLOOR CERAMIC/CHARRED OAK 4336-22</t>
  </si>
  <si>
    <t>PLSM4335CO</t>
  </si>
  <si>
    <t>ST MICHEL KIKO 900 2D3DR WALL CERAMIC/CHARRED OAK 4335-22</t>
  </si>
  <si>
    <t>PLSM4335EB</t>
  </si>
  <si>
    <t>ST MICHEL KIKO 900 2D3DR WALL CERAMIC/EBONY OAK 4335-41</t>
  </si>
  <si>
    <t>PLSM4434W</t>
  </si>
  <si>
    <t>ST MICHEL LULU 900 1DR WALL CERAMIC/WHITE 4434-W</t>
  </si>
  <si>
    <t>PLSM4436W</t>
  </si>
  <si>
    <t>ST MICHEL LULU 900 2DR FLOOR CERAMIC/WHITE 4436-W</t>
  </si>
  <si>
    <t>PLSM4435CO</t>
  </si>
  <si>
    <t>ST MICHEL LULU 900 2DR WALL CERAMIC/CHARRED OAK 4435-22</t>
  </si>
  <si>
    <t>PLSM4435W</t>
  </si>
  <si>
    <t>ST MICHEL LULU 900 2DR WALL CERAMIC/WHITE 4435-W</t>
  </si>
  <si>
    <t>PLSM57300CW</t>
  </si>
  <si>
    <t>ST MICHEL MALIK 1200 RUBIK VC TOP 2DR FLOOR WHITE 57300C-W</t>
  </si>
  <si>
    <t>PLSM29701RW</t>
  </si>
  <si>
    <t>ST MICHEL MALIK 1200MM RUBIK TOP 1DR WALL WHITE 29701R-W</t>
  </si>
  <si>
    <t>PLSM50401WHWH</t>
  </si>
  <si>
    <t>ST MICHEL MALIK 1DR TOILET VANITY WALL WHITE 50401-W</t>
  </si>
  <si>
    <t>PLSM29501RW</t>
  </si>
  <si>
    <t>ST MICHEL MALIK 750MM RUBIK TOP 1DR WALL WHITE 29501R-W</t>
  </si>
  <si>
    <t>PLSM57201C</t>
  </si>
  <si>
    <t>ST MICHEL MALIK 900 RUBIK TOP 2DWR FLOOR WHITE 57201C</t>
  </si>
  <si>
    <t>PLSM29601RW</t>
  </si>
  <si>
    <t>ST MICHEL MALIK 900MM RUBIK TOP 1DR WALL WHITE 29601R.0</t>
  </si>
  <si>
    <t>PLSMAZ2933W</t>
  </si>
  <si>
    <t>ST MICHEL NEW AZUR LOW 340 1D1DR WHITE 2933-W</t>
  </si>
  <si>
    <t>PLSMAZ2931W</t>
  </si>
  <si>
    <t>ST MICHEL NEW AZUR TALL 340 2D1DR CABINET WHITE 2931-W</t>
  </si>
  <si>
    <t>PLSMRG2710W</t>
  </si>
  <si>
    <t>ST MICHEL NEW REGAL 550 2D WALL WHITE 2710-W</t>
  </si>
  <si>
    <t>PLSMRC1031W</t>
  </si>
  <si>
    <t>ST MICHEL NEW RIVA CLASSIC 1200 2DR FLOOR WHITE 1031-W</t>
  </si>
  <si>
    <t>PLSMRC1057W</t>
  </si>
  <si>
    <t>ST MICHEL NEW RIVA CLASSIC 1200 2DR WALL  WHITE 1057-W</t>
  </si>
  <si>
    <t>PLSMRC1029W</t>
  </si>
  <si>
    <t>ST MICHEL NEW RIVA CLASSIC 1200 2DR WALL WHITE 1029-W</t>
  </si>
  <si>
    <t>PLSMRC1020W</t>
  </si>
  <si>
    <t>ST MICHEL NEW RIVA CLASSIC 750 1DR WALL WHITE 1020-W</t>
  </si>
  <si>
    <t>PLSMRC1061W</t>
  </si>
  <si>
    <t>ST MICHEL RIVA CLASSIC 1200 DB 2DR WALL CERAMIC WHITE 1061-W</t>
  </si>
  <si>
    <t>PLSMRC1040W</t>
  </si>
  <si>
    <t>ST MICHEL RIVA CLASSIC 750 1DR WALL CERAMIC WHITE 1040-W</t>
  </si>
  <si>
    <t>PLSMRC1045W</t>
  </si>
  <si>
    <t>ST MICHEL RIVA CLASSIC 900 2DR WALL CERAMIC WHITE 1045-W</t>
  </si>
  <si>
    <t>PLSMSL451722</t>
  </si>
  <si>
    <t>ST MICHEL SLIM 600 1DRW VANITY WALL CHARRED OAK 4517-22</t>
  </si>
  <si>
    <t>PLSMVST120032WH</t>
  </si>
  <si>
    <t>ST MICHEL STELLA 1200 3D2DR WALL WHITE  48601-W</t>
  </si>
  <si>
    <t>PLSMVSC6001DWH</t>
  </si>
  <si>
    <t>ST MICHEL STELLA 600X600 CNR FLOOR  1D WHITE 53601-W</t>
  </si>
  <si>
    <t>PLSMVS7501DWH</t>
  </si>
  <si>
    <t>ST MICHEL STELLA 750X460  1D3DR FLOOR WHITE 47201-W</t>
  </si>
  <si>
    <t>PLSMVSC9001DWH</t>
  </si>
  <si>
    <t>ST MICHEL STELLA 900X600 CNR FLOOR  1D3DR WHITE  53001-W</t>
  </si>
  <si>
    <t>PLSMSP2759W</t>
  </si>
  <si>
    <t>ST MICHEL STELLA PURE 1200 2D3DR FLOOR WHITE 2759-W</t>
  </si>
  <si>
    <t>PLSMSP2758W</t>
  </si>
  <si>
    <t>ST MICHEL STELLA PURE 1200 3D2DR WALL WHITE 2758-W</t>
  </si>
  <si>
    <t>PLSM6505CRCO</t>
  </si>
  <si>
    <t>ST MICHEL STO 05 2D RH STORAGE CABINET CHARRED OAK 6505-22</t>
  </si>
  <si>
    <t>PLSMC938LW</t>
  </si>
  <si>
    <t>ST MICHEL TESSA 1000 2D MIRROR CAB LH STORAGE WHITE 938L.0</t>
  </si>
  <si>
    <t>PLSMC939RW</t>
  </si>
  <si>
    <t>ST MICHEL TESSA 1000 2D MIRROR CAB RH STORAGE WHITE 939R.0</t>
  </si>
  <si>
    <t>PLSM940LRWGWO</t>
  </si>
  <si>
    <t>ST MICHEL TESSA 1200 MIRROR CABINET WASHED OAK 940LR-42</t>
  </si>
  <si>
    <t>PLSMC88001W</t>
  </si>
  <si>
    <t>ST MICHEL TESSA 350 1D CORNER MIRROR CABINET WHITE 88001-W</t>
  </si>
  <si>
    <t>PLSMC87801W</t>
  </si>
  <si>
    <t>ST MICHEL TESSA 400 1D MIRROR CABINET WHITE 87801-W</t>
  </si>
  <si>
    <t>PLSMC937LRPS</t>
  </si>
  <si>
    <t>ST MICHEL TESSA 800 1D MIRROR CAB LH/RH STORAGE PIPER/SILVER</t>
  </si>
  <si>
    <t>PLSMC937LRW</t>
  </si>
  <si>
    <t>ST MICHEL TESSA 800 1D MIRROR CAB LH/RH STORAGE WHITE 937LRW</t>
  </si>
  <si>
    <t>PLSMC87901W</t>
  </si>
  <si>
    <t>ST MICHEL TESSA 800 2D MIRROR CABINET  WHITE 87901-W</t>
  </si>
  <si>
    <t>PLSM937LRWGCO</t>
  </si>
  <si>
    <t>ST MICHEL TESSA 800 MIRROR CABINET LH/RH CHARR OAK 937LR-22</t>
  </si>
  <si>
    <t>RWBP25090</t>
  </si>
  <si>
    <t>9.0M BUILDING POLE H5 250-274</t>
  </si>
  <si>
    <t>QPLRA84935</t>
  </si>
  <si>
    <t>STUDIO PLUS VANITY FLOOR 1200  2 DRAW 2 DOOR #COLOUR</t>
  </si>
  <si>
    <t>QPLRA84933</t>
  </si>
  <si>
    <t>STUDIO PLUS VANITY FLOOR 900  2 DRAW #COLOUR</t>
  </si>
  <si>
    <t>QPLRA84934</t>
  </si>
  <si>
    <t>STUDIO PLUS VANITY WALL 1200  1 DRAW #COLOUR</t>
  </si>
  <si>
    <t>STUDIO PLUS WALL VANITY 440MM 1 DOOR S/WHITE GLOSS 85300.11</t>
  </si>
  <si>
    <t>STUDIO PLUS WALL VANITY 460X280 1 DOOR WHT GLOSS CURVED BOWL</t>
  </si>
  <si>
    <t>PLCRW49000</t>
  </si>
  <si>
    <t>STYLUS VENECIA 360 BASIN SHROUD WHITE W49000CW</t>
  </si>
  <si>
    <t>PLCRW41101</t>
  </si>
  <si>
    <t>STYLUS VENECIA 360 WALL BASIN 1TH WHITE W41101CW</t>
  </si>
  <si>
    <t>PLCRW40201</t>
  </si>
  <si>
    <t>STYLUS VENECIA 450 WALL BASIN 1TH WHITE W40201CW</t>
  </si>
  <si>
    <t>STYLUS VENECIA 500 BASIN SHROUD WHITE W49030CW</t>
  </si>
  <si>
    <t>PLCRW40101</t>
  </si>
  <si>
    <t>STYLUS VENECIA 500 SEMI RECESSED BOWL 1TH WHITE W40101CW</t>
  </si>
  <si>
    <t>PLEG8954ALW</t>
  </si>
  <si>
    <t>VALENCIA 1200MM VANITY DBL BOWL FLR STANDING SALTY ELM</t>
  </si>
  <si>
    <t>PLEG8954ADW</t>
  </si>
  <si>
    <t>VALENCIA 1200MM VANITY DBL BOWL FLR STANDING SCORCHED OAK</t>
  </si>
  <si>
    <t>PLEG8953ALW</t>
  </si>
  <si>
    <t>VALENCIA 1200MM VANITY DBL BOWL WALL HUNG SALTY ELM</t>
  </si>
  <si>
    <t>PLEG8953ADW</t>
  </si>
  <si>
    <t>VALENCIA 1200MM VANITY DBL BOWL WALL HUNG SCORCHED OAK</t>
  </si>
  <si>
    <t>PLBW8954A0</t>
  </si>
  <si>
    <t>VALENCIA 1200MM VANITY DOUBLE BOWL FLR STANDING  8954A-0</t>
  </si>
  <si>
    <t>7550RAN2H3RS</t>
  </si>
  <si>
    <t>75 X 50 RAD NO 2 H3.2 RS</t>
  </si>
  <si>
    <t>PLEG99233ALW</t>
  </si>
  <si>
    <t>VALENCIA 1200MM VANITY FLR STANDING SALTY ELM 99233A-LW</t>
  </si>
  <si>
    <t>PLEG99233ADW</t>
  </si>
  <si>
    <t>VALENCIA 1200MM VANITY FLR STANDING SCORCHED OAK 99233A-DW</t>
  </si>
  <si>
    <t>PLBW99233A0</t>
  </si>
  <si>
    <t>VALENCIA 1200MM VANITY SINGLE BOWL FLR STANDING  99233A-0</t>
  </si>
  <si>
    <t>PLBW99232A0</t>
  </si>
  <si>
    <t>VALENCIA 1200MM VANITY SINGLE BOWL WALL HUNG  99232A-0</t>
  </si>
  <si>
    <t>PLEG99232ADW</t>
  </si>
  <si>
    <t>VALENCIA 1200MM VANITY WALL HUNG 1200MM  SCORCHED OAK</t>
  </si>
  <si>
    <t>PLEG99232ALW</t>
  </si>
  <si>
    <t>VALENCIA 1200MM VANITY WALL HUNG SALTY ELM 99232A-LW</t>
  </si>
  <si>
    <t>PLEG99277ALW</t>
  </si>
  <si>
    <t>VALENCIA 600MM VANITY FLR STANDING SALTY ELM 99227ALW</t>
  </si>
  <si>
    <t>PLEG99277ADW</t>
  </si>
  <si>
    <t>VALENCIA 600MM VANITY FLR STANDING SCORCHED OAK 99227A-DW</t>
  </si>
  <si>
    <t>PLBW99227A0</t>
  </si>
  <si>
    <t>VALENCIA 600MM VANITY SINGLE BOWL FLR STANDING  99227A-0</t>
  </si>
  <si>
    <t>PLBW99226A0</t>
  </si>
  <si>
    <t>VALENCIA 600MM VANITY SINGLE BOWL WALL HUNG  99226A-0</t>
  </si>
  <si>
    <t>PLEG99226ALW</t>
  </si>
  <si>
    <t>VALENCIA 600MM VANITY WALL HUNG SALTY ELM 99226A-LW</t>
  </si>
  <si>
    <t>PLEG99226ADW</t>
  </si>
  <si>
    <t>VALENCIA 600MM VANITY WALL HUNG SCORCHED OAK 99226A-DW</t>
  </si>
  <si>
    <t>PLEG99229ALW</t>
  </si>
  <si>
    <t>VALENCIA 750MM VANITY SINGLE BOWL FLR STANDING SALTY ELM</t>
  </si>
  <si>
    <t>PLEG99229ADW</t>
  </si>
  <si>
    <t>VALENCIA 750MM VANITY SINGLE BOWL FLR STANDING SCORCHED OAK</t>
  </si>
  <si>
    <t>PLBW99228A0</t>
  </si>
  <si>
    <t>VALENCIA 750MM VANITY SINGLE BOWL WALL HUNG  99228A-0</t>
  </si>
  <si>
    <t>PLEG99228ALW</t>
  </si>
  <si>
    <t>VALENCIA 750MM VANITY SINGLE BOWL WALL HUNG SALTY ELM</t>
  </si>
  <si>
    <t>PLEG99228ADW</t>
  </si>
  <si>
    <t>VALENCIA 750MM VANITY SINGLE BOWL WALL HUNG SCORCHED OAK</t>
  </si>
  <si>
    <t>PLEG77298ALW</t>
  </si>
  <si>
    <t>VALENCIA 750MM VANITY SINGLE DRAW SALTY ELM 77298A-LW</t>
  </si>
  <si>
    <t>PLEG77298ADW</t>
  </si>
  <si>
    <t>VALENCIA 750MM VANITY SINGLE DRAW SCORCHED OAK 77298A-DW</t>
  </si>
  <si>
    <t>PLEG77298AO</t>
  </si>
  <si>
    <t>VALENCIA 750MM VANITY SINGLE DRAW WHITE 77298A-O</t>
  </si>
  <si>
    <t>PLEG99230ALW</t>
  </si>
  <si>
    <t>VALENCIA 900MM VANITY SGLE BOWL 2DRWS W/HUNG SALTY ELM</t>
  </si>
  <si>
    <t>PLEG99231ALW</t>
  </si>
  <si>
    <t>VALENCIA 900MM VANITY SINGLE BOWL FLR STANDING SALTY ELM</t>
  </si>
  <si>
    <t>PLEG99231ADW</t>
  </si>
  <si>
    <t>VALENCIA 900MM VANITY SINGLE BOWL FLR STANDING SCORCHED OAK</t>
  </si>
  <si>
    <t>PLBW99230A0</t>
  </si>
  <si>
    <t>VALENCIA 900MM VANITY SINGLE BOWL WALL HUNG  99230A-0</t>
  </si>
  <si>
    <t>PLEG99230ADW</t>
  </si>
  <si>
    <t>VALENCIA 900MM VANITY SINGLE BOWL WALL HUNG SCORCHED OAK</t>
  </si>
  <si>
    <t>PLEG77299ALW</t>
  </si>
  <si>
    <t>VALENCIA 900MM VANITY SINGLE DRAW SALTY ELM 77299A-LW</t>
  </si>
  <si>
    <t>PLEG77299ADW</t>
  </si>
  <si>
    <t>VALENCIA 900MM VANITY SINGLE DRAW SCORCHED OAK 77299A-DW</t>
  </si>
  <si>
    <t>PLEG96038A0</t>
  </si>
  <si>
    <t>VALENCIA WALL HUNG SIDE TOWER CABINET WHITE LH 96038A-0</t>
  </si>
  <si>
    <t>PLEG96038ALW</t>
  </si>
  <si>
    <t>VALENCIA WALL HUNG SIDE TOWER SALTY ELM LH 96038A-LW</t>
  </si>
  <si>
    <t>PLEG96038ADW</t>
  </si>
  <si>
    <t>VALENCIA WALL HUNG SIDE TOWER SCORCHED OAK LH 96038A-DW</t>
  </si>
  <si>
    <t>PLEG96039ADW</t>
  </si>
  <si>
    <t>VALENCIA WALL HUNG SIDE TOWER SCORCHED OAK RH 96039A-DW</t>
  </si>
  <si>
    <t>VALLO ROUND BASIN 500 X 350MM 1TH C/W BRACKET    12902.10</t>
  </si>
  <si>
    <t>VALLO ROUND BASIN 500 X 430MM 1TH C/W BRACKET    12908.10</t>
  </si>
  <si>
    <t>VALLO SQUARE BASIN 500 X 350MM 1TH C/W BRACKET    12903.10</t>
  </si>
  <si>
    <t>VALLO SQUARE BASIN 500 X 430MM 1TH C/W BRACKET    12909.10</t>
  </si>
  <si>
    <t>VERONA  WALL VANITY 900 1 DRW DEZIGNA WHITE GLOSS   86805.11</t>
  </si>
  <si>
    <t>PLRA8681711</t>
  </si>
  <si>
    <t>VERONA WALL VANITY 440 1 DOOR DEZIGNA WHITE GLOSS 86817.11</t>
  </si>
  <si>
    <t>VEVA VANITY 400 F/STAND #COLOUR LH/RH HINGE</t>
  </si>
  <si>
    <t>PLSMZ100DWH</t>
  </si>
  <si>
    <t>ZARA VANITY 1000MM 1 DRAW W/HUNG WHITE Z100DWH</t>
  </si>
  <si>
    <t>PLSMZ100D2WH</t>
  </si>
  <si>
    <t>ZARA VANITY 1000MM 2 DRAW W/HUNG WHITE Z100D2WH</t>
  </si>
  <si>
    <t>PLSMZ120DWH</t>
  </si>
  <si>
    <t>ZARA VANITY 1200MM 1 DRAWER W/HUNG WHITE   Z120DWH</t>
  </si>
  <si>
    <t>PLSMZ120D2WHSB</t>
  </si>
  <si>
    <t>ZARA VANITY 1200MM 2 DRAW W/HUNG WHITE Z120D2WHSB</t>
  </si>
  <si>
    <t>PLSMZ120WH</t>
  </si>
  <si>
    <t>ZARA VANITY 1200MM 2DR/2DRWR W/HUNG WHITE Z120WH</t>
  </si>
  <si>
    <t>PLSMZ120</t>
  </si>
  <si>
    <t>ZARA VANITY 1200MM 2DR/4DRWR F/STAND WHITE   Z120</t>
  </si>
  <si>
    <t>PLSMZ150DWH</t>
  </si>
  <si>
    <t>ZARA VANITY 1500MM 2 DRAWER W/HUNG  WHITE  Z150DWH</t>
  </si>
  <si>
    <t>PLSMZ75DWH</t>
  </si>
  <si>
    <t>ZARA VANITY 750MM 1 DRAWER W/HUNG WHITE   Z75DWH</t>
  </si>
  <si>
    <t>PLSMZ75</t>
  </si>
  <si>
    <t>ZARA VANITY 750MM 1DR/2DRWR F/STAND WHITE   Z75</t>
  </si>
  <si>
    <t>PLSMZ75D2WH</t>
  </si>
  <si>
    <t>ZARA VANITY 750MM 2 DRAW W/HUNG WHITE Z75D2WH</t>
  </si>
  <si>
    <t>PLSMZ75D2FL</t>
  </si>
  <si>
    <t>ZARA VANITY 750MM 2 DRAWER F/STAND WHITE   Z75D2FL</t>
  </si>
  <si>
    <t>PLSMZ90DWHMCO</t>
  </si>
  <si>
    <t>ZARA VANITY 900MM 1 DRAWER W/HUNG CHARRED OAK   Z90DWHMCO</t>
  </si>
  <si>
    <t>PLSMZ90D2WH</t>
  </si>
  <si>
    <t>ZARA VANITY 900MM 2 DRAW W/HUNG WHITE Z90D2WH</t>
  </si>
  <si>
    <t>PLSMZ90WHM</t>
  </si>
  <si>
    <t>ZARA VANITY 900MM 2DR/1DRWR W/HUNG MELAMINE  Z90WHM</t>
  </si>
  <si>
    <t>PLSMZ90WH</t>
  </si>
  <si>
    <t>ZARA VANITY 900MM 2DR/1DRWR W/HUNG WHITE   Z90WH</t>
  </si>
  <si>
    <t>PLSMZ90</t>
  </si>
  <si>
    <t>ZARA VANITY 900MM 2DR/2DRWR F/STAND WHITE   Z90</t>
  </si>
  <si>
    <t>PPSTEBS452712</t>
  </si>
  <si>
    <t>4.5MM SERATONE ESCAPE BIG SMOKE  2700 X 1200MM</t>
  </si>
  <si>
    <t>4.5MM SERATONE ESCAPE BITTER CHRISTINA  2700 X 1200MM</t>
  </si>
  <si>
    <t>PPSTECS452712</t>
  </si>
  <si>
    <t>4.5MM SERATONE ESCAPE CREAMING SODA  2700 X 1200MM</t>
  </si>
  <si>
    <t>PPSTEMM452712</t>
  </si>
  <si>
    <t>4.5MM SERATONE ESCAPE MAGIC MUSHROOM 2700 X 1200MM</t>
  </si>
  <si>
    <t>4.5MM SERATONE ESCAPE MOONSHINE 2700 X 1200MM</t>
  </si>
  <si>
    <t>4.5MM SERATONE ESCAPE NOIR KISS 2700 X 1200MM</t>
  </si>
  <si>
    <t>4.5MM SERATONE ESCAPE SANDY BAY 2700 X 1200MM</t>
  </si>
  <si>
    <t>PPSTESB452712</t>
  </si>
  <si>
    <t>4.5MM SERATONE ESCAPE SILVER BULLET 2700 X 1200MM</t>
  </si>
  <si>
    <t>PPSTESM452712</t>
  </si>
  <si>
    <t>4.5MM SERATONE ESCAPE SNEAKY MIST 2700 X 1200MM</t>
  </si>
  <si>
    <t>PPSTUVNG452412</t>
  </si>
  <si>
    <t>4.5MM SERATONE LIFE UV NAUTILUS GLOSS 2400 X 1200MM</t>
  </si>
  <si>
    <t>PPSTUVNS452412</t>
  </si>
  <si>
    <t>4.5MM SERATONE LIFE UV NAUTILUS SATIN 2400 X 1200MM</t>
  </si>
  <si>
    <t>4.5MM SERATONE LIFE UV POLAR GLOSS 2400 X 1200MM</t>
  </si>
  <si>
    <t>4.5MM SERATONE LIFE UV POLAR GLOSS 2400 X 900MM</t>
  </si>
  <si>
    <t>4.5MM SERATONE LIFE UV POLAR GLOSS 2700 X 1200MM</t>
  </si>
  <si>
    <t>PPSTUVPLS452412</t>
  </si>
  <si>
    <t>4.5MM SERATONE LIFE UV POLAR SATIN 2400 X 1200MM</t>
  </si>
  <si>
    <t>PPSTUVPLS452409</t>
  </si>
  <si>
    <t>4.5MM SERATONE LIFE UV POLAR SATIN 2400 X 900MM</t>
  </si>
  <si>
    <t>PPSTUVPLS452712</t>
  </si>
  <si>
    <t>4.5MM SERATONE LIFE UV POLAR SATIN 2700 X 1200MM</t>
  </si>
  <si>
    <t>PPSTUVSG452412</t>
  </si>
  <si>
    <t>4.5MM SERATONE LIFE UV SEAFOAM GLOSS 2400 X 1200MM</t>
  </si>
  <si>
    <t>4.5MM SERATONE LIFE UV SEAFOAM SATIN 2400 X 1200MM</t>
  </si>
  <si>
    <t>4.5MM SERATONE LIFE UV TOI TOI GLOSS 2400 X 1200MM</t>
  </si>
  <si>
    <t>CARDO DOOR SET 1800 2M 3 SIDED OFFSET DOOR SHORT HINGE PANEL</t>
  </si>
  <si>
    <t>MOTIO DOOR SET 1600 2M 3 SIDED FOR TILED OR ACRYLIC WALLS</t>
  </si>
  <si>
    <t>MOTIO DOOR SET 1800 2M 3 SIDED FOR TILED OR ACRYLIC WALLS</t>
  </si>
  <si>
    <t>HAFPCE754DTB1</t>
  </si>
  <si>
    <t>F&amp;P DESIGNER COOKTOP CERAMIC TOUCH &amp; SLIDE  CE754DTB1</t>
  </si>
  <si>
    <t>HAFPCG603DLPGB</t>
  </si>
  <si>
    <t>F&amp;P GAS ON GLASS COOKTOP 3 BURNER LPG  CG603DLPGB1</t>
  </si>
  <si>
    <t>HAFPCG603DNGGB</t>
  </si>
  <si>
    <t>F&amp;P GAS ON GLASS COOKTOP 3 BURNER NG  CG603DNGGB1</t>
  </si>
  <si>
    <t>HAFPCG604DLPGB</t>
  </si>
  <si>
    <t>F&amp;P GAS ON GLASS COOKTOP 4 BURNER LPG  CG604DLPGB1</t>
  </si>
  <si>
    <t>HAFPCG604DNGGB</t>
  </si>
  <si>
    <t>F&amp;P GAS ON GLASS COOKTOP 4 BURNER NG  CG604DNGGB1</t>
  </si>
  <si>
    <t>HARHHED604FKG</t>
  </si>
  <si>
    <t>ROBINHOOD CERAMIC STD ELECTRIC HOB 600MM  HED604FKG</t>
  </si>
  <si>
    <t>HAETTRV602IX</t>
  </si>
  <si>
    <t>TRIESTE ELEC COOKTOP 2 ELEMENT CERAMIC S/S FRAME</t>
  </si>
  <si>
    <t>HAFPEB60DSXB</t>
  </si>
  <si>
    <t>F&amp;P DESIGNER COFFEE MAKER COMPANION  EB60DSXB1</t>
  </si>
  <si>
    <t>HAFPCI754DTB</t>
  </si>
  <si>
    <t>F&amp;P INDUCTION COOKTOP CI754DTB2</t>
  </si>
  <si>
    <t>HAETTR602IX</t>
  </si>
  <si>
    <t>TRIESTE ELEC COOKTOP 2 ELEMENT EGO S/S</t>
  </si>
  <si>
    <t>HAFP81080</t>
  </si>
  <si>
    <t>F&amp;P DISH DRAWER SINGLE S/S  DD60SAX9</t>
  </si>
  <si>
    <t>HAETWQP129240</t>
  </si>
  <si>
    <t>TRIESTE DISHWASHER 12 PLACE 6 PROG S/S ELECTRONIC</t>
  </si>
  <si>
    <t>HARHICSMK</t>
  </si>
  <si>
    <t>ROBINHOOD IRONING CENTRE SURFACE MOUNTING KIT   ICSMK</t>
  </si>
  <si>
    <t>HAFPRF522WDLX</t>
  </si>
  <si>
    <t>F&amp;P DESIGNER DRAWER S/STEEL REFRIGERATOR/FREEZER RF522WDLX5</t>
  </si>
  <si>
    <t>HAFPRF610ADUSX</t>
  </si>
  <si>
    <t>F&amp;P DESIGNER FRIDGE FREEZER FRENCH DOOR I&amp;W SS RF610ADUSX5</t>
  </si>
  <si>
    <t>HAFPRF610ADX</t>
  </si>
  <si>
    <t>F&amp;P DESIGNER FRIDGE FREEZER FRENCH DOOR SS RF610ADX5</t>
  </si>
  <si>
    <t>HAFPE442BRXFD</t>
  </si>
  <si>
    <t>F&amp;P DESIGNER FRIDGE/FREEZER  S/STEEL 442L  E442BRXFD5</t>
  </si>
  <si>
    <t>HAFPE442BRXFDU</t>
  </si>
  <si>
    <t>F&amp;P DESIGNER FRIDGE/FREEZER ICE &amp; WATER S/S  E442BRXFDU5</t>
  </si>
  <si>
    <t>HAFPE442BLXFD</t>
  </si>
  <si>
    <t>F&amp;P DESIGNER REFRIGERATOR/FREEZER E442BLXFD5</t>
  </si>
  <si>
    <t>HAFPRF522WDR</t>
  </si>
  <si>
    <t>F&amp;P FRIDGE/FREEZER DESIGNER DRAWER  RF522WDRX5</t>
  </si>
  <si>
    <t>HAFPRF522WDLU</t>
  </si>
  <si>
    <t>F&amp;P FRIDGE/FREEZER DESIGNER DRAWER ICE&amp;WATER  RF522WDLUX5</t>
  </si>
  <si>
    <t>HAFPRF522ADX</t>
  </si>
  <si>
    <t>F&amp;P FRIDGE/FREEZER DESIGNER FRENCH DOOR   RF522ADX5</t>
  </si>
  <si>
    <t>HAFPRF522WDRUX</t>
  </si>
  <si>
    <t>F&amp;P FRIDGE/FREEZER ICE&amp;WATER DESIGNER DRAWER  RF522WDRUX5</t>
  </si>
  <si>
    <t>HAFPRB90S64MK</t>
  </si>
  <si>
    <t>F&amp;P IZONA COOL DRAWER  S/STEEL RB90S64MKIW1</t>
  </si>
  <si>
    <t>HAFPHFZ85</t>
  </si>
  <si>
    <t>HAIER BAR FREEZER  HFZ-85A</t>
  </si>
  <si>
    <t>HAHAHRZ113</t>
  </si>
  <si>
    <t>HAIER BAR FRIDGE   HRZ-113</t>
  </si>
  <si>
    <t>HAHAHRZ241</t>
  </si>
  <si>
    <t>HAIER REFRIGERATOR  SINGLE TEMP  HRZ-241</t>
  </si>
  <si>
    <t>HAHAHRZ322</t>
  </si>
  <si>
    <t>HAIER REFRIGERATOR  SINGLE TEMP  HRZ-322</t>
  </si>
  <si>
    <t>HAHAHFZ175</t>
  </si>
  <si>
    <t>HAIER VERTICAL FREEZER  HFZ-175</t>
  </si>
  <si>
    <t>HAHAHFZ238</t>
  </si>
  <si>
    <t>HAIER VERTICAL FREEZER  HFZ-238</t>
  </si>
  <si>
    <t>HAFPCG905D</t>
  </si>
  <si>
    <t>F&amp;P COOKTOP  GAS ON STEEL 5 BURNER WOK F/F  CG905DX1</t>
  </si>
  <si>
    <t>HAFPCG302DLPGB</t>
  </si>
  <si>
    <t>F&amp;P COOKTOP GAS ON GLASS 2 BURNER LPG CG302DLPGB1</t>
  </si>
  <si>
    <t>HAFPCG302DNGGB</t>
  </si>
  <si>
    <t>F&amp;P COOKTOP GAS ON GLASS 2 BURNER NG CG302DNGGB1</t>
  </si>
  <si>
    <t>HAFPCG903DLPGB</t>
  </si>
  <si>
    <t>F&amp;P COOKTOP GAS ON GLASS 3 BURNER LPG CG903DLPGB1</t>
  </si>
  <si>
    <t>HAFPCG903DNGGB</t>
  </si>
  <si>
    <t>F&amp;P COOKTOP GAS ON GLASS 3 BURNER NG CG903DNGGB1</t>
  </si>
  <si>
    <t>HAETTR620IX</t>
  </si>
  <si>
    <t>TRIESTE GAS COOKTOP 2 BURNER S/S</t>
  </si>
  <si>
    <t>HASMDCT1263</t>
  </si>
  <si>
    <t>100MM DRYER DUCT KIT   DCT1263</t>
  </si>
  <si>
    <t>HAAQTITAN660</t>
  </si>
  <si>
    <t>AQUATICA TITAN 660 WASTE DISPOSER</t>
  </si>
  <si>
    <t>HAEVVI013</t>
  </si>
  <si>
    <t>EUROVAC INLET VALVE ALMOND FULL DOOR  INF005</t>
  </si>
  <si>
    <t>HAEVVI003</t>
  </si>
  <si>
    <t>EUROVAC INLET VALVE BLACK HALF DOOR  IN005HD</t>
  </si>
  <si>
    <t>HAEVVI006</t>
  </si>
  <si>
    <t>EUROVAC INLET VALVE BRASS  FULL DOOR  INF002</t>
  </si>
  <si>
    <t>HAEVVI004</t>
  </si>
  <si>
    <t>EUROVAC INLET VALVE BRONZE FULL DOOR  INF001</t>
  </si>
  <si>
    <t>HAEVVEIF014</t>
  </si>
  <si>
    <t>EUROVAC INLET VALVE EXTENSIONS IN004</t>
  </si>
  <si>
    <t>HAEVVI010</t>
  </si>
  <si>
    <t>EUROVAC INLET VALVE IVORY  FULL DOOR  INF004</t>
  </si>
  <si>
    <t>HAEVVI007</t>
  </si>
  <si>
    <t>EUROVAC INLET VALVE WHITE  FULL DOOR  INF003</t>
  </si>
  <si>
    <t>HAEVV270</t>
  </si>
  <si>
    <t>EUROVAC SYSTEM EV270</t>
  </si>
  <si>
    <t>HAEVV370</t>
  </si>
  <si>
    <t>EUROVAC SYSTEM EV370</t>
  </si>
  <si>
    <t>HAEVVI012</t>
  </si>
  <si>
    <t>EUROVAC TRIM PLATE FOR VACPAN BLACK  VP012</t>
  </si>
  <si>
    <t>HAEVVI009</t>
  </si>
  <si>
    <t>EUROVAC TRIM PLATE FOR VACPAN WHITE  VP011</t>
  </si>
  <si>
    <t>HAEVVI011</t>
  </si>
  <si>
    <t>EUROVAC VAC PAN BLACK               VP002</t>
  </si>
  <si>
    <t>HAEVVI008</t>
  </si>
  <si>
    <t>EUROVAC VAC PAN WHITE  VP001</t>
  </si>
  <si>
    <t>HAEVWCIF024</t>
  </si>
  <si>
    <t>EUROVAC WALL CLIPS FINISHED IF024</t>
  </si>
  <si>
    <t>HAETPIM604IX</t>
  </si>
  <si>
    <t>INDESIT ELEC COOKTOP 60CM S/STEEL 4 ELEMENT EGO</t>
  </si>
  <si>
    <t>HAISH3300</t>
  </si>
  <si>
    <t>INSINKERATOR STEAMING HOT WATER TAP SINGLE LEVER H3300</t>
  </si>
  <si>
    <t>HASMDCT2122</t>
  </si>
  <si>
    <t>MANROSE 100-150 MM PLASTIC REDUCER BAGGED DCT2122</t>
  </si>
  <si>
    <t>HASMDCT2067</t>
  </si>
  <si>
    <t>MANROSE 125-100MM PLASTIC REDUCER DCT2067</t>
  </si>
  <si>
    <t>HASMDCT2323</t>
  </si>
  <si>
    <t>MANROSE 150/125MM RANGEHOOD DUCT KIT THRU SOFFIT DCT2323</t>
  </si>
  <si>
    <t>HASMDCT1259</t>
  </si>
  <si>
    <t>MANROSE 150MM RANGEHOOD SOFFIT KIT GALV TUBE DCT1259</t>
  </si>
  <si>
    <t>HARHRD118</t>
  </si>
  <si>
    <t>PARMCO 150-125 REDUCER FOR RANGEHOOD DUCTING  D118</t>
  </si>
  <si>
    <t>HAPSGSGD2</t>
  </si>
  <si>
    <t>PARMCO GREENSCENE WASTE DISPOSER GD-2</t>
  </si>
  <si>
    <t>HASMDCT0371</t>
  </si>
  <si>
    <t>SM 100MM  INSECT MESH INSERT   DCT0371</t>
  </si>
  <si>
    <t>HASMDCT0333</t>
  </si>
  <si>
    <t>SM 100MMX1.5M SEMIDEC DUCTING SEMI RIGID BOXED DCT0333</t>
  </si>
  <si>
    <t>HASMDCT0336</t>
  </si>
  <si>
    <t>SM 100MMX3M PVC FLEXIBLE DUCT BOXED DCT0336</t>
  </si>
  <si>
    <t>HASMDCT0208</t>
  </si>
  <si>
    <t>SM 120MM  INSECT MESH INSERT   DCT0208</t>
  </si>
  <si>
    <t>HASMDCT0334</t>
  </si>
  <si>
    <t>SM 120MMX1.5M SEMIDEC DUCTING SEMI RIGID BOXED DCT0334</t>
  </si>
  <si>
    <t>HASMDCT0036</t>
  </si>
  <si>
    <t>SM 125MM INLINE BACK DRAUGHT SHUTTER  DCT0036</t>
  </si>
  <si>
    <t>HASMDCT0037</t>
  </si>
  <si>
    <t>SM 125MM WIDE DUCT JOINTER GALV   DCT0037</t>
  </si>
  <si>
    <t>HASMDCT0937</t>
  </si>
  <si>
    <t>SM 125MM X 1M PVC DUCTING DCT0937</t>
  </si>
  <si>
    <t>HASMDCT0152</t>
  </si>
  <si>
    <t>SM 125MM X 900MM GALV FLUE  DCT0152</t>
  </si>
  <si>
    <t>HASMDCT0337</t>
  </si>
  <si>
    <t>SM 125MMX4M PVC FLEXIBLE DUCT BOXED DCT0337</t>
  </si>
  <si>
    <t>HASMDCT0088</t>
  </si>
  <si>
    <t>SM 150 x 3M INSULATED DUCTING DCT0088</t>
  </si>
  <si>
    <t>HASMDCT0204</t>
  </si>
  <si>
    <t>SM 150-250MM SOFFIT EXHAUST   KIT FANS DCT0204</t>
  </si>
  <si>
    <t>HASMDCT0441</t>
  </si>
  <si>
    <t>SM 150MM A SOFFIT EXHAUST KIT LIGHT/FAN UNIT DCT0441</t>
  </si>
  <si>
    <t>HASMDCT0167</t>
  </si>
  <si>
    <t>SM 150MM SOFFIT EXHAUST KIT   LIGHT/FAN UNIT DCT0167</t>
  </si>
  <si>
    <t>HASMDCT0172</t>
  </si>
  <si>
    <t>SM 150MM THRU-ROOF EXHAUST KIT GEN.PURPOSE DCT0172</t>
  </si>
  <si>
    <t>HASMDCT0335</t>
  </si>
  <si>
    <t>SM 150MMX1.5M SEMIDEC DUCTING SEMI RIGID BOXED DCT0335</t>
  </si>
  <si>
    <t>HASMDCT0338</t>
  </si>
  <si>
    <t>SM 150MMX5M PVC FLEXIBLE DUCT BOXED DCT0338</t>
  </si>
  <si>
    <t>HASMDCT0168</t>
  </si>
  <si>
    <t>SM 200MM SOFFIT EXHAUST KIT   LIGHT/FAN UNIT DCT0168</t>
  </si>
  <si>
    <t>HASMDCT0331</t>
  </si>
  <si>
    <t>SM 200MMX3M ALUDEC FLEXI DUCT BOXED DCT0331</t>
  </si>
  <si>
    <t>HASMDCT0169</t>
  </si>
  <si>
    <t>SM 250MM SOFFIT EXHAUST KIT   LIGHT/FAN UNIT DCT0169</t>
  </si>
  <si>
    <t>HASMDCT0332</t>
  </si>
  <si>
    <t>SM 250MMX3M ALUDEC FLEXI DUCT BOXED DCT0332</t>
  </si>
  <si>
    <t>HAETTRGR60</t>
  </si>
  <si>
    <t>TRIESTE POWER PACK EXTRACTOR HOOD 60CM S/STEEL</t>
  </si>
  <si>
    <t>HAUD1579</t>
  </si>
  <si>
    <t>UNIDUCT CEILING TILE RND WHT  1579</t>
  </si>
  <si>
    <t>HAUDUHRS150</t>
  </si>
  <si>
    <t>UNIDUCT ROOF KIT  UHRS150</t>
  </si>
  <si>
    <t>HAUD1688</t>
  </si>
  <si>
    <t>UNIDUCT SEMI RIGID AND GRILL 150MM 1688</t>
  </si>
  <si>
    <t>HAUDUSSR150</t>
  </si>
  <si>
    <t>UNIDUCT SOFFIT KIT  USSR150</t>
  </si>
  <si>
    <t>HAUDUTWSR150</t>
  </si>
  <si>
    <t>UNIDUCT WALL KIT  UTWSR150</t>
  </si>
  <si>
    <t>HAWHPHR285S</t>
  </si>
  <si>
    <t>W/HOUSE CERAMIC COOKTOP S/S   WHC642BA</t>
  </si>
  <si>
    <t>HAWHPDR794S</t>
  </si>
  <si>
    <t>W/HOUSE DOUBLE WALL OVEN - 8FN PROGRAM S/STEEL   WVE636S</t>
  </si>
  <si>
    <t>HAWHDSP635W</t>
  </si>
  <si>
    <t>W/HOUSE DUAL FUEL WHITE SLOT IN   WFE619WA</t>
  </si>
  <si>
    <t>HAWHPHN768U</t>
  </si>
  <si>
    <t>W/HOUSE FRAMELESS CERAMIC COOKTOP 3 ZONE TOUCH  WHC744BA</t>
  </si>
  <si>
    <t>HAWHGHR775S</t>
  </si>
  <si>
    <t>W/HOUSE GAS COOKTOP 4 BURNER TRIPLE CROWN WOK S/S  WHG756SB</t>
  </si>
  <si>
    <t>W/HOUSE GAS COOKTOP S/S 900MM CAST IRON TRIVETS  WHG956SB</t>
  </si>
  <si>
    <t>HAWHWHG644SA</t>
  </si>
  <si>
    <t>W/HOUSE GAS COOKTOP S/STEEL   WHG644SA</t>
  </si>
  <si>
    <t>HAWHGHR16S</t>
  </si>
  <si>
    <t>W/HOUSE GAS COOKTOP S/STEEL   WHG646SB</t>
  </si>
  <si>
    <t>HAWH4U600W</t>
  </si>
  <si>
    <t>WESTINGHOUSE UPRIGHT OVEN  MERCURY  WLE620WA</t>
  </si>
  <si>
    <t>HAWH4U601W</t>
  </si>
  <si>
    <t>WESTINGHOUSE UPRIGHT OVEN COLOMBO  WLE622WA</t>
  </si>
  <si>
    <t>HAEVIF031</t>
  </si>
  <si>
    <t>WHOLEHOUSE 30 DEG ELBOW         PO007</t>
  </si>
  <si>
    <t>HAEVIF028</t>
  </si>
  <si>
    <t>WHOLEHOUSE 38 DEG ELBOW          PO006</t>
  </si>
  <si>
    <t>HAEVIF007</t>
  </si>
  <si>
    <t>WHOLEHOUSE 45` ELBOW    PO005</t>
  </si>
  <si>
    <t>HAEVIF010</t>
  </si>
  <si>
    <t>WHOLEHOUSE BRANCH JUNCTION Y 45`  PO010</t>
  </si>
  <si>
    <t>HAEVAS001</t>
  </si>
  <si>
    <t>WHOLEHOUSE COMBINATION FLOOR TOOL  CF001</t>
  </si>
  <si>
    <t>HAEVAS004</t>
  </si>
  <si>
    <t>WHOLEHOUSE CREVICE TOOL  CF004</t>
  </si>
  <si>
    <t>HAEVIK003</t>
  </si>
  <si>
    <t>WHOLEHOUSE DIY 3-INLET INSTALL KIT IK001</t>
  </si>
  <si>
    <t>HAEVIK004SQ</t>
  </si>
  <si>
    <t>WHOLEHOUSE DIY 4-INLET INSTALL KIT SQUARE DOOR  IK002SQ</t>
  </si>
  <si>
    <t>HAEVIF009</t>
  </si>
  <si>
    <t>WHOLEHOUSE DOUBLE Y  45`           PO009</t>
  </si>
  <si>
    <t>HAEVIF011</t>
  </si>
  <si>
    <t>WHOLEHOUSE DUCTING COUPLER  PO013</t>
  </si>
  <si>
    <t>HAEVIF018</t>
  </si>
  <si>
    <t>WHOLEHOUSE DUCTING SUPPORT BKT PO018</t>
  </si>
  <si>
    <t>HAEVIF008</t>
  </si>
  <si>
    <t>WHOLEHOUSE ELBOW EXTENSION 45`  PO0008</t>
  </si>
  <si>
    <t>HAEVIF016</t>
  </si>
  <si>
    <t>WHOLEHOUSE END CAPS  PO017</t>
  </si>
  <si>
    <t>HAEVOA004</t>
  </si>
  <si>
    <t>WHOLEHOUSE EXHAUST MUFFLER  EXM001</t>
  </si>
  <si>
    <t>HAEVOA005</t>
  </si>
  <si>
    <t>WHOLEHOUSE EXHAUST VENT CAP  EXV001</t>
  </si>
  <si>
    <t>HAEVOA008</t>
  </si>
  <si>
    <t>WHOLEHOUSE FABRIC TOOL CADDY  HA007</t>
  </si>
  <si>
    <t>HAEVMP037</t>
  </si>
  <si>
    <t>WHOLEHOUSE FLEXI HOSE 51MM   BLACK PER METRE  PO025</t>
  </si>
  <si>
    <t>HAEVIF015</t>
  </si>
  <si>
    <t>WHOLEHOUSE FLOOR MOUNT        ADAPTOR PO016</t>
  </si>
  <si>
    <t>HAEVMP038</t>
  </si>
  <si>
    <t>WHOLEHOUSE HOSE CLIP FOR FLEXI HOSE EACH  PO026</t>
  </si>
  <si>
    <t>HAEVHA003</t>
  </si>
  <si>
    <t>WHOLEHOUSE HOSE CUFF WITH METAL  CONTACT RING  HA003</t>
  </si>
  <si>
    <t>HAEVHA200</t>
  </si>
  <si>
    <t>WHOLEHOUSE HOSE HANGER         HA003</t>
  </si>
  <si>
    <t>HAEVOA002</t>
  </si>
  <si>
    <t>WHOLEHOUSE HOSE JOINER            HA004</t>
  </si>
  <si>
    <t>HAEVOA007</t>
  </si>
  <si>
    <t>WHOLEHOUSE HOSE SOCK 10 MTR PADDED</t>
  </si>
  <si>
    <t>HAEVV1005</t>
  </si>
  <si>
    <t>WHOLEHOUSE INLET VALVE CHROME IN0023</t>
  </si>
  <si>
    <t>HAEVV1001</t>
  </si>
  <si>
    <t>WHOLEHOUSE INLET VALVE IVORY IN002</t>
  </si>
  <si>
    <t>HAEVV1002</t>
  </si>
  <si>
    <t>WHOLEHOUSE INLET VALVE WHITE IN001</t>
  </si>
  <si>
    <t>HAEVAS006</t>
  </si>
  <si>
    <t>WHOLEHOUSE LOW PROFILE FLOOR TOOL  CF007</t>
  </si>
  <si>
    <t>HAEVIF012</t>
  </si>
  <si>
    <t>WHOLEHOUSE MOUNTING PLATES  PO014</t>
  </si>
  <si>
    <t>HAEVIF021</t>
  </si>
  <si>
    <t>WHOLEHOUSE NUTS WIRE 100 PK  PO021</t>
  </si>
  <si>
    <t>HAEVIF029</t>
  </si>
  <si>
    <t>WHOLEHOUSE PIPE COLLAR 51MM ODI  PO022</t>
  </si>
  <si>
    <t>HAEVIF013</t>
  </si>
  <si>
    <t>WHOLEHOUSE PLASTER GUARD     PO015</t>
  </si>
  <si>
    <t>HAEVIF225</t>
  </si>
  <si>
    <t>WHOLEHOUSE PVC DUCTING 2.25M LGTH  PO024</t>
  </si>
  <si>
    <t>HAEVIF005</t>
  </si>
  <si>
    <t>WHOLEHOUSE SHORT ELBOW 90`  PO003</t>
  </si>
  <si>
    <t>HAEVIF006</t>
  </si>
  <si>
    <t>WHOLEHOUSE SHORT TEE 90`       PO004</t>
  </si>
  <si>
    <t>HAEVIF019</t>
  </si>
  <si>
    <t>WHOLEHOUSE SOLVENT CEMENT  PO019</t>
  </si>
  <si>
    <t>HAEVIF026</t>
  </si>
  <si>
    <t>WHOLEHOUSE SPECIAL MOUNTING PLATE 2 X 3 STUD  PO012</t>
  </si>
  <si>
    <t>HAEVIF025</t>
  </si>
  <si>
    <t>WHOLEHOUSE SPECIAL SHORT 90 DEG  2 X 3 STUD  PO011</t>
  </si>
  <si>
    <t>HAEVHA001</t>
  </si>
  <si>
    <t>WHOLEHOUSE STND CRUSH PROOF HOSE 10 METRES - HOSE ONLY</t>
  </si>
  <si>
    <t>HAEVHA300</t>
  </si>
  <si>
    <t>WHOLEHOUSE SUPER HOSE 9 METRES   ON OFF SWITCH  HA109</t>
  </si>
  <si>
    <t>HAEVIF003</t>
  </si>
  <si>
    <t>WHOLEHOUSE SWEEP ANGLE 90`   PO001</t>
  </si>
  <si>
    <t>HAEVIF004</t>
  </si>
  <si>
    <t>WHOLEHOUSE SWEEP TEE 90`        PO002</t>
  </si>
  <si>
    <t>HAEVAS007</t>
  </si>
  <si>
    <t>WHOLEHOUSE TELESCOPIC WAND  CF008</t>
  </si>
  <si>
    <t>HAEVOA001</t>
  </si>
  <si>
    <t>WHOLEHOUSE TURBO BRUSH         CF006</t>
  </si>
  <si>
    <t>HAEVAS003</t>
  </si>
  <si>
    <t>WHOLEHOUSE UPHOLSTERY FABRIC BRUSH  CF003</t>
  </si>
  <si>
    <t>HAEVC001</t>
  </si>
  <si>
    <t>WHOLEHOUSE VAC DISPOSABLE DUST  BAGS 4 PER PACK  C001</t>
  </si>
  <si>
    <t>HAEVIF032</t>
  </si>
  <si>
    <t>WHOLEHOUSE WALL FLANGE 55MM ODI  PO023</t>
  </si>
  <si>
    <t>HAEVIF020</t>
  </si>
  <si>
    <t>WHOLEHOUSE WIRE LOW VOLTAGE 100M PO020</t>
  </si>
  <si>
    <t>HAEBGD50S1</t>
  </si>
  <si>
    <t>ELBA WASTE DISPOSAL   GD50S1</t>
  </si>
  <si>
    <t>HASMDCT0015</t>
  </si>
  <si>
    <t>ELBOW CONNECTOR 90DEG SQUARE  TO ROUND FEMALE 40300 DCT0015</t>
  </si>
  <si>
    <t>HAFPOB2ROTISKIT</t>
  </si>
  <si>
    <t>F&amp;P ROTISSERIE KIT FOR OB2 OVENS OB2 ROTIS KIT</t>
  </si>
  <si>
    <t>HASMDCT0014</t>
  </si>
  <si>
    <t>FLAT CHANNEL CONNECTOR 100MM 40150    DCT0014</t>
  </si>
  <si>
    <t>HASMDCT0013</t>
  </si>
  <si>
    <t>FLAT CHANNEL LENGTH 100MM X   1.5M 40150   DCT0013</t>
  </si>
  <si>
    <t>HARH2524</t>
  </si>
  <si>
    <t>ROBINHOOD FILTER CHARCOAL 288 X 362MM 2524</t>
  </si>
  <si>
    <t>HAUD1609</t>
  </si>
  <si>
    <t>UNIDUCT 1000MM X 125 ROUND GALV 1609</t>
  </si>
  <si>
    <t>HAUD1600</t>
  </si>
  <si>
    <t>UNIDUCT RECTANGULAR OUTLET GRILL 1600</t>
  </si>
  <si>
    <t>HAFPOB60B77CEW</t>
  </si>
  <si>
    <t>F&amp;P CLASSIC 1.5 DOUBLE BUILT IN OVEN  OB60B77CEW3</t>
  </si>
  <si>
    <t>HAFPOB60B77DEX</t>
  </si>
  <si>
    <t>F&amp;P DESIGNER 1.5  BUILT IN OVEN  OB60B77DEX3</t>
  </si>
  <si>
    <t>HAFPOB60DDEX</t>
  </si>
  <si>
    <t>F&amp;P DESIGNER DOUBLE BUILT IN OVEN  OB60DDEX4</t>
  </si>
  <si>
    <t>HAFPOR60SDBGFX</t>
  </si>
  <si>
    <t>F&amp;P DESIGNER F/S DROP IN COOKER GAS COOKTOP OR60SDBGFX2</t>
  </si>
  <si>
    <t>HAFPOR120SSWG</t>
  </si>
  <si>
    <t>F&amp;P DESIGNER F/STAND COOKER DOUBLE GAS COOKTOP OR120DDWGFX2</t>
  </si>
  <si>
    <t>HAFPOB76SDEPX</t>
  </si>
  <si>
    <t>F&amp;P DESIGNER SINGLE BUILT IN OVEN  OB76SDEPX3</t>
  </si>
  <si>
    <t>HAFPWB60SDEB</t>
  </si>
  <si>
    <t>F&amp;P WARMING DRAWER WB60SDEB1</t>
  </si>
  <si>
    <t>HAFPWB60SDEX</t>
  </si>
  <si>
    <t>F&amp;P WARMING DRAWER WB60SDEX1</t>
  </si>
  <si>
    <t>HAETFIM20KAIX</t>
  </si>
  <si>
    <t>INDESIT BUILT IN OVEN 60CM S/STEEL 4FUNCTION STATIC OVEN</t>
  </si>
  <si>
    <t>HARHOBD605K65SS</t>
  </si>
  <si>
    <t>ROBINHOOD 60CM 5 FUNCTION FAN FORCED ELECTRIC OVEN</t>
  </si>
  <si>
    <t>HAWHPOR881S</t>
  </si>
  <si>
    <t>W/HOUSE BASE LEVEL PYROLYTIC CLEANING OVEN   WVEP618S</t>
  </si>
  <si>
    <t>HAWHPOR881W</t>
  </si>
  <si>
    <t>W/HOUSE BASE LEVEL PYROLYTIC CLEANING OVEN 8 FUNC  WVEP615S</t>
  </si>
  <si>
    <t>HAWHPOR663S</t>
  </si>
  <si>
    <t>W/HOUSE WALL OVEN MULTI 3 - AUTO OFF TIMER S/STEEL  WVE613S</t>
  </si>
  <si>
    <t>HAWHPOR663W</t>
  </si>
  <si>
    <t>W/HOUSE WALL OVEN MULTI 3 - AUTO OFF TIMER WHITE  WVE613W</t>
  </si>
  <si>
    <t>HAWHPORS668SL</t>
  </si>
  <si>
    <t>W/HOUSE WALL OVEN MULTI 8  TELESCOPIC REV DOOR SS  WVE617SL</t>
  </si>
  <si>
    <t>HAWHPORS668SR</t>
  </si>
  <si>
    <t>W/HOUSE WALL OVEN MULTI 8  TELESCOPIC REV DOOR SS  WVE617SR</t>
  </si>
  <si>
    <t>HAWH4U612W</t>
  </si>
  <si>
    <t>WESTINGHOUSE NEPTUNE UPRIGHT OVEN W/DIGITAL CLOCK  WLE624WA</t>
  </si>
  <si>
    <t>HAWH4U606W</t>
  </si>
  <si>
    <t>WESTINGHOUSE UPRIGHT OVEN APOLLO  WLE646WA</t>
  </si>
  <si>
    <t>HAWH4U609W</t>
  </si>
  <si>
    <t>WESTINGHOUSE UPRIGHT OVEN JUPITER  WLE644WA</t>
  </si>
  <si>
    <t>HAFPHC90CGX1</t>
  </si>
  <si>
    <t>F&amp;P CANOPY RANGEHOOD  HC90CGX1</t>
  </si>
  <si>
    <t>HAFP50068</t>
  </si>
  <si>
    <t>F&amp;P DESIGNER RANGEHOOD S/S   90CM  HC90DCXB3</t>
  </si>
  <si>
    <t>HAFPHP90IDCHX</t>
  </si>
  <si>
    <t>F&amp;P RANGEHOOD DESIGNER POWERPACK HP90IDCHX2</t>
  </si>
  <si>
    <t>HAPCT413DMSLI1</t>
  </si>
  <si>
    <t>PARMCO DIGIMAX SLIM 900MM CANOPY RANGEHOOD T4-13DM-SLI-1</t>
  </si>
  <si>
    <t>HARHRCA2AI6SS</t>
  </si>
  <si>
    <t>ROBINHOOD ALTO 60CM COMPACT CANOPY RANGEHOOD SS RCA2AI6SS</t>
  </si>
  <si>
    <t>ROBINHOOD WALL CANOPY 3SP 600 SS  RWC3CL6SS</t>
  </si>
  <si>
    <t>HARHRWC3CL6WHT</t>
  </si>
  <si>
    <t>ROBINHOOD WALL CANOPY 3SP 600 WH LED LIGHTS RWC3CL6WHT</t>
  </si>
  <si>
    <t>HAETTRSLIDE</t>
  </si>
  <si>
    <t>TRIESTE SLIDE OUT RANGEHOOD S/STEEL</t>
  </si>
  <si>
    <t>HAUB50006</t>
  </si>
  <si>
    <t>UNBRANDED CANOPY RANGEHOOD HC60PLX4</t>
  </si>
  <si>
    <t>HAWHCS601S</t>
  </si>
  <si>
    <t>W/HOUSE RANGEHOOD 600MM    CS601S</t>
  </si>
  <si>
    <t>HAFPMW513</t>
  </si>
  <si>
    <t>F&amp;P WASHING MACHINE TOP LOAD 5.5KG  MW513</t>
  </si>
  <si>
    <t>HAFPWA1068G</t>
  </si>
  <si>
    <t>F&amp;P WASHING MACHINE WASHSMART 10KG  WA1068G1</t>
  </si>
  <si>
    <t>HAHAHRZ113SS</t>
  </si>
  <si>
    <t>HAIER BAR REFRIGERATOR HRZ113SS</t>
  </si>
  <si>
    <t>BHMABLCNRGAL</t>
  </si>
  <si>
    <t>BRICKLOCK CORNER GALVANISED 39MMX265MMX265MM 10PK</t>
  </si>
  <si>
    <t>BHMABLSTRGAL</t>
  </si>
  <si>
    <t>BRICKLOCK STRAIGHT GALVANISED 39MMX2M 10PK</t>
  </si>
  <si>
    <t>CPCMAS20</t>
  </si>
  <si>
    <t>CEMIX AQUASTOP 20KG WATERPROOF MEMBRANE</t>
  </si>
  <si>
    <t>CPCMBP20</t>
  </si>
  <si>
    <t>CEMIX BITUPROOF PLUS 20L HEAVY DUTY BLOCK SEALER</t>
  </si>
  <si>
    <t>CPCMBP2</t>
  </si>
  <si>
    <t>CEMIX BITUPROOF PLUS 2L HEAVY DUTY BLOCK SEALER</t>
  </si>
  <si>
    <t>CPCMBP4</t>
  </si>
  <si>
    <t>CEMIX BITUPROOF PLUS 4L HEAVY DUTY BLOCK SEALER</t>
  </si>
  <si>
    <t>CPCMPTBK004</t>
  </si>
  <si>
    <t>CEMIX BLACK POND &amp; TROUGH WATERPROOFER  4L</t>
  </si>
  <si>
    <t>CPCMPTW002</t>
  </si>
  <si>
    <t>CEMIX BLUE POND &amp; TROUGH WATERPROOFER  2L</t>
  </si>
  <si>
    <t>CPCMPT10</t>
  </si>
  <si>
    <t>CEMIX CRYSTAL PROOF 10KG WATERPROOF MEMBRANE</t>
  </si>
  <si>
    <t>CPCMPT4</t>
  </si>
  <si>
    <t>CEMIX CRYSTAL PROOF 4KG WATERPROOF MEMBRANE</t>
  </si>
  <si>
    <t>CPCMEPL070</t>
  </si>
  <si>
    <t>CEMIX EASYPLI 700G</t>
  </si>
  <si>
    <t>CPCMRGW004</t>
  </si>
  <si>
    <t>CEMIX ROOF &amp; GUTTER WATERPROOFER  4L</t>
  </si>
  <si>
    <t>BUHB40900</t>
  </si>
  <si>
    <t>HEBEL ALUMINIUM PARTY WALL BRACKET 40900</t>
  </si>
  <si>
    <t>BUHB21882</t>
  </si>
  <si>
    <t>HEBEL DEFLECTION HEAD TRACK 76 X 50 X 0.8MM X 3M 21882</t>
  </si>
  <si>
    <t>BUHB133341</t>
  </si>
  <si>
    <t>HEBEL POWERFENCE BRACKET SET 133341</t>
  </si>
  <si>
    <t>BUHB135152</t>
  </si>
  <si>
    <t>HEBEL POWERFENCE EDGE CAPPING 76 X 45 X 1MM ALUM 2.4M 135152</t>
  </si>
  <si>
    <t>BUHB131883</t>
  </si>
  <si>
    <t>HEBEL POWERFENCE POST X 2.4M 131883</t>
  </si>
  <si>
    <t>BHMATIE110HD</t>
  </si>
  <si>
    <t>MASONS BRICK TIES 110MM GALV LONG 250 PER BUCKET TIE110HD</t>
  </si>
  <si>
    <t>BHMATIE110SS</t>
  </si>
  <si>
    <t>MASONS BRICK TIES 110MM S/S LONG 250 PER BUCKET TIE110SS</t>
  </si>
  <si>
    <t>BHMATIE85HD</t>
  </si>
  <si>
    <t>MASONS BRICK TIES 85MM GALV SHORT 250 PER BUCKET TIE85HD</t>
  </si>
  <si>
    <t>BHMATIE85HD500</t>
  </si>
  <si>
    <t>MASONS BRICK TIES 85MM GALV SHORT BUCKET OF 500 TIE85HD</t>
  </si>
  <si>
    <t>BHMATIE85SS</t>
  </si>
  <si>
    <t>MASONS BRICK TIES 85MM S/S SHORT 250 PER BUCKET TIE85SS</t>
  </si>
  <si>
    <t>GPTBSF128</t>
  </si>
  <si>
    <t>SILT FENCE 1.28M X 50MTRS</t>
  </si>
  <si>
    <t>BHVEWP70</t>
  </si>
  <si>
    <t>WEEPA 70MM PVC VENT  PKT 25</t>
  </si>
  <si>
    <t>CPCV1040</t>
  </si>
  <si>
    <t>100MM X 400MM CONCRETE BLOCK VENT   BV400 100</t>
  </si>
  <si>
    <t>CPCV2275</t>
  </si>
  <si>
    <t>225MM X 75MM CONCRETE BLOCK VENT</t>
  </si>
  <si>
    <t>CPCV400200</t>
  </si>
  <si>
    <t>400MM X 200MM CONCRETE VENT</t>
  </si>
  <si>
    <t>QCPBR220CPC</t>
  </si>
  <si>
    <t>BOWERS 220X150X70MM BRICK VENEER CNR PREMIUM #COLOUR</t>
  </si>
  <si>
    <t>QCPBR220CSC</t>
  </si>
  <si>
    <t>BOWERS 220X150X70MM BRICK VENEER CNR STANDARD #COLOUR</t>
  </si>
  <si>
    <t>QCPBR220SPC</t>
  </si>
  <si>
    <t>BOWERS 220X150X70MM BRICK VENEER STD PREMIUM #COLOUR</t>
  </si>
  <si>
    <t>QCPBR220SSC</t>
  </si>
  <si>
    <t>BOWERS 220X150X70MM BRICK VENEER STD STANDARD #COLOUR</t>
  </si>
  <si>
    <t>QCPBR220CSBPC</t>
  </si>
  <si>
    <t>BOWERS 220X150X70MM BRICK VNR CNR-SHOT BLASTED PREMIUM #CLR</t>
  </si>
  <si>
    <t>QCPBR220CSBSC</t>
  </si>
  <si>
    <t>BOWERS 220X150X70MM BRICK VNR CNR-SHOT BLASTED STANDARD #CLR</t>
  </si>
  <si>
    <t>QCPBR220SSBPC</t>
  </si>
  <si>
    <t>BOWERS 220X150X70MM BRICK VNR STD-SHOT BLASTED PREMIUM #CLR</t>
  </si>
  <si>
    <t>QCPBR220SSBSC</t>
  </si>
  <si>
    <t>BOWERS 220X150X70MM BRICK VNR STD-SHOT BLASTED STANDARD #CLR</t>
  </si>
  <si>
    <t>QCPBR230CLPC</t>
  </si>
  <si>
    <t>BOWERS 230X76X70 CLASSIC BRICK VENEER PREMIUM #COLOUR</t>
  </si>
  <si>
    <t>QCPBR230CLSC</t>
  </si>
  <si>
    <t>BOWERS 230X76X70 CLASSIC BRICK VENEER STANDARD #COLOUR</t>
  </si>
  <si>
    <t>QCPBR390CAPC</t>
  </si>
  <si>
    <t>BOWERS 390X190X90 CADRONA BRICK VENEER PREMIUM #COLOUR</t>
  </si>
  <si>
    <t>QCPBR390CASC</t>
  </si>
  <si>
    <t>BOWERS 390X190X90 CADRONA BRICK VENEER STANDARD #COLOUR</t>
  </si>
  <si>
    <t>QCPBR390CASBPC</t>
  </si>
  <si>
    <t>BOWERS 390X190X90 CADRONA BRICK VNR-SHOT BLASTED PRM #CLR</t>
  </si>
  <si>
    <t>CPBL2044</t>
  </si>
  <si>
    <t>CONCRETE BLOCK 1/2 BOND BEAM  2044</t>
  </si>
  <si>
    <t>CPBL2012</t>
  </si>
  <si>
    <t>CONCRETE BLOCK 25MM LINTEL    2012</t>
  </si>
  <si>
    <t>CPBL2019</t>
  </si>
  <si>
    <t>CONCRETE BLOCK 3/4 BLOCK      2019</t>
  </si>
  <si>
    <t>CPBL1514</t>
  </si>
  <si>
    <t>CONCRETE BLOCK BOND BEAM      1514</t>
  </si>
  <si>
    <t>CPBL2014</t>
  </si>
  <si>
    <t>CONCRETE BLOCK BOND BEAM      2014</t>
  </si>
  <si>
    <t>CPBL1515</t>
  </si>
  <si>
    <t>CONCRETE BLOCK BOND BEAM CNR  1515</t>
  </si>
  <si>
    <t>CPBL2015</t>
  </si>
  <si>
    <t>CONCRETE BLOCK BOND BEAM CNR 2015</t>
  </si>
  <si>
    <t>CPBLD2015</t>
  </si>
  <si>
    <t>CONCRETE BLOCK BOND BEAM CNR 2015 EX FACTORY</t>
  </si>
  <si>
    <t>CPBL1515L</t>
  </si>
  <si>
    <t>CONCRETE BLOCK BOND BEAM LH 1515</t>
  </si>
  <si>
    <t>CPBL1515R</t>
  </si>
  <si>
    <t>CONCRETE BLOCK BOND BEAM RH 1515</t>
  </si>
  <si>
    <t>CPBL2030</t>
  </si>
  <si>
    <t>CONCRETE BLOCK COLUMN BLOCK   2030</t>
  </si>
  <si>
    <t>CPBL2002</t>
  </si>
  <si>
    <t>CONCRETE BLOCK HALF           2002</t>
  </si>
  <si>
    <t>CPBLDH2004</t>
  </si>
  <si>
    <t>CONCRETE BLOCK HALF HIGH PLAIN END H2004  EX FACTORY</t>
  </si>
  <si>
    <t>CPBL2045</t>
  </si>
  <si>
    <t>CONCRETE BLOCK HEADER BLOCK   2045</t>
  </si>
  <si>
    <t>CPBL1512</t>
  </si>
  <si>
    <t>CONCRETE BLOCK LINTEL         1512</t>
  </si>
  <si>
    <t>CPBL1505</t>
  </si>
  <si>
    <t>CONCRETE BLOCK OPEN END       1505</t>
  </si>
  <si>
    <t>CPBL2005</t>
  </si>
  <si>
    <t>CONCRETE BLOCK OPEN END       2005</t>
  </si>
  <si>
    <t>CPBL1516</t>
  </si>
  <si>
    <t>CONCRETE BLOCK OPEN END BOND  BEAM 1516</t>
  </si>
  <si>
    <t>CPBL2016</t>
  </si>
  <si>
    <t>CONCRETE BLOCK OPEN END BOND BEAM 2016</t>
  </si>
  <si>
    <t>CPBL2034</t>
  </si>
  <si>
    <t>CONCRETE BLOCK PILASTER TYPE C 2034</t>
  </si>
  <si>
    <t>CPBL2035</t>
  </si>
  <si>
    <t>CONCRETE BLOCK PILASTER TYPE H 2035</t>
  </si>
  <si>
    <t>CPBL1504</t>
  </si>
  <si>
    <t>CONCRETE BLOCK PLAIN ENDS     1504</t>
  </si>
  <si>
    <t>CPBL2009</t>
  </si>
  <si>
    <t>CONCRETE BLOCK REBATE         2009</t>
  </si>
  <si>
    <t>CPBL2011</t>
  </si>
  <si>
    <t>CONCRETE BLOCK REBATE LINTEL 2011</t>
  </si>
  <si>
    <t>CPBL2008</t>
  </si>
  <si>
    <t>CONCRETE BLOCK SILL BLOCK     2008</t>
  </si>
  <si>
    <t>CPBL2033</t>
  </si>
  <si>
    <t>CONCRETE BLOCK STANDARD 2033</t>
  </si>
  <si>
    <t>CPBL1002</t>
  </si>
  <si>
    <t>CONCRETE BLOCK STANDARD HALF 1002</t>
  </si>
  <si>
    <t>CPHBPB22052</t>
  </si>
  <si>
    <t>HEBEL POWER BLOCK 300 X 1200 X 300MM 22052</t>
  </si>
  <si>
    <t>CPHBPB22025</t>
  </si>
  <si>
    <t>HEBEL POWER BLOCK 550 X 200 X 100MM 22025</t>
  </si>
  <si>
    <t>CPHBPB22027</t>
  </si>
  <si>
    <t>HEBEL POWER BLOCK 550 X 200 X 150MM 22027</t>
  </si>
  <si>
    <t>CPHBPB22029</t>
  </si>
  <si>
    <t>HEBEL POWER BLOCK 550 X 200 X 200MM 22029</t>
  </si>
  <si>
    <t>CPHBPB22030</t>
  </si>
  <si>
    <t>HEBEL POWER BLOCK 550 X 200 X 250MM 22030</t>
  </si>
  <si>
    <t>CPHBPB22031</t>
  </si>
  <si>
    <t>HEBEL POWER BLOCK 550 X 200 X 300MM 22031</t>
  </si>
  <si>
    <t>CPHBPB22002</t>
  </si>
  <si>
    <t>HEBEL POWER BLOCK 550 X 200 X 50MM   22002</t>
  </si>
  <si>
    <t>CPHBPB22024</t>
  </si>
  <si>
    <t>HEBEL POWER BLOCK 550 X 200 X 75MM   22024</t>
  </si>
  <si>
    <t>CPHBPF82300</t>
  </si>
  <si>
    <t>HEBEL POWERFENCE CAPPING 110 X 1800 X 15MM 82300</t>
  </si>
  <si>
    <t>CPHBPF82299</t>
  </si>
  <si>
    <t>HEBEL POWERFENCE CAPPING 240 X 1800 X 15MM 82299</t>
  </si>
  <si>
    <t>CPHBPF21987</t>
  </si>
  <si>
    <t>HEBEL POWERFLOOR 1800 X 600 X75MM 21987</t>
  </si>
  <si>
    <t>CPHBPF135097</t>
  </si>
  <si>
    <t>HEBEL POWERFLOOR 2400 X 600 X75MM 135097</t>
  </si>
  <si>
    <t>CPHBPP21866</t>
  </si>
  <si>
    <t>HEBEL POWERPANEL 1200 X 600 X75MM 21866</t>
  </si>
  <si>
    <t>CPHBPP100057</t>
  </si>
  <si>
    <t>HEBEL POWERPANEL 2200 X 600 X 50MM 100057</t>
  </si>
  <si>
    <t>CPHBPP99939</t>
  </si>
  <si>
    <t>HEBEL POWERPANEL 2400 X 600 X 50MM 99939</t>
  </si>
  <si>
    <t>CPHBPPXL118014</t>
  </si>
  <si>
    <t>HEBEL POWERPANEL XL 2400 X 600 X 75MM   118014</t>
  </si>
  <si>
    <t>CPHBPPXL118016</t>
  </si>
  <si>
    <t>HEBEL POWERPANEL XL 2700 X 600 X 75MM   118016</t>
  </si>
  <si>
    <t>CPHBPPXL118020</t>
  </si>
  <si>
    <t>HEBEL POWERPANEL XL 3000 X 600 X 75MM   118020</t>
  </si>
  <si>
    <t>CPKCRF</t>
  </si>
  <si>
    <t>KEYSTONE CAPPER ROCKFACE    KCAPROC</t>
  </si>
  <si>
    <t>CPKSFRF</t>
  </si>
  <si>
    <t>KEYSTONE COMPAC IV STRAIGHT FACE ROCKFACE</t>
  </si>
  <si>
    <t>CPKTFRF</t>
  </si>
  <si>
    <t>KEYSTONE COMPAC IV TRI FACE ROCKFACE</t>
  </si>
  <si>
    <t>CPKGWRF</t>
  </si>
  <si>
    <t>KEYSTONE GARDEN WALL ROCKFACE</t>
  </si>
  <si>
    <t>CPKPIN</t>
  </si>
  <si>
    <t>KEYSTONE PIN       I-KSTPIN  PACK OF 45</t>
  </si>
  <si>
    <t>QCPPCYB214</t>
  </si>
  <si>
    <t>PREMIER COURTYARD PAVERS BE 270 X 270 X 40MM #COLOUR</t>
  </si>
  <si>
    <t>CPCPP12122</t>
  </si>
  <si>
    <t>CONQRA POLYSTYRENE PODS 1200  X 1200 X 200MM EACH</t>
  </si>
  <si>
    <t>CPCPP12182</t>
  </si>
  <si>
    <t>CONQRA POLYSTYRENE PODS 1200  X 1800 X 200MM EACH</t>
  </si>
  <si>
    <t>CPCSTAI160RGG</t>
  </si>
  <si>
    <t>CONQRA STIRRUP TYPE A INTERNAL 160MM X RG GALV</t>
  </si>
  <si>
    <t>CPCSTBI300RGG</t>
  </si>
  <si>
    <t>CONQRA STIRRUP TYPE B INTERNAL 300MM X RG GALV</t>
  </si>
  <si>
    <t>CPCSTCE300RGG</t>
  </si>
  <si>
    <t>CONQRA STIRRUP TYPE C EXTERNAL 300MM X RG GALV</t>
  </si>
  <si>
    <t>CPEYCP260</t>
  </si>
  <si>
    <t>EZI-YAKA CONCRETE PAD    260MM</t>
  </si>
  <si>
    <t>CPEYCP370</t>
  </si>
  <si>
    <t>EZI-YAKA CONCRETE PAD    370MM</t>
  </si>
  <si>
    <t>CPEYIK</t>
  </si>
  <si>
    <t>EZI-YAKA INSTALLATION KIT</t>
  </si>
  <si>
    <t>CPBLEZIBRF</t>
  </si>
  <si>
    <t>FIRTH EZI WALL BLOCK  ROCKFACE</t>
  </si>
  <si>
    <t>CPBLEZICRF</t>
  </si>
  <si>
    <t>FIRTH EZI WALL CAP  ROCKFACE</t>
  </si>
  <si>
    <t>CPBLPVCH50BKS</t>
  </si>
  <si>
    <t>FIRTH PAVER CHANCERY 500X500X50 BLACK SAND</t>
  </si>
  <si>
    <t>CPBLPVCH50VAS</t>
  </si>
  <si>
    <t>FIRTH PAVER CHANCERY 500X500X50 VOLCANIC ASH</t>
  </si>
  <si>
    <t>CPBLPVFS50BKS</t>
  </si>
  <si>
    <t>FIRTH PAVER COURTYARD FLAGSTONE 450X450X50 BLACK SANDS</t>
  </si>
  <si>
    <t>CPBLPVFS50VAS</t>
  </si>
  <si>
    <t>FIRTH PAVER COURTYARD FLAGSTONE 450X450X50 VOLCANIC ASH</t>
  </si>
  <si>
    <t>CPBLPVFR50BKS</t>
  </si>
  <si>
    <t>FIRTH PAVER FORUM 400X400X50 BLACK SANDS</t>
  </si>
  <si>
    <t>CPBLPVFR50MSO</t>
  </si>
  <si>
    <t>FIRTH PAVER FORUM 400X400X50 MILFORD SOUND</t>
  </si>
  <si>
    <t>CPBLPVFR50RSA</t>
  </si>
  <si>
    <t>FIRTH PAVER FORUM 400X400X50 RAGLAN SANDS</t>
  </si>
  <si>
    <t>CPBLPVFR50VAS</t>
  </si>
  <si>
    <t>FIRTH PAVER FORUM 400X400X50 VOLCANIC ASH</t>
  </si>
  <si>
    <t>CPBLPVHLBS50</t>
  </si>
  <si>
    <t>FIRTH PAVER HOLLAND 200X100X50 BLACKSANDS</t>
  </si>
  <si>
    <t>CPBLPVHL50VAS</t>
  </si>
  <si>
    <t>FIRTH PAVER HOLLAND 200X100X50 VOLCANIC ASH</t>
  </si>
  <si>
    <t>CPBLPVWW50BKS</t>
  </si>
  <si>
    <t>FIRTH PAVER WALKWAY 230X190X50 BLACK SANDS</t>
  </si>
  <si>
    <t>STRS100</t>
  </si>
  <si>
    <t>FIRTH RIBRAFT SPACER 100MM    *POA*</t>
  </si>
  <si>
    <t>STRS200</t>
  </si>
  <si>
    <t>FIRTH RIBRAFT SPACER 200MM    Y-LUC-SPACERUNI *POA*</t>
  </si>
  <si>
    <t>STRS300</t>
  </si>
  <si>
    <t>FIRTH RIBRAFT SPACER 300MM    *POA*</t>
  </si>
  <si>
    <t>CPPGKS500NS</t>
  </si>
  <si>
    <t>GARDEN KERB K500 STRAIGHT 500X130X80 NAT STONE  GKS500NS</t>
  </si>
  <si>
    <t>CPPMIL664NS</t>
  </si>
  <si>
    <t>PAVER MILANO  600X600X40 NAT STONE</t>
  </si>
  <si>
    <t>STRSWJ100</t>
  </si>
  <si>
    <t>WILTON JOUBERT SPACER 100MM  WJ100 *POA*</t>
  </si>
  <si>
    <t>NAIL AG GALV 75 X 3.15MM X 15KG</t>
  </si>
  <si>
    <t>NAGFH90X15KG</t>
  </si>
  <si>
    <t>NAIL FLAT HEAD GALV 90 X 3.55MM X 15KG</t>
  </si>
  <si>
    <t>NABJH60X15KG</t>
  </si>
  <si>
    <t>NAIL JOLT HEAD BRIGHT 60 X 2.80MM X 15KG</t>
  </si>
  <si>
    <t>NAGJH90X15KG</t>
  </si>
  <si>
    <t>NAIL JOLT HEAD GALV 90 X 3.55MM X 15KG</t>
  </si>
  <si>
    <t>NAIL AG GALV 75 X 3.15MM X 5KG</t>
  </si>
  <si>
    <t>NASBFH505KG</t>
  </si>
  <si>
    <t>NAIL FLAT HEAD AG SILICONE BRONZE 50 X 2.8MM X 5KG</t>
  </si>
  <si>
    <t>NAGFH125X2KG</t>
  </si>
  <si>
    <t>NAIL FLAT HEAD GALV 125 X 5.30MM X 2KG</t>
  </si>
  <si>
    <t>NAIL FLAT HEAD GALV AG DECKING 60 X 3.15 X 5KG</t>
  </si>
  <si>
    <t>NAIL FLAT HEAD GALV FIBRE CEMENT 40 X 2.80MM X 5KG</t>
  </si>
  <si>
    <t>12550RAN1H3MG</t>
  </si>
  <si>
    <t>125 X 50 RAD NO 1 H3.2 MG</t>
  </si>
  <si>
    <t>NAIL ROSE HEAD AG SILICONE BRONZE 75 X 3.25MM X 5KG</t>
  </si>
  <si>
    <t>NASRG90355P</t>
  </si>
  <si>
    <t>NAILS SPIRAL ROLLED GALV 90X3.55 1KG PKT</t>
  </si>
  <si>
    <t>NAHPSS085315PSH</t>
  </si>
  <si>
    <t>85 X 3.15 PENTAGON HEAD NAIL S/S AG 316 5KG 085315PSH</t>
  </si>
  <si>
    <t>L/LOK 30X3.15MM PRODUCT NAILS  316 S/STEEL 2KG  BOX  PNS3002</t>
  </si>
  <si>
    <t>NASSJHDK602KG</t>
  </si>
  <si>
    <t>NAIL DECKING AG 316 STAINLESS STEEL 60 X 3.15MM X 2KG</t>
  </si>
  <si>
    <t>NAIL DECKING AG 316 STAINLESS STEEL 60 X 3.15MM X 5KG</t>
  </si>
  <si>
    <t>NASSJHDK752KG</t>
  </si>
  <si>
    <t>NAIL DECKING AG 316 STAINLESS STEEL 75 X 3.15MM X 2KG</t>
  </si>
  <si>
    <t>NAIL DECKING AG 316 STAINLESS STEEL 75 X 3.15MM X 5KG</t>
  </si>
  <si>
    <t>NAIL FIBRE CEMENT F/HD AG 316 STAINLESS STEEL 40X2.8MM 5KG</t>
  </si>
  <si>
    <t>NAIL FIBRE CEMENT F/HD AG 316 STAINLESS STEEL 50X2.8MM 5KG</t>
  </si>
  <si>
    <t>NAIL FIBRE CEMENT F/HEAD AG 316 S/STEEL 60 X 3.15MM X 5KG</t>
  </si>
  <si>
    <t>NASSFH402KG</t>
  </si>
  <si>
    <t>NAIL FIBRE CEMENT FH AG 316 STAINLESS STEEL 40X2.8MM 2KG</t>
  </si>
  <si>
    <t>NASSFC502KG</t>
  </si>
  <si>
    <t>NAIL FIBRE CEMENT FH AG 316 STAINLESS STEEL 50X2.8MM X 2KG</t>
  </si>
  <si>
    <t>NASSFC602KG</t>
  </si>
  <si>
    <t>NAIL FIBRE CEMENT FH AG 316 STAINLESS STEEL 60X3.15MM X 2KG</t>
  </si>
  <si>
    <t>NAIL FIBRE CEMENT SMOOTH FLAT HEAD AG 316 S/S 40X2.8MM 5KG</t>
  </si>
  <si>
    <t>NAIL FLAT HEAD 316 STAINLESS STEEL 100 X 4.00MM X 5KG</t>
  </si>
  <si>
    <t>NAIL FLAT HEAD 316 STAINLESS STEEL 30 X 2.8MM X 5KG</t>
  </si>
  <si>
    <t>NAIL FLAT HEAD 316 STAINLESS STEEL 75 X 3.15MM X 5KG</t>
  </si>
  <si>
    <t>NASSFH905KG</t>
  </si>
  <si>
    <t>NAIL FLAT HEAD 316 STAINLESS STEEL 90 X 4.00MM X 5KG</t>
  </si>
  <si>
    <t>NASSFH1002KG</t>
  </si>
  <si>
    <t>NAIL FLAT HEAD AG 316 STAINLESS STEEL 100 X 4.00MM X 2KG</t>
  </si>
  <si>
    <t>NASSFH602KG</t>
  </si>
  <si>
    <t>NAIL FLAT HEAD AG 316 STAINLESS STEEL 60 X 3.15MM X 2KG</t>
  </si>
  <si>
    <t>NAIL FLAT HEAD AG 316 STAINLESS STEEL 60 X 3.15MM X 5KG</t>
  </si>
  <si>
    <t>NASSFH752KG</t>
  </si>
  <si>
    <t>NAIL FLAT HEAD AG 316 STAINLESS STEEL 75 X 3.15MM X 2KG</t>
  </si>
  <si>
    <t>NASSJHDK1002KG</t>
  </si>
  <si>
    <t>NAIL JOLT HEAD AG 316 STAINLESS STEEL 100 X 4.00MM X 2KG</t>
  </si>
  <si>
    <t>NAIL JOLT HEAD AG 316 STAINLESS STEEL 100 X 4.00MM X 5KG</t>
  </si>
  <si>
    <t>NASSJH505KG</t>
  </si>
  <si>
    <t>NAIL JOLT HEAD AG 316 STAINLESS STEEL 50 X 2.8MM X 5KG</t>
  </si>
  <si>
    <t>NASSJH602KG</t>
  </si>
  <si>
    <t>NAIL JOLT HEAD AG 316 STAINLESS STEEL 60 X 3.15MM 2KG</t>
  </si>
  <si>
    <t>NASSJH752KG</t>
  </si>
  <si>
    <t>NAIL JOLT HEAD AG 316 STAINLESS STEEL 75 X 3.15MM 2KG</t>
  </si>
  <si>
    <t>NAIL JOLT HEAD AG 316 STAINLESS STEEL 75 X 3.15MM X 5KG</t>
  </si>
  <si>
    <t>NAIL JOLT HEAD AG 316 STAINLESS STEEL 90 X 4.00MM X 5KG</t>
  </si>
  <si>
    <t>NASSJH902KG</t>
  </si>
  <si>
    <t>NAIL JOLT HEAD AG 316 STAINLESS STEEL 90 X 4.0MM 2KG</t>
  </si>
  <si>
    <t>NAIL JOLT HEAD/LINEA AG 316 STAINLESS STEEL 60 X 3.15MM 5KG</t>
  </si>
  <si>
    <t>NAIL ROSE HEAD AG 316 STAINLESS STEEL 50 X 2.8MM X 5KG</t>
  </si>
  <si>
    <t>NAIL ROSE HEAD AG 316 STAINLESS STEEL 60 X 3.15MM X 5KG</t>
  </si>
  <si>
    <t>NAIL ROSE HEAD AG 316 STAINLESS STEEL 75X3.15MM X 5KG</t>
  </si>
  <si>
    <t>NASEDPCR960</t>
  </si>
  <si>
    <t>60 X 4.0MM COLLATED NAILS 9MM HEAD LOW VELOCITY BOX OF 300</t>
  </si>
  <si>
    <t>NASEDPCE62</t>
  </si>
  <si>
    <t>62 X 3.7MM COLLATED NAILS LOW VELOCITY BOX OF 300  DPCE62</t>
  </si>
  <si>
    <t>NASEDPSR62</t>
  </si>
  <si>
    <t>62 X 3.7MM SNGL DRV NAILS LOW VELOCITY BOX OF 100  DPSR62</t>
  </si>
  <si>
    <t>NASEDPCE72</t>
  </si>
  <si>
    <t>72 X 3.7MM COLLATED NAILS LOW VELOCITY BOX OF 300  DPCE72</t>
  </si>
  <si>
    <t>NASEDPSR72</t>
  </si>
  <si>
    <t>72 X 3.7MM SNGL DRV NAILS LOW VELOCITY BOX OF 100  DPSR72</t>
  </si>
  <si>
    <t>NASEDPSR75W</t>
  </si>
  <si>
    <t>75 X 3.7MM WSHRD SNGL NAILS LOW VELOCITY BOX OF 75  DPSR75W</t>
  </si>
  <si>
    <t>NASEDPCR975</t>
  </si>
  <si>
    <t>75 X 4.0MM COLLATED NAILS 9MM HEAD LOW VELOCITY BOX OF 300</t>
  </si>
  <si>
    <t>NADYSOFNAILHDG2</t>
  </si>
  <si>
    <t>DYNEX SOFFIT NAILS HDG 2.0KG BOX SOFNAILHDG2</t>
  </si>
  <si>
    <t>HILTI CONCRETE NAIL X-P 72MM MX PACK 100 2173904</t>
  </si>
  <si>
    <t>ADHIL237347</t>
  </si>
  <si>
    <t>HILTI GENERAL PURPOSE NAIL X-U 27MM MX  PACK 100 237347</t>
  </si>
  <si>
    <t>ADHIL237349</t>
  </si>
  <si>
    <t>HILTI GENERAL PURPOSE NAIL X-U 37MM MX  PACK 100 237349</t>
  </si>
  <si>
    <t>ADHIL237340</t>
  </si>
  <si>
    <t>HILTI GENERAL PURPOSE NAIL X-U 62MM P8  PACK 100 237340</t>
  </si>
  <si>
    <t>HILTI WASHER R23 23MM PACK 100 51731</t>
  </si>
  <si>
    <t>FXLLSRN901</t>
  </si>
  <si>
    <t>L/LOK 90X3.55MM SPIRAL ROLLED NAILS 1KG BAG</t>
  </si>
  <si>
    <t>NAMAUNINP</t>
  </si>
  <si>
    <t>MASONS UNI NAIL/WASHER PACK FOR UNI GUN QTY 2000</t>
  </si>
  <si>
    <t>NASSBR302KG</t>
  </si>
  <si>
    <t>NAIL BRACKET AG 316 STAINLESS STEEL 30 X 3.15MM X 2KG</t>
  </si>
  <si>
    <t>RAMSET 16MM DISC WASHER BOX 100 RD16</t>
  </si>
  <si>
    <t>RAMSET CHEMSET MAXIMA CAPSULE 16MM CHEM16</t>
  </si>
  <si>
    <t>RAMSET LOW VELOCITY DRIVE PIN &amp; WASHER 32MM  BOX 100  LWU32</t>
  </si>
  <si>
    <t>SIGMA 16G X 3/4in GALV SOAKER NAILS JAR 500 42570</t>
  </si>
  <si>
    <t>FXSTBO501910B</t>
  </si>
  <si>
    <t>BOSTITCH 10MM STAPLES BOX OF  5000 STCR5019-10MM5M</t>
  </si>
  <si>
    <t>FXSTBO501910</t>
  </si>
  <si>
    <t>BOSTITCH 10MM STAPLES PKT OF  1000 STCR5019-10MM1M</t>
  </si>
  <si>
    <t>FXSTBO501912</t>
  </si>
  <si>
    <t>BOSTITCH 12MM STAPLES PKT OF  1000 STCR5019-12MM1M</t>
  </si>
  <si>
    <t>FXSTBO501914</t>
  </si>
  <si>
    <t>BOSTITCH 14MM STAPLES PKT OF  1000 STCR5019-14MM1M</t>
  </si>
  <si>
    <t>FXSTBO501906B</t>
  </si>
  <si>
    <t>BOSTITCH 6MM STAPLES BOX 6000 STCR5019-6MM-6M</t>
  </si>
  <si>
    <t>FXSTBO501906</t>
  </si>
  <si>
    <t>BOSTITCH 6MM STAPLES PKT OF 1000      STCR5019-6MM-1M</t>
  </si>
  <si>
    <t>NALLPN453551</t>
  </si>
  <si>
    <t>L/LOK 45X3.55MM SPIRAL  NAILS    1KG BAG  PN4501</t>
  </si>
  <si>
    <t>NAIL AG PALING GALV 60 X 3.15MM X 500GM</t>
  </si>
  <si>
    <t>NASBCH302</t>
  </si>
  <si>
    <t>NAIL CROWN HEAD SILICONE BRONZE 30 X 2MM JAR</t>
  </si>
  <si>
    <t>NASBCH5028</t>
  </si>
  <si>
    <t>NAIL CROWN HEAD SILICONE BRONZE 50 X 2.8MM JAR</t>
  </si>
  <si>
    <t>NAGFC60X500G</t>
  </si>
  <si>
    <t>NAIL FIBRE CEMENT FLAT HEAD GALV 60 X 3.15MM X 500G</t>
  </si>
  <si>
    <t>NASBFH40500G</t>
  </si>
  <si>
    <t>NAIL FLAT HEAD AG SILICONE BRONZE 40 X 2.8MM X 500G</t>
  </si>
  <si>
    <t>NASBFH60500G</t>
  </si>
  <si>
    <t>NAIL FLAT HEAD AG SILICONE BRONZE 60 X 3.25MM X 500G</t>
  </si>
  <si>
    <t>NASBFL75325500G</t>
  </si>
  <si>
    <t>NAIL FLAT HEAD AG SILICONE BRONZE 75 X 3.25MM X 500G</t>
  </si>
  <si>
    <t>NABFH90X500G</t>
  </si>
  <si>
    <t>NAIL FLAT HEAD BRIGHT 90 X 3.55MM X 500G</t>
  </si>
  <si>
    <t>NAIL FLAT HEAD GALV A/G DECKING 60 X 3.15 X 500G</t>
  </si>
  <si>
    <t>NAIL FLAT HEAD GALV FIBRE CEMENT 40 X 2.80MM X 500G</t>
  </si>
  <si>
    <t>NARFSEAL60X300</t>
  </si>
  <si>
    <t>NAIL ROOFING SUPERSEAL 60 X 4.00MM X 300</t>
  </si>
  <si>
    <t>NASBRH60325500G</t>
  </si>
  <si>
    <t>NAIL ROSE HEAD AG SILICONE BRONZE 60 X 3.25MM X 500G</t>
  </si>
  <si>
    <t>FXSTRP30015</t>
  </si>
  <si>
    <t>RAPID 300/15 BRADS 15MM PKT OF 1000 RB30015</t>
  </si>
  <si>
    <t>FXSTRP30020</t>
  </si>
  <si>
    <t>RAPID 300/20 BRADS 20MM PKT OF 1000   RB30020</t>
  </si>
  <si>
    <t>FXSTRP30025</t>
  </si>
  <si>
    <t>RAPID 300/25 BRADS 25MM  PKT OF 1000    RB30025</t>
  </si>
  <si>
    <t>RAPID STAPLES 13/10 10MM PKT OF 2500 RS13102</t>
  </si>
  <si>
    <t>RAPID STAPLES 13/14 14MM PKT OF 2500 RS13142</t>
  </si>
  <si>
    <t>RAPID STAPLES 13/4 4MM PKT OF 2500 RS1342</t>
  </si>
  <si>
    <t>RAPID STAPLES 13/6 6MM PKT OF 2500 RS1362</t>
  </si>
  <si>
    <t>FXSTRP13085</t>
  </si>
  <si>
    <t>RAPID STAPLES 13/8 8MM BOX OF 5000 RS1385</t>
  </si>
  <si>
    <t>RAPID STAPLES 13/8 8MM PKT OF 2500 RS1382</t>
  </si>
  <si>
    <t>RAPID STAPLES 140/10 10MM PKT OF 2000   RS140102PP</t>
  </si>
  <si>
    <t>RAPID STAPLES 140/12 12MM PKT OF 2000  RS140122PP</t>
  </si>
  <si>
    <t>RAPID STAPLES 140/6 6MM BOX OF 2000 RS14062PP</t>
  </si>
  <si>
    <t>RAPID STAPLES 140/6 6MM BOX OF 5000 RS14065PP</t>
  </si>
  <si>
    <t>RAPID STAPLES 140/8 8MM BOX OF 5000   RS14085PP</t>
  </si>
  <si>
    <t>RAPID STAPLES 26/8 8MM BOX OF 5000 RS268</t>
  </si>
  <si>
    <t>RAPID STAPLES 606/18 18MM PKT OF 960 RS60618</t>
  </si>
  <si>
    <t>RAPID STAPLES 73/12 12MM PKT OF 5000 RS7312</t>
  </si>
  <si>
    <t>RAPID STAPLES 9/12 12MM PKT OF 5000 RS912</t>
  </si>
  <si>
    <t>NAST6420</t>
  </si>
  <si>
    <t>STINGER 6420 CH38 CAPS/STAPLES   FS-ST6420</t>
  </si>
  <si>
    <t>L/LOK 30X3.15MM PROD NAILS 316 SS 500GM BAG PNS30500</t>
  </si>
  <si>
    <t>L/LOK 45X3.30MM PROD NAILS 316 SS 500GM BAG PNS45500</t>
  </si>
  <si>
    <t>NASSBR45333500G</t>
  </si>
  <si>
    <t>NAIL BRACKET 316 STAINLESS STEEL 45 X 3.33MM X 500G</t>
  </si>
  <si>
    <t>NASSSBC030315</t>
  </si>
  <si>
    <t>NAIL BRACKET AG 316 STAINLESS STEEL 30 X 3.15MM X 500G</t>
  </si>
  <si>
    <t>NASSJHDK60500G</t>
  </si>
  <si>
    <t>NAIL DECKING AG 316 STAINLESS STEEL 60 X 3.15MM X 500G</t>
  </si>
  <si>
    <t>NASSJHDK75500G</t>
  </si>
  <si>
    <t>NAIL DECKING AG 316 STAINLESS STEEL 75 X 3.15MM X 500G</t>
  </si>
  <si>
    <t>NAIL FIBRE CEMENT F/HD AG 316 STAINLESS STEEL 40X2.8MM 500G</t>
  </si>
  <si>
    <t>NAIL FIBRE CEMENT F/HD AG 316 STAINLESS STEEL 50X2.8MM 500G</t>
  </si>
  <si>
    <t>NAIL FIBRE CEMENT F/HEAD AG 316 S/STEEL 60 X 3.15MM X 500G</t>
  </si>
  <si>
    <t>NAIL FLAT HEAD 316 STAINLESS STEEL 100 X 4.00MM X 500G</t>
  </si>
  <si>
    <t>NAIL FLAT HEAD 316 STAINLESS STEEL 30 X 2.8MM X 500G</t>
  </si>
  <si>
    <t>NAIL FLAT HEAD 316 STAINLESS STEEL 75 X 3.15MM X 500G</t>
  </si>
  <si>
    <t>NASSFH90500G</t>
  </si>
  <si>
    <t>NAIL FLAT HEAD 316 STAINLESS STEEL 90 X 4.00MM X 500G</t>
  </si>
  <si>
    <t>NASSFH1916500G</t>
  </si>
  <si>
    <t>NAIL FLAT HEAD AG 316 STAINLESS STEEL 19 X 1.6MM X 500G</t>
  </si>
  <si>
    <t>NASSFH4028500G</t>
  </si>
  <si>
    <t>NAIL FLAT HEAD AG 316 STAINLESS STEEL 40 X 2.8MM X 500G</t>
  </si>
  <si>
    <t>NASSFH5028500G</t>
  </si>
  <si>
    <t>NAIL FLAT HEAD AG 316 STAINLESS STEEL 50 X 2.8MM X 500G</t>
  </si>
  <si>
    <t>NASSFH60500G</t>
  </si>
  <si>
    <t>NAIL FLAT HEAD AG 316 STAINLESS STEEL 60 X 3.15MM X 500G</t>
  </si>
  <si>
    <t>NAIL JOLT HEAD AG 316 STAINLESS STEEL 100 X 4.00MM X 500G</t>
  </si>
  <si>
    <t>NASSJH125500G</t>
  </si>
  <si>
    <t>NAIL JOLT HEAD AG 316 STAINLESS STEEL 125 X 5.3MM X 500G</t>
  </si>
  <si>
    <t>NASSJH150500G</t>
  </si>
  <si>
    <t>NAIL JOLT HEAD AG 316 STAINLESS STEEL 150 X 5.3MM X 500G</t>
  </si>
  <si>
    <t>NASSJH30500G</t>
  </si>
  <si>
    <t>NAIL JOLT HEAD AG 316 STAINLESS STEEL 30 X 2.8MM X 500G</t>
  </si>
  <si>
    <t>NAIL JOLT HEAD AG 316 STAINLESS STEEL 50 X 2.8MM X 500G</t>
  </si>
  <si>
    <t>NAIL JOLT HEAD AG 316 STAINLESS STEEL 60 X 3.15MM X 500G</t>
  </si>
  <si>
    <t>NAIL JOLT HEAD AG 316 STAINLESS STEEL 75 X 3.15MM X 500G</t>
  </si>
  <si>
    <t>NASSJH90500G</t>
  </si>
  <si>
    <t>NAIL JOLT HEAD AG 316 STAINLESS STEEL 90 X 4.00MM X 500G</t>
  </si>
  <si>
    <t>NASSRH30500G</t>
  </si>
  <si>
    <t>NAIL ROSE HEAD AG 316 STAINLESS STEEL 30 X 2.00MM X 500G</t>
  </si>
  <si>
    <t>NASSRH40500G</t>
  </si>
  <si>
    <t>NAIL ROSE HEAD AG 316 STAINLESS STEEL 40 X 2.80MM X 500G</t>
  </si>
  <si>
    <t>NAIL ROSE HEAD AG 316 STAINLESS STEEL 50 X 2.8MM X 500G</t>
  </si>
  <si>
    <t>NAIL ROSE HEAD AG 316 STAINLESS STEEL 60 X 3.15MM X 500G</t>
  </si>
  <si>
    <t>NASSRH75500G</t>
  </si>
  <si>
    <t>NAIL ROSE HEAD AG 316 STAINLESS STEEL 75 X 3.15MM X 500G</t>
  </si>
  <si>
    <t>NASSRH90500G</t>
  </si>
  <si>
    <t>NAIL ROSE HEAD AG 316 STAINLESS STEEL 90 X 4.00MM X 500G</t>
  </si>
  <si>
    <t>NASSUL25250500G</t>
  </si>
  <si>
    <t>NAIL UNDERLAY AG 316 STAINLESS STEEL 25 X 2.5MM X 500G</t>
  </si>
  <si>
    <t>NABOS90P333</t>
  </si>
  <si>
    <t>BOSTITCH 90MM BRIGHT STEEL    NAILS S90P333</t>
  </si>
  <si>
    <t>NADEFNJDN65RG</t>
  </si>
  <si>
    <t>DELFAST 65X2.87MM GLV D-HEAD NAILS NO FUEL 3000 FN-JDN65RG</t>
  </si>
  <si>
    <t>NADEFNIMP90G</t>
  </si>
  <si>
    <t>DELFAST 90X3.15MM GALV D HEAD NAILS &amp; FUEL 3000 FN-IMP90G</t>
  </si>
  <si>
    <t>NADFD41570</t>
  </si>
  <si>
    <t>DUO-FAST PNEUMATIC 50X2.8MM HD-GALV BLK RING COIL NAIL 1950</t>
  </si>
  <si>
    <t>ECKO 32MM ANGLE BRADS 16 GA 304 S/S 2000  AGSS-1632PL2</t>
  </si>
  <si>
    <t>ECKO 38 X 3.33MM 304 SS COLL JOIST HANGER NAIL PK1000</t>
  </si>
  <si>
    <t>ECKO 38MM ANGLE BRADS 16 GA 304 S/S 2000  AGSS-1638PL2</t>
  </si>
  <si>
    <t>ECKO 45MM ANGLE BRADS 16 GA 304 S/S 2000  AGSS-1645PL2</t>
  </si>
  <si>
    <t>ECKO 50 X 2.87 DFAST RD HD 304 SS RING GAS 1000 OSRSS-3450RV</t>
  </si>
  <si>
    <t>ECKO 50MM ANGLE BRADS 16 GA 304 S/S 2000  AGSS-1650PL2</t>
  </si>
  <si>
    <t>ECKO 63MM ANGLE BRADS 16 GA 304 S/S 2000  AGSS-1663PL2</t>
  </si>
  <si>
    <t>ECKO 65 X 2.87 DHEAD 304 SS RING GAS PACK 1000 NDSS-3465RV</t>
  </si>
  <si>
    <t>ECKO 65 X 2.87 PGRIP RD HD 304 SS RING GAS 1000 OSRSS-3465RV</t>
  </si>
  <si>
    <t>ECKO 75 X 3.05 DFAST RD HD 304 SS RING GAS 1000 OSRSS-3475RV</t>
  </si>
  <si>
    <t>NAECND3475V</t>
  </si>
  <si>
    <t>ECKO 75 X 3.15 D-HEAD BRIGHT SMOOTH MULTICELL PACK 3000</t>
  </si>
  <si>
    <t>20050RAN1H4RS</t>
  </si>
  <si>
    <t>200 X 50 RAD NO 1 H4 RS</t>
  </si>
  <si>
    <t>NAECND3490S</t>
  </si>
  <si>
    <t>ECKO 90 X 3.15 D-HEAD BRIGHT SMOOTH 3000   ND-3490S</t>
  </si>
  <si>
    <t>ECKO 90 X 3.15 DHEAD 304 SS RING GAS PACK 1000 NDSS-3490RV</t>
  </si>
  <si>
    <t>ECKO C130 30MM BRADS 18 GA 304 S/S 5000 BFSS-1830</t>
  </si>
  <si>
    <t>ECKO C25 25MM BRADS 1.6MM 304 SS 2500 GAS PACK BCSS-1625PL2</t>
  </si>
  <si>
    <t>ECKO C25 25MM BRADS 1.6MM 304 SS STR 2500 AIR PACK BCSS-1625</t>
  </si>
  <si>
    <t>ECKO C38 38MM BRADS 1.6MM 304 SS 2500 GAS PACK BCSS-1638PL2</t>
  </si>
  <si>
    <t>ECKO C38 38MM BRADS 1.6MM 304 SS STR 2500 AIR PACK BCSS-1638</t>
  </si>
  <si>
    <t>ECKO C50 50MM BRADS 1.6MM 304 SS 2500 GAS PACK BCSS-1650PL2</t>
  </si>
  <si>
    <t>ECKO C50 50MM BRADS 1.6MM 304 SS STR 2500 AIR PACK BCSS-1650</t>
  </si>
  <si>
    <t>ECKO FN15 25MM BRADS 15 GA 304 S/S 1000  ECSS-1525</t>
  </si>
  <si>
    <t>NAEC1525</t>
  </si>
  <si>
    <t>ECKO FN15 25MM BRADS 15 GA GALV 1000  EC-1525</t>
  </si>
  <si>
    <t>ECKO FN15 32MM BRADS 15 GA 304 S/S 1000  ECSS-1532</t>
  </si>
  <si>
    <t>ECKO FN15 38MM BRADS 15 GA 304 S/S 1000  ECSS-1538</t>
  </si>
  <si>
    <t>ECKO FN15 45MM BRADS 15 GA 304 S/S 1000  ECSS-1545</t>
  </si>
  <si>
    <t>ECKO FN15 50MM BRADS 15 GA 304 S/S 1000  ECSS1550</t>
  </si>
  <si>
    <t>GYPSUM SCREWS BUGLE HEAD COARSE COLLATED 6 X 32 ZC 1000</t>
  </si>
  <si>
    <t>NAMAUNIFGN</t>
  </si>
  <si>
    <t>MASONS UNI FASTENERS GALV NAIL AND WASHER 32MM QTY 2500</t>
  </si>
  <si>
    <t>PASLODE IMPULSE 32X1.6MM 304 S/STEEL ANGLED BRAD 2000 B20770</t>
  </si>
  <si>
    <t>PASLODE IMPULSE 32X1.6MM ZINC PLATED ANGLED BRAD 2000 B20732</t>
  </si>
  <si>
    <t>PASLODE IMPULSE 38X1.6MM 304 S/STEEL ANGLED BRAD 2000 B20772</t>
  </si>
  <si>
    <t>PASLODE IMPULSE 38X1.6MM ZINC PLATED ANGLED BRAD 2000 B20738</t>
  </si>
  <si>
    <t>PASLODE IMPULSE 44X3.3MM 304 S/STEEL D-HEAD NAIL 1000 B20578</t>
  </si>
  <si>
    <t>PASLODE IMPULSE 45X1.6MM 304 S/STEEL ANGLED BRAD 2000 B20774</t>
  </si>
  <si>
    <t>PASLODE IMPULSE 45X1.6MM ZINC PLATED ANGLED BRAD 2000 B20745</t>
  </si>
  <si>
    <t>PASLODE IMPULSE 50X1.6MM 304 S/STEEL ANGLED BRAD 2000 B20776</t>
  </si>
  <si>
    <t>PASLODE IMPULSE 50X1.6MM ZINC PLATED ANGLED BRAD 2000 B20750</t>
  </si>
  <si>
    <t>PASLODE IMPULSE 50X2.87MM 304 S/S RING D-HD NAIL 1000 B20565</t>
  </si>
  <si>
    <t>NAIMB32260</t>
  </si>
  <si>
    <t>PASLODE IMPULSE 50X2.87MM 304 SS RING R-DRV NAIL 1000 B32260</t>
  </si>
  <si>
    <t>NAIMPZB20557V</t>
  </si>
  <si>
    <t>PASLODE IMPULSE 50X2.87MM DEKFAST HDG NAILS 3000 B20557V</t>
  </si>
  <si>
    <t>PASLODE IMPULSE 55X2.8MM 304 SS RING R-HD NAIL 1000 B20572</t>
  </si>
  <si>
    <t>NAIMB20575</t>
  </si>
  <si>
    <t>PASLODE IMPULSE 60X2.87MM PLYGRIP HDG RING R-DRIVE NAIL 1000</t>
  </si>
  <si>
    <t>PASLODE IMPULSE 63X1.6MM 304 S/STEEL ANGLED BRAD 2000 B20778</t>
  </si>
  <si>
    <t>PASLODE IMPULSE 63X1.6MM ZINC PLATED ANGLED BRAD 2000 B20765</t>
  </si>
  <si>
    <t>PASLODE IMPULSE 65X2.87MM 304 S/S RING D-HD NAIL 1000 B20805</t>
  </si>
  <si>
    <t>NAIMPZB20558V</t>
  </si>
  <si>
    <t>PASLODE IMPULSE 65X2.87MM DEKFAST HDG NAILS 3000 B20558V</t>
  </si>
  <si>
    <t>PASLODE IMPULSE 65X2.8MM 304 S/S RING R-DRV NAIL 1000 B20560</t>
  </si>
  <si>
    <t>PASLODE IMPULSE 75X3.06MM 304 SS RING R-DRV NAIL 1000 B20573</t>
  </si>
  <si>
    <t>NAIMPZB20564V</t>
  </si>
  <si>
    <t>PASLODE IMPULSE 75X3.06MM DEKFAST HDG NAILS 3000 B20564V</t>
  </si>
  <si>
    <t>NAIMPZB20572V</t>
  </si>
  <si>
    <t>PASLODE IMPULSE 75X3.06MM HDG RING D-HEAD NAIL 3000 B20572V</t>
  </si>
  <si>
    <t>PASLODE IMPULSE 90X3.15MM 304 S/S RING D-HD NAIL 1000 B20810</t>
  </si>
  <si>
    <t>NAIMB20650</t>
  </si>
  <si>
    <t>PASLODE IMPULSE C 25X1.6MM 304 S/STEEL BRAD 2000 B20650</t>
  </si>
  <si>
    <t>PASLODE IMPULSE C 30X1.6MM 304 S/STEEL BRAD 2000 B20652</t>
  </si>
  <si>
    <t>PASLODE IMPULSE C 30X1.6MM ZINC PLATED BRAD 2000 B20624H</t>
  </si>
  <si>
    <t>PASLODE IMPULSE C 40X1.6MM ZINC PLATED BRAD 2000 B20628H</t>
  </si>
  <si>
    <t>NAIMB20629H</t>
  </si>
  <si>
    <t>PASLODE IMPULSE C 45X1.6MM ZINC PLATED BRAD 2000 B20629H</t>
  </si>
  <si>
    <t>PASLODE IMPULSE C 50X1.6MM ZINC PLATED BRAD 2000 B20630H</t>
  </si>
  <si>
    <t>PASLODE IMPULSE C 60X1.6MM ZINC PLATED BRAD 2000 B20631H</t>
  </si>
  <si>
    <t>NAIMP94105</t>
  </si>
  <si>
    <t>PASLODE IMPULSE IM90i FUEL CELL   P94105</t>
  </si>
  <si>
    <t>NAIMB20641</t>
  </si>
  <si>
    <t>PASLODE IMPULSE ND 38X2.0MM E GALV BRAD 2000 B20641</t>
  </si>
  <si>
    <t>NAIMB20661</t>
  </si>
  <si>
    <t>PASLODE IMPULSE ND 40X2.0MM 304 S/STEEL BRAD 2000 B20661</t>
  </si>
  <si>
    <t>NAIMB20642</t>
  </si>
  <si>
    <t>PASLODE IMPULSE ND 45X2.0MM E GALV BRAD 2000 B20642</t>
  </si>
  <si>
    <t>NAIMB20665</t>
  </si>
  <si>
    <t>PASLODE IMPULSE ND 50X2.0MM 304 S/STEEL BRAD 2000 B20665</t>
  </si>
  <si>
    <t>NAIMB20643</t>
  </si>
  <si>
    <t>PASLODE IMPULSE ND 50X2.0MM E GALV BRAD 2000 B20643</t>
  </si>
  <si>
    <t>NAIMB20669</t>
  </si>
  <si>
    <t>PASLODE IMPULSE ND 62X2.0MM 304 S/STEEL BRAD 2000 B20669</t>
  </si>
  <si>
    <t>NAPLB20680</t>
  </si>
  <si>
    <t>PASLODE JOLTFAST 65X2.87MM HDG RING SML RND HEAD NAIL 1000</t>
  </si>
  <si>
    <t>NAPLB20681</t>
  </si>
  <si>
    <t>PASLODE JOLTFAST 75X3.06MM HD GALV SML RND NAIL 1000 B20681</t>
  </si>
  <si>
    <t>NAPLB20681V</t>
  </si>
  <si>
    <t>PASLODE JOLTFAST 75X3.06MM HD GALV SML RND NAIL 3000 B20681V</t>
  </si>
  <si>
    <t>NAPLB20682</t>
  </si>
  <si>
    <t>PASLODE JOLTFAST 90X3.06MM HD GALV SML RND NAIL 1000 B20682</t>
  </si>
  <si>
    <t>NAJMZB20463</t>
  </si>
  <si>
    <t>PASLODE PNEUMATIC 50X2.87MM BRIGHT D-HEAD NAIL 3000 B20463</t>
  </si>
  <si>
    <t>NAJMZB20528D</t>
  </si>
  <si>
    <t>PASLODE PNEUMATIC 50X2.87MM HD GALV D-HEAD NAIL 3000 B20528D</t>
  </si>
  <si>
    <t>NAPAB20545</t>
  </si>
  <si>
    <t>PASLODE PNEUMATIC 65X2.87MM HD GALV RING DH NAIL 3000 B20545</t>
  </si>
  <si>
    <t>NAJMZB20467</t>
  </si>
  <si>
    <t>PASLODE PNEUMATIC 75X3.06MM BRIGHT D-HEAD NAIL 3000 B20467</t>
  </si>
  <si>
    <t>NAJMZB20529D</t>
  </si>
  <si>
    <t>PASLODE PNEUMATIC 75X3.06MM HD GALV D-HEAD NAIL 3000 B20529D</t>
  </si>
  <si>
    <t>NAFAA10011</t>
  </si>
  <si>
    <t>PASLODE PNEUMATIC 80 10X0.84MM E GALV STAPLE 2000 A10011</t>
  </si>
  <si>
    <t>NAJMZB20469D</t>
  </si>
  <si>
    <t>PASLODE PNEUMATIC 90X3.15 BRT LONG D-HEAD NAIL 3000 B20469D</t>
  </si>
  <si>
    <t>NAPLB29529F</t>
  </si>
  <si>
    <t>NAIMB20280</t>
  </si>
  <si>
    <t>PASLODE PNEUMATIC C 25X1.6MM 304 S/STEEL BRAD 2000 B20280</t>
  </si>
  <si>
    <t>NAIMB20147</t>
  </si>
  <si>
    <t>PASLODE PNEUMATIC C 25X1.6MM E GALV BRAD 2000 B20147</t>
  </si>
  <si>
    <t>NAIMB20283</t>
  </si>
  <si>
    <t>PASLODE PNEUMATIC C 30X1.6MM 304 S/STEEL BRAD 2000 B20283</t>
  </si>
  <si>
    <t>NAIMB20149</t>
  </si>
  <si>
    <t>PASLODE PNEUMATIC C 30X1.6MM E GALV BRAD 2000 B20149</t>
  </si>
  <si>
    <t>NAIMB20153</t>
  </si>
  <si>
    <t>PASLODE PNEUMATIC C 40X1.6MM E GALV BRAD 2000 B20153</t>
  </si>
  <si>
    <t>NAIMB20155</t>
  </si>
  <si>
    <t>PASLODE PNEUMATIC C 45X1.6MM E GALV BRAD 2000 B20155</t>
  </si>
  <si>
    <t>NAIMB20157</t>
  </si>
  <si>
    <t>PASLODE PNEUMATIC C 50X1.6MM E GALV BRAD 2000 B20157</t>
  </si>
  <si>
    <t>NAIMB20159</t>
  </si>
  <si>
    <t>PASLODE PNEUMATIC C 60X1.6MM E GALV BRAD 2000 B20159</t>
  </si>
  <si>
    <t>NAIMB20043</t>
  </si>
  <si>
    <t>PASLODE PNEUMATIC ND 38X2.0MM E GALV BRAD 2000 B20043</t>
  </si>
  <si>
    <t>NAIMB20054A</t>
  </si>
  <si>
    <t>PASLODE PNEUMATIC ND 50X2.0MM 304 S/STEEL BRAD 2000 B20054A</t>
  </si>
  <si>
    <t>NAIMB20051</t>
  </si>
  <si>
    <t>PASLODE PNEUMATIC ND 62X2.0MM E GALV BRAD 2000 B20051</t>
  </si>
  <si>
    <t>NAJMZA10496</t>
  </si>
  <si>
    <t>PASLODE PNEUMATIC W16 25X1.6MM E GALV WIDE CROWN STAPLE 9000</t>
  </si>
  <si>
    <t>NASEGE25ASBF</t>
  </si>
  <si>
    <t>SENCO 65X2.87MM R/SHANK FLOOR NAILS BOX OF 2000 GE25ASBF</t>
  </si>
  <si>
    <t>NASEHC27ASB</t>
  </si>
  <si>
    <t>SENCO 75X305MM NAILS GALV BOX OF 3000 HC27ASB</t>
  </si>
  <si>
    <t>NAHAHHSS75V8R</t>
  </si>
  <si>
    <t>WIRELESS COIL F/HEAD S/S RING 3.15MMX75MM 1000  HHSS-75V8R</t>
  </si>
  <si>
    <t>NAHAJOG50V8R</t>
  </si>
  <si>
    <t>WIRELESS COIL J/HEAD GALV RING 2.8MMX50MM 3000  JOG-50V8R</t>
  </si>
  <si>
    <t>WIRELESS COIL J/HEAD S/S RING 3.15MMX90MM 1000  JOSS-90V8R</t>
  </si>
  <si>
    <t>GE30S09604</t>
  </si>
  <si>
    <t>30 SECONDS 1L ONE STEP SPRAY &amp; WALK AWAY   09604</t>
  </si>
  <si>
    <t>GE30S09605</t>
  </si>
  <si>
    <t>30 SECONDS 2L ONE STEP SPRAY &amp; WALK AWAY CONC  09605</t>
  </si>
  <si>
    <t>GE30S09606</t>
  </si>
  <si>
    <t>30 SECONDS 5L ONE STEP SPRAY &amp; WALK AWAY CONC 09606</t>
  </si>
  <si>
    <t>GE30SC20</t>
  </si>
  <si>
    <t>30 SECONDS CONCENTRATE 20L     JERRY CAN  09602</t>
  </si>
  <si>
    <t>GE30SC2</t>
  </si>
  <si>
    <t>30 SECONDS CONCENTRATE 2L     JERRYCAN</t>
  </si>
  <si>
    <t>GE30SC5</t>
  </si>
  <si>
    <t>30 SECONDS CONCENTRATE 5L</t>
  </si>
  <si>
    <t>GE30SC1</t>
  </si>
  <si>
    <t>30 SECONDS READY TO USE 1L C/W BOTTLE &amp; SPRAYER</t>
  </si>
  <si>
    <t>CPSUAQ045KG</t>
  </si>
  <si>
    <t>4.5KG AQUELLA</t>
  </si>
  <si>
    <t>CPSKNZ132</t>
  </si>
  <si>
    <t>ANTISOL A CURING COMPOUND     20 LTRS  446318</t>
  </si>
  <si>
    <t>CPSKNZ134</t>
  </si>
  <si>
    <t>ANTISOL E WAX BASED CURING COMPOUND 20LTRS 446320</t>
  </si>
  <si>
    <t>ADBOPR30607804</t>
  </si>
  <si>
    <t>BOSTIK PEF BACKING ROD 13MM 20M BOX 30607804</t>
  </si>
  <si>
    <t>ADBOPR30607806</t>
  </si>
  <si>
    <t>BOSTIK PEF BACKING ROD 15MM 20M BOX 30607806</t>
  </si>
  <si>
    <t>ADBOPR30607808</t>
  </si>
  <si>
    <t>BOSTIK PEF BACKING ROD 20MM 20M BOX 30607808</t>
  </si>
  <si>
    <t>ADBOPR30607810</t>
  </si>
  <si>
    <t>BOSTIK PEF BACKING ROD 25MM 10M BOX 30607810</t>
  </si>
  <si>
    <t>ADBOPR30607811</t>
  </si>
  <si>
    <t>BOSTIK PEF BACKING ROD 30MM 10M BOX 30607811</t>
  </si>
  <si>
    <t>CPSKNZ53</t>
  </si>
  <si>
    <t>CAVEX EXPANSION AGENT 800GM   447520</t>
  </si>
  <si>
    <t>CPCOBU1</t>
  </si>
  <si>
    <t>CEMENT OXIDE BURNT UMBER 1KG  655</t>
  </si>
  <si>
    <t>CPCOBU25</t>
  </si>
  <si>
    <t>CEMENT OXIDE BURNT UMBER 25KG 655</t>
  </si>
  <si>
    <t>CPCODB1</t>
  </si>
  <si>
    <t>CEMENT OXIDE DARK BROWN 1KG   686</t>
  </si>
  <si>
    <t>CPCODB25</t>
  </si>
  <si>
    <t>CEMENT OXIDE DARK BROWN 25KG  686</t>
  </si>
  <si>
    <t>CPCODR1</t>
  </si>
  <si>
    <t>CEMENT OXIDE DEEP RED    1KG</t>
  </si>
  <si>
    <t>CPCOLB1</t>
  </si>
  <si>
    <t>CEMENT OXIDE LIGHT BROWN 1KG  610</t>
  </si>
  <si>
    <t>CPCOLB25</t>
  </si>
  <si>
    <t>CEMENT OXIDE LIGHT BROWN 25KG 610</t>
  </si>
  <si>
    <t>CPCOMG1</t>
  </si>
  <si>
    <t>CEMENT OXIDE MARIGOLD 1KG     960/4</t>
  </si>
  <si>
    <t>CPCOB25</t>
  </si>
  <si>
    <t>CEMENT OXIDE STANDARD BLACK   25KG 318</t>
  </si>
  <si>
    <t>CPCOWH1</t>
  </si>
  <si>
    <t>CEMENT OXIDE WHITE (TITANIUM) 1KG</t>
  </si>
  <si>
    <t>CPCOWH25</t>
  </si>
  <si>
    <t>CEMENT OXIDE WHITE (TITANIUM) 25KG</t>
  </si>
  <si>
    <t>CPCOY1</t>
  </si>
  <si>
    <t>CEMENT OXIDE YELLOW 1KG 920</t>
  </si>
  <si>
    <t>CPCMACC5</t>
  </si>
  <si>
    <t>CEMIX ACCELERSET 5L</t>
  </si>
  <si>
    <t>CPCMAB1</t>
  </si>
  <si>
    <t>CEMIX ACRYLBOND 1L MODIFIER &amp; CONCRETE BONDING AGENT</t>
  </si>
  <si>
    <t>CPCMAB5</t>
  </si>
  <si>
    <t>CEMIX ACRYLBOND 5L MODIFIER &amp; CONCRETE BONDING AGENT</t>
  </si>
  <si>
    <t>CPCMCFRA20</t>
  </si>
  <si>
    <t>CEMIX C.F.R.A 20L CONCRETE    FORMWORK RELEASE AGENT</t>
  </si>
  <si>
    <t>CPCMCFRA4</t>
  </si>
  <si>
    <t>CEMIX C.F.R.A 4L CONCRETE     FORMWORK RELEASE AGENT</t>
  </si>
  <si>
    <t>CPCMCGT025</t>
  </si>
  <si>
    <t>CEMIX CEMGROUT GP CEMENTITOUS GROUT 25KG</t>
  </si>
  <si>
    <t>CPCMCKC1</t>
  </si>
  <si>
    <t>CEMIX CEMKEY CONCENTRATE 1L</t>
  </si>
  <si>
    <t>CPCMCKC25</t>
  </si>
  <si>
    <t>CEMIX CEMKEY CONCENTRATE 2.5L</t>
  </si>
  <si>
    <t>CPCMCKC20</t>
  </si>
  <si>
    <t>CEMIX CEMKEY CONCENTRATE 20L</t>
  </si>
  <si>
    <t>CPCMCKC5</t>
  </si>
  <si>
    <t>CEMIX CEMKEY CONCENTRATE 5L</t>
  </si>
  <si>
    <t>CPCMCFL020</t>
  </si>
  <si>
    <t>CEMIX CEMLEVEL 10 20KG</t>
  </si>
  <si>
    <t>CPCMCP1</t>
  </si>
  <si>
    <t>CEMIX CEMPLUS 1L CONC LIQUID  PLASTICISER</t>
  </si>
  <si>
    <t>CPCMCP25</t>
  </si>
  <si>
    <t>CEMIX CEMPLUS 2.5L CONC LIQUID PLASTICISER</t>
  </si>
  <si>
    <t>CPCMCP20</t>
  </si>
  <si>
    <t>CEMIX CEMPLUS 20L CONC LIQUID PLASTICISER</t>
  </si>
  <si>
    <t>CPCMCP5</t>
  </si>
  <si>
    <t>CEMIX CEMPLUS 5L CONC LIQUID  PLASTICISER</t>
  </si>
  <si>
    <t>CPCMFLSC025</t>
  </si>
  <si>
    <t>CEMIX CEMSCREED 40  25KG BAG</t>
  </si>
  <si>
    <t>CPCMWC1</t>
  </si>
  <si>
    <t>CEMIX CLEAR SEALER 1L</t>
  </si>
  <si>
    <t>CPCMCDS500</t>
  </si>
  <si>
    <t>CEMIX CONCRETE DISSOLVER 500ML</t>
  </si>
  <si>
    <t>CPCMDS20</t>
  </si>
  <si>
    <t>CEMIX DRIVESEAL 20LT</t>
  </si>
  <si>
    <t>CPCMDS4</t>
  </si>
  <si>
    <t>CEMIX DRIVESEAL 4LT</t>
  </si>
  <si>
    <t>CPCMEF</t>
  </si>
  <si>
    <t>CEMIX EASYFLOR 25KG</t>
  </si>
  <si>
    <t>CPCMRFC175</t>
  </si>
  <si>
    <t>CEMIX LAITITE REFACTORY MORTAR 1.75KG FIRE CEMENT</t>
  </si>
  <si>
    <t>CPCMRFC35</t>
  </si>
  <si>
    <t>CEMIX LAITITE REFRACTORY MORTAR 3.5KG FIRE CEMENT</t>
  </si>
  <si>
    <t>CPCMRFC7</t>
  </si>
  <si>
    <t>CEMIX LAITITE REFRACTORY MORTAR 7KG FIRE CEMENT</t>
  </si>
  <si>
    <t>CPCMLTB4</t>
  </si>
  <si>
    <t>CEMIX LATEX TILE BOND 4LTR</t>
  </si>
  <si>
    <t>CPMFP15</t>
  </si>
  <si>
    <t>CEMIX MORTAFLEX PLUS 1.5KG</t>
  </si>
  <si>
    <t>CPMFP200</t>
  </si>
  <si>
    <t>CEMIX MORTAFLEX PLUS 200GM</t>
  </si>
  <si>
    <t>CPMFP3</t>
  </si>
  <si>
    <t>CEMIX MORTAFLEX PLUS 3KG</t>
  </si>
  <si>
    <t>CPCMMFP600</t>
  </si>
  <si>
    <t>CEMIX MORTAFLEX PLUS 600GM</t>
  </si>
  <si>
    <t>CPMFP65</t>
  </si>
  <si>
    <t>CEMIX MORTAFLEX PLUS 6KG</t>
  </si>
  <si>
    <t>CPCMMB1</t>
  </si>
  <si>
    <t>CEMIX MULTIBOND 1L MODIFIER &amp; BONDING AGENT</t>
  </si>
  <si>
    <t>CPCMMB20</t>
  </si>
  <si>
    <t>CEMIX MULTIBOND 20L MODIFIER  &amp; BONDING AGENT</t>
  </si>
  <si>
    <t>CPCMMB5</t>
  </si>
  <si>
    <t>CEMIX MULTIBOND 5L MODIFIER &amp; BONDING AGENT</t>
  </si>
  <si>
    <t>CPCMODB100</t>
  </si>
  <si>
    <t>CEMIX OXIDE POWDER BLACK 1KG</t>
  </si>
  <si>
    <t>CPCMPM15</t>
  </si>
  <si>
    <t>CEMIX PLIMORTAR 15KG PAIL</t>
  </si>
  <si>
    <t>CPCMPFE20</t>
  </si>
  <si>
    <t>CEMIX PROFLOR EMULSION 20L</t>
  </si>
  <si>
    <t>CPCMPFE5</t>
  </si>
  <si>
    <t>CEMIX PROFLOR EMULSION 5L</t>
  </si>
  <si>
    <t>CPCMPATCH20</t>
  </si>
  <si>
    <t>CEMIX QUICKPATCH RAPID SET  REPAIR MORTAR  20KG</t>
  </si>
  <si>
    <t>CPCMPATCH1</t>
  </si>
  <si>
    <t>CEMIX QUICKPATCH RAPID SET REPAIR MORTAR  1KG</t>
  </si>
  <si>
    <t>CPCMMPPC10</t>
  </si>
  <si>
    <t>CEMIX QUICKPATCH RAPID SET REPAIR MORTAR 10KG</t>
  </si>
  <si>
    <t>CPCMPATCH5</t>
  </si>
  <si>
    <t>CEMIX QUICKPATCH RAPID SET REPAIR MORTAR 5KG</t>
  </si>
  <si>
    <t>CPCMR20</t>
  </si>
  <si>
    <t>CEMIX R20 RETARDER 5L SURFACE RETARDER</t>
  </si>
  <si>
    <t>CPCMREV020</t>
  </si>
  <si>
    <t>CEMIX REVEAL 20L SURFACE RETARDER</t>
  </si>
  <si>
    <t>CPCMREV005</t>
  </si>
  <si>
    <t>CEMIX REVEAL 5L SURFACE RETARDER</t>
  </si>
  <si>
    <t>CPCMNP21</t>
  </si>
  <si>
    <t>CEMIX WATERPROOF ADMIXTURE 1L WATERPROOFING ADDITIVE</t>
  </si>
  <si>
    <t>CPCMNP225</t>
  </si>
  <si>
    <t>CEMIX WATERPROOF ADMIXTURE 2.5L W/PROOF ADDITIVE</t>
  </si>
  <si>
    <t>CPCMNP25</t>
  </si>
  <si>
    <t>CEMIX WATERPROOF ADMIXTURE 5L W/PROOF ADDITIVE</t>
  </si>
  <si>
    <t>ADDUFLC15</t>
  </si>
  <si>
    <t>DUNLOP FLOOR LEVELLER 15KG    10308</t>
  </si>
  <si>
    <t>CPSKNZ138</t>
  </si>
  <si>
    <t>FORMOL CONCRETE FORM RELEASE  20L 446322</t>
  </si>
  <si>
    <t>CPSKNZ137</t>
  </si>
  <si>
    <t>FORMOL CONCRETE FORM RELEASE  5LTR 446321</t>
  </si>
  <si>
    <t>CPSKNZ215</t>
  </si>
  <si>
    <t>PURIGO 5S CONCRETE DUSTPROOFER 20 LITRE 446341</t>
  </si>
  <si>
    <t>CPRMCBLACK</t>
  </si>
  <si>
    <t>READYMIX BLACK OXIDE  PER KG</t>
  </si>
  <si>
    <t>kg</t>
  </si>
  <si>
    <t>CPRMCBROWN</t>
  </si>
  <si>
    <t>READYMIX BROWN OXIDE  PER KG</t>
  </si>
  <si>
    <t>CPRMCRED</t>
  </si>
  <si>
    <t>READYMIX RED OXIDE    PER KG</t>
  </si>
  <si>
    <t>CPSKNZ146</t>
  </si>
  <si>
    <t>RUGASOL C EXPOSED AGGREGATE   20 LITRE 446325</t>
  </si>
  <si>
    <t>CPSKNZ145</t>
  </si>
  <si>
    <t>RUGASOL C EXPOSED AGGREGATE   5L 446324</t>
  </si>
  <si>
    <t>CPSKNZ84</t>
  </si>
  <si>
    <t>SIKA 4A RAPID WATER STOP      5 LITRE 447330</t>
  </si>
  <si>
    <t>CPSKNZ103</t>
  </si>
  <si>
    <t>SIKA EMULSION 93 WATERPROOF BONDING 20 LITRE 446200</t>
  </si>
  <si>
    <t>CPSKNZ102</t>
  </si>
  <si>
    <t>SIKA EMULSION 93 WATERPROOF BONDING 5 LITRE 446179</t>
  </si>
  <si>
    <t>CPSKNZ113</t>
  </si>
  <si>
    <t>SIKA FLOOR LEVELLING COMPOUND MORTAR  25KG 447623</t>
  </si>
  <si>
    <t>CPSKNZ114</t>
  </si>
  <si>
    <t>SIKA GROUT 212 CEMENTITIOUS GROUT 25KG  446312</t>
  </si>
  <si>
    <t>CPSKNZ115</t>
  </si>
  <si>
    <t>SIKA GROUT 215 CEMENTITIOUS   GROUT 25KG  446313</t>
  </si>
  <si>
    <t>CPSK162065</t>
  </si>
  <si>
    <t>SIKA MONOTOP HIGH BUILD MORTAR 352N 20KG 463686</t>
  </si>
  <si>
    <t>CPSK68219</t>
  </si>
  <si>
    <t>SIKA MONOTOP MICRO-CONCRETE  438R 25KG 551940</t>
  </si>
  <si>
    <t>CPSKNZ1610</t>
  </si>
  <si>
    <t>SIKA MONOTOP PRIMER 910N 4KG  446362</t>
  </si>
  <si>
    <t>CPSK152453</t>
  </si>
  <si>
    <t>SIKA MONOTOP STRUCTURAL MORTAR 412N 25KG  463687</t>
  </si>
  <si>
    <t>CPSK0003732</t>
  </si>
  <si>
    <t>SIKA MULTISEAL BITUMENOUS TAPE 100MM X 10M 0003732</t>
  </si>
  <si>
    <t>CPSKNZ01062</t>
  </si>
  <si>
    <t>SIKA MULTISEAL BITUMENOUS TAPE 100MM X 3M 3738</t>
  </si>
  <si>
    <t>CPSK0003733</t>
  </si>
  <si>
    <t>SIKA MULTISEAL BITUMENOUS TAPE 150MM X 10M 0003733</t>
  </si>
  <si>
    <t>CPSKNZ00277</t>
  </si>
  <si>
    <t>SIKA PEF BACKING ROD 15MM DIAMETER 100M LGTH   450447</t>
  </si>
  <si>
    <t>CPSK468418</t>
  </si>
  <si>
    <t>SIKA PEF BACKING ROD 25MM DIAMETER 25M LGTH  468418</t>
  </si>
  <si>
    <t>CPSK468415</t>
  </si>
  <si>
    <t>SIKA PEF BACKING ROD 30MM DIAMETER X 25M BOX  468415</t>
  </si>
  <si>
    <t>CPSKNZ00282</t>
  </si>
  <si>
    <t>SIKA PEF BACKING ROD 40MM DIAMETER 2M LGTH  450423</t>
  </si>
  <si>
    <t>CPSKNZ00283</t>
  </si>
  <si>
    <t>SIKA PEF BACKING ROD 50MM DIAMETER 2M LGTH  450424</t>
  </si>
  <si>
    <t>CPSKP114665</t>
  </si>
  <si>
    <t>SIKA PRIMER 3N  250ML   114665</t>
  </si>
  <si>
    <t>CPSKP122239</t>
  </si>
  <si>
    <t>SIKA PRIMER 3N 1LT  122239</t>
  </si>
  <si>
    <t>CPSK446372</t>
  </si>
  <si>
    <t>SIKA RUGASOL C EXTRA 20L 446372</t>
  </si>
  <si>
    <t>CPSKNZ88</t>
  </si>
  <si>
    <t>SIKACEM CONCENTRATE 5 LITRE   446377</t>
  </si>
  <si>
    <t>CPSKNZ01650</t>
  </si>
  <si>
    <t>SIKADUR 31 ADHESIVE MORTAR   6KG     448375</t>
  </si>
  <si>
    <t>CPSK426014</t>
  </si>
  <si>
    <t>SIKADUR 31 ADHESIVE MORTAR 30KG 538066</t>
  </si>
  <si>
    <t>CPSKNZ185</t>
  </si>
  <si>
    <t>SIKADUR 32 HIGH PERFORMANCE   3 LITRE 448688</t>
  </si>
  <si>
    <t>CPSK427485</t>
  </si>
  <si>
    <t>SIKADUR 32N 1.2KG DG8 EPOXY RESIN 0.87 LITRE  427485</t>
  </si>
  <si>
    <t>CPSK102365</t>
  </si>
  <si>
    <t>SIKADUR 41 EPOXY PATCHING MORTAR 6.24LT 102365</t>
  </si>
  <si>
    <t>CPSKNZ189</t>
  </si>
  <si>
    <t>SIKADUR 42 EPOXY RESIN GROUT  448304</t>
  </si>
  <si>
    <t>CPSKNZ129</t>
  </si>
  <si>
    <t>SIKAFILM FINISHING AID 20 LTR  446317</t>
  </si>
  <si>
    <t>CPSK0069138</t>
  </si>
  <si>
    <t>SIKASWELL S2 EXPANDING WATER  STOP SSG  69318</t>
  </si>
  <si>
    <t>CPSKNZ01241</t>
  </si>
  <si>
    <t>SIKATOP SEAL 107 DRYSEAL 25KG                     448301</t>
  </si>
  <si>
    <t>CPBBBMIX05B</t>
  </si>
  <si>
    <t>BAG BOYS BUILDERS MIX  BM20  BULK BAG      0.5M3</t>
  </si>
  <si>
    <t>CPCMBTT020</t>
  </si>
  <si>
    <t>CEMIX BITUPATCH POTHOLE REPAIRER 20KG</t>
  </si>
  <si>
    <t>CPFDFS25</t>
  </si>
  <si>
    <t>DRICON FOUNDRY SAND 25KG   FS25</t>
  </si>
  <si>
    <t>CPFDTS125</t>
  </si>
  <si>
    <t>DRICON NO. 1 SAND 25KG   TS125</t>
  </si>
  <si>
    <t>CPFDPL20</t>
  </si>
  <si>
    <t>DRICON PAVELOCK 20KG   PL20</t>
  </si>
  <si>
    <t>CPSC257B</t>
  </si>
  <si>
    <t>SC25-7 SCORIA PER BAG</t>
  </si>
  <si>
    <t>CPSKNZ00396</t>
  </si>
  <si>
    <t>SIKA PEA METAL 5-7MM 25KG            445055</t>
  </si>
  <si>
    <t>CPCERH40</t>
  </si>
  <si>
    <t>40KG BAG RAPID HARDENING     CEMENT</t>
  </si>
  <si>
    <t>CPCMCPL30</t>
  </si>
  <si>
    <t>CEMIX CEMPLASTER 30KG</t>
  </si>
  <si>
    <t>CPCMMMT30</t>
  </si>
  <si>
    <t>CEMIX DRIMIX MASONRY MORTAR MIX 30KG</t>
  </si>
  <si>
    <t>CPICGPC020</t>
  </si>
  <si>
    <t>CEMIX MULTICRETE GENERAL PURPOSE CONCRETE 20KG</t>
  </si>
  <si>
    <t>CPCMPT20</t>
  </si>
  <si>
    <t>CEMIX PAVETIGHT SAND  20KG</t>
  </si>
  <si>
    <t>CPCMSSFSC025</t>
  </si>
  <si>
    <t>CEMIX SUPER STRENGTH FASTCRETE 30MPA 25KG</t>
  </si>
  <si>
    <t>CPSKNZ116</t>
  </si>
  <si>
    <t>SIKA GROUT 212 HP  25KG BAG   447352</t>
  </si>
  <si>
    <t>CPCEP25</t>
  </si>
  <si>
    <t>ULTRACEM CEMENT 25KG BAG</t>
  </si>
  <si>
    <t>CPIC40</t>
  </si>
  <si>
    <t>CONCRETE INSTANT          40KG</t>
  </si>
  <si>
    <t>CPFDTMPUM30</t>
  </si>
  <si>
    <t>DRICON COLOURED MORTAR PUMICE 30KG   TMPUM30</t>
  </si>
  <si>
    <t>CPFDHC25HS</t>
  </si>
  <si>
    <t>DRICON HIGH STRENGTH HANDICRETE 25KG   HC25HS</t>
  </si>
  <si>
    <t>CPIMTBK30</t>
  </si>
  <si>
    <t>DRICON TRADE MORTAR BLACK 30KG     TMBL</t>
  </si>
  <si>
    <t>CPFDTMX30</t>
  </si>
  <si>
    <t>DRICON TRADE MORTAR EXTRA NATURAL 30KG   TMX30</t>
  </si>
  <si>
    <t>CPIMTN30</t>
  </si>
  <si>
    <t>DRICON TRADE MORTAR NATURAL BLOCK 30KG   TMN30</t>
  </si>
  <si>
    <t>CPIMTPW30</t>
  </si>
  <si>
    <t>DRICON TRADE MORTAR PREMIUM WHITE 30KG   TMPW30</t>
  </si>
  <si>
    <t>CPHB21935</t>
  </si>
  <si>
    <t>HEBEL MORTAR 20KG BAG 21935</t>
  </si>
  <si>
    <t>CPHB21949</t>
  </si>
  <si>
    <t>HEBEL PATCH 10KG BAG 21949</t>
  </si>
  <si>
    <t>CPALRMOXBK</t>
  </si>
  <si>
    <t>ALLIED READY MIXED BLACK OXIDE PER KG</t>
  </si>
  <si>
    <t>CPALRMOXBR</t>
  </si>
  <si>
    <t>ALLIED READY MIXED BROWN OXIDE PER KG COL-68HS</t>
  </si>
  <si>
    <t>CPALRMCX8</t>
  </si>
  <si>
    <t>ALLIED READY MIXED CAVEX PER 800GR BAG CAVEX</t>
  </si>
  <si>
    <t>CPALRM1013S</t>
  </si>
  <si>
    <t>ALLIED READY MIXED CONCRETE 10MPA 13MM STRUCTURAL 101</t>
  </si>
  <si>
    <t>CPALRM1019S</t>
  </si>
  <si>
    <t>ALLIED READY MIXED CONCRETE 10MPA 19MM STRUCTURAL 102</t>
  </si>
  <si>
    <t>CPALRM1519S</t>
  </si>
  <si>
    <t>ALLIED READY MIXED CONCRETE 15MPA 19MM STRUCTURAL 152</t>
  </si>
  <si>
    <t>CPALRM17513K</t>
  </si>
  <si>
    <t>ALLIED READY MIXED CONCRETE 17.5MPA 13MM KERB MIX 171K</t>
  </si>
  <si>
    <t>CPALRM17513S</t>
  </si>
  <si>
    <t>ALLIED READY MIXED CONCRETE 17.5MPA 13MM STRUCTURAL 171</t>
  </si>
  <si>
    <t>CPALRM17519SP</t>
  </si>
  <si>
    <t>ALLIED READY MIXED CONCRETE 17.5MPA 19MM PUMP MIX 172P</t>
  </si>
  <si>
    <t>CPALRM17519SL</t>
  </si>
  <si>
    <t>ALLIED READY MIXED CONCRETE 17.5MPA 19MM SPECIAL LAYERS 172L</t>
  </si>
  <si>
    <t>CPALRM17519S</t>
  </si>
  <si>
    <t>ALLIED READY MIXED CONCRETE 17.5MPA 19MM STRUCTURAL 172</t>
  </si>
  <si>
    <t>CPALRM17507BF</t>
  </si>
  <si>
    <t>ALLIED READY MIXED CONCRETE 17.5MPA 7MM BLOCKFILL 177B</t>
  </si>
  <si>
    <t>CPALRM2013SPF</t>
  </si>
  <si>
    <t>ALLIED READY MIXED CONCRETE 20MPA 13MM FINE PUMP MIX 201GP</t>
  </si>
  <si>
    <t>CPALRM2013K</t>
  </si>
  <si>
    <t>ALLIED READY MIXED CONCRETE 20MPA 13MM KERB MIX 201K</t>
  </si>
  <si>
    <t>CPALRM2013SP</t>
  </si>
  <si>
    <t>ALLIED READY MIXED CONCRETE 20MPA 13MM PUMP MIX 201P</t>
  </si>
  <si>
    <t>CPALRM2013S</t>
  </si>
  <si>
    <t>ALLIED READY MIXED CONCRETE 20MPA 13MM STRUCTURAL 201</t>
  </si>
  <si>
    <t>CPALRM2019SP</t>
  </si>
  <si>
    <t>ALLIED READY MIXED CONCRETE 20MPA 19MM PUMP MIX 202P</t>
  </si>
  <si>
    <t>CPALRM2019SL</t>
  </si>
  <si>
    <t>ALLIED READY MIXED CONCRETE 20MPA 19MM SPECIAL LAYERS 202L</t>
  </si>
  <si>
    <t>CPALRM2019S</t>
  </si>
  <si>
    <t>ALLIED READY MIXED CONCRETE 20MPA 19MM STRUCTURAL 202</t>
  </si>
  <si>
    <t>CPALRM2007BF</t>
  </si>
  <si>
    <t>ALLIED READY MIXED CONCRETE 20MPA 7MM BLOCKFILL 207B</t>
  </si>
  <si>
    <t>CPALRM2008BF</t>
  </si>
  <si>
    <t>ALLIED READY MIXED CONCRETE 20MPA 8MM BLOCKFILL</t>
  </si>
  <si>
    <t>CPALRM2008SPF</t>
  </si>
  <si>
    <t>ALLIED READY MIXED CONCRETE 20MPA 8MM FINE PUMP MIX 2008GP</t>
  </si>
  <si>
    <t>CPALRM2513SPF</t>
  </si>
  <si>
    <t>ALLIED READY MIXED CONCRETE 25MPA 13MM FINE PUMP MIX 251GP</t>
  </si>
  <si>
    <t>CPALRM2513K</t>
  </si>
  <si>
    <t>ALLIED READY MIXED CONCRETE 25MPA 13MM KERB MIX 251K</t>
  </si>
  <si>
    <t>CPALRM2513SP</t>
  </si>
  <si>
    <t>ALLIED READY MIXED CONCRETE 25MPA 13MM PUMP MIX 251P</t>
  </si>
  <si>
    <t>CPALRM2513S</t>
  </si>
  <si>
    <t>ALLIED READY MIXED CONCRETE 25MPA 13MM STRUCTURAL 251</t>
  </si>
  <si>
    <t>CPALRM2519SP</t>
  </si>
  <si>
    <t>ALLIED READY MIXED CONCRETE 25MPA 19MM PUMP MIX 252P</t>
  </si>
  <si>
    <t>CPALRM2519SL</t>
  </si>
  <si>
    <t>ALLIED READY MIXED CONCRETE 25MPA 19MM SPECIAL LAYERS 252L</t>
  </si>
  <si>
    <t>CPALRM2519S</t>
  </si>
  <si>
    <t>ALLIED READY MIXED CONCRETE 25MPA 19MM STRUCTURAL 252</t>
  </si>
  <si>
    <t>CPALRM2507BF</t>
  </si>
  <si>
    <t>ALLIED READY MIXED CONCRETE 25MPA 7MM BLOCKFILL 257B</t>
  </si>
  <si>
    <t>CPALRM3013SPF</t>
  </si>
  <si>
    <t>ALLIED READY MIXED CONCRETE 30MPA 13MM FINE PUMP MIX 301GP</t>
  </si>
  <si>
    <t>CPALRM3013K</t>
  </si>
  <si>
    <t>ALLIED READY MIXED CONCRETE 30MPA 13MM KERB MIX 301K</t>
  </si>
  <si>
    <t>CPALRM3013SP</t>
  </si>
  <si>
    <t>ALLIED READY MIXED CONCRETE 30MPA 13MM PUMP MIX 301P</t>
  </si>
  <si>
    <t>CPALRM3013S</t>
  </si>
  <si>
    <t>ALLIED READY MIXED CONCRETE 30MPA 13MM STRUCTURAL 301</t>
  </si>
  <si>
    <t>CPALRM3019SP</t>
  </si>
  <si>
    <t>ALLIED READY MIXED CONCRETE 30MPA 19MM PUMP MIX 302P</t>
  </si>
  <si>
    <t>CPALRM3019S</t>
  </si>
  <si>
    <t>ALLIED READY MIXED CONCRETE 30MPA 19MM STRUCTURAL 302</t>
  </si>
  <si>
    <t>CPALRM3007BF</t>
  </si>
  <si>
    <t>ALLIED READY MIXED CONCRETE 30MPA 7MM BLOCKFILL 307B</t>
  </si>
  <si>
    <t>CPALRM3513SPF</t>
  </si>
  <si>
    <t>ALLIED READY MIXED CONCRETE 35MPA 13MM FINE PUMP MIX 351GP</t>
  </si>
  <si>
    <t>CPALRM3513K</t>
  </si>
  <si>
    <t>ALLIED READY MIXED CONCRETE 35MPA 13MM KERB MIX 351K</t>
  </si>
  <si>
    <t>CPALRM3513SP</t>
  </si>
  <si>
    <t>ALLIED READY MIXED CONCRETE 35MPA 13MM PUMP MIX 351P</t>
  </si>
  <si>
    <t>CPALRM3513S</t>
  </si>
  <si>
    <t>ALLIED READY MIXED CONCRETE 35MPA 13MM STRUCTURAL 351</t>
  </si>
  <si>
    <t>CPALRM3519SP</t>
  </si>
  <si>
    <t>ALLIED READY MIXED CONCRETE 35MPA 19MM PUMP MIX 352P</t>
  </si>
  <si>
    <t>CPALRM3519S</t>
  </si>
  <si>
    <t>ALLIED READY MIXED CONCRETE 35MPA 19MM STRUCTURAL 352</t>
  </si>
  <si>
    <t>CPALRM3507BF</t>
  </si>
  <si>
    <t>ALLIED READY MIXED CONCRETE 35MPA 7MM BLOCKFILL 357B</t>
  </si>
  <si>
    <t>CPALRM4013SPF</t>
  </si>
  <si>
    <t>ALLIED READY MIXED CONCRETE 40MPA 13MM FINE PUMP MIX 401GP</t>
  </si>
  <si>
    <t>CPALRM4013SP</t>
  </si>
  <si>
    <t>ALLIED READY MIXED CONCRETE 40MPA 13MM PUMP MIX 401P</t>
  </si>
  <si>
    <t>CPALRM4013S</t>
  </si>
  <si>
    <t>ALLIED READY MIXED CONCRETE 40MPA 13MM STRUCTURAL 401</t>
  </si>
  <si>
    <t>CPALRM4019SP</t>
  </si>
  <si>
    <t>ALLIED READY MIXED CONCRETE 40MPA 19MM PUMP MIX 402P</t>
  </si>
  <si>
    <t>CPALRM4019S</t>
  </si>
  <si>
    <t>ALLIED READY MIXED CONCRETE 40MPA 19MM STRUCTURAL 402</t>
  </si>
  <si>
    <t>CPALRM4007BF</t>
  </si>
  <si>
    <t>ALLIED READY MIXED CONCRETE 40MPA 7MM BLOCKFILL 407B</t>
  </si>
  <si>
    <t>CPALRM4513SPF</t>
  </si>
  <si>
    <t>ALLIED READY MIXED CONCRETE 45MPA 13MM FINE PUMP MIX 451GP</t>
  </si>
  <si>
    <t>CPALRM4513SP</t>
  </si>
  <si>
    <t>ALLIED READY MIXED CONCRETE 45MPA 13MM PUMP MIX 451P</t>
  </si>
  <si>
    <t>CPALRM4513S</t>
  </si>
  <si>
    <t>ALLIED READY MIXED CONCRETE 45MPA 13MM STRUCTURAL 451</t>
  </si>
  <si>
    <t>CPALRM4519SP</t>
  </si>
  <si>
    <t>ALLIED READY MIXED CONCRETE 45MPA 19MM PUMP MIX 452P</t>
  </si>
  <si>
    <t>CPALRM4519S</t>
  </si>
  <si>
    <t>ALLIED READY MIXED CONCRETE 45MPA 19MM STRUCTURAL 452</t>
  </si>
  <si>
    <t>CPALRM4507BF</t>
  </si>
  <si>
    <t>ALLIED READY MIXED CONCRETE 45MPA 7MM BLOCKFILL 457B</t>
  </si>
  <si>
    <t>CPALRM5013SP</t>
  </si>
  <si>
    <t>ALLIED READY MIXED CONCRETE 50MPA 13MM PUMP MIX 501P</t>
  </si>
  <si>
    <t>CPALRM5013S</t>
  </si>
  <si>
    <t>ALLIED READY MIXED CONCRETE 50MPA 13MM STRUCTURAL 501</t>
  </si>
  <si>
    <t>CPALRM5019SP</t>
  </si>
  <si>
    <t>ALLIED READY MIXED CONCRETE 50MPA 19MM PUMP MIX 502P</t>
  </si>
  <si>
    <t>CPALRM5019S</t>
  </si>
  <si>
    <t>ALLIED READY MIXED CONCRETE 50MPA 19MM STRUCTURAL 502</t>
  </si>
  <si>
    <t>CPALRM5007BF</t>
  </si>
  <si>
    <t>ALLIED READY MIXED CONCRETE 50MPA 7MM BLOCKFILL 507B</t>
  </si>
  <si>
    <t>CPALRMEM</t>
  </si>
  <si>
    <t>ALLIED READY MIXED CONCRETE EXTRA MEASURE</t>
  </si>
  <si>
    <t>CPALRMRF</t>
  </si>
  <si>
    <t>ALLIED READY MIXED CONCRETE SURPLUS DISPOSAL FEE</t>
  </si>
  <si>
    <t>CPALRMFMBAG</t>
  </si>
  <si>
    <t>ALLIED READY MIXED FIBREMESH PER BAG</t>
  </si>
  <si>
    <t>CPALRMPA</t>
  </si>
  <si>
    <t>ALLIED READY MIXED PUMP AID PER LT PUMPAID</t>
  </si>
  <si>
    <t>ltr</t>
  </si>
  <si>
    <t>CPALRMRH1</t>
  </si>
  <si>
    <t>ALLIED READY MIXED RAPID HARDENER 1% LEVEL2</t>
  </si>
  <si>
    <t>CPALRMRH2</t>
  </si>
  <si>
    <t>ALLIED READY MIXED RAPID HARDENER 2% LEVEL3</t>
  </si>
  <si>
    <t>CPALRMOXR</t>
  </si>
  <si>
    <t>ALLIED READY MIXED RED OXIDE PER KG COL-13HS</t>
  </si>
  <si>
    <t>CPALRMRL</t>
  </si>
  <si>
    <t>ALLIED READY MIXED RETARDER PER LITRE RETARD</t>
  </si>
  <si>
    <t>CPALRMRUG20</t>
  </si>
  <si>
    <t>ALLIED READY MIXED RUGASOL PER 20L RUGASOL</t>
  </si>
  <si>
    <t>CPALRMSL2</t>
  </si>
  <si>
    <t>ALLIED READY MIXED SMALL LOAD CHARGE 2.0M3 &amp; UNDER SML</t>
  </si>
  <si>
    <t>CPALRMSL3</t>
  </si>
  <si>
    <t>ALLIED READY MIXED SMALL LOAD CHARGE 3.0M3 &amp; UNDER</t>
  </si>
  <si>
    <t>CPALRMSP</t>
  </si>
  <si>
    <t>ALLIED READY MIXED SUPERPLASTICISER PER LITRE SP-VISCO</t>
  </si>
  <si>
    <t>CPALRMWO</t>
  </si>
  <si>
    <t>ALLIED READY MIXED WASHOUT FEE WASH</t>
  </si>
  <si>
    <t>CPBOFF430700</t>
  </si>
  <si>
    <t>BOSTIK FLOWFILL GROUT 20KG    30804306</t>
  </si>
  <si>
    <t>CPCMCEM005</t>
  </si>
  <si>
    <t>CEMIX WHITE CEMENT 20KG   25533</t>
  </si>
  <si>
    <t>CPFIRMOXBK</t>
  </si>
  <si>
    <t>FIRTH READY MIXED BLACK OXIDE PER KG</t>
  </si>
  <si>
    <t>CPFIRMOXBR</t>
  </si>
  <si>
    <t>FIRTH READY MIXED BROWN OXIDE PER KG</t>
  </si>
  <si>
    <t>CPFIRM17510S</t>
  </si>
  <si>
    <t>FIRTH READY MIXED CONCRETE 17.5MPA 10MM STRUCTURAL</t>
  </si>
  <si>
    <t>CPFIRM17513K</t>
  </si>
  <si>
    <t>FIRTH READY MIXED CONCRETE 17.5MPA 13MM KERB MIX</t>
  </si>
  <si>
    <t>CPFIRM17513S</t>
  </si>
  <si>
    <t>FIRTH READY MIXED CONCRETE 17.5MPA 13MM STRUCTURAL</t>
  </si>
  <si>
    <t>CPFIRM17519SP</t>
  </si>
  <si>
    <t>FIRTH READY MIXED CONCRETE 17.5MPA 19MM PUMP MIX</t>
  </si>
  <si>
    <t>CPFIRM17519S</t>
  </si>
  <si>
    <t>FIRTH READY MIXED CONCRETE 17.5MPA 19MM STRUCTURAL</t>
  </si>
  <si>
    <t>CPFIRM17507BF</t>
  </si>
  <si>
    <t>FIRTH READY MIXED CONCRETE 17.5MPA 7MM BLOCKFILL</t>
  </si>
  <si>
    <t>CPFIRM2010BF</t>
  </si>
  <si>
    <t>FIRTH READY MIXED CONCRETE 20MPA 10MM BLOCKFILL</t>
  </si>
  <si>
    <t>CPFIRM2010SP</t>
  </si>
  <si>
    <t>FIRTH READY MIXED CONCRETE 20MPA 10MM PUMP MIX</t>
  </si>
  <si>
    <t>CPFIRM2010S</t>
  </si>
  <si>
    <t>FIRTH READY MIXED CONCRETE 20MPA 10MM STRUCTURAL</t>
  </si>
  <si>
    <t>CPFIRM2013BF</t>
  </si>
  <si>
    <t>FIRTH READY MIXED CONCRETE 20MPA 13MM BLOCKFILL</t>
  </si>
  <si>
    <t>CPFIRM2013K</t>
  </si>
  <si>
    <t>FIRTH READY MIXED CONCRETE 20MPA 13MM KERB MIX</t>
  </si>
  <si>
    <t>CPFIRM2013SP</t>
  </si>
  <si>
    <t>FIRTH READY MIXED CONCRETE 20MPA 13MM PUMP MIX</t>
  </si>
  <si>
    <t>CPFIRM2013S</t>
  </si>
  <si>
    <t>FIRTH READY MIXED CONCRETE 20MPA 13MM STRUCTURAL</t>
  </si>
  <si>
    <t>CPFIRM2019SP</t>
  </si>
  <si>
    <t>FIRTH READY MIXED CONCRETE 20MPA 19MM PUMP MIX</t>
  </si>
  <si>
    <t>CPFIRM2019RM</t>
  </si>
  <si>
    <t>FIRTH READY MIXED CONCRETE 20MPA 19MM RAFT MIX</t>
  </si>
  <si>
    <t>CPFIRM2019S</t>
  </si>
  <si>
    <t>FIRTH READY MIXED CONCRETE 20MPA 19MM STRUCTURAL</t>
  </si>
  <si>
    <t>CPFIRM2007BF</t>
  </si>
  <si>
    <t>FIRTH READY MIXED CONCRETE 20MPA 7MM BLOCKFILL</t>
  </si>
  <si>
    <t>CPFIRM2510BF</t>
  </si>
  <si>
    <t>FIRTH READY MIXED CONCRETE 25MPA 10MM BLOCKFILL</t>
  </si>
  <si>
    <t>CPFIRM2510SP</t>
  </si>
  <si>
    <t>FIRTH READY MIXED CONCRETE 25MPA 10MM PUMP MIX</t>
  </si>
  <si>
    <t>CPFIRM2510S</t>
  </si>
  <si>
    <t>FIRTH READY MIXED CONCRETE 25MPA 10MM STRUCTURAL</t>
  </si>
  <si>
    <t>CPFIRM2513K</t>
  </si>
  <si>
    <t>FIRTH READY MIXED CONCRETE 25MPA 13MM KERB MIX</t>
  </si>
  <si>
    <t>CPFIRM2513SP</t>
  </si>
  <si>
    <t>FIRTH READY MIXED CONCRETE 25MPA 13MM PUMP MIX</t>
  </si>
  <si>
    <t>CPFIRM2513S</t>
  </si>
  <si>
    <t>FIRTH READY MIXED CONCRETE 25MPA 13MM STRUCTURAL</t>
  </si>
  <si>
    <t>CPFIRM2519SP</t>
  </si>
  <si>
    <t>FIRTH READY MIXED CONCRETE 25MPA 19MM PUMP MIX</t>
  </si>
  <si>
    <t>CPFIRM2519S</t>
  </si>
  <si>
    <t>FIRTH READY MIXED CONCRETE 25MPA 19MM STRUCTURAL</t>
  </si>
  <si>
    <t>CPFIRM2507BF</t>
  </si>
  <si>
    <t>FIRTH READY MIXED CONCRETE 25MPA 7MM BLOCKFILL</t>
  </si>
  <si>
    <t>CPFIRM2507SPR</t>
  </si>
  <si>
    <t>FIRTH READY MIXED CONCRETE 25MPA 7MM SPRAY</t>
  </si>
  <si>
    <t>CPFIRM3010SP</t>
  </si>
  <si>
    <t>FIRTH READY MIXED CONCRETE 30MPA 10MM PUMP MIX</t>
  </si>
  <si>
    <t>CPFIRM3010S</t>
  </si>
  <si>
    <t>FIRTH READY MIXED CONCRETE 30MPA 10MM STRUCTURAL</t>
  </si>
  <si>
    <t>CPFIRM3013SP</t>
  </si>
  <si>
    <t>FIRTH READY MIXED CONCRETE 30MPA 13MM PUMP MIX</t>
  </si>
  <si>
    <t>CPFIRM3013S</t>
  </si>
  <si>
    <t>FIRTH READY MIXED CONCRETE 30MPA 13MM STRUCTURAL</t>
  </si>
  <si>
    <t>CPFIRM3019SP</t>
  </si>
  <si>
    <t>FIRTH READY MIXED CONCRETE 30MPA 19MM PUMP MIX</t>
  </si>
  <si>
    <t>CPFIRM3019S</t>
  </si>
  <si>
    <t>FIRTH READY MIXED CONCRETE 30MPA 19MM STRUCTURAL</t>
  </si>
  <si>
    <t>CPFIRM3007BF</t>
  </si>
  <si>
    <t>FIRTH READY MIXED CONCRETE 30MPA 7MM BLOCKFILL</t>
  </si>
  <si>
    <t>CPFIRM3007SPR</t>
  </si>
  <si>
    <t>FIRTH READY MIXED CONCRETE 30MPA 7MM SPRAY</t>
  </si>
  <si>
    <t>CPFIRM3510SP</t>
  </si>
  <si>
    <t>FIRTH READY MIXED CONCRETE 35MPA 10MM PUMP MIX</t>
  </si>
  <si>
    <t>CPFIRM3510S</t>
  </si>
  <si>
    <t>FIRTH READY MIXED CONCRETE 35MPA 10MM STRUCTURAL</t>
  </si>
  <si>
    <t>CPFIRM3513SP</t>
  </si>
  <si>
    <t>FIRTH READY MIXED CONCRETE 35MPA 13MM PUMP MIX</t>
  </si>
  <si>
    <t>CPFIRM3513S</t>
  </si>
  <si>
    <t>FIRTH READY MIXED CONCRETE 35MPA 13MM STRUCTURAL</t>
  </si>
  <si>
    <t>CPFIRM3519SP</t>
  </si>
  <si>
    <t>FIRTH READY MIXED CONCRETE 35MPA 19MM PUMP MIX</t>
  </si>
  <si>
    <t>CPFIRM3519S</t>
  </si>
  <si>
    <t>FIRTH READY MIXED CONCRETE 35MPA 19MM STRUCTURAL</t>
  </si>
  <si>
    <t>CPFIRM4010S</t>
  </si>
  <si>
    <t>FIRTH READY MIXED CONCRETE 40MPA 10MM STRUCTURAL</t>
  </si>
  <si>
    <t>CPFIRM4013SP</t>
  </si>
  <si>
    <t>FIRTH READY MIXED CONCRETE 40MPA 13MM PUMP MIX</t>
  </si>
  <si>
    <t>CPFIRM4013S</t>
  </si>
  <si>
    <t>FIRTH READY MIXED CONCRETE 40MPA 13MM STRUCTURAL</t>
  </si>
  <si>
    <t>CPFIRM4019SP</t>
  </si>
  <si>
    <t>FIRTH READY MIXED CONCRETE 40MPA 19MM PUMP MIX</t>
  </si>
  <si>
    <t>CPFIRM4019S</t>
  </si>
  <si>
    <t>FIRTH READY MIXED CONCRETE 40MPA 19MM STRUCTURAL</t>
  </si>
  <si>
    <t>CPFIRM4007BF</t>
  </si>
  <si>
    <t>FIRTH READY MIXED CONCRETE 40MPA 7MM BLOCKFILL</t>
  </si>
  <si>
    <t>CPFIRM4510S</t>
  </si>
  <si>
    <t>FIRTH READY MIXED CONCRETE 45MPA 10MM STRUCTURAL</t>
  </si>
  <si>
    <t>CPFIRM4513SP</t>
  </si>
  <si>
    <t>FIRTH READY MIXED CONCRETE 45MPA 13MM PUMP MIX</t>
  </si>
  <si>
    <t>CPFIRM4513S</t>
  </si>
  <si>
    <t>FIRTH READY MIXED CONCRETE 45MPA 13MM STRUCTURAL</t>
  </si>
  <si>
    <t>CPFIRM4519SP</t>
  </si>
  <si>
    <t>FIRTH READY MIXED CONCRETE 45MPA 19MM PUMP MIX</t>
  </si>
  <si>
    <t>CPFIRM4519S</t>
  </si>
  <si>
    <t>FIRTH READY MIXED CONCRETE 45MPA 19MM STRUCTURAL</t>
  </si>
  <si>
    <t>CPFIRMRF</t>
  </si>
  <si>
    <t>FIRTH READY MIXED CONCRETE SURPLUS DISPOSAL FEE</t>
  </si>
  <si>
    <t>CPFIRMWO</t>
  </si>
  <si>
    <t>FIRTH READY MIXED CONCRETE WASHOUT FEE</t>
  </si>
  <si>
    <t>CPFIRMFMBAG</t>
  </si>
  <si>
    <t>FIRTH READY MIXED FIBREMESH PER BAG</t>
  </si>
  <si>
    <t>CPFIRMRH1</t>
  </si>
  <si>
    <t>FIRTH READY MIXED RAPID HARDENER NCA 1%</t>
  </si>
  <si>
    <t>CPFIRMRH2</t>
  </si>
  <si>
    <t>FIRTH READY MIXED RAPID HARDENER NCA 2%</t>
  </si>
  <si>
    <t>CPFIRMSL3</t>
  </si>
  <si>
    <t>FIRTH READY MIXED SMALL LOAD CHARGE 3.0M3 &amp; UNDER</t>
  </si>
  <si>
    <t>CPRMC208BF</t>
  </si>
  <si>
    <t>READYMIX CONCRETE 20MPA 8MM BLOCKFILL</t>
  </si>
  <si>
    <t>CPRMC2513SP</t>
  </si>
  <si>
    <t>READYMIX CONCRETE 25MPA 13MM PUMP MIX</t>
  </si>
  <si>
    <t>STWBT200E</t>
  </si>
  <si>
    <t>BAG TIE GALV 200MM - PER EACH</t>
  </si>
  <si>
    <t>STWBT300</t>
  </si>
  <si>
    <t>BAG TIE GALV 300MM - 1000</t>
  </si>
  <si>
    <t>BAR CHAIR PLASTIC 50-65MM - PER EACH</t>
  </si>
  <si>
    <t>STBC85100E</t>
  </si>
  <si>
    <t>BAR CHAIR PLASTIC 85-100MM - PER EACH</t>
  </si>
  <si>
    <t>GELSGCIP253</t>
  </si>
  <si>
    <t>LESA GROUND CRACK INDUCER 3MTR X 25MM  PLASTIC</t>
  </si>
  <si>
    <t>STW230BLKX1KG</t>
  </si>
  <si>
    <t>TIE WIRE BLACK 230MM X 1KG</t>
  </si>
  <si>
    <t>STLR10600E</t>
  </si>
  <si>
    <t>LINK R10  600MM - PER EACH</t>
  </si>
  <si>
    <t>STLR10450</t>
  </si>
  <si>
    <t>LINK R10 450MM PER EACH</t>
  </si>
  <si>
    <t>STLR6450</t>
  </si>
  <si>
    <t>LINK REINFORCING R6  450MM - PER EACH</t>
  </si>
  <si>
    <t>STSTD101000150E</t>
  </si>
  <si>
    <t>STARTER D10  1000MM WITH 150MM  L HOOK - PER EACH</t>
  </si>
  <si>
    <t>STARTER D10  1200MM WITH HOOK - PER EACH</t>
  </si>
  <si>
    <t>STSTEH121850150</t>
  </si>
  <si>
    <t>STARTER HD12  1850MM WITH 150MM L HOOK EURO - PER EACH</t>
  </si>
  <si>
    <t>STSTRH163600200</t>
  </si>
  <si>
    <t>STARTER HD16 3600MM WITH 200MM L BAR S&amp;T - PER EACH</t>
  </si>
  <si>
    <t>STSRC126</t>
  </si>
  <si>
    <t>STEEL REINF CAGES D12/6M</t>
  </si>
  <si>
    <t>STST102015</t>
  </si>
  <si>
    <t>STEEL STIRRUP R10 200 X 150MM</t>
  </si>
  <si>
    <t>STST062030</t>
  </si>
  <si>
    <t>STEEL STIRRUP R6 200 X 300MM     STPR63020</t>
  </si>
  <si>
    <t>STST062520</t>
  </si>
  <si>
    <t>STEEL STIRRUP R6 250 X 200MM      STPR62520</t>
  </si>
  <si>
    <t>STST063009</t>
  </si>
  <si>
    <t>STEEL STIRRUP R6 300 X 90MM     STPR63009</t>
  </si>
  <si>
    <t>STST06450150</t>
  </si>
  <si>
    <t>STEEL STIRRUP R6 450 X 150MM     STPR64515</t>
  </si>
  <si>
    <t>STSTPR102515</t>
  </si>
  <si>
    <t>STIRRUP R10  250 X 150MM - PER EACH</t>
  </si>
  <si>
    <t>STIRRUP R6  300 X 300MM - PER EACH</t>
  </si>
  <si>
    <t>STIRRUP REINFORCING R6  250 X 250MM - PER EACH</t>
  </si>
  <si>
    <t>STME668LGALV</t>
  </si>
  <si>
    <t>GALV STEEL REINFORCING MESH 668  4.56 X 1.97  (MTO)</t>
  </si>
  <si>
    <t>STMESE62LGE</t>
  </si>
  <si>
    <t>REINFORCING SEISMIC MESH SE62 500E 2.4 X 6.1 CVR 12.76SQM</t>
  </si>
  <si>
    <t>STME665D15</t>
  </si>
  <si>
    <t>STEEL MESH 665 X .15 SQM 6.060 X 2.420      M66515</t>
  </si>
  <si>
    <t>STME338L</t>
  </si>
  <si>
    <t>STEEL REINF MESH 338L 75X75  4.65 X 1.99M CVR 7.97M2</t>
  </si>
  <si>
    <t>STME663XL</t>
  </si>
  <si>
    <t>STEEL REINF MESH 663 X 15 SQM  6.06M X 2.42M-NET CVR 12.76M2</t>
  </si>
  <si>
    <t>STME188D</t>
  </si>
  <si>
    <t>STEEL REINFORCING MESH 188D 6.90X2.40M CVR 13.86M2</t>
  </si>
  <si>
    <t>STME212ST</t>
  </si>
  <si>
    <t>STEEL REINFORCING MESH 212ST 6.90X2.4M CVR 13.86M2 300MM CTR</t>
  </si>
  <si>
    <t>STME665XL</t>
  </si>
  <si>
    <t>STEEL REINFORCING MESH 665  6.06M X 2.42M - NETT CVR 12.76M2</t>
  </si>
  <si>
    <t>STME510ML</t>
  </si>
  <si>
    <t>STEEL REINFORCING MESH 665 510ML 5.76X1.95M CVR 10M2</t>
  </si>
  <si>
    <t>STME88410</t>
  </si>
  <si>
    <t>STEEL REINFORCING MESH M884-10 4.68M X 2.05M 7.612M2 CVR</t>
  </si>
  <si>
    <t>QSTMESE62500E</t>
  </si>
  <si>
    <t>STEEL REINFORCING MESH SE62 500E CVR 12.76M2 *EMS*</t>
  </si>
  <si>
    <t>STMESE620500DE</t>
  </si>
  <si>
    <t>STEEL REINFORCING MESH SE620-500STD 5.85X2.42M 11.93M2 CVR</t>
  </si>
  <si>
    <t>QSTMESE62RES500</t>
  </si>
  <si>
    <t>STEEL REINFORCING MESH SE62RES 500E CVR 10.0M2 *EMS*</t>
  </si>
  <si>
    <t>STEEL REINFORCING MESH SE720-500STD 5.85X2.42M 11.93M2 CVR</t>
  </si>
  <si>
    <t>STEEL REINFORCING MESH SE820-500STD 5.85X2.42M 11.93M2 CVR</t>
  </si>
  <si>
    <t>STEEL REINFORCING MESH SE920-500STD 5.85X2.42M 11.93M2 CVR</t>
  </si>
  <si>
    <t>STMESE93500</t>
  </si>
  <si>
    <t>STEEL REINFORCING MESH SE93 500 6.80X2.27M CVR 13.86M2</t>
  </si>
  <si>
    <t>STMESE93500E</t>
  </si>
  <si>
    <t>STEEL REINFORCING MESH SE93 500E 6.80X2.27M CVR 13.86M2</t>
  </si>
  <si>
    <t>STRD12DH3</t>
  </si>
  <si>
    <t>STEEL REINF ROD D/FMD 12HT X 3M G500 CUT TO LENGTH</t>
  </si>
  <si>
    <t>STEEL REINF ROD D/FMD 12HT X 6M G500</t>
  </si>
  <si>
    <t>STRD12DH9</t>
  </si>
  <si>
    <t>STEEL REINF ROD D/FMD 12HT X 9M G500</t>
  </si>
  <si>
    <t>STRD16DH38</t>
  </si>
  <si>
    <t>STEEL REINF ROD D/FMD 16HT X 3.8M G500</t>
  </si>
  <si>
    <t>STRD16DH45</t>
  </si>
  <si>
    <t>STEEL REINF ROD D/FMD 16HT X 4.5M G500</t>
  </si>
  <si>
    <t>STRD16DH9</t>
  </si>
  <si>
    <t>STEEL REINF ROD D/FMD 16HT X 9M G500</t>
  </si>
  <si>
    <t>STRD25DH</t>
  </si>
  <si>
    <t>STEEL REINF ROD D/FMD 25HT X 6M - G500</t>
  </si>
  <si>
    <t>STRD32DH</t>
  </si>
  <si>
    <t>STEEL REINF ROD D/FMD 32HT X 6M - G500</t>
  </si>
  <si>
    <t>STRD16D500</t>
  </si>
  <si>
    <t>STEEL REINF ROD D/FMD D16 X 500MM G300</t>
  </si>
  <si>
    <t>STRD06R</t>
  </si>
  <si>
    <t>STEEL REINF ROD ROUND R6 X 6M</t>
  </si>
  <si>
    <t>SCAMPCF1465</t>
  </si>
  <si>
    <t>AMPELITE CLEARFIX 14GX65 SCREWS BAG OF 50</t>
  </si>
  <si>
    <t>GETFS2525</t>
  </si>
  <si>
    <t>BITUFOAM 25MM X 25MM  2M PACK</t>
  </si>
  <si>
    <t>SCAMPMPRSS1265</t>
  </si>
  <si>
    <t>SOLASAFE 5RIB ROOF SCREW N SEAL12X65 C4 PK OF 25</t>
  </si>
  <si>
    <t>FXAMRWPKSL22</t>
  </si>
  <si>
    <t>SOLASAFE ROOF WASHER 26MM PACK OF 100  PKSL22</t>
  </si>
  <si>
    <t>SCAMPRSSS1050</t>
  </si>
  <si>
    <t>SOLASAFE/SUNCLEAR ROOF SCREW N SEAL 10X50 S/S   PK OF 25</t>
  </si>
  <si>
    <t>SCAMPMPWSS1225</t>
  </si>
  <si>
    <t>SOLASAFE/SUNCLEAR WALL SCREW N SEAL 12X25 C4 PK OF 50</t>
  </si>
  <si>
    <t>PSAMPHB30MV</t>
  </si>
  <si>
    <t>AMPELITE ALLOY HEAD AND BASE  300MM  30MVVP</t>
  </si>
  <si>
    <t>PSAMPPAF1136</t>
  </si>
  <si>
    <t>AMPELITE APRON FLASHING POLYCARB 3.6M  PAF1.1X3.6</t>
  </si>
  <si>
    <t>PSAMPPAF1142</t>
  </si>
  <si>
    <t>AMPELITE APRON FLASHING POLYCARB 4.2M  PAF1.1X4.2</t>
  </si>
  <si>
    <t>PSAMPPAF1148</t>
  </si>
  <si>
    <t>AMPELITE APRON FLASHING POLYCARB 4.8M  PAF1.1X4.8</t>
  </si>
  <si>
    <t>PSAMPPAF1160</t>
  </si>
  <si>
    <t>AMPELITE APRON FLASHING POLYCARB 6.0M  PAF1.1X6.0</t>
  </si>
  <si>
    <t>PSAMPBFL55</t>
  </si>
  <si>
    <t>AMPELITE BACK FLASHING .55  2.4M ZINCZLUME  BFL5.5</t>
  </si>
  <si>
    <t>PSAMPCIS4</t>
  </si>
  <si>
    <t>AMPELITE CORRUGATED INFILL STRIP WHITE 4.0M</t>
  </si>
  <si>
    <t>PSAMPPRC3036</t>
  </si>
  <si>
    <t>AMPELITE RIDGE CAPPING POLYCARB 30DEG 3.6M  PRC30X3.6</t>
  </si>
  <si>
    <t>PSAMPPRC3060</t>
  </si>
  <si>
    <t>AMPELITE RIDGE CAPPING POLYCARB 30DEG 6.0M  PRC30X6.0</t>
  </si>
  <si>
    <t>PSAMPPRC4536</t>
  </si>
  <si>
    <t>AMPELITE RIDGE CAPPING POLYCARB 45DEG 3.6M  PRC45X3.6</t>
  </si>
  <si>
    <t>PSAMPPRC4548</t>
  </si>
  <si>
    <t>AMPELITE RIDGE CAPPING POLYCARB 45DEG 4.8M  PRC45X4.8</t>
  </si>
  <si>
    <t>PSAMPFRC42</t>
  </si>
  <si>
    <t>AMPELITE ROLL TOP RIDGE CAPPING CLEAR 4.2M  FRC4.2</t>
  </si>
  <si>
    <t>PSAMPFRC60</t>
  </si>
  <si>
    <t>AMPELITE ROLL TOP RIDGE CAPPING CLEAR 6.0M  FRC6.0</t>
  </si>
  <si>
    <t>ADAMPEFTP</t>
  </si>
  <si>
    <t>FOAM EAVE FILLER CORRUGATED PROFILE TWIN PACK EFSCTP 1.95M</t>
  </si>
  <si>
    <t>ADAMPEFGRTP</t>
  </si>
  <si>
    <t>FOAM EAVE FILLER GRECA PROFILE TWIN PACK  EFGRTP</t>
  </si>
  <si>
    <t>ADAMPEF5RBT</t>
  </si>
  <si>
    <t>FOAM EAVE FILLER TRIMDECK PROFILE BOTTOM  EF5RBT</t>
  </si>
  <si>
    <t>ADAMPEF5RTP</t>
  </si>
  <si>
    <t>FOAM EAVE FILLER TRIMDECK PROFILE TOP  EF5RTP</t>
  </si>
  <si>
    <t>PSAMPSS5R8C18</t>
  </si>
  <si>
    <t>SOLASAFE 5RIB 810MM X 1.8M CLEAR 760 COVER</t>
  </si>
  <si>
    <t>PSAMPSS5R8G18</t>
  </si>
  <si>
    <t>SOLASAFE 5RIB 810MM X 1.8M GREY 760 COVER</t>
  </si>
  <si>
    <t>PSAMPSS5R8O18</t>
  </si>
  <si>
    <t>SOLASAFE 5RIB 810MM X 1.8M OPAL 760 COVER</t>
  </si>
  <si>
    <t>PSAMPSS5R8G21</t>
  </si>
  <si>
    <t>SOLASAFE 5RIB 810MM X 2.1M GREY 760 COVER</t>
  </si>
  <si>
    <t>PSAMPSS5R8B24</t>
  </si>
  <si>
    <t>SOLASAFE 5RIB 810MM X 2.4M BRONZE 760 COVER</t>
  </si>
  <si>
    <t>PSAMPSS5R8O24</t>
  </si>
  <si>
    <t>SOLASAFE 5RIB 810MM X 2.4M OPAL 760 COVER</t>
  </si>
  <si>
    <t>PSAMPSS5R8B27</t>
  </si>
  <si>
    <t>SOLASAFE 5RIB 810MM X 2.7M BRONZE 760 COVER</t>
  </si>
  <si>
    <t>PSAMPSS5R8C27</t>
  </si>
  <si>
    <t>SOLASAFE 5RIB 810MM X 2.7M CLEAR 760 COVER</t>
  </si>
  <si>
    <t>PSAMPSS5R8G27</t>
  </si>
  <si>
    <t>SOLASAFE 5RIB 810MM X 2.7M GREY 760 COVER</t>
  </si>
  <si>
    <t>PSAMPSS5R8O27</t>
  </si>
  <si>
    <t>SOLASAFE 5RIB 810MM X 2.7M OPAL 760 COVER</t>
  </si>
  <si>
    <t>PSAMPSS5R8O36</t>
  </si>
  <si>
    <t>SOLASAFE 5RIB 810MM X 3.6M OPAL 760 COVER</t>
  </si>
  <si>
    <t>PSAMPSS5R8O42</t>
  </si>
  <si>
    <t>SOLASAFE 5RIB 810MM X 4.2M OPAL 760 COVER</t>
  </si>
  <si>
    <t>PSAMPSS5R8B48</t>
  </si>
  <si>
    <t>SOLASAFE 5RIB 810MM X 4.8M BRONZE 760 COVER</t>
  </si>
  <si>
    <t>PSAMPSS5R8O48</t>
  </si>
  <si>
    <t>SOLASAFE 5RIB 810MM X 4.8M OPAL 760 COVER</t>
  </si>
  <si>
    <t>PSAMPSS5R8G60</t>
  </si>
  <si>
    <t>SOLASAFE 5RIB 810MM X 6.0M GREY 760 COVER</t>
  </si>
  <si>
    <t>PSAMPSSC8O60</t>
  </si>
  <si>
    <t>SOLASAFE CORRUGATED 850M X 6.0M  OPAL 760 COVER</t>
  </si>
  <si>
    <t>PSAMPSSC8O18</t>
  </si>
  <si>
    <t>SOLASAFE CORRUGATED 850MM X 1.8M  OPAL 760 COVER</t>
  </si>
  <si>
    <t>PSAMPSSC8O21</t>
  </si>
  <si>
    <t>SOLASAFE CORRUGATED 850MM X 2.1M  OPAL 760 COVER</t>
  </si>
  <si>
    <t>PSAMPSSC8DG21</t>
  </si>
  <si>
    <t>SOLASAFE CORRUGATED 850MM X 2.1M DARK GREY 760 COVER</t>
  </si>
  <si>
    <t>PSAMPSSC8O24</t>
  </si>
  <si>
    <t>SOLASAFE CORRUGATED 850MM X 2.4M  OPAL 760 COVER</t>
  </si>
  <si>
    <t>PSAMPSSC8DG24</t>
  </si>
  <si>
    <t>SOLASAFE CORRUGATED 850MM X 2.4M DARK GREY 760 COVER</t>
  </si>
  <si>
    <t>PSAMPSSC8B27</t>
  </si>
  <si>
    <t>SOLASAFE CORRUGATED 850MM X 2.7M  BRONZE 760 COVER</t>
  </si>
  <si>
    <t>PSAMPSSC8O27</t>
  </si>
  <si>
    <t>SOLASAFE CORRUGATED 850MM X 2.7M  OPAL 760 COVER</t>
  </si>
  <si>
    <t>PSAMPSSC8DG36</t>
  </si>
  <si>
    <t>SOLASAFE CORRUGATED 850MM X 3.6M DARK GREY 760 COVER</t>
  </si>
  <si>
    <t>PSAMPSSC8O42</t>
  </si>
  <si>
    <t>SOLASAFE CORRUGATED 850MM X 4.2M  OPAL 760 COVER</t>
  </si>
  <si>
    <t>PSAMPSSC8B54</t>
  </si>
  <si>
    <t>SOLASAFE CORRUGATED 850MM X 5.4M  BRONZE 760 COVER</t>
  </si>
  <si>
    <t>PSAMPSSC8O54</t>
  </si>
  <si>
    <t>SOLASAFE CORRUGATED 850MM X 5.4M  OPAL 760 COVER</t>
  </si>
  <si>
    <t>PSAMPSSC8G54</t>
  </si>
  <si>
    <t>SOLASAFE CORRUGATED 850MM X 5.4M GREY 760 COVER</t>
  </si>
  <si>
    <t>PSAMPSSG8B18</t>
  </si>
  <si>
    <t>SOLASAFE GRECA 810MM X 1.8M     BRONZE 760 COVER</t>
  </si>
  <si>
    <t>PSAMPSSG8C18</t>
  </si>
  <si>
    <t>SOLASAFE GRECA 810MM X 1.8M     CLEAR 760 COVER</t>
  </si>
  <si>
    <t>PSAMPSSG8O18</t>
  </si>
  <si>
    <t>SOLASAFE GRECA 810MM X 1.8M     OPAL 760 COVER</t>
  </si>
  <si>
    <t>PSAMPSSG8O21</t>
  </si>
  <si>
    <t>SOLASAFE GRECA 810MM X 2.1M     OPAL 760 COVER</t>
  </si>
  <si>
    <t>PSAMPSSG8B24</t>
  </si>
  <si>
    <t>SOLASAFE GRECA 810MM X 2.4M     BRONZE 760 COVER</t>
  </si>
  <si>
    <t>PSAMPSSG8C24</t>
  </si>
  <si>
    <t>SOLASAFE GRECA 810MM X 2.4M     CLEAR 760 COVER</t>
  </si>
  <si>
    <t>PSAMPSSG8G24</t>
  </si>
  <si>
    <t>SOLASAFE GRECA 810MM X 2.4M     GREY 760 COVER</t>
  </si>
  <si>
    <t>PSAMPSSG8O24</t>
  </si>
  <si>
    <t>SOLASAFE GRECA 810MM X 2.4M     OPAL 760 COVER</t>
  </si>
  <si>
    <t>PSAMPSSG8B27</t>
  </si>
  <si>
    <t>SOLASAFE GRECA 810MM X 2.7M     BRONZE 760 COVER</t>
  </si>
  <si>
    <t>PSAMPSSG8C27</t>
  </si>
  <si>
    <t>SOLASAFE GRECA 810MM X 2.7M     CLEAR 760 COVER</t>
  </si>
  <si>
    <t>PSAMPSSG8G27</t>
  </si>
  <si>
    <t>SOLASAFE GRECA 810MM X 2.7M     GREY 760 COVER</t>
  </si>
  <si>
    <t>PSAMPSSG8B30</t>
  </si>
  <si>
    <t>SOLASAFE GRECA 810MM X 3.0M     BRONZE 760 COVER</t>
  </si>
  <si>
    <t>PSAMPSSG8C30</t>
  </si>
  <si>
    <t>SOLASAFE GRECA 810MM X 3.0M     CLEAR 760 COVER</t>
  </si>
  <si>
    <t>PSAMPSSG8G30</t>
  </si>
  <si>
    <t>SOLASAFE GRECA 810MM X 3.0M     GREY 760 COVER</t>
  </si>
  <si>
    <t>PSAMPSSG8O30</t>
  </si>
  <si>
    <t>SOLASAFE GRECA 810MM X 3.0M     OPAL 760 COVER</t>
  </si>
  <si>
    <t>PSAMPSSG8C36</t>
  </si>
  <si>
    <t>SOLASAFE GRECA 810MM X 3.6M     CLEAR 760 COVER</t>
  </si>
  <si>
    <t>PSAMPSSG8B42</t>
  </si>
  <si>
    <t>SOLASAFE GRECA 810MM X 4.2M     BRONZE 760 COVER</t>
  </si>
  <si>
    <t>PSAMPSSG8C42</t>
  </si>
  <si>
    <t>SOLASAFE GRECA 810MM X 4.2M     CLEAR 760 COVER</t>
  </si>
  <si>
    <t>PSAMPSSG8G42</t>
  </si>
  <si>
    <t>SOLASAFE GRECA 810MM X 4.2M     GREY 760 COVER</t>
  </si>
  <si>
    <t>PSAMPSSG8B48</t>
  </si>
  <si>
    <t>SOLASAFE GRECA 810MM X 4.8M     BRONZE 760 COVER</t>
  </si>
  <si>
    <t>PSAMPSSG8C48</t>
  </si>
  <si>
    <t>SOLASAFE GRECA 810MM X 4.8M     CLEAR 760 COVER</t>
  </si>
  <si>
    <t>PSAMPSSG8G48</t>
  </si>
  <si>
    <t>SOLASAFE GRECA 810MM X 4.8M     GREY 760 COVER</t>
  </si>
  <si>
    <t>PSAMPSSG8O48</t>
  </si>
  <si>
    <t>SOLASAFE GRECA 810MM X 4.8M     OPAL 760 COVER</t>
  </si>
  <si>
    <t>PSAMPSSG8C54</t>
  </si>
  <si>
    <t>SOLASAFE GRECA 810MM X 5.4M     CLEAR 760 COVER</t>
  </si>
  <si>
    <t>PSAMPSSG8G60</t>
  </si>
  <si>
    <t>SOLASAFE GRECA 810MM X 6.0M     GREY 760 COVER</t>
  </si>
  <si>
    <t>PSAMPSCO8C18</t>
  </si>
  <si>
    <t>SUN CLEAR 660MM X 1.8M CLEAR 610 COVER   SCO8C1800</t>
  </si>
  <si>
    <t>PSAMPSCO8C24</t>
  </si>
  <si>
    <t>SUN CLEAR 660MM X 2.4M CLEAR 610 COVER   SCO8C2400</t>
  </si>
  <si>
    <t>PSAMPSCO8C30</t>
  </si>
  <si>
    <t>SUN CLEAR 660MM X 3.0M CLEAR 610 COVER   SCO8C3000</t>
  </si>
  <si>
    <t>PSAMPSCO8C36</t>
  </si>
  <si>
    <t>SUN CLEAR 660MM X 3.6M CLEAR 610 COVER   SCO8C3600</t>
  </si>
  <si>
    <t>PSAMPSLO8O1800</t>
  </si>
  <si>
    <t>SUNCALL CORRUGATED OPAQUE PVC SHEETING 610 X 1.8MTR</t>
  </si>
  <si>
    <t>PSAMPSLO8O2100</t>
  </si>
  <si>
    <t>SUNCALL CORRUGATED OPAQUE PVC SHEETING 610 X 2.1MTR</t>
  </si>
  <si>
    <t>PSAMPSLO8O2400</t>
  </si>
  <si>
    <t>SUNCALL CORRUGATED OPAQUE PVC SHEETING 610 X 2.4MTR</t>
  </si>
  <si>
    <t>PSAMPSLO8O3600</t>
  </si>
  <si>
    <t>SUNCALL CORRUGATED OPAQUE PVC SHEETING 610 X 3.6MTR</t>
  </si>
  <si>
    <t>PSAMPTW105C2</t>
  </si>
  <si>
    <t>TWINWALL 10MM 1.05M X 2.0M CLEAR</t>
  </si>
  <si>
    <t>PSAMPTW105C4</t>
  </si>
  <si>
    <t>TWINWALL 10MM 1.05M X 4.0M CLEAR</t>
  </si>
  <si>
    <t>PSAMPTW105C6</t>
  </si>
  <si>
    <t>TWINWALL 10MM 1.05M X 6.0M CLEAR</t>
  </si>
  <si>
    <t>PSAMPTW105C7</t>
  </si>
  <si>
    <t>TWINWALL 10MM 1.05M X 7.0M CLEAR</t>
  </si>
  <si>
    <t>PSAMPTW700C2</t>
  </si>
  <si>
    <t>TWINWALL 10MM 700MM X 2.0M CLEAR</t>
  </si>
  <si>
    <t>PSAMPTWTP25</t>
  </si>
  <si>
    <t>TWINWALL END SEALING TAPE 25 X 25  TWTP25</t>
  </si>
  <si>
    <t>BUQFF50AL</t>
  </si>
  <si>
    <t>ALUMINIUM ADJUSTABLE HEAD FLASHING 30-50MM  50AL</t>
  </si>
  <si>
    <t>BUQFF36AL</t>
  </si>
  <si>
    <t>ALUMINIUM CANT STRIP CAVITY CLOSURE FLASHING 3MTR LGTH 36AL</t>
  </si>
  <si>
    <t>BUQFF12AL</t>
  </si>
  <si>
    <t>ALUMINIUM HORIZ CONTROL JOINT FLASHING-THROUGH CAV 3M 12AL</t>
  </si>
  <si>
    <t>BUQFF29AL</t>
  </si>
  <si>
    <t>ALUMINIUM HORIZONTAL Z FLASHING-10MM CLADDING  3MTR LGTH</t>
  </si>
  <si>
    <t>BUQFF40AL</t>
  </si>
  <si>
    <t>ALUMINIUM INTERNAL CORNER FLASHING-70X110MM OFFSET 3MTR 40AL</t>
  </si>
  <si>
    <t>BUQFF100AL</t>
  </si>
  <si>
    <t>ALUMINIUM METER BOX FLASHING KIT 100AL</t>
  </si>
  <si>
    <t>RFBGZ</t>
  </si>
  <si>
    <t>BARGE ROLL ZINCALUME PER METRE</t>
  </si>
  <si>
    <t>RFBGSQZ</t>
  </si>
  <si>
    <t>BARGE ZINCALUME SQUARE PER METRE</t>
  </si>
  <si>
    <t>RPBA14250R</t>
  </si>
  <si>
    <t>BIDIM A14 FILTER CLOTH 2M X 50M ROLL</t>
  </si>
  <si>
    <t>RFCSBGNP</t>
  </si>
  <si>
    <t>COLORSTEEL BARGE NEW PATTERN PLAIN PER METRE</t>
  </si>
  <si>
    <t>RFCSBGS</t>
  </si>
  <si>
    <t>COLORSTEEL BARGE SQUARE PLAIN PER METRE</t>
  </si>
  <si>
    <t>RFCSBAP</t>
  </si>
  <si>
    <t>COLORSTEEL BARGE/APRON.55MM PER METRE</t>
  </si>
  <si>
    <t>BUQFF11CM</t>
  </si>
  <si>
    <t>COLORSTEEL MAXX CAVITY CLOSURE FLASHING(STUCCO 35MM CAVITY)</t>
  </si>
  <si>
    <t>BUQFF38CM</t>
  </si>
  <si>
    <t>COLORSTEEL MAXX SOFFIT WALL JUNCTION FLASHING</t>
  </si>
  <si>
    <t>BUQFF24CMB</t>
  </si>
  <si>
    <t>COLORSTEEL MAXX WINDOW HEAD  &amp; CAVITY CLOSURE PART B</t>
  </si>
  <si>
    <t>RFCST</t>
  </si>
  <si>
    <t>COLORSTEEL TRIMLINE ROOFING 0.40MM 735MM C0VER PER METRE</t>
  </si>
  <si>
    <t>RFCILRC</t>
  </si>
  <si>
    <t>CORRUGATED IRON COLORSTEEL ENDURA .40MM 762MM COVER PER MTR</t>
  </si>
  <si>
    <t>RFCI15</t>
  </si>
  <si>
    <t>CORRUGATED IRON GALV .40MM 762MM COVER 1.50M</t>
  </si>
  <si>
    <t>CORRUGATED IRON GALV .40MM 762MM COVER 1.80M</t>
  </si>
  <si>
    <t>RFCI21</t>
  </si>
  <si>
    <t>CORRUGATED IRON GALV .40MM 762MM COVER 2.10M</t>
  </si>
  <si>
    <t>RFCI24</t>
  </si>
  <si>
    <t>CORRUGATED IRON GALV .40MM 762MM COVER 2.40M</t>
  </si>
  <si>
    <t>RFCI27</t>
  </si>
  <si>
    <t>CORRUGATED IRON GALV .40MM 762MM COVER 2.70M</t>
  </si>
  <si>
    <t>RFCI30</t>
  </si>
  <si>
    <t>CORRUGATED IRON GALV .40MM 762MM COVER 3.00M</t>
  </si>
  <si>
    <t>RFCI33</t>
  </si>
  <si>
    <t>CORRUGATED IRON GALV .40MM 762MM COVER 3.30M</t>
  </si>
  <si>
    <t>RFCI36</t>
  </si>
  <si>
    <t>CORRUGATED IRON GALV .40MM 762MM COVER 3.60M</t>
  </si>
  <si>
    <t>RFCI39</t>
  </si>
  <si>
    <t>CORRUGATED IRON GALV .40MM 762MM COVER 3.90M</t>
  </si>
  <si>
    <t>RFCI42</t>
  </si>
  <si>
    <t>CORRUGATED IRON GALV .40MM 762MM COVER 4.20M</t>
  </si>
  <si>
    <t>RFCILR40762</t>
  </si>
  <si>
    <t>CORRUGATED IRON GALV .40MM 762MM COVER PER METRE</t>
  </si>
  <si>
    <t>RFCIZ4076218</t>
  </si>
  <si>
    <t>CORRUGATED IRON ZINCALUME .40MM 762MM COVER 1.80M</t>
  </si>
  <si>
    <t>RFCIZ4076221</t>
  </si>
  <si>
    <t>CORRUGATED IRON ZINCALUME .40MM 762MM COVER 2.10M</t>
  </si>
  <si>
    <t>RFCIZ4076224</t>
  </si>
  <si>
    <t>CORRUGATED IRON ZINCALUME .40MM 762MM COVER 2.40M</t>
  </si>
  <si>
    <t>RFCIZ4076227</t>
  </si>
  <si>
    <t>CORRUGATED IRON ZINCALUME .40MM 762MM COVER 2.70M</t>
  </si>
  <si>
    <t>RFCIZ4076230</t>
  </si>
  <si>
    <t>CORRUGATED IRON ZINCALUME .40MM 762MM COVER 3.00M</t>
  </si>
  <si>
    <t>RFCIZ4076236</t>
  </si>
  <si>
    <t>CORRUGATED IRON ZINCALUME .40MM 762MM COVER 3.60M</t>
  </si>
  <si>
    <t>RFCIAZ150Z</t>
  </si>
  <si>
    <t>CORRUGATED IRON ZINCALUME .40MM 762MM COVER PER METRE</t>
  </si>
  <si>
    <t>RFCSE040CO</t>
  </si>
  <si>
    <t>CUSTOM ORB COLORSTEEL ENDURA 0.40MM ROOFING CO040EN</t>
  </si>
  <si>
    <t>RFZCO4026</t>
  </si>
  <si>
    <t>CUSTOM ORB ZINCALUME 0.40MM 762MM COVER 2.60M</t>
  </si>
  <si>
    <t>RFDICI76055I</t>
  </si>
  <si>
    <t>DIMOND CORRUGATED IRONSAND 762 X 0.55 ZR8 CI760C.55I PER MTR</t>
  </si>
  <si>
    <t>RFDICI76040K</t>
  </si>
  <si>
    <t>DIMOND CORRUGATED KARAKA 762 X 0.40 ZR8 CI760C.40K PER MTR</t>
  </si>
  <si>
    <t>BUDYCAVT025WHT3</t>
  </si>
  <si>
    <t>DYNEX RAKED ROOF CAVITY CLOSER WHITE 3M CAVT025WHT3</t>
  </si>
  <si>
    <t>BUQFF10</t>
  </si>
  <si>
    <t>GALV QUICKFLASH BASE &amp; CAVITY CLOSURE FLASHING 35MM 3M LGTH</t>
  </si>
  <si>
    <t>BUQFF19</t>
  </si>
  <si>
    <t>GALV QUICKFLASH DECK FLASHING  #19</t>
  </si>
  <si>
    <t>BUQFF12</t>
  </si>
  <si>
    <t>BUQFF24B</t>
  </si>
  <si>
    <t>GALV QUICKFLASH HORIZONTAL HEAD FLASHINGS 3M</t>
  </si>
  <si>
    <t>BUQFF22</t>
  </si>
  <si>
    <t>GALV QUICKFLASH HORIZONTAL Z  FLASHING 40MM CLADDING  22</t>
  </si>
  <si>
    <t>BUQFF40</t>
  </si>
  <si>
    <t>GALV QUICKFLASH INTERNAL CNR FLASHING - 70 X 110MM OFFSET</t>
  </si>
  <si>
    <t>BUQFF100</t>
  </si>
  <si>
    <t>GALV QUICKFLASH METER BOX FLASHING KIT</t>
  </si>
  <si>
    <t>BUQFF23</t>
  </si>
  <si>
    <t>GALV QUICKFLASH SILL FLASHING   (SUIT DIRECT FIX) 23</t>
  </si>
  <si>
    <t>BUQFF38</t>
  </si>
  <si>
    <t>GALV QUICKFLASH SOFFIT WALL JUNCTION FLASHING</t>
  </si>
  <si>
    <t>BUQFF231</t>
  </si>
  <si>
    <t>QUICKFLASH 135 FILLET 2.4M FLASHING GALVANISED  231</t>
  </si>
  <si>
    <t>BUQFF230</t>
  </si>
  <si>
    <t>QUICKFLASH 135 FILLET 2.7M FLASHING GALVANISED  230</t>
  </si>
  <si>
    <t>BUQFF107</t>
  </si>
  <si>
    <t>S/S PARAPET/BALLUSTRADE SADDLE FLASHING 20MM CAVITY L/H 107</t>
  </si>
  <si>
    <t>BUQFF108</t>
  </si>
  <si>
    <t>S/S PARAPET/BALLUSTRADE SADDLE FLASHING 20MM CAVITY R/H 108</t>
  </si>
  <si>
    <t>BUQFF36S</t>
  </si>
  <si>
    <t>S/S QUICKFLASH CANT STRIP CAVITY CLOSURE FLASHING</t>
  </si>
  <si>
    <t>BUQFF101</t>
  </si>
  <si>
    <t>S/S QUICKFLASH SADDLE FLASHING (150 X 50 JOISTS)  101</t>
  </si>
  <si>
    <t>BUQFF103</t>
  </si>
  <si>
    <t>S/S QUICKFLASH SADDLE FLASHING (250 X 50 JOISTS)  103</t>
  </si>
  <si>
    <t>BUQFF38S</t>
  </si>
  <si>
    <t>S/S QUICKFLASH SOFFIT WALL JUNCTION FLASHING</t>
  </si>
  <si>
    <t>BUQFF14S</t>
  </si>
  <si>
    <t>S/STEEL QUICKFLASH EXTERNAL CNR  FLASHING 50MM  14S</t>
  </si>
  <si>
    <t>BUQFF13S</t>
  </si>
  <si>
    <t>S/STEEL QUICKFLASH INTERNAL CNR  FLASHING 50MM  13S</t>
  </si>
  <si>
    <t>BHSG40152</t>
  </si>
  <si>
    <t>SIGMA 10MM HORIZONTAL Z FLASHING GALV .55G 2.4M 40152</t>
  </si>
  <si>
    <t>BHSG40157</t>
  </si>
  <si>
    <t>SIGMA 12MM HORIZONTAL Z FLASHING GALV .55G 2.4M 40157</t>
  </si>
  <si>
    <t>BHSG40132</t>
  </si>
  <si>
    <t>SIGMA 6MM HORIZONTAL Z FLASHING GALV .55G 2.4M 40132</t>
  </si>
  <si>
    <t>BHSG40142</t>
  </si>
  <si>
    <t>SIGMA 7.5MM HORIZONTAL Z FLASHING GALV .55G 2.4M 40142</t>
  </si>
  <si>
    <t>BHSG40102</t>
  </si>
  <si>
    <t>SIGMA EXT CNR FLASHING GALV .55G 50X50MM 2.4M 40102</t>
  </si>
  <si>
    <t>BHSG40107</t>
  </si>
  <si>
    <t>SIGMA EXT CNR FLASHING HEMMED SS .55G 50X50MM 2.4M 40107</t>
  </si>
  <si>
    <t>BHSG40122</t>
  </si>
  <si>
    <t>SIGMA FLAT COVER BATTEN GALV .55G 2.4M 40122</t>
  </si>
  <si>
    <t>BHSG40112</t>
  </si>
  <si>
    <t>SIGMA INT CNR FLASHING GALV .55G 50X50MM 2.4M 40112</t>
  </si>
  <si>
    <t>BHSG40730</t>
  </si>
  <si>
    <t>SIGMA LEAD EDGE RIDGING GALV .55G 400MM 2.4M 40730</t>
  </si>
  <si>
    <t>BHSG41010</t>
  </si>
  <si>
    <t>SIGMA LOUVRE VENT GALV .55G 300 X 100MM 41010</t>
  </si>
  <si>
    <t>BHSG41020</t>
  </si>
  <si>
    <t>SIGMA LOUVRE VENT GALV .55G 300 X 150MM 41020</t>
  </si>
  <si>
    <t>BHSG41030</t>
  </si>
  <si>
    <t>SIGMA LOUVRE VENT GALV .55G 300 X 200MM 41030</t>
  </si>
  <si>
    <t>BHSG41045</t>
  </si>
  <si>
    <t>SIGMA LOUVRE VENT HEAVY GAUGE GALV .95G 450 X 240MM 41045</t>
  </si>
  <si>
    <t>SIGMA PL/ANGLE FLASHING GALV NO HEM .55G 50X50MM 2.4M 40510</t>
  </si>
  <si>
    <t>BHSG40572</t>
  </si>
  <si>
    <t>SIGMA PL/ANGLE FLASHING GALV ONE HEM .55G 150X150 2.4M 40572</t>
  </si>
  <si>
    <t>BHSG40511</t>
  </si>
  <si>
    <t>SIGMA PL/ANGLE FLASHING GALV ONE HEM .55G 50X50MM 2.4M 40511</t>
  </si>
  <si>
    <t>BHSG40522</t>
  </si>
  <si>
    <t>SIGMA PL/ANGLE FLASHING GALV ONE HEM .55G 75X75MM 2.4M 40522</t>
  </si>
  <si>
    <t>BHSG40700</t>
  </si>
  <si>
    <t>SIGMA PLAIN RIDGING GALV 2.4M  40700</t>
  </si>
  <si>
    <t>BHSG40042</t>
  </si>
  <si>
    <t>SIGMA ROUND OLD PATT BARGE GALV 2.4M  40042</t>
  </si>
  <si>
    <t>BHSG40910</t>
  </si>
  <si>
    <t>SIGMA SILL FLASHING GALV .55 50X40 FOR ALUMINIUM 2.4M 40910</t>
  </si>
  <si>
    <t>BHSG40915</t>
  </si>
  <si>
    <t>SIGMA SILL FLASHING GALV .55 75X40 WOODEN JOINERY 2.4M 40915</t>
  </si>
  <si>
    <t>BHSG40920</t>
  </si>
  <si>
    <t>SIGMA SILL FLASHING GALV .55 95X40 FOR DOOR SILLS 2.4M 40920</t>
  </si>
  <si>
    <t>BHSG40900</t>
  </si>
  <si>
    <t>SIGMA SILL TRAYS GALV .55G 140 X 10MM 40900</t>
  </si>
  <si>
    <t>BHSG40012</t>
  </si>
  <si>
    <t>SIGMA SQUARE BARGE TURNED DOWN 2.4M 40012</t>
  </si>
  <si>
    <t>BHSG41060</t>
  </si>
  <si>
    <t>SIGMA SQUARE HOLE VENT GALV .55G 300 X 100MM 41060</t>
  </si>
  <si>
    <t>BHSG40850</t>
  </si>
  <si>
    <t>SIGMA VALLEY GALV .55G 2.4M 40850</t>
  </si>
  <si>
    <t>BHSG41222</t>
  </si>
  <si>
    <t>SIGMA WINDOW HEAD FLASHING GALV .55G 100X25X10MM 2.4M 41222</t>
  </si>
  <si>
    <t>BHSG41142</t>
  </si>
  <si>
    <t>SIGMA WINDOW HEAD FLASHING GALV .55G 100X25X25MM 2.4M 41142</t>
  </si>
  <si>
    <t>BHSG41152</t>
  </si>
  <si>
    <t>SIGMA WINDOW HEAD FLASHING GALV .55G 100X40X25MM 2.4M 41152</t>
  </si>
  <si>
    <t>BHSG41162</t>
  </si>
  <si>
    <t>SIGMA WINDOW HEAD FLASHING GALV .55G 100X50X25MM 2.4M 41162</t>
  </si>
  <si>
    <t>BHSG41172</t>
  </si>
  <si>
    <t>SIGMA WINDOW HEAD FLASHING GALV .55G 125X50X25MM 2.4M 41172</t>
  </si>
  <si>
    <t>BHSG41182</t>
  </si>
  <si>
    <t>SIGMA WINDOW HEAD FLASHING GALV .55G 150X25X25MM 2.4M 41182</t>
  </si>
  <si>
    <t>BHSG41132</t>
  </si>
  <si>
    <t>SIGMA WINDOW HEAD FLASHING GALV .55G 75X50X25MM 2.4M 41132</t>
  </si>
  <si>
    <t>RFTRST0556433</t>
  </si>
  <si>
    <t>STEEL STUD 0.55 GAUGE 64MM 3.3M</t>
  </si>
  <si>
    <t>RFTRST0559242B</t>
  </si>
  <si>
    <t>STEEL STUD 0.55 GAUGE 92MM 4.2M</t>
  </si>
  <si>
    <t>RFTRZLR40735</t>
  </si>
  <si>
    <t>TRIMLINE ROOFING 0.40MM ZINCALUME 735MM COVER PER METRE</t>
  </si>
  <si>
    <t>RFVXEDLM08</t>
  </si>
  <si>
    <t>VELUX FLASHING KIT EDL M08 SLATE/SHINGLE FITS M04 M06 M08</t>
  </si>
  <si>
    <t>RFVXEDLS06</t>
  </si>
  <si>
    <t>VELUX FLASHING KIT EDL S06 SLATE/SHINGLE FITS S01 S06</t>
  </si>
  <si>
    <t>VELUX FLASHING KIT EDWM08     TILE &amp; METAL</t>
  </si>
  <si>
    <t>VELUX FSC01 FIXED SKYLIGHT 550 X 700MM</t>
  </si>
  <si>
    <t>VELUX FSC04 FIXED SKYLIGHT 550 X 980MM</t>
  </si>
  <si>
    <t>VELUX FSM04 FIXED SKYLIGHT 780 X 980MM</t>
  </si>
  <si>
    <t>VELUX FSM08 FIXED SKYLIGHT 780 X 1400MM</t>
  </si>
  <si>
    <t>VELUX FSS01  FIXED SKYLIGHT 1140 X 700MM</t>
  </si>
  <si>
    <t>VELUX FSS06  FIXED SKYLIGHT 1140 X 1180MM</t>
  </si>
  <si>
    <t>VELUX L/PITCH OPEN SKYLIGHT 692X1302MM VCM 2246</t>
  </si>
  <si>
    <t>RFVXVCM2222</t>
  </si>
  <si>
    <t>VELUX L/PITCH OPEN SKYLIGHT 692X692MM VCM 2222</t>
  </si>
  <si>
    <t>RFVXVSC04</t>
  </si>
  <si>
    <t>VELUX VSC04 MANUAL OPEN SKYLIGHT 550 X 980MM</t>
  </si>
  <si>
    <t>RFVXVSES01</t>
  </si>
  <si>
    <t>VELUX  ELECTRIC SKYLIGHT 1140 X 700   VSE S01 2004A</t>
  </si>
  <si>
    <t>RFVXDKLCK04</t>
  </si>
  <si>
    <t>VELUX BLACKOUT BLIND  DKL CK04 FOR GGU/GGL</t>
  </si>
  <si>
    <t>RFVXDKLMK08</t>
  </si>
  <si>
    <t>VELUX BLACKOUT BLIND  DKL MK08 FOR GGU/GGL</t>
  </si>
  <si>
    <t>RFVXDKLSK06</t>
  </si>
  <si>
    <t>VELUX BLACKOUT BLIND  DKL SK06 FOR GGU/GGL</t>
  </si>
  <si>
    <t>RFVXVSEC04</t>
  </si>
  <si>
    <t>VELUX ELECTRIC SKYLIGHT 550 X 980MM VSE C04</t>
  </si>
  <si>
    <t>RFVXEDLMK04</t>
  </si>
  <si>
    <t>VELUX FLASHING KIT EDL MK04     SLATE &amp; SHINGLE</t>
  </si>
  <si>
    <t>RFVXEDWCK02</t>
  </si>
  <si>
    <t>VELUX FLASHING KIT EDW CK02     TILE &amp; METAL</t>
  </si>
  <si>
    <t>RFVXEDWCK04</t>
  </si>
  <si>
    <t>VELUX FLASHING KIT EDW CK04     TILE &amp; METAL</t>
  </si>
  <si>
    <t>RFVXEDWMK06</t>
  </si>
  <si>
    <t>VELUX FLASHING KIT EDW MK06     TILE &amp; METAL</t>
  </si>
  <si>
    <t>RFVXEDWMK08</t>
  </si>
  <si>
    <t>VELUX FLASHING KIT EDW MK08     TILE &amp; METAL</t>
  </si>
  <si>
    <t>RFVXEDWSK06</t>
  </si>
  <si>
    <t>VELUX FLASHING KIT EDW SK06     TILE &amp; METAL</t>
  </si>
  <si>
    <t>RFVXEDWSK08</t>
  </si>
  <si>
    <t>VELUX FLASHING KIT TILE &amp; METAL EDW SK08</t>
  </si>
  <si>
    <t>RFVXGGUCK020076</t>
  </si>
  <si>
    <t>VELUX GGU CK02 EVERFINISH ROOF WINDOW</t>
  </si>
  <si>
    <t>RFVXGGUMK060076</t>
  </si>
  <si>
    <t>VELUX GGU MK06 EVERFINISH ROOF WINDOW</t>
  </si>
  <si>
    <t>25050RAN1H3MG</t>
  </si>
  <si>
    <t>250 X 50 RAD NO 1 H3.2 MG</t>
  </si>
  <si>
    <t>RFVXGGUMK080076</t>
  </si>
  <si>
    <t>VELUX GGU MK08 EVERFINISH ROOF WINDOW</t>
  </si>
  <si>
    <t>RFVXGGUSK060076</t>
  </si>
  <si>
    <t>VELUX GGU SK06 EVERFINISH ROOF WINDOW</t>
  </si>
  <si>
    <t>VELUX INTEGRA SOLAR SKYLIGHT L/PITCH 1302X1302MM VCS 4646</t>
  </si>
  <si>
    <t>VELUX INTEGRA SOLAR SKYLIGHT L/PITCH 895X895MM VCS 3030</t>
  </si>
  <si>
    <t>RFVXVCM4646</t>
  </si>
  <si>
    <t>VELUX L/PITCH OPEN SKYLIGHT 1302X1302MM VCM 4646</t>
  </si>
  <si>
    <t>VELUX L/PITCH OPEN SKYLIGHT 895X895MM VCM 3030</t>
  </si>
  <si>
    <t>VELUX VSM04 MANUAL OPEN SKYLIGHT 780 X 980MM</t>
  </si>
  <si>
    <t>VELUX VSM08 MANUAL OPEN SKYLIGHT 780 X 1400MM</t>
  </si>
  <si>
    <t>RFVXVSS01</t>
  </si>
  <si>
    <t>VELUX VSS01 MANUAL OPEN SKYLIGHT 1140 X 700MM</t>
  </si>
  <si>
    <t>VELUX VSS06 MANUAL OPEN SKYLIGHT 1140 X 1180MM</t>
  </si>
  <si>
    <t>RFVXZZZ212</t>
  </si>
  <si>
    <t>VELUX ZZZ212 HANDLE FOR VCM LOW PITCH OPENING SKYLIGHTS</t>
  </si>
  <si>
    <t>PLDPDRD100</t>
  </si>
  <si>
    <t>D/PIPE 100MM SPOUTING DROPPER PVC RD100</t>
  </si>
  <si>
    <t>PLMARH81195</t>
  </si>
  <si>
    <t>FIRST FLUSH WATER DIVERTER DOWNPIPE 90MM RH8119-5</t>
  </si>
  <si>
    <t>PLMARH81211</t>
  </si>
  <si>
    <t>FIRST FLUSH WATER DIVERTER POST OR WALL KIT 90/100 DUAL FIT</t>
  </si>
  <si>
    <t>PLMARH81241</t>
  </si>
  <si>
    <t>FLANGED TANK OVERFLOW OUTLET  90 X 90DEG BEND M&amp;F RH8124-1</t>
  </si>
  <si>
    <t>PLMAMF17S</t>
  </si>
  <si>
    <t>FLOWLINE  EXPANSION JOINER SCJ FL17</t>
  </si>
  <si>
    <t>PLMAMF3S</t>
  </si>
  <si>
    <t>FLOWLINE  LEFTHAND STOPEND SCJ FL3</t>
  </si>
  <si>
    <t>PLMAMF4S</t>
  </si>
  <si>
    <t>FLOWLINE  RIGHTHAND STOPEND SCJ FL4</t>
  </si>
  <si>
    <t>PLMAMF13M</t>
  </si>
  <si>
    <t>FLOWLINE 3M SPOUTING WHITE    FL1.3</t>
  </si>
  <si>
    <t>PLMAMF15M</t>
  </si>
  <si>
    <t>FLOWLINE 5M SPOUTING WHITE    FL1.5</t>
  </si>
  <si>
    <t>PLMAMF865S</t>
  </si>
  <si>
    <t>FLOWLINE 65MM EXT OUTLET      CENTRE SCJ FL8.65</t>
  </si>
  <si>
    <t>PLMAMF880S</t>
  </si>
  <si>
    <t>FLOWLINE 80MM EXT OUTLET      CENTRE SCJ FL8.80</t>
  </si>
  <si>
    <t>PLMAMF2E</t>
  </si>
  <si>
    <t>FLOWLINE EXTERNAL BRACKET     FL2E</t>
  </si>
  <si>
    <t>PLMAMF2</t>
  </si>
  <si>
    <t>FLOWLINE INTERNAL BRACKET     FL2I</t>
  </si>
  <si>
    <t>PLMAMF8LH</t>
  </si>
  <si>
    <t>FLOWLINE LEFTHAND OUTLET STOP END FL8.LH</t>
  </si>
  <si>
    <t>PLMAMF8RH</t>
  </si>
  <si>
    <t>FLOWLINE RIGHTHAND OUTLET STOP END FL8.RH</t>
  </si>
  <si>
    <t>PLMAMF5S</t>
  </si>
  <si>
    <t>FLOWLINE SPOUTING JOINTER SCJ FL5</t>
  </si>
  <si>
    <t>PLMARH8120</t>
  </si>
  <si>
    <t>LEAF BEATER RAIN HEAD 80/90MM DUAL FIT  RH8120</t>
  </si>
  <si>
    <t>PLMARH8117</t>
  </si>
  <si>
    <t>LEAF CATCHER RAIN HEAD 90/100 DUAL FIT  RH8117</t>
  </si>
  <si>
    <t>PLMARH8119</t>
  </si>
  <si>
    <t>LEAF EATER RAIN HEAD 80/90MM   RH8119</t>
  </si>
  <si>
    <t>PLMAMAG6</t>
  </si>
  <si>
    <t>MAGNUM 90 DEG ANGLE GREY MAG6</t>
  </si>
  <si>
    <t>PLMAMAGE8100</t>
  </si>
  <si>
    <t>MAGNUM EXPANSION OUTLET 100MM GREY MAGE8.100</t>
  </si>
  <si>
    <t>PLMAMAGRH100</t>
  </si>
  <si>
    <t>MAGNUM RAINHEAD GREY MAGRH.100</t>
  </si>
  <si>
    <t>PLMAMAG8</t>
  </si>
  <si>
    <t>MAGNUM UNI OUTLET STOPEND MAG8</t>
  </si>
  <si>
    <t>PLMAMC14180</t>
  </si>
  <si>
    <t>MARLEY 100X50 TO 80MM ADAPTOR MC141.80</t>
  </si>
  <si>
    <t>PLMAMC14190</t>
  </si>
  <si>
    <t>MARLEY 100X50 TO 90MM ADAPTOR MC141.90</t>
  </si>
  <si>
    <t>MARLEY 112DEG OFFSET SOCKET 65  X 50MM MC12</t>
  </si>
  <si>
    <t>PLMARP65SC21</t>
  </si>
  <si>
    <t>MARLEY 2.1M 65MM DOWNPIPE SMTH CREAM    RP65.2.1.SC</t>
  </si>
  <si>
    <t>PLMARP65TA21</t>
  </si>
  <si>
    <t>MARLEY 2.1M 65MM DOWNPIPE TITANIA     RP65.2.1.TA</t>
  </si>
  <si>
    <t>PLMARP65SC24</t>
  </si>
  <si>
    <t>MARLEY 2.4M 65MM DOWNPIPE SMTH CREAM  RP65.2.4.SC</t>
  </si>
  <si>
    <t>PLMARP65TA24</t>
  </si>
  <si>
    <t>MARLEY 2.4M 65MM DOWNPIPE TITANIA    RP65.2.4.TA</t>
  </si>
  <si>
    <t>PLMARP65SC30</t>
  </si>
  <si>
    <t>MARLEY 3.0M 65MM DOWNPIPE SMTH CREAM    RP65.3.0.SC</t>
  </si>
  <si>
    <t>PLMARP65TA30</t>
  </si>
  <si>
    <t>MARLEY 3.0M 65MM DOWNPIPE TITANIA    RP65.3.0.TA</t>
  </si>
  <si>
    <t>PLMAMC16</t>
  </si>
  <si>
    <t>MARLEY 3M DOWNPIPE 65X50MM    MC16</t>
  </si>
  <si>
    <t>PLMA0140O</t>
  </si>
  <si>
    <t>MARLEY 40MM UPVC ELECTRICAL CONDUIT 4M LGTH    01.40O</t>
  </si>
  <si>
    <t>PLMA12A4090O</t>
  </si>
  <si>
    <t>MARLEY 40MM UPVC ELECTRICAL CONDUIT 90DEG BEND   12A.40.90O</t>
  </si>
  <si>
    <t>PLMARB580GYF</t>
  </si>
  <si>
    <t>MARLEY 43DEG 80MM M+F SOCKET BEND GREY FRIARS RB5.80.GYF</t>
  </si>
  <si>
    <t>PLMARB580IRO</t>
  </si>
  <si>
    <t>MARLEY 43DEG 80MM M+F SOCKET BEND IRONSAND RB5.80.IRO</t>
  </si>
  <si>
    <t>PLMARB580TTN</t>
  </si>
  <si>
    <t>MARLEY 43DEG 80MM M+F SOCKET BEND TITANIUM  RB5.80.TTN</t>
  </si>
  <si>
    <t>PLMARB380COP</t>
  </si>
  <si>
    <t>MARLEY 43DEG 80MM SOCKET BEND COPPER  RB3.80.COP</t>
  </si>
  <si>
    <t>PLMARB380GYF</t>
  </si>
  <si>
    <t>MARLEY 43DEG 80MM SOCKET BEND GREY FRIARS RB3.80.GYF</t>
  </si>
  <si>
    <t>PLMARB380IRO</t>
  </si>
  <si>
    <t>MARLEY 43DEG 80MM SOCKET BEND IRONSAND RB3.80.IRO</t>
  </si>
  <si>
    <t>PLMAMC147</t>
  </si>
  <si>
    <t>MARLEY 45DEG REV FLOW FACE ELBOW 100X50MM MC147</t>
  </si>
  <si>
    <t>PLMAMC145</t>
  </si>
  <si>
    <t>MARLEY 45DEG SOCKET BEND 100 X  45MM MC145</t>
  </si>
  <si>
    <t>MARLEY 65MM JOINTING SOCKET WHITE RS65</t>
  </si>
  <si>
    <t>PLMARC65SC</t>
  </si>
  <si>
    <t>MARLEY 65MM PIPE CLIP SMTH CRM  RC65.SC</t>
  </si>
  <si>
    <t>PLMARC65TA</t>
  </si>
  <si>
    <t>MARLEY 65MM PIPE CLIP TITANIA RC65.TA</t>
  </si>
  <si>
    <t>MARLEY 65MM TO 80MM D/PIPE ADAPTOR RA65.80</t>
  </si>
  <si>
    <t>MARLEY 65MM TO 90MM D/PIPE ADAPTOR RA65.90</t>
  </si>
  <si>
    <t>PLMARA8090COP</t>
  </si>
  <si>
    <t>MARLEY 80 TO 90MM ADAPTOR COPPER RA80.90.COP</t>
  </si>
  <si>
    <t>PLMARA8090GYF</t>
  </si>
  <si>
    <t>MARLEY 80 TO 90MM ADAPTOR GREY FRIARS RA80.90.GYF</t>
  </si>
  <si>
    <t>PLMARA8090IRO</t>
  </si>
  <si>
    <t>MARLEY 80 TO 90MM ADAPTOR IRONSAND RA80.90.IRO</t>
  </si>
  <si>
    <t>MARLEY 80MM ADJUSTABLE PIPE CLIP COPPER  RC80.2.COP</t>
  </si>
  <si>
    <t>MARLEY 80MM ADJUSTABLE PIPE CLIP TITANIUM  RC80.2.TTN</t>
  </si>
  <si>
    <t>MARLEY 80MM DOWNPIPE SPREADER END CAP  CS80</t>
  </si>
  <si>
    <t>PLMASKIT80COP</t>
  </si>
  <si>
    <t>MARLEY 80MM DOWNPIPE SPREADER KIT COPPER SKIT80.COP</t>
  </si>
  <si>
    <t>PLMASKIT80GYF</t>
  </si>
  <si>
    <t>MARLEY 80MM DOWNPIPE SPREADER KIT GREY FRIARS SKIT80.GYF</t>
  </si>
  <si>
    <t>PLMASKIT80IRO</t>
  </si>
  <si>
    <t>MARLEY 80MM DOWNPIPE SPREADER KIT IRONSAND SKIT80.IRO</t>
  </si>
  <si>
    <t>PLMASKIT80TTN</t>
  </si>
  <si>
    <t>MARLEY 80MM DOWNPIPE SPREADER KIT TITANIUM SKIT80.TTN</t>
  </si>
  <si>
    <t>PLMAMC1180COP</t>
  </si>
  <si>
    <t>MARLEY 80MM DROPPER OUTLET COPPER MC11.80.C</t>
  </si>
  <si>
    <t>PLMAMC1180TTN</t>
  </si>
  <si>
    <t>MARLEY 80MM DROPPER OUTLET TITANIUM MC11.80.TT</t>
  </si>
  <si>
    <t>PLMACS80COP</t>
  </si>
  <si>
    <t>MARLEY 80MM END CAP COPPER  CS80.COP</t>
  </si>
  <si>
    <t>PLMARS80COP</t>
  </si>
  <si>
    <t>MARLEY 80MM JOINTING SOCKET COPPER  RS80.COP</t>
  </si>
  <si>
    <t>PLMARS80GYF</t>
  </si>
  <si>
    <t>MARLEY 80MM JOINTING SOCKET GREY FRIARS RS80.GYF</t>
  </si>
  <si>
    <t>PLMARS80IRO</t>
  </si>
  <si>
    <t>MARLEY 80MM JOINTING SOCKET IRONSAND RS80.IRO</t>
  </si>
  <si>
    <t>MARLEY 80MM JOINTING SOCKET WHITE RS80</t>
  </si>
  <si>
    <t>PLMARC802SGYF</t>
  </si>
  <si>
    <t>MARLEY 80MM PIPE CLIP SPACER GREY FRIARS RC80.2S.GYF</t>
  </si>
  <si>
    <t>PLMARC802SIRO</t>
  </si>
  <si>
    <t>MARLEY 80MM PIPE CLIP SPACER IRONSAND RC80.2S.IRO</t>
  </si>
  <si>
    <t>MARLEY 80MM TO 90MM D/PIPE ADAPTOR RA80.90</t>
  </si>
  <si>
    <t>PLMAMC18</t>
  </si>
  <si>
    <t>MARLEY 90DEG CHANGE OF DIRECTION 65X50MM MC18</t>
  </si>
  <si>
    <t>PLMAFL7</t>
  </si>
  <si>
    <t>MARLEY 90DEG INTERNAL ANGLE   FL7</t>
  </si>
  <si>
    <t>PLMARB480GYF</t>
  </si>
  <si>
    <t>MARLEY 95DEG 80MM M+F SOCKET BEND GREY FRIARS RB4.80.GYF</t>
  </si>
  <si>
    <t>PLMARB480IRO</t>
  </si>
  <si>
    <t>MARLEY 95DEG 80MM M+F SOCKET BEND IRONSAND  RB4.80.IRO</t>
  </si>
  <si>
    <t>PLMARJ80COP</t>
  </si>
  <si>
    <t>MARLEY 95DEG JUNCTION 80MM COPPER  RJ80.COP</t>
  </si>
  <si>
    <t>PLMARJ80GYF</t>
  </si>
  <si>
    <t>MARLEY 95DEG JUNCTION 80MM GREY FRIARS RJ80.GYF</t>
  </si>
  <si>
    <t>PLMARJ80IRO</t>
  </si>
  <si>
    <t>MARLEY 95DEG JUNCTION 80MM IRONSAND RJ80.IRO</t>
  </si>
  <si>
    <t>PLMARJ80TTN</t>
  </si>
  <si>
    <t>MARLEY 95DEG JUNCTION 80MM TITANIUM  RJ80.TTN</t>
  </si>
  <si>
    <t>PLMAMC146</t>
  </si>
  <si>
    <t>MARLEY 95DEG REV FLOW FACE ELBOW 100X50MM MC146</t>
  </si>
  <si>
    <t>PLMAMC142</t>
  </si>
  <si>
    <t>MARLEY 95DEG SOCKET BEND 100 X 50MM MC142</t>
  </si>
  <si>
    <t>MARLEY 95DEG SOCKET BEND 65 X 50MM MC13</t>
  </si>
  <si>
    <t>PLMAMC22</t>
  </si>
  <si>
    <t>MARLEY FLUSH PIPE CLIP   65 X 50MM MC22</t>
  </si>
  <si>
    <t>PLMARC802SCOP</t>
  </si>
  <si>
    <t>MARLEY PIPE CLIP SPACER 80MM COPPER RC80.2S.COP</t>
  </si>
  <si>
    <t>PLMAMC149</t>
  </si>
  <si>
    <t>MARLEY PIPE SOCKET 100X50MM   MC149</t>
  </si>
  <si>
    <t>PLMAMC14</t>
  </si>
  <si>
    <t>MARLEY PIPE SOCKET 65 X 50MM  MC14</t>
  </si>
  <si>
    <t>PLMARWST</t>
  </si>
  <si>
    <t>MARLEY RAINWATER OUTLET       STRAINER    RWST</t>
  </si>
  <si>
    <t>PLMAMC144</t>
  </si>
  <si>
    <t>MARLEY SADDLE PIPE CLIP 100 X 50MM MC144</t>
  </si>
  <si>
    <t>PLMAMC1965</t>
  </si>
  <si>
    <t>MARLEY SQU TO RND ADAP 65MM   65X50MM MC19-65MM</t>
  </si>
  <si>
    <t>PLMAMC144S</t>
  </si>
  <si>
    <t>MARLEY ST/OFF PIPE CLIP 100 X 50MM MC144S</t>
  </si>
  <si>
    <t>PLMAMT1180COP</t>
  </si>
  <si>
    <t>MARLEY TYPHOON DROPPER OUTLET 80MM COPPER MT11.80.COP</t>
  </si>
  <si>
    <t>PLMAMT1180GYF</t>
  </si>
  <si>
    <t>MARLEY TYPHOON DROPPER OUTLET 80MM GREY FRIARS MT11.80.GYF</t>
  </si>
  <si>
    <t>PLMAMT17COP</t>
  </si>
  <si>
    <t>MARLEY TYPHOON EXPANSION JOINER COPPER MT17.COP</t>
  </si>
  <si>
    <t>PLMAMT17GYF</t>
  </si>
  <si>
    <t>MARLEY TYPHOON EXPANSION JOINER GREY FRIARS MT17.GYF</t>
  </si>
  <si>
    <t>PLMAMT17IRO</t>
  </si>
  <si>
    <t>MARLEY TYPHOON EXPANSION JOINER IRONSAND MT17.IRO</t>
  </si>
  <si>
    <t>PLMAMT880GYF</t>
  </si>
  <si>
    <t>MARLEY TYPHOON EXPANSION OUTLET 80MM GREY FRIARS MT8.80.GYF</t>
  </si>
  <si>
    <t>PLMAMT6COP</t>
  </si>
  <si>
    <t>MARLEY TYPHOON EXTERNAL ANGLE 90DEG COPPER MT6.COP</t>
  </si>
  <si>
    <t>PLMAMT6IRO</t>
  </si>
  <si>
    <t>MARLEY TYPHOON EXTERNAL ANGLE 90DEG IRONSAND MT6.IRO</t>
  </si>
  <si>
    <t>PLMAMT2EIRO</t>
  </si>
  <si>
    <t>MARLEY TYPHOON EXTERNAL BRACKET IRONSAND MT2E.IRO</t>
  </si>
  <si>
    <t>PLMAMT7COP</t>
  </si>
  <si>
    <t>MARLEY TYPHOON INTERNAL ANGLE 90DEG COPPER MT7.COP</t>
  </si>
  <si>
    <t>PLMAMT7GYF</t>
  </si>
  <si>
    <t>MARLEY TYPHOON INTERNAL ANGLE 90DEG GREY FRIARS MT7.GYF</t>
  </si>
  <si>
    <t>PLMAMT2ICOP</t>
  </si>
  <si>
    <t>MARLEY TYPHOON INTERNAL BRACKET COPPER  MT2I.COP</t>
  </si>
  <si>
    <t>PLMAMT2IGYF</t>
  </si>
  <si>
    <t>MARLEY TYPHOON INTERNAL BRACKET GREY FRIARS MT2I.GYF</t>
  </si>
  <si>
    <t>PLMAMT3GYF</t>
  </si>
  <si>
    <t>MARLEY TYPHOON LH SPOUTING STOPEND GREY FRIARS MT3.GYF</t>
  </si>
  <si>
    <t>PLMAMT4GYF</t>
  </si>
  <si>
    <t>MARLEY TYPHOON RH SPOUTING STOPEND GREY FRIARS MT4.GYF</t>
  </si>
  <si>
    <t>PLMAMT5GYF</t>
  </si>
  <si>
    <t>MARLEY TYPHOON SPOUTING JOINER GREY FRIARS MT5.GYF</t>
  </si>
  <si>
    <t>PLMAMCSCOP</t>
  </si>
  <si>
    <t>MARLEY WELDING SOLVENT 180GM COPPER  MCS.COP</t>
  </si>
  <si>
    <t>PLMARH81242</t>
  </si>
  <si>
    <t>PLAIN TANK OVERFLOW OUTLET 90 X 90DEG BEND M&amp;F RH8124-2</t>
  </si>
  <si>
    <t>PLMAMS14IRO</t>
  </si>
  <si>
    <t>STORMCLOUD 4M SPOUTING IRONSAND MS1.4.IRO</t>
  </si>
  <si>
    <t>PLMAMS865IRO</t>
  </si>
  <si>
    <t>STORMCLOUD 65MM EXPANSION OUTLET IRONSAND MS8.65.IRO</t>
  </si>
  <si>
    <t>PLMAMS880GYF</t>
  </si>
  <si>
    <t>STORMCLOUD 80MM EXPANSION OUTLET GREY FRIARS MS8.80.GYF</t>
  </si>
  <si>
    <t>PLMAMS880IRO</t>
  </si>
  <si>
    <t>STORMCLOUD 80MM EXPANSION OUTLET IRONSAND MS8.80.IRO</t>
  </si>
  <si>
    <t>PLMAMS2IRO</t>
  </si>
  <si>
    <t>STORMCLOUD BRACKET IRONSAND MS2.IRO</t>
  </si>
  <si>
    <t>PLMAMS17GYF</t>
  </si>
  <si>
    <t>STORMCLOUD EXPANSION JOINER GREY FRIARS MS17.GYF</t>
  </si>
  <si>
    <t>PLMAMS17IRO</t>
  </si>
  <si>
    <t>STORMCLOUD EXPANSION JOINER IRONSAND MS17.IRO</t>
  </si>
  <si>
    <t>PLMAMS6GYF</t>
  </si>
  <si>
    <t>STORMCLOUD EXTERNAL ANGLE 90DEG GREY FRIARS MS6.GYF</t>
  </si>
  <si>
    <t>PLMAMS6IRO</t>
  </si>
  <si>
    <t>STORMCLOUD EXTERNAL ANGLE 90DEG IRONSAND MS6.IRO</t>
  </si>
  <si>
    <t>STORMCLOUD EXTERNAL ANGLE 90DEG WHITE MS6</t>
  </si>
  <si>
    <t>PLMAMS7GYF</t>
  </si>
  <si>
    <t>STORMCLOUD INTERNAL ANGLE 90DEG GREY FRIARS MS7.GYF</t>
  </si>
  <si>
    <t>PLMAMS7IRO</t>
  </si>
  <si>
    <t>STORMCLOUD INTERNAL ANGLE 90DEG IRONSANDS MS7.IRO</t>
  </si>
  <si>
    <t>STORMCLOUD INTERNAL ANGLE 90DEG WHITE MS7</t>
  </si>
  <si>
    <t>PLMAMS5IRO</t>
  </si>
  <si>
    <t>STORMCLOUD JOINER IRONSAND MS5.IRO</t>
  </si>
  <si>
    <t>PLMAMS3IRO</t>
  </si>
  <si>
    <t>STORMCLOUD LEFTHAND STOPEND IRONSAND MS3.IRO</t>
  </si>
  <si>
    <t>PLMAMS4IRO</t>
  </si>
  <si>
    <t>STORMCLOUD RIGHTHAND STOPEND IRONSAND MS4.IRO</t>
  </si>
  <si>
    <t>PLMARH8116</t>
  </si>
  <si>
    <t>TANK OVERFLOW SCREEN SS M&amp;F   INSECT PROOF 90MM DUAL FIT</t>
  </si>
  <si>
    <t>PLMARHFWTV90</t>
  </si>
  <si>
    <t>TANK VACUUM KIT POLY/F-GLASS/ FLAT WALL 90MM RHFWTV90</t>
  </si>
  <si>
    <t>PLMATY130F</t>
  </si>
  <si>
    <t>TYPHOON 130 FEMALE JOINER     1SDFFSPB</t>
  </si>
  <si>
    <t>PLMATY130M</t>
  </si>
  <si>
    <t>TYPHOON 130 MALE JOINER       1SDMMSPB</t>
  </si>
  <si>
    <t>PLMARH81199</t>
  </si>
  <si>
    <t>VENT COWL PVC/SS INSECT PROOF SCREEN 50MM RH8119-9</t>
  </si>
  <si>
    <t>BUQFF02AL</t>
  </si>
  <si>
    <t>ALUMINIUM EDGE FLASHING 0.70MM 3MTR LGTH  02AL</t>
  </si>
  <si>
    <t>BUQFF04AL</t>
  </si>
  <si>
    <t>ALUMINIUM EXTERNAL CORNER FLASHING 0.90MM 3MTR LGTH  04AL</t>
  </si>
  <si>
    <t>BUQFF06CM</t>
  </si>
  <si>
    <t>COLORSTEEL MAXX CAVITY CLOSURE FLASHING(STUCCO 20MM CAVITY)</t>
  </si>
  <si>
    <t>GALV QUICKFLASH CANT STRIP CAVITY CLOSURE FLASHING</t>
  </si>
  <si>
    <t>GALV QUICKFLASH CAVITY CLOSURE FLASHING 20MM 3MTRS LGTH</t>
  </si>
  <si>
    <t>BUQFF02</t>
  </si>
  <si>
    <t>GALV QUICKFLASH EDGE FLASHING 3MTRS  02</t>
  </si>
  <si>
    <t>BUQFF20</t>
  </si>
  <si>
    <t>GALV QUICKFLASH HORIZONTAL Z  FLASHING 12MM CLADDING  20</t>
  </si>
  <si>
    <t>BUQFF21</t>
  </si>
  <si>
    <t>GALV QUICKFLASH HORIZONTAL Z  FLASHING 20MM CLADDING  21</t>
  </si>
  <si>
    <t>BUQFF17</t>
  </si>
  <si>
    <t>GALV QUICKFLASH INTERNAL CNR  FILLET FLASHING 15MM CLADDING</t>
  </si>
  <si>
    <t>BUQFF07</t>
  </si>
  <si>
    <t>GALV QUICKFLASH VENTED CAVITY TOP FLASHING 3MTRS LGTH</t>
  </si>
  <si>
    <t>BUQFF106</t>
  </si>
  <si>
    <t>S/S QUICKFLASH DOUBLE SADDLE  FLASHING (DBL 300X50 JOISTS)</t>
  </si>
  <si>
    <t>PPGBBNL1048SE</t>
  </si>
  <si>
    <t>10MM GIB BRACENOISE LINE TE/SE  4800 X 1200MM SHEET</t>
  </si>
  <si>
    <t>PPGBBNL10SEM2</t>
  </si>
  <si>
    <t>10MM GIB BRACENOISE LINE TE/SE 1200MM PER SQM  *EMS*</t>
  </si>
  <si>
    <t>PPGBBNL10135M2</t>
  </si>
  <si>
    <t>10MM GIB BRACENOISE LINE TE/SE 1350MM PER SQM  *EMS*</t>
  </si>
  <si>
    <t>PPGBBNL1048135</t>
  </si>
  <si>
    <t>10MM GIB BRACENOISE LINE TE/SE 4800 X 1350MM SHEET</t>
  </si>
  <si>
    <t>10MM GIB BRACENOISE LINE TE/TE  2400 X 1200MM SHEET</t>
  </si>
  <si>
    <t>AQUALINE GIBBOARD 10MM X 2400 X 1200MM SHEET</t>
  </si>
  <si>
    <t>AQUALINE GIBBOARD 13MM X 2400 X 1200MM SHEET</t>
  </si>
  <si>
    <t>PPGBAQW10135M2</t>
  </si>
  <si>
    <t>AQUALINE GIBBOARD S1E/T1E 10MM X 1350MM PER SQM  *EMS*</t>
  </si>
  <si>
    <t>PPGBAQW1024135</t>
  </si>
  <si>
    <t>AQUALINE GIBBOARD S1E/T1E 10MM X 2400 X 1350MM SHEET</t>
  </si>
  <si>
    <t>PPGBAQW1036135</t>
  </si>
  <si>
    <t>AQUALINE GIBBOARD S1E/T1E 10MM X 3600 X 1350MM SHEET</t>
  </si>
  <si>
    <t>PPGBCBNL1024</t>
  </si>
  <si>
    <t>COLLECTED 10MM GIB BRACENOISE LINE TE/TE 2400 X 1200MM</t>
  </si>
  <si>
    <t>PPGBCBNL1027</t>
  </si>
  <si>
    <t>COLLECTED 10MM GIB BRACENOISE LINE TE/TE 2700 X 1200MM</t>
  </si>
  <si>
    <t>PPGBCBNL1036</t>
  </si>
  <si>
    <t>COLLECTED 10MM GIB BRACENOISE LINE TE/TE 3600 X 1200MM</t>
  </si>
  <si>
    <t>PPGBCBNL1324</t>
  </si>
  <si>
    <t>COLLECTED 13MM GIB BRACENOISE LINE TE/TE 2400 X 1200MM</t>
  </si>
  <si>
    <t>PPGBCBNL1327</t>
  </si>
  <si>
    <t>COLLECTED 13MM GIB BRACENOISE LINE TE/TE 2700 X 1200MM</t>
  </si>
  <si>
    <t>PPGBCBNL1330</t>
  </si>
  <si>
    <t>COLLECTED 13MM GIB BRACENOISE LINE TE/TE 3000 X 1200MM</t>
  </si>
  <si>
    <t>PPGBCBNL1336</t>
  </si>
  <si>
    <t>COLLECTED 13MM GIB BRACENOISE LINE TE/TE 3600 X 1200MM</t>
  </si>
  <si>
    <t>PPGBC1324</t>
  </si>
  <si>
    <t>COLLECTED GIBBOARD 13 X 2400 X 1200MM SHEET</t>
  </si>
  <si>
    <t>PPGBC1327</t>
  </si>
  <si>
    <t>COLLECTED GIBBOARD 13 X 2700 X 1200MM SHEET</t>
  </si>
  <si>
    <t>PPGBC1330</t>
  </si>
  <si>
    <t>COLLECTED GIBBOARD 13 X 3000 X 1200MM SHEET</t>
  </si>
  <si>
    <t>PPGBC1333</t>
  </si>
  <si>
    <t>COLLECTED GIBBOARD 13 X 3300 X 1200MM SHEET</t>
  </si>
  <si>
    <t>PPGBC1336</t>
  </si>
  <si>
    <t>COLLECTED GIBBOARD 13 X 3600 X 1200MM SHEET</t>
  </si>
  <si>
    <t>PPGBC1342</t>
  </si>
  <si>
    <t>COLLECTED GIBBOARD 13 X 4200 X 1200MM SHEET</t>
  </si>
  <si>
    <t>PPGBC1348</t>
  </si>
  <si>
    <t>COLLECTED GIBBOARD 13 X 4800 X 1200MM SHEET</t>
  </si>
  <si>
    <t>PPGBC13M2</t>
  </si>
  <si>
    <t>COLLECTED GIBBOARD 13MM X 1200MM PER SQM  *EMS*</t>
  </si>
  <si>
    <t>PPGBCAQ1024</t>
  </si>
  <si>
    <t>COLLECTED GIBBOARD AQUALINE   10X2400X1200MM SHEET</t>
  </si>
  <si>
    <t>PPGBCAQ1027</t>
  </si>
  <si>
    <t>COLLECTED GIBBOARD AQUALINE   10X2700X1200MM SHEET</t>
  </si>
  <si>
    <t>PPGBCAQ1030</t>
  </si>
  <si>
    <t>COLLECTED GIBBOARD AQUALINE   10X3000X1200MM SHEET</t>
  </si>
  <si>
    <t>PPGBCAQ1036</t>
  </si>
  <si>
    <t>COLLECTED GIBBOARD AQUALINE   10X3600X1200MM SHEET</t>
  </si>
  <si>
    <t>PPGBCAQ1324</t>
  </si>
  <si>
    <t>COLLECTED GIBBOARD AQUALINE   13X2400X1200MM SHEET</t>
  </si>
  <si>
    <t>PPGBCAQ1327</t>
  </si>
  <si>
    <t>COLLECTED GIBBOARD AQUALINE   13X2700X1200MM SHEET</t>
  </si>
  <si>
    <t>PPGBCAQ1330</t>
  </si>
  <si>
    <t>COLLECTED GIBBOARD AQUALINE   13X3000X1200MM SHEET</t>
  </si>
  <si>
    <t>PPGBCAQ1336</t>
  </si>
  <si>
    <t>COLLECTED GIBBOARD AQUALINE   13X3600X1200MM SHEET</t>
  </si>
  <si>
    <t>PPGBCAQ10M2</t>
  </si>
  <si>
    <t>COLLECTED GIBBOARD AQUALINE  10MM X 1200MM PER SQM  *EMS*</t>
  </si>
  <si>
    <t>PPGBCAQ13M2</t>
  </si>
  <si>
    <t>COLLECTED GIBBOARD AQUALINE 13MM X 1200MM PER SQM  *EMS*</t>
  </si>
  <si>
    <t>PPGBCAQ1024S1B1</t>
  </si>
  <si>
    <t>COLLECTED GIBBOARD AQUALINE TE/SE 10X2400X1200MM SHEET</t>
  </si>
  <si>
    <t>PPGBCFL1024</t>
  </si>
  <si>
    <t>COLLECTED GIBBOARD FYRELINE   10X2400X1200MM SHEET</t>
  </si>
  <si>
    <t>PPGBCFL1027</t>
  </si>
  <si>
    <t>COLLECTED GIBBOARD FYRELINE   10X2700X1200MM SHEET</t>
  </si>
  <si>
    <t>PPGBCFL1030</t>
  </si>
  <si>
    <t>COLLECTED GIBBOARD FYRELINE   10X3000X1200MM SHEET</t>
  </si>
  <si>
    <t>PPGBCFL1036</t>
  </si>
  <si>
    <t>COLLECTED GIBBOARD FYRELINE   10X3600X1200MM SHEET</t>
  </si>
  <si>
    <t>PPGBCFL1324</t>
  </si>
  <si>
    <t>COLLECTED GIBBOARD FYRELINE   13X2400X1200MM SHEET</t>
  </si>
  <si>
    <t>PPGBCFL1327</t>
  </si>
  <si>
    <t>COLLECTED GIBBOARD FYRELINE   13X2700X1200MM SHEET</t>
  </si>
  <si>
    <t>PPGBCFL1330</t>
  </si>
  <si>
    <t>COLLECTED GIBBOARD FYRELINE   13X3000X1200MM SHEET</t>
  </si>
  <si>
    <t>PPGBCFL1336</t>
  </si>
  <si>
    <t>COLLECTED GIBBOARD FYRELINE   13X3600X1200MM SHEET</t>
  </si>
  <si>
    <t>PPGBCFL10M2</t>
  </si>
  <si>
    <t>COLLECTED GIBBOARD FYRELINE 10MM X 1200MM PER SQM  *EMS*</t>
  </si>
  <si>
    <t>PPGBCFL13M2</t>
  </si>
  <si>
    <t>COLLECTED GIBBOARD FYRELINE 13MM X 1200MM PER SQM  *EMS*</t>
  </si>
  <si>
    <t>PPGBCUL1330</t>
  </si>
  <si>
    <t>COLLECTED GIBBOARD ULTRALINE  13X3000X1200MM SHEET</t>
  </si>
  <si>
    <t>PPGBCUL1336</t>
  </si>
  <si>
    <t>COLLECTED GIBBOARD ULTRALINE  13X3600X1200MM SHEET</t>
  </si>
  <si>
    <t>PPGBCUL1348</t>
  </si>
  <si>
    <t>COLLECTED GIBBOARD ULTRALINE  13X4800X1200MM SHEET</t>
  </si>
  <si>
    <t>PPGBCWL10M2</t>
  </si>
  <si>
    <t>COLLECTED GIBBOARD WIDELINE TE/SE 10MM 1350MM PER SQM  *EMS*</t>
  </si>
  <si>
    <t>PPGBCWL1036</t>
  </si>
  <si>
    <t>COLLECTED GIBBOARD WIDELINE TE/SE 10X3600X1350MM SHEET</t>
  </si>
  <si>
    <t>PPGBCWL1048</t>
  </si>
  <si>
    <t>COLLECTED GIBBOARD WIDELINE TE/SE 10X4800X1350MM SHEET</t>
  </si>
  <si>
    <t>PPGBCWL1060</t>
  </si>
  <si>
    <t>COLLECTED GIBBOARD WIDELINE TE/SE 10X6000X1350MM SHEET</t>
  </si>
  <si>
    <t>PPGBCWL1348</t>
  </si>
  <si>
    <t>COLLECTED GIBBOARD WIDELINE TE/SE 13X4800X1350MM SHEET 14791</t>
  </si>
  <si>
    <t>PPGBDBNL10SEM2</t>
  </si>
  <si>
    <t>DELIVERED 10MM GIB BRACENOISE LINE TE/SE 1200MM PER SQM*EMS*</t>
  </si>
  <si>
    <t>PPGBDBNL1048SE</t>
  </si>
  <si>
    <t>DELIVERED 10MM GIB BRACENOISE LINE TE/SE 4800 X 1200MM</t>
  </si>
  <si>
    <t>PPGBDBNL1048135</t>
  </si>
  <si>
    <t>DELIVERED 10MM GIB BRACENOISE LINE TE/SE 4800 X 1350MM SHEET</t>
  </si>
  <si>
    <t>PPGBDBNL10M2</t>
  </si>
  <si>
    <t>DELIVERED 10MM GIB BRACENOISE LINE TE/TE 1200MM PER SQM*EMS*</t>
  </si>
  <si>
    <t>PPGBDBNL1024</t>
  </si>
  <si>
    <t>DELIVERED 10MM GIB BRACENOISE LINE TE/TE 2400 X 1200MM</t>
  </si>
  <si>
    <t>PPGBDBNL1027</t>
  </si>
  <si>
    <t>DELIVERED 10MM GIB BRACENOISE LINE TE/TE 2700 X 1200MM</t>
  </si>
  <si>
    <t>PPGBDBNL1030</t>
  </si>
  <si>
    <t>DELIVERED 10MM GIB BRACENOISE LINE TE/TE 3000 X 1200MM</t>
  </si>
  <si>
    <t>PPGBDBNL1036</t>
  </si>
  <si>
    <t>DELIVERED 10MM GIB BRACENOISE LINE TE/TE 3600 X 1200MM</t>
  </si>
  <si>
    <t>PPGBDBNL1048</t>
  </si>
  <si>
    <t>DELIVERED 10MM GIB BRACENOISE LINE TE/TE 4800 X 1200MM</t>
  </si>
  <si>
    <t>PPGBDBNL13M2</t>
  </si>
  <si>
    <t>DELIVERED 13MM GIB BRACENOISE LINE TE/TE 1200MM PER SQM*EMS*</t>
  </si>
  <si>
    <t>PPGBDBNL1324</t>
  </si>
  <si>
    <t>DELIVERED 13MM GIB BRACENOISE LINE TE/TE 2400 X 1200MM</t>
  </si>
  <si>
    <t>PPGBDBNL1327</t>
  </si>
  <si>
    <t>DELIVERED 13MM GIB BRACENOISE LINE TE/TE 2700 X 1200MM</t>
  </si>
  <si>
    <t>PPGBDBNL1330</t>
  </si>
  <si>
    <t>DELIVERED 13MM GIB BRACENOISE LINE TE/TE 3000 X 1200MM</t>
  </si>
  <si>
    <t>PPGBDBNL1336</t>
  </si>
  <si>
    <t>DELIVERED 13MM GIB BRACENOISE LINE TE/TE 3600 X 1200MM</t>
  </si>
  <si>
    <t>PPGBD1324</t>
  </si>
  <si>
    <t>DELIVERED GIBBOARD 13.0 X 2400 X 1200MM SHEET</t>
  </si>
  <si>
    <t>PPGBD1327</t>
  </si>
  <si>
    <t>DELIVERED GIBBOARD 13.0 X 2700 X 1200MM SHEET</t>
  </si>
  <si>
    <t>PPGBD1330</t>
  </si>
  <si>
    <t>DELIVERED GIBBOARD 13.0 X 3000 X 1200MM SHEET</t>
  </si>
  <si>
    <t>PPGBD1333</t>
  </si>
  <si>
    <t>DELIVERED GIBBOARD 13.0 X 3300 X 1200MM SHEET</t>
  </si>
  <si>
    <t>PPGBD1336</t>
  </si>
  <si>
    <t>DELIVERED GIBBOARD 13.0 X 3600 X 1200MM SHEET</t>
  </si>
  <si>
    <t>PPGBD1342</t>
  </si>
  <si>
    <t>DELIVERED GIBBOARD 13.0 X 4200 X 1200MM SHEET</t>
  </si>
  <si>
    <t>PPGBD1348</t>
  </si>
  <si>
    <t>DELIVERED GIBBOARD 13.0 X 4800 X 1200MM SHEET</t>
  </si>
  <si>
    <t>PPGBD1360</t>
  </si>
  <si>
    <t>DELIVERED GIBBOARD 13.0 X 6000 X 1200MM SHEET</t>
  </si>
  <si>
    <t>PPGBD13M2</t>
  </si>
  <si>
    <t>DELIVERED GIBBOARD 13MM X 1200MM PER SQM  *EMS*</t>
  </si>
  <si>
    <t>PPGBDAQ1024</t>
  </si>
  <si>
    <t>DELIVERED GIBBOARD AQUALINE   10X2400X1200MM SHEET</t>
  </si>
  <si>
    <t>PPGBDAQ1027</t>
  </si>
  <si>
    <t>DELIVERED GIBBOARD AQUALINE   10X2700X1200MM SHEET</t>
  </si>
  <si>
    <t>PPGBDAQ1030</t>
  </si>
  <si>
    <t>DELIVERED GIBBOARD AQUALINE   10X3000X1200MM SHEET</t>
  </si>
  <si>
    <t>PPGBDAQ1036</t>
  </si>
  <si>
    <t>DELIVERED GIBBOARD AQUALINE   10X3600X1200MM SHEET</t>
  </si>
  <si>
    <t>PPGBDAQ1324</t>
  </si>
  <si>
    <t>DELIVERED GIBBOARD AQUALINE   13X2400X1200MM SHEET</t>
  </si>
  <si>
    <t>PPGBDAQ1327</t>
  </si>
  <si>
    <t>DELIVERED GIBBOARD AQUALINE   13X2700X1200MM SHEET</t>
  </si>
  <si>
    <t>PPGBDAQ1330</t>
  </si>
  <si>
    <t>DELIVERED GIBBOARD AQUALINE   13X3000X1200MM SHEET</t>
  </si>
  <si>
    <t>PPGBDAQ1336</t>
  </si>
  <si>
    <t>DELIVERED GIBBOARD AQUALINE   13X3600X1200MM SHEET</t>
  </si>
  <si>
    <t>PPGBDAQ1048S1B1</t>
  </si>
  <si>
    <t>DELIVERED GIBBOARD AQUALINE  SE/TE 10X4800X1200MM SHEET</t>
  </si>
  <si>
    <t>PPGBDAQ10M2</t>
  </si>
  <si>
    <t>DELIVERED GIBBOARD AQUALINE 10MM X 1200MM PER SQM  *EMS*</t>
  </si>
  <si>
    <t>PPGBDAQ13M2</t>
  </si>
  <si>
    <t>DELIVERED GIBBOARD AQUALINE 13MM X 1200MM PER SQM  *EMS*</t>
  </si>
  <si>
    <t>PPGBDAQ1024S1B1</t>
  </si>
  <si>
    <t>DELIVERED GIBBOARD AQUALINE TE/SE 10X2400X1200MM SHEET</t>
  </si>
  <si>
    <t>PPGBDAQW1036135</t>
  </si>
  <si>
    <t>DELIVERED GIBBOARD AQUALINE TE/SE 10X3600X1350MM SHEET</t>
  </si>
  <si>
    <t>PPGBDFL1024</t>
  </si>
  <si>
    <t>DELIVERED GIBBOARD FYRELINE   10X2400X1200MM SHEET</t>
  </si>
  <si>
    <t>PPGBDFL1027</t>
  </si>
  <si>
    <t>DELIVERED GIBBOARD FYRELINE   10X2700X1200MM SHEET</t>
  </si>
  <si>
    <t>PPGBDFL1030</t>
  </si>
  <si>
    <t>DELIVERED GIBBOARD FYRELINE   10X3000X1200MM SHEET</t>
  </si>
  <si>
    <t>PPGBDFL1036</t>
  </si>
  <si>
    <t>DELIVERED GIBBOARD FYRELINE   10X3600X1200MM SHEET</t>
  </si>
  <si>
    <t>PPGBDFL1324</t>
  </si>
  <si>
    <t>DELIVERED GIBBOARD FYRELINE   13.0X2400X1200MM SHEET</t>
  </si>
  <si>
    <t>PPGBDFL1327</t>
  </si>
  <si>
    <t>DELIVERED GIBBOARD FYRELINE   13.0X2700X1200MM</t>
  </si>
  <si>
    <t>PPGBDFL1330</t>
  </si>
  <si>
    <t>DELIVERED GIBBOARD FYRELINE   13.0X3000X1200MM SHEET</t>
  </si>
  <si>
    <t>PPGBDFL1333</t>
  </si>
  <si>
    <t>DELIVERED GIBBOARD FYRELINE   13.0X3300X1200MM SHEET</t>
  </si>
  <si>
    <t>PPGBDFL1336</t>
  </si>
  <si>
    <t>DELIVERED GIBBOARD FYRELINE   13.0X3600X1200MM SHEET</t>
  </si>
  <si>
    <t>PPGBDFL1624</t>
  </si>
  <si>
    <t>DELIVERED GIBBOARD FYRELINE   16.0X2400X1200MM SHEET</t>
  </si>
  <si>
    <t>PPGBDFL1627</t>
  </si>
  <si>
    <t>DELIVERED GIBBOARD FYRELINE   16.0X2700X1200MM SHEET</t>
  </si>
  <si>
    <t>PPGBDFL1630</t>
  </si>
  <si>
    <t>DELIVERED GIBBOARD FYRELINE   16.0X3000X1200MM SHEET</t>
  </si>
  <si>
    <t>PPGBDFL10M2</t>
  </si>
  <si>
    <t>DELIVERED GIBBOARD FYRELINE 10MM X 1200MM PER SQM  *EMS*</t>
  </si>
  <si>
    <t>PPGBDFL13M2</t>
  </si>
  <si>
    <t>DELIVERED GIBBOARD FYRELINE 13MM X 1200MM PER SQM  *EMS*</t>
  </si>
  <si>
    <t>PPGBDFL16M2</t>
  </si>
  <si>
    <t>DELIVERED GIBBOARD FYRELINE 16MM X 1200MM PER SQM  *EMS*</t>
  </si>
  <si>
    <t>PPGBDTL1324</t>
  </si>
  <si>
    <t>DELIVERED GIBBOARD TOUGHLINE  13X2400X1200MM SHEET</t>
  </si>
  <si>
    <t>PPGBDTL1327</t>
  </si>
  <si>
    <t>DELIVERED GIBBOARD TOUGHLINE  13X2700X1200MM SHEET</t>
  </si>
  <si>
    <t>PPGBDTL1330</t>
  </si>
  <si>
    <t>DELIVERED GIBBOARD TOUGHLINE  13X3000X1200MM SHEET</t>
  </si>
  <si>
    <t>PPGBDTL1336</t>
  </si>
  <si>
    <t>DELIVERED GIBBOARD TOUGHLINE  13X3600X1200MM SHEET</t>
  </si>
  <si>
    <t>PPGBDTL13M2</t>
  </si>
  <si>
    <t>DELIVERED GIBBOARD TOUGHLINE 13MM X 1200MM PER SQM  *EMS*</t>
  </si>
  <si>
    <t>PPGBDWL10M2</t>
  </si>
  <si>
    <t>DELIVERED GIBBOARD WIDELINE TE/SE 10MM 1350MM PER SQM  *EMS*</t>
  </si>
  <si>
    <t>PPGBDWL1036</t>
  </si>
  <si>
    <t>DELIVERED GIBBOARD WIDELINE TE/SE 10X3600X1350MM SHEET</t>
  </si>
  <si>
    <t>PPGBDWL1048</t>
  </si>
  <si>
    <t>DELIVERED GIBBOARD WIDELINE TE/SE 10X4800X1350MM SHEET</t>
  </si>
  <si>
    <t>PPGBDWL1060</t>
  </si>
  <si>
    <t>DELIVERED GIBBOARD WIDELINE TE/SE 10X6000X1350MM SHEET</t>
  </si>
  <si>
    <t>PPGBDWL13M2</t>
  </si>
  <si>
    <t>DELIVERED GIBBOARD WIDELINE TE/SE 13MM 1350MM PER SQM  *EMS*</t>
  </si>
  <si>
    <t>PPGBDWL1348</t>
  </si>
  <si>
    <t>DELIVERED GIBBOARD WIDELINE TE/SE 13X4800X1350MM SHEET 14791</t>
  </si>
  <si>
    <t>PPGBDUL10M2N</t>
  </si>
  <si>
    <t>DELIVERED NEW ULTRALINE GIBBOARD 10MM X 1200MM PER SQM *EMS*</t>
  </si>
  <si>
    <t>PPGBDUL1036N</t>
  </si>
  <si>
    <t>DELIVERED NEW ULTRALINE GIBBOARD 10MM X 3600 X 1200MM SHT</t>
  </si>
  <si>
    <t>PPGBDUL1048N</t>
  </si>
  <si>
    <t>DELIVERED NEW ULTRALINE GIBBOARD 10MM X 4800 X 1200MM SHT</t>
  </si>
  <si>
    <t>PPGBDUL1060N</t>
  </si>
  <si>
    <t>DELIVERED NEW ULTRALINE GIBBOARD 10MM X 6000 X 1200MM SHT</t>
  </si>
  <si>
    <t>PPGBDUL1048S1B1</t>
  </si>
  <si>
    <t>DELIVERED NEW ULTRALINE GIBBOARD TE/SE 10X4800X1200MM SHEET</t>
  </si>
  <si>
    <t>PPEBLAB</t>
  </si>
  <si>
    <t>ELEPHANT BOARD EXTRA LABOUR CHARGE</t>
  </si>
  <si>
    <t>GIB BARRIERLINE MOISTURE RESISTANT 3000X600X25MM</t>
  </si>
  <si>
    <t>PPGBQL13C151024</t>
  </si>
  <si>
    <t>QUIETLINE GIB 15MM CIRCLE 8 PANEL 10% PERF 13MM 2400X1200MM</t>
  </si>
  <si>
    <t>PPGBQL13C152024</t>
  </si>
  <si>
    <t>QUIETLINE GIB 15MM CIRCLE 8 PANEL 20% PERF 13MM 2400X1200MM</t>
  </si>
  <si>
    <t>STANDARD GIBBOARD 13MM X 1200MM PER SQM  *EMS*</t>
  </si>
  <si>
    <t>PPGBWL1348</t>
  </si>
  <si>
    <t>WIDELINE GIBBOARD TE/SE 13 X 4800 X 1350MM SHEET 14791</t>
  </si>
  <si>
    <t>PPGBWL13M2</t>
  </si>
  <si>
    <t>WIDELINE GIBBOARD TE/SE 13MM 1350MM PER SQM  *EMS*</t>
  </si>
  <si>
    <t>PPGAGGPT150</t>
  </si>
  <si>
    <t>150M GIB GRABBER PAPER TAPE (JT500) 15838</t>
  </si>
  <si>
    <t>PPGAPJTFP150</t>
  </si>
  <si>
    <t>150M PAPER JOINT TAPE         FP150</t>
  </si>
  <si>
    <t>PPGAGGPT75</t>
  </si>
  <si>
    <t>75M GIB GRABBER PAPER TAPE (JT250) 15839</t>
  </si>
  <si>
    <t>PPGAPJTFP75</t>
  </si>
  <si>
    <t>75M PAPER JOINT TAPE          FP75</t>
  </si>
  <si>
    <t>PPGACC3116</t>
  </si>
  <si>
    <t>CSR COMPOUND 20KG BASECOAT 60</t>
  </si>
  <si>
    <t>PPGALB175</t>
  </si>
  <si>
    <t>GIB LITE BLUE 90 17.5KG BAG   14356</t>
  </si>
  <si>
    <t>PPGA14543</t>
  </si>
  <si>
    <t>GIB NO-COAT FLEX CORNER 450 (ULTRAFLEX) 112MM X 30M 14543</t>
  </si>
  <si>
    <t>PPGARF4</t>
  </si>
  <si>
    <t>GIB REDIFILLA 4L 15588</t>
  </si>
  <si>
    <t>PPGA15634</t>
  </si>
  <si>
    <t>GIB ROCTAPE MATT FIBREGLASS JOINT TAPE 50MM X 75M ROLL 15634</t>
  </si>
  <si>
    <t>PPGATFEL176</t>
  </si>
  <si>
    <t>GIB TRADE FINISH EXTRA LITE 17.6KG (15L) PAIL    15633</t>
  </si>
  <si>
    <t>PPGATF175</t>
  </si>
  <si>
    <t>GIB TRADE FINISH LITE 17.5KG (14L) CARTON       15175</t>
  </si>
  <si>
    <t>PPGA15259</t>
  </si>
  <si>
    <t>GIB TRADE FINISH MULTI 19.6KG/14L CTN 15259</t>
  </si>
  <si>
    <t>GIB TRADESET 150 20KG  12472</t>
  </si>
  <si>
    <t>PPGATS2020</t>
  </si>
  <si>
    <t>GIB TRADESET 20 20KG  11862</t>
  </si>
  <si>
    <t>GIB TRADESET 20 5KG  11915</t>
  </si>
  <si>
    <t>GIB TRADESET 45 20KG  11914</t>
  </si>
  <si>
    <t>GIB TRADESET 45 5KG  11916</t>
  </si>
  <si>
    <t>GIB TRADESET 90 20KG  11861</t>
  </si>
  <si>
    <t>GIB TRADESET 90 5KG  11917</t>
  </si>
  <si>
    <t>PPGAUP20</t>
  </si>
  <si>
    <t>GIB VICTOR PLASTER UTILITY    20KG      12303</t>
  </si>
  <si>
    <t>PPGASS9020</t>
  </si>
  <si>
    <t>HAMILTON SMOOTHSET PLASTER 90 20KG BAG 10905</t>
  </si>
  <si>
    <t>PPJHVBBC15</t>
  </si>
  <si>
    <t>JH BASE COAT 15KG FOR VILLABOARD LINING     304491</t>
  </si>
  <si>
    <t>PPJHVBBC4</t>
  </si>
  <si>
    <t>JH BASE COAT 4KG FOR VILLABOARD LINING     304490</t>
  </si>
  <si>
    <t>PPJHVBTC15</t>
  </si>
  <si>
    <t>JH TOP COAT 15KG FOR VILLABOARD LINING      304493</t>
  </si>
  <si>
    <t>PPJHVBTC3</t>
  </si>
  <si>
    <t>JH TOP COAT 3KG FOR VILLABOARD LINING       304492</t>
  </si>
  <si>
    <t>PPGAVCP20</t>
  </si>
  <si>
    <t>VICTOR CASTING PLASTER 20KG   (BLACK)</t>
  </si>
  <si>
    <t>PPGAVFSP20</t>
  </si>
  <si>
    <t>VICTOR FASTSET PLASTER 20KG   (RED)</t>
  </si>
  <si>
    <t>PPTRDFCLIP190</t>
  </si>
  <si>
    <t>16MM DIRECT FIX CLIPS  LONG 16/28MM</t>
  </si>
  <si>
    <t>PPTRDFCLIP337</t>
  </si>
  <si>
    <t>16MM DIRECT FIX CLIPS SHORT 16/28MM</t>
  </si>
  <si>
    <t>PPTRFC1636</t>
  </si>
  <si>
    <t>16MM FURRING CHANNEL 3.6M LGTH</t>
  </si>
  <si>
    <t>PPTRFC1648</t>
  </si>
  <si>
    <t>16MM FURRING CHANNEL 4.8M LGTH</t>
  </si>
  <si>
    <t>PPTRPC1630</t>
  </si>
  <si>
    <t>16MM PERIMETER CHANNEL 3.0M LGTH</t>
  </si>
  <si>
    <t>PPGAGSAAB24</t>
  </si>
  <si>
    <t>2.4M  GIB SLIM ARCH BEAD P10   12565</t>
  </si>
  <si>
    <t>PPGACGSAAB24</t>
  </si>
  <si>
    <t>2.4M GIB SLIM ANGLE ARCH BEAD P10 *COLLECTED AKL USE ONLY*</t>
  </si>
  <si>
    <t>PPGASB2410</t>
  </si>
  <si>
    <t>2.4M X 10MM EXY STOPPING BEAD PX61</t>
  </si>
  <si>
    <t>PPGACGSA27</t>
  </si>
  <si>
    <t>2.7M 90deg GIB SLIM ANGLE P01  *COLLECTED AKL USE ONLY*12563</t>
  </si>
  <si>
    <t>PPGARECP01A27</t>
  </si>
  <si>
    <t>2.7M GIB SLIM ANGLE P01A 135DEG   14972</t>
  </si>
  <si>
    <t>PPTRFC2236</t>
  </si>
  <si>
    <t>22MM FURRING CHANNEL  3.6M LGTH</t>
  </si>
  <si>
    <t>PPTRFC2248</t>
  </si>
  <si>
    <t>22MM FURRING CHANNEL  4.8M LGTH</t>
  </si>
  <si>
    <t>PPTRPC2230</t>
  </si>
  <si>
    <t>22MM PERIMETER CHANNEL  3.0M LGTH</t>
  </si>
  <si>
    <t>PPTRTOPRAIL2536</t>
  </si>
  <si>
    <t>25MM TOP CROSS RAIL 3.6M LGTH</t>
  </si>
  <si>
    <t>PPTRFC2836</t>
  </si>
  <si>
    <t>28MM FURRING CHANNEL 3.6M LGTH</t>
  </si>
  <si>
    <t>PPTRFC2848</t>
  </si>
  <si>
    <t>28MM FURRING CHANNEL 4.8 LGTH</t>
  </si>
  <si>
    <t>28MM PERIMETER CHANNEL 3.0M LGTH</t>
  </si>
  <si>
    <t>PPGACGSA30</t>
  </si>
  <si>
    <t>3.0M 90deg GIB SLIM ANGLE P01  *COLLECTED AKL USE ONLY*12564</t>
  </si>
  <si>
    <t>PPGASLAB30</t>
  </si>
  <si>
    <t>3.0M EXY SHORT LEGG ARCH BEAD PX10</t>
  </si>
  <si>
    <t>PPGARECP01A30</t>
  </si>
  <si>
    <t>3.0M GIB SLIM ANGLE P01A 135DEG   14973</t>
  </si>
  <si>
    <t>PPGARABP1030</t>
  </si>
  <si>
    <t>3.0M GIB SLIM ARCH BEAD P10   14945</t>
  </si>
  <si>
    <t>PPGASA3010</t>
  </si>
  <si>
    <t>3.0M X 10MM EXY STOPPING ANGLE PL21</t>
  </si>
  <si>
    <t>PPGACB9530</t>
  </si>
  <si>
    <t>3.0M X 9.5MM CASING BEAD  PL33</t>
  </si>
  <si>
    <t>PPTRQPABAT36</t>
  </si>
  <si>
    <t>35MM CEILING BATTEN 3.6M</t>
  </si>
  <si>
    <t>PPTRQPABAT48</t>
  </si>
  <si>
    <t>35MM CEILING BATTEN 4.8M</t>
  </si>
  <si>
    <t>PPTRQPABAT60</t>
  </si>
  <si>
    <t>35MM CEILING BATTEN 6.0M</t>
  </si>
  <si>
    <t>PPTRBA404030</t>
  </si>
  <si>
    <t>40X40MM EASY BACKING ANGLE 3.0M LGTH</t>
  </si>
  <si>
    <t>PPTRBA404036</t>
  </si>
  <si>
    <t>40X40MM EASY BACKING ANGLE 3.6M LGTH</t>
  </si>
  <si>
    <t>PPTRTRDFA37</t>
  </si>
  <si>
    <t>ADJUSTABLE WALL FIXING CLIP     16/28MM</t>
  </si>
  <si>
    <t>PPGA15007</t>
  </si>
  <si>
    <t>BMCL BEAM CLIP  PER EACH  15007</t>
  </si>
  <si>
    <t>BUTRHAF600</t>
  </si>
  <si>
    <t>CEILING FRAME SLIMLINE PC 600MM X 600MM   HAF600</t>
  </si>
  <si>
    <t>PPNUCS52</t>
  </si>
  <si>
    <t>COVE STRIP 5.2MM E187D 2.4M       B1CVS52</t>
  </si>
  <si>
    <t>PPGADGSAAB24</t>
  </si>
  <si>
    <t>DELIVERED 2.4M  GIB SLIM ARCH BEAD P10   12565</t>
  </si>
  <si>
    <t>PPGADGSA24135</t>
  </si>
  <si>
    <t>DELIVERED 2.4M 135DEG GIB SLIM ANGLE P01A   12566</t>
  </si>
  <si>
    <t>PPGADGSA24</t>
  </si>
  <si>
    <t>DELIVERED 2.4M 90DEG GIB SLIM ANGLE P01  12562</t>
  </si>
  <si>
    <t>PPGADGSA27</t>
  </si>
  <si>
    <t>DELIVERED 2.7M 90DEG GIB SLIM ANGLE    12563</t>
  </si>
  <si>
    <t>PPGADGSA30</t>
  </si>
  <si>
    <t>DELIVERED 3.0M 90DEG GIB SLIM ANGLE    12564</t>
  </si>
  <si>
    <t>PPGADGCD3655</t>
  </si>
  <si>
    <t>DELIVERED GIB COVE ALTO 50MMX3.6M 14485</t>
  </si>
  <si>
    <t>PPGADGC3655</t>
  </si>
  <si>
    <t>DELIVERED GIB COVE CLASSIC    CORNICE 55MMX3.6M 12314</t>
  </si>
  <si>
    <t>PPGADGC3675</t>
  </si>
  <si>
    <t>DELIVERED GIB COVE CLASSIC    CORNICE 75MMX3.6M    13701</t>
  </si>
  <si>
    <t>PPGADGC3690</t>
  </si>
  <si>
    <t>DELIVERED GIB COVE CLASSIC CORNICE 90MMX3.6M       11333</t>
  </si>
  <si>
    <t>25050RAN1H3RS</t>
  </si>
  <si>
    <t>250 X 50 RAD NO 1 H3.2 RS</t>
  </si>
  <si>
    <t>PPGAGL12595</t>
  </si>
  <si>
    <t>GIB GOLDLINE G2 INT 90DEG CNR 2.7M    12595</t>
  </si>
  <si>
    <t>PPGAPEXPH30</t>
  </si>
  <si>
    <t>GIB PLASTIC W-PROFILE CONTROL JOINT 3M WHITE 15629</t>
  </si>
  <si>
    <t>PPGAR15618</t>
  </si>
  <si>
    <t>GIB RONDO H-STUD STEEL 3000X34X25MM 15618</t>
  </si>
  <si>
    <t>PPGAR15619</t>
  </si>
  <si>
    <t>GIB RONDO WALL CLIP ALUMINIUM ANGLE 90X50X40MM 15619</t>
  </si>
  <si>
    <t>PPGA15664</t>
  </si>
  <si>
    <t>GIB WALLSTRAP BARRIERLINE 110 X 30 X 3MM   15664</t>
  </si>
  <si>
    <t>PLASTERX ALUM T SQUARE 1200MM HD TQG12</t>
  </si>
  <si>
    <t>PLASTERX ALUM T SQUARE 1350MM HD TQG13</t>
  </si>
  <si>
    <t>STRFBES45R</t>
  </si>
  <si>
    <t>ROLLFORMERS BATTEN EARTH STRAP 45M PER ROLL</t>
  </si>
  <si>
    <t>PPGARCLI139</t>
  </si>
  <si>
    <t>RONDO 139 LOCKING SECTION JOINERS FOR 127-308  14925</t>
  </si>
  <si>
    <t>RONDO 140 PERIMETER CHANNEL FOR 129 BATTENS 3.0M  14936</t>
  </si>
  <si>
    <t>RONDO 142 PERIMETER CHANNEL FOR 308 BATTENS 3.0M  14937</t>
  </si>
  <si>
    <t>PPGARCBNZ3148</t>
  </si>
  <si>
    <t>RONDO 16MM CEILING BATTEN 4.8M NZ31 PROFILE  14901</t>
  </si>
  <si>
    <t>PPGARCB237</t>
  </si>
  <si>
    <t>RONDO 237 DIRECT FIX CLIP CONCRETE EACH  14904</t>
  </si>
  <si>
    <t>PPGARCA239</t>
  </si>
  <si>
    <t>RONDO 239 DIRECT FIX CLIP CONCRETE SCREW FIX EACH  14905</t>
  </si>
  <si>
    <t>RONDO 311 CLIP STD FOR 310                 PER EACH   12711</t>
  </si>
  <si>
    <t>PPGARFC304</t>
  </si>
  <si>
    <t>RONDO 314 DIRECT FIX CLIP POSITIONING TAB  EACH  14908</t>
  </si>
  <si>
    <t>PPGARJ315</t>
  </si>
  <si>
    <t>RONDO 315 SECTION JOINERS FOR 301 BATTEN EACH  14927</t>
  </si>
  <si>
    <t>RONDO 6.0M 35MM CEILING BATTEN 310  12641</t>
  </si>
  <si>
    <t>RONDO NZ18 PERIMETER ANGLE 3.0M 32 X 32MM 12645</t>
  </si>
  <si>
    <t>PPGARPSBP0730</t>
  </si>
  <si>
    <t>RONDO P07 CASING BEAD 13MM UNSTOPPED 3.0M  14952</t>
  </si>
  <si>
    <t>PPGARPSBP1224</t>
  </si>
  <si>
    <t>RONDO P12 CASING BEAD 10MM STOPPED 2.4M  14955</t>
  </si>
  <si>
    <t>PPGARPSBP1324</t>
  </si>
  <si>
    <t>RONDO P13 CASING BEAD 13MM STOPPED 2.4M   14958</t>
  </si>
  <si>
    <t>PPGARPSAP2730</t>
  </si>
  <si>
    <t>RONDO P27 PLASTER STOPPING ANGLE 16MM 3.0M  14943</t>
  </si>
  <si>
    <t>PPTRFCCLIP240</t>
  </si>
  <si>
    <t>TOP CROSS RAIL CLIP</t>
  </si>
  <si>
    <t>PPGBC1024</t>
  </si>
  <si>
    <t>COLLECTED GIBBOARD 10 X 2400 X 1200MM SHEET</t>
  </si>
  <si>
    <t>PPGBC1027</t>
  </si>
  <si>
    <t>COLLECTED GIBBOARD 10 X 2700 X 1200MM SHEET</t>
  </si>
  <si>
    <t>PPGBC1030</t>
  </si>
  <si>
    <t>COLLECTED GIBBOARD 10 X 3000 X 1200MM SHEET</t>
  </si>
  <si>
    <t>PPGBC1033</t>
  </si>
  <si>
    <t>COLLECTED GIBBOARD 10 X 3300 X 1200MM SHEET</t>
  </si>
  <si>
    <t>PPGBC1036</t>
  </si>
  <si>
    <t>COLLECTED GIBBOARD 10 X 3600 X 1200MM SHEET</t>
  </si>
  <si>
    <t>PPGBC1042</t>
  </si>
  <si>
    <t>COLLECTED GIBBOARD 10 X 4200 X 1200MM SHEET</t>
  </si>
  <si>
    <t>PPGBC1048</t>
  </si>
  <si>
    <t>COLLECTED GIBBOARD 10 X 4800 X 1200MM SHEET</t>
  </si>
  <si>
    <t>PPGBC1060</t>
  </si>
  <si>
    <t>COLLECTED GIBBOARD 10 X 6000 X 1200MM SHEET</t>
  </si>
  <si>
    <t>PPGBC10M2</t>
  </si>
  <si>
    <t>COLLECTED GIBBOARD 10MM X 1200MM PER SQM  *EMS*</t>
  </si>
  <si>
    <t>PPGBC1024S1B1</t>
  </si>
  <si>
    <t>COLLECTED GIBBOARD S1E/T1E 10 X 2400 X 1200MM SHEET</t>
  </si>
  <si>
    <t>PPGBC1036S1B1</t>
  </si>
  <si>
    <t>COLLECTED GIBBOARD S1E/T1E 10 X 3600 X 1200MM SHEET</t>
  </si>
  <si>
    <t>PPGBC1042S1B1</t>
  </si>
  <si>
    <t>COLLECTED GIBBOARD S1E/T1E 10 X 4200 X 1200MM SHEET</t>
  </si>
  <si>
    <t>PPGBC1048S1B1</t>
  </si>
  <si>
    <t>COLLECTED GIBBOARD S1E/T1E 10 X 4800 X 1200MM SHEET</t>
  </si>
  <si>
    <t>PPGBC1060S1B1</t>
  </si>
  <si>
    <t>COLLECTED GIBBOARD S1E/T1E 10 X 6000 X 1200MM EACH</t>
  </si>
  <si>
    <t>PPEBD1027</t>
  </si>
  <si>
    <t>DELIVERED ELEPHANT STANDARD PLUS BOARD 10MMX2700X1200MM</t>
  </si>
  <si>
    <t>PPGBD1024</t>
  </si>
  <si>
    <t>DELIVERED GIBBOARD 10 X 2400 X 1200MM SHEET</t>
  </si>
  <si>
    <t>PPGBD1027</t>
  </si>
  <si>
    <t>DELIVERED GIBBOARD 10 X 2700 X 1200MM SHEET</t>
  </si>
  <si>
    <t>PPGBD1030</t>
  </si>
  <si>
    <t>DELIVERED GIBBOARD 10 X 3000 X 1200MM SHEET</t>
  </si>
  <si>
    <t>PPGBD1033</t>
  </si>
  <si>
    <t>DELIVERED GIBBOARD 10 X 3300 X 1200MM SHEET</t>
  </si>
  <si>
    <t>PPGBD1036</t>
  </si>
  <si>
    <t>DELIVERED GIBBOARD 10 X 3600 X 1200MM SHEET</t>
  </si>
  <si>
    <t>PPGBD1042</t>
  </si>
  <si>
    <t>DELIVERED GIBBOARD 10 X 4200 X 1200MM SHEET</t>
  </si>
  <si>
    <t>PPGBD1048</t>
  </si>
  <si>
    <t>DELIVERED GIBBOARD 10 X 4800 X 1200MM SHEET</t>
  </si>
  <si>
    <t>PPGBD1060</t>
  </si>
  <si>
    <t>DELIVERED GIBBOARD 10 X 6000 X 1200MM SHEET</t>
  </si>
  <si>
    <t>PPGBD10M2</t>
  </si>
  <si>
    <t>DELIVERED GIBBOARD 10MM X 1200MM PER SQM  *EMS*</t>
  </si>
  <si>
    <t>PPGBD1024S1B1</t>
  </si>
  <si>
    <t>DELIVERED GIBBOARD S1E/T1E    10X2400X1200MM SHEET</t>
  </si>
  <si>
    <t>PPGBD1030S1B1</t>
  </si>
  <si>
    <t>DELIVERED GIBBOARD S1E/T1E    10X3000X1200MM SHEET</t>
  </si>
  <si>
    <t>PPGBD1036S1B1</t>
  </si>
  <si>
    <t>DELIVERED GIBBOARD S1E/T1E    10X3600X1200MM SHEET</t>
  </si>
  <si>
    <t>PPGBD1042S1B1</t>
  </si>
  <si>
    <t>DELIVERED GIBBOARD S1E/T1E    10X4200X1200MM SHEET</t>
  </si>
  <si>
    <t>PPGBD1048S1B1</t>
  </si>
  <si>
    <t>DELIVERED GIBBOARD S1E/T1E    10X4800X1200MM SHEET</t>
  </si>
  <si>
    <t>PPGBD1060S1B1</t>
  </si>
  <si>
    <t>DELIVERED GIBBOARD S1E/T1E    10X6000X1200MM SHEET</t>
  </si>
  <si>
    <t>PPEBWL1036</t>
  </si>
  <si>
    <t>ELEPHANT HORIZONTAL-PLUS S1E/T1E 10 X 3600 X 1350MM SHEET</t>
  </si>
  <si>
    <t>PPEBWL1048</t>
  </si>
  <si>
    <t>ELEPHANT HORIZONTAL-PLUS S1E/T1E 10 X 4800 X 1350MM SHEET</t>
  </si>
  <si>
    <t>PPEBWL1060</t>
  </si>
  <si>
    <t>ELEPHANT HORIZONTAL-PLUS S1E/T1E 10 X 6000 X 1350MM SHEET</t>
  </si>
  <si>
    <t>PPEB1030S1B1</t>
  </si>
  <si>
    <t>ELEPHANT HORIZONTAL-PLUS S1E/T1E 10MM X 3000 X 1200MM SHEET</t>
  </si>
  <si>
    <t>PPEB1036S1B1</t>
  </si>
  <si>
    <t>ELEPHANT HORIZONTAL-PLUS S1E/T1E 10MM X 3600 X 1200MM SHEET</t>
  </si>
  <si>
    <t>PPEB1042S1B1</t>
  </si>
  <si>
    <t>ELEPHANT HORIZONTAL-PLUS S1E/T1E 10MM X 4200 X 1200MM SHEET</t>
  </si>
  <si>
    <t>PPEB1048S1B1</t>
  </si>
  <si>
    <t>ELEPHANT HORIZONTAL-PLUS S1E/T1E 10MM X 4800 X 1200MM SHEET</t>
  </si>
  <si>
    <t>PPEB1060S1B1</t>
  </si>
  <si>
    <t>ELEPHANT HORIZONTAL-PLUS S1E/T1E 10MM X 6000 X 1200MM SHEET</t>
  </si>
  <si>
    <t>PPEB1024</t>
  </si>
  <si>
    <t>ELEPHANT STANDARD PLUS BOARD 10MM X 2400 X 1200MM SHEET</t>
  </si>
  <si>
    <t>PPEB1027</t>
  </si>
  <si>
    <t>ELEPHANT STANDARD PLUS BOARD 10MM X 2700 X 1200MM SHEET</t>
  </si>
  <si>
    <t>PPEB1030</t>
  </si>
  <si>
    <t>ELEPHANT STANDARD PLUS BOARD 10MM X 3000 X 1200MM SHEET</t>
  </si>
  <si>
    <t>PPEB1033</t>
  </si>
  <si>
    <t>ELEPHANT STANDARD PLUS BOARD 10MM X 3300 X 1200MM SHEET</t>
  </si>
  <si>
    <t>PPEB1036</t>
  </si>
  <si>
    <t>ELEPHANT STANDARD PLUS BOARD 10MM X 3600 X 1200MM SHEET</t>
  </si>
  <si>
    <t>PPEB1042</t>
  </si>
  <si>
    <t>ELEPHANT STANDARD PLUS BOARD 10MM X 4200 X 1200MM SHEET</t>
  </si>
  <si>
    <t>PPEB1048</t>
  </si>
  <si>
    <t>ELEPHANT STANDARD PLUS BOARD 10MM X 4800 X 1200MM SHEET</t>
  </si>
  <si>
    <t>PPEB1060</t>
  </si>
  <si>
    <t>ELEPHANT STANDARD PLUS BOARD 10MM X 6000 X 1200MM SHEET</t>
  </si>
  <si>
    <t>PPGBP10M2</t>
  </si>
  <si>
    <t>GIB PATCH BOARD 10MM PER SQM *EMS*</t>
  </si>
  <si>
    <t>PPGBP1059012</t>
  </si>
  <si>
    <t>GIB PATCH BOARD 10MM X 590 X 1200MM  15028</t>
  </si>
  <si>
    <t>STANDARD GIBBOARD 10MM X 4800 X 1200MM SHEET 11543</t>
  </si>
  <si>
    <t>STANDARD GIBBOARD S1E/T1E 10MM X 4800 X 1200MM SHEET 12487</t>
  </si>
  <si>
    <t>PPGB1348S1B1</t>
  </si>
  <si>
    <t>STANDARD GIBBOARD S1E/T1E 13MMX4800X1200MM SHEET 14307 *MTO*</t>
  </si>
  <si>
    <t>MDPVCW10A</t>
  </si>
  <si>
    <t>10MM PVC ANGLE 90DEG WHITE 2.4M      63784260</t>
  </si>
  <si>
    <t>MDPVCW12E</t>
  </si>
  <si>
    <t>12.5MM EXTERNAL CORNER SINGLE LEG WHITE 2.4M     125724WH</t>
  </si>
  <si>
    <t>MDPVCW12I</t>
  </si>
  <si>
    <t>12.5MM PVC INTERNAL CORNER WHITE 2.4M      63704260</t>
  </si>
  <si>
    <t>MDPVCW12J30</t>
  </si>
  <si>
    <t>12.5MM PVC JOINTER  WHITE 3M   63725260</t>
  </si>
  <si>
    <t>MDPVCW12Z30</t>
  </si>
  <si>
    <t>12.5MM PVC PLY Z FLASHING 3M    ZF12530WH</t>
  </si>
  <si>
    <t>14035RAFJH1CB54</t>
  </si>
  <si>
    <t>140 X 35 RAD CEILING BATTEN   FJ H1.2 5.4M</t>
  </si>
  <si>
    <t>MDPVCW31ESL</t>
  </si>
  <si>
    <t>3.1MM EXTERNAL CORNER SINGLE LEG WHITE 2.4M     63214260</t>
  </si>
  <si>
    <t>MDPVCW31I</t>
  </si>
  <si>
    <t>3.1MM INTERNAL CORNER WHITE 2.4M     63204260</t>
  </si>
  <si>
    <t>MDPVCW31J</t>
  </si>
  <si>
    <t>3.1MM JOINTER WHITE 2.4M      63224260</t>
  </si>
  <si>
    <t>MDPVCW3C</t>
  </si>
  <si>
    <t>3.6MM CAPPING WHITE 2.4M        63294260</t>
  </si>
  <si>
    <t>MDPVCW3I</t>
  </si>
  <si>
    <t>3.6MM INTERNAL CORNER WHITE 2.4M     63264260</t>
  </si>
  <si>
    <t>MDPVCW4C2</t>
  </si>
  <si>
    <t>4.75MM END CAP 2 PCE WHITE 2.4M      G4751024WH</t>
  </si>
  <si>
    <t>MDPVCW4I2</t>
  </si>
  <si>
    <t>4.75MM INTERNAL CORNER 2 PCE WHITE 2.4M      G475224WH</t>
  </si>
  <si>
    <t>MDPVCW4J2</t>
  </si>
  <si>
    <t>4.75MM JOINTER 2PCE WHITE 2.4M     G475424WH</t>
  </si>
  <si>
    <t>MDPVCW4ESL</t>
  </si>
  <si>
    <t>4.75MM PVC EXT CNR 2.4M SINGLE LEG WHITE     G475724WH</t>
  </si>
  <si>
    <t>4.75MM S/LINE PVC CAPPING 2.7M POLAR/WHITE  66009</t>
  </si>
  <si>
    <t>4.75MM S/LINE PVC EXT CORNER 2.7M POLAR/WHITE  66008</t>
  </si>
  <si>
    <t>4.75MM S/LINE PVC INT CORNER 2.7M POLAR/WHITE  66007</t>
  </si>
  <si>
    <t>4.75MM S/LINE PVC JOINTER 2.7M POLAR/WHITE  66010</t>
  </si>
  <si>
    <t>MDPVCPL475B</t>
  </si>
  <si>
    <t>4.75MM S/TONE PVC 1PCE POLAR BATH FLASH 2.4M    66101</t>
  </si>
  <si>
    <t>MDPVCW4CO</t>
  </si>
  <si>
    <t>4.75MM SCOTIA/CORNICE WHITE 2.4M   G4751124WH</t>
  </si>
  <si>
    <t>MDPVCF475E</t>
  </si>
  <si>
    <t>4.7MM S/LINE EXTERNAL CORNER FROST 2.4M     64101260</t>
  </si>
  <si>
    <t>MDPVCF475I</t>
  </si>
  <si>
    <t>4.7MM S/LINE INTERNAL CORNER FROST 2.4M      64100260</t>
  </si>
  <si>
    <t>MDPVCF475J</t>
  </si>
  <si>
    <t>4.7MM S/LINE JOINTER FROST 2.4M    64102260</t>
  </si>
  <si>
    <t>MDPVCW6C30</t>
  </si>
  <si>
    <t>6.3MM PVC END CAP WHITE  3.0M     63585260</t>
  </si>
  <si>
    <t>MDPVCW6C</t>
  </si>
  <si>
    <t>6MM CAPPING WHITE 2.4M      63584260</t>
  </si>
  <si>
    <t>MDPVCW6I</t>
  </si>
  <si>
    <t>6MM INTERNAL CORNER WHITE 2.4M    63554260</t>
  </si>
  <si>
    <t>MDPVCW6J30</t>
  </si>
  <si>
    <t>6MM JOINTER WHITE 3M      63575260</t>
  </si>
  <si>
    <t>MDPVCW75J24</t>
  </si>
  <si>
    <t>7.5MM JOINTER  WHITE 2.4M     63624260</t>
  </si>
  <si>
    <t>MDPVCW75J30</t>
  </si>
  <si>
    <t>7.5MM PVC JOINTER WHITE 3.0M  63625260</t>
  </si>
  <si>
    <t>9.5MM S/LINE CAPPING 2.4M WHITE       64303260</t>
  </si>
  <si>
    <t>MDPVC9527WC</t>
  </si>
  <si>
    <t>9.5MM S/LINE CAPPING 2.7M WHITE       64303262</t>
  </si>
  <si>
    <t>MDPVCW9I</t>
  </si>
  <si>
    <t>9.5MM S/LINE INTERNAL CORNER 2.4M WHITE      64300260</t>
  </si>
  <si>
    <t>MDPVC9527WJ</t>
  </si>
  <si>
    <t>9.5MM S/LINE JOINTER 2.7M WHITE      64302262</t>
  </si>
  <si>
    <t>MDHAHBSA50</t>
  </si>
  <si>
    <t>HARDIEBACKER / STUCCO PVC SPACER ANGLE 50M COIL   300661</t>
  </si>
  <si>
    <t>HARDIEJOINTER 5MM 2.4M LGTH    300729</t>
  </si>
  <si>
    <t>HARDIES CLD CAVITY BATTEN FLASHING ALUMINIUM 75MM LNG 304651</t>
  </si>
  <si>
    <t>MDHA305808</t>
  </si>
  <si>
    <t>HARDIES EXTERNAL BOX CNR ALUMINIUM 9MMX4000MM 305808</t>
  </si>
  <si>
    <t>HARDIES HORIZONTAL CAVITY BATTEN H3.1 2.7M   305862</t>
  </si>
  <si>
    <t>MDHAIV305680</t>
  </si>
  <si>
    <t>INVIBE ALUMINIUM JOINTER DRY AREA 2.7M LGTH  305680</t>
  </si>
  <si>
    <t>MDHAIV305687</t>
  </si>
  <si>
    <t>INVIBE BLANC ALUMINIUM JOINTER DRY AREA 2.7M LGTH  305687</t>
  </si>
  <si>
    <t>MDHAIV305686</t>
  </si>
  <si>
    <t>INVIBE EBONY ALUMINIUM CAP 2.7M LGTH  305686</t>
  </si>
  <si>
    <t>MDHAIV305685</t>
  </si>
  <si>
    <t>INVIBE EBONY ALUMINIUM EXTERNAL CORNER 2.7M LGTH  305685</t>
  </si>
  <si>
    <t>MDHAIV305681</t>
  </si>
  <si>
    <t>INVIBE EBONY ALUMINIUM JOINTER DRY AREA 2.7M LGTH  305681</t>
  </si>
  <si>
    <t>MDHAIV305683</t>
  </si>
  <si>
    <t>INVIBE EBONY ALUMINIUM NEGATIVE JOINTER 2.7M LGTH  305683</t>
  </si>
  <si>
    <t>MDHAIV305701</t>
  </si>
  <si>
    <t>INVIBE FLANNEL ALUMINIUM CAP 2.7M LGTH  305701</t>
  </si>
  <si>
    <t>MDHAIV305706</t>
  </si>
  <si>
    <t>INVIBE GREIGE ALUMINIUM CAP 2.7M LGTH  305706</t>
  </si>
  <si>
    <t>MDHAIV305719</t>
  </si>
  <si>
    <t>INVIBE PEWTER ALUMINIUM INTERNAL CORNER 2.7M LGTH  305719</t>
  </si>
  <si>
    <t>MDHAIV305717</t>
  </si>
  <si>
    <t>INVIBE PEWTER ALUMINIUM JOINTER DRY AREA 2.7M LGTH  305717</t>
  </si>
  <si>
    <t>MDHAIV305728</t>
  </si>
  <si>
    <t>INVIBE RUSSET ALUMINIUM CAP 2.7M LGTH  305728</t>
  </si>
  <si>
    <t>MDHAIV305726</t>
  </si>
  <si>
    <t>INVIBE RUSSET ALUMINIUM INTERNAL CORNER 2.7M LGTH  305726</t>
  </si>
  <si>
    <t>MDHAIV305724</t>
  </si>
  <si>
    <t>INVIBE RUSSET ALUMINIUM JOINTER DRY AREA 2.7M LGTH  305724</t>
  </si>
  <si>
    <t>MDHAIV305725</t>
  </si>
  <si>
    <t>INVIBE RUSSET ALUMINIUM JOINTER WET AREA 2.7M LGTH  305725</t>
  </si>
  <si>
    <t>MDHAIV305716</t>
  </si>
  <si>
    <t>INVIBE SPRING ALUMINIUM CAP 2.7M LGTH  305716</t>
  </si>
  <si>
    <t>MDHAIV305715</t>
  </si>
  <si>
    <t>INVIBE SPRING ALUMINIUM EXTERNAL CORNER 2.7M LGTH  305715</t>
  </si>
  <si>
    <t>MDHAIV305714</t>
  </si>
  <si>
    <t>INVIBE SPRING ALUMINIUM INTERNAL CORNER 2.7M LGTH  305714</t>
  </si>
  <si>
    <t>MDHAIV305713</t>
  </si>
  <si>
    <t>INVIBE SPRING ALUMINIUM JOINTER WET AREA 2.7M LGTH  305713</t>
  </si>
  <si>
    <t>MDHAIV305738</t>
  </si>
  <si>
    <t>INVIBE STONE ALUMINIUM CAP 2.7M LGTH  305738</t>
  </si>
  <si>
    <t>MDHAIV305737</t>
  </si>
  <si>
    <t>INVIBE STONE ALUMINIUM EXTERNAL CORNER 2.7M LGTH  305737</t>
  </si>
  <si>
    <t>MDHAIV305736</t>
  </si>
  <si>
    <t>INVIBE STONE ALUMINIUM INTERNAL CORNER 2.7M LGTH  305736</t>
  </si>
  <si>
    <t>MDHAIV305734</t>
  </si>
  <si>
    <t>INVIBE STONE ALUMINIUM JOINTER DRY AREA 2.7M LGTH  305734</t>
  </si>
  <si>
    <t>MDHAIV305735</t>
  </si>
  <si>
    <t>INVIBE STONE ALUMINIUM JOINTER WET AREA 2.7M LGTH  305735</t>
  </si>
  <si>
    <t>MDHAIV305711</t>
  </si>
  <si>
    <t>INVIBE TOAST ALUMINIUM CAP 2.7M LGTH  305711</t>
  </si>
  <si>
    <t>MDHAIV305710</t>
  </si>
  <si>
    <t>INVIBE TOAST ALUMINIUM EXTERNAL CORNER 2.7M LGTH  305710</t>
  </si>
  <si>
    <t>MDHAIV305709</t>
  </si>
  <si>
    <t>INVIBE TOAST ALUMINIUM INTERNAL CORNER 2.7M LGTH  305709</t>
  </si>
  <si>
    <t>MDHAIV305707</t>
  </si>
  <si>
    <t>INVIBE TOAST ALUMINIUM JOINTER DRY AREA 2.7M LGTH  305707</t>
  </si>
  <si>
    <t>MDHAIV305708</t>
  </si>
  <si>
    <t>INVIBE TOAST ALUMINIUM JOINTER WET AREA 2.7M LGTH  305708</t>
  </si>
  <si>
    <t>MDHAIV305742</t>
  </si>
  <si>
    <t>INVIBE TURQUOISE ALUMINIUM EXT CNR 2.7M LGTH  305742</t>
  </si>
  <si>
    <t>MDHAIV305741</t>
  </si>
  <si>
    <t>INVIBE TURQUOISE ALUMINIUM INT CNR 2.7M LGTH  305741</t>
  </si>
  <si>
    <t>MDHAIV305740</t>
  </si>
  <si>
    <t>INVIBE TURQUOISE ALUMINIUM JNTR WET AREA 2.7M LGTH  305740</t>
  </si>
  <si>
    <t>MDAC11836SE</t>
  </si>
  <si>
    <t>MDF STOP END 118 X 3600MM</t>
  </si>
  <si>
    <t>MDAC9236SE</t>
  </si>
  <si>
    <t>MDF STOP END 92 X 3600MM</t>
  </si>
  <si>
    <t>BUIS31091698</t>
  </si>
  <si>
    <t>S/TAPE INSEAL 3109 16MM X 9MM x 8M PKD 907025</t>
  </si>
  <si>
    <t>BUIS310919155</t>
  </si>
  <si>
    <t>S/TAPE INSEAL 3109 19MM X 15MM X 5M PKD 1467819</t>
  </si>
  <si>
    <t>BUIS31095325</t>
  </si>
  <si>
    <t>S/TAPE INSEAL 3109 3MM X 5MM X 25M 906285</t>
  </si>
  <si>
    <t>BUIS310939</t>
  </si>
  <si>
    <t>S/TAPE INSEAL 3109 3MM X 9MM X 25M 906287</t>
  </si>
  <si>
    <t>BUIS61212</t>
  </si>
  <si>
    <t>S/TAPE INSEAL 3109 6MM X 12MM X 12M 906299</t>
  </si>
  <si>
    <t>S/TAPE INSEAL 3109 9MM X 10MM X 8M PKD 1469023</t>
  </si>
  <si>
    <t>BUIS310999</t>
  </si>
  <si>
    <t>S/TAPE INSEAL 3109 9MM X 9MM X 8M PKD 907022</t>
  </si>
  <si>
    <t>SCYON LINEA W/BOARD 180MM ALUM EXT CNR SOAKER 90DEGS 301186</t>
  </si>
  <si>
    <t>MDSTEEXCMS27</t>
  </si>
  <si>
    <t>SERATONE ESCAPE EXT CNR MOONSHINE 2.7M LGTH 8608518</t>
  </si>
  <si>
    <t>SILKLINE SOFFIT SCOTIA MOULD PVC 2PC BASE/CAP 2.4M 300916</t>
  </si>
  <si>
    <t>SOFFIT JOINTER 5MM PVC 600MM LGTH   300920</t>
  </si>
  <si>
    <t>SOFFIT JOINTER 5MM PVC 750MM LGTH    300921</t>
  </si>
  <si>
    <t>MDHTLICJ90</t>
  </si>
  <si>
    <t>TRIMLINE INTERNAL CORNER JOINTER 90 DEG   305872</t>
  </si>
  <si>
    <t>MDHAHPE30</t>
  </si>
  <si>
    <t>W/BOARD PVC EXT FLASHING BOX 3.0M LGTH   300852</t>
  </si>
  <si>
    <t>4.5MM 1800 X 1200MM HARDIEFLEX EAVES LINING SHEET     400190</t>
  </si>
  <si>
    <t>4.5MM 2400 X 1200MM HARDIEFLEX EAVES LINING SHEET    400187</t>
  </si>
  <si>
    <t>4.5MM 2400 X 900MM HARDIEFLEX EAVES LINING SHEET   400194</t>
  </si>
  <si>
    <t>9.0MM MONOTEK SHEET PER SQM  *EMS*</t>
  </si>
  <si>
    <t>PPHFIV404623</t>
  </si>
  <si>
    <t>6.0MM INVIBE PANEL 2700 X 1200 201 BLANC GLOSS  404623</t>
  </si>
  <si>
    <t>PPHFIV404622</t>
  </si>
  <si>
    <t>6.0MM INVIBE PANEL 2700 X 1200 201 BLANC SATIN  404622</t>
  </si>
  <si>
    <t>PPHFIV404625</t>
  </si>
  <si>
    <t>6.0MM INVIBE PANEL 2700 X 1200 202 EBONY GLOSS  404625</t>
  </si>
  <si>
    <t>PPHFIV404624</t>
  </si>
  <si>
    <t>6.0MM INVIBE PANEL 2700 X 1200 202 EBONY SATIN  404624</t>
  </si>
  <si>
    <t>PPHFIV404629</t>
  </si>
  <si>
    <t>6.0MM INVIBE PANEL 2700 X 1200 204 STONE GLOSS  404629</t>
  </si>
  <si>
    <t>PPHFIV404628</t>
  </si>
  <si>
    <t>6.0MM INVIBE PANEL 2700 X 1200 204 STONE SATIN  404628</t>
  </si>
  <si>
    <t>PPHFIV404631</t>
  </si>
  <si>
    <t>6.0MM INVIBE PANEL 2700 X 1200 205 TOAST GLOSS  404631</t>
  </si>
  <si>
    <t>PPHFIV404630</t>
  </si>
  <si>
    <t>6.0MM INVIBE PANEL 2700 X 1200 205 TOAST SATIN  404630</t>
  </si>
  <si>
    <t>PPHFIV404633</t>
  </si>
  <si>
    <t>6.0MM INVIBE PANEL 2700 X 1200 206 PEWTER GLOSS  404633</t>
  </si>
  <si>
    <t>PPHFIV404635</t>
  </si>
  <si>
    <t>6.0MM INVIBE PANEL 2700 X 1200 207 GREIGE GLOSS  404635</t>
  </si>
  <si>
    <t>PPHFIV404634</t>
  </si>
  <si>
    <t>6.0MM INVIBE PANEL 2700 X 1200 207 GREIGE SATIN  404634</t>
  </si>
  <si>
    <t>PPHFIV404637</t>
  </si>
  <si>
    <t>6.0MM INVIBE PANEL 2700 X 1200 208 COCO GLOSS  404637</t>
  </si>
  <si>
    <t>PPHFIV404639</t>
  </si>
  <si>
    <t>6.0MM INVIBE PANEL 2700 X 1200 209 FLANNEL GLOSS  404639</t>
  </si>
  <si>
    <t>PPHFIV404638</t>
  </si>
  <si>
    <t>6.0MM INVIBE PANEL 2700 X 1200 209 FLANNEL SATIN  404638</t>
  </si>
  <si>
    <t>PPHFIV404641</t>
  </si>
  <si>
    <t>6.0MM INVIBE PANEL 2700 X 1200 210 SPRING GLOSS  404641</t>
  </si>
  <si>
    <t>PPHFIV404643</t>
  </si>
  <si>
    <t>6.0MM INVIBE PANEL 2700 X 1200 211 RUSSET GLOSS  404643</t>
  </si>
  <si>
    <t>PPHFIV404645</t>
  </si>
  <si>
    <t>6.0MM INVIBE PANEL 2700 X 1200 212 ROUGE GLOSS  404645</t>
  </si>
  <si>
    <t>PPHFIV404647</t>
  </si>
  <si>
    <t>6.0MM INVIBE PANEL 2700 X 1200 212 TURQUOISE GLOSS  404647</t>
  </si>
  <si>
    <t>PPHFIV404646</t>
  </si>
  <si>
    <t>6.0MM INVIBE PANEL 2700 X 1200 212 TURQUOISE SATIN  404646</t>
  </si>
  <si>
    <t>18MM HARDIEPANEL COMPRESSED SHEET 2400 X 1200MM    400094</t>
  </si>
  <si>
    <t>4.5MM HARDIESOFFIT LINING 2400 X 450MM    401948</t>
  </si>
  <si>
    <t>4.5MM HARDIESOFFIT LINING 2400 X 600MM    401947</t>
  </si>
  <si>
    <t>9.0MM SCYON AXON PANEL PER SQM  *EMS*</t>
  </si>
  <si>
    <t>PPHFET924</t>
  </si>
  <si>
    <t>9MM HARDIEPANEL EXOTEC FACADE PANEL 2400 X 1190MM    402282</t>
  </si>
  <si>
    <t>PPHFET930</t>
  </si>
  <si>
    <t>9MM HARDIEPANEL EXOTEC FACADE PANEL 3000 X 1190MM    402284</t>
  </si>
  <si>
    <t>PPHFEL93012</t>
  </si>
  <si>
    <t>EASYLAP PANEL 9MM 3000 X 1200 404763</t>
  </si>
  <si>
    <t>PPHTSU404110</t>
  </si>
  <si>
    <t>HARDIES TILE &amp; SLATE UNDERLAY 1800 X 600 X 6MM  404110</t>
  </si>
  <si>
    <t>RAB RIGID AIR BARRIER BOARD 6MM 2450 X 1200 402980</t>
  </si>
  <si>
    <t>PPHFRAB62712</t>
  </si>
  <si>
    <t>RAB RIGID AIR BARRIER BOARD 6MM 2750 X 1200 405131</t>
  </si>
  <si>
    <t>RAB RIGID AIR BARRIER BOARD 6MM 3000 X 1200 402981</t>
  </si>
  <si>
    <t>RAB RIGID AIR BARRIER BOARD 6MM PER SQM  *EMS*</t>
  </si>
  <si>
    <t>9.0MM VILLABOARD 2 EDGE 2400 X1200 SHT     400436</t>
  </si>
  <si>
    <t>25050RAN1H4RS</t>
  </si>
  <si>
    <t>250 X 50 RAD NO 1 H4 RS</t>
  </si>
  <si>
    <t>16MM LINEA CLASSIC W/BOARD 4200X180 LGTH PRIMED    401847</t>
  </si>
  <si>
    <t>16MM LINEA OBLIQUE WEATHERBOARD 2700 X 200MM   404855</t>
  </si>
  <si>
    <t>16MM LINEA OBLIQUE WEATHERBOARD 2700 X 300MM   404856</t>
  </si>
  <si>
    <t>16MM LINEA OBLIQUE WEATHERBOARD 4200 X 200MM   404849</t>
  </si>
  <si>
    <t>16MM LINEA OBLIQUE WEATHERBOARD 4200 X 300MM   404848</t>
  </si>
  <si>
    <t>LINEA OBLIQUE W/BD ALUM EXT SLIM BOX CNR 2.7M   305825</t>
  </si>
  <si>
    <t>LINEA OBLIQUE W/BD ALUM EXT SLIM BOX CNR 4.0M   305873</t>
  </si>
  <si>
    <t>PPFBE0152412</t>
  </si>
  <si>
    <t>15MM MEDIUM DENSITY FIBREBOARD (MDF)  E0 2440 X 1220</t>
  </si>
  <si>
    <t>PPFBE0182418</t>
  </si>
  <si>
    <t>18MM MEDIUM DENSITY FIBREBOARD (MDF) E0 2440 X 1830</t>
  </si>
  <si>
    <t>PPFBE0303612</t>
  </si>
  <si>
    <t>30MM MEDIUM DENSITY FIBREBOARD (MDF)  E0 3660 X 1220</t>
  </si>
  <si>
    <t>PPFBE0T42412</t>
  </si>
  <si>
    <t>4MM MEDIUM DENSITY FIBREBOARD (MDF) E0 THIN 2440 X 1220</t>
  </si>
  <si>
    <t>PPFBLP122412</t>
  </si>
  <si>
    <t>12MM LAKEPINE MDF 2440 X 1220 8600579</t>
  </si>
  <si>
    <t>PPFBLP302412</t>
  </si>
  <si>
    <t>30MM LAKEPINE MDF 2440 X 1220 8609912</t>
  </si>
  <si>
    <t>PRIME FIRELINE FR MDF (REDDISH/BROWN) 12MM 2440 X 1220</t>
  </si>
  <si>
    <t>PRIME FIRELINE FR MDF (REDDISH/BROWN) 18MM 2440 X 1220</t>
  </si>
  <si>
    <t>PPFBLP122418</t>
  </si>
  <si>
    <t>12MM LAKEPINE MDF 2440 X 1840 8601155</t>
  </si>
  <si>
    <t>PPFBCP18186</t>
  </si>
  <si>
    <t>18MM DIY MDF PANEL 1800 X 600</t>
  </si>
  <si>
    <t>PPFBLP252418</t>
  </si>
  <si>
    <t>25MM LAKEPINE MDF 2440 X 1830 8609935</t>
  </si>
  <si>
    <t>PPFBLP302418</t>
  </si>
  <si>
    <t>30MM LAKEPINE MDF 2440 X 1830 8609936</t>
  </si>
  <si>
    <t>PPFBLP303612</t>
  </si>
  <si>
    <t>30MM LAKEPINE MDF 3660 X 1220 8609913</t>
  </si>
  <si>
    <t>PPOSB92412</t>
  </si>
  <si>
    <t>9MM OSB INTERNAL LINING UT 2400 X 1200MM   OSB092412</t>
  </si>
  <si>
    <t>PPFBCW92412GR</t>
  </si>
  <si>
    <t>9MM PANEL LINE MDF V GROOVE LINING 2440 X 1200M</t>
  </si>
  <si>
    <t>PPFBCW92712GR</t>
  </si>
  <si>
    <t>9MM PANEL LINE MDF V GROOVE LINING 2745 X 1200M</t>
  </si>
  <si>
    <t>PPFBQV92412</t>
  </si>
  <si>
    <t>9MM QUIK V LINE MDF GROOVE LINING 100MM CENTRES 2440 X 1200</t>
  </si>
  <si>
    <t>PPFBQV92712</t>
  </si>
  <si>
    <t>9MM QUIK V LINE MDF GROOVE LINING 100MM CENTRES 2745 X 1200</t>
  </si>
  <si>
    <t>NAIMB20540P</t>
  </si>
  <si>
    <t>PASLODE IMPULSE FRAMEMASTER PRODUCT NAIL GUIDE 1 2 B20540P</t>
  </si>
  <si>
    <t>PPPV2412P</t>
  </si>
  <si>
    <t>12MM PANELWEAVE HESSIAN  PARCHMENT 2440X1220</t>
  </si>
  <si>
    <t>PPPV2412B</t>
  </si>
  <si>
    <t>12MM PANELWEAVE HESSIAN BLUE  2440X1220</t>
  </si>
  <si>
    <t>PPPV2412NEW</t>
  </si>
  <si>
    <t>12MM PANELWEAVE HESSIAN NATURAL 4 EDGE WRAP 2440X1220</t>
  </si>
  <si>
    <t>MICORE 300 2440X1220X19MM</t>
  </si>
  <si>
    <t>PPWTOCWBSM300</t>
  </si>
  <si>
    <t>W/TEX SELFLOK OLD COLONIAL SMOOTH W/BOARD 300MM 3.66M</t>
  </si>
  <si>
    <t>PPPB20KPTG2412F</t>
  </si>
  <si>
    <t>20MM KOPINE T&amp;G 2400X1200  H.D FLOORING</t>
  </si>
  <si>
    <t>20MM KOPINE U/LOCK 3600X1200  H.D FLOORING</t>
  </si>
  <si>
    <t>PPPB20SBH3T2412</t>
  </si>
  <si>
    <t>20MM STRANDFLOOR H3.1 T&amp;G 2400 X 1200MM    8511281</t>
  </si>
  <si>
    <t>PPPB20SB3612</t>
  </si>
  <si>
    <t>20MM STRANDFLOOR SQUARE EDGE 3600 X 1200MM    8511272</t>
  </si>
  <si>
    <t>PPPB20SB3624</t>
  </si>
  <si>
    <t>20MM STRANDFLOOR SQUARE EDGE 3600 X 2400MM    8511273</t>
  </si>
  <si>
    <t>PPPB12KPFI2412</t>
  </si>
  <si>
    <t>12MM KOPINE FINE 2440 X 1220</t>
  </si>
  <si>
    <t>PPPB12SF2412</t>
  </si>
  <si>
    <t>12MM SUPERFINE 2440 X 1200   873704</t>
  </si>
  <si>
    <t>PPPB16KPFI2412</t>
  </si>
  <si>
    <t>16MM KOPINE FINE 2440 X 1220</t>
  </si>
  <si>
    <t>PPPB16FI2412</t>
  </si>
  <si>
    <t>16MM SUPERFINE 2440 X 1220    873784</t>
  </si>
  <si>
    <t>PPPB18KPFI2412</t>
  </si>
  <si>
    <t>18MM KOPINE FINE 2440 X 1220</t>
  </si>
  <si>
    <t>PPPB18KPFI2412H</t>
  </si>
  <si>
    <t>18MM KOPINE FINE 2440 X 1220   HMR</t>
  </si>
  <si>
    <t>PPPB18FI2418</t>
  </si>
  <si>
    <t>18MM SUPERFINE 2400 X 1830    874037</t>
  </si>
  <si>
    <t>PPPB25KPFI2412</t>
  </si>
  <si>
    <t>25MM KOPINE FINE 2440 X 1220</t>
  </si>
  <si>
    <t>PPPB25FI2412</t>
  </si>
  <si>
    <t>25MM SUPERFINE 2440 X 1220    874234</t>
  </si>
  <si>
    <t>PPPB30KPFI2412</t>
  </si>
  <si>
    <t>30MM KOPINE FINE 2440 X 1220</t>
  </si>
  <si>
    <t>PPPB30FI2412</t>
  </si>
  <si>
    <t>30MM SUPERFINE 2440 X 1220    874417</t>
  </si>
  <si>
    <t>PPEP12SCUT2712T</t>
  </si>
  <si>
    <t>12.0MM SHADOWCLAD NATURAL TEXTURE UT STRUCTURAL 2745X1200</t>
  </si>
  <si>
    <t>PPEP12SCPTH327</t>
  </si>
  <si>
    <t>12.0MM SHADOWCLAD ULTRA TEXTURE H3.2 CCA STRUCTL 2745X1200</t>
  </si>
  <si>
    <t>PPEP12CC2412</t>
  </si>
  <si>
    <t>12MM CEDARTECH LOSP PLYWOOD CLADDING PREMIUM 2440X1200</t>
  </si>
  <si>
    <t>PPEP17PF2712</t>
  </si>
  <si>
    <t>17.0MM PLYFLOOR UT F8/F8 STRUCTURAL 2700X1200</t>
  </si>
  <si>
    <t>PSGUSL150363</t>
  </si>
  <si>
    <t>W/TEX SELFLOK ECOGROOVE 150 SMOOTH W/BOARD 300MM 3.66M</t>
  </si>
  <si>
    <t>PPEP12GPTG2412</t>
  </si>
  <si>
    <t>12.0MM GARAGE PLY T&amp;G EDGE UT NON-STRUCTURAL 2400X1200</t>
  </si>
  <si>
    <t>12.0MM GARAGE PLY V GRV SE 100MM CTR UT NON-STRUCT 2400X1200</t>
  </si>
  <si>
    <t>PPIP12PCSE2412</t>
  </si>
  <si>
    <t>12.0MM PINOLI PLYWOOD CLASSIC SQUARE EDGE UT 2400X1200</t>
  </si>
  <si>
    <t>PPIP12PCSE2712</t>
  </si>
  <si>
    <t>12.0MM PINOLI PLYWOOD CLASSIC SQUARE EDGE UT 2700X1200</t>
  </si>
  <si>
    <t>PPIP12PCSE2412P</t>
  </si>
  <si>
    <t>12.0MM PINOLI PLYWOOD CLASSIC SQUARE EDGE UT PP 2400X1200</t>
  </si>
  <si>
    <t>PPIP12PCSE2712P</t>
  </si>
  <si>
    <t>12.0MM PINOLI PLYWOOD CLASSIC SQUARE EDGE UT PP 2700X1200</t>
  </si>
  <si>
    <t>PPIP12PCSL2412P</t>
  </si>
  <si>
    <t>12.0MM PINOLI PLYWOOD CLASSIC U-GROOVE S/LAP UT PP 2400X1200</t>
  </si>
  <si>
    <t>PPIP12PCSL2712P</t>
  </si>
  <si>
    <t>12.0MM PINOLI PLYWOOD CLASSIC U-GROOVE S/LAP UT PP 2700X1200</t>
  </si>
  <si>
    <t>PPIP12PCSL2412</t>
  </si>
  <si>
    <t>12.0MM PINOLI PLYWOOD CLASSIC U-GROOVE SHIPLAP UT 2400X1200</t>
  </si>
  <si>
    <t>PPIP12PCSL2712</t>
  </si>
  <si>
    <t>12.0MM PINOLI PLYWOOD CLASSIC U-GROOVE SHIPLAP UT 2700X1200</t>
  </si>
  <si>
    <t>PPIP12PCTG2412</t>
  </si>
  <si>
    <t>12.0MM PINOLI PLYWOOD CLASSIC V-GROOVE T&amp;G UT 2400X1200</t>
  </si>
  <si>
    <t>PPIP12PCTG2712</t>
  </si>
  <si>
    <t>12.0MM PINOLI PLYWOOD CLASSIC V-GROOVE T&amp;G UT 2700X1200</t>
  </si>
  <si>
    <t>PPIP12PCTG2412P</t>
  </si>
  <si>
    <t>12.0MM PINOLI PLYWOOD CLASSIC V-GROOVE T&amp;G UT PP 2400X1200</t>
  </si>
  <si>
    <t>PPIP12PCTG2712P</t>
  </si>
  <si>
    <t>12.0MM PINOLI PLYWOOD CLASSIC V-GROOVE T&amp;G UT PP 2700X1200</t>
  </si>
  <si>
    <t>PPIP12PTSL2412</t>
  </si>
  <si>
    <t>12.0MM PINOLI PLYWOOD TEXTURE SHIPLAP UT 2400X1200</t>
  </si>
  <si>
    <t>PPIP12PTSL2712</t>
  </si>
  <si>
    <t>12.0MM PINOLI PLYWOOD TEXTURE SHIPLAP UT 2700X1200</t>
  </si>
  <si>
    <t>PPIP12PTSL2412P</t>
  </si>
  <si>
    <t>12.0MM PINOLI PLYWOOD TEXTURE SHIPLAP UT PP 2400X1200</t>
  </si>
  <si>
    <t>PPIP12PTSL2712P</t>
  </si>
  <si>
    <t>12.0MM PINOLI PLYWOOD TEXTURE SHIPLAP UT PP 2700X1200</t>
  </si>
  <si>
    <t>PPIP12PTSU2412P</t>
  </si>
  <si>
    <t>12.0MM PINOLI PLYWOOD TEXTURE U-GROOVE S/LAP UT PP 2400X1200</t>
  </si>
  <si>
    <t>PPIP12PTSU2712P</t>
  </si>
  <si>
    <t>12.0MM PINOLI PLYWOOD TEXTURE U-GROOVE S/LAP UT PP 2700X1200</t>
  </si>
  <si>
    <t>PPIP12PTSU2412</t>
  </si>
  <si>
    <t>12.0MM PINOLI PLYWOOD TEXTURE U-GROOVE SHIPLAP UT 2400X1200</t>
  </si>
  <si>
    <t>PPIP12PTSU2712</t>
  </si>
  <si>
    <t>12.0MM PINOLI PLYWOOD TEXTURE U-GROOVE SHIPLAP UT 2700X1200</t>
  </si>
  <si>
    <t>PPIP12PTTG2412</t>
  </si>
  <si>
    <t>12.0MM PINOLI PLYWOOD TEXTURE V-GROOVE T&amp;G UT 2400X1200</t>
  </si>
  <si>
    <t>PPIP12PTTG2712</t>
  </si>
  <si>
    <t>12.0MM PINOLI PLYWOOD TEXTURE V-GROOVE T&amp;G UT 2700X1200</t>
  </si>
  <si>
    <t>PPIP12PTTG2412P</t>
  </si>
  <si>
    <t>12.0MM PINOLI PLYWOOD TEXTURE V-GROOVE T&amp;G UT PP 2400X1200</t>
  </si>
  <si>
    <t>PPIP12PTTG2712P</t>
  </si>
  <si>
    <t>12.0MM PINOLI PLYWOOD TEXTURE V-GROOVE T&amp;G UT PP 2700X1200</t>
  </si>
  <si>
    <t>PPEP12PG2412</t>
  </si>
  <si>
    <t>12.0MM PLY PALLET GRADE UT NON-STRUCTURAL 2400X1200 *POA*</t>
  </si>
  <si>
    <t>PPEP12SPSS</t>
  </si>
  <si>
    <t>12.5MM SIGNPLY PLYWOOD F1S 2400X1200</t>
  </si>
  <si>
    <t>PPEP12ADT2412</t>
  </si>
  <si>
    <t>12MM AD H3.1 LOSP IPL PLYWOOD 2400 X 1200</t>
  </si>
  <si>
    <t>PPPWSHW122412</t>
  </si>
  <si>
    <t>12MM SMARTLINE PREMIUM OKOUME VENEER HARDWOOD PLY 2400X1200</t>
  </si>
  <si>
    <t>PPPWSHW122712</t>
  </si>
  <si>
    <t>12MM SMARTLINE PREMIUM OKOUME VENEER HARDWOOD PLY 2700X1200</t>
  </si>
  <si>
    <t>PPEP15RN2412UT</t>
  </si>
  <si>
    <t>15.0MM PLY UT NON-STRUCTURAL 2400X1200</t>
  </si>
  <si>
    <t>PPEP17PG2412</t>
  </si>
  <si>
    <t>17.0MM PLY PALLET GRADE UT NON-STRUCTURAL 2400X1200 *POA*</t>
  </si>
  <si>
    <t>PPEP17PFPT2412</t>
  </si>
  <si>
    <t>17.0MM PLYFLOOR UT F8/F8 STRUCTURAL 2400X1200</t>
  </si>
  <si>
    <t>PPEP17PR2712</t>
  </si>
  <si>
    <t>17.0MM PLYROOF UT F11/F8 STRUCTURAL 2700X1200</t>
  </si>
  <si>
    <t>PPEP17FPSS</t>
  </si>
  <si>
    <t>17.5MM IPL FORMPLY PLYWOOD F1S      2400X1200</t>
  </si>
  <si>
    <t>17MM IBS HARDCORE FORMPLY 2400 X 1200 F14</t>
  </si>
  <si>
    <t>PPFPP172412</t>
  </si>
  <si>
    <t>17MM PREMIUMFORM FORM PLY F14 CERTIFIED FILM 2S 2400X1200MM</t>
  </si>
  <si>
    <t>PPEP18FPAS2412</t>
  </si>
  <si>
    <t>18MM ANTI SLIP PLYWOOD 2440 X 1220</t>
  </si>
  <si>
    <t>PPPWPNS182412</t>
  </si>
  <si>
    <t>18MM BB LITE POPLAR PLYWOOD 2400 X 1200</t>
  </si>
  <si>
    <t>PPMP18HP</t>
  </si>
  <si>
    <t>18MM HOOP PINE MARINE PLY     2400X1200  B/S 1088</t>
  </si>
  <si>
    <t>PPMP18NMHWD</t>
  </si>
  <si>
    <t>18MM NICMA HARDWOOD MARINE GLUED PLYWOOD 2440X1220</t>
  </si>
  <si>
    <t>PPEP18TT2202412</t>
  </si>
  <si>
    <t>18MM TRANS TEX 220 FLOORING PANEL LGE MESH DB     2440X1220</t>
  </si>
  <si>
    <t>PPEP19RN2412H3</t>
  </si>
  <si>
    <t>19.0MM PLY H3.2 CCA NON-STRUCTURAL 2400X1200</t>
  </si>
  <si>
    <t>19.0MM PLYFLOOR H3.2 CCA F11/F8 STRUCTURAL 2400X1200</t>
  </si>
  <si>
    <t>PPEP21PF2712</t>
  </si>
  <si>
    <t>21.0MM PLYFLOOR UT F8/F8 STRUCTURAL 2700X1200</t>
  </si>
  <si>
    <t>PPEP25PF2712TR</t>
  </si>
  <si>
    <t>25.0MM PLYFLOOR P/TONGUE H3.2 CCA F8/F8 STRUCTL 2700X1200</t>
  </si>
  <si>
    <t>PPEP25PF2712UT</t>
  </si>
  <si>
    <t>25.0MM PLYFLOOR UT F8/F8 STRUCTURAL 2700X1200 *MTO*</t>
  </si>
  <si>
    <t>PPMP3HP</t>
  </si>
  <si>
    <t>3MM HOOP PINE MARINE PLY      2400X1200</t>
  </si>
  <si>
    <t>PPMP4HP</t>
  </si>
  <si>
    <t>4MM HOOP PINE MARINE PLY      2400X1200</t>
  </si>
  <si>
    <t>PPMP4NMHWD</t>
  </si>
  <si>
    <t>4MM NICMA HARDWOOD MARINE GLUED PLYWOOD 2440X1220</t>
  </si>
  <si>
    <t>PPEP7PG2412</t>
  </si>
  <si>
    <t>7.0MM PLY PALLET GRADE UT NON-STRUCTURAL 2400X1200 *POA*</t>
  </si>
  <si>
    <t>PPEP7R2412</t>
  </si>
  <si>
    <t>7.0MM PLY REJECT UT NON-STRUCTURAL 2400X1200 *POA*</t>
  </si>
  <si>
    <t>PPEP9PG2412</t>
  </si>
  <si>
    <t>9.0MM PLY PALLET GRADE UT NON-STRUCTURAL 2400X1200 *POA*</t>
  </si>
  <si>
    <t>PPMP9HP</t>
  </si>
  <si>
    <t>9MM HOOP PINE MARINE PLY      2400X1200</t>
  </si>
  <si>
    <t>PPMP9ME</t>
  </si>
  <si>
    <t>9MM MERANTI MARINE PLYWOOD    2400X1200</t>
  </si>
  <si>
    <t>PPMP9NMHWD</t>
  </si>
  <si>
    <t>9MM NICMA HARDWOOD MARINE GLUED PLYWOOD 2440X1220</t>
  </si>
  <si>
    <t>PPEP12BD2712</t>
  </si>
  <si>
    <t>12.0MM BD PLY UT F8/F8 STRUCTURAL 2700X1200</t>
  </si>
  <si>
    <t>PPEP12CD2412S</t>
  </si>
  <si>
    <t>12.0MM CD PLY SECONDS UT F8/F8 STRUCTURAL 2400X1200</t>
  </si>
  <si>
    <t>PPEP12DDT2712</t>
  </si>
  <si>
    <t>12.0MM DD PLY H3.2 CCA F8/F8 STRUCTURAL 2700X1200</t>
  </si>
  <si>
    <t>PPEP12DD2712</t>
  </si>
  <si>
    <t>12.0MM DD PLY UT F8/F8 STRUCTURAL 2700X1200</t>
  </si>
  <si>
    <t>PPEP12UCGT2412</t>
  </si>
  <si>
    <t>12MM PLYWOOD UTILITYCLAD GROOVE 150MM CTRS H3.2 2440 X 1200</t>
  </si>
  <si>
    <t>PPEP12UCGT2712</t>
  </si>
  <si>
    <t>12MM PLYWOOD UTILITYCLAD GROOVE 150MM CTRS H3.2 2745 X 1200</t>
  </si>
  <si>
    <t>PPEP12UCGL2412</t>
  </si>
  <si>
    <t>12MM PLYWOOD UTILITYCLAD GROOVE 150MM CTRS LOSP 2440 X 1200</t>
  </si>
  <si>
    <t>PPEP12UCGL2712</t>
  </si>
  <si>
    <t>12MM PLYWOOD UTILITYCLAD GROOVE 150MM CTRS LOSP 2745 X 1200</t>
  </si>
  <si>
    <t>PPEP12UCTF2412</t>
  </si>
  <si>
    <t>12MM PLYWOOD UTILITYCLAD TEXTURE 12MM H3.2 2440 X 1200</t>
  </si>
  <si>
    <t>PPEP12UCTL2412</t>
  </si>
  <si>
    <t>12MM PLYWOOD UTILITYCLAD TEXTURE 12MM LOSP 2440 X 1200</t>
  </si>
  <si>
    <t>PPEP12UCTL2712</t>
  </si>
  <si>
    <t>12MM PLYWOOD UTILITYCLAD TEXTURE 12MM LOSP 2745 X 1200</t>
  </si>
  <si>
    <t>PPEP15BD2412</t>
  </si>
  <si>
    <t>15.0MM BD PLY UT F8/F8 STRUCTURAL 2400X1200</t>
  </si>
  <si>
    <t>PPEP15CDT2712</t>
  </si>
  <si>
    <t>15.0MM CD PLY H3.2 CCA F8/F8 STRUCTURAL 2700X1200</t>
  </si>
  <si>
    <t>PPEP15DDT2412</t>
  </si>
  <si>
    <t>15.0MM DD PLY H3.2 CCA F8/F8 STRUCTURAL 2400X1200</t>
  </si>
  <si>
    <t>PPEP15DDT2712</t>
  </si>
  <si>
    <t>15.0MM DD PLY H3.2 CCA F8/F8 STRUCTURAL 2700X1200</t>
  </si>
  <si>
    <t>PPEP15DD2412</t>
  </si>
  <si>
    <t>15.0MM DD PLY UT F8/F8 STRUCTURAL 2400X1200</t>
  </si>
  <si>
    <t>PPEP17BDT2412</t>
  </si>
  <si>
    <t>17.0MM BD PLY H3.1 LOSP F8/F8 STRUCTURAL 2400X1200 *MTO*</t>
  </si>
  <si>
    <t>PPEP17CD2412S</t>
  </si>
  <si>
    <t>17.0MM CD PLY UT F8/F8 STRUCTURAL 2400X1200 SECONDS</t>
  </si>
  <si>
    <t>PPEP17DDT2712</t>
  </si>
  <si>
    <t>17.0MM DD PLY H3.2 CCA F8/F8 STRUCTURAL 2700X1200</t>
  </si>
  <si>
    <t>PPEP17DD2712</t>
  </si>
  <si>
    <t>17.0MM DD PLY UT F8/F8 STRUCTURAL 2700X1200</t>
  </si>
  <si>
    <t>PPEP19CDT2412S</t>
  </si>
  <si>
    <t>19.0MM CD PLY H3.2 CCA F8/F8 STRUCTURAL 2400X1200 SECONDS</t>
  </si>
  <si>
    <t>PPEP19DDT2412</t>
  </si>
  <si>
    <t>19.0MM DD PLY H3.2 CCA F8/F8 STRUCTURAL 2400X1200</t>
  </si>
  <si>
    <t>PPEP19DDT2712</t>
  </si>
  <si>
    <t>19.0MM DD PLY H3.2 CCA F8/F8 STRUCTURAL 2700X1200</t>
  </si>
  <si>
    <t>PPEP19DD2712</t>
  </si>
  <si>
    <t>19.0MM DD PLY UT F8/F8 STRUCTURAL 2700X1200</t>
  </si>
  <si>
    <t>PPEP21CDT2412S</t>
  </si>
  <si>
    <t>21.0MM CD PLY H3.2 CCA F8/F8 STRUCTURAL 2400X1200 SECONDS</t>
  </si>
  <si>
    <t>PPEP21DD2412</t>
  </si>
  <si>
    <t>21.0MM DD PLY UT F8/F8 STRUCTURAL 2400X1200</t>
  </si>
  <si>
    <t>PPEP25CDT2412</t>
  </si>
  <si>
    <t>25.0MM CD PLY H3.2 CCA F8/F8 STRUCTURAL 2400X1200</t>
  </si>
  <si>
    <t>PPIP36PM2412</t>
  </si>
  <si>
    <t>3.6MM INTERIOR FURNITURE PLY BB/CC PACIFIC MAPLE 2440X1220</t>
  </si>
  <si>
    <t>7.0MM DD PLY H3.2 CCA F8/F8 STRUCTURAL 2400X1200</t>
  </si>
  <si>
    <t>PPEP7SDT2412L</t>
  </si>
  <si>
    <t>7.0MM SD LOSP CONST PLYWOOD  2400X1200</t>
  </si>
  <si>
    <t>PPEP9CDT2712</t>
  </si>
  <si>
    <t>9.0MM CD PLY H3.2 CCA F8/F8 STRUCTURAL 2700X1200</t>
  </si>
  <si>
    <t>PPEP9DDT2712</t>
  </si>
  <si>
    <t>9.0MM DD PLY H3.2 CCA F8/F8 STRUCTURAL 2700X1200</t>
  </si>
  <si>
    <t>PPEP9DD2712</t>
  </si>
  <si>
    <t>9.0MM DD PLY UT F8/F8 STRUCTURAL 2700X1200</t>
  </si>
  <si>
    <t>10012RACLUTTGVK</t>
  </si>
  <si>
    <t>100 X 12 RAD CLRS UT TG&amp;V KD</t>
  </si>
  <si>
    <t>10025RACLH3TGVR</t>
  </si>
  <si>
    <t>100 X 25 RAD CLEARS H3.1 TG/TGV REVERSIBLE</t>
  </si>
  <si>
    <t>10025RACLH32TGR</t>
  </si>
  <si>
    <t>100 X 25 RAD CLEARS H3.2 TG/TGV REVERSIBLE</t>
  </si>
  <si>
    <t>10025RACLH32DKD</t>
  </si>
  <si>
    <t>100 X 25 RAD CLRS H3.2 D4 KD</t>
  </si>
  <si>
    <t>10025RACLUTTGKD</t>
  </si>
  <si>
    <t>100 X 25 RAD CLRS UT T&amp;G KD</t>
  </si>
  <si>
    <t>10025RACLUTTGVK</t>
  </si>
  <si>
    <t>100 X 25 RAD CLRS UT TG&amp;V KD</t>
  </si>
  <si>
    <t>10040RACLUTD4KD</t>
  </si>
  <si>
    <t>100 X 40 RAD CLRS UT D4 KD</t>
  </si>
  <si>
    <t>12540RACLH3D4KD</t>
  </si>
  <si>
    <t>125 X  40 RAD CLRS H3.1 D4 KD</t>
  </si>
  <si>
    <t>12540RACLUTD4KD</t>
  </si>
  <si>
    <t>125 X 40 RAD CLRS UT D4S KD</t>
  </si>
  <si>
    <t>13512RACLH3TGVK</t>
  </si>
  <si>
    <t>135 X 12 RAD CLRS H3.1 TG&amp;V KD</t>
  </si>
  <si>
    <t>15025RACLH32DKD</t>
  </si>
  <si>
    <t>150 X 25 RAD CLRS H3.2 D4 KD</t>
  </si>
  <si>
    <t>15025RACLH3TGKD</t>
  </si>
  <si>
    <t>150 X 25 RAD CLRS H3.2 T&amp;G KD</t>
  </si>
  <si>
    <t>20040RACLUTD4KD</t>
  </si>
  <si>
    <t>200 X 40 RAD CLRS UT D4 KD</t>
  </si>
  <si>
    <t>20050RACLUTD4KD</t>
  </si>
  <si>
    <t>200 X 50 RAD CLRS UT D4 KD</t>
  </si>
  <si>
    <t>25040RACLH3D4KD</t>
  </si>
  <si>
    <t>250 X 40 RAD CLRS H3.1 D4 KD</t>
  </si>
  <si>
    <t>30025RACLH32DKD</t>
  </si>
  <si>
    <t>300 X 25 RAD CLRS H3.2 D4 KD</t>
  </si>
  <si>
    <t>30040RACLH3D4KD</t>
  </si>
  <si>
    <t>300 X 40 RAD CLRS H3.1 D4 KD</t>
  </si>
  <si>
    <t>30050RACLH3D4KD</t>
  </si>
  <si>
    <t>300 X 50 RAD CLRS H3.1 D4 KD</t>
  </si>
  <si>
    <t>30050RACLH3RSKD</t>
  </si>
  <si>
    <t>300 X 50 RAD CLRS H3.1 RS KD</t>
  </si>
  <si>
    <t>5025RACLH3GBBS</t>
  </si>
  <si>
    <t>50 X 25 RAD CLEAR H3.1 KD B/SAWN FACE GROOVED BATTEN</t>
  </si>
  <si>
    <t>5050RACLH32DKD</t>
  </si>
  <si>
    <t>50 X 50 RAD CLRS H3.2 D4 KD</t>
  </si>
  <si>
    <t>7540RACLH3FC</t>
  </si>
  <si>
    <t>75 X 40 RAD FENCE CAP H3.2 CLEARS CP3 DRY</t>
  </si>
  <si>
    <t>7550RACLUTD4KD</t>
  </si>
  <si>
    <t>75 X 50 RAD CLRS UT D4 KD</t>
  </si>
  <si>
    <t>9010RACLH3TGV</t>
  </si>
  <si>
    <t>90 X 10 RAD CLEARS H3.1 TGV</t>
  </si>
  <si>
    <t>9009RACLTGV</t>
  </si>
  <si>
    <t>90 X 9 RAD CLRS TG&amp;V</t>
  </si>
  <si>
    <t>MORA37H3</t>
  </si>
  <si>
    <t>RAD CL H3.2 NO.37 18X18 ANGLE FILLET PER MTR</t>
  </si>
  <si>
    <t>10025RADGH3GBKD</t>
  </si>
  <si>
    <t>100 X 25 RAD DG H3.1 KD D4S GROOVED BATTEN</t>
  </si>
  <si>
    <t>10025RADGH32VBS</t>
  </si>
  <si>
    <t>100 X 25 RAD DG H3.2 B/S FACE W/GROOVE BATTEN</t>
  </si>
  <si>
    <t>10025RADGH3CKD</t>
  </si>
  <si>
    <t>100 X 25 RAD DG H3.2 D4 KD</t>
  </si>
  <si>
    <t>10025RADGH3VBSF</t>
  </si>
  <si>
    <t>100 X 25 RAD DG LOSP H3.1 B/SAWN FACE W/GROOVE BATTEN</t>
  </si>
  <si>
    <t>12525RADGH3D4KD</t>
  </si>
  <si>
    <t>125 X 25 RAD DG H3.1 D4 KD</t>
  </si>
  <si>
    <t>12525RADGH3CKD</t>
  </si>
  <si>
    <t>125 X 25 RAD DG H3.2 D4 KD</t>
  </si>
  <si>
    <t>15025RADGH3TGVK</t>
  </si>
  <si>
    <t>150 X 25 RAD DG H3.1  TG&amp;V KD</t>
  </si>
  <si>
    <t>15025RADGH3CD4K</t>
  </si>
  <si>
    <t>150 X 25 RAD DG H3.2 D4 KD</t>
  </si>
  <si>
    <t>20025RADGH3CD4K</t>
  </si>
  <si>
    <t>200 X 25 RAD DG H3.2 D4 KD</t>
  </si>
  <si>
    <t>25025RADGH3CD4K</t>
  </si>
  <si>
    <t>250 X 25 RAD DG H3.2 D4 KD</t>
  </si>
  <si>
    <t>30025RADGH3D4KD</t>
  </si>
  <si>
    <t>300 X 25 RAD DG H3.1 D4 KD</t>
  </si>
  <si>
    <t>30025RADGH3CD4K</t>
  </si>
  <si>
    <t>300 X 25 RAD DG H3.2 D4 KD</t>
  </si>
  <si>
    <t>30025RADGUTD4KD</t>
  </si>
  <si>
    <t>300 X 25 RAD DG UT D4 KD</t>
  </si>
  <si>
    <t>5025RADGH3CD4KD</t>
  </si>
  <si>
    <t>50 X 25 RAD DG H3.2 D4 KD</t>
  </si>
  <si>
    <t>7525RADGH3CD4KD</t>
  </si>
  <si>
    <t>75 X 25 RAD DG H3.2 D4 KD</t>
  </si>
  <si>
    <t>75 X 25 RAD DG UT D4 KD</t>
  </si>
  <si>
    <t>7525RADGH32GBSF</t>
  </si>
  <si>
    <t>75X25 RAD DG H3.2 GROOVED BATTEN B/SAWN FACE</t>
  </si>
  <si>
    <t>10025RAFJH3D4KD</t>
  </si>
  <si>
    <t>100 X 25 RAD FJ H3.1 D4 KD</t>
  </si>
  <si>
    <t>10025RAFJUTD4KD</t>
  </si>
  <si>
    <t>100 X 25 RAD FJ UT D4 KD</t>
  </si>
  <si>
    <t>12525RFJUTJKD21</t>
  </si>
  <si>
    <t>112 X 18 RAD FJ UT KD U/SHOT FLAT JAMB (90MM) 2.1M</t>
  </si>
  <si>
    <t>12525RAFJUTJKUL</t>
  </si>
  <si>
    <t>11025RFJUTKDU52</t>
  </si>
  <si>
    <t>112 X 18 RAD FJ UT KD U/SHOT FLAT JAMB ML60LF (90MM) 5.2M</t>
  </si>
  <si>
    <t>11230RAFJSUS21</t>
  </si>
  <si>
    <t>112 X 30 RAD FJ UT KD U/SHOT S/LINE JAMB 38MM REBATE PP 2.1M</t>
  </si>
  <si>
    <t>12525RAFJGJ70KD</t>
  </si>
  <si>
    <t>114 X 18 RAD FJ UT KD GROOVED JAMB (69 &amp; 70MM)</t>
  </si>
  <si>
    <t>12540RAFJGJ70KD</t>
  </si>
  <si>
    <t>114 X 30 RAD FJ UT KD GROOVED JAMB M63CLF (69 &amp; 70MM)</t>
  </si>
  <si>
    <t>12540RAJUT63CLM</t>
  </si>
  <si>
    <t>12525RAFJUTJKDU</t>
  </si>
  <si>
    <t>12525RAFJH3D4KD</t>
  </si>
  <si>
    <t>125 X 25 RAD FJ H3.1 D4 KD</t>
  </si>
  <si>
    <t>12525RAFJUTD4KD</t>
  </si>
  <si>
    <t>125 X 25 RAD FJ UT D4 KD</t>
  </si>
  <si>
    <t>15025RAFJUTJGKL</t>
  </si>
  <si>
    <t>15025RAFJUTDGKD</t>
  </si>
  <si>
    <t>136 X 25 RAD FJ UT KD GROOVED JAMB M62BLF (90 &amp; 94MM)</t>
  </si>
  <si>
    <t>15025RAFJUTD4KD</t>
  </si>
  <si>
    <t>150 X 25 RAD FJ UT D4 KD</t>
  </si>
  <si>
    <t>20025RFJUTD4K54</t>
  </si>
  <si>
    <t>200 X 25 RAD FJ UT D4 KD 5.4M LGTH</t>
  </si>
  <si>
    <t>25025RAWBRSPP</t>
  </si>
  <si>
    <t>250 X 25 RAD CL 2 H3.1 RUSTIC WEATHERBOARD WELLINGTON PP</t>
  </si>
  <si>
    <t>5050RAFJH3D4KD</t>
  </si>
  <si>
    <t>50 X 50 RAD FJ H3 D4 KD</t>
  </si>
  <si>
    <t>5050RAFJUTD4KD</t>
  </si>
  <si>
    <t>50 X 50 RAD FJ UT D4 KD</t>
  </si>
  <si>
    <t>5817RAFJUTSJ</t>
  </si>
  <si>
    <t>58 X 17 RAD FJ UT SPLIT JAMB PER METRE</t>
  </si>
  <si>
    <t>6827RAFJUTSJ</t>
  </si>
  <si>
    <t>68 X 27 RAD FJ UT SPLIT JAMB PER METRE</t>
  </si>
  <si>
    <t>7127RAFJUTSJ</t>
  </si>
  <si>
    <t>71 X 27 RAD FJ UT SPLIT JAMB PER METRE</t>
  </si>
  <si>
    <t>7525RAFJUTD4KD</t>
  </si>
  <si>
    <t>75 X 25 RAD FJ UT D4 KD</t>
  </si>
  <si>
    <t>7550RAFJUTD4KD</t>
  </si>
  <si>
    <t>75 X 50 RAD FJ UT D4 KD</t>
  </si>
  <si>
    <t>7525RFJH3DF54PP</t>
  </si>
  <si>
    <t>75X25 RAD FJ H3.1 D/GRV D/FACE BATTEN PREPRIMED 5.4M LGTH</t>
  </si>
  <si>
    <t>14032KLD4PR</t>
  </si>
  <si>
    <t>140 X 32 KWILA KD D4S PENCIL ROUND</t>
  </si>
  <si>
    <t>15022CEPRCLADRS</t>
  </si>
  <si>
    <t>150 X 22 CEDAR PC1 BSF4 A/DRIED HP104</t>
  </si>
  <si>
    <t>20050KLD4</t>
  </si>
  <si>
    <t>200 X  50 KWILA        D4</t>
  </si>
  <si>
    <t>10025RAMEH32MG</t>
  </si>
  <si>
    <t>100 X 25 RAD MERCH H3.2 MG</t>
  </si>
  <si>
    <t>15025RAMEH3MG</t>
  </si>
  <si>
    <t>150 X 25 RAD MERCH H3.2 MG</t>
  </si>
  <si>
    <t>15025RAMEH3RS</t>
  </si>
  <si>
    <t>150 X 25 RADIATA MERCH GRADE H3.2 RS</t>
  </si>
  <si>
    <t>20025RAMEH3MG</t>
  </si>
  <si>
    <t>200 X 25 RAD MERCH H3 MG</t>
  </si>
  <si>
    <t>20025RAMEH3RS</t>
  </si>
  <si>
    <t>200 X 25 RAD MERCH H3.2 RS</t>
  </si>
  <si>
    <t>2525RAMEH3RS</t>
  </si>
  <si>
    <t>25 X 25 RAD MERCH H3.2 RS</t>
  </si>
  <si>
    <t>30025RAMEH3RS</t>
  </si>
  <si>
    <t>300 X 25 RAD MERCH H3.2 RS</t>
  </si>
  <si>
    <t>3535RAMEUTD430A</t>
  </si>
  <si>
    <t>35 X 35 RAD DG UT D4S 3.0 ARRISED</t>
  </si>
  <si>
    <t>5025RAMEH32MG</t>
  </si>
  <si>
    <t>50 X 25 RAD MERCH H3.2 MG</t>
  </si>
  <si>
    <t>5025RAMEH3RS</t>
  </si>
  <si>
    <t>50 X 25 RAD MERCH H3.2 RS</t>
  </si>
  <si>
    <t>5025RAMEH3RS18</t>
  </si>
  <si>
    <t>50 X 25 RAD MERCH H3.2 RS 1.8M</t>
  </si>
  <si>
    <t>7525RAMEH3MG</t>
  </si>
  <si>
    <t>75 X 25 RAD MERCH H3.2 MG</t>
  </si>
  <si>
    <t>7525RAMEH3RS</t>
  </si>
  <si>
    <t>75 X 25 RAD MERCH H3.2 RS</t>
  </si>
  <si>
    <t>20025RAMEH4RS48</t>
  </si>
  <si>
    <t>200 X 25 RAD MERCH H4 RS  4.8M LGTH</t>
  </si>
  <si>
    <t>20025RAMEH4RS54</t>
  </si>
  <si>
    <t>200 X 25 RAD MERCH H4 RS  5.4M LGTH</t>
  </si>
  <si>
    <t>25025RAMEH4RS</t>
  </si>
  <si>
    <t>250 X 25 RAD MERCH H4 RS</t>
  </si>
  <si>
    <t>15050RABOUTRS</t>
  </si>
  <si>
    <t>150 X 50 RAD BOX UT RS</t>
  </si>
  <si>
    <t>20050RABOUTRS</t>
  </si>
  <si>
    <t>200 X 50 RAD BOXING UT RS</t>
  </si>
  <si>
    <t>25025RABOUTRS</t>
  </si>
  <si>
    <t>250 X 25 RAD BOXING UT RS</t>
  </si>
  <si>
    <t>30025RABOUTRS</t>
  </si>
  <si>
    <t>300 X 25 RAD BOXING UT RS</t>
  </si>
  <si>
    <t>7525RABOUTRS</t>
  </si>
  <si>
    <t>75 X 25 RAD BOX UT RS</t>
  </si>
  <si>
    <t>7525RABOUTADRS</t>
  </si>
  <si>
    <t>75 X 25 RAD BOX UT RS AIR     DRIED</t>
  </si>
  <si>
    <t>7550RABOUTRS</t>
  </si>
  <si>
    <t>75 X 50 RAD BOX UT RS</t>
  </si>
  <si>
    <t>5050RUH3CRS</t>
  </si>
  <si>
    <t>50 X 50 RADIATA UTILITY GRADE H3.2 R/SAWN</t>
  </si>
  <si>
    <t>9045RALFUTCF48</t>
  </si>
  <si>
    <t>90 X 45 RAD NST CHEM FREE 4.8M</t>
  </si>
  <si>
    <t>TPPEGH450504530</t>
  </si>
  <si>
    <t>50 X 50 X 450MM RAD PEGS H4  30 BUNDLE</t>
  </si>
  <si>
    <t>TPPEGH3502530</t>
  </si>
  <si>
    <t>50X25X300MM RAD PEG H3.2 EACH</t>
  </si>
  <si>
    <t>TPPEGUT502545</t>
  </si>
  <si>
    <t>50X25X450MM RAD PEG UT EACH</t>
  </si>
  <si>
    <t>TPPEGUT50254520</t>
  </si>
  <si>
    <t>50X25X450MM RAD PEG UT PKT OF 20</t>
  </si>
  <si>
    <t>TPPEGUT502560</t>
  </si>
  <si>
    <t>50X25X600MM RAD PEG UT EACH</t>
  </si>
  <si>
    <t>TPPEGUT502590</t>
  </si>
  <si>
    <t>50X25X900MM RAD UT PEG EACH</t>
  </si>
  <si>
    <t>TPPEGUT504060P</t>
  </si>
  <si>
    <t>50X40X600MM RAD PEG UT POINTED</t>
  </si>
  <si>
    <t>TPPEGH4505012</t>
  </si>
  <si>
    <t>50X50X1200MM RAD PEG H4 EACH</t>
  </si>
  <si>
    <t>TPPEGH4505015</t>
  </si>
  <si>
    <t>50X50X1500MM RAD PEG H4 EACH</t>
  </si>
  <si>
    <t>TPPEGUT505015</t>
  </si>
  <si>
    <t>50X50X1500MM RAD PEG UT EACH</t>
  </si>
  <si>
    <t>TPPEGUT505030</t>
  </si>
  <si>
    <t>50X50X300MM RAD PEG UT EACH</t>
  </si>
  <si>
    <t>TPPEGUT505075</t>
  </si>
  <si>
    <t>50X50X750MM RAD PEG UT EACH</t>
  </si>
  <si>
    <t>TPPEGUT752545</t>
  </si>
  <si>
    <t>75X25X450MM RAD UT PEG EACH</t>
  </si>
  <si>
    <t>TPPEGUT752560</t>
  </si>
  <si>
    <t>75X25X600MM RAD UT PEG EACH</t>
  </si>
  <si>
    <t>TPPEGUT752590</t>
  </si>
  <si>
    <t>75X25X900MM RAD PEG UT EACH</t>
  </si>
  <si>
    <t>190 X 35 RADIATA H1.2 FJ  CEIL/BATTEN 5.4M</t>
  </si>
  <si>
    <t>5025RAFJH32UCB</t>
  </si>
  <si>
    <t>45 X 20 RAD FJ H3.2 UNIVERSAL CAVITY BATTEN   JSC-U-5025</t>
  </si>
  <si>
    <t>45X20 CAVITY BATTEN FJ MERCH H3.1 D2S KD PER METRE</t>
  </si>
  <si>
    <t>5025RADGH3GBKD</t>
  </si>
  <si>
    <t>50 X 25 RAD DG H3.1 GRVD KD VERTICAL GROOVED BATTEN D4S</t>
  </si>
  <si>
    <t>5025RAFJH31VB27</t>
  </si>
  <si>
    <t>50 X 25 RAD FJ H3.1 LOSP BEV VERTI-BAT V1 2.7M</t>
  </si>
  <si>
    <t>5025RMEH32CBD54</t>
  </si>
  <si>
    <t>50 X 25 RAD MERCH H3.2 KD BATTEN 5.4M</t>
  </si>
  <si>
    <t>7035RLFCFC54</t>
  </si>
  <si>
    <t>68 X 35 RADIATA CHEM FREE CEIL/BATTEN 5.4M</t>
  </si>
  <si>
    <t>7035RLFCFCFJ</t>
  </si>
  <si>
    <t>70 X 35 RADIATA CHEM FREE FJ CEIL/BATTEN</t>
  </si>
  <si>
    <t>7035RLFNLCFFJ54</t>
  </si>
  <si>
    <t>70 X 35 RADIATA CHEM FREE FJ CEIL/BATTEN 5.4M</t>
  </si>
  <si>
    <t>70 X 35 RADIATA H1.2 FJ CEIL/BATTEN 5.4M</t>
  </si>
  <si>
    <t>4520REHCB32DB27</t>
  </si>
  <si>
    <t>EZYSCRIBE CAV BAT D/BEV DBL/CAST D/BEV H3.2 45X20MM 2.7M</t>
  </si>
  <si>
    <t>4520REHCB32SB27</t>
  </si>
  <si>
    <t>EZYSCRIBE CAV BAT S/BEV DBL/CAST S/BEV H3.2 45X20MM 2.7M</t>
  </si>
  <si>
    <t>4520REHCB32SQ27</t>
  </si>
  <si>
    <t>EZYSCRIBE CAV BATTEN SQUARE DBL/CAST H3.2 45X20MM 2.7M</t>
  </si>
  <si>
    <t>MOJK4532CFCB54</t>
  </si>
  <si>
    <t>JENKIN A-LIGN CONCEALED FIX C/BATTEN 45X32MM 5.4M  04929</t>
  </si>
  <si>
    <t>MOJK4519SCB54</t>
  </si>
  <si>
    <t>JENKIN A-LIGN STRUCTURAL CAVITY BATTEN 45 X 19MM 5.4M  04563</t>
  </si>
  <si>
    <t>14019KLFJKDGT54</t>
  </si>
  <si>
    <t>140 X 19 KWILA FJ KD GRIPTREAD 5.4M</t>
  </si>
  <si>
    <t>14019KLFJKDGT57</t>
  </si>
  <si>
    <t>140 X 19 KWILA FJ KD GRIPTREAD 5.7M</t>
  </si>
  <si>
    <t>140 X 19MM KWILA DECKING G/T *PRICE ON APPLICATION*</t>
  </si>
  <si>
    <t>14021KLDDDKKD</t>
  </si>
  <si>
    <t>140 X 21MM KWILA DOMEDECK DECKING KD</t>
  </si>
  <si>
    <t>14025KLDKGT</t>
  </si>
  <si>
    <t>140 X 25 KWILA DECKING G/TREAD</t>
  </si>
  <si>
    <t>14019GADKSM</t>
  </si>
  <si>
    <t>140 X 19 GARAPA DECKING SMOOTH</t>
  </si>
  <si>
    <t>14021PHWSDK</t>
  </si>
  <si>
    <t>140 X 21 PURPLEHEART WATERSHED PROFILE DECKING KD</t>
  </si>
  <si>
    <t>9019GADKSM</t>
  </si>
  <si>
    <t>90 X 19 GARAPA DECKING SMOOTH</t>
  </si>
  <si>
    <t>90 X 21 VITEX DECKING WATERSHED PROFILE</t>
  </si>
  <si>
    <t>14025HDSCCE4850</t>
  </si>
  <si>
    <t>BIFORM DECKING CEDAR SOLID COMMERCIAL 140X25X4850MM</t>
  </si>
  <si>
    <t>TPFWDECK138SLGR</t>
  </si>
  <si>
    <t>FUTUREWOOD COMPOSITE DECKING 138X23X5.4M SLATE GREY</t>
  </si>
  <si>
    <t>TPFWDECK138WN</t>
  </si>
  <si>
    <t>FUTUREWOOD COMPOSITE DECKING 138X23X5.4M WALNUT</t>
  </si>
  <si>
    <t>13823EDEALMD48</t>
  </si>
  <si>
    <t>OUTDURE ECODECKING ENDURA 138X23X4800 ALMOND MIXDURE</t>
  </si>
  <si>
    <t>13823EDEWMD48</t>
  </si>
  <si>
    <t>OUTDURE ECODECKING ENDURA 138X23X4800 WALNUT MIXDURE</t>
  </si>
  <si>
    <t>20025EDTAMD48</t>
  </si>
  <si>
    <t>OUTDURE ECODECKING TRIM 200X25X4800 ASH MIXDURE</t>
  </si>
  <si>
    <t>GEODQBDJM02</t>
  </si>
  <si>
    <t>OUTDURE QWICKBUILD DECK JACK MAXI 02  40-70MM</t>
  </si>
  <si>
    <t>GEODQBDJM03</t>
  </si>
  <si>
    <t>OUTDURE QWICKBUILD DECK JACK MAXI 03  60-100MM</t>
  </si>
  <si>
    <t>GEODQBDJM04</t>
  </si>
  <si>
    <t>OUTDURE QWICKBUILD DECK JACK MAXI 04  90-160MM</t>
  </si>
  <si>
    <t>GEODQBDJM05</t>
  </si>
  <si>
    <t>OUTDURE QWICKBUILD DECK JACK MAXI 05  150-270MM</t>
  </si>
  <si>
    <t>10025RAPTH3DK</t>
  </si>
  <si>
    <t>100 X 25 RADIATA PREMIUM GRADE H3.2 M/GAUGED</t>
  </si>
  <si>
    <t>100 X 40 RADIATA PREMIUM GRADE H3.2 DECKING SMOOTH M/GAUGED</t>
  </si>
  <si>
    <t>5050RPH3MG12</t>
  </si>
  <si>
    <t>50 X 50 RADIATA PREMIUM GRADE H3.2 M/GAUGED 1.2M</t>
  </si>
  <si>
    <t>112112RLPV83B</t>
  </si>
  <si>
    <t>112 X 112 RADIATA GLULAM POST VISUAL H3.2 KD GL8 BS PER MTR</t>
  </si>
  <si>
    <t>112112RLPV83</t>
  </si>
  <si>
    <t>112 X 112 RADIATA GLULAM POST VISUAL H3.2 KD GL8 PER METRE</t>
  </si>
  <si>
    <t>112112RLPV83P</t>
  </si>
  <si>
    <t>112 X 112 RADIATA GLULAM POST VISUAL H3.2 KD GL8 PP PER MTR</t>
  </si>
  <si>
    <t>112112RLPV83S30</t>
  </si>
  <si>
    <t>112 X 112 RADIATA GLULAM POST VISUAL H3.2 KD GL8 SS 3.0M</t>
  </si>
  <si>
    <t>112112RLPV83S36</t>
  </si>
  <si>
    <t>112 X 112 RADIATA GLULAM POST VISUAL H3.2 KD GL8 SS 3.6M</t>
  </si>
  <si>
    <t>112112RLPV83S</t>
  </si>
  <si>
    <t>112 X 112 RADIATA GLULAM POST VISUAL H3.2 KD GL8 SS PER MTR</t>
  </si>
  <si>
    <t>112112RLPV8524</t>
  </si>
  <si>
    <t>112 X 112 RADIATA GLULAM POST VISUAL H5 KD GL8 2.4M</t>
  </si>
  <si>
    <t>112112RLPV8527</t>
  </si>
  <si>
    <t>112 X 112 RADIATA GLULAM POST VISUAL H5 KD GL8 2.7M</t>
  </si>
  <si>
    <t>112112RLPV8530</t>
  </si>
  <si>
    <t>112 X 112 RADIATA GLULAM POST VISUAL H5 KD GL8 3.0M</t>
  </si>
  <si>
    <t>112112RLPV8536</t>
  </si>
  <si>
    <t>112 X 112 RADIATA GLULAM POST VISUAL H5 KD GL8 3.6M</t>
  </si>
  <si>
    <t>112112RLPV8542</t>
  </si>
  <si>
    <t>112 X 112 RADIATA GLULAM POST VISUAL H5 KD GL8 4.2M</t>
  </si>
  <si>
    <t>112112RLPV8548</t>
  </si>
  <si>
    <t>112 X 112 RADIATA GLULAM POST VISUAL H5 KD GL8 4.8M</t>
  </si>
  <si>
    <t>112112RLPV85B</t>
  </si>
  <si>
    <t>112 X 112 RADIATA GLULAM POST VISUAL H5 KD GL8 BS PER METRE</t>
  </si>
  <si>
    <t>112112RLPV85</t>
  </si>
  <si>
    <t>112 X 112 RADIATA GLULAM POST VISUAL H5 KD GL8 PER METRE</t>
  </si>
  <si>
    <t>112112RLPV85P</t>
  </si>
  <si>
    <t>112 X 112 RADIATA GLULAM POST VISUAL H5 KD GL8 PP PER METRE</t>
  </si>
  <si>
    <t>135135RLPV83B</t>
  </si>
  <si>
    <t>135 X 135 RADIATA GLULAM POST VISUAL H3.2 KD GL8 BS PER MTR</t>
  </si>
  <si>
    <t>135135RLPV83P</t>
  </si>
  <si>
    <t>135 X 135 RADIATA GLULAM POST VISUAL H3.2 KD GL8 PP PER MTR</t>
  </si>
  <si>
    <t>135135RLPV83S</t>
  </si>
  <si>
    <t>135 X 135 RADIATA GLULAM POST VISUAL H3.2 KD GL8 SS PER MTR</t>
  </si>
  <si>
    <t>135135RLPV85S24</t>
  </si>
  <si>
    <t>135 X 135 RADIATA GLULAM POST VISUAL H5 KD GL8 2.4M SS</t>
  </si>
  <si>
    <t>135135RLPV85S30</t>
  </si>
  <si>
    <t>135 X 135 RADIATA GLULAM POST VISUAL H5 KD GL8 3.0M SS</t>
  </si>
  <si>
    <t>135135RLPV85S36</t>
  </si>
  <si>
    <t>135 X 135 RADIATA GLULAM POST VISUAL H5 KD GL8 3.6M SS</t>
  </si>
  <si>
    <t>135135RLPV85S48</t>
  </si>
  <si>
    <t>135 X 135 RADIATA GLULAM POST VISUAL H5 KD GL8 4.8M SS</t>
  </si>
  <si>
    <t>135135RLPV85B</t>
  </si>
  <si>
    <t>135 X 135 RADIATA GLULAM POST VISUAL H5 KD GL8 BS PER METRE</t>
  </si>
  <si>
    <t>135135RLPV8536P</t>
  </si>
  <si>
    <t>135 X 135 RADIATA GLULAM POST VISUAL H5 KD GL8 PP 3.6M</t>
  </si>
  <si>
    <t>135135RLPV85P</t>
  </si>
  <si>
    <t>135 X 135 RADIATA GLULAM POST VISUAL H5 KD GL8 PP PER METRE</t>
  </si>
  <si>
    <t>135135RLPV85S</t>
  </si>
  <si>
    <t>135 X 135 RADIATA GLULAM POST VISUAL H5 KD GL8 SS PER METRE</t>
  </si>
  <si>
    <t>135135RLPV8UB</t>
  </si>
  <si>
    <t>135 X 135 RADIATA GLULAM POST VISUAL UT GL8 BS PER METRE</t>
  </si>
  <si>
    <t>135135RLPV8UP</t>
  </si>
  <si>
    <t>135 X 135 RADIATA GLULAM POST VISUAL UT GL8 PP PER METRE</t>
  </si>
  <si>
    <t>135135RLPV8US</t>
  </si>
  <si>
    <t>135 X 135 RADIATA GLULAM POST VISUAL UT GL8 SS PER METRE</t>
  </si>
  <si>
    <t>135135RLPV8U</t>
  </si>
  <si>
    <t>135 X 135 RADIATA GLULAM POST VISUAL UT KD GL8 PER METRE</t>
  </si>
  <si>
    <t>14042RLBN83</t>
  </si>
  <si>
    <t>140 X 42 GLULAM BEAM NON VISUAL H3.2 KD GL8 PER METRE</t>
  </si>
  <si>
    <t>140 X 42 GLULAM BEAM VISUAL H3.2 KD GL8 PER METRE</t>
  </si>
  <si>
    <t>14042RLBV83S</t>
  </si>
  <si>
    <t>140 X 42 GLULAM BEAM VISUAL H3.2 KD GL8 SS PER METRE</t>
  </si>
  <si>
    <t>180180RLPV83B</t>
  </si>
  <si>
    <t>180 X 180 RADIATA GLULAM POST VISUAL H3.2 KD GL8 BS PER MTR</t>
  </si>
  <si>
    <t>180180RLPV83P</t>
  </si>
  <si>
    <t>180 X 180 RADIATA GLULAM POST VISUAL H3.2 KD GL8 PP PER MTR</t>
  </si>
  <si>
    <t>180180RLPV83S</t>
  </si>
  <si>
    <t>180 X 180 RADIATA GLULAM POST VISUAL H3.2 KD GL8 SS PER MTR</t>
  </si>
  <si>
    <t>180180RLPV85B</t>
  </si>
  <si>
    <t>180 X 180 RADIATA GLULAM POST VISUAL H5 KD GL8 BS PER METRE</t>
  </si>
  <si>
    <t>180180RLPV8536P</t>
  </si>
  <si>
    <t>180 X 180 RADIATA GLULAM POST VISUAL H5 KD GL8 PP 3.6M</t>
  </si>
  <si>
    <t>180180RLPV85P</t>
  </si>
  <si>
    <t>180 X 180 RADIATA GLULAM POST VISUAL H5 KD GL8 PP PER METRE</t>
  </si>
  <si>
    <t>180180RLPV85S</t>
  </si>
  <si>
    <t>180 X 180 RADIATA GLULAM POST VISUAL H5 KD GL8 SS PER METRE</t>
  </si>
  <si>
    <t>190112RLBV81S</t>
  </si>
  <si>
    <t>190 X 112 GLULAM BEAM VISUAL H1.2 KD GL8 SS PER METRE</t>
  </si>
  <si>
    <t>190112RLBV83S</t>
  </si>
  <si>
    <t>190 X 112 GLULAM BEAM VISUAL H3.2 KD GL8 SS PER METRE</t>
  </si>
  <si>
    <t>190135RLBV81</t>
  </si>
  <si>
    <t>190 X 135 GLULAM BEAM VISUAL H1.2 KD GL8 PER METRE</t>
  </si>
  <si>
    <t>190135RLBV81S</t>
  </si>
  <si>
    <t>190 X 135 GLULAM BEAM VISUAL H1.2 KD GL8 SS PER METRE</t>
  </si>
  <si>
    <t>190135RLBV83S</t>
  </si>
  <si>
    <t>190 X 135 GLULAM BEAM VISUAL H3.2 KD GL8 SS PER METRE</t>
  </si>
  <si>
    <t>190180RLBV81</t>
  </si>
  <si>
    <t>190 X 180 GLULAM BEAM VISUAL H1.2 KD GL8 PER METRE</t>
  </si>
  <si>
    <t>190180RLBV81S</t>
  </si>
  <si>
    <t>190 X 180 GLULAM BEAM VISUAL H1.2 KD GL8 SS PER METRE</t>
  </si>
  <si>
    <t>190180RLBV83</t>
  </si>
  <si>
    <t>190 X 180 GLULAM BEAM VISUAL H3.2 KD GL8 PER METRE</t>
  </si>
  <si>
    <t>190180RLBV83S</t>
  </si>
  <si>
    <t>190 X 180 GLULAM BEAM VISUAL H3.2 KD GL8 SS PER METRE</t>
  </si>
  <si>
    <t>19042RLBV83</t>
  </si>
  <si>
    <t>190 X 42 GLULAM BEAM VISUAL H3.2 KD GL8 PER METRE</t>
  </si>
  <si>
    <t>19088RLBV83</t>
  </si>
  <si>
    <t>190 X 88 GLULAM BEAM VISUAL H3.2 KD GL8 PER METRE</t>
  </si>
  <si>
    <t>22590RLBV83</t>
  </si>
  <si>
    <t>225 X 90 GLULAM BEAM VISUAL H3.2 KD GL8 PER METRE</t>
  </si>
  <si>
    <t>22590RLBV83S</t>
  </si>
  <si>
    <t>225 X 90 GLULAM BEAM VISUAL H3.2 KD GL8 SS PER METRE</t>
  </si>
  <si>
    <t>240112RLBV81</t>
  </si>
  <si>
    <t>240 X 112 GLULAM BEAM VISUAL H1.2 KD GL8 PER METRE</t>
  </si>
  <si>
    <t>240112RLBV81S</t>
  </si>
  <si>
    <t>240 X 112 GLULAM BEAM VISUAL H1.2 KD GL8 SS PER METRE</t>
  </si>
  <si>
    <t>240112RLBV83</t>
  </si>
  <si>
    <t>240 X 112 GLULAM BEAM VISUAL H3.2 KD GL8 PER METRE</t>
  </si>
  <si>
    <t>240112RLBV83S</t>
  </si>
  <si>
    <t>240 X 112 GLULAM BEAM VISUAL H3.2 KD GL8 SS PER METRE</t>
  </si>
  <si>
    <t>240135RLBV81</t>
  </si>
  <si>
    <t>240 X 135 GLULAM BEAM VISUAL H1.2 KD GL8 PER METRE</t>
  </si>
  <si>
    <t>240135RLBV81S</t>
  </si>
  <si>
    <t>240 X 135 GLULAM BEAM VISUAL H1.2 KD GL8 SS PER METRE</t>
  </si>
  <si>
    <t>240135RLBV83</t>
  </si>
  <si>
    <t>240 X 135 GLULAM BEAM VISUAL H3.2 KD GL8 PER METRE</t>
  </si>
  <si>
    <t>240135RLBV83S</t>
  </si>
  <si>
    <t>240 X 135 GLULAM BEAM VISUAL H3.2 KD GL8 SS PER METRE</t>
  </si>
  <si>
    <t>240180RLBV81</t>
  </si>
  <si>
    <t>240 X 180 GLULAM BEAM VISUAL H1.2 KD GL8 PER METRE</t>
  </si>
  <si>
    <t>240180RLBV81S</t>
  </si>
  <si>
    <t>240 X 180 GLULAM BEAM VISUAL H1.2 KD GL8 SS PER METRE</t>
  </si>
  <si>
    <t>240180RLBV83S</t>
  </si>
  <si>
    <t>240 X 180 GLULAM BEAM VISUAL H3.2 KD GL8 SS PER METRE</t>
  </si>
  <si>
    <t>24042RLBV83</t>
  </si>
  <si>
    <t>240 X 42 GLULAM BEAM VISUAL H3.2 KD GL8 PER METRE</t>
  </si>
  <si>
    <t>240 X 90 GLULAM BEAM NON VISUAL H3.2 KD GL8 PER METRE</t>
  </si>
  <si>
    <t>27090RLBV83</t>
  </si>
  <si>
    <t>270 X 90 GLULAM BEAM VISUAL H3.2 KD GL8 PER METRE</t>
  </si>
  <si>
    <t>27090RLBV83S</t>
  </si>
  <si>
    <t>270 X 90 GLULAM BEAM VISUAL H3.2 KD GL8 SS PER METRE</t>
  </si>
  <si>
    <t>290112RLBV81</t>
  </si>
  <si>
    <t>290 X 112 GLULAM BEAM VISUAL H1.2 KD GL8 PER METRE</t>
  </si>
  <si>
    <t>290112RLBV81S</t>
  </si>
  <si>
    <t>290 X 112 GLULAM BEAM VISUAL H1.2 KD GL8 SS PER METRE</t>
  </si>
  <si>
    <t>290112RLBV83</t>
  </si>
  <si>
    <t>290 X 112 GLULAM BEAM VISUAL H3.2 KD GL8 PER METRE</t>
  </si>
  <si>
    <t>290112RLBV83S</t>
  </si>
  <si>
    <t>290 X 112 GLULAM BEAM VISUAL H3.2 KD GL8 SS PER METRE</t>
  </si>
  <si>
    <t>290135RLBV81</t>
  </si>
  <si>
    <t>290 X 135 GLULAM BEAM VISUAL H1.2 KD GL8 PER METRE</t>
  </si>
  <si>
    <t>290135RLBV81S</t>
  </si>
  <si>
    <t>290 X 135 GLULAM BEAM VISUAL H1.2 KD GL8 SS PER METRE</t>
  </si>
  <si>
    <t>290135RLBV83S</t>
  </si>
  <si>
    <t>290 X 135 GLULAM BEAM VISUAL H3.2 KD GL8 SS PER METRE</t>
  </si>
  <si>
    <t>290180RLBV81</t>
  </si>
  <si>
    <t>290 X 180 GLULAM BEAM VISUAL H1.2 KD GL8 PER METRE</t>
  </si>
  <si>
    <t>290180RLBV81S</t>
  </si>
  <si>
    <t>290 X 180 GLULAM BEAM VISUAL H1.2 KD GL8 SS PER METRE</t>
  </si>
  <si>
    <t>290180RLBV83</t>
  </si>
  <si>
    <t>290 X 180 GLULAM BEAM VISUAL H3.2 KD GL8 PER METRE</t>
  </si>
  <si>
    <t>290180RLBV83S</t>
  </si>
  <si>
    <t>290 X 180 GLULAM BEAM VISUAL H3.2 KD GL8 SS PER METRE</t>
  </si>
  <si>
    <t>29088RLBV83</t>
  </si>
  <si>
    <t>290 X 88 GLULAM BEAM VISUAL H3.2 KD GL8 PER METRE</t>
  </si>
  <si>
    <t>40590RLBN83</t>
  </si>
  <si>
    <t>405 X 90 GLULAM BEAM NON VISUAL H3.2 KD GL8 PER METRE</t>
  </si>
  <si>
    <t>88 X 88 RADIATA GLULAM POST VISUAL H3.2 KD GL8 2.4M</t>
  </si>
  <si>
    <t>8888RLPV83B</t>
  </si>
  <si>
    <t>88 X 88 RADIATA GLULAM POST VISUAL H3.2 KD GL8 BS PER METRE</t>
  </si>
  <si>
    <t>8888RLPV83P</t>
  </si>
  <si>
    <t>88 X 88 RADIATA GLULAM POST VISUAL H3.2 KD GL8 PP PER METRE</t>
  </si>
  <si>
    <t>8888RLPV83S</t>
  </si>
  <si>
    <t>88 X 88 RADIATA GLULAM POST VISUAL H3.2 KD GL8 SS PER METRE</t>
  </si>
  <si>
    <t>8888RLPV85B</t>
  </si>
  <si>
    <t>88 X 88 RADIATA GLULAM POST VISUAL H5 KD GL8 BS PER METRE</t>
  </si>
  <si>
    <t>8888RLPV85P</t>
  </si>
  <si>
    <t>88 X 88 RADIATA GLULAM POST VISUAL H5 KD GL8 PP PER METRE</t>
  </si>
  <si>
    <t>8888RLPV85S27</t>
  </si>
  <si>
    <t>88 X 88 RADIATA GLULAM POST VISUAL H5 KD GL8 SS 2.7M</t>
  </si>
  <si>
    <t>8888RLPV85S30</t>
  </si>
  <si>
    <t>88 X 88 RADIATA GLULAM POST VISUAL H5 KD GL8 SS 3.0M</t>
  </si>
  <si>
    <t>8888RLPV85S36</t>
  </si>
  <si>
    <t>88 X 88 RADIATA GLULAM POST VISUAL H5 KD GL8 SS 3.6M</t>
  </si>
  <si>
    <t>8888RLPV85S42</t>
  </si>
  <si>
    <t>88 X 88 RADIATA GLULAM POST VISUAL H5 KD GL8 SS 4.2M</t>
  </si>
  <si>
    <t>8888RLPV85S</t>
  </si>
  <si>
    <t>88 X 88 RADIATA GLULAM POST VISUAL H5 KD GL8 SS PER METRE</t>
  </si>
  <si>
    <t>8888RLPV8UB</t>
  </si>
  <si>
    <t>88 X 88 RADIATA GLULAM POST VISUAL UT GL8 BS PER METRE</t>
  </si>
  <si>
    <t>8888RLPV8US</t>
  </si>
  <si>
    <t>88 X 88 RADIATA GLULAM POST VISUAL UT GL8 SS PER METRE</t>
  </si>
  <si>
    <t>8888RLPV8UP</t>
  </si>
  <si>
    <t>88 X 88 RADIATA GLULAM POST VISUAL UT KD GL8 PP PER METRE</t>
  </si>
  <si>
    <t>9042RLBV83S60</t>
  </si>
  <si>
    <t>90 X 42 GLULAM BEAM VISUAL H3.2 KD GL8 SS 6.0M</t>
  </si>
  <si>
    <t>TPLVLEF15036</t>
  </si>
  <si>
    <t>LVL EDGEFORM UT 150X36MM PER METRE</t>
  </si>
  <si>
    <t>TPLVLEF20036</t>
  </si>
  <si>
    <t>LVL EDGEFORM UT 200X36MM PER METRE</t>
  </si>
  <si>
    <t>TPLVLEF24036</t>
  </si>
  <si>
    <t>LVL EDGEFORM UT 240X36MM PER METRE</t>
  </si>
  <si>
    <t>TPLVL1HJ249096</t>
  </si>
  <si>
    <t>LVL H1.2 HYJOIST 240X90MM 9.6M</t>
  </si>
  <si>
    <t>LVL H1.2 HYSPAN BEAM 240X45MM 13.2 GPa 4.8M</t>
  </si>
  <si>
    <t>LVL H1.2 HYSPAN BEAM 240X45MM 13.2 GPa 5.4M</t>
  </si>
  <si>
    <t>TPLVL1HY1509024</t>
  </si>
  <si>
    <t>LVL HY90 H1.2 150X90MM 9.5 GPa 2.4M</t>
  </si>
  <si>
    <t>TPLVL1HY1509027</t>
  </si>
  <si>
    <t>LVL HY90 H1.2 150X90MM 9.5 GPa 2.7M</t>
  </si>
  <si>
    <t>TPLVL1HY1509030</t>
  </si>
  <si>
    <t>LVL HY90 H1.2 150X90MM 9.5 GPa 3.0M</t>
  </si>
  <si>
    <t>TPLVL1HY1509036</t>
  </si>
  <si>
    <t>LVL HY90 H1.2 150X90MM 9.5 GPa 3.6M</t>
  </si>
  <si>
    <t>TPLVL1HY1509042</t>
  </si>
  <si>
    <t>LVL HY90 H1.2 150X90MM 9.5 GPa 4.2M</t>
  </si>
  <si>
    <t>LVL HY90 H1.2 150X90MM 9.5 GPa 4.8M</t>
  </si>
  <si>
    <t>LVL HY90 H1.2 150X90MM 9.5 GPa 5.4M</t>
  </si>
  <si>
    <t>LVL HY90 H1.2 150X90MM 9.5 GPa 6.0M</t>
  </si>
  <si>
    <t>TPLVL1HY15090</t>
  </si>
  <si>
    <t>LVL HY90 H1.2 150X90MM 9.5 GPa PER MTR  *EMS*</t>
  </si>
  <si>
    <t>TPLVL1HY2009024</t>
  </si>
  <si>
    <t>LVL HY90 H1.2 200X90MM 9.5 GPa 2.4M</t>
  </si>
  <si>
    <t>TPLVL1HY2009027</t>
  </si>
  <si>
    <t>LVL HY90 H1.2 200X90MM 9.5 GPa 2.7M</t>
  </si>
  <si>
    <t>TPLVL1HY2009030</t>
  </si>
  <si>
    <t>LVL HY90 H1.2 200X90MM 9.5 GPa 3.0M</t>
  </si>
  <si>
    <t>TPLVL1HY2009036</t>
  </si>
  <si>
    <t>LVL HY90 H1.2 200X90MM 9.5 GPa 3.6M</t>
  </si>
  <si>
    <t>TPLVL1HY2009042</t>
  </si>
  <si>
    <t>LVL HY90 H1.2 200X90MM 9.5 GPa 4.2M</t>
  </si>
  <si>
    <t>TPLVL1HY20090</t>
  </si>
  <si>
    <t>LVL HY90 H1.2 200X90MM 9.5 GPa PER MTR  *EMS*</t>
  </si>
  <si>
    <t>TPLVL1HY2409036</t>
  </si>
  <si>
    <t>LVL HY90 H1.2 240X90MM 9.5 GPa 3.6M</t>
  </si>
  <si>
    <t>TPLVL1HY2409042</t>
  </si>
  <si>
    <t>LVL HY90 H1.2 240X90MM 9.5 GPa 4.2M</t>
  </si>
  <si>
    <t>TPLVL1HY24090</t>
  </si>
  <si>
    <t>LVL HY90 H1.2 240X90MM 9.5 GPa PER MTR  *EMS*</t>
  </si>
  <si>
    <t>TPLVL1HY3009036</t>
  </si>
  <si>
    <t>LVL HY90 H1.2 300X90MM 9.5 GPa 3.6M</t>
  </si>
  <si>
    <t>TPLVL1HY3009042</t>
  </si>
  <si>
    <t>LVL HY90 H1.2 300X90MM 9.5 GPa 4.2M</t>
  </si>
  <si>
    <t>TPLVL1HY30090</t>
  </si>
  <si>
    <t>LVL HY90 H1.2 300X90MM 9.5 GPa PER MTR  *EMS*</t>
  </si>
  <si>
    <t>TPLVL1HY3609036</t>
  </si>
  <si>
    <t>LVL HY90 H1.2 360X90MM 9.5 GPa 3.6M</t>
  </si>
  <si>
    <t>TPLVL1HY3609042</t>
  </si>
  <si>
    <t>LVL HY90 H1.2 360X90MM 9.5 GPa 4.2M</t>
  </si>
  <si>
    <t>TPLVL1HY3609048</t>
  </si>
  <si>
    <t>LVL HY90 H1.2 360X90MM 9.5 GPa 4.8M</t>
  </si>
  <si>
    <t>TPLVL1HY36090</t>
  </si>
  <si>
    <t>LVL HY90 H1.2 360X90MM 9.5 GPa PER MTR  *EMS*</t>
  </si>
  <si>
    <t>TPLVL1HY4009036</t>
  </si>
  <si>
    <t>LVL HY90 H1.2 400X90MM 9.5 GPa 3.6M</t>
  </si>
  <si>
    <t>TPLVL1HY4009042</t>
  </si>
  <si>
    <t>LVL HY90 H1.2 400X90MM 9.5 GPa 4.2M</t>
  </si>
  <si>
    <t>TPLVL1HY4009060</t>
  </si>
  <si>
    <t>LVL HY90 H1.2 400X90MM 9.5 GPa 6.0M</t>
  </si>
  <si>
    <t>TPLVL1HY40090</t>
  </si>
  <si>
    <t>LVL HY90 H1.2 400X90MM 9.5 GPa PER MTR  *EMS*</t>
  </si>
  <si>
    <t>TPLVL1HB30048</t>
  </si>
  <si>
    <t>LVL HYBOUND H1.2 BOUNDARY JOIST  300 X 28MM 4.8M LGTH</t>
  </si>
  <si>
    <t>TPLVL1HB30060</t>
  </si>
  <si>
    <t>LVL HYBOUND H1.2 BOUNDARY JOIST  300 X 28MM 6.0M LGTH</t>
  </si>
  <si>
    <t>TPLVL1HB36048</t>
  </si>
  <si>
    <t>LVL HYBOUND H1.2 BOUNDARY JOIST  360 X 28MM 4.8M LGTH</t>
  </si>
  <si>
    <t>TPLVL1HB36060</t>
  </si>
  <si>
    <t>LVL HYBOUND H1.2 BOUNDARY JOIST  360 X 28MM 6.0M LGTH</t>
  </si>
  <si>
    <t>TPLVL1HC1404524</t>
  </si>
  <si>
    <t>LVL HYCHORD H1.2 140X45MM 11.0 GPa 2.4M</t>
  </si>
  <si>
    <t>TPLVL1HC1404530</t>
  </si>
  <si>
    <t>LVL HYCHORD H1.2 140X45MM 11.0 GPa 3.0M</t>
  </si>
  <si>
    <t>TPLVL1HC1904524</t>
  </si>
  <si>
    <t>LVL HYCHORD H1.2 190X45MM 11.0 GPa 2.4M</t>
  </si>
  <si>
    <t>TPLVL1HC1904530</t>
  </si>
  <si>
    <t>LVL HYCHORD H1.2 190X45MM 11.0 GPa 3.0M</t>
  </si>
  <si>
    <t>TPLVL1HC904524</t>
  </si>
  <si>
    <t>LVL HYCHORD H1.2 90X45MM 11.0 GPa 2.4M</t>
  </si>
  <si>
    <t>TPLVL1HC904527</t>
  </si>
  <si>
    <t>LVL HYCHORD H1.2 90X45MM 11.0 GPa 2.7M</t>
  </si>
  <si>
    <t>TPLVL1HC904530</t>
  </si>
  <si>
    <t>LVL HYCHORD H1.2 90X45MM 11.0 GPa 3.0M</t>
  </si>
  <si>
    <t>TPLVLHC1404560</t>
  </si>
  <si>
    <t>LVL HYCHORD UT 140X45MM 11.0 GPa 6.0M   *MTO*POA*</t>
  </si>
  <si>
    <t>TPLVLHC1404572</t>
  </si>
  <si>
    <t>LVL HYCHORD UT 140X45MM 11.0 GPa 7.2M   *MTO*POA*</t>
  </si>
  <si>
    <t>TPLVLHC1904560</t>
  </si>
  <si>
    <t>LVL HYCHORD UT 190X45MM 11.0 GPa 6.0M   *MTO*POA*</t>
  </si>
  <si>
    <t>TPLVLHC1904572</t>
  </si>
  <si>
    <t>LVL HYCHORD UT 190X45MM 11.0 GPa 7.2M   *MTO*POA*</t>
  </si>
  <si>
    <t>TPLVLHC904560</t>
  </si>
  <si>
    <t>LVL HYCHORD UT 90X45MM 11.0 GPa 6.0M   *MTO*POA*</t>
  </si>
  <si>
    <t>TPLVLHC904572</t>
  </si>
  <si>
    <t>LVL HYCHORD UT 90X45MM 11.0 GPa 7.2M   *MTO*POA*</t>
  </si>
  <si>
    <t>TPLVL1HO2490102</t>
  </si>
  <si>
    <t>LVL HYONE H1.2 240X90MM 16.0 GPa 10.2M</t>
  </si>
  <si>
    <t>TPLVL1HO2490108</t>
  </si>
  <si>
    <t>LVL HYONE H1.2 240X90MM 16.0 GPa 10.8M</t>
  </si>
  <si>
    <t>TPLVL1HO2490114</t>
  </si>
  <si>
    <t>LVL HYONE H1.2 240X90MM 16.0 GPa 11.4M</t>
  </si>
  <si>
    <t>TPLVL1HO2490120</t>
  </si>
  <si>
    <t>LVL HYONE H1.2 240X90MM 16.0 GPa 12.0M</t>
  </si>
  <si>
    <t>TPLVL1HO2490126</t>
  </si>
  <si>
    <t>LVL HYONE H1.2 240X90MM 16.0 GPa 12.6M</t>
  </si>
  <si>
    <t>TPLVL1HO2490132</t>
  </si>
  <si>
    <t>LVL HYONE H1.2 240X90MM 16.0 GPa 13.2M</t>
  </si>
  <si>
    <t>TPLVL1HO2409078</t>
  </si>
  <si>
    <t>LVL HYONE H1.2 240X90MM 16.0 GPa 7.8M</t>
  </si>
  <si>
    <t>TPLVL1HO2409084</t>
  </si>
  <si>
    <t>LVL HYONE H1.2 240X90MM 16.0 GPa 8.4M</t>
  </si>
  <si>
    <t>TPLVL1HO2409090</t>
  </si>
  <si>
    <t>LVL HYONE H1.2 240X90MM 16.0 GPa 9.0M</t>
  </si>
  <si>
    <t>TPLVL1HO2409096</t>
  </si>
  <si>
    <t>LVL HYONE H1.2 240X90MM 16.0 GPa 9.6M</t>
  </si>
  <si>
    <t>TPLVL1HO3090102</t>
  </si>
  <si>
    <t>LVL HYONE H1.2 300X90MM 16.0 GPa 10.2M</t>
  </si>
  <si>
    <t>TPLVL1HO3090108</t>
  </si>
  <si>
    <t>LVL HYONE H1.2 300X90MM 16.0 GPa 10.8M</t>
  </si>
  <si>
    <t>TPLVL1HO3090114</t>
  </si>
  <si>
    <t>LVL HYONE H1.2 300X90MM 16.0 GPa 11.4M</t>
  </si>
  <si>
    <t>TPLVL1HO3090120</t>
  </si>
  <si>
    <t>LVL HYONE H1.2 300X90MM 16.0 GPa 12.0M</t>
  </si>
  <si>
    <t>TPLVL1HO3090126</t>
  </si>
  <si>
    <t>LVL HYONE H1.2 300X90MM 16.0 GPa 12.6M</t>
  </si>
  <si>
    <t>TPLVL1HO3090132</t>
  </si>
  <si>
    <t>LVL HYONE H1.2 300X90MM 16.0 GPa 13.2M</t>
  </si>
  <si>
    <t>TPLVL1HO3009078</t>
  </si>
  <si>
    <t>LVL HYONE H1.2 300X90MM 16.0 GPa 7.8M</t>
  </si>
  <si>
    <t>TPLVL1HO3009084</t>
  </si>
  <si>
    <t>LVL HYONE H1.2 300X90MM 16.0 GPa 8.4M</t>
  </si>
  <si>
    <t>TPLVL1HO3009090</t>
  </si>
  <si>
    <t>LVL HYONE H1.2 300X90MM 16.0 GPa 9.0M</t>
  </si>
  <si>
    <t>TPLVL1HO3009096</t>
  </si>
  <si>
    <t>LVL HYONE H1.2 300X90MM 16.0 GPa 9.6M</t>
  </si>
  <si>
    <t>TPLVL1HO30090</t>
  </si>
  <si>
    <t>LVL HYONE H1.2 300X90MM 16.0 GPa PER MTR  *EMS*</t>
  </si>
  <si>
    <t>TPLVL1HO3690102</t>
  </si>
  <si>
    <t>LVL HYONE H1.2 360X90MM 16.0 GPa 10.2M</t>
  </si>
  <si>
    <t>TPLVL1HO3690108</t>
  </si>
  <si>
    <t>LVL HYONE H1.2 360X90MM 16.0 GPa 10.8M</t>
  </si>
  <si>
    <t>TPLVL1HO3690114</t>
  </si>
  <si>
    <t>LVL HYONE H1.2 360X90MM 16.0 GPa 11.4M</t>
  </si>
  <si>
    <t>TPLVL1HO3690120</t>
  </si>
  <si>
    <t>LVL HYONE H1.2 360X90MM 16.0 GPa 12.0M</t>
  </si>
  <si>
    <t>TPLVL1HO3690126</t>
  </si>
  <si>
    <t>LVL HYONE H1.2 360X90MM 16.0 GPa 12.6M</t>
  </si>
  <si>
    <t>TPLVL1HO3690132</t>
  </si>
  <si>
    <t>LVL HYONE H1.2 360X90MM 16.0 GPa 13.2M</t>
  </si>
  <si>
    <t>TPLVL1HO3609048</t>
  </si>
  <si>
    <t>LVL HYONE H1.2 360X90MM 16.0 GPa 4.8M</t>
  </si>
  <si>
    <t>TPLVL1HO3609078</t>
  </si>
  <si>
    <t>LVL HYONE H1.2 360X90MM 16.0 GPa 7.8M</t>
  </si>
  <si>
    <t>TPLVL1HO3609084</t>
  </si>
  <si>
    <t>LVL HYONE H1.2 360X90MM 16.0 GPa 8.4M</t>
  </si>
  <si>
    <t>TPLVL1HO3609090</t>
  </si>
  <si>
    <t>LVL HYONE H1.2 360X90MM 16.0 GPa 9.0M</t>
  </si>
  <si>
    <t>TPLVL1HO3609096</t>
  </si>
  <si>
    <t>LVL HYONE H1.2 360X90MM 16.0 GPa 9.6M</t>
  </si>
  <si>
    <t>TPLVL1HO36090</t>
  </si>
  <si>
    <t>LVL HYONE H1.2 360X90MM 16.0 GPa PER MTR  *EMS*</t>
  </si>
  <si>
    <t>TPLVL1HO40090</t>
  </si>
  <si>
    <t>LVL HYONE H1.2 400X90MM 16.0 GPa PER MTR  *EMS*</t>
  </si>
  <si>
    <t>TPLVLTF1507754</t>
  </si>
  <si>
    <t>LVL TRUFORM 150X77MM 10.7 GPa 5.4M</t>
  </si>
  <si>
    <t>TPLVLTF1507760</t>
  </si>
  <si>
    <t>LVL TRUFORM 150X77MM 10.7 GPa 6.0M</t>
  </si>
  <si>
    <t>TPLVLTF9547</t>
  </si>
  <si>
    <t>LVL TRUFORM 95X47MM 10.7 GPa PER MTR</t>
  </si>
  <si>
    <t>TPLVLTF956548</t>
  </si>
  <si>
    <t>LVL TRUFORM 95X65MM 10.7 GPa 4.8M</t>
  </si>
  <si>
    <t>TPLVLTF956560</t>
  </si>
  <si>
    <t>LVL TRUFORM 95X65MM 10.7 GPa 6.0M</t>
  </si>
  <si>
    <t>TPLVLHJ2406342</t>
  </si>
  <si>
    <t>LVL UT HYJOIST 240X63X36MM 4.2M LGTH</t>
  </si>
  <si>
    <t>TPLVLHJ2406372</t>
  </si>
  <si>
    <t>LVL UT HYJOIST 240X63X36MM 7.2M LGTH</t>
  </si>
  <si>
    <t>TPLVLHS3004572</t>
  </si>
  <si>
    <t>LVL UT HYSPAN BEAM 300X45MM 13.2 GPa 7.2M     *MTO*POA*</t>
  </si>
  <si>
    <t>TPLVLBOX3630060</t>
  </si>
  <si>
    <t>NPI LVL BOXXA CROSSBANDED 300X36MM 6M LGTH</t>
  </si>
  <si>
    <t>10025CECLD4KD</t>
  </si>
  <si>
    <t>100 X 25 (90 X 18) CEDAR PC1 D4S A/DRIED HP103</t>
  </si>
  <si>
    <t>10050CECLRSKD</t>
  </si>
  <si>
    <t>100 X 50 CEDAR PC1 SAWN KD</t>
  </si>
  <si>
    <t>15022CECL51BS</t>
  </si>
  <si>
    <t>150 X 22 CEDAR PC1 MXD GRN W/BD HP51 SHIPLAP BSF RANDOM</t>
  </si>
  <si>
    <t>15025CECLWB61BS</t>
  </si>
  <si>
    <t>150 X 25 CEDAR PC1 MXD GRN BEVEL BACK W/BD DF HP61 B/S</t>
  </si>
  <si>
    <t>15025CECLTGVKD</t>
  </si>
  <si>
    <t>150 X 25 CEDAR PC1 TG&amp;V KD HP84</t>
  </si>
  <si>
    <t>20025CECLRSKD</t>
  </si>
  <si>
    <t>200 X  25 CEDAR PC1 SAWN KD</t>
  </si>
  <si>
    <t>20022CECL59DF</t>
  </si>
  <si>
    <t>200 X 22 CEDAR MXD GRN PC1 HP59 SHIPLAP DF RANDOM</t>
  </si>
  <si>
    <t>20025CECLFSKDBS</t>
  </si>
  <si>
    <t>200 X 22 CEDAR PC1 HP70 FASCIA AF BSF</t>
  </si>
  <si>
    <t>20025CECLBS121</t>
  </si>
  <si>
    <t>200 X 22 CEDAR PC1 MXD GRN B/SAWN FACE HP121</t>
  </si>
  <si>
    <t>20022CECL57BS</t>
  </si>
  <si>
    <t>200 X 22 CEDAR PC1 MXD GRN SHIPLAP W/BOARD HP57 BSF RANDOM</t>
  </si>
  <si>
    <t>20025CECLWB64</t>
  </si>
  <si>
    <t>200 X 25 CEDAR PC1 MXD GRN REBATED W/BOARD HP64</t>
  </si>
  <si>
    <t>20025CECLWB52BS</t>
  </si>
  <si>
    <t>200 X 25 CEDAR PC1 MXD GRN SHIPLAP  W/BOARD HP52 B/SAWN</t>
  </si>
  <si>
    <t>20025CECLWBS62</t>
  </si>
  <si>
    <t>200 X 25 CEDAR PC2 MXD GRN BEVEL BACK W/BOARD BSF HP62</t>
  </si>
  <si>
    <t>20025CEN2WB68BS</t>
  </si>
  <si>
    <t>200 X 25 CEDAR PC2 MXD GRN RUSTIC W/BOARD BSF HP68</t>
  </si>
  <si>
    <t>20025CEN2WB68</t>
  </si>
  <si>
    <t>200 X 25 CEDAR PC2 MXD GRN RUSTIC W/BOARD DF HP68</t>
  </si>
  <si>
    <t>20045CECLD4KD</t>
  </si>
  <si>
    <t>200 X 45 (185 X 39) CEDAR PC1 D4S A/DRIED HP114</t>
  </si>
  <si>
    <t>20050CECLD4KD</t>
  </si>
  <si>
    <t>200 X 50 (185 X 44) CEDAR PC1 D4S A/DRIED</t>
  </si>
  <si>
    <t>25025CECLD4KD</t>
  </si>
  <si>
    <t>250 X 25 (230 X 18) CEDAR PC1 D4S A/DRIED HP107</t>
  </si>
  <si>
    <t>30050CECLRSAD</t>
  </si>
  <si>
    <t>300 X 50 CEDAR PC1 SAWN A/DRIED</t>
  </si>
  <si>
    <t>7522CECLCBDF</t>
  </si>
  <si>
    <t>75 X 22 CEDAR PC1 COVER BATTEN DF HP201 RANDOM</t>
  </si>
  <si>
    <t>TPSHPN1BL</t>
  </si>
  <si>
    <t>PINE SHINGLES NO 1 BLUE LABEL CCA TREATED 2.2M2 COVER</t>
  </si>
  <si>
    <t>150 X 25 RAD FJ H3.1 FASCIA PREPRIMED NO.86 6.1M LGTH</t>
  </si>
  <si>
    <t>200 X 25 RAD FJ H3.1 FASCIA NO85  P/PRIMED 6.1M LGTH</t>
  </si>
  <si>
    <t>138X20 VULCAN TMT RAD WB12 W/BD BSF SGLE COAT RANDOM</t>
  </si>
  <si>
    <t>145X20 VULCAN TMT RAD WB10 W/BD BSF SGLE COAT RANDOM</t>
  </si>
  <si>
    <t>15025CECLWB67</t>
  </si>
  <si>
    <t>150 X 25 CEDAR PC1 MXD GRN HP67 RUSTIC W/BD DF</t>
  </si>
  <si>
    <t>15025RADGH3WBBB</t>
  </si>
  <si>
    <t>150 X 25 RAD DG H3.1 BEVELBACK WEATHERBOARD</t>
  </si>
  <si>
    <t>15025RADGH32IBB</t>
  </si>
  <si>
    <t>150 X 25 RAD DG H3.2 IMPERIAL BEVELBACK WEATHERBOARD</t>
  </si>
  <si>
    <t>150 X 25 RAD FJ H3.1 BEVEL RUSTIC WEATHERBOARD PP M82A</t>
  </si>
  <si>
    <t>150 X 25 RAD FJ H3.1 BEVEL RUSTIC WEATHERBOARD PP M82A 6.1M</t>
  </si>
  <si>
    <t>150 X 25 RAD FJ H3.1 BEVELBACK W/BRD PP 135MM FINISH 6.1M</t>
  </si>
  <si>
    <t>150 X 25 RAD FJ H3.1 BEVELBACK W/BRD PP 135MM FINISH P/METRE</t>
  </si>
  <si>
    <t>150 X 25 RAD FJ H3.1 BEVELBACK W/BRD PP 142MM FINISH P/METRE</t>
  </si>
  <si>
    <t>150 X 25 RAD FJ H3.1 BEVELBACK WEATHERBOARD REBATED PP M80A</t>
  </si>
  <si>
    <t>15025RAFJWBRSSP</t>
  </si>
  <si>
    <t>150 X 25 RAD FJ H3.1 SCALLOP RUSTIC WEATHERBOARD PP M82</t>
  </si>
  <si>
    <t>150 X 25 RAD FJ H3.1 VERTICAL SHIPLAP W/BOARD PP M84 6.1M</t>
  </si>
  <si>
    <t>150 X 25 RAD FJ H3.1 VERTICAL SHIPLAP WEATHERBOARD PP M84</t>
  </si>
  <si>
    <t>180X20 VULCAN TMT RAD AW62 B/B W/BD BSF SGL COAT RANDOM</t>
  </si>
  <si>
    <t>180X20 VULCAN TMT RAD WB10 W/BD BSF SGLE COAT RANDOM</t>
  </si>
  <si>
    <t>180X20 VULCAN TMT RAD WB12 W/BD BSF SGLE COAT RANDOM</t>
  </si>
  <si>
    <t>180X20 VULCAN TMT RAD WB12F W/BD BSF SGLE COAT RANDOM</t>
  </si>
  <si>
    <t>18718G2BBWB63</t>
  </si>
  <si>
    <t>187X18MM RAD GENII FJ H3.2 MICROPRO B/B W/BD DUAL PRIME 6.3M</t>
  </si>
  <si>
    <t>18718G2BBWB</t>
  </si>
  <si>
    <t>187X18MM RAD GENII FJ H3.2 MICROPRO B/B W/BD DUAL PRIMED P/M</t>
  </si>
  <si>
    <t>20025CECLWB62</t>
  </si>
  <si>
    <t>200 X 25 CEDAR PC1 MXD GRN BEVEL BACK W/BOARD DF HP62</t>
  </si>
  <si>
    <t>20025CECLWB66</t>
  </si>
  <si>
    <t>200 X 25 CEDAR PC1 MXD GRN SPLAYCUT W/BD DF HP66</t>
  </si>
  <si>
    <t>200 X 25 RAD DG H3.1 BEVELBACK WEATHERBOARD</t>
  </si>
  <si>
    <t>200 X 25 RAD FJ H3.1 BEVELBACK W/BD 180 X 18MM PP 6.1M LGTH</t>
  </si>
  <si>
    <t>200 X 25 RAD FJ H3.1 BEVELBACK W/BD 180 X 18MM PP PER METRE</t>
  </si>
  <si>
    <t>200 X 25 RAD FJ H3.1 SCALLOP RUSTICATED WEATHERBOARD PP</t>
  </si>
  <si>
    <t>200 X 25 RAD FJ H3.1 VERTICAL SHIPLAP W/BOARD PP M83</t>
  </si>
  <si>
    <t>22525RADGH3WBRB</t>
  </si>
  <si>
    <t>225 X 25 RAD DG H3.1 BEVEL RUSTIC W/BOARD HAWKES BAY M82B</t>
  </si>
  <si>
    <t>25025RADGH3WBPP</t>
  </si>
  <si>
    <t>250 X 25 RAD DG H3.1 RUS W/BD SCALLOPED PREPRIMED</t>
  </si>
  <si>
    <t>25025RAFWBRWP61</t>
  </si>
  <si>
    <t>250 X 25 RAD FJ H3.1 RUSTIC WEATHERBOARD WELLINGTON PP 6.1M</t>
  </si>
  <si>
    <t>90X40 VULCAN TMT RAD WB12 BATTEN BSF SGLE COAT RANDOM</t>
  </si>
  <si>
    <t>90X60 VULCAN TMT RAD WB12 BATTEN BSF SGLE COAT RANDOM</t>
  </si>
  <si>
    <t>14225ALBBWB61</t>
  </si>
  <si>
    <t>JENKIN A-LIGN B/BACK WEATHERBOARD BASE 142 X 25MM 6.1M 04586</t>
  </si>
  <si>
    <t>18725ALBBWB61</t>
  </si>
  <si>
    <t>JENKIN A-LIGN B/BACK WEATHERBOARD BASE 187 X 25MM 6.1M 04589</t>
  </si>
  <si>
    <t>18718ALBBWBC61</t>
  </si>
  <si>
    <t>JENKIN A-LIGN BBWB CONCEALED 187 X 18MM 6.1M LGTHS 04925</t>
  </si>
  <si>
    <t>18718ALBBWB61</t>
  </si>
  <si>
    <t>JENKIN A-LIGN BEVELBACK WEATHERBOARD 187 X 18MM 6.1M  04565</t>
  </si>
  <si>
    <t>18718ALBBWB72</t>
  </si>
  <si>
    <t>JENKIN A-LIGN BEVELBACK WEATHERBOARD 187 X 18MM 7.2M 04632</t>
  </si>
  <si>
    <t>MOJK2517FBM54</t>
  </si>
  <si>
    <t>JENKIN A-LIGN CONCEALED FIX BASE MOULD 25X17MM 5.4M  04932</t>
  </si>
  <si>
    <t>CPJKCFEPDMLS8</t>
  </si>
  <si>
    <t>JENKIN A-LIGN CONCEALED FIX EPDM LOCKSTRIP 8.0MM LS8.0EPDM</t>
  </si>
  <si>
    <t>MOJKCS150157</t>
  </si>
  <si>
    <t>JENKIN A-LIGN CTR SCRIBER (EX 150X50 RAIL) 42X36 1.57M 05010</t>
  </si>
  <si>
    <t>MOJKCS200156</t>
  </si>
  <si>
    <t>JENKIN A-LIGN CTR SCRIBER (EX 200X50 RAIL) 42X36 1.56M 04996</t>
  </si>
  <si>
    <t>MOJK142RES54</t>
  </si>
  <si>
    <t>JENKIN A-LIGN PRE CUT EXTERNAL SCRIBER 27 X 18MM 5.4M 04658</t>
  </si>
  <si>
    <t>MOJK187RIS54</t>
  </si>
  <si>
    <t>JENKIN A-LIGN PRE CUT INTERNAL SCRIBER 27 X 27MM 5.4M 04655</t>
  </si>
  <si>
    <t>MOJK142S157</t>
  </si>
  <si>
    <t>JENKIN A-LIGN PRECUT EXT SCRIBER (EX 150X50)36X18X1.57M 4993</t>
  </si>
  <si>
    <t>MOJK187S156</t>
  </si>
  <si>
    <t>JENKIN A-LIGN PRECUT EXT SCRIBER (EX 200X50)36X18X1.56M 4992</t>
  </si>
  <si>
    <t>14218ALRBW14261</t>
  </si>
  <si>
    <t>JENKIN A-LIGN RUSTICATED BASE W/BOARD 142X18MM 6.1M 04677</t>
  </si>
  <si>
    <t>18718ALRBW18761</t>
  </si>
  <si>
    <t>JENKIN A-LIGN RUSTICATED BASE W/BOARD 187X18MM 6.1M 04680</t>
  </si>
  <si>
    <t>18718ALRW18772</t>
  </si>
  <si>
    <t>JENKIN A-LIGN RUSTICATED W/BOARD 187X18MM 7.2M 04686 *MTO*</t>
  </si>
  <si>
    <t>14218ALRW14261</t>
  </si>
  <si>
    <t>JENKIN A-LIGN RUSTICATED WEATHERBOARD 142 X 18MM 6.1M 04671</t>
  </si>
  <si>
    <t>18718ALRW18761</t>
  </si>
  <si>
    <t>JENKIN A-LIGN RUSTICATED WEATHERBOARD 187 X 18MM 6.1M 04674</t>
  </si>
  <si>
    <t>MOJK05179S54</t>
  </si>
  <si>
    <t>JENKIN ALIGN PRECUT SCRIBE 42X10 187X018 B/BK FJ H3.1 BP 5.4</t>
  </si>
  <si>
    <t>NIAGARA ENVIRA RAD FJ H3.1 BEVELBACK W/BOARD 142X18 PP 6.1M</t>
  </si>
  <si>
    <t>6535RAH3UMKDFC</t>
  </si>
  <si>
    <t>65 X 35 RADIATA FENCE CAPPING U-MOULD H3.2 KILN DRIED CP3</t>
  </si>
  <si>
    <t>7525RAMH3PKB18</t>
  </si>
  <si>
    <t>75 X 25 RAD BLANK PICKET H3.2 MERCH GRADE 1.8M</t>
  </si>
  <si>
    <t>7525RADGH3PKC12</t>
  </si>
  <si>
    <t>75 X 25 RAD COLONIAL PICKET KD DRESSING GRADE H3.2 1.2M</t>
  </si>
  <si>
    <t>7525RAMH3PK18</t>
  </si>
  <si>
    <t>75 X 25 RAD GOTHIC PICKET H3.2 MERCH 1.8M</t>
  </si>
  <si>
    <t>7525RAMH3PK9</t>
  </si>
  <si>
    <t>75 X 25 RAD GOTHIC PICKET H3.2 MERCH 900MM</t>
  </si>
  <si>
    <t>7525RADGH3PK1</t>
  </si>
  <si>
    <t>75 X 25 RAD GOTHIC PICKET KD DRESSING GRADE H3.2 1.0M CTL</t>
  </si>
  <si>
    <t>7525RADGH3PK15</t>
  </si>
  <si>
    <t>75 X 25 RAD GOTHIC PICKET KD DRESSING GRADE H3.2 1.5M CTL</t>
  </si>
  <si>
    <t>7525RADGH3PK18</t>
  </si>
  <si>
    <t>75 X 25 RAD GOTHIC PICKET KD DRESSING GRADE H3.2 1.8M</t>
  </si>
  <si>
    <t>7525RADGH3PK9</t>
  </si>
  <si>
    <t>75 X 25 RAD GOTHIC PICKET KD DRESSING GRADE H3.2 900MM</t>
  </si>
  <si>
    <t>FXEDQC50</t>
  </si>
  <si>
    <t>OUTDURE QWICKCLIP (PLASTIC) SCREW (WOOD) X 50</t>
  </si>
  <si>
    <t>15019RAMEH3RS12</t>
  </si>
  <si>
    <t>150 X 19 RAD MERCH H3.2 RS 1.2M  CTL PALING</t>
  </si>
  <si>
    <t>15025RAMEH3RS20</t>
  </si>
  <si>
    <t>150 X 23 RAD MERCH H3.2 RS 2.0M</t>
  </si>
  <si>
    <t>15025RAMEH3RS24</t>
  </si>
  <si>
    <t>150 X 25 RADIATA MERCH GRADE H3.2 RS 2.4M PALING</t>
  </si>
  <si>
    <t>100100RAPH4MG24</t>
  </si>
  <si>
    <t>100 X 100 RAD POST H4 MG 2.4M</t>
  </si>
  <si>
    <t>100100RAPH4MG30</t>
  </si>
  <si>
    <t>100 X 100 RAD POST H4 MG 3.0M</t>
  </si>
  <si>
    <t>TRRADFUM453519</t>
  </si>
  <si>
    <t>45 X 35 RADIATA TRELLIS FRAMING U-MOULD H3.2 CP1 1.85M</t>
  </si>
  <si>
    <t>RWBP22518</t>
  </si>
  <si>
    <t>1.8M BUILDING POLE H5 225-249</t>
  </si>
  <si>
    <t>RWBP25018</t>
  </si>
  <si>
    <t>1.8M BUILDING POLE H5 250-274</t>
  </si>
  <si>
    <t>RWBP22521</t>
  </si>
  <si>
    <t>2.1M BUILDING POLE H5 225-249</t>
  </si>
  <si>
    <t>2.4M BUILDING POLE H5 150-174</t>
  </si>
  <si>
    <t>2.7M BUILDING POLE H5 150-174</t>
  </si>
  <si>
    <t>RWBP22530</t>
  </si>
  <si>
    <t>3.0M BUILDING POLE H5 225-250</t>
  </si>
  <si>
    <t>RWBP25030</t>
  </si>
  <si>
    <t>3.0M BUILDING POLE H5 250-274</t>
  </si>
  <si>
    <t>3.6M BUILDING POLE H5 150-174</t>
  </si>
  <si>
    <t>RWBP12542</t>
  </si>
  <si>
    <t>4.2M BUILDING POLE H5 125-149</t>
  </si>
  <si>
    <t>4.2M BUILDING POLE H5 150-174</t>
  </si>
  <si>
    <t>4.2M BUILDING POLE H5 200-224</t>
  </si>
  <si>
    <t>4.2M BUILDING POLE H5 225-249</t>
  </si>
  <si>
    <t>RWBP30042</t>
  </si>
  <si>
    <t>4.2M BUILDING POLE H5 300-324</t>
  </si>
  <si>
    <t>RWBP12548</t>
  </si>
  <si>
    <t>4.8M BUILDING POLE H5 125-149</t>
  </si>
  <si>
    <t>RWBP30048</t>
  </si>
  <si>
    <t>4.8M BUILDING POLE H5 300-324</t>
  </si>
  <si>
    <t>RWBP12554</t>
  </si>
  <si>
    <t>5.4M BUILDING POLE H5 125-149</t>
  </si>
  <si>
    <t>5.4M BUILDING POLE H5 200-224</t>
  </si>
  <si>
    <t>RWBP30054</t>
  </si>
  <si>
    <t>5.4M BUILDING POLE H5 300-324</t>
  </si>
  <si>
    <t>1200MM SQU ANCHOR HOUSE PILE H5 125X125</t>
  </si>
  <si>
    <t>1800MM SQU ANCHOR HOUSE PILE H5 125X125</t>
  </si>
  <si>
    <t>RWSP42</t>
  </si>
  <si>
    <t>4200MM SQU HOUSE PILE H5 125X125</t>
  </si>
  <si>
    <t>RWSPA06</t>
  </si>
  <si>
    <t>600MM SQUARE ANCHOR HOUSE PILE H5 125X125</t>
  </si>
  <si>
    <t>RWSPA075</t>
  </si>
  <si>
    <t>750MM SQU ANCHOR HOUSE PILE H5 125X125</t>
  </si>
  <si>
    <t>RWSPA09</t>
  </si>
  <si>
    <t>900MM SQU ANCHOR HOUSE PILE H5 125X125</t>
  </si>
  <si>
    <t>90 X 45 RADIATA MSG10 STRESS GRADED H1.2 KD 4.8M</t>
  </si>
  <si>
    <t>10050RAN2H1MG</t>
  </si>
  <si>
    <t>100 X 50 RAD NO 2 H1.2 MG</t>
  </si>
  <si>
    <t>10050RAN2H4RS</t>
  </si>
  <si>
    <t>100 X 50 RAD NO 2 H4 RS</t>
  </si>
  <si>
    <t>10050RAN2H4RS48</t>
  </si>
  <si>
    <t>100 X 50 RAD NO 2 H4 RS 4.8M</t>
  </si>
  <si>
    <t>10050RAN2H4RS54</t>
  </si>
  <si>
    <t>100 X 50 RAD NO 2 H4 RS 5.4M</t>
  </si>
  <si>
    <t>10050RAN2H4RS60</t>
  </si>
  <si>
    <t>100 X 50 RAD NO 2 H4 RS 6.0M</t>
  </si>
  <si>
    <t>15050RAN2H4AR60</t>
  </si>
  <si>
    <t>150 X 50 RAD NO 2 H4 ARRISSED 6.0M LENGTH</t>
  </si>
  <si>
    <t>15050R2H4RS</t>
  </si>
  <si>
    <t>150 X 50 RAD NO 2 H4 RS   *EMS*</t>
  </si>
  <si>
    <t>15050R2H4RS48</t>
  </si>
  <si>
    <t>150 X 50 RAD NO 2 H4 RS  4.8M</t>
  </si>
  <si>
    <t>15050R2H4RS54</t>
  </si>
  <si>
    <t>150 X 50 RAD NO 2 H4 RS  5.4M</t>
  </si>
  <si>
    <t>15050R2H4RS60</t>
  </si>
  <si>
    <t>150 X 50 RAD NO 2 H4 RS  6.0M</t>
  </si>
  <si>
    <t>20050RAN2H3RS</t>
  </si>
  <si>
    <t>200 X 50 RAD NO 2 H3.2 RS   *EMS*</t>
  </si>
  <si>
    <t>5050RAN2H1MG</t>
  </si>
  <si>
    <t>50 X 50 RAD NO 2 H1 MG</t>
  </si>
  <si>
    <t>7550RAN2H1MG</t>
  </si>
  <si>
    <t>75 X 50 RAD NO 2 H1.2 MG</t>
  </si>
  <si>
    <t>7550RAN2H3RS48</t>
  </si>
  <si>
    <t>75 X 50 RAD NO 2 H3.2 RS 4.8 CTL</t>
  </si>
  <si>
    <t>7550RAN2H3RS60</t>
  </si>
  <si>
    <t>75 X 50 RAD NO 2 H3.2 RS 6.0 CTL</t>
  </si>
  <si>
    <t>140 X 45 RADIATA MSG8 STRESS GRADED H1.2 KD 3.6M</t>
  </si>
  <si>
    <t>140 X 45 RADIATA MSG8 STRESS GRADED H1.2 KD 4.8M</t>
  </si>
  <si>
    <t>190 X 45 RADIATA MSG8 STRESS GRADED H3.2 KD 6.0M</t>
  </si>
  <si>
    <t>240 X 45 RADIATA MSG8 STRESS GRADED H1.2 KD 4.2M</t>
  </si>
  <si>
    <t>240 X 45 RADIATA MSG8 STRESS GRADED H1.2 KD 4.8M</t>
  </si>
  <si>
    <t>240 X 45 RADIATA MSG8 STRESS GRADED H1.2 KD 5.4M</t>
  </si>
  <si>
    <t>240 X 45 RADIATA MSG8 STRESS GRADED H3.2 KD 4.8M</t>
  </si>
  <si>
    <t>70 X 45 RADIATA MSG8 STRESS GRADED H1.2 KD *EMS*</t>
  </si>
  <si>
    <t>70 X 45 RADIATA MSG8 STRESS GRADED H1.2 KD 5.4M</t>
  </si>
  <si>
    <t>90 X 45 RADIATA MSG8 STRESS GRADED H1.2 KD 4.8M</t>
  </si>
  <si>
    <t>90 X 45 RADIATA MSG8 STRESS GRADED H1.2 KD 5.4M</t>
  </si>
  <si>
    <t>90 X 45 RADIATA MSG8 STRESS GRADED H3.2 KD 4.8M</t>
  </si>
  <si>
    <t>140 X 35 RADIATA MSG8 STRESS GRADED H1.2 KD  *EMS*</t>
  </si>
  <si>
    <t>14035RLF8CF</t>
  </si>
  <si>
    <t>140 X 35 RADIATA MSG8 STRESS GRADED KD CHEM  FREE  *POA*</t>
  </si>
  <si>
    <t>100100RAN1H5M36</t>
  </si>
  <si>
    <t>100 X 100 RAD NO 1 H5 MG      3.6 LGTH</t>
  </si>
  <si>
    <t>100100RAN1H5RS</t>
  </si>
  <si>
    <t>100 X 100 RAD NO 1 H5 RS</t>
  </si>
  <si>
    <t>100100RAN1H4M24</t>
  </si>
  <si>
    <t>100 X 100 RAD POST NO 1 H4 MG 2.4M</t>
  </si>
  <si>
    <t>10075RAN1H4MG</t>
  </si>
  <si>
    <t>100 X 75 RAD NO 1 H4 MG</t>
  </si>
  <si>
    <t>10075RAN1H4RS</t>
  </si>
  <si>
    <t>100 X 75 RAD NO 1 H4 RS</t>
  </si>
  <si>
    <t>10075RAN1H5MG</t>
  </si>
  <si>
    <t>100 X 75 RAD NO.1 H5 MG</t>
  </si>
  <si>
    <t>10075RAN1H5RS</t>
  </si>
  <si>
    <t>100 X 75 RAD NO.1 H5 RS</t>
  </si>
  <si>
    <t>30050RAN1H3RS</t>
  </si>
  <si>
    <t>300 X 50 RAD NO 1 H3.2 RS</t>
  </si>
  <si>
    <t>30050RAN1H4RS</t>
  </si>
  <si>
    <t>300 X 50 RAD NO 1 H4 RS</t>
  </si>
  <si>
    <t>5050RAN1H1MG</t>
  </si>
  <si>
    <t>50 X 50 RAD NO 1 H1 MG</t>
  </si>
  <si>
    <t>5050RAN1H1MGKD</t>
  </si>
  <si>
    <t>50 X 50 RAD NO 1 H1.2 MG KD</t>
  </si>
  <si>
    <t>5050RAN1H3MG</t>
  </si>
  <si>
    <t>50 X 50 RAD NO 1 H3.2 MG</t>
  </si>
  <si>
    <t>5050RAN1H3RS</t>
  </si>
  <si>
    <t>50 X 50 RAD NO 1 H3.2 RS</t>
  </si>
  <si>
    <t>5050RAN1H4RS</t>
  </si>
  <si>
    <t>50 X 50 RAD NO 1 H4 RS</t>
  </si>
  <si>
    <t>7550RAN1H3MG</t>
  </si>
  <si>
    <t>75 X 50 RAD NO 1 H3.2 MG</t>
  </si>
  <si>
    <t>7550RAN1H3RS</t>
  </si>
  <si>
    <t>75 X 50 RAD NO 1 H3.2 RS</t>
  </si>
  <si>
    <t>7550RAN1H1RS</t>
  </si>
  <si>
    <t>75 X 50 RAD PURLIN NO.1 H1.2 RS</t>
  </si>
  <si>
    <t>15050RAN1H3RS</t>
  </si>
  <si>
    <t>150 X 50 RAD NO 1 H3.2 RS</t>
  </si>
  <si>
    <t>15050RAN1H3RS48</t>
  </si>
  <si>
    <t>150 X 50 RAD NO 1 H3.2 RS 4.8M</t>
  </si>
  <si>
    <t>15050RAN1H3RS60</t>
  </si>
  <si>
    <t>150 X 50 RAD NO 1 H3.2 RS 6.0M</t>
  </si>
  <si>
    <t>15050RAN1H4RS</t>
  </si>
  <si>
    <t>150 X 50 RAD NO 1 H4 RS</t>
  </si>
  <si>
    <t>15050RAN1H5MG</t>
  </si>
  <si>
    <t>150 X 50 RAD NO 1 H5 MG</t>
  </si>
  <si>
    <t>15050RVH32RS</t>
  </si>
  <si>
    <t>150 X 50 RAD SG8 VERIFIED H3.2 WET RS  *EMS*</t>
  </si>
  <si>
    <t>15050RVH32RS36</t>
  </si>
  <si>
    <t>150 X 50 RAD SG8 VERIFIED H3.2 WET RS 3.6M</t>
  </si>
  <si>
    <t>15050RVH32RS48</t>
  </si>
  <si>
    <t>150 X 50 RAD SG8 VERIFIED H3.2 WET RS 4.8M</t>
  </si>
  <si>
    <t>15050RVH32RS54</t>
  </si>
  <si>
    <t>150 X 50 RAD SG8 VERIFIED H3.2 WET RS 5.4M</t>
  </si>
  <si>
    <t>15050RVH32RS60</t>
  </si>
  <si>
    <t>150 X 50 RAD SG8 VERIFIED H3.2 WET RS 6.0M</t>
  </si>
  <si>
    <t>15050RVH5RS48</t>
  </si>
  <si>
    <t>150 X 50 RAD SG8 VERIFIED H5 RS 4.8M LGTH</t>
  </si>
  <si>
    <t>15050RVH5RS60</t>
  </si>
  <si>
    <t>150 X 50 RAD SG8 VERIFIED H5 RS 6.0M LGTH</t>
  </si>
  <si>
    <t>15050RVH4MG06</t>
  </si>
  <si>
    <t>150 X 50 RAD SG8 WET VERIFIED BEAM H4 MG  0-6M</t>
  </si>
  <si>
    <t>20050RVH32RS</t>
  </si>
  <si>
    <t>200 X 50 RAD SG8 VERIFIED H3.2 WET RS  *EMS*</t>
  </si>
  <si>
    <t>20050RVH32RS48</t>
  </si>
  <si>
    <t>200 X 50 RAD SG8 VERIFIED H3.2 WET RS 4.8M</t>
  </si>
  <si>
    <t>20050RVH5MG</t>
  </si>
  <si>
    <t>200 X 50 RAD SG8 VERIFIED H5 MG  *EMS*</t>
  </si>
  <si>
    <t>20050RVH32RS60</t>
  </si>
  <si>
    <t>200 X 50 RADIATA VERIFIED H3.2 WET RS 6.0M</t>
  </si>
  <si>
    <t>25050RVH32RS</t>
  </si>
  <si>
    <t>250 X 50 RAD SG8 VERIFIED H3.2 WET RS  *EMS*</t>
  </si>
  <si>
    <t>25050RVH32RS48</t>
  </si>
  <si>
    <t>250 X 50 RADIATA VERIFIED H3.2 WET RS 4.8M</t>
  </si>
  <si>
    <t>25050RVH32RS60</t>
  </si>
  <si>
    <t>250 X 50 SG8 RADIATA VERIFIED H3.2 WET RS 6.0M</t>
  </si>
  <si>
    <t>30050RVH32RS</t>
  </si>
  <si>
    <t>300 X 50 RAD SG8 VERIFIED H3.2 WET RS  *EMS*</t>
  </si>
  <si>
    <t>30050RVH32RS48</t>
  </si>
  <si>
    <t>300 X 50 RAD SG8 VERIFIED H3.2 WET RS 4.8M</t>
  </si>
  <si>
    <t>30050RVH32RS60</t>
  </si>
  <si>
    <t>300 X 50 RAD SG8 VERIFIED H3.2 WET RS 6.0M</t>
  </si>
  <si>
    <t>7045RVH3CMG36</t>
  </si>
  <si>
    <t>70 X 45 RAD SG8 VERIFIED H3.2 WET MG  3.6M</t>
  </si>
  <si>
    <t>7045RVH3CMG42</t>
  </si>
  <si>
    <t>70 X 45 RAD SG8 VERIFIED H3.2 WET MG  4.2M</t>
  </si>
  <si>
    <t>7045RVH3CMG48</t>
  </si>
  <si>
    <t>70 X 45 RAD SG8 VERIFIED H3.2 WET MG  4.8M</t>
  </si>
  <si>
    <t>7045RVH3CMG54</t>
  </si>
  <si>
    <t>70 X 45 RAD SG8 VERIFIED H3.2 WET MG  5.4M</t>
  </si>
  <si>
    <t>7045RVH3CMG60</t>
  </si>
  <si>
    <t>70 X 45 RAD SG8 VERIFIED H3.2 WET MG  6.0M</t>
  </si>
  <si>
    <t>7045RVH3CMG</t>
  </si>
  <si>
    <t>70 X 45 RAD SG8 VERIFIED H3.2 WET MG *EMS*</t>
  </si>
  <si>
    <t>10050RVH5RS</t>
  </si>
  <si>
    <t>100 X 50 RADIATA SG8 H5 WET RS</t>
  </si>
  <si>
    <t>15050RARWH4RS</t>
  </si>
  <si>
    <t>150 X 50 RAD RETAINING WALL H4 R/S</t>
  </si>
  <si>
    <t>150 X 50 RADIATA RETAINING WALL H4 TG&amp;V FINE GROOVED 6.0M</t>
  </si>
  <si>
    <t>200 X 50 RADIATA RETAINING WALL H4 TG&amp;V FINE GROOVED 6.0M</t>
  </si>
  <si>
    <t>MODO1024</t>
  </si>
  <si>
    <t>10.0MM X 2.4M LGTH PINE DOWEL</t>
  </si>
  <si>
    <t>MODO1218</t>
  </si>
  <si>
    <t>12.0MM X 1.8M LGTH PINE DOWEL</t>
  </si>
  <si>
    <t>MODO1624</t>
  </si>
  <si>
    <t>16.0MM X 2.4M LGTH PINE DOWEL</t>
  </si>
  <si>
    <t>MODO1824</t>
  </si>
  <si>
    <t>18.0MM X 2.4M LGTH PINE DOWEL</t>
  </si>
  <si>
    <t>MODO2218</t>
  </si>
  <si>
    <t>22.0MM X 1.8M LGTH PINE DOWEL</t>
  </si>
  <si>
    <t>MODO2224</t>
  </si>
  <si>
    <t>22.0MM X 2.4M LGTH PINE DOWEL</t>
  </si>
  <si>
    <t>MODO2524</t>
  </si>
  <si>
    <t>25.0MM X 2.4M LGTH PINE DOWEL</t>
  </si>
  <si>
    <t>MODO2818</t>
  </si>
  <si>
    <t>28.0MM X 1.8M LGTH PINE DOWEL</t>
  </si>
  <si>
    <t>MODO3218</t>
  </si>
  <si>
    <t>32.0MM X 1.8M LGTH PINE DOWEL</t>
  </si>
  <si>
    <t>MODO3224</t>
  </si>
  <si>
    <t>32.0MM X 2.4M LGTH PINE DOWEL</t>
  </si>
  <si>
    <t>MODO3524</t>
  </si>
  <si>
    <t>35.0MM X 2.4M LGTH PINE DOWEL</t>
  </si>
  <si>
    <t>MODO0418</t>
  </si>
  <si>
    <t>4.0MM X 1.8M LGTH PINE DOWEL</t>
  </si>
  <si>
    <t>MODOT45C</t>
  </si>
  <si>
    <t>45MM PINE H3.2 DOWEL CUT PER METRE</t>
  </si>
  <si>
    <t>MODO50C</t>
  </si>
  <si>
    <t>50.0MM PINE DOWEL CUT PER MTR</t>
  </si>
  <si>
    <t>GEPAPHR2</t>
  </si>
  <si>
    <t>65X42MM PINE HANDRAIL HR2 PER MTR</t>
  </si>
  <si>
    <t>GEBEHRDP45M</t>
  </si>
  <si>
    <t>BEETHAMS HANDRAIL DOWELL PINE 45MM PER MTR</t>
  </si>
  <si>
    <t>MOHRERC2H32180</t>
  </si>
  <si>
    <t>HAND RAIL EDUCATION RAD CLEARS 2 H3.2 180X40MM PER METRE</t>
  </si>
  <si>
    <t>MOPG66210</t>
  </si>
  <si>
    <t>PG 8MM FLUTED DOWEL (50)      PG662-10</t>
  </si>
  <si>
    <t>15040RAFJSJ90KD</t>
  </si>
  <si>
    <t>136 X 30 RAD FJ REBATED S/LINE JAMB (90-94MM)</t>
  </si>
  <si>
    <t>MODO2824</t>
  </si>
  <si>
    <t>28.0MM X 2.4M LGTH PINE DOWEL</t>
  </si>
  <si>
    <t>MODO3018</t>
  </si>
  <si>
    <t>30.0MM X 1.8M LGTH PINE DOWEL</t>
  </si>
  <si>
    <t>MODO4048</t>
  </si>
  <si>
    <t>40.0MM X 4.8M LGTH PINE DOWEL</t>
  </si>
  <si>
    <t>MORESD301054PF</t>
  </si>
  <si>
    <t>ECOTRIM 30X10 SQ DRESSED  PINE FJ PREFINISHED 5.4M</t>
  </si>
  <si>
    <t>MOREBNA401054PF</t>
  </si>
  <si>
    <t>ECOTRIM 40X10 BULLNOSE ARCH PINE FJ PREFINISHED 5.4M</t>
  </si>
  <si>
    <t>MORESD401054PF</t>
  </si>
  <si>
    <t>ECOTRIM 40X10 SQ DRESSED PINE FJ PREFINISHED 5.4M</t>
  </si>
  <si>
    <t>MOREBC401854PF</t>
  </si>
  <si>
    <t>ECOTRIM 40X18 BEV CORNICE PINE FJ PREFINISHED 5.4M</t>
  </si>
  <si>
    <t>MORESTA601854PF</t>
  </si>
  <si>
    <t>ECOTRIM 60X18 SQ TOP ARCH PINE FJ PREFINISHED 5.4M</t>
  </si>
  <si>
    <t>MORESD901054PF</t>
  </si>
  <si>
    <t>ECOTRIM 90X10 SQ DRESSED PINE FJ PREFINISHED 5.4M</t>
  </si>
  <si>
    <t>MOPG66910</t>
  </si>
  <si>
    <t>PG NO.10 WOOD BISCUITS (50)    PG669-10</t>
  </si>
  <si>
    <t>MOPG66920</t>
  </si>
  <si>
    <t>PG NO.20 WOOD BISCUITS (50)    PG669-20</t>
  </si>
  <si>
    <t>MOFJRA1351854PP</t>
  </si>
  <si>
    <t>RAD FJ 135 X 18MM REPLICA ARCH 5.4M PREPRIMED</t>
  </si>
  <si>
    <t>MOFJUT4954</t>
  </si>
  <si>
    <t>RAD FJ 40X10 OZ COL ARCH 5.4M LGTH</t>
  </si>
  <si>
    <t>MOFJUT4854</t>
  </si>
  <si>
    <t>RAD FJ 60X10 OZ COL SKIRT 5.4M LGTH</t>
  </si>
  <si>
    <t>MOFJM7054PP</t>
  </si>
  <si>
    <t>RAD FJ 60X18 SQ TOP ARCH PRE-PRIMED UT 5.4M</t>
  </si>
  <si>
    <t>MOFJRA671854PP</t>
  </si>
  <si>
    <t>RAD FJ 67 X 18MM REPLICA ARCH 5.4M PREPRIMED</t>
  </si>
  <si>
    <t>MOFJUT48A54</t>
  </si>
  <si>
    <t>RAD FJ 90X10 OZ COL SKIRT 5.4M LGTH</t>
  </si>
  <si>
    <t>MOFJ1054</t>
  </si>
  <si>
    <t>RAD FJ NO.10   9.5MM GIB ANGLE 5.4M LGTH</t>
  </si>
  <si>
    <t>MOFJ20PP</t>
  </si>
  <si>
    <t>RAD FJ NO.20 60X10 PREPRIMED BEVELED MOULDING PER MTR</t>
  </si>
  <si>
    <t>RAD FJ NO.20 60X10 S/BEV ARCH 5.4M</t>
  </si>
  <si>
    <t>MOFJ26A54</t>
  </si>
  <si>
    <t>RAD FJ NO.26A 20X10 D4S 5.4M</t>
  </si>
  <si>
    <t>MOFJ26B54</t>
  </si>
  <si>
    <t>RAD FJ NO.26B 30X10 ARRISED 5.4M</t>
  </si>
  <si>
    <t>MOFJ26B</t>
  </si>
  <si>
    <t>RAD FJ NO.26B 30X10 ARRISED D4S  *EMS*</t>
  </si>
  <si>
    <t>MOFJ2954PP</t>
  </si>
  <si>
    <t>RAD FJ NO.29 60 X 10 D4S 5.4M PRE PRIMED</t>
  </si>
  <si>
    <t>MOFJ3354PP</t>
  </si>
  <si>
    <t>RAD FJ NO.33 90X10 B/NOSE     SKIRT 5.4M P/P</t>
  </si>
  <si>
    <t>MOFJ33B</t>
  </si>
  <si>
    <t>RAD FJ NO.33B 90X10 B/NOSE REBATED MARRON SKIRT</t>
  </si>
  <si>
    <t>MOFJ33B54</t>
  </si>
  <si>
    <t>RAD FJ NO.33B 90X10 B/NOSE REBATED MARRON SKIRT 5.4M</t>
  </si>
  <si>
    <t>MOFJ3654</t>
  </si>
  <si>
    <t>RAD FJ NO.36 12 X 12MM ANG FILLET 5.4M</t>
  </si>
  <si>
    <t>MOFJ37B54H3</t>
  </si>
  <si>
    <t>RAD FJ NO.37B 42MM ANG FILLET BSF 5.4M LGTH H3.1</t>
  </si>
  <si>
    <t>MOFJ51A</t>
  </si>
  <si>
    <t>RAD FJ NO.51A 40X18MM SGLE BEV ARCH</t>
  </si>
  <si>
    <t>MOFJ0854PP</t>
  </si>
  <si>
    <t>RAD FJ NO.8 40MM BEV CORNICE   5.4M P/P</t>
  </si>
  <si>
    <t>MOFJ09A54</t>
  </si>
  <si>
    <t>RAD FJ NO.9A 22MM EXT ANGLE   5.4M</t>
  </si>
  <si>
    <t>MOFJ09A</t>
  </si>
  <si>
    <t>RAD FJ NO.9A 22MM EXT ANGLE PER METRE</t>
  </si>
  <si>
    <t>MOFJCS1351854PP</t>
  </si>
  <si>
    <t>RAD FJ UT 135 X 18MM COLONIAL SKIRTING PP 5.4M</t>
  </si>
  <si>
    <t>MOFJ9018SBSFP</t>
  </si>
  <si>
    <t>RAD FJ UT 85 X 18 SINGLE BEVELLED PP SKIRTING 5.4M LGTH</t>
  </si>
  <si>
    <t>MOFJCA6018PP</t>
  </si>
  <si>
    <t>RAD FJ UT COLONIAL ARCH 60 X 18MM P/P  CA6018</t>
  </si>
  <si>
    <t>MOFJWP754</t>
  </si>
  <si>
    <t>RAD FJ WP7 SCOTIA 5.4M</t>
  </si>
  <si>
    <t>MOCUL111K21</t>
  </si>
  <si>
    <t>ECO.EDGE 112X2100X25 TAPERED FLAT JAMB NO GROOVE 2.1 LGTH</t>
  </si>
  <si>
    <t>MOCUH12121</t>
  </si>
  <si>
    <t>ECO.EDGE 121X25MM GROOVED JAMB STD 2.1M LGTH</t>
  </si>
  <si>
    <t>MOCUH12121P</t>
  </si>
  <si>
    <t>ECO.EDGE 121X25MM GROOVED JAMB STD 2.1M LGTH PP</t>
  </si>
  <si>
    <t>MOCUH12151</t>
  </si>
  <si>
    <t>ECO.EDGE 121X25MM GROOVED JAMB STD 5.1M LGTH</t>
  </si>
  <si>
    <t>MOCUH12151P</t>
  </si>
  <si>
    <t>ECO.EDGE 121X25MM GROOVED JAMB STD 5.1M LGTH PP</t>
  </si>
  <si>
    <t>MOCU1854</t>
  </si>
  <si>
    <t>ECO.EDGE 135X18MM D4S 5.4M LGTH</t>
  </si>
  <si>
    <t>MOCUESA1351854P</t>
  </si>
  <si>
    <t>ECO.EDGE 135X18MM SPLAYED ARCH 5.4M LGTH PREPRIMED</t>
  </si>
  <si>
    <t>MOCUEST1351854P</t>
  </si>
  <si>
    <t>ECO.EDGE 135X18MM SQUARE TOP ARCH 5.4M LGTH PREPRIMED</t>
  </si>
  <si>
    <t>MOCUH14221PP</t>
  </si>
  <si>
    <t>ECO.EDGE 142X25MM GROOVED JAMB STD 2.1M LGTH PREPRIMED</t>
  </si>
  <si>
    <t>MOCUH14251PP</t>
  </si>
  <si>
    <t>ECO.EDGE 142X25MM GROOVED JAMB STD 5.1M LGTH PREPRIMED</t>
  </si>
  <si>
    <t>MOCUR144KP</t>
  </si>
  <si>
    <t>ECO.EDGE 144X25MM GROOVED JAMB STD 2.1M LGTH PREPRIMED</t>
  </si>
  <si>
    <t>MOCUH14621</t>
  </si>
  <si>
    <t>ECO.EDGE 146X25MM GROOVED JAMB STD 2.1M LGTH</t>
  </si>
  <si>
    <t>MOCUH14621PP</t>
  </si>
  <si>
    <t>ECO.EDGE 146X25MM GROOVED JAMB STD 2.1M LGTH PREPRIMED</t>
  </si>
  <si>
    <t>MOCUH14651</t>
  </si>
  <si>
    <t>ECO.EDGE 146X25MM GROOVED JAMB STD 5.1M LGTH</t>
  </si>
  <si>
    <t>MOCUH14651PP</t>
  </si>
  <si>
    <t>ECO.EDGE 146X25MM GROOVED JAMB STD 5.1M LGTH PREPRIMED</t>
  </si>
  <si>
    <t>MOCUEST1801854P</t>
  </si>
  <si>
    <t>ECO.EDGE 180X18MM SQUARE TOP ARCH 5.4M LGTH PREPRIMED</t>
  </si>
  <si>
    <t>MOCU2354P</t>
  </si>
  <si>
    <t>ECO.EDGE 28MM SCOTIA 5.4M LGTH PREPRIMED</t>
  </si>
  <si>
    <t>MOCU3054PP</t>
  </si>
  <si>
    <t>ECO.EDGE 30MM BEV CORNICE 5.4M LGTH PREPRIMED</t>
  </si>
  <si>
    <t>MOCU2654</t>
  </si>
  <si>
    <t>ECO.EDGE 30X12MM D4S 5.4M LGTH</t>
  </si>
  <si>
    <t>MOCU2654PP</t>
  </si>
  <si>
    <t>ECO.EDGE 30X12MM D4S 5.4M LGTH PREPRIMED</t>
  </si>
  <si>
    <t>MOCU26K21</t>
  </si>
  <si>
    <t>ECO.EDGE 30X12MM D4S ARISS DOOR STOP 2.1M</t>
  </si>
  <si>
    <t>MOCU2454</t>
  </si>
  <si>
    <t>ECO.EDGE 40MM BEV CORNICE 5.4M LGTH</t>
  </si>
  <si>
    <t>MOCU0954PP</t>
  </si>
  <si>
    <t>ECO.EDGE 40X12MM BULLNOSE  ARCH 5.4M LGTH P/PRIMED</t>
  </si>
  <si>
    <t>MOCU1954</t>
  </si>
  <si>
    <t>ECO.EDGE 40X12MM D4S 5.4M LGTH</t>
  </si>
  <si>
    <t>MOCU0154PP</t>
  </si>
  <si>
    <t>ECO.EDGE 40X12MM SGLE BEV ARCH 5.4M LGTH PREPRIMED</t>
  </si>
  <si>
    <t>MOCU2554</t>
  </si>
  <si>
    <t>ECO.EDGE 40X18MM D4S 5.4M LGTH</t>
  </si>
  <si>
    <t>MOCU2554PP</t>
  </si>
  <si>
    <t>ECO.EDGE 40X18MM D4S 5.4M LGTH PREPRIMED</t>
  </si>
  <si>
    <t>MOCUCA421254PP</t>
  </si>
  <si>
    <t>ECO.EDGE 42X12MM COLONIAL ARCHITRAVE 5.4M LGTH PREPRIMED</t>
  </si>
  <si>
    <t>MOCUEMA0421254P</t>
  </si>
  <si>
    <t>ECO.EDGE 42X12MM MELBOURNE ARCH 5.4M LGTH PREPRIMED</t>
  </si>
  <si>
    <t>MOCU2954PP</t>
  </si>
  <si>
    <t>ECO.EDGE 45MM COLONIAL CORNICE 5.4 LGTH PREPRIMED</t>
  </si>
  <si>
    <t>MOCU1054PP</t>
  </si>
  <si>
    <t>ECO.EDGE 60X12MM BULLNOSE ARCH 5.4M LGTH PREPRIMED</t>
  </si>
  <si>
    <t>MOCU1054</t>
  </si>
  <si>
    <t>ECO.EDGE 60X12MM BULLNOSE ARCH 5.4M LGTH RAW</t>
  </si>
  <si>
    <t>MOCU05PSD54</t>
  </si>
  <si>
    <t>ECO.EDGE 60X12MM SD (CHASE IN BACK) 5.4M LGTH</t>
  </si>
  <si>
    <t>MOCU0254</t>
  </si>
  <si>
    <t>ECO.EDGE 60X12MM SGLE BEV  ARCH 5.4M LGTH</t>
  </si>
  <si>
    <t>MOCU0254PP</t>
  </si>
  <si>
    <t>ECO.EDGE 60X12MM SGLE BEV ARCH 5.4M LGTH PREPRIMED</t>
  </si>
  <si>
    <t>MOCU1554PP</t>
  </si>
  <si>
    <t>ECO.EDGE 60X18MM BULLNOSE ARCH 5.4M LGTH PREPRIMED</t>
  </si>
  <si>
    <t>MOCU0654PP</t>
  </si>
  <si>
    <t>ECO.EDGE 60X18MM NZG SPLAY 5.4M  PREPRIMED</t>
  </si>
  <si>
    <t>MOCU0754PP</t>
  </si>
  <si>
    <t>ECO.EDGE 60X18MM SGLE BEV ARCH 5.4 LGTH PREPRIMED</t>
  </si>
  <si>
    <t>MOCUEMA0671254P</t>
  </si>
  <si>
    <t>ECO.EDGE 67X12MM MELBOURNE ARCH 5.4M LGTH PREPRIMED</t>
  </si>
  <si>
    <t>MOCU2754PP</t>
  </si>
  <si>
    <t>ECO.EDGE 67X18MM COLONIAL VILLA ARCH 5.4M LGTH PREPRIMED</t>
  </si>
  <si>
    <t>MOCU1154PP</t>
  </si>
  <si>
    <t>ECO.EDGE 85X12MM BULLNOSE ARCH 5.4M LGTH PREPRIMED</t>
  </si>
  <si>
    <t>MOCU0354</t>
  </si>
  <si>
    <t>ECO.EDGE 85X12MM SGLE BEV ARCH 5.4M LGTH</t>
  </si>
  <si>
    <t>MOCU1654PP</t>
  </si>
  <si>
    <t>ECO.EDGE 85X18MM BULLNOSE ARCH 5.4M PREPRIMED</t>
  </si>
  <si>
    <t>MOCU2854PP</t>
  </si>
  <si>
    <t>ECO.EDGE 92X18MM COLONIAL VILLA ARCH 5.4M LGTH PREPRIMED</t>
  </si>
  <si>
    <t>G/E MDF 40 BEVEL CORNICE       5.4MTR</t>
  </si>
  <si>
    <t>G/E MDF 60 X 12 BEVEL ARCH     5.4MTR</t>
  </si>
  <si>
    <t>MOCUCA601854</t>
  </si>
  <si>
    <t>G/E MDF 60X18 COLONIAL ARCHITRAVE 5.4MTR</t>
  </si>
  <si>
    <t>MOCURA851854</t>
  </si>
  <si>
    <t>G/E MDF 85 X 18 REPLICA ARCH  5.4MTR</t>
  </si>
  <si>
    <t>MOCUGE1122521</t>
  </si>
  <si>
    <t>G/E MDF DOOR JAMB ID 112 X 25 X 2100MM</t>
  </si>
  <si>
    <t>MOCUHC652551</t>
  </si>
  <si>
    <t>G/E MDF HMR 65X25 HOMESTEAD CORNICE 5.1M LGTH</t>
  </si>
  <si>
    <t>MOCUAS9218</t>
  </si>
  <si>
    <t>GE MDF 92X18 AUST SPLAYED    5.4M LGTH ASA92X18X5.4</t>
  </si>
  <si>
    <t>MOCEHP32BS</t>
  </si>
  <si>
    <t>CEDAR 40 X 27 PC1 HP32 EAVES MOULD BS1F1E RANDOM</t>
  </si>
  <si>
    <t>MOCEHP40</t>
  </si>
  <si>
    <t>CEDAR 40 X 40 PC1 HP40 EXT CORNER DF RANDOM</t>
  </si>
  <si>
    <t>MORACS13518</t>
  </si>
  <si>
    <t>RAD CL 135X18 COLONIAL SKIRTING</t>
  </si>
  <si>
    <t>MORACA6018</t>
  </si>
  <si>
    <t>RAD CL 60X18 COLONIAL ARCHITRAVE</t>
  </si>
  <si>
    <t>MORACLBNA6018</t>
  </si>
  <si>
    <t>RAD CL 60X18 RAD B/NOSE ARCH</t>
  </si>
  <si>
    <t>MORACA8518</t>
  </si>
  <si>
    <t>RAD CL 85X18 COLONIAL ARCHITRAVE</t>
  </si>
  <si>
    <t>MORACLBNA8518</t>
  </si>
  <si>
    <t>RAD CL 85X18 RAD B/NOSE SKIRTING</t>
  </si>
  <si>
    <t>MORACLSB8518</t>
  </si>
  <si>
    <t>RAD CL 85X18 S/BEV SKIRT</t>
  </si>
  <si>
    <t>MORA38A</t>
  </si>
  <si>
    <t>RAD CL H3.1 N0.38A 10X6MM GLAZING BEAD PER METRE</t>
  </si>
  <si>
    <t>MORA9A</t>
  </si>
  <si>
    <t>RAD CL NO 9A 22MM EXT ANGLE</t>
  </si>
  <si>
    <t>MORA01</t>
  </si>
  <si>
    <t>RAD CL NO.1 12MM QUAD</t>
  </si>
  <si>
    <t>MORA11</t>
  </si>
  <si>
    <t>RAD CL NO.11 18MM HALF ROUND</t>
  </si>
  <si>
    <t>MORA12</t>
  </si>
  <si>
    <t>RAD CL NO.12 30MM HALF ROUND</t>
  </si>
  <si>
    <t>MORA19</t>
  </si>
  <si>
    <t>RAD CL NO.19 40X10 S/B ARCH</t>
  </si>
  <si>
    <t>MORA02</t>
  </si>
  <si>
    <t>RAD CL NO.2 18MM QUAD</t>
  </si>
  <si>
    <t>MORA21</t>
  </si>
  <si>
    <t>RAD CL NO.21 40X10 B/N ARCH</t>
  </si>
  <si>
    <t>MORA22</t>
  </si>
  <si>
    <t>RAD CL NO.22 60X10 B/N ARCH</t>
  </si>
  <si>
    <t>MORA23</t>
  </si>
  <si>
    <t>RAD CL NO.23 12X12 D4S</t>
  </si>
  <si>
    <t>MORA24</t>
  </si>
  <si>
    <t>RAD CL NO.24 18X18 D4S</t>
  </si>
  <si>
    <t>MORA25</t>
  </si>
  <si>
    <t>RAD CL NO.25 24X24 D4S</t>
  </si>
  <si>
    <t>MORA34</t>
  </si>
  <si>
    <t>RAD CL NO.34 60X18MM SPLAYED ARCH GOVT</t>
  </si>
  <si>
    <t>MORA35</t>
  </si>
  <si>
    <t>RAD CL NO.35 90X18MM SPLAYED ARCH GOVT</t>
  </si>
  <si>
    <t>MORA37</t>
  </si>
  <si>
    <t>RAD CL NO.37 18 X 18MM ANG FILLET</t>
  </si>
  <si>
    <t>MORA06</t>
  </si>
  <si>
    <t>RAD CL NO.6 35MM SCOTIA</t>
  </si>
  <si>
    <t>MORA07</t>
  </si>
  <si>
    <t>RAD CL NO.7 30MM BEV SCOTIA</t>
  </si>
  <si>
    <t>MORA09</t>
  </si>
  <si>
    <t>RAD CL NO.9 16MM EXT ANGLE</t>
  </si>
  <si>
    <t>MORAT8</t>
  </si>
  <si>
    <t>RAD CL NOT.8 18X12 GLAZE BEAD</t>
  </si>
  <si>
    <t>15025RAFJSPARC</t>
  </si>
  <si>
    <t>RAD FJ 135 X 18MM SPLAYED ARCH GOVT PP UT</t>
  </si>
  <si>
    <t>10018RFJH3PIBC</t>
  </si>
  <si>
    <t>100 X 18 RAD FJ H3.1 P/P INTERNAL BOX CNR PER MTR</t>
  </si>
  <si>
    <t>MORA01H3</t>
  </si>
  <si>
    <t>12MM QUAD RAD CLRS H3.1 PER METRE</t>
  </si>
  <si>
    <t>MORA02H3</t>
  </si>
  <si>
    <t>18MM RAD QUAD H3</t>
  </si>
  <si>
    <t>MORT12</t>
  </si>
  <si>
    <t>RAD CL H3.1 NO.12 30MM HALF RND</t>
  </si>
  <si>
    <t>MORA22H3</t>
  </si>
  <si>
    <t>RAD CL H3.1 NO.22 60X10 BULLNOSE PER METRE</t>
  </si>
  <si>
    <t>MORA23H3</t>
  </si>
  <si>
    <t>RAD CL H3.1 NO.23 12X12 D4S PER METRE</t>
  </si>
  <si>
    <t>MORT26</t>
  </si>
  <si>
    <t>RAD CL H3.1 NO.26 30X10 D4S</t>
  </si>
  <si>
    <t>MORT27</t>
  </si>
  <si>
    <t>RAD CL H3.1 NO.27 40X10 D4S</t>
  </si>
  <si>
    <t>MORT28</t>
  </si>
  <si>
    <t>RAD CL H3.1 NO.28 40X18 D4S</t>
  </si>
  <si>
    <t>MORT29</t>
  </si>
  <si>
    <t>RAD CL H3.1 NO.29 60X10 D4S</t>
  </si>
  <si>
    <t>MOFJ135191054</t>
  </si>
  <si>
    <t>RAD FJ H3.1 40 X10 PRECUT SCRIBER FOR 135X19 B/BACK W/B 5.4M</t>
  </si>
  <si>
    <t>MOFJ1801610</t>
  </si>
  <si>
    <t>RAD FJ H3.1 40X10 PRECUT SCRIBER FOR 180X16 F/CEMNT W/B 5.4M</t>
  </si>
  <si>
    <t>MOFJ1351618</t>
  </si>
  <si>
    <t>RAD FJ H3.1 40X18 PRECUT SCRIBER FOR 135X16 F/CMNT W/B 5.4M</t>
  </si>
  <si>
    <t>MOFJ1501618</t>
  </si>
  <si>
    <t>RAD FJ H3.1 40X18 PRECUT SCRIBER FOR 150X16 F/CMNT W/B 5.4M</t>
  </si>
  <si>
    <t>MOFPS601054</t>
  </si>
  <si>
    <t>RAD FJ H3.1 60 X10 PRE PRIMED SCRIBER 5.4M</t>
  </si>
  <si>
    <t>RAD FJ H3.1 65X38 LINEA SILL BLOCK PREPRIMED 5.4M</t>
  </si>
  <si>
    <t>MOFT01</t>
  </si>
  <si>
    <t>RAD FJ H3.1 NO 1 12MM QUAD  *EMS*</t>
  </si>
  <si>
    <t>MOFT02</t>
  </si>
  <si>
    <t>RAD FJ H3.1 NO 2 18MM QUAD  *EMS*</t>
  </si>
  <si>
    <t>MOFT0254</t>
  </si>
  <si>
    <t>RAD FJ H3.1 NO 2 18MM QUAD 5.4 LGTH</t>
  </si>
  <si>
    <t>MOFT0654</t>
  </si>
  <si>
    <t>RAD FJ H3.1 NO 6 35MM SCOTIA    5.4M LGTH</t>
  </si>
  <si>
    <t>MOFT08</t>
  </si>
  <si>
    <t>RAD FJ H3.1 NO 8 40MM BEV SCOTIA</t>
  </si>
  <si>
    <t>MOFT0854</t>
  </si>
  <si>
    <t>RAD FJ H3.1 NO 8 40MM BEV SCOTIA 5.4M LGTH</t>
  </si>
  <si>
    <t>MOFT0954</t>
  </si>
  <si>
    <t>RAD FJ H3.1 NO 9 16MM EXT ANGLE  5.4M LGTH</t>
  </si>
  <si>
    <t>MOFT12</t>
  </si>
  <si>
    <t>RAD FJ H3.1 NO.12 30MM HALF RND</t>
  </si>
  <si>
    <t>MOFT1254</t>
  </si>
  <si>
    <t>RAD FJ H3.1 NO.12 30MM HALF RND 5.4M LGTH</t>
  </si>
  <si>
    <t>RAD FJ H3.1 NO.13B 40X18 SCRIBER 5.4M PREPRIMED</t>
  </si>
  <si>
    <t>MOFT19</t>
  </si>
  <si>
    <t>RAD FJ H3.1 NO.19 40X10 S/BEV ARCH  *EMS*</t>
  </si>
  <si>
    <t>MOFT20</t>
  </si>
  <si>
    <t>RAD FJ H3.1 NO.20 60X10 S/BEV ARCH</t>
  </si>
  <si>
    <t>MOFT2454</t>
  </si>
  <si>
    <t>RAD FJ H3.1 NO.24 18X18 D4S     5.4M LGTH</t>
  </si>
  <si>
    <t>MOFP24</t>
  </si>
  <si>
    <t>RAD FJ H3.1 NO.24 18X18 D4S     PREPRIMED  *EMS*</t>
  </si>
  <si>
    <t>MOFT24</t>
  </si>
  <si>
    <t>RAD FJ H3.1 NO.24 18X18 D4S  *EMS*</t>
  </si>
  <si>
    <t>MOFT24A54</t>
  </si>
  <si>
    <t>RAD FJ H3.1 NO.24A 18X18 D4S ARRISED 5.4M LGTH</t>
  </si>
  <si>
    <t>MOFT25</t>
  </si>
  <si>
    <t>RAD FJ H3.1 NO.25 24X24 D4S  *EMS*</t>
  </si>
  <si>
    <t>MOFT2554</t>
  </si>
  <si>
    <t>RAD FJ H3.1 NO.25 24X24 D4S 5.4M LGTH</t>
  </si>
  <si>
    <t>MOFT2654</t>
  </si>
  <si>
    <t>RAD FJ H3.1 NO.26 30X10 D4S     5.4M</t>
  </si>
  <si>
    <t>MOFT26</t>
  </si>
  <si>
    <t>RAD FJ H3.1 NO.26 30X10 D4S  *EMS*</t>
  </si>
  <si>
    <t>MOFT27</t>
  </si>
  <si>
    <t>RAD FJ H3.1 NO.27 40X10 D4S  *EMS*</t>
  </si>
  <si>
    <t>MOFT28</t>
  </si>
  <si>
    <t>RAD FJ H3.1 NO.28 40X18 D4S  *EMS*</t>
  </si>
  <si>
    <t>MOFT2854</t>
  </si>
  <si>
    <t>RAD FJ H3.1 NO.28 40X18 D4S 5.4M</t>
  </si>
  <si>
    <t>MOFT29</t>
  </si>
  <si>
    <t>RAD FJ H3.1 NO.29 60X10 D4S  *EMS*</t>
  </si>
  <si>
    <t>MOFT2954</t>
  </si>
  <si>
    <t>RAD FJ H3.1 NO.29 60X10 D4S 5.4M LGTH</t>
  </si>
  <si>
    <t>MOFP2954</t>
  </si>
  <si>
    <t>RAD FJ H3.1 NO.29 60X10 D4S 5.4M PREPRIMED</t>
  </si>
  <si>
    <t>MOFT30</t>
  </si>
  <si>
    <t>RAD FJ H3.1 NO.30 90X10 D4S</t>
  </si>
  <si>
    <t>MOFT37</t>
  </si>
  <si>
    <t>RAD FJ H3.1 NO.37 18 X 18MM ANGLE    FILLET  *EMS*</t>
  </si>
  <si>
    <t>MOFT3754</t>
  </si>
  <si>
    <t>RAD FJ H3.1 NO.37 18 X18MM ANG FILLET 5.4M</t>
  </si>
  <si>
    <t>MOFT38</t>
  </si>
  <si>
    <t>RAD FJ H3.1 NO.38 18X11X6  GLASS BEAD  *EMS*</t>
  </si>
  <si>
    <t>MOFT3854</t>
  </si>
  <si>
    <t>RAD FJ H3.1 NO.38 18X11X6  GLASS BEAD 5.4M LGTH</t>
  </si>
  <si>
    <t>MOFP05</t>
  </si>
  <si>
    <t>RAD FJ H3.1 NO.5 28MM SCOTIA    PREPRIMED  *EMS*</t>
  </si>
  <si>
    <t>MOFP0554</t>
  </si>
  <si>
    <t>RAD FJ H3.1 NO.5 28MM SCOTIA PREPRIMED 5.4 LGTH</t>
  </si>
  <si>
    <t>MOFP5754</t>
  </si>
  <si>
    <t>RAD FJ H3.1 NO.57 40MM ALUM WINDOW MOULD 5.4M PREPRIMED</t>
  </si>
  <si>
    <t>MOFP58</t>
  </si>
  <si>
    <t>RAD FJ H3.1 NO.58 41.5X34MM SILL PREPRIMED BEAZLEY  *EMS*</t>
  </si>
  <si>
    <t>MOFP5854</t>
  </si>
  <si>
    <t>RAD FJ H3.1 NO.58 41.5X34MM SILL PREPRIMED BEAZLEY 5.4M LGTH</t>
  </si>
  <si>
    <t>MOFP0654</t>
  </si>
  <si>
    <t>RAD FJ H3.1 NO.6 35MM SCOTIA 5.4M LGTH PREPRIMED</t>
  </si>
  <si>
    <t>MOFT0154</t>
  </si>
  <si>
    <t>RAD FJ H3.1 NO1 12MM QUAD 5.4M</t>
  </si>
  <si>
    <t>MOFT3454</t>
  </si>
  <si>
    <t>RAD FJ NO.34 60X18 H3.1 SPLAYED ARCH GOVT 5.4M</t>
  </si>
  <si>
    <t>125125RVH5MG67</t>
  </si>
  <si>
    <t>125 X 125 RAD SG8 WET VERIFIED BEAM H5 MG  6.3-7.2M</t>
  </si>
  <si>
    <t>125125RVH4MG06</t>
  </si>
  <si>
    <t>125 X 125 RAD SG8 WET VERIFIED POST H4 MG 0-6M</t>
  </si>
  <si>
    <t>125125RVH4RS06</t>
  </si>
  <si>
    <t>125 X 125 RAD SG8 WET VERIFIED POST H4 RS 0-6M</t>
  </si>
  <si>
    <t>150100RAN1H4MG</t>
  </si>
  <si>
    <t>150 X 100 RAD NO 1 H4 MG</t>
  </si>
  <si>
    <t>150100RAN1H4RS</t>
  </si>
  <si>
    <t>150 X 100 RAD NO 1 H4 RS</t>
  </si>
  <si>
    <t>150100R1H4RS36</t>
  </si>
  <si>
    <t>150 X 100 RADIATA FRAME 1 H4 R/SAWN 3.6M</t>
  </si>
  <si>
    <t>200100RAN1H4RS</t>
  </si>
  <si>
    <t>200 X 100 RAD NO 1 H4 RS</t>
  </si>
  <si>
    <t>200150RAN1H5R06</t>
  </si>
  <si>
    <t>200 X 150 RAD NO 1 BEAM H5 RS 0-6M</t>
  </si>
  <si>
    <t>200200RAN1H5M06</t>
  </si>
  <si>
    <t>200 X 200 RAD NO 1 BEAM H5 MG 0-6M</t>
  </si>
  <si>
    <t>200200RAN1H4MG</t>
  </si>
  <si>
    <t>200 X 200 RAD NO 1 H4 MG</t>
  </si>
  <si>
    <t>200200RAN1H5RS</t>
  </si>
  <si>
    <t>200 X 200 RADIATA FRAME 1 H5 RS</t>
  </si>
  <si>
    <t>250100RAN1H4MG</t>
  </si>
  <si>
    <t>250 X 100 RAD NO 1 H4 MG</t>
  </si>
  <si>
    <t>250200RAN1H5R06</t>
  </si>
  <si>
    <t>250 X 200 RAD NO 1 BEAM H5 RS 0-6M</t>
  </si>
  <si>
    <t>250250RAN1H5R06</t>
  </si>
  <si>
    <t>250 X 250 RAD NO 1 BEAM H5 RS 0-6M</t>
  </si>
  <si>
    <t>300100RAN1H4MG</t>
  </si>
  <si>
    <t>300 X 100 RAD NO 1 H4 MG</t>
  </si>
  <si>
    <t>300100RAN1H4RS</t>
  </si>
  <si>
    <t>300 X 100 RAD NO 1 H4 RS</t>
  </si>
  <si>
    <t>300300RAN1H4R06</t>
  </si>
  <si>
    <t>300 X 300 RAD NO 1 BEAM H4 RS 0-6M</t>
  </si>
  <si>
    <t>300300RAN1H5R06</t>
  </si>
  <si>
    <t>300 X 300 RAD NO 1 BEAM H5 RS 0-6M</t>
  </si>
  <si>
    <t>15075RVH5RS06</t>
  </si>
  <si>
    <t>150 X 75 RAD SG8 WET VERIFIED  BEAM H5 RS  0-6M</t>
  </si>
  <si>
    <t>20075RVH5RS06</t>
  </si>
  <si>
    <t>200 X 75 RAD SG8 WET VERIFIED BEAM H5 RS  0-6M</t>
  </si>
  <si>
    <t>25075RVH5MG06</t>
  </si>
  <si>
    <t>250 X 75 RAD SG8 WET VERIFIED BEAM H5 MG  0-6M</t>
  </si>
  <si>
    <t>30075RVH5RS06</t>
  </si>
  <si>
    <t>300 X 75 RAD SG8 WET VERIFIED BEAM H5 RS  0-6M</t>
  </si>
  <si>
    <t>100100RVH4MG</t>
  </si>
  <si>
    <t>100 X 100 RAD SG8 VERIFIED H4 WET MG  *EMS*</t>
  </si>
  <si>
    <t>100 X 100 RAD SG8 VERIFIED H4 WET RS  *EMS*</t>
  </si>
  <si>
    <t>150100RVH5RS06</t>
  </si>
  <si>
    <t>150 X 100 RAD SG8 WET VERIFIED BEAM H5 RS 0-6M</t>
  </si>
  <si>
    <t>200100RVH5RS06</t>
  </si>
  <si>
    <t>200 X 100 RAD SG8 WET VERIFIED BEAM H5 RS 0-6M</t>
  </si>
  <si>
    <t>250100RVH5MG06</t>
  </si>
  <si>
    <t>250 X 100 RAD SG8 WET VERIFIED BEAM H5 MG 0-6M</t>
  </si>
  <si>
    <t>300100RVH5MG06</t>
  </si>
  <si>
    <t>300 X 100 RAD SG8 WET VERIFIED BEAM H5 MG  0-6M</t>
  </si>
  <si>
    <t>RWRPN118</t>
  </si>
  <si>
    <t>NO.1 ROUND H4 FENCE POSTS 1.8M 115-139MM</t>
  </si>
  <si>
    <t>RWRPN218</t>
  </si>
  <si>
    <t>NO.2 ROUND H4 FENCE POSTS 1.8M 90-114MM</t>
  </si>
  <si>
    <t>RWMSN2H424</t>
  </si>
  <si>
    <t>2.4M NO.2 MEDIUM STRAINER H4  175-199MM</t>
  </si>
  <si>
    <t>RWMP15524</t>
  </si>
  <si>
    <t>2.4M X 155MM H5 MACHINE ROUNDED POLE</t>
  </si>
  <si>
    <t>RWMP18524</t>
  </si>
  <si>
    <t>2.4M X 185MM H5 MACHINED ROUNDED POLE</t>
  </si>
  <si>
    <t>RWMP18530</t>
  </si>
  <si>
    <t>3.0M X 185MM H5 MACHINED ROUNDED POLE</t>
  </si>
  <si>
    <t>RWMP18536</t>
  </si>
  <si>
    <t>3.6M X 185MM H5 MACHINED ROUNDED POLE</t>
  </si>
  <si>
    <t>RWMP18548</t>
  </si>
  <si>
    <t>4.8M X 185MM H5 MACHINED ROUNDED POLE</t>
  </si>
  <si>
    <t>5040RAFBH3114</t>
  </si>
  <si>
    <t>50 X 40 RAD FENCE BATTEN H3.2 RS 1.14M</t>
  </si>
  <si>
    <t>RWHRN127</t>
  </si>
  <si>
    <t>NO.1 1/2 RND H4 FENCE POST 2.7M 150X174MM</t>
  </si>
  <si>
    <t>RWQRN118</t>
  </si>
  <si>
    <t>NO.1 1/4 RND H4 FENCE POST 1.8M 100-125MM</t>
  </si>
  <si>
    <t>RWHRN218</t>
  </si>
  <si>
    <t>NO.2 1/2 RND H4 FENCE POST 1.8M 135X164MM</t>
  </si>
  <si>
    <t>RWLR11518</t>
  </si>
  <si>
    <t>115MM 1.8M LANDSCAPE ROUNDS H4</t>
  </si>
  <si>
    <t>RWLR11524</t>
  </si>
  <si>
    <t>115MM 2.4M LANDSCAPE ROUNDS H4</t>
  </si>
  <si>
    <t>RWLR13518</t>
  </si>
  <si>
    <t>135MM 1.8M LANDSCAPE ROUNDS H4</t>
  </si>
  <si>
    <t>RWLR14018</t>
  </si>
  <si>
    <t>140MM 1.8M LANDSCAPE ROUNDS H4</t>
  </si>
  <si>
    <t>RWEH4814446</t>
  </si>
  <si>
    <t>144 X 44MM X 6.0M H4 HALF ROUND  MACHINE EDGE NO2</t>
  </si>
  <si>
    <t>RWHRN118</t>
  </si>
  <si>
    <t>NO.1 1/2 RND H4 FENCE POST 1.8M 150X174MM</t>
  </si>
  <si>
    <t>HTDW170322</t>
  </si>
  <si>
    <t>DEWALT DS300- DW MEDIUM TOUGHSYSTEM TOOLBOX 1-70-322</t>
  </si>
  <si>
    <t>HTHM496187</t>
  </si>
  <si>
    <t>FESTOOL CT 26/5 FILTER BAGS 496187</t>
  </si>
  <si>
    <t>HTGFB87C</t>
  </si>
  <si>
    <t>GFB KEYLESS CHUCK 1/4''  GFB87</t>
  </si>
  <si>
    <t>HTHPHDVT14</t>
  </si>
  <si>
    <t>HERMPAC 1/4 HEX DRIVE FOR VITEX</t>
  </si>
  <si>
    <t>HTHPDHT</t>
  </si>
  <si>
    <t>HERMPAC DECKING HOLE TEMPLATE</t>
  </si>
  <si>
    <t>HTST84110</t>
  </si>
  <si>
    <t>STANLEY 10'' GROOVE JOINT PLIERS 84-110</t>
  </si>
  <si>
    <t>HTST65550</t>
  </si>
  <si>
    <t>STANLEY 200MM X 8MM S/DRIVER  STD.TIP  65-550</t>
  </si>
  <si>
    <t>HTGT113</t>
  </si>
  <si>
    <t>STANWAY MAUL HEAD AND HANDLE  125MM      GT113</t>
  </si>
  <si>
    <t>HTLIBNB104</t>
  </si>
  <si>
    <t>10MM BALL NOSE BIT BALL BEAR  GUIDE BNB104</t>
  </si>
  <si>
    <t>HTLIBNB108</t>
  </si>
  <si>
    <t>10MM BALL NOSE BIT BALL BEAR  GUIDE BNB108</t>
  </si>
  <si>
    <t>HTLICSB1</t>
  </si>
  <si>
    <t>10MM LAMINATE TRIMMING SINGLE FLUTE BIT CSB1</t>
  </si>
  <si>
    <t>HTLIRPB104</t>
  </si>
  <si>
    <t>10MM REBATING BIT BALL BEARING GUIDE RPB104</t>
  </si>
  <si>
    <t>HTLIROPB108</t>
  </si>
  <si>
    <t>10MM ROUNDING OVER BIT BALL   BEARING GUIDE ROPB108</t>
  </si>
  <si>
    <t>HTLI10M4</t>
  </si>
  <si>
    <t>10MM STRAIGHT ROUTER BIT      10M4</t>
  </si>
  <si>
    <t>HTLI10M8</t>
  </si>
  <si>
    <t>10MM STRAIGHT ROUTER BIT      10M8</t>
  </si>
  <si>
    <t>HTLI11M4</t>
  </si>
  <si>
    <t>11MM STRAIGHT ROUTER BIT      11M4</t>
  </si>
  <si>
    <t>HTLIBN84</t>
  </si>
  <si>
    <t>12.7MM CORE BOX BIT            BN84</t>
  </si>
  <si>
    <t>HTLI127M8LR</t>
  </si>
  <si>
    <t>12.7MM STRAIGHT ROUTER BIT    LONG REACH 12.7M8LR</t>
  </si>
  <si>
    <t>HTLICSB2</t>
  </si>
  <si>
    <t>12MM LAMINATE TRIMMING TWO FLUTE BIT CSB2</t>
  </si>
  <si>
    <t>HTLI12M8</t>
  </si>
  <si>
    <t>12MM STRAIGHT ROUTER BIT      12M8</t>
  </si>
  <si>
    <t>HTLIVG84</t>
  </si>
  <si>
    <t>12MM V GROOVING CUTTER 2 FLUTE VG84</t>
  </si>
  <si>
    <t>HTLIB13</t>
  </si>
  <si>
    <t>13MM ARBOUR CUTTER BALL BEAR  GUIDE B13</t>
  </si>
  <si>
    <t>HTLI13M4B</t>
  </si>
  <si>
    <t>13MM FLUSH TRIM PANEL BIT BALL BEARING GUIDE 13M4B</t>
  </si>
  <si>
    <t>HTLI13M8B</t>
  </si>
  <si>
    <t>13MM FLUSH TRIM PANEL BIT BALL BEARING GUIDE 13M8B</t>
  </si>
  <si>
    <t>HTLIROPB138</t>
  </si>
  <si>
    <t>13MM ROUNDING OVER BIT BALL   BEARING GUIDE ROPB138</t>
  </si>
  <si>
    <t>HTLI13M4</t>
  </si>
  <si>
    <t>13MM STRAIGHT ROUTER BIT      13M4</t>
  </si>
  <si>
    <t>HTLICPB454</t>
  </si>
  <si>
    <t>15MM CHAMFERING BIT BALL BEAR GUIDE CPB454</t>
  </si>
  <si>
    <t>HTLIROPB168X9</t>
  </si>
  <si>
    <t>16MM BEADING BIT BALL BEARING GUIDE ROPB168X9</t>
  </si>
  <si>
    <t>HTLI16M4</t>
  </si>
  <si>
    <t>16MM STRAIGHT ROUTER BIT      16M4</t>
  </si>
  <si>
    <t>HTLI16M8</t>
  </si>
  <si>
    <t>16MM STRAIGHT ROUTER BIT      16M8</t>
  </si>
  <si>
    <t>HTLI18M4</t>
  </si>
  <si>
    <t>18MM STRAIGHT ROUTER BIT      18M4</t>
  </si>
  <si>
    <t>HTLI18M8</t>
  </si>
  <si>
    <t>18MM STRAIGHT ROUTER BIT      18M8</t>
  </si>
  <si>
    <t>HTLIER84</t>
  </si>
  <si>
    <t>19MM EDGE RADIUS BIT          ER84</t>
  </si>
  <si>
    <t>HTLI20M4</t>
  </si>
  <si>
    <t>20MM STRAIGHT ROUTER BIT      20M4</t>
  </si>
  <si>
    <t>HTLISB2520</t>
  </si>
  <si>
    <t>25MM - 20MM SAW BUSHES        CARD OF 2</t>
  </si>
  <si>
    <t>HTLICLB334</t>
  </si>
  <si>
    <t>25MM CLASSICAL PROFILE BIT    BALL BEARING CLB334</t>
  </si>
  <si>
    <t>HTLIRO444B</t>
  </si>
  <si>
    <t>25MM ROMAN OGEE BIT      BALL BEARING GUIDE RO444B</t>
  </si>
  <si>
    <t>HTLIOG444B</t>
  </si>
  <si>
    <t>30MM OGEE BIT BALL BEARING    GUIDE OG444B</t>
  </si>
  <si>
    <t>HTLIVG164</t>
  </si>
  <si>
    <t>32MM V GROOVING CUTTER 2 FLUTE VG164</t>
  </si>
  <si>
    <t>HTLIRO664B</t>
  </si>
  <si>
    <t>34MM ROMAN OGEE BIT BALL BEAR GUIDE RO664B</t>
  </si>
  <si>
    <t>HTLIOG664B</t>
  </si>
  <si>
    <t>37MM OGEE BIT BALL BEARING    GUIDE OG664B</t>
  </si>
  <si>
    <t>HTLIROPB34</t>
  </si>
  <si>
    <t>3MM ROUNDING OVER BIT BALL    BEARING GUIDE ROPB34</t>
  </si>
  <si>
    <t>HTLI3M4</t>
  </si>
  <si>
    <t>3MM SINGLE FLUTE ROUTER BIT   3M4SF</t>
  </si>
  <si>
    <t>HTLIOGF338</t>
  </si>
  <si>
    <t>41MM OGEE BIT WITH FILLET BALL BEAR GUIDE OGF338</t>
  </si>
  <si>
    <t>HTLI4M4</t>
  </si>
  <si>
    <t>4MM STRAIGHT ROUTER BIT       4M4</t>
  </si>
  <si>
    <t>HTETSBS585</t>
  </si>
  <si>
    <t>585ML SIDE BY SIDE EXTRUSION TOOL</t>
  </si>
  <si>
    <t>HTLIV282</t>
  </si>
  <si>
    <t>5MM PROVINCIAL DESIGN CUTTER  VEINER SGLE FLUTE V282</t>
  </si>
  <si>
    <t>HTLIROPB54</t>
  </si>
  <si>
    <t>5MM ROUNDING OVER BIT BALL    BEARING GUIDE ROPB54</t>
  </si>
  <si>
    <t>HTLI5M4</t>
  </si>
  <si>
    <t>5MM STRAIGHT ROUTER BIT       5M4</t>
  </si>
  <si>
    <t>HTLIVTA4STD</t>
  </si>
  <si>
    <t>6.4MM ARBOUR/SPACER           VTA4STD</t>
  </si>
  <si>
    <t>HTLICP4</t>
  </si>
  <si>
    <t>6.4MM COMBINATION PANEL BIT   CP4</t>
  </si>
  <si>
    <t>HTLIBN44</t>
  </si>
  <si>
    <t>6.4MM CORE BOX BIT            BN44</t>
  </si>
  <si>
    <t>HTLI64M4</t>
  </si>
  <si>
    <t>6.4MM STRAIGHT ROUTER BIT     6.4M4</t>
  </si>
  <si>
    <t>HTLIBNB64</t>
  </si>
  <si>
    <t>6MM BALL NOSE BIT BALL BEARING GUIDE BNB64</t>
  </si>
  <si>
    <t>HTLIROPB64</t>
  </si>
  <si>
    <t>6MM ROUNDING OVER BIT BALL    BEARING GUIDE ROPB64</t>
  </si>
  <si>
    <t>HTLIROPB68</t>
  </si>
  <si>
    <t>6MM ROUNDING OVER BIT BALL    BEARING GUIDE ROPB68</t>
  </si>
  <si>
    <t>HTLI6M4</t>
  </si>
  <si>
    <t>6MM STRAIGHT ROUTER BIT       6M4</t>
  </si>
  <si>
    <t>HTLI6M8</t>
  </si>
  <si>
    <t>6MM STRAIGHT ROUTER BIT       6M8</t>
  </si>
  <si>
    <t>HTLIROPB84</t>
  </si>
  <si>
    <t>8MM ROUNDING OVER BIT BALL    BEARING GUIDE ROPB84</t>
  </si>
  <si>
    <t>HTLI8M4</t>
  </si>
  <si>
    <t>8MM STRAIGHT ROUTER BIT       8M4</t>
  </si>
  <si>
    <t>HTLI95M4</t>
  </si>
  <si>
    <t>9.5MM STRAIGHT ROUTER BIT     9.5M4</t>
  </si>
  <si>
    <t>HTLIGPCS</t>
  </si>
  <si>
    <t>90deg CORNER PAINT SCRAPER    GP14</t>
  </si>
  <si>
    <t>HTLIB9</t>
  </si>
  <si>
    <t>9MM ARBOUR CUTTER BALL BEAR   GUIDE B9</t>
  </si>
  <si>
    <t>HTLI9M4</t>
  </si>
  <si>
    <t>9MM STRAIGHT ROUTER BIT       9M4</t>
  </si>
  <si>
    <t>GPAT05106</t>
  </si>
  <si>
    <t>ATLAS TRADE HANDLED 16T BRACED GARDEN RAKE AT05106</t>
  </si>
  <si>
    <t>GPAT80172</t>
  </si>
  <si>
    <t>ATLAS TRADE HEAVY DIGGING GARDEN FORK AT80172</t>
  </si>
  <si>
    <t>HTSVHUS06380</t>
  </si>
  <si>
    <t>BAHCO 1 1/4 LB HATCHET ASH HDLE 19008 HUS-0.6-380</t>
  </si>
  <si>
    <t>HTSV12100812</t>
  </si>
  <si>
    <t>BAHCO 1/2 RND FILE 200MM C/W HDLE 1-210-08-1-2</t>
  </si>
  <si>
    <t>HTSV12101012</t>
  </si>
  <si>
    <t>BAHCO 1/2 RND FILE 250MM C/W HDLE 1-210-10-1-2</t>
  </si>
  <si>
    <t>HTSV63420822</t>
  </si>
  <si>
    <t>BAHCO 1/2 RND RASP 200MM C/W  HDLE 6-342-08-2-2 47546</t>
  </si>
  <si>
    <t>HTSV474150</t>
  </si>
  <si>
    <t>BAHCO 150MM CABINET SCRAPER 474-150-0.60</t>
  </si>
  <si>
    <t>HTSVHUS10650</t>
  </si>
  <si>
    <t>BAHCO 2 1/4 LB AXE ASH HDLE 19009 HUS-1.0-650</t>
  </si>
  <si>
    <t>HTSV41380812</t>
  </si>
  <si>
    <t>BAHCO 200MM MILL SAW FILE C/W HANDLE 4-138-08-1-2 18856</t>
  </si>
  <si>
    <t>HTBASS24</t>
  </si>
  <si>
    <t>BAHCO 24 PCE 1/2 INCH DRIVE  SOCKET SET S240</t>
  </si>
  <si>
    <t>HTSV9072RP250</t>
  </si>
  <si>
    <t>BAHCO 250MM ADJ WRENCH ERGO 9072P</t>
  </si>
  <si>
    <t>HTBA434S3EUR</t>
  </si>
  <si>
    <t>BAHCO 3 PIECE CHISEL SET SPLITPROOF HANDLES 12 &amp; 18 &amp; 25MM</t>
  </si>
  <si>
    <t>HTSV9073P</t>
  </si>
  <si>
    <t>BAHCO 300MM ADJ WRENCH ERGO 9073P</t>
  </si>
  <si>
    <t>HTSV225</t>
  </si>
  <si>
    <t>BAHCO 300MM/12in HACKSAW 225 PLUS</t>
  </si>
  <si>
    <t>HTSVFCP18810</t>
  </si>
  <si>
    <t>BAHCO 4 LB AXE HICKORY HDLE FCP-1.8-810</t>
  </si>
  <si>
    <t>HTBASS46</t>
  </si>
  <si>
    <t>BAHCO 46 PCE 1/4 INCH SOCKET SET S460</t>
  </si>
  <si>
    <t>HTSV14780812</t>
  </si>
  <si>
    <t>BAHCO 5 PCE FILE SET WITH HANDLES 1-478-08-1-2</t>
  </si>
  <si>
    <t>BAHCO 5 PCE FILE SET WITH HANDLES 1-479-08-2-2</t>
  </si>
  <si>
    <t>HTSV33121</t>
  </si>
  <si>
    <t>BAHCO 525MM/21in BOWSAW 331-21-51-KP</t>
  </si>
  <si>
    <t>HTSVMES30900</t>
  </si>
  <si>
    <t>BAHCO 6LB BLOCKSPLITTER HICKORY HANDLE MES-3.0-900 NZ</t>
  </si>
  <si>
    <t>HTBA3834S61</t>
  </si>
  <si>
    <t>BAHCO 7PCE HOLESAW SET  3834-SET-61</t>
  </si>
  <si>
    <t>HTBAMTS825</t>
  </si>
  <si>
    <t>BAHCO 8M MEASURING TAPE S/STEEL       MTS-8-25</t>
  </si>
  <si>
    <t>HTBACSSS94</t>
  </si>
  <si>
    <t>BAHCO 94 PCE COMB SOCKET AND SPANNER SET S87+7</t>
  </si>
  <si>
    <t>HTSV63430822</t>
  </si>
  <si>
    <t>BAHCO CABINET RASP 200MM 8in   HDLE 6-343-08-2-2 47558</t>
  </si>
  <si>
    <t>HTSV63431022</t>
  </si>
  <si>
    <t>BAHCO CABINET RASP 250MM C/W  HDLE 6-343-10-2-2 47563</t>
  </si>
  <si>
    <t>HTSV168848</t>
  </si>
  <si>
    <t>BAHCO CHAIN SAW FILE 3/16in 168-8-4.8-1P</t>
  </si>
  <si>
    <t>HTSV168855</t>
  </si>
  <si>
    <t>BAHCO CHAIN SAW FILE 7/32in 168-8-5.5-1P</t>
  </si>
  <si>
    <t>HTSV168632</t>
  </si>
  <si>
    <t>BAHCO CHAINSAW FILE 1/8in 168-6-3.2-1P</t>
  </si>
  <si>
    <t>HTBA325</t>
  </si>
  <si>
    <t>BAHCO ERGO HACKSAW 325</t>
  </si>
  <si>
    <t>HTSV41870622</t>
  </si>
  <si>
    <t>BAHCO EXTRA SLIM TAPER FILE 150MM HDLE 4-187-06-2-2</t>
  </si>
  <si>
    <t>HTSV41870522</t>
  </si>
  <si>
    <t>BAHCO EXTRA SLIM TAPER FILE 25MM 4-187-05-2-2</t>
  </si>
  <si>
    <t>HTSVFM10</t>
  </si>
  <si>
    <t>BAHCO FILEMASTER MILLED FILE  FM10 14907</t>
  </si>
  <si>
    <t>HTSVHRFM10</t>
  </si>
  <si>
    <t>BAHCO FILEMASTER MILLED FILE  HRFM10 14943</t>
  </si>
  <si>
    <t>HTSV11100822</t>
  </si>
  <si>
    <t>BAHCO FLAT BAST FILE C/W HDLE 200MM 1-110-08-2-2 8003630</t>
  </si>
  <si>
    <t>HTSV11008</t>
  </si>
  <si>
    <t>BAHCO FLAT BASTARD FILE 200MM 8in 1-110-08-1-0</t>
  </si>
  <si>
    <t>HTSV11101022</t>
  </si>
  <si>
    <t>BAHCO FLAT FILE 2ND CUT C/W HDLE 250MM 1-110-10-2-2  8003647</t>
  </si>
  <si>
    <t>HTBAFPS396HP</t>
  </si>
  <si>
    <t>BAHCO FOLDABLE PRUNING SAW HARDPOINT TEETH 396-HP</t>
  </si>
  <si>
    <t>HTBAGS76</t>
  </si>
  <si>
    <t>BAHCO GRASS SHEAR GS-76</t>
  </si>
  <si>
    <t>HTSV41530812</t>
  </si>
  <si>
    <t>BAHCO H/OWNERS FILE 200MM     HDLE METAL 4-153-08-1-2 18912</t>
  </si>
  <si>
    <t>HTSV41520822</t>
  </si>
  <si>
    <t>BAHCO H/OWNERS FILE 200MM     HDLE WOOD 4-152-08-2-2 18909</t>
  </si>
  <si>
    <t>HTSV41540822</t>
  </si>
  <si>
    <t>BAHCO H/OWNRS FILE SET WOOD/METAL 4-154-08-2-2</t>
  </si>
  <si>
    <t>HTBA319</t>
  </si>
  <si>
    <t>BAHCO HACKSAW 319</t>
  </si>
  <si>
    <t>HTBAHSPC20PRC</t>
  </si>
  <si>
    <t>BAHCO HANDSAW     PC-20-PRC</t>
  </si>
  <si>
    <t>HTSV2600XT10</t>
  </si>
  <si>
    <t>BAHCO HANDSAW 22in/550MM 2600-22-XT-HP</t>
  </si>
  <si>
    <t>HTSV270024XT7HP</t>
  </si>
  <si>
    <t>BAHCO HANDSAW 24in 600MM 2700-24-XT7-HP</t>
  </si>
  <si>
    <t>HTBAHS22F</t>
  </si>
  <si>
    <t>BAHCO HANDSAW FILEABLE       PC-22-FILE-U7</t>
  </si>
  <si>
    <t>HTBAHSHEXLL</t>
  </si>
  <si>
    <t>BAHCO HANDSAW HANDLE LARGE LEFT HANDED  EX-LL</t>
  </si>
  <si>
    <t>HTBAHSHEXRL</t>
  </si>
  <si>
    <t>BAHCO HANDSAW HANDLE LARGE RIGHT HANDED  EX-RL</t>
  </si>
  <si>
    <t>HTBAP5925</t>
  </si>
  <si>
    <t>BAHCO HEDGE SHEAR P59-25-F</t>
  </si>
  <si>
    <t>HTBA3834S95</t>
  </si>
  <si>
    <t>BAHCO HOLESAW SET 95MM  3834-SET-95</t>
  </si>
  <si>
    <t>HTSV41381012</t>
  </si>
  <si>
    <t>BAHCO MILL SAW FILE 250MM     C/W HDLE 4-138-10-1-2 47478</t>
  </si>
  <si>
    <t>HTBAPC1214PS</t>
  </si>
  <si>
    <t>BAHCO PROFCUT PULL SAW 475MM  PC-12-14-PS</t>
  </si>
  <si>
    <t>HTBAP3406T</t>
  </si>
  <si>
    <t>BAHCO PRUNING SAW PLASTIC HDLE NONHARDPOINT 340-6T</t>
  </si>
  <si>
    <t>HTBAQCB150</t>
  </si>
  <si>
    <t>BAHCO QUICK CLAMP PROF 150MM  QCB-150</t>
  </si>
  <si>
    <t>HTBAQCB300</t>
  </si>
  <si>
    <t>BAHCO QUICK CLAMP PROF 300MM  QCB-300</t>
  </si>
  <si>
    <t>HTBAQCB450</t>
  </si>
  <si>
    <t>BAHCO QUICK CLAMP PROF 450MM  QCB-450</t>
  </si>
  <si>
    <t>HTBAQCB600</t>
  </si>
  <si>
    <t>BAHCO QUICK CLAMP PROF 600MM  QCB-600</t>
  </si>
  <si>
    <t>HTBAQCB900</t>
  </si>
  <si>
    <t>BAHCO QUICK CLAMP PROF 900MM  QCB-900</t>
  </si>
  <si>
    <t>HTBARSD</t>
  </si>
  <si>
    <t>BAHCO RATCHET SCREWDRIVER  808050</t>
  </si>
  <si>
    <t>HTBAS4RM3T</t>
  </si>
  <si>
    <t>BAHCO REVERSIBLE RATCHET SPANNER SET  S4RM/3T</t>
  </si>
  <si>
    <t>HTSV12300812</t>
  </si>
  <si>
    <t>BAHCO RND BAST FILE 200MM HANDLE 1-230-08-1-2</t>
  </si>
  <si>
    <t>HTSV12301012</t>
  </si>
  <si>
    <t>BAHCO RND BAST FILE 250MM     HDLE 1-230-10-1-2</t>
  </si>
  <si>
    <t>HTSV63450822</t>
  </si>
  <si>
    <t>BAHCO RND RASP FILE 200MM   MED HDLE 6-345-08-2-2 47516</t>
  </si>
  <si>
    <t>HTSV12300612</t>
  </si>
  <si>
    <t>BAHCO ROUND BAST FILE 150MM HANDLE 1-230-06-1-2</t>
  </si>
  <si>
    <t>HTBASBV200</t>
  </si>
  <si>
    <t>BAHCO SLIDING BEVEL 200MM     9572-200</t>
  </si>
  <si>
    <t>HTBASBV250</t>
  </si>
  <si>
    <t>BAHCO SLIDING BEVEL 250MM     9572-250</t>
  </si>
  <si>
    <t>HTSV41860422</t>
  </si>
  <si>
    <t>BAHCO SLIM TAPER FILE 100MM HDLE 4-186-04-2-2</t>
  </si>
  <si>
    <t>HTSV41860522</t>
  </si>
  <si>
    <t>BAHCO SLIM TAPER FILE 125MM HDLE 4-186-05-2-2</t>
  </si>
  <si>
    <t>HTSV41860622</t>
  </si>
  <si>
    <t>BAHCO SLIM TAPER FILE 150MM   HDLE 4-186-06-2-2 18951</t>
  </si>
  <si>
    <t>HTBASQ400</t>
  </si>
  <si>
    <t>BAHCO SQUARE 400MM     9045-B-400</t>
  </si>
  <si>
    <t>HTSV11600812</t>
  </si>
  <si>
    <t>BAHCO SQUARE FILE 200MM 8in   HDLE 1-160-08-1-2</t>
  </si>
  <si>
    <t>HTSV11601012</t>
  </si>
  <si>
    <t>BAHCO SQUARE FILE 250MM C/W HDLE 1-160-10-1-2</t>
  </si>
  <si>
    <t>HTBATPP295</t>
  </si>
  <si>
    <t>BAHCO TELESCOPIC POLE PRUNER  TPP295</t>
  </si>
  <si>
    <t>HTSV11110622</t>
  </si>
  <si>
    <t>BAHCO WARDING FILE 150MM 6in  HDLE 1-111-06-2-2</t>
  </si>
  <si>
    <t>HTBA43412</t>
  </si>
  <si>
    <t>BAHCO WOOD CHISEL 12MM     434-12</t>
  </si>
  <si>
    <t>HTBA43416</t>
  </si>
  <si>
    <t>BAHCO WOOD CHISEL 16MM   434-16</t>
  </si>
  <si>
    <t>HTBA43425</t>
  </si>
  <si>
    <t>BAHCO WOOD CHISEL 25MM     434-25</t>
  </si>
  <si>
    <t>HTBA43432</t>
  </si>
  <si>
    <t>BAHCO WOOD CHISEL 32MM     434-32</t>
  </si>
  <si>
    <t>HTBA43438</t>
  </si>
  <si>
    <t>BAHCO WOOD CHISEL 38MM      434-38</t>
  </si>
  <si>
    <t>HTBA424PS6ZC</t>
  </si>
  <si>
    <t>BAHCO WOOD CHISEL HANDLE 6PCE SET 6 10 12 18 25 &amp; 32MM</t>
  </si>
  <si>
    <t>HTBA4320</t>
  </si>
  <si>
    <t>BAHCO WOOD CHISEL WITH SPLITPROOF HANDLE 20MM   434-20</t>
  </si>
  <si>
    <t>HTBA43450</t>
  </si>
  <si>
    <t>BAHCO WOOD CHISEL WITH SPLITPROOF HANDLE 50MM   434-50</t>
  </si>
  <si>
    <t>HTBA4346</t>
  </si>
  <si>
    <t>BAHCO WOOD CHISEL WITH SPLITPROOF HANDLE 6MM   434-6</t>
  </si>
  <si>
    <t>HTTWMA10602</t>
  </si>
  <si>
    <t>BALTIM #10602 COLD CHISEL - 175MM X 19MM (CARDED)   MA10602</t>
  </si>
  <si>
    <t>HTTWMA10802</t>
  </si>
  <si>
    <t>BALTIM #10802 COLD CHISEL - 200MM X 25MM (CARDED)  MA10802</t>
  </si>
  <si>
    <t>HTBA05010</t>
  </si>
  <si>
    <t>BARCO SLEDGE HAMMER 10lbs HICKORY HANDLE BA05-010</t>
  </si>
  <si>
    <t>HTBA05612</t>
  </si>
  <si>
    <t>BARCO SLEDGE HAMMER 12LB WITH FIBREGLASS HANDLE BA05-612</t>
  </si>
  <si>
    <t>HTBA05012</t>
  </si>
  <si>
    <t>BARCO SLEDGE HAMMER 12lbs HICKORY HANDLE BA05-012</t>
  </si>
  <si>
    <t>HTBA05008</t>
  </si>
  <si>
    <t>BARCO SLEDGE HAMMER 8lbs HICKORY HANDLE  BA05-008</t>
  </si>
  <si>
    <t>HTBG802B</t>
  </si>
  <si>
    <t>BEAR GRIP 3 JAW RIVETER TOOL  BOXED BG802B</t>
  </si>
  <si>
    <t>HTBC2008</t>
  </si>
  <si>
    <t>BELLCRAFT P8 NO.8  11/32in PLUG CUTTER     BC20-08</t>
  </si>
  <si>
    <t>HTFGBL6575</t>
  </si>
  <si>
    <t>BLU-MOL DOOR MORTISE INSTALL KIT     BL6575</t>
  </si>
  <si>
    <t>HTFGBMSB14</t>
  </si>
  <si>
    <t>BLU-MOL SPADE BIT SINGLE PACK 14MM BL237-14</t>
  </si>
  <si>
    <t>HTFGBMSB16</t>
  </si>
  <si>
    <t>BLU-MOL SPADE BIT SINGLE PACK 16MM BL237-16</t>
  </si>
  <si>
    <t>HTFGBMSB22</t>
  </si>
  <si>
    <t>BLU-MOL SPADE BIT SINGLE PACK 22MM BL237-22</t>
  </si>
  <si>
    <t>HTFGBMSB25</t>
  </si>
  <si>
    <t>BLU-MOL SPADE BIT SINGLE PACK 25MM BL237-25</t>
  </si>
  <si>
    <t>HTIR10937</t>
  </si>
  <si>
    <t>BONDHUS BALL END L-WRENCH SET BLX13 .050-3/8'' 10937</t>
  </si>
  <si>
    <t>HTBO10932</t>
  </si>
  <si>
    <t>BONDHUS BALL END L-WRENCH SET BLX8 0.05''-5/32'' 10932</t>
  </si>
  <si>
    <t>HTIR10999</t>
  </si>
  <si>
    <t>BONDHUS BALL END L-WRENCH SET BLX9M 1.5-10MM 10999</t>
  </si>
  <si>
    <t>HTBO12589</t>
  </si>
  <si>
    <t>BONDHUS GORILLAGRIP FOLD UP HEX KEY SET HF9 5/64-1/4 12589</t>
  </si>
  <si>
    <t>HTBO14189</t>
  </si>
  <si>
    <t>BONDHUS HEX &amp; BALL END 2 PACK (10937/12589) BLF22 14189</t>
  </si>
  <si>
    <t>HTBO14187</t>
  </si>
  <si>
    <t>BONDHUS HEX &amp; BALL END 2 PACK (10999/12587) BLF16 14187</t>
  </si>
  <si>
    <t>HTAFBM150</t>
  </si>
  <si>
    <t>BRACEMATE PLASTERBOARD MARKING TOOL     BM150</t>
  </si>
  <si>
    <t>HTBBN230B</t>
  </si>
  <si>
    <t>BROWNS THREADED BROOM HANDLE 1.2 X 25MM BN230B</t>
  </si>
  <si>
    <t>HTCM609</t>
  </si>
  <si>
    <t>CENTRAL PROTRACTOR/SAW GUIDE  609</t>
  </si>
  <si>
    <t>HTCLCH338G</t>
  </si>
  <si>
    <t>CHANNELLOCK 338G DIAGONAL CUTTING PLIERS 200MM   CH338G</t>
  </si>
  <si>
    <t>HTCLCH368G</t>
  </si>
  <si>
    <t>CHANNELLOCK 368G LINESMAN CUTTING PLIER 213MM   CH368G</t>
  </si>
  <si>
    <t>HTCLCH426G</t>
  </si>
  <si>
    <t>CHANNELLOCK 426 STRAIGHT JAW T&amp;G PLIER 165MM</t>
  </si>
  <si>
    <t>HTCLCH430G</t>
  </si>
  <si>
    <t>CHANNELLOCK 430 STRAIGHT JAW T&amp;G PLIER 250MM</t>
  </si>
  <si>
    <t>HTCLCH432G</t>
  </si>
  <si>
    <t>CHANNELLOCK 432 V-JAW T&amp;G PLIER 250MM</t>
  </si>
  <si>
    <t>HTCLCH440G</t>
  </si>
  <si>
    <t>CHANNELLOCK 440 STRAIGHT JAW T&amp;G PLIER 305MM</t>
  </si>
  <si>
    <t>HTCLCH442G</t>
  </si>
  <si>
    <t>CHANNELLOCK 442 V-JAW T&amp;G PLIER 305MM</t>
  </si>
  <si>
    <t>HTCLCH085G</t>
  </si>
  <si>
    <t>CHANNELLOCK 85 FENCING TOOL PLIER 263MM</t>
  </si>
  <si>
    <t>HTCLCH317G</t>
  </si>
  <si>
    <t>CHANNELLOCK 8IN LONG NOSE PLIERS   CH317G</t>
  </si>
  <si>
    <t>HTCLCH3248G</t>
  </si>
  <si>
    <t>CHANNELLOCK 8in COMBO PLIERS   CH3248</t>
  </si>
  <si>
    <t>HTCLCH358G</t>
  </si>
  <si>
    <t>CHANNELLOCK 8in E/CUT PLIERS   CH358G</t>
  </si>
  <si>
    <t>GERCBL</t>
  </si>
  <si>
    <t>CRAYONS RETSOL BLUE           MC100BL</t>
  </si>
  <si>
    <t>GERCG</t>
  </si>
  <si>
    <t>CRAYONS RETSOL GREEN          MC100G</t>
  </si>
  <si>
    <t>GERCW</t>
  </si>
  <si>
    <t>CRAYONS RETSOL WHITE         MC100W</t>
  </si>
  <si>
    <t>GERCY</t>
  </si>
  <si>
    <t>CRAYONS RETSOL YELLOW         MC100Y</t>
  </si>
  <si>
    <t>HTDWDW0811XJ</t>
  </si>
  <si>
    <t>DEWALT 360DEGREE LASER WITH CROSS LINE LASER   DW0811-XJ</t>
  </si>
  <si>
    <t>HTDWDW0851XJ</t>
  </si>
  <si>
    <t>DEWALT 5 POINT DOT LASER PLUS REAR HORIZONTAL LINE LASER</t>
  </si>
  <si>
    <t>HTDI2001</t>
  </si>
  <si>
    <t>DIAMANTOR GLASS CUTTER        DT200</t>
  </si>
  <si>
    <t>HTDG250</t>
  </si>
  <si>
    <t>DOGYU 250MM CARPENTERS NAIL BAR   DG250</t>
  </si>
  <si>
    <t>DOGYU 300MM CARPENTERS NAIL BAR   DG300</t>
  </si>
  <si>
    <t>HTDP24402</t>
  </si>
  <si>
    <t>DRAPER #24402 POUND THRU WOOD CHISEL 06MM   DRWC06</t>
  </si>
  <si>
    <t>HTDR24403</t>
  </si>
  <si>
    <t>DRAPER #24403 POUND THRU WOOD CHISEL 10MM   DRWC10</t>
  </si>
  <si>
    <t>HTDP24404</t>
  </si>
  <si>
    <t>DRAPER #24404 POUND THRU WOOD CHISEL 13MM   DRWC13</t>
  </si>
  <si>
    <t>HTDR24405</t>
  </si>
  <si>
    <t>DRAPER #24405 POUND THRU WOOD CHISEL 16MM   DRWC16</t>
  </si>
  <si>
    <t>HTDP24406</t>
  </si>
  <si>
    <t>DRAPER #24406 POUND THRU WOOD CHISEL 19MM   DRWC19</t>
  </si>
  <si>
    <t>HTDR24407</t>
  </si>
  <si>
    <t>DRAPER #24407 POUND THRU WOOD CHISEL 22MM   DRWC22</t>
  </si>
  <si>
    <t>HTDP24408</t>
  </si>
  <si>
    <t>DRAPER #24408 POUND THRU WOOD CHISEL 25MM   DRWC25</t>
  </si>
  <si>
    <t>HTDP24410</t>
  </si>
  <si>
    <t>DRAPER #24410 POUND THRU WOOD CHISEL 32MM   DRWC32</t>
  </si>
  <si>
    <t>HTDP24411</t>
  </si>
  <si>
    <t>DRAPER #24411 POUND THRU WOOD CHISEL 38MM   DRWC38</t>
  </si>
  <si>
    <t>HTDR25397</t>
  </si>
  <si>
    <t>DRAPER #25397 RATCHET COMBO SPANNER SET 7PCE</t>
  </si>
  <si>
    <t>HTEWE322CR</t>
  </si>
  <si>
    <t>ESTWING 22oz CLAW HAMMER      E322CR</t>
  </si>
  <si>
    <t>HTDR29545</t>
  </si>
  <si>
    <t>DRAPER #29545 HI-TORQ COMB SPANNER SET 11PCE</t>
  </si>
  <si>
    <t>HTDR50991</t>
  </si>
  <si>
    <t>DRAPER #50991 CARPENTER PENCIL SHARPENER</t>
  </si>
  <si>
    <t>HTDP63685</t>
  </si>
  <si>
    <t>DRAPER #63685 POUND THRU WOOD CHISEL 4PCE SET DRWCSET4</t>
  </si>
  <si>
    <t>HTDR34278</t>
  </si>
  <si>
    <t>DRAPER 34278 NON-CONTACT LED/ AUDIBLE VOLTAGE TESTER &gt;600V</t>
  </si>
  <si>
    <t>HTDR34971</t>
  </si>
  <si>
    <t>DRAPER 34971 ERGO SOFTGRIP SCREWDRIVER SLOTTED 75MM X 3MM</t>
  </si>
  <si>
    <t>HTDR34973</t>
  </si>
  <si>
    <t>DRAPER 34973 ERGO SOFTGRIP SCREWDRIVER SLOTTED 100MM X 5.5MM</t>
  </si>
  <si>
    <t>HTDR34974</t>
  </si>
  <si>
    <t>DRAPER 34974 ERGO SOFTGRIP SCREWDRIVER SLOTTED 150MM X 5.5MM</t>
  </si>
  <si>
    <t>HTDR34978</t>
  </si>
  <si>
    <t>DRAPER 34978 ERGO SOFTGRIP SCREWDRIVER SLOTTED 100MM X 6.5MM</t>
  </si>
  <si>
    <t>HTDR34990</t>
  </si>
  <si>
    <t>DRAPER 34990 ERGO SOFTGRIP SCREWDRIVER NO1 PHILLIPS 75MM</t>
  </si>
  <si>
    <t>HTDR3502</t>
  </si>
  <si>
    <t>DRAPER 34992 ERGO SOFTGRIP SCREWDRIVER NO2 PHILLIPS 100MM</t>
  </si>
  <si>
    <t>HTDR34993</t>
  </si>
  <si>
    <t>DRAPER 34993 ERGO SOFTGRIP SCREWDRIVER NO3 PHILLIPS 150MM</t>
  </si>
  <si>
    <t>HTDR34994</t>
  </si>
  <si>
    <t>DRAPER 34994 ERGO SOFTGRIP SCREWDRIVER NO1 POZI 75MM</t>
  </si>
  <si>
    <t>HTDR34999</t>
  </si>
  <si>
    <t>DRAPER 34999 ERGO SOFTGRIP SCREWDRIVER NO2 POZI 100MM</t>
  </si>
  <si>
    <t>HTDR35005</t>
  </si>
  <si>
    <t>DRAPER 35005 ERGO SOFTGRIP SCREWDRIVER NO3 POZI 150MM</t>
  </si>
  <si>
    <t>HTDR35157</t>
  </si>
  <si>
    <t>DRAPER 35157 ERGO SOFTGRIP SCREWDRIVER NO2 SQ 100MM</t>
  </si>
  <si>
    <t>HTDR35159</t>
  </si>
  <si>
    <t>DRAPER 35159 ERGO SOFTGRIP SCREWDRIVER NO3 SQ 100MM</t>
  </si>
  <si>
    <t>HTDR35184</t>
  </si>
  <si>
    <t>DRAPER 35184 ERGO SOFTGRIP SCREWDRIVER SLOTTED 200MM X 8MM</t>
  </si>
  <si>
    <t>HTDR35186</t>
  </si>
  <si>
    <t>DRAPER 35186 ERGO SOFTGRIP SCREWDRIVER SLOTTED 250MM X 10MM</t>
  </si>
  <si>
    <t>HTDR51179</t>
  </si>
  <si>
    <t>DRAPER 51179 REV RATCH COMBO SPANNER SET 7PC</t>
  </si>
  <si>
    <t>HTDR54283</t>
  </si>
  <si>
    <t>DRAPER 54283 HI-TORQ COMB SPANNER 10.0MM</t>
  </si>
  <si>
    <t>HTDR54286</t>
  </si>
  <si>
    <t>DRAPER 54286 HI-TORQ COMB SPANNER 13.0MM</t>
  </si>
  <si>
    <t>HTDR54288</t>
  </si>
  <si>
    <t>DRAPER 54288 HI-TORQ COMB SPANNER 15.0MM</t>
  </si>
  <si>
    <t>HTDR54289</t>
  </si>
  <si>
    <t>DRAPER 54289 HI-TORQ COMB SPANNER 16.0MM</t>
  </si>
  <si>
    <t>HTDR54290</t>
  </si>
  <si>
    <t>DRAPER 54290 HI-TORQ COMB SPANNER 17.0MM</t>
  </si>
  <si>
    <t>HTDR54291</t>
  </si>
  <si>
    <t>DRAPER 54291 HI-TORQ COMB SPANNER 18.0MM</t>
  </si>
  <si>
    <t>HTDR54292</t>
  </si>
  <si>
    <t>DRAPER 54292 HI-TORQ COMB SPANNER 19.0MM</t>
  </si>
  <si>
    <t>HTDR54297</t>
  </si>
  <si>
    <t>DRAPER 54297 HI-TORQ COMB SPANNER 24.0MM</t>
  </si>
  <si>
    <t>HTDR64408</t>
  </si>
  <si>
    <t>DRAPER 64408 COPING SAW FRAME</t>
  </si>
  <si>
    <t>HTDR75365</t>
  </si>
  <si>
    <t>DRAPER 75365 ERGO SOFTGRIP SCREWDRIVER NO1 SQ 100MM</t>
  </si>
  <si>
    <t>HTDR64416</t>
  </si>
  <si>
    <t>DRAPER COPING SAW BLADES 10 PK 64416</t>
  </si>
  <si>
    <t>HTHTEB109</t>
  </si>
  <si>
    <t>EASY BEVEL GRINDING WHEEL     125MM EB109</t>
  </si>
  <si>
    <t>PTECH0805S</t>
  </si>
  <si>
    <t>ECKO AIR HOSE 15M  H0805S</t>
  </si>
  <si>
    <t>PTECP90</t>
  </si>
  <si>
    <t>ECKO AIRPUNCH  EC-P90</t>
  </si>
  <si>
    <t>PTECND90S</t>
  </si>
  <si>
    <t>ECKO FRAMETEC 90 AIR FRAMER   EC-ND90S</t>
  </si>
  <si>
    <t>PTECGTND90G</t>
  </si>
  <si>
    <t>ECKO GAS FRAMING NAILER 90G   GTND90G</t>
  </si>
  <si>
    <t>PTECEK1501</t>
  </si>
  <si>
    <t>ECKO V8 COMPRESSOR  EC-EK1501</t>
  </si>
  <si>
    <t>HTECC66XND</t>
  </si>
  <si>
    <t>ECLIPSE GEN PURPOSE SAW 10tpi C66XND</t>
  </si>
  <si>
    <t>HTEC7014JR</t>
  </si>
  <si>
    <t>ECLIPSE JUNIOR HACKSAW        CARDED C14JND</t>
  </si>
  <si>
    <t>HTEK13222</t>
  </si>
  <si>
    <t>EKLIND HEX KEY COMBO SET 22PCE SAE/METRIC BALL END EK13222</t>
  </si>
  <si>
    <t>HTEK13213</t>
  </si>
  <si>
    <t>EKLIND HEX KEY SET 13PCE SAE BALL END EK13213</t>
  </si>
  <si>
    <t>EKLIND HEX KEY SET 13PCE SAE SHORT SERIES EK10113</t>
  </si>
  <si>
    <t>HTEK13609</t>
  </si>
  <si>
    <t>EKLIND HEX KEY SET 9PCE METRIC BALL END EK13609</t>
  </si>
  <si>
    <t>HTEWEB19S</t>
  </si>
  <si>
    <t>ESTWING 19oz BLACK ULTRA HAMMER EB-19S</t>
  </si>
  <si>
    <t>ESTWING 20oz HAMMER AND DOGYU NAIL BAR COMBO E320C-DG300</t>
  </si>
  <si>
    <t>HTEWE322C</t>
  </si>
  <si>
    <t>ESTWING 22oz CLAW HAMMER LONG E322C</t>
  </si>
  <si>
    <t>HTEWE328C</t>
  </si>
  <si>
    <t>ESTWING 24oz CLAW HAMMER      E328C</t>
  </si>
  <si>
    <t>HTEWE3245</t>
  </si>
  <si>
    <t>ESTWING 24oz FRAMING HAMMER   E324S</t>
  </si>
  <si>
    <t>ESTWING 380MM (15in) HANDY BAR        E-HB15</t>
  </si>
  <si>
    <t>HTEWEEWB18</t>
  </si>
  <si>
    <t>ESTWING 450MM WRECKING BAR    E-EWB18</t>
  </si>
  <si>
    <t>HTEWHB21</t>
  </si>
  <si>
    <t>ESTWING 525MM (21in) HANDY BAR        E-HB21</t>
  </si>
  <si>
    <t>HTEWEEWB36</t>
  </si>
  <si>
    <t>ESTWING 900MM WRECKING BAR    E-EWB36</t>
  </si>
  <si>
    <t>HTEWE619C</t>
  </si>
  <si>
    <t>ESTWING BLUE ULTRA HAMMER 19OZ  E619S</t>
  </si>
  <si>
    <t>HTEWSHF10</t>
  </si>
  <si>
    <t>ESTWING SHF FIBREGLASS HANDLE SLEDGE HAMMER 10LB</t>
  </si>
  <si>
    <t>HTEWSHF12</t>
  </si>
  <si>
    <t>ESTWING SHF FIBREGLASS HANDLE SLEDGE HAMMER 12LB</t>
  </si>
  <si>
    <t>HTEWSHF08</t>
  </si>
  <si>
    <t>ESTWING SHF FIBREGLASS HANDLE SLEDGE HAMMER 8LB</t>
  </si>
  <si>
    <t>HTEWSHW10</t>
  </si>
  <si>
    <t>ESTWING SHW WOODEN HANDLE SLEDGE HAMMER 10LB</t>
  </si>
  <si>
    <t>HTEWSHW08</t>
  </si>
  <si>
    <t>ESTWING SHW WOODEN HANDLE SLEDGE HAMMER 8LB</t>
  </si>
  <si>
    <t>HTEWEMR20C</t>
  </si>
  <si>
    <t>ESTWING SURE STRIKE ALL STEEL HAMMER E-MR20C</t>
  </si>
  <si>
    <t>HTFDFR200</t>
  </si>
  <si>
    <t>FIELD RUBBER MALLET          FR200</t>
  </si>
  <si>
    <t>HTTWFS56</t>
  </si>
  <si>
    <t>FISCO #56 COMBINATION SQUARE-150MM     FS56</t>
  </si>
  <si>
    <t>HTFIFS20S</t>
  </si>
  <si>
    <t>FISCO 20M SATELLITE TAPE      ST20/4 FS20SME</t>
  </si>
  <si>
    <t>HTFIFS30S</t>
  </si>
  <si>
    <t>FISCO 30M SATELLITE TAPE      ST30/4 FS30SME</t>
  </si>
  <si>
    <t>HTHU64Y</t>
  </si>
  <si>
    <t>FISCO RULE 1M/39in 16MM ABS YELLOW HU64Y-16</t>
  </si>
  <si>
    <t>HTFP1237100</t>
  </si>
  <si>
    <t>FOOTPRINT 100MM BOLSTER CHISEL FP1237-100</t>
  </si>
  <si>
    <t>HTFP1237113</t>
  </si>
  <si>
    <t>FOOTPRINT 113MM BOLSTER CHISEL FP1237-113</t>
  </si>
  <si>
    <t>HTFP1235</t>
  </si>
  <si>
    <t>FOOTPRINT 60MM MASONS CHISEL  GUARDED FP1235</t>
  </si>
  <si>
    <t>HTFP1237075</t>
  </si>
  <si>
    <t>FOOTPRINT 75MM BOLSTER CHISEL FP1237-075</t>
  </si>
  <si>
    <t>HTFP1258</t>
  </si>
  <si>
    <t>FOOTPRINT MARKING GAUGE       FP1258</t>
  </si>
  <si>
    <t>HTFU8937001</t>
  </si>
  <si>
    <t>FULLER 11 PCE FLEXTENSION SET 893-7001</t>
  </si>
  <si>
    <t>HTFU6761511</t>
  </si>
  <si>
    <t>FULLER 11in PLASTERING TROWEL PLASTIC HDLE 676-1511</t>
  </si>
  <si>
    <t>HTFU6761211</t>
  </si>
  <si>
    <t>FULLER 11in PLASTERING TROWEL WOODEN HDLE 676-1211</t>
  </si>
  <si>
    <t>HTFU1213013</t>
  </si>
  <si>
    <t>FULLER 13 PCE S/DRIVER SET    W/CARRY CASE 121-3013</t>
  </si>
  <si>
    <t>HTFU3010099</t>
  </si>
  <si>
    <t>FULLER 3 PCE CHISEL SET       301-0099</t>
  </si>
  <si>
    <t>HTFU4500973</t>
  </si>
  <si>
    <t>FULLER 3/4in GLUING CLAMP    450-0973</t>
  </si>
  <si>
    <t>HTFU6050975</t>
  </si>
  <si>
    <t>FULLER 32OZ RUBBER MALLET     605-0975</t>
  </si>
  <si>
    <t>HTFU1210034</t>
  </si>
  <si>
    <t>FULLER 34 PCE SCREWDRIVER SET  121-0034</t>
  </si>
  <si>
    <t>HTFU6112048</t>
  </si>
  <si>
    <t>FULLER 3LB CLUB HAMMER WITH FIBRE SHAFT   611-2048</t>
  </si>
  <si>
    <t>HTFU7510003</t>
  </si>
  <si>
    <t>FULLER 4 PCE TAPE SET   751-0003</t>
  </si>
  <si>
    <t>HTFU4179005</t>
  </si>
  <si>
    <t>FULLER 5 PCE ADJUSTABLE WRENCH SET    417-9005</t>
  </si>
  <si>
    <t>HTFU4261373</t>
  </si>
  <si>
    <t>FULLER 6 PCE METRIC WRENCH SET 426-1373</t>
  </si>
  <si>
    <t>HTFU1211006</t>
  </si>
  <si>
    <t>FULLER 6 PCE SCREWDRIVER SET  121-1006</t>
  </si>
  <si>
    <t>HTFU4160006</t>
  </si>
  <si>
    <t>FULLER DIY 150MM 6in ADJ WRENCH 416-0006</t>
  </si>
  <si>
    <t>HTFU4061907</t>
  </si>
  <si>
    <t>FULLER DIY 150MM 7in DIAG     PLIERS 406-1907</t>
  </si>
  <si>
    <t>HTFU4160008</t>
  </si>
  <si>
    <t>FULLER DIY 200MM 8in ADJ WRENCH 416-0008</t>
  </si>
  <si>
    <t>HTFU4061948</t>
  </si>
  <si>
    <t>FULLER DIY 200MM 8in LINESMAN   PLIERS 406-1948</t>
  </si>
  <si>
    <t>HTFU6003120</t>
  </si>
  <si>
    <t>FULLER DIY 20OZ STEEL SHAFT   HAMMER 600-3120</t>
  </si>
  <si>
    <t>HTFU19510</t>
  </si>
  <si>
    <t>FULLER DIY 250MM 10in FENCING   PLIERS 406-1950</t>
  </si>
  <si>
    <t>HTFU4010113</t>
  </si>
  <si>
    <t>FULLER DIY 250MM 10in GROOVE   JOINT PLIERS 401-0113</t>
  </si>
  <si>
    <t>HTFU4160010</t>
  </si>
  <si>
    <t>FULLER DIY 250MM 10inADJ WRENCH 416-0010</t>
  </si>
  <si>
    <t>HTFU5372326</t>
  </si>
  <si>
    <t>FULLER DIY SOCKET SET 26 PCE  3/8 DR 537-2326</t>
  </si>
  <si>
    <t>HTFU1170060</t>
  </si>
  <si>
    <t>FULLER HAND RIVETER C/W RIVETS 117-0060</t>
  </si>
  <si>
    <t>HTFU8020130</t>
  </si>
  <si>
    <t>FULLER HOLESAW SET 50MM       802-0130</t>
  </si>
  <si>
    <t>HTFU1306650</t>
  </si>
  <si>
    <t>FULLER PRO 10 PCE HEX KEY SET AFC 130-6650</t>
  </si>
  <si>
    <t>HTFU1306651</t>
  </si>
  <si>
    <t>FULLER PRO 10 PCE HEX KEY SET METRIC 130-6651</t>
  </si>
  <si>
    <t>HTFU1905</t>
  </si>
  <si>
    <t>FULLER PRO 125MM 5in DIAGONAL PLIERS 405-1905</t>
  </si>
  <si>
    <t>HTFU4150006</t>
  </si>
  <si>
    <t>FULLER PRO 150MM 6in ADJUST   WRENCH 415-0006</t>
  </si>
  <si>
    <t>HTFU1956</t>
  </si>
  <si>
    <t>FULLER PRO 150MM 6in END      NIPPER 405-1956</t>
  </si>
  <si>
    <t>HTFU1926</t>
  </si>
  <si>
    <t>FULLER PRO 150MM 6in L/NOSE   PLIERS 405-1926</t>
  </si>
  <si>
    <t>HTFU1906</t>
  </si>
  <si>
    <t>FULLER PRO 150MM/6in DIAGONAL PLIERS 405-1906</t>
  </si>
  <si>
    <t>HTFU1907</t>
  </si>
  <si>
    <t>FULLER PRO 175MM 7in DIAGONAL PLIER 405-1907</t>
  </si>
  <si>
    <t>HTFU1947</t>
  </si>
  <si>
    <t>FULLER PRO 175MM 7in LINESMAN PLIERS 405-1947</t>
  </si>
  <si>
    <t>HTFU3150275</t>
  </si>
  <si>
    <t>FULLER PRO 18 INCH BOLT       CUTTERS 315-0275</t>
  </si>
  <si>
    <t>HTFU4150008</t>
  </si>
  <si>
    <t>FULLER PRO 200MM 8in ADJUST   WRENCH 415-0008</t>
  </si>
  <si>
    <t>HTFU1958</t>
  </si>
  <si>
    <t>FULLER PRO 200MM 8in END      NIPPER 405-1958</t>
  </si>
  <si>
    <t>HTFU1948</t>
  </si>
  <si>
    <t>FULLER PRO 200MM 8in LINESMAN PLIERS 405-1948</t>
  </si>
  <si>
    <t>HTFU1928</t>
  </si>
  <si>
    <t>FULLER PRO 200MM 8in LONG NOSE PLIERS 405-1928</t>
  </si>
  <si>
    <t>HTFU4150010</t>
  </si>
  <si>
    <t>FULLER PRO 250MM 10in ADJUST  WRENCH 415-0010</t>
  </si>
  <si>
    <t>HTFU113</t>
  </si>
  <si>
    <t>FULLER PRO 250MM 10in GROOVE  JT PLIERS 400-0113</t>
  </si>
  <si>
    <t>HTFU4150012</t>
  </si>
  <si>
    <t>FULLER PRO 300MM 12in ADJUST  WRENCH 415-0012</t>
  </si>
  <si>
    <t>HTFU114</t>
  </si>
  <si>
    <t>FULLER PRO 300MM 12in GRVE JT PLIERS 400-0114</t>
  </si>
  <si>
    <t>HTFU5278442</t>
  </si>
  <si>
    <t>FULLER PRO 42 PCE SOCKET SET  WITH 1/2 INCH DRIVE  METRIC AF</t>
  </si>
  <si>
    <t>HTFU4211386</t>
  </si>
  <si>
    <t>FULLER PRO 6 PCE AF COMB WRENCH SET 421-1386</t>
  </si>
  <si>
    <t>HTFU3200044</t>
  </si>
  <si>
    <t>FULLER PRO CLOSE QUARTER HACK SAW 320-0044</t>
  </si>
  <si>
    <t>HTFU402</t>
  </si>
  <si>
    <t>FULLER S/DRIVER 100MM X 5MM    SLOT CAB 102-0402</t>
  </si>
  <si>
    <t>HTFU501</t>
  </si>
  <si>
    <t>FULLER S/DRIVER 100MM X 6.5MM SLOT MECH 102-0501</t>
  </si>
  <si>
    <t>HTFU403</t>
  </si>
  <si>
    <t>FULLER S/DRIVER 150MM X 5MM    SLOT CAB 102-0403</t>
  </si>
  <si>
    <t>HTFU503</t>
  </si>
  <si>
    <t>FULLER S/DRIVER 150MM X 6.5MM SLOT MECH 102-0503</t>
  </si>
  <si>
    <t>HTFU504</t>
  </si>
  <si>
    <t>FULLER S/DRIVER 150MM X 8MM   SLOT MECH 102-0504</t>
  </si>
  <si>
    <t>HTFU505</t>
  </si>
  <si>
    <t>FULLER S/DRIVER 200MM X 10MM  SLOT H/DUTY 102-0505</t>
  </si>
  <si>
    <t>HTFU500</t>
  </si>
  <si>
    <t>FULLER S/DRIVER 38MM X 6.5MM  SLOT STUB 102-0500</t>
  </si>
  <si>
    <t>HTFU804</t>
  </si>
  <si>
    <t>FULLER S/DRIVER NO.0 PHILLIPS POCKET 102-0804</t>
  </si>
  <si>
    <t>HTFU807</t>
  </si>
  <si>
    <t>FULLER S/DRIVER NO.1 PHILLIPS 75MM X 5MM 102-0807</t>
  </si>
  <si>
    <t>HTFU815</t>
  </si>
  <si>
    <t>FULLER S/DRIVER NO.1 POZI 75MM X 5MM 102-0815</t>
  </si>
  <si>
    <t>HTFU1001010</t>
  </si>
  <si>
    <t>FULLER S/DRIVER NO.1 ROBERTSON STUBBY 100-1010</t>
  </si>
  <si>
    <t>HTFU808</t>
  </si>
  <si>
    <t>FULLER S/DRIVER NO.2 PHILLIPS 100MM X 6.5MM 102-0808</t>
  </si>
  <si>
    <t>HTFU809</t>
  </si>
  <si>
    <t>FULLER S/DRIVER NO.2 PHILLIPS STUBBY 102-0809</t>
  </si>
  <si>
    <t>HTFU816</t>
  </si>
  <si>
    <t>FULLER S/DRIVER NO.2 POZI     100MM X 6.5MM 102-0816</t>
  </si>
  <si>
    <t>HTFU1001012</t>
  </si>
  <si>
    <t>FULLER S/DRIVER NO.2 ROBERTSON 100MM 100-1012</t>
  </si>
  <si>
    <t>HTMGFS</t>
  </si>
  <si>
    <t>FULLER SKELETON MASTIC GUN   3065999099</t>
  </si>
  <si>
    <t>HTFU1070231</t>
  </si>
  <si>
    <t>FULLER SOFT GRIP SCREWDRIVER  PHILLIPS NOS 0 X 75MM POCKET</t>
  </si>
  <si>
    <t>HTFU1070232</t>
  </si>
  <si>
    <t>FULLER SOFT GRIP SCREWDRIVER  PHILLIPS NOS 1 X 100MM</t>
  </si>
  <si>
    <t>HTFU1070233</t>
  </si>
  <si>
    <t>FULLER SOFT GRIP SCREWDRIVER  PHILLIPS NOS 2 X 100MM</t>
  </si>
  <si>
    <t>HTFU1070235</t>
  </si>
  <si>
    <t>FULLER SOFT GRIP SCREWDRIVER  PHILLIPS NOS 2 X 38MM STUBBY</t>
  </si>
  <si>
    <t>HTFU1070234</t>
  </si>
  <si>
    <t>FULLER SOFT GRIP SCREWDRIVER  PHILLIPS NOS 3 X 150MM</t>
  </si>
  <si>
    <t>HTFU1070221</t>
  </si>
  <si>
    <t>FULLER SOFT GRIP SCREWDRIVER  POZI NOS 1 X 100MM</t>
  </si>
  <si>
    <t>HTFU1070222</t>
  </si>
  <si>
    <t>FULLER SOFT GRIP SCREWDRIVER  POZI NOS 2 X 100MM</t>
  </si>
  <si>
    <t>HTFU1070211</t>
  </si>
  <si>
    <t>FULLER SOFT GRIP SCREWDRIVER  ROBERTSON NOS 1 X 100MM</t>
  </si>
  <si>
    <t>HTFU1070212</t>
  </si>
  <si>
    <t>FULLER SOFT GRIP SCREWDRIVER  ROBERTSON NOS 2 X 100MM</t>
  </si>
  <si>
    <t>HTFU1070201</t>
  </si>
  <si>
    <t>FULLER SOFT GRIP SCREWDRIVER  SLOTTED 3MMX75MM POCKET</t>
  </si>
  <si>
    <t>HTFU1070203</t>
  </si>
  <si>
    <t>FULLER SOFT GRIP SCREWDRIVER  SLOTTED 5MMX100MM</t>
  </si>
  <si>
    <t>HTFU1070205</t>
  </si>
  <si>
    <t>FULLER SOFT GRIP SCREWDRIVER  SLOTTED 5MMX150MM</t>
  </si>
  <si>
    <t>HTFU1070204</t>
  </si>
  <si>
    <t>FULLER SOFT GRIP SCREWDRIVER  SLOTTED 6MMX100MM</t>
  </si>
  <si>
    <t>HTFU1070206</t>
  </si>
  <si>
    <t>FULLER SOFT GRIP SCREWDRIVER  SLOTTED 6MMX31MM STUBBY</t>
  </si>
  <si>
    <t>HTFU0011255</t>
  </si>
  <si>
    <t>FULLER TORPEDO LEVEL 001-1255</t>
  </si>
  <si>
    <t>HTFU6009020</t>
  </si>
  <si>
    <t>FULLER WAVEX HAMMER 20OZ         600-9020</t>
  </si>
  <si>
    <t>HTGM229H22</t>
  </si>
  <si>
    <t>G-MAN 229 RAPIDCUT HAND SAW 550MM X 9TPI</t>
  </si>
  <si>
    <t>HTGM252H18</t>
  </si>
  <si>
    <t>G-MAN 252 LAMINATE U7 HAND SAW 450MM</t>
  </si>
  <si>
    <t>HTGM255H22</t>
  </si>
  <si>
    <t>G-MAN 255 INSULATION HANDSAW 550MM</t>
  </si>
  <si>
    <t>HTGM275H15</t>
  </si>
  <si>
    <t>G-MAN 275H TOOLBOX SAW R13 TOOTH 380MM   GM275H15</t>
  </si>
  <si>
    <t>HTGM300001</t>
  </si>
  <si>
    <t>G-MAN 3000 PRO SOFT GRIP HACKSAW 300MM</t>
  </si>
  <si>
    <t>HTGM300010</t>
  </si>
  <si>
    <t>G-MAN 3000-10 WIRE JUNIOR HACKSAW  150MM</t>
  </si>
  <si>
    <t>HTGM328H450</t>
  </si>
  <si>
    <t>G-MAN 328H HARDPOINT PANEL SAW 450MM X 7PT X 8T GM328H18</t>
  </si>
  <si>
    <t>HTGM328H550</t>
  </si>
  <si>
    <t>G-MAN 328H HARDPOINT PANEL SAW 550MM X 7PT X 8T   GM328H22</t>
  </si>
  <si>
    <t>HTGM327H22</t>
  </si>
  <si>
    <t>G-MAN FX BLACK COATED SAW 550MM X 9TPI 327</t>
  </si>
  <si>
    <t>HTGM153H12</t>
  </si>
  <si>
    <t>G-MAN TENON SAW 300MM X 13TPI 153H12</t>
  </si>
  <si>
    <t>HTGSAF</t>
  </si>
  <si>
    <t>GEMRED ANGLE FINDER   82101</t>
  </si>
  <si>
    <t>HTGSDLL</t>
  </si>
  <si>
    <t>GEMRED DIGITAL LEVEL 600MM WITH LASER    82102</t>
  </si>
  <si>
    <t>HTGSDLNL</t>
  </si>
  <si>
    <t>GEMRED DIGITAL LEVEL 600MM WITHOUT LASER    82302</t>
  </si>
  <si>
    <t>HTGN19516</t>
  </si>
  <si>
    <t>GENERAL 16MM HS COUNTERSINK   BIT GN195-16</t>
  </si>
  <si>
    <t>HTGN19519</t>
  </si>
  <si>
    <t>GENERAL 19MM HS COUNTERSINK   BIT GN195-19</t>
  </si>
  <si>
    <t>HTGN837</t>
  </si>
  <si>
    <t>GENERAL PROFILE GAUGE         GN837</t>
  </si>
  <si>
    <t>HTGFB161C</t>
  </si>
  <si>
    <t>GFB 12MM C/SUNK BIT 161C   GFB161</t>
  </si>
  <si>
    <t>HTGFB120C</t>
  </si>
  <si>
    <t>GFB 5MM HEX HEAD 50MM SCREWDRIVER BIT   GFB120</t>
  </si>
  <si>
    <t>HTGFB411</t>
  </si>
  <si>
    <t>GFB 6MM HEX HEAD SCREWDRIVER BIT 50MM    GFB411</t>
  </si>
  <si>
    <t>HTGFB12</t>
  </si>
  <si>
    <t>GFB BIT NO.1 POZI 50MM   GFB12</t>
  </si>
  <si>
    <t>HTGFB13</t>
  </si>
  <si>
    <t>GFB BIT NO.2 POZI 50MM   GFB13</t>
  </si>
  <si>
    <t>HTGFB122</t>
  </si>
  <si>
    <t>GFB BIT NO.2 SQR 45MM 2PK DBLEND   GFB122</t>
  </si>
  <si>
    <t>HTGFB124</t>
  </si>
  <si>
    <t>GFB BIT NO.2 SQUARE 65MM 2PK   GFB124</t>
  </si>
  <si>
    <t>HTGFB117</t>
  </si>
  <si>
    <t>GFB DRYWALL SCREWFINDER   GFB117</t>
  </si>
  <si>
    <t>HTGFB149</t>
  </si>
  <si>
    <t>GFB NO.2 100MM S/DRIVER BIT   POZ CARDED GFB149</t>
  </si>
  <si>
    <t>HTGFB201</t>
  </si>
  <si>
    <t>GFB NO.2 65MM S/DRIVER BIT    SQR/POZ 2PK CARDED GFB201</t>
  </si>
  <si>
    <t>HTGFB402</t>
  </si>
  <si>
    <t>GFB NO.402 1/4'' HEX FLEXIBLE SHAFT BIT HOLDER 200MM</t>
  </si>
  <si>
    <t>HTGFB64</t>
  </si>
  <si>
    <t>GFB NO.6-12 COUNTERSINK BIT SET      GFB64</t>
  </si>
  <si>
    <t>HTGK1200A</t>
  </si>
  <si>
    <t>GIKEN LAMINATE CUTTER         GK1200A</t>
  </si>
  <si>
    <t>HTGO12808459</t>
  </si>
  <si>
    <t>GRIP ON VICE GRIP SHEET METAL   GO128-08</t>
  </si>
  <si>
    <t>HTHAHK305926</t>
  </si>
  <si>
    <t>HARDIEKNIFE 3 IN 1 SCORE AND SNAP FOR FIBRE CEMENT PRODUCTS</t>
  </si>
  <si>
    <t>HTTWHD50</t>
  </si>
  <si>
    <t>HAYDN GENIUS ALL PURPOSE SCRAPER  HD50</t>
  </si>
  <si>
    <t>HTHTBC300</t>
  </si>
  <si>
    <t>HIT 300MM BOLT CUTTER         HHBC300</t>
  </si>
  <si>
    <t>HTHTBC350</t>
  </si>
  <si>
    <t>HIT 350MM BOLT CUTTER         HHBC350</t>
  </si>
  <si>
    <t>HTHTBCJ750</t>
  </si>
  <si>
    <t>HIT BOLT CUTTER JAW SET       HHBCJ750</t>
  </si>
  <si>
    <t>HTHTBCJ900</t>
  </si>
  <si>
    <t>HIT BOLT CUTTER JAW SET       HHBCJ900</t>
  </si>
  <si>
    <t>HTHTNP450</t>
  </si>
  <si>
    <t>HIT NAIL PULLER               HNP450</t>
  </si>
  <si>
    <t>HTHT313880</t>
  </si>
  <si>
    <t>HITACHI DRIVER BIT            313880</t>
  </si>
  <si>
    <t>HTFASGUN</t>
  </si>
  <si>
    <t>HOLDFAST FIXALL MS SEALANT GUN 600ML ALUMINIUM    21116</t>
  </si>
  <si>
    <t>HTHF21100</t>
  </si>
  <si>
    <t>HOLDFAST GORILLA PRO GUN 378ML   21100</t>
  </si>
  <si>
    <t>HTHF21104</t>
  </si>
  <si>
    <t>HOLDFAST MS GUN +PLUS HEAVY DUTY 290-375ML  21104</t>
  </si>
  <si>
    <t>GEHOGUNNOZ6PK</t>
  </si>
  <si>
    <t>HOLDFAST NOZZLES 600ML FOR SAUSAGE GUN 6 PACK    20078</t>
  </si>
  <si>
    <t>HTHU64W</t>
  </si>
  <si>
    <t>HULTAFORS RULE 1M/39in 18MM WH NYLON HU64W-18</t>
  </si>
  <si>
    <t>HTTWTWAU8025</t>
  </si>
  <si>
    <t>INDEX #AU8025 AUTO LOCK BUILDERS TAPE-8M     TW-AU8025</t>
  </si>
  <si>
    <t>HTIR7710</t>
  </si>
  <si>
    <t>IREGA 10in ADJUSTABLE WRENCH      IG77-10</t>
  </si>
  <si>
    <t>HTIR7712</t>
  </si>
  <si>
    <t>IREGA 12in ADJUSTABLE WRENCH       IG77-12</t>
  </si>
  <si>
    <t>HTIR7715</t>
  </si>
  <si>
    <t>IREGA 15in ADJUSTABLE WRENCH      IG77-15</t>
  </si>
  <si>
    <t>HTIR776</t>
  </si>
  <si>
    <t>IREGA 6in ADJUSTABLE WRENCH       IG77-06</t>
  </si>
  <si>
    <t>HTIR778</t>
  </si>
  <si>
    <t>IREGA 8in ADJUSTABLE WRENCH       IG77-08</t>
  </si>
  <si>
    <t>HTJMJKB243</t>
  </si>
  <si>
    <t>JACKMAN TOOL CARRY BAG HEAVY  DUTY JKB-243</t>
  </si>
  <si>
    <t>HTJN18780012</t>
  </si>
  <si>
    <t>JOHNSON #1878-0012 METRIC WALKING WHEEL 317MM</t>
  </si>
  <si>
    <t>HTJN100</t>
  </si>
  <si>
    <t>JOHNSON 100 CIRCULAR BULLS-EYE LEVEL</t>
  </si>
  <si>
    <t>HTJN14020900</t>
  </si>
  <si>
    <t>JOHNSON 1402-0900 PLASTIC TORPEDO LEVEL 225MM</t>
  </si>
  <si>
    <t>HTJN14210900</t>
  </si>
  <si>
    <t>JOHNSON 1421-0900 MAGNETIC TORPEDO LEVEL 225MM</t>
  </si>
  <si>
    <t>HTJN1717120</t>
  </si>
  <si>
    <t>JOHNSON 1717 1200MM PRO BOX BEAM LEVEL (E70) WITH 3 VIALS</t>
  </si>
  <si>
    <t>HTJN1717180</t>
  </si>
  <si>
    <t>JOHNSON 1717 1800MM PRO BOX BEAM LEVEL (E70) WITH 3 VIALS</t>
  </si>
  <si>
    <t>HTJN1717060</t>
  </si>
  <si>
    <t>JOHNSON 1717 600MM PRO BOX BEAM LEVEL (E70) WITH 3 VIALS</t>
  </si>
  <si>
    <t>HTST20807</t>
  </si>
  <si>
    <t>STANLEY MINIHACK SAW  20-807</t>
  </si>
  <si>
    <t>HTJN1741120</t>
  </si>
  <si>
    <t>JOHNSON 1741 1200MM PRO BOX BEAM LEVEL WT 3 VIALS JN1741-120</t>
  </si>
  <si>
    <t>HTJN1741180</t>
  </si>
  <si>
    <t>JOHNSON 1741 1800MM PRO BOX BEAM LEVEL WT 3 VIALS JN1741-180</t>
  </si>
  <si>
    <t>HTJN1741060</t>
  </si>
  <si>
    <t>JOHNSON 1741 600MM PRO BOX BEAM LEVEL WTH 3 VIALS JN1741-060</t>
  </si>
  <si>
    <t>HTJN19561800</t>
  </si>
  <si>
    <t>JOHNSON 180MM MINI RAFTER SQUARE JN1956-1800</t>
  </si>
  <si>
    <t>HTJN125</t>
  </si>
  <si>
    <t>JOHNSON 2-WAY CARAVAN LEVEL-CARDED 125</t>
  </si>
  <si>
    <t>HTJN405</t>
  </si>
  <si>
    <t>JOHNSON BRASS STAIR/ SQUARE GAUGE SET 405</t>
  </si>
  <si>
    <t>HTJNCS18</t>
  </si>
  <si>
    <t>JOHNSON CS-18 ALUMINIUM CARPENTERS  SQUARE 600 X 400MM</t>
  </si>
  <si>
    <t>HTJN406EMS</t>
  </si>
  <si>
    <t>JOHNSON HD COMBINATION SQUARE 150MM 406EM-S</t>
  </si>
  <si>
    <t>HTJN420EMS</t>
  </si>
  <si>
    <t>JOHNSON HD COMBINATION SQUARE 400MM 420EM-S</t>
  </si>
  <si>
    <t>HTJN1350HD</t>
  </si>
  <si>
    <t>JOHNSON HEAVY DUTY 1350MM ALUMINIUM DRY WALL T-SQUARE</t>
  </si>
  <si>
    <t>HTJN1200HD</t>
  </si>
  <si>
    <t>JOHNSON JTS1200HD HD DRYWALL T SQUARE 1200 X 5MM</t>
  </si>
  <si>
    <t>HTJN555</t>
  </si>
  <si>
    <t>JOHNSON LINE LEVEL  75MM 555</t>
  </si>
  <si>
    <t>HTJNCS13</t>
  </si>
  <si>
    <t>JOHNSON METRIC BUILDERS STEEL SQUARE 600 X 400MM   JNCS13</t>
  </si>
  <si>
    <t>HTJN175</t>
  </si>
  <si>
    <t>JOHNSON POST LEVEL  JN175</t>
  </si>
  <si>
    <t>HTJNRAS120</t>
  </si>
  <si>
    <t>JOHNSON RAS-120 SPEED SQUARE 300MM/ 12in</t>
  </si>
  <si>
    <t>HTKAKL9850</t>
  </si>
  <si>
    <t>KAPRO 120CM DIGITAL LEVEL WITH MAGNETS  KL985D-120</t>
  </si>
  <si>
    <t>HTFGKL905120</t>
  </si>
  <si>
    <t>KAPRO 905 CONDOR LEVEL 120CM  KL905-120</t>
  </si>
  <si>
    <t>HTMFKBS1800</t>
  </si>
  <si>
    <t>KB 1800 1.8M CONCRETE SCREED   KB-S1800</t>
  </si>
  <si>
    <t>HTMFKBS2400</t>
  </si>
  <si>
    <t>KB 2400 2.4M CONCRETE SCREED    KB-S2400</t>
  </si>
  <si>
    <t>HTMFKBS3000</t>
  </si>
  <si>
    <t>KB 3000 3.0M CONCRETE SCREED    KB-S3000</t>
  </si>
  <si>
    <t>HTKBEXT</t>
  </si>
  <si>
    <t>KB ALUMINIUM EXT TELESCOPIC HANDLE    KB-EXT</t>
  </si>
  <si>
    <t>HTKBSBF1220</t>
  </si>
  <si>
    <t>KB SBF ALUMINIUM BULLFLOAT HEAD 1200MM    KB-SBF1220</t>
  </si>
  <si>
    <t>HTKE1910AL</t>
  </si>
  <si>
    <t>KEEN  AUTO LOAD KNIFE K1910AL</t>
  </si>
  <si>
    <t>HTKS4B</t>
  </si>
  <si>
    <t>KESON 4oz CHALK BOTTLE BLUE-113G   KS4B</t>
  </si>
  <si>
    <t>HTKS4R</t>
  </si>
  <si>
    <t>KESON 4oz CHALK BOTTLE RED-113G   KS4R</t>
  </si>
  <si>
    <t>HTKS8BK</t>
  </si>
  <si>
    <t>KESON 8oz MARKING CHALK BOTTLE BLACK-228G   KS8BK</t>
  </si>
  <si>
    <t>HTKS8B</t>
  </si>
  <si>
    <t>KESON 8oz MARKING CHALK BOTTLE BLUE-228G   KS8B</t>
  </si>
  <si>
    <t>HTKS8GO</t>
  </si>
  <si>
    <t>KESON 8oz MARKING CHALK BOTTLE GLO ORANGE-228G   KS8GO</t>
  </si>
  <si>
    <t>HTKS8R</t>
  </si>
  <si>
    <t>KESON 8oz MARKING CHALK BOTTLE RED-228G   KS8R</t>
  </si>
  <si>
    <t>HTPNSBKO70027</t>
  </si>
  <si>
    <t>KINCROME STRONG BOX TOOL  BOX    KK070027/C</t>
  </si>
  <si>
    <t>HTPNTB51088</t>
  </si>
  <si>
    <t>KINCROME TRADESMAN TOOLBOX 158.8L CAPACITY   K51088</t>
  </si>
  <si>
    <t>HTPNTB51084</t>
  </si>
  <si>
    <t>KINCROME TRADESMAN TOOLBOX 65.4L CAPACITY   K51084</t>
  </si>
  <si>
    <t>HTKP68180</t>
  </si>
  <si>
    <t>KNIPEX 180MM END CUTTERS      KP68-180</t>
  </si>
  <si>
    <t>HTKP87250</t>
  </si>
  <si>
    <t>KNIPEX GROOVE JOINT PLIERS 250MM     KP87-250</t>
  </si>
  <si>
    <t>HTKMTA3510</t>
  </si>
  <si>
    <t>KOMELON 50M/165FTX13MM UNIGRIP OPEN FIBRE GLASS TAPE TA3510</t>
  </si>
  <si>
    <t>HTKMTA3400</t>
  </si>
  <si>
    <t>KOMELON 8M X 25MM ECO POCKET TAPE MEASURE   TA3400</t>
  </si>
  <si>
    <t>HTKMTA3396</t>
  </si>
  <si>
    <t>KOMELON AUTO S/LOCK POCKET TAPE HI VIZ BLADE 8MX25MM PSE85HV</t>
  </si>
  <si>
    <t>HTKTA3330</t>
  </si>
  <si>
    <t>KOMELON K-74N 8M X 25MM NY-COAT MEASURING TAPE   TA3330</t>
  </si>
  <si>
    <t>HTKCTA3111</t>
  </si>
  <si>
    <t>KOMELON K-900R STEEL TAPE 30M X 10MM     TA3111</t>
  </si>
  <si>
    <t>HTKTA3601</t>
  </si>
  <si>
    <t>KOMELON LU50/E 50M X 13MM FASTBACK LONG STEEL OPEN TAPE</t>
  </si>
  <si>
    <t>HTKTA3360</t>
  </si>
  <si>
    <t>KOMELON MX82 MAG GRIP XTRA TAPE 8M X 32MM IM85   TA3360</t>
  </si>
  <si>
    <t>HTGSSCT777069</t>
  </si>
  <si>
    <t>LEICA LASER MEASURE  LINO L2P5 MULTI LASER     SCT777069</t>
  </si>
  <si>
    <t>HTGP610R</t>
  </si>
  <si>
    <t>LINBIDE TUNGSTEN CARBIDE RADIUS SCRAPER  GP610R</t>
  </si>
  <si>
    <t>HTMK7930745</t>
  </si>
  <si>
    <t>MAKITA 1/4in X 6MM ROUTER BIT  793074-5</t>
  </si>
  <si>
    <t>HTMK7634329</t>
  </si>
  <si>
    <t>MAKITA CHUCK KEY 6300/HP2010N 763432-9</t>
  </si>
  <si>
    <t>HTMK7634159</t>
  </si>
  <si>
    <t>MAKITA CHUCK KEY 763415-9</t>
  </si>
  <si>
    <t>HTMK7634183</t>
  </si>
  <si>
    <t>MAKITA CHUCK KEY 763418-3</t>
  </si>
  <si>
    <t>HTMK4101028</t>
  </si>
  <si>
    <t>MAKITA CHUCK KEY HOLDER       HP1300S 410102-8</t>
  </si>
  <si>
    <t>HTMK4117807</t>
  </si>
  <si>
    <t>MAKITA CHUCK KEY HOLDER 10    6501 411780-7</t>
  </si>
  <si>
    <t>HTMKA15051</t>
  </si>
  <si>
    <t>MAKITA DIE FOR JN1601    A-15051</t>
  </si>
  <si>
    <t>HTMKP71794</t>
  </si>
  <si>
    <t>MAKITA DRILL HOLSTER L/R HANDED  P-71794</t>
  </si>
  <si>
    <t>HTMKWR20</t>
  </si>
  <si>
    <t>MAKITA LOCK NUT WRENCH NO.20   782401-1</t>
  </si>
  <si>
    <t>HTMKA83951</t>
  </si>
  <si>
    <t>MAKITA PUNCH FOR JN1601       A-83951</t>
  </si>
  <si>
    <t>HTMKA81125</t>
  </si>
  <si>
    <t>MAKITA RUBBER PAD &amp; LOCK NUT  FOR 9523NB A-81125</t>
  </si>
  <si>
    <t>HTMK7842065</t>
  </si>
  <si>
    <t>MAKITA S/DRIVER BIT SET NO2   PHILLIPS 5 PCE 784206-5</t>
  </si>
  <si>
    <t>HTMT130SSD</t>
  </si>
  <si>
    <t>MARSHALLTOWN 130SSD S/S EDGING TROWEL  MT130SSD</t>
  </si>
  <si>
    <t>HTMTBSTK3510SD</t>
  </si>
  <si>
    <t>MARSHALLTOWN BLUE STEEL TAPING KNIFE 10 INCH 254MM MT3510SD</t>
  </si>
  <si>
    <t>HTMTBSTK3514SD</t>
  </si>
  <si>
    <t>MARSHALLTOWN BLUE STEEL TAPING KNIFE 14 INCH 356MM MT3514SD</t>
  </si>
  <si>
    <t>HTTWBF14702</t>
  </si>
  <si>
    <t>MARSHALLTOWN BULL  FLOAT  TMB45</t>
  </si>
  <si>
    <t>HTMT9063</t>
  </si>
  <si>
    <t>MARSHALLTOWN FOLDING KNIFE    MT9063</t>
  </si>
  <si>
    <t>HTTWMT9059</t>
  </si>
  <si>
    <t>MARSHALLTOWN HD UTILITY KNIFE DSOFT     MT9059</t>
  </si>
  <si>
    <t>HTMT86P</t>
  </si>
  <si>
    <t>MARSHALLTOWN LINE BLOCK SET   #86P  MT86P</t>
  </si>
  <si>
    <t>HTMT145D</t>
  </si>
  <si>
    <t>MARSHALLTOWN MAGNESIUM FLOAT 400 X 80MM MT145D</t>
  </si>
  <si>
    <t>HTMT146D</t>
  </si>
  <si>
    <t>MARSHALLTOWN MAGNESIUM FLOAT 500 X 80MM MT146D</t>
  </si>
  <si>
    <t>HTMT6267</t>
  </si>
  <si>
    <t>MARSHALLTOWN PLASTIC PUTTY KNIFE 38MM  MT6267</t>
  </si>
  <si>
    <t>HTMT6268</t>
  </si>
  <si>
    <t>MARSHALLTOWN PLASTIC PUTTY KNIFE 50MM  MT6268</t>
  </si>
  <si>
    <t>HTMT6269</t>
  </si>
  <si>
    <t>MARSHALLTOWN PLASTIC PUTTY KNIFE 75MM  MT6269</t>
  </si>
  <si>
    <t>MARSHALLTOWN QLT 175MM POINTING TROWEL   MTPTSG73</t>
  </si>
  <si>
    <t>HTMTFT114P</t>
  </si>
  <si>
    <t>MARSHALLTOWN QLT 275 X 113MM FINISHING TROWEL   MTFT114P</t>
  </si>
  <si>
    <t>HTMT292</t>
  </si>
  <si>
    <t>MARSHALLTOWN QLT PLASTIC CORNER TROWEL MT292</t>
  </si>
  <si>
    <t>HTMT143D</t>
  </si>
  <si>
    <t>MARSHALLTOWN ROUND MAG TROWEL   MT143D</t>
  </si>
  <si>
    <t>HTDH27T</t>
  </si>
  <si>
    <t>MCGREGORS M182  27'' HARDWOOD SOCKETED ''D'' SPADE HANDLE</t>
  </si>
  <si>
    <t>HTMKTPSH</t>
  </si>
  <si>
    <t>MIKROFYN CTP103 ALUMINIUM TRIPOD SHOULDER STRAP    726833</t>
  </si>
  <si>
    <t>HTMKSLLML10X</t>
  </si>
  <si>
    <t>MIKROFYN ML-10X SELF LEVELLING LASER W/CASE  SMK1080500</t>
  </si>
  <si>
    <t>HTMKSGLML11X</t>
  </si>
  <si>
    <t>MIKROFYN ML-11X SINGLE GRADE LASER W/CASE  SMK1081500</t>
  </si>
  <si>
    <t>HTMKDGLML13X</t>
  </si>
  <si>
    <t>MIKROFYN ML-13X DUAL GRADE LASER W/CASE  SMK1083500</t>
  </si>
  <si>
    <t>HTTWMTSK880SSD</t>
  </si>
  <si>
    <t>MSHLTN #SK880SSD FLEX PUTTY KNIFE-76MM     MTSK880SSD</t>
  </si>
  <si>
    <t>HTTWMTSK882SSD</t>
  </si>
  <si>
    <t>MSHLTN #SK882SSD FLEX SCRAPER-102MM     MTSK882SSD</t>
  </si>
  <si>
    <t>HTMT5786</t>
  </si>
  <si>
    <t>MSHLTN 108 X 25MM INSIDE CORNER TOOL  MT5786</t>
  </si>
  <si>
    <t>MSHLTN 10MM NOTCHED TROWEL GREEN MT6263</t>
  </si>
  <si>
    <t>HTMT50510</t>
  </si>
  <si>
    <t>MSHLTN 10MM WINDOW TROWEL     MT505-10</t>
  </si>
  <si>
    <t>HTMT12SSD</t>
  </si>
  <si>
    <t>MSHLTN 11in DRY WALL TROWEL  DURASOFT HANDLE MT12SSD</t>
  </si>
  <si>
    <t>HTMT50613</t>
  </si>
  <si>
    <t>MSHLTN 13MM WINDOW TROWEL     MT506-13</t>
  </si>
  <si>
    <t>MSHLTN 150MM CEMENTERS GROOVER   MT91</t>
  </si>
  <si>
    <t>HTNP977</t>
  </si>
  <si>
    <t>MSHLTN 150MM NOTCHED SPREADER  MT977</t>
  </si>
  <si>
    <t>HTMT820</t>
  </si>
  <si>
    <t>MSHLTN 20X4'' FLOOR SCRAPER AND HANDLE     MT820</t>
  </si>
  <si>
    <t>HTNP970</t>
  </si>
  <si>
    <t>MSHLTN 275MM NOTCHED TROWEL V NOTCH MT970</t>
  </si>
  <si>
    <t>HTMTMXS1</t>
  </si>
  <si>
    <t>MSHLTN 275X113MM FINISH TROWEL MTMXS1</t>
  </si>
  <si>
    <t>HTMT3312</t>
  </si>
  <si>
    <t>MSHLTN 300MM BRICK TROWEL     MT33-12</t>
  </si>
  <si>
    <t>HTMT3313</t>
  </si>
  <si>
    <t>MSHLTN 300MM BRICK TROWEL WIDE MT33-13</t>
  </si>
  <si>
    <t>HTMT33FG12</t>
  </si>
  <si>
    <t>MSHLTN 300X130MM BRICK TROWEL DUO SOFT HDLE MT33-FG12</t>
  </si>
  <si>
    <t>HTMTSP16</t>
  </si>
  <si>
    <t>MSHLTN 400X113MM POOL TROWEL   MTSP16</t>
  </si>
  <si>
    <t>MSHLTN 450 X 100MM ROUND FRONT TROWEL-DURA    MTMXS81RED</t>
  </si>
  <si>
    <t>MSHLTN 5MM NOTCHED TROWEL ORANGE MT6262</t>
  </si>
  <si>
    <t>HTMTB572</t>
  </si>
  <si>
    <t>MSHLTN 75in BULL FLOAT HANDLE MTB5-72</t>
  </si>
  <si>
    <t>HTMT5048</t>
  </si>
  <si>
    <t>MSHLTN 8MM WINDOW TROWEL      MT504-08</t>
  </si>
  <si>
    <t>HTMT13452</t>
  </si>
  <si>
    <t>MSHLTN FINISHING TROWEL 13452 20'' X 5''  MTMXS205GD</t>
  </si>
  <si>
    <t>HTMTMXS1D</t>
  </si>
  <si>
    <t>MSHLTN FINISHING TROWEL C/W   DURASOFT HDLE MTMXS1D</t>
  </si>
  <si>
    <t>HTMT180</t>
  </si>
  <si>
    <t>MSHLTN GROOVER MT180</t>
  </si>
  <si>
    <t>HTMT89</t>
  </si>
  <si>
    <t>MSHLTN JOINT RAKER            MT89</t>
  </si>
  <si>
    <t>HTTWMTSP14SD</t>
  </si>
  <si>
    <t>MSHLTN POOL TROWEL 350X100MM DURASOFT     MTSP14SD</t>
  </si>
  <si>
    <t>HTMT4268</t>
  </si>
  <si>
    <t>MSHLTN SS CURB TOOL           MT4268</t>
  </si>
  <si>
    <t>HTMTTSQ</t>
  </si>
  <si>
    <t>MSHLTN TEE SQUARE   MT27XM</t>
  </si>
  <si>
    <t>HTNRJT3</t>
  </si>
  <si>
    <t>NORTON COMBO AXE &amp; HATCHET    STONE XJT3</t>
  </si>
  <si>
    <t>HTSGPN8037125</t>
  </si>
  <si>
    <t>NORTON ESSENTIAL SEGMENTED DIAMOND BLADE 125X22.23/20MM</t>
  </si>
  <si>
    <t>HTNRIB8</t>
  </si>
  <si>
    <t>NORTON INDIA COMBO BENCH STONE XIB8</t>
  </si>
  <si>
    <t>HTNTBF28</t>
  </si>
  <si>
    <t>NORTON RUBBING BRICK   NRBF28</t>
  </si>
  <si>
    <t>HTNTL550P</t>
  </si>
  <si>
    <t>NT SNAP-OFF CUTTER            CUTS-55</t>
  </si>
  <si>
    <t>HTNPMT6286</t>
  </si>
  <si>
    <t>NU-PRIDE 100MM PLASTIC NOTCHED SPREADER MT6286</t>
  </si>
  <si>
    <t>HTNP980</t>
  </si>
  <si>
    <t>NU-PRIDE 150MM 1/4 INCH NOTCHED SPREADER MT980</t>
  </si>
  <si>
    <t>HTNP92</t>
  </si>
  <si>
    <t>NU-PRIDE 150MM CEMENTERS EDGER MT92</t>
  </si>
  <si>
    <t>NU-PRIDE 150MM PLASTIC BROAD KNIFE MT6271</t>
  </si>
  <si>
    <t>NU-PRIDE 200MM PLASTIC BROAD KNIFE MT6272</t>
  </si>
  <si>
    <t>HTNPMT6273</t>
  </si>
  <si>
    <t>NU-PRIDE 250MM PLASTIC BROAD KNIFE MT6273</t>
  </si>
  <si>
    <t>HTPG63010</t>
  </si>
  <si>
    <t>PG DOWEL BIT 10MM             PG630-10</t>
  </si>
  <si>
    <t>HTPG63006</t>
  </si>
  <si>
    <t>PG DOWEL BIT 6MM              PG630-06</t>
  </si>
  <si>
    <t>HTPG63008</t>
  </si>
  <si>
    <t>PG DOWEL BIT 8MM              PG630-08</t>
  </si>
  <si>
    <t>HTGNCWC2</t>
  </si>
  <si>
    <t>PROMARK 50MM COARSE 6MM WIRE WHEEL BRUSH   WIREWHL50</t>
  </si>
  <si>
    <t>HTPMEXTSUP29</t>
  </si>
  <si>
    <t>PROMARK EXTENSION SUPPORT 2.9M      EXTSUPPORT</t>
  </si>
  <si>
    <t>GETARP1212H</t>
  </si>
  <si>
    <t>PROMARK SUPER HEAVY DUTY TARPAULIN       TARP1212H</t>
  </si>
  <si>
    <t>HTPMW5P</t>
  </si>
  <si>
    <t>PROMARK WIRE BRUSH SET 5PCE MULTIPURPOSE   WIRESET5</t>
  </si>
  <si>
    <t>HTTMFSHQLT</t>
  </si>
  <si>
    <t>QUICKLATCH SAW HORSE TRESTLE  500MM X 1200 WQLT</t>
  </si>
  <si>
    <t>PTQDBIT2SRC10</t>
  </si>
  <si>
    <t>QUIK DRIVE NO2 SQUARE DRIVE BIT  PACK OF 10      BIT2S-RC10</t>
  </si>
  <si>
    <t>HTQDBIT3SRC10</t>
  </si>
  <si>
    <t>QUIK DRIVE NO3 SQUARE DRIVE BIT  PACK OF 10    BIT-SR-C10</t>
  </si>
  <si>
    <t>PTQDPRO200G2A</t>
  </si>
  <si>
    <t>QUIK DRIVE PROTOOL      QDPRO200G2A</t>
  </si>
  <si>
    <t>HTRSS065990</t>
  </si>
  <si>
    <t>RAMSET CHEMICAL ANCHOR HOLE CLEANING PUMP GREY LARGE S065990</t>
  </si>
  <si>
    <t>HTRSHCPR</t>
  </si>
  <si>
    <t>RAMSET CHEMICAL ANCHOR HOLE CLEANING PUMP ORANGE SMALL HCPR</t>
  </si>
  <si>
    <t>HTRSCUAP</t>
  </si>
  <si>
    <t>RAMSET CHEMSET UNIVERSAL APPLICATOR TOOL CUAP</t>
  </si>
  <si>
    <t>RAPID ALUMINIUM TACKER ALU740 RT740</t>
  </si>
  <si>
    <t>HTRPRH311HR</t>
  </si>
  <si>
    <t>RAPID HAMMER TACKER HOLSTER FOR RH311</t>
  </si>
  <si>
    <t>HTRP13</t>
  </si>
  <si>
    <t>RAPID NO.13 TACKER ERGO PLASTIC YELLOW RT13</t>
  </si>
  <si>
    <t>RAPID NO.23 TACKER LIGHT STEEL YELLOW HANDLE RT23</t>
  </si>
  <si>
    <t>HTRP54</t>
  </si>
  <si>
    <t>RAPID NO.54 HEAVY HAMMER      RH54</t>
  </si>
  <si>
    <t>HTRP64</t>
  </si>
  <si>
    <t>RAPID NO.64 TACKER  RT64</t>
  </si>
  <si>
    <t>HTRT83</t>
  </si>
  <si>
    <t>RAPID NO.83 TACKER ERGO       RT83</t>
  </si>
  <si>
    <t>HTRPRT940</t>
  </si>
  <si>
    <t>RAPID POWERCURVE TACKER ALU940  RT940</t>
  </si>
  <si>
    <t>HTRP311</t>
  </si>
  <si>
    <t>RAPID STAPLER PLIER HD31      RP31</t>
  </si>
  <si>
    <t>HTRIST113</t>
  </si>
  <si>
    <t>RICHARD SS GREEN HANDLE BRASS HEAD JOINT KNIFE 3 INCH ST113</t>
  </si>
  <si>
    <t>HTRIST115</t>
  </si>
  <si>
    <t>RICHARD SS GREEN HANDLE BRASS HEAD JOINT KNIFE 5 INCH ST115</t>
  </si>
  <si>
    <t>HTRIST116</t>
  </si>
  <si>
    <t>RICHARD SS GREEN HANDLE BRASS HEAD JOINT KNIFE 6 INCH ST116</t>
  </si>
  <si>
    <t>HTMAACCROUT15PC</t>
  </si>
  <si>
    <t>ROUTER BIT SET 15 PIECE 1''L 1/4''DIA  ACCROUT15PCE</t>
  </si>
  <si>
    <t>HTSJ10112</t>
  </si>
  <si>
    <t>S&amp;J 300X145MM BRICK TROWEL    (12in) T10112Q</t>
  </si>
  <si>
    <t>GEROSASH7</t>
  </si>
  <si>
    <t>SASH CORD NO.7   15M</t>
  </si>
  <si>
    <t>GEROSASH8</t>
  </si>
  <si>
    <t>SASH CORD NO.8   15M</t>
  </si>
  <si>
    <t>HTTWSWSVE121</t>
  </si>
  <si>
    <t>SAVAGE STRAIGHT EDGE 1200MM     SWSVE121</t>
  </si>
  <si>
    <t>HTTWSWSVE183</t>
  </si>
  <si>
    <t>SAVAGE STRAIGHT EDGE 1800MM     SWSVE183</t>
  </si>
  <si>
    <t>HTTWSWSVE244</t>
  </si>
  <si>
    <t>SAVAGE STRAIGHT EDGE 2400MM     SWSVE244</t>
  </si>
  <si>
    <t>HTSCG375</t>
  </si>
  <si>
    <t>SELLEYS METAL CAULKING GUN      CGS E</t>
  </si>
  <si>
    <t>HTSK167766</t>
  </si>
  <si>
    <t>SIKA ANCHORFIX - 3001 APPLICATOR GUN 167766</t>
  </si>
  <si>
    <t>HTSK455512</t>
  </si>
  <si>
    <t>SIKA ANCHORFIX - 3001 APPLICATOR GUN MIXERS PACK 5 455512</t>
  </si>
  <si>
    <t>GESK485735</t>
  </si>
  <si>
    <t>SIKA BLACKSEAL APPLICATOR BRUSH 485735</t>
  </si>
  <si>
    <t>HTSKNZ01658</t>
  </si>
  <si>
    <t>SIKA SKELETON GUN 438538</t>
  </si>
  <si>
    <t>PTSSPT27</t>
  </si>
  <si>
    <t>SIMPSON STRIP FEED AND MANUAL CYCLE TOOL   PT-27</t>
  </si>
  <si>
    <t>HTLIGBSK</t>
  </si>
  <si>
    <t>SINGLE EDGE KNIFE (FOR GIB)   SIN</t>
  </si>
  <si>
    <t>HTSB83S1000</t>
  </si>
  <si>
    <t>STABILA 1000MM TYPE 83S TRADESMAN LEVEL   ST83S-1000</t>
  </si>
  <si>
    <t>HTSB962800</t>
  </si>
  <si>
    <t>STABILA 800MM TYPE 87 LEVEL   CRAFTSMAN ST962 800</t>
  </si>
  <si>
    <t>HTSTBAG18</t>
  </si>
  <si>
    <t>STABILA LEVEL BAG 1.8M      STBAGS-1800</t>
  </si>
  <si>
    <t>HTSB9621200</t>
  </si>
  <si>
    <t>STABILA LEVEL TYPE 96-2 1200MM  ST96-2-1200</t>
  </si>
  <si>
    <t>HTSB962600</t>
  </si>
  <si>
    <t>STABILA LEVEL TYPE 96-2 600MM  ST96-2-600</t>
  </si>
  <si>
    <t>HTST47720</t>
  </si>
  <si>
    <t>STANLEY  POST LEVEL  47-720</t>
  </si>
  <si>
    <t>HTST58111</t>
  </si>
  <si>
    <t>STANLEY 0.8MM/1/32in NAIL SET  100MM 58-111</t>
  </si>
  <si>
    <t>HTST58912</t>
  </si>
  <si>
    <t>STANLEY 1.6MM/2/32in GRIP NAIL SET CUSHION CONT 58-912</t>
  </si>
  <si>
    <t>HTST21399</t>
  </si>
  <si>
    <t>STANLEY 140MM/5 1/2in SURFORM BLOCK PLANE   5-21-399</t>
  </si>
  <si>
    <t>HTST56367</t>
  </si>
  <si>
    <t>STANLEY 1500G/53oz CLUB HAMMER 1-56-367</t>
  </si>
  <si>
    <t>HTST12060</t>
  </si>
  <si>
    <t>STANLEY 150MM ADJ BLOCK PLANE 60 1/2in 1-12-060</t>
  </si>
  <si>
    <t>HTST65547</t>
  </si>
  <si>
    <t>STANLEY 150MMX6MM S/DRIVER STD TIP 65-547 NO BC</t>
  </si>
  <si>
    <t>HTST65543</t>
  </si>
  <si>
    <t>STANLEY 150X5MM S/DRIVER STD  TIP 65-543</t>
  </si>
  <si>
    <t>HTST28617</t>
  </si>
  <si>
    <t>STANLEY 165X38MM PAINT SCRAPER 2 EDGE 28-617</t>
  </si>
  <si>
    <t>HTST192908</t>
  </si>
  <si>
    <t>STANLEY 22in JUMBO TOOLBOX  WITH ORGANISERS 1-92-908</t>
  </si>
  <si>
    <t>HTST12003</t>
  </si>
  <si>
    <t>STANLEY 240MM SMTH BENCH PLANE NO 3 PROF    1-12-003</t>
  </si>
  <si>
    <t>HTST12204</t>
  </si>
  <si>
    <t>STANLEY 245MM SMTH PLANE H/MAN H1204 1-12-204</t>
  </si>
  <si>
    <t>HTST21122C</t>
  </si>
  <si>
    <t>STANLEY 250MM/10in SURFORM    PLANER FILE    5-21-122</t>
  </si>
  <si>
    <t>HTST21297</t>
  </si>
  <si>
    <t>STANLEY 250MM/10in SURFORM RND FILE    5-21-297</t>
  </si>
  <si>
    <t>HTST21296</t>
  </si>
  <si>
    <t>STANLEY 250MM/10in SURFORM STD PLANE    5-21-296</t>
  </si>
  <si>
    <t>HTST16883</t>
  </si>
  <si>
    <t>STANLEY 3 PCS DYNAGRIP CHISEL SET    2-16-883</t>
  </si>
  <si>
    <t>HTST55515</t>
  </si>
  <si>
    <t>STANLEY 300X35MM WONDER BAR   55-515</t>
  </si>
  <si>
    <t>HTST47101</t>
  </si>
  <si>
    <t>STANLEY 30M/100FT REPL CHALK  LINE 47-101</t>
  </si>
  <si>
    <t>HTST12005</t>
  </si>
  <si>
    <t>STANLEY 350MM JACK BENCH PLANE NO.5 PROF    1-12-005</t>
  </si>
  <si>
    <t>HTST65183</t>
  </si>
  <si>
    <t>STANLEY 3MMX150MM CUSHION GRIP SCREWDRIVER STANDARD 65-183</t>
  </si>
  <si>
    <t>HTST65180</t>
  </si>
  <si>
    <t>STANLEY 3MMX75MM CUSHION GRIP SCREWDRIVER STANDARD 65-180</t>
  </si>
  <si>
    <t>HTST45600</t>
  </si>
  <si>
    <t>STANLEY 400X600MM CARP SQUARE RAFTER H/MAN 45-600</t>
  </si>
  <si>
    <t>HTST45530</t>
  </si>
  <si>
    <t>STANLEY 400X600MM CARP SQUARE RAFTER W/MASTER 45-530</t>
  </si>
  <si>
    <t>HTST55118</t>
  </si>
  <si>
    <t>STANLEY 450MM/18in PROF RIPPING BAR 55-118</t>
  </si>
  <si>
    <t>HTST65545</t>
  </si>
  <si>
    <t>STANLEY 45X3MM S/DRIVER STD   TIP 65-545 NO BC</t>
  </si>
  <si>
    <t>HTST192998</t>
  </si>
  <si>
    <t>STANLEY 4X4 ANTI SLIP TOOLBOX  1-92-998</t>
  </si>
  <si>
    <t>HTST16885</t>
  </si>
  <si>
    <t>STANLEY 5 PCS DYNAGRIP CHISEL SET 2-16-885</t>
  </si>
  <si>
    <t>HTST12313</t>
  </si>
  <si>
    <t>STANLEY 50MM REP PLANE IRON   S 2in    0-12-313</t>
  </si>
  <si>
    <t>HTST15289</t>
  </si>
  <si>
    <t>STANLEY 550MM/22in 8PT HANDSAW JET CUT    2-15-289</t>
  </si>
  <si>
    <t>HTST65187</t>
  </si>
  <si>
    <t>STANLEY 5MMX100MM CUSHION GRIP SCREWDRIVER STANDARD 65-187</t>
  </si>
  <si>
    <t>HTST65188</t>
  </si>
  <si>
    <t>STANLEY 5MMX150MM CUSHION GRIP SCREWDRIVER STANDARD 65-188</t>
  </si>
  <si>
    <t>HTST84105</t>
  </si>
  <si>
    <t>STANLEY 6'' DIAGONAL CUTTING PLIERS 84-105</t>
  </si>
  <si>
    <t>HTST65191</t>
  </si>
  <si>
    <t>STANLEY 6.5MMX100MM CUSHION   GRIP SCREWDRIVER STD 65-191</t>
  </si>
  <si>
    <t>HTST65193</t>
  </si>
  <si>
    <t>STANLEY 6.5MMX150MM CUSHION   GRIP SCREWDRIVER STD 65-193</t>
  </si>
  <si>
    <t>HTST55124</t>
  </si>
  <si>
    <t>STANLEY 600MM/24in RIPPING BAR 55-124</t>
  </si>
  <si>
    <t>HTST12315</t>
  </si>
  <si>
    <t>STANLEY 60MM REP PLANE IRON   S 2 3/8in    0-12-315</t>
  </si>
  <si>
    <t>HTST95938</t>
  </si>
  <si>
    <t>STANLEY 68 PCE TOOL SET     95-938</t>
  </si>
  <si>
    <t>HTST84108</t>
  </si>
  <si>
    <t>STANLEY 7'' DIAGONAL CUTTING PLIERS 84-108</t>
  </si>
  <si>
    <t>HTST84112</t>
  </si>
  <si>
    <t>STANLEY 7'' LINESMAN PLIERS    84-112</t>
  </si>
  <si>
    <t>HTST84102</t>
  </si>
  <si>
    <t>STANLEY 7'' LONG NOSE PLIERS   84-102</t>
  </si>
  <si>
    <t>HTST55130</t>
  </si>
  <si>
    <t>STANLEY 750MM/30in RIPPING BAR PROF 55-130</t>
  </si>
  <si>
    <t>HTST42287</t>
  </si>
  <si>
    <t>STANLEY 79MM LINE ALUM LEVEL  42-287</t>
  </si>
  <si>
    <t>HTST84113</t>
  </si>
  <si>
    <t>STANLEY 8'' LINESMAN PLIERS    84-113</t>
  </si>
  <si>
    <t>HTST55136</t>
  </si>
  <si>
    <t>STANLEY 900MM/36in PROF RIP   BAR 55-136</t>
  </si>
  <si>
    <t>HTST12078</t>
  </si>
  <si>
    <t>STANLEY BULLNOSE REBATE PLANE NO 78      1-12-078</t>
  </si>
  <si>
    <t>HTST47443</t>
  </si>
  <si>
    <t>STANLEY CHALK LINE SET  47-443</t>
  </si>
  <si>
    <t>HTST16050</t>
  </si>
  <si>
    <t>STANLEY CHISEL SHARPENING KIT 16-050</t>
  </si>
  <si>
    <t>HTRA46151</t>
  </si>
  <si>
    <t>STANLEY COMBINATION SQUARE CAST IRON 300MM 1912 0-46-151</t>
  </si>
  <si>
    <t>HTSTPHT350</t>
  </si>
  <si>
    <t>STANLEY FATMAX  EXTREME HAMMER TACKER   PHT350T</t>
  </si>
  <si>
    <t>HTST43636</t>
  </si>
  <si>
    <t>STANLEY FATMAX  EXTREME LEVEL 900MM     43-636</t>
  </si>
  <si>
    <t>HTST93956</t>
  </si>
  <si>
    <t>STANLEY FATMAX  XTREME LARGE OPEN MOUTH BAG     1-93-956</t>
  </si>
  <si>
    <t>HTST93957</t>
  </si>
  <si>
    <t>STANLEY FATMAX  XTREME OPEN TOTE BAG   1-93-957</t>
  </si>
  <si>
    <t>HTST33829</t>
  </si>
  <si>
    <t>STANLEY FATMAX 10M TAPE MEASURE           33-829</t>
  </si>
  <si>
    <t>HTST193935</t>
  </si>
  <si>
    <t>STANLEY FATMAX 71CM STRUCTURAL FOAM T/BOX   1-93-935</t>
  </si>
  <si>
    <t>HTST51538</t>
  </si>
  <si>
    <t>STANLEY FATMAX ANTIVIBE HAMMER 20oz   51-538</t>
  </si>
  <si>
    <t>STANLEY FATMAX BOX LEVEL 1200MM  43-548</t>
  </si>
  <si>
    <t>STANLEY FATMAX BOX LEVEL 1800MM  43-572</t>
  </si>
  <si>
    <t>STANLEY FATMAX BOX LEVEL 900MM 43-536</t>
  </si>
  <si>
    <t>HTST47681</t>
  </si>
  <si>
    <t>STANLEY FATMAX CHALK LINE REEL SET     47-681L</t>
  </si>
  <si>
    <t>HTST16253</t>
  </si>
  <si>
    <t>STANLEY FATMAX CHISEL THRU TANG 10MM  0-16-253</t>
  </si>
  <si>
    <t>HTST16254</t>
  </si>
  <si>
    <t>STANLEY FATMAX CHISEL THRU TANG 12MM  0-16-254</t>
  </si>
  <si>
    <t>HTST16257</t>
  </si>
  <si>
    <t>STANLEY FATMAX CHISEL THRU TANG 16MM 0-16-257</t>
  </si>
  <si>
    <t>HTST16258</t>
  </si>
  <si>
    <t>STANLEY FATMAX CHISEL THRU TANG 18MM 0-16-258</t>
  </si>
  <si>
    <t>HTST16260</t>
  </si>
  <si>
    <t>STANLEY FATMAX CHISEL THRU TANG 22MM 0-16-260</t>
  </si>
  <si>
    <t>HTST16261</t>
  </si>
  <si>
    <t>STANLEY FATMAX CHISEL THRU TANG 25MM 0-16-261</t>
  </si>
  <si>
    <t>HTST16268</t>
  </si>
  <si>
    <t>STANLEY FATMAX CHISEL THRU TANG 3 PCS SET 2-16-268</t>
  </si>
  <si>
    <t>HTST16263</t>
  </si>
  <si>
    <t>STANLEY FATMAX CHISEL THRU TANG 32MM 0-16-263</t>
  </si>
  <si>
    <t>HTST16265</t>
  </si>
  <si>
    <t>STANLEY FATMAX CHISEL THRU TANG 38MM 0-16-265</t>
  </si>
  <si>
    <t>HTST16269</t>
  </si>
  <si>
    <t>STANLEY FATMAX CHISEL THRU TANG 5 PCS SET 2-16-269</t>
  </si>
  <si>
    <t>HTST16251</t>
  </si>
  <si>
    <t>STANLEY FATMAX CHISEL THRU TANG 6MM  0-16-251</t>
  </si>
  <si>
    <t>HTST89867</t>
  </si>
  <si>
    <t>STANLEY FATMAX COMBINATION PLIERS  185MM  89-867</t>
  </si>
  <si>
    <t>HTST89868</t>
  </si>
  <si>
    <t>STANLEY FATMAX COMBINATION PLIERS  200MM  89-868</t>
  </si>
  <si>
    <t>HTST89858</t>
  </si>
  <si>
    <t>STANLEY FATMAX DIAGONAL CUTTING PLIERS 150MM  89-858</t>
  </si>
  <si>
    <t>HTST89859</t>
  </si>
  <si>
    <t>STANLEY FATMAX DIAGONAL CUTTING PLIERS 190MM  89-859</t>
  </si>
  <si>
    <t>HTST42063</t>
  </si>
  <si>
    <t>STANLEY FATMAX DIGITAL LEVEL 400MM   0-42-063</t>
  </si>
  <si>
    <t>HTST89875</t>
  </si>
  <si>
    <t>STANLEY FATMAX END CUTTING PLIERS 150MM  89-875</t>
  </si>
  <si>
    <t>HTST47821</t>
  </si>
  <si>
    <t>STANLEY FATMAX EXTREME CHALK 8OZ RED 47-821</t>
  </si>
  <si>
    <t>HTST55119</t>
  </si>
  <si>
    <t>STANLEY FATMAX FUBAR 11  55-119</t>
  </si>
  <si>
    <t>HTST55099</t>
  </si>
  <si>
    <t>STANLEY FATMAX FUNCTIONAL UTILITY BAR FU-BAR  55-099</t>
  </si>
  <si>
    <t>HTSTPHT250</t>
  </si>
  <si>
    <t>STANLEY FATMAX HAMMER TACKER               PHT250C</t>
  </si>
  <si>
    <t>HTST20556</t>
  </si>
  <si>
    <t>STANLEY FATMAX JABSAW 150MM - 160MM 20-556</t>
  </si>
  <si>
    <t>HTST89869</t>
  </si>
  <si>
    <t>STANLEY FATMAX LONG NOSE PLIERS 150MM   89-869</t>
  </si>
  <si>
    <t>HTST89870</t>
  </si>
  <si>
    <t>STANLEY FATMAX LONG NOSE PLIERS 200MM   89-870</t>
  </si>
  <si>
    <t>HTST10778</t>
  </si>
  <si>
    <t>STANLEY FATMAX RETRACTABLE   KNIFE  10-778</t>
  </si>
  <si>
    <t>HTSTFMHT77407</t>
  </si>
  <si>
    <t>STANLEY FATMAX STUD SENSOR 300 FMHT77407</t>
  </si>
  <si>
    <t>HTST34138</t>
  </si>
  <si>
    <t>STANLEY FATMAX TAPE 30M  34-138</t>
  </si>
  <si>
    <t>HTSTFMST173601</t>
  </si>
  <si>
    <t>STANLEY FATMAX TOOL BOX MID-SIZE CHEST 90LT FMST1-73601</t>
  </si>
  <si>
    <t>HTST94749</t>
  </si>
  <si>
    <t>STANLEY FATMAX TOUGH TOOL BOX 58CM 1-94-749</t>
  </si>
  <si>
    <t>HTST55102</t>
  </si>
  <si>
    <t>STANLEY FATMAX WRECKING BAR 610MM/24in       55-102</t>
  </si>
  <si>
    <t>HTST55104</t>
  </si>
  <si>
    <t>STANLEY FATMAX WRECKING BAR 914MM/36in       55-104</t>
  </si>
  <si>
    <t>HTST47482</t>
  </si>
  <si>
    <t>STANLEY FATMAX XTREME 2 PCE SET WITH 4OZ BLUE CHALK  47-482L</t>
  </si>
  <si>
    <t>HTST47483L</t>
  </si>
  <si>
    <t>STANLEY FATMAX XTREME 2 PCE SET WITH 4OZ RED CHALK 47-483L</t>
  </si>
  <si>
    <t>HTST43672</t>
  </si>
  <si>
    <t>STANLEY FATMAX XTREME BOX LEVEL 1800MM     43-672</t>
  </si>
  <si>
    <t>STANLEY FATMAX XTREME MAGNETIC TORPEDO LEVEL    43-609</t>
  </si>
  <si>
    <t>HTST93954</t>
  </si>
  <si>
    <t>STANLEY FATMAX XTREME MEDIUM OPEN MOUTH BAG   1-93-954</t>
  </si>
  <si>
    <t>HTST33893</t>
  </si>
  <si>
    <t>STANLEY FATMAX XTREME TAPE 8M 26inch 33-893</t>
  </si>
  <si>
    <t>HTST69799</t>
  </si>
  <si>
    <t>STANLEY HEAVY DUTY RIVET TOOL 69-799</t>
  </si>
  <si>
    <t>HTST42470</t>
  </si>
  <si>
    <t>STANLEY HI IMPACT ABS LEVEL 1200MM  42-470</t>
  </si>
  <si>
    <t>HTST66039</t>
  </si>
  <si>
    <t>STANLEY JEWELLERS SCREWDRIVER SET 6 PEICE 66-039</t>
  </si>
  <si>
    <t>HTST10143</t>
  </si>
  <si>
    <t>STANLEY KNIFE SNAP BLADE 18MM 10-143P</t>
  </si>
  <si>
    <t>HTST65750</t>
  </si>
  <si>
    <t>STANLEY MECHANICS SCREWDRIVER SET 14 PIECE T186 65-750</t>
  </si>
  <si>
    <t>HTST20600</t>
  </si>
  <si>
    <t>STANLEY MITRE BOX &amp; SAW 20-600</t>
  </si>
  <si>
    <t>HTST15275C</t>
  </si>
  <si>
    <t>STANLEY MULTICUT SAW          15-275</t>
  </si>
  <si>
    <t>HTST65157</t>
  </si>
  <si>
    <t>STANLEY NO.0 60MM CUSHION GRIP SCREWDRIVER PHILLIPS 65-157</t>
  </si>
  <si>
    <t>HTST65520</t>
  </si>
  <si>
    <t>STANLEY NO.0PT 75MM S/DRIVER  PHILLIPS TIP 65-520 CARDED</t>
  </si>
  <si>
    <t>HTST65163</t>
  </si>
  <si>
    <t>STANLEY NO.1 100MM CUSHION GRIP SCREWDRIVER PHILLIPS 65-163</t>
  </si>
  <si>
    <t>HTST65522</t>
  </si>
  <si>
    <t>STANLEY NO.1PT 100MM S/DRIVER PHILLIPS TIP 65-522 CARDED</t>
  </si>
  <si>
    <t>HTST65521</t>
  </si>
  <si>
    <t>STANLEY NO.1PT 45MM S/DRIVER  PHILLIPS TIP 65-521 CARDED</t>
  </si>
  <si>
    <t>HTST65169</t>
  </si>
  <si>
    <t>STANLEY NO.2 150MM CUSHION GRIP SCREWDRIVER PHILLIPS 65-169</t>
  </si>
  <si>
    <t>HTST65171</t>
  </si>
  <si>
    <t>STANLEY NO.2 250MM CUSHION GRIP SCREWDRIVER PHILLIPS 65-171</t>
  </si>
  <si>
    <t>HTST65534</t>
  </si>
  <si>
    <t>STANLEY NO.2PT 150MM S/DRIVER POZI TIP 65-534 CARDED</t>
  </si>
  <si>
    <t>HTST65172</t>
  </si>
  <si>
    <t>STANLEY NO.3 150MM CUSHION GRIP SCREWDRIVER PHILLIPS 65-172</t>
  </si>
  <si>
    <t>HTSTPN50</t>
  </si>
  <si>
    <t>STANLEY PN50 BOSTITCH PALM NAILER    PN50</t>
  </si>
  <si>
    <t>HTST66052</t>
  </si>
  <si>
    <t>STANLEY PRECISION SCREWDRIVER SET  66-052</t>
  </si>
  <si>
    <t>HTST19800</t>
  </si>
  <si>
    <t>STANLEY SAW STORAGE MITRE BOX 19-800</t>
  </si>
  <si>
    <t>HTST94745</t>
  </si>
  <si>
    <t>STANLEY SORT MASTER ORGANISER     1-94-745</t>
  </si>
  <si>
    <t>HTST77050</t>
  </si>
  <si>
    <t>STANLEY STUD SENSOR 50   77-050</t>
  </si>
  <si>
    <t>HTST55525</t>
  </si>
  <si>
    <t>STANLEY SUPER WONDER BAR      55-525</t>
  </si>
  <si>
    <t>HTST21104</t>
  </si>
  <si>
    <t>STANLEY SURFORM PLANER 150MM    5-21-104</t>
  </si>
  <si>
    <t>HTST28593</t>
  </si>
  <si>
    <t>STANLEY WINDOW SCRAPER LOOSE  28-593</t>
  </si>
  <si>
    <t>HTTWF100</t>
  </si>
  <si>
    <t>STANWAY 100MM WOODEN FILE HANDLE TWF100</t>
  </si>
  <si>
    <t>HTUTWF8M</t>
  </si>
  <si>
    <t>STANWAY 11 TAPE MEASURE 25MMX8M  TWF8M</t>
  </si>
  <si>
    <t>HTSWTW9001</t>
  </si>
  <si>
    <t>STANWAY 1200MM X 30MM HD HEX CROW BAR</t>
  </si>
  <si>
    <t>HTTWF125</t>
  </si>
  <si>
    <t>STANWAY 125MM WOODEN FILE HANDLE TWF125</t>
  </si>
  <si>
    <t>HTTWF150</t>
  </si>
  <si>
    <t>STANWAY 150MM WOODEN FILE HANDLE TWF150</t>
  </si>
  <si>
    <t>STANWAY 1750MM X 30MM HD HEX CROW BAR</t>
  </si>
  <si>
    <t>HTSWTW250FLB</t>
  </si>
  <si>
    <t>STANWAY 250 FLAT BASTARD CUT FILE 250MM TW250FLB</t>
  </si>
  <si>
    <t>HTSWTW250HRB</t>
  </si>
  <si>
    <t>STANWAY 250 HALF ROUND BASTARD CUT FILE 250MM TW250HRB</t>
  </si>
  <si>
    <t>HTSWTW250WRB</t>
  </si>
  <si>
    <t>STANWAY 250 HALF ROUND WOOD RASP CUT FILE 250MM</t>
  </si>
  <si>
    <t>HTSWTW250RDB</t>
  </si>
  <si>
    <t>STANWAY 250 ROUND BASTARD CUT FILE 250MM TW250RDB</t>
  </si>
  <si>
    <t>HTTW6280</t>
  </si>
  <si>
    <t>STANWAY 280MM PLASTIC FLOAT  TW6280</t>
  </si>
  <si>
    <t>HTTW6340</t>
  </si>
  <si>
    <t>STANWAY 340MM PLASTIC FLOAT  TW6340</t>
  </si>
  <si>
    <t>HTTWF075</t>
  </si>
  <si>
    <t>STANWAY 75MM WOODEN FILE HANDLE TWF075</t>
  </si>
  <si>
    <t>HTSWTW5000</t>
  </si>
  <si>
    <t>STANWAY ALL STEEL POST HOLE DIGGER TW5000</t>
  </si>
  <si>
    <t>STANWAY CHAINSAW FILE HANDLED 150MM x 3.2MM TWCSS150-018</t>
  </si>
  <si>
    <t>HTSWTWCSS200532</t>
  </si>
  <si>
    <t>STANWAY CHAINSAW FILE HANDLED 200MM X 4.0MM TWCSS200-532</t>
  </si>
  <si>
    <t>HTSWTWCSS200316</t>
  </si>
  <si>
    <t>STANWAY CHAINSAW FILE HANDLED 200MM X 4.8MM TWCSS200-316</t>
  </si>
  <si>
    <t>HTSWTW250P</t>
  </si>
  <si>
    <t>STANWAY E-250P 250MM PIPE SAW</t>
  </si>
  <si>
    <t>HTSWTW7010</t>
  </si>
  <si>
    <t>STANWAY FIBREGLASS HANDLE DH ROUND MOUTH SPADE 725MM TW7010</t>
  </si>
  <si>
    <t>HTSWTW7110</t>
  </si>
  <si>
    <t>STANWAY FIBREGLASS HANDLE DH SQ MOUTH SHOVEL 725MM TW7110</t>
  </si>
  <si>
    <t>HTSWTW7410</t>
  </si>
  <si>
    <t>STANWAY FIBREGLASS HANDLE LH PLUMBERS SHOVEL 1300MM TW7410</t>
  </si>
  <si>
    <t>HTSWTW7310</t>
  </si>
  <si>
    <t>STANWAY FIBREGLASS HANDLE LH POST HOLE SHOVEL 1300MM TW7310</t>
  </si>
  <si>
    <t>HTSWTW7020</t>
  </si>
  <si>
    <t>STANWAY FIBREGLASS HANDLE LH RND MOUTH SHOVEL 1300MM TW7020</t>
  </si>
  <si>
    <t>HTSWTW7210</t>
  </si>
  <si>
    <t>STANWAY FIBREGLASS HANDLE LH SPADE 725MM TW7210</t>
  </si>
  <si>
    <t>HTSWTW7120</t>
  </si>
  <si>
    <t>STANWAY FIBREGLASS HANDLE LH SQ MOUTH SHOVEL 1300MM TW7120</t>
  </si>
  <si>
    <t>HTSWTW7510</t>
  </si>
  <si>
    <t>STANWAY FIBREGLASS HANDLE LH TRENCHING SHOVEL 1300MM TW7510</t>
  </si>
  <si>
    <t>STANWAY LONG WOOD SHOVEL HANDLE ONLY 1320MM     TW4900</t>
  </si>
  <si>
    <t>HTSWTW250MIL</t>
  </si>
  <si>
    <t>STANWAY MILL FILE ONE ROUND EDGE 250MM   TW250ML</t>
  </si>
  <si>
    <t>HTSWHAPC42</t>
  </si>
  <si>
    <t>STANWAY PC42 PVC CUTTER-6-42MM</t>
  </si>
  <si>
    <t>HTTWCM80FL</t>
  </si>
  <si>
    <t>STANWAY PINK/YELLOW FLUORSCENT BRAIDED HI-VIS STRINGLINE 80M</t>
  </si>
  <si>
    <t>STANWAY PLUMBERS SHOVEL 190X285MM LG WOOD HANDLE-52 TW4410</t>
  </si>
  <si>
    <t>HTTWTW4310</t>
  </si>
  <si>
    <t>STANWAY POST HOLE SHOVEL 190X275MM LG WOOD HDL-52''TW4310</t>
  </si>
  <si>
    <t>HTSWPBSCP159</t>
  </si>
  <si>
    <t>STANWAY PROFESSIONAL 10PCE POWER BIT SET   TWCP159</t>
  </si>
  <si>
    <t>HTSWTWP832</t>
  </si>
  <si>
    <t>STANWAY PROFESSIONAL BUILDERS TAPE 8M X 32MM TWP832</t>
  </si>
  <si>
    <t>HTSWTWP825</t>
  </si>
  <si>
    <t>STANWAY PROFESSIONAL TAPE 8M X 25MM TWP825</t>
  </si>
  <si>
    <t>HTSWKBSE1800</t>
  </si>
  <si>
    <t>STANWAY STRAIGHT EDGE 1800MM KB-SE1800</t>
  </si>
  <si>
    <t>HTSWKBSE2400</t>
  </si>
  <si>
    <t>STANWAY STRAIGHT EDGE 2400MM KB-SE2400</t>
  </si>
  <si>
    <t>HTTWTW4510</t>
  </si>
  <si>
    <t>STANWAY TRENCHING SHOVEL 105X310MM LG WOOD HNDLE-52 TW4510</t>
  </si>
  <si>
    <t>HTSWHAVF32</t>
  </si>
  <si>
    <t>STANWAY VF32 PVC CUTTER-12-32MM</t>
  </si>
  <si>
    <t>HTTWTW4910</t>
  </si>
  <si>
    <t>STANWAY WOOD D-GRIP HANDLE ONLY-29''     TW4910</t>
  </si>
  <si>
    <t>HTSM40014</t>
  </si>
  <si>
    <t>STAR M #400 14MM X 400MM AUGER BIT   SM400-14</t>
  </si>
  <si>
    <t>HTSM40022</t>
  </si>
  <si>
    <t>STAR M #400 22MM X 400MM AUGER BIT   SM400-22</t>
  </si>
  <si>
    <t>HTSM60010</t>
  </si>
  <si>
    <t>STAR M NO 600LP EX LONG AUGER BIT 600MM X 10MM SM600-10</t>
  </si>
  <si>
    <t>HTSM60012</t>
  </si>
  <si>
    <t>STAR M NO 600LP EX LONG AUGER BIT 600MM X 12MM SM600-12</t>
  </si>
  <si>
    <t>HTSM60016</t>
  </si>
  <si>
    <t>STAR M NO 600LP EX LONG AUGER BIT 600MM X 16MM SM600-16</t>
  </si>
  <si>
    <t>HTSM610</t>
  </si>
  <si>
    <t>STAR M NO.6 10MM AUGER BIT    SM6-10</t>
  </si>
  <si>
    <t>HTSM619</t>
  </si>
  <si>
    <t>STAR M NO.6 19MM AUGER BIT    SM6-19</t>
  </si>
  <si>
    <t>HTSM622</t>
  </si>
  <si>
    <t>STAR M NO.6 22MM AUGER BIT    SM6-22</t>
  </si>
  <si>
    <t>HTSM624</t>
  </si>
  <si>
    <t>STAR M NO.6 24MM AUGER BIT    SM6-24</t>
  </si>
  <si>
    <t>HTSM628</t>
  </si>
  <si>
    <t>STAR M NO.6 28MM AUGER BIT    SM6-28</t>
  </si>
  <si>
    <t>HTSM638</t>
  </si>
  <si>
    <t>STAR M NO.6 38MM AUGER BIT    SM6-38</t>
  </si>
  <si>
    <t>HTSM606</t>
  </si>
  <si>
    <t>STAR M NO.6 6MM AUGER BIT     SM6-06</t>
  </si>
  <si>
    <t>HTSM720</t>
  </si>
  <si>
    <t>STAR-M NO.7 SHORT SHIP AUGER 20MM   SM7-20</t>
  </si>
  <si>
    <t>HTSM722</t>
  </si>
  <si>
    <t>STAR-M NO.7 SHORT SHIP AUGER 22MM   SM7-22</t>
  </si>
  <si>
    <t>HTSM725</t>
  </si>
  <si>
    <t>STAR-M NO.7 SHORT SHIP AUGER 25MM   SM7-25</t>
  </si>
  <si>
    <t>HTSM8P20</t>
  </si>
  <si>
    <t>STAR-M NO.8P 20MM LONG SHIP AUGER   SM8P-20</t>
  </si>
  <si>
    <t>HTSM8P22</t>
  </si>
  <si>
    <t>STAR-M NO.8P 22MM LONG SHIP AUGER   SM8P-22</t>
  </si>
  <si>
    <t>HTSM8P25</t>
  </si>
  <si>
    <t>STAR-M NO.8P 25MM LONG SHIP AUGER   SM8P-25</t>
  </si>
  <si>
    <t>HTSR505P7</t>
  </si>
  <si>
    <t>STARRETT MITRE SAW PROTRACTOR 505P-7</t>
  </si>
  <si>
    <t>HTDTMSTCH38</t>
  </si>
  <si>
    <t>STINGER CH38 HAND CAP HAMMER TACKER   NST-CH38</t>
  </si>
  <si>
    <t>HTPLA12506</t>
  </si>
  <si>
    <t>STOCKADE HAND TOOL STAPLEMATE STAPLE PULLER A12506</t>
  </si>
  <si>
    <t>GESRFBA00060</t>
  </si>
  <si>
    <t>STRAINRITE BATTEN HOLDER  FBA00060</t>
  </si>
  <si>
    <t>GESRFIN00050</t>
  </si>
  <si>
    <t>STRAINRITE BULLNOSE INSULATOR - BUCKET OF 50    FIN00050</t>
  </si>
  <si>
    <t>GESRFWT00010</t>
  </si>
  <si>
    <t>STRAINRITE EASY WIRE PULLER    FWT00010</t>
  </si>
  <si>
    <t>GESRFEZ00060</t>
  </si>
  <si>
    <t>STRAINRITE EZEPULL ULTRACRIMP 5 IN 1 TOOL    FEZ00060</t>
  </si>
  <si>
    <t>GESRPPSFE00025</t>
  </si>
  <si>
    <t>STRAINRITE POWER POST SPADE FSE00025</t>
  </si>
  <si>
    <t>GESRFWD00012</t>
  </si>
  <si>
    <t>STRAINRITE WARATAH DRIVER  FWD00012</t>
  </si>
  <si>
    <t>GESRFST00050</t>
  </si>
  <si>
    <t>STRAINRITE WIRE STRAINER DROP PIN  FST00050</t>
  </si>
  <si>
    <t>GESRFST00055</t>
  </si>
  <si>
    <t>STRAINRITE WIRE STRAINER SPRING PIN  FST00055</t>
  </si>
  <si>
    <t>GESRFST00080</t>
  </si>
  <si>
    <t>STRAINRITE WIRE STRAINER STD CLIP LOCK  FST00080</t>
  </si>
  <si>
    <t>GESRFST00150</t>
  </si>
  <si>
    <t>STRAINRITE WIRE STRAINER TRIPLEX    FST00150  EACH</t>
  </si>
  <si>
    <t>GESRFST00160</t>
  </si>
  <si>
    <t>STRAINRITE WIRE STRAINER XT1    FST00160  EACH</t>
  </si>
  <si>
    <t>HTSWPB016B</t>
  </si>
  <si>
    <t>SWANSON BRASS PLUMB BOB-16oz PB016B</t>
  </si>
  <si>
    <t>HTTADC661</t>
  </si>
  <si>
    <t>TAJIMA BLACK HD 25MM SCREW-LOCK CUTTER CARDED   DC661</t>
  </si>
  <si>
    <t>HTTADC660</t>
  </si>
  <si>
    <t>TAJIMA BLACK HD SLIDE-LOCK CUTTER CARDED DC660</t>
  </si>
  <si>
    <t>HTTACB50RB</t>
  </si>
  <si>
    <t>TAJIMA BLADES RAZAR BLACK 10/PKT 18MM   CB50RB</t>
  </si>
  <si>
    <t>HTTACB65RB</t>
  </si>
  <si>
    <t>TAJIMA BLADES RAZAR BLACK 10/PKT 25MM   CB65RB</t>
  </si>
  <si>
    <t>HTTAG258</t>
  </si>
  <si>
    <t>TAJIMA G-LOCK 8M TAPE G258</t>
  </si>
  <si>
    <t>TAJIMA LARGE CUTTER RATCHET CARDED LC-500C</t>
  </si>
  <si>
    <t>TAJIMA MAGNET PLUMB RITE PLUMB BOB SETTER  PZB400</t>
  </si>
  <si>
    <t>HTTARAM</t>
  </si>
  <si>
    <t>TAJIMA SLANT 100 ROTARY ANGLE METER  S100</t>
  </si>
  <si>
    <t>HTTAVRB50</t>
  </si>
  <si>
    <t>TAJIMA V-REX UTILITY BLADES VRB2-50B PKT 50  VRB50</t>
  </si>
  <si>
    <t>HTTAAC13S</t>
  </si>
  <si>
    <t>TAURUS  SUEDE 4 POCKET SPLIT LEG APRON AC13S</t>
  </si>
  <si>
    <t>HTTA344AB</t>
  </si>
  <si>
    <t>TAURUS BRACES WITH SNAPS  344AB</t>
  </si>
  <si>
    <t>HTTACH403</t>
  </si>
  <si>
    <t>TAURUS CARPENTERS 3 POCKET  APRON CH403</t>
  </si>
  <si>
    <t>HTTAHH318</t>
  </si>
  <si>
    <t>TAURUS HAMMER HOLDER LEATHER/GALV STEEL  HH318</t>
  </si>
  <si>
    <t>HTLONB1R</t>
  </si>
  <si>
    <t>TAURUS LEATHER  NAIL BAG 3 POCKET NB1R</t>
  </si>
  <si>
    <t>HTTATH434L</t>
  </si>
  <si>
    <t>TAURUS LEATHER APRON H/D HIPSTER SPLIT LEG L/H  TH434L</t>
  </si>
  <si>
    <t>HTTA428TP</t>
  </si>
  <si>
    <t>TAURUS LEATHER APRON H/D SPLIT LEG 4 POCKET 428TP</t>
  </si>
  <si>
    <t>HTTA344ABREV</t>
  </si>
  <si>
    <t>TAURUS REVERSE FIT TOOL BELT BRACES WITH SNAPS 344AB-REV</t>
  </si>
  <si>
    <t>HTTA31250</t>
  </si>
  <si>
    <t>TAURUS SUEDE CARPENTERS  APRON 3 POCKET 31250</t>
  </si>
  <si>
    <t>HTTA31410</t>
  </si>
  <si>
    <t>TAURUS SUEDE SPLIT LEG 4 POCKET APRON 31410</t>
  </si>
  <si>
    <t>HTTASY412L</t>
  </si>
  <si>
    <t>TAURUS SUPER YANKEE H/D SPLIT LEG L/H APRON SY412L</t>
  </si>
  <si>
    <t>HTTASY412R</t>
  </si>
  <si>
    <t>TAURUS SUPER YANKEE H/D SPLIT LEG R/H  APRON SY412R</t>
  </si>
  <si>
    <t>HTTAAC13R</t>
  </si>
  <si>
    <t>TAURUS TRADE RAWHIDE 4 POCKET SPLIT LEG APRON AC13R</t>
  </si>
  <si>
    <t>HTTH71238</t>
  </si>
  <si>
    <t>THOREX NYLON HAMMER  TH712-38</t>
  </si>
  <si>
    <t>GPWMP50</t>
  </si>
  <si>
    <t>WEEDMAT PINS  50 PACK  PINSPL50</t>
  </si>
  <si>
    <t>HTWHFTH</t>
  </si>
  <si>
    <t>WORKHORSE FOLDING TRESTLE HEAVY DUTY WQLT</t>
  </si>
  <si>
    <t>HTXLHMLCA</t>
  </si>
  <si>
    <t>XCEL HANDIMAN CARPENTERS LEATHER APRON         HANDIAPRON</t>
  </si>
  <si>
    <t>HTXLTMLCA</t>
  </si>
  <si>
    <t>XCEL TRADESMAN CARPENTERS     LEATHER APRON</t>
  </si>
  <si>
    <t>HTYARS1000</t>
  </si>
  <si>
    <t>YAMAYO 1000MM/36in SS RULE    YRS1000</t>
  </si>
  <si>
    <t>HTYAOTR100</t>
  </si>
  <si>
    <t>YAMAYO 100M OPEN REEL TAPE FG   NO.OTR100M YOTR100</t>
  </si>
  <si>
    <t>HTYARS150</t>
  </si>
  <si>
    <t>YAMAYO 150MM/6in RULE S/STEEL YRS150</t>
  </si>
  <si>
    <t>HTYAOTR30</t>
  </si>
  <si>
    <t>YAMAYO 30M OPEN REEL TAPE FG    NO.OTR30M YOTR30</t>
  </si>
  <si>
    <t>HTYAOTR50</t>
  </si>
  <si>
    <t>YAMAYO 50M OPEN REEL TAPE FG    NO.OTR50M YOTR50</t>
  </si>
  <si>
    <t>HTYARS600</t>
  </si>
  <si>
    <t>YAMAYO 600MM/24in RULE S/STEEL YRS600</t>
  </si>
  <si>
    <t>HTYANR30</t>
  </si>
  <si>
    <t>YAMAYO STILON TAPE OPEN 30M X 10MM NR30</t>
  </si>
  <si>
    <t>HTYANR50</t>
  </si>
  <si>
    <t>YAMAYO STILON TAPE-OPEN 50M X 10MM NR50</t>
  </si>
  <si>
    <t>HTTWZNWL25</t>
  </si>
  <si>
    <t>ZIRCON ELECTRONIC WATER LEVEL   ZN-WL25</t>
  </si>
  <si>
    <t>HTZNE50</t>
  </si>
  <si>
    <t>ZIRCON STUD SENSOR / EDGE FINDER   ZN-E50</t>
  </si>
  <si>
    <t>HTMKP39861</t>
  </si>
  <si>
    <t>MAKITA 2 POCKET FIXING POUCH  P-39861</t>
  </si>
  <si>
    <t>HTMA1L250</t>
  </si>
  <si>
    <t>MAKITA 2 STROKE OIL 1LT</t>
  </si>
  <si>
    <t>HTMKP90168</t>
  </si>
  <si>
    <t>MAKITA 23 PIECE RATCHETING BIT DRIVER SET  P-90168</t>
  </si>
  <si>
    <t>HTMKP39811</t>
  </si>
  <si>
    <t>MAKITA 3 POCKET FIXING POUCH  P-39811</t>
  </si>
  <si>
    <t>HTMACSO1L</t>
  </si>
  <si>
    <t>MAKITA CHAIN SAW OIL 1L  988 002 656</t>
  </si>
  <si>
    <t>HTMKP73053</t>
  </si>
  <si>
    <t>MAKITA CHISEL AND AUGER POUCH   P-73053</t>
  </si>
  <si>
    <t>HTMKP73047</t>
  </si>
  <si>
    <t>MAKITA CHISEL POUCH   P-73047</t>
  </si>
  <si>
    <t>HTMKD191810</t>
  </si>
  <si>
    <t>MAKITA CHISEL SET 17PC SDS PLUS BITS ALU CASE  D-19180</t>
  </si>
  <si>
    <t>HTMKD19174</t>
  </si>
  <si>
    <t>MAKITA CHISEL SET LONG 10PC SDS PLUS ALU CASE  D-19174</t>
  </si>
  <si>
    <t>HTMKP39877</t>
  </si>
  <si>
    <t>MAKITA ELECTRICIAN MATE       P-39877</t>
  </si>
  <si>
    <t>HTMKP39796</t>
  </si>
  <si>
    <t>MAKITA ELECTRICIAN POUCH      P-39796</t>
  </si>
  <si>
    <t>HTMKP39855</t>
  </si>
  <si>
    <t>MAKITA MEASURING TAPE HOLDER  P-39855</t>
  </si>
  <si>
    <t>HTMKP39908</t>
  </si>
  <si>
    <t>MAKITA SUPER HEAVYWEIGHT BELT  P-39908</t>
  </si>
  <si>
    <t>HTBCK10</t>
  </si>
  <si>
    <t>BELLCRAFT K10 NO.10 DRILL C/SINK     BC100-10</t>
  </si>
  <si>
    <t>HTBCK12</t>
  </si>
  <si>
    <t>BELLCRAFT K12 NO.12 DRILL C/SINK    BC100-12</t>
  </si>
  <si>
    <t>HTBCK14</t>
  </si>
  <si>
    <t>BELLCRAFT K14 NO.14 DRILL C/SINK    BC100-14</t>
  </si>
  <si>
    <t>HTBCK6</t>
  </si>
  <si>
    <t>BELLCRAFT K6 NO.6 DRILL C/SINK   BC100-06</t>
  </si>
  <si>
    <t>HTBCK8</t>
  </si>
  <si>
    <t>BELLCRAFT K8 NO.8 DRILL C/SINK    BC100-08</t>
  </si>
  <si>
    <t>HTBCK9</t>
  </si>
  <si>
    <t>BELLCRAFT K9 NO.9 DRILL C/SINK     BC100-09</t>
  </si>
  <si>
    <t>HTEVRS1238</t>
  </si>
  <si>
    <t>EVACUT 1/2in HSS DRILL BIT    3/8in SHANK PREPACK 161179</t>
  </si>
  <si>
    <t>HTEVM10MDB</t>
  </si>
  <si>
    <t>EVACUT 10.0MM DB MASONRY DRILL SET PREPACK 191124</t>
  </si>
  <si>
    <t>HTEVM10MSB</t>
  </si>
  <si>
    <t>EVACUT 10.0MM SB MASONRY DRILL BIT PREPACK 181471</t>
  </si>
  <si>
    <t>HTEV122164</t>
  </si>
  <si>
    <t>EVACUT 10.0MM X 183MM LONG SERIES DRILL BIT   122164</t>
  </si>
  <si>
    <t>HTEV1164</t>
  </si>
  <si>
    <t>EVACUT 11/64in HSS DRILL BIT  PREPACK 102164</t>
  </si>
  <si>
    <t>HTEVM12MSF</t>
  </si>
  <si>
    <t>EVACUT 12.0MM SF MASONRY DRILL BIT PREPACK 183105</t>
  </si>
  <si>
    <t>HTEV122200</t>
  </si>
  <si>
    <t>EVACUT 12.0MM X 203MM LONG SERIES DRILL BIT   122200</t>
  </si>
  <si>
    <t>HTEVM13MDB</t>
  </si>
  <si>
    <t>EVACUT 13.0MM DB MASONRY DRILL BIT PREPACK 191167</t>
  </si>
  <si>
    <t>HTEVM13MSB</t>
  </si>
  <si>
    <t>EVACUT 13.0MM SB MASONRY DRILL BIT PREPACK 181536</t>
  </si>
  <si>
    <t>HTEVM13MSF</t>
  </si>
  <si>
    <t>EVACUT 13.0MM SF MASONRY DRILL BIT PREPACK 183121</t>
  </si>
  <si>
    <t>HTEV1532</t>
  </si>
  <si>
    <t>EVACUT 15/32in HSS DRILL BIT  PREPACK 102377</t>
  </si>
  <si>
    <t>HTEVM16MDB</t>
  </si>
  <si>
    <t>EVACUT 16.0MM DB MASONRY DRILL BIT PREPACK 191183</t>
  </si>
  <si>
    <t>HTEVM16MSB</t>
  </si>
  <si>
    <t>EVACUT 16.0MM SB MASONRY DRILL BIT PREPACK 181552</t>
  </si>
  <si>
    <t>HTEV33M</t>
  </si>
  <si>
    <t>EVACUT 3.3MM HSS DRILL BIT    BULK 105473</t>
  </si>
  <si>
    <t>HTEVM35MSF</t>
  </si>
  <si>
    <t>EVACUT 3.5MM SF MASONRY DRILL BIT PREPACK 182850</t>
  </si>
  <si>
    <t>HTEV38</t>
  </si>
  <si>
    <t>EVACUT 3/8in HSS DRILL BIT    PREPACK 102318</t>
  </si>
  <si>
    <t>HTEVM4MSF</t>
  </si>
  <si>
    <t>EVACUT 4.0MM SF MASONRY DRILL   BIT PREPACK 182877</t>
  </si>
  <si>
    <t>HTEV49M</t>
  </si>
  <si>
    <t>EVACUT 4.9MM DBLE END PANEL   DRILL BIT TWIN PACK 116343</t>
  </si>
  <si>
    <t>HTEVM5MSB</t>
  </si>
  <si>
    <t>EVACUT 5.0MM SB MASONRY DRILL BIT PREPACK 181412</t>
  </si>
  <si>
    <t>HTEVM6MSB</t>
  </si>
  <si>
    <t>EVACUT 6.0MM SB MASONRY DRILL BIT PREPACK 181420</t>
  </si>
  <si>
    <t>HTEV122092</t>
  </si>
  <si>
    <t>EVACUT 6.0MM X 159MM LONG SERIES DRILL BIT    122092</t>
  </si>
  <si>
    <t>HTEVM65MDB</t>
  </si>
  <si>
    <t>EVACUT 6.5MM DB MASONRY DRILL BIT PREPACK 191086</t>
  </si>
  <si>
    <t>HTEVM7MSF</t>
  </si>
  <si>
    <t>EVACUT 7.00MM SF MASONRY DRILL BIT PREPACK 183008</t>
  </si>
  <si>
    <t>HTEV764</t>
  </si>
  <si>
    <t>EVACUT 7/64in HSS DRILL BIT   PREPACK 102113</t>
  </si>
  <si>
    <t>HTEVM8MSF</t>
  </si>
  <si>
    <t>EVACUT 8.0MM SF MASONRY DRILL BIT PREPACK 183040</t>
  </si>
  <si>
    <t>HTEV122128</t>
  </si>
  <si>
    <t>EVACUT 8.0MM X 169MM LONG SERIES DRILL BIT   122128</t>
  </si>
  <si>
    <t>HTEV964</t>
  </si>
  <si>
    <t>EVACUT 9/64in HSS DRILL BIT   PREPACK 102148</t>
  </si>
  <si>
    <t>HTEV3LSM</t>
  </si>
  <si>
    <t>EVACUT LONG SERIES DRILL BIT 3.0MM X 131.8MM  122038</t>
  </si>
  <si>
    <t>HTEV35LSM</t>
  </si>
  <si>
    <t>EVACUT LONG SERIES DRILL BIT 3.5MM X 139MM  122047</t>
  </si>
  <si>
    <t>HTEV4LSM</t>
  </si>
  <si>
    <t>EVACUT LONG SERIES DRILL BIT 4.0MM X 148MM  122056</t>
  </si>
  <si>
    <t>HTEV45LSM</t>
  </si>
  <si>
    <t>EVACUT LONG SERIES DRILL BIT 4.5MM X 148MM  122065</t>
  </si>
  <si>
    <t>HTEV5LSM</t>
  </si>
  <si>
    <t>EVACUT LONG SERIES DRILL BIT 5.0MM X 154MM  122074</t>
  </si>
  <si>
    <t>HTEV2MSET</t>
  </si>
  <si>
    <t>EVACUT NO.2M HSS DRILL SET OF 19 METRIC DRILLS 175056</t>
  </si>
  <si>
    <t>HTEV4SET</t>
  </si>
  <si>
    <t>EVACUT NO.4 HSS DRILL SET OF  13 DRILLS 171182</t>
  </si>
  <si>
    <t>HTEV4MSET</t>
  </si>
  <si>
    <t>EVACUT NO.4M HSS DRILL SET OF 12 METRIC DRILLS 175129</t>
  </si>
  <si>
    <t>HTEVDD13MSET</t>
  </si>
  <si>
    <t>EVACUT NO.DD13M DIAL A DRILL  SET OF 13 METRIC DRILLS 175307</t>
  </si>
  <si>
    <t>HTEVDD19SET</t>
  </si>
  <si>
    <t>EVACUT NO.DD19M DIAL A DRILL  SET OF 19 METRIC DRILLS 175330</t>
  </si>
  <si>
    <t>HTEV1MSET</t>
  </si>
  <si>
    <t>EVACUT NO.E1M HSS DRILL SET OF 12 METRIC DRILLS 174955</t>
  </si>
  <si>
    <t>HTEV3MSET</t>
  </si>
  <si>
    <t>EVACUT NO.E3M HSS DRILL SET OF 25 METRIC DRILLS 174971</t>
  </si>
  <si>
    <t>HTEVSSBE300</t>
  </si>
  <si>
    <t>EVACUT SPADE BIT EXTENSION 300MM</t>
  </si>
  <si>
    <t>HTFR92254</t>
  </si>
  <si>
    <t>FROST 29PCE HSS IMPERIAL     DRILL SET     92254</t>
  </si>
  <si>
    <t>HTGFB62</t>
  </si>
  <si>
    <t>GFB NO.10 COUNTERSINK &amp; DRILL BIT     GFB62</t>
  </si>
  <si>
    <t>HTGFB398</t>
  </si>
  <si>
    <t>GFB NO.398 SQUARE DRIVE BIT ADAPTOR 12.7MM CARD</t>
  </si>
  <si>
    <t>HTGFB61</t>
  </si>
  <si>
    <t>GFB NO.8 COUNTERSINK &amp; DRILL BIT     GFB61</t>
  </si>
  <si>
    <t>HTHADBT18</t>
  </si>
  <si>
    <t>HARDIE 18MM TUNGSTEN CARBIDE DRILL BIT    300566</t>
  </si>
  <si>
    <t>HTHPDDCS12</t>
  </si>
  <si>
    <t>HERMPAC DECK DRILL &amp; COUNTERSINK 21MM 12G</t>
  </si>
  <si>
    <t>HTLIDECK12</t>
  </si>
  <si>
    <t>LINBIDE DECK12 CSK DRILL BIT</t>
  </si>
  <si>
    <t>HTMKD29941</t>
  </si>
  <si>
    <t>MAKITA 19 PIECE DRILL BIT SET     D-29941</t>
  </si>
  <si>
    <t>HTMKP90152</t>
  </si>
  <si>
    <t>MAKITA 21 PIECE DRILL &amp;  BIT SET  P-90152</t>
  </si>
  <si>
    <t>PTMKB20725</t>
  </si>
  <si>
    <t>MAKITA DOUBLE END TORSION BIT PZ3 X 65MM LONG 3PK B-20725</t>
  </si>
  <si>
    <t>HTMKB49828</t>
  </si>
  <si>
    <t>MAKITA DRILL &amp; SCREW BIT SET 71PCS B-49828</t>
  </si>
  <si>
    <t>HTMKP10833</t>
  </si>
  <si>
    <t>MAKITA DRILL BIT SDS   P-10833</t>
  </si>
  <si>
    <t>HTMKP71722</t>
  </si>
  <si>
    <t>MAKITA DRILL HOLSTER &amp; POUCH  P-71722</t>
  </si>
  <si>
    <t>HTMK12697</t>
  </si>
  <si>
    <t>MAKITA DRYWALL DRILL BIT PHILLIPS FOR 6830 EACH A-12697</t>
  </si>
  <si>
    <t>HTMKA45858</t>
  </si>
  <si>
    <t>MAKITA DRYWALL DRILL BIT PHILLIPS FOR BFR440 EACH A45858</t>
  </si>
  <si>
    <t>HTMKA458585</t>
  </si>
  <si>
    <t>MAKITA DRYWALL DRILL BIT PHILLIPS FOR BFR440 PK 5 A45858</t>
  </si>
  <si>
    <t>PTMKP22785</t>
  </si>
  <si>
    <t>MAKITA ELITE MASONRY DRILL BIT 12 X 150MM   P-22785</t>
  </si>
  <si>
    <t>PTMKP22791</t>
  </si>
  <si>
    <t>MAKITA ELITE MASONRY DRILL BIT 13 X 150MM   P-22791</t>
  </si>
  <si>
    <t>PTMKP22676</t>
  </si>
  <si>
    <t>MAKITA ELITE MASONRY DRILL BIT 3 X 60MM P-22676</t>
  </si>
  <si>
    <t>PTMKP22682</t>
  </si>
  <si>
    <t>MAKITA ELITE MASONRY DRILL BIT 4 X 75MM   P-22682</t>
  </si>
  <si>
    <t>PTMKP22698</t>
  </si>
  <si>
    <t>MAKITA ELITE MASONRY DRILL BIT 5 X 85MM   P-22698</t>
  </si>
  <si>
    <t>PTMKP22707</t>
  </si>
  <si>
    <t>MAKITA ELITE MASONRY DRILL BIT 5.5 X 85MM   P-22707</t>
  </si>
  <si>
    <t>PTMKP22713</t>
  </si>
  <si>
    <t>MAKITA ELITE MASONRY DRILL BIT 6 X 100MM   P-22713</t>
  </si>
  <si>
    <t>PTMKP22729</t>
  </si>
  <si>
    <t>MAKITA ELITE MASONRY DRILL BIT 6.5 X 100MM   P-22729</t>
  </si>
  <si>
    <t>PTMKP22735</t>
  </si>
  <si>
    <t>MAKITA ELITE MASONRY DRILL BIT 7 X 100MM   P-22735</t>
  </si>
  <si>
    <t>PTMKP22741</t>
  </si>
  <si>
    <t>MAKITA ELITE MASONRY DRILL BIT 8 X 120MM   P-22741</t>
  </si>
  <si>
    <t>PTMKP22757</t>
  </si>
  <si>
    <t>MAKITA ELITE MASONRY DRILL BIT 9 X 120MM P-22757</t>
  </si>
  <si>
    <t>PTMKA96958</t>
  </si>
  <si>
    <t>MAKITA IMPACTX MAGNETIC BIT HOLDER 152MM A-96958</t>
  </si>
  <si>
    <t>PTMKA96964</t>
  </si>
  <si>
    <t>MAKITA IMPACTX MAGNETIC BIT HOLDER 305MM A-96964</t>
  </si>
  <si>
    <t>PTMKA99792</t>
  </si>
  <si>
    <t>MAKITA IMPACTX NO2 SQUARE RECESS 50MM POWER BIT 15PK A-99792</t>
  </si>
  <si>
    <t>PTMKA96796</t>
  </si>
  <si>
    <t>MAKITA IMPACTX SLOT NO8 50MM POWER BIT 2PK A-96796</t>
  </si>
  <si>
    <t>PTMKA96746</t>
  </si>
  <si>
    <t>MAKITA IMPACTX T20 TORX 50MM POWER BIT 2PK A-96746</t>
  </si>
  <si>
    <t>HTMK1920160</t>
  </si>
  <si>
    <t>MAKITA KEYLESS DRILL CHUCK FOR 6012D 192016-0</t>
  </si>
  <si>
    <t>HTMKB53154</t>
  </si>
  <si>
    <t>MAKITA MAKPAC BIT &amp; HAND TOOL SET 98PCS B-53154</t>
  </si>
  <si>
    <t>HTMKB52059</t>
  </si>
  <si>
    <t>MAKITA MAKPAC DRILL &amp; CHISEL SET 17PCS B-52059</t>
  </si>
  <si>
    <t>HTMKD42329</t>
  </si>
  <si>
    <t>MAKITA RATCHET &amp; BITS SET 65PCS D-42329</t>
  </si>
  <si>
    <t>HTMOMR10506</t>
  </si>
  <si>
    <t>MORSE 6MM DIAMOND DRILL GRIT HOLESAW  MR105-06</t>
  </si>
  <si>
    <t>HTPG72850</t>
  </si>
  <si>
    <t>PG GLASS/TILE DRILL BIT 10MM    PG728-50</t>
  </si>
  <si>
    <t>HTPG72860</t>
  </si>
  <si>
    <t>PG GLASS/TILE DRILL BIT 12MM    PG728-60</t>
  </si>
  <si>
    <t>HTPG72800</t>
  </si>
  <si>
    <t>PG GLASS/TILE DRILL BIT 3MM     PG728-00</t>
  </si>
  <si>
    <t>HTPG72820</t>
  </si>
  <si>
    <t>PG GLASS/TILE DRILL BIT 5MM   PG728-20</t>
  </si>
  <si>
    <t>HTRSDD6312125</t>
  </si>
  <si>
    <t>RAMSET 12X125MM R DRILL BIT   DDR312125</t>
  </si>
  <si>
    <t>HTRSDD6306100</t>
  </si>
  <si>
    <t>RAMSET 6X100MM R DRILL BIT   DDR306100</t>
  </si>
  <si>
    <t>PTSBSTPSBG12P</t>
  </si>
  <si>
    <t>SMART BIT NO.12 DRILL &amp; COUNTERSINKING TOOL PSBG12</t>
  </si>
  <si>
    <t>PTSBSTPSBG14P</t>
  </si>
  <si>
    <t>SMART BIT NO.14 DRILL &amp; COUNTERSINKING TOOL-BDA150K</t>
  </si>
  <si>
    <t>HTSM512</t>
  </si>
  <si>
    <t>STAR M NO 400 12MM X 400MM AUGER BIT SM400-12</t>
  </si>
  <si>
    <t>HTSM516</t>
  </si>
  <si>
    <t>STAR M NO 400 16MM X 400MM AUGER BIT SM400-16</t>
  </si>
  <si>
    <t>HTSUDE18TP</t>
  </si>
  <si>
    <t>SUTTON 1/8in HSS TUPOINT DRILL BIT D/END T/PACK</t>
  </si>
  <si>
    <t>HTSUS370362008</t>
  </si>
  <si>
    <t>SUTTON 4.0MM TUNG CARBON TIP  GLASS &amp; TILE DRILLS D6040400</t>
  </si>
  <si>
    <t>HTSUS370362010</t>
  </si>
  <si>
    <t>SUTTON 5.0MM TUNG CARBON TIP  GLASS &amp; TILE DRILLS D6040500</t>
  </si>
  <si>
    <t>SUTTON 6.0MM TUNG CARBIDE GLASS &amp; TILE DRILL BIT PREPACK</t>
  </si>
  <si>
    <t>HTSUS370362016</t>
  </si>
  <si>
    <t>SUTTON 8.0MM TUNG CARBIDE GLASS &amp; TILE DRILL BIT PREPACK</t>
  </si>
  <si>
    <t>PTSUD1040200</t>
  </si>
  <si>
    <t>SUTTON JOBBER DRILL BIT TRADE PACK 2.0MM 10PK D1040200</t>
  </si>
  <si>
    <t>PTSUD1040300</t>
  </si>
  <si>
    <t>SUTTON JOBBER DRILL BIT TRADE PACK 3.0MM 10PK D1040300</t>
  </si>
  <si>
    <t>PTSUD1040400</t>
  </si>
  <si>
    <t>SUTTON JOBBER DRILL BIT TRADE PACK 4.0MM 10PK D1040400</t>
  </si>
  <si>
    <t>PTSUD1040500</t>
  </si>
  <si>
    <t>SUTTON JOBBER DRILL BIT TRADE PACK 5.0MM 5PK D1040500</t>
  </si>
  <si>
    <t>PTSUD1040600</t>
  </si>
  <si>
    <t>SUTTON JOBBER DRILL BIT TRADE PACK 6.0MM 5PK D1040600</t>
  </si>
  <si>
    <t>WB 22MM FORSTENER DRILL BIT FOR MAGNETS 1278</t>
  </si>
  <si>
    <t>HTWBDB1191</t>
  </si>
  <si>
    <t>WB 25MM FORSTENER DRILL BIT FOR MAGNETS  1191</t>
  </si>
  <si>
    <t>PTHMBFAH1010A</t>
  </si>
  <si>
    <t>BLUEFLEX AIR HOSE 10 X 10M WITH QD COUPLER &amp; CONNECTOR</t>
  </si>
  <si>
    <t>PTDWDCB546XE</t>
  </si>
  <si>
    <t>DEWALT XR FLEXVOLT 6.0AH BATTERY WITH FUEL GAUGE DCB546-XE</t>
  </si>
  <si>
    <t>HTGFB74</t>
  </si>
  <si>
    <t>GFB NO.74 10MM MAGNETIC NUTSETTER BIT</t>
  </si>
  <si>
    <t>PTDMAUG200</t>
  </si>
  <si>
    <t>MAKITA DOLMAR 8'' AUGER BIT FISH TAIL POINT</t>
  </si>
  <si>
    <t>PTPBS0438</t>
  </si>
  <si>
    <t>PBS 9MM DRILL AND COUNTERSUNK COBINATION BIT PBS0438</t>
  </si>
  <si>
    <t>PTSTDP637T411</t>
  </si>
  <si>
    <t>PRECISION AIRLESS SPRAY TIP 411</t>
  </si>
  <si>
    <t>PTSTDP637T413</t>
  </si>
  <si>
    <t>PRECISION AIRLESS SPRAY TIP 413</t>
  </si>
  <si>
    <t>PTSTDP637T415</t>
  </si>
  <si>
    <t>PRECISION AIRLESS SPRAY TIP 415</t>
  </si>
  <si>
    <t>PTSTDP637T515</t>
  </si>
  <si>
    <t>PRECISION AIRLESS SPRAY TIP 515</t>
  </si>
  <si>
    <t>PTSTDP637T517</t>
  </si>
  <si>
    <t>PRECISION AIRLESS SPRAY TIP 517</t>
  </si>
  <si>
    <t>PTSTDP637T519</t>
  </si>
  <si>
    <t>PRECISION AIRLESS SPRAY TIP 519</t>
  </si>
  <si>
    <t>PTSTDP637F30PK2</t>
  </si>
  <si>
    <t>PRECISION FILTERS PK 2 GREEN 30 MESH</t>
  </si>
  <si>
    <t>PTSTDP637F60PK2</t>
  </si>
  <si>
    <t>PRECISION FILTERS PK 2 WHITE 60 MESH</t>
  </si>
  <si>
    <t>PTSTDP637F1002</t>
  </si>
  <si>
    <t>PRECISION FILTERS PK 2 YELLOW 100 MESH</t>
  </si>
  <si>
    <t>HTSPTSP2525</t>
  </si>
  <si>
    <t>SPAX T-STAR PLUS T25 25MM (SINGLE PACK)</t>
  </si>
  <si>
    <t>HTSPTSP3025</t>
  </si>
  <si>
    <t>SPAX T-STAR PLUS T30 25MM (SINGLE PACK)</t>
  </si>
  <si>
    <t>PTST14014J</t>
  </si>
  <si>
    <t>SPRAYTECH 1/4IN X 1/4IN NPS H/P HOSE JOINER 12-228</t>
  </si>
  <si>
    <t>PTSTDP0154015</t>
  </si>
  <si>
    <t>SPRAYTECH 15MX6MM RAYON AIRLESS HOSE 1/4BSP-340B</t>
  </si>
  <si>
    <t>PTSTDP637LT50</t>
  </si>
  <si>
    <t>SPRAYTECH 50MM 20IN BARE EXTENSION POLE G NUT</t>
  </si>
  <si>
    <t>PTSTAGPSTT3283</t>
  </si>
  <si>
    <t>SPRAYTECH AGP HVLP SPRAY GUN 3 STAGE TURBINE ST-T3283</t>
  </si>
  <si>
    <t>PTSTDP637S</t>
  </si>
  <si>
    <t>SPRAYTECH AIRLESS TIP HOLDER G NUT 7/8</t>
  </si>
  <si>
    <t>PTSUH1110570</t>
  </si>
  <si>
    <t>SUTTON 57MM MULTI PURPOSE TCT HOLESAW H1110570</t>
  </si>
  <si>
    <t>PTST0296362</t>
  </si>
  <si>
    <t>WAGNER AG08 4 FINGER GUN G TIP &amp; HOLDER</t>
  </si>
  <si>
    <t>PTWAPRO117</t>
  </si>
  <si>
    <t>WAGNER PROJECT PRO117 AIRLESS SPRAYER</t>
  </si>
  <si>
    <t>PTWAPRO119</t>
  </si>
  <si>
    <t>WAGNER PROJECT PRO119 AIRLESS SPRAYER</t>
  </si>
  <si>
    <t>PTWAPS321</t>
  </si>
  <si>
    <t>WAGNER PROSPRAY AIRLESS SPRAYER PS3.21</t>
  </si>
  <si>
    <t>PTMASCM4500</t>
  </si>
  <si>
    <t>WET STONE SHARPENER 120 GRIT AL/OXIDE 80W  SCM4500</t>
  </si>
  <si>
    <t>HTEVSSB16</t>
  </si>
  <si>
    <t>EVACUT SPADE BIT 16MM</t>
  </si>
  <si>
    <t>HILTI HAMMER DRILL BIT TE - C3X 12X170MM 409197</t>
  </si>
  <si>
    <t>HILTI HAMMER DRILL BIT TE - CX 10X370MM 409191</t>
  </si>
  <si>
    <t>HTHT797024</t>
  </si>
  <si>
    <t>HITACHI POLYCRYSTALINE DIA SB 184X20MM SUIT C7YA  797024</t>
  </si>
  <si>
    <t>HTHT752500</t>
  </si>
  <si>
    <t>HITACHI/HIKOKI 41PCS  IMPACT SOCKET AND BIT SET   752500</t>
  </si>
  <si>
    <t>HTLIB15K154</t>
  </si>
  <si>
    <t>LINBIDE 15PC ROUTER BIT SET 1/4'' SHANK  15K15.4</t>
  </si>
  <si>
    <t>HTMKD20111</t>
  </si>
  <si>
    <t>MAKITA CHISEL SET 13PC SDS PLUS ALU CASE  D-20111</t>
  </si>
  <si>
    <t>HTMKB30617</t>
  </si>
  <si>
    <t>MAKITA MULTI TOOL 4 PIECE FLOORING ACCESSORY SET B-30617</t>
  </si>
  <si>
    <t>HTMKD15512</t>
  </si>
  <si>
    <t>MAKITA ROUTER BIT STRAIGHT CUTTING 10MM  D-15512</t>
  </si>
  <si>
    <t>HTMKD15528</t>
  </si>
  <si>
    <t>MAKITA ROUTER BIT STRAIGHT CUTTING 12.7MM  D-15528</t>
  </si>
  <si>
    <t>HTMKD15534</t>
  </si>
  <si>
    <t>MAKITA ROUTER BIT STRAIGHT CUTTING 16MM  D-15534</t>
  </si>
  <si>
    <t>HTMKD15540</t>
  </si>
  <si>
    <t>MAKITA ROUTER BIT STRAIGHT CUTTING 19MM  D-15540</t>
  </si>
  <si>
    <t>NILFISK FILTERBAGS FOR AERO 25 SET OF 4  302002404</t>
  </si>
  <si>
    <t>PTPBS0498</t>
  </si>
  <si>
    <t>PBS DOUBLE ENDED SQUARE DRIVE BIT - TWIN PACK  PBS0498</t>
  </si>
  <si>
    <t>PTSRKA014CEE</t>
  </si>
  <si>
    <t>STARRETT 90MM PILOT DRILL CARDED   KA014CE-E</t>
  </si>
  <si>
    <t>PTSRA1E</t>
  </si>
  <si>
    <t>STARRETT ARBOR HIGH SPEED STEEL PILOT DRILL  A1E</t>
  </si>
  <si>
    <t>PTSRA2E</t>
  </si>
  <si>
    <t>STARRETT ARBOR HIGH SPEED STEEL PILOT DRILL  A2E</t>
  </si>
  <si>
    <t>PTSRKXA014CE</t>
  </si>
  <si>
    <t>STARRETT CARBIDE TIPPED PILOT DRILL 1/4IN   KXA014C-E</t>
  </si>
  <si>
    <t>PTSRKCS06001</t>
  </si>
  <si>
    <t>STARRETT CORDLESS HOLESAW KIT 6PC  KCS06001</t>
  </si>
  <si>
    <t>PTSRKDC07021</t>
  </si>
  <si>
    <t>STARRETT DEEP CUT BI METAL HOLE SAW KIT 7 PCE KDC07021</t>
  </si>
  <si>
    <t>PTSRDCH0134</t>
  </si>
  <si>
    <t>STARRETT DEEP CUT BI-METAL HOLE SAW 1-3/4IN 44MM   DCH0134</t>
  </si>
  <si>
    <t>PTSRDCH0358</t>
  </si>
  <si>
    <t>STARRETT DEEP CUT BI-METAL HOLE SAW 3-5/8IN 92MM DCH0358</t>
  </si>
  <si>
    <t>PTSRDCH0600</t>
  </si>
  <si>
    <t>STARRETT DEEP CUT BI-METAL HOLE SAW 6IN 152MM   DCH0600</t>
  </si>
  <si>
    <t>PTSRD0005</t>
  </si>
  <si>
    <t>STARRETT DIAMOND GRIT HOLESAW 5MM   D0005</t>
  </si>
  <si>
    <t>PTSRD0065</t>
  </si>
  <si>
    <t>STARRETT DIAMOND GRIT HOLESAW 6.5MM   D0065</t>
  </si>
  <si>
    <t>PTSRD0006</t>
  </si>
  <si>
    <t>STARRETT DIAMOND GRIT HOLESAW 6MM   D0006</t>
  </si>
  <si>
    <t>PTSRFCH0058</t>
  </si>
  <si>
    <t>STARRETT FAST CUT BI-METAL HOLE SAW 5/8IN 16MM FCH0058</t>
  </si>
  <si>
    <t>PTSRA1738E</t>
  </si>
  <si>
    <t>STARRETT LOCKING ARBOR HIGH SPEED STEEL PILOT DRILL  A17-38E</t>
  </si>
  <si>
    <t>PTSRKA014CE</t>
  </si>
  <si>
    <t>STARRETT PILOT DRILL CARDED   KA014C-E</t>
  </si>
  <si>
    <t>PTSRCSC25</t>
  </si>
  <si>
    <t>STARRETT SMOOTH CUTTING HOLE SAW 25MM   CSC25</t>
  </si>
  <si>
    <t>PTSRCSC32</t>
  </si>
  <si>
    <t>STARRETT SMOOTH CUTTING HOLE SAW 32MM   CSC32</t>
  </si>
  <si>
    <t>PTSRCSC35</t>
  </si>
  <si>
    <t>STARRETT SMOOTH CUTTING HOLE SAW 35MM   CSC35</t>
  </si>
  <si>
    <t>PTSRCSC38</t>
  </si>
  <si>
    <t>STARRETT SMOOTH CUTTING HOLE SAW 38MM   CSC38</t>
  </si>
  <si>
    <t>PTSRMPH0400</t>
  </si>
  <si>
    <t>STARRETT TCT FAST CUT MULTI PURPOSE HOLE SAW 102MM   MPH0400</t>
  </si>
  <si>
    <t>PTSRMPH0434</t>
  </si>
  <si>
    <t>STARRETT TCT FAST CUT MULTI PURPOSE HOLE SAW 121MM   MPH0434</t>
  </si>
  <si>
    <t>PTSRMPH0500</t>
  </si>
  <si>
    <t>STARRETT TCT FAST CUT MULTI PURPOSE HOLE SAW 127MM   MPH0500</t>
  </si>
  <si>
    <t>PTSRMPH0600</t>
  </si>
  <si>
    <t>STARRETT TCT FAST CUT MULTI PURPOSE HOLE SAW 152MM   MPH0600</t>
  </si>
  <si>
    <t>PTSRMPH0614</t>
  </si>
  <si>
    <t>STARRETT TCT FAST CUT MULTI PURPOSE HOLE SAW 159MM   MPH0614</t>
  </si>
  <si>
    <t>PTSRMPH0100</t>
  </si>
  <si>
    <t>STARRETT TCT FAST CUT MULTI PURPOSE HOLE SAW 25MM   MPH0100</t>
  </si>
  <si>
    <t>PTSRMPH0118</t>
  </si>
  <si>
    <t>STARRETT TCT FAST CUT MULTI PURPOSE HOLE SAW 29MM   MPH0118</t>
  </si>
  <si>
    <t>PTSRMPH0114</t>
  </si>
  <si>
    <t>STARRETT TCT FAST CUT MULTI PURPOSE HOLE SAW 32MM   MPH0114</t>
  </si>
  <si>
    <t>PTSRMPH0138</t>
  </si>
  <si>
    <t>STARRETT TCT FAST CUT MULTI PURPOSE HOLE SAW 35MM   MPH0138</t>
  </si>
  <si>
    <t>PTSRMPH0112</t>
  </si>
  <si>
    <t>STARRETT TCT FAST CUT MULTI PURPOSE HOLE SAW 38MM   MPH0112</t>
  </si>
  <si>
    <t>PTSRMPH0134</t>
  </si>
  <si>
    <t>STARRETT TCT FAST CUT MULTI PURPOSE HOLE SAW 44MM   MPH0134</t>
  </si>
  <si>
    <t>PTSRMPH0200</t>
  </si>
  <si>
    <t>STARRETT TCT FAST CUT MULTI PURPOSE HOLE SAW 51MM   MPH0200</t>
  </si>
  <si>
    <t>PTSRMPH0218</t>
  </si>
  <si>
    <t>STARRETT TCT FAST CUT MULTI PURPOSE HOLE SAW 54MM   MPH0218</t>
  </si>
  <si>
    <t>GEZNWEE1150</t>
  </si>
  <si>
    <t>ZENITH 150MM PLATE MENDING ZP CARDED WEE1150</t>
  </si>
  <si>
    <t>PTSRMPH0214</t>
  </si>
  <si>
    <t>STARRETT TCT FAST CUT MULTI PURPOSE HOLE SAW 57MM   MPH0214</t>
  </si>
  <si>
    <t>PTSRMPH0238</t>
  </si>
  <si>
    <t>STARRETT TCT FAST CUT MULTI PURPOSE HOLE SAW 60MM   MPH0238</t>
  </si>
  <si>
    <t>PTSRMPH0212</t>
  </si>
  <si>
    <t>STARRETT TCT FAST CUT MULTI PURPOSE HOLE SAW 64MM   MPH0212</t>
  </si>
  <si>
    <t>PTSRMPH0234</t>
  </si>
  <si>
    <t>STARRETT TCT FAST CUT MULTI PURPOSE HOLE SAW 70MM   MPH0234</t>
  </si>
  <si>
    <t>PTSRMPH0300</t>
  </si>
  <si>
    <t>STARRETT TCT FAST CUT MULTI PURPOSE HOLE SAW 76MM   MPH0300</t>
  </si>
  <si>
    <t>PTSRMPH0318</t>
  </si>
  <si>
    <t>STARRETT TCT FAST CUT MULTI PURPOSE HOLE SAW 79MM   MPH0318</t>
  </si>
  <si>
    <t>PTSRMPH0314</t>
  </si>
  <si>
    <t>STARRETT TCT FAST CUT MULTI PURPOSE HOLE SAW 83MM   MPH0314</t>
  </si>
  <si>
    <t>PTSRMPH0338</t>
  </si>
  <si>
    <t>STARRETT TCT FAST CUT MULTI PURPOSE HOLE SAW 86MM   MPH0338</t>
  </si>
  <si>
    <t>PTSRMPH0312</t>
  </si>
  <si>
    <t>STARRETT TCT FAST CUT MULTI PURPOSE HOLE SAW 89MM   MPH0312</t>
  </si>
  <si>
    <t>PTSRMPH0358</t>
  </si>
  <si>
    <t>STARRETT TCT FAST CUT MULTI PURPOSE HOLE SAW 92MM   MPH0358</t>
  </si>
  <si>
    <t>PTSRKMP11021</t>
  </si>
  <si>
    <t>STARRETT TCT MULTI PURPOSE HOLESAW KIT 11-PCE    KMP11021</t>
  </si>
  <si>
    <t>PTSRKMP09021</t>
  </si>
  <si>
    <t>STARRETT TCT MULTI PURPOSE HOLESAW KIT 9-PCE    KMP09021</t>
  </si>
  <si>
    <t>GESE16NP</t>
  </si>
  <si>
    <t>CORONET NO.16 NP SCREW EYE    EACH EYE16</t>
  </si>
  <si>
    <t>GESE20NP</t>
  </si>
  <si>
    <t>CORONET NO.20 NP SCREW EYE    EACH EYE20</t>
  </si>
  <si>
    <t>GESE8NP</t>
  </si>
  <si>
    <t>CORONET NO.8 NP SCREW EYE    EACH EYE8</t>
  </si>
  <si>
    <t>GECRC5070</t>
  </si>
  <si>
    <t>CRC AEROCLEAN DEGREASER 500ML 5070</t>
  </si>
  <si>
    <t>GECRC6006</t>
  </si>
  <si>
    <t>CRC MARINE 66 400ML           6006</t>
  </si>
  <si>
    <t>PTNF302000473</t>
  </si>
  <si>
    <t>NILFISK 32MMX3M UNIVERSAL HOSE. CUFFS &amp; HAND PIECE 302000473</t>
  </si>
  <si>
    <t>PLPIP2073</t>
  </si>
  <si>
    <t>PLUMBIT 15MM BLIND CAP DTP2073</t>
  </si>
  <si>
    <t>PLPIFSS608</t>
  </si>
  <si>
    <t>PLUMBIT 600MM S/STEEL SUPPLY TUBE PLMFSS60/8</t>
  </si>
  <si>
    <t>PTSEAL04</t>
  </si>
  <si>
    <t>SENCO AIR HOSE TAIL &amp; CLIP    AL-04</t>
  </si>
  <si>
    <t>PTSEAL12</t>
  </si>
  <si>
    <t>SENCO DEPTH ADJUSTER          AL-12</t>
  </si>
  <si>
    <t>LLWB2009</t>
  </si>
  <si>
    <t>WB 115MM NECKED BOLT MATT BLACK   2009-BLK</t>
  </si>
  <si>
    <t>LLWB2010</t>
  </si>
  <si>
    <t>WB DOOR KNOCKER BLACK   2010-BLK</t>
  </si>
  <si>
    <t>GEZNWHC0100</t>
  </si>
  <si>
    <t>ZENITH 100MM GATE HOOK &amp; EYE ZP CARDED WHC0100</t>
  </si>
  <si>
    <t>GEZNWEE1100</t>
  </si>
  <si>
    <t>ZENITH 100MM PLATE MENDING ZP CARDED WEE1100</t>
  </si>
  <si>
    <t>GEZNWEA0100</t>
  </si>
  <si>
    <t>ZENITH 100MM T PLATE CARDED   WEA0100</t>
  </si>
  <si>
    <t>GEZNWPH0010</t>
  </si>
  <si>
    <t>ZENITH 10MM D SHACKLE GALV CARDED   WPH0010</t>
  </si>
  <si>
    <t>GEZNJCG0010</t>
  </si>
  <si>
    <t>ZENITH 10MM EQUAL SWIV SNAP HOOK JCG0010</t>
  </si>
  <si>
    <t>GEZNWPQ0010</t>
  </si>
  <si>
    <t>ZENITH 10MM ROPE THIMBLE GALV CARDED WPQ0010</t>
  </si>
  <si>
    <t>GEZNWPE0010</t>
  </si>
  <si>
    <t>ZENITH 10MM SPLIT LINKS ZP    CARDED WPE0010</t>
  </si>
  <si>
    <t>GEZNWPG0010</t>
  </si>
  <si>
    <t>ZENITH 10MM WIRE ROPE GRIP ZP  CARDED WPG0010</t>
  </si>
  <si>
    <t>GEZNWPL0709</t>
  </si>
  <si>
    <t>ZENITH 114X7.6X19 SCREW EYE   CARDED WPL0709</t>
  </si>
  <si>
    <t>GEZNWFA0115</t>
  </si>
  <si>
    <t>ZENITH 115MM CLEAT HOOK CARDED WFA0115</t>
  </si>
  <si>
    <t>GEZNWEE1125</t>
  </si>
  <si>
    <t>ZENITH 125MM PLATE MENDING ZP CARDED WEE1125</t>
  </si>
  <si>
    <t>GEZNJCJ0012</t>
  </si>
  <si>
    <t>ZENITH 12MM CLOSED SPRING CLIP SWIVEL NP JCJ0012</t>
  </si>
  <si>
    <t>GEWTC0013</t>
  </si>
  <si>
    <t>ZENITH 13MM TOOL CLIP NP      CARDED WTC0013</t>
  </si>
  <si>
    <t>BHZNWHJ3150</t>
  </si>
  <si>
    <t>ZENITH 150MM GALV GATE HOOK    WHJ3150</t>
  </si>
  <si>
    <t>ZENITH 15X20MM U BOLT ZP CARDED WLA0013</t>
  </si>
  <si>
    <t>GEZNJCG0016</t>
  </si>
  <si>
    <t>ZENITH 16MM EQUAL SWIV SNAP HOOK JCG0016</t>
  </si>
  <si>
    <t>GEZNJCE0016</t>
  </si>
  <si>
    <t>ZENITH 16MM RND SWIV SNAP HOOK NP JCE0016</t>
  </si>
  <si>
    <t>BHZNWHJ3200</t>
  </si>
  <si>
    <t>ZENITH 200MM GALV GATE HOOK    WHJ3200</t>
  </si>
  <si>
    <t>ZENITH 200X150MM SHELF BRACKET LONDON WHITE HCR1200</t>
  </si>
  <si>
    <t>GEZNWFC0020</t>
  </si>
  <si>
    <t>ZENITH 20MM AWNING PULLEY DBLE ZP CARDED WFC0020</t>
  </si>
  <si>
    <t>GEZNWFB0020</t>
  </si>
  <si>
    <t>ZENITH 20MM AWNING PULLEY SGLE ZP CARDED WFB0020</t>
  </si>
  <si>
    <t>GEZNWRT3020</t>
  </si>
  <si>
    <t>ZENITH 20MM CHAIR TIP WHITE PLASTIC CARDED WRT3020</t>
  </si>
  <si>
    <t>GEZNJCK0020</t>
  </si>
  <si>
    <t>ZENITH 20MM RND SWIV SNAP HOOK MARINE JCK0020</t>
  </si>
  <si>
    <t>GEZNJCE0020</t>
  </si>
  <si>
    <t>ZENITH 20MM RND SWIV SNAP HOOK NP JCE0020</t>
  </si>
  <si>
    <t>GEZNWRT3022</t>
  </si>
  <si>
    <t>ZENITH 22MM CHAIR TIP WHITE PLASTIC CARDED WRT3022</t>
  </si>
  <si>
    <t>ZENITH 250X200MM SHELF BRACKET LONDON WHITE HCR1250</t>
  </si>
  <si>
    <t>GEZNWFC0025</t>
  </si>
  <si>
    <t>ZENITH 25MM AWNING PULLEY DBLE ZP CARDED WFC0025</t>
  </si>
  <si>
    <t>GEZNWFB0025</t>
  </si>
  <si>
    <t>ZENITH 25MM AWNING PULLEY SGLE ZP CARDED WFB0025</t>
  </si>
  <si>
    <t>GEZNJCE0025</t>
  </si>
  <si>
    <t>ZENITH 25MM RND SWIV SNAP HOOK NP JCE0025</t>
  </si>
  <si>
    <t>GEZNJCF0025</t>
  </si>
  <si>
    <t>ZENITH 25MM SQ SWIV SNAP HOOK JCF0025</t>
  </si>
  <si>
    <t>GEWTC0025</t>
  </si>
  <si>
    <t>ZENITH 25MM TOOL CLIP NP      CARDED WTC0025</t>
  </si>
  <si>
    <t>ZENITH 25MM U BOLT ZP CARDED WLA0025</t>
  </si>
  <si>
    <t>GEZNWPL0508</t>
  </si>
  <si>
    <t>ZENITH 2X72X14MM SCREW EYE    CARDED WPL0508</t>
  </si>
  <si>
    <t>GEZNWHE3300</t>
  </si>
  <si>
    <t>ZENITH 300MM GALV DROP BOLT    WHE3300</t>
  </si>
  <si>
    <t>ZENITH 300X250MM SHELF BRACKET LONDON WHITE HCR1300</t>
  </si>
  <si>
    <t>GEZNHCR1350</t>
  </si>
  <si>
    <t>ZENITH 300X350MM SHELF BRACKET LONDON WHITE HCR1350</t>
  </si>
  <si>
    <t>GEZNJCE0030</t>
  </si>
  <si>
    <t>ZENITH 30MM RND SWIV SNAP HOOK NP JCE0030</t>
  </si>
  <si>
    <t>GEWTC0030</t>
  </si>
  <si>
    <t>ZENITH 30MM TOOL CLIP NP      CARDED WTC0030</t>
  </si>
  <si>
    <t>ZENITH 32MM U BOLT ZP CARDED WLA0032</t>
  </si>
  <si>
    <t>GEZNWLA0040</t>
  </si>
  <si>
    <t>ZENITH 38MM U BOLT ZP CARDED WLA0040</t>
  </si>
  <si>
    <t>GEZNWLB0315</t>
  </si>
  <si>
    <t>ZENITH 4.5X38MM EYE BOLT ZP 10MM EYE 56MM LGTH CD WLB0315</t>
  </si>
  <si>
    <t>GEZNWFC0040</t>
  </si>
  <si>
    <t>ZENITH 40MM AWNING PULLEY DBLE ZP CARDED WFC0040</t>
  </si>
  <si>
    <t>GEZNWFB0040</t>
  </si>
  <si>
    <t>ZENITH 40MM AWNING PULLEY SGLE ZP CARDED WFB0040</t>
  </si>
  <si>
    <t>GEZNWPL0256</t>
  </si>
  <si>
    <t>ZENITH 42 X 3.3MM SCREW EYE  CARDED WPL0256</t>
  </si>
  <si>
    <t>GEZNWPA0004</t>
  </si>
  <si>
    <t>ZENITH 4MM QUICK LINK ZP CARDED    WPA0004</t>
  </si>
  <si>
    <t>GEZNWLC0100</t>
  </si>
  <si>
    <t>ZENITH 5 X 100MM CEILING HOOK ZP CARDED WLC0100</t>
  </si>
  <si>
    <t>GEZNJCC0005</t>
  </si>
  <si>
    <t>ZENITH 5.0MM D GALV SHACKLE   JCC0005</t>
  </si>
  <si>
    <t>GEZNWPF0005</t>
  </si>
  <si>
    <t>ZENITH 5.5MM TURNBUCKLE ZP    CARDED WPF0005</t>
  </si>
  <si>
    <t>GEZNWFC0050</t>
  </si>
  <si>
    <t>ZENITH 50MM AWNING PULLEY DBLE ZP CARDED WFC0050</t>
  </si>
  <si>
    <t>ZENITH 50MM U BOLT ZP CARDED WLA0050</t>
  </si>
  <si>
    <t>GEZNJCA0005</t>
  </si>
  <si>
    <t>ZENITH 5MM GALV TURNBUCKLE EYE  HOOK JCA0005</t>
  </si>
  <si>
    <t>GEZNWPE0005</t>
  </si>
  <si>
    <t>ZENITH 5MM SPLIT LINK ZP      CARDED WPE0005</t>
  </si>
  <si>
    <t>GEZNWPG0005</t>
  </si>
  <si>
    <t>ZENITH 5MM WIRE ROPE GRIP ZP  CARDED WPG0005</t>
  </si>
  <si>
    <t>GEZNJCC0006</t>
  </si>
  <si>
    <t>ZENITH 6.0MM D GALV SHACKLE   JCC0006</t>
  </si>
  <si>
    <t>GEZNWPH0006</t>
  </si>
  <si>
    <t>ZENITH 6MM D SHACKLE GALV CARDED   WPH0006</t>
  </si>
  <si>
    <t>GEZNJCA0006</t>
  </si>
  <si>
    <t>ZENITH 6MM GALV TURNBUCKLE EYE  HOOK JCA0006</t>
  </si>
  <si>
    <t>GEZNWPA0006</t>
  </si>
  <si>
    <t>ZENITH 6MM QUICK LINK ZP CARDED   WPA0006</t>
  </si>
  <si>
    <t>GEZNWPE0006</t>
  </si>
  <si>
    <t>ZENITH 6MM SPLIT LINK ZP      CARDED WPE0006</t>
  </si>
  <si>
    <t>GEZNWPF0006</t>
  </si>
  <si>
    <t>ZENITH 6MM TURNBUCKLE ZP      CARDED WPF0006</t>
  </si>
  <si>
    <t>GEZNWPG0006</t>
  </si>
  <si>
    <t>ZENITH 6MM WIRE ROPE GRIP ZP  CARDED WPG0006</t>
  </si>
  <si>
    <t>GEZNWLB0430</t>
  </si>
  <si>
    <t>ZENITH 6X75MM EYE BOLT ZP 14MM EYE 100MM LGTH CD WLB0430</t>
  </si>
  <si>
    <t>GEZNWLC0075</t>
  </si>
  <si>
    <t>ZENITH 7.6 X 89MM CEILING HOOK ZP CARDED WLC0075</t>
  </si>
  <si>
    <t>GEZNWLB0540</t>
  </si>
  <si>
    <t>ZENITH 7.8X100MM EYE BOLT ZP 19MM EYE 133MM LGTH CD WLB0540</t>
  </si>
  <si>
    <t>GEZNWEE1075</t>
  </si>
  <si>
    <t>ZENITH 75MM PLATE MENDING ZP CARDED WEE1075</t>
  </si>
  <si>
    <t>GEZNJCC0008</t>
  </si>
  <si>
    <t>ZENITH 8.0MM D GALV SHACKLE   JCC0008</t>
  </si>
  <si>
    <t>GEZNWAA0008</t>
  </si>
  <si>
    <t>ZENITH 80X40MM CASE CLIP LOCKABLE CARDED WAA0008</t>
  </si>
  <si>
    <t>GEZNWPA0008</t>
  </si>
  <si>
    <t>ZENITH 8MM QUICK LINK ZP CARDED    WPA0008</t>
  </si>
  <si>
    <t>GEZNWPQ0008</t>
  </si>
  <si>
    <t>ZENITH 8MM ROPE THIMBLE GALV CARDED WPQ0008</t>
  </si>
  <si>
    <t>GEZNWPE0008</t>
  </si>
  <si>
    <t>ZENITH 8MM SPLIT LINK ZP      CARDED WPE0008</t>
  </si>
  <si>
    <t>GEZNWPF0008</t>
  </si>
  <si>
    <t>ZENITH 8MM TURNBUCKLE ZP      CARDED WPF0008</t>
  </si>
  <si>
    <t>GEZNWPG0008</t>
  </si>
  <si>
    <t>ZENITH 8MM WIRE ROPE GRIP ZP  CARDED WPG0008</t>
  </si>
  <si>
    <t>GEZNWPB0008</t>
  </si>
  <si>
    <t>ZENITH 8MMX80MM SNAP HOOK SNAG FREE CARDED WPB0008</t>
  </si>
  <si>
    <t>GEZNWFA0090</t>
  </si>
  <si>
    <t>ZENITH 90MM CLEAT HOOK CARDED WFA0090</t>
  </si>
  <si>
    <t>GEZNWLD0020</t>
  </si>
  <si>
    <t>ZENITH CLOTHESLINE HOOK C/W   PLATE CARDED WLD0020</t>
  </si>
  <si>
    <t>GEZNWSS7000</t>
  </si>
  <si>
    <t>ZENITH CLOTHESLINE HOOK S/S   EACH WSS7000</t>
  </si>
  <si>
    <t>GEZNWIC0115</t>
  </si>
  <si>
    <t>ZENITH CUP HOOKS 15 X 2.2MM BRASS CD7     WIC0115</t>
  </si>
  <si>
    <t>GEZNWIC0122</t>
  </si>
  <si>
    <t>ZENITH CUP HOOKS 22 X 2.5MM BRASS CD6    WIC0122</t>
  </si>
  <si>
    <t>GEZNWIC0138</t>
  </si>
  <si>
    <t>ZENITH CUP HOOKS 38 X 3.3MM BRASS CD4    WIC0138</t>
  </si>
  <si>
    <t>GEZNJCM7112</t>
  </si>
  <si>
    <t>ZENITH KEY RING EASY SNAP     JCM7112</t>
  </si>
  <si>
    <t>PTEVRFT1964</t>
  </si>
  <si>
    <t>EVACUT FLUSH TRIM ROUTER BIT 19MM DIA 6.4MM SHAFT RFT1964</t>
  </si>
  <si>
    <t>PTEVRFT2064</t>
  </si>
  <si>
    <t>EVACUT FLUSH TRIM ROUTER BIT 20MM DIA 12.7MM SHAFT RFT2064</t>
  </si>
  <si>
    <t>PTEVRR364</t>
  </si>
  <si>
    <t>EVACUT ROUNDING ROUTER BIT 3MM DIA 6.4MM SHAFT RR364</t>
  </si>
  <si>
    <t>PTEVRR564</t>
  </si>
  <si>
    <t>EVACUT ROUNDING ROUTER BIT 5MM SHAFT 6.4MM RR564</t>
  </si>
  <si>
    <t>PTEVRR864</t>
  </si>
  <si>
    <t>EVACUT ROUNDING ROUTER BIT 8MM DIA 6.4MM SHAFT RR864</t>
  </si>
  <si>
    <t>PTEVRS1064</t>
  </si>
  <si>
    <t>EVACUT STRAIGHT ROUTER BIT 10MM DIA 6.4MM SHAFT RS1064</t>
  </si>
  <si>
    <t>PTEVRS12764</t>
  </si>
  <si>
    <t>EVACUT STRAIGHT ROUTER BIT 12.7MM DIA 6.4MM SHAFT RS12764</t>
  </si>
  <si>
    <t>EVACUT STRAIGHT ROUTER BIT 12MM DIA 6.4MM SHAFT RS1264</t>
  </si>
  <si>
    <t>PTEVRS1664</t>
  </si>
  <si>
    <t>EVACUT STRAIGHT ROUTER BIT 16MM DIA 6.4MM SHAFT RS1664</t>
  </si>
  <si>
    <t>PTEVRS1864</t>
  </si>
  <si>
    <t>EVACUT STRAIGHT ROUTER BIT 18MM DIA 6.4MM SHAFT RS1864</t>
  </si>
  <si>
    <t>PTEVRS2064</t>
  </si>
  <si>
    <t>EVACUT STRAIGHT ROUTER BIT 20MM DIA 6.4MM SHAFT RS2064</t>
  </si>
  <si>
    <t>PTEVRS2564</t>
  </si>
  <si>
    <t>EVACUT STRAIGHT ROUTER BIT 25MM DIA 6.4MM SHAFT RS2564</t>
  </si>
  <si>
    <t>PTEVRSR6464</t>
  </si>
  <si>
    <t>EVACUT STRAIGHT ROUTER BIT 6.4MM DIA 6.4MM SHAFT RSR6464</t>
  </si>
  <si>
    <t>PTEVRSR664</t>
  </si>
  <si>
    <t>EVACUT STRAIGHT ROUTER BIT 6MM DIA 6.4MM SHAFT RSR664</t>
  </si>
  <si>
    <t>PTEVRS864</t>
  </si>
  <si>
    <t>EVACUT STRAIGHT ROUTER BIT 8MM DIA 6.4MM SHAFT RS864</t>
  </si>
  <si>
    <t>PTEVRS964</t>
  </si>
  <si>
    <t>EVACUT STRAIGHT ROUTER BIT 9MM DIA 6.4MM SHAFT RS964</t>
  </si>
  <si>
    <t>PTEVRVG12764</t>
  </si>
  <si>
    <t>EVACUT VEE GROOVE ROUTER BIT 12.7MM DIA 6.4MM SHAFT RVG12764</t>
  </si>
  <si>
    <t>HTLI19M4</t>
  </si>
  <si>
    <t>19MM STRAIGHT ROUTER BLADE    19M4</t>
  </si>
  <si>
    <t>ABSGDZ4X418022</t>
  </si>
  <si>
    <t>4X4 SEGMENTED DIAMOND BLADE EXPLORER 180X2.2X10X22.23MM</t>
  </si>
  <si>
    <t>ABSGDZ4X423025</t>
  </si>
  <si>
    <t>4X4 SEGMENTED DIAMOND BLADE PRO EXPLORER 230X2.5X10X22.23MM</t>
  </si>
  <si>
    <t>HTLIGPCSB</t>
  </si>
  <si>
    <t>90deg CORNER PAINT SCRAPER    BLADES EACH GPBLAD14</t>
  </si>
  <si>
    <t>HTSV2321B</t>
  </si>
  <si>
    <t>BAHCO BOWSAW BLADE 21in HARD POINT 23-21</t>
  </si>
  <si>
    <t>HTSV2324B</t>
  </si>
  <si>
    <t>BAHCO BOWSAW BLADE 24in HARD POINT 23-24</t>
  </si>
  <si>
    <t>HTSV5121</t>
  </si>
  <si>
    <t>BAHCO BOWSAW BLADE 525MM/21in 51-21</t>
  </si>
  <si>
    <t>HTSV5124</t>
  </si>
  <si>
    <t>BAHCO BOWSAW BLADE 600MM/24in 51-24</t>
  </si>
  <si>
    <t>HTSV5130</t>
  </si>
  <si>
    <t>BAHCO BOWSAW BLADE 750MM/30in 51-30</t>
  </si>
  <si>
    <t>HTSV380618</t>
  </si>
  <si>
    <t>BAHCO HAND HACKSAW BLADE 18T  3806-300-18-10P 17916</t>
  </si>
  <si>
    <t>HTSV380624</t>
  </si>
  <si>
    <t>BAHCO HAND HACKSAW BLADE 24T  3806-300-24-100P 17919</t>
  </si>
  <si>
    <t>HTSV380632</t>
  </si>
  <si>
    <t>BAHCO HAND HACKSAW BLADE 32T  3806-300-32-100P 17922</t>
  </si>
  <si>
    <t>HTBAHSBEX22XT7</t>
  </si>
  <si>
    <t>BAHCO HANDSAW BLADE COARSE IN WOOD  EX-22-XT7-C</t>
  </si>
  <si>
    <t>HTBAHSBEX20LAM</t>
  </si>
  <si>
    <t>BAHCO HANDSAW BLADE FLOORING  EX-20-LAM-C</t>
  </si>
  <si>
    <t>HTBAHSBEX16GNP</t>
  </si>
  <si>
    <t>BAHCO HANDSAW BLADE GENERAL PURPOSE  EX-16-GNP-C</t>
  </si>
  <si>
    <t>HTBAHSBEX22XT9</t>
  </si>
  <si>
    <t>BAHCO HANDSAW BLADE MEDIUM IN WOOD  EX-22-XT9-C</t>
  </si>
  <si>
    <t>HTBAHSBEX14TEN</t>
  </si>
  <si>
    <t>BAHCO HANDSAW BLADE TENON   EX-14-TEN-C</t>
  </si>
  <si>
    <t>HTBAEX22U73P</t>
  </si>
  <si>
    <t>BAHCO HANDSAW SYSTEM 3 BLADE PACK  EX-22-U7-3P</t>
  </si>
  <si>
    <t>PTDWDW3106P5</t>
  </si>
  <si>
    <t>DEWALT CONSTRUCTION SAW BLADE COMBO PACK 254MM X 16 X 60T</t>
  </si>
  <si>
    <t>HTDWDW3123</t>
  </si>
  <si>
    <t>DEWALT MITRE SAW BLADE 305MM 32T DW3123</t>
  </si>
  <si>
    <t>DEWALT TABLE SAW BLADE 254MM 24T DW3112</t>
  </si>
  <si>
    <t>HTECCP7ND</t>
  </si>
  <si>
    <t>ECLIPSE COPING SAW BLADES     PKT OF 10 CP7ND</t>
  </si>
  <si>
    <t>HTECC66ND</t>
  </si>
  <si>
    <t>ECLIPSE GEN PURPOSE SAW BLADE C66ND</t>
  </si>
  <si>
    <t>HTEVHB24BI</t>
  </si>
  <si>
    <t>EVACUT 12inX24T HACKSAW BLADE BI-METAL ORANGE BULK 255866</t>
  </si>
  <si>
    <t>HTHM496302</t>
  </si>
  <si>
    <t>FESTOOL UNIVERSAL SAW BLADE 160MM X 2MM W28 496302</t>
  </si>
  <si>
    <t>HTHM491952</t>
  </si>
  <si>
    <t>FESTOOL UNIVERSAL SAW BLADE 160MM X 2MM W48 491952</t>
  </si>
  <si>
    <t>HTFU3200504</t>
  </si>
  <si>
    <t>FULLER COPING SAW WITH BLADES 320-0504</t>
  </si>
  <si>
    <t>HTGM301132</t>
  </si>
  <si>
    <t>G-MAN 3011-1532GM JUNIOR HACKSAW BLADE 32TPI X 10PACK</t>
  </si>
  <si>
    <t>HTLIGPSB</t>
  </si>
  <si>
    <t>GENERAL PURPOSE PAINT SCRAPER BLADES GPBLAD50</t>
  </si>
  <si>
    <t>HTHADTSB254</t>
  </si>
  <si>
    <t>HARDIEBLADE DIAMOND TIP CIRC SAW BLADE 254MM  303375</t>
  </si>
  <si>
    <t>HTLPBHS1</t>
  </si>
  <si>
    <t>HIGH SPEED STEEL PLANER BLADES (MAKITA)   PPKS1</t>
  </si>
  <si>
    <t>HTHT303892</t>
  </si>
  <si>
    <t>HITACHI CIRCULAR SAW BLADE FOR C9 303892</t>
  </si>
  <si>
    <t>HTHTTS26040</t>
  </si>
  <si>
    <t>HITACHI CIRCULAR SAW BLADES   FOR C10FS TS26040</t>
  </si>
  <si>
    <t>HTALK7529</t>
  </si>
  <si>
    <t>KDS AUTO LOCK KNIFE 18MM POWER BLK BLADE WITH 2 SPARE BLADES</t>
  </si>
  <si>
    <t>HTPBB7515</t>
  </si>
  <si>
    <t>KDS POWER BLACK BLADES 18MM   10PCES  7515</t>
  </si>
  <si>
    <t>HTKEKBL19100PK</t>
  </si>
  <si>
    <t>KEEN KBL19 BLADES 100PC PACK</t>
  </si>
  <si>
    <t>HTKEKBL1910PK</t>
  </si>
  <si>
    <t>KEEN KBL19 BLADES 10PC PACK</t>
  </si>
  <si>
    <t>HTLI19</t>
  </si>
  <si>
    <t>LINBIDE PLANER BLADES 82MM 2PCS CARD INDEXIBLE    ITCK19</t>
  </si>
  <si>
    <t>HTMKD07939</t>
  </si>
  <si>
    <t>MAKITA 82MM PLANER BLADE FOR 1923H D-07967</t>
  </si>
  <si>
    <t>HTMKD07923</t>
  </si>
  <si>
    <t>MAKITA 82MM TCT MINI PLANER BLADES WITH PLATES   D-07923</t>
  </si>
  <si>
    <t>HTMKA83668</t>
  </si>
  <si>
    <t>MAKITA DIAMOND CUTTER BLADE 110MM WET TYPE  A-83668</t>
  </si>
  <si>
    <t>HTMK42E</t>
  </si>
  <si>
    <t>MAKITA JIGSAW BLADE NO.42 A-85896 EACH</t>
  </si>
  <si>
    <t>HTMK1</t>
  </si>
  <si>
    <t>MAKITA JIGSAW BLADES NO.1 CARD OF 2 A-86511</t>
  </si>
  <si>
    <t>HTMK10</t>
  </si>
  <si>
    <t>MAKITA JIGSAW BLADES NO.10 CARD OF 2 792326-1</t>
  </si>
  <si>
    <t>HTMK16</t>
  </si>
  <si>
    <t>MAKITA JIGSAW BLADES NO.16 CARD OF 2 792212-6</t>
  </si>
  <si>
    <t>HTMK17</t>
  </si>
  <si>
    <t>MAKITA JIGSAW BLADES NO.17 CARD OF 2 792215-0</t>
  </si>
  <si>
    <t>HTMK2CA5</t>
  </si>
  <si>
    <t>MAKITA JIGSAW BLADES NO.2 CARD 5 A-85852</t>
  </si>
  <si>
    <t>HTMK2</t>
  </si>
  <si>
    <t>MAKITA JIGSAW BLADES NO.2 CARD OF 2 A-86527</t>
  </si>
  <si>
    <t>HTMK3</t>
  </si>
  <si>
    <t>MAKITA JIGSAW BLADES NO.3 CARD 2 A-86533</t>
  </si>
  <si>
    <t>HTMK4</t>
  </si>
  <si>
    <t>MAKITA JIGSAW BLADES NO.4 CARD 2 A-86549</t>
  </si>
  <si>
    <t>HTMKA85874</t>
  </si>
  <si>
    <t>MAKITA JIGSAW BLADES NO.4 CARD 5 A-85874</t>
  </si>
  <si>
    <t>HTMK41</t>
  </si>
  <si>
    <t>MAKITA JIGSAW BLADES NO.41 CARD 5 A-85880</t>
  </si>
  <si>
    <t>HTMK5</t>
  </si>
  <si>
    <t>MAKITA JIGSAW BLADES NO.5 CARD 2 792131-6</t>
  </si>
  <si>
    <t>HTMK58</t>
  </si>
  <si>
    <t>MAKITA JIGSAW BLADES NO.58 CARD 5 A-86577</t>
  </si>
  <si>
    <t>HTMK7</t>
  </si>
  <si>
    <t>MAKITA JIGSAW BLADES NO.7 CARD 5 792268-9</t>
  </si>
  <si>
    <t>HTMK8</t>
  </si>
  <si>
    <t>MAKITA JIGSAW BLADES NO.8 CARD 2 792267-1</t>
  </si>
  <si>
    <t>HTMK9</t>
  </si>
  <si>
    <t>MAKITA JIGSAW BLADES NO.9 CARD 2 792325-3</t>
  </si>
  <si>
    <t>HTMKB11</t>
  </si>
  <si>
    <t>MAKITA JIGSAW BLADES NO.B-11 CARD 2 B-01270</t>
  </si>
  <si>
    <t>HTMKB13</t>
  </si>
  <si>
    <t>MAKITA JIGSAW BLADES NO.B-13 CARD 2 B-01286</t>
  </si>
  <si>
    <t>HTMKB16</t>
  </si>
  <si>
    <t>MAKITA JIGSAW BLADES NO.B-16 CARD 2 B-01292</t>
  </si>
  <si>
    <t>HTMK7925174</t>
  </si>
  <si>
    <t>MAKITA JIGSAW BLADES NO.B-16 CARD 5 792517-4</t>
  </si>
  <si>
    <t>HTMKB17</t>
  </si>
  <si>
    <t>MAKITA JIGSAW BLADES NO.B-17 CARD 2 B-01301</t>
  </si>
  <si>
    <t>HTMKA85715</t>
  </si>
  <si>
    <t>MAKITA JIGSAW BLADES NO.B-19 CARD 5 A85715</t>
  </si>
  <si>
    <t>HTMKB21</t>
  </si>
  <si>
    <t>MAKITA JIGSAW BLADES NO.B-21 CARD 2 B-01317</t>
  </si>
  <si>
    <t>HTMKB22</t>
  </si>
  <si>
    <t>MAKITA JIGSAW BLADES NO.B-22 CARD 2 B-01323</t>
  </si>
  <si>
    <t>HTMKB23</t>
  </si>
  <si>
    <t>MAKITA JIGSAW BLADES NO.B-23 CARD 2 B-01339</t>
  </si>
  <si>
    <t>HTMKB25</t>
  </si>
  <si>
    <t>MAKITA JIGSAW BLADES NO.B-25 CARD 2 B-01345</t>
  </si>
  <si>
    <t>HTMKB26</t>
  </si>
  <si>
    <t>MAKITA JIGSAW BLADES NO.B-26 CARD 2 B-01351</t>
  </si>
  <si>
    <t>HTMKB27</t>
  </si>
  <si>
    <t>MAKITA JIGSAW BLADES NO.B-27 CARD 2 B-01367</t>
  </si>
  <si>
    <t>HTMK7921471P5</t>
  </si>
  <si>
    <t>MAKITA RECIPRO BLADE NO 22    792147-1 (PKT 5)</t>
  </si>
  <si>
    <t>HTMK7921489P5</t>
  </si>
  <si>
    <t>MAKITA RECIPRO BLADE NO 23    792148-9 (PKT 5)</t>
  </si>
  <si>
    <t>HTMK7921489</t>
  </si>
  <si>
    <t>MAKITA RECIPRO BLADE NO 23    792148-9 EACH</t>
  </si>
  <si>
    <t>HTMK7921497P5</t>
  </si>
  <si>
    <t>MAKITA RECIPRO BLADE NO 24    792149-7 (PKT 5)</t>
  </si>
  <si>
    <t>HTMK7921497</t>
  </si>
  <si>
    <t>MAKITA RECIPRO BLADE NO 24    EACH 792149-7</t>
  </si>
  <si>
    <t>HTMKB03030P5</t>
  </si>
  <si>
    <t>MAKITA RECIPRO BLADE NO 3030  B-03030 PKT 5</t>
  </si>
  <si>
    <t>HTMK7921471</t>
  </si>
  <si>
    <t>MAKITA RECIPRO BLADE NO.22    792147-1 EACH</t>
  </si>
  <si>
    <t>HTMKB03030</t>
  </si>
  <si>
    <t>MAKITA RECIPRO BLADE NO.3030  B-03030 EACH</t>
  </si>
  <si>
    <t>HTMK722100A</t>
  </si>
  <si>
    <t>MAKITA SCROLL SAW BLADES 5'' 6PK 722100-A</t>
  </si>
  <si>
    <t>PTNTDBCR1252220</t>
  </si>
  <si>
    <t>NORTON ESSENTIAL CONTINUOUS RIM DIAMOND BLADE 125X22.23/20MM</t>
  </si>
  <si>
    <t>PTNTDBT1802522</t>
  </si>
  <si>
    <t>NORTON ESSENTIAL TURBO DIAMOND BLADE 180X25.4/22.23MM</t>
  </si>
  <si>
    <t>PTNTDBT2302522</t>
  </si>
  <si>
    <t>NORTON ESSENTIAL TURBO DIAMOND BLADE 230X25.4/22.23MM</t>
  </si>
  <si>
    <t>HTNTL10P</t>
  </si>
  <si>
    <t>NT CUTTER BLADE 10 PACK       NTL10P</t>
  </si>
  <si>
    <t>PTFN032LLW1</t>
  </si>
  <si>
    <t>SMART MULTI TOOL BLADE 32MM HARDWOOD STARLOCK PK 1 032LLW1</t>
  </si>
  <si>
    <t>PTFN032CTL3</t>
  </si>
  <si>
    <t>SMART MULTI TOOL BLADE 32MM LONG REACH WOOD PACK 3 032CTL3</t>
  </si>
  <si>
    <t>PTFN032CW1</t>
  </si>
  <si>
    <t>SMART MULTI TOOL BLADE 32MM SOFTWOOD STARLOCK PK 1 032CW1</t>
  </si>
  <si>
    <t>PTFN032BMW1</t>
  </si>
  <si>
    <t>SMART MULTI TOOL BLADE 32MM WOOD/METAL STARLOCK PK 1 032BMW1</t>
  </si>
  <si>
    <t>PTFN065BMW1</t>
  </si>
  <si>
    <t>SMART MULTI TOOL BLADE 65MM WOOD/METAL STARLOCK PK 1 065BMW1</t>
  </si>
  <si>
    <t>PTMKD24882</t>
  </si>
  <si>
    <t>MAKITA STANDARD HOLE SAW 65MM</t>
  </si>
  <si>
    <t>PTFN065BMW3</t>
  </si>
  <si>
    <t>SMART MULTI TOOL BLADE 65MM WOOD/METAL STARLOCK PK 3 065BMW3</t>
  </si>
  <si>
    <t>PTFNH8PRO</t>
  </si>
  <si>
    <t>SMART MULTI TOOL BLADE 8PC ASSORTMENT PACK H8PRO</t>
  </si>
  <si>
    <t>PTFN032CB1</t>
  </si>
  <si>
    <t>SMART MULTI TOOL BLADE CARBIDE GROUT REMOVAL     032CB1</t>
  </si>
  <si>
    <t>PTFNCSB1</t>
  </si>
  <si>
    <t>SMART MULTI TOOL CARBIDE GROUT REMOVAL BLADE     CSB1</t>
  </si>
  <si>
    <t>HTST21398</t>
  </si>
  <si>
    <t>STANLEY 140MM/5 1/2in SURFORM  REPL BLADE FINE FLAT 5-21-398</t>
  </si>
  <si>
    <t>HTST11301</t>
  </si>
  <si>
    <t>STANLEY 18MM SNAP KNIFE BLADES DISPENSER 5 BLADES 0-11-301</t>
  </si>
  <si>
    <t>HTST21299</t>
  </si>
  <si>
    <t>STANLEY 250MM/10in REP SURF BLADE STD CUT 1/2 RND 5-21-299</t>
  </si>
  <si>
    <t>HTST21393</t>
  </si>
  <si>
    <t>STANLEY 250MM/10in REP SURFORM BLADE FINE FLAT   5-21-393</t>
  </si>
  <si>
    <t>HTST21508</t>
  </si>
  <si>
    <t>STANLEY 250MM/10in REP SURFORM BLADE MET/PLAST FLAT 5-21-508</t>
  </si>
  <si>
    <t>HTST21293</t>
  </si>
  <si>
    <t>STANLEY 250MM/10in REP SURFORM BLADE STD FLAT CUT 5-21-293</t>
  </si>
  <si>
    <t>HTST21295</t>
  </si>
  <si>
    <t>STANLEY 250MM/10in SURFORM    FLAT BLADE    5-21-295</t>
  </si>
  <si>
    <t>HTST21515</t>
  </si>
  <si>
    <t>STANLEY 65MM/2 1/2in SURFORM   REPL BLADE FINE FLAT 5-21-515</t>
  </si>
  <si>
    <t>HTST11921D</t>
  </si>
  <si>
    <t>STANLEY BLADE DISPENSER CARD  OF 10 1992 2-11-921</t>
  </si>
  <si>
    <t>HTST15061</t>
  </si>
  <si>
    <t>STANLEY COPING SAW BLADES     15-061</t>
  </si>
  <si>
    <t>HTST20047</t>
  </si>
  <si>
    <t>STANLEY FATMAX 20INCH SAW BLADE ARMOR  20-047</t>
  </si>
  <si>
    <t>HTST11700A</t>
  </si>
  <si>
    <t>STANLEY FATMAX BLADE UTILITY PACK OF 100 11-700A</t>
  </si>
  <si>
    <t>HTST10789</t>
  </si>
  <si>
    <t>STANLEY FATMAX RETRACTABLE TWIN BLADE KNIFE 10-789</t>
  </si>
  <si>
    <t>HTST10481</t>
  </si>
  <si>
    <t>STANLEY FATMAX SNAP OFF BLADE KNIFE 18MM  10-481</t>
  </si>
  <si>
    <t>HTST10475</t>
  </si>
  <si>
    <t>STANLEY FATMAX SNAP OFF BLADE KNIFE 9MM  10-475</t>
  </si>
  <si>
    <t>HTST10299</t>
  </si>
  <si>
    <t>STANLEY FIXED BLADE KNIFE     299E 10-299</t>
  </si>
  <si>
    <t>HTST11983</t>
  </si>
  <si>
    <t>STANLEY HOOKED KNIFE BLADES   CARD OF 5 1996    0-11-983</t>
  </si>
  <si>
    <t>HTST10788</t>
  </si>
  <si>
    <t>STANLEY INSTANT CHANGE BLADE  RETRACT BLADE  10-788</t>
  </si>
  <si>
    <t>HTST11921A</t>
  </si>
  <si>
    <t>STANLEY KNIFE BLADES DISPENSER 100 BLADES 1992 11-921A</t>
  </si>
  <si>
    <t>HTST11911</t>
  </si>
  <si>
    <t>STANLEY TRIMMING KNIFE BLADES CARD OF 5 1991 0-11-911</t>
  </si>
  <si>
    <t>HTST10099</t>
  </si>
  <si>
    <t>STANLEY UTILITY KNIFE RETRACT BLADE 99E 10-099</t>
  </si>
  <si>
    <t>HTSWTWX250P</t>
  </si>
  <si>
    <t>STANWAY E-250P REPLACEMENT BLADE ONLY</t>
  </si>
  <si>
    <t>HTSRBS1218</t>
  </si>
  <si>
    <t>STARRETT BS1218 BM HACKSAW BLADE 300MM X 18T</t>
  </si>
  <si>
    <t>HTSRBS1224</t>
  </si>
  <si>
    <t>STARRETT BS1224 BM HACKSAW BLADE 300MM X 24T</t>
  </si>
  <si>
    <t>HTSRBS1232</t>
  </si>
  <si>
    <t>STARRETT BS1232 BM HACKSAW BLADE 300MM X 32T</t>
  </si>
  <si>
    <t>PTSRBTR66105</t>
  </si>
  <si>
    <t>STARRETT DEMO BLADE 150X25X1.60MM 6-10TPI 5PK BTR6610-5</t>
  </si>
  <si>
    <t>PTSRBTR1210145</t>
  </si>
  <si>
    <t>STARRETT DEMO BLADE 300X25X1.60MM 10-14TPI 5PK BTR121014-5</t>
  </si>
  <si>
    <t>PTSRB6145</t>
  </si>
  <si>
    <t>STARRETT RECIP SAW BLADE 150MM X 14TPI  5PK B614-5</t>
  </si>
  <si>
    <t>PTSRBT9102</t>
  </si>
  <si>
    <t>STARRETT TAPERED RECIP SAW BLADE 225MM X 10TPI  2PK BT910-2</t>
  </si>
  <si>
    <t>PTSRBT9105</t>
  </si>
  <si>
    <t>STARRETT TAPERED RECIP SAW BLADE 225MM X 10TPI  5PK BT910-5</t>
  </si>
  <si>
    <t>HTTALCB505</t>
  </si>
  <si>
    <t>TAJIMA CUTTER BLADES BULK PACK BOX 50 LCB5050</t>
  </si>
  <si>
    <t>HTTALCB30</t>
  </si>
  <si>
    <t>TAJIMA CUTTER BLADES CARDED   LCB-30</t>
  </si>
  <si>
    <t>TAJIMA HD CUTTER AUTO BLADE LOCKING NON-SLIP GRIP HANDLE</t>
  </si>
  <si>
    <t>HTTALCB6520</t>
  </si>
  <si>
    <t>TAJIMA HD CUTTER BLADES SPECIAL PACK 20  LCB6520</t>
  </si>
  <si>
    <t>HTTALC560C</t>
  </si>
  <si>
    <t>TAJIMA HD CUTTER C/W AUTO BLADE  LOCKING NON-SLIP GRIP HDLE</t>
  </si>
  <si>
    <t>HTTALC561C</t>
  </si>
  <si>
    <t>TAJIMA HD CUTTER SCREW BLADE LOCKING NON-SLIP GRIP HANDLE</t>
  </si>
  <si>
    <t>PTDWD26441KXE</t>
  </si>
  <si>
    <t>DEWALT 1/4 SHEET PALM SANDER 330W KIT BOX  D26441K-XE</t>
  </si>
  <si>
    <t>PTDWDWE6423XE</t>
  </si>
  <si>
    <t>DEWALT 125MM RANDOM ORBITAL SANDER DWE6423-XE</t>
  </si>
  <si>
    <t>PTDWDCF620KNXE</t>
  </si>
  <si>
    <t>DEWALT 18V B/LESS COLLATED SCREW GUN BARE UNIT  DCF620KN-XE</t>
  </si>
  <si>
    <t>PTDWDCG405NXJ</t>
  </si>
  <si>
    <t>DEWALT 18V BL 125MM ANGLE GRINDER (SLIDE SWITCH) DCG405N-XJ</t>
  </si>
  <si>
    <t>PTDWDCS367NXJ</t>
  </si>
  <si>
    <t>DEWALT 18V BRUSHLESS COMPACT RECIP SAW BARE UNIT DCS367N-XJ</t>
  </si>
  <si>
    <t>PTDWDCN661NXE</t>
  </si>
  <si>
    <t>DEWALT 18V LI-ION B/LESS 16G FINISH NAILER BARE DCN661N-XE</t>
  </si>
  <si>
    <t>PTDWDCN661P2XE</t>
  </si>
  <si>
    <t>DEWALT 18V LI-ION B/LESS 16G FINISH NAILER KIT DCN661P2-XE</t>
  </si>
  <si>
    <t>PTDWDCS380NXE</t>
  </si>
  <si>
    <t>DEWALT 18V RECIPROCATING SAW BARE TOOL    DCS380N-XE</t>
  </si>
  <si>
    <t>PTDWDCF894NXJ</t>
  </si>
  <si>
    <t>DEWALT 18V XR B/L COMPACT 1/2IN IMPACT WRENCH BARE DCF894NXJ</t>
  </si>
  <si>
    <t>PTDWDCD796NXE</t>
  </si>
  <si>
    <t>DEWALT 18V XR B/LESS 2 SPEED HAMMER DRILL BARE DCD796N-XE</t>
  </si>
  <si>
    <t>PTDWDCF899P2XE</t>
  </si>
  <si>
    <t>DEWALT 18V XR B/LESS 3 SPEED HIGH TORQUE WRENCH DCF899P2-XE</t>
  </si>
  <si>
    <t>PTDWDCF887NXE</t>
  </si>
  <si>
    <t>DEWALT 18V XR B/LESS 3 SPEED IMPACT DRIVER BARE DCF887N-XE</t>
  </si>
  <si>
    <t>PTMKD17108</t>
  </si>
  <si>
    <t>MAKITA STANDARD HOLE SAW 68MM</t>
  </si>
  <si>
    <t>PTDWDCK255M2XE</t>
  </si>
  <si>
    <t>DEWALT 18V XR LI-ION 4.0AH BRUSHLESS 2 PC KIT DCK255M2-XE</t>
  </si>
  <si>
    <t>PTDWDCV100XE</t>
  </si>
  <si>
    <t>DEWALT 18V XR LI-ION JOBSITE BLOWER BARE UNIT DCV100-XE</t>
  </si>
  <si>
    <t>PTDWDCK296T2TXE</t>
  </si>
  <si>
    <t>DEWALT 18V/54V XR LI-ION BL 2PC COMBO KIT 6AH DCK296T2T-XE</t>
  </si>
  <si>
    <t>PTDWDCZ596T2TXE</t>
  </si>
  <si>
    <t>DEWALT 18V/54V XR LI-ION BL 5PC COMBO KIT 6AH DCZ596T2T-XE</t>
  </si>
  <si>
    <t>PTDWD26414XE</t>
  </si>
  <si>
    <t>DEWALT 2000W HEAT GUN               D26414K-XE</t>
  </si>
  <si>
    <t>PTDWDHS780T2AXE</t>
  </si>
  <si>
    <t>DEWALT 54V XR  305MM DBL BEVEL SLIDE COMPOUND MITRE SAW</t>
  </si>
  <si>
    <t>PTDWDCS388NXJ</t>
  </si>
  <si>
    <t>DEWALT 54V XR  LI-ION C/L B/L RECIP SAW BARE DCS388N-XJ</t>
  </si>
  <si>
    <t>PTDWDCG414NXJ</t>
  </si>
  <si>
    <t>DEWALT 54V XR LI-ION 125MM B/L ANGLE GRINDER BARE DCG414N-XJ</t>
  </si>
  <si>
    <t>PTDWDCS575NXE</t>
  </si>
  <si>
    <t>DEWALT 54V XR LI-ION C/L B/L CIRC SAW 184MM BARE DCS575N-XE</t>
  </si>
  <si>
    <t>PTDWDCS575T2XE</t>
  </si>
  <si>
    <t>DEWALT 54V XR LI-ION C/L B/L CIRC SAW 184MM KIT DCS575T2-XJ</t>
  </si>
  <si>
    <t>PTDWDCF620P2KXE</t>
  </si>
  <si>
    <t>DEWALT BRUSHLESS COLLATED SCREW GUN KIT   DCF620P2K-XE</t>
  </si>
  <si>
    <t>PTDWDWE560XE</t>
  </si>
  <si>
    <t>DEWALT CIRCULAR SAW 184MM 1350W DOC 65MM DWE560-XE</t>
  </si>
  <si>
    <t>PTDWDCR027XE</t>
  </si>
  <si>
    <t>DEWALT FM/DAB+ BLUETOOTH XR RADIO CHARGER BARE DCR027-XE</t>
  </si>
  <si>
    <t>PTDWDW341KXE</t>
  </si>
  <si>
    <t>DEWALT HEAVY DUTY TOP HANDLE JIGSAW 550W   DW341K-XE</t>
  </si>
  <si>
    <t>PTDWD21810KSXE</t>
  </si>
  <si>
    <t>DEWALT PERCUSSION DRILL W/CLUTCH 770W 2SPEED 13MM CHUCK VSR</t>
  </si>
  <si>
    <t>PTDWDW735XE</t>
  </si>
  <si>
    <t>DEWALT PORTABLE THICKNESSER 330MM X 152MM DW735-XE</t>
  </si>
  <si>
    <t>DEWALT SAW BLADE CONSTRUCTION 165X16MM X 24T WOOD DW9154</t>
  </si>
  <si>
    <t>DEWALT SUPPORT MOUNTING BRACKETS TO SUIT DW723 - PAIR</t>
  </si>
  <si>
    <t>PTDWDT99596QZ</t>
  </si>
  <si>
    <t>DEWALT XR EXTREME RUNTIME MITRE SAW BLADE 305MM X 25.4 X 78T</t>
  </si>
  <si>
    <t>PTDWDCR019XE</t>
  </si>
  <si>
    <t>DEWALT XR LI-ION FM/AM COMPACT RADIO   DCR019-XE</t>
  </si>
  <si>
    <t>PTHMTS55REBQ</t>
  </si>
  <si>
    <t>FESTOOL 160MM PLUNGE CUT CIRCULAR SAW TS55 REBQ 561555</t>
  </si>
  <si>
    <t>PTHMEHL65EPLUS</t>
  </si>
  <si>
    <t>FESTOOL 65MM SINGLE HANDED PLANER EHL65E PLUS 574559</t>
  </si>
  <si>
    <t>PTHMFS14002</t>
  </si>
  <si>
    <t>FESTOOL GUIDE RAIL  FS1400-2  491498</t>
  </si>
  <si>
    <t>PTHMDTS400</t>
  </si>
  <si>
    <t>FESTOOL ORBITAL SANDER DTS 400 REQ PLUS 201229</t>
  </si>
  <si>
    <t>PTHMRTS400</t>
  </si>
  <si>
    <t>FESTOOL ORBITAL SANDER RTS 400 REQ PLUS 201222</t>
  </si>
  <si>
    <t>PTHT714813</t>
  </si>
  <si>
    <t>1 LITRE PREMIUM 2 STROKE LUBRICANT (50:1)     714813</t>
  </si>
  <si>
    <t>PTHKWR16SEG1Z</t>
  </si>
  <si>
    <t>HIKOKI 1/2in AC BRUSHLESS IMPACT WRENCH WR16SE(G1Z)</t>
  </si>
  <si>
    <t>PTHKM12VEG1Z</t>
  </si>
  <si>
    <t>HIKOKI 1/2in PLUNGE ROUTER VARIABLE SPEED 2000W M12VE(G1Z)</t>
  </si>
  <si>
    <t>PTHKM12SEG1Z</t>
  </si>
  <si>
    <t>HIKOKI 1/2in SINGLE SPEED PLUNGE ROUTER 1700W M12SE(G1Z)</t>
  </si>
  <si>
    <t>PTHKM8SA2G1Z</t>
  </si>
  <si>
    <t>HIKOKI 1/4in ROUTER 900W M8SA2(G1Z)</t>
  </si>
  <si>
    <t>PTHKBCL1015</t>
  </si>
  <si>
    <t>HIKOKI 10.8V 1.5AH LITHIUM-ION BATTERY   BCL1015</t>
  </si>
  <si>
    <t>PTHKG10SR4G6Z</t>
  </si>
  <si>
    <t>HIKOKI 100MM ANGLE GRINDER W/CASE 730W G10SR4(G6Z)</t>
  </si>
  <si>
    <t>PTHKCM4SB2G1Z</t>
  </si>
  <si>
    <t>HIKOKI 110MM TILE/CONCRETE CUTTER 1320W CM4SB2(G1Z)</t>
  </si>
  <si>
    <t>PTHKG12SR4G6Z</t>
  </si>
  <si>
    <t>HIKOKI 115MM ANGLE GRINDER W/CASE 730W G12SR4(G6Z)</t>
  </si>
  <si>
    <t>PTHKG13YC2G1Z</t>
  </si>
  <si>
    <t>HIKOKI 125MM ANG/GRINDER ELECTRONIC SAFETY 1500W G13YC2(G1Z)</t>
  </si>
  <si>
    <t>PTHKG13SB3G1Z</t>
  </si>
  <si>
    <t>HIKOKI 125MM ANGLE GRINDER HEAVY DUTY 1300W G13SB3(G1Z)</t>
  </si>
  <si>
    <t>PTHKG13SR4G6Z</t>
  </si>
  <si>
    <t>HIKOKI 125MM ANGLE GRINDER W/CASE 730W G13SR4(G6Z)</t>
  </si>
  <si>
    <t>PTHKBSL36A18</t>
  </si>
  <si>
    <t>HIKOKI 18/36V A-BATTERY MULTIVOLT 1080W BSL36A18</t>
  </si>
  <si>
    <t>PTHKBSL36B18</t>
  </si>
  <si>
    <t>HIKOKI 18/36V MULTI VOLT B-BATTERY 1440W BSL36B18</t>
  </si>
  <si>
    <t>PTHKC7SB3G1Z</t>
  </si>
  <si>
    <t>HIKOKI 185MM CIRCULAR SAW W/ CASE 1710W C7SB3(G1Z)</t>
  </si>
  <si>
    <t>PTHKDN18DSLG4Z</t>
  </si>
  <si>
    <t>HIKOKI 18V 10MM ANGLE DRILL BARE TOOL DN18DSL(G4Z)</t>
  </si>
  <si>
    <t>PTHKNT1865DBAL4</t>
  </si>
  <si>
    <t>HIKOKI 18V 15G ANGLED BRAD NAILER 65MM BARE NT1865DBAL(G4Z)</t>
  </si>
  <si>
    <t>PTHKNT1865DBALX</t>
  </si>
  <si>
    <t>HIKOKI 18V 15G ANGLED BRAD NAILER 65MM KIT NT1865DBAL(GXZ)</t>
  </si>
  <si>
    <t>PTHKNT1850DBSLX</t>
  </si>
  <si>
    <t>HIKOKI 18V 18G STR BRAD NAILER 50MM 3AH KIT NT1850DBSL(GXZ)</t>
  </si>
  <si>
    <t>PTHKNT1850DBSL4</t>
  </si>
  <si>
    <t>HIKOKI 18V 18G STR BRAD NAILER 50MM BARE NT1850DBSL(G4Z)</t>
  </si>
  <si>
    <t>PTHKNR1890DBCLX</t>
  </si>
  <si>
    <t>HIKOKI 18V 90MM FRAMING NAILER 3AH KIT NR1890DBCL(GXZ)</t>
  </si>
  <si>
    <t>PTHKNH18DSLG4Z</t>
  </si>
  <si>
    <t>HIKOKI 18V AUTO HAMMER DRILL - BARE TOOL NH18DSL(G4Z)</t>
  </si>
  <si>
    <t>PTHKG18DBALG6Z</t>
  </si>
  <si>
    <t>HIKOKI 18V BL 125MM ANGLE GRINDER PADDLE BARE G18DBAL(G6Z)</t>
  </si>
  <si>
    <t>PTHKDV18DBSLGMZ</t>
  </si>
  <si>
    <t>HIKOKI 18V BL IMPACT DRILL 3AH BATTERIES DV18DBSL(GMZ)</t>
  </si>
  <si>
    <t>PTHKDH18DBQLGYZ</t>
  </si>
  <si>
    <t>HIKOKI 18V BL R/HAMMER DRILL QUICK CHUCK BARE DH18DBQL(GYZ)</t>
  </si>
  <si>
    <t>PTHKRB18DSLH4Z</t>
  </si>
  <si>
    <t>HIKOKI 18V BLOWER BARE RB18DSL(G4Z)</t>
  </si>
  <si>
    <t>PTHKKC18DBDLGBZ</t>
  </si>
  <si>
    <t>HIKOKI 18V BRUSHLESS 2PCE COMBO KIT 2 X 6.0AH KC18DBDL(GBZ)</t>
  </si>
  <si>
    <t>PTHKKC18DBSLGCZ</t>
  </si>
  <si>
    <t>HIKOKI 18V BRUSHLESS 2PCE COMBO KIT 3AH KC18DBSL(GCZ)</t>
  </si>
  <si>
    <t>PTHKKC18DBSLGKZ</t>
  </si>
  <si>
    <t>HIKOKI 18V BRUSHLESS 2PCE COMBO KIT KC18DBSL(GKZ)</t>
  </si>
  <si>
    <t>PTHKCB18DBLG4Z</t>
  </si>
  <si>
    <t>HIKOKI 18V BRUSHLESS BAND SAW BARE TOOL CB18DBL(G4Z)</t>
  </si>
  <si>
    <t>PTHKDV18DBSLG4Z</t>
  </si>
  <si>
    <t>HIKOKI 18V BRUSHLESS COMPACT IMPACT DRILL BARE DV18DBSL(G4Z)</t>
  </si>
  <si>
    <t>PTHKWH18DBSLG4Z</t>
  </si>
  <si>
    <t>HIKOKI 18V BRUSHLESS IMPACT DRIVER 175NM BARE WH18DBSL(G4Z)</t>
  </si>
  <si>
    <t>PTHKWR18DBDL2G4</t>
  </si>
  <si>
    <t>HIKOKI 18V BRUSHLESS IMPACT WRENCH 305NM BARE WR18DBDL2(G4Z)</t>
  </si>
  <si>
    <t>PTHKDH18DBLG4Z</t>
  </si>
  <si>
    <t>HIKOKI 18V BRUSHLESS ROTARY HAMMER DRILL BARE DH18DBL(G4Z)</t>
  </si>
  <si>
    <t>PTHKCR18DBLG4Z</t>
  </si>
  <si>
    <t>HIKOKI 18V BRUSHLESS SABRE SAW BARE CR18DBL(G4Z)</t>
  </si>
  <si>
    <t>PTHKC18DBALG4Z</t>
  </si>
  <si>
    <t>HIKOKI 18V CIRCULAR  SAW DEEP CUT BARE 165MM C18DBAL(G4Z)</t>
  </si>
  <si>
    <t>PTHKWF18DSLG4Z</t>
  </si>
  <si>
    <t>HIKOKI 18V COLLATED SCREW DRIVER BARE WF18DSL(G4Z)</t>
  </si>
  <si>
    <t>PTHKR18DSALH4Z</t>
  </si>
  <si>
    <t>HIKOKI 18V CORDLESS VACUUM DRY ONLY BARE TOOL R18DSAL(H4Z)</t>
  </si>
  <si>
    <t>PTHKNT1865DBSLX</t>
  </si>
  <si>
    <t>HIKOKI 18V GASLESS 65MM BRAD NAILER W/CASE NT1865DBSL(GXZ)</t>
  </si>
  <si>
    <t>PTHKNR1890DBCL5</t>
  </si>
  <si>
    <t>HIKOKI 18V GASLESS 90MM FRAMING NAILER BARE NR1890DBCL(G5Z)</t>
  </si>
  <si>
    <t>PTHKDV18DJLGCZ</t>
  </si>
  <si>
    <t>HIKOKI 18V IMPACT DRILL 1.5AH KIT DV18DJL(GCZ)</t>
  </si>
  <si>
    <t>PTHKCJ18DSLG4Z</t>
  </si>
  <si>
    <t>HIKOKI 18V JIGSAW BARE TOOL CJ18DSL(G4Z)</t>
  </si>
  <si>
    <t>PTHKUB18DJLL0Z</t>
  </si>
  <si>
    <t>HIKOKI 18V LED TORCH &amp; WORKLIGHT BARE UB18DJL(L0Z)</t>
  </si>
  <si>
    <t>PTHKUB18DGLL0Z</t>
  </si>
  <si>
    <t>HIKOKI 18V LED WORKLAMP BARE UB18DGL(L0Z)</t>
  </si>
  <si>
    <t>PTHKWR18DSHLG4Z</t>
  </si>
  <si>
    <t>HIKOKI 18V MID TORQUE IMPACT WRENCH BARE WR18DSHL(G4Z)</t>
  </si>
  <si>
    <t>PTHKCV18DBLG4Z</t>
  </si>
  <si>
    <t>HIKOKI 18V MULTI TOOL BRUSHLESS BARE TOOL CV18DBL(G4Z)</t>
  </si>
  <si>
    <t>PTHKCN18DSLG4Z</t>
  </si>
  <si>
    <t>HIKOKI 18V NIBBLER BARE TOOL CN18DSL(G4Z)</t>
  </si>
  <si>
    <t>PTHKP18DSLG4Z</t>
  </si>
  <si>
    <t>HIKOKI 18V PLANER 82MM BARE TOOL P18DSL(G4Z)</t>
  </si>
  <si>
    <t>PTHKDV18DBL2G4Z</t>
  </si>
  <si>
    <t>HIKOKI 18V PREMIUM BRUSHLESS IMPACT DRILL BARE DV18DBL2(G4Z)</t>
  </si>
  <si>
    <t>PTHKUR18DSMLG4Z</t>
  </si>
  <si>
    <t>HIKOKI 18V PREMIUM SITE TV/RADIO UR18DSML(G4Z)</t>
  </si>
  <si>
    <t>PTHKUR18DSDLG4Z</t>
  </si>
  <si>
    <t>HIKOKI 18V PREMIUM WORKSITE SOUND SYSTEM UR18DSDL(G4Z)</t>
  </si>
  <si>
    <t>PTHKCE18DSLG4Z</t>
  </si>
  <si>
    <t>HIKOKI 18V SHEAR BARE TOOL CE18DSL(G4Z)</t>
  </si>
  <si>
    <t>PTHKUC18YSL3H0Z</t>
  </si>
  <si>
    <t>HIKOKI 18V SMART RAPID CHARGER FOR LI-ION SLIDE BATTERIES</t>
  </si>
  <si>
    <t>PTHKWH18DBDL24</t>
  </si>
  <si>
    <t>HIKOKI 18V TRIPLE HAMMER IMP DRIVER BL BARE WH18DBDL2(G4Z)</t>
  </si>
  <si>
    <t>PTHKDV20VDG6Z</t>
  </si>
  <si>
    <t>HIKOKI 20MM HEAVY DUTY IMPACT DRILL 860W DV20VD(G6Z)</t>
  </si>
  <si>
    <t>PTHKDV22VG6Z</t>
  </si>
  <si>
    <t>HIKOKI 22MM HEAVY DUTY IMPACT DRILL 1120W DV22V(G6Z)</t>
  </si>
  <si>
    <t>PTHKG23MRG1Z</t>
  </si>
  <si>
    <t>HIKOKI 230MM ANGLE GRINDER HEAVY DUTY 2400W G23MR(G1Z)</t>
  </si>
  <si>
    <t>PTHKC3610DRAH4Z</t>
  </si>
  <si>
    <t>HIKOKI 255MM SLIDE COMPOUND MITRE SAW BARE C3610DRA(H4Z)</t>
  </si>
  <si>
    <t>PTHKC3610DRAHAZ</t>
  </si>
  <si>
    <t>HIKOKI 255MM SLIDE COMPOUND MITRE SAW C3610DRA(HAZ)</t>
  </si>
  <si>
    <t>PTHKDB3DL2GLZ</t>
  </si>
  <si>
    <t>HIKOKI 3.6V MINI DRIVER DRILL WITH BATTERIES DB3DL2(GLZ)</t>
  </si>
  <si>
    <t>PTHKWR22SEH1Z</t>
  </si>
  <si>
    <t>HIKOKI 3/4in AC BRUSHLESS IMPACT WRENCH WR22SE(H1Z)</t>
  </si>
  <si>
    <t>PTHKC12LCHG1Z</t>
  </si>
  <si>
    <t>HIKOKI 305MM COMPOUND MITRE SAW 1520W C12LCH(G1Z)</t>
  </si>
  <si>
    <t>PTHKCM12YG1Z</t>
  </si>
  <si>
    <t>HIKOKI 305MM DISC CUTTER 2400W NO BLADE INC CM12Y(G1Z)</t>
  </si>
  <si>
    <t>PTHKC12RSH2G1Z</t>
  </si>
  <si>
    <t>HIKOKI 305MM SLIDE COMPOUND MITRE SAW 1520W C12RSH2(G1Z)</t>
  </si>
  <si>
    <t>PTHKCV350VG1Z</t>
  </si>
  <si>
    <t>HIKOKI 350W MULTI TOOL W/12PC ACCESS SET &amp; CASE CV350V(G1Z)</t>
  </si>
  <si>
    <t>PTHKCM75EBPGAZ</t>
  </si>
  <si>
    <t>HIKOKI 355MM 75CC CUTTER CM75EBP(GAZ)</t>
  </si>
  <si>
    <t>PTHKWR36DBGRZ</t>
  </si>
  <si>
    <t>HIKOKI 36V 1/2in BRUSHLESS IMPACT WRENCH  WR36DB(GRZ)</t>
  </si>
  <si>
    <t>PTHKCR36DAGGZ</t>
  </si>
  <si>
    <t>HIKOKI 36V 125MM BRUSHLESS SABRE SAW  CR36DA(GGZ)</t>
  </si>
  <si>
    <t>PTHKCR36DAG4Z</t>
  </si>
  <si>
    <t>HIKOKI 36V 125MM BRUSHLESS SABRE SAW BARE CR36DA(G4Z)</t>
  </si>
  <si>
    <t>PTHKDV36DAG4Z</t>
  </si>
  <si>
    <t>HIKOKI 36V 13MM BRUSHLESS IMPACT DRILL BARE TOOL DV36DA(G4Z)</t>
  </si>
  <si>
    <t>PTHKDV36DAGGZ</t>
  </si>
  <si>
    <t>HIKOKI 36V 13MM BRUSHLESS IMPACT DRILL DV36DA(GGZ)</t>
  </si>
  <si>
    <t>PTHKC3607DAG4Z</t>
  </si>
  <si>
    <t>HIKOKI 36V 185MM HI TORQUE BL CIRCULAR SAW BARE C3607DA(G4Z)</t>
  </si>
  <si>
    <t>PTHKC3607DAGVZ</t>
  </si>
  <si>
    <t>HIKOKI 36V 185MM HI TORQUE BL CIRCULAR SAW C3607DA(GVZ)</t>
  </si>
  <si>
    <t>PTHKKC36DBDLGKZ</t>
  </si>
  <si>
    <t>HIKOKI 36V 2PCE COMBO KIT BRUSHLESS KC36DBDL(GKZ)</t>
  </si>
  <si>
    <t>PTHKWR36DAGRZ</t>
  </si>
  <si>
    <t>HIKOKI 36V 3/4in BRUSHLESS IMPACT WRENCH  WR36DA(GRZ)</t>
  </si>
  <si>
    <t>PTHKWR36DAG4Z</t>
  </si>
  <si>
    <t>HIKOKI 36V 3/4in BRUSHLESS IMPACT WRENCH BARE WR36DA(G4Z)</t>
  </si>
  <si>
    <t>PTHKCS3630DAG4Z</t>
  </si>
  <si>
    <t>HIKOKI 36V 300MM CHAIN SAW BARE TOOL CS3630DA(G4Z)</t>
  </si>
  <si>
    <t>PTHKKC36DGBLGKZ</t>
  </si>
  <si>
    <t>HIKOKI 36V 3PCE COMBO KIT KC36DGBL(GKZ)</t>
  </si>
  <si>
    <t>PTHKDH36DMAG4Z</t>
  </si>
  <si>
    <t>HIKOKI 36V 40MM SDS-MAX BL ROTARY HAMMER BARE DH36DMA(G4Z)</t>
  </si>
  <si>
    <t>PTHKCH3656DAG4Z</t>
  </si>
  <si>
    <t>HIKOKI 36V 620MM HEDGE TRIMMER BARE TOOL CH3656DA(G4Z)</t>
  </si>
  <si>
    <t>PTHKG3613DBG4Z</t>
  </si>
  <si>
    <t>HIKOKI 36V ANGLE GRINDER BRUSHLESS BARE 125MM G3613DB(G4Z)</t>
  </si>
  <si>
    <t>PTHKG3613DBGRZ</t>
  </si>
  <si>
    <t>HIKOKI 36V ANGLE GRINDER W/STACK CASE MULTIVOLT G3613DB(GRZ)</t>
  </si>
  <si>
    <t>PTHKWH36DBG4Z</t>
  </si>
  <si>
    <t>HIKOKI 36V BL TRIPLE HAMMER IMPACT DRIVER BARE WH36DB(G4Z)</t>
  </si>
  <si>
    <t>PTHKKC36GWLGKZ</t>
  </si>
  <si>
    <t>HIKOKI 36V BRUSHLESS 2PCE COMBO KIT KC36GWL(GKZ)</t>
  </si>
  <si>
    <t>PTHKKC36DRGLGKZ</t>
  </si>
  <si>
    <t>HIKOKI 36V BRUSHLESS 3PCE COMBO KIT KC36DRGL(GKZ)</t>
  </si>
  <si>
    <t>PTHKTSK36A3</t>
  </si>
  <si>
    <t>HIKOKI 36V BRUSHLESS 5PCE COMBO KIT TSK36A3</t>
  </si>
  <si>
    <t>PTHKTSK36A4</t>
  </si>
  <si>
    <t>HIKOKI 36V BRUSHLESS 6PCE COMBO KIT TSK36A4</t>
  </si>
  <si>
    <t>PTHKWH36DBGGZ</t>
  </si>
  <si>
    <t>HIKOKI 36V BRUSHLESS TRIPLE HAMMER IMPACT DRIVER WH36DB(GGZ)</t>
  </si>
  <si>
    <t>PTHKC3606DAG4Z</t>
  </si>
  <si>
    <t>HIKOKI 36V CIRCULAR SAW DEEP CUT BARE 165MM 36V C3606DA(G4Z)</t>
  </si>
  <si>
    <t>PTHKWR36DBG4Z</t>
  </si>
  <si>
    <t>HIKOKI 36V IMPACT WRENCH BARE TOOL 1/2 WR36DB(G4Z)</t>
  </si>
  <si>
    <t>PTHKDH36DMAGAZ</t>
  </si>
  <si>
    <t>HIKOKI 36V ROTARY HAMMER SDS MAX 40MM DH36DMA(GAZ)</t>
  </si>
  <si>
    <t>PTHKDH36DPDGGZ</t>
  </si>
  <si>
    <t>HIKOKI 36V ROTARY HAMMER SDS+ DH36DPD(GGZ)</t>
  </si>
  <si>
    <t>PTHKCG36DAG4Z</t>
  </si>
  <si>
    <t>HIKOKI 36V STRAIGHT SHAFT BRUSH CUTTER BARE TOOL CG36DA(G4Z)</t>
  </si>
  <si>
    <t>PTHKCG36DTAG4Z</t>
  </si>
  <si>
    <t>HIKOKI 36V TELESCOPIC BRUSH CUTTER BARE TOOL CG36DTA(G4Z)</t>
  </si>
  <si>
    <t>PTHKTSK36A1</t>
  </si>
  <si>
    <t>HIKOKI 4 PIECE COMBO PACK MULTIVOLT 36V TSK36A1</t>
  </si>
  <si>
    <t>PTHKTSK36A2</t>
  </si>
  <si>
    <t>HIKOKI 4 PIECE COMBO PACK MULTIVOLT 36V TSK36A2</t>
  </si>
  <si>
    <t>PTHKKCDCMV5</t>
  </si>
  <si>
    <t>HIKOKI 5 PIECE COMBO PACK MULTIVOLT KCDCMV5</t>
  </si>
  <si>
    <t>PTHKKCDCAOY2018</t>
  </si>
  <si>
    <t>HIKOKI 5 PIECE MULTIVOLT PROMO COMBO PACK KCDC-AOY2018</t>
  </si>
  <si>
    <t>PTHKG23SW2G1Z</t>
  </si>
  <si>
    <t>HIKOKI ANGLE GRINDER 230MM 2200W G23SW2(G1Z)</t>
  </si>
  <si>
    <t>PTHKSB8V2G1Z</t>
  </si>
  <si>
    <t>HIKOKI BELT SANDER 76X533MM VSPD 1020W SB8V2(G1Z)</t>
  </si>
  <si>
    <t>PTHKRB36DAG4Z</t>
  </si>
  <si>
    <t>HIKOKI BLOWER BARE TOOL 36V RB36DA(G4Z)</t>
  </si>
  <si>
    <t>PTHKNT50AE2H2Z</t>
  </si>
  <si>
    <t>HIKOKI BRAD NAILER 50MM 18G C1 BRADS W/CASE NT50AE2(H2Z)</t>
  </si>
  <si>
    <t>PTHKT1865DBSLG4</t>
  </si>
  <si>
    <t>HIKOKI BRAD NAILER GASLESS BARE 16G 65MM 18V NT1865DBSL(G4Z)</t>
  </si>
  <si>
    <t>PTHKH60MCG1Z</t>
  </si>
  <si>
    <t>HIKOKI BREAKER SDS MAX (1600 BPM) W/CASE 1250W H60MC(G1Z)</t>
  </si>
  <si>
    <t>PTHKH41MBG1Z</t>
  </si>
  <si>
    <t>HIKOKI BREAKER SDS MAX (3000 BPM) W/CASE 930W H41MB(G1Z)</t>
  </si>
  <si>
    <t>PTHKC9SA3G1Z</t>
  </si>
  <si>
    <t>HIKOKI CIRCULAR SAW 235MM 9 1/4in TCT BLADE  C9SA3(G1Z)</t>
  </si>
  <si>
    <t>PTHKC7MFAG1Z</t>
  </si>
  <si>
    <t>HIKOKI CIRCULAR SAW ALLOY BASE 1010W 190MM C7MFA(G1Z)</t>
  </si>
  <si>
    <t>PTHKNV65AF3H1Z</t>
  </si>
  <si>
    <t>HIKOKI CLADDING NAILER 65MM PLASTIC/WIRE COIL NV65AF3(H1Z)</t>
  </si>
  <si>
    <t>PTHKW4YDG1Z</t>
  </si>
  <si>
    <t>HIKOKI COLLATED AUTO SCREW DRIVER 470W W4YD(G1Z)</t>
  </si>
  <si>
    <t>PTHKD10VC3G1Z</t>
  </si>
  <si>
    <t>HIKOKI COMPACT DRILL 10MM KEYED CHUCK VSR 600W  D10VC3(G1Z)</t>
  </si>
  <si>
    <t>PTHKC10FCE2G1Z</t>
  </si>
  <si>
    <t>HIKOKI COMPOUND MITRE SAW 255MM C10FCE2(G1Z)</t>
  </si>
  <si>
    <t>PTHKH65SB3G1Z</t>
  </si>
  <si>
    <t>HIKOKI DEMOLITION BREAKER 45J H65SB3(G1Z)</t>
  </si>
  <si>
    <t>PTHKD13G1Z</t>
  </si>
  <si>
    <t>HIKOKI DRILL 13MM HEAVY DUTY SINGLE SPD 720W  D13(G1Z)</t>
  </si>
  <si>
    <t>PTHKD13VGG1Z</t>
  </si>
  <si>
    <t>HIKOKI DRILL 13MM VSR HEAVY DUTY 800W W/CASE D13VG(G1Z)</t>
  </si>
  <si>
    <t>PTHKC7YAG1Z</t>
  </si>
  <si>
    <t>HIKOKI DUSTLESS CIRCULAR SAW 185MM NO BLADE INC C7YA(G1Z)</t>
  </si>
  <si>
    <t>PTHKNR90ADH4Z</t>
  </si>
  <si>
    <t>HIKOKI FRAMING NAILER 50-90MM D HEAD NR90AD(H4Z)</t>
  </si>
  <si>
    <t>PTHKNR1890DBCLH</t>
  </si>
  <si>
    <t>HIKOKI FRAMNG NAILER 90MM 18V 2XM/VOLT BATTS NR1890DBCL(GKZ)</t>
  </si>
  <si>
    <t>PTHKRH600TH1Z</t>
  </si>
  <si>
    <t>HIKOKI HEAT GUN 2000W 2 HEAT SETTINGS RH600T(H1Z)</t>
  </si>
  <si>
    <t>PTHKDV18VG1Z</t>
  </si>
  <si>
    <t>HIKOKI IMPACT DRILL 2SPD V.S.R 13MM W/CASE 690W DV18V(G1Z)</t>
  </si>
  <si>
    <t>PTHKDV16VG6Z</t>
  </si>
  <si>
    <t>HIKOKI IMPACT DRILL VSR K/LESS CHUCK W/CASE 590W DV16V(G6Z)</t>
  </si>
  <si>
    <t>PTHKCJ90VSTG1Z</t>
  </si>
  <si>
    <t>HIKOKI JIGSAW V/SPD 90MM 705W CARRY CASE CJ90VST(G1Z)</t>
  </si>
  <si>
    <t>PTHKCC14SFG1Z</t>
  </si>
  <si>
    <t>HIKOKI METAL CUT OFF SAW 355MM 2000W CC14SF(G1Z)</t>
  </si>
  <si>
    <t>PTHKCOMKITAGKZ</t>
  </si>
  <si>
    <t>HIKOKI MULTI VOLT BATTERY STARTER KIT COMKITA(GKZ)</t>
  </si>
  <si>
    <t>PTHKCOMKITBGLZ</t>
  </si>
  <si>
    <t>HIKOKI MULTI VOLT BATTERY STARTER KIT COMKITB(GLZ)</t>
  </si>
  <si>
    <t>PTHKKC36DRBLGKZ</t>
  </si>
  <si>
    <t>HIKOKI MULTI VOLT BRUSHLESS 3PCE COMBO KIT KC36DRBL(GKZ)</t>
  </si>
  <si>
    <t>PTHKKC36DPLGKZ</t>
  </si>
  <si>
    <t>HIKOKI MULTIVOLT BRUSHLESS 2PCE COMBO KIT KC36DPL(GKZ)</t>
  </si>
  <si>
    <t>PTHKCN16SAG1Z</t>
  </si>
  <si>
    <t>HIKOKI NIBBLER 1.6MM 400W CN16SA(G1Z)</t>
  </si>
  <si>
    <t>PTHKSV12SGG1Z</t>
  </si>
  <si>
    <t>HIKOKI PALM ORBITAL SANDER 200W SV12SG(G1Z)</t>
  </si>
  <si>
    <t>PTHKP20SA2G1Z</t>
  </si>
  <si>
    <t>HIKOKI PLANER 82MM X 3MM CUT TCT 720W P20SA2(G1Z)</t>
  </si>
  <si>
    <t>PTHKP20SFG1Z</t>
  </si>
  <si>
    <t>HIKOKI PLANER TCT 82MM X 2.6MM P20SF(G1Z)</t>
  </si>
  <si>
    <t>PTHKDH28PCYG1Z</t>
  </si>
  <si>
    <t>HIKOKI R/HAMMER DRILL 28MM SDS+ 3MODE 850W UVP DH28PCY(G1Z)</t>
  </si>
  <si>
    <t>PTHKDH40MEYG1Z</t>
  </si>
  <si>
    <t>HIKOKI R/HAMMER DRILL 40MM AC BL SDS MAX UVP DH40MEY(G1Z)</t>
  </si>
  <si>
    <t>PTHKDH52MEYG1Z</t>
  </si>
  <si>
    <t>HIKOKI R/HAMMER DRILL 52MM AC BL SDS MAX UVP DH52MEY(G1Z)</t>
  </si>
  <si>
    <t>PTHKDH30PC2G1Z</t>
  </si>
  <si>
    <t>HIKOKI ROTARY HAMMER DRILL 30MM SDS+ 3MODE DH30PC2(G1Z)</t>
  </si>
  <si>
    <t>PTHKCR13VBG1Z</t>
  </si>
  <si>
    <t>HIKOKI SABRE SAW GODZILLA 1050W CR13VB(G1Z)</t>
  </si>
  <si>
    <t>PTHKCR13VBYG1Z</t>
  </si>
  <si>
    <t>HIKOKI SABRE SAW GODZILLA UVP 130MM 1150W CR13VBY(G1Z)</t>
  </si>
  <si>
    <t>PTHKSV13YBG1Z</t>
  </si>
  <si>
    <t>HIKOKI SANDER RANDOM ORBIT 125MM 230W SV13YB(G1Z)</t>
  </si>
  <si>
    <t>PTHKSP18VAG1Z</t>
  </si>
  <si>
    <t>HIKOKI SANDER/POLISHER 180MM ELECT/VSPD SP18VA(G1Z)</t>
  </si>
  <si>
    <t>PTHKW6VB3G1Z</t>
  </si>
  <si>
    <t>HIKOKI SCREW DRIVER 0-2600RPM 620W W6VB3(G1Z)</t>
  </si>
  <si>
    <t>PTHKW6VA4G1Z</t>
  </si>
  <si>
    <t>HIKOKI SCREW DRIVER 6MM VSR 620W W6VA4(G1Z)</t>
  </si>
  <si>
    <t>PTHKC10FSBG1Z</t>
  </si>
  <si>
    <t>HIKOKI SLIDE COMPOUND MITRE SAW 262MM  C10FSB(G1Z)</t>
  </si>
  <si>
    <t>PTHKC10FSHG1Z</t>
  </si>
  <si>
    <t>HIKOKI SLIDE COMPOUND SAW 262MM WITH LASER GUIDE C10FSH(G1Z)</t>
  </si>
  <si>
    <t>PTHKSS10AGAZ</t>
  </si>
  <si>
    <t>HIKOKI SNAPPER SHEAR FIBRE CEMENT CUTTER SS10A(GAZ)</t>
  </si>
  <si>
    <t>PTHTEBM1830</t>
  </si>
  <si>
    <t>HITACHI 18V 3.0Ah LITHIUM ION BATTERY  EBM1830</t>
  </si>
  <si>
    <t>PTHTRB24EH3</t>
  </si>
  <si>
    <t>HITACHI 23.99CC PETROL BLOWER WITH VACUUM KIT    RB24E(H3)</t>
  </si>
  <si>
    <t>PTHT797115</t>
  </si>
  <si>
    <t>HITACHI 230MM SEGMENTED DIAMOND BLADE      797115</t>
  </si>
  <si>
    <t>PTHT60916</t>
  </si>
  <si>
    <t>HITACHI 32MM TOOL ADAPTOR 60916</t>
  </si>
  <si>
    <t>PTHT999054</t>
  </si>
  <si>
    <t>HITACHI CARBON BRUSHES 999-054</t>
  </si>
  <si>
    <t>PTHT319528</t>
  </si>
  <si>
    <t>HITACHI DRILL ANGLE ATTACHMENT 319528</t>
  </si>
  <si>
    <t>PTHT714814</t>
  </si>
  <si>
    <t>HITACHI OPE 1 LITRE CHAINSAW BAR &amp; CHAIN LUBRICANT  714814</t>
  </si>
  <si>
    <t>PTHTCS40EA</t>
  </si>
  <si>
    <t>HITACHI OPE 40CC PURE FIRE CHAINSAW 457MM (18'') BAR  1.8KW</t>
  </si>
  <si>
    <t>PTHT308506</t>
  </si>
  <si>
    <t>NILFISK 65-32MM (ID) UNIVERSAL POWER TOOL ADAPTOR 308506</t>
  </si>
  <si>
    <t>PTHTUU750</t>
  </si>
  <si>
    <t>UNIVERSAL MITRE SAW STAND  UU750</t>
  </si>
  <si>
    <t>PTMKTW0350</t>
  </si>
  <si>
    <t>MAKITA 1/2'' 12.7MM SQUARE DRIVE IMPACT WRENCH 400W TW0350</t>
  </si>
  <si>
    <t>PTMK0841</t>
  </si>
  <si>
    <t>MAKITA 1/4in COLLETT SLEEVE    763803-0</t>
  </si>
  <si>
    <t>PTMKBL1013L</t>
  </si>
  <si>
    <t>MAKITA 10.8V BATTERY 1.3AH LI-ION BL1013-L</t>
  </si>
  <si>
    <t>PTMK9556NB</t>
  </si>
  <si>
    <t>MAKITA 100MM ANGLE GRINDER    840W  9556NB</t>
  </si>
  <si>
    <t>PTMKGA4040C</t>
  </si>
  <si>
    <t>MAKITA 100MM ANGLE GRINDER 1400W GA4040C</t>
  </si>
  <si>
    <t>PTMKD16427</t>
  </si>
  <si>
    <t>MAKITA 105 X 22.23MM CRACK CHASER DIAMOND BLADE D-16427</t>
  </si>
  <si>
    <t>PTMKDA3010F</t>
  </si>
  <si>
    <t>MAKITA 10MM  ANGLE DRILL 450W   DA3010F</t>
  </si>
  <si>
    <t>PTMK6411</t>
  </si>
  <si>
    <t>MAKITA 10MM DRILL 450W 6411</t>
  </si>
  <si>
    <t>PTMK6408</t>
  </si>
  <si>
    <t>MAKITA 10MM DRILL VARIABLE SPEED KEYLESS CHUCK 530W 6408</t>
  </si>
  <si>
    <t>PTMK4101R</t>
  </si>
  <si>
    <t>MAKITA 110/125MM WET CUTTER 860W   4101RH</t>
  </si>
  <si>
    <t>PTMK4100NH2ZX</t>
  </si>
  <si>
    <t>MAKITA 110MM DRY CUTTER WITH DIAMOND WHEEL 1400W 4100NH2ZX</t>
  </si>
  <si>
    <t>PTMK9557NB</t>
  </si>
  <si>
    <t>MAKITA 115MM ANGLE GRINDER    840W  9557NB</t>
  </si>
  <si>
    <t>PTMKGA4540C</t>
  </si>
  <si>
    <t>MAKITA 115MM ANGLE GRINDER 1400W  GA4540C</t>
  </si>
  <si>
    <t>PTMK7430151</t>
  </si>
  <si>
    <t>MAKITA 115MM RUBBER PAD       743015-1</t>
  </si>
  <si>
    <t>PTMKM3600M</t>
  </si>
  <si>
    <t>MAKITA 12.7MM HEAVY DUTY PLUNGE ROUTER 1650W M3600M</t>
  </si>
  <si>
    <t>PTMK3601B</t>
  </si>
  <si>
    <t>MAKITA 12.7MM ROUTER 1050W      3601B</t>
  </si>
  <si>
    <t>PTMKGA5040</t>
  </si>
  <si>
    <t>MAKITA 125MM ANGLE GRINDER 1100W GA5040</t>
  </si>
  <si>
    <t>PTMK9565CV</t>
  </si>
  <si>
    <t>MAKITA 125MM ANGLE GRINDER 1400W VARIABLE SPEED   9565CV</t>
  </si>
  <si>
    <t>PTMKGA5040C</t>
  </si>
  <si>
    <t>MAKITA 125MM ANGLE GRINDER 1400W VARIABLE SPEED   GA5040C</t>
  </si>
  <si>
    <t>PTMKPC5000C</t>
  </si>
  <si>
    <t>MAKITA 125MM CONCRETE PLANER 1400W PC5000C</t>
  </si>
  <si>
    <t>PTMKSG1251J</t>
  </si>
  <si>
    <t>MAKITA 125MM WALL CHASER SG1251J</t>
  </si>
  <si>
    <t>PTMKTD110DSAE</t>
  </si>
  <si>
    <t>MAKITA 12V CXT CORDLESS IMPACT DRIVER 2.0AH KIT TD110DSAE</t>
  </si>
  <si>
    <t>PTMKDA6301</t>
  </si>
  <si>
    <t>MAKITA 13MM  ANGLE DRILL 810W   DA6301</t>
  </si>
  <si>
    <t>PTMKDP4010K</t>
  </si>
  <si>
    <t>MAKITA 13MM DRILL 2 SPEED WITH CARRY CASE 720W DP4010K</t>
  </si>
  <si>
    <t>PTMKDP4000K</t>
  </si>
  <si>
    <t>MAKITA 13MM DRILL WITH CARRY CASE 750W DP4000K</t>
  </si>
  <si>
    <t>PTMKDP4002K</t>
  </si>
  <si>
    <t>MAKITA 13MM DRILL WITH CARRY CASE 750W DP4002K</t>
  </si>
  <si>
    <t>PTMKHP1630KSP</t>
  </si>
  <si>
    <t>MAKITA 13MM HAMMER DRILL KIT 710W &amp; 9PC BIT SET HP1630KSP</t>
  </si>
  <si>
    <t>PTMKDS4012</t>
  </si>
  <si>
    <t>MAKITA 13MM SPADE HANDLE  DRILL 750W VARIABLE SPEED DS4012</t>
  </si>
  <si>
    <t>PTMKB57358</t>
  </si>
  <si>
    <t>MAKITA 165 X 56T PLUNGE TCT SAW BLADE   B-57358</t>
  </si>
  <si>
    <t>PTMKGA7040S</t>
  </si>
  <si>
    <t>MAKITA 180MM ANGLE GRINDER 2300W GA7040S</t>
  </si>
  <si>
    <t>PTMKDLX2006SY</t>
  </si>
  <si>
    <t>MAKITA 18V 1.5A BRUSHLESS COMBO DDF459 + DTD129</t>
  </si>
  <si>
    <t>PTMKDGA452RME</t>
  </si>
  <si>
    <t>MAKITA 18V 115MM CORDLESS ANGLE GRINDER 4.0AH DGA452RME</t>
  </si>
  <si>
    <t>PTMKDGA508RTE</t>
  </si>
  <si>
    <t>MAKITA 18V 125MM BRUSHLESS GRINDER PADDLE 5.0AH   DGA508RTE</t>
  </si>
  <si>
    <t>PTMKDHP481RTE</t>
  </si>
  <si>
    <t>MAKITA 18V 13MM C/LESS B/LESS HAMMER DRILL 5.0AH DHP481RTE</t>
  </si>
  <si>
    <t>PTMKDHP482SYE</t>
  </si>
  <si>
    <t>MAKITA 18V 13MM C/LESS HAMMER DRILL 1.5AH DHP482SYE</t>
  </si>
  <si>
    <t>PTMKDDF458RTE</t>
  </si>
  <si>
    <t>MAKITA 18V 13MM CORDLESS DRIVER DRILL + 2 X 3.0AH BATTERIES</t>
  </si>
  <si>
    <t>PTMKDHP451Z</t>
  </si>
  <si>
    <t>MAKITA 18V 13MM CORDLESS HAMMER DRILL SKIN DHP451Z</t>
  </si>
  <si>
    <t>PTMK8391DWPE</t>
  </si>
  <si>
    <t>MAKITA 18V 13MM HAMMER C/LESS DRIVER DRILL 1.3AH 8391DWPE</t>
  </si>
  <si>
    <t>PTMKDHS680RTJ</t>
  </si>
  <si>
    <t>MAKITA 18V 165MM C/LESS BL CIRC SAW 5.0AH W/CASE DHS680RTJ</t>
  </si>
  <si>
    <t>PTMKDLX2173SY</t>
  </si>
  <si>
    <t>MAKITA 18V 2 PIECE BRUSHLESS KIT DHP459 + DTD153 1.5AH</t>
  </si>
  <si>
    <t>PTMKDLX2144T</t>
  </si>
  <si>
    <t>MAKITA 18V 2 PIECE COMBO DDF458 &amp; DTD152 5.0AH</t>
  </si>
  <si>
    <t>PTMKDLX2144</t>
  </si>
  <si>
    <t>MAKITA 18V 2 PIECE COMBO DDF458+DTD152 3.0AH   DLX2144</t>
  </si>
  <si>
    <t>PTMKDGD800Z</t>
  </si>
  <si>
    <t>MAKITA 18V 38MM CORDLESS LI-ION DIE GRINDER SKIN DGD800Z</t>
  </si>
  <si>
    <t>PTMKDLX6036T</t>
  </si>
  <si>
    <t>MAKITA 18V 6 PIECE COMBO KIT 5.0H   DLX6036T</t>
  </si>
  <si>
    <t>PTMKDTW800Z</t>
  </si>
  <si>
    <t>MAKITA 18V B/LESS IMPACT WRENCH 7/16IN HEX SKIN DTW800Z</t>
  </si>
  <si>
    <t>PTMKBL1830</t>
  </si>
  <si>
    <t>MAKITA 18V BATTERY 3.0AH LITHIUM-ION BL1830B</t>
  </si>
  <si>
    <t>PTMK1945132</t>
  </si>
  <si>
    <t>MAKITA 18V BATTERY BL1815 1.3AH LI-ION 194513-2</t>
  </si>
  <si>
    <t>PTMKDLX2308T</t>
  </si>
  <si>
    <t>MAKITA 18V BL 2PCE COMBO KIT 5.0AH HP481 + DTD171 DLX2308T</t>
  </si>
  <si>
    <t>PTMKDLX2180X</t>
  </si>
  <si>
    <t>MAKITA 18V BRUSHLESS 2 PIECE COMBO 3.0AH DHP484 + DTD153</t>
  </si>
  <si>
    <t>PTMKDRT50Z</t>
  </si>
  <si>
    <t>MAKITA 18V BRUSHLESS LAMINATE TRIMMER SKIN ONLY DRT50Z</t>
  </si>
  <si>
    <t>PTMKDLX2127X</t>
  </si>
  <si>
    <t>MAKITA 18V CL 2PC DRILL DRIVER/IMP DRIVER KIT 3.0AH DLX2127X</t>
  </si>
  <si>
    <t>PTMKDHR243RTEV</t>
  </si>
  <si>
    <t>MAKITA 18V CL BL COMB HAMMER W/HEPA FILTER 5.0AH DHR243RTEV</t>
  </si>
  <si>
    <t>PTMKDHR202Z</t>
  </si>
  <si>
    <t>MAKITA 18V CL ROTARY HAMMER SDS-PLUS SKIN DHR202Z</t>
  </si>
  <si>
    <t>PTMKDLX2145</t>
  </si>
  <si>
    <t>MAKITA 18V CORDLESS 2PC DRILL DRIVER KIT 3.0AH DLX2145</t>
  </si>
  <si>
    <t>PTMKDFR450ZX</t>
  </si>
  <si>
    <t>MAKITA 18V CORDLESS AUTO FEED SCREW DRIVER SKIN DFR450ZX</t>
  </si>
  <si>
    <t>PTMKDTW285Z</t>
  </si>
  <si>
    <t>MAKITA 18V CORDLESS B/LESS IMPACT WRENCH SKIN DTW285Z</t>
  </si>
  <si>
    <t>PTMKDCO180Z</t>
  </si>
  <si>
    <t>MAKITA 18V CORDLESS CUT-OUT TOOL 292MM SKIN ONLY DCO180Z</t>
  </si>
  <si>
    <t>PTMKDTW251Z</t>
  </si>
  <si>
    <t>MAKITA 18V CORDLESS IMPACT WRENCH SKIN  DTW251Z</t>
  </si>
  <si>
    <t>PTMKDTW450Z</t>
  </si>
  <si>
    <t>MAKITA 18V CORDLESS IMPACT WRENCH SKIN DTW450Z</t>
  </si>
  <si>
    <t>PTMKDSC162Z</t>
  </si>
  <si>
    <t>MAKITA 18V CORDLESS STEEL ROD CUTTER 16MM SKIN DSC162Z</t>
  </si>
  <si>
    <t>PTMKDSC191Z</t>
  </si>
  <si>
    <t>MAKITA 18V CORDLESS STEEL ROD CUTTER 19MM SKIN DSC191Z</t>
  </si>
  <si>
    <t>PTMKDLX3061T</t>
  </si>
  <si>
    <t>MAKITA 18V LXT 3PC 5.0AH COMBO KIT-DHP481 + DTD154 + DGA504</t>
  </si>
  <si>
    <t>PTMKDLX6088T</t>
  </si>
  <si>
    <t>MAKITA 18V LXT 5.0AH 6PC BRUSHLESS JOB SITE KIT   DLX6088T</t>
  </si>
  <si>
    <t>PTMKADP05</t>
  </si>
  <si>
    <t>MAKITA 18V LXT BATTERY ADAPTOR FOR USB ADP05</t>
  </si>
  <si>
    <t>PTMKDHS660Z</t>
  </si>
  <si>
    <t>MAKITA 18V LXT BL CIRCULAR SAW 165MM RH SKIN DHS660Z</t>
  </si>
  <si>
    <t>PTMKDHR242Z</t>
  </si>
  <si>
    <t>MAKITA 18V LXT BL ROTARY HAMMER 3 MODE SKIN DHR242Z</t>
  </si>
  <si>
    <t>PTMKDFS452ZX2</t>
  </si>
  <si>
    <t>MAKITA 18V LXT BL SCREWGUN W/AUTOFEED ATTACH SKIN DFS452ZX2</t>
  </si>
  <si>
    <t>PTMKDTD154Z</t>
  </si>
  <si>
    <t>MAKITA 18V LXT CORDLESS BL IMPACT DRIVER SKIN ONLY DTD154Z</t>
  </si>
  <si>
    <t>PTMKDVR450Z</t>
  </si>
  <si>
    <t>MAKITA 18V LXT CORDLESS CONCRETE VIBRATOR SKIN  DVR450Z</t>
  </si>
  <si>
    <t>PTMKDJR186Z</t>
  </si>
  <si>
    <t>MAKITA 18V LXT CORDLESS RECIPRO SAW SKIN DJR186Z</t>
  </si>
  <si>
    <t>PTMKDMR050</t>
  </si>
  <si>
    <t>MAKITA 18V LXT LIGHT WITH RADIO DMR050</t>
  </si>
  <si>
    <t>PTMKDUB362Z</t>
  </si>
  <si>
    <t>MAKITA 18V X 2 BRUSHLESS BLOWER SKIN DUB362Z</t>
  </si>
  <si>
    <t>PTMKLS0714</t>
  </si>
  <si>
    <t>MAKITA 190MM SLIDE COMPOUND MITRE SAW    LS0714</t>
  </si>
  <si>
    <t>PTMK1969360</t>
  </si>
  <si>
    <t>MAKITA 2 PORT RAPID CHARGER DC18RD 196936-0</t>
  </si>
  <si>
    <t>PTMKHG6530V</t>
  </si>
  <si>
    <t>MAKITA 2000W HEAT GUN HG6530V</t>
  </si>
  <si>
    <t>PTMKHP2051FH</t>
  </si>
  <si>
    <t>MAKITA 20MM HAMMER DRILL 2 SPEED 720W K/LESS CHUCK HP2051FH</t>
  </si>
  <si>
    <t>PTMK5008MGJ</t>
  </si>
  <si>
    <t>MAKITA 210MM CIRCULAR SAW WITH CASE 1800W 5008MGJ</t>
  </si>
  <si>
    <t>PTMKGA9060</t>
  </si>
  <si>
    <t>MAKITA 230MM ANGLE GRINDER 2200W GA9060</t>
  </si>
  <si>
    <t>PTMKN5900B</t>
  </si>
  <si>
    <t>MAKITA 235MM CIRCULAR SAW 2000W N5900B</t>
  </si>
  <si>
    <t>PTMKEY2650H25H</t>
  </si>
  <si>
    <t>MAKITA 25.4CC 4-STROKE PETROL POLESAW EY2650H25H</t>
  </si>
  <si>
    <t>PTMKLS1040</t>
  </si>
  <si>
    <t>MAKITA 255MM COMPOUND MITRE   SAW 1650W LS1040</t>
  </si>
  <si>
    <t>PTMKLS1019L</t>
  </si>
  <si>
    <t>MAKITA 260MM DXT SLIDE COMPOUND MITRE SAW   LS1019L</t>
  </si>
  <si>
    <t>PTMKB15469</t>
  </si>
  <si>
    <t>MAKITA 260MM MITRE SAW BLADE SILENCER TT 260 X 25 X 80T</t>
  </si>
  <si>
    <t>PTMK5104</t>
  </si>
  <si>
    <t>MAKITA 270MM LANDSCAPING CIRCULAR SAW 1700W 5104</t>
  </si>
  <si>
    <t>PTMK6906</t>
  </si>
  <si>
    <t>MAKITA 3/4'' 19MM SQUARE DRIVE IMPACT WRENCH  6906</t>
  </si>
  <si>
    <t>PTMK958086672</t>
  </si>
  <si>
    <t>MAKITA 3/8 058 CHAIN FOR DCS500      958 086 672</t>
  </si>
  <si>
    <t>PTMKLS1219L</t>
  </si>
  <si>
    <t>MAKITA 305MM 1800W SLIDE COMPOUND MITRE SAW W/LASER LS1219L</t>
  </si>
  <si>
    <t>PTMKLS1221</t>
  </si>
  <si>
    <t>MAKITA 305MM COMPOUND MITRE SAW LS1221</t>
  </si>
  <si>
    <t>PTMKLC1230</t>
  </si>
  <si>
    <t>MAKITA 305MM METAL CUTTER     1750W LC1230</t>
  </si>
  <si>
    <t>PTMKVC3210LX1</t>
  </si>
  <si>
    <t>MAKITA 32L VACUUM CLEANER 1050W  VC3210LX1</t>
  </si>
  <si>
    <t>PTMKEBH341U</t>
  </si>
  <si>
    <t>MAKITA 33.5CC 4 STROKE BRUSHCUTTER EBH341U</t>
  </si>
  <si>
    <t>PTMKEW1060HX</t>
  </si>
  <si>
    <t>MAKITA 33CC 4-STROKE HIGH PRESSURE WATER PUMP EW1060HX</t>
  </si>
  <si>
    <t>PTMKD05181</t>
  </si>
  <si>
    <t>MAKITA 3PC SDS PLUS POINT AND CHISEL SET</t>
  </si>
  <si>
    <t>PTMKBHX2500</t>
  </si>
  <si>
    <t>MAKITA 4 STROKE PETROL BLOWER BHX2500</t>
  </si>
  <si>
    <t>PTMKEVH2000</t>
  </si>
  <si>
    <t>MAKITA 4-STROKE PETROL BACKPACK SPRAYER EVH2000</t>
  </si>
  <si>
    <t>PTMKEA4301F38C</t>
  </si>
  <si>
    <t>MAKITA 43CC PROFESSIONAL CHAINSAW EA4301F38C</t>
  </si>
  <si>
    <t>PTMKUH4570</t>
  </si>
  <si>
    <t>MAKITA 450MM HEDGE TRIMMER 550W UH4570</t>
  </si>
  <si>
    <t>PTMKDCS500</t>
  </si>
  <si>
    <t>MAKITA 50CC CHAINSAW 45CM BAR     DCS500</t>
  </si>
  <si>
    <t>PTMKP51976</t>
  </si>
  <si>
    <t>MAKITA 50MM LONG LIFE BIT SET</t>
  </si>
  <si>
    <t>PTMKUH5261</t>
  </si>
  <si>
    <t>MAKITA 520MM HEDGE TRIMMER 400W UH5261</t>
  </si>
  <si>
    <t>PTMKHR5212C</t>
  </si>
  <si>
    <t>MAKITA 52MM ROTARY HAMMER AVT HR5212C</t>
  </si>
  <si>
    <t>PTMK3708F</t>
  </si>
  <si>
    <t>MAKITA 6.35MM TRIMMER 440W WITH MAKLITE 3708F</t>
  </si>
  <si>
    <t>PTMKUH6570</t>
  </si>
  <si>
    <t>MAKITA 650MM HEDGE TRIMMER 550W UH6570</t>
  </si>
  <si>
    <t>PTMKDC18SD</t>
  </si>
  <si>
    <t>MAKITA 7.2-18V  BATTERY CHARGER DC18SD 194536-0</t>
  </si>
  <si>
    <t>PTMK1916799</t>
  </si>
  <si>
    <t>MAKITA 7.2V BATTERY 7000 Ni-Cad 191679-9</t>
  </si>
  <si>
    <t>PTMKDCS730160</t>
  </si>
  <si>
    <t>MAKITA 73CC CHAINSAW 60CM BAR N CHAIN 6.3KG      DCS7301/60</t>
  </si>
  <si>
    <t>PTMKPM7650H</t>
  </si>
  <si>
    <t>MAKITA 75.6CC 4 STROKE BACK PACK MIST BLOWER PM7650H</t>
  </si>
  <si>
    <t>PTMKDCS790160</t>
  </si>
  <si>
    <t>MAKITA 79CC CHAINSAW 60CM BAR N CHAIN 6.3KG      DCS7901/60</t>
  </si>
  <si>
    <t>PTMKKP0810CK</t>
  </si>
  <si>
    <t>MAKITA 82MM PLANER 1050W WITH CASE KP0810CK</t>
  </si>
  <si>
    <t>PTMKKP0810K</t>
  </si>
  <si>
    <t>MAKITA 82MM PLANER 850W WITH CASE KP0810K</t>
  </si>
  <si>
    <t>PTMK0883</t>
  </si>
  <si>
    <t>MAKITA 9.5/1/4in TEMPLATE GUIDE 164379-4</t>
  </si>
  <si>
    <t>PTMK1916812</t>
  </si>
  <si>
    <t>MAKITA 9.6V BATTERY 9000 Ni-Cad 191681-2</t>
  </si>
  <si>
    <t>PTMK1920194</t>
  </si>
  <si>
    <t>MAKITA 9.6V BATTERY 9100 1.3AH 192019-4</t>
  </si>
  <si>
    <t>PTMKBP9</t>
  </si>
  <si>
    <t>MAKITA 9.6V BULBS PKT 2 192545-3</t>
  </si>
  <si>
    <t>PTMKSE00000092</t>
  </si>
  <si>
    <t>MAKITA A/C ADAPTOR FOR BMR102 RADIO SE00000092</t>
  </si>
  <si>
    <t>PTMKSE00000103</t>
  </si>
  <si>
    <t>MAKITA A/C ADAPTOR FOR DMR103B &amp; DMR106B RADIOS SE00000103</t>
  </si>
  <si>
    <t>PTMK6840</t>
  </si>
  <si>
    <t>MAKITA AUTO FEED SCREWDRIVER 6840</t>
  </si>
  <si>
    <t>PTMK1524784</t>
  </si>
  <si>
    <t>MAKITA BASE COMPLETE BO4561 152478-4</t>
  </si>
  <si>
    <t>PTMK9031</t>
  </si>
  <si>
    <t>MAKITA BELT SANDER 30X533MM 550W 9031</t>
  </si>
  <si>
    <t>PTMK9032</t>
  </si>
  <si>
    <t>MAKITA BELT SANDER 9X533MM 500W 9032</t>
  </si>
  <si>
    <t>PTMK2513142</t>
  </si>
  <si>
    <t>MAKITA BELT/BIT HOLDER SCREW  251314-2</t>
  </si>
  <si>
    <t>PTMK4529478</t>
  </si>
  <si>
    <t>MAKITA BIT HOLDER  452947-8</t>
  </si>
  <si>
    <t>PTMK4500478</t>
  </si>
  <si>
    <t>MAKITA BLADE GUARD FITS LS1013  450047-8</t>
  </si>
  <si>
    <t>PTMK4160038</t>
  </si>
  <si>
    <t>MAKITA BLADE GUARD FITS LS1040  416003-8</t>
  </si>
  <si>
    <t>PTMK4501301</t>
  </si>
  <si>
    <t>MAKITA BLADE GUARD FITS LS1212  450130-1</t>
  </si>
  <si>
    <t>PTMKUB1103</t>
  </si>
  <si>
    <t>MAKITA BLOWER 600W UB1103</t>
  </si>
  <si>
    <t>PTMKD15285</t>
  </si>
  <si>
    <t>MAKITA BULL POINT 30MM HEX      D-15285</t>
  </si>
  <si>
    <t>PTMKCB106</t>
  </si>
  <si>
    <t>MAKITA CARBON BRUSH CB106     181410-1</t>
  </si>
  <si>
    <t>PTMKCB153</t>
  </si>
  <si>
    <t>MAKITA CARBON BRUSH CB153     181044-0</t>
  </si>
  <si>
    <t>PTMKCB154</t>
  </si>
  <si>
    <t>MAKITA CARBON BRUSH CB154     181047-4</t>
  </si>
  <si>
    <t>PTMKCB51</t>
  </si>
  <si>
    <t>MAKITA CARBON BRUSH CB51      181021-2</t>
  </si>
  <si>
    <t>PTMKCB55</t>
  </si>
  <si>
    <t>MAKITA CARBON BRUSH CB55      181026-2</t>
  </si>
  <si>
    <t>PTMK1930244</t>
  </si>
  <si>
    <t>MAKITA CASING SET FOR COLLATED GUN 6835D  193024-4</t>
  </si>
  <si>
    <t>PTMK7104L</t>
  </si>
  <si>
    <t>MAKITA CHAIN MORTISER 1140W       7104L</t>
  </si>
  <si>
    <t>PTMKDCS231T</t>
  </si>
  <si>
    <t>MAKITA CHAINSAW 250MM   DCS231T</t>
  </si>
  <si>
    <t>PTMK1943855</t>
  </si>
  <si>
    <t>MAKITA CLAMP SET  194385-5</t>
  </si>
  <si>
    <t>PTMKD15300</t>
  </si>
  <si>
    <t>MAKITA COLD CHISEL 30MM HEX     D-15300</t>
  </si>
  <si>
    <t>PTMK6843</t>
  </si>
  <si>
    <t>MAKITA COLLATED SCREW GUN 55MM   6843</t>
  </si>
  <si>
    <t>PTMKHM1317C</t>
  </si>
  <si>
    <t>MAKITA DEMOLITION BREAKER 30MM HEX SHANK  HM1317C</t>
  </si>
  <si>
    <t>PTMKHM0871C</t>
  </si>
  <si>
    <t>MAKITA DEMOLITION HAMMER SDS MAX 1100W HM0871C</t>
  </si>
  <si>
    <t>PTMKHM1203C</t>
  </si>
  <si>
    <t>MAKITA DEMOLITION HAMMER SDS MAX 1510W HM1203C</t>
  </si>
  <si>
    <t>PTMKHM1214C</t>
  </si>
  <si>
    <t>MAKITA DEMOLITION HAMMER SDS MAX 1510W HM1214C</t>
  </si>
  <si>
    <t>PTMKA84056</t>
  </si>
  <si>
    <t>MAKITA DIAMOND CUT WHEEL 115 X 22.23  A84056</t>
  </si>
  <si>
    <t>PTMK2250085</t>
  </si>
  <si>
    <t>MAKITA DRIVE BELT FOR 9924DB  SANDER 225008-5</t>
  </si>
  <si>
    <t>PTMKFS2300</t>
  </si>
  <si>
    <t>MAKITA DRYWALL SCREWDRIVER 570W FS2300</t>
  </si>
  <si>
    <t>PTMKFS2700</t>
  </si>
  <si>
    <t>MAKITA DRYWALL SCREWDRIVER 570W FS2700</t>
  </si>
  <si>
    <t>PTMK6888</t>
  </si>
  <si>
    <t>MAKITA DUST BAG FOR 9401/9400B 122297-2</t>
  </si>
  <si>
    <t>PTMK1223512</t>
  </si>
  <si>
    <t>MAKITA DUST BAG FOR LS0810/   LS1013/LS1212   122351-2</t>
  </si>
  <si>
    <t>PTMK1947469</t>
  </si>
  <si>
    <t>MAKITA DUST BAGS FOR BO5030 SANDER PKT 5 194746-9</t>
  </si>
  <si>
    <t>PTMK1925013</t>
  </si>
  <si>
    <t>MAKITA EXTENSION HANDLE FOR 6832 SCREW GUN 192501-3</t>
  </si>
  <si>
    <t>PTMKB11499</t>
  </si>
  <si>
    <t>MAKITA EZYCHANGE HOLESAW 102MM</t>
  </si>
  <si>
    <t>PTMKB11508</t>
  </si>
  <si>
    <t>MAKITA EZYCHANGE HOLESAW 105MM</t>
  </si>
  <si>
    <t>PTMKB11514</t>
  </si>
  <si>
    <t>MAKITA EZYCHANGE HOLESAW 127MM</t>
  </si>
  <si>
    <t>PTMKB11520</t>
  </si>
  <si>
    <t>MAKITA EZYCHANGE HOLESAW 152MM</t>
  </si>
  <si>
    <t>PTMKB11265</t>
  </si>
  <si>
    <t>MAKITA EZYCHANGE HOLESAW 16MM</t>
  </si>
  <si>
    <t>PTMKB11271</t>
  </si>
  <si>
    <t>MAKITA EZYCHANGE HOLESAW 19MM</t>
  </si>
  <si>
    <t>PTMKB11287</t>
  </si>
  <si>
    <t>MAKITA EZYCHANGE HOLESAW 20MM</t>
  </si>
  <si>
    <t>PTMKB11293</t>
  </si>
  <si>
    <t>MAKITA EZYCHANGE HOLESAW 22MM</t>
  </si>
  <si>
    <t>PTMKB11302</t>
  </si>
  <si>
    <t>MAKITA EZYCHANGE HOLESAW 24MM</t>
  </si>
  <si>
    <t>PTMKB11318</t>
  </si>
  <si>
    <t>MAKITA EZYCHANGE HOLESAW 25MM</t>
  </si>
  <si>
    <t>PTMKB11324</t>
  </si>
  <si>
    <t>MAKITA EZYCHANGE HOLESAW 29MM</t>
  </si>
  <si>
    <t>PTMKB11346</t>
  </si>
  <si>
    <t>MAKITA EZYCHANGE HOLESAW 32MM</t>
  </si>
  <si>
    <t>PTMKB11352</t>
  </si>
  <si>
    <t>MAKITA EZYCHANGE HOLESAW 35MM</t>
  </si>
  <si>
    <t>PTMKB11368</t>
  </si>
  <si>
    <t>MAKITA EZYCHANGE HOLESAW 38MM</t>
  </si>
  <si>
    <t>PTMKB11374</t>
  </si>
  <si>
    <t>MAKITA EZYCHANGE HOLESAW 41MM</t>
  </si>
  <si>
    <t>PTMKB11380</t>
  </si>
  <si>
    <t>MAKITA EZYCHANGE HOLESAW 44MM</t>
  </si>
  <si>
    <t>PTMKB11396</t>
  </si>
  <si>
    <t>MAKITA EZYCHANGE HOLESAW 48MM</t>
  </si>
  <si>
    <t>PTMKB11405</t>
  </si>
  <si>
    <t>MAKITA EZYCHANGE HOLESAW 51MM</t>
  </si>
  <si>
    <t>PTMKB11411</t>
  </si>
  <si>
    <t>MAKITA EZYCHANGE HOLESAW 57MM</t>
  </si>
  <si>
    <t>PTMKB11427</t>
  </si>
  <si>
    <t>MAKITA EZYCHANGE HOLESAW 60MM</t>
  </si>
  <si>
    <t>PTMKB11433</t>
  </si>
  <si>
    <t>MAKITA EZYCHANGE HOLESAW 64MM</t>
  </si>
  <si>
    <t>PTMKB11449</t>
  </si>
  <si>
    <t>MAKITA EZYCHANGE HOLESAW 68MM</t>
  </si>
  <si>
    <t>PTMKB11455</t>
  </si>
  <si>
    <t>MAKITA EZYCHANGE HOLESAW 70MM</t>
  </si>
  <si>
    <t>PTMKB11461</t>
  </si>
  <si>
    <t>MAKITA EZYCHANGE HOLESAW 76MM</t>
  </si>
  <si>
    <t>PTMKB11477</t>
  </si>
  <si>
    <t>MAKITA EZYCHANGE HOLESAW 83MM</t>
  </si>
  <si>
    <t>PTMKB11483</t>
  </si>
  <si>
    <t>MAKITA EZYCHANGE HOLESAW 92MM</t>
  </si>
  <si>
    <t>PTMKB11988</t>
  </si>
  <si>
    <t>MAKITA EZYCHANGE KIT (LARGE)  20 25 32 40 51 65MM</t>
  </si>
  <si>
    <t>PTMKB11972</t>
  </si>
  <si>
    <t>MAKITA EZYCHANGE KIT (SMALL)  16 20 25 32 40 51MM</t>
  </si>
  <si>
    <t>PTMKB11966</t>
  </si>
  <si>
    <t>MAKITA EZYCHANGE PLUMBERS KIT  19 22 29 38 44 57MM</t>
  </si>
  <si>
    <t>PTMKJS8000</t>
  </si>
  <si>
    <t>MAKITA FIBRE CEMENT SHEAR 8MM JS8000</t>
  </si>
  <si>
    <t>PTMKBO3710</t>
  </si>
  <si>
    <t>MAKITA FINISHING SANDER 1/3 SHEET 190W BO3710</t>
  </si>
  <si>
    <t>PTMKP72899</t>
  </si>
  <si>
    <t>MAKITA FLEECE FILTER BAG VC2012L (5PC) P-72899</t>
  </si>
  <si>
    <t>PTMKLF1000</t>
  </si>
  <si>
    <t>MAKITA FLIPOVER SAW 260MM  LF1000</t>
  </si>
  <si>
    <t>PTMKGN900SE</t>
  </si>
  <si>
    <t>MAKITA GAS FRAMING NAILER 50-90MM   GN900SE</t>
  </si>
  <si>
    <t>PTMK302001095</t>
  </si>
  <si>
    <t>MAKITA HEPA FILTER FOR VC2012L/VC3012/446</t>
  </si>
  <si>
    <t>PTMKD17170</t>
  </si>
  <si>
    <t>MAKITA HEX FITTING  HOLESAW DIAMETER 16-29MM</t>
  </si>
  <si>
    <t>PTMKD17186</t>
  </si>
  <si>
    <t>MAKITA HEX FITTING  HOLESAW DIAMETER 30-152MM</t>
  </si>
  <si>
    <t>PTMKB11542</t>
  </si>
  <si>
    <t>MAKITA HSS-G PILOT DRILL BIT (1/4'' SHANK)</t>
  </si>
  <si>
    <t>PTMKTD0101F</t>
  </si>
  <si>
    <t>MAKITA IMPACT DRIVER 1/4 INCH DRIVE 100Nm 230W TD0101F</t>
  </si>
  <si>
    <t>PTMKB06292</t>
  </si>
  <si>
    <t>MAKITA JIGSAW BLADES BASIC PK3 CARD B-06292</t>
  </si>
  <si>
    <t>PTMKA86898</t>
  </si>
  <si>
    <t>MAKITA JIGSAW BLADES BASIC PK5 CARD A-86898</t>
  </si>
  <si>
    <t>PTMKB10970</t>
  </si>
  <si>
    <t>MAKITA JIGSAW BLADES FINE 5PK B-10970</t>
  </si>
  <si>
    <t>PTMK7926918</t>
  </si>
  <si>
    <t>MAKITA JIGSAW BLADES NO.B-10S CARD 5 792691-8</t>
  </si>
  <si>
    <t>PTMKA85634</t>
  </si>
  <si>
    <t>MAKITA JIGSAW BLADES NO.B-11 CARD 5 A-85634</t>
  </si>
  <si>
    <t>PTMKA85656</t>
  </si>
  <si>
    <t>MAKITA JIGSAW BLADES NO.B-13 CARD 5 A-85656</t>
  </si>
  <si>
    <t>PTMKA85690</t>
  </si>
  <si>
    <t>MAKITA JIGSAW BLADES NO.B-17 CARD 5 A-85690</t>
  </si>
  <si>
    <t>PTMKA85721</t>
  </si>
  <si>
    <t>MAKITA JIGSAW BLADES NO.B-21 CARD 5 A-85721</t>
  </si>
  <si>
    <t>PTMKA85737</t>
  </si>
  <si>
    <t>MAKITA JIGSAW BLADES NO.B-22 CARD 5 A-85737</t>
  </si>
  <si>
    <t>PTMKP47232</t>
  </si>
  <si>
    <t>MAKITA JIGSAW BLADES NO.B-23 CARD 5 P-47232</t>
  </si>
  <si>
    <t>PTMKA85771</t>
  </si>
  <si>
    <t>MAKITA JIGSAW BLADES NO.B-26 CARD 5 A-85771</t>
  </si>
  <si>
    <t>PTMKA80391</t>
  </si>
  <si>
    <t>MAKITA JIGSAW BLADES NO.B-28 CARD 5 A-80391</t>
  </si>
  <si>
    <t>PTMKB06909</t>
  </si>
  <si>
    <t>MAKITA JIGSAW BLADES NO.B-61 CARD 3 B-06909</t>
  </si>
  <si>
    <t>PTMKA85232</t>
  </si>
  <si>
    <t>MAKITA JIGSAW BLADES NO.B8 CARD 5 A-85232</t>
  </si>
  <si>
    <t>PTMKA86290</t>
  </si>
  <si>
    <t>MAKITA JIGSAW BLADES NO.L-1 CARD 5 A-86290</t>
  </si>
  <si>
    <t>PTMKA86309</t>
  </si>
  <si>
    <t>MAKITA JIGSAW BLADES NO.L-2 CARD 5 A-86309</t>
  </si>
  <si>
    <t>PTMK3994</t>
  </si>
  <si>
    <t>MAKITA JIGSAW HEX KEY         783201-2 MAK3994</t>
  </si>
  <si>
    <t>PTMK2245155</t>
  </si>
  <si>
    <t>MAKITA LOCKNUT 14X2 TO SUIT 9207SPB SANDER/POLISHER 224515-5</t>
  </si>
  <si>
    <t>PTMK7824126</t>
  </si>
  <si>
    <t>MAKITA LOCKNUT WRENCH         782412-6</t>
  </si>
  <si>
    <t>PTMKB15780</t>
  </si>
  <si>
    <t>MAKITA METAL CUTTING BLADE    B-15780</t>
  </si>
  <si>
    <t>PTMKWST05</t>
  </si>
  <si>
    <t>MAKITA MITRE SAW STAND DEAWST-05</t>
  </si>
  <si>
    <t>PTMKD63563</t>
  </si>
  <si>
    <t>MAKITA MULTI-MAT TCT SAW BLADE 260MM X 30 X 80T    D-63563</t>
  </si>
  <si>
    <t>PTMKD63579</t>
  </si>
  <si>
    <t>MAKITA MULTI-MAT TCT SAW BLADE 305MM X 30 X 80T    D-63579</t>
  </si>
  <si>
    <t>PTMKB59097</t>
  </si>
  <si>
    <t>MAKITA NEMESIS II 3PC SDS-PLUS DRILL BIT SET   B-59097</t>
  </si>
  <si>
    <t>PTMKB58198</t>
  </si>
  <si>
    <t>MAKITA NEMESIS II SDS-PLUS DRILL BIT 10 X 110MM   B-58198</t>
  </si>
  <si>
    <t>PTMKB58207</t>
  </si>
  <si>
    <t>MAKITA NEMESIS II SDS-PLUS DRILL BIT 10 X 160MM   B-58207</t>
  </si>
  <si>
    <t>PTMKB58229</t>
  </si>
  <si>
    <t>MAKITA NEMESIS II SDS-PLUS DRILL BIT 10 X 260MM   B-58229</t>
  </si>
  <si>
    <t>PTMKB58235</t>
  </si>
  <si>
    <t>MAKITA NEMESIS II SDS-PLUS DRILL BIT 10 X 310MM   B-58235</t>
  </si>
  <si>
    <t>PTMKB58322</t>
  </si>
  <si>
    <t>MAKITA NEMESIS II SDS-PLUS DRILL BIT 12 X 160MM   B-58322</t>
  </si>
  <si>
    <t>PTMKB58344</t>
  </si>
  <si>
    <t>MAKITA NEMESIS II SDS-PLUS DRILL BIT 12 X 260MM   B-58344</t>
  </si>
  <si>
    <t>PTMKB58350</t>
  </si>
  <si>
    <t>MAKITA NEMESIS II SDS-PLUS DRILL BIT 12 X 310MM   B-58350</t>
  </si>
  <si>
    <t>PTMKB58431</t>
  </si>
  <si>
    <t>MAKITA NEMESIS II SDS-PLUS DRILL BIT 14 X 160MM   B-58431</t>
  </si>
  <si>
    <t>PTMKB58447</t>
  </si>
  <si>
    <t>MAKITA NEMESIS II SDS-PLUS DRILL BIT 14 X 210MM   B-58447</t>
  </si>
  <si>
    <t>PTMKB58469</t>
  </si>
  <si>
    <t>MAKITA NEMESIS II SDS-PLUS DRILL BIT 14 X 310MM   B-58469</t>
  </si>
  <si>
    <t>PTMKB58540</t>
  </si>
  <si>
    <t>MAKITA NEMESIS II SDS-PLUS DRILL BIT 16 X 160MM   B-58540</t>
  </si>
  <si>
    <t>PTMKB58556</t>
  </si>
  <si>
    <t>MAKITA NEMESIS II SDS-PLUS DRILL BIT 16 X 210MM   B-58556</t>
  </si>
  <si>
    <t>PTMKB58562</t>
  </si>
  <si>
    <t>MAKITA NEMESIS II SDS-PLUS DRILL BIT 16 X 260MM   B-58562</t>
  </si>
  <si>
    <t>PTMKB58615</t>
  </si>
  <si>
    <t>MAKITA NEMESIS II SDS-PLUS DRILL BIT 18 X 250MM   B-58615</t>
  </si>
  <si>
    <t>PTMKB58637</t>
  </si>
  <si>
    <t>MAKITA NEMESIS II SDS-PLUS DRILL BIT 20 X 250MM   B-58637</t>
  </si>
  <si>
    <t>PTMKB58665</t>
  </si>
  <si>
    <t>MAKITA NEMESIS II SDS-PLUS DRILL BIT 22 X 250MM   B-58665</t>
  </si>
  <si>
    <t>PTMKB58693</t>
  </si>
  <si>
    <t>MAKITA NEMESIS II SDS-PLUS DRILL BIT 24 X 250MM   B-58693</t>
  </si>
  <si>
    <t>PTMKB58718</t>
  </si>
  <si>
    <t>MAKITA NEMESIS II SDS-PLUS DRILL BIT 25 X 250MM   B-58718</t>
  </si>
  <si>
    <t>PTMKB57897</t>
  </si>
  <si>
    <t>MAKITA NEMESIS II SDS-PLUS DRILL BIT 5 X 110MM   B-57897</t>
  </si>
  <si>
    <t>PTMKB57906</t>
  </si>
  <si>
    <t>MAKITA NEMESIS II SDS-PLUS DRILL BIT 5 X 160MM   B-57906</t>
  </si>
  <si>
    <t>PTMKB57956</t>
  </si>
  <si>
    <t>MAKITA NEMESIS II SDS-PLUS DRILL BIT 5.5 X 160MM   B-57956</t>
  </si>
  <si>
    <t>PTMKB57962</t>
  </si>
  <si>
    <t>MAKITA NEMESIS II SDS-PLUS DRILL BIT 6 X 110MM   B-57962</t>
  </si>
  <si>
    <t>PTMKB57984</t>
  </si>
  <si>
    <t>MAKITA NEMESIS II SDS-PLUS DRILL BIT 6 X 210MM   B-57984</t>
  </si>
  <si>
    <t>PTMKB57990</t>
  </si>
  <si>
    <t>MAKITA NEMESIS II SDS-PLUS DRILL BIT 6 X 260MM   B-57990</t>
  </si>
  <si>
    <t>PTMKB58039</t>
  </si>
  <si>
    <t>MAKITA NEMESIS II SDS-PLUS DRILL BIT 6.5 X 210MM   B-58039</t>
  </si>
  <si>
    <t>PTMKB58051</t>
  </si>
  <si>
    <t>MAKITA NEMESIS II SDS-PLUS DRILL BIT 6.5 X 310MM   B-58051</t>
  </si>
  <si>
    <t>PTMKB58095</t>
  </si>
  <si>
    <t>MAKITA NEMESIS II SDS-PLUS DRILL BIT 8 X 110MM   B-58095</t>
  </si>
  <si>
    <t>PTMKB58104</t>
  </si>
  <si>
    <t>MAKITA NEMESIS II SDS-PLUS DRILL BIT 8 X 160MM   B-58104</t>
  </si>
  <si>
    <t>PTMKB58126</t>
  </si>
  <si>
    <t>MAKITA NEMESIS II SDS-PLUS DRILL BIT 8 X 260MM   B-58126</t>
  </si>
  <si>
    <t>PTMKB00804</t>
  </si>
  <si>
    <t>MAKITA NO 21 RECIPRO BLADES    CARD 2 B-00804</t>
  </si>
  <si>
    <t>PTMKB00810</t>
  </si>
  <si>
    <t>MAKITA NO 22 RECIPRO BLADES    CARD 2 B-00810</t>
  </si>
  <si>
    <t>PTMKB00826</t>
  </si>
  <si>
    <t>MAKITA NO 23 RECIPRO BLADES   CARD 2 B-008026</t>
  </si>
  <si>
    <t>PTMK1955622</t>
  </si>
  <si>
    <t>MAKITA OFFSET BASE ASSEMBLY FOR RT0700C     195562-2</t>
  </si>
  <si>
    <t>PTMKBO4900V</t>
  </si>
  <si>
    <t>MAKITA ORBITAL FINISHING SANDER 1/2 SHEET 330W BO4900V</t>
  </si>
  <si>
    <t>PTMKJR3060T</t>
  </si>
  <si>
    <t>MAKITA ORBITAL RECIPRO SAW 1250W V/SPEED JR3060T</t>
  </si>
  <si>
    <t>PTMK9046</t>
  </si>
  <si>
    <t>MAKITA ORBITAL SANDER 1/2 SHEET 600W 9046</t>
  </si>
  <si>
    <t>PTMKBO4555K</t>
  </si>
  <si>
    <t>MAKITA PALM SANDER 1/4 SHEET 200W BO4555K</t>
  </si>
  <si>
    <t>PTMKD24898</t>
  </si>
  <si>
    <t>MAKITA PERFORMANCE ELECTRICIANS KIT- LGE 20 25 32 40 51 65MM</t>
  </si>
  <si>
    <t>PTMKD17192</t>
  </si>
  <si>
    <t>MAKITA PILOT DRILL 6.5MM D-17192</t>
  </si>
  <si>
    <t>PTMK1955630</t>
  </si>
  <si>
    <t>MAKITA PLUNGE BASE ASSEMBLY FOR RT0700C     195563-0</t>
  </si>
  <si>
    <t>PTMK3424289</t>
  </si>
  <si>
    <t>MAKITA PLUNGE ROUTER STRAIGHT GUIDE 342428-9</t>
  </si>
  <si>
    <t>PTMKHK1820</t>
  </si>
  <si>
    <t>MAKITA POWER SCRAPER SDS-PLUS 550W HK1820</t>
  </si>
  <si>
    <t>PTMKBO5041K</t>
  </si>
  <si>
    <t>MAKITA RANDOM ORBITAL SANDER 125MM 300W BO5041K</t>
  </si>
  <si>
    <t>PTMKP47189</t>
  </si>
  <si>
    <t>MAKITA RECIPRO BLADES  P-47189 BI METAL PKT 5</t>
  </si>
  <si>
    <t>PTMKP49529</t>
  </si>
  <si>
    <t>MAKITA RECIPRO BLADES  P-49529 BI METAL PKT 5</t>
  </si>
  <si>
    <t>PTMKB00767</t>
  </si>
  <si>
    <t>MAKITA RECIPRO BLADES B-00767 250MM (PKT 5)</t>
  </si>
  <si>
    <t>PTMKB05044</t>
  </si>
  <si>
    <t>MAKITA RECIPRO BLADES B-05044 BI METAL 152MM 6-11 TPI PKT 5</t>
  </si>
  <si>
    <t>PTMKB10637</t>
  </si>
  <si>
    <t>MAKITA RECIPRO BLADES B-10637 BI METAL 305MM 5-8 TPI PKT 3</t>
  </si>
  <si>
    <t>PTMKB05038</t>
  </si>
  <si>
    <t>MAKITA RECIPRO BLADES BI METAL 152MM 7-18 TPI PKT 5 B-05038</t>
  </si>
  <si>
    <t>PTMKB05153</t>
  </si>
  <si>
    <t>MAKITA RECIPRO BLADES HSS 203MM 6-10 TPI 5PKT P-05153</t>
  </si>
  <si>
    <t>PTMKP04880</t>
  </si>
  <si>
    <t>MAKITA RECIPRO BLADES P-04880 BI METAL 150MM 18 TPI PKT 5</t>
  </si>
  <si>
    <t>PTMKP04905</t>
  </si>
  <si>
    <t>MAKITA RECIPRO BLADES P-04905 BI METAL 150MM 24 TPI PKT 5</t>
  </si>
  <si>
    <t>PTMKP04911</t>
  </si>
  <si>
    <t>MAKITA RECIPRO BLADES P-04911 BI METAL 150MM 24 TPI PKT 5</t>
  </si>
  <si>
    <t>PTMKP04949</t>
  </si>
  <si>
    <t>MAKITA RECIPRO BLADES P-04949 BI METAL 200MM 24 TPI PKT 5</t>
  </si>
  <si>
    <t>PTMKP05044</t>
  </si>
  <si>
    <t>MAKITA RECIPRO BLADES P-05044 TCT 150MM 6 TPI (PKT 1)</t>
  </si>
  <si>
    <t>PTMKP46981</t>
  </si>
  <si>
    <t>MAKITA RECIPRO BLADES P-46981 BI METAL 305MM 10 TPI PKT 3</t>
  </si>
  <si>
    <t>PTMKP49535</t>
  </si>
  <si>
    <t>MAKITA RECIPRO BLADES P-49535 BI METAL PKT 5</t>
  </si>
  <si>
    <t>PTMKJR3070CT</t>
  </si>
  <si>
    <t>MAKITA RECIPRO SAW 1510W      JR3070CT</t>
  </si>
  <si>
    <t>PTMKP50974</t>
  </si>
  <si>
    <t>MAKITA REO DRILL BIT 10 X 210MM   P-50974</t>
  </si>
  <si>
    <t>PTMKP10425</t>
  </si>
  <si>
    <t>MAKITA REO DRILL BIT 6 X 160MM   P-10425</t>
  </si>
  <si>
    <t>PTMKP50968</t>
  </si>
  <si>
    <t>MAKITA REO DRILL BIT 8 X 210MM   P-50968</t>
  </si>
  <si>
    <t>PTMKSE00000033</t>
  </si>
  <si>
    <t>MAKITA ROD ANTENNA FOR BMR100 SE00000033</t>
  </si>
  <si>
    <t>PTMK1945792</t>
  </si>
  <si>
    <t>MAKITA ROUTER GUIDE RAIL ADAPTOR 194579-2</t>
  </si>
  <si>
    <t>PTMK7430127</t>
  </si>
  <si>
    <t>MAKITA RUBBER PAD TO SUIT 9207SPB SANDER/POLISHER 743012-7</t>
  </si>
  <si>
    <t>PTMK9237CB</t>
  </si>
  <si>
    <t>MAKITA SANDER POLISHER VARIABLE SPEED 180MM 1200W 9237CB</t>
  </si>
  <si>
    <t>PTMK2245024</t>
  </si>
  <si>
    <t>MAKITA SANDING LOCK NUT       224502-4</t>
  </si>
  <si>
    <t>PTMKWBB15104</t>
  </si>
  <si>
    <t>MAKITA SAW BLADE BLUEMAK TCT 160 X 20 X 40T B-15104</t>
  </si>
  <si>
    <t>PTMKB151485</t>
  </si>
  <si>
    <t>MAKITA SAW BLADE BLUEMAK TCT 185 X 20 X 24T B-15148-5 5 PACK</t>
  </si>
  <si>
    <t>PTMKB151765</t>
  </si>
  <si>
    <t>MAKITA SAW BLADE BLUEMAK TCT 210 X 25 X 20T B-15176-5 5 PACK</t>
  </si>
  <si>
    <t>PTMKB15279</t>
  </si>
  <si>
    <t>MAKITA SAW BLADE BLUEMAK TCT 216 X 30 X 24T B-15279</t>
  </si>
  <si>
    <t>PTMKB15285</t>
  </si>
  <si>
    <t>MAKITA SAW BLADE BLUEMAK TCT 216 X 30 X 60T B-15285</t>
  </si>
  <si>
    <t>PTMKB15198</t>
  </si>
  <si>
    <t>MAKITA SAW BLADE BLUEMAK TCT 235 X 25 X 20T B-15198</t>
  </si>
  <si>
    <t>PTMKB151985</t>
  </si>
  <si>
    <t>MAKITA SAW BLADE BLUEMAK TCT 235 X 25 X 20T B-15198-5 5 PACK</t>
  </si>
  <si>
    <t>PTMKB15207</t>
  </si>
  <si>
    <t>MAKITA SAW BLADE BLUEMAK TCT 235 X 25 X 40T B-15207</t>
  </si>
  <si>
    <t>PTMKB15291</t>
  </si>
  <si>
    <t>MAKITA SAW BLADE BLUEMAK TCT 255 X 25 X 32T B-15291</t>
  </si>
  <si>
    <t>PTMKB15344</t>
  </si>
  <si>
    <t>MAKITA SAW BLADE BLUEMAK TCT 260 X 25.4 X 80T B-15344</t>
  </si>
  <si>
    <t>PTMKB15372</t>
  </si>
  <si>
    <t>MAKITA SAW BLADE BLUEMAK TCT 355 X 25 X 72T B-15372</t>
  </si>
  <si>
    <t>PTMKB20666</t>
  </si>
  <si>
    <t>MAKITA SAW BLADE PCD 255 X 25.4 X 6T   B-20666</t>
  </si>
  <si>
    <t>PTMKB20672</t>
  </si>
  <si>
    <t>MAKITA SAW BLADE PCD 305 X 25.4 X 4T   B-20672</t>
  </si>
  <si>
    <t>PTMKB30776</t>
  </si>
  <si>
    <t>MAKITA SAW BLADE TCT 160 X 20 X 24T B-30776</t>
  </si>
  <si>
    <t>PTMKD17843</t>
  </si>
  <si>
    <t>MAKITA SAW BLADE TCT 185 X 20 X 40T   D-17843</t>
  </si>
  <si>
    <t>PTMKD34291</t>
  </si>
  <si>
    <t>MAKITA SAW BLADE TCT 210MM X 24T   D-34291</t>
  </si>
  <si>
    <t>PTMK6807</t>
  </si>
  <si>
    <t>MAKITA SCREWDRIVER 500W       6807</t>
  </si>
  <si>
    <t>PTMK722101A</t>
  </si>
  <si>
    <t>MAKITA SCROLL SAW BLADE 6PK        722101-A</t>
  </si>
  <si>
    <t>PTMKP17033</t>
  </si>
  <si>
    <t>MAKITA SDS MAX 12.0MM X 340MM (200MM WL)</t>
  </si>
  <si>
    <t>PTMKP17049</t>
  </si>
  <si>
    <t>MAKITA SDS MAX 12.0MM X 540MM (400MM WL)</t>
  </si>
  <si>
    <t>PTMKP17055</t>
  </si>
  <si>
    <t>MAKITA SDS MAX 12.0MM X 690MM (550MM WL)</t>
  </si>
  <si>
    <t>PTMKP17083</t>
  </si>
  <si>
    <t>MAKITA SDS MAX 14.0MM X 540MM (400MM WL)</t>
  </si>
  <si>
    <t>PTMKP45995</t>
  </si>
  <si>
    <t>MAKITA SDS MAX 16.0MM X 1320MM (1200MM WL)</t>
  </si>
  <si>
    <t>PTMKP73106</t>
  </si>
  <si>
    <t>MAKITA SDS MAX 16.0MM X 920MM (800MM WL)</t>
  </si>
  <si>
    <t>PTMKP17164</t>
  </si>
  <si>
    <t>MAKITA SDS MAX 18.0MM X 540MM (400MM WL)</t>
  </si>
  <si>
    <t>PTMKP17245</t>
  </si>
  <si>
    <t>MAKITA SDS MAX 24.0MM X 320MM (200MM WL)</t>
  </si>
  <si>
    <t>PTMKP73134</t>
  </si>
  <si>
    <t>MAKITA SDS MAX 25.0MM X 1320MM (1200MM WL)</t>
  </si>
  <si>
    <t>PTMKP17267</t>
  </si>
  <si>
    <t>MAKITA SDS MAX 25.0MM X 320MM (200MM WL)</t>
  </si>
  <si>
    <t>PTMKP17289</t>
  </si>
  <si>
    <t>MAKITA SDS MAX 25.0MM X 920MM (800MM WL)</t>
  </si>
  <si>
    <t>PTMKP17295</t>
  </si>
  <si>
    <t>MAKITA SDS MAX 28.0MM X 370MM (250MM WL)</t>
  </si>
  <si>
    <t>PTMKP17304</t>
  </si>
  <si>
    <t>MAKITA SDS MAX 28.0MM X 570MM (450MM WL)</t>
  </si>
  <si>
    <t>PTMKP17310</t>
  </si>
  <si>
    <t>MAKITA SDS MAX 28.0MM X 670MM (550MM WL)</t>
  </si>
  <si>
    <t>PTMKP17326</t>
  </si>
  <si>
    <t>MAKITA SDS MAX 30.0MM X 370MM (250MM WL)</t>
  </si>
  <si>
    <t>PTMKP17332</t>
  </si>
  <si>
    <t>MAKITA SDS MAX 30.0MM X 570MM (450MM WL)</t>
  </si>
  <si>
    <t>PTMKP17348</t>
  </si>
  <si>
    <t>MAKITA SDS MAX 32.0MM X 370MM (250MM WL)</t>
  </si>
  <si>
    <t>PTMKP17354</t>
  </si>
  <si>
    <t>MAKITA SDS MAX 32.0MM X 570MM (450MM WL)</t>
  </si>
  <si>
    <t>PTMKP17382</t>
  </si>
  <si>
    <t>MAKITA SDS MAX 35.0MM X 570MM (450MM WL)</t>
  </si>
  <si>
    <t>PTMKP50061</t>
  </si>
  <si>
    <t>MAKITA SDS MAX 37.0MM X 570MM (450MM WL)</t>
  </si>
  <si>
    <t>PTMKP17413</t>
  </si>
  <si>
    <t>MAKITA SDS MAX 38.0MM X 570MM (450MM WL)</t>
  </si>
  <si>
    <t>PTMKD34469</t>
  </si>
  <si>
    <t>MAKITA SDS MAX CHISEL 25 X 400MM  D-34469</t>
  </si>
  <si>
    <t>PTMKA80830</t>
  </si>
  <si>
    <t>MAKITA SDS MAX CHISEL 50 X 300MM  A-80830</t>
  </si>
  <si>
    <t>PTMKP30645</t>
  </si>
  <si>
    <t>MAKITA SDS+ 10.0MM X 1000MM  (950MM WL)  P-30645</t>
  </si>
  <si>
    <t>PTMKP29424</t>
  </si>
  <si>
    <t>MAKITA SDS+ 10.0MM X 160MM  (100MM WL)  P-29424</t>
  </si>
  <si>
    <t>PTMKP29452</t>
  </si>
  <si>
    <t>MAKITA SDS+ 10.0MM X 3100MM  (250MM WL)  P-29452</t>
  </si>
  <si>
    <t>PTMKP73271</t>
  </si>
  <si>
    <t>MAKITA SDS+ 10.0MM X 800MM  (750MM WL)  P-73271</t>
  </si>
  <si>
    <t>PTMKP29468</t>
  </si>
  <si>
    <t>MAKITA SDS+ 11.0MM X 160MM  (100MM WL)  P-29468</t>
  </si>
  <si>
    <t>PTMKP30689</t>
  </si>
  <si>
    <t>MAKITA SDS+ 12.0MM X 1000MM  (950MM WL)  P-30689</t>
  </si>
  <si>
    <t>PTMKP29549</t>
  </si>
  <si>
    <t>MAKITA SDS+ 13.0MM X 260MM  (200MM WL)  P-29549</t>
  </si>
  <si>
    <t>PTMKP34609</t>
  </si>
  <si>
    <t>MAKITA SDS+ 13.0MM X 310MM  (250MM WL)  P-34609</t>
  </si>
  <si>
    <t>PTMKP29555</t>
  </si>
  <si>
    <t>MAKITA SDS+ 14.0MM X 160MM  (100MM WL)  P-29555</t>
  </si>
  <si>
    <t>PTMKP30760</t>
  </si>
  <si>
    <t>MAKITA SDS+ 16.0MM X 1000MM  (950MM WL)  P-30760</t>
  </si>
  <si>
    <t>PTMKP29620</t>
  </si>
  <si>
    <t>MAKITA SDS+ 16.0MM X 210MM  (150MM WL)  P-29620</t>
  </si>
  <si>
    <t>PTMKP73293</t>
  </si>
  <si>
    <t>MAKITA SDS+ 16.0MM X 260MM  (200MM WL)  P-73293</t>
  </si>
  <si>
    <t>PTMKP30754</t>
  </si>
  <si>
    <t>MAKITA SDS+ 16.0MM X 800MM  (750MM WL)  P-30754</t>
  </si>
  <si>
    <t>PTMKP02674</t>
  </si>
  <si>
    <t>MAKITA SDS+ 20.0MM X 200MM (150MM WL)</t>
  </si>
  <si>
    <t>PTMKP02711</t>
  </si>
  <si>
    <t>MAKITA SDS+ 22.0MM X 450MM (400MM WL)</t>
  </si>
  <si>
    <t>PTMKP30259</t>
  </si>
  <si>
    <t>MAKITA SDS+ 25.0MM X 1000MM (950MM WL)</t>
  </si>
  <si>
    <t>PTMKP29206</t>
  </si>
  <si>
    <t>MAKITA SDS+ 4.0MM X 110MM  (50MM WL)  P-29206</t>
  </si>
  <si>
    <t>PTMKP29234</t>
  </si>
  <si>
    <t>MAKITA SDS+ 5.5MM X 110MM  (50MM WL)  P-29234</t>
  </si>
  <si>
    <t>PTMKP29262</t>
  </si>
  <si>
    <t>MAKITA SDS+ 6.0MM X 160MM  (100MM WL)  P-29262</t>
  </si>
  <si>
    <t>PTMKP29315</t>
  </si>
  <si>
    <t>MAKITA SDS+ 7.0MM X 110MM  (50MM WL)  P-29315</t>
  </si>
  <si>
    <t>PTMKD17603</t>
  </si>
  <si>
    <t>MAKITA SDS+ FITTING  HOLESAW DIAMETER 16-29MM</t>
  </si>
  <si>
    <t>PTMKD17619</t>
  </si>
  <si>
    <t>MAKITA SDS+ FITTING  HOLESAW DIAMETER 30-152MM</t>
  </si>
  <si>
    <t>PTMK1935406</t>
  </si>
  <si>
    <t>MAKITA SET PLATE FOR MINI BLADE 193540-6</t>
  </si>
  <si>
    <t>PTMKD17142</t>
  </si>
  <si>
    <t>MAKITA STANDARD HOLE SAW 105MM</t>
  </si>
  <si>
    <t>PTMKD17158</t>
  </si>
  <si>
    <t>MAKITA STANDARD HOLE SAW 127MM</t>
  </si>
  <si>
    <t>PTMKD17164</t>
  </si>
  <si>
    <t>MAKITA STANDARD HOLE SAW 152MM</t>
  </si>
  <si>
    <t>PTMKD16994</t>
  </si>
  <si>
    <t>MAKITA STANDARD HOLE SAW 16MM</t>
  </si>
  <si>
    <t>PTMKD17005</t>
  </si>
  <si>
    <t>MAKITA STANDARD HOLE SAW 19MM</t>
  </si>
  <si>
    <t>PTMKD17251</t>
  </si>
  <si>
    <t>MAKITA STANDARD HOLE SAW 20MM</t>
  </si>
  <si>
    <t>PTMKD17011</t>
  </si>
  <si>
    <t>MAKITA STANDARD HOLE SAW 22MM</t>
  </si>
  <si>
    <t>PTMKD17027</t>
  </si>
  <si>
    <t>MAKITA STANDARD HOLE SAW 24MM</t>
  </si>
  <si>
    <t>PTMKD17033</t>
  </si>
  <si>
    <t>MAKITA STANDARD HOLE SAW 25MM</t>
  </si>
  <si>
    <t>PTMKD17267</t>
  </si>
  <si>
    <t>MAKITA STANDARD HOLE SAW 29MM</t>
  </si>
  <si>
    <t>PTMKD17049</t>
  </si>
  <si>
    <t>MAKITA STANDARD HOLE SAW 32MM</t>
  </si>
  <si>
    <t>PTMKD17055</t>
  </si>
  <si>
    <t>MAKITA STANDARD HOLE SAW 35MM</t>
  </si>
  <si>
    <t>PTMKD17061</t>
  </si>
  <si>
    <t>MAKITA STANDARD HOLE SAW 38MM</t>
  </si>
  <si>
    <t>PTMKD17077</t>
  </si>
  <si>
    <t>MAKITA STANDARD HOLE SAW 44MM</t>
  </si>
  <si>
    <t>PTMKD17083</t>
  </si>
  <si>
    <t>MAKITA STANDARD HOLE SAW 51MM</t>
  </si>
  <si>
    <t>PTMKD24876</t>
  </si>
  <si>
    <t>MAKITA STANDARD HOLE SAW 54MM</t>
  </si>
  <si>
    <t>PTMKD17099</t>
  </si>
  <si>
    <t>MAKITA STANDARD HOLE SAW 57MM</t>
  </si>
  <si>
    <t>PTMKD25688</t>
  </si>
  <si>
    <t>MAKITA STANDARD HOLE SAW 60MM</t>
  </si>
  <si>
    <t>PTMKD30140</t>
  </si>
  <si>
    <t>MAKITA STANDARD HOLE SAW 64MM</t>
  </si>
  <si>
    <t>PTMKD17114</t>
  </si>
  <si>
    <t>MAKITA STANDARD HOLE SAW 76MM</t>
  </si>
  <si>
    <t>PTMKD33869</t>
  </si>
  <si>
    <t>MAKITA STANDARD HOLE SAW 80MM</t>
  </si>
  <si>
    <t>PTMKD17120</t>
  </si>
  <si>
    <t>MAKITA STANDARD HOLE SAW 83MM</t>
  </si>
  <si>
    <t>PTMKD17136</t>
  </si>
  <si>
    <t>MAKITA STANDARD HOLE SAW 92MM</t>
  </si>
  <si>
    <t>PTMK1940938</t>
  </si>
  <si>
    <t>MAKITA TABLE SAW STAND        194093-8</t>
  </si>
  <si>
    <t>PTMK1955614</t>
  </si>
  <si>
    <t>MAKITA TILT BASE ASSEMBLY FOR RT0700C     195561-4</t>
  </si>
  <si>
    <t>PTMKBO4565K</t>
  </si>
  <si>
    <t>MAKITA TRIANGULAR DETAIL SANDER 200W BO4565K</t>
  </si>
  <si>
    <t>PTMK1949437</t>
  </si>
  <si>
    <t>MAKITA WST-01 MITRE SAW STAND   194943-7</t>
  </si>
  <si>
    <t>PTNTDBS1152220</t>
  </si>
  <si>
    <t>NORTON ESSENTIAL SEGMENTED DIAMOND BLADE 115X22.23/20MM</t>
  </si>
  <si>
    <t>PTSPHOS30</t>
  </si>
  <si>
    <t>30MM HOSE - TO SUIT TRAIL BLAZER COMPRESSOR</t>
  </si>
  <si>
    <t>PTECAB1550FN</t>
  </si>
  <si>
    <t>ECKO EXTERIOR 15GA ANGLE BRADDER  EC-AB1550FN</t>
  </si>
  <si>
    <t>PTECGTAG16G</t>
  </si>
  <si>
    <t>ECKO INTERIOR 16GA GAS ANGLE BRADDER   EC-GTAG16G</t>
  </si>
  <si>
    <t>PTECECPNC1</t>
  </si>
  <si>
    <t>ECKO PALM NAILER EC-PNC1</t>
  </si>
  <si>
    <t>PTECXNOSE</t>
  </si>
  <si>
    <t>ECKO XNOSE HOLE LOCATOR ATTACHMENT  EC-XNOSE</t>
  </si>
  <si>
    <t>PTMAPCM5</t>
  </si>
  <si>
    <t>MACMA CONCRETE MIXER 0.5HP 140L 23RPM PCM-5</t>
  </si>
  <si>
    <t>PTHMAK5</t>
  </si>
  <si>
    <t>MARQUIP 5 PIECE AIR KIT   AK5</t>
  </si>
  <si>
    <t>PTNAUNICNG</t>
  </si>
  <si>
    <t>MASONS UNI CAP NAILER GUN     UNICAPNAILER</t>
  </si>
  <si>
    <t>PTSEM371</t>
  </si>
  <si>
    <t>MUSTANG 371 LOW VELOCITY NAILING TOOL + MAGAZINE  M371</t>
  </si>
  <si>
    <t>PTNF107419003</t>
  </si>
  <si>
    <t>NILFISK AERO 26-2L PC L CLASS WET &amp; DRY VACUUM</t>
  </si>
  <si>
    <t>PTPROSDDM25KA</t>
  </si>
  <si>
    <t>PRO SERIES QUIK DRIVE TOOL &amp; MAKITA SCREWGUN COMBO KIT</t>
  </si>
  <si>
    <t>PTRSDD544</t>
  </si>
  <si>
    <t>RAMSET 4KG DYNADRILL ROTARY HAMMER DD544</t>
  </si>
  <si>
    <t>PTSPSWTAIL</t>
  </si>
  <si>
    <t>SWIVEL &amp; TAIL - FITTED FOR TRAIL BLAZER COMPRESSOR</t>
  </si>
  <si>
    <t>PTPLCNP65</t>
  </si>
  <si>
    <t>DUO-FAST PNEUMATIC CNP65 CLADDING 2.5-2.87mm COIL NAILER</t>
  </si>
  <si>
    <t>PTPLR41005</t>
  </si>
  <si>
    <t>PASLODE IMPULSE FRAMEMASTER TRELLIS BOXING GUIDE R41005</t>
  </si>
  <si>
    <t>PTPLB20710</t>
  </si>
  <si>
    <t>PASLODE IMPULSE IM250S-LI 1.6-2.0MM STRAIGHT BRADDER B20710</t>
  </si>
  <si>
    <t>PTPLTO250</t>
  </si>
  <si>
    <t>PASLODE PNEUMATIC OIL 250ML R20128</t>
  </si>
  <si>
    <t>PTPLA12316</t>
  </si>
  <si>
    <t>STOCKADE IMPULSE ST-315I 3.15MM FENCING STAPLER A12316</t>
  </si>
  <si>
    <t>PTPLA12505</t>
  </si>
  <si>
    <t>STOCKADE PNEUMATIC 3.15MM STAPLER A12505</t>
  </si>
  <si>
    <t>Concrete Ribraft</t>
  </si>
  <si>
    <t>Minimum concrete saw set up fee</t>
  </si>
  <si>
    <t>ELSEPEONE</t>
  </si>
  <si>
    <t>Run power to Eone sewer system</t>
  </si>
  <si>
    <t>ELHPPW</t>
  </si>
  <si>
    <t>Prewire for future Heat Pump</t>
  </si>
  <si>
    <t xml:space="preserve">Supply and installation of a SV04 ventilation system_x000D_
</t>
  </si>
  <si>
    <t>Excavation</t>
  </si>
  <si>
    <t>Exterior Joinery &amp; Garage Doors</t>
  </si>
  <si>
    <t>AJ1335</t>
  </si>
  <si>
    <t>Pin Entry Leverset - windsor touchscreen deadbolt set with 2 keys and 4 batteries - brushed nickel</t>
  </si>
  <si>
    <t>Firth Concrete</t>
  </si>
  <si>
    <t>Glass</t>
  </si>
  <si>
    <t xml:space="preserve">10mm glass shower inline screen / sliding door 2000mm x 1400mm </t>
  </si>
  <si>
    <t>Heat Pumps</t>
  </si>
  <si>
    <t>DOCSCPCFP1</t>
  </si>
  <si>
    <t>Clearview Single Cavity Slider Polycore Flushpanel door 410-810</t>
  </si>
  <si>
    <t>DOCSCPCFP2</t>
  </si>
  <si>
    <t>Clearview Single Cavity Slider Polycore Flushpanel door 860-910</t>
  </si>
  <si>
    <t>DOCSCPCHAG1</t>
  </si>
  <si>
    <t>Clearview Single Cavity Slider Polycore Hag door 410-810</t>
  </si>
  <si>
    <t>DOCSCPCHAG2</t>
  </si>
  <si>
    <t>Clearview Single Cavity Slider Polycore Hag door 860-910</t>
  </si>
  <si>
    <t>DOCSCPCMFP1</t>
  </si>
  <si>
    <t>Clearview Single Cavity Slider PCM Steel Insert MDF door 410-810</t>
  </si>
  <si>
    <t>DOCSCPCMFP2</t>
  </si>
  <si>
    <t>Clearview Single Cavity Slider PCM Steel Insert MDF door 860-910</t>
  </si>
  <si>
    <t>DOCSCPCMHAG1</t>
  </si>
  <si>
    <t>Clearview Single Cavity Slider PCM Steel Insert Hag door 410-810</t>
  </si>
  <si>
    <t>DOCSCPCMHAG2</t>
  </si>
  <si>
    <t>Clearview Single Cavity Slider PCM Steel Insert Hag door 860-910</t>
  </si>
  <si>
    <t>Midland Brick</t>
  </si>
  <si>
    <t>Newtech</t>
  </si>
  <si>
    <t>Painting &amp; Stopping</t>
  </si>
  <si>
    <t>Gauguin 1675 x 780 Whisper Spa Bath (6 Jet) White</t>
  </si>
  <si>
    <t>Shower Tray 900 x 900 2 &amp; 3 Sided</t>
  </si>
  <si>
    <t>Shower Tray 1000 x 1000 2 &amp; 3 Sided</t>
  </si>
  <si>
    <t>Shower Tray 1200 x 900 2 &amp; 3 Sided</t>
  </si>
  <si>
    <t xml:space="preserve">Sierra Flat Wall 900 x 900 2 Sided </t>
  </si>
  <si>
    <t xml:space="preserve">Sierra Flat Wall 1000 x 1000 2 Sided </t>
  </si>
  <si>
    <t xml:space="preserve">Sierra Flat Wall 1200 x 900 2 Sided </t>
  </si>
  <si>
    <t xml:space="preserve">Sierra Flat Wall 900 x 900 3 Sided </t>
  </si>
  <si>
    <t>Sierra Flat Wall 1000 x 1000 3 Sided</t>
  </si>
  <si>
    <t xml:space="preserve">Sierra Flat Wall 1200 x 900 3 Sided </t>
  </si>
  <si>
    <t xml:space="preserve">Flat Wall 900 x 900 2 Sided </t>
  </si>
  <si>
    <t xml:space="preserve">Flat Wall 1000 x 1000 2 Sided </t>
  </si>
  <si>
    <t>Flat Wall 1200 x 900 2 Sided</t>
  </si>
  <si>
    <t xml:space="preserve">Flat Wall 900 x 900 3 Sided </t>
  </si>
  <si>
    <t>Flat Wall 1000 x 1000 3 Sided</t>
  </si>
  <si>
    <t>Flat Wall 1200  x  900 3 Sided</t>
  </si>
  <si>
    <t xml:space="preserve">Corner Moulded Wall 900 x 900 2 Sided - 1920mm </t>
  </si>
  <si>
    <t xml:space="preserve">Corner Moulded Wall 1000 x 1000 2 Sided - 1920mm </t>
  </si>
  <si>
    <t>Corner Moulded Wall 1200 x 900 2 Sided - 1920mm</t>
  </si>
  <si>
    <t>Corner Moulded Wall 900 x 1200 2 Sided - 1920mm</t>
  </si>
  <si>
    <t xml:space="preserve">Corner Moulded Wall 900 x 900 3 Sided Left Hand - 1920mm </t>
  </si>
  <si>
    <t xml:space="preserve">Corner Moulded Wall 900 x 900 3 Sided Right Hand - 1920mm </t>
  </si>
  <si>
    <t xml:space="preserve">Corner Moulded Wall 1000 x 1000 3 Sided Left Hand - 1920mm </t>
  </si>
  <si>
    <t xml:space="preserve">Corner Moulded Wall 1000 x 1000 3 Sided Right Hand - 1920mm </t>
  </si>
  <si>
    <t>Corner Moulded Wall 1200 x 900 3 Sided Left Hand - 1920mm</t>
  </si>
  <si>
    <t xml:space="preserve">Corner Moulded Wall 1200 x 900 3 Sided Right Hand - 1920mm </t>
  </si>
  <si>
    <t xml:space="preserve">Sierra Moulded Wall 900  x  900 2 Sided  </t>
  </si>
  <si>
    <t xml:space="preserve">Sierra Moulded Wall 1000  x  1000 2 Sided </t>
  </si>
  <si>
    <t>Moulded Wall 1200 x 900 2 Sided 1200 Moulded - 1920mm</t>
  </si>
  <si>
    <t>Moulded Wall 1200 x 900 2 Sided 900 Moulded - 1920mm</t>
  </si>
  <si>
    <t xml:space="preserve">Sierra Moulded Wall 900  x  900 3 Sided </t>
  </si>
  <si>
    <t xml:space="preserve">Sierra Moulded Wall 1000  x  1000 3 Sided </t>
  </si>
  <si>
    <t xml:space="preserve">Moulded Wall 1200 x 900 3 Sided - 1920mm </t>
  </si>
  <si>
    <t xml:space="preserve">Corner Moulded Wall 900 x 900 2 Sided - 2000mm </t>
  </si>
  <si>
    <t xml:space="preserve">Corner Moulded Wall 1000 x 1000 2 Sided - 2000mm </t>
  </si>
  <si>
    <t xml:space="preserve">Corner Moulded Wall 1200 x 900 2 Sided - 2000mm </t>
  </si>
  <si>
    <t xml:space="preserve">Corner Moulded Wall 900 x 1200 2 Sided - 2000mm </t>
  </si>
  <si>
    <t xml:space="preserve">Corner Moulded Wall 900 x 900 3 Sided Left Hand - 2000mm </t>
  </si>
  <si>
    <t xml:space="preserve">Corner Moulded Wall 900 x 900 3 Sided Right Hand - 2000mm </t>
  </si>
  <si>
    <t xml:space="preserve">Corner Moulded Wall 1000 x 1000 3 Sided Left Hand - 2000mm </t>
  </si>
  <si>
    <t xml:space="preserve">Corner Moulded Wall 1000 x 1000 3 Sided Right Hand - 2000mm </t>
  </si>
  <si>
    <t xml:space="preserve">Corner Moulded Wall 1200 x 900 3 Sided Left Hand - 2000mm </t>
  </si>
  <si>
    <t xml:space="preserve">Corner Moulded Wall 1200 x 900 3 Sided Right Hand - 2000mm </t>
  </si>
  <si>
    <t>Return 1000 2 Sided White - 1920mm</t>
  </si>
  <si>
    <t>Return Set 1000 Angle Cnr White - 1920mm</t>
  </si>
  <si>
    <t>Return Set 900 Angle Cnr White - 1920mm</t>
  </si>
  <si>
    <t>Millennium Return 900 2 Sided Satin - 2000mm</t>
  </si>
  <si>
    <t>Millennium Return 1000 2 Sided Satin - 2000mm</t>
  </si>
  <si>
    <t>Millennium Return Set 1000 Angle Cnr Satin - 2000mm</t>
  </si>
  <si>
    <t>Sierra Door 900 3 Sided White - 1920mm</t>
  </si>
  <si>
    <t>Sierra Door 900 2 Sided White - 1920mm</t>
  </si>
  <si>
    <t>Sierra Door 900 Angle Cnr White - 1920mm</t>
  </si>
  <si>
    <t>Sierra Door 1000 3 Sided White - 1920mm</t>
  </si>
  <si>
    <t>Sierra Door 1000 2 Sided White - 1920mm</t>
  </si>
  <si>
    <t>Sierra Door 1000 Angle Cnr White - 1920mm</t>
  </si>
  <si>
    <t>Sierra Door 1200 2 Sided White - 1920mm</t>
  </si>
  <si>
    <t>Sierra Door 1200 3 Sided White - 1920mm</t>
  </si>
  <si>
    <t>Millennium Door 900 3 Sided White - 2000mm</t>
  </si>
  <si>
    <t>Millennium Door 900 2 Sided White - 2000mm</t>
  </si>
  <si>
    <t>Millennium Door 1000 3 Sided White - 2000mm</t>
  </si>
  <si>
    <t>Millennium Door 1000 2 Sided White - 2000mm</t>
  </si>
  <si>
    <t>Millennium Door 1000 Angle Cnr White - 2000mm</t>
  </si>
  <si>
    <t>Millennium Door 1200 2 Sided White - 2000mm</t>
  </si>
  <si>
    <t>Millennium Door 1200 3 Sided White - 2000mm</t>
  </si>
  <si>
    <t>Millennium Door 900 3 Sided Satin - 2000mm</t>
  </si>
  <si>
    <t>Millennium Door 900 2 Sided Satin - 2000mm</t>
  </si>
  <si>
    <t>Millennium Door 1000 3 Sided Satin - 2000mm</t>
  </si>
  <si>
    <t>Millennium Door 1000 2 Sided Satin - 2000mm</t>
  </si>
  <si>
    <t>Millennium Door 1000 Angle Cnr Satin - 2000mm</t>
  </si>
  <si>
    <t>Millennium Door 1200 2 Sided Satin - 2000mm</t>
  </si>
  <si>
    <t>Millennium Door 1200 3 Sided Satin - 2000mm</t>
  </si>
  <si>
    <t>Cygnet Neu Square Cistern CC BTW Suite Bottom Inlet-S/C</t>
  </si>
  <si>
    <t>Cygnet Neu Square Cistern CC BTW Suite Top Inlet-S/C</t>
  </si>
  <si>
    <t>Cygnet Overheight CC BTW Suite Top Inlet - Soft Close</t>
  </si>
  <si>
    <t>Cygnet Overheight CC BTW Suite Bottom Inlet - Soft Close</t>
  </si>
  <si>
    <t>3250-NEW</t>
  </si>
  <si>
    <t>1200 Citi Floor Standing Single Basin Vanity (4 Drawer) - Gloss White</t>
  </si>
  <si>
    <t>Futura Shower Mixer with Fastflow Chrome</t>
  </si>
  <si>
    <t>KRSRCPGR</t>
  </si>
  <si>
    <t>Kiri MkII Satinjet Rail Shower Chrome A/P</t>
  </si>
  <si>
    <t>KHSRCPGR</t>
  </si>
  <si>
    <t>Koha MkII Satinjet Slide Shower Chrome/Graphite</t>
  </si>
  <si>
    <t>Aio Shower Mixer MP CP</t>
  </si>
  <si>
    <t>Laska Neu Basin Mixer CP</t>
  </si>
  <si>
    <t>Laska Neu Shower Mixer CP</t>
  </si>
  <si>
    <t>Laska Neu Divertor Mixer CP</t>
  </si>
  <si>
    <t>Laska Neu Kitchen Mixer Tubular Spout CP</t>
  </si>
  <si>
    <t>Concept Square Basin Mixer CP</t>
  </si>
  <si>
    <t>Concept Square Shower Mixer CP</t>
  </si>
  <si>
    <t>Solo Minis Basin Mixer Curved Spout CP</t>
  </si>
  <si>
    <t>Solo Shower Mixer CP</t>
  </si>
  <si>
    <t>Splash Slide Shower 1 Fct C/W Elbow CP</t>
  </si>
  <si>
    <t>Splash Slide Shower 3 Fct C/W Elbow CP</t>
  </si>
  <si>
    <t>Splash Column Shower System 1 – C/W 3Fct Hs CP</t>
  </si>
  <si>
    <t>Splash 200mm Round Showerhead CP</t>
  </si>
  <si>
    <t>Splash 200mm Square Showerhead CP</t>
  </si>
  <si>
    <t>Aquabella Round Wall Shower Arm 400mm CP</t>
  </si>
  <si>
    <t>Aquabella Round Ceiling Shower Arm 300mm CP</t>
  </si>
  <si>
    <t>4STM060CDMFS</t>
  </si>
  <si>
    <t>4STM060CDGFS</t>
  </si>
  <si>
    <t>4STM060CDCFS</t>
  </si>
  <si>
    <t>4STM075CMFS</t>
  </si>
  <si>
    <t>4STM075CGFS</t>
  </si>
  <si>
    <t>4STM075CCFS</t>
  </si>
  <si>
    <t>4STM090CMFS</t>
  </si>
  <si>
    <t>4STM090CGFS</t>
  </si>
  <si>
    <t>4STM090CCFS</t>
  </si>
  <si>
    <t>4STM120CMFS</t>
  </si>
  <si>
    <t>4STM120CGFS</t>
  </si>
  <si>
    <t>4STM120CCFS</t>
  </si>
  <si>
    <t>4MIM040ZMFS</t>
  </si>
  <si>
    <t>4MIM040ZGFS</t>
  </si>
  <si>
    <t>4MIM040ZCFS</t>
  </si>
  <si>
    <t>4MIM050ZMFS</t>
  </si>
  <si>
    <t>4MIM050ZGFS</t>
  </si>
  <si>
    <t>4MIM050ZCFS</t>
  </si>
  <si>
    <t>4CAS060CMFS</t>
  </si>
  <si>
    <t>4CAS060CGFS</t>
  </si>
  <si>
    <t>4CAS060CCFS</t>
  </si>
  <si>
    <t>4CAS075CMFS</t>
  </si>
  <si>
    <t>4CAS075CGFS</t>
  </si>
  <si>
    <t>4CAS075CCFS</t>
  </si>
  <si>
    <t>4CAS090CMFS</t>
  </si>
  <si>
    <t>4CAS090CGFS</t>
  </si>
  <si>
    <t>4CAS090CCFS</t>
  </si>
  <si>
    <t>4CAS120CMFS</t>
  </si>
  <si>
    <t>4CAS120CGFS</t>
  </si>
  <si>
    <t>4CAS120CCFS</t>
  </si>
  <si>
    <t>Cashmere 1200 Dble Bowl Classic Wall White Melamine</t>
  </si>
  <si>
    <t>Cashmere 1200 Dble Bowl Classic Wall Colour</t>
  </si>
  <si>
    <t>4CAS12DCMFS</t>
  </si>
  <si>
    <t>Cashmere 1200 Dble Bowl Classic Floor White Melamine</t>
  </si>
  <si>
    <t>4CAS12DCGFS</t>
  </si>
  <si>
    <t>4CAS12DCCFS</t>
  </si>
  <si>
    <t>Cashmere 1500 Dble Bowl Classic Wall White Melamine</t>
  </si>
  <si>
    <t>Cashmere 1500 Dble Bowl Classic Wall Colour</t>
  </si>
  <si>
    <t>4CAS15DCMFS</t>
  </si>
  <si>
    <t>Cashmere 1500 Dble Bowl Classic Floor  White Melamine</t>
  </si>
  <si>
    <t>4CAS15DCGFS</t>
  </si>
  <si>
    <t>4CAS15DCCFS</t>
  </si>
  <si>
    <t>Cashmere 1200 Dble Bowl Single Drawer Colour</t>
  </si>
  <si>
    <t>Cashmere 1500 Dble Bowl Single Drawer Colour</t>
  </si>
  <si>
    <t>4CAS060DMFS</t>
  </si>
  <si>
    <t>4CAS060DGFS</t>
  </si>
  <si>
    <t>4CAS060DCFS</t>
  </si>
  <si>
    <t>4CAS075DMFS</t>
  </si>
  <si>
    <t>4CAS075DGFS</t>
  </si>
  <si>
    <t>4CAS075DCFS</t>
  </si>
  <si>
    <t>4CAS090DMFS</t>
  </si>
  <si>
    <t>4CAS090DGFS</t>
  </si>
  <si>
    <t>4CAS090DCFS</t>
  </si>
  <si>
    <t>4CAS120DMFS</t>
  </si>
  <si>
    <t>4CAS120DGFS</t>
  </si>
  <si>
    <t>4CAS120DCFS</t>
  </si>
  <si>
    <t>Cashmere 1200 Dble Bowl Double Drawer Wall Colour</t>
  </si>
  <si>
    <t>4CAS12DDMFS</t>
  </si>
  <si>
    <t>4CAS12DDGFS</t>
  </si>
  <si>
    <t>4CAS12DDCFS</t>
  </si>
  <si>
    <t>Cashmere 1200 Dble Bowl Double Drawer Floor Colour</t>
  </si>
  <si>
    <t>Cashmere 1500 Dble Bowl Double Drawer Wall Colour</t>
  </si>
  <si>
    <t>4CAS15DDMFS</t>
  </si>
  <si>
    <t>4CAS15DDGFS</t>
  </si>
  <si>
    <t>4CAS15DDCFS</t>
  </si>
  <si>
    <t>Cashmere 1500 Dble Bowl Double Drawer Floor Colour</t>
  </si>
  <si>
    <t>Cashmere 1200 Dble Bowl Drawer Open Colour</t>
  </si>
  <si>
    <t>WAAL075SFS</t>
  </si>
  <si>
    <t>WAAL075LFS</t>
  </si>
  <si>
    <t>WAAL075EFS</t>
  </si>
  <si>
    <t>WAAL090SFS</t>
  </si>
  <si>
    <t>WAAL090LFS</t>
  </si>
  <si>
    <t>WAAL090EFS</t>
  </si>
  <si>
    <t>WAAL120SFS</t>
  </si>
  <si>
    <t>WAAL120LFS</t>
  </si>
  <si>
    <t>WAAL120EFS</t>
  </si>
  <si>
    <t>WAAL150SFS</t>
  </si>
  <si>
    <t>WAAL150LFS</t>
  </si>
  <si>
    <t>WAAL150EFS</t>
  </si>
  <si>
    <t>WAAL15DSFS</t>
  </si>
  <si>
    <t>WAAL15DLFS</t>
  </si>
  <si>
    <t>WAAL15DEFS</t>
  </si>
  <si>
    <t>WASL075SFS</t>
  </si>
  <si>
    <t>WASL075LFS</t>
  </si>
  <si>
    <t>WASL075EFS</t>
  </si>
  <si>
    <t>WASL090SFS</t>
  </si>
  <si>
    <t>WASL090LFS</t>
  </si>
  <si>
    <t>WASL090EFS</t>
  </si>
  <si>
    <t>WASL120SFS</t>
  </si>
  <si>
    <t>WASL120LFS</t>
  </si>
  <si>
    <t>WASL120EFS</t>
  </si>
  <si>
    <t>WASL150SFS</t>
  </si>
  <si>
    <t>WASL150LFS</t>
  </si>
  <si>
    <t>WASL150EFS</t>
  </si>
  <si>
    <t>WASL15DSFS</t>
  </si>
  <si>
    <t>WASL15DLFS</t>
  </si>
  <si>
    <t>WASL15DEFS</t>
  </si>
  <si>
    <t>600 Avon Mirror Cabinet (1 Door) - Gloss White</t>
  </si>
  <si>
    <t>5000HO</t>
  </si>
  <si>
    <t>600 Avon Mirror Cabinet (1 Door) - Hickory Oak</t>
  </si>
  <si>
    <t>750 Avon Mirror Cabinet (2 Door) - Gloss White</t>
  </si>
  <si>
    <t>5010HO</t>
  </si>
  <si>
    <t>750 Avon Mirror Cabinet (2 Door) - Hickory Oak</t>
  </si>
  <si>
    <t>900 Avon Mirror Cabinet (3 Door) - Gloss White</t>
  </si>
  <si>
    <t>5020HO</t>
  </si>
  <si>
    <t>900 Avon Mirror Cabinet (3 Door) - Hickory Oak</t>
  </si>
  <si>
    <t>1200 Avon Mirror Cabinet (3 Door) - Gloss White</t>
  </si>
  <si>
    <t>5030HO</t>
  </si>
  <si>
    <t>1200 Avon Mirror Cabinet (3 Door) - Hickory Oak</t>
  </si>
  <si>
    <t>3175WH</t>
  </si>
  <si>
    <t>600 Citi Wall Hung Vanity (1 Drawer) - Gloss White</t>
  </si>
  <si>
    <t>750 Citi Wall Hung Vanity (1 Drawer) - Gloss White</t>
  </si>
  <si>
    <t>3200HO</t>
  </si>
  <si>
    <t>750 Citi Wall Hung Vanity (1 Drawer) - Hickory Oak</t>
  </si>
  <si>
    <t>900 Citi Wall Hung Vanity (1 Drawer) - Gloss White</t>
  </si>
  <si>
    <t>3220HO</t>
  </si>
  <si>
    <t>900 Citi Wall Hung Vanity (1 Drawer) - Hickory Oak</t>
  </si>
  <si>
    <t>3240WH</t>
  </si>
  <si>
    <t>1200 Citi Wall Hung Single Basin Vanity (2 Drawer) - Gloss White</t>
  </si>
  <si>
    <t>3240HO</t>
  </si>
  <si>
    <t>3260HO</t>
  </si>
  <si>
    <t>3269WH</t>
  </si>
  <si>
    <t>3269HO</t>
  </si>
  <si>
    <t>1500 Citi Wall Hung Double StoneCast Basin Vanity (2 Drawer) - Hickory Oak</t>
  </si>
  <si>
    <t>600 Citi Wall Hung Vanity (2 Drawer) - Gloss White</t>
  </si>
  <si>
    <t>3203WH</t>
  </si>
  <si>
    <t>750 Citi Wall Hung Vanity (2 Drawer) - Gloss White</t>
  </si>
  <si>
    <t>3203HO</t>
  </si>
  <si>
    <t>750 Citi Wall Hung Vanity (2 Drawer) - Hickory Oak</t>
  </si>
  <si>
    <t>900 Citi Wall Hung Vanity (2 Drawer) - Gloss White</t>
  </si>
  <si>
    <t>3217HO</t>
  </si>
  <si>
    <t>900 Citi Wall Hung Vanity (2 Drawer) - Hickory Oak</t>
  </si>
  <si>
    <t>3229WH</t>
  </si>
  <si>
    <t>1200 Citi Wall Hung Single Basin Vanity (4 Drawer) - Gloss White</t>
  </si>
  <si>
    <t>3229HO</t>
  </si>
  <si>
    <t>3237WH</t>
  </si>
  <si>
    <t>3237HO</t>
  </si>
  <si>
    <t>3273WH</t>
  </si>
  <si>
    <t>3273HO</t>
  </si>
  <si>
    <t>600 Citi Floor Standing Vanity (2 Drawer) - Gloss White</t>
  </si>
  <si>
    <t>750 Citi Floor Standing Vanity (2 Drawer) - Gloss White</t>
  </si>
  <si>
    <t>3210HO</t>
  </si>
  <si>
    <t>750 Citi Floor Standing Vanity (2 Drawer) - Hickory Oak</t>
  </si>
  <si>
    <t>900 Citi Floor Standing Vanity (2 Drawer) - Gloss White</t>
  </si>
  <si>
    <t>3230HO</t>
  </si>
  <si>
    <t>900 Citi Floor Standing Vanity (2 Drawer) - Hickory Oak</t>
  </si>
  <si>
    <t>3250HO</t>
  </si>
  <si>
    <t>3270HO</t>
  </si>
  <si>
    <t>3279HO</t>
  </si>
  <si>
    <t>1500 Citi Floor Standing Double StoneCast Basin Vanity (4 Drawer) - Hickory Oak</t>
  </si>
  <si>
    <t>HANDLE-MARCO</t>
  </si>
  <si>
    <t>Marco Handle - price per Vanity</t>
  </si>
  <si>
    <t>HANDLE-ZOLA</t>
  </si>
  <si>
    <t>Zola Handle - price per Vanity</t>
  </si>
  <si>
    <t>CITI LEGS</t>
  </si>
  <si>
    <t>Induro 900 x 900 3 Sided Flat White</t>
  </si>
  <si>
    <t>Induro 900 x 900 2 Sided Flat White</t>
  </si>
  <si>
    <t>Induro 1000 x 1000 3 Sided Flat White</t>
  </si>
  <si>
    <t>Induro 1000 x 1000 2 Sided Flat White</t>
  </si>
  <si>
    <t>Induro 1200 x 900 3 Sided Flat White</t>
  </si>
  <si>
    <t>Induro 1200 x 900 2 Sided Flat White</t>
  </si>
  <si>
    <t>Induro 900 x 900 3 Sided Flat Satin</t>
  </si>
  <si>
    <t>Induro 900 x 900 2 Sided Flat Satin</t>
  </si>
  <si>
    <t>Induro 1000 x 1000 3 Sided Flat Satin</t>
  </si>
  <si>
    <t>Induro 1000 x 1000 2 Sided Flat Satin</t>
  </si>
  <si>
    <t>Induro 1200 x 900 3 Sided Flat Satin</t>
  </si>
  <si>
    <t>Induro 1200 x 900 2 Sided Flat Satin</t>
  </si>
  <si>
    <t>Induro 900 x 900 3 Sided Moulded Left Hand White</t>
  </si>
  <si>
    <t>Induro 900 x 900 3 Sided Moulded Right Hand White</t>
  </si>
  <si>
    <t>Induro 900 x 900 2 Sided Moulded White</t>
  </si>
  <si>
    <t>Induro 1000 x 1000 3 Sided Moulded Left Hand White</t>
  </si>
  <si>
    <t>Induro 1000 x 1000 3 Sided Moulded Right Hand White</t>
  </si>
  <si>
    <t>Induro 1000 x 1000 2 Sided Moulded White</t>
  </si>
  <si>
    <t>Induro 1200 x 900 3 Sided Moulded Left Hand White</t>
  </si>
  <si>
    <t>Induro 1200 x 900 3 Sided Moulded Right Hand White</t>
  </si>
  <si>
    <t>Induro 1200 x 900 2 Sided Moulded White</t>
  </si>
  <si>
    <t>Induro 900 x 1200 2 Sided Moulded White</t>
  </si>
  <si>
    <t>Induro 900 x 900 3 Sided Moulded Left Hand Satin</t>
  </si>
  <si>
    <t>Induro 900 x 900 3 Sided Moulded Right Hand Satin</t>
  </si>
  <si>
    <t>Induro 900 x 900 2 Sided Moulded Satin</t>
  </si>
  <si>
    <t>Induro 1000 x 1000 3 Sided Moulded Left Hand Satin</t>
  </si>
  <si>
    <t>Induro 1000 x 1000 3 Sided Moulded Right Hand Satin</t>
  </si>
  <si>
    <t>Induro 1000 x 1000 2 Sided Moulded Satin</t>
  </si>
  <si>
    <t>Induro 1200 x 900 3 Sided Moulded Left Hand Satin</t>
  </si>
  <si>
    <t>Induro 1200 x 900 3 Sided Moulded Right Hand Satin</t>
  </si>
  <si>
    <t>Induro 1200 x 900 2 Sided Moulded Satin</t>
  </si>
  <si>
    <t>Induro 900 x 1200 2 Sided Moulded Satin</t>
  </si>
  <si>
    <t>Millennium 900 x 900 3 Sided Moulded Left Hand White</t>
  </si>
  <si>
    <t>Millennium 900 x 900 3 Sided Moulded Right Hand White</t>
  </si>
  <si>
    <t>Millennium 900 x 900 2 Sided Moulded White</t>
  </si>
  <si>
    <t>Millennium 1000 x 1000 3 Sided Moulded Left Hand White</t>
  </si>
  <si>
    <t>Millennium 1000 x 1000 2 Sided Moulded White</t>
  </si>
  <si>
    <t>Millennium 1000 x 1000 Angle Corner Moulded White</t>
  </si>
  <si>
    <t>Millennium 1200 x 900 2 Sided Moulded White</t>
  </si>
  <si>
    <t>Millennium 900 x 1200 2 Sided Moulded White</t>
  </si>
  <si>
    <t>Millennium 900  x  900 3 Sided Flat Frost Satin</t>
  </si>
  <si>
    <t>Millennium 900  x  900 2 Sided Flat Frost Satin</t>
  </si>
  <si>
    <t>Millennium 1000  x  1000 3 Sided Flat Frost Satin</t>
  </si>
  <si>
    <t>Millennium 1000  x  1000 2 Sided Flat Frost Satin</t>
  </si>
  <si>
    <t>Millennium 1000  x  1000 Angle Corner Flat Frost Satin</t>
  </si>
  <si>
    <t>Millennium 1200  x  900 3 Sided Flat Frost Satin</t>
  </si>
  <si>
    <t>Millennium 1200  x  900 2 Sided Flat Frost Satin</t>
  </si>
  <si>
    <t>Millennium 900 x 900 3 Sided Moulded Left Hand Satin</t>
  </si>
  <si>
    <t>Millennium 900 x 900 3 Sided Moulded Right Hand Satin</t>
  </si>
  <si>
    <t>Millennium 900 x 900 2 Sided Moulded Satin</t>
  </si>
  <si>
    <t>Millennium 1000 x 1000 3 Sided Moulded Left Hand Satin</t>
  </si>
  <si>
    <t>Millennium 1000 x 1000 2 Sided Moulded Satin</t>
  </si>
  <si>
    <t>Millennium 1000 x 1000 Angle Corner Moulded Satin</t>
  </si>
  <si>
    <t>Millennium 1200 x 900 3 Sided Moulded Left Hand Satin</t>
  </si>
  <si>
    <t>Millennium 1200 x 900 3 Sided Moulded Right Hand Satin</t>
  </si>
  <si>
    <t>Millennium 1200 x 900 2 Sided Moulded Satin</t>
  </si>
  <si>
    <t>Millennium 900 x 1200 2 Sided Moulded Satin</t>
  </si>
  <si>
    <t>Cezanne 900 x 900 Round Flat White</t>
  </si>
  <si>
    <t>Cezanne 1000 x 1000 Round Flat White</t>
  </si>
  <si>
    <t>Cezanne 1200 x 800 Round Flat White</t>
  </si>
  <si>
    <t>Cezanne 800 x 1200 Round Flat White</t>
  </si>
  <si>
    <t>Cezanne 900 x 900 Round Moulded White</t>
  </si>
  <si>
    <t>Cezanne 1000 x 1000 Round Moulded White</t>
  </si>
  <si>
    <t>Cezanne 1200 x 800 Round Moulded White</t>
  </si>
  <si>
    <t>Cezanne 800 x 1200 Round Moulded White</t>
  </si>
  <si>
    <t>Cezanne 900 x 900 Round Flat Bright</t>
  </si>
  <si>
    <t>Cezanne 1000 x 1000 Round Flat Bright</t>
  </si>
  <si>
    <t>Cezanne 1200 x 800 Round Flat Bright</t>
  </si>
  <si>
    <t>Cezanne 800 x 1200 Round Flat Bright</t>
  </si>
  <si>
    <t>Cezanne 900 x 900 Round Moulded Bright</t>
  </si>
  <si>
    <t>Cezanne 1000 x 1000 Round Moulded Bright</t>
  </si>
  <si>
    <t>Cezanne 1200 x 800 Round Moulded Bright</t>
  </si>
  <si>
    <t>Cezanne 800 x 1200 Round Moulded Bright</t>
  </si>
  <si>
    <t>Cezanne 900 x 900 Square 3 Sided Flat White</t>
  </si>
  <si>
    <t>Cezanne 900 x 900 Square 2 Sided Flat White</t>
  </si>
  <si>
    <t>Cezanne 1000 x 900 Square 3 Sided 900 Door Flat White</t>
  </si>
  <si>
    <t>Cezanne 1000 x 900 Square 2 Sided 900 Door Flat White</t>
  </si>
  <si>
    <t>Cezanne 900 x 1000 Square 3 Sided 1000 Door  Flat White</t>
  </si>
  <si>
    <t>Cezanne 1000 x 1000 Square 3 Sided Flat White</t>
  </si>
  <si>
    <t>Cezanne 1000 x 1000 Square 2 Sided Flat White</t>
  </si>
  <si>
    <t>Cezanne 900 x 900 Square 2 Sided Moulded White</t>
  </si>
  <si>
    <t>Cezanne 1000 x 1000 Square 2 Sided Moulded White</t>
  </si>
  <si>
    <t>Cezanne 900 x 900 Square 3 Sided Flat Bright</t>
  </si>
  <si>
    <t>Cezanne 900 x 900 Square 2 Sided Flat Bright</t>
  </si>
  <si>
    <t>Cezanne 1000 x 900 Square 3 Sided 900 Door Flat Bright</t>
  </si>
  <si>
    <t>Cezanne 1000 x 900 Square 3 Sided 1000 Door Flat Bright</t>
  </si>
  <si>
    <t>Cezanne 1000 x 900 Square 2 Sided 900 Door Flat Bright</t>
  </si>
  <si>
    <t>Cezanne 1000 x 900 Square 2 Sided 1000 Door  Flat Bright</t>
  </si>
  <si>
    <t>Cezanne 1000 x 1000 Square 3 Sided Flat Bright</t>
  </si>
  <si>
    <t>Cezanne 1000 x 1000 Square 2 Sided Flat Bright</t>
  </si>
  <si>
    <t>Cezanne 900 x 900 Square 2 Sided Moulded Bright</t>
  </si>
  <si>
    <t>Cezanne 1000 x 900 Square 3 Sided 900 Door Moulded Left Hand Bright</t>
  </si>
  <si>
    <t>Cezanne 1000 x 1000 Square 2 Sided Moulded Bright</t>
  </si>
  <si>
    <t>Soul Flat 900 x 900 2 Wall Sq White - Corner Waste</t>
  </si>
  <si>
    <t>Soul Flat 1000 x 1000 2 Wall Sq White - Corner Waste</t>
  </si>
  <si>
    <t>Soul Flat 1000 x 1000 2 Wall Angle Cnr White - Corner Waste</t>
  </si>
  <si>
    <t>Soul Flat 900 x 1200 2 Wall Rect White 1200 Return - Corner Waste</t>
  </si>
  <si>
    <t>Soul Flat 900 x 900 3 Wall Sq White - Corner Waste</t>
  </si>
  <si>
    <t>Soul Flat 1000 x 1000 3 Wall Sq White - Corner Waste</t>
  </si>
  <si>
    <t>Soul Flat 900 x 1200 3 Wall Rect White - Corner Waste</t>
  </si>
  <si>
    <t>Soul Flat 900 x 900 2 Wall Sq White - Centre Waste</t>
  </si>
  <si>
    <t>Soul Flat 1000 x 1000 2 Wall Sq White - Centre Waste</t>
  </si>
  <si>
    <t>Soul Flat 1000 x 1000 2 Wall Angle Cnr White - Centre Waste</t>
  </si>
  <si>
    <t>Soul Flat 900 x 900 3 Wall Sq White - Centre Waste</t>
  </si>
  <si>
    <t>Soul Flat 1000 x 1000 3 Wall Sq White - Centre Waste</t>
  </si>
  <si>
    <t>Soul Flat 900 x 900 2 Wall Sq Satin - Corner Waste</t>
  </si>
  <si>
    <t>Soul Flat 1000 x 1000 2 Wall Sq Satin - Corner Waste</t>
  </si>
  <si>
    <t>Soul Flat 1000 x 1000 2 Wall Angle Corner Satin - Corner Waste</t>
  </si>
  <si>
    <t>Soul Flat 1000 x 1000 2 Wall Round Satin - Corner Waste</t>
  </si>
  <si>
    <t>Soul Flat 900 x 1200 2 Wall Rect Satin 1200 Return - Corner Waste</t>
  </si>
  <si>
    <t>Soul Flat 900 x 900 3 Wall Sq Satin - Corner Waste</t>
  </si>
  <si>
    <t>Soul Flat 1000 x 1000 3 Wall Sq Satin - Corner Waste</t>
  </si>
  <si>
    <t>Soul Flat 900 x 1200 3 Wall Rect Satin - Corner Waste</t>
  </si>
  <si>
    <t>Soul Flat 900 x 900 2 Wall Sq Satin - Centre Waste</t>
  </si>
  <si>
    <t>Soul Flat 1000 x 1000 2 Wall Sq Satin - Centre Waste</t>
  </si>
  <si>
    <t>Soul Flat 1000 x 1000 2 Wall Angle Centre Satin - Centre Waste</t>
  </si>
  <si>
    <t>Soul Flat 900 x 900 3 Wall Sq Satin - Centre Waste</t>
  </si>
  <si>
    <t>Soul Flat 1000 x 1000 3 Wall Sq Satin - Centre Waste</t>
  </si>
  <si>
    <t>Soul Moulded 1000 x 1000 2 Wall Sq White - Corner Waste</t>
  </si>
  <si>
    <t>Soul Moulded 900 x 900 3 Wall Sq White - Corner Waste</t>
  </si>
  <si>
    <t>Soul Moulded 1000 x 1000 2 Wall Sq White - Centre Waste</t>
  </si>
  <si>
    <t>Soul Moulded 1000 x 1000 2 Wall Angle Centre White - Centre Waste</t>
  </si>
  <si>
    <t>Soul Moulded 900 x 900 3 Wall Sq White - Centre Waste</t>
  </si>
  <si>
    <t>Soul Moulded 900 x 900 2 Wall Sq Satin - Corner Waste</t>
  </si>
  <si>
    <t>Soul Moulded 1000 x 1000 2 Wall Sq Satin - Corner Waste</t>
  </si>
  <si>
    <t>Soul Moulded 900 x 1200 2 Wall Rect Satin 1200 Return - Corner Waste</t>
  </si>
  <si>
    <t>Soul Moulded 900 x 900 3 Wall Sq Satin - Corner Waste</t>
  </si>
  <si>
    <t>Soul Moulded 1000 x 1000 3 Wall Sq Satin - Corner Waste</t>
  </si>
  <si>
    <t>Soul Moulded 900 x 1200 3 Wall Rect Satin - Corner Waste</t>
  </si>
  <si>
    <t>Soul Moulded 900 x 900 2 Wall Sq Satin - Centre Waste</t>
  </si>
  <si>
    <t>Soul Moulded 1000 x 1000 2 Wall Sq Satin - Centre Waste</t>
  </si>
  <si>
    <t>Soul Moulded 1000 x 1000 2 Wall Angle Satin - Centre Waste</t>
  </si>
  <si>
    <t>Soul Moulded 900 x 900 3 Wall Sq Satin - Centre Waste</t>
  </si>
  <si>
    <t>Soul Moulded 1000 x 1000 3 Wall Sq Satin - Centre Waste</t>
  </si>
  <si>
    <t>Soul Tile 1000 x 1000 2 Wall Sq White - Corner Waste</t>
  </si>
  <si>
    <t>Soul Tile 1000 x 1000 2 Wall Angle Corner White - Corner Waste</t>
  </si>
  <si>
    <t>Soul Tile 900 x 900 3 Wall Sq White - Corner Waste</t>
  </si>
  <si>
    <t>Soul Tile 1000 x 1000 2 Wall Sq White - Centre Waste</t>
  </si>
  <si>
    <t>Soul Tile 1000 x 1000 2 Wall Angle Centre White - Centre Waste</t>
  </si>
  <si>
    <t>Soul Tile 900 x 900 3 Wall Sq White - Centre Waste</t>
  </si>
  <si>
    <t>Soul Tile 900 x 900 2 Wall Sq Satin - Corner Waste</t>
  </si>
  <si>
    <t>Soul Tile 1000 x 1000 2 Wall Sq Satin - Corner Waste</t>
  </si>
  <si>
    <t>Soul Tile 1000 x 1000 2 Wall Angle Satin - Corner Waste</t>
  </si>
  <si>
    <t>Soul Tile 1000 x 1000 2 Wall Round Satin - Corner Waste</t>
  </si>
  <si>
    <t>Soul Tile 1200 x 900 2 Wall Rect Satin 900 Return - Corner Waste</t>
  </si>
  <si>
    <t>Soul Tile 900 x 1200 2 Wall Rect Satin 1200 Return - Corner Waste</t>
  </si>
  <si>
    <t>Soul Tile 900 x 900 3 Wall Sq Satin - Corner Waste</t>
  </si>
  <si>
    <t>Soul Tile 1000 x 1000 3 Wall Sq Satin - Corner Waste</t>
  </si>
  <si>
    <t>Soul Tile 900 x 1200 3 Wall Rect Satin - Corner Waste</t>
  </si>
  <si>
    <t>Soul Tile 900 x 900 2 Wall Sq Satin - Centre Waste</t>
  </si>
  <si>
    <t>Soul Tile 1000 x 1000 2 Wall Sq Satin - Centre Waste</t>
  </si>
  <si>
    <t>Soul Tile 1000 x 1000 2 Wall Angle Satin - Centre Waste</t>
  </si>
  <si>
    <t>Soul Tile 900 x 900 3 Wall Sq Satin - Centre Waste</t>
  </si>
  <si>
    <t>Soul Tile 1000 x 1000 3 Wall Sq Satin - Centre Waste</t>
  </si>
  <si>
    <t>Cassini 1500 x 700 Freestanding Bath</t>
  </si>
  <si>
    <t>Cassini 1690 x 800 Freestanding Bath</t>
  </si>
  <si>
    <t>Contro 1600 x 750 Back To Wall Bath</t>
  </si>
  <si>
    <t>Contro 1600 x 750 Back To Wall Bath With Upstand</t>
  </si>
  <si>
    <t>Contro 1600 x 750 Left Hand</t>
  </si>
  <si>
    <t>Contro 1600 x 750 Left Hand With Upstand</t>
  </si>
  <si>
    <t>Contro 1600 x 750 Right Hand</t>
  </si>
  <si>
    <t>Contro 1600 x 750 Right Hand With Upstand</t>
  </si>
  <si>
    <t>AQWSPK1</t>
  </si>
  <si>
    <t>Brooklyn BTW Toilet Suilte White 4.5/3L Flush</t>
  </si>
  <si>
    <t>ME180488E20</t>
  </si>
  <si>
    <t>ME180488E30</t>
  </si>
  <si>
    <t>INFA16L</t>
  </si>
  <si>
    <t>INFA16N</t>
  </si>
  <si>
    <t>INFA20L</t>
  </si>
  <si>
    <t>INFA20N</t>
  </si>
  <si>
    <t>INFA24L</t>
  </si>
  <si>
    <t>INFA24N</t>
  </si>
  <si>
    <t>INFA26L</t>
  </si>
  <si>
    <t>INFA26N</t>
  </si>
  <si>
    <t>MC601A</t>
  </si>
  <si>
    <t>MPEP5000</t>
  </si>
  <si>
    <t>AQA-900'CT</t>
  </si>
  <si>
    <t>ST3602</t>
  </si>
  <si>
    <t>Supertub 3602 with Single Lever Mixer</t>
  </si>
  <si>
    <t>Europa Plus Robe Hook CP</t>
  </si>
  <si>
    <t>Europa Plus Toilet Roll Holder CP</t>
  </si>
  <si>
    <t>Europa Plus Double Toilet Roll Holder CP</t>
  </si>
  <si>
    <t>Europa Plus Spare Toilet Roll Holder CP</t>
  </si>
  <si>
    <t>Europa Plus Towel Ring 210mm CP</t>
  </si>
  <si>
    <t>Europa Plus Towel Rail 300mm CP</t>
  </si>
  <si>
    <t>Europa Plus Towel Rail 650mm CP</t>
  </si>
  <si>
    <t>ER4</t>
  </si>
  <si>
    <t>Jersey Round 4 Bar Heated T/Rail 500x550mm</t>
  </si>
  <si>
    <t>Acacia E shower mixer trimset CP 44390.02</t>
  </si>
  <si>
    <t>Plumbingware</t>
  </si>
  <si>
    <t>Elliptic Multi Pressure Kitchen Mixer CP 42030.02</t>
  </si>
  <si>
    <t>Acacia E Wall Basin Mixer CP 44388.02</t>
  </si>
  <si>
    <t>Acacia E Wall Bath Spout with Mixer CP 44389.02</t>
  </si>
  <si>
    <t>Acacia E Basin Mixer CP 44381.02</t>
  </si>
  <si>
    <t xml:space="preserve">Install shower tray_x000D_
</t>
  </si>
  <si>
    <t>Prenail Frames &amp; Trusses</t>
  </si>
  <si>
    <t>Roofing</t>
  </si>
  <si>
    <t>Standard Rates</t>
  </si>
  <si>
    <t>PGEVLD</t>
  </si>
  <si>
    <t>Painting extra value for lacquered doors</t>
  </si>
  <si>
    <t>EP2NDSG1</t>
  </si>
  <si>
    <t xml:space="preserve">Rockcote Graphex facade system two story_x000D_
</t>
  </si>
  <si>
    <t>Surveyors fees over 900m2</t>
  </si>
  <si>
    <t>SFPMPM</t>
  </si>
  <si>
    <t>Site fence</t>
  </si>
  <si>
    <t>PLSDP</t>
  </si>
  <si>
    <t>Seal downpipes</t>
  </si>
  <si>
    <t>KJISSM</t>
  </si>
  <si>
    <t>Internal stairs site measure</t>
  </si>
  <si>
    <t>Plumb inbuilt laundry sink (custom made luandry)</t>
  </si>
  <si>
    <t>DG10019</t>
  </si>
  <si>
    <t>Surveyors Fees for steep and big sctions</t>
  </si>
  <si>
    <t>OREHC</t>
  </si>
  <si>
    <t>Exterior house clean</t>
  </si>
  <si>
    <t>Can plan transport  to St Arnaud (CHECK WITH CANPLAN)</t>
  </si>
  <si>
    <t>PLEVSOB</t>
  </si>
  <si>
    <t>Extra value for shower over bath</t>
  </si>
  <si>
    <t>EPEFIS50</t>
  </si>
  <si>
    <t>Can plan waste bin delivery to St Arnaud (CHECK WITH CANPLAN)</t>
  </si>
  <si>
    <t>EPATCOAT</t>
  </si>
  <si>
    <t>Rockcote Acrylic Texture coat system</t>
  </si>
  <si>
    <t>EPEFIS50OH</t>
  </si>
  <si>
    <t>EPFTCOAT</t>
  </si>
  <si>
    <t>Fire as per quote</t>
  </si>
  <si>
    <t>office@portaloo.nz</t>
  </si>
  <si>
    <t>tracey.bonis@hubbersflooring.co.nz</t>
  </si>
  <si>
    <t>D J McIvor Construction Ltd</t>
  </si>
  <si>
    <t>Deck strip footing:</t>
  </si>
  <si>
    <t>office@pmfireplaces.co.nz</t>
  </si>
  <si>
    <t>Oven F&amp;P Designer Single 90L OBSOLETE MODEL</t>
  </si>
  <si>
    <t>OB60SD9X1</t>
  </si>
  <si>
    <t>70 Series Brick / 50mm/40mm Graphex Rockcote / Linea weather boards on a 50mm x 25mm cavity</t>
  </si>
  <si>
    <t>Waimea Scaffold Ltd</t>
  </si>
  <si>
    <t>027 514 2320</t>
  </si>
  <si>
    <t>daniel@waimeascaffold.co.nz</t>
  </si>
  <si>
    <t>SW10002SFD</t>
  </si>
  <si>
    <t>Excavate strip footing for deck</t>
  </si>
  <si>
    <t>200mm wide x 300mm deep</t>
  </si>
  <si>
    <t>Rondo battens now on 245.1</t>
  </si>
  <si>
    <t>089.1</t>
  </si>
  <si>
    <t>Health &amp; Safety Management Order</t>
  </si>
  <si>
    <t>up to 1434 last number used - see below first</t>
  </si>
  <si>
    <t>You're Safe Limited</t>
  </si>
  <si>
    <t>32 Leicester Street, Stoke, Nelson 7011</t>
  </si>
  <si>
    <t>027 890 3220</t>
  </si>
  <si>
    <t>carole@youresafe.co.nz</t>
  </si>
  <si>
    <t>Carole</t>
  </si>
  <si>
    <t>H&amp;S Management &amp; Safety Fence</t>
  </si>
  <si>
    <t>Sediment Control:</t>
  </si>
  <si>
    <t>Yes - as per WD02 of consented plan and loaded to Rave</t>
  </si>
  <si>
    <t>F &amp; P price increase, old rates if order sent before 31st December</t>
  </si>
  <si>
    <t>Excavation Deck Footings Order</t>
  </si>
  <si>
    <t>estimated date to be 12 weeks from order date</t>
  </si>
  <si>
    <t xml:space="preserve">Clearview </t>
  </si>
  <si>
    <t>Install aluminium joinery including foam &amp; plaster</t>
  </si>
  <si>
    <t>steve@respace.co.nz</t>
  </si>
  <si>
    <t>EPS40 / EPS50 / 50mm Graphex / Integra</t>
  </si>
  <si>
    <t>Flexitex</t>
  </si>
  <si>
    <t>Carters - D103049 - Arvida Retirement Village</t>
  </si>
  <si>
    <t>Brad Polglase</t>
  </si>
  <si>
    <t>022 622 5596</t>
  </si>
  <si>
    <t>Kurtis Bandy</t>
  </si>
  <si>
    <t>021 324 055</t>
  </si>
  <si>
    <t>Meccabuilt Ltd</t>
  </si>
  <si>
    <t>Dave Fuller</t>
  </si>
  <si>
    <t>022 653 0139</t>
  </si>
  <si>
    <t>Leo Developmenst Ltd</t>
  </si>
  <si>
    <t>Nelson Bays Builders Ltd</t>
  </si>
  <si>
    <t>Jak Construction</t>
  </si>
  <si>
    <t>Hill site extra work required</t>
  </si>
  <si>
    <t>Promotional recovery fee &amp; Olympic Support</t>
  </si>
  <si>
    <t>ORSCA</t>
  </si>
  <si>
    <t>Site Connect App fee</t>
  </si>
  <si>
    <t xml:space="preserve">General H and S </t>
  </si>
  <si>
    <t>ORHSPI</t>
  </si>
  <si>
    <t>35mm</t>
  </si>
  <si>
    <t>Make sure DPC is Thermakraft Not Sisalation</t>
  </si>
  <si>
    <t>1980mm / 2200mm</t>
  </si>
  <si>
    <t>Rebate width:</t>
  </si>
  <si>
    <t>OR10013</t>
  </si>
  <si>
    <t>Ribraft orders after 1st Jan 2021 new rate</t>
  </si>
  <si>
    <t>Katrina</t>
  </si>
  <si>
    <t>DWNEstimator@designwindows.co.nz</t>
  </si>
  <si>
    <t>WBCPPR</t>
  </si>
  <si>
    <t>Can Plan Polystyrene waste rate per m3</t>
  </si>
  <si>
    <t>flooring:</t>
  </si>
  <si>
    <t xml:space="preserve">Vinyl  /  Carpet  /  Tiles  /  Laminate </t>
  </si>
  <si>
    <t>F</t>
  </si>
  <si>
    <t>site supervisor to send</t>
  </si>
  <si>
    <t>Floor Preparation</t>
  </si>
  <si>
    <t>Window Furnishings</t>
  </si>
  <si>
    <t>PLC1SI2W999FL9C</t>
  </si>
  <si>
    <t>PLC1SI2W99SFL9C</t>
  </si>
  <si>
    <t>PLC1SI2W111FL1C</t>
  </si>
  <si>
    <t>PLC1SI2W11SFL1C</t>
  </si>
  <si>
    <t>PLC1SI2W999MB9C</t>
  </si>
  <si>
    <t>PLC1SI2W99SMS9C</t>
  </si>
  <si>
    <t>PLC1SI2W111MB1C</t>
  </si>
  <si>
    <t>PLC1SI2W11SMS1C</t>
  </si>
  <si>
    <t>PLC1SI2W999TL9C</t>
  </si>
  <si>
    <t>PLC1SI2W99STL9C</t>
  </si>
  <si>
    <t>PLC1SI2W111TL1C</t>
  </si>
  <si>
    <t>PLC1SI2W11STL1C</t>
  </si>
  <si>
    <t>1SI2S999FL9C</t>
  </si>
  <si>
    <t>1SI2S99SFL9C</t>
  </si>
  <si>
    <t>1SI2S111FL1C</t>
  </si>
  <si>
    <t>1SI2S11SFL1C</t>
  </si>
  <si>
    <t>1SI2S999MB9C</t>
  </si>
  <si>
    <t>1SI2S99SMS9C</t>
  </si>
  <si>
    <t>1SI2S111MB1C</t>
  </si>
  <si>
    <t>1SI2S11SMS1C</t>
  </si>
  <si>
    <t>1SI2S999TL9C</t>
  </si>
  <si>
    <t>1SI2S99STL9C</t>
  </si>
  <si>
    <t>1SI2S111TL1C</t>
  </si>
  <si>
    <t>1SI2S11STL1C</t>
  </si>
  <si>
    <t>PLC1SI2K979FL7X</t>
  </si>
  <si>
    <t>PLC1SI2K97SFL7X</t>
  </si>
  <si>
    <t>PLC1SI2K797FL9X</t>
  </si>
  <si>
    <t>PLC1SI2K97SFL9X</t>
  </si>
  <si>
    <t>PLC1SI2K999FL9X</t>
  </si>
  <si>
    <t>PLC1SI2K99SFL9X</t>
  </si>
  <si>
    <t>PLC1SI2K99CFL9X</t>
  </si>
  <si>
    <t>PLC1SI2K191FL9X</t>
  </si>
  <si>
    <t>PLC1SI2K19SFL9X</t>
  </si>
  <si>
    <t>PLC1SI2K919FL1X</t>
  </si>
  <si>
    <t>PLC1SI2K19SFL1X</t>
  </si>
  <si>
    <t>PLC1SI2K111FL1X</t>
  </si>
  <si>
    <t>PLC1SI2K11SFL1X</t>
  </si>
  <si>
    <t>PLC1SI2K11CFL1X</t>
  </si>
  <si>
    <t>PLC1SI2K929FL2X</t>
  </si>
  <si>
    <t>PLC1SI2K29SFL2X</t>
  </si>
  <si>
    <t>PLC1SI2K999FL9C</t>
  </si>
  <si>
    <t>PLC1SI2K99SFL9C</t>
  </si>
  <si>
    <t>PLC1SI2K111FL1C</t>
  </si>
  <si>
    <t>PLC1SI2K11SFL1C</t>
  </si>
  <si>
    <t>PLC1SI2K979MB7X</t>
  </si>
  <si>
    <t>PLC1SI2K97SMZ7X</t>
  </si>
  <si>
    <t>PLC1SI2K797MB9X</t>
  </si>
  <si>
    <t>PLC1SI2K97SMY9X</t>
  </si>
  <si>
    <t>PLC1SI2K999MB9X</t>
  </si>
  <si>
    <t>PLC1SI2K99SMS9X</t>
  </si>
  <si>
    <t>PLC1SI2K99CMS9X</t>
  </si>
  <si>
    <t>PLC1SI2K191MB9X</t>
  </si>
  <si>
    <t>PLC1SI2K19SMZ9X</t>
  </si>
  <si>
    <t>PLC1SI2K919MB1X</t>
  </si>
  <si>
    <t>PLC1SI2K19SMY1X</t>
  </si>
  <si>
    <t>PLC1SI2K111MB1X</t>
  </si>
  <si>
    <t>PLC1SI2K11SMS1X</t>
  </si>
  <si>
    <t>PLC1SI2K11CMS1X</t>
  </si>
  <si>
    <t>PLC1SI2K929MB2X</t>
  </si>
  <si>
    <t>PLC1SI2K29SMY2X</t>
  </si>
  <si>
    <t>PLC1SI2K999MB9C</t>
  </si>
  <si>
    <t>PLC1SI2K99SMS9C</t>
  </si>
  <si>
    <t>PLC1SI2K111MB1C</t>
  </si>
  <si>
    <t>PLC1SI2K11SMS1C</t>
  </si>
  <si>
    <t>PLC1SI2K979TL7X</t>
  </si>
  <si>
    <t>PLC1SI2K97STL7X</t>
  </si>
  <si>
    <t>PLC1SI2K797TL9X</t>
  </si>
  <si>
    <t>PLC1SI2K97STL9X</t>
  </si>
  <si>
    <t>PLC1SI2K999TL9X</t>
  </si>
  <si>
    <t>PLC1SI2K99STL9X</t>
  </si>
  <si>
    <t>PLC1SI2K99CTL9X</t>
  </si>
  <si>
    <t>PLC1SI2K191TL9X</t>
  </si>
  <si>
    <t>PLC1SI2K19STL9X</t>
  </si>
  <si>
    <t>PLC1SI2K919TL1X</t>
  </si>
  <si>
    <t>PLC1SI2K19STL1X</t>
  </si>
  <si>
    <t>PLC1SI2K111TL1X</t>
  </si>
  <si>
    <t>PLC1SI2K11STL1X</t>
  </si>
  <si>
    <t>PLC1SI2K11CTL1X</t>
  </si>
  <si>
    <t>PLC1SI2K929TL2X</t>
  </si>
  <si>
    <t>PLC1SI2K29STL2X</t>
  </si>
  <si>
    <t>PLC1SI2K999TL9C</t>
  </si>
  <si>
    <t>PLC1SI2K99STL9C</t>
  </si>
  <si>
    <t>PLC1SI2K111TL1C</t>
  </si>
  <si>
    <t>PLC1SI2K11STL1C</t>
  </si>
  <si>
    <t>1CZ2W99RFLRC</t>
  </si>
  <si>
    <t>1CZ2W11RFLRC</t>
  </si>
  <si>
    <t>1CZ2W99RMCRC</t>
  </si>
  <si>
    <t>1CZ2W11RMCRC</t>
  </si>
  <si>
    <t>1CZ2W99RTLRC</t>
  </si>
  <si>
    <t>1CZ2W11RTLRC</t>
  </si>
  <si>
    <t>1CZ2B99RFLRC</t>
  </si>
  <si>
    <t>1CZ2B11RFLRC</t>
  </si>
  <si>
    <t>1CZ2B99RMCRC</t>
  </si>
  <si>
    <t>1CZ2B11RMCRC</t>
  </si>
  <si>
    <t>1CZ2B99RTLRC</t>
  </si>
  <si>
    <t>1CZ2B11RTLRC</t>
  </si>
  <si>
    <t>1CZ2W929FL2X</t>
  </si>
  <si>
    <t>1CZ2W29SFL2X</t>
  </si>
  <si>
    <t>1CZ2W999FL9C</t>
  </si>
  <si>
    <t>1CZ2W99SFL9C</t>
  </si>
  <si>
    <t>1CZ2W111FL1C</t>
  </si>
  <si>
    <t>1CZ2W11SFL1C</t>
  </si>
  <si>
    <t>1CZ2W929ML2X</t>
  </si>
  <si>
    <t>1CZ2W929MR2X</t>
  </si>
  <si>
    <t>1CZ2W29SMC2X</t>
  </si>
  <si>
    <t>1CZ2W92SMC2X</t>
  </si>
  <si>
    <t>1CZ2W999ML9C</t>
  </si>
  <si>
    <t>1CZ2W999MR9C</t>
  </si>
  <si>
    <t>1CZ2W99SMC9C</t>
  </si>
  <si>
    <t>1CZ2W111ML1C</t>
  </si>
  <si>
    <t>1CZ2W111MR1C</t>
  </si>
  <si>
    <t>1CZ2W11SMC1C</t>
  </si>
  <si>
    <t>1CZ2W929TL2X</t>
  </si>
  <si>
    <t>1CZ2W29STL2X</t>
  </si>
  <si>
    <t>1CZ2W999TL9C</t>
  </si>
  <si>
    <t>1CZ2W99STL9C</t>
  </si>
  <si>
    <t>1CZ2W111TL1C</t>
  </si>
  <si>
    <t>1CZ2W11STL1C</t>
  </si>
  <si>
    <t>1CZ2B929FL2X</t>
  </si>
  <si>
    <t>1CZ2B29SFL2X</t>
  </si>
  <si>
    <t>1CZ2B999FL9C</t>
  </si>
  <si>
    <t>1CZ2B99SFL9C</t>
  </si>
  <si>
    <t>1CZ2B111FL1C</t>
  </si>
  <si>
    <t>1CZ2B11SFL1C</t>
  </si>
  <si>
    <t>PLC1CZ2B999ML9X</t>
  </si>
  <si>
    <t>PLC1CZ2B191MR9X</t>
  </si>
  <si>
    <t>1CZ2B929ML2X</t>
  </si>
  <si>
    <t>1CZ2B929MR2X</t>
  </si>
  <si>
    <t>1CZ2B29SMC2X</t>
  </si>
  <si>
    <t>1CZ2B92SMC2X</t>
  </si>
  <si>
    <t>1CZ2B999ML9C</t>
  </si>
  <si>
    <t>1CZ2B999MR9C</t>
  </si>
  <si>
    <t>1CZ2B99SMC9C</t>
  </si>
  <si>
    <t>1CZ2B111ML1C</t>
  </si>
  <si>
    <t>1CZ2B111MR1C</t>
  </si>
  <si>
    <t>1CZ2B11SMC1C</t>
  </si>
  <si>
    <t>1CZ2B929TL2X</t>
  </si>
  <si>
    <t>1CZ2B29STL2X</t>
  </si>
  <si>
    <t>1CZ2B999TL9C</t>
  </si>
  <si>
    <t>1CZ2B99STL9C</t>
  </si>
  <si>
    <t>1CZ2B111TL1C</t>
  </si>
  <si>
    <t>1CZ2B11STL1C</t>
  </si>
  <si>
    <t>1ML2W999FL9C</t>
  </si>
  <si>
    <t>1ML2W99SFL9C</t>
  </si>
  <si>
    <t>1ML2W111FL1C</t>
  </si>
  <si>
    <t>1ML2W11SFL1C</t>
  </si>
  <si>
    <t>1ML2W999ML9C</t>
  </si>
  <si>
    <t>1ML2W999MR9C</t>
  </si>
  <si>
    <t>1ML2W99SMC9C</t>
  </si>
  <si>
    <t>1ML2W111ML1C</t>
  </si>
  <si>
    <t>1ML2W111MR1C</t>
  </si>
  <si>
    <t>1ML2W11SMC1C</t>
  </si>
  <si>
    <t>1ML2W999TL9C</t>
  </si>
  <si>
    <t>1ML2W99STL9C</t>
  </si>
  <si>
    <t>1ML2W111TL1C</t>
  </si>
  <si>
    <t>1ML2W11STL1C</t>
  </si>
  <si>
    <t>1ML2S999FL9C</t>
  </si>
  <si>
    <t>1ML2S99SFL9C</t>
  </si>
  <si>
    <t>1ML2S111FL1C</t>
  </si>
  <si>
    <t>1ML2S11SFL1C</t>
  </si>
  <si>
    <t>1ML2S999ML9C</t>
  </si>
  <si>
    <t>1ML2S999MR9C</t>
  </si>
  <si>
    <t>1ML2S99SMC9C</t>
  </si>
  <si>
    <t>1ML2S111ML1C</t>
  </si>
  <si>
    <t>1ML2S111MR1C</t>
  </si>
  <si>
    <t>1ML2S11SMC1C</t>
  </si>
  <si>
    <t>1ML2S999TL9C</t>
  </si>
  <si>
    <t>1ML2S99STL9C</t>
  </si>
  <si>
    <t>1ML2S111TL1C</t>
  </si>
  <si>
    <t>1ML2S11STL1C</t>
  </si>
  <si>
    <t>PLCL065200CW</t>
  </si>
  <si>
    <t>PLCL065600CW</t>
  </si>
  <si>
    <t>PLCL066400CW</t>
  </si>
  <si>
    <t>PLCL066200CW</t>
  </si>
  <si>
    <t>PLCL9600512</t>
  </si>
  <si>
    <t>PLCL9600514</t>
  </si>
  <si>
    <t>PLCL9600516</t>
  </si>
  <si>
    <t>PLCL9600517</t>
  </si>
  <si>
    <t>PLCL9600518</t>
  </si>
  <si>
    <t>PLCL9600522</t>
  </si>
  <si>
    <t>PLCL9600523</t>
  </si>
  <si>
    <t>PLCL9600524</t>
  </si>
  <si>
    <t>PLCL9600526</t>
  </si>
  <si>
    <t>PLCL9600525</t>
  </si>
  <si>
    <t>PLCL9510576</t>
  </si>
  <si>
    <t>PLCL9510590</t>
  </si>
  <si>
    <t>PLCL95105901</t>
  </si>
  <si>
    <t>PLCL95105100</t>
  </si>
  <si>
    <t>PLCL951051001</t>
  </si>
  <si>
    <t>QCVST96MC</t>
  </si>
  <si>
    <t>QCVST320MC</t>
  </si>
  <si>
    <t>4BOL075OM</t>
  </si>
  <si>
    <t>4BOL075OG</t>
  </si>
  <si>
    <t>4BOL075OC</t>
  </si>
  <si>
    <t>4BOL090OM</t>
  </si>
  <si>
    <t>4BOL090OG</t>
  </si>
  <si>
    <t>4BOL090OC</t>
  </si>
  <si>
    <t>4BOL120OM</t>
  </si>
  <si>
    <t>4BOL120OG</t>
  </si>
  <si>
    <t>4BOL120OC</t>
  </si>
  <si>
    <t>QCVST128MC</t>
  </si>
  <si>
    <t>PLCL100800740</t>
  </si>
  <si>
    <t>01HC000116</t>
  </si>
  <si>
    <t>PLCL554006018</t>
  </si>
  <si>
    <t>1MO2B92SFL2R</t>
  </si>
  <si>
    <t>1MO2B29SFL2R</t>
  </si>
  <si>
    <t>1MO2B929FL2R</t>
  </si>
  <si>
    <t>1MO2B92STL2R</t>
  </si>
  <si>
    <t>1MO2B29STL2R</t>
  </si>
  <si>
    <t>1MO2B929TL2R</t>
  </si>
  <si>
    <t>STLSWH92</t>
  </si>
  <si>
    <t>STLSWH29</t>
  </si>
  <si>
    <t>STLSWH29A</t>
  </si>
  <si>
    <t>KD2MOB29</t>
  </si>
  <si>
    <t>KD2MOB29T</t>
  </si>
  <si>
    <t>1LS2S99SFL9RA</t>
  </si>
  <si>
    <t>1LS2S99SFL9RB</t>
  </si>
  <si>
    <t>1LS2S92SFL2R</t>
  </si>
  <si>
    <t>1LS2S29SFL2R</t>
  </si>
  <si>
    <t>1LS2S999FL9R</t>
  </si>
  <si>
    <t>1LS2S929FL2R</t>
  </si>
  <si>
    <t>1LS2S929FL2RS</t>
  </si>
  <si>
    <t>1LS2S929FL2RL</t>
  </si>
  <si>
    <t>1LS2S99STL9RA</t>
  </si>
  <si>
    <t>1LS2S99STL9RB</t>
  </si>
  <si>
    <t>1LS2S92STL2R</t>
  </si>
  <si>
    <t>1LS2S29STL2R</t>
  </si>
  <si>
    <t>1LS2S999TL9R</t>
  </si>
  <si>
    <t>1LS2S929TL2R</t>
  </si>
  <si>
    <t>1LS2S929TL2RS</t>
  </si>
  <si>
    <t>1LS2S929TL2RL</t>
  </si>
  <si>
    <t>STLSWH99L</t>
  </si>
  <si>
    <t>STLSWH99R</t>
  </si>
  <si>
    <t>STLSWH9A</t>
  </si>
  <si>
    <t>KD2CAS18AC</t>
  </si>
  <si>
    <t>SISY075SSWH</t>
  </si>
  <si>
    <t>SISY075LSWH</t>
  </si>
  <si>
    <t>SISY075ESWH</t>
  </si>
  <si>
    <t>SISY080SSWH</t>
  </si>
  <si>
    <t>SISY080LSWH</t>
  </si>
  <si>
    <t>SISY080ESWH</t>
  </si>
  <si>
    <t>SISY090SSWH</t>
  </si>
  <si>
    <t>SISY090LSWH</t>
  </si>
  <si>
    <t>SISY090ESWH</t>
  </si>
  <si>
    <t>SISY100SSWH</t>
  </si>
  <si>
    <t>SISY100LSWH</t>
  </si>
  <si>
    <t>SISY100ESWH</t>
  </si>
  <si>
    <t>SISY120SSWH</t>
  </si>
  <si>
    <t>SISY120LSWH</t>
  </si>
  <si>
    <t>SISY120ESWH</t>
  </si>
  <si>
    <t>SISY150SSWH</t>
  </si>
  <si>
    <t>SISY150LSWH</t>
  </si>
  <si>
    <t>SISY150ESWH</t>
  </si>
  <si>
    <t>SISY15DSSWH</t>
  </si>
  <si>
    <t>SISY15DLSWH</t>
  </si>
  <si>
    <t>SISY15DESWH</t>
  </si>
  <si>
    <t>SISY075SDWH</t>
  </si>
  <si>
    <t>SISY075LDWH</t>
  </si>
  <si>
    <t>SISY075EDWH</t>
  </si>
  <si>
    <t>SISY080SDWH</t>
  </si>
  <si>
    <t>SISY080LDWH</t>
  </si>
  <si>
    <t>SISY080EDWH</t>
  </si>
  <si>
    <t>SISY090SDWH</t>
  </si>
  <si>
    <t>SISY090LDWH</t>
  </si>
  <si>
    <t>SISY090EDWH</t>
  </si>
  <si>
    <t>SISY100SDWH</t>
  </si>
  <si>
    <t>SISY100LDWH</t>
  </si>
  <si>
    <t>SISY100EDWH</t>
  </si>
  <si>
    <t>SISY120SDWH</t>
  </si>
  <si>
    <t>SISY120LDWH</t>
  </si>
  <si>
    <t>SISY120EDWH</t>
  </si>
  <si>
    <t>SISY15DSDWH</t>
  </si>
  <si>
    <t>SISY15DLDWH</t>
  </si>
  <si>
    <t>SISY15DEDWH</t>
  </si>
  <si>
    <t>QAV10015</t>
  </si>
  <si>
    <t>QAV10016</t>
  </si>
  <si>
    <t>QAV10017</t>
  </si>
  <si>
    <t>VBSFWH051</t>
  </si>
  <si>
    <t>VBSFMW051</t>
  </si>
  <si>
    <t>VBQDWH042</t>
  </si>
  <si>
    <t>VBQDMW042</t>
  </si>
  <si>
    <t>VBCIMW038</t>
  </si>
  <si>
    <t>MESSY061SSWH</t>
  </si>
  <si>
    <t>MESSY061LSWH</t>
  </si>
  <si>
    <t>MESSY061ESWH</t>
  </si>
  <si>
    <t>MESSY081SSWH</t>
  </si>
  <si>
    <t>MESSY081LSWH</t>
  </si>
  <si>
    <t>MESSY081ESWH</t>
  </si>
  <si>
    <t>MESY081SSWH</t>
  </si>
  <si>
    <t>MESY081LSWH</t>
  </si>
  <si>
    <t>MESY081ESWH</t>
  </si>
  <si>
    <t>MESY101SSWH</t>
  </si>
  <si>
    <t>MESY101LSWH</t>
  </si>
  <si>
    <t>MESY101ESWH</t>
  </si>
  <si>
    <t>MESY121SSWH</t>
  </si>
  <si>
    <t>MESY121LSWH</t>
  </si>
  <si>
    <t>MESY121ESWH</t>
  </si>
  <si>
    <t>MESSY061SDWH</t>
  </si>
  <si>
    <t>MESSY061LDWH</t>
  </si>
  <si>
    <t>MESSY061EDWH</t>
  </si>
  <si>
    <t>MESSY081SDWH</t>
  </si>
  <si>
    <t>MESSY081LDWH</t>
  </si>
  <si>
    <t>MESSY081EDWH</t>
  </si>
  <si>
    <t>MESY081SDWH</t>
  </si>
  <si>
    <t>MESY081LDWH</t>
  </si>
  <si>
    <t>MESY081EDWH</t>
  </si>
  <si>
    <t>MESY101SDWH</t>
  </si>
  <si>
    <t>MESY101LDWH</t>
  </si>
  <si>
    <t>MESY101EDWH</t>
  </si>
  <si>
    <t>MESY121SDWH</t>
  </si>
  <si>
    <t>MESY121LDWH</t>
  </si>
  <si>
    <t>MESY121EDWH</t>
  </si>
  <si>
    <t>NEAL081SWH</t>
  </si>
  <si>
    <t>NEAL081LWH</t>
  </si>
  <si>
    <t>NEAL081EWH</t>
  </si>
  <si>
    <t>NEAL101SWH</t>
  </si>
  <si>
    <t>NEAL101LWH</t>
  </si>
  <si>
    <t>NEAL101EWH</t>
  </si>
  <si>
    <t>NEAL121SWH</t>
  </si>
  <si>
    <t>NEAL121LWH</t>
  </si>
  <si>
    <t>NEAL121EWH</t>
  </si>
  <si>
    <t>NEAL081S</t>
  </si>
  <si>
    <t>NEAL081L</t>
  </si>
  <si>
    <t>NEAL081E</t>
  </si>
  <si>
    <t>NEAL101S</t>
  </si>
  <si>
    <t>NEAL101L</t>
  </si>
  <si>
    <t>NEAL101E</t>
  </si>
  <si>
    <t>NEAL121S</t>
  </si>
  <si>
    <t>NEAL121L</t>
  </si>
  <si>
    <t>NEAL121E</t>
  </si>
  <si>
    <t>NESY081SSWH</t>
  </si>
  <si>
    <t>NESY081LSWH</t>
  </si>
  <si>
    <t>NESY081ESWH</t>
  </si>
  <si>
    <t>NESY101SSWH</t>
  </si>
  <si>
    <t>NESY101LSWH</t>
  </si>
  <si>
    <t>NESY101ESWH</t>
  </si>
  <si>
    <t>NESY121SSWH</t>
  </si>
  <si>
    <t>NESY121LSWH</t>
  </si>
  <si>
    <t>NESY121ESWH</t>
  </si>
  <si>
    <t>NESY081SDWH</t>
  </si>
  <si>
    <t>NESY081LDWH</t>
  </si>
  <si>
    <t>NESY081EDWH</t>
  </si>
  <si>
    <t>NESY101SDWH</t>
  </si>
  <si>
    <t>NESY101LDWH</t>
  </si>
  <si>
    <t>NESY101EDWH</t>
  </si>
  <si>
    <t>NESY121SDWH</t>
  </si>
  <si>
    <t>NESY121LDWH</t>
  </si>
  <si>
    <t>NESY121EDWH</t>
  </si>
  <si>
    <t>NESL081SWH</t>
  </si>
  <si>
    <t>NESL081LWH</t>
  </si>
  <si>
    <t>NESL081EWH</t>
  </si>
  <si>
    <t>NESL101SWH</t>
  </si>
  <si>
    <t>NESL101LWH</t>
  </si>
  <si>
    <t>NESL101EWH</t>
  </si>
  <si>
    <t>NESL121SWH</t>
  </si>
  <si>
    <t>NESL121LWH</t>
  </si>
  <si>
    <t>NESL121EWH</t>
  </si>
  <si>
    <t>NESL081S</t>
  </si>
  <si>
    <t>NESL081L</t>
  </si>
  <si>
    <t>NESL081E</t>
  </si>
  <si>
    <t>NESL101S</t>
  </si>
  <si>
    <t>NESL101L</t>
  </si>
  <si>
    <t>NESL101E</t>
  </si>
  <si>
    <t>NESL121S</t>
  </si>
  <si>
    <t>NESL121L</t>
  </si>
  <si>
    <t>NESL121E</t>
  </si>
  <si>
    <t>CSSY075SSWH</t>
  </si>
  <si>
    <t>CSSY075LSWH</t>
  </si>
  <si>
    <t>CSSY075ESWH</t>
  </si>
  <si>
    <t>CSSY090SSWH</t>
  </si>
  <si>
    <t>CSSY090LSWH</t>
  </si>
  <si>
    <t>CSSY090ESWH</t>
  </si>
  <si>
    <t>CASY075SSWH</t>
  </si>
  <si>
    <t>CASY075LSWH</t>
  </si>
  <si>
    <t>CASY075ESWH</t>
  </si>
  <si>
    <t>CASY090SSWH</t>
  </si>
  <si>
    <t>CASY090LSWH</t>
  </si>
  <si>
    <t>CASY090ESWH</t>
  </si>
  <si>
    <t>CASY120SSWH</t>
  </si>
  <si>
    <t>CASY120LSWH</t>
  </si>
  <si>
    <t>CASY120ESWH</t>
  </si>
  <si>
    <t>CASY15DSSWH</t>
  </si>
  <si>
    <t>CASY15DLSWH</t>
  </si>
  <si>
    <t>CASY15DESWH</t>
  </si>
  <si>
    <t>CSSY075SDWH</t>
  </si>
  <si>
    <t>CSSY075LDWH</t>
  </si>
  <si>
    <t>CSSY075EDWH</t>
  </si>
  <si>
    <t>CSSY090SDWH</t>
  </si>
  <si>
    <t>CSSY090LDWH</t>
  </si>
  <si>
    <t>CSSY090EDWH</t>
  </si>
  <si>
    <t>CASY075SDWH</t>
  </si>
  <si>
    <t>CASY075LDWH</t>
  </si>
  <si>
    <t>CASY075EDWH</t>
  </si>
  <si>
    <t>CASY090SDWH</t>
  </si>
  <si>
    <t>CASY090LDWH</t>
  </si>
  <si>
    <t>CASY090EDWH</t>
  </si>
  <si>
    <t>CASY120SDWH</t>
  </si>
  <si>
    <t>CASY120LDWH</t>
  </si>
  <si>
    <t>CASY120EDWH</t>
  </si>
  <si>
    <t>CASY15DSDWH</t>
  </si>
  <si>
    <t>CASY15DLDWH</t>
  </si>
  <si>
    <t>CASY15DEDWH</t>
  </si>
  <si>
    <t>WASY075SSWH</t>
  </si>
  <si>
    <t>WASY075LSWH</t>
  </si>
  <si>
    <t>WASY075ESWH</t>
  </si>
  <si>
    <t>WASY090SSWH</t>
  </si>
  <si>
    <t>WASY090LSWH</t>
  </si>
  <si>
    <t>WASY090ESWH</t>
  </si>
  <si>
    <t>WASY120SSWH</t>
  </si>
  <si>
    <t>WASY120LSWH</t>
  </si>
  <si>
    <t>WASY120ESWH</t>
  </si>
  <si>
    <t>WASY150SSWH</t>
  </si>
  <si>
    <t>WASY150LSWH</t>
  </si>
  <si>
    <t>WASY150ESWH</t>
  </si>
  <si>
    <t>WASY15DSSWH</t>
  </si>
  <si>
    <t>WASY15DLSWH</t>
  </si>
  <si>
    <t>WASY15DESWH</t>
  </si>
  <si>
    <t>WASY075SDWH</t>
  </si>
  <si>
    <t>WASY075LDWH</t>
  </si>
  <si>
    <t>WASY075EDWH</t>
  </si>
  <si>
    <t>WASY090SDWH</t>
  </si>
  <si>
    <t>WASY090LDWH</t>
  </si>
  <si>
    <t>WASY090EDWH</t>
  </si>
  <si>
    <t>WASY120SDWH</t>
  </si>
  <si>
    <t>WASY120LDWH</t>
  </si>
  <si>
    <t>WASY120EDWH</t>
  </si>
  <si>
    <t>WASY15DSDWH</t>
  </si>
  <si>
    <t>WASY15DLDWH</t>
  </si>
  <si>
    <t>WASY15DEDWH</t>
  </si>
  <si>
    <t>QPLATSOMC080S</t>
  </si>
  <si>
    <t>QAV10011</t>
  </si>
  <si>
    <t>QAV10012</t>
  </si>
  <si>
    <t>QAV10013</t>
  </si>
  <si>
    <t>SLAL050SLWH</t>
  </si>
  <si>
    <t>SLAL050LLWH</t>
  </si>
  <si>
    <t>SLAL050ELWH</t>
  </si>
  <si>
    <t>SLAL050SL</t>
  </si>
  <si>
    <t>SLAL050LL</t>
  </si>
  <si>
    <t>SLAL050EL</t>
  </si>
  <si>
    <t>SLAL050SRWH</t>
  </si>
  <si>
    <t>SLAL050LRWH</t>
  </si>
  <si>
    <t>SLAL050ERWH</t>
  </si>
  <si>
    <t>SLAL050SR</t>
  </si>
  <si>
    <t>SLAL050LR</t>
  </si>
  <si>
    <t>SLAL050ER</t>
  </si>
  <si>
    <t>SLVE050SLWH</t>
  </si>
  <si>
    <t>SLVE050LLWH</t>
  </si>
  <si>
    <t>SLVE050ELWH</t>
  </si>
  <si>
    <t>SLVE050SL</t>
  </si>
  <si>
    <t>SLVE050LL</t>
  </si>
  <si>
    <t>SLVE050EL</t>
  </si>
  <si>
    <t>SLVE050SRWH</t>
  </si>
  <si>
    <t>SLVE050LRWH</t>
  </si>
  <si>
    <t>SLVE050ERWH</t>
  </si>
  <si>
    <t>SLVE050SR</t>
  </si>
  <si>
    <t>SLVE050LR</t>
  </si>
  <si>
    <t>SLVE050ER</t>
  </si>
  <si>
    <t>PLATBFCO5WH180</t>
  </si>
  <si>
    <t>BFCO05WH180U</t>
  </si>
  <si>
    <t>QPLATBASOB16NU</t>
  </si>
  <si>
    <t>BW04WH1803</t>
  </si>
  <si>
    <t>SIERRA 900X900 3 SIDED FLAT WHITE - CENTRE WASTE</t>
  </si>
  <si>
    <t>SIERRA 900X900 2 SIDED FLAT WHITE - CENTRE WASTE</t>
  </si>
  <si>
    <t>SIERRA 1000X1000 3 SIDED FLAT WHITE - CENTRE WASTE</t>
  </si>
  <si>
    <t>SIERRA 1000X1000 2 SIDED FLAT WHITE - CENTRE WASTE</t>
  </si>
  <si>
    <t>SIERRA 900X900 3 SIDED FLAT WHITE - CORNER WASTE</t>
  </si>
  <si>
    <t>SIERRA 900X900 2 SIDED FLAT WHITE - CORNER WASTE</t>
  </si>
  <si>
    <t>SIERRA 1000X1000 3 SIDED FLAT WHITE - CORNER WASTE</t>
  </si>
  <si>
    <t>SIERRA 1000X1000 2 SIDED FLAT WHITE - CORNER WASTE</t>
  </si>
  <si>
    <t>SIERRA 900X760 3 SIDED 760 DOOR / 760 BACK MOULDED WHITE</t>
  </si>
  <si>
    <t>SIERRA 900X760 2 SIDED 760 DOOR / 760 SIDE MOULDED WHITE</t>
  </si>
  <si>
    <t>SIERRA 900X760 3 SIDED 900 DOOR / 900 BACK MOULDED WHITE</t>
  </si>
  <si>
    <t>SIERRA 900X760 2 SIDED 900 DOOR / 900 SIDE MOULDED WHITE</t>
  </si>
  <si>
    <t>SIERRA 900X900 3 SIDED BACK MOULDED WHITE - CENTRE WASTE</t>
  </si>
  <si>
    <t>SIERRA 900X900 2 SIDED SIDE MOULDED WHITE - CENTRE WASTE</t>
  </si>
  <si>
    <t>SIERRA 900X900 ANGLE CORNER SIDE MOULDED WHITE</t>
  </si>
  <si>
    <t>SIERRA 1000X900 3 SIDED 900 DOOR / 900 BACK MOULDED WHITE</t>
  </si>
  <si>
    <t>SIERRA 1000X900 2 SIDED 900 DOOR / 900 SIDE MOULDED WHITE</t>
  </si>
  <si>
    <t>SIERRA 1000X900 3 SIDED 1000 DOOR / 1000 BACK MOULDED WHITE</t>
  </si>
  <si>
    <t>SIERRA 1000X900 2 SIDED 1000 DOOR / 1000 SIDE MOULDED WHITE</t>
  </si>
  <si>
    <t>SIERRA 1000X1000 3 SIDED BACK MOULDED WHITE - CENTRE WASTE</t>
  </si>
  <si>
    <t>SIERRA 1000X1000 2 SIDED SIDE MOULDED WHITE - CENTRE WASTE</t>
  </si>
  <si>
    <t>SIERRA 1000X1000 ANGLE CORNER SIDE MOULDED WHITE</t>
  </si>
  <si>
    <t>SIERRA 1200x900 3 SIDED / 1200 BACK MOULDED WHITE</t>
  </si>
  <si>
    <t>SIERRA 1200x900 2 SIDED / 1200 SIDE MOULDED WHITE</t>
  </si>
  <si>
    <t>SIERRA 900X900 3 SIDED BACK MOULDED WHITE - CORNER WASTE</t>
  </si>
  <si>
    <t>SIERRA 900X900 2 SIDED SIDE MOULDED WHITE - CORNER WASTE</t>
  </si>
  <si>
    <t>SIERRA 1000X1000 3 SIDED BACK MOULDED WHITE - CORNER WASTE</t>
  </si>
  <si>
    <t>SIERRA 1000X1000 2 SIDED SIDE MOULDED WHITE - CORNER WASTE</t>
  </si>
  <si>
    <t>SIERRA 900X900 3 SIDED TILE WHITE - CENTRE WASTE</t>
  </si>
  <si>
    <t>SIERRA 900X900 2 SIDED TILE WHITE - CENTRE WASTE</t>
  </si>
  <si>
    <t>SIERRA 1000X1000 3 SIDED TILE WHITE - CENTRE WASTE</t>
  </si>
  <si>
    <t>SIERRA 1000X1000 2 SIDED TILE WHITE - CENTRE WASTE</t>
  </si>
  <si>
    <t>SIERRA 900X900 3 SIDED TILE WHITE - CORNER WASTE</t>
  </si>
  <si>
    <t>SIERRA 900X900 2 SIDED TILE WHITE - CORNER WASTE</t>
  </si>
  <si>
    <t>SIERRA 1000X1000 3 SIDED TILE WHITE - CORNER WASTE</t>
  </si>
  <si>
    <t>SIERRA 1000X1000 2 SIDED TILE WHITE - CORNER WASTE</t>
  </si>
  <si>
    <t>SIERRA 900X900 3 SIDED FLAT SATIN - CENTRE WASTE</t>
  </si>
  <si>
    <t>SIERRA 900X900 2 SIDED FLAT SATIN - CENTRE WASTE</t>
  </si>
  <si>
    <t>SIERRA 1000X1000 3 SIDED FLAT SATIN - CENTRE WASTE</t>
  </si>
  <si>
    <t>SIERRA 1000X1000 2 SIDED FLAT SATIN - CENTRE WASTE</t>
  </si>
  <si>
    <t>SIERRA 900X900 3 SIDED FLAT SATIN - CORNER WASTE</t>
  </si>
  <si>
    <t>SIERRA 900X900 2 SIDED FLAT SATIN - CORNER WASTE</t>
  </si>
  <si>
    <t>SIERRA 1000X1000 3 SIDED FLAT SATIN - CORNER WASTE</t>
  </si>
  <si>
    <t>SIERRA 1000X1000 2 SIDED FLAT SATIN - CORNER WASTE</t>
  </si>
  <si>
    <t>SIERRA 900X760 3 SIDED 760 DOOR / 760 BACK MOULDED SATIN</t>
  </si>
  <si>
    <t>SIERRA 900X760 2 SIDED 760 DOOR / 760 SIDE MOULDED SATIN</t>
  </si>
  <si>
    <t>SIERRA 900X760 3 SIDED 900 DOOR / 900 BACK MOULDED SATIN</t>
  </si>
  <si>
    <t>SIERRA 900X760 2 SIDED 900 DOOR / 900 SIDE MOULDED SATIN</t>
  </si>
  <si>
    <t>SIERRA 900X900 3 SIDED BACK MOULDED SATIN - CENTRE WASTE</t>
  </si>
  <si>
    <t>SIERRA 900X900 2 SIDED SIDE MOULDED SATIN - CENTRE WASTE</t>
  </si>
  <si>
    <t>SIERRA 900X900 ANGLE CORNER SIDE MOULDED SATIN</t>
  </si>
  <si>
    <t>SIERRA 1000X900 3 SIDED 900 DOOR / 900 BACK MOULDED SATIN</t>
  </si>
  <si>
    <t>SIERRA 1000X900 2 SIDED 900 DOOR / 900 SIDE MOULDED SATIN</t>
  </si>
  <si>
    <t>SIERRA 1000X900 3 SIDED 1000 DOOR / 1000 BACK MOULDED SATIN</t>
  </si>
  <si>
    <t>SIERRA 1000X900 2 SIDED 1000 DOOR / 1000 SIDE MOULDED SATIN</t>
  </si>
  <si>
    <t>SIERRA 1000X1000 3 SIDED BACK MOULDED SATIN - CENTRE WASTE</t>
  </si>
  <si>
    <t>SIERRA 1000X1000 2 SIDED SIDE MOULDED SATIN - CENTRE WASTE</t>
  </si>
  <si>
    <t>SIERRA 1000X1000 ANGLE CORNER SIDE MOULDED SATIN</t>
  </si>
  <si>
    <t>SIERRA 1200x900 3 SIDED / 1200 BACK MOULDED SATIN</t>
  </si>
  <si>
    <t>SIERRA 1200x900 2 SIDED / 1200 SIDE MOULDED SATIN</t>
  </si>
  <si>
    <t>SIERRA 900X900 3 SIDED BACK MOULDED SATIN - CORNER WASTE</t>
  </si>
  <si>
    <t>SIERRA 900X900 2 SIDED SIDE MOULDED SATIN - CORNER WASTE</t>
  </si>
  <si>
    <t>SIERRA 1000X1000 3 SIDED BACK MOULDED SATIN - CORNER WASTE</t>
  </si>
  <si>
    <t>SIERRA 1000X1000 2 SIDED SIDE MOULDED SATIN - CORNER WASTE</t>
  </si>
  <si>
    <t>SIERRA 900X900 3 SIDED TILE SATIN - CENTRE WASTE</t>
  </si>
  <si>
    <t>SIERRA 900X900 2 SIDED TILE SATIN - CENTRE WASTE</t>
  </si>
  <si>
    <t>SIERRA 1000X1000 3 SIDED TILE SATIN - CENTRE WASTE</t>
  </si>
  <si>
    <t>SIERRA 1000X1000 2 SIDED TILE SATIN - CENTRE WASTE</t>
  </si>
  <si>
    <t>SIERRA 900X900 3 SIDED TILE SATIN - CORNER WASTE</t>
  </si>
  <si>
    <t>SIERRA 900X900 2 SIDED TILE SATIN - CORNER WASTE</t>
  </si>
  <si>
    <t>SIERRA 1000X1000 3 SIDED TILE SATIN - CORNER WASTE</t>
  </si>
  <si>
    <t>SIERRA 1000X1000 2 SIDED TILE SATIN - CORNER WASTE</t>
  </si>
  <si>
    <t>SIERRA 900X760 3 SIDED 760 DOOR FLAT BLACK</t>
  </si>
  <si>
    <t>SIERRA 900X760 2 SIDED 760 DOOR FLAT BLACK</t>
  </si>
  <si>
    <t>SIERRA 900X760 3 SIDED 900 DOOR FLAT BLACK</t>
  </si>
  <si>
    <t>SIERRA 900X760 2 SIDED 900 DOOR FLAT BLACK</t>
  </si>
  <si>
    <t>SIERRA 900X900 3 SIDED FLAT BLACK - CENTRE WASTE</t>
  </si>
  <si>
    <t>SIERRA 900X900 2 SIDED FLAT BLACK - CENTRE WASTE</t>
  </si>
  <si>
    <t>SIERRA 900X900 ANGLE CORNER FLAT BLACK</t>
  </si>
  <si>
    <t>SIERRA 1000X900 3 SIDED 900 DOOR FLAT BLACK</t>
  </si>
  <si>
    <t>SIERRA 1000X900 2 SIDED 900 DOOR FLAT BLACK</t>
  </si>
  <si>
    <t>SIERRA 1000X900 3 SIDED 1000 DOOR FLAT BLACK</t>
  </si>
  <si>
    <t>SIERRA 1000X900 2 SIDED 1000 DOOR FLAT BLACK</t>
  </si>
  <si>
    <t>SIERRA 1000X1000 3 SIDED FLAT BLACK - CENTRE WASTE</t>
  </si>
  <si>
    <t>SIERRA 1000X1000 2 SIDED FLAT BLACK - CENTRE WASTE</t>
  </si>
  <si>
    <t>SIERRA 1000X1000 ANGLE CORNER FLAT BLACK</t>
  </si>
  <si>
    <t>SIERRA 1200x900 3 SIDED FLAT BLACK</t>
  </si>
  <si>
    <t>SIERRA 1200x900 2 SIDED FLAT BLACK</t>
  </si>
  <si>
    <t>SIERRA 900X900 3 SIDED FLAT BLACK - CORNER WASTE</t>
  </si>
  <si>
    <t>SIERRA 900X900 2 SIDED FLAT BLACK - CORNER WASTE</t>
  </si>
  <si>
    <t>SIERRA 1000X1000 3 SIDED FLAT BLACK - CORNER WASTE</t>
  </si>
  <si>
    <t>SIERRA 1000X1000 2 SIDED FLAT BLACK - CORNER WASTE</t>
  </si>
  <si>
    <t>SIERRA 900X760 3 SIDED 760 DOOR / 760 BACK MOULDED BLACK</t>
  </si>
  <si>
    <t>SIERRA 900X760 2 SIDED 760 DOOR / 760 SIDE MOULDED BLACK</t>
  </si>
  <si>
    <t>SIERRA 900X760 3 SIDED 900 DOOR / 900 BACK MOULDED BLACK</t>
  </si>
  <si>
    <t>SIERRA 900X760 2 SIDED 900 DOOR / 900 SIDE MOULDED BLACK</t>
  </si>
  <si>
    <t>SIERRA 900X900 3 SIDED BACK MOULDED BLACK - CENTRE WASTE</t>
  </si>
  <si>
    <t>SIERRA 900X900 2 SIDED SIDE MOULDED BLACK - CENTRE WASTE</t>
  </si>
  <si>
    <t>SIERRA 900X900 ANGLE CORNER SIDE MOULDED BLACK</t>
  </si>
  <si>
    <t>SIERRA 1000X900 3 SIDED 900 DOOR / 900 BACK MOULDED BLACK</t>
  </si>
  <si>
    <t>SIERRA 1000X900 2 SIDED 900 DOOR / 900 SIDE MOULDED BLACK</t>
  </si>
  <si>
    <t>SIERRA 1000X900 3 SIDED 1000 DOOR / 1000 BACK MOULDED BLACK</t>
  </si>
  <si>
    <t>SIERRA 1000X900 2 SIDED 1000 DOOR / 1000 SIDE MOULDED BLACK</t>
  </si>
  <si>
    <t>SIERRA 1000X1000 3 SIDED BACK MOULDED BLACK - CENTRE WASTE</t>
  </si>
  <si>
    <t>SIERRA 1000X1000 2 SIDED SIDE MOULDED BLACK - CENTRE WASTE</t>
  </si>
  <si>
    <t>SIERRA 1000X1000 ANGLE CORNER SIDE MOULDED BLACK</t>
  </si>
  <si>
    <t>SIERRA 1200x900 3 SIDED / 1200 BACK MOULDED BLACK</t>
  </si>
  <si>
    <t>SIERRA 1200x900 2 SIDED / 1200 SIDE MOULDED BLACK</t>
  </si>
  <si>
    <t>SIERRA 900X900 3 SIDED BACK MOULDED BLACK - CORNER WASTE</t>
  </si>
  <si>
    <t>SIERRA 900X900 2 SIDED SIDE MOULDED BLACK - CORNER WASTE</t>
  </si>
  <si>
    <t>SIERRA 1000X1000 3 SIDED BACK MOULDED BLACK - CORNER WASTE</t>
  </si>
  <si>
    <t>SIERRA 1000X1000 2 SIDED SIDE MOULDED BLACK - CORNER WASTE</t>
  </si>
  <si>
    <t>SIERRA 900X760 3 SIDED 760 DOOR TILE BLACK</t>
  </si>
  <si>
    <t>SIERRA 900X760 2 SIDED 760 DOOR TILE BLACK</t>
  </si>
  <si>
    <t>SIERRA 900X760 3 SIDED 900 DOOR TILE BLACK</t>
  </si>
  <si>
    <t>SIERRA 900X760 2 SIDED 900 DOOR TILE BLACK</t>
  </si>
  <si>
    <t>SIERRA 900X900 3 SIDED TILE BLACK - CENTRE WASTE</t>
  </si>
  <si>
    <t>SIERRA 900X900 2 SIDED TILE BLACK - CENTRE WASTE</t>
  </si>
  <si>
    <t>SIERRA 900X900 ANGLE CORNER TILE BLACK</t>
  </si>
  <si>
    <t>SIERRA 1000X900 3 SIDED 900 DOOR TILE BLACK</t>
  </si>
  <si>
    <t>SIERRA 1000X900 2 SIDED 900 DOOR TILE BLACK</t>
  </si>
  <si>
    <t>SIERRA 1000X900 3 SIDED 1000 DOOR TILE BLACK</t>
  </si>
  <si>
    <t>SIERRA 1000X900 2 SIDED 1000 DOOR TILE BLACK</t>
  </si>
  <si>
    <t>SIERRA 1000X1000 3 SIDED TILE BLACK - CENTRE WASTE</t>
  </si>
  <si>
    <t>SIERRA 1000X1000 2 SIDED TILE BLACK - CENTRE WASTE</t>
  </si>
  <si>
    <t>SIERRA 1000X1000 ANGLE CORNER TILE BLACK</t>
  </si>
  <si>
    <t>SIERRA 1200x900 3 SIDED TILE BLACK</t>
  </si>
  <si>
    <t>SIERRA 1200x900 2 SIDED TILE BLACK</t>
  </si>
  <si>
    <t>SIERRA 900X900 3 SIDED TILE BLACK - CORNER WASTE</t>
  </si>
  <si>
    <t>SIERRA 900X900 2 SIDED TILE BLACK - CORNER WASTE</t>
  </si>
  <si>
    <t>SIERRA 1000X1000 3 SIDED TILE BLACK - CORNER WASTE</t>
  </si>
  <si>
    <t>SIERRA 1000X1000 2 SIDED TILE BLACK - CORNER WASTE</t>
  </si>
  <si>
    <t>CEZANNE 900X900 ROUND FLAT WHITE - CENTRE WASTE</t>
  </si>
  <si>
    <t>CEZANNE 1000X1000 ROUND FLAT WHITE - CENTRE WASTE</t>
  </si>
  <si>
    <t>CEZANNE 900X900 ROUND FLAT WHITE - CORNER WASTE</t>
  </si>
  <si>
    <t>CEZANNE 1000X1000 ROUND FLAT WHITE - CORNER WASTE</t>
  </si>
  <si>
    <t>CEZANNE 900X900 ROUND MOULDED WHITE - CENTRE WASTE</t>
  </si>
  <si>
    <t>CEZANNE 1000X1000 ROUND MOULDED WHITE - CENTRE WASTE</t>
  </si>
  <si>
    <t>CEZANNE 900X900 ROUND MOULDED WHITE - CORNER WASTE</t>
  </si>
  <si>
    <t>CEZANNE 1000X1000 ROUND MOULDED WHITE - CORNER WASTE</t>
  </si>
  <si>
    <t>CEZANNE 900X900 ROUND TILE WHITE - CENTRE WASTE</t>
  </si>
  <si>
    <t>CEZANNE 1000X1000 ROUND TILE WHITE - CENTRE WASTE</t>
  </si>
  <si>
    <t>CEZANNE 900X900 ROUND TILE WHITE - CORNER WASTE</t>
  </si>
  <si>
    <t>CEZANNE 1000X1000 ROUND TILE WHITE - CORNER WASTE</t>
  </si>
  <si>
    <t>CEZANNE 900X900 ROUND FLAT BRIGHT - CENTRE WASTE</t>
  </si>
  <si>
    <t>CEZANNE 1000X1000 ROUND FLAT BRIGHT - CENTRE WASTE</t>
  </si>
  <si>
    <t>CEZANNE 900X900 ROUND FLAT BRIGHT - CORNER WASTE</t>
  </si>
  <si>
    <t>CEZANNE 1000X1000 ROUND FLAT BRIGHT - CORNER WASTE</t>
  </si>
  <si>
    <t>CEZANNE 900X900 ROUND MOULDED BRIGHT - CENTRE WASTE</t>
  </si>
  <si>
    <t>CEZANNE 1000X1000 ROUND MOULDED BRIGHT - CENTRE WASTE</t>
  </si>
  <si>
    <t>CEZANNE 900X900 ROUND MOULDED BRIGHT - CORNER WASTE</t>
  </si>
  <si>
    <t>CEZANNE 1000X1000 ROUND MOULDED BRIGHT - CORNER WASTE</t>
  </si>
  <si>
    <t>CEZANNE 900X900 ROUND TILE BRIGHT - CENTRE WASTE</t>
  </si>
  <si>
    <t>CEZANNE 1000X1000 ROUND TILE BRIGHT - CENTRE WASTE</t>
  </si>
  <si>
    <t>CEZANNE 900X900 ROUND TILE BRIGHT - CORNER WASTE</t>
  </si>
  <si>
    <t>CEZANNE 1000X1000 ROUND TILE BRIGHT - CORNER WASTE</t>
  </si>
  <si>
    <t>CEZANNE 900X900 SQUARE 3 SIDED FLAT WHITE - CENTRE WASTE</t>
  </si>
  <si>
    <t>CEZANNE 900X900 SQUARE 2 SIDED FLAT WHITE - CENTRE WASTE</t>
  </si>
  <si>
    <t>CEZANNE 1000X1000 SQUARE 3 SIDED FLAT WHITE - CENTRE WASTE</t>
  </si>
  <si>
    <t>CEZANNE 1000X1000 SQUARE 2 SIDED FLAT WHITE - CENTRE WASTE</t>
  </si>
  <si>
    <t>CEZANNE 900X1200 RECT 3 SIDED 1200 DOOR FLAT WHITE</t>
  </si>
  <si>
    <t>CEZANNE 1200X900 RECT 2 SIDED 1200 DOOR FLAT WHITE</t>
  </si>
  <si>
    <t>CEZANNE 900X900 SQUARE 3 SIDED FLAT WHITE - CORNER WASTE</t>
  </si>
  <si>
    <t>CEZANNE 900X900 SQUARE 2 SIDED FLAT WHITE - CORNER WASTE</t>
  </si>
  <si>
    <t>CEZANNE 1000X1000 SQUARE 3 SIDED FLAT WHITE - CORNER WASTE</t>
  </si>
  <si>
    <t>CEZANNE 1000X1000 SQUARE 2 SIDED FLAT WHITE - CORNER WASTE</t>
  </si>
  <si>
    <t>CEZANNE 900X900 SQUARE 3 SIDED CORNER MOULDED LEFT HAND WHITE - CENTRE WASTE</t>
  </si>
  <si>
    <t>CEZANNE 900X900 SQUARE 3 SIDED CORNER MOULDED RIGHT HAND WHITE - CENTRE WASTE</t>
  </si>
  <si>
    <t>CEZANNE 900X900 SQUARE 2 SIDED CORNER MOULDED WHITE - CENTRE WASTE</t>
  </si>
  <si>
    <t>CEZANNE 1000X900 SQUARE 3 SIDED 900 DOOR CORNER MOULDED LEFT HAND WHITE</t>
  </si>
  <si>
    <t>CEZANNE 1000X900 SQUARE 3 SIDED 900 DOOR CORNER MOULDED RIGHT HAND WHITE</t>
  </si>
  <si>
    <t>CEZANNE 900X1000 SQUARE 2 SIDED 900 DOOR CORNER MOULDED WHITE</t>
  </si>
  <si>
    <t xml:space="preserve">CEZANNE 1000X900 SQUARE 2 SIDED 900 DR CORNER MOULDED WHITE </t>
  </si>
  <si>
    <t>CEZANNE 900X1000 SQUARE 3 SIDED 1000 DOOR CORNER MOULDED LEFT HAND WHITE</t>
  </si>
  <si>
    <t>CEZANNE 900X1000 SQUARE 3 SIDED 1000 DOOR CORNER MOULDED RIGHT HAND WHITE</t>
  </si>
  <si>
    <t>CEZANNE 900X1000 SQUARE 2 SIDED 1000 DOOR CORNER MOULDED WHITE</t>
  </si>
  <si>
    <t>CEZANNE 1000X900 SQUARE 2 SIDED 1000 DOOR CORNER MOULDED WHITE</t>
  </si>
  <si>
    <t>CEZANNE 1000X1000 SQUARE 3 SIDED CORNER MOULDED LEFT HAND WHITE - CENTRE WASTE</t>
  </si>
  <si>
    <t>CEZANNE 1000X1000 SQUARE 3 SIDED CORNER MOULDED RIGHT HAND WHITE - CENTRE WASTE</t>
  </si>
  <si>
    <t>CEZANNE 1000X1000 SQUARE 2 SIDED CORNER MOULDED WHITE - CENTRE WASTE</t>
  </si>
  <si>
    <t>CEZANNE 1200X900 RECT 3 SIDED 1200 DOOR CORNER MOULDED LEFT HAND WHITE</t>
  </si>
  <si>
    <t>CEZANNE 1200X900 RECT 3 SIDED 1200 DOOR CORNER MOULDED RIGHT HAND WHITE</t>
  </si>
  <si>
    <t>CEZANNE 1200X900 RECT 2 SIDED 1200 DOOR  MOULDED WHITE</t>
  </si>
  <si>
    <t>CEZANNE 900X1200 RECT 2 SIDED 1200 DOOR MOULDED WHITE</t>
  </si>
  <si>
    <t>CEZANNE 900X900 SQUARE 3 SIDED CORNER MOULDED LEFT HAND WHITE - CORNER WASTE</t>
  </si>
  <si>
    <t>CEZANNE 900X900 SQUARE 3 SIDED CORNER MOULDED RIGHT HAND WHITE - CORNER WASTE</t>
  </si>
  <si>
    <t>CEZANNE 900X900 SQUARE 2 SIDED CORNER MOULDED WHITE - CORNER WASTE</t>
  </si>
  <si>
    <t>CEZANNE 1000X1000 SQUARE 3 SIDED CORNER MOULDED LEFT HAND WHITE - CORNER WASTE</t>
  </si>
  <si>
    <t>CEZANNE 1000X1000 SQUARE 3 SIDED CORNER MOULDED RIGHT HAND WHITE - CORNER WASTE</t>
  </si>
  <si>
    <t>CEZANNE 1000X1000 SQUARE 2 SIDED CORNER MOULDED WHITE - CORNER WASTE</t>
  </si>
  <si>
    <t>CEZANNE 900X900 SQUARE 3 SIDED TILED WHITE - CENTRE WASTE</t>
  </si>
  <si>
    <t>CEZANNE 900X900 SQUARE 2 SIDED TILED WHITE - CENTRE WASTE</t>
  </si>
  <si>
    <t>CEZANNE 1000X1000 SQUARE 3 SIDED TILED WHITE - CENTRE WASTE</t>
  </si>
  <si>
    <t>CEZANNE 1000X1000 SQUARE 2 SIDED TILED WHITE - CENTRE WASTE</t>
  </si>
  <si>
    <t>CEZANNE 1200X900 RECT 3 SIDED 1200 DOOR TILED WHITE</t>
  </si>
  <si>
    <t>CEZANNE 1200X900 RECT 2 SIDED  1200 DOOR TILED WHITE</t>
  </si>
  <si>
    <t>CEZANNE 900X900 SQUARE 3 SIDED TILED WHITE - CORNER WASTE</t>
  </si>
  <si>
    <t>CEZANNE 900X900 SQUARE 2 SIDED TILED WHITE - CORNER WASTE</t>
  </si>
  <si>
    <t>CEZANNE 1000X1000 SQUARE 3 SIDED TILED WHITE - CORNER WASTE</t>
  </si>
  <si>
    <t>CEZANNE 1000X1000 SQUARE 2 SIDED TILED WHITE - CORNER WASTE</t>
  </si>
  <si>
    <t>CEZANNE 900X900 SQUARE 3 SIDED FLAT BRIGHT - CENTRE WASTE</t>
  </si>
  <si>
    <t>CEZANNE 900X900 SQUARE 2 SIDED FLAT BRIGHT - CENTRE WASTE</t>
  </si>
  <si>
    <t>CEZANNE 1000X1000 SQUARE 3 SIDED FLAT BRIGHT - CENTRE WASTE</t>
  </si>
  <si>
    <t>CEZANNE 1000X1000 SQUARE 2 SIDED FLAT BRIGHT - CENTRE WASTE</t>
  </si>
  <si>
    <t>CEZANNE 1200X900 RECT 3 SIDED FLAT BRIGHT</t>
  </si>
  <si>
    <t>CEZANNE 1200X900 RECT 2 SIDED FLAT BRIGHT</t>
  </si>
  <si>
    <t>CEZANNE 900X900 SQUARE 3 SIDED FLAT BRIGHT - CORNER WASTE</t>
  </si>
  <si>
    <t>CEZANNE 900X900 SQUARE 2 SIDED FLAT BRIGHT - CORNER WASTE</t>
  </si>
  <si>
    <t>CEZANNE 1000X1000 SQUARE 3 SIDED FLAT BRIGHT - CORNER WASTE</t>
  </si>
  <si>
    <t>CEZANNE 1000X1000 SQUARE 2 SIDED FLAT BRIGHT - CORNER WASTE</t>
  </si>
  <si>
    <t>CEZANNE 900X900 SQUARE 3 SIDED MOULDED LEFT HAND BRIGHT - CENTRE WASTE</t>
  </si>
  <si>
    <t>CEZANNE 900X900 SQUARE 3 SIDED MOULDED RIGHT HAND BRIGHT - CENTRE WASTE</t>
  </si>
  <si>
    <t>CEZANNE 900X900 SQUARE 2 SIDED MOULDED BRIGHT - CENTRE WASTE</t>
  </si>
  <si>
    <t>CEZANNE 1000X1000 SQUARE 3 SIDED MOULDED LEFT HAND BRIGHT - CENTRE WASTE</t>
  </si>
  <si>
    <t>CEZANNE 1000X1000 SQUARE 3 SIDED MOULDED RIGHT HAND BRIGHT - CENTRE WASTE</t>
  </si>
  <si>
    <t>CEZANNE 1000X1000 SQUARE 2 SIDED MOULDED BRIGHT - CENTRE WASTE</t>
  </si>
  <si>
    <t>CEZANNE 1200X900 RECT 3 SIDED 1200 DOOR CORNER MOULDED LEFT HAND BRIGHT</t>
  </si>
  <si>
    <t>CEZANNE 1200X900 RECT 3 SIDED 1200 DOOR CORNER MOULDED RIGHT HAND BRIGHT</t>
  </si>
  <si>
    <t>CEZANNE 1200X900 RECT 2 SIDED 1200 DOOR  MOULDED BRIGHT</t>
  </si>
  <si>
    <t>CEZANNE 900X1200 RECT 2 SIDED 1200 DOOR MOULDED BRIGHT</t>
  </si>
  <si>
    <t>CEZANNE 900X900 SQUARE 3 SIDED MOULDED LEFT HAND BRIGHT - CORNER WASTE</t>
  </si>
  <si>
    <t>CEZANNE 900X900 SQUARE 3 SIDED MOULDED RIGHT HAND BRIGHT - CORNER WASTE</t>
  </si>
  <si>
    <t>CEZANNE 900X900 SQUARE 2 SIDED MOULDED BRIGHT - CORNER WASTE</t>
  </si>
  <si>
    <t>CEZANNE 1000X1000 SQUARE 3 SIDED MOULDED LEFT HAND BRIGHT - CORNER WASTE</t>
  </si>
  <si>
    <t>CEZANNE 1000X1000 SQUARE 3 SIDED MOULDED RIGHT HAND BRIGHT - CORNER WASTE</t>
  </si>
  <si>
    <t>CEZANNE 1000X1000 SQUARE 2 SIDED MOULDED BRIGHT - CORNER WASTE</t>
  </si>
  <si>
    <t>CEZANNE 900X900 SQUARE 3 SIDED TILED BRIGHT - CENTRE WASTE</t>
  </si>
  <si>
    <t>CEZANNE 900X900 SQUARE 2 SIDED TILED BRIGHT - CENTRE WASTE</t>
  </si>
  <si>
    <t>CEZANNE 1000X1000 SQUARE 3 SIDED TILED BRIGHT - CENTRE WASTE</t>
  </si>
  <si>
    <t>CEZANNE 1000X1000 SQUARE 2 SIDED TILED BRIGHT - CENTRE WASTE</t>
  </si>
  <si>
    <t>CEZANNE 1200X900 RECT 3 SIDED 1200 DOOR TILED BRIGHT</t>
  </si>
  <si>
    <t>CEZANNE 1200X900 RECT 2 SIDED  1200 DOOR TILED BRIGHT</t>
  </si>
  <si>
    <t>CEZANNE 900X900 SQUARE 3 SIDED TILED BRIGHT - CORNER WASTE</t>
  </si>
  <si>
    <t>CEZANNE 900X900 SQUARE 2 SIDED TILED BRIGHT - CORNER WASTE</t>
  </si>
  <si>
    <t>CEZANNE 1000X1000 SQUARE 3 SIDED TILED BRIGHT - CORNER WASTE</t>
  </si>
  <si>
    <t>CEZANNE 1000X1000 SQUARE 2 SIDED TILED BRIGHT - CORNER WASTE</t>
  </si>
  <si>
    <t>3 X GLASS SHELVES &amp; SQUEEGEE KIT</t>
  </si>
  <si>
    <t>MILLENNIUM 900X900 3 SIDED FLAT WHITE - CENTRE WASTE</t>
  </si>
  <si>
    <t>MILLENNIUM 900X900 2 SIDED FLAT WHITE - CENTRE WASTE</t>
  </si>
  <si>
    <t>MILLENNIUM 1000X1000 3 SIDED FLAT WHITE - CENTRE WASTE</t>
  </si>
  <si>
    <t>MILLENNIUM 1000X1000 2 SIDED FLAT WHITE - CENTRE WASTE</t>
  </si>
  <si>
    <t>MILLENNIUM 900X900 3 SIDED FLAT WHITE - CORNER WASTE</t>
  </si>
  <si>
    <t>MILLENNIUM 900X900 2 SIDED FLAT WHITE - CORNER WASTE</t>
  </si>
  <si>
    <t>MILLENNIUM 1000X1000 3 SIDED FLAT WHITE - CORNER WASTE</t>
  </si>
  <si>
    <t>MILLENNIUM 1000X1000 2 SIDED FLAT WHITE - CORNER WASTE</t>
  </si>
  <si>
    <t>MILLENNIUM 900X900 3 SIDED MOULDED LEFT HAND WHITE - CENTRE WASTE</t>
  </si>
  <si>
    <t>MILLENNIUM 900X900 3 SIDED MOULDED RIGHT HAND WHITE - CENTRE WASTE</t>
  </si>
  <si>
    <t>MILLENNIUM 900X900 2 SIDED MOULDED WHITE - CENTRE WASTE</t>
  </si>
  <si>
    <t>MILLENNIUM 1000X1000 3 SIDED MOULDED LEFT HAND WHITE - CENTRE WASTE</t>
  </si>
  <si>
    <t>MILLENNIUM 1000X1000 3 SIDED MOULDED RIGHT HAND WHITE - CENTRE WASTE</t>
  </si>
  <si>
    <t>MILLENNIUM 1000X1000 2 SIDED MOULDED WHITE - CENTRE WASTE</t>
  </si>
  <si>
    <t>MILLENNIUM 900X900 3 SIDED MOULDED LEFT HAND WHITE - CORNER WASTE</t>
  </si>
  <si>
    <t>MILLENNIUM 900X900 3 SIDED MOULDED RIGHT HAND WHITE - CORNER WASTE</t>
  </si>
  <si>
    <t>MILLENNIUM 900X900 2 SIDED MOULDED WHITE - CORNER WASTE</t>
  </si>
  <si>
    <t>MILLENNIUM 1000X1000 3 SIDED MOULDED LEFT HAND WHITE - CORNER WASTE</t>
  </si>
  <si>
    <t>MILLENNIUM 1000X1000 3 SIDED MOULDED RIGHT HAND WHITE - CORNER WASTE</t>
  </si>
  <si>
    <t>MILLENNIUM 1000X1000 2 SIDED MOULDED WHITE - CORNER WASTE</t>
  </si>
  <si>
    <t>MILLENNIUM 900X900 3 SIDED TILE WHITE - CENTRE WASTE</t>
  </si>
  <si>
    <t>MILLENNIUM 900X900 2 SIDED TILE WHITE - CENTRE WASTE</t>
  </si>
  <si>
    <t>MILLENNIUM 1000X1000 3 SIDED TILE WHITE - CENTRE WASTE</t>
  </si>
  <si>
    <t>MILLENNIUM 1000X1000 2 SIDED TILE WHITE - CENTRE WASTE</t>
  </si>
  <si>
    <t>MILLENNIUM 900X900 3 SIDED TILE WHITE - CORNER WASTE</t>
  </si>
  <si>
    <t>MILLENNIUM 900X900 2 SIDED TILE WHITE - CORNER WASTE</t>
  </si>
  <si>
    <t>MILLENNIUM 1000X1000 3 SIDED TILE WHITE - CORNER WASTE</t>
  </si>
  <si>
    <t>MILLENNIUM 1000X1000 2 SIDED TILE WHITE - CORNER WASTE</t>
  </si>
  <si>
    <t>MILLENNIUM 900X900 3 SIDED FLAT SATIN - CENTRE WASTE</t>
  </si>
  <si>
    <t>MILLENNIUM 900X900 2 SIDED FLAT SATIN - CENTRE WASTE</t>
  </si>
  <si>
    <t>MILLENNIUM 1000X1000 3 SIDED FLAT SATIN - CENTRE WASTE</t>
  </si>
  <si>
    <t>MILLENNIUM 1000X1000 2 SIDED FLAT SATIN - CENTRE WASTE</t>
  </si>
  <si>
    <t>MILLENNIUM 900X900 3 SIDED FLAT SATIN - CORNER WASTE</t>
  </si>
  <si>
    <t>MILLENNIUM 900X900 2 SIDED FLAT SATIN - CORNER WASTE</t>
  </si>
  <si>
    <t>MILLENNIUM 1000X1000 3 SIDED FLAT SATIN - CORNER WASTE</t>
  </si>
  <si>
    <t>MILLENNIUM 1000X1000 2 SIDED FLAT SATIN - CORNER WASTE</t>
  </si>
  <si>
    <t>MILLENNIUM 900X900 3 SIDED MOULDED LEFT HAND SATIN - CENTRE WASTE</t>
  </si>
  <si>
    <t>MILLENNIUM 900X900 3 SIDED MOULDED RIGHT HAND SATIN - CENTRE WASTE</t>
  </si>
  <si>
    <t>MILLENNIUM 900X900 2 SIDED MOULDED SATIN - CENTRE WASTE</t>
  </si>
  <si>
    <t>MILLENNIUM 1000X1000 3 SIDED MOULDED LEFT HAND SATIN - CENTRE WASTE</t>
  </si>
  <si>
    <t>MILLENNIUM 1000X1000 3 SIDED MOULDED RIGHT HAND SATIN - CENTRE WASTE</t>
  </si>
  <si>
    <t>MILLENNIUM 1000X1000 2 SIDED MOULDED SATIN - CENTRE WASTE</t>
  </si>
  <si>
    <t>MILLENNIUM 900X900 3 SIDED MOULDED LEFT HAND SATIN - CORNER WASTE</t>
  </si>
  <si>
    <t>MILLENNIUM 900X900 3 SIDED MOULDED RIGHT HAND SATIN - CORNER WASTE</t>
  </si>
  <si>
    <t>MILLENNIUM 900X900 2 SIDED MOULDED SATIN - CORNER WASTE</t>
  </si>
  <si>
    <t>MILLENNIUM 1000X1000 3 SIDED MOULDED LEFT HAND SATIN - CORNER WASTE</t>
  </si>
  <si>
    <t>MILLENNIUM 1000X1000 3 SIDED MOULDED RIGHT HAND SATIN - CORNER WASTE</t>
  </si>
  <si>
    <t>MILLENNIUM 1000X1000 2 SIDED MOULDED SATIN - CORNER WASTE</t>
  </si>
  <si>
    <t>MILLENNIUM 900X900 3 SIDED TILE SATIN - CENTRE WASTE</t>
  </si>
  <si>
    <t>MILLENNIUM 900X900 2 SIDED TILE SATIN - CENTRE WASTE</t>
  </si>
  <si>
    <t>MILLENNIUM 1000X1000 3 SIDED TILE SATIN - CENTRE WASTE</t>
  </si>
  <si>
    <t>MILLENNIUM 1000X1000 2 SIDED TILE SATIN - CENTRE WASTE</t>
  </si>
  <si>
    <t>MILLENNIUM 900X900 3 SIDED TILE SATIN - CORNER WASTE</t>
  </si>
  <si>
    <t>MILLENNIUM 900X900 2 SIDED TILE SATIN - CORNER WASTE</t>
  </si>
  <si>
    <t>MILLENNIUM 1000X1000 3 SIDED TILE SATIN - CORNER WASTE</t>
  </si>
  <si>
    <t>MILLENNIUM 1000X1000 2 SIDED TILE SATIN - CORNER WASTE</t>
  </si>
  <si>
    <t>SHOWER TRAY 900X900 2 &amp; 3 SIDED - CENTRE WASTE</t>
  </si>
  <si>
    <t>SHOWER TRAY 900X900 ROUND - CENTRE WASTE</t>
  </si>
  <si>
    <t>SHOWER TRAY 1000X1000 2 &amp; 3 SIDED - CENTRE WASTE</t>
  </si>
  <si>
    <t>SHOWER TRAY 1000X1000 ROUND - CENTRE WASTE</t>
  </si>
  <si>
    <t>SHOWER TRAY 900X900 2 &amp; 3 SIDED - CORNER WASTE</t>
  </si>
  <si>
    <t>SHOWER TRAY 1000X1000 2 &amp; 3 SIDED - CORNER WASTE</t>
  </si>
  <si>
    <t>SHOWER TRAY 900X900 ROUND - CORNER WASTE</t>
  </si>
  <si>
    <t>SHOWER TRAY 1000X1000 ROUND - CORNER WASTE</t>
  </si>
  <si>
    <t xml:space="preserve">CORNER MOULDED WALL 1200x900 3 SIDED LEFT HAND - 1920mm </t>
  </si>
  <si>
    <t xml:space="preserve">CORNER MOULDED WALL 1200X900 3 SIDED RIGHT HAND - 1920mm </t>
  </si>
  <si>
    <t xml:space="preserve">CORNER MOULDED WALL 1200X900 2 SIDED - 1920mm </t>
  </si>
  <si>
    <t xml:space="preserve">CORNER MOULDED WALL 900X1200 2 SIDED - 1920mm </t>
  </si>
  <si>
    <t>SIERRA DOOR 760 3 SIDED BLACK - 1920mm</t>
  </si>
  <si>
    <t>SIERRA DOOR 760 2 SIDED BLACK - 1920mm</t>
  </si>
  <si>
    <t>SIERRA DOOR 900 3 SIDED BLACK - 1920mm</t>
  </si>
  <si>
    <t>SIERRA DOOR 900 2 SIDED BLACK - 1920mm</t>
  </si>
  <si>
    <t>SIERRA DOOR 900 ANGLE CNR BLACK - 1920mm</t>
  </si>
  <si>
    <t>SIERRA DOOR 1000 3 SIDED BLACK - 1920mm</t>
  </si>
  <si>
    <t>SIERRA DOOR 1000 2 SIDED BLACK - 1920mm</t>
  </si>
  <si>
    <t>SIERRA DOOR 1000 ANGLE CNR BLACK - 1920mm</t>
  </si>
  <si>
    <t>SIERRA DOOR 1200 3 SIDED BLACK - 1920mm</t>
  </si>
  <si>
    <t>SIERRA DOOR 1200 2 SIDED BLACK - 1920mm</t>
  </si>
  <si>
    <t>RETURN 760 2 SIDED BLACK - 1920mm</t>
  </si>
  <si>
    <t>RETURN 900 2 SIDED BLACK - 1920mm</t>
  </si>
  <si>
    <t>RETURN SET 900 ANGLE CNR BLACK - 1920mm</t>
  </si>
  <si>
    <t>RETURN 1000 2 SIDED BLACK - 1920mm</t>
  </si>
  <si>
    <t>RETURN SET 1000 ANGLE CNR BLACK - 1920mm</t>
  </si>
  <si>
    <t>CEZANNE DOOR 1200 2 &amp; 3 SIDED WHITE - 1920mm</t>
  </si>
  <si>
    <t>CEZANNE DOOR 1200 2 &amp; 3 SIDED BRIGHT - 1920mm</t>
  </si>
  <si>
    <t>DIAMOND FUSION TREATMENT SIZE A</t>
  </si>
  <si>
    <t>DIAMOND FUSION TREATMENT SIZE B</t>
  </si>
  <si>
    <t>SPARE STATESMAN HANDLE MATT CHROME 96mm</t>
  </si>
  <si>
    <t>SPARE STATESMAN HANDLE MATT CHROME 320mm</t>
  </si>
  <si>
    <t>CASHMERE 900 SINGLE DRAWER COLOUR</t>
  </si>
  <si>
    <t>CASHMERE 1200 DB SINGLE DRAWER COLOUR</t>
  </si>
  <si>
    <t xml:space="preserve">CASHMERE SLIM 600 OPEN WHITE MELAMINE </t>
  </si>
  <si>
    <t xml:space="preserve">CASHMERE SLIM 600 OPEN ULTRA GLOSS WHITE </t>
  </si>
  <si>
    <t>CASHMERE SLIM 900 DOUBLE DRAWER FLOOR COLOUR</t>
  </si>
  <si>
    <t xml:space="preserve">BOLERO 750 OPEN WHITE MELAMINE </t>
  </si>
  <si>
    <t xml:space="preserve">BOLERO 750 OPEN ULTRA GLOSS WHITE </t>
  </si>
  <si>
    <t>BOLERO 750 OPEN COLOUR</t>
  </si>
  <si>
    <t xml:space="preserve">BOLERO 900 OPEN WHITE MELAMINE </t>
  </si>
  <si>
    <t xml:space="preserve">BOLERO 900 OPEN ULTRA GLOSS WHITE </t>
  </si>
  <si>
    <t>BOLERO 900 OPEN COLOUR</t>
  </si>
  <si>
    <t xml:space="preserve">BOLERO 1200 OPEN WHITE MELAMINE </t>
  </si>
  <si>
    <t xml:space="preserve">BOLERO 1200 OPEN ULTRA GLOSS WHITE </t>
  </si>
  <si>
    <t>BOLERO 1200 OPEN COLOUR</t>
  </si>
  <si>
    <t>NIKAU 1000 CENTRE BOWL SINGLE DRAWER ULTRA GLOSS WHITE/COLOUR</t>
  </si>
  <si>
    <t>NIKAU 1000 LEFT HAND BOWL SINGLE DRAWER ULTRA GLOSS WHITE/COLOUR</t>
  </si>
  <si>
    <t>NIKAU 1000 RIGHT HAND BOWL SINGLE DRAWER ULTRA GLOSS WHITE/COLOUR</t>
  </si>
  <si>
    <t>NIKAU 1200 DOUBLE DRAWER WALL ULTRA GLOSS WHITE/COLOUR</t>
  </si>
  <si>
    <t>NIKAU 1200 DOUBLE DRAWER WALL ULTRA GLOSS WHITE</t>
  </si>
  <si>
    <t>NIKAU 1200 DOUBLE DRAWER WALL COLOUR</t>
  </si>
  <si>
    <t>OPTIONAL HANDLE MATT CHROME HANDLE TO MATCH STATESMAN - 128mm</t>
  </si>
  <si>
    <t>NIKAU TOWER 1750X350X380 ULTRA GLOSS WHITE/COLOUR</t>
  </si>
  <si>
    <t>NIKAU TOWER 1750X350X380 ULTRA GLOSS WHITE</t>
  </si>
  <si>
    <t xml:space="preserve">NIKAU TOWER 1750X350X380  COLOUR </t>
  </si>
  <si>
    <t>MIRROR 780X244X4 FP4S</t>
  </si>
  <si>
    <t>MIRROR 780X294X4 FP4S</t>
  </si>
  <si>
    <t>MIRROR 780X344X4 FP4S</t>
  </si>
  <si>
    <t>PACIFIC/MATISSE 1525 2 SIDED INSTALLATION FRAME</t>
  </si>
  <si>
    <t>VARO BATH 1525 FRAMED</t>
  </si>
  <si>
    <t>KAHLO FLAT WALL 1800 2 SIDED</t>
  </si>
  <si>
    <t>KAHLO FLAT WALL 1800 3 SIDED</t>
  </si>
  <si>
    <t>KAHLO MOULDED WALL 1800 2 SIDED</t>
  </si>
  <si>
    <t>DOOR DRIP SEAL 1M SEVILLE/CHARISMA/AMARA/ECLIPSE</t>
  </si>
  <si>
    <t>PLATINUM 1100 BATH SWING PANEL SILL KIT</t>
  </si>
  <si>
    <t>PLATINUM 1100 SWING PANEL FOR BATH WITH FULL PERIMETER UPSTAND</t>
  </si>
  <si>
    <t>MOTIO FLAT 900X1200 2 WALL</t>
  </si>
  <si>
    <t>MOTIO FLAT 1200X900 2 WALL</t>
  </si>
  <si>
    <t>MOTIO FLAT 900X1200 3 WALL</t>
  </si>
  <si>
    <t>MOTIO TILE 900X1200 2 WALL</t>
  </si>
  <si>
    <t>MOTIO TILE 1200X900 2 WALL</t>
  </si>
  <si>
    <t>MOTIO TILE 900X1200 3 WALL</t>
  </si>
  <si>
    <t>LIFESTYLE/MOTIO TRAY 900X1200 3 WALL</t>
  </si>
  <si>
    <t>DOOR SET MOTIO 1200X900 2 WALL FOR ACRYLIC WALL</t>
  </si>
  <si>
    <t>DOOR SET MOTIO 1200X900 2 WALL FOR TILED WALL</t>
  </si>
  <si>
    <t>LIFESTYLE FLAT 900x900 2 WALL AB</t>
  </si>
  <si>
    <t>LIFESTYLE FLAT 900x900 2 WALL BC</t>
  </si>
  <si>
    <t xml:space="preserve">LIFESTYLE FLAT 900X1200 2 WALL </t>
  </si>
  <si>
    <t>LIFESTYLE FLAT 1200X900 2 WALL</t>
  </si>
  <si>
    <t>LIFESTYLE FLAT 900x900 3 WALL - CENTRE DOOR</t>
  </si>
  <si>
    <t>LIFESTYLE FLAT 900X1200 3 WALL - CENTRE DOOR</t>
  </si>
  <si>
    <t>LIFESTYLE FLAT 900X1200 3 WALL - OFFSET DOOR SHORT HINGE PANEL</t>
  </si>
  <si>
    <t>LIFESTYLE FLAT 900X1200 3 WALL - OFFSET DOOR LONG HINGE PANEL</t>
  </si>
  <si>
    <t>LIFESTYLE TILE 900X900 2 WALL AB</t>
  </si>
  <si>
    <t>LIFESTYLE TILE 900X900 2 WALL BC</t>
  </si>
  <si>
    <t>LIFESTYLE TILE 900X1200 2 WALL</t>
  </si>
  <si>
    <t>LIFESTYLE TILE 1200X900 2 WALL</t>
  </si>
  <si>
    <t>LIFESTYLE TILE 900X900 3 WALL - CENTRE DOOR</t>
  </si>
  <si>
    <t>LIFESTYLE TILE 900X1200 3 WALL - CENTRE DOOR</t>
  </si>
  <si>
    <t>LIFESTYLE TILE 900X1200 3 WALL - OFFSET DOOR SHORT HINGE PANEL</t>
  </si>
  <si>
    <t>LIFESTYLE TILE 900X1200 3 WALL - OFFSET DOOR LONG HINGE PANEL</t>
  </si>
  <si>
    <t>DIAMOND FUSION TREATMENT SIZE C</t>
  </si>
  <si>
    <t>DIAMOND FUSION TREATMENT SIZE D</t>
  </si>
  <si>
    <t>LIFESTYLE TRAY 900x900 2 WALL AB UPSTAND</t>
  </si>
  <si>
    <t>LIFESTYLE TRAY 900x900 2 WALL BC UPSTAND</t>
  </si>
  <si>
    <t>LIFESTYLE TRAY 1000X1000 2 WALL AB UPSTAND</t>
  </si>
  <si>
    <t>LIFESTYLE TRAY 1000X1000 2 WALL BC UPSTAND</t>
  </si>
  <si>
    <t>LIFESTYLE/MOTIO TRAY 900x1200 2 WALL AB UPSTAND</t>
  </si>
  <si>
    <t>LIFESTYLE/MOTIO TRAY 1200x900 2 WALL BC UPSTAND</t>
  </si>
  <si>
    <t>LIFESTYLE TRAY 900X900 3 WALL</t>
  </si>
  <si>
    <t>LIFESTYLE TRAY 1000X1000 3 WALL</t>
  </si>
  <si>
    <t>FLAT WALL 1200X1000 2 WALL - 2000</t>
  </si>
  <si>
    <t>FLAT WALL 1400X1000 2 WALL - 2000</t>
  </si>
  <si>
    <t>FLAT WALL 1600X1000 2 WALL - 2000</t>
  </si>
  <si>
    <t>FLAT WALL 1800X1000 2 WALL - 2000</t>
  </si>
  <si>
    <t>FLAT WALL 1200X1000 3 WALL - 2000</t>
  </si>
  <si>
    <t>FLAT WALL 1400X1000 3 WALL - 2000</t>
  </si>
  <si>
    <t>FLAT WALL 1600X1000 3 WALL - 2000</t>
  </si>
  <si>
    <t>FLAT WALL 1800X1000 3 WALL - 2000</t>
  </si>
  <si>
    <t>SOUL MOULDED 1000X1000 2 WALL SQ WHITE - CORNER WASTE</t>
  </si>
  <si>
    <t>SOUL MOULDED 1000X1000 2 WALL ANGLE CORNER WHITE - CORNER WASTE</t>
  </si>
  <si>
    <t>TRAY SOUL CORNER WASTE 900X900 2 WALL SQ</t>
  </si>
  <si>
    <t>TRAY SOUL CORNER WASTE 1000X1000 2 WALL SQ</t>
  </si>
  <si>
    <t xml:space="preserve">TRAY SOUL CORNER WASTE 1000X1000 2 WALL ANGLE </t>
  </si>
  <si>
    <t>TRAY SOUL CORNER WASTE 1000X1000 2 WALL ROUND</t>
  </si>
  <si>
    <t>TRAY SOUL CORNER WASTE 1200X900 2 WALL RECT</t>
  </si>
  <si>
    <t>TRAY SOUL CORNER WASTE 900X1200 2 WALL RECT</t>
  </si>
  <si>
    <t>TRAY SOUL CORNER WASTE 900X900 3 WALL SQ</t>
  </si>
  <si>
    <t>TRAY SOUL CORNER WASTE 1000X1000 3 WALL SQ</t>
  </si>
  <si>
    <t xml:space="preserve">TRAY SOUL CORNER WASTE 900X1200 3 WALL RECT </t>
  </si>
  <si>
    <t>TRAY SOUL CORNER WASTE 900X900 4 SIDED</t>
  </si>
  <si>
    <t>TRAY SOUL CORNER WASTE 1000X1000 4 SIDED</t>
  </si>
  <si>
    <t>TRAY SOUL CENTRE WASTE 900X900 2 WALL SQ</t>
  </si>
  <si>
    <t>TRAY SOUL CENTRE WASTE 1000X1000 2 WALL SQ</t>
  </si>
  <si>
    <t xml:space="preserve">TRAY SOUL CENTRE WASTE 1000X1000 2 WALL ANGLE </t>
  </si>
  <si>
    <t>TRAY SOUL CENTRE WASTE 900X900 3 WALL SQ</t>
  </si>
  <si>
    <t>TRAY SOUL CENTRE WASTE 1000X1000 3 WALL SQ</t>
  </si>
  <si>
    <t>FLAT WALL SOUL 900X900 2 WALL SQ 2000</t>
  </si>
  <si>
    <t>FLAT WALL SOUL 1000X1000 2 WALL SQ, ANGLE CNR &amp; ROUND 2000</t>
  </si>
  <si>
    <t>FLAT WALL SOUL 1200X900 2 WALL RECT 2000</t>
  </si>
  <si>
    <t>FLAT WALL SOUL 900X900 3 WALL SQ 2000</t>
  </si>
  <si>
    <t>FLAT WALL SOUL 1000X1000 3 WALL SQ 2000</t>
  </si>
  <si>
    <t>FLAT WALL SOUL 900X1200 3 WALL RECT 2000</t>
  </si>
  <si>
    <t>MOULDED WALL SOUL 900X900 2 WALL SQ 2000</t>
  </si>
  <si>
    <t>MOULDED WALL SOUL 1000X1000 2 WALL SQ, ANGLE CNR &amp; ROUND 2000</t>
  </si>
  <si>
    <t>MOULDED WALL SOUL 1200X900 2 WALL 900 MOULD 2000</t>
  </si>
  <si>
    <t>MOULDED WALL SOUL 1200X900 2 WALL 1200 MOULD 2000</t>
  </si>
  <si>
    <t>MOULDED WALL SOUL 900X900 3 WALL SQ 2000</t>
  </si>
  <si>
    <t>MOULDED WALL SOUL 1000X1000 3 WALL SQ 2000</t>
  </si>
  <si>
    <t>MOULDED WALL SOUL 900X1200 3 WALL RECT 2000</t>
  </si>
  <si>
    <t>DOOR SOUL WHITE 1000 2 WALL</t>
  </si>
  <si>
    <t>DOOR SOUL WHITE 1000 2 WALL ANGLE CNR</t>
  </si>
  <si>
    <t>RETURN SOUL WHITE 1000 SQUARE</t>
  </si>
  <si>
    <t xml:space="preserve">RETURN SOUL WHITE 1000 ANGLE CNR </t>
  </si>
  <si>
    <t>SIROCCO SYRTARI 750 SINGLE DRAWER WALL STANDARD FINISH</t>
  </si>
  <si>
    <t>SIROCCO SYRTARI 750 SINGLE DRAWER WALL DURACHIQUE FINISH</t>
  </si>
  <si>
    <t>SIROCCO SYRTARI 750 SINGLE DRAWER WALL EXOCHIQUE FINISH</t>
  </si>
  <si>
    <t>SIROCCO SYRTARI 800 SINGLE DRAWER WALL STANDARD FINISH</t>
  </si>
  <si>
    <t>SIROCCO SYRTARI 800 SINGLE DRAWER WALL DURACHIQUE FINISH</t>
  </si>
  <si>
    <t>SIROCCO SYRTARI 800 SINGLE DRAWER WALL EXOCHIQUE FINISH</t>
  </si>
  <si>
    <t>SIROCCO SYRTARI 900 SINGLE DRAWER WALL STANDARD FINISH</t>
  </si>
  <si>
    <t>SIROCCO SYRTARI 900 SINGLE DRAWER WALL DURACHIQUE FINISH</t>
  </si>
  <si>
    <t>SIROCCO SYRTARI 900 SINGLE DRAWER WALL EXOCHIQUE FINISH</t>
  </si>
  <si>
    <t>SIROCCO SYRTARI 1000 SINGLE DRAWER WALL STANDARD FINISH</t>
  </si>
  <si>
    <t>SIROCCO SYRTARI 1000 SINGLE DRAWER WALL DURACHIQUE FINISH</t>
  </si>
  <si>
    <t>SIROCCO SYRTARI 1000 SINGLE DRAWER WALL EXOCHIQUE FINISH</t>
  </si>
  <si>
    <t>SIROCCO SYRTARI 1200 SINGLE DRAWER WALL STANDARD FINISH</t>
  </si>
  <si>
    <t>SIROCCO SYRTARI 1200 SINGLE DRAWER WALL DURACHIQUE FINISH</t>
  </si>
  <si>
    <t>SIROCCO SYRTARI 1200 SINGLE DRAWER WALL EXOCHIQUE FINISH</t>
  </si>
  <si>
    <t>SIROCCO SYRTARI 1500 SINGLE DRAWER WALL STANDARD FINISH</t>
  </si>
  <si>
    <t>SIROCCO SYRTARI 1500 SINGLE DRAWER WALL DURACHIQUE FINISH</t>
  </si>
  <si>
    <t>SIROCCO SYRTARI 1500 SINGLE DRAWER WALL EXOCHIQUE FINISH</t>
  </si>
  <si>
    <t>SIROCCO SYRTARI 1500 D/BOWL SINGLE DRAWER WALL STANDARD FINISH</t>
  </si>
  <si>
    <t>SIROCCO SYRTARI 1500 D/BOWL SINGLE DRAWER WALL DURACHIQUE FINISH</t>
  </si>
  <si>
    <t>SIROCCO SYRTARI 1500 D/BOWL SINGLE DRAWER WALL EXOCHIQUE FINISH</t>
  </si>
  <si>
    <t>SIROCCO SYRTARI 750 TWO DRAWER WALL STANDARD FINISH</t>
  </si>
  <si>
    <t>SIROCCO SYRTARI 750 TWO DRAWER WALL DURACHIQUE FINISH</t>
  </si>
  <si>
    <t>SIROCCO SYRTARI 750 TWO DRAWER WALL EXOCHIQUE FINISH</t>
  </si>
  <si>
    <t>SIROCCO SYRTARI 800 TWO DRAWER WALL STANDARD FINISH</t>
  </si>
  <si>
    <t>SIROCCO SYRTARI 800 TWO DRAWER WALL DURACHIQUE FINISH</t>
  </si>
  <si>
    <t>SIROCCO SYRTARI 800 TWO DRAWER WALL EXOCHIQUE FINISH</t>
  </si>
  <si>
    <t>SIROCCO SYRTARI 900 TWO DRAWER WALL STANDARD FINISH</t>
  </si>
  <si>
    <t>SIROCCO SYRTARI 900 TWO DRAWER WALL DURACHIQUE FINISH</t>
  </si>
  <si>
    <t>SIROCCO SYRTARI 900 TWO DRAWER WALL EXOCHIQUE FINISH</t>
  </si>
  <si>
    <t>SIROCCO SYRTARI 1000 TWO DRAWER WALL STANDARD FINISH</t>
  </si>
  <si>
    <t>SIROCCO SYRTARI 1000 TWO DRAWER WALL DURACHIQUE FINISH</t>
  </si>
  <si>
    <t>SIROCCO SYRTARI 1000 TWO DRAWER WALL EXOCHIQUE FINISH</t>
  </si>
  <si>
    <t>SIROCCO SYRTARI 1200 TWO DRAWER WALL STANDARD FINISH</t>
  </si>
  <si>
    <t>SIROCCO SYRTARI 1200 TWO DRAWER WALL DURACHIQUE FINISH</t>
  </si>
  <si>
    <t>SIROCCO SYRTARI 1200 TWO DRAWER WALL EXOCHIQUE FINISH</t>
  </si>
  <si>
    <t>SIROCCO SYRTARI 1500 D/BOWL TWO DRAWER WALL STANDARD FINISH</t>
  </si>
  <si>
    <t>SIROCCO SYRTARI 1500 D/BOWL TWO DRAWER WALL DURACHIQUE FINISH</t>
  </si>
  <si>
    <t>SIROCCO SYRTARI 1500 D/BOWL TWO DRAWER WALL EXOCHIQUE FINISH</t>
  </si>
  <si>
    <t>HANDLE SLEEK CHROME - 416mm</t>
  </si>
  <si>
    <t>HANDLE SLEEK MATT BLACK - 416mm</t>
  </si>
  <si>
    <t>HANDLE SLEEK GUN METAL - 416mm</t>
  </si>
  <si>
    <t>MENUET SLIM SYRTARI 610 SINGLE DRAWER WALL STANDARD FINISH</t>
  </si>
  <si>
    <t>MENUET SLIM SYRTARI 610 SINGLE DRAWER WALL DURACHIQUE FINISH</t>
  </si>
  <si>
    <t>MENUET SLIM SYRTARI 610 SINGLE DRAWER WALL EXOCHIQUE FINISH</t>
  </si>
  <si>
    <t>MENUET SLIM SYRTARI 810 SINGLE DRAWER WALL STANDARD FINISH</t>
  </si>
  <si>
    <t>MENUET SLIM SYRTARI 810 SINGLE DRAWER WALL DURACHIQUE FINISH</t>
  </si>
  <si>
    <t>MENUET SLIM SYRTARI 810 SINGLE DRAWER WALL EXOCHIQUE FINISH</t>
  </si>
  <si>
    <t>MENUET SYRTARI 810 SINGLE DRAWER WALL STANDARD FINISH</t>
  </si>
  <si>
    <t>MENUET SYRTARI 810 SINGLE DRAWER WALL DURACHIQUE FINISH</t>
  </si>
  <si>
    <t>MENUET SYRTARI 810 SINGLE DRAWER WALL EXOCHIQUE FINISH</t>
  </si>
  <si>
    <t>MENUET SYRTARI 1010 SINGLE DRAWER WALL STANDARD FINISH</t>
  </si>
  <si>
    <t>MENUET SYRTARI 1010 SINGLE DRAWER WALL DURACHIQUE FINISH</t>
  </si>
  <si>
    <t>MENUET SYRTARI 1010 SINGLE DRAWER WALL EXOCHIQUE FINISH</t>
  </si>
  <si>
    <t>MENUET SYRTARI 1210 SINGLE DRAWER WALL STANDARD FINISH</t>
  </si>
  <si>
    <t>MENUET SYRTARI 1210 SINGLE DRAWER WALL DURACHIQUE FINISH</t>
  </si>
  <si>
    <t>MENUET SYRTARI 1210 SINGLE DRAWER WALL EXOCHIQUE FINISH</t>
  </si>
  <si>
    <t>MENUET SLIM SYRTARI 610 TWO DRAWER WALL STANDARD FINISH</t>
  </si>
  <si>
    <t>MENUET SLIM SYRTARI 610 TWO DRAWER WALL DURACHIQUE FINISH</t>
  </si>
  <si>
    <t>MENUET SLIM SYRTARI 610 TWO DRAWER WALL EXOCHIQUE FINISH</t>
  </si>
  <si>
    <t>MENUET SLIM SYRTARI 810 TWO DRAWER WALL STANDARD FINISH</t>
  </si>
  <si>
    <t>MENUET SLIM SYRTARI 810 TWO DRAWER WALL DURACHIQUE FINISH</t>
  </si>
  <si>
    <t>MENUET SLIM SYRTARI 810 TWO DRAWER WALL EXOCHIQUE FINISH</t>
  </si>
  <si>
    <t>MENUET SYRTARI 810 TWO DRAWER WALL STANDARD FINISH</t>
  </si>
  <si>
    <t>MENUET SYRTARI 810 TWO DRAWER WALL DURACHIQUE FINISH</t>
  </si>
  <si>
    <t>MENUET SYRTARI 810 TWO DRAWER WALL EXOCHIQUE FINISH</t>
  </si>
  <si>
    <t>MENUET SYRTARI 1010 TWO DRAWER WALL STANDARD WHITE GLOSS FINISH</t>
  </si>
  <si>
    <t>MENUET SYRTARI 1010 TWO DRAWER WALL DURACHIQUE FINISH</t>
  </si>
  <si>
    <t>MENUET SYRTARI 1010 TWO DRAWER WALL EXOCHIQUE FINISH</t>
  </si>
  <si>
    <t>MENUET SYRTARI 1210 TWO DRAWER WALL STANDARD FINISH</t>
  </si>
  <si>
    <t>MENUET SYRTARI 1210 TWO DRAWER WALL DURACHIQUE FINISH</t>
  </si>
  <si>
    <t>MENUET SYRTARI 1210 TWO DRAWER WALL EXOCHIQUE FINISH</t>
  </si>
  <si>
    <t>MENUET SOLTERO 1210 WALL STANDARD FINISH</t>
  </si>
  <si>
    <t>NERA ALUMINO 815 WALL STANDARD FINISH</t>
  </si>
  <si>
    <t>NERA ALUMINO 815 WALL DURACHIQUE FINISH</t>
  </si>
  <si>
    <t>NERA ALUMINO 815 WALL EXOCHIQUE FINISH</t>
  </si>
  <si>
    <t>NERA ALUMINO 1015 WALL STANDARD FINISH</t>
  </si>
  <si>
    <t>NERA ALUMINO 1015 WALL DURACHIQUE FINISH</t>
  </si>
  <si>
    <t>NERA ALUMINO 1015 WALL EXOCHIQUE FINISH</t>
  </si>
  <si>
    <t>NERA ALUMINO 1215 WALL STANDARD FINISH</t>
  </si>
  <si>
    <t>NERA ALUMINO 1215 WALL DURACHIQUE FINISH</t>
  </si>
  <si>
    <t>NERA ALUMINO 1215 WALL EXOCHIQUE FINISH</t>
  </si>
  <si>
    <t>NERA ALUMINO 815 FLOOR STANDARD FINISH</t>
  </si>
  <si>
    <t>NERA ALUMINO 815 FLOOR DURACHIQUE FINISH</t>
  </si>
  <si>
    <t>NERA ALUMINO 815 FLOOR EXOCHIQUE FINISH</t>
  </si>
  <si>
    <t>NERA ALUMINO 1015 FLOOR STANDARD FINISH</t>
  </si>
  <si>
    <t>NERA ALUMINO 1015 FLOOR DURACHIQUE FINISH</t>
  </si>
  <si>
    <t>NERA ALUMINO 1015 FLOOR EXOCHIQUE FINISH</t>
  </si>
  <si>
    <t>NERA ALUMINO 1215 FLOOR STANDARD FINISH</t>
  </si>
  <si>
    <t>NERA ALUMINO 1215 FLOOR DURACHIQUE FINISH</t>
  </si>
  <si>
    <t>NERA ALUMINO 1215 FLOOR EXOCHIQUE FINISH</t>
  </si>
  <si>
    <t>NERA SYRTARI 815 SINGLE DRAWER WALL STANDARD FINISH</t>
  </si>
  <si>
    <t>NERA SYRTARI 815 SINGLE DRAWER WALL DURACHIQUE FINISH</t>
  </si>
  <si>
    <t>NERA SYRTARI 815 SINGLE DRAWER WALL EXOCHIQUE FINISH</t>
  </si>
  <si>
    <t>NERA SYRTARI 1015 SINGLE DRAWER WALL STANDARD FINISH</t>
  </si>
  <si>
    <t>NERA SYRTARI 1015 SINGLE DRAWER WALL DURACHIQUE FINISH</t>
  </si>
  <si>
    <t>NERA SYRTARI 1015 SINGLE DRAWER WALL EXOCHIQUE FINISH</t>
  </si>
  <si>
    <t>NERA SYRTARI 1215 SINGLE DRAWER WALL STANDARD FINISH</t>
  </si>
  <si>
    <t>NERA SYRTARI 1215 SINGLE DRAWER WALL DURACHIQUE FINISH</t>
  </si>
  <si>
    <t>NERA SYRTARI 1215 SINGLE DRAWER WALL EXOCHIQUE FINISH</t>
  </si>
  <si>
    <t>NERA SYRTARI 815 TWO DRAWER WALL STANDARD FINISH</t>
  </si>
  <si>
    <t>NERA SYRTARI 815 TWO DRAWER WALL DURACHIQUE FINISH</t>
  </si>
  <si>
    <t>NERA SYRTARI 815 TWO DRAWER WALL EXOCHIQUE FINISH</t>
  </si>
  <si>
    <t>NERA SYRTARI 1015 TWO DRAWER WALL STANDARD FINISH</t>
  </si>
  <si>
    <t>NERA SYRTARI 1015 TWO DRAWER WALL DURACHIQUE FINISH</t>
  </si>
  <si>
    <t>NERA SYRTARI 1015 TWO DRAWER WALL EXOCHIQUE FINISH</t>
  </si>
  <si>
    <t>NERA SYRTARI 1215 TWO DRAWER WALL STANDARD FINISH</t>
  </si>
  <si>
    <t>NERA SYRTARI 1215 TWO DRAWER WALL DURACHIQUE FINISH</t>
  </si>
  <si>
    <t>NERA SYRTARI 1215 TWO DRAWER WALL EXOCHIQUE FINISH</t>
  </si>
  <si>
    <t>NERA SOLTERO 815 WALL STANDARD FINISH</t>
  </si>
  <si>
    <t>NERA SOLTERO 815 WALL DURACHIQUE FINISH</t>
  </si>
  <si>
    <t>NERA SOLTERO 815 WALL EXOCHIQUE FINISH</t>
  </si>
  <si>
    <t>NERA SOLTERO 1015 WALL STANDARD FINISH</t>
  </si>
  <si>
    <t>NERA SOLTERO 1015 WALL DURACHIQUE FINISH</t>
  </si>
  <si>
    <t>NERA SOLTERO 1015 WALL EXOCHIQUE FINISH</t>
  </si>
  <si>
    <t>NERA SOLTERO 1215 WALL STANDARD FINISH</t>
  </si>
  <si>
    <t>NERA SOLTERO 1215 WALL DURACHIQUE FINISH</t>
  </si>
  <si>
    <t>NERA SOLTERO 1215 WALL EXOCHIQUE FINISH</t>
  </si>
  <si>
    <t>NERA SOLTERO 815 FLOOR STANDARD FINISH</t>
  </si>
  <si>
    <t>NERA SOLTERO 815 FLOOR DURACHIQUE FINISH</t>
  </si>
  <si>
    <t>NERA SOLTERO 815 FLOOR EXOCHIQUE FINISH</t>
  </si>
  <si>
    <t>NERA SOLTERO 1015 FLOOR STANDARD FINISH</t>
  </si>
  <si>
    <t>NERA SOLTERO 1015 FLOOR DURACHIQUE FINISH</t>
  </si>
  <si>
    <t>NERA SOLTERO 1015 FLOOR EXOCHIQUE FINISH</t>
  </si>
  <si>
    <t>NERA SOLTERO 1215 FLOOR STANDARD FINISH</t>
  </si>
  <si>
    <t>NERA SOLTERO 1215 FLOOR DURACHIQUE FINISH</t>
  </si>
  <si>
    <t>NERA SOLTERO 1215 FLOOR EXOCHIQUE FINISH</t>
  </si>
  <si>
    <t>CARA ALUMINO 900 WALL STANDARD FINISH</t>
  </si>
  <si>
    <t>CARA ALUMINO 1200 WALL STANDARD FINISH</t>
  </si>
  <si>
    <t>CARA SLIM SYRTARI 750 SINGLE DRAWER WALL STANDARD FINISH</t>
  </si>
  <si>
    <t>CARA SLIM SYRTARI 750 SINGLE DRAWER WALL DURACHIQUE FINISH</t>
  </si>
  <si>
    <t>CARA SLIM SYRTARI 750 SINGLE DRAWER WALL EXOCHIQUE FINISH</t>
  </si>
  <si>
    <t>CARA SLIM SYRTARI 900 SINGLE DRAWER WALL STANDARD FINISH</t>
  </si>
  <si>
    <t>CARA SLIM SYRTARI 900 SINGLE DRAWER WALL DURACHIQUE FINISH</t>
  </si>
  <si>
    <t>CARA SLIM SYRTARI 900 SINGLE DRAWER WALL EXOCHIQUE FINISH</t>
  </si>
  <si>
    <t>CARA SYRTARI 750 SINGLE DRAWER WALL STANDARD FINISH</t>
  </si>
  <si>
    <t>CARA SYRTARI 750 SINGLE DRAWER WALL DURACHIQUE FINISH</t>
  </si>
  <si>
    <t>CARA SYRTARI 750 SINGLE DRAWER WALL EXOCHIQUE FINISH</t>
  </si>
  <si>
    <t>CARA SYRTARI 900 SINGLE DRAWER WALL STANDARD FINISH</t>
  </si>
  <si>
    <t>CARA SYRTARI 900 SINGLE DRAWER WALL DURACHIQUE FINISH</t>
  </si>
  <si>
    <t>CARA SYRTARI 900 SINGLE DRAWER WALL EXOCHIQUE FINISH</t>
  </si>
  <si>
    <t>CARA SYRTARI 1200 SINGLE DRAWER WALL STANDARD FINISH</t>
  </si>
  <si>
    <t>CARA SYRTARI 1200 SINGLE DRAWER WALL DURACHIQUE FINISH</t>
  </si>
  <si>
    <t>CARA SYRTARI 1200 SINGLE DRAWER WALL EXOCHIQUE FINISH</t>
  </si>
  <si>
    <t>CARA SYRTARI 1500 D/BOWL SINGLE DRAWER WALL STANDARD FINISH</t>
  </si>
  <si>
    <t>CARA SYRTARI 1500 D/BOWL SINGLE DRAWER WALL DURACHIQUE FINISH</t>
  </si>
  <si>
    <t>CARA SYRTARI 1500 D/BOWL SINGLE DRAWER WALL EXOCHIQUE FINISH</t>
  </si>
  <si>
    <t>CARA SLIM SYRTARI 750 TWO DRAWER WALL STANDARD FINISH</t>
  </si>
  <si>
    <t>CARA SLIM SYRTARI 750 TWO DRAWER WALL DURACHIQUE FINISH</t>
  </si>
  <si>
    <t>CARA SLIM SYRTARI 750 TWO DRAWER WALL EXOCHIQUE FINISH</t>
  </si>
  <si>
    <t>CARA SLIM SYRTARI 900 TWO DRAWER WALL STANDARD FINISH</t>
  </si>
  <si>
    <t>CARA SLIM SYRTARI 900 TWO DRAWER WALL DURACHIQUE FINISH</t>
  </si>
  <si>
    <t>CARA SLIM SYRTARI 900 TWO DRAWER WALL EXOCHIQUE FINISH</t>
  </si>
  <si>
    <t>CARA SYRTARI 750 TWO DRAWER WALL STANDARD FINISH</t>
  </si>
  <si>
    <t>CARA SYRTARI 750 TWO DRAWER WALL DURACHIQUE FINISH</t>
  </si>
  <si>
    <t>CARA SYRTARI 750 TWO DRAWER WALL EXOCHIQUE FINISH</t>
  </si>
  <si>
    <t>CARA SYRTARI 900 TWO DRAWER WALL STANDARD FINISH</t>
  </si>
  <si>
    <t>CARA SYRTARI 900 TWO DRAWER WALL DURACHIQUE FINISH</t>
  </si>
  <si>
    <t>CARA SYRTARI 900 TWO DRAWER WALL EXOCHIQUE FINISH</t>
  </si>
  <si>
    <t>CARA SYRTARI 1200 TWO DRAWER WALL STANDARD FINISH</t>
  </si>
  <si>
    <t>CARA SYRTARI 1200 TWO DRAWER WALL DURACHIQUE FINISH</t>
  </si>
  <si>
    <t>CARA SYRTARI 1200 TWO DRAWER WALL EXOCHIQUE FINISH</t>
  </si>
  <si>
    <t>CARA SYRTARI 1500 D/BOWL TWO DRAWER WALL STANDARD FINISH</t>
  </si>
  <si>
    <t>CARA SYRTARI 1500 D/BOWL TWO DRAWER WALL DURACHIQUE FINISH</t>
  </si>
  <si>
    <t>CARA SYRTARI 1500 D/BOWL TWO DRAWER WALL EXOCHIQUE FINISH</t>
  </si>
  <si>
    <t>CARA SOLTERO 900 FLOOR STANDARD FINISH</t>
  </si>
  <si>
    <t>WAVE SYRTARI 750 SINGLE DRAWER WALL STANDARD FINISH</t>
  </si>
  <si>
    <t>WAVE SYRTARI 750 SINGLE DRAWER WALL DURACHIQUE FINISH</t>
  </si>
  <si>
    <t>WAVE SYRTARI 750 SINGLE DRAWER WALL EXOCHIQUE FINISH</t>
  </si>
  <si>
    <t>WAVE SYRTARI 900 SINGLE DRAWER WALL STANDARD FINISH</t>
  </si>
  <si>
    <t>WAVE SYRTARI 900 SINGLE DRAWER WALL DURACHIQUE FINISH</t>
  </si>
  <si>
    <t>WAVE SYRTARI 900 SINGLE DRAWER WALL EXOCHIQUE FINISH</t>
  </si>
  <si>
    <t>WAVE SYRTARI 1200 SINGLE DRAWER WALL STANDARD FINISH</t>
  </si>
  <si>
    <t>WAVE SYRTARI 1200 SINGLE DRAWER WALL DURACHIQUE FINISH</t>
  </si>
  <si>
    <t>WAVE SYRTARI 1200 SINGLE DRAWER WALL EXOCHIQUE FINISH</t>
  </si>
  <si>
    <t>WAVE SYRTARI 1500 SINGLE DRAWER WALL STANDARD FINISH</t>
  </si>
  <si>
    <t>WAVE SYRTARI 1500 SINGLE DRAWER WALL DURACHIQUE FINISH</t>
  </si>
  <si>
    <t>WAVE SYRTARI 1500 SINGLE DRAWER WALL EXOCHIQUE FINISH</t>
  </si>
  <si>
    <t>WAVE SYRTARI 1500 D/BOWL SINGLE DRAWER WALL STANDARD FINISH</t>
  </si>
  <si>
    <t>WAVE SYRTARI 1500 D/BOWL SINGLE DRAWER WALL DURACHIQUE FINISH</t>
  </si>
  <si>
    <t>WAVE SYRTARI 1500 D/BOWL SINGLE DRAWER WALL EXOCHIQUE FINISH</t>
  </si>
  <si>
    <t>WAVE SYRTARI 750 TWO DRAWER WALL STANDARD FINISH</t>
  </si>
  <si>
    <t>WAVE SYRTARI 750 TWO DRAWER WALL DURACHIQUE FINISH</t>
  </si>
  <si>
    <t>WAVE SYRTARI 750 TWO DRAWER WALL EXOCHIQUE FINISH</t>
  </si>
  <si>
    <t>WAVE SYRTARI 900 TWO DRAWER WALL STANDARD FINISH</t>
  </si>
  <si>
    <t>WAVE SYRTARI 900 TWO DRAWER WALL DURACHIQUE FINISH</t>
  </si>
  <si>
    <t>WAVE SYRTARI 900 TWO DRAWER WALL EXOCHIQUE FINISH</t>
  </si>
  <si>
    <t>WAVE SYRTARI 1200 TWO DRAWER WALL STANDARD FINISH</t>
  </si>
  <si>
    <t>WAVE SYRTARI 1200 TWO DRAWER WALL DURACHIQUE FINISH</t>
  </si>
  <si>
    <t>WAVE SYRTARI 1200 TWO DRAWER WALL EXOCHIQUE FINISH</t>
  </si>
  <si>
    <t>WAVE SYRTARI 1500 D/BOWL TWO DRAWER WALL STANDARD FINISH</t>
  </si>
  <si>
    <t>WAVE SYRTARI 1500 D/BOWL TWO DRAWER WALL DURACHIQUE FINISH</t>
  </si>
  <si>
    <t>WAVE SYRTARI 1500 D/BOWL TWO DRAWER WALL EXOCHIQUE FINISH</t>
  </si>
  <si>
    <t>VELAIRE TOWER 300X1650X350 DURACHIQUE FINISH</t>
  </si>
  <si>
    <t>HANDLE SLEEK CHROME - 192mm - price is per handle</t>
  </si>
  <si>
    <t>HANDLE SLEEK MATT BLACK - 192mm - price is per handle</t>
  </si>
  <si>
    <t>HANDLE SLEEK GUN METAL - 192mm - price is per handle</t>
  </si>
  <si>
    <t>MINI COMPOSITE 500X250 ALUMINO WALL LEFT HAND HINGE STANDARD FINISH</t>
  </si>
  <si>
    <t>MINI COMPOSITE 500X250 ALUMINO WALL RIGHT HAND HINGE STANDARD FINISH</t>
  </si>
  <si>
    <t>SLAB 500X430 ALUMINO WALL LEFT HAND HINGE STANDARD FINISH</t>
  </si>
  <si>
    <t>SLAB 500X430 ALUMINO WALL LEFT HAND HINGE DURACHIQUE FINISH</t>
  </si>
  <si>
    <t>SLAB 500X430 ALUMINO WALL LEFT HAND HINGE EXOCHIQUE FINISH</t>
  </si>
  <si>
    <t>SLAB 500X430 ALUMINO FLOOR LEFT HAND HINGE STANDARD FINISH</t>
  </si>
  <si>
    <t>SLAB 500X430 ALUMINO FLOOR LEFT HAND HINGE DURACHIQUE FINISH</t>
  </si>
  <si>
    <t>SLAB 500X430 ALUMINO FLOOR LEFT HAND HINGE EXOCHIQUE FINISH</t>
  </si>
  <si>
    <t>SLAB 500X430 ALUMINO WALL RIGHT HAND HINGE STANDARD FINISH</t>
  </si>
  <si>
    <t>SLAB 500X430 ALUMINO WALL RIGHT HAND HINGE DURACHIQUE FINISH</t>
  </si>
  <si>
    <t>SLAB 500X430 ALUMINO WALL RIGHT HAND HINGE EXOCHIQUE FINISH</t>
  </si>
  <si>
    <t>SLAB 500X430 ALUMINO FLOOR RIGHT HAND HINGE STANDARD FINISH</t>
  </si>
  <si>
    <t>SLAB 500X430 ALUMINO FLOOR RIGHT HAND HINGE DURACHIQUE FINISH</t>
  </si>
  <si>
    <t>SLAB 500X430 ALUMINO FLOOR RIGHT HAND HINGE EXOCHIQUE FINISH</t>
  </si>
  <si>
    <t>SLAB 500X430 VELAIRE WALL LEFT HAND HINGE STANDARD FINISH</t>
  </si>
  <si>
    <t>SLAB 500X430 VELAIRE WALL LEFT HAND HINGE DURACHIQUE FINISH</t>
  </si>
  <si>
    <t>SLAB 500X430 VELAIRE WALL LEFT HAND HINGE EXOCHIQUE FINISH</t>
  </si>
  <si>
    <t>SLAB 500X430 VELAIRE FLOOR LEFT HAND HINGE STANDARD FINISH</t>
  </si>
  <si>
    <t>SLAB 500X430 VELAIRE FLOOR LEFT HAND HINGE DURACHIQUE FINISH</t>
  </si>
  <si>
    <t>SLAB 500X430 VELAIRE FLOOR LEFT HAND HINGE EXOCHIQUE FINISH</t>
  </si>
  <si>
    <t>SLAB 500X430 VELAIRE WALL RIGHT HAND HINGE STANDARD FINISH</t>
  </si>
  <si>
    <t>SLAB 500X430 VELAIRE WALL RIGHT HAND HINGE DURACHIQUE FINISH</t>
  </si>
  <si>
    <t>SLAB 500X430 VELAIRE WALL RIGHT HAND HINGE EXOCHIQUE FINISH</t>
  </si>
  <si>
    <t>SLAB 500X430 VELAIRE FLOOR RIGHT HAND HINGE STANDARD FINISH</t>
  </si>
  <si>
    <t>SLAB 500X430 VELAIRE FLOOR RIGHT HAND HINGE DURACHIQUE FINISH</t>
  </si>
  <si>
    <t>SLAB 500X430 VELAIRE FLOOR RIGHT HAND HINGE EXOCHIQUE FINISH</t>
  </si>
  <si>
    <t>CONTRO 1600X750 BACK TO WALL BATH</t>
  </si>
  <si>
    <t>CONTRO 1800X850 BACK TO WALL BATH</t>
  </si>
  <si>
    <t>CONTRO 1800X850 BACK TO WALL BATH WITH UPSTAND</t>
  </si>
  <si>
    <t xml:space="preserve">LIQUID 1675 BATH ONLY </t>
  </si>
  <si>
    <t>Tracey</t>
  </si>
  <si>
    <t>4NOR120CCWH</t>
  </si>
  <si>
    <t>Norfolk 1200 Classic wall colour</t>
  </si>
  <si>
    <t>QPLCL4CAS090SC</t>
  </si>
  <si>
    <t>Cashmere 900 single drawer colour</t>
  </si>
  <si>
    <t>4NOR090CC</t>
  </si>
  <si>
    <t xml:space="preserve">Norfolk 900 Classic floor colour </t>
  </si>
  <si>
    <t>KAHLO/VARO 1800 MOULDED WALL 3 SIDED</t>
  </si>
  <si>
    <t>01HC000117</t>
  </si>
  <si>
    <t>CEZANNE 900X900 SQUARE 3 SIDED MOULDED LEFT HAND BRIGHT</t>
  </si>
  <si>
    <t>4NIK10LDGWH</t>
  </si>
  <si>
    <t>4NOR075CC</t>
  </si>
  <si>
    <t xml:space="preserve">NORFOLK 750 CLASSIC FLOOR COLOUR </t>
  </si>
  <si>
    <t>4NOR075CCWH</t>
  </si>
  <si>
    <t>Norfolk 750 classic wall colour</t>
  </si>
  <si>
    <t>4NOR075CM</t>
  </si>
  <si>
    <t>NORFOLK 750 CLASSIC FLOOR WHITE MELAMINE</t>
  </si>
  <si>
    <t>4NOR075CMWH</t>
  </si>
  <si>
    <t>NORFOLK 750 CLASSIC WALL WHITE MELAMINE</t>
  </si>
  <si>
    <t>4NOR075DC</t>
  </si>
  <si>
    <t>NORFOLK 750 DOUBLE DRAWER FLOOR COLOUR</t>
  </si>
  <si>
    <t>4NOR075DCWH</t>
  </si>
  <si>
    <t>NORFOLK 750 DOUBLE DRAWER WALL COLOUR</t>
  </si>
  <si>
    <t>4NOR075DG</t>
  </si>
  <si>
    <t xml:space="preserve">NORFOLK 750 DOUBLE DRAWER FLOOR ULTRA GLOSS WHITE </t>
  </si>
  <si>
    <t>4NOR075DGWH</t>
  </si>
  <si>
    <t xml:space="preserve">NORFOLK 750 DOUBLE DRAWER WALL ULTRA GLOSS WHITE </t>
  </si>
  <si>
    <t>4NOR075DM</t>
  </si>
  <si>
    <t xml:space="preserve">NORFOLK 750 DOUBLE DRAWER FLOOR WHITE MELAMINE </t>
  </si>
  <si>
    <t>4NOR075DMWH</t>
  </si>
  <si>
    <t xml:space="preserve">NORFOLK 750 DOUBLE DRAWER WALL WHITE MELAMINE </t>
  </si>
  <si>
    <t>4NOR075DOC</t>
  </si>
  <si>
    <t>NORFOLK 750 DRAWER OPEN COLOUR</t>
  </si>
  <si>
    <t>4NOR075DOG</t>
  </si>
  <si>
    <t xml:space="preserve">NORFOLK 750 DRAWER OPEN ULTRA GLOSS WHITE </t>
  </si>
  <si>
    <t>4NOR075DOM</t>
  </si>
  <si>
    <t xml:space="preserve">NORFOLK 750 DRAWER OPEN WHITE MELAMINE </t>
  </si>
  <si>
    <t>4NOR075SC</t>
  </si>
  <si>
    <t>NORFOLK 750 SINGLE DRAWER COLOUR</t>
  </si>
  <si>
    <t>4NOR075SG</t>
  </si>
  <si>
    <t xml:space="preserve">NORFOLK 750 SINGLE DRAWER ULTRA GLOSS WHITE </t>
  </si>
  <si>
    <t>4NOR075SM</t>
  </si>
  <si>
    <t xml:space="preserve">NORFOLK 750 SINGLE DRAWER WHITE MELAMINE </t>
  </si>
  <si>
    <t>Norfolk 900 Classic wall colour</t>
  </si>
  <si>
    <t>4NOR090CM</t>
  </si>
  <si>
    <t>NORFOLK 900 CLASSIC FLOOR WHITE MELAMINE</t>
  </si>
  <si>
    <t>4NOR090CMWH</t>
  </si>
  <si>
    <t>NORFOLK 900 CLASSIC WALL WHITE MELAMINE</t>
  </si>
  <si>
    <t>4NOR090DC</t>
  </si>
  <si>
    <t>NORFOLK 900 DOUBLE DRAWER FLOOR COLOUR</t>
  </si>
  <si>
    <t>4NOR090DCWH</t>
  </si>
  <si>
    <t>NORFOLK 900 DOUBLE DRAWER WALL COLOUR</t>
  </si>
  <si>
    <t>4NOR090DG</t>
  </si>
  <si>
    <t xml:space="preserve">NORFOLK 900 DOUBLE DRAWER FLOOR ULTRA GLOSS WHITE </t>
  </si>
  <si>
    <t>4NOR090DGWH</t>
  </si>
  <si>
    <t xml:space="preserve">NORFOLK 900 DOUBLE DRAWER WALL ULTRA GLOSS WHITE </t>
  </si>
  <si>
    <t>4NOR090DM</t>
  </si>
  <si>
    <t xml:space="preserve">NORFOLK 900 DOUBLE DRAWER FLOOR WHITE MELAMINE </t>
  </si>
  <si>
    <t>4NOR090DMWH</t>
  </si>
  <si>
    <t xml:space="preserve">NORFOLK 900 DOUBLE DRAWER WALL WHITE MELAMINE </t>
  </si>
  <si>
    <t>4NOR090DOC</t>
  </si>
  <si>
    <t>NORFOLK 900 DRAWER OPEN COLOUR</t>
  </si>
  <si>
    <t>4NOR090DOG</t>
  </si>
  <si>
    <t xml:space="preserve">NORFOLK 900 DRAWER OPEN ULTRA GLOSS WHITE </t>
  </si>
  <si>
    <t>4NOR090DOM</t>
  </si>
  <si>
    <t xml:space="preserve">NORFOLK 900 DRAWER OPEN WHITE MELAMINE </t>
  </si>
  <si>
    <t>4NOR090SC</t>
  </si>
  <si>
    <t>NORFOLK 900 SINGLE DRAWER COLOUR</t>
  </si>
  <si>
    <t>4NOR090SG</t>
  </si>
  <si>
    <t xml:space="preserve">NORFOLK 900 SINGLE DRAWER ULTRA GLOSS WHITE </t>
  </si>
  <si>
    <t>4NOR090SM</t>
  </si>
  <si>
    <t xml:space="preserve">NORFOLK 900 SINGLE DRAWER WHITE MELAMINE </t>
  </si>
  <si>
    <t>4NOR120CC</t>
  </si>
  <si>
    <t xml:space="preserve">Norfolk 1200 Classic floor colour </t>
  </si>
  <si>
    <t>4NOR120CM</t>
  </si>
  <si>
    <t>NORFOLK 1200 CLASSIC FLOOR WHITE MELAMINE</t>
  </si>
  <si>
    <t>4NOR120CMWH</t>
  </si>
  <si>
    <t>NORFOLK 1200 CLASSIC WALL WHITE MELAMINE</t>
  </si>
  <si>
    <t>4NOR120DC</t>
  </si>
  <si>
    <t>NORFOLK 1200 DOUBLE DRAWER FLOOR COLOUR</t>
  </si>
  <si>
    <t>4NOR120DCWH</t>
  </si>
  <si>
    <t>NORFOLK 1200 DOUBLE DRAWER WALL COLOUR</t>
  </si>
  <si>
    <t>4NOR120DG</t>
  </si>
  <si>
    <t xml:space="preserve">NORFOLK 1200 DOUBLE DRAWER FLOOR ULTRA GLOSS WHITE </t>
  </si>
  <si>
    <t>4NOR120DGWH</t>
  </si>
  <si>
    <t xml:space="preserve">NORFOLK 1200 DOUBLE DRAWER WALL ULTRA GLOSS WHITE </t>
  </si>
  <si>
    <t>4NOR120DM</t>
  </si>
  <si>
    <t xml:space="preserve">NORFOLK 1200 DOUBLE DRAWER FLOOR WHITE MELAMINE </t>
  </si>
  <si>
    <t>4NOR120DMWH</t>
  </si>
  <si>
    <t xml:space="preserve">NORFOLK 1200 DOUBLE DRAWER WALL WHITE MELAMINE </t>
  </si>
  <si>
    <t>4NOR120DOC</t>
  </si>
  <si>
    <t>NORFOLK 1200 DRAWER OPEN COLOUR</t>
  </si>
  <si>
    <t>4NOR120DOG</t>
  </si>
  <si>
    <t xml:space="preserve">NORFOLK 1200 DRAWER OPEN ULTRA GLOSS WHITE </t>
  </si>
  <si>
    <t>4NOR120DOM</t>
  </si>
  <si>
    <t xml:space="preserve">NORFOLK 1200 DRAWER OPEN WHITE MELAMINE </t>
  </si>
  <si>
    <t>4NOR120SC</t>
  </si>
  <si>
    <t>NORFOLK 1200 SINGLE DRAWER COLOUR</t>
  </si>
  <si>
    <t>4NOR120SG</t>
  </si>
  <si>
    <t xml:space="preserve">NORFOLK 1200 SINGLE DRAWER ULTRA GLOSS WHITE </t>
  </si>
  <si>
    <t>4NOR120SM</t>
  </si>
  <si>
    <t xml:space="preserve">NORFOLK 1200 SINGLE DRAWER WHITE MELAMINE </t>
  </si>
  <si>
    <t>4NOR15DCC</t>
  </si>
  <si>
    <t xml:space="preserve">NORFOLK 1500 DB CLASSIC FLOOR COLOUR </t>
  </si>
  <si>
    <t>4NOR15DCCWH</t>
  </si>
  <si>
    <t>NORFOLK 1500 DB CLASSIC WALL COLOUR</t>
  </si>
  <si>
    <t>4NOR15DCG</t>
  </si>
  <si>
    <t xml:space="preserve">NORFOLK 1500 DB CLASSIC FLOOR ULTRA GLOSS WHITE </t>
  </si>
  <si>
    <t>4NOR15DCGWH</t>
  </si>
  <si>
    <t xml:space="preserve">NORFOLK 1500 DB CLASSIC WALL ULTRA GLOSS WHITE </t>
  </si>
  <si>
    <t>4NOR15DCM</t>
  </si>
  <si>
    <t>NORFOLK 1500 DB CLASSIC FLOOR WHITE MELAMINE</t>
  </si>
  <si>
    <t>4NOR15DCMWH</t>
  </si>
  <si>
    <t>NORFOLK 1500 DB CLASSIC WALL WHITE MELAMINE</t>
  </si>
  <si>
    <t>4NOR15DDC</t>
  </si>
  <si>
    <t>NORFOLK 1500 DB DOUBLE DRAWER FLOOR COLOUR</t>
  </si>
  <si>
    <t>4NOR15DDCWH</t>
  </si>
  <si>
    <t>NORFOLK 1500 DB DOUBLE DRAWER WALL COLOUR</t>
  </si>
  <si>
    <t>4NOR15DDG</t>
  </si>
  <si>
    <t xml:space="preserve">NORFOLK 1500 DB DOUBLE DRAWER FLOOR ULTRA GLOSS WHITE </t>
  </si>
  <si>
    <t>4NOR15DDGWH</t>
  </si>
  <si>
    <t xml:space="preserve">NORFOLK 1500 DB DOUBLE DRAWER WALL ULTRA GLOSS WHITE </t>
  </si>
  <si>
    <t>4NOR15DDM</t>
  </si>
  <si>
    <t xml:space="preserve">NORFOLK 1500 DB DOUBLE DRAWER FLOOR WHITE MELAMINE </t>
  </si>
  <si>
    <t>4NOR15DDMWH</t>
  </si>
  <si>
    <t xml:space="preserve">NORFOLK 1500 DB DOUBLE DRAWER WALL WHITE MELAMINE </t>
  </si>
  <si>
    <t>4NOR15DSC</t>
  </si>
  <si>
    <t>NORFOLK 1500 DB SINGLE DRAWER COLOUR</t>
  </si>
  <si>
    <t>4NOR15DSG</t>
  </si>
  <si>
    <t xml:space="preserve">NORFOLK 1500 DB SINGLE DRAWER ULTRA GLOSS WHITE </t>
  </si>
  <si>
    <t>4NOR15DSM</t>
  </si>
  <si>
    <t xml:space="preserve">NORFOLK 1500 DB SINGLE DRAWER WHITE MELAMINE </t>
  </si>
  <si>
    <t>4PIN060DOC</t>
  </si>
  <si>
    <t>4PIN060DOG</t>
  </si>
  <si>
    <t>4PIN060DOM</t>
  </si>
  <si>
    <t>4PIN075DOC</t>
  </si>
  <si>
    <t>4PIN075DOG</t>
  </si>
  <si>
    <t>4PIN075DOM</t>
  </si>
  <si>
    <t>4PIN090DG</t>
  </si>
  <si>
    <t>4PIN090DOC</t>
  </si>
  <si>
    <t>4PIN090DOG</t>
  </si>
  <si>
    <t>4PIN090DOM</t>
  </si>
  <si>
    <t>4PIN120DOC</t>
  </si>
  <si>
    <t>4PIN120DOG</t>
  </si>
  <si>
    <t>4PIN120DOM</t>
  </si>
  <si>
    <t>4PIN12DDOC</t>
  </si>
  <si>
    <t>4PIN12DDOG</t>
  </si>
  <si>
    <t>4PIN12DDOM</t>
  </si>
  <si>
    <t>4PSL060DOC</t>
  </si>
  <si>
    <t>4PSL060DOG</t>
  </si>
  <si>
    <t>4PSL060DOM</t>
  </si>
  <si>
    <t>4PSL075DOC</t>
  </si>
  <si>
    <t>4PSL075DOG</t>
  </si>
  <si>
    <t>4PSL075DOM</t>
  </si>
  <si>
    <t>4PSL090DOC</t>
  </si>
  <si>
    <t>4PSL090DOG</t>
  </si>
  <si>
    <t>4PSL090DOM</t>
  </si>
  <si>
    <t>BASOB16NU</t>
  </si>
  <si>
    <t>BW04WH1804</t>
  </si>
  <si>
    <t>CAVE15DE</t>
  </si>
  <si>
    <t>CARA VELAIRE 1500 D/BOWL FLOOR EXOCHIQUE FINISH</t>
  </si>
  <si>
    <t>CAVE15DEWH</t>
  </si>
  <si>
    <t>CARA VELAIRE 1500 D/BOWL WALL EXOCHIQUE FINISH</t>
  </si>
  <si>
    <t>CAVE15DL</t>
  </si>
  <si>
    <t>CARA VELAIRE 1500 D/BOWL FLOOR DURACHIQUE FINISH</t>
  </si>
  <si>
    <t>CAVE15DLWH</t>
  </si>
  <si>
    <t>CARA VELAIRE 1500 D/BOWL WALL DURACHIQUE FINISH</t>
  </si>
  <si>
    <t>CAVE15DS</t>
  </si>
  <si>
    <t>CARA VELAIRE 1500 D/BOWL FLOOR STANDARD FINISH</t>
  </si>
  <si>
    <t>CAVE15DSWH</t>
  </si>
  <si>
    <t>CARA VELAIRE 1500 D/BOWL WALL STANDARD FINISH</t>
  </si>
  <si>
    <t>CSVE075E</t>
  </si>
  <si>
    <t>CARA SLIM VELAIRE 750 FLOOR EXOCHIQUE FINISH</t>
  </si>
  <si>
    <t>CSVE075EWH</t>
  </si>
  <si>
    <t>CARA SLIM VELAIRE 750 WALL EXOCHIQUE FINISH</t>
  </si>
  <si>
    <t>CSVE075L</t>
  </si>
  <si>
    <t>CARA SLIM VELAIRE 750 FLOOR DURACHIQUE FINISH</t>
  </si>
  <si>
    <t>CSVE075LWH</t>
  </si>
  <si>
    <t>CARA SLIM VELAIRE 750 WALL DURACHIQUE FINISH</t>
  </si>
  <si>
    <t>CSVE075S</t>
  </si>
  <si>
    <t>CARA SLIM VELAIRE 750 FLOOR STANDARD FINISH</t>
  </si>
  <si>
    <t>CSVE075SWH</t>
  </si>
  <si>
    <t>CARA SLIM VELAIRE 750 WALL STANDARD FINISH</t>
  </si>
  <si>
    <t>CSVE090E</t>
  </si>
  <si>
    <t>CARA SLIM VELAIRE 900 FLOOR EXOCHIQUE FINISH</t>
  </si>
  <si>
    <t>CSVE090EWH</t>
  </si>
  <si>
    <t>CARA SLIM VELAIRE 900 WALL EXOCHIQUE FINISH</t>
  </si>
  <si>
    <t>CSVE090L</t>
  </si>
  <si>
    <t>CARA SLIM VELAIRE 900 FLOOR DURACHIQUE FINISH</t>
  </si>
  <si>
    <t>CSVE090LWH</t>
  </si>
  <si>
    <t>CARA SLIM VELAIRE 900 WALL DURACHIQUE FINISH</t>
  </si>
  <si>
    <t>CSVE090S</t>
  </si>
  <si>
    <t>CARA SLIM VELAIRE 900 FLOOR STANDARD FINISH</t>
  </si>
  <si>
    <t>CSVE090SWH</t>
  </si>
  <si>
    <t>CARA SLIM VELAIRE 900 WALL STANDARD FINISH</t>
  </si>
  <si>
    <t>PLA1AL2S111FL1C</t>
  </si>
  <si>
    <t>ALLORA FLAT 1000X1000 3 WALL SQ - CORNER WASTE</t>
  </si>
  <si>
    <t>PLA1AL2S111FL1X</t>
  </si>
  <si>
    <t>ALLORA FLAT 1000X1000 3 WALL SQ - CENTRE WASTE</t>
  </si>
  <si>
    <t>PLA1AL2S111MB1C</t>
  </si>
  <si>
    <t>ALLORA MOULDED 1000X1000 3 WALL SQ - CORNER WASTE</t>
  </si>
  <si>
    <t>PLA1AL2S111MB1X</t>
  </si>
  <si>
    <t>ALLORA MOULDED 1000X1000 3 WALL SQ - CENTRE WASTE</t>
  </si>
  <si>
    <t>PLA1AL2S111TL1C</t>
  </si>
  <si>
    <t>ALLORA TILE 1000X1000 3 WALL SQ - CORNER WASTE</t>
  </si>
  <si>
    <t>PLA1AL2S111TL1X</t>
  </si>
  <si>
    <t>ALLORA TILE 1000X1000 3 WALL SQ - CENTRE WASTE</t>
  </si>
  <si>
    <t>PLA1AL2S11SFL1C</t>
  </si>
  <si>
    <t>ALLORA FLAT 1000X1000 2 WALL SQ - CORNER WASTE</t>
  </si>
  <si>
    <t>PLA1AL2S11SFL1X</t>
  </si>
  <si>
    <t>ALLORA FLAT 1000X1000 2 WALL SQ - CENTRE WASTE</t>
  </si>
  <si>
    <t>PLA1AL2S11SMS1C</t>
  </si>
  <si>
    <t>ALLORA MOULDED 1000X1000 2 WALL SQ - CORNER WASTE</t>
  </si>
  <si>
    <t>PLA1AL2S11SMS1X</t>
  </si>
  <si>
    <t>ALLORA MOULDED 1000X1000 2 WALL SQ - CENTRE WASTE</t>
  </si>
  <si>
    <t>PLA1AL2S11STL1C</t>
  </si>
  <si>
    <t>ALLORA TILE 1000X1000 2 WALL SQ - CORNER WASTE</t>
  </si>
  <si>
    <t>PLA1AL2S11STL1X</t>
  </si>
  <si>
    <t>ALLORA TILE 1000X1000 2 WALL SQ - CENTRE WASTE</t>
  </si>
  <si>
    <t>PLA1AL2S29SFL2C</t>
  </si>
  <si>
    <t>ALLORA FLAT 1200X900 2 WALL RECT - CORNER WASTE</t>
  </si>
  <si>
    <t>PLA1AL2S29SMY2C</t>
  </si>
  <si>
    <t>ALLORA MOULDED 1200X900 2 WALL RECT - CORNER WASTE</t>
  </si>
  <si>
    <t>PLA1AL2S29STL2C</t>
  </si>
  <si>
    <t>ALLORA TILE 1200X900 2 WALL RECT 1200 DOOR - CORNER WASTE</t>
  </si>
  <si>
    <t>PLA1AL2S929FL2C</t>
  </si>
  <si>
    <t>ALLORA FLAT 900X1200 3 WALL RECT - CORNER WASTE</t>
  </si>
  <si>
    <t>PLA1AL2S929MB2C</t>
  </si>
  <si>
    <t>ALLORA MOULDED 900X1200 3 WALL RECT - CORNER WASTE</t>
  </si>
  <si>
    <t>PLA1AL2S929TL2C</t>
  </si>
  <si>
    <t>ALLORA TILE 900X1200 3 WALL RECT - CORNER WASTE</t>
  </si>
  <si>
    <t>PLA1AL2S92SFL2C</t>
  </si>
  <si>
    <t>ALLORA FLAT 900X1200 2 WALL RECT - CORNER WASTE</t>
  </si>
  <si>
    <t>PLA1AL2S92SMY2C</t>
  </si>
  <si>
    <t>ALLORA MOULDED 900X1200 2 WALL RECT - CORNER WASTE</t>
  </si>
  <si>
    <t>PLA1AL2S92STL2C</t>
  </si>
  <si>
    <t>ALLORA TILE 900X1200 2 WALL RECT 1200 DOOR - CORNER WASTE</t>
  </si>
  <si>
    <t>PLA1AL2S999FL9C</t>
  </si>
  <si>
    <t>ALLORA FLAT 900X900 3 WALL SQ - CORNER WASTE</t>
  </si>
  <si>
    <t>PLA1AL2S999FL9X</t>
  </si>
  <si>
    <t>ALLORA FLAT 900X900 3 WALL SQ - CENTRE WASTE</t>
  </si>
  <si>
    <t>PLA1AL2S999MB9C</t>
  </si>
  <si>
    <t>ALLORA MOULDED 900X900 3 WALL SQ - CORNER WASTE</t>
  </si>
  <si>
    <t>PLA1AL2S999MB9X</t>
  </si>
  <si>
    <t>ALLORA MOULDED 900X900 3 WALL SQ - CENTRE WASTE</t>
  </si>
  <si>
    <t>PLA1AL2S999TL9C</t>
  </si>
  <si>
    <t>ALLORA TILE 900X900 3 WALL SQ - CORNER WASTE</t>
  </si>
  <si>
    <t>PLA1AL2S999TL9X</t>
  </si>
  <si>
    <t>ALLORA TILE 900X900 3 WALL SQ - CENTRE WASTE</t>
  </si>
  <si>
    <t>PLA1AL2S99SFL9C</t>
  </si>
  <si>
    <t>ALLORA FLAT 900X900 2 WALL SQ - CORNER WASTE</t>
  </si>
  <si>
    <t>PLA1AL2S99SFL9X</t>
  </si>
  <si>
    <t>ALLORA FLAT 900X900 2 WALL SQ - CENTRE WASTE</t>
  </si>
  <si>
    <t>PLA1AL2S99SMS9C</t>
  </si>
  <si>
    <t>ALLORA MOULDED 900X900 2 WALL SQ - CORNER WASTE</t>
  </si>
  <si>
    <t>PLA1AL2S99SMS9X</t>
  </si>
  <si>
    <t>ALLORA MOULDED 900X900 2 WALL SQ - CENTRE WASTE</t>
  </si>
  <si>
    <t>PLA1AL2S99STL9C</t>
  </si>
  <si>
    <t>ALLORA TILE 900X900 2 WALL SQ - CORNER WASTE</t>
  </si>
  <si>
    <t>PLA1AL2S99STL9X</t>
  </si>
  <si>
    <t>ALLORA TILE 900X900 2 WALL SQ - CENTRE WASTE</t>
  </si>
  <si>
    <t>PLATWL2SA2MY</t>
  </si>
  <si>
    <t>MOULDED WALL SOUL/ALLORA 1200X900 2 WALL 1200 MOULD 2000</t>
  </si>
  <si>
    <t>PLATWL2SA2MZ</t>
  </si>
  <si>
    <t>MOULDED WALL SOUL/ALLORA 1200X900 2 WALL 900 MOULD 2000</t>
  </si>
  <si>
    <t xml:space="preserve">NORFOLK 750 CLASSIC FLOOR ULTRA GLOSS WHITE </t>
  </si>
  <si>
    <t xml:space="preserve">NORFOLK 750 CLASSIC WALL ULTRA GLOSS WHITE </t>
  </si>
  <si>
    <t xml:space="preserve">NORFOLK 900 CLASSIC FLOOR ULTRA GLOSS WHITE </t>
  </si>
  <si>
    <t xml:space="preserve">NORFOLK 900 CLASSIC WALL ULTRA GLOSS WHITE </t>
  </si>
  <si>
    <t xml:space="preserve">NORFOLK 1200 CLASSIC FLOOR ULTRA GLOSS WHITE </t>
  </si>
  <si>
    <t xml:space="preserve">NORFOLK 1200 CLASSIC WALL ULTRA GLOSS WHITE </t>
  </si>
  <si>
    <t>PLCL4CAS060OG</t>
  </si>
  <si>
    <t>PLCL4CAS090CGW</t>
  </si>
  <si>
    <t>PLCL4CAS12DCGF</t>
  </si>
  <si>
    <t>PLCL7346030902</t>
  </si>
  <si>
    <t>PLCL7346030903</t>
  </si>
  <si>
    <t>MOULDED WALL REVERSIBLE 1200X900 2 SIDED 900 MOULDED - 1920mm</t>
  </si>
  <si>
    <t>PLCLF4CAS075DG</t>
  </si>
  <si>
    <t>PLCLSD99S3W</t>
  </si>
  <si>
    <t>PLCLSDR99S2W</t>
  </si>
  <si>
    <t>PLCLSRP900</t>
  </si>
  <si>
    <t>PLCLSSWL99M2W</t>
  </si>
  <si>
    <t>PLCLST1000R</t>
  </si>
  <si>
    <t>SHOWER TRAY 1000X1000 ROUND</t>
  </si>
  <si>
    <t>PLCLST900760</t>
  </si>
  <si>
    <t>PLCLST900900SQ</t>
  </si>
  <si>
    <t>PLCLSWL99F2W</t>
  </si>
  <si>
    <t>PLCLSWL99F3W</t>
  </si>
  <si>
    <t>PLCLVCC75WHCO</t>
  </si>
  <si>
    <t>PLCLVCS60WHSS</t>
  </si>
  <si>
    <t>PLCLW4CAS075CM</t>
  </si>
  <si>
    <t>PLCLW4CAS090CG</t>
  </si>
  <si>
    <t>QPLAT4TCLS030ZG</t>
  </si>
  <si>
    <t>CARA VELAIRE 750 FLOOR EXOCHIQUE FINISH</t>
  </si>
  <si>
    <t>CARA VELAIRE 750 WALL EXOCHIQUE FINISH</t>
  </si>
  <si>
    <t>CARA VELAIRE 750 FLOOR DURACHIQUE FINISH</t>
  </si>
  <si>
    <t>CARA VELAIRE 750 WALL DURACHIQUE FINISH</t>
  </si>
  <si>
    <t>CARA VELAIRE 750 FLOOR STANDARD FINISH</t>
  </si>
  <si>
    <t>CARA VELAIRE 750 WALL STANDARD FINISH</t>
  </si>
  <si>
    <t>CARA VELAIRE 900 FLOOR EXOCHIQUE FINISH</t>
  </si>
  <si>
    <t>CARA VELAIRE 900 WALL EXOCHIQUE FINISH</t>
  </si>
  <si>
    <t>CARA VELAIRE 900 FLOOR DURACHIQUE FINISH</t>
  </si>
  <si>
    <t>CARA VELAIRE 900 WALL DURACHIQUE FINISH</t>
  </si>
  <si>
    <t>CARA VELAIRE 900 FLOOR STANDARD FINISH</t>
  </si>
  <si>
    <t>CARA VELAIRE 900 WALL STANDARD FINISH</t>
  </si>
  <si>
    <t>CARA VELAIRE 1200 FLOOR EXOCHIQUE FINISH</t>
  </si>
  <si>
    <t>CARA VELAIRE 1200 WALL EXOCHIQUE FINISH</t>
  </si>
  <si>
    <t>CARA VELAIRE 1200 FLOOR DURACHIQUE FINISH</t>
  </si>
  <si>
    <t>CARA VELAIRE 1200 WALL DURACHIQUE FINISH</t>
  </si>
  <si>
    <t>CARA VELAIRE 1200 FLOOR STANDARD FINISH</t>
  </si>
  <si>
    <t>CARA VELAIRE 1200 WALL STANDARD FINISH</t>
  </si>
  <si>
    <t>KANTATE ALUMINO 810 FLOOR EXOCHIQUE FINISH</t>
  </si>
  <si>
    <t>KANTATE ALUMINO 810 WALL EXOCHIQUE FINISH</t>
  </si>
  <si>
    <t>KANTATE ALUMINO 810 FLOOR DURACHIQUE FINISH</t>
  </si>
  <si>
    <t>KANTATE ALUMINO 810 WALL DURACHIQUE FINISH</t>
  </si>
  <si>
    <t>KANTATE ALUMINO 810 FLOOR STANDARD FINISH</t>
  </si>
  <si>
    <t>KANTATE ALUMINO 810 WALL STANDARD FINISH</t>
  </si>
  <si>
    <t>KANTATE ALUMINO 1010 FLOOR EXOCHIQUE FINISH</t>
  </si>
  <si>
    <t>KANTATE ALUMINO 1010 WALL EXOCHIQUE FINISH</t>
  </si>
  <si>
    <t>KANTATE ALUMINO 1010 FLOOR DURACHIQUE FINISH</t>
  </si>
  <si>
    <t>KANTATE ALUMINO 1010 WALL DURACHIQUE FINISH</t>
  </si>
  <si>
    <t>KANTATE ALUMINO 1010 FLOOR STANDARD FINISH</t>
  </si>
  <si>
    <t>KANTATE ALUMINO 1010 WALL STANDARD FINISH</t>
  </si>
  <si>
    <t>KANTATE ALUMINO 1210 FLOOR EXOCHIQUE FINISH</t>
  </si>
  <si>
    <t>KANTATE ALUMINO 1210 WALL EXOCHIQUE FINISH</t>
  </si>
  <si>
    <t>KANTATE ALUMINO 1210 FLOOR DURACHIQUE FINISH</t>
  </si>
  <si>
    <t>KANTATE ALUMINO 1210 WALL DURACHIQUE FINISH</t>
  </si>
  <si>
    <t>KANTATE ALUMINO 1210 FLOOR STANDARD FINISH</t>
  </si>
  <si>
    <t>KANTATE ALUMINO 1210 WALL STANDARD FINISH</t>
  </si>
  <si>
    <t>KANTATE SOLTERO 810 FLOOR EXOCHIQUE FINISH</t>
  </si>
  <si>
    <t>KANTATE SOLTERO 810 WALL EXOCHIQUE FINISH</t>
  </si>
  <si>
    <t>KANTATE SOLTERO 810 FLOOR DURACHIQUE FINISH</t>
  </si>
  <si>
    <t>KANTATE SOLTERO 810 WALL DURACHIQUE FINISH</t>
  </si>
  <si>
    <t>KANTATE SOLTERO 810 FLOOR STANDARD FINISH</t>
  </si>
  <si>
    <t>KANTATE SOLTERO 810 WALL STANDARD FINISH</t>
  </si>
  <si>
    <t>KANTATE SOLTERO 1010 FLOOR EXOCHIQUE FINISH</t>
  </si>
  <si>
    <t>KANTATE SOLTERO 1010 WALL EXOCHIQUE FINISH</t>
  </si>
  <si>
    <t>KANTATE SOLTERO 1010 FLOOR DURACHIQUE FINISH</t>
  </si>
  <si>
    <t>KANTATE SOLTERO 1010 WALL DURACHIQUE FINISH</t>
  </si>
  <si>
    <t>KANTATE SOLTERO 1010 FLOOR STANDARD FINISH</t>
  </si>
  <si>
    <t>KANTATE SOLTERO 1010 WALL STANDARD FINISH</t>
  </si>
  <si>
    <t>KANTATE SOLTERO 1210 FLOOR EXOCHIQUE FINISH</t>
  </si>
  <si>
    <t>KANTATE SOLTERO 1210 WALL EXOCHIQUE FINISH</t>
  </si>
  <si>
    <t>KANTATE SOLTERO 1210 FLOOR DURACHIQUE FINISH</t>
  </si>
  <si>
    <t>KANTATE SOLTERO 1210 WALL DURACHIQUE FINISH</t>
  </si>
  <si>
    <t>KANTATE SOLTERO 1210 FLOOR STANDARD FINISH</t>
  </si>
  <si>
    <t>KANTATE SOLTERO 1210 WALL STANDARD FINISH</t>
  </si>
  <si>
    <t>KANTATE VELAIRE 810 FLOOR EXOCHIQUE FINISH</t>
  </si>
  <si>
    <t>KANTATE VELAIRE 810 WALL EXOCHIQUE FINISH</t>
  </si>
  <si>
    <t>KANTATE VELAIRE 810 FLOOR DURACHIQUE FINISH</t>
  </si>
  <si>
    <t>KANTATE VELAIRE 810 WALL DURACHIQUE FINISH</t>
  </si>
  <si>
    <t>KANTATE VELAIRE 810 FLOOR STANDARD FINISH</t>
  </si>
  <si>
    <t>KANTATE VELAIRE 810 WALL STANDARD FINISH</t>
  </si>
  <si>
    <t>KANTATE VELAIRE 1010 FLOOR EXOCHIQUE FINISH</t>
  </si>
  <si>
    <t>KANTATE VELAIRE 1010 WALL EXOCHIQUE FINISH</t>
  </si>
  <si>
    <t>KANTATE VELAIRE 1010 FLOOR DURACHIQUE FINISH</t>
  </si>
  <si>
    <t>KANTATE VELAIRE 1010 WALL DURACHIQUE FINISH</t>
  </si>
  <si>
    <t>KANTATE VELAIRE 1010 FLOOR STANDARD FINISH</t>
  </si>
  <si>
    <t>KANTATE VELAIRE 1010 WALL STANDARD FINISH</t>
  </si>
  <si>
    <t>KANTATE VELAIRE 1210 FLOOR EXOCHIQUE FINISH</t>
  </si>
  <si>
    <t>KANTATE VELAIRE 1210 WALL EXOCHIQUE FINISH</t>
  </si>
  <si>
    <t>KANTATE VELAIRE 1210 FLOOR DURACHIQUE FINISH</t>
  </si>
  <si>
    <t>KANTATE VELAIRE 1210 WALL DURACHIQUE FINISH</t>
  </si>
  <si>
    <t>KANTATE VELAIRE 1210 FLOOR STANDARD FINISH</t>
  </si>
  <si>
    <t>KANTATE VELAIRE 1210 WALL STANDARD FINISH</t>
  </si>
  <si>
    <t>MENUET SLIM VELAIRE 610 FLOOR EXOCHIQUE FINISH</t>
  </si>
  <si>
    <t>MENUET SLIM VELAIRE 610 WALL EXOCHIQUE FINISH</t>
  </si>
  <si>
    <t>MENUET SLIM VELAIRE 610 FLOOR DURACHIQUE FINISH</t>
  </si>
  <si>
    <t>MENUET SLIM VELAIRE 610 WALL DURACHIQUE FINISH</t>
  </si>
  <si>
    <t>MENUET SLIM VELAIRE 610 FLOOR STANDARD FINISH</t>
  </si>
  <si>
    <t>MENUET SLIM VELAIRE 610 WALL STANDARD FINISH</t>
  </si>
  <si>
    <t>MENUET SLIM VELAIRE 810 FLOOR EXOCHIQUE FINISH</t>
  </si>
  <si>
    <t>MENUET SLIM VELAIRE 810 WALL EXOCHIQUE FINISH</t>
  </si>
  <si>
    <t>MENUET SLIM VELAIRE 810 FLOOR DURACHIQUE FINISH</t>
  </si>
  <si>
    <t>MENUET SLIM VELAIRE 810 WALL DURACHIQUE FINISH</t>
  </si>
  <si>
    <t>MENUET SLIM VELAIRE 810 FLOOR STANDARD FINISH</t>
  </si>
  <si>
    <t>MENUET SLIM VELAIRE 810 WALL STANDARD FINISH</t>
  </si>
  <si>
    <t>MENUET VELAIRE 810 FLOOR EXOCHIQUE FINISH</t>
  </si>
  <si>
    <t>MENUET VELAIRE 810 WALL EXOCHIQUE FINISH</t>
  </si>
  <si>
    <t>MENUET VELAIRE 810 FLOOR DURACHIQUE FINISH</t>
  </si>
  <si>
    <t>MENUET VELAIRE 810 WALL DURACHIQUE FINISH</t>
  </si>
  <si>
    <t>MENUET VELAIRE 810 FLOOR STANDARD FINISH</t>
  </si>
  <si>
    <t>MENUET VELAIRE 810 WALL STANDARD FINISH</t>
  </si>
  <si>
    <t>MENUET VELAIRE 1010 FLOOR EXOCHIQUE FINISH</t>
  </si>
  <si>
    <t>MENUET VELAIRE 1010 WALL EXOCHIQUE FINISH</t>
  </si>
  <si>
    <t>MENUET VELAIRE 1010 FLOOR DURACHIQUE FINISH</t>
  </si>
  <si>
    <t>MENUET VELAIRE 1010 WALL DURACHIQUE FINISH</t>
  </si>
  <si>
    <t>MENUET VELAIRE 1010 FLOOR STANDARD WHITE GLOSS FINISH</t>
  </si>
  <si>
    <t>MENUET VELAIRE 1010 WALL STANDARD FINISH</t>
  </si>
  <si>
    <t>MENUET VELAIRE 1210 FLOOR EXOCHIQUE FINISH</t>
  </si>
  <si>
    <t>MENUET VELAIRE 1210 WALL EXOCHIQUE FINISH</t>
  </si>
  <si>
    <t>MENUET VELAIRE 1210 FLOOR DURACHIQUE FINISH</t>
  </si>
  <si>
    <t>MENUET VELAIRE 1210 WALL DURACHIQUE FINISH</t>
  </si>
  <si>
    <t>MENUET VELAIRE 1210 FLOOR STANDARD FINISH</t>
  </si>
  <si>
    <t>MENUET VELAIRE 1210 WALL STANDARD FINISH</t>
  </si>
  <si>
    <t>SIROCCO VELAIRE 1200 WALL EXOCHIQUE FINISH</t>
  </si>
  <si>
    <t>SIROCCO VELAIRE 1200 WALL DURACHIQUE FINISH</t>
  </si>
  <si>
    <t>SIROCCO VELAIRE 1200 WALL STANDARD FINISH</t>
  </si>
  <si>
    <t>SIROCCO VELAIRE 750 WALL EXOCHIQUE FINISH</t>
  </si>
  <si>
    <t>SIROCCO VELAIRE 750 WALL DURACHIQUE FINISH</t>
  </si>
  <si>
    <t>SIROCCO VELAIRE 750 WALL STANDARD FINISH</t>
  </si>
  <si>
    <t>SIROCCO VELAIRE 900 WALL EXOCHIQUE FINISH</t>
  </si>
  <si>
    <t>SIROCCO VELAIRE 900 WALL DURACHIQUE FINISH</t>
  </si>
  <si>
    <t>SIROCCO VELAIRE 900 WALL STANDARD FINISH</t>
  </si>
  <si>
    <t>WAVE VELAIRE 750 FLOOR EXOCHIQUE FINISH</t>
  </si>
  <si>
    <t>WAVE VELAIRE 750 WALL EXOCHIQUE FINISH</t>
  </si>
  <si>
    <t>WAVE VELAIRE 750 FLOOR DURACHIQUE FINISH</t>
  </si>
  <si>
    <t>WAVE VELAIRE 750 WALL DURACHIQUE FINISH</t>
  </si>
  <si>
    <t>WAVE VELAIRE 750 FLOOR STANDARD FINISH</t>
  </si>
  <si>
    <t>WAVE VELAIRE 750 WALL STANDARD FINISH</t>
  </si>
  <si>
    <t>WAVE VELAIRE 900 FLOOR EXOCHIQUE FINISH</t>
  </si>
  <si>
    <t>WAVE VELAIRE 900 WALL EXOCHIQUE FINISH</t>
  </si>
  <si>
    <t>WAVE VELAIRE 900 FLOOR DURACHIQUE FINISH</t>
  </si>
  <si>
    <t>WAVE VELAIRE 900 WALL DURACHIQUE FINISH</t>
  </si>
  <si>
    <t>WAVE VELAIRE 900 FLOOR STANDARD FINISH</t>
  </si>
  <si>
    <t>WAVE VELAIRE 900 WALL STANDARD FINISH</t>
  </si>
  <si>
    <t>WAVE VELAIRE 1200 FLOOR EXOCHIQUE FINISH</t>
  </si>
  <si>
    <t>WAVE VELAIRE 1200 WALL EXOCHIQUE FINISH</t>
  </si>
  <si>
    <t>WAVE VELAIRE 1200 FLOOR DURACHIQUE FINISH</t>
  </si>
  <si>
    <t>WAVE VELAIRE 1200 WALL DURACHIQUE FINISH</t>
  </si>
  <si>
    <t>WAVE VELAIRE 1200 FLOOR STANDARD FINISH</t>
  </si>
  <si>
    <t>WAVE VELAIRE 1200 WALL STANDARD FINISH</t>
  </si>
  <si>
    <t>WAVE VELAIRE 1500 FLOOR EXOCHIQUE FINISH</t>
  </si>
  <si>
    <t>WAVE VELAIRE 1500 WALL EXOCHIQUE FINISH</t>
  </si>
  <si>
    <t>WAVE VELAIRE 1500 FLOOR DURACHIQUE FINISH</t>
  </si>
  <si>
    <t>WAVE VELAIRE 1500 WALL DURACHIQUE FINISH</t>
  </si>
  <si>
    <t>WAVE VELAIRE 1500 FLOOR STANDARD FINISH</t>
  </si>
  <si>
    <t>WAVE VELAIRE 1500 WALL STANDARD FINISH</t>
  </si>
  <si>
    <t>WAVE VELAIRE 1500 D/BOWL FLOOR EXOCHIQUE FINISH</t>
  </si>
  <si>
    <t>WAVE VELAIRE 1500 D/BOWL WALL EXOCHIQUE FINISH</t>
  </si>
  <si>
    <t>WAVE VELAIRE 1500 D/BOWL FLOOR DURACHIQUE FINISH</t>
  </si>
  <si>
    <t>WAVE VELAIRE 1500 D/BOWL WALL DURACHIQUE FINISH</t>
  </si>
  <si>
    <t>WAVE VELAIRE 1500 D/BOWL FLOOR STANDARD FINISH</t>
  </si>
  <si>
    <t>WAVE VELAIRE 1500 D/BOWL WALL STANDARD FINISH</t>
  </si>
  <si>
    <t>QPLCL4CSL060CC</t>
  </si>
  <si>
    <t>QPLCL4WB2050ZGF</t>
  </si>
  <si>
    <t>SIVE080E</t>
  </si>
  <si>
    <t>SIROCCO VELAIRE 800 WALL EXOCHIQUE FINISH</t>
  </si>
  <si>
    <t>SIVE080L</t>
  </si>
  <si>
    <t>SIROCCO VELAIRE 800 WALL DURACHIQUE FINISH</t>
  </si>
  <si>
    <t>SIVE080S</t>
  </si>
  <si>
    <t>SIROCCO VELAIRE 800 WALL STANDARD FINISH</t>
  </si>
  <si>
    <t>SIVE100E</t>
  </si>
  <si>
    <t>SIROCCO VELAIRE 1000 WALL EXOCHIQUE FINISH</t>
  </si>
  <si>
    <t>SIVE100L</t>
  </si>
  <si>
    <t>SIROCCO VELAIRE 1000 WALL DURACHIQUE FINISH</t>
  </si>
  <si>
    <t>SIVE100S</t>
  </si>
  <si>
    <t>SIROCCO VELAIRE 1000 WALL STANDARD FINISH</t>
  </si>
  <si>
    <t>SIVE150E</t>
  </si>
  <si>
    <t>SIROCCO VELAIRE 1500 WALL EXOCHIQUE FINISH</t>
  </si>
  <si>
    <t>SIVE150L</t>
  </si>
  <si>
    <t>SIROCCO VELAIRE 1500 WALL DURACHIQUE FINISH</t>
  </si>
  <si>
    <t>SIVE150S</t>
  </si>
  <si>
    <t>SIROCCO VELAIRE 1500 WALL STANDARD FINISH</t>
  </si>
  <si>
    <t>SIVE15DE</t>
  </si>
  <si>
    <t>SIROCCO VELAIRE 1500 D/BOWL WALL EXOCHIQUE FINISH</t>
  </si>
  <si>
    <t>SIVE15DL</t>
  </si>
  <si>
    <t>SIROCCO VELAIRE 1500 D/BOWL WALL DURACHIQUE FINISH</t>
  </si>
  <si>
    <t>SIVE15DS</t>
  </si>
  <si>
    <t>SIROCCO VELAIRE 1500 D/BOWL WALL STANDARD FINISH</t>
  </si>
  <si>
    <t>SOMC080S</t>
  </si>
  <si>
    <t>VBCIMW039</t>
  </si>
  <si>
    <t>VBQDMW043</t>
  </si>
  <si>
    <t>VBQDWH043</t>
  </si>
  <si>
    <t>VBSFMW052</t>
  </si>
  <si>
    <t>DONT USE - SERIFOS 510x420 MATT WHITE ATHENITE BASIN - ONE TAPHOLE</t>
  </si>
  <si>
    <t>VBSFWH052</t>
  </si>
  <si>
    <t>DONT USE - SERIFOS 510x420 GLOSS WHITE ATHENITE BASIN - ONE TAPHOLE</t>
  </si>
  <si>
    <t>4NIK10RDX</t>
  </si>
  <si>
    <t>4NIK040ZX</t>
  </si>
  <si>
    <t>4NIK040ZG</t>
  </si>
  <si>
    <t>CostCentre</t>
  </si>
  <si>
    <t>ItemCode</t>
  </si>
  <si>
    <t>UnitPrice</t>
  </si>
  <si>
    <t>XDescription</t>
  </si>
  <si>
    <t>Can plan transport Atawha to Hope</t>
  </si>
  <si>
    <t>50mm basecourse 1m outside of slab</t>
  </si>
  <si>
    <t>Minimum concrete saw cut fee</t>
  </si>
  <si>
    <t>CPEVDJ</t>
  </si>
  <si>
    <t>Extra value dowelled joint</t>
  </si>
  <si>
    <t>90 X 45 radiata MSG8 stress graded H1.2 KD 5.4m</t>
  </si>
  <si>
    <t>140 X 35 radiata MSG8 stress graded H1.2 KD  *ems*</t>
  </si>
  <si>
    <t>190 X 35 radiata H1.2 FJ  ceil/batten 5.4m</t>
  </si>
  <si>
    <t>70 X 35 radiata H1.2 FJ ceil/batten 5.4m</t>
  </si>
  <si>
    <t>70 X 45 radiata MSG8 stress graded H1.2 KD *ems*</t>
  </si>
  <si>
    <t>T/Kraft *Jennian Homes*  Watergate plus 2740 x 36.5m 100m2</t>
  </si>
  <si>
    <t>L/lok strip brace 30m coil c/w tensioners</t>
  </si>
  <si>
    <t>Rondo 6.0m 35mm ceiling batten 310  12641</t>
  </si>
  <si>
    <t>Rondo NZ18 perimeter angle 3.0m 32 x 32mm 12645</t>
  </si>
  <si>
    <t>Rondo 311 clip std for 310                 per each   12711</t>
  </si>
  <si>
    <t>Masons blue PP strap 19mm x 300m   WRAPST19X300</t>
  </si>
  <si>
    <t>Dynaflash universal back flashing 75mm x 75mm  DYNA150WHT25</t>
  </si>
  <si>
    <t>4.5mm 2400 X 1200mm Hardieflex eaves lining sheet  400187</t>
  </si>
  <si>
    <t>Hardiejointer 5mm 2.4m lgth 300729</t>
  </si>
  <si>
    <t>T/kraft plastic corner moulded aluband piece each</t>
  </si>
  <si>
    <t>Aqualine gibboard 10mm x 2400 x 1200mm sheet</t>
  </si>
  <si>
    <t>Aqualine gibboard 13mm x 2400 x 1200mm sheet</t>
  </si>
  <si>
    <t>Standard Gibboard S1E/T1E 10mm x 4800 x 1200mm sheet 12487</t>
  </si>
  <si>
    <t>Standard gibboard 13mm x 1200mm per m2 *ems*</t>
  </si>
  <si>
    <t>10mm gib bracenoise line te/te 2400 x 1200mm sheet</t>
  </si>
  <si>
    <t>9.0mm villaboard 2 edge 2400 x 1200 sht 400436</t>
  </si>
  <si>
    <t>9.0mm CD ply UT F8/F8 structural 2400x1200</t>
  </si>
  <si>
    <t>9.5mm s/line capping 2.4m white  64303260</t>
  </si>
  <si>
    <t>Rad FJ no.20 60X10 s/bev arch 5.4m</t>
  </si>
  <si>
    <t xml:space="preserve">Garador futura insulated double garage door 4.8m </t>
  </si>
  <si>
    <t>R2.6 90mm wall pink batts 9.6m2 1140x560mm 7127126</t>
  </si>
  <si>
    <t>R3.6 180mm ceiling pink batts 7.4m2 1220x432MM    7110136</t>
  </si>
  <si>
    <t>Labour for installation of pink batts ultra R2.6 - R5.0</t>
  </si>
  <si>
    <t>Stopping level 4 - ceilings</t>
  </si>
  <si>
    <t>Masterlock 5401D wall mounted lockbox</t>
  </si>
  <si>
    <t>CS CL200 passage handle satin chrome 33-40mm</t>
  </si>
  <si>
    <t>WB flush pull 126 x 42mm 96mm crs 5317-BN</t>
  </si>
  <si>
    <t>Raven door seal 19mm silver brush 1mtr RP2A</t>
  </si>
  <si>
    <t>WB door stop skirting mount concealed fix 5240 BN</t>
  </si>
  <si>
    <t xml:space="preserve">FANCP010 150mm inline fan 300 series </t>
  </si>
  <si>
    <t xml:space="preserve">Serene S2077 wall mounted bathroom heater - s/s 300 series </t>
  </si>
  <si>
    <t>Tetris toilet roll holder TET-9E05</t>
  </si>
  <si>
    <t>IS angle stop &amp; flexi riser cp 79202.02</t>
  </si>
  <si>
    <t>Elementi ion shower mixer chrome 44270.02</t>
  </si>
  <si>
    <t>Elementi ion basin mixer chrome</t>
  </si>
  <si>
    <t>Splash slide shower 3 fct c/w elbow cp 40232.02</t>
  </si>
  <si>
    <t>31225015</t>
  </si>
  <si>
    <t xml:space="preserve">Aquatica laundra  tubbie 560X560     </t>
  </si>
  <si>
    <t>BLoad</t>
  </si>
  <si>
    <t>Counter</t>
  </si>
  <si>
    <t>JobNo</t>
  </si>
  <si>
    <t>LineNumber</t>
  </si>
  <si>
    <t>PriceLevel</t>
  </si>
  <si>
    <t>PriceLock</t>
  </si>
  <si>
    <t>1</t>
  </si>
  <si>
    <t>ORYSSC</t>
  </si>
  <si>
    <t>JNB</t>
  </si>
  <si>
    <t>ORJHRF</t>
  </si>
  <si>
    <t>Jennian Homes Royalty Fees</t>
  </si>
  <si>
    <t>ORKEY</t>
  </si>
  <si>
    <t>Master building key overhead</t>
  </si>
  <si>
    <t>Provisional Sum</t>
  </si>
  <si>
    <t>DG10002</t>
  </si>
  <si>
    <t>Consent Application Documentation</t>
  </si>
  <si>
    <t>DG10003</t>
  </si>
  <si>
    <t>RFI Answering Standard Jobs</t>
  </si>
  <si>
    <t>DG10004</t>
  </si>
  <si>
    <t>RFI Answering (2 Story, Rural and Hill sites)</t>
  </si>
  <si>
    <t>DGSFS</t>
  </si>
  <si>
    <t>Silt Fence allowance</t>
  </si>
  <si>
    <t>Health &amp; Safety management</t>
  </si>
  <si>
    <t>CPPUMPSLF</t>
  </si>
  <si>
    <t>Concrete Pump - Small load fee up to 3m3</t>
  </si>
  <si>
    <t>FTFPI</t>
  </si>
  <si>
    <t>16mm linea classic w/board 4200x180 lgth primed 401847</t>
  </si>
  <si>
    <t>0</t>
  </si>
  <si>
    <t>Scyon linea w/board 180mm alum ext cnr soaker 90deg 301186</t>
  </si>
  <si>
    <t>Rad FJ H3.1 no.15B 60X18 scriber 5.4 preprimed</t>
  </si>
  <si>
    <t>4.5mm Hardiesoffit lining 2400 x 600mm 401947</t>
  </si>
  <si>
    <t>Soffit jointer 5mm PVC 600mm lgth  300920</t>
  </si>
  <si>
    <t>200 X 25 rad FJ H3.1 fascia no.85  p/primed 6.1m lgth</t>
  </si>
  <si>
    <t>SHRINK</t>
  </si>
  <si>
    <t>Shrink wrap Gib sum per job</t>
  </si>
  <si>
    <t>015</t>
  </si>
  <si>
    <t>020</t>
  </si>
  <si>
    <t>035</t>
  </si>
  <si>
    <t>045</t>
  </si>
  <si>
    <t>050</t>
  </si>
  <si>
    <t>060</t>
  </si>
  <si>
    <t>065</t>
  </si>
  <si>
    <t>075</t>
  </si>
  <si>
    <t>090</t>
  </si>
  <si>
    <t>095</t>
  </si>
  <si>
    <t>110</t>
  </si>
  <si>
    <t>115</t>
  </si>
  <si>
    <t>CHECK</t>
  </si>
  <si>
    <t>120</t>
  </si>
  <si>
    <t>125</t>
  </si>
  <si>
    <t>130</t>
  </si>
  <si>
    <t>145</t>
  </si>
  <si>
    <t>155</t>
  </si>
  <si>
    <t>165</t>
  </si>
  <si>
    <t>170</t>
  </si>
  <si>
    <t>175</t>
  </si>
  <si>
    <t>185</t>
  </si>
  <si>
    <t>190</t>
  </si>
  <si>
    <t>205</t>
  </si>
  <si>
    <t>220</t>
  </si>
  <si>
    <t>225</t>
  </si>
  <si>
    <t>240</t>
  </si>
  <si>
    <t>245</t>
  </si>
  <si>
    <t>250</t>
  </si>
  <si>
    <t>255</t>
  </si>
  <si>
    <t>265</t>
  </si>
  <si>
    <t>270</t>
  </si>
  <si>
    <t>275</t>
  </si>
  <si>
    <t>280</t>
  </si>
  <si>
    <t>285</t>
  </si>
  <si>
    <t>290</t>
  </si>
  <si>
    <t>295</t>
  </si>
  <si>
    <t>300</t>
  </si>
  <si>
    <t>305</t>
  </si>
  <si>
    <t>310</t>
  </si>
  <si>
    <t>315</t>
  </si>
  <si>
    <t>320</t>
  </si>
  <si>
    <t>325</t>
  </si>
  <si>
    <t>330</t>
  </si>
  <si>
    <t>335</t>
  </si>
  <si>
    <t>340</t>
  </si>
  <si>
    <t>345</t>
  </si>
  <si>
    <t>350</t>
  </si>
  <si>
    <t>355</t>
  </si>
  <si>
    <t>360</t>
  </si>
  <si>
    <t>365</t>
  </si>
  <si>
    <t>370</t>
  </si>
  <si>
    <t>Check</t>
  </si>
  <si>
    <t>375</t>
  </si>
  <si>
    <t>380</t>
  </si>
  <si>
    <t>385</t>
  </si>
  <si>
    <t>390</t>
  </si>
  <si>
    <t>400</t>
  </si>
  <si>
    <t>405</t>
  </si>
  <si>
    <t>410</t>
  </si>
  <si>
    <t>415</t>
  </si>
  <si>
    <t>420</t>
  </si>
  <si>
    <t>425</t>
  </si>
  <si>
    <t>430</t>
  </si>
  <si>
    <t>435</t>
  </si>
  <si>
    <t>House Fixings - Standerd Per House Above 150m2</t>
  </si>
  <si>
    <t>440</t>
  </si>
  <si>
    <t>445</t>
  </si>
  <si>
    <t>450</t>
  </si>
  <si>
    <t>455</t>
  </si>
  <si>
    <t>460</t>
  </si>
  <si>
    <t>465</t>
  </si>
  <si>
    <t>470</t>
  </si>
  <si>
    <t>475</t>
  </si>
  <si>
    <t>480</t>
  </si>
  <si>
    <t>485</t>
  </si>
  <si>
    <t>490</t>
  </si>
  <si>
    <t>495</t>
  </si>
  <si>
    <t>500</t>
  </si>
  <si>
    <t>505</t>
  </si>
  <si>
    <t>510</t>
  </si>
  <si>
    <t>515</t>
  </si>
  <si>
    <t>520</t>
  </si>
  <si>
    <t>525</t>
  </si>
  <si>
    <t>530</t>
  </si>
  <si>
    <t>535</t>
  </si>
  <si>
    <t>540</t>
  </si>
  <si>
    <t>545</t>
  </si>
  <si>
    <t>550</t>
  </si>
  <si>
    <t>555</t>
  </si>
  <si>
    <t>560</t>
  </si>
  <si>
    <t>565</t>
  </si>
  <si>
    <t>570</t>
  </si>
  <si>
    <t>580</t>
  </si>
  <si>
    <t>585</t>
  </si>
  <si>
    <t>590</t>
  </si>
  <si>
    <t>595</t>
  </si>
  <si>
    <t>600</t>
  </si>
  <si>
    <t>Install aluminium joinery including foam</t>
  </si>
  <si>
    <t>605</t>
  </si>
  <si>
    <t>610</t>
  </si>
  <si>
    <t>615</t>
  </si>
  <si>
    <t>620</t>
  </si>
  <si>
    <t>625</t>
  </si>
  <si>
    <t>630</t>
  </si>
  <si>
    <t>635</t>
  </si>
  <si>
    <t>640</t>
  </si>
  <si>
    <t>645</t>
  </si>
  <si>
    <t>650</t>
  </si>
  <si>
    <t>655</t>
  </si>
  <si>
    <t>660</t>
  </si>
  <si>
    <t>665</t>
  </si>
  <si>
    <t>670</t>
  </si>
  <si>
    <t>675</t>
  </si>
  <si>
    <t>680</t>
  </si>
  <si>
    <t>685</t>
  </si>
  <si>
    <t>690</t>
  </si>
  <si>
    <t>695</t>
  </si>
  <si>
    <t>700</t>
  </si>
  <si>
    <t>705</t>
  </si>
  <si>
    <t>710</t>
  </si>
  <si>
    <t>715</t>
  </si>
  <si>
    <t>720</t>
  </si>
  <si>
    <t>725</t>
  </si>
  <si>
    <t>730</t>
  </si>
  <si>
    <t>735</t>
  </si>
  <si>
    <t>740</t>
  </si>
  <si>
    <t>745</t>
  </si>
  <si>
    <t>750</t>
  </si>
  <si>
    <t>755</t>
  </si>
  <si>
    <t>760</t>
  </si>
  <si>
    <t>765</t>
  </si>
  <si>
    <t>770</t>
  </si>
  <si>
    <t>775</t>
  </si>
  <si>
    <t>780</t>
  </si>
  <si>
    <t>785</t>
  </si>
  <si>
    <t>790</t>
  </si>
  <si>
    <t>800</t>
  </si>
  <si>
    <t>805</t>
  </si>
  <si>
    <t>810</t>
  </si>
  <si>
    <t>812</t>
  </si>
  <si>
    <t>815</t>
  </si>
  <si>
    <t>820</t>
  </si>
  <si>
    <t>825</t>
  </si>
  <si>
    <t>830</t>
  </si>
  <si>
    <t>835</t>
  </si>
  <si>
    <t>840</t>
  </si>
  <si>
    <t>845</t>
  </si>
  <si>
    <t>850</t>
  </si>
  <si>
    <t>855</t>
  </si>
  <si>
    <t>860</t>
  </si>
  <si>
    <t>865</t>
  </si>
  <si>
    <t>870</t>
  </si>
  <si>
    <t>875</t>
  </si>
  <si>
    <t>880</t>
  </si>
  <si>
    <t>885</t>
  </si>
  <si>
    <t>890</t>
  </si>
  <si>
    <t>895</t>
  </si>
  <si>
    <t>900</t>
  </si>
  <si>
    <t>905</t>
  </si>
  <si>
    <t>910</t>
  </si>
  <si>
    <t>915</t>
  </si>
  <si>
    <t>920</t>
  </si>
  <si>
    <t>925</t>
  </si>
  <si>
    <t>930</t>
  </si>
  <si>
    <t>935</t>
  </si>
  <si>
    <t>940</t>
  </si>
  <si>
    <t>945</t>
  </si>
  <si>
    <t>950</t>
  </si>
  <si>
    <t>955</t>
  </si>
  <si>
    <t>960</t>
  </si>
  <si>
    <t>965</t>
  </si>
  <si>
    <t>970</t>
  </si>
  <si>
    <t>975</t>
  </si>
  <si>
    <t>980</t>
  </si>
  <si>
    <t>Rockcote 50mm EPS facade system</t>
  </si>
  <si>
    <t>Extra value 50mm Graphex</t>
  </si>
  <si>
    <t>Rockcote Flexitex coat system</t>
  </si>
  <si>
    <t>EPRCNW</t>
  </si>
  <si>
    <t>12</t>
  </si>
  <si>
    <t>PGEVM</t>
  </si>
  <si>
    <t>Painting extra value Maintenance</t>
  </si>
  <si>
    <t>WB floor mount door stop 38mm brushed nickel 5256-BN</t>
  </si>
  <si>
    <t>Rangehood &amp; ducting installation through roof</t>
  </si>
  <si>
    <t>Supply and installation of a SV04 ventilation system</t>
  </si>
  <si>
    <t>Aio wall mounted bath spout AOSPWBTCP</t>
  </si>
  <si>
    <t>Elementi Ion kitchen mixer chrome 44203.02</t>
  </si>
  <si>
    <t>SIDSC</t>
  </si>
  <si>
    <t>Collect shower from Carters</t>
  </si>
  <si>
    <t>Install shower tray</t>
  </si>
  <si>
    <t>and spa bath</t>
  </si>
  <si>
    <t>PL1DBF</t>
  </si>
  <si>
    <t>Extra Value double bowl vanity</t>
  </si>
  <si>
    <t>EW10012</t>
  </si>
  <si>
    <t>Exposed Aggregate clean up</t>
  </si>
  <si>
    <t>PLRA1476010</t>
  </si>
  <si>
    <t xml:space="preserve">Change To Uno </t>
  </si>
  <si>
    <t>Rangehood F&amp;P Designer Powerpack OBSOLETE MODEL</t>
  </si>
  <si>
    <t>HP90IDCHX3</t>
  </si>
  <si>
    <t>Oven F&amp;P Designer Single 90L OBSOLITE</t>
  </si>
  <si>
    <t>ELEMENTI UNO CC BTW TOILET SUITE TOP INLET 14760.10</t>
  </si>
  <si>
    <t>Rangehood ducting &amp; installation through roof</t>
  </si>
  <si>
    <t xml:space="preserve">Rockcote nib wall 100mm deep x 400mm wide up to 2.7_x000D_
</t>
  </si>
  <si>
    <t xml:space="preserve">Jennian Homes Royalty Fees_x000D_
</t>
  </si>
  <si>
    <t>Elementi Uno BTW VC toilet suite, square cistern and soft close seat</t>
  </si>
  <si>
    <t xml:space="preserve">Elementi Uno Gooseneck / Elementi Ion Kitchen Mixer  </t>
  </si>
  <si>
    <t>Splash 3 function Slide Rose + Simplicity / Elementi Ion Mixer</t>
  </si>
  <si>
    <t>Elementi Ion / Ideal Standard Simplicity Mixer + Simplicity / Elementi Ion Bath Spout</t>
  </si>
  <si>
    <t>Elementi Ion / Ideal Standard Simplicity Basin Mixer</t>
  </si>
  <si>
    <t>Splash 3 function Slide Rose + Simplicity Mixer / Elementi Ion Mixer</t>
  </si>
  <si>
    <t>Rockcote 50mm extra value over height</t>
  </si>
  <si>
    <t>You’re Safe Site Charge</t>
  </si>
  <si>
    <t>RPTKTHFT150023</t>
  </si>
  <si>
    <t>T/kraft Thermaflash window flashing tape 150mm x 23m</t>
  </si>
  <si>
    <t>Check Formula is in correct place</t>
  </si>
  <si>
    <t>DONT USE</t>
  </si>
  <si>
    <t>Panasonic Developer series wall mounted CS/CU-RZ25WKR (up to 71.1m3)</t>
  </si>
  <si>
    <t>Panasonic Developer series wall mounted CS/CU-RZ35WKR (up to 88.9m3)</t>
  </si>
  <si>
    <t>Panasonic Developer series wall mounted CS/CU-RZ42WKR (up to 120m3)</t>
  </si>
  <si>
    <t>Panasonic Developer series wall mounted CS/CU-RZ50WKR (up to 128.9m3)</t>
  </si>
  <si>
    <t>Panasonic Developer series wall mounted CS/CU-RZ60WKR (up to 151.1m3)</t>
  </si>
  <si>
    <t>Panasonic Developer series wall mounted CS/CU-RZ71WKR (up to 180m3)</t>
  </si>
  <si>
    <t>Panasonic Developer series wall mounted CS/CU-RZ80WKR (up to 200m3)</t>
  </si>
  <si>
    <t>SIDPFCW</t>
  </si>
  <si>
    <t>Concrete to shower waste</t>
  </si>
  <si>
    <t>SIDPFCW1</t>
  </si>
  <si>
    <t>Concrete allowance</t>
  </si>
  <si>
    <t>FTAPS2CP</t>
  </si>
  <si>
    <t>Futura Shower Mixer with Fastflow II Chrome</t>
  </si>
  <si>
    <t>WAAPS2CP</t>
  </si>
  <si>
    <t>Waipori Shower Mixer with Fastflow II</t>
  </si>
  <si>
    <t>KIAPS2CP</t>
  </si>
  <si>
    <t>Kiri Shower Mixer with Fastflow II Chrome</t>
  </si>
  <si>
    <t>KOAPS2CP</t>
  </si>
  <si>
    <t>Koha Shower Mixer with Fastflow II</t>
  </si>
  <si>
    <t>Cashmere 600 Classic Wall Ultra Gloss White</t>
  </si>
  <si>
    <t>Cashmere 600 Classic Floor Ultra Gloss White</t>
  </si>
  <si>
    <t>Cashmere 600 Classic Floor Colour</t>
  </si>
  <si>
    <t>Cashmere 750 Classic Wall Ultra Gloss White</t>
  </si>
  <si>
    <t>Cashmere 750 Classic Floor Ultra Gloss White</t>
  </si>
  <si>
    <t>Cashmere 750 Classic Floor Colour</t>
  </si>
  <si>
    <t>Cashmere 900 Classic Wall Ultra Gloss White</t>
  </si>
  <si>
    <t>Cashmere 900 Classic Floor Ultra Gloss White</t>
  </si>
  <si>
    <t>Cashmere 900 Classic Floor Colour</t>
  </si>
  <si>
    <t>Cashmere 1200 Classic Wall Ultra Gloss White</t>
  </si>
  <si>
    <t>Cashmere 1200 Classic Floor Ultra Gloss White</t>
  </si>
  <si>
    <t>Cashmere 1200 Classic Floor Colour</t>
  </si>
  <si>
    <t>Cashmere 1200 Dble Bowl Classic Wall Ultra Gloss White</t>
  </si>
  <si>
    <t>Cashmere 1200 Dble Bowl Classic Floor Ultra Gloss White</t>
  </si>
  <si>
    <t>Cashmere 1200 Dble Bowl Classic Floor Colour</t>
  </si>
  <si>
    <t>Cashmere 1500 Dble Bowl Classic Wall Ultra Gloss White</t>
  </si>
  <si>
    <t>Cashmere 1500 Dble Bowl Classic Floor  Ultra Gloss
White</t>
  </si>
  <si>
    <t>Cashmere 1500 Dble Bowl Classic Floor  Colour</t>
  </si>
  <si>
    <t>Cashmere 600 Single Drawer White Melamine</t>
  </si>
  <si>
    <t>Cashmere 600 Single Drawer Ultra Gloss White</t>
  </si>
  <si>
    <t>Cashmere 750 Single Drawer White Melamine</t>
  </si>
  <si>
    <t>Cashmere 750 Single Drawer Ultra Gloss White</t>
  </si>
  <si>
    <t>Cashmere 900 Single Drawer White Melamine</t>
  </si>
  <si>
    <t>Cashmere 900 Single Drawer Ultra Gloss White</t>
  </si>
  <si>
    <t>Cashmere 1200 Single Drawer White Melamine</t>
  </si>
  <si>
    <t>Cashmere 1200 Single Drawer Ultra Gloss White</t>
  </si>
  <si>
    <t>Cashmere 1200 Dble Bowl Single Drawer White Melamine</t>
  </si>
  <si>
    <t>Cashmere 1200 Dble Bowl Single Drawer Ultra Gloss
White</t>
  </si>
  <si>
    <t>Cashmere 1500 Dble Bowl Single Drawer White Melamine</t>
  </si>
  <si>
    <t>Cashmere 1500 Dble Bowl Single Drawer Ultra Gloss White</t>
  </si>
  <si>
    <t>Cashmere 600 Double Drawer Wall White Melamine</t>
  </si>
  <si>
    <t>Cashmere 600 Double Drawer Wall Ultra Gloss White</t>
  </si>
  <si>
    <t>Cashmere 600 Double Drawer Floor White Melamine</t>
  </si>
  <si>
    <t>Cashmere 600 Double Drawer Floor Ultra Gloss White</t>
  </si>
  <si>
    <t>Cashmere 750 Double Drawer Wall White Melamine</t>
  </si>
  <si>
    <t>Cashmere 750 Double Drawer Wall Ultra Gloss White</t>
  </si>
  <si>
    <t>Cashmere 750 Double Drawer Floor White Melamine</t>
  </si>
  <si>
    <t>Cashmere 750 Double Drawer Floor Ultra Gloss White</t>
  </si>
  <si>
    <t>Cashmere 900 Double Drawer Wall White Melamine</t>
  </si>
  <si>
    <t>Cashmere 900 Double Drawer Wall Ultra Gloss White</t>
  </si>
  <si>
    <t>Cashmere 900 Double Drawer Floor White Melamine</t>
  </si>
  <si>
    <t>Cashmere 900 Double Drawer Floor Ultra Gloss White</t>
  </si>
  <si>
    <t>Cashmere 1200 Double Drawer Wall White Melamine</t>
  </si>
  <si>
    <t>Cashmere 1200 Double Drawer Wall Ultra Gloss White</t>
  </si>
  <si>
    <t>Cashmere 1200 Double Drawer Floor White Melamine</t>
  </si>
  <si>
    <t>Cashmere 1200 Double Drawer Floor Ultra Gloss White</t>
  </si>
  <si>
    <t>Cashmere 1200 Dble Bowl Double Drawer Wall White Melamine</t>
  </si>
  <si>
    <t>Cashmere 1200 Dble Bowl Double Drawer Wall Ultra
Gloss White</t>
  </si>
  <si>
    <t>Cashmere 1200 Dble Bowl Double Drawer Floor White Melamine</t>
  </si>
  <si>
    <t>Cashmere 1200 Dble Bowl Double Drawer Floor Ultra
Gloss White</t>
  </si>
  <si>
    <t>Cashmere 1500 Dble Bowl Double Drawer Wall White Melamine</t>
  </si>
  <si>
    <t>Cashmere 1500 Dble Bowl Double Drawer Wall Ultra
Gloss White</t>
  </si>
  <si>
    <t>Cashmere 1500 Dble Bowl Double Drawer Floor White Melamine</t>
  </si>
  <si>
    <t>Cashmere 1500 Dble Bowl Double Drawer Floor Ultra
Gloss White</t>
  </si>
  <si>
    <t>Cashmere 600 Drawer Open White Melamine</t>
  </si>
  <si>
    <t>Cashmere 600 Drawer Open Ultra Gloss White</t>
  </si>
  <si>
    <t>Cashmere 750 Drawer Open White Melamine</t>
  </si>
  <si>
    <t>Cashmere 750 Drawer Open Ultra Gloss White</t>
  </si>
  <si>
    <t>Cashmere 900 Drawer Open White Melamine</t>
  </si>
  <si>
    <t>Cashmere 900 Drawer Open Ultra Gloss White</t>
  </si>
  <si>
    <t>Cashmere 1200 Drawer Open White Melamine</t>
  </si>
  <si>
    <t>Cashmere 1200 Drawer Open Ultra Gloss White</t>
  </si>
  <si>
    <t>Cashmere 1200 Dble Bowl Drawer Open White Melamine</t>
  </si>
  <si>
    <t>Cashmere 1200 Dble Bowl Drawer Open Ultra Gloss
White</t>
  </si>
  <si>
    <t>4PIN060SM</t>
  </si>
  <si>
    <t>Pinnacle 600 Single Drawer White Melamine</t>
  </si>
  <si>
    <t>4PIN060SG</t>
  </si>
  <si>
    <t>Pinnacle 600 Single Drawer Ultra Gloss White</t>
  </si>
  <si>
    <t>4PIN060SC</t>
  </si>
  <si>
    <t>Pinnacle 600 Single Drawer Colour</t>
  </si>
  <si>
    <t>4PIN075SM</t>
  </si>
  <si>
    <t>Pinnacle 750 Single Drawer White Melamine</t>
  </si>
  <si>
    <t>4PIN075SG</t>
  </si>
  <si>
    <t>Pinnacle 750 Single Drawer Ultra Gloss White</t>
  </si>
  <si>
    <t>4PIN075SC</t>
  </si>
  <si>
    <t>Pinnacle 750 Single Drawer Colour</t>
  </si>
  <si>
    <t>4PIN090SM</t>
  </si>
  <si>
    <t>Pinnacle 900 Single Drawer White Melamine</t>
  </si>
  <si>
    <t>4PIN090SG</t>
  </si>
  <si>
    <t>Pinnacle 900 Single Drawer Ultra Gloss White</t>
  </si>
  <si>
    <t>4PIN090SC</t>
  </si>
  <si>
    <t>Pinnacle 900 Single Drawer Colour</t>
  </si>
  <si>
    <t>4PIN120SM</t>
  </si>
  <si>
    <t>Pinnacle 1200 Single Drawer White Melamine</t>
  </si>
  <si>
    <t>4PIN120SG</t>
  </si>
  <si>
    <t>Pinnacle 1200 Single Drawer Ultra Gloss White</t>
  </si>
  <si>
    <t>4PIN120SC</t>
  </si>
  <si>
    <t>Pinnacle 1200 Single Drawer Colour</t>
  </si>
  <si>
    <t>4PIN12DSM</t>
  </si>
  <si>
    <t>Pinnacle 1200 DB Single Drawer White Melamine</t>
  </si>
  <si>
    <t>4PIN12DSG</t>
  </si>
  <si>
    <t>Pinnacle 1200 DB Single Drawer Ultra Gloss White</t>
  </si>
  <si>
    <t>4PIN12DSC</t>
  </si>
  <si>
    <t>Pinnacle 1200 DB Single Drawer Colour</t>
  </si>
  <si>
    <t>4PIN060DMWH</t>
  </si>
  <si>
    <t>Pinnacle 600 Double Drawer Wall White Melamine</t>
  </si>
  <si>
    <t>4PIN060DGWH</t>
  </si>
  <si>
    <t>Pinnacle 600 Double Drawer Wall Ultra Gloss White</t>
  </si>
  <si>
    <t>4PIN060DCWH</t>
  </si>
  <si>
    <t>Pinnacle 600 Double Drawer Wall Colour</t>
  </si>
  <si>
    <t>4PIN060DMFS</t>
  </si>
  <si>
    <t>Pinnacle 600 Double Drawer Floor White Melamine</t>
  </si>
  <si>
    <t>4PIN060DGFS</t>
  </si>
  <si>
    <t>Pinnacle 600 Double Drawer Floor Ultra Gloss White</t>
  </si>
  <si>
    <t>4PIN060DCFS</t>
  </si>
  <si>
    <t>Pinnacle 600 Double Drawer Floor Colour</t>
  </si>
  <si>
    <t>4PIN075DMWH</t>
  </si>
  <si>
    <t>Pinnacle 750 Double Drawer Wall White Melamine</t>
  </si>
  <si>
    <t>4PIN075DGWH</t>
  </si>
  <si>
    <t>Pinnacle 750 Double Drawer Wall Ultra Gloss White</t>
  </si>
  <si>
    <t>4PIN075DCWH</t>
  </si>
  <si>
    <t>Pinnacle 750 Double Drawer Wall Colour</t>
  </si>
  <si>
    <t>4PIN075DMFS</t>
  </si>
  <si>
    <t>Pinnacle 750 Double Drawer Floor White Melamine</t>
  </si>
  <si>
    <t>4PIN075DGFS</t>
  </si>
  <si>
    <t>Pinnacle 750 Double Drawer Floor Ultra Gloss White</t>
  </si>
  <si>
    <t>4PIN075DCFS</t>
  </si>
  <si>
    <t>Pinnacle 750 Double Drawer Floor Colour</t>
  </si>
  <si>
    <t>4PIN090DMWH</t>
  </si>
  <si>
    <t>Pinnacle 900 Double Drawer Wall White Melamine</t>
  </si>
  <si>
    <t>4PIN090DGWH</t>
  </si>
  <si>
    <t>Pinnacle 900 Double Drawer Wall Ultra Gloss White</t>
  </si>
  <si>
    <t>4PIN090DCWH</t>
  </si>
  <si>
    <t>Pinnacle 900 Double Drawer Wall Colour</t>
  </si>
  <si>
    <t>4PIN090DMFS</t>
  </si>
  <si>
    <t>Pinnacle 900 Double Drawer Floor White Melamine</t>
  </si>
  <si>
    <t>4PIN090DGFS</t>
  </si>
  <si>
    <t>Pinnacle 900 Double Drawer Floor Ultra Gloss White</t>
  </si>
  <si>
    <t>4PIN090DCFS</t>
  </si>
  <si>
    <t>Pinnacle 900 Double Drawer Floor Colour</t>
  </si>
  <si>
    <t>4PIN120DMWH</t>
  </si>
  <si>
    <t>Pinnacle 1200 Double Drawer Wall White Melamine</t>
  </si>
  <si>
    <t>4PIN120DGWH</t>
  </si>
  <si>
    <t>Pinnacle 1200 Double Drawer Wall Ultra Gloss White</t>
  </si>
  <si>
    <t>4PIN120DCWH</t>
  </si>
  <si>
    <t>Pinnacle 1200 Double Drawer Wall Colour</t>
  </si>
  <si>
    <t>4PIN120DMFS</t>
  </si>
  <si>
    <t>Pinnacle 1200 Double Drawer Floor White Melamine</t>
  </si>
  <si>
    <t>4PIN120DGFS</t>
  </si>
  <si>
    <t>Pinnacle 1200 Double Drawer Floor Ultra Gloss White</t>
  </si>
  <si>
    <t>4PIN120DCFS</t>
  </si>
  <si>
    <t>Pinnacle 1200 Double Drawer Floor Colour</t>
  </si>
  <si>
    <t>4PIN12DDMWH</t>
  </si>
  <si>
    <t>Pinnacle 1200 DB Double Drawer Wall White Melamine</t>
  </si>
  <si>
    <t>4PIN12DDGWH</t>
  </si>
  <si>
    <t>Pinnacle 1200 DB Double Drawer Wall Ultra Gloss White</t>
  </si>
  <si>
    <t>4PIN12DDCWH</t>
  </si>
  <si>
    <t>Pinnacle 1200 DB Double Drawer Wall Colour</t>
  </si>
  <si>
    <t>4PIN12DDMFS</t>
  </si>
  <si>
    <t>Pinnacle 1200 DB Double Drawer Floor White Melamine</t>
  </si>
  <si>
    <t>4PIN12DDGFS</t>
  </si>
  <si>
    <t>Pinnacle 1200 DB Double Drawer Floor Ultra Gloss White</t>
  </si>
  <si>
    <t>4PIN12DDCFS</t>
  </si>
  <si>
    <t>Pinnacle 1200 DB Double Drawer Floor Colour</t>
  </si>
  <si>
    <t>1200 Citi Wall Hung Single Basin Vanity (2 Drawer) -
Hickory Oak</t>
  </si>
  <si>
    <t>1200 Citi Wall Hung Double Basin Vanity (2 Drawer) -
Gloss White</t>
  </si>
  <si>
    <t>1200 Citi Wall Hung Double Basin Vanity (2 Drawer) -
Hickory Oak</t>
  </si>
  <si>
    <t>1500 Citi Wall Hung Double StoneCast Basin Vanity (2
Drawer) - Gloss White</t>
  </si>
  <si>
    <t>3217WH</t>
  </si>
  <si>
    <t>1200 Citi Wall Hung Single Basin Vanity (4 Drawer) -
Hickory Oak</t>
  </si>
  <si>
    <t>1200 Citi Wall Hung Double Basin Vanity (4 Drawer) -
Gloss White</t>
  </si>
  <si>
    <t>1200 Citi Wall Hung Double Basin Vanity (4 Drawer) -
Hickory Oak</t>
  </si>
  <si>
    <t>1500 Citi Wall Hung Double StoneCast Basin Vanity (4
Drawer) - Gloss White</t>
  </si>
  <si>
    <t>1500 Citi Wall Hung Double StoneCast Basin Vanity (4
Drawer) - Hickory Oak</t>
  </si>
  <si>
    <t>1200 Citi Floor Standing Single Basin Vanity (4 Drawer) -
Hickory Oak</t>
  </si>
  <si>
    <t>1200 Citi Floor Standing Double Basin Vanity (4 Drawer) -
Gloss White</t>
  </si>
  <si>
    <t>1200 Citi Floor Standing Double Basin Vanity (4 Drawer) -
Hickory Oak</t>
  </si>
  <si>
    <t>1500 Citi Floor Standing Double StoneCast Basin Vanity
(4 Drawer) - Gloss White</t>
  </si>
  <si>
    <t>Cabris 900 2S Square Cnr Enclosure Moulded Wall
White</t>
  </si>
  <si>
    <t>Cabris 1000 2S Square Cnr Enclosure Moulded Wall
Polished</t>
  </si>
  <si>
    <t>Cabris 1000 Round 2S Cnr Enclosure Moulded Wall
White</t>
  </si>
  <si>
    <t>Corner Moulded Wall 900 x 900 3 Sided Left Hand -
1920mm</t>
  </si>
  <si>
    <t>Corner Moulded Wall 900 x 900 3 Sided Right Hand -
1920mm</t>
  </si>
  <si>
    <t>Corner Moulded Wall 900 x 900 2 Sided - 1920mm</t>
  </si>
  <si>
    <t>Corner Moulded Wall 1000 x 1000 3 Sided Left Hand - 1920mm</t>
  </si>
  <si>
    <t>Corner Moulded Wall 1000 x 1000 3 Sided Right Hand -
1920mm</t>
  </si>
  <si>
    <t>Corner Moulded Wall 1000 x 1000 2 Sided - 1920mm</t>
  </si>
  <si>
    <t>Corner Moulded Wall 1200 x 900 3 Sided Right Hand -
1920mm</t>
  </si>
  <si>
    <t>Induro Door 1000 3 Sided Satin - 1920mm</t>
  </si>
  <si>
    <t>Millennium 1000 x 1000 3 Sided Moulded Right Hand
White</t>
  </si>
  <si>
    <t>Millennium 1200 x 900 3 Sided Moulded Left Hand
White</t>
  </si>
  <si>
    <t>Millennium 1200 x 900 3 Sided Moulded Right Hand
White</t>
  </si>
  <si>
    <t>Millennium 1000 x 1000 3 Sided Moulded Right Hand
Satin</t>
  </si>
  <si>
    <t>Cezanne 1000 x 900 Square 2 Sided 1000 Door Flat
White</t>
  </si>
  <si>
    <t>Cezanne 900 x 900 Square 3 Sided Moulded Left Hand
White</t>
  </si>
  <si>
    <t>Cezanne 900 x 900 Square 3 Sided Moulded Right Hand
White</t>
  </si>
  <si>
    <t>Cezanne 1000 x 900 Square 3 Sided 900 Door Moulded
Left Hand White</t>
  </si>
  <si>
    <t>Cezanne 1000 x 900 Square 3 Sided 900 Door Moulded
Right Hand White</t>
  </si>
  <si>
    <t>Cezanne 900 x 1000 Square 2 Sided 900 Door Moulded
White</t>
  </si>
  <si>
    <t>Cezanne 1000 x 900 Square 2 Sided 900 Dr Moulded
White</t>
  </si>
  <si>
    <t>Cezanne 900 x 1000 Square 3 Sided 1000 Door Moulded
Left Hand White</t>
  </si>
  <si>
    <t>Cezanne 900 x 1000 Square 3 Sided 1000 Door Moulded
Right Hand White</t>
  </si>
  <si>
    <t>Cezanne 900 x 1000 Square 2 Sided 1000 Door Moulded
White</t>
  </si>
  <si>
    <t>Cezanne 1000 x 900 Square 2 Sided 1000 Door Moulded
White</t>
  </si>
  <si>
    <t>Cezanne 1000 x 1000 Square 3 Sided Moulded Left Hand
White</t>
  </si>
  <si>
    <t>Cezanne 1000 x 1000 Square 3 Sided Moulded Right
Hand White</t>
  </si>
  <si>
    <t>Cezanne 900 x 900 Square 3 Sided Moulded Left Hand
Bright</t>
  </si>
  <si>
    <t>Cezanne 900 x 900 Square 3 Sided Moulded Right Hand
Bright</t>
  </si>
  <si>
    <t>Cezanne 1000 x 900 Square 3 Sided 900 Door Moulded
Right Hand Bright</t>
  </si>
  <si>
    <t>Cezanne 1000 x 900 Square 3 Sided 1000 Door Moulded
Left Hand Bright</t>
  </si>
  <si>
    <t>Cezanne 1000 x 900 Square 3 Sided 1000 Door Moulded
Right Hand Bright</t>
  </si>
  <si>
    <t>Cezanne 900 x 1000 Square 2 Sided 900 Door Moulded
Bright</t>
  </si>
  <si>
    <t>Cezanne 1000 x 900 Square 2 Sided 900 Dr Moulded
Bright</t>
  </si>
  <si>
    <t>Cezanne 900 x 1000 Square 2 Sided 1000 Door Moulded
Bright</t>
  </si>
  <si>
    <t>Cezanne 1000 x 900 Square 2 Sided 1000 Door Moulded
Bright</t>
  </si>
  <si>
    <t>Cezanne 1000 x 1000 Square 3 Sided Moulded Left Hand
Bright</t>
  </si>
  <si>
    <t>Cezanne 1000 x 1000 Square 3 Sided Moulded Right
Hand Bright</t>
  </si>
  <si>
    <t>Sierra Flat Wall 900 x 900 3 Sided</t>
  </si>
  <si>
    <t>Sierra Flat Wall 900 x 900 2 Sided</t>
  </si>
  <si>
    <t>Sierra Flat Wall 1000 x 1000 2 Sided</t>
  </si>
  <si>
    <t>Sierra Flat Wall 1200 x 900 3 Sided</t>
  </si>
  <si>
    <t>Sierra Flat Wall 1200 x 900 2 Sided</t>
  </si>
  <si>
    <t>Sierra Moulded Wall 900  x  900 3 Sided</t>
  </si>
  <si>
    <t>Sierra Moulded Wall 900  x  900 2 Sided</t>
  </si>
  <si>
    <t>Sierra Moulded Wall 1000  x  1000 3 Sided</t>
  </si>
  <si>
    <t>Sierra Moulded Wall 1000  x  1000 2 Sided</t>
  </si>
  <si>
    <t>Moulded Wall 1200 x 900 3 Sided - 1920mm</t>
  </si>
  <si>
    <t>Moulded Wall 1200 x 900 2 Sided 1200 Moulded -
1920mm</t>
  </si>
  <si>
    <t>Flat Wall 900 x 900 3 Sided</t>
  </si>
  <si>
    <t>Flat Wall 900 x 900 2 Sided</t>
  </si>
  <si>
    <t>Flat Wall 1000 x 1000 2 Sided</t>
  </si>
  <si>
    <t>Corner Moulded Wall 900 x 900 3 Sided Left Hand -
2000mm</t>
  </si>
  <si>
    <t>Corner Moulded Wall 900 x 900 3 Sided Right Hand -
2000mm</t>
  </si>
  <si>
    <t>Corner Moulded Wall 900 x 900 2 Sided - 2000mm</t>
  </si>
  <si>
    <t>Corner Moulded Wall 1000 x 1000 3 Sided Left Hand - 2000mm</t>
  </si>
  <si>
    <t>Corner Moulded Wall 1000 x 1000 3 Sided Right Hand -
2000mm</t>
  </si>
  <si>
    <t>Corner Moulded Wall 1000 x 1000 2 Sided - 2000mm</t>
  </si>
  <si>
    <t>Corner Moulded Wall 1200 x 900 3 Sided Left Hand - 2000mm</t>
  </si>
  <si>
    <t>Corner Moulded Wall 1200 x 900 3 Sided Right Hand -
2000mm</t>
  </si>
  <si>
    <t>Corner Moulded Wall 1200 x 900 2 Sided - 2000mm</t>
  </si>
  <si>
    <t>Corner Moulded Wall 900 x 1200 2 Sided - 2000mm</t>
  </si>
  <si>
    <t>Millennium Return 1000 2 Sided White</t>
  </si>
  <si>
    <t>Millennium Return Set 1000 Angle Cnr White</t>
  </si>
  <si>
    <t>Soul Flat 1000 x 1000 2 Wall Round White - Corner
Waste</t>
  </si>
  <si>
    <t>Soul Flat 1200 x 900 2 Wall Rect White 900 Return -
Corner Waste</t>
  </si>
  <si>
    <t>Soul Flat 1200 x 900 2 Wall Rect White 1200 Return -
Corner Waste</t>
  </si>
  <si>
    <t>Soul Flat 900 x 1200 2 Wall Rect White 900 Return -
Corner Waste</t>
  </si>
  <si>
    <t>Soul Flat 1200 x 900 2 Wall Rect Satin 900 Return -
Corner Waste</t>
  </si>
  <si>
    <t>Soul Flat 1200 x 900 2 Wall Rect Satin 1200 Return -
Corner Waste</t>
  </si>
  <si>
    <t>Soul Flat 900 x 1200 2 Wall Rect Satin 900 Return -
Corner Waste</t>
  </si>
  <si>
    <t>Soul Moulded 900 x 900 2 Wall Sq White - Corner Waste</t>
  </si>
  <si>
    <t>Soul Moulded 1000 x 1000 2 Wall Angle Corner White -
Corner Waste</t>
  </si>
  <si>
    <t>Soul Moulded 1000 x 1000 2 Wall Round White - Corner
Waste</t>
  </si>
  <si>
    <t>Soul Moulded 1200 x 900 2 Wall Rect White 900 Return -
Corner Waste</t>
  </si>
  <si>
    <t>Soul Moulded 1200 x 900 2 Wall Rect White 1200 Return
- Corner Waste</t>
  </si>
  <si>
    <t>Soul Moulded 900 x 1200 2 Wall Rect White 900 Return -
Corner Waste</t>
  </si>
  <si>
    <t>Soul Moulded 900 x 1200 2 Wall Rect White 1200 Return
- Corner Waste</t>
  </si>
  <si>
    <t>Soul Moulded 1000 x 1000 3 Wall Sq White - Corner Waste</t>
  </si>
  <si>
    <t>Soul Moulded 900 x 1200 3 Wall Rect White - Corner
Waste</t>
  </si>
  <si>
    <t>Soul Moulded 900 x 900 2 Wall Sq White - Centre Waste</t>
  </si>
  <si>
    <t>Soul Moulded 1000 x 1000 3 Wall Sq White - Centre Waste</t>
  </si>
  <si>
    <t>Soul Moulded 1000 x 1000 2 Wall Angle Satin - Corner
Waste</t>
  </si>
  <si>
    <t>Soul Moulded 1000 x 1000 2 Wall Round Satin - Corner
Waste</t>
  </si>
  <si>
    <t>Soul Moulded 1200 x 900 2 Wall Rect Satin 900 Return -
Corner Waste</t>
  </si>
  <si>
    <t>Soul Moulded 1200 x 900 2 Wall Rect Satin 1200 Return -
Corner Waste</t>
  </si>
  <si>
    <t>Soul Moulded 900 x 1200 2 Wall Rect Satin 900 Return -
Corner Waste</t>
  </si>
  <si>
    <t>Soul Tile 900 x 900 2 Wall Sq White - Corner Waste</t>
  </si>
  <si>
    <t>Soul Tile 1000 x 1000 2 Wall Round White - Corner
Waste</t>
  </si>
  <si>
    <t>Soul Tile 1200 x 900 2 Wall Rect White 900 Return -
Corner Waste</t>
  </si>
  <si>
    <t>Soul Tile 1200 x 900 2 Wall Rect White 1200 Return -
Corner Waste</t>
  </si>
  <si>
    <t>Soul Tile 900 x 1200 2 Wall Rect White 900 Return -
Corner Waste</t>
  </si>
  <si>
    <t>Soul Tile 900 x 1200 2 Wall Rect White 1200 Return - Corner Waste</t>
  </si>
  <si>
    <t>Soul Tile 1000 x 1000 3 Wall Sq White - Corner Waste</t>
  </si>
  <si>
    <t>Soul Tile 900 x 1200 3 Wall Rect White - Corner Waste</t>
  </si>
  <si>
    <t>Soul Tile 900 x 900 2 Wall Sq White - Centre Waste</t>
  </si>
  <si>
    <t>Soul Tile 1000 x 1000 3 Wall Sq White - Centre Waste</t>
  </si>
  <si>
    <t>Soul Tile 1200 x 900 2 Wall Rect Satin 1200 Return -
Corner Waste</t>
  </si>
  <si>
    <t>Soul Tile 900 x 1200 2 Wall Rect Satin 900 Return -
Corner Waste</t>
  </si>
  <si>
    <t>Liquid 1675 Std Bath White</t>
  </si>
  <si>
    <t>Liquid 1800 Std Bath Only White</t>
  </si>
  <si>
    <t>Liquid 1675 Std Spa Bath White</t>
  </si>
  <si>
    <t>Liquid 1675 Hydrotherapy Spa Bath White</t>
  </si>
  <si>
    <t>Liquid 1675 Hydrotherapy Bath with Upstands</t>
  </si>
  <si>
    <t>Liquid 1800 Std Spa Bath White</t>
  </si>
  <si>
    <t>Liquid 1800 Hydrotherapy Spa Bath White</t>
  </si>
  <si>
    <t>Aquatite WetWall Shower Caddy Flange Pack</t>
  </si>
  <si>
    <t>Toto Sintra Close Coupled P Toilet Suite</t>
  </si>
  <si>
    <t>Toto Sintra Close Coupled S Toilet Suite</t>
  </si>
  <si>
    <t>31202519V</t>
  </si>
  <si>
    <t>250L 550x1730 S/S M/P 3kW Cylinder</t>
  </si>
  <si>
    <t>MS30055030A</t>
  </si>
  <si>
    <t>300L 550x2045 S/S M/P 3kW Auto Reset Cylinder</t>
  </si>
  <si>
    <t>Arriva Engine LPG</t>
  </si>
  <si>
    <t>Arriva Engine NG</t>
  </si>
  <si>
    <t>Laundra Max2 Drawer Model 560x560</t>
  </si>
  <si>
    <t>Pastels Toilet Roll Holder Chrome</t>
  </si>
  <si>
    <t>Pastels Robe Hook Chrome</t>
  </si>
  <si>
    <t>Studio 1 Toilet Roll Holder Chrome</t>
  </si>
  <si>
    <t>Studio 1 Robe Hook Chrome</t>
  </si>
  <si>
    <t>Studio 1 Towel Stirrup Chrome</t>
  </si>
  <si>
    <t>Studio 1 600mm Single Towel Rail Chrome</t>
  </si>
  <si>
    <t>YVRH</t>
  </si>
  <si>
    <t>Veloso Robe Hook</t>
  </si>
  <si>
    <t>YVTRN</t>
  </si>
  <si>
    <t>Veloso Toilet Roll Holder</t>
  </si>
  <si>
    <t>YVTRNF</t>
  </si>
  <si>
    <t>Veloso Toilet Roll Holder Fixed</t>
  </si>
  <si>
    <t>YVTRS</t>
  </si>
  <si>
    <t>Veloso Towel Stirrup</t>
  </si>
  <si>
    <t>YVTR600</t>
  </si>
  <si>
    <t>Veloso Towel Rail 600mm</t>
  </si>
  <si>
    <t>Round 750 x 600mm 6bar 60W Heated Towel Rail</t>
  </si>
  <si>
    <t>Round 1200 x 600mm 9bar 90W Heated Towel Rail</t>
  </si>
  <si>
    <t>Square 500 x 620mm 4bar 40W Heated Towel Rail</t>
  </si>
  <si>
    <t>Square 920 x 620mm 7bar 75W Heated Towel Rail</t>
  </si>
  <si>
    <t>9221NK</t>
  </si>
  <si>
    <t>Quadro Toilet Roll Holder - Brushed</t>
  </si>
  <si>
    <t>9221GM</t>
  </si>
  <si>
    <t>Quadro Toilet Roll Holder - Gunmetal</t>
  </si>
  <si>
    <t>Quadro Towel Bar 450mm - Chrome</t>
  </si>
  <si>
    <t>Quadro Towel Bar 450mm - Black</t>
  </si>
  <si>
    <t>9220NK</t>
  </si>
  <si>
    <t>Quadro Towel Bar 450mm - Brushed</t>
  </si>
  <si>
    <t>9220GM</t>
  </si>
  <si>
    <t>Quadro Towel Bar 450mm - Gunmetal</t>
  </si>
  <si>
    <t>9222NK</t>
  </si>
  <si>
    <t>Quadro Robe Hook - Brushed Nickel</t>
  </si>
  <si>
    <t>9222GM</t>
  </si>
  <si>
    <t>Quadro Robe Hook - Gunmetal</t>
  </si>
  <si>
    <t>9223NK</t>
  </si>
  <si>
    <t>Quadro Towel Ring - Brushed Nickel</t>
  </si>
  <si>
    <t>9223GM</t>
  </si>
  <si>
    <t>Quadro Towel Ring - Gunmetal</t>
  </si>
  <si>
    <t>9208NK</t>
  </si>
  <si>
    <t>Evoke Toilet Roll Holder - Brushed Nickel</t>
  </si>
  <si>
    <t>9208GM</t>
  </si>
  <si>
    <t>Evoke Toilet Roll Holder - Gunmetal</t>
  </si>
  <si>
    <t>9201NK</t>
  </si>
  <si>
    <t>Evoke Robe Hook - Brushed Nickel</t>
  </si>
  <si>
    <t>9201GM</t>
  </si>
  <si>
    <t>Evoke Robe Hook - Gunmetal</t>
  </si>
  <si>
    <t>9203NK</t>
  </si>
  <si>
    <t>Evoke Towel Ring - Brushed Nickel</t>
  </si>
  <si>
    <t>9203GM</t>
  </si>
  <si>
    <t>Evoke Towel Ring - Gunmetal</t>
  </si>
  <si>
    <t>Evoke Toilet Brush Holder Frosted - Chrome</t>
  </si>
  <si>
    <t>Evoke Toilet Brush Holder Frosted - Black</t>
  </si>
  <si>
    <t>9205NK</t>
  </si>
  <si>
    <t>Evoke Toilet Brush Holder Frosted - Brushed Nickel</t>
  </si>
  <si>
    <t>9205GM</t>
  </si>
  <si>
    <t>Evoke Toilet Brush Holder Frosted - Gunmetal</t>
  </si>
  <si>
    <t>Evoke Towel Bar 450mm - Chrome</t>
  </si>
  <si>
    <t>9206B</t>
  </si>
  <si>
    <t>Evoke Towel Bar 450mm - Black</t>
  </si>
  <si>
    <t>9206NK</t>
  </si>
  <si>
    <t>Evoke Towel Bar 450mm - Brushed Nickel</t>
  </si>
  <si>
    <t>9206GM</t>
  </si>
  <si>
    <t>Evoke Towel Bar 450mm - Gunmetal</t>
  </si>
  <si>
    <t>Evoke Towel Bar 600mm - Chrome</t>
  </si>
  <si>
    <t>Evoke Toothbrush Holder Frosted - Chrome</t>
  </si>
  <si>
    <t>Evoke Frosted Glass Shelf 530mm - Chrome</t>
  </si>
  <si>
    <t>Add slush to scaffolding</t>
  </si>
  <si>
    <t>6926.23794</t>
  </si>
  <si>
    <t>Leave top soil onsite</t>
  </si>
  <si>
    <t>NR</t>
  </si>
  <si>
    <t>Prenail from contract</t>
  </si>
  <si>
    <t>Prenail as per quote</t>
  </si>
  <si>
    <t>Extra value Graphex</t>
  </si>
  <si>
    <t>DOMDFSGSTDUNBML</t>
  </si>
  <si>
    <t>Hung mdf sgle flush door 410-810 mdf jambs - undrilled mag latch</t>
  </si>
  <si>
    <t>Q1</t>
  </si>
  <si>
    <t>Quote to confirm</t>
  </si>
  <si>
    <t xml:space="preserve">Double Door 1 lite  MDF SC S2S with 1 Lite VP, 6.38mm Clear Laminated Safety Glass 100x75 Loose Pin Hinge on 25mm pine jamb </t>
  </si>
  <si>
    <t>24781</t>
  </si>
  <si>
    <t>KJSBO1</t>
  </si>
  <si>
    <t>588</t>
  </si>
  <si>
    <t>Enko Handles</t>
  </si>
  <si>
    <t>KJSBO2</t>
  </si>
  <si>
    <t>1154</t>
  </si>
  <si>
    <t>toughened, clear glass splashback customers own image application</t>
  </si>
  <si>
    <t>5625</t>
  </si>
  <si>
    <t>Panasonic Aero series wall mounted CS/CU-Z71TKR (up to 180m3)</t>
  </si>
  <si>
    <t>CEZANNE 1000X1000 ROUND MOULDED WHITE</t>
  </si>
  <si>
    <t>PLRA1476110</t>
  </si>
  <si>
    <t>ELEMENTI UNO OVERHEIGHT SQ CCBTW SUITE SC SEAT BOTTOM INLET WH 14761.10</t>
  </si>
  <si>
    <t>DAPQ</t>
  </si>
  <si>
    <t>QTC</t>
  </si>
  <si>
    <t>Drainage as per quote</t>
  </si>
  <si>
    <t>1525</t>
  </si>
  <si>
    <t>6152</t>
  </si>
  <si>
    <t>7075</t>
  </si>
  <si>
    <t>yes</t>
  </si>
  <si>
    <t>print</t>
  </si>
  <si>
    <t>105.1</t>
  </si>
  <si>
    <t>575.1</t>
  </si>
  <si>
    <t>575.2</t>
  </si>
  <si>
    <t>135.1</t>
  </si>
  <si>
    <t>245.1</t>
  </si>
  <si>
    <t>295.1</t>
  </si>
  <si>
    <t>380.1</t>
  </si>
  <si>
    <t>490.1</t>
  </si>
  <si>
    <t>490.7</t>
  </si>
  <si>
    <t>490.2</t>
  </si>
  <si>
    <t>490.3</t>
  </si>
  <si>
    <t>100.1</t>
  </si>
  <si>
    <t>475.1</t>
  </si>
  <si>
    <t>470.3</t>
  </si>
  <si>
    <t>470.2</t>
  </si>
  <si>
    <t>505.1</t>
  </si>
  <si>
    <t>495.1</t>
  </si>
  <si>
    <t>310.1</t>
  </si>
  <si>
    <t>395</t>
  </si>
  <si>
    <t>405.1</t>
  </si>
  <si>
    <t>405.2</t>
  </si>
  <si>
    <t>455.1</t>
  </si>
  <si>
    <t>535.1</t>
  </si>
  <si>
    <t>525.2</t>
  </si>
  <si>
    <t>425.1</t>
  </si>
  <si>
    <t>435.1</t>
  </si>
  <si>
    <t>425.2</t>
  </si>
  <si>
    <t>470.1</t>
  </si>
  <si>
    <t>465.1</t>
  </si>
  <si>
    <t>490.4</t>
  </si>
  <si>
    <t>490.5</t>
  </si>
  <si>
    <t>490.6</t>
  </si>
  <si>
    <t>545.1</t>
  </si>
  <si>
    <t>555.1</t>
  </si>
  <si>
    <t>210.2</t>
  </si>
  <si>
    <t>never</t>
  </si>
  <si>
    <t>Search Shortcut key to "go home" is CTRL + Q</t>
  </si>
  <si>
    <t>Search Shortcut key to search sheets is CTRL +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</si>
</sst>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;[Red]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aaaa"/>
    <numFmt numFmtId="167" formatCode="&quot;$&quot;#,##0.00"/>
    <numFmt numFmtId="168" formatCode="0.0"/>
    <numFmt numFmtId="169" formatCode="00#"/>
    <numFmt numFmtId="170" formatCode="d/mm/yyyy;@"/>
    <numFmt numFmtId="171" formatCode="00#.0"/>
    <numFmt numFmtId="172" formatCode="0.0%"/>
  </numFmts>
  <fonts count="1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u/>
      <sz val="16"/>
      <color indexed="10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u/>
      <sz val="10"/>
      <name val="Arial"/>
      <family val="2"/>
    </font>
    <font>
      <vertAlign val="superscript"/>
      <sz val="10"/>
      <name val="Arial"/>
      <family val="2"/>
    </font>
    <font>
      <b/>
      <i/>
      <sz val="20"/>
      <name val="Garamond"/>
      <family val="1"/>
    </font>
    <font>
      <sz val="10"/>
      <name val="Garamond"/>
      <family val="1"/>
    </font>
    <font>
      <i/>
      <sz val="10"/>
      <name val="Garamond"/>
      <family val="1"/>
    </font>
    <font>
      <sz val="20"/>
      <name val="Garamond"/>
      <family val="1"/>
    </font>
    <font>
      <i/>
      <sz val="20"/>
      <name val="Garamond"/>
      <family val="1"/>
    </font>
    <font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u/>
      <sz val="12"/>
      <name val="Arial"/>
      <family val="2"/>
    </font>
    <font>
      <b/>
      <sz val="12"/>
      <color indexed="10"/>
      <name val="Arial"/>
      <family val="2"/>
    </font>
    <font>
      <b/>
      <sz val="12"/>
      <name val="Arial"/>
      <family val="2"/>
    </font>
    <font>
      <sz val="24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i/>
      <sz val="20"/>
      <name val="Arial"/>
      <family val="2"/>
    </font>
    <font>
      <sz val="10"/>
      <color indexed="10"/>
      <name val="Garamond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Palatino Linotype"/>
      <family val="1"/>
    </font>
    <font>
      <sz val="8"/>
      <name val="Palatino Linotype"/>
      <family val="1"/>
    </font>
    <font>
      <i/>
      <sz val="8"/>
      <name val="Palatino Linotype"/>
      <family val="1"/>
    </font>
    <font>
      <b/>
      <sz val="8"/>
      <name val="Palatino Linotype"/>
      <family val="1"/>
    </font>
    <font>
      <b/>
      <sz val="10"/>
      <name val="Palatino Linotype"/>
      <family val="1"/>
    </font>
    <font>
      <b/>
      <sz val="10"/>
      <color indexed="41"/>
      <name val="Palatino Linotype"/>
      <family val="1"/>
    </font>
    <font>
      <sz val="10"/>
      <color indexed="8"/>
      <name val="Arial"/>
      <family val="2"/>
    </font>
    <font>
      <sz val="10"/>
      <color indexed="57"/>
      <name val="Arial"/>
      <family val="2"/>
    </font>
    <font>
      <u/>
      <sz val="10"/>
      <color indexed="57"/>
      <name val="Arial"/>
      <family val="2"/>
    </font>
    <font>
      <u/>
      <sz val="10"/>
      <color indexed="10"/>
      <name val="Arial"/>
      <family val="2"/>
    </font>
    <font>
      <sz val="10"/>
      <color indexed="17"/>
      <name val="Arial"/>
      <family val="2"/>
    </font>
    <font>
      <u/>
      <sz val="10"/>
      <color indexed="17"/>
      <name val="Arial"/>
      <family val="2"/>
    </font>
    <font>
      <u/>
      <sz val="10"/>
      <name val="Arial"/>
      <family val="2"/>
    </font>
    <font>
      <sz val="10"/>
      <color indexed="58"/>
      <name val="Arial"/>
      <family val="2"/>
    </font>
    <font>
      <u/>
      <sz val="10"/>
      <name val="Arial"/>
      <family val="2"/>
    </font>
    <font>
      <b/>
      <sz val="19"/>
      <name val="Tahoma"/>
      <family val="2"/>
    </font>
    <font>
      <sz val="8"/>
      <name val="Arial"/>
      <family val="2"/>
    </font>
    <font>
      <b/>
      <i/>
      <u/>
      <sz val="10"/>
      <name val="Arial"/>
      <family val="2"/>
    </font>
    <font>
      <sz val="10"/>
      <color indexed="9"/>
      <name val="Arial"/>
      <family val="2"/>
    </font>
    <font>
      <sz val="20"/>
      <color indexed="9"/>
      <name val="Arial"/>
      <family val="2"/>
    </font>
    <font>
      <b/>
      <sz val="20"/>
      <color indexed="9"/>
      <name val="Arial"/>
      <family val="2"/>
    </font>
    <font>
      <sz val="24"/>
      <color indexed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8"/>
      <color indexed="9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sz val="10"/>
      <color theme="6"/>
      <name val="Arial"/>
      <family val="2"/>
    </font>
    <font>
      <sz val="10"/>
      <name val="Arial"/>
      <family val="2"/>
    </font>
    <font>
      <b/>
      <u/>
      <sz val="16"/>
      <color indexed="10"/>
      <name val="Arial"/>
      <family val="2"/>
    </font>
    <font>
      <u/>
      <sz val="10"/>
      <color rgb="FFFF0000"/>
      <name val="Arial"/>
      <family val="2"/>
    </font>
    <font>
      <sz val="26"/>
      <color theme="0"/>
      <name val="Arial"/>
      <family val="2"/>
    </font>
    <font>
      <b/>
      <i/>
      <sz val="20"/>
      <color theme="0"/>
      <name val="Garamond"/>
      <family val="1"/>
    </font>
    <font>
      <sz val="20"/>
      <color theme="0"/>
      <name val="Garamond"/>
      <family val="1"/>
    </font>
    <font>
      <sz val="10"/>
      <color theme="0"/>
      <name val="Garamond"/>
      <family val="1"/>
    </font>
    <font>
      <sz val="10"/>
      <color theme="3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Gothic720 Lt BT"/>
      <family val="2"/>
    </font>
    <font>
      <sz val="11"/>
      <color theme="1"/>
      <name val="Gothic720 Lt BT"/>
      <family val="2"/>
    </font>
    <font>
      <u/>
      <sz val="11"/>
      <color theme="1"/>
      <name val="Gothic720 Lt BT"/>
      <family val="2"/>
    </font>
    <font>
      <b/>
      <u/>
      <sz val="11"/>
      <color theme="1"/>
      <name val="Gothic720 Lt BT"/>
      <family val="2"/>
    </font>
    <font>
      <b/>
      <sz val="11"/>
      <color theme="1"/>
      <name val="Gothic720 Lt BT"/>
      <family val="2"/>
    </font>
    <font>
      <b/>
      <i/>
      <sz val="10"/>
      <color theme="1"/>
      <name val="Gothic720 Lt BT"/>
      <family val="2"/>
    </font>
    <font>
      <b/>
      <i/>
      <sz val="11"/>
      <color theme="1"/>
      <name val="Gothic720 Lt BT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8B98"/>
      <name val="Arial"/>
      <family val="2"/>
    </font>
    <font>
      <b/>
      <sz val="18"/>
      <name val="Arial"/>
      <family val="2"/>
    </font>
    <font>
      <b/>
      <sz val="12"/>
      <name val="Garamond"/>
      <family val="1"/>
    </font>
    <font>
      <sz val="10"/>
      <color rgb="FF000000"/>
      <name val="Arial"/>
      <family val="2"/>
    </font>
    <font>
      <b/>
      <sz val="28"/>
      <name val="Arial"/>
      <family val="2"/>
    </font>
    <font>
      <sz val="10"/>
      <color rgb="FF00B050"/>
      <name val="Arial"/>
      <family val="2"/>
    </font>
    <font>
      <sz val="9"/>
      <name val="Arial"/>
      <family val="2"/>
    </font>
    <font>
      <b/>
      <sz val="22"/>
      <name val="Arial"/>
      <family val="2"/>
    </font>
    <font>
      <b/>
      <u/>
      <sz val="22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i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FF0000"/>
      <name val="Arial"/>
      <family val="2"/>
    </font>
    <font>
      <b/>
      <sz val="11"/>
      <color rgb="FFFF0000"/>
      <name val="Gothic720 Lt BT"/>
      <family val="2"/>
    </font>
    <font>
      <sz val="11"/>
      <color rgb="FFFF0000"/>
      <name val="Gothic720 Lt BT"/>
      <family val="2"/>
    </font>
    <font>
      <sz val="11"/>
      <color rgb="FFFF0000"/>
      <name val="Calibri"/>
      <family val="2"/>
      <scheme val="minor"/>
    </font>
    <font>
      <sz val="11"/>
      <color rgb="FF222222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i/>
      <sz val="16"/>
      <color rgb="FFFF0000"/>
      <name val="Arial"/>
      <family val="2"/>
    </font>
    <font>
      <sz val="9"/>
      <color theme="1"/>
      <name val="Arial"/>
      <family val="2"/>
    </font>
    <font>
      <sz val="26"/>
      <name val="Arial"/>
      <family val="2"/>
    </font>
    <font>
      <sz val="8"/>
      <name val="Arial"/>
      <family val="2"/>
    </font>
    <font>
      <b/>
      <sz val="24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3E3E"/>
        <bgColor indexed="64"/>
      </patternFill>
    </fill>
  </fills>
  <borders count="9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10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ck">
        <color indexed="10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ck">
        <color indexed="54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thin">
        <color indexed="8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theme="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theme="0"/>
      </right>
      <top/>
      <bottom style="medium">
        <color rgb="FFFF0000"/>
      </bottom>
      <diagonal/>
    </border>
    <border>
      <left/>
      <right style="medium">
        <color theme="0"/>
      </right>
      <top/>
      <bottom style="medium">
        <color indexed="8"/>
      </bottom>
      <diagonal/>
    </border>
    <border>
      <left style="medium">
        <color theme="0"/>
      </left>
      <right/>
      <top style="medium">
        <color indexed="8"/>
      </top>
      <bottom/>
      <diagonal/>
    </border>
    <border>
      <left/>
      <right style="medium">
        <color theme="0"/>
      </right>
      <top style="medium">
        <color indexed="8"/>
      </top>
      <bottom style="medium">
        <color indexed="8"/>
      </bottom>
      <diagonal/>
    </border>
    <border>
      <left/>
      <right style="medium">
        <color theme="0"/>
      </right>
      <top style="medium">
        <color indexed="8"/>
      </top>
      <bottom/>
      <diagonal/>
    </border>
    <border>
      <left style="medium">
        <color theme="0"/>
      </left>
      <right/>
      <top/>
      <bottom style="thin">
        <color indexed="64"/>
      </bottom>
      <diagonal/>
    </border>
    <border>
      <left/>
      <right style="medium">
        <color theme="0"/>
      </right>
      <top/>
      <bottom style="thin">
        <color indexed="64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FF0000"/>
      </bottom>
      <diagonal/>
    </border>
    <border>
      <left style="medium">
        <color theme="0"/>
      </left>
      <right style="dashDotDot">
        <color theme="7" tint="-0.499984740745262"/>
      </right>
      <top/>
      <bottom style="dashDotDot">
        <color theme="7" tint="-0.499984740745262"/>
      </bottom>
      <diagonal/>
    </border>
    <border>
      <left style="dashDotDot">
        <color theme="7" tint="-0.499984740745262"/>
      </left>
      <right style="dashDotDot">
        <color theme="7" tint="-0.499984740745262"/>
      </right>
      <top/>
      <bottom style="dashDotDot">
        <color theme="7" tint="-0.499984740745262"/>
      </bottom>
      <diagonal/>
    </border>
    <border>
      <left style="dashDotDot">
        <color theme="7" tint="-0.499984740745262"/>
      </left>
      <right style="medium">
        <color theme="0"/>
      </right>
      <top/>
      <bottom style="dashDotDot">
        <color theme="7" tint="-0.499984740745262"/>
      </bottom>
      <diagonal/>
    </border>
    <border>
      <left style="medium">
        <color theme="0"/>
      </left>
      <right style="dashDotDot">
        <color theme="7" tint="-0.499984740745262"/>
      </right>
      <top style="dashDotDot">
        <color theme="7" tint="-0.499984740745262"/>
      </top>
      <bottom style="dashDotDot">
        <color theme="7" tint="-0.499984740745262"/>
      </bottom>
      <diagonal/>
    </border>
    <border>
      <left style="dashDotDot">
        <color theme="7" tint="-0.499984740745262"/>
      </left>
      <right style="dashDotDot">
        <color theme="7" tint="-0.499984740745262"/>
      </right>
      <top style="dashDotDot">
        <color theme="7" tint="-0.499984740745262"/>
      </top>
      <bottom style="dashDotDot">
        <color theme="7" tint="-0.499984740745262"/>
      </bottom>
      <diagonal/>
    </border>
    <border>
      <left style="dashDotDot">
        <color theme="7" tint="-0.499984740745262"/>
      </left>
      <right style="medium">
        <color theme="0"/>
      </right>
      <top style="dashDotDot">
        <color theme="7" tint="-0.499984740745262"/>
      </top>
      <bottom style="dashDotDot">
        <color theme="7" tint="-0.499984740745262"/>
      </bottom>
      <diagonal/>
    </border>
    <border>
      <left/>
      <right/>
      <top style="dashDotDot">
        <color theme="7" tint="-0.499984740745262"/>
      </top>
      <bottom/>
      <diagonal/>
    </border>
    <border>
      <left/>
      <right style="thin">
        <color indexed="64"/>
      </right>
      <top/>
      <bottom style="thin">
        <color rgb="FFFF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dashDotDot">
        <color theme="7" tint="-0.499984740745262"/>
      </right>
      <top/>
      <bottom style="dashDotDot">
        <color theme="7" tint="-0.499984740745262"/>
      </bottom>
      <diagonal/>
    </border>
    <border>
      <left style="dashDotDot">
        <color indexed="64"/>
      </left>
      <right style="dashDotDot">
        <color indexed="64"/>
      </right>
      <top style="medium">
        <color indexed="64"/>
      </top>
      <bottom/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/>
      <diagonal/>
    </border>
    <border>
      <left style="dashDotDot">
        <color indexed="64"/>
      </left>
      <right style="dashDotDot">
        <color indexed="64"/>
      </right>
      <top style="medium">
        <color indexed="64"/>
      </top>
      <bottom style="dashDotDot">
        <color theme="7" tint="-0.499984740745262"/>
      </bottom>
      <diagonal/>
    </border>
    <border>
      <left style="dashDotDot">
        <color indexed="64"/>
      </left>
      <right style="dashDotDot">
        <color indexed="64"/>
      </right>
      <top/>
      <bottom style="dashDotDot">
        <color theme="7" tint="-0.499984740745262"/>
      </bottom>
      <diagonal/>
    </border>
    <border>
      <left style="dashDotDot">
        <color indexed="64"/>
      </left>
      <right style="dashDotDot">
        <color theme="7" tint="-0.499984740745262"/>
      </right>
      <top style="dashDotDot">
        <color theme="7" tint="-0.499984740745262"/>
      </top>
      <bottom style="dashDotDot">
        <color theme="7" tint="-0.499984740745262"/>
      </bottom>
      <diagonal/>
    </border>
    <border>
      <left style="dashDotDot">
        <color indexed="64"/>
      </left>
      <right style="dashDotDot">
        <color indexed="64"/>
      </right>
      <top/>
      <bottom/>
      <diagonal/>
    </border>
    <border>
      <left/>
      <right/>
      <top/>
      <bottom style="dashDotDot">
        <color indexed="64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dashDotDot">
        <color theme="7" tint="-0.499984740745262"/>
      </bottom>
      <diagonal/>
    </border>
    <border>
      <left style="medium">
        <color theme="0"/>
      </left>
      <right/>
      <top style="dashDotDot">
        <color indexed="64"/>
      </top>
      <bottom/>
      <diagonal/>
    </border>
  </borders>
  <cellStyleXfs count="44725">
    <xf numFmtId="0" fontId="0" fillId="0" borderId="0"/>
    <xf numFmtId="0" fontId="41" fillId="2" borderId="0" applyNumberFormat="0" applyBorder="0" applyAlignment="0" applyProtection="0"/>
    <xf numFmtId="0" fontId="41" fillId="3" borderId="0" applyNumberFormat="0" applyBorder="0" applyAlignment="0" applyProtection="0"/>
    <xf numFmtId="0" fontId="41" fillId="4" borderId="0" applyNumberFormat="0" applyBorder="0" applyAlignment="0" applyProtection="0"/>
    <xf numFmtId="0" fontId="41" fillId="5" borderId="0" applyNumberFormat="0" applyBorder="0" applyAlignment="0" applyProtection="0"/>
    <xf numFmtId="0" fontId="41" fillId="6" borderId="0" applyNumberFormat="0" applyBorder="0" applyAlignment="0" applyProtection="0"/>
    <xf numFmtId="0" fontId="41" fillId="7" borderId="0" applyNumberFormat="0" applyBorder="0" applyAlignment="0" applyProtection="0"/>
    <xf numFmtId="0" fontId="41" fillId="8" borderId="0" applyNumberFormat="0" applyBorder="0" applyAlignment="0" applyProtection="0"/>
    <xf numFmtId="0" fontId="41" fillId="9" borderId="0" applyNumberFormat="0" applyBorder="0" applyAlignment="0" applyProtection="0"/>
    <xf numFmtId="0" fontId="41" fillId="10" borderId="0" applyNumberFormat="0" applyBorder="0" applyAlignment="0" applyProtection="0"/>
    <xf numFmtId="0" fontId="41" fillId="5" borderId="0" applyNumberFormat="0" applyBorder="0" applyAlignment="0" applyProtection="0"/>
    <xf numFmtId="0" fontId="41" fillId="8" borderId="0" applyNumberFormat="0" applyBorder="0" applyAlignment="0" applyProtection="0"/>
    <xf numFmtId="0" fontId="41" fillId="11" borderId="0" applyNumberFormat="0" applyBorder="0" applyAlignment="0" applyProtection="0"/>
    <xf numFmtId="0" fontId="42" fillId="12" borderId="0" applyNumberFormat="0" applyBorder="0" applyAlignment="0" applyProtection="0"/>
    <xf numFmtId="0" fontId="42" fillId="9" borderId="0" applyNumberFormat="0" applyBorder="0" applyAlignment="0" applyProtection="0"/>
    <xf numFmtId="0" fontId="42" fillId="10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6" borderId="0" applyNumberFormat="0" applyBorder="0" applyAlignment="0" applyProtection="0"/>
    <xf numFmtId="0" fontId="42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9" borderId="0" applyNumberFormat="0" applyBorder="0" applyAlignment="0" applyProtection="0"/>
    <xf numFmtId="0" fontId="43" fillId="3" borderId="0" applyNumberFormat="0" applyBorder="0" applyAlignment="0" applyProtection="0"/>
    <xf numFmtId="0" fontId="44" fillId="20" borderId="1" applyNumberFormat="0" applyAlignment="0" applyProtection="0"/>
    <xf numFmtId="0" fontId="45" fillId="21" borderId="2" applyNumberFormat="0" applyAlignment="0" applyProtection="0"/>
    <xf numFmtId="164" fontId="14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47" fillId="4" borderId="0" applyNumberFormat="0" applyBorder="0" applyAlignment="0" applyProtection="0"/>
    <xf numFmtId="0" fontId="48" fillId="0" borderId="3" applyNumberFormat="0" applyFill="0" applyAlignment="0" applyProtection="0"/>
    <xf numFmtId="0" fontId="49" fillId="0" borderId="4" applyNumberFormat="0" applyFill="0" applyAlignment="0" applyProtection="0"/>
    <xf numFmtId="0" fontId="50" fillId="0" borderId="5" applyNumberFormat="0" applyFill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7" borderId="1" applyNumberFormat="0" applyAlignment="0" applyProtection="0"/>
    <xf numFmtId="0" fontId="53" fillId="0" borderId="6" applyNumberFormat="0" applyFill="0" applyAlignment="0" applyProtection="0"/>
    <xf numFmtId="0" fontId="54" fillId="22" borderId="0" applyNumberFormat="0" applyBorder="0" applyAlignment="0" applyProtection="0"/>
    <xf numFmtId="0" fontId="31" fillId="0" borderId="0"/>
    <xf numFmtId="0" fontId="14" fillId="0" borderId="0" applyProtection="0"/>
    <xf numFmtId="0" fontId="14" fillId="0" borderId="0" applyProtection="0"/>
    <xf numFmtId="0" fontId="31" fillId="23" borderId="7" applyNumberFormat="0" applyFont="0" applyAlignment="0" applyProtection="0"/>
    <xf numFmtId="0" fontId="55" fillId="20" borderId="8" applyNumberFormat="0" applyAlignment="0" applyProtection="0"/>
    <xf numFmtId="0" fontId="56" fillId="0" borderId="0" applyNumberFormat="0" applyFill="0" applyBorder="0" applyAlignment="0" applyProtection="0"/>
    <xf numFmtId="0" fontId="57" fillId="0" borderId="9" applyNumberFormat="0" applyFill="0" applyAlignment="0" applyProtection="0"/>
    <xf numFmtId="0" fontId="58" fillId="0" borderId="0" applyNumberFormat="0" applyFill="0" applyBorder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164" fontId="14" fillId="0" borderId="0" applyFont="0" applyFill="0" applyBorder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9" borderId="8" applyNumberFormat="0" applyProtection="0">
      <alignment horizontal="left" vertical="center" indent="1"/>
    </xf>
    <xf numFmtId="164" fontId="14" fillId="0" borderId="0" applyFont="0" applyFill="0" applyBorder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98" fillId="0" borderId="0"/>
    <xf numFmtId="0" fontId="98" fillId="0" borderId="0"/>
    <xf numFmtId="0" fontId="98" fillId="0" borderId="0"/>
    <xf numFmtId="0" fontId="14" fillId="0" borderId="0"/>
    <xf numFmtId="0" fontId="14" fillId="23" borderId="7" applyNumberFormat="0" applyFont="0" applyAlignment="0" applyProtection="0"/>
    <xf numFmtId="0" fontId="13" fillId="0" borderId="0"/>
    <xf numFmtId="0" fontId="13" fillId="0" borderId="0"/>
    <xf numFmtId="0" fontId="13" fillId="0" borderId="0"/>
    <xf numFmtId="0" fontId="14" fillId="23" borderId="7" applyNumberFormat="0" applyFont="0" applyAlignment="0" applyProtection="0"/>
    <xf numFmtId="0" fontId="13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2" fillId="0" borderId="0"/>
    <xf numFmtId="0" fontId="12" fillId="0" borderId="0"/>
    <xf numFmtId="0" fontId="12" fillId="0" borderId="0"/>
    <xf numFmtId="0" fontId="14" fillId="23" borderId="7" applyNumberFormat="0" applyFont="0" applyAlignment="0" applyProtection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23" borderId="7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23" borderId="7" applyNumberFormat="0" applyFont="0" applyAlignment="0" applyProtection="0"/>
    <xf numFmtId="0" fontId="5" fillId="0" borderId="0"/>
    <xf numFmtId="0" fontId="14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14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14" fillId="23" borderId="7" applyNumberFormat="0" applyFon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14" fillId="0" borderId="0"/>
    <xf numFmtId="0" fontId="5" fillId="0" borderId="0"/>
    <xf numFmtId="0" fontId="1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14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25" fillId="0" borderId="0" applyFont="0" applyFill="0" applyBorder="0" applyAlignment="0" applyProtection="0"/>
  </cellStyleXfs>
  <cellXfs count="920">
    <xf numFmtId="0" fontId="0" fillId="0" borderId="0" xfId="0"/>
    <xf numFmtId="0" fontId="19" fillId="0" borderId="0" xfId="40" applyFont="1"/>
    <xf numFmtId="0" fontId="19" fillId="27" borderId="0" xfId="40" applyFont="1" applyFill="1"/>
    <xf numFmtId="0" fontId="0" fillId="27" borderId="0" xfId="0" applyFill="1"/>
    <xf numFmtId="0" fontId="25" fillId="27" borderId="0" xfId="0" applyFont="1" applyFill="1"/>
    <xf numFmtId="0" fontId="26" fillId="27" borderId="0" xfId="0" applyFont="1" applyFill="1"/>
    <xf numFmtId="0" fontId="31" fillId="0" borderId="0" xfId="0" applyFont="1"/>
    <xf numFmtId="0" fontId="31" fillId="27" borderId="0" xfId="0" applyFont="1" applyFill="1"/>
    <xf numFmtId="164" fontId="30" fillId="0" borderId="0" xfId="28" applyFont="1"/>
    <xf numFmtId="0" fontId="30" fillId="0" borderId="0" xfId="40" applyFont="1"/>
    <xf numFmtId="0" fontId="34" fillId="0" borderId="0" xfId="40" applyFont="1" applyAlignment="1">
      <alignment horizontal="center" vertical="center" wrapText="1"/>
    </xf>
    <xf numFmtId="169" fontId="30" fillId="0" borderId="0" xfId="40" applyNumberFormat="1" applyFont="1" applyAlignment="1">
      <alignment horizontal="center"/>
    </xf>
    <xf numFmtId="164" fontId="35" fillId="0" borderId="0" xfId="40" applyNumberFormat="1" applyFont="1"/>
    <xf numFmtId="0" fontId="37" fillId="27" borderId="0" xfId="0" applyFont="1" applyFill="1"/>
    <xf numFmtId="0" fontId="0" fillId="0" borderId="0" xfId="0" applyAlignment="1">
      <alignment horizontal="center"/>
    </xf>
    <xf numFmtId="0" fontId="20" fillId="27" borderId="0" xfId="0" applyFont="1" applyFill="1"/>
    <xf numFmtId="0" fontId="40" fillId="27" borderId="0" xfId="0" applyFont="1" applyFill="1"/>
    <xf numFmtId="0" fontId="59" fillId="0" borderId="0" xfId="0" applyFont="1"/>
    <xf numFmtId="0" fontId="59" fillId="27" borderId="0" xfId="0" applyFont="1" applyFill="1"/>
    <xf numFmtId="0" fontId="60" fillId="0" borderId="0" xfId="0" applyFont="1"/>
    <xf numFmtId="0" fontId="63" fillId="0" borderId="0" xfId="0" applyFont="1" applyAlignment="1">
      <alignment horizontal="center"/>
    </xf>
    <xf numFmtId="0" fontId="60" fillId="27" borderId="0" xfId="0" applyFont="1" applyFill="1" applyAlignment="1">
      <alignment vertical="center" wrapText="1"/>
    </xf>
    <xf numFmtId="0" fontId="64" fillId="27" borderId="0" xfId="0" applyFont="1" applyFill="1"/>
    <xf numFmtId="0" fontId="0" fillId="27" borderId="22" xfId="0" applyFill="1" applyBorder="1"/>
    <xf numFmtId="0" fontId="0" fillId="27" borderId="21" xfId="0" applyFill="1" applyBorder="1"/>
    <xf numFmtId="0" fontId="51" fillId="0" borderId="0" xfId="35" applyAlignment="1" applyProtection="1"/>
    <xf numFmtId="0" fontId="67" fillId="0" borderId="0" xfId="35" applyFont="1" applyAlignment="1" applyProtection="1"/>
    <xf numFmtId="0" fontId="68" fillId="0" borderId="0" xfId="35" applyFont="1" applyAlignment="1" applyProtection="1"/>
    <xf numFmtId="0" fontId="70" fillId="0" borderId="0" xfId="35" applyFont="1" applyAlignment="1" applyProtection="1"/>
    <xf numFmtId="0" fontId="14" fillId="0" borderId="0" xfId="0" applyFont="1"/>
    <xf numFmtId="0" fontId="71" fillId="0" borderId="0" xfId="35" applyFont="1" applyAlignment="1" applyProtection="1"/>
    <xf numFmtId="0" fontId="0" fillId="27" borderId="17" xfId="0" applyFill="1" applyBorder="1"/>
    <xf numFmtId="0" fontId="35" fillId="27" borderId="0" xfId="0" applyFont="1" applyFill="1"/>
    <xf numFmtId="0" fontId="20" fillId="27" borderId="0" xfId="0" applyFont="1" applyFill="1" applyAlignment="1">
      <alignment horizontal="right"/>
    </xf>
    <xf numFmtId="0" fontId="0" fillId="27" borderId="25" xfId="0" applyFill="1" applyBorder="1"/>
    <xf numFmtId="0" fontId="0" fillId="27" borderId="26" xfId="0" applyFill="1" applyBorder="1"/>
    <xf numFmtId="0" fontId="0" fillId="27" borderId="27" xfId="0" applyFill="1" applyBorder="1"/>
    <xf numFmtId="0" fontId="75" fillId="27" borderId="28" xfId="0" applyFont="1" applyFill="1" applyBorder="1" applyAlignment="1">
      <alignment horizontal="center"/>
    </xf>
    <xf numFmtId="0" fontId="75" fillId="27" borderId="13" xfId="0" applyFont="1" applyFill="1" applyBorder="1" applyAlignment="1">
      <alignment horizontal="center"/>
    </xf>
    <xf numFmtId="168" fontId="75" fillId="27" borderId="28" xfId="0" applyNumberFormat="1" applyFont="1" applyFill="1" applyBorder="1" applyAlignment="1">
      <alignment horizontal="center"/>
    </xf>
    <xf numFmtId="168" fontId="75" fillId="27" borderId="13" xfId="0" applyNumberFormat="1" applyFont="1" applyFill="1" applyBorder="1" applyAlignment="1">
      <alignment horizontal="center"/>
    </xf>
    <xf numFmtId="164" fontId="75" fillId="27" borderId="28" xfId="28" applyFont="1" applyFill="1" applyBorder="1"/>
    <xf numFmtId="0" fontId="0" fillId="25" borderId="0" xfId="0" applyFill="1"/>
    <xf numFmtId="0" fontId="20" fillId="27" borderId="0" xfId="0" applyFont="1" applyFill="1" applyAlignment="1">
      <alignment horizontal="left" vertical="top" wrapText="1"/>
    </xf>
    <xf numFmtId="0" fontId="22" fillId="27" borderId="0" xfId="0" applyFont="1" applyFill="1"/>
    <xf numFmtId="0" fontId="20" fillId="27" borderId="0" xfId="0" applyFont="1" applyFill="1" applyAlignment="1">
      <alignment horizontal="left"/>
    </xf>
    <xf numFmtId="0" fontId="0" fillId="27" borderId="0" xfId="0" applyFill="1" applyAlignment="1">
      <alignment horizontal="left" vertical="top" wrapText="1"/>
    </xf>
    <xf numFmtId="0" fontId="22" fillId="27" borderId="0" xfId="0" applyFont="1" applyFill="1" applyAlignment="1">
      <alignment horizontal="left" vertical="top" wrapText="1"/>
    </xf>
    <xf numFmtId="0" fontId="0" fillId="27" borderId="0" xfId="0" applyFill="1" applyAlignment="1">
      <alignment horizontal="left"/>
    </xf>
    <xf numFmtId="0" fontId="77" fillId="25" borderId="0" xfId="0" applyFont="1" applyFill="1"/>
    <xf numFmtId="0" fontId="22" fillId="27" borderId="0" xfId="0" applyFont="1" applyFill="1" applyAlignment="1">
      <alignment horizontal="left" vertical="center"/>
    </xf>
    <xf numFmtId="0" fontId="0" fillId="27" borderId="0" xfId="0" applyFill="1" applyAlignment="1">
      <alignment vertical="center"/>
    </xf>
    <xf numFmtId="0" fontId="22" fillId="27" borderId="0" xfId="0" applyFont="1" applyFill="1" applyAlignment="1">
      <alignment horizontal="left" vertical="center" wrapText="1"/>
    </xf>
    <xf numFmtId="0" fontId="22" fillId="27" borderId="0" xfId="0" applyFont="1" applyFill="1" applyAlignment="1">
      <alignment horizontal="left"/>
    </xf>
    <xf numFmtId="0" fontId="0" fillId="27" borderId="0" xfId="0" applyFill="1" applyAlignment="1">
      <alignment horizontal="left" vertical="center"/>
    </xf>
    <xf numFmtId="168" fontId="0" fillId="0" borderId="0" xfId="0" applyNumberFormat="1"/>
    <xf numFmtId="0" fontId="31" fillId="27" borderId="0" xfId="0" applyFont="1" applyFill="1" applyAlignment="1">
      <alignment horizontal="left" vertical="top" wrapText="1"/>
    </xf>
    <xf numFmtId="0" fontId="23" fillId="27" borderId="17" xfId="0" applyFont="1" applyFill="1" applyBorder="1"/>
    <xf numFmtId="0" fontId="73" fillId="27" borderId="17" xfId="0" applyFont="1" applyFill="1" applyBorder="1"/>
    <xf numFmtId="0" fontId="20" fillId="27" borderId="14" xfId="0" applyFont="1" applyFill="1" applyBorder="1" applyAlignment="1">
      <alignment horizontal="center"/>
    </xf>
    <xf numFmtId="0" fontId="20" fillId="27" borderId="18" xfId="0" applyFont="1" applyFill="1" applyBorder="1" applyAlignment="1">
      <alignment horizontal="center"/>
    </xf>
    <xf numFmtId="164" fontId="20" fillId="27" borderId="18" xfId="28" applyFont="1" applyFill="1" applyBorder="1" applyAlignment="1">
      <alignment horizontal="center"/>
    </xf>
    <xf numFmtId="164" fontId="20" fillId="27" borderId="14" xfId="28" applyFont="1" applyFill="1" applyBorder="1" applyAlignment="1">
      <alignment horizontal="center"/>
    </xf>
    <xf numFmtId="0" fontId="20" fillId="27" borderId="17" xfId="0" applyFont="1" applyFill="1" applyBorder="1" applyAlignment="1">
      <alignment horizontal="right"/>
    </xf>
    <xf numFmtId="0" fontId="20" fillId="27" borderId="33" xfId="0" applyFont="1" applyFill="1" applyBorder="1" applyAlignment="1">
      <alignment horizontal="right"/>
    </xf>
    <xf numFmtId="0" fontId="20" fillId="27" borderId="34" xfId="0" applyFont="1" applyFill="1" applyBorder="1" applyAlignment="1">
      <alignment horizontal="right"/>
    </xf>
    <xf numFmtId="0" fontId="71" fillId="27" borderId="17" xfId="0" applyFont="1" applyFill="1" applyBorder="1"/>
    <xf numFmtId="0" fontId="82" fillId="27" borderId="0" xfId="0" applyFont="1" applyFill="1"/>
    <xf numFmtId="8" fontId="30" fillId="0" borderId="0" xfId="40" applyNumberFormat="1" applyFont="1"/>
    <xf numFmtId="0" fontId="75" fillId="27" borderId="30" xfId="0" applyFont="1" applyFill="1" applyBorder="1" applyAlignment="1">
      <alignment horizontal="center"/>
    </xf>
    <xf numFmtId="8" fontId="35" fillId="0" borderId="0" xfId="40" applyNumberFormat="1" applyFont="1"/>
    <xf numFmtId="0" fontId="82" fillId="0" borderId="0" xfId="0" applyFont="1"/>
    <xf numFmtId="0" fontId="83" fillId="27" borderId="0" xfId="0" applyFont="1" applyFill="1"/>
    <xf numFmtId="0" fontId="83" fillId="0" borderId="0" xfId="0" applyFont="1"/>
    <xf numFmtId="0" fontId="0" fillId="27" borderId="19" xfId="0" applyFill="1" applyBorder="1"/>
    <xf numFmtId="168" fontId="0" fillId="0" borderId="0" xfId="0" applyNumberFormat="1" applyAlignment="1">
      <alignment horizontal="center"/>
    </xf>
    <xf numFmtId="0" fontId="14" fillId="27" borderId="0" xfId="0" applyFont="1" applyFill="1"/>
    <xf numFmtId="0" fontId="14" fillId="27" borderId="0" xfId="47" applyFill="1"/>
    <xf numFmtId="0" fontId="14" fillId="0" borderId="0" xfId="47"/>
    <xf numFmtId="0" fontId="84" fillId="0" borderId="0" xfId="0" applyFont="1"/>
    <xf numFmtId="0" fontId="77" fillId="27" borderId="0" xfId="0" applyFont="1" applyFill="1"/>
    <xf numFmtId="0" fontId="87" fillId="27" borderId="0" xfId="0" applyFont="1" applyFill="1"/>
    <xf numFmtId="0" fontId="87" fillId="0" borderId="0" xfId="0" applyFont="1"/>
    <xf numFmtId="0" fontId="0" fillId="27" borderId="21" xfId="0" applyFill="1" applyBorder="1" applyAlignment="1">
      <alignment horizontal="left"/>
    </xf>
    <xf numFmtId="0" fontId="0" fillId="27" borderId="22" xfId="0" applyFill="1" applyBorder="1" applyAlignment="1">
      <alignment horizontal="left"/>
    </xf>
    <xf numFmtId="0" fontId="85" fillId="27" borderId="0" xfId="0" applyFont="1" applyFill="1"/>
    <xf numFmtId="0" fontId="85" fillId="0" borderId="0" xfId="0" applyFont="1"/>
    <xf numFmtId="0" fontId="88" fillId="27" borderId="0" xfId="47" applyFont="1" applyFill="1"/>
    <xf numFmtId="0" fontId="88" fillId="0" borderId="0" xfId="47" applyFont="1"/>
    <xf numFmtId="0" fontId="85" fillId="27" borderId="0" xfId="47" applyFont="1" applyFill="1"/>
    <xf numFmtId="0" fontId="85" fillId="0" borderId="0" xfId="47" applyFont="1"/>
    <xf numFmtId="0" fontId="89" fillId="26" borderId="0" xfId="40" applyFont="1" applyFill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4" fillId="0" borderId="0" xfId="0" applyFont="1" applyAlignment="1">
      <alignment horizontal="left"/>
    </xf>
    <xf numFmtId="171" fontId="35" fillId="27" borderId="0" xfId="0" applyNumberFormat="1" applyFont="1" applyFill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170" fontId="0" fillId="0" borderId="0" xfId="0" applyNumberFormat="1"/>
    <xf numFmtId="170" fontId="14" fillId="0" borderId="0" xfId="0" applyNumberFormat="1" applyFont="1"/>
    <xf numFmtId="168" fontId="15" fillId="27" borderId="13" xfId="0" applyNumberFormat="1" applyFont="1" applyFill="1" applyBorder="1" applyAlignment="1">
      <alignment horizontal="center"/>
    </xf>
    <xf numFmtId="0" fontId="14" fillId="0" borderId="0" xfId="84" applyAlignment="1">
      <alignment horizontal="left"/>
    </xf>
    <xf numFmtId="0" fontId="14" fillId="0" borderId="0" xfId="84"/>
    <xf numFmtId="0" fontId="23" fillId="0" borderId="0" xfId="84" applyFont="1" applyAlignment="1">
      <alignment horizontal="left"/>
    </xf>
    <xf numFmtId="0" fontId="23" fillId="0" borderId="0" xfId="84" applyFont="1"/>
    <xf numFmtId="0" fontId="20" fillId="0" borderId="0" xfId="84" applyFont="1"/>
    <xf numFmtId="0" fontId="66" fillId="0" borderId="0" xfId="84" applyFont="1" applyAlignment="1">
      <alignment horizontal="left"/>
    </xf>
    <xf numFmtId="0" fontId="66" fillId="0" borderId="0" xfId="84" applyFont="1"/>
    <xf numFmtId="0" fontId="37" fillId="0" borderId="0" xfId="84" applyFont="1" applyAlignment="1">
      <alignment horizontal="left"/>
    </xf>
    <xf numFmtId="0" fontId="37" fillId="0" borderId="0" xfId="84" applyFont="1"/>
    <xf numFmtId="169" fontId="66" fillId="0" borderId="0" xfId="84" applyNumberFormat="1" applyFont="1"/>
    <xf numFmtId="0" fontId="65" fillId="0" borderId="0" xfId="84" applyFont="1" applyAlignment="1">
      <alignment horizontal="left"/>
    </xf>
    <xf numFmtId="0" fontId="65" fillId="0" borderId="0" xfId="84" applyFont="1"/>
    <xf numFmtId="49" fontId="37" fillId="0" borderId="0" xfId="84" applyNumberFormat="1" applyFont="1" applyAlignment="1">
      <alignment horizontal="right"/>
    </xf>
    <xf numFmtId="49" fontId="38" fillId="0" borderId="0" xfId="84" applyNumberFormat="1" applyFont="1" applyAlignment="1">
      <alignment horizontal="right"/>
    </xf>
    <xf numFmtId="49" fontId="14" fillId="0" borderId="0" xfId="84" applyNumberFormat="1" applyAlignment="1">
      <alignment horizontal="right"/>
    </xf>
    <xf numFmtId="0" fontId="14" fillId="28" borderId="0" xfId="84" applyFill="1"/>
    <xf numFmtId="0" fontId="69" fillId="0" borderId="0" xfId="84" applyFont="1"/>
    <xf numFmtId="0" fontId="69" fillId="0" borderId="0" xfId="84" applyFont="1" applyAlignment="1">
      <alignment horizontal="left"/>
    </xf>
    <xf numFmtId="169" fontId="14" fillId="0" borderId="0" xfId="84" applyNumberFormat="1"/>
    <xf numFmtId="169" fontId="69" fillId="0" borderId="0" xfId="84" applyNumberFormat="1" applyFont="1"/>
    <xf numFmtId="169" fontId="38" fillId="0" borderId="0" xfId="84" applyNumberFormat="1" applyFont="1"/>
    <xf numFmtId="169" fontId="37" fillId="0" borderId="0" xfId="84" applyNumberFormat="1" applyFont="1"/>
    <xf numFmtId="49" fontId="69" fillId="0" borderId="0" xfId="84" applyNumberFormat="1" applyFont="1" applyAlignment="1">
      <alignment horizontal="right"/>
    </xf>
    <xf numFmtId="0" fontId="72" fillId="0" borderId="0" xfId="84" applyFont="1" applyAlignment="1">
      <alignment horizontal="left"/>
    </xf>
    <xf numFmtId="0" fontId="72" fillId="0" borderId="0" xfId="84" applyFont="1"/>
    <xf numFmtId="0" fontId="20" fillId="0" borderId="0" xfId="84" applyFont="1" applyAlignment="1">
      <alignment horizontal="left"/>
    </xf>
    <xf numFmtId="0" fontId="14" fillId="27" borderId="0" xfId="0" applyFont="1" applyFill="1" applyAlignment="1">
      <alignment horizontal="left" vertical="top" wrapText="1"/>
    </xf>
    <xf numFmtId="0" fontId="14" fillId="27" borderId="0" xfId="0" applyFont="1" applyFill="1" applyAlignment="1">
      <alignment horizontal="left" vertical="center" wrapText="1"/>
    </xf>
    <xf numFmtId="0" fontId="31" fillId="27" borderId="0" xfId="0" applyFont="1" applyFill="1" applyAlignment="1">
      <alignment horizontal="left" vertical="center" wrapText="1"/>
    </xf>
    <xf numFmtId="0" fontId="14" fillId="27" borderId="0" xfId="0" applyFont="1" applyFill="1" applyAlignment="1">
      <alignment vertical="center"/>
    </xf>
    <xf numFmtId="0" fontId="14" fillId="27" borderId="0" xfId="0" applyFont="1" applyFill="1" applyAlignment="1">
      <alignment horizontal="left"/>
    </xf>
    <xf numFmtId="0" fontId="90" fillId="0" borderId="0" xfId="35" applyFont="1" applyAlignment="1" applyProtection="1"/>
    <xf numFmtId="0" fontId="91" fillId="30" borderId="0" xfId="0" applyFont="1" applyFill="1"/>
    <xf numFmtId="0" fontId="85" fillId="30" borderId="0" xfId="0" applyFont="1" applyFill="1"/>
    <xf numFmtId="0" fontId="92" fillId="30" borderId="0" xfId="0" applyFont="1" applyFill="1"/>
    <xf numFmtId="0" fontId="85" fillId="30" borderId="13" xfId="0" applyFont="1" applyFill="1" applyBorder="1"/>
    <xf numFmtId="0" fontId="37" fillId="28" borderId="0" xfId="0" applyFont="1" applyFill="1"/>
    <xf numFmtId="0" fontId="94" fillId="30" borderId="0" xfId="0" applyFont="1" applyFill="1"/>
    <xf numFmtId="0" fontId="14" fillId="28" borderId="46" xfId="0" applyFont="1" applyFill="1" applyBorder="1"/>
    <xf numFmtId="0" fontId="14" fillId="28" borderId="0" xfId="0" applyFont="1" applyFill="1"/>
    <xf numFmtId="0" fontId="14" fillId="28" borderId="0" xfId="0" applyFont="1" applyFill="1" applyAlignment="1">
      <alignment horizontal="center"/>
    </xf>
    <xf numFmtId="0" fontId="22" fillId="28" borderId="46" xfId="0" applyFont="1" applyFill="1" applyBorder="1" applyAlignment="1">
      <alignment horizontal="right"/>
    </xf>
    <xf numFmtId="0" fontId="14" fillId="28" borderId="45" xfId="0" applyFont="1" applyFill="1" applyBorder="1"/>
    <xf numFmtId="0" fontId="71" fillId="28" borderId="0" xfId="35" applyFont="1" applyFill="1" applyAlignment="1" applyProtection="1"/>
    <xf numFmtId="49" fontId="14" fillId="28" borderId="0" xfId="0" applyNumberFormat="1" applyFont="1" applyFill="1"/>
    <xf numFmtId="0" fontId="22" fillId="28" borderId="10" xfId="0" applyFont="1" applyFill="1" applyBorder="1" applyAlignment="1">
      <alignment horizontal="center"/>
    </xf>
    <xf numFmtId="0" fontId="14" fillId="28" borderId="10" xfId="0" applyFont="1" applyFill="1" applyBorder="1" applyAlignment="1">
      <alignment horizontal="left"/>
    </xf>
    <xf numFmtId="0" fontId="14" fillId="28" borderId="52" xfId="0" applyFont="1" applyFill="1" applyBorder="1" applyAlignment="1">
      <alignment horizontal="left"/>
    </xf>
    <xf numFmtId="0" fontId="23" fillId="28" borderId="12" xfId="0" applyFont="1" applyFill="1" applyBorder="1" applyAlignment="1">
      <alignment horizontal="center"/>
    </xf>
    <xf numFmtId="0" fontId="23" fillId="28" borderId="54" xfId="0" applyFont="1" applyFill="1" applyBorder="1" applyAlignment="1">
      <alignment horizontal="center"/>
    </xf>
    <xf numFmtId="0" fontId="14" fillId="28" borderId="11" xfId="0" applyFont="1" applyFill="1" applyBorder="1"/>
    <xf numFmtId="0" fontId="14" fillId="28" borderId="55" xfId="0" applyFont="1" applyFill="1" applyBorder="1"/>
    <xf numFmtId="2" fontId="14" fillId="28" borderId="0" xfId="0" applyNumberFormat="1" applyFont="1" applyFill="1" applyAlignment="1">
      <alignment horizontal="center"/>
    </xf>
    <xf numFmtId="2" fontId="20" fillId="28" borderId="11" xfId="0" applyNumberFormat="1" applyFont="1" applyFill="1" applyBorder="1" applyAlignment="1">
      <alignment horizontal="center"/>
    </xf>
    <xf numFmtId="2" fontId="14" fillId="28" borderId="10" xfId="0" applyNumberFormat="1" applyFont="1" applyFill="1" applyBorder="1" applyAlignment="1">
      <alignment horizontal="center"/>
    </xf>
    <xf numFmtId="2" fontId="20" fillId="28" borderId="0" xfId="0" applyNumberFormat="1" applyFont="1" applyFill="1" applyAlignment="1">
      <alignment horizontal="center"/>
    </xf>
    <xf numFmtId="164" fontId="20" fillId="28" borderId="0" xfId="0" applyNumberFormat="1" applyFont="1" applyFill="1"/>
    <xf numFmtId="0" fontId="14" fillId="28" borderId="46" xfId="40" applyFill="1" applyBorder="1" applyProtection="1">
      <protection locked="0"/>
    </xf>
    <xf numFmtId="0" fontId="26" fillId="28" borderId="46" xfId="40" applyFont="1" applyFill="1" applyBorder="1" applyProtection="1">
      <protection locked="0"/>
    </xf>
    <xf numFmtId="164" fontId="14" fillId="28" borderId="0" xfId="28" applyFill="1"/>
    <xf numFmtId="0" fontId="14" fillId="28" borderId="56" xfId="40" applyFill="1" applyBorder="1" applyProtection="1">
      <protection locked="0"/>
    </xf>
    <xf numFmtId="164" fontId="20" fillId="28" borderId="19" xfId="0" applyNumberFormat="1" applyFont="1" applyFill="1" applyBorder="1"/>
    <xf numFmtId="0" fontId="14" fillId="28" borderId="57" xfId="0" applyFont="1" applyFill="1" applyBorder="1"/>
    <xf numFmtId="0" fontId="20" fillId="28" borderId="46" xfId="40" applyFont="1" applyFill="1" applyBorder="1" applyProtection="1">
      <protection locked="0"/>
    </xf>
    <xf numFmtId="164" fontId="20" fillId="28" borderId="45" xfId="0" applyNumberFormat="1" applyFont="1" applyFill="1" applyBorder="1"/>
    <xf numFmtId="10" fontId="14" fillId="28" borderId="0" xfId="0" applyNumberFormat="1" applyFont="1" applyFill="1" applyAlignment="1">
      <alignment horizontal="center"/>
    </xf>
    <xf numFmtId="164" fontId="14" fillId="28" borderId="45" xfId="28" applyFill="1" applyBorder="1"/>
    <xf numFmtId="0" fontId="14" fillId="28" borderId="58" xfId="0" applyFont="1" applyFill="1" applyBorder="1"/>
    <xf numFmtId="164" fontId="14" fillId="28" borderId="59" xfId="28" applyFill="1" applyBorder="1"/>
    <xf numFmtId="164" fontId="14" fillId="28" borderId="60" xfId="28" applyFill="1" applyBorder="1"/>
    <xf numFmtId="168" fontId="14" fillId="28" borderId="0" xfId="0" applyNumberFormat="1" applyFont="1" applyFill="1"/>
    <xf numFmtId="49" fontId="25" fillId="28" borderId="64" xfId="0" applyNumberFormat="1" applyFont="1" applyFill="1" applyBorder="1" applyAlignment="1">
      <alignment horizontal="right"/>
    </xf>
    <xf numFmtId="0" fontId="25" fillId="28" borderId="65" xfId="0" applyFont="1" applyFill="1" applyBorder="1"/>
    <xf numFmtId="0" fontId="25" fillId="28" borderId="65" xfId="0" applyFont="1" applyFill="1" applyBorder="1" applyAlignment="1">
      <alignment horizontal="center"/>
    </xf>
    <xf numFmtId="0" fontId="25" fillId="28" borderId="66" xfId="0" applyFont="1" applyFill="1" applyBorder="1"/>
    <xf numFmtId="0" fontId="28" fillId="28" borderId="65" xfId="0" applyFont="1" applyFill="1" applyBorder="1" applyAlignment="1">
      <alignment horizontal="center"/>
    </xf>
    <xf numFmtId="0" fontId="28" fillId="28" borderId="65" xfId="0" applyFont="1" applyFill="1" applyBorder="1"/>
    <xf numFmtId="0" fontId="28" fillId="28" borderId="66" xfId="0" applyFont="1" applyFill="1" applyBorder="1"/>
    <xf numFmtId="0" fontId="25" fillId="28" borderId="65" xfId="0" applyFont="1" applyFill="1" applyBorder="1" applyAlignment="1">
      <alignment horizontal="left"/>
    </xf>
    <xf numFmtId="0" fontId="29" fillId="28" borderId="65" xfId="0" applyFont="1" applyFill="1" applyBorder="1" applyAlignment="1">
      <alignment horizontal="center"/>
    </xf>
    <xf numFmtId="0" fontId="29" fillId="28" borderId="65" xfId="0" applyFont="1" applyFill="1" applyBorder="1" applyAlignment="1">
      <alignment horizontal="right"/>
    </xf>
    <xf numFmtId="164" fontId="28" fillId="28" borderId="65" xfId="0" applyNumberFormat="1" applyFont="1" applyFill="1" applyBorder="1"/>
    <xf numFmtId="0" fontId="25" fillId="28" borderId="65" xfId="0" applyFont="1" applyFill="1" applyBorder="1" applyAlignment="1">
      <alignment horizontal="right"/>
    </xf>
    <xf numFmtId="164" fontId="25" fillId="28" borderId="65" xfId="0" applyNumberFormat="1" applyFont="1" applyFill="1" applyBorder="1"/>
    <xf numFmtId="0" fontId="27" fillId="28" borderId="65" xfId="0" applyFont="1" applyFill="1" applyBorder="1" applyAlignment="1">
      <alignment horizontal="center"/>
    </xf>
    <xf numFmtId="0" fontId="27" fillId="28" borderId="65" xfId="0" applyFont="1" applyFill="1" applyBorder="1" applyAlignment="1">
      <alignment horizontal="right"/>
    </xf>
    <xf numFmtId="164" fontId="14" fillId="28" borderId="65" xfId="0" applyNumberFormat="1" applyFont="1" applyFill="1" applyBorder="1"/>
    <xf numFmtId="0" fontId="14" fillId="28" borderId="66" xfId="0" applyFont="1" applyFill="1" applyBorder="1"/>
    <xf numFmtId="0" fontId="25" fillId="28" borderId="64" xfId="40" applyFont="1" applyFill="1" applyBorder="1" applyProtection="1">
      <protection locked="0"/>
    </xf>
    <xf numFmtId="0" fontId="39" fillId="28" borderId="65" xfId="0" applyFont="1" applyFill="1" applyBorder="1" applyAlignment="1">
      <alignment horizontal="center"/>
    </xf>
    <xf numFmtId="0" fontId="39" fillId="28" borderId="65" xfId="0" applyFont="1" applyFill="1" applyBorder="1" applyAlignment="1">
      <alignment horizontal="right"/>
    </xf>
    <xf numFmtId="164" fontId="39" fillId="28" borderId="65" xfId="0" applyNumberFormat="1" applyFont="1" applyFill="1" applyBorder="1"/>
    <xf numFmtId="0" fontId="39" fillId="28" borderId="66" xfId="0" applyFont="1" applyFill="1" applyBorder="1"/>
    <xf numFmtId="0" fontId="96" fillId="0" borderId="0" xfId="84" applyFont="1" applyAlignment="1">
      <alignment horizontal="left"/>
    </xf>
    <xf numFmtId="0" fontId="96" fillId="0" borderId="0" xfId="84" applyFont="1"/>
    <xf numFmtId="0" fontId="97" fillId="0" borderId="0" xfId="35" applyFont="1" applyAlignment="1" applyProtection="1"/>
    <xf numFmtId="10" fontId="20" fillId="27" borderId="0" xfId="0" applyNumberFormat="1" applyFont="1" applyFill="1" applyAlignment="1">
      <alignment horizontal="right"/>
    </xf>
    <xf numFmtId="0" fontId="95" fillId="0" borderId="0" xfId="84" applyFont="1" applyAlignment="1">
      <alignment horizontal="left"/>
    </xf>
    <xf numFmtId="0" fontId="95" fillId="0" borderId="0" xfId="84" applyFont="1"/>
    <xf numFmtId="0" fontId="98" fillId="0" borderId="0" xfId="545"/>
    <xf numFmtId="8" fontId="98" fillId="0" borderId="0" xfId="545" applyNumberFormat="1"/>
    <xf numFmtId="0" fontId="107" fillId="0" borderId="0" xfId="545" applyFont="1"/>
    <xf numFmtId="8" fontId="107" fillId="0" borderId="0" xfId="545" applyNumberFormat="1" applyFont="1"/>
    <xf numFmtId="0" fontId="108" fillId="0" borderId="0" xfId="545" applyFont="1"/>
    <xf numFmtId="8" fontId="108" fillId="0" borderId="0" xfId="545" applyNumberFormat="1" applyFont="1"/>
    <xf numFmtId="8" fontId="108" fillId="0" borderId="67" xfId="545" applyNumberFormat="1" applyFont="1" applyBorder="1"/>
    <xf numFmtId="0" fontId="14" fillId="28" borderId="68" xfId="40" applyFill="1" applyBorder="1" applyProtection="1">
      <protection locked="0"/>
    </xf>
    <xf numFmtId="0" fontId="14" fillId="28" borderId="69" xfId="0" applyFont="1" applyFill="1" applyBorder="1"/>
    <xf numFmtId="0" fontId="14" fillId="28" borderId="69" xfId="0" applyFont="1" applyFill="1" applyBorder="1" applyAlignment="1">
      <alignment horizontal="center"/>
    </xf>
    <xf numFmtId="164" fontId="14" fillId="28" borderId="69" xfId="28" applyFill="1" applyBorder="1"/>
    <xf numFmtId="164" fontId="14" fillId="28" borderId="70" xfId="28" applyFill="1" applyBorder="1"/>
    <xf numFmtId="0" fontId="14" fillId="28" borderId="71" xfId="40" applyFill="1" applyBorder="1" applyProtection="1">
      <protection locked="0"/>
    </xf>
    <xf numFmtId="164" fontId="14" fillId="28" borderId="73" xfId="28" applyFill="1" applyBorder="1"/>
    <xf numFmtId="168" fontId="14" fillId="28" borderId="72" xfId="0" applyNumberFormat="1" applyFont="1" applyFill="1" applyBorder="1" applyAlignment="1">
      <alignment horizontal="right"/>
    </xf>
    <xf numFmtId="0" fontId="14" fillId="28" borderId="71" xfId="40" applyFill="1" applyBorder="1" applyAlignment="1" applyProtection="1">
      <alignment horizontal="left"/>
      <protection locked="0"/>
    </xf>
    <xf numFmtId="0" fontId="14" fillId="28" borderId="68" xfId="0" applyFont="1" applyFill="1" applyBorder="1"/>
    <xf numFmtId="168" fontId="14" fillId="28" borderId="69" xfId="0" applyNumberFormat="1" applyFont="1" applyFill="1" applyBorder="1" applyAlignment="1">
      <alignment horizontal="right"/>
    </xf>
    <xf numFmtId="0" fontId="32" fillId="28" borderId="0" xfId="0" applyFont="1" applyFill="1" applyAlignment="1">
      <alignment horizontal="right"/>
    </xf>
    <xf numFmtId="0" fontId="32" fillId="28" borderId="0" xfId="0" applyFont="1" applyFill="1" applyAlignment="1">
      <alignment horizontal="center"/>
    </xf>
    <xf numFmtId="164" fontId="14" fillId="28" borderId="0" xfId="0" applyNumberFormat="1" applyFont="1" applyFill="1"/>
    <xf numFmtId="0" fontId="14" fillId="28" borderId="71" xfId="0" applyFont="1" applyFill="1" applyBorder="1"/>
    <xf numFmtId="0" fontId="27" fillId="28" borderId="0" xfId="0" applyFont="1" applyFill="1" applyAlignment="1">
      <alignment horizontal="center"/>
    </xf>
    <xf numFmtId="0" fontId="14" fillId="28" borderId="68" xfId="40" applyFill="1" applyBorder="1"/>
    <xf numFmtId="0" fontId="14" fillId="28" borderId="71" xfId="40" applyFill="1" applyBorder="1"/>
    <xf numFmtId="0" fontId="14" fillId="28" borderId="68" xfId="40" applyFill="1" applyBorder="1" applyAlignment="1" applyProtection="1">
      <alignment horizontal="left"/>
      <protection locked="0"/>
    </xf>
    <xf numFmtId="0" fontId="14" fillId="28" borderId="74" xfId="40" applyFill="1" applyBorder="1" applyProtection="1">
      <protection locked="0"/>
    </xf>
    <xf numFmtId="0" fontId="14" fillId="28" borderId="74" xfId="0" applyFont="1" applyFill="1" applyBorder="1"/>
    <xf numFmtId="0" fontId="14" fillId="28" borderId="74" xfId="0" applyFont="1" applyFill="1" applyBorder="1" applyAlignment="1">
      <alignment horizontal="center"/>
    </xf>
    <xf numFmtId="168" fontId="14" fillId="28" borderId="74" xfId="0" applyNumberFormat="1" applyFont="1" applyFill="1" applyBorder="1" applyAlignment="1">
      <alignment horizontal="right"/>
    </xf>
    <xf numFmtId="164" fontId="14" fillId="28" borderId="74" xfId="28" applyFill="1" applyBorder="1"/>
    <xf numFmtId="0" fontId="14" fillId="28" borderId="68" xfId="40" applyFill="1" applyBorder="1" applyAlignment="1" applyProtection="1">
      <alignment horizontal="justify"/>
      <protection locked="0"/>
    </xf>
    <xf numFmtId="10" fontId="14" fillId="28" borderId="69" xfId="28" applyNumberFormat="1" applyFill="1" applyBorder="1"/>
    <xf numFmtId="0" fontId="109" fillId="0" borderId="0" xfId="84" applyFont="1" applyAlignment="1">
      <alignment horizontal="left"/>
    </xf>
    <xf numFmtId="0" fontId="109" fillId="0" borderId="0" xfId="84" applyFont="1"/>
    <xf numFmtId="0" fontId="110" fillId="0" borderId="0" xfId="35" applyFont="1" applyAlignment="1" applyProtection="1"/>
    <xf numFmtId="0" fontId="32" fillId="27" borderId="0" xfId="0" applyFont="1" applyFill="1"/>
    <xf numFmtId="0" fontId="0" fillId="27" borderId="0" xfId="0" applyFill="1" applyAlignment="1">
      <alignment horizontal="left" vertical="center" wrapText="1"/>
    </xf>
    <xf numFmtId="0" fontId="20" fillId="27" borderId="0" xfId="0" applyFont="1" applyFill="1" applyAlignment="1">
      <alignment horizontal="left" wrapText="1"/>
    </xf>
    <xf numFmtId="0" fontId="14" fillId="27" borderId="0" xfId="640" applyFill="1"/>
    <xf numFmtId="0" fontId="20" fillId="27" borderId="0" xfId="640" applyFont="1" applyFill="1"/>
    <xf numFmtId="0" fontId="22" fillId="27" borderId="0" xfId="640" applyFont="1" applyFill="1"/>
    <xf numFmtId="49" fontId="0" fillId="0" borderId="0" xfId="0" applyNumberFormat="1" applyAlignment="1">
      <alignment horizontal="left"/>
    </xf>
    <xf numFmtId="0" fontId="0" fillId="30" borderId="0" xfId="0" applyFill="1"/>
    <xf numFmtId="0" fontId="93" fillId="30" borderId="0" xfId="0" applyFont="1" applyFill="1"/>
    <xf numFmtId="0" fontId="28" fillId="27" borderId="0" xfId="0" applyFont="1" applyFill="1"/>
    <xf numFmtId="0" fontId="84" fillId="30" borderId="0" xfId="0" applyFont="1" applyFill="1"/>
    <xf numFmtId="164" fontId="20" fillId="28" borderId="0" xfId="28" applyFont="1" applyFill="1"/>
    <xf numFmtId="164" fontId="14" fillId="28" borderId="61" xfId="0" applyNumberFormat="1" applyFont="1" applyFill="1" applyBorder="1" applyAlignment="1">
      <alignment horizontal="center"/>
    </xf>
    <xf numFmtId="0" fontId="20" fillId="28" borderId="62" xfId="0" applyFont="1" applyFill="1" applyBorder="1" applyAlignment="1">
      <alignment horizontal="left" vertical="center"/>
    </xf>
    <xf numFmtId="164" fontId="14" fillId="28" borderId="63" xfId="0" applyNumberFormat="1" applyFont="1" applyFill="1" applyBorder="1" applyAlignment="1">
      <alignment horizontal="center"/>
    </xf>
    <xf numFmtId="164" fontId="14" fillId="28" borderId="63" xfId="0" applyNumberFormat="1" applyFont="1" applyFill="1" applyBorder="1"/>
    <xf numFmtId="164" fontId="14" fillId="28" borderId="63" xfId="28" applyFill="1" applyBorder="1"/>
    <xf numFmtId="164" fontId="20" fillId="28" borderId="63" xfId="28" applyFont="1" applyFill="1" applyBorder="1"/>
    <xf numFmtId="0" fontId="14" fillId="28" borderId="62" xfId="0" applyFont="1" applyFill="1" applyBorder="1"/>
    <xf numFmtId="0" fontId="14" fillId="28" borderId="63" xfId="0" applyFont="1" applyFill="1" applyBorder="1"/>
    <xf numFmtId="0" fontId="26" fillId="28" borderId="62" xfId="0" applyFont="1" applyFill="1" applyBorder="1"/>
    <xf numFmtId="0" fontId="26" fillId="28" borderId="0" xfId="0" applyFont="1" applyFill="1"/>
    <xf numFmtId="0" fontId="26" fillId="28" borderId="0" xfId="0" applyFont="1" applyFill="1" applyAlignment="1">
      <alignment horizontal="center"/>
    </xf>
    <xf numFmtId="0" fontId="26" fillId="28" borderId="63" xfId="0" applyFont="1" applyFill="1" applyBorder="1"/>
    <xf numFmtId="164" fontId="113" fillId="28" borderId="40" xfId="28" applyFont="1" applyFill="1" applyBorder="1"/>
    <xf numFmtId="0" fontId="20" fillId="28" borderId="50" xfId="0" applyFont="1" applyFill="1" applyBorder="1"/>
    <xf numFmtId="167" fontId="20" fillId="28" borderId="39" xfId="28" applyNumberFormat="1" applyFont="1" applyFill="1" applyBorder="1" applyAlignment="1">
      <alignment horizontal="left"/>
    </xf>
    <xf numFmtId="0" fontId="26" fillId="28" borderId="39" xfId="0" applyFont="1" applyFill="1" applyBorder="1" applyAlignment="1">
      <alignment horizontal="center"/>
    </xf>
    <xf numFmtId="0" fontId="22" fillId="27" borderId="0" xfId="84" applyFont="1" applyFill="1" applyAlignment="1">
      <alignment horizontal="left" vertical="top" wrapText="1"/>
    </xf>
    <xf numFmtId="0" fontId="84" fillId="0" borderId="0" xfId="84" applyFont="1" applyAlignment="1">
      <alignment horizontal="left"/>
    </xf>
    <xf numFmtId="0" fontId="84" fillId="0" borderId="0" xfId="84" applyFont="1"/>
    <xf numFmtId="0" fontId="38" fillId="0" borderId="0" xfId="84" applyFont="1" applyAlignment="1">
      <alignment horizontal="left"/>
    </xf>
    <xf numFmtId="0" fontId="38" fillId="0" borderId="0" xfId="84" applyFont="1"/>
    <xf numFmtId="169" fontId="109" fillId="0" borderId="0" xfId="84" applyNumberFormat="1" applyFont="1"/>
    <xf numFmtId="169" fontId="84" fillId="0" borderId="0" xfId="84" applyNumberFormat="1" applyFont="1"/>
    <xf numFmtId="0" fontId="14" fillId="28" borderId="0" xfId="0" applyFont="1" applyFill="1" applyAlignment="1">
      <alignment horizontal="left"/>
    </xf>
    <xf numFmtId="0" fontId="114" fillId="0" borderId="0" xfId="0" applyFont="1" applyAlignment="1">
      <alignment vertical="center"/>
    </xf>
    <xf numFmtId="0" fontId="92" fillId="30" borderId="0" xfId="0" applyFont="1" applyFill="1" applyAlignment="1">
      <alignment vertical="center"/>
    </xf>
    <xf numFmtId="0" fontId="25" fillId="27" borderId="0" xfId="0" applyFont="1" applyFill="1" applyAlignment="1">
      <alignment vertical="center"/>
    </xf>
    <xf numFmtId="0" fontId="39" fillId="27" borderId="0" xfId="0" applyFont="1" applyFill="1" applyAlignment="1">
      <alignment vertical="center"/>
    </xf>
    <xf numFmtId="49" fontId="84" fillId="0" borderId="0" xfId="84" applyNumberFormat="1" applyFont="1" applyAlignment="1">
      <alignment horizontal="right"/>
    </xf>
    <xf numFmtId="0" fontId="0" fillId="27" borderId="0" xfId="0" applyFill="1" applyAlignment="1">
      <alignment horizontal="left" wrapText="1"/>
    </xf>
    <xf numFmtId="0" fontId="14" fillId="28" borderId="33" xfId="0" applyFont="1" applyFill="1" applyBorder="1"/>
    <xf numFmtId="164" fontId="14" fillId="28" borderId="33" xfId="28" applyFill="1" applyBorder="1"/>
    <xf numFmtId="44" fontId="14" fillId="28" borderId="33" xfId="0" applyNumberFormat="1" applyFont="1" applyFill="1" applyBorder="1"/>
    <xf numFmtId="0" fontId="14" fillId="28" borderId="67" xfId="0" applyFont="1" applyFill="1" applyBorder="1"/>
    <xf numFmtId="0" fontId="14" fillId="28" borderId="67" xfId="0" applyFont="1" applyFill="1" applyBorder="1" applyAlignment="1">
      <alignment horizontal="center"/>
    </xf>
    <xf numFmtId="0" fontId="14" fillId="28" borderId="75" xfId="0" applyFont="1" applyFill="1" applyBorder="1"/>
    <xf numFmtId="0" fontId="2" fillId="0" borderId="0" xfId="44720"/>
    <xf numFmtId="0" fontId="2" fillId="0" borderId="0" xfId="44721"/>
    <xf numFmtId="0" fontId="2" fillId="0" borderId="0" xfId="44722"/>
    <xf numFmtId="0" fontId="2" fillId="0" borderId="0" xfId="44723"/>
    <xf numFmtId="0" fontId="106" fillId="0" borderId="0" xfId="44720" applyFont="1"/>
    <xf numFmtId="0" fontId="15" fillId="27" borderId="13" xfId="0" applyFont="1" applyFill="1" applyBorder="1" applyAlignment="1">
      <alignment horizontal="center"/>
    </xf>
    <xf numFmtId="0" fontId="100" fillId="0" borderId="0" xfId="106" applyFont="1" applyAlignment="1">
      <alignment horizontal="center"/>
    </xf>
    <xf numFmtId="0" fontId="100" fillId="0" borderId="0" xfId="106" applyFont="1"/>
    <xf numFmtId="0" fontId="101" fillId="0" borderId="0" xfId="106" applyFont="1" applyAlignment="1">
      <alignment horizontal="center"/>
    </xf>
    <xf numFmtId="0" fontId="102" fillId="0" borderId="20" xfId="106" applyFont="1" applyBorder="1"/>
    <xf numFmtId="0" fontId="100" fillId="0" borderId="17" xfId="106" applyFont="1" applyBorder="1" applyAlignment="1">
      <alignment horizontal="center"/>
    </xf>
    <xf numFmtId="0" fontId="100" fillId="0" borderId="34" xfId="106" applyFont="1" applyBorder="1"/>
    <xf numFmtId="0" fontId="100" fillId="0" borderId="13" xfId="106" applyFont="1" applyBorder="1" applyAlignment="1">
      <alignment wrapText="1"/>
    </xf>
    <xf numFmtId="2" fontId="100" fillId="0" borderId="0" xfId="106" applyNumberFormat="1" applyFont="1" applyAlignment="1">
      <alignment horizontal="center"/>
    </xf>
    <xf numFmtId="8" fontId="100" fillId="0" borderId="0" xfId="106" applyNumberFormat="1" applyFont="1" applyAlignment="1">
      <alignment horizontal="center"/>
    </xf>
    <xf numFmtId="8" fontId="100" fillId="0" borderId="33" xfId="106" applyNumberFormat="1" applyFont="1" applyBorder="1"/>
    <xf numFmtId="0" fontId="100" fillId="0" borderId="13" xfId="106" applyFont="1" applyBorder="1"/>
    <xf numFmtId="168" fontId="100" fillId="0" borderId="0" xfId="106" applyNumberFormat="1" applyFont="1" applyAlignment="1">
      <alignment horizontal="center"/>
    </xf>
    <xf numFmtId="0" fontId="103" fillId="0" borderId="13" xfId="106" applyFont="1" applyBorder="1"/>
    <xf numFmtId="0" fontId="104" fillId="0" borderId="29" xfId="106" applyFont="1" applyBorder="1"/>
    <xf numFmtId="168" fontId="100" fillId="0" borderId="19" xfId="106" applyNumberFormat="1" applyFont="1" applyBorder="1" applyAlignment="1">
      <alignment horizontal="center"/>
    </xf>
    <xf numFmtId="0" fontId="100" fillId="0" borderId="19" xfId="106" applyFont="1" applyBorder="1" applyAlignment="1">
      <alignment horizontal="center"/>
    </xf>
    <xf numFmtId="8" fontId="100" fillId="0" borderId="35" xfId="106" applyNumberFormat="1" applyFont="1" applyBorder="1"/>
    <xf numFmtId="8" fontId="100" fillId="0" borderId="0" xfId="106" applyNumberFormat="1" applyFont="1"/>
    <xf numFmtId="168" fontId="100" fillId="0" borderId="17" xfId="106" applyNumberFormat="1" applyFont="1" applyBorder="1" applyAlignment="1">
      <alignment horizontal="center"/>
    </xf>
    <xf numFmtId="8" fontId="100" fillId="0" borderId="17" xfId="106" applyNumberFormat="1" applyFont="1" applyBorder="1" applyAlignment="1">
      <alignment horizontal="center"/>
    </xf>
    <xf numFmtId="8" fontId="100" fillId="0" borderId="34" xfId="106" applyNumberFormat="1" applyFont="1" applyBorder="1"/>
    <xf numFmtId="0" fontId="100" fillId="0" borderId="13" xfId="126" applyFont="1" applyBorder="1"/>
    <xf numFmtId="0" fontId="100" fillId="0" borderId="0" xfId="126" applyFont="1" applyAlignment="1">
      <alignment horizontal="center"/>
    </xf>
    <xf numFmtId="8" fontId="100" fillId="0" borderId="33" xfId="126" applyNumberFormat="1" applyFont="1" applyBorder="1"/>
    <xf numFmtId="0" fontId="100" fillId="0" borderId="13" xfId="543" applyFont="1" applyBorder="1"/>
    <xf numFmtId="0" fontId="100" fillId="0" borderId="0" xfId="543" applyFont="1" applyAlignment="1">
      <alignment horizontal="center"/>
    </xf>
    <xf numFmtId="8" fontId="100" fillId="0" borderId="33" xfId="543" applyNumberFormat="1" applyFont="1" applyBorder="1"/>
    <xf numFmtId="0" fontId="100" fillId="0" borderId="33" xfId="106" applyFont="1" applyBorder="1"/>
    <xf numFmtId="0" fontId="100" fillId="0" borderId="35" xfId="106" applyFont="1" applyBorder="1"/>
    <xf numFmtId="0" fontId="100" fillId="0" borderId="13" xfId="634" applyFont="1" applyBorder="1"/>
    <xf numFmtId="0" fontId="100" fillId="0" borderId="0" xfId="634" applyFont="1" applyAlignment="1">
      <alignment horizontal="center"/>
    </xf>
    <xf numFmtId="8" fontId="100" fillId="0" borderId="33" xfId="634" applyNumberFormat="1" applyFont="1" applyBorder="1"/>
    <xf numFmtId="8" fontId="100" fillId="0" borderId="0" xfId="543" applyNumberFormat="1" applyFont="1" applyAlignment="1">
      <alignment horizontal="center"/>
    </xf>
    <xf numFmtId="0" fontId="103" fillId="0" borderId="20" xfId="106" applyFont="1" applyBorder="1"/>
    <xf numFmtId="0" fontId="103" fillId="0" borderId="0" xfId="106" applyFont="1"/>
    <xf numFmtId="0" fontId="103" fillId="0" borderId="0" xfId="106" applyFont="1" applyAlignment="1">
      <alignment horizontal="center"/>
    </xf>
    <xf numFmtId="8" fontId="103" fillId="0" borderId="0" xfId="106" applyNumberFormat="1" applyFont="1"/>
    <xf numFmtId="0" fontId="100" fillId="0" borderId="0" xfId="106" applyFont="1" applyAlignment="1">
      <alignment horizontal="left"/>
    </xf>
    <xf numFmtId="0" fontId="100" fillId="0" borderId="0" xfId="106" applyFont="1" applyAlignment="1">
      <alignment wrapText="1"/>
    </xf>
    <xf numFmtId="0" fontId="1" fillId="0" borderId="0" xfId="545" applyFont="1"/>
    <xf numFmtId="0" fontId="22" fillId="28" borderId="0" xfId="0" applyFont="1" applyFill="1" applyAlignment="1">
      <alignment horizontal="right"/>
    </xf>
    <xf numFmtId="0" fontId="23" fillId="28" borderId="53" xfId="0" applyFont="1" applyFill="1" applyBorder="1" applyAlignment="1">
      <alignment horizontal="center"/>
    </xf>
    <xf numFmtId="0" fontId="23" fillId="28" borderId="11" xfId="0" applyFont="1" applyFill="1" applyBorder="1" applyAlignment="1">
      <alignment horizontal="center"/>
    </xf>
    <xf numFmtId="0" fontId="27" fillId="28" borderId="0" xfId="0" applyFont="1" applyFill="1" applyAlignment="1">
      <alignment horizontal="right"/>
    </xf>
    <xf numFmtId="168" fontId="14" fillId="28" borderId="0" xfId="0" applyNumberFormat="1" applyFont="1" applyFill="1" applyAlignment="1">
      <alignment horizontal="right"/>
    </xf>
    <xf numFmtId="172" fontId="14" fillId="28" borderId="69" xfId="1076" applyNumberFormat="1" applyFill="1" applyBorder="1"/>
    <xf numFmtId="0" fontId="22" fillId="27" borderId="0" xfId="0" applyFont="1" applyFill="1" applyAlignment="1">
      <alignment horizontal="left" wrapText="1"/>
    </xf>
    <xf numFmtId="0" fontId="14" fillId="0" borderId="0" xfId="0" applyFont="1" applyAlignment="1">
      <alignment vertical="center"/>
    </xf>
    <xf numFmtId="0" fontId="0" fillId="27" borderId="25" xfId="0" applyFill="1" applyBorder="1" applyAlignment="1">
      <alignment horizontal="left"/>
    </xf>
    <xf numFmtId="0" fontId="14" fillId="27" borderId="25" xfId="0" applyFont="1" applyFill="1" applyBorder="1" applyAlignment="1">
      <alignment horizontal="right"/>
    </xf>
    <xf numFmtId="0" fontId="0" fillId="27" borderId="25" xfId="0" applyFill="1" applyBorder="1" applyAlignment="1">
      <alignment horizontal="right"/>
    </xf>
    <xf numFmtId="170" fontId="0" fillId="27" borderId="22" xfId="0" applyNumberFormat="1" applyFill="1" applyBorder="1" applyAlignment="1">
      <alignment horizontal="right"/>
    </xf>
    <xf numFmtId="2" fontId="0" fillId="27" borderId="25" xfId="0" applyNumberFormat="1" applyFill="1" applyBorder="1" applyAlignment="1">
      <alignment horizontal="right"/>
    </xf>
    <xf numFmtId="0" fontId="35" fillId="27" borderId="0" xfId="0" applyFont="1" applyFill="1" applyAlignment="1">
      <alignment horizontal="right"/>
    </xf>
    <xf numFmtId="0" fontId="35" fillId="27" borderId="17" xfId="0" applyFont="1" applyFill="1" applyBorder="1" applyAlignment="1">
      <alignment horizontal="right"/>
    </xf>
    <xf numFmtId="0" fontId="20" fillId="27" borderId="25" xfId="0" applyFont="1" applyFill="1" applyBorder="1" applyAlignment="1">
      <alignment horizontal="left"/>
    </xf>
    <xf numFmtId="0" fontId="0" fillId="27" borderId="15" xfId="0" applyFill="1" applyBorder="1" applyAlignment="1">
      <alignment horizontal="left"/>
    </xf>
    <xf numFmtId="0" fontId="14" fillId="27" borderId="14" xfId="0" applyFont="1" applyFill="1" applyBorder="1" applyAlignment="1">
      <alignment horizontal="left"/>
    </xf>
    <xf numFmtId="0" fontId="14" fillId="27" borderId="15" xfId="0" applyFont="1" applyFill="1" applyBorder="1" applyAlignment="1">
      <alignment horizontal="left"/>
    </xf>
    <xf numFmtId="0" fontId="0" fillId="27" borderId="37" xfId="0" applyFill="1" applyBorder="1" applyAlignment="1">
      <alignment horizontal="left"/>
    </xf>
    <xf numFmtId="0" fontId="20" fillId="27" borderId="15" xfId="0" applyFont="1" applyFill="1" applyBorder="1" applyAlignment="1">
      <alignment horizontal="center"/>
    </xf>
    <xf numFmtId="0" fontId="75" fillId="27" borderId="13" xfId="0" applyFont="1" applyFill="1" applyBorder="1" applyAlignment="1">
      <alignment horizontal="left"/>
    </xf>
    <xf numFmtId="0" fontId="0" fillId="27" borderId="18" xfId="0" applyFill="1" applyBorder="1" applyAlignment="1">
      <alignment horizontal="left"/>
    </xf>
    <xf numFmtId="0" fontId="14" fillId="27" borderId="18" xfId="0" applyFont="1" applyFill="1" applyBorder="1" applyAlignment="1">
      <alignment horizontal="left"/>
    </xf>
    <xf numFmtId="0" fontId="0" fillId="27" borderId="14" xfId="0" applyFill="1" applyBorder="1" applyAlignment="1">
      <alignment horizontal="left"/>
    </xf>
    <xf numFmtId="0" fontId="0" fillId="27" borderId="37" xfId="0" applyFill="1" applyBorder="1"/>
    <xf numFmtId="0" fontId="75" fillId="27" borderId="13" xfId="0" applyFont="1" applyFill="1" applyBorder="1"/>
    <xf numFmtId="0" fontId="75" fillId="27" borderId="33" xfId="0" applyFont="1" applyFill="1" applyBorder="1"/>
    <xf numFmtId="0" fontId="75" fillId="27" borderId="29" xfId="0" applyFont="1" applyFill="1" applyBorder="1"/>
    <xf numFmtId="0" fontId="75" fillId="27" borderId="35" xfId="0" applyFont="1" applyFill="1" applyBorder="1"/>
    <xf numFmtId="0" fontId="75" fillId="27" borderId="28" xfId="0" applyFont="1" applyFill="1" applyBorder="1"/>
    <xf numFmtId="0" fontId="75" fillId="27" borderId="30" xfId="0" applyFont="1" applyFill="1" applyBorder="1"/>
    <xf numFmtId="0" fontId="75" fillId="27" borderId="0" xfId="0" applyFont="1" applyFill="1"/>
    <xf numFmtId="0" fontId="20" fillId="27" borderId="25" xfId="0" applyFont="1" applyFill="1" applyBorder="1"/>
    <xf numFmtId="0" fontId="14" fillId="27" borderId="25" xfId="0" quotePrefix="1" applyFont="1" applyFill="1" applyBorder="1"/>
    <xf numFmtId="0" fontId="75" fillId="27" borderId="19" xfId="0" applyFont="1" applyFill="1" applyBorder="1"/>
    <xf numFmtId="164" fontId="20" fillId="24" borderId="18" xfId="28" applyFont="1" applyFill="1" applyBorder="1" applyAlignment="1">
      <alignment horizontal="center"/>
    </xf>
    <xf numFmtId="0" fontId="14" fillId="27" borderId="0" xfId="0" applyFont="1" applyFill="1" applyAlignment="1">
      <alignment horizontal="center"/>
    </xf>
    <xf numFmtId="0" fontId="0" fillId="27" borderId="22" xfId="0" applyFill="1" applyBorder="1" applyAlignment="1">
      <alignment horizontal="right"/>
    </xf>
    <xf numFmtId="0" fontId="14" fillId="27" borderId="22" xfId="0" applyFont="1" applyFill="1" applyBorder="1" applyAlignment="1">
      <alignment horizontal="right"/>
    </xf>
    <xf numFmtId="49" fontId="0" fillId="27" borderId="22" xfId="0" applyNumberFormat="1" applyFill="1" applyBorder="1" applyAlignment="1">
      <alignment horizontal="right"/>
    </xf>
    <xf numFmtId="0" fontId="74" fillId="27" borderId="24" xfId="0" applyFont="1" applyFill="1" applyBorder="1"/>
    <xf numFmtId="0" fontId="117" fillId="28" borderId="69" xfId="0" applyFont="1" applyFill="1" applyBorder="1"/>
    <xf numFmtId="0" fontId="117" fillId="28" borderId="69" xfId="0" applyFont="1" applyFill="1" applyBorder="1" applyAlignment="1">
      <alignment horizontal="center"/>
    </xf>
    <xf numFmtId="164" fontId="117" fillId="28" borderId="69" xfId="28" applyFont="1" applyFill="1" applyBorder="1"/>
    <xf numFmtId="0" fontId="117" fillId="0" borderId="0" xfId="0" applyFont="1"/>
    <xf numFmtId="0" fontId="117" fillId="27" borderId="0" xfId="0" applyFont="1" applyFill="1"/>
    <xf numFmtId="0" fontId="86" fillId="30" borderId="27" xfId="0" applyFont="1" applyFill="1" applyBorder="1"/>
    <xf numFmtId="0" fontId="0" fillId="30" borderId="27" xfId="0" applyFill="1" applyBorder="1"/>
    <xf numFmtId="0" fontId="14" fillId="30" borderId="0" xfId="0" applyFont="1" applyFill="1"/>
    <xf numFmtId="0" fontId="117" fillId="30" borderId="0" xfId="0" applyFont="1" applyFill="1"/>
    <xf numFmtId="164" fontId="75" fillId="27" borderId="28" xfId="28" applyFont="1" applyFill="1" applyBorder="1" applyAlignment="1">
      <alignment horizontal="center"/>
    </xf>
    <xf numFmtId="164" fontId="35" fillId="28" borderId="66" xfId="28" applyFont="1" applyFill="1" applyBorder="1" applyAlignment="1">
      <alignment horizontal="right"/>
    </xf>
    <xf numFmtId="0" fontId="22" fillId="27" borderId="15" xfId="0" applyFont="1" applyFill="1" applyBorder="1"/>
    <xf numFmtId="0" fontId="22" fillId="27" borderId="18" xfId="0" applyFont="1" applyFill="1" applyBorder="1"/>
    <xf numFmtId="0" fontId="0" fillId="30" borderId="13" xfId="0" applyFill="1" applyBorder="1"/>
    <xf numFmtId="0" fontId="20" fillId="27" borderId="18" xfId="0" applyFont="1" applyFill="1" applyBorder="1"/>
    <xf numFmtId="0" fontId="75" fillId="27" borderId="28" xfId="0" applyFont="1" applyFill="1" applyBorder="1" applyAlignment="1">
      <alignment horizontal="left"/>
    </xf>
    <xf numFmtId="44" fontId="75" fillId="31" borderId="28" xfId="0" applyNumberFormat="1" applyFont="1" applyFill="1" applyBorder="1"/>
    <xf numFmtId="0" fontId="75" fillId="31" borderId="30" xfId="0" applyFont="1" applyFill="1" applyBorder="1"/>
    <xf numFmtId="0" fontId="75" fillId="31" borderId="33" xfId="0" applyFont="1" applyFill="1" applyBorder="1"/>
    <xf numFmtId="0" fontId="75" fillId="31" borderId="35" xfId="0" applyFont="1" applyFill="1" applyBorder="1"/>
    <xf numFmtId="164" fontId="15" fillId="31" borderId="33" xfId="28" applyFont="1" applyFill="1" applyBorder="1"/>
    <xf numFmtId="0" fontId="0" fillId="27" borderId="0" xfId="0" applyFill="1" applyAlignment="1">
      <alignment horizontal="center"/>
    </xf>
    <xf numFmtId="0" fontId="0" fillId="27" borderId="15" xfId="0" applyFill="1" applyBorder="1"/>
    <xf numFmtId="49" fontId="0" fillId="27" borderId="15" xfId="0" applyNumberFormat="1" applyFill="1" applyBorder="1"/>
    <xf numFmtId="0" fontId="20" fillId="27" borderId="22" xfId="0" applyFont="1" applyFill="1" applyBorder="1" applyAlignment="1">
      <alignment horizontal="right"/>
    </xf>
    <xf numFmtId="0" fontId="20" fillId="27" borderId="22" xfId="0" applyFont="1" applyFill="1" applyBorder="1"/>
    <xf numFmtId="0" fontId="0" fillId="27" borderId="27" xfId="0" applyFill="1" applyBorder="1" applyAlignment="1">
      <alignment horizontal="left"/>
    </xf>
    <xf numFmtId="0" fontId="20" fillId="27" borderId="25" xfId="0" applyFont="1" applyFill="1" applyBorder="1" applyAlignment="1">
      <alignment horizontal="right"/>
    </xf>
    <xf numFmtId="164" fontId="20" fillId="24" borderId="18" xfId="28" applyFont="1" applyFill="1" applyBorder="1"/>
    <xf numFmtId="0" fontId="22" fillId="27" borderId="0" xfId="0" applyFont="1" applyFill="1" applyAlignment="1">
      <alignment vertical="center" wrapText="1"/>
    </xf>
    <xf numFmtId="164" fontId="75" fillId="31" borderId="33" xfId="28" applyFont="1" applyFill="1" applyBorder="1"/>
    <xf numFmtId="0" fontId="75" fillId="27" borderId="0" xfId="0" applyFont="1" applyFill="1" applyAlignment="1">
      <alignment horizontal="left"/>
    </xf>
    <xf numFmtId="164" fontId="20" fillId="24" borderId="16" xfId="28" applyFont="1" applyFill="1" applyBorder="1" applyAlignment="1">
      <alignment horizontal="center"/>
    </xf>
    <xf numFmtId="0" fontId="14" fillId="27" borderId="16" xfId="0" applyFont="1" applyFill="1" applyBorder="1" applyAlignment="1">
      <alignment horizontal="left"/>
    </xf>
    <xf numFmtId="0" fontId="75" fillId="27" borderId="29" xfId="0" applyFont="1" applyFill="1" applyBorder="1" applyAlignment="1">
      <alignment horizontal="left"/>
    </xf>
    <xf numFmtId="0" fontId="0" fillId="27" borderId="16" xfId="0" applyFill="1" applyBorder="1"/>
    <xf numFmtId="49" fontId="0" fillId="27" borderId="16" xfId="0" applyNumberFormat="1" applyFill="1" applyBorder="1"/>
    <xf numFmtId="164" fontId="35" fillId="28" borderId="66" xfId="0" applyNumberFormat="1" applyFont="1" applyFill="1" applyBorder="1"/>
    <xf numFmtId="0" fontId="84" fillId="30" borderId="27" xfId="0" applyFont="1" applyFill="1" applyBorder="1"/>
    <xf numFmtId="0" fontId="14" fillId="27" borderId="37" xfId="0" applyFont="1" applyFill="1" applyBorder="1"/>
    <xf numFmtId="0" fontId="20" fillId="27" borderId="21" xfId="0" applyFont="1" applyFill="1" applyBorder="1" applyAlignment="1">
      <alignment horizontal="right"/>
    </xf>
    <xf numFmtId="0" fontId="22" fillId="27" borderId="0" xfId="0" applyFont="1" applyFill="1" applyAlignment="1">
      <alignment wrapText="1"/>
    </xf>
    <xf numFmtId="0" fontId="22" fillId="27" borderId="0" xfId="84" applyFont="1" applyFill="1" applyAlignment="1">
      <alignment wrapText="1"/>
    </xf>
    <xf numFmtId="164" fontId="14" fillId="24" borderId="18" xfId="0" applyNumberFormat="1" applyFont="1" applyFill="1" applyBorder="1"/>
    <xf numFmtId="164" fontId="14" fillId="24" borderId="18" xfId="28" applyFill="1" applyBorder="1"/>
    <xf numFmtId="44" fontId="75" fillId="31" borderId="33" xfId="0" applyNumberFormat="1" applyFont="1" applyFill="1" applyBorder="1"/>
    <xf numFmtId="164" fontId="75" fillId="27" borderId="13" xfId="28" applyFont="1" applyFill="1" applyBorder="1" applyAlignment="1">
      <alignment horizontal="center"/>
    </xf>
    <xf numFmtId="164" fontId="0" fillId="31" borderId="28" xfId="28" applyFont="1" applyFill="1" applyBorder="1"/>
    <xf numFmtId="164" fontId="35" fillId="28" borderId="66" xfId="28" applyFont="1" applyFill="1" applyBorder="1"/>
    <xf numFmtId="0" fontId="0" fillId="27" borderId="0" xfId="0" applyFill="1" applyAlignment="1">
      <alignment horizontal="right"/>
    </xf>
    <xf numFmtId="0" fontId="75" fillId="27" borderId="33" xfId="0" applyFont="1" applyFill="1" applyBorder="1" applyAlignment="1">
      <alignment horizontal="left"/>
    </xf>
    <xf numFmtId="0" fontId="22" fillId="27" borderId="18" xfId="0" applyFont="1" applyFill="1" applyBorder="1" applyAlignment="1">
      <alignment horizontal="left"/>
    </xf>
    <xf numFmtId="0" fontId="22" fillId="27" borderId="14" xfId="0" applyFont="1" applyFill="1" applyBorder="1" applyAlignment="1">
      <alignment horizontal="left"/>
    </xf>
    <xf numFmtId="0" fontId="22" fillId="27" borderId="15" xfId="0" applyFont="1" applyFill="1" applyBorder="1" applyAlignment="1">
      <alignment horizontal="left"/>
    </xf>
    <xf numFmtId="0" fontId="14" fillId="27" borderId="18" xfId="72" applyFill="1" applyBorder="1" applyAlignment="1">
      <alignment horizontal="left"/>
    </xf>
    <xf numFmtId="0" fontId="14" fillId="27" borderId="0" xfId="0" applyFont="1" applyFill="1" applyAlignment="1">
      <alignment wrapText="1"/>
    </xf>
    <xf numFmtId="0" fontId="14" fillId="27" borderId="0" xfId="0" applyFont="1" applyFill="1" applyAlignment="1">
      <alignment horizontal="left" wrapText="1"/>
    </xf>
    <xf numFmtId="0" fontId="75" fillId="27" borderId="20" xfId="0" applyFont="1" applyFill="1" applyBorder="1"/>
    <xf numFmtId="0" fontId="75" fillId="27" borderId="23" xfId="0" applyFont="1" applyFill="1" applyBorder="1"/>
    <xf numFmtId="164" fontId="20" fillId="27" borderId="15" xfId="28" applyFont="1" applyFill="1" applyBorder="1" applyAlignment="1">
      <alignment horizontal="center"/>
    </xf>
    <xf numFmtId="164" fontId="75" fillId="27" borderId="23" xfId="28" applyFont="1" applyFill="1" applyBorder="1" applyAlignment="1">
      <alignment horizontal="center"/>
    </xf>
    <xf numFmtId="164" fontId="75" fillId="27" borderId="30" xfId="28" applyFont="1" applyFill="1" applyBorder="1" applyAlignment="1">
      <alignment horizontal="center"/>
    </xf>
    <xf numFmtId="0" fontId="20" fillId="27" borderId="0" xfId="0" applyFont="1" applyFill="1" applyAlignment="1">
      <alignment vertical="top" wrapText="1"/>
    </xf>
    <xf numFmtId="0" fontId="22" fillId="27" borderId="14" xfId="0" applyFont="1" applyFill="1" applyBorder="1"/>
    <xf numFmtId="0" fontId="22" fillId="27" borderId="16" xfId="0" applyFont="1" applyFill="1" applyBorder="1"/>
    <xf numFmtId="49" fontId="14" fillId="27" borderId="14" xfId="0" applyNumberFormat="1" applyFont="1" applyFill="1" applyBorder="1" applyAlignment="1">
      <alignment horizontal="left"/>
    </xf>
    <xf numFmtId="49" fontId="0" fillId="27" borderId="15" xfId="0" applyNumberFormat="1" applyFill="1" applyBorder="1" applyAlignment="1">
      <alignment horizontal="left"/>
    </xf>
    <xf numFmtId="164" fontId="14" fillId="24" borderId="14" xfId="0" applyNumberFormat="1" applyFont="1" applyFill="1" applyBorder="1"/>
    <xf numFmtId="164" fontId="14" fillId="24" borderId="14" xfId="28" applyFill="1" applyBorder="1"/>
    <xf numFmtId="0" fontId="14" fillId="30" borderId="16" xfId="0" applyFont="1" applyFill="1" applyBorder="1"/>
    <xf numFmtId="164" fontId="14" fillId="30" borderId="16" xfId="28" applyFill="1" applyBorder="1"/>
    <xf numFmtId="0" fontId="75" fillId="27" borderId="76" xfId="0" applyFont="1" applyFill="1" applyBorder="1"/>
    <xf numFmtId="0" fontId="75" fillId="27" borderId="77" xfId="0" applyFont="1" applyFill="1" applyBorder="1"/>
    <xf numFmtId="164" fontId="75" fillId="27" borderId="20" xfId="28" applyFont="1" applyFill="1" applyBorder="1" applyAlignment="1">
      <alignment horizontal="center"/>
    </xf>
    <xf numFmtId="168" fontId="75" fillId="27" borderId="20" xfId="0" applyNumberFormat="1" applyFont="1" applyFill="1" applyBorder="1" applyAlignment="1">
      <alignment horizontal="center"/>
    </xf>
    <xf numFmtId="0" fontId="0" fillId="27" borderId="33" xfId="0" applyFill="1" applyBorder="1"/>
    <xf numFmtId="164" fontId="20" fillId="31" borderId="16" xfId="28" applyFont="1" applyFill="1" applyBorder="1" applyAlignment="1">
      <alignment horizontal="center"/>
    </xf>
    <xf numFmtId="164" fontId="15" fillId="31" borderId="18" xfId="0" applyNumberFormat="1" applyFont="1" applyFill="1" applyBorder="1"/>
    <xf numFmtId="164" fontId="15" fillId="31" borderId="18" xfId="28" applyFont="1" applyFill="1" applyBorder="1"/>
    <xf numFmtId="0" fontId="75" fillId="31" borderId="28" xfId="0" applyFont="1" applyFill="1" applyBorder="1"/>
    <xf numFmtId="164" fontId="14" fillId="31" borderId="18" xfId="0" applyNumberFormat="1" applyFont="1" applyFill="1" applyBorder="1"/>
    <xf numFmtId="164" fontId="14" fillId="31" borderId="18" xfId="28" applyFill="1" applyBorder="1"/>
    <xf numFmtId="49" fontId="14" fillId="27" borderId="15" xfId="0" applyNumberFormat="1" applyFont="1" applyFill="1" applyBorder="1" applyAlignment="1">
      <alignment horizontal="left"/>
    </xf>
    <xf numFmtId="164" fontId="20" fillId="31" borderId="18" xfId="28" applyFont="1" applyFill="1" applyBorder="1" applyAlignment="1">
      <alignment horizontal="center"/>
    </xf>
    <xf numFmtId="0" fontId="77" fillId="30" borderId="0" xfId="0" applyFont="1" applyFill="1"/>
    <xf numFmtId="164" fontId="75" fillId="31" borderId="23" xfId="28" applyFont="1" applyFill="1" applyBorder="1" applyAlignment="1">
      <alignment horizontal="center"/>
    </xf>
    <xf numFmtId="164" fontId="75" fillId="31" borderId="28" xfId="28" applyFont="1" applyFill="1" applyBorder="1" applyAlignment="1">
      <alignment horizontal="center"/>
    </xf>
    <xf numFmtId="0" fontId="22" fillId="27" borderId="0" xfId="0" applyFont="1" applyFill="1" applyAlignment="1">
      <alignment vertical="top" wrapText="1"/>
    </xf>
    <xf numFmtId="168" fontId="75" fillId="27" borderId="0" xfId="0" applyNumberFormat="1" applyFont="1" applyFill="1" applyAlignment="1">
      <alignment horizontal="center"/>
    </xf>
    <xf numFmtId="164" fontId="20" fillId="31" borderId="18" xfId="28" applyFont="1" applyFill="1" applyBorder="1"/>
    <xf numFmtId="164" fontId="15" fillId="28" borderId="0" xfId="0" applyNumberFormat="1" applyFont="1" applyFill="1"/>
    <xf numFmtId="0" fontId="0" fillId="27" borderId="14" xfId="0" applyFill="1" applyBorder="1"/>
    <xf numFmtId="0" fontId="14" fillId="27" borderId="14" xfId="0" applyFont="1" applyFill="1" applyBorder="1"/>
    <xf numFmtId="0" fontId="20" fillId="27" borderId="33" xfId="0" applyFont="1" applyFill="1" applyBorder="1"/>
    <xf numFmtId="49" fontId="14" fillId="27" borderId="20" xfId="0" applyNumberFormat="1" applyFont="1" applyFill="1" applyBorder="1"/>
    <xf numFmtId="0" fontId="22" fillId="27" borderId="17" xfId="0" applyFont="1" applyFill="1" applyBorder="1"/>
    <xf numFmtId="49" fontId="0" fillId="27" borderId="17" xfId="0" applyNumberFormat="1" applyFill="1" applyBorder="1"/>
    <xf numFmtId="0" fontId="87" fillId="30" borderId="0" xfId="0" applyFont="1" applyFill="1"/>
    <xf numFmtId="0" fontId="31" fillId="27" borderId="22" xfId="0" applyFont="1" applyFill="1" applyBorder="1"/>
    <xf numFmtId="0" fontId="0" fillId="27" borderId="13" xfId="0" applyFill="1" applyBorder="1"/>
    <xf numFmtId="0" fontId="14" fillId="27" borderId="15" xfId="0" applyFont="1" applyFill="1" applyBorder="1"/>
    <xf numFmtId="0" fontId="75" fillId="27" borderId="30" xfId="0" applyFont="1" applyFill="1" applyBorder="1" applyAlignment="1">
      <alignment horizontal="left"/>
    </xf>
    <xf numFmtId="44" fontId="75" fillId="31" borderId="23" xfId="0" applyNumberFormat="1" applyFont="1" applyFill="1" applyBorder="1"/>
    <xf numFmtId="0" fontId="75" fillId="31" borderId="28" xfId="0" applyFont="1" applyFill="1" applyBorder="1" applyAlignment="1">
      <alignment horizontal="left"/>
    </xf>
    <xf numFmtId="0" fontId="31" fillId="27" borderId="25" xfId="0" applyFont="1" applyFill="1" applyBorder="1"/>
    <xf numFmtId="0" fontId="31" fillId="27" borderId="38" xfId="0" applyFont="1" applyFill="1" applyBorder="1"/>
    <xf numFmtId="168" fontId="75" fillId="27" borderId="23" xfId="0" applyNumberFormat="1" applyFont="1" applyFill="1" applyBorder="1" applyAlignment="1">
      <alignment horizontal="center"/>
    </xf>
    <xf numFmtId="0" fontId="25" fillId="30" borderId="0" xfId="0" applyFont="1" applyFill="1" applyAlignment="1">
      <alignment vertical="center"/>
    </xf>
    <xf numFmtId="0" fontId="0" fillId="27" borderId="29" xfId="0" applyFill="1" applyBorder="1"/>
    <xf numFmtId="164" fontId="75" fillId="31" borderId="28" xfId="28" applyFont="1" applyFill="1" applyBorder="1"/>
    <xf numFmtId="0" fontId="39" fillId="30" borderId="0" xfId="0" applyFont="1" applyFill="1" applyAlignment="1">
      <alignment vertical="center"/>
    </xf>
    <xf numFmtId="0" fontId="15" fillId="27" borderId="23" xfId="0" applyFont="1" applyFill="1" applyBorder="1"/>
    <xf numFmtId="168" fontId="75" fillId="31" borderId="23" xfId="0" applyNumberFormat="1" applyFont="1" applyFill="1" applyBorder="1" applyAlignment="1">
      <alignment horizontal="center"/>
    </xf>
    <xf numFmtId="0" fontId="22" fillId="27" borderId="14" xfId="640" applyFont="1" applyFill="1" applyBorder="1"/>
    <xf numFmtId="0" fontId="22" fillId="27" borderId="15" xfId="640" applyFont="1" applyFill="1" applyBorder="1"/>
    <xf numFmtId="0" fontId="15" fillId="27" borderId="13" xfId="0" applyFont="1" applyFill="1" applyBorder="1" applyAlignment="1">
      <alignment horizontal="left"/>
    </xf>
    <xf numFmtId="0" fontId="22" fillId="27" borderId="0" xfId="312" applyFont="1" applyFill="1" applyAlignment="1">
      <alignment horizontal="left"/>
    </xf>
    <xf numFmtId="0" fontId="14" fillId="27" borderId="0" xfId="312" applyFill="1" applyAlignment="1">
      <alignment horizontal="left"/>
    </xf>
    <xf numFmtId="0" fontId="20" fillId="27" borderId="15" xfId="0" applyFont="1" applyFill="1" applyBorder="1"/>
    <xf numFmtId="0" fontId="0" fillId="28" borderId="0" xfId="0" applyFill="1"/>
    <xf numFmtId="0" fontId="0" fillId="28" borderId="20" xfId="0" applyFill="1" applyBorder="1"/>
    <xf numFmtId="0" fontId="35" fillId="28" borderId="66" xfId="0" applyFont="1" applyFill="1" applyBorder="1"/>
    <xf numFmtId="0" fontId="17" fillId="30" borderId="27" xfId="0" applyFont="1" applyFill="1" applyBorder="1"/>
    <xf numFmtId="0" fontId="14" fillId="27" borderId="14" xfId="72" applyFill="1" applyBorder="1" applyAlignment="1">
      <alignment horizontal="left"/>
    </xf>
    <xf numFmtId="0" fontId="14" fillId="27" borderId="15" xfId="72" applyFill="1" applyBorder="1" applyAlignment="1">
      <alignment horizontal="left"/>
    </xf>
    <xf numFmtId="0" fontId="75" fillId="27" borderId="78" xfId="0" applyFont="1" applyFill="1" applyBorder="1"/>
    <xf numFmtId="0" fontId="75" fillId="27" borderId="79" xfId="0" applyFont="1" applyFill="1" applyBorder="1"/>
    <xf numFmtId="0" fontId="75" fillId="27" borderId="80" xfId="0" applyFont="1" applyFill="1" applyBorder="1"/>
    <xf numFmtId="0" fontId="75" fillId="27" borderId="81" xfId="0" applyFont="1" applyFill="1" applyBorder="1"/>
    <xf numFmtId="0" fontId="75" fillId="27" borderId="82" xfId="0" applyFont="1" applyFill="1" applyBorder="1"/>
    <xf numFmtId="49" fontId="14" fillId="27" borderId="15" xfId="0" applyNumberFormat="1" applyFont="1" applyFill="1" applyBorder="1"/>
    <xf numFmtId="0" fontId="14" fillId="30" borderId="27" xfId="0" applyFont="1" applyFill="1" applyBorder="1"/>
    <xf numFmtId="0" fontId="14" fillId="30" borderId="13" xfId="0" applyFont="1" applyFill="1" applyBorder="1"/>
    <xf numFmtId="0" fontId="0" fillId="27" borderId="21" xfId="0" applyFill="1" applyBorder="1" applyAlignment="1">
      <alignment horizontal="right"/>
    </xf>
    <xf numFmtId="0" fontId="20" fillId="27" borderId="0" xfId="0" applyFont="1" applyFill="1" applyAlignment="1">
      <alignment wrapText="1"/>
    </xf>
    <xf numFmtId="49" fontId="14" fillId="27" borderId="14" xfId="0" applyNumberFormat="1" applyFont="1" applyFill="1" applyBorder="1"/>
    <xf numFmtId="0" fontId="0" fillId="30" borderId="0" xfId="0" applyFill="1" applyAlignment="1">
      <alignment vertical="center"/>
    </xf>
    <xf numFmtId="0" fontId="81" fillId="30" borderId="0" xfId="0" applyFont="1" applyFill="1" applyAlignment="1">
      <alignment horizontal="left"/>
    </xf>
    <xf numFmtId="0" fontId="81" fillId="30" borderId="0" xfId="0" applyFont="1" applyFill="1" applyAlignment="1">
      <alignment horizontal="center"/>
    </xf>
    <xf numFmtId="0" fontId="0" fillId="30" borderId="19" xfId="0" applyFill="1" applyBorder="1"/>
    <xf numFmtId="0" fontId="81" fillId="30" borderId="0" xfId="0" applyFont="1" applyFill="1"/>
    <xf numFmtId="0" fontId="82" fillId="30" borderId="0" xfId="0" applyFont="1" applyFill="1"/>
    <xf numFmtId="0" fontId="84" fillId="27" borderId="0" xfId="0" applyFont="1" applyFill="1" applyAlignment="1">
      <alignment wrapText="1"/>
    </xf>
    <xf numFmtId="0" fontId="0" fillId="28" borderId="0" xfId="0" applyFill="1" applyAlignment="1">
      <alignment wrapText="1"/>
    </xf>
    <xf numFmtId="0" fontId="14" fillId="28" borderId="0" xfId="0" applyFont="1" applyFill="1" applyAlignment="1">
      <alignment wrapText="1"/>
    </xf>
    <xf numFmtId="0" fontId="84" fillId="28" borderId="0" xfId="0" applyFont="1" applyFill="1" applyAlignment="1">
      <alignment wrapText="1"/>
    </xf>
    <xf numFmtId="0" fontId="20" fillId="28" borderId="0" xfId="0" applyFont="1" applyFill="1" applyAlignment="1">
      <alignment horizontal="left" vertical="top" wrapText="1"/>
    </xf>
    <xf numFmtId="0" fontId="0" fillId="28" borderId="0" xfId="0" applyFill="1" applyAlignment="1">
      <alignment horizontal="left" wrapText="1"/>
    </xf>
    <xf numFmtId="0" fontId="75" fillId="31" borderId="33" xfId="0" applyFont="1" applyFill="1" applyBorder="1" applyAlignment="1">
      <alignment horizontal="left"/>
    </xf>
    <xf numFmtId="0" fontId="14" fillId="28" borderId="0" xfId="0" applyFont="1" applyFill="1" applyAlignment="1">
      <alignment horizontal="left" wrapText="1"/>
    </xf>
    <xf numFmtId="0" fontId="75" fillId="27" borderId="17" xfId="0" applyFont="1" applyFill="1" applyBorder="1"/>
    <xf numFmtId="0" fontId="31" fillId="27" borderId="0" xfId="0" applyFont="1" applyFill="1" applyAlignment="1">
      <alignment wrapText="1"/>
    </xf>
    <xf numFmtId="0" fontId="31" fillId="28" borderId="0" xfId="0" applyFont="1" applyFill="1" applyAlignment="1">
      <alignment wrapText="1"/>
    </xf>
    <xf numFmtId="0" fontId="116" fillId="27" borderId="0" xfId="0" applyFont="1" applyFill="1"/>
    <xf numFmtId="0" fontId="0" fillId="30" borderId="32" xfId="0" applyFill="1" applyBorder="1"/>
    <xf numFmtId="0" fontId="77" fillId="30" borderId="31" xfId="0" applyFont="1" applyFill="1" applyBorder="1"/>
    <xf numFmtId="0" fontId="15" fillId="27" borderId="29" xfId="0" applyFont="1" applyFill="1" applyBorder="1"/>
    <xf numFmtId="0" fontId="15" fillId="27" borderId="30" xfId="0" applyFont="1" applyFill="1" applyBorder="1"/>
    <xf numFmtId="0" fontId="22" fillId="27" borderId="0" xfId="312" applyFont="1" applyFill="1"/>
    <xf numFmtId="0" fontId="14" fillId="27" borderId="0" xfId="312" applyFill="1"/>
    <xf numFmtId="0" fontId="22" fillId="27" borderId="0" xfId="312" applyFont="1" applyFill="1" applyAlignment="1">
      <alignment wrapText="1"/>
    </xf>
    <xf numFmtId="0" fontId="22" fillId="27" borderId="0" xfId="312" applyFont="1" applyFill="1" applyAlignment="1">
      <alignment horizontal="left" wrapText="1"/>
    </xf>
    <xf numFmtId="0" fontId="0" fillId="27" borderId="0" xfId="0" applyFill="1" applyAlignment="1">
      <alignment wrapText="1"/>
    </xf>
    <xf numFmtId="0" fontId="75" fillId="27" borderId="13" xfId="0" applyFont="1" applyFill="1" applyBorder="1" applyAlignment="1">
      <alignment wrapText="1"/>
    </xf>
    <xf numFmtId="0" fontId="75" fillId="27" borderId="29" xfId="0" applyFont="1" applyFill="1" applyBorder="1" applyAlignment="1">
      <alignment wrapText="1"/>
    </xf>
    <xf numFmtId="0" fontId="75" fillId="27" borderId="28" xfId="0" applyFont="1" applyFill="1" applyBorder="1" applyAlignment="1">
      <alignment wrapText="1"/>
    </xf>
    <xf numFmtId="0" fontId="75" fillId="27" borderId="30" xfId="0" applyFont="1" applyFill="1" applyBorder="1" applyAlignment="1">
      <alignment wrapText="1"/>
    </xf>
    <xf numFmtId="0" fontId="22" fillId="27" borderId="19" xfId="0" applyFont="1" applyFill="1" applyBorder="1" applyAlignment="1">
      <alignment horizontal="left"/>
    </xf>
    <xf numFmtId="0" fontId="15" fillId="27" borderId="13" xfId="0" applyFont="1" applyFill="1" applyBorder="1"/>
    <xf numFmtId="164" fontId="75" fillId="27" borderId="13" xfId="28" applyFont="1" applyFill="1" applyBorder="1"/>
    <xf numFmtId="0" fontId="0" fillId="27" borderId="19" xfId="0" applyFill="1" applyBorder="1" applyAlignment="1">
      <alignment horizontal="left"/>
    </xf>
    <xf numFmtId="0" fontId="111" fillId="27" borderId="0" xfId="0" applyFont="1" applyFill="1" applyAlignment="1">
      <alignment horizontal="left"/>
    </xf>
    <xf numFmtId="0" fontId="14" fillId="3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31" fillId="27" borderId="0" xfId="0" applyFont="1" applyFill="1" applyAlignment="1">
      <alignment vertical="top" wrapText="1"/>
    </xf>
    <xf numFmtId="0" fontId="0" fillId="28" borderId="27" xfId="0" applyFill="1" applyBorder="1"/>
    <xf numFmtId="0" fontId="15" fillId="27" borderId="33" xfId="0" applyFont="1" applyFill="1" applyBorder="1" applyAlignment="1">
      <alignment horizontal="center"/>
    </xf>
    <xf numFmtId="0" fontId="15" fillId="27" borderId="28" xfId="0" applyFont="1" applyFill="1" applyBorder="1"/>
    <xf numFmtId="0" fontId="37" fillId="30" borderId="0" xfId="0" applyFont="1" applyFill="1"/>
    <xf numFmtId="0" fontId="118" fillId="28" borderId="0" xfId="0" applyFont="1" applyFill="1" applyAlignment="1">
      <alignment horizontal="center"/>
    </xf>
    <xf numFmtId="0" fontId="119" fillId="28" borderId="0" xfId="0" applyFont="1" applyFill="1" applyAlignment="1">
      <alignment horizontal="center"/>
    </xf>
    <xf numFmtId="0" fontId="14" fillId="27" borderId="14" xfId="640" applyFill="1" applyBorder="1" applyAlignment="1">
      <alignment horizontal="left"/>
    </xf>
    <xf numFmtId="0" fontId="14" fillId="27" borderId="0" xfId="0" applyFont="1" applyFill="1" applyAlignment="1">
      <alignment vertical="center" wrapText="1"/>
    </xf>
    <xf numFmtId="0" fontId="14" fillId="27" borderId="29" xfId="0" applyFont="1" applyFill="1" applyBorder="1"/>
    <xf numFmtId="0" fontId="15" fillId="27" borderId="0" xfId="0" applyFont="1" applyFill="1"/>
    <xf numFmtId="164" fontId="15" fillId="27" borderId="23" xfId="28" applyFont="1" applyFill="1" applyBorder="1" applyAlignment="1">
      <alignment horizontal="center"/>
    </xf>
    <xf numFmtId="164" fontId="15" fillId="27" borderId="28" xfId="28" applyFont="1" applyFill="1" applyBorder="1" applyAlignment="1">
      <alignment horizontal="center"/>
    </xf>
    <xf numFmtId="164" fontId="75" fillId="27" borderId="30" xfId="28" applyFont="1" applyFill="1" applyBorder="1"/>
    <xf numFmtId="164" fontId="75" fillId="27" borderId="23" xfId="28" applyFont="1" applyFill="1" applyBorder="1"/>
    <xf numFmtId="0" fontId="0" fillId="27" borderId="16" xfId="0" applyFill="1" applyBorder="1" applyAlignment="1">
      <alignment horizontal="left"/>
    </xf>
    <xf numFmtId="49" fontId="0" fillId="27" borderId="16" xfId="0" applyNumberFormat="1" applyFill="1" applyBorder="1" applyAlignment="1">
      <alignment horizontal="left"/>
    </xf>
    <xf numFmtId="0" fontId="0" fillId="27" borderId="35" xfId="0" applyFill="1" applyBorder="1"/>
    <xf numFmtId="49" fontId="0" fillId="27" borderId="34" xfId="0" applyNumberFormat="1" applyFill="1" applyBorder="1"/>
    <xf numFmtId="0" fontId="14" fillId="27" borderId="16" xfId="0" applyFont="1" applyFill="1" applyBorder="1"/>
    <xf numFmtId="0" fontId="14" fillId="27" borderId="16" xfId="72" applyFill="1" applyBorder="1" applyAlignment="1">
      <alignment horizontal="left"/>
    </xf>
    <xf numFmtId="1" fontId="0" fillId="0" borderId="0" xfId="0" applyNumberFormat="1"/>
    <xf numFmtId="0" fontId="14" fillId="0" borderId="0" xfId="0" applyFont="1" applyAlignment="1">
      <alignment horizontal="center"/>
    </xf>
    <xf numFmtId="0" fontId="14" fillId="27" borderId="0" xfId="0" applyFont="1" applyFill="1" applyAlignment="1">
      <alignment horizontal="left" vertical="center"/>
    </xf>
    <xf numFmtId="0" fontId="14" fillId="27" borderId="0" xfId="84" applyFill="1" applyAlignment="1">
      <alignment wrapText="1"/>
    </xf>
    <xf numFmtId="0" fontId="15" fillId="27" borderId="0" xfId="0" applyFont="1" applyFill="1" applyAlignment="1">
      <alignment horizontal="center"/>
    </xf>
    <xf numFmtId="164" fontId="75" fillId="27" borderId="0" xfId="28" applyFont="1" applyFill="1"/>
    <xf numFmtId="164" fontId="75" fillId="27" borderId="0" xfId="28" applyFont="1" applyFill="1" applyAlignment="1">
      <alignment horizontal="center"/>
    </xf>
    <xf numFmtId="44" fontId="20" fillId="27" borderId="0" xfId="0" applyNumberFormat="1" applyFont="1" applyFill="1"/>
    <xf numFmtId="164" fontId="89" fillId="26" borderId="0" xfId="28" applyFont="1" applyFill="1" applyAlignment="1">
      <alignment vertical="center"/>
    </xf>
    <xf numFmtId="164" fontId="20" fillId="0" borderId="0" xfId="28" applyFont="1" applyAlignment="1">
      <alignment vertical="center"/>
    </xf>
    <xf numFmtId="0" fontId="18" fillId="26" borderId="0" xfId="40" applyFont="1" applyFill="1" applyAlignment="1">
      <alignment horizontal="left"/>
    </xf>
    <xf numFmtId="164" fontId="75" fillId="31" borderId="13" xfId="28" applyFont="1" applyFill="1" applyBorder="1" applyAlignment="1">
      <alignment horizontal="center"/>
    </xf>
    <xf numFmtId="0" fontId="20" fillId="30" borderId="18" xfId="0" applyFont="1" applyFill="1" applyBorder="1" applyAlignment="1">
      <alignment horizontal="center"/>
    </xf>
    <xf numFmtId="0" fontId="26" fillId="30" borderId="0" xfId="0" applyFont="1" applyFill="1"/>
    <xf numFmtId="0" fontId="14" fillId="27" borderId="0" xfId="0" applyFont="1" applyFill="1"/>
    <xf numFmtId="0" fontId="61" fillId="27" borderId="0" xfId="0" applyFont="1" applyFill="1" applyAlignment="1">
      <alignment horizontal="left"/>
    </xf>
    <xf numFmtId="0" fontId="60" fillId="0" borderId="0" xfId="0" applyFont="1"/>
    <xf numFmtId="0" fontId="60" fillId="0" borderId="0" xfId="0" applyFont="1" applyAlignment="1"/>
    <xf numFmtId="0" fontId="120" fillId="27" borderId="0" xfId="0" applyFont="1" applyFill="1" applyAlignment="1">
      <alignment vertical="top"/>
    </xf>
    <xf numFmtId="0" fontId="120" fillId="0" borderId="0" xfId="0" applyFont="1" applyAlignment="1">
      <alignment horizontal="left"/>
    </xf>
    <xf numFmtId="0" fontId="120" fillId="0" borderId="0" xfId="0" applyFont="1" applyAlignment="1"/>
    <xf numFmtId="0" fontId="120" fillId="0" borderId="0" xfId="0" applyFont="1"/>
    <xf numFmtId="0" fontId="120" fillId="27" borderId="0" xfId="0" applyFont="1" applyFill="1" applyAlignment="1">
      <alignment horizontal="left"/>
    </xf>
    <xf numFmtId="0" fontId="120" fillId="27" borderId="0" xfId="0" applyFont="1" applyFill="1" applyAlignment="1"/>
    <xf numFmtId="0" fontId="120" fillId="27" borderId="0" xfId="0" applyFont="1" applyFill="1"/>
    <xf numFmtId="1" fontId="120" fillId="27" borderId="0" xfId="0" applyNumberFormat="1" applyFont="1" applyFill="1" applyAlignment="1"/>
    <xf numFmtId="0" fontId="121" fillId="0" borderId="19" xfId="0" applyFont="1" applyBorder="1"/>
    <xf numFmtId="0" fontId="121" fillId="0" borderId="19" xfId="0" applyFont="1" applyBorder="1" applyAlignment="1">
      <alignment vertical="center"/>
    </xf>
    <xf numFmtId="0" fontId="121" fillId="0" borderId="19" xfId="0" applyFont="1" applyBorder="1" applyAlignment="1">
      <alignment horizontal="center"/>
    </xf>
    <xf numFmtId="0" fontId="122" fillId="0" borderId="0" xfId="0" applyFont="1"/>
    <xf numFmtId="0" fontId="123" fillId="0" borderId="0" xfId="0" applyFont="1" applyAlignment="1">
      <alignment horizontal="center"/>
    </xf>
    <xf numFmtId="0" fontId="124" fillId="0" borderId="0" xfId="0" applyFont="1"/>
    <xf numFmtId="164" fontId="60" fillId="0" borderId="0" xfId="28" applyFont="1"/>
    <xf numFmtId="164" fontId="120" fillId="0" borderId="0" xfId="28" applyFont="1"/>
    <xf numFmtId="0" fontId="63" fillId="0" borderId="19" xfId="0" applyFont="1" applyBorder="1" applyAlignment="1">
      <alignment horizontal="center"/>
    </xf>
    <xf numFmtId="0" fontId="59" fillId="0" borderId="83" xfId="0" applyFont="1" applyBorder="1"/>
    <xf numFmtId="0" fontId="120" fillId="28" borderId="19" xfId="0" applyFont="1" applyFill="1" applyBorder="1" applyAlignment="1">
      <alignment vertical="center"/>
    </xf>
    <xf numFmtId="0" fontId="120" fillId="28" borderId="15" xfId="0" applyFont="1" applyFill="1" applyBorder="1" applyAlignment="1">
      <alignment vertical="center"/>
    </xf>
    <xf numFmtId="0" fontId="120" fillId="28" borderId="15" xfId="0" applyFont="1" applyFill="1" applyBorder="1" applyAlignment="1">
      <alignment vertical="center" wrapText="1"/>
    </xf>
    <xf numFmtId="0" fontId="62" fillId="0" borderId="29" xfId="0" applyFont="1" applyBorder="1" applyAlignment="1">
      <alignment vertical="center"/>
    </xf>
    <xf numFmtId="164" fontId="126" fillId="0" borderId="30" xfId="28" applyFont="1" applyBorder="1"/>
    <xf numFmtId="164" fontId="120" fillId="0" borderId="18" xfId="28" applyFont="1" applyBorder="1"/>
    <xf numFmtId="0" fontId="120" fillId="28" borderId="30" xfId="0" applyFont="1" applyFill="1" applyBorder="1" applyAlignment="1">
      <alignment horizontal="center" vertical="center"/>
    </xf>
    <xf numFmtId="0" fontId="120" fillId="28" borderId="18" xfId="0" applyFont="1" applyFill="1" applyBorder="1" applyAlignment="1">
      <alignment horizontal="center" vertical="center"/>
    </xf>
    <xf numFmtId="0" fontId="120" fillId="28" borderId="18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left"/>
    </xf>
    <xf numFmtId="164" fontId="120" fillId="28" borderId="0" xfId="28" applyFont="1" applyFill="1" applyBorder="1" applyAlignment="1">
      <alignment horizontal="right" vertical="center"/>
    </xf>
    <xf numFmtId="164" fontId="124" fillId="0" borderId="0" xfId="28" applyFont="1"/>
    <xf numFmtId="9" fontId="60" fillId="0" borderId="0" xfId="44724" applyFont="1"/>
    <xf numFmtId="9" fontId="60" fillId="0" borderId="0" xfId="44724" applyNumberFormat="1" applyFont="1"/>
    <xf numFmtId="9" fontId="120" fillId="28" borderId="18" xfId="0" applyNumberFormat="1" applyFont="1" applyFill="1" applyBorder="1" applyAlignment="1">
      <alignment horizontal="center" vertical="center" wrapText="1"/>
    </xf>
    <xf numFmtId="164" fontId="122" fillId="0" borderId="0" xfId="0" applyNumberFormat="1" applyFont="1"/>
    <xf numFmtId="8" fontId="121" fillId="0" borderId="0" xfId="0" applyNumberFormat="1" applyFont="1"/>
    <xf numFmtId="0" fontId="59" fillId="0" borderId="17" xfId="0" applyFont="1" applyBorder="1"/>
    <xf numFmtId="0" fontId="59" fillId="0" borderId="0" xfId="0" applyFont="1" applyBorder="1"/>
    <xf numFmtId="0" fontId="31" fillId="0" borderId="17" xfId="0" applyFont="1" applyBorder="1"/>
    <xf numFmtId="0" fontId="59" fillId="0" borderId="0" xfId="0" applyFont="1" applyBorder="1" applyAlignment="1">
      <alignment horizontal="left"/>
    </xf>
    <xf numFmtId="0" fontId="14" fillId="28" borderId="0" xfId="0" applyFont="1" applyFill="1" applyAlignment="1">
      <alignment horizontal="left"/>
    </xf>
    <xf numFmtId="0" fontId="0" fillId="27" borderId="0" xfId="0" applyFill="1"/>
    <xf numFmtId="49" fontId="0" fillId="0" borderId="0" xfId="0" applyNumberFormat="1"/>
    <xf numFmtId="49" fontId="0" fillId="0" borderId="0" xfId="28" applyNumberFormat="1" applyFont="1"/>
    <xf numFmtId="0" fontId="128" fillId="0" borderId="0" xfId="0" applyFont="1" applyAlignment="1">
      <alignment horizontal="left"/>
    </xf>
    <xf numFmtId="0" fontId="14" fillId="28" borderId="0" xfId="0" applyFont="1" applyFill="1" applyAlignment="1">
      <alignment horizontal="left"/>
    </xf>
    <xf numFmtId="0" fontId="0" fillId="27" borderId="0" xfId="0" applyFill="1"/>
    <xf numFmtId="0" fontId="20" fillId="27" borderId="0" xfId="0" applyFont="1" applyFill="1" applyBorder="1" applyAlignment="1">
      <alignment horizontal="right"/>
    </xf>
    <xf numFmtId="0" fontId="0" fillId="27" borderId="0" xfId="0" applyFill="1" applyBorder="1" applyAlignment="1">
      <alignment horizontal="right"/>
    </xf>
    <xf numFmtId="0" fontId="0" fillId="27" borderId="0" xfId="0" applyFill="1" applyAlignment="1">
      <alignment horizontal="left"/>
    </xf>
    <xf numFmtId="0" fontId="20" fillId="27" borderId="0" xfId="0" applyFont="1" applyFill="1" applyAlignment="1">
      <alignment horizontal="left"/>
    </xf>
    <xf numFmtId="0" fontId="0" fillId="27" borderId="16" xfId="0" applyFill="1" applyBorder="1" applyAlignment="1">
      <alignment horizontal="left"/>
    </xf>
    <xf numFmtId="0" fontId="0" fillId="27" borderId="18" xfId="0" applyFill="1" applyBorder="1" applyAlignment="1">
      <alignment horizontal="left"/>
    </xf>
    <xf numFmtId="0" fontId="0" fillId="27" borderId="0" xfId="0" applyFill="1"/>
    <xf numFmtId="0" fontId="14" fillId="27" borderId="15" xfId="0" applyFont="1" applyFill="1" applyBorder="1" applyAlignment="1">
      <alignment horizontal="left"/>
    </xf>
    <xf numFmtId="0" fontId="0" fillId="27" borderId="0" xfId="0" applyFill="1" applyAlignment="1">
      <alignment horizontal="center"/>
    </xf>
    <xf numFmtId="0" fontId="0" fillId="27" borderId="0" xfId="0" applyFill="1" applyAlignment="1">
      <alignment horizontal="left"/>
    </xf>
    <xf numFmtId="0" fontId="0" fillId="27" borderId="0" xfId="0" applyFill="1"/>
    <xf numFmtId="0" fontId="14" fillId="27" borderId="15" xfId="0" applyFont="1" applyFill="1" applyBorder="1" applyAlignment="1">
      <alignment horizontal="left"/>
    </xf>
    <xf numFmtId="0" fontId="22" fillId="27" borderId="0" xfId="0" applyFont="1" applyFill="1" applyAlignment="1">
      <alignment horizontal="left" vertical="center"/>
    </xf>
    <xf numFmtId="0" fontId="0" fillId="27" borderId="18" xfId="0" applyFill="1" applyBorder="1" applyAlignment="1">
      <alignment horizontal="left"/>
    </xf>
    <xf numFmtId="0" fontId="0" fillId="27" borderId="0" xfId="0" applyFill="1"/>
    <xf numFmtId="0" fontId="14" fillId="27" borderId="14" xfId="0" applyFont="1" applyFill="1" applyBorder="1" applyAlignment="1">
      <alignment horizontal="left"/>
    </xf>
    <xf numFmtId="0" fontId="14" fillId="27" borderId="15" xfId="0" applyFont="1" applyFill="1" applyBorder="1" applyAlignment="1">
      <alignment horizontal="left"/>
    </xf>
    <xf numFmtId="0" fontId="22" fillId="27" borderId="0" xfId="0" applyFont="1" applyFill="1" applyAlignment="1">
      <alignment horizontal="left"/>
    </xf>
    <xf numFmtId="168" fontId="75" fillId="27" borderId="0" xfId="0" applyNumberFormat="1" applyFont="1" applyFill="1" applyBorder="1" applyAlignment="1">
      <alignment horizontal="center"/>
    </xf>
    <xf numFmtId="0" fontId="0" fillId="27" borderId="0" xfId="0" applyFill="1" applyAlignment="1">
      <alignment horizontal="left"/>
    </xf>
    <xf numFmtId="0" fontId="0" fillId="27" borderId="0" xfId="0" applyFill="1"/>
    <xf numFmtId="0" fontId="0" fillId="27" borderId="0" xfId="0" applyFill="1" applyAlignment="1">
      <alignment horizontal="left" wrapText="1"/>
    </xf>
    <xf numFmtId="0" fontId="0" fillId="27" borderId="0" xfId="0" applyFill="1"/>
    <xf numFmtId="0" fontId="0" fillId="27" borderId="0" xfId="0" applyFill="1" applyBorder="1"/>
    <xf numFmtId="0" fontId="14" fillId="27" borderId="0" xfId="0" applyFont="1" applyFill="1"/>
    <xf numFmtId="0" fontId="0" fillId="27" borderId="0" xfId="0" applyFill="1"/>
    <xf numFmtId="0" fontId="0" fillId="0" borderId="0" xfId="84" applyFont="1"/>
    <xf numFmtId="0" fontId="0" fillId="27" borderId="0" xfId="0" applyFill="1"/>
    <xf numFmtId="0" fontId="0" fillId="27" borderId="0" xfId="0" applyFill="1"/>
    <xf numFmtId="0" fontId="0" fillId="27" borderId="0" xfId="0" applyFill="1"/>
    <xf numFmtId="0" fontId="129" fillId="30" borderId="0" xfId="0" applyFont="1" applyFill="1"/>
    <xf numFmtId="0" fontId="27" fillId="28" borderId="0" xfId="0" applyFont="1" applyFill="1" applyAlignment="1">
      <alignment horizontal="right"/>
    </xf>
    <xf numFmtId="0" fontId="0" fillId="27" borderId="0" xfId="0" applyFill="1" applyAlignment="1">
      <alignment horizontal="left"/>
    </xf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horizontal="center"/>
    </xf>
    <xf numFmtId="0" fontId="22" fillId="27" borderId="0" xfId="0" applyFont="1" applyFill="1" applyAlignment="1">
      <alignment horizontal="left"/>
    </xf>
    <xf numFmtId="0" fontId="14" fillId="27" borderId="0" xfId="0" applyFont="1" applyFill="1"/>
    <xf numFmtId="0" fontId="0" fillId="27" borderId="0" xfId="0" applyFill="1"/>
    <xf numFmtId="0" fontId="30" fillId="0" borderId="0" xfId="40" applyFont="1" applyAlignment="1">
      <alignment wrapText="1"/>
    </xf>
    <xf numFmtId="0" fontId="132" fillId="0" borderId="0" xfId="44720" applyFont="1"/>
    <xf numFmtId="0" fontId="130" fillId="0" borderId="14" xfId="106" applyFont="1" applyBorder="1"/>
    <xf numFmtId="0" fontId="130" fillId="0" borderId="15" xfId="106" applyFont="1" applyBorder="1" applyAlignment="1">
      <alignment horizontal="center"/>
    </xf>
    <xf numFmtId="8" fontId="131" fillId="0" borderId="16" xfId="106" applyNumberFormat="1" applyFont="1" applyBorder="1"/>
    <xf numFmtId="0" fontId="133" fillId="0" borderId="0" xfId="0" applyFont="1"/>
    <xf numFmtId="0" fontId="134" fillId="27" borderId="0" xfId="0" applyFont="1" applyFill="1"/>
    <xf numFmtId="164" fontId="15" fillId="31" borderId="28" xfId="28" applyFont="1" applyFill="1" applyBorder="1"/>
    <xf numFmtId="0" fontId="0" fillId="27" borderId="0" xfId="0" applyFill="1"/>
    <xf numFmtId="164" fontId="16" fillId="0" borderId="0" xfId="28" applyFont="1" applyFill="1" applyAlignment="1">
      <alignment horizontal="right" vertical="center"/>
    </xf>
    <xf numFmtId="0" fontId="14" fillId="0" borderId="0" xfId="0" applyFont="1" applyFill="1"/>
    <xf numFmtId="0" fontId="18" fillId="0" borderId="0" xfId="40" applyFont="1" applyFill="1" applyAlignment="1">
      <alignment horizontal="left"/>
    </xf>
    <xf numFmtId="4" fontId="0" fillId="0" borderId="0" xfId="0" applyNumberFormat="1"/>
    <xf numFmtId="0" fontId="0" fillId="0" borderId="0" xfId="0" applyAlignment="1">
      <alignment horizontal="left" vertical="top" wrapText="1"/>
    </xf>
    <xf numFmtId="0" fontId="0" fillId="27" borderId="0" xfId="0" applyFill="1" applyAlignment="1">
      <alignment horizontal="left" wrapText="1"/>
    </xf>
    <xf numFmtId="0" fontId="14" fillId="27" borderId="0" xfId="0" applyFont="1" applyFill="1"/>
    <xf numFmtId="0" fontId="0" fillId="27" borderId="0" xfId="0" applyFill="1"/>
    <xf numFmtId="0" fontId="14" fillId="27" borderId="0" xfId="0" applyFont="1" applyFill="1" applyAlignment="1">
      <alignment wrapText="1"/>
    </xf>
    <xf numFmtId="0" fontId="0" fillId="27" borderId="0" xfId="0" applyFill="1"/>
    <xf numFmtId="0" fontId="0" fillId="27" borderId="0" xfId="0" applyFill="1" applyAlignment="1">
      <alignment horizontal="left"/>
    </xf>
    <xf numFmtId="0" fontId="20" fillId="27" borderId="0" xfId="0" applyFont="1" applyFill="1" applyAlignment="1">
      <alignment horizontal="left"/>
    </xf>
    <xf numFmtId="0" fontId="14" fillId="27" borderId="0" xfId="0" applyFont="1" applyFill="1" applyAlignment="1">
      <alignment horizontal="left" vertical="top" wrapText="1"/>
    </xf>
    <xf numFmtId="0" fontId="0" fillId="27" borderId="0" xfId="0" applyFill="1" applyAlignment="1">
      <alignment horizontal="left" wrapText="1"/>
    </xf>
    <xf numFmtId="0" fontId="14" fillId="27" borderId="0" xfId="0" applyFont="1" applyFill="1" applyAlignment="1">
      <alignment horizontal="left" vertical="center" wrapText="1"/>
    </xf>
    <xf numFmtId="0" fontId="0" fillId="27" borderId="18" xfId="0" applyFill="1" applyBorder="1" applyAlignment="1">
      <alignment horizontal="left"/>
    </xf>
    <xf numFmtId="0" fontId="14" fillId="27" borderId="0" xfId="0" applyFont="1" applyFill="1"/>
    <xf numFmtId="0" fontId="0" fillId="27" borderId="0" xfId="0" applyFill="1"/>
    <xf numFmtId="0" fontId="14" fillId="27" borderId="14" xfId="0" applyFont="1" applyFill="1" applyBorder="1" applyAlignment="1">
      <alignment horizontal="left"/>
    </xf>
    <xf numFmtId="0" fontId="14" fillId="27" borderId="15" xfId="0" applyFont="1" applyFill="1" applyBorder="1" applyAlignment="1">
      <alignment horizontal="left"/>
    </xf>
    <xf numFmtId="0" fontId="14" fillId="27" borderId="0" xfId="0" applyFont="1" applyFill="1" applyAlignment="1">
      <alignment vertical="center"/>
    </xf>
    <xf numFmtId="0" fontId="22" fillId="27" borderId="0" xfId="0" applyFont="1" applyFill="1" applyAlignment="1">
      <alignment horizontal="left" vertical="center"/>
    </xf>
    <xf numFmtId="49" fontId="38" fillId="0" borderId="0" xfId="84" applyNumberFormat="1" applyFont="1"/>
    <xf numFmtId="0" fontId="0" fillId="27" borderId="0" xfId="0" applyFill="1"/>
    <xf numFmtId="0" fontId="0" fillId="27" borderId="0" xfId="0" applyFill="1" applyAlignment="1">
      <alignment horizontal="left"/>
    </xf>
    <xf numFmtId="0" fontId="20" fillId="27" borderId="0" xfId="0" applyFont="1" applyFill="1" applyAlignment="1">
      <alignment horizontal="left"/>
    </xf>
    <xf numFmtId="0" fontId="0" fillId="27" borderId="16" xfId="0" applyFill="1" applyBorder="1" applyAlignment="1">
      <alignment horizontal="left"/>
    </xf>
    <xf numFmtId="0" fontId="0" fillId="27" borderId="18" xfId="0" applyFill="1" applyBorder="1" applyAlignment="1">
      <alignment horizontal="left"/>
    </xf>
    <xf numFmtId="0" fontId="0" fillId="27" borderId="0" xfId="0" applyFill="1"/>
    <xf numFmtId="0" fontId="14" fillId="27" borderId="15" xfId="0" applyFont="1" applyFill="1" applyBorder="1" applyAlignment="1">
      <alignment horizontal="left"/>
    </xf>
    <xf numFmtId="0" fontId="0" fillId="27" borderId="0" xfId="0" applyFill="1" applyAlignment="1">
      <alignment horizontal="center"/>
    </xf>
    <xf numFmtId="0" fontId="0" fillId="27" borderId="0" xfId="0" applyFill="1"/>
    <xf numFmtId="0" fontId="0" fillId="27" borderId="0" xfId="0" applyFill="1"/>
    <xf numFmtId="0" fontId="14" fillId="28" borderId="0" xfId="0" applyFont="1" applyFill="1" applyAlignment="1">
      <alignment horizontal="left"/>
    </xf>
    <xf numFmtId="0" fontId="0" fillId="27" borderId="0" xfId="0" applyFill="1"/>
    <xf numFmtId="0" fontId="0" fillId="27" borderId="0" xfId="0" applyFill="1"/>
    <xf numFmtId="0" fontId="14" fillId="27" borderId="0" xfId="0" applyFont="1" applyFill="1"/>
    <xf numFmtId="0" fontId="0" fillId="27" borderId="0" xfId="0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horizontal="center"/>
    </xf>
    <xf numFmtId="0" fontId="0" fillId="27" borderId="0" xfId="0" applyFill="1"/>
    <xf numFmtId="0" fontId="138" fillId="30" borderId="0" xfId="0" applyFont="1" applyFill="1" applyAlignment="1">
      <alignment vertical="center"/>
    </xf>
    <xf numFmtId="0" fontId="0" fillId="27" borderId="0" xfId="0" applyFill="1"/>
    <xf numFmtId="0" fontId="0" fillId="27" borderId="0" xfId="0" applyFill="1"/>
    <xf numFmtId="0" fontId="0" fillId="27" borderId="0" xfId="0" applyFill="1"/>
    <xf numFmtId="0" fontId="0" fillId="27" borderId="0" xfId="0" applyFill="1"/>
    <xf numFmtId="0" fontId="14" fillId="27" borderId="0" xfId="0" applyFont="1" applyFill="1" applyAlignment="1">
      <alignment wrapText="1"/>
    </xf>
    <xf numFmtId="0" fontId="0" fillId="27" borderId="0" xfId="0" applyFill="1"/>
    <xf numFmtId="0" fontId="0" fillId="27" borderId="0" xfId="0" applyFill="1"/>
    <xf numFmtId="0" fontId="0" fillId="0" borderId="0" xfId="0" applyNumberFormat="1"/>
    <xf numFmtId="0" fontId="14" fillId="27" borderId="0" xfId="0" applyFont="1" applyFill="1"/>
    <xf numFmtId="0" fontId="85" fillId="32" borderId="0" xfId="0" applyFont="1" applyFill="1"/>
    <xf numFmtId="0" fontId="14" fillId="33" borderId="0" xfId="0" applyFont="1" applyFill="1"/>
    <xf numFmtId="0" fontId="117" fillId="27" borderId="85" xfId="0" applyFont="1" applyFill="1" applyBorder="1"/>
    <xf numFmtId="0" fontId="117" fillId="27" borderId="86" xfId="0" applyFont="1" applyFill="1" applyBorder="1"/>
    <xf numFmtId="0" fontId="117" fillId="28" borderId="84" xfId="0" applyFont="1" applyFill="1" applyBorder="1" applyAlignment="1">
      <alignment horizontal="center"/>
    </xf>
    <xf numFmtId="0" fontId="117" fillId="28" borderId="88" xfId="0" applyFont="1" applyFill="1" applyBorder="1"/>
    <xf numFmtId="0" fontId="117" fillId="28" borderId="89" xfId="0" applyFont="1" applyFill="1" applyBorder="1"/>
    <xf numFmtId="0" fontId="117" fillId="28" borderId="90" xfId="0" applyFont="1" applyFill="1" applyBorder="1" applyAlignment="1">
      <alignment horizontal="center"/>
    </xf>
    <xf numFmtId="168" fontId="139" fillId="27" borderId="85" xfId="0" applyNumberFormat="1" applyFont="1" applyFill="1" applyBorder="1"/>
    <xf numFmtId="168" fontId="139" fillId="27" borderId="86" xfId="0" applyNumberFormat="1" applyFont="1" applyFill="1" applyBorder="1"/>
    <xf numFmtId="0" fontId="140" fillId="30" borderId="0" xfId="0" applyFont="1" applyFill="1"/>
    <xf numFmtId="0" fontId="14" fillId="28" borderId="0" xfId="0" applyFont="1" applyFill="1" applyBorder="1"/>
    <xf numFmtId="168" fontId="14" fillId="28" borderId="0" xfId="0" applyNumberFormat="1" applyFont="1" applyFill="1" applyBorder="1" applyAlignment="1">
      <alignment horizontal="right"/>
    </xf>
    <xf numFmtId="0" fontId="14" fillId="28" borderId="0" xfId="0" applyFont="1" applyFill="1" applyBorder="1" applyAlignment="1">
      <alignment horizontal="center"/>
    </xf>
    <xf numFmtId="164" fontId="14" fillId="28" borderId="0" xfId="28" applyFill="1" applyBorder="1"/>
    <xf numFmtId="0" fontId="0" fillId="27" borderId="0" xfId="0" applyFill="1"/>
    <xf numFmtId="0" fontId="14" fillId="28" borderId="71" xfId="40" applyFill="1" applyBorder="1" applyProtection="1"/>
    <xf numFmtId="0" fontId="117" fillId="28" borderId="69" xfId="0" applyFont="1" applyFill="1" applyBorder="1" applyProtection="1"/>
    <xf numFmtId="1" fontId="117" fillId="28" borderId="69" xfId="0" applyNumberFormat="1" applyFont="1" applyFill="1" applyBorder="1" applyAlignment="1" applyProtection="1">
      <alignment horizontal="right"/>
    </xf>
    <xf numFmtId="0" fontId="117" fillId="28" borderId="69" xfId="0" applyFont="1" applyFill="1" applyBorder="1" applyAlignment="1" applyProtection="1">
      <alignment horizontal="center"/>
    </xf>
    <xf numFmtId="164" fontId="117" fillId="28" borderId="69" xfId="28" applyFont="1" applyFill="1" applyBorder="1" applyProtection="1"/>
    <xf numFmtId="164" fontId="14" fillId="28" borderId="70" xfId="28" applyFill="1" applyBorder="1" applyProtection="1"/>
    <xf numFmtId="168" fontId="117" fillId="28" borderId="69" xfId="0" applyNumberFormat="1" applyFont="1" applyFill="1" applyBorder="1" applyAlignment="1">
      <alignment horizontal="right"/>
    </xf>
    <xf numFmtId="0" fontId="0" fillId="27" borderId="0" xfId="0" applyFill="1"/>
    <xf numFmtId="168" fontId="139" fillId="27" borderId="91" xfId="0" applyNumberFormat="1" applyFont="1" applyFill="1" applyBorder="1"/>
    <xf numFmtId="0" fontId="117" fillId="28" borderId="85" xfId="0" applyFont="1" applyFill="1" applyBorder="1"/>
    <xf numFmtId="0" fontId="117" fillId="28" borderId="93" xfId="0" applyFont="1" applyFill="1" applyBorder="1"/>
    <xf numFmtId="0" fontId="117" fillId="27" borderId="87" xfId="0" applyFont="1" applyFill="1" applyBorder="1"/>
    <xf numFmtId="0" fontId="14" fillId="28" borderId="94" xfId="40" applyFill="1" applyBorder="1" applyProtection="1">
      <protection locked="0"/>
    </xf>
    <xf numFmtId="0" fontId="2" fillId="0" borderId="23" xfId="44720" applyBorder="1"/>
    <xf numFmtId="0" fontId="106" fillId="0" borderId="28" xfId="44720" applyFont="1" applyBorder="1"/>
    <xf numFmtId="0" fontId="2" fillId="0" borderId="28" xfId="44720" applyBorder="1"/>
    <xf numFmtId="0" fontId="2" fillId="0" borderId="30" xfId="44720" applyBorder="1"/>
    <xf numFmtId="0" fontId="106" fillId="0" borderId="30" xfId="44720" applyFont="1" applyBorder="1"/>
    <xf numFmtId="0" fontId="106" fillId="0" borderId="23" xfId="44720" applyFont="1" applyBorder="1"/>
    <xf numFmtId="0" fontId="106" fillId="0" borderId="28" xfId="44721" applyFont="1" applyBorder="1"/>
    <xf numFmtId="0" fontId="106" fillId="0" borderId="28" xfId="44722" applyFont="1" applyBorder="1"/>
    <xf numFmtId="0" fontId="106" fillId="0" borderId="28" xfId="44723" applyFont="1" applyBorder="1"/>
    <xf numFmtId="2" fontId="100" fillId="34" borderId="0" xfId="106" applyNumberFormat="1" applyFont="1" applyFill="1" applyAlignment="1">
      <alignment horizontal="center"/>
    </xf>
    <xf numFmtId="0" fontId="0" fillId="27" borderId="0" xfId="0" applyFill="1"/>
    <xf numFmtId="0" fontId="75" fillId="27" borderId="23" xfId="0" applyFont="1" applyFill="1" applyBorder="1" applyAlignment="1">
      <alignment horizontal="left"/>
    </xf>
    <xf numFmtId="166" fontId="15" fillId="0" borderId="0" xfId="41" applyNumberFormat="1" applyFont="1" applyAlignment="1">
      <alignment horizontal="left"/>
    </xf>
    <xf numFmtId="0" fontId="16" fillId="0" borderId="0" xfId="41" applyFont="1" applyAlignment="1">
      <alignment vertical="center"/>
    </xf>
    <xf numFmtId="165" fontId="16" fillId="0" borderId="0" xfId="41" applyNumberFormat="1" applyFont="1" applyAlignment="1">
      <alignment horizontal="center" vertical="center"/>
    </xf>
    <xf numFmtId="0" fontId="0" fillId="27" borderId="0" xfId="0" applyFill="1" applyAlignment="1">
      <alignment horizontal="left"/>
    </xf>
    <xf numFmtId="0" fontId="14" fillId="27" borderId="0" xfId="0" applyFont="1" applyFill="1"/>
    <xf numFmtId="0" fontId="0" fillId="27" borderId="0" xfId="0" applyFill="1"/>
    <xf numFmtId="0" fontId="14" fillId="27" borderId="0" xfId="0" applyFont="1" applyFill="1" applyAlignment="1">
      <alignment wrapText="1"/>
    </xf>
    <xf numFmtId="0" fontId="14" fillId="27" borderId="0" xfId="0" applyFont="1" applyFill="1" applyAlignment="1">
      <alignment horizontal="left"/>
    </xf>
    <xf numFmtId="0" fontId="22" fillId="27" borderId="0" xfId="0" applyFont="1" applyFill="1" applyAlignment="1">
      <alignment horizontal="left"/>
    </xf>
    <xf numFmtId="0" fontId="22" fillId="27" borderId="0" xfId="0" applyFont="1" applyFill="1" applyAlignment="1">
      <alignment horizontal="left" vertical="center"/>
    </xf>
    <xf numFmtId="0" fontId="0" fillId="0" borderId="0" xfId="0" applyAlignment="1">
      <alignment wrapText="1"/>
    </xf>
    <xf numFmtId="0" fontId="14" fillId="27" borderId="0" xfId="0" applyFont="1" applyFill="1"/>
    <xf numFmtId="0" fontId="0" fillId="27" borderId="0" xfId="0" applyFill="1"/>
    <xf numFmtId="0" fontId="14" fillId="0" borderId="0" xfId="0" applyFont="1" applyAlignment="1">
      <alignment horizontal="left"/>
    </xf>
    <xf numFmtId="0" fontId="14" fillId="0" borderId="0" xfId="84" applyAlignment="1">
      <alignment horizontal="left"/>
    </xf>
    <xf numFmtId="164" fontId="14" fillId="0" borderId="0" xfId="28" applyFont="1" applyAlignment="1">
      <alignment vertical="center"/>
    </xf>
    <xf numFmtId="0" fontId="14" fillId="0" borderId="0" xfId="28" applyNumberFormat="1" applyFont="1" applyAlignment="1">
      <alignment vertical="center"/>
    </xf>
    <xf numFmtId="0" fontId="14" fillId="0" borderId="0" xfId="0" applyFont="1" applyAlignment="1"/>
    <xf numFmtId="0" fontId="14" fillId="0" borderId="0" xfId="0" applyFont="1" applyAlignment="1">
      <alignment wrapText="1"/>
    </xf>
    <xf numFmtId="0" fontId="14" fillId="0" borderId="0" xfId="0" applyNumberFormat="1" applyFont="1" applyAlignment="1">
      <alignment vertical="center"/>
    </xf>
    <xf numFmtId="0" fontId="14" fillId="0" borderId="0" xfId="0" applyNumberFormat="1" applyFont="1" applyAlignment="1">
      <alignment horizontal="center" vertical="center"/>
    </xf>
    <xf numFmtId="164" fontId="14" fillId="34" borderId="69" xfId="28" applyFill="1" applyBorder="1"/>
    <xf numFmtId="0" fontId="20" fillId="27" borderId="17" xfId="0" applyFont="1" applyFill="1" applyBorder="1"/>
    <xf numFmtId="0" fontId="0" fillId="0" borderId="0" xfId="0" applyFill="1"/>
    <xf numFmtId="49" fontId="74" fillId="27" borderId="24" xfId="0" applyNumberFormat="1" applyFont="1" applyFill="1" applyBorder="1"/>
    <xf numFmtId="49" fontId="35" fillId="27" borderId="17" xfId="0" applyNumberFormat="1" applyFont="1" applyFill="1" applyBorder="1" applyAlignment="1">
      <alignment horizontal="right"/>
    </xf>
    <xf numFmtId="49" fontId="35" fillId="27" borderId="0" xfId="0" quotePrefix="1" applyNumberFormat="1" applyFont="1" applyFill="1" applyAlignment="1">
      <alignment horizontal="left"/>
    </xf>
    <xf numFmtId="49" fontId="74" fillId="27" borderId="24" xfId="0" applyNumberFormat="1" applyFont="1" applyFill="1" applyBorder="1" applyAlignment="1">
      <alignment horizontal="left"/>
    </xf>
    <xf numFmtId="49" fontId="35" fillId="27" borderId="0" xfId="0" quotePrefix="1" applyNumberFormat="1" applyFont="1" applyFill="1" applyAlignment="1">
      <alignment horizontal="right"/>
    </xf>
    <xf numFmtId="0" fontId="0" fillId="0" borderId="0" xfId="0" applyBorder="1"/>
    <xf numFmtId="0" fontId="114" fillId="0" borderId="0" xfId="0" applyFont="1" applyBorder="1" applyAlignment="1">
      <alignment horizontal="left" vertical="center" readingOrder="1"/>
    </xf>
    <xf numFmtId="0" fontId="109" fillId="0" borderId="0" xfId="0" applyFont="1" applyBorder="1"/>
    <xf numFmtId="0" fontId="0" fillId="30" borderId="0" xfId="0" applyFill="1" applyBorder="1"/>
    <xf numFmtId="0" fontId="86" fillId="30" borderId="0" xfId="0" applyFont="1" applyFill="1" applyBorder="1"/>
    <xf numFmtId="0" fontId="14" fillId="0" borderId="0" xfId="0" applyFont="1" applyFill="1" applyAlignment="1">
      <alignment horizontal="left"/>
    </xf>
    <xf numFmtId="0" fontId="0" fillId="35" borderId="0" xfId="0" applyFill="1" applyBorder="1"/>
    <xf numFmtId="0" fontId="114" fillId="35" borderId="0" xfId="0" applyFont="1" applyFill="1" applyBorder="1" applyAlignment="1">
      <alignment horizontal="left" vertical="center" readingOrder="1"/>
    </xf>
    <xf numFmtId="0" fontId="0" fillId="35" borderId="0" xfId="0" applyFill="1"/>
    <xf numFmtId="0" fontId="109" fillId="35" borderId="0" xfId="0" applyFont="1" applyFill="1" applyBorder="1"/>
    <xf numFmtId="0" fontId="27" fillId="28" borderId="0" xfId="0" applyFont="1" applyFill="1" applyAlignment="1">
      <alignment horizontal="right"/>
    </xf>
    <xf numFmtId="0" fontId="27" fillId="28" borderId="19" xfId="0" applyFont="1" applyFill="1" applyBorder="1" applyAlignment="1">
      <alignment horizontal="right"/>
    </xf>
    <xf numFmtId="0" fontId="14" fillId="28" borderId="46" xfId="0" applyFont="1" applyFill="1" applyBorder="1" applyAlignment="1">
      <alignment horizontal="left"/>
    </xf>
    <xf numFmtId="0" fontId="14" fillId="28" borderId="0" xfId="0" applyFont="1" applyFill="1" applyAlignment="1">
      <alignment horizontal="left"/>
    </xf>
    <xf numFmtId="0" fontId="115" fillId="28" borderId="41" xfId="0" applyFont="1" applyFill="1" applyBorder="1" applyAlignment="1">
      <alignment horizontal="center"/>
    </xf>
    <xf numFmtId="0" fontId="115" fillId="28" borderId="42" xfId="0" applyFont="1" applyFill="1" applyBorder="1" applyAlignment="1">
      <alignment horizontal="center"/>
    </xf>
    <xf numFmtId="0" fontId="115" fillId="28" borderId="43" xfId="0" applyFont="1" applyFill="1" applyBorder="1" applyAlignment="1">
      <alignment horizontal="center"/>
    </xf>
    <xf numFmtId="0" fontId="21" fillId="28" borderId="44" xfId="0" applyFont="1" applyFill="1" applyBorder="1" applyAlignment="1">
      <alignment horizontal="center"/>
    </xf>
    <xf numFmtId="0" fontId="21" fillId="28" borderId="36" xfId="0" applyFont="1" applyFill="1" applyBorder="1" applyAlignment="1">
      <alignment horizontal="center"/>
    </xf>
    <xf numFmtId="0" fontId="21" fillId="28" borderId="0" xfId="0" applyFont="1" applyFill="1" applyAlignment="1">
      <alignment horizontal="center"/>
    </xf>
    <xf numFmtId="0" fontId="21" fillId="28" borderId="45" xfId="0" applyFont="1" applyFill="1" applyBorder="1" applyAlignment="1">
      <alignment horizontal="center"/>
    </xf>
    <xf numFmtId="164" fontId="112" fillId="28" borderId="47" xfId="28" applyFont="1" applyFill="1" applyBorder="1" applyAlignment="1">
      <alignment horizontal="center" vertical="center"/>
    </xf>
    <xf numFmtId="164" fontId="112" fillId="28" borderId="48" xfId="28" applyFont="1" applyFill="1" applyBorder="1" applyAlignment="1">
      <alignment horizontal="center" vertical="center"/>
    </xf>
    <xf numFmtId="164" fontId="112" fillId="28" borderId="49" xfId="28" applyFont="1" applyFill="1" applyBorder="1" applyAlignment="1">
      <alignment horizontal="center" vertical="center"/>
    </xf>
    <xf numFmtId="164" fontId="112" fillId="28" borderId="50" xfId="28" applyFont="1" applyFill="1" applyBorder="1" applyAlignment="1">
      <alignment horizontal="center" vertical="center"/>
    </xf>
    <xf numFmtId="164" fontId="112" fillId="28" borderId="39" xfId="28" applyFont="1" applyFill="1" applyBorder="1" applyAlignment="1">
      <alignment horizontal="center" vertical="center"/>
    </xf>
    <xf numFmtId="164" fontId="112" fillId="28" borderId="51" xfId="28" applyFont="1" applyFill="1" applyBorder="1" applyAlignment="1">
      <alignment horizontal="center" vertical="center"/>
    </xf>
    <xf numFmtId="0" fontId="22" fillId="28" borderId="0" xfId="0" applyFont="1" applyFill="1" applyAlignment="1">
      <alignment horizontal="right"/>
    </xf>
    <xf numFmtId="14" fontId="14" fillId="28" borderId="0" xfId="0" applyNumberFormat="1" applyFont="1" applyFill="1" applyAlignment="1">
      <alignment horizontal="center"/>
    </xf>
    <xf numFmtId="0" fontId="14" fillId="28" borderId="45" xfId="0" applyFont="1" applyFill="1" applyBorder="1" applyAlignment="1">
      <alignment horizontal="center"/>
    </xf>
    <xf numFmtId="0" fontId="14" fillId="28" borderId="45" xfId="0" applyFont="1" applyFill="1" applyBorder="1" applyAlignment="1">
      <alignment horizontal="left"/>
    </xf>
    <xf numFmtId="0" fontId="23" fillId="28" borderId="53" xfId="0" applyFont="1" applyFill="1" applyBorder="1" applyAlignment="1">
      <alignment horizontal="center"/>
    </xf>
    <xf numFmtId="0" fontId="23" fillId="28" borderId="11" xfId="0" applyFont="1" applyFill="1" applyBorder="1" applyAlignment="1">
      <alignment horizontal="center"/>
    </xf>
    <xf numFmtId="0" fontId="20" fillId="28" borderId="46" xfId="0" applyFont="1" applyFill="1" applyBorder="1" applyAlignment="1">
      <alignment horizontal="left"/>
    </xf>
    <xf numFmtId="0" fontId="20" fillId="28" borderId="0" xfId="0" applyFont="1" applyFill="1" applyAlignment="1">
      <alignment horizontal="left"/>
    </xf>
    <xf numFmtId="0" fontId="23" fillId="28" borderId="46" xfId="0" applyFont="1" applyFill="1" applyBorder="1" applyAlignment="1">
      <alignment horizontal="center"/>
    </xf>
    <xf numFmtId="0" fontId="23" fillId="28" borderId="0" xfId="0" applyFont="1" applyFill="1" applyAlignment="1">
      <alignment horizontal="center"/>
    </xf>
    <xf numFmtId="0" fontId="20" fillId="28" borderId="62" xfId="0" applyFont="1" applyFill="1" applyBorder="1" applyAlignment="1">
      <alignment horizontal="left"/>
    </xf>
    <xf numFmtId="0" fontId="113" fillId="28" borderId="39" xfId="0" applyFont="1" applyFill="1" applyBorder="1" applyAlignment="1">
      <alignment horizontal="left"/>
    </xf>
    <xf numFmtId="0" fontId="36" fillId="28" borderId="0" xfId="0" applyFont="1" applyFill="1" applyAlignment="1">
      <alignment horizontal="center"/>
    </xf>
    <xf numFmtId="0" fontId="36" fillId="28" borderId="33" xfId="0" applyFont="1" applyFill="1" applyBorder="1" applyAlignment="1">
      <alignment horizontal="center"/>
    </xf>
    <xf numFmtId="0" fontId="36" fillId="28" borderId="19" xfId="0" applyFont="1" applyFill="1" applyBorder="1" applyAlignment="1">
      <alignment horizontal="center"/>
    </xf>
    <xf numFmtId="0" fontId="36" fillId="28" borderId="35" xfId="0" applyFont="1" applyFill="1" applyBorder="1" applyAlignment="1">
      <alignment horizontal="center"/>
    </xf>
    <xf numFmtId="0" fontId="27" fillId="28" borderId="59" xfId="0" applyFont="1" applyFill="1" applyBorder="1" applyAlignment="1">
      <alignment horizontal="right"/>
    </xf>
    <xf numFmtId="0" fontId="112" fillId="28" borderId="64" xfId="0" applyFont="1" applyFill="1" applyBorder="1" applyAlignment="1">
      <alignment horizontal="center"/>
    </xf>
    <xf numFmtId="0" fontId="112" fillId="28" borderId="65" xfId="0" applyFont="1" applyFill="1" applyBorder="1" applyAlignment="1">
      <alignment horizontal="center"/>
    </xf>
    <xf numFmtId="0" fontId="112" fillId="28" borderId="66" xfId="0" applyFont="1" applyFill="1" applyBorder="1" applyAlignment="1">
      <alignment horizontal="center"/>
    </xf>
    <xf numFmtId="0" fontId="112" fillId="28" borderId="0" xfId="0" applyFont="1" applyFill="1" applyAlignment="1">
      <alignment horizontal="center"/>
    </xf>
    <xf numFmtId="0" fontId="112" fillId="28" borderId="33" xfId="0" applyFont="1" applyFill="1" applyBorder="1" applyAlignment="1">
      <alignment horizontal="center"/>
    </xf>
    <xf numFmtId="0" fontId="20" fillId="28" borderId="47" xfId="0" applyFont="1" applyFill="1" applyBorder="1" applyAlignment="1">
      <alignment horizontal="left" vertical="center"/>
    </xf>
    <xf numFmtId="0" fontId="14" fillId="28" borderId="48" xfId="0" applyFont="1" applyFill="1" applyBorder="1"/>
    <xf numFmtId="0" fontId="33" fillId="0" borderId="0" xfId="40" applyFont="1" applyAlignment="1">
      <alignment horizontal="center"/>
    </xf>
    <xf numFmtId="169" fontId="35" fillId="0" borderId="0" xfId="40" applyNumberFormat="1" applyFont="1" applyAlignment="1">
      <alignment horizontal="left"/>
    </xf>
    <xf numFmtId="0" fontId="35" fillId="0" borderId="0" xfId="40" applyFont="1" applyAlignment="1">
      <alignment horizontal="left"/>
    </xf>
    <xf numFmtId="8" fontId="105" fillId="0" borderId="19" xfId="106" applyNumberFormat="1" applyFont="1" applyBorder="1" applyAlignment="1">
      <alignment horizontal="center"/>
    </xf>
    <xf numFmtId="0" fontId="105" fillId="0" borderId="19" xfId="106" applyFont="1" applyBorder="1" applyAlignment="1">
      <alignment horizontal="center"/>
    </xf>
    <xf numFmtId="0" fontId="99" fillId="0" borderId="0" xfId="106" applyFont="1" applyAlignment="1">
      <alignment horizontal="center"/>
    </xf>
    <xf numFmtId="0" fontId="106" fillId="0" borderId="0" xfId="545" applyFont="1" applyAlignment="1">
      <alignment horizontal="center"/>
    </xf>
    <xf numFmtId="0" fontId="60" fillId="0" borderId="0" xfId="0" applyFont="1" applyAlignment="1">
      <alignment horizontal="left"/>
    </xf>
    <xf numFmtId="0" fontId="124" fillId="0" borderId="0" xfId="0" applyFont="1" applyBorder="1" applyAlignment="1">
      <alignment horizontal="center"/>
    </xf>
    <xf numFmtId="0" fontId="127" fillId="0" borderId="0" xfId="0" applyFont="1" applyAlignment="1">
      <alignment horizontal="right"/>
    </xf>
    <xf numFmtId="0" fontId="120" fillId="0" borderId="0" xfId="0" applyFont="1" applyBorder="1" applyAlignment="1">
      <alignment horizontal="left" vertical="center"/>
    </xf>
    <xf numFmtId="0" fontId="60" fillId="0" borderId="0" xfId="0" applyFont="1" applyAlignment="1">
      <alignment horizontal="center"/>
    </xf>
    <xf numFmtId="0" fontId="124" fillId="27" borderId="0" xfId="0" applyFont="1" applyFill="1" applyAlignment="1">
      <alignment horizontal="left" vertical="center" wrapText="1"/>
    </xf>
    <xf numFmtId="0" fontId="63" fillId="0" borderId="19" xfId="0" applyFont="1" applyBorder="1" applyAlignment="1">
      <alignment horizontal="center"/>
    </xf>
    <xf numFmtId="0" fontId="20" fillId="27" borderId="24" xfId="0" applyFont="1" applyFill="1" applyBorder="1" applyAlignment="1">
      <alignment horizontal="right" vertical="top" wrapText="1"/>
    </xf>
    <xf numFmtId="0" fontId="20" fillId="27" borderId="0" xfId="0" applyFont="1" applyFill="1" applyAlignment="1">
      <alignment horizontal="left" vertical="top" wrapText="1"/>
    </xf>
    <xf numFmtId="49" fontId="0" fillId="27" borderId="0" xfId="0" applyNumberFormat="1" applyFill="1"/>
    <xf numFmtId="0" fontId="27" fillId="28" borderId="92" xfId="0" applyFont="1" applyFill="1" applyBorder="1" applyAlignment="1">
      <alignment horizontal="right"/>
    </xf>
    <xf numFmtId="0" fontId="0" fillId="27" borderId="0" xfId="0" applyFill="1" applyAlignment="1">
      <alignment horizontal="left"/>
    </xf>
    <xf numFmtId="0" fontId="20" fillId="27" borderId="0" xfId="0" applyFont="1" applyFill="1" applyAlignment="1">
      <alignment horizontal="left"/>
    </xf>
    <xf numFmtId="0" fontId="14" fillId="27" borderId="0" xfId="0" applyFont="1" applyFill="1" applyAlignment="1">
      <alignment horizontal="left" vertical="top" wrapText="1"/>
    </xf>
    <xf numFmtId="0" fontId="76" fillId="27" borderId="0" xfId="0" applyFont="1" applyFill="1" applyAlignment="1">
      <alignment horizontal="left"/>
    </xf>
    <xf numFmtId="0" fontId="14" fillId="27" borderId="0" xfId="0" applyFont="1" applyFill="1" applyAlignment="1">
      <alignment horizontal="left" wrapText="1"/>
    </xf>
    <xf numFmtId="0" fontId="0" fillId="27" borderId="0" xfId="0" applyFill="1" applyAlignment="1">
      <alignment horizontal="left" wrapText="1"/>
    </xf>
    <xf numFmtId="0" fontId="14" fillId="27" borderId="0" xfId="0" applyFont="1" applyFill="1" applyAlignment="1">
      <alignment horizontal="left" vertical="center" wrapText="1"/>
    </xf>
    <xf numFmtId="0" fontId="0" fillId="27" borderId="16" xfId="0" applyFill="1" applyBorder="1" applyAlignment="1">
      <alignment horizontal="left"/>
    </xf>
    <xf numFmtId="0" fontId="0" fillId="27" borderId="18" xfId="0" applyFill="1" applyBorder="1" applyAlignment="1">
      <alignment horizontal="left"/>
    </xf>
    <xf numFmtId="0" fontId="14" fillId="27" borderId="0" xfId="0" applyFont="1" applyFill="1"/>
    <xf numFmtId="0" fontId="0" fillId="27" borderId="0" xfId="0" applyFill="1"/>
    <xf numFmtId="49" fontId="0" fillId="27" borderId="16" xfId="0" applyNumberFormat="1" applyFill="1" applyBorder="1" applyAlignment="1">
      <alignment horizontal="left"/>
    </xf>
    <xf numFmtId="49" fontId="0" fillId="27" borderId="18" xfId="0" applyNumberFormat="1" applyFill="1" applyBorder="1" applyAlignment="1">
      <alignment horizontal="left"/>
    </xf>
    <xf numFmtId="0" fontId="14" fillId="27" borderId="14" xfId="0" applyFont="1" applyFill="1" applyBorder="1" applyAlignment="1">
      <alignment horizontal="left"/>
    </xf>
    <xf numFmtId="0" fontId="14" fillId="27" borderId="15" xfId="0" applyFont="1" applyFill="1" applyBorder="1" applyAlignment="1">
      <alignment horizontal="left"/>
    </xf>
    <xf numFmtId="0" fontId="14" fillId="27" borderId="16" xfId="0" applyFont="1" applyFill="1" applyBorder="1" applyAlignment="1">
      <alignment horizontal="left"/>
    </xf>
    <xf numFmtId="0" fontId="20" fillId="27" borderId="0" xfId="0" applyFont="1" applyFill="1" applyAlignment="1">
      <alignment horizontal="right" wrapText="1"/>
    </xf>
    <xf numFmtId="0" fontId="20" fillId="27" borderId="24" xfId="0" applyFont="1" applyFill="1" applyBorder="1" applyAlignment="1">
      <alignment horizontal="right" wrapText="1"/>
    </xf>
    <xf numFmtId="0" fontId="14" fillId="27" borderId="0" xfId="0" applyFont="1" applyFill="1" applyAlignment="1">
      <alignment wrapText="1"/>
    </xf>
    <xf numFmtId="0" fontId="79" fillId="30" borderId="31" xfId="0" applyFont="1" applyFill="1" applyBorder="1" applyAlignment="1">
      <alignment horizontal="center"/>
    </xf>
    <xf numFmtId="0" fontId="0" fillId="27" borderId="27" xfId="0" applyFill="1" applyBorder="1" applyAlignment="1">
      <alignment horizontal="center"/>
    </xf>
    <xf numFmtId="0" fontId="0" fillId="27" borderId="0" xfId="0" applyFill="1" applyAlignment="1">
      <alignment horizontal="center"/>
    </xf>
    <xf numFmtId="0" fontId="31" fillId="27" borderId="38" xfId="0" applyFont="1" applyFill="1" applyBorder="1" applyAlignment="1">
      <alignment horizontal="left"/>
    </xf>
    <xf numFmtId="0" fontId="31" fillId="27" borderId="25" xfId="0" applyFont="1" applyFill="1" applyBorder="1" applyAlignment="1">
      <alignment horizontal="left"/>
    </xf>
    <xf numFmtId="0" fontId="31" fillId="27" borderId="0" xfId="0" applyFont="1" applyFill="1" applyAlignment="1">
      <alignment horizontal="left"/>
    </xf>
    <xf numFmtId="0" fontId="14" fillId="27" borderId="16" xfId="640" applyFill="1" applyBorder="1" applyAlignment="1">
      <alignment horizontal="left"/>
    </xf>
    <xf numFmtId="0" fontId="14" fillId="27" borderId="18" xfId="640" applyFill="1" applyBorder="1" applyAlignment="1">
      <alignment horizontal="left"/>
    </xf>
    <xf numFmtId="0" fontId="14" fillId="27" borderId="38" xfId="640" applyFill="1" applyBorder="1" applyAlignment="1">
      <alignment horizontal="left"/>
    </xf>
    <xf numFmtId="0" fontId="14" fillId="27" borderId="0" xfId="640" applyFill="1" applyAlignment="1">
      <alignment horizontal="left"/>
    </xf>
    <xf numFmtId="0" fontId="14" fillId="27" borderId="25" xfId="640" applyFill="1" applyBorder="1" applyAlignment="1">
      <alignment horizontal="left"/>
    </xf>
    <xf numFmtId="0" fontId="14" fillId="27" borderId="14" xfId="640" applyFill="1" applyBorder="1" applyAlignment="1">
      <alignment horizontal="left"/>
    </xf>
    <xf numFmtId="0" fontId="14" fillId="27" borderId="15" xfId="640" applyFill="1" applyBorder="1" applyAlignment="1">
      <alignment horizontal="left"/>
    </xf>
    <xf numFmtId="0" fontId="14" fillId="27" borderId="0" xfId="0" applyFont="1" applyFill="1" applyAlignment="1">
      <alignment horizontal="left"/>
    </xf>
    <xf numFmtId="0" fontId="80" fillId="30" borderId="31" xfId="0" applyFont="1" applyFill="1" applyBorder="1" applyAlignment="1">
      <alignment horizontal="center"/>
    </xf>
    <xf numFmtId="0" fontId="14" fillId="27" borderId="0" xfId="0" applyFont="1" applyFill="1" applyAlignment="1">
      <alignment vertical="center"/>
    </xf>
    <xf numFmtId="0" fontId="22" fillId="27" borderId="0" xfId="0" applyFont="1" applyFill="1" applyAlignment="1">
      <alignment horizontal="left"/>
    </xf>
    <xf numFmtId="0" fontId="78" fillId="30" borderId="31" xfId="0" applyFont="1" applyFill="1" applyBorder="1" applyAlignment="1">
      <alignment horizontal="center"/>
    </xf>
    <xf numFmtId="0" fontId="14" fillId="27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wrapText="1"/>
    </xf>
    <xf numFmtId="0" fontId="79" fillId="25" borderId="31" xfId="0" applyFont="1" applyFill="1" applyBorder="1" applyAlignment="1">
      <alignment horizontal="center"/>
    </xf>
    <xf numFmtId="0" fontId="80" fillId="30" borderId="0" xfId="0" applyFont="1" applyFill="1" applyAlignment="1">
      <alignment horizontal="center"/>
    </xf>
    <xf numFmtId="0" fontId="22" fillId="27" borderId="0" xfId="0" applyFont="1" applyFill="1" applyAlignment="1">
      <alignment horizontal="left" vertical="center"/>
    </xf>
    <xf numFmtId="0" fontId="14" fillId="27" borderId="0" xfId="0" applyFont="1" applyFill="1" applyAlignment="1">
      <alignment horizontal="left" vertical="center"/>
    </xf>
    <xf numFmtId="0" fontId="14" fillId="0" borderId="0" xfId="0" applyFont="1" applyAlignment="1">
      <alignment horizontal="left"/>
    </xf>
    <xf numFmtId="0" fontId="14" fillId="27" borderId="25" xfId="0" applyFont="1" applyFill="1" applyBorder="1" applyAlignment="1">
      <alignment horizontal="left"/>
    </xf>
    <xf numFmtId="0" fontId="14" fillId="27" borderId="38" xfId="0" applyFont="1" applyFill="1" applyBorder="1" applyAlignment="1">
      <alignment horizontal="left"/>
    </xf>
    <xf numFmtId="0" fontId="0" fillId="28" borderId="0" xfId="0" applyFill="1" applyAlignment="1">
      <alignment horizontal="center"/>
    </xf>
    <xf numFmtId="0" fontId="14" fillId="0" borderId="0" xfId="84" applyAlignment="1">
      <alignment horizontal="left"/>
    </xf>
  </cellXfs>
  <cellStyles count="4472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28" builtinId="4"/>
    <cellStyle name="Currency 2" xfId="88" xr:uid="{00000000-0005-0000-0000-00001C000000}"/>
    <cellStyle name="Currency 6" xfId="62" xr:uid="{00000000-0005-0000-0000-00001D000000}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10" xfId="84" xr:uid="{00000000-0005-0000-0000-000029000000}"/>
    <cellStyle name="Normal 10 2" xfId="118" xr:uid="{00000000-0005-0000-0000-00002A000000}"/>
    <cellStyle name="Normal 100" xfId="12830" xr:uid="{00000000-0005-0000-0000-00002B000000}"/>
    <cellStyle name="Normal 101" xfId="12828" xr:uid="{00000000-0005-0000-0000-00002C000000}"/>
    <cellStyle name="Normal 102" xfId="12893" xr:uid="{00000000-0005-0000-0000-00002D000000}"/>
    <cellStyle name="Normal 103" xfId="12881" xr:uid="{00000000-0005-0000-0000-00002E000000}"/>
    <cellStyle name="Normal 104" xfId="12850" xr:uid="{00000000-0005-0000-0000-00002F000000}"/>
    <cellStyle name="Normal 105" xfId="12988" xr:uid="{00000000-0005-0000-0000-000030000000}"/>
    <cellStyle name="Normal 106" xfId="13013" xr:uid="{00000000-0005-0000-0000-000031000000}"/>
    <cellStyle name="Normal 11" xfId="79" xr:uid="{00000000-0005-0000-0000-000032000000}"/>
    <cellStyle name="Normal 12" xfId="85" xr:uid="{00000000-0005-0000-0000-000033000000}"/>
    <cellStyle name="Normal 13" xfId="81" xr:uid="{00000000-0005-0000-0000-000034000000}"/>
    <cellStyle name="Normal 14" xfId="106" xr:uid="{00000000-0005-0000-0000-000035000000}"/>
    <cellStyle name="Normal 14 2" xfId="545" xr:uid="{00000000-0005-0000-0000-000036000000}"/>
    <cellStyle name="Normal 14 2 10" xfId="1125" xr:uid="{00000000-0005-0000-0000-000037000000}"/>
    <cellStyle name="Normal 14 2 10 10" xfId="8614" xr:uid="{00000000-0005-0000-0000-000038000000}"/>
    <cellStyle name="Normal 14 2 10 10 2" xfId="32310" xr:uid="{00000000-0005-0000-0000-000039000000}"/>
    <cellStyle name="Normal 14 2 10 11" xfId="6742" xr:uid="{00000000-0005-0000-0000-00003A000000}"/>
    <cellStyle name="Normal 14 2 10 11 2" xfId="28566" xr:uid="{00000000-0005-0000-0000-00003B000000}"/>
    <cellStyle name="Normal 14 2 10 12" xfId="4870" xr:uid="{00000000-0005-0000-0000-00003C000000}"/>
    <cellStyle name="Normal 14 2 10 12 2" xfId="21010" xr:uid="{00000000-0005-0000-0000-00003D000000}"/>
    <cellStyle name="Normal 14 2 10 13" xfId="2998" xr:uid="{00000000-0005-0000-0000-00003E000000}"/>
    <cellStyle name="Normal 14 2 10 14" xfId="19138" xr:uid="{00000000-0005-0000-0000-00003F000000}"/>
    <cellStyle name="Normal 14 2 10 2" xfId="2624" xr:uid="{00000000-0005-0000-0000-000040000000}"/>
    <cellStyle name="Normal 14 2 10 2 10" xfId="20636" xr:uid="{00000000-0005-0000-0000-000041000000}"/>
    <cellStyle name="Normal 14 2 10 2 2" xfId="13012" xr:uid="{00000000-0005-0000-0000-000042000000}"/>
    <cellStyle name="Normal 14 2 10 2 2 2" xfId="40667" xr:uid="{00000000-0005-0000-0000-000043000000}"/>
    <cellStyle name="Normal 14 2 10 2 2 3" xfId="37883" xr:uid="{00000000-0005-0000-0000-000044000000}"/>
    <cellStyle name="Normal 14 2 10 2 2 4" xfId="31936" xr:uid="{00000000-0005-0000-0000-000045000000}"/>
    <cellStyle name="Normal 14 2 10 2 2 5" xfId="25150" xr:uid="{00000000-0005-0000-0000-000046000000}"/>
    <cellStyle name="Normal 14 2 10 2 3" xfId="15411" xr:uid="{00000000-0005-0000-0000-000047000000}"/>
    <cellStyle name="Normal 14 2 10 2 3 2" xfId="43039" xr:uid="{00000000-0005-0000-0000-000048000000}"/>
    <cellStyle name="Normal 14 2 10 2 3 3" xfId="27523" xr:uid="{00000000-0005-0000-0000-000049000000}"/>
    <cellStyle name="Normal 14 2 10 2 4" xfId="11600" xr:uid="{00000000-0005-0000-0000-00004A000000}"/>
    <cellStyle name="Normal 14 2 10 2 4 2" xfId="39363" xr:uid="{00000000-0005-0000-0000-00004B000000}"/>
    <cellStyle name="Normal 14 2 10 2 4 3" xfId="24380" xr:uid="{00000000-0005-0000-0000-00004C000000}"/>
    <cellStyle name="Normal 14 2 10 2 5" xfId="18762" xr:uid="{00000000-0005-0000-0000-00004D000000}"/>
    <cellStyle name="Normal 14 2 10 2 5 2" xfId="36290" xr:uid="{00000000-0005-0000-0000-00004E000000}"/>
    <cellStyle name="Normal 14 2 10 2 6" xfId="10112" xr:uid="{00000000-0005-0000-0000-00004F000000}"/>
    <cellStyle name="Normal 14 2 10 2 6 2" xfId="33808" xr:uid="{00000000-0005-0000-0000-000050000000}"/>
    <cellStyle name="Normal 14 2 10 2 7" xfId="8240" xr:uid="{00000000-0005-0000-0000-000051000000}"/>
    <cellStyle name="Normal 14 2 10 2 7 2" xfId="30064" xr:uid="{00000000-0005-0000-0000-000052000000}"/>
    <cellStyle name="Normal 14 2 10 2 8" xfId="6368" xr:uid="{00000000-0005-0000-0000-000053000000}"/>
    <cellStyle name="Normal 14 2 10 2 8 2" xfId="22508" xr:uid="{00000000-0005-0000-0000-000054000000}"/>
    <cellStyle name="Normal 14 2 10 2 9" xfId="4496" xr:uid="{00000000-0005-0000-0000-000055000000}"/>
    <cellStyle name="Normal 14 2 10 3" xfId="2080" xr:uid="{00000000-0005-0000-0000-000056000000}"/>
    <cellStyle name="Normal 14 2 10 3 10" xfId="20093" xr:uid="{00000000-0005-0000-0000-000057000000}"/>
    <cellStyle name="Normal 14 2 10 3 2" xfId="14095" xr:uid="{00000000-0005-0000-0000-000058000000}"/>
    <cellStyle name="Normal 14 2 10 3 2 2" xfId="41723" xr:uid="{00000000-0005-0000-0000-000059000000}"/>
    <cellStyle name="Normal 14 2 10 3 2 3" xfId="31393" xr:uid="{00000000-0005-0000-0000-00005A000000}"/>
    <cellStyle name="Normal 14 2 10 3 2 4" xfId="26205" xr:uid="{00000000-0005-0000-0000-00005B000000}"/>
    <cellStyle name="Normal 14 2 10 3 3" xfId="16466" xr:uid="{00000000-0005-0000-0000-00005C000000}"/>
    <cellStyle name="Normal 14 2 10 3 3 2" xfId="44094" xr:uid="{00000000-0005-0000-0000-00005D000000}"/>
    <cellStyle name="Normal 14 2 10 3 3 3" xfId="27936" xr:uid="{00000000-0005-0000-0000-00005E000000}"/>
    <cellStyle name="Normal 14 2 10 3 4" xfId="10962" xr:uid="{00000000-0005-0000-0000-00005F000000}"/>
    <cellStyle name="Normal 14 2 10 3 4 2" xfId="38733" xr:uid="{00000000-0005-0000-0000-000060000000}"/>
    <cellStyle name="Normal 14 2 10 3 4 3" xfId="23837" xr:uid="{00000000-0005-0000-0000-000061000000}"/>
    <cellStyle name="Normal 14 2 10 3 5" xfId="18219" xr:uid="{00000000-0005-0000-0000-000062000000}"/>
    <cellStyle name="Normal 14 2 10 3 5 2" xfId="36703" xr:uid="{00000000-0005-0000-0000-000063000000}"/>
    <cellStyle name="Normal 14 2 10 3 6" xfId="9569" xr:uid="{00000000-0005-0000-0000-000064000000}"/>
    <cellStyle name="Normal 14 2 10 3 6 2" xfId="33265" xr:uid="{00000000-0005-0000-0000-000065000000}"/>
    <cellStyle name="Normal 14 2 10 3 7" xfId="7697" xr:uid="{00000000-0005-0000-0000-000066000000}"/>
    <cellStyle name="Normal 14 2 10 3 7 2" xfId="29521" xr:uid="{00000000-0005-0000-0000-000067000000}"/>
    <cellStyle name="Normal 14 2 10 3 8" xfId="5825" xr:uid="{00000000-0005-0000-0000-000068000000}"/>
    <cellStyle name="Normal 14 2 10 3 8 2" xfId="21965" xr:uid="{00000000-0005-0000-0000-000069000000}"/>
    <cellStyle name="Normal 14 2 10 3 9" xfId="3953" xr:uid="{00000000-0005-0000-0000-00006A000000}"/>
    <cellStyle name="Normal 14 2 10 4" xfId="12673" xr:uid="{00000000-0005-0000-0000-00006B000000}"/>
    <cellStyle name="Normal 14 2 10 4 2" xfId="15151" xr:uid="{00000000-0005-0000-0000-00006C000000}"/>
    <cellStyle name="Normal 14 2 10 4 2 2" xfId="42779" xr:uid="{00000000-0005-0000-0000-00006D000000}"/>
    <cellStyle name="Normal 14 2 10 4 2 3" xfId="34717" xr:uid="{00000000-0005-0000-0000-00006E000000}"/>
    <cellStyle name="Normal 14 2 10 4 3" xfId="40407" xr:uid="{00000000-0005-0000-0000-00006F000000}"/>
    <cellStyle name="Normal 14 2 10 4 4" xfId="37340" xr:uid="{00000000-0005-0000-0000-000070000000}"/>
    <cellStyle name="Normal 14 2 10 4 5" xfId="30438" xr:uid="{00000000-0005-0000-0000-000071000000}"/>
    <cellStyle name="Normal 14 2 10 4 6" xfId="24890" xr:uid="{00000000-0005-0000-0000-000072000000}"/>
    <cellStyle name="Normal 14 2 10 5" xfId="12058" xr:uid="{00000000-0005-0000-0000-000073000000}"/>
    <cellStyle name="Normal 14 2 10 5 2" xfId="39805" xr:uid="{00000000-0005-0000-0000-000074000000}"/>
    <cellStyle name="Normal 14 2 10 5 3" xfId="34335" xr:uid="{00000000-0005-0000-0000-000075000000}"/>
    <cellStyle name="Normal 14 2 10 5 4" xfId="26904" xr:uid="{00000000-0005-0000-0000-000076000000}"/>
    <cellStyle name="Normal 14 2 10 6" xfId="14549" xr:uid="{00000000-0005-0000-0000-000077000000}"/>
    <cellStyle name="Normal 14 2 10 6 2" xfId="42177" xr:uid="{00000000-0005-0000-0000-000078000000}"/>
    <cellStyle name="Normal 14 2 10 6 3" xfId="22882" xr:uid="{00000000-0005-0000-0000-000079000000}"/>
    <cellStyle name="Normal 14 2 10 7" xfId="16769" xr:uid="{00000000-0005-0000-0000-00007A000000}"/>
    <cellStyle name="Normal 14 2 10 7 2" xfId="44397" xr:uid="{00000000-0005-0000-0000-00007B000000}"/>
    <cellStyle name="Normal 14 2 10 8" xfId="10486" xr:uid="{00000000-0005-0000-0000-00007C000000}"/>
    <cellStyle name="Normal 14 2 10 8 2" xfId="38257" xr:uid="{00000000-0005-0000-0000-00007D000000}"/>
    <cellStyle name="Normal 14 2 10 9" xfId="17264" xr:uid="{00000000-0005-0000-0000-00007E000000}"/>
    <cellStyle name="Normal 14 2 10 9 2" xfId="35672" xr:uid="{00000000-0005-0000-0000-00007F000000}"/>
    <cellStyle name="Normal 14 2 11" xfId="1758" xr:uid="{00000000-0005-0000-0000-000080000000}"/>
    <cellStyle name="Normal 14 2 11 10" xfId="5503" xr:uid="{00000000-0005-0000-0000-000081000000}"/>
    <cellStyle name="Normal 14 2 11 10 2" xfId="21643" xr:uid="{00000000-0005-0000-0000-000082000000}"/>
    <cellStyle name="Normal 14 2 11 11" xfId="3631" xr:uid="{00000000-0005-0000-0000-000083000000}"/>
    <cellStyle name="Normal 14 2 11 12" xfId="19771" xr:uid="{00000000-0005-0000-0000-000084000000}"/>
    <cellStyle name="Normal 14 2 11 2" xfId="13008" xr:uid="{00000000-0005-0000-0000-000085000000}"/>
    <cellStyle name="Normal 14 2 11 2 2" xfId="15407" xr:uid="{00000000-0005-0000-0000-000086000000}"/>
    <cellStyle name="Normal 14 2 11 2 2 2" xfId="43035" xr:uid="{00000000-0005-0000-0000-000087000000}"/>
    <cellStyle name="Normal 14 2 11 2 2 3" xfId="27990" xr:uid="{00000000-0005-0000-0000-000088000000}"/>
    <cellStyle name="Normal 14 2 11 2 3" xfId="40663" xr:uid="{00000000-0005-0000-0000-000089000000}"/>
    <cellStyle name="Normal 14 2 11 2 4" xfId="36757" xr:uid="{00000000-0005-0000-0000-00008A000000}"/>
    <cellStyle name="Normal 14 2 11 2 5" xfId="31071" xr:uid="{00000000-0005-0000-0000-00008B000000}"/>
    <cellStyle name="Normal 14 2 11 2 6" xfId="25146" xr:uid="{00000000-0005-0000-0000-00008C000000}"/>
    <cellStyle name="Normal 14 2 11 3" xfId="12674" xr:uid="{00000000-0005-0000-0000-00008D000000}"/>
    <cellStyle name="Normal 14 2 11 3 2" xfId="15152" xr:uid="{00000000-0005-0000-0000-00008E000000}"/>
    <cellStyle name="Normal 14 2 11 3 2 2" xfId="42780" xr:uid="{00000000-0005-0000-0000-00008F000000}"/>
    <cellStyle name="Normal 14 2 11 3 3" xfId="40408" xr:uid="{00000000-0005-0000-0000-000090000000}"/>
    <cellStyle name="Normal 14 2 11 3 4" xfId="37018" xr:uid="{00000000-0005-0000-0000-000091000000}"/>
    <cellStyle name="Normal 14 2 11 3 5" xfId="34718" xr:uid="{00000000-0005-0000-0000-000092000000}"/>
    <cellStyle name="Normal 14 2 11 3 6" xfId="24891" xr:uid="{00000000-0005-0000-0000-000093000000}"/>
    <cellStyle name="Normal 14 2 11 4" xfId="11905" xr:uid="{00000000-0005-0000-0000-000094000000}"/>
    <cellStyle name="Normal 14 2 11 4 2" xfId="39652" xr:uid="{00000000-0005-0000-0000-000095000000}"/>
    <cellStyle name="Normal 14 2 11 4 3" xfId="34182" xr:uid="{00000000-0005-0000-0000-000096000000}"/>
    <cellStyle name="Normal 14 2 11 4 4" xfId="26959" xr:uid="{00000000-0005-0000-0000-000097000000}"/>
    <cellStyle name="Normal 14 2 11 5" xfId="14396" xr:uid="{00000000-0005-0000-0000-000098000000}"/>
    <cellStyle name="Normal 14 2 11 5 2" xfId="42024" xr:uid="{00000000-0005-0000-0000-000099000000}"/>
    <cellStyle name="Normal 14 2 11 5 3" xfId="23515" xr:uid="{00000000-0005-0000-0000-00009A000000}"/>
    <cellStyle name="Normal 14 2 11 6" xfId="11717" xr:uid="{00000000-0005-0000-0000-00009B000000}"/>
    <cellStyle name="Normal 14 2 11 6 2" xfId="39473" xr:uid="{00000000-0005-0000-0000-00009C000000}"/>
    <cellStyle name="Normal 14 2 11 7" xfId="17897" xr:uid="{00000000-0005-0000-0000-00009D000000}"/>
    <cellStyle name="Normal 14 2 11 7 2" xfId="35726" xr:uid="{00000000-0005-0000-0000-00009E000000}"/>
    <cellStyle name="Normal 14 2 11 8" xfId="9247" xr:uid="{00000000-0005-0000-0000-00009F000000}"/>
    <cellStyle name="Normal 14 2 11 8 2" xfId="32943" xr:uid="{00000000-0005-0000-0000-0000A0000000}"/>
    <cellStyle name="Normal 14 2 11 9" xfId="7375" xr:uid="{00000000-0005-0000-0000-0000A1000000}"/>
    <cellStyle name="Normal 14 2 11 9 2" xfId="29199" xr:uid="{00000000-0005-0000-0000-0000A2000000}"/>
    <cellStyle name="Normal 14 2 12" xfId="2302" xr:uid="{00000000-0005-0000-0000-0000A3000000}"/>
    <cellStyle name="Normal 14 2 12 10" xfId="4174" xr:uid="{00000000-0005-0000-0000-0000A4000000}"/>
    <cellStyle name="Normal 14 2 12 11" xfId="20314" xr:uid="{00000000-0005-0000-0000-0000A5000000}"/>
    <cellStyle name="Normal 14 2 12 2" xfId="14169" xr:uid="{00000000-0005-0000-0000-0000A6000000}"/>
    <cellStyle name="Normal 14 2 12 2 2" xfId="16540" xr:uid="{00000000-0005-0000-0000-0000A7000000}"/>
    <cellStyle name="Normal 14 2 12 2 2 2" xfId="44168" xr:uid="{00000000-0005-0000-0000-0000A8000000}"/>
    <cellStyle name="Normal 14 2 12 2 2 3" xfId="28017" xr:uid="{00000000-0005-0000-0000-0000A9000000}"/>
    <cellStyle name="Normal 14 2 12 2 3" xfId="41797" xr:uid="{00000000-0005-0000-0000-0000AA000000}"/>
    <cellStyle name="Normal 14 2 12 2 4" xfId="36784" xr:uid="{00000000-0005-0000-0000-0000AB000000}"/>
    <cellStyle name="Normal 14 2 12 2 5" xfId="31614" xr:uid="{00000000-0005-0000-0000-0000AC000000}"/>
    <cellStyle name="Normal 14 2 12 2 6" xfId="26279" xr:uid="{00000000-0005-0000-0000-0000AD000000}"/>
    <cellStyle name="Normal 14 2 12 3" xfId="12824" xr:uid="{00000000-0005-0000-0000-0000AE000000}"/>
    <cellStyle name="Normal 14 2 12 3 2" xfId="40540" xr:uid="{00000000-0005-0000-0000-0000AF000000}"/>
    <cellStyle name="Normal 14 2 12 3 3" xfId="37561" xr:uid="{00000000-0005-0000-0000-0000B0000000}"/>
    <cellStyle name="Normal 14 2 12 3 4" xfId="34777" xr:uid="{00000000-0005-0000-0000-0000B1000000}"/>
    <cellStyle name="Normal 14 2 12 3 5" xfId="25023" xr:uid="{00000000-0005-0000-0000-0000B2000000}"/>
    <cellStyle name="Normal 14 2 12 4" xfId="15284" xr:uid="{00000000-0005-0000-0000-0000B3000000}"/>
    <cellStyle name="Normal 14 2 12 4 2" xfId="42912" xr:uid="{00000000-0005-0000-0000-0000B4000000}"/>
    <cellStyle name="Normal 14 2 12 4 3" xfId="26986" xr:uid="{00000000-0005-0000-0000-0000B5000000}"/>
    <cellStyle name="Normal 14 2 12 5" xfId="11735" xr:uid="{00000000-0005-0000-0000-0000B6000000}"/>
    <cellStyle name="Normal 14 2 12 5 2" xfId="39488" xr:uid="{00000000-0005-0000-0000-0000B7000000}"/>
    <cellStyle name="Normal 14 2 12 5 3" xfId="24058" xr:uid="{00000000-0005-0000-0000-0000B8000000}"/>
    <cellStyle name="Normal 14 2 12 6" xfId="18440" xr:uid="{00000000-0005-0000-0000-0000B9000000}"/>
    <cellStyle name="Normal 14 2 12 6 2" xfId="35753" xr:uid="{00000000-0005-0000-0000-0000BA000000}"/>
    <cellStyle name="Normal 14 2 12 7" xfId="9790" xr:uid="{00000000-0005-0000-0000-0000BB000000}"/>
    <cellStyle name="Normal 14 2 12 7 2" xfId="33486" xr:uid="{00000000-0005-0000-0000-0000BC000000}"/>
    <cellStyle name="Normal 14 2 12 8" xfId="7918" xr:uid="{00000000-0005-0000-0000-0000BD000000}"/>
    <cellStyle name="Normal 14 2 12 8 2" xfId="29742" xr:uid="{00000000-0005-0000-0000-0000BE000000}"/>
    <cellStyle name="Normal 14 2 12 9" xfId="6046" xr:uid="{00000000-0005-0000-0000-0000BF000000}"/>
    <cellStyle name="Normal 14 2 12 9 2" xfId="22186" xr:uid="{00000000-0005-0000-0000-0000C0000000}"/>
    <cellStyle name="Normal 14 2 13" xfId="1601" xr:uid="{00000000-0005-0000-0000-0000C1000000}"/>
    <cellStyle name="Normal 14 2 13 10" xfId="3474" xr:uid="{00000000-0005-0000-0000-0000C2000000}"/>
    <cellStyle name="Normal 14 2 13 11" xfId="19614" xr:uid="{00000000-0005-0000-0000-0000C3000000}"/>
    <cellStyle name="Normal 14 2 13 2" xfId="13994" xr:uid="{00000000-0005-0000-0000-0000C4000000}"/>
    <cellStyle name="Normal 14 2 13 2 2" xfId="16365" xr:uid="{00000000-0005-0000-0000-0000C5000000}"/>
    <cellStyle name="Normal 14 2 13 2 2 2" xfId="43993" xr:uid="{00000000-0005-0000-0000-0000C6000000}"/>
    <cellStyle name="Normal 14 2 13 2 2 3" xfId="27835" xr:uid="{00000000-0005-0000-0000-0000C7000000}"/>
    <cellStyle name="Normal 14 2 13 2 3" xfId="41622" xr:uid="{00000000-0005-0000-0000-0000C8000000}"/>
    <cellStyle name="Normal 14 2 13 2 4" xfId="36602" xr:uid="{00000000-0005-0000-0000-0000C9000000}"/>
    <cellStyle name="Normal 14 2 13 2 5" xfId="30914" xr:uid="{00000000-0005-0000-0000-0000CA000000}"/>
    <cellStyle name="Normal 14 2 13 2 6" xfId="26104" xr:uid="{00000000-0005-0000-0000-0000CB000000}"/>
    <cellStyle name="Normal 14 2 13 3" xfId="12906" xr:uid="{00000000-0005-0000-0000-0000CC000000}"/>
    <cellStyle name="Normal 14 2 13 3 2" xfId="40587" xr:uid="{00000000-0005-0000-0000-0000CD000000}"/>
    <cellStyle name="Normal 14 2 13 3 3" xfId="34810" xr:uid="{00000000-0005-0000-0000-0000CE000000}"/>
    <cellStyle name="Normal 14 2 13 3 4" xfId="25070" xr:uid="{00000000-0005-0000-0000-0000CF000000}"/>
    <cellStyle name="Normal 14 2 13 4" xfId="15331" xr:uid="{00000000-0005-0000-0000-0000D0000000}"/>
    <cellStyle name="Normal 14 2 13 4 2" xfId="42959" xr:uid="{00000000-0005-0000-0000-0000D1000000}"/>
    <cellStyle name="Normal 14 2 13 4 3" xfId="26803" xr:uid="{00000000-0005-0000-0000-0000D2000000}"/>
    <cellStyle name="Normal 14 2 13 5" xfId="11489" xr:uid="{00000000-0005-0000-0000-0000D3000000}"/>
    <cellStyle name="Normal 14 2 13 5 2" xfId="39260" xr:uid="{00000000-0005-0000-0000-0000D4000000}"/>
    <cellStyle name="Normal 14 2 13 5 3" xfId="23358" xr:uid="{00000000-0005-0000-0000-0000D5000000}"/>
    <cellStyle name="Normal 14 2 13 6" xfId="17740" xr:uid="{00000000-0005-0000-0000-0000D6000000}"/>
    <cellStyle name="Normal 14 2 13 6 2" xfId="35571" xr:uid="{00000000-0005-0000-0000-0000D7000000}"/>
    <cellStyle name="Normal 14 2 13 7" xfId="9090" xr:uid="{00000000-0005-0000-0000-0000D8000000}"/>
    <cellStyle name="Normal 14 2 13 7 2" xfId="32786" xr:uid="{00000000-0005-0000-0000-0000D9000000}"/>
    <cellStyle name="Normal 14 2 13 8" xfId="7218" xr:uid="{00000000-0005-0000-0000-0000DA000000}"/>
    <cellStyle name="Normal 14 2 13 8 2" xfId="29042" xr:uid="{00000000-0005-0000-0000-0000DB000000}"/>
    <cellStyle name="Normal 14 2 13 9" xfId="5346" xr:uid="{00000000-0005-0000-0000-0000DC000000}"/>
    <cellStyle name="Normal 14 2 13 9 2" xfId="21486" xr:uid="{00000000-0005-0000-0000-0000DD000000}"/>
    <cellStyle name="Normal 14 2 14" xfId="1448" xr:uid="{00000000-0005-0000-0000-0000DE000000}"/>
    <cellStyle name="Normal 14 2 14 10" xfId="3321" xr:uid="{00000000-0005-0000-0000-0000DF000000}"/>
    <cellStyle name="Normal 14 2 14 11" xfId="19461" xr:uid="{00000000-0005-0000-0000-0000E0000000}"/>
    <cellStyle name="Normal 14 2 14 2" xfId="14030" xr:uid="{00000000-0005-0000-0000-0000E1000000}"/>
    <cellStyle name="Normal 14 2 14 2 2" xfId="16401" xr:uid="{00000000-0005-0000-0000-0000E2000000}"/>
    <cellStyle name="Normal 14 2 14 2 2 2" xfId="44029" xr:uid="{00000000-0005-0000-0000-0000E3000000}"/>
    <cellStyle name="Normal 14 2 14 2 2 3" xfId="27871" xr:uid="{00000000-0005-0000-0000-0000E4000000}"/>
    <cellStyle name="Normal 14 2 14 2 3" xfId="41658" xr:uid="{00000000-0005-0000-0000-0000E5000000}"/>
    <cellStyle name="Normal 14 2 14 2 4" xfId="36638" xr:uid="{00000000-0005-0000-0000-0000E6000000}"/>
    <cellStyle name="Normal 14 2 14 2 5" xfId="30761" xr:uid="{00000000-0005-0000-0000-0000E7000000}"/>
    <cellStyle name="Normal 14 2 14 2 6" xfId="26140" xr:uid="{00000000-0005-0000-0000-0000E8000000}"/>
    <cellStyle name="Normal 14 2 14 3" xfId="12620" xr:uid="{00000000-0005-0000-0000-0000E9000000}"/>
    <cellStyle name="Normal 14 2 14 3 2" xfId="40362" xr:uid="{00000000-0005-0000-0000-0000EA000000}"/>
    <cellStyle name="Normal 14 2 14 3 3" xfId="34694" xr:uid="{00000000-0005-0000-0000-0000EB000000}"/>
    <cellStyle name="Normal 14 2 14 3 4" xfId="24845" xr:uid="{00000000-0005-0000-0000-0000EC000000}"/>
    <cellStyle name="Normal 14 2 14 4" xfId="15106" xr:uid="{00000000-0005-0000-0000-0000ED000000}"/>
    <cellStyle name="Normal 14 2 14 4 2" xfId="42734" xr:uid="{00000000-0005-0000-0000-0000EE000000}"/>
    <cellStyle name="Normal 14 2 14 4 3" xfId="26839" xr:uid="{00000000-0005-0000-0000-0000EF000000}"/>
    <cellStyle name="Normal 14 2 14 5" xfId="11285" xr:uid="{00000000-0005-0000-0000-0000F0000000}"/>
    <cellStyle name="Normal 14 2 14 5 2" xfId="39056" xr:uid="{00000000-0005-0000-0000-0000F1000000}"/>
    <cellStyle name="Normal 14 2 14 5 3" xfId="23205" xr:uid="{00000000-0005-0000-0000-0000F2000000}"/>
    <cellStyle name="Normal 14 2 14 6" xfId="17587" xr:uid="{00000000-0005-0000-0000-0000F3000000}"/>
    <cellStyle name="Normal 14 2 14 6 2" xfId="35607" xr:uid="{00000000-0005-0000-0000-0000F4000000}"/>
    <cellStyle name="Normal 14 2 14 7" xfId="8937" xr:uid="{00000000-0005-0000-0000-0000F5000000}"/>
    <cellStyle name="Normal 14 2 14 7 2" xfId="32633" xr:uid="{00000000-0005-0000-0000-0000F6000000}"/>
    <cellStyle name="Normal 14 2 14 8" xfId="7065" xr:uid="{00000000-0005-0000-0000-0000F7000000}"/>
    <cellStyle name="Normal 14 2 14 8 2" xfId="28889" xr:uid="{00000000-0005-0000-0000-0000F8000000}"/>
    <cellStyle name="Normal 14 2 14 9" xfId="5193" xr:uid="{00000000-0005-0000-0000-0000F9000000}"/>
    <cellStyle name="Normal 14 2 14 9 2" xfId="21333" xr:uid="{00000000-0005-0000-0000-0000FA000000}"/>
    <cellStyle name="Normal 14 2 15" xfId="10809" xr:uid="{00000000-0005-0000-0000-0000FB000000}"/>
    <cellStyle name="Normal 14 2 15 2" xfId="14220" xr:uid="{00000000-0005-0000-0000-0000FC000000}"/>
    <cellStyle name="Normal 14 2 15 2 2" xfId="16591" xr:uid="{00000000-0005-0000-0000-0000FD000000}"/>
    <cellStyle name="Normal 14 2 15 2 2 2" xfId="44219" xr:uid="{00000000-0005-0000-0000-0000FE000000}"/>
    <cellStyle name="Normal 14 2 15 2 2 3" xfId="28071" xr:uid="{00000000-0005-0000-0000-0000FF000000}"/>
    <cellStyle name="Normal 14 2 15 2 3" xfId="41848" xr:uid="{00000000-0005-0000-0000-000000010000}"/>
    <cellStyle name="Normal 14 2 15 2 4" xfId="36838" xr:uid="{00000000-0005-0000-0000-000001010000}"/>
    <cellStyle name="Normal 14 2 15 2 5" xfId="34996" xr:uid="{00000000-0005-0000-0000-000002010000}"/>
    <cellStyle name="Normal 14 2 15 2 6" xfId="26330" xr:uid="{00000000-0005-0000-0000-000003010000}"/>
    <cellStyle name="Normal 14 2 15 3" xfId="13267" xr:uid="{00000000-0005-0000-0000-000004010000}"/>
    <cellStyle name="Normal 14 2 15 3 2" xfId="40899" xr:uid="{00000000-0005-0000-0000-000005010000}"/>
    <cellStyle name="Normal 14 2 15 3 3" xfId="34949" xr:uid="{00000000-0005-0000-0000-000006010000}"/>
    <cellStyle name="Normal 14 2 15 3 4" xfId="27040" xr:uid="{00000000-0005-0000-0000-000007010000}"/>
    <cellStyle name="Normal 14 2 15 4" xfId="15642" xr:uid="{00000000-0005-0000-0000-000008010000}"/>
    <cellStyle name="Normal 14 2 15 4 2" xfId="43270" xr:uid="{00000000-0005-0000-0000-000009010000}"/>
    <cellStyle name="Normal 14 2 15 5" xfId="38580" xr:uid="{00000000-0005-0000-0000-00000A010000}"/>
    <cellStyle name="Normal 14 2 15 6" xfId="35807" xr:uid="{00000000-0005-0000-0000-00000B010000}"/>
    <cellStyle name="Normal 14 2 15 7" xfId="30285" xr:uid="{00000000-0005-0000-0000-00000C010000}"/>
    <cellStyle name="Normal 14 2 15 8" xfId="25381" xr:uid="{00000000-0005-0000-0000-00000D010000}"/>
    <cellStyle name="Normal 14 2 16" xfId="12601" xr:uid="{00000000-0005-0000-0000-00000E010000}"/>
    <cellStyle name="Normal 14 2 16 2" xfId="15087" xr:uid="{00000000-0005-0000-0000-00000F010000}"/>
    <cellStyle name="Normal 14 2 16 2 2" xfId="42715" xr:uid="{00000000-0005-0000-0000-000010010000}"/>
    <cellStyle name="Normal 14 2 16 2 3" xfId="26710" xr:uid="{00000000-0005-0000-0000-000011010000}"/>
    <cellStyle name="Normal 14 2 16 3" xfId="40343" xr:uid="{00000000-0005-0000-0000-000012010000}"/>
    <cellStyle name="Normal 14 2 16 4" xfId="35478" xr:uid="{00000000-0005-0000-0000-000013010000}"/>
    <cellStyle name="Normal 14 2 16 5" xfId="34686" xr:uid="{00000000-0005-0000-0000-000014010000}"/>
    <cellStyle name="Normal 14 2 16 6" xfId="24826" xr:uid="{00000000-0005-0000-0000-000015010000}"/>
    <cellStyle name="Normal 14 2 17" xfId="12608" xr:uid="{00000000-0005-0000-0000-000016010000}"/>
    <cellStyle name="Normal 14 2 17 2" xfId="15094" xr:uid="{00000000-0005-0000-0000-000017010000}"/>
    <cellStyle name="Normal 14 2 17 2 2" xfId="42722" xr:uid="{00000000-0005-0000-0000-000018010000}"/>
    <cellStyle name="Normal 14 2 17 2 3" xfId="26555" xr:uid="{00000000-0005-0000-0000-000019010000}"/>
    <cellStyle name="Normal 14 2 17 3" xfId="40350" xr:uid="{00000000-0005-0000-0000-00001A010000}"/>
    <cellStyle name="Normal 14 2 17 4" xfId="35323" xr:uid="{00000000-0005-0000-0000-00001B010000}"/>
    <cellStyle name="Normal 14 2 17 5" xfId="34687" xr:uid="{00000000-0005-0000-0000-00001C010000}"/>
    <cellStyle name="Normal 14 2 17 6" xfId="24833" xr:uid="{00000000-0005-0000-0000-00001D010000}"/>
    <cellStyle name="Normal 14 2 18" xfId="13906" xr:uid="{00000000-0005-0000-0000-00001E010000}"/>
    <cellStyle name="Normal 14 2 18 2" xfId="16277" xr:uid="{00000000-0005-0000-0000-00001F010000}"/>
    <cellStyle name="Normal 14 2 18 2 2" xfId="43905" xr:uid="{00000000-0005-0000-0000-000020010000}"/>
    <cellStyle name="Normal 14 2 18 2 3" xfId="27742" xr:uid="{00000000-0005-0000-0000-000021010000}"/>
    <cellStyle name="Normal 14 2 18 3" xfId="41534" xr:uid="{00000000-0005-0000-0000-000022010000}"/>
    <cellStyle name="Normal 14 2 18 4" xfId="36509" xr:uid="{00000000-0005-0000-0000-000023010000}"/>
    <cellStyle name="Normal 14 2 18 5" xfId="34964" xr:uid="{00000000-0005-0000-0000-000024010000}"/>
    <cellStyle name="Normal 14 2 18 6" xfId="26016" xr:uid="{00000000-0005-0000-0000-000025010000}"/>
    <cellStyle name="Normal 14 2 19" xfId="12381" xr:uid="{00000000-0005-0000-0000-000026010000}"/>
    <cellStyle name="Normal 14 2 19 2" xfId="14872" xr:uid="{00000000-0005-0000-0000-000027010000}"/>
    <cellStyle name="Normal 14 2 19 2 2" xfId="42500" xr:uid="{00000000-0005-0000-0000-000028010000}"/>
    <cellStyle name="Normal 14 2 19 3" xfId="40128" xr:uid="{00000000-0005-0000-0000-000029010000}"/>
    <cellStyle name="Normal 14 2 19 4" xfId="35165" xr:uid="{00000000-0005-0000-0000-00002A010000}"/>
    <cellStyle name="Normal 14 2 19 5" xfId="34658" xr:uid="{00000000-0005-0000-0000-00002B010000}"/>
    <cellStyle name="Normal 14 2 19 6" xfId="24608" xr:uid="{00000000-0005-0000-0000-00002C010000}"/>
    <cellStyle name="Normal 14 2 2" xfId="550" xr:uid="{00000000-0005-0000-0000-00002D010000}"/>
    <cellStyle name="Normal 14 2 2 10" xfId="1604" xr:uid="{00000000-0005-0000-0000-00002E010000}"/>
    <cellStyle name="Normal 14 2 2 10 10" xfId="3477" xr:uid="{00000000-0005-0000-0000-00002F010000}"/>
    <cellStyle name="Normal 14 2 2 10 11" xfId="19617" xr:uid="{00000000-0005-0000-0000-000030010000}"/>
    <cellStyle name="Normal 14 2 2 10 2" xfId="14019" xr:uid="{00000000-0005-0000-0000-000031010000}"/>
    <cellStyle name="Normal 14 2 2 10 2 2" xfId="16390" xr:uid="{00000000-0005-0000-0000-000032010000}"/>
    <cellStyle name="Normal 14 2 2 10 2 2 2" xfId="44018" xr:uid="{00000000-0005-0000-0000-000033010000}"/>
    <cellStyle name="Normal 14 2 2 10 2 2 3" xfId="27860" xr:uid="{00000000-0005-0000-0000-000034010000}"/>
    <cellStyle name="Normal 14 2 2 10 2 3" xfId="41647" xr:uid="{00000000-0005-0000-0000-000035010000}"/>
    <cellStyle name="Normal 14 2 2 10 2 4" xfId="36627" xr:uid="{00000000-0005-0000-0000-000036010000}"/>
    <cellStyle name="Normal 14 2 2 10 2 5" xfId="30917" xr:uid="{00000000-0005-0000-0000-000037010000}"/>
    <cellStyle name="Normal 14 2 2 10 2 6" xfId="26129" xr:uid="{00000000-0005-0000-0000-000038010000}"/>
    <cellStyle name="Normal 14 2 2 10 3" xfId="12677" xr:uid="{00000000-0005-0000-0000-000039010000}"/>
    <cellStyle name="Normal 14 2 2 10 3 2" xfId="40411" xr:uid="{00000000-0005-0000-0000-00003A010000}"/>
    <cellStyle name="Normal 14 2 2 10 3 3" xfId="34721" xr:uid="{00000000-0005-0000-0000-00003B010000}"/>
    <cellStyle name="Normal 14 2 2 10 3 4" xfId="24894" xr:uid="{00000000-0005-0000-0000-00003C010000}"/>
    <cellStyle name="Normal 14 2 2 10 4" xfId="15155" xr:uid="{00000000-0005-0000-0000-00003D010000}"/>
    <cellStyle name="Normal 14 2 2 10 4 2" xfId="42783" xr:uid="{00000000-0005-0000-0000-00003E010000}"/>
    <cellStyle name="Normal 14 2 2 10 4 3" xfId="26828" xr:uid="{00000000-0005-0000-0000-00003F010000}"/>
    <cellStyle name="Normal 14 2 2 10 5" xfId="11492" xr:uid="{00000000-0005-0000-0000-000040010000}"/>
    <cellStyle name="Normal 14 2 2 10 5 2" xfId="39263" xr:uid="{00000000-0005-0000-0000-000041010000}"/>
    <cellStyle name="Normal 14 2 2 10 5 3" xfId="23361" xr:uid="{00000000-0005-0000-0000-000042010000}"/>
    <cellStyle name="Normal 14 2 2 10 6" xfId="17743" xr:uid="{00000000-0005-0000-0000-000043010000}"/>
    <cellStyle name="Normal 14 2 2 10 6 2" xfId="35596" xr:uid="{00000000-0005-0000-0000-000044010000}"/>
    <cellStyle name="Normal 14 2 2 10 7" xfId="9093" xr:uid="{00000000-0005-0000-0000-000045010000}"/>
    <cellStyle name="Normal 14 2 2 10 7 2" xfId="32789" xr:uid="{00000000-0005-0000-0000-000046010000}"/>
    <cellStyle name="Normal 14 2 2 10 8" xfId="7221" xr:uid="{00000000-0005-0000-0000-000047010000}"/>
    <cellStyle name="Normal 14 2 2 10 8 2" xfId="29045" xr:uid="{00000000-0005-0000-0000-000048010000}"/>
    <cellStyle name="Normal 14 2 2 10 9" xfId="5349" xr:uid="{00000000-0005-0000-0000-000049010000}"/>
    <cellStyle name="Normal 14 2 2 10 9 2" xfId="21489" xr:uid="{00000000-0005-0000-0000-00004A010000}"/>
    <cellStyle name="Normal 14 2 2 11" xfId="1451" xr:uid="{00000000-0005-0000-0000-00004B010000}"/>
    <cellStyle name="Normal 14 2 2 11 10" xfId="3324" xr:uid="{00000000-0005-0000-0000-00004C010000}"/>
    <cellStyle name="Normal 14 2 2 11 11" xfId="19464" xr:uid="{00000000-0005-0000-0000-00004D010000}"/>
    <cellStyle name="Normal 14 2 2 11 2" xfId="13993" xr:uid="{00000000-0005-0000-0000-00004E010000}"/>
    <cellStyle name="Normal 14 2 2 11 2 2" xfId="16364" xr:uid="{00000000-0005-0000-0000-00004F010000}"/>
    <cellStyle name="Normal 14 2 2 11 2 2 2" xfId="43992" xr:uid="{00000000-0005-0000-0000-000050010000}"/>
    <cellStyle name="Normal 14 2 2 11 2 2 3" xfId="27834" xr:uid="{00000000-0005-0000-0000-000051010000}"/>
    <cellStyle name="Normal 14 2 2 11 2 3" xfId="41621" xr:uid="{00000000-0005-0000-0000-000052010000}"/>
    <cellStyle name="Normal 14 2 2 11 2 4" xfId="36601" xr:uid="{00000000-0005-0000-0000-000053010000}"/>
    <cellStyle name="Normal 14 2 2 11 2 5" xfId="30764" xr:uid="{00000000-0005-0000-0000-000054010000}"/>
    <cellStyle name="Normal 14 2 2 11 2 6" xfId="26103" xr:uid="{00000000-0005-0000-0000-000055010000}"/>
    <cellStyle name="Normal 14 2 2 11 3" xfId="12609" xr:uid="{00000000-0005-0000-0000-000056010000}"/>
    <cellStyle name="Normal 14 2 2 11 3 2" xfId="40351" xr:uid="{00000000-0005-0000-0000-000057010000}"/>
    <cellStyle name="Normal 14 2 2 11 3 3" xfId="34688" xr:uid="{00000000-0005-0000-0000-000058010000}"/>
    <cellStyle name="Normal 14 2 2 11 3 4" xfId="24834" xr:uid="{00000000-0005-0000-0000-000059010000}"/>
    <cellStyle name="Normal 14 2 2 11 4" xfId="15095" xr:uid="{00000000-0005-0000-0000-00005A010000}"/>
    <cellStyle name="Normal 14 2 2 11 4 2" xfId="42723" xr:uid="{00000000-0005-0000-0000-00005B010000}"/>
    <cellStyle name="Normal 14 2 2 11 4 3" xfId="26802" xr:uid="{00000000-0005-0000-0000-00005C010000}"/>
    <cellStyle name="Normal 14 2 2 11 5" xfId="11288" xr:uid="{00000000-0005-0000-0000-00005D010000}"/>
    <cellStyle name="Normal 14 2 2 11 5 2" xfId="39059" xr:uid="{00000000-0005-0000-0000-00005E010000}"/>
    <cellStyle name="Normal 14 2 2 11 5 3" xfId="23208" xr:uid="{00000000-0005-0000-0000-00005F010000}"/>
    <cellStyle name="Normal 14 2 2 11 6" xfId="17590" xr:uid="{00000000-0005-0000-0000-000060010000}"/>
    <cellStyle name="Normal 14 2 2 11 6 2" xfId="35570" xr:uid="{00000000-0005-0000-0000-000061010000}"/>
    <cellStyle name="Normal 14 2 2 11 7" xfId="8940" xr:uid="{00000000-0005-0000-0000-000062010000}"/>
    <cellStyle name="Normal 14 2 2 11 7 2" xfId="32636" xr:uid="{00000000-0005-0000-0000-000063010000}"/>
    <cellStyle name="Normal 14 2 2 11 8" xfId="7068" xr:uid="{00000000-0005-0000-0000-000064010000}"/>
    <cellStyle name="Normal 14 2 2 11 8 2" xfId="28892" xr:uid="{00000000-0005-0000-0000-000065010000}"/>
    <cellStyle name="Normal 14 2 2 11 9" xfId="5196" xr:uid="{00000000-0005-0000-0000-000066010000}"/>
    <cellStyle name="Normal 14 2 2 11 9 2" xfId="21336" xr:uid="{00000000-0005-0000-0000-000067010000}"/>
    <cellStyle name="Normal 14 2 2 12" xfId="10812" xr:uid="{00000000-0005-0000-0000-000068010000}"/>
    <cellStyle name="Normal 14 2 2 12 2" xfId="14202" xr:uid="{00000000-0005-0000-0000-000069010000}"/>
    <cellStyle name="Normal 14 2 2 12 2 2" xfId="16573" xr:uid="{00000000-0005-0000-0000-00006A010000}"/>
    <cellStyle name="Normal 14 2 2 12 2 2 2" xfId="44201" xr:uid="{00000000-0005-0000-0000-00006B010000}"/>
    <cellStyle name="Normal 14 2 2 12 2 2 3" xfId="28053" xr:uid="{00000000-0005-0000-0000-00006C010000}"/>
    <cellStyle name="Normal 14 2 2 12 2 3" xfId="41830" xr:uid="{00000000-0005-0000-0000-00006D010000}"/>
    <cellStyle name="Normal 14 2 2 12 2 4" xfId="36820" xr:uid="{00000000-0005-0000-0000-00006E010000}"/>
    <cellStyle name="Normal 14 2 2 12 2 5" xfId="34993" xr:uid="{00000000-0005-0000-0000-00006F010000}"/>
    <cellStyle name="Normal 14 2 2 12 2 6" xfId="26312" xr:uid="{00000000-0005-0000-0000-000070010000}"/>
    <cellStyle name="Normal 14 2 2 12 3" xfId="13262" xr:uid="{00000000-0005-0000-0000-000071010000}"/>
    <cellStyle name="Normal 14 2 2 12 3 2" xfId="40895" xr:uid="{00000000-0005-0000-0000-000072010000}"/>
    <cellStyle name="Normal 14 2 2 12 3 3" xfId="34945" xr:uid="{00000000-0005-0000-0000-000073010000}"/>
    <cellStyle name="Normal 14 2 2 12 3 4" xfId="27022" xr:uid="{00000000-0005-0000-0000-000074010000}"/>
    <cellStyle name="Normal 14 2 2 12 4" xfId="15638" xr:uid="{00000000-0005-0000-0000-000075010000}"/>
    <cellStyle name="Normal 14 2 2 12 4 2" xfId="43266" xr:uid="{00000000-0005-0000-0000-000076010000}"/>
    <cellStyle name="Normal 14 2 2 12 5" xfId="38583" xr:uid="{00000000-0005-0000-0000-000077010000}"/>
    <cellStyle name="Normal 14 2 2 12 6" xfId="35789" xr:uid="{00000000-0005-0000-0000-000078010000}"/>
    <cellStyle name="Normal 14 2 2 12 7" xfId="30288" xr:uid="{00000000-0005-0000-0000-000079010000}"/>
    <cellStyle name="Normal 14 2 2 12 8" xfId="25377" xr:uid="{00000000-0005-0000-0000-00007A010000}"/>
    <cellStyle name="Normal 14 2 2 13" xfId="12594" xr:uid="{00000000-0005-0000-0000-00007B010000}"/>
    <cellStyle name="Normal 14 2 2 13 2" xfId="15080" xr:uid="{00000000-0005-0000-0000-00007C010000}"/>
    <cellStyle name="Normal 14 2 2 13 2 2" xfId="42708" xr:uid="{00000000-0005-0000-0000-00007D010000}"/>
    <cellStyle name="Normal 14 2 2 13 2 3" xfId="26713" xr:uid="{00000000-0005-0000-0000-00007E010000}"/>
    <cellStyle name="Normal 14 2 2 13 3" xfId="40336" xr:uid="{00000000-0005-0000-0000-00007F010000}"/>
    <cellStyle name="Normal 14 2 2 13 4" xfId="35481" xr:uid="{00000000-0005-0000-0000-000080010000}"/>
    <cellStyle name="Normal 14 2 2 13 5" xfId="34685" xr:uid="{00000000-0005-0000-0000-000081010000}"/>
    <cellStyle name="Normal 14 2 2 13 6" xfId="24819" xr:uid="{00000000-0005-0000-0000-000082010000}"/>
    <cellStyle name="Normal 14 2 2 14" xfId="13235" xr:uid="{00000000-0005-0000-0000-000083010000}"/>
    <cellStyle name="Normal 14 2 2 14 2" xfId="15620" xr:uid="{00000000-0005-0000-0000-000084010000}"/>
    <cellStyle name="Normal 14 2 2 14 2 2" xfId="43248" xr:uid="{00000000-0005-0000-0000-000085010000}"/>
    <cellStyle name="Normal 14 2 2 14 2 3" xfId="26558" xr:uid="{00000000-0005-0000-0000-000086010000}"/>
    <cellStyle name="Normal 14 2 2 14 3" xfId="40876" xr:uid="{00000000-0005-0000-0000-000087010000}"/>
    <cellStyle name="Normal 14 2 2 14 4" xfId="35326" xr:uid="{00000000-0005-0000-0000-000088010000}"/>
    <cellStyle name="Normal 14 2 2 14 5" xfId="34934" xr:uid="{00000000-0005-0000-0000-000089010000}"/>
    <cellStyle name="Normal 14 2 2 14 6" xfId="25359" xr:uid="{00000000-0005-0000-0000-00008A010000}"/>
    <cellStyle name="Normal 14 2 2 15" xfId="13908" xr:uid="{00000000-0005-0000-0000-00008B010000}"/>
    <cellStyle name="Normal 14 2 2 15 2" xfId="16279" xr:uid="{00000000-0005-0000-0000-00008C010000}"/>
    <cellStyle name="Normal 14 2 2 15 2 2" xfId="43907" xr:uid="{00000000-0005-0000-0000-00008D010000}"/>
    <cellStyle name="Normal 14 2 2 15 2 3" xfId="27745" xr:uid="{00000000-0005-0000-0000-00008E010000}"/>
    <cellStyle name="Normal 14 2 2 15 3" xfId="41536" xr:uid="{00000000-0005-0000-0000-00008F010000}"/>
    <cellStyle name="Normal 14 2 2 15 4" xfId="36512" xr:uid="{00000000-0005-0000-0000-000090010000}"/>
    <cellStyle name="Normal 14 2 2 15 5" xfId="34966" xr:uid="{00000000-0005-0000-0000-000091010000}"/>
    <cellStyle name="Normal 14 2 2 15 6" xfId="26018" xr:uid="{00000000-0005-0000-0000-000092010000}"/>
    <cellStyle name="Normal 14 2 2 16" xfId="12384" xr:uid="{00000000-0005-0000-0000-000093010000}"/>
    <cellStyle name="Normal 14 2 2 16 2" xfId="14875" xr:uid="{00000000-0005-0000-0000-000094010000}"/>
    <cellStyle name="Normal 14 2 2 16 2 2" xfId="42503" xr:uid="{00000000-0005-0000-0000-000095010000}"/>
    <cellStyle name="Normal 14 2 2 16 3" xfId="40131" xr:uid="{00000000-0005-0000-0000-000096010000}"/>
    <cellStyle name="Normal 14 2 2 16 4" xfId="35168" xr:uid="{00000000-0005-0000-0000-000097010000}"/>
    <cellStyle name="Normal 14 2 2 16 5" xfId="34661" xr:uid="{00000000-0005-0000-0000-000098010000}"/>
    <cellStyle name="Normal 14 2 2 16 6" xfId="24611" xr:uid="{00000000-0005-0000-0000-000099010000}"/>
    <cellStyle name="Normal 14 2 2 17" xfId="11755" xr:uid="{00000000-0005-0000-0000-00009A010000}"/>
    <cellStyle name="Normal 14 2 2 17 2" xfId="39508" xr:uid="{00000000-0005-0000-0000-00009B010000}"/>
    <cellStyle name="Normal 14 2 2 17 3" xfId="36864" xr:uid="{00000000-0005-0000-0000-00009C010000}"/>
    <cellStyle name="Normal 14 2 2 17 4" xfId="34032" xr:uid="{00000000-0005-0000-0000-00009D010000}"/>
    <cellStyle name="Normal 14 2 2 17 5" xfId="26380" xr:uid="{00000000-0005-0000-0000-00009E010000}"/>
    <cellStyle name="Normal 14 2 2 18" xfId="14246" xr:uid="{00000000-0005-0000-0000-00009F010000}"/>
    <cellStyle name="Normal 14 2 2 18 2" xfId="41874" xr:uid="{00000000-0005-0000-0000-0000A0010000}"/>
    <cellStyle name="Normal 14 2 2 18 3" xfId="22732" xr:uid="{00000000-0005-0000-0000-0000A1010000}"/>
    <cellStyle name="Normal 14 2 2 19" xfId="16619" xr:uid="{00000000-0005-0000-0000-0000A2010000}"/>
    <cellStyle name="Normal 14 2 2 19 2" xfId="44247" xr:uid="{00000000-0005-0000-0000-0000A3010000}"/>
    <cellStyle name="Normal 14 2 2 2" xfId="648" xr:uid="{00000000-0005-0000-0000-0000A4010000}"/>
    <cellStyle name="Normal 14 2 2 2 10" xfId="11772" xr:uid="{00000000-0005-0000-0000-0000A5010000}"/>
    <cellStyle name="Normal 14 2 2 2 10 2" xfId="39525" xr:uid="{00000000-0005-0000-0000-0000A6010000}"/>
    <cellStyle name="Normal 14 2 2 2 10 3" xfId="36881" xr:uid="{00000000-0005-0000-0000-0000A7010000}"/>
    <cellStyle name="Normal 14 2 2 2 10 4" xfId="30305" xr:uid="{00000000-0005-0000-0000-0000A8010000}"/>
    <cellStyle name="Normal 14 2 2 2 10 5" xfId="24628" xr:uid="{00000000-0005-0000-0000-0000A9010000}"/>
    <cellStyle name="Normal 14 2 2 2 11" xfId="14263" xr:uid="{00000000-0005-0000-0000-0000AA010000}"/>
    <cellStyle name="Normal 14 2 2 2 11 2" xfId="41891" xr:uid="{00000000-0005-0000-0000-0000AB010000}"/>
    <cellStyle name="Normal 14 2 2 2 11 3" xfId="34049" xr:uid="{00000000-0005-0000-0000-0000AC010000}"/>
    <cellStyle name="Normal 14 2 2 2 11 4" xfId="26402" xr:uid="{00000000-0005-0000-0000-0000AD010000}"/>
    <cellStyle name="Normal 14 2 2 2 12" xfId="16636" xr:uid="{00000000-0005-0000-0000-0000AE010000}"/>
    <cellStyle name="Normal 14 2 2 2 12 2" xfId="44264" xr:uid="{00000000-0005-0000-0000-0000AF010000}"/>
    <cellStyle name="Normal 14 2 2 2 12 3" xfId="22749" xr:uid="{00000000-0005-0000-0000-0000B0010000}"/>
    <cellStyle name="Normal 14 2 2 2 13" xfId="10353" xr:uid="{00000000-0005-0000-0000-0000B1010000}"/>
    <cellStyle name="Normal 14 2 2 2 13 2" xfId="38124" xr:uid="{00000000-0005-0000-0000-0000B2010000}"/>
    <cellStyle name="Normal 14 2 2 2 14" xfId="17131" xr:uid="{00000000-0005-0000-0000-0000B3010000}"/>
    <cellStyle name="Normal 14 2 2 2 14 2" xfId="35032" xr:uid="{00000000-0005-0000-0000-0000B4010000}"/>
    <cellStyle name="Normal 14 2 2 2 15" xfId="8481" xr:uid="{00000000-0005-0000-0000-0000B5010000}"/>
    <cellStyle name="Normal 14 2 2 2 15 2" xfId="32177" xr:uid="{00000000-0005-0000-0000-0000B6010000}"/>
    <cellStyle name="Normal 14 2 2 2 16" xfId="6609" xr:uid="{00000000-0005-0000-0000-0000B7010000}"/>
    <cellStyle name="Normal 14 2 2 2 16 2" xfId="28433" xr:uid="{00000000-0005-0000-0000-0000B8010000}"/>
    <cellStyle name="Normal 14 2 2 2 17" xfId="4737" xr:uid="{00000000-0005-0000-0000-0000B9010000}"/>
    <cellStyle name="Normal 14 2 2 2 17 2" xfId="20877" xr:uid="{00000000-0005-0000-0000-0000BA010000}"/>
    <cellStyle name="Normal 14 2 2 2 18" xfId="2865" xr:uid="{00000000-0005-0000-0000-0000BB010000}"/>
    <cellStyle name="Normal 14 2 2 2 19" xfId="19005" xr:uid="{00000000-0005-0000-0000-0000BC010000}"/>
    <cellStyle name="Normal 14 2 2 2 2" xfId="1080" xr:uid="{00000000-0005-0000-0000-0000BD010000}"/>
    <cellStyle name="Normal 14 2 2 2 2 10" xfId="16724" xr:uid="{00000000-0005-0000-0000-0000BE010000}"/>
    <cellStyle name="Normal 14 2 2 2 2 10 2" xfId="44352" xr:uid="{00000000-0005-0000-0000-0000BF010000}"/>
    <cellStyle name="Normal 14 2 2 2 2 10 3" xfId="22837" xr:uid="{00000000-0005-0000-0000-0000C0010000}"/>
    <cellStyle name="Normal 14 2 2 2 2 11" xfId="10441" xr:uid="{00000000-0005-0000-0000-0000C1010000}"/>
    <cellStyle name="Normal 14 2 2 2 2 11 2" xfId="38212" xr:uid="{00000000-0005-0000-0000-0000C2010000}"/>
    <cellStyle name="Normal 14 2 2 2 2 12" xfId="17219" xr:uid="{00000000-0005-0000-0000-0000C3010000}"/>
    <cellStyle name="Normal 14 2 2 2 2 12 2" xfId="35120" xr:uid="{00000000-0005-0000-0000-0000C4010000}"/>
    <cellStyle name="Normal 14 2 2 2 2 13" xfId="8569" xr:uid="{00000000-0005-0000-0000-0000C5010000}"/>
    <cellStyle name="Normal 14 2 2 2 2 13 2" xfId="32265" xr:uid="{00000000-0005-0000-0000-0000C6010000}"/>
    <cellStyle name="Normal 14 2 2 2 2 14" xfId="6697" xr:uid="{00000000-0005-0000-0000-0000C7010000}"/>
    <cellStyle name="Normal 14 2 2 2 2 14 2" xfId="28521" xr:uid="{00000000-0005-0000-0000-0000C8010000}"/>
    <cellStyle name="Normal 14 2 2 2 2 15" xfId="4825" xr:uid="{00000000-0005-0000-0000-0000C9010000}"/>
    <cellStyle name="Normal 14 2 2 2 2 15 2" xfId="20965" xr:uid="{00000000-0005-0000-0000-0000CA010000}"/>
    <cellStyle name="Normal 14 2 2 2 2 16" xfId="2953" xr:uid="{00000000-0005-0000-0000-0000CB010000}"/>
    <cellStyle name="Normal 14 2 2 2 2 17" xfId="19093" xr:uid="{00000000-0005-0000-0000-0000CC010000}"/>
    <cellStyle name="Normal 14 2 2 2 2 2" xfId="1403" xr:uid="{00000000-0005-0000-0000-0000CD010000}"/>
    <cellStyle name="Normal 14 2 2 2 2 2 10" xfId="8892" xr:uid="{00000000-0005-0000-0000-0000CE010000}"/>
    <cellStyle name="Normal 14 2 2 2 2 2 10 2" xfId="32588" xr:uid="{00000000-0005-0000-0000-0000CF010000}"/>
    <cellStyle name="Normal 14 2 2 2 2 2 11" xfId="7020" xr:uid="{00000000-0005-0000-0000-0000D0010000}"/>
    <cellStyle name="Normal 14 2 2 2 2 2 11 2" xfId="28844" xr:uid="{00000000-0005-0000-0000-0000D1010000}"/>
    <cellStyle name="Normal 14 2 2 2 2 2 12" xfId="5148" xr:uid="{00000000-0005-0000-0000-0000D2010000}"/>
    <cellStyle name="Normal 14 2 2 2 2 2 12 2" xfId="21288" xr:uid="{00000000-0005-0000-0000-0000D3010000}"/>
    <cellStyle name="Normal 14 2 2 2 2 2 13" xfId="3276" xr:uid="{00000000-0005-0000-0000-0000D4010000}"/>
    <cellStyle name="Normal 14 2 2 2 2 2 14" xfId="19416" xr:uid="{00000000-0005-0000-0000-0000D5010000}"/>
    <cellStyle name="Normal 14 2 2 2 2 2 2" xfId="2287" xr:uid="{00000000-0005-0000-0000-0000D6010000}"/>
    <cellStyle name="Normal 14 2 2 2 2 2 2 10" xfId="4160" xr:uid="{00000000-0005-0000-0000-0000D7010000}"/>
    <cellStyle name="Normal 14 2 2 2 2 2 2 11" xfId="20300" xr:uid="{00000000-0005-0000-0000-0000D8010000}"/>
    <cellStyle name="Normal 14 2 2 2 2 2 2 2" xfId="2831" xr:uid="{00000000-0005-0000-0000-0000D9010000}"/>
    <cellStyle name="Normal 14 2 2 2 2 2 2 2 2" xfId="16264" xr:uid="{00000000-0005-0000-0000-0000DA010000}"/>
    <cellStyle name="Normal 14 2 2 2 2 2 2 2 2 2" xfId="43892" xr:uid="{00000000-0005-0000-0000-0000DB010000}"/>
    <cellStyle name="Normal 14 2 2 2 2 2 2 2 2 3" xfId="38090" xr:uid="{00000000-0005-0000-0000-0000DC010000}"/>
    <cellStyle name="Normal 14 2 2 2 2 2 2 2 2 4" xfId="32143" xr:uid="{00000000-0005-0000-0000-0000DD010000}"/>
    <cellStyle name="Normal 14 2 2 2 2 2 2 2 2 5" xfId="26003" xr:uid="{00000000-0005-0000-0000-0000DE010000}"/>
    <cellStyle name="Normal 14 2 2 2 2 2 2 2 3" xfId="13893" xr:uid="{00000000-0005-0000-0000-0000DF010000}"/>
    <cellStyle name="Normal 14 2 2 2 2 2 2 2 3 2" xfId="41521" xr:uid="{00000000-0005-0000-0000-0000E0010000}"/>
    <cellStyle name="Normal 14 2 2 2 2 2 2 2 3 3" xfId="27729" xr:uid="{00000000-0005-0000-0000-0000E1010000}"/>
    <cellStyle name="Normal 14 2 2 2 2 2 2 2 4" xfId="18969" xr:uid="{00000000-0005-0000-0000-0000E2010000}"/>
    <cellStyle name="Normal 14 2 2 2 2 2 2 2 4 2" xfId="36496" xr:uid="{00000000-0005-0000-0000-0000E3010000}"/>
    <cellStyle name="Normal 14 2 2 2 2 2 2 2 4 3" xfId="24587" xr:uid="{00000000-0005-0000-0000-0000E4010000}"/>
    <cellStyle name="Normal 14 2 2 2 2 2 2 2 5" xfId="10319" xr:uid="{00000000-0005-0000-0000-0000E5010000}"/>
    <cellStyle name="Normal 14 2 2 2 2 2 2 2 5 2" xfId="34015" xr:uid="{00000000-0005-0000-0000-0000E6010000}"/>
    <cellStyle name="Normal 14 2 2 2 2 2 2 2 6" xfId="8447" xr:uid="{00000000-0005-0000-0000-0000E7010000}"/>
    <cellStyle name="Normal 14 2 2 2 2 2 2 2 6 2" xfId="30271" xr:uid="{00000000-0005-0000-0000-0000E8010000}"/>
    <cellStyle name="Normal 14 2 2 2 2 2 2 2 7" xfId="6575" xr:uid="{00000000-0005-0000-0000-0000E9010000}"/>
    <cellStyle name="Normal 14 2 2 2 2 2 2 2 7 2" xfId="22715" xr:uid="{00000000-0005-0000-0000-0000EA010000}"/>
    <cellStyle name="Normal 14 2 2 2 2 2 2 2 8" xfId="4703" xr:uid="{00000000-0005-0000-0000-0000EB010000}"/>
    <cellStyle name="Normal 14 2 2 2 2 2 2 2 9" xfId="20843" xr:uid="{00000000-0005-0000-0000-0000EC010000}"/>
    <cellStyle name="Normal 14 2 2 2 2 2 2 3" xfId="13430" xr:uid="{00000000-0005-0000-0000-0000ED010000}"/>
    <cellStyle name="Normal 14 2 2 2 2 2 2 3 2" xfId="41058" xr:uid="{00000000-0005-0000-0000-0000EE010000}"/>
    <cellStyle name="Normal 14 2 2 2 2 2 2 3 3" xfId="37547" xr:uid="{00000000-0005-0000-0000-0000EF010000}"/>
    <cellStyle name="Normal 14 2 2 2 2 2 2 3 4" xfId="31600" xr:uid="{00000000-0005-0000-0000-0000F0010000}"/>
    <cellStyle name="Normal 14 2 2 2 2 2 2 3 5" xfId="25540" xr:uid="{00000000-0005-0000-0000-0000F1010000}"/>
    <cellStyle name="Normal 14 2 2 2 2 2 2 4" xfId="15801" xr:uid="{00000000-0005-0000-0000-0000F2010000}"/>
    <cellStyle name="Normal 14 2 2 2 2 2 2 4 2" xfId="43429" xr:uid="{00000000-0005-0000-0000-0000F3010000}"/>
    <cellStyle name="Normal 14 2 2 2 2 2 2 4 3" xfId="27237" xr:uid="{00000000-0005-0000-0000-0000F4010000}"/>
    <cellStyle name="Normal 14 2 2 2 2 2 2 5" xfId="11620" xr:uid="{00000000-0005-0000-0000-0000F5010000}"/>
    <cellStyle name="Normal 14 2 2 2 2 2 2 5 2" xfId="39383" xr:uid="{00000000-0005-0000-0000-0000F6010000}"/>
    <cellStyle name="Normal 14 2 2 2 2 2 2 5 3" xfId="24044" xr:uid="{00000000-0005-0000-0000-0000F7010000}"/>
    <cellStyle name="Normal 14 2 2 2 2 2 2 6" xfId="18426" xr:uid="{00000000-0005-0000-0000-0000F8010000}"/>
    <cellStyle name="Normal 14 2 2 2 2 2 2 6 2" xfId="36004" xr:uid="{00000000-0005-0000-0000-0000F9010000}"/>
    <cellStyle name="Normal 14 2 2 2 2 2 2 7" xfId="9776" xr:uid="{00000000-0005-0000-0000-0000FA010000}"/>
    <cellStyle name="Normal 14 2 2 2 2 2 2 7 2" xfId="33472" xr:uid="{00000000-0005-0000-0000-0000FB010000}"/>
    <cellStyle name="Normal 14 2 2 2 2 2 2 8" xfId="7904" xr:uid="{00000000-0005-0000-0000-0000FC010000}"/>
    <cellStyle name="Normal 14 2 2 2 2 2 2 8 2" xfId="29728" xr:uid="{00000000-0005-0000-0000-0000FD010000}"/>
    <cellStyle name="Normal 14 2 2 2 2 2 2 9" xfId="6032" xr:uid="{00000000-0005-0000-0000-0000FE010000}"/>
    <cellStyle name="Normal 14 2 2 2 2 2 2 9 2" xfId="22172" xr:uid="{00000000-0005-0000-0000-0000FF010000}"/>
    <cellStyle name="Normal 14 2 2 2 2 2 3" xfId="2579" xr:uid="{00000000-0005-0000-0000-000000020000}"/>
    <cellStyle name="Normal 14 2 2 2 2 2 3 10" xfId="20591" xr:uid="{00000000-0005-0000-0000-000001020000}"/>
    <cellStyle name="Normal 14 2 2 2 2 2 3 2" xfId="13652" xr:uid="{00000000-0005-0000-0000-000002020000}"/>
    <cellStyle name="Normal 14 2 2 2 2 2 3 2 2" xfId="41280" xr:uid="{00000000-0005-0000-0000-000003020000}"/>
    <cellStyle name="Normal 14 2 2 2 2 2 3 2 3" xfId="37838" xr:uid="{00000000-0005-0000-0000-000004020000}"/>
    <cellStyle name="Normal 14 2 2 2 2 2 3 2 4" xfId="31891" xr:uid="{00000000-0005-0000-0000-000005020000}"/>
    <cellStyle name="Normal 14 2 2 2 2 2 3 2 5" xfId="25762" xr:uid="{00000000-0005-0000-0000-000006020000}"/>
    <cellStyle name="Normal 14 2 2 2 2 2 3 3" xfId="16023" xr:uid="{00000000-0005-0000-0000-000007020000}"/>
    <cellStyle name="Normal 14 2 2 2 2 2 3 3 2" xfId="43651" xr:uid="{00000000-0005-0000-0000-000008020000}"/>
    <cellStyle name="Normal 14 2 2 2 2 2 3 3 3" xfId="27478" xr:uid="{00000000-0005-0000-0000-000009020000}"/>
    <cellStyle name="Normal 14 2 2 2 2 2 3 4" xfId="11240" xr:uid="{00000000-0005-0000-0000-00000A020000}"/>
    <cellStyle name="Normal 14 2 2 2 2 2 3 4 2" xfId="39011" xr:uid="{00000000-0005-0000-0000-00000B020000}"/>
    <cellStyle name="Normal 14 2 2 2 2 2 3 4 3" xfId="24335" xr:uid="{00000000-0005-0000-0000-00000C020000}"/>
    <cellStyle name="Normal 14 2 2 2 2 2 3 5" xfId="18717" xr:uid="{00000000-0005-0000-0000-00000D020000}"/>
    <cellStyle name="Normal 14 2 2 2 2 2 3 5 2" xfId="36245" xr:uid="{00000000-0005-0000-0000-00000E020000}"/>
    <cellStyle name="Normal 14 2 2 2 2 2 3 6" xfId="10067" xr:uid="{00000000-0005-0000-0000-00000F020000}"/>
    <cellStyle name="Normal 14 2 2 2 2 2 3 6 2" xfId="33763" xr:uid="{00000000-0005-0000-0000-000010020000}"/>
    <cellStyle name="Normal 14 2 2 2 2 2 3 7" xfId="8195" xr:uid="{00000000-0005-0000-0000-000011020000}"/>
    <cellStyle name="Normal 14 2 2 2 2 2 3 7 2" xfId="30019" xr:uid="{00000000-0005-0000-0000-000012020000}"/>
    <cellStyle name="Normal 14 2 2 2 2 2 3 8" xfId="6323" xr:uid="{00000000-0005-0000-0000-000013020000}"/>
    <cellStyle name="Normal 14 2 2 2 2 2 3 8 2" xfId="22463" xr:uid="{00000000-0005-0000-0000-000014020000}"/>
    <cellStyle name="Normal 14 2 2 2 2 2 3 9" xfId="4451" xr:uid="{00000000-0005-0000-0000-000015020000}"/>
    <cellStyle name="Normal 14 2 2 2 2 2 4" xfId="2035" xr:uid="{00000000-0005-0000-0000-000016020000}"/>
    <cellStyle name="Normal 14 2 2 2 2 2 4 2" xfId="15164" xr:uid="{00000000-0005-0000-0000-000017020000}"/>
    <cellStyle name="Normal 14 2 2 2 2 2 4 2 2" xfId="42792" xr:uid="{00000000-0005-0000-0000-000018020000}"/>
    <cellStyle name="Normal 14 2 2 2 2 2 4 2 3" xfId="31348" xr:uid="{00000000-0005-0000-0000-000019020000}"/>
    <cellStyle name="Normal 14 2 2 2 2 2 4 2 4" xfId="28377" xr:uid="{00000000-0005-0000-0000-00001A020000}"/>
    <cellStyle name="Normal 14 2 2 2 2 2 4 3" xfId="12689" xr:uid="{00000000-0005-0000-0000-00001B020000}"/>
    <cellStyle name="Normal 14 2 2 2 2 2 4 3 2" xfId="40420" xr:uid="{00000000-0005-0000-0000-00001C020000}"/>
    <cellStyle name="Normal 14 2 2 2 2 2 4 3 3" xfId="23792" xr:uid="{00000000-0005-0000-0000-00001D020000}"/>
    <cellStyle name="Normal 14 2 2 2 2 2 4 4" xfId="18174" xr:uid="{00000000-0005-0000-0000-00001E020000}"/>
    <cellStyle name="Normal 14 2 2 2 2 2 4 4 2" xfId="37295" xr:uid="{00000000-0005-0000-0000-00001F020000}"/>
    <cellStyle name="Normal 14 2 2 2 2 2 4 5" xfId="9524" xr:uid="{00000000-0005-0000-0000-000020020000}"/>
    <cellStyle name="Normal 14 2 2 2 2 2 4 5 2" xfId="33220" xr:uid="{00000000-0005-0000-0000-000021020000}"/>
    <cellStyle name="Normal 14 2 2 2 2 2 4 6" xfId="7652" xr:uid="{00000000-0005-0000-0000-000022020000}"/>
    <cellStyle name="Normal 14 2 2 2 2 2 4 6 2" xfId="29476" xr:uid="{00000000-0005-0000-0000-000023020000}"/>
    <cellStyle name="Normal 14 2 2 2 2 2 4 7" xfId="5780" xr:uid="{00000000-0005-0000-0000-000024020000}"/>
    <cellStyle name="Normal 14 2 2 2 2 2 4 7 2" xfId="21920" xr:uid="{00000000-0005-0000-0000-000025020000}"/>
    <cellStyle name="Normal 14 2 2 2 2 2 4 8" xfId="3908" xr:uid="{00000000-0005-0000-0000-000026020000}"/>
    <cellStyle name="Normal 14 2 2 2 2 2 4 9" xfId="20048" xr:uid="{00000000-0005-0000-0000-000027020000}"/>
    <cellStyle name="Normal 14 2 2 2 2 2 5" xfId="12336" xr:uid="{00000000-0005-0000-0000-000028020000}"/>
    <cellStyle name="Normal 14 2 2 2 2 2 5 2" xfId="40083" xr:uid="{00000000-0005-0000-0000-000029020000}"/>
    <cellStyle name="Normal 14 2 2 2 2 2 5 3" xfId="30716" xr:uid="{00000000-0005-0000-0000-00002A020000}"/>
    <cellStyle name="Normal 14 2 2 2 2 2 5 4" xfId="24903" xr:uid="{00000000-0005-0000-0000-00002B020000}"/>
    <cellStyle name="Normal 14 2 2 2 2 2 6" xfId="14827" xr:uid="{00000000-0005-0000-0000-00002C020000}"/>
    <cellStyle name="Normal 14 2 2 2 2 2 6 2" xfId="42455" xr:uid="{00000000-0005-0000-0000-00002D020000}"/>
    <cellStyle name="Normal 14 2 2 2 2 2 6 3" xfId="34613" xr:uid="{00000000-0005-0000-0000-00002E020000}"/>
    <cellStyle name="Normal 14 2 2 2 2 2 6 4" xfId="26870" xr:uid="{00000000-0005-0000-0000-00002F020000}"/>
    <cellStyle name="Normal 14 2 2 2 2 2 7" xfId="17047" xr:uid="{00000000-0005-0000-0000-000030020000}"/>
    <cellStyle name="Normal 14 2 2 2 2 2 7 2" xfId="44675" xr:uid="{00000000-0005-0000-0000-000031020000}"/>
    <cellStyle name="Normal 14 2 2 2 2 2 7 3" xfId="23160" xr:uid="{00000000-0005-0000-0000-000032020000}"/>
    <cellStyle name="Normal 14 2 2 2 2 2 8" xfId="10764" xr:uid="{00000000-0005-0000-0000-000033020000}"/>
    <cellStyle name="Normal 14 2 2 2 2 2 8 2" xfId="38535" xr:uid="{00000000-0005-0000-0000-000034020000}"/>
    <cellStyle name="Normal 14 2 2 2 2 2 9" xfId="17542" xr:uid="{00000000-0005-0000-0000-000035020000}"/>
    <cellStyle name="Normal 14 2 2 2 2 2 9 2" xfId="35638" xr:uid="{00000000-0005-0000-0000-000036020000}"/>
    <cellStyle name="Normal 14 2 2 2 2 3" xfId="1233" xr:uid="{00000000-0005-0000-0000-000037020000}"/>
    <cellStyle name="Normal 14 2 2 2 2 3 10" xfId="6850" xr:uid="{00000000-0005-0000-0000-000038020000}"/>
    <cellStyle name="Normal 14 2 2 2 2 3 10 2" xfId="28674" xr:uid="{00000000-0005-0000-0000-000039020000}"/>
    <cellStyle name="Normal 14 2 2 2 2 3 11" xfId="4978" xr:uid="{00000000-0005-0000-0000-00003A020000}"/>
    <cellStyle name="Normal 14 2 2 2 2 3 11 2" xfId="21118" xr:uid="{00000000-0005-0000-0000-00003B020000}"/>
    <cellStyle name="Normal 14 2 2 2 2 3 12" xfId="3106" xr:uid="{00000000-0005-0000-0000-00003C020000}"/>
    <cellStyle name="Normal 14 2 2 2 2 3 13" xfId="19246" xr:uid="{00000000-0005-0000-0000-00003D020000}"/>
    <cellStyle name="Normal 14 2 2 2 2 3 2" xfId="2732" xr:uid="{00000000-0005-0000-0000-00003E020000}"/>
    <cellStyle name="Normal 14 2 2 2 2 3 2 10" xfId="20744" xr:uid="{00000000-0005-0000-0000-00003F020000}"/>
    <cellStyle name="Normal 14 2 2 2 2 3 2 2" xfId="13797" xr:uid="{00000000-0005-0000-0000-000040020000}"/>
    <cellStyle name="Normal 14 2 2 2 2 3 2 2 2" xfId="41425" xr:uid="{00000000-0005-0000-0000-000041020000}"/>
    <cellStyle name="Normal 14 2 2 2 2 3 2 2 3" xfId="37991" xr:uid="{00000000-0005-0000-0000-000042020000}"/>
    <cellStyle name="Normal 14 2 2 2 2 3 2 2 4" xfId="32044" xr:uid="{00000000-0005-0000-0000-000043020000}"/>
    <cellStyle name="Normal 14 2 2 2 2 3 2 2 5" xfId="25907" xr:uid="{00000000-0005-0000-0000-000044020000}"/>
    <cellStyle name="Normal 14 2 2 2 2 3 2 3" xfId="16168" xr:uid="{00000000-0005-0000-0000-000045020000}"/>
    <cellStyle name="Normal 14 2 2 2 2 3 2 3 2" xfId="43796" xr:uid="{00000000-0005-0000-0000-000046020000}"/>
    <cellStyle name="Normal 14 2 2 2 2 3 2 3 3" xfId="27631" xr:uid="{00000000-0005-0000-0000-000047020000}"/>
    <cellStyle name="Normal 14 2 2 2 2 3 2 4" xfId="11070" xr:uid="{00000000-0005-0000-0000-000048020000}"/>
    <cellStyle name="Normal 14 2 2 2 2 3 2 4 2" xfId="38841" xr:uid="{00000000-0005-0000-0000-000049020000}"/>
    <cellStyle name="Normal 14 2 2 2 2 3 2 4 3" xfId="24488" xr:uid="{00000000-0005-0000-0000-00004A020000}"/>
    <cellStyle name="Normal 14 2 2 2 2 3 2 5" xfId="18870" xr:uid="{00000000-0005-0000-0000-00004B020000}"/>
    <cellStyle name="Normal 14 2 2 2 2 3 2 5 2" xfId="36398" xr:uid="{00000000-0005-0000-0000-00004C020000}"/>
    <cellStyle name="Normal 14 2 2 2 2 3 2 6" xfId="10220" xr:uid="{00000000-0005-0000-0000-00004D020000}"/>
    <cellStyle name="Normal 14 2 2 2 2 3 2 6 2" xfId="33916" xr:uid="{00000000-0005-0000-0000-00004E020000}"/>
    <cellStyle name="Normal 14 2 2 2 2 3 2 7" xfId="8348" xr:uid="{00000000-0005-0000-0000-00004F020000}"/>
    <cellStyle name="Normal 14 2 2 2 2 3 2 7 2" xfId="30172" xr:uid="{00000000-0005-0000-0000-000050020000}"/>
    <cellStyle name="Normal 14 2 2 2 2 3 2 8" xfId="6476" xr:uid="{00000000-0005-0000-0000-000051020000}"/>
    <cellStyle name="Normal 14 2 2 2 2 3 2 8 2" xfId="22616" xr:uid="{00000000-0005-0000-0000-000052020000}"/>
    <cellStyle name="Normal 14 2 2 2 2 3 2 9" xfId="4604" xr:uid="{00000000-0005-0000-0000-000053020000}"/>
    <cellStyle name="Normal 14 2 2 2 2 3 3" xfId="2188" xr:uid="{00000000-0005-0000-0000-000054020000}"/>
    <cellStyle name="Normal 14 2 2 2 2 3 3 2" xfId="15229" xr:uid="{00000000-0005-0000-0000-000055020000}"/>
    <cellStyle name="Normal 14 2 2 2 2 3 3 2 2" xfId="42857" xr:uid="{00000000-0005-0000-0000-000056020000}"/>
    <cellStyle name="Normal 14 2 2 2 2 3 3 2 3" xfId="31501" xr:uid="{00000000-0005-0000-0000-000057020000}"/>
    <cellStyle name="Normal 14 2 2 2 2 3 3 2 4" xfId="28168" xr:uid="{00000000-0005-0000-0000-000058020000}"/>
    <cellStyle name="Normal 14 2 2 2 2 3 3 3" xfId="12756" xr:uid="{00000000-0005-0000-0000-000059020000}"/>
    <cellStyle name="Normal 14 2 2 2 2 3 3 3 2" xfId="40485" xr:uid="{00000000-0005-0000-0000-00005A020000}"/>
    <cellStyle name="Normal 14 2 2 2 2 3 3 3 3" xfId="23945" xr:uid="{00000000-0005-0000-0000-00005B020000}"/>
    <cellStyle name="Normal 14 2 2 2 2 3 3 4" xfId="18327" xr:uid="{00000000-0005-0000-0000-00005C020000}"/>
    <cellStyle name="Normal 14 2 2 2 2 3 3 4 2" xfId="37448" xr:uid="{00000000-0005-0000-0000-00005D020000}"/>
    <cellStyle name="Normal 14 2 2 2 2 3 3 5" xfId="9677" xr:uid="{00000000-0005-0000-0000-00005E020000}"/>
    <cellStyle name="Normal 14 2 2 2 2 3 3 5 2" xfId="33373" xr:uid="{00000000-0005-0000-0000-00005F020000}"/>
    <cellStyle name="Normal 14 2 2 2 2 3 3 6" xfId="7805" xr:uid="{00000000-0005-0000-0000-000060020000}"/>
    <cellStyle name="Normal 14 2 2 2 2 3 3 6 2" xfId="29629" xr:uid="{00000000-0005-0000-0000-000061020000}"/>
    <cellStyle name="Normal 14 2 2 2 2 3 3 7" xfId="5933" xr:uid="{00000000-0005-0000-0000-000062020000}"/>
    <cellStyle name="Normal 14 2 2 2 2 3 3 7 2" xfId="22073" xr:uid="{00000000-0005-0000-0000-000063020000}"/>
    <cellStyle name="Normal 14 2 2 2 2 3 3 8" xfId="4061" xr:uid="{00000000-0005-0000-0000-000064020000}"/>
    <cellStyle name="Normal 14 2 2 2 2 3 3 9" xfId="20201" xr:uid="{00000000-0005-0000-0000-000065020000}"/>
    <cellStyle name="Normal 14 2 2 2 2 3 4" xfId="12166" xr:uid="{00000000-0005-0000-0000-000066020000}"/>
    <cellStyle name="Normal 14 2 2 2 2 3 4 2" xfId="39913" xr:uid="{00000000-0005-0000-0000-000067020000}"/>
    <cellStyle name="Normal 14 2 2 2 2 3 4 3" xfId="30546" xr:uid="{00000000-0005-0000-0000-000068020000}"/>
    <cellStyle name="Normal 14 2 2 2 2 3 4 4" xfId="24968" xr:uid="{00000000-0005-0000-0000-000069020000}"/>
    <cellStyle name="Normal 14 2 2 2 2 3 5" xfId="14657" xr:uid="{00000000-0005-0000-0000-00006A020000}"/>
    <cellStyle name="Normal 14 2 2 2 2 3 5 2" xfId="42285" xr:uid="{00000000-0005-0000-0000-00006B020000}"/>
    <cellStyle name="Normal 14 2 2 2 2 3 5 3" xfId="34443" xr:uid="{00000000-0005-0000-0000-00006C020000}"/>
    <cellStyle name="Normal 14 2 2 2 2 3 5 4" xfId="26665" xr:uid="{00000000-0005-0000-0000-00006D020000}"/>
    <cellStyle name="Normal 14 2 2 2 2 3 6" xfId="16877" xr:uid="{00000000-0005-0000-0000-00006E020000}"/>
    <cellStyle name="Normal 14 2 2 2 2 3 6 2" xfId="44505" xr:uid="{00000000-0005-0000-0000-00006F020000}"/>
    <cellStyle name="Normal 14 2 2 2 2 3 6 3" xfId="22990" xr:uid="{00000000-0005-0000-0000-000070020000}"/>
    <cellStyle name="Normal 14 2 2 2 2 3 7" xfId="10594" xr:uid="{00000000-0005-0000-0000-000071020000}"/>
    <cellStyle name="Normal 14 2 2 2 2 3 7 2" xfId="38365" xr:uid="{00000000-0005-0000-0000-000072020000}"/>
    <cellStyle name="Normal 14 2 2 2 2 3 8" xfId="17372" xr:uid="{00000000-0005-0000-0000-000073020000}"/>
    <cellStyle name="Normal 14 2 2 2 2 3 8 2" xfId="35433" xr:uid="{00000000-0005-0000-0000-000074020000}"/>
    <cellStyle name="Normal 14 2 2 2 2 3 9" xfId="8722" xr:uid="{00000000-0005-0000-0000-000075020000}"/>
    <cellStyle name="Normal 14 2 2 2 2 3 9 2" xfId="32418" xr:uid="{00000000-0005-0000-0000-000076020000}"/>
    <cellStyle name="Normal 14 2 2 2 2 4" xfId="1866" xr:uid="{00000000-0005-0000-0000-000077020000}"/>
    <cellStyle name="Normal 14 2 2 2 2 4 10" xfId="3739" xr:uid="{00000000-0005-0000-0000-000078020000}"/>
    <cellStyle name="Normal 14 2 2 2 2 4 11" xfId="19879" xr:uid="{00000000-0005-0000-0000-000079020000}"/>
    <cellStyle name="Normal 14 2 2 2 2 4 2" xfId="13299" xr:uid="{00000000-0005-0000-0000-00007A020000}"/>
    <cellStyle name="Normal 14 2 2 2 2 4 2 2" xfId="15670" xr:uid="{00000000-0005-0000-0000-00007B020000}"/>
    <cellStyle name="Normal 14 2 2 2 2 4 2 2 2" xfId="43298" xr:uid="{00000000-0005-0000-0000-00007C020000}"/>
    <cellStyle name="Normal 14 2 2 2 2 4 2 3" xfId="40927" xr:uid="{00000000-0005-0000-0000-00007D020000}"/>
    <cellStyle name="Normal 14 2 2 2 2 4 2 4" xfId="37126" xr:uid="{00000000-0005-0000-0000-00007E020000}"/>
    <cellStyle name="Normal 14 2 2 2 2 4 2 5" xfId="31179" xr:uid="{00000000-0005-0000-0000-00007F020000}"/>
    <cellStyle name="Normal 14 2 2 2 2 4 2 6" xfId="25409" xr:uid="{00000000-0005-0000-0000-000080020000}"/>
    <cellStyle name="Normal 14 2 2 2 2 4 3" xfId="12013" xr:uid="{00000000-0005-0000-0000-000081020000}"/>
    <cellStyle name="Normal 14 2 2 2 2 4 3 2" xfId="39760" xr:uid="{00000000-0005-0000-0000-000082020000}"/>
    <cellStyle name="Normal 14 2 2 2 2 4 3 3" xfId="34290" xr:uid="{00000000-0005-0000-0000-000083020000}"/>
    <cellStyle name="Normal 14 2 2 2 2 4 3 4" xfId="27074" xr:uid="{00000000-0005-0000-0000-000084020000}"/>
    <cellStyle name="Normal 14 2 2 2 2 4 4" xfId="14504" xr:uid="{00000000-0005-0000-0000-000085020000}"/>
    <cellStyle name="Normal 14 2 2 2 2 4 4 2" xfId="42132" xr:uid="{00000000-0005-0000-0000-000086020000}"/>
    <cellStyle name="Normal 14 2 2 2 2 4 4 3" xfId="23623" xr:uid="{00000000-0005-0000-0000-000087020000}"/>
    <cellStyle name="Normal 14 2 2 2 2 4 5" xfId="11393" xr:uid="{00000000-0005-0000-0000-000088020000}"/>
    <cellStyle name="Normal 14 2 2 2 2 4 5 2" xfId="39164" xr:uid="{00000000-0005-0000-0000-000089020000}"/>
    <cellStyle name="Normal 14 2 2 2 2 4 6" xfId="18005" xr:uid="{00000000-0005-0000-0000-00008A020000}"/>
    <cellStyle name="Normal 14 2 2 2 2 4 6 2" xfId="35841" xr:uid="{00000000-0005-0000-0000-00008B020000}"/>
    <cellStyle name="Normal 14 2 2 2 2 4 7" xfId="9355" xr:uid="{00000000-0005-0000-0000-00008C020000}"/>
    <cellStyle name="Normal 14 2 2 2 2 4 7 2" xfId="33051" xr:uid="{00000000-0005-0000-0000-00008D020000}"/>
    <cellStyle name="Normal 14 2 2 2 2 4 8" xfId="7483" xr:uid="{00000000-0005-0000-0000-00008E020000}"/>
    <cellStyle name="Normal 14 2 2 2 2 4 8 2" xfId="29307" xr:uid="{00000000-0005-0000-0000-00008F020000}"/>
    <cellStyle name="Normal 14 2 2 2 2 4 9" xfId="5611" xr:uid="{00000000-0005-0000-0000-000090020000}"/>
    <cellStyle name="Normal 14 2 2 2 2 4 9 2" xfId="21751" xr:uid="{00000000-0005-0000-0000-000091020000}"/>
    <cellStyle name="Normal 14 2 2 2 2 5" xfId="2410" xr:uid="{00000000-0005-0000-0000-000092020000}"/>
    <cellStyle name="Normal 14 2 2 2 2 5 10" xfId="20422" xr:uid="{00000000-0005-0000-0000-000093020000}"/>
    <cellStyle name="Normal 14 2 2 2 2 5 2" xfId="13497" xr:uid="{00000000-0005-0000-0000-000094020000}"/>
    <cellStyle name="Normal 14 2 2 2 2 5 2 2" xfId="41125" xr:uid="{00000000-0005-0000-0000-000095020000}"/>
    <cellStyle name="Normal 14 2 2 2 2 5 2 3" xfId="37669" xr:uid="{00000000-0005-0000-0000-000096020000}"/>
    <cellStyle name="Normal 14 2 2 2 2 5 2 4" xfId="31722" xr:uid="{00000000-0005-0000-0000-000097020000}"/>
    <cellStyle name="Normal 14 2 2 2 2 5 2 5" xfId="25607" xr:uid="{00000000-0005-0000-0000-000098020000}"/>
    <cellStyle name="Normal 14 2 2 2 2 5 3" xfId="15868" xr:uid="{00000000-0005-0000-0000-000099020000}"/>
    <cellStyle name="Normal 14 2 2 2 2 5 3 2" xfId="43496" xr:uid="{00000000-0005-0000-0000-00009A020000}"/>
    <cellStyle name="Normal 14 2 2 2 2 5 3 3" xfId="27309" xr:uid="{00000000-0005-0000-0000-00009B020000}"/>
    <cellStyle name="Normal 14 2 2 2 2 5 4" xfId="10917" xr:uid="{00000000-0005-0000-0000-00009C020000}"/>
    <cellStyle name="Normal 14 2 2 2 2 5 4 2" xfId="38688" xr:uid="{00000000-0005-0000-0000-00009D020000}"/>
    <cellStyle name="Normal 14 2 2 2 2 5 4 3" xfId="24166" xr:uid="{00000000-0005-0000-0000-00009E020000}"/>
    <cellStyle name="Normal 14 2 2 2 2 5 5" xfId="18548" xr:uid="{00000000-0005-0000-0000-00009F020000}"/>
    <cellStyle name="Normal 14 2 2 2 2 5 5 2" xfId="36076" xr:uid="{00000000-0005-0000-0000-0000A0020000}"/>
    <cellStyle name="Normal 14 2 2 2 2 5 6" xfId="9898" xr:uid="{00000000-0005-0000-0000-0000A1020000}"/>
    <cellStyle name="Normal 14 2 2 2 2 5 6 2" xfId="33594" xr:uid="{00000000-0005-0000-0000-0000A2020000}"/>
    <cellStyle name="Normal 14 2 2 2 2 5 7" xfId="8026" xr:uid="{00000000-0005-0000-0000-0000A3020000}"/>
    <cellStyle name="Normal 14 2 2 2 2 5 7 2" xfId="29850" xr:uid="{00000000-0005-0000-0000-0000A4020000}"/>
    <cellStyle name="Normal 14 2 2 2 2 5 8" xfId="6154" xr:uid="{00000000-0005-0000-0000-0000A5020000}"/>
    <cellStyle name="Normal 14 2 2 2 2 5 8 2" xfId="22294" xr:uid="{00000000-0005-0000-0000-0000A6020000}"/>
    <cellStyle name="Normal 14 2 2 2 2 5 9" xfId="4282" xr:uid="{00000000-0005-0000-0000-0000A7020000}"/>
    <cellStyle name="Normal 14 2 2 2 2 6" xfId="1709" xr:uid="{00000000-0005-0000-0000-0000A8020000}"/>
    <cellStyle name="Normal 14 2 2 2 2 6 2" xfId="16432" xr:uid="{00000000-0005-0000-0000-0000A9020000}"/>
    <cellStyle name="Normal 14 2 2 2 2 6 2 2" xfId="44060" xr:uid="{00000000-0005-0000-0000-0000AA020000}"/>
    <cellStyle name="Normal 14 2 2 2 2 6 2 3" xfId="31022" xr:uid="{00000000-0005-0000-0000-0000AB020000}"/>
    <cellStyle name="Normal 14 2 2 2 2 6 2 4" xfId="26171" xr:uid="{00000000-0005-0000-0000-0000AC020000}"/>
    <cellStyle name="Normal 14 2 2 2 2 6 3" xfId="14061" xr:uid="{00000000-0005-0000-0000-0000AD020000}"/>
    <cellStyle name="Normal 14 2 2 2 2 6 3 2" xfId="41689" xr:uid="{00000000-0005-0000-0000-0000AE020000}"/>
    <cellStyle name="Normal 14 2 2 2 2 6 3 3" xfId="27902" xr:uid="{00000000-0005-0000-0000-0000AF020000}"/>
    <cellStyle name="Normal 14 2 2 2 2 6 4" xfId="17848" xr:uid="{00000000-0005-0000-0000-0000B0020000}"/>
    <cellStyle name="Normal 14 2 2 2 2 6 4 2" xfId="36669" xr:uid="{00000000-0005-0000-0000-0000B1020000}"/>
    <cellStyle name="Normal 14 2 2 2 2 6 4 3" xfId="23466" xr:uid="{00000000-0005-0000-0000-0000B2020000}"/>
    <cellStyle name="Normal 14 2 2 2 2 6 5" xfId="9198" xr:uid="{00000000-0005-0000-0000-0000B3020000}"/>
    <cellStyle name="Normal 14 2 2 2 2 6 5 2" xfId="32894" xr:uid="{00000000-0005-0000-0000-0000B4020000}"/>
    <cellStyle name="Normal 14 2 2 2 2 6 6" xfId="7326" xr:uid="{00000000-0005-0000-0000-0000B5020000}"/>
    <cellStyle name="Normal 14 2 2 2 2 6 6 2" xfId="29150" xr:uid="{00000000-0005-0000-0000-0000B6020000}"/>
    <cellStyle name="Normal 14 2 2 2 2 6 7" xfId="5454" xr:uid="{00000000-0005-0000-0000-0000B7020000}"/>
    <cellStyle name="Normal 14 2 2 2 2 6 7 2" xfId="21594" xr:uid="{00000000-0005-0000-0000-0000B8020000}"/>
    <cellStyle name="Normal 14 2 2 2 2 6 8" xfId="3582" xr:uid="{00000000-0005-0000-0000-0000B9020000}"/>
    <cellStyle name="Normal 14 2 2 2 2 6 9" xfId="19722" xr:uid="{00000000-0005-0000-0000-0000BA020000}"/>
    <cellStyle name="Normal 14 2 2 2 2 7" xfId="1556" xr:uid="{00000000-0005-0000-0000-0000BB020000}"/>
    <cellStyle name="Normal 14 2 2 2 2 7 2" xfId="14980" xr:uid="{00000000-0005-0000-0000-0000BC020000}"/>
    <cellStyle name="Normal 14 2 2 2 2 7 2 2" xfId="42608" xr:uid="{00000000-0005-0000-0000-0000BD020000}"/>
    <cellStyle name="Normal 14 2 2 2 2 7 2 3" xfId="30869" xr:uid="{00000000-0005-0000-0000-0000BE020000}"/>
    <cellStyle name="Normal 14 2 2 2 2 7 2 4" xfId="28124" xr:uid="{00000000-0005-0000-0000-0000BF020000}"/>
    <cellStyle name="Normal 14 2 2 2 2 7 3" xfId="12489" xr:uid="{00000000-0005-0000-0000-0000C0020000}"/>
    <cellStyle name="Normal 14 2 2 2 2 7 3 2" xfId="40236" xr:uid="{00000000-0005-0000-0000-0000C1020000}"/>
    <cellStyle name="Normal 14 2 2 2 2 7 3 3" xfId="23313" xr:uid="{00000000-0005-0000-0000-0000C2020000}"/>
    <cellStyle name="Normal 14 2 2 2 2 7 4" xfId="17695" xr:uid="{00000000-0005-0000-0000-0000C3020000}"/>
    <cellStyle name="Normal 14 2 2 2 2 7 4 2" xfId="35273" xr:uid="{00000000-0005-0000-0000-0000C4020000}"/>
    <cellStyle name="Normal 14 2 2 2 2 7 5" xfId="9045" xr:uid="{00000000-0005-0000-0000-0000C5020000}"/>
    <cellStyle name="Normal 14 2 2 2 2 7 5 2" xfId="32741" xr:uid="{00000000-0005-0000-0000-0000C6020000}"/>
    <cellStyle name="Normal 14 2 2 2 2 7 6" xfId="7173" xr:uid="{00000000-0005-0000-0000-0000C7020000}"/>
    <cellStyle name="Normal 14 2 2 2 2 7 6 2" xfId="28997" xr:uid="{00000000-0005-0000-0000-0000C8020000}"/>
    <cellStyle name="Normal 14 2 2 2 2 7 7" xfId="5301" xr:uid="{00000000-0005-0000-0000-0000C9020000}"/>
    <cellStyle name="Normal 14 2 2 2 2 7 7 2" xfId="21441" xr:uid="{00000000-0005-0000-0000-0000CA020000}"/>
    <cellStyle name="Normal 14 2 2 2 2 7 8" xfId="3429" xr:uid="{00000000-0005-0000-0000-0000CB020000}"/>
    <cellStyle name="Normal 14 2 2 2 2 7 9" xfId="19569" xr:uid="{00000000-0005-0000-0000-0000CC020000}"/>
    <cellStyle name="Normal 14 2 2 2 2 8" xfId="11860" xr:uid="{00000000-0005-0000-0000-0000CD020000}"/>
    <cellStyle name="Normal 14 2 2 2 2 8 2" xfId="39610" xr:uid="{00000000-0005-0000-0000-0000CE020000}"/>
    <cellStyle name="Normal 14 2 2 2 2 8 3" xfId="36969" xr:uid="{00000000-0005-0000-0000-0000CF020000}"/>
    <cellStyle name="Normal 14 2 2 2 2 8 4" xfId="30393" xr:uid="{00000000-0005-0000-0000-0000D0020000}"/>
    <cellStyle name="Normal 14 2 2 2 2 8 5" xfId="24719" xr:uid="{00000000-0005-0000-0000-0000D1020000}"/>
    <cellStyle name="Normal 14 2 2 2 2 9" xfId="14351" xr:uid="{00000000-0005-0000-0000-0000D2020000}"/>
    <cellStyle name="Normal 14 2 2 2 2 9 2" xfId="41979" xr:uid="{00000000-0005-0000-0000-0000D3020000}"/>
    <cellStyle name="Normal 14 2 2 2 2 9 3" xfId="34137" xr:uid="{00000000-0005-0000-0000-0000D4020000}"/>
    <cellStyle name="Normal 14 2 2 2 2 9 4" xfId="26505" xr:uid="{00000000-0005-0000-0000-0000D5020000}"/>
    <cellStyle name="Normal 14 2 2 2 3" xfId="1042" xr:uid="{00000000-0005-0000-0000-0000D6020000}"/>
    <cellStyle name="Normal 14 2 2 2 3 10" xfId="16687" xr:uid="{00000000-0005-0000-0000-0000D7020000}"/>
    <cellStyle name="Normal 14 2 2 2 3 10 2" xfId="44315" xr:uid="{00000000-0005-0000-0000-0000D8020000}"/>
    <cellStyle name="Normal 14 2 2 2 3 10 3" xfId="22800" xr:uid="{00000000-0005-0000-0000-0000D9020000}"/>
    <cellStyle name="Normal 14 2 2 2 3 11" xfId="10404" xr:uid="{00000000-0005-0000-0000-0000DA020000}"/>
    <cellStyle name="Normal 14 2 2 2 3 11 2" xfId="38175" xr:uid="{00000000-0005-0000-0000-0000DB020000}"/>
    <cellStyle name="Normal 14 2 2 2 3 12" xfId="17182" xr:uid="{00000000-0005-0000-0000-0000DC020000}"/>
    <cellStyle name="Normal 14 2 2 2 3 12 2" xfId="35083" xr:uid="{00000000-0005-0000-0000-0000DD020000}"/>
    <cellStyle name="Normal 14 2 2 2 3 13" xfId="8532" xr:uid="{00000000-0005-0000-0000-0000DE020000}"/>
    <cellStyle name="Normal 14 2 2 2 3 13 2" xfId="32228" xr:uid="{00000000-0005-0000-0000-0000DF020000}"/>
    <cellStyle name="Normal 14 2 2 2 3 14" xfId="6660" xr:uid="{00000000-0005-0000-0000-0000E0020000}"/>
    <cellStyle name="Normal 14 2 2 2 3 14 2" xfId="28484" xr:uid="{00000000-0005-0000-0000-0000E1020000}"/>
    <cellStyle name="Normal 14 2 2 2 3 15" xfId="4788" xr:uid="{00000000-0005-0000-0000-0000E2020000}"/>
    <cellStyle name="Normal 14 2 2 2 3 15 2" xfId="20928" xr:uid="{00000000-0005-0000-0000-0000E3020000}"/>
    <cellStyle name="Normal 14 2 2 2 3 16" xfId="2916" xr:uid="{00000000-0005-0000-0000-0000E4020000}"/>
    <cellStyle name="Normal 14 2 2 2 3 17" xfId="19056" xr:uid="{00000000-0005-0000-0000-0000E5020000}"/>
    <cellStyle name="Normal 14 2 2 2 3 2" xfId="1366" xr:uid="{00000000-0005-0000-0000-0000E6020000}"/>
    <cellStyle name="Normal 14 2 2 2 3 2 10" xfId="6983" xr:uid="{00000000-0005-0000-0000-0000E7020000}"/>
    <cellStyle name="Normal 14 2 2 2 3 2 10 2" xfId="28807" xr:uid="{00000000-0005-0000-0000-0000E8020000}"/>
    <cellStyle name="Normal 14 2 2 2 3 2 11" xfId="5111" xr:uid="{00000000-0005-0000-0000-0000E9020000}"/>
    <cellStyle name="Normal 14 2 2 2 3 2 11 2" xfId="21251" xr:uid="{00000000-0005-0000-0000-0000EA020000}"/>
    <cellStyle name="Normal 14 2 2 2 3 2 12" xfId="3239" xr:uid="{00000000-0005-0000-0000-0000EB020000}"/>
    <cellStyle name="Normal 14 2 2 2 3 2 13" xfId="19379" xr:uid="{00000000-0005-0000-0000-0000EC020000}"/>
    <cellStyle name="Normal 14 2 2 2 3 2 2" xfId="2542" xr:uid="{00000000-0005-0000-0000-0000ED020000}"/>
    <cellStyle name="Normal 14 2 2 2 3 2 2 10" xfId="20554" xr:uid="{00000000-0005-0000-0000-0000EE020000}"/>
    <cellStyle name="Normal 14 2 2 2 3 2 2 2" xfId="13615" xr:uid="{00000000-0005-0000-0000-0000EF020000}"/>
    <cellStyle name="Normal 14 2 2 2 3 2 2 2 2" xfId="41243" xr:uid="{00000000-0005-0000-0000-0000F0020000}"/>
    <cellStyle name="Normal 14 2 2 2 3 2 2 2 3" xfId="37801" xr:uid="{00000000-0005-0000-0000-0000F1020000}"/>
    <cellStyle name="Normal 14 2 2 2 3 2 2 2 4" xfId="31854" xr:uid="{00000000-0005-0000-0000-0000F2020000}"/>
    <cellStyle name="Normal 14 2 2 2 3 2 2 2 5" xfId="25725" xr:uid="{00000000-0005-0000-0000-0000F3020000}"/>
    <cellStyle name="Normal 14 2 2 2 3 2 2 3" xfId="15986" xr:uid="{00000000-0005-0000-0000-0000F4020000}"/>
    <cellStyle name="Normal 14 2 2 2 3 2 2 3 2" xfId="43614" xr:uid="{00000000-0005-0000-0000-0000F5020000}"/>
    <cellStyle name="Normal 14 2 2 2 3 2 2 3 3" xfId="27441" xr:uid="{00000000-0005-0000-0000-0000F6020000}"/>
    <cellStyle name="Normal 14 2 2 2 3 2 2 4" xfId="11203" xr:uid="{00000000-0005-0000-0000-0000F7020000}"/>
    <cellStyle name="Normal 14 2 2 2 3 2 2 4 2" xfId="38974" xr:uid="{00000000-0005-0000-0000-0000F8020000}"/>
    <cellStyle name="Normal 14 2 2 2 3 2 2 4 3" xfId="24298" xr:uid="{00000000-0005-0000-0000-0000F9020000}"/>
    <cellStyle name="Normal 14 2 2 2 3 2 2 5" xfId="18680" xr:uid="{00000000-0005-0000-0000-0000FA020000}"/>
    <cellStyle name="Normal 14 2 2 2 3 2 2 5 2" xfId="36208" xr:uid="{00000000-0005-0000-0000-0000FB020000}"/>
    <cellStyle name="Normal 14 2 2 2 3 2 2 6" xfId="10030" xr:uid="{00000000-0005-0000-0000-0000FC020000}"/>
    <cellStyle name="Normal 14 2 2 2 3 2 2 6 2" xfId="33726" xr:uid="{00000000-0005-0000-0000-0000FD020000}"/>
    <cellStyle name="Normal 14 2 2 2 3 2 2 7" xfId="8158" xr:uid="{00000000-0005-0000-0000-0000FE020000}"/>
    <cellStyle name="Normal 14 2 2 2 3 2 2 7 2" xfId="29982" xr:uid="{00000000-0005-0000-0000-0000FF020000}"/>
    <cellStyle name="Normal 14 2 2 2 3 2 2 8" xfId="6286" xr:uid="{00000000-0005-0000-0000-000000030000}"/>
    <cellStyle name="Normal 14 2 2 2 3 2 2 8 2" xfId="22426" xr:uid="{00000000-0005-0000-0000-000001030000}"/>
    <cellStyle name="Normal 14 2 2 2 3 2 2 9" xfId="4414" xr:uid="{00000000-0005-0000-0000-000002030000}"/>
    <cellStyle name="Normal 14 2 2 2 3 2 3" xfId="1998" xr:uid="{00000000-0005-0000-0000-000003030000}"/>
    <cellStyle name="Normal 14 2 2 2 3 2 3 2" xfId="15421" xr:uid="{00000000-0005-0000-0000-000004030000}"/>
    <cellStyle name="Normal 14 2 2 2 3 2 3 2 2" xfId="43049" xr:uid="{00000000-0005-0000-0000-000005030000}"/>
    <cellStyle name="Normal 14 2 2 2 3 2 3 2 3" xfId="31311" xr:uid="{00000000-0005-0000-0000-000006030000}"/>
    <cellStyle name="Normal 14 2 2 2 3 2 3 2 4" xfId="28378" xr:uid="{00000000-0005-0000-0000-000007030000}"/>
    <cellStyle name="Normal 14 2 2 2 3 2 3 3" xfId="13023" xr:uid="{00000000-0005-0000-0000-000008030000}"/>
    <cellStyle name="Normal 14 2 2 2 3 2 3 3 2" xfId="40677" xr:uid="{00000000-0005-0000-0000-000009030000}"/>
    <cellStyle name="Normal 14 2 2 2 3 2 3 3 3" xfId="23755" xr:uid="{00000000-0005-0000-0000-00000A030000}"/>
    <cellStyle name="Normal 14 2 2 2 3 2 3 4" xfId="18137" xr:uid="{00000000-0005-0000-0000-00000B030000}"/>
    <cellStyle name="Normal 14 2 2 2 3 2 3 4 2" xfId="37258" xr:uid="{00000000-0005-0000-0000-00000C030000}"/>
    <cellStyle name="Normal 14 2 2 2 3 2 3 5" xfId="9487" xr:uid="{00000000-0005-0000-0000-00000D030000}"/>
    <cellStyle name="Normal 14 2 2 2 3 2 3 5 2" xfId="33183" xr:uid="{00000000-0005-0000-0000-00000E030000}"/>
    <cellStyle name="Normal 14 2 2 2 3 2 3 6" xfId="7615" xr:uid="{00000000-0005-0000-0000-00000F030000}"/>
    <cellStyle name="Normal 14 2 2 2 3 2 3 6 2" xfId="29439" xr:uid="{00000000-0005-0000-0000-000010030000}"/>
    <cellStyle name="Normal 14 2 2 2 3 2 3 7" xfId="5743" xr:uid="{00000000-0005-0000-0000-000011030000}"/>
    <cellStyle name="Normal 14 2 2 2 3 2 3 7 2" xfId="21883" xr:uid="{00000000-0005-0000-0000-000012030000}"/>
    <cellStyle name="Normal 14 2 2 2 3 2 3 8" xfId="3871" xr:uid="{00000000-0005-0000-0000-000013030000}"/>
    <cellStyle name="Normal 14 2 2 2 3 2 3 9" xfId="20011" xr:uid="{00000000-0005-0000-0000-000014030000}"/>
    <cellStyle name="Normal 14 2 2 2 3 2 4" xfId="12299" xr:uid="{00000000-0005-0000-0000-000015030000}"/>
    <cellStyle name="Normal 14 2 2 2 3 2 4 2" xfId="40046" xr:uid="{00000000-0005-0000-0000-000016030000}"/>
    <cellStyle name="Normal 14 2 2 2 3 2 4 3" xfId="30679" xr:uid="{00000000-0005-0000-0000-000017030000}"/>
    <cellStyle name="Normal 14 2 2 2 3 2 4 4" xfId="25160" xr:uid="{00000000-0005-0000-0000-000018030000}"/>
    <cellStyle name="Normal 14 2 2 2 3 2 5" xfId="14790" xr:uid="{00000000-0005-0000-0000-000019030000}"/>
    <cellStyle name="Normal 14 2 2 2 3 2 5 2" xfId="42418" xr:uid="{00000000-0005-0000-0000-00001A030000}"/>
    <cellStyle name="Normal 14 2 2 2 3 2 5 3" xfId="34576" xr:uid="{00000000-0005-0000-0000-00001B030000}"/>
    <cellStyle name="Normal 14 2 2 2 3 2 5 4" xfId="26781" xr:uid="{00000000-0005-0000-0000-00001C030000}"/>
    <cellStyle name="Normal 14 2 2 2 3 2 6" xfId="17010" xr:uid="{00000000-0005-0000-0000-00001D030000}"/>
    <cellStyle name="Normal 14 2 2 2 3 2 6 2" xfId="44638" xr:uid="{00000000-0005-0000-0000-00001E030000}"/>
    <cellStyle name="Normal 14 2 2 2 3 2 6 3" xfId="23123" xr:uid="{00000000-0005-0000-0000-00001F030000}"/>
    <cellStyle name="Normal 14 2 2 2 3 2 7" xfId="10727" xr:uid="{00000000-0005-0000-0000-000020030000}"/>
    <cellStyle name="Normal 14 2 2 2 3 2 7 2" xfId="38498" xr:uid="{00000000-0005-0000-0000-000021030000}"/>
    <cellStyle name="Normal 14 2 2 2 3 2 8" xfId="17505" xr:uid="{00000000-0005-0000-0000-000022030000}"/>
    <cellStyle name="Normal 14 2 2 2 3 2 8 2" xfId="35549" xr:uid="{00000000-0005-0000-0000-000023030000}"/>
    <cellStyle name="Normal 14 2 2 2 3 2 9" xfId="8855" xr:uid="{00000000-0005-0000-0000-000024030000}"/>
    <cellStyle name="Normal 14 2 2 2 3 2 9 2" xfId="32551" xr:uid="{00000000-0005-0000-0000-000025030000}"/>
    <cellStyle name="Normal 14 2 2 2 3 3" xfId="1196" xr:uid="{00000000-0005-0000-0000-000026030000}"/>
    <cellStyle name="Normal 14 2 2 2 3 3 10" xfId="6813" xr:uid="{00000000-0005-0000-0000-000027030000}"/>
    <cellStyle name="Normal 14 2 2 2 3 3 10 2" xfId="28637" xr:uid="{00000000-0005-0000-0000-000028030000}"/>
    <cellStyle name="Normal 14 2 2 2 3 3 11" xfId="4941" xr:uid="{00000000-0005-0000-0000-000029030000}"/>
    <cellStyle name="Normal 14 2 2 2 3 3 11 2" xfId="21081" xr:uid="{00000000-0005-0000-0000-00002A030000}"/>
    <cellStyle name="Normal 14 2 2 2 3 3 12" xfId="3069" xr:uid="{00000000-0005-0000-0000-00002B030000}"/>
    <cellStyle name="Normal 14 2 2 2 3 3 13" xfId="19209" xr:uid="{00000000-0005-0000-0000-00002C030000}"/>
    <cellStyle name="Normal 14 2 2 2 3 3 2" xfId="2695" xr:uid="{00000000-0005-0000-0000-00002D030000}"/>
    <cellStyle name="Normal 14 2 2 2 3 3 2 10" xfId="20707" xr:uid="{00000000-0005-0000-0000-00002E030000}"/>
    <cellStyle name="Normal 14 2 2 2 3 3 2 2" xfId="13760" xr:uid="{00000000-0005-0000-0000-00002F030000}"/>
    <cellStyle name="Normal 14 2 2 2 3 3 2 2 2" xfId="41388" xr:uid="{00000000-0005-0000-0000-000030030000}"/>
    <cellStyle name="Normal 14 2 2 2 3 3 2 2 3" xfId="37954" xr:uid="{00000000-0005-0000-0000-000031030000}"/>
    <cellStyle name="Normal 14 2 2 2 3 3 2 2 4" xfId="32007" xr:uid="{00000000-0005-0000-0000-000032030000}"/>
    <cellStyle name="Normal 14 2 2 2 3 3 2 2 5" xfId="25870" xr:uid="{00000000-0005-0000-0000-000033030000}"/>
    <cellStyle name="Normal 14 2 2 2 3 3 2 3" xfId="16131" xr:uid="{00000000-0005-0000-0000-000034030000}"/>
    <cellStyle name="Normal 14 2 2 2 3 3 2 3 2" xfId="43759" xr:uid="{00000000-0005-0000-0000-000035030000}"/>
    <cellStyle name="Normal 14 2 2 2 3 3 2 3 3" xfId="27594" xr:uid="{00000000-0005-0000-0000-000036030000}"/>
    <cellStyle name="Normal 14 2 2 2 3 3 2 4" xfId="11033" xr:uid="{00000000-0005-0000-0000-000037030000}"/>
    <cellStyle name="Normal 14 2 2 2 3 3 2 4 2" xfId="38804" xr:uid="{00000000-0005-0000-0000-000038030000}"/>
    <cellStyle name="Normal 14 2 2 2 3 3 2 4 3" xfId="24451" xr:uid="{00000000-0005-0000-0000-000039030000}"/>
    <cellStyle name="Normal 14 2 2 2 3 3 2 5" xfId="18833" xr:uid="{00000000-0005-0000-0000-00003A030000}"/>
    <cellStyle name="Normal 14 2 2 2 3 3 2 5 2" xfId="36361" xr:uid="{00000000-0005-0000-0000-00003B030000}"/>
    <cellStyle name="Normal 14 2 2 2 3 3 2 6" xfId="10183" xr:uid="{00000000-0005-0000-0000-00003C030000}"/>
    <cellStyle name="Normal 14 2 2 2 3 3 2 6 2" xfId="33879" xr:uid="{00000000-0005-0000-0000-00003D030000}"/>
    <cellStyle name="Normal 14 2 2 2 3 3 2 7" xfId="8311" xr:uid="{00000000-0005-0000-0000-00003E030000}"/>
    <cellStyle name="Normal 14 2 2 2 3 3 2 7 2" xfId="30135" xr:uid="{00000000-0005-0000-0000-00003F030000}"/>
    <cellStyle name="Normal 14 2 2 2 3 3 2 8" xfId="6439" xr:uid="{00000000-0005-0000-0000-000040030000}"/>
    <cellStyle name="Normal 14 2 2 2 3 3 2 8 2" xfId="22579" xr:uid="{00000000-0005-0000-0000-000041030000}"/>
    <cellStyle name="Normal 14 2 2 2 3 3 2 9" xfId="4567" xr:uid="{00000000-0005-0000-0000-000042030000}"/>
    <cellStyle name="Normal 14 2 2 2 3 3 3" xfId="2151" xr:uid="{00000000-0005-0000-0000-000043030000}"/>
    <cellStyle name="Normal 14 2 2 2 3 3 3 2" xfId="15102" xr:uid="{00000000-0005-0000-0000-000044030000}"/>
    <cellStyle name="Normal 14 2 2 2 3 3 3 2 2" xfId="42730" xr:uid="{00000000-0005-0000-0000-000045030000}"/>
    <cellStyle name="Normal 14 2 2 2 3 3 3 2 3" xfId="31464" xr:uid="{00000000-0005-0000-0000-000046030000}"/>
    <cellStyle name="Normal 14 2 2 2 3 3 3 2 4" xfId="28250" xr:uid="{00000000-0005-0000-0000-000047030000}"/>
    <cellStyle name="Normal 14 2 2 2 3 3 3 3" xfId="12616" xr:uid="{00000000-0005-0000-0000-000048030000}"/>
    <cellStyle name="Normal 14 2 2 2 3 3 3 3 2" xfId="40358" xr:uid="{00000000-0005-0000-0000-000049030000}"/>
    <cellStyle name="Normal 14 2 2 2 3 3 3 3 3" xfId="23908" xr:uid="{00000000-0005-0000-0000-00004A030000}"/>
    <cellStyle name="Normal 14 2 2 2 3 3 3 4" xfId="18290" xr:uid="{00000000-0005-0000-0000-00004B030000}"/>
    <cellStyle name="Normal 14 2 2 2 3 3 3 4 2" xfId="37411" xr:uid="{00000000-0005-0000-0000-00004C030000}"/>
    <cellStyle name="Normal 14 2 2 2 3 3 3 5" xfId="9640" xr:uid="{00000000-0005-0000-0000-00004D030000}"/>
    <cellStyle name="Normal 14 2 2 2 3 3 3 5 2" xfId="33336" xr:uid="{00000000-0005-0000-0000-00004E030000}"/>
    <cellStyle name="Normal 14 2 2 2 3 3 3 6" xfId="7768" xr:uid="{00000000-0005-0000-0000-00004F030000}"/>
    <cellStyle name="Normal 14 2 2 2 3 3 3 6 2" xfId="29592" xr:uid="{00000000-0005-0000-0000-000050030000}"/>
    <cellStyle name="Normal 14 2 2 2 3 3 3 7" xfId="5896" xr:uid="{00000000-0005-0000-0000-000051030000}"/>
    <cellStyle name="Normal 14 2 2 2 3 3 3 7 2" xfId="22036" xr:uid="{00000000-0005-0000-0000-000052030000}"/>
    <cellStyle name="Normal 14 2 2 2 3 3 3 8" xfId="4024" xr:uid="{00000000-0005-0000-0000-000053030000}"/>
    <cellStyle name="Normal 14 2 2 2 3 3 3 9" xfId="20164" xr:uid="{00000000-0005-0000-0000-000054030000}"/>
    <cellStyle name="Normal 14 2 2 2 3 3 4" xfId="12129" xr:uid="{00000000-0005-0000-0000-000055030000}"/>
    <cellStyle name="Normal 14 2 2 2 3 3 4 2" xfId="39876" xr:uid="{00000000-0005-0000-0000-000056030000}"/>
    <cellStyle name="Normal 14 2 2 2 3 3 4 3" xfId="30509" xr:uid="{00000000-0005-0000-0000-000057030000}"/>
    <cellStyle name="Normal 14 2 2 2 3 3 4 4" xfId="24841" xr:uid="{00000000-0005-0000-0000-000058030000}"/>
    <cellStyle name="Normal 14 2 2 2 3 3 5" xfId="14620" xr:uid="{00000000-0005-0000-0000-000059030000}"/>
    <cellStyle name="Normal 14 2 2 2 3 3 5 2" xfId="42248" xr:uid="{00000000-0005-0000-0000-00005A030000}"/>
    <cellStyle name="Normal 14 2 2 2 3 3 5 3" xfId="34406" xr:uid="{00000000-0005-0000-0000-00005B030000}"/>
    <cellStyle name="Normal 14 2 2 2 3 3 5 4" xfId="26628" xr:uid="{00000000-0005-0000-0000-00005C030000}"/>
    <cellStyle name="Normal 14 2 2 2 3 3 6" xfId="16840" xr:uid="{00000000-0005-0000-0000-00005D030000}"/>
    <cellStyle name="Normal 14 2 2 2 3 3 6 2" xfId="44468" xr:uid="{00000000-0005-0000-0000-00005E030000}"/>
    <cellStyle name="Normal 14 2 2 2 3 3 6 3" xfId="22953" xr:uid="{00000000-0005-0000-0000-00005F030000}"/>
    <cellStyle name="Normal 14 2 2 2 3 3 7" xfId="10557" xr:uid="{00000000-0005-0000-0000-000060030000}"/>
    <cellStyle name="Normal 14 2 2 2 3 3 7 2" xfId="38328" xr:uid="{00000000-0005-0000-0000-000061030000}"/>
    <cellStyle name="Normal 14 2 2 2 3 3 8" xfId="17335" xr:uid="{00000000-0005-0000-0000-000062030000}"/>
    <cellStyle name="Normal 14 2 2 2 3 3 8 2" xfId="35396" xr:uid="{00000000-0005-0000-0000-000063030000}"/>
    <cellStyle name="Normal 14 2 2 2 3 3 9" xfId="8685" xr:uid="{00000000-0005-0000-0000-000064030000}"/>
    <cellStyle name="Normal 14 2 2 2 3 3 9 2" xfId="32381" xr:uid="{00000000-0005-0000-0000-000065030000}"/>
    <cellStyle name="Normal 14 2 2 2 3 4" xfId="1829" xr:uid="{00000000-0005-0000-0000-000066030000}"/>
    <cellStyle name="Normal 14 2 2 2 3 4 10" xfId="3702" xr:uid="{00000000-0005-0000-0000-000067030000}"/>
    <cellStyle name="Normal 14 2 2 2 3 4 11" xfId="19842" xr:uid="{00000000-0005-0000-0000-000068030000}"/>
    <cellStyle name="Normal 14 2 2 2 3 4 2" xfId="13356" xr:uid="{00000000-0005-0000-0000-000069030000}"/>
    <cellStyle name="Normal 14 2 2 2 3 4 2 2" xfId="15727" xr:uid="{00000000-0005-0000-0000-00006A030000}"/>
    <cellStyle name="Normal 14 2 2 2 3 4 2 2 2" xfId="43355" xr:uid="{00000000-0005-0000-0000-00006B030000}"/>
    <cellStyle name="Normal 14 2 2 2 3 4 2 3" xfId="40984" xr:uid="{00000000-0005-0000-0000-00006C030000}"/>
    <cellStyle name="Normal 14 2 2 2 3 4 2 4" xfId="37089" xr:uid="{00000000-0005-0000-0000-00006D030000}"/>
    <cellStyle name="Normal 14 2 2 2 3 4 2 5" xfId="31142" xr:uid="{00000000-0005-0000-0000-00006E030000}"/>
    <cellStyle name="Normal 14 2 2 2 3 4 2 6" xfId="25466" xr:uid="{00000000-0005-0000-0000-00006F030000}"/>
    <cellStyle name="Normal 14 2 2 2 3 4 3" xfId="11976" xr:uid="{00000000-0005-0000-0000-000070030000}"/>
    <cellStyle name="Normal 14 2 2 2 3 4 3 2" xfId="39723" xr:uid="{00000000-0005-0000-0000-000071030000}"/>
    <cellStyle name="Normal 14 2 2 2 3 4 3 3" xfId="34253" xr:uid="{00000000-0005-0000-0000-000072030000}"/>
    <cellStyle name="Normal 14 2 2 2 3 4 3 4" xfId="27140" xr:uid="{00000000-0005-0000-0000-000073030000}"/>
    <cellStyle name="Normal 14 2 2 2 3 4 4" xfId="14467" xr:uid="{00000000-0005-0000-0000-000074030000}"/>
    <cellStyle name="Normal 14 2 2 2 3 4 4 2" xfId="42095" xr:uid="{00000000-0005-0000-0000-000075030000}"/>
    <cellStyle name="Normal 14 2 2 2 3 4 4 3" xfId="23586" xr:uid="{00000000-0005-0000-0000-000076030000}"/>
    <cellStyle name="Normal 14 2 2 2 3 4 5" xfId="11356" xr:uid="{00000000-0005-0000-0000-000077030000}"/>
    <cellStyle name="Normal 14 2 2 2 3 4 5 2" xfId="39127" xr:uid="{00000000-0005-0000-0000-000078030000}"/>
    <cellStyle name="Normal 14 2 2 2 3 4 6" xfId="17968" xr:uid="{00000000-0005-0000-0000-000079030000}"/>
    <cellStyle name="Normal 14 2 2 2 3 4 6 2" xfId="35907" xr:uid="{00000000-0005-0000-0000-00007A030000}"/>
    <cellStyle name="Normal 14 2 2 2 3 4 7" xfId="9318" xr:uid="{00000000-0005-0000-0000-00007B030000}"/>
    <cellStyle name="Normal 14 2 2 2 3 4 7 2" xfId="33014" xr:uid="{00000000-0005-0000-0000-00007C030000}"/>
    <cellStyle name="Normal 14 2 2 2 3 4 8" xfId="7446" xr:uid="{00000000-0005-0000-0000-00007D030000}"/>
    <cellStyle name="Normal 14 2 2 2 3 4 8 2" xfId="29270" xr:uid="{00000000-0005-0000-0000-00007E030000}"/>
    <cellStyle name="Normal 14 2 2 2 3 4 9" xfId="5574" xr:uid="{00000000-0005-0000-0000-00007F030000}"/>
    <cellStyle name="Normal 14 2 2 2 3 4 9 2" xfId="21714" xr:uid="{00000000-0005-0000-0000-000080030000}"/>
    <cellStyle name="Normal 14 2 2 2 3 5" xfId="2373" xr:uid="{00000000-0005-0000-0000-000081030000}"/>
    <cellStyle name="Normal 14 2 2 2 3 5 10" xfId="20385" xr:uid="{00000000-0005-0000-0000-000082030000}"/>
    <cellStyle name="Normal 14 2 2 2 3 5 2" xfId="13460" xr:uid="{00000000-0005-0000-0000-000083030000}"/>
    <cellStyle name="Normal 14 2 2 2 3 5 2 2" xfId="41088" xr:uid="{00000000-0005-0000-0000-000084030000}"/>
    <cellStyle name="Normal 14 2 2 2 3 5 2 3" xfId="37632" xr:uid="{00000000-0005-0000-0000-000085030000}"/>
    <cellStyle name="Normal 14 2 2 2 3 5 2 4" xfId="31685" xr:uid="{00000000-0005-0000-0000-000086030000}"/>
    <cellStyle name="Normal 14 2 2 2 3 5 2 5" xfId="25570" xr:uid="{00000000-0005-0000-0000-000087030000}"/>
    <cellStyle name="Normal 14 2 2 2 3 5 3" xfId="15831" xr:uid="{00000000-0005-0000-0000-000088030000}"/>
    <cellStyle name="Normal 14 2 2 2 3 5 3 2" xfId="43459" xr:uid="{00000000-0005-0000-0000-000089030000}"/>
    <cellStyle name="Normal 14 2 2 2 3 5 3 3" xfId="27272" xr:uid="{00000000-0005-0000-0000-00008A030000}"/>
    <cellStyle name="Normal 14 2 2 2 3 5 4" xfId="10880" xr:uid="{00000000-0005-0000-0000-00008B030000}"/>
    <cellStyle name="Normal 14 2 2 2 3 5 4 2" xfId="38651" xr:uid="{00000000-0005-0000-0000-00008C030000}"/>
    <cellStyle name="Normal 14 2 2 2 3 5 4 3" xfId="24129" xr:uid="{00000000-0005-0000-0000-00008D030000}"/>
    <cellStyle name="Normal 14 2 2 2 3 5 5" xfId="18511" xr:uid="{00000000-0005-0000-0000-00008E030000}"/>
    <cellStyle name="Normal 14 2 2 2 3 5 5 2" xfId="36039" xr:uid="{00000000-0005-0000-0000-00008F030000}"/>
    <cellStyle name="Normal 14 2 2 2 3 5 6" xfId="9861" xr:uid="{00000000-0005-0000-0000-000090030000}"/>
    <cellStyle name="Normal 14 2 2 2 3 5 6 2" xfId="33557" xr:uid="{00000000-0005-0000-0000-000091030000}"/>
    <cellStyle name="Normal 14 2 2 2 3 5 7" xfId="7989" xr:uid="{00000000-0005-0000-0000-000092030000}"/>
    <cellStyle name="Normal 14 2 2 2 3 5 7 2" xfId="29813" xr:uid="{00000000-0005-0000-0000-000093030000}"/>
    <cellStyle name="Normal 14 2 2 2 3 5 8" xfId="6117" xr:uid="{00000000-0005-0000-0000-000094030000}"/>
    <cellStyle name="Normal 14 2 2 2 3 5 8 2" xfId="22257" xr:uid="{00000000-0005-0000-0000-000095030000}"/>
    <cellStyle name="Normal 14 2 2 2 3 5 9" xfId="4245" xr:uid="{00000000-0005-0000-0000-000096030000}"/>
    <cellStyle name="Normal 14 2 2 2 3 6" xfId="1672" xr:uid="{00000000-0005-0000-0000-000097030000}"/>
    <cellStyle name="Normal 14 2 2 2 3 6 2" xfId="16343" xr:uid="{00000000-0005-0000-0000-000098030000}"/>
    <cellStyle name="Normal 14 2 2 2 3 6 2 2" xfId="43971" xr:uid="{00000000-0005-0000-0000-000099030000}"/>
    <cellStyle name="Normal 14 2 2 2 3 6 2 3" xfId="30985" xr:uid="{00000000-0005-0000-0000-00009A030000}"/>
    <cellStyle name="Normal 14 2 2 2 3 6 2 4" xfId="26082" xr:uid="{00000000-0005-0000-0000-00009B030000}"/>
    <cellStyle name="Normal 14 2 2 2 3 6 3" xfId="13972" xr:uid="{00000000-0005-0000-0000-00009C030000}"/>
    <cellStyle name="Normal 14 2 2 2 3 6 3 2" xfId="41600" xr:uid="{00000000-0005-0000-0000-00009D030000}"/>
    <cellStyle name="Normal 14 2 2 2 3 6 3 3" xfId="27813" xr:uid="{00000000-0005-0000-0000-00009E030000}"/>
    <cellStyle name="Normal 14 2 2 2 3 6 4" xfId="17811" xr:uid="{00000000-0005-0000-0000-00009F030000}"/>
    <cellStyle name="Normal 14 2 2 2 3 6 4 2" xfId="36580" xr:uid="{00000000-0005-0000-0000-0000A0030000}"/>
    <cellStyle name="Normal 14 2 2 2 3 6 4 3" xfId="23429" xr:uid="{00000000-0005-0000-0000-0000A1030000}"/>
    <cellStyle name="Normal 14 2 2 2 3 6 5" xfId="9161" xr:uid="{00000000-0005-0000-0000-0000A2030000}"/>
    <cellStyle name="Normal 14 2 2 2 3 6 5 2" xfId="32857" xr:uid="{00000000-0005-0000-0000-0000A3030000}"/>
    <cellStyle name="Normal 14 2 2 2 3 6 6" xfId="7289" xr:uid="{00000000-0005-0000-0000-0000A4030000}"/>
    <cellStyle name="Normal 14 2 2 2 3 6 6 2" xfId="29113" xr:uid="{00000000-0005-0000-0000-0000A5030000}"/>
    <cellStyle name="Normal 14 2 2 2 3 6 7" xfId="5417" xr:uid="{00000000-0005-0000-0000-0000A6030000}"/>
    <cellStyle name="Normal 14 2 2 2 3 6 7 2" xfId="21557" xr:uid="{00000000-0005-0000-0000-0000A7030000}"/>
    <cellStyle name="Normal 14 2 2 2 3 6 8" xfId="3545" xr:uid="{00000000-0005-0000-0000-0000A8030000}"/>
    <cellStyle name="Normal 14 2 2 2 3 6 9" xfId="19685" xr:uid="{00000000-0005-0000-0000-0000A9030000}"/>
    <cellStyle name="Normal 14 2 2 2 3 7" xfId="1519" xr:uid="{00000000-0005-0000-0000-0000AA030000}"/>
    <cellStyle name="Normal 14 2 2 2 3 7 2" xfId="14943" xr:uid="{00000000-0005-0000-0000-0000AB030000}"/>
    <cellStyle name="Normal 14 2 2 2 3 7 2 2" xfId="42571" xr:uid="{00000000-0005-0000-0000-0000AC030000}"/>
    <cellStyle name="Normal 14 2 2 2 3 7 2 3" xfId="30832" xr:uid="{00000000-0005-0000-0000-0000AD030000}"/>
    <cellStyle name="Normal 14 2 2 2 3 7 2 4" xfId="28300" xr:uid="{00000000-0005-0000-0000-0000AE030000}"/>
    <cellStyle name="Normal 14 2 2 2 3 7 3" xfId="12452" xr:uid="{00000000-0005-0000-0000-0000AF030000}"/>
    <cellStyle name="Normal 14 2 2 2 3 7 3 2" xfId="40199" xr:uid="{00000000-0005-0000-0000-0000B0030000}"/>
    <cellStyle name="Normal 14 2 2 2 3 7 3 3" xfId="23276" xr:uid="{00000000-0005-0000-0000-0000B1030000}"/>
    <cellStyle name="Normal 14 2 2 2 3 7 4" xfId="17658" xr:uid="{00000000-0005-0000-0000-0000B2030000}"/>
    <cellStyle name="Normal 14 2 2 2 3 7 4 2" xfId="35236" xr:uid="{00000000-0005-0000-0000-0000B3030000}"/>
    <cellStyle name="Normal 14 2 2 2 3 7 5" xfId="9008" xr:uid="{00000000-0005-0000-0000-0000B4030000}"/>
    <cellStyle name="Normal 14 2 2 2 3 7 5 2" xfId="32704" xr:uid="{00000000-0005-0000-0000-0000B5030000}"/>
    <cellStyle name="Normal 14 2 2 2 3 7 6" xfId="7136" xr:uid="{00000000-0005-0000-0000-0000B6030000}"/>
    <cellStyle name="Normal 14 2 2 2 3 7 6 2" xfId="28960" xr:uid="{00000000-0005-0000-0000-0000B7030000}"/>
    <cellStyle name="Normal 14 2 2 2 3 7 7" xfId="5264" xr:uid="{00000000-0005-0000-0000-0000B8030000}"/>
    <cellStyle name="Normal 14 2 2 2 3 7 7 2" xfId="21404" xr:uid="{00000000-0005-0000-0000-0000B9030000}"/>
    <cellStyle name="Normal 14 2 2 2 3 7 8" xfId="3392" xr:uid="{00000000-0005-0000-0000-0000BA030000}"/>
    <cellStyle name="Normal 14 2 2 2 3 7 9" xfId="19532" xr:uid="{00000000-0005-0000-0000-0000BB030000}"/>
    <cellStyle name="Normal 14 2 2 2 3 8" xfId="11823" xr:uid="{00000000-0005-0000-0000-0000BC030000}"/>
    <cellStyle name="Normal 14 2 2 2 3 8 2" xfId="39575" xr:uid="{00000000-0005-0000-0000-0000BD030000}"/>
    <cellStyle name="Normal 14 2 2 2 3 8 3" xfId="36932" xr:uid="{00000000-0005-0000-0000-0000BE030000}"/>
    <cellStyle name="Normal 14 2 2 2 3 8 4" xfId="30356" xr:uid="{00000000-0005-0000-0000-0000BF030000}"/>
    <cellStyle name="Normal 14 2 2 2 3 8 5" xfId="24682" xr:uid="{00000000-0005-0000-0000-0000C0030000}"/>
    <cellStyle name="Normal 14 2 2 2 3 9" xfId="14314" xr:uid="{00000000-0005-0000-0000-0000C1030000}"/>
    <cellStyle name="Normal 14 2 2 2 3 9 2" xfId="41942" xr:uid="{00000000-0005-0000-0000-0000C2030000}"/>
    <cellStyle name="Normal 14 2 2 2 3 9 3" xfId="34100" xr:uid="{00000000-0005-0000-0000-0000C3030000}"/>
    <cellStyle name="Normal 14 2 2 2 3 9 4" xfId="26468" xr:uid="{00000000-0005-0000-0000-0000C4030000}"/>
    <cellStyle name="Normal 14 2 2 2 4" xfId="1298" xr:uid="{00000000-0005-0000-0000-0000C5030000}"/>
    <cellStyle name="Normal 14 2 2 2 4 10" xfId="17437" xr:uid="{00000000-0005-0000-0000-0000C6030000}"/>
    <cellStyle name="Normal 14 2 2 2 4 10 2" xfId="35593" xr:uid="{00000000-0005-0000-0000-0000C7030000}"/>
    <cellStyle name="Normal 14 2 2 2 4 11" xfId="8787" xr:uid="{00000000-0005-0000-0000-0000C8030000}"/>
    <cellStyle name="Normal 14 2 2 2 4 11 2" xfId="32483" xr:uid="{00000000-0005-0000-0000-0000C9030000}"/>
    <cellStyle name="Normal 14 2 2 2 4 12" xfId="6915" xr:uid="{00000000-0005-0000-0000-0000CA030000}"/>
    <cellStyle name="Normal 14 2 2 2 4 12 2" xfId="28739" xr:uid="{00000000-0005-0000-0000-0000CB030000}"/>
    <cellStyle name="Normal 14 2 2 2 4 13" xfId="5043" xr:uid="{00000000-0005-0000-0000-0000CC030000}"/>
    <cellStyle name="Normal 14 2 2 2 4 13 2" xfId="21183" xr:uid="{00000000-0005-0000-0000-0000CD030000}"/>
    <cellStyle name="Normal 14 2 2 2 4 14" xfId="3171" xr:uid="{00000000-0005-0000-0000-0000CE030000}"/>
    <cellStyle name="Normal 14 2 2 2 4 15" xfId="19311" xr:uid="{00000000-0005-0000-0000-0000CF030000}"/>
    <cellStyle name="Normal 14 2 2 2 4 2" xfId="2253" xr:uid="{00000000-0005-0000-0000-0000D0030000}"/>
    <cellStyle name="Normal 14 2 2 2 4 2 10" xfId="4126" xr:uid="{00000000-0005-0000-0000-0000D1030000}"/>
    <cellStyle name="Normal 14 2 2 2 4 2 11" xfId="20266" xr:uid="{00000000-0005-0000-0000-0000D2030000}"/>
    <cellStyle name="Normal 14 2 2 2 4 2 2" xfId="2797" xr:uid="{00000000-0005-0000-0000-0000D3030000}"/>
    <cellStyle name="Normal 14 2 2 2 4 2 2 2" xfId="16231" xr:uid="{00000000-0005-0000-0000-0000D4030000}"/>
    <cellStyle name="Normal 14 2 2 2 4 2 2 2 2" xfId="43859" xr:uid="{00000000-0005-0000-0000-0000D5030000}"/>
    <cellStyle name="Normal 14 2 2 2 4 2 2 2 3" xfId="38056" xr:uid="{00000000-0005-0000-0000-0000D6030000}"/>
    <cellStyle name="Normal 14 2 2 2 4 2 2 2 4" xfId="32109" xr:uid="{00000000-0005-0000-0000-0000D7030000}"/>
    <cellStyle name="Normal 14 2 2 2 4 2 2 2 5" xfId="25970" xr:uid="{00000000-0005-0000-0000-0000D8030000}"/>
    <cellStyle name="Normal 14 2 2 2 4 2 2 3" xfId="13860" xr:uid="{00000000-0005-0000-0000-0000D9030000}"/>
    <cellStyle name="Normal 14 2 2 2 4 2 2 3 2" xfId="41488" xr:uid="{00000000-0005-0000-0000-0000DA030000}"/>
    <cellStyle name="Normal 14 2 2 2 4 2 2 3 3" xfId="27696" xr:uid="{00000000-0005-0000-0000-0000DB030000}"/>
    <cellStyle name="Normal 14 2 2 2 4 2 2 4" xfId="18935" xr:uid="{00000000-0005-0000-0000-0000DC030000}"/>
    <cellStyle name="Normal 14 2 2 2 4 2 2 4 2" xfId="36463" xr:uid="{00000000-0005-0000-0000-0000DD030000}"/>
    <cellStyle name="Normal 14 2 2 2 4 2 2 4 3" xfId="24553" xr:uid="{00000000-0005-0000-0000-0000DE030000}"/>
    <cellStyle name="Normal 14 2 2 2 4 2 2 5" xfId="10285" xr:uid="{00000000-0005-0000-0000-0000DF030000}"/>
    <cellStyle name="Normal 14 2 2 2 4 2 2 5 2" xfId="33981" xr:uid="{00000000-0005-0000-0000-0000E0030000}"/>
    <cellStyle name="Normal 14 2 2 2 4 2 2 6" xfId="8413" xr:uid="{00000000-0005-0000-0000-0000E1030000}"/>
    <cellStyle name="Normal 14 2 2 2 4 2 2 6 2" xfId="30237" xr:uid="{00000000-0005-0000-0000-0000E2030000}"/>
    <cellStyle name="Normal 14 2 2 2 4 2 2 7" xfId="6541" xr:uid="{00000000-0005-0000-0000-0000E3030000}"/>
    <cellStyle name="Normal 14 2 2 2 4 2 2 7 2" xfId="22681" xr:uid="{00000000-0005-0000-0000-0000E4030000}"/>
    <cellStyle name="Normal 14 2 2 2 4 2 2 8" xfId="4669" xr:uid="{00000000-0005-0000-0000-0000E5030000}"/>
    <cellStyle name="Normal 14 2 2 2 4 2 2 9" xfId="20809" xr:uid="{00000000-0005-0000-0000-0000E6030000}"/>
    <cellStyle name="Normal 14 2 2 2 4 2 3" xfId="13399" xr:uid="{00000000-0005-0000-0000-0000E7030000}"/>
    <cellStyle name="Normal 14 2 2 2 4 2 3 2" xfId="41027" xr:uid="{00000000-0005-0000-0000-0000E8030000}"/>
    <cellStyle name="Normal 14 2 2 2 4 2 3 3" xfId="37513" xr:uid="{00000000-0005-0000-0000-0000E9030000}"/>
    <cellStyle name="Normal 14 2 2 2 4 2 3 4" xfId="31566" xr:uid="{00000000-0005-0000-0000-0000EA030000}"/>
    <cellStyle name="Normal 14 2 2 2 4 2 3 5" xfId="25509" xr:uid="{00000000-0005-0000-0000-0000EB030000}"/>
    <cellStyle name="Normal 14 2 2 2 4 2 4" xfId="15770" xr:uid="{00000000-0005-0000-0000-0000EC030000}"/>
    <cellStyle name="Normal 14 2 2 2 4 2 4 2" xfId="43398" xr:uid="{00000000-0005-0000-0000-0000ED030000}"/>
    <cellStyle name="Normal 14 2 2 2 4 2 4 3" xfId="27206" xr:uid="{00000000-0005-0000-0000-0000EE030000}"/>
    <cellStyle name="Normal 14 2 2 2 4 2 5" xfId="11458" xr:uid="{00000000-0005-0000-0000-0000EF030000}"/>
    <cellStyle name="Normal 14 2 2 2 4 2 5 2" xfId="39229" xr:uid="{00000000-0005-0000-0000-0000F0030000}"/>
    <cellStyle name="Normal 14 2 2 2 4 2 5 3" xfId="24010" xr:uid="{00000000-0005-0000-0000-0000F1030000}"/>
    <cellStyle name="Normal 14 2 2 2 4 2 6" xfId="18392" xr:uid="{00000000-0005-0000-0000-0000F2030000}"/>
    <cellStyle name="Normal 14 2 2 2 4 2 6 2" xfId="35973" xr:uid="{00000000-0005-0000-0000-0000F3030000}"/>
    <cellStyle name="Normal 14 2 2 2 4 2 7" xfId="9742" xr:uid="{00000000-0005-0000-0000-0000F4030000}"/>
    <cellStyle name="Normal 14 2 2 2 4 2 7 2" xfId="33438" xr:uid="{00000000-0005-0000-0000-0000F5030000}"/>
    <cellStyle name="Normal 14 2 2 2 4 2 8" xfId="7870" xr:uid="{00000000-0005-0000-0000-0000F6030000}"/>
    <cellStyle name="Normal 14 2 2 2 4 2 8 2" xfId="29694" xr:uid="{00000000-0005-0000-0000-0000F7030000}"/>
    <cellStyle name="Normal 14 2 2 2 4 2 9" xfId="5998" xr:uid="{00000000-0005-0000-0000-0000F8030000}"/>
    <cellStyle name="Normal 14 2 2 2 4 2 9 2" xfId="22138" xr:uid="{00000000-0005-0000-0000-0000F9030000}"/>
    <cellStyle name="Normal 14 2 2 2 4 3" xfId="2474" xr:uid="{00000000-0005-0000-0000-0000FA030000}"/>
    <cellStyle name="Normal 14 2 2 2 4 3 10" xfId="20486" xr:uid="{00000000-0005-0000-0000-0000FB030000}"/>
    <cellStyle name="Normal 14 2 2 2 4 3 2" xfId="13547" xr:uid="{00000000-0005-0000-0000-0000FC030000}"/>
    <cellStyle name="Normal 14 2 2 2 4 3 2 2" xfId="41175" xr:uid="{00000000-0005-0000-0000-0000FD030000}"/>
    <cellStyle name="Normal 14 2 2 2 4 3 2 3" xfId="37733" xr:uid="{00000000-0005-0000-0000-0000FE030000}"/>
    <cellStyle name="Normal 14 2 2 2 4 3 2 4" xfId="31786" xr:uid="{00000000-0005-0000-0000-0000FF030000}"/>
    <cellStyle name="Normal 14 2 2 2 4 3 2 5" xfId="25657" xr:uid="{00000000-0005-0000-0000-000000040000}"/>
    <cellStyle name="Normal 14 2 2 2 4 3 3" xfId="15918" xr:uid="{00000000-0005-0000-0000-000001040000}"/>
    <cellStyle name="Normal 14 2 2 2 4 3 3 2" xfId="43546" xr:uid="{00000000-0005-0000-0000-000002040000}"/>
    <cellStyle name="Normal 14 2 2 2 4 3 3 3" xfId="27373" xr:uid="{00000000-0005-0000-0000-000003040000}"/>
    <cellStyle name="Normal 14 2 2 2 4 3 4" xfId="11135" xr:uid="{00000000-0005-0000-0000-000004040000}"/>
    <cellStyle name="Normal 14 2 2 2 4 3 4 2" xfId="38906" xr:uid="{00000000-0005-0000-0000-000005040000}"/>
    <cellStyle name="Normal 14 2 2 2 4 3 4 3" xfId="24230" xr:uid="{00000000-0005-0000-0000-000006040000}"/>
    <cellStyle name="Normal 14 2 2 2 4 3 5" xfId="18612" xr:uid="{00000000-0005-0000-0000-000007040000}"/>
    <cellStyle name="Normal 14 2 2 2 4 3 5 2" xfId="36140" xr:uid="{00000000-0005-0000-0000-000008040000}"/>
    <cellStyle name="Normal 14 2 2 2 4 3 6" xfId="9962" xr:uid="{00000000-0005-0000-0000-000009040000}"/>
    <cellStyle name="Normal 14 2 2 2 4 3 6 2" xfId="33658" xr:uid="{00000000-0005-0000-0000-00000A040000}"/>
    <cellStyle name="Normal 14 2 2 2 4 3 7" xfId="8090" xr:uid="{00000000-0005-0000-0000-00000B040000}"/>
    <cellStyle name="Normal 14 2 2 2 4 3 7 2" xfId="29914" xr:uid="{00000000-0005-0000-0000-00000C040000}"/>
    <cellStyle name="Normal 14 2 2 2 4 3 8" xfId="6218" xr:uid="{00000000-0005-0000-0000-00000D040000}"/>
    <cellStyle name="Normal 14 2 2 2 4 3 8 2" xfId="22358" xr:uid="{00000000-0005-0000-0000-00000E040000}"/>
    <cellStyle name="Normal 14 2 2 2 4 3 9" xfId="4346" xr:uid="{00000000-0005-0000-0000-00000F040000}"/>
    <cellStyle name="Normal 14 2 2 2 4 4" xfId="1930" xr:uid="{00000000-0005-0000-0000-000010040000}"/>
    <cellStyle name="Normal 14 2 2 2 4 4 2" xfId="16387" xr:uid="{00000000-0005-0000-0000-000011040000}"/>
    <cellStyle name="Normal 14 2 2 2 4 4 2 2" xfId="44015" xr:uid="{00000000-0005-0000-0000-000012040000}"/>
    <cellStyle name="Normal 14 2 2 2 4 4 2 3" xfId="31243" xr:uid="{00000000-0005-0000-0000-000013040000}"/>
    <cellStyle name="Normal 14 2 2 2 4 4 2 4" xfId="26126" xr:uid="{00000000-0005-0000-0000-000014040000}"/>
    <cellStyle name="Normal 14 2 2 2 4 4 3" xfId="14016" xr:uid="{00000000-0005-0000-0000-000015040000}"/>
    <cellStyle name="Normal 14 2 2 2 4 4 3 2" xfId="41644" xr:uid="{00000000-0005-0000-0000-000016040000}"/>
    <cellStyle name="Normal 14 2 2 2 4 4 3 3" xfId="27857" xr:uid="{00000000-0005-0000-0000-000017040000}"/>
    <cellStyle name="Normal 14 2 2 2 4 4 4" xfId="18069" xr:uid="{00000000-0005-0000-0000-000018040000}"/>
    <cellStyle name="Normal 14 2 2 2 4 4 4 2" xfId="36624" xr:uid="{00000000-0005-0000-0000-000019040000}"/>
    <cellStyle name="Normal 14 2 2 2 4 4 4 3" xfId="23687" xr:uid="{00000000-0005-0000-0000-00001A040000}"/>
    <cellStyle name="Normal 14 2 2 2 4 4 5" xfId="9419" xr:uid="{00000000-0005-0000-0000-00001B040000}"/>
    <cellStyle name="Normal 14 2 2 2 4 4 5 2" xfId="33115" xr:uid="{00000000-0005-0000-0000-00001C040000}"/>
    <cellStyle name="Normal 14 2 2 2 4 4 6" xfId="7547" xr:uid="{00000000-0005-0000-0000-00001D040000}"/>
    <cellStyle name="Normal 14 2 2 2 4 4 6 2" xfId="29371" xr:uid="{00000000-0005-0000-0000-00001E040000}"/>
    <cellStyle name="Normal 14 2 2 2 4 4 7" xfId="5675" xr:uid="{00000000-0005-0000-0000-00001F040000}"/>
    <cellStyle name="Normal 14 2 2 2 4 4 7 2" xfId="21815" xr:uid="{00000000-0005-0000-0000-000020040000}"/>
    <cellStyle name="Normal 14 2 2 2 4 4 8" xfId="3803" xr:uid="{00000000-0005-0000-0000-000021040000}"/>
    <cellStyle name="Normal 14 2 2 2 4 4 9" xfId="19943" xr:uid="{00000000-0005-0000-0000-000022040000}"/>
    <cellStyle name="Normal 14 2 2 2 4 5" xfId="12742" xr:uid="{00000000-0005-0000-0000-000023040000}"/>
    <cellStyle name="Normal 14 2 2 2 4 5 2" xfId="15215" xr:uid="{00000000-0005-0000-0000-000024040000}"/>
    <cellStyle name="Normal 14 2 2 2 4 5 2 2" xfId="42843" xr:uid="{00000000-0005-0000-0000-000025040000}"/>
    <cellStyle name="Normal 14 2 2 2 4 5 2 3" xfId="34744" xr:uid="{00000000-0005-0000-0000-000026040000}"/>
    <cellStyle name="Normal 14 2 2 2 4 5 3" xfId="40471" xr:uid="{00000000-0005-0000-0000-000027040000}"/>
    <cellStyle name="Normal 14 2 2 2 4 5 4" xfId="37190" xr:uid="{00000000-0005-0000-0000-000028040000}"/>
    <cellStyle name="Normal 14 2 2 2 4 5 5" xfId="30611" xr:uid="{00000000-0005-0000-0000-000029040000}"/>
    <cellStyle name="Normal 14 2 2 2 4 5 6" xfId="24954" xr:uid="{00000000-0005-0000-0000-00002A040000}"/>
    <cellStyle name="Normal 14 2 2 2 4 6" xfId="12231" xr:uid="{00000000-0005-0000-0000-00002B040000}"/>
    <cellStyle name="Normal 14 2 2 2 4 6 2" xfId="39978" xr:uid="{00000000-0005-0000-0000-00002C040000}"/>
    <cellStyle name="Normal 14 2 2 2 4 6 3" xfId="34508" xr:uid="{00000000-0005-0000-0000-00002D040000}"/>
    <cellStyle name="Normal 14 2 2 2 4 6 4" xfId="26825" xr:uid="{00000000-0005-0000-0000-00002E040000}"/>
    <cellStyle name="Normal 14 2 2 2 4 7" xfId="14722" xr:uid="{00000000-0005-0000-0000-00002F040000}"/>
    <cellStyle name="Normal 14 2 2 2 4 7 2" xfId="42350" xr:uid="{00000000-0005-0000-0000-000030040000}"/>
    <cellStyle name="Normal 14 2 2 2 4 7 3" xfId="23055" xr:uid="{00000000-0005-0000-0000-000031040000}"/>
    <cellStyle name="Normal 14 2 2 2 4 8" xfId="16942" xr:uid="{00000000-0005-0000-0000-000032040000}"/>
    <cellStyle name="Normal 14 2 2 2 4 8 2" xfId="44570" xr:uid="{00000000-0005-0000-0000-000033040000}"/>
    <cellStyle name="Normal 14 2 2 2 4 9" xfId="10659" xr:uid="{00000000-0005-0000-0000-000034040000}"/>
    <cellStyle name="Normal 14 2 2 2 4 9 2" xfId="38430" xr:uid="{00000000-0005-0000-0000-000035040000}"/>
    <cellStyle name="Normal 14 2 2 2 5" xfId="1145" xr:uid="{00000000-0005-0000-0000-000036040000}"/>
    <cellStyle name="Normal 14 2 2 2 5 10" xfId="8634" xr:uid="{00000000-0005-0000-0000-000037040000}"/>
    <cellStyle name="Normal 14 2 2 2 5 10 2" xfId="32330" xr:uid="{00000000-0005-0000-0000-000038040000}"/>
    <cellStyle name="Normal 14 2 2 2 5 11" xfId="6762" xr:uid="{00000000-0005-0000-0000-000039040000}"/>
    <cellStyle name="Normal 14 2 2 2 5 11 2" xfId="28586" xr:uid="{00000000-0005-0000-0000-00003A040000}"/>
    <cellStyle name="Normal 14 2 2 2 5 12" xfId="4890" xr:uid="{00000000-0005-0000-0000-00003B040000}"/>
    <cellStyle name="Normal 14 2 2 2 5 12 2" xfId="21030" xr:uid="{00000000-0005-0000-0000-00003C040000}"/>
    <cellStyle name="Normal 14 2 2 2 5 13" xfId="3018" xr:uid="{00000000-0005-0000-0000-00003D040000}"/>
    <cellStyle name="Normal 14 2 2 2 5 14" xfId="19158" xr:uid="{00000000-0005-0000-0000-00003E040000}"/>
    <cellStyle name="Normal 14 2 2 2 5 2" xfId="2644" xr:uid="{00000000-0005-0000-0000-00003F040000}"/>
    <cellStyle name="Normal 14 2 2 2 5 2 10" xfId="20656" xr:uid="{00000000-0005-0000-0000-000040040000}"/>
    <cellStyle name="Normal 14 2 2 2 5 2 2" xfId="13709" xr:uid="{00000000-0005-0000-0000-000041040000}"/>
    <cellStyle name="Normal 14 2 2 2 5 2 2 2" xfId="41337" xr:uid="{00000000-0005-0000-0000-000042040000}"/>
    <cellStyle name="Normal 14 2 2 2 5 2 2 3" xfId="37903" xr:uid="{00000000-0005-0000-0000-000043040000}"/>
    <cellStyle name="Normal 14 2 2 2 5 2 2 4" xfId="31956" xr:uid="{00000000-0005-0000-0000-000044040000}"/>
    <cellStyle name="Normal 14 2 2 2 5 2 2 5" xfId="25819" xr:uid="{00000000-0005-0000-0000-000045040000}"/>
    <cellStyle name="Normal 14 2 2 2 5 2 3" xfId="16080" xr:uid="{00000000-0005-0000-0000-000046040000}"/>
    <cellStyle name="Normal 14 2 2 2 5 2 3 2" xfId="43708" xr:uid="{00000000-0005-0000-0000-000047040000}"/>
    <cellStyle name="Normal 14 2 2 2 5 2 3 3" xfId="27543" xr:uid="{00000000-0005-0000-0000-000048040000}"/>
    <cellStyle name="Normal 14 2 2 2 5 2 4" xfId="11509" xr:uid="{00000000-0005-0000-0000-000049040000}"/>
    <cellStyle name="Normal 14 2 2 2 5 2 4 2" xfId="39280" xr:uid="{00000000-0005-0000-0000-00004A040000}"/>
    <cellStyle name="Normal 14 2 2 2 5 2 4 3" xfId="24400" xr:uid="{00000000-0005-0000-0000-00004B040000}"/>
    <cellStyle name="Normal 14 2 2 2 5 2 5" xfId="18782" xr:uid="{00000000-0005-0000-0000-00004C040000}"/>
    <cellStyle name="Normal 14 2 2 2 5 2 5 2" xfId="36310" xr:uid="{00000000-0005-0000-0000-00004D040000}"/>
    <cellStyle name="Normal 14 2 2 2 5 2 6" xfId="10132" xr:uid="{00000000-0005-0000-0000-00004E040000}"/>
    <cellStyle name="Normal 14 2 2 2 5 2 6 2" xfId="33828" xr:uid="{00000000-0005-0000-0000-00004F040000}"/>
    <cellStyle name="Normal 14 2 2 2 5 2 7" xfId="8260" xr:uid="{00000000-0005-0000-0000-000050040000}"/>
    <cellStyle name="Normal 14 2 2 2 5 2 7 2" xfId="30084" xr:uid="{00000000-0005-0000-0000-000051040000}"/>
    <cellStyle name="Normal 14 2 2 2 5 2 8" xfId="6388" xr:uid="{00000000-0005-0000-0000-000052040000}"/>
    <cellStyle name="Normal 14 2 2 2 5 2 8 2" xfId="22528" xr:uid="{00000000-0005-0000-0000-000053040000}"/>
    <cellStyle name="Normal 14 2 2 2 5 2 9" xfId="4516" xr:uid="{00000000-0005-0000-0000-000054040000}"/>
    <cellStyle name="Normal 14 2 2 2 5 3" xfId="2100" xr:uid="{00000000-0005-0000-0000-000055040000}"/>
    <cellStyle name="Normal 14 2 2 2 5 3 10" xfId="20113" xr:uid="{00000000-0005-0000-0000-000056040000}"/>
    <cellStyle name="Normal 14 2 2 2 5 3 2" xfId="14009" xr:uid="{00000000-0005-0000-0000-000057040000}"/>
    <cellStyle name="Normal 14 2 2 2 5 3 2 2" xfId="41637" xr:uid="{00000000-0005-0000-0000-000058040000}"/>
    <cellStyle name="Normal 14 2 2 2 5 3 2 3" xfId="31413" xr:uid="{00000000-0005-0000-0000-000059040000}"/>
    <cellStyle name="Normal 14 2 2 2 5 3 2 4" xfId="26119" xr:uid="{00000000-0005-0000-0000-00005A040000}"/>
    <cellStyle name="Normal 14 2 2 2 5 3 3" xfId="16380" xr:uid="{00000000-0005-0000-0000-00005B040000}"/>
    <cellStyle name="Normal 14 2 2 2 5 3 3 2" xfId="44008" xr:uid="{00000000-0005-0000-0000-00005C040000}"/>
    <cellStyle name="Normal 14 2 2 2 5 3 3 3" xfId="27850" xr:uid="{00000000-0005-0000-0000-00005D040000}"/>
    <cellStyle name="Normal 14 2 2 2 5 3 4" xfId="10982" xr:uid="{00000000-0005-0000-0000-00005E040000}"/>
    <cellStyle name="Normal 14 2 2 2 5 3 4 2" xfId="38753" xr:uid="{00000000-0005-0000-0000-00005F040000}"/>
    <cellStyle name="Normal 14 2 2 2 5 3 4 3" xfId="23857" xr:uid="{00000000-0005-0000-0000-000060040000}"/>
    <cellStyle name="Normal 14 2 2 2 5 3 5" xfId="18239" xr:uid="{00000000-0005-0000-0000-000061040000}"/>
    <cellStyle name="Normal 14 2 2 2 5 3 5 2" xfId="36617" xr:uid="{00000000-0005-0000-0000-000062040000}"/>
    <cellStyle name="Normal 14 2 2 2 5 3 6" xfId="9589" xr:uid="{00000000-0005-0000-0000-000063040000}"/>
    <cellStyle name="Normal 14 2 2 2 5 3 6 2" xfId="33285" xr:uid="{00000000-0005-0000-0000-000064040000}"/>
    <cellStyle name="Normal 14 2 2 2 5 3 7" xfId="7717" xr:uid="{00000000-0005-0000-0000-000065040000}"/>
    <cellStyle name="Normal 14 2 2 2 5 3 7 2" xfId="29541" xr:uid="{00000000-0005-0000-0000-000066040000}"/>
    <cellStyle name="Normal 14 2 2 2 5 3 8" xfId="5845" xr:uid="{00000000-0005-0000-0000-000067040000}"/>
    <cellStyle name="Normal 14 2 2 2 5 3 8 2" xfId="21985" xr:uid="{00000000-0005-0000-0000-000068040000}"/>
    <cellStyle name="Normal 14 2 2 2 5 3 9" xfId="3973" xr:uid="{00000000-0005-0000-0000-000069040000}"/>
    <cellStyle name="Normal 14 2 2 2 5 4" xfId="12576" xr:uid="{00000000-0005-0000-0000-00006A040000}"/>
    <cellStyle name="Normal 14 2 2 2 5 4 2" xfId="15064" xr:uid="{00000000-0005-0000-0000-00006B040000}"/>
    <cellStyle name="Normal 14 2 2 2 5 4 2 2" xfId="42692" xr:uid="{00000000-0005-0000-0000-00006C040000}"/>
    <cellStyle name="Normal 14 2 2 2 5 4 2 3" xfId="34680" xr:uid="{00000000-0005-0000-0000-00006D040000}"/>
    <cellStyle name="Normal 14 2 2 2 5 4 3" xfId="40320" xr:uid="{00000000-0005-0000-0000-00006E040000}"/>
    <cellStyle name="Normal 14 2 2 2 5 4 4" xfId="37360" xr:uid="{00000000-0005-0000-0000-00006F040000}"/>
    <cellStyle name="Normal 14 2 2 2 5 4 5" xfId="30458" xr:uid="{00000000-0005-0000-0000-000070040000}"/>
    <cellStyle name="Normal 14 2 2 2 5 4 6" xfId="24803" xr:uid="{00000000-0005-0000-0000-000071040000}"/>
    <cellStyle name="Normal 14 2 2 2 5 5" xfId="12078" xr:uid="{00000000-0005-0000-0000-000072040000}"/>
    <cellStyle name="Normal 14 2 2 2 5 5 2" xfId="39825" xr:uid="{00000000-0005-0000-0000-000073040000}"/>
    <cellStyle name="Normal 14 2 2 2 5 5 3" xfId="34355" xr:uid="{00000000-0005-0000-0000-000074040000}"/>
    <cellStyle name="Normal 14 2 2 2 5 5 4" xfId="26818" xr:uid="{00000000-0005-0000-0000-000075040000}"/>
    <cellStyle name="Normal 14 2 2 2 5 6" xfId="14569" xr:uid="{00000000-0005-0000-0000-000076040000}"/>
    <cellStyle name="Normal 14 2 2 2 5 6 2" xfId="42197" xr:uid="{00000000-0005-0000-0000-000077040000}"/>
    <cellStyle name="Normal 14 2 2 2 5 6 3" xfId="22902" xr:uid="{00000000-0005-0000-0000-000078040000}"/>
    <cellStyle name="Normal 14 2 2 2 5 7" xfId="16789" xr:uid="{00000000-0005-0000-0000-000079040000}"/>
    <cellStyle name="Normal 14 2 2 2 5 7 2" xfId="44417" xr:uid="{00000000-0005-0000-0000-00007A040000}"/>
    <cellStyle name="Normal 14 2 2 2 5 8" xfId="10506" xr:uid="{00000000-0005-0000-0000-00007B040000}"/>
    <cellStyle name="Normal 14 2 2 2 5 8 2" xfId="38277" xr:uid="{00000000-0005-0000-0000-00007C040000}"/>
    <cellStyle name="Normal 14 2 2 2 5 9" xfId="17284" xr:uid="{00000000-0005-0000-0000-00007D040000}"/>
    <cellStyle name="Normal 14 2 2 2 5 9 2" xfId="35586" xr:uid="{00000000-0005-0000-0000-00007E040000}"/>
    <cellStyle name="Normal 14 2 2 2 6" xfId="1778" xr:uid="{00000000-0005-0000-0000-00007F040000}"/>
    <cellStyle name="Normal 14 2 2 2 6 10" xfId="3651" xr:uid="{00000000-0005-0000-0000-000080040000}"/>
    <cellStyle name="Normal 14 2 2 2 6 11" xfId="19791" xr:uid="{00000000-0005-0000-0000-000081040000}"/>
    <cellStyle name="Normal 14 2 2 2 6 2" xfId="13191" xr:uid="{00000000-0005-0000-0000-000082040000}"/>
    <cellStyle name="Normal 14 2 2 2 6 2 2" xfId="15579" xr:uid="{00000000-0005-0000-0000-000083040000}"/>
    <cellStyle name="Normal 14 2 2 2 6 2 2 2" xfId="43207" xr:uid="{00000000-0005-0000-0000-000084040000}"/>
    <cellStyle name="Normal 14 2 2 2 6 2 3" xfId="40835" xr:uid="{00000000-0005-0000-0000-000085040000}"/>
    <cellStyle name="Normal 14 2 2 2 6 2 4" xfId="37038" xr:uid="{00000000-0005-0000-0000-000086040000}"/>
    <cellStyle name="Normal 14 2 2 2 6 2 5" xfId="31091" xr:uid="{00000000-0005-0000-0000-000087040000}"/>
    <cellStyle name="Normal 14 2 2 2 6 2 6" xfId="25318" xr:uid="{00000000-0005-0000-0000-000088040000}"/>
    <cellStyle name="Normal 14 2 2 2 6 3" xfId="11925" xr:uid="{00000000-0005-0000-0000-000089040000}"/>
    <cellStyle name="Normal 14 2 2 2 6 3 2" xfId="39672" xr:uid="{00000000-0005-0000-0000-00008A040000}"/>
    <cellStyle name="Normal 14 2 2 2 6 3 3" xfId="34202" xr:uid="{00000000-0005-0000-0000-00008B040000}"/>
    <cellStyle name="Normal 14 2 2 2 6 3 4" xfId="26736" xr:uid="{00000000-0005-0000-0000-00008C040000}"/>
    <cellStyle name="Normal 14 2 2 2 6 4" xfId="14416" xr:uid="{00000000-0005-0000-0000-00008D040000}"/>
    <cellStyle name="Normal 14 2 2 2 6 4 2" xfId="42044" xr:uid="{00000000-0005-0000-0000-00008E040000}"/>
    <cellStyle name="Normal 14 2 2 2 6 4 3" xfId="23535" xr:uid="{00000000-0005-0000-0000-00008F040000}"/>
    <cellStyle name="Normal 14 2 2 2 6 5" xfId="11305" xr:uid="{00000000-0005-0000-0000-000090040000}"/>
    <cellStyle name="Normal 14 2 2 2 6 5 2" xfId="39076" xr:uid="{00000000-0005-0000-0000-000091040000}"/>
    <cellStyle name="Normal 14 2 2 2 6 6" xfId="17917" xr:uid="{00000000-0005-0000-0000-000092040000}"/>
    <cellStyle name="Normal 14 2 2 2 6 6 2" xfId="35504" xr:uid="{00000000-0005-0000-0000-000093040000}"/>
    <cellStyle name="Normal 14 2 2 2 6 7" xfId="9267" xr:uid="{00000000-0005-0000-0000-000094040000}"/>
    <cellStyle name="Normal 14 2 2 2 6 7 2" xfId="32963" xr:uid="{00000000-0005-0000-0000-000095040000}"/>
    <cellStyle name="Normal 14 2 2 2 6 8" xfId="7395" xr:uid="{00000000-0005-0000-0000-000096040000}"/>
    <cellStyle name="Normal 14 2 2 2 6 8 2" xfId="29219" xr:uid="{00000000-0005-0000-0000-000097040000}"/>
    <cellStyle name="Normal 14 2 2 2 6 9" xfId="5523" xr:uid="{00000000-0005-0000-0000-000098040000}"/>
    <cellStyle name="Normal 14 2 2 2 6 9 2" xfId="21663" xr:uid="{00000000-0005-0000-0000-000099040000}"/>
    <cellStyle name="Normal 14 2 2 2 7" xfId="2322" xr:uid="{00000000-0005-0000-0000-00009A040000}"/>
    <cellStyle name="Normal 14 2 2 2 7 10" xfId="20334" xr:uid="{00000000-0005-0000-0000-00009B040000}"/>
    <cellStyle name="Normal 14 2 2 2 7 2" xfId="12800" xr:uid="{00000000-0005-0000-0000-00009C040000}"/>
    <cellStyle name="Normal 14 2 2 2 7 2 2" xfId="40524" xr:uid="{00000000-0005-0000-0000-00009D040000}"/>
    <cellStyle name="Normal 14 2 2 2 7 2 3" xfId="37581" xr:uid="{00000000-0005-0000-0000-00009E040000}"/>
    <cellStyle name="Normal 14 2 2 2 7 2 4" xfId="31634" xr:uid="{00000000-0005-0000-0000-00009F040000}"/>
    <cellStyle name="Normal 14 2 2 2 7 2 5" xfId="25007" xr:uid="{00000000-0005-0000-0000-0000A0040000}"/>
    <cellStyle name="Normal 14 2 2 2 7 3" xfId="15268" xr:uid="{00000000-0005-0000-0000-0000A1040000}"/>
    <cellStyle name="Normal 14 2 2 2 7 3 2" xfId="42896" xr:uid="{00000000-0005-0000-0000-0000A2040000}"/>
    <cellStyle name="Normal 14 2 2 2 7 3 3" xfId="26575" xr:uid="{00000000-0005-0000-0000-0000A3040000}"/>
    <cellStyle name="Normal 14 2 2 2 7 4" xfId="10829" xr:uid="{00000000-0005-0000-0000-0000A4040000}"/>
    <cellStyle name="Normal 14 2 2 2 7 4 2" xfId="38600" xr:uid="{00000000-0005-0000-0000-0000A5040000}"/>
    <cellStyle name="Normal 14 2 2 2 7 4 3" xfId="24078" xr:uid="{00000000-0005-0000-0000-0000A6040000}"/>
    <cellStyle name="Normal 14 2 2 2 7 5" xfId="18460" xr:uid="{00000000-0005-0000-0000-0000A7040000}"/>
    <cellStyle name="Normal 14 2 2 2 7 5 2" xfId="35343" xr:uid="{00000000-0005-0000-0000-0000A8040000}"/>
    <cellStyle name="Normal 14 2 2 2 7 6" xfId="9810" xr:uid="{00000000-0005-0000-0000-0000A9040000}"/>
    <cellStyle name="Normal 14 2 2 2 7 6 2" xfId="33506" xr:uid="{00000000-0005-0000-0000-0000AA040000}"/>
    <cellStyle name="Normal 14 2 2 2 7 7" xfId="7938" xr:uid="{00000000-0005-0000-0000-0000AB040000}"/>
    <cellStyle name="Normal 14 2 2 2 7 7 2" xfId="29762" xr:uid="{00000000-0005-0000-0000-0000AC040000}"/>
    <cellStyle name="Normal 14 2 2 2 7 8" xfId="6066" xr:uid="{00000000-0005-0000-0000-0000AD040000}"/>
    <cellStyle name="Normal 14 2 2 2 7 8 2" xfId="22206" xr:uid="{00000000-0005-0000-0000-0000AE040000}"/>
    <cellStyle name="Normal 14 2 2 2 7 9" xfId="4194" xr:uid="{00000000-0005-0000-0000-0000AF040000}"/>
    <cellStyle name="Normal 14 2 2 2 8" xfId="1621" xr:uid="{00000000-0005-0000-0000-0000B0040000}"/>
    <cellStyle name="Normal 14 2 2 2 8 2" xfId="16298" xr:uid="{00000000-0005-0000-0000-0000B1040000}"/>
    <cellStyle name="Normal 14 2 2 2 8 2 2" xfId="43926" xr:uid="{00000000-0005-0000-0000-0000B2040000}"/>
    <cellStyle name="Normal 14 2 2 2 8 2 3" xfId="30934" xr:uid="{00000000-0005-0000-0000-0000B3040000}"/>
    <cellStyle name="Normal 14 2 2 2 8 2 4" xfId="26037" xr:uid="{00000000-0005-0000-0000-0000B4040000}"/>
    <cellStyle name="Normal 14 2 2 2 8 3" xfId="13927" xr:uid="{00000000-0005-0000-0000-0000B5040000}"/>
    <cellStyle name="Normal 14 2 2 2 8 3 2" xfId="41555" xr:uid="{00000000-0005-0000-0000-0000B6040000}"/>
    <cellStyle name="Normal 14 2 2 2 8 3 3" xfId="27768" xr:uid="{00000000-0005-0000-0000-0000B7040000}"/>
    <cellStyle name="Normal 14 2 2 2 8 4" xfId="17760" xr:uid="{00000000-0005-0000-0000-0000B8040000}"/>
    <cellStyle name="Normal 14 2 2 2 8 4 2" xfId="36535" xr:uid="{00000000-0005-0000-0000-0000B9040000}"/>
    <cellStyle name="Normal 14 2 2 2 8 4 3" xfId="23378" xr:uid="{00000000-0005-0000-0000-0000BA040000}"/>
    <cellStyle name="Normal 14 2 2 2 8 5" xfId="9110" xr:uid="{00000000-0005-0000-0000-0000BB040000}"/>
    <cellStyle name="Normal 14 2 2 2 8 5 2" xfId="32806" xr:uid="{00000000-0005-0000-0000-0000BC040000}"/>
    <cellStyle name="Normal 14 2 2 2 8 6" xfId="7238" xr:uid="{00000000-0005-0000-0000-0000BD040000}"/>
    <cellStyle name="Normal 14 2 2 2 8 6 2" xfId="29062" xr:uid="{00000000-0005-0000-0000-0000BE040000}"/>
    <cellStyle name="Normal 14 2 2 2 8 7" xfId="5366" xr:uid="{00000000-0005-0000-0000-0000BF040000}"/>
    <cellStyle name="Normal 14 2 2 2 8 7 2" xfId="21506" xr:uid="{00000000-0005-0000-0000-0000C0040000}"/>
    <cellStyle name="Normal 14 2 2 2 8 8" xfId="3494" xr:uid="{00000000-0005-0000-0000-0000C1040000}"/>
    <cellStyle name="Normal 14 2 2 2 8 9" xfId="19634" xr:uid="{00000000-0005-0000-0000-0000C2040000}"/>
    <cellStyle name="Normal 14 2 2 2 9" xfId="1468" xr:uid="{00000000-0005-0000-0000-0000C3040000}"/>
    <cellStyle name="Normal 14 2 2 2 9 2" xfId="14892" xr:uid="{00000000-0005-0000-0000-0000C4040000}"/>
    <cellStyle name="Normal 14 2 2 2 9 2 2" xfId="42520" xr:uid="{00000000-0005-0000-0000-0000C5040000}"/>
    <cellStyle name="Normal 14 2 2 2 9 2 3" xfId="30781" xr:uid="{00000000-0005-0000-0000-0000C6040000}"/>
    <cellStyle name="Normal 14 2 2 2 9 2 4" xfId="28158" xr:uid="{00000000-0005-0000-0000-0000C7040000}"/>
    <cellStyle name="Normal 14 2 2 2 9 3" xfId="12401" xr:uid="{00000000-0005-0000-0000-0000C8040000}"/>
    <cellStyle name="Normal 14 2 2 2 9 3 2" xfId="40148" xr:uid="{00000000-0005-0000-0000-0000C9040000}"/>
    <cellStyle name="Normal 14 2 2 2 9 3 3" xfId="23225" xr:uid="{00000000-0005-0000-0000-0000CA040000}"/>
    <cellStyle name="Normal 14 2 2 2 9 4" xfId="17607" xr:uid="{00000000-0005-0000-0000-0000CB040000}"/>
    <cellStyle name="Normal 14 2 2 2 9 4 2" xfId="35185" xr:uid="{00000000-0005-0000-0000-0000CC040000}"/>
    <cellStyle name="Normal 14 2 2 2 9 5" xfId="8957" xr:uid="{00000000-0005-0000-0000-0000CD040000}"/>
    <cellStyle name="Normal 14 2 2 2 9 5 2" xfId="32653" xr:uid="{00000000-0005-0000-0000-0000CE040000}"/>
    <cellStyle name="Normal 14 2 2 2 9 6" xfId="7085" xr:uid="{00000000-0005-0000-0000-0000CF040000}"/>
    <cellStyle name="Normal 14 2 2 2 9 6 2" xfId="28909" xr:uid="{00000000-0005-0000-0000-0000D0040000}"/>
    <cellStyle name="Normal 14 2 2 2 9 7" xfId="5213" xr:uid="{00000000-0005-0000-0000-0000D1040000}"/>
    <cellStyle name="Normal 14 2 2 2 9 7 2" xfId="21353" xr:uid="{00000000-0005-0000-0000-0000D2040000}"/>
    <cellStyle name="Normal 14 2 2 2 9 8" xfId="3341" xr:uid="{00000000-0005-0000-0000-0000D3040000}"/>
    <cellStyle name="Normal 14 2 2 2 9 9" xfId="19481" xr:uid="{00000000-0005-0000-0000-0000D4040000}"/>
    <cellStyle name="Normal 14 2 2 20" xfId="10336" xr:uid="{00000000-0005-0000-0000-0000D5040000}"/>
    <cellStyle name="Normal 14 2 2 20 2" xfId="38107" xr:uid="{00000000-0005-0000-0000-0000D6040000}"/>
    <cellStyle name="Normal 14 2 2 21" xfId="17098" xr:uid="{00000000-0005-0000-0000-0000D7040000}"/>
    <cellStyle name="Normal 14 2 2 21 2" xfId="35015" xr:uid="{00000000-0005-0000-0000-0000D8040000}"/>
    <cellStyle name="Normal 14 2 2 22" xfId="17114" xr:uid="{00000000-0005-0000-0000-0000D9040000}"/>
    <cellStyle name="Normal 14 2 2 22 2" xfId="32160" xr:uid="{00000000-0005-0000-0000-0000DA040000}"/>
    <cellStyle name="Normal 14 2 2 23" xfId="8464" xr:uid="{00000000-0005-0000-0000-0000DB040000}"/>
    <cellStyle name="Normal 14 2 2 23 2" xfId="28416" xr:uid="{00000000-0005-0000-0000-0000DC040000}"/>
    <cellStyle name="Normal 14 2 2 24" xfId="6592" xr:uid="{00000000-0005-0000-0000-0000DD040000}"/>
    <cellStyle name="Normal 14 2 2 24 2" xfId="20860" xr:uid="{00000000-0005-0000-0000-0000DE040000}"/>
    <cellStyle name="Normal 14 2 2 25" xfId="4720" xr:uid="{00000000-0005-0000-0000-0000DF040000}"/>
    <cellStyle name="Normal 14 2 2 26" xfId="2848" xr:uid="{00000000-0005-0000-0000-0000E0040000}"/>
    <cellStyle name="Normal 14 2 2 27" xfId="18988" xr:uid="{00000000-0005-0000-0000-0000E1040000}"/>
    <cellStyle name="Normal 14 2 2 3" xfId="1005" xr:uid="{00000000-0005-0000-0000-0000E2040000}"/>
    <cellStyle name="Normal 14 2 2 3 10" xfId="11789" xr:uid="{00000000-0005-0000-0000-0000E3040000}"/>
    <cellStyle name="Normal 14 2 2 3 10 2" xfId="39542" xr:uid="{00000000-0005-0000-0000-0000E4040000}"/>
    <cellStyle name="Normal 14 2 2 3 10 3" xfId="36898" xr:uid="{00000000-0005-0000-0000-0000E5040000}"/>
    <cellStyle name="Normal 14 2 2 3 10 4" xfId="30322" xr:uid="{00000000-0005-0000-0000-0000E6040000}"/>
    <cellStyle name="Normal 14 2 2 3 10 5" xfId="24648" xr:uid="{00000000-0005-0000-0000-0000E7040000}"/>
    <cellStyle name="Normal 14 2 2 3 11" xfId="14280" xr:uid="{00000000-0005-0000-0000-0000E8040000}"/>
    <cellStyle name="Normal 14 2 2 3 11 2" xfId="41908" xr:uid="{00000000-0005-0000-0000-0000E9040000}"/>
    <cellStyle name="Normal 14 2 2 3 11 3" xfId="34066" xr:uid="{00000000-0005-0000-0000-0000EA040000}"/>
    <cellStyle name="Normal 14 2 2 3 11 4" xfId="26434" xr:uid="{00000000-0005-0000-0000-0000EB040000}"/>
    <cellStyle name="Normal 14 2 2 3 12" xfId="16653" xr:uid="{00000000-0005-0000-0000-0000EC040000}"/>
    <cellStyle name="Normal 14 2 2 3 12 2" xfId="44281" xr:uid="{00000000-0005-0000-0000-0000ED040000}"/>
    <cellStyle name="Normal 14 2 2 3 12 3" xfId="22766" xr:uid="{00000000-0005-0000-0000-0000EE040000}"/>
    <cellStyle name="Normal 14 2 2 3 13" xfId="10370" xr:uid="{00000000-0005-0000-0000-0000EF040000}"/>
    <cellStyle name="Normal 14 2 2 3 13 2" xfId="38141" xr:uid="{00000000-0005-0000-0000-0000F0040000}"/>
    <cellStyle name="Normal 14 2 2 3 14" xfId="17148" xr:uid="{00000000-0005-0000-0000-0000F1040000}"/>
    <cellStyle name="Normal 14 2 2 3 14 2" xfId="35049" xr:uid="{00000000-0005-0000-0000-0000F2040000}"/>
    <cellStyle name="Normal 14 2 2 3 15" xfId="8498" xr:uid="{00000000-0005-0000-0000-0000F3040000}"/>
    <cellStyle name="Normal 14 2 2 3 15 2" xfId="32194" xr:uid="{00000000-0005-0000-0000-0000F4040000}"/>
    <cellStyle name="Normal 14 2 2 3 16" xfId="6626" xr:uid="{00000000-0005-0000-0000-0000F5040000}"/>
    <cellStyle name="Normal 14 2 2 3 16 2" xfId="28450" xr:uid="{00000000-0005-0000-0000-0000F6040000}"/>
    <cellStyle name="Normal 14 2 2 3 17" xfId="4754" xr:uid="{00000000-0005-0000-0000-0000F7040000}"/>
    <cellStyle name="Normal 14 2 2 3 17 2" xfId="20894" xr:uid="{00000000-0005-0000-0000-0000F8040000}"/>
    <cellStyle name="Normal 14 2 2 3 18" xfId="2882" xr:uid="{00000000-0005-0000-0000-0000F9040000}"/>
    <cellStyle name="Normal 14 2 2 3 19" xfId="19022" xr:uid="{00000000-0005-0000-0000-0000FA040000}"/>
    <cellStyle name="Normal 14 2 2 3 2" xfId="1111" xr:uid="{00000000-0005-0000-0000-0000FB040000}"/>
    <cellStyle name="Normal 14 2 2 3 2 10" xfId="16755" xr:uid="{00000000-0005-0000-0000-0000FC040000}"/>
    <cellStyle name="Normal 14 2 2 3 2 10 2" xfId="44383" xr:uid="{00000000-0005-0000-0000-0000FD040000}"/>
    <cellStyle name="Normal 14 2 2 3 2 10 3" xfId="22868" xr:uid="{00000000-0005-0000-0000-0000FE040000}"/>
    <cellStyle name="Normal 14 2 2 3 2 11" xfId="10472" xr:uid="{00000000-0005-0000-0000-0000FF040000}"/>
    <cellStyle name="Normal 14 2 2 3 2 11 2" xfId="38243" xr:uid="{00000000-0005-0000-0000-000000050000}"/>
    <cellStyle name="Normal 14 2 2 3 2 12" xfId="17250" xr:uid="{00000000-0005-0000-0000-000001050000}"/>
    <cellStyle name="Normal 14 2 2 3 2 12 2" xfId="35151" xr:uid="{00000000-0005-0000-0000-000002050000}"/>
    <cellStyle name="Normal 14 2 2 3 2 13" xfId="8600" xr:uid="{00000000-0005-0000-0000-000003050000}"/>
    <cellStyle name="Normal 14 2 2 3 2 13 2" xfId="32296" xr:uid="{00000000-0005-0000-0000-000004050000}"/>
    <cellStyle name="Normal 14 2 2 3 2 14" xfId="6728" xr:uid="{00000000-0005-0000-0000-000005050000}"/>
    <cellStyle name="Normal 14 2 2 3 2 14 2" xfId="28552" xr:uid="{00000000-0005-0000-0000-000006050000}"/>
    <cellStyle name="Normal 14 2 2 3 2 15" xfId="4856" xr:uid="{00000000-0005-0000-0000-000007050000}"/>
    <cellStyle name="Normal 14 2 2 3 2 15 2" xfId="20996" xr:uid="{00000000-0005-0000-0000-000008050000}"/>
    <cellStyle name="Normal 14 2 2 3 2 16" xfId="2984" xr:uid="{00000000-0005-0000-0000-000009050000}"/>
    <cellStyle name="Normal 14 2 2 3 2 17" xfId="19124" xr:uid="{00000000-0005-0000-0000-00000A050000}"/>
    <cellStyle name="Normal 14 2 2 3 2 2" xfId="1434" xr:uid="{00000000-0005-0000-0000-00000B050000}"/>
    <cellStyle name="Normal 14 2 2 3 2 2 10" xfId="7051" xr:uid="{00000000-0005-0000-0000-00000C050000}"/>
    <cellStyle name="Normal 14 2 2 3 2 2 10 2" xfId="28875" xr:uid="{00000000-0005-0000-0000-00000D050000}"/>
    <cellStyle name="Normal 14 2 2 3 2 2 11" xfId="5179" xr:uid="{00000000-0005-0000-0000-00000E050000}"/>
    <cellStyle name="Normal 14 2 2 3 2 2 11 2" xfId="21319" xr:uid="{00000000-0005-0000-0000-00000F050000}"/>
    <cellStyle name="Normal 14 2 2 3 2 2 12" xfId="3307" xr:uid="{00000000-0005-0000-0000-000010050000}"/>
    <cellStyle name="Normal 14 2 2 3 2 2 13" xfId="19447" xr:uid="{00000000-0005-0000-0000-000011050000}"/>
    <cellStyle name="Normal 14 2 2 3 2 2 2" xfId="2610" xr:uid="{00000000-0005-0000-0000-000012050000}"/>
    <cellStyle name="Normal 14 2 2 3 2 2 2 10" xfId="20622" xr:uid="{00000000-0005-0000-0000-000013050000}"/>
    <cellStyle name="Normal 14 2 2 3 2 2 2 2" xfId="13683" xr:uid="{00000000-0005-0000-0000-000014050000}"/>
    <cellStyle name="Normal 14 2 2 3 2 2 2 2 2" xfId="41311" xr:uid="{00000000-0005-0000-0000-000015050000}"/>
    <cellStyle name="Normal 14 2 2 3 2 2 2 2 3" xfId="37869" xr:uid="{00000000-0005-0000-0000-000016050000}"/>
    <cellStyle name="Normal 14 2 2 3 2 2 2 2 4" xfId="31922" xr:uid="{00000000-0005-0000-0000-000017050000}"/>
    <cellStyle name="Normal 14 2 2 3 2 2 2 2 5" xfId="25793" xr:uid="{00000000-0005-0000-0000-000018050000}"/>
    <cellStyle name="Normal 14 2 2 3 2 2 2 3" xfId="16054" xr:uid="{00000000-0005-0000-0000-000019050000}"/>
    <cellStyle name="Normal 14 2 2 3 2 2 2 3 2" xfId="43682" xr:uid="{00000000-0005-0000-0000-00001A050000}"/>
    <cellStyle name="Normal 14 2 2 3 2 2 2 3 3" xfId="27509" xr:uid="{00000000-0005-0000-0000-00001B050000}"/>
    <cellStyle name="Normal 14 2 2 3 2 2 2 4" xfId="11637" xr:uid="{00000000-0005-0000-0000-00001C050000}"/>
    <cellStyle name="Normal 14 2 2 3 2 2 2 4 2" xfId="39400" xr:uid="{00000000-0005-0000-0000-00001D050000}"/>
    <cellStyle name="Normal 14 2 2 3 2 2 2 4 3" xfId="24366" xr:uid="{00000000-0005-0000-0000-00001E050000}"/>
    <cellStyle name="Normal 14 2 2 3 2 2 2 5" xfId="18748" xr:uid="{00000000-0005-0000-0000-00001F050000}"/>
    <cellStyle name="Normal 14 2 2 3 2 2 2 5 2" xfId="36276" xr:uid="{00000000-0005-0000-0000-000020050000}"/>
    <cellStyle name="Normal 14 2 2 3 2 2 2 6" xfId="10098" xr:uid="{00000000-0005-0000-0000-000021050000}"/>
    <cellStyle name="Normal 14 2 2 3 2 2 2 6 2" xfId="33794" xr:uid="{00000000-0005-0000-0000-000022050000}"/>
    <cellStyle name="Normal 14 2 2 3 2 2 2 7" xfId="8226" xr:uid="{00000000-0005-0000-0000-000023050000}"/>
    <cellStyle name="Normal 14 2 2 3 2 2 2 7 2" xfId="30050" xr:uid="{00000000-0005-0000-0000-000024050000}"/>
    <cellStyle name="Normal 14 2 2 3 2 2 2 8" xfId="6354" xr:uid="{00000000-0005-0000-0000-000025050000}"/>
    <cellStyle name="Normal 14 2 2 3 2 2 2 8 2" xfId="22494" xr:uid="{00000000-0005-0000-0000-000026050000}"/>
    <cellStyle name="Normal 14 2 2 3 2 2 2 9" xfId="4482" xr:uid="{00000000-0005-0000-0000-000027050000}"/>
    <cellStyle name="Normal 14 2 2 3 2 2 3" xfId="2066" xr:uid="{00000000-0005-0000-0000-000028050000}"/>
    <cellStyle name="Normal 14 2 2 3 2 2 3 10" xfId="20079" xr:uid="{00000000-0005-0000-0000-000029050000}"/>
    <cellStyle name="Normal 14 2 2 3 2 2 3 2" xfId="13060" xr:uid="{00000000-0005-0000-0000-00002A050000}"/>
    <cellStyle name="Normal 14 2 2 3 2 2 3 2 2" xfId="40709" xr:uid="{00000000-0005-0000-0000-00002B050000}"/>
    <cellStyle name="Normal 14 2 2 3 2 2 3 2 3" xfId="31379" xr:uid="{00000000-0005-0000-0000-00002C050000}"/>
    <cellStyle name="Normal 14 2 2 3 2 2 3 2 4" xfId="28322" xr:uid="{00000000-0005-0000-0000-00002D050000}"/>
    <cellStyle name="Normal 14 2 2 3 2 2 3 3" xfId="15453" xr:uid="{00000000-0005-0000-0000-00002E050000}"/>
    <cellStyle name="Normal 14 2 2 3 2 2 3 3 2" xfId="43081" xr:uid="{00000000-0005-0000-0000-00002F050000}"/>
    <cellStyle name="Normal 14 2 2 3 2 2 3 3 3" xfId="23823" xr:uid="{00000000-0005-0000-0000-000030050000}"/>
    <cellStyle name="Normal 14 2 2 3 2 2 3 4" xfId="11271" xr:uid="{00000000-0005-0000-0000-000031050000}"/>
    <cellStyle name="Normal 14 2 2 3 2 2 3 4 2" xfId="39042" xr:uid="{00000000-0005-0000-0000-000032050000}"/>
    <cellStyle name="Normal 14 2 2 3 2 2 3 5" xfId="18205" xr:uid="{00000000-0005-0000-0000-000033050000}"/>
    <cellStyle name="Normal 14 2 2 3 2 2 3 5 2" xfId="37326" xr:uid="{00000000-0005-0000-0000-000034050000}"/>
    <cellStyle name="Normal 14 2 2 3 2 2 3 6" xfId="9555" xr:uid="{00000000-0005-0000-0000-000035050000}"/>
    <cellStyle name="Normal 14 2 2 3 2 2 3 6 2" xfId="33251" xr:uid="{00000000-0005-0000-0000-000036050000}"/>
    <cellStyle name="Normal 14 2 2 3 2 2 3 7" xfId="7683" xr:uid="{00000000-0005-0000-0000-000037050000}"/>
    <cellStyle name="Normal 14 2 2 3 2 2 3 7 2" xfId="29507" xr:uid="{00000000-0005-0000-0000-000038050000}"/>
    <cellStyle name="Normal 14 2 2 3 2 2 3 8" xfId="5811" xr:uid="{00000000-0005-0000-0000-000039050000}"/>
    <cellStyle name="Normal 14 2 2 3 2 2 3 8 2" xfId="21951" xr:uid="{00000000-0005-0000-0000-00003A050000}"/>
    <cellStyle name="Normal 14 2 2 3 2 2 3 9" xfId="3939" xr:uid="{00000000-0005-0000-0000-00003B050000}"/>
    <cellStyle name="Normal 14 2 2 3 2 2 4" xfId="12367" xr:uid="{00000000-0005-0000-0000-00003C050000}"/>
    <cellStyle name="Normal 14 2 2 3 2 2 4 2" xfId="40114" xr:uid="{00000000-0005-0000-0000-00003D050000}"/>
    <cellStyle name="Normal 14 2 2 3 2 2 4 3" xfId="30747" xr:uid="{00000000-0005-0000-0000-00003E050000}"/>
    <cellStyle name="Normal 14 2 2 3 2 2 4 4" xfId="25192" xr:uid="{00000000-0005-0000-0000-00003F050000}"/>
    <cellStyle name="Normal 14 2 2 3 2 2 5" xfId="14858" xr:uid="{00000000-0005-0000-0000-000040050000}"/>
    <cellStyle name="Normal 14 2 2 3 2 2 5 2" xfId="42486" xr:uid="{00000000-0005-0000-0000-000041050000}"/>
    <cellStyle name="Normal 14 2 2 3 2 2 5 3" xfId="34644" xr:uid="{00000000-0005-0000-0000-000042050000}"/>
    <cellStyle name="Normal 14 2 2 3 2 2 5 4" xfId="26887" xr:uid="{00000000-0005-0000-0000-000043050000}"/>
    <cellStyle name="Normal 14 2 2 3 2 2 6" xfId="17078" xr:uid="{00000000-0005-0000-0000-000044050000}"/>
    <cellStyle name="Normal 14 2 2 3 2 2 6 2" xfId="44706" xr:uid="{00000000-0005-0000-0000-000045050000}"/>
    <cellStyle name="Normal 14 2 2 3 2 2 6 3" xfId="23191" xr:uid="{00000000-0005-0000-0000-000046050000}"/>
    <cellStyle name="Normal 14 2 2 3 2 2 7" xfId="10795" xr:uid="{00000000-0005-0000-0000-000047050000}"/>
    <cellStyle name="Normal 14 2 2 3 2 2 7 2" xfId="38566" xr:uid="{00000000-0005-0000-0000-000048050000}"/>
    <cellStyle name="Normal 14 2 2 3 2 2 8" xfId="17573" xr:uid="{00000000-0005-0000-0000-000049050000}"/>
    <cellStyle name="Normal 14 2 2 3 2 2 8 2" xfId="35655" xr:uid="{00000000-0005-0000-0000-00004A050000}"/>
    <cellStyle name="Normal 14 2 2 3 2 2 9" xfId="8923" xr:uid="{00000000-0005-0000-0000-00004B050000}"/>
    <cellStyle name="Normal 14 2 2 3 2 2 9 2" xfId="32619" xr:uid="{00000000-0005-0000-0000-00004C050000}"/>
    <cellStyle name="Normal 14 2 2 3 2 3" xfId="1264" xr:uid="{00000000-0005-0000-0000-00004D050000}"/>
    <cellStyle name="Normal 14 2 2 3 2 3 10" xfId="6881" xr:uid="{00000000-0005-0000-0000-00004E050000}"/>
    <cellStyle name="Normal 14 2 2 3 2 3 10 2" xfId="28705" xr:uid="{00000000-0005-0000-0000-00004F050000}"/>
    <cellStyle name="Normal 14 2 2 3 2 3 11" xfId="5009" xr:uid="{00000000-0005-0000-0000-000050050000}"/>
    <cellStyle name="Normal 14 2 2 3 2 3 11 2" xfId="21149" xr:uid="{00000000-0005-0000-0000-000051050000}"/>
    <cellStyle name="Normal 14 2 2 3 2 3 12" xfId="3137" xr:uid="{00000000-0005-0000-0000-000052050000}"/>
    <cellStyle name="Normal 14 2 2 3 2 3 13" xfId="19277" xr:uid="{00000000-0005-0000-0000-000053050000}"/>
    <cellStyle name="Normal 14 2 2 3 2 3 2" xfId="2763" xr:uid="{00000000-0005-0000-0000-000054050000}"/>
    <cellStyle name="Normal 14 2 2 3 2 3 2 10" xfId="20775" xr:uid="{00000000-0005-0000-0000-000055050000}"/>
    <cellStyle name="Normal 14 2 2 3 2 3 2 2" xfId="13828" xr:uid="{00000000-0005-0000-0000-000056050000}"/>
    <cellStyle name="Normal 14 2 2 3 2 3 2 2 2" xfId="41456" xr:uid="{00000000-0005-0000-0000-000057050000}"/>
    <cellStyle name="Normal 14 2 2 3 2 3 2 2 3" xfId="38022" xr:uid="{00000000-0005-0000-0000-000058050000}"/>
    <cellStyle name="Normal 14 2 2 3 2 3 2 2 4" xfId="32075" xr:uid="{00000000-0005-0000-0000-000059050000}"/>
    <cellStyle name="Normal 14 2 2 3 2 3 2 2 5" xfId="25938" xr:uid="{00000000-0005-0000-0000-00005A050000}"/>
    <cellStyle name="Normal 14 2 2 3 2 3 2 3" xfId="16199" xr:uid="{00000000-0005-0000-0000-00005B050000}"/>
    <cellStyle name="Normal 14 2 2 3 2 3 2 3 2" xfId="43827" xr:uid="{00000000-0005-0000-0000-00005C050000}"/>
    <cellStyle name="Normal 14 2 2 3 2 3 2 3 3" xfId="27662" xr:uid="{00000000-0005-0000-0000-00005D050000}"/>
    <cellStyle name="Normal 14 2 2 3 2 3 2 4" xfId="11101" xr:uid="{00000000-0005-0000-0000-00005E050000}"/>
    <cellStyle name="Normal 14 2 2 3 2 3 2 4 2" xfId="38872" xr:uid="{00000000-0005-0000-0000-00005F050000}"/>
    <cellStyle name="Normal 14 2 2 3 2 3 2 4 3" xfId="24519" xr:uid="{00000000-0005-0000-0000-000060050000}"/>
    <cellStyle name="Normal 14 2 2 3 2 3 2 5" xfId="18901" xr:uid="{00000000-0005-0000-0000-000061050000}"/>
    <cellStyle name="Normal 14 2 2 3 2 3 2 5 2" xfId="36429" xr:uid="{00000000-0005-0000-0000-000062050000}"/>
    <cellStyle name="Normal 14 2 2 3 2 3 2 6" xfId="10251" xr:uid="{00000000-0005-0000-0000-000063050000}"/>
    <cellStyle name="Normal 14 2 2 3 2 3 2 6 2" xfId="33947" xr:uid="{00000000-0005-0000-0000-000064050000}"/>
    <cellStyle name="Normal 14 2 2 3 2 3 2 7" xfId="8379" xr:uid="{00000000-0005-0000-0000-000065050000}"/>
    <cellStyle name="Normal 14 2 2 3 2 3 2 7 2" xfId="30203" xr:uid="{00000000-0005-0000-0000-000066050000}"/>
    <cellStyle name="Normal 14 2 2 3 2 3 2 8" xfId="6507" xr:uid="{00000000-0005-0000-0000-000067050000}"/>
    <cellStyle name="Normal 14 2 2 3 2 3 2 8 2" xfId="22647" xr:uid="{00000000-0005-0000-0000-000068050000}"/>
    <cellStyle name="Normal 14 2 2 3 2 3 2 9" xfId="4635" xr:uid="{00000000-0005-0000-0000-000069050000}"/>
    <cellStyle name="Normal 14 2 2 3 2 3 3" xfId="2219" xr:uid="{00000000-0005-0000-0000-00006A050000}"/>
    <cellStyle name="Normal 14 2 2 3 2 3 3 2" xfId="15557" xr:uid="{00000000-0005-0000-0000-00006B050000}"/>
    <cellStyle name="Normal 14 2 2 3 2 3 3 2 2" xfId="43185" xr:uid="{00000000-0005-0000-0000-00006C050000}"/>
    <cellStyle name="Normal 14 2 2 3 2 3 3 2 3" xfId="31532" xr:uid="{00000000-0005-0000-0000-00006D050000}"/>
    <cellStyle name="Normal 14 2 2 3 2 3 3 2 4" xfId="26362" xr:uid="{00000000-0005-0000-0000-00006E050000}"/>
    <cellStyle name="Normal 14 2 2 3 2 3 3 3" xfId="13168" xr:uid="{00000000-0005-0000-0000-00006F050000}"/>
    <cellStyle name="Normal 14 2 2 3 2 3 3 3 2" xfId="40813" xr:uid="{00000000-0005-0000-0000-000070050000}"/>
    <cellStyle name="Normal 14 2 2 3 2 3 3 3 3" xfId="23976" xr:uid="{00000000-0005-0000-0000-000071050000}"/>
    <cellStyle name="Normal 14 2 2 3 2 3 3 4" xfId="18358" xr:uid="{00000000-0005-0000-0000-000072050000}"/>
    <cellStyle name="Normal 14 2 2 3 2 3 3 4 2" xfId="37479" xr:uid="{00000000-0005-0000-0000-000073050000}"/>
    <cellStyle name="Normal 14 2 2 3 2 3 3 5" xfId="9708" xr:uid="{00000000-0005-0000-0000-000074050000}"/>
    <cellStyle name="Normal 14 2 2 3 2 3 3 5 2" xfId="33404" xr:uid="{00000000-0005-0000-0000-000075050000}"/>
    <cellStyle name="Normal 14 2 2 3 2 3 3 6" xfId="7836" xr:uid="{00000000-0005-0000-0000-000076050000}"/>
    <cellStyle name="Normal 14 2 2 3 2 3 3 6 2" xfId="29660" xr:uid="{00000000-0005-0000-0000-000077050000}"/>
    <cellStyle name="Normal 14 2 2 3 2 3 3 7" xfId="5964" xr:uid="{00000000-0005-0000-0000-000078050000}"/>
    <cellStyle name="Normal 14 2 2 3 2 3 3 7 2" xfId="22104" xr:uid="{00000000-0005-0000-0000-000079050000}"/>
    <cellStyle name="Normal 14 2 2 3 2 3 3 8" xfId="4092" xr:uid="{00000000-0005-0000-0000-00007A050000}"/>
    <cellStyle name="Normal 14 2 2 3 2 3 3 9" xfId="20232" xr:uid="{00000000-0005-0000-0000-00007B050000}"/>
    <cellStyle name="Normal 14 2 2 3 2 3 4" xfId="12197" xr:uid="{00000000-0005-0000-0000-00007C050000}"/>
    <cellStyle name="Normal 14 2 2 3 2 3 4 2" xfId="39944" xr:uid="{00000000-0005-0000-0000-00007D050000}"/>
    <cellStyle name="Normal 14 2 2 3 2 3 4 3" xfId="30577" xr:uid="{00000000-0005-0000-0000-00007E050000}"/>
    <cellStyle name="Normal 14 2 2 3 2 3 4 4" xfId="25296" xr:uid="{00000000-0005-0000-0000-00007F050000}"/>
    <cellStyle name="Normal 14 2 2 3 2 3 5" xfId="14688" xr:uid="{00000000-0005-0000-0000-000080050000}"/>
    <cellStyle name="Normal 14 2 2 3 2 3 5 2" xfId="42316" xr:uid="{00000000-0005-0000-0000-000081050000}"/>
    <cellStyle name="Normal 14 2 2 3 2 3 5 3" xfId="34474" xr:uid="{00000000-0005-0000-0000-000082050000}"/>
    <cellStyle name="Normal 14 2 2 3 2 3 5 4" xfId="26696" xr:uid="{00000000-0005-0000-0000-000083050000}"/>
    <cellStyle name="Normal 14 2 2 3 2 3 6" xfId="16908" xr:uid="{00000000-0005-0000-0000-000084050000}"/>
    <cellStyle name="Normal 14 2 2 3 2 3 6 2" xfId="44536" xr:uid="{00000000-0005-0000-0000-000085050000}"/>
    <cellStyle name="Normal 14 2 2 3 2 3 6 3" xfId="23021" xr:uid="{00000000-0005-0000-0000-000086050000}"/>
    <cellStyle name="Normal 14 2 2 3 2 3 7" xfId="10625" xr:uid="{00000000-0005-0000-0000-000087050000}"/>
    <cellStyle name="Normal 14 2 2 3 2 3 7 2" xfId="38396" xr:uid="{00000000-0005-0000-0000-000088050000}"/>
    <cellStyle name="Normal 14 2 2 3 2 3 8" xfId="17403" xr:uid="{00000000-0005-0000-0000-000089050000}"/>
    <cellStyle name="Normal 14 2 2 3 2 3 8 2" xfId="35464" xr:uid="{00000000-0005-0000-0000-00008A050000}"/>
    <cellStyle name="Normal 14 2 2 3 2 3 9" xfId="8753" xr:uid="{00000000-0005-0000-0000-00008B050000}"/>
    <cellStyle name="Normal 14 2 2 3 2 3 9 2" xfId="32449" xr:uid="{00000000-0005-0000-0000-00008C050000}"/>
    <cellStyle name="Normal 14 2 2 3 2 4" xfId="1897" xr:uid="{00000000-0005-0000-0000-00008D050000}"/>
    <cellStyle name="Normal 14 2 2 3 2 4 10" xfId="3770" xr:uid="{00000000-0005-0000-0000-00008E050000}"/>
    <cellStyle name="Normal 14 2 2 3 2 4 11" xfId="19910" xr:uid="{00000000-0005-0000-0000-00008F050000}"/>
    <cellStyle name="Normal 14 2 2 3 2 4 2" xfId="13312" xr:uid="{00000000-0005-0000-0000-000090050000}"/>
    <cellStyle name="Normal 14 2 2 3 2 4 2 2" xfId="15683" xr:uid="{00000000-0005-0000-0000-000091050000}"/>
    <cellStyle name="Normal 14 2 2 3 2 4 2 2 2" xfId="43311" xr:uid="{00000000-0005-0000-0000-000092050000}"/>
    <cellStyle name="Normal 14 2 2 3 2 4 2 3" xfId="40940" xr:uid="{00000000-0005-0000-0000-000093050000}"/>
    <cellStyle name="Normal 14 2 2 3 2 4 2 4" xfId="37157" xr:uid="{00000000-0005-0000-0000-000094050000}"/>
    <cellStyle name="Normal 14 2 2 3 2 4 2 5" xfId="31210" xr:uid="{00000000-0005-0000-0000-000095050000}"/>
    <cellStyle name="Normal 14 2 2 3 2 4 2 6" xfId="25422" xr:uid="{00000000-0005-0000-0000-000096050000}"/>
    <cellStyle name="Normal 14 2 2 3 2 4 3" xfId="12044" xr:uid="{00000000-0005-0000-0000-000097050000}"/>
    <cellStyle name="Normal 14 2 2 3 2 4 3 2" xfId="39791" xr:uid="{00000000-0005-0000-0000-000098050000}"/>
    <cellStyle name="Normal 14 2 2 3 2 4 3 3" xfId="34321" xr:uid="{00000000-0005-0000-0000-000099050000}"/>
    <cellStyle name="Normal 14 2 2 3 2 4 3 4" xfId="27087" xr:uid="{00000000-0005-0000-0000-00009A050000}"/>
    <cellStyle name="Normal 14 2 2 3 2 4 4" xfId="14535" xr:uid="{00000000-0005-0000-0000-00009B050000}"/>
    <cellStyle name="Normal 14 2 2 3 2 4 4 2" xfId="42163" xr:uid="{00000000-0005-0000-0000-00009C050000}"/>
    <cellStyle name="Normal 14 2 2 3 2 4 4 3" xfId="23654" xr:uid="{00000000-0005-0000-0000-00009D050000}"/>
    <cellStyle name="Normal 14 2 2 3 2 4 5" xfId="11424" xr:uid="{00000000-0005-0000-0000-00009E050000}"/>
    <cellStyle name="Normal 14 2 2 3 2 4 5 2" xfId="39195" xr:uid="{00000000-0005-0000-0000-00009F050000}"/>
    <cellStyle name="Normal 14 2 2 3 2 4 6" xfId="18036" xr:uid="{00000000-0005-0000-0000-0000A0050000}"/>
    <cellStyle name="Normal 14 2 2 3 2 4 6 2" xfId="35854" xr:uid="{00000000-0005-0000-0000-0000A1050000}"/>
    <cellStyle name="Normal 14 2 2 3 2 4 7" xfId="9386" xr:uid="{00000000-0005-0000-0000-0000A2050000}"/>
    <cellStyle name="Normal 14 2 2 3 2 4 7 2" xfId="33082" xr:uid="{00000000-0005-0000-0000-0000A3050000}"/>
    <cellStyle name="Normal 14 2 2 3 2 4 8" xfId="7514" xr:uid="{00000000-0005-0000-0000-0000A4050000}"/>
    <cellStyle name="Normal 14 2 2 3 2 4 8 2" xfId="29338" xr:uid="{00000000-0005-0000-0000-0000A5050000}"/>
    <cellStyle name="Normal 14 2 2 3 2 4 9" xfId="5642" xr:uid="{00000000-0005-0000-0000-0000A6050000}"/>
    <cellStyle name="Normal 14 2 2 3 2 4 9 2" xfId="21782" xr:uid="{00000000-0005-0000-0000-0000A7050000}"/>
    <cellStyle name="Normal 14 2 2 3 2 5" xfId="2441" xr:uid="{00000000-0005-0000-0000-0000A8050000}"/>
    <cellStyle name="Normal 14 2 2 3 2 5 10" xfId="20453" xr:uid="{00000000-0005-0000-0000-0000A9050000}"/>
    <cellStyle name="Normal 14 2 2 3 2 5 2" xfId="13528" xr:uid="{00000000-0005-0000-0000-0000AA050000}"/>
    <cellStyle name="Normal 14 2 2 3 2 5 2 2" xfId="41156" xr:uid="{00000000-0005-0000-0000-0000AB050000}"/>
    <cellStyle name="Normal 14 2 2 3 2 5 2 3" xfId="37700" xr:uid="{00000000-0005-0000-0000-0000AC050000}"/>
    <cellStyle name="Normal 14 2 2 3 2 5 2 4" xfId="31753" xr:uid="{00000000-0005-0000-0000-0000AD050000}"/>
    <cellStyle name="Normal 14 2 2 3 2 5 2 5" xfId="25638" xr:uid="{00000000-0005-0000-0000-0000AE050000}"/>
    <cellStyle name="Normal 14 2 2 3 2 5 3" xfId="15899" xr:uid="{00000000-0005-0000-0000-0000AF050000}"/>
    <cellStyle name="Normal 14 2 2 3 2 5 3 2" xfId="43527" xr:uid="{00000000-0005-0000-0000-0000B0050000}"/>
    <cellStyle name="Normal 14 2 2 3 2 5 3 3" xfId="27340" xr:uid="{00000000-0005-0000-0000-0000B1050000}"/>
    <cellStyle name="Normal 14 2 2 3 2 5 4" xfId="10948" xr:uid="{00000000-0005-0000-0000-0000B2050000}"/>
    <cellStyle name="Normal 14 2 2 3 2 5 4 2" xfId="38719" xr:uid="{00000000-0005-0000-0000-0000B3050000}"/>
    <cellStyle name="Normal 14 2 2 3 2 5 4 3" xfId="24197" xr:uid="{00000000-0005-0000-0000-0000B4050000}"/>
    <cellStyle name="Normal 14 2 2 3 2 5 5" xfId="18579" xr:uid="{00000000-0005-0000-0000-0000B5050000}"/>
    <cellStyle name="Normal 14 2 2 3 2 5 5 2" xfId="36107" xr:uid="{00000000-0005-0000-0000-0000B6050000}"/>
    <cellStyle name="Normal 14 2 2 3 2 5 6" xfId="9929" xr:uid="{00000000-0005-0000-0000-0000B7050000}"/>
    <cellStyle name="Normal 14 2 2 3 2 5 6 2" xfId="33625" xr:uid="{00000000-0005-0000-0000-0000B8050000}"/>
    <cellStyle name="Normal 14 2 2 3 2 5 7" xfId="8057" xr:uid="{00000000-0005-0000-0000-0000B9050000}"/>
    <cellStyle name="Normal 14 2 2 3 2 5 7 2" xfId="29881" xr:uid="{00000000-0005-0000-0000-0000BA050000}"/>
    <cellStyle name="Normal 14 2 2 3 2 5 8" xfId="6185" xr:uid="{00000000-0005-0000-0000-0000BB050000}"/>
    <cellStyle name="Normal 14 2 2 3 2 5 8 2" xfId="22325" xr:uid="{00000000-0005-0000-0000-0000BC050000}"/>
    <cellStyle name="Normal 14 2 2 3 2 5 9" xfId="4313" xr:uid="{00000000-0005-0000-0000-0000BD050000}"/>
    <cellStyle name="Normal 14 2 2 3 2 6" xfId="1740" xr:uid="{00000000-0005-0000-0000-0000BE050000}"/>
    <cellStyle name="Normal 14 2 2 3 2 6 2" xfId="16449" xr:uid="{00000000-0005-0000-0000-0000BF050000}"/>
    <cellStyle name="Normal 14 2 2 3 2 6 2 2" xfId="44077" xr:uid="{00000000-0005-0000-0000-0000C0050000}"/>
    <cellStyle name="Normal 14 2 2 3 2 6 2 3" xfId="31053" xr:uid="{00000000-0005-0000-0000-0000C1050000}"/>
    <cellStyle name="Normal 14 2 2 3 2 6 2 4" xfId="26188" xr:uid="{00000000-0005-0000-0000-0000C2050000}"/>
    <cellStyle name="Normal 14 2 2 3 2 6 3" xfId="14078" xr:uid="{00000000-0005-0000-0000-0000C3050000}"/>
    <cellStyle name="Normal 14 2 2 3 2 6 3 2" xfId="41706" xr:uid="{00000000-0005-0000-0000-0000C4050000}"/>
    <cellStyle name="Normal 14 2 2 3 2 6 3 3" xfId="27919" xr:uid="{00000000-0005-0000-0000-0000C5050000}"/>
    <cellStyle name="Normal 14 2 2 3 2 6 4" xfId="17879" xr:uid="{00000000-0005-0000-0000-0000C6050000}"/>
    <cellStyle name="Normal 14 2 2 3 2 6 4 2" xfId="36686" xr:uid="{00000000-0005-0000-0000-0000C7050000}"/>
    <cellStyle name="Normal 14 2 2 3 2 6 4 3" xfId="23497" xr:uid="{00000000-0005-0000-0000-0000C8050000}"/>
    <cellStyle name="Normal 14 2 2 3 2 6 5" xfId="9229" xr:uid="{00000000-0005-0000-0000-0000C9050000}"/>
    <cellStyle name="Normal 14 2 2 3 2 6 5 2" xfId="32925" xr:uid="{00000000-0005-0000-0000-0000CA050000}"/>
    <cellStyle name="Normal 14 2 2 3 2 6 6" xfId="7357" xr:uid="{00000000-0005-0000-0000-0000CB050000}"/>
    <cellStyle name="Normal 14 2 2 3 2 6 6 2" xfId="29181" xr:uid="{00000000-0005-0000-0000-0000CC050000}"/>
    <cellStyle name="Normal 14 2 2 3 2 6 7" xfId="5485" xr:uid="{00000000-0005-0000-0000-0000CD050000}"/>
    <cellStyle name="Normal 14 2 2 3 2 6 7 2" xfId="21625" xr:uid="{00000000-0005-0000-0000-0000CE050000}"/>
    <cellStyle name="Normal 14 2 2 3 2 6 8" xfId="3613" xr:uid="{00000000-0005-0000-0000-0000CF050000}"/>
    <cellStyle name="Normal 14 2 2 3 2 6 9" xfId="19753" xr:uid="{00000000-0005-0000-0000-0000D0050000}"/>
    <cellStyle name="Normal 14 2 2 3 2 7" xfId="1587" xr:uid="{00000000-0005-0000-0000-0000D1050000}"/>
    <cellStyle name="Normal 14 2 2 3 2 7 2" xfId="15011" xr:uid="{00000000-0005-0000-0000-0000D2050000}"/>
    <cellStyle name="Normal 14 2 2 3 2 7 2 2" xfId="42639" xr:uid="{00000000-0005-0000-0000-0000D3050000}"/>
    <cellStyle name="Normal 14 2 2 3 2 7 2 3" xfId="30900" xr:uid="{00000000-0005-0000-0000-0000D4050000}"/>
    <cellStyle name="Normal 14 2 2 3 2 7 2 4" xfId="28208" xr:uid="{00000000-0005-0000-0000-0000D5050000}"/>
    <cellStyle name="Normal 14 2 2 3 2 7 3" xfId="12520" xr:uid="{00000000-0005-0000-0000-0000D6050000}"/>
    <cellStyle name="Normal 14 2 2 3 2 7 3 2" xfId="40267" xr:uid="{00000000-0005-0000-0000-0000D7050000}"/>
    <cellStyle name="Normal 14 2 2 3 2 7 3 3" xfId="23344" xr:uid="{00000000-0005-0000-0000-0000D8050000}"/>
    <cellStyle name="Normal 14 2 2 3 2 7 4" xfId="17726" xr:uid="{00000000-0005-0000-0000-0000D9050000}"/>
    <cellStyle name="Normal 14 2 2 3 2 7 4 2" xfId="35304" xr:uid="{00000000-0005-0000-0000-0000DA050000}"/>
    <cellStyle name="Normal 14 2 2 3 2 7 5" xfId="9076" xr:uid="{00000000-0005-0000-0000-0000DB050000}"/>
    <cellStyle name="Normal 14 2 2 3 2 7 5 2" xfId="32772" xr:uid="{00000000-0005-0000-0000-0000DC050000}"/>
    <cellStyle name="Normal 14 2 2 3 2 7 6" xfId="7204" xr:uid="{00000000-0005-0000-0000-0000DD050000}"/>
    <cellStyle name="Normal 14 2 2 3 2 7 6 2" xfId="29028" xr:uid="{00000000-0005-0000-0000-0000DE050000}"/>
    <cellStyle name="Normal 14 2 2 3 2 7 7" xfId="5332" xr:uid="{00000000-0005-0000-0000-0000DF050000}"/>
    <cellStyle name="Normal 14 2 2 3 2 7 7 2" xfId="21472" xr:uid="{00000000-0005-0000-0000-0000E0050000}"/>
    <cellStyle name="Normal 14 2 2 3 2 7 8" xfId="3460" xr:uid="{00000000-0005-0000-0000-0000E1050000}"/>
    <cellStyle name="Normal 14 2 2 3 2 7 9" xfId="19600" xr:uid="{00000000-0005-0000-0000-0000E2050000}"/>
    <cellStyle name="Normal 14 2 2 3 2 8" xfId="11891" xr:uid="{00000000-0005-0000-0000-0000E3050000}"/>
    <cellStyle name="Normal 14 2 2 3 2 8 2" xfId="39639" xr:uid="{00000000-0005-0000-0000-0000E4050000}"/>
    <cellStyle name="Normal 14 2 2 3 2 8 3" xfId="37000" xr:uid="{00000000-0005-0000-0000-0000E5050000}"/>
    <cellStyle name="Normal 14 2 2 3 2 8 4" xfId="30424" xr:uid="{00000000-0005-0000-0000-0000E6050000}"/>
    <cellStyle name="Normal 14 2 2 3 2 8 5" xfId="24750" xr:uid="{00000000-0005-0000-0000-0000E7050000}"/>
    <cellStyle name="Normal 14 2 2 3 2 9" xfId="14382" xr:uid="{00000000-0005-0000-0000-0000E8050000}"/>
    <cellStyle name="Normal 14 2 2 3 2 9 2" xfId="42010" xr:uid="{00000000-0005-0000-0000-0000E9050000}"/>
    <cellStyle name="Normal 14 2 2 3 2 9 3" xfId="34168" xr:uid="{00000000-0005-0000-0000-0000EA050000}"/>
    <cellStyle name="Normal 14 2 2 3 2 9 4" xfId="26536" xr:uid="{00000000-0005-0000-0000-0000EB050000}"/>
    <cellStyle name="Normal 14 2 2 3 3" xfId="1059" xr:uid="{00000000-0005-0000-0000-0000EC050000}"/>
    <cellStyle name="Normal 14 2 2 3 3 10" xfId="16704" xr:uid="{00000000-0005-0000-0000-0000ED050000}"/>
    <cellStyle name="Normal 14 2 2 3 3 10 2" xfId="44332" xr:uid="{00000000-0005-0000-0000-0000EE050000}"/>
    <cellStyle name="Normal 14 2 2 3 3 10 3" xfId="22817" xr:uid="{00000000-0005-0000-0000-0000EF050000}"/>
    <cellStyle name="Normal 14 2 2 3 3 11" xfId="10421" xr:uid="{00000000-0005-0000-0000-0000F0050000}"/>
    <cellStyle name="Normal 14 2 2 3 3 11 2" xfId="38192" xr:uid="{00000000-0005-0000-0000-0000F1050000}"/>
    <cellStyle name="Normal 14 2 2 3 3 12" xfId="17199" xr:uid="{00000000-0005-0000-0000-0000F2050000}"/>
    <cellStyle name="Normal 14 2 2 3 3 12 2" xfId="35100" xr:uid="{00000000-0005-0000-0000-0000F3050000}"/>
    <cellStyle name="Normal 14 2 2 3 3 13" xfId="8549" xr:uid="{00000000-0005-0000-0000-0000F4050000}"/>
    <cellStyle name="Normal 14 2 2 3 3 13 2" xfId="32245" xr:uid="{00000000-0005-0000-0000-0000F5050000}"/>
    <cellStyle name="Normal 14 2 2 3 3 14" xfId="6677" xr:uid="{00000000-0005-0000-0000-0000F6050000}"/>
    <cellStyle name="Normal 14 2 2 3 3 14 2" xfId="28501" xr:uid="{00000000-0005-0000-0000-0000F7050000}"/>
    <cellStyle name="Normal 14 2 2 3 3 15" xfId="4805" xr:uid="{00000000-0005-0000-0000-0000F8050000}"/>
    <cellStyle name="Normal 14 2 2 3 3 15 2" xfId="20945" xr:uid="{00000000-0005-0000-0000-0000F9050000}"/>
    <cellStyle name="Normal 14 2 2 3 3 16" xfId="2933" xr:uid="{00000000-0005-0000-0000-0000FA050000}"/>
    <cellStyle name="Normal 14 2 2 3 3 17" xfId="19073" xr:uid="{00000000-0005-0000-0000-0000FB050000}"/>
    <cellStyle name="Normal 14 2 2 3 3 2" xfId="1383" xr:uid="{00000000-0005-0000-0000-0000FC050000}"/>
    <cellStyle name="Normal 14 2 2 3 3 2 10" xfId="7000" xr:uid="{00000000-0005-0000-0000-0000FD050000}"/>
    <cellStyle name="Normal 14 2 2 3 3 2 10 2" xfId="28824" xr:uid="{00000000-0005-0000-0000-0000FE050000}"/>
    <cellStyle name="Normal 14 2 2 3 3 2 11" xfId="5128" xr:uid="{00000000-0005-0000-0000-0000FF050000}"/>
    <cellStyle name="Normal 14 2 2 3 3 2 11 2" xfId="21268" xr:uid="{00000000-0005-0000-0000-000000060000}"/>
    <cellStyle name="Normal 14 2 2 3 3 2 12" xfId="3256" xr:uid="{00000000-0005-0000-0000-000001060000}"/>
    <cellStyle name="Normal 14 2 2 3 3 2 13" xfId="19396" xr:uid="{00000000-0005-0000-0000-000002060000}"/>
    <cellStyle name="Normal 14 2 2 3 3 2 2" xfId="2559" xr:uid="{00000000-0005-0000-0000-000003060000}"/>
    <cellStyle name="Normal 14 2 2 3 3 2 2 10" xfId="20571" xr:uid="{00000000-0005-0000-0000-000004060000}"/>
    <cellStyle name="Normal 14 2 2 3 3 2 2 2" xfId="13632" xr:uid="{00000000-0005-0000-0000-000005060000}"/>
    <cellStyle name="Normal 14 2 2 3 3 2 2 2 2" xfId="41260" xr:uid="{00000000-0005-0000-0000-000006060000}"/>
    <cellStyle name="Normal 14 2 2 3 3 2 2 2 3" xfId="37818" xr:uid="{00000000-0005-0000-0000-000007060000}"/>
    <cellStyle name="Normal 14 2 2 3 3 2 2 2 4" xfId="31871" xr:uid="{00000000-0005-0000-0000-000008060000}"/>
    <cellStyle name="Normal 14 2 2 3 3 2 2 2 5" xfId="25742" xr:uid="{00000000-0005-0000-0000-000009060000}"/>
    <cellStyle name="Normal 14 2 2 3 3 2 2 3" xfId="16003" xr:uid="{00000000-0005-0000-0000-00000A060000}"/>
    <cellStyle name="Normal 14 2 2 3 3 2 2 3 2" xfId="43631" xr:uid="{00000000-0005-0000-0000-00000B060000}"/>
    <cellStyle name="Normal 14 2 2 3 3 2 2 3 3" xfId="27458" xr:uid="{00000000-0005-0000-0000-00000C060000}"/>
    <cellStyle name="Normal 14 2 2 3 3 2 2 4" xfId="11220" xr:uid="{00000000-0005-0000-0000-00000D060000}"/>
    <cellStyle name="Normal 14 2 2 3 3 2 2 4 2" xfId="38991" xr:uid="{00000000-0005-0000-0000-00000E060000}"/>
    <cellStyle name="Normal 14 2 2 3 3 2 2 4 3" xfId="24315" xr:uid="{00000000-0005-0000-0000-00000F060000}"/>
    <cellStyle name="Normal 14 2 2 3 3 2 2 5" xfId="18697" xr:uid="{00000000-0005-0000-0000-000010060000}"/>
    <cellStyle name="Normal 14 2 2 3 3 2 2 5 2" xfId="36225" xr:uid="{00000000-0005-0000-0000-000011060000}"/>
    <cellStyle name="Normal 14 2 2 3 3 2 2 6" xfId="10047" xr:uid="{00000000-0005-0000-0000-000012060000}"/>
    <cellStyle name="Normal 14 2 2 3 3 2 2 6 2" xfId="33743" xr:uid="{00000000-0005-0000-0000-000013060000}"/>
    <cellStyle name="Normal 14 2 2 3 3 2 2 7" xfId="8175" xr:uid="{00000000-0005-0000-0000-000014060000}"/>
    <cellStyle name="Normal 14 2 2 3 3 2 2 7 2" xfId="29999" xr:uid="{00000000-0005-0000-0000-000015060000}"/>
    <cellStyle name="Normal 14 2 2 3 3 2 2 8" xfId="6303" xr:uid="{00000000-0005-0000-0000-000016060000}"/>
    <cellStyle name="Normal 14 2 2 3 3 2 2 8 2" xfId="22443" xr:uid="{00000000-0005-0000-0000-000017060000}"/>
    <cellStyle name="Normal 14 2 2 3 3 2 2 9" xfId="4431" xr:uid="{00000000-0005-0000-0000-000018060000}"/>
    <cellStyle name="Normal 14 2 2 3 3 2 3" xfId="2015" xr:uid="{00000000-0005-0000-0000-000019060000}"/>
    <cellStyle name="Normal 14 2 2 3 3 2 3 2" xfId="15570" xr:uid="{00000000-0005-0000-0000-00001A060000}"/>
    <cellStyle name="Normal 14 2 2 3 3 2 3 2 2" xfId="43198" xr:uid="{00000000-0005-0000-0000-00001B060000}"/>
    <cellStyle name="Normal 14 2 2 3 3 2 3 2 3" xfId="31328" xr:uid="{00000000-0005-0000-0000-00001C060000}"/>
    <cellStyle name="Normal 14 2 2 3 3 2 3 2 4" xfId="28106" xr:uid="{00000000-0005-0000-0000-00001D060000}"/>
    <cellStyle name="Normal 14 2 2 3 3 2 3 3" xfId="13182" xr:uid="{00000000-0005-0000-0000-00001E060000}"/>
    <cellStyle name="Normal 14 2 2 3 3 2 3 3 2" xfId="40826" xr:uid="{00000000-0005-0000-0000-00001F060000}"/>
    <cellStyle name="Normal 14 2 2 3 3 2 3 3 3" xfId="23772" xr:uid="{00000000-0005-0000-0000-000020060000}"/>
    <cellStyle name="Normal 14 2 2 3 3 2 3 4" xfId="18154" xr:uid="{00000000-0005-0000-0000-000021060000}"/>
    <cellStyle name="Normal 14 2 2 3 3 2 3 4 2" xfId="37275" xr:uid="{00000000-0005-0000-0000-000022060000}"/>
    <cellStyle name="Normal 14 2 2 3 3 2 3 5" xfId="9504" xr:uid="{00000000-0005-0000-0000-000023060000}"/>
    <cellStyle name="Normal 14 2 2 3 3 2 3 5 2" xfId="33200" xr:uid="{00000000-0005-0000-0000-000024060000}"/>
    <cellStyle name="Normal 14 2 2 3 3 2 3 6" xfId="7632" xr:uid="{00000000-0005-0000-0000-000025060000}"/>
    <cellStyle name="Normal 14 2 2 3 3 2 3 6 2" xfId="29456" xr:uid="{00000000-0005-0000-0000-000026060000}"/>
    <cellStyle name="Normal 14 2 2 3 3 2 3 7" xfId="5760" xr:uid="{00000000-0005-0000-0000-000027060000}"/>
    <cellStyle name="Normal 14 2 2 3 3 2 3 7 2" xfId="21900" xr:uid="{00000000-0005-0000-0000-000028060000}"/>
    <cellStyle name="Normal 14 2 2 3 3 2 3 8" xfId="3888" xr:uid="{00000000-0005-0000-0000-000029060000}"/>
    <cellStyle name="Normal 14 2 2 3 3 2 3 9" xfId="20028" xr:uid="{00000000-0005-0000-0000-00002A060000}"/>
    <cellStyle name="Normal 14 2 2 3 3 2 4" xfId="12316" xr:uid="{00000000-0005-0000-0000-00002B060000}"/>
    <cellStyle name="Normal 14 2 2 3 3 2 4 2" xfId="40063" xr:uid="{00000000-0005-0000-0000-00002C060000}"/>
    <cellStyle name="Normal 14 2 2 3 3 2 4 3" xfId="30696" xr:uid="{00000000-0005-0000-0000-00002D060000}"/>
    <cellStyle name="Normal 14 2 2 3 3 2 4 4" xfId="25309" xr:uid="{00000000-0005-0000-0000-00002E060000}"/>
    <cellStyle name="Normal 14 2 2 3 3 2 5" xfId="14807" xr:uid="{00000000-0005-0000-0000-00002F060000}"/>
    <cellStyle name="Normal 14 2 2 3 3 2 5 2" xfId="42435" xr:uid="{00000000-0005-0000-0000-000030060000}"/>
    <cellStyle name="Normal 14 2 2 3 3 2 5 3" xfId="34593" xr:uid="{00000000-0005-0000-0000-000031060000}"/>
    <cellStyle name="Normal 14 2 2 3 3 2 5 4" xfId="26764" xr:uid="{00000000-0005-0000-0000-000032060000}"/>
    <cellStyle name="Normal 14 2 2 3 3 2 6" xfId="17027" xr:uid="{00000000-0005-0000-0000-000033060000}"/>
    <cellStyle name="Normal 14 2 2 3 3 2 6 2" xfId="44655" xr:uid="{00000000-0005-0000-0000-000034060000}"/>
    <cellStyle name="Normal 14 2 2 3 3 2 6 3" xfId="23140" xr:uid="{00000000-0005-0000-0000-000035060000}"/>
    <cellStyle name="Normal 14 2 2 3 3 2 7" xfId="10744" xr:uid="{00000000-0005-0000-0000-000036060000}"/>
    <cellStyle name="Normal 14 2 2 3 3 2 7 2" xfId="38515" xr:uid="{00000000-0005-0000-0000-000037060000}"/>
    <cellStyle name="Normal 14 2 2 3 3 2 8" xfId="17522" xr:uid="{00000000-0005-0000-0000-000038060000}"/>
    <cellStyle name="Normal 14 2 2 3 3 2 8 2" xfId="35532" xr:uid="{00000000-0005-0000-0000-000039060000}"/>
    <cellStyle name="Normal 14 2 2 3 3 2 9" xfId="8872" xr:uid="{00000000-0005-0000-0000-00003A060000}"/>
    <cellStyle name="Normal 14 2 2 3 3 2 9 2" xfId="32568" xr:uid="{00000000-0005-0000-0000-00003B060000}"/>
    <cellStyle name="Normal 14 2 2 3 3 3" xfId="1213" xr:uid="{00000000-0005-0000-0000-00003C060000}"/>
    <cellStyle name="Normal 14 2 2 3 3 3 10" xfId="6830" xr:uid="{00000000-0005-0000-0000-00003D060000}"/>
    <cellStyle name="Normal 14 2 2 3 3 3 10 2" xfId="28654" xr:uid="{00000000-0005-0000-0000-00003E060000}"/>
    <cellStyle name="Normal 14 2 2 3 3 3 11" xfId="4958" xr:uid="{00000000-0005-0000-0000-00003F060000}"/>
    <cellStyle name="Normal 14 2 2 3 3 3 11 2" xfId="21098" xr:uid="{00000000-0005-0000-0000-000040060000}"/>
    <cellStyle name="Normal 14 2 2 3 3 3 12" xfId="3086" xr:uid="{00000000-0005-0000-0000-000041060000}"/>
    <cellStyle name="Normal 14 2 2 3 3 3 13" xfId="19226" xr:uid="{00000000-0005-0000-0000-000042060000}"/>
    <cellStyle name="Normal 14 2 2 3 3 3 2" xfId="2712" xr:uid="{00000000-0005-0000-0000-000043060000}"/>
    <cellStyle name="Normal 14 2 2 3 3 3 2 10" xfId="20724" xr:uid="{00000000-0005-0000-0000-000044060000}"/>
    <cellStyle name="Normal 14 2 2 3 3 3 2 2" xfId="13777" xr:uid="{00000000-0005-0000-0000-000045060000}"/>
    <cellStyle name="Normal 14 2 2 3 3 3 2 2 2" xfId="41405" xr:uid="{00000000-0005-0000-0000-000046060000}"/>
    <cellStyle name="Normal 14 2 2 3 3 3 2 2 3" xfId="37971" xr:uid="{00000000-0005-0000-0000-000047060000}"/>
    <cellStyle name="Normal 14 2 2 3 3 3 2 2 4" xfId="32024" xr:uid="{00000000-0005-0000-0000-000048060000}"/>
    <cellStyle name="Normal 14 2 2 3 3 3 2 2 5" xfId="25887" xr:uid="{00000000-0005-0000-0000-000049060000}"/>
    <cellStyle name="Normal 14 2 2 3 3 3 2 3" xfId="16148" xr:uid="{00000000-0005-0000-0000-00004A060000}"/>
    <cellStyle name="Normal 14 2 2 3 3 3 2 3 2" xfId="43776" xr:uid="{00000000-0005-0000-0000-00004B060000}"/>
    <cellStyle name="Normal 14 2 2 3 3 3 2 3 3" xfId="27611" xr:uid="{00000000-0005-0000-0000-00004C060000}"/>
    <cellStyle name="Normal 14 2 2 3 3 3 2 4" xfId="11050" xr:uid="{00000000-0005-0000-0000-00004D060000}"/>
    <cellStyle name="Normal 14 2 2 3 3 3 2 4 2" xfId="38821" xr:uid="{00000000-0005-0000-0000-00004E060000}"/>
    <cellStyle name="Normal 14 2 2 3 3 3 2 4 3" xfId="24468" xr:uid="{00000000-0005-0000-0000-00004F060000}"/>
    <cellStyle name="Normal 14 2 2 3 3 3 2 5" xfId="18850" xr:uid="{00000000-0005-0000-0000-000050060000}"/>
    <cellStyle name="Normal 14 2 2 3 3 3 2 5 2" xfId="36378" xr:uid="{00000000-0005-0000-0000-000051060000}"/>
    <cellStyle name="Normal 14 2 2 3 3 3 2 6" xfId="10200" xr:uid="{00000000-0005-0000-0000-000052060000}"/>
    <cellStyle name="Normal 14 2 2 3 3 3 2 6 2" xfId="33896" xr:uid="{00000000-0005-0000-0000-000053060000}"/>
    <cellStyle name="Normal 14 2 2 3 3 3 2 7" xfId="8328" xr:uid="{00000000-0005-0000-0000-000054060000}"/>
    <cellStyle name="Normal 14 2 2 3 3 3 2 7 2" xfId="30152" xr:uid="{00000000-0005-0000-0000-000055060000}"/>
    <cellStyle name="Normal 14 2 2 3 3 3 2 8" xfId="6456" xr:uid="{00000000-0005-0000-0000-000056060000}"/>
    <cellStyle name="Normal 14 2 2 3 3 3 2 8 2" xfId="22596" xr:uid="{00000000-0005-0000-0000-000057060000}"/>
    <cellStyle name="Normal 14 2 2 3 3 3 2 9" xfId="4584" xr:uid="{00000000-0005-0000-0000-000058060000}"/>
    <cellStyle name="Normal 14 2 2 3 3 3 3" xfId="2168" xr:uid="{00000000-0005-0000-0000-000059060000}"/>
    <cellStyle name="Normal 14 2 2 3 3 3 3 2" xfId="15544" xr:uid="{00000000-0005-0000-0000-00005A060000}"/>
    <cellStyle name="Normal 14 2 2 3 3 3 3 2 2" xfId="43172" xr:uid="{00000000-0005-0000-0000-00005B060000}"/>
    <cellStyle name="Normal 14 2 2 3 3 3 3 2 3" xfId="31481" xr:uid="{00000000-0005-0000-0000-00005C060000}"/>
    <cellStyle name="Normal 14 2 2 3 3 3 3 2 4" xfId="28254" xr:uid="{00000000-0005-0000-0000-00005D060000}"/>
    <cellStyle name="Normal 14 2 2 3 3 3 3 3" xfId="13154" xr:uid="{00000000-0005-0000-0000-00005E060000}"/>
    <cellStyle name="Normal 14 2 2 3 3 3 3 3 2" xfId="40800" xr:uid="{00000000-0005-0000-0000-00005F060000}"/>
    <cellStyle name="Normal 14 2 2 3 3 3 3 3 3" xfId="23925" xr:uid="{00000000-0005-0000-0000-000060060000}"/>
    <cellStyle name="Normal 14 2 2 3 3 3 3 4" xfId="18307" xr:uid="{00000000-0005-0000-0000-000061060000}"/>
    <cellStyle name="Normal 14 2 2 3 3 3 3 4 2" xfId="37428" xr:uid="{00000000-0005-0000-0000-000062060000}"/>
    <cellStyle name="Normal 14 2 2 3 3 3 3 5" xfId="9657" xr:uid="{00000000-0005-0000-0000-000063060000}"/>
    <cellStyle name="Normal 14 2 2 3 3 3 3 5 2" xfId="33353" xr:uid="{00000000-0005-0000-0000-000064060000}"/>
    <cellStyle name="Normal 14 2 2 3 3 3 3 6" xfId="7785" xr:uid="{00000000-0005-0000-0000-000065060000}"/>
    <cellStyle name="Normal 14 2 2 3 3 3 3 6 2" xfId="29609" xr:uid="{00000000-0005-0000-0000-000066060000}"/>
    <cellStyle name="Normal 14 2 2 3 3 3 3 7" xfId="5913" xr:uid="{00000000-0005-0000-0000-000067060000}"/>
    <cellStyle name="Normal 14 2 2 3 3 3 3 7 2" xfId="22053" xr:uid="{00000000-0005-0000-0000-000068060000}"/>
    <cellStyle name="Normal 14 2 2 3 3 3 3 8" xfId="4041" xr:uid="{00000000-0005-0000-0000-000069060000}"/>
    <cellStyle name="Normal 14 2 2 3 3 3 3 9" xfId="20181" xr:uid="{00000000-0005-0000-0000-00006A060000}"/>
    <cellStyle name="Normal 14 2 2 3 3 3 4" xfId="12146" xr:uid="{00000000-0005-0000-0000-00006B060000}"/>
    <cellStyle name="Normal 14 2 2 3 3 3 4 2" xfId="39893" xr:uid="{00000000-0005-0000-0000-00006C060000}"/>
    <cellStyle name="Normal 14 2 2 3 3 3 4 3" xfId="30526" xr:uid="{00000000-0005-0000-0000-00006D060000}"/>
    <cellStyle name="Normal 14 2 2 3 3 3 4 4" xfId="25283" xr:uid="{00000000-0005-0000-0000-00006E060000}"/>
    <cellStyle name="Normal 14 2 2 3 3 3 5" xfId="14637" xr:uid="{00000000-0005-0000-0000-00006F060000}"/>
    <cellStyle name="Normal 14 2 2 3 3 3 5 2" xfId="42265" xr:uid="{00000000-0005-0000-0000-000070060000}"/>
    <cellStyle name="Normal 14 2 2 3 3 3 5 3" xfId="34423" xr:uid="{00000000-0005-0000-0000-000071060000}"/>
    <cellStyle name="Normal 14 2 2 3 3 3 5 4" xfId="26645" xr:uid="{00000000-0005-0000-0000-000072060000}"/>
    <cellStyle name="Normal 14 2 2 3 3 3 6" xfId="16857" xr:uid="{00000000-0005-0000-0000-000073060000}"/>
    <cellStyle name="Normal 14 2 2 3 3 3 6 2" xfId="44485" xr:uid="{00000000-0005-0000-0000-000074060000}"/>
    <cellStyle name="Normal 14 2 2 3 3 3 6 3" xfId="22970" xr:uid="{00000000-0005-0000-0000-000075060000}"/>
    <cellStyle name="Normal 14 2 2 3 3 3 7" xfId="10574" xr:uid="{00000000-0005-0000-0000-000076060000}"/>
    <cellStyle name="Normal 14 2 2 3 3 3 7 2" xfId="38345" xr:uid="{00000000-0005-0000-0000-000077060000}"/>
    <cellStyle name="Normal 14 2 2 3 3 3 8" xfId="17352" xr:uid="{00000000-0005-0000-0000-000078060000}"/>
    <cellStyle name="Normal 14 2 2 3 3 3 8 2" xfId="35413" xr:uid="{00000000-0005-0000-0000-000079060000}"/>
    <cellStyle name="Normal 14 2 2 3 3 3 9" xfId="8702" xr:uid="{00000000-0005-0000-0000-00007A060000}"/>
    <cellStyle name="Normal 14 2 2 3 3 3 9 2" xfId="32398" xr:uid="{00000000-0005-0000-0000-00007B060000}"/>
    <cellStyle name="Normal 14 2 2 3 3 4" xfId="1846" xr:uid="{00000000-0005-0000-0000-00007C060000}"/>
    <cellStyle name="Normal 14 2 2 3 3 4 10" xfId="3719" xr:uid="{00000000-0005-0000-0000-00007D060000}"/>
    <cellStyle name="Normal 14 2 2 3 3 4 11" xfId="19859" xr:uid="{00000000-0005-0000-0000-00007E060000}"/>
    <cellStyle name="Normal 14 2 2 3 3 4 2" xfId="13348" xr:uid="{00000000-0005-0000-0000-00007F060000}"/>
    <cellStyle name="Normal 14 2 2 3 3 4 2 2" xfId="15719" xr:uid="{00000000-0005-0000-0000-000080060000}"/>
    <cellStyle name="Normal 14 2 2 3 3 4 2 2 2" xfId="43347" xr:uid="{00000000-0005-0000-0000-000081060000}"/>
    <cellStyle name="Normal 14 2 2 3 3 4 2 3" xfId="40976" xr:uid="{00000000-0005-0000-0000-000082060000}"/>
    <cellStyle name="Normal 14 2 2 3 3 4 2 4" xfId="37106" xr:uid="{00000000-0005-0000-0000-000083060000}"/>
    <cellStyle name="Normal 14 2 2 3 3 4 2 5" xfId="31159" xr:uid="{00000000-0005-0000-0000-000084060000}"/>
    <cellStyle name="Normal 14 2 2 3 3 4 2 6" xfId="25458" xr:uid="{00000000-0005-0000-0000-000085060000}"/>
    <cellStyle name="Normal 14 2 2 3 3 4 3" xfId="11993" xr:uid="{00000000-0005-0000-0000-000086060000}"/>
    <cellStyle name="Normal 14 2 2 3 3 4 3 2" xfId="39740" xr:uid="{00000000-0005-0000-0000-000087060000}"/>
    <cellStyle name="Normal 14 2 2 3 3 4 3 3" xfId="34270" xr:uid="{00000000-0005-0000-0000-000088060000}"/>
    <cellStyle name="Normal 14 2 2 3 3 4 3 4" xfId="27129" xr:uid="{00000000-0005-0000-0000-000089060000}"/>
    <cellStyle name="Normal 14 2 2 3 3 4 4" xfId="14484" xr:uid="{00000000-0005-0000-0000-00008A060000}"/>
    <cellStyle name="Normal 14 2 2 3 3 4 4 2" xfId="42112" xr:uid="{00000000-0005-0000-0000-00008B060000}"/>
    <cellStyle name="Normal 14 2 2 3 3 4 4 3" xfId="23603" xr:uid="{00000000-0005-0000-0000-00008C060000}"/>
    <cellStyle name="Normal 14 2 2 3 3 4 5" xfId="11373" xr:uid="{00000000-0005-0000-0000-00008D060000}"/>
    <cellStyle name="Normal 14 2 2 3 3 4 5 2" xfId="39144" xr:uid="{00000000-0005-0000-0000-00008E060000}"/>
    <cellStyle name="Normal 14 2 2 3 3 4 6" xfId="17985" xr:uid="{00000000-0005-0000-0000-00008F060000}"/>
    <cellStyle name="Normal 14 2 2 3 3 4 6 2" xfId="35896" xr:uid="{00000000-0005-0000-0000-000090060000}"/>
    <cellStyle name="Normal 14 2 2 3 3 4 7" xfId="9335" xr:uid="{00000000-0005-0000-0000-000091060000}"/>
    <cellStyle name="Normal 14 2 2 3 3 4 7 2" xfId="33031" xr:uid="{00000000-0005-0000-0000-000092060000}"/>
    <cellStyle name="Normal 14 2 2 3 3 4 8" xfId="7463" xr:uid="{00000000-0005-0000-0000-000093060000}"/>
    <cellStyle name="Normal 14 2 2 3 3 4 8 2" xfId="29287" xr:uid="{00000000-0005-0000-0000-000094060000}"/>
    <cellStyle name="Normal 14 2 2 3 3 4 9" xfId="5591" xr:uid="{00000000-0005-0000-0000-000095060000}"/>
    <cellStyle name="Normal 14 2 2 3 3 4 9 2" xfId="21731" xr:uid="{00000000-0005-0000-0000-000096060000}"/>
    <cellStyle name="Normal 14 2 2 3 3 5" xfId="2390" xr:uid="{00000000-0005-0000-0000-000097060000}"/>
    <cellStyle name="Normal 14 2 2 3 3 5 10" xfId="20402" xr:uid="{00000000-0005-0000-0000-000098060000}"/>
    <cellStyle name="Normal 14 2 2 3 3 5 2" xfId="13477" xr:uid="{00000000-0005-0000-0000-000099060000}"/>
    <cellStyle name="Normal 14 2 2 3 3 5 2 2" xfId="41105" xr:uid="{00000000-0005-0000-0000-00009A060000}"/>
    <cellStyle name="Normal 14 2 2 3 3 5 2 3" xfId="37649" xr:uid="{00000000-0005-0000-0000-00009B060000}"/>
    <cellStyle name="Normal 14 2 2 3 3 5 2 4" xfId="31702" xr:uid="{00000000-0005-0000-0000-00009C060000}"/>
    <cellStyle name="Normal 14 2 2 3 3 5 2 5" xfId="25587" xr:uid="{00000000-0005-0000-0000-00009D060000}"/>
    <cellStyle name="Normal 14 2 2 3 3 5 3" xfId="15848" xr:uid="{00000000-0005-0000-0000-00009E060000}"/>
    <cellStyle name="Normal 14 2 2 3 3 5 3 2" xfId="43476" xr:uid="{00000000-0005-0000-0000-00009F060000}"/>
    <cellStyle name="Normal 14 2 2 3 3 5 3 3" xfId="27289" xr:uid="{00000000-0005-0000-0000-0000A0060000}"/>
    <cellStyle name="Normal 14 2 2 3 3 5 4" xfId="10897" xr:uid="{00000000-0005-0000-0000-0000A1060000}"/>
    <cellStyle name="Normal 14 2 2 3 3 5 4 2" xfId="38668" xr:uid="{00000000-0005-0000-0000-0000A2060000}"/>
    <cellStyle name="Normal 14 2 2 3 3 5 4 3" xfId="24146" xr:uid="{00000000-0005-0000-0000-0000A3060000}"/>
    <cellStyle name="Normal 14 2 2 3 3 5 5" xfId="18528" xr:uid="{00000000-0005-0000-0000-0000A4060000}"/>
    <cellStyle name="Normal 14 2 2 3 3 5 5 2" xfId="36056" xr:uid="{00000000-0005-0000-0000-0000A5060000}"/>
    <cellStyle name="Normal 14 2 2 3 3 5 6" xfId="9878" xr:uid="{00000000-0005-0000-0000-0000A6060000}"/>
    <cellStyle name="Normal 14 2 2 3 3 5 6 2" xfId="33574" xr:uid="{00000000-0005-0000-0000-0000A7060000}"/>
    <cellStyle name="Normal 14 2 2 3 3 5 7" xfId="8006" xr:uid="{00000000-0005-0000-0000-0000A8060000}"/>
    <cellStyle name="Normal 14 2 2 3 3 5 7 2" xfId="29830" xr:uid="{00000000-0005-0000-0000-0000A9060000}"/>
    <cellStyle name="Normal 14 2 2 3 3 5 8" xfId="6134" xr:uid="{00000000-0005-0000-0000-0000AA060000}"/>
    <cellStyle name="Normal 14 2 2 3 3 5 8 2" xfId="22274" xr:uid="{00000000-0005-0000-0000-0000AB060000}"/>
    <cellStyle name="Normal 14 2 2 3 3 5 9" xfId="4262" xr:uid="{00000000-0005-0000-0000-0000AC060000}"/>
    <cellStyle name="Normal 14 2 2 3 3 6" xfId="1689" xr:uid="{00000000-0005-0000-0000-0000AD060000}"/>
    <cellStyle name="Normal 14 2 2 3 3 6 2" xfId="16326" xr:uid="{00000000-0005-0000-0000-0000AE060000}"/>
    <cellStyle name="Normal 14 2 2 3 3 6 2 2" xfId="43954" xr:uid="{00000000-0005-0000-0000-0000AF060000}"/>
    <cellStyle name="Normal 14 2 2 3 3 6 2 3" xfId="31002" xr:uid="{00000000-0005-0000-0000-0000B0060000}"/>
    <cellStyle name="Normal 14 2 2 3 3 6 2 4" xfId="26065" xr:uid="{00000000-0005-0000-0000-0000B1060000}"/>
    <cellStyle name="Normal 14 2 2 3 3 6 3" xfId="13955" xr:uid="{00000000-0005-0000-0000-0000B2060000}"/>
    <cellStyle name="Normal 14 2 2 3 3 6 3 2" xfId="41583" xr:uid="{00000000-0005-0000-0000-0000B3060000}"/>
    <cellStyle name="Normal 14 2 2 3 3 6 3 3" xfId="27796" xr:uid="{00000000-0005-0000-0000-0000B4060000}"/>
    <cellStyle name="Normal 14 2 2 3 3 6 4" xfId="17828" xr:uid="{00000000-0005-0000-0000-0000B5060000}"/>
    <cellStyle name="Normal 14 2 2 3 3 6 4 2" xfId="36563" xr:uid="{00000000-0005-0000-0000-0000B6060000}"/>
    <cellStyle name="Normal 14 2 2 3 3 6 4 3" xfId="23446" xr:uid="{00000000-0005-0000-0000-0000B7060000}"/>
    <cellStyle name="Normal 14 2 2 3 3 6 5" xfId="9178" xr:uid="{00000000-0005-0000-0000-0000B8060000}"/>
    <cellStyle name="Normal 14 2 2 3 3 6 5 2" xfId="32874" xr:uid="{00000000-0005-0000-0000-0000B9060000}"/>
    <cellStyle name="Normal 14 2 2 3 3 6 6" xfId="7306" xr:uid="{00000000-0005-0000-0000-0000BA060000}"/>
    <cellStyle name="Normal 14 2 2 3 3 6 6 2" xfId="29130" xr:uid="{00000000-0005-0000-0000-0000BB060000}"/>
    <cellStyle name="Normal 14 2 2 3 3 6 7" xfId="5434" xr:uid="{00000000-0005-0000-0000-0000BC060000}"/>
    <cellStyle name="Normal 14 2 2 3 3 6 7 2" xfId="21574" xr:uid="{00000000-0005-0000-0000-0000BD060000}"/>
    <cellStyle name="Normal 14 2 2 3 3 6 8" xfId="3562" xr:uid="{00000000-0005-0000-0000-0000BE060000}"/>
    <cellStyle name="Normal 14 2 2 3 3 6 9" xfId="19702" xr:uid="{00000000-0005-0000-0000-0000BF060000}"/>
    <cellStyle name="Normal 14 2 2 3 3 7" xfId="1536" xr:uid="{00000000-0005-0000-0000-0000C0060000}"/>
    <cellStyle name="Normal 14 2 2 3 3 7 2" xfId="14960" xr:uid="{00000000-0005-0000-0000-0000C1060000}"/>
    <cellStyle name="Normal 14 2 2 3 3 7 2 2" xfId="42588" xr:uid="{00000000-0005-0000-0000-0000C2060000}"/>
    <cellStyle name="Normal 14 2 2 3 3 7 2 3" xfId="30849" xr:uid="{00000000-0005-0000-0000-0000C3060000}"/>
    <cellStyle name="Normal 14 2 2 3 3 7 2 4" xfId="28162" xr:uid="{00000000-0005-0000-0000-0000C4060000}"/>
    <cellStyle name="Normal 14 2 2 3 3 7 3" xfId="12469" xr:uid="{00000000-0005-0000-0000-0000C5060000}"/>
    <cellStyle name="Normal 14 2 2 3 3 7 3 2" xfId="40216" xr:uid="{00000000-0005-0000-0000-0000C6060000}"/>
    <cellStyle name="Normal 14 2 2 3 3 7 3 3" xfId="23293" xr:uid="{00000000-0005-0000-0000-0000C7060000}"/>
    <cellStyle name="Normal 14 2 2 3 3 7 4" xfId="17675" xr:uid="{00000000-0005-0000-0000-0000C8060000}"/>
    <cellStyle name="Normal 14 2 2 3 3 7 4 2" xfId="35253" xr:uid="{00000000-0005-0000-0000-0000C9060000}"/>
    <cellStyle name="Normal 14 2 2 3 3 7 5" xfId="9025" xr:uid="{00000000-0005-0000-0000-0000CA060000}"/>
    <cellStyle name="Normal 14 2 2 3 3 7 5 2" xfId="32721" xr:uid="{00000000-0005-0000-0000-0000CB060000}"/>
    <cellStyle name="Normal 14 2 2 3 3 7 6" xfId="7153" xr:uid="{00000000-0005-0000-0000-0000CC060000}"/>
    <cellStyle name="Normal 14 2 2 3 3 7 6 2" xfId="28977" xr:uid="{00000000-0005-0000-0000-0000CD060000}"/>
    <cellStyle name="Normal 14 2 2 3 3 7 7" xfId="5281" xr:uid="{00000000-0005-0000-0000-0000CE060000}"/>
    <cellStyle name="Normal 14 2 2 3 3 7 7 2" xfId="21421" xr:uid="{00000000-0005-0000-0000-0000CF060000}"/>
    <cellStyle name="Normal 14 2 2 3 3 7 8" xfId="3409" xr:uid="{00000000-0005-0000-0000-0000D0060000}"/>
    <cellStyle name="Normal 14 2 2 3 3 7 9" xfId="19549" xr:uid="{00000000-0005-0000-0000-0000D1060000}"/>
    <cellStyle name="Normal 14 2 2 3 3 8" xfId="11840" xr:uid="{00000000-0005-0000-0000-0000D2060000}"/>
    <cellStyle name="Normal 14 2 2 3 3 8 2" xfId="39591" xr:uid="{00000000-0005-0000-0000-0000D3060000}"/>
    <cellStyle name="Normal 14 2 2 3 3 8 3" xfId="36949" xr:uid="{00000000-0005-0000-0000-0000D4060000}"/>
    <cellStyle name="Normal 14 2 2 3 3 8 4" xfId="30373" xr:uid="{00000000-0005-0000-0000-0000D5060000}"/>
    <cellStyle name="Normal 14 2 2 3 3 8 5" xfId="24699" xr:uid="{00000000-0005-0000-0000-0000D6060000}"/>
    <cellStyle name="Normal 14 2 2 3 3 9" xfId="14331" xr:uid="{00000000-0005-0000-0000-0000D7060000}"/>
    <cellStyle name="Normal 14 2 2 3 3 9 2" xfId="41959" xr:uid="{00000000-0005-0000-0000-0000D8060000}"/>
    <cellStyle name="Normal 14 2 2 3 3 9 3" xfId="34117" xr:uid="{00000000-0005-0000-0000-0000D9060000}"/>
    <cellStyle name="Normal 14 2 2 3 3 9 4" xfId="26485" xr:uid="{00000000-0005-0000-0000-0000DA060000}"/>
    <cellStyle name="Normal 14 2 2 3 4" xfId="1315" xr:uid="{00000000-0005-0000-0000-0000DB060000}"/>
    <cellStyle name="Normal 14 2 2 3 4 10" xfId="17454" xr:uid="{00000000-0005-0000-0000-0000DC060000}"/>
    <cellStyle name="Normal 14 2 2 3 4 10 2" xfId="35589" xr:uid="{00000000-0005-0000-0000-0000DD060000}"/>
    <cellStyle name="Normal 14 2 2 3 4 11" xfId="8804" xr:uid="{00000000-0005-0000-0000-0000DE060000}"/>
    <cellStyle name="Normal 14 2 2 3 4 11 2" xfId="32500" xr:uid="{00000000-0005-0000-0000-0000DF060000}"/>
    <cellStyle name="Normal 14 2 2 3 4 12" xfId="6932" xr:uid="{00000000-0005-0000-0000-0000E0060000}"/>
    <cellStyle name="Normal 14 2 2 3 4 12 2" xfId="28756" xr:uid="{00000000-0005-0000-0000-0000E1060000}"/>
    <cellStyle name="Normal 14 2 2 3 4 13" xfId="5060" xr:uid="{00000000-0005-0000-0000-0000E2060000}"/>
    <cellStyle name="Normal 14 2 2 3 4 13 2" xfId="21200" xr:uid="{00000000-0005-0000-0000-0000E3060000}"/>
    <cellStyle name="Normal 14 2 2 3 4 14" xfId="3188" xr:uid="{00000000-0005-0000-0000-0000E4060000}"/>
    <cellStyle name="Normal 14 2 2 3 4 15" xfId="19328" xr:uid="{00000000-0005-0000-0000-0000E5060000}"/>
    <cellStyle name="Normal 14 2 2 3 4 2" xfId="2270" xr:uid="{00000000-0005-0000-0000-0000E6060000}"/>
    <cellStyle name="Normal 14 2 2 3 4 2 10" xfId="4143" xr:uid="{00000000-0005-0000-0000-0000E7060000}"/>
    <cellStyle name="Normal 14 2 2 3 4 2 11" xfId="20283" xr:uid="{00000000-0005-0000-0000-0000E8060000}"/>
    <cellStyle name="Normal 14 2 2 3 4 2 2" xfId="2814" xr:uid="{00000000-0005-0000-0000-0000E9060000}"/>
    <cellStyle name="Normal 14 2 2 3 4 2 2 2" xfId="16248" xr:uid="{00000000-0005-0000-0000-0000EA060000}"/>
    <cellStyle name="Normal 14 2 2 3 4 2 2 2 2" xfId="43876" xr:uid="{00000000-0005-0000-0000-0000EB060000}"/>
    <cellStyle name="Normal 14 2 2 3 4 2 2 2 3" xfId="38073" xr:uid="{00000000-0005-0000-0000-0000EC060000}"/>
    <cellStyle name="Normal 14 2 2 3 4 2 2 2 4" xfId="32126" xr:uid="{00000000-0005-0000-0000-0000ED060000}"/>
    <cellStyle name="Normal 14 2 2 3 4 2 2 2 5" xfId="25987" xr:uid="{00000000-0005-0000-0000-0000EE060000}"/>
    <cellStyle name="Normal 14 2 2 3 4 2 2 3" xfId="13877" xr:uid="{00000000-0005-0000-0000-0000EF060000}"/>
    <cellStyle name="Normal 14 2 2 3 4 2 2 3 2" xfId="41505" xr:uid="{00000000-0005-0000-0000-0000F0060000}"/>
    <cellStyle name="Normal 14 2 2 3 4 2 2 3 3" xfId="27713" xr:uid="{00000000-0005-0000-0000-0000F1060000}"/>
    <cellStyle name="Normal 14 2 2 3 4 2 2 4" xfId="18952" xr:uid="{00000000-0005-0000-0000-0000F2060000}"/>
    <cellStyle name="Normal 14 2 2 3 4 2 2 4 2" xfId="36480" xr:uid="{00000000-0005-0000-0000-0000F3060000}"/>
    <cellStyle name="Normal 14 2 2 3 4 2 2 4 3" xfId="24570" xr:uid="{00000000-0005-0000-0000-0000F4060000}"/>
    <cellStyle name="Normal 14 2 2 3 4 2 2 5" xfId="10302" xr:uid="{00000000-0005-0000-0000-0000F5060000}"/>
    <cellStyle name="Normal 14 2 2 3 4 2 2 5 2" xfId="33998" xr:uid="{00000000-0005-0000-0000-0000F6060000}"/>
    <cellStyle name="Normal 14 2 2 3 4 2 2 6" xfId="8430" xr:uid="{00000000-0005-0000-0000-0000F7060000}"/>
    <cellStyle name="Normal 14 2 2 3 4 2 2 6 2" xfId="30254" xr:uid="{00000000-0005-0000-0000-0000F8060000}"/>
    <cellStyle name="Normal 14 2 2 3 4 2 2 7" xfId="6558" xr:uid="{00000000-0005-0000-0000-0000F9060000}"/>
    <cellStyle name="Normal 14 2 2 3 4 2 2 7 2" xfId="22698" xr:uid="{00000000-0005-0000-0000-0000FA060000}"/>
    <cellStyle name="Normal 14 2 2 3 4 2 2 8" xfId="4686" xr:uid="{00000000-0005-0000-0000-0000FB060000}"/>
    <cellStyle name="Normal 14 2 2 3 4 2 2 9" xfId="20826" xr:uid="{00000000-0005-0000-0000-0000FC060000}"/>
    <cellStyle name="Normal 14 2 2 3 4 2 3" xfId="13415" xr:uid="{00000000-0005-0000-0000-0000FD060000}"/>
    <cellStyle name="Normal 14 2 2 3 4 2 3 2" xfId="41043" xr:uid="{00000000-0005-0000-0000-0000FE060000}"/>
    <cellStyle name="Normal 14 2 2 3 4 2 3 3" xfId="37530" xr:uid="{00000000-0005-0000-0000-0000FF060000}"/>
    <cellStyle name="Normal 14 2 2 3 4 2 3 4" xfId="31583" xr:uid="{00000000-0005-0000-0000-000000070000}"/>
    <cellStyle name="Normal 14 2 2 3 4 2 3 5" xfId="25525" xr:uid="{00000000-0005-0000-0000-000001070000}"/>
    <cellStyle name="Normal 14 2 2 3 4 2 4" xfId="15786" xr:uid="{00000000-0005-0000-0000-000002070000}"/>
    <cellStyle name="Normal 14 2 2 3 4 2 4 2" xfId="43414" xr:uid="{00000000-0005-0000-0000-000003070000}"/>
    <cellStyle name="Normal 14 2 2 3 4 2 4 3" xfId="27222" xr:uid="{00000000-0005-0000-0000-000004070000}"/>
    <cellStyle name="Normal 14 2 2 3 4 2 5" xfId="11475" xr:uid="{00000000-0005-0000-0000-000005070000}"/>
    <cellStyle name="Normal 14 2 2 3 4 2 5 2" xfId="39246" xr:uid="{00000000-0005-0000-0000-000006070000}"/>
    <cellStyle name="Normal 14 2 2 3 4 2 5 3" xfId="24027" xr:uid="{00000000-0005-0000-0000-000007070000}"/>
    <cellStyle name="Normal 14 2 2 3 4 2 6" xfId="18409" xr:uid="{00000000-0005-0000-0000-000008070000}"/>
    <cellStyle name="Normal 14 2 2 3 4 2 6 2" xfId="35989" xr:uid="{00000000-0005-0000-0000-000009070000}"/>
    <cellStyle name="Normal 14 2 2 3 4 2 7" xfId="9759" xr:uid="{00000000-0005-0000-0000-00000A070000}"/>
    <cellStyle name="Normal 14 2 2 3 4 2 7 2" xfId="33455" xr:uid="{00000000-0005-0000-0000-00000B070000}"/>
    <cellStyle name="Normal 14 2 2 3 4 2 8" xfId="7887" xr:uid="{00000000-0005-0000-0000-00000C070000}"/>
    <cellStyle name="Normal 14 2 2 3 4 2 8 2" xfId="29711" xr:uid="{00000000-0005-0000-0000-00000D070000}"/>
    <cellStyle name="Normal 14 2 2 3 4 2 9" xfId="6015" xr:uid="{00000000-0005-0000-0000-00000E070000}"/>
    <cellStyle name="Normal 14 2 2 3 4 2 9 2" xfId="22155" xr:uid="{00000000-0005-0000-0000-00000F070000}"/>
    <cellStyle name="Normal 14 2 2 3 4 3" xfId="2491" xr:uid="{00000000-0005-0000-0000-000010070000}"/>
    <cellStyle name="Normal 14 2 2 3 4 3 10" xfId="20503" xr:uid="{00000000-0005-0000-0000-000011070000}"/>
    <cellStyle name="Normal 14 2 2 3 4 3 2" xfId="13564" xr:uid="{00000000-0005-0000-0000-000012070000}"/>
    <cellStyle name="Normal 14 2 2 3 4 3 2 2" xfId="41192" xr:uid="{00000000-0005-0000-0000-000013070000}"/>
    <cellStyle name="Normal 14 2 2 3 4 3 2 3" xfId="37750" xr:uid="{00000000-0005-0000-0000-000014070000}"/>
    <cellStyle name="Normal 14 2 2 3 4 3 2 4" xfId="31803" xr:uid="{00000000-0005-0000-0000-000015070000}"/>
    <cellStyle name="Normal 14 2 2 3 4 3 2 5" xfId="25674" xr:uid="{00000000-0005-0000-0000-000016070000}"/>
    <cellStyle name="Normal 14 2 2 3 4 3 3" xfId="15935" xr:uid="{00000000-0005-0000-0000-000017070000}"/>
    <cellStyle name="Normal 14 2 2 3 4 3 3 2" xfId="43563" xr:uid="{00000000-0005-0000-0000-000018070000}"/>
    <cellStyle name="Normal 14 2 2 3 4 3 3 3" xfId="27390" xr:uid="{00000000-0005-0000-0000-000019070000}"/>
    <cellStyle name="Normal 14 2 2 3 4 3 4" xfId="11152" xr:uid="{00000000-0005-0000-0000-00001A070000}"/>
    <cellStyle name="Normal 14 2 2 3 4 3 4 2" xfId="38923" xr:uid="{00000000-0005-0000-0000-00001B070000}"/>
    <cellStyle name="Normal 14 2 2 3 4 3 4 3" xfId="24247" xr:uid="{00000000-0005-0000-0000-00001C070000}"/>
    <cellStyle name="Normal 14 2 2 3 4 3 5" xfId="18629" xr:uid="{00000000-0005-0000-0000-00001D070000}"/>
    <cellStyle name="Normal 14 2 2 3 4 3 5 2" xfId="36157" xr:uid="{00000000-0005-0000-0000-00001E070000}"/>
    <cellStyle name="Normal 14 2 2 3 4 3 6" xfId="9979" xr:uid="{00000000-0005-0000-0000-00001F070000}"/>
    <cellStyle name="Normal 14 2 2 3 4 3 6 2" xfId="33675" xr:uid="{00000000-0005-0000-0000-000020070000}"/>
    <cellStyle name="Normal 14 2 2 3 4 3 7" xfId="8107" xr:uid="{00000000-0005-0000-0000-000021070000}"/>
    <cellStyle name="Normal 14 2 2 3 4 3 7 2" xfId="29931" xr:uid="{00000000-0005-0000-0000-000022070000}"/>
    <cellStyle name="Normal 14 2 2 3 4 3 8" xfId="6235" xr:uid="{00000000-0005-0000-0000-000023070000}"/>
    <cellStyle name="Normal 14 2 2 3 4 3 8 2" xfId="22375" xr:uid="{00000000-0005-0000-0000-000024070000}"/>
    <cellStyle name="Normal 14 2 2 3 4 3 9" xfId="4363" xr:uid="{00000000-0005-0000-0000-000025070000}"/>
    <cellStyle name="Normal 14 2 2 3 4 4" xfId="1947" xr:uid="{00000000-0005-0000-0000-000026070000}"/>
    <cellStyle name="Normal 14 2 2 3 4 4 2" xfId="16383" xr:uid="{00000000-0005-0000-0000-000027070000}"/>
    <cellStyle name="Normal 14 2 2 3 4 4 2 2" xfId="44011" xr:uid="{00000000-0005-0000-0000-000028070000}"/>
    <cellStyle name="Normal 14 2 2 3 4 4 2 3" xfId="31260" xr:uid="{00000000-0005-0000-0000-000029070000}"/>
    <cellStyle name="Normal 14 2 2 3 4 4 2 4" xfId="26122" xr:uid="{00000000-0005-0000-0000-00002A070000}"/>
    <cellStyle name="Normal 14 2 2 3 4 4 3" xfId="14012" xr:uid="{00000000-0005-0000-0000-00002B070000}"/>
    <cellStyle name="Normal 14 2 2 3 4 4 3 2" xfId="41640" xr:uid="{00000000-0005-0000-0000-00002C070000}"/>
    <cellStyle name="Normal 14 2 2 3 4 4 3 3" xfId="27853" xr:uid="{00000000-0005-0000-0000-00002D070000}"/>
    <cellStyle name="Normal 14 2 2 3 4 4 4" xfId="18086" xr:uid="{00000000-0005-0000-0000-00002E070000}"/>
    <cellStyle name="Normal 14 2 2 3 4 4 4 2" xfId="36620" xr:uid="{00000000-0005-0000-0000-00002F070000}"/>
    <cellStyle name="Normal 14 2 2 3 4 4 4 3" xfId="23704" xr:uid="{00000000-0005-0000-0000-000030070000}"/>
    <cellStyle name="Normal 14 2 2 3 4 4 5" xfId="9436" xr:uid="{00000000-0005-0000-0000-000031070000}"/>
    <cellStyle name="Normal 14 2 2 3 4 4 5 2" xfId="33132" xr:uid="{00000000-0005-0000-0000-000032070000}"/>
    <cellStyle name="Normal 14 2 2 3 4 4 6" xfId="7564" xr:uid="{00000000-0005-0000-0000-000033070000}"/>
    <cellStyle name="Normal 14 2 2 3 4 4 6 2" xfId="29388" xr:uid="{00000000-0005-0000-0000-000034070000}"/>
    <cellStyle name="Normal 14 2 2 3 4 4 7" xfId="5692" xr:uid="{00000000-0005-0000-0000-000035070000}"/>
    <cellStyle name="Normal 14 2 2 3 4 4 7 2" xfId="21832" xr:uid="{00000000-0005-0000-0000-000036070000}"/>
    <cellStyle name="Normal 14 2 2 3 4 4 8" xfId="3820" xr:uid="{00000000-0005-0000-0000-000037070000}"/>
    <cellStyle name="Normal 14 2 2 3 4 4 9" xfId="19960" xr:uid="{00000000-0005-0000-0000-000038070000}"/>
    <cellStyle name="Normal 14 2 2 3 4 5" xfId="12709" xr:uid="{00000000-0005-0000-0000-000039070000}"/>
    <cellStyle name="Normal 14 2 2 3 4 5 2" xfId="15182" xr:uid="{00000000-0005-0000-0000-00003A070000}"/>
    <cellStyle name="Normal 14 2 2 3 4 5 2 2" xfId="42810" xr:uid="{00000000-0005-0000-0000-00003B070000}"/>
    <cellStyle name="Normal 14 2 2 3 4 5 2 3" xfId="34735" xr:uid="{00000000-0005-0000-0000-00003C070000}"/>
    <cellStyle name="Normal 14 2 2 3 4 5 3" xfId="40438" xr:uid="{00000000-0005-0000-0000-00003D070000}"/>
    <cellStyle name="Normal 14 2 2 3 4 5 4" xfId="37207" xr:uid="{00000000-0005-0000-0000-00003E070000}"/>
    <cellStyle name="Normal 14 2 2 3 4 5 5" xfId="30628" xr:uid="{00000000-0005-0000-0000-00003F070000}"/>
    <cellStyle name="Normal 14 2 2 3 4 5 6" xfId="24921" xr:uid="{00000000-0005-0000-0000-000040070000}"/>
    <cellStyle name="Normal 14 2 2 3 4 6" xfId="12248" xr:uid="{00000000-0005-0000-0000-000041070000}"/>
    <cellStyle name="Normal 14 2 2 3 4 6 2" xfId="39995" xr:uid="{00000000-0005-0000-0000-000042070000}"/>
    <cellStyle name="Normal 14 2 2 3 4 6 3" xfId="34525" xr:uid="{00000000-0005-0000-0000-000043070000}"/>
    <cellStyle name="Normal 14 2 2 3 4 6 4" xfId="26821" xr:uid="{00000000-0005-0000-0000-000044070000}"/>
    <cellStyle name="Normal 14 2 2 3 4 7" xfId="14739" xr:uid="{00000000-0005-0000-0000-000045070000}"/>
    <cellStyle name="Normal 14 2 2 3 4 7 2" xfId="42367" xr:uid="{00000000-0005-0000-0000-000046070000}"/>
    <cellStyle name="Normal 14 2 2 3 4 7 3" xfId="23072" xr:uid="{00000000-0005-0000-0000-000047070000}"/>
    <cellStyle name="Normal 14 2 2 3 4 8" xfId="16959" xr:uid="{00000000-0005-0000-0000-000048070000}"/>
    <cellStyle name="Normal 14 2 2 3 4 8 2" xfId="44587" xr:uid="{00000000-0005-0000-0000-000049070000}"/>
    <cellStyle name="Normal 14 2 2 3 4 9" xfId="10676" xr:uid="{00000000-0005-0000-0000-00004A070000}"/>
    <cellStyle name="Normal 14 2 2 3 4 9 2" xfId="38447" xr:uid="{00000000-0005-0000-0000-00004B070000}"/>
    <cellStyle name="Normal 14 2 2 3 5" xfId="1162" xr:uid="{00000000-0005-0000-0000-00004C070000}"/>
    <cellStyle name="Normal 14 2 2 3 5 10" xfId="8651" xr:uid="{00000000-0005-0000-0000-00004D070000}"/>
    <cellStyle name="Normal 14 2 2 3 5 10 2" xfId="32347" xr:uid="{00000000-0005-0000-0000-00004E070000}"/>
    <cellStyle name="Normal 14 2 2 3 5 11" xfId="6779" xr:uid="{00000000-0005-0000-0000-00004F070000}"/>
    <cellStyle name="Normal 14 2 2 3 5 11 2" xfId="28603" xr:uid="{00000000-0005-0000-0000-000050070000}"/>
    <cellStyle name="Normal 14 2 2 3 5 12" xfId="4907" xr:uid="{00000000-0005-0000-0000-000051070000}"/>
    <cellStyle name="Normal 14 2 2 3 5 12 2" xfId="21047" xr:uid="{00000000-0005-0000-0000-000052070000}"/>
    <cellStyle name="Normal 14 2 2 3 5 13" xfId="3035" xr:uid="{00000000-0005-0000-0000-000053070000}"/>
    <cellStyle name="Normal 14 2 2 3 5 14" xfId="19175" xr:uid="{00000000-0005-0000-0000-000054070000}"/>
    <cellStyle name="Normal 14 2 2 3 5 2" xfId="2661" xr:uid="{00000000-0005-0000-0000-000055070000}"/>
    <cellStyle name="Normal 14 2 2 3 5 2 10" xfId="20673" xr:uid="{00000000-0005-0000-0000-000056070000}"/>
    <cellStyle name="Normal 14 2 2 3 5 2 2" xfId="13726" xr:uid="{00000000-0005-0000-0000-000057070000}"/>
    <cellStyle name="Normal 14 2 2 3 5 2 2 2" xfId="41354" xr:uid="{00000000-0005-0000-0000-000058070000}"/>
    <cellStyle name="Normal 14 2 2 3 5 2 2 3" xfId="37920" xr:uid="{00000000-0005-0000-0000-000059070000}"/>
    <cellStyle name="Normal 14 2 2 3 5 2 2 4" xfId="31973" xr:uid="{00000000-0005-0000-0000-00005A070000}"/>
    <cellStyle name="Normal 14 2 2 3 5 2 2 5" xfId="25836" xr:uid="{00000000-0005-0000-0000-00005B070000}"/>
    <cellStyle name="Normal 14 2 2 3 5 2 3" xfId="16097" xr:uid="{00000000-0005-0000-0000-00005C070000}"/>
    <cellStyle name="Normal 14 2 2 3 5 2 3 2" xfId="43725" xr:uid="{00000000-0005-0000-0000-00005D070000}"/>
    <cellStyle name="Normal 14 2 2 3 5 2 3 3" xfId="27560" xr:uid="{00000000-0005-0000-0000-00005E070000}"/>
    <cellStyle name="Normal 14 2 2 3 5 2 4" xfId="11526" xr:uid="{00000000-0005-0000-0000-00005F070000}"/>
    <cellStyle name="Normal 14 2 2 3 5 2 4 2" xfId="39297" xr:uid="{00000000-0005-0000-0000-000060070000}"/>
    <cellStyle name="Normal 14 2 2 3 5 2 4 3" xfId="24417" xr:uid="{00000000-0005-0000-0000-000061070000}"/>
    <cellStyle name="Normal 14 2 2 3 5 2 5" xfId="18799" xr:uid="{00000000-0005-0000-0000-000062070000}"/>
    <cellStyle name="Normal 14 2 2 3 5 2 5 2" xfId="36327" xr:uid="{00000000-0005-0000-0000-000063070000}"/>
    <cellStyle name="Normal 14 2 2 3 5 2 6" xfId="10149" xr:uid="{00000000-0005-0000-0000-000064070000}"/>
    <cellStyle name="Normal 14 2 2 3 5 2 6 2" xfId="33845" xr:uid="{00000000-0005-0000-0000-000065070000}"/>
    <cellStyle name="Normal 14 2 2 3 5 2 7" xfId="8277" xr:uid="{00000000-0005-0000-0000-000066070000}"/>
    <cellStyle name="Normal 14 2 2 3 5 2 7 2" xfId="30101" xr:uid="{00000000-0005-0000-0000-000067070000}"/>
    <cellStyle name="Normal 14 2 2 3 5 2 8" xfId="6405" xr:uid="{00000000-0005-0000-0000-000068070000}"/>
    <cellStyle name="Normal 14 2 2 3 5 2 8 2" xfId="22545" xr:uid="{00000000-0005-0000-0000-000069070000}"/>
    <cellStyle name="Normal 14 2 2 3 5 2 9" xfId="4533" xr:uid="{00000000-0005-0000-0000-00006A070000}"/>
    <cellStyle name="Normal 14 2 2 3 5 3" xfId="2117" xr:uid="{00000000-0005-0000-0000-00006B070000}"/>
    <cellStyle name="Normal 14 2 2 3 5 3 10" xfId="20130" xr:uid="{00000000-0005-0000-0000-00006C070000}"/>
    <cellStyle name="Normal 14 2 2 3 5 3 2" xfId="14213" xr:uid="{00000000-0005-0000-0000-00006D070000}"/>
    <cellStyle name="Normal 14 2 2 3 5 3 2 2" xfId="41841" xr:uid="{00000000-0005-0000-0000-00006E070000}"/>
    <cellStyle name="Normal 14 2 2 3 5 3 2 3" xfId="31430" xr:uid="{00000000-0005-0000-0000-00006F070000}"/>
    <cellStyle name="Normal 14 2 2 3 5 3 2 4" xfId="26323" xr:uid="{00000000-0005-0000-0000-000070070000}"/>
    <cellStyle name="Normal 14 2 2 3 5 3 3" xfId="16584" xr:uid="{00000000-0005-0000-0000-000071070000}"/>
    <cellStyle name="Normal 14 2 2 3 5 3 3 2" xfId="44212" xr:uid="{00000000-0005-0000-0000-000072070000}"/>
    <cellStyle name="Normal 14 2 2 3 5 3 3 3" xfId="28064" xr:uid="{00000000-0005-0000-0000-000073070000}"/>
    <cellStyle name="Normal 14 2 2 3 5 3 4" xfId="10999" xr:uid="{00000000-0005-0000-0000-000074070000}"/>
    <cellStyle name="Normal 14 2 2 3 5 3 4 2" xfId="38770" xr:uid="{00000000-0005-0000-0000-000075070000}"/>
    <cellStyle name="Normal 14 2 2 3 5 3 4 3" xfId="23874" xr:uid="{00000000-0005-0000-0000-000076070000}"/>
    <cellStyle name="Normal 14 2 2 3 5 3 5" xfId="18256" xr:uid="{00000000-0005-0000-0000-000077070000}"/>
    <cellStyle name="Normal 14 2 2 3 5 3 5 2" xfId="36831" xr:uid="{00000000-0005-0000-0000-000078070000}"/>
    <cellStyle name="Normal 14 2 2 3 5 3 6" xfId="9606" xr:uid="{00000000-0005-0000-0000-000079070000}"/>
    <cellStyle name="Normal 14 2 2 3 5 3 6 2" xfId="33302" xr:uid="{00000000-0005-0000-0000-00007A070000}"/>
    <cellStyle name="Normal 14 2 2 3 5 3 7" xfId="7734" xr:uid="{00000000-0005-0000-0000-00007B070000}"/>
    <cellStyle name="Normal 14 2 2 3 5 3 7 2" xfId="29558" xr:uid="{00000000-0005-0000-0000-00007C070000}"/>
    <cellStyle name="Normal 14 2 2 3 5 3 8" xfId="5862" xr:uid="{00000000-0005-0000-0000-00007D070000}"/>
    <cellStyle name="Normal 14 2 2 3 5 3 8 2" xfId="22002" xr:uid="{00000000-0005-0000-0000-00007E070000}"/>
    <cellStyle name="Normal 14 2 2 3 5 3 9" xfId="3990" xr:uid="{00000000-0005-0000-0000-00007F070000}"/>
    <cellStyle name="Normal 14 2 2 3 5 4" xfId="12559" xr:uid="{00000000-0005-0000-0000-000080070000}"/>
    <cellStyle name="Normal 14 2 2 3 5 4 2" xfId="15049" xr:uid="{00000000-0005-0000-0000-000081070000}"/>
    <cellStyle name="Normal 14 2 2 3 5 4 2 2" xfId="42677" xr:uid="{00000000-0005-0000-0000-000082070000}"/>
    <cellStyle name="Normal 14 2 2 3 5 4 2 3" xfId="34677" xr:uid="{00000000-0005-0000-0000-000083070000}"/>
    <cellStyle name="Normal 14 2 2 3 5 4 3" xfId="40305" xr:uid="{00000000-0005-0000-0000-000084070000}"/>
    <cellStyle name="Normal 14 2 2 3 5 4 4" xfId="37377" xr:uid="{00000000-0005-0000-0000-000085070000}"/>
    <cellStyle name="Normal 14 2 2 3 5 4 5" xfId="30475" xr:uid="{00000000-0005-0000-0000-000086070000}"/>
    <cellStyle name="Normal 14 2 2 3 5 4 6" xfId="24788" xr:uid="{00000000-0005-0000-0000-000087070000}"/>
    <cellStyle name="Normal 14 2 2 3 5 5" xfId="12095" xr:uid="{00000000-0005-0000-0000-000088070000}"/>
    <cellStyle name="Normal 14 2 2 3 5 5 2" xfId="39842" xr:uid="{00000000-0005-0000-0000-000089070000}"/>
    <cellStyle name="Normal 14 2 2 3 5 5 3" xfId="34372" xr:uid="{00000000-0005-0000-0000-00008A070000}"/>
    <cellStyle name="Normal 14 2 2 3 5 5 4" xfId="27033" xr:uid="{00000000-0005-0000-0000-00008B070000}"/>
    <cellStyle name="Normal 14 2 2 3 5 6" xfId="14586" xr:uid="{00000000-0005-0000-0000-00008C070000}"/>
    <cellStyle name="Normal 14 2 2 3 5 6 2" xfId="42214" xr:uid="{00000000-0005-0000-0000-00008D070000}"/>
    <cellStyle name="Normal 14 2 2 3 5 6 3" xfId="22919" xr:uid="{00000000-0005-0000-0000-00008E070000}"/>
    <cellStyle name="Normal 14 2 2 3 5 7" xfId="16806" xr:uid="{00000000-0005-0000-0000-00008F070000}"/>
    <cellStyle name="Normal 14 2 2 3 5 7 2" xfId="44434" xr:uid="{00000000-0005-0000-0000-000090070000}"/>
    <cellStyle name="Normal 14 2 2 3 5 8" xfId="10523" xr:uid="{00000000-0005-0000-0000-000091070000}"/>
    <cellStyle name="Normal 14 2 2 3 5 8 2" xfId="38294" xr:uid="{00000000-0005-0000-0000-000092070000}"/>
    <cellStyle name="Normal 14 2 2 3 5 9" xfId="17301" xr:uid="{00000000-0005-0000-0000-000093070000}"/>
    <cellStyle name="Normal 14 2 2 3 5 9 2" xfId="35800" xr:uid="{00000000-0005-0000-0000-000094070000}"/>
    <cellStyle name="Normal 14 2 2 3 6" xfId="1795" xr:uid="{00000000-0005-0000-0000-000095070000}"/>
    <cellStyle name="Normal 14 2 2 3 6 10" xfId="3668" xr:uid="{00000000-0005-0000-0000-000096070000}"/>
    <cellStyle name="Normal 14 2 2 3 6 11" xfId="19808" xr:uid="{00000000-0005-0000-0000-000097070000}"/>
    <cellStyle name="Normal 14 2 2 3 6 2" xfId="12754" xr:uid="{00000000-0005-0000-0000-000098070000}"/>
    <cellStyle name="Normal 14 2 2 3 6 2 2" xfId="15227" xr:uid="{00000000-0005-0000-0000-000099070000}"/>
    <cellStyle name="Normal 14 2 2 3 6 2 2 2" xfId="42855" xr:uid="{00000000-0005-0000-0000-00009A070000}"/>
    <cellStyle name="Normal 14 2 2 3 6 2 3" xfId="40483" xr:uid="{00000000-0005-0000-0000-00009B070000}"/>
    <cellStyle name="Normal 14 2 2 3 6 2 4" xfId="37055" xr:uid="{00000000-0005-0000-0000-00009C070000}"/>
    <cellStyle name="Normal 14 2 2 3 6 2 5" xfId="31108" xr:uid="{00000000-0005-0000-0000-00009D070000}"/>
    <cellStyle name="Normal 14 2 2 3 6 2 6" xfId="24966" xr:uid="{00000000-0005-0000-0000-00009E070000}"/>
    <cellStyle name="Normal 14 2 2 3 6 3" xfId="11942" xr:uid="{00000000-0005-0000-0000-00009F070000}"/>
    <cellStyle name="Normal 14 2 2 3 6 3 2" xfId="39689" xr:uid="{00000000-0005-0000-0000-0000A0070000}"/>
    <cellStyle name="Normal 14 2 2 3 6 3 3" xfId="34219" xr:uid="{00000000-0005-0000-0000-0000A1070000}"/>
    <cellStyle name="Normal 14 2 2 3 6 3 4" xfId="26725" xr:uid="{00000000-0005-0000-0000-0000A2070000}"/>
    <cellStyle name="Normal 14 2 2 3 6 4" xfId="14433" xr:uid="{00000000-0005-0000-0000-0000A3070000}"/>
    <cellStyle name="Normal 14 2 2 3 6 4 2" xfId="42061" xr:uid="{00000000-0005-0000-0000-0000A4070000}"/>
    <cellStyle name="Normal 14 2 2 3 6 4 3" xfId="23552" xr:uid="{00000000-0005-0000-0000-0000A5070000}"/>
    <cellStyle name="Normal 14 2 2 3 6 5" xfId="11322" xr:uid="{00000000-0005-0000-0000-0000A6070000}"/>
    <cellStyle name="Normal 14 2 2 3 6 5 2" xfId="39093" xr:uid="{00000000-0005-0000-0000-0000A7070000}"/>
    <cellStyle name="Normal 14 2 2 3 6 6" xfId="17934" xr:uid="{00000000-0005-0000-0000-0000A8070000}"/>
    <cellStyle name="Normal 14 2 2 3 6 6 2" xfId="35493" xr:uid="{00000000-0005-0000-0000-0000A9070000}"/>
    <cellStyle name="Normal 14 2 2 3 6 7" xfId="9284" xr:uid="{00000000-0005-0000-0000-0000AA070000}"/>
    <cellStyle name="Normal 14 2 2 3 6 7 2" xfId="32980" xr:uid="{00000000-0005-0000-0000-0000AB070000}"/>
    <cellStyle name="Normal 14 2 2 3 6 8" xfId="7412" xr:uid="{00000000-0005-0000-0000-0000AC070000}"/>
    <cellStyle name="Normal 14 2 2 3 6 8 2" xfId="29236" xr:uid="{00000000-0005-0000-0000-0000AD070000}"/>
    <cellStyle name="Normal 14 2 2 3 6 9" xfId="5540" xr:uid="{00000000-0005-0000-0000-0000AE070000}"/>
    <cellStyle name="Normal 14 2 2 3 6 9 2" xfId="21680" xr:uid="{00000000-0005-0000-0000-0000AF070000}"/>
    <cellStyle name="Normal 14 2 2 3 7" xfId="2339" xr:uid="{00000000-0005-0000-0000-0000B0070000}"/>
    <cellStyle name="Normal 14 2 2 3 7 10" xfId="20351" xr:uid="{00000000-0005-0000-0000-0000B1070000}"/>
    <cellStyle name="Normal 14 2 2 3 7 2" xfId="13179" xr:uid="{00000000-0005-0000-0000-0000B2070000}"/>
    <cellStyle name="Normal 14 2 2 3 7 2 2" xfId="40824" xr:uid="{00000000-0005-0000-0000-0000B3070000}"/>
    <cellStyle name="Normal 14 2 2 3 7 2 3" xfId="37598" xr:uid="{00000000-0005-0000-0000-0000B4070000}"/>
    <cellStyle name="Normal 14 2 2 3 7 2 4" xfId="31651" xr:uid="{00000000-0005-0000-0000-0000B5070000}"/>
    <cellStyle name="Normal 14 2 2 3 7 2 5" xfId="25307" xr:uid="{00000000-0005-0000-0000-0000B6070000}"/>
    <cellStyle name="Normal 14 2 2 3 7 3" xfId="15568" xr:uid="{00000000-0005-0000-0000-0000B7070000}"/>
    <cellStyle name="Normal 14 2 2 3 7 3 2" xfId="43196" xr:uid="{00000000-0005-0000-0000-0000B8070000}"/>
    <cellStyle name="Normal 14 2 2 3 7 3 3" xfId="26594" xr:uid="{00000000-0005-0000-0000-0000B9070000}"/>
    <cellStyle name="Normal 14 2 2 3 7 4" xfId="10846" xr:uid="{00000000-0005-0000-0000-0000BA070000}"/>
    <cellStyle name="Normal 14 2 2 3 7 4 2" xfId="38617" xr:uid="{00000000-0005-0000-0000-0000BB070000}"/>
    <cellStyle name="Normal 14 2 2 3 7 4 3" xfId="24095" xr:uid="{00000000-0005-0000-0000-0000BC070000}"/>
    <cellStyle name="Normal 14 2 2 3 7 5" xfId="18477" xr:uid="{00000000-0005-0000-0000-0000BD070000}"/>
    <cellStyle name="Normal 14 2 2 3 7 5 2" xfId="35362" xr:uid="{00000000-0005-0000-0000-0000BE070000}"/>
    <cellStyle name="Normal 14 2 2 3 7 6" xfId="9827" xr:uid="{00000000-0005-0000-0000-0000BF070000}"/>
    <cellStyle name="Normal 14 2 2 3 7 6 2" xfId="33523" xr:uid="{00000000-0005-0000-0000-0000C0070000}"/>
    <cellStyle name="Normal 14 2 2 3 7 7" xfId="7955" xr:uid="{00000000-0005-0000-0000-0000C1070000}"/>
    <cellStyle name="Normal 14 2 2 3 7 7 2" xfId="29779" xr:uid="{00000000-0005-0000-0000-0000C2070000}"/>
    <cellStyle name="Normal 14 2 2 3 7 8" xfId="6083" xr:uid="{00000000-0005-0000-0000-0000C3070000}"/>
    <cellStyle name="Normal 14 2 2 3 7 8 2" xfId="22223" xr:uid="{00000000-0005-0000-0000-0000C4070000}"/>
    <cellStyle name="Normal 14 2 2 3 7 9" xfId="4211" xr:uid="{00000000-0005-0000-0000-0000C5070000}"/>
    <cellStyle name="Normal 14 2 2 3 8" xfId="1638" xr:uid="{00000000-0005-0000-0000-0000C6070000}"/>
    <cellStyle name="Normal 14 2 2 3 8 2" xfId="16287" xr:uid="{00000000-0005-0000-0000-0000C7070000}"/>
    <cellStyle name="Normal 14 2 2 3 8 2 2" xfId="43915" xr:uid="{00000000-0005-0000-0000-0000C8070000}"/>
    <cellStyle name="Normal 14 2 2 3 8 2 3" xfId="30951" xr:uid="{00000000-0005-0000-0000-0000C9070000}"/>
    <cellStyle name="Normal 14 2 2 3 8 2 4" xfId="26026" xr:uid="{00000000-0005-0000-0000-0000CA070000}"/>
    <cellStyle name="Normal 14 2 2 3 8 3" xfId="13916" xr:uid="{00000000-0005-0000-0000-0000CB070000}"/>
    <cellStyle name="Normal 14 2 2 3 8 3 2" xfId="41544" xr:uid="{00000000-0005-0000-0000-0000CC070000}"/>
    <cellStyle name="Normal 14 2 2 3 8 3 3" xfId="27757" xr:uid="{00000000-0005-0000-0000-0000CD070000}"/>
    <cellStyle name="Normal 14 2 2 3 8 4" xfId="17777" xr:uid="{00000000-0005-0000-0000-0000CE070000}"/>
    <cellStyle name="Normal 14 2 2 3 8 4 2" xfId="36524" xr:uid="{00000000-0005-0000-0000-0000CF070000}"/>
    <cellStyle name="Normal 14 2 2 3 8 4 3" xfId="23395" xr:uid="{00000000-0005-0000-0000-0000D0070000}"/>
    <cellStyle name="Normal 14 2 2 3 8 5" xfId="9127" xr:uid="{00000000-0005-0000-0000-0000D1070000}"/>
    <cellStyle name="Normal 14 2 2 3 8 5 2" xfId="32823" xr:uid="{00000000-0005-0000-0000-0000D2070000}"/>
    <cellStyle name="Normal 14 2 2 3 8 6" xfId="7255" xr:uid="{00000000-0005-0000-0000-0000D3070000}"/>
    <cellStyle name="Normal 14 2 2 3 8 6 2" xfId="29079" xr:uid="{00000000-0005-0000-0000-0000D4070000}"/>
    <cellStyle name="Normal 14 2 2 3 8 7" xfId="5383" xr:uid="{00000000-0005-0000-0000-0000D5070000}"/>
    <cellStyle name="Normal 14 2 2 3 8 7 2" xfId="21523" xr:uid="{00000000-0005-0000-0000-0000D6070000}"/>
    <cellStyle name="Normal 14 2 2 3 8 8" xfId="3511" xr:uid="{00000000-0005-0000-0000-0000D7070000}"/>
    <cellStyle name="Normal 14 2 2 3 8 9" xfId="19651" xr:uid="{00000000-0005-0000-0000-0000D8070000}"/>
    <cellStyle name="Normal 14 2 2 3 9" xfId="1485" xr:uid="{00000000-0005-0000-0000-0000D9070000}"/>
    <cellStyle name="Normal 14 2 2 3 9 2" xfId="14909" xr:uid="{00000000-0005-0000-0000-0000DA070000}"/>
    <cellStyle name="Normal 14 2 2 3 9 2 2" xfId="42537" xr:uid="{00000000-0005-0000-0000-0000DB070000}"/>
    <cellStyle name="Normal 14 2 2 3 9 2 3" xfId="30798" xr:uid="{00000000-0005-0000-0000-0000DC070000}"/>
    <cellStyle name="Normal 14 2 2 3 9 2 4" xfId="28226" xr:uid="{00000000-0005-0000-0000-0000DD070000}"/>
    <cellStyle name="Normal 14 2 2 3 9 3" xfId="12418" xr:uid="{00000000-0005-0000-0000-0000DE070000}"/>
    <cellStyle name="Normal 14 2 2 3 9 3 2" xfId="40165" xr:uid="{00000000-0005-0000-0000-0000DF070000}"/>
    <cellStyle name="Normal 14 2 2 3 9 3 3" xfId="23242" xr:uid="{00000000-0005-0000-0000-0000E0070000}"/>
    <cellStyle name="Normal 14 2 2 3 9 4" xfId="17624" xr:uid="{00000000-0005-0000-0000-0000E1070000}"/>
    <cellStyle name="Normal 14 2 2 3 9 4 2" xfId="35202" xr:uid="{00000000-0005-0000-0000-0000E2070000}"/>
    <cellStyle name="Normal 14 2 2 3 9 5" xfId="8974" xr:uid="{00000000-0005-0000-0000-0000E3070000}"/>
    <cellStyle name="Normal 14 2 2 3 9 5 2" xfId="32670" xr:uid="{00000000-0005-0000-0000-0000E4070000}"/>
    <cellStyle name="Normal 14 2 2 3 9 6" xfId="7102" xr:uid="{00000000-0005-0000-0000-0000E5070000}"/>
    <cellStyle name="Normal 14 2 2 3 9 6 2" xfId="28926" xr:uid="{00000000-0005-0000-0000-0000E6070000}"/>
    <cellStyle name="Normal 14 2 2 3 9 7" xfId="5230" xr:uid="{00000000-0005-0000-0000-0000E7070000}"/>
    <cellStyle name="Normal 14 2 2 3 9 7 2" xfId="21370" xr:uid="{00000000-0005-0000-0000-0000E8070000}"/>
    <cellStyle name="Normal 14 2 2 3 9 8" xfId="3358" xr:uid="{00000000-0005-0000-0000-0000E9070000}"/>
    <cellStyle name="Normal 14 2 2 3 9 9" xfId="19498" xr:uid="{00000000-0005-0000-0000-0000EA070000}"/>
    <cellStyle name="Normal 14 2 2 4" xfId="1089" xr:uid="{00000000-0005-0000-0000-0000EB070000}"/>
    <cellStyle name="Normal 14 2 2 4 10" xfId="14360" xr:uid="{00000000-0005-0000-0000-0000EC070000}"/>
    <cellStyle name="Normal 14 2 2 4 10 2" xfId="41988" xr:uid="{00000000-0005-0000-0000-0000ED070000}"/>
    <cellStyle name="Normal 14 2 2 4 10 3" xfId="34146" xr:uid="{00000000-0005-0000-0000-0000EE070000}"/>
    <cellStyle name="Normal 14 2 2 4 10 4" xfId="26514" xr:uid="{00000000-0005-0000-0000-0000EF070000}"/>
    <cellStyle name="Normal 14 2 2 4 11" xfId="16733" xr:uid="{00000000-0005-0000-0000-0000F0070000}"/>
    <cellStyle name="Normal 14 2 2 4 11 2" xfId="44361" xr:uid="{00000000-0005-0000-0000-0000F1070000}"/>
    <cellStyle name="Normal 14 2 2 4 11 3" xfId="22846" xr:uid="{00000000-0005-0000-0000-0000F2070000}"/>
    <cellStyle name="Normal 14 2 2 4 12" xfId="10450" xr:uid="{00000000-0005-0000-0000-0000F3070000}"/>
    <cellStyle name="Normal 14 2 2 4 12 2" xfId="38221" xr:uid="{00000000-0005-0000-0000-0000F4070000}"/>
    <cellStyle name="Normal 14 2 2 4 13" xfId="17228" xr:uid="{00000000-0005-0000-0000-0000F5070000}"/>
    <cellStyle name="Normal 14 2 2 4 13 2" xfId="35129" xr:uid="{00000000-0005-0000-0000-0000F6070000}"/>
    <cellStyle name="Normal 14 2 2 4 14" xfId="8578" xr:uid="{00000000-0005-0000-0000-0000F7070000}"/>
    <cellStyle name="Normal 14 2 2 4 14 2" xfId="32274" xr:uid="{00000000-0005-0000-0000-0000F8070000}"/>
    <cellStyle name="Normal 14 2 2 4 15" xfId="6706" xr:uid="{00000000-0005-0000-0000-0000F9070000}"/>
    <cellStyle name="Normal 14 2 2 4 15 2" xfId="28530" xr:uid="{00000000-0005-0000-0000-0000FA070000}"/>
    <cellStyle name="Normal 14 2 2 4 16" xfId="4834" xr:uid="{00000000-0005-0000-0000-0000FB070000}"/>
    <cellStyle name="Normal 14 2 2 4 16 2" xfId="20974" xr:uid="{00000000-0005-0000-0000-0000FC070000}"/>
    <cellStyle name="Normal 14 2 2 4 17" xfId="2962" xr:uid="{00000000-0005-0000-0000-0000FD070000}"/>
    <cellStyle name="Normal 14 2 2 4 18" xfId="19102" xr:uid="{00000000-0005-0000-0000-0000FE070000}"/>
    <cellStyle name="Normal 14 2 2 4 2" xfId="1412" xr:uid="{00000000-0005-0000-0000-0000FF070000}"/>
    <cellStyle name="Normal 14 2 2 4 2 10" xfId="7029" xr:uid="{00000000-0005-0000-0000-000000080000}"/>
    <cellStyle name="Normal 14 2 2 4 2 10 2" xfId="28853" xr:uid="{00000000-0005-0000-0000-000001080000}"/>
    <cellStyle name="Normal 14 2 2 4 2 11" xfId="5157" xr:uid="{00000000-0005-0000-0000-000002080000}"/>
    <cellStyle name="Normal 14 2 2 4 2 11 2" xfId="21297" xr:uid="{00000000-0005-0000-0000-000003080000}"/>
    <cellStyle name="Normal 14 2 2 4 2 12" xfId="3285" xr:uid="{00000000-0005-0000-0000-000004080000}"/>
    <cellStyle name="Normal 14 2 2 4 2 13" xfId="19425" xr:uid="{00000000-0005-0000-0000-000005080000}"/>
    <cellStyle name="Normal 14 2 2 4 2 2" xfId="2588" xr:uid="{00000000-0005-0000-0000-000006080000}"/>
    <cellStyle name="Normal 14 2 2 4 2 2 10" xfId="20600" xr:uid="{00000000-0005-0000-0000-000007080000}"/>
    <cellStyle name="Normal 14 2 2 4 2 2 2" xfId="13661" xr:uid="{00000000-0005-0000-0000-000008080000}"/>
    <cellStyle name="Normal 14 2 2 4 2 2 2 2" xfId="41289" xr:uid="{00000000-0005-0000-0000-000009080000}"/>
    <cellStyle name="Normal 14 2 2 4 2 2 2 3" xfId="37847" xr:uid="{00000000-0005-0000-0000-00000A080000}"/>
    <cellStyle name="Normal 14 2 2 4 2 2 2 4" xfId="31900" xr:uid="{00000000-0005-0000-0000-00000B080000}"/>
    <cellStyle name="Normal 14 2 2 4 2 2 2 5" xfId="25771" xr:uid="{00000000-0005-0000-0000-00000C080000}"/>
    <cellStyle name="Normal 14 2 2 4 2 2 3" xfId="16032" xr:uid="{00000000-0005-0000-0000-00000D080000}"/>
    <cellStyle name="Normal 14 2 2 4 2 2 3 2" xfId="43660" xr:uid="{00000000-0005-0000-0000-00000E080000}"/>
    <cellStyle name="Normal 14 2 2 4 2 2 3 3" xfId="27487" xr:uid="{00000000-0005-0000-0000-00000F080000}"/>
    <cellStyle name="Normal 14 2 2 4 2 2 4" xfId="11685" xr:uid="{00000000-0005-0000-0000-000010080000}"/>
    <cellStyle name="Normal 14 2 2 4 2 2 4 2" xfId="39447" xr:uid="{00000000-0005-0000-0000-000011080000}"/>
    <cellStyle name="Normal 14 2 2 4 2 2 4 3" xfId="24344" xr:uid="{00000000-0005-0000-0000-000012080000}"/>
    <cellStyle name="Normal 14 2 2 4 2 2 5" xfId="18726" xr:uid="{00000000-0005-0000-0000-000013080000}"/>
    <cellStyle name="Normal 14 2 2 4 2 2 5 2" xfId="36254" xr:uid="{00000000-0005-0000-0000-000014080000}"/>
    <cellStyle name="Normal 14 2 2 4 2 2 6" xfId="10076" xr:uid="{00000000-0005-0000-0000-000015080000}"/>
    <cellStyle name="Normal 14 2 2 4 2 2 6 2" xfId="33772" xr:uid="{00000000-0005-0000-0000-000016080000}"/>
    <cellStyle name="Normal 14 2 2 4 2 2 7" xfId="8204" xr:uid="{00000000-0005-0000-0000-000017080000}"/>
    <cellStyle name="Normal 14 2 2 4 2 2 7 2" xfId="30028" xr:uid="{00000000-0005-0000-0000-000018080000}"/>
    <cellStyle name="Normal 14 2 2 4 2 2 8" xfId="6332" xr:uid="{00000000-0005-0000-0000-000019080000}"/>
    <cellStyle name="Normal 14 2 2 4 2 2 8 2" xfId="22472" xr:uid="{00000000-0005-0000-0000-00001A080000}"/>
    <cellStyle name="Normal 14 2 2 4 2 2 9" xfId="4460" xr:uid="{00000000-0005-0000-0000-00001B080000}"/>
    <cellStyle name="Normal 14 2 2 4 2 3" xfId="2044" xr:uid="{00000000-0005-0000-0000-00001C080000}"/>
    <cellStyle name="Normal 14 2 2 4 2 3 10" xfId="20057" xr:uid="{00000000-0005-0000-0000-00001D080000}"/>
    <cellStyle name="Normal 14 2 2 4 2 3 2" xfId="13074" xr:uid="{00000000-0005-0000-0000-00001E080000}"/>
    <cellStyle name="Normal 14 2 2 4 2 3 2 2" xfId="40723" xr:uid="{00000000-0005-0000-0000-00001F080000}"/>
    <cellStyle name="Normal 14 2 2 4 2 3 2 3" xfId="31357" xr:uid="{00000000-0005-0000-0000-000020080000}"/>
    <cellStyle name="Normal 14 2 2 4 2 3 2 4" xfId="28347" xr:uid="{00000000-0005-0000-0000-000021080000}"/>
    <cellStyle name="Normal 14 2 2 4 2 3 3" xfId="15467" xr:uid="{00000000-0005-0000-0000-000022080000}"/>
    <cellStyle name="Normal 14 2 2 4 2 3 3 2" xfId="43095" xr:uid="{00000000-0005-0000-0000-000023080000}"/>
    <cellStyle name="Normal 14 2 2 4 2 3 3 3" xfId="23801" xr:uid="{00000000-0005-0000-0000-000024080000}"/>
    <cellStyle name="Normal 14 2 2 4 2 3 4" xfId="11249" xr:uid="{00000000-0005-0000-0000-000025080000}"/>
    <cellStyle name="Normal 14 2 2 4 2 3 4 2" xfId="39020" xr:uid="{00000000-0005-0000-0000-000026080000}"/>
    <cellStyle name="Normal 14 2 2 4 2 3 5" xfId="18183" xr:uid="{00000000-0005-0000-0000-000027080000}"/>
    <cellStyle name="Normal 14 2 2 4 2 3 5 2" xfId="37304" xr:uid="{00000000-0005-0000-0000-000028080000}"/>
    <cellStyle name="Normal 14 2 2 4 2 3 6" xfId="9533" xr:uid="{00000000-0005-0000-0000-000029080000}"/>
    <cellStyle name="Normal 14 2 2 4 2 3 6 2" xfId="33229" xr:uid="{00000000-0005-0000-0000-00002A080000}"/>
    <cellStyle name="Normal 14 2 2 4 2 3 7" xfId="7661" xr:uid="{00000000-0005-0000-0000-00002B080000}"/>
    <cellStyle name="Normal 14 2 2 4 2 3 7 2" xfId="29485" xr:uid="{00000000-0005-0000-0000-00002C080000}"/>
    <cellStyle name="Normal 14 2 2 4 2 3 8" xfId="5789" xr:uid="{00000000-0005-0000-0000-00002D080000}"/>
    <cellStyle name="Normal 14 2 2 4 2 3 8 2" xfId="21929" xr:uid="{00000000-0005-0000-0000-00002E080000}"/>
    <cellStyle name="Normal 14 2 2 4 2 3 9" xfId="3917" xr:uid="{00000000-0005-0000-0000-00002F080000}"/>
    <cellStyle name="Normal 14 2 2 4 2 4" xfId="12345" xr:uid="{00000000-0005-0000-0000-000030080000}"/>
    <cellStyle name="Normal 14 2 2 4 2 4 2" xfId="40092" xr:uid="{00000000-0005-0000-0000-000031080000}"/>
    <cellStyle name="Normal 14 2 2 4 2 4 3" xfId="30725" xr:uid="{00000000-0005-0000-0000-000032080000}"/>
    <cellStyle name="Normal 14 2 2 4 2 4 4" xfId="25206" xr:uid="{00000000-0005-0000-0000-000033080000}"/>
    <cellStyle name="Normal 14 2 2 4 2 5" xfId="14836" xr:uid="{00000000-0005-0000-0000-000034080000}"/>
    <cellStyle name="Normal 14 2 2 4 2 5 2" xfId="42464" xr:uid="{00000000-0005-0000-0000-000035080000}"/>
    <cellStyle name="Normal 14 2 2 4 2 5 3" xfId="34622" xr:uid="{00000000-0005-0000-0000-000036080000}"/>
    <cellStyle name="Normal 14 2 2 4 2 5 4" xfId="26850" xr:uid="{00000000-0005-0000-0000-000037080000}"/>
    <cellStyle name="Normal 14 2 2 4 2 6" xfId="17056" xr:uid="{00000000-0005-0000-0000-000038080000}"/>
    <cellStyle name="Normal 14 2 2 4 2 6 2" xfId="44684" xr:uid="{00000000-0005-0000-0000-000039080000}"/>
    <cellStyle name="Normal 14 2 2 4 2 6 3" xfId="23169" xr:uid="{00000000-0005-0000-0000-00003A080000}"/>
    <cellStyle name="Normal 14 2 2 4 2 7" xfId="10773" xr:uid="{00000000-0005-0000-0000-00003B080000}"/>
    <cellStyle name="Normal 14 2 2 4 2 7 2" xfId="38544" xr:uid="{00000000-0005-0000-0000-00003C080000}"/>
    <cellStyle name="Normal 14 2 2 4 2 8" xfId="17551" xr:uid="{00000000-0005-0000-0000-00003D080000}"/>
    <cellStyle name="Normal 14 2 2 4 2 8 2" xfId="35618" xr:uid="{00000000-0005-0000-0000-00003E080000}"/>
    <cellStyle name="Normal 14 2 2 4 2 9" xfId="8901" xr:uid="{00000000-0005-0000-0000-00003F080000}"/>
    <cellStyle name="Normal 14 2 2 4 2 9 2" xfId="32597" xr:uid="{00000000-0005-0000-0000-000040080000}"/>
    <cellStyle name="Normal 14 2 2 4 3" xfId="1332" xr:uid="{00000000-0005-0000-0000-000041080000}"/>
    <cellStyle name="Normal 14 2 2 4 3 10" xfId="6949" xr:uid="{00000000-0005-0000-0000-000042080000}"/>
    <cellStyle name="Normal 14 2 2 4 3 10 2" xfId="28773" xr:uid="{00000000-0005-0000-0000-000043080000}"/>
    <cellStyle name="Normal 14 2 2 4 3 11" xfId="5077" xr:uid="{00000000-0005-0000-0000-000044080000}"/>
    <cellStyle name="Normal 14 2 2 4 3 11 2" xfId="21217" xr:uid="{00000000-0005-0000-0000-000045080000}"/>
    <cellStyle name="Normal 14 2 2 4 3 12" xfId="3205" xr:uid="{00000000-0005-0000-0000-000046080000}"/>
    <cellStyle name="Normal 14 2 2 4 3 13" xfId="19345" xr:uid="{00000000-0005-0000-0000-000047080000}"/>
    <cellStyle name="Normal 14 2 2 4 3 2" xfId="2508" xr:uid="{00000000-0005-0000-0000-000048080000}"/>
    <cellStyle name="Normal 14 2 2 4 3 2 10" xfId="20520" xr:uid="{00000000-0005-0000-0000-000049080000}"/>
    <cellStyle name="Normal 14 2 2 4 3 2 2" xfId="13581" xr:uid="{00000000-0005-0000-0000-00004A080000}"/>
    <cellStyle name="Normal 14 2 2 4 3 2 2 2" xfId="41209" xr:uid="{00000000-0005-0000-0000-00004B080000}"/>
    <cellStyle name="Normal 14 2 2 4 3 2 2 3" xfId="37767" xr:uid="{00000000-0005-0000-0000-00004C080000}"/>
    <cellStyle name="Normal 14 2 2 4 3 2 2 4" xfId="31820" xr:uid="{00000000-0005-0000-0000-00004D080000}"/>
    <cellStyle name="Normal 14 2 2 4 3 2 2 5" xfId="25691" xr:uid="{00000000-0005-0000-0000-00004E080000}"/>
    <cellStyle name="Normal 14 2 2 4 3 2 3" xfId="15952" xr:uid="{00000000-0005-0000-0000-00004F080000}"/>
    <cellStyle name="Normal 14 2 2 4 3 2 3 2" xfId="43580" xr:uid="{00000000-0005-0000-0000-000050080000}"/>
    <cellStyle name="Normal 14 2 2 4 3 2 3 3" xfId="27407" xr:uid="{00000000-0005-0000-0000-000051080000}"/>
    <cellStyle name="Normal 14 2 2 4 3 2 4" xfId="11578" xr:uid="{00000000-0005-0000-0000-000052080000}"/>
    <cellStyle name="Normal 14 2 2 4 3 2 4 2" xfId="39343" xr:uid="{00000000-0005-0000-0000-000053080000}"/>
    <cellStyle name="Normal 14 2 2 4 3 2 4 3" xfId="24264" xr:uid="{00000000-0005-0000-0000-000054080000}"/>
    <cellStyle name="Normal 14 2 2 4 3 2 5" xfId="18646" xr:uid="{00000000-0005-0000-0000-000055080000}"/>
    <cellStyle name="Normal 14 2 2 4 3 2 5 2" xfId="36174" xr:uid="{00000000-0005-0000-0000-000056080000}"/>
    <cellStyle name="Normal 14 2 2 4 3 2 6" xfId="9996" xr:uid="{00000000-0005-0000-0000-000057080000}"/>
    <cellStyle name="Normal 14 2 2 4 3 2 6 2" xfId="33692" xr:uid="{00000000-0005-0000-0000-000058080000}"/>
    <cellStyle name="Normal 14 2 2 4 3 2 7" xfId="8124" xr:uid="{00000000-0005-0000-0000-000059080000}"/>
    <cellStyle name="Normal 14 2 2 4 3 2 7 2" xfId="29948" xr:uid="{00000000-0005-0000-0000-00005A080000}"/>
    <cellStyle name="Normal 14 2 2 4 3 2 8" xfId="6252" xr:uid="{00000000-0005-0000-0000-00005B080000}"/>
    <cellStyle name="Normal 14 2 2 4 3 2 8 2" xfId="22392" xr:uid="{00000000-0005-0000-0000-00005C080000}"/>
    <cellStyle name="Normal 14 2 2 4 3 2 9" xfId="4380" xr:uid="{00000000-0005-0000-0000-00005D080000}"/>
    <cellStyle name="Normal 14 2 2 4 3 3" xfId="1964" xr:uid="{00000000-0005-0000-0000-00005E080000}"/>
    <cellStyle name="Normal 14 2 2 4 3 3 10" xfId="19977" xr:uid="{00000000-0005-0000-0000-00005F080000}"/>
    <cellStyle name="Normal 14 2 2 4 3 3 2" xfId="12723" xr:uid="{00000000-0005-0000-0000-000060080000}"/>
    <cellStyle name="Normal 14 2 2 4 3 3 2 2" xfId="40452" xr:uid="{00000000-0005-0000-0000-000061080000}"/>
    <cellStyle name="Normal 14 2 2 4 3 3 2 3" xfId="31277" xr:uid="{00000000-0005-0000-0000-000062080000}"/>
    <cellStyle name="Normal 14 2 2 4 3 3 2 4" xfId="28097" xr:uid="{00000000-0005-0000-0000-000063080000}"/>
    <cellStyle name="Normal 14 2 2 4 3 3 3" xfId="15196" xr:uid="{00000000-0005-0000-0000-000064080000}"/>
    <cellStyle name="Normal 14 2 2 4 3 3 3 2" xfId="42824" xr:uid="{00000000-0005-0000-0000-000065080000}"/>
    <cellStyle name="Normal 14 2 2 4 3 3 3 3" xfId="23721" xr:uid="{00000000-0005-0000-0000-000066080000}"/>
    <cellStyle name="Normal 14 2 2 4 3 3 4" xfId="11169" xr:uid="{00000000-0005-0000-0000-000067080000}"/>
    <cellStyle name="Normal 14 2 2 4 3 3 4 2" xfId="38940" xr:uid="{00000000-0005-0000-0000-000068080000}"/>
    <cellStyle name="Normal 14 2 2 4 3 3 5" xfId="18103" xr:uid="{00000000-0005-0000-0000-000069080000}"/>
    <cellStyle name="Normal 14 2 2 4 3 3 5 2" xfId="37224" xr:uid="{00000000-0005-0000-0000-00006A080000}"/>
    <cellStyle name="Normal 14 2 2 4 3 3 6" xfId="9453" xr:uid="{00000000-0005-0000-0000-00006B080000}"/>
    <cellStyle name="Normal 14 2 2 4 3 3 6 2" xfId="33149" xr:uid="{00000000-0005-0000-0000-00006C080000}"/>
    <cellStyle name="Normal 14 2 2 4 3 3 7" xfId="7581" xr:uid="{00000000-0005-0000-0000-00006D080000}"/>
    <cellStyle name="Normal 14 2 2 4 3 3 7 2" xfId="29405" xr:uid="{00000000-0005-0000-0000-00006E080000}"/>
    <cellStyle name="Normal 14 2 2 4 3 3 8" xfId="5709" xr:uid="{00000000-0005-0000-0000-00006F080000}"/>
    <cellStyle name="Normal 14 2 2 4 3 3 8 2" xfId="21849" xr:uid="{00000000-0005-0000-0000-000070080000}"/>
    <cellStyle name="Normal 14 2 2 4 3 3 9" xfId="3837" xr:uid="{00000000-0005-0000-0000-000071080000}"/>
    <cellStyle name="Normal 14 2 2 4 3 4" xfId="12265" xr:uid="{00000000-0005-0000-0000-000072080000}"/>
    <cellStyle name="Normal 14 2 2 4 3 4 2" xfId="40012" xr:uid="{00000000-0005-0000-0000-000073080000}"/>
    <cellStyle name="Normal 14 2 2 4 3 4 3" xfId="30645" xr:uid="{00000000-0005-0000-0000-000074080000}"/>
    <cellStyle name="Normal 14 2 2 4 3 4 4" xfId="24935" xr:uid="{00000000-0005-0000-0000-000075080000}"/>
    <cellStyle name="Normal 14 2 2 4 3 5" xfId="14756" xr:uid="{00000000-0005-0000-0000-000076080000}"/>
    <cellStyle name="Normal 14 2 2 4 3 5 2" xfId="42384" xr:uid="{00000000-0005-0000-0000-000077080000}"/>
    <cellStyle name="Normal 14 2 2 4 3 5 3" xfId="34542" xr:uid="{00000000-0005-0000-0000-000078080000}"/>
    <cellStyle name="Normal 14 2 2 4 3 5 4" xfId="26674" xr:uid="{00000000-0005-0000-0000-000079080000}"/>
    <cellStyle name="Normal 14 2 2 4 3 6" xfId="16976" xr:uid="{00000000-0005-0000-0000-00007A080000}"/>
    <cellStyle name="Normal 14 2 2 4 3 6 2" xfId="44604" xr:uid="{00000000-0005-0000-0000-00007B080000}"/>
    <cellStyle name="Normal 14 2 2 4 3 6 3" xfId="23089" xr:uid="{00000000-0005-0000-0000-00007C080000}"/>
    <cellStyle name="Normal 14 2 2 4 3 7" xfId="10693" xr:uid="{00000000-0005-0000-0000-00007D080000}"/>
    <cellStyle name="Normal 14 2 2 4 3 7 2" xfId="38464" xr:uid="{00000000-0005-0000-0000-00007E080000}"/>
    <cellStyle name="Normal 14 2 2 4 3 8" xfId="17471" xr:uid="{00000000-0005-0000-0000-00007F080000}"/>
    <cellStyle name="Normal 14 2 2 4 3 8 2" xfId="35442" xr:uid="{00000000-0005-0000-0000-000080080000}"/>
    <cellStyle name="Normal 14 2 2 4 3 9" xfId="8821" xr:uid="{00000000-0005-0000-0000-000081080000}"/>
    <cellStyle name="Normal 14 2 2 4 3 9 2" xfId="32517" xr:uid="{00000000-0005-0000-0000-000082080000}"/>
    <cellStyle name="Normal 14 2 2 4 4" xfId="1242" xr:uid="{00000000-0005-0000-0000-000083080000}"/>
    <cellStyle name="Normal 14 2 2 4 4 10" xfId="6859" xr:uid="{00000000-0005-0000-0000-000084080000}"/>
    <cellStyle name="Normal 14 2 2 4 4 10 2" xfId="28683" xr:uid="{00000000-0005-0000-0000-000085080000}"/>
    <cellStyle name="Normal 14 2 2 4 4 11" xfId="4987" xr:uid="{00000000-0005-0000-0000-000086080000}"/>
    <cellStyle name="Normal 14 2 2 4 4 11 2" xfId="21127" xr:uid="{00000000-0005-0000-0000-000087080000}"/>
    <cellStyle name="Normal 14 2 2 4 4 12" xfId="3115" xr:uid="{00000000-0005-0000-0000-000088080000}"/>
    <cellStyle name="Normal 14 2 2 4 4 13" xfId="19255" xr:uid="{00000000-0005-0000-0000-000089080000}"/>
    <cellStyle name="Normal 14 2 2 4 4 2" xfId="2741" xr:uid="{00000000-0005-0000-0000-00008A080000}"/>
    <cellStyle name="Normal 14 2 2 4 4 2 10" xfId="20753" xr:uid="{00000000-0005-0000-0000-00008B080000}"/>
    <cellStyle name="Normal 14 2 2 4 4 2 2" xfId="13806" xr:uid="{00000000-0005-0000-0000-00008C080000}"/>
    <cellStyle name="Normal 14 2 2 4 4 2 2 2" xfId="41434" xr:uid="{00000000-0005-0000-0000-00008D080000}"/>
    <cellStyle name="Normal 14 2 2 4 4 2 2 3" xfId="38000" xr:uid="{00000000-0005-0000-0000-00008E080000}"/>
    <cellStyle name="Normal 14 2 2 4 4 2 2 4" xfId="32053" xr:uid="{00000000-0005-0000-0000-00008F080000}"/>
    <cellStyle name="Normal 14 2 2 4 4 2 2 5" xfId="25916" xr:uid="{00000000-0005-0000-0000-000090080000}"/>
    <cellStyle name="Normal 14 2 2 4 4 2 3" xfId="16177" xr:uid="{00000000-0005-0000-0000-000091080000}"/>
    <cellStyle name="Normal 14 2 2 4 4 2 3 2" xfId="43805" xr:uid="{00000000-0005-0000-0000-000092080000}"/>
    <cellStyle name="Normal 14 2 2 4 4 2 3 3" xfId="27640" xr:uid="{00000000-0005-0000-0000-000093080000}"/>
    <cellStyle name="Normal 14 2 2 4 4 2 4" xfId="11079" xr:uid="{00000000-0005-0000-0000-000094080000}"/>
    <cellStyle name="Normal 14 2 2 4 4 2 4 2" xfId="38850" xr:uid="{00000000-0005-0000-0000-000095080000}"/>
    <cellStyle name="Normal 14 2 2 4 4 2 4 3" xfId="24497" xr:uid="{00000000-0005-0000-0000-000096080000}"/>
    <cellStyle name="Normal 14 2 2 4 4 2 5" xfId="18879" xr:uid="{00000000-0005-0000-0000-000097080000}"/>
    <cellStyle name="Normal 14 2 2 4 4 2 5 2" xfId="36407" xr:uid="{00000000-0005-0000-0000-000098080000}"/>
    <cellStyle name="Normal 14 2 2 4 4 2 6" xfId="10229" xr:uid="{00000000-0005-0000-0000-000099080000}"/>
    <cellStyle name="Normal 14 2 2 4 4 2 6 2" xfId="33925" xr:uid="{00000000-0005-0000-0000-00009A080000}"/>
    <cellStyle name="Normal 14 2 2 4 4 2 7" xfId="8357" xr:uid="{00000000-0005-0000-0000-00009B080000}"/>
    <cellStyle name="Normal 14 2 2 4 4 2 7 2" xfId="30181" xr:uid="{00000000-0005-0000-0000-00009C080000}"/>
    <cellStyle name="Normal 14 2 2 4 4 2 8" xfId="6485" xr:uid="{00000000-0005-0000-0000-00009D080000}"/>
    <cellStyle name="Normal 14 2 2 4 4 2 8 2" xfId="22625" xr:uid="{00000000-0005-0000-0000-00009E080000}"/>
    <cellStyle name="Normal 14 2 2 4 4 2 9" xfId="4613" xr:uid="{00000000-0005-0000-0000-00009F080000}"/>
    <cellStyle name="Normal 14 2 2 4 4 3" xfId="2197" xr:uid="{00000000-0005-0000-0000-0000A0080000}"/>
    <cellStyle name="Normal 14 2 2 4 4 3 2" xfId="15756" xr:uid="{00000000-0005-0000-0000-0000A1080000}"/>
    <cellStyle name="Normal 14 2 2 4 4 3 2 2" xfId="43384" xr:uid="{00000000-0005-0000-0000-0000A2080000}"/>
    <cellStyle name="Normal 14 2 2 4 4 3 2 3" xfId="31510" xr:uid="{00000000-0005-0000-0000-0000A3080000}"/>
    <cellStyle name="Normal 14 2 2 4 4 3 2 4" xfId="28198" xr:uid="{00000000-0005-0000-0000-0000A4080000}"/>
    <cellStyle name="Normal 14 2 2 4 4 3 3" xfId="13385" xr:uid="{00000000-0005-0000-0000-0000A5080000}"/>
    <cellStyle name="Normal 14 2 2 4 4 3 3 2" xfId="41013" xr:uid="{00000000-0005-0000-0000-0000A6080000}"/>
    <cellStyle name="Normal 14 2 2 4 4 3 3 3" xfId="23954" xr:uid="{00000000-0005-0000-0000-0000A7080000}"/>
    <cellStyle name="Normal 14 2 2 4 4 3 4" xfId="18336" xr:uid="{00000000-0005-0000-0000-0000A8080000}"/>
    <cellStyle name="Normal 14 2 2 4 4 3 4 2" xfId="37457" xr:uid="{00000000-0005-0000-0000-0000A9080000}"/>
    <cellStyle name="Normal 14 2 2 4 4 3 5" xfId="9686" xr:uid="{00000000-0005-0000-0000-0000AA080000}"/>
    <cellStyle name="Normal 14 2 2 4 4 3 5 2" xfId="33382" xr:uid="{00000000-0005-0000-0000-0000AB080000}"/>
    <cellStyle name="Normal 14 2 2 4 4 3 6" xfId="7814" xr:uid="{00000000-0005-0000-0000-0000AC080000}"/>
    <cellStyle name="Normal 14 2 2 4 4 3 6 2" xfId="29638" xr:uid="{00000000-0005-0000-0000-0000AD080000}"/>
    <cellStyle name="Normal 14 2 2 4 4 3 7" xfId="5942" xr:uid="{00000000-0005-0000-0000-0000AE080000}"/>
    <cellStyle name="Normal 14 2 2 4 4 3 7 2" xfId="22082" xr:uid="{00000000-0005-0000-0000-0000AF080000}"/>
    <cellStyle name="Normal 14 2 2 4 4 3 8" xfId="4070" xr:uid="{00000000-0005-0000-0000-0000B0080000}"/>
    <cellStyle name="Normal 14 2 2 4 4 3 9" xfId="20210" xr:uid="{00000000-0005-0000-0000-0000B1080000}"/>
    <cellStyle name="Normal 14 2 2 4 4 4" xfId="12175" xr:uid="{00000000-0005-0000-0000-0000B2080000}"/>
    <cellStyle name="Normal 14 2 2 4 4 4 2" xfId="39922" xr:uid="{00000000-0005-0000-0000-0000B3080000}"/>
    <cellStyle name="Normal 14 2 2 4 4 4 3" xfId="30555" xr:uid="{00000000-0005-0000-0000-0000B4080000}"/>
    <cellStyle name="Normal 14 2 2 4 4 4 4" xfId="25495" xr:uid="{00000000-0005-0000-0000-0000B5080000}"/>
    <cellStyle name="Normal 14 2 2 4 4 5" xfId="14666" xr:uid="{00000000-0005-0000-0000-0000B6080000}"/>
    <cellStyle name="Normal 14 2 2 4 4 5 2" xfId="42294" xr:uid="{00000000-0005-0000-0000-0000B7080000}"/>
    <cellStyle name="Normal 14 2 2 4 4 5 3" xfId="34452" xr:uid="{00000000-0005-0000-0000-0000B8080000}"/>
    <cellStyle name="Normal 14 2 2 4 4 5 4" xfId="27171" xr:uid="{00000000-0005-0000-0000-0000B9080000}"/>
    <cellStyle name="Normal 14 2 2 4 4 6" xfId="16886" xr:uid="{00000000-0005-0000-0000-0000BA080000}"/>
    <cellStyle name="Normal 14 2 2 4 4 6 2" xfId="44514" xr:uid="{00000000-0005-0000-0000-0000BB080000}"/>
    <cellStyle name="Normal 14 2 2 4 4 6 3" xfId="22999" xr:uid="{00000000-0005-0000-0000-0000BC080000}"/>
    <cellStyle name="Normal 14 2 2 4 4 7" xfId="10603" xr:uid="{00000000-0005-0000-0000-0000BD080000}"/>
    <cellStyle name="Normal 14 2 2 4 4 7 2" xfId="38374" xr:uid="{00000000-0005-0000-0000-0000BE080000}"/>
    <cellStyle name="Normal 14 2 2 4 4 8" xfId="17381" xr:uid="{00000000-0005-0000-0000-0000BF080000}"/>
    <cellStyle name="Normal 14 2 2 4 4 8 2" xfId="35938" xr:uid="{00000000-0005-0000-0000-0000C0080000}"/>
    <cellStyle name="Normal 14 2 2 4 4 9" xfId="8731" xr:uid="{00000000-0005-0000-0000-0000C1080000}"/>
    <cellStyle name="Normal 14 2 2 4 4 9 2" xfId="32427" xr:uid="{00000000-0005-0000-0000-0000C2080000}"/>
    <cellStyle name="Normal 14 2 2 4 5" xfId="1875" xr:uid="{00000000-0005-0000-0000-0000C3080000}"/>
    <cellStyle name="Normal 14 2 2 4 5 10" xfId="3748" xr:uid="{00000000-0005-0000-0000-0000C4080000}"/>
    <cellStyle name="Normal 14 2 2 4 5 11" xfId="19888" xr:uid="{00000000-0005-0000-0000-0000C5080000}"/>
    <cellStyle name="Normal 14 2 2 4 5 2" xfId="13347" xr:uid="{00000000-0005-0000-0000-0000C6080000}"/>
    <cellStyle name="Normal 14 2 2 4 5 2 2" xfId="15718" xr:uid="{00000000-0005-0000-0000-0000C7080000}"/>
    <cellStyle name="Normal 14 2 2 4 5 2 2 2" xfId="43346" xr:uid="{00000000-0005-0000-0000-0000C8080000}"/>
    <cellStyle name="Normal 14 2 2 4 5 2 3" xfId="40975" xr:uid="{00000000-0005-0000-0000-0000C9080000}"/>
    <cellStyle name="Normal 14 2 2 4 5 2 4" xfId="37135" xr:uid="{00000000-0005-0000-0000-0000CA080000}"/>
    <cellStyle name="Normal 14 2 2 4 5 2 5" xfId="31188" xr:uid="{00000000-0005-0000-0000-0000CB080000}"/>
    <cellStyle name="Normal 14 2 2 4 5 2 6" xfId="25457" xr:uid="{00000000-0005-0000-0000-0000CC080000}"/>
    <cellStyle name="Normal 14 2 2 4 5 3" xfId="12022" xr:uid="{00000000-0005-0000-0000-0000CD080000}"/>
    <cellStyle name="Normal 14 2 2 4 5 3 2" xfId="39769" xr:uid="{00000000-0005-0000-0000-0000CE080000}"/>
    <cellStyle name="Normal 14 2 2 4 5 3 3" xfId="34299" xr:uid="{00000000-0005-0000-0000-0000CF080000}"/>
    <cellStyle name="Normal 14 2 2 4 5 3 4" xfId="27128" xr:uid="{00000000-0005-0000-0000-0000D0080000}"/>
    <cellStyle name="Normal 14 2 2 4 5 4" xfId="14513" xr:uid="{00000000-0005-0000-0000-0000D1080000}"/>
    <cellStyle name="Normal 14 2 2 4 5 4 2" xfId="42141" xr:uid="{00000000-0005-0000-0000-0000D2080000}"/>
    <cellStyle name="Normal 14 2 2 4 5 4 3" xfId="23632" xr:uid="{00000000-0005-0000-0000-0000D3080000}"/>
    <cellStyle name="Normal 14 2 2 4 5 5" xfId="11402" xr:uid="{00000000-0005-0000-0000-0000D4080000}"/>
    <cellStyle name="Normal 14 2 2 4 5 5 2" xfId="39173" xr:uid="{00000000-0005-0000-0000-0000D5080000}"/>
    <cellStyle name="Normal 14 2 2 4 5 6" xfId="18014" xr:uid="{00000000-0005-0000-0000-0000D6080000}"/>
    <cellStyle name="Normal 14 2 2 4 5 6 2" xfId="35895" xr:uid="{00000000-0005-0000-0000-0000D7080000}"/>
    <cellStyle name="Normal 14 2 2 4 5 7" xfId="9364" xr:uid="{00000000-0005-0000-0000-0000D8080000}"/>
    <cellStyle name="Normal 14 2 2 4 5 7 2" xfId="33060" xr:uid="{00000000-0005-0000-0000-0000D9080000}"/>
    <cellStyle name="Normal 14 2 2 4 5 8" xfId="7492" xr:uid="{00000000-0005-0000-0000-0000DA080000}"/>
    <cellStyle name="Normal 14 2 2 4 5 8 2" xfId="29316" xr:uid="{00000000-0005-0000-0000-0000DB080000}"/>
    <cellStyle name="Normal 14 2 2 4 5 9" xfId="5620" xr:uid="{00000000-0005-0000-0000-0000DC080000}"/>
    <cellStyle name="Normal 14 2 2 4 5 9 2" xfId="21760" xr:uid="{00000000-0005-0000-0000-0000DD080000}"/>
    <cellStyle name="Normal 14 2 2 4 6" xfId="2419" xr:uid="{00000000-0005-0000-0000-0000DE080000}"/>
    <cellStyle name="Normal 14 2 2 4 6 10" xfId="20431" xr:uid="{00000000-0005-0000-0000-0000DF080000}"/>
    <cellStyle name="Normal 14 2 2 4 6 2" xfId="13506" xr:uid="{00000000-0005-0000-0000-0000E0080000}"/>
    <cellStyle name="Normal 14 2 2 4 6 2 2" xfId="41134" xr:uid="{00000000-0005-0000-0000-0000E1080000}"/>
    <cellStyle name="Normal 14 2 2 4 6 2 3" xfId="37678" xr:uid="{00000000-0005-0000-0000-0000E2080000}"/>
    <cellStyle name="Normal 14 2 2 4 6 2 4" xfId="31731" xr:uid="{00000000-0005-0000-0000-0000E3080000}"/>
    <cellStyle name="Normal 14 2 2 4 6 2 5" xfId="25616" xr:uid="{00000000-0005-0000-0000-0000E4080000}"/>
    <cellStyle name="Normal 14 2 2 4 6 3" xfId="15877" xr:uid="{00000000-0005-0000-0000-0000E5080000}"/>
    <cellStyle name="Normal 14 2 2 4 6 3 2" xfId="43505" xr:uid="{00000000-0005-0000-0000-0000E6080000}"/>
    <cellStyle name="Normal 14 2 2 4 6 3 3" xfId="27318" xr:uid="{00000000-0005-0000-0000-0000E7080000}"/>
    <cellStyle name="Normal 14 2 2 4 6 4" xfId="10926" xr:uid="{00000000-0005-0000-0000-0000E8080000}"/>
    <cellStyle name="Normal 14 2 2 4 6 4 2" xfId="38697" xr:uid="{00000000-0005-0000-0000-0000E9080000}"/>
    <cellStyle name="Normal 14 2 2 4 6 4 3" xfId="24175" xr:uid="{00000000-0005-0000-0000-0000EA080000}"/>
    <cellStyle name="Normal 14 2 2 4 6 5" xfId="18557" xr:uid="{00000000-0005-0000-0000-0000EB080000}"/>
    <cellStyle name="Normal 14 2 2 4 6 5 2" xfId="36085" xr:uid="{00000000-0005-0000-0000-0000EC080000}"/>
    <cellStyle name="Normal 14 2 2 4 6 6" xfId="9907" xr:uid="{00000000-0005-0000-0000-0000ED080000}"/>
    <cellStyle name="Normal 14 2 2 4 6 6 2" xfId="33603" xr:uid="{00000000-0005-0000-0000-0000EE080000}"/>
    <cellStyle name="Normal 14 2 2 4 6 7" xfId="8035" xr:uid="{00000000-0005-0000-0000-0000EF080000}"/>
    <cellStyle name="Normal 14 2 2 4 6 7 2" xfId="29859" xr:uid="{00000000-0005-0000-0000-0000F0080000}"/>
    <cellStyle name="Normal 14 2 2 4 6 8" xfId="6163" xr:uid="{00000000-0005-0000-0000-0000F1080000}"/>
    <cellStyle name="Normal 14 2 2 4 6 8 2" xfId="22303" xr:uid="{00000000-0005-0000-0000-0000F2080000}"/>
    <cellStyle name="Normal 14 2 2 4 6 9" xfId="4291" xr:uid="{00000000-0005-0000-0000-0000F3080000}"/>
    <cellStyle name="Normal 14 2 2 4 7" xfId="1718" xr:uid="{00000000-0005-0000-0000-0000F4080000}"/>
    <cellStyle name="Normal 14 2 2 4 7 2" xfId="16412" xr:uid="{00000000-0005-0000-0000-0000F5080000}"/>
    <cellStyle name="Normal 14 2 2 4 7 2 2" xfId="44040" xr:uid="{00000000-0005-0000-0000-0000F6080000}"/>
    <cellStyle name="Normal 14 2 2 4 7 2 3" xfId="31031" xr:uid="{00000000-0005-0000-0000-0000F7080000}"/>
    <cellStyle name="Normal 14 2 2 4 7 2 4" xfId="26151" xr:uid="{00000000-0005-0000-0000-0000F8080000}"/>
    <cellStyle name="Normal 14 2 2 4 7 3" xfId="14041" xr:uid="{00000000-0005-0000-0000-0000F9080000}"/>
    <cellStyle name="Normal 14 2 2 4 7 3 2" xfId="41669" xr:uid="{00000000-0005-0000-0000-0000FA080000}"/>
    <cellStyle name="Normal 14 2 2 4 7 3 3" xfId="27882" xr:uid="{00000000-0005-0000-0000-0000FB080000}"/>
    <cellStyle name="Normal 14 2 2 4 7 4" xfId="17857" xr:uid="{00000000-0005-0000-0000-0000FC080000}"/>
    <cellStyle name="Normal 14 2 2 4 7 4 2" xfId="36649" xr:uid="{00000000-0005-0000-0000-0000FD080000}"/>
    <cellStyle name="Normal 14 2 2 4 7 4 3" xfId="23475" xr:uid="{00000000-0005-0000-0000-0000FE080000}"/>
    <cellStyle name="Normal 14 2 2 4 7 5" xfId="9207" xr:uid="{00000000-0005-0000-0000-0000FF080000}"/>
    <cellStyle name="Normal 14 2 2 4 7 5 2" xfId="32903" xr:uid="{00000000-0005-0000-0000-000000090000}"/>
    <cellStyle name="Normal 14 2 2 4 7 6" xfId="7335" xr:uid="{00000000-0005-0000-0000-000001090000}"/>
    <cellStyle name="Normal 14 2 2 4 7 6 2" xfId="29159" xr:uid="{00000000-0005-0000-0000-000002090000}"/>
    <cellStyle name="Normal 14 2 2 4 7 7" xfId="5463" xr:uid="{00000000-0005-0000-0000-000003090000}"/>
    <cellStyle name="Normal 14 2 2 4 7 7 2" xfId="21603" xr:uid="{00000000-0005-0000-0000-000004090000}"/>
    <cellStyle name="Normal 14 2 2 4 7 8" xfId="3591" xr:uid="{00000000-0005-0000-0000-000005090000}"/>
    <cellStyle name="Normal 14 2 2 4 7 9" xfId="19731" xr:uid="{00000000-0005-0000-0000-000006090000}"/>
    <cellStyle name="Normal 14 2 2 4 8" xfId="1565" xr:uid="{00000000-0005-0000-0000-000007090000}"/>
    <cellStyle name="Normal 14 2 2 4 8 2" xfId="14989" xr:uid="{00000000-0005-0000-0000-000008090000}"/>
    <cellStyle name="Normal 14 2 2 4 8 2 2" xfId="42617" xr:uid="{00000000-0005-0000-0000-000009090000}"/>
    <cellStyle name="Normal 14 2 2 4 8 2 3" xfId="30878" xr:uid="{00000000-0005-0000-0000-00000A090000}"/>
    <cellStyle name="Normal 14 2 2 4 8 2 4" xfId="28297" xr:uid="{00000000-0005-0000-0000-00000B090000}"/>
    <cellStyle name="Normal 14 2 2 4 8 3" xfId="12498" xr:uid="{00000000-0005-0000-0000-00000C090000}"/>
    <cellStyle name="Normal 14 2 2 4 8 3 2" xfId="40245" xr:uid="{00000000-0005-0000-0000-00000D090000}"/>
    <cellStyle name="Normal 14 2 2 4 8 3 3" xfId="23322" xr:uid="{00000000-0005-0000-0000-00000E090000}"/>
    <cellStyle name="Normal 14 2 2 4 8 4" xfId="17704" xr:uid="{00000000-0005-0000-0000-00000F090000}"/>
    <cellStyle name="Normal 14 2 2 4 8 4 2" xfId="35282" xr:uid="{00000000-0005-0000-0000-000010090000}"/>
    <cellStyle name="Normal 14 2 2 4 8 5" xfId="9054" xr:uid="{00000000-0005-0000-0000-000011090000}"/>
    <cellStyle name="Normal 14 2 2 4 8 5 2" xfId="32750" xr:uid="{00000000-0005-0000-0000-000012090000}"/>
    <cellStyle name="Normal 14 2 2 4 8 6" xfId="7182" xr:uid="{00000000-0005-0000-0000-000013090000}"/>
    <cellStyle name="Normal 14 2 2 4 8 6 2" xfId="29006" xr:uid="{00000000-0005-0000-0000-000014090000}"/>
    <cellStyle name="Normal 14 2 2 4 8 7" xfId="5310" xr:uid="{00000000-0005-0000-0000-000015090000}"/>
    <cellStyle name="Normal 14 2 2 4 8 7 2" xfId="21450" xr:uid="{00000000-0005-0000-0000-000016090000}"/>
    <cellStyle name="Normal 14 2 2 4 8 8" xfId="3438" xr:uid="{00000000-0005-0000-0000-000017090000}"/>
    <cellStyle name="Normal 14 2 2 4 8 9" xfId="19578" xr:uid="{00000000-0005-0000-0000-000018090000}"/>
    <cellStyle name="Normal 14 2 2 4 9" xfId="11869" xr:uid="{00000000-0005-0000-0000-000019090000}"/>
    <cellStyle name="Normal 14 2 2 4 9 2" xfId="39618" xr:uid="{00000000-0005-0000-0000-00001A090000}"/>
    <cellStyle name="Normal 14 2 2 4 9 3" xfId="36978" xr:uid="{00000000-0005-0000-0000-00001B090000}"/>
    <cellStyle name="Normal 14 2 2 4 9 4" xfId="30402" xr:uid="{00000000-0005-0000-0000-00001C090000}"/>
    <cellStyle name="Normal 14 2 2 4 9 5" xfId="24728" xr:uid="{00000000-0005-0000-0000-00001D090000}"/>
    <cellStyle name="Normal 14 2 2 5" xfId="1025" xr:uid="{00000000-0005-0000-0000-00001E090000}"/>
    <cellStyle name="Normal 14 2 2 5 10" xfId="16670" xr:uid="{00000000-0005-0000-0000-00001F090000}"/>
    <cellStyle name="Normal 14 2 2 5 10 2" xfId="44298" xr:uid="{00000000-0005-0000-0000-000020090000}"/>
    <cellStyle name="Normal 14 2 2 5 10 3" xfId="22783" xr:uid="{00000000-0005-0000-0000-000021090000}"/>
    <cellStyle name="Normal 14 2 2 5 11" xfId="10387" xr:uid="{00000000-0005-0000-0000-000022090000}"/>
    <cellStyle name="Normal 14 2 2 5 11 2" xfId="38158" xr:uid="{00000000-0005-0000-0000-000023090000}"/>
    <cellStyle name="Normal 14 2 2 5 12" xfId="17165" xr:uid="{00000000-0005-0000-0000-000024090000}"/>
    <cellStyle name="Normal 14 2 2 5 12 2" xfId="35066" xr:uid="{00000000-0005-0000-0000-000025090000}"/>
    <cellStyle name="Normal 14 2 2 5 13" xfId="8515" xr:uid="{00000000-0005-0000-0000-000026090000}"/>
    <cellStyle name="Normal 14 2 2 5 13 2" xfId="32211" xr:uid="{00000000-0005-0000-0000-000027090000}"/>
    <cellStyle name="Normal 14 2 2 5 14" xfId="6643" xr:uid="{00000000-0005-0000-0000-000028090000}"/>
    <cellStyle name="Normal 14 2 2 5 14 2" xfId="28467" xr:uid="{00000000-0005-0000-0000-000029090000}"/>
    <cellStyle name="Normal 14 2 2 5 15" xfId="4771" xr:uid="{00000000-0005-0000-0000-00002A090000}"/>
    <cellStyle name="Normal 14 2 2 5 15 2" xfId="20911" xr:uid="{00000000-0005-0000-0000-00002B090000}"/>
    <cellStyle name="Normal 14 2 2 5 16" xfId="2899" xr:uid="{00000000-0005-0000-0000-00002C090000}"/>
    <cellStyle name="Normal 14 2 2 5 17" xfId="19039" xr:uid="{00000000-0005-0000-0000-00002D090000}"/>
    <cellStyle name="Normal 14 2 2 5 2" xfId="1349" xr:uid="{00000000-0005-0000-0000-00002E090000}"/>
    <cellStyle name="Normal 14 2 2 5 2 10" xfId="6966" xr:uid="{00000000-0005-0000-0000-00002F090000}"/>
    <cellStyle name="Normal 14 2 2 5 2 10 2" xfId="28790" xr:uid="{00000000-0005-0000-0000-000030090000}"/>
    <cellStyle name="Normal 14 2 2 5 2 11" xfId="5094" xr:uid="{00000000-0005-0000-0000-000031090000}"/>
    <cellStyle name="Normal 14 2 2 5 2 11 2" xfId="21234" xr:uid="{00000000-0005-0000-0000-000032090000}"/>
    <cellStyle name="Normal 14 2 2 5 2 12" xfId="3222" xr:uid="{00000000-0005-0000-0000-000033090000}"/>
    <cellStyle name="Normal 14 2 2 5 2 13" xfId="19362" xr:uid="{00000000-0005-0000-0000-000034090000}"/>
    <cellStyle name="Normal 14 2 2 5 2 2" xfId="2525" xr:uid="{00000000-0005-0000-0000-000035090000}"/>
    <cellStyle name="Normal 14 2 2 5 2 2 10" xfId="20537" xr:uid="{00000000-0005-0000-0000-000036090000}"/>
    <cellStyle name="Normal 14 2 2 5 2 2 2" xfId="13598" xr:uid="{00000000-0005-0000-0000-000037090000}"/>
    <cellStyle name="Normal 14 2 2 5 2 2 2 2" xfId="41226" xr:uid="{00000000-0005-0000-0000-000038090000}"/>
    <cellStyle name="Normal 14 2 2 5 2 2 2 3" xfId="37784" xr:uid="{00000000-0005-0000-0000-000039090000}"/>
    <cellStyle name="Normal 14 2 2 5 2 2 2 4" xfId="31837" xr:uid="{00000000-0005-0000-0000-00003A090000}"/>
    <cellStyle name="Normal 14 2 2 5 2 2 2 5" xfId="25708" xr:uid="{00000000-0005-0000-0000-00003B090000}"/>
    <cellStyle name="Normal 14 2 2 5 2 2 3" xfId="15969" xr:uid="{00000000-0005-0000-0000-00003C090000}"/>
    <cellStyle name="Normal 14 2 2 5 2 2 3 2" xfId="43597" xr:uid="{00000000-0005-0000-0000-00003D090000}"/>
    <cellStyle name="Normal 14 2 2 5 2 2 3 3" xfId="27424" xr:uid="{00000000-0005-0000-0000-00003E090000}"/>
    <cellStyle name="Normal 14 2 2 5 2 2 4" xfId="11662" xr:uid="{00000000-0005-0000-0000-00003F090000}"/>
    <cellStyle name="Normal 14 2 2 5 2 2 4 2" xfId="39425" xr:uid="{00000000-0005-0000-0000-000040090000}"/>
    <cellStyle name="Normal 14 2 2 5 2 2 4 3" xfId="24281" xr:uid="{00000000-0005-0000-0000-000041090000}"/>
    <cellStyle name="Normal 14 2 2 5 2 2 5" xfId="18663" xr:uid="{00000000-0005-0000-0000-000042090000}"/>
    <cellStyle name="Normal 14 2 2 5 2 2 5 2" xfId="36191" xr:uid="{00000000-0005-0000-0000-000043090000}"/>
    <cellStyle name="Normal 14 2 2 5 2 2 6" xfId="10013" xr:uid="{00000000-0005-0000-0000-000044090000}"/>
    <cellStyle name="Normal 14 2 2 5 2 2 6 2" xfId="33709" xr:uid="{00000000-0005-0000-0000-000045090000}"/>
    <cellStyle name="Normal 14 2 2 5 2 2 7" xfId="8141" xr:uid="{00000000-0005-0000-0000-000046090000}"/>
    <cellStyle name="Normal 14 2 2 5 2 2 7 2" xfId="29965" xr:uid="{00000000-0005-0000-0000-000047090000}"/>
    <cellStyle name="Normal 14 2 2 5 2 2 8" xfId="6269" xr:uid="{00000000-0005-0000-0000-000048090000}"/>
    <cellStyle name="Normal 14 2 2 5 2 2 8 2" xfId="22409" xr:uid="{00000000-0005-0000-0000-000049090000}"/>
    <cellStyle name="Normal 14 2 2 5 2 2 9" xfId="4397" xr:uid="{00000000-0005-0000-0000-00004A090000}"/>
    <cellStyle name="Normal 14 2 2 5 2 3" xfId="1981" xr:uid="{00000000-0005-0000-0000-00004B090000}"/>
    <cellStyle name="Normal 14 2 2 5 2 3 10" xfId="19994" xr:uid="{00000000-0005-0000-0000-00004C090000}"/>
    <cellStyle name="Normal 14 2 2 5 2 3 2" xfId="13061" xr:uid="{00000000-0005-0000-0000-00004D090000}"/>
    <cellStyle name="Normal 14 2 2 5 2 3 2 2" xfId="40710" xr:uid="{00000000-0005-0000-0000-00004E090000}"/>
    <cellStyle name="Normal 14 2 2 5 2 3 2 3" xfId="31294" xr:uid="{00000000-0005-0000-0000-00004F090000}"/>
    <cellStyle name="Normal 14 2 2 5 2 3 2 4" xfId="28406" xr:uid="{00000000-0005-0000-0000-000050090000}"/>
    <cellStyle name="Normal 14 2 2 5 2 3 3" xfId="15454" xr:uid="{00000000-0005-0000-0000-000051090000}"/>
    <cellStyle name="Normal 14 2 2 5 2 3 3 2" xfId="43082" xr:uid="{00000000-0005-0000-0000-000052090000}"/>
    <cellStyle name="Normal 14 2 2 5 2 3 3 3" xfId="23738" xr:uid="{00000000-0005-0000-0000-000053090000}"/>
    <cellStyle name="Normal 14 2 2 5 2 3 4" xfId="11186" xr:uid="{00000000-0005-0000-0000-000054090000}"/>
    <cellStyle name="Normal 14 2 2 5 2 3 4 2" xfId="38957" xr:uid="{00000000-0005-0000-0000-000055090000}"/>
    <cellStyle name="Normal 14 2 2 5 2 3 5" xfId="18120" xr:uid="{00000000-0005-0000-0000-000056090000}"/>
    <cellStyle name="Normal 14 2 2 5 2 3 5 2" xfId="37241" xr:uid="{00000000-0005-0000-0000-000057090000}"/>
    <cellStyle name="Normal 14 2 2 5 2 3 6" xfId="9470" xr:uid="{00000000-0005-0000-0000-000058090000}"/>
    <cellStyle name="Normal 14 2 2 5 2 3 6 2" xfId="33166" xr:uid="{00000000-0005-0000-0000-000059090000}"/>
    <cellStyle name="Normal 14 2 2 5 2 3 7" xfId="7598" xr:uid="{00000000-0005-0000-0000-00005A090000}"/>
    <cellStyle name="Normal 14 2 2 5 2 3 7 2" xfId="29422" xr:uid="{00000000-0005-0000-0000-00005B090000}"/>
    <cellStyle name="Normal 14 2 2 5 2 3 8" xfId="5726" xr:uid="{00000000-0005-0000-0000-00005C090000}"/>
    <cellStyle name="Normal 14 2 2 5 2 3 8 2" xfId="21866" xr:uid="{00000000-0005-0000-0000-00005D090000}"/>
    <cellStyle name="Normal 14 2 2 5 2 3 9" xfId="3854" xr:uid="{00000000-0005-0000-0000-00005E090000}"/>
    <cellStyle name="Normal 14 2 2 5 2 4" xfId="12282" xr:uid="{00000000-0005-0000-0000-00005F090000}"/>
    <cellStyle name="Normal 14 2 2 5 2 4 2" xfId="40029" xr:uid="{00000000-0005-0000-0000-000060090000}"/>
    <cellStyle name="Normal 14 2 2 5 2 4 3" xfId="30662" xr:uid="{00000000-0005-0000-0000-000061090000}"/>
    <cellStyle name="Normal 14 2 2 5 2 4 4" xfId="25193" xr:uid="{00000000-0005-0000-0000-000062090000}"/>
    <cellStyle name="Normal 14 2 2 5 2 5" xfId="14773" xr:uid="{00000000-0005-0000-0000-000063090000}"/>
    <cellStyle name="Normal 14 2 2 5 2 5 2" xfId="42401" xr:uid="{00000000-0005-0000-0000-000064090000}"/>
    <cellStyle name="Normal 14 2 2 5 2 5 3" xfId="34559" xr:uid="{00000000-0005-0000-0000-000065090000}"/>
    <cellStyle name="Normal 14 2 2 5 2 5 4" xfId="26913" xr:uid="{00000000-0005-0000-0000-000066090000}"/>
    <cellStyle name="Normal 14 2 2 5 2 6" xfId="16993" xr:uid="{00000000-0005-0000-0000-000067090000}"/>
    <cellStyle name="Normal 14 2 2 5 2 6 2" xfId="44621" xr:uid="{00000000-0005-0000-0000-000068090000}"/>
    <cellStyle name="Normal 14 2 2 5 2 6 3" xfId="23106" xr:uid="{00000000-0005-0000-0000-000069090000}"/>
    <cellStyle name="Normal 14 2 2 5 2 7" xfId="10710" xr:uid="{00000000-0005-0000-0000-00006A090000}"/>
    <cellStyle name="Normal 14 2 2 5 2 7 2" xfId="38481" xr:uid="{00000000-0005-0000-0000-00006B090000}"/>
    <cellStyle name="Normal 14 2 2 5 2 8" xfId="17488" xr:uid="{00000000-0005-0000-0000-00006C090000}"/>
    <cellStyle name="Normal 14 2 2 5 2 8 2" xfId="35681" xr:uid="{00000000-0005-0000-0000-00006D090000}"/>
    <cellStyle name="Normal 14 2 2 5 2 9" xfId="8838" xr:uid="{00000000-0005-0000-0000-00006E090000}"/>
    <cellStyle name="Normal 14 2 2 5 2 9 2" xfId="32534" xr:uid="{00000000-0005-0000-0000-00006F090000}"/>
    <cellStyle name="Normal 14 2 2 5 3" xfId="1179" xr:uid="{00000000-0005-0000-0000-000070090000}"/>
    <cellStyle name="Normal 14 2 2 5 3 10" xfId="6796" xr:uid="{00000000-0005-0000-0000-000071090000}"/>
    <cellStyle name="Normal 14 2 2 5 3 10 2" xfId="28620" xr:uid="{00000000-0005-0000-0000-000072090000}"/>
    <cellStyle name="Normal 14 2 2 5 3 11" xfId="4924" xr:uid="{00000000-0005-0000-0000-000073090000}"/>
    <cellStyle name="Normal 14 2 2 5 3 11 2" xfId="21064" xr:uid="{00000000-0005-0000-0000-000074090000}"/>
    <cellStyle name="Normal 14 2 2 5 3 12" xfId="3052" xr:uid="{00000000-0005-0000-0000-000075090000}"/>
    <cellStyle name="Normal 14 2 2 5 3 13" xfId="19192" xr:uid="{00000000-0005-0000-0000-000076090000}"/>
    <cellStyle name="Normal 14 2 2 5 3 2" xfId="2678" xr:uid="{00000000-0005-0000-0000-000077090000}"/>
    <cellStyle name="Normal 14 2 2 5 3 2 10" xfId="20690" xr:uid="{00000000-0005-0000-0000-000078090000}"/>
    <cellStyle name="Normal 14 2 2 5 3 2 2" xfId="13743" xr:uid="{00000000-0005-0000-0000-000079090000}"/>
    <cellStyle name="Normal 14 2 2 5 3 2 2 2" xfId="41371" xr:uid="{00000000-0005-0000-0000-00007A090000}"/>
    <cellStyle name="Normal 14 2 2 5 3 2 2 3" xfId="37937" xr:uid="{00000000-0005-0000-0000-00007B090000}"/>
    <cellStyle name="Normal 14 2 2 5 3 2 2 4" xfId="31990" xr:uid="{00000000-0005-0000-0000-00007C090000}"/>
    <cellStyle name="Normal 14 2 2 5 3 2 2 5" xfId="25853" xr:uid="{00000000-0005-0000-0000-00007D090000}"/>
    <cellStyle name="Normal 14 2 2 5 3 2 3" xfId="16114" xr:uid="{00000000-0005-0000-0000-00007E090000}"/>
    <cellStyle name="Normal 14 2 2 5 3 2 3 2" xfId="43742" xr:uid="{00000000-0005-0000-0000-00007F090000}"/>
    <cellStyle name="Normal 14 2 2 5 3 2 3 3" xfId="27577" xr:uid="{00000000-0005-0000-0000-000080090000}"/>
    <cellStyle name="Normal 14 2 2 5 3 2 4" xfId="11558" xr:uid="{00000000-0005-0000-0000-000081090000}"/>
    <cellStyle name="Normal 14 2 2 5 3 2 4 2" xfId="39325" xr:uid="{00000000-0005-0000-0000-000082090000}"/>
    <cellStyle name="Normal 14 2 2 5 3 2 4 3" xfId="24434" xr:uid="{00000000-0005-0000-0000-000083090000}"/>
    <cellStyle name="Normal 14 2 2 5 3 2 5" xfId="18816" xr:uid="{00000000-0005-0000-0000-000084090000}"/>
    <cellStyle name="Normal 14 2 2 5 3 2 5 2" xfId="36344" xr:uid="{00000000-0005-0000-0000-000085090000}"/>
    <cellStyle name="Normal 14 2 2 5 3 2 6" xfId="10166" xr:uid="{00000000-0005-0000-0000-000086090000}"/>
    <cellStyle name="Normal 14 2 2 5 3 2 6 2" xfId="33862" xr:uid="{00000000-0005-0000-0000-000087090000}"/>
    <cellStyle name="Normal 14 2 2 5 3 2 7" xfId="8294" xr:uid="{00000000-0005-0000-0000-000088090000}"/>
    <cellStyle name="Normal 14 2 2 5 3 2 7 2" xfId="30118" xr:uid="{00000000-0005-0000-0000-000089090000}"/>
    <cellStyle name="Normal 14 2 2 5 3 2 8" xfId="6422" xr:uid="{00000000-0005-0000-0000-00008A090000}"/>
    <cellStyle name="Normal 14 2 2 5 3 2 8 2" xfId="22562" xr:uid="{00000000-0005-0000-0000-00008B090000}"/>
    <cellStyle name="Normal 14 2 2 5 3 2 9" xfId="4550" xr:uid="{00000000-0005-0000-0000-00008C090000}"/>
    <cellStyle name="Normal 14 2 2 5 3 3" xfId="2134" xr:uid="{00000000-0005-0000-0000-00008D090000}"/>
    <cellStyle name="Normal 14 2 2 5 3 3 10" xfId="20147" xr:uid="{00000000-0005-0000-0000-00008E090000}"/>
    <cellStyle name="Normal 14 2 2 5 3 3 2" xfId="12710" xr:uid="{00000000-0005-0000-0000-00008F090000}"/>
    <cellStyle name="Normal 14 2 2 5 3 3 2 2" xfId="40439" xr:uid="{00000000-0005-0000-0000-000090090000}"/>
    <cellStyle name="Normal 14 2 2 5 3 3 2 3" xfId="31447" xr:uid="{00000000-0005-0000-0000-000091090000}"/>
    <cellStyle name="Normal 14 2 2 5 3 3 2 4" xfId="28271" xr:uid="{00000000-0005-0000-0000-000092090000}"/>
    <cellStyle name="Normal 14 2 2 5 3 3 3" xfId="15183" xr:uid="{00000000-0005-0000-0000-000093090000}"/>
    <cellStyle name="Normal 14 2 2 5 3 3 3 2" xfId="42811" xr:uid="{00000000-0005-0000-0000-000094090000}"/>
    <cellStyle name="Normal 14 2 2 5 3 3 3 3" xfId="23891" xr:uid="{00000000-0005-0000-0000-000095090000}"/>
    <cellStyle name="Normal 14 2 2 5 3 3 4" xfId="11016" xr:uid="{00000000-0005-0000-0000-000096090000}"/>
    <cellStyle name="Normal 14 2 2 5 3 3 4 2" xfId="38787" xr:uid="{00000000-0005-0000-0000-000097090000}"/>
    <cellStyle name="Normal 14 2 2 5 3 3 5" xfId="18273" xr:uid="{00000000-0005-0000-0000-000098090000}"/>
    <cellStyle name="Normal 14 2 2 5 3 3 5 2" xfId="37394" xr:uid="{00000000-0005-0000-0000-000099090000}"/>
    <cellStyle name="Normal 14 2 2 5 3 3 6" xfId="9623" xr:uid="{00000000-0005-0000-0000-00009A090000}"/>
    <cellStyle name="Normal 14 2 2 5 3 3 6 2" xfId="33319" xr:uid="{00000000-0005-0000-0000-00009B090000}"/>
    <cellStyle name="Normal 14 2 2 5 3 3 7" xfId="7751" xr:uid="{00000000-0005-0000-0000-00009C090000}"/>
    <cellStyle name="Normal 14 2 2 5 3 3 7 2" xfId="29575" xr:uid="{00000000-0005-0000-0000-00009D090000}"/>
    <cellStyle name="Normal 14 2 2 5 3 3 8" xfId="5879" xr:uid="{00000000-0005-0000-0000-00009E090000}"/>
    <cellStyle name="Normal 14 2 2 5 3 3 8 2" xfId="22019" xr:uid="{00000000-0005-0000-0000-00009F090000}"/>
    <cellStyle name="Normal 14 2 2 5 3 3 9" xfId="4007" xr:uid="{00000000-0005-0000-0000-0000A0090000}"/>
    <cellStyle name="Normal 14 2 2 5 3 4" xfId="12112" xr:uid="{00000000-0005-0000-0000-0000A1090000}"/>
    <cellStyle name="Normal 14 2 2 5 3 4 2" xfId="39859" xr:uid="{00000000-0005-0000-0000-0000A2090000}"/>
    <cellStyle name="Normal 14 2 2 5 3 4 3" xfId="30492" xr:uid="{00000000-0005-0000-0000-0000A3090000}"/>
    <cellStyle name="Normal 14 2 2 5 3 4 4" xfId="24922" xr:uid="{00000000-0005-0000-0000-0000A4090000}"/>
    <cellStyle name="Normal 14 2 2 5 3 5" xfId="14603" xr:uid="{00000000-0005-0000-0000-0000A5090000}"/>
    <cellStyle name="Normal 14 2 2 5 3 5 2" xfId="42231" xr:uid="{00000000-0005-0000-0000-0000A6090000}"/>
    <cellStyle name="Normal 14 2 2 5 3 5 3" xfId="34389" xr:uid="{00000000-0005-0000-0000-0000A7090000}"/>
    <cellStyle name="Normal 14 2 2 5 3 5 4" xfId="26611" xr:uid="{00000000-0005-0000-0000-0000A8090000}"/>
    <cellStyle name="Normal 14 2 2 5 3 6" xfId="16823" xr:uid="{00000000-0005-0000-0000-0000A9090000}"/>
    <cellStyle name="Normal 14 2 2 5 3 6 2" xfId="44451" xr:uid="{00000000-0005-0000-0000-0000AA090000}"/>
    <cellStyle name="Normal 14 2 2 5 3 6 3" xfId="22936" xr:uid="{00000000-0005-0000-0000-0000AB090000}"/>
    <cellStyle name="Normal 14 2 2 5 3 7" xfId="10540" xr:uid="{00000000-0005-0000-0000-0000AC090000}"/>
    <cellStyle name="Normal 14 2 2 5 3 7 2" xfId="38311" xr:uid="{00000000-0005-0000-0000-0000AD090000}"/>
    <cellStyle name="Normal 14 2 2 5 3 8" xfId="17318" xr:uid="{00000000-0005-0000-0000-0000AE090000}"/>
    <cellStyle name="Normal 14 2 2 5 3 8 2" xfId="35379" xr:uid="{00000000-0005-0000-0000-0000AF090000}"/>
    <cellStyle name="Normal 14 2 2 5 3 9" xfId="8668" xr:uid="{00000000-0005-0000-0000-0000B0090000}"/>
    <cellStyle name="Normal 14 2 2 5 3 9 2" xfId="32364" xr:uid="{00000000-0005-0000-0000-0000B1090000}"/>
    <cellStyle name="Normal 14 2 2 5 4" xfId="1812" xr:uid="{00000000-0005-0000-0000-0000B2090000}"/>
    <cellStyle name="Normal 14 2 2 5 4 10" xfId="3685" xr:uid="{00000000-0005-0000-0000-0000B3090000}"/>
    <cellStyle name="Normal 14 2 2 5 4 11" xfId="19825" xr:uid="{00000000-0005-0000-0000-0000B4090000}"/>
    <cellStyle name="Normal 14 2 2 5 4 2" xfId="13327" xr:uid="{00000000-0005-0000-0000-0000B5090000}"/>
    <cellStyle name="Normal 14 2 2 5 4 2 2" xfId="15698" xr:uid="{00000000-0005-0000-0000-0000B6090000}"/>
    <cellStyle name="Normal 14 2 2 5 4 2 2 2" xfId="43326" xr:uid="{00000000-0005-0000-0000-0000B7090000}"/>
    <cellStyle name="Normal 14 2 2 5 4 2 3" xfId="40955" xr:uid="{00000000-0005-0000-0000-0000B8090000}"/>
    <cellStyle name="Normal 14 2 2 5 4 2 4" xfId="37072" xr:uid="{00000000-0005-0000-0000-0000B9090000}"/>
    <cellStyle name="Normal 14 2 2 5 4 2 5" xfId="31125" xr:uid="{00000000-0005-0000-0000-0000BA090000}"/>
    <cellStyle name="Normal 14 2 2 5 4 2 6" xfId="25437" xr:uid="{00000000-0005-0000-0000-0000BB090000}"/>
    <cellStyle name="Normal 14 2 2 5 4 3" xfId="11959" xr:uid="{00000000-0005-0000-0000-0000BC090000}"/>
    <cellStyle name="Normal 14 2 2 5 4 3 2" xfId="39706" xr:uid="{00000000-0005-0000-0000-0000BD090000}"/>
    <cellStyle name="Normal 14 2 2 5 4 3 3" xfId="34236" xr:uid="{00000000-0005-0000-0000-0000BE090000}"/>
    <cellStyle name="Normal 14 2 2 5 4 3 4" xfId="27104" xr:uid="{00000000-0005-0000-0000-0000BF090000}"/>
    <cellStyle name="Normal 14 2 2 5 4 4" xfId="14450" xr:uid="{00000000-0005-0000-0000-0000C0090000}"/>
    <cellStyle name="Normal 14 2 2 5 4 4 2" xfId="42078" xr:uid="{00000000-0005-0000-0000-0000C1090000}"/>
    <cellStyle name="Normal 14 2 2 5 4 4 3" xfId="23569" xr:uid="{00000000-0005-0000-0000-0000C2090000}"/>
    <cellStyle name="Normal 14 2 2 5 4 5" xfId="11339" xr:uid="{00000000-0005-0000-0000-0000C3090000}"/>
    <cellStyle name="Normal 14 2 2 5 4 5 2" xfId="39110" xr:uid="{00000000-0005-0000-0000-0000C4090000}"/>
    <cellStyle name="Normal 14 2 2 5 4 6" xfId="17951" xr:uid="{00000000-0005-0000-0000-0000C5090000}"/>
    <cellStyle name="Normal 14 2 2 5 4 6 2" xfId="35871" xr:uid="{00000000-0005-0000-0000-0000C6090000}"/>
    <cellStyle name="Normal 14 2 2 5 4 7" xfId="9301" xr:uid="{00000000-0005-0000-0000-0000C7090000}"/>
    <cellStyle name="Normal 14 2 2 5 4 7 2" xfId="32997" xr:uid="{00000000-0005-0000-0000-0000C8090000}"/>
    <cellStyle name="Normal 14 2 2 5 4 8" xfId="7429" xr:uid="{00000000-0005-0000-0000-0000C9090000}"/>
    <cellStyle name="Normal 14 2 2 5 4 8 2" xfId="29253" xr:uid="{00000000-0005-0000-0000-0000CA090000}"/>
    <cellStyle name="Normal 14 2 2 5 4 9" xfId="5557" xr:uid="{00000000-0005-0000-0000-0000CB090000}"/>
    <cellStyle name="Normal 14 2 2 5 4 9 2" xfId="21697" xr:uid="{00000000-0005-0000-0000-0000CC090000}"/>
    <cellStyle name="Normal 14 2 2 5 5" xfId="2356" xr:uid="{00000000-0005-0000-0000-0000CD090000}"/>
    <cellStyle name="Normal 14 2 2 5 5 10" xfId="20368" xr:uid="{00000000-0005-0000-0000-0000CE090000}"/>
    <cellStyle name="Normal 14 2 2 5 5 2" xfId="13447" xr:uid="{00000000-0005-0000-0000-0000CF090000}"/>
    <cellStyle name="Normal 14 2 2 5 5 2 2" xfId="41075" xr:uid="{00000000-0005-0000-0000-0000D0090000}"/>
    <cellStyle name="Normal 14 2 2 5 5 2 3" xfId="37615" xr:uid="{00000000-0005-0000-0000-0000D1090000}"/>
    <cellStyle name="Normal 14 2 2 5 5 2 4" xfId="31668" xr:uid="{00000000-0005-0000-0000-0000D2090000}"/>
    <cellStyle name="Normal 14 2 2 5 5 2 5" xfId="25557" xr:uid="{00000000-0005-0000-0000-0000D3090000}"/>
    <cellStyle name="Normal 14 2 2 5 5 3" xfId="15818" xr:uid="{00000000-0005-0000-0000-0000D4090000}"/>
    <cellStyle name="Normal 14 2 2 5 5 3 2" xfId="43446" xr:uid="{00000000-0005-0000-0000-0000D5090000}"/>
    <cellStyle name="Normal 14 2 2 5 5 3 3" xfId="27255" xr:uid="{00000000-0005-0000-0000-0000D6090000}"/>
    <cellStyle name="Normal 14 2 2 5 5 4" xfId="10863" xr:uid="{00000000-0005-0000-0000-0000D7090000}"/>
    <cellStyle name="Normal 14 2 2 5 5 4 2" xfId="38634" xr:uid="{00000000-0005-0000-0000-0000D8090000}"/>
    <cellStyle name="Normal 14 2 2 5 5 4 3" xfId="24112" xr:uid="{00000000-0005-0000-0000-0000D9090000}"/>
    <cellStyle name="Normal 14 2 2 5 5 5" xfId="18494" xr:uid="{00000000-0005-0000-0000-0000DA090000}"/>
    <cellStyle name="Normal 14 2 2 5 5 5 2" xfId="36022" xr:uid="{00000000-0005-0000-0000-0000DB090000}"/>
    <cellStyle name="Normal 14 2 2 5 5 6" xfId="9844" xr:uid="{00000000-0005-0000-0000-0000DC090000}"/>
    <cellStyle name="Normal 14 2 2 5 5 6 2" xfId="33540" xr:uid="{00000000-0005-0000-0000-0000DD090000}"/>
    <cellStyle name="Normal 14 2 2 5 5 7" xfId="7972" xr:uid="{00000000-0005-0000-0000-0000DE090000}"/>
    <cellStyle name="Normal 14 2 2 5 5 7 2" xfId="29796" xr:uid="{00000000-0005-0000-0000-0000DF090000}"/>
    <cellStyle name="Normal 14 2 2 5 5 8" xfId="6100" xr:uid="{00000000-0005-0000-0000-0000E0090000}"/>
    <cellStyle name="Normal 14 2 2 5 5 8 2" xfId="22240" xr:uid="{00000000-0005-0000-0000-0000E1090000}"/>
    <cellStyle name="Normal 14 2 2 5 5 9" xfId="4228" xr:uid="{00000000-0005-0000-0000-0000E2090000}"/>
    <cellStyle name="Normal 14 2 2 5 6" xfId="1655" xr:uid="{00000000-0005-0000-0000-0000E3090000}"/>
    <cellStyle name="Normal 14 2 2 5 6 2" xfId="16474" xr:uid="{00000000-0005-0000-0000-0000E4090000}"/>
    <cellStyle name="Normal 14 2 2 5 6 2 2" xfId="44102" xr:uid="{00000000-0005-0000-0000-0000E5090000}"/>
    <cellStyle name="Normal 14 2 2 5 6 2 3" xfId="30968" xr:uid="{00000000-0005-0000-0000-0000E6090000}"/>
    <cellStyle name="Normal 14 2 2 5 6 2 4" xfId="26213" xr:uid="{00000000-0005-0000-0000-0000E7090000}"/>
    <cellStyle name="Normal 14 2 2 5 6 3" xfId="14103" xr:uid="{00000000-0005-0000-0000-0000E8090000}"/>
    <cellStyle name="Normal 14 2 2 5 6 3 2" xfId="41731" xr:uid="{00000000-0005-0000-0000-0000E9090000}"/>
    <cellStyle name="Normal 14 2 2 5 6 3 3" xfId="27945" xr:uid="{00000000-0005-0000-0000-0000EA090000}"/>
    <cellStyle name="Normal 14 2 2 5 6 4" xfId="17794" xr:uid="{00000000-0005-0000-0000-0000EB090000}"/>
    <cellStyle name="Normal 14 2 2 5 6 4 2" xfId="36712" xr:uid="{00000000-0005-0000-0000-0000EC090000}"/>
    <cellStyle name="Normal 14 2 2 5 6 4 3" xfId="23412" xr:uid="{00000000-0005-0000-0000-0000ED090000}"/>
    <cellStyle name="Normal 14 2 2 5 6 5" xfId="9144" xr:uid="{00000000-0005-0000-0000-0000EE090000}"/>
    <cellStyle name="Normal 14 2 2 5 6 5 2" xfId="32840" xr:uid="{00000000-0005-0000-0000-0000EF090000}"/>
    <cellStyle name="Normal 14 2 2 5 6 6" xfId="7272" xr:uid="{00000000-0005-0000-0000-0000F0090000}"/>
    <cellStyle name="Normal 14 2 2 5 6 6 2" xfId="29096" xr:uid="{00000000-0005-0000-0000-0000F1090000}"/>
    <cellStyle name="Normal 14 2 2 5 6 7" xfId="5400" xr:uid="{00000000-0005-0000-0000-0000F2090000}"/>
    <cellStyle name="Normal 14 2 2 5 6 7 2" xfId="21540" xr:uid="{00000000-0005-0000-0000-0000F3090000}"/>
    <cellStyle name="Normal 14 2 2 5 6 8" xfId="3528" xr:uid="{00000000-0005-0000-0000-0000F4090000}"/>
    <cellStyle name="Normal 14 2 2 5 6 9" xfId="19668" xr:uid="{00000000-0005-0000-0000-0000F5090000}"/>
    <cellStyle name="Normal 14 2 2 5 7" xfId="1502" xr:uid="{00000000-0005-0000-0000-0000F6090000}"/>
    <cellStyle name="Normal 14 2 2 5 7 2" xfId="14926" xr:uid="{00000000-0005-0000-0000-0000F7090000}"/>
    <cellStyle name="Normal 14 2 2 5 7 2 2" xfId="42554" xr:uid="{00000000-0005-0000-0000-0000F8090000}"/>
    <cellStyle name="Normal 14 2 2 5 7 2 3" xfId="30815" xr:uid="{00000000-0005-0000-0000-0000F9090000}"/>
    <cellStyle name="Normal 14 2 2 5 7 2 4" xfId="28257" xr:uid="{00000000-0005-0000-0000-0000FA090000}"/>
    <cellStyle name="Normal 14 2 2 5 7 3" xfId="12435" xr:uid="{00000000-0005-0000-0000-0000FB090000}"/>
    <cellStyle name="Normal 14 2 2 5 7 3 2" xfId="40182" xr:uid="{00000000-0005-0000-0000-0000FC090000}"/>
    <cellStyle name="Normal 14 2 2 5 7 3 3" xfId="23259" xr:uid="{00000000-0005-0000-0000-0000FD090000}"/>
    <cellStyle name="Normal 14 2 2 5 7 4" xfId="17641" xr:uid="{00000000-0005-0000-0000-0000FE090000}"/>
    <cellStyle name="Normal 14 2 2 5 7 4 2" xfId="35219" xr:uid="{00000000-0005-0000-0000-0000FF090000}"/>
    <cellStyle name="Normal 14 2 2 5 7 5" xfId="8991" xr:uid="{00000000-0005-0000-0000-0000000A0000}"/>
    <cellStyle name="Normal 14 2 2 5 7 5 2" xfId="32687" xr:uid="{00000000-0005-0000-0000-0000010A0000}"/>
    <cellStyle name="Normal 14 2 2 5 7 6" xfId="7119" xr:uid="{00000000-0005-0000-0000-0000020A0000}"/>
    <cellStyle name="Normal 14 2 2 5 7 6 2" xfId="28943" xr:uid="{00000000-0005-0000-0000-0000030A0000}"/>
    <cellStyle name="Normal 14 2 2 5 7 7" xfId="5247" xr:uid="{00000000-0005-0000-0000-0000040A0000}"/>
    <cellStyle name="Normal 14 2 2 5 7 7 2" xfId="21387" xr:uid="{00000000-0005-0000-0000-0000050A0000}"/>
    <cellStyle name="Normal 14 2 2 5 7 8" xfId="3375" xr:uid="{00000000-0005-0000-0000-0000060A0000}"/>
    <cellStyle name="Normal 14 2 2 5 7 9" xfId="19515" xr:uid="{00000000-0005-0000-0000-0000070A0000}"/>
    <cellStyle name="Normal 14 2 2 5 8" xfId="11806" xr:uid="{00000000-0005-0000-0000-0000080A0000}"/>
    <cellStyle name="Normal 14 2 2 5 8 2" xfId="39559" xr:uid="{00000000-0005-0000-0000-0000090A0000}"/>
    <cellStyle name="Normal 14 2 2 5 8 3" xfId="36915" xr:uid="{00000000-0005-0000-0000-00000A0A0000}"/>
    <cellStyle name="Normal 14 2 2 5 8 4" xfId="30339" xr:uid="{00000000-0005-0000-0000-00000B0A0000}"/>
    <cellStyle name="Normal 14 2 2 5 8 5" xfId="24665" xr:uid="{00000000-0005-0000-0000-00000C0A0000}"/>
    <cellStyle name="Normal 14 2 2 5 9" xfId="14297" xr:uid="{00000000-0005-0000-0000-00000D0A0000}"/>
    <cellStyle name="Normal 14 2 2 5 9 2" xfId="41925" xr:uid="{00000000-0005-0000-0000-00000E0A0000}"/>
    <cellStyle name="Normal 14 2 2 5 9 3" xfId="34083" xr:uid="{00000000-0005-0000-0000-00000F0A0000}"/>
    <cellStyle name="Normal 14 2 2 5 9 4" xfId="26451" xr:uid="{00000000-0005-0000-0000-0000100A0000}"/>
    <cellStyle name="Normal 14 2 2 6" xfId="1281" xr:uid="{00000000-0005-0000-0000-0000110A0000}"/>
    <cellStyle name="Normal 14 2 2 6 10" xfId="17420" xr:uid="{00000000-0005-0000-0000-0000120A0000}"/>
    <cellStyle name="Normal 14 2 2 6 10 2" xfId="35695" xr:uid="{00000000-0005-0000-0000-0000130A0000}"/>
    <cellStyle name="Normal 14 2 2 6 11" xfId="8770" xr:uid="{00000000-0005-0000-0000-0000140A0000}"/>
    <cellStyle name="Normal 14 2 2 6 11 2" xfId="32466" xr:uid="{00000000-0005-0000-0000-0000150A0000}"/>
    <cellStyle name="Normal 14 2 2 6 12" xfId="6898" xr:uid="{00000000-0005-0000-0000-0000160A0000}"/>
    <cellStyle name="Normal 14 2 2 6 12 2" xfId="28722" xr:uid="{00000000-0005-0000-0000-0000170A0000}"/>
    <cellStyle name="Normal 14 2 2 6 13" xfId="5026" xr:uid="{00000000-0005-0000-0000-0000180A0000}"/>
    <cellStyle name="Normal 14 2 2 6 13 2" xfId="21166" xr:uid="{00000000-0005-0000-0000-0000190A0000}"/>
    <cellStyle name="Normal 14 2 2 6 14" xfId="3154" xr:uid="{00000000-0005-0000-0000-00001A0A0000}"/>
    <cellStyle name="Normal 14 2 2 6 15" xfId="19294" xr:uid="{00000000-0005-0000-0000-00001B0A0000}"/>
    <cellStyle name="Normal 14 2 2 6 2" xfId="2236" xr:uid="{00000000-0005-0000-0000-00001C0A0000}"/>
    <cellStyle name="Normal 14 2 2 6 2 10" xfId="4109" xr:uid="{00000000-0005-0000-0000-00001D0A0000}"/>
    <cellStyle name="Normal 14 2 2 6 2 11" xfId="20249" xr:uid="{00000000-0005-0000-0000-00001E0A0000}"/>
    <cellStyle name="Normal 14 2 2 6 2 2" xfId="2780" xr:uid="{00000000-0005-0000-0000-00001F0A0000}"/>
    <cellStyle name="Normal 14 2 2 6 2 2 2" xfId="16215" xr:uid="{00000000-0005-0000-0000-0000200A0000}"/>
    <cellStyle name="Normal 14 2 2 6 2 2 2 2" xfId="43843" xr:uid="{00000000-0005-0000-0000-0000210A0000}"/>
    <cellStyle name="Normal 14 2 2 6 2 2 2 3" xfId="38039" xr:uid="{00000000-0005-0000-0000-0000220A0000}"/>
    <cellStyle name="Normal 14 2 2 6 2 2 2 4" xfId="32092" xr:uid="{00000000-0005-0000-0000-0000230A0000}"/>
    <cellStyle name="Normal 14 2 2 6 2 2 2 5" xfId="25954" xr:uid="{00000000-0005-0000-0000-0000240A0000}"/>
    <cellStyle name="Normal 14 2 2 6 2 2 3" xfId="13844" xr:uid="{00000000-0005-0000-0000-0000250A0000}"/>
    <cellStyle name="Normal 14 2 2 6 2 2 3 2" xfId="41472" xr:uid="{00000000-0005-0000-0000-0000260A0000}"/>
    <cellStyle name="Normal 14 2 2 6 2 2 3 3" xfId="27679" xr:uid="{00000000-0005-0000-0000-0000270A0000}"/>
    <cellStyle name="Normal 14 2 2 6 2 2 4" xfId="18918" xr:uid="{00000000-0005-0000-0000-0000280A0000}"/>
    <cellStyle name="Normal 14 2 2 6 2 2 4 2" xfId="36446" xr:uid="{00000000-0005-0000-0000-0000290A0000}"/>
    <cellStyle name="Normal 14 2 2 6 2 2 4 3" xfId="24536" xr:uid="{00000000-0005-0000-0000-00002A0A0000}"/>
    <cellStyle name="Normal 14 2 2 6 2 2 5" xfId="10268" xr:uid="{00000000-0005-0000-0000-00002B0A0000}"/>
    <cellStyle name="Normal 14 2 2 6 2 2 5 2" xfId="33964" xr:uid="{00000000-0005-0000-0000-00002C0A0000}"/>
    <cellStyle name="Normal 14 2 2 6 2 2 6" xfId="8396" xr:uid="{00000000-0005-0000-0000-00002D0A0000}"/>
    <cellStyle name="Normal 14 2 2 6 2 2 6 2" xfId="30220" xr:uid="{00000000-0005-0000-0000-00002E0A0000}"/>
    <cellStyle name="Normal 14 2 2 6 2 2 7" xfId="6524" xr:uid="{00000000-0005-0000-0000-00002F0A0000}"/>
    <cellStyle name="Normal 14 2 2 6 2 2 7 2" xfId="22664" xr:uid="{00000000-0005-0000-0000-0000300A0000}"/>
    <cellStyle name="Normal 14 2 2 6 2 2 8" xfId="4652" xr:uid="{00000000-0005-0000-0000-0000310A0000}"/>
    <cellStyle name="Normal 14 2 2 6 2 2 9" xfId="20792" xr:uid="{00000000-0005-0000-0000-0000320A0000}"/>
    <cellStyle name="Normal 14 2 2 6 2 3" xfId="12703" xr:uid="{00000000-0005-0000-0000-0000330A0000}"/>
    <cellStyle name="Normal 14 2 2 6 2 3 2" xfId="40432" xr:uid="{00000000-0005-0000-0000-0000340A0000}"/>
    <cellStyle name="Normal 14 2 2 6 2 3 3" xfId="37496" xr:uid="{00000000-0005-0000-0000-0000350A0000}"/>
    <cellStyle name="Normal 14 2 2 6 2 3 4" xfId="31549" xr:uid="{00000000-0005-0000-0000-0000360A0000}"/>
    <cellStyle name="Normal 14 2 2 6 2 3 5" xfId="24915" xr:uid="{00000000-0005-0000-0000-0000370A0000}"/>
    <cellStyle name="Normal 14 2 2 6 2 4" xfId="15176" xr:uid="{00000000-0005-0000-0000-0000380A0000}"/>
    <cellStyle name="Normal 14 2 2 6 2 4 2" xfId="42804" xr:uid="{00000000-0005-0000-0000-0000390A0000}"/>
    <cellStyle name="Normal 14 2 2 6 2 4 3" xfId="27190" xr:uid="{00000000-0005-0000-0000-00003A0A0000}"/>
    <cellStyle name="Normal 14 2 2 6 2 5" xfId="11674" xr:uid="{00000000-0005-0000-0000-00003B0A0000}"/>
    <cellStyle name="Normal 14 2 2 6 2 5 2" xfId="39436" xr:uid="{00000000-0005-0000-0000-00003C0A0000}"/>
    <cellStyle name="Normal 14 2 2 6 2 5 3" xfId="23993" xr:uid="{00000000-0005-0000-0000-00003D0A0000}"/>
    <cellStyle name="Normal 14 2 2 6 2 6" xfId="18375" xr:uid="{00000000-0005-0000-0000-00003E0A0000}"/>
    <cellStyle name="Normal 14 2 2 6 2 6 2" xfId="35957" xr:uid="{00000000-0005-0000-0000-00003F0A0000}"/>
    <cellStyle name="Normal 14 2 2 6 2 7" xfId="9725" xr:uid="{00000000-0005-0000-0000-0000400A0000}"/>
    <cellStyle name="Normal 14 2 2 6 2 7 2" xfId="33421" xr:uid="{00000000-0005-0000-0000-0000410A0000}"/>
    <cellStyle name="Normal 14 2 2 6 2 8" xfId="7853" xr:uid="{00000000-0005-0000-0000-0000420A0000}"/>
    <cellStyle name="Normal 14 2 2 6 2 8 2" xfId="29677" xr:uid="{00000000-0005-0000-0000-0000430A0000}"/>
    <cellStyle name="Normal 14 2 2 6 2 9" xfId="5981" xr:uid="{00000000-0005-0000-0000-0000440A0000}"/>
    <cellStyle name="Normal 14 2 2 6 2 9 2" xfId="22121" xr:uid="{00000000-0005-0000-0000-0000450A0000}"/>
    <cellStyle name="Normal 14 2 2 6 3" xfId="2457" xr:uid="{00000000-0005-0000-0000-0000460A0000}"/>
    <cellStyle name="Normal 14 2 2 6 3 10" xfId="20469" xr:uid="{00000000-0005-0000-0000-0000470A0000}"/>
    <cellStyle name="Normal 14 2 2 6 3 2" xfId="12589" xr:uid="{00000000-0005-0000-0000-0000480A0000}"/>
    <cellStyle name="Normal 14 2 2 6 3 2 2" xfId="40332" xr:uid="{00000000-0005-0000-0000-0000490A0000}"/>
    <cellStyle name="Normal 14 2 2 6 3 2 3" xfId="37716" xr:uid="{00000000-0005-0000-0000-00004A0A0000}"/>
    <cellStyle name="Normal 14 2 2 6 3 2 4" xfId="31769" xr:uid="{00000000-0005-0000-0000-00004B0A0000}"/>
    <cellStyle name="Normal 14 2 2 6 3 2 5" xfId="24815" xr:uid="{00000000-0005-0000-0000-00004C0A0000}"/>
    <cellStyle name="Normal 14 2 2 6 3 3" xfId="15076" xr:uid="{00000000-0005-0000-0000-00004D0A0000}"/>
    <cellStyle name="Normal 14 2 2 6 3 3 2" xfId="42704" xr:uid="{00000000-0005-0000-0000-00004E0A0000}"/>
    <cellStyle name="Normal 14 2 2 6 3 3 3" xfId="27356" xr:uid="{00000000-0005-0000-0000-00004F0A0000}"/>
    <cellStyle name="Normal 14 2 2 6 3 4" xfId="11568" xr:uid="{00000000-0005-0000-0000-0000500A0000}"/>
    <cellStyle name="Normal 14 2 2 6 3 4 2" xfId="39335" xr:uid="{00000000-0005-0000-0000-0000510A0000}"/>
    <cellStyle name="Normal 14 2 2 6 3 4 3" xfId="24213" xr:uid="{00000000-0005-0000-0000-0000520A0000}"/>
    <cellStyle name="Normal 14 2 2 6 3 5" xfId="18595" xr:uid="{00000000-0005-0000-0000-0000530A0000}"/>
    <cellStyle name="Normal 14 2 2 6 3 5 2" xfId="36123" xr:uid="{00000000-0005-0000-0000-0000540A0000}"/>
    <cellStyle name="Normal 14 2 2 6 3 6" xfId="9945" xr:uid="{00000000-0005-0000-0000-0000550A0000}"/>
    <cellStyle name="Normal 14 2 2 6 3 6 2" xfId="33641" xr:uid="{00000000-0005-0000-0000-0000560A0000}"/>
    <cellStyle name="Normal 14 2 2 6 3 7" xfId="8073" xr:uid="{00000000-0005-0000-0000-0000570A0000}"/>
    <cellStyle name="Normal 14 2 2 6 3 7 2" xfId="29897" xr:uid="{00000000-0005-0000-0000-0000580A0000}"/>
    <cellStyle name="Normal 14 2 2 6 3 8" xfId="6201" xr:uid="{00000000-0005-0000-0000-0000590A0000}"/>
    <cellStyle name="Normal 14 2 2 6 3 8 2" xfId="22341" xr:uid="{00000000-0005-0000-0000-00005A0A0000}"/>
    <cellStyle name="Normal 14 2 2 6 3 9" xfId="4329" xr:uid="{00000000-0005-0000-0000-00005B0A0000}"/>
    <cellStyle name="Normal 14 2 2 6 4" xfId="1913" xr:uid="{00000000-0005-0000-0000-00005C0A0000}"/>
    <cellStyle name="Normal 14 2 2 6 4 10" xfId="19926" xr:uid="{00000000-0005-0000-0000-00005D0A0000}"/>
    <cellStyle name="Normal 14 2 2 6 4 2" xfId="14116" xr:uid="{00000000-0005-0000-0000-00005E0A0000}"/>
    <cellStyle name="Normal 14 2 2 6 4 2 2" xfId="41744" xr:uid="{00000000-0005-0000-0000-00005F0A0000}"/>
    <cellStyle name="Normal 14 2 2 6 4 2 3" xfId="31226" xr:uid="{00000000-0005-0000-0000-0000600A0000}"/>
    <cellStyle name="Normal 14 2 2 6 4 2 4" xfId="26226" xr:uid="{00000000-0005-0000-0000-0000610A0000}"/>
    <cellStyle name="Normal 14 2 2 6 4 3" xfId="16487" xr:uid="{00000000-0005-0000-0000-0000620A0000}"/>
    <cellStyle name="Normal 14 2 2 6 4 3 2" xfId="44115" xr:uid="{00000000-0005-0000-0000-0000630A0000}"/>
    <cellStyle name="Normal 14 2 2 6 4 3 3" xfId="27959" xr:uid="{00000000-0005-0000-0000-0000640A0000}"/>
    <cellStyle name="Normal 14 2 2 6 4 4" xfId="11441" xr:uid="{00000000-0005-0000-0000-0000650A0000}"/>
    <cellStyle name="Normal 14 2 2 6 4 4 2" xfId="39212" xr:uid="{00000000-0005-0000-0000-0000660A0000}"/>
    <cellStyle name="Normal 14 2 2 6 4 4 3" xfId="23670" xr:uid="{00000000-0005-0000-0000-0000670A0000}"/>
    <cellStyle name="Normal 14 2 2 6 4 5" xfId="18052" xr:uid="{00000000-0005-0000-0000-0000680A0000}"/>
    <cellStyle name="Normal 14 2 2 6 4 5 2" xfId="36726" xr:uid="{00000000-0005-0000-0000-0000690A0000}"/>
    <cellStyle name="Normal 14 2 2 6 4 6" xfId="9402" xr:uid="{00000000-0005-0000-0000-00006A0A0000}"/>
    <cellStyle name="Normal 14 2 2 6 4 6 2" xfId="33098" xr:uid="{00000000-0005-0000-0000-00006B0A0000}"/>
    <cellStyle name="Normal 14 2 2 6 4 7" xfId="7530" xr:uid="{00000000-0005-0000-0000-00006C0A0000}"/>
    <cellStyle name="Normal 14 2 2 6 4 7 2" xfId="29354" xr:uid="{00000000-0005-0000-0000-00006D0A0000}"/>
    <cellStyle name="Normal 14 2 2 6 4 8" xfId="5658" xr:uid="{00000000-0005-0000-0000-00006E0A0000}"/>
    <cellStyle name="Normal 14 2 2 6 4 8 2" xfId="21798" xr:uid="{00000000-0005-0000-0000-00006F0A0000}"/>
    <cellStyle name="Normal 14 2 2 6 4 9" xfId="3786" xr:uid="{00000000-0005-0000-0000-0000700A0000}"/>
    <cellStyle name="Normal 14 2 2 6 5" xfId="11118" xr:uid="{00000000-0005-0000-0000-0000710A0000}"/>
    <cellStyle name="Normal 14 2 2 6 5 2" xfId="13099" xr:uid="{00000000-0005-0000-0000-0000720A0000}"/>
    <cellStyle name="Normal 14 2 2 6 5 2 2" xfId="40748" xr:uid="{00000000-0005-0000-0000-0000730A0000}"/>
    <cellStyle name="Normal 14 2 2 6 5 2 3" xfId="34887" xr:uid="{00000000-0005-0000-0000-0000740A0000}"/>
    <cellStyle name="Normal 14 2 2 6 5 3" xfId="15492" xr:uid="{00000000-0005-0000-0000-0000750A0000}"/>
    <cellStyle name="Normal 14 2 2 6 5 3 2" xfId="43120" xr:uid="{00000000-0005-0000-0000-0000760A0000}"/>
    <cellStyle name="Normal 14 2 2 6 5 4" xfId="38889" xr:uid="{00000000-0005-0000-0000-0000770A0000}"/>
    <cellStyle name="Normal 14 2 2 6 5 5" xfId="37173" xr:uid="{00000000-0005-0000-0000-0000780A0000}"/>
    <cellStyle name="Normal 14 2 2 6 5 6" xfId="30594" xr:uid="{00000000-0005-0000-0000-0000790A0000}"/>
    <cellStyle name="Normal 14 2 2 6 5 7" xfId="25231" xr:uid="{00000000-0005-0000-0000-00007A0A0000}"/>
    <cellStyle name="Normal 14 2 2 6 6" xfId="12214" xr:uid="{00000000-0005-0000-0000-00007B0A0000}"/>
    <cellStyle name="Normal 14 2 2 6 6 2" xfId="39961" xr:uid="{00000000-0005-0000-0000-00007C0A0000}"/>
    <cellStyle name="Normal 14 2 2 6 6 3" xfId="34491" xr:uid="{00000000-0005-0000-0000-00007D0A0000}"/>
    <cellStyle name="Normal 14 2 2 6 6 4" xfId="26927" xr:uid="{00000000-0005-0000-0000-00007E0A0000}"/>
    <cellStyle name="Normal 14 2 2 6 7" xfId="14705" xr:uid="{00000000-0005-0000-0000-00007F0A0000}"/>
    <cellStyle name="Normal 14 2 2 6 7 2" xfId="42333" xr:uid="{00000000-0005-0000-0000-0000800A0000}"/>
    <cellStyle name="Normal 14 2 2 6 7 3" xfId="23038" xr:uid="{00000000-0005-0000-0000-0000810A0000}"/>
    <cellStyle name="Normal 14 2 2 6 8" xfId="16925" xr:uid="{00000000-0005-0000-0000-0000820A0000}"/>
    <cellStyle name="Normal 14 2 2 6 8 2" xfId="44553" xr:uid="{00000000-0005-0000-0000-0000830A0000}"/>
    <cellStyle name="Normal 14 2 2 6 9" xfId="10642" xr:uid="{00000000-0005-0000-0000-0000840A0000}"/>
    <cellStyle name="Normal 14 2 2 6 9 2" xfId="38413" xr:uid="{00000000-0005-0000-0000-0000850A0000}"/>
    <cellStyle name="Normal 14 2 2 7" xfId="1128" xr:uid="{00000000-0005-0000-0000-0000860A0000}"/>
    <cellStyle name="Normal 14 2 2 7 10" xfId="8617" xr:uid="{00000000-0005-0000-0000-0000870A0000}"/>
    <cellStyle name="Normal 14 2 2 7 10 2" xfId="32313" xr:uid="{00000000-0005-0000-0000-0000880A0000}"/>
    <cellStyle name="Normal 14 2 2 7 11" xfId="6745" xr:uid="{00000000-0005-0000-0000-0000890A0000}"/>
    <cellStyle name="Normal 14 2 2 7 11 2" xfId="28569" xr:uid="{00000000-0005-0000-0000-00008A0A0000}"/>
    <cellStyle name="Normal 14 2 2 7 12" xfId="4873" xr:uid="{00000000-0005-0000-0000-00008B0A0000}"/>
    <cellStyle name="Normal 14 2 2 7 12 2" xfId="21013" xr:uid="{00000000-0005-0000-0000-00008C0A0000}"/>
    <cellStyle name="Normal 14 2 2 7 13" xfId="3001" xr:uid="{00000000-0005-0000-0000-00008D0A0000}"/>
    <cellStyle name="Normal 14 2 2 7 14" xfId="19141" xr:uid="{00000000-0005-0000-0000-00008E0A0000}"/>
    <cellStyle name="Normal 14 2 2 7 2" xfId="2627" xr:uid="{00000000-0005-0000-0000-00008F0A0000}"/>
    <cellStyle name="Normal 14 2 2 7 2 10" xfId="20639" xr:uid="{00000000-0005-0000-0000-0000900A0000}"/>
    <cellStyle name="Normal 14 2 2 7 2 2" xfId="13696" xr:uid="{00000000-0005-0000-0000-0000910A0000}"/>
    <cellStyle name="Normal 14 2 2 7 2 2 2" xfId="41324" xr:uid="{00000000-0005-0000-0000-0000920A0000}"/>
    <cellStyle name="Normal 14 2 2 7 2 2 3" xfId="37886" xr:uid="{00000000-0005-0000-0000-0000930A0000}"/>
    <cellStyle name="Normal 14 2 2 7 2 2 4" xfId="31939" xr:uid="{00000000-0005-0000-0000-0000940A0000}"/>
    <cellStyle name="Normal 14 2 2 7 2 2 5" xfId="25806" xr:uid="{00000000-0005-0000-0000-0000950A0000}"/>
    <cellStyle name="Normal 14 2 2 7 2 3" xfId="16067" xr:uid="{00000000-0005-0000-0000-0000960A0000}"/>
    <cellStyle name="Normal 14 2 2 7 2 3 2" xfId="43695" xr:uid="{00000000-0005-0000-0000-0000970A0000}"/>
    <cellStyle name="Normal 14 2 2 7 2 3 3" xfId="27526" xr:uid="{00000000-0005-0000-0000-0000980A0000}"/>
    <cellStyle name="Normal 14 2 2 7 2 4" xfId="11603" xr:uid="{00000000-0005-0000-0000-0000990A0000}"/>
    <cellStyle name="Normal 14 2 2 7 2 4 2" xfId="39366" xr:uid="{00000000-0005-0000-0000-00009A0A0000}"/>
    <cellStyle name="Normal 14 2 2 7 2 4 3" xfId="24383" xr:uid="{00000000-0005-0000-0000-00009B0A0000}"/>
    <cellStyle name="Normal 14 2 2 7 2 5" xfId="18765" xr:uid="{00000000-0005-0000-0000-00009C0A0000}"/>
    <cellStyle name="Normal 14 2 2 7 2 5 2" xfId="36293" xr:uid="{00000000-0005-0000-0000-00009D0A0000}"/>
    <cellStyle name="Normal 14 2 2 7 2 6" xfId="10115" xr:uid="{00000000-0005-0000-0000-00009E0A0000}"/>
    <cellStyle name="Normal 14 2 2 7 2 6 2" xfId="33811" xr:uid="{00000000-0005-0000-0000-00009F0A0000}"/>
    <cellStyle name="Normal 14 2 2 7 2 7" xfId="8243" xr:uid="{00000000-0005-0000-0000-0000A00A0000}"/>
    <cellStyle name="Normal 14 2 2 7 2 7 2" xfId="30067" xr:uid="{00000000-0005-0000-0000-0000A10A0000}"/>
    <cellStyle name="Normal 14 2 2 7 2 8" xfId="6371" xr:uid="{00000000-0005-0000-0000-0000A20A0000}"/>
    <cellStyle name="Normal 14 2 2 7 2 8 2" xfId="22511" xr:uid="{00000000-0005-0000-0000-0000A30A0000}"/>
    <cellStyle name="Normal 14 2 2 7 2 9" xfId="4499" xr:uid="{00000000-0005-0000-0000-0000A40A0000}"/>
    <cellStyle name="Normal 14 2 2 7 3" xfId="2083" xr:uid="{00000000-0005-0000-0000-0000A50A0000}"/>
    <cellStyle name="Normal 14 2 2 7 3 10" xfId="20096" xr:uid="{00000000-0005-0000-0000-0000A60A0000}"/>
    <cellStyle name="Normal 14 2 2 7 3 2" xfId="14145" xr:uid="{00000000-0005-0000-0000-0000A70A0000}"/>
    <cellStyle name="Normal 14 2 2 7 3 2 2" xfId="41773" xr:uid="{00000000-0005-0000-0000-0000A80A0000}"/>
    <cellStyle name="Normal 14 2 2 7 3 2 3" xfId="31396" xr:uid="{00000000-0005-0000-0000-0000A90A0000}"/>
    <cellStyle name="Normal 14 2 2 7 3 2 4" xfId="26255" xr:uid="{00000000-0005-0000-0000-0000AA0A0000}"/>
    <cellStyle name="Normal 14 2 2 7 3 3" xfId="16516" xr:uid="{00000000-0005-0000-0000-0000AB0A0000}"/>
    <cellStyle name="Normal 14 2 2 7 3 3 2" xfId="44144" xr:uid="{00000000-0005-0000-0000-0000AC0A0000}"/>
    <cellStyle name="Normal 14 2 2 7 3 3 3" xfId="27992" xr:uid="{00000000-0005-0000-0000-0000AD0A0000}"/>
    <cellStyle name="Normal 14 2 2 7 3 4" xfId="10965" xr:uid="{00000000-0005-0000-0000-0000AE0A0000}"/>
    <cellStyle name="Normal 14 2 2 7 3 4 2" xfId="38736" xr:uid="{00000000-0005-0000-0000-0000AF0A0000}"/>
    <cellStyle name="Normal 14 2 2 7 3 4 3" xfId="23840" xr:uid="{00000000-0005-0000-0000-0000B00A0000}"/>
    <cellStyle name="Normal 14 2 2 7 3 5" xfId="18222" xr:uid="{00000000-0005-0000-0000-0000B10A0000}"/>
    <cellStyle name="Normal 14 2 2 7 3 5 2" xfId="36759" xr:uid="{00000000-0005-0000-0000-0000B20A0000}"/>
    <cellStyle name="Normal 14 2 2 7 3 6" xfId="9572" xr:uid="{00000000-0005-0000-0000-0000B30A0000}"/>
    <cellStyle name="Normal 14 2 2 7 3 6 2" xfId="33268" xr:uid="{00000000-0005-0000-0000-0000B40A0000}"/>
    <cellStyle name="Normal 14 2 2 7 3 7" xfId="7700" xr:uid="{00000000-0005-0000-0000-0000B50A0000}"/>
    <cellStyle name="Normal 14 2 2 7 3 7 2" xfId="29524" xr:uid="{00000000-0005-0000-0000-0000B60A0000}"/>
    <cellStyle name="Normal 14 2 2 7 3 8" xfId="5828" xr:uid="{00000000-0005-0000-0000-0000B70A0000}"/>
    <cellStyle name="Normal 14 2 2 7 3 8 2" xfId="21968" xr:uid="{00000000-0005-0000-0000-0000B80A0000}"/>
    <cellStyle name="Normal 14 2 2 7 3 9" xfId="3956" xr:uid="{00000000-0005-0000-0000-0000B90A0000}"/>
    <cellStyle name="Normal 14 2 2 7 4" xfId="13034" xr:uid="{00000000-0005-0000-0000-0000BA0A0000}"/>
    <cellStyle name="Normal 14 2 2 7 4 2" xfId="15429" xr:uid="{00000000-0005-0000-0000-0000BB0A0000}"/>
    <cellStyle name="Normal 14 2 2 7 4 2 2" xfId="43057" xr:uid="{00000000-0005-0000-0000-0000BC0A0000}"/>
    <cellStyle name="Normal 14 2 2 7 4 2 3" xfId="34875" xr:uid="{00000000-0005-0000-0000-0000BD0A0000}"/>
    <cellStyle name="Normal 14 2 2 7 4 3" xfId="40685" xr:uid="{00000000-0005-0000-0000-0000BE0A0000}"/>
    <cellStyle name="Normal 14 2 2 7 4 4" xfId="37343" xr:uid="{00000000-0005-0000-0000-0000BF0A0000}"/>
    <cellStyle name="Normal 14 2 2 7 4 5" xfId="30441" xr:uid="{00000000-0005-0000-0000-0000C00A0000}"/>
    <cellStyle name="Normal 14 2 2 7 4 6" xfId="25168" xr:uid="{00000000-0005-0000-0000-0000C10A0000}"/>
    <cellStyle name="Normal 14 2 2 7 5" xfId="12061" xr:uid="{00000000-0005-0000-0000-0000C20A0000}"/>
    <cellStyle name="Normal 14 2 2 7 5 2" xfId="39808" xr:uid="{00000000-0005-0000-0000-0000C30A0000}"/>
    <cellStyle name="Normal 14 2 2 7 5 3" xfId="34338" xr:uid="{00000000-0005-0000-0000-0000C40A0000}"/>
    <cellStyle name="Normal 14 2 2 7 5 4" xfId="26961" xr:uid="{00000000-0005-0000-0000-0000C50A0000}"/>
    <cellStyle name="Normal 14 2 2 7 6" xfId="14552" xr:uid="{00000000-0005-0000-0000-0000C60A0000}"/>
    <cellStyle name="Normal 14 2 2 7 6 2" xfId="42180" xr:uid="{00000000-0005-0000-0000-0000C70A0000}"/>
    <cellStyle name="Normal 14 2 2 7 6 3" xfId="22885" xr:uid="{00000000-0005-0000-0000-0000C80A0000}"/>
    <cellStyle name="Normal 14 2 2 7 7" xfId="16772" xr:uid="{00000000-0005-0000-0000-0000C90A0000}"/>
    <cellStyle name="Normal 14 2 2 7 7 2" xfId="44400" xr:uid="{00000000-0005-0000-0000-0000CA0A0000}"/>
    <cellStyle name="Normal 14 2 2 7 8" xfId="10489" xr:uid="{00000000-0005-0000-0000-0000CB0A0000}"/>
    <cellStyle name="Normal 14 2 2 7 8 2" xfId="38260" xr:uid="{00000000-0005-0000-0000-0000CC0A0000}"/>
    <cellStyle name="Normal 14 2 2 7 9" xfId="17267" xr:uid="{00000000-0005-0000-0000-0000CD0A0000}"/>
    <cellStyle name="Normal 14 2 2 7 9 2" xfId="35728" xr:uid="{00000000-0005-0000-0000-0000CE0A0000}"/>
    <cellStyle name="Normal 14 2 2 8" xfId="1761" xr:uid="{00000000-0005-0000-0000-0000CF0A0000}"/>
    <cellStyle name="Normal 14 2 2 8 10" xfId="5506" xr:uid="{00000000-0005-0000-0000-0000D00A0000}"/>
    <cellStyle name="Normal 14 2 2 8 10 2" xfId="21646" xr:uid="{00000000-0005-0000-0000-0000D10A0000}"/>
    <cellStyle name="Normal 14 2 2 8 11" xfId="3634" xr:uid="{00000000-0005-0000-0000-0000D20A0000}"/>
    <cellStyle name="Normal 14 2 2 8 12" xfId="19774" xr:uid="{00000000-0005-0000-0000-0000D30A0000}"/>
    <cellStyle name="Normal 14 2 2 8 2" xfId="14120" xr:uid="{00000000-0005-0000-0000-0000D40A0000}"/>
    <cellStyle name="Normal 14 2 2 8 2 2" xfId="16491" xr:uid="{00000000-0005-0000-0000-0000D50A0000}"/>
    <cellStyle name="Normal 14 2 2 8 2 2 2" xfId="44119" xr:uid="{00000000-0005-0000-0000-0000D60A0000}"/>
    <cellStyle name="Normal 14 2 2 8 2 2 3" xfId="27963" xr:uid="{00000000-0005-0000-0000-0000D70A0000}"/>
    <cellStyle name="Normal 14 2 2 8 2 3" xfId="41748" xr:uid="{00000000-0005-0000-0000-0000D80A0000}"/>
    <cellStyle name="Normal 14 2 2 8 2 4" xfId="36730" xr:uid="{00000000-0005-0000-0000-0000D90A0000}"/>
    <cellStyle name="Normal 14 2 2 8 2 5" xfId="31074" xr:uid="{00000000-0005-0000-0000-0000DA0A0000}"/>
    <cellStyle name="Normal 14 2 2 8 2 6" xfId="26230" xr:uid="{00000000-0005-0000-0000-0000DB0A0000}"/>
    <cellStyle name="Normal 14 2 2 8 3" xfId="13137" xr:uid="{00000000-0005-0000-0000-0000DC0A0000}"/>
    <cellStyle name="Normal 14 2 2 8 3 2" xfId="15527" xr:uid="{00000000-0005-0000-0000-0000DD0A0000}"/>
    <cellStyle name="Normal 14 2 2 8 3 2 2" xfId="43155" xr:uid="{00000000-0005-0000-0000-0000DE0A0000}"/>
    <cellStyle name="Normal 14 2 2 8 3 3" xfId="40783" xr:uid="{00000000-0005-0000-0000-0000DF0A0000}"/>
    <cellStyle name="Normal 14 2 2 8 3 4" xfId="37021" xr:uid="{00000000-0005-0000-0000-0000E00A0000}"/>
    <cellStyle name="Normal 14 2 2 8 3 5" xfId="34897" xr:uid="{00000000-0005-0000-0000-0000E10A0000}"/>
    <cellStyle name="Normal 14 2 2 8 3 6" xfId="25266" xr:uid="{00000000-0005-0000-0000-0000E20A0000}"/>
    <cellStyle name="Normal 14 2 2 8 4" xfId="11908" xr:uid="{00000000-0005-0000-0000-0000E30A0000}"/>
    <cellStyle name="Normal 14 2 2 8 4 2" xfId="39655" xr:uid="{00000000-0005-0000-0000-0000E40A0000}"/>
    <cellStyle name="Normal 14 2 2 8 4 3" xfId="34185" xr:uid="{00000000-0005-0000-0000-0000E50A0000}"/>
    <cellStyle name="Normal 14 2 2 8 4 4" xfId="26931" xr:uid="{00000000-0005-0000-0000-0000E60A0000}"/>
    <cellStyle name="Normal 14 2 2 8 5" xfId="14399" xr:uid="{00000000-0005-0000-0000-0000E70A0000}"/>
    <cellStyle name="Normal 14 2 2 8 5 2" xfId="42027" xr:uid="{00000000-0005-0000-0000-0000E80A0000}"/>
    <cellStyle name="Normal 14 2 2 8 5 3" xfId="23518" xr:uid="{00000000-0005-0000-0000-0000E90A0000}"/>
    <cellStyle name="Normal 14 2 2 8 6" xfId="11678" xr:uid="{00000000-0005-0000-0000-0000EA0A0000}"/>
    <cellStyle name="Normal 14 2 2 8 6 2" xfId="39440" xr:uid="{00000000-0005-0000-0000-0000EB0A0000}"/>
    <cellStyle name="Normal 14 2 2 8 7" xfId="17900" xr:uid="{00000000-0005-0000-0000-0000EC0A0000}"/>
    <cellStyle name="Normal 14 2 2 8 7 2" xfId="35699" xr:uid="{00000000-0005-0000-0000-0000ED0A0000}"/>
    <cellStyle name="Normal 14 2 2 8 8" xfId="9250" xr:uid="{00000000-0005-0000-0000-0000EE0A0000}"/>
    <cellStyle name="Normal 14 2 2 8 8 2" xfId="32946" xr:uid="{00000000-0005-0000-0000-0000EF0A0000}"/>
    <cellStyle name="Normal 14 2 2 8 9" xfId="7378" xr:uid="{00000000-0005-0000-0000-0000F00A0000}"/>
    <cellStyle name="Normal 14 2 2 8 9 2" xfId="29202" xr:uid="{00000000-0005-0000-0000-0000F10A0000}"/>
    <cellStyle name="Normal 14 2 2 9" xfId="2305" xr:uid="{00000000-0005-0000-0000-0000F20A0000}"/>
    <cellStyle name="Normal 14 2 2 9 10" xfId="4177" xr:uid="{00000000-0005-0000-0000-0000F30A0000}"/>
    <cellStyle name="Normal 14 2 2 9 11" xfId="20317" xr:uid="{00000000-0005-0000-0000-0000F40A0000}"/>
    <cellStyle name="Normal 14 2 2 9 2" xfId="14171" xr:uid="{00000000-0005-0000-0000-0000F50A0000}"/>
    <cellStyle name="Normal 14 2 2 9 2 2" xfId="16542" xr:uid="{00000000-0005-0000-0000-0000F60A0000}"/>
    <cellStyle name="Normal 14 2 2 9 2 2 2" xfId="44170" xr:uid="{00000000-0005-0000-0000-0000F70A0000}"/>
    <cellStyle name="Normal 14 2 2 9 2 2 3" xfId="28020" xr:uid="{00000000-0005-0000-0000-0000F80A0000}"/>
    <cellStyle name="Normal 14 2 2 9 2 3" xfId="41799" xr:uid="{00000000-0005-0000-0000-0000F90A0000}"/>
    <cellStyle name="Normal 14 2 2 9 2 4" xfId="36787" xr:uid="{00000000-0005-0000-0000-0000FA0A0000}"/>
    <cellStyle name="Normal 14 2 2 9 2 5" xfId="31617" xr:uid="{00000000-0005-0000-0000-0000FB0A0000}"/>
    <cellStyle name="Normal 14 2 2 9 2 6" xfId="26281" xr:uid="{00000000-0005-0000-0000-0000FC0A0000}"/>
    <cellStyle name="Normal 14 2 2 9 3" xfId="12914" xr:uid="{00000000-0005-0000-0000-0000FD0A0000}"/>
    <cellStyle name="Normal 14 2 2 9 3 2" xfId="40593" xr:uid="{00000000-0005-0000-0000-0000FE0A0000}"/>
    <cellStyle name="Normal 14 2 2 9 3 3" xfId="37564" xr:uid="{00000000-0005-0000-0000-0000FF0A0000}"/>
    <cellStyle name="Normal 14 2 2 9 3 4" xfId="34816" xr:uid="{00000000-0005-0000-0000-0000000B0000}"/>
    <cellStyle name="Normal 14 2 2 9 3 5" xfId="25076" xr:uid="{00000000-0005-0000-0000-0000010B0000}"/>
    <cellStyle name="Normal 14 2 2 9 4" xfId="15337" xr:uid="{00000000-0005-0000-0000-0000020B0000}"/>
    <cellStyle name="Normal 14 2 2 9 4 2" xfId="42965" xr:uid="{00000000-0005-0000-0000-0000030B0000}"/>
    <cellStyle name="Normal 14 2 2 9 4 3" xfId="26989" xr:uid="{00000000-0005-0000-0000-0000040B0000}"/>
    <cellStyle name="Normal 14 2 2 9 5" xfId="11738" xr:uid="{00000000-0005-0000-0000-0000050B0000}"/>
    <cellStyle name="Normal 14 2 2 9 5 2" xfId="39491" xr:uid="{00000000-0005-0000-0000-0000060B0000}"/>
    <cellStyle name="Normal 14 2 2 9 5 3" xfId="24061" xr:uid="{00000000-0005-0000-0000-0000070B0000}"/>
    <cellStyle name="Normal 14 2 2 9 6" xfId="18443" xr:uid="{00000000-0005-0000-0000-0000080B0000}"/>
    <cellStyle name="Normal 14 2 2 9 6 2" xfId="35756" xr:uid="{00000000-0005-0000-0000-0000090B0000}"/>
    <cellStyle name="Normal 14 2 2 9 7" xfId="9793" xr:uid="{00000000-0005-0000-0000-00000A0B0000}"/>
    <cellStyle name="Normal 14 2 2 9 7 2" xfId="33489" xr:uid="{00000000-0005-0000-0000-00000B0B0000}"/>
    <cellStyle name="Normal 14 2 2 9 8" xfId="7921" xr:uid="{00000000-0005-0000-0000-00000C0B0000}"/>
    <cellStyle name="Normal 14 2 2 9 8 2" xfId="29745" xr:uid="{00000000-0005-0000-0000-00000D0B0000}"/>
    <cellStyle name="Normal 14 2 2 9 9" xfId="6049" xr:uid="{00000000-0005-0000-0000-00000E0B0000}"/>
    <cellStyle name="Normal 14 2 2 9 9 2" xfId="22189" xr:uid="{00000000-0005-0000-0000-00000F0B0000}"/>
    <cellStyle name="Normal 14 2 20" xfId="11752" xr:uid="{00000000-0005-0000-0000-0000100B0000}"/>
    <cellStyle name="Normal 14 2 20 2" xfId="39505" xr:uid="{00000000-0005-0000-0000-0000110B0000}"/>
    <cellStyle name="Normal 14 2 20 3" xfId="36861" xr:uid="{00000000-0005-0000-0000-0000120B0000}"/>
    <cellStyle name="Normal 14 2 20 4" xfId="34029" xr:uid="{00000000-0005-0000-0000-0000130B0000}"/>
    <cellStyle name="Normal 14 2 20 5" xfId="26377" xr:uid="{00000000-0005-0000-0000-0000140B0000}"/>
    <cellStyle name="Normal 14 2 21" xfId="14243" xr:uid="{00000000-0005-0000-0000-0000150B0000}"/>
    <cellStyle name="Normal 14 2 21 2" xfId="41871" xr:uid="{00000000-0005-0000-0000-0000160B0000}"/>
    <cellStyle name="Normal 14 2 21 3" xfId="22729" xr:uid="{00000000-0005-0000-0000-0000170B0000}"/>
    <cellStyle name="Normal 14 2 22" xfId="16616" xr:uid="{00000000-0005-0000-0000-0000180B0000}"/>
    <cellStyle name="Normal 14 2 22 2" xfId="44244" xr:uid="{00000000-0005-0000-0000-0000190B0000}"/>
    <cellStyle name="Normal 14 2 23" xfId="10333" xr:uid="{00000000-0005-0000-0000-00001A0B0000}"/>
    <cellStyle name="Normal 14 2 23 2" xfId="38104" xr:uid="{00000000-0005-0000-0000-00001B0B0000}"/>
    <cellStyle name="Normal 14 2 24" xfId="17092" xr:uid="{00000000-0005-0000-0000-00001C0B0000}"/>
    <cellStyle name="Normal 14 2 24 2" xfId="35012" xr:uid="{00000000-0005-0000-0000-00001D0B0000}"/>
    <cellStyle name="Normal 14 2 25" xfId="17111" xr:uid="{00000000-0005-0000-0000-00001E0B0000}"/>
    <cellStyle name="Normal 14 2 25 2" xfId="32157" xr:uid="{00000000-0005-0000-0000-00001F0B0000}"/>
    <cellStyle name="Normal 14 2 26" xfId="8461" xr:uid="{00000000-0005-0000-0000-0000200B0000}"/>
    <cellStyle name="Normal 14 2 26 2" xfId="28413" xr:uid="{00000000-0005-0000-0000-0000210B0000}"/>
    <cellStyle name="Normal 14 2 27" xfId="6589" xr:uid="{00000000-0005-0000-0000-0000220B0000}"/>
    <cellStyle name="Normal 14 2 27 2" xfId="20857" xr:uid="{00000000-0005-0000-0000-0000230B0000}"/>
    <cellStyle name="Normal 14 2 28" xfId="4717" xr:uid="{00000000-0005-0000-0000-0000240B0000}"/>
    <cellStyle name="Normal 14 2 29" xfId="2845" xr:uid="{00000000-0005-0000-0000-0000250B0000}"/>
    <cellStyle name="Normal 14 2 3" xfId="623" xr:uid="{00000000-0005-0000-0000-0000260B0000}"/>
    <cellStyle name="Normal 14 2 3 10" xfId="1608" xr:uid="{00000000-0005-0000-0000-0000270B0000}"/>
    <cellStyle name="Normal 14 2 3 10 10" xfId="3481" xr:uid="{00000000-0005-0000-0000-0000280B0000}"/>
    <cellStyle name="Normal 14 2 3 10 11" xfId="19621" xr:uid="{00000000-0005-0000-0000-0000290B0000}"/>
    <cellStyle name="Normal 14 2 3 10 2" xfId="14122" xr:uid="{00000000-0005-0000-0000-00002A0B0000}"/>
    <cellStyle name="Normal 14 2 3 10 2 2" xfId="16493" xr:uid="{00000000-0005-0000-0000-00002B0B0000}"/>
    <cellStyle name="Normal 14 2 3 10 2 2 2" xfId="44121" xr:uid="{00000000-0005-0000-0000-00002C0B0000}"/>
    <cellStyle name="Normal 14 2 3 10 2 2 3" xfId="27965" xr:uid="{00000000-0005-0000-0000-00002D0B0000}"/>
    <cellStyle name="Normal 14 2 3 10 2 3" xfId="41750" xr:uid="{00000000-0005-0000-0000-00002E0B0000}"/>
    <cellStyle name="Normal 14 2 3 10 2 4" xfId="36732" xr:uid="{00000000-0005-0000-0000-00002F0B0000}"/>
    <cellStyle name="Normal 14 2 3 10 2 5" xfId="30921" xr:uid="{00000000-0005-0000-0000-0000300B0000}"/>
    <cellStyle name="Normal 14 2 3 10 2 6" xfId="26232" xr:uid="{00000000-0005-0000-0000-0000310B0000}"/>
    <cellStyle name="Normal 14 2 3 10 3" xfId="12684" xr:uid="{00000000-0005-0000-0000-0000320B0000}"/>
    <cellStyle name="Normal 14 2 3 10 3 2" xfId="40417" xr:uid="{00000000-0005-0000-0000-0000330B0000}"/>
    <cellStyle name="Normal 14 2 3 10 3 3" xfId="34727" xr:uid="{00000000-0005-0000-0000-0000340B0000}"/>
    <cellStyle name="Normal 14 2 3 10 3 4" xfId="24900" xr:uid="{00000000-0005-0000-0000-0000350B0000}"/>
    <cellStyle name="Normal 14 2 3 10 4" xfId="15161" xr:uid="{00000000-0005-0000-0000-0000360B0000}"/>
    <cellStyle name="Normal 14 2 3 10 4 2" xfId="42789" xr:uid="{00000000-0005-0000-0000-0000370B0000}"/>
    <cellStyle name="Normal 14 2 3 10 4 3" xfId="26933" xr:uid="{00000000-0005-0000-0000-0000380B0000}"/>
    <cellStyle name="Normal 14 2 3 10 5" xfId="11496" xr:uid="{00000000-0005-0000-0000-0000390B0000}"/>
    <cellStyle name="Normal 14 2 3 10 5 2" xfId="39267" xr:uid="{00000000-0005-0000-0000-00003A0B0000}"/>
    <cellStyle name="Normal 14 2 3 10 5 3" xfId="23365" xr:uid="{00000000-0005-0000-0000-00003B0B0000}"/>
    <cellStyle name="Normal 14 2 3 10 6" xfId="17747" xr:uid="{00000000-0005-0000-0000-00003C0B0000}"/>
    <cellStyle name="Normal 14 2 3 10 6 2" xfId="35701" xr:uid="{00000000-0005-0000-0000-00003D0B0000}"/>
    <cellStyle name="Normal 14 2 3 10 7" xfId="9097" xr:uid="{00000000-0005-0000-0000-00003E0B0000}"/>
    <cellStyle name="Normal 14 2 3 10 7 2" xfId="32793" xr:uid="{00000000-0005-0000-0000-00003F0B0000}"/>
    <cellStyle name="Normal 14 2 3 10 8" xfId="7225" xr:uid="{00000000-0005-0000-0000-0000400B0000}"/>
    <cellStyle name="Normal 14 2 3 10 8 2" xfId="29049" xr:uid="{00000000-0005-0000-0000-0000410B0000}"/>
    <cellStyle name="Normal 14 2 3 10 9" xfId="5353" xr:uid="{00000000-0005-0000-0000-0000420B0000}"/>
    <cellStyle name="Normal 14 2 3 10 9 2" xfId="21493" xr:uid="{00000000-0005-0000-0000-0000430B0000}"/>
    <cellStyle name="Normal 14 2 3 11" xfId="1455" xr:uid="{00000000-0005-0000-0000-0000440B0000}"/>
    <cellStyle name="Normal 14 2 3 11 10" xfId="3328" xr:uid="{00000000-0005-0000-0000-0000450B0000}"/>
    <cellStyle name="Normal 14 2 3 11 11" xfId="19468" xr:uid="{00000000-0005-0000-0000-0000460B0000}"/>
    <cellStyle name="Normal 14 2 3 11 2" xfId="14229" xr:uid="{00000000-0005-0000-0000-0000470B0000}"/>
    <cellStyle name="Normal 14 2 3 11 2 2" xfId="16600" xr:uid="{00000000-0005-0000-0000-0000480B0000}"/>
    <cellStyle name="Normal 14 2 3 11 2 2 2" xfId="44228" xr:uid="{00000000-0005-0000-0000-0000490B0000}"/>
    <cellStyle name="Normal 14 2 3 11 2 2 3" xfId="28080" xr:uid="{00000000-0005-0000-0000-00004A0B0000}"/>
    <cellStyle name="Normal 14 2 3 11 2 3" xfId="41857" xr:uid="{00000000-0005-0000-0000-00004B0B0000}"/>
    <cellStyle name="Normal 14 2 3 11 2 4" xfId="36847" xr:uid="{00000000-0005-0000-0000-00004C0B0000}"/>
    <cellStyle name="Normal 14 2 3 11 2 5" xfId="30768" xr:uid="{00000000-0005-0000-0000-00004D0B0000}"/>
    <cellStyle name="Normal 14 2 3 11 2 6" xfId="26339" xr:uid="{00000000-0005-0000-0000-00004E0B0000}"/>
    <cellStyle name="Normal 14 2 3 11 3" xfId="13276" xr:uid="{00000000-0005-0000-0000-00004F0B0000}"/>
    <cellStyle name="Normal 14 2 3 11 3 2" xfId="40904" xr:uid="{00000000-0005-0000-0000-0000500B0000}"/>
    <cellStyle name="Normal 14 2 3 11 3 3" xfId="34954" xr:uid="{00000000-0005-0000-0000-0000510B0000}"/>
    <cellStyle name="Normal 14 2 3 11 3 4" xfId="25386" xr:uid="{00000000-0005-0000-0000-0000520B0000}"/>
    <cellStyle name="Normal 14 2 3 11 4" xfId="15647" xr:uid="{00000000-0005-0000-0000-0000530B0000}"/>
    <cellStyle name="Normal 14 2 3 11 4 2" xfId="43275" xr:uid="{00000000-0005-0000-0000-0000540B0000}"/>
    <cellStyle name="Normal 14 2 3 11 4 3" xfId="27049" xr:uid="{00000000-0005-0000-0000-0000550B0000}"/>
    <cellStyle name="Normal 14 2 3 11 5" xfId="11292" xr:uid="{00000000-0005-0000-0000-0000560B0000}"/>
    <cellStyle name="Normal 14 2 3 11 5 2" xfId="39063" xr:uid="{00000000-0005-0000-0000-0000570B0000}"/>
    <cellStyle name="Normal 14 2 3 11 5 3" xfId="23212" xr:uid="{00000000-0005-0000-0000-0000580B0000}"/>
    <cellStyle name="Normal 14 2 3 11 6" xfId="17594" xr:uid="{00000000-0005-0000-0000-0000590B0000}"/>
    <cellStyle name="Normal 14 2 3 11 6 2" xfId="35816" xr:uid="{00000000-0005-0000-0000-00005A0B0000}"/>
    <cellStyle name="Normal 14 2 3 11 7" xfId="8944" xr:uid="{00000000-0005-0000-0000-00005B0B0000}"/>
    <cellStyle name="Normal 14 2 3 11 7 2" xfId="32640" xr:uid="{00000000-0005-0000-0000-00005C0B0000}"/>
    <cellStyle name="Normal 14 2 3 11 8" xfId="7072" xr:uid="{00000000-0005-0000-0000-00005D0B0000}"/>
    <cellStyle name="Normal 14 2 3 11 8 2" xfId="28896" xr:uid="{00000000-0005-0000-0000-00005E0B0000}"/>
    <cellStyle name="Normal 14 2 3 11 9" xfId="5200" xr:uid="{00000000-0005-0000-0000-00005F0B0000}"/>
    <cellStyle name="Normal 14 2 3 11 9 2" xfId="21340" xr:uid="{00000000-0005-0000-0000-0000600B0000}"/>
    <cellStyle name="Normal 14 2 3 12" xfId="10816" xr:uid="{00000000-0005-0000-0000-0000610B0000}"/>
    <cellStyle name="Normal 14 2 3 12 2" xfId="14236" xr:uid="{00000000-0005-0000-0000-0000620B0000}"/>
    <cellStyle name="Normal 14 2 3 12 2 2" xfId="16607" xr:uid="{00000000-0005-0000-0000-0000630B0000}"/>
    <cellStyle name="Normal 14 2 3 12 2 2 2" xfId="44235" xr:uid="{00000000-0005-0000-0000-0000640B0000}"/>
    <cellStyle name="Normal 14 2 3 12 2 2 3" xfId="28087" xr:uid="{00000000-0005-0000-0000-0000650B0000}"/>
    <cellStyle name="Normal 14 2 3 12 2 3" xfId="41864" xr:uid="{00000000-0005-0000-0000-0000660B0000}"/>
    <cellStyle name="Normal 14 2 3 12 2 4" xfId="36854" xr:uid="{00000000-0005-0000-0000-0000670B0000}"/>
    <cellStyle name="Normal 14 2 3 12 2 5" xfId="35005" xr:uid="{00000000-0005-0000-0000-0000680B0000}"/>
    <cellStyle name="Normal 14 2 3 12 2 6" xfId="26346" xr:uid="{00000000-0005-0000-0000-0000690B0000}"/>
    <cellStyle name="Normal 14 2 3 12 3" xfId="13281" xr:uid="{00000000-0005-0000-0000-00006A0B0000}"/>
    <cellStyle name="Normal 14 2 3 12 3 2" xfId="40909" xr:uid="{00000000-0005-0000-0000-00006B0B0000}"/>
    <cellStyle name="Normal 14 2 3 12 3 3" xfId="34957" xr:uid="{00000000-0005-0000-0000-00006C0B0000}"/>
    <cellStyle name="Normal 14 2 3 12 3 4" xfId="27056" xr:uid="{00000000-0005-0000-0000-00006D0B0000}"/>
    <cellStyle name="Normal 14 2 3 12 4" xfId="15652" xr:uid="{00000000-0005-0000-0000-00006E0B0000}"/>
    <cellStyle name="Normal 14 2 3 12 4 2" xfId="43280" xr:uid="{00000000-0005-0000-0000-00006F0B0000}"/>
    <cellStyle name="Normal 14 2 3 12 5" xfId="38587" xr:uid="{00000000-0005-0000-0000-0000700B0000}"/>
    <cellStyle name="Normal 14 2 3 12 6" xfId="35823" xr:uid="{00000000-0005-0000-0000-0000710B0000}"/>
    <cellStyle name="Normal 14 2 3 12 7" xfId="30292" xr:uid="{00000000-0005-0000-0000-0000720B0000}"/>
    <cellStyle name="Normal 14 2 3 12 8" xfId="25391" xr:uid="{00000000-0005-0000-0000-0000730B0000}"/>
    <cellStyle name="Normal 14 2 3 13" xfId="12626" xr:uid="{00000000-0005-0000-0000-0000740B0000}"/>
    <cellStyle name="Normal 14 2 3 13 2" xfId="15111" xr:uid="{00000000-0005-0000-0000-0000750B0000}"/>
    <cellStyle name="Normal 14 2 3 13 2 2" xfId="42739" xr:uid="{00000000-0005-0000-0000-0000760B0000}"/>
    <cellStyle name="Normal 14 2 3 13 2 3" xfId="26717" xr:uid="{00000000-0005-0000-0000-0000770B0000}"/>
    <cellStyle name="Normal 14 2 3 13 3" xfId="40367" xr:uid="{00000000-0005-0000-0000-0000780B0000}"/>
    <cellStyle name="Normal 14 2 3 13 4" xfId="35485" xr:uid="{00000000-0005-0000-0000-0000790B0000}"/>
    <cellStyle name="Normal 14 2 3 13 5" xfId="34696" xr:uid="{00000000-0005-0000-0000-00007A0B0000}"/>
    <cellStyle name="Normal 14 2 3 13 6" xfId="24850" xr:uid="{00000000-0005-0000-0000-00007B0B0000}"/>
    <cellStyle name="Normal 14 2 3 14" xfId="12578" xr:uid="{00000000-0005-0000-0000-00007C0B0000}"/>
    <cellStyle name="Normal 14 2 3 14 2" xfId="15066" xr:uid="{00000000-0005-0000-0000-00007D0B0000}"/>
    <cellStyle name="Normal 14 2 3 14 2 2" xfId="42694" xr:uid="{00000000-0005-0000-0000-00007E0B0000}"/>
    <cellStyle name="Normal 14 2 3 14 2 3" xfId="26562" xr:uid="{00000000-0005-0000-0000-00007F0B0000}"/>
    <cellStyle name="Normal 14 2 3 14 3" xfId="40322" xr:uid="{00000000-0005-0000-0000-0000800B0000}"/>
    <cellStyle name="Normal 14 2 3 14 4" xfId="35330" xr:uid="{00000000-0005-0000-0000-0000810B0000}"/>
    <cellStyle name="Normal 14 2 3 14 5" xfId="34681" xr:uid="{00000000-0005-0000-0000-0000820B0000}"/>
    <cellStyle name="Normal 14 2 3 14 6" xfId="24805" xr:uid="{00000000-0005-0000-0000-0000830B0000}"/>
    <cellStyle name="Normal 14 2 3 15" xfId="13911" xr:uid="{00000000-0005-0000-0000-0000840B0000}"/>
    <cellStyle name="Normal 14 2 3 15 2" xfId="16282" xr:uid="{00000000-0005-0000-0000-0000850B0000}"/>
    <cellStyle name="Normal 14 2 3 15 2 2" xfId="43910" xr:uid="{00000000-0005-0000-0000-0000860B0000}"/>
    <cellStyle name="Normal 14 2 3 15 2 3" xfId="27749" xr:uid="{00000000-0005-0000-0000-0000870B0000}"/>
    <cellStyle name="Normal 14 2 3 15 3" xfId="41539" xr:uid="{00000000-0005-0000-0000-0000880B0000}"/>
    <cellStyle name="Normal 14 2 3 15 4" xfId="36516" xr:uid="{00000000-0005-0000-0000-0000890B0000}"/>
    <cellStyle name="Normal 14 2 3 15 5" xfId="34969" xr:uid="{00000000-0005-0000-0000-00008A0B0000}"/>
    <cellStyle name="Normal 14 2 3 15 6" xfId="26021" xr:uid="{00000000-0005-0000-0000-00008B0B0000}"/>
    <cellStyle name="Normal 14 2 3 16" xfId="12388" xr:uid="{00000000-0005-0000-0000-00008C0B0000}"/>
    <cellStyle name="Normal 14 2 3 16 2" xfId="14879" xr:uid="{00000000-0005-0000-0000-00008D0B0000}"/>
    <cellStyle name="Normal 14 2 3 16 2 2" xfId="42507" xr:uid="{00000000-0005-0000-0000-00008E0B0000}"/>
    <cellStyle name="Normal 14 2 3 16 3" xfId="40135" xr:uid="{00000000-0005-0000-0000-00008F0B0000}"/>
    <cellStyle name="Normal 14 2 3 16 4" xfId="35172" xr:uid="{00000000-0005-0000-0000-0000900B0000}"/>
    <cellStyle name="Normal 14 2 3 16 5" xfId="34665" xr:uid="{00000000-0005-0000-0000-0000910B0000}"/>
    <cellStyle name="Normal 14 2 3 16 6" xfId="24615" xr:uid="{00000000-0005-0000-0000-0000920B0000}"/>
    <cellStyle name="Normal 14 2 3 17" xfId="11759" xr:uid="{00000000-0005-0000-0000-0000930B0000}"/>
    <cellStyle name="Normal 14 2 3 17 2" xfId="39512" xr:uid="{00000000-0005-0000-0000-0000940B0000}"/>
    <cellStyle name="Normal 14 2 3 17 3" xfId="36868" xr:uid="{00000000-0005-0000-0000-0000950B0000}"/>
    <cellStyle name="Normal 14 2 3 17 4" xfId="34036" xr:uid="{00000000-0005-0000-0000-0000960B0000}"/>
    <cellStyle name="Normal 14 2 3 17 5" xfId="26388" xr:uid="{00000000-0005-0000-0000-0000970B0000}"/>
    <cellStyle name="Normal 14 2 3 18" xfId="14250" xr:uid="{00000000-0005-0000-0000-0000980B0000}"/>
    <cellStyle name="Normal 14 2 3 18 2" xfId="41878" xr:uid="{00000000-0005-0000-0000-0000990B0000}"/>
    <cellStyle name="Normal 14 2 3 18 3" xfId="22736" xr:uid="{00000000-0005-0000-0000-00009A0B0000}"/>
    <cellStyle name="Normal 14 2 3 19" xfId="16623" xr:uid="{00000000-0005-0000-0000-00009B0B0000}"/>
    <cellStyle name="Normal 14 2 3 19 2" xfId="44251" xr:uid="{00000000-0005-0000-0000-00009C0B0000}"/>
    <cellStyle name="Normal 14 2 3 2" xfId="652" xr:uid="{00000000-0005-0000-0000-00009D0B0000}"/>
    <cellStyle name="Normal 14 2 3 2 10" xfId="11776" xr:uid="{00000000-0005-0000-0000-00009E0B0000}"/>
    <cellStyle name="Normal 14 2 3 2 10 2" xfId="39529" xr:uid="{00000000-0005-0000-0000-00009F0B0000}"/>
    <cellStyle name="Normal 14 2 3 2 10 3" xfId="36885" xr:uid="{00000000-0005-0000-0000-0000A00B0000}"/>
    <cellStyle name="Normal 14 2 3 2 10 4" xfId="30309" xr:uid="{00000000-0005-0000-0000-0000A10B0000}"/>
    <cellStyle name="Normal 14 2 3 2 10 5" xfId="24632" xr:uid="{00000000-0005-0000-0000-0000A20B0000}"/>
    <cellStyle name="Normal 14 2 3 2 11" xfId="14267" xr:uid="{00000000-0005-0000-0000-0000A30B0000}"/>
    <cellStyle name="Normal 14 2 3 2 11 2" xfId="41895" xr:uid="{00000000-0005-0000-0000-0000A40B0000}"/>
    <cellStyle name="Normal 14 2 3 2 11 3" xfId="34053" xr:uid="{00000000-0005-0000-0000-0000A50B0000}"/>
    <cellStyle name="Normal 14 2 3 2 11 4" xfId="26406" xr:uid="{00000000-0005-0000-0000-0000A60B0000}"/>
    <cellStyle name="Normal 14 2 3 2 12" xfId="16640" xr:uid="{00000000-0005-0000-0000-0000A70B0000}"/>
    <cellStyle name="Normal 14 2 3 2 12 2" xfId="44268" xr:uid="{00000000-0005-0000-0000-0000A80B0000}"/>
    <cellStyle name="Normal 14 2 3 2 12 3" xfId="22753" xr:uid="{00000000-0005-0000-0000-0000A90B0000}"/>
    <cellStyle name="Normal 14 2 3 2 13" xfId="10357" xr:uid="{00000000-0005-0000-0000-0000AA0B0000}"/>
    <cellStyle name="Normal 14 2 3 2 13 2" xfId="38128" xr:uid="{00000000-0005-0000-0000-0000AB0B0000}"/>
    <cellStyle name="Normal 14 2 3 2 14" xfId="17135" xr:uid="{00000000-0005-0000-0000-0000AC0B0000}"/>
    <cellStyle name="Normal 14 2 3 2 14 2" xfId="35036" xr:uid="{00000000-0005-0000-0000-0000AD0B0000}"/>
    <cellStyle name="Normal 14 2 3 2 15" xfId="8485" xr:uid="{00000000-0005-0000-0000-0000AE0B0000}"/>
    <cellStyle name="Normal 14 2 3 2 15 2" xfId="32181" xr:uid="{00000000-0005-0000-0000-0000AF0B0000}"/>
    <cellStyle name="Normal 14 2 3 2 16" xfId="6613" xr:uid="{00000000-0005-0000-0000-0000B00B0000}"/>
    <cellStyle name="Normal 14 2 3 2 16 2" xfId="28437" xr:uid="{00000000-0005-0000-0000-0000B10B0000}"/>
    <cellStyle name="Normal 14 2 3 2 17" xfId="4741" xr:uid="{00000000-0005-0000-0000-0000B20B0000}"/>
    <cellStyle name="Normal 14 2 3 2 17 2" xfId="20881" xr:uid="{00000000-0005-0000-0000-0000B30B0000}"/>
    <cellStyle name="Normal 14 2 3 2 18" xfId="2869" xr:uid="{00000000-0005-0000-0000-0000B40B0000}"/>
    <cellStyle name="Normal 14 2 3 2 19" xfId="19009" xr:uid="{00000000-0005-0000-0000-0000B50B0000}"/>
    <cellStyle name="Normal 14 2 3 2 2" xfId="1072" xr:uid="{00000000-0005-0000-0000-0000B60B0000}"/>
    <cellStyle name="Normal 14 2 3 2 2 10" xfId="16717" xr:uid="{00000000-0005-0000-0000-0000B70B0000}"/>
    <cellStyle name="Normal 14 2 3 2 2 10 2" xfId="44345" xr:uid="{00000000-0005-0000-0000-0000B80B0000}"/>
    <cellStyle name="Normal 14 2 3 2 2 10 3" xfId="22830" xr:uid="{00000000-0005-0000-0000-0000B90B0000}"/>
    <cellStyle name="Normal 14 2 3 2 2 11" xfId="10434" xr:uid="{00000000-0005-0000-0000-0000BA0B0000}"/>
    <cellStyle name="Normal 14 2 3 2 2 11 2" xfId="38205" xr:uid="{00000000-0005-0000-0000-0000BB0B0000}"/>
    <cellStyle name="Normal 14 2 3 2 2 12" xfId="17212" xr:uid="{00000000-0005-0000-0000-0000BC0B0000}"/>
    <cellStyle name="Normal 14 2 3 2 2 12 2" xfId="35113" xr:uid="{00000000-0005-0000-0000-0000BD0B0000}"/>
    <cellStyle name="Normal 14 2 3 2 2 13" xfId="8562" xr:uid="{00000000-0005-0000-0000-0000BE0B0000}"/>
    <cellStyle name="Normal 14 2 3 2 2 13 2" xfId="32258" xr:uid="{00000000-0005-0000-0000-0000BF0B0000}"/>
    <cellStyle name="Normal 14 2 3 2 2 14" xfId="6690" xr:uid="{00000000-0005-0000-0000-0000C00B0000}"/>
    <cellStyle name="Normal 14 2 3 2 2 14 2" xfId="28514" xr:uid="{00000000-0005-0000-0000-0000C10B0000}"/>
    <cellStyle name="Normal 14 2 3 2 2 15" xfId="4818" xr:uid="{00000000-0005-0000-0000-0000C20B0000}"/>
    <cellStyle name="Normal 14 2 3 2 2 15 2" xfId="20958" xr:uid="{00000000-0005-0000-0000-0000C30B0000}"/>
    <cellStyle name="Normal 14 2 3 2 2 16" xfId="2946" xr:uid="{00000000-0005-0000-0000-0000C40B0000}"/>
    <cellStyle name="Normal 14 2 3 2 2 17" xfId="19086" xr:uid="{00000000-0005-0000-0000-0000C50B0000}"/>
    <cellStyle name="Normal 14 2 3 2 2 2" xfId="1396" xr:uid="{00000000-0005-0000-0000-0000C60B0000}"/>
    <cellStyle name="Normal 14 2 3 2 2 2 10" xfId="8885" xr:uid="{00000000-0005-0000-0000-0000C70B0000}"/>
    <cellStyle name="Normal 14 2 3 2 2 2 10 2" xfId="32581" xr:uid="{00000000-0005-0000-0000-0000C80B0000}"/>
    <cellStyle name="Normal 14 2 3 2 2 2 11" xfId="7013" xr:uid="{00000000-0005-0000-0000-0000C90B0000}"/>
    <cellStyle name="Normal 14 2 3 2 2 2 11 2" xfId="28837" xr:uid="{00000000-0005-0000-0000-0000CA0B0000}"/>
    <cellStyle name="Normal 14 2 3 2 2 2 12" xfId="5141" xr:uid="{00000000-0005-0000-0000-0000CB0B0000}"/>
    <cellStyle name="Normal 14 2 3 2 2 2 12 2" xfId="21281" xr:uid="{00000000-0005-0000-0000-0000CC0B0000}"/>
    <cellStyle name="Normal 14 2 3 2 2 2 13" xfId="3269" xr:uid="{00000000-0005-0000-0000-0000CD0B0000}"/>
    <cellStyle name="Normal 14 2 3 2 2 2 14" xfId="19409" xr:uid="{00000000-0005-0000-0000-0000CE0B0000}"/>
    <cellStyle name="Normal 14 2 3 2 2 2 2" xfId="2291" xr:uid="{00000000-0005-0000-0000-0000CF0B0000}"/>
    <cellStyle name="Normal 14 2 3 2 2 2 2 10" xfId="4164" xr:uid="{00000000-0005-0000-0000-0000D00B0000}"/>
    <cellStyle name="Normal 14 2 3 2 2 2 2 11" xfId="20304" xr:uid="{00000000-0005-0000-0000-0000D10B0000}"/>
    <cellStyle name="Normal 14 2 3 2 2 2 2 2" xfId="2835" xr:uid="{00000000-0005-0000-0000-0000D20B0000}"/>
    <cellStyle name="Normal 14 2 3 2 2 2 2 2 2" xfId="16267" xr:uid="{00000000-0005-0000-0000-0000D30B0000}"/>
    <cellStyle name="Normal 14 2 3 2 2 2 2 2 2 2" xfId="43895" xr:uid="{00000000-0005-0000-0000-0000D40B0000}"/>
    <cellStyle name="Normal 14 2 3 2 2 2 2 2 2 3" xfId="38094" xr:uid="{00000000-0005-0000-0000-0000D50B0000}"/>
    <cellStyle name="Normal 14 2 3 2 2 2 2 2 2 4" xfId="32147" xr:uid="{00000000-0005-0000-0000-0000D60B0000}"/>
    <cellStyle name="Normal 14 2 3 2 2 2 2 2 2 5" xfId="26006" xr:uid="{00000000-0005-0000-0000-0000D70B0000}"/>
    <cellStyle name="Normal 14 2 3 2 2 2 2 2 3" xfId="13896" xr:uid="{00000000-0005-0000-0000-0000D80B0000}"/>
    <cellStyle name="Normal 14 2 3 2 2 2 2 2 3 2" xfId="41524" xr:uid="{00000000-0005-0000-0000-0000D90B0000}"/>
    <cellStyle name="Normal 14 2 3 2 2 2 2 2 3 3" xfId="27732" xr:uid="{00000000-0005-0000-0000-0000DA0B0000}"/>
    <cellStyle name="Normal 14 2 3 2 2 2 2 2 4" xfId="18973" xr:uid="{00000000-0005-0000-0000-0000DB0B0000}"/>
    <cellStyle name="Normal 14 2 3 2 2 2 2 2 4 2" xfId="36499" xr:uid="{00000000-0005-0000-0000-0000DC0B0000}"/>
    <cellStyle name="Normal 14 2 3 2 2 2 2 2 4 3" xfId="24591" xr:uid="{00000000-0005-0000-0000-0000DD0B0000}"/>
    <cellStyle name="Normal 14 2 3 2 2 2 2 2 5" xfId="10323" xr:uid="{00000000-0005-0000-0000-0000DE0B0000}"/>
    <cellStyle name="Normal 14 2 3 2 2 2 2 2 5 2" xfId="34019" xr:uid="{00000000-0005-0000-0000-0000DF0B0000}"/>
    <cellStyle name="Normal 14 2 3 2 2 2 2 2 6" xfId="8451" xr:uid="{00000000-0005-0000-0000-0000E00B0000}"/>
    <cellStyle name="Normal 14 2 3 2 2 2 2 2 6 2" xfId="30275" xr:uid="{00000000-0005-0000-0000-0000E10B0000}"/>
    <cellStyle name="Normal 14 2 3 2 2 2 2 2 7" xfId="6579" xr:uid="{00000000-0005-0000-0000-0000E20B0000}"/>
    <cellStyle name="Normal 14 2 3 2 2 2 2 2 7 2" xfId="22719" xr:uid="{00000000-0005-0000-0000-0000E30B0000}"/>
    <cellStyle name="Normal 14 2 3 2 2 2 2 2 8" xfId="4707" xr:uid="{00000000-0005-0000-0000-0000E40B0000}"/>
    <cellStyle name="Normal 14 2 3 2 2 2 2 2 9" xfId="20847" xr:uid="{00000000-0005-0000-0000-0000E50B0000}"/>
    <cellStyle name="Normal 14 2 3 2 2 2 2 3" xfId="13433" xr:uid="{00000000-0005-0000-0000-0000E60B0000}"/>
    <cellStyle name="Normal 14 2 3 2 2 2 2 3 2" xfId="41061" xr:uid="{00000000-0005-0000-0000-0000E70B0000}"/>
    <cellStyle name="Normal 14 2 3 2 2 2 2 3 3" xfId="37551" xr:uid="{00000000-0005-0000-0000-0000E80B0000}"/>
    <cellStyle name="Normal 14 2 3 2 2 2 2 3 4" xfId="31604" xr:uid="{00000000-0005-0000-0000-0000E90B0000}"/>
    <cellStyle name="Normal 14 2 3 2 2 2 2 3 5" xfId="25543" xr:uid="{00000000-0005-0000-0000-0000EA0B0000}"/>
    <cellStyle name="Normal 14 2 3 2 2 2 2 4" xfId="15804" xr:uid="{00000000-0005-0000-0000-0000EB0B0000}"/>
    <cellStyle name="Normal 14 2 3 2 2 2 2 4 2" xfId="43432" xr:uid="{00000000-0005-0000-0000-0000EC0B0000}"/>
    <cellStyle name="Normal 14 2 3 2 2 2 2 4 3" xfId="27240" xr:uid="{00000000-0005-0000-0000-0000ED0B0000}"/>
    <cellStyle name="Normal 14 2 3 2 2 2 2 5" xfId="11624" xr:uid="{00000000-0005-0000-0000-0000EE0B0000}"/>
    <cellStyle name="Normal 14 2 3 2 2 2 2 5 2" xfId="39387" xr:uid="{00000000-0005-0000-0000-0000EF0B0000}"/>
    <cellStyle name="Normal 14 2 3 2 2 2 2 5 3" xfId="24048" xr:uid="{00000000-0005-0000-0000-0000F00B0000}"/>
    <cellStyle name="Normal 14 2 3 2 2 2 2 6" xfId="18430" xr:uid="{00000000-0005-0000-0000-0000F10B0000}"/>
    <cellStyle name="Normal 14 2 3 2 2 2 2 6 2" xfId="36007" xr:uid="{00000000-0005-0000-0000-0000F20B0000}"/>
    <cellStyle name="Normal 14 2 3 2 2 2 2 7" xfId="9780" xr:uid="{00000000-0005-0000-0000-0000F30B0000}"/>
    <cellStyle name="Normal 14 2 3 2 2 2 2 7 2" xfId="33476" xr:uid="{00000000-0005-0000-0000-0000F40B0000}"/>
    <cellStyle name="Normal 14 2 3 2 2 2 2 8" xfId="7908" xr:uid="{00000000-0005-0000-0000-0000F50B0000}"/>
    <cellStyle name="Normal 14 2 3 2 2 2 2 8 2" xfId="29732" xr:uid="{00000000-0005-0000-0000-0000F60B0000}"/>
    <cellStyle name="Normal 14 2 3 2 2 2 2 9" xfId="6036" xr:uid="{00000000-0005-0000-0000-0000F70B0000}"/>
    <cellStyle name="Normal 14 2 3 2 2 2 2 9 2" xfId="22176" xr:uid="{00000000-0005-0000-0000-0000F80B0000}"/>
    <cellStyle name="Normal 14 2 3 2 2 2 3" xfId="2572" xr:uid="{00000000-0005-0000-0000-0000F90B0000}"/>
    <cellStyle name="Normal 14 2 3 2 2 2 3 10" xfId="20584" xr:uid="{00000000-0005-0000-0000-0000FA0B0000}"/>
    <cellStyle name="Normal 14 2 3 2 2 2 3 2" xfId="13645" xr:uid="{00000000-0005-0000-0000-0000FB0B0000}"/>
    <cellStyle name="Normal 14 2 3 2 2 2 3 2 2" xfId="41273" xr:uid="{00000000-0005-0000-0000-0000FC0B0000}"/>
    <cellStyle name="Normal 14 2 3 2 2 2 3 2 3" xfId="37831" xr:uid="{00000000-0005-0000-0000-0000FD0B0000}"/>
    <cellStyle name="Normal 14 2 3 2 2 2 3 2 4" xfId="31884" xr:uid="{00000000-0005-0000-0000-0000FE0B0000}"/>
    <cellStyle name="Normal 14 2 3 2 2 2 3 2 5" xfId="25755" xr:uid="{00000000-0005-0000-0000-0000FF0B0000}"/>
    <cellStyle name="Normal 14 2 3 2 2 2 3 3" xfId="16016" xr:uid="{00000000-0005-0000-0000-0000000C0000}"/>
    <cellStyle name="Normal 14 2 3 2 2 2 3 3 2" xfId="43644" xr:uid="{00000000-0005-0000-0000-0000010C0000}"/>
    <cellStyle name="Normal 14 2 3 2 2 2 3 3 3" xfId="27471" xr:uid="{00000000-0005-0000-0000-0000020C0000}"/>
    <cellStyle name="Normal 14 2 3 2 2 2 3 4" xfId="11233" xr:uid="{00000000-0005-0000-0000-0000030C0000}"/>
    <cellStyle name="Normal 14 2 3 2 2 2 3 4 2" xfId="39004" xr:uid="{00000000-0005-0000-0000-0000040C0000}"/>
    <cellStyle name="Normal 14 2 3 2 2 2 3 4 3" xfId="24328" xr:uid="{00000000-0005-0000-0000-0000050C0000}"/>
    <cellStyle name="Normal 14 2 3 2 2 2 3 5" xfId="18710" xr:uid="{00000000-0005-0000-0000-0000060C0000}"/>
    <cellStyle name="Normal 14 2 3 2 2 2 3 5 2" xfId="36238" xr:uid="{00000000-0005-0000-0000-0000070C0000}"/>
    <cellStyle name="Normal 14 2 3 2 2 2 3 6" xfId="10060" xr:uid="{00000000-0005-0000-0000-0000080C0000}"/>
    <cellStyle name="Normal 14 2 3 2 2 2 3 6 2" xfId="33756" xr:uid="{00000000-0005-0000-0000-0000090C0000}"/>
    <cellStyle name="Normal 14 2 3 2 2 2 3 7" xfId="8188" xr:uid="{00000000-0005-0000-0000-00000A0C0000}"/>
    <cellStyle name="Normal 14 2 3 2 2 2 3 7 2" xfId="30012" xr:uid="{00000000-0005-0000-0000-00000B0C0000}"/>
    <cellStyle name="Normal 14 2 3 2 2 2 3 8" xfId="6316" xr:uid="{00000000-0005-0000-0000-00000C0C0000}"/>
    <cellStyle name="Normal 14 2 3 2 2 2 3 8 2" xfId="22456" xr:uid="{00000000-0005-0000-0000-00000D0C0000}"/>
    <cellStyle name="Normal 14 2 3 2 2 2 3 9" xfId="4444" xr:uid="{00000000-0005-0000-0000-00000E0C0000}"/>
    <cellStyle name="Normal 14 2 3 2 2 2 4" xfId="2028" xr:uid="{00000000-0005-0000-0000-00000F0C0000}"/>
    <cellStyle name="Normal 14 2 3 2 2 2 4 2" xfId="15136" xr:uid="{00000000-0005-0000-0000-0000100C0000}"/>
    <cellStyle name="Normal 14 2 3 2 2 2 4 2 2" xfId="42764" xr:uid="{00000000-0005-0000-0000-0000110C0000}"/>
    <cellStyle name="Normal 14 2 3 2 2 2 4 2 3" xfId="31341" xr:uid="{00000000-0005-0000-0000-0000120C0000}"/>
    <cellStyle name="Normal 14 2 3 2 2 2 4 2 4" xfId="28264" xr:uid="{00000000-0005-0000-0000-0000130C0000}"/>
    <cellStyle name="Normal 14 2 3 2 2 2 4 3" xfId="12657" xr:uid="{00000000-0005-0000-0000-0000140C0000}"/>
    <cellStyle name="Normal 14 2 3 2 2 2 4 3 2" xfId="40392" xr:uid="{00000000-0005-0000-0000-0000150C0000}"/>
    <cellStyle name="Normal 14 2 3 2 2 2 4 3 3" xfId="23785" xr:uid="{00000000-0005-0000-0000-0000160C0000}"/>
    <cellStyle name="Normal 14 2 3 2 2 2 4 4" xfId="18167" xr:uid="{00000000-0005-0000-0000-0000170C0000}"/>
    <cellStyle name="Normal 14 2 3 2 2 2 4 4 2" xfId="37288" xr:uid="{00000000-0005-0000-0000-0000180C0000}"/>
    <cellStyle name="Normal 14 2 3 2 2 2 4 5" xfId="9517" xr:uid="{00000000-0005-0000-0000-0000190C0000}"/>
    <cellStyle name="Normal 14 2 3 2 2 2 4 5 2" xfId="33213" xr:uid="{00000000-0005-0000-0000-00001A0C0000}"/>
    <cellStyle name="Normal 14 2 3 2 2 2 4 6" xfId="7645" xr:uid="{00000000-0005-0000-0000-00001B0C0000}"/>
    <cellStyle name="Normal 14 2 3 2 2 2 4 6 2" xfId="29469" xr:uid="{00000000-0005-0000-0000-00001C0C0000}"/>
    <cellStyle name="Normal 14 2 3 2 2 2 4 7" xfId="5773" xr:uid="{00000000-0005-0000-0000-00001D0C0000}"/>
    <cellStyle name="Normal 14 2 3 2 2 2 4 7 2" xfId="21913" xr:uid="{00000000-0005-0000-0000-00001E0C0000}"/>
    <cellStyle name="Normal 14 2 3 2 2 2 4 8" xfId="3901" xr:uid="{00000000-0005-0000-0000-00001F0C0000}"/>
    <cellStyle name="Normal 14 2 3 2 2 2 4 9" xfId="20041" xr:uid="{00000000-0005-0000-0000-0000200C0000}"/>
    <cellStyle name="Normal 14 2 3 2 2 2 5" xfId="12329" xr:uid="{00000000-0005-0000-0000-0000210C0000}"/>
    <cellStyle name="Normal 14 2 3 2 2 2 5 2" xfId="40076" xr:uid="{00000000-0005-0000-0000-0000220C0000}"/>
    <cellStyle name="Normal 14 2 3 2 2 2 5 3" xfId="30709" xr:uid="{00000000-0005-0000-0000-0000230C0000}"/>
    <cellStyle name="Normal 14 2 3 2 2 2 5 4" xfId="24875" xr:uid="{00000000-0005-0000-0000-0000240C0000}"/>
    <cellStyle name="Normal 14 2 3 2 2 2 6" xfId="14820" xr:uid="{00000000-0005-0000-0000-0000250C0000}"/>
    <cellStyle name="Normal 14 2 3 2 2 2 6 2" xfId="42448" xr:uid="{00000000-0005-0000-0000-0000260C0000}"/>
    <cellStyle name="Normal 14 2 3 2 2 2 6 3" xfId="34606" xr:uid="{00000000-0005-0000-0000-0000270C0000}"/>
    <cellStyle name="Normal 14 2 3 2 2 2 6 4" xfId="26874" xr:uid="{00000000-0005-0000-0000-0000280C0000}"/>
    <cellStyle name="Normal 14 2 3 2 2 2 7" xfId="17040" xr:uid="{00000000-0005-0000-0000-0000290C0000}"/>
    <cellStyle name="Normal 14 2 3 2 2 2 7 2" xfId="44668" xr:uid="{00000000-0005-0000-0000-00002A0C0000}"/>
    <cellStyle name="Normal 14 2 3 2 2 2 7 3" xfId="23153" xr:uid="{00000000-0005-0000-0000-00002B0C0000}"/>
    <cellStyle name="Normal 14 2 3 2 2 2 8" xfId="10757" xr:uid="{00000000-0005-0000-0000-00002C0C0000}"/>
    <cellStyle name="Normal 14 2 3 2 2 2 8 2" xfId="38528" xr:uid="{00000000-0005-0000-0000-00002D0C0000}"/>
    <cellStyle name="Normal 14 2 3 2 2 2 9" xfId="17535" xr:uid="{00000000-0005-0000-0000-00002E0C0000}"/>
    <cellStyle name="Normal 14 2 3 2 2 2 9 2" xfId="35642" xr:uid="{00000000-0005-0000-0000-00002F0C0000}"/>
    <cellStyle name="Normal 14 2 3 2 2 3" xfId="1226" xr:uid="{00000000-0005-0000-0000-0000300C0000}"/>
    <cellStyle name="Normal 14 2 3 2 2 3 10" xfId="6843" xr:uid="{00000000-0005-0000-0000-0000310C0000}"/>
    <cellStyle name="Normal 14 2 3 2 2 3 10 2" xfId="28667" xr:uid="{00000000-0005-0000-0000-0000320C0000}"/>
    <cellStyle name="Normal 14 2 3 2 2 3 11" xfId="4971" xr:uid="{00000000-0005-0000-0000-0000330C0000}"/>
    <cellStyle name="Normal 14 2 3 2 2 3 11 2" xfId="21111" xr:uid="{00000000-0005-0000-0000-0000340C0000}"/>
    <cellStyle name="Normal 14 2 3 2 2 3 12" xfId="3099" xr:uid="{00000000-0005-0000-0000-0000350C0000}"/>
    <cellStyle name="Normal 14 2 3 2 2 3 13" xfId="19239" xr:uid="{00000000-0005-0000-0000-0000360C0000}"/>
    <cellStyle name="Normal 14 2 3 2 2 3 2" xfId="2725" xr:uid="{00000000-0005-0000-0000-0000370C0000}"/>
    <cellStyle name="Normal 14 2 3 2 2 3 2 10" xfId="20737" xr:uid="{00000000-0005-0000-0000-0000380C0000}"/>
    <cellStyle name="Normal 14 2 3 2 2 3 2 2" xfId="13790" xr:uid="{00000000-0005-0000-0000-0000390C0000}"/>
    <cellStyle name="Normal 14 2 3 2 2 3 2 2 2" xfId="41418" xr:uid="{00000000-0005-0000-0000-00003A0C0000}"/>
    <cellStyle name="Normal 14 2 3 2 2 3 2 2 3" xfId="37984" xr:uid="{00000000-0005-0000-0000-00003B0C0000}"/>
    <cellStyle name="Normal 14 2 3 2 2 3 2 2 4" xfId="32037" xr:uid="{00000000-0005-0000-0000-00003C0C0000}"/>
    <cellStyle name="Normal 14 2 3 2 2 3 2 2 5" xfId="25900" xr:uid="{00000000-0005-0000-0000-00003D0C0000}"/>
    <cellStyle name="Normal 14 2 3 2 2 3 2 3" xfId="16161" xr:uid="{00000000-0005-0000-0000-00003E0C0000}"/>
    <cellStyle name="Normal 14 2 3 2 2 3 2 3 2" xfId="43789" xr:uid="{00000000-0005-0000-0000-00003F0C0000}"/>
    <cellStyle name="Normal 14 2 3 2 2 3 2 3 3" xfId="27624" xr:uid="{00000000-0005-0000-0000-0000400C0000}"/>
    <cellStyle name="Normal 14 2 3 2 2 3 2 4" xfId="11063" xr:uid="{00000000-0005-0000-0000-0000410C0000}"/>
    <cellStyle name="Normal 14 2 3 2 2 3 2 4 2" xfId="38834" xr:uid="{00000000-0005-0000-0000-0000420C0000}"/>
    <cellStyle name="Normal 14 2 3 2 2 3 2 4 3" xfId="24481" xr:uid="{00000000-0005-0000-0000-0000430C0000}"/>
    <cellStyle name="Normal 14 2 3 2 2 3 2 5" xfId="18863" xr:uid="{00000000-0005-0000-0000-0000440C0000}"/>
    <cellStyle name="Normal 14 2 3 2 2 3 2 5 2" xfId="36391" xr:uid="{00000000-0005-0000-0000-0000450C0000}"/>
    <cellStyle name="Normal 14 2 3 2 2 3 2 6" xfId="10213" xr:uid="{00000000-0005-0000-0000-0000460C0000}"/>
    <cellStyle name="Normal 14 2 3 2 2 3 2 6 2" xfId="33909" xr:uid="{00000000-0005-0000-0000-0000470C0000}"/>
    <cellStyle name="Normal 14 2 3 2 2 3 2 7" xfId="8341" xr:uid="{00000000-0005-0000-0000-0000480C0000}"/>
    <cellStyle name="Normal 14 2 3 2 2 3 2 7 2" xfId="30165" xr:uid="{00000000-0005-0000-0000-0000490C0000}"/>
    <cellStyle name="Normal 14 2 3 2 2 3 2 8" xfId="6469" xr:uid="{00000000-0005-0000-0000-00004A0C0000}"/>
    <cellStyle name="Normal 14 2 3 2 2 3 2 8 2" xfId="22609" xr:uid="{00000000-0005-0000-0000-00004B0C0000}"/>
    <cellStyle name="Normal 14 2 3 2 2 3 2 9" xfId="4597" xr:uid="{00000000-0005-0000-0000-00004C0C0000}"/>
    <cellStyle name="Normal 14 2 3 2 2 3 3" xfId="2181" xr:uid="{00000000-0005-0000-0000-00004D0C0000}"/>
    <cellStyle name="Normal 14 2 3 2 2 3 3 2" xfId="15063" xr:uid="{00000000-0005-0000-0000-00004E0C0000}"/>
    <cellStyle name="Normal 14 2 3 2 2 3 3 2 2" xfId="42691" xr:uid="{00000000-0005-0000-0000-00004F0C0000}"/>
    <cellStyle name="Normal 14 2 3 2 2 3 3 2 3" xfId="31494" xr:uid="{00000000-0005-0000-0000-0000500C0000}"/>
    <cellStyle name="Normal 14 2 3 2 2 3 3 2 4" xfId="26373" xr:uid="{00000000-0005-0000-0000-0000510C0000}"/>
    <cellStyle name="Normal 14 2 3 2 2 3 3 3" xfId="12575" xr:uid="{00000000-0005-0000-0000-0000520C0000}"/>
    <cellStyle name="Normal 14 2 3 2 2 3 3 3 2" xfId="40319" xr:uid="{00000000-0005-0000-0000-0000530C0000}"/>
    <cellStyle name="Normal 14 2 3 2 2 3 3 3 3" xfId="23938" xr:uid="{00000000-0005-0000-0000-0000540C0000}"/>
    <cellStyle name="Normal 14 2 3 2 2 3 3 4" xfId="18320" xr:uid="{00000000-0005-0000-0000-0000550C0000}"/>
    <cellStyle name="Normal 14 2 3 2 2 3 3 4 2" xfId="37441" xr:uid="{00000000-0005-0000-0000-0000560C0000}"/>
    <cellStyle name="Normal 14 2 3 2 2 3 3 5" xfId="9670" xr:uid="{00000000-0005-0000-0000-0000570C0000}"/>
    <cellStyle name="Normal 14 2 3 2 2 3 3 5 2" xfId="33366" xr:uid="{00000000-0005-0000-0000-0000580C0000}"/>
    <cellStyle name="Normal 14 2 3 2 2 3 3 6" xfId="7798" xr:uid="{00000000-0005-0000-0000-0000590C0000}"/>
    <cellStyle name="Normal 14 2 3 2 2 3 3 6 2" xfId="29622" xr:uid="{00000000-0005-0000-0000-00005A0C0000}"/>
    <cellStyle name="Normal 14 2 3 2 2 3 3 7" xfId="5926" xr:uid="{00000000-0005-0000-0000-00005B0C0000}"/>
    <cellStyle name="Normal 14 2 3 2 2 3 3 7 2" xfId="22066" xr:uid="{00000000-0005-0000-0000-00005C0C0000}"/>
    <cellStyle name="Normal 14 2 3 2 2 3 3 8" xfId="4054" xr:uid="{00000000-0005-0000-0000-00005D0C0000}"/>
    <cellStyle name="Normal 14 2 3 2 2 3 3 9" xfId="20194" xr:uid="{00000000-0005-0000-0000-00005E0C0000}"/>
    <cellStyle name="Normal 14 2 3 2 2 3 4" xfId="12159" xr:uid="{00000000-0005-0000-0000-00005F0C0000}"/>
    <cellStyle name="Normal 14 2 3 2 2 3 4 2" xfId="39906" xr:uid="{00000000-0005-0000-0000-0000600C0000}"/>
    <cellStyle name="Normal 14 2 3 2 2 3 4 3" xfId="30539" xr:uid="{00000000-0005-0000-0000-0000610C0000}"/>
    <cellStyle name="Normal 14 2 3 2 2 3 4 4" xfId="24802" xr:uid="{00000000-0005-0000-0000-0000620C0000}"/>
    <cellStyle name="Normal 14 2 3 2 2 3 5" xfId="14650" xr:uid="{00000000-0005-0000-0000-0000630C0000}"/>
    <cellStyle name="Normal 14 2 3 2 2 3 5 2" xfId="42278" xr:uid="{00000000-0005-0000-0000-0000640C0000}"/>
    <cellStyle name="Normal 14 2 3 2 2 3 5 3" xfId="34436" xr:uid="{00000000-0005-0000-0000-0000650C0000}"/>
    <cellStyle name="Normal 14 2 3 2 2 3 5 4" xfId="26658" xr:uid="{00000000-0005-0000-0000-0000660C0000}"/>
    <cellStyle name="Normal 14 2 3 2 2 3 6" xfId="16870" xr:uid="{00000000-0005-0000-0000-0000670C0000}"/>
    <cellStyle name="Normal 14 2 3 2 2 3 6 2" xfId="44498" xr:uid="{00000000-0005-0000-0000-0000680C0000}"/>
    <cellStyle name="Normal 14 2 3 2 2 3 6 3" xfId="22983" xr:uid="{00000000-0005-0000-0000-0000690C0000}"/>
    <cellStyle name="Normal 14 2 3 2 2 3 7" xfId="10587" xr:uid="{00000000-0005-0000-0000-00006A0C0000}"/>
    <cellStyle name="Normal 14 2 3 2 2 3 7 2" xfId="38358" xr:uid="{00000000-0005-0000-0000-00006B0C0000}"/>
    <cellStyle name="Normal 14 2 3 2 2 3 8" xfId="17365" xr:uid="{00000000-0005-0000-0000-00006C0C0000}"/>
    <cellStyle name="Normal 14 2 3 2 2 3 8 2" xfId="35426" xr:uid="{00000000-0005-0000-0000-00006D0C0000}"/>
    <cellStyle name="Normal 14 2 3 2 2 3 9" xfId="8715" xr:uid="{00000000-0005-0000-0000-00006E0C0000}"/>
    <cellStyle name="Normal 14 2 3 2 2 3 9 2" xfId="32411" xr:uid="{00000000-0005-0000-0000-00006F0C0000}"/>
    <cellStyle name="Normal 14 2 3 2 2 4" xfId="1859" xr:uid="{00000000-0005-0000-0000-0000700C0000}"/>
    <cellStyle name="Normal 14 2 3 2 2 4 10" xfId="3732" xr:uid="{00000000-0005-0000-0000-0000710C0000}"/>
    <cellStyle name="Normal 14 2 3 2 2 4 11" xfId="19872" xr:uid="{00000000-0005-0000-0000-0000720C0000}"/>
    <cellStyle name="Normal 14 2 3 2 2 4 2" xfId="13291" xr:uid="{00000000-0005-0000-0000-0000730C0000}"/>
    <cellStyle name="Normal 14 2 3 2 2 4 2 2" xfId="15662" xr:uid="{00000000-0005-0000-0000-0000740C0000}"/>
    <cellStyle name="Normal 14 2 3 2 2 4 2 2 2" xfId="43290" xr:uid="{00000000-0005-0000-0000-0000750C0000}"/>
    <cellStyle name="Normal 14 2 3 2 2 4 2 3" xfId="40919" xr:uid="{00000000-0005-0000-0000-0000760C0000}"/>
    <cellStyle name="Normal 14 2 3 2 2 4 2 4" xfId="37119" xr:uid="{00000000-0005-0000-0000-0000770C0000}"/>
    <cellStyle name="Normal 14 2 3 2 2 4 2 5" xfId="31172" xr:uid="{00000000-0005-0000-0000-0000780C0000}"/>
    <cellStyle name="Normal 14 2 3 2 2 4 2 6" xfId="25401" xr:uid="{00000000-0005-0000-0000-0000790C0000}"/>
    <cellStyle name="Normal 14 2 3 2 2 4 3" xfId="12006" xr:uid="{00000000-0005-0000-0000-00007A0C0000}"/>
    <cellStyle name="Normal 14 2 3 2 2 4 3 2" xfId="39753" xr:uid="{00000000-0005-0000-0000-00007B0C0000}"/>
    <cellStyle name="Normal 14 2 3 2 2 4 3 3" xfId="34283" xr:uid="{00000000-0005-0000-0000-00007C0C0000}"/>
    <cellStyle name="Normal 14 2 3 2 2 4 3 4" xfId="27066" xr:uid="{00000000-0005-0000-0000-00007D0C0000}"/>
    <cellStyle name="Normal 14 2 3 2 2 4 4" xfId="14497" xr:uid="{00000000-0005-0000-0000-00007E0C0000}"/>
    <cellStyle name="Normal 14 2 3 2 2 4 4 2" xfId="42125" xr:uid="{00000000-0005-0000-0000-00007F0C0000}"/>
    <cellStyle name="Normal 14 2 3 2 2 4 4 3" xfId="23616" xr:uid="{00000000-0005-0000-0000-0000800C0000}"/>
    <cellStyle name="Normal 14 2 3 2 2 4 5" xfId="11386" xr:uid="{00000000-0005-0000-0000-0000810C0000}"/>
    <cellStyle name="Normal 14 2 3 2 2 4 5 2" xfId="39157" xr:uid="{00000000-0005-0000-0000-0000820C0000}"/>
    <cellStyle name="Normal 14 2 3 2 2 4 6" xfId="17998" xr:uid="{00000000-0005-0000-0000-0000830C0000}"/>
    <cellStyle name="Normal 14 2 3 2 2 4 6 2" xfId="35833" xr:uid="{00000000-0005-0000-0000-0000840C0000}"/>
    <cellStyle name="Normal 14 2 3 2 2 4 7" xfId="9348" xr:uid="{00000000-0005-0000-0000-0000850C0000}"/>
    <cellStyle name="Normal 14 2 3 2 2 4 7 2" xfId="33044" xr:uid="{00000000-0005-0000-0000-0000860C0000}"/>
    <cellStyle name="Normal 14 2 3 2 2 4 8" xfId="7476" xr:uid="{00000000-0005-0000-0000-0000870C0000}"/>
    <cellStyle name="Normal 14 2 3 2 2 4 8 2" xfId="29300" xr:uid="{00000000-0005-0000-0000-0000880C0000}"/>
    <cellStyle name="Normal 14 2 3 2 2 4 9" xfId="5604" xr:uid="{00000000-0005-0000-0000-0000890C0000}"/>
    <cellStyle name="Normal 14 2 3 2 2 4 9 2" xfId="21744" xr:uid="{00000000-0005-0000-0000-00008A0C0000}"/>
    <cellStyle name="Normal 14 2 3 2 2 5" xfId="2403" xr:uid="{00000000-0005-0000-0000-00008B0C0000}"/>
    <cellStyle name="Normal 14 2 3 2 2 5 10" xfId="20415" xr:uid="{00000000-0005-0000-0000-00008C0C0000}"/>
    <cellStyle name="Normal 14 2 3 2 2 5 2" xfId="13490" xr:uid="{00000000-0005-0000-0000-00008D0C0000}"/>
    <cellStyle name="Normal 14 2 3 2 2 5 2 2" xfId="41118" xr:uid="{00000000-0005-0000-0000-00008E0C0000}"/>
    <cellStyle name="Normal 14 2 3 2 2 5 2 3" xfId="37662" xr:uid="{00000000-0005-0000-0000-00008F0C0000}"/>
    <cellStyle name="Normal 14 2 3 2 2 5 2 4" xfId="31715" xr:uid="{00000000-0005-0000-0000-0000900C0000}"/>
    <cellStyle name="Normal 14 2 3 2 2 5 2 5" xfId="25600" xr:uid="{00000000-0005-0000-0000-0000910C0000}"/>
    <cellStyle name="Normal 14 2 3 2 2 5 3" xfId="15861" xr:uid="{00000000-0005-0000-0000-0000920C0000}"/>
    <cellStyle name="Normal 14 2 3 2 2 5 3 2" xfId="43489" xr:uid="{00000000-0005-0000-0000-0000930C0000}"/>
    <cellStyle name="Normal 14 2 3 2 2 5 3 3" xfId="27302" xr:uid="{00000000-0005-0000-0000-0000940C0000}"/>
    <cellStyle name="Normal 14 2 3 2 2 5 4" xfId="10910" xr:uid="{00000000-0005-0000-0000-0000950C0000}"/>
    <cellStyle name="Normal 14 2 3 2 2 5 4 2" xfId="38681" xr:uid="{00000000-0005-0000-0000-0000960C0000}"/>
    <cellStyle name="Normal 14 2 3 2 2 5 4 3" xfId="24159" xr:uid="{00000000-0005-0000-0000-0000970C0000}"/>
    <cellStyle name="Normal 14 2 3 2 2 5 5" xfId="18541" xr:uid="{00000000-0005-0000-0000-0000980C0000}"/>
    <cellStyle name="Normal 14 2 3 2 2 5 5 2" xfId="36069" xr:uid="{00000000-0005-0000-0000-0000990C0000}"/>
    <cellStyle name="Normal 14 2 3 2 2 5 6" xfId="9891" xr:uid="{00000000-0005-0000-0000-00009A0C0000}"/>
    <cellStyle name="Normal 14 2 3 2 2 5 6 2" xfId="33587" xr:uid="{00000000-0005-0000-0000-00009B0C0000}"/>
    <cellStyle name="Normal 14 2 3 2 2 5 7" xfId="8019" xr:uid="{00000000-0005-0000-0000-00009C0C0000}"/>
    <cellStyle name="Normal 14 2 3 2 2 5 7 2" xfId="29843" xr:uid="{00000000-0005-0000-0000-00009D0C0000}"/>
    <cellStyle name="Normal 14 2 3 2 2 5 8" xfId="6147" xr:uid="{00000000-0005-0000-0000-00009E0C0000}"/>
    <cellStyle name="Normal 14 2 3 2 2 5 8 2" xfId="22287" xr:uid="{00000000-0005-0000-0000-00009F0C0000}"/>
    <cellStyle name="Normal 14 2 3 2 2 5 9" xfId="4275" xr:uid="{00000000-0005-0000-0000-0000A00C0000}"/>
    <cellStyle name="Normal 14 2 3 2 2 6" xfId="1702" xr:uid="{00000000-0005-0000-0000-0000A10C0000}"/>
    <cellStyle name="Normal 14 2 3 2 2 6 2" xfId="16436" xr:uid="{00000000-0005-0000-0000-0000A20C0000}"/>
    <cellStyle name="Normal 14 2 3 2 2 6 2 2" xfId="44064" xr:uid="{00000000-0005-0000-0000-0000A30C0000}"/>
    <cellStyle name="Normal 14 2 3 2 2 6 2 3" xfId="31015" xr:uid="{00000000-0005-0000-0000-0000A40C0000}"/>
    <cellStyle name="Normal 14 2 3 2 2 6 2 4" xfId="26175" xr:uid="{00000000-0005-0000-0000-0000A50C0000}"/>
    <cellStyle name="Normal 14 2 3 2 2 6 3" xfId="14065" xr:uid="{00000000-0005-0000-0000-0000A60C0000}"/>
    <cellStyle name="Normal 14 2 3 2 2 6 3 2" xfId="41693" xr:uid="{00000000-0005-0000-0000-0000A70C0000}"/>
    <cellStyle name="Normal 14 2 3 2 2 6 3 3" xfId="27906" xr:uid="{00000000-0005-0000-0000-0000A80C0000}"/>
    <cellStyle name="Normal 14 2 3 2 2 6 4" xfId="17841" xr:uid="{00000000-0005-0000-0000-0000A90C0000}"/>
    <cellStyle name="Normal 14 2 3 2 2 6 4 2" xfId="36673" xr:uid="{00000000-0005-0000-0000-0000AA0C0000}"/>
    <cellStyle name="Normal 14 2 3 2 2 6 4 3" xfId="23459" xr:uid="{00000000-0005-0000-0000-0000AB0C0000}"/>
    <cellStyle name="Normal 14 2 3 2 2 6 5" xfId="9191" xr:uid="{00000000-0005-0000-0000-0000AC0C0000}"/>
    <cellStyle name="Normal 14 2 3 2 2 6 5 2" xfId="32887" xr:uid="{00000000-0005-0000-0000-0000AD0C0000}"/>
    <cellStyle name="Normal 14 2 3 2 2 6 6" xfId="7319" xr:uid="{00000000-0005-0000-0000-0000AE0C0000}"/>
    <cellStyle name="Normal 14 2 3 2 2 6 6 2" xfId="29143" xr:uid="{00000000-0005-0000-0000-0000AF0C0000}"/>
    <cellStyle name="Normal 14 2 3 2 2 6 7" xfId="5447" xr:uid="{00000000-0005-0000-0000-0000B00C0000}"/>
    <cellStyle name="Normal 14 2 3 2 2 6 7 2" xfId="21587" xr:uid="{00000000-0005-0000-0000-0000B10C0000}"/>
    <cellStyle name="Normal 14 2 3 2 2 6 8" xfId="3575" xr:uid="{00000000-0005-0000-0000-0000B20C0000}"/>
    <cellStyle name="Normal 14 2 3 2 2 6 9" xfId="19715" xr:uid="{00000000-0005-0000-0000-0000B30C0000}"/>
    <cellStyle name="Normal 14 2 3 2 2 7" xfId="1549" xr:uid="{00000000-0005-0000-0000-0000B40C0000}"/>
    <cellStyle name="Normal 14 2 3 2 2 7 2" xfId="14973" xr:uid="{00000000-0005-0000-0000-0000B50C0000}"/>
    <cellStyle name="Normal 14 2 3 2 2 7 2 2" xfId="42601" xr:uid="{00000000-0005-0000-0000-0000B60C0000}"/>
    <cellStyle name="Normal 14 2 3 2 2 7 2 3" xfId="30862" xr:uid="{00000000-0005-0000-0000-0000B70C0000}"/>
    <cellStyle name="Normal 14 2 3 2 2 7 2 4" xfId="28332" xr:uid="{00000000-0005-0000-0000-0000B80C0000}"/>
    <cellStyle name="Normal 14 2 3 2 2 7 3" xfId="12482" xr:uid="{00000000-0005-0000-0000-0000B90C0000}"/>
    <cellStyle name="Normal 14 2 3 2 2 7 3 2" xfId="40229" xr:uid="{00000000-0005-0000-0000-0000BA0C0000}"/>
    <cellStyle name="Normal 14 2 3 2 2 7 3 3" xfId="23306" xr:uid="{00000000-0005-0000-0000-0000BB0C0000}"/>
    <cellStyle name="Normal 14 2 3 2 2 7 4" xfId="17688" xr:uid="{00000000-0005-0000-0000-0000BC0C0000}"/>
    <cellStyle name="Normal 14 2 3 2 2 7 4 2" xfId="35266" xr:uid="{00000000-0005-0000-0000-0000BD0C0000}"/>
    <cellStyle name="Normal 14 2 3 2 2 7 5" xfId="9038" xr:uid="{00000000-0005-0000-0000-0000BE0C0000}"/>
    <cellStyle name="Normal 14 2 3 2 2 7 5 2" xfId="32734" xr:uid="{00000000-0005-0000-0000-0000BF0C0000}"/>
    <cellStyle name="Normal 14 2 3 2 2 7 6" xfId="7166" xr:uid="{00000000-0005-0000-0000-0000C00C0000}"/>
    <cellStyle name="Normal 14 2 3 2 2 7 6 2" xfId="28990" xr:uid="{00000000-0005-0000-0000-0000C10C0000}"/>
    <cellStyle name="Normal 14 2 3 2 2 7 7" xfId="5294" xr:uid="{00000000-0005-0000-0000-0000C20C0000}"/>
    <cellStyle name="Normal 14 2 3 2 2 7 7 2" xfId="21434" xr:uid="{00000000-0005-0000-0000-0000C30C0000}"/>
    <cellStyle name="Normal 14 2 3 2 2 7 8" xfId="3422" xr:uid="{00000000-0005-0000-0000-0000C40C0000}"/>
    <cellStyle name="Normal 14 2 3 2 2 7 9" xfId="19562" xr:uid="{00000000-0005-0000-0000-0000C50C0000}"/>
    <cellStyle name="Normal 14 2 3 2 2 8" xfId="11853" xr:uid="{00000000-0005-0000-0000-0000C60C0000}"/>
    <cellStyle name="Normal 14 2 3 2 2 8 2" xfId="39603" xr:uid="{00000000-0005-0000-0000-0000C70C0000}"/>
    <cellStyle name="Normal 14 2 3 2 2 8 3" xfId="36962" xr:uid="{00000000-0005-0000-0000-0000C80C0000}"/>
    <cellStyle name="Normal 14 2 3 2 2 8 4" xfId="30386" xr:uid="{00000000-0005-0000-0000-0000C90C0000}"/>
    <cellStyle name="Normal 14 2 3 2 2 8 5" xfId="24712" xr:uid="{00000000-0005-0000-0000-0000CA0C0000}"/>
    <cellStyle name="Normal 14 2 3 2 2 9" xfId="14344" xr:uid="{00000000-0005-0000-0000-0000CB0C0000}"/>
    <cellStyle name="Normal 14 2 3 2 2 9 2" xfId="41972" xr:uid="{00000000-0005-0000-0000-0000CC0C0000}"/>
    <cellStyle name="Normal 14 2 3 2 2 9 3" xfId="34130" xr:uid="{00000000-0005-0000-0000-0000CD0C0000}"/>
    <cellStyle name="Normal 14 2 3 2 2 9 4" xfId="26498" xr:uid="{00000000-0005-0000-0000-0000CE0C0000}"/>
    <cellStyle name="Normal 14 2 3 2 3" xfId="1046" xr:uid="{00000000-0005-0000-0000-0000CF0C0000}"/>
    <cellStyle name="Normal 14 2 3 2 3 10" xfId="16691" xr:uid="{00000000-0005-0000-0000-0000D00C0000}"/>
    <cellStyle name="Normal 14 2 3 2 3 10 2" xfId="44319" xr:uid="{00000000-0005-0000-0000-0000D10C0000}"/>
    <cellStyle name="Normal 14 2 3 2 3 10 3" xfId="22804" xr:uid="{00000000-0005-0000-0000-0000D20C0000}"/>
    <cellStyle name="Normal 14 2 3 2 3 11" xfId="10408" xr:uid="{00000000-0005-0000-0000-0000D30C0000}"/>
    <cellStyle name="Normal 14 2 3 2 3 11 2" xfId="38179" xr:uid="{00000000-0005-0000-0000-0000D40C0000}"/>
    <cellStyle name="Normal 14 2 3 2 3 12" xfId="17186" xr:uid="{00000000-0005-0000-0000-0000D50C0000}"/>
    <cellStyle name="Normal 14 2 3 2 3 12 2" xfId="35087" xr:uid="{00000000-0005-0000-0000-0000D60C0000}"/>
    <cellStyle name="Normal 14 2 3 2 3 13" xfId="8536" xr:uid="{00000000-0005-0000-0000-0000D70C0000}"/>
    <cellStyle name="Normal 14 2 3 2 3 13 2" xfId="32232" xr:uid="{00000000-0005-0000-0000-0000D80C0000}"/>
    <cellStyle name="Normal 14 2 3 2 3 14" xfId="6664" xr:uid="{00000000-0005-0000-0000-0000D90C0000}"/>
    <cellStyle name="Normal 14 2 3 2 3 14 2" xfId="28488" xr:uid="{00000000-0005-0000-0000-0000DA0C0000}"/>
    <cellStyle name="Normal 14 2 3 2 3 15" xfId="4792" xr:uid="{00000000-0005-0000-0000-0000DB0C0000}"/>
    <cellStyle name="Normal 14 2 3 2 3 15 2" xfId="20932" xr:uid="{00000000-0005-0000-0000-0000DC0C0000}"/>
    <cellStyle name="Normal 14 2 3 2 3 16" xfId="2920" xr:uid="{00000000-0005-0000-0000-0000DD0C0000}"/>
    <cellStyle name="Normal 14 2 3 2 3 17" xfId="19060" xr:uid="{00000000-0005-0000-0000-0000DE0C0000}"/>
    <cellStyle name="Normal 14 2 3 2 3 2" xfId="1370" xr:uid="{00000000-0005-0000-0000-0000DF0C0000}"/>
    <cellStyle name="Normal 14 2 3 2 3 2 10" xfId="6987" xr:uid="{00000000-0005-0000-0000-0000E00C0000}"/>
    <cellStyle name="Normal 14 2 3 2 3 2 10 2" xfId="28811" xr:uid="{00000000-0005-0000-0000-0000E10C0000}"/>
    <cellStyle name="Normal 14 2 3 2 3 2 11" xfId="5115" xr:uid="{00000000-0005-0000-0000-0000E20C0000}"/>
    <cellStyle name="Normal 14 2 3 2 3 2 11 2" xfId="21255" xr:uid="{00000000-0005-0000-0000-0000E30C0000}"/>
    <cellStyle name="Normal 14 2 3 2 3 2 12" xfId="3243" xr:uid="{00000000-0005-0000-0000-0000E40C0000}"/>
    <cellStyle name="Normal 14 2 3 2 3 2 13" xfId="19383" xr:uid="{00000000-0005-0000-0000-0000E50C0000}"/>
    <cellStyle name="Normal 14 2 3 2 3 2 2" xfId="2546" xr:uid="{00000000-0005-0000-0000-0000E60C0000}"/>
    <cellStyle name="Normal 14 2 3 2 3 2 2 10" xfId="20558" xr:uid="{00000000-0005-0000-0000-0000E70C0000}"/>
    <cellStyle name="Normal 14 2 3 2 3 2 2 2" xfId="13619" xr:uid="{00000000-0005-0000-0000-0000E80C0000}"/>
    <cellStyle name="Normal 14 2 3 2 3 2 2 2 2" xfId="41247" xr:uid="{00000000-0005-0000-0000-0000E90C0000}"/>
    <cellStyle name="Normal 14 2 3 2 3 2 2 2 3" xfId="37805" xr:uid="{00000000-0005-0000-0000-0000EA0C0000}"/>
    <cellStyle name="Normal 14 2 3 2 3 2 2 2 4" xfId="31858" xr:uid="{00000000-0005-0000-0000-0000EB0C0000}"/>
    <cellStyle name="Normal 14 2 3 2 3 2 2 2 5" xfId="25729" xr:uid="{00000000-0005-0000-0000-0000EC0C0000}"/>
    <cellStyle name="Normal 14 2 3 2 3 2 2 3" xfId="15990" xr:uid="{00000000-0005-0000-0000-0000ED0C0000}"/>
    <cellStyle name="Normal 14 2 3 2 3 2 2 3 2" xfId="43618" xr:uid="{00000000-0005-0000-0000-0000EE0C0000}"/>
    <cellStyle name="Normal 14 2 3 2 3 2 2 3 3" xfId="27445" xr:uid="{00000000-0005-0000-0000-0000EF0C0000}"/>
    <cellStyle name="Normal 14 2 3 2 3 2 2 4" xfId="11207" xr:uid="{00000000-0005-0000-0000-0000F00C0000}"/>
    <cellStyle name="Normal 14 2 3 2 3 2 2 4 2" xfId="38978" xr:uid="{00000000-0005-0000-0000-0000F10C0000}"/>
    <cellStyle name="Normal 14 2 3 2 3 2 2 4 3" xfId="24302" xr:uid="{00000000-0005-0000-0000-0000F20C0000}"/>
    <cellStyle name="Normal 14 2 3 2 3 2 2 5" xfId="18684" xr:uid="{00000000-0005-0000-0000-0000F30C0000}"/>
    <cellStyle name="Normal 14 2 3 2 3 2 2 5 2" xfId="36212" xr:uid="{00000000-0005-0000-0000-0000F40C0000}"/>
    <cellStyle name="Normal 14 2 3 2 3 2 2 6" xfId="10034" xr:uid="{00000000-0005-0000-0000-0000F50C0000}"/>
    <cellStyle name="Normal 14 2 3 2 3 2 2 6 2" xfId="33730" xr:uid="{00000000-0005-0000-0000-0000F60C0000}"/>
    <cellStyle name="Normal 14 2 3 2 3 2 2 7" xfId="8162" xr:uid="{00000000-0005-0000-0000-0000F70C0000}"/>
    <cellStyle name="Normal 14 2 3 2 3 2 2 7 2" xfId="29986" xr:uid="{00000000-0005-0000-0000-0000F80C0000}"/>
    <cellStyle name="Normal 14 2 3 2 3 2 2 8" xfId="6290" xr:uid="{00000000-0005-0000-0000-0000F90C0000}"/>
    <cellStyle name="Normal 14 2 3 2 3 2 2 8 2" xfId="22430" xr:uid="{00000000-0005-0000-0000-0000FA0C0000}"/>
    <cellStyle name="Normal 14 2 3 2 3 2 2 9" xfId="4418" xr:uid="{00000000-0005-0000-0000-0000FB0C0000}"/>
    <cellStyle name="Normal 14 2 3 2 3 2 3" xfId="2002" xr:uid="{00000000-0005-0000-0000-0000FC0C0000}"/>
    <cellStyle name="Normal 14 2 3 2 3 2 3 2" xfId="15432" xr:uid="{00000000-0005-0000-0000-0000FD0C0000}"/>
    <cellStyle name="Normal 14 2 3 2 3 2 3 2 2" xfId="43060" xr:uid="{00000000-0005-0000-0000-0000FE0C0000}"/>
    <cellStyle name="Normal 14 2 3 2 3 2 3 2 3" xfId="31315" xr:uid="{00000000-0005-0000-0000-0000FF0C0000}"/>
    <cellStyle name="Normal 14 2 3 2 3 2 3 2 4" xfId="28122" xr:uid="{00000000-0005-0000-0000-0000000D0000}"/>
    <cellStyle name="Normal 14 2 3 2 3 2 3 3" xfId="13037" xr:uid="{00000000-0005-0000-0000-0000010D0000}"/>
    <cellStyle name="Normal 14 2 3 2 3 2 3 3 2" xfId="40688" xr:uid="{00000000-0005-0000-0000-0000020D0000}"/>
    <cellStyle name="Normal 14 2 3 2 3 2 3 3 3" xfId="23759" xr:uid="{00000000-0005-0000-0000-0000030D0000}"/>
    <cellStyle name="Normal 14 2 3 2 3 2 3 4" xfId="18141" xr:uid="{00000000-0005-0000-0000-0000040D0000}"/>
    <cellStyle name="Normal 14 2 3 2 3 2 3 4 2" xfId="37262" xr:uid="{00000000-0005-0000-0000-0000050D0000}"/>
    <cellStyle name="Normal 14 2 3 2 3 2 3 5" xfId="9491" xr:uid="{00000000-0005-0000-0000-0000060D0000}"/>
    <cellStyle name="Normal 14 2 3 2 3 2 3 5 2" xfId="33187" xr:uid="{00000000-0005-0000-0000-0000070D0000}"/>
    <cellStyle name="Normal 14 2 3 2 3 2 3 6" xfId="7619" xr:uid="{00000000-0005-0000-0000-0000080D0000}"/>
    <cellStyle name="Normal 14 2 3 2 3 2 3 6 2" xfId="29443" xr:uid="{00000000-0005-0000-0000-0000090D0000}"/>
    <cellStyle name="Normal 14 2 3 2 3 2 3 7" xfId="5747" xr:uid="{00000000-0005-0000-0000-00000A0D0000}"/>
    <cellStyle name="Normal 14 2 3 2 3 2 3 7 2" xfId="21887" xr:uid="{00000000-0005-0000-0000-00000B0D0000}"/>
    <cellStyle name="Normal 14 2 3 2 3 2 3 8" xfId="3875" xr:uid="{00000000-0005-0000-0000-00000C0D0000}"/>
    <cellStyle name="Normal 14 2 3 2 3 2 3 9" xfId="20015" xr:uid="{00000000-0005-0000-0000-00000D0D0000}"/>
    <cellStyle name="Normal 14 2 3 2 3 2 4" xfId="12303" xr:uid="{00000000-0005-0000-0000-00000E0D0000}"/>
    <cellStyle name="Normal 14 2 3 2 3 2 4 2" xfId="40050" xr:uid="{00000000-0005-0000-0000-00000F0D0000}"/>
    <cellStyle name="Normal 14 2 3 2 3 2 4 3" xfId="30683" xr:uid="{00000000-0005-0000-0000-0000100D0000}"/>
    <cellStyle name="Normal 14 2 3 2 3 2 4 4" xfId="25171" xr:uid="{00000000-0005-0000-0000-0000110D0000}"/>
    <cellStyle name="Normal 14 2 3 2 3 2 5" xfId="14794" xr:uid="{00000000-0005-0000-0000-0000120D0000}"/>
    <cellStyle name="Normal 14 2 3 2 3 2 5 2" xfId="42422" xr:uid="{00000000-0005-0000-0000-0000130D0000}"/>
    <cellStyle name="Normal 14 2 3 2 3 2 5 3" xfId="34580" xr:uid="{00000000-0005-0000-0000-0000140D0000}"/>
    <cellStyle name="Normal 14 2 3 2 3 2 5 4" xfId="26777" xr:uid="{00000000-0005-0000-0000-0000150D0000}"/>
    <cellStyle name="Normal 14 2 3 2 3 2 6" xfId="17014" xr:uid="{00000000-0005-0000-0000-0000160D0000}"/>
    <cellStyle name="Normal 14 2 3 2 3 2 6 2" xfId="44642" xr:uid="{00000000-0005-0000-0000-0000170D0000}"/>
    <cellStyle name="Normal 14 2 3 2 3 2 6 3" xfId="23127" xr:uid="{00000000-0005-0000-0000-0000180D0000}"/>
    <cellStyle name="Normal 14 2 3 2 3 2 7" xfId="10731" xr:uid="{00000000-0005-0000-0000-0000190D0000}"/>
    <cellStyle name="Normal 14 2 3 2 3 2 7 2" xfId="38502" xr:uid="{00000000-0005-0000-0000-00001A0D0000}"/>
    <cellStyle name="Normal 14 2 3 2 3 2 8" xfId="17509" xr:uid="{00000000-0005-0000-0000-00001B0D0000}"/>
    <cellStyle name="Normal 14 2 3 2 3 2 8 2" xfId="35545" xr:uid="{00000000-0005-0000-0000-00001C0D0000}"/>
    <cellStyle name="Normal 14 2 3 2 3 2 9" xfId="8859" xr:uid="{00000000-0005-0000-0000-00001D0D0000}"/>
    <cellStyle name="Normal 14 2 3 2 3 2 9 2" xfId="32555" xr:uid="{00000000-0005-0000-0000-00001E0D0000}"/>
    <cellStyle name="Normal 14 2 3 2 3 3" xfId="1200" xr:uid="{00000000-0005-0000-0000-00001F0D0000}"/>
    <cellStyle name="Normal 14 2 3 2 3 3 10" xfId="6817" xr:uid="{00000000-0005-0000-0000-0000200D0000}"/>
    <cellStyle name="Normal 14 2 3 2 3 3 10 2" xfId="28641" xr:uid="{00000000-0005-0000-0000-0000210D0000}"/>
    <cellStyle name="Normal 14 2 3 2 3 3 11" xfId="4945" xr:uid="{00000000-0005-0000-0000-0000220D0000}"/>
    <cellStyle name="Normal 14 2 3 2 3 3 11 2" xfId="21085" xr:uid="{00000000-0005-0000-0000-0000230D0000}"/>
    <cellStyle name="Normal 14 2 3 2 3 3 12" xfId="3073" xr:uid="{00000000-0005-0000-0000-0000240D0000}"/>
    <cellStyle name="Normal 14 2 3 2 3 3 13" xfId="19213" xr:uid="{00000000-0005-0000-0000-0000250D0000}"/>
    <cellStyle name="Normal 14 2 3 2 3 3 2" xfId="2699" xr:uid="{00000000-0005-0000-0000-0000260D0000}"/>
    <cellStyle name="Normal 14 2 3 2 3 3 2 10" xfId="20711" xr:uid="{00000000-0005-0000-0000-0000270D0000}"/>
    <cellStyle name="Normal 14 2 3 2 3 3 2 2" xfId="13764" xr:uid="{00000000-0005-0000-0000-0000280D0000}"/>
    <cellStyle name="Normal 14 2 3 2 3 3 2 2 2" xfId="41392" xr:uid="{00000000-0005-0000-0000-0000290D0000}"/>
    <cellStyle name="Normal 14 2 3 2 3 3 2 2 3" xfId="37958" xr:uid="{00000000-0005-0000-0000-00002A0D0000}"/>
    <cellStyle name="Normal 14 2 3 2 3 3 2 2 4" xfId="32011" xr:uid="{00000000-0005-0000-0000-00002B0D0000}"/>
    <cellStyle name="Normal 14 2 3 2 3 3 2 2 5" xfId="25874" xr:uid="{00000000-0005-0000-0000-00002C0D0000}"/>
    <cellStyle name="Normal 14 2 3 2 3 3 2 3" xfId="16135" xr:uid="{00000000-0005-0000-0000-00002D0D0000}"/>
    <cellStyle name="Normal 14 2 3 2 3 3 2 3 2" xfId="43763" xr:uid="{00000000-0005-0000-0000-00002E0D0000}"/>
    <cellStyle name="Normal 14 2 3 2 3 3 2 3 3" xfId="27598" xr:uid="{00000000-0005-0000-0000-00002F0D0000}"/>
    <cellStyle name="Normal 14 2 3 2 3 3 2 4" xfId="11037" xr:uid="{00000000-0005-0000-0000-0000300D0000}"/>
    <cellStyle name="Normal 14 2 3 2 3 3 2 4 2" xfId="38808" xr:uid="{00000000-0005-0000-0000-0000310D0000}"/>
    <cellStyle name="Normal 14 2 3 2 3 3 2 4 3" xfId="24455" xr:uid="{00000000-0005-0000-0000-0000320D0000}"/>
    <cellStyle name="Normal 14 2 3 2 3 3 2 5" xfId="18837" xr:uid="{00000000-0005-0000-0000-0000330D0000}"/>
    <cellStyle name="Normal 14 2 3 2 3 3 2 5 2" xfId="36365" xr:uid="{00000000-0005-0000-0000-0000340D0000}"/>
    <cellStyle name="Normal 14 2 3 2 3 3 2 6" xfId="10187" xr:uid="{00000000-0005-0000-0000-0000350D0000}"/>
    <cellStyle name="Normal 14 2 3 2 3 3 2 6 2" xfId="33883" xr:uid="{00000000-0005-0000-0000-0000360D0000}"/>
    <cellStyle name="Normal 14 2 3 2 3 3 2 7" xfId="8315" xr:uid="{00000000-0005-0000-0000-0000370D0000}"/>
    <cellStyle name="Normal 14 2 3 2 3 3 2 7 2" xfId="30139" xr:uid="{00000000-0005-0000-0000-0000380D0000}"/>
    <cellStyle name="Normal 14 2 3 2 3 3 2 8" xfId="6443" xr:uid="{00000000-0005-0000-0000-0000390D0000}"/>
    <cellStyle name="Normal 14 2 3 2 3 3 2 8 2" xfId="22583" xr:uid="{00000000-0005-0000-0000-00003A0D0000}"/>
    <cellStyle name="Normal 14 2 3 2 3 3 2 9" xfId="4571" xr:uid="{00000000-0005-0000-0000-00003B0D0000}"/>
    <cellStyle name="Normal 14 2 3 2 3 3 3" xfId="2155" xr:uid="{00000000-0005-0000-0000-00003C0D0000}"/>
    <cellStyle name="Normal 14 2 3 2 3 3 3 2" xfId="15051" xr:uid="{00000000-0005-0000-0000-00003D0D0000}"/>
    <cellStyle name="Normal 14 2 3 2 3 3 3 2 2" xfId="42679" xr:uid="{00000000-0005-0000-0000-00003E0D0000}"/>
    <cellStyle name="Normal 14 2 3 2 3 3 3 2 3" xfId="31468" xr:uid="{00000000-0005-0000-0000-00003F0D0000}"/>
    <cellStyle name="Normal 14 2 3 2 3 3 3 2 4" xfId="28239" xr:uid="{00000000-0005-0000-0000-0000400D0000}"/>
    <cellStyle name="Normal 14 2 3 2 3 3 3 3" xfId="12561" xr:uid="{00000000-0005-0000-0000-0000410D0000}"/>
    <cellStyle name="Normal 14 2 3 2 3 3 3 3 2" xfId="40307" xr:uid="{00000000-0005-0000-0000-0000420D0000}"/>
    <cellStyle name="Normal 14 2 3 2 3 3 3 3 3" xfId="23912" xr:uid="{00000000-0005-0000-0000-0000430D0000}"/>
    <cellStyle name="Normal 14 2 3 2 3 3 3 4" xfId="18294" xr:uid="{00000000-0005-0000-0000-0000440D0000}"/>
    <cellStyle name="Normal 14 2 3 2 3 3 3 4 2" xfId="37415" xr:uid="{00000000-0005-0000-0000-0000450D0000}"/>
    <cellStyle name="Normal 14 2 3 2 3 3 3 5" xfId="9644" xr:uid="{00000000-0005-0000-0000-0000460D0000}"/>
    <cellStyle name="Normal 14 2 3 2 3 3 3 5 2" xfId="33340" xr:uid="{00000000-0005-0000-0000-0000470D0000}"/>
    <cellStyle name="Normal 14 2 3 2 3 3 3 6" xfId="7772" xr:uid="{00000000-0005-0000-0000-0000480D0000}"/>
    <cellStyle name="Normal 14 2 3 2 3 3 3 6 2" xfId="29596" xr:uid="{00000000-0005-0000-0000-0000490D0000}"/>
    <cellStyle name="Normal 14 2 3 2 3 3 3 7" xfId="5900" xr:uid="{00000000-0005-0000-0000-00004A0D0000}"/>
    <cellStyle name="Normal 14 2 3 2 3 3 3 7 2" xfId="22040" xr:uid="{00000000-0005-0000-0000-00004B0D0000}"/>
    <cellStyle name="Normal 14 2 3 2 3 3 3 8" xfId="4028" xr:uid="{00000000-0005-0000-0000-00004C0D0000}"/>
    <cellStyle name="Normal 14 2 3 2 3 3 3 9" xfId="20168" xr:uid="{00000000-0005-0000-0000-00004D0D0000}"/>
    <cellStyle name="Normal 14 2 3 2 3 3 4" xfId="12133" xr:uid="{00000000-0005-0000-0000-00004E0D0000}"/>
    <cellStyle name="Normal 14 2 3 2 3 3 4 2" xfId="39880" xr:uid="{00000000-0005-0000-0000-00004F0D0000}"/>
    <cellStyle name="Normal 14 2 3 2 3 3 4 3" xfId="30513" xr:uid="{00000000-0005-0000-0000-0000500D0000}"/>
    <cellStyle name="Normal 14 2 3 2 3 3 4 4" xfId="24790" xr:uid="{00000000-0005-0000-0000-0000510D0000}"/>
    <cellStyle name="Normal 14 2 3 2 3 3 5" xfId="14624" xr:uid="{00000000-0005-0000-0000-0000520D0000}"/>
    <cellStyle name="Normal 14 2 3 2 3 3 5 2" xfId="42252" xr:uid="{00000000-0005-0000-0000-0000530D0000}"/>
    <cellStyle name="Normal 14 2 3 2 3 3 5 3" xfId="34410" xr:uid="{00000000-0005-0000-0000-0000540D0000}"/>
    <cellStyle name="Normal 14 2 3 2 3 3 5 4" xfId="26632" xr:uid="{00000000-0005-0000-0000-0000550D0000}"/>
    <cellStyle name="Normal 14 2 3 2 3 3 6" xfId="16844" xr:uid="{00000000-0005-0000-0000-0000560D0000}"/>
    <cellStyle name="Normal 14 2 3 2 3 3 6 2" xfId="44472" xr:uid="{00000000-0005-0000-0000-0000570D0000}"/>
    <cellStyle name="Normal 14 2 3 2 3 3 6 3" xfId="22957" xr:uid="{00000000-0005-0000-0000-0000580D0000}"/>
    <cellStyle name="Normal 14 2 3 2 3 3 7" xfId="10561" xr:uid="{00000000-0005-0000-0000-0000590D0000}"/>
    <cellStyle name="Normal 14 2 3 2 3 3 7 2" xfId="38332" xr:uid="{00000000-0005-0000-0000-00005A0D0000}"/>
    <cellStyle name="Normal 14 2 3 2 3 3 8" xfId="17339" xr:uid="{00000000-0005-0000-0000-00005B0D0000}"/>
    <cellStyle name="Normal 14 2 3 2 3 3 8 2" xfId="35400" xr:uid="{00000000-0005-0000-0000-00005C0D0000}"/>
    <cellStyle name="Normal 14 2 3 2 3 3 9" xfId="8689" xr:uid="{00000000-0005-0000-0000-00005D0D0000}"/>
    <cellStyle name="Normal 14 2 3 2 3 3 9 2" xfId="32385" xr:uid="{00000000-0005-0000-0000-00005E0D0000}"/>
    <cellStyle name="Normal 14 2 3 2 3 4" xfId="1833" xr:uid="{00000000-0005-0000-0000-00005F0D0000}"/>
    <cellStyle name="Normal 14 2 3 2 3 4 10" xfId="3706" xr:uid="{00000000-0005-0000-0000-0000600D0000}"/>
    <cellStyle name="Normal 14 2 3 2 3 4 11" xfId="19846" xr:uid="{00000000-0005-0000-0000-0000610D0000}"/>
    <cellStyle name="Normal 14 2 3 2 3 4 2" xfId="13324" xr:uid="{00000000-0005-0000-0000-0000620D0000}"/>
    <cellStyle name="Normal 14 2 3 2 3 4 2 2" xfId="15695" xr:uid="{00000000-0005-0000-0000-0000630D0000}"/>
    <cellStyle name="Normal 14 2 3 2 3 4 2 2 2" xfId="43323" xr:uid="{00000000-0005-0000-0000-0000640D0000}"/>
    <cellStyle name="Normal 14 2 3 2 3 4 2 3" xfId="40952" xr:uid="{00000000-0005-0000-0000-0000650D0000}"/>
    <cellStyle name="Normal 14 2 3 2 3 4 2 4" xfId="37093" xr:uid="{00000000-0005-0000-0000-0000660D0000}"/>
    <cellStyle name="Normal 14 2 3 2 3 4 2 5" xfId="31146" xr:uid="{00000000-0005-0000-0000-0000670D0000}"/>
    <cellStyle name="Normal 14 2 3 2 3 4 2 6" xfId="25434" xr:uid="{00000000-0005-0000-0000-0000680D0000}"/>
    <cellStyle name="Normal 14 2 3 2 3 4 3" xfId="11980" xr:uid="{00000000-0005-0000-0000-0000690D0000}"/>
    <cellStyle name="Normal 14 2 3 2 3 4 3 2" xfId="39727" xr:uid="{00000000-0005-0000-0000-00006A0D0000}"/>
    <cellStyle name="Normal 14 2 3 2 3 4 3 3" xfId="34257" xr:uid="{00000000-0005-0000-0000-00006B0D0000}"/>
    <cellStyle name="Normal 14 2 3 2 3 4 3 4" xfId="27101" xr:uid="{00000000-0005-0000-0000-00006C0D0000}"/>
    <cellStyle name="Normal 14 2 3 2 3 4 4" xfId="14471" xr:uid="{00000000-0005-0000-0000-00006D0D0000}"/>
    <cellStyle name="Normal 14 2 3 2 3 4 4 2" xfId="42099" xr:uid="{00000000-0005-0000-0000-00006E0D0000}"/>
    <cellStyle name="Normal 14 2 3 2 3 4 4 3" xfId="23590" xr:uid="{00000000-0005-0000-0000-00006F0D0000}"/>
    <cellStyle name="Normal 14 2 3 2 3 4 5" xfId="11360" xr:uid="{00000000-0005-0000-0000-0000700D0000}"/>
    <cellStyle name="Normal 14 2 3 2 3 4 5 2" xfId="39131" xr:uid="{00000000-0005-0000-0000-0000710D0000}"/>
    <cellStyle name="Normal 14 2 3 2 3 4 6" xfId="17972" xr:uid="{00000000-0005-0000-0000-0000720D0000}"/>
    <cellStyle name="Normal 14 2 3 2 3 4 6 2" xfId="35868" xr:uid="{00000000-0005-0000-0000-0000730D0000}"/>
    <cellStyle name="Normal 14 2 3 2 3 4 7" xfId="9322" xr:uid="{00000000-0005-0000-0000-0000740D0000}"/>
    <cellStyle name="Normal 14 2 3 2 3 4 7 2" xfId="33018" xr:uid="{00000000-0005-0000-0000-0000750D0000}"/>
    <cellStyle name="Normal 14 2 3 2 3 4 8" xfId="7450" xr:uid="{00000000-0005-0000-0000-0000760D0000}"/>
    <cellStyle name="Normal 14 2 3 2 3 4 8 2" xfId="29274" xr:uid="{00000000-0005-0000-0000-0000770D0000}"/>
    <cellStyle name="Normal 14 2 3 2 3 4 9" xfId="5578" xr:uid="{00000000-0005-0000-0000-0000780D0000}"/>
    <cellStyle name="Normal 14 2 3 2 3 4 9 2" xfId="21718" xr:uid="{00000000-0005-0000-0000-0000790D0000}"/>
    <cellStyle name="Normal 14 2 3 2 3 5" xfId="2377" xr:uid="{00000000-0005-0000-0000-00007A0D0000}"/>
    <cellStyle name="Normal 14 2 3 2 3 5 10" xfId="20389" xr:uid="{00000000-0005-0000-0000-00007B0D0000}"/>
    <cellStyle name="Normal 14 2 3 2 3 5 2" xfId="13464" xr:uid="{00000000-0005-0000-0000-00007C0D0000}"/>
    <cellStyle name="Normal 14 2 3 2 3 5 2 2" xfId="41092" xr:uid="{00000000-0005-0000-0000-00007D0D0000}"/>
    <cellStyle name="Normal 14 2 3 2 3 5 2 3" xfId="37636" xr:uid="{00000000-0005-0000-0000-00007E0D0000}"/>
    <cellStyle name="Normal 14 2 3 2 3 5 2 4" xfId="31689" xr:uid="{00000000-0005-0000-0000-00007F0D0000}"/>
    <cellStyle name="Normal 14 2 3 2 3 5 2 5" xfId="25574" xr:uid="{00000000-0005-0000-0000-0000800D0000}"/>
    <cellStyle name="Normal 14 2 3 2 3 5 3" xfId="15835" xr:uid="{00000000-0005-0000-0000-0000810D0000}"/>
    <cellStyle name="Normal 14 2 3 2 3 5 3 2" xfId="43463" xr:uid="{00000000-0005-0000-0000-0000820D0000}"/>
    <cellStyle name="Normal 14 2 3 2 3 5 3 3" xfId="27276" xr:uid="{00000000-0005-0000-0000-0000830D0000}"/>
    <cellStyle name="Normal 14 2 3 2 3 5 4" xfId="10884" xr:uid="{00000000-0005-0000-0000-0000840D0000}"/>
    <cellStyle name="Normal 14 2 3 2 3 5 4 2" xfId="38655" xr:uid="{00000000-0005-0000-0000-0000850D0000}"/>
    <cellStyle name="Normal 14 2 3 2 3 5 4 3" xfId="24133" xr:uid="{00000000-0005-0000-0000-0000860D0000}"/>
    <cellStyle name="Normal 14 2 3 2 3 5 5" xfId="18515" xr:uid="{00000000-0005-0000-0000-0000870D0000}"/>
    <cellStyle name="Normal 14 2 3 2 3 5 5 2" xfId="36043" xr:uid="{00000000-0005-0000-0000-0000880D0000}"/>
    <cellStyle name="Normal 14 2 3 2 3 5 6" xfId="9865" xr:uid="{00000000-0005-0000-0000-0000890D0000}"/>
    <cellStyle name="Normal 14 2 3 2 3 5 6 2" xfId="33561" xr:uid="{00000000-0005-0000-0000-00008A0D0000}"/>
    <cellStyle name="Normal 14 2 3 2 3 5 7" xfId="7993" xr:uid="{00000000-0005-0000-0000-00008B0D0000}"/>
    <cellStyle name="Normal 14 2 3 2 3 5 7 2" xfId="29817" xr:uid="{00000000-0005-0000-0000-00008C0D0000}"/>
    <cellStyle name="Normal 14 2 3 2 3 5 8" xfId="6121" xr:uid="{00000000-0005-0000-0000-00008D0D0000}"/>
    <cellStyle name="Normal 14 2 3 2 3 5 8 2" xfId="22261" xr:uid="{00000000-0005-0000-0000-00008E0D0000}"/>
    <cellStyle name="Normal 14 2 3 2 3 5 9" xfId="4249" xr:uid="{00000000-0005-0000-0000-00008F0D0000}"/>
    <cellStyle name="Normal 14 2 3 2 3 6" xfId="1676" xr:uid="{00000000-0005-0000-0000-0000900D0000}"/>
    <cellStyle name="Normal 14 2 3 2 3 6 2" xfId="16339" xr:uid="{00000000-0005-0000-0000-0000910D0000}"/>
    <cellStyle name="Normal 14 2 3 2 3 6 2 2" xfId="43967" xr:uid="{00000000-0005-0000-0000-0000920D0000}"/>
    <cellStyle name="Normal 14 2 3 2 3 6 2 3" xfId="30989" xr:uid="{00000000-0005-0000-0000-0000930D0000}"/>
    <cellStyle name="Normal 14 2 3 2 3 6 2 4" xfId="26078" xr:uid="{00000000-0005-0000-0000-0000940D0000}"/>
    <cellStyle name="Normal 14 2 3 2 3 6 3" xfId="13968" xr:uid="{00000000-0005-0000-0000-0000950D0000}"/>
    <cellStyle name="Normal 14 2 3 2 3 6 3 2" xfId="41596" xr:uid="{00000000-0005-0000-0000-0000960D0000}"/>
    <cellStyle name="Normal 14 2 3 2 3 6 3 3" xfId="27809" xr:uid="{00000000-0005-0000-0000-0000970D0000}"/>
    <cellStyle name="Normal 14 2 3 2 3 6 4" xfId="17815" xr:uid="{00000000-0005-0000-0000-0000980D0000}"/>
    <cellStyle name="Normal 14 2 3 2 3 6 4 2" xfId="36576" xr:uid="{00000000-0005-0000-0000-0000990D0000}"/>
    <cellStyle name="Normal 14 2 3 2 3 6 4 3" xfId="23433" xr:uid="{00000000-0005-0000-0000-00009A0D0000}"/>
    <cellStyle name="Normal 14 2 3 2 3 6 5" xfId="9165" xr:uid="{00000000-0005-0000-0000-00009B0D0000}"/>
    <cellStyle name="Normal 14 2 3 2 3 6 5 2" xfId="32861" xr:uid="{00000000-0005-0000-0000-00009C0D0000}"/>
    <cellStyle name="Normal 14 2 3 2 3 6 6" xfId="7293" xr:uid="{00000000-0005-0000-0000-00009D0D0000}"/>
    <cellStyle name="Normal 14 2 3 2 3 6 6 2" xfId="29117" xr:uid="{00000000-0005-0000-0000-00009E0D0000}"/>
    <cellStyle name="Normal 14 2 3 2 3 6 7" xfId="5421" xr:uid="{00000000-0005-0000-0000-00009F0D0000}"/>
    <cellStyle name="Normal 14 2 3 2 3 6 7 2" xfId="21561" xr:uid="{00000000-0005-0000-0000-0000A00D0000}"/>
    <cellStyle name="Normal 14 2 3 2 3 6 8" xfId="3549" xr:uid="{00000000-0005-0000-0000-0000A10D0000}"/>
    <cellStyle name="Normal 14 2 3 2 3 6 9" xfId="19689" xr:uid="{00000000-0005-0000-0000-0000A20D0000}"/>
    <cellStyle name="Normal 14 2 3 2 3 7" xfId="1523" xr:uid="{00000000-0005-0000-0000-0000A30D0000}"/>
    <cellStyle name="Normal 14 2 3 2 3 7 2" xfId="14947" xr:uid="{00000000-0005-0000-0000-0000A40D0000}"/>
    <cellStyle name="Normal 14 2 3 2 3 7 2 2" xfId="42575" xr:uid="{00000000-0005-0000-0000-0000A50D0000}"/>
    <cellStyle name="Normal 14 2 3 2 3 7 2 3" xfId="30836" xr:uid="{00000000-0005-0000-0000-0000A60D0000}"/>
    <cellStyle name="Normal 14 2 3 2 3 7 2 4" xfId="28346" xr:uid="{00000000-0005-0000-0000-0000A70D0000}"/>
    <cellStyle name="Normal 14 2 3 2 3 7 3" xfId="12456" xr:uid="{00000000-0005-0000-0000-0000A80D0000}"/>
    <cellStyle name="Normal 14 2 3 2 3 7 3 2" xfId="40203" xr:uid="{00000000-0005-0000-0000-0000A90D0000}"/>
    <cellStyle name="Normal 14 2 3 2 3 7 3 3" xfId="23280" xr:uid="{00000000-0005-0000-0000-0000AA0D0000}"/>
    <cellStyle name="Normal 14 2 3 2 3 7 4" xfId="17662" xr:uid="{00000000-0005-0000-0000-0000AB0D0000}"/>
    <cellStyle name="Normal 14 2 3 2 3 7 4 2" xfId="35240" xr:uid="{00000000-0005-0000-0000-0000AC0D0000}"/>
    <cellStyle name="Normal 14 2 3 2 3 7 5" xfId="9012" xr:uid="{00000000-0005-0000-0000-0000AD0D0000}"/>
    <cellStyle name="Normal 14 2 3 2 3 7 5 2" xfId="32708" xr:uid="{00000000-0005-0000-0000-0000AE0D0000}"/>
    <cellStyle name="Normal 14 2 3 2 3 7 6" xfId="7140" xr:uid="{00000000-0005-0000-0000-0000AF0D0000}"/>
    <cellStyle name="Normal 14 2 3 2 3 7 6 2" xfId="28964" xr:uid="{00000000-0005-0000-0000-0000B00D0000}"/>
    <cellStyle name="Normal 14 2 3 2 3 7 7" xfId="5268" xr:uid="{00000000-0005-0000-0000-0000B10D0000}"/>
    <cellStyle name="Normal 14 2 3 2 3 7 7 2" xfId="21408" xr:uid="{00000000-0005-0000-0000-0000B20D0000}"/>
    <cellStyle name="Normal 14 2 3 2 3 7 8" xfId="3396" xr:uid="{00000000-0005-0000-0000-0000B30D0000}"/>
    <cellStyle name="Normal 14 2 3 2 3 7 9" xfId="19536" xr:uid="{00000000-0005-0000-0000-0000B40D0000}"/>
    <cellStyle name="Normal 14 2 3 2 3 8" xfId="11827" xr:uid="{00000000-0005-0000-0000-0000B50D0000}"/>
    <cellStyle name="Normal 14 2 3 2 3 8 2" xfId="39579" xr:uid="{00000000-0005-0000-0000-0000B60D0000}"/>
    <cellStyle name="Normal 14 2 3 2 3 8 3" xfId="36936" xr:uid="{00000000-0005-0000-0000-0000B70D0000}"/>
    <cellStyle name="Normal 14 2 3 2 3 8 4" xfId="30360" xr:uid="{00000000-0005-0000-0000-0000B80D0000}"/>
    <cellStyle name="Normal 14 2 3 2 3 8 5" xfId="24686" xr:uid="{00000000-0005-0000-0000-0000B90D0000}"/>
    <cellStyle name="Normal 14 2 3 2 3 9" xfId="14318" xr:uid="{00000000-0005-0000-0000-0000BA0D0000}"/>
    <cellStyle name="Normal 14 2 3 2 3 9 2" xfId="41946" xr:uid="{00000000-0005-0000-0000-0000BB0D0000}"/>
    <cellStyle name="Normal 14 2 3 2 3 9 3" xfId="34104" xr:uid="{00000000-0005-0000-0000-0000BC0D0000}"/>
    <cellStyle name="Normal 14 2 3 2 3 9 4" xfId="26472" xr:uid="{00000000-0005-0000-0000-0000BD0D0000}"/>
    <cellStyle name="Normal 14 2 3 2 4" xfId="1302" xr:uid="{00000000-0005-0000-0000-0000BE0D0000}"/>
    <cellStyle name="Normal 14 2 3 2 4 10" xfId="17441" xr:uid="{00000000-0005-0000-0000-0000BF0D0000}"/>
    <cellStyle name="Normal 14 2 3 2 4 10 2" xfId="35597" xr:uid="{00000000-0005-0000-0000-0000C00D0000}"/>
    <cellStyle name="Normal 14 2 3 2 4 11" xfId="8791" xr:uid="{00000000-0005-0000-0000-0000C10D0000}"/>
    <cellStyle name="Normal 14 2 3 2 4 11 2" xfId="32487" xr:uid="{00000000-0005-0000-0000-0000C20D0000}"/>
    <cellStyle name="Normal 14 2 3 2 4 12" xfId="6919" xr:uid="{00000000-0005-0000-0000-0000C30D0000}"/>
    <cellStyle name="Normal 14 2 3 2 4 12 2" xfId="28743" xr:uid="{00000000-0005-0000-0000-0000C40D0000}"/>
    <cellStyle name="Normal 14 2 3 2 4 13" xfId="5047" xr:uid="{00000000-0005-0000-0000-0000C50D0000}"/>
    <cellStyle name="Normal 14 2 3 2 4 13 2" xfId="21187" xr:uid="{00000000-0005-0000-0000-0000C60D0000}"/>
    <cellStyle name="Normal 14 2 3 2 4 14" xfId="3175" xr:uid="{00000000-0005-0000-0000-0000C70D0000}"/>
    <cellStyle name="Normal 14 2 3 2 4 15" xfId="19315" xr:uid="{00000000-0005-0000-0000-0000C80D0000}"/>
    <cellStyle name="Normal 14 2 3 2 4 2" xfId="2257" xr:uid="{00000000-0005-0000-0000-0000C90D0000}"/>
    <cellStyle name="Normal 14 2 3 2 4 2 10" xfId="4130" xr:uid="{00000000-0005-0000-0000-0000CA0D0000}"/>
    <cellStyle name="Normal 14 2 3 2 4 2 11" xfId="20270" xr:uid="{00000000-0005-0000-0000-0000CB0D0000}"/>
    <cellStyle name="Normal 14 2 3 2 4 2 2" xfId="2801" xr:uid="{00000000-0005-0000-0000-0000CC0D0000}"/>
    <cellStyle name="Normal 14 2 3 2 4 2 2 2" xfId="16235" xr:uid="{00000000-0005-0000-0000-0000CD0D0000}"/>
    <cellStyle name="Normal 14 2 3 2 4 2 2 2 2" xfId="43863" xr:uid="{00000000-0005-0000-0000-0000CE0D0000}"/>
    <cellStyle name="Normal 14 2 3 2 4 2 2 2 3" xfId="38060" xr:uid="{00000000-0005-0000-0000-0000CF0D0000}"/>
    <cellStyle name="Normal 14 2 3 2 4 2 2 2 4" xfId="32113" xr:uid="{00000000-0005-0000-0000-0000D00D0000}"/>
    <cellStyle name="Normal 14 2 3 2 4 2 2 2 5" xfId="25974" xr:uid="{00000000-0005-0000-0000-0000D10D0000}"/>
    <cellStyle name="Normal 14 2 3 2 4 2 2 3" xfId="13864" xr:uid="{00000000-0005-0000-0000-0000D20D0000}"/>
    <cellStyle name="Normal 14 2 3 2 4 2 2 3 2" xfId="41492" xr:uid="{00000000-0005-0000-0000-0000D30D0000}"/>
    <cellStyle name="Normal 14 2 3 2 4 2 2 3 3" xfId="27700" xr:uid="{00000000-0005-0000-0000-0000D40D0000}"/>
    <cellStyle name="Normal 14 2 3 2 4 2 2 4" xfId="18939" xr:uid="{00000000-0005-0000-0000-0000D50D0000}"/>
    <cellStyle name="Normal 14 2 3 2 4 2 2 4 2" xfId="36467" xr:uid="{00000000-0005-0000-0000-0000D60D0000}"/>
    <cellStyle name="Normal 14 2 3 2 4 2 2 4 3" xfId="24557" xr:uid="{00000000-0005-0000-0000-0000D70D0000}"/>
    <cellStyle name="Normal 14 2 3 2 4 2 2 5" xfId="10289" xr:uid="{00000000-0005-0000-0000-0000D80D0000}"/>
    <cellStyle name="Normal 14 2 3 2 4 2 2 5 2" xfId="33985" xr:uid="{00000000-0005-0000-0000-0000D90D0000}"/>
    <cellStyle name="Normal 14 2 3 2 4 2 2 6" xfId="8417" xr:uid="{00000000-0005-0000-0000-0000DA0D0000}"/>
    <cellStyle name="Normal 14 2 3 2 4 2 2 6 2" xfId="30241" xr:uid="{00000000-0005-0000-0000-0000DB0D0000}"/>
    <cellStyle name="Normal 14 2 3 2 4 2 2 7" xfId="6545" xr:uid="{00000000-0005-0000-0000-0000DC0D0000}"/>
    <cellStyle name="Normal 14 2 3 2 4 2 2 7 2" xfId="22685" xr:uid="{00000000-0005-0000-0000-0000DD0D0000}"/>
    <cellStyle name="Normal 14 2 3 2 4 2 2 8" xfId="4673" xr:uid="{00000000-0005-0000-0000-0000DE0D0000}"/>
    <cellStyle name="Normal 14 2 3 2 4 2 2 9" xfId="20813" xr:uid="{00000000-0005-0000-0000-0000DF0D0000}"/>
    <cellStyle name="Normal 14 2 3 2 4 2 3" xfId="13403" xr:uid="{00000000-0005-0000-0000-0000E00D0000}"/>
    <cellStyle name="Normal 14 2 3 2 4 2 3 2" xfId="41031" xr:uid="{00000000-0005-0000-0000-0000E10D0000}"/>
    <cellStyle name="Normal 14 2 3 2 4 2 3 3" xfId="37517" xr:uid="{00000000-0005-0000-0000-0000E20D0000}"/>
    <cellStyle name="Normal 14 2 3 2 4 2 3 4" xfId="31570" xr:uid="{00000000-0005-0000-0000-0000E30D0000}"/>
    <cellStyle name="Normal 14 2 3 2 4 2 3 5" xfId="25513" xr:uid="{00000000-0005-0000-0000-0000E40D0000}"/>
    <cellStyle name="Normal 14 2 3 2 4 2 4" xfId="15774" xr:uid="{00000000-0005-0000-0000-0000E50D0000}"/>
    <cellStyle name="Normal 14 2 3 2 4 2 4 2" xfId="43402" xr:uid="{00000000-0005-0000-0000-0000E60D0000}"/>
    <cellStyle name="Normal 14 2 3 2 4 2 4 3" xfId="27210" xr:uid="{00000000-0005-0000-0000-0000E70D0000}"/>
    <cellStyle name="Normal 14 2 3 2 4 2 5" xfId="11462" xr:uid="{00000000-0005-0000-0000-0000E80D0000}"/>
    <cellStyle name="Normal 14 2 3 2 4 2 5 2" xfId="39233" xr:uid="{00000000-0005-0000-0000-0000E90D0000}"/>
    <cellStyle name="Normal 14 2 3 2 4 2 5 3" xfId="24014" xr:uid="{00000000-0005-0000-0000-0000EA0D0000}"/>
    <cellStyle name="Normal 14 2 3 2 4 2 6" xfId="18396" xr:uid="{00000000-0005-0000-0000-0000EB0D0000}"/>
    <cellStyle name="Normal 14 2 3 2 4 2 6 2" xfId="35977" xr:uid="{00000000-0005-0000-0000-0000EC0D0000}"/>
    <cellStyle name="Normal 14 2 3 2 4 2 7" xfId="9746" xr:uid="{00000000-0005-0000-0000-0000ED0D0000}"/>
    <cellStyle name="Normal 14 2 3 2 4 2 7 2" xfId="33442" xr:uid="{00000000-0005-0000-0000-0000EE0D0000}"/>
    <cellStyle name="Normal 14 2 3 2 4 2 8" xfId="7874" xr:uid="{00000000-0005-0000-0000-0000EF0D0000}"/>
    <cellStyle name="Normal 14 2 3 2 4 2 8 2" xfId="29698" xr:uid="{00000000-0005-0000-0000-0000F00D0000}"/>
    <cellStyle name="Normal 14 2 3 2 4 2 9" xfId="6002" xr:uid="{00000000-0005-0000-0000-0000F10D0000}"/>
    <cellStyle name="Normal 14 2 3 2 4 2 9 2" xfId="22142" xr:uid="{00000000-0005-0000-0000-0000F20D0000}"/>
    <cellStyle name="Normal 14 2 3 2 4 3" xfId="2478" xr:uid="{00000000-0005-0000-0000-0000F30D0000}"/>
    <cellStyle name="Normal 14 2 3 2 4 3 10" xfId="20490" xr:uid="{00000000-0005-0000-0000-0000F40D0000}"/>
    <cellStyle name="Normal 14 2 3 2 4 3 2" xfId="13551" xr:uid="{00000000-0005-0000-0000-0000F50D0000}"/>
    <cellStyle name="Normal 14 2 3 2 4 3 2 2" xfId="41179" xr:uid="{00000000-0005-0000-0000-0000F60D0000}"/>
    <cellStyle name="Normal 14 2 3 2 4 3 2 3" xfId="37737" xr:uid="{00000000-0005-0000-0000-0000F70D0000}"/>
    <cellStyle name="Normal 14 2 3 2 4 3 2 4" xfId="31790" xr:uid="{00000000-0005-0000-0000-0000F80D0000}"/>
    <cellStyle name="Normal 14 2 3 2 4 3 2 5" xfId="25661" xr:uid="{00000000-0005-0000-0000-0000F90D0000}"/>
    <cellStyle name="Normal 14 2 3 2 4 3 3" xfId="15922" xr:uid="{00000000-0005-0000-0000-0000FA0D0000}"/>
    <cellStyle name="Normal 14 2 3 2 4 3 3 2" xfId="43550" xr:uid="{00000000-0005-0000-0000-0000FB0D0000}"/>
    <cellStyle name="Normal 14 2 3 2 4 3 3 3" xfId="27377" xr:uid="{00000000-0005-0000-0000-0000FC0D0000}"/>
    <cellStyle name="Normal 14 2 3 2 4 3 4" xfId="11139" xr:uid="{00000000-0005-0000-0000-0000FD0D0000}"/>
    <cellStyle name="Normal 14 2 3 2 4 3 4 2" xfId="38910" xr:uid="{00000000-0005-0000-0000-0000FE0D0000}"/>
    <cellStyle name="Normal 14 2 3 2 4 3 4 3" xfId="24234" xr:uid="{00000000-0005-0000-0000-0000FF0D0000}"/>
    <cellStyle name="Normal 14 2 3 2 4 3 5" xfId="18616" xr:uid="{00000000-0005-0000-0000-0000000E0000}"/>
    <cellStyle name="Normal 14 2 3 2 4 3 5 2" xfId="36144" xr:uid="{00000000-0005-0000-0000-0000010E0000}"/>
    <cellStyle name="Normal 14 2 3 2 4 3 6" xfId="9966" xr:uid="{00000000-0005-0000-0000-0000020E0000}"/>
    <cellStyle name="Normal 14 2 3 2 4 3 6 2" xfId="33662" xr:uid="{00000000-0005-0000-0000-0000030E0000}"/>
    <cellStyle name="Normal 14 2 3 2 4 3 7" xfId="8094" xr:uid="{00000000-0005-0000-0000-0000040E0000}"/>
    <cellStyle name="Normal 14 2 3 2 4 3 7 2" xfId="29918" xr:uid="{00000000-0005-0000-0000-0000050E0000}"/>
    <cellStyle name="Normal 14 2 3 2 4 3 8" xfId="6222" xr:uid="{00000000-0005-0000-0000-0000060E0000}"/>
    <cellStyle name="Normal 14 2 3 2 4 3 8 2" xfId="22362" xr:uid="{00000000-0005-0000-0000-0000070E0000}"/>
    <cellStyle name="Normal 14 2 3 2 4 3 9" xfId="4350" xr:uid="{00000000-0005-0000-0000-0000080E0000}"/>
    <cellStyle name="Normal 14 2 3 2 4 4" xfId="1934" xr:uid="{00000000-0005-0000-0000-0000090E0000}"/>
    <cellStyle name="Normal 14 2 3 2 4 4 2" xfId="16391" xr:uid="{00000000-0005-0000-0000-00000A0E0000}"/>
    <cellStyle name="Normal 14 2 3 2 4 4 2 2" xfId="44019" xr:uid="{00000000-0005-0000-0000-00000B0E0000}"/>
    <cellStyle name="Normal 14 2 3 2 4 4 2 3" xfId="31247" xr:uid="{00000000-0005-0000-0000-00000C0E0000}"/>
    <cellStyle name="Normal 14 2 3 2 4 4 2 4" xfId="26130" xr:uid="{00000000-0005-0000-0000-00000D0E0000}"/>
    <cellStyle name="Normal 14 2 3 2 4 4 3" xfId="14020" xr:uid="{00000000-0005-0000-0000-00000E0E0000}"/>
    <cellStyle name="Normal 14 2 3 2 4 4 3 2" xfId="41648" xr:uid="{00000000-0005-0000-0000-00000F0E0000}"/>
    <cellStyle name="Normal 14 2 3 2 4 4 3 3" xfId="27861" xr:uid="{00000000-0005-0000-0000-0000100E0000}"/>
    <cellStyle name="Normal 14 2 3 2 4 4 4" xfId="18073" xr:uid="{00000000-0005-0000-0000-0000110E0000}"/>
    <cellStyle name="Normal 14 2 3 2 4 4 4 2" xfId="36628" xr:uid="{00000000-0005-0000-0000-0000120E0000}"/>
    <cellStyle name="Normal 14 2 3 2 4 4 4 3" xfId="23691" xr:uid="{00000000-0005-0000-0000-0000130E0000}"/>
    <cellStyle name="Normal 14 2 3 2 4 4 5" xfId="9423" xr:uid="{00000000-0005-0000-0000-0000140E0000}"/>
    <cellStyle name="Normal 14 2 3 2 4 4 5 2" xfId="33119" xr:uid="{00000000-0005-0000-0000-0000150E0000}"/>
    <cellStyle name="Normal 14 2 3 2 4 4 6" xfId="7551" xr:uid="{00000000-0005-0000-0000-0000160E0000}"/>
    <cellStyle name="Normal 14 2 3 2 4 4 6 2" xfId="29375" xr:uid="{00000000-0005-0000-0000-0000170E0000}"/>
    <cellStyle name="Normal 14 2 3 2 4 4 7" xfId="5679" xr:uid="{00000000-0005-0000-0000-0000180E0000}"/>
    <cellStyle name="Normal 14 2 3 2 4 4 7 2" xfId="21819" xr:uid="{00000000-0005-0000-0000-0000190E0000}"/>
    <cellStyle name="Normal 14 2 3 2 4 4 8" xfId="3807" xr:uid="{00000000-0005-0000-0000-00001A0E0000}"/>
    <cellStyle name="Normal 14 2 3 2 4 4 9" xfId="19947" xr:uid="{00000000-0005-0000-0000-00001B0E0000}"/>
    <cellStyle name="Normal 14 2 3 2 4 5" xfId="12746" xr:uid="{00000000-0005-0000-0000-00001C0E0000}"/>
    <cellStyle name="Normal 14 2 3 2 4 5 2" xfId="15219" xr:uid="{00000000-0005-0000-0000-00001D0E0000}"/>
    <cellStyle name="Normal 14 2 3 2 4 5 2 2" xfId="42847" xr:uid="{00000000-0005-0000-0000-00001E0E0000}"/>
    <cellStyle name="Normal 14 2 3 2 4 5 2 3" xfId="34748" xr:uid="{00000000-0005-0000-0000-00001F0E0000}"/>
    <cellStyle name="Normal 14 2 3 2 4 5 3" xfId="40475" xr:uid="{00000000-0005-0000-0000-0000200E0000}"/>
    <cellStyle name="Normal 14 2 3 2 4 5 4" xfId="37194" xr:uid="{00000000-0005-0000-0000-0000210E0000}"/>
    <cellStyle name="Normal 14 2 3 2 4 5 5" xfId="30615" xr:uid="{00000000-0005-0000-0000-0000220E0000}"/>
    <cellStyle name="Normal 14 2 3 2 4 5 6" xfId="24958" xr:uid="{00000000-0005-0000-0000-0000230E0000}"/>
    <cellStyle name="Normal 14 2 3 2 4 6" xfId="12235" xr:uid="{00000000-0005-0000-0000-0000240E0000}"/>
    <cellStyle name="Normal 14 2 3 2 4 6 2" xfId="39982" xr:uid="{00000000-0005-0000-0000-0000250E0000}"/>
    <cellStyle name="Normal 14 2 3 2 4 6 3" xfId="34512" xr:uid="{00000000-0005-0000-0000-0000260E0000}"/>
    <cellStyle name="Normal 14 2 3 2 4 6 4" xfId="26829" xr:uid="{00000000-0005-0000-0000-0000270E0000}"/>
    <cellStyle name="Normal 14 2 3 2 4 7" xfId="14726" xr:uid="{00000000-0005-0000-0000-0000280E0000}"/>
    <cellStyle name="Normal 14 2 3 2 4 7 2" xfId="42354" xr:uid="{00000000-0005-0000-0000-0000290E0000}"/>
    <cellStyle name="Normal 14 2 3 2 4 7 3" xfId="23059" xr:uid="{00000000-0005-0000-0000-00002A0E0000}"/>
    <cellStyle name="Normal 14 2 3 2 4 8" xfId="16946" xr:uid="{00000000-0005-0000-0000-00002B0E0000}"/>
    <cellStyle name="Normal 14 2 3 2 4 8 2" xfId="44574" xr:uid="{00000000-0005-0000-0000-00002C0E0000}"/>
    <cellStyle name="Normal 14 2 3 2 4 9" xfId="10663" xr:uid="{00000000-0005-0000-0000-00002D0E0000}"/>
    <cellStyle name="Normal 14 2 3 2 4 9 2" xfId="38434" xr:uid="{00000000-0005-0000-0000-00002E0E0000}"/>
    <cellStyle name="Normal 14 2 3 2 5" xfId="1149" xr:uid="{00000000-0005-0000-0000-00002F0E0000}"/>
    <cellStyle name="Normal 14 2 3 2 5 10" xfId="8638" xr:uid="{00000000-0005-0000-0000-0000300E0000}"/>
    <cellStyle name="Normal 14 2 3 2 5 10 2" xfId="32334" xr:uid="{00000000-0005-0000-0000-0000310E0000}"/>
    <cellStyle name="Normal 14 2 3 2 5 11" xfId="6766" xr:uid="{00000000-0005-0000-0000-0000320E0000}"/>
    <cellStyle name="Normal 14 2 3 2 5 11 2" xfId="28590" xr:uid="{00000000-0005-0000-0000-0000330E0000}"/>
    <cellStyle name="Normal 14 2 3 2 5 12" xfId="4894" xr:uid="{00000000-0005-0000-0000-0000340E0000}"/>
    <cellStyle name="Normal 14 2 3 2 5 12 2" xfId="21034" xr:uid="{00000000-0005-0000-0000-0000350E0000}"/>
    <cellStyle name="Normal 14 2 3 2 5 13" xfId="3022" xr:uid="{00000000-0005-0000-0000-0000360E0000}"/>
    <cellStyle name="Normal 14 2 3 2 5 14" xfId="19162" xr:uid="{00000000-0005-0000-0000-0000370E0000}"/>
    <cellStyle name="Normal 14 2 3 2 5 2" xfId="2648" xr:uid="{00000000-0005-0000-0000-0000380E0000}"/>
    <cellStyle name="Normal 14 2 3 2 5 2 10" xfId="20660" xr:uid="{00000000-0005-0000-0000-0000390E0000}"/>
    <cellStyle name="Normal 14 2 3 2 5 2 2" xfId="13713" xr:uid="{00000000-0005-0000-0000-00003A0E0000}"/>
    <cellStyle name="Normal 14 2 3 2 5 2 2 2" xfId="41341" xr:uid="{00000000-0005-0000-0000-00003B0E0000}"/>
    <cellStyle name="Normal 14 2 3 2 5 2 2 3" xfId="37907" xr:uid="{00000000-0005-0000-0000-00003C0E0000}"/>
    <cellStyle name="Normal 14 2 3 2 5 2 2 4" xfId="31960" xr:uid="{00000000-0005-0000-0000-00003D0E0000}"/>
    <cellStyle name="Normal 14 2 3 2 5 2 2 5" xfId="25823" xr:uid="{00000000-0005-0000-0000-00003E0E0000}"/>
    <cellStyle name="Normal 14 2 3 2 5 2 3" xfId="16084" xr:uid="{00000000-0005-0000-0000-00003F0E0000}"/>
    <cellStyle name="Normal 14 2 3 2 5 2 3 2" xfId="43712" xr:uid="{00000000-0005-0000-0000-0000400E0000}"/>
    <cellStyle name="Normal 14 2 3 2 5 2 3 3" xfId="27547" xr:uid="{00000000-0005-0000-0000-0000410E0000}"/>
    <cellStyle name="Normal 14 2 3 2 5 2 4" xfId="11513" xr:uid="{00000000-0005-0000-0000-0000420E0000}"/>
    <cellStyle name="Normal 14 2 3 2 5 2 4 2" xfId="39284" xr:uid="{00000000-0005-0000-0000-0000430E0000}"/>
    <cellStyle name="Normal 14 2 3 2 5 2 4 3" xfId="24404" xr:uid="{00000000-0005-0000-0000-0000440E0000}"/>
    <cellStyle name="Normal 14 2 3 2 5 2 5" xfId="18786" xr:uid="{00000000-0005-0000-0000-0000450E0000}"/>
    <cellStyle name="Normal 14 2 3 2 5 2 5 2" xfId="36314" xr:uid="{00000000-0005-0000-0000-0000460E0000}"/>
    <cellStyle name="Normal 14 2 3 2 5 2 6" xfId="10136" xr:uid="{00000000-0005-0000-0000-0000470E0000}"/>
    <cellStyle name="Normal 14 2 3 2 5 2 6 2" xfId="33832" xr:uid="{00000000-0005-0000-0000-0000480E0000}"/>
    <cellStyle name="Normal 14 2 3 2 5 2 7" xfId="8264" xr:uid="{00000000-0005-0000-0000-0000490E0000}"/>
    <cellStyle name="Normal 14 2 3 2 5 2 7 2" xfId="30088" xr:uid="{00000000-0005-0000-0000-00004A0E0000}"/>
    <cellStyle name="Normal 14 2 3 2 5 2 8" xfId="6392" xr:uid="{00000000-0005-0000-0000-00004B0E0000}"/>
    <cellStyle name="Normal 14 2 3 2 5 2 8 2" xfId="22532" xr:uid="{00000000-0005-0000-0000-00004C0E0000}"/>
    <cellStyle name="Normal 14 2 3 2 5 2 9" xfId="4520" xr:uid="{00000000-0005-0000-0000-00004D0E0000}"/>
    <cellStyle name="Normal 14 2 3 2 5 3" xfId="2104" xr:uid="{00000000-0005-0000-0000-00004E0E0000}"/>
    <cellStyle name="Normal 14 2 3 2 5 3 10" xfId="20117" xr:uid="{00000000-0005-0000-0000-00004F0E0000}"/>
    <cellStyle name="Normal 14 2 3 2 5 3 2" xfId="14198" xr:uid="{00000000-0005-0000-0000-0000500E0000}"/>
    <cellStyle name="Normal 14 2 3 2 5 3 2 2" xfId="41826" xr:uid="{00000000-0005-0000-0000-0000510E0000}"/>
    <cellStyle name="Normal 14 2 3 2 5 3 2 3" xfId="31417" xr:uid="{00000000-0005-0000-0000-0000520E0000}"/>
    <cellStyle name="Normal 14 2 3 2 5 3 2 4" xfId="26308" xr:uid="{00000000-0005-0000-0000-0000530E0000}"/>
    <cellStyle name="Normal 14 2 3 2 5 3 3" xfId="16569" xr:uid="{00000000-0005-0000-0000-0000540E0000}"/>
    <cellStyle name="Normal 14 2 3 2 5 3 3 2" xfId="44197" xr:uid="{00000000-0005-0000-0000-0000550E0000}"/>
    <cellStyle name="Normal 14 2 3 2 5 3 3 3" xfId="28049" xr:uid="{00000000-0005-0000-0000-0000560E0000}"/>
    <cellStyle name="Normal 14 2 3 2 5 3 4" xfId="10986" xr:uid="{00000000-0005-0000-0000-0000570E0000}"/>
    <cellStyle name="Normal 14 2 3 2 5 3 4 2" xfId="38757" xr:uid="{00000000-0005-0000-0000-0000580E0000}"/>
    <cellStyle name="Normal 14 2 3 2 5 3 4 3" xfId="23861" xr:uid="{00000000-0005-0000-0000-0000590E0000}"/>
    <cellStyle name="Normal 14 2 3 2 5 3 5" xfId="18243" xr:uid="{00000000-0005-0000-0000-00005A0E0000}"/>
    <cellStyle name="Normal 14 2 3 2 5 3 5 2" xfId="36816" xr:uid="{00000000-0005-0000-0000-00005B0E0000}"/>
    <cellStyle name="Normal 14 2 3 2 5 3 6" xfId="9593" xr:uid="{00000000-0005-0000-0000-00005C0E0000}"/>
    <cellStyle name="Normal 14 2 3 2 5 3 6 2" xfId="33289" xr:uid="{00000000-0005-0000-0000-00005D0E0000}"/>
    <cellStyle name="Normal 14 2 3 2 5 3 7" xfId="7721" xr:uid="{00000000-0005-0000-0000-00005E0E0000}"/>
    <cellStyle name="Normal 14 2 3 2 5 3 7 2" xfId="29545" xr:uid="{00000000-0005-0000-0000-00005F0E0000}"/>
    <cellStyle name="Normal 14 2 3 2 5 3 8" xfId="5849" xr:uid="{00000000-0005-0000-0000-0000600E0000}"/>
    <cellStyle name="Normal 14 2 3 2 5 3 8 2" xfId="21989" xr:uid="{00000000-0005-0000-0000-0000610E0000}"/>
    <cellStyle name="Normal 14 2 3 2 5 3 9" xfId="3977" xr:uid="{00000000-0005-0000-0000-0000620E0000}"/>
    <cellStyle name="Normal 14 2 3 2 5 4" xfId="12587" xr:uid="{00000000-0005-0000-0000-0000630E0000}"/>
    <cellStyle name="Normal 14 2 3 2 5 4 2" xfId="15074" xr:uid="{00000000-0005-0000-0000-0000640E0000}"/>
    <cellStyle name="Normal 14 2 3 2 5 4 2 2" xfId="42702" xr:uid="{00000000-0005-0000-0000-0000650E0000}"/>
    <cellStyle name="Normal 14 2 3 2 5 4 2 3" xfId="34682" xr:uid="{00000000-0005-0000-0000-0000660E0000}"/>
    <cellStyle name="Normal 14 2 3 2 5 4 3" xfId="40330" xr:uid="{00000000-0005-0000-0000-0000670E0000}"/>
    <cellStyle name="Normal 14 2 3 2 5 4 4" xfId="37364" xr:uid="{00000000-0005-0000-0000-0000680E0000}"/>
    <cellStyle name="Normal 14 2 3 2 5 4 5" xfId="30462" xr:uid="{00000000-0005-0000-0000-0000690E0000}"/>
    <cellStyle name="Normal 14 2 3 2 5 4 6" xfId="24813" xr:uid="{00000000-0005-0000-0000-00006A0E0000}"/>
    <cellStyle name="Normal 14 2 3 2 5 5" xfId="12082" xr:uid="{00000000-0005-0000-0000-00006B0E0000}"/>
    <cellStyle name="Normal 14 2 3 2 5 5 2" xfId="39829" xr:uid="{00000000-0005-0000-0000-00006C0E0000}"/>
    <cellStyle name="Normal 14 2 3 2 5 5 3" xfId="34359" xr:uid="{00000000-0005-0000-0000-00006D0E0000}"/>
    <cellStyle name="Normal 14 2 3 2 5 5 4" xfId="27018" xr:uid="{00000000-0005-0000-0000-00006E0E0000}"/>
    <cellStyle name="Normal 14 2 3 2 5 6" xfId="14573" xr:uid="{00000000-0005-0000-0000-00006F0E0000}"/>
    <cellStyle name="Normal 14 2 3 2 5 6 2" xfId="42201" xr:uid="{00000000-0005-0000-0000-0000700E0000}"/>
    <cellStyle name="Normal 14 2 3 2 5 6 3" xfId="22906" xr:uid="{00000000-0005-0000-0000-0000710E0000}"/>
    <cellStyle name="Normal 14 2 3 2 5 7" xfId="16793" xr:uid="{00000000-0005-0000-0000-0000720E0000}"/>
    <cellStyle name="Normal 14 2 3 2 5 7 2" xfId="44421" xr:uid="{00000000-0005-0000-0000-0000730E0000}"/>
    <cellStyle name="Normal 14 2 3 2 5 8" xfId="10510" xr:uid="{00000000-0005-0000-0000-0000740E0000}"/>
    <cellStyle name="Normal 14 2 3 2 5 8 2" xfId="38281" xr:uid="{00000000-0005-0000-0000-0000750E0000}"/>
    <cellStyle name="Normal 14 2 3 2 5 9" xfId="17288" xr:uid="{00000000-0005-0000-0000-0000760E0000}"/>
    <cellStyle name="Normal 14 2 3 2 5 9 2" xfId="35785" xr:uid="{00000000-0005-0000-0000-0000770E0000}"/>
    <cellStyle name="Normal 14 2 3 2 6" xfId="1782" xr:uid="{00000000-0005-0000-0000-0000780E0000}"/>
    <cellStyle name="Normal 14 2 3 2 6 10" xfId="3655" xr:uid="{00000000-0005-0000-0000-0000790E0000}"/>
    <cellStyle name="Normal 14 2 3 2 6 11" xfId="19795" xr:uid="{00000000-0005-0000-0000-00007A0E0000}"/>
    <cellStyle name="Normal 14 2 3 2 6 2" xfId="13188" xr:uid="{00000000-0005-0000-0000-00007B0E0000}"/>
    <cellStyle name="Normal 14 2 3 2 6 2 2" xfId="15576" xr:uid="{00000000-0005-0000-0000-00007C0E0000}"/>
    <cellStyle name="Normal 14 2 3 2 6 2 2 2" xfId="43204" xr:uid="{00000000-0005-0000-0000-00007D0E0000}"/>
    <cellStyle name="Normal 14 2 3 2 6 2 3" xfId="40832" xr:uid="{00000000-0005-0000-0000-00007E0E0000}"/>
    <cellStyle name="Normal 14 2 3 2 6 2 4" xfId="37042" xr:uid="{00000000-0005-0000-0000-00007F0E0000}"/>
    <cellStyle name="Normal 14 2 3 2 6 2 5" xfId="31095" xr:uid="{00000000-0005-0000-0000-0000800E0000}"/>
    <cellStyle name="Normal 14 2 3 2 6 2 6" xfId="25315" xr:uid="{00000000-0005-0000-0000-0000810E0000}"/>
    <cellStyle name="Normal 14 2 3 2 6 3" xfId="11929" xr:uid="{00000000-0005-0000-0000-0000820E0000}"/>
    <cellStyle name="Normal 14 2 3 2 6 3 2" xfId="39676" xr:uid="{00000000-0005-0000-0000-0000830E0000}"/>
    <cellStyle name="Normal 14 2 3 2 6 3 3" xfId="34206" xr:uid="{00000000-0005-0000-0000-0000840E0000}"/>
    <cellStyle name="Normal 14 2 3 2 6 3 4" xfId="26741" xr:uid="{00000000-0005-0000-0000-0000850E0000}"/>
    <cellStyle name="Normal 14 2 3 2 6 4" xfId="14420" xr:uid="{00000000-0005-0000-0000-0000860E0000}"/>
    <cellStyle name="Normal 14 2 3 2 6 4 2" xfId="42048" xr:uid="{00000000-0005-0000-0000-0000870E0000}"/>
    <cellStyle name="Normal 14 2 3 2 6 4 3" xfId="23539" xr:uid="{00000000-0005-0000-0000-0000880E0000}"/>
    <cellStyle name="Normal 14 2 3 2 6 5" xfId="11309" xr:uid="{00000000-0005-0000-0000-0000890E0000}"/>
    <cellStyle name="Normal 14 2 3 2 6 5 2" xfId="39080" xr:uid="{00000000-0005-0000-0000-00008A0E0000}"/>
    <cellStyle name="Normal 14 2 3 2 6 6" xfId="17921" xr:uid="{00000000-0005-0000-0000-00008B0E0000}"/>
    <cellStyle name="Normal 14 2 3 2 6 6 2" xfId="35509" xr:uid="{00000000-0005-0000-0000-00008C0E0000}"/>
    <cellStyle name="Normal 14 2 3 2 6 7" xfId="9271" xr:uid="{00000000-0005-0000-0000-00008D0E0000}"/>
    <cellStyle name="Normal 14 2 3 2 6 7 2" xfId="32967" xr:uid="{00000000-0005-0000-0000-00008E0E0000}"/>
    <cellStyle name="Normal 14 2 3 2 6 8" xfId="7399" xr:uid="{00000000-0005-0000-0000-00008F0E0000}"/>
    <cellStyle name="Normal 14 2 3 2 6 8 2" xfId="29223" xr:uid="{00000000-0005-0000-0000-0000900E0000}"/>
    <cellStyle name="Normal 14 2 3 2 6 9" xfId="5527" xr:uid="{00000000-0005-0000-0000-0000910E0000}"/>
    <cellStyle name="Normal 14 2 3 2 6 9 2" xfId="21667" xr:uid="{00000000-0005-0000-0000-0000920E0000}"/>
    <cellStyle name="Normal 14 2 3 2 7" xfId="2326" xr:uid="{00000000-0005-0000-0000-0000930E0000}"/>
    <cellStyle name="Normal 14 2 3 2 7 10" xfId="20338" xr:uid="{00000000-0005-0000-0000-0000940E0000}"/>
    <cellStyle name="Normal 14 2 3 2 7 2" xfId="12539" xr:uid="{00000000-0005-0000-0000-0000950E0000}"/>
    <cellStyle name="Normal 14 2 3 2 7 2 2" xfId="40285" xr:uid="{00000000-0005-0000-0000-0000960E0000}"/>
    <cellStyle name="Normal 14 2 3 2 7 2 3" xfId="37585" xr:uid="{00000000-0005-0000-0000-0000970E0000}"/>
    <cellStyle name="Normal 14 2 3 2 7 2 4" xfId="31638" xr:uid="{00000000-0005-0000-0000-0000980E0000}"/>
    <cellStyle name="Normal 14 2 3 2 7 2 5" xfId="24768" xr:uid="{00000000-0005-0000-0000-0000990E0000}"/>
    <cellStyle name="Normal 14 2 3 2 7 3" xfId="15029" xr:uid="{00000000-0005-0000-0000-00009A0E0000}"/>
    <cellStyle name="Normal 14 2 3 2 7 3 2" xfId="42657" xr:uid="{00000000-0005-0000-0000-00009B0E0000}"/>
    <cellStyle name="Normal 14 2 3 2 7 3 3" xfId="26579" xr:uid="{00000000-0005-0000-0000-00009C0E0000}"/>
    <cellStyle name="Normal 14 2 3 2 7 4" xfId="10833" xr:uid="{00000000-0005-0000-0000-00009D0E0000}"/>
    <cellStyle name="Normal 14 2 3 2 7 4 2" xfId="38604" xr:uid="{00000000-0005-0000-0000-00009E0E0000}"/>
    <cellStyle name="Normal 14 2 3 2 7 4 3" xfId="24082" xr:uid="{00000000-0005-0000-0000-00009F0E0000}"/>
    <cellStyle name="Normal 14 2 3 2 7 5" xfId="18464" xr:uid="{00000000-0005-0000-0000-0000A00E0000}"/>
    <cellStyle name="Normal 14 2 3 2 7 5 2" xfId="35347" xr:uid="{00000000-0005-0000-0000-0000A10E0000}"/>
    <cellStyle name="Normal 14 2 3 2 7 6" xfId="9814" xr:uid="{00000000-0005-0000-0000-0000A20E0000}"/>
    <cellStyle name="Normal 14 2 3 2 7 6 2" xfId="33510" xr:uid="{00000000-0005-0000-0000-0000A30E0000}"/>
    <cellStyle name="Normal 14 2 3 2 7 7" xfId="7942" xr:uid="{00000000-0005-0000-0000-0000A40E0000}"/>
    <cellStyle name="Normal 14 2 3 2 7 7 2" xfId="29766" xr:uid="{00000000-0005-0000-0000-0000A50E0000}"/>
    <cellStyle name="Normal 14 2 3 2 7 8" xfId="6070" xr:uid="{00000000-0005-0000-0000-0000A60E0000}"/>
    <cellStyle name="Normal 14 2 3 2 7 8 2" xfId="22210" xr:uid="{00000000-0005-0000-0000-0000A70E0000}"/>
    <cellStyle name="Normal 14 2 3 2 7 9" xfId="4198" xr:uid="{00000000-0005-0000-0000-0000A80E0000}"/>
    <cellStyle name="Normal 14 2 3 2 8" xfId="1625" xr:uid="{00000000-0005-0000-0000-0000A90E0000}"/>
    <cellStyle name="Normal 14 2 3 2 8 2" xfId="16303" xr:uid="{00000000-0005-0000-0000-0000AA0E0000}"/>
    <cellStyle name="Normal 14 2 3 2 8 2 2" xfId="43931" xr:uid="{00000000-0005-0000-0000-0000AB0E0000}"/>
    <cellStyle name="Normal 14 2 3 2 8 2 3" xfId="30938" xr:uid="{00000000-0005-0000-0000-0000AC0E0000}"/>
    <cellStyle name="Normal 14 2 3 2 8 2 4" xfId="26042" xr:uid="{00000000-0005-0000-0000-0000AD0E0000}"/>
    <cellStyle name="Normal 14 2 3 2 8 3" xfId="13932" xr:uid="{00000000-0005-0000-0000-0000AE0E0000}"/>
    <cellStyle name="Normal 14 2 3 2 8 3 2" xfId="41560" xr:uid="{00000000-0005-0000-0000-0000AF0E0000}"/>
    <cellStyle name="Normal 14 2 3 2 8 3 3" xfId="27773" xr:uid="{00000000-0005-0000-0000-0000B00E0000}"/>
    <cellStyle name="Normal 14 2 3 2 8 4" xfId="17764" xr:uid="{00000000-0005-0000-0000-0000B10E0000}"/>
    <cellStyle name="Normal 14 2 3 2 8 4 2" xfId="36540" xr:uid="{00000000-0005-0000-0000-0000B20E0000}"/>
    <cellStyle name="Normal 14 2 3 2 8 4 3" xfId="23382" xr:uid="{00000000-0005-0000-0000-0000B30E0000}"/>
    <cellStyle name="Normal 14 2 3 2 8 5" xfId="9114" xr:uid="{00000000-0005-0000-0000-0000B40E0000}"/>
    <cellStyle name="Normal 14 2 3 2 8 5 2" xfId="32810" xr:uid="{00000000-0005-0000-0000-0000B50E0000}"/>
    <cellStyle name="Normal 14 2 3 2 8 6" xfId="7242" xr:uid="{00000000-0005-0000-0000-0000B60E0000}"/>
    <cellStyle name="Normal 14 2 3 2 8 6 2" xfId="29066" xr:uid="{00000000-0005-0000-0000-0000B70E0000}"/>
    <cellStyle name="Normal 14 2 3 2 8 7" xfId="5370" xr:uid="{00000000-0005-0000-0000-0000B80E0000}"/>
    <cellStyle name="Normal 14 2 3 2 8 7 2" xfId="21510" xr:uid="{00000000-0005-0000-0000-0000B90E0000}"/>
    <cellStyle name="Normal 14 2 3 2 8 8" xfId="3498" xr:uid="{00000000-0005-0000-0000-0000BA0E0000}"/>
    <cellStyle name="Normal 14 2 3 2 8 9" xfId="19638" xr:uid="{00000000-0005-0000-0000-0000BB0E0000}"/>
    <cellStyle name="Normal 14 2 3 2 9" xfId="1472" xr:uid="{00000000-0005-0000-0000-0000BC0E0000}"/>
    <cellStyle name="Normal 14 2 3 2 9 2" xfId="14896" xr:uid="{00000000-0005-0000-0000-0000BD0E0000}"/>
    <cellStyle name="Normal 14 2 3 2 9 2 2" xfId="42524" xr:uid="{00000000-0005-0000-0000-0000BE0E0000}"/>
    <cellStyle name="Normal 14 2 3 2 9 2 3" xfId="30785" xr:uid="{00000000-0005-0000-0000-0000BF0E0000}"/>
    <cellStyle name="Normal 14 2 3 2 9 2 4" xfId="28143" xr:uid="{00000000-0005-0000-0000-0000C00E0000}"/>
    <cellStyle name="Normal 14 2 3 2 9 3" xfId="12405" xr:uid="{00000000-0005-0000-0000-0000C10E0000}"/>
    <cellStyle name="Normal 14 2 3 2 9 3 2" xfId="40152" xr:uid="{00000000-0005-0000-0000-0000C20E0000}"/>
    <cellStyle name="Normal 14 2 3 2 9 3 3" xfId="23229" xr:uid="{00000000-0005-0000-0000-0000C30E0000}"/>
    <cellStyle name="Normal 14 2 3 2 9 4" xfId="17611" xr:uid="{00000000-0005-0000-0000-0000C40E0000}"/>
    <cellStyle name="Normal 14 2 3 2 9 4 2" xfId="35189" xr:uid="{00000000-0005-0000-0000-0000C50E0000}"/>
    <cellStyle name="Normal 14 2 3 2 9 5" xfId="8961" xr:uid="{00000000-0005-0000-0000-0000C60E0000}"/>
    <cellStyle name="Normal 14 2 3 2 9 5 2" xfId="32657" xr:uid="{00000000-0005-0000-0000-0000C70E0000}"/>
    <cellStyle name="Normal 14 2 3 2 9 6" xfId="7089" xr:uid="{00000000-0005-0000-0000-0000C80E0000}"/>
    <cellStyle name="Normal 14 2 3 2 9 6 2" xfId="28913" xr:uid="{00000000-0005-0000-0000-0000C90E0000}"/>
    <cellStyle name="Normal 14 2 3 2 9 7" xfId="5217" xr:uid="{00000000-0005-0000-0000-0000CA0E0000}"/>
    <cellStyle name="Normal 14 2 3 2 9 7 2" xfId="21357" xr:uid="{00000000-0005-0000-0000-0000CB0E0000}"/>
    <cellStyle name="Normal 14 2 3 2 9 8" xfId="3345" xr:uid="{00000000-0005-0000-0000-0000CC0E0000}"/>
    <cellStyle name="Normal 14 2 3 2 9 9" xfId="19485" xr:uid="{00000000-0005-0000-0000-0000CD0E0000}"/>
    <cellStyle name="Normal 14 2 3 20" xfId="10340" xr:uid="{00000000-0005-0000-0000-0000CE0E0000}"/>
    <cellStyle name="Normal 14 2 3 20 2" xfId="38111" xr:uid="{00000000-0005-0000-0000-0000CF0E0000}"/>
    <cellStyle name="Normal 14 2 3 21" xfId="17102" xr:uid="{00000000-0005-0000-0000-0000D00E0000}"/>
    <cellStyle name="Normal 14 2 3 21 2" xfId="35019" xr:uid="{00000000-0005-0000-0000-0000D10E0000}"/>
    <cellStyle name="Normal 14 2 3 22" xfId="17118" xr:uid="{00000000-0005-0000-0000-0000D20E0000}"/>
    <cellStyle name="Normal 14 2 3 22 2" xfId="32164" xr:uid="{00000000-0005-0000-0000-0000D30E0000}"/>
    <cellStyle name="Normal 14 2 3 23" xfId="8468" xr:uid="{00000000-0005-0000-0000-0000D40E0000}"/>
    <cellStyle name="Normal 14 2 3 23 2" xfId="28420" xr:uid="{00000000-0005-0000-0000-0000D50E0000}"/>
    <cellStyle name="Normal 14 2 3 24" xfId="6596" xr:uid="{00000000-0005-0000-0000-0000D60E0000}"/>
    <cellStyle name="Normal 14 2 3 24 2" xfId="20864" xr:uid="{00000000-0005-0000-0000-0000D70E0000}"/>
    <cellStyle name="Normal 14 2 3 25" xfId="4724" xr:uid="{00000000-0005-0000-0000-0000D80E0000}"/>
    <cellStyle name="Normal 14 2 3 26" xfId="2852" xr:uid="{00000000-0005-0000-0000-0000D90E0000}"/>
    <cellStyle name="Normal 14 2 3 27" xfId="18992" xr:uid="{00000000-0005-0000-0000-0000DA0E0000}"/>
    <cellStyle name="Normal 14 2 3 3" xfId="1009" xr:uid="{00000000-0005-0000-0000-0000DB0E0000}"/>
    <cellStyle name="Normal 14 2 3 3 10" xfId="11793" xr:uid="{00000000-0005-0000-0000-0000DC0E0000}"/>
    <cellStyle name="Normal 14 2 3 3 10 2" xfId="39546" xr:uid="{00000000-0005-0000-0000-0000DD0E0000}"/>
    <cellStyle name="Normal 14 2 3 3 10 3" xfId="36902" xr:uid="{00000000-0005-0000-0000-0000DE0E0000}"/>
    <cellStyle name="Normal 14 2 3 3 10 4" xfId="30326" xr:uid="{00000000-0005-0000-0000-0000DF0E0000}"/>
    <cellStyle name="Normal 14 2 3 3 10 5" xfId="24652" xr:uid="{00000000-0005-0000-0000-0000E00E0000}"/>
    <cellStyle name="Normal 14 2 3 3 11" xfId="14284" xr:uid="{00000000-0005-0000-0000-0000E10E0000}"/>
    <cellStyle name="Normal 14 2 3 3 11 2" xfId="41912" xr:uid="{00000000-0005-0000-0000-0000E20E0000}"/>
    <cellStyle name="Normal 14 2 3 3 11 3" xfId="34070" xr:uid="{00000000-0005-0000-0000-0000E30E0000}"/>
    <cellStyle name="Normal 14 2 3 3 11 4" xfId="26438" xr:uid="{00000000-0005-0000-0000-0000E40E0000}"/>
    <cellStyle name="Normal 14 2 3 3 12" xfId="16657" xr:uid="{00000000-0005-0000-0000-0000E50E0000}"/>
    <cellStyle name="Normal 14 2 3 3 12 2" xfId="44285" xr:uid="{00000000-0005-0000-0000-0000E60E0000}"/>
    <cellStyle name="Normal 14 2 3 3 12 3" xfId="22770" xr:uid="{00000000-0005-0000-0000-0000E70E0000}"/>
    <cellStyle name="Normal 14 2 3 3 13" xfId="10374" xr:uid="{00000000-0005-0000-0000-0000E80E0000}"/>
    <cellStyle name="Normal 14 2 3 3 13 2" xfId="38145" xr:uid="{00000000-0005-0000-0000-0000E90E0000}"/>
    <cellStyle name="Normal 14 2 3 3 14" xfId="17152" xr:uid="{00000000-0005-0000-0000-0000EA0E0000}"/>
    <cellStyle name="Normal 14 2 3 3 14 2" xfId="35053" xr:uid="{00000000-0005-0000-0000-0000EB0E0000}"/>
    <cellStyle name="Normal 14 2 3 3 15" xfId="8502" xr:uid="{00000000-0005-0000-0000-0000EC0E0000}"/>
    <cellStyle name="Normal 14 2 3 3 15 2" xfId="32198" xr:uid="{00000000-0005-0000-0000-0000ED0E0000}"/>
    <cellStyle name="Normal 14 2 3 3 16" xfId="6630" xr:uid="{00000000-0005-0000-0000-0000EE0E0000}"/>
    <cellStyle name="Normal 14 2 3 3 16 2" xfId="28454" xr:uid="{00000000-0005-0000-0000-0000EF0E0000}"/>
    <cellStyle name="Normal 14 2 3 3 17" xfId="4758" xr:uid="{00000000-0005-0000-0000-0000F00E0000}"/>
    <cellStyle name="Normal 14 2 3 3 17 2" xfId="20898" xr:uid="{00000000-0005-0000-0000-0000F10E0000}"/>
    <cellStyle name="Normal 14 2 3 3 18" xfId="2886" xr:uid="{00000000-0005-0000-0000-0000F20E0000}"/>
    <cellStyle name="Normal 14 2 3 3 19" xfId="19026" xr:uid="{00000000-0005-0000-0000-0000F30E0000}"/>
    <cellStyle name="Normal 14 2 3 3 2" xfId="1115" xr:uid="{00000000-0005-0000-0000-0000F40E0000}"/>
    <cellStyle name="Normal 14 2 3 3 2 10" xfId="16759" xr:uid="{00000000-0005-0000-0000-0000F50E0000}"/>
    <cellStyle name="Normal 14 2 3 3 2 10 2" xfId="44387" xr:uid="{00000000-0005-0000-0000-0000F60E0000}"/>
    <cellStyle name="Normal 14 2 3 3 2 10 3" xfId="22872" xr:uid="{00000000-0005-0000-0000-0000F70E0000}"/>
    <cellStyle name="Normal 14 2 3 3 2 11" xfId="10476" xr:uid="{00000000-0005-0000-0000-0000F80E0000}"/>
    <cellStyle name="Normal 14 2 3 3 2 11 2" xfId="38247" xr:uid="{00000000-0005-0000-0000-0000F90E0000}"/>
    <cellStyle name="Normal 14 2 3 3 2 12" xfId="17254" xr:uid="{00000000-0005-0000-0000-0000FA0E0000}"/>
    <cellStyle name="Normal 14 2 3 3 2 12 2" xfId="35155" xr:uid="{00000000-0005-0000-0000-0000FB0E0000}"/>
    <cellStyle name="Normal 14 2 3 3 2 13" xfId="8604" xr:uid="{00000000-0005-0000-0000-0000FC0E0000}"/>
    <cellStyle name="Normal 14 2 3 3 2 13 2" xfId="32300" xr:uid="{00000000-0005-0000-0000-0000FD0E0000}"/>
    <cellStyle name="Normal 14 2 3 3 2 14" xfId="6732" xr:uid="{00000000-0005-0000-0000-0000FE0E0000}"/>
    <cellStyle name="Normal 14 2 3 3 2 14 2" xfId="28556" xr:uid="{00000000-0005-0000-0000-0000FF0E0000}"/>
    <cellStyle name="Normal 14 2 3 3 2 15" xfId="4860" xr:uid="{00000000-0005-0000-0000-0000000F0000}"/>
    <cellStyle name="Normal 14 2 3 3 2 15 2" xfId="21000" xr:uid="{00000000-0005-0000-0000-0000010F0000}"/>
    <cellStyle name="Normal 14 2 3 3 2 16" xfId="2988" xr:uid="{00000000-0005-0000-0000-0000020F0000}"/>
    <cellStyle name="Normal 14 2 3 3 2 17" xfId="19128" xr:uid="{00000000-0005-0000-0000-0000030F0000}"/>
    <cellStyle name="Normal 14 2 3 3 2 2" xfId="1438" xr:uid="{00000000-0005-0000-0000-0000040F0000}"/>
    <cellStyle name="Normal 14 2 3 3 2 2 10" xfId="7055" xr:uid="{00000000-0005-0000-0000-0000050F0000}"/>
    <cellStyle name="Normal 14 2 3 3 2 2 10 2" xfId="28879" xr:uid="{00000000-0005-0000-0000-0000060F0000}"/>
    <cellStyle name="Normal 14 2 3 3 2 2 11" xfId="5183" xr:uid="{00000000-0005-0000-0000-0000070F0000}"/>
    <cellStyle name="Normal 14 2 3 3 2 2 11 2" xfId="21323" xr:uid="{00000000-0005-0000-0000-0000080F0000}"/>
    <cellStyle name="Normal 14 2 3 3 2 2 12" xfId="3311" xr:uid="{00000000-0005-0000-0000-0000090F0000}"/>
    <cellStyle name="Normal 14 2 3 3 2 2 13" xfId="19451" xr:uid="{00000000-0005-0000-0000-00000A0F0000}"/>
    <cellStyle name="Normal 14 2 3 3 2 2 2" xfId="2614" xr:uid="{00000000-0005-0000-0000-00000B0F0000}"/>
    <cellStyle name="Normal 14 2 3 3 2 2 2 10" xfId="20626" xr:uid="{00000000-0005-0000-0000-00000C0F0000}"/>
    <cellStyle name="Normal 14 2 3 3 2 2 2 2" xfId="13687" xr:uid="{00000000-0005-0000-0000-00000D0F0000}"/>
    <cellStyle name="Normal 14 2 3 3 2 2 2 2 2" xfId="41315" xr:uid="{00000000-0005-0000-0000-00000E0F0000}"/>
    <cellStyle name="Normal 14 2 3 3 2 2 2 2 3" xfId="37873" xr:uid="{00000000-0005-0000-0000-00000F0F0000}"/>
    <cellStyle name="Normal 14 2 3 3 2 2 2 2 4" xfId="31926" xr:uid="{00000000-0005-0000-0000-0000100F0000}"/>
    <cellStyle name="Normal 14 2 3 3 2 2 2 2 5" xfId="25797" xr:uid="{00000000-0005-0000-0000-0000110F0000}"/>
    <cellStyle name="Normal 14 2 3 3 2 2 2 3" xfId="16058" xr:uid="{00000000-0005-0000-0000-0000120F0000}"/>
    <cellStyle name="Normal 14 2 3 3 2 2 2 3 2" xfId="43686" xr:uid="{00000000-0005-0000-0000-0000130F0000}"/>
    <cellStyle name="Normal 14 2 3 3 2 2 2 3 3" xfId="27513" xr:uid="{00000000-0005-0000-0000-0000140F0000}"/>
    <cellStyle name="Normal 14 2 3 3 2 2 2 4" xfId="11641" xr:uid="{00000000-0005-0000-0000-0000150F0000}"/>
    <cellStyle name="Normal 14 2 3 3 2 2 2 4 2" xfId="39404" xr:uid="{00000000-0005-0000-0000-0000160F0000}"/>
    <cellStyle name="Normal 14 2 3 3 2 2 2 4 3" xfId="24370" xr:uid="{00000000-0005-0000-0000-0000170F0000}"/>
    <cellStyle name="Normal 14 2 3 3 2 2 2 5" xfId="18752" xr:uid="{00000000-0005-0000-0000-0000180F0000}"/>
    <cellStyle name="Normal 14 2 3 3 2 2 2 5 2" xfId="36280" xr:uid="{00000000-0005-0000-0000-0000190F0000}"/>
    <cellStyle name="Normal 14 2 3 3 2 2 2 6" xfId="10102" xr:uid="{00000000-0005-0000-0000-00001A0F0000}"/>
    <cellStyle name="Normal 14 2 3 3 2 2 2 6 2" xfId="33798" xr:uid="{00000000-0005-0000-0000-00001B0F0000}"/>
    <cellStyle name="Normal 14 2 3 3 2 2 2 7" xfId="8230" xr:uid="{00000000-0005-0000-0000-00001C0F0000}"/>
    <cellStyle name="Normal 14 2 3 3 2 2 2 7 2" xfId="30054" xr:uid="{00000000-0005-0000-0000-00001D0F0000}"/>
    <cellStyle name="Normal 14 2 3 3 2 2 2 8" xfId="6358" xr:uid="{00000000-0005-0000-0000-00001E0F0000}"/>
    <cellStyle name="Normal 14 2 3 3 2 2 2 8 2" xfId="22498" xr:uid="{00000000-0005-0000-0000-00001F0F0000}"/>
    <cellStyle name="Normal 14 2 3 3 2 2 2 9" xfId="4486" xr:uid="{00000000-0005-0000-0000-0000200F0000}"/>
    <cellStyle name="Normal 14 2 3 3 2 2 3" xfId="2070" xr:uid="{00000000-0005-0000-0000-0000210F0000}"/>
    <cellStyle name="Normal 14 2 3 3 2 2 3 10" xfId="20083" xr:uid="{00000000-0005-0000-0000-0000220F0000}"/>
    <cellStyle name="Normal 14 2 3 3 2 2 3 2" xfId="13102" xr:uid="{00000000-0005-0000-0000-0000230F0000}"/>
    <cellStyle name="Normal 14 2 3 3 2 2 3 2 2" xfId="40750" xr:uid="{00000000-0005-0000-0000-0000240F0000}"/>
    <cellStyle name="Normal 14 2 3 3 2 2 3 2 3" xfId="31383" xr:uid="{00000000-0005-0000-0000-0000250F0000}"/>
    <cellStyle name="Normal 14 2 3 3 2 2 3 2 4" xfId="28255" xr:uid="{00000000-0005-0000-0000-0000260F0000}"/>
    <cellStyle name="Normal 14 2 3 3 2 2 3 3" xfId="15494" xr:uid="{00000000-0005-0000-0000-0000270F0000}"/>
    <cellStyle name="Normal 14 2 3 3 2 2 3 3 2" xfId="43122" xr:uid="{00000000-0005-0000-0000-0000280F0000}"/>
    <cellStyle name="Normal 14 2 3 3 2 2 3 3 3" xfId="23827" xr:uid="{00000000-0005-0000-0000-0000290F0000}"/>
    <cellStyle name="Normal 14 2 3 3 2 2 3 4" xfId="11275" xr:uid="{00000000-0005-0000-0000-00002A0F0000}"/>
    <cellStyle name="Normal 14 2 3 3 2 2 3 4 2" xfId="39046" xr:uid="{00000000-0005-0000-0000-00002B0F0000}"/>
    <cellStyle name="Normal 14 2 3 3 2 2 3 5" xfId="18209" xr:uid="{00000000-0005-0000-0000-00002C0F0000}"/>
    <cellStyle name="Normal 14 2 3 3 2 2 3 5 2" xfId="37330" xr:uid="{00000000-0005-0000-0000-00002D0F0000}"/>
    <cellStyle name="Normal 14 2 3 3 2 2 3 6" xfId="9559" xr:uid="{00000000-0005-0000-0000-00002E0F0000}"/>
    <cellStyle name="Normal 14 2 3 3 2 2 3 6 2" xfId="33255" xr:uid="{00000000-0005-0000-0000-00002F0F0000}"/>
    <cellStyle name="Normal 14 2 3 3 2 2 3 7" xfId="7687" xr:uid="{00000000-0005-0000-0000-0000300F0000}"/>
    <cellStyle name="Normal 14 2 3 3 2 2 3 7 2" xfId="29511" xr:uid="{00000000-0005-0000-0000-0000310F0000}"/>
    <cellStyle name="Normal 14 2 3 3 2 2 3 8" xfId="5815" xr:uid="{00000000-0005-0000-0000-0000320F0000}"/>
    <cellStyle name="Normal 14 2 3 3 2 2 3 8 2" xfId="21955" xr:uid="{00000000-0005-0000-0000-0000330F0000}"/>
    <cellStyle name="Normal 14 2 3 3 2 2 3 9" xfId="3943" xr:uid="{00000000-0005-0000-0000-0000340F0000}"/>
    <cellStyle name="Normal 14 2 3 3 2 2 4" xfId="12371" xr:uid="{00000000-0005-0000-0000-0000350F0000}"/>
    <cellStyle name="Normal 14 2 3 3 2 2 4 2" xfId="40118" xr:uid="{00000000-0005-0000-0000-0000360F0000}"/>
    <cellStyle name="Normal 14 2 3 3 2 2 4 3" xfId="30751" xr:uid="{00000000-0005-0000-0000-0000370F0000}"/>
    <cellStyle name="Normal 14 2 3 3 2 2 4 4" xfId="25233" xr:uid="{00000000-0005-0000-0000-0000380F0000}"/>
    <cellStyle name="Normal 14 2 3 3 2 2 5" xfId="14862" xr:uid="{00000000-0005-0000-0000-0000390F0000}"/>
    <cellStyle name="Normal 14 2 3 3 2 2 5 2" xfId="42490" xr:uid="{00000000-0005-0000-0000-00003A0F0000}"/>
    <cellStyle name="Normal 14 2 3 3 2 2 5 3" xfId="34648" xr:uid="{00000000-0005-0000-0000-00003B0F0000}"/>
    <cellStyle name="Normal 14 2 3 3 2 2 5 4" xfId="26891" xr:uid="{00000000-0005-0000-0000-00003C0F0000}"/>
    <cellStyle name="Normal 14 2 3 3 2 2 6" xfId="17082" xr:uid="{00000000-0005-0000-0000-00003D0F0000}"/>
    <cellStyle name="Normal 14 2 3 3 2 2 6 2" xfId="44710" xr:uid="{00000000-0005-0000-0000-00003E0F0000}"/>
    <cellStyle name="Normal 14 2 3 3 2 2 6 3" xfId="23195" xr:uid="{00000000-0005-0000-0000-00003F0F0000}"/>
    <cellStyle name="Normal 14 2 3 3 2 2 7" xfId="10799" xr:uid="{00000000-0005-0000-0000-0000400F0000}"/>
    <cellStyle name="Normal 14 2 3 3 2 2 7 2" xfId="38570" xr:uid="{00000000-0005-0000-0000-0000410F0000}"/>
    <cellStyle name="Normal 14 2 3 3 2 2 8" xfId="17577" xr:uid="{00000000-0005-0000-0000-0000420F0000}"/>
    <cellStyle name="Normal 14 2 3 3 2 2 8 2" xfId="35659" xr:uid="{00000000-0005-0000-0000-0000430F0000}"/>
    <cellStyle name="Normal 14 2 3 3 2 2 9" xfId="8927" xr:uid="{00000000-0005-0000-0000-0000440F0000}"/>
    <cellStyle name="Normal 14 2 3 3 2 2 9 2" xfId="32623" xr:uid="{00000000-0005-0000-0000-0000450F0000}"/>
    <cellStyle name="Normal 14 2 3 3 2 3" xfId="1268" xr:uid="{00000000-0005-0000-0000-0000460F0000}"/>
    <cellStyle name="Normal 14 2 3 3 2 3 10" xfId="6885" xr:uid="{00000000-0005-0000-0000-0000470F0000}"/>
    <cellStyle name="Normal 14 2 3 3 2 3 10 2" xfId="28709" xr:uid="{00000000-0005-0000-0000-0000480F0000}"/>
    <cellStyle name="Normal 14 2 3 3 2 3 11" xfId="5013" xr:uid="{00000000-0005-0000-0000-0000490F0000}"/>
    <cellStyle name="Normal 14 2 3 3 2 3 11 2" xfId="21153" xr:uid="{00000000-0005-0000-0000-00004A0F0000}"/>
    <cellStyle name="Normal 14 2 3 3 2 3 12" xfId="3141" xr:uid="{00000000-0005-0000-0000-00004B0F0000}"/>
    <cellStyle name="Normal 14 2 3 3 2 3 13" xfId="19281" xr:uid="{00000000-0005-0000-0000-00004C0F0000}"/>
    <cellStyle name="Normal 14 2 3 3 2 3 2" xfId="2767" xr:uid="{00000000-0005-0000-0000-00004D0F0000}"/>
    <cellStyle name="Normal 14 2 3 3 2 3 2 10" xfId="20779" xr:uid="{00000000-0005-0000-0000-00004E0F0000}"/>
    <cellStyle name="Normal 14 2 3 3 2 3 2 2" xfId="13832" xr:uid="{00000000-0005-0000-0000-00004F0F0000}"/>
    <cellStyle name="Normal 14 2 3 3 2 3 2 2 2" xfId="41460" xr:uid="{00000000-0005-0000-0000-0000500F0000}"/>
    <cellStyle name="Normal 14 2 3 3 2 3 2 2 3" xfId="38026" xr:uid="{00000000-0005-0000-0000-0000510F0000}"/>
    <cellStyle name="Normal 14 2 3 3 2 3 2 2 4" xfId="32079" xr:uid="{00000000-0005-0000-0000-0000520F0000}"/>
    <cellStyle name="Normal 14 2 3 3 2 3 2 2 5" xfId="25942" xr:uid="{00000000-0005-0000-0000-0000530F0000}"/>
    <cellStyle name="Normal 14 2 3 3 2 3 2 3" xfId="16203" xr:uid="{00000000-0005-0000-0000-0000540F0000}"/>
    <cellStyle name="Normal 14 2 3 3 2 3 2 3 2" xfId="43831" xr:uid="{00000000-0005-0000-0000-0000550F0000}"/>
    <cellStyle name="Normal 14 2 3 3 2 3 2 3 3" xfId="27666" xr:uid="{00000000-0005-0000-0000-0000560F0000}"/>
    <cellStyle name="Normal 14 2 3 3 2 3 2 4" xfId="11105" xr:uid="{00000000-0005-0000-0000-0000570F0000}"/>
    <cellStyle name="Normal 14 2 3 3 2 3 2 4 2" xfId="38876" xr:uid="{00000000-0005-0000-0000-0000580F0000}"/>
    <cellStyle name="Normal 14 2 3 3 2 3 2 4 3" xfId="24523" xr:uid="{00000000-0005-0000-0000-0000590F0000}"/>
    <cellStyle name="Normal 14 2 3 3 2 3 2 5" xfId="18905" xr:uid="{00000000-0005-0000-0000-00005A0F0000}"/>
    <cellStyle name="Normal 14 2 3 3 2 3 2 5 2" xfId="36433" xr:uid="{00000000-0005-0000-0000-00005B0F0000}"/>
    <cellStyle name="Normal 14 2 3 3 2 3 2 6" xfId="10255" xr:uid="{00000000-0005-0000-0000-00005C0F0000}"/>
    <cellStyle name="Normal 14 2 3 3 2 3 2 6 2" xfId="33951" xr:uid="{00000000-0005-0000-0000-00005D0F0000}"/>
    <cellStyle name="Normal 14 2 3 3 2 3 2 7" xfId="8383" xr:uid="{00000000-0005-0000-0000-00005E0F0000}"/>
    <cellStyle name="Normal 14 2 3 3 2 3 2 7 2" xfId="30207" xr:uid="{00000000-0005-0000-0000-00005F0F0000}"/>
    <cellStyle name="Normal 14 2 3 3 2 3 2 8" xfId="6511" xr:uid="{00000000-0005-0000-0000-0000600F0000}"/>
    <cellStyle name="Normal 14 2 3 3 2 3 2 8 2" xfId="22651" xr:uid="{00000000-0005-0000-0000-0000610F0000}"/>
    <cellStyle name="Normal 14 2 3 3 2 3 2 9" xfId="4639" xr:uid="{00000000-0005-0000-0000-0000620F0000}"/>
    <cellStyle name="Normal 14 2 3 3 2 3 3" xfId="2223" xr:uid="{00000000-0005-0000-0000-0000630F0000}"/>
    <cellStyle name="Normal 14 2 3 3 2 3 3 2" xfId="15025" xr:uid="{00000000-0005-0000-0000-0000640F0000}"/>
    <cellStyle name="Normal 14 2 3 3 2 3 3 2 2" xfId="42653" xr:uid="{00000000-0005-0000-0000-0000650F0000}"/>
    <cellStyle name="Normal 14 2 3 3 2 3 3 2 3" xfId="31536" xr:uid="{00000000-0005-0000-0000-0000660F0000}"/>
    <cellStyle name="Normal 14 2 3 3 2 3 3 2 4" xfId="26359" xr:uid="{00000000-0005-0000-0000-0000670F0000}"/>
    <cellStyle name="Normal 14 2 3 3 2 3 3 3" xfId="12534" xr:uid="{00000000-0005-0000-0000-0000680F0000}"/>
    <cellStyle name="Normal 14 2 3 3 2 3 3 3 2" xfId="40281" xr:uid="{00000000-0005-0000-0000-0000690F0000}"/>
    <cellStyle name="Normal 14 2 3 3 2 3 3 3 3" xfId="23980" xr:uid="{00000000-0005-0000-0000-00006A0F0000}"/>
    <cellStyle name="Normal 14 2 3 3 2 3 3 4" xfId="18362" xr:uid="{00000000-0005-0000-0000-00006B0F0000}"/>
    <cellStyle name="Normal 14 2 3 3 2 3 3 4 2" xfId="37483" xr:uid="{00000000-0005-0000-0000-00006C0F0000}"/>
    <cellStyle name="Normal 14 2 3 3 2 3 3 5" xfId="9712" xr:uid="{00000000-0005-0000-0000-00006D0F0000}"/>
    <cellStyle name="Normal 14 2 3 3 2 3 3 5 2" xfId="33408" xr:uid="{00000000-0005-0000-0000-00006E0F0000}"/>
    <cellStyle name="Normal 14 2 3 3 2 3 3 6" xfId="7840" xr:uid="{00000000-0005-0000-0000-00006F0F0000}"/>
    <cellStyle name="Normal 14 2 3 3 2 3 3 6 2" xfId="29664" xr:uid="{00000000-0005-0000-0000-0000700F0000}"/>
    <cellStyle name="Normal 14 2 3 3 2 3 3 7" xfId="5968" xr:uid="{00000000-0005-0000-0000-0000710F0000}"/>
    <cellStyle name="Normal 14 2 3 3 2 3 3 7 2" xfId="22108" xr:uid="{00000000-0005-0000-0000-0000720F0000}"/>
    <cellStyle name="Normal 14 2 3 3 2 3 3 8" xfId="4096" xr:uid="{00000000-0005-0000-0000-0000730F0000}"/>
    <cellStyle name="Normal 14 2 3 3 2 3 3 9" xfId="20236" xr:uid="{00000000-0005-0000-0000-0000740F0000}"/>
    <cellStyle name="Normal 14 2 3 3 2 3 4" xfId="12201" xr:uid="{00000000-0005-0000-0000-0000750F0000}"/>
    <cellStyle name="Normal 14 2 3 3 2 3 4 2" xfId="39948" xr:uid="{00000000-0005-0000-0000-0000760F0000}"/>
    <cellStyle name="Normal 14 2 3 3 2 3 4 3" xfId="30581" xr:uid="{00000000-0005-0000-0000-0000770F0000}"/>
    <cellStyle name="Normal 14 2 3 3 2 3 4 4" xfId="24764" xr:uid="{00000000-0005-0000-0000-0000780F0000}"/>
    <cellStyle name="Normal 14 2 3 3 2 3 5" xfId="14692" xr:uid="{00000000-0005-0000-0000-0000790F0000}"/>
    <cellStyle name="Normal 14 2 3 3 2 3 5 2" xfId="42320" xr:uid="{00000000-0005-0000-0000-00007A0F0000}"/>
    <cellStyle name="Normal 14 2 3 3 2 3 5 3" xfId="34478" xr:uid="{00000000-0005-0000-0000-00007B0F0000}"/>
    <cellStyle name="Normal 14 2 3 3 2 3 5 4" xfId="26700" xr:uid="{00000000-0005-0000-0000-00007C0F0000}"/>
    <cellStyle name="Normal 14 2 3 3 2 3 6" xfId="16912" xr:uid="{00000000-0005-0000-0000-00007D0F0000}"/>
    <cellStyle name="Normal 14 2 3 3 2 3 6 2" xfId="44540" xr:uid="{00000000-0005-0000-0000-00007E0F0000}"/>
    <cellStyle name="Normal 14 2 3 3 2 3 6 3" xfId="23025" xr:uid="{00000000-0005-0000-0000-00007F0F0000}"/>
    <cellStyle name="Normal 14 2 3 3 2 3 7" xfId="10629" xr:uid="{00000000-0005-0000-0000-0000800F0000}"/>
    <cellStyle name="Normal 14 2 3 3 2 3 7 2" xfId="38400" xr:uid="{00000000-0005-0000-0000-0000810F0000}"/>
    <cellStyle name="Normal 14 2 3 3 2 3 8" xfId="17407" xr:uid="{00000000-0005-0000-0000-0000820F0000}"/>
    <cellStyle name="Normal 14 2 3 3 2 3 8 2" xfId="35468" xr:uid="{00000000-0005-0000-0000-0000830F0000}"/>
    <cellStyle name="Normal 14 2 3 3 2 3 9" xfId="8757" xr:uid="{00000000-0005-0000-0000-0000840F0000}"/>
    <cellStyle name="Normal 14 2 3 3 2 3 9 2" xfId="32453" xr:uid="{00000000-0005-0000-0000-0000850F0000}"/>
    <cellStyle name="Normal 14 2 3 3 2 4" xfId="1901" xr:uid="{00000000-0005-0000-0000-0000860F0000}"/>
    <cellStyle name="Normal 14 2 3 3 2 4 10" xfId="3774" xr:uid="{00000000-0005-0000-0000-0000870F0000}"/>
    <cellStyle name="Normal 14 2 3 3 2 4 11" xfId="19914" xr:uid="{00000000-0005-0000-0000-0000880F0000}"/>
    <cellStyle name="Normal 14 2 3 3 2 4 2" xfId="13332" xr:uid="{00000000-0005-0000-0000-0000890F0000}"/>
    <cellStyle name="Normal 14 2 3 3 2 4 2 2" xfId="15703" xr:uid="{00000000-0005-0000-0000-00008A0F0000}"/>
    <cellStyle name="Normal 14 2 3 3 2 4 2 2 2" xfId="43331" xr:uid="{00000000-0005-0000-0000-00008B0F0000}"/>
    <cellStyle name="Normal 14 2 3 3 2 4 2 3" xfId="40960" xr:uid="{00000000-0005-0000-0000-00008C0F0000}"/>
    <cellStyle name="Normal 14 2 3 3 2 4 2 4" xfId="37161" xr:uid="{00000000-0005-0000-0000-00008D0F0000}"/>
    <cellStyle name="Normal 14 2 3 3 2 4 2 5" xfId="31214" xr:uid="{00000000-0005-0000-0000-00008E0F0000}"/>
    <cellStyle name="Normal 14 2 3 3 2 4 2 6" xfId="25442" xr:uid="{00000000-0005-0000-0000-00008F0F0000}"/>
    <cellStyle name="Normal 14 2 3 3 2 4 3" xfId="12048" xr:uid="{00000000-0005-0000-0000-0000900F0000}"/>
    <cellStyle name="Normal 14 2 3 3 2 4 3 2" xfId="39795" xr:uid="{00000000-0005-0000-0000-0000910F0000}"/>
    <cellStyle name="Normal 14 2 3 3 2 4 3 3" xfId="34325" xr:uid="{00000000-0005-0000-0000-0000920F0000}"/>
    <cellStyle name="Normal 14 2 3 3 2 4 3 4" xfId="27110" xr:uid="{00000000-0005-0000-0000-0000930F0000}"/>
    <cellStyle name="Normal 14 2 3 3 2 4 4" xfId="14539" xr:uid="{00000000-0005-0000-0000-0000940F0000}"/>
    <cellStyle name="Normal 14 2 3 3 2 4 4 2" xfId="42167" xr:uid="{00000000-0005-0000-0000-0000950F0000}"/>
    <cellStyle name="Normal 14 2 3 3 2 4 4 3" xfId="23658" xr:uid="{00000000-0005-0000-0000-0000960F0000}"/>
    <cellStyle name="Normal 14 2 3 3 2 4 5" xfId="11428" xr:uid="{00000000-0005-0000-0000-0000970F0000}"/>
    <cellStyle name="Normal 14 2 3 3 2 4 5 2" xfId="39199" xr:uid="{00000000-0005-0000-0000-0000980F0000}"/>
    <cellStyle name="Normal 14 2 3 3 2 4 6" xfId="18040" xr:uid="{00000000-0005-0000-0000-0000990F0000}"/>
    <cellStyle name="Normal 14 2 3 3 2 4 6 2" xfId="35877" xr:uid="{00000000-0005-0000-0000-00009A0F0000}"/>
    <cellStyle name="Normal 14 2 3 3 2 4 7" xfId="9390" xr:uid="{00000000-0005-0000-0000-00009B0F0000}"/>
    <cellStyle name="Normal 14 2 3 3 2 4 7 2" xfId="33086" xr:uid="{00000000-0005-0000-0000-00009C0F0000}"/>
    <cellStyle name="Normal 14 2 3 3 2 4 8" xfId="7518" xr:uid="{00000000-0005-0000-0000-00009D0F0000}"/>
    <cellStyle name="Normal 14 2 3 3 2 4 8 2" xfId="29342" xr:uid="{00000000-0005-0000-0000-00009E0F0000}"/>
    <cellStyle name="Normal 14 2 3 3 2 4 9" xfId="5646" xr:uid="{00000000-0005-0000-0000-00009F0F0000}"/>
    <cellStyle name="Normal 14 2 3 3 2 4 9 2" xfId="21786" xr:uid="{00000000-0005-0000-0000-0000A00F0000}"/>
    <cellStyle name="Normal 14 2 3 3 2 5" xfId="2445" xr:uid="{00000000-0005-0000-0000-0000A10F0000}"/>
    <cellStyle name="Normal 14 2 3 3 2 5 10" xfId="20457" xr:uid="{00000000-0005-0000-0000-0000A20F0000}"/>
    <cellStyle name="Normal 14 2 3 3 2 5 2" xfId="13532" xr:uid="{00000000-0005-0000-0000-0000A30F0000}"/>
    <cellStyle name="Normal 14 2 3 3 2 5 2 2" xfId="41160" xr:uid="{00000000-0005-0000-0000-0000A40F0000}"/>
    <cellStyle name="Normal 14 2 3 3 2 5 2 3" xfId="37704" xr:uid="{00000000-0005-0000-0000-0000A50F0000}"/>
    <cellStyle name="Normal 14 2 3 3 2 5 2 4" xfId="31757" xr:uid="{00000000-0005-0000-0000-0000A60F0000}"/>
    <cellStyle name="Normal 14 2 3 3 2 5 2 5" xfId="25642" xr:uid="{00000000-0005-0000-0000-0000A70F0000}"/>
    <cellStyle name="Normal 14 2 3 3 2 5 3" xfId="15903" xr:uid="{00000000-0005-0000-0000-0000A80F0000}"/>
    <cellStyle name="Normal 14 2 3 3 2 5 3 2" xfId="43531" xr:uid="{00000000-0005-0000-0000-0000A90F0000}"/>
    <cellStyle name="Normal 14 2 3 3 2 5 3 3" xfId="27344" xr:uid="{00000000-0005-0000-0000-0000AA0F0000}"/>
    <cellStyle name="Normal 14 2 3 3 2 5 4" xfId="10952" xr:uid="{00000000-0005-0000-0000-0000AB0F0000}"/>
    <cellStyle name="Normal 14 2 3 3 2 5 4 2" xfId="38723" xr:uid="{00000000-0005-0000-0000-0000AC0F0000}"/>
    <cellStyle name="Normal 14 2 3 3 2 5 4 3" xfId="24201" xr:uid="{00000000-0005-0000-0000-0000AD0F0000}"/>
    <cellStyle name="Normal 14 2 3 3 2 5 5" xfId="18583" xr:uid="{00000000-0005-0000-0000-0000AE0F0000}"/>
    <cellStyle name="Normal 14 2 3 3 2 5 5 2" xfId="36111" xr:uid="{00000000-0005-0000-0000-0000AF0F0000}"/>
    <cellStyle name="Normal 14 2 3 3 2 5 6" xfId="9933" xr:uid="{00000000-0005-0000-0000-0000B00F0000}"/>
    <cellStyle name="Normal 14 2 3 3 2 5 6 2" xfId="33629" xr:uid="{00000000-0005-0000-0000-0000B10F0000}"/>
    <cellStyle name="Normal 14 2 3 3 2 5 7" xfId="8061" xr:uid="{00000000-0005-0000-0000-0000B20F0000}"/>
    <cellStyle name="Normal 14 2 3 3 2 5 7 2" xfId="29885" xr:uid="{00000000-0005-0000-0000-0000B30F0000}"/>
    <cellStyle name="Normal 14 2 3 3 2 5 8" xfId="6189" xr:uid="{00000000-0005-0000-0000-0000B40F0000}"/>
    <cellStyle name="Normal 14 2 3 3 2 5 8 2" xfId="22329" xr:uid="{00000000-0005-0000-0000-0000B50F0000}"/>
    <cellStyle name="Normal 14 2 3 3 2 5 9" xfId="4317" xr:uid="{00000000-0005-0000-0000-0000B60F0000}"/>
    <cellStyle name="Normal 14 2 3 3 2 6" xfId="1744" xr:uid="{00000000-0005-0000-0000-0000B70F0000}"/>
    <cellStyle name="Normal 14 2 3 3 2 6 2" xfId="16453" xr:uid="{00000000-0005-0000-0000-0000B80F0000}"/>
    <cellStyle name="Normal 14 2 3 3 2 6 2 2" xfId="44081" xr:uid="{00000000-0005-0000-0000-0000B90F0000}"/>
    <cellStyle name="Normal 14 2 3 3 2 6 2 3" xfId="31057" xr:uid="{00000000-0005-0000-0000-0000BA0F0000}"/>
    <cellStyle name="Normal 14 2 3 3 2 6 2 4" xfId="26192" xr:uid="{00000000-0005-0000-0000-0000BB0F0000}"/>
    <cellStyle name="Normal 14 2 3 3 2 6 3" xfId="14082" xr:uid="{00000000-0005-0000-0000-0000BC0F0000}"/>
    <cellStyle name="Normal 14 2 3 3 2 6 3 2" xfId="41710" xr:uid="{00000000-0005-0000-0000-0000BD0F0000}"/>
    <cellStyle name="Normal 14 2 3 3 2 6 3 3" xfId="27923" xr:uid="{00000000-0005-0000-0000-0000BE0F0000}"/>
    <cellStyle name="Normal 14 2 3 3 2 6 4" xfId="17883" xr:uid="{00000000-0005-0000-0000-0000BF0F0000}"/>
    <cellStyle name="Normal 14 2 3 3 2 6 4 2" xfId="36690" xr:uid="{00000000-0005-0000-0000-0000C00F0000}"/>
    <cellStyle name="Normal 14 2 3 3 2 6 4 3" xfId="23501" xr:uid="{00000000-0005-0000-0000-0000C10F0000}"/>
    <cellStyle name="Normal 14 2 3 3 2 6 5" xfId="9233" xr:uid="{00000000-0005-0000-0000-0000C20F0000}"/>
    <cellStyle name="Normal 14 2 3 3 2 6 5 2" xfId="32929" xr:uid="{00000000-0005-0000-0000-0000C30F0000}"/>
    <cellStyle name="Normal 14 2 3 3 2 6 6" xfId="7361" xr:uid="{00000000-0005-0000-0000-0000C40F0000}"/>
    <cellStyle name="Normal 14 2 3 3 2 6 6 2" xfId="29185" xr:uid="{00000000-0005-0000-0000-0000C50F0000}"/>
    <cellStyle name="Normal 14 2 3 3 2 6 7" xfId="5489" xr:uid="{00000000-0005-0000-0000-0000C60F0000}"/>
    <cellStyle name="Normal 14 2 3 3 2 6 7 2" xfId="21629" xr:uid="{00000000-0005-0000-0000-0000C70F0000}"/>
    <cellStyle name="Normal 14 2 3 3 2 6 8" xfId="3617" xr:uid="{00000000-0005-0000-0000-0000C80F0000}"/>
    <cellStyle name="Normal 14 2 3 3 2 6 9" xfId="19757" xr:uid="{00000000-0005-0000-0000-0000C90F0000}"/>
    <cellStyle name="Normal 14 2 3 3 2 7" xfId="1591" xr:uid="{00000000-0005-0000-0000-0000CA0F0000}"/>
    <cellStyle name="Normal 14 2 3 3 2 7 2" xfId="15015" xr:uid="{00000000-0005-0000-0000-0000CB0F0000}"/>
    <cellStyle name="Normal 14 2 3 3 2 7 2 2" xfId="42643" xr:uid="{00000000-0005-0000-0000-0000CC0F0000}"/>
    <cellStyle name="Normal 14 2 3 3 2 7 2 3" xfId="30904" xr:uid="{00000000-0005-0000-0000-0000CD0F0000}"/>
    <cellStyle name="Normal 14 2 3 3 2 7 2 4" xfId="28305" xr:uid="{00000000-0005-0000-0000-0000CE0F0000}"/>
    <cellStyle name="Normal 14 2 3 3 2 7 3" xfId="12524" xr:uid="{00000000-0005-0000-0000-0000CF0F0000}"/>
    <cellStyle name="Normal 14 2 3 3 2 7 3 2" xfId="40271" xr:uid="{00000000-0005-0000-0000-0000D00F0000}"/>
    <cellStyle name="Normal 14 2 3 3 2 7 3 3" xfId="23348" xr:uid="{00000000-0005-0000-0000-0000D10F0000}"/>
    <cellStyle name="Normal 14 2 3 3 2 7 4" xfId="17730" xr:uid="{00000000-0005-0000-0000-0000D20F0000}"/>
    <cellStyle name="Normal 14 2 3 3 2 7 4 2" xfId="35308" xr:uid="{00000000-0005-0000-0000-0000D30F0000}"/>
    <cellStyle name="Normal 14 2 3 3 2 7 5" xfId="9080" xr:uid="{00000000-0005-0000-0000-0000D40F0000}"/>
    <cellStyle name="Normal 14 2 3 3 2 7 5 2" xfId="32776" xr:uid="{00000000-0005-0000-0000-0000D50F0000}"/>
    <cellStyle name="Normal 14 2 3 3 2 7 6" xfId="7208" xr:uid="{00000000-0005-0000-0000-0000D60F0000}"/>
    <cellStyle name="Normal 14 2 3 3 2 7 6 2" xfId="29032" xr:uid="{00000000-0005-0000-0000-0000D70F0000}"/>
    <cellStyle name="Normal 14 2 3 3 2 7 7" xfId="5336" xr:uid="{00000000-0005-0000-0000-0000D80F0000}"/>
    <cellStyle name="Normal 14 2 3 3 2 7 7 2" xfId="21476" xr:uid="{00000000-0005-0000-0000-0000D90F0000}"/>
    <cellStyle name="Normal 14 2 3 3 2 7 8" xfId="3464" xr:uid="{00000000-0005-0000-0000-0000DA0F0000}"/>
    <cellStyle name="Normal 14 2 3 3 2 7 9" xfId="19604" xr:uid="{00000000-0005-0000-0000-0000DB0F0000}"/>
    <cellStyle name="Normal 14 2 3 3 2 8" xfId="11895" xr:uid="{00000000-0005-0000-0000-0000DC0F0000}"/>
    <cellStyle name="Normal 14 2 3 3 2 8 2" xfId="39642" xr:uid="{00000000-0005-0000-0000-0000DD0F0000}"/>
    <cellStyle name="Normal 14 2 3 3 2 8 3" xfId="37004" xr:uid="{00000000-0005-0000-0000-0000DE0F0000}"/>
    <cellStyle name="Normal 14 2 3 3 2 8 4" xfId="30428" xr:uid="{00000000-0005-0000-0000-0000DF0F0000}"/>
    <cellStyle name="Normal 14 2 3 3 2 8 5" xfId="24754" xr:uid="{00000000-0005-0000-0000-0000E00F0000}"/>
    <cellStyle name="Normal 14 2 3 3 2 9" xfId="14386" xr:uid="{00000000-0005-0000-0000-0000E10F0000}"/>
    <cellStyle name="Normal 14 2 3 3 2 9 2" xfId="42014" xr:uid="{00000000-0005-0000-0000-0000E20F0000}"/>
    <cellStyle name="Normal 14 2 3 3 2 9 3" xfId="34172" xr:uid="{00000000-0005-0000-0000-0000E30F0000}"/>
    <cellStyle name="Normal 14 2 3 3 2 9 4" xfId="26540" xr:uid="{00000000-0005-0000-0000-0000E40F0000}"/>
    <cellStyle name="Normal 14 2 3 3 3" xfId="1063" xr:uid="{00000000-0005-0000-0000-0000E50F0000}"/>
    <cellStyle name="Normal 14 2 3 3 3 10" xfId="16708" xr:uid="{00000000-0005-0000-0000-0000E60F0000}"/>
    <cellStyle name="Normal 14 2 3 3 3 10 2" xfId="44336" xr:uid="{00000000-0005-0000-0000-0000E70F0000}"/>
    <cellStyle name="Normal 14 2 3 3 3 10 3" xfId="22821" xr:uid="{00000000-0005-0000-0000-0000E80F0000}"/>
    <cellStyle name="Normal 14 2 3 3 3 11" xfId="10425" xr:uid="{00000000-0005-0000-0000-0000E90F0000}"/>
    <cellStyle name="Normal 14 2 3 3 3 11 2" xfId="38196" xr:uid="{00000000-0005-0000-0000-0000EA0F0000}"/>
    <cellStyle name="Normal 14 2 3 3 3 12" xfId="17203" xr:uid="{00000000-0005-0000-0000-0000EB0F0000}"/>
    <cellStyle name="Normal 14 2 3 3 3 12 2" xfId="35104" xr:uid="{00000000-0005-0000-0000-0000EC0F0000}"/>
    <cellStyle name="Normal 14 2 3 3 3 13" xfId="8553" xr:uid="{00000000-0005-0000-0000-0000ED0F0000}"/>
    <cellStyle name="Normal 14 2 3 3 3 13 2" xfId="32249" xr:uid="{00000000-0005-0000-0000-0000EE0F0000}"/>
    <cellStyle name="Normal 14 2 3 3 3 14" xfId="6681" xr:uid="{00000000-0005-0000-0000-0000EF0F0000}"/>
    <cellStyle name="Normal 14 2 3 3 3 14 2" xfId="28505" xr:uid="{00000000-0005-0000-0000-0000F00F0000}"/>
    <cellStyle name="Normal 14 2 3 3 3 15" xfId="4809" xr:uid="{00000000-0005-0000-0000-0000F10F0000}"/>
    <cellStyle name="Normal 14 2 3 3 3 15 2" xfId="20949" xr:uid="{00000000-0005-0000-0000-0000F20F0000}"/>
    <cellStyle name="Normal 14 2 3 3 3 16" xfId="2937" xr:uid="{00000000-0005-0000-0000-0000F30F0000}"/>
    <cellStyle name="Normal 14 2 3 3 3 17" xfId="19077" xr:uid="{00000000-0005-0000-0000-0000F40F0000}"/>
    <cellStyle name="Normal 14 2 3 3 3 2" xfId="1387" xr:uid="{00000000-0005-0000-0000-0000F50F0000}"/>
    <cellStyle name="Normal 14 2 3 3 3 2 10" xfId="7004" xr:uid="{00000000-0005-0000-0000-0000F60F0000}"/>
    <cellStyle name="Normal 14 2 3 3 3 2 10 2" xfId="28828" xr:uid="{00000000-0005-0000-0000-0000F70F0000}"/>
    <cellStyle name="Normal 14 2 3 3 3 2 11" xfId="5132" xr:uid="{00000000-0005-0000-0000-0000F80F0000}"/>
    <cellStyle name="Normal 14 2 3 3 3 2 11 2" xfId="21272" xr:uid="{00000000-0005-0000-0000-0000F90F0000}"/>
    <cellStyle name="Normal 14 2 3 3 3 2 12" xfId="3260" xr:uid="{00000000-0005-0000-0000-0000FA0F0000}"/>
    <cellStyle name="Normal 14 2 3 3 3 2 13" xfId="19400" xr:uid="{00000000-0005-0000-0000-0000FB0F0000}"/>
    <cellStyle name="Normal 14 2 3 3 3 2 2" xfId="2563" xr:uid="{00000000-0005-0000-0000-0000FC0F0000}"/>
    <cellStyle name="Normal 14 2 3 3 3 2 2 10" xfId="20575" xr:uid="{00000000-0005-0000-0000-0000FD0F0000}"/>
    <cellStyle name="Normal 14 2 3 3 3 2 2 2" xfId="13636" xr:uid="{00000000-0005-0000-0000-0000FE0F0000}"/>
    <cellStyle name="Normal 14 2 3 3 3 2 2 2 2" xfId="41264" xr:uid="{00000000-0005-0000-0000-0000FF0F0000}"/>
    <cellStyle name="Normal 14 2 3 3 3 2 2 2 3" xfId="37822" xr:uid="{00000000-0005-0000-0000-000000100000}"/>
    <cellStyle name="Normal 14 2 3 3 3 2 2 2 4" xfId="31875" xr:uid="{00000000-0005-0000-0000-000001100000}"/>
    <cellStyle name="Normal 14 2 3 3 3 2 2 2 5" xfId="25746" xr:uid="{00000000-0005-0000-0000-000002100000}"/>
    <cellStyle name="Normal 14 2 3 3 3 2 2 3" xfId="16007" xr:uid="{00000000-0005-0000-0000-000003100000}"/>
    <cellStyle name="Normal 14 2 3 3 3 2 2 3 2" xfId="43635" xr:uid="{00000000-0005-0000-0000-000004100000}"/>
    <cellStyle name="Normal 14 2 3 3 3 2 2 3 3" xfId="27462" xr:uid="{00000000-0005-0000-0000-000005100000}"/>
    <cellStyle name="Normal 14 2 3 3 3 2 2 4" xfId="11224" xr:uid="{00000000-0005-0000-0000-000006100000}"/>
    <cellStyle name="Normal 14 2 3 3 3 2 2 4 2" xfId="38995" xr:uid="{00000000-0005-0000-0000-000007100000}"/>
    <cellStyle name="Normal 14 2 3 3 3 2 2 4 3" xfId="24319" xr:uid="{00000000-0005-0000-0000-000008100000}"/>
    <cellStyle name="Normal 14 2 3 3 3 2 2 5" xfId="18701" xr:uid="{00000000-0005-0000-0000-000009100000}"/>
    <cellStyle name="Normal 14 2 3 3 3 2 2 5 2" xfId="36229" xr:uid="{00000000-0005-0000-0000-00000A100000}"/>
    <cellStyle name="Normal 14 2 3 3 3 2 2 6" xfId="10051" xr:uid="{00000000-0005-0000-0000-00000B100000}"/>
    <cellStyle name="Normal 14 2 3 3 3 2 2 6 2" xfId="33747" xr:uid="{00000000-0005-0000-0000-00000C100000}"/>
    <cellStyle name="Normal 14 2 3 3 3 2 2 7" xfId="8179" xr:uid="{00000000-0005-0000-0000-00000D100000}"/>
    <cellStyle name="Normal 14 2 3 3 3 2 2 7 2" xfId="30003" xr:uid="{00000000-0005-0000-0000-00000E100000}"/>
    <cellStyle name="Normal 14 2 3 3 3 2 2 8" xfId="6307" xr:uid="{00000000-0005-0000-0000-00000F100000}"/>
    <cellStyle name="Normal 14 2 3 3 3 2 2 8 2" xfId="22447" xr:uid="{00000000-0005-0000-0000-000010100000}"/>
    <cellStyle name="Normal 14 2 3 3 3 2 2 9" xfId="4435" xr:uid="{00000000-0005-0000-0000-000011100000}"/>
    <cellStyle name="Normal 14 2 3 3 3 2 3" xfId="2019" xr:uid="{00000000-0005-0000-0000-000012100000}"/>
    <cellStyle name="Normal 14 2 3 3 3 2 3 2" xfId="15588" xr:uid="{00000000-0005-0000-0000-000013100000}"/>
    <cellStyle name="Normal 14 2 3 3 3 2 3 2 2" xfId="43216" xr:uid="{00000000-0005-0000-0000-000014100000}"/>
    <cellStyle name="Normal 14 2 3 3 3 2 3 2 3" xfId="31332" xr:uid="{00000000-0005-0000-0000-000015100000}"/>
    <cellStyle name="Normal 14 2 3 3 3 2 3 2 4" xfId="28400" xr:uid="{00000000-0005-0000-0000-000016100000}"/>
    <cellStyle name="Normal 14 2 3 3 3 2 3 3" xfId="13200" xr:uid="{00000000-0005-0000-0000-000017100000}"/>
    <cellStyle name="Normal 14 2 3 3 3 2 3 3 2" xfId="40844" xr:uid="{00000000-0005-0000-0000-000018100000}"/>
    <cellStyle name="Normal 14 2 3 3 3 2 3 3 3" xfId="23776" xr:uid="{00000000-0005-0000-0000-000019100000}"/>
    <cellStyle name="Normal 14 2 3 3 3 2 3 4" xfId="18158" xr:uid="{00000000-0005-0000-0000-00001A100000}"/>
    <cellStyle name="Normal 14 2 3 3 3 2 3 4 2" xfId="37279" xr:uid="{00000000-0005-0000-0000-00001B100000}"/>
    <cellStyle name="Normal 14 2 3 3 3 2 3 5" xfId="9508" xr:uid="{00000000-0005-0000-0000-00001C100000}"/>
    <cellStyle name="Normal 14 2 3 3 3 2 3 5 2" xfId="33204" xr:uid="{00000000-0005-0000-0000-00001D100000}"/>
    <cellStyle name="Normal 14 2 3 3 3 2 3 6" xfId="7636" xr:uid="{00000000-0005-0000-0000-00001E100000}"/>
    <cellStyle name="Normal 14 2 3 3 3 2 3 6 2" xfId="29460" xr:uid="{00000000-0005-0000-0000-00001F100000}"/>
    <cellStyle name="Normal 14 2 3 3 3 2 3 7" xfId="5764" xr:uid="{00000000-0005-0000-0000-000020100000}"/>
    <cellStyle name="Normal 14 2 3 3 3 2 3 7 2" xfId="21904" xr:uid="{00000000-0005-0000-0000-000021100000}"/>
    <cellStyle name="Normal 14 2 3 3 3 2 3 8" xfId="3892" xr:uid="{00000000-0005-0000-0000-000022100000}"/>
    <cellStyle name="Normal 14 2 3 3 3 2 3 9" xfId="20032" xr:uid="{00000000-0005-0000-0000-000023100000}"/>
    <cellStyle name="Normal 14 2 3 3 3 2 4" xfId="12320" xr:uid="{00000000-0005-0000-0000-000024100000}"/>
    <cellStyle name="Normal 14 2 3 3 3 2 4 2" xfId="40067" xr:uid="{00000000-0005-0000-0000-000025100000}"/>
    <cellStyle name="Normal 14 2 3 3 3 2 4 3" xfId="30700" xr:uid="{00000000-0005-0000-0000-000026100000}"/>
    <cellStyle name="Normal 14 2 3 3 3 2 4 4" xfId="25327" xr:uid="{00000000-0005-0000-0000-000027100000}"/>
    <cellStyle name="Normal 14 2 3 3 3 2 5" xfId="14811" xr:uid="{00000000-0005-0000-0000-000028100000}"/>
    <cellStyle name="Normal 14 2 3 3 3 2 5 2" xfId="42439" xr:uid="{00000000-0005-0000-0000-000029100000}"/>
    <cellStyle name="Normal 14 2 3 3 3 2 5 3" xfId="34597" xr:uid="{00000000-0005-0000-0000-00002A100000}"/>
    <cellStyle name="Normal 14 2 3 3 3 2 5 4" xfId="26760" xr:uid="{00000000-0005-0000-0000-00002B100000}"/>
    <cellStyle name="Normal 14 2 3 3 3 2 6" xfId="17031" xr:uid="{00000000-0005-0000-0000-00002C100000}"/>
    <cellStyle name="Normal 14 2 3 3 3 2 6 2" xfId="44659" xr:uid="{00000000-0005-0000-0000-00002D100000}"/>
    <cellStyle name="Normal 14 2 3 3 3 2 6 3" xfId="23144" xr:uid="{00000000-0005-0000-0000-00002E100000}"/>
    <cellStyle name="Normal 14 2 3 3 3 2 7" xfId="10748" xr:uid="{00000000-0005-0000-0000-00002F100000}"/>
    <cellStyle name="Normal 14 2 3 3 3 2 7 2" xfId="38519" xr:uid="{00000000-0005-0000-0000-000030100000}"/>
    <cellStyle name="Normal 14 2 3 3 3 2 8" xfId="17526" xr:uid="{00000000-0005-0000-0000-000031100000}"/>
    <cellStyle name="Normal 14 2 3 3 3 2 8 2" xfId="35528" xr:uid="{00000000-0005-0000-0000-000032100000}"/>
    <cellStyle name="Normal 14 2 3 3 3 2 9" xfId="8876" xr:uid="{00000000-0005-0000-0000-000033100000}"/>
    <cellStyle name="Normal 14 2 3 3 3 2 9 2" xfId="32572" xr:uid="{00000000-0005-0000-0000-000034100000}"/>
    <cellStyle name="Normal 14 2 3 3 3 3" xfId="1217" xr:uid="{00000000-0005-0000-0000-000035100000}"/>
    <cellStyle name="Normal 14 2 3 3 3 3 10" xfId="6834" xr:uid="{00000000-0005-0000-0000-000036100000}"/>
    <cellStyle name="Normal 14 2 3 3 3 3 10 2" xfId="28658" xr:uid="{00000000-0005-0000-0000-000037100000}"/>
    <cellStyle name="Normal 14 2 3 3 3 3 11" xfId="4962" xr:uid="{00000000-0005-0000-0000-000038100000}"/>
    <cellStyle name="Normal 14 2 3 3 3 3 11 2" xfId="21102" xr:uid="{00000000-0005-0000-0000-000039100000}"/>
    <cellStyle name="Normal 14 2 3 3 3 3 12" xfId="3090" xr:uid="{00000000-0005-0000-0000-00003A100000}"/>
    <cellStyle name="Normal 14 2 3 3 3 3 13" xfId="19230" xr:uid="{00000000-0005-0000-0000-00003B100000}"/>
    <cellStyle name="Normal 14 2 3 3 3 3 2" xfId="2716" xr:uid="{00000000-0005-0000-0000-00003C100000}"/>
    <cellStyle name="Normal 14 2 3 3 3 3 2 10" xfId="20728" xr:uid="{00000000-0005-0000-0000-00003D100000}"/>
    <cellStyle name="Normal 14 2 3 3 3 3 2 2" xfId="13781" xr:uid="{00000000-0005-0000-0000-00003E100000}"/>
    <cellStyle name="Normal 14 2 3 3 3 3 2 2 2" xfId="41409" xr:uid="{00000000-0005-0000-0000-00003F100000}"/>
    <cellStyle name="Normal 14 2 3 3 3 3 2 2 3" xfId="37975" xr:uid="{00000000-0005-0000-0000-000040100000}"/>
    <cellStyle name="Normal 14 2 3 3 3 3 2 2 4" xfId="32028" xr:uid="{00000000-0005-0000-0000-000041100000}"/>
    <cellStyle name="Normal 14 2 3 3 3 3 2 2 5" xfId="25891" xr:uid="{00000000-0005-0000-0000-000042100000}"/>
    <cellStyle name="Normal 14 2 3 3 3 3 2 3" xfId="16152" xr:uid="{00000000-0005-0000-0000-000043100000}"/>
    <cellStyle name="Normal 14 2 3 3 3 3 2 3 2" xfId="43780" xr:uid="{00000000-0005-0000-0000-000044100000}"/>
    <cellStyle name="Normal 14 2 3 3 3 3 2 3 3" xfId="27615" xr:uid="{00000000-0005-0000-0000-000045100000}"/>
    <cellStyle name="Normal 14 2 3 3 3 3 2 4" xfId="11054" xr:uid="{00000000-0005-0000-0000-000046100000}"/>
    <cellStyle name="Normal 14 2 3 3 3 3 2 4 2" xfId="38825" xr:uid="{00000000-0005-0000-0000-000047100000}"/>
    <cellStyle name="Normal 14 2 3 3 3 3 2 4 3" xfId="24472" xr:uid="{00000000-0005-0000-0000-000048100000}"/>
    <cellStyle name="Normal 14 2 3 3 3 3 2 5" xfId="18854" xr:uid="{00000000-0005-0000-0000-000049100000}"/>
    <cellStyle name="Normal 14 2 3 3 3 3 2 5 2" xfId="36382" xr:uid="{00000000-0005-0000-0000-00004A100000}"/>
    <cellStyle name="Normal 14 2 3 3 3 3 2 6" xfId="10204" xr:uid="{00000000-0005-0000-0000-00004B100000}"/>
    <cellStyle name="Normal 14 2 3 3 3 3 2 6 2" xfId="33900" xr:uid="{00000000-0005-0000-0000-00004C100000}"/>
    <cellStyle name="Normal 14 2 3 3 3 3 2 7" xfId="8332" xr:uid="{00000000-0005-0000-0000-00004D100000}"/>
    <cellStyle name="Normal 14 2 3 3 3 3 2 7 2" xfId="30156" xr:uid="{00000000-0005-0000-0000-00004E100000}"/>
    <cellStyle name="Normal 14 2 3 3 3 3 2 8" xfId="6460" xr:uid="{00000000-0005-0000-0000-00004F100000}"/>
    <cellStyle name="Normal 14 2 3 3 3 3 2 8 2" xfId="22600" xr:uid="{00000000-0005-0000-0000-000050100000}"/>
    <cellStyle name="Normal 14 2 3 3 3 3 2 9" xfId="4588" xr:uid="{00000000-0005-0000-0000-000051100000}"/>
    <cellStyle name="Normal 14 2 3 3 3 3 3" xfId="2172" xr:uid="{00000000-0005-0000-0000-000052100000}"/>
    <cellStyle name="Normal 14 2 3 3 3 3 3 2" xfId="15573" xr:uid="{00000000-0005-0000-0000-000053100000}"/>
    <cellStyle name="Normal 14 2 3 3 3 3 3 2 2" xfId="43201" xr:uid="{00000000-0005-0000-0000-000054100000}"/>
    <cellStyle name="Normal 14 2 3 3 3 3 3 2 3" xfId="31485" xr:uid="{00000000-0005-0000-0000-000055100000}"/>
    <cellStyle name="Normal 14 2 3 3 3 3 3 2 4" xfId="28340" xr:uid="{00000000-0005-0000-0000-000056100000}"/>
    <cellStyle name="Normal 14 2 3 3 3 3 3 3" xfId="13185" xr:uid="{00000000-0005-0000-0000-000057100000}"/>
    <cellStyle name="Normal 14 2 3 3 3 3 3 3 2" xfId="40829" xr:uid="{00000000-0005-0000-0000-000058100000}"/>
    <cellStyle name="Normal 14 2 3 3 3 3 3 3 3" xfId="23929" xr:uid="{00000000-0005-0000-0000-000059100000}"/>
    <cellStyle name="Normal 14 2 3 3 3 3 3 4" xfId="18311" xr:uid="{00000000-0005-0000-0000-00005A100000}"/>
    <cellStyle name="Normal 14 2 3 3 3 3 3 4 2" xfId="37432" xr:uid="{00000000-0005-0000-0000-00005B100000}"/>
    <cellStyle name="Normal 14 2 3 3 3 3 3 5" xfId="9661" xr:uid="{00000000-0005-0000-0000-00005C100000}"/>
    <cellStyle name="Normal 14 2 3 3 3 3 3 5 2" xfId="33357" xr:uid="{00000000-0005-0000-0000-00005D100000}"/>
    <cellStyle name="Normal 14 2 3 3 3 3 3 6" xfId="7789" xr:uid="{00000000-0005-0000-0000-00005E100000}"/>
    <cellStyle name="Normal 14 2 3 3 3 3 3 6 2" xfId="29613" xr:uid="{00000000-0005-0000-0000-00005F100000}"/>
    <cellStyle name="Normal 14 2 3 3 3 3 3 7" xfId="5917" xr:uid="{00000000-0005-0000-0000-000060100000}"/>
    <cellStyle name="Normal 14 2 3 3 3 3 3 7 2" xfId="22057" xr:uid="{00000000-0005-0000-0000-000061100000}"/>
    <cellStyle name="Normal 14 2 3 3 3 3 3 8" xfId="4045" xr:uid="{00000000-0005-0000-0000-000062100000}"/>
    <cellStyle name="Normal 14 2 3 3 3 3 3 9" xfId="20185" xr:uid="{00000000-0005-0000-0000-000063100000}"/>
    <cellStyle name="Normal 14 2 3 3 3 3 4" xfId="12150" xr:uid="{00000000-0005-0000-0000-000064100000}"/>
    <cellStyle name="Normal 14 2 3 3 3 3 4 2" xfId="39897" xr:uid="{00000000-0005-0000-0000-000065100000}"/>
    <cellStyle name="Normal 14 2 3 3 3 3 4 3" xfId="30530" xr:uid="{00000000-0005-0000-0000-000066100000}"/>
    <cellStyle name="Normal 14 2 3 3 3 3 4 4" xfId="25312" xr:uid="{00000000-0005-0000-0000-000067100000}"/>
    <cellStyle name="Normal 14 2 3 3 3 3 5" xfId="14641" xr:uid="{00000000-0005-0000-0000-000068100000}"/>
    <cellStyle name="Normal 14 2 3 3 3 3 5 2" xfId="42269" xr:uid="{00000000-0005-0000-0000-000069100000}"/>
    <cellStyle name="Normal 14 2 3 3 3 3 5 3" xfId="34427" xr:uid="{00000000-0005-0000-0000-00006A100000}"/>
    <cellStyle name="Normal 14 2 3 3 3 3 5 4" xfId="26649" xr:uid="{00000000-0005-0000-0000-00006B100000}"/>
    <cellStyle name="Normal 14 2 3 3 3 3 6" xfId="16861" xr:uid="{00000000-0005-0000-0000-00006C100000}"/>
    <cellStyle name="Normal 14 2 3 3 3 3 6 2" xfId="44489" xr:uid="{00000000-0005-0000-0000-00006D100000}"/>
    <cellStyle name="Normal 14 2 3 3 3 3 6 3" xfId="22974" xr:uid="{00000000-0005-0000-0000-00006E100000}"/>
    <cellStyle name="Normal 14 2 3 3 3 3 7" xfId="10578" xr:uid="{00000000-0005-0000-0000-00006F100000}"/>
    <cellStyle name="Normal 14 2 3 3 3 3 7 2" xfId="38349" xr:uid="{00000000-0005-0000-0000-000070100000}"/>
    <cellStyle name="Normal 14 2 3 3 3 3 8" xfId="17356" xr:uid="{00000000-0005-0000-0000-000071100000}"/>
    <cellStyle name="Normal 14 2 3 3 3 3 8 2" xfId="35417" xr:uid="{00000000-0005-0000-0000-000072100000}"/>
    <cellStyle name="Normal 14 2 3 3 3 3 9" xfId="8706" xr:uid="{00000000-0005-0000-0000-000073100000}"/>
    <cellStyle name="Normal 14 2 3 3 3 3 9 2" xfId="32402" xr:uid="{00000000-0005-0000-0000-000074100000}"/>
    <cellStyle name="Normal 14 2 3 3 3 4" xfId="1850" xr:uid="{00000000-0005-0000-0000-000075100000}"/>
    <cellStyle name="Normal 14 2 3 3 3 4 10" xfId="3723" xr:uid="{00000000-0005-0000-0000-000076100000}"/>
    <cellStyle name="Normal 14 2 3 3 3 4 11" xfId="19863" xr:uid="{00000000-0005-0000-0000-000077100000}"/>
    <cellStyle name="Normal 14 2 3 3 3 4 2" xfId="13378" xr:uid="{00000000-0005-0000-0000-000078100000}"/>
    <cellStyle name="Normal 14 2 3 3 3 4 2 2" xfId="15749" xr:uid="{00000000-0005-0000-0000-000079100000}"/>
    <cellStyle name="Normal 14 2 3 3 3 4 2 2 2" xfId="43377" xr:uid="{00000000-0005-0000-0000-00007A100000}"/>
    <cellStyle name="Normal 14 2 3 3 3 4 2 3" xfId="41006" xr:uid="{00000000-0005-0000-0000-00007B100000}"/>
    <cellStyle name="Normal 14 2 3 3 3 4 2 4" xfId="37110" xr:uid="{00000000-0005-0000-0000-00007C100000}"/>
    <cellStyle name="Normal 14 2 3 3 3 4 2 5" xfId="31163" xr:uid="{00000000-0005-0000-0000-00007D100000}"/>
    <cellStyle name="Normal 14 2 3 3 3 4 2 6" xfId="25488" xr:uid="{00000000-0005-0000-0000-00007E100000}"/>
    <cellStyle name="Normal 14 2 3 3 3 4 3" xfId="11997" xr:uid="{00000000-0005-0000-0000-00007F100000}"/>
    <cellStyle name="Normal 14 2 3 3 3 4 3 2" xfId="39744" xr:uid="{00000000-0005-0000-0000-000080100000}"/>
    <cellStyle name="Normal 14 2 3 3 3 4 3 3" xfId="34274" xr:uid="{00000000-0005-0000-0000-000081100000}"/>
    <cellStyle name="Normal 14 2 3 3 3 4 3 4" xfId="27163" xr:uid="{00000000-0005-0000-0000-000082100000}"/>
    <cellStyle name="Normal 14 2 3 3 3 4 4" xfId="14488" xr:uid="{00000000-0005-0000-0000-000083100000}"/>
    <cellStyle name="Normal 14 2 3 3 3 4 4 2" xfId="42116" xr:uid="{00000000-0005-0000-0000-000084100000}"/>
    <cellStyle name="Normal 14 2 3 3 3 4 4 3" xfId="23607" xr:uid="{00000000-0005-0000-0000-000085100000}"/>
    <cellStyle name="Normal 14 2 3 3 3 4 5" xfId="11377" xr:uid="{00000000-0005-0000-0000-000086100000}"/>
    <cellStyle name="Normal 14 2 3 3 3 4 5 2" xfId="39148" xr:uid="{00000000-0005-0000-0000-000087100000}"/>
    <cellStyle name="Normal 14 2 3 3 3 4 6" xfId="17989" xr:uid="{00000000-0005-0000-0000-000088100000}"/>
    <cellStyle name="Normal 14 2 3 3 3 4 6 2" xfId="35930" xr:uid="{00000000-0005-0000-0000-000089100000}"/>
    <cellStyle name="Normal 14 2 3 3 3 4 7" xfId="9339" xr:uid="{00000000-0005-0000-0000-00008A100000}"/>
    <cellStyle name="Normal 14 2 3 3 3 4 7 2" xfId="33035" xr:uid="{00000000-0005-0000-0000-00008B100000}"/>
    <cellStyle name="Normal 14 2 3 3 3 4 8" xfId="7467" xr:uid="{00000000-0005-0000-0000-00008C100000}"/>
    <cellStyle name="Normal 14 2 3 3 3 4 8 2" xfId="29291" xr:uid="{00000000-0005-0000-0000-00008D100000}"/>
    <cellStyle name="Normal 14 2 3 3 3 4 9" xfId="5595" xr:uid="{00000000-0005-0000-0000-00008E100000}"/>
    <cellStyle name="Normal 14 2 3 3 3 4 9 2" xfId="21735" xr:uid="{00000000-0005-0000-0000-00008F100000}"/>
    <cellStyle name="Normal 14 2 3 3 3 5" xfId="2394" xr:uid="{00000000-0005-0000-0000-000090100000}"/>
    <cellStyle name="Normal 14 2 3 3 3 5 10" xfId="20406" xr:uid="{00000000-0005-0000-0000-000091100000}"/>
    <cellStyle name="Normal 14 2 3 3 3 5 2" xfId="13481" xr:uid="{00000000-0005-0000-0000-000092100000}"/>
    <cellStyle name="Normal 14 2 3 3 3 5 2 2" xfId="41109" xr:uid="{00000000-0005-0000-0000-000093100000}"/>
    <cellStyle name="Normal 14 2 3 3 3 5 2 3" xfId="37653" xr:uid="{00000000-0005-0000-0000-000094100000}"/>
    <cellStyle name="Normal 14 2 3 3 3 5 2 4" xfId="31706" xr:uid="{00000000-0005-0000-0000-000095100000}"/>
    <cellStyle name="Normal 14 2 3 3 3 5 2 5" xfId="25591" xr:uid="{00000000-0005-0000-0000-000096100000}"/>
    <cellStyle name="Normal 14 2 3 3 3 5 3" xfId="15852" xr:uid="{00000000-0005-0000-0000-000097100000}"/>
    <cellStyle name="Normal 14 2 3 3 3 5 3 2" xfId="43480" xr:uid="{00000000-0005-0000-0000-000098100000}"/>
    <cellStyle name="Normal 14 2 3 3 3 5 3 3" xfId="27293" xr:uid="{00000000-0005-0000-0000-000099100000}"/>
    <cellStyle name="Normal 14 2 3 3 3 5 4" xfId="10901" xr:uid="{00000000-0005-0000-0000-00009A100000}"/>
    <cellStyle name="Normal 14 2 3 3 3 5 4 2" xfId="38672" xr:uid="{00000000-0005-0000-0000-00009B100000}"/>
    <cellStyle name="Normal 14 2 3 3 3 5 4 3" xfId="24150" xr:uid="{00000000-0005-0000-0000-00009C100000}"/>
    <cellStyle name="Normal 14 2 3 3 3 5 5" xfId="18532" xr:uid="{00000000-0005-0000-0000-00009D100000}"/>
    <cellStyle name="Normal 14 2 3 3 3 5 5 2" xfId="36060" xr:uid="{00000000-0005-0000-0000-00009E100000}"/>
    <cellStyle name="Normal 14 2 3 3 3 5 6" xfId="9882" xr:uid="{00000000-0005-0000-0000-00009F100000}"/>
    <cellStyle name="Normal 14 2 3 3 3 5 6 2" xfId="33578" xr:uid="{00000000-0005-0000-0000-0000A0100000}"/>
    <cellStyle name="Normal 14 2 3 3 3 5 7" xfId="8010" xr:uid="{00000000-0005-0000-0000-0000A1100000}"/>
    <cellStyle name="Normal 14 2 3 3 3 5 7 2" xfId="29834" xr:uid="{00000000-0005-0000-0000-0000A2100000}"/>
    <cellStyle name="Normal 14 2 3 3 3 5 8" xfId="6138" xr:uid="{00000000-0005-0000-0000-0000A3100000}"/>
    <cellStyle name="Normal 14 2 3 3 3 5 8 2" xfId="22278" xr:uid="{00000000-0005-0000-0000-0000A4100000}"/>
    <cellStyle name="Normal 14 2 3 3 3 5 9" xfId="4266" xr:uid="{00000000-0005-0000-0000-0000A5100000}"/>
    <cellStyle name="Normal 14 2 3 3 3 6" xfId="1693" xr:uid="{00000000-0005-0000-0000-0000A6100000}"/>
    <cellStyle name="Normal 14 2 3 3 3 6 2" xfId="16322" xr:uid="{00000000-0005-0000-0000-0000A7100000}"/>
    <cellStyle name="Normal 14 2 3 3 3 6 2 2" xfId="43950" xr:uid="{00000000-0005-0000-0000-0000A8100000}"/>
    <cellStyle name="Normal 14 2 3 3 3 6 2 3" xfId="31006" xr:uid="{00000000-0005-0000-0000-0000A9100000}"/>
    <cellStyle name="Normal 14 2 3 3 3 6 2 4" xfId="26061" xr:uid="{00000000-0005-0000-0000-0000AA100000}"/>
    <cellStyle name="Normal 14 2 3 3 3 6 3" xfId="13951" xr:uid="{00000000-0005-0000-0000-0000AB100000}"/>
    <cellStyle name="Normal 14 2 3 3 3 6 3 2" xfId="41579" xr:uid="{00000000-0005-0000-0000-0000AC100000}"/>
    <cellStyle name="Normal 14 2 3 3 3 6 3 3" xfId="27792" xr:uid="{00000000-0005-0000-0000-0000AD100000}"/>
    <cellStyle name="Normal 14 2 3 3 3 6 4" xfId="17832" xr:uid="{00000000-0005-0000-0000-0000AE100000}"/>
    <cellStyle name="Normal 14 2 3 3 3 6 4 2" xfId="36559" xr:uid="{00000000-0005-0000-0000-0000AF100000}"/>
    <cellStyle name="Normal 14 2 3 3 3 6 4 3" xfId="23450" xr:uid="{00000000-0005-0000-0000-0000B0100000}"/>
    <cellStyle name="Normal 14 2 3 3 3 6 5" xfId="9182" xr:uid="{00000000-0005-0000-0000-0000B1100000}"/>
    <cellStyle name="Normal 14 2 3 3 3 6 5 2" xfId="32878" xr:uid="{00000000-0005-0000-0000-0000B2100000}"/>
    <cellStyle name="Normal 14 2 3 3 3 6 6" xfId="7310" xr:uid="{00000000-0005-0000-0000-0000B3100000}"/>
    <cellStyle name="Normal 14 2 3 3 3 6 6 2" xfId="29134" xr:uid="{00000000-0005-0000-0000-0000B4100000}"/>
    <cellStyle name="Normal 14 2 3 3 3 6 7" xfId="5438" xr:uid="{00000000-0005-0000-0000-0000B5100000}"/>
    <cellStyle name="Normal 14 2 3 3 3 6 7 2" xfId="21578" xr:uid="{00000000-0005-0000-0000-0000B6100000}"/>
    <cellStyle name="Normal 14 2 3 3 3 6 8" xfId="3566" xr:uid="{00000000-0005-0000-0000-0000B7100000}"/>
    <cellStyle name="Normal 14 2 3 3 3 6 9" xfId="19706" xr:uid="{00000000-0005-0000-0000-0000B8100000}"/>
    <cellStyle name="Normal 14 2 3 3 3 7" xfId="1540" xr:uid="{00000000-0005-0000-0000-0000B9100000}"/>
    <cellStyle name="Normal 14 2 3 3 3 7 2" xfId="14964" xr:uid="{00000000-0005-0000-0000-0000BA100000}"/>
    <cellStyle name="Normal 14 2 3 3 3 7 2 2" xfId="42592" xr:uid="{00000000-0005-0000-0000-0000BB100000}"/>
    <cellStyle name="Normal 14 2 3 3 3 7 2 3" xfId="30853" xr:uid="{00000000-0005-0000-0000-0000BC100000}"/>
    <cellStyle name="Normal 14 2 3 3 3 7 2 4" xfId="28183" xr:uid="{00000000-0005-0000-0000-0000BD100000}"/>
    <cellStyle name="Normal 14 2 3 3 3 7 3" xfId="12473" xr:uid="{00000000-0005-0000-0000-0000BE100000}"/>
    <cellStyle name="Normal 14 2 3 3 3 7 3 2" xfId="40220" xr:uid="{00000000-0005-0000-0000-0000BF100000}"/>
    <cellStyle name="Normal 14 2 3 3 3 7 3 3" xfId="23297" xr:uid="{00000000-0005-0000-0000-0000C0100000}"/>
    <cellStyle name="Normal 14 2 3 3 3 7 4" xfId="17679" xr:uid="{00000000-0005-0000-0000-0000C1100000}"/>
    <cellStyle name="Normal 14 2 3 3 3 7 4 2" xfId="35257" xr:uid="{00000000-0005-0000-0000-0000C2100000}"/>
    <cellStyle name="Normal 14 2 3 3 3 7 5" xfId="9029" xr:uid="{00000000-0005-0000-0000-0000C3100000}"/>
    <cellStyle name="Normal 14 2 3 3 3 7 5 2" xfId="32725" xr:uid="{00000000-0005-0000-0000-0000C4100000}"/>
    <cellStyle name="Normal 14 2 3 3 3 7 6" xfId="7157" xr:uid="{00000000-0005-0000-0000-0000C5100000}"/>
    <cellStyle name="Normal 14 2 3 3 3 7 6 2" xfId="28981" xr:uid="{00000000-0005-0000-0000-0000C6100000}"/>
    <cellStyle name="Normal 14 2 3 3 3 7 7" xfId="5285" xr:uid="{00000000-0005-0000-0000-0000C7100000}"/>
    <cellStyle name="Normal 14 2 3 3 3 7 7 2" xfId="21425" xr:uid="{00000000-0005-0000-0000-0000C8100000}"/>
    <cellStyle name="Normal 14 2 3 3 3 7 8" xfId="3413" xr:uid="{00000000-0005-0000-0000-0000C9100000}"/>
    <cellStyle name="Normal 14 2 3 3 3 7 9" xfId="19553" xr:uid="{00000000-0005-0000-0000-0000CA100000}"/>
    <cellStyle name="Normal 14 2 3 3 3 8" xfId="11844" xr:uid="{00000000-0005-0000-0000-0000CB100000}"/>
    <cellStyle name="Normal 14 2 3 3 3 8 2" xfId="39594" xr:uid="{00000000-0005-0000-0000-0000CC100000}"/>
    <cellStyle name="Normal 14 2 3 3 3 8 3" xfId="36953" xr:uid="{00000000-0005-0000-0000-0000CD100000}"/>
    <cellStyle name="Normal 14 2 3 3 3 8 4" xfId="30377" xr:uid="{00000000-0005-0000-0000-0000CE100000}"/>
    <cellStyle name="Normal 14 2 3 3 3 8 5" xfId="24703" xr:uid="{00000000-0005-0000-0000-0000CF100000}"/>
    <cellStyle name="Normal 14 2 3 3 3 9" xfId="14335" xr:uid="{00000000-0005-0000-0000-0000D0100000}"/>
    <cellStyle name="Normal 14 2 3 3 3 9 2" xfId="41963" xr:uid="{00000000-0005-0000-0000-0000D1100000}"/>
    <cellStyle name="Normal 14 2 3 3 3 9 3" xfId="34121" xr:uid="{00000000-0005-0000-0000-0000D2100000}"/>
    <cellStyle name="Normal 14 2 3 3 3 9 4" xfId="26489" xr:uid="{00000000-0005-0000-0000-0000D3100000}"/>
    <cellStyle name="Normal 14 2 3 3 4" xfId="1319" xr:uid="{00000000-0005-0000-0000-0000D4100000}"/>
    <cellStyle name="Normal 14 2 3 3 4 10" xfId="17458" xr:uid="{00000000-0005-0000-0000-0000D5100000}"/>
    <cellStyle name="Normal 14 2 3 3 4 10 2" xfId="35779" xr:uid="{00000000-0005-0000-0000-0000D6100000}"/>
    <cellStyle name="Normal 14 2 3 3 4 11" xfId="8808" xr:uid="{00000000-0005-0000-0000-0000D7100000}"/>
    <cellStyle name="Normal 14 2 3 3 4 11 2" xfId="32504" xr:uid="{00000000-0005-0000-0000-0000D8100000}"/>
    <cellStyle name="Normal 14 2 3 3 4 12" xfId="6936" xr:uid="{00000000-0005-0000-0000-0000D9100000}"/>
    <cellStyle name="Normal 14 2 3 3 4 12 2" xfId="28760" xr:uid="{00000000-0005-0000-0000-0000DA100000}"/>
    <cellStyle name="Normal 14 2 3 3 4 13" xfId="5064" xr:uid="{00000000-0005-0000-0000-0000DB100000}"/>
    <cellStyle name="Normal 14 2 3 3 4 13 2" xfId="21204" xr:uid="{00000000-0005-0000-0000-0000DC100000}"/>
    <cellStyle name="Normal 14 2 3 3 4 14" xfId="3192" xr:uid="{00000000-0005-0000-0000-0000DD100000}"/>
    <cellStyle name="Normal 14 2 3 3 4 15" xfId="19332" xr:uid="{00000000-0005-0000-0000-0000DE100000}"/>
    <cellStyle name="Normal 14 2 3 3 4 2" xfId="2274" xr:uid="{00000000-0005-0000-0000-0000DF100000}"/>
    <cellStyle name="Normal 14 2 3 3 4 2 10" xfId="4147" xr:uid="{00000000-0005-0000-0000-0000E0100000}"/>
    <cellStyle name="Normal 14 2 3 3 4 2 11" xfId="20287" xr:uid="{00000000-0005-0000-0000-0000E1100000}"/>
    <cellStyle name="Normal 14 2 3 3 4 2 2" xfId="2818" xr:uid="{00000000-0005-0000-0000-0000E2100000}"/>
    <cellStyle name="Normal 14 2 3 3 4 2 2 2" xfId="16252" xr:uid="{00000000-0005-0000-0000-0000E3100000}"/>
    <cellStyle name="Normal 14 2 3 3 4 2 2 2 2" xfId="43880" xr:uid="{00000000-0005-0000-0000-0000E4100000}"/>
    <cellStyle name="Normal 14 2 3 3 4 2 2 2 3" xfId="38077" xr:uid="{00000000-0005-0000-0000-0000E5100000}"/>
    <cellStyle name="Normal 14 2 3 3 4 2 2 2 4" xfId="32130" xr:uid="{00000000-0005-0000-0000-0000E6100000}"/>
    <cellStyle name="Normal 14 2 3 3 4 2 2 2 5" xfId="25991" xr:uid="{00000000-0005-0000-0000-0000E7100000}"/>
    <cellStyle name="Normal 14 2 3 3 4 2 2 3" xfId="13881" xr:uid="{00000000-0005-0000-0000-0000E8100000}"/>
    <cellStyle name="Normal 14 2 3 3 4 2 2 3 2" xfId="41509" xr:uid="{00000000-0005-0000-0000-0000E9100000}"/>
    <cellStyle name="Normal 14 2 3 3 4 2 2 3 3" xfId="27717" xr:uid="{00000000-0005-0000-0000-0000EA100000}"/>
    <cellStyle name="Normal 14 2 3 3 4 2 2 4" xfId="18956" xr:uid="{00000000-0005-0000-0000-0000EB100000}"/>
    <cellStyle name="Normal 14 2 3 3 4 2 2 4 2" xfId="36484" xr:uid="{00000000-0005-0000-0000-0000EC100000}"/>
    <cellStyle name="Normal 14 2 3 3 4 2 2 4 3" xfId="24574" xr:uid="{00000000-0005-0000-0000-0000ED100000}"/>
    <cellStyle name="Normal 14 2 3 3 4 2 2 5" xfId="10306" xr:uid="{00000000-0005-0000-0000-0000EE100000}"/>
    <cellStyle name="Normal 14 2 3 3 4 2 2 5 2" xfId="34002" xr:uid="{00000000-0005-0000-0000-0000EF100000}"/>
    <cellStyle name="Normal 14 2 3 3 4 2 2 6" xfId="8434" xr:uid="{00000000-0005-0000-0000-0000F0100000}"/>
    <cellStyle name="Normal 14 2 3 3 4 2 2 6 2" xfId="30258" xr:uid="{00000000-0005-0000-0000-0000F1100000}"/>
    <cellStyle name="Normal 14 2 3 3 4 2 2 7" xfId="6562" xr:uid="{00000000-0005-0000-0000-0000F2100000}"/>
    <cellStyle name="Normal 14 2 3 3 4 2 2 7 2" xfId="22702" xr:uid="{00000000-0005-0000-0000-0000F3100000}"/>
    <cellStyle name="Normal 14 2 3 3 4 2 2 8" xfId="4690" xr:uid="{00000000-0005-0000-0000-0000F4100000}"/>
    <cellStyle name="Normal 14 2 3 3 4 2 2 9" xfId="20830" xr:uid="{00000000-0005-0000-0000-0000F5100000}"/>
    <cellStyle name="Normal 14 2 3 3 4 2 3" xfId="13418" xr:uid="{00000000-0005-0000-0000-0000F6100000}"/>
    <cellStyle name="Normal 14 2 3 3 4 2 3 2" xfId="41046" xr:uid="{00000000-0005-0000-0000-0000F7100000}"/>
    <cellStyle name="Normal 14 2 3 3 4 2 3 3" xfId="37534" xr:uid="{00000000-0005-0000-0000-0000F8100000}"/>
    <cellStyle name="Normal 14 2 3 3 4 2 3 4" xfId="31587" xr:uid="{00000000-0005-0000-0000-0000F9100000}"/>
    <cellStyle name="Normal 14 2 3 3 4 2 3 5" xfId="25528" xr:uid="{00000000-0005-0000-0000-0000FA100000}"/>
    <cellStyle name="Normal 14 2 3 3 4 2 4" xfId="15789" xr:uid="{00000000-0005-0000-0000-0000FB100000}"/>
    <cellStyle name="Normal 14 2 3 3 4 2 4 2" xfId="43417" xr:uid="{00000000-0005-0000-0000-0000FC100000}"/>
    <cellStyle name="Normal 14 2 3 3 4 2 4 3" xfId="27225" xr:uid="{00000000-0005-0000-0000-0000FD100000}"/>
    <cellStyle name="Normal 14 2 3 3 4 2 5" xfId="11479" xr:uid="{00000000-0005-0000-0000-0000FE100000}"/>
    <cellStyle name="Normal 14 2 3 3 4 2 5 2" xfId="39250" xr:uid="{00000000-0005-0000-0000-0000FF100000}"/>
    <cellStyle name="Normal 14 2 3 3 4 2 5 3" xfId="24031" xr:uid="{00000000-0005-0000-0000-000000110000}"/>
    <cellStyle name="Normal 14 2 3 3 4 2 6" xfId="18413" xr:uid="{00000000-0005-0000-0000-000001110000}"/>
    <cellStyle name="Normal 14 2 3 3 4 2 6 2" xfId="35992" xr:uid="{00000000-0005-0000-0000-000002110000}"/>
    <cellStyle name="Normal 14 2 3 3 4 2 7" xfId="9763" xr:uid="{00000000-0005-0000-0000-000003110000}"/>
    <cellStyle name="Normal 14 2 3 3 4 2 7 2" xfId="33459" xr:uid="{00000000-0005-0000-0000-000004110000}"/>
    <cellStyle name="Normal 14 2 3 3 4 2 8" xfId="7891" xr:uid="{00000000-0005-0000-0000-000005110000}"/>
    <cellStyle name="Normal 14 2 3 3 4 2 8 2" xfId="29715" xr:uid="{00000000-0005-0000-0000-000006110000}"/>
    <cellStyle name="Normal 14 2 3 3 4 2 9" xfId="6019" xr:uid="{00000000-0005-0000-0000-000007110000}"/>
    <cellStyle name="Normal 14 2 3 3 4 2 9 2" xfId="22159" xr:uid="{00000000-0005-0000-0000-000008110000}"/>
    <cellStyle name="Normal 14 2 3 3 4 3" xfId="2495" xr:uid="{00000000-0005-0000-0000-000009110000}"/>
    <cellStyle name="Normal 14 2 3 3 4 3 10" xfId="20507" xr:uid="{00000000-0005-0000-0000-00000A110000}"/>
    <cellStyle name="Normal 14 2 3 3 4 3 2" xfId="13568" xr:uid="{00000000-0005-0000-0000-00000B110000}"/>
    <cellStyle name="Normal 14 2 3 3 4 3 2 2" xfId="41196" xr:uid="{00000000-0005-0000-0000-00000C110000}"/>
    <cellStyle name="Normal 14 2 3 3 4 3 2 3" xfId="37754" xr:uid="{00000000-0005-0000-0000-00000D110000}"/>
    <cellStyle name="Normal 14 2 3 3 4 3 2 4" xfId="31807" xr:uid="{00000000-0005-0000-0000-00000E110000}"/>
    <cellStyle name="Normal 14 2 3 3 4 3 2 5" xfId="25678" xr:uid="{00000000-0005-0000-0000-00000F110000}"/>
    <cellStyle name="Normal 14 2 3 3 4 3 3" xfId="15939" xr:uid="{00000000-0005-0000-0000-000010110000}"/>
    <cellStyle name="Normal 14 2 3 3 4 3 3 2" xfId="43567" xr:uid="{00000000-0005-0000-0000-000011110000}"/>
    <cellStyle name="Normal 14 2 3 3 4 3 3 3" xfId="27394" xr:uid="{00000000-0005-0000-0000-000012110000}"/>
    <cellStyle name="Normal 14 2 3 3 4 3 4" xfId="11156" xr:uid="{00000000-0005-0000-0000-000013110000}"/>
    <cellStyle name="Normal 14 2 3 3 4 3 4 2" xfId="38927" xr:uid="{00000000-0005-0000-0000-000014110000}"/>
    <cellStyle name="Normal 14 2 3 3 4 3 4 3" xfId="24251" xr:uid="{00000000-0005-0000-0000-000015110000}"/>
    <cellStyle name="Normal 14 2 3 3 4 3 5" xfId="18633" xr:uid="{00000000-0005-0000-0000-000016110000}"/>
    <cellStyle name="Normal 14 2 3 3 4 3 5 2" xfId="36161" xr:uid="{00000000-0005-0000-0000-000017110000}"/>
    <cellStyle name="Normal 14 2 3 3 4 3 6" xfId="9983" xr:uid="{00000000-0005-0000-0000-000018110000}"/>
    <cellStyle name="Normal 14 2 3 3 4 3 6 2" xfId="33679" xr:uid="{00000000-0005-0000-0000-000019110000}"/>
    <cellStyle name="Normal 14 2 3 3 4 3 7" xfId="8111" xr:uid="{00000000-0005-0000-0000-00001A110000}"/>
    <cellStyle name="Normal 14 2 3 3 4 3 7 2" xfId="29935" xr:uid="{00000000-0005-0000-0000-00001B110000}"/>
    <cellStyle name="Normal 14 2 3 3 4 3 8" xfId="6239" xr:uid="{00000000-0005-0000-0000-00001C110000}"/>
    <cellStyle name="Normal 14 2 3 3 4 3 8 2" xfId="22379" xr:uid="{00000000-0005-0000-0000-00001D110000}"/>
    <cellStyle name="Normal 14 2 3 3 4 3 9" xfId="4367" xr:uid="{00000000-0005-0000-0000-00001E110000}"/>
    <cellStyle name="Normal 14 2 3 3 4 4" xfId="1951" xr:uid="{00000000-0005-0000-0000-00001F110000}"/>
    <cellStyle name="Normal 14 2 3 3 4 4 2" xfId="16563" xr:uid="{00000000-0005-0000-0000-000020110000}"/>
    <cellStyle name="Normal 14 2 3 3 4 4 2 2" xfId="44191" xr:uid="{00000000-0005-0000-0000-000021110000}"/>
    <cellStyle name="Normal 14 2 3 3 4 4 2 3" xfId="31264" xr:uid="{00000000-0005-0000-0000-000022110000}"/>
    <cellStyle name="Normal 14 2 3 3 4 4 2 4" xfId="26302" xr:uid="{00000000-0005-0000-0000-000023110000}"/>
    <cellStyle name="Normal 14 2 3 3 4 4 3" xfId="14192" xr:uid="{00000000-0005-0000-0000-000024110000}"/>
    <cellStyle name="Normal 14 2 3 3 4 4 3 2" xfId="41820" xr:uid="{00000000-0005-0000-0000-000025110000}"/>
    <cellStyle name="Normal 14 2 3 3 4 4 3 3" xfId="28043" xr:uid="{00000000-0005-0000-0000-000026110000}"/>
    <cellStyle name="Normal 14 2 3 3 4 4 4" xfId="18090" xr:uid="{00000000-0005-0000-0000-000027110000}"/>
    <cellStyle name="Normal 14 2 3 3 4 4 4 2" xfId="36810" xr:uid="{00000000-0005-0000-0000-000028110000}"/>
    <cellStyle name="Normal 14 2 3 3 4 4 4 3" xfId="23708" xr:uid="{00000000-0005-0000-0000-000029110000}"/>
    <cellStyle name="Normal 14 2 3 3 4 4 5" xfId="9440" xr:uid="{00000000-0005-0000-0000-00002A110000}"/>
    <cellStyle name="Normal 14 2 3 3 4 4 5 2" xfId="33136" xr:uid="{00000000-0005-0000-0000-00002B110000}"/>
    <cellStyle name="Normal 14 2 3 3 4 4 6" xfId="7568" xr:uid="{00000000-0005-0000-0000-00002C110000}"/>
    <cellStyle name="Normal 14 2 3 3 4 4 6 2" xfId="29392" xr:uid="{00000000-0005-0000-0000-00002D110000}"/>
    <cellStyle name="Normal 14 2 3 3 4 4 7" xfId="5696" xr:uid="{00000000-0005-0000-0000-00002E110000}"/>
    <cellStyle name="Normal 14 2 3 3 4 4 7 2" xfId="21836" xr:uid="{00000000-0005-0000-0000-00002F110000}"/>
    <cellStyle name="Normal 14 2 3 3 4 4 8" xfId="3824" xr:uid="{00000000-0005-0000-0000-000030110000}"/>
    <cellStyle name="Normal 14 2 3 3 4 4 9" xfId="19964" xr:uid="{00000000-0005-0000-0000-000031110000}"/>
    <cellStyle name="Normal 14 2 3 3 4 5" xfId="12760" xr:uid="{00000000-0005-0000-0000-000032110000}"/>
    <cellStyle name="Normal 14 2 3 3 4 5 2" xfId="15233" xr:uid="{00000000-0005-0000-0000-000033110000}"/>
    <cellStyle name="Normal 14 2 3 3 4 5 2 2" xfId="42861" xr:uid="{00000000-0005-0000-0000-000034110000}"/>
    <cellStyle name="Normal 14 2 3 3 4 5 2 3" xfId="34756" xr:uid="{00000000-0005-0000-0000-000035110000}"/>
    <cellStyle name="Normal 14 2 3 3 4 5 3" xfId="40489" xr:uid="{00000000-0005-0000-0000-000036110000}"/>
    <cellStyle name="Normal 14 2 3 3 4 5 4" xfId="37211" xr:uid="{00000000-0005-0000-0000-000037110000}"/>
    <cellStyle name="Normal 14 2 3 3 4 5 5" xfId="30632" xr:uid="{00000000-0005-0000-0000-000038110000}"/>
    <cellStyle name="Normal 14 2 3 3 4 5 6" xfId="24972" xr:uid="{00000000-0005-0000-0000-000039110000}"/>
    <cellStyle name="Normal 14 2 3 3 4 6" xfId="12252" xr:uid="{00000000-0005-0000-0000-00003A110000}"/>
    <cellStyle name="Normal 14 2 3 3 4 6 2" xfId="39999" xr:uid="{00000000-0005-0000-0000-00003B110000}"/>
    <cellStyle name="Normal 14 2 3 3 4 6 3" xfId="34529" xr:uid="{00000000-0005-0000-0000-00003C110000}"/>
    <cellStyle name="Normal 14 2 3 3 4 6 4" xfId="27012" xr:uid="{00000000-0005-0000-0000-00003D110000}"/>
    <cellStyle name="Normal 14 2 3 3 4 7" xfId="14743" xr:uid="{00000000-0005-0000-0000-00003E110000}"/>
    <cellStyle name="Normal 14 2 3 3 4 7 2" xfId="42371" xr:uid="{00000000-0005-0000-0000-00003F110000}"/>
    <cellStyle name="Normal 14 2 3 3 4 7 3" xfId="23076" xr:uid="{00000000-0005-0000-0000-000040110000}"/>
    <cellStyle name="Normal 14 2 3 3 4 8" xfId="16963" xr:uid="{00000000-0005-0000-0000-000041110000}"/>
    <cellStyle name="Normal 14 2 3 3 4 8 2" xfId="44591" xr:uid="{00000000-0005-0000-0000-000042110000}"/>
    <cellStyle name="Normal 14 2 3 3 4 9" xfId="10680" xr:uid="{00000000-0005-0000-0000-000043110000}"/>
    <cellStyle name="Normal 14 2 3 3 4 9 2" xfId="38451" xr:uid="{00000000-0005-0000-0000-000044110000}"/>
    <cellStyle name="Normal 14 2 3 3 5" xfId="1166" xr:uid="{00000000-0005-0000-0000-000045110000}"/>
    <cellStyle name="Normal 14 2 3 3 5 10" xfId="8655" xr:uid="{00000000-0005-0000-0000-000046110000}"/>
    <cellStyle name="Normal 14 2 3 3 5 10 2" xfId="32351" xr:uid="{00000000-0005-0000-0000-000047110000}"/>
    <cellStyle name="Normal 14 2 3 3 5 11" xfId="6783" xr:uid="{00000000-0005-0000-0000-000048110000}"/>
    <cellStyle name="Normal 14 2 3 3 5 11 2" xfId="28607" xr:uid="{00000000-0005-0000-0000-000049110000}"/>
    <cellStyle name="Normal 14 2 3 3 5 12" xfId="4911" xr:uid="{00000000-0005-0000-0000-00004A110000}"/>
    <cellStyle name="Normal 14 2 3 3 5 12 2" xfId="21051" xr:uid="{00000000-0005-0000-0000-00004B110000}"/>
    <cellStyle name="Normal 14 2 3 3 5 13" xfId="3039" xr:uid="{00000000-0005-0000-0000-00004C110000}"/>
    <cellStyle name="Normal 14 2 3 3 5 14" xfId="19179" xr:uid="{00000000-0005-0000-0000-00004D110000}"/>
    <cellStyle name="Normal 14 2 3 3 5 2" xfId="2665" xr:uid="{00000000-0005-0000-0000-00004E110000}"/>
    <cellStyle name="Normal 14 2 3 3 5 2 10" xfId="20677" xr:uid="{00000000-0005-0000-0000-00004F110000}"/>
    <cellStyle name="Normal 14 2 3 3 5 2 2" xfId="13730" xr:uid="{00000000-0005-0000-0000-000050110000}"/>
    <cellStyle name="Normal 14 2 3 3 5 2 2 2" xfId="41358" xr:uid="{00000000-0005-0000-0000-000051110000}"/>
    <cellStyle name="Normal 14 2 3 3 5 2 2 3" xfId="37924" xr:uid="{00000000-0005-0000-0000-000052110000}"/>
    <cellStyle name="Normal 14 2 3 3 5 2 2 4" xfId="31977" xr:uid="{00000000-0005-0000-0000-000053110000}"/>
    <cellStyle name="Normal 14 2 3 3 5 2 2 5" xfId="25840" xr:uid="{00000000-0005-0000-0000-000054110000}"/>
    <cellStyle name="Normal 14 2 3 3 5 2 3" xfId="16101" xr:uid="{00000000-0005-0000-0000-000055110000}"/>
    <cellStyle name="Normal 14 2 3 3 5 2 3 2" xfId="43729" xr:uid="{00000000-0005-0000-0000-000056110000}"/>
    <cellStyle name="Normal 14 2 3 3 5 2 3 3" xfId="27564" xr:uid="{00000000-0005-0000-0000-000057110000}"/>
    <cellStyle name="Normal 14 2 3 3 5 2 4" xfId="11530" xr:uid="{00000000-0005-0000-0000-000058110000}"/>
    <cellStyle name="Normal 14 2 3 3 5 2 4 2" xfId="39301" xr:uid="{00000000-0005-0000-0000-000059110000}"/>
    <cellStyle name="Normal 14 2 3 3 5 2 4 3" xfId="24421" xr:uid="{00000000-0005-0000-0000-00005A110000}"/>
    <cellStyle name="Normal 14 2 3 3 5 2 5" xfId="18803" xr:uid="{00000000-0005-0000-0000-00005B110000}"/>
    <cellStyle name="Normal 14 2 3 3 5 2 5 2" xfId="36331" xr:uid="{00000000-0005-0000-0000-00005C110000}"/>
    <cellStyle name="Normal 14 2 3 3 5 2 6" xfId="10153" xr:uid="{00000000-0005-0000-0000-00005D110000}"/>
    <cellStyle name="Normal 14 2 3 3 5 2 6 2" xfId="33849" xr:uid="{00000000-0005-0000-0000-00005E110000}"/>
    <cellStyle name="Normal 14 2 3 3 5 2 7" xfId="8281" xr:uid="{00000000-0005-0000-0000-00005F110000}"/>
    <cellStyle name="Normal 14 2 3 3 5 2 7 2" xfId="30105" xr:uid="{00000000-0005-0000-0000-000060110000}"/>
    <cellStyle name="Normal 14 2 3 3 5 2 8" xfId="6409" xr:uid="{00000000-0005-0000-0000-000061110000}"/>
    <cellStyle name="Normal 14 2 3 3 5 2 8 2" xfId="22549" xr:uid="{00000000-0005-0000-0000-000062110000}"/>
    <cellStyle name="Normal 14 2 3 3 5 2 9" xfId="4537" xr:uid="{00000000-0005-0000-0000-000063110000}"/>
    <cellStyle name="Normal 14 2 3 3 5 3" xfId="2121" xr:uid="{00000000-0005-0000-0000-000064110000}"/>
    <cellStyle name="Normal 14 2 3 3 5 3 10" xfId="20134" xr:uid="{00000000-0005-0000-0000-000065110000}"/>
    <cellStyle name="Normal 14 2 3 3 5 3 2" xfId="14010" xr:uid="{00000000-0005-0000-0000-000066110000}"/>
    <cellStyle name="Normal 14 2 3 3 5 3 2 2" xfId="41638" xr:uid="{00000000-0005-0000-0000-000067110000}"/>
    <cellStyle name="Normal 14 2 3 3 5 3 2 3" xfId="31434" xr:uid="{00000000-0005-0000-0000-000068110000}"/>
    <cellStyle name="Normal 14 2 3 3 5 3 2 4" xfId="26120" xr:uid="{00000000-0005-0000-0000-000069110000}"/>
    <cellStyle name="Normal 14 2 3 3 5 3 3" xfId="16381" xr:uid="{00000000-0005-0000-0000-00006A110000}"/>
    <cellStyle name="Normal 14 2 3 3 5 3 3 2" xfId="44009" xr:uid="{00000000-0005-0000-0000-00006B110000}"/>
    <cellStyle name="Normal 14 2 3 3 5 3 3 3" xfId="27851" xr:uid="{00000000-0005-0000-0000-00006C110000}"/>
    <cellStyle name="Normal 14 2 3 3 5 3 4" xfId="11003" xr:uid="{00000000-0005-0000-0000-00006D110000}"/>
    <cellStyle name="Normal 14 2 3 3 5 3 4 2" xfId="38774" xr:uid="{00000000-0005-0000-0000-00006E110000}"/>
    <cellStyle name="Normal 14 2 3 3 5 3 4 3" xfId="23878" xr:uid="{00000000-0005-0000-0000-00006F110000}"/>
    <cellStyle name="Normal 14 2 3 3 5 3 5" xfId="18260" xr:uid="{00000000-0005-0000-0000-000070110000}"/>
    <cellStyle name="Normal 14 2 3 3 5 3 5 2" xfId="36618" xr:uid="{00000000-0005-0000-0000-000071110000}"/>
    <cellStyle name="Normal 14 2 3 3 5 3 6" xfId="9610" xr:uid="{00000000-0005-0000-0000-000072110000}"/>
    <cellStyle name="Normal 14 2 3 3 5 3 6 2" xfId="33306" xr:uid="{00000000-0005-0000-0000-000073110000}"/>
    <cellStyle name="Normal 14 2 3 3 5 3 7" xfId="7738" xr:uid="{00000000-0005-0000-0000-000074110000}"/>
    <cellStyle name="Normal 14 2 3 3 5 3 7 2" xfId="29562" xr:uid="{00000000-0005-0000-0000-000075110000}"/>
    <cellStyle name="Normal 14 2 3 3 5 3 8" xfId="5866" xr:uid="{00000000-0005-0000-0000-000076110000}"/>
    <cellStyle name="Normal 14 2 3 3 5 3 8 2" xfId="22006" xr:uid="{00000000-0005-0000-0000-000077110000}"/>
    <cellStyle name="Normal 14 2 3 3 5 3 9" xfId="3994" xr:uid="{00000000-0005-0000-0000-000078110000}"/>
    <cellStyle name="Normal 14 2 3 3 5 4" xfId="12610" xr:uid="{00000000-0005-0000-0000-000079110000}"/>
    <cellStyle name="Normal 14 2 3 3 5 4 2" xfId="15096" xr:uid="{00000000-0005-0000-0000-00007A110000}"/>
    <cellStyle name="Normal 14 2 3 3 5 4 2 2" xfId="42724" xr:uid="{00000000-0005-0000-0000-00007B110000}"/>
    <cellStyle name="Normal 14 2 3 3 5 4 2 3" xfId="34689" xr:uid="{00000000-0005-0000-0000-00007C110000}"/>
    <cellStyle name="Normal 14 2 3 3 5 4 3" xfId="40352" xr:uid="{00000000-0005-0000-0000-00007D110000}"/>
    <cellStyle name="Normal 14 2 3 3 5 4 4" xfId="37381" xr:uid="{00000000-0005-0000-0000-00007E110000}"/>
    <cellStyle name="Normal 14 2 3 3 5 4 5" xfId="30479" xr:uid="{00000000-0005-0000-0000-00007F110000}"/>
    <cellStyle name="Normal 14 2 3 3 5 4 6" xfId="24835" xr:uid="{00000000-0005-0000-0000-000080110000}"/>
    <cellStyle name="Normal 14 2 3 3 5 5" xfId="12099" xr:uid="{00000000-0005-0000-0000-000081110000}"/>
    <cellStyle name="Normal 14 2 3 3 5 5 2" xfId="39846" xr:uid="{00000000-0005-0000-0000-000082110000}"/>
    <cellStyle name="Normal 14 2 3 3 5 5 3" xfId="34376" xr:uid="{00000000-0005-0000-0000-000083110000}"/>
    <cellStyle name="Normal 14 2 3 3 5 5 4" xfId="26819" xr:uid="{00000000-0005-0000-0000-000084110000}"/>
    <cellStyle name="Normal 14 2 3 3 5 6" xfId="14590" xr:uid="{00000000-0005-0000-0000-000085110000}"/>
    <cellStyle name="Normal 14 2 3 3 5 6 2" xfId="42218" xr:uid="{00000000-0005-0000-0000-000086110000}"/>
    <cellStyle name="Normal 14 2 3 3 5 6 3" xfId="22923" xr:uid="{00000000-0005-0000-0000-000087110000}"/>
    <cellStyle name="Normal 14 2 3 3 5 7" xfId="16810" xr:uid="{00000000-0005-0000-0000-000088110000}"/>
    <cellStyle name="Normal 14 2 3 3 5 7 2" xfId="44438" xr:uid="{00000000-0005-0000-0000-000089110000}"/>
    <cellStyle name="Normal 14 2 3 3 5 8" xfId="10527" xr:uid="{00000000-0005-0000-0000-00008A110000}"/>
    <cellStyle name="Normal 14 2 3 3 5 8 2" xfId="38298" xr:uid="{00000000-0005-0000-0000-00008B110000}"/>
    <cellStyle name="Normal 14 2 3 3 5 9" xfId="17305" xr:uid="{00000000-0005-0000-0000-00008C110000}"/>
    <cellStyle name="Normal 14 2 3 3 5 9 2" xfId="35587" xr:uid="{00000000-0005-0000-0000-00008D110000}"/>
    <cellStyle name="Normal 14 2 3 3 6" xfId="1799" xr:uid="{00000000-0005-0000-0000-00008E110000}"/>
    <cellStyle name="Normal 14 2 3 3 6 10" xfId="3672" xr:uid="{00000000-0005-0000-0000-00008F110000}"/>
    <cellStyle name="Normal 14 2 3 3 6 11" xfId="19812" xr:uid="{00000000-0005-0000-0000-000090110000}"/>
    <cellStyle name="Normal 14 2 3 3 6 2" xfId="12789" xr:uid="{00000000-0005-0000-0000-000091110000}"/>
    <cellStyle name="Normal 14 2 3 3 6 2 2" xfId="15257" xr:uid="{00000000-0005-0000-0000-000092110000}"/>
    <cellStyle name="Normal 14 2 3 3 6 2 2 2" xfId="42885" xr:uid="{00000000-0005-0000-0000-000093110000}"/>
    <cellStyle name="Normal 14 2 3 3 6 2 3" xfId="40513" xr:uid="{00000000-0005-0000-0000-000094110000}"/>
    <cellStyle name="Normal 14 2 3 3 6 2 4" xfId="37059" xr:uid="{00000000-0005-0000-0000-000095110000}"/>
    <cellStyle name="Normal 14 2 3 3 6 2 5" xfId="31112" xr:uid="{00000000-0005-0000-0000-000096110000}"/>
    <cellStyle name="Normal 14 2 3 3 6 2 6" xfId="24996" xr:uid="{00000000-0005-0000-0000-000097110000}"/>
    <cellStyle name="Normal 14 2 3 3 6 3" xfId="11946" xr:uid="{00000000-0005-0000-0000-000098110000}"/>
    <cellStyle name="Normal 14 2 3 3 6 3 2" xfId="39693" xr:uid="{00000000-0005-0000-0000-000099110000}"/>
    <cellStyle name="Normal 14 2 3 3 6 3 3" xfId="34223" xr:uid="{00000000-0005-0000-0000-00009A110000}"/>
    <cellStyle name="Normal 14 2 3 3 6 3 4" xfId="26751" xr:uid="{00000000-0005-0000-0000-00009B110000}"/>
    <cellStyle name="Normal 14 2 3 3 6 4" xfId="14437" xr:uid="{00000000-0005-0000-0000-00009C110000}"/>
    <cellStyle name="Normal 14 2 3 3 6 4 2" xfId="42065" xr:uid="{00000000-0005-0000-0000-00009D110000}"/>
    <cellStyle name="Normal 14 2 3 3 6 4 3" xfId="23556" xr:uid="{00000000-0005-0000-0000-00009E110000}"/>
    <cellStyle name="Normal 14 2 3 3 6 5" xfId="11326" xr:uid="{00000000-0005-0000-0000-00009F110000}"/>
    <cellStyle name="Normal 14 2 3 3 6 5 2" xfId="39097" xr:uid="{00000000-0005-0000-0000-0000A0110000}"/>
    <cellStyle name="Normal 14 2 3 3 6 6" xfId="17938" xr:uid="{00000000-0005-0000-0000-0000A1110000}"/>
    <cellStyle name="Normal 14 2 3 3 6 6 2" xfId="35519" xr:uid="{00000000-0005-0000-0000-0000A2110000}"/>
    <cellStyle name="Normal 14 2 3 3 6 7" xfId="9288" xr:uid="{00000000-0005-0000-0000-0000A3110000}"/>
    <cellStyle name="Normal 14 2 3 3 6 7 2" xfId="32984" xr:uid="{00000000-0005-0000-0000-0000A4110000}"/>
    <cellStyle name="Normal 14 2 3 3 6 8" xfId="7416" xr:uid="{00000000-0005-0000-0000-0000A5110000}"/>
    <cellStyle name="Normal 14 2 3 3 6 8 2" xfId="29240" xr:uid="{00000000-0005-0000-0000-0000A6110000}"/>
    <cellStyle name="Normal 14 2 3 3 6 9" xfId="5544" xr:uid="{00000000-0005-0000-0000-0000A7110000}"/>
    <cellStyle name="Normal 14 2 3 3 6 9 2" xfId="21684" xr:uid="{00000000-0005-0000-0000-0000A8110000}"/>
    <cellStyle name="Normal 14 2 3 3 7" xfId="2343" xr:uid="{00000000-0005-0000-0000-0000A9110000}"/>
    <cellStyle name="Normal 14 2 3 3 7 10" xfId="20355" xr:uid="{00000000-0005-0000-0000-0000AA110000}"/>
    <cellStyle name="Normal 14 2 3 3 7 2" xfId="12545" xr:uid="{00000000-0005-0000-0000-0000AB110000}"/>
    <cellStyle name="Normal 14 2 3 3 7 2 2" xfId="40291" xr:uid="{00000000-0005-0000-0000-0000AC110000}"/>
    <cellStyle name="Normal 14 2 3 3 7 2 3" xfId="37602" xr:uid="{00000000-0005-0000-0000-0000AD110000}"/>
    <cellStyle name="Normal 14 2 3 3 7 2 4" xfId="31655" xr:uid="{00000000-0005-0000-0000-0000AE110000}"/>
    <cellStyle name="Normal 14 2 3 3 7 2 5" xfId="24774" xr:uid="{00000000-0005-0000-0000-0000AF110000}"/>
    <cellStyle name="Normal 14 2 3 3 7 3" xfId="15035" xr:uid="{00000000-0005-0000-0000-0000B0110000}"/>
    <cellStyle name="Normal 14 2 3 3 7 3 2" xfId="42663" xr:uid="{00000000-0005-0000-0000-0000B1110000}"/>
    <cellStyle name="Normal 14 2 3 3 7 3 3" xfId="26598" xr:uid="{00000000-0005-0000-0000-0000B2110000}"/>
    <cellStyle name="Normal 14 2 3 3 7 4" xfId="10850" xr:uid="{00000000-0005-0000-0000-0000B3110000}"/>
    <cellStyle name="Normal 14 2 3 3 7 4 2" xfId="38621" xr:uid="{00000000-0005-0000-0000-0000B4110000}"/>
    <cellStyle name="Normal 14 2 3 3 7 4 3" xfId="24099" xr:uid="{00000000-0005-0000-0000-0000B5110000}"/>
    <cellStyle name="Normal 14 2 3 3 7 5" xfId="18481" xr:uid="{00000000-0005-0000-0000-0000B6110000}"/>
    <cellStyle name="Normal 14 2 3 3 7 5 2" xfId="35366" xr:uid="{00000000-0005-0000-0000-0000B7110000}"/>
    <cellStyle name="Normal 14 2 3 3 7 6" xfId="9831" xr:uid="{00000000-0005-0000-0000-0000B8110000}"/>
    <cellStyle name="Normal 14 2 3 3 7 6 2" xfId="33527" xr:uid="{00000000-0005-0000-0000-0000B9110000}"/>
    <cellStyle name="Normal 14 2 3 3 7 7" xfId="7959" xr:uid="{00000000-0005-0000-0000-0000BA110000}"/>
    <cellStyle name="Normal 14 2 3 3 7 7 2" xfId="29783" xr:uid="{00000000-0005-0000-0000-0000BB110000}"/>
    <cellStyle name="Normal 14 2 3 3 7 8" xfId="6087" xr:uid="{00000000-0005-0000-0000-0000BC110000}"/>
    <cellStyle name="Normal 14 2 3 3 7 8 2" xfId="22227" xr:uid="{00000000-0005-0000-0000-0000BD110000}"/>
    <cellStyle name="Normal 14 2 3 3 7 9" xfId="4215" xr:uid="{00000000-0005-0000-0000-0000BE110000}"/>
    <cellStyle name="Normal 14 2 3 3 8" xfId="1642" xr:uid="{00000000-0005-0000-0000-0000BF110000}"/>
    <cellStyle name="Normal 14 2 3 3 8 2" xfId="16313" xr:uid="{00000000-0005-0000-0000-0000C0110000}"/>
    <cellStyle name="Normal 14 2 3 3 8 2 2" xfId="43941" xr:uid="{00000000-0005-0000-0000-0000C1110000}"/>
    <cellStyle name="Normal 14 2 3 3 8 2 3" xfId="30955" xr:uid="{00000000-0005-0000-0000-0000C2110000}"/>
    <cellStyle name="Normal 14 2 3 3 8 2 4" xfId="26052" xr:uid="{00000000-0005-0000-0000-0000C3110000}"/>
    <cellStyle name="Normal 14 2 3 3 8 3" xfId="13942" xr:uid="{00000000-0005-0000-0000-0000C4110000}"/>
    <cellStyle name="Normal 14 2 3 3 8 3 2" xfId="41570" xr:uid="{00000000-0005-0000-0000-0000C5110000}"/>
    <cellStyle name="Normal 14 2 3 3 8 3 3" xfId="27783" xr:uid="{00000000-0005-0000-0000-0000C6110000}"/>
    <cellStyle name="Normal 14 2 3 3 8 4" xfId="17781" xr:uid="{00000000-0005-0000-0000-0000C7110000}"/>
    <cellStyle name="Normal 14 2 3 3 8 4 2" xfId="36550" xr:uid="{00000000-0005-0000-0000-0000C8110000}"/>
    <cellStyle name="Normal 14 2 3 3 8 4 3" xfId="23399" xr:uid="{00000000-0005-0000-0000-0000C9110000}"/>
    <cellStyle name="Normal 14 2 3 3 8 5" xfId="9131" xr:uid="{00000000-0005-0000-0000-0000CA110000}"/>
    <cellStyle name="Normal 14 2 3 3 8 5 2" xfId="32827" xr:uid="{00000000-0005-0000-0000-0000CB110000}"/>
    <cellStyle name="Normal 14 2 3 3 8 6" xfId="7259" xr:uid="{00000000-0005-0000-0000-0000CC110000}"/>
    <cellStyle name="Normal 14 2 3 3 8 6 2" xfId="29083" xr:uid="{00000000-0005-0000-0000-0000CD110000}"/>
    <cellStyle name="Normal 14 2 3 3 8 7" xfId="5387" xr:uid="{00000000-0005-0000-0000-0000CE110000}"/>
    <cellStyle name="Normal 14 2 3 3 8 7 2" xfId="21527" xr:uid="{00000000-0005-0000-0000-0000CF110000}"/>
    <cellStyle name="Normal 14 2 3 3 8 8" xfId="3515" xr:uid="{00000000-0005-0000-0000-0000D0110000}"/>
    <cellStyle name="Normal 14 2 3 3 8 9" xfId="19655" xr:uid="{00000000-0005-0000-0000-0000D1110000}"/>
    <cellStyle name="Normal 14 2 3 3 9" xfId="1489" xr:uid="{00000000-0005-0000-0000-0000D2110000}"/>
    <cellStyle name="Normal 14 2 3 3 9 2" xfId="14913" xr:uid="{00000000-0005-0000-0000-0000D3110000}"/>
    <cellStyle name="Normal 14 2 3 3 9 2 2" xfId="42541" xr:uid="{00000000-0005-0000-0000-0000D4110000}"/>
    <cellStyle name="Normal 14 2 3 3 9 2 3" xfId="30802" xr:uid="{00000000-0005-0000-0000-0000D5110000}"/>
    <cellStyle name="Normal 14 2 3 3 9 2 4" xfId="28188" xr:uid="{00000000-0005-0000-0000-0000D6110000}"/>
    <cellStyle name="Normal 14 2 3 3 9 3" xfId="12422" xr:uid="{00000000-0005-0000-0000-0000D7110000}"/>
    <cellStyle name="Normal 14 2 3 3 9 3 2" xfId="40169" xr:uid="{00000000-0005-0000-0000-0000D8110000}"/>
    <cellStyle name="Normal 14 2 3 3 9 3 3" xfId="23246" xr:uid="{00000000-0005-0000-0000-0000D9110000}"/>
    <cellStyle name="Normal 14 2 3 3 9 4" xfId="17628" xr:uid="{00000000-0005-0000-0000-0000DA110000}"/>
    <cellStyle name="Normal 14 2 3 3 9 4 2" xfId="35206" xr:uid="{00000000-0005-0000-0000-0000DB110000}"/>
    <cellStyle name="Normal 14 2 3 3 9 5" xfId="8978" xr:uid="{00000000-0005-0000-0000-0000DC110000}"/>
    <cellStyle name="Normal 14 2 3 3 9 5 2" xfId="32674" xr:uid="{00000000-0005-0000-0000-0000DD110000}"/>
    <cellStyle name="Normal 14 2 3 3 9 6" xfId="7106" xr:uid="{00000000-0005-0000-0000-0000DE110000}"/>
    <cellStyle name="Normal 14 2 3 3 9 6 2" xfId="28930" xr:uid="{00000000-0005-0000-0000-0000DF110000}"/>
    <cellStyle name="Normal 14 2 3 3 9 7" xfId="5234" xr:uid="{00000000-0005-0000-0000-0000E0110000}"/>
    <cellStyle name="Normal 14 2 3 3 9 7 2" xfId="21374" xr:uid="{00000000-0005-0000-0000-0000E1110000}"/>
    <cellStyle name="Normal 14 2 3 3 9 8" xfId="3362" xr:uid="{00000000-0005-0000-0000-0000E2110000}"/>
    <cellStyle name="Normal 14 2 3 3 9 9" xfId="19502" xr:uid="{00000000-0005-0000-0000-0000E3110000}"/>
    <cellStyle name="Normal 14 2 3 4" xfId="1095" xr:uid="{00000000-0005-0000-0000-0000E4110000}"/>
    <cellStyle name="Normal 14 2 3 4 10" xfId="14366" xr:uid="{00000000-0005-0000-0000-0000E5110000}"/>
    <cellStyle name="Normal 14 2 3 4 10 2" xfId="41994" xr:uid="{00000000-0005-0000-0000-0000E6110000}"/>
    <cellStyle name="Normal 14 2 3 4 10 3" xfId="34152" xr:uid="{00000000-0005-0000-0000-0000E7110000}"/>
    <cellStyle name="Normal 14 2 3 4 10 4" xfId="26520" xr:uid="{00000000-0005-0000-0000-0000E8110000}"/>
    <cellStyle name="Normal 14 2 3 4 11" xfId="16739" xr:uid="{00000000-0005-0000-0000-0000E9110000}"/>
    <cellStyle name="Normal 14 2 3 4 11 2" xfId="44367" xr:uid="{00000000-0005-0000-0000-0000EA110000}"/>
    <cellStyle name="Normal 14 2 3 4 11 3" xfId="22852" xr:uid="{00000000-0005-0000-0000-0000EB110000}"/>
    <cellStyle name="Normal 14 2 3 4 12" xfId="10456" xr:uid="{00000000-0005-0000-0000-0000EC110000}"/>
    <cellStyle name="Normal 14 2 3 4 12 2" xfId="38227" xr:uid="{00000000-0005-0000-0000-0000ED110000}"/>
    <cellStyle name="Normal 14 2 3 4 13" xfId="17234" xr:uid="{00000000-0005-0000-0000-0000EE110000}"/>
    <cellStyle name="Normal 14 2 3 4 13 2" xfId="35135" xr:uid="{00000000-0005-0000-0000-0000EF110000}"/>
    <cellStyle name="Normal 14 2 3 4 14" xfId="8584" xr:uid="{00000000-0005-0000-0000-0000F0110000}"/>
    <cellStyle name="Normal 14 2 3 4 14 2" xfId="32280" xr:uid="{00000000-0005-0000-0000-0000F1110000}"/>
    <cellStyle name="Normal 14 2 3 4 15" xfId="6712" xr:uid="{00000000-0005-0000-0000-0000F2110000}"/>
    <cellStyle name="Normal 14 2 3 4 15 2" xfId="28536" xr:uid="{00000000-0005-0000-0000-0000F3110000}"/>
    <cellStyle name="Normal 14 2 3 4 16" xfId="4840" xr:uid="{00000000-0005-0000-0000-0000F4110000}"/>
    <cellStyle name="Normal 14 2 3 4 16 2" xfId="20980" xr:uid="{00000000-0005-0000-0000-0000F5110000}"/>
    <cellStyle name="Normal 14 2 3 4 17" xfId="2968" xr:uid="{00000000-0005-0000-0000-0000F6110000}"/>
    <cellStyle name="Normal 14 2 3 4 18" xfId="19108" xr:uid="{00000000-0005-0000-0000-0000F7110000}"/>
    <cellStyle name="Normal 14 2 3 4 2" xfId="1418" xr:uid="{00000000-0005-0000-0000-0000F8110000}"/>
    <cellStyle name="Normal 14 2 3 4 2 10" xfId="7035" xr:uid="{00000000-0005-0000-0000-0000F9110000}"/>
    <cellStyle name="Normal 14 2 3 4 2 10 2" xfId="28859" xr:uid="{00000000-0005-0000-0000-0000FA110000}"/>
    <cellStyle name="Normal 14 2 3 4 2 11" xfId="5163" xr:uid="{00000000-0005-0000-0000-0000FB110000}"/>
    <cellStyle name="Normal 14 2 3 4 2 11 2" xfId="21303" xr:uid="{00000000-0005-0000-0000-0000FC110000}"/>
    <cellStyle name="Normal 14 2 3 4 2 12" xfId="3291" xr:uid="{00000000-0005-0000-0000-0000FD110000}"/>
    <cellStyle name="Normal 14 2 3 4 2 13" xfId="19431" xr:uid="{00000000-0005-0000-0000-0000FE110000}"/>
    <cellStyle name="Normal 14 2 3 4 2 2" xfId="2594" xr:uid="{00000000-0005-0000-0000-0000FF110000}"/>
    <cellStyle name="Normal 14 2 3 4 2 2 10" xfId="20606" xr:uid="{00000000-0005-0000-0000-000000120000}"/>
    <cellStyle name="Normal 14 2 3 4 2 2 2" xfId="13667" xr:uid="{00000000-0005-0000-0000-000001120000}"/>
    <cellStyle name="Normal 14 2 3 4 2 2 2 2" xfId="41295" xr:uid="{00000000-0005-0000-0000-000002120000}"/>
    <cellStyle name="Normal 14 2 3 4 2 2 2 3" xfId="37853" xr:uid="{00000000-0005-0000-0000-000003120000}"/>
    <cellStyle name="Normal 14 2 3 4 2 2 2 4" xfId="31906" xr:uid="{00000000-0005-0000-0000-000004120000}"/>
    <cellStyle name="Normal 14 2 3 4 2 2 2 5" xfId="25777" xr:uid="{00000000-0005-0000-0000-000005120000}"/>
    <cellStyle name="Normal 14 2 3 4 2 2 3" xfId="16038" xr:uid="{00000000-0005-0000-0000-000006120000}"/>
    <cellStyle name="Normal 14 2 3 4 2 2 3 2" xfId="43666" xr:uid="{00000000-0005-0000-0000-000007120000}"/>
    <cellStyle name="Normal 14 2 3 4 2 2 3 3" xfId="27493" xr:uid="{00000000-0005-0000-0000-000008120000}"/>
    <cellStyle name="Normal 14 2 3 4 2 2 4" xfId="11689" xr:uid="{00000000-0005-0000-0000-000009120000}"/>
    <cellStyle name="Normal 14 2 3 4 2 2 4 2" xfId="39451" xr:uid="{00000000-0005-0000-0000-00000A120000}"/>
    <cellStyle name="Normal 14 2 3 4 2 2 4 3" xfId="24350" xr:uid="{00000000-0005-0000-0000-00000B120000}"/>
    <cellStyle name="Normal 14 2 3 4 2 2 5" xfId="18732" xr:uid="{00000000-0005-0000-0000-00000C120000}"/>
    <cellStyle name="Normal 14 2 3 4 2 2 5 2" xfId="36260" xr:uid="{00000000-0005-0000-0000-00000D120000}"/>
    <cellStyle name="Normal 14 2 3 4 2 2 6" xfId="10082" xr:uid="{00000000-0005-0000-0000-00000E120000}"/>
    <cellStyle name="Normal 14 2 3 4 2 2 6 2" xfId="33778" xr:uid="{00000000-0005-0000-0000-00000F120000}"/>
    <cellStyle name="Normal 14 2 3 4 2 2 7" xfId="8210" xr:uid="{00000000-0005-0000-0000-000010120000}"/>
    <cellStyle name="Normal 14 2 3 4 2 2 7 2" xfId="30034" xr:uid="{00000000-0005-0000-0000-000011120000}"/>
    <cellStyle name="Normal 14 2 3 4 2 2 8" xfId="6338" xr:uid="{00000000-0005-0000-0000-000012120000}"/>
    <cellStyle name="Normal 14 2 3 4 2 2 8 2" xfId="22478" xr:uid="{00000000-0005-0000-0000-000013120000}"/>
    <cellStyle name="Normal 14 2 3 4 2 2 9" xfId="4466" xr:uid="{00000000-0005-0000-0000-000014120000}"/>
    <cellStyle name="Normal 14 2 3 4 2 3" xfId="2050" xr:uid="{00000000-0005-0000-0000-000015120000}"/>
    <cellStyle name="Normal 14 2 3 4 2 3 10" xfId="20063" xr:uid="{00000000-0005-0000-0000-000016120000}"/>
    <cellStyle name="Normal 14 2 3 4 2 3 2" xfId="13052" xr:uid="{00000000-0005-0000-0000-000017120000}"/>
    <cellStyle name="Normal 14 2 3 4 2 3 2 2" xfId="40701" xr:uid="{00000000-0005-0000-0000-000018120000}"/>
    <cellStyle name="Normal 14 2 3 4 2 3 2 3" xfId="31363" xr:uid="{00000000-0005-0000-0000-000019120000}"/>
    <cellStyle name="Normal 14 2 3 4 2 3 2 4" xfId="28361" xr:uid="{00000000-0005-0000-0000-00001A120000}"/>
    <cellStyle name="Normal 14 2 3 4 2 3 3" xfId="15445" xr:uid="{00000000-0005-0000-0000-00001B120000}"/>
    <cellStyle name="Normal 14 2 3 4 2 3 3 2" xfId="43073" xr:uid="{00000000-0005-0000-0000-00001C120000}"/>
    <cellStyle name="Normal 14 2 3 4 2 3 3 3" xfId="23807" xr:uid="{00000000-0005-0000-0000-00001D120000}"/>
    <cellStyle name="Normal 14 2 3 4 2 3 4" xfId="11255" xr:uid="{00000000-0005-0000-0000-00001E120000}"/>
    <cellStyle name="Normal 14 2 3 4 2 3 4 2" xfId="39026" xr:uid="{00000000-0005-0000-0000-00001F120000}"/>
    <cellStyle name="Normal 14 2 3 4 2 3 5" xfId="18189" xr:uid="{00000000-0005-0000-0000-000020120000}"/>
    <cellStyle name="Normal 14 2 3 4 2 3 5 2" xfId="37310" xr:uid="{00000000-0005-0000-0000-000021120000}"/>
    <cellStyle name="Normal 14 2 3 4 2 3 6" xfId="9539" xr:uid="{00000000-0005-0000-0000-000022120000}"/>
    <cellStyle name="Normal 14 2 3 4 2 3 6 2" xfId="33235" xr:uid="{00000000-0005-0000-0000-000023120000}"/>
    <cellStyle name="Normal 14 2 3 4 2 3 7" xfId="7667" xr:uid="{00000000-0005-0000-0000-000024120000}"/>
    <cellStyle name="Normal 14 2 3 4 2 3 7 2" xfId="29491" xr:uid="{00000000-0005-0000-0000-000025120000}"/>
    <cellStyle name="Normal 14 2 3 4 2 3 8" xfId="5795" xr:uid="{00000000-0005-0000-0000-000026120000}"/>
    <cellStyle name="Normal 14 2 3 4 2 3 8 2" xfId="21935" xr:uid="{00000000-0005-0000-0000-000027120000}"/>
    <cellStyle name="Normal 14 2 3 4 2 3 9" xfId="3923" xr:uid="{00000000-0005-0000-0000-000028120000}"/>
    <cellStyle name="Normal 14 2 3 4 2 4" xfId="12351" xr:uid="{00000000-0005-0000-0000-000029120000}"/>
    <cellStyle name="Normal 14 2 3 4 2 4 2" xfId="40098" xr:uid="{00000000-0005-0000-0000-00002A120000}"/>
    <cellStyle name="Normal 14 2 3 4 2 4 3" xfId="30731" xr:uid="{00000000-0005-0000-0000-00002B120000}"/>
    <cellStyle name="Normal 14 2 3 4 2 4 4" xfId="25184" xr:uid="{00000000-0005-0000-0000-00002C120000}"/>
    <cellStyle name="Normal 14 2 3 4 2 5" xfId="14842" xr:uid="{00000000-0005-0000-0000-00002D120000}"/>
    <cellStyle name="Normal 14 2 3 4 2 5 2" xfId="42470" xr:uid="{00000000-0005-0000-0000-00002E120000}"/>
    <cellStyle name="Normal 14 2 3 4 2 5 3" xfId="34628" xr:uid="{00000000-0005-0000-0000-00002F120000}"/>
    <cellStyle name="Normal 14 2 3 4 2 5 4" xfId="26856" xr:uid="{00000000-0005-0000-0000-000030120000}"/>
    <cellStyle name="Normal 14 2 3 4 2 6" xfId="17062" xr:uid="{00000000-0005-0000-0000-000031120000}"/>
    <cellStyle name="Normal 14 2 3 4 2 6 2" xfId="44690" xr:uid="{00000000-0005-0000-0000-000032120000}"/>
    <cellStyle name="Normal 14 2 3 4 2 6 3" xfId="23175" xr:uid="{00000000-0005-0000-0000-000033120000}"/>
    <cellStyle name="Normal 14 2 3 4 2 7" xfId="10779" xr:uid="{00000000-0005-0000-0000-000034120000}"/>
    <cellStyle name="Normal 14 2 3 4 2 7 2" xfId="38550" xr:uid="{00000000-0005-0000-0000-000035120000}"/>
    <cellStyle name="Normal 14 2 3 4 2 8" xfId="17557" xr:uid="{00000000-0005-0000-0000-000036120000}"/>
    <cellStyle name="Normal 14 2 3 4 2 8 2" xfId="35624" xr:uid="{00000000-0005-0000-0000-000037120000}"/>
    <cellStyle name="Normal 14 2 3 4 2 9" xfId="8907" xr:uid="{00000000-0005-0000-0000-000038120000}"/>
    <cellStyle name="Normal 14 2 3 4 2 9 2" xfId="32603" xr:uid="{00000000-0005-0000-0000-000039120000}"/>
    <cellStyle name="Normal 14 2 3 4 3" xfId="1336" xr:uid="{00000000-0005-0000-0000-00003A120000}"/>
    <cellStyle name="Normal 14 2 3 4 3 10" xfId="6953" xr:uid="{00000000-0005-0000-0000-00003B120000}"/>
    <cellStyle name="Normal 14 2 3 4 3 10 2" xfId="28777" xr:uid="{00000000-0005-0000-0000-00003C120000}"/>
    <cellStyle name="Normal 14 2 3 4 3 11" xfId="5081" xr:uid="{00000000-0005-0000-0000-00003D120000}"/>
    <cellStyle name="Normal 14 2 3 4 3 11 2" xfId="21221" xr:uid="{00000000-0005-0000-0000-00003E120000}"/>
    <cellStyle name="Normal 14 2 3 4 3 12" xfId="3209" xr:uid="{00000000-0005-0000-0000-00003F120000}"/>
    <cellStyle name="Normal 14 2 3 4 3 13" xfId="19349" xr:uid="{00000000-0005-0000-0000-000040120000}"/>
    <cellStyle name="Normal 14 2 3 4 3 2" xfId="2512" xr:uid="{00000000-0005-0000-0000-000041120000}"/>
    <cellStyle name="Normal 14 2 3 4 3 2 10" xfId="20524" xr:uid="{00000000-0005-0000-0000-000042120000}"/>
    <cellStyle name="Normal 14 2 3 4 3 2 2" xfId="13585" xr:uid="{00000000-0005-0000-0000-000043120000}"/>
    <cellStyle name="Normal 14 2 3 4 3 2 2 2" xfId="41213" xr:uid="{00000000-0005-0000-0000-000044120000}"/>
    <cellStyle name="Normal 14 2 3 4 3 2 2 3" xfId="37771" xr:uid="{00000000-0005-0000-0000-000045120000}"/>
    <cellStyle name="Normal 14 2 3 4 3 2 2 4" xfId="31824" xr:uid="{00000000-0005-0000-0000-000046120000}"/>
    <cellStyle name="Normal 14 2 3 4 3 2 2 5" xfId="25695" xr:uid="{00000000-0005-0000-0000-000047120000}"/>
    <cellStyle name="Normal 14 2 3 4 3 2 3" xfId="15956" xr:uid="{00000000-0005-0000-0000-000048120000}"/>
    <cellStyle name="Normal 14 2 3 4 3 2 3 2" xfId="43584" xr:uid="{00000000-0005-0000-0000-000049120000}"/>
    <cellStyle name="Normal 14 2 3 4 3 2 3 3" xfId="27411" xr:uid="{00000000-0005-0000-0000-00004A120000}"/>
    <cellStyle name="Normal 14 2 3 4 3 2 4" xfId="11583" xr:uid="{00000000-0005-0000-0000-00004B120000}"/>
    <cellStyle name="Normal 14 2 3 4 3 2 4 2" xfId="39348" xr:uid="{00000000-0005-0000-0000-00004C120000}"/>
    <cellStyle name="Normal 14 2 3 4 3 2 4 3" xfId="24268" xr:uid="{00000000-0005-0000-0000-00004D120000}"/>
    <cellStyle name="Normal 14 2 3 4 3 2 5" xfId="18650" xr:uid="{00000000-0005-0000-0000-00004E120000}"/>
    <cellStyle name="Normal 14 2 3 4 3 2 5 2" xfId="36178" xr:uid="{00000000-0005-0000-0000-00004F120000}"/>
    <cellStyle name="Normal 14 2 3 4 3 2 6" xfId="10000" xr:uid="{00000000-0005-0000-0000-000050120000}"/>
    <cellStyle name="Normal 14 2 3 4 3 2 6 2" xfId="33696" xr:uid="{00000000-0005-0000-0000-000051120000}"/>
    <cellStyle name="Normal 14 2 3 4 3 2 7" xfId="8128" xr:uid="{00000000-0005-0000-0000-000052120000}"/>
    <cellStyle name="Normal 14 2 3 4 3 2 7 2" xfId="29952" xr:uid="{00000000-0005-0000-0000-000053120000}"/>
    <cellStyle name="Normal 14 2 3 4 3 2 8" xfId="6256" xr:uid="{00000000-0005-0000-0000-000054120000}"/>
    <cellStyle name="Normal 14 2 3 4 3 2 8 2" xfId="22396" xr:uid="{00000000-0005-0000-0000-000055120000}"/>
    <cellStyle name="Normal 14 2 3 4 3 2 9" xfId="4384" xr:uid="{00000000-0005-0000-0000-000056120000}"/>
    <cellStyle name="Normal 14 2 3 4 3 3" xfId="1968" xr:uid="{00000000-0005-0000-0000-000057120000}"/>
    <cellStyle name="Normal 14 2 3 4 3 3 10" xfId="19981" xr:uid="{00000000-0005-0000-0000-000058120000}"/>
    <cellStyle name="Normal 14 2 3 4 3 3 2" xfId="12699" xr:uid="{00000000-0005-0000-0000-000059120000}"/>
    <cellStyle name="Normal 14 2 3 4 3 3 2 2" xfId="40429" xr:uid="{00000000-0005-0000-0000-00005A120000}"/>
    <cellStyle name="Normal 14 2 3 4 3 3 2 3" xfId="31281" xr:uid="{00000000-0005-0000-0000-00005B120000}"/>
    <cellStyle name="Normal 14 2 3 4 3 3 2 4" xfId="28321" xr:uid="{00000000-0005-0000-0000-00005C120000}"/>
    <cellStyle name="Normal 14 2 3 4 3 3 3" xfId="15173" xr:uid="{00000000-0005-0000-0000-00005D120000}"/>
    <cellStyle name="Normal 14 2 3 4 3 3 3 2" xfId="42801" xr:uid="{00000000-0005-0000-0000-00005E120000}"/>
    <cellStyle name="Normal 14 2 3 4 3 3 3 3" xfId="23725" xr:uid="{00000000-0005-0000-0000-00005F120000}"/>
    <cellStyle name="Normal 14 2 3 4 3 3 4" xfId="11173" xr:uid="{00000000-0005-0000-0000-000060120000}"/>
    <cellStyle name="Normal 14 2 3 4 3 3 4 2" xfId="38944" xr:uid="{00000000-0005-0000-0000-000061120000}"/>
    <cellStyle name="Normal 14 2 3 4 3 3 5" xfId="18107" xr:uid="{00000000-0005-0000-0000-000062120000}"/>
    <cellStyle name="Normal 14 2 3 4 3 3 5 2" xfId="37228" xr:uid="{00000000-0005-0000-0000-000063120000}"/>
    <cellStyle name="Normal 14 2 3 4 3 3 6" xfId="9457" xr:uid="{00000000-0005-0000-0000-000064120000}"/>
    <cellStyle name="Normal 14 2 3 4 3 3 6 2" xfId="33153" xr:uid="{00000000-0005-0000-0000-000065120000}"/>
    <cellStyle name="Normal 14 2 3 4 3 3 7" xfId="7585" xr:uid="{00000000-0005-0000-0000-000066120000}"/>
    <cellStyle name="Normal 14 2 3 4 3 3 7 2" xfId="29409" xr:uid="{00000000-0005-0000-0000-000067120000}"/>
    <cellStyle name="Normal 14 2 3 4 3 3 8" xfId="5713" xr:uid="{00000000-0005-0000-0000-000068120000}"/>
    <cellStyle name="Normal 14 2 3 4 3 3 8 2" xfId="21853" xr:uid="{00000000-0005-0000-0000-000069120000}"/>
    <cellStyle name="Normal 14 2 3 4 3 3 9" xfId="3841" xr:uid="{00000000-0005-0000-0000-00006A120000}"/>
    <cellStyle name="Normal 14 2 3 4 3 4" xfId="12269" xr:uid="{00000000-0005-0000-0000-00006B120000}"/>
    <cellStyle name="Normal 14 2 3 4 3 4 2" xfId="40016" xr:uid="{00000000-0005-0000-0000-00006C120000}"/>
    <cellStyle name="Normal 14 2 3 4 3 4 3" xfId="30649" xr:uid="{00000000-0005-0000-0000-00006D120000}"/>
    <cellStyle name="Normal 14 2 3 4 3 4 4" xfId="24912" xr:uid="{00000000-0005-0000-0000-00006E120000}"/>
    <cellStyle name="Normal 14 2 3 4 3 5" xfId="14760" xr:uid="{00000000-0005-0000-0000-00006F120000}"/>
    <cellStyle name="Normal 14 2 3 4 3 5 2" xfId="42388" xr:uid="{00000000-0005-0000-0000-000070120000}"/>
    <cellStyle name="Normal 14 2 3 4 3 5 3" xfId="34546" xr:uid="{00000000-0005-0000-0000-000071120000}"/>
    <cellStyle name="Normal 14 2 3 4 3 5 4" xfId="26680" xr:uid="{00000000-0005-0000-0000-000072120000}"/>
    <cellStyle name="Normal 14 2 3 4 3 6" xfId="16980" xr:uid="{00000000-0005-0000-0000-000073120000}"/>
    <cellStyle name="Normal 14 2 3 4 3 6 2" xfId="44608" xr:uid="{00000000-0005-0000-0000-000074120000}"/>
    <cellStyle name="Normal 14 2 3 4 3 6 3" xfId="23093" xr:uid="{00000000-0005-0000-0000-000075120000}"/>
    <cellStyle name="Normal 14 2 3 4 3 7" xfId="10697" xr:uid="{00000000-0005-0000-0000-000076120000}"/>
    <cellStyle name="Normal 14 2 3 4 3 7 2" xfId="38468" xr:uid="{00000000-0005-0000-0000-000077120000}"/>
    <cellStyle name="Normal 14 2 3 4 3 8" xfId="17475" xr:uid="{00000000-0005-0000-0000-000078120000}"/>
    <cellStyle name="Normal 14 2 3 4 3 8 2" xfId="35448" xr:uid="{00000000-0005-0000-0000-000079120000}"/>
    <cellStyle name="Normal 14 2 3 4 3 9" xfId="8825" xr:uid="{00000000-0005-0000-0000-00007A120000}"/>
    <cellStyle name="Normal 14 2 3 4 3 9 2" xfId="32521" xr:uid="{00000000-0005-0000-0000-00007B120000}"/>
    <cellStyle name="Normal 14 2 3 4 4" xfId="1248" xr:uid="{00000000-0005-0000-0000-00007C120000}"/>
    <cellStyle name="Normal 14 2 3 4 4 10" xfId="6865" xr:uid="{00000000-0005-0000-0000-00007D120000}"/>
    <cellStyle name="Normal 14 2 3 4 4 10 2" xfId="28689" xr:uid="{00000000-0005-0000-0000-00007E120000}"/>
    <cellStyle name="Normal 14 2 3 4 4 11" xfId="4993" xr:uid="{00000000-0005-0000-0000-00007F120000}"/>
    <cellStyle name="Normal 14 2 3 4 4 11 2" xfId="21133" xr:uid="{00000000-0005-0000-0000-000080120000}"/>
    <cellStyle name="Normal 14 2 3 4 4 12" xfId="3121" xr:uid="{00000000-0005-0000-0000-000081120000}"/>
    <cellStyle name="Normal 14 2 3 4 4 13" xfId="19261" xr:uid="{00000000-0005-0000-0000-000082120000}"/>
    <cellStyle name="Normal 14 2 3 4 4 2" xfId="2747" xr:uid="{00000000-0005-0000-0000-000083120000}"/>
    <cellStyle name="Normal 14 2 3 4 4 2 10" xfId="20759" xr:uid="{00000000-0005-0000-0000-000084120000}"/>
    <cellStyle name="Normal 14 2 3 4 4 2 2" xfId="13812" xr:uid="{00000000-0005-0000-0000-000085120000}"/>
    <cellStyle name="Normal 14 2 3 4 4 2 2 2" xfId="41440" xr:uid="{00000000-0005-0000-0000-000086120000}"/>
    <cellStyle name="Normal 14 2 3 4 4 2 2 3" xfId="38006" xr:uid="{00000000-0005-0000-0000-000087120000}"/>
    <cellStyle name="Normal 14 2 3 4 4 2 2 4" xfId="32059" xr:uid="{00000000-0005-0000-0000-000088120000}"/>
    <cellStyle name="Normal 14 2 3 4 4 2 2 5" xfId="25922" xr:uid="{00000000-0005-0000-0000-000089120000}"/>
    <cellStyle name="Normal 14 2 3 4 4 2 3" xfId="16183" xr:uid="{00000000-0005-0000-0000-00008A120000}"/>
    <cellStyle name="Normal 14 2 3 4 4 2 3 2" xfId="43811" xr:uid="{00000000-0005-0000-0000-00008B120000}"/>
    <cellStyle name="Normal 14 2 3 4 4 2 3 3" xfId="27646" xr:uid="{00000000-0005-0000-0000-00008C120000}"/>
    <cellStyle name="Normal 14 2 3 4 4 2 4" xfId="11085" xr:uid="{00000000-0005-0000-0000-00008D120000}"/>
    <cellStyle name="Normal 14 2 3 4 4 2 4 2" xfId="38856" xr:uid="{00000000-0005-0000-0000-00008E120000}"/>
    <cellStyle name="Normal 14 2 3 4 4 2 4 3" xfId="24503" xr:uid="{00000000-0005-0000-0000-00008F120000}"/>
    <cellStyle name="Normal 14 2 3 4 4 2 5" xfId="18885" xr:uid="{00000000-0005-0000-0000-000090120000}"/>
    <cellStyle name="Normal 14 2 3 4 4 2 5 2" xfId="36413" xr:uid="{00000000-0005-0000-0000-000091120000}"/>
    <cellStyle name="Normal 14 2 3 4 4 2 6" xfId="10235" xr:uid="{00000000-0005-0000-0000-000092120000}"/>
    <cellStyle name="Normal 14 2 3 4 4 2 6 2" xfId="33931" xr:uid="{00000000-0005-0000-0000-000093120000}"/>
    <cellStyle name="Normal 14 2 3 4 4 2 7" xfId="8363" xr:uid="{00000000-0005-0000-0000-000094120000}"/>
    <cellStyle name="Normal 14 2 3 4 4 2 7 2" xfId="30187" xr:uid="{00000000-0005-0000-0000-000095120000}"/>
    <cellStyle name="Normal 14 2 3 4 4 2 8" xfId="6491" xr:uid="{00000000-0005-0000-0000-000096120000}"/>
    <cellStyle name="Normal 14 2 3 4 4 2 8 2" xfId="22631" xr:uid="{00000000-0005-0000-0000-000097120000}"/>
    <cellStyle name="Normal 14 2 3 4 4 2 9" xfId="4619" xr:uid="{00000000-0005-0000-0000-000098120000}"/>
    <cellStyle name="Normal 14 2 3 4 4 3" xfId="2203" xr:uid="{00000000-0005-0000-0000-000099120000}"/>
    <cellStyle name="Normal 14 2 3 4 4 3 2" xfId="15759" xr:uid="{00000000-0005-0000-0000-00009A120000}"/>
    <cellStyle name="Normal 14 2 3 4 4 3 2 2" xfId="43387" xr:uid="{00000000-0005-0000-0000-00009B120000}"/>
    <cellStyle name="Normal 14 2 3 4 4 3 2 3" xfId="31516" xr:uid="{00000000-0005-0000-0000-00009C120000}"/>
    <cellStyle name="Normal 14 2 3 4 4 3 2 4" xfId="26372" xr:uid="{00000000-0005-0000-0000-00009D120000}"/>
    <cellStyle name="Normal 14 2 3 4 4 3 3" xfId="13388" xr:uid="{00000000-0005-0000-0000-00009E120000}"/>
    <cellStyle name="Normal 14 2 3 4 4 3 3 2" xfId="41016" xr:uid="{00000000-0005-0000-0000-00009F120000}"/>
    <cellStyle name="Normal 14 2 3 4 4 3 3 3" xfId="23960" xr:uid="{00000000-0005-0000-0000-0000A0120000}"/>
    <cellStyle name="Normal 14 2 3 4 4 3 4" xfId="18342" xr:uid="{00000000-0005-0000-0000-0000A1120000}"/>
    <cellStyle name="Normal 14 2 3 4 4 3 4 2" xfId="37463" xr:uid="{00000000-0005-0000-0000-0000A2120000}"/>
    <cellStyle name="Normal 14 2 3 4 4 3 5" xfId="9692" xr:uid="{00000000-0005-0000-0000-0000A3120000}"/>
    <cellStyle name="Normal 14 2 3 4 4 3 5 2" xfId="33388" xr:uid="{00000000-0005-0000-0000-0000A4120000}"/>
    <cellStyle name="Normal 14 2 3 4 4 3 6" xfId="7820" xr:uid="{00000000-0005-0000-0000-0000A5120000}"/>
    <cellStyle name="Normal 14 2 3 4 4 3 6 2" xfId="29644" xr:uid="{00000000-0005-0000-0000-0000A6120000}"/>
    <cellStyle name="Normal 14 2 3 4 4 3 7" xfId="5948" xr:uid="{00000000-0005-0000-0000-0000A7120000}"/>
    <cellStyle name="Normal 14 2 3 4 4 3 7 2" xfId="22088" xr:uid="{00000000-0005-0000-0000-0000A8120000}"/>
    <cellStyle name="Normal 14 2 3 4 4 3 8" xfId="4076" xr:uid="{00000000-0005-0000-0000-0000A9120000}"/>
    <cellStyle name="Normal 14 2 3 4 4 3 9" xfId="20216" xr:uid="{00000000-0005-0000-0000-0000AA120000}"/>
    <cellStyle name="Normal 14 2 3 4 4 4" xfId="12181" xr:uid="{00000000-0005-0000-0000-0000AB120000}"/>
    <cellStyle name="Normal 14 2 3 4 4 4 2" xfId="39928" xr:uid="{00000000-0005-0000-0000-0000AC120000}"/>
    <cellStyle name="Normal 14 2 3 4 4 4 3" xfId="30561" xr:uid="{00000000-0005-0000-0000-0000AD120000}"/>
    <cellStyle name="Normal 14 2 3 4 4 4 4" xfId="25498" xr:uid="{00000000-0005-0000-0000-0000AE120000}"/>
    <cellStyle name="Normal 14 2 3 4 4 5" xfId="14672" xr:uid="{00000000-0005-0000-0000-0000AF120000}"/>
    <cellStyle name="Normal 14 2 3 4 4 5 2" xfId="42300" xr:uid="{00000000-0005-0000-0000-0000B0120000}"/>
    <cellStyle name="Normal 14 2 3 4 4 5 3" xfId="34458" xr:uid="{00000000-0005-0000-0000-0000B1120000}"/>
    <cellStyle name="Normal 14 2 3 4 4 5 4" xfId="27175" xr:uid="{00000000-0005-0000-0000-0000B2120000}"/>
    <cellStyle name="Normal 14 2 3 4 4 6" xfId="16892" xr:uid="{00000000-0005-0000-0000-0000B3120000}"/>
    <cellStyle name="Normal 14 2 3 4 4 6 2" xfId="44520" xr:uid="{00000000-0005-0000-0000-0000B4120000}"/>
    <cellStyle name="Normal 14 2 3 4 4 6 3" xfId="23005" xr:uid="{00000000-0005-0000-0000-0000B5120000}"/>
    <cellStyle name="Normal 14 2 3 4 4 7" xfId="10609" xr:uid="{00000000-0005-0000-0000-0000B6120000}"/>
    <cellStyle name="Normal 14 2 3 4 4 7 2" xfId="38380" xr:uid="{00000000-0005-0000-0000-0000B7120000}"/>
    <cellStyle name="Normal 14 2 3 4 4 8" xfId="17387" xr:uid="{00000000-0005-0000-0000-0000B8120000}"/>
    <cellStyle name="Normal 14 2 3 4 4 8 2" xfId="35942" xr:uid="{00000000-0005-0000-0000-0000B9120000}"/>
    <cellStyle name="Normal 14 2 3 4 4 9" xfId="8737" xr:uid="{00000000-0005-0000-0000-0000BA120000}"/>
    <cellStyle name="Normal 14 2 3 4 4 9 2" xfId="32433" xr:uid="{00000000-0005-0000-0000-0000BB120000}"/>
    <cellStyle name="Normal 14 2 3 4 5" xfId="1881" xr:uid="{00000000-0005-0000-0000-0000BC120000}"/>
    <cellStyle name="Normal 14 2 3 4 5 10" xfId="3754" xr:uid="{00000000-0005-0000-0000-0000BD120000}"/>
    <cellStyle name="Normal 14 2 3 4 5 11" xfId="19894" xr:uid="{00000000-0005-0000-0000-0000BE120000}"/>
    <cellStyle name="Normal 14 2 3 4 5 2" xfId="13363" xr:uid="{00000000-0005-0000-0000-0000BF120000}"/>
    <cellStyle name="Normal 14 2 3 4 5 2 2" xfId="15734" xr:uid="{00000000-0005-0000-0000-0000C0120000}"/>
    <cellStyle name="Normal 14 2 3 4 5 2 2 2" xfId="43362" xr:uid="{00000000-0005-0000-0000-0000C1120000}"/>
    <cellStyle name="Normal 14 2 3 4 5 2 3" xfId="40991" xr:uid="{00000000-0005-0000-0000-0000C2120000}"/>
    <cellStyle name="Normal 14 2 3 4 5 2 4" xfId="37141" xr:uid="{00000000-0005-0000-0000-0000C3120000}"/>
    <cellStyle name="Normal 14 2 3 4 5 2 5" xfId="31194" xr:uid="{00000000-0005-0000-0000-0000C4120000}"/>
    <cellStyle name="Normal 14 2 3 4 5 2 6" xfId="25473" xr:uid="{00000000-0005-0000-0000-0000C5120000}"/>
    <cellStyle name="Normal 14 2 3 4 5 3" xfId="12028" xr:uid="{00000000-0005-0000-0000-0000C6120000}"/>
    <cellStyle name="Normal 14 2 3 4 5 3 2" xfId="39775" xr:uid="{00000000-0005-0000-0000-0000C7120000}"/>
    <cellStyle name="Normal 14 2 3 4 5 3 3" xfId="34305" xr:uid="{00000000-0005-0000-0000-0000C8120000}"/>
    <cellStyle name="Normal 14 2 3 4 5 3 4" xfId="27147" xr:uid="{00000000-0005-0000-0000-0000C9120000}"/>
    <cellStyle name="Normal 14 2 3 4 5 4" xfId="14519" xr:uid="{00000000-0005-0000-0000-0000CA120000}"/>
    <cellStyle name="Normal 14 2 3 4 5 4 2" xfId="42147" xr:uid="{00000000-0005-0000-0000-0000CB120000}"/>
    <cellStyle name="Normal 14 2 3 4 5 4 3" xfId="23638" xr:uid="{00000000-0005-0000-0000-0000CC120000}"/>
    <cellStyle name="Normal 14 2 3 4 5 5" xfId="11408" xr:uid="{00000000-0005-0000-0000-0000CD120000}"/>
    <cellStyle name="Normal 14 2 3 4 5 5 2" xfId="39179" xr:uid="{00000000-0005-0000-0000-0000CE120000}"/>
    <cellStyle name="Normal 14 2 3 4 5 6" xfId="18020" xr:uid="{00000000-0005-0000-0000-0000CF120000}"/>
    <cellStyle name="Normal 14 2 3 4 5 6 2" xfId="35914" xr:uid="{00000000-0005-0000-0000-0000D0120000}"/>
    <cellStyle name="Normal 14 2 3 4 5 7" xfId="9370" xr:uid="{00000000-0005-0000-0000-0000D1120000}"/>
    <cellStyle name="Normal 14 2 3 4 5 7 2" xfId="33066" xr:uid="{00000000-0005-0000-0000-0000D2120000}"/>
    <cellStyle name="Normal 14 2 3 4 5 8" xfId="7498" xr:uid="{00000000-0005-0000-0000-0000D3120000}"/>
    <cellStyle name="Normal 14 2 3 4 5 8 2" xfId="29322" xr:uid="{00000000-0005-0000-0000-0000D4120000}"/>
    <cellStyle name="Normal 14 2 3 4 5 9" xfId="5626" xr:uid="{00000000-0005-0000-0000-0000D5120000}"/>
    <cellStyle name="Normal 14 2 3 4 5 9 2" xfId="21766" xr:uid="{00000000-0005-0000-0000-0000D6120000}"/>
    <cellStyle name="Normal 14 2 3 4 6" xfId="2425" xr:uid="{00000000-0005-0000-0000-0000D7120000}"/>
    <cellStyle name="Normal 14 2 3 4 6 10" xfId="20437" xr:uid="{00000000-0005-0000-0000-0000D8120000}"/>
    <cellStyle name="Normal 14 2 3 4 6 2" xfId="13512" xr:uid="{00000000-0005-0000-0000-0000D9120000}"/>
    <cellStyle name="Normal 14 2 3 4 6 2 2" xfId="41140" xr:uid="{00000000-0005-0000-0000-0000DA120000}"/>
    <cellStyle name="Normal 14 2 3 4 6 2 3" xfId="37684" xr:uid="{00000000-0005-0000-0000-0000DB120000}"/>
    <cellStyle name="Normal 14 2 3 4 6 2 4" xfId="31737" xr:uid="{00000000-0005-0000-0000-0000DC120000}"/>
    <cellStyle name="Normal 14 2 3 4 6 2 5" xfId="25622" xr:uid="{00000000-0005-0000-0000-0000DD120000}"/>
    <cellStyle name="Normal 14 2 3 4 6 3" xfId="15883" xr:uid="{00000000-0005-0000-0000-0000DE120000}"/>
    <cellStyle name="Normal 14 2 3 4 6 3 2" xfId="43511" xr:uid="{00000000-0005-0000-0000-0000DF120000}"/>
    <cellStyle name="Normal 14 2 3 4 6 3 3" xfId="27324" xr:uid="{00000000-0005-0000-0000-0000E0120000}"/>
    <cellStyle name="Normal 14 2 3 4 6 4" xfId="10932" xr:uid="{00000000-0005-0000-0000-0000E1120000}"/>
    <cellStyle name="Normal 14 2 3 4 6 4 2" xfId="38703" xr:uid="{00000000-0005-0000-0000-0000E2120000}"/>
    <cellStyle name="Normal 14 2 3 4 6 4 3" xfId="24181" xr:uid="{00000000-0005-0000-0000-0000E3120000}"/>
    <cellStyle name="Normal 14 2 3 4 6 5" xfId="18563" xr:uid="{00000000-0005-0000-0000-0000E4120000}"/>
    <cellStyle name="Normal 14 2 3 4 6 5 2" xfId="36091" xr:uid="{00000000-0005-0000-0000-0000E5120000}"/>
    <cellStyle name="Normal 14 2 3 4 6 6" xfId="9913" xr:uid="{00000000-0005-0000-0000-0000E6120000}"/>
    <cellStyle name="Normal 14 2 3 4 6 6 2" xfId="33609" xr:uid="{00000000-0005-0000-0000-0000E7120000}"/>
    <cellStyle name="Normal 14 2 3 4 6 7" xfId="8041" xr:uid="{00000000-0005-0000-0000-0000E8120000}"/>
    <cellStyle name="Normal 14 2 3 4 6 7 2" xfId="29865" xr:uid="{00000000-0005-0000-0000-0000E9120000}"/>
    <cellStyle name="Normal 14 2 3 4 6 8" xfId="6169" xr:uid="{00000000-0005-0000-0000-0000EA120000}"/>
    <cellStyle name="Normal 14 2 3 4 6 8 2" xfId="22309" xr:uid="{00000000-0005-0000-0000-0000EB120000}"/>
    <cellStyle name="Normal 14 2 3 4 6 9" xfId="4297" xr:uid="{00000000-0005-0000-0000-0000EC120000}"/>
    <cellStyle name="Normal 14 2 3 4 7" xfId="1724" xr:uid="{00000000-0005-0000-0000-0000ED120000}"/>
    <cellStyle name="Normal 14 2 3 4 7 2" xfId="16418" xr:uid="{00000000-0005-0000-0000-0000EE120000}"/>
    <cellStyle name="Normal 14 2 3 4 7 2 2" xfId="44046" xr:uid="{00000000-0005-0000-0000-0000EF120000}"/>
    <cellStyle name="Normal 14 2 3 4 7 2 3" xfId="31037" xr:uid="{00000000-0005-0000-0000-0000F0120000}"/>
    <cellStyle name="Normal 14 2 3 4 7 2 4" xfId="26157" xr:uid="{00000000-0005-0000-0000-0000F1120000}"/>
    <cellStyle name="Normal 14 2 3 4 7 3" xfId="14047" xr:uid="{00000000-0005-0000-0000-0000F2120000}"/>
    <cellStyle name="Normal 14 2 3 4 7 3 2" xfId="41675" xr:uid="{00000000-0005-0000-0000-0000F3120000}"/>
    <cellStyle name="Normal 14 2 3 4 7 3 3" xfId="27888" xr:uid="{00000000-0005-0000-0000-0000F4120000}"/>
    <cellStyle name="Normal 14 2 3 4 7 4" xfId="17863" xr:uid="{00000000-0005-0000-0000-0000F5120000}"/>
    <cellStyle name="Normal 14 2 3 4 7 4 2" xfId="36655" xr:uid="{00000000-0005-0000-0000-0000F6120000}"/>
    <cellStyle name="Normal 14 2 3 4 7 4 3" xfId="23481" xr:uid="{00000000-0005-0000-0000-0000F7120000}"/>
    <cellStyle name="Normal 14 2 3 4 7 5" xfId="9213" xr:uid="{00000000-0005-0000-0000-0000F8120000}"/>
    <cellStyle name="Normal 14 2 3 4 7 5 2" xfId="32909" xr:uid="{00000000-0005-0000-0000-0000F9120000}"/>
    <cellStyle name="Normal 14 2 3 4 7 6" xfId="7341" xr:uid="{00000000-0005-0000-0000-0000FA120000}"/>
    <cellStyle name="Normal 14 2 3 4 7 6 2" xfId="29165" xr:uid="{00000000-0005-0000-0000-0000FB120000}"/>
    <cellStyle name="Normal 14 2 3 4 7 7" xfId="5469" xr:uid="{00000000-0005-0000-0000-0000FC120000}"/>
    <cellStyle name="Normal 14 2 3 4 7 7 2" xfId="21609" xr:uid="{00000000-0005-0000-0000-0000FD120000}"/>
    <cellStyle name="Normal 14 2 3 4 7 8" xfId="3597" xr:uid="{00000000-0005-0000-0000-0000FE120000}"/>
    <cellStyle name="Normal 14 2 3 4 7 9" xfId="19737" xr:uid="{00000000-0005-0000-0000-0000FF120000}"/>
    <cellStyle name="Normal 14 2 3 4 8" xfId="1571" xr:uid="{00000000-0005-0000-0000-000000130000}"/>
    <cellStyle name="Normal 14 2 3 4 8 2" xfId="14995" xr:uid="{00000000-0005-0000-0000-000001130000}"/>
    <cellStyle name="Normal 14 2 3 4 8 2 2" xfId="42623" xr:uid="{00000000-0005-0000-0000-000002130000}"/>
    <cellStyle name="Normal 14 2 3 4 8 2 3" xfId="30884" xr:uid="{00000000-0005-0000-0000-000003130000}"/>
    <cellStyle name="Normal 14 2 3 4 8 2 4" xfId="28217" xr:uid="{00000000-0005-0000-0000-000004130000}"/>
    <cellStyle name="Normal 14 2 3 4 8 3" xfId="12504" xr:uid="{00000000-0005-0000-0000-000005130000}"/>
    <cellStyle name="Normal 14 2 3 4 8 3 2" xfId="40251" xr:uid="{00000000-0005-0000-0000-000006130000}"/>
    <cellStyle name="Normal 14 2 3 4 8 3 3" xfId="23328" xr:uid="{00000000-0005-0000-0000-000007130000}"/>
    <cellStyle name="Normal 14 2 3 4 8 4" xfId="17710" xr:uid="{00000000-0005-0000-0000-000008130000}"/>
    <cellStyle name="Normal 14 2 3 4 8 4 2" xfId="35288" xr:uid="{00000000-0005-0000-0000-000009130000}"/>
    <cellStyle name="Normal 14 2 3 4 8 5" xfId="9060" xr:uid="{00000000-0005-0000-0000-00000A130000}"/>
    <cellStyle name="Normal 14 2 3 4 8 5 2" xfId="32756" xr:uid="{00000000-0005-0000-0000-00000B130000}"/>
    <cellStyle name="Normal 14 2 3 4 8 6" xfId="7188" xr:uid="{00000000-0005-0000-0000-00000C130000}"/>
    <cellStyle name="Normal 14 2 3 4 8 6 2" xfId="29012" xr:uid="{00000000-0005-0000-0000-00000D130000}"/>
    <cellStyle name="Normal 14 2 3 4 8 7" xfId="5316" xr:uid="{00000000-0005-0000-0000-00000E130000}"/>
    <cellStyle name="Normal 14 2 3 4 8 7 2" xfId="21456" xr:uid="{00000000-0005-0000-0000-00000F130000}"/>
    <cellStyle name="Normal 14 2 3 4 8 8" xfId="3444" xr:uid="{00000000-0005-0000-0000-000010130000}"/>
    <cellStyle name="Normal 14 2 3 4 8 9" xfId="19584" xr:uid="{00000000-0005-0000-0000-000011130000}"/>
    <cellStyle name="Normal 14 2 3 4 9" xfId="11875" xr:uid="{00000000-0005-0000-0000-000012130000}"/>
    <cellStyle name="Normal 14 2 3 4 9 2" xfId="39624" xr:uid="{00000000-0005-0000-0000-000013130000}"/>
    <cellStyle name="Normal 14 2 3 4 9 3" xfId="36984" xr:uid="{00000000-0005-0000-0000-000014130000}"/>
    <cellStyle name="Normal 14 2 3 4 9 4" xfId="30408" xr:uid="{00000000-0005-0000-0000-000015130000}"/>
    <cellStyle name="Normal 14 2 3 4 9 5" xfId="24734" xr:uid="{00000000-0005-0000-0000-000016130000}"/>
    <cellStyle name="Normal 14 2 3 5" xfId="1029" xr:uid="{00000000-0005-0000-0000-000017130000}"/>
    <cellStyle name="Normal 14 2 3 5 10" xfId="16674" xr:uid="{00000000-0005-0000-0000-000018130000}"/>
    <cellStyle name="Normal 14 2 3 5 10 2" xfId="44302" xr:uid="{00000000-0005-0000-0000-000019130000}"/>
    <cellStyle name="Normal 14 2 3 5 10 3" xfId="22787" xr:uid="{00000000-0005-0000-0000-00001A130000}"/>
    <cellStyle name="Normal 14 2 3 5 11" xfId="10391" xr:uid="{00000000-0005-0000-0000-00001B130000}"/>
    <cellStyle name="Normal 14 2 3 5 11 2" xfId="38162" xr:uid="{00000000-0005-0000-0000-00001C130000}"/>
    <cellStyle name="Normal 14 2 3 5 12" xfId="17169" xr:uid="{00000000-0005-0000-0000-00001D130000}"/>
    <cellStyle name="Normal 14 2 3 5 12 2" xfId="35070" xr:uid="{00000000-0005-0000-0000-00001E130000}"/>
    <cellStyle name="Normal 14 2 3 5 13" xfId="8519" xr:uid="{00000000-0005-0000-0000-00001F130000}"/>
    <cellStyle name="Normal 14 2 3 5 13 2" xfId="32215" xr:uid="{00000000-0005-0000-0000-000020130000}"/>
    <cellStyle name="Normal 14 2 3 5 14" xfId="6647" xr:uid="{00000000-0005-0000-0000-000021130000}"/>
    <cellStyle name="Normal 14 2 3 5 14 2" xfId="28471" xr:uid="{00000000-0005-0000-0000-000022130000}"/>
    <cellStyle name="Normal 14 2 3 5 15" xfId="4775" xr:uid="{00000000-0005-0000-0000-000023130000}"/>
    <cellStyle name="Normal 14 2 3 5 15 2" xfId="20915" xr:uid="{00000000-0005-0000-0000-000024130000}"/>
    <cellStyle name="Normal 14 2 3 5 16" xfId="2903" xr:uid="{00000000-0005-0000-0000-000025130000}"/>
    <cellStyle name="Normal 14 2 3 5 17" xfId="19043" xr:uid="{00000000-0005-0000-0000-000026130000}"/>
    <cellStyle name="Normal 14 2 3 5 2" xfId="1353" xr:uid="{00000000-0005-0000-0000-000027130000}"/>
    <cellStyle name="Normal 14 2 3 5 2 10" xfId="6970" xr:uid="{00000000-0005-0000-0000-000028130000}"/>
    <cellStyle name="Normal 14 2 3 5 2 10 2" xfId="28794" xr:uid="{00000000-0005-0000-0000-000029130000}"/>
    <cellStyle name="Normal 14 2 3 5 2 11" xfId="5098" xr:uid="{00000000-0005-0000-0000-00002A130000}"/>
    <cellStyle name="Normal 14 2 3 5 2 11 2" xfId="21238" xr:uid="{00000000-0005-0000-0000-00002B130000}"/>
    <cellStyle name="Normal 14 2 3 5 2 12" xfId="3226" xr:uid="{00000000-0005-0000-0000-00002C130000}"/>
    <cellStyle name="Normal 14 2 3 5 2 13" xfId="19366" xr:uid="{00000000-0005-0000-0000-00002D130000}"/>
    <cellStyle name="Normal 14 2 3 5 2 2" xfId="2529" xr:uid="{00000000-0005-0000-0000-00002E130000}"/>
    <cellStyle name="Normal 14 2 3 5 2 2 10" xfId="20541" xr:uid="{00000000-0005-0000-0000-00002F130000}"/>
    <cellStyle name="Normal 14 2 3 5 2 2 2" xfId="13602" xr:uid="{00000000-0005-0000-0000-000030130000}"/>
    <cellStyle name="Normal 14 2 3 5 2 2 2 2" xfId="41230" xr:uid="{00000000-0005-0000-0000-000031130000}"/>
    <cellStyle name="Normal 14 2 3 5 2 2 2 3" xfId="37788" xr:uid="{00000000-0005-0000-0000-000032130000}"/>
    <cellStyle name="Normal 14 2 3 5 2 2 2 4" xfId="31841" xr:uid="{00000000-0005-0000-0000-000033130000}"/>
    <cellStyle name="Normal 14 2 3 5 2 2 2 5" xfId="25712" xr:uid="{00000000-0005-0000-0000-000034130000}"/>
    <cellStyle name="Normal 14 2 3 5 2 2 3" xfId="15973" xr:uid="{00000000-0005-0000-0000-000035130000}"/>
    <cellStyle name="Normal 14 2 3 5 2 2 3 2" xfId="43601" xr:uid="{00000000-0005-0000-0000-000036130000}"/>
    <cellStyle name="Normal 14 2 3 5 2 2 3 3" xfId="27428" xr:uid="{00000000-0005-0000-0000-000037130000}"/>
    <cellStyle name="Normal 14 2 3 5 2 2 4" xfId="11650" xr:uid="{00000000-0005-0000-0000-000038130000}"/>
    <cellStyle name="Normal 14 2 3 5 2 2 4 2" xfId="39413" xr:uid="{00000000-0005-0000-0000-000039130000}"/>
    <cellStyle name="Normal 14 2 3 5 2 2 4 3" xfId="24285" xr:uid="{00000000-0005-0000-0000-00003A130000}"/>
    <cellStyle name="Normal 14 2 3 5 2 2 5" xfId="18667" xr:uid="{00000000-0005-0000-0000-00003B130000}"/>
    <cellStyle name="Normal 14 2 3 5 2 2 5 2" xfId="36195" xr:uid="{00000000-0005-0000-0000-00003C130000}"/>
    <cellStyle name="Normal 14 2 3 5 2 2 6" xfId="10017" xr:uid="{00000000-0005-0000-0000-00003D130000}"/>
    <cellStyle name="Normal 14 2 3 5 2 2 6 2" xfId="33713" xr:uid="{00000000-0005-0000-0000-00003E130000}"/>
    <cellStyle name="Normal 14 2 3 5 2 2 7" xfId="8145" xr:uid="{00000000-0005-0000-0000-00003F130000}"/>
    <cellStyle name="Normal 14 2 3 5 2 2 7 2" xfId="29969" xr:uid="{00000000-0005-0000-0000-000040130000}"/>
    <cellStyle name="Normal 14 2 3 5 2 2 8" xfId="6273" xr:uid="{00000000-0005-0000-0000-000041130000}"/>
    <cellStyle name="Normal 14 2 3 5 2 2 8 2" xfId="22413" xr:uid="{00000000-0005-0000-0000-000042130000}"/>
    <cellStyle name="Normal 14 2 3 5 2 2 9" xfId="4401" xr:uid="{00000000-0005-0000-0000-000043130000}"/>
    <cellStyle name="Normal 14 2 3 5 2 3" xfId="1985" xr:uid="{00000000-0005-0000-0000-000044130000}"/>
    <cellStyle name="Normal 14 2 3 5 2 3 10" xfId="19998" xr:uid="{00000000-0005-0000-0000-000045130000}"/>
    <cellStyle name="Normal 14 2 3 5 2 3 2" xfId="13071" xr:uid="{00000000-0005-0000-0000-000046130000}"/>
    <cellStyle name="Normal 14 2 3 5 2 3 2 2" xfId="40720" xr:uid="{00000000-0005-0000-0000-000047130000}"/>
    <cellStyle name="Normal 14 2 3 5 2 3 2 3" xfId="31298" xr:uid="{00000000-0005-0000-0000-000048130000}"/>
    <cellStyle name="Normal 14 2 3 5 2 3 2 4" xfId="26934" xr:uid="{00000000-0005-0000-0000-000049130000}"/>
    <cellStyle name="Normal 14 2 3 5 2 3 3" xfId="15464" xr:uid="{00000000-0005-0000-0000-00004A130000}"/>
    <cellStyle name="Normal 14 2 3 5 2 3 3 2" xfId="43092" xr:uid="{00000000-0005-0000-0000-00004B130000}"/>
    <cellStyle name="Normal 14 2 3 5 2 3 3 3" xfId="23742" xr:uid="{00000000-0005-0000-0000-00004C130000}"/>
    <cellStyle name="Normal 14 2 3 5 2 3 4" xfId="11190" xr:uid="{00000000-0005-0000-0000-00004D130000}"/>
    <cellStyle name="Normal 14 2 3 5 2 3 4 2" xfId="38961" xr:uid="{00000000-0005-0000-0000-00004E130000}"/>
    <cellStyle name="Normal 14 2 3 5 2 3 5" xfId="18124" xr:uid="{00000000-0005-0000-0000-00004F130000}"/>
    <cellStyle name="Normal 14 2 3 5 2 3 5 2" xfId="37245" xr:uid="{00000000-0005-0000-0000-000050130000}"/>
    <cellStyle name="Normal 14 2 3 5 2 3 6" xfId="9474" xr:uid="{00000000-0005-0000-0000-000051130000}"/>
    <cellStyle name="Normal 14 2 3 5 2 3 6 2" xfId="33170" xr:uid="{00000000-0005-0000-0000-000052130000}"/>
    <cellStyle name="Normal 14 2 3 5 2 3 7" xfId="7602" xr:uid="{00000000-0005-0000-0000-000053130000}"/>
    <cellStyle name="Normal 14 2 3 5 2 3 7 2" xfId="29426" xr:uid="{00000000-0005-0000-0000-000054130000}"/>
    <cellStyle name="Normal 14 2 3 5 2 3 8" xfId="5730" xr:uid="{00000000-0005-0000-0000-000055130000}"/>
    <cellStyle name="Normal 14 2 3 5 2 3 8 2" xfId="21870" xr:uid="{00000000-0005-0000-0000-000056130000}"/>
    <cellStyle name="Normal 14 2 3 5 2 3 9" xfId="3858" xr:uid="{00000000-0005-0000-0000-000057130000}"/>
    <cellStyle name="Normal 14 2 3 5 2 4" xfId="12286" xr:uid="{00000000-0005-0000-0000-000058130000}"/>
    <cellStyle name="Normal 14 2 3 5 2 4 2" xfId="40033" xr:uid="{00000000-0005-0000-0000-000059130000}"/>
    <cellStyle name="Normal 14 2 3 5 2 4 3" xfId="30666" xr:uid="{00000000-0005-0000-0000-00005A130000}"/>
    <cellStyle name="Normal 14 2 3 5 2 4 4" xfId="25203" xr:uid="{00000000-0005-0000-0000-00005B130000}"/>
    <cellStyle name="Normal 14 2 3 5 2 5" xfId="14777" xr:uid="{00000000-0005-0000-0000-00005C130000}"/>
    <cellStyle name="Normal 14 2 3 5 2 5 2" xfId="42405" xr:uid="{00000000-0005-0000-0000-00005D130000}"/>
    <cellStyle name="Normal 14 2 3 5 2 5 3" xfId="34563" xr:uid="{00000000-0005-0000-0000-00005E130000}"/>
    <cellStyle name="Normal 14 2 3 5 2 5 4" xfId="26900" xr:uid="{00000000-0005-0000-0000-00005F130000}"/>
    <cellStyle name="Normal 14 2 3 5 2 6" xfId="16997" xr:uid="{00000000-0005-0000-0000-000060130000}"/>
    <cellStyle name="Normal 14 2 3 5 2 6 2" xfId="44625" xr:uid="{00000000-0005-0000-0000-000061130000}"/>
    <cellStyle name="Normal 14 2 3 5 2 6 3" xfId="23110" xr:uid="{00000000-0005-0000-0000-000062130000}"/>
    <cellStyle name="Normal 14 2 3 5 2 7" xfId="10714" xr:uid="{00000000-0005-0000-0000-000063130000}"/>
    <cellStyle name="Normal 14 2 3 5 2 7 2" xfId="38485" xr:uid="{00000000-0005-0000-0000-000064130000}"/>
    <cellStyle name="Normal 14 2 3 5 2 8" xfId="17492" xr:uid="{00000000-0005-0000-0000-000065130000}"/>
    <cellStyle name="Normal 14 2 3 5 2 8 2" xfId="35668" xr:uid="{00000000-0005-0000-0000-000066130000}"/>
    <cellStyle name="Normal 14 2 3 5 2 9" xfId="8842" xr:uid="{00000000-0005-0000-0000-000067130000}"/>
    <cellStyle name="Normal 14 2 3 5 2 9 2" xfId="32538" xr:uid="{00000000-0005-0000-0000-000068130000}"/>
    <cellStyle name="Normal 14 2 3 5 3" xfId="1183" xr:uid="{00000000-0005-0000-0000-000069130000}"/>
    <cellStyle name="Normal 14 2 3 5 3 10" xfId="6800" xr:uid="{00000000-0005-0000-0000-00006A130000}"/>
    <cellStyle name="Normal 14 2 3 5 3 10 2" xfId="28624" xr:uid="{00000000-0005-0000-0000-00006B130000}"/>
    <cellStyle name="Normal 14 2 3 5 3 11" xfId="4928" xr:uid="{00000000-0005-0000-0000-00006C130000}"/>
    <cellStyle name="Normal 14 2 3 5 3 11 2" xfId="21068" xr:uid="{00000000-0005-0000-0000-00006D130000}"/>
    <cellStyle name="Normal 14 2 3 5 3 12" xfId="3056" xr:uid="{00000000-0005-0000-0000-00006E130000}"/>
    <cellStyle name="Normal 14 2 3 5 3 13" xfId="19196" xr:uid="{00000000-0005-0000-0000-00006F130000}"/>
    <cellStyle name="Normal 14 2 3 5 3 2" xfId="2682" xr:uid="{00000000-0005-0000-0000-000070130000}"/>
    <cellStyle name="Normal 14 2 3 5 3 2 10" xfId="20694" xr:uid="{00000000-0005-0000-0000-000071130000}"/>
    <cellStyle name="Normal 14 2 3 5 3 2 2" xfId="13747" xr:uid="{00000000-0005-0000-0000-000072130000}"/>
    <cellStyle name="Normal 14 2 3 5 3 2 2 2" xfId="41375" xr:uid="{00000000-0005-0000-0000-000073130000}"/>
    <cellStyle name="Normal 14 2 3 5 3 2 2 3" xfId="37941" xr:uid="{00000000-0005-0000-0000-000074130000}"/>
    <cellStyle name="Normal 14 2 3 5 3 2 2 4" xfId="31994" xr:uid="{00000000-0005-0000-0000-000075130000}"/>
    <cellStyle name="Normal 14 2 3 5 3 2 2 5" xfId="25857" xr:uid="{00000000-0005-0000-0000-000076130000}"/>
    <cellStyle name="Normal 14 2 3 5 3 2 3" xfId="16118" xr:uid="{00000000-0005-0000-0000-000077130000}"/>
    <cellStyle name="Normal 14 2 3 5 3 2 3 2" xfId="43746" xr:uid="{00000000-0005-0000-0000-000078130000}"/>
    <cellStyle name="Normal 14 2 3 5 3 2 3 3" xfId="27581" xr:uid="{00000000-0005-0000-0000-000079130000}"/>
    <cellStyle name="Normal 14 2 3 5 3 2 4" xfId="11541" xr:uid="{00000000-0005-0000-0000-00007A130000}"/>
    <cellStyle name="Normal 14 2 3 5 3 2 4 2" xfId="39312" xr:uid="{00000000-0005-0000-0000-00007B130000}"/>
    <cellStyle name="Normal 14 2 3 5 3 2 4 3" xfId="24438" xr:uid="{00000000-0005-0000-0000-00007C130000}"/>
    <cellStyle name="Normal 14 2 3 5 3 2 5" xfId="18820" xr:uid="{00000000-0005-0000-0000-00007D130000}"/>
    <cellStyle name="Normal 14 2 3 5 3 2 5 2" xfId="36348" xr:uid="{00000000-0005-0000-0000-00007E130000}"/>
    <cellStyle name="Normal 14 2 3 5 3 2 6" xfId="10170" xr:uid="{00000000-0005-0000-0000-00007F130000}"/>
    <cellStyle name="Normal 14 2 3 5 3 2 6 2" xfId="33866" xr:uid="{00000000-0005-0000-0000-000080130000}"/>
    <cellStyle name="Normal 14 2 3 5 3 2 7" xfId="8298" xr:uid="{00000000-0005-0000-0000-000081130000}"/>
    <cellStyle name="Normal 14 2 3 5 3 2 7 2" xfId="30122" xr:uid="{00000000-0005-0000-0000-000082130000}"/>
    <cellStyle name="Normal 14 2 3 5 3 2 8" xfId="6426" xr:uid="{00000000-0005-0000-0000-000083130000}"/>
    <cellStyle name="Normal 14 2 3 5 3 2 8 2" xfId="22566" xr:uid="{00000000-0005-0000-0000-000084130000}"/>
    <cellStyle name="Normal 14 2 3 5 3 2 9" xfId="4554" xr:uid="{00000000-0005-0000-0000-000085130000}"/>
    <cellStyle name="Normal 14 2 3 5 3 3" xfId="2138" xr:uid="{00000000-0005-0000-0000-000086130000}"/>
    <cellStyle name="Normal 14 2 3 5 3 3 10" xfId="20151" xr:uid="{00000000-0005-0000-0000-000087130000}"/>
    <cellStyle name="Normal 14 2 3 5 3 3 2" xfId="12720" xr:uid="{00000000-0005-0000-0000-000088130000}"/>
    <cellStyle name="Normal 14 2 3 5 3 3 2 2" xfId="40449" xr:uid="{00000000-0005-0000-0000-000089130000}"/>
    <cellStyle name="Normal 14 2 3 5 3 3 2 3" xfId="31451" xr:uid="{00000000-0005-0000-0000-00008A130000}"/>
    <cellStyle name="Normal 14 2 3 5 3 3 2 4" xfId="28299" xr:uid="{00000000-0005-0000-0000-00008B130000}"/>
    <cellStyle name="Normal 14 2 3 5 3 3 3" xfId="15193" xr:uid="{00000000-0005-0000-0000-00008C130000}"/>
    <cellStyle name="Normal 14 2 3 5 3 3 3 2" xfId="42821" xr:uid="{00000000-0005-0000-0000-00008D130000}"/>
    <cellStyle name="Normal 14 2 3 5 3 3 3 3" xfId="23895" xr:uid="{00000000-0005-0000-0000-00008E130000}"/>
    <cellStyle name="Normal 14 2 3 5 3 3 4" xfId="11020" xr:uid="{00000000-0005-0000-0000-00008F130000}"/>
    <cellStyle name="Normal 14 2 3 5 3 3 4 2" xfId="38791" xr:uid="{00000000-0005-0000-0000-000090130000}"/>
    <cellStyle name="Normal 14 2 3 5 3 3 5" xfId="18277" xr:uid="{00000000-0005-0000-0000-000091130000}"/>
    <cellStyle name="Normal 14 2 3 5 3 3 5 2" xfId="37398" xr:uid="{00000000-0005-0000-0000-000092130000}"/>
    <cellStyle name="Normal 14 2 3 5 3 3 6" xfId="9627" xr:uid="{00000000-0005-0000-0000-000093130000}"/>
    <cellStyle name="Normal 14 2 3 5 3 3 6 2" xfId="33323" xr:uid="{00000000-0005-0000-0000-000094130000}"/>
    <cellStyle name="Normal 14 2 3 5 3 3 7" xfId="7755" xr:uid="{00000000-0005-0000-0000-000095130000}"/>
    <cellStyle name="Normal 14 2 3 5 3 3 7 2" xfId="29579" xr:uid="{00000000-0005-0000-0000-000096130000}"/>
    <cellStyle name="Normal 14 2 3 5 3 3 8" xfId="5883" xr:uid="{00000000-0005-0000-0000-000097130000}"/>
    <cellStyle name="Normal 14 2 3 5 3 3 8 2" xfId="22023" xr:uid="{00000000-0005-0000-0000-000098130000}"/>
    <cellStyle name="Normal 14 2 3 5 3 3 9" xfId="4011" xr:uid="{00000000-0005-0000-0000-000099130000}"/>
    <cellStyle name="Normal 14 2 3 5 3 4" xfId="12116" xr:uid="{00000000-0005-0000-0000-00009A130000}"/>
    <cellStyle name="Normal 14 2 3 5 3 4 2" xfId="39863" xr:uid="{00000000-0005-0000-0000-00009B130000}"/>
    <cellStyle name="Normal 14 2 3 5 3 4 3" xfId="30496" xr:uid="{00000000-0005-0000-0000-00009C130000}"/>
    <cellStyle name="Normal 14 2 3 5 3 4 4" xfId="24932" xr:uid="{00000000-0005-0000-0000-00009D130000}"/>
    <cellStyle name="Normal 14 2 3 5 3 5" xfId="14607" xr:uid="{00000000-0005-0000-0000-00009E130000}"/>
    <cellStyle name="Normal 14 2 3 5 3 5 2" xfId="42235" xr:uid="{00000000-0005-0000-0000-00009F130000}"/>
    <cellStyle name="Normal 14 2 3 5 3 5 3" xfId="34393" xr:uid="{00000000-0005-0000-0000-0000A0130000}"/>
    <cellStyle name="Normal 14 2 3 5 3 5 4" xfId="26615" xr:uid="{00000000-0005-0000-0000-0000A1130000}"/>
    <cellStyle name="Normal 14 2 3 5 3 6" xfId="16827" xr:uid="{00000000-0005-0000-0000-0000A2130000}"/>
    <cellStyle name="Normal 14 2 3 5 3 6 2" xfId="44455" xr:uid="{00000000-0005-0000-0000-0000A3130000}"/>
    <cellStyle name="Normal 14 2 3 5 3 6 3" xfId="22940" xr:uid="{00000000-0005-0000-0000-0000A4130000}"/>
    <cellStyle name="Normal 14 2 3 5 3 7" xfId="10544" xr:uid="{00000000-0005-0000-0000-0000A5130000}"/>
    <cellStyle name="Normal 14 2 3 5 3 7 2" xfId="38315" xr:uid="{00000000-0005-0000-0000-0000A6130000}"/>
    <cellStyle name="Normal 14 2 3 5 3 8" xfId="17322" xr:uid="{00000000-0005-0000-0000-0000A7130000}"/>
    <cellStyle name="Normal 14 2 3 5 3 8 2" xfId="35383" xr:uid="{00000000-0005-0000-0000-0000A8130000}"/>
    <cellStyle name="Normal 14 2 3 5 3 9" xfId="8672" xr:uid="{00000000-0005-0000-0000-0000A9130000}"/>
    <cellStyle name="Normal 14 2 3 5 3 9 2" xfId="32368" xr:uid="{00000000-0005-0000-0000-0000AA130000}"/>
    <cellStyle name="Normal 14 2 3 5 4" xfId="1816" xr:uid="{00000000-0005-0000-0000-0000AB130000}"/>
    <cellStyle name="Normal 14 2 3 5 4 10" xfId="3689" xr:uid="{00000000-0005-0000-0000-0000AC130000}"/>
    <cellStyle name="Normal 14 2 3 5 4 11" xfId="19829" xr:uid="{00000000-0005-0000-0000-0000AD130000}"/>
    <cellStyle name="Normal 14 2 3 5 4 2" xfId="13286" xr:uid="{00000000-0005-0000-0000-0000AE130000}"/>
    <cellStyle name="Normal 14 2 3 5 4 2 2" xfId="15657" xr:uid="{00000000-0005-0000-0000-0000AF130000}"/>
    <cellStyle name="Normal 14 2 3 5 4 2 2 2" xfId="43285" xr:uid="{00000000-0005-0000-0000-0000B0130000}"/>
    <cellStyle name="Normal 14 2 3 5 4 2 3" xfId="40914" xr:uid="{00000000-0005-0000-0000-0000B1130000}"/>
    <cellStyle name="Normal 14 2 3 5 4 2 4" xfId="37076" xr:uid="{00000000-0005-0000-0000-0000B2130000}"/>
    <cellStyle name="Normal 14 2 3 5 4 2 5" xfId="31129" xr:uid="{00000000-0005-0000-0000-0000B3130000}"/>
    <cellStyle name="Normal 14 2 3 5 4 2 6" xfId="25396" xr:uid="{00000000-0005-0000-0000-0000B4130000}"/>
    <cellStyle name="Normal 14 2 3 5 4 3" xfId="11963" xr:uid="{00000000-0005-0000-0000-0000B5130000}"/>
    <cellStyle name="Normal 14 2 3 5 4 3 2" xfId="39710" xr:uid="{00000000-0005-0000-0000-0000B6130000}"/>
    <cellStyle name="Normal 14 2 3 5 4 3 3" xfId="34240" xr:uid="{00000000-0005-0000-0000-0000B7130000}"/>
    <cellStyle name="Normal 14 2 3 5 4 3 4" xfId="27061" xr:uid="{00000000-0005-0000-0000-0000B8130000}"/>
    <cellStyle name="Normal 14 2 3 5 4 4" xfId="14454" xr:uid="{00000000-0005-0000-0000-0000B9130000}"/>
    <cellStyle name="Normal 14 2 3 5 4 4 2" xfId="42082" xr:uid="{00000000-0005-0000-0000-0000BA130000}"/>
    <cellStyle name="Normal 14 2 3 5 4 4 3" xfId="23573" xr:uid="{00000000-0005-0000-0000-0000BB130000}"/>
    <cellStyle name="Normal 14 2 3 5 4 5" xfId="11343" xr:uid="{00000000-0005-0000-0000-0000BC130000}"/>
    <cellStyle name="Normal 14 2 3 5 4 5 2" xfId="39114" xr:uid="{00000000-0005-0000-0000-0000BD130000}"/>
    <cellStyle name="Normal 14 2 3 5 4 6" xfId="17955" xr:uid="{00000000-0005-0000-0000-0000BE130000}"/>
    <cellStyle name="Normal 14 2 3 5 4 6 2" xfId="35828" xr:uid="{00000000-0005-0000-0000-0000BF130000}"/>
    <cellStyle name="Normal 14 2 3 5 4 7" xfId="9305" xr:uid="{00000000-0005-0000-0000-0000C0130000}"/>
    <cellStyle name="Normal 14 2 3 5 4 7 2" xfId="33001" xr:uid="{00000000-0005-0000-0000-0000C1130000}"/>
    <cellStyle name="Normal 14 2 3 5 4 8" xfId="7433" xr:uid="{00000000-0005-0000-0000-0000C2130000}"/>
    <cellStyle name="Normal 14 2 3 5 4 8 2" xfId="29257" xr:uid="{00000000-0005-0000-0000-0000C3130000}"/>
    <cellStyle name="Normal 14 2 3 5 4 9" xfId="5561" xr:uid="{00000000-0005-0000-0000-0000C4130000}"/>
    <cellStyle name="Normal 14 2 3 5 4 9 2" xfId="21701" xr:uid="{00000000-0005-0000-0000-0000C5130000}"/>
    <cellStyle name="Normal 14 2 3 5 5" xfId="2360" xr:uid="{00000000-0005-0000-0000-0000C6130000}"/>
    <cellStyle name="Normal 14 2 3 5 5 10" xfId="20372" xr:uid="{00000000-0005-0000-0000-0000C7130000}"/>
    <cellStyle name="Normal 14 2 3 5 5 2" xfId="13450" xr:uid="{00000000-0005-0000-0000-0000C8130000}"/>
    <cellStyle name="Normal 14 2 3 5 5 2 2" xfId="41078" xr:uid="{00000000-0005-0000-0000-0000C9130000}"/>
    <cellStyle name="Normal 14 2 3 5 5 2 3" xfId="37619" xr:uid="{00000000-0005-0000-0000-0000CA130000}"/>
    <cellStyle name="Normal 14 2 3 5 5 2 4" xfId="31672" xr:uid="{00000000-0005-0000-0000-0000CB130000}"/>
    <cellStyle name="Normal 14 2 3 5 5 2 5" xfId="25560" xr:uid="{00000000-0005-0000-0000-0000CC130000}"/>
    <cellStyle name="Normal 14 2 3 5 5 3" xfId="15821" xr:uid="{00000000-0005-0000-0000-0000CD130000}"/>
    <cellStyle name="Normal 14 2 3 5 5 3 2" xfId="43449" xr:uid="{00000000-0005-0000-0000-0000CE130000}"/>
    <cellStyle name="Normal 14 2 3 5 5 3 3" xfId="27259" xr:uid="{00000000-0005-0000-0000-0000CF130000}"/>
    <cellStyle name="Normal 14 2 3 5 5 4" xfId="10867" xr:uid="{00000000-0005-0000-0000-0000D0130000}"/>
    <cellStyle name="Normal 14 2 3 5 5 4 2" xfId="38638" xr:uid="{00000000-0005-0000-0000-0000D1130000}"/>
    <cellStyle name="Normal 14 2 3 5 5 4 3" xfId="24116" xr:uid="{00000000-0005-0000-0000-0000D2130000}"/>
    <cellStyle name="Normal 14 2 3 5 5 5" xfId="18498" xr:uid="{00000000-0005-0000-0000-0000D3130000}"/>
    <cellStyle name="Normal 14 2 3 5 5 5 2" xfId="36026" xr:uid="{00000000-0005-0000-0000-0000D4130000}"/>
    <cellStyle name="Normal 14 2 3 5 5 6" xfId="9848" xr:uid="{00000000-0005-0000-0000-0000D5130000}"/>
    <cellStyle name="Normal 14 2 3 5 5 6 2" xfId="33544" xr:uid="{00000000-0005-0000-0000-0000D6130000}"/>
    <cellStyle name="Normal 14 2 3 5 5 7" xfId="7976" xr:uid="{00000000-0005-0000-0000-0000D7130000}"/>
    <cellStyle name="Normal 14 2 3 5 5 7 2" xfId="29800" xr:uid="{00000000-0005-0000-0000-0000D8130000}"/>
    <cellStyle name="Normal 14 2 3 5 5 8" xfId="6104" xr:uid="{00000000-0005-0000-0000-0000D9130000}"/>
    <cellStyle name="Normal 14 2 3 5 5 8 2" xfId="22244" xr:uid="{00000000-0005-0000-0000-0000DA130000}"/>
    <cellStyle name="Normal 14 2 3 5 5 9" xfId="4232" xr:uid="{00000000-0005-0000-0000-0000DB130000}"/>
    <cellStyle name="Normal 14 2 3 5 6" xfId="1659" xr:uid="{00000000-0005-0000-0000-0000DC130000}"/>
    <cellStyle name="Normal 14 2 3 5 6 2" xfId="16462" xr:uid="{00000000-0005-0000-0000-0000DD130000}"/>
    <cellStyle name="Normal 14 2 3 5 6 2 2" xfId="44090" xr:uid="{00000000-0005-0000-0000-0000DE130000}"/>
    <cellStyle name="Normal 14 2 3 5 6 2 3" xfId="30972" xr:uid="{00000000-0005-0000-0000-0000DF130000}"/>
    <cellStyle name="Normal 14 2 3 5 6 2 4" xfId="26201" xr:uid="{00000000-0005-0000-0000-0000E0130000}"/>
    <cellStyle name="Normal 14 2 3 5 6 3" xfId="14091" xr:uid="{00000000-0005-0000-0000-0000E1130000}"/>
    <cellStyle name="Normal 14 2 3 5 6 3 2" xfId="41719" xr:uid="{00000000-0005-0000-0000-0000E2130000}"/>
    <cellStyle name="Normal 14 2 3 5 6 3 3" xfId="27932" xr:uid="{00000000-0005-0000-0000-0000E3130000}"/>
    <cellStyle name="Normal 14 2 3 5 6 4" xfId="17798" xr:uid="{00000000-0005-0000-0000-0000E4130000}"/>
    <cellStyle name="Normal 14 2 3 5 6 4 2" xfId="36699" xr:uid="{00000000-0005-0000-0000-0000E5130000}"/>
    <cellStyle name="Normal 14 2 3 5 6 4 3" xfId="23416" xr:uid="{00000000-0005-0000-0000-0000E6130000}"/>
    <cellStyle name="Normal 14 2 3 5 6 5" xfId="9148" xr:uid="{00000000-0005-0000-0000-0000E7130000}"/>
    <cellStyle name="Normal 14 2 3 5 6 5 2" xfId="32844" xr:uid="{00000000-0005-0000-0000-0000E8130000}"/>
    <cellStyle name="Normal 14 2 3 5 6 6" xfId="7276" xr:uid="{00000000-0005-0000-0000-0000E9130000}"/>
    <cellStyle name="Normal 14 2 3 5 6 6 2" xfId="29100" xr:uid="{00000000-0005-0000-0000-0000EA130000}"/>
    <cellStyle name="Normal 14 2 3 5 6 7" xfId="5404" xr:uid="{00000000-0005-0000-0000-0000EB130000}"/>
    <cellStyle name="Normal 14 2 3 5 6 7 2" xfId="21544" xr:uid="{00000000-0005-0000-0000-0000EC130000}"/>
    <cellStyle name="Normal 14 2 3 5 6 8" xfId="3532" xr:uid="{00000000-0005-0000-0000-0000ED130000}"/>
    <cellStyle name="Normal 14 2 3 5 6 9" xfId="19672" xr:uid="{00000000-0005-0000-0000-0000EE130000}"/>
    <cellStyle name="Normal 14 2 3 5 7" xfId="1506" xr:uid="{00000000-0005-0000-0000-0000EF130000}"/>
    <cellStyle name="Normal 14 2 3 5 7 2" xfId="14930" xr:uid="{00000000-0005-0000-0000-0000F0130000}"/>
    <cellStyle name="Normal 14 2 3 5 7 2 2" xfId="42558" xr:uid="{00000000-0005-0000-0000-0000F1130000}"/>
    <cellStyle name="Normal 14 2 3 5 7 2 3" xfId="30819" xr:uid="{00000000-0005-0000-0000-0000F2130000}"/>
    <cellStyle name="Normal 14 2 3 5 7 2 4" xfId="28280" xr:uid="{00000000-0005-0000-0000-0000F3130000}"/>
    <cellStyle name="Normal 14 2 3 5 7 3" xfId="12439" xr:uid="{00000000-0005-0000-0000-0000F4130000}"/>
    <cellStyle name="Normal 14 2 3 5 7 3 2" xfId="40186" xr:uid="{00000000-0005-0000-0000-0000F5130000}"/>
    <cellStyle name="Normal 14 2 3 5 7 3 3" xfId="23263" xr:uid="{00000000-0005-0000-0000-0000F6130000}"/>
    <cellStyle name="Normal 14 2 3 5 7 4" xfId="17645" xr:uid="{00000000-0005-0000-0000-0000F7130000}"/>
    <cellStyle name="Normal 14 2 3 5 7 4 2" xfId="35223" xr:uid="{00000000-0005-0000-0000-0000F8130000}"/>
    <cellStyle name="Normal 14 2 3 5 7 5" xfId="8995" xr:uid="{00000000-0005-0000-0000-0000F9130000}"/>
    <cellStyle name="Normal 14 2 3 5 7 5 2" xfId="32691" xr:uid="{00000000-0005-0000-0000-0000FA130000}"/>
    <cellStyle name="Normal 14 2 3 5 7 6" xfId="7123" xr:uid="{00000000-0005-0000-0000-0000FB130000}"/>
    <cellStyle name="Normal 14 2 3 5 7 6 2" xfId="28947" xr:uid="{00000000-0005-0000-0000-0000FC130000}"/>
    <cellStyle name="Normal 14 2 3 5 7 7" xfId="5251" xr:uid="{00000000-0005-0000-0000-0000FD130000}"/>
    <cellStyle name="Normal 14 2 3 5 7 7 2" xfId="21391" xr:uid="{00000000-0005-0000-0000-0000FE130000}"/>
    <cellStyle name="Normal 14 2 3 5 7 8" xfId="3379" xr:uid="{00000000-0005-0000-0000-0000FF130000}"/>
    <cellStyle name="Normal 14 2 3 5 7 9" xfId="19519" xr:uid="{00000000-0005-0000-0000-000000140000}"/>
    <cellStyle name="Normal 14 2 3 5 8" xfId="11810" xr:uid="{00000000-0005-0000-0000-000001140000}"/>
    <cellStyle name="Normal 14 2 3 5 8 2" xfId="39563" xr:uid="{00000000-0005-0000-0000-000002140000}"/>
    <cellStyle name="Normal 14 2 3 5 8 3" xfId="36919" xr:uid="{00000000-0005-0000-0000-000003140000}"/>
    <cellStyle name="Normal 14 2 3 5 8 4" xfId="30343" xr:uid="{00000000-0005-0000-0000-000004140000}"/>
    <cellStyle name="Normal 14 2 3 5 8 5" xfId="24669" xr:uid="{00000000-0005-0000-0000-000005140000}"/>
    <cellStyle name="Normal 14 2 3 5 9" xfId="14301" xr:uid="{00000000-0005-0000-0000-000006140000}"/>
    <cellStyle name="Normal 14 2 3 5 9 2" xfId="41929" xr:uid="{00000000-0005-0000-0000-000007140000}"/>
    <cellStyle name="Normal 14 2 3 5 9 3" xfId="34087" xr:uid="{00000000-0005-0000-0000-000008140000}"/>
    <cellStyle name="Normal 14 2 3 5 9 4" xfId="26455" xr:uid="{00000000-0005-0000-0000-000009140000}"/>
    <cellStyle name="Normal 14 2 3 6" xfId="1285" xr:uid="{00000000-0005-0000-0000-00000A140000}"/>
    <cellStyle name="Normal 14 2 3 6 10" xfId="17424" xr:uid="{00000000-0005-0000-0000-00000B140000}"/>
    <cellStyle name="Normal 14 2 3 6 10 2" xfId="35692" xr:uid="{00000000-0005-0000-0000-00000C140000}"/>
    <cellStyle name="Normal 14 2 3 6 11" xfId="8774" xr:uid="{00000000-0005-0000-0000-00000D140000}"/>
    <cellStyle name="Normal 14 2 3 6 11 2" xfId="32470" xr:uid="{00000000-0005-0000-0000-00000E140000}"/>
    <cellStyle name="Normal 14 2 3 6 12" xfId="6902" xr:uid="{00000000-0005-0000-0000-00000F140000}"/>
    <cellStyle name="Normal 14 2 3 6 12 2" xfId="28726" xr:uid="{00000000-0005-0000-0000-000010140000}"/>
    <cellStyle name="Normal 14 2 3 6 13" xfId="5030" xr:uid="{00000000-0005-0000-0000-000011140000}"/>
    <cellStyle name="Normal 14 2 3 6 13 2" xfId="21170" xr:uid="{00000000-0005-0000-0000-000012140000}"/>
    <cellStyle name="Normal 14 2 3 6 14" xfId="3158" xr:uid="{00000000-0005-0000-0000-000013140000}"/>
    <cellStyle name="Normal 14 2 3 6 15" xfId="19298" xr:uid="{00000000-0005-0000-0000-000014140000}"/>
    <cellStyle name="Normal 14 2 3 6 2" xfId="2240" xr:uid="{00000000-0005-0000-0000-000015140000}"/>
    <cellStyle name="Normal 14 2 3 6 2 10" xfId="4113" xr:uid="{00000000-0005-0000-0000-000016140000}"/>
    <cellStyle name="Normal 14 2 3 6 2 11" xfId="20253" xr:uid="{00000000-0005-0000-0000-000017140000}"/>
    <cellStyle name="Normal 14 2 3 6 2 2" xfId="2784" xr:uid="{00000000-0005-0000-0000-000018140000}"/>
    <cellStyle name="Normal 14 2 3 6 2 2 2" xfId="16218" xr:uid="{00000000-0005-0000-0000-000019140000}"/>
    <cellStyle name="Normal 14 2 3 6 2 2 2 2" xfId="43846" xr:uid="{00000000-0005-0000-0000-00001A140000}"/>
    <cellStyle name="Normal 14 2 3 6 2 2 2 3" xfId="38043" xr:uid="{00000000-0005-0000-0000-00001B140000}"/>
    <cellStyle name="Normal 14 2 3 6 2 2 2 4" xfId="32096" xr:uid="{00000000-0005-0000-0000-00001C140000}"/>
    <cellStyle name="Normal 14 2 3 6 2 2 2 5" xfId="25957" xr:uid="{00000000-0005-0000-0000-00001D140000}"/>
    <cellStyle name="Normal 14 2 3 6 2 2 3" xfId="13847" xr:uid="{00000000-0005-0000-0000-00001E140000}"/>
    <cellStyle name="Normal 14 2 3 6 2 2 3 2" xfId="41475" xr:uid="{00000000-0005-0000-0000-00001F140000}"/>
    <cellStyle name="Normal 14 2 3 6 2 2 3 3" xfId="27683" xr:uid="{00000000-0005-0000-0000-000020140000}"/>
    <cellStyle name="Normal 14 2 3 6 2 2 4" xfId="18922" xr:uid="{00000000-0005-0000-0000-000021140000}"/>
    <cellStyle name="Normal 14 2 3 6 2 2 4 2" xfId="36450" xr:uid="{00000000-0005-0000-0000-000022140000}"/>
    <cellStyle name="Normal 14 2 3 6 2 2 4 3" xfId="24540" xr:uid="{00000000-0005-0000-0000-000023140000}"/>
    <cellStyle name="Normal 14 2 3 6 2 2 5" xfId="10272" xr:uid="{00000000-0005-0000-0000-000024140000}"/>
    <cellStyle name="Normal 14 2 3 6 2 2 5 2" xfId="33968" xr:uid="{00000000-0005-0000-0000-000025140000}"/>
    <cellStyle name="Normal 14 2 3 6 2 2 6" xfId="8400" xr:uid="{00000000-0005-0000-0000-000026140000}"/>
    <cellStyle name="Normal 14 2 3 6 2 2 6 2" xfId="30224" xr:uid="{00000000-0005-0000-0000-000027140000}"/>
    <cellStyle name="Normal 14 2 3 6 2 2 7" xfId="6528" xr:uid="{00000000-0005-0000-0000-000028140000}"/>
    <cellStyle name="Normal 14 2 3 6 2 2 7 2" xfId="22668" xr:uid="{00000000-0005-0000-0000-000029140000}"/>
    <cellStyle name="Normal 14 2 3 6 2 2 8" xfId="4656" xr:uid="{00000000-0005-0000-0000-00002A140000}"/>
    <cellStyle name="Normal 14 2 3 6 2 2 9" xfId="20796" xr:uid="{00000000-0005-0000-0000-00002B140000}"/>
    <cellStyle name="Normal 14 2 3 6 2 3" xfId="13193" xr:uid="{00000000-0005-0000-0000-00002C140000}"/>
    <cellStyle name="Normal 14 2 3 6 2 3 2" xfId="40837" xr:uid="{00000000-0005-0000-0000-00002D140000}"/>
    <cellStyle name="Normal 14 2 3 6 2 3 3" xfId="37500" xr:uid="{00000000-0005-0000-0000-00002E140000}"/>
    <cellStyle name="Normal 14 2 3 6 2 3 4" xfId="31553" xr:uid="{00000000-0005-0000-0000-00002F140000}"/>
    <cellStyle name="Normal 14 2 3 6 2 3 5" xfId="25320" xr:uid="{00000000-0005-0000-0000-000030140000}"/>
    <cellStyle name="Normal 14 2 3 6 2 4" xfId="15581" xr:uid="{00000000-0005-0000-0000-000031140000}"/>
    <cellStyle name="Normal 14 2 3 6 2 4 2" xfId="43209" xr:uid="{00000000-0005-0000-0000-000032140000}"/>
    <cellStyle name="Normal 14 2 3 6 2 4 3" xfId="27193" xr:uid="{00000000-0005-0000-0000-000033140000}"/>
    <cellStyle name="Normal 14 2 3 6 2 5" xfId="11672" xr:uid="{00000000-0005-0000-0000-000034140000}"/>
    <cellStyle name="Normal 14 2 3 6 2 5 2" xfId="39434" xr:uid="{00000000-0005-0000-0000-000035140000}"/>
    <cellStyle name="Normal 14 2 3 6 2 5 3" xfId="23997" xr:uid="{00000000-0005-0000-0000-000036140000}"/>
    <cellStyle name="Normal 14 2 3 6 2 6" xfId="18379" xr:uid="{00000000-0005-0000-0000-000037140000}"/>
    <cellStyle name="Normal 14 2 3 6 2 6 2" xfId="35960" xr:uid="{00000000-0005-0000-0000-000038140000}"/>
    <cellStyle name="Normal 14 2 3 6 2 7" xfId="9729" xr:uid="{00000000-0005-0000-0000-000039140000}"/>
    <cellStyle name="Normal 14 2 3 6 2 7 2" xfId="33425" xr:uid="{00000000-0005-0000-0000-00003A140000}"/>
    <cellStyle name="Normal 14 2 3 6 2 8" xfId="7857" xr:uid="{00000000-0005-0000-0000-00003B140000}"/>
    <cellStyle name="Normal 14 2 3 6 2 8 2" xfId="29681" xr:uid="{00000000-0005-0000-0000-00003C140000}"/>
    <cellStyle name="Normal 14 2 3 6 2 9" xfId="5985" xr:uid="{00000000-0005-0000-0000-00003D140000}"/>
    <cellStyle name="Normal 14 2 3 6 2 9 2" xfId="22125" xr:uid="{00000000-0005-0000-0000-00003E140000}"/>
    <cellStyle name="Normal 14 2 3 6 3" xfId="2458" xr:uid="{00000000-0005-0000-0000-00003F140000}"/>
    <cellStyle name="Normal 14 2 3 6 3 10" xfId="20470" xr:uid="{00000000-0005-0000-0000-000040140000}"/>
    <cellStyle name="Normal 14 2 3 6 3 2" xfId="12599" xr:uid="{00000000-0005-0000-0000-000041140000}"/>
    <cellStyle name="Normal 14 2 3 6 3 2 2" xfId="40341" xr:uid="{00000000-0005-0000-0000-000042140000}"/>
    <cellStyle name="Normal 14 2 3 6 3 2 3" xfId="37717" xr:uid="{00000000-0005-0000-0000-000043140000}"/>
    <cellStyle name="Normal 14 2 3 6 3 2 4" xfId="31770" xr:uid="{00000000-0005-0000-0000-000044140000}"/>
    <cellStyle name="Normal 14 2 3 6 3 2 5" xfId="24824" xr:uid="{00000000-0005-0000-0000-000045140000}"/>
    <cellStyle name="Normal 14 2 3 6 3 3" xfId="15085" xr:uid="{00000000-0005-0000-0000-000046140000}"/>
    <cellStyle name="Normal 14 2 3 6 3 3 2" xfId="42713" xr:uid="{00000000-0005-0000-0000-000047140000}"/>
    <cellStyle name="Normal 14 2 3 6 3 3 3" xfId="27357" xr:uid="{00000000-0005-0000-0000-000048140000}"/>
    <cellStyle name="Normal 14 2 3 6 3 4" xfId="11567" xr:uid="{00000000-0005-0000-0000-000049140000}"/>
    <cellStyle name="Normal 14 2 3 6 3 4 2" xfId="39334" xr:uid="{00000000-0005-0000-0000-00004A140000}"/>
    <cellStyle name="Normal 14 2 3 6 3 4 3" xfId="24214" xr:uid="{00000000-0005-0000-0000-00004B140000}"/>
    <cellStyle name="Normal 14 2 3 6 3 5" xfId="18596" xr:uid="{00000000-0005-0000-0000-00004C140000}"/>
    <cellStyle name="Normal 14 2 3 6 3 5 2" xfId="36124" xr:uid="{00000000-0005-0000-0000-00004D140000}"/>
    <cellStyle name="Normal 14 2 3 6 3 6" xfId="9946" xr:uid="{00000000-0005-0000-0000-00004E140000}"/>
    <cellStyle name="Normal 14 2 3 6 3 6 2" xfId="33642" xr:uid="{00000000-0005-0000-0000-00004F140000}"/>
    <cellStyle name="Normal 14 2 3 6 3 7" xfId="8074" xr:uid="{00000000-0005-0000-0000-000050140000}"/>
    <cellStyle name="Normal 14 2 3 6 3 7 2" xfId="29898" xr:uid="{00000000-0005-0000-0000-000051140000}"/>
    <cellStyle name="Normal 14 2 3 6 3 8" xfId="6202" xr:uid="{00000000-0005-0000-0000-000052140000}"/>
    <cellStyle name="Normal 14 2 3 6 3 8 2" xfId="22342" xr:uid="{00000000-0005-0000-0000-000053140000}"/>
    <cellStyle name="Normal 14 2 3 6 3 9" xfId="4330" xr:uid="{00000000-0005-0000-0000-000054140000}"/>
    <cellStyle name="Normal 14 2 3 6 4" xfId="1914" xr:uid="{00000000-0005-0000-0000-000055140000}"/>
    <cellStyle name="Normal 14 2 3 6 4 10" xfId="19927" xr:uid="{00000000-0005-0000-0000-000056140000}"/>
    <cellStyle name="Normal 14 2 3 6 4 2" xfId="14113" xr:uid="{00000000-0005-0000-0000-000057140000}"/>
    <cellStyle name="Normal 14 2 3 6 4 2 2" xfId="41741" xr:uid="{00000000-0005-0000-0000-000058140000}"/>
    <cellStyle name="Normal 14 2 3 6 4 2 3" xfId="31227" xr:uid="{00000000-0005-0000-0000-000059140000}"/>
    <cellStyle name="Normal 14 2 3 6 4 2 4" xfId="26223" xr:uid="{00000000-0005-0000-0000-00005A140000}"/>
    <cellStyle name="Normal 14 2 3 6 4 3" xfId="16484" xr:uid="{00000000-0005-0000-0000-00005B140000}"/>
    <cellStyle name="Normal 14 2 3 6 4 3 2" xfId="44112" xr:uid="{00000000-0005-0000-0000-00005C140000}"/>
    <cellStyle name="Normal 14 2 3 6 4 3 3" xfId="27956" xr:uid="{00000000-0005-0000-0000-00005D140000}"/>
    <cellStyle name="Normal 14 2 3 6 4 4" xfId="11445" xr:uid="{00000000-0005-0000-0000-00005E140000}"/>
    <cellStyle name="Normal 14 2 3 6 4 4 2" xfId="39216" xr:uid="{00000000-0005-0000-0000-00005F140000}"/>
    <cellStyle name="Normal 14 2 3 6 4 4 3" xfId="23671" xr:uid="{00000000-0005-0000-0000-000060140000}"/>
    <cellStyle name="Normal 14 2 3 6 4 5" xfId="18053" xr:uid="{00000000-0005-0000-0000-000061140000}"/>
    <cellStyle name="Normal 14 2 3 6 4 5 2" xfId="36723" xr:uid="{00000000-0005-0000-0000-000062140000}"/>
    <cellStyle name="Normal 14 2 3 6 4 6" xfId="9403" xr:uid="{00000000-0005-0000-0000-000063140000}"/>
    <cellStyle name="Normal 14 2 3 6 4 6 2" xfId="33099" xr:uid="{00000000-0005-0000-0000-000064140000}"/>
    <cellStyle name="Normal 14 2 3 6 4 7" xfId="7531" xr:uid="{00000000-0005-0000-0000-000065140000}"/>
    <cellStyle name="Normal 14 2 3 6 4 7 2" xfId="29355" xr:uid="{00000000-0005-0000-0000-000066140000}"/>
    <cellStyle name="Normal 14 2 3 6 4 8" xfId="5659" xr:uid="{00000000-0005-0000-0000-000067140000}"/>
    <cellStyle name="Normal 14 2 3 6 4 8 2" xfId="21799" xr:uid="{00000000-0005-0000-0000-000068140000}"/>
    <cellStyle name="Normal 14 2 3 6 4 9" xfId="3787" xr:uid="{00000000-0005-0000-0000-000069140000}"/>
    <cellStyle name="Normal 14 2 3 6 5" xfId="11122" xr:uid="{00000000-0005-0000-0000-00006A140000}"/>
    <cellStyle name="Normal 14 2 3 6 5 2" xfId="13028" xr:uid="{00000000-0005-0000-0000-00006B140000}"/>
    <cellStyle name="Normal 14 2 3 6 5 2 2" xfId="40681" xr:uid="{00000000-0005-0000-0000-00006C140000}"/>
    <cellStyle name="Normal 14 2 3 6 5 2 3" xfId="34872" xr:uid="{00000000-0005-0000-0000-00006D140000}"/>
    <cellStyle name="Normal 14 2 3 6 5 3" xfId="15425" xr:uid="{00000000-0005-0000-0000-00006E140000}"/>
    <cellStyle name="Normal 14 2 3 6 5 3 2" xfId="43053" xr:uid="{00000000-0005-0000-0000-00006F140000}"/>
    <cellStyle name="Normal 14 2 3 6 5 4" xfId="38893" xr:uid="{00000000-0005-0000-0000-000070140000}"/>
    <cellStyle name="Normal 14 2 3 6 5 5" xfId="37174" xr:uid="{00000000-0005-0000-0000-000071140000}"/>
    <cellStyle name="Normal 14 2 3 6 5 6" xfId="30598" xr:uid="{00000000-0005-0000-0000-000072140000}"/>
    <cellStyle name="Normal 14 2 3 6 5 7" xfId="25164" xr:uid="{00000000-0005-0000-0000-000073140000}"/>
    <cellStyle name="Normal 14 2 3 6 6" xfId="12218" xr:uid="{00000000-0005-0000-0000-000074140000}"/>
    <cellStyle name="Normal 14 2 3 6 6 2" xfId="39965" xr:uid="{00000000-0005-0000-0000-000075140000}"/>
    <cellStyle name="Normal 14 2 3 6 6 3" xfId="34495" xr:uid="{00000000-0005-0000-0000-000076140000}"/>
    <cellStyle name="Normal 14 2 3 6 6 4" xfId="26924" xr:uid="{00000000-0005-0000-0000-000077140000}"/>
    <cellStyle name="Normal 14 2 3 6 7" xfId="14709" xr:uid="{00000000-0005-0000-0000-000078140000}"/>
    <cellStyle name="Normal 14 2 3 6 7 2" xfId="42337" xr:uid="{00000000-0005-0000-0000-000079140000}"/>
    <cellStyle name="Normal 14 2 3 6 7 3" xfId="23042" xr:uid="{00000000-0005-0000-0000-00007A140000}"/>
    <cellStyle name="Normal 14 2 3 6 8" xfId="16929" xr:uid="{00000000-0005-0000-0000-00007B140000}"/>
    <cellStyle name="Normal 14 2 3 6 8 2" xfId="44557" xr:uid="{00000000-0005-0000-0000-00007C140000}"/>
    <cellStyle name="Normal 14 2 3 6 9" xfId="10646" xr:uid="{00000000-0005-0000-0000-00007D140000}"/>
    <cellStyle name="Normal 14 2 3 6 9 2" xfId="38417" xr:uid="{00000000-0005-0000-0000-00007E140000}"/>
    <cellStyle name="Normal 14 2 3 7" xfId="1132" xr:uid="{00000000-0005-0000-0000-00007F140000}"/>
    <cellStyle name="Normal 14 2 3 7 10" xfId="8621" xr:uid="{00000000-0005-0000-0000-000080140000}"/>
    <cellStyle name="Normal 14 2 3 7 10 2" xfId="32317" xr:uid="{00000000-0005-0000-0000-000081140000}"/>
    <cellStyle name="Normal 14 2 3 7 11" xfId="6749" xr:uid="{00000000-0005-0000-0000-000082140000}"/>
    <cellStyle name="Normal 14 2 3 7 11 2" xfId="28573" xr:uid="{00000000-0005-0000-0000-000083140000}"/>
    <cellStyle name="Normal 14 2 3 7 12" xfId="4877" xr:uid="{00000000-0005-0000-0000-000084140000}"/>
    <cellStyle name="Normal 14 2 3 7 12 2" xfId="21017" xr:uid="{00000000-0005-0000-0000-000085140000}"/>
    <cellStyle name="Normal 14 2 3 7 13" xfId="3005" xr:uid="{00000000-0005-0000-0000-000086140000}"/>
    <cellStyle name="Normal 14 2 3 7 14" xfId="19145" xr:uid="{00000000-0005-0000-0000-000087140000}"/>
    <cellStyle name="Normal 14 2 3 7 2" xfId="2631" xr:uid="{00000000-0005-0000-0000-000088140000}"/>
    <cellStyle name="Normal 14 2 3 7 2 10" xfId="20643" xr:uid="{00000000-0005-0000-0000-000089140000}"/>
    <cellStyle name="Normal 14 2 3 7 2 2" xfId="13698" xr:uid="{00000000-0005-0000-0000-00008A140000}"/>
    <cellStyle name="Normal 14 2 3 7 2 2 2" xfId="41326" xr:uid="{00000000-0005-0000-0000-00008B140000}"/>
    <cellStyle name="Normal 14 2 3 7 2 2 3" xfId="37890" xr:uid="{00000000-0005-0000-0000-00008C140000}"/>
    <cellStyle name="Normal 14 2 3 7 2 2 4" xfId="31943" xr:uid="{00000000-0005-0000-0000-00008D140000}"/>
    <cellStyle name="Normal 14 2 3 7 2 2 5" xfId="25808" xr:uid="{00000000-0005-0000-0000-00008E140000}"/>
    <cellStyle name="Normal 14 2 3 7 2 3" xfId="16069" xr:uid="{00000000-0005-0000-0000-00008F140000}"/>
    <cellStyle name="Normal 14 2 3 7 2 3 2" xfId="43697" xr:uid="{00000000-0005-0000-0000-000090140000}"/>
    <cellStyle name="Normal 14 2 3 7 2 3 3" xfId="27530" xr:uid="{00000000-0005-0000-0000-000091140000}"/>
    <cellStyle name="Normal 14 2 3 7 2 4" xfId="11607" xr:uid="{00000000-0005-0000-0000-000092140000}"/>
    <cellStyle name="Normal 14 2 3 7 2 4 2" xfId="39370" xr:uid="{00000000-0005-0000-0000-000093140000}"/>
    <cellStyle name="Normal 14 2 3 7 2 4 3" xfId="24387" xr:uid="{00000000-0005-0000-0000-000094140000}"/>
    <cellStyle name="Normal 14 2 3 7 2 5" xfId="18769" xr:uid="{00000000-0005-0000-0000-000095140000}"/>
    <cellStyle name="Normal 14 2 3 7 2 5 2" xfId="36297" xr:uid="{00000000-0005-0000-0000-000096140000}"/>
    <cellStyle name="Normal 14 2 3 7 2 6" xfId="10119" xr:uid="{00000000-0005-0000-0000-000097140000}"/>
    <cellStyle name="Normal 14 2 3 7 2 6 2" xfId="33815" xr:uid="{00000000-0005-0000-0000-000098140000}"/>
    <cellStyle name="Normal 14 2 3 7 2 7" xfId="8247" xr:uid="{00000000-0005-0000-0000-000099140000}"/>
    <cellStyle name="Normal 14 2 3 7 2 7 2" xfId="30071" xr:uid="{00000000-0005-0000-0000-00009A140000}"/>
    <cellStyle name="Normal 14 2 3 7 2 8" xfId="6375" xr:uid="{00000000-0005-0000-0000-00009B140000}"/>
    <cellStyle name="Normal 14 2 3 7 2 8 2" xfId="22515" xr:uid="{00000000-0005-0000-0000-00009C140000}"/>
    <cellStyle name="Normal 14 2 3 7 2 9" xfId="4503" xr:uid="{00000000-0005-0000-0000-00009D140000}"/>
    <cellStyle name="Normal 14 2 3 7 3" xfId="2087" xr:uid="{00000000-0005-0000-0000-00009E140000}"/>
    <cellStyle name="Normal 14 2 3 7 3 10" xfId="20100" xr:uid="{00000000-0005-0000-0000-00009F140000}"/>
    <cellStyle name="Normal 14 2 3 7 3 2" xfId="14111" xr:uid="{00000000-0005-0000-0000-0000A0140000}"/>
    <cellStyle name="Normal 14 2 3 7 3 2 2" xfId="41739" xr:uid="{00000000-0005-0000-0000-0000A1140000}"/>
    <cellStyle name="Normal 14 2 3 7 3 2 3" xfId="31400" xr:uid="{00000000-0005-0000-0000-0000A2140000}"/>
    <cellStyle name="Normal 14 2 3 7 3 2 4" xfId="26221" xr:uid="{00000000-0005-0000-0000-0000A3140000}"/>
    <cellStyle name="Normal 14 2 3 7 3 3" xfId="16482" xr:uid="{00000000-0005-0000-0000-0000A4140000}"/>
    <cellStyle name="Normal 14 2 3 7 3 3 2" xfId="44110" xr:uid="{00000000-0005-0000-0000-0000A5140000}"/>
    <cellStyle name="Normal 14 2 3 7 3 3 3" xfId="27954" xr:uid="{00000000-0005-0000-0000-0000A6140000}"/>
    <cellStyle name="Normal 14 2 3 7 3 4" xfId="10969" xr:uid="{00000000-0005-0000-0000-0000A7140000}"/>
    <cellStyle name="Normal 14 2 3 7 3 4 2" xfId="38740" xr:uid="{00000000-0005-0000-0000-0000A8140000}"/>
    <cellStyle name="Normal 14 2 3 7 3 4 3" xfId="23844" xr:uid="{00000000-0005-0000-0000-0000A9140000}"/>
    <cellStyle name="Normal 14 2 3 7 3 5" xfId="18226" xr:uid="{00000000-0005-0000-0000-0000AA140000}"/>
    <cellStyle name="Normal 14 2 3 7 3 5 2" xfId="36721" xr:uid="{00000000-0005-0000-0000-0000AB140000}"/>
    <cellStyle name="Normal 14 2 3 7 3 6" xfId="9576" xr:uid="{00000000-0005-0000-0000-0000AC140000}"/>
    <cellStyle name="Normal 14 2 3 7 3 6 2" xfId="33272" xr:uid="{00000000-0005-0000-0000-0000AD140000}"/>
    <cellStyle name="Normal 14 2 3 7 3 7" xfId="7704" xr:uid="{00000000-0005-0000-0000-0000AE140000}"/>
    <cellStyle name="Normal 14 2 3 7 3 7 2" xfId="29528" xr:uid="{00000000-0005-0000-0000-0000AF140000}"/>
    <cellStyle name="Normal 14 2 3 7 3 8" xfId="5832" xr:uid="{00000000-0005-0000-0000-0000B0140000}"/>
    <cellStyle name="Normal 14 2 3 7 3 8 2" xfId="21972" xr:uid="{00000000-0005-0000-0000-0000B1140000}"/>
    <cellStyle name="Normal 14 2 3 7 3 9" xfId="3960" xr:uid="{00000000-0005-0000-0000-0000B2140000}"/>
    <cellStyle name="Normal 14 2 3 7 4" xfId="13128" xr:uid="{00000000-0005-0000-0000-0000B3140000}"/>
    <cellStyle name="Normal 14 2 3 7 4 2" xfId="15519" xr:uid="{00000000-0005-0000-0000-0000B4140000}"/>
    <cellStyle name="Normal 14 2 3 7 4 2 2" xfId="43147" xr:uid="{00000000-0005-0000-0000-0000B5140000}"/>
    <cellStyle name="Normal 14 2 3 7 4 2 3" xfId="34893" xr:uid="{00000000-0005-0000-0000-0000B6140000}"/>
    <cellStyle name="Normal 14 2 3 7 4 3" xfId="40775" xr:uid="{00000000-0005-0000-0000-0000B7140000}"/>
    <cellStyle name="Normal 14 2 3 7 4 4" xfId="37347" xr:uid="{00000000-0005-0000-0000-0000B8140000}"/>
    <cellStyle name="Normal 14 2 3 7 4 5" xfId="30445" xr:uid="{00000000-0005-0000-0000-0000B9140000}"/>
    <cellStyle name="Normal 14 2 3 7 4 6" xfId="25258" xr:uid="{00000000-0005-0000-0000-0000BA140000}"/>
    <cellStyle name="Normal 14 2 3 7 5" xfId="12065" xr:uid="{00000000-0005-0000-0000-0000BB140000}"/>
    <cellStyle name="Normal 14 2 3 7 5 2" xfId="39812" xr:uid="{00000000-0005-0000-0000-0000BC140000}"/>
    <cellStyle name="Normal 14 2 3 7 5 3" xfId="34342" xr:uid="{00000000-0005-0000-0000-0000BD140000}"/>
    <cellStyle name="Normal 14 2 3 7 5 4" xfId="26922" xr:uid="{00000000-0005-0000-0000-0000BE140000}"/>
    <cellStyle name="Normal 14 2 3 7 6" xfId="14556" xr:uid="{00000000-0005-0000-0000-0000BF140000}"/>
    <cellStyle name="Normal 14 2 3 7 6 2" xfId="42184" xr:uid="{00000000-0005-0000-0000-0000C0140000}"/>
    <cellStyle name="Normal 14 2 3 7 6 3" xfId="22889" xr:uid="{00000000-0005-0000-0000-0000C1140000}"/>
    <cellStyle name="Normal 14 2 3 7 7" xfId="16776" xr:uid="{00000000-0005-0000-0000-0000C2140000}"/>
    <cellStyle name="Normal 14 2 3 7 7 2" xfId="44404" xr:uid="{00000000-0005-0000-0000-0000C3140000}"/>
    <cellStyle name="Normal 14 2 3 7 8" xfId="10493" xr:uid="{00000000-0005-0000-0000-0000C4140000}"/>
    <cellStyle name="Normal 14 2 3 7 8 2" xfId="38264" xr:uid="{00000000-0005-0000-0000-0000C5140000}"/>
    <cellStyle name="Normal 14 2 3 7 9" xfId="17271" xr:uid="{00000000-0005-0000-0000-0000C6140000}"/>
    <cellStyle name="Normal 14 2 3 7 9 2" xfId="35690" xr:uid="{00000000-0005-0000-0000-0000C7140000}"/>
    <cellStyle name="Normal 14 2 3 8" xfId="1765" xr:uid="{00000000-0005-0000-0000-0000C8140000}"/>
    <cellStyle name="Normal 14 2 3 8 10" xfId="5510" xr:uid="{00000000-0005-0000-0000-0000C9140000}"/>
    <cellStyle name="Normal 14 2 3 8 10 2" xfId="21650" xr:uid="{00000000-0005-0000-0000-0000CA140000}"/>
    <cellStyle name="Normal 14 2 3 8 11" xfId="3638" xr:uid="{00000000-0005-0000-0000-0000CB140000}"/>
    <cellStyle name="Normal 14 2 3 8 12" xfId="19778" xr:uid="{00000000-0005-0000-0000-0000CC140000}"/>
    <cellStyle name="Normal 14 2 3 8 2" xfId="14144" xr:uid="{00000000-0005-0000-0000-0000CD140000}"/>
    <cellStyle name="Normal 14 2 3 8 2 2" xfId="16515" xr:uid="{00000000-0005-0000-0000-0000CE140000}"/>
    <cellStyle name="Normal 14 2 3 8 2 2 2" xfId="44143" xr:uid="{00000000-0005-0000-0000-0000CF140000}"/>
    <cellStyle name="Normal 14 2 3 8 2 2 3" xfId="27988" xr:uid="{00000000-0005-0000-0000-0000D0140000}"/>
    <cellStyle name="Normal 14 2 3 8 2 3" xfId="41772" xr:uid="{00000000-0005-0000-0000-0000D1140000}"/>
    <cellStyle name="Normal 14 2 3 8 2 4" xfId="36755" xr:uid="{00000000-0005-0000-0000-0000D2140000}"/>
    <cellStyle name="Normal 14 2 3 8 2 5" xfId="31078" xr:uid="{00000000-0005-0000-0000-0000D3140000}"/>
    <cellStyle name="Normal 14 2 3 8 2 6" xfId="26254" xr:uid="{00000000-0005-0000-0000-0000D4140000}"/>
    <cellStyle name="Normal 14 2 3 8 3" xfId="13141" xr:uid="{00000000-0005-0000-0000-0000D5140000}"/>
    <cellStyle name="Normal 14 2 3 8 3 2" xfId="15531" xr:uid="{00000000-0005-0000-0000-0000D6140000}"/>
    <cellStyle name="Normal 14 2 3 8 3 2 2" xfId="43159" xr:uid="{00000000-0005-0000-0000-0000D7140000}"/>
    <cellStyle name="Normal 14 2 3 8 3 3" xfId="40787" xr:uid="{00000000-0005-0000-0000-0000D8140000}"/>
    <cellStyle name="Normal 14 2 3 8 3 4" xfId="37025" xr:uid="{00000000-0005-0000-0000-0000D9140000}"/>
    <cellStyle name="Normal 14 2 3 8 3 5" xfId="34901" xr:uid="{00000000-0005-0000-0000-0000DA140000}"/>
    <cellStyle name="Normal 14 2 3 8 3 6" xfId="25270" xr:uid="{00000000-0005-0000-0000-0000DB140000}"/>
    <cellStyle name="Normal 14 2 3 8 4" xfId="11912" xr:uid="{00000000-0005-0000-0000-0000DC140000}"/>
    <cellStyle name="Normal 14 2 3 8 4 2" xfId="39659" xr:uid="{00000000-0005-0000-0000-0000DD140000}"/>
    <cellStyle name="Normal 14 2 3 8 4 3" xfId="34189" xr:uid="{00000000-0005-0000-0000-0000DE140000}"/>
    <cellStyle name="Normal 14 2 3 8 4 4" xfId="26957" xr:uid="{00000000-0005-0000-0000-0000DF140000}"/>
    <cellStyle name="Normal 14 2 3 8 5" xfId="14403" xr:uid="{00000000-0005-0000-0000-0000E0140000}"/>
    <cellStyle name="Normal 14 2 3 8 5 2" xfId="42031" xr:uid="{00000000-0005-0000-0000-0000E1140000}"/>
    <cellStyle name="Normal 14 2 3 8 5 3" xfId="23522" xr:uid="{00000000-0005-0000-0000-0000E2140000}"/>
    <cellStyle name="Normal 14 2 3 8 6" xfId="11715" xr:uid="{00000000-0005-0000-0000-0000E3140000}"/>
    <cellStyle name="Normal 14 2 3 8 6 2" xfId="39471" xr:uid="{00000000-0005-0000-0000-0000E4140000}"/>
    <cellStyle name="Normal 14 2 3 8 7" xfId="17904" xr:uid="{00000000-0005-0000-0000-0000E5140000}"/>
    <cellStyle name="Normal 14 2 3 8 7 2" xfId="35724" xr:uid="{00000000-0005-0000-0000-0000E6140000}"/>
    <cellStyle name="Normal 14 2 3 8 8" xfId="9254" xr:uid="{00000000-0005-0000-0000-0000E7140000}"/>
    <cellStyle name="Normal 14 2 3 8 8 2" xfId="32950" xr:uid="{00000000-0005-0000-0000-0000E8140000}"/>
    <cellStyle name="Normal 14 2 3 8 9" xfId="7382" xr:uid="{00000000-0005-0000-0000-0000E9140000}"/>
    <cellStyle name="Normal 14 2 3 8 9 2" xfId="29206" xr:uid="{00000000-0005-0000-0000-0000EA140000}"/>
    <cellStyle name="Normal 14 2 3 9" xfId="2309" xr:uid="{00000000-0005-0000-0000-0000EB140000}"/>
    <cellStyle name="Normal 14 2 3 9 10" xfId="4181" xr:uid="{00000000-0005-0000-0000-0000EC140000}"/>
    <cellStyle name="Normal 14 2 3 9 11" xfId="20321" xr:uid="{00000000-0005-0000-0000-0000ED140000}"/>
    <cellStyle name="Normal 14 2 3 9 2" xfId="14174" xr:uid="{00000000-0005-0000-0000-0000EE140000}"/>
    <cellStyle name="Normal 14 2 3 9 2 2" xfId="16545" xr:uid="{00000000-0005-0000-0000-0000EF140000}"/>
    <cellStyle name="Normal 14 2 3 9 2 2 2" xfId="44173" xr:uid="{00000000-0005-0000-0000-0000F0140000}"/>
    <cellStyle name="Normal 14 2 3 9 2 2 3" xfId="28024" xr:uid="{00000000-0005-0000-0000-0000F1140000}"/>
    <cellStyle name="Normal 14 2 3 9 2 3" xfId="41802" xr:uid="{00000000-0005-0000-0000-0000F2140000}"/>
    <cellStyle name="Normal 14 2 3 9 2 4" xfId="36791" xr:uid="{00000000-0005-0000-0000-0000F3140000}"/>
    <cellStyle name="Normal 14 2 3 9 2 5" xfId="31621" xr:uid="{00000000-0005-0000-0000-0000F4140000}"/>
    <cellStyle name="Normal 14 2 3 9 2 6" xfId="26284" xr:uid="{00000000-0005-0000-0000-0000F5140000}"/>
    <cellStyle name="Normal 14 2 3 9 3" xfId="12918" xr:uid="{00000000-0005-0000-0000-0000F6140000}"/>
    <cellStyle name="Normal 14 2 3 9 3 2" xfId="40597" xr:uid="{00000000-0005-0000-0000-0000F7140000}"/>
    <cellStyle name="Normal 14 2 3 9 3 3" xfId="37568" xr:uid="{00000000-0005-0000-0000-0000F8140000}"/>
    <cellStyle name="Normal 14 2 3 9 3 4" xfId="34820" xr:uid="{00000000-0005-0000-0000-0000F9140000}"/>
    <cellStyle name="Normal 14 2 3 9 3 5" xfId="25080" xr:uid="{00000000-0005-0000-0000-0000FA140000}"/>
    <cellStyle name="Normal 14 2 3 9 4" xfId="15341" xr:uid="{00000000-0005-0000-0000-0000FB140000}"/>
    <cellStyle name="Normal 14 2 3 9 4 2" xfId="42969" xr:uid="{00000000-0005-0000-0000-0000FC140000}"/>
    <cellStyle name="Normal 14 2 3 9 4 3" xfId="26993" xr:uid="{00000000-0005-0000-0000-0000FD140000}"/>
    <cellStyle name="Normal 14 2 3 9 5" xfId="11742" xr:uid="{00000000-0005-0000-0000-0000FE140000}"/>
    <cellStyle name="Normal 14 2 3 9 5 2" xfId="39495" xr:uid="{00000000-0005-0000-0000-0000FF140000}"/>
    <cellStyle name="Normal 14 2 3 9 5 3" xfId="24065" xr:uid="{00000000-0005-0000-0000-000000150000}"/>
    <cellStyle name="Normal 14 2 3 9 6" xfId="18447" xr:uid="{00000000-0005-0000-0000-000001150000}"/>
    <cellStyle name="Normal 14 2 3 9 6 2" xfId="35760" xr:uid="{00000000-0005-0000-0000-000002150000}"/>
    <cellStyle name="Normal 14 2 3 9 7" xfId="9797" xr:uid="{00000000-0005-0000-0000-000003150000}"/>
    <cellStyle name="Normal 14 2 3 9 7 2" xfId="33493" xr:uid="{00000000-0005-0000-0000-000004150000}"/>
    <cellStyle name="Normal 14 2 3 9 8" xfId="7925" xr:uid="{00000000-0005-0000-0000-000005150000}"/>
    <cellStyle name="Normal 14 2 3 9 8 2" xfId="29749" xr:uid="{00000000-0005-0000-0000-000006150000}"/>
    <cellStyle name="Normal 14 2 3 9 9" xfId="6053" xr:uid="{00000000-0005-0000-0000-000007150000}"/>
    <cellStyle name="Normal 14 2 3 9 9 2" xfId="22193" xr:uid="{00000000-0005-0000-0000-000008150000}"/>
    <cellStyle name="Normal 14 2 30" xfId="18985" xr:uid="{00000000-0005-0000-0000-000009150000}"/>
    <cellStyle name="Normal 14 2 4" xfId="634" xr:uid="{00000000-0005-0000-0000-00000A150000}"/>
    <cellStyle name="Normal 14 2 4 10" xfId="1613" xr:uid="{00000000-0005-0000-0000-00000B150000}"/>
    <cellStyle name="Normal 14 2 4 10 10" xfId="3486" xr:uid="{00000000-0005-0000-0000-00000C150000}"/>
    <cellStyle name="Normal 14 2 4 10 11" xfId="19626" xr:uid="{00000000-0005-0000-0000-00000D150000}"/>
    <cellStyle name="Normal 14 2 4 10 2" xfId="13980" xr:uid="{00000000-0005-0000-0000-00000E150000}"/>
    <cellStyle name="Normal 14 2 4 10 2 2" xfId="16351" xr:uid="{00000000-0005-0000-0000-00000F150000}"/>
    <cellStyle name="Normal 14 2 4 10 2 2 2" xfId="43979" xr:uid="{00000000-0005-0000-0000-000010150000}"/>
    <cellStyle name="Normal 14 2 4 10 2 2 3" xfId="27821" xr:uid="{00000000-0005-0000-0000-000011150000}"/>
    <cellStyle name="Normal 14 2 4 10 2 3" xfId="41608" xr:uid="{00000000-0005-0000-0000-000012150000}"/>
    <cellStyle name="Normal 14 2 4 10 2 4" xfId="36588" xr:uid="{00000000-0005-0000-0000-000013150000}"/>
    <cellStyle name="Normal 14 2 4 10 2 5" xfId="30926" xr:uid="{00000000-0005-0000-0000-000014150000}"/>
    <cellStyle name="Normal 14 2 4 10 2 6" xfId="26090" xr:uid="{00000000-0005-0000-0000-000015150000}"/>
    <cellStyle name="Normal 14 2 4 10 3" xfId="12692" xr:uid="{00000000-0005-0000-0000-000016150000}"/>
    <cellStyle name="Normal 14 2 4 10 3 2" xfId="40422" xr:uid="{00000000-0005-0000-0000-000017150000}"/>
    <cellStyle name="Normal 14 2 4 10 3 3" xfId="34731" xr:uid="{00000000-0005-0000-0000-000018150000}"/>
    <cellStyle name="Normal 14 2 4 10 3 4" xfId="24905" xr:uid="{00000000-0005-0000-0000-000019150000}"/>
    <cellStyle name="Normal 14 2 4 10 4" xfId="15166" xr:uid="{00000000-0005-0000-0000-00001A150000}"/>
    <cellStyle name="Normal 14 2 4 10 4 2" xfId="42794" xr:uid="{00000000-0005-0000-0000-00001B150000}"/>
    <cellStyle name="Normal 14 2 4 10 4 3" xfId="26789" xr:uid="{00000000-0005-0000-0000-00001C150000}"/>
    <cellStyle name="Normal 14 2 4 10 5" xfId="11501" xr:uid="{00000000-0005-0000-0000-00001D150000}"/>
    <cellStyle name="Normal 14 2 4 10 5 2" xfId="39272" xr:uid="{00000000-0005-0000-0000-00001E150000}"/>
    <cellStyle name="Normal 14 2 4 10 5 3" xfId="23370" xr:uid="{00000000-0005-0000-0000-00001F150000}"/>
    <cellStyle name="Normal 14 2 4 10 6" xfId="17752" xr:uid="{00000000-0005-0000-0000-000020150000}"/>
    <cellStyle name="Normal 14 2 4 10 6 2" xfId="35557" xr:uid="{00000000-0005-0000-0000-000021150000}"/>
    <cellStyle name="Normal 14 2 4 10 7" xfId="9102" xr:uid="{00000000-0005-0000-0000-000022150000}"/>
    <cellStyle name="Normal 14 2 4 10 7 2" xfId="32798" xr:uid="{00000000-0005-0000-0000-000023150000}"/>
    <cellStyle name="Normal 14 2 4 10 8" xfId="7230" xr:uid="{00000000-0005-0000-0000-000024150000}"/>
    <cellStyle name="Normal 14 2 4 10 8 2" xfId="29054" xr:uid="{00000000-0005-0000-0000-000025150000}"/>
    <cellStyle name="Normal 14 2 4 10 9" xfId="5358" xr:uid="{00000000-0005-0000-0000-000026150000}"/>
    <cellStyle name="Normal 14 2 4 10 9 2" xfId="21498" xr:uid="{00000000-0005-0000-0000-000027150000}"/>
    <cellStyle name="Normal 14 2 4 11" xfId="1460" xr:uid="{00000000-0005-0000-0000-000028150000}"/>
    <cellStyle name="Normal 14 2 4 11 10" xfId="3333" xr:uid="{00000000-0005-0000-0000-000029150000}"/>
    <cellStyle name="Normal 14 2 4 11 11" xfId="19473" xr:uid="{00000000-0005-0000-0000-00002A150000}"/>
    <cellStyle name="Normal 14 2 4 11 2" xfId="13977" xr:uid="{00000000-0005-0000-0000-00002B150000}"/>
    <cellStyle name="Normal 14 2 4 11 2 2" xfId="16348" xr:uid="{00000000-0005-0000-0000-00002C150000}"/>
    <cellStyle name="Normal 14 2 4 11 2 2 2" xfId="43976" xr:uid="{00000000-0005-0000-0000-00002D150000}"/>
    <cellStyle name="Normal 14 2 4 11 2 2 3" xfId="27818" xr:uid="{00000000-0005-0000-0000-00002E150000}"/>
    <cellStyle name="Normal 14 2 4 11 2 3" xfId="41605" xr:uid="{00000000-0005-0000-0000-00002F150000}"/>
    <cellStyle name="Normal 14 2 4 11 2 4" xfId="36585" xr:uid="{00000000-0005-0000-0000-000030150000}"/>
    <cellStyle name="Normal 14 2 4 11 2 5" xfId="30773" xr:uid="{00000000-0005-0000-0000-000031150000}"/>
    <cellStyle name="Normal 14 2 4 11 2 6" xfId="26087" xr:uid="{00000000-0005-0000-0000-000032150000}"/>
    <cellStyle name="Normal 14 2 4 11 3" xfId="13163" xr:uid="{00000000-0005-0000-0000-000033150000}"/>
    <cellStyle name="Normal 14 2 4 11 3 2" xfId="40808" xr:uid="{00000000-0005-0000-0000-000034150000}"/>
    <cellStyle name="Normal 14 2 4 11 3 3" xfId="34911" xr:uid="{00000000-0005-0000-0000-000035150000}"/>
    <cellStyle name="Normal 14 2 4 11 3 4" xfId="25291" xr:uid="{00000000-0005-0000-0000-000036150000}"/>
    <cellStyle name="Normal 14 2 4 11 4" xfId="15552" xr:uid="{00000000-0005-0000-0000-000037150000}"/>
    <cellStyle name="Normal 14 2 4 11 4 2" xfId="43180" xr:uid="{00000000-0005-0000-0000-000038150000}"/>
    <cellStyle name="Normal 14 2 4 11 4 3" xfId="26786" xr:uid="{00000000-0005-0000-0000-000039150000}"/>
    <cellStyle name="Normal 14 2 4 11 5" xfId="11297" xr:uid="{00000000-0005-0000-0000-00003A150000}"/>
    <cellStyle name="Normal 14 2 4 11 5 2" xfId="39068" xr:uid="{00000000-0005-0000-0000-00003B150000}"/>
    <cellStyle name="Normal 14 2 4 11 5 3" xfId="23217" xr:uid="{00000000-0005-0000-0000-00003C150000}"/>
    <cellStyle name="Normal 14 2 4 11 6" xfId="17599" xr:uid="{00000000-0005-0000-0000-00003D150000}"/>
    <cellStyle name="Normal 14 2 4 11 6 2" xfId="35554" xr:uid="{00000000-0005-0000-0000-00003E150000}"/>
    <cellStyle name="Normal 14 2 4 11 7" xfId="8949" xr:uid="{00000000-0005-0000-0000-00003F150000}"/>
    <cellStyle name="Normal 14 2 4 11 7 2" xfId="32645" xr:uid="{00000000-0005-0000-0000-000040150000}"/>
    <cellStyle name="Normal 14 2 4 11 8" xfId="7077" xr:uid="{00000000-0005-0000-0000-000041150000}"/>
    <cellStyle name="Normal 14 2 4 11 8 2" xfId="28901" xr:uid="{00000000-0005-0000-0000-000042150000}"/>
    <cellStyle name="Normal 14 2 4 11 9" xfId="5205" xr:uid="{00000000-0005-0000-0000-000043150000}"/>
    <cellStyle name="Normal 14 2 4 11 9 2" xfId="21345" xr:uid="{00000000-0005-0000-0000-000044150000}"/>
    <cellStyle name="Normal 14 2 4 12" xfId="10821" xr:uid="{00000000-0005-0000-0000-000045150000}"/>
    <cellStyle name="Normal 14 2 4 12 2" xfId="14232" xr:uid="{00000000-0005-0000-0000-000046150000}"/>
    <cellStyle name="Normal 14 2 4 12 2 2" xfId="16603" xr:uid="{00000000-0005-0000-0000-000047150000}"/>
    <cellStyle name="Normal 14 2 4 12 2 2 2" xfId="44231" xr:uid="{00000000-0005-0000-0000-000048150000}"/>
    <cellStyle name="Normal 14 2 4 12 2 2 3" xfId="28083" xr:uid="{00000000-0005-0000-0000-000049150000}"/>
    <cellStyle name="Normal 14 2 4 12 2 3" xfId="41860" xr:uid="{00000000-0005-0000-0000-00004A150000}"/>
    <cellStyle name="Normal 14 2 4 12 2 4" xfId="36850" xr:uid="{00000000-0005-0000-0000-00004B150000}"/>
    <cellStyle name="Normal 14 2 4 12 2 5" xfId="35001" xr:uid="{00000000-0005-0000-0000-00004C150000}"/>
    <cellStyle name="Normal 14 2 4 12 2 6" xfId="26342" xr:uid="{00000000-0005-0000-0000-00004D150000}"/>
    <cellStyle name="Normal 14 2 4 12 3" xfId="13279" xr:uid="{00000000-0005-0000-0000-00004E150000}"/>
    <cellStyle name="Normal 14 2 4 12 3 2" xfId="40907" xr:uid="{00000000-0005-0000-0000-00004F150000}"/>
    <cellStyle name="Normal 14 2 4 12 3 3" xfId="34955" xr:uid="{00000000-0005-0000-0000-000050150000}"/>
    <cellStyle name="Normal 14 2 4 12 3 4" xfId="25389" xr:uid="{00000000-0005-0000-0000-000051150000}"/>
    <cellStyle name="Normal 14 2 4 12 4" xfId="15650" xr:uid="{00000000-0005-0000-0000-000052150000}"/>
    <cellStyle name="Normal 14 2 4 12 4 2" xfId="43278" xr:uid="{00000000-0005-0000-0000-000053150000}"/>
    <cellStyle name="Normal 14 2 4 12 4 3" xfId="27052" xr:uid="{00000000-0005-0000-0000-000054150000}"/>
    <cellStyle name="Normal 14 2 4 12 5" xfId="38592" xr:uid="{00000000-0005-0000-0000-000055150000}"/>
    <cellStyle name="Normal 14 2 4 12 6" xfId="35819" xr:uid="{00000000-0005-0000-0000-000056150000}"/>
    <cellStyle name="Normal 14 2 4 12 7" xfId="30297" xr:uid="{00000000-0005-0000-0000-000057150000}"/>
    <cellStyle name="Normal 14 2 4 12 8" xfId="24600" xr:uid="{00000000-0005-0000-0000-000058150000}"/>
    <cellStyle name="Normal 14 2 4 13" xfId="13158" xr:uid="{00000000-0005-0000-0000-000059150000}"/>
    <cellStyle name="Normal 14 2 4 13 2" xfId="15548" xr:uid="{00000000-0005-0000-0000-00005A150000}"/>
    <cellStyle name="Normal 14 2 4 13 2 2" xfId="43176" xr:uid="{00000000-0005-0000-0000-00005B150000}"/>
    <cellStyle name="Normal 14 2 4 13 2 3" xfId="26722" xr:uid="{00000000-0005-0000-0000-00005C150000}"/>
    <cellStyle name="Normal 14 2 4 13 3" xfId="40804" xr:uid="{00000000-0005-0000-0000-00005D150000}"/>
    <cellStyle name="Normal 14 2 4 13 4" xfId="35490" xr:uid="{00000000-0005-0000-0000-00005E150000}"/>
    <cellStyle name="Normal 14 2 4 13 5" xfId="34910" xr:uid="{00000000-0005-0000-0000-00005F150000}"/>
    <cellStyle name="Normal 14 2 4 13 6" xfId="25287" xr:uid="{00000000-0005-0000-0000-000060150000}"/>
    <cellStyle name="Normal 14 2 4 14" xfId="13231" xr:uid="{00000000-0005-0000-0000-000061150000}"/>
    <cellStyle name="Normal 14 2 4 14 2" xfId="15616" xr:uid="{00000000-0005-0000-0000-000062150000}"/>
    <cellStyle name="Normal 14 2 4 14 2 2" xfId="43244" xr:uid="{00000000-0005-0000-0000-000063150000}"/>
    <cellStyle name="Normal 14 2 4 14 2 3" xfId="26567" xr:uid="{00000000-0005-0000-0000-000064150000}"/>
    <cellStyle name="Normal 14 2 4 14 3" xfId="40872" xr:uid="{00000000-0005-0000-0000-000065150000}"/>
    <cellStyle name="Normal 14 2 4 14 4" xfId="35335" xr:uid="{00000000-0005-0000-0000-000066150000}"/>
    <cellStyle name="Normal 14 2 4 14 5" xfId="34932" xr:uid="{00000000-0005-0000-0000-000067150000}"/>
    <cellStyle name="Normal 14 2 4 14 6" xfId="25355" xr:uid="{00000000-0005-0000-0000-000068150000}"/>
    <cellStyle name="Normal 14 2 4 15" xfId="13914" xr:uid="{00000000-0005-0000-0000-000069150000}"/>
    <cellStyle name="Normal 14 2 4 15 2" xfId="16285" xr:uid="{00000000-0005-0000-0000-00006A150000}"/>
    <cellStyle name="Normal 14 2 4 15 2 2" xfId="43913" xr:uid="{00000000-0005-0000-0000-00006B150000}"/>
    <cellStyle name="Normal 14 2 4 15 2 3" xfId="27754" xr:uid="{00000000-0005-0000-0000-00006C150000}"/>
    <cellStyle name="Normal 14 2 4 15 3" xfId="41542" xr:uid="{00000000-0005-0000-0000-00006D150000}"/>
    <cellStyle name="Normal 14 2 4 15 4" xfId="36521" xr:uid="{00000000-0005-0000-0000-00006E150000}"/>
    <cellStyle name="Normal 14 2 4 15 5" xfId="34972" xr:uid="{00000000-0005-0000-0000-00006F150000}"/>
    <cellStyle name="Normal 14 2 4 15 6" xfId="26024" xr:uid="{00000000-0005-0000-0000-000070150000}"/>
    <cellStyle name="Normal 14 2 4 16" xfId="12393" xr:uid="{00000000-0005-0000-0000-000071150000}"/>
    <cellStyle name="Normal 14 2 4 16 2" xfId="14884" xr:uid="{00000000-0005-0000-0000-000072150000}"/>
    <cellStyle name="Normal 14 2 4 16 2 2" xfId="42512" xr:uid="{00000000-0005-0000-0000-000073150000}"/>
    <cellStyle name="Normal 14 2 4 16 3" xfId="40140" xr:uid="{00000000-0005-0000-0000-000074150000}"/>
    <cellStyle name="Normal 14 2 4 16 4" xfId="35177" xr:uid="{00000000-0005-0000-0000-000075150000}"/>
    <cellStyle name="Normal 14 2 4 16 5" xfId="34670" xr:uid="{00000000-0005-0000-0000-000076150000}"/>
    <cellStyle name="Normal 14 2 4 16 6" xfId="24620" xr:uid="{00000000-0005-0000-0000-000077150000}"/>
    <cellStyle name="Normal 14 2 4 17" xfId="11764" xr:uid="{00000000-0005-0000-0000-000078150000}"/>
    <cellStyle name="Normal 14 2 4 17 2" xfId="39517" xr:uid="{00000000-0005-0000-0000-000079150000}"/>
    <cellStyle name="Normal 14 2 4 17 3" xfId="36873" xr:uid="{00000000-0005-0000-0000-00007A150000}"/>
    <cellStyle name="Normal 14 2 4 17 4" xfId="34041" xr:uid="{00000000-0005-0000-0000-00007B150000}"/>
    <cellStyle name="Normal 14 2 4 17 5" xfId="26394" xr:uid="{00000000-0005-0000-0000-00007C150000}"/>
    <cellStyle name="Normal 14 2 4 18" xfId="14255" xr:uid="{00000000-0005-0000-0000-00007D150000}"/>
    <cellStyle name="Normal 14 2 4 18 2" xfId="41883" xr:uid="{00000000-0005-0000-0000-00007E150000}"/>
    <cellStyle name="Normal 14 2 4 18 3" xfId="22741" xr:uid="{00000000-0005-0000-0000-00007F150000}"/>
    <cellStyle name="Normal 14 2 4 19" xfId="16628" xr:uid="{00000000-0005-0000-0000-000080150000}"/>
    <cellStyle name="Normal 14 2 4 19 2" xfId="44256" xr:uid="{00000000-0005-0000-0000-000081150000}"/>
    <cellStyle name="Normal 14 2 4 2" xfId="657" xr:uid="{00000000-0005-0000-0000-000082150000}"/>
    <cellStyle name="Normal 14 2 4 2 10" xfId="11781" xr:uid="{00000000-0005-0000-0000-000083150000}"/>
    <cellStyle name="Normal 14 2 4 2 10 2" xfId="39534" xr:uid="{00000000-0005-0000-0000-000084150000}"/>
    <cellStyle name="Normal 14 2 4 2 10 3" xfId="36890" xr:uid="{00000000-0005-0000-0000-000085150000}"/>
    <cellStyle name="Normal 14 2 4 2 10 4" xfId="30314" xr:uid="{00000000-0005-0000-0000-000086150000}"/>
    <cellStyle name="Normal 14 2 4 2 10 5" xfId="24637" xr:uid="{00000000-0005-0000-0000-000087150000}"/>
    <cellStyle name="Normal 14 2 4 2 11" xfId="14272" xr:uid="{00000000-0005-0000-0000-000088150000}"/>
    <cellStyle name="Normal 14 2 4 2 11 2" xfId="41900" xr:uid="{00000000-0005-0000-0000-000089150000}"/>
    <cellStyle name="Normal 14 2 4 2 11 3" xfId="34058" xr:uid="{00000000-0005-0000-0000-00008A150000}"/>
    <cellStyle name="Normal 14 2 4 2 11 4" xfId="26411" xr:uid="{00000000-0005-0000-0000-00008B150000}"/>
    <cellStyle name="Normal 14 2 4 2 12" xfId="16645" xr:uid="{00000000-0005-0000-0000-00008C150000}"/>
    <cellStyle name="Normal 14 2 4 2 12 2" xfId="44273" xr:uid="{00000000-0005-0000-0000-00008D150000}"/>
    <cellStyle name="Normal 14 2 4 2 12 3" xfId="22758" xr:uid="{00000000-0005-0000-0000-00008E150000}"/>
    <cellStyle name="Normal 14 2 4 2 13" xfId="10362" xr:uid="{00000000-0005-0000-0000-00008F150000}"/>
    <cellStyle name="Normal 14 2 4 2 13 2" xfId="38133" xr:uid="{00000000-0005-0000-0000-000090150000}"/>
    <cellStyle name="Normal 14 2 4 2 14" xfId="17140" xr:uid="{00000000-0005-0000-0000-000091150000}"/>
    <cellStyle name="Normal 14 2 4 2 14 2" xfId="35041" xr:uid="{00000000-0005-0000-0000-000092150000}"/>
    <cellStyle name="Normal 14 2 4 2 15" xfId="8490" xr:uid="{00000000-0005-0000-0000-000093150000}"/>
    <cellStyle name="Normal 14 2 4 2 15 2" xfId="32186" xr:uid="{00000000-0005-0000-0000-000094150000}"/>
    <cellStyle name="Normal 14 2 4 2 16" xfId="6618" xr:uid="{00000000-0005-0000-0000-000095150000}"/>
    <cellStyle name="Normal 14 2 4 2 16 2" xfId="28442" xr:uid="{00000000-0005-0000-0000-000096150000}"/>
    <cellStyle name="Normal 14 2 4 2 17" xfId="4746" xr:uid="{00000000-0005-0000-0000-000097150000}"/>
    <cellStyle name="Normal 14 2 4 2 17 2" xfId="20886" xr:uid="{00000000-0005-0000-0000-000098150000}"/>
    <cellStyle name="Normal 14 2 4 2 18" xfId="2874" xr:uid="{00000000-0005-0000-0000-000099150000}"/>
    <cellStyle name="Normal 14 2 4 2 19" xfId="19014" xr:uid="{00000000-0005-0000-0000-00009A150000}"/>
    <cellStyle name="Normal 14 2 4 2 2" xfId="1103" xr:uid="{00000000-0005-0000-0000-00009B150000}"/>
    <cellStyle name="Normal 14 2 4 2 2 10" xfId="16747" xr:uid="{00000000-0005-0000-0000-00009C150000}"/>
    <cellStyle name="Normal 14 2 4 2 2 10 2" xfId="44375" xr:uid="{00000000-0005-0000-0000-00009D150000}"/>
    <cellStyle name="Normal 14 2 4 2 2 10 3" xfId="22860" xr:uid="{00000000-0005-0000-0000-00009E150000}"/>
    <cellStyle name="Normal 14 2 4 2 2 11" xfId="10464" xr:uid="{00000000-0005-0000-0000-00009F150000}"/>
    <cellStyle name="Normal 14 2 4 2 2 11 2" xfId="38235" xr:uid="{00000000-0005-0000-0000-0000A0150000}"/>
    <cellStyle name="Normal 14 2 4 2 2 12" xfId="17242" xr:uid="{00000000-0005-0000-0000-0000A1150000}"/>
    <cellStyle name="Normal 14 2 4 2 2 12 2" xfId="35143" xr:uid="{00000000-0005-0000-0000-0000A2150000}"/>
    <cellStyle name="Normal 14 2 4 2 2 13" xfId="8592" xr:uid="{00000000-0005-0000-0000-0000A3150000}"/>
    <cellStyle name="Normal 14 2 4 2 2 13 2" xfId="32288" xr:uid="{00000000-0005-0000-0000-0000A4150000}"/>
    <cellStyle name="Normal 14 2 4 2 2 14" xfId="6720" xr:uid="{00000000-0005-0000-0000-0000A5150000}"/>
    <cellStyle name="Normal 14 2 4 2 2 14 2" xfId="28544" xr:uid="{00000000-0005-0000-0000-0000A6150000}"/>
    <cellStyle name="Normal 14 2 4 2 2 15" xfId="4848" xr:uid="{00000000-0005-0000-0000-0000A7150000}"/>
    <cellStyle name="Normal 14 2 4 2 2 15 2" xfId="20988" xr:uid="{00000000-0005-0000-0000-0000A8150000}"/>
    <cellStyle name="Normal 14 2 4 2 2 16" xfId="2976" xr:uid="{00000000-0005-0000-0000-0000A9150000}"/>
    <cellStyle name="Normal 14 2 4 2 2 17" xfId="19116" xr:uid="{00000000-0005-0000-0000-0000AA150000}"/>
    <cellStyle name="Normal 14 2 4 2 2 2" xfId="1426" xr:uid="{00000000-0005-0000-0000-0000AB150000}"/>
    <cellStyle name="Normal 14 2 4 2 2 2 10" xfId="8915" xr:uid="{00000000-0005-0000-0000-0000AC150000}"/>
    <cellStyle name="Normal 14 2 4 2 2 2 10 2" xfId="32611" xr:uid="{00000000-0005-0000-0000-0000AD150000}"/>
    <cellStyle name="Normal 14 2 4 2 2 2 11" xfId="7043" xr:uid="{00000000-0005-0000-0000-0000AE150000}"/>
    <cellStyle name="Normal 14 2 4 2 2 2 11 2" xfId="28867" xr:uid="{00000000-0005-0000-0000-0000AF150000}"/>
    <cellStyle name="Normal 14 2 4 2 2 2 12" xfId="5171" xr:uid="{00000000-0005-0000-0000-0000B0150000}"/>
    <cellStyle name="Normal 14 2 4 2 2 2 12 2" xfId="21311" xr:uid="{00000000-0005-0000-0000-0000B1150000}"/>
    <cellStyle name="Normal 14 2 4 2 2 2 13" xfId="3299" xr:uid="{00000000-0005-0000-0000-0000B2150000}"/>
    <cellStyle name="Normal 14 2 4 2 2 2 14" xfId="19439" xr:uid="{00000000-0005-0000-0000-0000B3150000}"/>
    <cellStyle name="Normal 14 2 4 2 2 2 2" xfId="2296" xr:uid="{00000000-0005-0000-0000-0000B4150000}"/>
    <cellStyle name="Normal 14 2 4 2 2 2 2 10" xfId="4169" xr:uid="{00000000-0005-0000-0000-0000B5150000}"/>
    <cellStyle name="Normal 14 2 4 2 2 2 2 11" xfId="20309" xr:uid="{00000000-0005-0000-0000-0000B6150000}"/>
    <cellStyle name="Normal 14 2 4 2 2 2 2 2" xfId="2840" xr:uid="{00000000-0005-0000-0000-0000B7150000}"/>
    <cellStyle name="Normal 14 2 4 2 2 2 2 2 2" xfId="16272" xr:uid="{00000000-0005-0000-0000-0000B8150000}"/>
    <cellStyle name="Normal 14 2 4 2 2 2 2 2 2 2" xfId="43900" xr:uid="{00000000-0005-0000-0000-0000B9150000}"/>
    <cellStyle name="Normal 14 2 4 2 2 2 2 2 2 3" xfId="38099" xr:uid="{00000000-0005-0000-0000-0000BA150000}"/>
    <cellStyle name="Normal 14 2 4 2 2 2 2 2 2 4" xfId="32152" xr:uid="{00000000-0005-0000-0000-0000BB150000}"/>
    <cellStyle name="Normal 14 2 4 2 2 2 2 2 2 5" xfId="26011" xr:uid="{00000000-0005-0000-0000-0000BC150000}"/>
    <cellStyle name="Normal 14 2 4 2 2 2 2 2 3" xfId="13901" xr:uid="{00000000-0005-0000-0000-0000BD150000}"/>
    <cellStyle name="Normal 14 2 4 2 2 2 2 2 3 2" xfId="41529" xr:uid="{00000000-0005-0000-0000-0000BE150000}"/>
    <cellStyle name="Normal 14 2 4 2 2 2 2 2 3 3" xfId="27737" xr:uid="{00000000-0005-0000-0000-0000BF150000}"/>
    <cellStyle name="Normal 14 2 4 2 2 2 2 2 4" xfId="18978" xr:uid="{00000000-0005-0000-0000-0000C0150000}"/>
    <cellStyle name="Normal 14 2 4 2 2 2 2 2 4 2" xfId="36504" xr:uid="{00000000-0005-0000-0000-0000C1150000}"/>
    <cellStyle name="Normal 14 2 4 2 2 2 2 2 4 3" xfId="24596" xr:uid="{00000000-0005-0000-0000-0000C2150000}"/>
    <cellStyle name="Normal 14 2 4 2 2 2 2 2 5" xfId="10328" xr:uid="{00000000-0005-0000-0000-0000C3150000}"/>
    <cellStyle name="Normal 14 2 4 2 2 2 2 2 5 2" xfId="34024" xr:uid="{00000000-0005-0000-0000-0000C4150000}"/>
    <cellStyle name="Normal 14 2 4 2 2 2 2 2 6" xfId="8456" xr:uid="{00000000-0005-0000-0000-0000C5150000}"/>
    <cellStyle name="Normal 14 2 4 2 2 2 2 2 6 2" xfId="30280" xr:uid="{00000000-0005-0000-0000-0000C6150000}"/>
    <cellStyle name="Normal 14 2 4 2 2 2 2 2 7" xfId="6584" xr:uid="{00000000-0005-0000-0000-0000C7150000}"/>
    <cellStyle name="Normal 14 2 4 2 2 2 2 2 7 2" xfId="22724" xr:uid="{00000000-0005-0000-0000-0000C8150000}"/>
    <cellStyle name="Normal 14 2 4 2 2 2 2 2 8" xfId="4712" xr:uid="{00000000-0005-0000-0000-0000C9150000}"/>
    <cellStyle name="Normal 14 2 4 2 2 2 2 2 9" xfId="20852" xr:uid="{00000000-0005-0000-0000-0000CA150000}"/>
    <cellStyle name="Normal 14 2 4 2 2 2 2 3" xfId="13438" xr:uid="{00000000-0005-0000-0000-0000CB150000}"/>
    <cellStyle name="Normal 14 2 4 2 2 2 2 3 2" xfId="41066" xr:uid="{00000000-0005-0000-0000-0000CC150000}"/>
    <cellStyle name="Normal 14 2 4 2 2 2 2 3 3" xfId="37556" xr:uid="{00000000-0005-0000-0000-0000CD150000}"/>
    <cellStyle name="Normal 14 2 4 2 2 2 2 3 4" xfId="31609" xr:uid="{00000000-0005-0000-0000-0000CE150000}"/>
    <cellStyle name="Normal 14 2 4 2 2 2 2 3 5" xfId="25548" xr:uid="{00000000-0005-0000-0000-0000CF150000}"/>
    <cellStyle name="Normal 14 2 4 2 2 2 2 4" xfId="15809" xr:uid="{00000000-0005-0000-0000-0000D0150000}"/>
    <cellStyle name="Normal 14 2 4 2 2 2 2 4 2" xfId="43437" xr:uid="{00000000-0005-0000-0000-0000D1150000}"/>
    <cellStyle name="Normal 14 2 4 2 2 2 2 4 3" xfId="27245" xr:uid="{00000000-0005-0000-0000-0000D2150000}"/>
    <cellStyle name="Normal 14 2 4 2 2 2 2 5" xfId="11629" xr:uid="{00000000-0005-0000-0000-0000D3150000}"/>
    <cellStyle name="Normal 14 2 4 2 2 2 2 5 2" xfId="39392" xr:uid="{00000000-0005-0000-0000-0000D4150000}"/>
    <cellStyle name="Normal 14 2 4 2 2 2 2 5 3" xfId="24053" xr:uid="{00000000-0005-0000-0000-0000D5150000}"/>
    <cellStyle name="Normal 14 2 4 2 2 2 2 6" xfId="18435" xr:uid="{00000000-0005-0000-0000-0000D6150000}"/>
    <cellStyle name="Normal 14 2 4 2 2 2 2 6 2" xfId="36012" xr:uid="{00000000-0005-0000-0000-0000D7150000}"/>
    <cellStyle name="Normal 14 2 4 2 2 2 2 7" xfId="9785" xr:uid="{00000000-0005-0000-0000-0000D8150000}"/>
    <cellStyle name="Normal 14 2 4 2 2 2 2 7 2" xfId="33481" xr:uid="{00000000-0005-0000-0000-0000D9150000}"/>
    <cellStyle name="Normal 14 2 4 2 2 2 2 8" xfId="7913" xr:uid="{00000000-0005-0000-0000-0000DA150000}"/>
    <cellStyle name="Normal 14 2 4 2 2 2 2 8 2" xfId="29737" xr:uid="{00000000-0005-0000-0000-0000DB150000}"/>
    <cellStyle name="Normal 14 2 4 2 2 2 2 9" xfId="6041" xr:uid="{00000000-0005-0000-0000-0000DC150000}"/>
    <cellStyle name="Normal 14 2 4 2 2 2 2 9 2" xfId="22181" xr:uid="{00000000-0005-0000-0000-0000DD150000}"/>
    <cellStyle name="Normal 14 2 4 2 2 2 3" xfId="2602" xr:uid="{00000000-0005-0000-0000-0000DE150000}"/>
    <cellStyle name="Normal 14 2 4 2 2 2 3 10" xfId="20614" xr:uid="{00000000-0005-0000-0000-0000DF150000}"/>
    <cellStyle name="Normal 14 2 4 2 2 2 3 2" xfId="13675" xr:uid="{00000000-0005-0000-0000-0000E0150000}"/>
    <cellStyle name="Normal 14 2 4 2 2 2 3 2 2" xfId="41303" xr:uid="{00000000-0005-0000-0000-0000E1150000}"/>
    <cellStyle name="Normal 14 2 4 2 2 2 3 2 3" xfId="37861" xr:uid="{00000000-0005-0000-0000-0000E2150000}"/>
    <cellStyle name="Normal 14 2 4 2 2 2 3 2 4" xfId="31914" xr:uid="{00000000-0005-0000-0000-0000E3150000}"/>
    <cellStyle name="Normal 14 2 4 2 2 2 3 2 5" xfId="25785" xr:uid="{00000000-0005-0000-0000-0000E4150000}"/>
    <cellStyle name="Normal 14 2 4 2 2 2 3 3" xfId="16046" xr:uid="{00000000-0005-0000-0000-0000E5150000}"/>
    <cellStyle name="Normal 14 2 4 2 2 2 3 3 2" xfId="43674" xr:uid="{00000000-0005-0000-0000-0000E6150000}"/>
    <cellStyle name="Normal 14 2 4 2 2 2 3 3 3" xfId="27501" xr:uid="{00000000-0005-0000-0000-0000E7150000}"/>
    <cellStyle name="Normal 14 2 4 2 2 2 3 4" xfId="11263" xr:uid="{00000000-0005-0000-0000-0000E8150000}"/>
    <cellStyle name="Normal 14 2 4 2 2 2 3 4 2" xfId="39034" xr:uid="{00000000-0005-0000-0000-0000E9150000}"/>
    <cellStyle name="Normal 14 2 4 2 2 2 3 4 3" xfId="24358" xr:uid="{00000000-0005-0000-0000-0000EA150000}"/>
    <cellStyle name="Normal 14 2 4 2 2 2 3 5" xfId="18740" xr:uid="{00000000-0005-0000-0000-0000EB150000}"/>
    <cellStyle name="Normal 14 2 4 2 2 2 3 5 2" xfId="36268" xr:uid="{00000000-0005-0000-0000-0000EC150000}"/>
    <cellStyle name="Normal 14 2 4 2 2 2 3 6" xfId="10090" xr:uid="{00000000-0005-0000-0000-0000ED150000}"/>
    <cellStyle name="Normal 14 2 4 2 2 2 3 6 2" xfId="33786" xr:uid="{00000000-0005-0000-0000-0000EE150000}"/>
    <cellStyle name="Normal 14 2 4 2 2 2 3 7" xfId="8218" xr:uid="{00000000-0005-0000-0000-0000EF150000}"/>
    <cellStyle name="Normal 14 2 4 2 2 2 3 7 2" xfId="30042" xr:uid="{00000000-0005-0000-0000-0000F0150000}"/>
    <cellStyle name="Normal 14 2 4 2 2 2 3 8" xfId="6346" xr:uid="{00000000-0005-0000-0000-0000F1150000}"/>
    <cellStyle name="Normal 14 2 4 2 2 2 3 8 2" xfId="22486" xr:uid="{00000000-0005-0000-0000-0000F2150000}"/>
    <cellStyle name="Normal 14 2 4 2 2 2 3 9" xfId="4474" xr:uid="{00000000-0005-0000-0000-0000F3150000}"/>
    <cellStyle name="Normal 14 2 4 2 2 2 4" xfId="2058" xr:uid="{00000000-0005-0000-0000-0000F4150000}"/>
    <cellStyle name="Normal 14 2 4 2 2 2 4 2" xfId="15147" xr:uid="{00000000-0005-0000-0000-0000F5150000}"/>
    <cellStyle name="Normal 14 2 4 2 2 2 4 2 2" xfId="42775" xr:uid="{00000000-0005-0000-0000-0000F6150000}"/>
    <cellStyle name="Normal 14 2 4 2 2 2 4 2 3" xfId="31371" xr:uid="{00000000-0005-0000-0000-0000F7150000}"/>
    <cellStyle name="Normal 14 2 4 2 2 2 4 2 4" xfId="28316" xr:uid="{00000000-0005-0000-0000-0000F8150000}"/>
    <cellStyle name="Normal 14 2 4 2 2 2 4 3" xfId="12669" xr:uid="{00000000-0005-0000-0000-0000F9150000}"/>
    <cellStyle name="Normal 14 2 4 2 2 2 4 3 2" xfId="40403" xr:uid="{00000000-0005-0000-0000-0000FA150000}"/>
    <cellStyle name="Normal 14 2 4 2 2 2 4 3 3" xfId="23815" xr:uid="{00000000-0005-0000-0000-0000FB150000}"/>
    <cellStyle name="Normal 14 2 4 2 2 2 4 4" xfId="18197" xr:uid="{00000000-0005-0000-0000-0000FC150000}"/>
    <cellStyle name="Normal 14 2 4 2 2 2 4 4 2" xfId="37318" xr:uid="{00000000-0005-0000-0000-0000FD150000}"/>
    <cellStyle name="Normal 14 2 4 2 2 2 4 5" xfId="9547" xr:uid="{00000000-0005-0000-0000-0000FE150000}"/>
    <cellStyle name="Normal 14 2 4 2 2 2 4 5 2" xfId="33243" xr:uid="{00000000-0005-0000-0000-0000FF150000}"/>
    <cellStyle name="Normal 14 2 4 2 2 2 4 6" xfId="7675" xr:uid="{00000000-0005-0000-0000-000000160000}"/>
    <cellStyle name="Normal 14 2 4 2 2 2 4 6 2" xfId="29499" xr:uid="{00000000-0005-0000-0000-000001160000}"/>
    <cellStyle name="Normal 14 2 4 2 2 2 4 7" xfId="5803" xr:uid="{00000000-0005-0000-0000-000002160000}"/>
    <cellStyle name="Normal 14 2 4 2 2 2 4 7 2" xfId="21943" xr:uid="{00000000-0005-0000-0000-000003160000}"/>
    <cellStyle name="Normal 14 2 4 2 2 2 4 8" xfId="3931" xr:uid="{00000000-0005-0000-0000-000004160000}"/>
    <cellStyle name="Normal 14 2 4 2 2 2 4 9" xfId="20071" xr:uid="{00000000-0005-0000-0000-000005160000}"/>
    <cellStyle name="Normal 14 2 4 2 2 2 5" xfId="12359" xr:uid="{00000000-0005-0000-0000-000006160000}"/>
    <cellStyle name="Normal 14 2 4 2 2 2 5 2" xfId="40106" xr:uid="{00000000-0005-0000-0000-000007160000}"/>
    <cellStyle name="Normal 14 2 4 2 2 2 5 3" xfId="30739" xr:uid="{00000000-0005-0000-0000-000008160000}"/>
    <cellStyle name="Normal 14 2 4 2 2 2 5 4" xfId="24886" xr:uid="{00000000-0005-0000-0000-000009160000}"/>
    <cellStyle name="Normal 14 2 4 2 2 2 6" xfId="14850" xr:uid="{00000000-0005-0000-0000-00000A160000}"/>
    <cellStyle name="Normal 14 2 4 2 2 2 6 2" xfId="42478" xr:uid="{00000000-0005-0000-0000-00000B160000}"/>
    <cellStyle name="Normal 14 2 4 2 2 2 6 3" xfId="34636" xr:uid="{00000000-0005-0000-0000-00000C160000}"/>
    <cellStyle name="Normal 14 2 4 2 2 2 6 4" xfId="26879" xr:uid="{00000000-0005-0000-0000-00000D160000}"/>
    <cellStyle name="Normal 14 2 4 2 2 2 7" xfId="17070" xr:uid="{00000000-0005-0000-0000-00000E160000}"/>
    <cellStyle name="Normal 14 2 4 2 2 2 7 2" xfId="44698" xr:uid="{00000000-0005-0000-0000-00000F160000}"/>
    <cellStyle name="Normal 14 2 4 2 2 2 7 3" xfId="23183" xr:uid="{00000000-0005-0000-0000-000010160000}"/>
    <cellStyle name="Normal 14 2 4 2 2 2 8" xfId="10787" xr:uid="{00000000-0005-0000-0000-000011160000}"/>
    <cellStyle name="Normal 14 2 4 2 2 2 8 2" xfId="38558" xr:uid="{00000000-0005-0000-0000-000012160000}"/>
    <cellStyle name="Normal 14 2 4 2 2 2 9" xfId="17565" xr:uid="{00000000-0005-0000-0000-000013160000}"/>
    <cellStyle name="Normal 14 2 4 2 2 2 9 2" xfId="35647" xr:uid="{00000000-0005-0000-0000-000014160000}"/>
    <cellStyle name="Normal 14 2 4 2 2 3" xfId="1256" xr:uid="{00000000-0005-0000-0000-000015160000}"/>
    <cellStyle name="Normal 14 2 4 2 2 3 10" xfId="6873" xr:uid="{00000000-0005-0000-0000-000016160000}"/>
    <cellStyle name="Normal 14 2 4 2 2 3 10 2" xfId="28697" xr:uid="{00000000-0005-0000-0000-000017160000}"/>
    <cellStyle name="Normal 14 2 4 2 2 3 11" xfId="5001" xr:uid="{00000000-0005-0000-0000-000018160000}"/>
    <cellStyle name="Normal 14 2 4 2 2 3 11 2" xfId="21141" xr:uid="{00000000-0005-0000-0000-000019160000}"/>
    <cellStyle name="Normal 14 2 4 2 2 3 12" xfId="3129" xr:uid="{00000000-0005-0000-0000-00001A160000}"/>
    <cellStyle name="Normal 14 2 4 2 2 3 13" xfId="19269" xr:uid="{00000000-0005-0000-0000-00001B160000}"/>
    <cellStyle name="Normal 14 2 4 2 2 3 2" xfId="2755" xr:uid="{00000000-0005-0000-0000-00001C160000}"/>
    <cellStyle name="Normal 14 2 4 2 2 3 2 10" xfId="20767" xr:uid="{00000000-0005-0000-0000-00001D160000}"/>
    <cellStyle name="Normal 14 2 4 2 2 3 2 2" xfId="13820" xr:uid="{00000000-0005-0000-0000-00001E160000}"/>
    <cellStyle name="Normal 14 2 4 2 2 3 2 2 2" xfId="41448" xr:uid="{00000000-0005-0000-0000-00001F160000}"/>
    <cellStyle name="Normal 14 2 4 2 2 3 2 2 3" xfId="38014" xr:uid="{00000000-0005-0000-0000-000020160000}"/>
    <cellStyle name="Normal 14 2 4 2 2 3 2 2 4" xfId="32067" xr:uid="{00000000-0005-0000-0000-000021160000}"/>
    <cellStyle name="Normal 14 2 4 2 2 3 2 2 5" xfId="25930" xr:uid="{00000000-0005-0000-0000-000022160000}"/>
    <cellStyle name="Normal 14 2 4 2 2 3 2 3" xfId="16191" xr:uid="{00000000-0005-0000-0000-000023160000}"/>
    <cellStyle name="Normal 14 2 4 2 2 3 2 3 2" xfId="43819" xr:uid="{00000000-0005-0000-0000-000024160000}"/>
    <cellStyle name="Normal 14 2 4 2 2 3 2 3 3" xfId="27654" xr:uid="{00000000-0005-0000-0000-000025160000}"/>
    <cellStyle name="Normal 14 2 4 2 2 3 2 4" xfId="11093" xr:uid="{00000000-0005-0000-0000-000026160000}"/>
    <cellStyle name="Normal 14 2 4 2 2 3 2 4 2" xfId="38864" xr:uid="{00000000-0005-0000-0000-000027160000}"/>
    <cellStyle name="Normal 14 2 4 2 2 3 2 4 3" xfId="24511" xr:uid="{00000000-0005-0000-0000-000028160000}"/>
    <cellStyle name="Normal 14 2 4 2 2 3 2 5" xfId="18893" xr:uid="{00000000-0005-0000-0000-000029160000}"/>
    <cellStyle name="Normal 14 2 4 2 2 3 2 5 2" xfId="36421" xr:uid="{00000000-0005-0000-0000-00002A160000}"/>
    <cellStyle name="Normal 14 2 4 2 2 3 2 6" xfId="10243" xr:uid="{00000000-0005-0000-0000-00002B160000}"/>
    <cellStyle name="Normal 14 2 4 2 2 3 2 6 2" xfId="33939" xr:uid="{00000000-0005-0000-0000-00002C160000}"/>
    <cellStyle name="Normal 14 2 4 2 2 3 2 7" xfId="8371" xr:uid="{00000000-0005-0000-0000-00002D160000}"/>
    <cellStyle name="Normal 14 2 4 2 2 3 2 7 2" xfId="30195" xr:uid="{00000000-0005-0000-0000-00002E160000}"/>
    <cellStyle name="Normal 14 2 4 2 2 3 2 8" xfId="6499" xr:uid="{00000000-0005-0000-0000-00002F160000}"/>
    <cellStyle name="Normal 14 2 4 2 2 3 2 8 2" xfId="22639" xr:uid="{00000000-0005-0000-0000-000030160000}"/>
    <cellStyle name="Normal 14 2 4 2 2 3 2 9" xfId="4627" xr:uid="{00000000-0005-0000-0000-000031160000}"/>
    <cellStyle name="Normal 14 2 4 2 2 3 3" xfId="2211" xr:uid="{00000000-0005-0000-0000-000032160000}"/>
    <cellStyle name="Normal 14 2 4 2 2 3 3 2" xfId="15072" xr:uid="{00000000-0005-0000-0000-000033160000}"/>
    <cellStyle name="Normal 14 2 4 2 2 3 3 2 2" xfId="42700" xr:uid="{00000000-0005-0000-0000-000034160000}"/>
    <cellStyle name="Normal 14 2 4 2 2 3 3 2 3" xfId="31524" xr:uid="{00000000-0005-0000-0000-000035160000}"/>
    <cellStyle name="Normal 14 2 4 2 2 3 3 2 4" xfId="26416" xr:uid="{00000000-0005-0000-0000-000036160000}"/>
    <cellStyle name="Normal 14 2 4 2 2 3 3 3" xfId="12584" xr:uid="{00000000-0005-0000-0000-000037160000}"/>
    <cellStyle name="Normal 14 2 4 2 2 3 3 3 2" xfId="40328" xr:uid="{00000000-0005-0000-0000-000038160000}"/>
    <cellStyle name="Normal 14 2 4 2 2 3 3 3 3" xfId="23968" xr:uid="{00000000-0005-0000-0000-000039160000}"/>
    <cellStyle name="Normal 14 2 4 2 2 3 3 4" xfId="18350" xr:uid="{00000000-0005-0000-0000-00003A160000}"/>
    <cellStyle name="Normal 14 2 4 2 2 3 3 4 2" xfId="37471" xr:uid="{00000000-0005-0000-0000-00003B160000}"/>
    <cellStyle name="Normal 14 2 4 2 2 3 3 5" xfId="9700" xr:uid="{00000000-0005-0000-0000-00003C160000}"/>
    <cellStyle name="Normal 14 2 4 2 2 3 3 5 2" xfId="33396" xr:uid="{00000000-0005-0000-0000-00003D160000}"/>
    <cellStyle name="Normal 14 2 4 2 2 3 3 6" xfId="7828" xr:uid="{00000000-0005-0000-0000-00003E160000}"/>
    <cellStyle name="Normal 14 2 4 2 2 3 3 6 2" xfId="29652" xr:uid="{00000000-0005-0000-0000-00003F160000}"/>
    <cellStyle name="Normal 14 2 4 2 2 3 3 7" xfId="5956" xr:uid="{00000000-0005-0000-0000-000040160000}"/>
    <cellStyle name="Normal 14 2 4 2 2 3 3 7 2" xfId="22096" xr:uid="{00000000-0005-0000-0000-000041160000}"/>
    <cellStyle name="Normal 14 2 4 2 2 3 3 8" xfId="4084" xr:uid="{00000000-0005-0000-0000-000042160000}"/>
    <cellStyle name="Normal 14 2 4 2 2 3 3 9" xfId="20224" xr:uid="{00000000-0005-0000-0000-000043160000}"/>
    <cellStyle name="Normal 14 2 4 2 2 3 4" xfId="12189" xr:uid="{00000000-0005-0000-0000-000044160000}"/>
    <cellStyle name="Normal 14 2 4 2 2 3 4 2" xfId="39936" xr:uid="{00000000-0005-0000-0000-000045160000}"/>
    <cellStyle name="Normal 14 2 4 2 2 3 4 3" xfId="30569" xr:uid="{00000000-0005-0000-0000-000046160000}"/>
    <cellStyle name="Normal 14 2 4 2 2 3 4 4" xfId="24811" xr:uid="{00000000-0005-0000-0000-000047160000}"/>
    <cellStyle name="Normal 14 2 4 2 2 3 5" xfId="14680" xr:uid="{00000000-0005-0000-0000-000048160000}"/>
    <cellStyle name="Normal 14 2 4 2 2 3 5 2" xfId="42308" xr:uid="{00000000-0005-0000-0000-000049160000}"/>
    <cellStyle name="Normal 14 2 4 2 2 3 5 3" xfId="34466" xr:uid="{00000000-0005-0000-0000-00004A160000}"/>
    <cellStyle name="Normal 14 2 4 2 2 3 5 4" xfId="26688" xr:uid="{00000000-0005-0000-0000-00004B160000}"/>
    <cellStyle name="Normal 14 2 4 2 2 3 6" xfId="16900" xr:uid="{00000000-0005-0000-0000-00004C160000}"/>
    <cellStyle name="Normal 14 2 4 2 2 3 6 2" xfId="44528" xr:uid="{00000000-0005-0000-0000-00004D160000}"/>
    <cellStyle name="Normal 14 2 4 2 2 3 6 3" xfId="23013" xr:uid="{00000000-0005-0000-0000-00004E160000}"/>
    <cellStyle name="Normal 14 2 4 2 2 3 7" xfId="10617" xr:uid="{00000000-0005-0000-0000-00004F160000}"/>
    <cellStyle name="Normal 14 2 4 2 2 3 7 2" xfId="38388" xr:uid="{00000000-0005-0000-0000-000050160000}"/>
    <cellStyle name="Normal 14 2 4 2 2 3 8" xfId="17395" xr:uid="{00000000-0005-0000-0000-000051160000}"/>
    <cellStyle name="Normal 14 2 4 2 2 3 8 2" xfId="35456" xr:uid="{00000000-0005-0000-0000-000052160000}"/>
    <cellStyle name="Normal 14 2 4 2 2 3 9" xfId="8745" xr:uid="{00000000-0005-0000-0000-000053160000}"/>
    <cellStyle name="Normal 14 2 4 2 2 3 9 2" xfId="32441" xr:uid="{00000000-0005-0000-0000-000054160000}"/>
    <cellStyle name="Normal 14 2 4 2 2 4" xfId="1889" xr:uid="{00000000-0005-0000-0000-000055160000}"/>
    <cellStyle name="Normal 14 2 4 2 2 4 10" xfId="3762" xr:uid="{00000000-0005-0000-0000-000056160000}"/>
    <cellStyle name="Normal 14 2 4 2 2 4 11" xfId="19902" xr:uid="{00000000-0005-0000-0000-000057160000}"/>
    <cellStyle name="Normal 14 2 4 2 2 4 2" xfId="13343" xr:uid="{00000000-0005-0000-0000-000058160000}"/>
    <cellStyle name="Normal 14 2 4 2 2 4 2 2" xfId="15714" xr:uid="{00000000-0005-0000-0000-000059160000}"/>
    <cellStyle name="Normal 14 2 4 2 2 4 2 2 2" xfId="43342" xr:uid="{00000000-0005-0000-0000-00005A160000}"/>
    <cellStyle name="Normal 14 2 4 2 2 4 2 3" xfId="40971" xr:uid="{00000000-0005-0000-0000-00005B160000}"/>
    <cellStyle name="Normal 14 2 4 2 2 4 2 4" xfId="37149" xr:uid="{00000000-0005-0000-0000-00005C160000}"/>
    <cellStyle name="Normal 14 2 4 2 2 4 2 5" xfId="31202" xr:uid="{00000000-0005-0000-0000-00005D160000}"/>
    <cellStyle name="Normal 14 2 4 2 2 4 2 6" xfId="25453" xr:uid="{00000000-0005-0000-0000-00005E160000}"/>
    <cellStyle name="Normal 14 2 4 2 2 4 3" xfId="12036" xr:uid="{00000000-0005-0000-0000-00005F160000}"/>
    <cellStyle name="Normal 14 2 4 2 2 4 3 2" xfId="39783" xr:uid="{00000000-0005-0000-0000-000060160000}"/>
    <cellStyle name="Normal 14 2 4 2 2 4 3 3" xfId="34313" xr:uid="{00000000-0005-0000-0000-000061160000}"/>
    <cellStyle name="Normal 14 2 4 2 2 4 3 4" xfId="27122" xr:uid="{00000000-0005-0000-0000-000062160000}"/>
    <cellStyle name="Normal 14 2 4 2 2 4 4" xfId="14527" xr:uid="{00000000-0005-0000-0000-000063160000}"/>
    <cellStyle name="Normal 14 2 4 2 2 4 4 2" xfId="42155" xr:uid="{00000000-0005-0000-0000-000064160000}"/>
    <cellStyle name="Normal 14 2 4 2 2 4 4 3" xfId="23646" xr:uid="{00000000-0005-0000-0000-000065160000}"/>
    <cellStyle name="Normal 14 2 4 2 2 4 5" xfId="11416" xr:uid="{00000000-0005-0000-0000-000066160000}"/>
    <cellStyle name="Normal 14 2 4 2 2 4 5 2" xfId="39187" xr:uid="{00000000-0005-0000-0000-000067160000}"/>
    <cellStyle name="Normal 14 2 4 2 2 4 6" xfId="18028" xr:uid="{00000000-0005-0000-0000-000068160000}"/>
    <cellStyle name="Normal 14 2 4 2 2 4 6 2" xfId="35889" xr:uid="{00000000-0005-0000-0000-000069160000}"/>
    <cellStyle name="Normal 14 2 4 2 2 4 7" xfId="9378" xr:uid="{00000000-0005-0000-0000-00006A160000}"/>
    <cellStyle name="Normal 14 2 4 2 2 4 7 2" xfId="33074" xr:uid="{00000000-0005-0000-0000-00006B160000}"/>
    <cellStyle name="Normal 14 2 4 2 2 4 8" xfId="7506" xr:uid="{00000000-0005-0000-0000-00006C160000}"/>
    <cellStyle name="Normal 14 2 4 2 2 4 8 2" xfId="29330" xr:uid="{00000000-0005-0000-0000-00006D160000}"/>
    <cellStyle name="Normal 14 2 4 2 2 4 9" xfId="5634" xr:uid="{00000000-0005-0000-0000-00006E160000}"/>
    <cellStyle name="Normal 14 2 4 2 2 4 9 2" xfId="21774" xr:uid="{00000000-0005-0000-0000-00006F160000}"/>
    <cellStyle name="Normal 14 2 4 2 2 5" xfId="2433" xr:uid="{00000000-0005-0000-0000-000070160000}"/>
    <cellStyle name="Normal 14 2 4 2 2 5 10" xfId="20445" xr:uid="{00000000-0005-0000-0000-000071160000}"/>
    <cellStyle name="Normal 14 2 4 2 2 5 2" xfId="13520" xr:uid="{00000000-0005-0000-0000-000072160000}"/>
    <cellStyle name="Normal 14 2 4 2 2 5 2 2" xfId="41148" xr:uid="{00000000-0005-0000-0000-000073160000}"/>
    <cellStyle name="Normal 14 2 4 2 2 5 2 3" xfId="37692" xr:uid="{00000000-0005-0000-0000-000074160000}"/>
    <cellStyle name="Normal 14 2 4 2 2 5 2 4" xfId="31745" xr:uid="{00000000-0005-0000-0000-000075160000}"/>
    <cellStyle name="Normal 14 2 4 2 2 5 2 5" xfId="25630" xr:uid="{00000000-0005-0000-0000-000076160000}"/>
    <cellStyle name="Normal 14 2 4 2 2 5 3" xfId="15891" xr:uid="{00000000-0005-0000-0000-000077160000}"/>
    <cellStyle name="Normal 14 2 4 2 2 5 3 2" xfId="43519" xr:uid="{00000000-0005-0000-0000-000078160000}"/>
    <cellStyle name="Normal 14 2 4 2 2 5 3 3" xfId="27332" xr:uid="{00000000-0005-0000-0000-000079160000}"/>
    <cellStyle name="Normal 14 2 4 2 2 5 4" xfId="10940" xr:uid="{00000000-0005-0000-0000-00007A160000}"/>
    <cellStyle name="Normal 14 2 4 2 2 5 4 2" xfId="38711" xr:uid="{00000000-0005-0000-0000-00007B160000}"/>
    <cellStyle name="Normal 14 2 4 2 2 5 4 3" xfId="24189" xr:uid="{00000000-0005-0000-0000-00007C160000}"/>
    <cellStyle name="Normal 14 2 4 2 2 5 5" xfId="18571" xr:uid="{00000000-0005-0000-0000-00007D160000}"/>
    <cellStyle name="Normal 14 2 4 2 2 5 5 2" xfId="36099" xr:uid="{00000000-0005-0000-0000-00007E160000}"/>
    <cellStyle name="Normal 14 2 4 2 2 5 6" xfId="9921" xr:uid="{00000000-0005-0000-0000-00007F160000}"/>
    <cellStyle name="Normal 14 2 4 2 2 5 6 2" xfId="33617" xr:uid="{00000000-0005-0000-0000-000080160000}"/>
    <cellStyle name="Normal 14 2 4 2 2 5 7" xfId="8049" xr:uid="{00000000-0005-0000-0000-000081160000}"/>
    <cellStyle name="Normal 14 2 4 2 2 5 7 2" xfId="29873" xr:uid="{00000000-0005-0000-0000-000082160000}"/>
    <cellStyle name="Normal 14 2 4 2 2 5 8" xfId="6177" xr:uid="{00000000-0005-0000-0000-000083160000}"/>
    <cellStyle name="Normal 14 2 4 2 2 5 8 2" xfId="22317" xr:uid="{00000000-0005-0000-0000-000084160000}"/>
    <cellStyle name="Normal 14 2 4 2 2 5 9" xfId="4305" xr:uid="{00000000-0005-0000-0000-000085160000}"/>
    <cellStyle name="Normal 14 2 4 2 2 6" xfId="1732" xr:uid="{00000000-0005-0000-0000-000086160000}"/>
    <cellStyle name="Normal 14 2 4 2 2 6 2" xfId="16441" xr:uid="{00000000-0005-0000-0000-000087160000}"/>
    <cellStyle name="Normal 14 2 4 2 2 6 2 2" xfId="44069" xr:uid="{00000000-0005-0000-0000-000088160000}"/>
    <cellStyle name="Normal 14 2 4 2 2 6 2 3" xfId="31045" xr:uid="{00000000-0005-0000-0000-000089160000}"/>
    <cellStyle name="Normal 14 2 4 2 2 6 2 4" xfId="26180" xr:uid="{00000000-0005-0000-0000-00008A160000}"/>
    <cellStyle name="Normal 14 2 4 2 2 6 3" xfId="14070" xr:uid="{00000000-0005-0000-0000-00008B160000}"/>
    <cellStyle name="Normal 14 2 4 2 2 6 3 2" xfId="41698" xr:uid="{00000000-0005-0000-0000-00008C160000}"/>
    <cellStyle name="Normal 14 2 4 2 2 6 3 3" xfId="27911" xr:uid="{00000000-0005-0000-0000-00008D160000}"/>
    <cellStyle name="Normal 14 2 4 2 2 6 4" xfId="17871" xr:uid="{00000000-0005-0000-0000-00008E160000}"/>
    <cellStyle name="Normal 14 2 4 2 2 6 4 2" xfId="36678" xr:uid="{00000000-0005-0000-0000-00008F160000}"/>
    <cellStyle name="Normal 14 2 4 2 2 6 4 3" xfId="23489" xr:uid="{00000000-0005-0000-0000-000090160000}"/>
    <cellStyle name="Normal 14 2 4 2 2 6 5" xfId="9221" xr:uid="{00000000-0005-0000-0000-000091160000}"/>
    <cellStyle name="Normal 14 2 4 2 2 6 5 2" xfId="32917" xr:uid="{00000000-0005-0000-0000-000092160000}"/>
    <cellStyle name="Normal 14 2 4 2 2 6 6" xfId="7349" xr:uid="{00000000-0005-0000-0000-000093160000}"/>
    <cellStyle name="Normal 14 2 4 2 2 6 6 2" xfId="29173" xr:uid="{00000000-0005-0000-0000-000094160000}"/>
    <cellStyle name="Normal 14 2 4 2 2 6 7" xfId="5477" xr:uid="{00000000-0005-0000-0000-000095160000}"/>
    <cellStyle name="Normal 14 2 4 2 2 6 7 2" xfId="21617" xr:uid="{00000000-0005-0000-0000-000096160000}"/>
    <cellStyle name="Normal 14 2 4 2 2 6 8" xfId="3605" xr:uid="{00000000-0005-0000-0000-000097160000}"/>
    <cellStyle name="Normal 14 2 4 2 2 6 9" xfId="19745" xr:uid="{00000000-0005-0000-0000-000098160000}"/>
    <cellStyle name="Normal 14 2 4 2 2 7" xfId="1579" xr:uid="{00000000-0005-0000-0000-000099160000}"/>
    <cellStyle name="Normal 14 2 4 2 2 7 2" xfId="15003" xr:uid="{00000000-0005-0000-0000-00009A160000}"/>
    <cellStyle name="Normal 14 2 4 2 2 7 2 2" xfId="42631" xr:uid="{00000000-0005-0000-0000-00009B160000}"/>
    <cellStyle name="Normal 14 2 4 2 2 7 2 3" xfId="30892" xr:uid="{00000000-0005-0000-0000-00009C160000}"/>
    <cellStyle name="Normal 14 2 4 2 2 7 2 4" xfId="28220" xr:uid="{00000000-0005-0000-0000-00009D160000}"/>
    <cellStyle name="Normal 14 2 4 2 2 7 3" xfId="12512" xr:uid="{00000000-0005-0000-0000-00009E160000}"/>
    <cellStyle name="Normal 14 2 4 2 2 7 3 2" xfId="40259" xr:uid="{00000000-0005-0000-0000-00009F160000}"/>
    <cellStyle name="Normal 14 2 4 2 2 7 3 3" xfId="23336" xr:uid="{00000000-0005-0000-0000-0000A0160000}"/>
    <cellStyle name="Normal 14 2 4 2 2 7 4" xfId="17718" xr:uid="{00000000-0005-0000-0000-0000A1160000}"/>
    <cellStyle name="Normal 14 2 4 2 2 7 4 2" xfId="35296" xr:uid="{00000000-0005-0000-0000-0000A2160000}"/>
    <cellStyle name="Normal 14 2 4 2 2 7 5" xfId="9068" xr:uid="{00000000-0005-0000-0000-0000A3160000}"/>
    <cellStyle name="Normal 14 2 4 2 2 7 5 2" xfId="32764" xr:uid="{00000000-0005-0000-0000-0000A4160000}"/>
    <cellStyle name="Normal 14 2 4 2 2 7 6" xfId="7196" xr:uid="{00000000-0005-0000-0000-0000A5160000}"/>
    <cellStyle name="Normal 14 2 4 2 2 7 6 2" xfId="29020" xr:uid="{00000000-0005-0000-0000-0000A6160000}"/>
    <cellStyle name="Normal 14 2 4 2 2 7 7" xfId="5324" xr:uid="{00000000-0005-0000-0000-0000A7160000}"/>
    <cellStyle name="Normal 14 2 4 2 2 7 7 2" xfId="21464" xr:uid="{00000000-0005-0000-0000-0000A8160000}"/>
    <cellStyle name="Normal 14 2 4 2 2 7 8" xfId="3452" xr:uid="{00000000-0005-0000-0000-0000A9160000}"/>
    <cellStyle name="Normal 14 2 4 2 2 7 9" xfId="19592" xr:uid="{00000000-0005-0000-0000-0000AA160000}"/>
    <cellStyle name="Normal 14 2 4 2 2 8" xfId="11883" xr:uid="{00000000-0005-0000-0000-0000AB160000}"/>
    <cellStyle name="Normal 14 2 4 2 2 8 2" xfId="39632" xr:uid="{00000000-0005-0000-0000-0000AC160000}"/>
    <cellStyle name="Normal 14 2 4 2 2 8 3" xfId="36992" xr:uid="{00000000-0005-0000-0000-0000AD160000}"/>
    <cellStyle name="Normal 14 2 4 2 2 8 4" xfId="30416" xr:uid="{00000000-0005-0000-0000-0000AE160000}"/>
    <cellStyle name="Normal 14 2 4 2 2 8 5" xfId="24742" xr:uid="{00000000-0005-0000-0000-0000AF160000}"/>
    <cellStyle name="Normal 14 2 4 2 2 9" xfId="14374" xr:uid="{00000000-0005-0000-0000-0000B0160000}"/>
    <cellStyle name="Normal 14 2 4 2 2 9 2" xfId="42002" xr:uid="{00000000-0005-0000-0000-0000B1160000}"/>
    <cellStyle name="Normal 14 2 4 2 2 9 3" xfId="34160" xr:uid="{00000000-0005-0000-0000-0000B2160000}"/>
    <cellStyle name="Normal 14 2 4 2 2 9 4" xfId="26528" xr:uid="{00000000-0005-0000-0000-0000B3160000}"/>
    <cellStyle name="Normal 14 2 4 2 3" xfId="1051" xr:uid="{00000000-0005-0000-0000-0000B4160000}"/>
    <cellStyle name="Normal 14 2 4 2 3 10" xfId="16696" xr:uid="{00000000-0005-0000-0000-0000B5160000}"/>
    <cellStyle name="Normal 14 2 4 2 3 10 2" xfId="44324" xr:uid="{00000000-0005-0000-0000-0000B6160000}"/>
    <cellStyle name="Normal 14 2 4 2 3 10 3" xfId="22809" xr:uid="{00000000-0005-0000-0000-0000B7160000}"/>
    <cellStyle name="Normal 14 2 4 2 3 11" xfId="10413" xr:uid="{00000000-0005-0000-0000-0000B8160000}"/>
    <cellStyle name="Normal 14 2 4 2 3 11 2" xfId="38184" xr:uid="{00000000-0005-0000-0000-0000B9160000}"/>
    <cellStyle name="Normal 14 2 4 2 3 12" xfId="17191" xr:uid="{00000000-0005-0000-0000-0000BA160000}"/>
    <cellStyle name="Normal 14 2 4 2 3 12 2" xfId="35092" xr:uid="{00000000-0005-0000-0000-0000BB160000}"/>
    <cellStyle name="Normal 14 2 4 2 3 13" xfId="8541" xr:uid="{00000000-0005-0000-0000-0000BC160000}"/>
    <cellStyle name="Normal 14 2 4 2 3 13 2" xfId="32237" xr:uid="{00000000-0005-0000-0000-0000BD160000}"/>
    <cellStyle name="Normal 14 2 4 2 3 14" xfId="6669" xr:uid="{00000000-0005-0000-0000-0000BE160000}"/>
    <cellStyle name="Normal 14 2 4 2 3 14 2" xfId="28493" xr:uid="{00000000-0005-0000-0000-0000BF160000}"/>
    <cellStyle name="Normal 14 2 4 2 3 15" xfId="4797" xr:uid="{00000000-0005-0000-0000-0000C0160000}"/>
    <cellStyle name="Normal 14 2 4 2 3 15 2" xfId="20937" xr:uid="{00000000-0005-0000-0000-0000C1160000}"/>
    <cellStyle name="Normal 14 2 4 2 3 16" xfId="2925" xr:uid="{00000000-0005-0000-0000-0000C2160000}"/>
    <cellStyle name="Normal 14 2 4 2 3 17" xfId="19065" xr:uid="{00000000-0005-0000-0000-0000C3160000}"/>
    <cellStyle name="Normal 14 2 4 2 3 2" xfId="1375" xr:uid="{00000000-0005-0000-0000-0000C4160000}"/>
    <cellStyle name="Normal 14 2 4 2 3 2 10" xfId="6992" xr:uid="{00000000-0005-0000-0000-0000C5160000}"/>
    <cellStyle name="Normal 14 2 4 2 3 2 10 2" xfId="28816" xr:uid="{00000000-0005-0000-0000-0000C6160000}"/>
    <cellStyle name="Normal 14 2 4 2 3 2 11" xfId="5120" xr:uid="{00000000-0005-0000-0000-0000C7160000}"/>
    <cellStyle name="Normal 14 2 4 2 3 2 11 2" xfId="21260" xr:uid="{00000000-0005-0000-0000-0000C8160000}"/>
    <cellStyle name="Normal 14 2 4 2 3 2 12" xfId="3248" xr:uid="{00000000-0005-0000-0000-0000C9160000}"/>
    <cellStyle name="Normal 14 2 4 2 3 2 13" xfId="19388" xr:uid="{00000000-0005-0000-0000-0000CA160000}"/>
    <cellStyle name="Normal 14 2 4 2 3 2 2" xfId="2551" xr:uid="{00000000-0005-0000-0000-0000CB160000}"/>
    <cellStyle name="Normal 14 2 4 2 3 2 2 10" xfId="20563" xr:uid="{00000000-0005-0000-0000-0000CC160000}"/>
    <cellStyle name="Normal 14 2 4 2 3 2 2 2" xfId="13624" xr:uid="{00000000-0005-0000-0000-0000CD160000}"/>
    <cellStyle name="Normal 14 2 4 2 3 2 2 2 2" xfId="41252" xr:uid="{00000000-0005-0000-0000-0000CE160000}"/>
    <cellStyle name="Normal 14 2 4 2 3 2 2 2 3" xfId="37810" xr:uid="{00000000-0005-0000-0000-0000CF160000}"/>
    <cellStyle name="Normal 14 2 4 2 3 2 2 2 4" xfId="31863" xr:uid="{00000000-0005-0000-0000-0000D0160000}"/>
    <cellStyle name="Normal 14 2 4 2 3 2 2 2 5" xfId="25734" xr:uid="{00000000-0005-0000-0000-0000D1160000}"/>
    <cellStyle name="Normal 14 2 4 2 3 2 2 3" xfId="15995" xr:uid="{00000000-0005-0000-0000-0000D2160000}"/>
    <cellStyle name="Normal 14 2 4 2 3 2 2 3 2" xfId="43623" xr:uid="{00000000-0005-0000-0000-0000D3160000}"/>
    <cellStyle name="Normal 14 2 4 2 3 2 2 3 3" xfId="27450" xr:uid="{00000000-0005-0000-0000-0000D4160000}"/>
    <cellStyle name="Normal 14 2 4 2 3 2 2 4" xfId="11212" xr:uid="{00000000-0005-0000-0000-0000D5160000}"/>
    <cellStyle name="Normal 14 2 4 2 3 2 2 4 2" xfId="38983" xr:uid="{00000000-0005-0000-0000-0000D6160000}"/>
    <cellStyle name="Normal 14 2 4 2 3 2 2 4 3" xfId="24307" xr:uid="{00000000-0005-0000-0000-0000D7160000}"/>
    <cellStyle name="Normal 14 2 4 2 3 2 2 5" xfId="18689" xr:uid="{00000000-0005-0000-0000-0000D8160000}"/>
    <cellStyle name="Normal 14 2 4 2 3 2 2 5 2" xfId="36217" xr:uid="{00000000-0005-0000-0000-0000D9160000}"/>
    <cellStyle name="Normal 14 2 4 2 3 2 2 6" xfId="10039" xr:uid="{00000000-0005-0000-0000-0000DA160000}"/>
    <cellStyle name="Normal 14 2 4 2 3 2 2 6 2" xfId="33735" xr:uid="{00000000-0005-0000-0000-0000DB160000}"/>
    <cellStyle name="Normal 14 2 4 2 3 2 2 7" xfId="8167" xr:uid="{00000000-0005-0000-0000-0000DC160000}"/>
    <cellStyle name="Normal 14 2 4 2 3 2 2 7 2" xfId="29991" xr:uid="{00000000-0005-0000-0000-0000DD160000}"/>
    <cellStyle name="Normal 14 2 4 2 3 2 2 8" xfId="6295" xr:uid="{00000000-0005-0000-0000-0000DE160000}"/>
    <cellStyle name="Normal 14 2 4 2 3 2 2 8 2" xfId="22435" xr:uid="{00000000-0005-0000-0000-0000DF160000}"/>
    <cellStyle name="Normal 14 2 4 2 3 2 2 9" xfId="4423" xr:uid="{00000000-0005-0000-0000-0000E0160000}"/>
    <cellStyle name="Normal 14 2 4 2 3 2 3" xfId="2007" xr:uid="{00000000-0005-0000-0000-0000E1160000}"/>
    <cellStyle name="Normal 14 2 4 2 3 2 3 2" xfId="15437" xr:uid="{00000000-0005-0000-0000-0000E2160000}"/>
    <cellStyle name="Normal 14 2 4 2 3 2 3 2 2" xfId="43065" xr:uid="{00000000-0005-0000-0000-0000E3160000}"/>
    <cellStyle name="Normal 14 2 4 2 3 2 3 2 3" xfId="31320" xr:uid="{00000000-0005-0000-0000-0000E4160000}"/>
    <cellStyle name="Normal 14 2 4 2 3 2 3 2 4" xfId="28270" xr:uid="{00000000-0005-0000-0000-0000E5160000}"/>
    <cellStyle name="Normal 14 2 4 2 3 2 3 3" xfId="13044" xr:uid="{00000000-0005-0000-0000-0000E6160000}"/>
    <cellStyle name="Normal 14 2 4 2 3 2 3 3 2" xfId="40693" xr:uid="{00000000-0005-0000-0000-0000E7160000}"/>
    <cellStyle name="Normal 14 2 4 2 3 2 3 3 3" xfId="23764" xr:uid="{00000000-0005-0000-0000-0000E8160000}"/>
    <cellStyle name="Normal 14 2 4 2 3 2 3 4" xfId="18146" xr:uid="{00000000-0005-0000-0000-0000E9160000}"/>
    <cellStyle name="Normal 14 2 4 2 3 2 3 4 2" xfId="37267" xr:uid="{00000000-0005-0000-0000-0000EA160000}"/>
    <cellStyle name="Normal 14 2 4 2 3 2 3 5" xfId="9496" xr:uid="{00000000-0005-0000-0000-0000EB160000}"/>
    <cellStyle name="Normal 14 2 4 2 3 2 3 5 2" xfId="33192" xr:uid="{00000000-0005-0000-0000-0000EC160000}"/>
    <cellStyle name="Normal 14 2 4 2 3 2 3 6" xfId="7624" xr:uid="{00000000-0005-0000-0000-0000ED160000}"/>
    <cellStyle name="Normal 14 2 4 2 3 2 3 6 2" xfId="29448" xr:uid="{00000000-0005-0000-0000-0000EE160000}"/>
    <cellStyle name="Normal 14 2 4 2 3 2 3 7" xfId="5752" xr:uid="{00000000-0005-0000-0000-0000EF160000}"/>
    <cellStyle name="Normal 14 2 4 2 3 2 3 7 2" xfId="21892" xr:uid="{00000000-0005-0000-0000-0000F0160000}"/>
    <cellStyle name="Normal 14 2 4 2 3 2 3 8" xfId="3880" xr:uid="{00000000-0005-0000-0000-0000F1160000}"/>
    <cellStyle name="Normal 14 2 4 2 3 2 3 9" xfId="20020" xr:uid="{00000000-0005-0000-0000-0000F2160000}"/>
    <cellStyle name="Normal 14 2 4 2 3 2 4" xfId="12308" xr:uid="{00000000-0005-0000-0000-0000F3160000}"/>
    <cellStyle name="Normal 14 2 4 2 3 2 4 2" xfId="40055" xr:uid="{00000000-0005-0000-0000-0000F4160000}"/>
    <cellStyle name="Normal 14 2 4 2 3 2 4 3" xfId="30688" xr:uid="{00000000-0005-0000-0000-0000F5160000}"/>
    <cellStyle name="Normal 14 2 4 2 3 2 4 4" xfId="25176" xr:uid="{00000000-0005-0000-0000-0000F6160000}"/>
    <cellStyle name="Normal 14 2 4 2 3 2 5" xfId="14799" xr:uid="{00000000-0005-0000-0000-0000F7160000}"/>
    <cellStyle name="Normal 14 2 4 2 3 2 5 2" xfId="42427" xr:uid="{00000000-0005-0000-0000-0000F8160000}"/>
    <cellStyle name="Normal 14 2 4 2 3 2 5 3" xfId="34585" xr:uid="{00000000-0005-0000-0000-0000F9160000}"/>
    <cellStyle name="Normal 14 2 4 2 3 2 5 4" xfId="26772" xr:uid="{00000000-0005-0000-0000-0000FA160000}"/>
    <cellStyle name="Normal 14 2 4 2 3 2 6" xfId="17019" xr:uid="{00000000-0005-0000-0000-0000FB160000}"/>
    <cellStyle name="Normal 14 2 4 2 3 2 6 2" xfId="44647" xr:uid="{00000000-0005-0000-0000-0000FC160000}"/>
    <cellStyle name="Normal 14 2 4 2 3 2 6 3" xfId="23132" xr:uid="{00000000-0005-0000-0000-0000FD160000}"/>
    <cellStyle name="Normal 14 2 4 2 3 2 7" xfId="10736" xr:uid="{00000000-0005-0000-0000-0000FE160000}"/>
    <cellStyle name="Normal 14 2 4 2 3 2 7 2" xfId="38507" xr:uid="{00000000-0005-0000-0000-0000FF160000}"/>
    <cellStyle name="Normal 14 2 4 2 3 2 8" xfId="17514" xr:uid="{00000000-0005-0000-0000-000000170000}"/>
    <cellStyle name="Normal 14 2 4 2 3 2 8 2" xfId="35540" xr:uid="{00000000-0005-0000-0000-000001170000}"/>
    <cellStyle name="Normal 14 2 4 2 3 2 9" xfId="8864" xr:uid="{00000000-0005-0000-0000-000002170000}"/>
    <cellStyle name="Normal 14 2 4 2 3 2 9 2" xfId="32560" xr:uid="{00000000-0005-0000-0000-000003170000}"/>
    <cellStyle name="Normal 14 2 4 2 3 3" xfId="1205" xr:uid="{00000000-0005-0000-0000-000004170000}"/>
    <cellStyle name="Normal 14 2 4 2 3 3 10" xfId="6822" xr:uid="{00000000-0005-0000-0000-000005170000}"/>
    <cellStyle name="Normal 14 2 4 2 3 3 10 2" xfId="28646" xr:uid="{00000000-0005-0000-0000-000006170000}"/>
    <cellStyle name="Normal 14 2 4 2 3 3 11" xfId="4950" xr:uid="{00000000-0005-0000-0000-000007170000}"/>
    <cellStyle name="Normal 14 2 4 2 3 3 11 2" xfId="21090" xr:uid="{00000000-0005-0000-0000-000008170000}"/>
    <cellStyle name="Normal 14 2 4 2 3 3 12" xfId="3078" xr:uid="{00000000-0005-0000-0000-000009170000}"/>
    <cellStyle name="Normal 14 2 4 2 3 3 13" xfId="19218" xr:uid="{00000000-0005-0000-0000-00000A170000}"/>
    <cellStyle name="Normal 14 2 4 2 3 3 2" xfId="2704" xr:uid="{00000000-0005-0000-0000-00000B170000}"/>
    <cellStyle name="Normal 14 2 4 2 3 3 2 10" xfId="20716" xr:uid="{00000000-0005-0000-0000-00000C170000}"/>
    <cellStyle name="Normal 14 2 4 2 3 3 2 2" xfId="13769" xr:uid="{00000000-0005-0000-0000-00000D170000}"/>
    <cellStyle name="Normal 14 2 4 2 3 3 2 2 2" xfId="41397" xr:uid="{00000000-0005-0000-0000-00000E170000}"/>
    <cellStyle name="Normal 14 2 4 2 3 3 2 2 3" xfId="37963" xr:uid="{00000000-0005-0000-0000-00000F170000}"/>
    <cellStyle name="Normal 14 2 4 2 3 3 2 2 4" xfId="32016" xr:uid="{00000000-0005-0000-0000-000010170000}"/>
    <cellStyle name="Normal 14 2 4 2 3 3 2 2 5" xfId="25879" xr:uid="{00000000-0005-0000-0000-000011170000}"/>
    <cellStyle name="Normal 14 2 4 2 3 3 2 3" xfId="16140" xr:uid="{00000000-0005-0000-0000-000012170000}"/>
    <cellStyle name="Normal 14 2 4 2 3 3 2 3 2" xfId="43768" xr:uid="{00000000-0005-0000-0000-000013170000}"/>
    <cellStyle name="Normal 14 2 4 2 3 3 2 3 3" xfId="27603" xr:uid="{00000000-0005-0000-0000-000014170000}"/>
    <cellStyle name="Normal 14 2 4 2 3 3 2 4" xfId="11042" xr:uid="{00000000-0005-0000-0000-000015170000}"/>
    <cellStyle name="Normal 14 2 4 2 3 3 2 4 2" xfId="38813" xr:uid="{00000000-0005-0000-0000-000016170000}"/>
    <cellStyle name="Normal 14 2 4 2 3 3 2 4 3" xfId="24460" xr:uid="{00000000-0005-0000-0000-000017170000}"/>
    <cellStyle name="Normal 14 2 4 2 3 3 2 5" xfId="18842" xr:uid="{00000000-0005-0000-0000-000018170000}"/>
    <cellStyle name="Normal 14 2 4 2 3 3 2 5 2" xfId="36370" xr:uid="{00000000-0005-0000-0000-000019170000}"/>
    <cellStyle name="Normal 14 2 4 2 3 3 2 6" xfId="10192" xr:uid="{00000000-0005-0000-0000-00001A170000}"/>
    <cellStyle name="Normal 14 2 4 2 3 3 2 6 2" xfId="33888" xr:uid="{00000000-0005-0000-0000-00001B170000}"/>
    <cellStyle name="Normal 14 2 4 2 3 3 2 7" xfId="8320" xr:uid="{00000000-0005-0000-0000-00001C170000}"/>
    <cellStyle name="Normal 14 2 4 2 3 3 2 7 2" xfId="30144" xr:uid="{00000000-0005-0000-0000-00001D170000}"/>
    <cellStyle name="Normal 14 2 4 2 3 3 2 8" xfId="6448" xr:uid="{00000000-0005-0000-0000-00001E170000}"/>
    <cellStyle name="Normal 14 2 4 2 3 3 2 8 2" xfId="22588" xr:uid="{00000000-0005-0000-0000-00001F170000}"/>
    <cellStyle name="Normal 14 2 4 2 3 3 2 9" xfId="4576" xr:uid="{00000000-0005-0000-0000-000020170000}"/>
    <cellStyle name="Normal 14 2 4 2 3 3 3" xfId="2160" xr:uid="{00000000-0005-0000-0000-000021170000}"/>
    <cellStyle name="Normal 14 2 4 2 3 3 3 2" xfId="15056" xr:uid="{00000000-0005-0000-0000-000022170000}"/>
    <cellStyle name="Normal 14 2 4 2 3 3 3 2 2" xfId="42684" xr:uid="{00000000-0005-0000-0000-000023170000}"/>
    <cellStyle name="Normal 14 2 4 2 3 3 3 2 3" xfId="31473" xr:uid="{00000000-0005-0000-0000-000024170000}"/>
    <cellStyle name="Normal 14 2 4 2 3 3 3 2 4" xfId="28094" xr:uid="{00000000-0005-0000-0000-000025170000}"/>
    <cellStyle name="Normal 14 2 4 2 3 3 3 3" xfId="12567" xr:uid="{00000000-0005-0000-0000-000026170000}"/>
    <cellStyle name="Normal 14 2 4 2 3 3 3 3 2" xfId="40312" xr:uid="{00000000-0005-0000-0000-000027170000}"/>
    <cellStyle name="Normal 14 2 4 2 3 3 3 3 3" xfId="23917" xr:uid="{00000000-0005-0000-0000-000028170000}"/>
    <cellStyle name="Normal 14 2 4 2 3 3 3 4" xfId="18299" xr:uid="{00000000-0005-0000-0000-000029170000}"/>
    <cellStyle name="Normal 14 2 4 2 3 3 3 4 2" xfId="37420" xr:uid="{00000000-0005-0000-0000-00002A170000}"/>
    <cellStyle name="Normal 14 2 4 2 3 3 3 5" xfId="9649" xr:uid="{00000000-0005-0000-0000-00002B170000}"/>
    <cellStyle name="Normal 14 2 4 2 3 3 3 5 2" xfId="33345" xr:uid="{00000000-0005-0000-0000-00002C170000}"/>
    <cellStyle name="Normal 14 2 4 2 3 3 3 6" xfId="7777" xr:uid="{00000000-0005-0000-0000-00002D170000}"/>
    <cellStyle name="Normal 14 2 4 2 3 3 3 6 2" xfId="29601" xr:uid="{00000000-0005-0000-0000-00002E170000}"/>
    <cellStyle name="Normal 14 2 4 2 3 3 3 7" xfId="5905" xr:uid="{00000000-0005-0000-0000-00002F170000}"/>
    <cellStyle name="Normal 14 2 4 2 3 3 3 7 2" xfId="22045" xr:uid="{00000000-0005-0000-0000-000030170000}"/>
    <cellStyle name="Normal 14 2 4 2 3 3 3 8" xfId="4033" xr:uid="{00000000-0005-0000-0000-000031170000}"/>
    <cellStyle name="Normal 14 2 4 2 3 3 3 9" xfId="20173" xr:uid="{00000000-0005-0000-0000-000032170000}"/>
    <cellStyle name="Normal 14 2 4 2 3 3 4" xfId="12138" xr:uid="{00000000-0005-0000-0000-000033170000}"/>
    <cellStyle name="Normal 14 2 4 2 3 3 4 2" xfId="39885" xr:uid="{00000000-0005-0000-0000-000034170000}"/>
    <cellStyle name="Normal 14 2 4 2 3 3 4 3" xfId="30518" xr:uid="{00000000-0005-0000-0000-000035170000}"/>
    <cellStyle name="Normal 14 2 4 2 3 3 4 4" xfId="24795" xr:uid="{00000000-0005-0000-0000-000036170000}"/>
    <cellStyle name="Normal 14 2 4 2 3 3 5" xfId="14629" xr:uid="{00000000-0005-0000-0000-000037170000}"/>
    <cellStyle name="Normal 14 2 4 2 3 3 5 2" xfId="42257" xr:uid="{00000000-0005-0000-0000-000038170000}"/>
    <cellStyle name="Normal 14 2 4 2 3 3 5 3" xfId="34415" xr:uid="{00000000-0005-0000-0000-000039170000}"/>
    <cellStyle name="Normal 14 2 4 2 3 3 5 4" xfId="26637" xr:uid="{00000000-0005-0000-0000-00003A170000}"/>
    <cellStyle name="Normal 14 2 4 2 3 3 6" xfId="16849" xr:uid="{00000000-0005-0000-0000-00003B170000}"/>
    <cellStyle name="Normal 14 2 4 2 3 3 6 2" xfId="44477" xr:uid="{00000000-0005-0000-0000-00003C170000}"/>
    <cellStyle name="Normal 14 2 4 2 3 3 6 3" xfId="22962" xr:uid="{00000000-0005-0000-0000-00003D170000}"/>
    <cellStyle name="Normal 14 2 4 2 3 3 7" xfId="10566" xr:uid="{00000000-0005-0000-0000-00003E170000}"/>
    <cellStyle name="Normal 14 2 4 2 3 3 7 2" xfId="38337" xr:uid="{00000000-0005-0000-0000-00003F170000}"/>
    <cellStyle name="Normal 14 2 4 2 3 3 8" xfId="17344" xr:uid="{00000000-0005-0000-0000-000040170000}"/>
    <cellStyle name="Normal 14 2 4 2 3 3 8 2" xfId="35405" xr:uid="{00000000-0005-0000-0000-000041170000}"/>
    <cellStyle name="Normal 14 2 4 2 3 3 9" xfId="8694" xr:uid="{00000000-0005-0000-0000-000042170000}"/>
    <cellStyle name="Normal 14 2 4 2 3 3 9 2" xfId="32390" xr:uid="{00000000-0005-0000-0000-000043170000}"/>
    <cellStyle name="Normal 14 2 4 2 3 4" xfId="1838" xr:uid="{00000000-0005-0000-0000-000044170000}"/>
    <cellStyle name="Normal 14 2 4 2 3 4 10" xfId="3711" xr:uid="{00000000-0005-0000-0000-000045170000}"/>
    <cellStyle name="Normal 14 2 4 2 3 4 11" xfId="19851" xr:uid="{00000000-0005-0000-0000-000046170000}"/>
    <cellStyle name="Normal 14 2 4 2 3 4 2" xfId="13352" xr:uid="{00000000-0005-0000-0000-000047170000}"/>
    <cellStyle name="Normal 14 2 4 2 3 4 2 2" xfId="15723" xr:uid="{00000000-0005-0000-0000-000048170000}"/>
    <cellStyle name="Normal 14 2 4 2 3 4 2 2 2" xfId="43351" xr:uid="{00000000-0005-0000-0000-000049170000}"/>
    <cellStyle name="Normal 14 2 4 2 3 4 2 3" xfId="40980" xr:uid="{00000000-0005-0000-0000-00004A170000}"/>
    <cellStyle name="Normal 14 2 4 2 3 4 2 4" xfId="37098" xr:uid="{00000000-0005-0000-0000-00004B170000}"/>
    <cellStyle name="Normal 14 2 4 2 3 4 2 5" xfId="31151" xr:uid="{00000000-0005-0000-0000-00004C170000}"/>
    <cellStyle name="Normal 14 2 4 2 3 4 2 6" xfId="25462" xr:uid="{00000000-0005-0000-0000-00004D170000}"/>
    <cellStyle name="Normal 14 2 4 2 3 4 3" xfId="11985" xr:uid="{00000000-0005-0000-0000-00004E170000}"/>
    <cellStyle name="Normal 14 2 4 2 3 4 3 2" xfId="39732" xr:uid="{00000000-0005-0000-0000-00004F170000}"/>
    <cellStyle name="Normal 14 2 4 2 3 4 3 3" xfId="34262" xr:uid="{00000000-0005-0000-0000-000050170000}"/>
    <cellStyle name="Normal 14 2 4 2 3 4 3 4" xfId="27134" xr:uid="{00000000-0005-0000-0000-000051170000}"/>
    <cellStyle name="Normal 14 2 4 2 3 4 4" xfId="14476" xr:uid="{00000000-0005-0000-0000-000052170000}"/>
    <cellStyle name="Normal 14 2 4 2 3 4 4 2" xfId="42104" xr:uid="{00000000-0005-0000-0000-000053170000}"/>
    <cellStyle name="Normal 14 2 4 2 3 4 4 3" xfId="23595" xr:uid="{00000000-0005-0000-0000-000054170000}"/>
    <cellStyle name="Normal 14 2 4 2 3 4 5" xfId="11365" xr:uid="{00000000-0005-0000-0000-000055170000}"/>
    <cellStyle name="Normal 14 2 4 2 3 4 5 2" xfId="39136" xr:uid="{00000000-0005-0000-0000-000056170000}"/>
    <cellStyle name="Normal 14 2 4 2 3 4 6" xfId="17977" xr:uid="{00000000-0005-0000-0000-000057170000}"/>
    <cellStyle name="Normal 14 2 4 2 3 4 6 2" xfId="35901" xr:uid="{00000000-0005-0000-0000-000058170000}"/>
    <cellStyle name="Normal 14 2 4 2 3 4 7" xfId="9327" xr:uid="{00000000-0005-0000-0000-000059170000}"/>
    <cellStyle name="Normal 14 2 4 2 3 4 7 2" xfId="33023" xr:uid="{00000000-0005-0000-0000-00005A170000}"/>
    <cellStyle name="Normal 14 2 4 2 3 4 8" xfId="7455" xr:uid="{00000000-0005-0000-0000-00005B170000}"/>
    <cellStyle name="Normal 14 2 4 2 3 4 8 2" xfId="29279" xr:uid="{00000000-0005-0000-0000-00005C170000}"/>
    <cellStyle name="Normal 14 2 4 2 3 4 9" xfId="5583" xr:uid="{00000000-0005-0000-0000-00005D170000}"/>
    <cellStyle name="Normal 14 2 4 2 3 4 9 2" xfId="21723" xr:uid="{00000000-0005-0000-0000-00005E170000}"/>
    <cellStyle name="Normal 14 2 4 2 3 5" xfId="2382" xr:uid="{00000000-0005-0000-0000-00005F170000}"/>
    <cellStyle name="Normal 14 2 4 2 3 5 10" xfId="20394" xr:uid="{00000000-0005-0000-0000-000060170000}"/>
    <cellStyle name="Normal 14 2 4 2 3 5 2" xfId="13469" xr:uid="{00000000-0005-0000-0000-000061170000}"/>
    <cellStyle name="Normal 14 2 4 2 3 5 2 2" xfId="41097" xr:uid="{00000000-0005-0000-0000-000062170000}"/>
    <cellStyle name="Normal 14 2 4 2 3 5 2 3" xfId="37641" xr:uid="{00000000-0005-0000-0000-000063170000}"/>
    <cellStyle name="Normal 14 2 4 2 3 5 2 4" xfId="31694" xr:uid="{00000000-0005-0000-0000-000064170000}"/>
    <cellStyle name="Normal 14 2 4 2 3 5 2 5" xfId="25579" xr:uid="{00000000-0005-0000-0000-000065170000}"/>
    <cellStyle name="Normal 14 2 4 2 3 5 3" xfId="15840" xr:uid="{00000000-0005-0000-0000-000066170000}"/>
    <cellStyle name="Normal 14 2 4 2 3 5 3 2" xfId="43468" xr:uid="{00000000-0005-0000-0000-000067170000}"/>
    <cellStyle name="Normal 14 2 4 2 3 5 3 3" xfId="27281" xr:uid="{00000000-0005-0000-0000-000068170000}"/>
    <cellStyle name="Normal 14 2 4 2 3 5 4" xfId="10889" xr:uid="{00000000-0005-0000-0000-000069170000}"/>
    <cellStyle name="Normal 14 2 4 2 3 5 4 2" xfId="38660" xr:uid="{00000000-0005-0000-0000-00006A170000}"/>
    <cellStyle name="Normal 14 2 4 2 3 5 4 3" xfId="24138" xr:uid="{00000000-0005-0000-0000-00006B170000}"/>
    <cellStyle name="Normal 14 2 4 2 3 5 5" xfId="18520" xr:uid="{00000000-0005-0000-0000-00006C170000}"/>
    <cellStyle name="Normal 14 2 4 2 3 5 5 2" xfId="36048" xr:uid="{00000000-0005-0000-0000-00006D170000}"/>
    <cellStyle name="Normal 14 2 4 2 3 5 6" xfId="9870" xr:uid="{00000000-0005-0000-0000-00006E170000}"/>
    <cellStyle name="Normal 14 2 4 2 3 5 6 2" xfId="33566" xr:uid="{00000000-0005-0000-0000-00006F170000}"/>
    <cellStyle name="Normal 14 2 4 2 3 5 7" xfId="7998" xr:uid="{00000000-0005-0000-0000-000070170000}"/>
    <cellStyle name="Normal 14 2 4 2 3 5 7 2" xfId="29822" xr:uid="{00000000-0005-0000-0000-000071170000}"/>
    <cellStyle name="Normal 14 2 4 2 3 5 8" xfId="6126" xr:uid="{00000000-0005-0000-0000-000072170000}"/>
    <cellStyle name="Normal 14 2 4 2 3 5 8 2" xfId="22266" xr:uid="{00000000-0005-0000-0000-000073170000}"/>
    <cellStyle name="Normal 14 2 4 2 3 5 9" xfId="4254" xr:uid="{00000000-0005-0000-0000-000074170000}"/>
    <cellStyle name="Normal 14 2 4 2 3 6" xfId="1681" xr:uid="{00000000-0005-0000-0000-000075170000}"/>
    <cellStyle name="Normal 14 2 4 2 3 6 2" xfId="16334" xr:uid="{00000000-0005-0000-0000-000076170000}"/>
    <cellStyle name="Normal 14 2 4 2 3 6 2 2" xfId="43962" xr:uid="{00000000-0005-0000-0000-000077170000}"/>
    <cellStyle name="Normal 14 2 4 2 3 6 2 3" xfId="30994" xr:uid="{00000000-0005-0000-0000-000078170000}"/>
    <cellStyle name="Normal 14 2 4 2 3 6 2 4" xfId="26073" xr:uid="{00000000-0005-0000-0000-000079170000}"/>
    <cellStyle name="Normal 14 2 4 2 3 6 3" xfId="13963" xr:uid="{00000000-0005-0000-0000-00007A170000}"/>
    <cellStyle name="Normal 14 2 4 2 3 6 3 2" xfId="41591" xr:uid="{00000000-0005-0000-0000-00007B170000}"/>
    <cellStyle name="Normal 14 2 4 2 3 6 3 3" xfId="27804" xr:uid="{00000000-0005-0000-0000-00007C170000}"/>
    <cellStyle name="Normal 14 2 4 2 3 6 4" xfId="17820" xr:uid="{00000000-0005-0000-0000-00007D170000}"/>
    <cellStyle name="Normal 14 2 4 2 3 6 4 2" xfId="36571" xr:uid="{00000000-0005-0000-0000-00007E170000}"/>
    <cellStyle name="Normal 14 2 4 2 3 6 4 3" xfId="23438" xr:uid="{00000000-0005-0000-0000-00007F170000}"/>
    <cellStyle name="Normal 14 2 4 2 3 6 5" xfId="9170" xr:uid="{00000000-0005-0000-0000-000080170000}"/>
    <cellStyle name="Normal 14 2 4 2 3 6 5 2" xfId="32866" xr:uid="{00000000-0005-0000-0000-000081170000}"/>
    <cellStyle name="Normal 14 2 4 2 3 6 6" xfId="7298" xr:uid="{00000000-0005-0000-0000-000082170000}"/>
    <cellStyle name="Normal 14 2 4 2 3 6 6 2" xfId="29122" xr:uid="{00000000-0005-0000-0000-000083170000}"/>
    <cellStyle name="Normal 14 2 4 2 3 6 7" xfId="5426" xr:uid="{00000000-0005-0000-0000-000084170000}"/>
    <cellStyle name="Normal 14 2 4 2 3 6 7 2" xfId="21566" xr:uid="{00000000-0005-0000-0000-000085170000}"/>
    <cellStyle name="Normal 14 2 4 2 3 6 8" xfId="3554" xr:uid="{00000000-0005-0000-0000-000086170000}"/>
    <cellStyle name="Normal 14 2 4 2 3 6 9" xfId="19694" xr:uid="{00000000-0005-0000-0000-000087170000}"/>
    <cellStyle name="Normal 14 2 4 2 3 7" xfId="1528" xr:uid="{00000000-0005-0000-0000-000088170000}"/>
    <cellStyle name="Normal 14 2 4 2 3 7 2" xfId="14952" xr:uid="{00000000-0005-0000-0000-000089170000}"/>
    <cellStyle name="Normal 14 2 4 2 3 7 2 2" xfId="42580" xr:uid="{00000000-0005-0000-0000-00008A170000}"/>
    <cellStyle name="Normal 14 2 4 2 3 7 2 3" xfId="30841" xr:uid="{00000000-0005-0000-0000-00008B170000}"/>
    <cellStyle name="Normal 14 2 4 2 3 7 2 4" xfId="28169" xr:uid="{00000000-0005-0000-0000-00008C170000}"/>
    <cellStyle name="Normal 14 2 4 2 3 7 3" xfId="12461" xr:uid="{00000000-0005-0000-0000-00008D170000}"/>
    <cellStyle name="Normal 14 2 4 2 3 7 3 2" xfId="40208" xr:uid="{00000000-0005-0000-0000-00008E170000}"/>
    <cellStyle name="Normal 14 2 4 2 3 7 3 3" xfId="23285" xr:uid="{00000000-0005-0000-0000-00008F170000}"/>
    <cellStyle name="Normal 14 2 4 2 3 7 4" xfId="17667" xr:uid="{00000000-0005-0000-0000-000090170000}"/>
    <cellStyle name="Normal 14 2 4 2 3 7 4 2" xfId="35245" xr:uid="{00000000-0005-0000-0000-000091170000}"/>
    <cellStyle name="Normal 14 2 4 2 3 7 5" xfId="9017" xr:uid="{00000000-0005-0000-0000-000092170000}"/>
    <cellStyle name="Normal 14 2 4 2 3 7 5 2" xfId="32713" xr:uid="{00000000-0005-0000-0000-000093170000}"/>
    <cellStyle name="Normal 14 2 4 2 3 7 6" xfId="7145" xr:uid="{00000000-0005-0000-0000-000094170000}"/>
    <cellStyle name="Normal 14 2 4 2 3 7 6 2" xfId="28969" xr:uid="{00000000-0005-0000-0000-000095170000}"/>
    <cellStyle name="Normal 14 2 4 2 3 7 7" xfId="5273" xr:uid="{00000000-0005-0000-0000-000096170000}"/>
    <cellStyle name="Normal 14 2 4 2 3 7 7 2" xfId="21413" xr:uid="{00000000-0005-0000-0000-000097170000}"/>
    <cellStyle name="Normal 14 2 4 2 3 7 8" xfId="3401" xr:uid="{00000000-0005-0000-0000-000098170000}"/>
    <cellStyle name="Normal 14 2 4 2 3 7 9" xfId="19541" xr:uid="{00000000-0005-0000-0000-000099170000}"/>
    <cellStyle name="Normal 14 2 4 2 3 8" xfId="11832" xr:uid="{00000000-0005-0000-0000-00009A170000}"/>
    <cellStyle name="Normal 14 2 4 2 3 8 2" xfId="39584" xr:uid="{00000000-0005-0000-0000-00009B170000}"/>
    <cellStyle name="Normal 14 2 4 2 3 8 3" xfId="36941" xr:uid="{00000000-0005-0000-0000-00009C170000}"/>
    <cellStyle name="Normal 14 2 4 2 3 8 4" xfId="30365" xr:uid="{00000000-0005-0000-0000-00009D170000}"/>
    <cellStyle name="Normal 14 2 4 2 3 8 5" xfId="24691" xr:uid="{00000000-0005-0000-0000-00009E170000}"/>
    <cellStyle name="Normal 14 2 4 2 3 9" xfId="14323" xr:uid="{00000000-0005-0000-0000-00009F170000}"/>
    <cellStyle name="Normal 14 2 4 2 3 9 2" xfId="41951" xr:uid="{00000000-0005-0000-0000-0000A0170000}"/>
    <cellStyle name="Normal 14 2 4 2 3 9 3" xfId="34109" xr:uid="{00000000-0005-0000-0000-0000A1170000}"/>
    <cellStyle name="Normal 14 2 4 2 3 9 4" xfId="26477" xr:uid="{00000000-0005-0000-0000-0000A2170000}"/>
    <cellStyle name="Normal 14 2 4 2 4" xfId="1307" xr:uid="{00000000-0005-0000-0000-0000A3170000}"/>
    <cellStyle name="Normal 14 2 4 2 4 10" xfId="17446" xr:uid="{00000000-0005-0000-0000-0000A4170000}"/>
    <cellStyle name="Normal 14 2 4 2 4 10 2" xfId="35594" xr:uid="{00000000-0005-0000-0000-0000A5170000}"/>
    <cellStyle name="Normal 14 2 4 2 4 11" xfId="8796" xr:uid="{00000000-0005-0000-0000-0000A6170000}"/>
    <cellStyle name="Normal 14 2 4 2 4 11 2" xfId="32492" xr:uid="{00000000-0005-0000-0000-0000A7170000}"/>
    <cellStyle name="Normal 14 2 4 2 4 12" xfId="6924" xr:uid="{00000000-0005-0000-0000-0000A8170000}"/>
    <cellStyle name="Normal 14 2 4 2 4 12 2" xfId="28748" xr:uid="{00000000-0005-0000-0000-0000A9170000}"/>
    <cellStyle name="Normal 14 2 4 2 4 13" xfId="5052" xr:uid="{00000000-0005-0000-0000-0000AA170000}"/>
    <cellStyle name="Normal 14 2 4 2 4 13 2" xfId="21192" xr:uid="{00000000-0005-0000-0000-0000AB170000}"/>
    <cellStyle name="Normal 14 2 4 2 4 14" xfId="3180" xr:uid="{00000000-0005-0000-0000-0000AC170000}"/>
    <cellStyle name="Normal 14 2 4 2 4 15" xfId="19320" xr:uid="{00000000-0005-0000-0000-0000AD170000}"/>
    <cellStyle name="Normal 14 2 4 2 4 2" xfId="2262" xr:uid="{00000000-0005-0000-0000-0000AE170000}"/>
    <cellStyle name="Normal 14 2 4 2 4 2 10" xfId="4135" xr:uid="{00000000-0005-0000-0000-0000AF170000}"/>
    <cellStyle name="Normal 14 2 4 2 4 2 11" xfId="20275" xr:uid="{00000000-0005-0000-0000-0000B0170000}"/>
    <cellStyle name="Normal 14 2 4 2 4 2 2" xfId="2806" xr:uid="{00000000-0005-0000-0000-0000B1170000}"/>
    <cellStyle name="Normal 14 2 4 2 4 2 2 2" xfId="16240" xr:uid="{00000000-0005-0000-0000-0000B2170000}"/>
    <cellStyle name="Normal 14 2 4 2 4 2 2 2 2" xfId="43868" xr:uid="{00000000-0005-0000-0000-0000B3170000}"/>
    <cellStyle name="Normal 14 2 4 2 4 2 2 2 3" xfId="38065" xr:uid="{00000000-0005-0000-0000-0000B4170000}"/>
    <cellStyle name="Normal 14 2 4 2 4 2 2 2 4" xfId="32118" xr:uid="{00000000-0005-0000-0000-0000B5170000}"/>
    <cellStyle name="Normal 14 2 4 2 4 2 2 2 5" xfId="25979" xr:uid="{00000000-0005-0000-0000-0000B6170000}"/>
    <cellStyle name="Normal 14 2 4 2 4 2 2 3" xfId="13869" xr:uid="{00000000-0005-0000-0000-0000B7170000}"/>
    <cellStyle name="Normal 14 2 4 2 4 2 2 3 2" xfId="41497" xr:uid="{00000000-0005-0000-0000-0000B8170000}"/>
    <cellStyle name="Normal 14 2 4 2 4 2 2 3 3" xfId="27705" xr:uid="{00000000-0005-0000-0000-0000B9170000}"/>
    <cellStyle name="Normal 14 2 4 2 4 2 2 4" xfId="18944" xr:uid="{00000000-0005-0000-0000-0000BA170000}"/>
    <cellStyle name="Normal 14 2 4 2 4 2 2 4 2" xfId="36472" xr:uid="{00000000-0005-0000-0000-0000BB170000}"/>
    <cellStyle name="Normal 14 2 4 2 4 2 2 4 3" xfId="24562" xr:uid="{00000000-0005-0000-0000-0000BC170000}"/>
    <cellStyle name="Normal 14 2 4 2 4 2 2 5" xfId="10294" xr:uid="{00000000-0005-0000-0000-0000BD170000}"/>
    <cellStyle name="Normal 14 2 4 2 4 2 2 5 2" xfId="33990" xr:uid="{00000000-0005-0000-0000-0000BE170000}"/>
    <cellStyle name="Normal 14 2 4 2 4 2 2 6" xfId="8422" xr:uid="{00000000-0005-0000-0000-0000BF170000}"/>
    <cellStyle name="Normal 14 2 4 2 4 2 2 6 2" xfId="30246" xr:uid="{00000000-0005-0000-0000-0000C0170000}"/>
    <cellStyle name="Normal 14 2 4 2 4 2 2 7" xfId="6550" xr:uid="{00000000-0005-0000-0000-0000C1170000}"/>
    <cellStyle name="Normal 14 2 4 2 4 2 2 7 2" xfId="22690" xr:uid="{00000000-0005-0000-0000-0000C2170000}"/>
    <cellStyle name="Normal 14 2 4 2 4 2 2 8" xfId="4678" xr:uid="{00000000-0005-0000-0000-0000C3170000}"/>
    <cellStyle name="Normal 14 2 4 2 4 2 2 9" xfId="20818" xr:uid="{00000000-0005-0000-0000-0000C4170000}"/>
    <cellStyle name="Normal 14 2 4 2 4 2 3" xfId="13408" xr:uid="{00000000-0005-0000-0000-0000C5170000}"/>
    <cellStyle name="Normal 14 2 4 2 4 2 3 2" xfId="41036" xr:uid="{00000000-0005-0000-0000-0000C6170000}"/>
    <cellStyle name="Normal 14 2 4 2 4 2 3 3" xfId="37522" xr:uid="{00000000-0005-0000-0000-0000C7170000}"/>
    <cellStyle name="Normal 14 2 4 2 4 2 3 4" xfId="31575" xr:uid="{00000000-0005-0000-0000-0000C8170000}"/>
    <cellStyle name="Normal 14 2 4 2 4 2 3 5" xfId="25518" xr:uid="{00000000-0005-0000-0000-0000C9170000}"/>
    <cellStyle name="Normal 14 2 4 2 4 2 4" xfId="15779" xr:uid="{00000000-0005-0000-0000-0000CA170000}"/>
    <cellStyle name="Normal 14 2 4 2 4 2 4 2" xfId="43407" xr:uid="{00000000-0005-0000-0000-0000CB170000}"/>
    <cellStyle name="Normal 14 2 4 2 4 2 4 3" xfId="27215" xr:uid="{00000000-0005-0000-0000-0000CC170000}"/>
    <cellStyle name="Normal 14 2 4 2 4 2 5" xfId="11467" xr:uid="{00000000-0005-0000-0000-0000CD170000}"/>
    <cellStyle name="Normal 14 2 4 2 4 2 5 2" xfId="39238" xr:uid="{00000000-0005-0000-0000-0000CE170000}"/>
    <cellStyle name="Normal 14 2 4 2 4 2 5 3" xfId="24019" xr:uid="{00000000-0005-0000-0000-0000CF170000}"/>
    <cellStyle name="Normal 14 2 4 2 4 2 6" xfId="18401" xr:uid="{00000000-0005-0000-0000-0000D0170000}"/>
    <cellStyle name="Normal 14 2 4 2 4 2 6 2" xfId="35982" xr:uid="{00000000-0005-0000-0000-0000D1170000}"/>
    <cellStyle name="Normal 14 2 4 2 4 2 7" xfId="9751" xr:uid="{00000000-0005-0000-0000-0000D2170000}"/>
    <cellStyle name="Normal 14 2 4 2 4 2 7 2" xfId="33447" xr:uid="{00000000-0005-0000-0000-0000D3170000}"/>
    <cellStyle name="Normal 14 2 4 2 4 2 8" xfId="7879" xr:uid="{00000000-0005-0000-0000-0000D4170000}"/>
    <cellStyle name="Normal 14 2 4 2 4 2 8 2" xfId="29703" xr:uid="{00000000-0005-0000-0000-0000D5170000}"/>
    <cellStyle name="Normal 14 2 4 2 4 2 9" xfId="6007" xr:uid="{00000000-0005-0000-0000-0000D6170000}"/>
    <cellStyle name="Normal 14 2 4 2 4 2 9 2" xfId="22147" xr:uid="{00000000-0005-0000-0000-0000D7170000}"/>
    <cellStyle name="Normal 14 2 4 2 4 3" xfId="2483" xr:uid="{00000000-0005-0000-0000-0000D8170000}"/>
    <cellStyle name="Normal 14 2 4 2 4 3 10" xfId="20495" xr:uid="{00000000-0005-0000-0000-0000D9170000}"/>
    <cellStyle name="Normal 14 2 4 2 4 3 2" xfId="13556" xr:uid="{00000000-0005-0000-0000-0000DA170000}"/>
    <cellStyle name="Normal 14 2 4 2 4 3 2 2" xfId="41184" xr:uid="{00000000-0005-0000-0000-0000DB170000}"/>
    <cellStyle name="Normal 14 2 4 2 4 3 2 3" xfId="37742" xr:uid="{00000000-0005-0000-0000-0000DC170000}"/>
    <cellStyle name="Normal 14 2 4 2 4 3 2 4" xfId="31795" xr:uid="{00000000-0005-0000-0000-0000DD170000}"/>
    <cellStyle name="Normal 14 2 4 2 4 3 2 5" xfId="25666" xr:uid="{00000000-0005-0000-0000-0000DE170000}"/>
    <cellStyle name="Normal 14 2 4 2 4 3 3" xfId="15927" xr:uid="{00000000-0005-0000-0000-0000DF170000}"/>
    <cellStyle name="Normal 14 2 4 2 4 3 3 2" xfId="43555" xr:uid="{00000000-0005-0000-0000-0000E0170000}"/>
    <cellStyle name="Normal 14 2 4 2 4 3 3 3" xfId="27382" xr:uid="{00000000-0005-0000-0000-0000E1170000}"/>
    <cellStyle name="Normal 14 2 4 2 4 3 4" xfId="11144" xr:uid="{00000000-0005-0000-0000-0000E2170000}"/>
    <cellStyle name="Normal 14 2 4 2 4 3 4 2" xfId="38915" xr:uid="{00000000-0005-0000-0000-0000E3170000}"/>
    <cellStyle name="Normal 14 2 4 2 4 3 4 3" xfId="24239" xr:uid="{00000000-0005-0000-0000-0000E4170000}"/>
    <cellStyle name="Normal 14 2 4 2 4 3 5" xfId="18621" xr:uid="{00000000-0005-0000-0000-0000E5170000}"/>
    <cellStyle name="Normal 14 2 4 2 4 3 5 2" xfId="36149" xr:uid="{00000000-0005-0000-0000-0000E6170000}"/>
    <cellStyle name="Normal 14 2 4 2 4 3 6" xfId="9971" xr:uid="{00000000-0005-0000-0000-0000E7170000}"/>
    <cellStyle name="Normal 14 2 4 2 4 3 6 2" xfId="33667" xr:uid="{00000000-0005-0000-0000-0000E8170000}"/>
    <cellStyle name="Normal 14 2 4 2 4 3 7" xfId="8099" xr:uid="{00000000-0005-0000-0000-0000E9170000}"/>
    <cellStyle name="Normal 14 2 4 2 4 3 7 2" xfId="29923" xr:uid="{00000000-0005-0000-0000-0000EA170000}"/>
    <cellStyle name="Normal 14 2 4 2 4 3 8" xfId="6227" xr:uid="{00000000-0005-0000-0000-0000EB170000}"/>
    <cellStyle name="Normal 14 2 4 2 4 3 8 2" xfId="22367" xr:uid="{00000000-0005-0000-0000-0000EC170000}"/>
    <cellStyle name="Normal 14 2 4 2 4 3 9" xfId="4355" xr:uid="{00000000-0005-0000-0000-0000ED170000}"/>
    <cellStyle name="Normal 14 2 4 2 4 4" xfId="1939" xr:uid="{00000000-0005-0000-0000-0000EE170000}"/>
    <cellStyle name="Normal 14 2 4 2 4 4 2" xfId="16388" xr:uid="{00000000-0005-0000-0000-0000EF170000}"/>
    <cellStyle name="Normal 14 2 4 2 4 4 2 2" xfId="44016" xr:uid="{00000000-0005-0000-0000-0000F0170000}"/>
    <cellStyle name="Normal 14 2 4 2 4 4 2 3" xfId="31252" xr:uid="{00000000-0005-0000-0000-0000F1170000}"/>
    <cellStyle name="Normal 14 2 4 2 4 4 2 4" xfId="26127" xr:uid="{00000000-0005-0000-0000-0000F2170000}"/>
    <cellStyle name="Normal 14 2 4 2 4 4 3" xfId="14017" xr:uid="{00000000-0005-0000-0000-0000F3170000}"/>
    <cellStyle name="Normal 14 2 4 2 4 4 3 2" xfId="41645" xr:uid="{00000000-0005-0000-0000-0000F4170000}"/>
    <cellStyle name="Normal 14 2 4 2 4 4 3 3" xfId="27858" xr:uid="{00000000-0005-0000-0000-0000F5170000}"/>
    <cellStyle name="Normal 14 2 4 2 4 4 4" xfId="18078" xr:uid="{00000000-0005-0000-0000-0000F6170000}"/>
    <cellStyle name="Normal 14 2 4 2 4 4 4 2" xfId="36625" xr:uid="{00000000-0005-0000-0000-0000F7170000}"/>
    <cellStyle name="Normal 14 2 4 2 4 4 4 3" xfId="23696" xr:uid="{00000000-0005-0000-0000-0000F8170000}"/>
    <cellStyle name="Normal 14 2 4 2 4 4 5" xfId="9428" xr:uid="{00000000-0005-0000-0000-0000F9170000}"/>
    <cellStyle name="Normal 14 2 4 2 4 4 5 2" xfId="33124" xr:uid="{00000000-0005-0000-0000-0000FA170000}"/>
    <cellStyle name="Normal 14 2 4 2 4 4 6" xfId="7556" xr:uid="{00000000-0005-0000-0000-0000FB170000}"/>
    <cellStyle name="Normal 14 2 4 2 4 4 6 2" xfId="29380" xr:uid="{00000000-0005-0000-0000-0000FC170000}"/>
    <cellStyle name="Normal 14 2 4 2 4 4 7" xfId="5684" xr:uid="{00000000-0005-0000-0000-0000FD170000}"/>
    <cellStyle name="Normal 14 2 4 2 4 4 7 2" xfId="21824" xr:uid="{00000000-0005-0000-0000-0000FE170000}"/>
    <cellStyle name="Normal 14 2 4 2 4 4 8" xfId="3812" xr:uid="{00000000-0005-0000-0000-0000FF170000}"/>
    <cellStyle name="Normal 14 2 4 2 4 4 9" xfId="19952" xr:uid="{00000000-0005-0000-0000-000000180000}"/>
    <cellStyle name="Normal 14 2 4 2 4 5" xfId="12751" xr:uid="{00000000-0005-0000-0000-000001180000}"/>
    <cellStyle name="Normal 14 2 4 2 4 5 2" xfId="15224" xr:uid="{00000000-0005-0000-0000-000002180000}"/>
    <cellStyle name="Normal 14 2 4 2 4 5 2 2" xfId="42852" xr:uid="{00000000-0005-0000-0000-000003180000}"/>
    <cellStyle name="Normal 14 2 4 2 4 5 2 3" xfId="34752" xr:uid="{00000000-0005-0000-0000-000004180000}"/>
    <cellStyle name="Normal 14 2 4 2 4 5 3" xfId="40480" xr:uid="{00000000-0005-0000-0000-000005180000}"/>
    <cellStyle name="Normal 14 2 4 2 4 5 4" xfId="37199" xr:uid="{00000000-0005-0000-0000-000006180000}"/>
    <cellStyle name="Normal 14 2 4 2 4 5 5" xfId="30620" xr:uid="{00000000-0005-0000-0000-000007180000}"/>
    <cellStyle name="Normal 14 2 4 2 4 5 6" xfId="24963" xr:uid="{00000000-0005-0000-0000-000008180000}"/>
    <cellStyle name="Normal 14 2 4 2 4 6" xfId="12240" xr:uid="{00000000-0005-0000-0000-000009180000}"/>
    <cellStyle name="Normal 14 2 4 2 4 6 2" xfId="39987" xr:uid="{00000000-0005-0000-0000-00000A180000}"/>
    <cellStyle name="Normal 14 2 4 2 4 6 3" xfId="34517" xr:uid="{00000000-0005-0000-0000-00000B180000}"/>
    <cellStyle name="Normal 14 2 4 2 4 6 4" xfId="26826" xr:uid="{00000000-0005-0000-0000-00000C180000}"/>
    <cellStyle name="Normal 14 2 4 2 4 7" xfId="14731" xr:uid="{00000000-0005-0000-0000-00000D180000}"/>
    <cellStyle name="Normal 14 2 4 2 4 7 2" xfId="42359" xr:uid="{00000000-0005-0000-0000-00000E180000}"/>
    <cellStyle name="Normal 14 2 4 2 4 7 3" xfId="23064" xr:uid="{00000000-0005-0000-0000-00000F180000}"/>
    <cellStyle name="Normal 14 2 4 2 4 8" xfId="16951" xr:uid="{00000000-0005-0000-0000-000010180000}"/>
    <cellStyle name="Normal 14 2 4 2 4 8 2" xfId="44579" xr:uid="{00000000-0005-0000-0000-000011180000}"/>
    <cellStyle name="Normal 14 2 4 2 4 9" xfId="10668" xr:uid="{00000000-0005-0000-0000-000012180000}"/>
    <cellStyle name="Normal 14 2 4 2 4 9 2" xfId="38439" xr:uid="{00000000-0005-0000-0000-000013180000}"/>
    <cellStyle name="Normal 14 2 4 2 5" xfId="1154" xr:uid="{00000000-0005-0000-0000-000014180000}"/>
    <cellStyle name="Normal 14 2 4 2 5 10" xfId="8643" xr:uid="{00000000-0005-0000-0000-000015180000}"/>
    <cellStyle name="Normal 14 2 4 2 5 10 2" xfId="32339" xr:uid="{00000000-0005-0000-0000-000016180000}"/>
    <cellStyle name="Normal 14 2 4 2 5 11" xfId="6771" xr:uid="{00000000-0005-0000-0000-000017180000}"/>
    <cellStyle name="Normal 14 2 4 2 5 11 2" xfId="28595" xr:uid="{00000000-0005-0000-0000-000018180000}"/>
    <cellStyle name="Normal 14 2 4 2 5 12" xfId="4899" xr:uid="{00000000-0005-0000-0000-000019180000}"/>
    <cellStyle name="Normal 14 2 4 2 5 12 2" xfId="21039" xr:uid="{00000000-0005-0000-0000-00001A180000}"/>
    <cellStyle name="Normal 14 2 4 2 5 13" xfId="3027" xr:uid="{00000000-0005-0000-0000-00001B180000}"/>
    <cellStyle name="Normal 14 2 4 2 5 14" xfId="19167" xr:uid="{00000000-0005-0000-0000-00001C180000}"/>
    <cellStyle name="Normal 14 2 4 2 5 2" xfId="2653" xr:uid="{00000000-0005-0000-0000-00001D180000}"/>
    <cellStyle name="Normal 14 2 4 2 5 2 10" xfId="20665" xr:uid="{00000000-0005-0000-0000-00001E180000}"/>
    <cellStyle name="Normal 14 2 4 2 5 2 2" xfId="13718" xr:uid="{00000000-0005-0000-0000-00001F180000}"/>
    <cellStyle name="Normal 14 2 4 2 5 2 2 2" xfId="41346" xr:uid="{00000000-0005-0000-0000-000020180000}"/>
    <cellStyle name="Normal 14 2 4 2 5 2 2 3" xfId="37912" xr:uid="{00000000-0005-0000-0000-000021180000}"/>
    <cellStyle name="Normal 14 2 4 2 5 2 2 4" xfId="31965" xr:uid="{00000000-0005-0000-0000-000022180000}"/>
    <cellStyle name="Normal 14 2 4 2 5 2 2 5" xfId="25828" xr:uid="{00000000-0005-0000-0000-000023180000}"/>
    <cellStyle name="Normal 14 2 4 2 5 2 3" xfId="16089" xr:uid="{00000000-0005-0000-0000-000024180000}"/>
    <cellStyle name="Normal 14 2 4 2 5 2 3 2" xfId="43717" xr:uid="{00000000-0005-0000-0000-000025180000}"/>
    <cellStyle name="Normal 14 2 4 2 5 2 3 3" xfId="27552" xr:uid="{00000000-0005-0000-0000-000026180000}"/>
    <cellStyle name="Normal 14 2 4 2 5 2 4" xfId="11518" xr:uid="{00000000-0005-0000-0000-000027180000}"/>
    <cellStyle name="Normal 14 2 4 2 5 2 4 2" xfId="39289" xr:uid="{00000000-0005-0000-0000-000028180000}"/>
    <cellStyle name="Normal 14 2 4 2 5 2 4 3" xfId="24409" xr:uid="{00000000-0005-0000-0000-000029180000}"/>
    <cellStyle name="Normal 14 2 4 2 5 2 5" xfId="18791" xr:uid="{00000000-0005-0000-0000-00002A180000}"/>
    <cellStyle name="Normal 14 2 4 2 5 2 5 2" xfId="36319" xr:uid="{00000000-0005-0000-0000-00002B180000}"/>
    <cellStyle name="Normal 14 2 4 2 5 2 6" xfId="10141" xr:uid="{00000000-0005-0000-0000-00002C180000}"/>
    <cellStyle name="Normal 14 2 4 2 5 2 6 2" xfId="33837" xr:uid="{00000000-0005-0000-0000-00002D180000}"/>
    <cellStyle name="Normal 14 2 4 2 5 2 7" xfId="8269" xr:uid="{00000000-0005-0000-0000-00002E180000}"/>
    <cellStyle name="Normal 14 2 4 2 5 2 7 2" xfId="30093" xr:uid="{00000000-0005-0000-0000-00002F180000}"/>
    <cellStyle name="Normal 14 2 4 2 5 2 8" xfId="6397" xr:uid="{00000000-0005-0000-0000-000030180000}"/>
    <cellStyle name="Normal 14 2 4 2 5 2 8 2" xfId="22537" xr:uid="{00000000-0005-0000-0000-000031180000}"/>
    <cellStyle name="Normal 14 2 4 2 5 2 9" xfId="4525" xr:uid="{00000000-0005-0000-0000-000032180000}"/>
    <cellStyle name="Normal 14 2 4 2 5 3" xfId="2109" xr:uid="{00000000-0005-0000-0000-000033180000}"/>
    <cellStyle name="Normal 14 2 4 2 5 3 10" xfId="20122" xr:uid="{00000000-0005-0000-0000-000034180000}"/>
    <cellStyle name="Normal 14 2 4 2 5 3 2" xfId="14211" xr:uid="{00000000-0005-0000-0000-000035180000}"/>
    <cellStyle name="Normal 14 2 4 2 5 3 2 2" xfId="41839" xr:uid="{00000000-0005-0000-0000-000036180000}"/>
    <cellStyle name="Normal 14 2 4 2 5 3 2 3" xfId="31422" xr:uid="{00000000-0005-0000-0000-000037180000}"/>
    <cellStyle name="Normal 14 2 4 2 5 3 2 4" xfId="26321" xr:uid="{00000000-0005-0000-0000-000038180000}"/>
    <cellStyle name="Normal 14 2 4 2 5 3 3" xfId="16582" xr:uid="{00000000-0005-0000-0000-000039180000}"/>
    <cellStyle name="Normal 14 2 4 2 5 3 3 2" xfId="44210" xr:uid="{00000000-0005-0000-0000-00003A180000}"/>
    <cellStyle name="Normal 14 2 4 2 5 3 3 3" xfId="28062" xr:uid="{00000000-0005-0000-0000-00003B180000}"/>
    <cellStyle name="Normal 14 2 4 2 5 3 4" xfId="10991" xr:uid="{00000000-0005-0000-0000-00003C180000}"/>
    <cellStyle name="Normal 14 2 4 2 5 3 4 2" xfId="38762" xr:uid="{00000000-0005-0000-0000-00003D180000}"/>
    <cellStyle name="Normal 14 2 4 2 5 3 4 3" xfId="23866" xr:uid="{00000000-0005-0000-0000-00003E180000}"/>
    <cellStyle name="Normal 14 2 4 2 5 3 5" xfId="18248" xr:uid="{00000000-0005-0000-0000-00003F180000}"/>
    <cellStyle name="Normal 14 2 4 2 5 3 5 2" xfId="36829" xr:uid="{00000000-0005-0000-0000-000040180000}"/>
    <cellStyle name="Normal 14 2 4 2 5 3 6" xfId="9598" xr:uid="{00000000-0005-0000-0000-000041180000}"/>
    <cellStyle name="Normal 14 2 4 2 5 3 6 2" xfId="33294" xr:uid="{00000000-0005-0000-0000-000042180000}"/>
    <cellStyle name="Normal 14 2 4 2 5 3 7" xfId="7726" xr:uid="{00000000-0005-0000-0000-000043180000}"/>
    <cellStyle name="Normal 14 2 4 2 5 3 7 2" xfId="29550" xr:uid="{00000000-0005-0000-0000-000044180000}"/>
    <cellStyle name="Normal 14 2 4 2 5 3 8" xfId="5854" xr:uid="{00000000-0005-0000-0000-000045180000}"/>
    <cellStyle name="Normal 14 2 4 2 5 3 8 2" xfId="21994" xr:uid="{00000000-0005-0000-0000-000046180000}"/>
    <cellStyle name="Normal 14 2 4 2 5 3 9" xfId="3982" xr:uid="{00000000-0005-0000-0000-000047180000}"/>
    <cellStyle name="Normal 14 2 4 2 5 4" xfId="12556" xr:uid="{00000000-0005-0000-0000-000048180000}"/>
    <cellStyle name="Normal 14 2 4 2 5 4 2" xfId="15046" xr:uid="{00000000-0005-0000-0000-000049180000}"/>
    <cellStyle name="Normal 14 2 4 2 5 4 2 2" xfId="42674" xr:uid="{00000000-0005-0000-0000-00004A180000}"/>
    <cellStyle name="Normal 14 2 4 2 5 4 2 3" xfId="34676" xr:uid="{00000000-0005-0000-0000-00004B180000}"/>
    <cellStyle name="Normal 14 2 4 2 5 4 3" xfId="40302" xr:uid="{00000000-0005-0000-0000-00004C180000}"/>
    <cellStyle name="Normal 14 2 4 2 5 4 4" xfId="37369" xr:uid="{00000000-0005-0000-0000-00004D180000}"/>
    <cellStyle name="Normal 14 2 4 2 5 4 5" xfId="30467" xr:uid="{00000000-0005-0000-0000-00004E180000}"/>
    <cellStyle name="Normal 14 2 4 2 5 4 6" xfId="24785" xr:uid="{00000000-0005-0000-0000-00004F180000}"/>
    <cellStyle name="Normal 14 2 4 2 5 5" xfId="12087" xr:uid="{00000000-0005-0000-0000-000050180000}"/>
    <cellStyle name="Normal 14 2 4 2 5 5 2" xfId="39834" xr:uid="{00000000-0005-0000-0000-000051180000}"/>
    <cellStyle name="Normal 14 2 4 2 5 5 3" xfId="34364" xr:uid="{00000000-0005-0000-0000-000052180000}"/>
    <cellStyle name="Normal 14 2 4 2 5 5 4" xfId="27031" xr:uid="{00000000-0005-0000-0000-000053180000}"/>
    <cellStyle name="Normal 14 2 4 2 5 6" xfId="14578" xr:uid="{00000000-0005-0000-0000-000054180000}"/>
    <cellStyle name="Normal 14 2 4 2 5 6 2" xfId="42206" xr:uid="{00000000-0005-0000-0000-000055180000}"/>
    <cellStyle name="Normal 14 2 4 2 5 6 3" xfId="22911" xr:uid="{00000000-0005-0000-0000-000056180000}"/>
    <cellStyle name="Normal 14 2 4 2 5 7" xfId="16798" xr:uid="{00000000-0005-0000-0000-000057180000}"/>
    <cellStyle name="Normal 14 2 4 2 5 7 2" xfId="44426" xr:uid="{00000000-0005-0000-0000-000058180000}"/>
    <cellStyle name="Normal 14 2 4 2 5 8" xfId="10515" xr:uid="{00000000-0005-0000-0000-000059180000}"/>
    <cellStyle name="Normal 14 2 4 2 5 8 2" xfId="38286" xr:uid="{00000000-0005-0000-0000-00005A180000}"/>
    <cellStyle name="Normal 14 2 4 2 5 9" xfId="17293" xr:uid="{00000000-0005-0000-0000-00005B180000}"/>
    <cellStyle name="Normal 14 2 4 2 5 9 2" xfId="35798" xr:uid="{00000000-0005-0000-0000-00005C180000}"/>
    <cellStyle name="Normal 14 2 4 2 6" xfId="1787" xr:uid="{00000000-0005-0000-0000-00005D180000}"/>
    <cellStyle name="Normal 14 2 4 2 6 10" xfId="3660" xr:uid="{00000000-0005-0000-0000-00005E180000}"/>
    <cellStyle name="Normal 14 2 4 2 6 11" xfId="19800" xr:uid="{00000000-0005-0000-0000-00005F180000}"/>
    <cellStyle name="Normal 14 2 4 2 6 2" xfId="13172" xr:uid="{00000000-0005-0000-0000-000060180000}"/>
    <cellStyle name="Normal 14 2 4 2 6 2 2" xfId="15561" xr:uid="{00000000-0005-0000-0000-000061180000}"/>
    <cellStyle name="Normal 14 2 4 2 6 2 2 2" xfId="43189" xr:uid="{00000000-0005-0000-0000-000062180000}"/>
    <cellStyle name="Normal 14 2 4 2 6 2 3" xfId="40817" xr:uid="{00000000-0005-0000-0000-000063180000}"/>
    <cellStyle name="Normal 14 2 4 2 6 2 4" xfId="37047" xr:uid="{00000000-0005-0000-0000-000064180000}"/>
    <cellStyle name="Normal 14 2 4 2 6 2 5" xfId="31100" xr:uid="{00000000-0005-0000-0000-000065180000}"/>
    <cellStyle name="Normal 14 2 4 2 6 2 6" xfId="25300" xr:uid="{00000000-0005-0000-0000-000066180000}"/>
    <cellStyle name="Normal 14 2 4 2 6 3" xfId="11934" xr:uid="{00000000-0005-0000-0000-000067180000}"/>
    <cellStyle name="Normal 14 2 4 2 6 3 2" xfId="39681" xr:uid="{00000000-0005-0000-0000-000068180000}"/>
    <cellStyle name="Normal 14 2 4 2 6 3 3" xfId="34211" xr:uid="{00000000-0005-0000-0000-000069180000}"/>
    <cellStyle name="Normal 14 2 4 2 6 3 4" xfId="26746" xr:uid="{00000000-0005-0000-0000-00006A180000}"/>
    <cellStyle name="Normal 14 2 4 2 6 4" xfId="14425" xr:uid="{00000000-0005-0000-0000-00006B180000}"/>
    <cellStyle name="Normal 14 2 4 2 6 4 2" xfId="42053" xr:uid="{00000000-0005-0000-0000-00006C180000}"/>
    <cellStyle name="Normal 14 2 4 2 6 4 3" xfId="23544" xr:uid="{00000000-0005-0000-0000-00006D180000}"/>
    <cellStyle name="Normal 14 2 4 2 6 5" xfId="11314" xr:uid="{00000000-0005-0000-0000-00006E180000}"/>
    <cellStyle name="Normal 14 2 4 2 6 5 2" xfId="39085" xr:uid="{00000000-0005-0000-0000-00006F180000}"/>
    <cellStyle name="Normal 14 2 4 2 6 6" xfId="17926" xr:uid="{00000000-0005-0000-0000-000070180000}"/>
    <cellStyle name="Normal 14 2 4 2 6 6 2" xfId="35514" xr:uid="{00000000-0005-0000-0000-000071180000}"/>
    <cellStyle name="Normal 14 2 4 2 6 7" xfId="9276" xr:uid="{00000000-0005-0000-0000-000072180000}"/>
    <cellStyle name="Normal 14 2 4 2 6 7 2" xfId="32972" xr:uid="{00000000-0005-0000-0000-000073180000}"/>
    <cellStyle name="Normal 14 2 4 2 6 8" xfId="7404" xr:uid="{00000000-0005-0000-0000-000074180000}"/>
    <cellStyle name="Normal 14 2 4 2 6 8 2" xfId="29228" xr:uid="{00000000-0005-0000-0000-000075180000}"/>
    <cellStyle name="Normal 14 2 4 2 6 9" xfId="5532" xr:uid="{00000000-0005-0000-0000-000076180000}"/>
    <cellStyle name="Normal 14 2 4 2 6 9 2" xfId="21672" xr:uid="{00000000-0005-0000-0000-000077180000}"/>
    <cellStyle name="Normal 14 2 4 2 7" xfId="2331" xr:uid="{00000000-0005-0000-0000-000078180000}"/>
    <cellStyle name="Normal 14 2 4 2 7 10" xfId="20343" xr:uid="{00000000-0005-0000-0000-000079180000}"/>
    <cellStyle name="Normal 14 2 4 2 7 2" xfId="13238" xr:uid="{00000000-0005-0000-0000-00007A180000}"/>
    <cellStyle name="Normal 14 2 4 2 7 2 2" xfId="40879" xr:uid="{00000000-0005-0000-0000-00007B180000}"/>
    <cellStyle name="Normal 14 2 4 2 7 2 3" xfId="37590" xr:uid="{00000000-0005-0000-0000-00007C180000}"/>
    <cellStyle name="Normal 14 2 4 2 7 2 4" xfId="31643" xr:uid="{00000000-0005-0000-0000-00007D180000}"/>
    <cellStyle name="Normal 14 2 4 2 7 2 5" xfId="25362" xr:uid="{00000000-0005-0000-0000-00007E180000}"/>
    <cellStyle name="Normal 14 2 4 2 7 3" xfId="15623" xr:uid="{00000000-0005-0000-0000-00007F180000}"/>
    <cellStyle name="Normal 14 2 4 2 7 3 2" xfId="43251" xr:uid="{00000000-0005-0000-0000-000080180000}"/>
    <cellStyle name="Normal 14 2 4 2 7 3 3" xfId="26584" xr:uid="{00000000-0005-0000-0000-000081180000}"/>
    <cellStyle name="Normal 14 2 4 2 7 4" xfId="10838" xr:uid="{00000000-0005-0000-0000-000082180000}"/>
    <cellStyle name="Normal 14 2 4 2 7 4 2" xfId="38609" xr:uid="{00000000-0005-0000-0000-000083180000}"/>
    <cellStyle name="Normal 14 2 4 2 7 4 3" xfId="24087" xr:uid="{00000000-0005-0000-0000-000084180000}"/>
    <cellStyle name="Normal 14 2 4 2 7 5" xfId="18469" xr:uid="{00000000-0005-0000-0000-000085180000}"/>
    <cellStyle name="Normal 14 2 4 2 7 5 2" xfId="35352" xr:uid="{00000000-0005-0000-0000-000086180000}"/>
    <cellStyle name="Normal 14 2 4 2 7 6" xfId="9819" xr:uid="{00000000-0005-0000-0000-000087180000}"/>
    <cellStyle name="Normal 14 2 4 2 7 6 2" xfId="33515" xr:uid="{00000000-0005-0000-0000-000088180000}"/>
    <cellStyle name="Normal 14 2 4 2 7 7" xfId="7947" xr:uid="{00000000-0005-0000-0000-000089180000}"/>
    <cellStyle name="Normal 14 2 4 2 7 7 2" xfId="29771" xr:uid="{00000000-0005-0000-0000-00008A180000}"/>
    <cellStyle name="Normal 14 2 4 2 7 8" xfId="6075" xr:uid="{00000000-0005-0000-0000-00008B180000}"/>
    <cellStyle name="Normal 14 2 4 2 7 8 2" xfId="22215" xr:uid="{00000000-0005-0000-0000-00008C180000}"/>
    <cellStyle name="Normal 14 2 4 2 7 9" xfId="4203" xr:uid="{00000000-0005-0000-0000-00008D180000}"/>
    <cellStyle name="Normal 14 2 4 2 8" xfId="1630" xr:uid="{00000000-0005-0000-0000-00008E180000}"/>
    <cellStyle name="Normal 14 2 4 2 8 2" xfId="16308" xr:uid="{00000000-0005-0000-0000-00008F180000}"/>
    <cellStyle name="Normal 14 2 4 2 8 2 2" xfId="43936" xr:uid="{00000000-0005-0000-0000-000090180000}"/>
    <cellStyle name="Normal 14 2 4 2 8 2 3" xfId="30943" xr:uid="{00000000-0005-0000-0000-000091180000}"/>
    <cellStyle name="Normal 14 2 4 2 8 2 4" xfId="26047" xr:uid="{00000000-0005-0000-0000-000092180000}"/>
    <cellStyle name="Normal 14 2 4 2 8 3" xfId="13937" xr:uid="{00000000-0005-0000-0000-000093180000}"/>
    <cellStyle name="Normal 14 2 4 2 8 3 2" xfId="41565" xr:uid="{00000000-0005-0000-0000-000094180000}"/>
    <cellStyle name="Normal 14 2 4 2 8 3 3" xfId="27778" xr:uid="{00000000-0005-0000-0000-000095180000}"/>
    <cellStyle name="Normal 14 2 4 2 8 4" xfId="17769" xr:uid="{00000000-0005-0000-0000-000096180000}"/>
    <cellStyle name="Normal 14 2 4 2 8 4 2" xfId="36545" xr:uid="{00000000-0005-0000-0000-000097180000}"/>
    <cellStyle name="Normal 14 2 4 2 8 4 3" xfId="23387" xr:uid="{00000000-0005-0000-0000-000098180000}"/>
    <cellStyle name="Normal 14 2 4 2 8 5" xfId="9119" xr:uid="{00000000-0005-0000-0000-000099180000}"/>
    <cellStyle name="Normal 14 2 4 2 8 5 2" xfId="32815" xr:uid="{00000000-0005-0000-0000-00009A180000}"/>
    <cellStyle name="Normal 14 2 4 2 8 6" xfId="7247" xr:uid="{00000000-0005-0000-0000-00009B180000}"/>
    <cellStyle name="Normal 14 2 4 2 8 6 2" xfId="29071" xr:uid="{00000000-0005-0000-0000-00009C180000}"/>
    <cellStyle name="Normal 14 2 4 2 8 7" xfId="5375" xr:uid="{00000000-0005-0000-0000-00009D180000}"/>
    <cellStyle name="Normal 14 2 4 2 8 7 2" xfId="21515" xr:uid="{00000000-0005-0000-0000-00009E180000}"/>
    <cellStyle name="Normal 14 2 4 2 8 8" xfId="3503" xr:uid="{00000000-0005-0000-0000-00009F180000}"/>
    <cellStyle name="Normal 14 2 4 2 8 9" xfId="19643" xr:uid="{00000000-0005-0000-0000-0000A0180000}"/>
    <cellStyle name="Normal 14 2 4 2 9" xfId="1477" xr:uid="{00000000-0005-0000-0000-0000A1180000}"/>
    <cellStyle name="Normal 14 2 4 2 9 2" xfId="14901" xr:uid="{00000000-0005-0000-0000-0000A2180000}"/>
    <cellStyle name="Normal 14 2 4 2 9 2 2" xfId="42529" xr:uid="{00000000-0005-0000-0000-0000A3180000}"/>
    <cellStyle name="Normal 14 2 4 2 9 2 3" xfId="30790" xr:uid="{00000000-0005-0000-0000-0000A4180000}"/>
    <cellStyle name="Normal 14 2 4 2 9 2 4" xfId="28358" xr:uid="{00000000-0005-0000-0000-0000A5180000}"/>
    <cellStyle name="Normal 14 2 4 2 9 3" xfId="12410" xr:uid="{00000000-0005-0000-0000-0000A6180000}"/>
    <cellStyle name="Normal 14 2 4 2 9 3 2" xfId="40157" xr:uid="{00000000-0005-0000-0000-0000A7180000}"/>
    <cellStyle name="Normal 14 2 4 2 9 3 3" xfId="23234" xr:uid="{00000000-0005-0000-0000-0000A8180000}"/>
    <cellStyle name="Normal 14 2 4 2 9 4" xfId="17616" xr:uid="{00000000-0005-0000-0000-0000A9180000}"/>
    <cellStyle name="Normal 14 2 4 2 9 4 2" xfId="35194" xr:uid="{00000000-0005-0000-0000-0000AA180000}"/>
    <cellStyle name="Normal 14 2 4 2 9 5" xfId="8966" xr:uid="{00000000-0005-0000-0000-0000AB180000}"/>
    <cellStyle name="Normal 14 2 4 2 9 5 2" xfId="32662" xr:uid="{00000000-0005-0000-0000-0000AC180000}"/>
    <cellStyle name="Normal 14 2 4 2 9 6" xfId="7094" xr:uid="{00000000-0005-0000-0000-0000AD180000}"/>
    <cellStyle name="Normal 14 2 4 2 9 6 2" xfId="28918" xr:uid="{00000000-0005-0000-0000-0000AE180000}"/>
    <cellStyle name="Normal 14 2 4 2 9 7" xfId="5222" xr:uid="{00000000-0005-0000-0000-0000AF180000}"/>
    <cellStyle name="Normal 14 2 4 2 9 7 2" xfId="21362" xr:uid="{00000000-0005-0000-0000-0000B0180000}"/>
    <cellStyle name="Normal 14 2 4 2 9 8" xfId="3350" xr:uid="{00000000-0005-0000-0000-0000B1180000}"/>
    <cellStyle name="Normal 14 2 4 2 9 9" xfId="19490" xr:uid="{00000000-0005-0000-0000-0000B2180000}"/>
    <cellStyle name="Normal 14 2 4 20" xfId="10345" xr:uid="{00000000-0005-0000-0000-0000B3180000}"/>
    <cellStyle name="Normal 14 2 4 20 2" xfId="38116" xr:uid="{00000000-0005-0000-0000-0000B4180000}"/>
    <cellStyle name="Normal 14 2 4 21" xfId="17106" xr:uid="{00000000-0005-0000-0000-0000B5180000}"/>
    <cellStyle name="Normal 14 2 4 21 2" xfId="35024" xr:uid="{00000000-0005-0000-0000-0000B6180000}"/>
    <cellStyle name="Normal 14 2 4 22" xfId="17123" xr:uid="{00000000-0005-0000-0000-0000B7180000}"/>
    <cellStyle name="Normal 14 2 4 22 2" xfId="32169" xr:uid="{00000000-0005-0000-0000-0000B8180000}"/>
    <cellStyle name="Normal 14 2 4 23" xfId="8473" xr:uid="{00000000-0005-0000-0000-0000B9180000}"/>
    <cellStyle name="Normal 14 2 4 23 2" xfId="28425" xr:uid="{00000000-0005-0000-0000-0000BA180000}"/>
    <cellStyle name="Normal 14 2 4 24" xfId="6601" xr:uid="{00000000-0005-0000-0000-0000BB180000}"/>
    <cellStyle name="Normal 14 2 4 24 2" xfId="20869" xr:uid="{00000000-0005-0000-0000-0000BC180000}"/>
    <cellStyle name="Normal 14 2 4 25" xfId="4729" xr:uid="{00000000-0005-0000-0000-0000BD180000}"/>
    <cellStyle name="Normal 14 2 4 26" xfId="2857" xr:uid="{00000000-0005-0000-0000-0000BE180000}"/>
    <cellStyle name="Normal 14 2 4 27" xfId="18997" xr:uid="{00000000-0005-0000-0000-0000BF180000}"/>
    <cellStyle name="Normal 14 2 4 28" xfId="44723" xr:uid="{00000000-0005-0000-0000-0000C0180000}"/>
    <cellStyle name="Normal 14 2 4 3" xfId="1014" xr:uid="{00000000-0005-0000-0000-0000C1180000}"/>
    <cellStyle name="Normal 14 2 4 3 10" xfId="11798" xr:uid="{00000000-0005-0000-0000-0000C2180000}"/>
    <cellStyle name="Normal 14 2 4 3 10 2" xfId="39551" xr:uid="{00000000-0005-0000-0000-0000C3180000}"/>
    <cellStyle name="Normal 14 2 4 3 10 3" xfId="36907" xr:uid="{00000000-0005-0000-0000-0000C4180000}"/>
    <cellStyle name="Normal 14 2 4 3 10 4" xfId="30331" xr:uid="{00000000-0005-0000-0000-0000C5180000}"/>
    <cellStyle name="Normal 14 2 4 3 10 5" xfId="24657" xr:uid="{00000000-0005-0000-0000-0000C6180000}"/>
    <cellStyle name="Normal 14 2 4 3 11" xfId="14289" xr:uid="{00000000-0005-0000-0000-0000C7180000}"/>
    <cellStyle name="Normal 14 2 4 3 11 2" xfId="41917" xr:uid="{00000000-0005-0000-0000-0000C8180000}"/>
    <cellStyle name="Normal 14 2 4 3 11 3" xfId="34075" xr:uid="{00000000-0005-0000-0000-0000C9180000}"/>
    <cellStyle name="Normal 14 2 4 3 11 4" xfId="26443" xr:uid="{00000000-0005-0000-0000-0000CA180000}"/>
    <cellStyle name="Normal 14 2 4 3 12" xfId="16662" xr:uid="{00000000-0005-0000-0000-0000CB180000}"/>
    <cellStyle name="Normal 14 2 4 3 12 2" xfId="44290" xr:uid="{00000000-0005-0000-0000-0000CC180000}"/>
    <cellStyle name="Normal 14 2 4 3 12 3" xfId="22775" xr:uid="{00000000-0005-0000-0000-0000CD180000}"/>
    <cellStyle name="Normal 14 2 4 3 13" xfId="10379" xr:uid="{00000000-0005-0000-0000-0000CE180000}"/>
    <cellStyle name="Normal 14 2 4 3 13 2" xfId="38150" xr:uid="{00000000-0005-0000-0000-0000CF180000}"/>
    <cellStyle name="Normal 14 2 4 3 14" xfId="17157" xr:uid="{00000000-0005-0000-0000-0000D0180000}"/>
    <cellStyle name="Normal 14 2 4 3 14 2" xfId="35058" xr:uid="{00000000-0005-0000-0000-0000D1180000}"/>
    <cellStyle name="Normal 14 2 4 3 15" xfId="8507" xr:uid="{00000000-0005-0000-0000-0000D2180000}"/>
    <cellStyle name="Normal 14 2 4 3 15 2" xfId="32203" xr:uid="{00000000-0005-0000-0000-0000D3180000}"/>
    <cellStyle name="Normal 14 2 4 3 16" xfId="6635" xr:uid="{00000000-0005-0000-0000-0000D4180000}"/>
    <cellStyle name="Normal 14 2 4 3 16 2" xfId="28459" xr:uid="{00000000-0005-0000-0000-0000D5180000}"/>
    <cellStyle name="Normal 14 2 4 3 17" xfId="4763" xr:uid="{00000000-0005-0000-0000-0000D6180000}"/>
    <cellStyle name="Normal 14 2 4 3 17 2" xfId="20903" xr:uid="{00000000-0005-0000-0000-0000D7180000}"/>
    <cellStyle name="Normal 14 2 4 3 18" xfId="2891" xr:uid="{00000000-0005-0000-0000-0000D8180000}"/>
    <cellStyle name="Normal 14 2 4 3 19" xfId="19031" xr:uid="{00000000-0005-0000-0000-0000D9180000}"/>
    <cellStyle name="Normal 14 2 4 3 2" xfId="1120" xr:uid="{00000000-0005-0000-0000-0000DA180000}"/>
    <cellStyle name="Normal 14 2 4 3 2 10" xfId="16764" xr:uid="{00000000-0005-0000-0000-0000DB180000}"/>
    <cellStyle name="Normal 14 2 4 3 2 10 2" xfId="44392" xr:uid="{00000000-0005-0000-0000-0000DC180000}"/>
    <cellStyle name="Normal 14 2 4 3 2 10 3" xfId="22877" xr:uid="{00000000-0005-0000-0000-0000DD180000}"/>
    <cellStyle name="Normal 14 2 4 3 2 11" xfId="10481" xr:uid="{00000000-0005-0000-0000-0000DE180000}"/>
    <cellStyle name="Normal 14 2 4 3 2 11 2" xfId="38252" xr:uid="{00000000-0005-0000-0000-0000DF180000}"/>
    <cellStyle name="Normal 14 2 4 3 2 12" xfId="17259" xr:uid="{00000000-0005-0000-0000-0000E0180000}"/>
    <cellStyle name="Normal 14 2 4 3 2 12 2" xfId="35160" xr:uid="{00000000-0005-0000-0000-0000E1180000}"/>
    <cellStyle name="Normal 14 2 4 3 2 13" xfId="8609" xr:uid="{00000000-0005-0000-0000-0000E2180000}"/>
    <cellStyle name="Normal 14 2 4 3 2 13 2" xfId="32305" xr:uid="{00000000-0005-0000-0000-0000E3180000}"/>
    <cellStyle name="Normal 14 2 4 3 2 14" xfId="6737" xr:uid="{00000000-0005-0000-0000-0000E4180000}"/>
    <cellStyle name="Normal 14 2 4 3 2 14 2" xfId="28561" xr:uid="{00000000-0005-0000-0000-0000E5180000}"/>
    <cellStyle name="Normal 14 2 4 3 2 15" xfId="4865" xr:uid="{00000000-0005-0000-0000-0000E6180000}"/>
    <cellStyle name="Normal 14 2 4 3 2 15 2" xfId="21005" xr:uid="{00000000-0005-0000-0000-0000E7180000}"/>
    <cellStyle name="Normal 14 2 4 3 2 16" xfId="2993" xr:uid="{00000000-0005-0000-0000-0000E8180000}"/>
    <cellStyle name="Normal 14 2 4 3 2 17" xfId="19133" xr:uid="{00000000-0005-0000-0000-0000E9180000}"/>
    <cellStyle name="Normal 14 2 4 3 2 2" xfId="1443" xr:uid="{00000000-0005-0000-0000-0000EA180000}"/>
    <cellStyle name="Normal 14 2 4 3 2 2 10" xfId="7060" xr:uid="{00000000-0005-0000-0000-0000EB180000}"/>
    <cellStyle name="Normal 14 2 4 3 2 2 10 2" xfId="28884" xr:uid="{00000000-0005-0000-0000-0000EC180000}"/>
    <cellStyle name="Normal 14 2 4 3 2 2 11" xfId="5188" xr:uid="{00000000-0005-0000-0000-0000ED180000}"/>
    <cellStyle name="Normal 14 2 4 3 2 2 11 2" xfId="21328" xr:uid="{00000000-0005-0000-0000-0000EE180000}"/>
    <cellStyle name="Normal 14 2 4 3 2 2 12" xfId="3316" xr:uid="{00000000-0005-0000-0000-0000EF180000}"/>
    <cellStyle name="Normal 14 2 4 3 2 2 13" xfId="19456" xr:uid="{00000000-0005-0000-0000-0000F0180000}"/>
    <cellStyle name="Normal 14 2 4 3 2 2 2" xfId="2619" xr:uid="{00000000-0005-0000-0000-0000F1180000}"/>
    <cellStyle name="Normal 14 2 4 3 2 2 2 10" xfId="20631" xr:uid="{00000000-0005-0000-0000-0000F2180000}"/>
    <cellStyle name="Normal 14 2 4 3 2 2 2 2" xfId="13692" xr:uid="{00000000-0005-0000-0000-0000F3180000}"/>
    <cellStyle name="Normal 14 2 4 3 2 2 2 2 2" xfId="41320" xr:uid="{00000000-0005-0000-0000-0000F4180000}"/>
    <cellStyle name="Normal 14 2 4 3 2 2 2 2 3" xfId="37878" xr:uid="{00000000-0005-0000-0000-0000F5180000}"/>
    <cellStyle name="Normal 14 2 4 3 2 2 2 2 4" xfId="31931" xr:uid="{00000000-0005-0000-0000-0000F6180000}"/>
    <cellStyle name="Normal 14 2 4 3 2 2 2 2 5" xfId="25802" xr:uid="{00000000-0005-0000-0000-0000F7180000}"/>
    <cellStyle name="Normal 14 2 4 3 2 2 2 3" xfId="16063" xr:uid="{00000000-0005-0000-0000-0000F8180000}"/>
    <cellStyle name="Normal 14 2 4 3 2 2 2 3 2" xfId="43691" xr:uid="{00000000-0005-0000-0000-0000F9180000}"/>
    <cellStyle name="Normal 14 2 4 3 2 2 2 3 3" xfId="27518" xr:uid="{00000000-0005-0000-0000-0000FA180000}"/>
    <cellStyle name="Normal 14 2 4 3 2 2 2 4" xfId="11646" xr:uid="{00000000-0005-0000-0000-0000FB180000}"/>
    <cellStyle name="Normal 14 2 4 3 2 2 2 4 2" xfId="39409" xr:uid="{00000000-0005-0000-0000-0000FC180000}"/>
    <cellStyle name="Normal 14 2 4 3 2 2 2 4 3" xfId="24375" xr:uid="{00000000-0005-0000-0000-0000FD180000}"/>
    <cellStyle name="Normal 14 2 4 3 2 2 2 5" xfId="18757" xr:uid="{00000000-0005-0000-0000-0000FE180000}"/>
    <cellStyle name="Normal 14 2 4 3 2 2 2 5 2" xfId="36285" xr:uid="{00000000-0005-0000-0000-0000FF180000}"/>
    <cellStyle name="Normal 14 2 4 3 2 2 2 6" xfId="10107" xr:uid="{00000000-0005-0000-0000-000000190000}"/>
    <cellStyle name="Normal 14 2 4 3 2 2 2 6 2" xfId="33803" xr:uid="{00000000-0005-0000-0000-000001190000}"/>
    <cellStyle name="Normal 14 2 4 3 2 2 2 7" xfId="8235" xr:uid="{00000000-0005-0000-0000-000002190000}"/>
    <cellStyle name="Normal 14 2 4 3 2 2 2 7 2" xfId="30059" xr:uid="{00000000-0005-0000-0000-000003190000}"/>
    <cellStyle name="Normal 14 2 4 3 2 2 2 8" xfId="6363" xr:uid="{00000000-0005-0000-0000-000004190000}"/>
    <cellStyle name="Normal 14 2 4 3 2 2 2 8 2" xfId="22503" xr:uid="{00000000-0005-0000-0000-000005190000}"/>
    <cellStyle name="Normal 14 2 4 3 2 2 2 9" xfId="4491" xr:uid="{00000000-0005-0000-0000-000006190000}"/>
    <cellStyle name="Normal 14 2 4 3 2 2 3" xfId="2075" xr:uid="{00000000-0005-0000-0000-000007190000}"/>
    <cellStyle name="Normal 14 2 4 3 2 2 3 10" xfId="20088" xr:uid="{00000000-0005-0000-0000-000008190000}"/>
    <cellStyle name="Normal 14 2 4 3 2 2 3 2" xfId="13107" xr:uid="{00000000-0005-0000-0000-000009190000}"/>
    <cellStyle name="Normal 14 2 4 3 2 2 3 2 2" xfId="40755" xr:uid="{00000000-0005-0000-0000-00000A190000}"/>
    <cellStyle name="Normal 14 2 4 3 2 2 3 2 3" xfId="31388" xr:uid="{00000000-0005-0000-0000-00000B190000}"/>
    <cellStyle name="Normal 14 2 4 3 2 2 3 2 4" xfId="28112" xr:uid="{00000000-0005-0000-0000-00000C190000}"/>
    <cellStyle name="Normal 14 2 4 3 2 2 3 3" xfId="15499" xr:uid="{00000000-0005-0000-0000-00000D190000}"/>
    <cellStyle name="Normal 14 2 4 3 2 2 3 3 2" xfId="43127" xr:uid="{00000000-0005-0000-0000-00000E190000}"/>
    <cellStyle name="Normal 14 2 4 3 2 2 3 3 3" xfId="23832" xr:uid="{00000000-0005-0000-0000-00000F190000}"/>
    <cellStyle name="Normal 14 2 4 3 2 2 3 4" xfId="11280" xr:uid="{00000000-0005-0000-0000-000010190000}"/>
    <cellStyle name="Normal 14 2 4 3 2 2 3 4 2" xfId="39051" xr:uid="{00000000-0005-0000-0000-000011190000}"/>
    <cellStyle name="Normal 14 2 4 3 2 2 3 5" xfId="18214" xr:uid="{00000000-0005-0000-0000-000012190000}"/>
    <cellStyle name="Normal 14 2 4 3 2 2 3 5 2" xfId="37335" xr:uid="{00000000-0005-0000-0000-000013190000}"/>
    <cellStyle name="Normal 14 2 4 3 2 2 3 6" xfId="9564" xr:uid="{00000000-0005-0000-0000-000014190000}"/>
    <cellStyle name="Normal 14 2 4 3 2 2 3 6 2" xfId="33260" xr:uid="{00000000-0005-0000-0000-000015190000}"/>
    <cellStyle name="Normal 14 2 4 3 2 2 3 7" xfId="7692" xr:uid="{00000000-0005-0000-0000-000016190000}"/>
    <cellStyle name="Normal 14 2 4 3 2 2 3 7 2" xfId="29516" xr:uid="{00000000-0005-0000-0000-000017190000}"/>
    <cellStyle name="Normal 14 2 4 3 2 2 3 8" xfId="5820" xr:uid="{00000000-0005-0000-0000-000018190000}"/>
    <cellStyle name="Normal 14 2 4 3 2 2 3 8 2" xfId="21960" xr:uid="{00000000-0005-0000-0000-000019190000}"/>
    <cellStyle name="Normal 14 2 4 3 2 2 3 9" xfId="3948" xr:uid="{00000000-0005-0000-0000-00001A190000}"/>
    <cellStyle name="Normal 14 2 4 3 2 2 4" xfId="12376" xr:uid="{00000000-0005-0000-0000-00001B190000}"/>
    <cellStyle name="Normal 14 2 4 3 2 2 4 2" xfId="40123" xr:uid="{00000000-0005-0000-0000-00001C190000}"/>
    <cellStyle name="Normal 14 2 4 3 2 2 4 3" xfId="30756" xr:uid="{00000000-0005-0000-0000-00001D190000}"/>
    <cellStyle name="Normal 14 2 4 3 2 2 4 4" xfId="25238" xr:uid="{00000000-0005-0000-0000-00001E190000}"/>
    <cellStyle name="Normal 14 2 4 3 2 2 5" xfId="14867" xr:uid="{00000000-0005-0000-0000-00001F190000}"/>
    <cellStyle name="Normal 14 2 4 3 2 2 5 2" xfId="42495" xr:uid="{00000000-0005-0000-0000-000020190000}"/>
    <cellStyle name="Normal 14 2 4 3 2 2 5 3" xfId="34653" xr:uid="{00000000-0005-0000-0000-000021190000}"/>
    <cellStyle name="Normal 14 2 4 3 2 2 5 4" xfId="26896" xr:uid="{00000000-0005-0000-0000-000022190000}"/>
    <cellStyle name="Normal 14 2 4 3 2 2 6" xfId="17087" xr:uid="{00000000-0005-0000-0000-000023190000}"/>
    <cellStyle name="Normal 14 2 4 3 2 2 6 2" xfId="44715" xr:uid="{00000000-0005-0000-0000-000024190000}"/>
    <cellStyle name="Normal 14 2 4 3 2 2 6 3" xfId="23200" xr:uid="{00000000-0005-0000-0000-000025190000}"/>
    <cellStyle name="Normal 14 2 4 3 2 2 7" xfId="10804" xr:uid="{00000000-0005-0000-0000-000026190000}"/>
    <cellStyle name="Normal 14 2 4 3 2 2 7 2" xfId="38575" xr:uid="{00000000-0005-0000-0000-000027190000}"/>
    <cellStyle name="Normal 14 2 4 3 2 2 8" xfId="17582" xr:uid="{00000000-0005-0000-0000-000028190000}"/>
    <cellStyle name="Normal 14 2 4 3 2 2 8 2" xfId="35664" xr:uid="{00000000-0005-0000-0000-000029190000}"/>
    <cellStyle name="Normal 14 2 4 3 2 2 9" xfId="8932" xr:uid="{00000000-0005-0000-0000-00002A190000}"/>
    <cellStyle name="Normal 14 2 4 3 2 2 9 2" xfId="32628" xr:uid="{00000000-0005-0000-0000-00002B190000}"/>
    <cellStyle name="Normal 14 2 4 3 2 3" xfId="1273" xr:uid="{00000000-0005-0000-0000-00002C190000}"/>
    <cellStyle name="Normal 14 2 4 3 2 3 10" xfId="6890" xr:uid="{00000000-0005-0000-0000-00002D190000}"/>
    <cellStyle name="Normal 14 2 4 3 2 3 10 2" xfId="28714" xr:uid="{00000000-0005-0000-0000-00002E190000}"/>
    <cellStyle name="Normal 14 2 4 3 2 3 11" xfId="5018" xr:uid="{00000000-0005-0000-0000-00002F190000}"/>
    <cellStyle name="Normal 14 2 4 3 2 3 11 2" xfId="21158" xr:uid="{00000000-0005-0000-0000-000030190000}"/>
    <cellStyle name="Normal 14 2 4 3 2 3 12" xfId="3146" xr:uid="{00000000-0005-0000-0000-000031190000}"/>
    <cellStyle name="Normal 14 2 4 3 2 3 13" xfId="19286" xr:uid="{00000000-0005-0000-0000-000032190000}"/>
    <cellStyle name="Normal 14 2 4 3 2 3 2" xfId="2772" xr:uid="{00000000-0005-0000-0000-000033190000}"/>
    <cellStyle name="Normal 14 2 4 3 2 3 2 10" xfId="20784" xr:uid="{00000000-0005-0000-0000-000034190000}"/>
    <cellStyle name="Normal 14 2 4 3 2 3 2 2" xfId="13837" xr:uid="{00000000-0005-0000-0000-000035190000}"/>
    <cellStyle name="Normal 14 2 4 3 2 3 2 2 2" xfId="41465" xr:uid="{00000000-0005-0000-0000-000036190000}"/>
    <cellStyle name="Normal 14 2 4 3 2 3 2 2 3" xfId="38031" xr:uid="{00000000-0005-0000-0000-000037190000}"/>
    <cellStyle name="Normal 14 2 4 3 2 3 2 2 4" xfId="32084" xr:uid="{00000000-0005-0000-0000-000038190000}"/>
    <cellStyle name="Normal 14 2 4 3 2 3 2 2 5" xfId="25947" xr:uid="{00000000-0005-0000-0000-000039190000}"/>
    <cellStyle name="Normal 14 2 4 3 2 3 2 3" xfId="16208" xr:uid="{00000000-0005-0000-0000-00003A190000}"/>
    <cellStyle name="Normal 14 2 4 3 2 3 2 3 2" xfId="43836" xr:uid="{00000000-0005-0000-0000-00003B190000}"/>
    <cellStyle name="Normal 14 2 4 3 2 3 2 3 3" xfId="27671" xr:uid="{00000000-0005-0000-0000-00003C190000}"/>
    <cellStyle name="Normal 14 2 4 3 2 3 2 4" xfId="11110" xr:uid="{00000000-0005-0000-0000-00003D190000}"/>
    <cellStyle name="Normal 14 2 4 3 2 3 2 4 2" xfId="38881" xr:uid="{00000000-0005-0000-0000-00003E190000}"/>
    <cellStyle name="Normal 14 2 4 3 2 3 2 4 3" xfId="24528" xr:uid="{00000000-0005-0000-0000-00003F190000}"/>
    <cellStyle name="Normal 14 2 4 3 2 3 2 5" xfId="18910" xr:uid="{00000000-0005-0000-0000-000040190000}"/>
    <cellStyle name="Normal 14 2 4 3 2 3 2 5 2" xfId="36438" xr:uid="{00000000-0005-0000-0000-000041190000}"/>
    <cellStyle name="Normal 14 2 4 3 2 3 2 6" xfId="10260" xr:uid="{00000000-0005-0000-0000-000042190000}"/>
    <cellStyle name="Normal 14 2 4 3 2 3 2 6 2" xfId="33956" xr:uid="{00000000-0005-0000-0000-000043190000}"/>
    <cellStyle name="Normal 14 2 4 3 2 3 2 7" xfId="8388" xr:uid="{00000000-0005-0000-0000-000044190000}"/>
    <cellStyle name="Normal 14 2 4 3 2 3 2 7 2" xfId="30212" xr:uid="{00000000-0005-0000-0000-000045190000}"/>
    <cellStyle name="Normal 14 2 4 3 2 3 2 8" xfId="6516" xr:uid="{00000000-0005-0000-0000-000046190000}"/>
    <cellStyle name="Normal 14 2 4 3 2 3 2 8 2" xfId="22656" xr:uid="{00000000-0005-0000-0000-000047190000}"/>
    <cellStyle name="Normal 14 2 4 3 2 3 2 9" xfId="4644" xr:uid="{00000000-0005-0000-0000-000048190000}"/>
    <cellStyle name="Normal 14 2 4 3 2 3 3" xfId="2228" xr:uid="{00000000-0005-0000-0000-000049190000}"/>
    <cellStyle name="Normal 14 2 4 3 2 3 3 2" xfId="15258" xr:uid="{00000000-0005-0000-0000-00004A190000}"/>
    <cellStyle name="Normal 14 2 4 3 2 3 3 2 2" xfId="42886" xr:uid="{00000000-0005-0000-0000-00004B190000}"/>
    <cellStyle name="Normal 14 2 4 3 2 3 3 2 3" xfId="31541" xr:uid="{00000000-0005-0000-0000-00004C190000}"/>
    <cellStyle name="Normal 14 2 4 3 2 3 3 2 4" xfId="26420" xr:uid="{00000000-0005-0000-0000-00004D190000}"/>
    <cellStyle name="Normal 14 2 4 3 2 3 3 3" xfId="12790" xr:uid="{00000000-0005-0000-0000-00004E190000}"/>
    <cellStyle name="Normal 14 2 4 3 2 3 3 3 2" xfId="40514" xr:uid="{00000000-0005-0000-0000-00004F190000}"/>
    <cellStyle name="Normal 14 2 4 3 2 3 3 3 3" xfId="23985" xr:uid="{00000000-0005-0000-0000-000050190000}"/>
    <cellStyle name="Normal 14 2 4 3 2 3 3 4" xfId="18367" xr:uid="{00000000-0005-0000-0000-000051190000}"/>
    <cellStyle name="Normal 14 2 4 3 2 3 3 4 2" xfId="37488" xr:uid="{00000000-0005-0000-0000-000052190000}"/>
    <cellStyle name="Normal 14 2 4 3 2 3 3 5" xfId="9717" xr:uid="{00000000-0005-0000-0000-000053190000}"/>
    <cellStyle name="Normal 14 2 4 3 2 3 3 5 2" xfId="33413" xr:uid="{00000000-0005-0000-0000-000054190000}"/>
    <cellStyle name="Normal 14 2 4 3 2 3 3 6" xfId="7845" xr:uid="{00000000-0005-0000-0000-000055190000}"/>
    <cellStyle name="Normal 14 2 4 3 2 3 3 6 2" xfId="29669" xr:uid="{00000000-0005-0000-0000-000056190000}"/>
    <cellStyle name="Normal 14 2 4 3 2 3 3 7" xfId="5973" xr:uid="{00000000-0005-0000-0000-000057190000}"/>
    <cellStyle name="Normal 14 2 4 3 2 3 3 7 2" xfId="22113" xr:uid="{00000000-0005-0000-0000-000058190000}"/>
    <cellStyle name="Normal 14 2 4 3 2 3 3 8" xfId="4101" xr:uid="{00000000-0005-0000-0000-000059190000}"/>
    <cellStyle name="Normal 14 2 4 3 2 3 3 9" xfId="20241" xr:uid="{00000000-0005-0000-0000-00005A190000}"/>
    <cellStyle name="Normal 14 2 4 3 2 3 4" xfId="12206" xr:uid="{00000000-0005-0000-0000-00005B190000}"/>
    <cellStyle name="Normal 14 2 4 3 2 3 4 2" xfId="39953" xr:uid="{00000000-0005-0000-0000-00005C190000}"/>
    <cellStyle name="Normal 14 2 4 3 2 3 4 3" xfId="30586" xr:uid="{00000000-0005-0000-0000-00005D190000}"/>
    <cellStyle name="Normal 14 2 4 3 2 3 4 4" xfId="24997" xr:uid="{00000000-0005-0000-0000-00005E190000}"/>
    <cellStyle name="Normal 14 2 4 3 2 3 5" xfId="14697" xr:uid="{00000000-0005-0000-0000-00005F190000}"/>
    <cellStyle name="Normal 14 2 4 3 2 3 5 2" xfId="42325" xr:uid="{00000000-0005-0000-0000-000060190000}"/>
    <cellStyle name="Normal 14 2 4 3 2 3 5 3" xfId="34483" xr:uid="{00000000-0005-0000-0000-000061190000}"/>
    <cellStyle name="Normal 14 2 4 3 2 3 5 4" xfId="26705" xr:uid="{00000000-0005-0000-0000-000062190000}"/>
    <cellStyle name="Normal 14 2 4 3 2 3 6" xfId="16917" xr:uid="{00000000-0005-0000-0000-000063190000}"/>
    <cellStyle name="Normal 14 2 4 3 2 3 6 2" xfId="44545" xr:uid="{00000000-0005-0000-0000-000064190000}"/>
    <cellStyle name="Normal 14 2 4 3 2 3 6 3" xfId="23030" xr:uid="{00000000-0005-0000-0000-000065190000}"/>
    <cellStyle name="Normal 14 2 4 3 2 3 7" xfId="10634" xr:uid="{00000000-0005-0000-0000-000066190000}"/>
    <cellStyle name="Normal 14 2 4 3 2 3 7 2" xfId="38405" xr:uid="{00000000-0005-0000-0000-000067190000}"/>
    <cellStyle name="Normal 14 2 4 3 2 3 8" xfId="17412" xr:uid="{00000000-0005-0000-0000-000068190000}"/>
    <cellStyle name="Normal 14 2 4 3 2 3 8 2" xfId="35473" xr:uid="{00000000-0005-0000-0000-000069190000}"/>
    <cellStyle name="Normal 14 2 4 3 2 3 9" xfId="8762" xr:uid="{00000000-0005-0000-0000-00006A190000}"/>
    <cellStyle name="Normal 14 2 4 3 2 3 9 2" xfId="32458" xr:uid="{00000000-0005-0000-0000-00006B190000}"/>
    <cellStyle name="Normal 14 2 4 3 2 4" xfId="1906" xr:uid="{00000000-0005-0000-0000-00006C190000}"/>
    <cellStyle name="Normal 14 2 4 3 2 4 10" xfId="3779" xr:uid="{00000000-0005-0000-0000-00006D190000}"/>
    <cellStyle name="Normal 14 2 4 3 2 4 11" xfId="19919" xr:uid="{00000000-0005-0000-0000-00006E190000}"/>
    <cellStyle name="Normal 14 2 4 3 2 4 2" xfId="12777" xr:uid="{00000000-0005-0000-0000-00006F190000}"/>
    <cellStyle name="Normal 14 2 4 3 2 4 2 2" xfId="15249" xr:uid="{00000000-0005-0000-0000-000070190000}"/>
    <cellStyle name="Normal 14 2 4 3 2 4 2 2 2" xfId="42877" xr:uid="{00000000-0005-0000-0000-000071190000}"/>
    <cellStyle name="Normal 14 2 4 3 2 4 2 3" xfId="40505" xr:uid="{00000000-0005-0000-0000-000072190000}"/>
    <cellStyle name="Normal 14 2 4 3 2 4 2 4" xfId="37166" xr:uid="{00000000-0005-0000-0000-000073190000}"/>
    <cellStyle name="Normal 14 2 4 3 2 4 2 5" xfId="31219" xr:uid="{00000000-0005-0000-0000-000074190000}"/>
    <cellStyle name="Normal 14 2 4 3 2 4 2 6" xfId="24988" xr:uid="{00000000-0005-0000-0000-000075190000}"/>
    <cellStyle name="Normal 14 2 4 3 2 4 3" xfId="12053" xr:uid="{00000000-0005-0000-0000-000076190000}"/>
    <cellStyle name="Normal 14 2 4 3 2 4 3 2" xfId="39800" xr:uid="{00000000-0005-0000-0000-000077190000}"/>
    <cellStyle name="Normal 14 2 4 3 2 4 3 3" xfId="34330" xr:uid="{00000000-0005-0000-0000-000078190000}"/>
    <cellStyle name="Normal 14 2 4 3 2 4 3 4" xfId="26588" xr:uid="{00000000-0005-0000-0000-000079190000}"/>
    <cellStyle name="Normal 14 2 4 3 2 4 4" xfId="14544" xr:uid="{00000000-0005-0000-0000-00007A190000}"/>
    <cellStyle name="Normal 14 2 4 3 2 4 4 2" xfId="42172" xr:uid="{00000000-0005-0000-0000-00007B190000}"/>
    <cellStyle name="Normal 14 2 4 3 2 4 4 3" xfId="23663" xr:uid="{00000000-0005-0000-0000-00007C190000}"/>
    <cellStyle name="Normal 14 2 4 3 2 4 5" xfId="11433" xr:uid="{00000000-0005-0000-0000-00007D190000}"/>
    <cellStyle name="Normal 14 2 4 3 2 4 5 2" xfId="39204" xr:uid="{00000000-0005-0000-0000-00007E190000}"/>
    <cellStyle name="Normal 14 2 4 3 2 4 6" xfId="18045" xr:uid="{00000000-0005-0000-0000-00007F190000}"/>
    <cellStyle name="Normal 14 2 4 3 2 4 6 2" xfId="35356" xr:uid="{00000000-0005-0000-0000-000080190000}"/>
    <cellStyle name="Normal 14 2 4 3 2 4 7" xfId="9395" xr:uid="{00000000-0005-0000-0000-000081190000}"/>
    <cellStyle name="Normal 14 2 4 3 2 4 7 2" xfId="33091" xr:uid="{00000000-0005-0000-0000-000082190000}"/>
    <cellStyle name="Normal 14 2 4 3 2 4 8" xfId="7523" xr:uid="{00000000-0005-0000-0000-000083190000}"/>
    <cellStyle name="Normal 14 2 4 3 2 4 8 2" xfId="29347" xr:uid="{00000000-0005-0000-0000-000084190000}"/>
    <cellStyle name="Normal 14 2 4 3 2 4 9" xfId="5651" xr:uid="{00000000-0005-0000-0000-000085190000}"/>
    <cellStyle name="Normal 14 2 4 3 2 4 9 2" xfId="21791" xr:uid="{00000000-0005-0000-0000-000086190000}"/>
    <cellStyle name="Normal 14 2 4 3 2 5" xfId="2450" xr:uid="{00000000-0005-0000-0000-000087190000}"/>
    <cellStyle name="Normal 14 2 4 3 2 5 10" xfId="20462" xr:uid="{00000000-0005-0000-0000-000088190000}"/>
    <cellStyle name="Normal 14 2 4 3 2 5 2" xfId="13537" xr:uid="{00000000-0005-0000-0000-000089190000}"/>
    <cellStyle name="Normal 14 2 4 3 2 5 2 2" xfId="41165" xr:uid="{00000000-0005-0000-0000-00008A190000}"/>
    <cellStyle name="Normal 14 2 4 3 2 5 2 3" xfId="37709" xr:uid="{00000000-0005-0000-0000-00008B190000}"/>
    <cellStyle name="Normal 14 2 4 3 2 5 2 4" xfId="31762" xr:uid="{00000000-0005-0000-0000-00008C190000}"/>
    <cellStyle name="Normal 14 2 4 3 2 5 2 5" xfId="25647" xr:uid="{00000000-0005-0000-0000-00008D190000}"/>
    <cellStyle name="Normal 14 2 4 3 2 5 3" xfId="15908" xr:uid="{00000000-0005-0000-0000-00008E190000}"/>
    <cellStyle name="Normal 14 2 4 3 2 5 3 2" xfId="43536" xr:uid="{00000000-0005-0000-0000-00008F190000}"/>
    <cellStyle name="Normal 14 2 4 3 2 5 3 3" xfId="27349" xr:uid="{00000000-0005-0000-0000-000090190000}"/>
    <cellStyle name="Normal 14 2 4 3 2 5 4" xfId="10957" xr:uid="{00000000-0005-0000-0000-000091190000}"/>
    <cellStyle name="Normal 14 2 4 3 2 5 4 2" xfId="38728" xr:uid="{00000000-0005-0000-0000-000092190000}"/>
    <cellStyle name="Normal 14 2 4 3 2 5 4 3" xfId="24206" xr:uid="{00000000-0005-0000-0000-000093190000}"/>
    <cellStyle name="Normal 14 2 4 3 2 5 5" xfId="18588" xr:uid="{00000000-0005-0000-0000-000094190000}"/>
    <cellStyle name="Normal 14 2 4 3 2 5 5 2" xfId="36116" xr:uid="{00000000-0005-0000-0000-000095190000}"/>
    <cellStyle name="Normal 14 2 4 3 2 5 6" xfId="9938" xr:uid="{00000000-0005-0000-0000-000096190000}"/>
    <cellStyle name="Normal 14 2 4 3 2 5 6 2" xfId="33634" xr:uid="{00000000-0005-0000-0000-000097190000}"/>
    <cellStyle name="Normal 14 2 4 3 2 5 7" xfId="8066" xr:uid="{00000000-0005-0000-0000-000098190000}"/>
    <cellStyle name="Normal 14 2 4 3 2 5 7 2" xfId="29890" xr:uid="{00000000-0005-0000-0000-000099190000}"/>
    <cellStyle name="Normal 14 2 4 3 2 5 8" xfId="6194" xr:uid="{00000000-0005-0000-0000-00009A190000}"/>
    <cellStyle name="Normal 14 2 4 3 2 5 8 2" xfId="22334" xr:uid="{00000000-0005-0000-0000-00009B190000}"/>
    <cellStyle name="Normal 14 2 4 3 2 5 9" xfId="4322" xr:uid="{00000000-0005-0000-0000-00009C190000}"/>
    <cellStyle name="Normal 14 2 4 3 2 6" xfId="1749" xr:uid="{00000000-0005-0000-0000-00009D190000}"/>
    <cellStyle name="Normal 14 2 4 3 2 6 2" xfId="16458" xr:uid="{00000000-0005-0000-0000-00009E190000}"/>
    <cellStyle name="Normal 14 2 4 3 2 6 2 2" xfId="44086" xr:uid="{00000000-0005-0000-0000-00009F190000}"/>
    <cellStyle name="Normal 14 2 4 3 2 6 2 3" xfId="31062" xr:uid="{00000000-0005-0000-0000-0000A0190000}"/>
    <cellStyle name="Normal 14 2 4 3 2 6 2 4" xfId="26197" xr:uid="{00000000-0005-0000-0000-0000A1190000}"/>
    <cellStyle name="Normal 14 2 4 3 2 6 3" xfId="14087" xr:uid="{00000000-0005-0000-0000-0000A2190000}"/>
    <cellStyle name="Normal 14 2 4 3 2 6 3 2" xfId="41715" xr:uid="{00000000-0005-0000-0000-0000A3190000}"/>
    <cellStyle name="Normal 14 2 4 3 2 6 3 3" xfId="27928" xr:uid="{00000000-0005-0000-0000-0000A4190000}"/>
    <cellStyle name="Normal 14 2 4 3 2 6 4" xfId="17888" xr:uid="{00000000-0005-0000-0000-0000A5190000}"/>
    <cellStyle name="Normal 14 2 4 3 2 6 4 2" xfId="36695" xr:uid="{00000000-0005-0000-0000-0000A6190000}"/>
    <cellStyle name="Normal 14 2 4 3 2 6 4 3" xfId="23506" xr:uid="{00000000-0005-0000-0000-0000A7190000}"/>
    <cellStyle name="Normal 14 2 4 3 2 6 5" xfId="9238" xr:uid="{00000000-0005-0000-0000-0000A8190000}"/>
    <cellStyle name="Normal 14 2 4 3 2 6 5 2" xfId="32934" xr:uid="{00000000-0005-0000-0000-0000A9190000}"/>
    <cellStyle name="Normal 14 2 4 3 2 6 6" xfId="7366" xr:uid="{00000000-0005-0000-0000-0000AA190000}"/>
    <cellStyle name="Normal 14 2 4 3 2 6 6 2" xfId="29190" xr:uid="{00000000-0005-0000-0000-0000AB190000}"/>
    <cellStyle name="Normal 14 2 4 3 2 6 7" xfId="5494" xr:uid="{00000000-0005-0000-0000-0000AC190000}"/>
    <cellStyle name="Normal 14 2 4 3 2 6 7 2" xfId="21634" xr:uid="{00000000-0005-0000-0000-0000AD190000}"/>
    <cellStyle name="Normal 14 2 4 3 2 6 8" xfId="3622" xr:uid="{00000000-0005-0000-0000-0000AE190000}"/>
    <cellStyle name="Normal 14 2 4 3 2 6 9" xfId="19762" xr:uid="{00000000-0005-0000-0000-0000AF190000}"/>
    <cellStyle name="Normal 14 2 4 3 2 7" xfId="1596" xr:uid="{00000000-0005-0000-0000-0000B0190000}"/>
    <cellStyle name="Normal 14 2 4 3 2 7 2" xfId="15020" xr:uid="{00000000-0005-0000-0000-0000B1190000}"/>
    <cellStyle name="Normal 14 2 4 3 2 7 2 2" xfId="42648" xr:uid="{00000000-0005-0000-0000-0000B2190000}"/>
    <cellStyle name="Normal 14 2 4 3 2 7 2 3" xfId="30909" xr:uid="{00000000-0005-0000-0000-0000B3190000}"/>
    <cellStyle name="Normal 14 2 4 3 2 7 2 4" xfId="28249" xr:uid="{00000000-0005-0000-0000-0000B4190000}"/>
    <cellStyle name="Normal 14 2 4 3 2 7 3" xfId="12529" xr:uid="{00000000-0005-0000-0000-0000B5190000}"/>
    <cellStyle name="Normal 14 2 4 3 2 7 3 2" xfId="40276" xr:uid="{00000000-0005-0000-0000-0000B6190000}"/>
    <cellStyle name="Normal 14 2 4 3 2 7 3 3" xfId="23353" xr:uid="{00000000-0005-0000-0000-0000B7190000}"/>
    <cellStyle name="Normal 14 2 4 3 2 7 4" xfId="17735" xr:uid="{00000000-0005-0000-0000-0000B8190000}"/>
    <cellStyle name="Normal 14 2 4 3 2 7 4 2" xfId="35313" xr:uid="{00000000-0005-0000-0000-0000B9190000}"/>
    <cellStyle name="Normal 14 2 4 3 2 7 5" xfId="9085" xr:uid="{00000000-0005-0000-0000-0000BA190000}"/>
    <cellStyle name="Normal 14 2 4 3 2 7 5 2" xfId="32781" xr:uid="{00000000-0005-0000-0000-0000BB190000}"/>
    <cellStyle name="Normal 14 2 4 3 2 7 6" xfId="7213" xr:uid="{00000000-0005-0000-0000-0000BC190000}"/>
    <cellStyle name="Normal 14 2 4 3 2 7 6 2" xfId="29037" xr:uid="{00000000-0005-0000-0000-0000BD190000}"/>
    <cellStyle name="Normal 14 2 4 3 2 7 7" xfId="5341" xr:uid="{00000000-0005-0000-0000-0000BE190000}"/>
    <cellStyle name="Normal 14 2 4 3 2 7 7 2" xfId="21481" xr:uid="{00000000-0005-0000-0000-0000BF190000}"/>
    <cellStyle name="Normal 14 2 4 3 2 7 8" xfId="3469" xr:uid="{00000000-0005-0000-0000-0000C0190000}"/>
    <cellStyle name="Normal 14 2 4 3 2 7 9" xfId="19609" xr:uid="{00000000-0005-0000-0000-0000C1190000}"/>
    <cellStyle name="Normal 14 2 4 3 2 8" xfId="11900" xr:uid="{00000000-0005-0000-0000-0000C2190000}"/>
    <cellStyle name="Normal 14 2 4 3 2 8 2" xfId="39647" xr:uid="{00000000-0005-0000-0000-0000C3190000}"/>
    <cellStyle name="Normal 14 2 4 3 2 8 3" xfId="37009" xr:uid="{00000000-0005-0000-0000-0000C4190000}"/>
    <cellStyle name="Normal 14 2 4 3 2 8 4" xfId="30433" xr:uid="{00000000-0005-0000-0000-0000C5190000}"/>
    <cellStyle name="Normal 14 2 4 3 2 8 5" xfId="24759" xr:uid="{00000000-0005-0000-0000-0000C6190000}"/>
    <cellStyle name="Normal 14 2 4 3 2 9" xfId="14391" xr:uid="{00000000-0005-0000-0000-0000C7190000}"/>
    <cellStyle name="Normal 14 2 4 3 2 9 2" xfId="42019" xr:uid="{00000000-0005-0000-0000-0000C8190000}"/>
    <cellStyle name="Normal 14 2 4 3 2 9 3" xfId="34177" xr:uid="{00000000-0005-0000-0000-0000C9190000}"/>
    <cellStyle name="Normal 14 2 4 3 2 9 4" xfId="26545" xr:uid="{00000000-0005-0000-0000-0000CA190000}"/>
    <cellStyle name="Normal 14 2 4 3 3" xfId="1068" xr:uid="{00000000-0005-0000-0000-0000CB190000}"/>
    <cellStyle name="Normal 14 2 4 3 3 10" xfId="16713" xr:uid="{00000000-0005-0000-0000-0000CC190000}"/>
    <cellStyle name="Normal 14 2 4 3 3 10 2" xfId="44341" xr:uid="{00000000-0005-0000-0000-0000CD190000}"/>
    <cellStyle name="Normal 14 2 4 3 3 10 3" xfId="22826" xr:uid="{00000000-0005-0000-0000-0000CE190000}"/>
    <cellStyle name="Normal 14 2 4 3 3 11" xfId="10430" xr:uid="{00000000-0005-0000-0000-0000CF190000}"/>
    <cellStyle name="Normal 14 2 4 3 3 11 2" xfId="38201" xr:uid="{00000000-0005-0000-0000-0000D0190000}"/>
    <cellStyle name="Normal 14 2 4 3 3 12" xfId="17208" xr:uid="{00000000-0005-0000-0000-0000D1190000}"/>
    <cellStyle name="Normal 14 2 4 3 3 12 2" xfId="35109" xr:uid="{00000000-0005-0000-0000-0000D2190000}"/>
    <cellStyle name="Normal 14 2 4 3 3 13" xfId="8558" xr:uid="{00000000-0005-0000-0000-0000D3190000}"/>
    <cellStyle name="Normal 14 2 4 3 3 13 2" xfId="32254" xr:uid="{00000000-0005-0000-0000-0000D4190000}"/>
    <cellStyle name="Normal 14 2 4 3 3 14" xfId="6686" xr:uid="{00000000-0005-0000-0000-0000D5190000}"/>
    <cellStyle name="Normal 14 2 4 3 3 14 2" xfId="28510" xr:uid="{00000000-0005-0000-0000-0000D6190000}"/>
    <cellStyle name="Normal 14 2 4 3 3 15" xfId="4814" xr:uid="{00000000-0005-0000-0000-0000D7190000}"/>
    <cellStyle name="Normal 14 2 4 3 3 15 2" xfId="20954" xr:uid="{00000000-0005-0000-0000-0000D8190000}"/>
    <cellStyle name="Normal 14 2 4 3 3 16" xfId="2942" xr:uid="{00000000-0005-0000-0000-0000D9190000}"/>
    <cellStyle name="Normal 14 2 4 3 3 17" xfId="19082" xr:uid="{00000000-0005-0000-0000-0000DA190000}"/>
    <cellStyle name="Normal 14 2 4 3 3 2" xfId="1392" xr:uid="{00000000-0005-0000-0000-0000DB190000}"/>
    <cellStyle name="Normal 14 2 4 3 3 2 10" xfId="7009" xr:uid="{00000000-0005-0000-0000-0000DC190000}"/>
    <cellStyle name="Normal 14 2 4 3 3 2 10 2" xfId="28833" xr:uid="{00000000-0005-0000-0000-0000DD190000}"/>
    <cellStyle name="Normal 14 2 4 3 3 2 11" xfId="5137" xr:uid="{00000000-0005-0000-0000-0000DE190000}"/>
    <cellStyle name="Normal 14 2 4 3 3 2 11 2" xfId="21277" xr:uid="{00000000-0005-0000-0000-0000DF190000}"/>
    <cellStyle name="Normal 14 2 4 3 3 2 12" xfId="3265" xr:uid="{00000000-0005-0000-0000-0000E0190000}"/>
    <cellStyle name="Normal 14 2 4 3 3 2 13" xfId="19405" xr:uid="{00000000-0005-0000-0000-0000E1190000}"/>
    <cellStyle name="Normal 14 2 4 3 3 2 2" xfId="2568" xr:uid="{00000000-0005-0000-0000-0000E2190000}"/>
    <cellStyle name="Normal 14 2 4 3 3 2 2 10" xfId="20580" xr:uid="{00000000-0005-0000-0000-0000E3190000}"/>
    <cellStyle name="Normal 14 2 4 3 3 2 2 2" xfId="13641" xr:uid="{00000000-0005-0000-0000-0000E4190000}"/>
    <cellStyle name="Normal 14 2 4 3 3 2 2 2 2" xfId="41269" xr:uid="{00000000-0005-0000-0000-0000E5190000}"/>
    <cellStyle name="Normal 14 2 4 3 3 2 2 2 3" xfId="37827" xr:uid="{00000000-0005-0000-0000-0000E6190000}"/>
    <cellStyle name="Normal 14 2 4 3 3 2 2 2 4" xfId="31880" xr:uid="{00000000-0005-0000-0000-0000E7190000}"/>
    <cellStyle name="Normal 14 2 4 3 3 2 2 2 5" xfId="25751" xr:uid="{00000000-0005-0000-0000-0000E8190000}"/>
    <cellStyle name="Normal 14 2 4 3 3 2 2 3" xfId="16012" xr:uid="{00000000-0005-0000-0000-0000E9190000}"/>
    <cellStyle name="Normal 14 2 4 3 3 2 2 3 2" xfId="43640" xr:uid="{00000000-0005-0000-0000-0000EA190000}"/>
    <cellStyle name="Normal 14 2 4 3 3 2 2 3 3" xfId="27467" xr:uid="{00000000-0005-0000-0000-0000EB190000}"/>
    <cellStyle name="Normal 14 2 4 3 3 2 2 4" xfId="11229" xr:uid="{00000000-0005-0000-0000-0000EC190000}"/>
    <cellStyle name="Normal 14 2 4 3 3 2 2 4 2" xfId="39000" xr:uid="{00000000-0005-0000-0000-0000ED190000}"/>
    <cellStyle name="Normal 14 2 4 3 3 2 2 4 3" xfId="24324" xr:uid="{00000000-0005-0000-0000-0000EE190000}"/>
    <cellStyle name="Normal 14 2 4 3 3 2 2 5" xfId="18706" xr:uid="{00000000-0005-0000-0000-0000EF190000}"/>
    <cellStyle name="Normal 14 2 4 3 3 2 2 5 2" xfId="36234" xr:uid="{00000000-0005-0000-0000-0000F0190000}"/>
    <cellStyle name="Normal 14 2 4 3 3 2 2 6" xfId="10056" xr:uid="{00000000-0005-0000-0000-0000F1190000}"/>
    <cellStyle name="Normal 14 2 4 3 3 2 2 6 2" xfId="33752" xr:uid="{00000000-0005-0000-0000-0000F2190000}"/>
    <cellStyle name="Normal 14 2 4 3 3 2 2 7" xfId="8184" xr:uid="{00000000-0005-0000-0000-0000F3190000}"/>
    <cellStyle name="Normal 14 2 4 3 3 2 2 7 2" xfId="30008" xr:uid="{00000000-0005-0000-0000-0000F4190000}"/>
    <cellStyle name="Normal 14 2 4 3 3 2 2 8" xfId="6312" xr:uid="{00000000-0005-0000-0000-0000F5190000}"/>
    <cellStyle name="Normal 14 2 4 3 3 2 2 8 2" xfId="22452" xr:uid="{00000000-0005-0000-0000-0000F6190000}"/>
    <cellStyle name="Normal 14 2 4 3 3 2 2 9" xfId="4440" xr:uid="{00000000-0005-0000-0000-0000F7190000}"/>
    <cellStyle name="Normal 14 2 4 3 3 2 3" xfId="2024" xr:uid="{00000000-0005-0000-0000-0000F8190000}"/>
    <cellStyle name="Normal 14 2 4 3 3 2 3 2" xfId="15082" xr:uid="{00000000-0005-0000-0000-0000F9190000}"/>
    <cellStyle name="Normal 14 2 4 3 3 2 3 2 2" xfId="42710" xr:uid="{00000000-0005-0000-0000-0000FA190000}"/>
    <cellStyle name="Normal 14 2 4 3 3 2 3 2 3" xfId="31337" xr:uid="{00000000-0005-0000-0000-0000FB190000}"/>
    <cellStyle name="Normal 14 2 4 3 3 2 3 2 4" xfId="28335" xr:uid="{00000000-0005-0000-0000-0000FC190000}"/>
    <cellStyle name="Normal 14 2 4 3 3 2 3 3" xfId="12596" xr:uid="{00000000-0005-0000-0000-0000FD190000}"/>
    <cellStyle name="Normal 14 2 4 3 3 2 3 3 2" xfId="40338" xr:uid="{00000000-0005-0000-0000-0000FE190000}"/>
    <cellStyle name="Normal 14 2 4 3 3 2 3 3 3" xfId="23781" xr:uid="{00000000-0005-0000-0000-0000FF190000}"/>
    <cellStyle name="Normal 14 2 4 3 3 2 3 4" xfId="18163" xr:uid="{00000000-0005-0000-0000-0000001A0000}"/>
    <cellStyle name="Normal 14 2 4 3 3 2 3 4 2" xfId="37284" xr:uid="{00000000-0005-0000-0000-0000011A0000}"/>
    <cellStyle name="Normal 14 2 4 3 3 2 3 5" xfId="9513" xr:uid="{00000000-0005-0000-0000-0000021A0000}"/>
    <cellStyle name="Normal 14 2 4 3 3 2 3 5 2" xfId="33209" xr:uid="{00000000-0005-0000-0000-0000031A0000}"/>
    <cellStyle name="Normal 14 2 4 3 3 2 3 6" xfId="7641" xr:uid="{00000000-0005-0000-0000-0000041A0000}"/>
    <cellStyle name="Normal 14 2 4 3 3 2 3 6 2" xfId="29465" xr:uid="{00000000-0005-0000-0000-0000051A0000}"/>
    <cellStyle name="Normal 14 2 4 3 3 2 3 7" xfId="5769" xr:uid="{00000000-0005-0000-0000-0000061A0000}"/>
    <cellStyle name="Normal 14 2 4 3 3 2 3 7 2" xfId="21909" xr:uid="{00000000-0005-0000-0000-0000071A0000}"/>
    <cellStyle name="Normal 14 2 4 3 3 2 3 8" xfId="3897" xr:uid="{00000000-0005-0000-0000-0000081A0000}"/>
    <cellStyle name="Normal 14 2 4 3 3 2 3 9" xfId="20037" xr:uid="{00000000-0005-0000-0000-0000091A0000}"/>
    <cellStyle name="Normal 14 2 4 3 3 2 4" xfId="12325" xr:uid="{00000000-0005-0000-0000-00000A1A0000}"/>
    <cellStyle name="Normal 14 2 4 3 3 2 4 2" xfId="40072" xr:uid="{00000000-0005-0000-0000-00000B1A0000}"/>
    <cellStyle name="Normal 14 2 4 3 3 2 4 3" xfId="30705" xr:uid="{00000000-0005-0000-0000-00000C1A0000}"/>
    <cellStyle name="Normal 14 2 4 3 3 2 4 4" xfId="24821" xr:uid="{00000000-0005-0000-0000-00000D1A0000}"/>
    <cellStyle name="Normal 14 2 4 3 3 2 5" xfId="14816" xr:uid="{00000000-0005-0000-0000-00000E1A0000}"/>
    <cellStyle name="Normal 14 2 4 3 3 2 5 2" xfId="42444" xr:uid="{00000000-0005-0000-0000-00000F1A0000}"/>
    <cellStyle name="Normal 14 2 4 3 3 2 5 3" xfId="34602" xr:uid="{00000000-0005-0000-0000-0000101A0000}"/>
    <cellStyle name="Normal 14 2 4 3 3 2 5 4" xfId="27004" xr:uid="{00000000-0005-0000-0000-0000111A0000}"/>
    <cellStyle name="Normal 14 2 4 3 3 2 6" xfId="17036" xr:uid="{00000000-0005-0000-0000-0000121A0000}"/>
    <cellStyle name="Normal 14 2 4 3 3 2 6 2" xfId="44664" xr:uid="{00000000-0005-0000-0000-0000131A0000}"/>
    <cellStyle name="Normal 14 2 4 3 3 2 6 3" xfId="23149" xr:uid="{00000000-0005-0000-0000-0000141A0000}"/>
    <cellStyle name="Normal 14 2 4 3 3 2 7" xfId="10753" xr:uid="{00000000-0005-0000-0000-0000151A0000}"/>
    <cellStyle name="Normal 14 2 4 3 3 2 7 2" xfId="38524" xr:uid="{00000000-0005-0000-0000-0000161A0000}"/>
    <cellStyle name="Normal 14 2 4 3 3 2 8" xfId="17531" xr:uid="{00000000-0005-0000-0000-0000171A0000}"/>
    <cellStyle name="Normal 14 2 4 3 3 2 8 2" xfId="35771" xr:uid="{00000000-0005-0000-0000-0000181A0000}"/>
    <cellStyle name="Normal 14 2 4 3 3 2 9" xfId="8881" xr:uid="{00000000-0005-0000-0000-0000191A0000}"/>
    <cellStyle name="Normal 14 2 4 3 3 2 9 2" xfId="32577" xr:uid="{00000000-0005-0000-0000-00001A1A0000}"/>
    <cellStyle name="Normal 14 2 4 3 3 3" xfId="1222" xr:uid="{00000000-0005-0000-0000-00001B1A0000}"/>
    <cellStyle name="Normal 14 2 4 3 3 3 10" xfId="6839" xr:uid="{00000000-0005-0000-0000-00001C1A0000}"/>
    <cellStyle name="Normal 14 2 4 3 3 3 10 2" xfId="28663" xr:uid="{00000000-0005-0000-0000-00001D1A0000}"/>
    <cellStyle name="Normal 14 2 4 3 3 3 11" xfId="4967" xr:uid="{00000000-0005-0000-0000-00001E1A0000}"/>
    <cellStyle name="Normal 14 2 4 3 3 3 11 2" xfId="21107" xr:uid="{00000000-0005-0000-0000-00001F1A0000}"/>
    <cellStyle name="Normal 14 2 4 3 3 3 12" xfId="3095" xr:uid="{00000000-0005-0000-0000-0000201A0000}"/>
    <cellStyle name="Normal 14 2 4 3 3 3 13" xfId="19235" xr:uid="{00000000-0005-0000-0000-0000211A0000}"/>
    <cellStyle name="Normal 14 2 4 3 3 3 2" xfId="2721" xr:uid="{00000000-0005-0000-0000-0000221A0000}"/>
    <cellStyle name="Normal 14 2 4 3 3 3 2 10" xfId="20733" xr:uid="{00000000-0005-0000-0000-0000231A0000}"/>
    <cellStyle name="Normal 14 2 4 3 3 3 2 2" xfId="13786" xr:uid="{00000000-0005-0000-0000-0000241A0000}"/>
    <cellStyle name="Normal 14 2 4 3 3 3 2 2 2" xfId="41414" xr:uid="{00000000-0005-0000-0000-0000251A0000}"/>
    <cellStyle name="Normal 14 2 4 3 3 3 2 2 3" xfId="37980" xr:uid="{00000000-0005-0000-0000-0000261A0000}"/>
    <cellStyle name="Normal 14 2 4 3 3 3 2 2 4" xfId="32033" xr:uid="{00000000-0005-0000-0000-0000271A0000}"/>
    <cellStyle name="Normal 14 2 4 3 3 3 2 2 5" xfId="25896" xr:uid="{00000000-0005-0000-0000-0000281A0000}"/>
    <cellStyle name="Normal 14 2 4 3 3 3 2 3" xfId="16157" xr:uid="{00000000-0005-0000-0000-0000291A0000}"/>
    <cellStyle name="Normal 14 2 4 3 3 3 2 3 2" xfId="43785" xr:uid="{00000000-0005-0000-0000-00002A1A0000}"/>
    <cellStyle name="Normal 14 2 4 3 3 3 2 3 3" xfId="27620" xr:uid="{00000000-0005-0000-0000-00002B1A0000}"/>
    <cellStyle name="Normal 14 2 4 3 3 3 2 4" xfId="11059" xr:uid="{00000000-0005-0000-0000-00002C1A0000}"/>
    <cellStyle name="Normal 14 2 4 3 3 3 2 4 2" xfId="38830" xr:uid="{00000000-0005-0000-0000-00002D1A0000}"/>
    <cellStyle name="Normal 14 2 4 3 3 3 2 4 3" xfId="24477" xr:uid="{00000000-0005-0000-0000-00002E1A0000}"/>
    <cellStyle name="Normal 14 2 4 3 3 3 2 5" xfId="18859" xr:uid="{00000000-0005-0000-0000-00002F1A0000}"/>
    <cellStyle name="Normal 14 2 4 3 3 3 2 5 2" xfId="36387" xr:uid="{00000000-0005-0000-0000-0000301A0000}"/>
    <cellStyle name="Normal 14 2 4 3 3 3 2 6" xfId="10209" xr:uid="{00000000-0005-0000-0000-0000311A0000}"/>
    <cellStyle name="Normal 14 2 4 3 3 3 2 6 2" xfId="33905" xr:uid="{00000000-0005-0000-0000-0000321A0000}"/>
    <cellStyle name="Normal 14 2 4 3 3 3 2 7" xfId="8337" xr:uid="{00000000-0005-0000-0000-0000331A0000}"/>
    <cellStyle name="Normal 14 2 4 3 3 3 2 7 2" xfId="30161" xr:uid="{00000000-0005-0000-0000-0000341A0000}"/>
    <cellStyle name="Normal 14 2 4 3 3 3 2 8" xfId="6465" xr:uid="{00000000-0005-0000-0000-0000351A0000}"/>
    <cellStyle name="Normal 14 2 4 3 3 3 2 8 2" xfId="22605" xr:uid="{00000000-0005-0000-0000-0000361A0000}"/>
    <cellStyle name="Normal 14 2 4 3 3 3 2 9" xfId="4593" xr:uid="{00000000-0005-0000-0000-0000371A0000}"/>
    <cellStyle name="Normal 14 2 4 3 3 3 3" xfId="2177" xr:uid="{00000000-0005-0000-0000-0000381A0000}"/>
    <cellStyle name="Normal 14 2 4 3 3 3 3 2" xfId="15097" xr:uid="{00000000-0005-0000-0000-0000391A0000}"/>
    <cellStyle name="Normal 14 2 4 3 3 3 3 2 2" xfId="42725" xr:uid="{00000000-0005-0000-0000-00003A1A0000}"/>
    <cellStyle name="Normal 14 2 4 3 3 3 3 2 3" xfId="31490" xr:uid="{00000000-0005-0000-0000-00003B1A0000}"/>
    <cellStyle name="Normal 14 2 4 3 3 3 3 2 4" xfId="28366" xr:uid="{00000000-0005-0000-0000-00003C1A0000}"/>
    <cellStyle name="Normal 14 2 4 3 3 3 3 3" xfId="12611" xr:uid="{00000000-0005-0000-0000-00003D1A0000}"/>
    <cellStyle name="Normal 14 2 4 3 3 3 3 3 2" xfId="40353" xr:uid="{00000000-0005-0000-0000-00003E1A0000}"/>
    <cellStyle name="Normal 14 2 4 3 3 3 3 3 3" xfId="23934" xr:uid="{00000000-0005-0000-0000-00003F1A0000}"/>
    <cellStyle name="Normal 14 2 4 3 3 3 3 4" xfId="18316" xr:uid="{00000000-0005-0000-0000-0000401A0000}"/>
    <cellStyle name="Normal 14 2 4 3 3 3 3 4 2" xfId="37437" xr:uid="{00000000-0005-0000-0000-0000411A0000}"/>
    <cellStyle name="Normal 14 2 4 3 3 3 3 5" xfId="9666" xr:uid="{00000000-0005-0000-0000-0000421A0000}"/>
    <cellStyle name="Normal 14 2 4 3 3 3 3 5 2" xfId="33362" xr:uid="{00000000-0005-0000-0000-0000431A0000}"/>
    <cellStyle name="Normal 14 2 4 3 3 3 3 6" xfId="7794" xr:uid="{00000000-0005-0000-0000-0000441A0000}"/>
    <cellStyle name="Normal 14 2 4 3 3 3 3 6 2" xfId="29618" xr:uid="{00000000-0005-0000-0000-0000451A0000}"/>
    <cellStyle name="Normal 14 2 4 3 3 3 3 7" xfId="5922" xr:uid="{00000000-0005-0000-0000-0000461A0000}"/>
    <cellStyle name="Normal 14 2 4 3 3 3 3 7 2" xfId="22062" xr:uid="{00000000-0005-0000-0000-0000471A0000}"/>
    <cellStyle name="Normal 14 2 4 3 3 3 3 8" xfId="4050" xr:uid="{00000000-0005-0000-0000-0000481A0000}"/>
    <cellStyle name="Normal 14 2 4 3 3 3 3 9" xfId="20190" xr:uid="{00000000-0005-0000-0000-0000491A0000}"/>
    <cellStyle name="Normal 14 2 4 3 3 3 4" xfId="12155" xr:uid="{00000000-0005-0000-0000-00004A1A0000}"/>
    <cellStyle name="Normal 14 2 4 3 3 3 4 2" xfId="39902" xr:uid="{00000000-0005-0000-0000-00004B1A0000}"/>
    <cellStyle name="Normal 14 2 4 3 3 3 4 3" xfId="30535" xr:uid="{00000000-0005-0000-0000-00004C1A0000}"/>
    <cellStyle name="Normal 14 2 4 3 3 3 4 4" xfId="24836" xr:uid="{00000000-0005-0000-0000-00004D1A0000}"/>
    <cellStyle name="Normal 14 2 4 3 3 3 5" xfId="14646" xr:uid="{00000000-0005-0000-0000-00004E1A0000}"/>
    <cellStyle name="Normal 14 2 4 3 3 3 5 2" xfId="42274" xr:uid="{00000000-0005-0000-0000-00004F1A0000}"/>
    <cellStyle name="Normal 14 2 4 3 3 3 5 3" xfId="34432" xr:uid="{00000000-0005-0000-0000-0000501A0000}"/>
    <cellStyle name="Normal 14 2 4 3 3 3 5 4" xfId="26654" xr:uid="{00000000-0005-0000-0000-0000511A0000}"/>
    <cellStyle name="Normal 14 2 4 3 3 3 6" xfId="16866" xr:uid="{00000000-0005-0000-0000-0000521A0000}"/>
    <cellStyle name="Normal 14 2 4 3 3 3 6 2" xfId="44494" xr:uid="{00000000-0005-0000-0000-0000531A0000}"/>
    <cellStyle name="Normal 14 2 4 3 3 3 6 3" xfId="22979" xr:uid="{00000000-0005-0000-0000-0000541A0000}"/>
    <cellStyle name="Normal 14 2 4 3 3 3 7" xfId="10583" xr:uid="{00000000-0005-0000-0000-0000551A0000}"/>
    <cellStyle name="Normal 14 2 4 3 3 3 7 2" xfId="38354" xr:uid="{00000000-0005-0000-0000-0000561A0000}"/>
    <cellStyle name="Normal 14 2 4 3 3 3 8" xfId="17361" xr:uid="{00000000-0005-0000-0000-0000571A0000}"/>
    <cellStyle name="Normal 14 2 4 3 3 3 8 2" xfId="35422" xr:uid="{00000000-0005-0000-0000-0000581A0000}"/>
    <cellStyle name="Normal 14 2 4 3 3 3 9" xfId="8711" xr:uid="{00000000-0005-0000-0000-0000591A0000}"/>
    <cellStyle name="Normal 14 2 4 3 3 3 9 2" xfId="32407" xr:uid="{00000000-0005-0000-0000-00005A1A0000}"/>
    <cellStyle name="Normal 14 2 4 3 3 4" xfId="1855" xr:uid="{00000000-0005-0000-0000-00005B1A0000}"/>
    <cellStyle name="Normal 14 2 4 3 3 4 10" xfId="3728" xr:uid="{00000000-0005-0000-0000-00005C1A0000}"/>
    <cellStyle name="Normal 14 2 4 3 3 4 11" xfId="19868" xr:uid="{00000000-0005-0000-0000-00005D1A0000}"/>
    <cellStyle name="Normal 14 2 4 3 3 4 2" xfId="13362" xr:uid="{00000000-0005-0000-0000-00005E1A0000}"/>
    <cellStyle name="Normal 14 2 4 3 3 4 2 2" xfId="15733" xr:uid="{00000000-0005-0000-0000-00005F1A0000}"/>
    <cellStyle name="Normal 14 2 4 3 3 4 2 2 2" xfId="43361" xr:uid="{00000000-0005-0000-0000-0000601A0000}"/>
    <cellStyle name="Normal 14 2 4 3 3 4 2 3" xfId="40990" xr:uid="{00000000-0005-0000-0000-0000611A0000}"/>
    <cellStyle name="Normal 14 2 4 3 3 4 2 4" xfId="37115" xr:uid="{00000000-0005-0000-0000-0000621A0000}"/>
    <cellStyle name="Normal 14 2 4 3 3 4 2 5" xfId="31168" xr:uid="{00000000-0005-0000-0000-0000631A0000}"/>
    <cellStyle name="Normal 14 2 4 3 3 4 2 6" xfId="25472" xr:uid="{00000000-0005-0000-0000-0000641A0000}"/>
    <cellStyle name="Normal 14 2 4 3 3 4 3" xfId="12002" xr:uid="{00000000-0005-0000-0000-0000651A0000}"/>
    <cellStyle name="Normal 14 2 4 3 3 4 3 2" xfId="39749" xr:uid="{00000000-0005-0000-0000-0000661A0000}"/>
    <cellStyle name="Normal 14 2 4 3 3 4 3 3" xfId="34279" xr:uid="{00000000-0005-0000-0000-0000671A0000}"/>
    <cellStyle name="Normal 14 2 4 3 3 4 3 4" xfId="27146" xr:uid="{00000000-0005-0000-0000-0000681A0000}"/>
    <cellStyle name="Normal 14 2 4 3 3 4 4" xfId="14493" xr:uid="{00000000-0005-0000-0000-0000691A0000}"/>
    <cellStyle name="Normal 14 2 4 3 3 4 4 2" xfId="42121" xr:uid="{00000000-0005-0000-0000-00006A1A0000}"/>
    <cellStyle name="Normal 14 2 4 3 3 4 4 3" xfId="23612" xr:uid="{00000000-0005-0000-0000-00006B1A0000}"/>
    <cellStyle name="Normal 14 2 4 3 3 4 5" xfId="11382" xr:uid="{00000000-0005-0000-0000-00006C1A0000}"/>
    <cellStyle name="Normal 14 2 4 3 3 4 5 2" xfId="39153" xr:uid="{00000000-0005-0000-0000-00006D1A0000}"/>
    <cellStyle name="Normal 14 2 4 3 3 4 6" xfId="17994" xr:uid="{00000000-0005-0000-0000-00006E1A0000}"/>
    <cellStyle name="Normal 14 2 4 3 3 4 6 2" xfId="35913" xr:uid="{00000000-0005-0000-0000-00006F1A0000}"/>
    <cellStyle name="Normal 14 2 4 3 3 4 7" xfId="9344" xr:uid="{00000000-0005-0000-0000-0000701A0000}"/>
    <cellStyle name="Normal 14 2 4 3 3 4 7 2" xfId="33040" xr:uid="{00000000-0005-0000-0000-0000711A0000}"/>
    <cellStyle name="Normal 14 2 4 3 3 4 8" xfId="7472" xr:uid="{00000000-0005-0000-0000-0000721A0000}"/>
    <cellStyle name="Normal 14 2 4 3 3 4 8 2" xfId="29296" xr:uid="{00000000-0005-0000-0000-0000731A0000}"/>
    <cellStyle name="Normal 14 2 4 3 3 4 9" xfId="5600" xr:uid="{00000000-0005-0000-0000-0000741A0000}"/>
    <cellStyle name="Normal 14 2 4 3 3 4 9 2" xfId="21740" xr:uid="{00000000-0005-0000-0000-0000751A0000}"/>
    <cellStyle name="Normal 14 2 4 3 3 5" xfId="2399" xr:uid="{00000000-0005-0000-0000-0000761A0000}"/>
    <cellStyle name="Normal 14 2 4 3 3 5 10" xfId="20411" xr:uid="{00000000-0005-0000-0000-0000771A0000}"/>
    <cellStyle name="Normal 14 2 4 3 3 5 2" xfId="13486" xr:uid="{00000000-0005-0000-0000-0000781A0000}"/>
    <cellStyle name="Normal 14 2 4 3 3 5 2 2" xfId="41114" xr:uid="{00000000-0005-0000-0000-0000791A0000}"/>
    <cellStyle name="Normal 14 2 4 3 3 5 2 3" xfId="37658" xr:uid="{00000000-0005-0000-0000-00007A1A0000}"/>
    <cellStyle name="Normal 14 2 4 3 3 5 2 4" xfId="31711" xr:uid="{00000000-0005-0000-0000-00007B1A0000}"/>
    <cellStyle name="Normal 14 2 4 3 3 5 2 5" xfId="25596" xr:uid="{00000000-0005-0000-0000-00007C1A0000}"/>
    <cellStyle name="Normal 14 2 4 3 3 5 3" xfId="15857" xr:uid="{00000000-0005-0000-0000-00007D1A0000}"/>
    <cellStyle name="Normal 14 2 4 3 3 5 3 2" xfId="43485" xr:uid="{00000000-0005-0000-0000-00007E1A0000}"/>
    <cellStyle name="Normal 14 2 4 3 3 5 3 3" xfId="27298" xr:uid="{00000000-0005-0000-0000-00007F1A0000}"/>
    <cellStyle name="Normal 14 2 4 3 3 5 4" xfId="10906" xr:uid="{00000000-0005-0000-0000-0000801A0000}"/>
    <cellStyle name="Normal 14 2 4 3 3 5 4 2" xfId="38677" xr:uid="{00000000-0005-0000-0000-0000811A0000}"/>
    <cellStyle name="Normal 14 2 4 3 3 5 4 3" xfId="24155" xr:uid="{00000000-0005-0000-0000-0000821A0000}"/>
    <cellStyle name="Normal 14 2 4 3 3 5 5" xfId="18537" xr:uid="{00000000-0005-0000-0000-0000831A0000}"/>
    <cellStyle name="Normal 14 2 4 3 3 5 5 2" xfId="36065" xr:uid="{00000000-0005-0000-0000-0000841A0000}"/>
    <cellStyle name="Normal 14 2 4 3 3 5 6" xfId="9887" xr:uid="{00000000-0005-0000-0000-0000851A0000}"/>
    <cellStyle name="Normal 14 2 4 3 3 5 6 2" xfId="33583" xr:uid="{00000000-0005-0000-0000-0000861A0000}"/>
    <cellStyle name="Normal 14 2 4 3 3 5 7" xfId="8015" xr:uid="{00000000-0005-0000-0000-0000871A0000}"/>
    <cellStyle name="Normal 14 2 4 3 3 5 7 2" xfId="29839" xr:uid="{00000000-0005-0000-0000-0000881A0000}"/>
    <cellStyle name="Normal 14 2 4 3 3 5 8" xfId="6143" xr:uid="{00000000-0005-0000-0000-0000891A0000}"/>
    <cellStyle name="Normal 14 2 4 3 3 5 8 2" xfId="22283" xr:uid="{00000000-0005-0000-0000-00008A1A0000}"/>
    <cellStyle name="Normal 14 2 4 3 3 5 9" xfId="4271" xr:uid="{00000000-0005-0000-0000-00008B1A0000}"/>
    <cellStyle name="Normal 14 2 4 3 3 6" xfId="1698" xr:uid="{00000000-0005-0000-0000-00008C1A0000}"/>
    <cellStyle name="Normal 14 2 4 3 3 6 2" xfId="16555" xr:uid="{00000000-0005-0000-0000-00008D1A0000}"/>
    <cellStyle name="Normal 14 2 4 3 3 6 2 2" xfId="44183" xr:uid="{00000000-0005-0000-0000-00008E1A0000}"/>
    <cellStyle name="Normal 14 2 4 3 3 6 2 3" xfId="31011" xr:uid="{00000000-0005-0000-0000-00008F1A0000}"/>
    <cellStyle name="Normal 14 2 4 3 3 6 2 4" xfId="26294" xr:uid="{00000000-0005-0000-0000-0000901A0000}"/>
    <cellStyle name="Normal 14 2 4 3 3 6 3" xfId="14184" xr:uid="{00000000-0005-0000-0000-0000911A0000}"/>
    <cellStyle name="Normal 14 2 4 3 3 6 3 2" xfId="41812" xr:uid="{00000000-0005-0000-0000-0000921A0000}"/>
    <cellStyle name="Normal 14 2 4 3 3 6 3 3" xfId="28035" xr:uid="{00000000-0005-0000-0000-0000931A0000}"/>
    <cellStyle name="Normal 14 2 4 3 3 6 4" xfId="17837" xr:uid="{00000000-0005-0000-0000-0000941A0000}"/>
    <cellStyle name="Normal 14 2 4 3 3 6 4 2" xfId="36802" xr:uid="{00000000-0005-0000-0000-0000951A0000}"/>
    <cellStyle name="Normal 14 2 4 3 3 6 4 3" xfId="23455" xr:uid="{00000000-0005-0000-0000-0000961A0000}"/>
    <cellStyle name="Normal 14 2 4 3 3 6 5" xfId="9187" xr:uid="{00000000-0005-0000-0000-0000971A0000}"/>
    <cellStyle name="Normal 14 2 4 3 3 6 5 2" xfId="32883" xr:uid="{00000000-0005-0000-0000-0000981A0000}"/>
    <cellStyle name="Normal 14 2 4 3 3 6 6" xfId="7315" xr:uid="{00000000-0005-0000-0000-0000991A0000}"/>
    <cellStyle name="Normal 14 2 4 3 3 6 6 2" xfId="29139" xr:uid="{00000000-0005-0000-0000-00009A1A0000}"/>
    <cellStyle name="Normal 14 2 4 3 3 6 7" xfId="5443" xr:uid="{00000000-0005-0000-0000-00009B1A0000}"/>
    <cellStyle name="Normal 14 2 4 3 3 6 7 2" xfId="21583" xr:uid="{00000000-0005-0000-0000-00009C1A0000}"/>
    <cellStyle name="Normal 14 2 4 3 3 6 8" xfId="3571" xr:uid="{00000000-0005-0000-0000-00009D1A0000}"/>
    <cellStyle name="Normal 14 2 4 3 3 6 9" xfId="19711" xr:uid="{00000000-0005-0000-0000-00009E1A0000}"/>
    <cellStyle name="Normal 14 2 4 3 3 7" xfId="1545" xr:uid="{00000000-0005-0000-0000-00009F1A0000}"/>
    <cellStyle name="Normal 14 2 4 3 3 7 2" xfId="14969" xr:uid="{00000000-0005-0000-0000-0000A01A0000}"/>
    <cellStyle name="Normal 14 2 4 3 3 7 2 2" xfId="42597" xr:uid="{00000000-0005-0000-0000-0000A11A0000}"/>
    <cellStyle name="Normal 14 2 4 3 3 7 2 3" xfId="30858" xr:uid="{00000000-0005-0000-0000-0000A21A0000}"/>
    <cellStyle name="Normal 14 2 4 3 3 7 2 4" xfId="28307" xr:uid="{00000000-0005-0000-0000-0000A31A0000}"/>
    <cellStyle name="Normal 14 2 4 3 3 7 3" xfId="12478" xr:uid="{00000000-0005-0000-0000-0000A41A0000}"/>
    <cellStyle name="Normal 14 2 4 3 3 7 3 2" xfId="40225" xr:uid="{00000000-0005-0000-0000-0000A51A0000}"/>
    <cellStyle name="Normal 14 2 4 3 3 7 3 3" xfId="23302" xr:uid="{00000000-0005-0000-0000-0000A61A0000}"/>
    <cellStyle name="Normal 14 2 4 3 3 7 4" xfId="17684" xr:uid="{00000000-0005-0000-0000-0000A71A0000}"/>
    <cellStyle name="Normal 14 2 4 3 3 7 4 2" xfId="35262" xr:uid="{00000000-0005-0000-0000-0000A81A0000}"/>
    <cellStyle name="Normal 14 2 4 3 3 7 5" xfId="9034" xr:uid="{00000000-0005-0000-0000-0000A91A0000}"/>
    <cellStyle name="Normal 14 2 4 3 3 7 5 2" xfId="32730" xr:uid="{00000000-0005-0000-0000-0000AA1A0000}"/>
    <cellStyle name="Normal 14 2 4 3 3 7 6" xfId="7162" xr:uid="{00000000-0005-0000-0000-0000AB1A0000}"/>
    <cellStyle name="Normal 14 2 4 3 3 7 6 2" xfId="28986" xr:uid="{00000000-0005-0000-0000-0000AC1A0000}"/>
    <cellStyle name="Normal 14 2 4 3 3 7 7" xfId="5290" xr:uid="{00000000-0005-0000-0000-0000AD1A0000}"/>
    <cellStyle name="Normal 14 2 4 3 3 7 7 2" xfId="21430" xr:uid="{00000000-0005-0000-0000-0000AE1A0000}"/>
    <cellStyle name="Normal 14 2 4 3 3 7 8" xfId="3418" xr:uid="{00000000-0005-0000-0000-0000AF1A0000}"/>
    <cellStyle name="Normal 14 2 4 3 3 7 9" xfId="19558" xr:uid="{00000000-0005-0000-0000-0000B01A0000}"/>
    <cellStyle name="Normal 14 2 4 3 3 8" xfId="11849" xr:uid="{00000000-0005-0000-0000-0000B11A0000}"/>
    <cellStyle name="Normal 14 2 4 3 3 8 2" xfId="39599" xr:uid="{00000000-0005-0000-0000-0000B21A0000}"/>
    <cellStyle name="Normal 14 2 4 3 3 8 3" xfId="36958" xr:uid="{00000000-0005-0000-0000-0000B31A0000}"/>
    <cellStyle name="Normal 14 2 4 3 3 8 4" xfId="30382" xr:uid="{00000000-0005-0000-0000-0000B41A0000}"/>
    <cellStyle name="Normal 14 2 4 3 3 8 5" xfId="24708" xr:uid="{00000000-0005-0000-0000-0000B51A0000}"/>
    <cellStyle name="Normal 14 2 4 3 3 9" xfId="14340" xr:uid="{00000000-0005-0000-0000-0000B61A0000}"/>
    <cellStyle name="Normal 14 2 4 3 3 9 2" xfId="41968" xr:uid="{00000000-0005-0000-0000-0000B71A0000}"/>
    <cellStyle name="Normal 14 2 4 3 3 9 3" xfId="34126" xr:uid="{00000000-0005-0000-0000-0000B81A0000}"/>
    <cellStyle name="Normal 14 2 4 3 3 9 4" xfId="26494" xr:uid="{00000000-0005-0000-0000-0000B91A0000}"/>
    <cellStyle name="Normal 14 2 4 3 4" xfId="1324" xr:uid="{00000000-0005-0000-0000-0000BA1A0000}"/>
    <cellStyle name="Normal 14 2 4 3 4 10" xfId="17463" xr:uid="{00000000-0005-0000-0000-0000BB1A0000}"/>
    <cellStyle name="Normal 14 2 4 3 4 10 2" xfId="35577" xr:uid="{00000000-0005-0000-0000-0000BC1A0000}"/>
    <cellStyle name="Normal 14 2 4 3 4 11" xfId="8813" xr:uid="{00000000-0005-0000-0000-0000BD1A0000}"/>
    <cellStyle name="Normal 14 2 4 3 4 11 2" xfId="32509" xr:uid="{00000000-0005-0000-0000-0000BE1A0000}"/>
    <cellStyle name="Normal 14 2 4 3 4 12" xfId="6941" xr:uid="{00000000-0005-0000-0000-0000BF1A0000}"/>
    <cellStyle name="Normal 14 2 4 3 4 12 2" xfId="28765" xr:uid="{00000000-0005-0000-0000-0000C01A0000}"/>
    <cellStyle name="Normal 14 2 4 3 4 13" xfId="5069" xr:uid="{00000000-0005-0000-0000-0000C11A0000}"/>
    <cellStyle name="Normal 14 2 4 3 4 13 2" xfId="21209" xr:uid="{00000000-0005-0000-0000-0000C21A0000}"/>
    <cellStyle name="Normal 14 2 4 3 4 14" xfId="3197" xr:uid="{00000000-0005-0000-0000-0000C31A0000}"/>
    <cellStyle name="Normal 14 2 4 3 4 15" xfId="19337" xr:uid="{00000000-0005-0000-0000-0000C41A0000}"/>
    <cellStyle name="Normal 14 2 4 3 4 2" xfId="2279" xr:uid="{00000000-0005-0000-0000-0000C51A0000}"/>
    <cellStyle name="Normal 14 2 4 3 4 2 10" xfId="4152" xr:uid="{00000000-0005-0000-0000-0000C61A0000}"/>
    <cellStyle name="Normal 14 2 4 3 4 2 11" xfId="20292" xr:uid="{00000000-0005-0000-0000-0000C71A0000}"/>
    <cellStyle name="Normal 14 2 4 3 4 2 2" xfId="2823" xr:uid="{00000000-0005-0000-0000-0000C81A0000}"/>
    <cellStyle name="Normal 14 2 4 3 4 2 2 2" xfId="16257" xr:uid="{00000000-0005-0000-0000-0000C91A0000}"/>
    <cellStyle name="Normal 14 2 4 3 4 2 2 2 2" xfId="43885" xr:uid="{00000000-0005-0000-0000-0000CA1A0000}"/>
    <cellStyle name="Normal 14 2 4 3 4 2 2 2 3" xfId="38082" xr:uid="{00000000-0005-0000-0000-0000CB1A0000}"/>
    <cellStyle name="Normal 14 2 4 3 4 2 2 2 4" xfId="32135" xr:uid="{00000000-0005-0000-0000-0000CC1A0000}"/>
    <cellStyle name="Normal 14 2 4 3 4 2 2 2 5" xfId="25996" xr:uid="{00000000-0005-0000-0000-0000CD1A0000}"/>
    <cellStyle name="Normal 14 2 4 3 4 2 2 3" xfId="13886" xr:uid="{00000000-0005-0000-0000-0000CE1A0000}"/>
    <cellStyle name="Normal 14 2 4 3 4 2 2 3 2" xfId="41514" xr:uid="{00000000-0005-0000-0000-0000CF1A0000}"/>
    <cellStyle name="Normal 14 2 4 3 4 2 2 3 3" xfId="27722" xr:uid="{00000000-0005-0000-0000-0000D01A0000}"/>
    <cellStyle name="Normal 14 2 4 3 4 2 2 4" xfId="18961" xr:uid="{00000000-0005-0000-0000-0000D11A0000}"/>
    <cellStyle name="Normal 14 2 4 3 4 2 2 4 2" xfId="36489" xr:uid="{00000000-0005-0000-0000-0000D21A0000}"/>
    <cellStyle name="Normal 14 2 4 3 4 2 2 4 3" xfId="24579" xr:uid="{00000000-0005-0000-0000-0000D31A0000}"/>
    <cellStyle name="Normal 14 2 4 3 4 2 2 5" xfId="10311" xr:uid="{00000000-0005-0000-0000-0000D41A0000}"/>
    <cellStyle name="Normal 14 2 4 3 4 2 2 5 2" xfId="34007" xr:uid="{00000000-0005-0000-0000-0000D51A0000}"/>
    <cellStyle name="Normal 14 2 4 3 4 2 2 6" xfId="8439" xr:uid="{00000000-0005-0000-0000-0000D61A0000}"/>
    <cellStyle name="Normal 14 2 4 3 4 2 2 6 2" xfId="30263" xr:uid="{00000000-0005-0000-0000-0000D71A0000}"/>
    <cellStyle name="Normal 14 2 4 3 4 2 2 7" xfId="6567" xr:uid="{00000000-0005-0000-0000-0000D81A0000}"/>
    <cellStyle name="Normal 14 2 4 3 4 2 2 7 2" xfId="22707" xr:uid="{00000000-0005-0000-0000-0000D91A0000}"/>
    <cellStyle name="Normal 14 2 4 3 4 2 2 8" xfId="4695" xr:uid="{00000000-0005-0000-0000-0000DA1A0000}"/>
    <cellStyle name="Normal 14 2 4 3 4 2 2 9" xfId="20835" xr:uid="{00000000-0005-0000-0000-0000DB1A0000}"/>
    <cellStyle name="Normal 14 2 4 3 4 2 3" xfId="13423" xr:uid="{00000000-0005-0000-0000-0000DC1A0000}"/>
    <cellStyle name="Normal 14 2 4 3 4 2 3 2" xfId="41051" xr:uid="{00000000-0005-0000-0000-0000DD1A0000}"/>
    <cellStyle name="Normal 14 2 4 3 4 2 3 3" xfId="37539" xr:uid="{00000000-0005-0000-0000-0000DE1A0000}"/>
    <cellStyle name="Normal 14 2 4 3 4 2 3 4" xfId="31592" xr:uid="{00000000-0005-0000-0000-0000DF1A0000}"/>
    <cellStyle name="Normal 14 2 4 3 4 2 3 5" xfId="25533" xr:uid="{00000000-0005-0000-0000-0000E01A0000}"/>
    <cellStyle name="Normal 14 2 4 3 4 2 4" xfId="15794" xr:uid="{00000000-0005-0000-0000-0000E11A0000}"/>
    <cellStyle name="Normal 14 2 4 3 4 2 4 2" xfId="43422" xr:uid="{00000000-0005-0000-0000-0000E21A0000}"/>
    <cellStyle name="Normal 14 2 4 3 4 2 4 3" xfId="27230" xr:uid="{00000000-0005-0000-0000-0000E31A0000}"/>
    <cellStyle name="Normal 14 2 4 3 4 2 5" xfId="11484" xr:uid="{00000000-0005-0000-0000-0000E41A0000}"/>
    <cellStyle name="Normal 14 2 4 3 4 2 5 2" xfId="39255" xr:uid="{00000000-0005-0000-0000-0000E51A0000}"/>
    <cellStyle name="Normal 14 2 4 3 4 2 5 3" xfId="24036" xr:uid="{00000000-0005-0000-0000-0000E61A0000}"/>
    <cellStyle name="Normal 14 2 4 3 4 2 6" xfId="18418" xr:uid="{00000000-0005-0000-0000-0000E71A0000}"/>
    <cellStyle name="Normal 14 2 4 3 4 2 6 2" xfId="35997" xr:uid="{00000000-0005-0000-0000-0000E81A0000}"/>
    <cellStyle name="Normal 14 2 4 3 4 2 7" xfId="9768" xr:uid="{00000000-0005-0000-0000-0000E91A0000}"/>
    <cellStyle name="Normal 14 2 4 3 4 2 7 2" xfId="33464" xr:uid="{00000000-0005-0000-0000-0000EA1A0000}"/>
    <cellStyle name="Normal 14 2 4 3 4 2 8" xfId="7896" xr:uid="{00000000-0005-0000-0000-0000EB1A0000}"/>
    <cellStyle name="Normal 14 2 4 3 4 2 8 2" xfId="29720" xr:uid="{00000000-0005-0000-0000-0000EC1A0000}"/>
    <cellStyle name="Normal 14 2 4 3 4 2 9" xfId="6024" xr:uid="{00000000-0005-0000-0000-0000ED1A0000}"/>
    <cellStyle name="Normal 14 2 4 3 4 2 9 2" xfId="22164" xr:uid="{00000000-0005-0000-0000-0000EE1A0000}"/>
    <cellStyle name="Normal 14 2 4 3 4 3" xfId="2500" xr:uid="{00000000-0005-0000-0000-0000EF1A0000}"/>
    <cellStyle name="Normal 14 2 4 3 4 3 10" xfId="20512" xr:uid="{00000000-0005-0000-0000-0000F01A0000}"/>
    <cellStyle name="Normal 14 2 4 3 4 3 2" xfId="13573" xr:uid="{00000000-0005-0000-0000-0000F11A0000}"/>
    <cellStyle name="Normal 14 2 4 3 4 3 2 2" xfId="41201" xr:uid="{00000000-0005-0000-0000-0000F21A0000}"/>
    <cellStyle name="Normal 14 2 4 3 4 3 2 3" xfId="37759" xr:uid="{00000000-0005-0000-0000-0000F31A0000}"/>
    <cellStyle name="Normal 14 2 4 3 4 3 2 4" xfId="31812" xr:uid="{00000000-0005-0000-0000-0000F41A0000}"/>
    <cellStyle name="Normal 14 2 4 3 4 3 2 5" xfId="25683" xr:uid="{00000000-0005-0000-0000-0000F51A0000}"/>
    <cellStyle name="Normal 14 2 4 3 4 3 3" xfId="15944" xr:uid="{00000000-0005-0000-0000-0000F61A0000}"/>
    <cellStyle name="Normal 14 2 4 3 4 3 3 2" xfId="43572" xr:uid="{00000000-0005-0000-0000-0000F71A0000}"/>
    <cellStyle name="Normal 14 2 4 3 4 3 3 3" xfId="27399" xr:uid="{00000000-0005-0000-0000-0000F81A0000}"/>
    <cellStyle name="Normal 14 2 4 3 4 3 4" xfId="11161" xr:uid="{00000000-0005-0000-0000-0000F91A0000}"/>
    <cellStyle name="Normal 14 2 4 3 4 3 4 2" xfId="38932" xr:uid="{00000000-0005-0000-0000-0000FA1A0000}"/>
    <cellStyle name="Normal 14 2 4 3 4 3 4 3" xfId="24256" xr:uid="{00000000-0005-0000-0000-0000FB1A0000}"/>
    <cellStyle name="Normal 14 2 4 3 4 3 5" xfId="18638" xr:uid="{00000000-0005-0000-0000-0000FC1A0000}"/>
    <cellStyle name="Normal 14 2 4 3 4 3 5 2" xfId="36166" xr:uid="{00000000-0005-0000-0000-0000FD1A0000}"/>
    <cellStyle name="Normal 14 2 4 3 4 3 6" xfId="9988" xr:uid="{00000000-0005-0000-0000-0000FE1A0000}"/>
    <cellStyle name="Normal 14 2 4 3 4 3 6 2" xfId="33684" xr:uid="{00000000-0005-0000-0000-0000FF1A0000}"/>
    <cellStyle name="Normal 14 2 4 3 4 3 7" xfId="8116" xr:uid="{00000000-0005-0000-0000-0000001B0000}"/>
    <cellStyle name="Normal 14 2 4 3 4 3 7 2" xfId="29940" xr:uid="{00000000-0005-0000-0000-0000011B0000}"/>
    <cellStyle name="Normal 14 2 4 3 4 3 8" xfId="6244" xr:uid="{00000000-0005-0000-0000-0000021B0000}"/>
    <cellStyle name="Normal 14 2 4 3 4 3 8 2" xfId="22384" xr:uid="{00000000-0005-0000-0000-0000031B0000}"/>
    <cellStyle name="Normal 14 2 4 3 4 3 9" xfId="4372" xr:uid="{00000000-0005-0000-0000-0000041B0000}"/>
    <cellStyle name="Normal 14 2 4 3 4 4" xfId="1956" xr:uid="{00000000-0005-0000-0000-0000051B0000}"/>
    <cellStyle name="Normal 14 2 4 3 4 4 2" xfId="16371" xr:uid="{00000000-0005-0000-0000-0000061B0000}"/>
    <cellStyle name="Normal 14 2 4 3 4 4 2 2" xfId="43999" xr:uid="{00000000-0005-0000-0000-0000071B0000}"/>
    <cellStyle name="Normal 14 2 4 3 4 4 2 3" xfId="31269" xr:uid="{00000000-0005-0000-0000-0000081B0000}"/>
    <cellStyle name="Normal 14 2 4 3 4 4 2 4" xfId="26110" xr:uid="{00000000-0005-0000-0000-0000091B0000}"/>
    <cellStyle name="Normal 14 2 4 3 4 4 3" xfId="14000" xr:uid="{00000000-0005-0000-0000-00000A1B0000}"/>
    <cellStyle name="Normal 14 2 4 3 4 4 3 2" xfId="41628" xr:uid="{00000000-0005-0000-0000-00000B1B0000}"/>
    <cellStyle name="Normal 14 2 4 3 4 4 3 3" xfId="27841" xr:uid="{00000000-0005-0000-0000-00000C1B0000}"/>
    <cellStyle name="Normal 14 2 4 3 4 4 4" xfId="18095" xr:uid="{00000000-0005-0000-0000-00000D1B0000}"/>
    <cellStyle name="Normal 14 2 4 3 4 4 4 2" xfId="36608" xr:uid="{00000000-0005-0000-0000-00000E1B0000}"/>
    <cellStyle name="Normal 14 2 4 3 4 4 4 3" xfId="23713" xr:uid="{00000000-0005-0000-0000-00000F1B0000}"/>
    <cellStyle name="Normal 14 2 4 3 4 4 5" xfId="9445" xr:uid="{00000000-0005-0000-0000-0000101B0000}"/>
    <cellStyle name="Normal 14 2 4 3 4 4 5 2" xfId="33141" xr:uid="{00000000-0005-0000-0000-0000111B0000}"/>
    <cellStyle name="Normal 14 2 4 3 4 4 6" xfId="7573" xr:uid="{00000000-0005-0000-0000-0000121B0000}"/>
    <cellStyle name="Normal 14 2 4 3 4 4 6 2" xfId="29397" xr:uid="{00000000-0005-0000-0000-0000131B0000}"/>
    <cellStyle name="Normal 14 2 4 3 4 4 7" xfId="5701" xr:uid="{00000000-0005-0000-0000-0000141B0000}"/>
    <cellStyle name="Normal 14 2 4 3 4 4 7 2" xfId="21841" xr:uid="{00000000-0005-0000-0000-0000151B0000}"/>
    <cellStyle name="Normal 14 2 4 3 4 4 8" xfId="3829" xr:uid="{00000000-0005-0000-0000-0000161B0000}"/>
    <cellStyle name="Normal 14 2 4 3 4 4 9" xfId="19969" xr:uid="{00000000-0005-0000-0000-0000171B0000}"/>
    <cellStyle name="Normal 14 2 4 3 4 5" xfId="12765" xr:uid="{00000000-0005-0000-0000-0000181B0000}"/>
    <cellStyle name="Normal 14 2 4 3 4 5 2" xfId="15238" xr:uid="{00000000-0005-0000-0000-0000191B0000}"/>
    <cellStyle name="Normal 14 2 4 3 4 5 2 2" xfId="42866" xr:uid="{00000000-0005-0000-0000-00001A1B0000}"/>
    <cellStyle name="Normal 14 2 4 3 4 5 2 3" xfId="34761" xr:uid="{00000000-0005-0000-0000-00001B1B0000}"/>
    <cellStyle name="Normal 14 2 4 3 4 5 3" xfId="40494" xr:uid="{00000000-0005-0000-0000-00001C1B0000}"/>
    <cellStyle name="Normal 14 2 4 3 4 5 4" xfId="37216" xr:uid="{00000000-0005-0000-0000-00001D1B0000}"/>
    <cellStyle name="Normal 14 2 4 3 4 5 5" xfId="30637" xr:uid="{00000000-0005-0000-0000-00001E1B0000}"/>
    <cellStyle name="Normal 14 2 4 3 4 5 6" xfId="24977" xr:uid="{00000000-0005-0000-0000-00001F1B0000}"/>
    <cellStyle name="Normal 14 2 4 3 4 6" xfId="12257" xr:uid="{00000000-0005-0000-0000-0000201B0000}"/>
    <cellStyle name="Normal 14 2 4 3 4 6 2" xfId="40004" xr:uid="{00000000-0005-0000-0000-0000211B0000}"/>
    <cellStyle name="Normal 14 2 4 3 4 6 3" xfId="34534" xr:uid="{00000000-0005-0000-0000-0000221B0000}"/>
    <cellStyle name="Normal 14 2 4 3 4 6 4" xfId="26809" xr:uid="{00000000-0005-0000-0000-0000231B0000}"/>
    <cellStyle name="Normal 14 2 4 3 4 7" xfId="14748" xr:uid="{00000000-0005-0000-0000-0000241B0000}"/>
    <cellStyle name="Normal 14 2 4 3 4 7 2" xfId="42376" xr:uid="{00000000-0005-0000-0000-0000251B0000}"/>
    <cellStyle name="Normal 14 2 4 3 4 7 3" xfId="23081" xr:uid="{00000000-0005-0000-0000-0000261B0000}"/>
    <cellStyle name="Normal 14 2 4 3 4 8" xfId="16968" xr:uid="{00000000-0005-0000-0000-0000271B0000}"/>
    <cellStyle name="Normal 14 2 4 3 4 8 2" xfId="44596" xr:uid="{00000000-0005-0000-0000-0000281B0000}"/>
    <cellStyle name="Normal 14 2 4 3 4 9" xfId="10685" xr:uid="{00000000-0005-0000-0000-0000291B0000}"/>
    <cellStyle name="Normal 14 2 4 3 4 9 2" xfId="38456" xr:uid="{00000000-0005-0000-0000-00002A1B0000}"/>
    <cellStyle name="Normal 14 2 4 3 5" xfId="1171" xr:uid="{00000000-0005-0000-0000-00002B1B0000}"/>
    <cellStyle name="Normal 14 2 4 3 5 10" xfId="8660" xr:uid="{00000000-0005-0000-0000-00002C1B0000}"/>
    <cellStyle name="Normal 14 2 4 3 5 10 2" xfId="32356" xr:uid="{00000000-0005-0000-0000-00002D1B0000}"/>
    <cellStyle name="Normal 14 2 4 3 5 11" xfId="6788" xr:uid="{00000000-0005-0000-0000-00002E1B0000}"/>
    <cellStyle name="Normal 14 2 4 3 5 11 2" xfId="28612" xr:uid="{00000000-0005-0000-0000-00002F1B0000}"/>
    <cellStyle name="Normal 14 2 4 3 5 12" xfId="4916" xr:uid="{00000000-0005-0000-0000-0000301B0000}"/>
    <cellStyle name="Normal 14 2 4 3 5 12 2" xfId="21056" xr:uid="{00000000-0005-0000-0000-0000311B0000}"/>
    <cellStyle name="Normal 14 2 4 3 5 13" xfId="3044" xr:uid="{00000000-0005-0000-0000-0000321B0000}"/>
    <cellStyle name="Normal 14 2 4 3 5 14" xfId="19184" xr:uid="{00000000-0005-0000-0000-0000331B0000}"/>
    <cellStyle name="Normal 14 2 4 3 5 2" xfId="2670" xr:uid="{00000000-0005-0000-0000-0000341B0000}"/>
    <cellStyle name="Normal 14 2 4 3 5 2 10" xfId="20682" xr:uid="{00000000-0005-0000-0000-0000351B0000}"/>
    <cellStyle name="Normal 14 2 4 3 5 2 2" xfId="13735" xr:uid="{00000000-0005-0000-0000-0000361B0000}"/>
    <cellStyle name="Normal 14 2 4 3 5 2 2 2" xfId="41363" xr:uid="{00000000-0005-0000-0000-0000371B0000}"/>
    <cellStyle name="Normal 14 2 4 3 5 2 2 3" xfId="37929" xr:uid="{00000000-0005-0000-0000-0000381B0000}"/>
    <cellStyle name="Normal 14 2 4 3 5 2 2 4" xfId="31982" xr:uid="{00000000-0005-0000-0000-0000391B0000}"/>
    <cellStyle name="Normal 14 2 4 3 5 2 2 5" xfId="25845" xr:uid="{00000000-0005-0000-0000-00003A1B0000}"/>
    <cellStyle name="Normal 14 2 4 3 5 2 3" xfId="16106" xr:uid="{00000000-0005-0000-0000-00003B1B0000}"/>
    <cellStyle name="Normal 14 2 4 3 5 2 3 2" xfId="43734" xr:uid="{00000000-0005-0000-0000-00003C1B0000}"/>
    <cellStyle name="Normal 14 2 4 3 5 2 3 3" xfId="27569" xr:uid="{00000000-0005-0000-0000-00003D1B0000}"/>
    <cellStyle name="Normal 14 2 4 3 5 2 4" xfId="11535" xr:uid="{00000000-0005-0000-0000-00003E1B0000}"/>
    <cellStyle name="Normal 14 2 4 3 5 2 4 2" xfId="39306" xr:uid="{00000000-0005-0000-0000-00003F1B0000}"/>
    <cellStyle name="Normal 14 2 4 3 5 2 4 3" xfId="24426" xr:uid="{00000000-0005-0000-0000-0000401B0000}"/>
    <cellStyle name="Normal 14 2 4 3 5 2 5" xfId="18808" xr:uid="{00000000-0005-0000-0000-0000411B0000}"/>
    <cellStyle name="Normal 14 2 4 3 5 2 5 2" xfId="36336" xr:uid="{00000000-0005-0000-0000-0000421B0000}"/>
    <cellStyle name="Normal 14 2 4 3 5 2 6" xfId="10158" xr:uid="{00000000-0005-0000-0000-0000431B0000}"/>
    <cellStyle name="Normal 14 2 4 3 5 2 6 2" xfId="33854" xr:uid="{00000000-0005-0000-0000-0000441B0000}"/>
    <cellStyle name="Normal 14 2 4 3 5 2 7" xfId="8286" xr:uid="{00000000-0005-0000-0000-0000451B0000}"/>
    <cellStyle name="Normal 14 2 4 3 5 2 7 2" xfId="30110" xr:uid="{00000000-0005-0000-0000-0000461B0000}"/>
    <cellStyle name="Normal 14 2 4 3 5 2 8" xfId="6414" xr:uid="{00000000-0005-0000-0000-0000471B0000}"/>
    <cellStyle name="Normal 14 2 4 3 5 2 8 2" xfId="22554" xr:uid="{00000000-0005-0000-0000-0000481B0000}"/>
    <cellStyle name="Normal 14 2 4 3 5 2 9" xfId="4542" xr:uid="{00000000-0005-0000-0000-0000491B0000}"/>
    <cellStyle name="Normal 14 2 4 3 5 3" xfId="2126" xr:uid="{00000000-0005-0000-0000-00004A1B0000}"/>
    <cellStyle name="Normal 14 2 4 3 5 3 10" xfId="20139" xr:uid="{00000000-0005-0000-0000-00004B1B0000}"/>
    <cellStyle name="Normal 14 2 4 3 5 3 2" xfId="14207" xr:uid="{00000000-0005-0000-0000-00004C1B0000}"/>
    <cellStyle name="Normal 14 2 4 3 5 3 2 2" xfId="41835" xr:uid="{00000000-0005-0000-0000-00004D1B0000}"/>
    <cellStyle name="Normal 14 2 4 3 5 3 2 3" xfId="31439" xr:uid="{00000000-0005-0000-0000-00004E1B0000}"/>
    <cellStyle name="Normal 14 2 4 3 5 3 2 4" xfId="26317" xr:uid="{00000000-0005-0000-0000-00004F1B0000}"/>
    <cellStyle name="Normal 14 2 4 3 5 3 3" xfId="16578" xr:uid="{00000000-0005-0000-0000-0000501B0000}"/>
    <cellStyle name="Normal 14 2 4 3 5 3 3 2" xfId="44206" xr:uid="{00000000-0005-0000-0000-0000511B0000}"/>
    <cellStyle name="Normal 14 2 4 3 5 3 3 3" xfId="28058" xr:uid="{00000000-0005-0000-0000-0000521B0000}"/>
    <cellStyle name="Normal 14 2 4 3 5 3 4" xfId="11008" xr:uid="{00000000-0005-0000-0000-0000531B0000}"/>
    <cellStyle name="Normal 14 2 4 3 5 3 4 2" xfId="38779" xr:uid="{00000000-0005-0000-0000-0000541B0000}"/>
    <cellStyle name="Normal 14 2 4 3 5 3 4 3" xfId="23883" xr:uid="{00000000-0005-0000-0000-0000551B0000}"/>
    <cellStyle name="Normal 14 2 4 3 5 3 5" xfId="18265" xr:uid="{00000000-0005-0000-0000-0000561B0000}"/>
    <cellStyle name="Normal 14 2 4 3 5 3 5 2" xfId="36825" xr:uid="{00000000-0005-0000-0000-0000571B0000}"/>
    <cellStyle name="Normal 14 2 4 3 5 3 6" xfId="9615" xr:uid="{00000000-0005-0000-0000-0000581B0000}"/>
    <cellStyle name="Normal 14 2 4 3 5 3 6 2" xfId="33311" xr:uid="{00000000-0005-0000-0000-0000591B0000}"/>
    <cellStyle name="Normal 14 2 4 3 5 3 7" xfId="7743" xr:uid="{00000000-0005-0000-0000-00005A1B0000}"/>
    <cellStyle name="Normal 14 2 4 3 5 3 7 2" xfId="29567" xr:uid="{00000000-0005-0000-0000-00005B1B0000}"/>
    <cellStyle name="Normal 14 2 4 3 5 3 8" xfId="5871" xr:uid="{00000000-0005-0000-0000-00005C1B0000}"/>
    <cellStyle name="Normal 14 2 4 3 5 3 8 2" xfId="22011" xr:uid="{00000000-0005-0000-0000-00005D1B0000}"/>
    <cellStyle name="Normal 14 2 4 3 5 3 9" xfId="3999" xr:uid="{00000000-0005-0000-0000-00005E1B0000}"/>
    <cellStyle name="Normal 14 2 4 3 5 4" xfId="13216" xr:uid="{00000000-0005-0000-0000-00005F1B0000}"/>
    <cellStyle name="Normal 14 2 4 3 5 4 2" xfId="15602" xr:uid="{00000000-0005-0000-0000-0000601B0000}"/>
    <cellStyle name="Normal 14 2 4 3 5 4 2 2" xfId="43230" xr:uid="{00000000-0005-0000-0000-0000611B0000}"/>
    <cellStyle name="Normal 14 2 4 3 5 4 2 3" xfId="34926" xr:uid="{00000000-0005-0000-0000-0000621B0000}"/>
    <cellStyle name="Normal 14 2 4 3 5 4 3" xfId="40858" xr:uid="{00000000-0005-0000-0000-0000631B0000}"/>
    <cellStyle name="Normal 14 2 4 3 5 4 4" xfId="37386" xr:uid="{00000000-0005-0000-0000-0000641B0000}"/>
    <cellStyle name="Normal 14 2 4 3 5 4 5" xfId="30484" xr:uid="{00000000-0005-0000-0000-0000651B0000}"/>
    <cellStyle name="Normal 14 2 4 3 5 4 6" xfId="25341" xr:uid="{00000000-0005-0000-0000-0000661B0000}"/>
    <cellStyle name="Normal 14 2 4 3 5 5" xfId="12104" xr:uid="{00000000-0005-0000-0000-0000671B0000}"/>
    <cellStyle name="Normal 14 2 4 3 5 5 2" xfId="39851" xr:uid="{00000000-0005-0000-0000-0000681B0000}"/>
    <cellStyle name="Normal 14 2 4 3 5 5 3" xfId="34381" xr:uid="{00000000-0005-0000-0000-0000691B0000}"/>
    <cellStyle name="Normal 14 2 4 3 5 5 4" xfId="27027" xr:uid="{00000000-0005-0000-0000-00006A1B0000}"/>
    <cellStyle name="Normal 14 2 4 3 5 6" xfId="14595" xr:uid="{00000000-0005-0000-0000-00006B1B0000}"/>
    <cellStyle name="Normal 14 2 4 3 5 6 2" xfId="42223" xr:uid="{00000000-0005-0000-0000-00006C1B0000}"/>
    <cellStyle name="Normal 14 2 4 3 5 6 3" xfId="22928" xr:uid="{00000000-0005-0000-0000-00006D1B0000}"/>
    <cellStyle name="Normal 14 2 4 3 5 7" xfId="16815" xr:uid="{00000000-0005-0000-0000-00006E1B0000}"/>
    <cellStyle name="Normal 14 2 4 3 5 7 2" xfId="44443" xr:uid="{00000000-0005-0000-0000-00006F1B0000}"/>
    <cellStyle name="Normal 14 2 4 3 5 8" xfId="10532" xr:uid="{00000000-0005-0000-0000-0000701B0000}"/>
    <cellStyle name="Normal 14 2 4 3 5 8 2" xfId="38303" xr:uid="{00000000-0005-0000-0000-0000711B0000}"/>
    <cellStyle name="Normal 14 2 4 3 5 9" xfId="17310" xr:uid="{00000000-0005-0000-0000-0000721B0000}"/>
    <cellStyle name="Normal 14 2 4 3 5 9 2" xfId="35794" xr:uid="{00000000-0005-0000-0000-0000731B0000}"/>
    <cellStyle name="Normal 14 2 4 3 6" xfId="1804" xr:uid="{00000000-0005-0000-0000-0000741B0000}"/>
    <cellStyle name="Normal 14 2 4 3 6 10" xfId="3677" xr:uid="{00000000-0005-0000-0000-0000751B0000}"/>
    <cellStyle name="Normal 14 2 4 3 6 11" xfId="19817" xr:uid="{00000000-0005-0000-0000-0000761B0000}"/>
    <cellStyle name="Normal 14 2 4 3 6 2" xfId="13241" xr:uid="{00000000-0005-0000-0000-0000771B0000}"/>
    <cellStyle name="Normal 14 2 4 3 6 2 2" xfId="15626" xr:uid="{00000000-0005-0000-0000-0000781B0000}"/>
    <cellStyle name="Normal 14 2 4 3 6 2 2 2" xfId="43254" xr:uid="{00000000-0005-0000-0000-0000791B0000}"/>
    <cellStyle name="Normal 14 2 4 3 6 2 3" xfId="40882" xr:uid="{00000000-0005-0000-0000-00007A1B0000}"/>
    <cellStyle name="Normal 14 2 4 3 6 2 4" xfId="37064" xr:uid="{00000000-0005-0000-0000-00007B1B0000}"/>
    <cellStyle name="Normal 14 2 4 3 6 2 5" xfId="31117" xr:uid="{00000000-0005-0000-0000-00007C1B0000}"/>
    <cellStyle name="Normal 14 2 4 3 6 2 6" xfId="25365" xr:uid="{00000000-0005-0000-0000-00007D1B0000}"/>
    <cellStyle name="Normal 14 2 4 3 6 3" xfId="11951" xr:uid="{00000000-0005-0000-0000-00007E1B0000}"/>
    <cellStyle name="Normal 14 2 4 3 6 3 2" xfId="39698" xr:uid="{00000000-0005-0000-0000-00007F1B0000}"/>
    <cellStyle name="Normal 14 2 4 3 6 3 3" xfId="34228" xr:uid="{00000000-0005-0000-0000-0000801B0000}"/>
    <cellStyle name="Normal 14 2 4 3 6 3 4" xfId="26756" xr:uid="{00000000-0005-0000-0000-0000811B0000}"/>
    <cellStyle name="Normal 14 2 4 3 6 4" xfId="14442" xr:uid="{00000000-0005-0000-0000-0000821B0000}"/>
    <cellStyle name="Normal 14 2 4 3 6 4 2" xfId="42070" xr:uid="{00000000-0005-0000-0000-0000831B0000}"/>
    <cellStyle name="Normal 14 2 4 3 6 4 3" xfId="23561" xr:uid="{00000000-0005-0000-0000-0000841B0000}"/>
    <cellStyle name="Normal 14 2 4 3 6 5" xfId="11331" xr:uid="{00000000-0005-0000-0000-0000851B0000}"/>
    <cellStyle name="Normal 14 2 4 3 6 5 2" xfId="39102" xr:uid="{00000000-0005-0000-0000-0000861B0000}"/>
    <cellStyle name="Normal 14 2 4 3 6 6" xfId="17943" xr:uid="{00000000-0005-0000-0000-0000871B0000}"/>
    <cellStyle name="Normal 14 2 4 3 6 6 2" xfId="35524" xr:uid="{00000000-0005-0000-0000-0000881B0000}"/>
    <cellStyle name="Normal 14 2 4 3 6 7" xfId="9293" xr:uid="{00000000-0005-0000-0000-0000891B0000}"/>
    <cellStyle name="Normal 14 2 4 3 6 7 2" xfId="32989" xr:uid="{00000000-0005-0000-0000-00008A1B0000}"/>
    <cellStyle name="Normal 14 2 4 3 6 8" xfId="7421" xr:uid="{00000000-0005-0000-0000-00008B1B0000}"/>
    <cellStyle name="Normal 14 2 4 3 6 8 2" xfId="29245" xr:uid="{00000000-0005-0000-0000-00008C1B0000}"/>
    <cellStyle name="Normal 14 2 4 3 6 9" xfId="5549" xr:uid="{00000000-0005-0000-0000-00008D1B0000}"/>
    <cellStyle name="Normal 14 2 4 3 6 9 2" xfId="21689" xr:uid="{00000000-0005-0000-0000-00008E1B0000}"/>
    <cellStyle name="Normal 14 2 4 3 7" xfId="2348" xr:uid="{00000000-0005-0000-0000-00008F1B0000}"/>
    <cellStyle name="Normal 14 2 4 3 7 10" xfId="20360" xr:uid="{00000000-0005-0000-0000-0000901B0000}"/>
    <cellStyle name="Normal 14 2 4 3 7 2" xfId="12577" xr:uid="{00000000-0005-0000-0000-0000911B0000}"/>
    <cellStyle name="Normal 14 2 4 3 7 2 2" xfId="40321" xr:uid="{00000000-0005-0000-0000-0000921B0000}"/>
    <cellStyle name="Normal 14 2 4 3 7 2 3" xfId="37607" xr:uid="{00000000-0005-0000-0000-0000931B0000}"/>
    <cellStyle name="Normal 14 2 4 3 7 2 4" xfId="31660" xr:uid="{00000000-0005-0000-0000-0000941B0000}"/>
    <cellStyle name="Normal 14 2 4 3 7 2 5" xfId="24804" xr:uid="{00000000-0005-0000-0000-0000951B0000}"/>
    <cellStyle name="Normal 14 2 4 3 7 3" xfId="15065" xr:uid="{00000000-0005-0000-0000-0000961B0000}"/>
    <cellStyle name="Normal 14 2 4 3 7 3 2" xfId="42693" xr:uid="{00000000-0005-0000-0000-0000971B0000}"/>
    <cellStyle name="Normal 14 2 4 3 7 3 3" xfId="26603" xr:uid="{00000000-0005-0000-0000-0000981B0000}"/>
    <cellStyle name="Normal 14 2 4 3 7 4" xfId="10855" xr:uid="{00000000-0005-0000-0000-0000991B0000}"/>
    <cellStyle name="Normal 14 2 4 3 7 4 2" xfId="38626" xr:uid="{00000000-0005-0000-0000-00009A1B0000}"/>
    <cellStyle name="Normal 14 2 4 3 7 4 3" xfId="24104" xr:uid="{00000000-0005-0000-0000-00009B1B0000}"/>
    <cellStyle name="Normal 14 2 4 3 7 5" xfId="18486" xr:uid="{00000000-0005-0000-0000-00009C1B0000}"/>
    <cellStyle name="Normal 14 2 4 3 7 5 2" xfId="35371" xr:uid="{00000000-0005-0000-0000-00009D1B0000}"/>
    <cellStyle name="Normal 14 2 4 3 7 6" xfId="9836" xr:uid="{00000000-0005-0000-0000-00009E1B0000}"/>
    <cellStyle name="Normal 14 2 4 3 7 6 2" xfId="33532" xr:uid="{00000000-0005-0000-0000-00009F1B0000}"/>
    <cellStyle name="Normal 14 2 4 3 7 7" xfId="7964" xr:uid="{00000000-0005-0000-0000-0000A01B0000}"/>
    <cellStyle name="Normal 14 2 4 3 7 7 2" xfId="29788" xr:uid="{00000000-0005-0000-0000-0000A11B0000}"/>
    <cellStyle name="Normal 14 2 4 3 7 8" xfId="6092" xr:uid="{00000000-0005-0000-0000-0000A21B0000}"/>
    <cellStyle name="Normal 14 2 4 3 7 8 2" xfId="22232" xr:uid="{00000000-0005-0000-0000-0000A31B0000}"/>
    <cellStyle name="Normal 14 2 4 3 7 9" xfId="4220" xr:uid="{00000000-0005-0000-0000-0000A41B0000}"/>
    <cellStyle name="Normal 14 2 4 3 8" xfId="1647" xr:uid="{00000000-0005-0000-0000-0000A51B0000}"/>
    <cellStyle name="Normal 14 2 4 3 8 2" xfId="16318" xr:uid="{00000000-0005-0000-0000-0000A61B0000}"/>
    <cellStyle name="Normal 14 2 4 3 8 2 2" xfId="43946" xr:uid="{00000000-0005-0000-0000-0000A71B0000}"/>
    <cellStyle name="Normal 14 2 4 3 8 2 3" xfId="30960" xr:uid="{00000000-0005-0000-0000-0000A81B0000}"/>
    <cellStyle name="Normal 14 2 4 3 8 2 4" xfId="26057" xr:uid="{00000000-0005-0000-0000-0000A91B0000}"/>
    <cellStyle name="Normal 14 2 4 3 8 3" xfId="13947" xr:uid="{00000000-0005-0000-0000-0000AA1B0000}"/>
    <cellStyle name="Normal 14 2 4 3 8 3 2" xfId="41575" xr:uid="{00000000-0005-0000-0000-0000AB1B0000}"/>
    <cellStyle name="Normal 14 2 4 3 8 3 3" xfId="27788" xr:uid="{00000000-0005-0000-0000-0000AC1B0000}"/>
    <cellStyle name="Normal 14 2 4 3 8 4" xfId="17786" xr:uid="{00000000-0005-0000-0000-0000AD1B0000}"/>
    <cellStyle name="Normal 14 2 4 3 8 4 2" xfId="36555" xr:uid="{00000000-0005-0000-0000-0000AE1B0000}"/>
    <cellStyle name="Normal 14 2 4 3 8 4 3" xfId="23404" xr:uid="{00000000-0005-0000-0000-0000AF1B0000}"/>
    <cellStyle name="Normal 14 2 4 3 8 5" xfId="9136" xr:uid="{00000000-0005-0000-0000-0000B01B0000}"/>
    <cellStyle name="Normal 14 2 4 3 8 5 2" xfId="32832" xr:uid="{00000000-0005-0000-0000-0000B11B0000}"/>
    <cellStyle name="Normal 14 2 4 3 8 6" xfId="7264" xr:uid="{00000000-0005-0000-0000-0000B21B0000}"/>
    <cellStyle name="Normal 14 2 4 3 8 6 2" xfId="29088" xr:uid="{00000000-0005-0000-0000-0000B31B0000}"/>
    <cellStyle name="Normal 14 2 4 3 8 7" xfId="5392" xr:uid="{00000000-0005-0000-0000-0000B41B0000}"/>
    <cellStyle name="Normal 14 2 4 3 8 7 2" xfId="21532" xr:uid="{00000000-0005-0000-0000-0000B51B0000}"/>
    <cellStyle name="Normal 14 2 4 3 8 8" xfId="3520" xr:uid="{00000000-0005-0000-0000-0000B61B0000}"/>
    <cellStyle name="Normal 14 2 4 3 8 9" xfId="19660" xr:uid="{00000000-0005-0000-0000-0000B71B0000}"/>
    <cellStyle name="Normal 14 2 4 3 9" xfId="1494" xr:uid="{00000000-0005-0000-0000-0000B81B0000}"/>
    <cellStyle name="Normal 14 2 4 3 9 2" xfId="14918" xr:uid="{00000000-0005-0000-0000-0000B91B0000}"/>
    <cellStyle name="Normal 14 2 4 3 9 2 2" xfId="42546" xr:uid="{00000000-0005-0000-0000-0000BA1B0000}"/>
    <cellStyle name="Normal 14 2 4 3 9 2 3" xfId="30807" xr:uid="{00000000-0005-0000-0000-0000BB1B0000}"/>
    <cellStyle name="Normal 14 2 4 3 9 2 4" xfId="28323" xr:uid="{00000000-0005-0000-0000-0000BC1B0000}"/>
    <cellStyle name="Normal 14 2 4 3 9 3" xfId="12427" xr:uid="{00000000-0005-0000-0000-0000BD1B0000}"/>
    <cellStyle name="Normal 14 2 4 3 9 3 2" xfId="40174" xr:uid="{00000000-0005-0000-0000-0000BE1B0000}"/>
    <cellStyle name="Normal 14 2 4 3 9 3 3" xfId="23251" xr:uid="{00000000-0005-0000-0000-0000BF1B0000}"/>
    <cellStyle name="Normal 14 2 4 3 9 4" xfId="17633" xr:uid="{00000000-0005-0000-0000-0000C01B0000}"/>
    <cellStyle name="Normal 14 2 4 3 9 4 2" xfId="35211" xr:uid="{00000000-0005-0000-0000-0000C11B0000}"/>
    <cellStyle name="Normal 14 2 4 3 9 5" xfId="8983" xr:uid="{00000000-0005-0000-0000-0000C21B0000}"/>
    <cellStyle name="Normal 14 2 4 3 9 5 2" xfId="32679" xr:uid="{00000000-0005-0000-0000-0000C31B0000}"/>
    <cellStyle name="Normal 14 2 4 3 9 6" xfId="7111" xr:uid="{00000000-0005-0000-0000-0000C41B0000}"/>
    <cellStyle name="Normal 14 2 4 3 9 6 2" xfId="28935" xr:uid="{00000000-0005-0000-0000-0000C51B0000}"/>
    <cellStyle name="Normal 14 2 4 3 9 7" xfId="5239" xr:uid="{00000000-0005-0000-0000-0000C61B0000}"/>
    <cellStyle name="Normal 14 2 4 3 9 7 2" xfId="21379" xr:uid="{00000000-0005-0000-0000-0000C71B0000}"/>
    <cellStyle name="Normal 14 2 4 3 9 8" xfId="3367" xr:uid="{00000000-0005-0000-0000-0000C81B0000}"/>
    <cellStyle name="Normal 14 2 4 3 9 9" xfId="19507" xr:uid="{00000000-0005-0000-0000-0000C91B0000}"/>
    <cellStyle name="Normal 14 2 4 4" xfId="1100" xr:uid="{00000000-0005-0000-0000-0000CA1B0000}"/>
    <cellStyle name="Normal 14 2 4 4 10" xfId="14371" xr:uid="{00000000-0005-0000-0000-0000CB1B0000}"/>
    <cellStyle name="Normal 14 2 4 4 10 2" xfId="41999" xr:uid="{00000000-0005-0000-0000-0000CC1B0000}"/>
    <cellStyle name="Normal 14 2 4 4 10 3" xfId="34157" xr:uid="{00000000-0005-0000-0000-0000CD1B0000}"/>
    <cellStyle name="Normal 14 2 4 4 10 4" xfId="26525" xr:uid="{00000000-0005-0000-0000-0000CE1B0000}"/>
    <cellStyle name="Normal 14 2 4 4 11" xfId="16744" xr:uid="{00000000-0005-0000-0000-0000CF1B0000}"/>
    <cellStyle name="Normal 14 2 4 4 11 2" xfId="44372" xr:uid="{00000000-0005-0000-0000-0000D01B0000}"/>
    <cellStyle name="Normal 14 2 4 4 11 3" xfId="22857" xr:uid="{00000000-0005-0000-0000-0000D11B0000}"/>
    <cellStyle name="Normal 14 2 4 4 12" xfId="10461" xr:uid="{00000000-0005-0000-0000-0000D21B0000}"/>
    <cellStyle name="Normal 14 2 4 4 12 2" xfId="38232" xr:uid="{00000000-0005-0000-0000-0000D31B0000}"/>
    <cellStyle name="Normal 14 2 4 4 13" xfId="17239" xr:uid="{00000000-0005-0000-0000-0000D41B0000}"/>
    <cellStyle name="Normal 14 2 4 4 13 2" xfId="35140" xr:uid="{00000000-0005-0000-0000-0000D51B0000}"/>
    <cellStyle name="Normal 14 2 4 4 14" xfId="8589" xr:uid="{00000000-0005-0000-0000-0000D61B0000}"/>
    <cellStyle name="Normal 14 2 4 4 14 2" xfId="32285" xr:uid="{00000000-0005-0000-0000-0000D71B0000}"/>
    <cellStyle name="Normal 14 2 4 4 15" xfId="6717" xr:uid="{00000000-0005-0000-0000-0000D81B0000}"/>
    <cellStyle name="Normal 14 2 4 4 15 2" xfId="28541" xr:uid="{00000000-0005-0000-0000-0000D91B0000}"/>
    <cellStyle name="Normal 14 2 4 4 16" xfId="4845" xr:uid="{00000000-0005-0000-0000-0000DA1B0000}"/>
    <cellStyle name="Normal 14 2 4 4 16 2" xfId="20985" xr:uid="{00000000-0005-0000-0000-0000DB1B0000}"/>
    <cellStyle name="Normal 14 2 4 4 17" xfId="2973" xr:uid="{00000000-0005-0000-0000-0000DC1B0000}"/>
    <cellStyle name="Normal 14 2 4 4 18" xfId="19113" xr:uid="{00000000-0005-0000-0000-0000DD1B0000}"/>
    <cellStyle name="Normal 14 2 4 4 2" xfId="1423" xr:uid="{00000000-0005-0000-0000-0000DE1B0000}"/>
    <cellStyle name="Normal 14 2 4 4 2 10" xfId="7040" xr:uid="{00000000-0005-0000-0000-0000DF1B0000}"/>
    <cellStyle name="Normal 14 2 4 4 2 10 2" xfId="28864" xr:uid="{00000000-0005-0000-0000-0000E01B0000}"/>
    <cellStyle name="Normal 14 2 4 4 2 11" xfId="5168" xr:uid="{00000000-0005-0000-0000-0000E11B0000}"/>
    <cellStyle name="Normal 14 2 4 4 2 11 2" xfId="21308" xr:uid="{00000000-0005-0000-0000-0000E21B0000}"/>
    <cellStyle name="Normal 14 2 4 4 2 12" xfId="3296" xr:uid="{00000000-0005-0000-0000-0000E31B0000}"/>
    <cellStyle name="Normal 14 2 4 4 2 13" xfId="19436" xr:uid="{00000000-0005-0000-0000-0000E41B0000}"/>
    <cellStyle name="Normal 14 2 4 4 2 2" xfId="2599" xr:uid="{00000000-0005-0000-0000-0000E51B0000}"/>
    <cellStyle name="Normal 14 2 4 4 2 2 10" xfId="20611" xr:uid="{00000000-0005-0000-0000-0000E61B0000}"/>
    <cellStyle name="Normal 14 2 4 4 2 2 2" xfId="13672" xr:uid="{00000000-0005-0000-0000-0000E71B0000}"/>
    <cellStyle name="Normal 14 2 4 4 2 2 2 2" xfId="41300" xr:uid="{00000000-0005-0000-0000-0000E81B0000}"/>
    <cellStyle name="Normal 14 2 4 4 2 2 2 3" xfId="37858" xr:uid="{00000000-0005-0000-0000-0000E91B0000}"/>
    <cellStyle name="Normal 14 2 4 4 2 2 2 4" xfId="31911" xr:uid="{00000000-0005-0000-0000-0000EA1B0000}"/>
    <cellStyle name="Normal 14 2 4 4 2 2 2 5" xfId="25782" xr:uid="{00000000-0005-0000-0000-0000EB1B0000}"/>
    <cellStyle name="Normal 14 2 4 4 2 2 3" xfId="16043" xr:uid="{00000000-0005-0000-0000-0000EC1B0000}"/>
    <cellStyle name="Normal 14 2 4 4 2 2 3 2" xfId="43671" xr:uid="{00000000-0005-0000-0000-0000ED1B0000}"/>
    <cellStyle name="Normal 14 2 4 4 2 2 3 3" xfId="27498" xr:uid="{00000000-0005-0000-0000-0000EE1B0000}"/>
    <cellStyle name="Normal 14 2 4 4 2 2 4" xfId="11694" xr:uid="{00000000-0005-0000-0000-0000EF1B0000}"/>
    <cellStyle name="Normal 14 2 4 4 2 2 4 2" xfId="39456" xr:uid="{00000000-0005-0000-0000-0000F01B0000}"/>
    <cellStyle name="Normal 14 2 4 4 2 2 4 3" xfId="24355" xr:uid="{00000000-0005-0000-0000-0000F11B0000}"/>
    <cellStyle name="Normal 14 2 4 4 2 2 5" xfId="18737" xr:uid="{00000000-0005-0000-0000-0000F21B0000}"/>
    <cellStyle name="Normal 14 2 4 4 2 2 5 2" xfId="36265" xr:uid="{00000000-0005-0000-0000-0000F31B0000}"/>
    <cellStyle name="Normal 14 2 4 4 2 2 6" xfId="10087" xr:uid="{00000000-0005-0000-0000-0000F41B0000}"/>
    <cellStyle name="Normal 14 2 4 4 2 2 6 2" xfId="33783" xr:uid="{00000000-0005-0000-0000-0000F51B0000}"/>
    <cellStyle name="Normal 14 2 4 4 2 2 7" xfId="8215" xr:uid="{00000000-0005-0000-0000-0000F61B0000}"/>
    <cellStyle name="Normal 14 2 4 4 2 2 7 2" xfId="30039" xr:uid="{00000000-0005-0000-0000-0000F71B0000}"/>
    <cellStyle name="Normal 14 2 4 4 2 2 8" xfId="6343" xr:uid="{00000000-0005-0000-0000-0000F81B0000}"/>
    <cellStyle name="Normal 14 2 4 4 2 2 8 2" xfId="22483" xr:uid="{00000000-0005-0000-0000-0000F91B0000}"/>
    <cellStyle name="Normal 14 2 4 4 2 2 9" xfId="4471" xr:uid="{00000000-0005-0000-0000-0000FA1B0000}"/>
    <cellStyle name="Normal 14 2 4 4 2 3" xfId="2055" xr:uid="{00000000-0005-0000-0000-0000FB1B0000}"/>
    <cellStyle name="Normal 14 2 4 4 2 3 10" xfId="20068" xr:uid="{00000000-0005-0000-0000-0000FC1B0000}"/>
    <cellStyle name="Normal 14 2 4 4 2 3 2" xfId="13075" xr:uid="{00000000-0005-0000-0000-0000FD1B0000}"/>
    <cellStyle name="Normal 14 2 4 4 2 3 2 2" xfId="40724" xr:uid="{00000000-0005-0000-0000-0000FE1B0000}"/>
    <cellStyle name="Normal 14 2 4 4 2 3 2 3" xfId="31368" xr:uid="{00000000-0005-0000-0000-0000FF1B0000}"/>
    <cellStyle name="Normal 14 2 4 4 2 3 2 4" xfId="28351" xr:uid="{00000000-0005-0000-0000-0000001C0000}"/>
    <cellStyle name="Normal 14 2 4 4 2 3 3" xfId="15468" xr:uid="{00000000-0005-0000-0000-0000011C0000}"/>
    <cellStyle name="Normal 14 2 4 4 2 3 3 2" xfId="43096" xr:uid="{00000000-0005-0000-0000-0000021C0000}"/>
    <cellStyle name="Normal 14 2 4 4 2 3 3 3" xfId="23812" xr:uid="{00000000-0005-0000-0000-0000031C0000}"/>
    <cellStyle name="Normal 14 2 4 4 2 3 4" xfId="11260" xr:uid="{00000000-0005-0000-0000-0000041C0000}"/>
    <cellStyle name="Normal 14 2 4 4 2 3 4 2" xfId="39031" xr:uid="{00000000-0005-0000-0000-0000051C0000}"/>
    <cellStyle name="Normal 14 2 4 4 2 3 5" xfId="18194" xr:uid="{00000000-0005-0000-0000-0000061C0000}"/>
    <cellStyle name="Normal 14 2 4 4 2 3 5 2" xfId="37315" xr:uid="{00000000-0005-0000-0000-0000071C0000}"/>
    <cellStyle name="Normal 14 2 4 4 2 3 6" xfId="9544" xr:uid="{00000000-0005-0000-0000-0000081C0000}"/>
    <cellStyle name="Normal 14 2 4 4 2 3 6 2" xfId="33240" xr:uid="{00000000-0005-0000-0000-0000091C0000}"/>
    <cellStyle name="Normal 14 2 4 4 2 3 7" xfId="7672" xr:uid="{00000000-0005-0000-0000-00000A1C0000}"/>
    <cellStyle name="Normal 14 2 4 4 2 3 7 2" xfId="29496" xr:uid="{00000000-0005-0000-0000-00000B1C0000}"/>
    <cellStyle name="Normal 14 2 4 4 2 3 8" xfId="5800" xr:uid="{00000000-0005-0000-0000-00000C1C0000}"/>
    <cellStyle name="Normal 14 2 4 4 2 3 8 2" xfId="21940" xr:uid="{00000000-0005-0000-0000-00000D1C0000}"/>
    <cellStyle name="Normal 14 2 4 4 2 3 9" xfId="3928" xr:uid="{00000000-0005-0000-0000-00000E1C0000}"/>
    <cellStyle name="Normal 14 2 4 4 2 4" xfId="12356" xr:uid="{00000000-0005-0000-0000-00000F1C0000}"/>
    <cellStyle name="Normal 14 2 4 4 2 4 2" xfId="40103" xr:uid="{00000000-0005-0000-0000-0000101C0000}"/>
    <cellStyle name="Normal 14 2 4 4 2 4 3" xfId="30736" xr:uid="{00000000-0005-0000-0000-0000111C0000}"/>
    <cellStyle name="Normal 14 2 4 4 2 4 4" xfId="25207" xr:uid="{00000000-0005-0000-0000-0000121C0000}"/>
    <cellStyle name="Normal 14 2 4 4 2 5" xfId="14847" xr:uid="{00000000-0005-0000-0000-0000131C0000}"/>
    <cellStyle name="Normal 14 2 4 4 2 5 2" xfId="42475" xr:uid="{00000000-0005-0000-0000-0000141C0000}"/>
    <cellStyle name="Normal 14 2 4 4 2 5 3" xfId="34633" xr:uid="{00000000-0005-0000-0000-0000151C0000}"/>
    <cellStyle name="Normal 14 2 4 4 2 5 4" xfId="26862" xr:uid="{00000000-0005-0000-0000-0000161C0000}"/>
    <cellStyle name="Normal 14 2 4 4 2 6" xfId="17067" xr:uid="{00000000-0005-0000-0000-0000171C0000}"/>
    <cellStyle name="Normal 14 2 4 4 2 6 2" xfId="44695" xr:uid="{00000000-0005-0000-0000-0000181C0000}"/>
    <cellStyle name="Normal 14 2 4 4 2 6 3" xfId="23180" xr:uid="{00000000-0005-0000-0000-0000191C0000}"/>
    <cellStyle name="Normal 14 2 4 4 2 7" xfId="10784" xr:uid="{00000000-0005-0000-0000-00001A1C0000}"/>
    <cellStyle name="Normal 14 2 4 4 2 7 2" xfId="38555" xr:uid="{00000000-0005-0000-0000-00001B1C0000}"/>
    <cellStyle name="Normal 14 2 4 4 2 8" xfId="17562" xr:uid="{00000000-0005-0000-0000-00001C1C0000}"/>
    <cellStyle name="Normal 14 2 4 4 2 8 2" xfId="35630" xr:uid="{00000000-0005-0000-0000-00001D1C0000}"/>
    <cellStyle name="Normal 14 2 4 4 2 9" xfId="8912" xr:uid="{00000000-0005-0000-0000-00001E1C0000}"/>
    <cellStyle name="Normal 14 2 4 4 2 9 2" xfId="32608" xr:uid="{00000000-0005-0000-0000-00001F1C0000}"/>
    <cellStyle name="Normal 14 2 4 4 3" xfId="1341" xr:uid="{00000000-0005-0000-0000-0000201C0000}"/>
    <cellStyle name="Normal 14 2 4 4 3 10" xfId="6958" xr:uid="{00000000-0005-0000-0000-0000211C0000}"/>
    <cellStyle name="Normal 14 2 4 4 3 10 2" xfId="28782" xr:uid="{00000000-0005-0000-0000-0000221C0000}"/>
    <cellStyle name="Normal 14 2 4 4 3 11" xfId="5086" xr:uid="{00000000-0005-0000-0000-0000231C0000}"/>
    <cellStyle name="Normal 14 2 4 4 3 11 2" xfId="21226" xr:uid="{00000000-0005-0000-0000-0000241C0000}"/>
    <cellStyle name="Normal 14 2 4 4 3 12" xfId="3214" xr:uid="{00000000-0005-0000-0000-0000251C0000}"/>
    <cellStyle name="Normal 14 2 4 4 3 13" xfId="19354" xr:uid="{00000000-0005-0000-0000-0000261C0000}"/>
    <cellStyle name="Normal 14 2 4 4 3 2" xfId="2517" xr:uid="{00000000-0005-0000-0000-0000271C0000}"/>
    <cellStyle name="Normal 14 2 4 4 3 2 10" xfId="20529" xr:uid="{00000000-0005-0000-0000-0000281C0000}"/>
    <cellStyle name="Normal 14 2 4 4 3 2 2" xfId="13590" xr:uid="{00000000-0005-0000-0000-0000291C0000}"/>
    <cellStyle name="Normal 14 2 4 4 3 2 2 2" xfId="41218" xr:uid="{00000000-0005-0000-0000-00002A1C0000}"/>
    <cellStyle name="Normal 14 2 4 4 3 2 2 3" xfId="37776" xr:uid="{00000000-0005-0000-0000-00002B1C0000}"/>
    <cellStyle name="Normal 14 2 4 4 3 2 2 4" xfId="31829" xr:uid="{00000000-0005-0000-0000-00002C1C0000}"/>
    <cellStyle name="Normal 14 2 4 4 3 2 2 5" xfId="25700" xr:uid="{00000000-0005-0000-0000-00002D1C0000}"/>
    <cellStyle name="Normal 14 2 4 4 3 2 3" xfId="15961" xr:uid="{00000000-0005-0000-0000-00002E1C0000}"/>
    <cellStyle name="Normal 14 2 4 4 3 2 3 2" xfId="43589" xr:uid="{00000000-0005-0000-0000-00002F1C0000}"/>
    <cellStyle name="Normal 14 2 4 4 3 2 3 3" xfId="27416" xr:uid="{00000000-0005-0000-0000-0000301C0000}"/>
    <cellStyle name="Normal 14 2 4 4 3 2 4" xfId="11588" xr:uid="{00000000-0005-0000-0000-0000311C0000}"/>
    <cellStyle name="Normal 14 2 4 4 3 2 4 2" xfId="39353" xr:uid="{00000000-0005-0000-0000-0000321C0000}"/>
    <cellStyle name="Normal 14 2 4 4 3 2 4 3" xfId="24273" xr:uid="{00000000-0005-0000-0000-0000331C0000}"/>
    <cellStyle name="Normal 14 2 4 4 3 2 5" xfId="18655" xr:uid="{00000000-0005-0000-0000-0000341C0000}"/>
    <cellStyle name="Normal 14 2 4 4 3 2 5 2" xfId="36183" xr:uid="{00000000-0005-0000-0000-0000351C0000}"/>
    <cellStyle name="Normal 14 2 4 4 3 2 6" xfId="10005" xr:uid="{00000000-0005-0000-0000-0000361C0000}"/>
    <cellStyle name="Normal 14 2 4 4 3 2 6 2" xfId="33701" xr:uid="{00000000-0005-0000-0000-0000371C0000}"/>
    <cellStyle name="Normal 14 2 4 4 3 2 7" xfId="8133" xr:uid="{00000000-0005-0000-0000-0000381C0000}"/>
    <cellStyle name="Normal 14 2 4 4 3 2 7 2" xfId="29957" xr:uid="{00000000-0005-0000-0000-0000391C0000}"/>
    <cellStyle name="Normal 14 2 4 4 3 2 8" xfId="6261" xr:uid="{00000000-0005-0000-0000-00003A1C0000}"/>
    <cellStyle name="Normal 14 2 4 4 3 2 8 2" xfId="22401" xr:uid="{00000000-0005-0000-0000-00003B1C0000}"/>
    <cellStyle name="Normal 14 2 4 4 3 2 9" xfId="4389" xr:uid="{00000000-0005-0000-0000-00003C1C0000}"/>
    <cellStyle name="Normal 14 2 4 4 3 3" xfId="1973" xr:uid="{00000000-0005-0000-0000-00003D1C0000}"/>
    <cellStyle name="Normal 14 2 4 4 3 3 10" xfId="19986" xr:uid="{00000000-0005-0000-0000-00003E1C0000}"/>
    <cellStyle name="Normal 14 2 4 4 3 3 2" xfId="12724" xr:uid="{00000000-0005-0000-0000-00003F1C0000}"/>
    <cellStyle name="Normal 14 2 4 4 3 3 2 2" xfId="40453" xr:uid="{00000000-0005-0000-0000-0000401C0000}"/>
    <cellStyle name="Normal 14 2 4 4 3 3 2 3" xfId="31286" xr:uid="{00000000-0005-0000-0000-0000411C0000}"/>
    <cellStyle name="Normal 14 2 4 4 3 3 2 4" xfId="28181" xr:uid="{00000000-0005-0000-0000-0000421C0000}"/>
    <cellStyle name="Normal 14 2 4 4 3 3 3" xfId="15197" xr:uid="{00000000-0005-0000-0000-0000431C0000}"/>
    <cellStyle name="Normal 14 2 4 4 3 3 3 2" xfId="42825" xr:uid="{00000000-0005-0000-0000-0000441C0000}"/>
    <cellStyle name="Normal 14 2 4 4 3 3 3 3" xfId="23730" xr:uid="{00000000-0005-0000-0000-0000451C0000}"/>
    <cellStyle name="Normal 14 2 4 4 3 3 4" xfId="11178" xr:uid="{00000000-0005-0000-0000-0000461C0000}"/>
    <cellStyle name="Normal 14 2 4 4 3 3 4 2" xfId="38949" xr:uid="{00000000-0005-0000-0000-0000471C0000}"/>
    <cellStyle name="Normal 14 2 4 4 3 3 5" xfId="18112" xr:uid="{00000000-0005-0000-0000-0000481C0000}"/>
    <cellStyle name="Normal 14 2 4 4 3 3 5 2" xfId="37233" xr:uid="{00000000-0005-0000-0000-0000491C0000}"/>
    <cellStyle name="Normal 14 2 4 4 3 3 6" xfId="9462" xr:uid="{00000000-0005-0000-0000-00004A1C0000}"/>
    <cellStyle name="Normal 14 2 4 4 3 3 6 2" xfId="33158" xr:uid="{00000000-0005-0000-0000-00004B1C0000}"/>
    <cellStyle name="Normal 14 2 4 4 3 3 7" xfId="7590" xr:uid="{00000000-0005-0000-0000-00004C1C0000}"/>
    <cellStyle name="Normal 14 2 4 4 3 3 7 2" xfId="29414" xr:uid="{00000000-0005-0000-0000-00004D1C0000}"/>
    <cellStyle name="Normal 14 2 4 4 3 3 8" xfId="5718" xr:uid="{00000000-0005-0000-0000-00004E1C0000}"/>
    <cellStyle name="Normal 14 2 4 4 3 3 8 2" xfId="21858" xr:uid="{00000000-0005-0000-0000-00004F1C0000}"/>
    <cellStyle name="Normal 14 2 4 4 3 3 9" xfId="3846" xr:uid="{00000000-0005-0000-0000-0000501C0000}"/>
    <cellStyle name="Normal 14 2 4 4 3 4" xfId="12274" xr:uid="{00000000-0005-0000-0000-0000511C0000}"/>
    <cellStyle name="Normal 14 2 4 4 3 4 2" xfId="40021" xr:uid="{00000000-0005-0000-0000-0000521C0000}"/>
    <cellStyle name="Normal 14 2 4 4 3 4 3" xfId="30654" xr:uid="{00000000-0005-0000-0000-0000531C0000}"/>
    <cellStyle name="Normal 14 2 4 4 3 4 4" xfId="24936" xr:uid="{00000000-0005-0000-0000-0000541C0000}"/>
    <cellStyle name="Normal 14 2 4 4 3 5" xfId="14765" xr:uid="{00000000-0005-0000-0000-0000551C0000}"/>
    <cellStyle name="Normal 14 2 4 4 3 5 2" xfId="42393" xr:uid="{00000000-0005-0000-0000-0000561C0000}"/>
    <cellStyle name="Normal 14 2 4 4 3 5 3" xfId="34551" xr:uid="{00000000-0005-0000-0000-0000571C0000}"/>
    <cellStyle name="Normal 14 2 4 4 3 5 4" xfId="26685" xr:uid="{00000000-0005-0000-0000-0000581C0000}"/>
    <cellStyle name="Normal 14 2 4 4 3 6" xfId="16985" xr:uid="{00000000-0005-0000-0000-0000591C0000}"/>
    <cellStyle name="Normal 14 2 4 4 3 6 2" xfId="44613" xr:uid="{00000000-0005-0000-0000-00005A1C0000}"/>
    <cellStyle name="Normal 14 2 4 4 3 6 3" xfId="23098" xr:uid="{00000000-0005-0000-0000-00005B1C0000}"/>
    <cellStyle name="Normal 14 2 4 4 3 7" xfId="10702" xr:uid="{00000000-0005-0000-0000-00005C1C0000}"/>
    <cellStyle name="Normal 14 2 4 4 3 7 2" xfId="38473" xr:uid="{00000000-0005-0000-0000-00005D1C0000}"/>
    <cellStyle name="Normal 14 2 4 4 3 8" xfId="17480" xr:uid="{00000000-0005-0000-0000-00005E1C0000}"/>
    <cellStyle name="Normal 14 2 4 4 3 8 2" xfId="35453" xr:uid="{00000000-0005-0000-0000-00005F1C0000}"/>
    <cellStyle name="Normal 14 2 4 4 3 9" xfId="8830" xr:uid="{00000000-0005-0000-0000-0000601C0000}"/>
    <cellStyle name="Normal 14 2 4 4 3 9 2" xfId="32526" xr:uid="{00000000-0005-0000-0000-0000611C0000}"/>
    <cellStyle name="Normal 14 2 4 4 4" xfId="1253" xr:uid="{00000000-0005-0000-0000-0000621C0000}"/>
    <cellStyle name="Normal 14 2 4 4 4 10" xfId="6870" xr:uid="{00000000-0005-0000-0000-0000631C0000}"/>
    <cellStyle name="Normal 14 2 4 4 4 10 2" xfId="28694" xr:uid="{00000000-0005-0000-0000-0000641C0000}"/>
    <cellStyle name="Normal 14 2 4 4 4 11" xfId="4998" xr:uid="{00000000-0005-0000-0000-0000651C0000}"/>
    <cellStyle name="Normal 14 2 4 4 4 11 2" xfId="21138" xr:uid="{00000000-0005-0000-0000-0000661C0000}"/>
    <cellStyle name="Normal 14 2 4 4 4 12" xfId="3126" xr:uid="{00000000-0005-0000-0000-0000671C0000}"/>
    <cellStyle name="Normal 14 2 4 4 4 13" xfId="19266" xr:uid="{00000000-0005-0000-0000-0000681C0000}"/>
    <cellStyle name="Normal 14 2 4 4 4 2" xfId="2752" xr:uid="{00000000-0005-0000-0000-0000691C0000}"/>
    <cellStyle name="Normal 14 2 4 4 4 2 10" xfId="20764" xr:uid="{00000000-0005-0000-0000-00006A1C0000}"/>
    <cellStyle name="Normal 14 2 4 4 4 2 2" xfId="13817" xr:uid="{00000000-0005-0000-0000-00006B1C0000}"/>
    <cellStyle name="Normal 14 2 4 4 4 2 2 2" xfId="41445" xr:uid="{00000000-0005-0000-0000-00006C1C0000}"/>
    <cellStyle name="Normal 14 2 4 4 4 2 2 3" xfId="38011" xr:uid="{00000000-0005-0000-0000-00006D1C0000}"/>
    <cellStyle name="Normal 14 2 4 4 4 2 2 4" xfId="32064" xr:uid="{00000000-0005-0000-0000-00006E1C0000}"/>
    <cellStyle name="Normal 14 2 4 4 4 2 2 5" xfId="25927" xr:uid="{00000000-0005-0000-0000-00006F1C0000}"/>
    <cellStyle name="Normal 14 2 4 4 4 2 3" xfId="16188" xr:uid="{00000000-0005-0000-0000-0000701C0000}"/>
    <cellStyle name="Normal 14 2 4 4 4 2 3 2" xfId="43816" xr:uid="{00000000-0005-0000-0000-0000711C0000}"/>
    <cellStyle name="Normal 14 2 4 4 4 2 3 3" xfId="27651" xr:uid="{00000000-0005-0000-0000-0000721C0000}"/>
    <cellStyle name="Normal 14 2 4 4 4 2 4" xfId="11090" xr:uid="{00000000-0005-0000-0000-0000731C0000}"/>
    <cellStyle name="Normal 14 2 4 4 4 2 4 2" xfId="38861" xr:uid="{00000000-0005-0000-0000-0000741C0000}"/>
    <cellStyle name="Normal 14 2 4 4 4 2 4 3" xfId="24508" xr:uid="{00000000-0005-0000-0000-0000751C0000}"/>
    <cellStyle name="Normal 14 2 4 4 4 2 5" xfId="18890" xr:uid="{00000000-0005-0000-0000-0000761C0000}"/>
    <cellStyle name="Normal 14 2 4 4 4 2 5 2" xfId="36418" xr:uid="{00000000-0005-0000-0000-0000771C0000}"/>
    <cellStyle name="Normal 14 2 4 4 4 2 6" xfId="10240" xr:uid="{00000000-0005-0000-0000-0000781C0000}"/>
    <cellStyle name="Normal 14 2 4 4 4 2 6 2" xfId="33936" xr:uid="{00000000-0005-0000-0000-0000791C0000}"/>
    <cellStyle name="Normal 14 2 4 4 4 2 7" xfId="8368" xr:uid="{00000000-0005-0000-0000-00007A1C0000}"/>
    <cellStyle name="Normal 14 2 4 4 4 2 7 2" xfId="30192" xr:uid="{00000000-0005-0000-0000-00007B1C0000}"/>
    <cellStyle name="Normal 14 2 4 4 4 2 8" xfId="6496" xr:uid="{00000000-0005-0000-0000-00007C1C0000}"/>
    <cellStyle name="Normal 14 2 4 4 4 2 8 2" xfId="22636" xr:uid="{00000000-0005-0000-0000-00007D1C0000}"/>
    <cellStyle name="Normal 14 2 4 4 4 2 9" xfId="4624" xr:uid="{00000000-0005-0000-0000-00007E1C0000}"/>
    <cellStyle name="Normal 14 2 4 4 4 3" xfId="2208" xr:uid="{00000000-0005-0000-0000-00007F1C0000}"/>
    <cellStyle name="Normal 14 2 4 4 4 3 2" xfId="15762" xr:uid="{00000000-0005-0000-0000-0000801C0000}"/>
    <cellStyle name="Normal 14 2 4 4 4 3 2 2" xfId="43390" xr:uid="{00000000-0005-0000-0000-0000811C0000}"/>
    <cellStyle name="Normal 14 2 4 4 4 3 2 3" xfId="31521" xr:uid="{00000000-0005-0000-0000-0000821C0000}"/>
    <cellStyle name="Normal 14 2 4 4 4 3 2 4" xfId="26382" xr:uid="{00000000-0005-0000-0000-0000831C0000}"/>
    <cellStyle name="Normal 14 2 4 4 4 3 3" xfId="13391" xr:uid="{00000000-0005-0000-0000-0000841C0000}"/>
    <cellStyle name="Normal 14 2 4 4 4 3 3 2" xfId="41019" xr:uid="{00000000-0005-0000-0000-0000851C0000}"/>
    <cellStyle name="Normal 14 2 4 4 4 3 3 3" xfId="23965" xr:uid="{00000000-0005-0000-0000-0000861C0000}"/>
    <cellStyle name="Normal 14 2 4 4 4 3 4" xfId="18347" xr:uid="{00000000-0005-0000-0000-0000871C0000}"/>
    <cellStyle name="Normal 14 2 4 4 4 3 4 2" xfId="37468" xr:uid="{00000000-0005-0000-0000-0000881C0000}"/>
    <cellStyle name="Normal 14 2 4 4 4 3 5" xfId="9697" xr:uid="{00000000-0005-0000-0000-0000891C0000}"/>
    <cellStyle name="Normal 14 2 4 4 4 3 5 2" xfId="33393" xr:uid="{00000000-0005-0000-0000-00008A1C0000}"/>
    <cellStyle name="Normal 14 2 4 4 4 3 6" xfId="7825" xr:uid="{00000000-0005-0000-0000-00008B1C0000}"/>
    <cellStyle name="Normal 14 2 4 4 4 3 6 2" xfId="29649" xr:uid="{00000000-0005-0000-0000-00008C1C0000}"/>
    <cellStyle name="Normal 14 2 4 4 4 3 7" xfId="5953" xr:uid="{00000000-0005-0000-0000-00008D1C0000}"/>
    <cellStyle name="Normal 14 2 4 4 4 3 7 2" xfId="22093" xr:uid="{00000000-0005-0000-0000-00008E1C0000}"/>
    <cellStyle name="Normal 14 2 4 4 4 3 8" xfId="4081" xr:uid="{00000000-0005-0000-0000-00008F1C0000}"/>
    <cellStyle name="Normal 14 2 4 4 4 3 9" xfId="20221" xr:uid="{00000000-0005-0000-0000-0000901C0000}"/>
    <cellStyle name="Normal 14 2 4 4 4 4" xfId="12186" xr:uid="{00000000-0005-0000-0000-0000911C0000}"/>
    <cellStyle name="Normal 14 2 4 4 4 4 2" xfId="39933" xr:uid="{00000000-0005-0000-0000-0000921C0000}"/>
    <cellStyle name="Normal 14 2 4 4 4 4 3" xfId="30566" xr:uid="{00000000-0005-0000-0000-0000931C0000}"/>
    <cellStyle name="Normal 14 2 4 4 4 4 4" xfId="25501" xr:uid="{00000000-0005-0000-0000-0000941C0000}"/>
    <cellStyle name="Normal 14 2 4 4 4 5" xfId="14677" xr:uid="{00000000-0005-0000-0000-0000951C0000}"/>
    <cellStyle name="Normal 14 2 4 4 4 5 2" xfId="42305" xr:uid="{00000000-0005-0000-0000-0000961C0000}"/>
    <cellStyle name="Normal 14 2 4 4 4 5 3" xfId="34463" xr:uid="{00000000-0005-0000-0000-0000971C0000}"/>
    <cellStyle name="Normal 14 2 4 4 4 5 4" xfId="27180" xr:uid="{00000000-0005-0000-0000-0000981C0000}"/>
    <cellStyle name="Normal 14 2 4 4 4 6" xfId="16897" xr:uid="{00000000-0005-0000-0000-0000991C0000}"/>
    <cellStyle name="Normal 14 2 4 4 4 6 2" xfId="44525" xr:uid="{00000000-0005-0000-0000-00009A1C0000}"/>
    <cellStyle name="Normal 14 2 4 4 4 6 3" xfId="23010" xr:uid="{00000000-0005-0000-0000-00009B1C0000}"/>
    <cellStyle name="Normal 14 2 4 4 4 7" xfId="10614" xr:uid="{00000000-0005-0000-0000-00009C1C0000}"/>
    <cellStyle name="Normal 14 2 4 4 4 7 2" xfId="38385" xr:uid="{00000000-0005-0000-0000-00009D1C0000}"/>
    <cellStyle name="Normal 14 2 4 4 4 8" xfId="17392" xr:uid="{00000000-0005-0000-0000-00009E1C0000}"/>
    <cellStyle name="Normal 14 2 4 4 4 8 2" xfId="35947" xr:uid="{00000000-0005-0000-0000-00009F1C0000}"/>
    <cellStyle name="Normal 14 2 4 4 4 9" xfId="8742" xr:uid="{00000000-0005-0000-0000-0000A01C0000}"/>
    <cellStyle name="Normal 14 2 4 4 4 9 2" xfId="32438" xr:uid="{00000000-0005-0000-0000-0000A11C0000}"/>
    <cellStyle name="Normal 14 2 4 4 5" xfId="1886" xr:uid="{00000000-0005-0000-0000-0000A21C0000}"/>
    <cellStyle name="Normal 14 2 4 4 5 10" xfId="3759" xr:uid="{00000000-0005-0000-0000-0000A31C0000}"/>
    <cellStyle name="Normal 14 2 4 4 5 11" xfId="19899" xr:uid="{00000000-0005-0000-0000-0000A41C0000}"/>
    <cellStyle name="Normal 14 2 4 4 5 2" xfId="13359" xr:uid="{00000000-0005-0000-0000-0000A51C0000}"/>
    <cellStyle name="Normal 14 2 4 4 5 2 2" xfId="15730" xr:uid="{00000000-0005-0000-0000-0000A61C0000}"/>
    <cellStyle name="Normal 14 2 4 4 5 2 2 2" xfId="43358" xr:uid="{00000000-0005-0000-0000-0000A71C0000}"/>
    <cellStyle name="Normal 14 2 4 4 5 2 3" xfId="40987" xr:uid="{00000000-0005-0000-0000-0000A81C0000}"/>
    <cellStyle name="Normal 14 2 4 4 5 2 4" xfId="37146" xr:uid="{00000000-0005-0000-0000-0000A91C0000}"/>
    <cellStyle name="Normal 14 2 4 4 5 2 5" xfId="31199" xr:uid="{00000000-0005-0000-0000-0000AA1C0000}"/>
    <cellStyle name="Normal 14 2 4 4 5 2 6" xfId="25469" xr:uid="{00000000-0005-0000-0000-0000AB1C0000}"/>
    <cellStyle name="Normal 14 2 4 4 5 3" xfId="12033" xr:uid="{00000000-0005-0000-0000-0000AC1C0000}"/>
    <cellStyle name="Normal 14 2 4 4 5 3 2" xfId="39780" xr:uid="{00000000-0005-0000-0000-0000AD1C0000}"/>
    <cellStyle name="Normal 14 2 4 4 5 3 3" xfId="34310" xr:uid="{00000000-0005-0000-0000-0000AE1C0000}"/>
    <cellStyle name="Normal 14 2 4 4 5 3 4" xfId="27143" xr:uid="{00000000-0005-0000-0000-0000AF1C0000}"/>
    <cellStyle name="Normal 14 2 4 4 5 4" xfId="14524" xr:uid="{00000000-0005-0000-0000-0000B01C0000}"/>
    <cellStyle name="Normal 14 2 4 4 5 4 2" xfId="42152" xr:uid="{00000000-0005-0000-0000-0000B11C0000}"/>
    <cellStyle name="Normal 14 2 4 4 5 4 3" xfId="23643" xr:uid="{00000000-0005-0000-0000-0000B21C0000}"/>
    <cellStyle name="Normal 14 2 4 4 5 5" xfId="11413" xr:uid="{00000000-0005-0000-0000-0000B31C0000}"/>
    <cellStyle name="Normal 14 2 4 4 5 5 2" xfId="39184" xr:uid="{00000000-0005-0000-0000-0000B41C0000}"/>
    <cellStyle name="Normal 14 2 4 4 5 6" xfId="18025" xr:uid="{00000000-0005-0000-0000-0000B51C0000}"/>
    <cellStyle name="Normal 14 2 4 4 5 6 2" xfId="35910" xr:uid="{00000000-0005-0000-0000-0000B61C0000}"/>
    <cellStyle name="Normal 14 2 4 4 5 7" xfId="9375" xr:uid="{00000000-0005-0000-0000-0000B71C0000}"/>
    <cellStyle name="Normal 14 2 4 4 5 7 2" xfId="33071" xr:uid="{00000000-0005-0000-0000-0000B81C0000}"/>
    <cellStyle name="Normal 14 2 4 4 5 8" xfId="7503" xr:uid="{00000000-0005-0000-0000-0000B91C0000}"/>
    <cellStyle name="Normal 14 2 4 4 5 8 2" xfId="29327" xr:uid="{00000000-0005-0000-0000-0000BA1C0000}"/>
    <cellStyle name="Normal 14 2 4 4 5 9" xfId="5631" xr:uid="{00000000-0005-0000-0000-0000BB1C0000}"/>
    <cellStyle name="Normal 14 2 4 4 5 9 2" xfId="21771" xr:uid="{00000000-0005-0000-0000-0000BC1C0000}"/>
    <cellStyle name="Normal 14 2 4 4 6" xfId="2430" xr:uid="{00000000-0005-0000-0000-0000BD1C0000}"/>
    <cellStyle name="Normal 14 2 4 4 6 10" xfId="20442" xr:uid="{00000000-0005-0000-0000-0000BE1C0000}"/>
    <cellStyle name="Normal 14 2 4 4 6 2" xfId="13517" xr:uid="{00000000-0005-0000-0000-0000BF1C0000}"/>
    <cellStyle name="Normal 14 2 4 4 6 2 2" xfId="41145" xr:uid="{00000000-0005-0000-0000-0000C01C0000}"/>
    <cellStyle name="Normal 14 2 4 4 6 2 3" xfId="37689" xr:uid="{00000000-0005-0000-0000-0000C11C0000}"/>
    <cellStyle name="Normal 14 2 4 4 6 2 4" xfId="31742" xr:uid="{00000000-0005-0000-0000-0000C21C0000}"/>
    <cellStyle name="Normal 14 2 4 4 6 2 5" xfId="25627" xr:uid="{00000000-0005-0000-0000-0000C31C0000}"/>
    <cellStyle name="Normal 14 2 4 4 6 3" xfId="15888" xr:uid="{00000000-0005-0000-0000-0000C41C0000}"/>
    <cellStyle name="Normal 14 2 4 4 6 3 2" xfId="43516" xr:uid="{00000000-0005-0000-0000-0000C51C0000}"/>
    <cellStyle name="Normal 14 2 4 4 6 3 3" xfId="27329" xr:uid="{00000000-0005-0000-0000-0000C61C0000}"/>
    <cellStyle name="Normal 14 2 4 4 6 4" xfId="10937" xr:uid="{00000000-0005-0000-0000-0000C71C0000}"/>
    <cellStyle name="Normal 14 2 4 4 6 4 2" xfId="38708" xr:uid="{00000000-0005-0000-0000-0000C81C0000}"/>
    <cellStyle name="Normal 14 2 4 4 6 4 3" xfId="24186" xr:uid="{00000000-0005-0000-0000-0000C91C0000}"/>
    <cellStyle name="Normal 14 2 4 4 6 5" xfId="18568" xr:uid="{00000000-0005-0000-0000-0000CA1C0000}"/>
    <cellStyle name="Normal 14 2 4 4 6 5 2" xfId="36096" xr:uid="{00000000-0005-0000-0000-0000CB1C0000}"/>
    <cellStyle name="Normal 14 2 4 4 6 6" xfId="9918" xr:uid="{00000000-0005-0000-0000-0000CC1C0000}"/>
    <cellStyle name="Normal 14 2 4 4 6 6 2" xfId="33614" xr:uid="{00000000-0005-0000-0000-0000CD1C0000}"/>
    <cellStyle name="Normal 14 2 4 4 6 7" xfId="8046" xr:uid="{00000000-0005-0000-0000-0000CE1C0000}"/>
    <cellStyle name="Normal 14 2 4 4 6 7 2" xfId="29870" xr:uid="{00000000-0005-0000-0000-0000CF1C0000}"/>
    <cellStyle name="Normal 14 2 4 4 6 8" xfId="6174" xr:uid="{00000000-0005-0000-0000-0000D01C0000}"/>
    <cellStyle name="Normal 14 2 4 4 6 8 2" xfId="22314" xr:uid="{00000000-0005-0000-0000-0000D11C0000}"/>
    <cellStyle name="Normal 14 2 4 4 6 9" xfId="4302" xr:uid="{00000000-0005-0000-0000-0000D21C0000}"/>
    <cellStyle name="Normal 14 2 4 4 7" xfId="1729" xr:uid="{00000000-0005-0000-0000-0000D31C0000}"/>
    <cellStyle name="Normal 14 2 4 4 7 2" xfId="16424" xr:uid="{00000000-0005-0000-0000-0000D41C0000}"/>
    <cellStyle name="Normal 14 2 4 4 7 2 2" xfId="44052" xr:uid="{00000000-0005-0000-0000-0000D51C0000}"/>
    <cellStyle name="Normal 14 2 4 4 7 2 3" xfId="31042" xr:uid="{00000000-0005-0000-0000-0000D61C0000}"/>
    <cellStyle name="Normal 14 2 4 4 7 2 4" xfId="26163" xr:uid="{00000000-0005-0000-0000-0000D71C0000}"/>
    <cellStyle name="Normal 14 2 4 4 7 3" xfId="14053" xr:uid="{00000000-0005-0000-0000-0000D81C0000}"/>
    <cellStyle name="Normal 14 2 4 4 7 3 2" xfId="41681" xr:uid="{00000000-0005-0000-0000-0000D91C0000}"/>
    <cellStyle name="Normal 14 2 4 4 7 3 3" xfId="27894" xr:uid="{00000000-0005-0000-0000-0000DA1C0000}"/>
    <cellStyle name="Normal 14 2 4 4 7 4" xfId="17868" xr:uid="{00000000-0005-0000-0000-0000DB1C0000}"/>
    <cellStyle name="Normal 14 2 4 4 7 4 2" xfId="36661" xr:uid="{00000000-0005-0000-0000-0000DC1C0000}"/>
    <cellStyle name="Normal 14 2 4 4 7 4 3" xfId="23486" xr:uid="{00000000-0005-0000-0000-0000DD1C0000}"/>
    <cellStyle name="Normal 14 2 4 4 7 5" xfId="9218" xr:uid="{00000000-0005-0000-0000-0000DE1C0000}"/>
    <cellStyle name="Normal 14 2 4 4 7 5 2" xfId="32914" xr:uid="{00000000-0005-0000-0000-0000DF1C0000}"/>
    <cellStyle name="Normal 14 2 4 4 7 6" xfId="7346" xr:uid="{00000000-0005-0000-0000-0000E01C0000}"/>
    <cellStyle name="Normal 14 2 4 4 7 6 2" xfId="29170" xr:uid="{00000000-0005-0000-0000-0000E11C0000}"/>
    <cellStyle name="Normal 14 2 4 4 7 7" xfId="5474" xr:uid="{00000000-0005-0000-0000-0000E21C0000}"/>
    <cellStyle name="Normal 14 2 4 4 7 7 2" xfId="21614" xr:uid="{00000000-0005-0000-0000-0000E31C0000}"/>
    <cellStyle name="Normal 14 2 4 4 7 8" xfId="3602" xr:uid="{00000000-0005-0000-0000-0000E41C0000}"/>
    <cellStyle name="Normal 14 2 4 4 7 9" xfId="19742" xr:uid="{00000000-0005-0000-0000-0000E51C0000}"/>
    <cellStyle name="Normal 14 2 4 4 8" xfId="1576" xr:uid="{00000000-0005-0000-0000-0000E61C0000}"/>
    <cellStyle name="Normal 14 2 4 4 8 2" xfId="15000" xr:uid="{00000000-0005-0000-0000-0000E71C0000}"/>
    <cellStyle name="Normal 14 2 4 4 8 2 2" xfId="42628" xr:uid="{00000000-0005-0000-0000-0000E81C0000}"/>
    <cellStyle name="Normal 14 2 4 4 8 2 3" xfId="30889" xr:uid="{00000000-0005-0000-0000-0000E91C0000}"/>
    <cellStyle name="Normal 14 2 4 4 8 2 4" xfId="28409" xr:uid="{00000000-0005-0000-0000-0000EA1C0000}"/>
    <cellStyle name="Normal 14 2 4 4 8 3" xfId="12509" xr:uid="{00000000-0005-0000-0000-0000EB1C0000}"/>
    <cellStyle name="Normal 14 2 4 4 8 3 2" xfId="40256" xr:uid="{00000000-0005-0000-0000-0000EC1C0000}"/>
    <cellStyle name="Normal 14 2 4 4 8 3 3" xfId="23333" xr:uid="{00000000-0005-0000-0000-0000ED1C0000}"/>
    <cellStyle name="Normal 14 2 4 4 8 4" xfId="17715" xr:uid="{00000000-0005-0000-0000-0000EE1C0000}"/>
    <cellStyle name="Normal 14 2 4 4 8 4 2" xfId="35293" xr:uid="{00000000-0005-0000-0000-0000EF1C0000}"/>
    <cellStyle name="Normal 14 2 4 4 8 5" xfId="9065" xr:uid="{00000000-0005-0000-0000-0000F01C0000}"/>
    <cellStyle name="Normal 14 2 4 4 8 5 2" xfId="32761" xr:uid="{00000000-0005-0000-0000-0000F11C0000}"/>
    <cellStyle name="Normal 14 2 4 4 8 6" xfId="7193" xr:uid="{00000000-0005-0000-0000-0000F21C0000}"/>
    <cellStyle name="Normal 14 2 4 4 8 6 2" xfId="29017" xr:uid="{00000000-0005-0000-0000-0000F31C0000}"/>
    <cellStyle name="Normal 14 2 4 4 8 7" xfId="5321" xr:uid="{00000000-0005-0000-0000-0000F41C0000}"/>
    <cellStyle name="Normal 14 2 4 4 8 7 2" xfId="21461" xr:uid="{00000000-0005-0000-0000-0000F51C0000}"/>
    <cellStyle name="Normal 14 2 4 4 8 8" xfId="3449" xr:uid="{00000000-0005-0000-0000-0000F61C0000}"/>
    <cellStyle name="Normal 14 2 4 4 8 9" xfId="19589" xr:uid="{00000000-0005-0000-0000-0000F71C0000}"/>
    <cellStyle name="Normal 14 2 4 4 9" xfId="11880" xr:uid="{00000000-0005-0000-0000-0000F81C0000}"/>
    <cellStyle name="Normal 14 2 4 4 9 2" xfId="39629" xr:uid="{00000000-0005-0000-0000-0000F91C0000}"/>
    <cellStyle name="Normal 14 2 4 4 9 3" xfId="36989" xr:uid="{00000000-0005-0000-0000-0000FA1C0000}"/>
    <cellStyle name="Normal 14 2 4 4 9 4" xfId="30413" xr:uid="{00000000-0005-0000-0000-0000FB1C0000}"/>
    <cellStyle name="Normal 14 2 4 4 9 5" xfId="24739" xr:uid="{00000000-0005-0000-0000-0000FC1C0000}"/>
    <cellStyle name="Normal 14 2 4 5" xfId="1034" xr:uid="{00000000-0005-0000-0000-0000FD1C0000}"/>
    <cellStyle name="Normal 14 2 4 5 10" xfId="16679" xr:uid="{00000000-0005-0000-0000-0000FE1C0000}"/>
    <cellStyle name="Normal 14 2 4 5 10 2" xfId="44307" xr:uid="{00000000-0005-0000-0000-0000FF1C0000}"/>
    <cellStyle name="Normal 14 2 4 5 10 3" xfId="22792" xr:uid="{00000000-0005-0000-0000-0000001D0000}"/>
    <cellStyle name="Normal 14 2 4 5 11" xfId="10396" xr:uid="{00000000-0005-0000-0000-0000011D0000}"/>
    <cellStyle name="Normal 14 2 4 5 11 2" xfId="38167" xr:uid="{00000000-0005-0000-0000-0000021D0000}"/>
    <cellStyle name="Normal 14 2 4 5 12" xfId="17174" xr:uid="{00000000-0005-0000-0000-0000031D0000}"/>
    <cellStyle name="Normal 14 2 4 5 12 2" xfId="35075" xr:uid="{00000000-0005-0000-0000-0000041D0000}"/>
    <cellStyle name="Normal 14 2 4 5 13" xfId="8524" xr:uid="{00000000-0005-0000-0000-0000051D0000}"/>
    <cellStyle name="Normal 14 2 4 5 13 2" xfId="32220" xr:uid="{00000000-0005-0000-0000-0000061D0000}"/>
    <cellStyle name="Normal 14 2 4 5 14" xfId="6652" xr:uid="{00000000-0005-0000-0000-0000071D0000}"/>
    <cellStyle name="Normal 14 2 4 5 14 2" xfId="28476" xr:uid="{00000000-0005-0000-0000-0000081D0000}"/>
    <cellStyle name="Normal 14 2 4 5 15" xfId="4780" xr:uid="{00000000-0005-0000-0000-0000091D0000}"/>
    <cellStyle name="Normal 14 2 4 5 15 2" xfId="20920" xr:uid="{00000000-0005-0000-0000-00000A1D0000}"/>
    <cellStyle name="Normal 14 2 4 5 16" xfId="2908" xr:uid="{00000000-0005-0000-0000-00000B1D0000}"/>
    <cellStyle name="Normal 14 2 4 5 17" xfId="19048" xr:uid="{00000000-0005-0000-0000-00000C1D0000}"/>
    <cellStyle name="Normal 14 2 4 5 2" xfId="1358" xr:uid="{00000000-0005-0000-0000-00000D1D0000}"/>
    <cellStyle name="Normal 14 2 4 5 2 10" xfId="6975" xr:uid="{00000000-0005-0000-0000-00000E1D0000}"/>
    <cellStyle name="Normal 14 2 4 5 2 10 2" xfId="28799" xr:uid="{00000000-0005-0000-0000-00000F1D0000}"/>
    <cellStyle name="Normal 14 2 4 5 2 11" xfId="5103" xr:uid="{00000000-0005-0000-0000-0000101D0000}"/>
    <cellStyle name="Normal 14 2 4 5 2 11 2" xfId="21243" xr:uid="{00000000-0005-0000-0000-0000111D0000}"/>
    <cellStyle name="Normal 14 2 4 5 2 12" xfId="3231" xr:uid="{00000000-0005-0000-0000-0000121D0000}"/>
    <cellStyle name="Normal 14 2 4 5 2 13" xfId="19371" xr:uid="{00000000-0005-0000-0000-0000131D0000}"/>
    <cellStyle name="Normal 14 2 4 5 2 2" xfId="2534" xr:uid="{00000000-0005-0000-0000-0000141D0000}"/>
    <cellStyle name="Normal 14 2 4 5 2 2 10" xfId="20546" xr:uid="{00000000-0005-0000-0000-0000151D0000}"/>
    <cellStyle name="Normal 14 2 4 5 2 2 2" xfId="13607" xr:uid="{00000000-0005-0000-0000-0000161D0000}"/>
    <cellStyle name="Normal 14 2 4 5 2 2 2 2" xfId="41235" xr:uid="{00000000-0005-0000-0000-0000171D0000}"/>
    <cellStyle name="Normal 14 2 4 5 2 2 2 3" xfId="37793" xr:uid="{00000000-0005-0000-0000-0000181D0000}"/>
    <cellStyle name="Normal 14 2 4 5 2 2 2 4" xfId="31846" xr:uid="{00000000-0005-0000-0000-0000191D0000}"/>
    <cellStyle name="Normal 14 2 4 5 2 2 2 5" xfId="25717" xr:uid="{00000000-0005-0000-0000-00001A1D0000}"/>
    <cellStyle name="Normal 14 2 4 5 2 2 3" xfId="15978" xr:uid="{00000000-0005-0000-0000-00001B1D0000}"/>
    <cellStyle name="Normal 14 2 4 5 2 2 3 2" xfId="43606" xr:uid="{00000000-0005-0000-0000-00001C1D0000}"/>
    <cellStyle name="Normal 14 2 4 5 2 2 3 3" xfId="27433" xr:uid="{00000000-0005-0000-0000-00001D1D0000}"/>
    <cellStyle name="Normal 14 2 4 5 2 2 4" xfId="11703" xr:uid="{00000000-0005-0000-0000-00001E1D0000}"/>
    <cellStyle name="Normal 14 2 4 5 2 2 4 2" xfId="39462" xr:uid="{00000000-0005-0000-0000-00001F1D0000}"/>
    <cellStyle name="Normal 14 2 4 5 2 2 4 3" xfId="24290" xr:uid="{00000000-0005-0000-0000-0000201D0000}"/>
    <cellStyle name="Normal 14 2 4 5 2 2 5" xfId="18672" xr:uid="{00000000-0005-0000-0000-0000211D0000}"/>
    <cellStyle name="Normal 14 2 4 5 2 2 5 2" xfId="36200" xr:uid="{00000000-0005-0000-0000-0000221D0000}"/>
    <cellStyle name="Normal 14 2 4 5 2 2 6" xfId="10022" xr:uid="{00000000-0005-0000-0000-0000231D0000}"/>
    <cellStyle name="Normal 14 2 4 5 2 2 6 2" xfId="33718" xr:uid="{00000000-0005-0000-0000-0000241D0000}"/>
    <cellStyle name="Normal 14 2 4 5 2 2 7" xfId="8150" xr:uid="{00000000-0005-0000-0000-0000251D0000}"/>
    <cellStyle name="Normal 14 2 4 5 2 2 7 2" xfId="29974" xr:uid="{00000000-0005-0000-0000-0000261D0000}"/>
    <cellStyle name="Normal 14 2 4 5 2 2 8" xfId="6278" xr:uid="{00000000-0005-0000-0000-0000271D0000}"/>
    <cellStyle name="Normal 14 2 4 5 2 2 8 2" xfId="22418" xr:uid="{00000000-0005-0000-0000-0000281D0000}"/>
    <cellStyle name="Normal 14 2 4 5 2 2 9" xfId="4406" xr:uid="{00000000-0005-0000-0000-0000291D0000}"/>
    <cellStyle name="Normal 14 2 4 5 2 3" xfId="1990" xr:uid="{00000000-0005-0000-0000-00002A1D0000}"/>
    <cellStyle name="Normal 14 2 4 5 2 3 10" xfId="20003" xr:uid="{00000000-0005-0000-0000-00002B1D0000}"/>
    <cellStyle name="Normal 14 2 4 5 2 3 2" xfId="13070" xr:uid="{00000000-0005-0000-0000-00002C1D0000}"/>
    <cellStyle name="Normal 14 2 4 5 2 3 2 2" xfId="40719" xr:uid="{00000000-0005-0000-0000-00002D1D0000}"/>
    <cellStyle name="Normal 14 2 4 5 2 3 2 3" xfId="31303" xr:uid="{00000000-0005-0000-0000-00002E1D0000}"/>
    <cellStyle name="Normal 14 2 4 5 2 3 2 4" xfId="28386" xr:uid="{00000000-0005-0000-0000-00002F1D0000}"/>
    <cellStyle name="Normal 14 2 4 5 2 3 3" xfId="15463" xr:uid="{00000000-0005-0000-0000-0000301D0000}"/>
    <cellStyle name="Normal 14 2 4 5 2 3 3 2" xfId="43091" xr:uid="{00000000-0005-0000-0000-0000311D0000}"/>
    <cellStyle name="Normal 14 2 4 5 2 3 3 3" xfId="23747" xr:uid="{00000000-0005-0000-0000-0000321D0000}"/>
    <cellStyle name="Normal 14 2 4 5 2 3 4" xfId="11195" xr:uid="{00000000-0005-0000-0000-0000331D0000}"/>
    <cellStyle name="Normal 14 2 4 5 2 3 4 2" xfId="38966" xr:uid="{00000000-0005-0000-0000-0000341D0000}"/>
    <cellStyle name="Normal 14 2 4 5 2 3 5" xfId="18129" xr:uid="{00000000-0005-0000-0000-0000351D0000}"/>
    <cellStyle name="Normal 14 2 4 5 2 3 5 2" xfId="37250" xr:uid="{00000000-0005-0000-0000-0000361D0000}"/>
    <cellStyle name="Normal 14 2 4 5 2 3 6" xfId="9479" xr:uid="{00000000-0005-0000-0000-0000371D0000}"/>
    <cellStyle name="Normal 14 2 4 5 2 3 6 2" xfId="33175" xr:uid="{00000000-0005-0000-0000-0000381D0000}"/>
    <cellStyle name="Normal 14 2 4 5 2 3 7" xfId="7607" xr:uid="{00000000-0005-0000-0000-0000391D0000}"/>
    <cellStyle name="Normal 14 2 4 5 2 3 7 2" xfId="29431" xr:uid="{00000000-0005-0000-0000-00003A1D0000}"/>
    <cellStyle name="Normal 14 2 4 5 2 3 8" xfId="5735" xr:uid="{00000000-0005-0000-0000-00003B1D0000}"/>
    <cellStyle name="Normal 14 2 4 5 2 3 8 2" xfId="21875" xr:uid="{00000000-0005-0000-0000-00003C1D0000}"/>
    <cellStyle name="Normal 14 2 4 5 2 3 9" xfId="3863" xr:uid="{00000000-0005-0000-0000-00003D1D0000}"/>
    <cellStyle name="Normal 14 2 4 5 2 4" xfId="12291" xr:uid="{00000000-0005-0000-0000-00003E1D0000}"/>
    <cellStyle name="Normal 14 2 4 5 2 4 2" xfId="40038" xr:uid="{00000000-0005-0000-0000-00003F1D0000}"/>
    <cellStyle name="Normal 14 2 4 5 2 4 3" xfId="30671" xr:uid="{00000000-0005-0000-0000-0000401D0000}"/>
    <cellStyle name="Normal 14 2 4 5 2 4 4" xfId="25202" xr:uid="{00000000-0005-0000-0000-0000411D0000}"/>
    <cellStyle name="Normal 14 2 4 5 2 5" xfId="14782" xr:uid="{00000000-0005-0000-0000-0000421D0000}"/>
    <cellStyle name="Normal 14 2 4 5 2 5 2" xfId="42410" xr:uid="{00000000-0005-0000-0000-0000431D0000}"/>
    <cellStyle name="Normal 14 2 4 5 2 5 3" xfId="34568" xr:uid="{00000000-0005-0000-0000-0000441D0000}"/>
    <cellStyle name="Normal 14 2 4 5 2 5 4" xfId="26938" xr:uid="{00000000-0005-0000-0000-0000451D0000}"/>
    <cellStyle name="Normal 14 2 4 5 2 6" xfId="17002" xr:uid="{00000000-0005-0000-0000-0000461D0000}"/>
    <cellStyle name="Normal 14 2 4 5 2 6 2" xfId="44630" xr:uid="{00000000-0005-0000-0000-0000471D0000}"/>
    <cellStyle name="Normal 14 2 4 5 2 6 3" xfId="23115" xr:uid="{00000000-0005-0000-0000-0000481D0000}"/>
    <cellStyle name="Normal 14 2 4 5 2 7" xfId="10719" xr:uid="{00000000-0005-0000-0000-0000491D0000}"/>
    <cellStyle name="Normal 14 2 4 5 2 7 2" xfId="38490" xr:uid="{00000000-0005-0000-0000-00004A1D0000}"/>
    <cellStyle name="Normal 14 2 4 5 2 8" xfId="17497" xr:uid="{00000000-0005-0000-0000-00004B1D0000}"/>
    <cellStyle name="Normal 14 2 4 5 2 8 2" xfId="35705" xr:uid="{00000000-0005-0000-0000-00004C1D0000}"/>
    <cellStyle name="Normal 14 2 4 5 2 9" xfId="8847" xr:uid="{00000000-0005-0000-0000-00004D1D0000}"/>
    <cellStyle name="Normal 14 2 4 5 2 9 2" xfId="32543" xr:uid="{00000000-0005-0000-0000-00004E1D0000}"/>
    <cellStyle name="Normal 14 2 4 5 3" xfId="1188" xr:uid="{00000000-0005-0000-0000-00004F1D0000}"/>
    <cellStyle name="Normal 14 2 4 5 3 10" xfId="6805" xr:uid="{00000000-0005-0000-0000-0000501D0000}"/>
    <cellStyle name="Normal 14 2 4 5 3 10 2" xfId="28629" xr:uid="{00000000-0005-0000-0000-0000511D0000}"/>
    <cellStyle name="Normal 14 2 4 5 3 11" xfId="4933" xr:uid="{00000000-0005-0000-0000-0000521D0000}"/>
    <cellStyle name="Normal 14 2 4 5 3 11 2" xfId="21073" xr:uid="{00000000-0005-0000-0000-0000531D0000}"/>
    <cellStyle name="Normal 14 2 4 5 3 12" xfId="3061" xr:uid="{00000000-0005-0000-0000-0000541D0000}"/>
    <cellStyle name="Normal 14 2 4 5 3 13" xfId="19201" xr:uid="{00000000-0005-0000-0000-0000551D0000}"/>
    <cellStyle name="Normal 14 2 4 5 3 2" xfId="2687" xr:uid="{00000000-0005-0000-0000-0000561D0000}"/>
    <cellStyle name="Normal 14 2 4 5 3 2 10" xfId="20699" xr:uid="{00000000-0005-0000-0000-0000571D0000}"/>
    <cellStyle name="Normal 14 2 4 5 3 2 2" xfId="13752" xr:uid="{00000000-0005-0000-0000-0000581D0000}"/>
    <cellStyle name="Normal 14 2 4 5 3 2 2 2" xfId="41380" xr:uid="{00000000-0005-0000-0000-0000591D0000}"/>
    <cellStyle name="Normal 14 2 4 5 3 2 2 3" xfId="37946" xr:uid="{00000000-0005-0000-0000-00005A1D0000}"/>
    <cellStyle name="Normal 14 2 4 5 3 2 2 4" xfId="31999" xr:uid="{00000000-0005-0000-0000-00005B1D0000}"/>
    <cellStyle name="Normal 14 2 4 5 3 2 2 5" xfId="25862" xr:uid="{00000000-0005-0000-0000-00005C1D0000}"/>
    <cellStyle name="Normal 14 2 4 5 3 2 3" xfId="16123" xr:uid="{00000000-0005-0000-0000-00005D1D0000}"/>
    <cellStyle name="Normal 14 2 4 5 3 2 3 2" xfId="43751" xr:uid="{00000000-0005-0000-0000-00005E1D0000}"/>
    <cellStyle name="Normal 14 2 4 5 3 2 3 3" xfId="27586" xr:uid="{00000000-0005-0000-0000-00005F1D0000}"/>
    <cellStyle name="Normal 14 2 4 5 3 2 4" xfId="11592" xr:uid="{00000000-0005-0000-0000-0000601D0000}"/>
    <cellStyle name="Normal 14 2 4 5 3 2 4 2" xfId="39357" xr:uid="{00000000-0005-0000-0000-0000611D0000}"/>
    <cellStyle name="Normal 14 2 4 5 3 2 4 3" xfId="24443" xr:uid="{00000000-0005-0000-0000-0000621D0000}"/>
    <cellStyle name="Normal 14 2 4 5 3 2 5" xfId="18825" xr:uid="{00000000-0005-0000-0000-0000631D0000}"/>
    <cellStyle name="Normal 14 2 4 5 3 2 5 2" xfId="36353" xr:uid="{00000000-0005-0000-0000-0000641D0000}"/>
    <cellStyle name="Normal 14 2 4 5 3 2 6" xfId="10175" xr:uid="{00000000-0005-0000-0000-0000651D0000}"/>
    <cellStyle name="Normal 14 2 4 5 3 2 6 2" xfId="33871" xr:uid="{00000000-0005-0000-0000-0000661D0000}"/>
    <cellStyle name="Normal 14 2 4 5 3 2 7" xfId="8303" xr:uid="{00000000-0005-0000-0000-0000671D0000}"/>
    <cellStyle name="Normal 14 2 4 5 3 2 7 2" xfId="30127" xr:uid="{00000000-0005-0000-0000-0000681D0000}"/>
    <cellStyle name="Normal 14 2 4 5 3 2 8" xfId="6431" xr:uid="{00000000-0005-0000-0000-0000691D0000}"/>
    <cellStyle name="Normal 14 2 4 5 3 2 8 2" xfId="22571" xr:uid="{00000000-0005-0000-0000-00006A1D0000}"/>
    <cellStyle name="Normal 14 2 4 5 3 2 9" xfId="4559" xr:uid="{00000000-0005-0000-0000-00006B1D0000}"/>
    <cellStyle name="Normal 14 2 4 5 3 3" xfId="2143" xr:uid="{00000000-0005-0000-0000-00006C1D0000}"/>
    <cellStyle name="Normal 14 2 4 5 3 3 10" xfId="20156" xr:uid="{00000000-0005-0000-0000-00006D1D0000}"/>
    <cellStyle name="Normal 14 2 4 5 3 3 2" xfId="12719" xr:uid="{00000000-0005-0000-0000-00006E1D0000}"/>
    <cellStyle name="Normal 14 2 4 5 3 3 2 2" xfId="40448" xr:uid="{00000000-0005-0000-0000-00006F1D0000}"/>
    <cellStyle name="Normal 14 2 4 5 3 3 2 3" xfId="31456" xr:uid="{00000000-0005-0000-0000-0000701D0000}"/>
    <cellStyle name="Normal 14 2 4 5 3 3 2 4" xfId="28115" xr:uid="{00000000-0005-0000-0000-0000711D0000}"/>
    <cellStyle name="Normal 14 2 4 5 3 3 3" xfId="15192" xr:uid="{00000000-0005-0000-0000-0000721D0000}"/>
    <cellStyle name="Normal 14 2 4 5 3 3 3 2" xfId="42820" xr:uid="{00000000-0005-0000-0000-0000731D0000}"/>
    <cellStyle name="Normal 14 2 4 5 3 3 3 3" xfId="23900" xr:uid="{00000000-0005-0000-0000-0000741D0000}"/>
    <cellStyle name="Normal 14 2 4 5 3 3 4" xfId="11025" xr:uid="{00000000-0005-0000-0000-0000751D0000}"/>
    <cellStyle name="Normal 14 2 4 5 3 3 4 2" xfId="38796" xr:uid="{00000000-0005-0000-0000-0000761D0000}"/>
    <cellStyle name="Normal 14 2 4 5 3 3 5" xfId="18282" xr:uid="{00000000-0005-0000-0000-0000771D0000}"/>
    <cellStyle name="Normal 14 2 4 5 3 3 5 2" xfId="37403" xr:uid="{00000000-0005-0000-0000-0000781D0000}"/>
    <cellStyle name="Normal 14 2 4 5 3 3 6" xfId="9632" xr:uid="{00000000-0005-0000-0000-0000791D0000}"/>
    <cellStyle name="Normal 14 2 4 5 3 3 6 2" xfId="33328" xr:uid="{00000000-0005-0000-0000-00007A1D0000}"/>
    <cellStyle name="Normal 14 2 4 5 3 3 7" xfId="7760" xr:uid="{00000000-0005-0000-0000-00007B1D0000}"/>
    <cellStyle name="Normal 14 2 4 5 3 3 7 2" xfId="29584" xr:uid="{00000000-0005-0000-0000-00007C1D0000}"/>
    <cellStyle name="Normal 14 2 4 5 3 3 8" xfId="5888" xr:uid="{00000000-0005-0000-0000-00007D1D0000}"/>
    <cellStyle name="Normal 14 2 4 5 3 3 8 2" xfId="22028" xr:uid="{00000000-0005-0000-0000-00007E1D0000}"/>
    <cellStyle name="Normal 14 2 4 5 3 3 9" xfId="4016" xr:uid="{00000000-0005-0000-0000-00007F1D0000}"/>
    <cellStyle name="Normal 14 2 4 5 3 4" xfId="12121" xr:uid="{00000000-0005-0000-0000-0000801D0000}"/>
    <cellStyle name="Normal 14 2 4 5 3 4 2" xfId="39868" xr:uid="{00000000-0005-0000-0000-0000811D0000}"/>
    <cellStyle name="Normal 14 2 4 5 3 4 3" xfId="30501" xr:uid="{00000000-0005-0000-0000-0000821D0000}"/>
    <cellStyle name="Normal 14 2 4 5 3 4 4" xfId="24931" xr:uid="{00000000-0005-0000-0000-0000831D0000}"/>
    <cellStyle name="Normal 14 2 4 5 3 5" xfId="14612" xr:uid="{00000000-0005-0000-0000-0000841D0000}"/>
    <cellStyle name="Normal 14 2 4 5 3 5 2" xfId="42240" xr:uid="{00000000-0005-0000-0000-0000851D0000}"/>
    <cellStyle name="Normal 14 2 4 5 3 5 3" xfId="34398" xr:uid="{00000000-0005-0000-0000-0000861D0000}"/>
    <cellStyle name="Normal 14 2 4 5 3 5 4" xfId="26620" xr:uid="{00000000-0005-0000-0000-0000871D0000}"/>
    <cellStyle name="Normal 14 2 4 5 3 6" xfId="16832" xr:uid="{00000000-0005-0000-0000-0000881D0000}"/>
    <cellStyle name="Normal 14 2 4 5 3 6 2" xfId="44460" xr:uid="{00000000-0005-0000-0000-0000891D0000}"/>
    <cellStyle name="Normal 14 2 4 5 3 6 3" xfId="22945" xr:uid="{00000000-0005-0000-0000-00008A1D0000}"/>
    <cellStyle name="Normal 14 2 4 5 3 7" xfId="10549" xr:uid="{00000000-0005-0000-0000-00008B1D0000}"/>
    <cellStyle name="Normal 14 2 4 5 3 7 2" xfId="38320" xr:uid="{00000000-0005-0000-0000-00008C1D0000}"/>
    <cellStyle name="Normal 14 2 4 5 3 8" xfId="17327" xr:uid="{00000000-0005-0000-0000-00008D1D0000}"/>
    <cellStyle name="Normal 14 2 4 5 3 8 2" xfId="35388" xr:uid="{00000000-0005-0000-0000-00008E1D0000}"/>
    <cellStyle name="Normal 14 2 4 5 3 9" xfId="8677" xr:uid="{00000000-0005-0000-0000-00008F1D0000}"/>
    <cellStyle name="Normal 14 2 4 5 3 9 2" xfId="32373" xr:uid="{00000000-0005-0000-0000-0000901D0000}"/>
    <cellStyle name="Normal 14 2 4 5 4" xfId="1821" xr:uid="{00000000-0005-0000-0000-0000911D0000}"/>
    <cellStyle name="Normal 14 2 4 5 4 10" xfId="3694" xr:uid="{00000000-0005-0000-0000-0000921D0000}"/>
    <cellStyle name="Normal 14 2 4 5 4 11" xfId="19834" xr:uid="{00000000-0005-0000-0000-0000931D0000}"/>
    <cellStyle name="Normal 14 2 4 5 4 2" xfId="13293" xr:uid="{00000000-0005-0000-0000-0000941D0000}"/>
    <cellStyle name="Normal 14 2 4 5 4 2 2" xfId="15664" xr:uid="{00000000-0005-0000-0000-0000951D0000}"/>
    <cellStyle name="Normal 14 2 4 5 4 2 2 2" xfId="43292" xr:uid="{00000000-0005-0000-0000-0000961D0000}"/>
    <cellStyle name="Normal 14 2 4 5 4 2 3" xfId="40921" xr:uid="{00000000-0005-0000-0000-0000971D0000}"/>
    <cellStyle name="Normal 14 2 4 5 4 2 4" xfId="37081" xr:uid="{00000000-0005-0000-0000-0000981D0000}"/>
    <cellStyle name="Normal 14 2 4 5 4 2 5" xfId="31134" xr:uid="{00000000-0005-0000-0000-0000991D0000}"/>
    <cellStyle name="Normal 14 2 4 5 4 2 6" xfId="25403" xr:uid="{00000000-0005-0000-0000-00009A1D0000}"/>
    <cellStyle name="Normal 14 2 4 5 4 3" xfId="11968" xr:uid="{00000000-0005-0000-0000-00009B1D0000}"/>
    <cellStyle name="Normal 14 2 4 5 4 3 2" xfId="39715" xr:uid="{00000000-0005-0000-0000-00009C1D0000}"/>
    <cellStyle name="Normal 14 2 4 5 4 3 3" xfId="34245" xr:uid="{00000000-0005-0000-0000-00009D1D0000}"/>
    <cellStyle name="Normal 14 2 4 5 4 3 4" xfId="27068" xr:uid="{00000000-0005-0000-0000-00009E1D0000}"/>
    <cellStyle name="Normal 14 2 4 5 4 4" xfId="14459" xr:uid="{00000000-0005-0000-0000-00009F1D0000}"/>
    <cellStyle name="Normal 14 2 4 5 4 4 2" xfId="42087" xr:uid="{00000000-0005-0000-0000-0000A01D0000}"/>
    <cellStyle name="Normal 14 2 4 5 4 4 3" xfId="23578" xr:uid="{00000000-0005-0000-0000-0000A11D0000}"/>
    <cellStyle name="Normal 14 2 4 5 4 5" xfId="11348" xr:uid="{00000000-0005-0000-0000-0000A21D0000}"/>
    <cellStyle name="Normal 14 2 4 5 4 5 2" xfId="39119" xr:uid="{00000000-0005-0000-0000-0000A31D0000}"/>
    <cellStyle name="Normal 14 2 4 5 4 6" xfId="17960" xr:uid="{00000000-0005-0000-0000-0000A41D0000}"/>
    <cellStyle name="Normal 14 2 4 5 4 6 2" xfId="35835" xr:uid="{00000000-0005-0000-0000-0000A51D0000}"/>
    <cellStyle name="Normal 14 2 4 5 4 7" xfId="9310" xr:uid="{00000000-0005-0000-0000-0000A61D0000}"/>
    <cellStyle name="Normal 14 2 4 5 4 7 2" xfId="33006" xr:uid="{00000000-0005-0000-0000-0000A71D0000}"/>
    <cellStyle name="Normal 14 2 4 5 4 8" xfId="7438" xr:uid="{00000000-0005-0000-0000-0000A81D0000}"/>
    <cellStyle name="Normal 14 2 4 5 4 8 2" xfId="29262" xr:uid="{00000000-0005-0000-0000-0000A91D0000}"/>
    <cellStyle name="Normal 14 2 4 5 4 9" xfId="5566" xr:uid="{00000000-0005-0000-0000-0000AA1D0000}"/>
    <cellStyle name="Normal 14 2 4 5 4 9 2" xfId="21706" xr:uid="{00000000-0005-0000-0000-0000AB1D0000}"/>
    <cellStyle name="Normal 14 2 4 5 5" xfId="2365" xr:uid="{00000000-0005-0000-0000-0000AC1D0000}"/>
    <cellStyle name="Normal 14 2 4 5 5 10" xfId="20377" xr:uid="{00000000-0005-0000-0000-0000AD1D0000}"/>
    <cellStyle name="Normal 14 2 4 5 5 2" xfId="13453" xr:uid="{00000000-0005-0000-0000-0000AE1D0000}"/>
    <cellStyle name="Normal 14 2 4 5 5 2 2" xfId="41081" xr:uid="{00000000-0005-0000-0000-0000AF1D0000}"/>
    <cellStyle name="Normal 14 2 4 5 5 2 3" xfId="37624" xr:uid="{00000000-0005-0000-0000-0000B01D0000}"/>
    <cellStyle name="Normal 14 2 4 5 5 2 4" xfId="31677" xr:uid="{00000000-0005-0000-0000-0000B11D0000}"/>
    <cellStyle name="Normal 14 2 4 5 5 2 5" xfId="25563" xr:uid="{00000000-0005-0000-0000-0000B21D0000}"/>
    <cellStyle name="Normal 14 2 4 5 5 3" xfId="15824" xr:uid="{00000000-0005-0000-0000-0000B31D0000}"/>
    <cellStyle name="Normal 14 2 4 5 5 3 2" xfId="43452" xr:uid="{00000000-0005-0000-0000-0000B41D0000}"/>
    <cellStyle name="Normal 14 2 4 5 5 3 3" xfId="27264" xr:uid="{00000000-0005-0000-0000-0000B51D0000}"/>
    <cellStyle name="Normal 14 2 4 5 5 4" xfId="10872" xr:uid="{00000000-0005-0000-0000-0000B61D0000}"/>
    <cellStyle name="Normal 14 2 4 5 5 4 2" xfId="38643" xr:uid="{00000000-0005-0000-0000-0000B71D0000}"/>
    <cellStyle name="Normal 14 2 4 5 5 4 3" xfId="24121" xr:uid="{00000000-0005-0000-0000-0000B81D0000}"/>
    <cellStyle name="Normal 14 2 4 5 5 5" xfId="18503" xr:uid="{00000000-0005-0000-0000-0000B91D0000}"/>
    <cellStyle name="Normal 14 2 4 5 5 5 2" xfId="36031" xr:uid="{00000000-0005-0000-0000-0000BA1D0000}"/>
    <cellStyle name="Normal 14 2 4 5 5 6" xfId="9853" xr:uid="{00000000-0005-0000-0000-0000BB1D0000}"/>
    <cellStyle name="Normal 14 2 4 5 5 6 2" xfId="33549" xr:uid="{00000000-0005-0000-0000-0000BC1D0000}"/>
    <cellStyle name="Normal 14 2 4 5 5 7" xfId="7981" xr:uid="{00000000-0005-0000-0000-0000BD1D0000}"/>
    <cellStyle name="Normal 14 2 4 5 5 7 2" xfId="29805" xr:uid="{00000000-0005-0000-0000-0000BE1D0000}"/>
    <cellStyle name="Normal 14 2 4 5 5 8" xfId="6109" xr:uid="{00000000-0005-0000-0000-0000BF1D0000}"/>
    <cellStyle name="Normal 14 2 4 5 5 8 2" xfId="22249" xr:uid="{00000000-0005-0000-0000-0000C01D0000}"/>
    <cellStyle name="Normal 14 2 4 5 5 9" xfId="4237" xr:uid="{00000000-0005-0000-0000-0000C11D0000}"/>
    <cellStyle name="Normal 14 2 4 5 6" xfId="1664" xr:uid="{00000000-0005-0000-0000-0000C21D0000}"/>
    <cellStyle name="Normal 14 2 4 5 6 2" xfId="16497" xr:uid="{00000000-0005-0000-0000-0000C31D0000}"/>
    <cellStyle name="Normal 14 2 4 5 6 2 2" xfId="44125" xr:uid="{00000000-0005-0000-0000-0000C41D0000}"/>
    <cellStyle name="Normal 14 2 4 5 6 2 3" xfId="30977" xr:uid="{00000000-0005-0000-0000-0000C51D0000}"/>
    <cellStyle name="Normal 14 2 4 5 6 2 4" xfId="26236" xr:uid="{00000000-0005-0000-0000-0000C61D0000}"/>
    <cellStyle name="Normal 14 2 4 5 6 3" xfId="14126" xr:uid="{00000000-0005-0000-0000-0000C71D0000}"/>
    <cellStyle name="Normal 14 2 4 5 6 3 2" xfId="41754" xr:uid="{00000000-0005-0000-0000-0000C81D0000}"/>
    <cellStyle name="Normal 14 2 4 5 6 3 3" xfId="27969" xr:uid="{00000000-0005-0000-0000-0000C91D0000}"/>
    <cellStyle name="Normal 14 2 4 5 6 4" xfId="17803" xr:uid="{00000000-0005-0000-0000-0000CA1D0000}"/>
    <cellStyle name="Normal 14 2 4 5 6 4 2" xfId="36736" xr:uid="{00000000-0005-0000-0000-0000CB1D0000}"/>
    <cellStyle name="Normal 14 2 4 5 6 4 3" xfId="23421" xr:uid="{00000000-0005-0000-0000-0000CC1D0000}"/>
    <cellStyle name="Normal 14 2 4 5 6 5" xfId="9153" xr:uid="{00000000-0005-0000-0000-0000CD1D0000}"/>
    <cellStyle name="Normal 14 2 4 5 6 5 2" xfId="32849" xr:uid="{00000000-0005-0000-0000-0000CE1D0000}"/>
    <cellStyle name="Normal 14 2 4 5 6 6" xfId="7281" xr:uid="{00000000-0005-0000-0000-0000CF1D0000}"/>
    <cellStyle name="Normal 14 2 4 5 6 6 2" xfId="29105" xr:uid="{00000000-0005-0000-0000-0000D01D0000}"/>
    <cellStyle name="Normal 14 2 4 5 6 7" xfId="5409" xr:uid="{00000000-0005-0000-0000-0000D11D0000}"/>
    <cellStyle name="Normal 14 2 4 5 6 7 2" xfId="21549" xr:uid="{00000000-0005-0000-0000-0000D21D0000}"/>
    <cellStyle name="Normal 14 2 4 5 6 8" xfId="3537" xr:uid="{00000000-0005-0000-0000-0000D31D0000}"/>
    <cellStyle name="Normal 14 2 4 5 6 9" xfId="19677" xr:uid="{00000000-0005-0000-0000-0000D41D0000}"/>
    <cellStyle name="Normal 14 2 4 5 7" xfId="1511" xr:uid="{00000000-0005-0000-0000-0000D51D0000}"/>
    <cellStyle name="Normal 14 2 4 5 7 2" xfId="14935" xr:uid="{00000000-0005-0000-0000-0000D61D0000}"/>
    <cellStyle name="Normal 14 2 4 5 7 2 2" xfId="42563" xr:uid="{00000000-0005-0000-0000-0000D71D0000}"/>
    <cellStyle name="Normal 14 2 4 5 7 2 3" xfId="30824" xr:uid="{00000000-0005-0000-0000-0000D81D0000}"/>
    <cellStyle name="Normal 14 2 4 5 7 2 4" xfId="28243" xr:uid="{00000000-0005-0000-0000-0000D91D0000}"/>
    <cellStyle name="Normal 14 2 4 5 7 3" xfId="12444" xr:uid="{00000000-0005-0000-0000-0000DA1D0000}"/>
    <cellStyle name="Normal 14 2 4 5 7 3 2" xfId="40191" xr:uid="{00000000-0005-0000-0000-0000DB1D0000}"/>
    <cellStyle name="Normal 14 2 4 5 7 3 3" xfId="23268" xr:uid="{00000000-0005-0000-0000-0000DC1D0000}"/>
    <cellStyle name="Normal 14 2 4 5 7 4" xfId="17650" xr:uid="{00000000-0005-0000-0000-0000DD1D0000}"/>
    <cellStyle name="Normal 14 2 4 5 7 4 2" xfId="35228" xr:uid="{00000000-0005-0000-0000-0000DE1D0000}"/>
    <cellStyle name="Normal 14 2 4 5 7 5" xfId="9000" xr:uid="{00000000-0005-0000-0000-0000DF1D0000}"/>
    <cellStyle name="Normal 14 2 4 5 7 5 2" xfId="32696" xr:uid="{00000000-0005-0000-0000-0000E01D0000}"/>
    <cellStyle name="Normal 14 2 4 5 7 6" xfId="7128" xr:uid="{00000000-0005-0000-0000-0000E11D0000}"/>
    <cellStyle name="Normal 14 2 4 5 7 6 2" xfId="28952" xr:uid="{00000000-0005-0000-0000-0000E21D0000}"/>
    <cellStyle name="Normal 14 2 4 5 7 7" xfId="5256" xr:uid="{00000000-0005-0000-0000-0000E31D0000}"/>
    <cellStyle name="Normal 14 2 4 5 7 7 2" xfId="21396" xr:uid="{00000000-0005-0000-0000-0000E41D0000}"/>
    <cellStyle name="Normal 14 2 4 5 7 8" xfId="3384" xr:uid="{00000000-0005-0000-0000-0000E51D0000}"/>
    <cellStyle name="Normal 14 2 4 5 7 9" xfId="19524" xr:uid="{00000000-0005-0000-0000-0000E61D0000}"/>
    <cellStyle name="Normal 14 2 4 5 8" xfId="11815" xr:uid="{00000000-0005-0000-0000-0000E71D0000}"/>
    <cellStyle name="Normal 14 2 4 5 8 2" xfId="39568" xr:uid="{00000000-0005-0000-0000-0000E81D0000}"/>
    <cellStyle name="Normal 14 2 4 5 8 3" xfId="36924" xr:uid="{00000000-0005-0000-0000-0000E91D0000}"/>
    <cellStyle name="Normal 14 2 4 5 8 4" xfId="30348" xr:uid="{00000000-0005-0000-0000-0000EA1D0000}"/>
    <cellStyle name="Normal 14 2 4 5 8 5" xfId="24674" xr:uid="{00000000-0005-0000-0000-0000EB1D0000}"/>
    <cellStyle name="Normal 14 2 4 5 9" xfId="14306" xr:uid="{00000000-0005-0000-0000-0000EC1D0000}"/>
    <cellStyle name="Normal 14 2 4 5 9 2" xfId="41934" xr:uid="{00000000-0005-0000-0000-0000ED1D0000}"/>
    <cellStyle name="Normal 14 2 4 5 9 3" xfId="34092" xr:uid="{00000000-0005-0000-0000-0000EE1D0000}"/>
    <cellStyle name="Normal 14 2 4 5 9 4" xfId="26460" xr:uid="{00000000-0005-0000-0000-0000EF1D0000}"/>
    <cellStyle name="Normal 14 2 4 6" xfId="1290" xr:uid="{00000000-0005-0000-0000-0000F01D0000}"/>
    <cellStyle name="Normal 14 2 4 6 10" xfId="10651" xr:uid="{00000000-0005-0000-0000-0000F11D0000}"/>
    <cellStyle name="Normal 14 2 4 6 10 2" xfId="38422" xr:uid="{00000000-0005-0000-0000-0000F21D0000}"/>
    <cellStyle name="Normal 14 2 4 6 11" xfId="17429" xr:uid="{00000000-0005-0000-0000-0000F31D0000}"/>
    <cellStyle name="Normal 14 2 4 6 11 2" xfId="35719" xr:uid="{00000000-0005-0000-0000-0000F41D0000}"/>
    <cellStyle name="Normal 14 2 4 6 12" xfId="8779" xr:uid="{00000000-0005-0000-0000-0000F51D0000}"/>
    <cellStyle name="Normal 14 2 4 6 12 2" xfId="32475" xr:uid="{00000000-0005-0000-0000-0000F61D0000}"/>
    <cellStyle name="Normal 14 2 4 6 13" xfId="6907" xr:uid="{00000000-0005-0000-0000-0000F71D0000}"/>
    <cellStyle name="Normal 14 2 4 6 13 2" xfId="28731" xr:uid="{00000000-0005-0000-0000-0000F81D0000}"/>
    <cellStyle name="Normal 14 2 4 6 14" xfId="5035" xr:uid="{00000000-0005-0000-0000-0000F91D0000}"/>
    <cellStyle name="Normal 14 2 4 6 14 2" xfId="21175" xr:uid="{00000000-0005-0000-0000-0000FA1D0000}"/>
    <cellStyle name="Normal 14 2 4 6 15" xfId="3163" xr:uid="{00000000-0005-0000-0000-0000FB1D0000}"/>
    <cellStyle name="Normal 14 2 4 6 16" xfId="19303" xr:uid="{00000000-0005-0000-0000-0000FC1D0000}"/>
    <cellStyle name="Normal 14 2 4 6 2" xfId="2245" xr:uid="{00000000-0005-0000-0000-0000FD1D0000}"/>
    <cellStyle name="Normal 14 2 4 6 2 10" xfId="4118" xr:uid="{00000000-0005-0000-0000-0000FE1D0000}"/>
    <cellStyle name="Normal 14 2 4 6 2 11" xfId="20258" xr:uid="{00000000-0005-0000-0000-0000FF1D0000}"/>
    <cellStyle name="Normal 14 2 4 6 2 2" xfId="2789" xr:uid="{00000000-0005-0000-0000-0000001E0000}"/>
    <cellStyle name="Normal 14 2 4 6 2 2 2" xfId="16223" xr:uid="{00000000-0005-0000-0000-0000011E0000}"/>
    <cellStyle name="Normal 14 2 4 6 2 2 2 2" xfId="43851" xr:uid="{00000000-0005-0000-0000-0000021E0000}"/>
    <cellStyle name="Normal 14 2 4 6 2 2 2 3" xfId="38048" xr:uid="{00000000-0005-0000-0000-0000031E0000}"/>
    <cellStyle name="Normal 14 2 4 6 2 2 2 4" xfId="32101" xr:uid="{00000000-0005-0000-0000-0000041E0000}"/>
    <cellStyle name="Normal 14 2 4 6 2 2 2 5" xfId="25962" xr:uid="{00000000-0005-0000-0000-0000051E0000}"/>
    <cellStyle name="Normal 14 2 4 6 2 2 3" xfId="13852" xr:uid="{00000000-0005-0000-0000-0000061E0000}"/>
    <cellStyle name="Normal 14 2 4 6 2 2 3 2" xfId="41480" xr:uid="{00000000-0005-0000-0000-0000071E0000}"/>
    <cellStyle name="Normal 14 2 4 6 2 2 3 3" xfId="27688" xr:uid="{00000000-0005-0000-0000-0000081E0000}"/>
    <cellStyle name="Normal 14 2 4 6 2 2 4" xfId="18927" xr:uid="{00000000-0005-0000-0000-0000091E0000}"/>
    <cellStyle name="Normal 14 2 4 6 2 2 4 2" xfId="36455" xr:uid="{00000000-0005-0000-0000-00000A1E0000}"/>
    <cellStyle name="Normal 14 2 4 6 2 2 4 3" xfId="24545" xr:uid="{00000000-0005-0000-0000-00000B1E0000}"/>
    <cellStyle name="Normal 14 2 4 6 2 2 5" xfId="10277" xr:uid="{00000000-0005-0000-0000-00000C1E0000}"/>
    <cellStyle name="Normal 14 2 4 6 2 2 5 2" xfId="33973" xr:uid="{00000000-0005-0000-0000-00000D1E0000}"/>
    <cellStyle name="Normal 14 2 4 6 2 2 6" xfId="8405" xr:uid="{00000000-0005-0000-0000-00000E1E0000}"/>
    <cellStyle name="Normal 14 2 4 6 2 2 6 2" xfId="30229" xr:uid="{00000000-0005-0000-0000-00000F1E0000}"/>
    <cellStyle name="Normal 14 2 4 6 2 2 7" xfId="6533" xr:uid="{00000000-0005-0000-0000-0000101E0000}"/>
    <cellStyle name="Normal 14 2 4 6 2 2 7 2" xfId="22673" xr:uid="{00000000-0005-0000-0000-0000111E0000}"/>
    <cellStyle name="Normal 14 2 4 6 2 2 8" xfId="4661" xr:uid="{00000000-0005-0000-0000-0000121E0000}"/>
    <cellStyle name="Normal 14 2 4 6 2 2 9" xfId="20801" xr:uid="{00000000-0005-0000-0000-0000131E0000}"/>
    <cellStyle name="Normal 14 2 4 6 2 3" xfId="12775" xr:uid="{00000000-0005-0000-0000-0000141E0000}"/>
    <cellStyle name="Normal 14 2 4 6 2 3 2" xfId="40503" xr:uid="{00000000-0005-0000-0000-0000151E0000}"/>
    <cellStyle name="Normal 14 2 4 6 2 3 3" xfId="37505" xr:uid="{00000000-0005-0000-0000-0000161E0000}"/>
    <cellStyle name="Normal 14 2 4 6 2 3 4" xfId="31558" xr:uid="{00000000-0005-0000-0000-0000171E0000}"/>
    <cellStyle name="Normal 14 2 4 6 2 3 5" xfId="24986" xr:uid="{00000000-0005-0000-0000-0000181E0000}"/>
    <cellStyle name="Normal 14 2 4 6 2 4" xfId="15247" xr:uid="{00000000-0005-0000-0000-0000191E0000}"/>
    <cellStyle name="Normal 14 2 4 6 2 4 2" xfId="42875" xr:uid="{00000000-0005-0000-0000-00001A1E0000}"/>
    <cellStyle name="Normal 14 2 4 6 2 4 3" xfId="27198" xr:uid="{00000000-0005-0000-0000-00001B1E0000}"/>
    <cellStyle name="Normal 14 2 4 6 2 5" xfId="11712" xr:uid="{00000000-0005-0000-0000-00001C1E0000}"/>
    <cellStyle name="Normal 14 2 4 6 2 5 2" xfId="39469" xr:uid="{00000000-0005-0000-0000-00001D1E0000}"/>
    <cellStyle name="Normal 14 2 4 6 2 5 3" xfId="24002" xr:uid="{00000000-0005-0000-0000-00001E1E0000}"/>
    <cellStyle name="Normal 14 2 4 6 2 6" xfId="18384" xr:uid="{00000000-0005-0000-0000-00001F1E0000}"/>
    <cellStyle name="Normal 14 2 4 6 2 6 2" xfId="35965" xr:uid="{00000000-0005-0000-0000-0000201E0000}"/>
    <cellStyle name="Normal 14 2 4 6 2 7" xfId="9734" xr:uid="{00000000-0005-0000-0000-0000211E0000}"/>
    <cellStyle name="Normal 14 2 4 6 2 7 2" xfId="33430" xr:uid="{00000000-0005-0000-0000-0000221E0000}"/>
    <cellStyle name="Normal 14 2 4 6 2 8" xfId="7862" xr:uid="{00000000-0005-0000-0000-0000231E0000}"/>
    <cellStyle name="Normal 14 2 4 6 2 8 2" xfId="29686" xr:uid="{00000000-0005-0000-0000-0000241E0000}"/>
    <cellStyle name="Normal 14 2 4 6 2 9" xfId="5990" xr:uid="{00000000-0005-0000-0000-0000251E0000}"/>
    <cellStyle name="Normal 14 2 4 6 2 9 2" xfId="22130" xr:uid="{00000000-0005-0000-0000-0000261E0000}"/>
    <cellStyle name="Normal 14 2 4 6 3" xfId="1912" xr:uid="{00000000-0005-0000-0000-0000271E0000}"/>
    <cellStyle name="Normal 14 2 4 6 3 10" xfId="19925" xr:uid="{00000000-0005-0000-0000-0000281E0000}"/>
    <cellStyle name="Normal 14 2 4 6 3 2" xfId="13208" xr:uid="{00000000-0005-0000-0000-0000291E0000}"/>
    <cellStyle name="Normal 14 2 4 6 3 2 2" xfId="40852" xr:uid="{00000000-0005-0000-0000-00002A1E0000}"/>
    <cellStyle name="Normal 14 2 4 6 3 2 3" xfId="37172" xr:uid="{00000000-0005-0000-0000-00002B1E0000}"/>
    <cellStyle name="Normal 14 2 4 6 3 2 4" xfId="31225" xr:uid="{00000000-0005-0000-0000-00002C1E0000}"/>
    <cellStyle name="Normal 14 2 4 6 3 2 5" xfId="25335" xr:uid="{00000000-0005-0000-0000-00002D1E0000}"/>
    <cellStyle name="Normal 14 2 4 6 3 3" xfId="15596" xr:uid="{00000000-0005-0000-0000-00002E1E0000}"/>
    <cellStyle name="Normal 14 2 4 6 3 3 2" xfId="43224" xr:uid="{00000000-0005-0000-0000-00002F1E0000}"/>
    <cellStyle name="Normal 14 2 4 6 3 3 3" xfId="27090" xr:uid="{00000000-0005-0000-0000-0000301E0000}"/>
    <cellStyle name="Normal 14 2 4 6 3 4" xfId="11550" xr:uid="{00000000-0005-0000-0000-0000311E0000}"/>
    <cellStyle name="Normal 14 2 4 6 3 4 2" xfId="39319" xr:uid="{00000000-0005-0000-0000-0000321E0000}"/>
    <cellStyle name="Normal 14 2 4 6 3 4 3" xfId="23669" xr:uid="{00000000-0005-0000-0000-0000331E0000}"/>
    <cellStyle name="Normal 14 2 4 6 3 5" xfId="18051" xr:uid="{00000000-0005-0000-0000-0000341E0000}"/>
    <cellStyle name="Normal 14 2 4 6 3 5 2" xfId="35857" xr:uid="{00000000-0005-0000-0000-0000351E0000}"/>
    <cellStyle name="Normal 14 2 4 6 3 6" xfId="9401" xr:uid="{00000000-0005-0000-0000-0000361E0000}"/>
    <cellStyle name="Normal 14 2 4 6 3 6 2" xfId="33097" xr:uid="{00000000-0005-0000-0000-0000371E0000}"/>
    <cellStyle name="Normal 14 2 4 6 3 7" xfId="7529" xr:uid="{00000000-0005-0000-0000-0000381E0000}"/>
    <cellStyle name="Normal 14 2 4 6 3 7 2" xfId="29353" xr:uid="{00000000-0005-0000-0000-0000391E0000}"/>
    <cellStyle name="Normal 14 2 4 6 3 8" xfId="5657" xr:uid="{00000000-0005-0000-0000-00003A1E0000}"/>
    <cellStyle name="Normal 14 2 4 6 3 8 2" xfId="21797" xr:uid="{00000000-0005-0000-0000-00003B1E0000}"/>
    <cellStyle name="Normal 14 2 4 6 3 9" xfId="3785" xr:uid="{00000000-0005-0000-0000-00003C1E0000}"/>
    <cellStyle name="Normal 14 2 4 6 4" xfId="2456" xr:uid="{00000000-0005-0000-0000-00003D1E0000}"/>
    <cellStyle name="Normal 14 2 4 6 4 10" xfId="20468" xr:uid="{00000000-0005-0000-0000-00003E1E0000}"/>
    <cellStyle name="Normal 14 2 4 6 4 2" xfId="13541" xr:uid="{00000000-0005-0000-0000-00003F1E0000}"/>
    <cellStyle name="Normal 14 2 4 6 4 2 2" xfId="41169" xr:uid="{00000000-0005-0000-0000-0000401E0000}"/>
    <cellStyle name="Normal 14 2 4 6 4 2 3" xfId="37715" xr:uid="{00000000-0005-0000-0000-0000411E0000}"/>
    <cellStyle name="Normal 14 2 4 6 4 2 4" xfId="31768" xr:uid="{00000000-0005-0000-0000-0000421E0000}"/>
    <cellStyle name="Normal 14 2 4 6 4 2 5" xfId="25651" xr:uid="{00000000-0005-0000-0000-0000431E0000}"/>
    <cellStyle name="Normal 14 2 4 6 4 3" xfId="15912" xr:uid="{00000000-0005-0000-0000-0000441E0000}"/>
    <cellStyle name="Normal 14 2 4 6 4 3 2" xfId="43540" xr:uid="{00000000-0005-0000-0000-0000451E0000}"/>
    <cellStyle name="Normal 14 2 4 6 4 3 3" xfId="27355" xr:uid="{00000000-0005-0000-0000-0000461E0000}"/>
    <cellStyle name="Normal 14 2 4 6 4 4" xfId="11450" xr:uid="{00000000-0005-0000-0000-0000471E0000}"/>
    <cellStyle name="Normal 14 2 4 6 4 4 2" xfId="39221" xr:uid="{00000000-0005-0000-0000-0000481E0000}"/>
    <cellStyle name="Normal 14 2 4 6 4 4 3" xfId="24212" xr:uid="{00000000-0005-0000-0000-0000491E0000}"/>
    <cellStyle name="Normal 14 2 4 6 4 5" xfId="18594" xr:uid="{00000000-0005-0000-0000-00004A1E0000}"/>
    <cellStyle name="Normal 14 2 4 6 4 5 2" xfId="36122" xr:uid="{00000000-0005-0000-0000-00004B1E0000}"/>
    <cellStyle name="Normal 14 2 4 6 4 6" xfId="9944" xr:uid="{00000000-0005-0000-0000-00004C1E0000}"/>
    <cellStyle name="Normal 14 2 4 6 4 6 2" xfId="33640" xr:uid="{00000000-0005-0000-0000-00004D1E0000}"/>
    <cellStyle name="Normal 14 2 4 6 4 7" xfId="8072" xr:uid="{00000000-0005-0000-0000-00004E1E0000}"/>
    <cellStyle name="Normal 14 2 4 6 4 7 2" xfId="29896" xr:uid="{00000000-0005-0000-0000-00004F1E0000}"/>
    <cellStyle name="Normal 14 2 4 6 4 8" xfId="6200" xr:uid="{00000000-0005-0000-0000-0000501E0000}"/>
    <cellStyle name="Normal 14 2 4 6 4 8 2" xfId="22340" xr:uid="{00000000-0005-0000-0000-0000511E0000}"/>
    <cellStyle name="Normal 14 2 4 6 4 9" xfId="4328" xr:uid="{00000000-0005-0000-0000-0000521E0000}"/>
    <cellStyle name="Normal 14 2 4 6 5" xfId="1755" xr:uid="{00000000-0005-0000-0000-0000531E0000}"/>
    <cellStyle name="Normal 14 2 4 6 5 10" xfId="19768" xr:uid="{00000000-0005-0000-0000-0000541E0000}"/>
    <cellStyle name="Normal 14 2 4 6 5 2" xfId="14140" xr:uid="{00000000-0005-0000-0000-0000551E0000}"/>
    <cellStyle name="Normal 14 2 4 6 5 2 2" xfId="41768" xr:uid="{00000000-0005-0000-0000-0000561E0000}"/>
    <cellStyle name="Normal 14 2 4 6 5 2 3" xfId="31068" xr:uid="{00000000-0005-0000-0000-0000571E0000}"/>
    <cellStyle name="Normal 14 2 4 6 5 2 4" xfId="26250" xr:uid="{00000000-0005-0000-0000-0000581E0000}"/>
    <cellStyle name="Normal 14 2 4 6 5 3" xfId="16511" xr:uid="{00000000-0005-0000-0000-0000591E0000}"/>
    <cellStyle name="Normal 14 2 4 6 5 3 2" xfId="44139" xr:uid="{00000000-0005-0000-0000-00005A1E0000}"/>
    <cellStyle name="Normal 14 2 4 6 5 3 3" xfId="27983" xr:uid="{00000000-0005-0000-0000-00005B1E0000}"/>
    <cellStyle name="Normal 14 2 4 6 5 4" xfId="11127" xr:uid="{00000000-0005-0000-0000-00005C1E0000}"/>
    <cellStyle name="Normal 14 2 4 6 5 4 2" xfId="38898" xr:uid="{00000000-0005-0000-0000-00005D1E0000}"/>
    <cellStyle name="Normal 14 2 4 6 5 4 3" xfId="23512" xr:uid="{00000000-0005-0000-0000-00005E1E0000}"/>
    <cellStyle name="Normal 14 2 4 6 5 5" xfId="17894" xr:uid="{00000000-0005-0000-0000-00005F1E0000}"/>
    <cellStyle name="Normal 14 2 4 6 5 5 2" xfId="36750" xr:uid="{00000000-0005-0000-0000-0000601E0000}"/>
    <cellStyle name="Normal 14 2 4 6 5 6" xfId="9244" xr:uid="{00000000-0005-0000-0000-0000611E0000}"/>
    <cellStyle name="Normal 14 2 4 6 5 6 2" xfId="32940" xr:uid="{00000000-0005-0000-0000-0000621E0000}"/>
    <cellStyle name="Normal 14 2 4 6 5 7" xfId="7372" xr:uid="{00000000-0005-0000-0000-0000631E0000}"/>
    <cellStyle name="Normal 14 2 4 6 5 7 2" xfId="29196" xr:uid="{00000000-0005-0000-0000-0000641E0000}"/>
    <cellStyle name="Normal 14 2 4 6 5 8" xfId="5500" xr:uid="{00000000-0005-0000-0000-0000651E0000}"/>
    <cellStyle name="Normal 14 2 4 6 5 8 2" xfId="21640" xr:uid="{00000000-0005-0000-0000-0000661E0000}"/>
    <cellStyle name="Normal 14 2 4 6 5 9" xfId="3628" xr:uid="{00000000-0005-0000-0000-0000671E0000}"/>
    <cellStyle name="Normal 14 2 4 6 6" xfId="13093" xr:uid="{00000000-0005-0000-0000-0000681E0000}"/>
    <cellStyle name="Normal 14 2 4 6 6 2" xfId="15486" xr:uid="{00000000-0005-0000-0000-0000691E0000}"/>
    <cellStyle name="Normal 14 2 4 6 6 2 2" xfId="43114" xr:uid="{00000000-0005-0000-0000-00006A1E0000}"/>
    <cellStyle name="Normal 14 2 4 6 6 2 3" xfId="34884" xr:uid="{00000000-0005-0000-0000-00006B1E0000}"/>
    <cellStyle name="Normal 14 2 4 6 6 3" xfId="40742" xr:uid="{00000000-0005-0000-0000-00006C1E0000}"/>
    <cellStyle name="Normal 14 2 4 6 6 4" xfId="37015" xr:uid="{00000000-0005-0000-0000-00006D1E0000}"/>
    <cellStyle name="Normal 14 2 4 6 6 5" xfId="30603" xr:uid="{00000000-0005-0000-0000-00006E1E0000}"/>
    <cellStyle name="Normal 14 2 4 6 6 6" xfId="25225" xr:uid="{00000000-0005-0000-0000-00006F1E0000}"/>
    <cellStyle name="Normal 14 2 4 6 7" xfId="12223" xr:uid="{00000000-0005-0000-0000-0000701E0000}"/>
    <cellStyle name="Normal 14 2 4 6 7 2" xfId="39970" xr:uid="{00000000-0005-0000-0000-0000711E0000}"/>
    <cellStyle name="Normal 14 2 4 6 7 3" xfId="34500" xr:uid="{00000000-0005-0000-0000-0000721E0000}"/>
    <cellStyle name="Normal 14 2 4 6 7 4" xfId="26952" xr:uid="{00000000-0005-0000-0000-0000731E0000}"/>
    <cellStyle name="Normal 14 2 4 6 8" xfId="14714" xr:uid="{00000000-0005-0000-0000-0000741E0000}"/>
    <cellStyle name="Normal 14 2 4 6 8 2" xfId="42342" xr:uid="{00000000-0005-0000-0000-0000751E0000}"/>
    <cellStyle name="Normal 14 2 4 6 8 3" xfId="23047" xr:uid="{00000000-0005-0000-0000-0000761E0000}"/>
    <cellStyle name="Normal 14 2 4 6 9" xfId="16934" xr:uid="{00000000-0005-0000-0000-0000771E0000}"/>
    <cellStyle name="Normal 14 2 4 6 9 2" xfId="44562" xr:uid="{00000000-0005-0000-0000-0000781E0000}"/>
    <cellStyle name="Normal 14 2 4 7" xfId="1137" xr:uid="{00000000-0005-0000-0000-0000791E0000}"/>
    <cellStyle name="Normal 14 2 4 7 10" xfId="8626" xr:uid="{00000000-0005-0000-0000-00007A1E0000}"/>
    <cellStyle name="Normal 14 2 4 7 10 2" xfId="32322" xr:uid="{00000000-0005-0000-0000-00007B1E0000}"/>
    <cellStyle name="Normal 14 2 4 7 11" xfId="6754" xr:uid="{00000000-0005-0000-0000-00007C1E0000}"/>
    <cellStyle name="Normal 14 2 4 7 11 2" xfId="28578" xr:uid="{00000000-0005-0000-0000-00007D1E0000}"/>
    <cellStyle name="Normal 14 2 4 7 12" xfId="4882" xr:uid="{00000000-0005-0000-0000-00007E1E0000}"/>
    <cellStyle name="Normal 14 2 4 7 12 2" xfId="21022" xr:uid="{00000000-0005-0000-0000-00007F1E0000}"/>
    <cellStyle name="Normal 14 2 4 7 13" xfId="3010" xr:uid="{00000000-0005-0000-0000-0000801E0000}"/>
    <cellStyle name="Normal 14 2 4 7 14" xfId="19150" xr:uid="{00000000-0005-0000-0000-0000811E0000}"/>
    <cellStyle name="Normal 14 2 4 7 2" xfId="2636" xr:uid="{00000000-0005-0000-0000-0000821E0000}"/>
    <cellStyle name="Normal 14 2 4 7 2 10" xfId="20648" xr:uid="{00000000-0005-0000-0000-0000831E0000}"/>
    <cellStyle name="Normal 14 2 4 7 2 2" xfId="13701" xr:uid="{00000000-0005-0000-0000-0000841E0000}"/>
    <cellStyle name="Normal 14 2 4 7 2 2 2" xfId="41329" xr:uid="{00000000-0005-0000-0000-0000851E0000}"/>
    <cellStyle name="Normal 14 2 4 7 2 2 3" xfId="37895" xr:uid="{00000000-0005-0000-0000-0000861E0000}"/>
    <cellStyle name="Normal 14 2 4 7 2 2 4" xfId="31948" xr:uid="{00000000-0005-0000-0000-0000871E0000}"/>
    <cellStyle name="Normal 14 2 4 7 2 2 5" xfId="25811" xr:uid="{00000000-0005-0000-0000-0000881E0000}"/>
    <cellStyle name="Normal 14 2 4 7 2 3" xfId="16072" xr:uid="{00000000-0005-0000-0000-0000891E0000}"/>
    <cellStyle name="Normal 14 2 4 7 2 3 2" xfId="43700" xr:uid="{00000000-0005-0000-0000-00008A1E0000}"/>
    <cellStyle name="Normal 14 2 4 7 2 3 3" xfId="27535" xr:uid="{00000000-0005-0000-0000-00008B1E0000}"/>
    <cellStyle name="Normal 14 2 4 7 2 4" xfId="11612" xr:uid="{00000000-0005-0000-0000-00008C1E0000}"/>
    <cellStyle name="Normal 14 2 4 7 2 4 2" xfId="39375" xr:uid="{00000000-0005-0000-0000-00008D1E0000}"/>
    <cellStyle name="Normal 14 2 4 7 2 4 3" xfId="24392" xr:uid="{00000000-0005-0000-0000-00008E1E0000}"/>
    <cellStyle name="Normal 14 2 4 7 2 5" xfId="18774" xr:uid="{00000000-0005-0000-0000-00008F1E0000}"/>
    <cellStyle name="Normal 14 2 4 7 2 5 2" xfId="36302" xr:uid="{00000000-0005-0000-0000-0000901E0000}"/>
    <cellStyle name="Normal 14 2 4 7 2 6" xfId="10124" xr:uid="{00000000-0005-0000-0000-0000911E0000}"/>
    <cellStyle name="Normal 14 2 4 7 2 6 2" xfId="33820" xr:uid="{00000000-0005-0000-0000-0000921E0000}"/>
    <cellStyle name="Normal 14 2 4 7 2 7" xfId="8252" xr:uid="{00000000-0005-0000-0000-0000931E0000}"/>
    <cellStyle name="Normal 14 2 4 7 2 7 2" xfId="30076" xr:uid="{00000000-0005-0000-0000-0000941E0000}"/>
    <cellStyle name="Normal 14 2 4 7 2 8" xfId="6380" xr:uid="{00000000-0005-0000-0000-0000951E0000}"/>
    <cellStyle name="Normal 14 2 4 7 2 8 2" xfId="22520" xr:uid="{00000000-0005-0000-0000-0000961E0000}"/>
    <cellStyle name="Normal 14 2 4 7 2 9" xfId="4508" xr:uid="{00000000-0005-0000-0000-0000971E0000}"/>
    <cellStyle name="Normal 14 2 4 7 3" xfId="2092" xr:uid="{00000000-0005-0000-0000-0000981E0000}"/>
    <cellStyle name="Normal 14 2 4 7 3 10" xfId="20105" xr:uid="{00000000-0005-0000-0000-0000991E0000}"/>
    <cellStyle name="Normal 14 2 4 7 3 2" xfId="14139" xr:uid="{00000000-0005-0000-0000-00009A1E0000}"/>
    <cellStyle name="Normal 14 2 4 7 3 2 2" xfId="41767" xr:uid="{00000000-0005-0000-0000-00009B1E0000}"/>
    <cellStyle name="Normal 14 2 4 7 3 2 3" xfId="31405" xr:uid="{00000000-0005-0000-0000-00009C1E0000}"/>
    <cellStyle name="Normal 14 2 4 7 3 2 4" xfId="26249" xr:uid="{00000000-0005-0000-0000-00009D1E0000}"/>
    <cellStyle name="Normal 14 2 4 7 3 3" xfId="16510" xr:uid="{00000000-0005-0000-0000-00009E1E0000}"/>
    <cellStyle name="Normal 14 2 4 7 3 3 2" xfId="44138" xr:uid="{00000000-0005-0000-0000-00009F1E0000}"/>
    <cellStyle name="Normal 14 2 4 7 3 3 3" xfId="27982" xr:uid="{00000000-0005-0000-0000-0000A01E0000}"/>
    <cellStyle name="Normal 14 2 4 7 3 4" xfId="10974" xr:uid="{00000000-0005-0000-0000-0000A11E0000}"/>
    <cellStyle name="Normal 14 2 4 7 3 4 2" xfId="38745" xr:uid="{00000000-0005-0000-0000-0000A21E0000}"/>
    <cellStyle name="Normal 14 2 4 7 3 4 3" xfId="23849" xr:uid="{00000000-0005-0000-0000-0000A31E0000}"/>
    <cellStyle name="Normal 14 2 4 7 3 5" xfId="18231" xr:uid="{00000000-0005-0000-0000-0000A41E0000}"/>
    <cellStyle name="Normal 14 2 4 7 3 5 2" xfId="36749" xr:uid="{00000000-0005-0000-0000-0000A51E0000}"/>
    <cellStyle name="Normal 14 2 4 7 3 6" xfId="9581" xr:uid="{00000000-0005-0000-0000-0000A61E0000}"/>
    <cellStyle name="Normal 14 2 4 7 3 6 2" xfId="33277" xr:uid="{00000000-0005-0000-0000-0000A71E0000}"/>
    <cellStyle name="Normal 14 2 4 7 3 7" xfId="7709" xr:uid="{00000000-0005-0000-0000-0000A81E0000}"/>
    <cellStyle name="Normal 14 2 4 7 3 7 2" xfId="29533" xr:uid="{00000000-0005-0000-0000-0000A91E0000}"/>
    <cellStyle name="Normal 14 2 4 7 3 8" xfId="5837" xr:uid="{00000000-0005-0000-0000-0000AA1E0000}"/>
    <cellStyle name="Normal 14 2 4 7 3 8 2" xfId="21977" xr:uid="{00000000-0005-0000-0000-0000AB1E0000}"/>
    <cellStyle name="Normal 14 2 4 7 3 9" xfId="3965" xr:uid="{00000000-0005-0000-0000-0000AC1E0000}"/>
    <cellStyle name="Normal 14 2 4 7 4" xfId="13125" xr:uid="{00000000-0005-0000-0000-0000AD1E0000}"/>
    <cellStyle name="Normal 14 2 4 7 4 2" xfId="15516" xr:uid="{00000000-0005-0000-0000-0000AE1E0000}"/>
    <cellStyle name="Normal 14 2 4 7 4 2 2" xfId="43144" xr:uid="{00000000-0005-0000-0000-0000AF1E0000}"/>
    <cellStyle name="Normal 14 2 4 7 4 2 3" xfId="34890" xr:uid="{00000000-0005-0000-0000-0000B01E0000}"/>
    <cellStyle name="Normal 14 2 4 7 4 3" xfId="40772" xr:uid="{00000000-0005-0000-0000-0000B11E0000}"/>
    <cellStyle name="Normal 14 2 4 7 4 4" xfId="37352" xr:uid="{00000000-0005-0000-0000-0000B21E0000}"/>
    <cellStyle name="Normal 14 2 4 7 4 5" xfId="30450" xr:uid="{00000000-0005-0000-0000-0000B31E0000}"/>
    <cellStyle name="Normal 14 2 4 7 4 6" xfId="25255" xr:uid="{00000000-0005-0000-0000-0000B41E0000}"/>
    <cellStyle name="Normal 14 2 4 7 5" xfId="12070" xr:uid="{00000000-0005-0000-0000-0000B51E0000}"/>
    <cellStyle name="Normal 14 2 4 7 5 2" xfId="39817" xr:uid="{00000000-0005-0000-0000-0000B61E0000}"/>
    <cellStyle name="Normal 14 2 4 7 5 3" xfId="34347" xr:uid="{00000000-0005-0000-0000-0000B71E0000}"/>
    <cellStyle name="Normal 14 2 4 7 5 4" xfId="26951" xr:uid="{00000000-0005-0000-0000-0000B81E0000}"/>
    <cellStyle name="Normal 14 2 4 7 6" xfId="14561" xr:uid="{00000000-0005-0000-0000-0000B91E0000}"/>
    <cellStyle name="Normal 14 2 4 7 6 2" xfId="42189" xr:uid="{00000000-0005-0000-0000-0000BA1E0000}"/>
    <cellStyle name="Normal 14 2 4 7 6 3" xfId="22894" xr:uid="{00000000-0005-0000-0000-0000BB1E0000}"/>
    <cellStyle name="Normal 14 2 4 7 7" xfId="16781" xr:uid="{00000000-0005-0000-0000-0000BC1E0000}"/>
    <cellStyle name="Normal 14 2 4 7 7 2" xfId="44409" xr:uid="{00000000-0005-0000-0000-0000BD1E0000}"/>
    <cellStyle name="Normal 14 2 4 7 8" xfId="10498" xr:uid="{00000000-0005-0000-0000-0000BE1E0000}"/>
    <cellStyle name="Normal 14 2 4 7 8 2" xfId="38269" xr:uid="{00000000-0005-0000-0000-0000BF1E0000}"/>
    <cellStyle name="Normal 14 2 4 7 9" xfId="17276" xr:uid="{00000000-0005-0000-0000-0000C01E0000}"/>
    <cellStyle name="Normal 14 2 4 7 9 2" xfId="35718" xr:uid="{00000000-0005-0000-0000-0000C11E0000}"/>
    <cellStyle name="Normal 14 2 4 8" xfId="1770" xr:uid="{00000000-0005-0000-0000-0000C21E0000}"/>
    <cellStyle name="Normal 14 2 4 8 10" xfId="5515" xr:uid="{00000000-0005-0000-0000-0000C31E0000}"/>
    <cellStyle name="Normal 14 2 4 8 10 2" xfId="21655" xr:uid="{00000000-0005-0000-0000-0000C41E0000}"/>
    <cellStyle name="Normal 14 2 4 8 11" xfId="3643" xr:uid="{00000000-0005-0000-0000-0000C51E0000}"/>
    <cellStyle name="Normal 14 2 4 8 12" xfId="19783" xr:uid="{00000000-0005-0000-0000-0000C61E0000}"/>
    <cellStyle name="Normal 14 2 4 8 2" xfId="14149" xr:uid="{00000000-0005-0000-0000-0000C71E0000}"/>
    <cellStyle name="Normal 14 2 4 8 2 2" xfId="16520" xr:uid="{00000000-0005-0000-0000-0000C81E0000}"/>
    <cellStyle name="Normal 14 2 4 8 2 2 2" xfId="44148" xr:uid="{00000000-0005-0000-0000-0000C91E0000}"/>
    <cellStyle name="Normal 14 2 4 8 2 2 3" xfId="27997" xr:uid="{00000000-0005-0000-0000-0000CA1E0000}"/>
    <cellStyle name="Normal 14 2 4 8 2 3" xfId="41777" xr:uid="{00000000-0005-0000-0000-0000CB1E0000}"/>
    <cellStyle name="Normal 14 2 4 8 2 4" xfId="36764" xr:uid="{00000000-0005-0000-0000-0000CC1E0000}"/>
    <cellStyle name="Normal 14 2 4 8 2 5" xfId="31083" xr:uid="{00000000-0005-0000-0000-0000CD1E0000}"/>
    <cellStyle name="Normal 14 2 4 8 2 6" xfId="26259" xr:uid="{00000000-0005-0000-0000-0000CE1E0000}"/>
    <cellStyle name="Normal 14 2 4 8 3" xfId="13145" xr:uid="{00000000-0005-0000-0000-0000CF1E0000}"/>
    <cellStyle name="Normal 14 2 4 8 3 2" xfId="15535" xr:uid="{00000000-0005-0000-0000-0000D01E0000}"/>
    <cellStyle name="Normal 14 2 4 8 3 2 2" xfId="43163" xr:uid="{00000000-0005-0000-0000-0000D11E0000}"/>
    <cellStyle name="Normal 14 2 4 8 3 3" xfId="40791" xr:uid="{00000000-0005-0000-0000-0000D21E0000}"/>
    <cellStyle name="Normal 14 2 4 8 3 4" xfId="37030" xr:uid="{00000000-0005-0000-0000-0000D31E0000}"/>
    <cellStyle name="Normal 14 2 4 8 3 5" xfId="34905" xr:uid="{00000000-0005-0000-0000-0000D41E0000}"/>
    <cellStyle name="Normal 14 2 4 8 3 6" xfId="25274" xr:uid="{00000000-0005-0000-0000-0000D51E0000}"/>
    <cellStyle name="Normal 14 2 4 8 4" xfId="11917" xr:uid="{00000000-0005-0000-0000-0000D61E0000}"/>
    <cellStyle name="Normal 14 2 4 8 4 2" xfId="39664" xr:uid="{00000000-0005-0000-0000-0000D71E0000}"/>
    <cellStyle name="Normal 14 2 4 8 4 3" xfId="34194" xr:uid="{00000000-0005-0000-0000-0000D81E0000}"/>
    <cellStyle name="Normal 14 2 4 8 4 4" xfId="26966" xr:uid="{00000000-0005-0000-0000-0000D91E0000}"/>
    <cellStyle name="Normal 14 2 4 8 5" xfId="14408" xr:uid="{00000000-0005-0000-0000-0000DA1E0000}"/>
    <cellStyle name="Normal 14 2 4 8 5 2" xfId="42036" xr:uid="{00000000-0005-0000-0000-0000DB1E0000}"/>
    <cellStyle name="Normal 14 2 4 8 5 3" xfId="23527" xr:uid="{00000000-0005-0000-0000-0000DC1E0000}"/>
    <cellStyle name="Normal 14 2 4 8 6" xfId="11724" xr:uid="{00000000-0005-0000-0000-0000DD1E0000}"/>
    <cellStyle name="Normal 14 2 4 8 6 2" xfId="39478" xr:uid="{00000000-0005-0000-0000-0000DE1E0000}"/>
    <cellStyle name="Normal 14 2 4 8 7" xfId="17909" xr:uid="{00000000-0005-0000-0000-0000DF1E0000}"/>
    <cellStyle name="Normal 14 2 4 8 7 2" xfId="35733" xr:uid="{00000000-0005-0000-0000-0000E01E0000}"/>
    <cellStyle name="Normal 14 2 4 8 8" xfId="9259" xr:uid="{00000000-0005-0000-0000-0000E11E0000}"/>
    <cellStyle name="Normal 14 2 4 8 8 2" xfId="32955" xr:uid="{00000000-0005-0000-0000-0000E21E0000}"/>
    <cellStyle name="Normal 14 2 4 8 9" xfId="7387" xr:uid="{00000000-0005-0000-0000-0000E31E0000}"/>
    <cellStyle name="Normal 14 2 4 8 9 2" xfId="29211" xr:uid="{00000000-0005-0000-0000-0000E41E0000}"/>
    <cellStyle name="Normal 14 2 4 9" xfId="2314" xr:uid="{00000000-0005-0000-0000-0000E51E0000}"/>
    <cellStyle name="Normal 14 2 4 9 10" xfId="4186" xr:uid="{00000000-0005-0000-0000-0000E61E0000}"/>
    <cellStyle name="Normal 14 2 4 9 11" xfId="20326" xr:uid="{00000000-0005-0000-0000-0000E71E0000}"/>
    <cellStyle name="Normal 14 2 4 9 2" xfId="14178" xr:uid="{00000000-0005-0000-0000-0000E81E0000}"/>
    <cellStyle name="Normal 14 2 4 9 2 2" xfId="16549" xr:uid="{00000000-0005-0000-0000-0000E91E0000}"/>
    <cellStyle name="Normal 14 2 4 9 2 2 2" xfId="44177" xr:uid="{00000000-0005-0000-0000-0000EA1E0000}"/>
    <cellStyle name="Normal 14 2 4 9 2 2 3" xfId="28029" xr:uid="{00000000-0005-0000-0000-0000EB1E0000}"/>
    <cellStyle name="Normal 14 2 4 9 2 3" xfId="41806" xr:uid="{00000000-0005-0000-0000-0000EC1E0000}"/>
    <cellStyle name="Normal 14 2 4 9 2 4" xfId="36796" xr:uid="{00000000-0005-0000-0000-0000ED1E0000}"/>
    <cellStyle name="Normal 14 2 4 9 2 5" xfId="31626" xr:uid="{00000000-0005-0000-0000-0000EE1E0000}"/>
    <cellStyle name="Normal 14 2 4 9 2 6" xfId="26288" xr:uid="{00000000-0005-0000-0000-0000EF1E0000}"/>
    <cellStyle name="Normal 14 2 4 9 3" xfId="12922" xr:uid="{00000000-0005-0000-0000-0000F01E0000}"/>
    <cellStyle name="Normal 14 2 4 9 3 2" xfId="40601" xr:uid="{00000000-0005-0000-0000-0000F11E0000}"/>
    <cellStyle name="Normal 14 2 4 9 3 3" xfId="37573" xr:uid="{00000000-0005-0000-0000-0000F21E0000}"/>
    <cellStyle name="Normal 14 2 4 9 3 4" xfId="34823" xr:uid="{00000000-0005-0000-0000-0000F31E0000}"/>
    <cellStyle name="Normal 14 2 4 9 3 5" xfId="25084" xr:uid="{00000000-0005-0000-0000-0000F41E0000}"/>
    <cellStyle name="Normal 14 2 4 9 4" xfId="15345" xr:uid="{00000000-0005-0000-0000-0000F51E0000}"/>
    <cellStyle name="Normal 14 2 4 9 4 2" xfId="42973" xr:uid="{00000000-0005-0000-0000-0000F61E0000}"/>
    <cellStyle name="Normal 14 2 4 9 4 3" xfId="26998" xr:uid="{00000000-0005-0000-0000-0000F71E0000}"/>
    <cellStyle name="Normal 14 2 4 9 5" xfId="11747" xr:uid="{00000000-0005-0000-0000-0000F81E0000}"/>
    <cellStyle name="Normal 14 2 4 9 5 2" xfId="39500" xr:uid="{00000000-0005-0000-0000-0000F91E0000}"/>
    <cellStyle name="Normal 14 2 4 9 5 3" xfId="24070" xr:uid="{00000000-0005-0000-0000-0000FA1E0000}"/>
    <cellStyle name="Normal 14 2 4 9 6" xfId="18452" xr:uid="{00000000-0005-0000-0000-0000FB1E0000}"/>
    <cellStyle name="Normal 14 2 4 9 6 2" xfId="35765" xr:uid="{00000000-0005-0000-0000-0000FC1E0000}"/>
    <cellStyle name="Normal 14 2 4 9 7" xfId="9802" xr:uid="{00000000-0005-0000-0000-0000FD1E0000}"/>
    <cellStyle name="Normal 14 2 4 9 7 2" xfId="33498" xr:uid="{00000000-0005-0000-0000-0000FE1E0000}"/>
    <cellStyle name="Normal 14 2 4 9 8" xfId="7930" xr:uid="{00000000-0005-0000-0000-0000FF1E0000}"/>
    <cellStyle name="Normal 14 2 4 9 8 2" xfId="29754" xr:uid="{00000000-0005-0000-0000-0000001F0000}"/>
    <cellStyle name="Normal 14 2 4 9 9" xfId="6058" xr:uid="{00000000-0005-0000-0000-0000011F0000}"/>
    <cellStyle name="Normal 14 2 4 9 9 2" xfId="22198" xr:uid="{00000000-0005-0000-0000-0000021F0000}"/>
    <cellStyle name="Normal 14 2 5" xfId="645" xr:uid="{00000000-0005-0000-0000-0000031F0000}"/>
    <cellStyle name="Normal 14 2 5 10" xfId="11769" xr:uid="{00000000-0005-0000-0000-0000041F0000}"/>
    <cellStyle name="Normal 14 2 5 10 2" xfId="39522" xr:uid="{00000000-0005-0000-0000-0000051F0000}"/>
    <cellStyle name="Normal 14 2 5 10 3" xfId="36878" xr:uid="{00000000-0005-0000-0000-0000061F0000}"/>
    <cellStyle name="Normal 14 2 5 10 4" xfId="30302" xr:uid="{00000000-0005-0000-0000-0000071F0000}"/>
    <cellStyle name="Normal 14 2 5 10 5" xfId="24625" xr:uid="{00000000-0005-0000-0000-0000081F0000}"/>
    <cellStyle name="Normal 14 2 5 11" xfId="14260" xr:uid="{00000000-0005-0000-0000-0000091F0000}"/>
    <cellStyle name="Normal 14 2 5 11 2" xfId="41888" xr:uid="{00000000-0005-0000-0000-00000A1F0000}"/>
    <cellStyle name="Normal 14 2 5 11 3" xfId="34046" xr:uid="{00000000-0005-0000-0000-00000B1F0000}"/>
    <cellStyle name="Normal 14 2 5 11 4" xfId="26399" xr:uid="{00000000-0005-0000-0000-00000C1F0000}"/>
    <cellStyle name="Normal 14 2 5 12" xfId="16633" xr:uid="{00000000-0005-0000-0000-00000D1F0000}"/>
    <cellStyle name="Normal 14 2 5 12 2" xfId="44261" xr:uid="{00000000-0005-0000-0000-00000E1F0000}"/>
    <cellStyle name="Normal 14 2 5 12 3" xfId="22746" xr:uid="{00000000-0005-0000-0000-00000F1F0000}"/>
    <cellStyle name="Normal 14 2 5 13" xfId="10350" xr:uid="{00000000-0005-0000-0000-0000101F0000}"/>
    <cellStyle name="Normal 14 2 5 13 2" xfId="38121" xr:uid="{00000000-0005-0000-0000-0000111F0000}"/>
    <cellStyle name="Normal 14 2 5 14" xfId="17128" xr:uid="{00000000-0005-0000-0000-0000121F0000}"/>
    <cellStyle name="Normal 14 2 5 14 2" xfId="35029" xr:uid="{00000000-0005-0000-0000-0000131F0000}"/>
    <cellStyle name="Normal 14 2 5 15" xfId="8478" xr:uid="{00000000-0005-0000-0000-0000141F0000}"/>
    <cellStyle name="Normal 14 2 5 15 2" xfId="32174" xr:uid="{00000000-0005-0000-0000-0000151F0000}"/>
    <cellStyle name="Normal 14 2 5 16" xfId="6606" xr:uid="{00000000-0005-0000-0000-0000161F0000}"/>
    <cellStyle name="Normal 14 2 5 16 2" xfId="28430" xr:uid="{00000000-0005-0000-0000-0000171F0000}"/>
    <cellStyle name="Normal 14 2 5 17" xfId="4734" xr:uid="{00000000-0005-0000-0000-0000181F0000}"/>
    <cellStyle name="Normal 14 2 5 17 2" xfId="20874" xr:uid="{00000000-0005-0000-0000-0000191F0000}"/>
    <cellStyle name="Normal 14 2 5 18" xfId="2862" xr:uid="{00000000-0005-0000-0000-00001A1F0000}"/>
    <cellStyle name="Normal 14 2 5 19" xfId="19002" xr:uid="{00000000-0005-0000-0000-00001B1F0000}"/>
    <cellStyle name="Normal 14 2 5 2" xfId="1071" xr:uid="{00000000-0005-0000-0000-00001C1F0000}"/>
    <cellStyle name="Normal 14 2 5 2 10" xfId="16716" xr:uid="{00000000-0005-0000-0000-00001D1F0000}"/>
    <cellStyle name="Normal 14 2 5 2 10 2" xfId="44344" xr:uid="{00000000-0005-0000-0000-00001E1F0000}"/>
    <cellStyle name="Normal 14 2 5 2 10 3" xfId="22829" xr:uid="{00000000-0005-0000-0000-00001F1F0000}"/>
    <cellStyle name="Normal 14 2 5 2 11" xfId="10433" xr:uid="{00000000-0005-0000-0000-0000201F0000}"/>
    <cellStyle name="Normal 14 2 5 2 11 2" xfId="38204" xr:uid="{00000000-0005-0000-0000-0000211F0000}"/>
    <cellStyle name="Normal 14 2 5 2 12" xfId="17211" xr:uid="{00000000-0005-0000-0000-0000221F0000}"/>
    <cellStyle name="Normal 14 2 5 2 12 2" xfId="35112" xr:uid="{00000000-0005-0000-0000-0000231F0000}"/>
    <cellStyle name="Normal 14 2 5 2 13" xfId="8561" xr:uid="{00000000-0005-0000-0000-0000241F0000}"/>
    <cellStyle name="Normal 14 2 5 2 13 2" xfId="32257" xr:uid="{00000000-0005-0000-0000-0000251F0000}"/>
    <cellStyle name="Normal 14 2 5 2 14" xfId="6689" xr:uid="{00000000-0005-0000-0000-0000261F0000}"/>
    <cellStyle name="Normal 14 2 5 2 14 2" xfId="28513" xr:uid="{00000000-0005-0000-0000-0000271F0000}"/>
    <cellStyle name="Normal 14 2 5 2 15" xfId="4817" xr:uid="{00000000-0005-0000-0000-0000281F0000}"/>
    <cellStyle name="Normal 14 2 5 2 15 2" xfId="20957" xr:uid="{00000000-0005-0000-0000-0000291F0000}"/>
    <cellStyle name="Normal 14 2 5 2 16" xfId="2945" xr:uid="{00000000-0005-0000-0000-00002A1F0000}"/>
    <cellStyle name="Normal 14 2 5 2 17" xfId="19085" xr:uid="{00000000-0005-0000-0000-00002B1F0000}"/>
    <cellStyle name="Normal 14 2 5 2 2" xfId="1395" xr:uid="{00000000-0005-0000-0000-00002C1F0000}"/>
    <cellStyle name="Normal 14 2 5 2 2 10" xfId="8884" xr:uid="{00000000-0005-0000-0000-00002D1F0000}"/>
    <cellStyle name="Normal 14 2 5 2 2 10 2" xfId="32580" xr:uid="{00000000-0005-0000-0000-00002E1F0000}"/>
    <cellStyle name="Normal 14 2 5 2 2 11" xfId="7012" xr:uid="{00000000-0005-0000-0000-00002F1F0000}"/>
    <cellStyle name="Normal 14 2 5 2 2 11 2" xfId="28836" xr:uid="{00000000-0005-0000-0000-0000301F0000}"/>
    <cellStyle name="Normal 14 2 5 2 2 12" xfId="5140" xr:uid="{00000000-0005-0000-0000-0000311F0000}"/>
    <cellStyle name="Normal 14 2 5 2 2 12 2" xfId="21280" xr:uid="{00000000-0005-0000-0000-0000321F0000}"/>
    <cellStyle name="Normal 14 2 5 2 2 13" xfId="3268" xr:uid="{00000000-0005-0000-0000-0000331F0000}"/>
    <cellStyle name="Normal 14 2 5 2 2 14" xfId="19408" xr:uid="{00000000-0005-0000-0000-0000341F0000}"/>
    <cellStyle name="Normal 14 2 5 2 2 2" xfId="2284" xr:uid="{00000000-0005-0000-0000-0000351F0000}"/>
    <cellStyle name="Normal 14 2 5 2 2 2 10" xfId="4157" xr:uid="{00000000-0005-0000-0000-0000361F0000}"/>
    <cellStyle name="Normal 14 2 5 2 2 2 11" xfId="20297" xr:uid="{00000000-0005-0000-0000-0000371F0000}"/>
    <cellStyle name="Normal 14 2 5 2 2 2 2" xfId="2828" xr:uid="{00000000-0005-0000-0000-0000381F0000}"/>
    <cellStyle name="Normal 14 2 5 2 2 2 2 2" xfId="16261" xr:uid="{00000000-0005-0000-0000-0000391F0000}"/>
    <cellStyle name="Normal 14 2 5 2 2 2 2 2 2" xfId="43889" xr:uid="{00000000-0005-0000-0000-00003A1F0000}"/>
    <cellStyle name="Normal 14 2 5 2 2 2 2 2 3" xfId="38087" xr:uid="{00000000-0005-0000-0000-00003B1F0000}"/>
    <cellStyle name="Normal 14 2 5 2 2 2 2 2 4" xfId="32140" xr:uid="{00000000-0005-0000-0000-00003C1F0000}"/>
    <cellStyle name="Normal 14 2 5 2 2 2 2 2 5" xfId="26000" xr:uid="{00000000-0005-0000-0000-00003D1F0000}"/>
    <cellStyle name="Normal 14 2 5 2 2 2 2 3" xfId="13890" xr:uid="{00000000-0005-0000-0000-00003E1F0000}"/>
    <cellStyle name="Normal 14 2 5 2 2 2 2 3 2" xfId="41518" xr:uid="{00000000-0005-0000-0000-00003F1F0000}"/>
    <cellStyle name="Normal 14 2 5 2 2 2 2 3 3" xfId="27726" xr:uid="{00000000-0005-0000-0000-0000401F0000}"/>
    <cellStyle name="Normal 14 2 5 2 2 2 2 4" xfId="18966" xr:uid="{00000000-0005-0000-0000-0000411F0000}"/>
    <cellStyle name="Normal 14 2 5 2 2 2 2 4 2" xfId="36493" xr:uid="{00000000-0005-0000-0000-0000421F0000}"/>
    <cellStyle name="Normal 14 2 5 2 2 2 2 4 3" xfId="24584" xr:uid="{00000000-0005-0000-0000-0000431F0000}"/>
    <cellStyle name="Normal 14 2 5 2 2 2 2 5" xfId="10316" xr:uid="{00000000-0005-0000-0000-0000441F0000}"/>
    <cellStyle name="Normal 14 2 5 2 2 2 2 5 2" xfId="34012" xr:uid="{00000000-0005-0000-0000-0000451F0000}"/>
    <cellStyle name="Normal 14 2 5 2 2 2 2 6" xfId="8444" xr:uid="{00000000-0005-0000-0000-0000461F0000}"/>
    <cellStyle name="Normal 14 2 5 2 2 2 2 6 2" xfId="30268" xr:uid="{00000000-0005-0000-0000-0000471F0000}"/>
    <cellStyle name="Normal 14 2 5 2 2 2 2 7" xfId="6572" xr:uid="{00000000-0005-0000-0000-0000481F0000}"/>
    <cellStyle name="Normal 14 2 5 2 2 2 2 7 2" xfId="22712" xr:uid="{00000000-0005-0000-0000-0000491F0000}"/>
    <cellStyle name="Normal 14 2 5 2 2 2 2 8" xfId="4700" xr:uid="{00000000-0005-0000-0000-00004A1F0000}"/>
    <cellStyle name="Normal 14 2 5 2 2 2 2 9" xfId="20840" xr:uid="{00000000-0005-0000-0000-00004B1F0000}"/>
    <cellStyle name="Normal 14 2 5 2 2 2 3" xfId="13427" xr:uid="{00000000-0005-0000-0000-00004C1F0000}"/>
    <cellStyle name="Normal 14 2 5 2 2 2 3 2" xfId="41055" xr:uid="{00000000-0005-0000-0000-00004D1F0000}"/>
    <cellStyle name="Normal 14 2 5 2 2 2 3 3" xfId="37544" xr:uid="{00000000-0005-0000-0000-00004E1F0000}"/>
    <cellStyle name="Normal 14 2 5 2 2 2 3 4" xfId="31597" xr:uid="{00000000-0005-0000-0000-00004F1F0000}"/>
    <cellStyle name="Normal 14 2 5 2 2 2 3 5" xfId="25537" xr:uid="{00000000-0005-0000-0000-0000501F0000}"/>
    <cellStyle name="Normal 14 2 5 2 2 2 4" xfId="15798" xr:uid="{00000000-0005-0000-0000-0000511F0000}"/>
    <cellStyle name="Normal 14 2 5 2 2 2 4 2" xfId="43426" xr:uid="{00000000-0005-0000-0000-0000521F0000}"/>
    <cellStyle name="Normal 14 2 5 2 2 2 4 3" xfId="27234" xr:uid="{00000000-0005-0000-0000-0000531F0000}"/>
    <cellStyle name="Normal 14 2 5 2 2 2 5" xfId="11617" xr:uid="{00000000-0005-0000-0000-0000541F0000}"/>
    <cellStyle name="Normal 14 2 5 2 2 2 5 2" xfId="39380" xr:uid="{00000000-0005-0000-0000-0000551F0000}"/>
    <cellStyle name="Normal 14 2 5 2 2 2 5 3" xfId="24041" xr:uid="{00000000-0005-0000-0000-0000561F0000}"/>
    <cellStyle name="Normal 14 2 5 2 2 2 6" xfId="18423" xr:uid="{00000000-0005-0000-0000-0000571F0000}"/>
    <cellStyle name="Normal 14 2 5 2 2 2 6 2" xfId="36001" xr:uid="{00000000-0005-0000-0000-0000581F0000}"/>
    <cellStyle name="Normal 14 2 5 2 2 2 7" xfId="9773" xr:uid="{00000000-0005-0000-0000-0000591F0000}"/>
    <cellStyle name="Normal 14 2 5 2 2 2 7 2" xfId="33469" xr:uid="{00000000-0005-0000-0000-00005A1F0000}"/>
    <cellStyle name="Normal 14 2 5 2 2 2 8" xfId="7901" xr:uid="{00000000-0005-0000-0000-00005B1F0000}"/>
    <cellStyle name="Normal 14 2 5 2 2 2 8 2" xfId="29725" xr:uid="{00000000-0005-0000-0000-00005C1F0000}"/>
    <cellStyle name="Normal 14 2 5 2 2 2 9" xfId="6029" xr:uid="{00000000-0005-0000-0000-00005D1F0000}"/>
    <cellStyle name="Normal 14 2 5 2 2 2 9 2" xfId="22169" xr:uid="{00000000-0005-0000-0000-00005E1F0000}"/>
    <cellStyle name="Normal 14 2 5 2 2 3" xfId="2571" xr:uid="{00000000-0005-0000-0000-00005F1F0000}"/>
    <cellStyle name="Normal 14 2 5 2 2 3 10" xfId="20583" xr:uid="{00000000-0005-0000-0000-0000601F0000}"/>
    <cellStyle name="Normal 14 2 5 2 2 3 2" xfId="13644" xr:uid="{00000000-0005-0000-0000-0000611F0000}"/>
    <cellStyle name="Normal 14 2 5 2 2 3 2 2" xfId="41272" xr:uid="{00000000-0005-0000-0000-0000621F0000}"/>
    <cellStyle name="Normal 14 2 5 2 2 3 2 3" xfId="37830" xr:uid="{00000000-0005-0000-0000-0000631F0000}"/>
    <cellStyle name="Normal 14 2 5 2 2 3 2 4" xfId="31883" xr:uid="{00000000-0005-0000-0000-0000641F0000}"/>
    <cellStyle name="Normal 14 2 5 2 2 3 2 5" xfId="25754" xr:uid="{00000000-0005-0000-0000-0000651F0000}"/>
    <cellStyle name="Normal 14 2 5 2 2 3 3" xfId="16015" xr:uid="{00000000-0005-0000-0000-0000661F0000}"/>
    <cellStyle name="Normal 14 2 5 2 2 3 3 2" xfId="43643" xr:uid="{00000000-0005-0000-0000-0000671F0000}"/>
    <cellStyle name="Normal 14 2 5 2 2 3 3 3" xfId="27470" xr:uid="{00000000-0005-0000-0000-0000681F0000}"/>
    <cellStyle name="Normal 14 2 5 2 2 3 4" xfId="11232" xr:uid="{00000000-0005-0000-0000-0000691F0000}"/>
    <cellStyle name="Normal 14 2 5 2 2 3 4 2" xfId="39003" xr:uid="{00000000-0005-0000-0000-00006A1F0000}"/>
    <cellStyle name="Normal 14 2 5 2 2 3 4 3" xfId="24327" xr:uid="{00000000-0005-0000-0000-00006B1F0000}"/>
    <cellStyle name="Normal 14 2 5 2 2 3 5" xfId="18709" xr:uid="{00000000-0005-0000-0000-00006C1F0000}"/>
    <cellStyle name="Normal 14 2 5 2 2 3 5 2" xfId="36237" xr:uid="{00000000-0005-0000-0000-00006D1F0000}"/>
    <cellStyle name="Normal 14 2 5 2 2 3 6" xfId="10059" xr:uid="{00000000-0005-0000-0000-00006E1F0000}"/>
    <cellStyle name="Normal 14 2 5 2 2 3 6 2" xfId="33755" xr:uid="{00000000-0005-0000-0000-00006F1F0000}"/>
    <cellStyle name="Normal 14 2 5 2 2 3 7" xfId="8187" xr:uid="{00000000-0005-0000-0000-0000701F0000}"/>
    <cellStyle name="Normal 14 2 5 2 2 3 7 2" xfId="30011" xr:uid="{00000000-0005-0000-0000-0000711F0000}"/>
    <cellStyle name="Normal 14 2 5 2 2 3 8" xfId="6315" xr:uid="{00000000-0005-0000-0000-0000721F0000}"/>
    <cellStyle name="Normal 14 2 5 2 2 3 8 2" xfId="22455" xr:uid="{00000000-0005-0000-0000-0000731F0000}"/>
    <cellStyle name="Normal 14 2 5 2 2 3 9" xfId="4443" xr:uid="{00000000-0005-0000-0000-0000741F0000}"/>
    <cellStyle name="Normal 14 2 5 2 2 4" xfId="2027" xr:uid="{00000000-0005-0000-0000-0000751F0000}"/>
    <cellStyle name="Normal 14 2 5 2 2 4 2" xfId="15129" xr:uid="{00000000-0005-0000-0000-0000761F0000}"/>
    <cellStyle name="Normal 14 2 5 2 2 4 2 2" xfId="42757" xr:uid="{00000000-0005-0000-0000-0000771F0000}"/>
    <cellStyle name="Normal 14 2 5 2 2 4 2 3" xfId="31340" xr:uid="{00000000-0005-0000-0000-0000781F0000}"/>
    <cellStyle name="Normal 14 2 5 2 2 4 2 4" xfId="28349" xr:uid="{00000000-0005-0000-0000-0000791F0000}"/>
    <cellStyle name="Normal 14 2 5 2 2 4 3" xfId="12647" xr:uid="{00000000-0005-0000-0000-00007A1F0000}"/>
    <cellStyle name="Normal 14 2 5 2 2 4 3 2" xfId="40385" xr:uid="{00000000-0005-0000-0000-00007B1F0000}"/>
    <cellStyle name="Normal 14 2 5 2 2 4 3 3" xfId="23784" xr:uid="{00000000-0005-0000-0000-00007C1F0000}"/>
    <cellStyle name="Normal 14 2 5 2 2 4 4" xfId="18166" xr:uid="{00000000-0005-0000-0000-00007D1F0000}"/>
    <cellStyle name="Normal 14 2 5 2 2 4 4 2" xfId="37287" xr:uid="{00000000-0005-0000-0000-00007E1F0000}"/>
    <cellStyle name="Normal 14 2 5 2 2 4 5" xfId="9516" xr:uid="{00000000-0005-0000-0000-00007F1F0000}"/>
    <cellStyle name="Normal 14 2 5 2 2 4 5 2" xfId="33212" xr:uid="{00000000-0005-0000-0000-0000801F0000}"/>
    <cellStyle name="Normal 14 2 5 2 2 4 6" xfId="7644" xr:uid="{00000000-0005-0000-0000-0000811F0000}"/>
    <cellStyle name="Normal 14 2 5 2 2 4 6 2" xfId="29468" xr:uid="{00000000-0005-0000-0000-0000821F0000}"/>
    <cellStyle name="Normal 14 2 5 2 2 4 7" xfId="5772" xr:uid="{00000000-0005-0000-0000-0000831F0000}"/>
    <cellStyle name="Normal 14 2 5 2 2 4 7 2" xfId="21912" xr:uid="{00000000-0005-0000-0000-0000841F0000}"/>
    <cellStyle name="Normal 14 2 5 2 2 4 8" xfId="3900" xr:uid="{00000000-0005-0000-0000-0000851F0000}"/>
    <cellStyle name="Normal 14 2 5 2 2 4 9" xfId="20040" xr:uid="{00000000-0005-0000-0000-0000861F0000}"/>
    <cellStyle name="Normal 14 2 5 2 2 5" xfId="12328" xr:uid="{00000000-0005-0000-0000-0000871F0000}"/>
    <cellStyle name="Normal 14 2 5 2 2 5 2" xfId="40075" xr:uid="{00000000-0005-0000-0000-0000881F0000}"/>
    <cellStyle name="Normal 14 2 5 2 2 5 3" xfId="30708" xr:uid="{00000000-0005-0000-0000-0000891F0000}"/>
    <cellStyle name="Normal 14 2 5 2 2 5 4" xfId="24868" xr:uid="{00000000-0005-0000-0000-00008A1F0000}"/>
    <cellStyle name="Normal 14 2 5 2 2 6" xfId="14819" xr:uid="{00000000-0005-0000-0000-00008B1F0000}"/>
    <cellStyle name="Normal 14 2 5 2 2 6 2" xfId="42447" xr:uid="{00000000-0005-0000-0000-00008C1F0000}"/>
    <cellStyle name="Normal 14 2 5 2 2 6 3" xfId="34605" xr:uid="{00000000-0005-0000-0000-00008D1F0000}"/>
    <cellStyle name="Normal 14 2 5 2 2 6 4" xfId="26867" xr:uid="{00000000-0005-0000-0000-00008E1F0000}"/>
    <cellStyle name="Normal 14 2 5 2 2 7" xfId="17039" xr:uid="{00000000-0005-0000-0000-00008F1F0000}"/>
    <cellStyle name="Normal 14 2 5 2 2 7 2" xfId="44667" xr:uid="{00000000-0005-0000-0000-0000901F0000}"/>
    <cellStyle name="Normal 14 2 5 2 2 7 3" xfId="23152" xr:uid="{00000000-0005-0000-0000-0000911F0000}"/>
    <cellStyle name="Normal 14 2 5 2 2 8" xfId="10756" xr:uid="{00000000-0005-0000-0000-0000921F0000}"/>
    <cellStyle name="Normal 14 2 5 2 2 8 2" xfId="38527" xr:uid="{00000000-0005-0000-0000-0000931F0000}"/>
    <cellStyle name="Normal 14 2 5 2 2 9" xfId="17534" xr:uid="{00000000-0005-0000-0000-0000941F0000}"/>
    <cellStyle name="Normal 14 2 5 2 2 9 2" xfId="35635" xr:uid="{00000000-0005-0000-0000-0000951F0000}"/>
    <cellStyle name="Normal 14 2 5 2 3" xfId="1225" xr:uid="{00000000-0005-0000-0000-0000961F0000}"/>
    <cellStyle name="Normal 14 2 5 2 3 10" xfId="6842" xr:uid="{00000000-0005-0000-0000-0000971F0000}"/>
    <cellStyle name="Normal 14 2 5 2 3 10 2" xfId="28666" xr:uid="{00000000-0005-0000-0000-0000981F0000}"/>
    <cellStyle name="Normal 14 2 5 2 3 11" xfId="4970" xr:uid="{00000000-0005-0000-0000-0000991F0000}"/>
    <cellStyle name="Normal 14 2 5 2 3 11 2" xfId="21110" xr:uid="{00000000-0005-0000-0000-00009A1F0000}"/>
    <cellStyle name="Normal 14 2 5 2 3 12" xfId="3098" xr:uid="{00000000-0005-0000-0000-00009B1F0000}"/>
    <cellStyle name="Normal 14 2 5 2 3 13" xfId="19238" xr:uid="{00000000-0005-0000-0000-00009C1F0000}"/>
    <cellStyle name="Normal 14 2 5 2 3 2" xfId="2724" xr:uid="{00000000-0005-0000-0000-00009D1F0000}"/>
    <cellStyle name="Normal 14 2 5 2 3 2 10" xfId="20736" xr:uid="{00000000-0005-0000-0000-00009E1F0000}"/>
    <cellStyle name="Normal 14 2 5 2 3 2 2" xfId="13789" xr:uid="{00000000-0005-0000-0000-00009F1F0000}"/>
    <cellStyle name="Normal 14 2 5 2 3 2 2 2" xfId="41417" xr:uid="{00000000-0005-0000-0000-0000A01F0000}"/>
    <cellStyle name="Normal 14 2 5 2 3 2 2 3" xfId="37983" xr:uid="{00000000-0005-0000-0000-0000A11F0000}"/>
    <cellStyle name="Normal 14 2 5 2 3 2 2 4" xfId="32036" xr:uid="{00000000-0005-0000-0000-0000A21F0000}"/>
    <cellStyle name="Normal 14 2 5 2 3 2 2 5" xfId="25899" xr:uid="{00000000-0005-0000-0000-0000A31F0000}"/>
    <cellStyle name="Normal 14 2 5 2 3 2 3" xfId="16160" xr:uid="{00000000-0005-0000-0000-0000A41F0000}"/>
    <cellStyle name="Normal 14 2 5 2 3 2 3 2" xfId="43788" xr:uid="{00000000-0005-0000-0000-0000A51F0000}"/>
    <cellStyle name="Normal 14 2 5 2 3 2 3 3" xfId="27623" xr:uid="{00000000-0005-0000-0000-0000A61F0000}"/>
    <cellStyle name="Normal 14 2 5 2 3 2 4" xfId="11062" xr:uid="{00000000-0005-0000-0000-0000A71F0000}"/>
    <cellStyle name="Normal 14 2 5 2 3 2 4 2" xfId="38833" xr:uid="{00000000-0005-0000-0000-0000A81F0000}"/>
    <cellStyle name="Normal 14 2 5 2 3 2 4 3" xfId="24480" xr:uid="{00000000-0005-0000-0000-0000A91F0000}"/>
    <cellStyle name="Normal 14 2 5 2 3 2 5" xfId="18862" xr:uid="{00000000-0005-0000-0000-0000AA1F0000}"/>
    <cellStyle name="Normal 14 2 5 2 3 2 5 2" xfId="36390" xr:uid="{00000000-0005-0000-0000-0000AB1F0000}"/>
    <cellStyle name="Normal 14 2 5 2 3 2 6" xfId="10212" xr:uid="{00000000-0005-0000-0000-0000AC1F0000}"/>
    <cellStyle name="Normal 14 2 5 2 3 2 6 2" xfId="33908" xr:uid="{00000000-0005-0000-0000-0000AD1F0000}"/>
    <cellStyle name="Normal 14 2 5 2 3 2 7" xfId="8340" xr:uid="{00000000-0005-0000-0000-0000AE1F0000}"/>
    <cellStyle name="Normal 14 2 5 2 3 2 7 2" xfId="30164" xr:uid="{00000000-0005-0000-0000-0000AF1F0000}"/>
    <cellStyle name="Normal 14 2 5 2 3 2 8" xfId="6468" xr:uid="{00000000-0005-0000-0000-0000B01F0000}"/>
    <cellStyle name="Normal 14 2 5 2 3 2 8 2" xfId="22608" xr:uid="{00000000-0005-0000-0000-0000B11F0000}"/>
    <cellStyle name="Normal 14 2 5 2 3 2 9" xfId="4596" xr:uid="{00000000-0005-0000-0000-0000B21F0000}"/>
    <cellStyle name="Normal 14 2 5 2 3 3" xfId="2180" xr:uid="{00000000-0005-0000-0000-0000B31F0000}"/>
    <cellStyle name="Normal 14 2 5 2 3 3 2" xfId="15070" xr:uid="{00000000-0005-0000-0000-0000B41F0000}"/>
    <cellStyle name="Normal 14 2 5 2 3 3 2 2" xfId="42698" xr:uid="{00000000-0005-0000-0000-0000B51F0000}"/>
    <cellStyle name="Normal 14 2 5 2 3 3 2 3" xfId="31493" xr:uid="{00000000-0005-0000-0000-0000B61F0000}"/>
    <cellStyle name="Normal 14 2 5 2 3 3 2 4" xfId="28166" xr:uid="{00000000-0005-0000-0000-0000B71F0000}"/>
    <cellStyle name="Normal 14 2 5 2 3 3 3" xfId="12582" xr:uid="{00000000-0005-0000-0000-0000B81F0000}"/>
    <cellStyle name="Normal 14 2 5 2 3 3 3 2" xfId="40326" xr:uid="{00000000-0005-0000-0000-0000B91F0000}"/>
    <cellStyle name="Normal 14 2 5 2 3 3 3 3" xfId="23937" xr:uid="{00000000-0005-0000-0000-0000BA1F0000}"/>
    <cellStyle name="Normal 14 2 5 2 3 3 4" xfId="18319" xr:uid="{00000000-0005-0000-0000-0000BB1F0000}"/>
    <cellStyle name="Normal 14 2 5 2 3 3 4 2" xfId="37440" xr:uid="{00000000-0005-0000-0000-0000BC1F0000}"/>
    <cellStyle name="Normal 14 2 5 2 3 3 5" xfId="9669" xr:uid="{00000000-0005-0000-0000-0000BD1F0000}"/>
    <cellStyle name="Normal 14 2 5 2 3 3 5 2" xfId="33365" xr:uid="{00000000-0005-0000-0000-0000BE1F0000}"/>
    <cellStyle name="Normal 14 2 5 2 3 3 6" xfId="7797" xr:uid="{00000000-0005-0000-0000-0000BF1F0000}"/>
    <cellStyle name="Normal 14 2 5 2 3 3 6 2" xfId="29621" xr:uid="{00000000-0005-0000-0000-0000C01F0000}"/>
    <cellStyle name="Normal 14 2 5 2 3 3 7" xfId="5925" xr:uid="{00000000-0005-0000-0000-0000C11F0000}"/>
    <cellStyle name="Normal 14 2 5 2 3 3 7 2" xfId="22065" xr:uid="{00000000-0005-0000-0000-0000C21F0000}"/>
    <cellStyle name="Normal 14 2 5 2 3 3 8" xfId="4053" xr:uid="{00000000-0005-0000-0000-0000C31F0000}"/>
    <cellStyle name="Normal 14 2 5 2 3 3 9" xfId="20193" xr:uid="{00000000-0005-0000-0000-0000C41F0000}"/>
    <cellStyle name="Normal 14 2 5 2 3 4" xfId="12158" xr:uid="{00000000-0005-0000-0000-0000C51F0000}"/>
    <cellStyle name="Normal 14 2 5 2 3 4 2" xfId="39905" xr:uid="{00000000-0005-0000-0000-0000C61F0000}"/>
    <cellStyle name="Normal 14 2 5 2 3 4 3" xfId="30538" xr:uid="{00000000-0005-0000-0000-0000C71F0000}"/>
    <cellStyle name="Normal 14 2 5 2 3 4 4" xfId="24809" xr:uid="{00000000-0005-0000-0000-0000C81F0000}"/>
    <cellStyle name="Normal 14 2 5 2 3 5" xfId="14649" xr:uid="{00000000-0005-0000-0000-0000C91F0000}"/>
    <cellStyle name="Normal 14 2 5 2 3 5 2" xfId="42277" xr:uid="{00000000-0005-0000-0000-0000CA1F0000}"/>
    <cellStyle name="Normal 14 2 5 2 3 5 3" xfId="34435" xr:uid="{00000000-0005-0000-0000-0000CB1F0000}"/>
    <cellStyle name="Normal 14 2 5 2 3 5 4" xfId="26657" xr:uid="{00000000-0005-0000-0000-0000CC1F0000}"/>
    <cellStyle name="Normal 14 2 5 2 3 6" xfId="16869" xr:uid="{00000000-0005-0000-0000-0000CD1F0000}"/>
    <cellStyle name="Normal 14 2 5 2 3 6 2" xfId="44497" xr:uid="{00000000-0005-0000-0000-0000CE1F0000}"/>
    <cellStyle name="Normal 14 2 5 2 3 6 3" xfId="22982" xr:uid="{00000000-0005-0000-0000-0000CF1F0000}"/>
    <cellStyle name="Normal 14 2 5 2 3 7" xfId="10586" xr:uid="{00000000-0005-0000-0000-0000D01F0000}"/>
    <cellStyle name="Normal 14 2 5 2 3 7 2" xfId="38357" xr:uid="{00000000-0005-0000-0000-0000D11F0000}"/>
    <cellStyle name="Normal 14 2 5 2 3 8" xfId="17364" xr:uid="{00000000-0005-0000-0000-0000D21F0000}"/>
    <cellStyle name="Normal 14 2 5 2 3 8 2" xfId="35425" xr:uid="{00000000-0005-0000-0000-0000D31F0000}"/>
    <cellStyle name="Normal 14 2 5 2 3 9" xfId="8714" xr:uid="{00000000-0005-0000-0000-0000D41F0000}"/>
    <cellStyle name="Normal 14 2 5 2 3 9 2" xfId="32410" xr:uid="{00000000-0005-0000-0000-0000D51F0000}"/>
    <cellStyle name="Normal 14 2 5 2 4" xfId="1858" xr:uid="{00000000-0005-0000-0000-0000D61F0000}"/>
    <cellStyle name="Normal 14 2 5 2 4 10" xfId="3731" xr:uid="{00000000-0005-0000-0000-0000D71F0000}"/>
    <cellStyle name="Normal 14 2 5 2 4 11" xfId="19871" xr:uid="{00000000-0005-0000-0000-0000D81F0000}"/>
    <cellStyle name="Normal 14 2 5 2 4 2" xfId="13353" xr:uid="{00000000-0005-0000-0000-0000D91F0000}"/>
    <cellStyle name="Normal 14 2 5 2 4 2 2" xfId="15724" xr:uid="{00000000-0005-0000-0000-0000DA1F0000}"/>
    <cellStyle name="Normal 14 2 5 2 4 2 2 2" xfId="43352" xr:uid="{00000000-0005-0000-0000-0000DB1F0000}"/>
    <cellStyle name="Normal 14 2 5 2 4 2 3" xfId="40981" xr:uid="{00000000-0005-0000-0000-0000DC1F0000}"/>
    <cellStyle name="Normal 14 2 5 2 4 2 4" xfId="37118" xr:uid="{00000000-0005-0000-0000-0000DD1F0000}"/>
    <cellStyle name="Normal 14 2 5 2 4 2 5" xfId="31171" xr:uid="{00000000-0005-0000-0000-0000DE1F0000}"/>
    <cellStyle name="Normal 14 2 5 2 4 2 6" xfId="25463" xr:uid="{00000000-0005-0000-0000-0000DF1F0000}"/>
    <cellStyle name="Normal 14 2 5 2 4 3" xfId="12005" xr:uid="{00000000-0005-0000-0000-0000E01F0000}"/>
    <cellStyle name="Normal 14 2 5 2 4 3 2" xfId="39752" xr:uid="{00000000-0005-0000-0000-0000E11F0000}"/>
    <cellStyle name="Normal 14 2 5 2 4 3 3" xfId="34282" xr:uid="{00000000-0005-0000-0000-0000E21F0000}"/>
    <cellStyle name="Normal 14 2 5 2 4 3 4" xfId="27135" xr:uid="{00000000-0005-0000-0000-0000E31F0000}"/>
    <cellStyle name="Normal 14 2 5 2 4 4" xfId="14496" xr:uid="{00000000-0005-0000-0000-0000E41F0000}"/>
    <cellStyle name="Normal 14 2 5 2 4 4 2" xfId="42124" xr:uid="{00000000-0005-0000-0000-0000E51F0000}"/>
    <cellStyle name="Normal 14 2 5 2 4 4 3" xfId="23615" xr:uid="{00000000-0005-0000-0000-0000E61F0000}"/>
    <cellStyle name="Normal 14 2 5 2 4 5" xfId="11385" xr:uid="{00000000-0005-0000-0000-0000E71F0000}"/>
    <cellStyle name="Normal 14 2 5 2 4 5 2" xfId="39156" xr:uid="{00000000-0005-0000-0000-0000E81F0000}"/>
    <cellStyle name="Normal 14 2 5 2 4 6" xfId="17997" xr:uid="{00000000-0005-0000-0000-0000E91F0000}"/>
    <cellStyle name="Normal 14 2 5 2 4 6 2" xfId="35902" xr:uid="{00000000-0005-0000-0000-0000EA1F0000}"/>
    <cellStyle name="Normal 14 2 5 2 4 7" xfId="9347" xr:uid="{00000000-0005-0000-0000-0000EB1F0000}"/>
    <cellStyle name="Normal 14 2 5 2 4 7 2" xfId="33043" xr:uid="{00000000-0005-0000-0000-0000EC1F0000}"/>
    <cellStyle name="Normal 14 2 5 2 4 8" xfId="7475" xr:uid="{00000000-0005-0000-0000-0000ED1F0000}"/>
    <cellStyle name="Normal 14 2 5 2 4 8 2" xfId="29299" xr:uid="{00000000-0005-0000-0000-0000EE1F0000}"/>
    <cellStyle name="Normal 14 2 5 2 4 9" xfId="5603" xr:uid="{00000000-0005-0000-0000-0000EF1F0000}"/>
    <cellStyle name="Normal 14 2 5 2 4 9 2" xfId="21743" xr:uid="{00000000-0005-0000-0000-0000F01F0000}"/>
    <cellStyle name="Normal 14 2 5 2 5" xfId="2402" xr:uid="{00000000-0005-0000-0000-0000F11F0000}"/>
    <cellStyle name="Normal 14 2 5 2 5 10" xfId="20414" xr:uid="{00000000-0005-0000-0000-0000F21F0000}"/>
    <cellStyle name="Normal 14 2 5 2 5 2" xfId="13489" xr:uid="{00000000-0005-0000-0000-0000F31F0000}"/>
    <cellStyle name="Normal 14 2 5 2 5 2 2" xfId="41117" xr:uid="{00000000-0005-0000-0000-0000F41F0000}"/>
    <cellStyle name="Normal 14 2 5 2 5 2 3" xfId="37661" xr:uid="{00000000-0005-0000-0000-0000F51F0000}"/>
    <cellStyle name="Normal 14 2 5 2 5 2 4" xfId="31714" xr:uid="{00000000-0005-0000-0000-0000F61F0000}"/>
    <cellStyle name="Normal 14 2 5 2 5 2 5" xfId="25599" xr:uid="{00000000-0005-0000-0000-0000F71F0000}"/>
    <cellStyle name="Normal 14 2 5 2 5 3" xfId="15860" xr:uid="{00000000-0005-0000-0000-0000F81F0000}"/>
    <cellStyle name="Normal 14 2 5 2 5 3 2" xfId="43488" xr:uid="{00000000-0005-0000-0000-0000F91F0000}"/>
    <cellStyle name="Normal 14 2 5 2 5 3 3" xfId="27301" xr:uid="{00000000-0005-0000-0000-0000FA1F0000}"/>
    <cellStyle name="Normal 14 2 5 2 5 4" xfId="10909" xr:uid="{00000000-0005-0000-0000-0000FB1F0000}"/>
    <cellStyle name="Normal 14 2 5 2 5 4 2" xfId="38680" xr:uid="{00000000-0005-0000-0000-0000FC1F0000}"/>
    <cellStyle name="Normal 14 2 5 2 5 4 3" xfId="24158" xr:uid="{00000000-0005-0000-0000-0000FD1F0000}"/>
    <cellStyle name="Normal 14 2 5 2 5 5" xfId="18540" xr:uid="{00000000-0005-0000-0000-0000FE1F0000}"/>
    <cellStyle name="Normal 14 2 5 2 5 5 2" xfId="36068" xr:uid="{00000000-0005-0000-0000-0000FF1F0000}"/>
    <cellStyle name="Normal 14 2 5 2 5 6" xfId="9890" xr:uid="{00000000-0005-0000-0000-000000200000}"/>
    <cellStyle name="Normal 14 2 5 2 5 6 2" xfId="33586" xr:uid="{00000000-0005-0000-0000-000001200000}"/>
    <cellStyle name="Normal 14 2 5 2 5 7" xfId="8018" xr:uid="{00000000-0005-0000-0000-000002200000}"/>
    <cellStyle name="Normal 14 2 5 2 5 7 2" xfId="29842" xr:uid="{00000000-0005-0000-0000-000003200000}"/>
    <cellStyle name="Normal 14 2 5 2 5 8" xfId="6146" xr:uid="{00000000-0005-0000-0000-000004200000}"/>
    <cellStyle name="Normal 14 2 5 2 5 8 2" xfId="22286" xr:uid="{00000000-0005-0000-0000-000005200000}"/>
    <cellStyle name="Normal 14 2 5 2 5 9" xfId="4274" xr:uid="{00000000-0005-0000-0000-000006200000}"/>
    <cellStyle name="Normal 14 2 5 2 6" xfId="1701" xr:uid="{00000000-0005-0000-0000-000007200000}"/>
    <cellStyle name="Normal 14 2 5 2 6 2" xfId="16429" xr:uid="{00000000-0005-0000-0000-000008200000}"/>
    <cellStyle name="Normal 14 2 5 2 6 2 2" xfId="44057" xr:uid="{00000000-0005-0000-0000-000009200000}"/>
    <cellStyle name="Normal 14 2 5 2 6 2 3" xfId="31014" xr:uid="{00000000-0005-0000-0000-00000A200000}"/>
    <cellStyle name="Normal 14 2 5 2 6 2 4" xfId="26168" xr:uid="{00000000-0005-0000-0000-00000B200000}"/>
    <cellStyle name="Normal 14 2 5 2 6 3" xfId="14058" xr:uid="{00000000-0005-0000-0000-00000C200000}"/>
    <cellStyle name="Normal 14 2 5 2 6 3 2" xfId="41686" xr:uid="{00000000-0005-0000-0000-00000D200000}"/>
    <cellStyle name="Normal 14 2 5 2 6 3 3" xfId="27899" xr:uid="{00000000-0005-0000-0000-00000E200000}"/>
    <cellStyle name="Normal 14 2 5 2 6 4" xfId="17840" xr:uid="{00000000-0005-0000-0000-00000F200000}"/>
    <cellStyle name="Normal 14 2 5 2 6 4 2" xfId="36666" xr:uid="{00000000-0005-0000-0000-000010200000}"/>
    <cellStyle name="Normal 14 2 5 2 6 4 3" xfId="23458" xr:uid="{00000000-0005-0000-0000-000011200000}"/>
    <cellStyle name="Normal 14 2 5 2 6 5" xfId="9190" xr:uid="{00000000-0005-0000-0000-000012200000}"/>
    <cellStyle name="Normal 14 2 5 2 6 5 2" xfId="32886" xr:uid="{00000000-0005-0000-0000-000013200000}"/>
    <cellStyle name="Normal 14 2 5 2 6 6" xfId="7318" xr:uid="{00000000-0005-0000-0000-000014200000}"/>
    <cellStyle name="Normal 14 2 5 2 6 6 2" xfId="29142" xr:uid="{00000000-0005-0000-0000-000015200000}"/>
    <cellStyle name="Normal 14 2 5 2 6 7" xfId="5446" xr:uid="{00000000-0005-0000-0000-000016200000}"/>
    <cellStyle name="Normal 14 2 5 2 6 7 2" xfId="21586" xr:uid="{00000000-0005-0000-0000-000017200000}"/>
    <cellStyle name="Normal 14 2 5 2 6 8" xfId="3574" xr:uid="{00000000-0005-0000-0000-000018200000}"/>
    <cellStyle name="Normal 14 2 5 2 6 9" xfId="19714" xr:uid="{00000000-0005-0000-0000-000019200000}"/>
    <cellStyle name="Normal 14 2 5 2 7" xfId="1548" xr:uid="{00000000-0005-0000-0000-00001A200000}"/>
    <cellStyle name="Normal 14 2 5 2 7 2" xfId="14972" xr:uid="{00000000-0005-0000-0000-00001B200000}"/>
    <cellStyle name="Normal 14 2 5 2 7 2 2" xfId="42600" xr:uid="{00000000-0005-0000-0000-00001C200000}"/>
    <cellStyle name="Normal 14 2 5 2 7 2 3" xfId="30861" xr:uid="{00000000-0005-0000-0000-00001D200000}"/>
    <cellStyle name="Normal 14 2 5 2 7 2 4" xfId="28278" xr:uid="{00000000-0005-0000-0000-00001E200000}"/>
    <cellStyle name="Normal 14 2 5 2 7 3" xfId="12481" xr:uid="{00000000-0005-0000-0000-00001F200000}"/>
    <cellStyle name="Normal 14 2 5 2 7 3 2" xfId="40228" xr:uid="{00000000-0005-0000-0000-000020200000}"/>
    <cellStyle name="Normal 14 2 5 2 7 3 3" xfId="23305" xr:uid="{00000000-0005-0000-0000-000021200000}"/>
    <cellStyle name="Normal 14 2 5 2 7 4" xfId="17687" xr:uid="{00000000-0005-0000-0000-000022200000}"/>
    <cellStyle name="Normal 14 2 5 2 7 4 2" xfId="35265" xr:uid="{00000000-0005-0000-0000-000023200000}"/>
    <cellStyle name="Normal 14 2 5 2 7 5" xfId="9037" xr:uid="{00000000-0005-0000-0000-000024200000}"/>
    <cellStyle name="Normal 14 2 5 2 7 5 2" xfId="32733" xr:uid="{00000000-0005-0000-0000-000025200000}"/>
    <cellStyle name="Normal 14 2 5 2 7 6" xfId="7165" xr:uid="{00000000-0005-0000-0000-000026200000}"/>
    <cellStyle name="Normal 14 2 5 2 7 6 2" xfId="28989" xr:uid="{00000000-0005-0000-0000-000027200000}"/>
    <cellStyle name="Normal 14 2 5 2 7 7" xfId="5293" xr:uid="{00000000-0005-0000-0000-000028200000}"/>
    <cellStyle name="Normal 14 2 5 2 7 7 2" xfId="21433" xr:uid="{00000000-0005-0000-0000-000029200000}"/>
    <cellStyle name="Normal 14 2 5 2 7 8" xfId="3421" xr:uid="{00000000-0005-0000-0000-00002A200000}"/>
    <cellStyle name="Normal 14 2 5 2 7 9" xfId="19561" xr:uid="{00000000-0005-0000-0000-00002B200000}"/>
    <cellStyle name="Normal 14 2 5 2 8" xfId="11852" xr:uid="{00000000-0005-0000-0000-00002C200000}"/>
    <cellStyle name="Normal 14 2 5 2 8 2" xfId="39602" xr:uid="{00000000-0005-0000-0000-00002D200000}"/>
    <cellStyle name="Normal 14 2 5 2 8 3" xfId="36961" xr:uid="{00000000-0005-0000-0000-00002E200000}"/>
    <cellStyle name="Normal 14 2 5 2 8 4" xfId="30385" xr:uid="{00000000-0005-0000-0000-00002F200000}"/>
    <cellStyle name="Normal 14 2 5 2 8 5" xfId="24711" xr:uid="{00000000-0005-0000-0000-000030200000}"/>
    <cellStyle name="Normal 14 2 5 2 9" xfId="14343" xr:uid="{00000000-0005-0000-0000-000031200000}"/>
    <cellStyle name="Normal 14 2 5 2 9 2" xfId="41971" xr:uid="{00000000-0005-0000-0000-000032200000}"/>
    <cellStyle name="Normal 14 2 5 2 9 3" xfId="34129" xr:uid="{00000000-0005-0000-0000-000033200000}"/>
    <cellStyle name="Normal 14 2 5 2 9 4" xfId="26497" xr:uid="{00000000-0005-0000-0000-000034200000}"/>
    <cellStyle name="Normal 14 2 5 3" xfId="1039" xr:uid="{00000000-0005-0000-0000-000035200000}"/>
    <cellStyle name="Normal 14 2 5 3 10" xfId="16684" xr:uid="{00000000-0005-0000-0000-000036200000}"/>
    <cellStyle name="Normal 14 2 5 3 10 2" xfId="44312" xr:uid="{00000000-0005-0000-0000-000037200000}"/>
    <cellStyle name="Normal 14 2 5 3 10 3" xfId="22797" xr:uid="{00000000-0005-0000-0000-000038200000}"/>
    <cellStyle name="Normal 14 2 5 3 11" xfId="10401" xr:uid="{00000000-0005-0000-0000-000039200000}"/>
    <cellStyle name="Normal 14 2 5 3 11 2" xfId="38172" xr:uid="{00000000-0005-0000-0000-00003A200000}"/>
    <cellStyle name="Normal 14 2 5 3 12" xfId="17179" xr:uid="{00000000-0005-0000-0000-00003B200000}"/>
    <cellStyle name="Normal 14 2 5 3 12 2" xfId="35080" xr:uid="{00000000-0005-0000-0000-00003C200000}"/>
    <cellStyle name="Normal 14 2 5 3 13" xfId="8529" xr:uid="{00000000-0005-0000-0000-00003D200000}"/>
    <cellStyle name="Normal 14 2 5 3 13 2" xfId="32225" xr:uid="{00000000-0005-0000-0000-00003E200000}"/>
    <cellStyle name="Normal 14 2 5 3 14" xfId="6657" xr:uid="{00000000-0005-0000-0000-00003F200000}"/>
    <cellStyle name="Normal 14 2 5 3 14 2" xfId="28481" xr:uid="{00000000-0005-0000-0000-000040200000}"/>
    <cellStyle name="Normal 14 2 5 3 15" xfId="4785" xr:uid="{00000000-0005-0000-0000-000041200000}"/>
    <cellStyle name="Normal 14 2 5 3 15 2" xfId="20925" xr:uid="{00000000-0005-0000-0000-000042200000}"/>
    <cellStyle name="Normal 14 2 5 3 16" xfId="2913" xr:uid="{00000000-0005-0000-0000-000043200000}"/>
    <cellStyle name="Normal 14 2 5 3 17" xfId="19053" xr:uid="{00000000-0005-0000-0000-000044200000}"/>
    <cellStyle name="Normal 14 2 5 3 2" xfId="1363" xr:uid="{00000000-0005-0000-0000-000045200000}"/>
    <cellStyle name="Normal 14 2 5 3 2 10" xfId="6980" xr:uid="{00000000-0005-0000-0000-000046200000}"/>
    <cellStyle name="Normal 14 2 5 3 2 10 2" xfId="28804" xr:uid="{00000000-0005-0000-0000-000047200000}"/>
    <cellStyle name="Normal 14 2 5 3 2 11" xfId="5108" xr:uid="{00000000-0005-0000-0000-000048200000}"/>
    <cellStyle name="Normal 14 2 5 3 2 11 2" xfId="21248" xr:uid="{00000000-0005-0000-0000-000049200000}"/>
    <cellStyle name="Normal 14 2 5 3 2 12" xfId="3236" xr:uid="{00000000-0005-0000-0000-00004A200000}"/>
    <cellStyle name="Normal 14 2 5 3 2 13" xfId="19376" xr:uid="{00000000-0005-0000-0000-00004B200000}"/>
    <cellStyle name="Normal 14 2 5 3 2 2" xfId="2539" xr:uid="{00000000-0005-0000-0000-00004C200000}"/>
    <cellStyle name="Normal 14 2 5 3 2 2 10" xfId="20551" xr:uid="{00000000-0005-0000-0000-00004D200000}"/>
    <cellStyle name="Normal 14 2 5 3 2 2 2" xfId="13612" xr:uid="{00000000-0005-0000-0000-00004E200000}"/>
    <cellStyle name="Normal 14 2 5 3 2 2 2 2" xfId="41240" xr:uid="{00000000-0005-0000-0000-00004F200000}"/>
    <cellStyle name="Normal 14 2 5 3 2 2 2 3" xfId="37798" xr:uid="{00000000-0005-0000-0000-000050200000}"/>
    <cellStyle name="Normal 14 2 5 3 2 2 2 4" xfId="31851" xr:uid="{00000000-0005-0000-0000-000051200000}"/>
    <cellStyle name="Normal 14 2 5 3 2 2 2 5" xfId="25722" xr:uid="{00000000-0005-0000-0000-000052200000}"/>
    <cellStyle name="Normal 14 2 5 3 2 2 3" xfId="15983" xr:uid="{00000000-0005-0000-0000-000053200000}"/>
    <cellStyle name="Normal 14 2 5 3 2 2 3 2" xfId="43611" xr:uid="{00000000-0005-0000-0000-000054200000}"/>
    <cellStyle name="Normal 14 2 5 3 2 2 3 3" xfId="27438" xr:uid="{00000000-0005-0000-0000-000055200000}"/>
    <cellStyle name="Normal 14 2 5 3 2 2 4" xfId="11200" xr:uid="{00000000-0005-0000-0000-000056200000}"/>
    <cellStyle name="Normal 14 2 5 3 2 2 4 2" xfId="38971" xr:uid="{00000000-0005-0000-0000-000057200000}"/>
    <cellStyle name="Normal 14 2 5 3 2 2 4 3" xfId="24295" xr:uid="{00000000-0005-0000-0000-000058200000}"/>
    <cellStyle name="Normal 14 2 5 3 2 2 5" xfId="18677" xr:uid="{00000000-0005-0000-0000-000059200000}"/>
    <cellStyle name="Normal 14 2 5 3 2 2 5 2" xfId="36205" xr:uid="{00000000-0005-0000-0000-00005A200000}"/>
    <cellStyle name="Normal 14 2 5 3 2 2 6" xfId="10027" xr:uid="{00000000-0005-0000-0000-00005B200000}"/>
    <cellStyle name="Normal 14 2 5 3 2 2 6 2" xfId="33723" xr:uid="{00000000-0005-0000-0000-00005C200000}"/>
    <cellStyle name="Normal 14 2 5 3 2 2 7" xfId="8155" xr:uid="{00000000-0005-0000-0000-00005D200000}"/>
    <cellStyle name="Normal 14 2 5 3 2 2 7 2" xfId="29979" xr:uid="{00000000-0005-0000-0000-00005E200000}"/>
    <cellStyle name="Normal 14 2 5 3 2 2 8" xfId="6283" xr:uid="{00000000-0005-0000-0000-00005F200000}"/>
    <cellStyle name="Normal 14 2 5 3 2 2 8 2" xfId="22423" xr:uid="{00000000-0005-0000-0000-000060200000}"/>
    <cellStyle name="Normal 14 2 5 3 2 2 9" xfId="4411" xr:uid="{00000000-0005-0000-0000-000061200000}"/>
    <cellStyle name="Normal 14 2 5 3 2 3" xfId="1995" xr:uid="{00000000-0005-0000-0000-000062200000}"/>
    <cellStyle name="Normal 14 2 5 3 2 3 2" xfId="15418" xr:uid="{00000000-0005-0000-0000-000063200000}"/>
    <cellStyle name="Normal 14 2 5 3 2 3 2 2" xfId="43046" xr:uid="{00000000-0005-0000-0000-000064200000}"/>
    <cellStyle name="Normal 14 2 5 3 2 3 2 3" xfId="31308" xr:uid="{00000000-0005-0000-0000-000065200000}"/>
    <cellStyle name="Normal 14 2 5 3 2 3 2 4" xfId="28329" xr:uid="{00000000-0005-0000-0000-000066200000}"/>
    <cellStyle name="Normal 14 2 5 3 2 3 3" xfId="13020" xr:uid="{00000000-0005-0000-0000-000067200000}"/>
    <cellStyle name="Normal 14 2 5 3 2 3 3 2" xfId="40674" xr:uid="{00000000-0005-0000-0000-000068200000}"/>
    <cellStyle name="Normal 14 2 5 3 2 3 3 3" xfId="23752" xr:uid="{00000000-0005-0000-0000-000069200000}"/>
    <cellStyle name="Normal 14 2 5 3 2 3 4" xfId="18134" xr:uid="{00000000-0005-0000-0000-00006A200000}"/>
    <cellStyle name="Normal 14 2 5 3 2 3 4 2" xfId="37255" xr:uid="{00000000-0005-0000-0000-00006B200000}"/>
    <cellStyle name="Normal 14 2 5 3 2 3 5" xfId="9484" xr:uid="{00000000-0005-0000-0000-00006C200000}"/>
    <cellStyle name="Normal 14 2 5 3 2 3 5 2" xfId="33180" xr:uid="{00000000-0005-0000-0000-00006D200000}"/>
    <cellStyle name="Normal 14 2 5 3 2 3 6" xfId="7612" xr:uid="{00000000-0005-0000-0000-00006E200000}"/>
    <cellStyle name="Normal 14 2 5 3 2 3 6 2" xfId="29436" xr:uid="{00000000-0005-0000-0000-00006F200000}"/>
    <cellStyle name="Normal 14 2 5 3 2 3 7" xfId="5740" xr:uid="{00000000-0005-0000-0000-000070200000}"/>
    <cellStyle name="Normal 14 2 5 3 2 3 7 2" xfId="21880" xr:uid="{00000000-0005-0000-0000-000071200000}"/>
    <cellStyle name="Normal 14 2 5 3 2 3 8" xfId="3868" xr:uid="{00000000-0005-0000-0000-000072200000}"/>
    <cellStyle name="Normal 14 2 5 3 2 3 9" xfId="20008" xr:uid="{00000000-0005-0000-0000-000073200000}"/>
    <cellStyle name="Normal 14 2 5 3 2 4" xfId="12296" xr:uid="{00000000-0005-0000-0000-000074200000}"/>
    <cellStyle name="Normal 14 2 5 3 2 4 2" xfId="40043" xr:uid="{00000000-0005-0000-0000-000075200000}"/>
    <cellStyle name="Normal 14 2 5 3 2 4 3" xfId="30676" xr:uid="{00000000-0005-0000-0000-000076200000}"/>
    <cellStyle name="Normal 14 2 5 3 2 4 4" xfId="25157" xr:uid="{00000000-0005-0000-0000-000077200000}"/>
    <cellStyle name="Normal 14 2 5 3 2 5" xfId="14787" xr:uid="{00000000-0005-0000-0000-000078200000}"/>
    <cellStyle name="Normal 14 2 5 3 2 5 2" xfId="42415" xr:uid="{00000000-0005-0000-0000-000079200000}"/>
    <cellStyle name="Normal 14 2 5 3 2 5 3" xfId="34573" xr:uid="{00000000-0005-0000-0000-00007A200000}"/>
    <cellStyle name="Normal 14 2 5 3 2 5 4" xfId="26799" xr:uid="{00000000-0005-0000-0000-00007B200000}"/>
    <cellStyle name="Normal 14 2 5 3 2 6" xfId="17007" xr:uid="{00000000-0005-0000-0000-00007C200000}"/>
    <cellStyle name="Normal 14 2 5 3 2 6 2" xfId="44635" xr:uid="{00000000-0005-0000-0000-00007D200000}"/>
    <cellStyle name="Normal 14 2 5 3 2 6 3" xfId="23120" xr:uid="{00000000-0005-0000-0000-00007E200000}"/>
    <cellStyle name="Normal 14 2 5 3 2 7" xfId="10724" xr:uid="{00000000-0005-0000-0000-00007F200000}"/>
    <cellStyle name="Normal 14 2 5 3 2 7 2" xfId="38495" xr:uid="{00000000-0005-0000-0000-000080200000}"/>
    <cellStyle name="Normal 14 2 5 3 2 8" xfId="17502" xr:uid="{00000000-0005-0000-0000-000081200000}"/>
    <cellStyle name="Normal 14 2 5 3 2 8 2" xfId="35567" xr:uid="{00000000-0005-0000-0000-000082200000}"/>
    <cellStyle name="Normal 14 2 5 3 2 9" xfId="8852" xr:uid="{00000000-0005-0000-0000-000083200000}"/>
    <cellStyle name="Normal 14 2 5 3 2 9 2" xfId="32548" xr:uid="{00000000-0005-0000-0000-000084200000}"/>
    <cellStyle name="Normal 14 2 5 3 3" xfId="1193" xr:uid="{00000000-0005-0000-0000-000085200000}"/>
    <cellStyle name="Normal 14 2 5 3 3 10" xfId="6810" xr:uid="{00000000-0005-0000-0000-000086200000}"/>
    <cellStyle name="Normal 14 2 5 3 3 10 2" xfId="28634" xr:uid="{00000000-0005-0000-0000-000087200000}"/>
    <cellStyle name="Normal 14 2 5 3 3 11" xfId="4938" xr:uid="{00000000-0005-0000-0000-000088200000}"/>
    <cellStyle name="Normal 14 2 5 3 3 11 2" xfId="21078" xr:uid="{00000000-0005-0000-0000-000089200000}"/>
    <cellStyle name="Normal 14 2 5 3 3 12" xfId="3066" xr:uid="{00000000-0005-0000-0000-00008A200000}"/>
    <cellStyle name="Normal 14 2 5 3 3 13" xfId="19206" xr:uid="{00000000-0005-0000-0000-00008B200000}"/>
    <cellStyle name="Normal 14 2 5 3 3 2" xfId="2692" xr:uid="{00000000-0005-0000-0000-00008C200000}"/>
    <cellStyle name="Normal 14 2 5 3 3 2 10" xfId="20704" xr:uid="{00000000-0005-0000-0000-00008D200000}"/>
    <cellStyle name="Normal 14 2 5 3 3 2 2" xfId="13757" xr:uid="{00000000-0005-0000-0000-00008E200000}"/>
    <cellStyle name="Normal 14 2 5 3 3 2 2 2" xfId="41385" xr:uid="{00000000-0005-0000-0000-00008F200000}"/>
    <cellStyle name="Normal 14 2 5 3 3 2 2 3" xfId="37951" xr:uid="{00000000-0005-0000-0000-000090200000}"/>
    <cellStyle name="Normal 14 2 5 3 3 2 2 4" xfId="32004" xr:uid="{00000000-0005-0000-0000-000091200000}"/>
    <cellStyle name="Normal 14 2 5 3 3 2 2 5" xfId="25867" xr:uid="{00000000-0005-0000-0000-000092200000}"/>
    <cellStyle name="Normal 14 2 5 3 3 2 3" xfId="16128" xr:uid="{00000000-0005-0000-0000-000093200000}"/>
    <cellStyle name="Normal 14 2 5 3 3 2 3 2" xfId="43756" xr:uid="{00000000-0005-0000-0000-000094200000}"/>
    <cellStyle name="Normal 14 2 5 3 3 2 3 3" xfId="27591" xr:uid="{00000000-0005-0000-0000-000095200000}"/>
    <cellStyle name="Normal 14 2 5 3 3 2 4" xfId="11030" xr:uid="{00000000-0005-0000-0000-000096200000}"/>
    <cellStyle name="Normal 14 2 5 3 3 2 4 2" xfId="38801" xr:uid="{00000000-0005-0000-0000-000097200000}"/>
    <cellStyle name="Normal 14 2 5 3 3 2 4 3" xfId="24448" xr:uid="{00000000-0005-0000-0000-000098200000}"/>
    <cellStyle name="Normal 14 2 5 3 3 2 5" xfId="18830" xr:uid="{00000000-0005-0000-0000-000099200000}"/>
    <cellStyle name="Normal 14 2 5 3 3 2 5 2" xfId="36358" xr:uid="{00000000-0005-0000-0000-00009A200000}"/>
    <cellStyle name="Normal 14 2 5 3 3 2 6" xfId="10180" xr:uid="{00000000-0005-0000-0000-00009B200000}"/>
    <cellStyle name="Normal 14 2 5 3 3 2 6 2" xfId="33876" xr:uid="{00000000-0005-0000-0000-00009C200000}"/>
    <cellStyle name="Normal 14 2 5 3 3 2 7" xfId="8308" xr:uid="{00000000-0005-0000-0000-00009D200000}"/>
    <cellStyle name="Normal 14 2 5 3 3 2 7 2" xfId="30132" xr:uid="{00000000-0005-0000-0000-00009E200000}"/>
    <cellStyle name="Normal 14 2 5 3 3 2 8" xfId="6436" xr:uid="{00000000-0005-0000-0000-00009F200000}"/>
    <cellStyle name="Normal 14 2 5 3 3 2 8 2" xfId="22576" xr:uid="{00000000-0005-0000-0000-0000A0200000}"/>
    <cellStyle name="Normal 14 2 5 3 3 2 9" xfId="4564" xr:uid="{00000000-0005-0000-0000-0000A1200000}"/>
    <cellStyle name="Normal 14 2 5 3 3 3" xfId="2148" xr:uid="{00000000-0005-0000-0000-0000A2200000}"/>
    <cellStyle name="Normal 14 2 5 3 3 3 2" xfId="15250" xr:uid="{00000000-0005-0000-0000-0000A3200000}"/>
    <cellStyle name="Normal 14 2 5 3 3 3 2 2" xfId="42878" xr:uid="{00000000-0005-0000-0000-0000A4200000}"/>
    <cellStyle name="Normal 14 2 5 3 3 3 2 3" xfId="31461" xr:uid="{00000000-0005-0000-0000-0000A5200000}"/>
    <cellStyle name="Normal 14 2 5 3 3 3 2 4" xfId="28356" xr:uid="{00000000-0005-0000-0000-0000A6200000}"/>
    <cellStyle name="Normal 14 2 5 3 3 3 3" xfId="12779" xr:uid="{00000000-0005-0000-0000-0000A7200000}"/>
    <cellStyle name="Normal 14 2 5 3 3 3 3 2" xfId="40506" xr:uid="{00000000-0005-0000-0000-0000A8200000}"/>
    <cellStyle name="Normal 14 2 5 3 3 3 3 3" xfId="23905" xr:uid="{00000000-0005-0000-0000-0000A9200000}"/>
    <cellStyle name="Normal 14 2 5 3 3 3 4" xfId="18287" xr:uid="{00000000-0005-0000-0000-0000AA200000}"/>
    <cellStyle name="Normal 14 2 5 3 3 3 4 2" xfId="37408" xr:uid="{00000000-0005-0000-0000-0000AB200000}"/>
    <cellStyle name="Normal 14 2 5 3 3 3 5" xfId="9637" xr:uid="{00000000-0005-0000-0000-0000AC200000}"/>
    <cellStyle name="Normal 14 2 5 3 3 3 5 2" xfId="33333" xr:uid="{00000000-0005-0000-0000-0000AD200000}"/>
    <cellStyle name="Normal 14 2 5 3 3 3 6" xfId="7765" xr:uid="{00000000-0005-0000-0000-0000AE200000}"/>
    <cellStyle name="Normal 14 2 5 3 3 3 6 2" xfId="29589" xr:uid="{00000000-0005-0000-0000-0000AF200000}"/>
    <cellStyle name="Normal 14 2 5 3 3 3 7" xfId="5893" xr:uid="{00000000-0005-0000-0000-0000B0200000}"/>
    <cellStyle name="Normal 14 2 5 3 3 3 7 2" xfId="22033" xr:uid="{00000000-0005-0000-0000-0000B1200000}"/>
    <cellStyle name="Normal 14 2 5 3 3 3 8" xfId="4021" xr:uid="{00000000-0005-0000-0000-0000B2200000}"/>
    <cellStyle name="Normal 14 2 5 3 3 3 9" xfId="20161" xr:uid="{00000000-0005-0000-0000-0000B3200000}"/>
    <cellStyle name="Normal 14 2 5 3 3 4" xfId="12126" xr:uid="{00000000-0005-0000-0000-0000B4200000}"/>
    <cellStyle name="Normal 14 2 5 3 3 4 2" xfId="39873" xr:uid="{00000000-0005-0000-0000-0000B5200000}"/>
    <cellStyle name="Normal 14 2 5 3 3 4 3" xfId="30506" xr:uid="{00000000-0005-0000-0000-0000B6200000}"/>
    <cellStyle name="Normal 14 2 5 3 3 4 4" xfId="24989" xr:uid="{00000000-0005-0000-0000-0000B7200000}"/>
    <cellStyle name="Normal 14 2 5 3 3 5" xfId="14617" xr:uid="{00000000-0005-0000-0000-0000B8200000}"/>
    <cellStyle name="Normal 14 2 5 3 3 5 2" xfId="42245" xr:uid="{00000000-0005-0000-0000-0000B9200000}"/>
    <cellStyle name="Normal 14 2 5 3 3 5 3" xfId="34403" xr:uid="{00000000-0005-0000-0000-0000BA200000}"/>
    <cellStyle name="Normal 14 2 5 3 3 5 4" xfId="26625" xr:uid="{00000000-0005-0000-0000-0000BB200000}"/>
    <cellStyle name="Normal 14 2 5 3 3 6" xfId="16837" xr:uid="{00000000-0005-0000-0000-0000BC200000}"/>
    <cellStyle name="Normal 14 2 5 3 3 6 2" xfId="44465" xr:uid="{00000000-0005-0000-0000-0000BD200000}"/>
    <cellStyle name="Normal 14 2 5 3 3 6 3" xfId="22950" xr:uid="{00000000-0005-0000-0000-0000BE200000}"/>
    <cellStyle name="Normal 14 2 5 3 3 7" xfId="10554" xr:uid="{00000000-0005-0000-0000-0000BF200000}"/>
    <cellStyle name="Normal 14 2 5 3 3 7 2" xfId="38325" xr:uid="{00000000-0005-0000-0000-0000C0200000}"/>
    <cellStyle name="Normal 14 2 5 3 3 8" xfId="17332" xr:uid="{00000000-0005-0000-0000-0000C1200000}"/>
    <cellStyle name="Normal 14 2 5 3 3 8 2" xfId="35393" xr:uid="{00000000-0005-0000-0000-0000C2200000}"/>
    <cellStyle name="Normal 14 2 5 3 3 9" xfId="8682" xr:uid="{00000000-0005-0000-0000-0000C3200000}"/>
    <cellStyle name="Normal 14 2 5 3 3 9 2" xfId="32378" xr:uid="{00000000-0005-0000-0000-0000C4200000}"/>
    <cellStyle name="Normal 14 2 5 3 4" xfId="1826" xr:uid="{00000000-0005-0000-0000-0000C5200000}"/>
    <cellStyle name="Normal 14 2 5 3 4 10" xfId="3699" xr:uid="{00000000-0005-0000-0000-0000C6200000}"/>
    <cellStyle name="Normal 14 2 5 3 4 11" xfId="19839" xr:uid="{00000000-0005-0000-0000-0000C7200000}"/>
    <cellStyle name="Normal 14 2 5 3 4 2" xfId="13358" xr:uid="{00000000-0005-0000-0000-0000C8200000}"/>
    <cellStyle name="Normal 14 2 5 3 4 2 2" xfId="15729" xr:uid="{00000000-0005-0000-0000-0000C9200000}"/>
    <cellStyle name="Normal 14 2 5 3 4 2 2 2" xfId="43357" xr:uid="{00000000-0005-0000-0000-0000CA200000}"/>
    <cellStyle name="Normal 14 2 5 3 4 2 3" xfId="40986" xr:uid="{00000000-0005-0000-0000-0000CB200000}"/>
    <cellStyle name="Normal 14 2 5 3 4 2 4" xfId="37086" xr:uid="{00000000-0005-0000-0000-0000CC200000}"/>
    <cellStyle name="Normal 14 2 5 3 4 2 5" xfId="31139" xr:uid="{00000000-0005-0000-0000-0000CD200000}"/>
    <cellStyle name="Normal 14 2 5 3 4 2 6" xfId="25468" xr:uid="{00000000-0005-0000-0000-0000CE200000}"/>
    <cellStyle name="Normal 14 2 5 3 4 3" xfId="11973" xr:uid="{00000000-0005-0000-0000-0000CF200000}"/>
    <cellStyle name="Normal 14 2 5 3 4 3 2" xfId="39720" xr:uid="{00000000-0005-0000-0000-0000D0200000}"/>
    <cellStyle name="Normal 14 2 5 3 4 3 3" xfId="34250" xr:uid="{00000000-0005-0000-0000-0000D1200000}"/>
    <cellStyle name="Normal 14 2 5 3 4 3 4" xfId="27142" xr:uid="{00000000-0005-0000-0000-0000D2200000}"/>
    <cellStyle name="Normal 14 2 5 3 4 4" xfId="14464" xr:uid="{00000000-0005-0000-0000-0000D3200000}"/>
    <cellStyle name="Normal 14 2 5 3 4 4 2" xfId="42092" xr:uid="{00000000-0005-0000-0000-0000D4200000}"/>
    <cellStyle name="Normal 14 2 5 3 4 4 3" xfId="23583" xr:uid="{00000000-0005-0000-0000-0000D5200000}"/>
    <cellStyle name="Normal 14 2 5 3 4 5" xfId="11353" xr:uid="{00000000-0005-0000-0000-0000D6200000}"/>
    <cellStyle name="Normal 14 2 5 3 4 5 2" xfId="39124" xr:uid="{00000000-0005-0000-0000-0000D7200000}"/>
    <cellStyle name="Normal 14 2 5 3 4 6" xfId="17965" xr:uid="{00000000-0005-0000-0000-0000D8200000}"/>
    <cellStyle name="Normal 14 2 5 3 4 6 2" xfId="35909" xr:uid="{00000000-0005-0000-0000-0000D9200000}"/>
    <cellStyle name="Normal 14 2 5 3 4 7" xfId="9315" xr:uid="{00000000-0005-0000-0000-0000DA200000}"/>
    <cellStyle name="Normal 14 2 5 3 4 7 2" xfId="33011" xr:uid="{00000000-0005-0000-0000-0000DB200000}"/>
    <cellStyle name="Normal 14 2 5 3 4 8" xfId="7443" xr:uid="{00000000-0005-0000-0000-0000DC200000}"/>
    <cellStyle name="Normal 14 2 5 3 4 8 2" xfId="29267" xr:uid="{00000000-0005-0000-0000-0000DD200000}"/>
    <cellStyle name="Normal 14 2 5 3 4 9" xfId="5571" xr:uid="{00000000-0005-0000-0000-0000DE200000}"/>
    <cellStyle name="Normal 14 2 5 3 4 9 2" xfId="21711" xr:uid="{00000000-0005-0000-0000-0000DF200000}"/>
    <cellStyle name="Normal 14 2 5 3 5" xfId="2370" xr:uid="{00000000-0005-0000-0000-0000E0200000}"/>
    <cellStyle name="Normal 14 2 5 3 5 10" xfId="20382" xr:uid="{00000000-0005-0000-0000-0000E1200000}"/>
    <cellStyle name="Normal 14 2 5 3 5 2" xfId="13457" xr:uid="{00000000-0005-0000-0000-0000E2200000}"/>
    <cellStyle name="Normal 14 2 5 3 5 2 2" xfId="41085" xr:uid="{00000000-0005-0000-0000-0000E3200000}"/>
    <cellStyle name="Normal 14 2 5 3 5 2 3" xfId="37629" xr:uid="{00000000-0005-0000-0000-0000E4200000}"/>
    <cellStyle name="Normal 14 2 5 3 5 2 4" xfId="31682" xr:uid="{00000000-0005-0000-0000-0000E5200000}"/>
    <cellStyle name="Normal 14 2 5 3 5 2 5" xfId="25567" xr:uid="{00000000-0005-0000-0000-0000E6200000}"/>
    <cellStyle name="Normal 14 2 5 3 5 3" xfId="15828" xr:uid="{00000000-0005-0000-0000-0000E7200000}"/>
    <cellStyle name="Normal 14 2 5 3 5 3 2" xfId="43456" xr:uid="{00000000-0005-0000-0000-0000E8200000}"/>
    <cellStyle name="Normal 14 2 5 3 5 3 3" xfId="27269" xr:uid="{00000000-0005-0000-0000-0000E9200000}"/>
    <cellStyle name="Normal 14 2 5 3 5 4" xfId="10877" xr:uid="{00000000-0005-0000-0000-0000EA200000}"/>
    <cellStyle name="Normal 14 2 5 3 5 4 2" xfId="38648" xr:uid="{00000000-0005-0000-0000-0000EB200000}"/>
    <cellStyle name="Normal 14 2 5 3 5 4 3" xfId="24126" xr:uid="{00000000-0005-0000-0000-0000EC200000}"/>
    <cellStyle name="Normal 14 2 5 3 5 5" xfId="18508" xr:uid="{00000000-0005-0000-0000-0000ED200000}"/>
    <cellStyle name="Normal 14 2 5 3 5 5 2" xfId="36036" xr:uid="{00000000-0005-0000-0000-0000EE200000}"/>
    <cellStyle name="Normal 14 2 5 3 5 6" xfId="9858" xr:uid="{00000000-0005-0000-0000-0000EF200000}"/>
    <cellStyle name="Normal 14 2 5 3 5 6 2" xfId="33554" xr:uid="{00000000-0005-0000-0000-0000F0200000}"/>
    <cellStyle name="Normal 14 2 5 3 5 7" xfId="7986" xr:uid="{00000000-0005-0000-0000-0000F1200000}"/>
    <cellStyle name="Normal 14 2 5 3 5 7 2" xfId="29810" xr:uid="{00000000-0005-0000-0000-0000F2200000}"/>
    <cellStyle name="Normal 14 2 5 3 5 8" xfId="6114" xr:uid="{00000000-0005-0000-0000-0000F3200000}"/>
    <cellStyle name="Normal 14 2 5 3 5 8 2" xfId="22254" xr:uid="{00000000-0005-0000-0000-0000F4200000}"/>
    <cellStyle name="Normal 14 2 5 3 5 9" xfId="4242" xr:uid="{00000000-0005-0000-0000-0000F5200000}"/>
    <cellStyle name="Normal 14 2 5 3 6" xfId="1669" xr:uid="{00000000-0005-0000-0000-0000F6200000}"/>
    <cellStyle name="Normal 14 2 5 3 6 2" xfId="16361" xr:uid="{00000000-0005-0000-0000-0000F7200000}"/>
    <cellStyle name="Normal 14 2 5 3 6 2 2" xfId="43989" xr:uid="{00000000-0005-0000-0000-0000F8200000}"/>
    <cellStyle name="Normal 14 2 5 3 6 2 3" xfId="30982" xr:uid="{00000000-0005-0000-0000-0000F9200000}"/>
    <cellStyle name="Normal 14 2 5 3 6 2 4" xfId="26100" xr:uid="{00000000-0005-0000-0000-0000FA200000}"/>
    <cellStyle name="Normal 14 2 5 3 6 3" xfId="13990" xr:uid="{00000000-0005-0000-0000-0000FB200000}"/>
    <cellStyle name="Normal 14 2 5 3 6 3 2" xfId="41618" xr:uid="{00000000-0005-0000-0000-0000FC200000}"/>
    <cellStyle name="Normal 14 2 5 3 6 3 3" xfId="27831" xr:uid="{00000000-0005-0000-0000-0000FD200000}"/>
    <cellStyle name="Normal 14 2 5 3 6 4" xfId="17808" xr:uid="{00000000-0005-0000-0000-0000FE200000}"/>
    <cellStyle name="Normal 14 2 5 3 6 4 2" xfId="36598" xr:uid="{00000000-0005-0000-0000-0000FF200000}"/>
    <cellStyle name="Normal 14 2 5 3 6 4 3" xfId="23426" xr:uid="{00000000-0005-0000-0000-000000210000}"/>
    <cellStyle name="Normal 14 2 5 3 6 5" xfId="9158" xr:uid="{00000000-0005-0000-0000-000001210000}"/>
    <cellStyle name="Normal 14 2 5 3 6 5 2" xfId="32854" xr:uid="{00000000-0005-0000-0000-000002210000}"/>
    <cellStyle name="Normal 14 2 5 3 6 6" xfId="7286" xr:uid="{00000000-0005-0000-0000-000003210000}"/>
    <cellStyle name="Normal 14 2 5 3 6 6 2" xfId="29110" xr:uid="{00000000-0005-0000-0000-000004210000}"/>
    <cellStyle name="Normal 14 2 5 3 6 7" xfId="5414" xr:uid="{00000000-0005-0000-0000-000005210000}"/>
    <cellStyle name="Normal 14 2 5 3 6 7 2" xfId="21554" xr:uid="{00000000-0005-0000-0000-000006210000}"/>
    <cellStyle name="Normal 14 2 5 3 6 8" xfId="3542" xr:uid="{00000000-0005-0000-0000-000007210000}"/>
    <cellStyle name="Normal 14 2 5 3 6 9" xfId="19682" xr:uid="{00000000-0005-0000-0000-000008210000}"/>
    <cellStyle name="Normal 14 2 5 3 7" xfId="1516" xr:uid="{00000000-0005-0000-0000-000009210000}"/>
    <cellStyle name="Normal 14 2 5 3 7 2" xfId="14940" xr:uid="{00000000-0005-0000-0000-00000A210000}"/>
    <cellStyle name="Normal 14 2 5 3 7 2 2" xfId="42568" xr:uid="{00000000-0005-0000-0000-00000B210000}"/>
    <cellStyle name="Normal 14 2 5 3 7 2 3" xfId="30829" xr:uid="{00000000-0005-0000-0000-00000C210000}"/>
    <cellStyle name="Normal 14 2 5 3 7 2 4" xfId="28224" xr:uid="{00000000-0005-0000-0000-00000D210000}"/>
    <cellStyle name="Normal 14 2 5 3 7 3" xfId="12449" xr:uid="{00000000-0005-0000-0000-00000E210000}"/>
    <cellStyle name="Normal 14 2 5 3 7 3 2" xfId="40196" xr:uid="{00000000-0005-0000-0000-00000F210000}"/>
    <cellStyle name="Normal 14 2 5 3 7 3 3" xfId="23273" xr:uid="{00000000-0005-0000-0000-000010210000}"/>
    <cellStyle name="Normal 14 2 5 3 7 4" xfId="17655" xr:uid="{00000000-0005-0000-0000-000011210000}"/>
    <cellStyle name="Normal 14 2 5 3 7 4 2" xfId="35233" xr:uid="{00000000-0005-0000-0000-000012210000}"/>
    <cellStyle name="Normal 14 2 5 3 7 5" xfId="9005" xr:uid="{00000000-0005-0000-0000-000013210000}"/>
    <cellStyle name="Normal 14 2 5 3 7 5 2" xfId="32701" xr:uid="{00000000-0005-0000-0000-000014210000}"/>
    <cellStyle name="Normal 14 2 5 3 7 6" xfId="7133" xr:uid="{00000000-0005-0000-0000-000015210000}"/>
    <cellStyle name="Normal 14 2 5 3 7 6 2" xfId="28957" xr:uid="{00000000-0005-0000-0000-000016210000}"/>
    <cellStyle name="Normal 14 2 5 3 7 7" xfId="5261" xr:uid="{00000000-0005-0000-0000-000017210000}"/>
    <cellStyle name="Normal 14 2 5 3 7 7 2" xfId="21401" xr:uid="{00000000-0005-0000-0000-000018210000}"/>
    <cellStyle name="Normal 14 2 5 3 7 8" xfId="3389" xr:uid="{00000000-0005-0000-0000-000019210000}"/>
    <cellStyle name="Normal 14 2 5 3 7 9" xfId="19529" xr:uid="{00000000-0005-0000-0000-00001A210000}"/>
    <cellStyle name="Normal 14 2 5 3 8" xfId="11820" xr:uid="{00000000-0005-0000-0000-00001B210000}"/>
    <cellStyle name="Normal 14 2 5 3 8 2" xfId="39572" xr:uid="{00000000-0005-0000-0000-00001C210000}"/>
    <cellStyle name="Normal 14 2 5 3 8 3" xfId="36929" xr:uid="{00000000-0005-0000-0000-00001D210000}"/>
    <cellStyle name="Normal 14 2 5 3 8 4" xfId="30353" xr:uid="{00000000-0005-0000-0000-00001E210000}"/>
    <cellStyle name="Normal 14 2 5 3 8 5" xfId="24679" xr:uid="{00000000-0005-0000-0000-00001F210000}"/>
    <cellStyle name="Normal 14 2 5 3 9" xfId="14311" xr:uid="{00000000-0005-0000-0000-000020210000}"/>
    <cellStyle name="Normal 14 2 5 3 9 2" xfId="41939" xr:uid="{00000000-0005-0000-0000-000021210000}"/>
    <cellStyle name="Normal 14 2 5 3 9 3" xfId="34097" xr:uid="{00000000-0005-0000-0000-000022210000}"/>
    <cellStyle name="Normal 14 2 5 3 9 4" xfId="26465" xr:uid="{00000000-0005-0000-0000-000023210000}"/>
    <cellStyle name="Normal 14 2 5 4" xfId="1295" xr:uid="{00000000-0005-0000-0000-000024210000}"/>
    <cellStyle name="Normal 14 2 5 4 10" xfId="17434" xr:uid="{00000000-0005-0000-0000-000025210000}"/>
    <cellStyle name="Normal 14 2 5 4 10 2" xfId="35568" xr:uid="{00000000-0005-0000-0000-000026210000}"/>
    <cellStyle name="Normal 14 2 5 4 11" xfId="8784" xr:uid="{00000000-0005-0000-0000-000027210000}"/>
    <cellStyle name="Normal 14 2 5 4 11 2" xfId="32480" xr:uid="{00000000-0005-0000-0000-000028210000}"/>
    <cellStyle name="Normal 14 2 5 4 12" xfId="6912" xr:uid="{00000000-0005-0000-0000-000029210000}"/>
    <cellStyle name="Normal 14 2 5 4 12 2" xfId="28736" xr:uid="{00000000-0005-0000-0000-00002A210000}"/>
    <cellStyle name="Normal 14 2 5 4 13" xfId="5040" xr:uid="{00000000-0005-0000-0000-00002B210000}"/>
    <cellStyle name="Normal 14 2 5 4 13 2" xfId="21180" xr:uid="{00000000-0005-0000-0000-00002C210000}"/>
    <cellStyle name="Normal 14 2 5 4 14" xfId="3168" xr:uid="{00000000-0005-0000-0000-00002D210000}"/>
    <cellStyle name="Normal 14 2 5 4 15" xfId="19308" xr:uid="{00000000-0005-0000-0000-00002E210000}"/>
    <cellStyle name="Normal 14 2 5 4 2" xfId="2250" xr:uid="{00000000-0005-0000-0000-00002F210000}"/>
    <cellStyle name="Normal 14 2 5 4 2 10" xfId="4123" xr:uid="{00000000-0005-0000-0000-000030210000}"/>
    <cellStyle name="Normal 14 2 5 4 2 11" xfId="20263" xr:uid="{00000000-0005-0000-0000-000031210000}"/>
    <cellStyle name="Normal 14 2 5 4 2 2" xfId="2794" xr:uid="{00000000-0005-0000-0000-000032210000}"/>
    <cellStyle name="Normal 14 2 5 4 2 2 2" xfId="16228" xr:uid="{00000000-0005-0000-0000-000033210000}"/>
    <cellStyle name="Normal 14 2 5 4 2 2 2 2" xfId="43856" xr:uid="{00000000-0005-0000-0000-000034210000}"/>
    <cellStyle name="Normal 14 2 5 4 2 2 2 3" xfId="38053" xr:uid="{00000000-0005-0000-0000-000035210000}"/>
    <cellStyle name="Normal 14 2 5 4 2 2 2 4" xfId="32106" xr:uid="{00000000-0005-0000-0000-000036210000}"/>
    <cellStyle name="Normal 14 2 5 4 2 2 2 5" xfId="25967" xr:uid="{00000000-0005-0000-0000-000037210000}"/>
    <cellStyle name="Normal 14 2 5 4 2 2 3" xfId="13857" xr:uid="{00000000-0005-0000-0000-000038210000}"/>
    <cellStyle name="Normal 14 2 5 4 2 2 3 2" xfId="41485" xr:uid="{00000000-0005-0000-0000-000039210000}"/>
    <cellStyle name="Normal 14 2 5 4 2 2 3 3" xfId="27693" xr:uid="{00000000-0005-0000-0000-00003A210000}"/>
    <cellStyle name="Normal 14 2 5 4 2 2 4" xfId="18932" xr:uid="{00000000-0005-0000-0000-00003B210000}"/>
    <cellStyle name="Normal 14 2 5 4 2 2 4 2" xfId="36460" xr:uid="{00000000-0005-0000-0000-00003C210000}"/>
    <cellStyle name="Normal 14 2 5 4 2 2 4 3" xfId="24550" xr:uid="{00000000-0005-0000-0000-00003D210000}"/>
    <cellStyle name="Normal 14 2 5 4 2 2 5" xfId="10282" xr:uid="{00000000-0005-0000-0000-00003E210000}"/>
    <cellStyle name="Normal 14 2 5 4 2 2 5 2" xfId="33978" xr:uid="{00000000-0005-0000-0000-00003F210000}"/>
    <cellStyle name="Normal 14 2 5 4 2 2 6" xfId="8410" xr:uid="{00000000-0005-0000-0000-000040210000}"/>
    <cellStyle name="Normal 14 2 5 4 2 2 6 2" xfId="30234" xr:uid="{00000000-0005-0000-0000-000041210000}"/>
    <cellStyle name="Normal 14 2 5 4 2 2 7" xfId="6538" xr:uid="{00000000-0005-0000-0000-000042210000}"/>
    <cellStyle name="Normal 14 2 5 4 2 2 7 2" xfId="22678" xr:uid="{00000000-0005-0000-0000-000043210000}"/>
    <cellStyle name="Normal 14 2 5 4 2 2 8" xfId="4666" xr:uid="{00000000-0005-0000-0000-000044210000}"/>
    <cellStyle name="Normal 14 2 5 4 2 2 9" xfId="20806" xr:uid="{00000000-0005-0000-0000-000045210000}"/>
    <cellStyle name="Normal 14 2 5 4 2 3" xfId="13396" xr:uid="{00000000-0005-0000-0000-000046210000}"/>
    <cellStyle name="Normal 14 2 5 4 2 3 2" xfId="41024" xr:uid="{00000000-0005-0000-0000-000047210000}"/>
    <cellStyle name="Normal 14 2 5 4 2 3 3" xfId="37510" xr:uid="{00000000-0005-0000-0000-000048210000}"/>
    <cellStyle name="Normal 14 2 5 4 2 3 4" xfId="31563" xr:uid="{00000000-0005-0000-0000-000049210000}"/>
    <cellStyle name="Normal 14 2 5 4 2 3 5" xfId="25506" xr:uid="{00000000-0005-0000-0000-00004A210000}"/>
    <cellStyle name="Normal 14 2 5 4 2 4" xfId="15767" xr:uid="{00000000-0005-0000-0000-00004B210000}"/>
    <cellStyle name="Normal 14 2 5 4 2 4 2" xfId="43395" xr:uid="{00000000-0005-0000-0000-00004C210000}"/>
    <cellStyle name="Normal 14 2 5 4 2 4 3" xfId="27203" xr:uid="{00000000-0005-0000-0000-00004D210000}"/>
    <cellStyle name="Normal 14 2 5 4 2 5" xfId="11455" xr:uid="{00000000-0005-0000-0000-00004E210000}"/>
    <cellStyle name="Normal 14 2 5 4 2 5 2" xfId="39226" xr:uid="{00000000-0005-0000-0000-00004F210000}"/>
    <cellStyle name="Normal 14 2 5 4 2 5 3" xfId="24007" xr:uid="{00000000-0005-0000-0000-000050210000}"/>
    <cellStyle name="Normal 14 2 5 4 2 6" xfId="18389" xr:uid="{00000000-0005-0000-0000-000051210000}"/>
    <cellStyle name="Normal 14 2 5 4 2 6 2" xfId="35970" xr:uid="{00000000-0005-0000-0000-000052210000}"/>
    <cellStyle name="Normal 14 2 5 4 2 7" xfId="9739" xr:uid="{00000000-0005-0000-0000-000053210000}"/>
    <cellStyle name="Normal 14 2 5 4 2 7 2" xfId="33435" xr:uid="{00000000-0005-0000-0000-000054210000}"/>
    <cellStyle name="Normal 14 2 5 4 2 8" xfId="7867" xr:uid="{00000000-0005-0000-0000-000055210000}"/>
    <cellStyle name="Normal 14 2 5 4 2 8 2" xfId="29691" xr:uid="{00000000-0005-0000-0000-000056210000}"/>
    <cellStyle name="Normal 14 2 5 4 2 9" xfId="5995" xr:uid="{00000000-0005-0000-0000-000057210000}"/>
    <cellStyle name="Normal 14 2 5 4 2 9 2" xfId="22135" xr:uid="{00000000-0005-0000-0000-000058210000}"/>
    <cellStyle name="Normal 14 2 5 4 3" xfId="2471" xr:uid="{00000000-0005-0000-0000-000059210000}"/>
    <cellStyle name="Normal 14 2 5 4 3 10" xfId="20483" xr:uid="{00000000-0005-0000-0000-00005A210000}"/>
    <cellStyle name="Normal 14 2 5 4 3 2" xfId="13544" xr:uid="{00000000-0005-0000-0000-00005B210000}"/>
    <cellStyle name="Normal 14 2 5 4 3 2 2" xfId="41172" xr:uid="{00000000-0005-0000-0000-00005C210000}"/>
    <cellStyle name="Normal 14 2 5 4 3 2 3" xfId="37730" xr:uid="{00000000-0005-0000-0000-00005D210000}"/>
    <cellStyle name="Normal 14 2 5 4 3 2 4" xfId="31783" xr:uid="{00000000-0005-0000-0000-00005E210000}"/>
    <cellStyle name="Normal 14 2 5 4 3 2 5" xfId="25654" xr:uid="{00000000-0005-0000-0000-00005F210000}"/>
    <cellStyle name="Normal 14 2 5 4 3 3" xfId="15915" xr:uid="{00000000-0005-0000-0000-000060210000}"/>
    <cellStyle name="Normal 14 2 5 4 3 3 2" xfId="43543" xr:uid="{00000000-0005-0000-0000-000061210000}"/>
    <cellStyle name="Normal 14 2 5 4 3 3 3" xfId="27370" xr:uid="{00000000-0005-0000-0000-000062210000}"/>
    <cellStyle name="Normal 14 2 5 4 3 4" xfId="11132" xr:uid="{00000000-0005-0000-0000-000063210000}"/>
    <cellStyle name="Normal 14 2 5 4 3 4 2" xfId="38903" xr:uid="{00000000-0005-0000-0000-000064210000}"/>
    <cellStyle name="Normal 14 2 5 4 3 4 3" xfId="24227" xr:uid="{00000000-0005-0000-0000-000065210000}"/>
    <cellStyle name="Normal 14 2 5 4 3 5" xfId="18609" xr:uid="{00000000-0005-0000-0000-000066210000}"/>
    <cellStyle name="Normal 14 2 5 4 3 5 2" xfId="36137" xr:uid="{00000000-0005-0000-0000-000067210000}"/>
    <cellStyle name="Normal 14 2 5 4 3 6" xfId="9959" xr:uid="{00000000-0005-0000-0000-000068210000}"/>
    <cellStyle name="Normal 14 2 5 4 3 6 2" xfId="33655" xr:uid="{00000000-0005-0000-0000-000069210000}"/>
    <cellStyle name="Normal 14 2 5 4 3 7" xfId="8087" xr:uid="{00000000-0005-0000-0000-00006A210000}"/>
    <cellStyle name="Normal 14 2 5 4 3 7 2" xfId="29911" xr:uid="{00000000-0005-0000-0000-00006B210000}"/>
    <cellStyle name="Normal 14 2 5 4 3 8" xfId="6215" xr:uid="{00000000-0005-0000-0000-00006C210000}"/>
    <cellStyle name="Normal 14 2 5 4 3 8 2" xfId="22355" xr:uid="{00000000-0005-0000-0000-00006D210000}"/>
    <cellStyle name="Normal 14 2 5 4 3 9" xfId="4343" xr:uid="{00000000-0005-0000-0000-00006E210000}"/>
    <cellStyle name="Normal 14 2 5 4 4" xfId="1927" xr:uid="{00000000-0005-0000-0000-00006F210000}"/>
    <cellStyle name="Normal 14 2 5 4 4 2" xfId="16362" xr:uid="{00000000-0005-0000-0000-000070210000}"/>
    <cellStyle name="Normal 14 2 5 4 4 2 2" xfId="43990" xr:uid="{00000000-0005-0000-0000-000071210000}"/>
    <cellStyle name="Normal 14 2 5 4 4 2 3" xfId="31240" xr:uid="{00000000-0005-0000-0000-000072210000}"/>
    <cellStyle name="Normal 14 2 5 4 4 2 4" xfId="26101" xr:uid="{00000000-0005-0000-0000-000073210000}"/>
    <cellStyle name="Normal 14 2 5 4 4 3" xfId="13991" xr:uid="{00000000-0005-0000-0000-000074210000}"/>
    <cellStyle name="Normal 14 2 5 4 4 3 2" xfId="41619" xr:uid="{00000000-0005-0000-0000-000075210000}"/>
    <cellStyle name="Normal 14 2 5 4 4 3 3" xfId="27832" xr:uid="{00000000-0005-0000-0000-000076210000}"/>
    <cellStyle name="Normal 14 2 5 4 4 4" xfId="18066" xr:uid="{00000000-0005-0000-0000-000077210000}"/>
    <cellStyle name="Normal 14 2 5 4 4 4 2" xfId="36599" xr:uid="{00000000-0005-0000-0000-000078210000}"/>
    <cellStyle name="Normal 14 2 5 4 4 4 3" xfId="23684" xr:uid="{00000000-0005-0000-0000-000079210000}"/>
    <cellStyle name="Normal 14 2 5 4 4 5" xfId="9416" xr:uid="{00000000-0005-0000-0000-00007A210000}"/>
    <cellStyle name="Normal 14 2 5 4 4 5 2" xfId="33112" xr:uid="{00000000-0005-0000-0000-00007B210000}"/>
    <cellStyle name="Normal 14 2 5 4 4 6" xfId="7544" xr:uid="{00000000-0005-0000-0000-00007C210000}"/>
    <cellStyle name="Normal 14 2 5 4 4 6 2" xfId="29368" xr:uid="{00000000-0005-0000-0000-00007D210000}"/>
    <cellStyle name="Normal 14 2 5 4 4 7" xfId="5672" xr:uid="{00000000-0005-0000-0000-00007E210000}"/>
    <cellStyle name="Normal 14 2 5 4 4 7 2" xfId="21812" xr:uid="{00000000-0005-0000-0000-00007F210000}"/>
    <cellStyle name="Normal 14 2 5 4 4 8" xfId="3800" xr:uid="{00000000-0005-0000-0000-000080210000}"/>
    <cellStyle name="Normal 14 2 5 4 4 9" xfId="19940" xr:uid="{00000000-0005-0000-0000-000081210000}"/>
    <cellStyle name="Normal 14 2 5 4 5" xfId="12739" xr:uid="{00000000-0005-0000-0000-000082210000}"/>
    <cellStyle name="Normal 14 2 5 4 5 2" xfId="15212" xr:uid="{00000000-0005-0000-0000-000083210000}"/>
    <cellStyle name="Normal 14 2 5 4 5 2 2" xfId="42840" xr:uid="{00000000-0005-0000-0000-000084210000}"/>
    <cellStyle name="Normal 14 2 5 4 5 2 3" xfId="34741" xr:uid="{00000000-0005-0000-0000-000085210000}"/>
    <cellStyle name="Normal 14 2 5 4 5 3" xfId="40468" xr:uid="{00000000-0005-0000-0000-000086210000}"/>
    <cellStyle name="Normal 14 2 5 4 5 4" xfId="37187" xr:uid="{00000000-0005-0000-0000-000087210000}"/>
    <cellStyle name="Normal 14 2 5 4 5 5" xfId="30608" xr:uid="{00000000-0005-0000-0000-000088210000}"/>
    <cellStyle name="Normal 14 2 5 4 5 6" xfId="24951" xr:uid="{00000000-0005-0000-0000-000089210000}"/>
    <cellStyle name="Normal 14 2 5 4 6" xfId="12228" xr:uid="{00000000-0005-0000-0000-00008A210000}"/>
    <cellStyle name="Normal 14 2 5 4 6 2" xfId="39975" xr:uid="{00000000-0005-0000-0000-00008B210000}"/>
    <cellStyle name="Normal 14 2 5 4 6 3" xfId="34505" xr:uid="{00000000-0005-0000-0000-00008C210000}"/>
    <cellStyle name="Normal 14 2 5 4 6 4" xfId="26800" xr:uid="{00000000-0005-0000-0000-00008D210000}"/>
    <cellStyle name="Normal 14 2 5 4 7" xfId="14719" xr:uid="{00000000-0005-0000-0000-00008E210000}"/>
    <cellStyle name="Normal 14 2 5 4 7 2" xfId="42347" xr:uid="{00000000-0005-0000-0000-00008F210000}"/>
    <cellStyle name="Normal 14 2 5 4 7 3" xfId="23052" xr:uid="{00000000-0005-0000-0000-000090210000}"/>
    <cellStyle name="Normal 14 2 5 4 8" xfId="16939" xr:uid="{00000000-0005-0000-0000-000091210000}"/>
    <cellStyle name="Normal 14 2 5 4 8 2" xfId="44567" xr:uid="{00000000-0005-0000-0000-000092210000}"/>
    <cellStyle name="Normal 14 2 5 4 9" xfId="10656" xr:uid="{00000000-0005-0000-0000-000093210000}"/>
    <cellStyle name="Normal 14 2 5 4 9 2" xfId="38427" xr:uid="{00000000-0005-0000-0000-000094210000}"/>
    <cellStyle name="Normal 14 2 5 5" xfId="1142" xr:uid="{00000000-0005-0000-0000-000095210000}"/>
    <cellStyle name="Normal 14 2 5 5 10" xfId="8631" xr:uid="{00000000-0005-0000-0000-000096210000}"/>
    <cellStyle name="Normal 14 2 5 5 10 2" xfId="32327" xr:uid="{00000000-0005-0000-0000-000097210000}"/>
    <cellStyle name="Normal 14 2 5 5 11" xfId="6759" xr:uid="{00000000-0005-0000-0000-000098210000}"/>
    <cellStyle name="Normal 14 2 5 5 11 2" xfId="28583" xr:uid="{00000000-0005-0000-0000-000099210000}"/>
    <cellStyle name="Normal 14 2 5 5 12" xfId="4887" xr:uid="{00000000-0005-0000-0000-00009A210000}"/>
    <cellStyle name="Normal 14 2 5 5 12 2" xfId="21027" xr:uid="{00000000-0005-0000-0000-00009B210000}"/>
    <cellStyle name="Normal 14 2 5 5 13" xfId="3015" xr:uid="{00000000-0005-0000-0000-00009C210000}"/>
    <cellStyle name="Normal 14 2 5 5 14" xfId="19155" xr:uid="{00000000-0005-0000-0000-00009D210000}"/>
    <cellStyle name="Normal 14 2 5 5 2" xfId="2641" xr:uid="{00000000-0005-0000-0000-00009E210000}"/>
    <cellStyle name="Normal 14 2 5 5 2 10" xfId="20653" xr:uid="{00000000-0005-0000-0000-00009F210000}"/>
    <cellStyle name="Normal 14 2 5 5 2 2" xfId="13706" xr:uid="{00000000-0005-0000-0000-0000A0210000}"/>
    <cellStyle name="Normal 14 2 5 5 2 2 2" xfId="41334" xr:uid="{00000000-0005-0000-0000-0000A1210000}"/>
    <cellStyle name="Normal 14 2 5 5 2 2 3" xfId="37900" xr:uid="{00000000-0005-0000-0000-0000A2210000}"/>
    <cellStyle name="Normal 14 2 5 5 2 2 4" xfId="31953" xr:uid="{00000000-0005-0000-0000-0000A3210000}"/>
    <cellStyle name="Normal 14 2 5 5 2 2 5" xfId="25816" xr:uid="{00000000-0005-0000-0000-0000A4210000}"/>
    <cellStyle name="Normal 14 2 5 5 2 3" xfId="16077" xr:uid="{00000000-0005-0000-0000-0000A5210000}"/>
    <cellStyle name="Normal 14 2 5 5 2 3 2" xfId="43705" xr:uid="{00000000-0005-0000-0000-0000A6210000}"/>
    <cellStyle name="Normal 14 2 5 5 2 3 3" xfId="27540" xr:uid="{00000000-0005-0000-0000-0000A7210000}"/>
    <cellStyle name="Normal 14 2 5 5 2 4" xfId="11506" xr:uid="{00000000-0005-0000-0000-0000A8210000}"/>
    <cellStyle name="Normal 14 2 5 5 2 4 2" xfId="39277" xr:uid="{00000000-0005-0000-0000-0000A9210000}"/>
    <cellStyle name="Normal 14 2 5 5 2 4 3" xfId="24397" xr:uid="{00000000-0005-0000-0000-0000AA210000}"/>
    <cellStyle name="Normal 14 2 5 5 2 5" xfId="18779" xr:uid="{00000000-0005-0000-0000-0000AB210000}"/>
    <cellStyle name="Normal 14 2 5 5 2 5 2" xfId="36307" xr:uid="{00000000-0005-0000-0000-0000AC210000}"/>
    <cellStyle name="Normal 14 2 5 5 2 6" xfId="10129" xr:uid="{00000000-0005-0000-0000-0000AD210000}"/>
    <cellStyle name="Normal 14 2 5 5 2 6 2" xfId="33825" xr:uid="{00000000-0005-0000-0000-0000AE210000}"/>
    <cellStyle name="Normal 14 2 5 5 2 7" xfId="8257" xr:uid="{00000000-0005-0000-0000-0000AF210000}"/>
    <cellStyle name="Normal 14 2 5 5 2 7 2" xfId="30081" xr:uid="{00000000-0005-0000-0000-0000B0210000}"/>
    <cellStyle name="Normal 14 2 5 5 2 8" xfId="6385" xr:uid="{00000000-0005-0000-0000-0000B1210000}"/>
    <cellStyle name="Normal 14 2 5 5 2 8 2" xfId="22525" xr:uid="{00000000-0005-0000-0000-0000B2210000}"/>
    <cellStyle name="Normal 14 2 5 5 2 9" xfId="4513" xr:uid="{00000000-0005-0000-0000-0000B3210000}"/>
    <cellStyle name="Normal 14 2 5 5 3" xfId="2097" xr:uid="{00000000-0005-0000-0000-0000B4210000}"/>
    <cellStyle name="Normal 14 2 5 5 3 10" xfId="20110" xr:uid="{00000000-0005-0000-0000-0000B5210000}"/>
    <cellStyle name="Normal 14 2 5 5 3 2" xfId="14197" xr:uid="{00000000-0005-0000-0000-0000B6210000}"/>
    <cellStyle name="Normal 14 2 5 5 3 2 2" xfId="41825" xr:uid="{00000000-0005-0000-0000-0000B7210000}"/>
    <cellStyle name="Normal 14 2 5 5 3 2 3" xfId="31410" xr:uid="{00000000-0005-0000-0000-0000B8210000}"/>
    <cellStyle name="Normal 14 2 5 5 3 2 4" xfId="26307" xr:uid="{00000000-0005-0000-0000-0000B9210000}"/>
    <cellStyle name="Normal 14 2 5 5 3 3" xfId="16568" xr:uid="{00000000-0005-0000-0000-0000BA210000}"/>
    <cellStyle name="Normal 14 2 5 5 3 3 2" xfId="44196" xr:uid="{00000000-0005-0000-0000-0000BB210000}"/>
    <cellStyle name="Normal 14 2 5 5 3 3 3" xfId="28048" xr:uid="{00000000-0005-0000-0000-0000BC210000}"/>
    <cellStyle name="Normal 14 2 5 5 3 4" xfId="10979" xr:uid="{00000000-0005-0000-0000-0000BD210000}"/>
    <cellStyle name="Normal 14 2 5 5 3 4 2" xfId="38750" xr:uid="{00000000-0005-0000-0000-0000BE210000}"/>
    <cellStyle name="Normal 14 2 5 5 3 4 3" xfId="23854" xr:uid="{00000000-0005-0000-0000-0000BF210000}"/>
    <cellStyle name="Normal 14 2 5 5 3 5" xfId="18236" xr:uid="{00000000-0005-0000-0000-0000C0210000}"/>
    <cellStyle name="Normal 14 2 5 5 3 5 2" xfId="36815" xr:uid="{00000000-0005-0000-0000-0000C1210000}"/>
    <cellStyle name="Normal 14 2 5 5 3 6" xfId="9586" xr:uid="{00000000-0005-0000-0000-0000C2210000}"/>
    <cellStyle name="Normal 14 2 5 5 3 6 2" xfId="33282" xr:uid="{00000000-0005-0000-0000-0000C3210000}"/>
    <cellStyle name="Normal 14 2 5 5 3 7" xfId="7714" xr:uid="{00000000-0005-0000-0000-0000C4210000}"/>
    <cellStyle name="Normal 14 2 5 5 3 7 2" xfId="29538" xr:uid="{00000000-0005-0000-0000-0000C5210000}"/>
    <cellStyle name="Normal 14 2 5 5 3 8" xfId="5842" xr:uid="{00000000-0005-0000-0000-0000C6210000}"/>
    <cellStyle name="Normal 14 2 5 5 3 8 2" xfId="21982" xr:uid="{00000000-0005-0000-0000-0000C7210000}"/>
    <cellStyle name="Normal 14 2 5 5 3 9" xfId="3970" xr:uid="{00000000-0005-0000-0000-0000C8210000}"/>
    <cellStyle name="Normal 14 2 5 5 4" xfId="12614" xr:uid="{00000000-0005-0000-0000-0000C9210000}"/>
    <cellStyle name="Normal 14 2 5 5 4 2" xfId="15100" xr:uid="{00000000-0005-0000-0000-0000CA210000}"/>
    <cellStyle name="Normal 14 2 5 5 4 2 2" xfId="42728" xr:uid="{00000000-0005-0000-0000-0000CB210000}"/>
    <cellStyle name="Normal 14 2 5 5 4 2 3" xfId="34690" xr:uid="{00000000-0005-0000-0000-0000CC210000}"/>
    <cellStyle name="Normal 14 2 5 5 4 3" xfId="40356" xr:uid="{00000000-0005-0000-0000-0000CD210000}"/>
    <cellStyle name="Normal 14 2 5 5 4 4" xfId="37357" xr:uid="{00000000-0005-0000-0000-0000CE210000}"/>
    <cellStyle name="Normal 14 2 5 5 4 5" xfId="30455" xr:uid="{00000000-0005-0000-0000-0000CF210000}"/>
    <cellStyle name="Normal 14 2 5 5 4 6" xfId="24839" xr:uid="{00000000-0005-0000-0000-0000D0210000}"/>
    <cellStyle name="Normal 14 2 5 5 5" xfId="12075" xr:uid="{00000000-0005-0000-0000-0000D1210000}"/>
    <cellStyle name="Normal 14 2 5 5 5 2" xfId="39822" xr:uid="{00000000-0005-0000-0000-0000D2210000}"/>
    <cellStyle name="Normal 14 2 5 5 5 3" xfId="34352" xr:uid="{00000000-0005-0000-0000-0000D3210000}"/>
    <cellStyle name="Normal 14 2 5 5 5 4" xfId="27017" xr:uid="{00000000-0005-0000-0000-0000D4210000}"/>
    <cellStyle name="Normal 14 2 5 5 6" xfId="14566" xr:uid="{00000000-0005-0000-0000-0000D5210000}"/>
    <cellStyle name="Normal 14 2 5 5 6 2" xfId="42194" xr:uid="{00000000-0005-0000-0000-0000D6210000}"/>
    <cellStyle name="Normal 14 2 5 5 6 3" xfId="22899" xr:uid="{00000000-0005-0000-0000-0000D7210000}"/>
    <cellStyle name="Normal 14 2 5 5 7" xfId="16786" xr:uid="{00000000-0005-0000-0000-0000D8210000}"/>
    <cellStyle name="Normal 14 2 5 5 7 2" xfId="44414" xr:uid="{00000000-0005-0000-0000-0000D9210000}"/>
    <cellStyle name="Normal 14 2 5 5 8" xfId="10503" xr:uid="{00000000-0005-0000-0000-0000DA210000}"/>
    <cellStyle name="Normal 14 2 5 5 8 2" xfId="38274" xr:uid="{00000000-0005-0000-0000-0000DB210000}"/>
    <cellStyle name="Normal 14 2 5 5 9" xfId="17281" xr:uid="{00000000-0005-0000-0000-0000DC210000}"/>
    <cellStyle name="Normal 14 2 5 5 9 2" xfId="35784" xr:uid="{00000000-0005-0000-0000-0000DD210000}"/>
    <cellStyle name="Normal 14 2 5 6" xfId="1775" xr:uid="{00000000-0005-0000-0000-0000DE210000}"/>
    <cellStyle name="Normal 14 2 5 6 10" xfId="3648" xr:uid="{00000000-0005-0000-0000-0000DF210000}"/>
    <cellStyle name="Normal 14 2 5 6 11" xfId="19788" xr:uid="{00000000-0005-0000-0000-0000E0210000}"/>
    <cellStyle name="Normal 14 2 5 6 2" xfId="12801" xr:uid="{00000000-0005-0000-0000-0000E1210000}"/>
    <cellStyle name="Normal 14 2 5 6 2 2" xfId="15269" xr:uid="{00000000-0005-0000-0000-0000E2210000}"/>
    <cellStyle name="Normal 14 2 5 6 2 2 2" xfId="42897" xr:uid="{00000000-0005-0000-0000-0000E3210000}"/>
    <cellStyle name="Normal 14 2 5 6 2 3" xfId="40525" xr:uid="{00000000-0005-0000-0000-0000E4210000}"/>
    <cellStyle name="Normal 14 2 5 6 2 4" xfId="37035" xr:uid="{00000000-0005-0000-0000-0000E5210000}"/>
    <cellStyle name="Normal 14 2 5 6 2 5" xfId="31088" xr:uid="{00000000-0005-0000-0000-0000E6210000}"/>
    <cellStyle name="Normal 14 2 5 6 2 6" xfId="25008" xr:uid="{00000000-0005-0000-0000-0000E7210000}"/>
    <cellStyle name="Normal 14 2 5 6 3" xfId="11922" xr:uid="{00000000-0005-0000-0000-0000E8210000}"/>
    <cellStyle name="Normal 14 2 5 6 3 2" xfId="39669" xr:uid="{00000000-0005-0000-0000-0000E9210000}"/>
    <cellStyle name="Normal 14 2 5 6 3 3" xfId="34199" xr:uid="{00000000-0005-0000-0000-0000EA210000}"/>
    <cellStyle name="Normal 14 2 5 6 3 4" xfId="26733" xr:uid="{00000000-0005-0000-0000-0000EB210000}"/>
    <cellStyle name="Normal 14 2 5 6 4" xfId="14413" xr:uid="{00000000-0005-0000-0000-0000EC210000}"/>
    <cellStyle name="Normal 14 2 5 6 4 2" xfId="42041" xr:uid="{00000000-0005-0000-0000-0000ED210000}"/>
    <cellStyle name="Normal 14 2 5 6 4 3" xfId="23532" xr:uid="{00000000-0005-0000-0000-0000EE210000}"/>
    <cellStyle name="Normal 14 2 5 6 5" xfId="11302" xr:uid="{00000000-0005-0000-0000-0000EF210000}"/>
    <cellStyle name="Normal 14 2 5 6 5 2" xfId="39073" xr:uid="{00000000-0005-0000-0000-0000F0210000}"/>
    <cellStyle name="Normal 14 2 5 6 6" xfId="17914" xr:uid="{00000000-0005-0000-0000-0000F1210000}"/>
    <cellStyle name="Normal 14 2 5 6 6 2" xfId="35501" xr:uid="{00000000-0005-0000-0000-0000F2210000}"/>
    <cellStyle name="Normal 14 2 5 6 7" xfId="9264" xr:uid="{00000000-0005-0000-0000-0000F3210000}"/>
    <cellStyle name="Normal 14 2 5 6 7 2" xfId="32960" xr:uid="{00000000-0005-0000-0000-0000F4210000}"/>
    <cellStyle name="Normal 14 2 5 6 8" xfId="7392" xr:uid="{00000000-0005-0000-0000-0000F5210000}"/>
    <cellStyle name="Normal 14 2 5 6 8 2" xfId="29216" xr:uid="{00000000-0005-0000-0000-0000F6210000}"/>
    <cellStyle name="Normal 14 2 5 6 9" xfId="5520" xr:uid="{00000000-0005-0000-0000-0000F7210000}"/>
    <cellStyle name="Normal 14 2 5 6 9 2" xfId="21660" xr:uid="{00000000-0005-0000-0000-0000F8210000}"/>
    <cellStyle name="Normal 14 2 5 7" xfId="2319" xr:uid="{00000000-0005-0000-0000-0000F9210000}"/>
    <cellStyle name="Normal 14 2 5 7 10" xfId="20331" xr:uid="{00000000-0005-0000-0000-0000FA210000}"/>
    <cellStyle name="Normal 14 2 5 7 2" xfId="12595" xr:uid="{00000000-0005-0000-0000-0000FB210000}"/>
    <cellStyle name="Normal 14 2 5 7 2 2" xfId="40337" xr:uid="{00000000-0005-0000-0000-0000FC210000}"/>
    <cellStyle name="Normal 14 2 5 7 2 3" xfId="37578" xr:uid="{00000000-0005-0000-0000-0000FD210000}"/>
    <cellStyle name="Normal 14 2 5 7 2 4" xfId="31631" xr:uid="{00000000-0005-0000-0000-0000FE210000}"/>
    <cellStyle name="Normal 14 2 5 7 2 5" xfId="24820" xr:uid="{00000000-0005-0000-0000-0000FF210000}"/>
    <cellStyle name="Normal 14 2 5 7 3" xfId="15081" xr:uid="{00000000-0005-0000-0000-000000220000}"/>
    <cellStyle name="Normal 14 2 5 7 3 2" xfId="42709" xr:uid="{00000000-0005-0000-0000-000001220000}"/>
    <cellStyle name="Normal 14 2 5 7 3 3" xfId="26572" xr:uid="{00000000-0005-0000-0000-000002220000}"/>
    <cellStyle name="Normal 14 2 5 7 4" xfId="10826" xr:uid="{00000000-0005-0000-0000-000003220000}"/>
    <cellStyle name="Normal 14 2 5 7 4 2" xfId="38597" xr:uid="{00000000-0005-0000-0000-000004220000}"/>
    <cellStyle name="Normal 14 2 5 7 4 3" xfId="24075" xr:uid="{00000000-0005-0000-0000-000005220000}"/>
    <cellStyle name="Normal 14 2 5 7 5" xfId="18457" xr:uid="{00000000-0005-0000-0000-000006220000}"/>
    <cellStyle name="Normal 14 2 5 7 5 2" xfId="35340" xr:uid="{00000000-0005-0000-0000-000007220000}"/>
    <cellStyle name="Normal 14 2 5 7 6" xfId="9807" xr:uid="{00000000-0005-0000-0000-000008220000}"/>
    <cellStyle name="Normal 14 2 5 7 6 2" xfId="33503" xr:uid="{00000000-0005-0000-0000-000009220000}"/>
    <cellStyle name="Normal 14 2 5 7 7" xfId="7935" xr:uid="{00000000-0005-0000-0000-00000A220000}"/>
    <cellStyle name="Normal 14 2 5 7 7 2" xfId="29759" xr:uid="{00000000-0005-0000-0000-00000B220000}"/>
    <cellStyle name="Normal 14 2 5 7 8" xfId="6063" xr:uid="{00000000-0005-0000-0000-00000C220000}"/>
    <cellStyle name="Normal 14 2 5 7 8 2" xfId="22203" xr:uid="{00000000-0005-0000-0000-00000D220000}"/>
    <cellStyle name="Normal 14 2 5 7 9" xfId="4191" xr:uid="{00000000-0005-0000-0000-00000E220000}"/>
    <cellStyle name="Normal 14 2 5 8" xfId="1618" xr:uid="{00000000-0005-0000-0000-00000F220000}"/>
    <cellStyle name="Normal 14 2 5 8 2" xfId="16295" xr:uid="{00000000-0005-0000-0000-000010220000}"/>
    <cellStyle name="Normal 14 2 5 8 2 2" xfId="43923" xr:uid="{00000000-0005-0000-0000-000011220000}"/>
    <cellStyle name="Normal 14 2 5 8 2 3" xfId="30931" xr:uid="{00000000-0005-0000-0000-000012220000}"/>
    <cellStyle name="Normal 14 2 5 8 2 4" xfId="26034" xr:uid="{00000000-0005-0000-0000-000013220000}"/>
    <cellStyle name="Normal 14 2 5 8 3" xfId="13924" xr:uid="{00000000-0005-0000-0000-000014220000}"/>
    <cellStyle name="Normal 14 2 5 8 3 2" xfId="41552" xr:uid="{00000000-0005-0000-0000-000015220000}"/>
    <cellStyle name="Normal 14 2 5 8 3 3" xfId="27765" xr:uid="{00000000-0005-0000-0000-000016220000}"/>
    <cellStyle name="Normal 14 2 5 8 4" xfId="17757" xr:uid="{00000000-0005-0000-0000-000017220000}"/>
    <cellStyle name="Normal 14 2 5 8 4 2" xfId="36532" xr:uid="{00000000-0005-0000-0000-000018220000}"/>
    <cellStyle name="Normal 14 2 5 8 4 3" xfId="23375" xr:uid="{00000000-0005-0000-0000-000019220000}"/>
    <cellStyle name="Normal 14 2 5 8 5" xfId="9107" xr:uid="{00000000-0005-0000-0000-00001A220000}"/>
    <cellStyle name="Normal 14 2 5 8 5 2" xfId="32803" xr:uid="{00000000-0005-0000-0000-00001B220000}"/>
    <cellStyle name="Normal 14 2 5 8 6" xfId="7235" xr:uid="{00000000-0005-0000-0000-00001C220000}"/>
    <cellStyle name="Normal 14 2 5 8 6 2" xfId="29059" xr:uid="{00000000-0005-0000-0000-00001D220000}"/>
    <cellStyle name="Normal 14 2 5 8 7" xfId="5363" xr:uid="{00000000-0005-0000-0000-00001E220000}"/>
    <cellStyle name="Normal 14 2 5 8 7 2" xfId="21503" xr:uid="{00000000-0005-0000-0000-00001F220000}"/>
    <cellStyle name="Normal 14 2 5 8 8" xfId="3491" xr:uid="{00000000-0005-0000-0000-000020220000}"/>
    <cellStyle name="Normal 14 2 5 8 9" xfId="19631" xr:uid="{00000000-0005-0000-0000-000021220000}"/>
    <cellStyle name="Normal 14 2 5 9" xfId="1465" xr:uid="{00000000-0005-0000-0000-000022220000}"/>
    <cellStyle name="Normal 14 2 5 9 2" xfId="14889" xr:uid="{00000000-0005-0000-0000-000023220000}"/>
    <cellStyle name="Normal 14 2 5 9 2 2" xfId="42517" xr:uid="{00000000-0005-0000-0000-000024220000}"/>
    <cellStyle name="Normal 14 2 5 9 2 3" xfId="30778" xr:uid="{00000000-0005-0000-0000-000025220000}"/>
    <cellStyle name="Normal 14 2 5 9 2 4" xfId="28368" xr:uid="{00000000-0005-0000-0000-000026220000}"/>
    <cellStyle name="Normal 14 2 5 9 3" xfId="12398" xr:uid="{00000000-0005-0000-0000-000027220000}"/>
    <cellStyle name="Normal 14 2 5 9 3 2" xfId="40145" xr:uid="{00000000-0005-0000-0000-000028220000}"/>
    <cellStyle name="Normal 14 2 5 9 3 3" xfId="23222" xr:uid="{00000000-0005-0000-0000-000029220000}"/>
    <cellStyle name="Normal 14 2 5 9 4" xfId="17604" xr:uid="{00000000-0005-0000-0000-00002A220000}"/>
    <cellStyle name="Normal 14 2 5 9 4 2" xfId="35182" xr:uid="{00000000-0005-0000-0000-00002B220000}"/>
    <cellStyle name="Normal 14 2 5 9 5" xfId="8954" xr:uid="{00000000-0005-0000-0000-00002C220000}"/>
    <cellStyle name="Normal 14 2 5 9 5 2" xfId="32650" xr:uid="{00000000-0005-0000-0000-00002D220000}"/>
    <cellStyle name="Normal 14 2 5 9 6" xfId="7082" xr:uid="{00000000-0005-0000-0000-00002E220000}"/>
    <cellStyle name="Normal 14 2 5 9 6 2" xfId="28906" xr:uid="{00000000-0005-0000-0000-00002F220000}"/>
    <cellStyle name="Normal 14 2 5 9 7" xfId="5210" xr:uid="{00000000-0005-0000-0000-000030220000}"/>
    <cellStyle name="Normal 14 2 5 9 7 2" xfId="21350" xr:uid="{00000000-0005-0000-0000-000031220000}"/>
    <cellStyle name="Normal 14 2 5 9 8" xfId="3338" xr:uid="{00000000-0005-0000-0000-000032220000}"/>
    <cellStyle name="Normal 14 2 5 9 9" xfId="19478" xr:uid="{00000000-0005-0000-0000-000033220000}"/>
    <cellStyle name="Normal 14 2 6" xfId="1002" xr:uid="{00000000-0005-0000-0000-000034220000}"/>
    <cellStyle name="Normal 14 2 6 10" xfId="11786" xr:uid="{00000000-0005-0000-0000-000035220000}"/>
    <cellStyle name="Normal 14 2 6 10 2" xfId="39539" xr:uid="{00000000-0005-0000-0000-000036220000}"/>
    <cellStyle name="Normal 14 2 6 10 3" xfId="36895" xr:uid="{00000000-0005-0000-0000-000037220000}"/>
    <cellStyle name="Normal 14 2 6 10 4" xfId="30319" xr:uid="{00000000-0005-0000-0000-000038220000}"/>
    <cellStyle name="Normal 14 2 6 10 5" xfId="24645" xr:uid="{00000000-0005-0000-0000-000039220000}"/>
    <cellStyle name="Normal 14 2 6 11" xfId="14277" xr:uid="{00000000-0005-0000-0000-00003A220000}"/>
    <cellStyle name="Normal 14 2 6 11 2" xfId="41905" xr:uid="{00000000-0005-0000-0000-00003B220000}"/>
    <cellStyle name="Normal 14 2 6 11 3" xfId="34063" xr:uid="{00000000-0005-0000-0000-00003C220000}"/>
    <cellStyle name="Normal 14 2 6 11 4" xfId="26431" xr:uid="{00000000-0005-0000-0000-00003D220000}"/>
    <cellStyle name="Normal 14 2 6 12" xfId="16650" xr:uid="{00000000-0005-0000-0000-00003E220000}"/>
    <cellStyle name="Normal 14 2 6 12 2" xfId="44278" xr:uid="{00000000-0005-0000-0000-00003F220000}"/>
    <cellStyle name="Normal 14 2 6 12 3" xfId="22763" xr:uid="{00000000-0005-0000-0000-000040220000}"/>
    <cellStyle name="Normal 14 2 6 13" xfId="10367" xr:uid="{00000000-0005-0000-0000-000041220000}"/>
    <cellStyle name="Normal 14 2 6 13 2" xfId="38138" xr:uid="{00000000-0005-0000-0000-000042220000}"/>
    <cellStyle name="Normal 14 2 6 14" xfId="17145" xr:uid="{00000000-0005-0000-0000-000043220000}"/>
    <cellStyle name="Normal 14 2 6 14 2" xfId="35046" xr:uid="{00000000-0005-0000-0000-000044220000}"/>
    <cellStyle name="Normal 14 2 6 15" xfId="8495" xr:uid="{00000000-0005-0000-0000-000045220000}"/>
    <cellStyle name="Normal 14 2 6 15 2" xfId="32191" xr:uid="{00000000-0005-0000-0000-000046220000}"/>
    <cellStyle name="Normal 14 2 6 16" xfId="6623" xr:uid="{00000000-0005-0000-0000-000047220000}"/>
    <cellStyle name="Normal 14 2 6 16 2" xfId="28447" xr:uid="{00000000-0005-0000-0000-000048220000}"/>
    <cellStyle name="Normal 14 2 6 17" xfId="4751" xr:uid="{00000000-0005-0000-0000-000049220000}"/>
    <cellStyle name="Normal 14 2 6 17 2" xfId="20891" xr:uid="{00000000-0005-0000-0000-00004A220000}"/>
    <cellStyle name="Normal 14 2 6 18" xfId="2879" xr:uid="{00000000-0005-0000-0000-00004B220000}"/>
    <cellStyle name="Normal 14 2 6 19" xfId="19019" xr:uid="{00000000-0005-0000-0000-00004C220000}"/>
    <cellStyle name="Normal 14 2 6 2" xfId="1108" xr:uid="{00000000-0005-0000-0000-00004D220000}"/>
    <cellStyle name="Normal 14 2 6 2 10" xfId="16752" xr:uid="{00000000-0005-0000-0000-00004E220000}"/>
    <cellStyle name="Normal 14 2 6 2 10 2" xfId="44380" xr:uid="{00000000-0005-0000-0000-00004F220000}"/>
    <cellStyle name="Normal 14 2 6 2 10 3" xfId="22865" xr:uid="{00000000-0005-0000-0000-000050220000}"/>
    <cellStyle name="Normal 14 2 6 2 11" xfId="10469" xr:uid="{00000000-0005-0000-0000-000051220000}"/>
    <cellStyle name="Normal 14 2 6 2 11 2" xfId="38240" xr:uid="{00000000-0005-0000-0000-000052220000}"/>
    <cellStyle name="Normal 14 2 6 2 12" xfId="17247" xr:uid="{00000000-0005-0000-0000-000053220000}"/>
    <cellStyle name="Normal 14 2 6 2 12 2" xfId="35148" xr:uid="{00000000-0005-0000-0000-000054220000}"/>
    <cellStyle name="Normal 14 2 6 2 13" xfId="8597" xr:uid="{00000000-0005-0000-0000-000055220000}"/>
    <cellStyle name="Normal 14 2 6 2 13 2" xfId="32293" xr:uid="{00000000-0005-0000-0000-000056220000}"/>
    <cellStyle name="Normal 14 2 6 2 14" xfId="6725" xr:uid="{00000000-0005-0000-0000-000057220000}"/>
    <cellStyle name="Normal 14 2 6 2 14 2" xfId="28549" xr:uid="{00000000-0005-0000-0000-000058220000}"/>
    <cellStyle name="Normal 14 2 6 2 15" xfId="4853" xr:uid="{00000000-0005-0000-0000-000059220000}"/>
    <cellStyle name="Normal 14 2 6 2 15 2" xfId="20993" xr:uid="{00000000-0005-0000-0000-00005A220000}"/>
    <cellStyle name="Normal 14 2 6 2 16" xfId="2981" xr:uid="{00000000-0005-0000-0000-00005B220000}"/>
    <cellStyle name="Normal 14 2 6 2 17" xfId="19121" xr:uid="{00000000-0005-0000-0000-00005C220000}"/>
    <cellStyle name="Normal 14 2 6 2 2" xfId="1431" xr:uid="{00000000-0005-0000-0000-00005D220000}"/>
    <cellStyle name="Normal 14 2 6 2 2 10" xfId="7048" xr:uid="{00000000-0005-0000-0000-00005E220000}"/>
    <cellStyle name="Normal 14 2 6 2 2 10 2" xfId="28872" xr:uid="{00000000-0005-0000-0000-00005F220000}"/>
    <cellStyle name="Normal 14 2 6 2 2 11" xfId="5176" xr:uid="{00000000-0005-0000-0000-000060220000}"/>
    <cellStyle name="Normal 14 2 6 2 2 11 2" xfId="21316" xr:uid="{00000000-0005-0000-0000-000061220000}"/>
    <cellStyle name="Normal 14 2 6 2 2 12" xfId="3304" xr:uid="{00000000-0005-0000-0000-000062220000}"/>
    <cellStyle name="Normal 14 2 6 2 2 13" xfId="19444" xr:uid="{00000000-0005-0000-0000-000063220000}"/>
    <cellStyle name="Normal 14 2 6 2 2 2" xfId="2607" xr:uid="{00000000-0005-0000-0000-000064220000}"/>
    <cellStyle name="Normal 14 2 6 2 2 2 10" xfId="20619" xr:uid="{00000000-0005-0000-0000-000065220000}"/>
    <cellStyle name="Normal 14 2 6 2 2 2 2" xfId="13680" xr:uid="{00000000-0005-0000-0000-000066220000}"/>
    <cellStyle name="Normal 14 2 6 2 2 2 2 2" xfId="41308" xr:uid="{00000000-0005-0000-0000-000067220000}"/>
    <cellStyle name="Normal 14 2 6 2 2 2 2 3" xfId="37866" xr:uid="{00000000-0005-0000-0000-000068220000}"/>
    <cellStyle name="Normal 14 2 6 2 2 2 2 4" xfId="31919" xr:uid="{00000000-0005-0000-0000-000069220000}"/>
    <cellStyle name="Normal 14 2 6 2 2 2 2 5" xfId="25790" xr:uid="{00000000-0005-0000-0000-00006A220000}"/>
    <cellStyle name="Normal 14 2 6 2 2 2 3" xfId="16051" xr:uid="{00000000-0005-0000-0000-00006B220000}"/>
    <cellStyle name="Normal 14 2 6 2 2 2 3 2" xfId="43679" xr:uid="{00000000-0005-0000-0000-00006C220000}"/>
    <cellStyle name="Normal 14 2 6 2 2 2 3 3" xfId="27506" xr:uid="{00000000-0005-0000-0000-00006D220000}"/>
    <cellStyle name="Normal 14 2 6 2 2 2 4" xfId="11634" xr:uid="{00000000-0005-0000-0000-00006E220000}"/>
    <cellStyle name="Normal 14 2 6 2 2 2 4 2" xfId="39397" xr:uid="{00000000-0005-0000-0000-00006F220000}"/>
    <cellStyle name="Normal 14 2 6 2 2 2 4 3" xfId="24363" xr:uid="{00000000-0005-0000-0000-000070220000}"/>
    <cellStyle name="Normal 14 2 6 2 2 2 5" xfId="18745" xr:uid="{00000000-0005-0000-0000-000071220000}"/>
    <cellStyle name="Normal 14 2 6 2 2 2 5 2" xfId="36273" xr:uid="{00000000-0005-0000-0000-000072220000}"/>
    <cellStyle name="Normal 14 2 6 2 2 2 6" xfId="10095" xr:uid="{00000000-0005-0000-0000-000073220000}"/>
    <cellStyle name="Normal 14 2 6 2 2 2 6 2" xfId="33791" xr:uid="{00000000-0005-0000-0000-000074220000}"/>
    <cellStyle name="Normal 14 2 6 2 2 2 7" xfId="8223" xr:uid="{00000000-0005-0000-0000-000075220000}"/>
    <cellStyle name="Normal 14 2 6 2 2 2 7 2" xfId="30047" xr:uid="{00000000-0005-0000-0000-000076220000}"/>
    <cellStyle name="Normal 14 2 6 2 2 2 8" xfId="6351" xr:uid="{00000000-0005-0000-0000-000077220000}"/>
    <cellStyle name="Normal 14 2 6 2 2 2 8 2" xfId="22491" xr:uid="{00000000-0005-0000-0000-000078220000}"/>
    <cellStyle name="Normal 14 2 6 2 2 2 9" xfId="4479" xr:uid="{00000000-0005-0000-0000-000079220000}"/>
    <cellStyle name="Normal 14 2 6 2 2 3" xfId="2063" xr:uid="{00000000-0005-0000-0000-00007A220000}"/>
    <cellStyle name="Normal 14 2 6 2 2 3 10" xfId="20076" xr:uid="{00000000-0005-0000-0000-00007B220000}"/>
    <cellStyle name="Normal 14 2 6 2 2 3 2" xfId="13064" xr:uid="{00000000-0005-0000-0000-00007C220000}"/>
    <cellStyle name="Normal 14 2 6 2 2 3 2 2" xfId="40713" xr:uid="{00000000-0005-0000-0000-00007D220000}"/>
    <cellStyle name="Normal 14 2 6 2 2 3 2 3" xfId="31376" xr:uid="{00000000-0005-0000-0000-00007E220000}"/>
    <cellStyle name="Normal 14 2 6 2 2 3 2 4" xfId="28373" xr:uid="{00000000-0005-0000-0000-00007F220000}"/>
    <cellStyle name="Normal 14 2 6 2 2 3 3" xfId="15457" xr:uid="{00000000-0005-0000-0000-000080220000}"/>
    <cellStyle name="Normal 14 2 6 2 2 3 3 2" xfId="43085" xr:uid="{00000000-0005-0000-0000-000081220000}"/>
    <cellStyle name="Normal 14 2 6 2 2 3 3 3" xfId="23820" xr:uid="{00000000-0005-0000-0000-000082220000}"/>
    <cellStyle name="Normal 14 2 6 2 2 3 4" xfId="11268" xr:uid="{00000000-0005-0000-0000-000083220000}"/>
    <cellStyle name="Normal 14 2 6 2 2 3 4 2" xfId="39039" xr:uid="{00000000-0005-0000-0000-000084220000}"/>
    <cellStyle name="Normal 14 2 6 2 2 3 5" xfId="18202" xr:uid="{00000000-0005-0000-0000-000085220000}"/>
    <cellStyle name="Normal 14 2 6 2 2 3 5 2" xfId="37323" xr:uid="{00000000-0005-0000-0000-000086220000}"/>
    <cellStyle name="Normal 14 2 6 2 2 3 6" xfId="9552" xr:uid="{00000000-0005-0000-0000-000087220000}"/>
    <cellStyle name="Normal 14 2 6 2 2 3 6 2" xfId="33248" xr:uid="{00000000-0005-0000-0000-000088220000}"/>
    <cellStyle name="Normal 14 2 6 2 2 3 7" xfId="7680" xr:uid="{00000000-0005-0000-0000-000089220000}"/>
    <cellStyle name="Normal 14 2 6 2 2 3 7 2" xfId="29504" xr:uid="{00000000-0005-0000-0000-00008A220000}"/>
    <cellStyle name="Normal 14 2 6 2 2 3 8" xfId="5808" xr:uid="{00000000-0005-0000-0000-00008B220000}"/>
    <cellStyle name="Normal 14 2 6 2 2 3 8 2" xfId="21948" xr:uid="{00000000-0005-0000-0000-00008C220000}"/>
    <cellStyle name="Normal 14 2 6 2 2 3 9" xfId="3936" xr:uid="{00000000-0005-0000-0000-00008D220000}"/>
    <cellStyle name="Normal 14 2 6 2 2 4" xfId="12364" xr:uid="{00000000-0005-0000-0000-00008E220000}"/>
    <cellStyle name="Normal 14 2 6 2 2 4 2" xfId="40111" xr:uid="{00000000-0005-0000-0000-00008F220000}"/>
    <cellStyle name="Normal 14 2 6 2 2 4 3" xfId="30744" xr:uid="{00000000-0005-0000-0000-000090220000}"/>
    <cellStyle name="Normal 14 2 6 2 2 4 4" xfId="25196" xr:uid="{00000000-0005-0000-0000-000091220000}"/>
    <cellStyle name="Normal 14 2 6 2 2 5" xfId="14855" xr:uid="{00000000-0005-0000-0000-000092220000}"/>
    <cellStyle name="Normal 14 2 6 2 2 5 2" xfId="42483" xr:uid="{00000000-0005-0000-0000-000093220000}"/>
    <cellStyle name="Normal 14 2 6 2 2 5 3" xfId="34641" xr:uid="{00000000-0005-0000-0000-000094220000}"/>
    <cellStyle name="Normal 14 2 6 2 2 5 4" xfId="26884" xr:uid="{00000000-0005-0000-0000-000095220000}"/>
    <cellStyle name="Normal 14 2 6 2 2 6" xfId="17075" xr:uid="{00000000-0005-0000-0000-000096220000}"/>
    <cellStyle name="Normal 14 2 6 2 2 6 2" xfId="44703" xr:uid="{00000000-0005-0000-0000-000097220000}"/>
    <cellStyle name="Normal 14 2 6 2 2 6 3" xfId="23188" xr:uid="{00000000-0005-0000-0000-000098220000}"/>
    <cellStyle name="Normal 14 2 6 2 2 7" xfId="10792" xr:uid="{00000000-0005-0000-0000-000099220000}"/>
    <cellStyle name="Normal 14 2 6 2 2 7 2" xfId="38563" xr:uid="{00000000-0005-0000-0000-00009A220000}"/>
    <cellStyle name="Normal 14 2 6 2 2 8" xfId="17570" xr:uid="{00000000-0005-0000-0000-00009B220000}"/>
    <cellStyle name="Normal 14 2 6 2 2 8 2" xfId="35652" xr:uid="{00000000-0005-0000-0000-00009C220000}"/>
    <cellStyle name="Normal 14 2 6 2 2 9" xfId="8920" xr:uid="{00000000-0005-0000-0000-00009D220000}"/>
    <cellStyle name="Normal 14 2 6 2 2 9 2" xfId="32616" xr:uid="{00000000-0005-0000-0000-00009E220000}"/>
    <cellStyle name="Normal 14 2 6 2 3" xfId="1261" xr:uid="{00000000-0005-0000-0000-00009F220000}"/>
    <cellStyle name="Normal 14 2 6 2 3 10" xfId="6878" xr:uid="{00000000-0005-0000-0000-0000A0220000}"/>
    <cellStyle name="Normal 14 2 6 2 3 10 2" xfId="28702" xr:uid="{00000000-0005-0000-0000-0000A1220000}"/>
    <cellStyle name="Normal 14 2 6 2 3 11" xfId="5006" xr:uid="{00000000-0005-0000-0000-0000A2220000}"/>
    <cellStyle name="Normal 14 2 6 2 3 11 2" xfId="21146" xr:uid="{00000000-0005-0000-0000-0000A3220000}"/>
    <cellStyle name="Normal 14 2 6 2 3 12" xfId="3134" xr:uid="{00000000-0005-0000-0000-0000A4220000}"/>
    <cellStyle name="Normal 14 2 6 2 3 13" xfId="19274" xr:uid="{00000000-0005-0000-0000-0000A5220000}"/>
    <cellStyle name="Normal 14 2 6 2 3 2" xfId="2760" xr:uid="{00000000-0005-0000-0000-0000A6220000}"/>
    <cellStyle name="Normal 14 2 6 2 3 2 10" xfId="20772" xr:uid="{00000000-0005-0000-0000-0000A7220000}"/>
    <cellStyle name="Normal 14 2 6 2 3 2 2" xfId="13825" xr:uid="{00000000-0005-0000-0000-0000A8220000}"/>
    <cellStyle name="Normal 14 2 6 2 3 2 2 2" xfId="41453" xr:uid="{00000000-0005-0000-0000-0000A9220000}"/>
    <cellStyle name="Normal 14 2 6 2 3 2 2 3" xfId="38019" xr:uid="{00000000-0005-0000-0000-0000AA220000}"/>
    <cellStyle name="Normal 14 2 6 2 3 2 2 4" xfId="32072" xr:uid="{00000000-0005-0000-0000-0000AB220000}"/>
    <cellStyle name="Normal 14 2 6 2 3 2 2 5" xfId="25935" xr:uid="{00000000-0005-0000-0000-0000AC220000}"/>
    <cellStyle name="Normal 14 2 6 2 3 2 3" xfId="16196" xr:uid="{00000000-0005-0000-0000-0000AD220000}"/>
    <cellStyle name="Normal 14 2 6 2 3 2 3 2" xfId="43824" xr:uid="{00000000-0005-0000-0000-0000AE220000}"/>
    <cellStyle name="Normal 14 2 6 2 3 2 3 3" xfId="27659" xr:uid="{00000000-0005-0000-0000-0000AF220000}"/>
    <cellStyle name="Normal 14 2 6 2 3 2 4" xfId="11098" xr:uid="{00000000-0005-0000-0000-0000B0220000}"/>
    <cellStyle name="Normal 14 2 6 2 3 2 4 2" xfId="38869" xr:uid="{00000000-0005-0000-0000-0000B1220000}"/>
    <cellStyle name="Normal 14 2 6 2 3 2 4 3" xfId="24516" xr:uid="{00000000-0005-0000-0000-0000B2220000}"/>
    <cellStyle name="Normal 14 2 6 2 3 2 5" xfId="18898" xr:uid="{00000000-0005-0000-0000-0000B3220000}"/>
    <cellStyle name="Normal 14 2 6 2 3 2 5 2" xfId="36426" xr:uid="{00000000-0005-0000-0000-0000B4220000}"/>
    <cellStyle name="Normal 14 2 6 2 3 2 6" xfId="10248" xr:uid="{00000000-0005-0000-0000-0000B5220000}"/>
    <cellStyle name="Normal 14 2 6 2 3 2 6 2" xfId="33944" xr:uid="{00000000-0005-0000-0000-0000B6220000}"/>
    <cellStyle name="Normal 14 2 6 2 3 2 7" xfId="8376" xr:uid="{00000000-0005-0000-0000-0000B7220000}"/>
    <cellStyle name="Normal 14 2 6 2 3 2 7 2" xfId="30200" xr:uid="{00000000-0005-0000-0000-0000B8220000}"/>
    <cellStyle name="Normal 14 2 6 2 3 2 8" xfId="6504" xr:uid="{00000000-0005-0000-0000-0000B9220000}"/>
    <cellStyle name="Normal 14 2 6 2 3 2 8 2" xfId="22644" xr:uid="{00000000-0005-0000-0000-0000BA220000}"/>
    <cellStyle name="Normal 14 2 6 2 3 2 9" xfId="4632" xr:uid="{00000000-0005-0000-0000-0000BB220000}"/>
    <cellStyle name="Normal 14 2 6 2 3 3" xfId="2216" xr:uid="{00000000-0005-0000-0000-0000BC220000}"/>
    <cellStyle name="Normal 14 2 6 2 3 3 2" xfId="15038" xr:uid="{00000000-0005-0000-0000-0000BD220000}"/>
    <cellStyle name="Normal 14 2 6 2 3 3 2 2" xfId="42666" xr:uid="{00000000-0005-0000-0000-0000BE220000}"/>
    <cellStyle name="Normal 14 2 6 2 3 3 2 3" xfId="31529" xr:uid="{00000000-0005-0000-0000-0000BF220000}"/>
    <cellStyle name="Normal 14 2 6 2 3 3 2 4" xfId="26357" xr:uid="{00000000-0005-0000-0000-0000C0220000}"/>
    <cellStyle name="Normal 14 2 6 2 3 3 3" xfId="12548" xr:uid="{00000000-0005-0000-0000-0000C1220000}"/>
    <cellStyle name="Normal 14 2 6 2 3 3 3 2" xfId="40294" xr:uid="{00000000-0005-0000-0000-0000C2220000}"/>
    <cellStyle name="Normal 14 2 6 2 3 3 3 3" xfId="23973" xr:uid="{00000000-0005-0000-0000-0000C3220000}"/>
    <cellStyle name="Normal 14 2 6 2 3 3 4" xfId="18355" xr:uid="{00000000-0005-0000-0000-0000C4220000}"/>
    <cellStyle name="Normal 14 2 6 2 3 3 4 2" xfId="37476" xr:uid="{00000000-0005-0000-0000-0000C5220000}"/>
    <cellStyle name="Normal 14 2 6 2 3 3 5" xfId="9705" xr:uid="{00000000-0005-0000-0000-0000C6220000}"/>
    <cellStyle name="Normal 14 2 6 2 3 3 5 2" xfId="33401" xr:uid="{00000000-0005-0000-0000-0000C7220000}"/>
    <cellStyle name="Normal 14 2 6 2 3 3 6" xfId="7833" xr:uid="{00000000-0005-0000-0000-0000C8220000}"/>
    <cellStyle name="Normal 14 2 6 2 3 3 6 2" xfId="29657" xr:uid="{00000000-0005-0000-0000-0000C9220000}"/>
    <cellStyle name="Normal 14 2 6 2 3 3 7" xfId="5961" xr:uid="{00000000-0005-0000-0000-0000CA220000}"/>
    <cellStyle name="Normal 14 2 6 2 3 3 7 2" xfId="22101" xr:uid="{00000000-0005-0000-0000-0000CB220000}"/>
    <cellStyle name="Normal 14 2 6 2 3 3 8" xfId="4089" xr:uid="{00000000-0005-0000-0000-0000CC220000}"/>
    <cellStyle name="Normal 14 2 6 2 3 3 9" xfId="20229" xr:uid="{00000000-0005-0000-0000-0000CD220000}"/>
    <cellStyle name="Normal 14 2 6 2 3 4" xfId="12194" xr:uid="{00000000-0005-0000-0000-0000CE220000}"/>
    <cellStyle name="Normal 14 2 6 2 3 4 2" xfId="39941" xr:uid="{00000000-0005-0000-0000-0000CF220000}"/>
    <cellStyle name="Normal 14 2 6 2 3 4 3" xfId="30574" xr:uid="{00000000-0005-0000-0000-0000D0220000}"/>
    <cellStyle name="Normal 14 2 6 2 3 4 4" xfId="24777" xr:uid="{00000000-0005-0000-0000-0000D1220000}"/>
    <cellStyle name="Normal 14 2 6 2 3 5" xfId="14685" xr:uid="{00000000-0005-0000-0000-0000D2220000}"/>
    <cellStyle name="Normal 14 2 6 2 3 5 2" xfId="42313" xr:uid="{00000000-0005-0000-0000-0000D3220000}"/>
    <cellStyle name="Normal 14 2 6 2 3 5 3" xfId="34471" xr:uid="{00000000-0005-0000-0000-0000D4220000}"/>
    <cellStyle name="Normal 14 2 6 2 3 5 4" xfId="26693" xr:uid="{00000000-0005-0000-0000-0000D5220000}"/>
    <cellStyle name="Normal 14 2 6 2 3 6" xfId="16905" xr:uid="{00000000-0005-0000-0000-0000D6220000}"/>
    <cellStyle name="Normal 14 2 6 2 3 6 2" xfId="44533" xr:uid="{00000000-0005-0000-0000-0000D7220000}"/>
    <cellStyle name="Normal 14 2 6 2 3 6 3" xfId="23018" xr:uid="{00000000-0005-0000-0000-0000D8220000}"/>
    <cellStyle name="Normal 14 2 6 2 3 7" xfId="10622" xr:uid="{00000000-0005-0000-0000-0000D9220000}"/>
    <cellStyle name="Normal 14 2 6 2 3 7 2" xfId="38393" xr:uid="{00000000-0005-0000-0000-0000DA220000}"/>
    <cellStyle name="Normal 14 2 6 2 3 8" xfId="17400" xr:uid="{00000000-0005-0000-0000-0000DB220000}"/>
    <cellStyle name="Normal 14 2 6 2 3 8 2" xfId="35461" xr:uid="{00000000-0005-0000-0000-0000DC220000}"/>
    <cellStyle name="Normal 14 2 6 2 3 9" xfId="8750" xr:uid="{00000000-0005-0000-0000-0000DD220000}"/>
    <cellStyle name="Normal 14 2 6 2 3 9 2" xfId="32446" xr:uid="{00000000-0005-0000-0000-0000DE220000}"/>
    <cellStyle name="Normal 14 2 6 2 4" xfId="1894" xr:uid="{00000000-0005-0000-0000-0000DF220000}"/>
    <cellStyle name="Normal 14 2 6 2 4 10" xfId="3767" xr:uid="{00000000-0005-0000-0000-0000E0220000}"/>
    <cellStyle name="Normal 14 2 6 2 4 11" xfId="19907" xr:uid="{00000000-0005-0000-0000-0000E1220000}"/>
    <cellStyle name="Normal 14 2 6 2 4 2" xfId="13326" xr:uid="{00000000-0005-0000-0000-0000E2220000}"/>
    <cellStyle name="Normal 14 2 6 2 4 2 2" xfId="15697" xr:uid="{00000000-0005-0000-0000-0000E3220000}"/>
    <cellStyle name="Normal 14 2 6 2 4 2 2 2" xfId="43325" xr:uid="{00000000-0005-0000-0000-0000E4220000}"/>
    <cellStyle name="Normal 14 2 6 2 4 2 3" xfId="40954" xr:uid="{00000000-0005-0000-0000-0000E5220000}"/>
    <cellStyle name="Normal 14 2 6 2 4 2 4" xfId="37154" xr:uid="{00000000-0005-0000-0000-0000E6220000}"/>
    <cellStyle name="Normal 14 2 6 2 4 2 5" xfId="31207" xr:uid="{00000000-0005-0000-0000-0000E7220000}"/>
    <cellStyle name="Normal 14 2 6 2 4 2 6" xfId="25436" xr:uid="{00000000-0005-0000-0000-0000E8220000}"/>
    <cellStyle name="Normal 14 2 6 2 4 3" xfId="12041" xr:uid="{00000000-0005-0000-0000-0000E9220000}"/>
    <cellStyle name="Normal 14 2 6 2 4 3 2" xfId="39788" xr:uid="{00000000-0005-0000-0000-0000EA220000}"/>
    <cellStyle name="Normal 14 2 6 2 4 3 3" xfId="34318" xr:uid="{00000000-0005-0000-0000-0000EB220000}"/>
    <cellStyle name="Normal 14 2 6 2 4 3 4" xfId="27103" xr:uid="{00000000-0005-0000-0000-0000EC220000}"/>
    <cellStyle name="Normal 14 2 6 2 4 4" xfId="14532" xr:uid="{00000000-0005-0000-0000-0000ED220000}"/>
    <cellStyle name="Normal 14 2 6 2 4 4 2" xfId="42160" xr:uid="{00000000-0005-0000-0000-0000EE220000}"/>
    <cellStyle name="Normal 14 2 6 2 4 4 3" xfId="23651" xr:uid="{00000000-0005-0000-0000-0000EF220000}"/>
    <cellStyle name="Normal 14 2 6 2 4 5" xfId="11421" xr:uid="{00000000-0005-0000-0000-0000F0220000}"/>
    <cellStyle name="Normal 14 2 6 2 4 5 2" xfId="39192" xr:uid="{00000000-0005-0000-0000-0000F1220000}"/>
    <cellStyle name="Normal 14 2 6 2 4 6" xfId="18033" xr:uid="{00000000-0005-0000-0000-0000F2220000}"/>
    <cellStyle name="Normal 14 2 6 2 4 6 2" xfId="35870" xr:uid="{00000000-0005-0000-0000-0000F3220000}"/>
    <cellStyle name="Normal 14 2 6 2 4 7" xfId="9383" xr:uid="{00000000-0005-0000-0000-0000F4220000}"/>
    <cellStyle name="Normal 14 2 6 2 4 7 2" xfId="33079" xr:uid="{00000000-0005-0000-0000-0000F5220000}"/>
    <cellStyle name="Normal 14 2 6 2 4 8" xfId="7511" xr:uid="{00000000-0005-0000-0000-0000F6220000}"/>
    <cellStyle name="Normal 14 2 6 2 4 8 2" xfId="29335" xr:uid="{00000000-0005-0000-0000-0000F7220000}"/>
    <cellStyle name="Normal 14 2 6 2 4 9" xfId="5639" xr:uid="{00000000-0005-0000-0000-0000F8220000}"/>
    <cellStyle name="Normal 14 2 6 2 4 9 2" xfId="21779" xr:uid="{00000000-0005-0000-0000-0000F9220000}"/>
    <cellStyle name="Normal 14 2 6 2 5" xfId="2438" xr:uid="{00000000-0005-0000-0000-0000FA220000}"/>
    <cellStyle name="Normal 14 2 6 2 5 10" xfId="20450" xr:uid="{00000000-0005-0000-0000-0000FB220000}"/>
    <cellStyle name="Normal 14 2 6 2 5 2" xfId="13525" xr:uid="{00000000-0005-0000-0000-0000FC220000}"/>
    <cellStyle name="Normal 14 2 6 2 5 2 2" xfId="41153" xr:uid="{00000000-0005-0000-0000-0000FD220000}"/>
    <cellStyle name="Normal 14 2 6 2 5 2 3" xfId="37697" xr:uid="{00000000-0005-0000-0000-0000FE220000}"/>
    <cellStyle name="Normal 14 2 6 2 5 2 4" xfId="31750" xr:uid="{00000000-0005-0000-0000-0000FF220000}"/>
    <cellStyle name="Normal 14 2 6 2 5 2 5" xfId="25635" xr:uid="{00000000-0005-0000-0000-000000230000}"/>
    <cellStyle name="Normal 14 2 6 2 5 3" xfId="15896" xr:uid="{00000000-0005-0000-0000-000001230000}"/>
    <cellStyle name="Normal 14 2 6 2 5 3 2" xfId="43524" xr:uid="{00000000-0005-0000-0000-000002230000}"/>
    <cellStyle name="Normal 14 2 6 2 5 3 3" xfId="27337" xr:uid="{00000000-0005-0000-0000-000003230000}"/>
    <cellStyle name="Normal 14 2 6 2 5 4" xfId="10945" xr:uid="{00000000-0005-0000-0000-000004230000}"/>
    <cellStyle name="Normal 14 2 6 2 5 4 2" xfId="38716" xr:uid="{00000000-0005-0000-0000-000005230000}"/>
    <cellStyle name="Normal 14 2 6 2 5 4 3" xfId="24194" xr:uid="{00000000-0005-0000-0000-000006230000}"/>
    <cellStyle name="Normal 14 2 6 2 5 5" xfId="18576" xr:uid="{00000000-0005-0000-0000-000007230000}"/>
    <cellStyle name="Normal 14 2 6 2 5 5 2" xfId="36104" xr:uid="{00000000-0005-0000-0000-000008230000}"/>
    <cellStyle name="Normal 14 2 6 2 5 6" xfId="9926" xr:uid="{00000000-0005-0000-0000-000009230000}"/>
    <cellStyle name="Normal 14 2 6 2 5 6 2" xfId="33622" xr:uid="{00000000-0005-0000-0000-00000A230000}"/>
    <cellStyle name="Normal 14 2 6 2 5 7" xfId="8054" xr:uid="{00000000-0005-0000-0000-00000B230000}"/>
    <cellStyle name="Normal 14 2 6 2 5 7 2" xfId="29878" xr:uid="{00000000-0005-0000-0000-00000C230000}"/>
    <cellStyle name="Normal 14 2 6 2 5 8" xfId="6182" xr:uid="{00000000-0005-0000-0000-00000D230000}"/>
    <cellStyle name="Normal 14 2 6 2 5 8 2" xfId="22322" xr:uid="{00000000-0005-0000-0000-00000E230000}"/>
    <cellStyle name="Normal 14 2 6 2 5 9" xfId="4310" xr:uid="{00000000-0005-0000-0000-00000F230000}"/>
    <cellStyle name="Normal 14 2 6 2 6" xfId="1737" xr:uid="{00000000-0005-0000-0000-000010230000}"/>
    <cellStyle name="Normal 14 2 6 2 6 2" xfId="16446" xr:uid="{00000000-0005-0000-0000-000011230000}"/>
    <cellStyle name="Normal 14 2 6 2 6 2 2" xfId="44074" xr:uid="{00000000-0005-0000-0000-000012230000}"/>
    <cellStyle name="Normal 14 2 6 2 6 2 3" xfId="31050" xr:uid="{00000000-0005-0000-0000-000013230000}"/>
    <cellStyle name="Normal 14 2 6 2 6 2 4" xfId="26185" xr:uid="{00000000-0005-0000-0000-000014230000}"/>
    <cellStyle name="Normal 14 2 6 2 6 3" xfId="14075" xr:uid="{00000000-0005-0000-0000-000015230000}"/>
    <cellStyle name="Normal 14 2 6 2 6 3 2" xfId="41703" xr:uid="{00000000-0005-0000-0000-000016230000}"/>
    <cellStyle name="Normal 14 2 6 2 6 3 3" xfId="27916" xr:uid="{00000000-0005-0000-0000-000017230000}"/>
    <cellStyle name="Normal 14 2 6 2 6 4" xfId="17876" xr:uid="{00000000-0005-0000-0000-000018230000}"/>
    <cellStyle name="Normal 14 2 6 2 6 4 2" xfId="36683" xr:uid="{00000000-0005-0000-0000-000019230000}"/>
    <cellStyle name="Normal 14 2 6 2 6 4 3" xfId="23494" xr:uid="{00000000-0005-0000-0000-00001A230000}"/>
    <cellStyle name="Normal 14 2 6 2 6 5" xfId="9226" xr:uid="{00000000-0005-0000-0000-00001B230000}"/>
    <cellStyle name="Normal 14 2 6 2 6 5 2" xfId="32922" xr:uid="{00000000-0005-0000-0000-00001C230000}"/>
    <cellStyle name="Normal 14 2 6 2 6 6" xfId="7354" xr:uid="{00000000-0005-0000-0000-00001D230000}"/>
    <cellStyle name="Normal 14 2 6 2 6 6 2" xfId="29178" xr:uid="{00000000-0005-0000-0000-00001E230000}"/>
    <cellStyle name="Normal 14 2 6 2 6 7" xfId="5482" xr:uid="{00000000-0005-0000-0000-00001F230000}"/>
    <cellStyle name="Normal 14 2 6 2 6 7 2" xfId="21622" xr:uid="{00000000-0005-0000-0000-000020230000}"/>
    <cellStyle name="Normal 14 2 6 2 6 8" xfId="3610" xr:uid="{00000000-0005-0000-0000-000021230000}"/>
    <cellStyle name="Normal 14 2 6 2 6 9" xfId="19750" xr:uid="{00000000-0005-0000-0000-000022230000}"/>
    <cellStyle name="Normal 14 2 6 2 7" xfId="1584" xr:uid="{00000000-0005-0000-0000-000023230000}"/>
    <cellStyle name="Normal 14 2 6 2 7 2" xfId="15008" xr:uid="{00000000-0005-0000-0000-000024230000}"/>
    <cellStyle name="Normal 14 2 6 2 7 2 2" xfId="42636" xr:uid="{00000000-0005-0000-0000-000025230000}"/>
    <cellStyle name="Normal 14 2 6 2 7 2 3" xfId="30897" xr:uid="{00000000-0005-0000-0000-000026230000}"/>
    <cellStyle name="Normal 14 2 6 2 7 2 4" xfId="28345" xr:uid="{00000000-0005-0000-0000-000027230000}"/>
    <cellStyle name="Normal 14 2 6 2 7 3" xfId="12517" xr:uid="{00000000-0005-0000-0000-000028230000}"/>
    <cellStyle name="Normal 14 2 6 2 7 3 2" xfId="40264" xr:uid="{00000000-0005-0000-0000-000029230000}"/>
    <cellStyle name="Normal 14 2 6 2 7 3 3" xfId="23341" xr:uid="{00000000-0005-0000-0000-00002A230000}"/>
    <cellStyle name="Normal 14 2 6 2 7 4" xfId="17723" xr:uid="{00000000-0005-0000-0000-00002B230000}"/>
    <cellStyle name="Normal 14 2 6 2 7 4 2" xfId="35301" xr:uid="{00000000-0005-0000-0000-00002C230000}"/>
    <cellStyle name="Normal 14 2 6 2 7 5" xfId="9073" xr:uid="{00000000-0005-0000-0000-00002D230000}"/>
    <cellStyle name="Normal 14 2 6 2 7 5 2" xfId="32769" xr:uid="{00000000-0005-0000-0000-00002E230000}"/>
    <cellStyle name="Normal 14 2 6 2 7 6" xfId="7201" xr:uid="{00000000-0005-0000-0000-00002F230000}"/>
    <cellStyle name="Normal 14 2 6 2 7 6 2" xfId="29025" xr:uid="{00000000-0005-0000-0000-000030230000}"/>
    <cellStyle name="Normal 14 2 6 2 7 7" xfId="5329" xr:uid="{00000000-0005-0000-0000-000031230000}"/>
    <cellStyle name="Normal 14 2 6 2 7 7 2" xfId="21469" xr:uid="{00000000-0005-0000-0000-000032230000}"/>
    <cellStyle name="Normal 14 2 6 2 7 8" xfId="3457" xr:uid="{00000000-0005-0000-0000-000033230000}"/>
    <cellStyle name="Normal 14 2 6 2 7 9" xfId="19597" xr:uid="{00000000-0005-0000-0000-000034230000}"/>
    <cellStyle name="Normal 14 2 6 2 8" xfId="11888" xr:uid="{00000000-0005-0000-0000-000035230000}"/>
    <cellStyle name="Normal 14 2 6 2 8 2" xfId="39636" xr:uid="{00000000-0005-0000-0000-000036230000}"/>
    <cellStyle name="Normal 14 2 6 2 8 3" xfId="36997" xr:uid="{00000000-0005-0000-0000-000037230000}"/>
    <cellStyle name="Normal 14 2 6 2 8 4" xfId="30421" xr:uid="{00000000-0005-0000-0000-000038230000}"/>
    <cellStyle name="Normal 14 2 6 2 8 5" xfId="24747" xr:uid="{00000000-0005-0000-0000-000039230000}"/>
    <cellStyle name="Normal 14 2 6 2 9" xfId="14379" xr:uid="{00000000-0005-0000-0000-00003A230000}"/>
    <cellStyle name="Normal 14 2 6 2 9 2" xfId="42007" xr:uid="{00000000-0005-0000-0000-00003B230000}"/>
    <cellStyle name="Normal 14 2 6 2 9 3" xfId="34165" xr:uid="{00000000-0005-0000-0000-00003C230000}"/>
    <cellStyle name="Normal 14 2 6 2 9 4" xfId="26533" xr:uid="{00000000-0005-0000-0000-00003D230000}"/>
    <cellStyle name="Normal 14 2 6 3" xfId="1056" xr:uid="{00000000-0005-0000-0000-00003E230000}"/>
    <cellStyle name="Normal 14 2 6 3 10" xfId="16701" xr:uid="{00000000-0005-0000-0000-00003F230000}"/>
    <cellStyle name="Normal 14 2 6 3 10 2" xfId="44329" xr:uid="{00000000-0005-0000-0000-000040230000}"/>
    <cellStyle name="Normal 14 2 6 3 10 3" xfId="22814" xr:uid="{00000000-0005-0000-0000-000041230000}"/>
    <cellStyle name="Normal 14 2 6 3 11" xfId="10418" xr:uid="{00000000-0005-0000-0000-000042230000}"/>
    <cellStyle name="Normal 14 2 6 3 11 2" xfId="38189" xr:uid="{00000000-0005-0000-0000-000043230000}"/>
    <cellStyle name="Normal 14 2 6 3 12" xfId="17196" xr:uid="{00000000-0005-0000-0000-000044230000}"/>
    <cellStyle name="Normal 14 2 6 3 12 2" xfId="35097" xr:uid="{00000000-0005-0000-0000-000045230000}"/>
    <cellStyle name="Normal 14 2 6 3 13" xfId="8546" xr:uid="{00000000-0005-0000-0000-000046230000}"/>
    <cellStyle name="Normal 14 2 6 3 13 2" xfId="32242" xr:uid="{00000000-0005-0000-0000-000047230000}"/>
    <cellStyle name="Normal 14 2 6 3 14" xfId="6674" xr:uid="{00000000-0005-0000-0000-000048230000}"/>
    <cellStyle name="Normal 14 2 6 3 14 2" xfId="28498" xr:uid="{00000000-0005-0000-0000-000049230000}"/>
    <cellStyle name="Normal 14 2 6 3 15" xfId="4802" xr:uid="{00000000-0005-0000-0000-00004A230000}"/>
    <cellStyle name="Normal 14 2 6 3 15 2" xfId="20942" xr:uid="{00000000-0005-0000-0000-00004B230000}"/>
    <cellStyle name="Normal 14 2 6 3 16" xfId="2930" xr:uid="{00000000-0005-0000-0000-00004C230000}"/>
    <cellStyle name="Normal 14 2 6 3 17" xfId="19070" xr:uid="{00000000-0005-0000-0000-00004D230000}"/>
    <cellStyle name="Normal 14 2 6 3 2" xfId="1380" xr:uid="{00000000-0005-0000-0000-00004E230000}"/>
    <cellStyle name="Normal 14 2 6 3 2 10" xfId="6997" xr:uid="{00000000-0005-0000-0000-00004F230000}"/>
    <cellStyle name="Normal 14 2 6 3 2 10 2" xfId="28821" xr:uid="{00000000-0005-0000-0000-000050230000}"/>
    <cellStyle name="Normal 14 2 6 3 2 11" xfId="5125" xr:uid="{00000000-0005-0000-0000-000051230000}"/>
    <cellStyle name="Normal 14 2 6 3 2 11 2" xfId="21265" xr:uid="{00000000-0005-0000-0000-000052230000}"/>
    <cellStyle name="Normal 14 2 6 3 2 12" xfId="3253" xr:uid="{00000000-0005-0000-0000-000053230000}"/>
    <cellStyle name="Normal 14 2 6 3 2 13" xfId="19393" xr:uid="{00000000-0005-0000-0000-000054230000}"/>
    <cellStyle name="Normal 14 2 6 3 2 2" xfId="2556" xr:uid="{00000000-0005-0000-0000-000055230000}"/>
    <cellStyle name="Normal 14 2 6 3 2 2 10" xfId="20568" xr:uid="{00000000-0005-0000-0000-000056230000}"/>
    <cellStyle name="Normal 14 2 6 3 2 2 2" xfId="13629" xr:uid="{00000000-0005-0000-0000-000057230000}"/>
    <cellStyle name="Normal 14 2 6 3 2 2 2 2" xfId="41257" xr:uid="{00000000-0005-0000-0000-000058230000}"/>
    <cellStyle name="Normal 14 2 6 3 2 2 2 3" xfId="37815" xr:uid="{00000000-0005-0000-0000-000059230000}"/>
    <cellStyle name="Normal 14 2 6 3 2 2 2 4" xfId="31868" xr:uid="{00000000-0005-0000-0000-00005A230000}"/>
    <cellStyle name="Normal 14 2 6 3 2 2 2 5" xfId="25739" xr:uid="{00000000-0005-0000-0000-00005B230000}"/>
    <cellStyle name="Normal 14 2 6 3 2 2 3" xfId="16000" xr:uid="{00000000-0005-0000-0000-00005C230000}"/>
    <cellStyle name="Normal 14 2 6 3 2 2 3 2" xfId="43628" xr:uid="{00000000-0005-0000-0000-00005D230000}"/>
    <cellStyle name="Normal 14 2 6 3 2 2 3 3" xfId="27455" xr:uid="{00000000-0005-0000-0000-00005E230000}"/>
    <cellStyle name="Normal 14 2 6 3 2 2 4" xfId="11217" xr:uid="{00000000-0005-0000-0000-00005F230000}"/>
    <cellStyle name="Normal 14 2 6 3 2 2 4 2" xfId="38988" xr:uid="{00000000-0005-0000-0000-000060230000}"/>
    <cellStyle name="Normal 14 2 6 3 2 2 4 3" xfId="24312" xr:uid="{00000000-0005-0000-0000-000061230000}"/>
    <cellStyle name="Normal 14 2 6 3 2 2 5" xfId="18694" xr:uid="{00000000-0005-0000-0000-000062230000}"/>
    <cellStyle name="Normal 14 2 6 3 2 2 5 2" xfId="36222" xr:uid="{00000000-0005-0000-0000-000063230000}"/>
    <cellStyle name="Normal 14 2 6 3 2 2 6" xfId="10044" xr:uid="{00000000-0005-0000-0000-000064230000}"/>
    <cellStyle name="Normal 14 2 6 3 2 2 6 2" xfId="33740" xr:uid="{00000000-0005-0000-0000-000065230000}"/>
    <cellStyle name="Normal 14 2 6 3 2 2 7" xfId="8172" xr:uid="{00000000-0005-0000-0000-000066230000}"/>
    <cellStyle name="Normal 14 2 6 3 2 2 7 2" xfId="29996" xr:uid="{00000000-0005-0000-0000-000067230000}"/>
    <cellStyle name="Normal 14 2 6 3 2 2 8" xfId="6300" xr:uid="{00000000-0005-0000-0000-000068230000}"/>
    <cellStyle name="Normal 14 2 6 3 2 2 8 2" xfId="22440" xr:uid="{00000000-0005-0000-0000-000069230000}"/>
    <cellStyle name="Normal 14 2 6 3 2 2 9" xfId="4428" xr:uid="{00000000-0005-0000-0000-00006A230000}"/>
    <cellStyle name="Normal 14 2 6 3 2 3" xfId="2012" xr:uid="{00000000-0005-0000-0000-00006B230000}"/>
    <cellStyle name="Normal 14 2 6 3 2 3 2" xfId="15267" xr:uid="{00000000-0005-0000-0000-00006C230000}"/>
    <cellStyle name="Normal 14 2 6 3 2 3 2 2" xfId="42895" xr:uid="{00000000-0005-0000-0000-00006D230000}"/>
    <cellStyle name="Normal 14 2 6 3 2 3 2 3" xfId="31325" xr:uid="{00000000-0005-0000-0000-00006E230000}"/>
    <cellStyle name="Normal 14 2 6 3 2 3 2 4" xfId="28135" xr:uid="{00000000-0005-0000-0000-00006F230000}"/>
    <cellStyle name="Normal 14 2 6 3 2 3 3" xfId="12799" xr:uid="{00000000-0005-0000-0000-000070230000}"/>
    <cellStyle name="Normal 14 2 6 3 2 3 3 2" xfId="40523" xr:uid="{00000000-0005-0000-0000-000071230000}"/>
    <cellStyle name="Normal 14 2 6 3 2 3 3 3" xfId="23769" xr:uid="{00000000-0005-0000-0000-000072230000}"/>
    <cellStyle name="Normal 14 2 6 3 2 3 4" xfId="18151" xr:uid="{00000000-0005-0000-0000-000073230000}"/>
    <cellStyle name="Normal 14 2 6 3 2 3 4 2" xfId="37272" xr:uid="{00000000-0005-0000-0000-000074230000}"/>
    <cellStyle name="Normal 14 2 6 3 2 3 5" xfId="9501" xr:uid="{00000000-0005-0000-0000-000075230000}"/>
    <cellStyle name="Normal 14 2 6 3 2 3 5 2" xfId="33197" xr:uid="{00000000-0005-0000-0000-000076230000}"/>
    <cellStyle name="Normal 14 2 6 3 2 3 6" xfId="7629" xr:uid="{00000000-0005-0000-0000-000077230000}"/>
    <cellStyle name="Normal 14 2 6 3 2 3 6 2" xfId="29453" xr:uid="{00000000-0005-0000-0000-000078230000}"/>
    <cellStyle name="Normal 14 2 6 3 2 3 7" xfId="5757" xr:uid="{00000000-0005-0000-0000-000079230000}"/>
    <cellStyle name="Normal 14 2 6 3 2 3 7 2" xfId="21897" xr:uid="{00000000-0005-0000-0000-00007A230000}"/>
    <cellStyle name="Normal 14 2 6 3 2 3 8" xfId="3885" xr:uid="{00000000-0005-0000-0000-00007B230000}"/>
    <cellStyle name="Normal 14 2 6 3 2 3 9" xfId="20025" xr:uid="{00000000-0005-0000-0000-00007C230000}"/>
    <cellStyle name="Normal 14 2 6 3 2 4" xfId="12313" xr:uid="{00000000-0005-0000-0000-00007D230000}"/>
    <cellStyle name="Normal 14 2 6 3 2 4 2" xfId="40060" xr:uid="{00000000-0005-0000-0000-00007E230000}"/>
    <cellStyle name="Normal 14 2 6 3 2 4 3" xfId="30693" xr:uid="{00000000-0005-0000-0000-00007F230000}"/>
    <cellStyle name="Normal 14 2 6 3 2 4 4" xfId="25006" xr:uid="{00000000-0005-0000-0000-000080230000}"/>
    <cellStyle name="Normal 14 2 6 3 2 5" xfId="14804" xr:uid="{00000000-0005-0000-0000-000081230000}"/>
    <cellStyle name="Normal 14 2 6 3 2 5 2" xfId="42432" xr:uid="{00000000-0005-0000-0000-000082230000}"/>
    <cellStyle name="Normal 14 2 6 3 2 5 3" xfId="34590" xr:uid="{00000000-0005-0000-0000-000083230000}"/>
    <cellStyle name="Normal 14 2 6 3 2 5 4" xfId="26767" xr:uid="{00000000-0005-0000-0000-000084230000}"/>
    <cellStyle name="Normal 14 2 6 3 2 6" xfId="17024" xr:uid="{00000000-0005-0000-0000-000085230000}"/>
    <cellStyle name="Normal 14 2 6 3 2 6 2" xfId="44652" xr:uid="{00000000-0005-0000-0000-000086230000}"/>
    <cellStyle name="Normal 14 2 6 3 2 6 3" xfId="23137" xr:uid="{00000000-0005-0000-0000-000087230000}"/>
    <cellStyle name="Normal 14 2 6 3 2 7" xfId="10741" xr:uid="{00000000-0005-0000-0000-000088230000}"/>
    <cellStyle name="Normal 14 2 6 3 2 7 2" xfId="38512" xr:uid="{00000000-0005-0000-0000-000089230000}"/>
    <cellStyle name="Normal 14 2 6 3 2 8" xfId="17519" xr:uid="{00000000-0005-0000-0000-00008A230000}"/>
    <cellStyle name="Normal 14 2 6 3 2 8 2" xfId="35535" xr:uid="{00000000-0005-0000-0000-00008B230000}"/>
    <cellStyle name="Normal 14 2 6 3 2 9" xfId="8869" xr:uid="{00000000-0005-0000-0000-00008C230000}"/>
    <cellStyle name="Normal 14 2 6 3 2 9 2" xfId="32565" xr:uid="{00000000-0005-0000-0000-00008D230000}"/>
    <cellStyle name="Normal 14 2 6 3 3" xfId="1210" xr:uid="{00000000-0005-0000-0000-00008E230000}"/>
    <cellStyle name="Normal 14 2 6 3 3 10" xfId="6827" xr:uid="{00000000-0005-0000-0000-00008F230000}"/>
    <cellStyle name="Normal 14 2 6 3 3 10 2" xfId="28651" xr:uid="{00000000-0005-0000-0000-000090230000}"/>
    <cellStyle name="Normal 14 2 6 3 3 11" xfId="4955" xr:uid="{00000000-0005-0000-0000-000091230000}"/>
    <cellStyle name="Normal 14 2 6 3 3 11 2" xfId="21095" xr:uid="{00000000-0005-0000-0000-000092230000}"/>
    <cellStyle name="Normal 14 2 6 3 3 12" xfId="3083" xr:uid="{00000000-0005-0000-0000-000093230000}"/>
    <cellStyle name="Normal 14 2 6 3 3 13" xfId="19223" xr:uid="{00000000-0005-0000-0000-000094230000}"/>
    <cellStyle name="Normal 14 2 6 3 3 2" xfId="2709" xr:uid="{00000000-0005-0000-0000-000095230000}"/>
    <cellStyle name="Normal 14 2 6 3 3 2 10" xfId="20721" xr:uid="{00000000-0005-0000-0000-000096230000}"/>
    <cellStyle name="Normal 14 2 6 3 3 2 2" xfId="13774" xr:uid="{00000000-0005-0000-0000-000097230000}"/>
    <cellStyle name="Normal 14 2 6 3 3 2 2 2" xfId="41402" xr:uid="{00000000-0005-0000-0000-000098230000}"/>
    <cellStyle name="Normal 14 2 6 3 3 2 2 3" xfId="37968" xr:uid="{00000000-0005-0000-0000-000099230000}"/>
    <cellStyle name="Normal 14 2 6 3 3 2 2 4" xfId="32021" xr:uid="{00000000-0005-0000-0000-00009A230000}"/>
    <cellStyle name="Normal 14 2 6 3 3 2 2 5" xfId="25884" xr:uid="{00000000-0005-0000-0000-00009B230000}"/>
    <cellStyle name="Normal 14 2 6 3 3 2 3" xfId="16145" xr:uid="{00000000-0005-0000-0000-00009C230000}"/>
    <cellStyle name="Normal 14 2 6 3 3 2 3 2" xfId="43773" xr:uid="{00000000-0005-0000-0000-00009D230000}"/>
    <cellStyle name="Normal 14 2 6 3 3 2 3 3" xfId="27608" xr:uid="{00000000-0005-0000-0000-00009E230000}"/>
    <cellStyle name="Normal 14 2 6 3 3 2 4" xfId="11047" xr:uid="{00000000-0005-0000-0000-00009F230000}"/>
    <cellStyle name="Normal 14 2 6 3 3 2 4 2" xfId="38818" xr:uid="{00000000-0005-0000-0000-0000A0230000}"/>
    <cellStyle name="Normal 14 2 6 3 3 2 4 3" xfId="24465" xr:uid="{00000000-0005-0000-0000-0000A1230000}"/>
    <cellStyle name="Normal 14 2 6 3 3 2 5" xfId="18847" xr:uid="{00000000-0005-0000-0000-0000A2230000}"/>
    <cellStyle name="Normal 14 2 6 3 3 2 5 2" xfId="36375" xr:uid="{00000000-0005-0000-0000-0000A3230000}"/>
    <cellStyle name="Normal 14 2 6 3 3 2 6" xfId="10197" xr:uid="{00000000-0005-0000-0000-0000A4230000}"/>
    <cellStyle name="Normal 14 2 6 3 3 2 6 2" xfId="33893" xr:uid="{00000000-0005-0000-0000-0000A5230000}"/>
    <cellStyle name="Normal 14 2 6 3 3 2 7" xfId="8325" xr:uid="{00000000-0005-0000-0000-0000A6230000}"/>
    <cellStyle name="Normal 14 2 6 3 3 2 7 2" xfId="30149" xr:uid="{00000000-0005-0000-0000-0000A7230000}"/>
    <cellStyle name="Normal 14 2 6 3 3 2 8" xfId="6453" xr:uid="{00000000-0005-0000-0000-0000A8230000}"/>
    <cellStyle name="Normal 14 2 6 3 3 2 8 2" xfId="22593" xr:uid="{00000000-0005-0000-0000-0000A9230000}"/>
    <cellStyle name="Normal 14 2 6 3 3 2 9" xfId="4581" xr:uid="{00000000-0005-0000-0000-0000AA230000}"/>
    <cellStyle name="Normal 14 2 6 3 3 3" xfId="2165" xr:uid="{00000000-0005-0000-0000-0000AB230000}"/>
    <cellStyle name="Normal 14 2 6 3 3 3 2" xfId="15271" xr:uid="{00000000-0005-0000-0000-0000AC230000}"/>
    <cellStyle name="Normal 14 2 6 3 3 3 2 2" xfId="42899" xr:uid="{00000000-0005-0000-0000-0000AD230000}"/>
    <cellStyle name="Normal 14 2 6 3 3 3 2 3" xfId="31478" xr:uid="{00000000-0005-0000-0000-0000AE230000}"/>
    <cellStyle name="Normal 14 2 6 3 3 3 2 4" xfId="28130" xr:uid="{00000000-0005-0000-0000-0000AF230000}"/>
    <cellStyle name="Normal 14 2 6 3 3 3 3" xfId="12803" xr:uid="{00000000-0005-0000-0000-0000B0230000}"/>
    <cellStyle name="Normal 14 2 6 3 3 3 3 2" xfId="40527" xr:uid="{00000000-0005-0000-0000-0000B1230000}"/>
    <cellStyle name="Normal 14 2 6 3 3 3 3 3" xfId="23922" xr:uid="{00000000-0005-0000-0000-0000B2230000}"/>
    <cellStyle name="Normal 14 2 6 3 3 3 4" xfId="18304" xr:uid="{00000000-0005-0000-0000-0000B3230000}"/>
    <cellStyle name="Normal 14 2 6 3 3 3 4 2" xfId="37425" xr:uid="{00000000-0005-0000-0000-0000B4230000}"/>
    <cellStyle name="Normal 14 2 6 3 3 3 5" xfId="9654" xr:uid="{00000000-0005-0000-0000-0000B5230000}"/>
    <cellStyle name="Normal 14 2 6 3 3 3 5 2" xfId="33350" xr:uid="{00000000-0005-0000-0000-0000B6230000}"/>
    <cellStyle name="Normal 14 2 6 3 3 3 6" xfId="7782" xr:uid="{00000000-0005-0000-0000-0000B7230000}"/>
    <cellStyle name="Normal 14 2 6 3 3 3 6 2" xfId="29606" xr:uid="{00000000-0005-0000-0000-0000B8230000}"/>
    <cellStyle name="Normal 14 2 6 3 3 3 7" xfId="5910" xr:uid="{00000000-0005-0000-0000-0000B9230000}"/>
    <cellStyle name="Normal 14 2 6 3 3 3 7 2" xfId="22050" xr:uid="{00000000-0005-0000-0000-0000BA230000}"/>
    <cellStyle name="Normal 14 2 6 3 3 3 8" xfId="4038" xr:uid="{00000000-0005-0000-0000-0000BB230000}"/>
    <cellStyle name="Normal 14 2 6 3 3 3 9" xfId="20178" xr:uid="{00000000-0005-0000-0000-0000BC230000}"/>
    <cellStyle name="Normal 14 2 6 3 3 4" xfId="12143" xr:uid="{00000000-0005-0000-0000-0000BD230000}"/>
    <cellStyle name="Normal 14 2 6 3 3 4 2" xfId="39890" xr:uid="{00000000-0005-0000-0000-0000BE230000}"/>
    <cellStyle name="Normal 14 2 6 3 3 4 3" xfId="30523" xr:uid="{00000000-0005-0000-0000-0000BF230000}"/>
    <cellStyle name="Normal 14 2 6 3 3 4 4" xfId="25010" xr:uid="{00000000-0005-0000-0000-0000C0230000}"/>
    <cellStyle name="Normal 14 2 6 3 3 5" xfId="14634" xr:uid="{00000000-0005-0000-0000-0000C1230000}"/>
    <cellStyle name="Normal 14 2 6 3 3 5 2" xfId="42262" xr:uid="{00000000-0005-0000-0000-0000C2230000}"/>
    <cellStyle name="Normal 14 2 6 3 3 5 3" xfId="34420" xr:uid="{00000000-0005-0000-0000-0000C3230000}"/>
    <cellStyle name="Normal 14 2 6 3 3 5 4" xfId="26642" xr:uid="{00000000-0005-0000-0000-0000C4230000}"/>
    <cellStyle name="Normal 14 2 6 3 3 6" xfId="16854" xr:uid="{00000000-0005-0000-0000-0000C5230000}"/>
    <cellStyle name="Normal 14 2 6 3 3 6 2" xfId="44482" xr:uid="{00000000-0005-0000-0000-0000C6230000}"/>
    <cellStyle name="Normal 14 2 6 3 3 6 3" xfId="22967" xr:uid="{00000000-0005-0000-0000-0000C7230000}"/>
    <cellStyle name="Normal 14 2 6 3 3 7" xfId="10571" xr:uid="{00000000-0005-0000-0000-0000C8230000}"/>
    <cellStyle name="Normal 14 2 6 3 3 7 2" xfId="38342" xr:uid="{00000000-0005-0000-0000-0000C9230000}"/>
    <cellStyle name="Normal 14 2 6 3 3 8" xfId="17349" xr:uid="{00000000-0005-0000-0000-0000CA230000}"/>
    <cellStyle name="Normal 14 2 6 3 3 8 2" xfId="35410" xr:uid="{00000000-0005-0000-0000-0000CB230000}"/>
    <cellStyle name="Normal 14 2 6 3 3 9" xfId="8699" xr:uid="{00000000-0005-0000-0000-0000CC230000}"/>
    <cellStyle name="Normal 14 2 6 3 3 9 2" xfId="32395" xr:uid="{00000000-0005-0000-0000-0000CD230000}"/>
    <cellStyle name="Normal 14 2 6 3 4" xfId="1843" xr:uid="{00000000-0005-0000-0000-0000CE230000}"/>
    <cellStyle name="Normal 14 2 6 3 4 10" xfId="3716" xr:uid="{00000000-0005-0000-0000-0000CF230000}"/>
    <cellStyle name="Normal 14 2 6 3 4 11" xfId="19856" xr:uid="{00000000-0005-0000-0000-0000D0230000}"/>
    <cellStyle name="Normal 14 2 6 3 4 2" xfId="13339" xr:uid="{00000000-0005-0000-0000-0000D1230000}"/>
    <cellStyle name="Normal 14 2 6 3 4 2 2" xfId="15710" xr:uid="{00000000-0005-0000-0000-0000D2230000}"/>
    <cellStyle name="Normal 14 2 6 3 4 2 2 2" xfId="43338" xr:uid="{00000000-0005-0000-0000-0000D3230000}"/>
    <cellStyle name="Normal 14 2 6 3 4 2 3" xfId="40967" xr:uid="{00000000-0005-0000-0000-0000D4230000}"/>
    <cellStyle name="Normal 14 2 6 3 4 2 4" xfId="37103" xr:uid="{00000000-0005-0000-0000-0000D5230000}"/>
    <cellStyle name="Normal 14 2 6 3 4 2 5" xfId="31156" xr:uid="{00000000-0005-0000-0000-0000D6230000}"/>
    <cellStyle name="Normal 14 2 6 3 4 2 6" xfId="25449" xr:uid="{00000000-0005-0000-0000-0000D7230000}"/>
    <cellStyle name="Normal 14 2 6 3 4 3" xfId="11990" xr:uid="{00000000-0005-0000-0000-0000D8230000}"/>
    <cellStyle name="Normal 14 2 6 3 4 3 2" xfId="39737" xr:uid="{00000000-0005-0000-0000-0000D9230000}"/>
    <cellStyle name="Normal 14 2 6 3 4 3 3" xfId="34267" xr:uid="{00000000-0005-0000-0000-0000DA230000}"/>
    <cellStyle name="Normal 14 2 6 3 4 3 4" xfId="27117" xr:uid="{00000000-0005-0000-0000-0000DB230000}"/>
    <cellStyle name="Normal 14 2 6 3 4 4" xfId="14481" xr:uid="{00000000-0005-0000-0000-0000DC230000}"/>
    <cellStyle name="Normal 14 2 6 3 4 4 2" xfId="42109" xr:uid="{00000000-0005-0000-0000-0000DD230000}"/>
    <cellStyle name="Normal 14 2 6 3 4 4 3" xfId="23600" xr:uid="{00000000-0005-0000-0000-0000DE230000}"/>
    <cellStyle name="Normal 14 2 6 3 4 5" xfId="11370" xr:uid="{00000000-0005-0000-0000-0000DF230000}"/>
    <cellStyle name="Normal 14 2 6 3 4 5 2" xfId="39141" xr:uid="{00000000-0005-0000-0000-0000E0230000}"/>
    <cellStyle name="Normal 14 2 6 3 4 6" xfId="17982" xr:uid="{00000000-0005-0000-0000-0000E1230000}"/>
    <cellStyle name="Normal 14 2 6 3 4 6 2" xfId="35884" xr:uid="{00000000-0005-0000-0000-0000E2230000}"/>
    <cellStyle name="Normal 14 2 6 3 4 7" xfId="9332" xr:uid="{00000000-0005-0000-0000-0000E3230000}"/>
    <cellStyle name="Normal 14 2 6 3 4 7 2" xfId="33028" xr:uid="{00000000-0005-0000-0000-0000E4230000}"/>
    <cellStyle name="Normal 14 2 6 3 4 8" xfId="7460" xr:uid="{00000000-0005-0000-0000-0000E5230000}"/>
    <cellStyle name="Normal 14 2 6 3 4 8 2" xfId="29284" xr:uid="{00000000-0005-0000-0000-0000E6230000}"/>
    <cellStyle name="Normal 14 2 6 3 4 9" xfId="5588" xr:uid="{00000000-0005-0000-0000-0000E7230000}"/>
    <cellStyle name="Normal 14 2 6 3 4 9 2" xfId="21728" xr:uid="{00000000-0005-0000-0000-0000E8230000}"/>
    <cellStyle name="Normal 14 2 6 3 5" xfId="2387" xr:uid="{00000000-0005-0000-0000-0000E9230000}"/>
    <cellStyle name="Normal 14 2 6 3 5 10" xfId="20399" xr:uid="{00000000-0005-0000-0000-0000EA230000}"/>
    <cellStyle name="Normal 14 2 6 3 5 2" xfId="13474" xr:uid="{00000000-0005-0000-0000-0000EB230000}"/>
    <cellStyle name="Normal 14 2 6 3 5 2 2" xfId="41102" xr:uid="{00000000-0005-0000-0000-0000EC230000}"/>
    <cellStyle name="Normal 14 2 6 3 5 2 3" xfId="37646" xr:uid="{00000000-0005-0000-0000-0000ED230000}"/>
    <cellStyle name="Normal 14 2 6 3 5 2 4" xfId="31699" xr:uid="{00000000-0005-0000-0000-0000EE230000}"/>
    <cellStyle name="Normal 14 2 6 3 5 2 5" xfId="25584" xr:uid="{00000000-0005-0000-0000-0000EF230000}"/>
    <cellStyle name="Normal 14 2 6 3 5 3" xfId="15845" xr:uid="{00000000-0005-0000-0000-0000F0230000}"/>
    <cellStyle name="Normal 14 2 6 3 5 3 2" xfId="43473" xr:uid="{00000000-0005-0000-0000-0000F1230000}"/>
    <cellStyle name="Normal 14 2 6 3 5 3 3" xfId="27286" xr:uid="{00000000-0005-0000-0000-0000F2230000}"/>
    <cellStyle name="Normal 14 2 6 3 5 4" xfId="10894" xr:uid="{00000000-0005-0000-0000-0000F3230000}"/>
    <cellStyle name="Normal 14 2 6 3 5 4 2" xfId="38665" xr:uid="{00000000-0005-0000-0000-0000F4230000}"/>
    <cellStyle name="Normal 14 2 6 3 5 4 3" xfId="24143" xr:uid="{00000000-0005-0000-0000-0000F5230000}"/>
    <cellStyle name="Normal 14 2 6 3 5 5" xfId="18525" xr:uid="{00000000-0005-0000-0000-0000F6230000}"/>
    <cellStyle name="Normal 14 2 6 3 5 5 2" xfId="36053" xr:uid="{00000000-0005-0000-0000-0000F7230000}"/>
    <cellStyle name="Normal 14 2 6 3 5 6" xfId="9875" xr:uid="{00000000-0005-0000-0000-0000F8230000}"/>
    <cellStyle name="Normal 14 2 6 3 5 6 2" xfId="33571" xr:uid="{00000000-0005-0000-0000-0000F9230000}"/>
    <cellStyle name="Normal 14 2 6 3 5 7" xfId="8003" xr:uid="{00000000-0005-0000-0000-0000FA230000}"/>
    <cellStyle name="Normal 14 2 6 3 5 7 2" xfId="29827" xr:uid="{00000000-0005-0000-0000-0000FB230000}"/>
    <cellStyle name="Normal 14 2 6 3 5 8" xfId="6131" xr:uid="{00000000-0005-0000-0000-0000FC230000}"/>
    <cellStyle name="Normal 14 2 6 3 5 8 2" xfId="22271" xr:uid="{00000000-0005-0000-0000-0000FD230000}"/>
    <cellStyle name="Normal 14 2 6 3 5 9" xfId="4259" xr:uid="{00000000-0005-0000-0000-0000FE230000}"/>
    <cellStyle name="Normal 14 2 6 3 6" xfId="1686" xr:uid="{00000000-0005-0000-0000-0000FF230000}"/>
    <cellStyle name="Normal 14 2 6 3 6 2" xfId="16329" xr:uid="{00000000-0005-0000-0000-000000240000}"/>
    <cellStyle name="Normal 14 2 6 3 6 2 2" xfId="43957" xr:uid="{00000000-0005-0000-0000-000001240000}"/>
    <cellStyle name="Normal 14 2 6 3 6 2 3" xfId="30999" xr:uid="{00000000-0005-0000-0000-000002240000}"/>
    <cellStyle name="Normal 14 2 6 3 6 2 4" xfId="26068" xr:uid="{00000000-0005-0000-0000-000003240000}"/>
    <cellStyle name="Normal 14 2 6 3 6 3" xfId="13958" xr:uid="{00000000-0005-0000-0000-000004240000}"/>
    <cellStyle name="Normal 14 2 6 3 6 3 2" xfId="41586" xr:uid="{00000000-0005-0000-0000-000005240000}"/>
    <cellStyle name="Normal 14 2 6 3 6 3 3" xfId="27799" xr:uid="{00000000-0005-0000-0000-000006240000}"/>
    <cellStyle name="Normal 14 2 6 3 6 4" xfId="17825" xr:uid="{00000000-0005-0000-0000-000007240000}"/>
    <cellStyle name="Normal 14 2 6 3 6 4 2" xfId="36566" xr:uid="{00000000-0005-0000-0000-000008240000}"/>
    <cellStyle name="Normal 14 2 6 3 6 4 3" xfId="23443" xr:uid="{00000000-0005-0000-0000-000009240000}"/>
    <cellStyle name="Normal 14 2 6 3 6 5" xfId="9175" xr:uid="{00000000-0005-0000-0000-00000A240000}"/>
    <cellStyle name="Normal 14 2 6 3 6 5 2" xfId="32871" xr:uid="{00000000-0005-0000-0000-00000B240000}"/>
    <cellStyle name="Normal 14 2 6 3 6 6" xfId="7303" xr:uid="{00000000-0005-0000-0000-00000C240000}"/>
    <cellStyle name="Normal 14 2 6 3 6 6 2" xfId="29127" xr:uid="{00000000-0005-0000-0000-00000D240000}"/>
    <cellStyle name="Normal 14 2 6 3 6 7" xfId="5431" xr:uid="{00000000-0005-0000-0000-00000E240000}"/>
    <cellStyle name="Normal 14 2 6 3 6 7 2" xfId="21571" xr:uid="{00000000-0005-0000-0000-00000F240000}"/>
    <cellStyle name="Normal 14 2 6 3 6 8" xfId="3559" xr:uid="{00000000-0005-0000-0000-000010240000}"/>
    <cellStyle name="Normal 14 2 6 3 6 9" xfId="19699" xr:uid="{00000000-0005-0000-0000-000011240000}"/>
    <cellStyle name="Normal 14 2 6 3 7" xfId="1533" xr:uid="{00000000-0005-0000-0000-000012240000}"/>
    <cellStyle name="Normal 14 2 6 3 7 2" xfId="14957" xr:uid="{00000000-0005-0000-0000-000013240000}"/>
    <cellStyle name="Normal 14 2 6 3 7 2 2" xfId="42585" xr:uid="{00000000-0005-0000-0000-000014240000}"/>
    <cellStyle name="Normal 14 2 6 3 7 2 3" xfId="30846" xr:uid="{00000000-0005-0000-0000-000015240000}"/>
    <cellStyle name="Normal 14 2 6 3 7 2 4" xfId="28194" xr:uid="{00000000-0005-0000-0000-000016240000}"/>
    <cellStyle name="Normal 14 2 6 3 7 3" xfId="12466" xr:uid="{00000000-0005-0000-0000-000017240000}"/>
    <cellStyle name="Normal 14 2 6 3 7 3 2" xfId="40213" xr:uid="{00000000-0005-0000-0000-000018240000}"/>
    <cellStyle name="Normal 14 2 6 3 7 3 3" xfId="23290" xr:uid="{00000000-0005-0000-0000-000019240000}"/>
    <cellStyle name="Normal 14 2 6 3 7 4" xfId="17672" xr:uid="{00000000-0005-0000-0000-00001A240000}"/>
    <cellStyle name="Normal 14 2 6 3 7 4 2" xfId="35250" xr:uid="{00000000-0005-0000-0000-00001B240000}"/>
    <cellStyle name="Normal 14 2 6 3 7 5" xfId="9022" xr:uid="{00000000-0005-0000-0000-00001C240000}"/>
    <cellStyle name="Normal 14 2 6 3 7 5 2" xfId="32718" xr:uid="{00000000-0005-0000-0000-00001D240000}"/>
    <cellStyle name="Normal 14 2 6 3 7 6" xfId="7150" xr:uid="{00000000-0005-0000-0000-00001E240000}"/>
    <cellStyle name="Normal 14 2 6 3 7 6 2" xfId="28974" xr:uid="{00000000-0005-0000-0000-00001F240000}"/>
    <cellStyle name="Normal 14 2 6 3 7 7" xfId="5278" xr:uid="{00000000-0005-0000-0000-000020240000}"/>
    <cellStyle name="Normal 14 2 6 3 7 7 2" xfId="21418" xr:uid="{00000000-0005-0000-0000-000021240000}"/>
    <cellStyle name="Normal 14 2 6 3 7 8" xfId="3406" xr:uid="{00000000-0005-0000-0000-000022240000}"/>
    <cellStyle name="Normal 14 2 6 3 7 9" xfId="19546" xr:uid="{00000000-0005-0000-0000-000023240000}"/>
    <cellStyle name="Normal 14 2 6 3 8" xfId="11837" xr:uid="{00000000-0005-0000-0000-000024240000}"/>
    <cellStyle name="Normal 14 2 6 3 8 2" xfId="39588" xr:uid="{00000000-0005-0000-0000-000025240000}"/>
    <cellStyle name="Normal 14 2 6 3 8 3" xfId="36946" xr:uid="{00000000-0005-0000-0000-000026240000}"/>
    <cellStyle name="Normal 14 2 6 3 8 4" xfId="30370" xr:uid="{00000000-0005-0000-0000-000027240000}"/>
    <cellStyle name="Normal 14 2 6 3 8 5" xfId="24696" xr:uid="{00000000-0005-0000-0000-000028240000}"/>
    <cellStyle name="Normal 14 2 6 3 9" xfId="14328" xr:uid="{00000000-0005-0000-0000-000029240000}"/>
    <cellStyle name="Normal 14 2 6 3 9 2" xfId="41956" xr:uid="{00000000-0005-0000-0000-00002A240000}"/>
    <cellStyle name="Normal 14 2 6 3 9 3" xfId="34114" xr:uid="{00000000-0005-0000-0000-00002B240000}"/>
    <cellStyle name="Normal 14 2 6 3 9 4" xfId="26482" xr:uid="{00000000-0005-0000-0000-00002C240000}"/>
    <cellStyle name="Normal 14 2 6 4" xfId="1312" xr:uid="{00000000-0005-0000-0000-00002D240000}"/>
    <cellStyle name="Normal 14 2 6 4 10" xfId="17451" xr:uid="{00000000-0005-0000-0000-00002E240000}"/>
    <cellStyle name="Normal 14 2 6 4 10 2" xfId="35575" xr:uid="{00000000-0005-0000-0000-00002F240000}"/>
    <cellStyle name="Normal 14 2 6 4 11" xfId="8801" xr:uid="{00000000-0005-0000-0000-000030240000}"/>
    <cellStyle name="Normal 14 2 6 4 11 2" xfId="32497" xr:uid="{00000000-0005-0000-0000-000031240000}"/>
    <cellStyle name="Normal 14 2 6 4 12" xfId="6929" xr:uid="{00000000-0005-0000-0000-000032240000}"/>
    <cellStyle name="Normal 14 2 6 4 12 2" xfId="28753" xr:uid="{00000000-0005-0000-0000-000033240000}"/>
    <cellStyle name="Normal 14 2 6 4 13" xfId="5057" xr:uid="{00000000-0005-0000-0000-000034240000}"/>
    <cellStyle name="Normal 14 2 6 4 13 2" xfId="21197" xr:uid="{00000000-0005-0000-0000-000035240000}"/>
    <cellStyle name="Normal 14 2 6 4 14" xfId="3185" xr:uid="{00000000-0005-0000-0000-000036240000}"/>
    <cellStyle name="Normal 14 2 6 4 15" xfId="19325" xr:uid="{00000000-0005-0000-0000-000037240000}"/>
    <cellStyle name="Normal 14 2 6 4 2" xfId="2267" xr:uid="{00000000-0005-0000-0000-000038240000}"/>
    <cellStyle name="Normal 14 2 6 4 2 10" xfId="4140" xr:uid="{00000000-0005-0000-0000-000039240000}"/>
    <cellStyle name="Normal 14 2 6 4 2 11" xfId="20280" xr:uid="{00000000-0005-0000-0000-00003A240000}"/>
    <cellStyle name="Normal 14 2 6 4 2 2" xfId="2811" xr:uid="{00000000-0005-0000-0000-00003B240000}"/>
    <cellStyle name="Normal 14 2 6 4 2 2 2" xfId="16245" xr:uid="{00000000-0005-0000-0000-00003C240000}"/>
    <cellStyle name="Normal 14 2 6 4 2 2 2 2" xfId="43873" xr:uid="{00000000-0005-0000-0000-00003D240000}"/>
    <cellStyle name="Normal 14 2 6 4 2 2 2 3" xfId="38070" xr:uid="{00000000-0005-0000-0000-00003E240000}"/>
    <cellStyle name="Normal 14 2 6 4 2 2 2 4" xfId="32123" xr:uid="{00000000-0005-0000-0000-00003F240000}"/>
    <cellStyle name="Normal 14 2 6 4 2 2 2 5" xfId="25984" xr:uid="{00000000-0005-0000-0000-000040240000}"/>
    <cellStyle name="Normal 14 2 6 4 2 2 3" xfId="13874" xr:uid="{00000000-0005-0000-0000-000041240000}"/>
    <cellStyle name="Normal 14 2 6 4 2 2 3 2" xfId="41502" xr:uid="{00000000-0005-0000-0000-000042240000}"/>
    <cellStyle name="Normal 14 2 6 4 2 2 3 3" xfId="27710" xr:uid="{00000000-0005-0000-0000-000043240000}"/>
    <cellStyle name="Normal 14 2 6 4 2 2 4" xfId="18949" xr:uid="{00000000-0005-0000-0000-000044240000}"/>
    <cellStyle name="Normal 14 2 6 4 2 2 4 2" xfId="36477" xr:uid="{00000000-0005-0000-0000-000045240000}"/>
    <cellStyle name="Normal 14 2 6 4 2 2 4 3" xfId="24567" xr:uid="{00000000-0005-0000-0000-000046240000}"/>
    <cellStyle name="Normal 14 2 6 4 2 2 5" xfId="10299" xr:uid="{00000000-0005-0000-0000-000047240000}"/>
    <cellStyle name="Normal 14 2 6 4 2 2 5 2" xfId="33995" xr:uid="{00000000-0005-0000-0000-000048240000}"/>
    <cellStyle name="Normal 14 2 6 4 2 2 6" xfId="8427" xr:uid="{00000000-0005-0000-0000-000049240000}"/>
    <cellStyle name="Normal 14 2 6 4 2 2 6 2" xfId="30251" xr:uid="{00000000-0005-0000-0000-00004A240000}"/>
    <cellStyle name="Normal 14 2 6 4 2 2 7" xfId="6555" xr:uid="{00000000-0005-0000-0000-00004B240000}"/>
    <cellStyle name="Normal 14 2 6 4 2 2 7 2" xfId="22695" xr:uid="{00000000-0005-0000-0000-00004C240000}"/>
    <cellStyle name="Normal 14 2 6 4 2 2 8" xfId="4683" xr:uid="{00000000-0005-0000-0000-00004D240000}"/>
    <cellStyle name="Normal 14 2 6 4 2 2 9" xfId="20823" xr:uid="{00000000-0005-0000-0000-00004E240000}"/>
    <cellStyle name="Normal 14 2 6 4 2 3" xfId="13412" xr:uid="{00000000-0005-0000-0000-00004F240000}"/>
    <cellStyle name="Normal 14 2 6 4 2 3 2" xfId="41040" xr:uid="{00000000-0005-0000-0000-000050240000}"/>
    <cellStyle name="Normal 14 2 6 4 2 3 3" xfId="37527" xr:uid="{00000000-0005-0000-0000-000051240000}"/>
    <cellStyle name="Normal 14 2 6 4 2 3 4" xfId="31580" xr:uid="{00000000-0005-0000-0000-000052240000}"/>
    <cellStyle name="Normal 14 2 6 4 2 3 5" xfId="25522" xr:uid="{00000000-0005-0000-0000-000053240000}"/>
    <cellStyle name="Normal 14 2 6 4 2 4" xfId="15783" xr:uid="{00000000-0005-0000-0000-000054240000}"/>
    <cellStyle name="Normal 14 2 6 4 2 4 2" xfId="43411" xr:uid="{00000000-0005-0000-0000-000055240000}"/>
    <cellStyle name="Normal 14 2 6 4 2 4 3" xfId="27219" xr:uid="{00000000-0005-0000-0000-000056240000}"/>
    <cellStyle name="Normal 14 2 6 4 2 5" xfId="11472" xr:uid="{00000000-0005-0000-0000-000057240000}"/>
    <cellStyle name="Normal 14 2 6 4 2 5 2" xfId="39243" xr:uid="{00000000-0005-0000-0000-000058240000}"/>
    <cellStyle name="Normal 14 2 6 4 2 5 3" xfId="24024" xr:uid="{00000000-0005-0000-0000-000059240000}"/>
    <cellStyle name="Normal 14 2 6 4 2 6" xfId="18406" xr:uid="{00000000-0005-0000-0000-00005A240000}"/>
    <cellStyle name="Normal 14 2 6 4 2 6 2" xfId="35986" xr:uid="{00000000-0005-0000-0000-00005B240000}"/>
    <cellStyle name="Normal 14 2 6 4 2 7" xfId="9756" xr:uid="{00000000-0005-0000-0000-00005C240000}"/>
    <cellStyle name="Normal 14 2 6 4 2 7 2" xfId="33452" xr:uid="{00000000-0005-0000-0000-00005D240000}"/>
    <cellStyle name="Normal 14 2 6 4 2 8" xfId="7884" xr:uid="{00000000-0005-0000-0000-00005E240000}"/>
    <cellStyle name="Normal 14 2 6 4 2 8 2" xfId="29708" xr:uid="{00000000-0005-0000-0000-00005F240000}"/>
    <cellStyle name="Normal 14 2 6 4 2 9" xfId="6012" xr:uid="{00000000-0005-0000-0000-000060240000}"/>
    <cellStyle name="Normal 14 2 6 4 2 9 2" xfId="22152" xr:uid="{00000000-0005-0000-0000-000061240000}"/>
    <cellStyle name="Normal 14 2 6 4 3" xfId="2488" xr:uid="{00000000-0005-0000-0000-000062240000}"/>
    <cellStyle name="Normal 14 2 6 4 3 10" xfId="20500" xr:uid="{00000000-0005-0000-0000-000063240000}"/>
    <cellStyle name="Normal 14 2 6 4 3 2" xfId="13561" xr:uid="{00000000-0005-0000-0000-000064240000}"/>
    <cellStyle name="Normal 14 2 6 4 3 2 2" xfId="41189" xr:uid="{00000000-0005-0000-0000-000065240000}"/>
    <cellStyle name="Normal 14 2 6 4 3 2 3" xfId="37747" xr:uid="{00000000-0005-0000-0000-000066240000}"/>
    <cellStyle name="Normal 14 2 6 4 3 2 4" xfId="31800" xr:uid="{00000000-0005-0000-0000-000067240000}"/>
    <cellStyle name="Normal 14 2 6 4 3 2 5" xfId="25671" xr:uid="{00000000-0005-0000-0000-000068240000}"/>
    <cellStyle name="Normal 14 2 6 4 3 3" xfId="15932" xr:uid="{00000000-0005-0000-0000-000069240000}"/>
    <cellStyle name="Normal 14 2 6 4 3 3 2" xfId="43560" xr:uid="{00000000-0005-0000-0000-00006A240000}"/>
    <cellStyle name="Normal 14 2 6 4 3 3 3" xfId="27387" xr:uid="{00000000-0005-0000-0000-00006B240000}"/>
    <cellStyle name="Normal 14 2 6 4 3 4" xfId="11149" xr:uid="{00000000-0005-0000-0000-00006C240000}"/>
    <cellStyle name="Normal 14 2 6 4 3 4 2" xfId="38920" xr:uid="{00000000-0005-0000-0000-00006D240000}"/>
    <cellStyle name="Normal 14 2 6 4 3 4 3" xfId="24244" xr:uid="{00000000-0005-0000-0000-00006E240000}"/>
    <cellStyle name="Normal 14 2 6 4 3 5" xfId="18626" xr:uid="{00000000-0005-0000-0000-00006F240000}"/>
    <cellStyle name="Normal 14 2 6 4 3 5 2" xfId="36154" xr:uid="{00000000-0005-0000-0000-000070240000}"/>
    <cellStyle name="Normal 14 2 6 4 3 6" xfId="9976" xr:uid="{00000000-0005-0000-0000-000071240000}"/>
    <cellStyle name="Normal 14 2 6 4 3 6 2" xfId="33672" xr:uid="{00000000-0005-0000-0000-000072240000}"/>
    <cellStyle name="Normal 14 2 6 4 3 7" xfId="8104" xr:uid="{00000000-0005-0000-0000-000073240000}"/>
    <cellStyle name="Normal 14 2 6 4 3 7 2" xfId="29928" xr:uid="{00000000-0005-0000-0000-000074240000}"/>
    <cellStyle name="Normal 14 2 6 4 3 8" xfId="6232" xr:uid="{00000000-0005-0000-0000-000075240000}"/>
    <cellStyle name="Normal 14 2 6 4 3 8 2" xfId="22372" xr:uid="{00000000-0005-0000-0000-000076240000}"/>
    <cellStyle name="Normal 14 2 6 4 3 9" xfId="4360" xr:uid="{00000000-0005-0000-0000-000077240000}"/>
    <cellStyle name="Normal 14 2 6 4 4" xfId="1944" xr:uid="{00000000-0005-0000-0000-000078240000}"/>
    <cellStyle name="Normal 14 2 6 4 4 2" xfId="16369" xr:uid="{00000000-0005-0000-0000-000079240000}"/>
    <cellStyle name="Normal 14 2 6 4 4 2 2" xfId="43997" xr:uid="{00000000-0005-0000-0000-00007A240000}"/>
    <cellStyle name="Normal 14 2 6 4 4 2 3" xfId="31257" xr:uid="{00000000-0005-0000-0000-00007B240000}"/>
    <cellStyle name="Normal 14 2 6 4 4 2 4" xfId="26108" xr:uid="{00000000-0005-0000-0000-00007C240000}"/>
    <cellStyle name="Normal 14 2 6 4 4 3" xfId="13998" xr:uid="{00000000-0005-0000-0000-00007D240000}"/>
    <cellStyle name="Normal 14 2 6 4 4 3 2" xfId="41626" xr:uid="{00000000-0005-0000-0000-00007E240000}"/>
    <cellStyle name="Normal 14 2 6 4 4 3 3" xfId="27839" xr:uid="{00000000-0005-0000-0000-00007F240000}"/>
    <cellStyle name="Normal 14 2 6 4 4 4" xfId="18083" xr:uid="{00000000-0005-0000-0000-000080240000}"/>
    <cellStyle name="Normal 14 2 6 4 4 4 2" xfId="36606" xr:uid="{00000000-0005-0000-0000-000081240000}"/>
    <cellStyle name="Normal 14 2 6 4 4 4 3" xfId="23701" xr:uid="{00000000-0005-0000-0000-000082240000}"/>
    <cellStyle name="Normal 14 2 6 4 4 5" xfId="9433" xr:uid="{00000000-0005-0000-0000-000083240000}"/>
    <cellStyle name="Normal 14 2 6 4 4 5 2" xfId="33129" xr:uid="{00000000-0005-0000-0000-000084240000}"/>
    <cellStyle name="Normal 14 2 6 4 4 6" xfId="7561" xr:uid="{00000000-0005-0000-0000-000085240000}"/>
    <cellStyle name="Normal 14 2 6 4 4 6 2" xfId="29385" xr:uid="{00000000-0005-0000-0000-000086240000}"/>
    <cellStyle name="Normal 14 2 6 4 4 7" xfId="5689" xr:uid="{00000000-0005-0000-0000-000087240000}"/>
    <cellStyle name="Normal 14 2 6 4 4 7 2" xfId="21829" xr:uid="{00000000-0005-0000-0000-000088240000}"/>
    <cellStyle name="Normal 14 2 6 4 4 8" xfId="3817" xr:uid="{00000000-0005-0000-0000-000089240000}"/>
    <cellStyle name="Normal 14 2 6 4 4 9" xfId="19957" xr:uid="{00000000-0005-0000-0000-00008A240000}"/>
    <cellStyle name="Normal 14 2 6 4 5" xfId="12713" xr:uid="{00000000-0005-0000-0000-00008B240000}"/>
    <cellStyle name="Normal 14 2 6 4 5 2" xfId="15186" xr:uid="{00000000-0005-0000-0000-00008C240000}"/>
    <cellStyle name="Normal 14 2 6 4 5 2 2" xfId="42814" xr:uid="{00000000-0005-0000-0000-00008D240000}"/>
    <cellStyle name="Normal 14 2 6 4 5 2 3" xfId="34737" xr:uid="{00000000-0005-0000-0000-00008E240000}"/>
    <cellStyle name="Normal 14 2 6 4 5 3" xfId="40442" xr:uid="{00000000-0005-0000-0000-00008F240000}"/>
    <cellStyle name="Normal 14 2 6 4 5 4" xfId="37204" xr:uid="{00000000-0005-0000-0000-000090240000}"/>
    <cellStyle name="Normal 14 2 6 4 5 5" xfId="30625" xr:uid="{00000000-0005-0000-0000-000091240000}"/>
    <cellStyle name="Normal 14 2 6 4 5 6" xfId="24925" xr:uid="{00000000-0005-0000-0000-000092240000}"/>
    <cellStyle name="Normal 14 2 6 4 6" xfId="12245" xr:uid="{00000000-0005-0000-0000-000093240000}"/>
    <cellStyle name="Normal 14 2 6 4 6 2" xfId="39992" xr:uid="{00000000-0005-0000-0000-000094240000}"/>
    <cellStyle name="Normal 14 2 6 4 6 3" xfId="34522" xr:uid="{00000000-0005-0000-0000-000095240000}"/>
    <cellStyle name="Normal 14 2 6 4 6 4" xfId="26807" xr:uid="{00000000-0005-0000-0000-000096240000}"/>
    <cellStyle name="Normal 14 2 6 4 7" xfId="14736" xr:uid="{00000000-0005-0000-0000-000097240000}"/>
    <cellStyle name="Normal 14 2 6 4 7 2" xfId="42364" xr:uid="{00000000-0005-0000-0000-000098240000}"/>
    <cellStyle name="Normal 14 2 6 4 7 3" xfId="23069" xr:uid="{00000000-0005-0000-0000-000099240000}"/>
    <cellStyle name="Normal 14 2 6 4 8" xfId="16956" xr:uid="{00000000-0005-0000-0000-00009A240000}"/>
    <cellStyle name="Normal 14 2 6 4 8 2" xfId="44584" xr:uid="{00000000-0005-0000-0000-00009B240000}"/>
    <cellStyle name="Normal 14 2 6 4 9" xfId="10673" xr:uid="{00000000-0005-0000-0000-00009C240000}"/>
    <cellStyle name="Normal 14 2 6 4 9 2" xfId="38444" xr:uid="{00000000-0005-0000-0000-00009D240000}"/>
    <cellStyle name="Normal 14 2 6 5" xfId="1159" xr:uid="{00000000-0005-0000-0000-00009E240000}"/>
    <cellStyle name="Normal 14 2 6 5 10" xfId="8648" xr:uid="{00000000-0005-0000-0000-00009F240000}"/>
    <cellStyle name="Normal 14 2 6 5 10 2" xfId="32344" xr:uid="{00000000-0005-0000-0000-0000A0240000}"/>
    <cellStyle name="Normal 14 2 6 5 11" xfId="6776" xr:uid="{00000000-0005-0000-0000-0000A1240000}"/>
    <cellStyle name="Normal 14 2 6 5 11 2" xfId="28600" xr:uid="{00000000-0005-0000-0000-0000A2240000}"/>
    <cellStyle name="Normal 14 2 6 5 12" xfId="4904" xr:uid="{00000000-0005-0000-0000-0000A3240000}"/>
    <cellStyle name="Normal 14 2 6 5 12 2" xfId="21044" xr:uid="{00000000-0005-0000-0000-0000A4240000}"/>
    <cellStyle name="Normal 14 2 6 5 13" xfId="3032" xr:uid="{00000000-0005-0000-0000-0000A5240000}"/>
    <cellStyle name="Normal 14 2 6 5 14" xfId="19172" xr:uid="{00000000-0005-0000-0000-0000A6240000}"/>
    <cellStyle name="Normal 14 2 6 5 2" xfId="2658" xr:uid="{00000000-0005-0000-0000-0000A7240000}"/>
    <cellStyle name="Normal 14 2 6 5 2 10" xfId="20670" xr:uid="{00000000-0005-0000-0000-0000A8240000}"/>
    <cellStyle name="Normal 14 2 6 5 2 2" xfId="13723" xr:uid="{00000000-0005-0000-0000-0000A9240000}"/>
    <cellStyle name="Normal 14 2 6 5 2 2 2" xfId="41351" xr:uid="{00000000-0005-0000-0000-0000AA240000}"/>
    <cellStyle name="Normal 14 2 6 5 2 2 3" xfId="37917" xr:uid="{00000000-0005-0000-0000-0000AB240000}"/>
    <cellStyle name="Normal 14 2 6 5 2 2 4" xfId="31970" xr:uid="{00000000-0005-0000-0000-0000AC240000}"/>
    <cellStyle name="Normal 14 2 6 5 2 2 5" xfId="25833" xr:uid="{00000000-0005-0000-0000-0000AD240000}"/>
    <cellStyle name="Normal 14 2 6 5 2 3" xfId="16094" xr:uid="{00000000-0005-0000-0000-0000AE240000}"/>
    <cellStyle name="Normal 14 2 6 5 2 3 2" xfId="43722" xr:uid="{00000000-0005-0000-0000-0000AF240000}"/>
    <cellStyle name="Normal 14 2 6 5 2 3 3" xfId="27557" xr:uid="{00000000-0005-0000-0000-0000B0240000}"/>
    <cellStyle name="Normal 14 2 6 5 2 4" xfId="11523" xr:uid="{00000000-0005-0000-0000-0000B1240000}"/>
    <cellStyle name="Normal 14 2 6 5 2 4 2" xfId="39294" xr:uid="{00000000-0005-0000-0000-0000B2240000}"/>
    <cellStyle name="Normal 14 2 6 5 2 4 3" xfId="24414" xr:uid="{00000000-0005-0000-0000-0000B3240000}"/>
    <cellStyle name="Normal 14 2 6 5 2 5" xfId="18796" xr:uid="{00000000-0005-0000-0000-0000B4240000}"/>
    <cellStyle name="Normal 14 2 6 5 2 5 2" xfId="36324" xr:uid="{00000000-0005-0000-0000-0000B5240000}"/>
    <cellStyle name="Normal 14 2 6 5 2 6" xfId="10146" xr:uid="{00000000-0005-0000-0000-0000B6240000}"/>
    <cellStyle name="Normal 14 2 6 5 2 6 2" xfId="33842" xr:uid="{00000000-0005-0000-0000-0000B7240000}"/>
    <cellStyle name="Normal 14 2 6 5 2 7" xfId="8274" xr:uid="{00000000-0005-0000-0000-0000B8240000}"/>
    <cellStyle name="Normal 14 2 6 5 2 7 2" xfId="30098" xr:uid="{00000000-0005-0000-0000-0000B9240000}"/>
    <cellStyle name="Normal 14 2 6 5 2 8" xfId="6402" xr:uid="{00000000-0005-0000-0000-0000BA240000}"/>
    <cellStyle name="Normal 14 2 6 5 2 8 2" xfId="22542" xr:uid="{00000000-0005-0000-0000-0000BB240000}"/>
    <cellStyle name="Normal 14 2 6 5 2 9" xfId="4530" xr:uid="{00000000-0005-0000-0000-0000BC240000}"/>
    <cellStyle name="Normal 14 2 6 5 3" xfId="2114" xr:uid="{00000000-0005-0000-0000-0000BD240000}"/>
    <cellStyle name="Normal 14 2 6 5 3 10" xfId="20127" xr:uid="{00000000-0005-0000-0000-0000BE240000}"/>
    <cellStyle name="Normal 14 2 6 5 3 2" xfId="14221" xr:uid="{00000000-0005-0000-0000-0000BF240000}"/>
    <cellStyle name="Normal 14 2 6 5 3 2 2" xfId="41849" xr:uid="{00000000-0005-0000-0000-0000C0240000}"/>
    <cellStyle name="Normal 14 2 6 5 3 2 3" xfId="31427" xr:uid="{00000000-0005-0000-0000-0000C1240000}"/>
    <cellStyle name="Normal 14 2 6 5 3 2 4" xfId="26331" xr:uid="{00000000-0005-0000-0000-0000C2240000}"/>
    <cellStyle name="Normal 14 2 6 5 3 3" xfId="16592" xr:uid="{00000000-0005-0000-0000-0000C3240000}"/>
    <cellStyle name="Normal 14 2 6 5 3 3 2" xfId="44220" xr:uid="{00000000-0005-0000-0000-0000C4240000}"/>
    <cellStyle name="Normal 14 2 6 5 3 3 3" xfId="28072" xr:uid="{00000000-0005-0000-0000-0000C5240000}"/>
    <cellStyle name="Normal 14 2 6 5 3 4" xfId="10996" xr:uid="{00000000-0005-0000-0000-0000C6240000}"/>
    <cellStyle name="Normal 14 2 6 5 3 4 2" xfId="38767" xr:uid="{00000000-0005-0000-0000-0000C7240000}"/>
    <cellStyle name="Normal 14 2 6 5 3 4 3" xfId="23871" xr:uid="{00000000-0005-0000-0000-0000C8240000}"/>
    <cellStyle name="Normal 14 2 6 5 3 5" xfId="18253" xr:uid="{00000000-0005-0000-0000-0000C9240000}"/>
    <cellStyle name="Normal 14 2 6 5 3 5 2" xfId="36839" xr:uid="{00000000-0005-0000-0000-0000CA240000}"/>
    <cellStyle name="Normal 14 2 6 5 3 6" xfId="9603" xr:uid="{00000000-0005-0000-0000-0000CB240000}"/>
    <cellStyle name="Normal 14 2 6 5 3 6 2" xfId="33299" xr:uid="{00000000-0005-0000-0000-0000CC240000}"/>
    <cellStyle name="Normal 14 2 6 5 3 7" xfId="7731" xr:uid="{00000000-0005-0000-0000-0000CD240000}"/>
    <cellStyle name="Normal 14 2 6 5 3 7 2" xfId="29555" xr:uid="{00000000-0005-0000-0000-0000CE240000}"/>
    <cellStyle name="Normal 14 2 6 5 3 8" xfId="5859" xr:uid="{00000000-0005-0000-0000-0000CF240000}"/>
    <cellStyle name="Normal 14 2 6 5 3 8 2" xfId="21999" xr:uid="{00000000-0005-0000-0000-0000D0240000}"/>
    <cellStyle name="Normal 14 2 6 5 3 9" xfId="3987" xr:uid="{00000000-0005-0000-0000-0000D1240000}"/>
    <cellStyle name="Normal 14 2 6 5 4" xfId="13202" xr:uid="{00000000-0005-0000-0000-0000D2240000}"/>
    <cellStyle name="Normal 14 2 6 5 4 2" xfId="15590" xr:uid="{00000000-0005-0000-0000-0000D3240000}"/>
    <cellStyle name="Normal 14 2 6 5 4 2 2" xfId="43218" xr:uid="{00000000-0005-0000-0000-0000D4240000}"/>
    <cellStyle name="Normal 14 2 6 5 4 2 3" xfId="34922" xr:uid="{00000000-0005-0000-0000-0000D5240000}"/>
    <cellStyle name="Normal 14 2 6 5 4 3" xfId="40846" xr:uid="{00000000-0005-0000-0000-0000D6240000}"/>
    <cellStyle name="Normal 14 2 6 5 4 4" xfId="37374" xr:uid="{00000000-0005-0000-0000-0000D7240000}"/>
    <cellStyle name="Normal 14 2 6 5 4 5" xfId="30472" xr:uid="{00000000-0005-0000-0000-0000D8240000}"/>
    <cellStyle name="Normal 14 2 6 5 4 6" xfId="25329" xr:uid="{00000000-0005-0000-0000-0000D9240000}"/>
    <cellStyle name="Normal 14 2 6 5 5" xfId="12092" xr:uid="{00000000-0005-0000-0000-0000DA240000}"/>
    <cellStyle name="Normal 14 2 6 5 5 2" xfId="39839" xr:uid="{00000000-0005-0000-0000-0000DB240000}"/>
    <cellStyle name="Normal 14 2 6 5 5 3" xfId="34369" xr:uid="{00000000-0005-0000-0000-0000DC240000}"/>
    <cellStyle name="Normal 14 2 6 5 5 4" xfId="27041" xr:uid="{00000000-0005-0000-0000-0000DD240000}"/>
    <cellStyle name="Normal 14 2 6 5 6" xfId="14583" xr:uid="{00000000-0005-0000-0000-0000DE240000}"/>
    <cellStyle name="Normal 14 2 6 5 6 2" xfId="42211" xr:uid="{00000000-0005-0000-0000-0000DF240000}"/>
    <cellStyle name="Normal 14 2 6 5 6 3" xfId="22916" xr:uid="{00000000-0005-0000-0000-0000E0240000}"/>
    <cellStyle name="Normal 14 2 6 5 7" xfId="16803" xr:uid="{00000000-0005-0000-0000-0000E1240000}"/>
    <cellStyle name="Normal 14 2 6 5 7 2" xfId="44431" xr:uid="{00000000-0005-0000-0000-0000E2240000}"/>
    <cellStyle name="Normal 14 2 6 5 8" xfId="10520" xr:uid="{00000000-0005-0000-0000-0000E3240000}"/>
    <cellStyle name="Normal 14 2 6 5 8 2" xfId="38291" xr:uid="{00000000-0005-0000-0000-0000E4240000}"/>
    <cellStyle name="Normal 14 2 6 5 9" xfId="17298" xr:uid="{00000000-0005-0000-0000-0000E5240000}"/>
    <cellStyle name="Normal 14 2 6 5 9 2" xfId="35808" xr:uid="{00000000-0005-0000-0000-0000E6240000}"/>
    <cellStyle name="Normal 14 2 6 6" xfId="1792" xr:uid="{00000000-0005-0000-0000-0000E7240000}"/>
    <cellStyle name="Normal 14 2 6 6 10" xfId="3665" xr:uid="{00000000-0005-0000-0000-0000E8240000}"/>
    <cellStyle name="Normal 14 2 6 6 11" xfId="19805" xr:uid="{00000000-0005-0000-0000-0000E9240000}"/>
    <cellStyle name="Normal 14 2 6 6 2" xfId="12555" xr:uid="{00000000-0005-0000-0000-0000EA240000}"/>
    <cellStyle name="Normal 14 2 6 6 2 2" xfId="15045" xr:uid="{00000000-0005-0000-0000-0000EB240000}"/>
    <cellStyle name="Normal 14 2 6 6 2 2 2" xfId="42673" xr:uid="{00000000-0005-0000-0000-0000EC240000}"/>
    <cellStyle name="Normal 14 2 6 6 2 3" xfId="40301" xr:uid="{00000000-0005-0000-0000-0000ED240000}"/>
    <cellStyle name="Normal 14 2 6 6 2 4" xfId="37052" xr:uid="{00000000-0005-0000-0000-0000EE240000}"/>
    <cellStyle name="Normal 14 2 6 6 2 5" xfId="31105" xr:uid="{00000000-0005-0000-0000-0000EF240000}"/>
    <cellStyle name="Normal 14 2 6 6 2 6" xfId="24784" xr:uid="{00000000-0005-0000-0000-0000F0240000}"/>
    <cellStyle name="Normal 14 2 6 6 3" xfId="11939" xr:uid="{00000000-0005-0000-0000-0000F1240000}"/>
    <cellStyle name="Normal 14 2 6 6 3 2" xfId="39686" xr:uid="{00000000-0005-0000-0000-0000F2240000}"/>
    <cellStyle name="Normal 14 2 6 6 3 3" xfId="34216" xr:uid="{00000000-0005-0000-0000-0000F3240000}"/>
    <cellStyle name="Normal 14 2 6 6 3 4" xfId="26726" xr:uid="{00000000-0005-0000-0000-0000F4240000}"/>
    <cellStyle name="Normal 14 2 6 6 4" xfId="14430" xr:uid="{00000000-0005-0000-0000-0000F5240000}"/>
    <cellStyle name="Normal 14 2 6 6 4 2" xfId="42058" xr:uid="{00000000-0005-0000-0000-0000F6240000}"/>
    <cellStyle name="Normal 14 2 6 6 4 3" xfId="23549" xr:uid="{00000000-0005-0000-0000-0000F7240000}"/>
    <cellStyle name="Normal 14 2 6 6 5" xfId="11319" xr:uid="{00000000-0005-0000-0000-0000F8240000}"/>
    <cellStyle name="Normal 14 2 6 6 5 2" xfId="39090" xr:uid="{00000000-0005-0000-0000-0000F9240000}"/>
    <cellStyle name="Normal 14 2 6 6 6" xfId="17931" xr:uid="{00000000-0005-0000-0000-0000FA240000}"/>
    <cellStyle name="Normal 14 2 6 6 6 2" xfId="35494" xr:uid="{00000000-0005-0000-0000-0000FB240000}"/>
    <cellStyle name="Normal 14 2 6 6 7" xfId="9281" xr:uid="{00000000-0005-0000-0000-0000FC240000}"/>
    <cellStyle name="Normal 14 2 6 6 7 2" xfId="32977" xr:uid="{00000000-0005-0000-0000-0000FD240000}"/>
    <cellStyle name="Normal 14 2 6 6 8" xfId="7409" xr:uid="{00000000-0005-0000-0000-0000FE240000}"/>
    <cellStyle name="Normal 14 2 6 6 8 2" xfId="29233" xr:uid="{00000000-0005-0000-0000-0000FF240000}"/>
    <cellStyle name="Normal 14 2 6 6 9" xfId="5537" xr:uid="{00000000-0005-0000-0000-000000250000}"/>
    <cellStyle name="Normal 14 2 6 6 9 2" xfId="21677" xr:uid="{00000000-0005-0000-0000-000001250000}"/>
    <cellStyle name="Normal 14 2 6 7" xfId="2336" xr:uid="{00000000-0005-0000-0000-000002250000}"/>
    <cellStyle name="Normal 14 2 6 7 10" xfId="20348" xr:uid="{00000000-0005-0000-0000-000003250000}"/>
    <cellStyle name="Normal 14 2 6 7 2" xfId="13211" xr:uid="{00000000-0005-0000-0000-000004250000}"/>
    <cellStyle name="Normal 14 2 6 7 2 2" xfId="40854" xr:uid="{00000000-0005-0000-0000-000005250000}"/>
    <cellStyle name="Normal 14 2 6 7 2 3" xfId="37595" xr:uid="{00000000-0005-0000-0000-000006250000}"/>
    <cellStyle name="Normal 14 2 6 7 2 4" xfId="31648" xr:uid="{00000000-0005-0000-0000-000007250000}"/>
    <cellStyle name="Normal 14 2 6 7 2 5" xfId="25337" xr:uid="{00000000-0005-0000-0000-000008250000}"/>
    <cellStyle name="Normal 14 2 6 7 3" xfId="15598" xr:uid="{00000000-0005-0000-0000-000009250000}"/>
    <cellStyle name="Normal 14 2 6 7 3 2" xfId="43226" xr:uid="{00000000-0005-0000-0000-00000A250000}"/>
    <cellStyle name="Normal 14 2 6 7 3 3" xfId="26591" xr:uid="{00000000-0005-0000-0000-00000B250000}"/>
    <cellStyle name="Normal 14 2 6 7 4" xfId="10843" xr:uid="{00000000-0005-0000-0000-00000C250000}"/>
    <cellStyle name="Normal 14 2 6 7 4 2" xfId="38614" xr:uid="{00000000-0005-0000-0000-00000D250000}"/>
    <cellStyle name="Normal 14 2 6 7 4 3" xfId="24092" xr:uid="{00000000-0005-0000-0000-00000E250000}"/>
    <cellStyle name="Normal 14 2 6 7 5" xfId="18474" xr:uid="{00000000-0005-0000-0000-00000F250000}"/>
    <cellStyle name="Normal 14 2 6 7 5 2" xfId="35359" xr:uid="{00000000-0005-0000-0000-000010250000}"/>
    <cellStyle name="Normal 14 2 6 7 6" xfId="9824" xr:uid="{00000000-0005-0000-0000-000011250000}"/>
    <cellStyle name="Normal 14 2 6 7 6 2" xfId="33520" xr:uid="{00000000-0005-0000-0000-000012250000}"/>
    <cellStyle name="Normal 14 2 6 7 7" xfId="7952" xr:uid="{00000000-0005-0000-0000-000013250000}"/>
    <cellStyle name="Normal 14 2 6 7 7 2" xfId="29776" xr:uid="{00000000-0005-0000-0000-000014250000}"/>
    <cellStyle name="Normal 14 2 6 7 8" xfId="6080" xr:uid="{00000000-0005-0000-0000-000015250000}"/>
    <cellStyle name="Normal 14 2 6 7 8 2" xfId="22220" xr:uid="{00000000-0005-0000-0000-000016250000}"/>
    <cellStyle name="Normal 14 2 6 7 9" xfId="4208" xr:uid="{00000000-0005-0000-0000-000017250000}"/>
    <cellStyle name="Normal 14 2 6 8" xfId="1635" xr:uid="{00000000-0005-0000-0000-000018250000}"/>
    <cellStyle name="Normal 14 2 6 8 2" xfId="16288" xr:uid="{00000000-0005-0000-0000-000019250000}"/>
    <cellStyle name="Normal 14 2 6 8 2 2" xfId="43916" xr:uid="{00000000-0005-0000-0000-00001A250000}"/>
    <cellStyle name="Normal 14 2 6 8 2 3" xfId="30948" xr:uid="{00000000-0005-0000-0000-00001B250000}"/>
    <cellStyle name="Normal 14 2 6 8 2 4" xfId="26027" xr:uid="{00000000-0005-0000-0000-00001C250000}"/>
    <cellStyle name="Normal 14 2 6 8 3" xfId="13917" xr:uid="{00000000-0005-0000-0000-00001D250000}"/>
    <cellStyle name="Normal 14 2 6 8 3 2" xfId="41545" xr:uid="{00000000-0005-0000-0000-00001E250000}"/>
    <cellStyle name="Normal 14 2 6 8 3 3" xfId="27758" xr:uid="{00000000-0005-0000-0000-00001F250000}"/>
    <cellStyle name="Normal 14 2 6 8 4" xfId="17774" xr:uid="{00000000-0005-0000-0000-000020250000}"/>
    <cellStyle name="Normal 14 2 6 8 4 2" xfId="36525" xr:uid="{00000000-0005-0000-0000-000021250000}"/>
    <cellStyle name="Normal 14 2 6 8 4 3" xfId="23392" xr:uid="{00000000-0005-0000-0000-000022250000}"/>
    <cellStyle name="Normal 14 2 6 8 5" xfId="9124" xr:uid="{00000000-0005-0000-0000-000023250000}"/>
    <cellStyle name="Normal 14 2 6 8 5 2" xfId="32820" xr:uid="{00000000-0005-0000-0000-000024250000}"/>
    <cellStyle name="Normal 14 2 6 8 6" xfId="7252" xr:uid="{00000000-0005-0000-0000-000025250000}"/>
    <cellStyle name="Normal 14 2 6 8 6 2" xfId="29076" xr:uid="{00000000-0005-0000-0000-000026250000}"/>
    <cellStyle name="Normal 14 2 6 8 7" xfId="5380" xr:uid="{00000000-0005-0000-0000-000027250000}"/>
    <cellStyle name="Normal 14 2 6 8 7 2" xfId="21520" xr:uid="{00000000-0005-0000-0000-000028250000}"/>
    <cellStyle name="Normal 14 2 6 8 8" xfId="3508" xr:uid="{00000000-0005-0000-0000-000029250000}"/>
    <cellStyle name="Normal 14 2 6 8 9" xfId="19648" xr:uid="{00000000-0005-0000-0000-00002A250000}"/>
    <cellStyle name="Normal 14 2 6 9" xfId="1482" xr:uid="{00000000-0005-0000-0000-00002B250000}"/>
    <cellStyle name="Normal 14 2 6 9 2" xfId="14906" xr:uid="{00000000-0005-0000-0000-00002C250000}"/>
    <cellStyle name="Normal 14 2 6 9 2 2" xfId="42534" xr:uid="{00000000-0005-0000-0000-00002D250000}"/>
    <cellStyle name="Normal 14 2 6 9 2 3" xfId="30795" xr:uid="{00000000-0005-0000-0000-00002E250000}"/>
    <cellStyle name="Normal 14 2 6 9 2 4" xfId="26417" xr:uid="{00000000-0005-0000-0000-00002F250000}"/>
    <cellStyle name="Normal 14 2 6 9 3" xfId="12415" xr:uid="{00000000-0005-0000-0000-000030250000}"/>
    <cellStyle name="Normal 14 2 6 9 3 2" xfId="40162" xr:uid="{00000000-0005-0000-0000-000031250000}"/>
    <cellStyle name="Normal 14 2 6 9 3 3" xfId="23239" xr:uid="{00000000-0005-0000-0000-000032250000}"/>
    <cellStyle name="Normal 14 2 6 9 4" xfId="17621" xr:uid="{00000000-0005-0000-0000-000033250000}"/>
    <cellStyle name="Normal 14 2 6 9 4 2" xfId="35199" xr:uid="{00000000-0005-0000-0000-000034250000}"/>
    <cellStyle name="Normal 14 2 6 9 5" xfId="8971" xr:uid="{00000000-0005-0000-0000-000035250000}"/>
    <cellStyle name="Normal 14 2 6 9 5 2" xfId="32667" xr:uid="{00000000-0005-0000-0000-000036250000}"/>
    <cellStyle name="Normal 14 2 6 9 6" xfId="7099" xr:uid="{00000000-0005-0000-0000-000037250000}"/>
    <cellStyle name="Normal 14 2 6 9 6 2" xfId="28923" xr:uid="{00000000-0005-0000-0000-000038250000}"/>
    <cellStyle name="Normal 14 2 6 9 7" xfId="5227" xr:uid="{00000000-0005-0000-0000-000039250000}"/>
    <cellStyle name="Normal 14 2 6 9 7 2" xfId="21367" xr:uid="{00000000-0005-0000-0000-00003A250000}"/>
    <cellStyle name="Normal 14 2 6 9 8" xfId="3355" xr:uid="{00000000-0005-0000-0000-00003B250000}"/>
    <cellStyle name="Normal 14 2 6 9 9" xfId="19495" xr:uid="{00000000-0005-0000-0000-00003C250000}"/>
    <cellStyle name="Normal 14 2 7" xfId="1086" xr:uid="{00000000-0005-0000-0000-00003D250000}"/>
    <cellStyle name="Normal 14 2 7 10" xfId="14357" xr:uid="{00000000-0005-0000-0000-00003E250000}"/>
    <cellStyle name="Normal 14 2 7 10 2" xfId="41985" xr:uid="{00000000-0005-0000-0000-00003F250000}"/>
    <cellStyle name="Normal 14 2 7 10 3" xfId="34143" xr:uid="{00000000-0005-0000-0000-000040250000}"/>
    <cellStyle name="Normal 14 2 7 10 4" xfId="26511" xr:uid="{00000000-0005-0000-0000-000041250000}"/>
    <cellStyle name="Normal 14 2 7 11" xfId="16730" xr:uid="{00000000-0005-0000-0000-000042250000}"/>
    <cellStyle name="Normal 14 2 7 11 2" xfId="44358" xr:uid="{00000000-0005-0000-0000-000043250000}"/>
    <cellStyle name="Normal 14 2 7 11 3" xfId="22843" xr:uid="{00000000-0005-0000-0000-000044250000}"/>
    <cellStyle name="Normal 14 2 7 12" xfId="10447" xr:uid="{00000000-0005-0000-0000-000045250000}"/>
    <cellStyle name="Normal 14 2 7 12 2" xfId="38218" xr:uid="{00000000-0005-0000-0000-000046250000}"/>
    <cellStyle name="Normal 14 2 7 13" xfId="17225" xr:uid="{00000000-0005-0000-0000-000047250000}"/>
    <cellStyle name="Normal 14 2 7 13 2" xfId="35126" xr:uid="{00000000-0005-0000-0000-000048250000}"/>
    <cellStyle name="Normal 14 2 7 14" xfId="8575" xr:uid="{00000000-0005-0000-0000-000049250000}"/>
    <cellStyle name="Normal 14 2 7 14 2" xfId="32271" xr:uid="{00000000-0005-0000-0000-00004A250000}"/>
    <cellStyle name="Normal 14 2 7 15" xfId="6703" xr:uid="{00000000-0005-0000-0000-00004B250000}"/>
    <cellStyle name="Normal 14 2 7 15 2" xfId="28527" xr:uid="{00000000-0005-0000-0000-00004C250000}"/>
    <cellStyle name="Normal 14 2 7 16" xfId="4831" xr:uid="{00000000-0005-0000-0000-00004D250000}"/>
    <cellStyle name="Normal 14 2 7 16 2" xfId="20971" xr:uid="{00000000-0005-0000-0000-00004E250000}"/>
    <cellStyle name="Normal 14 2 7 17" xfId="2959" xr:uid="{00000000-0005-0000-0000-00004F250000}"/>
    <cellStyle name="Normal 14 2 7 18" xfId="19099" xr:uid="{00000000-0005-0000-0000-000050250000}"/>
    <cellStyle name="Normal 14 2 7 2" xfId="1409" xr:uid="{00000000-0005-0000-0000-000051250000}"/>
    <cellStyle name="Normal 14 2 7 2 10" xfId="7026" xr:uid="{00000000-0005-0000-0000-000052250000}"/>
    <cellStyle name="Normal 14 2 7 2 10 2" xfId="28850" xr:uid="{00000000-0005-0000-0000-000053250000}"/>
    <cellStyle name="Normal 14 2 7 2 11" xfId="5154" xr:uid="{00000000-0005-0000-0000-000054250000}"/>
    <cellStyle name="Normal 14 2 7 2 11 2" xfId="21294" xr:uid="{00000000-0005-0000-0000-000055250000}"/>
    <cellStyle name="Normal 14 2 7 2 12" xfId="3282" xr:uid="{00000000-0005-0000-0000-000056250000}"/>
    <cellStyle name="Normal 14 2 7 2 13" xfId="19422" xr:uid="{00000000-0005-0000-0000-000057250000}"/>
    <cellStyle name="Normal 14 2 7 2 2" xfId="2585" xr:uid="{00000000-0005-0000-0000-000058250000}"/>
    <cellStyle name="Normal 14 2 7 2 2 10" xfId="20597" xr:uid="{00000000-0005-0000-0000-000059250000}"/>
    <cellStyle name="Normal 14 2 7 2 2 2" xfId="13658" xr:uid="{00000000-0005-0000-0000-00005A250000}"/>
    <cellStyle name="Normal 14 2 7 2 2 2 2" xfId="41286" xr:uid="{00000000-0005-0000-0000-00005B250000}"/>
    <cellStyle name="Normal 14 2 7 2 2 2 3" xfId="37844" xr:uid="{00000000-0005-0000-0000-00005C250000}"/>
    <cellStyle name="Normal 14 2 7 2 2 2 4" xfId="31897" xr:uid="{00000000-0005-0000-0000-00005D250000}"/>
    <cellStyle name="Normal 14 2 7 2 2 2 5" xfId="25768" xr:uid="{00000000-0005-0000-0000-00005E250000}"/>
    <cellStyle name="Normal 14 2 7 2 2 3" xfId="16029" xr:uid="{00000000-0005-0000-0000-00005F250000}"/>
    <cellStyle name="Normal 14 2 7 2 2 3 2" xfId="43657" xr:uid="{00000000-0005-0000-0000-000060250000}"/>
    <cellStyle name="Normal 14 2 7 2 2 3 3" xfId="27484" xr:uid="{00000000-0005-0000-0000-000061250000}"/>
    <cellStyle name="Normal 14 2 7 2 2 4" xfId="11682" xr:uid="{00000000-0005-0000-0000-000062250000}"/>
    <cellStyle name="Normal 14 2 7 2 2 4 2" xfId="39444" xr:uid="{00000000-0005-0000-0000-000063250000}"/>
    <cellStyle name="Normal 14 2 7 2 2 4 3" xfId="24341" xr:uid="{00000000-0005-0000-0000-000064250000}"/>
    <cellStyle name="Normal 14 2 7 2 2 5" xfId="18723" xr:uid="{00000000-0005-0000-0000-000065250000}"/>
    <cellStyle name="Normal 14 2 7 2 2 5 2" xfId="36251" xr:uid="{00000000-0005-0000-0000-000066250000}"/>
    <cellStyle name="Normal 14 2 7 2 2 6" xfId="10073" xr:uid="{00000000-0005-0000-0000-000067250000}"/>
    <cellStyle name="Normal 14 2 7 2 2 6 2" xfId="33769" xr:uid="{00000000-0005-0000-0000-000068250000}"/>
    <cellStyle name="Normal 14 2 7 2 2 7" xfId="8201" xr:uid="{00000000-0005-0000-0000-000069250000}"/>
    <cellStyle name="Normal 14 2 7 2 2 7 2" xfId="30025" xr:uid="{00000000-0005-0000-0000-00006A250000}"/>
    <cellStyle name="Normal 14 2 7 2 2 8" xfId="6329" xr:uid="{00000000-0005-0000-0000-00006B250000}"/>
    <cellStyle name="Normal 14 2 7 2 2 8 2" xfId="22469" xr:uid="{00000000-0005-0000-0000-00006C250000}"/>
    <cellStyle name="Normal 14 2 7 2 2 9" xfId="4457" xr:uid="{00000000-0005-0000-0000-00006D250000}"/>
    <cellStyle name="Normal 14 2 7 2 3" xfId="2041" xr:uid="{00000000-0005-0000-0000-00006E250000}"/>
    <cellStyle name="Normal 14 2 7 2 3 10" xfId="20054" xr:uid="{00000000-0005-0000-0000-00006F250000}"/>
    <cellStyle name="Normal 14 2 7 2 3 2" xfId="13081" xr:uid="{00000000-0005-0000-0000-000070250000}"/>
    <cellStyle name="Normal 14 2 7 2 3 2 2" xfId="40730" xr:uid="{00000000-0005-0000-0000-000071250000}"/>
    <cellStyle name="Normal 14 2 7 2 3 2 3" xfId="31354" xr:uid="{00000000-0005-0000-0000-000072250000}"/>
    <cellStyle name="Normal 14 2 7 2 3 2 4" xfId="28184" xr:uid="{00000000-0005-0000-0000-000073250000}"/>
    <cellStyle name="Normal 14 2 7 2 3 3" xfId="15474" xr:uid="{00000000-0005-0000-0000-000074250000}"/>
    <cellStyle name="Normal 14 2 7 2 3 3 2" xfId="43102" xr:uid="{00000000-0005-0000-0000-000075250000}"/>
    <cellStyle name="Normal 14 2 7 2 3 3 3" xfId="23798" xr:uid="{00000000-0005-0000-0000-000076250000}"/>
    <cellStyle name="Normal 14 2 7 2 3 4" xfId="11246" xr:uid="{00000000-0005-0000-0000-000077250000}"/>
    <cellStyle name="Normal 14 2 7 2 3 4 2" xfId="39017" xr:uid="{00000000-0005-0000-0000-000078250000}"/>
    <cellStyle name="Normal 14 2 7 2 3 5" xfId="18180" xr:uid="{00000000-0005-0000-0000-000079250000}"/>
    <cellStyle name="Normal 14 2 7 2 3 5 2" xfId="37301" xr:uid="{00000000-0005-0000-0000-00007A250000}"/>
    <cellStyle name="Normal 14 2 7 2 3 6" xfId="9530" xr:uid="{00000000-0005-0000-0000-00007B250000}"/>
    <cellStyle name="Normal 14 2 7 2 3 6 2" xfId="33226" xr:uid="{00000000-0005-0000-0000-00007C250000}"/>
    <cellStyle name="Normal 14 2 7 2 3 7" xfId="7658" xr:uid="{00000000-0005-0000-0000-00007D250000}"/>
    <cellStyle name="Normal 14 2 7 2 3 7 2" xfId="29482" xr:uid="{00000000-0005-0000-0000-00007E250000}"/>
    <cellStyle name="Normal 14 2 7 2 3 8" xfId="5786" xr:uid="{00000000-0005-0000-0000-00007F250000}"/>
    <cellStyle name="Normal 14 2 7 2 3 8 2" xfId="21926" xr:uid="{00000000-0005-0000-0000-000080250000}"/>
    <cellStyle name="Normal 14 2 7 2 3 9" xfId="3914" xr:uid="{00000000-0005-0000-0000-000081250000}"/>
    <cellStyle name="Normal 14 2 7 2 4" xfId="12342" xr:uid="{00000000-0005-0000-0000-000082250000}"/>
    <cellStyle name="Normal 14 2 7 2 4 2" xfId="40089" xr:uid="{00000000-0005-0000-0000-000083250000}"/>
    <cellStyle name="Normal 14 2 7 2 4 3" xfId="30722" xr:uid="{00000000-0005-0000-0000-000084250000}"/>
    <cellStyle name="Normal 14 2 7 2 4 4" xfId="25213" xr:uid="{00000000-0005-0000-0000-000085250000}"/>
    <cellStyle name="Normal 14 2 7 2 5" xfId="14833" xr:uid="{00000000-0005-0000-0000-000086250000}"/>
    <cellStyle name="Normal 14 2 7 2 5 2" xfId="42461" xr:uid="{00000000-0005-0000-0000-000087250000}"/>
    <cellStyle name="Normal 14 2 7 2 5 3" xfId="34619" xr:uid="{00000000-0005-0000-0000-000088250000}"/>
    <cellStyle name="Normal 14 2 7 2 5 4" xfId="26847" xr:uid="{00000000-0005-0000-0000-000089250000}"/>
    <cellStyle name="Normal 14 2 7 2 6" xfId="17053" xr:uid="{00000000-0005-0000-0000-00008A250000}"/>
    <cellStyle name="Normal 14 2 7 2 6 2" xfId="44681" xr:uid="{00000000-0005-0000-0000-00008B250000}"/>
    <cellStyle name="Normal 14 2 7 2 6 3" xfId="23166" xr:uid="{00000000-0005-0000-0000-00008C250000}"/>
    <cellStyle name="Normal 14 2 7 2 7" xfId="10770" xr:uid="{00000000-0005-0000-0000-00008D250000}"/>
    <cellStyle name="Normal 14 2 7 2 7 2" xfId="38541" xr:uid="{00000000-0005-0000-0000-00008E250000}"/>
    <cellStyle name="Normal 14 2 7 2 8" xfId="17548" xr:uid="{00000000-0005-0000-0000-00008F250000}"/>
    <cellStyle name="Normal 14 2 7 2 8 2" xfId="35615" xr:uid="{00000000-0005-0000-0000-000090250000}"/>
    <cellStyle name="Normal 14 2 7 2 9" xfId="8898" xr:uid="{00000000-0005-0000-0000-000091250000}"/>
    <cellStyle name="Normal 14 2 7 2 9 2" xfId="32594" xr:uid="{00000000-0005-0000-0000-000092250000}"/>
    <cellStyle name="Normal 14 2 7 3" xfId="1329" xr:uid="{00000000-0005-0000-0000-000093250000}"/>
    <cellStyle name="Normal 14 2 7 3 10" xfId="6946" xr:uid="{00000000-0005-0000-0000-000094250000}"/>
    <cellStyle name="Normal 14 2 7 3 10 2" xfId="28770" xr:uid="{00000000-0005-0000-0000-000095250000}"/>
    <cellStyle name="Normal 14 2 7 3 11" xfId="5074" xr:uid="{00000000-0005-0000-0000-000096250000}"/>
    <cellStyle name="Normal 14 2 7 3 11 2" xfId="21214" xr:uid="{00000000-0005-0000-0000-000097250000}"/>
    <cellStyle name="Normal 14 2 7 3 12" xfId="3202" xr:uid="{00000000-0005-0000-0000-000098250000}"/>
    <cellStyle name="Normal 14 2 7 3 13" xfId="19342" xr:uid="{00000000-0005-0000-0000-000099250000}"/>
    <cellStyle name="Normal 14 2 7 3 2" xfId="2505" xr:uid="{00000000-0005-0000-0000-00009A250000}"/>
    <cellStyle name="Normal 14 2 7 3 2 10" xfId="20517" xr:uid="{00000000-0005-0000-0000-00009B250000}"/>
    <cellStyle name="Normal 14 2 7 3 2 2" xfId="13578" xr:uid="{00000000-0005-0000-0000-00009C250000}"/>
    <cellStyle name="Normal 14 2 7 3 2 2 2" xfId="41206" xr:uid="{00000000-0005-0000-0000-00009D250000}"/>
    <cellStyle name="Normal 14 2 7 3 2 2 3" xfId="37764" xr:uid="{00000000-0005-0000-0000-00009E250000}"/>
    <cellStyle name="Normal 14 2 7 3 2 2 4" xfId="31817" xr:uid="{00000000-0005-0000-0000-00009F250000}"/>
    <cellStyle name="Normal 14 2 7 3 2 2 5" xfId="25688" xr:uid="{00000000-0005-0000-0000-0000A0250000}"/>
    <cellStyle name="Normal 14 2 7 3 2 3" xfId="15949" xr:uid="{00000000-0005-0000-0000-0000A1250000}"/>
    <cellStyle name="Normal 14 2 7 3 2 3 2" xfId="43577" xr:uid="{00000000-0005-0000-0000-0000A2250000}"/>
    <cellStyle name="Normal 14 2 7 3 2 3 3" xfId="27404" xr:uid="{00000000-0005-0000-0000-0000A3250000}"/>
    <cellStyle name="Normal 14 2 7 3 2 4" xfId="11574" xr:uid="{00000000-0005-0000-0000-0000A4250000}"/>
    <cellStyle name="Normal 14 2 7 3 2 4 2" xfId="39339" xr:uid="{00000000-0005-0000-0000-0000A5250000}"/>
    <cellStyle name="Normal 14 2 7 3 2 4 3" xfId="24261" xr:uid="{00000000-0005-0000-0000-0000A6250000}"/>
    <cellStyle name="Normal 14 2 7 3 2 5" xfId="18643" xr:uid="{00000000-0005-0000-0000-0000A7250000}"/>
    <cellStyle name="Normal 14 2 7 3 2 5 2" xfId="36171" xr:uid="{00000000-0005-0000-0000-0000A8250000}"/>
    <cellStyle name="Normal 14 2 7 3 2 6" xfId="9993" xr:uid="{00000000-0005-0000-0000-0000A9250000}"/>
    <cellStyle name="Normal 14 2 7 3 2 6 2" xfId="33689" xr:uid="{00000000-0005-0000-0000-0000AA250000}"/>
    <cellStyle name="Normal 14 2 7 3 2 7" xfId="8121" xr:uid="{00000000-0005-0000-0000-0000AB250000}"/>
    <cellStyle name="Normal 14 2 7 3 2 7 2" xfId="29945" xr:uid="{00000000-0005-0000-0000-0000AC250000}"/>
    <cellStyle name="Normal 14 2 7 3 2 8" xfId="6249" xr:uid="{00000000-0005-0000-0000-0000AD250000}"/>
    <cellStyle name="Normal 14 2 7 3 2 8 2" xfId="22389" xr:uid="{00000000-0005-0000-0000-0000AE250000}"/>
    <cellStyle name="Normal 14 2 7 3 2 9" xfId="4377" xr:uid="{00000000-0005-0000-0000-0000AF250000}"/>
    <cellStyle name="Normal 14 2 7 3 3" xfId="1961" xr:uid="{00000000-0005-0000-0000-0000B0250000}"/>
    <cellStyle name="Normal 14 2 7 3 3 10" xfId="19974" xr:uid="{00000000-0005-0000-0000-0000B1250000}"/>
    <cellStyle name="Normal 14 2 7 3 3 2" xfId="12730" xr:uid="{00000000-0005-0000-0000-0000B2250000}"/>
    <cellStyle name="Normal 14 2 7 3 3 2 2" xfId="40459" xr:uid="{00000000-0005-0000-0000-0000B3250000}"/>
    <cellStyle name="Normal 14 2 7 3 3 2 3" xfId="31274" xr:uid="{00000000-0005-0000-0000-0000B4250000}"/>
    <cellStyle name="Normal 14 2 7 3 3 2 4" xfId="28126" xr:uid="{00000000-0005-0000-0000-0000B5250000}"/>
    <cellStyle name="Normal 14 2 7 3 3 3" xfId="15203" xr:uid="{00000000-0005-0000-0000-0000B6250000}"/>
    <cellStyle name="Normal 14 2 7 3 3 3 2" xfId="42831" xr:uid="{00000000-0005-0000-0000-0000B7250000}"/>
    <cellStyle name="Normal 14 2 7 3 3 3 3" xfId="23718" xr:uid="{00000000-0005-0000-0000-0000B8250000}"/>
    <cellStyle name="Normal 14 2 7 3 3 4" xfId="11166" xr:uid="{00000000-0005-0000-0000-0000B9250000}"/>
    <cellStyle name="Normal 14 2 7 3 3 4 2" xfId="38937" xr:uid="{00000000-0005-0000-0000-0000BA250000}"/>
    <cellStyle name="Normal 14 2 7 3 3 5" xfId="18100" xr:uid="{00000000-0005-0000-0000-0000BB250000}"/>
    <cellStyle name="Normal 14 2 7 3 3 5 2" xfId="37221" xr:uid="{00000000-0005-0000-0000-0000BC250000}"/>
    <cellStyle name="Normal 14 2 7 3 3 6" xfId="9450" xr:uid="{00000000-0005-0000-0000-0000BD250000}"/>
    <cellStyle name="Normal 14 2 7 3 3 6 2" xfId="33146" xr:uid="{00000000-0005-0000-0000-0000BE250000}"/>
    <cellStyle name="Normal 14 2 7 3 3 7" xfId="7578" xr:uid="{00000000-0005-0000-0000-0000BF250000}"/>
    <cellStyle name="Normal 14 2 7 3 3 7 2" xfId="29402" xr:uid="{00000000-0005-0000-0000-0000C0250000}"/>
    <cellStyle name="Normal 14 2 7 3 3 8" xfId="5706" xr:uid="{00000000-0005-0000-0000-0000C1250000}"/>
    <cellStyle name="Normal 14 2 7 3 3 8 2" xfId="21846" xr:uid="{00000000-0005-0000-0000-0000C2250000}"/>
    <cellStyle name="Normal 14 2 7 3 3 9" xfId="3834" xr:uid="{00000000-0005-0000-0000-0000C3250000}"/>
    <cellStyle name="Normal 14 2 7 3 4" xfId="12262" xr:uid="{00000000-0005-0000-0000-0000C4250000}"/>
    <cellStyle name="Normal 14 2 7 3 4 2" xfId="40009" xr:uid="{00000000-0005-0000-0000-0000C5250000}"/>
    <cellStyle name="Normal 14 2 7 3 4 3" xfId="30642" xr:uid="{00000000-0005-0000-0000-0000C6250000}"/>
    <cellStyle name="Normal 14 2 7 3 4 4" xfId="24942" xr:uid="{00000000-0005-0000-0000-0000C7250000}"/>
    <cellStyle name="Normal 14 2 7 3 5" xfId="14753" xr:uid="{00000000-0005-0000-0000-0000C8250000}"/>
    <cellStyle name="Normal 14 2 7 3 5 2" xfId="42381" xr:uid="{00000000-0005-0000-0000-0000C9250000}"/>
    <cellStyle name="Normal 14 2 7 3 5 3" xfId="34539" xr:uid="{00000000-0005-0000-0000-0000CA250000}"/>
    <cellStyle name="Normal 14 2 7 3 5 4" xfId="26671" xr:uid="{00000000-0005-0000-0000-0000CB250000}"/>
    <cellStyle name="Normal 14 2 7 3 6" xfId="16973" xr:uid="{00000000-0005-0000-0000-0000CC250000}"/>
    <cellStyle name="Normal 14 2 7 3 6 2" xfId="44601" xr:uid="{00000000-0005-0000-0000-0000CD250000}"/>
    <cellStyle name="Normal 14 2 7 3 6 3" xfId="23086" xr:uid="{00000000-0005-0000-0000-0000CE250000}"/>
    <cellStyle name="Normal 14 2 7 3 7" xfId="10690" xr:uid="{00000000-0005-0000-0000-0000CF250000}"/>
    <cellStyle name="Normal 14 2 7 3 7 2" xfId="38461" xr:uid="{00000000-0005-0000-0000-0000D0250000}"/>
    <cellStyle name="Normal 14 2 7 3 8" xfId="17468" xr:uid="{00000000-0005-0000-0000-0000D1250000}"/>
    <cellStyle name="Normal 14 2 7 3 8 2" xfId="35439" xr:uid="{00000000-0005-0000-0000-0000D2250000}"/>
    <cellStyle name="Normal 14 2 7 3 9" xfId="8818" xr:uid="{00000000-0005-0000-0000-0000D3250000}"/>
    <cellStyle name="Normal 14 2 7 3 9 2" xfId="32514" xr:uid="{00000000-0005-0000-0000-0000D4250000}"/>
    <cellStyle name="Normal 14 2 7 4" xfId="1239" xr:uid="{00000000-0005-0000-0000-0000D5250000}"/>
    <cellStyle name="Normal 14 2 7 4 10" xfId="6856" xr:uid="{00000000-0005-0000-0000-0000D6250000}"/>
    <cellStyle name="Normal 14 2 7 4 10 2" xfId="28680" xr:uid="{00000000-0005-0000-0000-0000D7250000}"/>
    <cellStyle name="Normal 14 2 7 4 11" xfId="4984" xr:uid="{00000000-0005-0000-0000-0000D8250000}"/>
    <cellStyle name="Normal 14 2 7 4 11 2" xfId="21124" xr:uid="{00000000-0005-0000-0000-0000D9250000}"/>
    <cellStyle name="Normal 14 2 7 4 12" xfId="3112" xr:uid="{00000000-0005-0000-0000-0000DA250000}"/>
    <cellStyle name="Normal 14 2 7 4 13" xfId="19252" xr:uid="{00000000-0005-0000-0000-0000DB250000}"/>
    <cellStyle name="Normal 14 2 7 4 2" xfId="2738" xr:uid="{00000000-0005-0000-0000-0000DC250000}"/>
    <cellStyle name="Normal 14 2 7 4 2 10" xfId="20750" xr:uid="{00000000-0005-0000-0000-0000DD250000}"/>
    <cellStyle name="Normal 14 2 7 4 2 2" xfId="13803" xr:uid="{00000000-0005-0000-0000-0000DE250000}"/>
    <cellStyle name="Normal 14 2 7 4 2 2 2" xfId="41431" xr:uid="{00000000-0005-0000-0000-0000DF250000}"/>
    <cellStyle name="Normal 14 2 7 4 2 2 3" xfId="37997" xr:uid="{00000000-0005-0000-0000-0000E0250000}"/>
    <cellStyle name="Normal 14 2 7 4 2 2 4" xfId="32050" xr:uid="{00000000-0005-0000-0000-0000E1250000}"/>
    <cellStyle name="Normal 14 2 7 4 2 2 5" xfId="25913" xr:uid="{00000000-0005-0000-0000-0000E2250000}"/>
    <cellStyle name="Normal 14 2 7 4 2 3" xfId="16174" xr:uid="{00000000-0005-0000-0000-0000E3250000}"/>
    <cellStyle name="Normal 14 2 7 4 2 3 2" xfId="43802" xr:uid="{00000000-0005-0000-0000-0000E4250000}"/>
    <cellStyle name="Normal 14 2 7 4 2 3 3" xfId="27637" xr:uid="{00000000-0005-0000-0000-0000E5250000}"/>
    <cellStyle name="Normal 14 2 7 4 2 4" xfId="11076" xr:uid="{00000000-0005-0000-0000-0000E6250000}"/>
    <cellStyle name="Normal 14 2 7 4 2 4 2" xfId="38847" xr:uid="{00000000-0005-0000-0000-0000E7250000}"/>
    <cellStyle name="Normal 14 2 7 4 2 4 3" xfId="24494" xr:uid="{00000000-0005-0000-0000-0000E8250000}"/>
    <cellStyle name="Normal 14 2 7 4 2 5" xfId="18876" xr:uid="{00000000-0005-0000-0000-0000E9250000}"/>
    <cellStyle name="Normal 14 2 7 4 2 5 2" xfId="36404" xr:uid="{00000000-0005-0000-0000-0000EA250000}"/>
    <cellStyle name="Normal 14 2 7 4 2 6" xfId="10226" xr:uid="{00000000-0005-0000-0000-0000EB250000}"/>
    <cellStyle name="Normal 14 2 7 4 2 6 2" xfId="33922" xr:uid="{00000000-0005-0000-0000-0000EC250000}"/>
    <cellStyle name="Normal 14 2 7 4 2 7" xfId="8354" xr:uid="{00000000-0005-0000-0000-0000ED250000}"/>
    <cellStyle name="Normal 14 2 7 4 2 7 2" xfId="30178" xr:uid="{00000000-0005-0000-0000-0000EE250000}"/>
    <cellStyle name="Normal 14 2 7 4 2 8" xfId="6482" xr:uid="{00000000-0005-0000-0000-0000EF250000}"/>
    <cellStyle name="Normal 14 2 7 4 2 8 2" xfId="22622" xr:uid="{00000000-0005-0000-0000-0000F0250000}"/>
    <cellStyle name="Normal 14 2 7 4 2 9" xfId="4610" xr:uid="{00000000-0005-0000-0000-0000F1250000}"/>
    <cellStyle name="Normal 14 2 7 4 3" xfId="2194" xr:uid="{00000000-0005-0000-0000-0000F2250000}"/>
    <cellStyle name="Normal 14 2 7 4 3 2" xfId="15754" xr:uid="{00000000-0005-0000-0000-0000F3250000}"/>
    <cellStyle name="Normal 14 2 7 4 3 2 2" xfId="43382" xr:uid="{00000000-0005-0000-0000-0000F4250000}"/>
    <cellStyle name="Normal 14 2 7 4 3 2 3" xfId="31507" xr:uid="{00000000-0005-0000-0000-0000F5250000}"/>
    <cellStyle name="Normal 14 2 7 4 3 2 4" xfId="28187" xr:uid="{00000000-0005-0000-0000-0000F6250000}"/>
    <cellStyle name="Normal 14 2 7 4 3 3" xfId="13383" xr:uid="{00000000-0005-0000-0000-0000F7250000}"/>
    <cellStyle name="Normal 14 2 7 4 3 3 2" xfId="41011" xr:uid="{00000000-0005-0000-0000-0000F8250000}"/>
    <cellStyle name="Normal 14 2 7 4 3 3 3" xfId="23951" xr:uid="{00000000-0005-0000-0000-0000F9250000}"/>
    <cellStyle name="Normal 14 2 7 4 3 4" xfId="18333" xr:uid="{00000000-0005-0000-0000-0000FA250000}"/>
    <cellStyle name="Normal 14 2 7 4 3 4 2" xfId="37454" xr:uid="{00000000-0005-0000-0000-0000FB250000}"/>
    <cellStyle name="Normal 14 2 7 4 3 5" xfId="9683" xr:uid="{00000000-0005-0000-0000-0000FC250000}"/>
    <cellStyle name="Normal 14 2 7 4 3 5 2" xfId="33379" xr:uid="{00000000-0005-0000-0000-0000FD250000}"/>
    <cellStyle name="Normal 14 2 7 4 3 6" xfId="7811" xr:uid="{00000000-0005-0000-0000-0000FE250000}"/>
    <cellStyle name="Normal 14 2 7 4 3 6 2" xfId="29635" xr:uid="{00000000-0005-0000-0000-0000FF250000}"/>
    <cellStyle name="Normal 14 2 7 4 3 7" xfId="5939" xr:uid="{00000000-0005-0000-0000-000000260000}"/>
    <cellStyle name="Normal 14 2 7 4 3 7 2" xfId="22079" xr:uid="{00000000-0005-0000-0000-000001260000}"/>
    <cellStyle name="Normal 14 2 7 4 3 8" xfId="4067" xr:uid="{00000000-0005-0000-0000-000002260000}"/>
    <cellStyle name="Normal 14 2 7 4 3 9" xfId="20207" xr:uid="{00000000-0005-0000-0000-000003260000}"/>
    <cellStyle name="Normal 14 2 7 4 4" xfId="12172" xr:uid="{00000000-0005-0000-0000-000004260000}"/>
    <cellStyle name="Normal 14 2 7 4 4 2" xfId="39919" xr:uid="{00000000-0005-0000-0000-000005260000}"/>
    <cellStyle name="Normal 14 2 7 4 4 3" xfId="30552" xr:uid="{00000000-0005-0000-0000-000006260000}"/>
    <cellStyle name="Normal 14 2 7 4 4 4" xfId="25493" xr:uid="{00000000-0005-0000-0000-000007260000}"/>
    <cellStyle name="Normal 14 2 7 4 5" xfId="14663" xr:uid="{00000000-0005-0000-0000-000008260000}"/>
    <cellStyle name="Normal 14 2 7 4 5 2" xfId="42291" xr:uid="{00000000-0005-0000-0000-000009260000}"/>
    <cellStyle name="Normal 14 2 7 4 5 3" xfId="34449" xr:uid="{00000000-0005-0000-0000-00000A260000}"/>
    <cellStyle name="Normal 14 2 7 4 5 4" xfId="27168" xr:uid="{00000000-0005-0000-0000-00000B260000}"/>
    <cellStyle name="Normal 14 2 7 4 6" xfId="16883" xr:uid="{00000000-0005-0000-0000-00000C260000}"/>
    <cellStyle name="Normal 14 2 7 4 6 2" xfId="44511" xr:uid="{00000000-0005-0000-0000-00000D260000}"/>
    <cellStyle name="Normal 14 2 7 4 6 3" xfId="22996" xr:uid="{00000000-0005-0000-0000-00000E260000}"/>
    <cellStyle name="Normal 14 2 7 4 7" xfId="10600" xr:uid="{00000000-0005-0000-0000-00000F260000}"/>
    <cellStyle name="Normal 14 2 7 4 7 2" xfId="38371" xr:uid="{00000000-0005-0000-0000-000010260000}"/>
    <cellStyle name="Normal 14 2 7 4 8" xfId="17378" xr:uid="{00000000-0005-0000-0000-000011260000}"/>
    <cellStyle name="Normal 14 2 7 4 8 2" xfId="35935" xr:uid="{00000000-0005-0000-0000-000012260000}"/>
    <cellStyle name="Normal 14 2 7 4 9" xfId="8728" xr:uid="{00000000-0005-0000-0000-000013260000}"/>
    <cellStyle name="Normal 14 2 7 4 9 2" xfId="32424" xr:uid="{00000000-0005-0000-0000-000014260000}"/>
    <cellStyle name="Normal 14 2 7 5" xfId="1872" xr:uid="{00000000-0005-0000-0000-000015260000}"/>
    <cellStyle name="Normal 14 2 7 5 10" xfId="3745" xr:uid="{00000000-0005-0000-0000-000016260000}"/>
    <cellStyle name="Normal 14 2 7 5 11" xfId="19885" xr:uid="{00000000-0005-0000-0000-000017260000}"/>
    <cellStyle name="Normal 14 2 7 5 2" xfId="13340" xr:uid="{00000000-0005-0000-0000-000018260000}"/>
    <cellStyle name="Normal 14 2 7 5 2 2" xfId="15711" xr:uid="{00000000-0005-0000-0000-000019260000}"/>
    <cellStyle name="Normal 14 2 7 5 2 2 2" xfId="43339" xr:uid="{00000000-0005-0000-0000-00001A260000}"/>
    <cellStyle name="Normal 14 2 7 5 2 3" xfId="40968" xr:uid="{00000000-0005-0000-0000-00001B260000}"/>
    <cellStyle name="Normal 14 2 7 5 2 4" xfId="37132" xr:uid="{00000000-0005-0000-0000-00001C260000}"/>
    <cellStyle name="Normal 14 2 7 5 2 5" xfId="31185" xr:uid="{00000000-0005-0000-0000-00001D260000}"/>
    <cellStyle name="Normal 14 2 7 5 2 6" xfId="25450" xr:uid="{00000000-0005-0000-0000-00001E260000}"/>
    <cellStyle name="Normal 14 2 7 5 3" xfId="12019" xr:uid="{00000000-0005-0000-0000-00001F260000}"/>
    <cellStyle name="Normal 14 2 7 5 3 2" xfId="39766" xr:uid="{00000000-0005-0000-0000-000020260000}"/>
    <cellStyle name="Normal 14 2 7 5 3 3" xfId="34296" xr:uid="{00000000-0005-0000-0000-000021260000}"/>
    <cellStyle name="Normal 14 2 7 5 3 4" xfId="27118" xr:uid="{00000000-0005-0000-0000-000022260000}"/>
    <cellStyle name="Normal 14 2 7 5 4" xfId="14510" xr:uid="{00000000-0005-0000-0000-000023260000}"/>
    <cellStyle name="Normal 14 2 7 5 4 2" xfId="42138" xr:uid="{00000000-0005-0000-0000-000024260000}"/>
    <cellStyle name="Normal 14 2 7 5 4 3" xfId="23629" xr:uid="{00000000-0005-0000-0000-000025260000}"/>
    <cellStyle name="Normal 14 2 7 5 5" xfId="11399" xr:uid="{00000000-0005-0000-0000-000026260000}"/>
    <cellStyle name="Normal 14 2 7 5 5 2" xfId="39170" xr:uid="{00000000-0005-0000-0000-000027260000}"/>
    <cellStyle name="Normal 14 2 7 5 6" xfId="18011" xr:uid="{00000000-0005-0000-0000-000028260000}"/>
    <cellStyle name="Normal 14 2 7 5 6 2" xfId="35885" xr:uid="{00000000-0005-0000-0000-000029260000}"/>
    <cellStyle name="Normal 14 2 7 5 7" xfId="9361" xr:uid="{00000000-0005-0000-0000-00002A260000}"/>
    <cellStyle name="Normal 14 2 7 5 7 2" xfId="33057" xr:uid="{00000000-0005-0000-0000-00002B260000}"/>
    <cellStyle name="Normal 14 2 7 5 8" xfId="7489" xr:uid="{00000000-0005-0000-0000-00002C260000}"/>
    <cellStyle name="Normal 14 2 7 5 8 2" xfId="29313" xr:uid="{00000000-0005-0000-0000-00002D260000}"/>
    <cellStyle name="Normal 14 2 7 5 9" xfId="5617" xr:uid="{00000000-0005-0000-0000-00002E260000}"/>
    <cellStyle name="Normal 14 2 7 5 9 2" xfId="21757" xr:uid="{00000000-0005-0000-0000-00002F260000}"/>
    <cellStyle name="Normal 14 2 7 6" xfId="2416" xr:uid="{00000000-0005-0000-0000-000030260000}"/>
    <cellStyle name="Normal 14 2 7 6 10" xfId="20428" xr:uid="{00000000-0005-0000-0000-000031260000}"/>
    <cellStyle name="Normal 14 2 7 6 2" xfId="13503" xr:uid="{00000000-0005-0000-0000-000032260000}"/>
    <cellStyle name="Normal 14 2 7 6 2 2" xfId="41131" xr:uid="{00000000-0005-0000-0000-000033260000}"/>
    <cellStyle name="Normal 14 2 7 6 2 3" xfId="37675" xr:uid="{00000000-0005-0000-0000-000034260000}"/>
    <cellStyle name="Normal 14 2 7 6 2 4" xfId="31728" xr:uid="{00000000-0005-0000-0000-000035260000}"/>
    <cellStyle name="Normal 14 2 7 6 2 5" xfId="25613" xr:uid="{00000000-0005-0000-0000-000036260000}"/>
    <cellStyle name="Normal 14 2 7 6 3" xfId="15874" xr:uid="{00000000-0005-0000-0000-000037260000}"/>
    <cellStyle name="Normal 14 2 7 6 3 2" xfId="43502" xr:uid="{00000000-0005-0000-0000-000038260000}"/>
    <cellStyle name="Normal 14 2 7 6 3 3" xfId="27315" xr:uid="{00000000-0005-0000-0000-000039260000}"/>
    <cellStyle name="Normal 14 2 7 6 4" xfId="10923" xr:uid="{00000000-0005-0000-0000-00003A260000}"/>
    <cellStyle name="Normal 14 2 7 6 4 2" xfId="38694" xr:uid="{00000000-0005-0000-0000-00003B260000}"/>
    <cellStyle name="Normal 14 2 7 6 4 3" xfId="24172" xr:uid="{00000000-0005-0000-0000-00003C260000}"/>
    <cellStyle name="Normal 14 2 7 6 5" xfId="18554" xr:uid="{00000000-0005-0000-0000-00003D260000}"/>
    <cellStyle name="Normal 14 2 7 6 5 2" xfId="36082" xr:uid="{00000000-0005-0000-0000-00003E260000}"/>
    <cellStyle name="Normal 14 2 7 6 6" xfId="9904" xr:uid="{00000000-0005-0000-0000-00003F260000}"/>
    <cellStyle name="Normal 14 2 7 6 6 2" xfId="33600" xr:uid="{00000000-0005-0000-0000-000040260000}"/>
    <cellStyle name="Normal 14 2 7 6 7" xfId="8032" xr:uid="{00000000-0005-0000-0000-000041260000}"/>
    <cellStyle name="Normal 14 2 7 6 7 2" xfId="29856" xr:uid="{00000000-0005-0000-0000-000042260000}"/>
    <cellStyle name="Normal 14 2 7 6 8" xfId="6160" xr:uid="{00000000-0005-0000-0000-000043260000}"/>
    <cellStyle name="Normal 14 2 7 6 8 2" xfId="22300" xr:uid="{00000000-0005-0000-0000-000044260000}"/>
    <cellStyle name="Normal 14 2 7 6 9" xfId="4288" xr:uid="{00000000-0005-0000-0000-000045260000}"/>
    <cellStyle name="Normal 14 2 7 7" xfId="1715" xr:uid="{00000000-0005-0000-0000-000046260000}"/>
    <cellStyle name="Normal 14 2 7 7 2" xfId="16409" xr:uid="{00000000-0005-0000-0000-000047260000}"/>
    <cellStyle name="Normal 14 2 7 7 2 2" xfId="44037" xr:uid="{00000000-0005-0000-0000-000048260000}"/>
    <cellStyle name="Normal 14 2 7 7 2 3" xfId="31028" xr:uid="{00000000-0005-0000-0000-000049260000}"/>
    <cellStyle name="Normal 14 2 7 7 2 4" xfId="26148" xr:uid="{00000000-0005-0000-0000-00004A260000}"/>
    <cellStyle name="Normal 14 2 7 7 3" xfId="14038" xr:uid="{00000000-0005-0000-0000-00004B260000}"/>
    <cellStyle name="Normal 14 2 7 7 3 2" xfId="41666" xr:uid="{00000000-0005-0000-0000-00004C260000}"/>
    <cellStyle name="Normal 14 2 7 7 3 3" xfId="27879" xr:uid="{00000000-0005-0000-0000-00004D260000}"/>
    <cellStyle name="Normal 14 2 7 7 4" xfId="17854" xr:uid="{00000000-0005-0000-0000-00004E260000}"/>
    <cellStyle name="Normal 14 2 7 7 4 2" xfId="36646" xr:uid="{00000000-0005-0000-0000-00004F260000}"/>
    <cellStyle name="Normal 14 2 7 7 4 3" xfId="23472" xr:uid="{00000000-0005-0000-0000-000050260000}"/>
    <cellStyle name="Normal 14 2 7 7 5" xfId="9204" xr:uid="{00000000-0005-0000-0000-000051260000}"/>
    <cellStyle name="Normal 14 2 7 7 5 2" xfId="32900" xr:uid="{00000000-0005-0000-0000-000052260000}"/>
    <cellStyle name="Normal 14 2 7 7 6" xfId="7332" xr:uid="{00000000-0005-0000-0000-000053260000}"/>
    <cellStyle name="Normal 14 2 7 7 6 2" xfId="29156" xr:uid="{00000000-0005-0000-0000-000054260000}"/>
    <cellStyle name="Normal 14 2 7 7 7" xfId="5460" xr:uid="{00000000-0005-0000-0000-000055260000}"/>
    <cellStyle name="Normal 14 2 7 7 7 2" xfId="21600" xr:uid="{00000000-0005-0000-0000-000056260000}"/>
    <cellStyle name="Normal 14 2 7 7 8" xfId="3588" xr:uid="{00000000-0005-0000-0000-000057260000}"/>
    <cellStyle name="Normal 14 2 7 7 9" xfId="19728" xr:uid="{00000000-0005-0000-0000-000058260000}"/>
    <cellStyle name="Normal 14 2 7 8" xfId="1562" xr:uid="{00000000-0005-0000-0000-000059260000}"/>
    <cellStyle name="Normal 14 2 7 8 2" xfId="14986" xr:uid="{00000000-0005-0000-0000-00005A260000}"/>
    <cellStyle name="Normal 14 2 7 8 2 2" xfId="42614" xr:uid="{00000000-0005-0000-0000-00005B260000}"/>
    <cellStyle name="Normal 14 2 7 8 2 3" xfId="30875" xr:uid="{00000000-0005-0000-0000-00005C260000}"/>
    <cellStyle name="Normal 14 2 7 8 2 4" xfId="28233" xr:uid="{00000000-0005-0000-0000-00005D260000}"/>
    <cellStyle name="Normal 14 2 7 8 3" xfId="12495" xr:uid="{00000000-0005-0000-0000-00005E260000}"/>
    <cellStyle name="Normal 14 2 7 8 3 2" xfId="40242" xr:uid="{00000000-0005-0000-0000-00005F260000}"/>
    <cellStyle name="Normal 14 2 7 8 3 3" xfId="23319" xr:uid="{00000000-0005-0000-0000-000060260000}"/>
    <cellStyle name="Normal 14 2 7 8 4" xfId="17701" xr:uid="{00000000-0005-0000-0000-000061260000}"/>
    <cellStyle name="Normal 14 2 7 8 4 2" xfId="35279" xr:uid="{00000000-0005-0000-0000-000062260000}"/>
    <cellStyle name="Normal 14 2 7 8 5" xfId="9051" xr:uid="{00000000-0005-0000-0000-000063260000}"/>
    <cellStyle name="Normal 14 2 7 8 5 2" xfId="32747" xr:uid="{00000000-0005-0000-0000-000064260000}"/>
    <cellStyle name="Normal 14 2 7 8 6" xfId="7179" xr:uid="{00000000-0005-0000-0000-000065260000}"/>
    <cellStyle name="Normal 14 2 7 8 6 2" xfId="29003" xr:uid="{00000000-0005-0000-0000-000066260000}"/>
    <cellStyle name="Normal 14 2 7 8 7" xfId="5307" xr:uid="{00000000-0005-0000-0000-000067260000}"/>
    <cellStyle name="Normal 14 2 7 8 7 2" xfId="21447" xr:uid="{00000000-0005-0000-0000-000068260000}"/>
    <cellStyle name="Normal 14 2 7 8 8" xfId="3435" xr:uid="{00000000-0005-0000-0000-000069260000}"/>
    <cellStyle name="Normal 14 2 7 8 9" xfId="19575" xr:uid="{00000000-0005-0000-0000-00006A260000}"/>
    <cellStyle name="Normal 14 2 7 9" xfId="11866" xr:uid="{00000000-0005-0000-0000-00006B260000}"/>
    <cellStyle name="Normal 14 2 7 9 2" xfId="39615" xr:uid="{00000000-0005-0000-0000-00006C260000}"/>
    <cellStyle name="Normal 14 2 7 9 3" xfId="36975" xr:uid="{00000000-0005-0000-0000-00006D260000}"/>
    <cellStyle name="Normal 14 2 7 9 4" xfId="30399" xr:uid="{00000000-0005-0000-0000-00006E260000}"/>
    <cellStyle name="Normal 14 2 7 9 5" xfId="24725" xr:uid="{00000000-0005-0000-0000-00006F260000}"/>
    <cellStyle name="Normal 14 2 8" xfId="1022" xr:uid="{00000000-0005-0000-0000-000070260000}"/>
    <cellStyle name="Normal 14 2 8 10" xfId="16667" xr:uid="{00000000-0005-0000-0000-000071260000}"/>
    <cellStyle name="Normal 14 2 8 10 2" xfId="44295" xr:uid="{00000000-0005-0000-0000-000072260000}"/>
    <cellStyle name="Normal 14 2 8 10 3" xfId="22780" xr:uid="{00000000-0005-0000-0000-000073260000}"/>
    <cellStyle name="Normal 14 2 8 11" xfId="10384" xr:uid="{00000000-0005-0000-0000-000074260000}"/>
    <cellStyle name="Normal 14 2 8 11 2" xfId="38155" xr:uid="{00000000-0005-0000-0000-000075260000}"/>
    <cellStyle name="Normal 14 2 8 12" xfId="17162" xr:uid="{00000000-0005-0000-0000-000076260000}"/>
    <cellStyle name="Normal 14 2 8 12 2" xfId="35063" xr:uid="{00000000-0005-0000-0000-000077260000}"/>
    <cellStyle name="Normal 14 2 8 13" xfId="8512" xr:uid="{00000000-0005-0000-0000-000078260000}"/>
    <cellStyle name="Normal 14 2 8 13 2" xfId="32208" xr:uid="{00000000-0005-0000-0000-000079260000}"/>
    <cellStyle name="Normal 14 2 8 14" xfId="6640" xr:uid="{00000000-0005-0000-0000-00007A260000}"/>
    <cellStyle name="Normal 14 2 8 14 2" xfId="28464" xr:uid="{00000000-0005-0000-0000-00007B260000}"/>
    <cellStyle name="Normal 14 2 8 15" xfId="4768" xr:uid="{00000000-0005-0000-0000-00007C260000}"/>
    <cellStyle name="Normal 14 2 8 15 2" xfId="20908" xr:uid="{00000000-0005-0000-0000-00007D260000}"/>
    <cellStyle name="Normal 14 2 8 16" xfId="2896" xr:uid="{00000000-0005-0000-0000-00007E260000}"/>
    <cellStyle name="Normal 14 2 8 17" xfId="19036" xr:uid="{00000000-0005-0000-0000-00007F260000}"/>
    <cellStyle name="Normal 14 2 8 2" xfId="1346" xr:uid="{00000000-0005-0000-0000-000080260000}"/>
    <cellStyle name="Normal 14 2 8 2 10" xfId="6963" xr:uid="{00000000-0005-0000-0000-000081260000}"/>
    <cellStyle name="Normal 14 2 8 2 10 2" xfId="28787" xr:uid="{00000000-0005-0000-0000-000082260000}"/>
    <cellStyle name="Normal 14 2 8 2 11" xfId="5091" xr:uid="{00000000-0005-0000-0000-000083260000}"/>
    <cellStyle name="Normal 14 2 8 2 11 2" xfId="21231" xr:uid="{00000000-0005-0000-0000-000084260000}"/>
    <cellStyle name="Normal 14 2 8 2 12" xfId="3219" xr:uid="{00000000-0005-0000-0000-000085260000}"/>
    <cellStyle name="Normal 14 2 8 2 13" xfId="19359" xr:uid="{00000000-0005-0000-0000-000086260000}"/>
    <cellStyle name="Normal 14 2 8 2 2" xfId="2522" xr:uid="{00000000-0005-0000-0000-000087260000}"/>
    <cellStyle name="Normal 14 2 8 2 2 10" xfId="20534" xr:uid="{00000000-0005-0000-0000-000088260000}"/>
    <cellStyle name="Normal 14 2 8 2 2 2" xfId="13595" xr:uid="{00000000-0005-0000-0000-000089260000}"/>
    <cellStyle name="Normal 14 2 8 2 2 2 2" xfId="41223" xr:uid="{00000000-0005-0000-0000-00008A260000}"/>
    <cellStyle name="Normal 14 2 8 2 2 2 3" xfId="37781" xr:uid="{00000000-0005-0000-0000-00008B260000}"/>
    <cellStyle name="Normal 14 2 8 2 2 2 4" xfId="31834" xr:uid="{00000000-0005-0000-0000-00008C260000}"/>
    <cellStyle name="Normal 14 2 8 2 2 2 5" xfId="25705" xr:uid="{00000000-0005-0000-0000-00008D260000}"/>
    <cellStyle name="Normal 14 2 8 2 2 3" xfId="15966" xr:uid="{00000000-0005-0000-0000-00008E260000}"/>
    <cellStyle name="Normal 14 2 8 2 2 3 2" xfId="43594" xr:uid="{00000000-0005-0000-0000-00008F260000}"/>
    <cellStyle name="Normal 14 2 8 2 2 3 3" xfId="27421" xr:uid="{00000000-0005-0000-0000-000090260000}"/>
    <cellStyle name="Normal 14 2 8 2 2 4" xfId="11660" xr:uid="{00000000-0005-0000-0000-000091260000}"/>
    <cellStyle name="Normal 14 2 8 2 2 4 2" xfId="39423" xr:uid="{00000000-0005-0000-0000-000092260000}"/>
    <cellStyle name="Normal 14 2 8 2 2 4 3" xfId="24278" xr:uid="{00000000-0005-0000-0000-000093260000}"/>
    <cellStyle name="Normal 14 2 8 2 2 5" xfId="18660" xr:uid="{00000000-0005-0000-0000-000094260000}"/>
    <cellStyle name="Normal 14 2 8 2 2 5 2" xfId="36188" xr:uid="{00000000-0005-0000-0000-000095260000}"/>
    <cellStyle name="Normal 14 2 8 2 2 6" xfId="10010" xr:uid="{00000000-0005-0000-0000-000096260000}"/>
    <cellStyle name="Normal 14 2 8 2 2 6 2" xfId="33706" xr:uid="{00000000-0005-0000-0000-000097260000}"/>
    <cellStyle name="Normal 14 2 8 2 2 7" xfId="8138" xr:uid="{00000000-0005-0000-0000-000098260000}"/>
    <cellStyle name="Normal 14 2 8 2 2 7 2" xfId="29962" xr:uid="{00000000-0005-0000-0000-000099260000}"/>
    <cellStyle name="Normal 14 2 8 2 2 8" xfId="6266" xr:uid="{00000000-0005-0000-0000-00009A260000}"/>
    <cellStyle name="Normal 14 2 8 2 2 8 2" xfId="22406" xr:uid="{00000000-0005-0000-0000-00009B260000}"/>
    <cellStyle name="Normal 14 2 8 2 2 9" xfId="4394" xr:uid="{00000000-0005-0000-0000-00009C260000}"/>
    <cellStyle name="Normal 14 2 8 2 3" xfId="1978" xr:uid="{00000000-0005-0000-0000-00009D260000}"/>
    <cellStyle name="Normal 14 2 8 2 3 10" xfId="19991" xr:uid="{00000000-0005-0000-0000-00009E260000}"/>
    <cellStyle name="Normal 14 2 8 2 3 2" xfId="13077" xr:uid="{00000000-0005-0000-0000-00009F260000}"/>
    <cellStyle name="Normal 14 2 8 2 3 2 2" xfId="40726" xr:uid="{00000000-0005-0000-0000-0000A0260000}"/>
    <cellStyle name="Normal 14 2 8 2 3 2 3" xfId="31291" xr:uid="{00000000-0005-0000-0000-0000A1260000}"/>
    <cellStyle name="Normal 14 2 8 2 3 2 4" xfId="28144" xr:uid="{00000000-0005-0000-0000-0000A2260000}"/>
    <cellStyle name="Normal 14 2 8 2 3 3" xfId="15470" xr:uid="{00000000-0005-0000-0000-0000A3260000}"/>
    <cellStyle name="Normal 14 2 8 2 3 3 2" xfId="43098" xr:uid="{00000000-0005-0000-0000-0000A4260000}"/>
    <cellStyle name="Normal 14 2 8 2 3 3 3" xfId="23735" xr:uid="{00000000-0005-0000-0000-0000A5260000}"/>
    <cellStyle name="Normal 14 2 8 2 3 4" xfId="11183" xr:uid="{00000000-0005-0000-0000-0000A6260000}"/>
    <cellStyle name="Normal 14 2 8 2 3 4 2" xfId="38954" xr:uid="{00000000-0005-0000-0000-0000A7260000}"/>
    <cellStyle name="Normal 14 2 8 2 3 5" xfId="18117" xr:uid="{00000000-0005-0000-0000-0000A8260000}"/>
    <cellStyle name="Normal 14 2 8 2 3 5 2" xfId="37238" xr:uid="{00000000-0005-0000-0000-0000A9260000}"/>
    <cellStyle name="Normal 14 2 8 2 3 6" xfId="9467" xr:uid="{00000000-0005-0000-0000-0000AA260000}"/>
    <cellStyle name="Normal 14 2 8 2 3 6 2" xfId="33163" xr:uid="{00000000-0005-0000-0000-0000AB260000}"/>
    <cellStyle name="Normal 14 2 8 2 3 7" xfId="7595" xr:uid="{00000000-0005-0000-0000-0000AC260000}"/>
    <cellStyle name="Normal 14 2 8 2 3 7 2" xfId="29419" xr:uid="{00000000-0005-0000-0000-0000AD260000}"/>
    <cellStyle name="Normal 14 2 8 2 3 8" xfId="5723" xr:uid="{00000000-0005-0000-0000-0000AE260000}"/>
    <cellStyle name="Normal 14 2 8 2 3 8 2" xfId="21863" xr:uid="{00000000-0005-0000-0000-0000AF260000}"/>
    <cellStyle name="Normal 14 2 8 2 3 9" xfId="3851" xr:uid="{00000000-0005-0000-0000-0000B0260000}"/>
    <cellStyle name="Normal 14 2 8 2 4" xfId="12279" xr:uid="{00000000-0005-0000-0000-0000B1260000}"/>
    <cellStyle name="Normal 14 2 8 2 4 2" xfId="40026" xr:uid="{00000000-0005-0000-0000-0000B2260000}"/>
    <cellStyle name="Normal 14 2 8 2 4 3" xfId="30659" xr:uid="{00000000-0005-0000-0000-0000B3260000}"/>
    <cellStyle name="Normal 14 2 8 2 4 4" xfId="25209" xr:uid="{00000000-0005-0000-0000-0000B4260000}"/>
    <cellStyle name="Normal 14 2 8 2 5" xfId="14770" xr:uid="{00000000-0005-0000-0000-0000B5260000}"/>
    <cellStyle name="Normal 14 2 8 2 5 2" xfId="42398" xr:uid="{00000000-0005-0000-0000-0000B6260000}"/>
    <cellStyle name="Normal 14 2 8 2 5 3" xfId="34556" xr:uid="{00000000-0005-0000-0000-0000B7260000}"/>
    <cellStyle name="Normal 14 2 8 2 5 4" xfId="26911" xr:uid="{00000000-0005-0000-0000-0000B8260000}"/>
    <cellStyle name="Normal 14 2 8 2 6" xfId="16990" xr:uid="{00000000-0005-0000-0000-0000B9260000}"/>
    <cellStyle name="Normal 14 2 8 2 6 2" xfId="44618" xr:uid="{00000000-0005-0000-0000-0000BA260000}"/>
    <cellStyle name="Normal 14 2 8 2 6 3" xfId="23103" xr:uid="{00000000-0005-0000-0000-0000BB260000}"/>
    <cellStyle name="Normal 14 2 8 2 7" xfId="10707" xr:uid="{00000000-0005-0000-0000-0000BC260000}"/>
    <cellStyle name="Normal 14 2 8 2 7 2" xfId="38478" xr:uid="{00000000-0005-0000-0000-0000BD260000}"/>
    <cellStyle name="Normal 14 2 8 2 8" xfId="17485" xr:uid="{00000000-0005-0000-0000-0000BE260000}"/>
    <cellStyle name="Normal 14 2 8 2 8 2" xfId="35679" xr:uid="{00000000-0005-0000-0000-0000BF260000}"/>
    <cellStyle name="Normal 14 2 8 2 9" xfId="8835" xr:uid="{00000000-0005-0000-0000-0000C0260000}"/>
    <cellStyle name="Normal 14 2 8 2 9 2" xfId="32531" xr:uid="{00000000-0005-0000-0000-0000C1260000}"/>
    <cellStyle name="Normal 14 2 8 3" xfId="1176" xr:uid="{00000000-0005-0000-0000-0000C2260000}"/>
    <cellStyle name="Normal 14 2 8 3 10" xfId="6793" xr:uid="{00000000-0005-0000-0000-0000C3260000}"/>
    <cellStyle name="Normal 14 2 8 3 10 2" xfId="28617" xr:uid="{00000000-0005-0000-0000-0000C4260000}"/>
    <cellStyle name="Normal 14 2 8 3 11" xfId="4921" xr:uid="{00000000-0005-0000-0000-0000C5260000}"/>
    <cellStyle name="Normal 14 2 8 3 11 2" xfId="21061" xr:uid="{00000000-0005-0000-0000-0000C6260000}"/>
    <cellStyle name="Normal 14 2 8 3 12" xfId="3049" xr:uid="{00000000-0005-0000-0000-0000C7260000}"/>
    <cellStyle name="Normal 14 2 8 3 13" xfId="19189" xr:uid="{00000000-0005-0000-0000-0000C8260000}"/>
    <cellStyle name="Normal 14 2 8 3 2" xfId="2675" xr:uid="{00000000-0005-0000-0000-0000C9260000}"/>
    <cellStyle name="Normal 14 2 8 3 2 10" xfId="20687" xr:uid="{00000000-0005-0000-0000-0000CA260000}"/>
    <cellStyle name="Normal 14 2 8 3 2 2" xfId="13740" xr:uid="{00000000-0005-0000-0000-0000CB260000}"/>
    <cellStyle name="Normal 14 2 8 3 2 2 2" xfId="41368" xr:uid="{00000000-0005-0000-0000-0000CC260000}"/>
    <cellStyle name="Normal 14 2 8 3 2 2 3" xfId="37934" xr:uid="{00000000-0005-0000-0000-0000CD260000}"/>
    <cellStyle name="Normal 14 2 8 3 2 2 4" xfId="31987" xr:uid="{00000000-0005-0000-0000-0000CE260000}"/>
    <cellStyle name="Normal 14 2 8 3 2 2 5" xfId="25850" xr:uid="{00000000-0005-0000-0000-0000CF260000}"/>
    <cellStyle name="Normal 14 2 8 3 2 3" xfId="16111" xr:uid="{00000000-0005-0000-0000-0000D0260000}"/>
    <cellStyle name="Normal 14 2 8 3 2 3 2" xfId="43739" xr:uid="{00000000-0005-0000-0000-0000D1260000}"/>
    <cellStyle name="Normal 14 2 8 3 2 3 3" xfId="27574" xr:uid="{00000000-0005-0000-0000-0000D2260000}"/>
    <cellStyle name="Normal 14 2 8 3 2 4" xfId="11560" xr:uid="{00000000-0005-0000-0000-0000D3260000}"/>
    <cellStyle name="Normal 14 2 8 3 2 4 2" xfId="39327" xr:uid="{00000000-0005-0000-0000-0000D4260000}"/>
    <cellStyle name="Normal 14 2 8 3 2 4 3" xfId="24431" xr:uid="{00000000-0005-0000-0000-0000D5260000}"/>
    <cellStyle name="Normal 14 2 8 3 2 5" xfId="18813" xr:uid="{00000000-0005-0000-0000-0000D6260000}"/>
    <cellStyle name="Normal 14 2 8 3 2 5 2" xfId="36341" xr:uid="{00000000-0005-0000-0000-0000D7260000}"/>
    <cellStyle name="Normal 14 2 8 3 2 6" xfId="10163" xr:uid="{00000000-0005-0000-0000-0000D8260000}"/>
    <cellStyle name="Normal 14 2 8 3 2 6 2" xfId="33859" xr:uid="{00000000-0005-0000-0000-0000D9260000}"/>
    <cellStyle name="Normal 14 2 8 3 2 7" xfId="8291" xr:uid="{00000000-0005-0000-0000-0000DA260000}"/>
    <cellStyle name="Normal 14 2 8 3 2 7 2" xfId="30115" xr:uid="{00000000-0005-0000-0000-0000DB260000}"/>
    <cellStyle name="Normal 14 2 8 3 2 8" xfId="6419" xr:uid="{00000000-0005-0000-0000-0000DC260000}"/>
    <cellStyle name="Normal 14 2 8 3 2 8 2" xfId="22559" xr:uid="{00000000-0005-0000-0000-0000DD260000}"/>
    <cellStyle name="Normal 14 2 8 3 2 9" xfId="4547" xr:uid="{00000000-0005-0000-0000-0000DE260000}"/>
    <cellStyle name="Normal 14 2 8 3 3" xfId="2131" xr:uid="{00000000-0005-0000-0000-0000DF260000}"/>
    <cellStyle name="Normal 14 2 8 3 3 10" xfId="20144" xr:uid="{00000000-0005-0000-0000-0000E0260000}"/>
    <cellStyle name="Normal 14 2 8 3 3 2" xfId="12726" xr:uid="{00000000-0005-0000-0000-0000E1260000}"/>
    <cellStyle name="Normal 14 2 8 3 3 2 2" xfId="40455" xr:uid="{00000000-0005-0000-0000-0000E2260000}"/>
    <cellStyle name="Normal 14 2 8 3 3 2 3" xfId="31444" xr:uid="{00000000-0005-0000-0000-0000E3260000}"/>
    <cellStyle name="Normal 14 2 8 3 3 2 4" xfId="28153" xr:uid="{00000000-0005-0000-0000-0000E4260000}"/>
    <cellStyle name="Normal 14 2 8 3 3 3" xfId="15199" xr:uid="{00000000-0005-0000-0000-0000E5260000}"/>
    <cellStyle name="Normal 14 2 8 3 3 3 2" xfId="42827" xr:uid="{00000000-0005-0000-0000-0000E6260000}"/>
    <cellStyle name="Normal 14 2 8 3 3 3 3" xfId="23888" xr:uid="{00000000-0005-0000-0000-0000E7260000}"/>
    <cellStyle name="Normal 14 2 8 3 3 4" xfId="11013" xr:uid="{00000000-0005-0000-0000-0000E8260000}"/>
    <cellStyle name="Normal 14 2 8 3 3 4 2" xfId="38784" xr:uid="{00000000-0005-0000-0000-0000E9260000}"/>
    <cellStyle name="Normal 14 2 8 3 3 5" xfId="18270" xr:uid="{00000000-0005-0000-0000-0000EA260000}"/>
    <cellStyle name="Normal 14 2 8 3 3 5 2" xfId="37391" xr:uid="{00000000-0005-0000-0000-0000EB260000}"/>
    <cellStyle name="Normal 14 2 8 3 3 6" xfId="9620" xr:uid="{00000000-0005-0000-0000-0000EC260000}"/>
    <cellStyle name="Normal 14 2 8 3 3 6 2" xfId="33316" xr:uid="{00000000-0005-0000-0000-0000ED260000}"/>
    <cellStyle name="Normal 14 2 8 3 3 7" xfId="7748" xr:uid="{00000000-0005-0000-0000-0000EE260000}"/>
    <cellStyle name="Normal 14 2 8 3 3 7 2" xfId="29572" xr:uid="{00000000-0005-0000-0000-0000EF260000}"/>
    <cellStyle name="Normal 14 2 8 3 3 8" xfId="5876" xr:uid="{00000000-0005-0000-0000-0000F0260000}"/>
    <cellStyle name="Normal 14 2 8 3 3 8 2" xfId="22016" xr:uid="{00000000-0005-0000-0000-0000F1260000}"/>
    <cellStyle name="Normal 14 2 8 3 3 9" xfId="4004" xr:uid="{00000000-0005-0000-0000-0000F2260000}"/>
    <cellStyle name="Normal 14 2 8 3 4" xfId="12109" xr:uid="{00000000-0005-0000-0000-0000F3260000}"/>
    <cellStyle name="Normal 14 2 8 3 4 2" xfId="39856" xr:uid="{00000000-0005-0000-0000-0000F4260000}"/>
    <cellStyle name="Normal 14 2 8 3 4 3" xfId="30489" xr:uid="{00000000-0005-0000-0000-0000F5260000}"/>
    <cellStyle name="Normal 14 2 8 3 4 4" xfId="24938" xr:uid="{00000000-0005-0000-0000-0000F6260000}"/>
    <cellStyle name="Normal 14 2 8 3 5" xfId="14600" xr:uid="{00000000-0005-0000-0000-0000F7260000}"/>
    <cellStyle name="Normal 14 2 8 3 5 2" xfId="42228" xr:uid="{00000000-0005-0000-0000-0000F8260000}"/>
    <cellStyle name="Normal 14 2 8 3 5 3" xfId="34386" xr:uid="{00000000-0005-0000-0000-0000F9260000}"/>
    <cellStyle name="Normal 14 2 8 3 5 4" xfId="26608" xr:uid="{00000000-0005-0000-0000-0000FA260000}"/>
    <cellStyle name="Normal 14 2 8 3 6" xfId="16820" xr:uid="{00000000-0005-0000-0000-0000FB260000}"/>
    <cellStyle name="Normal 14 2 8 3 6 2" xfId="44448" xr:uid="{00000000-0005-0000-0000-0000FC260000}"/>
    <cellStyle name="Normal 14 2 8 3 6 3" xfId="22933" xr:uid="{00000000-0005-0000-0000-0000FD260000}"/>
    <cellStyle name="Normal 14 2 8 3 7" xfId="10537" xr:uid="{00000000-0005-0000-0000-0000FE260000}"/>
    <cellStyle name="Normal 14 2 8 3 7 2" xfId="38308" xr:uid="{00000000-0005-0000-0000-0000FF260000}"/>
    <cellStyle name="Normal 14 2 8 3 8" xfId="17315" xr:uid="{00000000-0005-0000-0000-000000270000}"/>
    <cellStyle name="Normal 14 2 8 3 8 2" xfId="35376" xr:uid="{00000000-0005-0000-0000-000001270000}"/>
    <cellStyle name="Normal 14 2 8 3 9" xfId="8665" xr:uid="{00000000-0005-0000-0000-000002270000}"/>
    <cellStyle name="Normal 14 2 8 3 9 2" xfId="32361" xr:uid="{00000000-0005-0000-0000-000003270000}"/>
    <cellStyle name="Normal 14 2 8 4" xfId="1809" xr:uid="{00000000-0005-0000-0000-000004270000}"/>
    <cellStyle name="Normal 14 2 8 4 10" xfId="3682" xr:uid="{00000000-0005-0000-0000-000005270000}"/>
    <cellStyle name="Normal 14 2 8 4 11" xfId="19822" xr:uid="{00000000-0005-0000-0000-000006270000}"/>
    <cellStyle name="Normal 14 2 8 4 2" xfId="13319" xr:uid="{00000000-0005-0000-0000-000007270000}"/>
    <cellStyle name="Normal 14 2 8 4 2 2" xfId="15690" xr:uid="{00000000-0005-0000-0000-000008270000}"/>
    <cellStyle name="Normal 14 2 8 4 2 2 2" xfId="43318" xr:uid="{00000000-0005-0000-0000-000009270000}"/>
    <cellStyle name="Normal 14 2 8 4 2 3" xfId="40947" xr:uid="{00000000-0005-0000-0000-00000A270000}"/>
    <cellStyle name="Normal 14 2 8 4 2 4" xfId="37069" xr:uid="{00000000-0005-0000-0000-00000B270000}"/>
    <cellStyle name="Normal 14 2 8 4 2 5" xfId="31122" xr:uid="{00000000-0005-0000-0000-00000C270000}"/>
    <cellStyle name="Normal 14 2 8 4 2 6" xfId="25429" xr:uid="{00000000-0005-0000-0000-00000D270000}"/>
    <cellStyle name="Normal 14 2 8 4 3" xfId="11956" xr:uid="{00000000-0005-0000-0000-00000E270000}"/>
    <cellStyle name="Normal 14 2 8 4 3 2" xfId="39703" xr:uid="{00000000-0005-0000-0000-00000F270000}"/>
    <cellStyle name="Normal 14 2 8 4 3 3" xfId="34233" xr:uid="{00000000-0005-0000-0000-000010270000}"/>
    <cellStyle name="Normal 14 2 8 4 3 4" xfId="27095" xr:uid="{00000000-0005-0000-0000-000011270000}"/>
    <cellStyle name="Normal 14 2 8 4 4" xfId="14447" xr:uid="{00000000-0005-0000-0000-000012270000}"/>
    <cellStyle name="Normal 14 2 8 4 4 2" xfId="42075" xr:uid="{00000000-0005-0000-0000-000013270000}"/>
    <cellStyle name="Normal 14 2 8 4 4 3" xfId="23566" xr:uid="{00000000-0005-0000-0000-000014270000}"/>
    <cellStyle name="Normal 14 2 8 4 5" xfId="11336" xr:uid="{00000000-0005-0000-0000-000015270000}"/>
    <cellStyle name="Normal 14 2 8 4 5 2" xfId="39107" xr:uid="{00000000-0005-0000-0000-000016270000}"/>
    <cellStyle name="Normal 14 2 8 4 6" xfId="17948" xr:uid="{00000000-0005-0000-0000-000017270000}"/>
    <cellStyle name="Normal 14 2 8 4 6 2" xfId="35862" xr:uid="{00000000-0005-0000-0000-000018270000}"/>
    <cellStyle name="Normal 14 2 8 4 7" xfId="9298" xr:uid="{00000000-0005-0000-0000-000019270000}"/>
    <cellStyle name="Normal 14 2 8 4 7 2" xfId="32994" xr:uid="{00000000-0005-0000-0000-00001A270000}"/>
    <cellStyle name="Normal 14 2 8 4 8" xfId="7426" xr:uid="{00000000-0005-0000-0000-00001B270000}"/>
    <cellStyle name="Normal 14 2 8 4 8 2" xfId="29250" xr:uid="{00000000-0005-0000-0000-00001C270000}"/>
    <cellStyle name="Normal 14 2 8 4 9" xfId="5554" xr:uid="{00000000-0005-0000-0000-00001D270000}"/>
    <cellStyle name="Normal 14 2 8 4 9 2" xfId="21694" xr:uid="{00000000-0005-0000-0000-00001E270000}"/>
    <cellStyle name="Normal 14 2 8 5" xfId="2353" xr:uid="{00000000-0005-0000-0000-00001F270000}"/>
    <cellStyle name="Normal 14 2 8 5 10" xfId="20365" xr:uid="{00000000-0005-0000-0000-000020270000}"/>
    <cellStyle name="Normal 14 2 8 5 2" xfId="13445" xr:uid="{00000000-0005-0000-0000-000021270000}"/>
    <cellStyle name="Normal 14 2 8 5 2 2" xfId="41073" xr:uid="{00000000-0005-0000-0000-000022270000}"/>
    <cellStyle name="Normal 14 2 8 5 2 3" xfId="37612" xr:uid="{00000000-0005-0000-0000-000023270000}"/>
    <cellStyle name="Normal 14 2 8 5 2 4" xfId="31665" xr:uid="{00000000-0005-0000-0000-000024270000}"/>
    <cellStyle name="Normal 14 2 8 5 2 5" xfId="25555" xr:uid="{00000000-0005-0000-0000-000025270000}"/>
    <cellStyle name="Normal 14 2 8 5 3" xfId="15816" xr:uid="{00000000-0005-0000-0000-000026270000}"/>
    <cellStyle name="Normal 14 2 8 5 3 2" xfId="43444" xr:uid="{00000000-0005-0000-0000-000027270000}"/>
    <cellStyle name="Normal 14 2 8 5 3 3" xfId="27252" xr:uid="{00000000-0005-0000-0000-000028270000}"/>
    <cellStyle name="Normal 14 2 8 5 4" xfId="10860" xr:uid="{00000000-0005-0000-0000-000029270000}"/>
    <cellStyle name="Normal 14 2 8 5 4 2" xfId="38631" xr:uid="{00000000-0005-0000-0000-00002A270000}"/>
    <cellStyle name="Normal 14 2 8 5 4 3" xfId="24109" xr:uid="{00000000-0005-0000-0000-00002B270000}"/>
    <cellStyle name="Normal 14 2 8 5 5" xfId="18491" xr:uid="{00000000-0005-0000-0000-00002C270000}"/>
    <cellStyle name="Normal 14 2 8 5 5 2" xfId="36019" xr:uid="{00000000-0005-0000-0000-00002D270000}"/>
    <cellStyle name="Normal 14 2 8 5 6" xfId="9841" xr:uid="{00000000-0005-0000-0000-00002E270000}"/>
    <cellStyle name="Normal 14 2 8 5 6 2" xfId="33537" xr:uid="{00000000-0005-0000-0000-00002F270000}"/>
    <cellStyle name="Normal 14 2 8 5 7" xfId="7969" xr:uid="{00000000-0005-0000-0000-000030270000}"/>
    <cellStyle name="Normal 14 2 8 5 7 2" xfId="29793" xr:uid="{00000000-0005-0000-0000-000031270000}"/>
    <cellStyle name="Normal 14 2 8 5 8" xfId="6097" xr:uid="{00000000-0005-0000-0000-000032270000}"/>
    <cellStyle name="Normal 14 2 8 5 8 2" xfId="22237" xr:uid="{00000000-0005-0000-0000-000033270000}"/>
    <cellStyle name="Normal 14 2 8 5 9" xfId="4225" xr:uid="{00000000-0005-0000-0000-000034270000}"/>
    <cellStyle name="Normal 14 2 8 6" xfId="1652" xr:uid="{00000000-0005-0000-0000-000035270000}"/>
    <cellStyle name="Normal 14 2 8 6 2" xfId="16472" xr:uid="{00000000-0005-0000-0000-000036270000}"/>
    <cellStyle name="Normal 14 2 8 6 2 2" xfId="44100" xr:uid="{00000000-0005-0000-0000-000037270000}"/>
    <cellStyle name="Normal 14 2 8 6 2 3" xfId="30965" xr:uid="{00000000-0005-0000-0000-000038270000}"/>
    <cellStyle name="Normal 14 2 8 6 2 4" xfId="26211" xr:uid="{00000000-0005-0000-0000-000039270000}"/>
    <cellStyle name="Normal 14 2 8 6 3" xfId="14101" xr:uid="{00000000-0005-0000-0000-00003A270000}"/>
    <cellStyle name="Normal 14 2 8 6 3 2" xfId="41729" xr:uid="{00000000-0005-0000-0000-00003B270000}"/>
    <cellStyle name="Normal 14 2 8 6 3 3" xfId="27943" xr:uid="{00000000-0005-0000-0000-00003C270000}"/>
    <cellStyle name="Normal 14 2 8 6 4" xfId="17791" xr:uid="{00000000-0005-0000-0000-00003D270000}"/>
    <cellStyle name="Normal 14 2 8 6 4 2" xfId="36710" xr:uid="{00000000-0005-0000-0000-00003E270000}"/>
    <cellStyle name="Normal 14 2 8 6 4 3" xfId="23409" xr:uid="{00000000-0005-0000-0000-00003F270000}"/>
    <cellStyle name="Normal 14 2 8 6 5" xfId="9141" xr:uid="{00000000-0005-0000-0000-000040270000}"/>
    <cellStyle name="Normal 14 2 8 6 5 2" xfId="32837" xr:uid="{00000000-0005-0000-0000-000041270000}"/>
    <cellStyle name="Normal 14 2 8 6 6" xfId="7269" xr:uid="{00000000-0005-0000-0000-000042270000}"/>
    <cellStyle name="Normal 14 2 8 6 6 2" xfId="29093" xr:uid="{00000000-0005-0000-0000-000043270000}"/>
    <cellStyle name="Normal 14 2 8 6 7" xfId="5397" xr:uid="{00000000-0005-0000-0000-000044270000}"/>
    <cellStyle name="Normal 14 2 8 6 7 2" xfId="21537" xr:uid="{00000000-0005-0000-0000-000045270000}"/>
    <cellStyle name="Normal 14 2 8 6 8" xfId="3525" xr:uid="{00000000-0005-0000-0000-000046270000}"/>
    <cellStyle name="Normal 14 2 8 6 9" xfId="19665" xr:uid="{00000000-0005-0000-0000-000047270000}"/>
    <cellStyle name="Normal 14 2 8 7" xfId="1499" xr:uid="{00000000-0005-0000-0000-000048270000}"/>
    <cellStyle name="Normal 14 2 8 7 2" xfId="14923" xr:uid="{00000000-0005-0000-0000-000049270000}"/>
    <cellStyle name="Normal 14 2 8 7 2 2" xfId="42551" xr:uid="{00000000-0005-0000-0000-00004A270000}"/>
    <cellStyle name="Normal 14 2 8 7 2 3" xfId="30812" xr:uid="{00000000-0005-0000-0000-00004B270000}"/>
    <cellStyle name="Normal 14 2 8 7 2 4" xfId="28189" xr:uid="{00000000-0005-0000-0000-00004C270000}"/>
    <cellStyle name="Normal 14 2 8 7 3" xfId="12432" xr:uid="{00000000-0005-0000-0000-00004D270000}"/>
    <cellStyle name="Normal 14 2 8 7 3 2" xfId="40179" xr:uid="{00000000-0005-0000-0000-00004E270000}"/>
    <cellStyle name="Normal 14 2 8 7 3 3" xfId="23256" xr:uid="{00000000-0005-0000-0000-00004F270000}"/>
    <cellStyle name="Normal 14 2 8 7 4" xfId="17638" xr:uid="{00000000-0005-0000-0000-000050270000}"/>
    <cellStyle name="Normal 14 2 8 7 4 2" xfId="35216" xr:uid="{00000000-0005-0000-0000-000051270000}"/>
    <cellStyle name="Normal 14 2 8 7 5" xfId="8988" xr:uid="{00000000-0005-0000-0000-000052270000}"/>
    <cellStyle name="Normal 14 2 8 7 5 2" xfId="32684" xr:uid="{00000000-0005-0000-0000-000053270000}"/>
    <cellStyle name="Normal 14 2 8 7 6" xfId="7116" xr:uid="{00000000-0005-0000-0000-000054270000}"/>
    <cellStyle name="Normal 14 2 8 7 6 2" xfId="28940" xr:uid="{00000000-0005-0000-0000-000055270000}"/>
    <cellStyle name="Normal 14 2 8 7 7" xfId="5244" xr:uid="{00000000-0005-0000-0000-000056270000}"/>
    <cellStyle name="Normal 14 2 8 7 7 2" xfId="21384" xr:uid="{00000000-0005-0000-0000-000057270000}"/>
    <cellStyle name="Normal 14 2 8 7 8" xfId="3372" xr:uid="{00000000-0005-0000-0000-000058270000}"/>
    <cellStyle name="Normal 14 2 8 7 9" xfId="19512" xr:uid="{00000000-0005-0000-0000-000059270000}"/>
    <cellStyle name="Normal 14 2 8 8" xfId="11803" xr:uid="{00000000-0005-0000-0000-00005A270000}"/>
    <cellStyle name="Normal 14 2 8 8 2" xfId="39556" xr:uid="{00000000-0005-0000-0000-00005B270000}"/>
    <cellStyle name="Normal 14 2 8 8 3" xfId="36912" xr:uid="{00000000-0005-0000-0000-00005C270000}"/>
    <cellStyle name="Normal 14 2 8 8 4" xfId="30336" xr:uid="{00000000-0005-0000-0000-00005D270000}"/>
    <cellStyle name="Normal 14 2 8 8 5" xfId="24662" xr:uid="{00000000-0005-0000-0000-00005E270000}"/>
    <cellStyle name="Normal 14 2 8 9" xfId="14294" xr:uid="{00000000-0005-0000-0000-00005F270000}"/>
    <cellStyle name="Normal 14 2 8 9 2" xfId="41922" xr:uid="{00000000-0005-0000-0000-000060270000}"/>
    <cellStyle name="Normal 14 2 8 9 3" xfId="34080" xr:uid="{00000000-0005-0000-0000-000061270000}"/>
    <cellStyle name="Normal 14 2 8 9 4" xfId="26448" xr:uid="{00000000-0005-0000-0000-000062270000}"/>
    <cellStyle name="Normal 14 2 9" xfId="1278" xr:uid="{00000000-0005-0000-0000-000063270000}"/>
    <cellStyle name="Normal 14 2 9 10" xfId="17417" xr:uid="{00000000-0005-0000-0000-000064270000}"/>
    <cellStyle name="Normal 14 2 9 10 2" xfId="35674" xr:uid="{00000000-0005-0000-0000-000065270000}"/>
    <cellStyle name="Normal 14 2 9 11" xfId="8767" xr:uid="{00000000-0005-0000-0000-000066270000}"/>
    <cellStyle name="Normal 14 2 9 11 2" xfId="32463" xr:uid="{00000000-0005-0000-0000-000067270000}"/>
    <cellStyle name="Normal 14 2 9 12" xfId="6895" xr:uid="{00000000-0005-0000-0000-000068270000}"/>
    <cellStyle name="Normal 14 2 9 12 2" xfId="28719" xr:uid="{00000000-0005-0000-0000-000069270000}"/>
    <cellStyle name="Normal 14 2 9 13" xfId="5023" xr:uid="{00000000-0005-0000-0000-00006A270000}"/>
    <cellStyle name="Normal 14 2 9 13 2" xfId="21163" xr:uid="{00000000-0005-0000-0000-00006B270000}"/>
    <cellStyle name="Normal 14 2 9 14" xfId="3151" xr:uid="{00000000-0005-0000-0000-00006C270000}"/>
    <cellStyle name="Normal 14 2 9 15" xfId="19291" xr:uid="{00000000-0005-0000-0000-00006D270000}"/>
    <cellStyle name="Normal 14 2 9 2" xfId="2233" xr:uid="{00000000-0005-0000-0000-00006E270000}"/>
    <cellStyle name="Normal 14 2 9 2 10" xfId="4106" xr:uid="{00000000-0005-0000-0000-00006F270000}"/>
    <cellStyle name="Normal 14 2 9 2 11" xfId="20246" xr:uid="{00000000-0005-0000-0000-000070270000}"/>
    <cellStyle name="Normal 14 2 9 2 2" xfId="2777" xr:uid="{00000000-0005-0000-0000-000071270000}"/>
    <cellStyle name="Normal 14 2 9 2 2 2" xfId="16212" xr:uid="{00000000-0005-0000-0000-000072270000}"/>
    <cellStyle name="Normal 14 2 9 2 2 2 2" xfId="43840" xr:uid="{00000000-0005-0000-0000-000073270000}"/>
    <cellStyle name="Normal 14 2 9 2 2 2 3" xfId="38036" xr:uid="{00000000-0005-0000-0000-000074270000}"/>
    <cellStyle name="Normal 14 2 9 2 2 2 4" xfId="32089" xr:uid="{00000000-0005-0000-0000-000075270000}"/>
    <cellStyle name="Normal 14 2 9 2 2 2 5" xfId="25951" xr:uid="{00000000-0005-0000-0000-000076270000}"/>
    <cellStyle name="Normal 14 2 9 2 2 3" xfId="13841" xr:uid="{00000000-0005-0000-0000-000077270000}"/>
    <cellStyle name="Normal 14 2 9 2 2 3 2" xfId="41469" xr:uid="{00000000-0005-0000-0000-000078270000}"/>
    <cellStyle name="Normal 14 2 9 2 2 3 3" xfId="27676" xr:uid="{00000000-0005-0000-0000-000079270000}"/>
    <cellStyle name="Normal 14 2 9 2 2 4" xfId="18915" xr:uid="{00000000-0005-0000-0000-00007A270000}"/>
    <cellStyle name="Normal 14 2 9 2 2 4 2" xfId="36443" xr:uid="{00000000-0005-0000-0000-00007B270000}"/>
    <cellStyle name="Normal 14 2 9 2 2 4 3" xfId="24533" xr:uid="{00000000-0005-0000-0000-00007C270000}"/>
    <cellStyle name="Normal 14 2 9 2 2 5" xfId="10265" xr:uid="{00000000-0005-0000-0000-00007D270000}"/>
    <cellStyle name="Normal 14 2 9 2 2 5 2" xfId="33961" xr:uid="{00000000-0005-0000-0000-00007E270000}"/>
    <cellStyle name="Normal 14 2 9 2 2 6" xfId="8393" xr:uid="{00000000-0005-0000-0000-00007F270000}"/>
    <cellStyle name="Normal 14 2 9 2 2 6 2" xfId="30217" xr:uid="{00000000-0005-0000-0000-000080270000}"/>
    <cellStyle name="Normal 14 2 9 2 2 7" xfId="6521" xr:uid="{00000000-0005-0000-0000-000081270000}"/>
    <cellStyle name="Normal 14 2 9 2 2 7 2" xfId="22661" xr:uid="{00000000-0005-0000-0000-000082270000}"/>
    <cellStyle name="Normal 14 2 9 2 2 8" xfId="4649" xr:uid="{00000000-0005-0000-0000-000083270000}"/>
    <cellStyle name="Normal 14 2 9 2 2 9" xfId="20789" xr:uid="{00000000-0005-0000-0000-000084270000}"/>
    <cellStyle name="Normal 14 2 9 2 3" xfId="13017" xr:uid="{00000000-0005-0000-0000-000085270000}"/>
    <cellStyle name="Normal 14 2 9 2 3 2" xfId="40671" xr:uid="{00000000-0005-0000-0000-000086270000}"/>
    <cellStyle name="Normal 14 2 9 2 3 3" xfId="37493" xr:uid="{00000000-0005-0000-0000-000087270000}"/>
    <cellStyle name="Normal 14 2 9 2 3 4" xfId="31546" xr:uid="{00000000-0005-0000-0000-000088270000}"/>
    <cellStyle name="Normal 14 2 9 2 3 5" xfId="25154" xr:uid="{00000000-0005-0000-0000-000089270000}"/>
    <cellStyle name="Normal 14 2 9 2 4" xfId="15415" xr:uid="{00000000-0005-0000-0000-00008A270000}"/>
    <cellStyle name="Normal 14 2 9 2 4 2" xfId="43043" xr:uid="{00000000-0005-0000-0000-00008B270000}"/>
    <cellStyle name="Normal 14 2 9 2 4 3" xfId="27187" xr:uid="{00000000-0005-0000-0000-00008C270000}"/>
    <cellStyle name="Normal 14 2 9 2 5" xfId="11655" xr:uid="{00000000-0005-0000-0000-00008D270000}"/>
    <cellStyle name="Normal 14 2 9 2 5 2" xfId="39418" xr:uid="{00000000-0005-0000-0000-00008E270000}"/>
    <cellStyle name="Normal 14 2 9 2 5 3" xfId="23990" xr:uid="{00000000-0005-0000-0000-00008F270000}"/>
    <cellStyle name="Normal 14 2 9 2 6" xfId="18372" xr:uid="{00000000-0005-0000-0000-000090270000}"/>
    <cellStyle name="Normal 14 2 9 2 6 2" xfId="35954" xr:uid="{00000000-0005-0000-0000-000091270000}"/>
    <cellStyle name="Normal 14 2 9 2 7" xfId="9722" xr:uid="{00000000-0005-0000-0000-000092270000}"/>
    <cellStyle name="Normal 14 2 9 2 7 2" xfId="33418" xr:uid="{00000000-0005-0000-0000-000093270000}"/>
    <cellStyle name="Normal 14 2 9 2 8" xfId="7850" xr:uid="{00000000-0005-0000-0000-000094270000}"/>
    <cellStyle name="Normal 14 2 9 2 8 2" xfId="29674" xr:uid="{00000000-0005-0000-0000-000095270000}"/>
    <cellStyle name="Normal 14 2 9 2 9" xfId="5978" xr:uid="{00000000-0005-0000-0000-000096270000}"/>
    <cellStyle name="Normal 14 2 9 2 9 2" xfId="22118" xr:uid="{00000000-0005-0000-0000-000097270000}"/>
    <cellStyle name="Normal 14 2 9 3" xfId="2453" xr:uid="{00000000-0005-0000-0000-000098270000}"/>
    <cellStyle name="Normal 14 2 9 3 10" xfId="20465" xr:uid="{00000000-0005-0000-0000-000099270000}"/>
    <cellStyle name="Normal 14 2 9 3 2" xfId="12597" xr:uid="{00000000-0005-0000-0000-00009A270000}"/>
    <cellStyle name="Normal 14 2 9 3 2 2" xfId="40339" xr:uid="{00000000-0005-0000-0000-00009B270000}"/>
    <cellStyle name="Normal 14 2 9 3 2 3" xfId="37712" xr:uid="{00000000-0005-0000-0000-00009C270000}"/>
    <cellStyle name="Normal 14 2 9 3 2 4" xfId="31765" xr:uid="{00000000-0005-0000-0000-00009D270000}"/>
    <cellStyle name="Normal 14 2 9 3 2 5" xfId="24822" xr:uid="{00000000-0005-0000-0000-00009E270000}"/>
    <cellStyle name="Normal 14 2 9 3 3" xfId="15083" xr:uid="{00000000-0005-0000-0000-00009F270000}"/>
    <cellStyle name="Normal 14 2 9 3 3 2" xfId="42711" xr:uid="{00000000-0005-0000-0000-0000A0270000}"/>
    <cellStyle name="Normal 14 2 9 3 3 3" xfId="27352" xr:uid="{00000000-0005-0000-0000-0000A1270000}"/>
    <cellStyle name="Normal 14 2 9 3 4" xfId="11566" xr:uid="{00000000-0005-0000-0000-0000A2270000}"/>
    <cellStyle name="Normal 14 2 9 3 4 2" xfId="39333" xr:uid="{00000000-0005-0000-0000-0000A3270000}"/>
    <cellStyle name="Normal 14 2 9 3 4 3" xfId="24209" xr:uid="{00000000-0005-0000-0000-0000A4270000}"/>
    <cellStyle name="Normal 14 2 9 3 5" xfId="18591" xr:uid="{00000000-0005-0000-0000-0000A5270000}"/>
    <cellStyle name="Normal 14 2 9 3 5 2" xfId="36119" xr:uid="{00000000-0005-0000-0000-0000A6270000}"/>
    <cellStyle name="Normal 14 2 9 3 6" xfId="9941" xr:uid="{00000000-0005-0000-0000-0000A7270000}"/>
    <cellStyle name="Normal 14 2 9 3 6 2" xfId="33637" xr:uid="{00000000-0005-0000-0000-0000A8270000}"/>
    <cellStyle name="Normal 14 2 9 3 7" xfId="8069" xr:uid="{00000000-0005-0000-0000-0000A9270000}"/>
    <cellStyle name="Normal 14 2 9 3 7 2" xfId="29893" xr:uid="{00000000-0005-0000-0000-0000AA270000}"/>
    <cellStyle name="Normal 14 2 9 3 8" xfId="6197" xr:uid="{00000000-0005-0000-0000-0000AB270000}"/>
    <cellStyle name="Normal 14 2 9 3 8 2" xfId="22337" xr:uid="{00000000-0005-0000-0000-0000AC270000}"/>
    <cellStyle name="Normal 14 2 9 3 9" xfId="4325" xr:uid="{00000000-0005-0000-0000-0000AD270000}"/>
    <cellStyle name="Normal 14 2 9 4" xfId="1909" xr:uid="{00000000-0005-0000-0000-0000AE270000}"/>
    <cellStyle name="Normal 14 2 9 4 10" xfId="19922" xr:uid="{00000000-0005-0000-0000-0000AF270000}"/>
    <cellStyle name="Normal 14 2 9 4 2" xfId="14097" xr:uid="{00000000-0005-0000-0000-0000B0270000}"/>
    <cellStyle name="Normal 14 2 9 4 2 2" xfId="41725" xr:uid="{00000000-0005-0000-0000-0000B1270000}"/>
    <cellStyle name="Normal 14 2 9 4 2 3" xfId="31222" xr:uid="{00000000-0005-0000-0000-0000B2270000}"/>
    <cellStyle name="Normal 14 2 9 4 2 4" xfId="26207" xr:uid="{00000000-0005-0000-0000-0000B3270000}"/>
    <cellStyle name="Normal 14 2 9 4 3" xfId="16468" xr:uid="{00000000-0005-0000-0000-0000B4270000}"/>
    <cellStyle name="Normal 14 2 9 4 3 2" xfId="44096" xr:uid="{00000000-0005-0000-0000-0000B5270000}"/>
    <cellStyle name="Normal 14 2 9 4 3 3" xfId="27938" xr:uid="{00000000-0005-0000-0000-0000B6270000}"/>
    <cellStyle name="Normal 14 2 9 4 4" xfId="11438" xr:uid="{00000000-0005-0000-0000-0000B7270000}"/>
    <cellStyle name="Normal 14 2 9 4 4 2" xfId="39209" xr:uid="{00000000-0005-0000-0000-0000B8270000}"/>
    <cellStyle name="Normal 14 2 9 4 4 3" xfId="23666" xr:uid="{00000000-0005-0000-0000-0000B9270000}"/>
    <cellStyle name="Normal 14 2 9 4 5" xfId="18048" xr:uid="{00000000-0005-0000-0000-0000BA270000}"/>
    <cellStyle name="Normal 14 2 9 4 5 2" xfId="36705" xr:uid="{00000000-0005-0000-0000-0000BB270000}"/>
    <cellStyle name="Normal 14 2 9 4 6" xfId="9398" xr:uid="{00000000-0005-0000-0000-0000BC270000}"/>
    <cellStyle name="Normal 14 2 9 4 6 2" xfId="33094" xr:uid="{00000000-0005-0000-0000-0000BD270000}"/>
    <cellStyle name="Normal 14 2 9 4 7" xfId="7526" xr:uid="{00000000-0005-0000-0000-0000BE270000}"/>
    <cellStyle name="Normal 14 2 9 4 7 2" xfId="29350" xr:uid="{00000000-0005-0000-0000-0000BF270000}"/>
    <cellStyle name="Normal 14 2 9 4 8" xfId="5654" xr:uid="{00000000-0005-0000-0000-0000C0270000}"/>
    <cellStyle name="Normal 14 2 9 4 8 2" xfId="21794" xr:uid="{00000000-0005-0000-0000-0000C1270000}"/>
    <cellStyle name="Normal 14 2 9 4 9" xfId="3782" xr:uid="{00000000-0005-0000-0000-0000C2270000}"/>
    <cellStyle name="Normal 14 2 9 5" xfId="11115" xr:uid="{00000000-0005-0000-0000-0000C3270000}"/>
    <cellStyle name="Normal 14 2 9 5 2" xfId="12646" xr:uid="{00000000-0005-0000-0000-0000C4270000}"/>
    <cellStyle name="Normal 14 2 9 5 2 2" xfId="40384" xr:uid="{00000000-0005-0000-0000-0000C5270000}"/>
    <cellStyle name="Normal 14 2 9 5 2 3" xfId="34707" xr:uid="{00000000-0005-0000-0000-0000C6270000}"/>
    <cellStyle name="Normal 14 2 9 5 3" xfId="15128" xr:uid="{00000000-0005-0000-0000-0000C7270000}"/>
    <cellStyle name="Normal 14 2 9 5 3 2" xfId="42756" xr:uid="{00000000-0005-0000-0000-0000C8270000}"/>
    <cellStyle name="Normal 14 2 9 5 4" xfId="38886" xr:uid="{00000000-0005-0000-0000-0000C9270000}"/>
    <cellStyle name="Normal 14 2 9 5 5" xfId="37169" xr:uid="{00000000-0005-0000-0000-0000CA270000}"/>
    <cellStyle name="Normal 14 2 9 5 6" xfId="30591" xr:uid="{00000000-0005-0000-0000-0000CB270000}"/>
    <cellStyle name="Normal 14 2 9 5 7" xfId="24867" xr:uid="{00000000-0005-0000-0000-0000CC270000}"/>
    <cellStyle name="Normal 14 2 9 6" xfId="12211" xr:uid="{00000000-0005-0000-0000-0000CD270000}"/>
    <cellStyle name="Normal 14 2 9 6 2" xfId="39958" xr:uid="{00000000-0005-0000-0000-0000CE270000}"/>
    <cellStyle name="Normal 14 2 9 6 3" xfId="34488" xr:uid="{00000000-0005-0000-0000-0000CF270000}"/>
    <cellStyle name="Normal 14 2 9 6 4" xfId="26906" xr:uid="{00000000-0005-0000-0000-0000D0270000}"/>
    <cellStyle name="Normal 14 2 9 7" xfId="14702" xr:uid="{00000000-0005-0000-0000-0000D1270000}"/>
    <cellStyle name="Normal 14 2 9 7 2" xfId="42330" xr:uid="{00000000-0005-0000-0000-0000D2270000}"/>
    <cellStyle name="Normal 14 2 9 7 3" xfId="23035" xr:uid="{00000000-0005-0000-0000-0000D3270000}"/>
    <cellStyle name="Normal 14 2 9 8" xfId="16922" xr:uid="{00000000-0005-0000-0000-0000D4270000}"/>
    <cellStyle name="Normal 14 2 9 8 2" xfId="44550" xr:uid="{00000000-0005-0000-0000-0000D5270000}"/>
    <cellStyle name="Normal 14 2 9 9" xfId="10639" xr:uid="{00000000-0005-0000-0000-0000D6270000}"/>
    <cellStyle name="Normal 14 2 9 9 2" xfId="38410" xr:uid="{00000000-0005-0000-0000-0000D7270000}"/>
    <cellStyle name="Normal 14 3" xfId="1752" xr:uid="{00000000-0005-0000-0000-0000D8270000}"/>
    <cellStyle name="Normal 14 3 2" xfId="15720" xr:uid="{00000000-0005-0000-0000-0000D9270000}"/>
    <cellStyle name="Normal 14 3 2 2" xfId="43348" xr:uid="{00000000-0005-0000-0000-0000DA270000}"/>
    <cellStyle name="Normal 14 3 2 3" xfId="37012" xr:uid="{00000000-0005-0000-0000-0000DB270000}"/>
    <cellStyle name="Normal 14 3 2 4" xfId="31065" xr:uid="{00000000-0005-0000-0000-0000DC270000}"/>
    <cellStyle name="Normal 14 3 2 5" xfId="25459" xr:uid="{00000000-0005-0000-0000-0000DD270000}"/>
    <cellStyle name="Normal 14 3 3" xfId="13349" xr:uid="{00000000-0005-0000-0000-0000DE270000}"/>
    <cellStyle name="Normal 14 3 3 2" xfId="40977" xr:uid="{00000000-0005-0000-0000-0000DF270000}"/>
    <cellStyle name="Normal 14 3 3 3" xfId="27130" xr:uid="{00000000-0005-0000-0000-0000E0270000}"/>
    <cellStyle name="Normal 14 3 4" xfId="17891" xr:uid="{00000000-0005-0000-0000-0000E1270000}"/>
    <cellStyle name="Normal 14 3 4 2" xfId="35897" xr:uid="{00000000-0005-0000-0000-0000E2270000}"/>
    <cellStyle name="Normal 14 3 4 3" xfId="23509" xr:uid="{00000000-0005-0000-0000-0000E3270000}"/>
    <cellStyle name="Normal 14 3 5" xfId="9241" xr:uid="{00000000-0005-0000-0000-0000E4270000}"/>
    <cellStyle name="Normal 14 3 5 2" xfId="32937" xr:uid="{00000000-0005-0000-0000-0000E5270000}"/>
    <cellStyle name="Normal 14 3 6" xfId="7369" xr:uid="{00000000-0005-0000-0000-0000E6270000}"/>
    <cellStyle name="Normal 14 3 6 2" xfId="29193" xr:uid="{00000000-0005-0000-0000-0000E7270000}"/>
    <cellStyle name="Normal 14 3 7" xfId="5497" xr:uid="{00000000-0005-0000-0000-0000E8270000}"/>
    <cellStyle name="Normal 14 3 7 2" xfId="21637" xr:uid="{00000000-0005-0000-0000-0000E9270000}"/>
    <cellStyle name="Normal 14 3 8" xfId="3625" xr:uid="{00000000-0005-0000-0000-0000EA270000}"/>
    <cellStyle name="Normal 14 3 9" xfId="19765" xr:uid="{00000000-0005-0000-0000-0000EB270000}"/>
    <cellStyle name="Normal 14 4" xfId="44719" xr:uid="{00000000-0005-0000-0000-0000EC270000}"/>
    <cellStyle name="Normal 14 5" xfId="44720" xr:uid="{00000000-0005-0000-0000-0000ED270000}"/>
    <cellStyle name="Normal 15" xfId="340" xr:uid="{00000000-0005-0000-0000-0000EE270000}"/>
    <cellStyle name="Normal 15 10" xfId="591" xr:uid="{00000000-0005-0000-0000-0000EF270000}"/>
    <cellStyle name="Normal 15 11" xfId="555" xr:uid="{00000000-0005-0000-0000-0000F0270000}"/>
    <cellStyle name="Normal 15 12" xfId="589" xr:uid="{00000000-0005-0000-0000-0000F1270000}"/>
    <cellStyle name="Normal 15 13" xfId="598" xr:uid="{00000000-0005-0000-0000-0000F2270000}"/>
    <cellStyle name="Normal 15 14" xfId="599" xr:uid="{00000000-0005-0000-0000-0000F3270000}"/>
    <cellStyle name="Normal 15 15" xfId="566" xr:uid="{00000000-0005-0000-0000-0000F4270000}"/>
    <cellStyle name="Normal 15 16" xfId="585" xr:uid="{00000000-0005-0000-0000-0000F5270000}"/>
    <cellStyle name="Normal 15 17" xfId="576" xr:uid="{00000000-0005-0000-0000-0000F6270000}"/>
    <cellStyle name="Normal 15 18" xfId="590" xr:uid="{00000000-0005-0000-0000-0000F7270000}"/>
    <cellStyle name="Normal 15 2" xfId="152" xr:uid="{00000000-0005-0000-0000-0000F8270000}"/>
    <cellStyle name="Normal 15 3" xfId="220" xr:uid="{00000000-0005-0000-0000-0000F9270000}"/>
    <cellStyle name="Normal 15 4" xfId="343" xr:uid="{00000000-0005-0000-0000-0000FA270000}"/>
    <cellStyle name="Normal 15 5" xfId="358" xr:uid="{00000000-0005-0000-0000-0000FB270000}"/>
    <cellStyle name="Normal 15 6" xfId="569" xr:uid="{00000000-0005-0000-0000-0000FC270000}"/>
    <cellStyle name="Normal 15 7" xfId="571" xr:uid="{00000000-0005-0000-0000-0000FD270000}"/>
    <cellStyle name="Normal 15 8" xfId="559" xr:uid="{00000000-0005-0000-0000-0000FE270000}"/>
    <cellStyle name="Normal 15 9" xfId="584" xr:uid="{00000000-0005-0000-0000-0000FF270000}"/>
    <cellStyle name="Normal 16" xfId="184" xr:uid="{00000000-0005-0000-0000-000000280000}"/>
    <cellStyle name="Normal 16 2" xfId="226" xr:uid="{00000000-0005-0000-0000-000001280000}"/>
    <cellStyle name="Normal 16 3" xfId="224" xr:uid="{00000000-0005-0000-0000-000002280000}"/>
    <cellStyle name="Normal 17" xfId="158" xr:uid="{00000000-0005-0000-0000-000003280000}"/>
    <cellStyle name="Normal 17 2" xfId="231" xr:uid="{00000000-0005-0000-0000-000004280000}"/>
    <cellStyle name="Normal 17 3" xfId="211" xr:uid="{00000000-0005-0000-0000-000005280000}"/>
    <cellStyle name="Normal 18" xfId="317" xr:uid="{00000000-0005-0000-0000-000006280000}"/>
    <cellStyle name="Normal 18 2" xfId="247" xr:uid="{00000000-0005-0000-0000-000007280000}"/>
    <cellStyle name="Normal 18 3" xfId="268" xr:uid="{00000000-0005-0000-0000-000008280000}"/>
    <cellStyle name="Normal 19" xfId="189" xr:uid="{00000000-0005-0000-0000-000009280000}"/>
    <cellStyle name="Normal 19 2" xfId="252" xr:uid="{00000000-0005-0000-0000-00000A280000}"/>
    <cellStyle name="Normal 19 3" xfId="272" xr:uid="{00000000-0005-0000-0000-00000B280000}"/>
    <cellStyle name="Normal 2" xfId="47" xr:uid="{00000000-0005-0000-0000-00000C280000}"/>
    <cellStyle name="Normal 2 2" xfId="72" xr:uid="{00000000-0005-0000-0000-00000D280000}"/>
    <cellStyle name="Normal 20" xfId="179" xr:uid="{00000000-0005-0000-0000-00000E280000}"/>
    <cellStyle name="Normal 20 2" xfId="244" xr:uid="{00000000-0005-0000-0000-00000F280000}"/>
    <cellStyle name="Normal 20 3" xfId="265" xr:uid="{00000000-0005-0000-0000-000010280000}"/>
    <cellStyle name="Normal 21" xfId="161" xr:uid="{00000000-0005-0000-0000-000011280000}"/>
    <cellStyle name="Normal 21 2" xfId="243" xr:uid="{00000000-0005-0000-0000-000012280000}"/>
    <cellStyle name="Normal 21 3" xfId="264" xr:uid="{00000000-0005-0000-0000-000013280000}"/>
    <cellStyle name="Normal 22" xfId="321" xr:uid="{00000000-0005-0000-0000-000014280000}"/>
    <cellStyle name="Normal 22 2" xfId="257" xr:uid="{00000000-0005-0000-0000-000015280000}"/>
    <cellStyle name="Normal 22 3" xfId="278" xr:uid="{00000000-0005-0000-0000-000016280000}"/>
    <cellStyle name="Normal 23" xfId="315" xr:uid="{00000000-0005-0000-0000-000017280000}"/>
    <cellStyle name="Normal 23 2" xfId="324" xr:uid="{00000000-0005-0000-0000-000018280000}"/>
    <cellStyle name="Normal 23 3" xfId="322" xr:uid="{00000000-0005-0000-0000-000019280000}"/>
    <cellStyle name="Normal 23 4" xfId="314" xr:uid="{00000000-0005-0000-0000-00001A280000}"/>
    <cellStyle name="Normal 24" xfId="329" xr:uid="{00000000-0005-0000-0000-00001B280000}"/>
    <cellStyle name="Normal 24 2" xfId="610" xr:uid="{00000000-0005-0000-0000-00001C280000}"/>
    <cellStyle name="Normal 25" xfId="193" xr:uid="{00000000-0005-0000-0000-00001D280000}"/>
    <cellStyle name="Normal 26" xfId="191" xr:uid="{00000000-0005-0000-0000-00001E280000}"/>
    <cellStyle name="Normal 27" xfId="203" xr:uid="{00000000-0005-0000-0000-00001F280000}"/>
    <cellStyle name="Normal 28" xfId="310" xr:uid="{00000000-0005-0000-0000-000020280000}"/>
    <cellStyle name="Normal 29" xfId="197" xr:uid="{00000000-0005-0000-0000-000021280000}"/>
    <cellStyle name="Normal 3" xfId="75" xr:uid="{00000000-0005-0000-0000-000022280000}"/>
    <cellStyle name="Normal 3 2" xfId="61" xr:uid="{00000000-0005-0000-0000-000023280000}"/>
    <cellStyle name="Normal 3 3" xfId="146" xr:uid="{00000000-0005-0000-0000-000024280000}"/>
    <cellStyle name="Normal 3 4" xfId="147" xr:uid="{00000000-0005-0000-0000-000025280000}"/>
    <cellStyle name="Normal 3 5" xfId="148" xr:uid="{00000000-0005-0000-0000-000026280000}"/>
    <cellStyle name="Normal 30" xfId="327" xr:uid="{00000000-0005-0000-0000-000027280000}"/>
    <cellStyle name="Normal 31" xfId="194" xr:uid="{00000000-0005-0000-0000-000028280000}"/>
    <cellStyle name="Normal 32" xfId="328" xr:uid="{00000000-0005-0000-0000-000029280000}"/>
    <cellStyle name="Normal 33" xfId="326" xr:uid="{00000000-0005-0000-0000-00002A280000}"/>
    <cellStyle name="Normal 34" xfId="233" xr:uid="{00000000-0005-0000-0000-00002B280000}"/>
    <cellStyle name="Normal 35" xfId="218" xr:uid="{00000000-0005-0000-0000-00002C280000}"/>
    <cellStyle name="Normal 36" xfId="312" xr:uid="{00000000-0005-0000-0000-00002D280000}"/>
    <cellStyle name="Normal 37" xfId="196" xr:uid="{00000000-0005-0000-0000-00002E280000}"/>
    <cellStyle name="Normal 38" xfId="332" xr:uid="{00000000-0005-0000-0000-00002F280000}"/>
    <cellStyle name="Normal 39" xfId="208" xr:uid="{00000000-0005-0000-0000-000030280000}"/>
    <cellStyle name="Normal 4" xfId="80" xr:uid="{00000000-0005-0000-0000-000031280000}"/>
    <cellStyle name="Normal 4 2" xfId="126" xr:uid="{00000000-0005-0000-0000-000032280000}"/>
    <cellStyle name="Normal 4 2 2" xfId="1753" xr:uid="{00000000-0005-0000-0000-000033280000}"/>
    <cellStyle name="Normal 4 2 2 10" xfId="3626" xr:uid="{00000000-0005-0000-0000-000034280000}"/>
    <cellStyle name="Normal 4 2 2 11" xfId="19766" xr:uid="{00000000-0005-0000-0000-000035280000}"/>
    <cellStyle name="Normal 4 2 2 2" xfId="1910" xr:uid="{00000000-0005-0000-0000-000036280000}"/>
    <cellStyle name="Normal 4 2 2 2 2" xfId="15707" xr:uid="{00000000-0005-0000-0000-000037280000}"/>
    <cellStyle name="Normal 4 2 2 2 2 2" xfId="43335" xr:uid="{00000000-0005-0000-0000-000038280000}"/>
    <cellStyle name="Normal 4 2 2 2 2 3" xfId="37170" xr:uid="{00000000-0005-0000-0000-000039280000}"/>
    <cellStyle name="Normal 4 2 2 2 2 4" xfId="31223" xr:uid="{00000000-0005-0000-0000-00003A280000}"/>
    <cellStyle name="Normal 4 2 2 2 2 5" xfId="25446" xr:uid="{00000000-0005-0000-0000-00003B280000}"/>
    <cellStyle name="Normal 4 2 2 2 3" xfId="13336" xr:uid="{00000000-0005-0000-0000-00003C280000}"/>
    <cellStyle name="Normal 4 2 2 2 3 2" xfId="40964" xr:uid="{00000000-0005-0000-0000-00003D280000}"/>
    <cellStyle name="Normal 4 2 2 2 3 3" xfId="27114" xr:uid="{00000000-0005-0000-0000-00003E280000}"/>
    <cellStyle name="Normal 4 2 2 2 4" xfId="18049" xr:uid="{00000000-0005-0000-0000-00003F280000}"/>
    <cellStyle name="Normal 4 2 2 2 4 2" xfId="35881" xr:uid="{00000000-0005-0000-0000-000040280000}"/>
    <cellStyle name="Normal 4 2 2 2 4 3" xfId="23667" xr:uid="{00000000-0005-0000-0000-000041280000}"/>
    <cellStyle name="Normal 4 2 2 2 5" xfId="9399" xr:uid="{00000000-0005-0000-0000-000042280000}"/>
    <cellStyle name="Normal 4 2 2 2 5 2" xfId="33095" xr:uid="{00000000-0005-0000-0000-000043280000}"/>
    <cellStyle name="Normal 4 2 2 2 6" xfId="7527" xr:uid="{00000000-0005-0000-0000-000044280000}"/>
    <cellStyle name="Normal 4 2 2 2 6 2" xfId="29351" xr:uid="{00000000-0005-0000-0000-000045280000}"/>
    <cellStyle name="Normal 4 2 2 2 7" xfId="5655" xr:uid="{00000000-0005-0000-0000-000046280000}"/>
    <cellStyle name="Normal 4 2 2 2 7 2" xfId="21795" xr:uid="{00000000-0005-0000-0000-000047280000}"/>
    <cellStyle name="Normal 4 2 2 2 8" xfId="3783" xr:uid="{00000000-0005-0000-0000-000048280000}"/>
    <cellStyle name="Normal 4 2 2 2 9" xfId="19923" xr:uid="{00000000-0005-0000-0000-000049280000}"/>
    <cellStyle name="Normal 4 2 2 3" xfId="2454" xr:uid="{00000000-0005-0000-0000-00004A280000}"/>
    <cellStyle name="Normal 4 2 2 3 2" xfId="15911" xr:uid="{00000000-0005-0000-0000-00004B280000}"/>
    <cellStyle name="Normal 4 2 2 3 2 2" xfId="43539" xr:uid="{00000000-0005-0000-0000-00004C280000}"/>
    <cellStyle name="Normal 4 2 2 3 2 3" xfId="37713" xr:uid="{00000000-0005-0000-0000-00004D280000}"/>
    <cellStyle name="Normal 4 2 2 3 2 4" xfId="31766" xr:uid="{00000000-0005-0000-0000-00004E280000}"/>
    <cellStyle name="Normal 4 2 2 3 2 5" xfId="25650" xr:uid="{00000000-0005-0000-0000-00004F280000}"/>
    <cellStyle name="Normal 4 2 2 3 3" xfId="13540" xr:uid="{00000000-0005-0000-0000-000050280000}"/>
    <cellStyle name="Normal 4 2 2 3 3 2" xfId="41168" xr:uid="{00000000-0005-0000-0000-000051280000}"/>
    <cellStyle name="Normal 4 2 2 3 3 3" xfId="27353" xr:uid="{00000000-0005-0000-0000-000052280000}"/>
    <cellStyle name="Normal 4 2 2 3 4" xfId="18592" xr:uid="{00000000-0005-0000-0000-000053280000}"/>
    <cellStyle name="Normal 4 2 2 3 4 2" xfId="36120" xr:uid="{00000000-0005-0000-0000-000054280000}"/>
    <cellStyle name="Normal 4 2 2 3 4 3" xfId="24210" xr:uid="{00000000-0005-0000-0000-000055280000}"/>
    <cellStyle name="Normal 4 2 2 3 5" xfId="9942" xr:uid="{00000000-0005-0000-0000-000056280000}"/>
    <cellStyle name="Normal 4 2 2 3 5 2" xfId="33638" xr:uid="{00000000-0005-0000-0000-000057280000}"/>
    <cellStyle name="Normal 4 2 2 3 6" xfId="8070" xr:uid="{00000000-0005-0000-0000-000058280000}"/>
    <cellStyle name="Normal 4 2 2 3 6 2" xfId="29894" xr:uid="{00000000-0005-0000-0000-000059280000}"/>
    <cellStyle name="Normal 4 2 2 3 7" xfId="6198" xr:uid="{00000000-0005-0000-0000-00005A280000}"/>
    <cellStyle name="Normal 4 2 2 3 7 2" xfId="22338" xr:uid="{00000000-0005-0000-0000-00005B280000}"/>
    <cellStyle name="Normal 4 2 2 3 8" xfId="4326" xr:uid="{00000000-0005-0000-0000-00005C280000}"/>
    <cellStyle name="Normal 4 2 2 3 9" xfId="20466" xr:uid="{00000000-0005-0000-0000-00005D280000}"/>
    <cellStyle name="Normal 4 2 2 4" xfId="15681" xr:uid="{00000000-0005-0000-0000-00005E280000}"/>
    <cellStyle name="Normal 4 2 2 4 2" xfId="43309" xr:uid="{00000000-0005-0000-0000-00005F280000}"/>
    <cellStyle name="Normal 4 2 2 4 3" xfId="37013" xr:uid="{00000000-0005-0000-0000-000060280000}"/>
    <cellStyle name="Normal 4 2 2 4 4" xfId="31066" xr:uid="{00000000-0005-0000-0000-000061280000}"/>
    <cellStyle name="Normal 4 2 2 4 5" xfId="25420" xr:uid="{00000000-0005-0000-0000-000062280000}"/>
    <cellStyle name="Normal 4 2 2 5" xfId="13310" xr:uid="{00000000-0005-0000-0000-000063280000}"/>
    <cellStyle name="Normal 4 2 2 5 2" xfId="40938" xr:uid="{00000000-0005-0000-0000-000064280000}"/>
    <cellStyle name="Normal 4 2 2 5 3" xfId="27085" xr:uid="{00000000-0005-0000-0000-000065280000}"/>
    <cellStyle name="Normal 4 2 2 6" xfId="17892" xr:uid="{00000000-0005-0000-0000-000066280000}"/>
    <cellStyle name="Normal 4 2 2 6 2" xfId="35852" xr:uid="{00000000-0005-0000-0000-000067280000}"/>
    <cellStyle name="Normal 4 2 2 6 3" xfId="23510" xr:uid="{00000000-0005-0000-0000-000068280000}"/>
    <cellStyle name="Normal 4 2 2 7" xfId="9242" xr:uid="{00000000-0005-0000-0000-000069280000}"/>
    <cellStyle name="Normal 4 2 2 7 2" xfId="32938" xr:uid="{00000000-0005-0000-0000-00006A280000}"/>
    <cellStyle name="Normal 4 2 2 8" xfId="7370" xr:uid="{00000000-0005-0000-0000-00006B280000}"/>
    <cellStyle name="Normal 4 2 2 8 2" xfId="29194" xr:uid="{00000000-0005-0000-0000-00006C280000}"/>
    <cellStyle name="Normal 4 2 2 9" xfId="5498" xr:uid="{00000000-0005-0000-0000-00006D280000}"/>
    <cellStyle name="Normal 4 2 2 9 2" xfId="21638" xr:uid="{00000000-0005-0000-0000-00006E280000}"/>
    <cellStyle name="Normal 4 2 3" xfId="44721" xr:uid="{00000000-0005-0000-0000-00006F280000}"/>
    <cellStyle name="Normal 4 3" xfId="544" xr:uid="{00000000-0005-0000-0000-000070280000}"/>
    <cellStyle name="Normal 4 3 10" xfId="1124" xr:uid="{00000000-0005-0000-0000-000071280000}"/>
    <cellStyle name="Normal 4 3 10 10" xfId="8613" xr:uid="{00000000-0005-0000-0000-000072280000}"/>
    <cellStyle name="Normal 4 3 10 10 2" xfId="32309" xr:uid="{00000000-0005-0000-0000-000073280000}"/>
    <cellStyle name="Normal 4 3 10 11" xfId="6741" xr:uid="{00000000-0005-0000-0000-000074280000}"/>
    <cellStyle name="Normal 4 3 10 11 2" xfId="28565" xr:uid="{00000000-0005-0000-0000-000075280000}"/>
    <cellStyle name="Normal 4 3 10 12" xfId="4869" xr:uid="{00000000-0005-0000-0000-000076280000}"/>
    <cellStyle name="Normal 4 3 10 12 2" xfId="21009" xr:uid="{00000000-0005-0000-0000-000077280000}"/>
    <cellStyle name="Normal 4 3 10 13" xfId="2997" xr:uid="{00000000-0005-0000-0000-000078280000}"/>
    <cellStyle name="Normal 4 3 10 14" xfId="19137" xr:uid="{00000000-0005-0000-0000-000079280000}"/>
    <cellStyle name="Normal 4 3 10 2" xfId="2623" xr:uid="{00000000-0005-0000-0000-00007A280000}"/>
    <cellStyle name="Normal 4 3 10 2 10" xfId="20635" xr:uid="{00000000-0005-0000-0000-00007B280000}"/>
    <cellStyle name="Normal 4 3 10 2 2" xfId="13007" xr:uid="{00000000-0005-0000-0000-00007C280000}"/>
    <cellStyle name="Normal 4 3 10 2 2 2" xfId="40662" xr:uid="{00000000-0005-0000-0000-00007D280000}"/>
    <cellStyle name="Normal 4 3 10 2 2 3" xfId="37882" xr:uid="{00000000-0005-0000-0000-00007E280000}"/>
    <cellStyle name="Normal 4 3 10 2 2 4" xfId="31935" xr:uid="{00000000-0005-0000-0000-00007F280000}"/>
    <cellStyle name="Normal 4 3 10 2 2 5" xfId="25145" xr:uid="{00000000-0005-0000-0000-000080280000}"/>
    <cellStyle name="Normal 4 3 10 2 3" xfId="15406" xr:uid="{00000000-0005-0000-0000-000081280000}"/>
    <cellStyle name="Normal 4 3 10 2 3 2" xfId="43034" xr:uid="{00000000-0005-0000-0000-000082280000}"/>
    <cellStyle name="Normal 4 3 10 2 3 3" xfId="27522" xr:uid="{00000000-0005-0000-0000-000083280000}"/>
    <cellStyle name="Normal 4 3 10 2 4" xfId="11599" xr:uid="{00000000-0005-0000-0000-000084280000}"/>
    <cellStyle name="Normal 4 3 10 2 4 2" xfId="39362" xr:uid="{00000000-0005-0000-0000-000085280000}"/>
    <cellStyle name="Normal 4 3 10 2 4 3" xfId="24379" xr:uid="{00000000-0005-0000-0000-000086280000}"/>
    <cellStyle name="Normal 4 3 10 2 5" xfId="18761" xr:uid="{00000000-0005-0000-0000-000087280000}"/>
    <cellStyle name="Normal 4 3 10 2 5 2" xfId="36289" xr:uid="{00000000-0005-0000-0000-000088280000}"/>
    <cellStyle name="Normal 4 3 10 2 6" xfId="10111" xr:uid="{00000000-0005-0000-0000-000089280000}"/>
    <cellStyle name="Normal 4 3 10 2 6 2" xfId="33807" xr:uid="{00000000-0005-0000-0000-00008A280000}"/>
    <cellStyle name="Normal 4 3 10 2 7" xfId="8239" xr:uid="{00000000-0005-0000-0000-00008B280000}"/>
    <cellStyle name="Normal 4 3 10 2 7 2" xfId="30063" xr:uid="{00000000-0005-0000-0000-00008C280000}"/>
    <cellStyle name="Normal 4 3 10 2 8" xfId="6367" xr:uid="{00000000-0005-0000-0000-00008D280000}"/>
    <cellStyle name="Normal 4 3 10 2 8 2" xfId="22507" xr:uid="{00000000-0005-0000-0000-00008E280000}"/>
    <cellStyle name="Normal 4 3 10 2 9" xfId="4495" xr:uid="{00000000-0005-0000-0000-00008F280000}"/>
    <cellStyle name="Normal 4 3 10 3" xfId="2079" xr:uid="{00000000-0005-0000-0000-000090280000}"/>
    <cellStyle name="Normal 4 3 10 3 10" xfId="20092" xr:uid="{00000000-0005-0000-0000-000091280000}"/>
    <cellStyle name="Normal 4 3 10 3 2" xfId="14148" xr:uid="{00000000-0005-0000-0000-000092280000}"/>
    <cellStyle name="Normal 4 3 10 3 2 2" xfId="41776" xr:uid="{00000000-0005-0000-0000-000093280000}"/>
    <cellStyle name="Normal 4 3 10 3 2 3" xfId="31392" xr:uid="{00000000-0005-0000-0000-000094280000}"/>
    <cellStyle name="Normal 4 3 10 3 2 4" xfId="26258" xr:uid="{00000000-0005-0000-0000-000095280000}"/>
    <cellStyle name="Normal 4 3 10 3 3" xfId="16519" xr:uid="{00000000-0005-0000-0000-000096280000}"/>
    <cellStyle name="Normal 4 3 10 3 3 2" xfId="44147" xr:uid="{00000000-0005-0000-0000-000097280000}"/>
    <cellStyle name="Normal 4 3 10 3 3 3" xfId="27996" xr:uid="{00000000-0005-0000-0000-000098280000}"/>
    <cellStyle name="Normal 4 3 10 3 4" xfId="10961" xr:uid="{00000000-0005-0000-0000-000099280000}"/>
    <cellStyle name="Normal 4 3 10 3 4 2" xfId="38732" xr:uid="{00000000-0005-0000-0000-00009A280000}"/>
    <cellStyle name="Normal 4 3 10 3 4 3" xfId="23836" xr:uid="{00000000-0005-0000-0000-00009B280000}"/>
    <cellStyle name="Normal 4 3 10 3 5" xfId="18218" xr:uid="{00000000-0005-0000-0000-00009C280000}"/>
    <cellStyle name="Normal 4 3 10 3 5 2" xfId="36763" xr:uid="{00000000-0005-0000-0000-00009D280000}"/>
    <cellStyle name="Normal 4 3 10 3 6" xfId="9568" xr:uid="{00000000-0005-0000-0000-00009E280000}"/>
    <cellStyle name="Normal 4 3 10 3 6 2" xfId="33264" xr:uid="{00000000-0005-0000-0000-00009F280000}"/>
    <cellStyle name="Normal 4 3 10 3 7" xfId="7696" xr:uid="{00000000-0005-0000-0000-0000A0280000}"/>
    <cellStyle name="Normal 4 3 10 3 7 2" xfId="29520" xr:uid="{00000000-0005-0000-0000-0000A1280000}"/>
    <cellStyle name="Normal 4 3 10 3 8" xfId="5824" xr:uid="{00000000-0005-0000-0000-0000A2280000}"/>
    <cellStyle name="Normal 4 3 10 3 8 2" xfId="21964" xr:uid="{00000000-0005-0000-0000-0000A3280000}"/>
    <cellStyle name="Normal 4 3 10 3 9" xfId="3952" xr:uid="{00000000-0005-0000-0000-0000A4280000}"/>
    <cellStyle name="Normal 4 3 10 4" xfId="12640" xr:uid="{00000000-0005-0000-0000-0000A5280000}"/>
    <cellStyle name="Normal 4 3 10 4 2" xfId="15123" xr:uid="{00000000-0005-0000-0000-0000A6280000}"/>
    <cellStyle name="Normal 4 3 10 4 2 2" xfId="42751" xr:uid="{00000000-0005-0000-0000-0000A7280000}"/>
    <cellStyle name="Normal 4 3 10 4 2 3" xfId="34703" xr:uid="{00000000-0005-0000-0000-0000A8280000}"/>
    <cellStyle name="Normal 4 3 10 4 3" xfId="40379" xr:uid="{00000000-0005-0000-0000-0000A9280000}"/>
    <cellStyle name="Normal 4 3 10 4 4" xfId="37339" xr:uid="{00000000-0005-0000-0000-0000AA280000}"/>
    <cellStyle name="Normal 4 3 10 4 5" xfId="30437" xr:uid="{00000000-0005-0000-0000-0000AB280000}"/>
    <cellStyle name="Normal 4 3 10 4 6" xfId="24862" xr:uid="{00000000-0005-0000-0000-0000AC280000}"/>
    <cellStyle name="Normal 4 3 10 5" xfId="12057" xr:uid="{00000000-0005-0000-0000-0000AD280000}"/>
    <cellStyle name="Normal 4 3 10 5 2" xfId="39804" xr:uid="{00000000-0005-0000-0000-0000AE280000}"/>
    <cellStyle name="Normal 4 3 10 5 3" xfId="34334" xr:uid="{00000000-0005-0000-0000-0000AF280000}"/>
    <cellStyle name="Normal 4 3 10 5 4" xfId="26965" xr:uid="{00000000-0005-0000-0000-0000B0280000}"/>
    <cellStyle name="Normal 4 3 10 6" xfId="14548" xr:uid="{00000000-0005-0000-0000-0000B1280000}"/>
    <cellStyle name="Normal 4 3 10 6 2" xfId="42176" xr:uid="{00000000-0005-0000-0000-0000B2280000}"/>
    <cellStyle name="Normal 4 3 10 6 3" xfId="22881" xr:uid="{00000000-0005-0000-0000-0000B3280000}"/>
    <cellStyle name="Normal 4 3 10 7" xfId="16768" xr:uid="{00000000-0005-0000-0000-0000B4280000}"/>
    <cellStyle name="Normal 4 3 10 7 2" xfId="44396" xr:uid="{00000000-0005-0000-0000-0000B5280000}"/>
    <cellStyle name="Normal 4 3 10 8" xfId="10485" xr:uid="{00000000-0005-0000-0000-0000B6280000}"/>
    <cellStyle name="Normal 4 3 10 8 2" xfId="38256" xr:uid="{00000000-0005-0000-0000-0000B7280000}"/>
    <cellStyle name="Normal 4 3 10 9" xfId="17263" xr:uid="{00000000-0005-0000-0000-0000B8280000}"/>
    <cellStyle name="Normal 4 3 10 9 2" xfId="35732" xr:uid="{00000000-0005-0000-0000-0000B9280000}"/>
    <cellStyle name="Normal 4 3 11" xfId="1757" xr:uid="{00000000-0005-0000-0000-0000BA280000}"/>
    <cellStyle name="Normal 4 3 11 10" xfId="5502" xr:uid="{00000000-0005-0000-0000-0000BB280000}"/>
    <cellStyle name="Normal 4 3 11 10 2" xfId="21642" xr:uid="{00000000-0005-0000-0000-0000BC280000}"/>
    <cellStyle name="Normal 4 3 11 11" xfId="3630" xr:uid="{00000000-0005-0000-0000-0000BD280000}"/>
    <cellStyle name="Normal 4 3 11 12" xfId="19770" xr:uid="{00000000-0005-0000-0000-0000BE280000}"/>
    <cellStyle name="Normal 4 3 11 2" xfId="13136" xr:uid="{00000000-0005-0000-0000-0000BF280000}"/>
    <cellStyle name="Normal 4 3 11 2 2" xfId="15526" xr:uid="{00000000-0005-0000-0000-0000C0280000}"/>
    <cellStyle name="Normal 4 3 11 2 2 2" xfId="43154" xr:uid="{00000000-0005-0000-0000-0000C1280000}"/>
    <cellStyle name="Normal 4 3 11 2 2 3" xfId="27942" xr:uid="{00000000-0005-0000-0000-0000C2280000}"/>
    <cellStyle name="Normal 4 3 11 2 3" xfId="40782" xr:uid="{00000000-0005-0000-0000-0000C3280000}"/>
    <cellStyle name="Normal 4 3 11 2 4" xfId="36709" xr:uid="{00000000-0005-0000-0000-0000C4280000}"/>
    <cellStyle name="Normal 4 3 11 2 5" xfId="31070" xr:uid="{00000000-0005-0000-0000-0000C5280000}"/>
    <cellStyle name="Normal 4 3 11 2 6" xfId="25265" xr:uid="{00000000-0005-0000-0000-0000C6280000}"/>
    <cellStyle name="Normal 4 3 11 3" xfId="12661" xr:uid="{00000000-0005-0000-0000-0000C7280000}"/>
    <cellStyle name="Normal 4 3 11 3 2" xfId="15139" xr:uid="{00000000-0005-0000-0000-0000C8280000}"/>
    <cellStyle name="Normal 4 3 11 3 2 2" xfId="42767" xr:uid="{00000000-0005-0000-0000-0000C9280000}"/>
    <cellStyle name="Normal 4 3 11 3 3" xfId="40395" xr:uid="{00000000-0005-0000-0000-0000CA280000}"/>
    <cellStyle name="Normal 4 3 11 3 4" xfId="37017" xr:uid="{00000000-0005-0000-0000-0000CB280000}"/>
    <cellStyle name="Normal 4 3 11 3 5" xfId="34712" xr:uid="{00000000-0005-0000-0000-0000CC280000}"/>
    <cellStyle name="Normal 4 3 11 3 6" xfId="24878" xr:uid="{00000000-0005-0000-0000-0000CD280000}"/>
    <cellStyle name="Normal 4 3 11 4" xfId="11904" xr:uid="{00000000-0005-0000-0000-0000CE280000}"/>
    <cellStyle name="Normal 4 3 11 4 2" xfId="39651" xr:uid="{00000000-0005-0000-0000-0000CF280000}"/>
    <cellStyle name="Normal 4 3 11 4 3" xfId="34181" xr:uid="{00000000-0005-0000-0000-0000D0280000}"/>
    <cellStyle name="Normal 4 3 11 4 4" xfId="26910" xr:uid="{00000000-0005-0000-0000-0000D1280000}"/>
    <cellStyle name="Normal 4 3 11 5" xfId="14395" xr:uid="{00000000-0005-0000-0000-0000D2280000}"/>
    <cellStyle name="Normal 4 3 11 5 2" xfId="42023" xr:uid="{00000000-0005-0000-0000-0000D3280000}"/>
    <cellStyle name="Normal 4 3 11 5 3" xfId="23514" xr:uid="{00000000-0005-0000-0000-0000D4280000}"/>
    <cellStyle name="Normal 4 3 11 6" xfId="11659" xr:uid="{00000000-0005-0000-0000-0000D5280000}"/>
    <cellStyle name="Normal 4 3 11 6 2" xfId="39422" xr:uid="{00000000-0005-0000-0000-0000D6280000}"/>
    <cellStyle name="Normal 4 3 11 7" xfId="17896" xr:uid="{00000000-0005-0000-0000-0000D7280000}"/>
    <cellStyle name="Normal 4 3 11 7 2" xfId="35678" xr:uid="{00000000-0005-0000-0000-0000D8280000}"/>
    <cellStyle name="Normal 4 3 11 8" xfId="9246" xr:uid="{00000000-0005-0000-0000-0000D9280000}"/>
    <cellStyle name="Normal 4 3 11 8 2" xfId="32942" xr:uid="{00000000-0005-0000-0000-0000DA280000}"/>
    <cellStyle name="Normal 4 3 11 9" xfId="7374" xr:uid="{00000000-0005-0000-0000-0000DB280000}"/>
    <cellStyle name="Normal 4 3 11 9 2" xfId="29198" xr:uid="{00000000-0005-0000-0000-0000DC280000}"/>
    <cellStyle name="Normal 4 3 12" xfId="2301" xr:uid="{00000000-0005-0000-0000-0000DD280000}"/>
    <cellStyle name="Normal 4 3 12 10" xfId="4173" xr:uid="{00000000-0005-0000-0000-0000DE280000}"/>
    <cellStyle name="Normal 4 3 12 11" xfId="20313" xr:uid="{00000000-0005-0000-0000-0000DF280000}"/>
    <cellStyle name="Normal 4 3 12 2" xfId="14168" xr:uid="{00000000-0005-0000-0000-0000E0280000}"/>
    <cellStyle name="Normal 4 3 12 2 2" xfId="16539" xr:uid="{00000000-0005-0000-0000-0000E1280000}"/>
    <cellStyle name="Normal 4 3 12 2 2 2" xfId="44167" xr:uid="{00000000-0005-0000-0000-0000E2280000}"/>
    <cellStyle name="Normal 4 3 12 2 2 3" xfId="28016" xr:uid="{00000000-0005-0000-0000-0000E3280000}"/>
    <cellStyle name="Normal 4 3 12 2 3" xfId="41796" xr:uid="{00000000-0005-0000-0000-0000E4280000}"/>
    <cellStyle name="Normal 4 3 12 2 4" xfId="36783" xr:uid="{00000000-0005-0000-0000-0000E5280000}"/>
    <cellStyle name="Normal 4 3 12 2 5" xfId="31613" xr:uid="{00000000-0005-0000-0000-0000E6280000}"/>
    <cellStyle name="Normal 4 3 12 2 6" xfId="26278" xr:uid="{00000000-0005-0000-0000-0000E7280000}"/>
    <cellStyle name="Normal 4 3 12 3" xfId="12835" xr:uid="{00000000-0005-0000-0000-0000E8280000}"/>
    <cellStyle name="Normal 4 3 12 3 2" xfId="40547" xr:uid="{00000000-0005-0000-0000-0000E9280000}"/>
    <cellStyle name="Normal 4 3 12 3 3" xfId="37560" xr:uid="{00000000-0005-0000-0000-0000EA280000}"/>
    <cellStyle name="Normal 4 3 12 3 4" xfId="34784" xr:uid="{00000000-0005-0000-0000-0000EB280000}"/>
    <cellStyle name="Normal 4 3 12 3 5" xfId="25030" xr:uid="{00000000-0005-0000-0000-0000EC280000}"/>
    <cellStyle name="Normal 4 3 12 4" xfId="15291" xr:uid="{00000000-0005-0000-0000-0000ED280000}"/>
    <cellStyle name="Normal 4 3 12 4 2" xfId="42919" xr:uid="{00000000-0005-0000-0000-0000EE280000}"/>
    <cellStyle name="Normal 4 3 12 4 3" xfId="26985" xr:uid="{00000000-0005-0000-0000-0000EF280000}"/>
    <cellStyle name="Normal 4 3 12 5" xfId="11734" xr:uid="{00000000-0005-0000-0000-0000F0280000}"/>
    <cellStyle name="Normal 4 3 12 5 2" xfId="39487" xr:uid="{00000000-0005-0000-0000-0000F1280000}"/>
    <cellStyle name="Normal 4 3 12 5 3" xfId="24057" xr:uid="{00000000-0005-0000-0000-0000F2280000}"/>
    <cellStyle name="Normal 4 3 12 6" xfId="18439" xr:uid="{00000000-0005-0000-0000-0000F3280000}"/>
    <cellStyle name="Normal 4 3 12 6 2" xfId="35752" xr:uid="{00000000-0005-0000-0000-0000F4280000}"/>
    <cellStyle name="Normal 4 3 12 7" xfId="9789" xr:uid="{00000000-0005-0000-0000-0000F5280000}"/>
    <cellStyle name="Normal 4 3 12 7 2" xfId="33485" xr:uid="{00000000-0005-0000-0000-0000F6280000}"/>
    <cellStyle name="Normal 4 3 12 8" xfId="7917" xr:uid="{00000000-0005-0000-0000-0000F7280000}"/>
    <cellStyle name="Normal 4 3 12 8 2" xfId="29741" xr:uid="{00000000-0005-0000-0000-0000F8280000}"/>
    <cellStyle name="Normal 4 3 12 9" xfId="6045" xr:uid="{00000000-0005-0000-0000-0000F9280000}"/>
    <cellStyle name="Normal 4 3 12 9 2" xfId="22185" xr:uid="{00000000-0005-0000-0000-0000FA280000}"/>
    <cellStyle name="Normal 4 3 13" xfId="1600" xr:uid="{00000000-0005-0000-0000-0000FB280000}"/>
    <cellStyle name="Normal 4 3 13 10" xfId="3473" xr:uid="{00000000-0005-0000-0000-0000FC280000}"/>
    <cellStyle name="Normal 4 3 13 11" xfId="19613" xr:uid="{00000000-0005-0000-0000-0000FD280000}"/>
    <cellStyle name="Normal 4 3 13 2" xfId="14153" xr:uid="{00000000-0005-0000-0000-0000FE280000}"/>
    <cellStyle name="Normal 4 3 13 2 2" xfId="16524" xr:uid="{00000000-0005-0000-0000-0000FF280000}"/>
    <cellStyle name="Normal 4 3 13 2 2 2" xfId="44152" xr:uid="{00000000-0005-0000-0000-000000290000}"/>
    <cellStyle name="Normal 4 3 13 2 2 3" xfId="28001" xr:uid="{00000000-0005-0000-0000-000001290000}"/>
    <cellStyle name="Normal 4 3 13 2 3" xfId="41781" xr:uid="{00000000-0005-0000-0000-000002290000}"/>
    <cellStyle name="Normal 4 3 13 2 4" xfId="36768" xr:uid="{00000000-0005-0000-0000-000003290000}"/>
    <cellStyle name="Normal 4 3 13 2 5" xfId="30913" xr:uid="{00000000-0005-0000-0000-000004290000}"/>
    <cellStyle name="Normal 4 3 13 2 6" xfId="26263" xr:uid="{00000000-0005-0000-0000-000005290000}"/>
    <cellStyle name="Normal 4 3 13 3" xfId="12905" xr:uid="{00000000-0005-0000-0000-000006290000}"/>
    <cellStyle name="Normal 4 3 13 3 2" xfId="40586" xr:uid="{00000000-0005-0000-0000-000007290000}"/>
    <cellStyle name="Normal 4 3 13 3 3" xfId="34809" xr:uid="{00000000-0005-0000-0000-000008290000}"/>
    <cellStyle name="Normal 4 3 13 3 4" xfId="25069" xr:uid="{00000000-0005-0000-0000-000009290000}"/>
    <cellStyle name="Normal 4 3 13 4" xfId="15330" xr:uid="{00000000-0005-0000-0000-00000A290000}"/>
    <cellStyle name="Normal 4 3 13 4 2" xfId="42958" xr:uid="{00000000-0005-0000-0000-00000B290000}"/>
    <cellStyle name="Normal 4 3 13 4 3" xfId="26970" xr:uid="{00000000-0005-0000-0000-00000C290000}"/>
    <cellStyle name="Normal 4 3 13 5" xfId="11488" xr:uid="{00000000-0005-0000-0000-00000D290000}"/>
    <cellStyle name="Normal 4 3 13 5 2" xfId="39259" xr:uid="{00000000-0005-0000-0000-00000E290000}"/>
    <cellStyle name="Normal 4 3 13 5 3" xfId="23357" xr:uid="{00000000-0005-0000-0000-00000F290000}"/>
    <cellStyle name="Normal 4 3 13 6" xfId="17739" xr:uid="{00000000-0005-0000-0000-000010290000}"/>
    <cellStyle name="Normal 4 3 13 6 2" xfId="35737" xr:uid="{00000000-0005-0000-0000-000011290000}"/>
    <cellStyle name="Normal 4 3 13 7" xfId="9089" xr:uid="{00000000-0005-0000-0000-000012290000}"/>
    <cellStyle name="Normal 4 3 13 7 2" xfId="32785" xr:uid="{00000000-0005-0000-0000-000013290000}"/>
    <cellStyle name="Normal 4 3 13 8" xfId="7217" xr:uid="{00000000-0005-0000-0000-000014290000}"/>
    <cellStyle name="Normal 4 3 13 8 2" xfId="29041" xr:uid="{00000000-0005-0000-0000-000015290000}"/>
    <cellStyle name="Normal 4 3 13 9" xfId="5345" xr:uid="{00000000-0005-0000-0000-000016290000}"/>
    <cellStyle name="Normal 4 3 13 9 2" xfId="21485" xr:uid="{00000000-0005-0000-0000-000017290000}"/>
    <cellStyle name="Normal 4 3 14" xfId="1447" xr:uid="{00000000-0005-0000-0000-000018290000}"/>
    <cellStyle name="Normal 4 3 14 10" xfId="3320" xr:uid="{00000000-0005-0000-0000-000019290000}"/>
    <cellStyle name="Normal 4 3 14 11" xfId="19460" xr:uid="{00000000-0005-0000-0000-00001A290000}"/>
    <cellStyle name="Normal 4 3 14 2" xfId="14013" xr:uid="{00000000-0005-0000-0000-00001B290000}"/>
    <cellStyle name="Normal 4 3 14 2 2" xfId="16384" xr:uid="{00000000-0005-0000-0000-00001C290000}"/>
    <cellStyle name="Normal 4 3 14 2 2 2" xfId="44012" xr:uid="{00000000-0005-0000-0000-00001D290000}"/>
    <cellStyle name="Normal 4 3 14 2 2 3" xfId="27854" xr:uid="{00000000-0005-0000-0000-00001E290000}"/>
    <cellStyle name="Normal 4 3 14 2 3" xfId="41641" xr:uid="{00000000-0005-0000-0000-00001F290000}"/>
    <cellStyle name="Normal 4 3 14 2 4" xfId="36621" xr:uid="{00000000-0005-0000-0000-000020290000}"/>
    <cellStyle name="Normal 4 3 14 2 5" xfId="30760" xr:uid="{00000000-0005-0000-0000-000021290000}"/>
    <cellStyle name="Normal 4 3 14 2 6" xfId="26123" xr:uid="{00000000-0005-0000-0000-000022290000}"/>
    <cellStyle name="Normal 4 3 14 3" xfId="12619" xr:uid="{00000000-0005-0000-0000-000023290000}"/>
    <cellStyle name="Normal 4 3 14 3 2" xfId="40361" xr:uid="{00000000-0005-0000-0000-000024290000}"/>
    <cellStyle name="Normal 4 3 14 3 3" xfId="34693" xr:uid="{00000000-0005-0000-0000-000025290000}"/>
    <cellStyle name="Normal 4 3 14 3 4" xfId="24844" xr:uid="{00000000-0005-0000-0000-000026290000}"/>
    <cellStyle name="Normal 4 3 14 4" xfId="15105" xr:uid="{00000000-0005-0000-0000-000027290000}"/>
    <cellStyle name="Normal 4 3 14 4 2" xfId="42733" xr:uid="{00000000-0005-0000-0000-000028290000}"/>
    <cellStyle name="Normal 4 3 14 4 3" xfId="26822" xr:uid="{00000000-0005-0000-0000-000029290000}"/>
    <cellStyle name="Normal 4 3 14 5" xfId="11284" xr:uid="{00000000-0005-0000-0000-00002A290000}"/>
    <cellStyle name="Normal 4 3 14 5 2" xfId="39055" xr:uid="{00000000-0005-0000-0000-00002B290000}"/>
    <cellStyle name="Normal 4 3 14 5 3" xfId="23204" xr:uid="{00000000-0005-0000-0000-00002C290000}"/>
    <cellStyle name="Normal 4 3 14 6" xfId="17586" xr:uid="{00000000-0005-0000-0000-00002D290000}"/>
    <cellStyle name="Normal 4 3 14 6 2" xfId="35590" xr:uid="{00000000-0005-0000-0000-00002E290000}"/>
    <cellStyle name="Normal 4 3 14 7" xfId="8936" xr:uid="{00000000-0005-0000-0000-00002F290000}"/>
    <cellStyle name="Normal 4 3 14 7 2" xfId="32632" xr:uid="{00000000-0005-0000-0000-000030290000}"/>
    <cellStyle name="Normal 4 3 14 8" xfId="7064" xr:uid="{00000000-0005-0000-0000-000031290000}"/>
    <cellStyle name="Normal 4 3 14 8 2" xfId="28888" xr:uid="{00000000-0005-0000-0000-000032290000}"/>
    <cellStyle name="Normal 4 3 14 9" xfId="5192" xr:uid="{00000000-0005-0000-0000-000033290000}"/>
    <cellStyle name="Normal 4 3 14 9 2" xfId="21332" xr:uid="{00000000-0005-0000-0000-000034290000}"/>
    <cellStyle name="Normal 4 3 15" xfId="10808" xr:uid="{00000000-0005-0000-0000-000035290000}"/>
    <cellStyle name="Normal 4 3 15 2" xfId="14216" xr:uid="{00000000-0005-0000-0000-000036290000}"/>
    <cellStyle name="Normal 4 3 15 2 2" xfId="16587" xr:uid="{00000000-0005-0000-0000-000037290000}"/>
    <cellStyle name="Normal 4 3 15 2 2 2" xfId="44215" xr:uid="{00000000-0005-0000-0000-000038290000}"/>
    <cellStyle name="Normal 4 3 15 2 2 3" xfId="28067" xr:uid="{00000000-0005-0000-0000-000039290000}"/>
    <cellStyle name="Normal 4 3 15 2 3" xfId="41844" xr:uid="{00000000-0005-0000-0000-00003A290000}"/>
    <cellStyle name="Normal 4 3 15 2 4" xfId="36834" xr:uid="{00000000-0005-0000-0000-00003B290000}"/>
    <cellStyle name="Normal 4 3 15 2 5" xfId="34995" xr:uid="{00000000-0005-0000-0000-00003C290000}"/>
    <cellStyle name="Normal 4 3 15 2 6" xfId="26326" xr:uid="{00000000-0005-0000-0000-00003D290000}"/>
    <cellStyle name="Normal 4 3 15 3" xfId="13265" xr:uid="{00000000-0005-0000-0000-00003E290000}"/>
    <cellStyle name="Normal 4 3 15 3 2" xfId="40898" xr:uid="{00000000-0005-0000-0000-00003F290000}"/>
    <cellStyle name="Normal 4 3 15 3 3" xfId="34948" xr:uid="{00000000-0005-0000-0000-000040290000}"/>
    <cellStyle name="Normal 4 3 15 3 4" xfId="25380" xr:uid="{00000000-0005-0000-0000-000041290000}"/>
    <cellStyle name="Normal 4 3 15 4" xfId="15641" xr:uid="{00000000-0005-0000-0000-000042290000}"/>
    <cellStyle name="Normal 4 3 15 4 2" xfId="43269" xr:uid="{00000000-0005-0000-0000-000043290000}"/>
    <cellStyle name="Normal 4 3 15 4 3" xfId="27036" xr:uid="{00000000-0005-0000-0000-000044290000}"/>
    <cellStyle name="Normal 4 3 15 5" xfId="38579" xr:uid="{00000000-0005-0000-0000-000045290000}"/>
    <cellStyle name="Normal 4 3 15 6" xfId="35803" xr:uid="{00000000-0005-0000-0000-000046290000}"/>
    <cellStyle name="Normal 4 3 15 7" xfId="30284" xr:uid="{00000000-0005-0000-0000-000047290000}"/>
    <cellStyle name="Normal 4 3 15 8" xfId="24601" xr:uid="{00000000-0005-0000-0000-000048290000}"/>
    <cellStyle name="Normal 4 3 16" xfId="13178" xr:uid="{00000000-0005-0000-0000-000049290000}"/>
    <cellStyle name="Normal 4 3 16 2" xfId="15567" xr:uid="{00000000-0005-0000-0000-00004A290000}"/>
    <cellStyle name="Normal 4 3 16 2 2" xfId="43195" xr:uid="{00000000-0005-0000-0000-00004B290000}"/>
    <cellStyle name="Normal 4 3 16 2 3" xfId="26709" xr:uid="{00000000-0005-0000-0000-00004C290000}"/>
    <cellStyle name="Normal 4 3 16 3" xfId="40823" xr:uid="{00000000-0005-0000-0000-00004D290000}"/>
    <cellStyle name="Normal 4 3 16 4" xfId="35477" xr:uid="{00000000-0005-0000-0000-00004E290000}"/>
    <cellStyle name="Normal 4 3 16 5" xfId="34915" xr:uid="{00000000-0005-0000-0000-00004F290000}"/>
    <cellStyle name="Normal 4 3 16 6" xfId="25306" xr:uid="{00000000-0005-0000-0000-000050290000}"/>
    <cellStyle name="Normal 4 3 17" xfId="13181" xr:uid="{00000000-0005-0000-0000-000051290000}"/>
    <cellStyle name="Normal 4 3 17 2" xfId="15569" xr:uid="{00000000-0005-0000-0000-000052290000}"/>
    <cellStyle name="Normal 4 3 17 2 2" xfId="43197" xr:uid="{00000000-0005-0000-0000-000053290000}"/>
    <cellStyle name="Normal 4 3 17 2 3" xfId="26554" xr:uid="{00000000-0005-0000-0000-000054290000}"/>
    <cellStyle name="Normal 4 3 17 3" xfId="40825" xr:uid="{00000000-0005-0000-0000-000055290000}"/>
    <cellStyle name="Normal 4 3 17 4" xfId="35322" xr:uid="{00000000-0005-0000-0000-000056290000}"/>
    <cellStyle name="Normal 4 3 17 5" xfId="34916" xr:uid="{00000000-0005-0000-0000-000057290000}"/>
    <cellStyle name="Normal 4 3 17 6" xfId="25308" xr:uid="{00000000-0005-0000-0000-000058290000}"/>
    <cellStyle name="Normal 4 3 18" xfId="13905" xr:uid="{00000000-0005-0000-0000-000059290000}"/>
    <cellStyle name="Normal 4 3 18 2" xfId="16276" xr:uid="{00000000-0005-0000-0000-00005A290000}"/>
    <cellStyle name="Normal 4 3 18 2 2" xfId="43904" xr:uid="{00000000-0005-0000-0000-00005B290000}"/>
    <cellStyle name="Normal 4 3 18 2 3" xfId="27741" xr:uid="{00000000-0005-0000-0000-00005C290000}"/>
    <cellStyle name="Normal 4 3 18 3" xfId="41533" xr:uid="{00000000-0005-0000-0000-00005D290000}"/>
    <cellStyle name="Normal 4 3 18 4" xfId="36508" xr:uid="{00000000-0005-0000-0000-00005E290000}"/>
    <cellStyle name="Normal 4 3 18 5" xfId="34963" xr:uid="{00000000-0005-0000-0000-00005F290000}"/>
    <cellStyle name="Normal 4 3 18 6" xfId="26015" xr:uid="{00000000-0005-0000-0000-000060290000}"/>
    <cellStyle name="Normal 4 3 19" xfId="12380" xr:uid="{00000000-0005-0000-0000-000061290000}"/>
    <cellStyle name="Normal 4 3 19 2" xfId="14871" xr:uid="{00000000-0005-0000-0000-000062290000}"/>
    <cellStyle name="Normal 4 3 19 2 2" xfId="42499" xr:uid="{00000000-0005-0000-0000-000063290000}"/>
    <cellStyle name="Normal 4 3 19 3" xfId="40127" xr:uid="{00000000-0005-0000-0000-000064290000}"/>
    <cellStyle name="Normal 4 3 19 4" xfId="35164" xr:uid="{00000000-0005-0000-0000-000065290000}"/>
    <cellStyle name="Normal 4 3 19 5" xfId="34657" xr:uid="{00000000-0005-0000-0000-000066290000}"/>
    <cellStyle name="Normal 4 3 19 6" xfId="24607" xr:uid="{00000000-0005-0000-0000-000067290000}"/>
    <cellStyle name="Normal 4 3 2" xfId="549" xr:uid="{00000000-0005-0000-0000-000068290000}"/>
    <cellStyle name="Normal 4 3 2 10" xfId="1603" xr:uid="{00000000-0005-0000-0000-000069290000}"/>
    <cellStyle name="Normal 4 3 2 10 10" xfId="3476" xr:uid="{00000000-0005-0000-0000-00006A290000}"/>
    <cellStyle name="Normal 4 3 2 10 11" xfId="19616" xr:uid="{00000000-0005-0000-0000-00006B290000}"/>
    <cellStyle name="Normal 4 3 2 10 2" xfId="14002" xr:uid="{00000000-0005-0000-0000-00006C290000}"/>
    <cellStyle name="Normal 4 3 2 10 2 2" xfId="16373" xr:uid="{00000000-0005-0000-0000-00006D290000}"/>
    <cellStyle name="Normal 4 3 2 10 2 2 2" xfId="44001" xr:uid="{00000000-0005-0000-0000-00006E290000}"/>
    <cellStyle name="Normal 4 3 2 10 2 2 3" xfId="27843" xr:uid="{00000000-0005-0000-0000-00006F290000}"/>
    <cellStyle name="Normal 4 3 2 10 2 3" xfId="41630" xr:uid="{00000000-0005-0000-0000-000070290000}"/>
    <cellStyle name="Normal 4 3 2 10 2 4" xfId="36610" xr:uid="{00000000-0005-0000-0000-000071290000}"/>
    <cellStyle name="Normal 4 3 2 10 2 5" xfId="30916" xr:uid="{00000000-0005-0000-0000-000072290000}"/>
    <cellStyle name="Normal 4 3 2 10 2 6" xfId="26112" xr:uid="{00000000-0005-0000-0000-000073290000}"/>
    <cellStyle name="Normal 4 3 2 10 3" xfId="12676" xr:uid="{00000000-0005-0000-0000-000074290000}"/>
    <cellStyle name="Normal 4 3 2 10 3 2" xfId="40410" xr:uid="{00000000-0005-0000-0000-000075290000}"/>
    <cellStyle name="Normal 4 3 2 10 3 3" xfId="34720" xr:uid="{00000000-0005-0000-0000-000076290000}"/>
    <cellStyle name="Normal 4 3 2 10 3 4" xfId="24893" xr:uid="{00000000-0005-0000-0000-000077290000}"/>
    <cellStyle name="Normal 4 3 2 10 4" xfId="15154" xr:uid="{00000000-0005-0000-0000-000078290000}"/>
    <cellStyle name="Normal 4 3 2 10 4 2" xfId="42782" xr:uid="{00000000-0005-0000-0000-000079290000}"/>
    <cellStyle name="Normal 4 3 2 10 4 3" xfId="26811" xr:uid="{00000000-0005-0000-0000-00007A290000}"/>
    <cellStyle name="Normal 4 3 2 10 5" xfId="11491" xr:uid="{00000000-0005-0000-0000-00007B290000}"/>
    <cellStyle name="Normal 4 3 2 10 5 2" xfId="39262" xr:uid="{00000000-0005-0000-0000-00007C290000}"/>
    <cellStyle name="Normal 4 3 2 10 5 3" xfId="23360" xr:uid="{00000000-0005-0000-0000-00007D290000}"/>
    <cellStyle name="Normal 4 3 2 10 6" xfId="17742" xr:uid="{00000000-0005-0000-0000-00007E290000}"/>
    <cellStyle name="Normal 4 3 2 10 6 2" xfId="35579" xr:uid="{00000000-0005-0000-0000-00007F290000}"/>
    <cellStyle name="Normal 4 3 2 10 7" xfId="9092" xr:uid="{00000000-0005-0000-0000-000080290000}"/>
    <cellStyle name="Normal 4 3 2 10 7 2" xfId="32788" xr:uid="{00000000-0005-0000-0000-000081290000}"/>
    <cellStyle name="Normal 4 3 2 10 8" xfId="7220" xr:uid="{00000000-0005-0000-0000-000082290000}"/>
    <cellStyle name="Normal 4 3 2 10 8 2" xfId="29044" xr:uid="{00000000-0005-0000-0000-000083290000}"/>
    <cellStyle name="Normal 4 3 2 10 9" xfId="5348" xr:uid="{00000000-0005-0000-0000-000084290000}"/>
    <cellStyle name="Normal 4 3 2 10 9 2" xfId="21488" xr:uid="{00000000-0005-0000-0000-000085290000}"/>
    <cellStyle name="Normal 4 3 2 11" xfId="1450" xr:uid="{00000000-0005-0000-0000-000086290000}"/>
    <cellStyle name="Normal 4 3 2 11 10" xfId="3323" xr:uid="{00000000-0005-0000-0000-000087290000}"/>
    <cellStyle name="Normal 4 3 2 11 11" xfId="19463" xr:uid="{00000000-0005-0000-0000-000088290000}"/>
    <cellStyle name="Normal 4 3 2 11 2" xfId="14031" xr:uid="{00000000-0005-0000-0000-000089290000}"/>
    <cellStyle name="Normal 4 3 2 11 2 2" xfId="16402" xr:uid="{00000000-0005-0000-0000-00008A290000}"/>
    <cellStyle name="Normal 4 3 2 11 2 2 2" xfId="44030" xr:uid="{00000000-0005-0000-0000-00008B290000}"/>
    <cellStyle name="Normal 4 3 2 11 2 2 3" xfId="27872" xr:uid="{00000000-0005-0000-0000-00008C290000}"/>
    <cellStyle name="Normal 4 3 2 11 2 3" xfId="41659" xr:uid="{00000000-0005-0000-0000-00008D290000}"/>
    <cellStyle name="Normal 4 3 2 11 2 4" xfId="36639" xr:uid="{00000000-0005-0000-0000-00008E290000}"/>
    <cellStyle name="Normal 4 3 2 11 2 5" xfId="30763" xr:uid="{00000000-0005-0000-0000-00008F290000}"/>
    <cellStyle name="Normal 4 3 2 11 2 6" xfId="26141" xr:uid="{00000000-0005-0000-0000-000090290000}"/>
    <cellStyle name="Normal 4 3 2 11 3" xfId="12758" xr:uid="{00000000-0005-0000-0000-000091290000}"/>
    <cellStyle name="Normal 4 3 2 11 3 2" xfId="40487" xr:uid="{00000000-0005-0000-0000-000092290000}"/>
    <cellStyle name="Normal 4 3 2 11 3 3" xfId="34754" xr:uid="{00000000-0005-0000-0000-000093290000}"/>
    <cellStyle name="Normal 4 3 2 11 3 4" xfId="24970" xr:uid="{00000000-0005-0000-0000-000094290000}"/>
    <cellStyle name="Normal 4 3 2 11 4" xfId="15231" xr:uid="{00000000-0005-0000-0000-000095290000}"/>
    <cellStyle name="Normal 4 3 2 11 4 2" xfId="42859" xr:uid="{00000000-0005-0000-0000-000096290000}"/>
    <cellStyle name="Normal 4 3 2 11 4 3" xfId="26840" xr:uid="{00000000-0005-0000-0000-000097290000}"/>
    <cellStyle name="Normal 4 3 2 11 5" xfId="11287" xr:uid="{00000000-0005-0000-0000-000098290000}"/>
    <cellStyle name="Normal 4 3 2 11 5 2" xfId="39058" xr:uid="{00000000-0005-0000-0000-000099290000}"/>
    <cellStyle name="Normal 4 3 2 11 5 3" xfId="23207" xr:uid="{00000000-0005-0000-0000-00009A290000}"/>
    <cellStyle name="Normal 4 3 2 11 6" xfId="17589" xr:uid="{00000000-0005-0000-0000-00009B290000}"/>
    <cellStyle name="Normal 4 3 2 11 6 2" xfId="35608" xr:uid="{00000000-0005-0000-0000-00009C290000}"/>
    <cellStyle name="Normal 4 3 2 11 7" xfId="8939" xr:uid="{00000000-0005-0000-0000-00009D290000}"/>
    <cellStyle name="Normal 4 3 2 11 7 2" xfId="32635" xr:uid="{00000000-0005-0000-0000-00009E290000}"/>
    <cellStyle name="Normal 4 3 2 11 8" xfId="7067" xr:uid="{00000000-0005-0000-0000-00009F290000}"/>
    <cellStyle name="Normal 4 3 2 11 8 2" xfId="28891" xr:uid="{00000000-0005-0000-0000-0000A0290000}"/>
    <cellStyle name="Normal 4 3 2 11 9" xfId="5195" xr:uid="{00000000-0005-0000-0000-0000A1290000}"/>
    <cellStyle name="Normal 4 3 2 11 9 2" xfId="21335" xr:uid="{00000000-0005-0000-0000-0000A2290000}"/>
    <cellStyle name="Normal 4 3 2 12" xfId="10811" xr:uid="{00000000-0005-0000-0000-0000A3290000}"/>
    <cellStyle name="Normal 4 3 2 12 2" xfId="14200" xr:uid="{00000000-0005-0000-0000-0000A4290000}"/>
    <cellStyle name="Normal 4 3 2 12 2 2" xfId="16571" xr:uid="{00000000-0005-0000-0000-0000A5290000}"/>
    <cellStyle name="Normal 4 3 2 12 2 2 2" xfId="44199" xr:uid="{00000000-0005-0000-0000-0000A6290000}"/>
    <cellStyle name="Normal 4 3 2 12 2 2 3" xfId="28051" xr:uid="{00000000-0005-0000-0000-0000A7290000}"/>
    <cellStyle name="Normal 4 3 2 12 2 3" xfId="41828" xr:uid="{00000000-0005-0000-0000-0000A8290000}"/>
    <cellStyle name="Normal 4 3 2 12 2 4" xfId="36818" xr:uid="{00000000-0005-0000-0000-0000A9290000}"/>
    <cellStyle name="Normal 4 3 2 12 2 5" xfId="34992" xr:uid="{00000000-0005-0000-0000-0000AA290000}"/>
    <cellStyle name="Normal 4 3 2 12 2 6" xfId="26310" xr:uid="{00000000-0005-0000-0000-0000AB290000}"/>
    <cellStyle name="Normal 4 3 2 12 3" xfId="13261" xr:uid="{00000000-0005-0000-0000-0000AC290000}"/>
    <cellStyle name="Normal 4 3 2 12 3 2" xfId="40894" xr:uid="{00000000-0005-0000-0000-0000AD290000}"/>
    <cellStyle name="Normal 4 3 2 12 3 3" xfId="34944" xr:uid="{00000000-0005-0000-0000-0000AE290000}"/>
    <cellStyle name="Normal 4 3 2 12 3 4" xfId="27020" xr:uid="{00000000-0005-0000-0000-0000AF290000}"/>
    <cellStyle name="Normal 4 3 2 12 4" xfId="15637" xr:uid="{00000000-0005-0000-0000-0000B0290000}"/>
    <cellStyle name="Normal 4 3 2 12 4 2" xfId="43265" xr:uid="{00000000-0005-0000-0000-0000B1290000}"/>
    <cellStyle name="Normal 4 3 2 12 5" xfId="38582" xr:uid="{00000000-0005-0000-0000-0000B2290000}"/>
    <cellStyle name="Normal 4 3 2 12 6" xfId="35787" xr:uid="{00000000-0005-0000-0000-0000B3290000}"/>
    <cellStyle name="Normal 4 3 2 12 7" xfId="30287" xr:uid="{00000000-0005-0000-0000-0000B4290000}"/>
    <cellStyle name="Normal 4 3 2 12 8" xfId="25376" xr:uid="{00000000-0005-0000-0000-0000B5290000}"/>
    <cellStyle name="Normal 4 3 2 13" xfId="12798" xr:uid="{00000000-0005-0000-0000-0000B6290000}"/>
    <cellStyle name="Normal 4 3 2 13 2" xfId="15266" xr:uid="{00000000-0005-0000-0000-0000B7290000}"/>
    <cellStyle name="Normal 4 3 2 13 2 2" xfId="42894" xr:uid="{00000000-0005-0000-0000-0000B8290000}"/>
    <cellStyle name="Normal 4 3 2 13 2 3" xfId="26712" xr:uid="{00000000-0005-0000-0000-0000B9290000}"/>
    <cellStyle name="Normal 4 3 2 13 3" xfId="40522" xr:uid="{00000000-0005-0000-0000-0000BA290000}"/>
    <cellStyle name="Normal 4 3 2 13 4" xfId="35480" xr:uid="{00000000-0005-0000-0000-0000BB290000}"/>
    <cellStyle name="Normal 4 3 2 13 5" xfId="34769" xr:uid="{00000000-0005-0000-0000-0000BC290000}"/>
    <cellStyle name="Normal 4 3 2 13 6" xfId="25005" xr:uid="{00000000-0005-0000-0000-0000BD290000}"/>
    <cellStyle name="Normal 4 3 2 14" xfId="13242" xr:uid="{00000000-0005-0000-0000-0000BE290000}"/>
    <cellStyle name="Normal 4 3 2 14 2" xfId="15627" xr:uid="{00000000-0005-0000-0000-0000BF290000}"/>
    <cellStyle name="Normal 4 3 2 14 2 2" xfId="43255" xr:uid="{00000000-0005-0000-0000-0000C0290000}"/>
    <cellStyle name="Normal 4 3 2 14 2 3" xfId="26557" xr:uid="{00000000-0005-0000-0000-0000C1290000}"/>
    <cellStyle name="Normal 4 3 2 14 3" xfId="40883" xr:uid="{00000000-0005-0000-0000-0000C2290000}"/>
    <cellStyle name="Normal 4 3 2 14 4" xfId="35325" xr:uid="{00000000-0005-0000-0000-0000C3290000}"/>
    <cellStyle name="Normal 4 3 2 14 5" xfId="34935" xr:uid="{00000000-0005-0000-0000-0000C4290000}"/>
    <cellStyle name="Normal 4 3 2 14 6" xfId="25366" xr:uid="{00000000-0005-0000-0000-0000C5290000}"/>
    <cellStyle name="Normal 4 3 2 15" xfId="13907" xr:uid="{00000000-0005-0000-0000-0000C6290000}"/>
    <cellStyle name="Normal 4 3 2 15 2" xfId="16278" xr:uid="{00000000-0005-0000-0000-0000C7290000}"/>
    <cellStyle name="Normal 4 3 2 15 2 2" xfId="43906" xr:uid="{00000000-0005-0000-0000-0000C8290000}"/>
    <cellStyle name="Normal 4 3 2 15 2 3" xfId="27744" xr:uid="{00000000-0005-0000-0000-0000C9290000}"/>
    <cellStyle name="Normal 4 3 2 15 3" xfId="41535" xr:uid="{00000000-0005-0000-0000-0000CA290000}"/>
    <cellStyle name="Normal 4 3 2 15 4" xfId="36511" xr:uid="{00000000-0005-0000-0000-0000CB290000}"/>
    <cellStyle name="Normal 4 3 2 15 5" xfId="34965" xr:uid="{00000000-0005-0000-0000-0000CC290000}"/>
    <cellStyle name="Normal 4 3 2 15 6" xfId="26017" xr:uid="{00000000-0005-0000-0000-0000CD290000}"/>
    <cellStyle name="Normal 4 3 2 16" xfId="12383" xr:uid="{00000000-0005-0000-0000-0000CE290000}"/>
    <cellStyle name="Normal 4 3 2 16 2" xfId="14874" xr:uid="{00000000-0005-0000-0000-0000CF290000}"/>
    <cellStyle name="Normal 4 3 2 16 2 2" xfId="42502" xr:uid="{00000000-0005-0000-0000-0000D0290000}"/>
    <cellStyle name="Normal 4 3 2 16 3" xfId="40130" xr:uid="{00000000-0005-0000-0000-0000D1290000}"/>
    <cellStyle name="Normal 4 3 2 16 4" xfId="35167" xr:uid="{00000000-0005-0000-0000-0000D2290000}"/>
    <cellStyle name="Normal 4 3 2 16 5" xfId="34660" xr:uid="{00000000-0005-0000-0000-0000D3290000}"/>
    <cellStyle name="Normal 4 3 2 16 6" xfId="24610" xr:uid="{00000000-0005-0000-0000-0000D4290000}"/>
    <cellStyle name="Normal 4 3 2 17" xfId="11754" xr:uid="{00000000-0005-0000-0000-0000D5290000}"/>
    <cellStyle name="Normal 4 3 2 17 2" xfId="39507" xr:uid="{00000000-0005-0000-0000-0000D6290000}"/>
    <cellStyle name="Normal 4 3 2 17 3" xfId="36863" xr:uid="{00000000-0005-0000-0000-0000D7290000}"/>
    <cellStyle name="Normal 4 3 2 17 4" xfId="34031" xr:uid="{00000000-0005-0000-0000-0000D8290000}"/>
    <cellStyle name="Normal 4 3 2 17 5" xfId="26379" xr:uid="{00000000-0005-0000-0000-0000D9290000}"/>
    <cellStyle name="Normal 4 3 2 18" xfId="14245" xr:uid="{00000000-0005-0000-0000-0000DA290000}"/>
    <cellStyle name="Normal 4 3 2 18 2" xfId="41873" xr:uid="{00000000-0005-0000-0000-0000DB290000}"/>
    <cellStyle name="Normal 4 3 2 18 3" xfId="22731" xr:uid="{00000000-0005-0000-0000-0000DC290000}"/>
    <cellStyle name="Normal 4 3 2 19" xfId="16618" xr:uid="{00000000-0005-0000-0000-0000DD290000}"/>
    <cellStyle name="Normal 4 3 2 19 2" xfId="44246" xr:uid="{00000000-0005-0000-0000-0000DE290000}"/>
    <cellStyle name="Normal 4 3 2 2" xfId="647" xr:uid="{00000000-0005-0000-0000-0000DF290000}"/>
    <cellStyle name="Normal 4 3 2 2 10" xfId="11771" xr:uid="{00000000-0005-0000-0000-0000E0290000}"/>
    <cellStyle name="Normal 4 3 2 2 10 2" xfId="39524" xr:uid="{00000000-0005-0000-0000-0000E1290000}"/>
    <cellStyle name="Normal 4 3 2 2 10 3" xfId="36880" xr:uid="{00000000-0005-0000-0000-0000E2290000}"/>
    <cellStyle name="Normal 4 3 2 2 10 4" xfId="30304" xr:uid="{00000000-0005-0000-0000-0000E3290000}"/>
    <cellStyle name="Normal 4 3 2 2 10 5" xfId="24627" xr:uid="{00000000-0005-0000-0000-0000E4290000}"/>
    <cellStyle name="Normal 4 3 2 2 11" xfId="14262" xr:uid="{00000000-0005-0000-0000-0000E5290000}"/>
    <cellStyle name="Normal 4 3 2 2 11 2" xfId="41890" xr:uid="{00000000-0005-0000-0000-0000E6290000}"/>
    <cellStyle name="Normal 4 3 2 2 11 3" xfId="34048" xr:uid="{00000000-0005-0000-0000-0000E7290000}"/>
    <cellStyle name="Normal 4 3 2 2 11 4" xfId="26401" xr:uid="{00000000-0005-0000-0000-0000E8290000}"/>
    <cellStyle name="Normal 4 3 2 2 12" xfId="16635" xr:uid="{00000000-0005-0000-0000-0000E9290000}"/>
    <cellStyle name="Normal 4 3 2 2 12 2" xfId="44263" xr:uid="{00000000-0005-0000-0000-0000EA290000}"/>
    <cellStyle name="Normal 4 3 2 2 12 3" xfId="22748" xr:uid="{00000000-0005-0000-0000-0000EB290000}"/>
    <cellStyle name="Normal 4 3 2 2 13" xfId="10352" xr:uid="{00000000-0005-0000-0000-0000EC290000}"/>
    <cellStyle name="Normal 4 3 2 2 13 2" xfId="38123" xr:uid="{00000000-0005-0000-0000-0000ED290000}"/>
    <cellStyle name="Normal 4 3 2 2 14" xfId="17130" xr:uid="{00000000-0005-0000-0000-0000EE290000}"/>
    <cellStyle name="Normal 4 3 2 2 14 2" xfId="35031" xr:uid="{00000000-0005-0000-0000-0000EF290000}"/>
    <cellStyle name="Normal 4 3 2 2 15" xfId="8480" xr:uid="{00000000-0005-0000-0000-0000F0290000}"/>
    <cellStyle name="Normal 4 3 2 2 15 2" xfId="32176" xr:uid="{00000000-0005-0000-0000-0000F1290000}"/>
    <cellStyle name="Normal 4 3 2 2 16" xfId="6608" xr:uid="{00000000-0005-0000-0000-0000F2290000}"/>
    <cellStyle name="Normal 4 3 2 2 16 2" xfId="28432" xr:uid="{00000000-0005-0000-0000-0000F3290000}"/>
    <cellStyle name="Normal 4 3 2 2 17" xfId="4736" xr:uid="{00000000-0005-0000-0000-0000F4290000}"/>
    <cellStyle name="Normal 4 3 2 2 17 2" xfId="20876" xr:uid="{00000000-0005-0000-0000-0000F5290000}"/>
    <cellStyle name="Normal 4 3 2 2 18" xfId="2864" xr:uid="{00000000-0005-0000-0000-0000F6290000}"/>
    <cellStyle name="Normal 4 3 2 2 19" xfId="19004" xr:uid="{00000000-0005-0000-0000-0000F7290000}"/>
    <cellStyle name="Normal 4 3 2 2 2" xfId="1075" xr:uid="{00000000-0005-0000-0000-0000F8290000}"/>
    <cellStyle name="Normal 4 3 2 2 2 10" xfId="16720" xr:uid="{00000000-0005-0000-0000-0000F9290000}"/>
    <cellStyle name="Normal 4 3 2 2 2 10 2" xfId="44348" xr:uid="{00000000-0005-0000-0000-0000FA290000}"/>
    <cellStyle name="Normal 4 3 2 2 2 10 3" xfId="22833" xr:uid="{00000000-0005-0000-0000-0000FB290000}"/>
    <cellStyle name="Normal 4 3 2 2 2 11" xfId="10437" xr:uid="{00000000-0005-0000-0000-0000FC290000}"/>
    <cellStyle name="Normal 4 3 2 2 2 11 2" xfId="38208" xr:uid="{00000000-0005-0000-0000-0000FD290000}"/>
    <cellStyle name="Normal 4 3 2 2 2 12" xfId="17215" xr:uid="{00000000-0005-0000-0000-0000FE290000}"/>
    <cellStyle name="Normal 4 3 2 2 2 12 2" xfId="35116" xr:uid="{00000000-0005-0000-0000-0000FF290000}"/>
    <cellStyle name="Normal 4 3 2 2 2 13" xfId="8565" xr:uid="{00000000-0005-0000-0000-0000002A0000}"/>
    <cellStyle name="Normal 4 3 2 2 2 13 2" xfId="32261" xr:uid="{00000000-0005-0000-0000-0000012A0000}"/>
    <cellStyle name="Normal 4 3 2 2 2 14" xfId="6693" xr:uid="{00000000-0005-0000-0000-0000022A0000}"/>
    <cellStyle name="Normal 4 3 2 2 2 14 2" xfId="28517" xr:uid="{00000000-0005-0000-0000-0000032A0000}"/>
    <cellStyle name="Normal 4 3 2 2 2 15" xfId="4821" xr:uid="{00000000-0005-0000-0000-0000042A0000}"/>
    <cellStyle name="Normal 4 3 2 2 2 15 2" xfId="20961" xr:uid="{00000000-0005-0000-0000-0000052A0000}"/>
    <cellStyle name="Normal 4 3 2 2 2 16" xfId="2949" xr:uid="{00000000-0005-0000-0000-0000062A0000}"/>
    <cellStyle name="Normal 4 3 2 2 2 17" xfId="19089" xr:uid="{00000000-0005-0000-0000-0000072A0000}"/>
    <cellStyle name="Normal 4 3 2 2 2 2" xfId="1399" xr:uid="{00000000-0005-0000-0000-0000082A0000}"/>
    <cellStyle name="Normal 4 3 2 2 2 2 10" xfId="8888" xr:uid="{00000000-0005-0000-0000-0000092A0000}"/>
    <cellStyle name="Normal 4 3 2 2 2 2 10 2" xfId="32584" xr:uid="{00000000-0005-0000-0000-00000A2A0000}"/>
    <cellStyle name="Normal 4 3 2 2 2 2 11" xfId="7016" xr:uid="{00000000-0005-0000-0000-00000B2A0000}"/>
    <cellStyle name="Normal 4 3 2 2 2 2 11 2" xfId="28840" xr:uid="{00000000-0005-0000-0000-00000C2A0000}"/>
    <cellStyle name="Normal 4 3 2 2 2 2 12" xfId="5144" xr:uid="{00000000-0005-0000-0000-00000D2A0000}"/>
    <cellStyle name="Normal 4 3 2 2 2 2 12 2" xfId="21284" xr:uid="{00000000-0005-0000-0000-00000E2A0000}"/>
    <cellStyle name="Normal 4 3 2 2 2 2 13" xfId="3272" xr:uid="{00000000-0005-0000-0000-00000F2A0000}"/>
    <cellStyle name="Normal 4 3 2 2 2 2 14" xfId="19412" xr:uid="{00000000-0005-0000-0000-0000102A0000}"/>
    <cellStyle name="Normal 4 3 2 2 2 2 2" xfId="2286" xr:uid="{00000000-0005-0000-0000-0000112A0000}"/>
    <cellStyle name="Normal 4 3 2 2 2 2 2 10" xfId="4159" xr:uid="{00000000-0005-0000-0000-0000122A0000}"/>
    <cellStyle name="Normal 4 3 2 2 2 2 2 11" xfId="20299" xr:uid="{00000000-0005-0000-0000-0000132A0000}"/>
    <cellStyle name="Normal 4 3 2 2 2 2 2 2" xfId="2830" xr:uid="{00000000-0005-0000-0000-0000142A0000}"/>
    <cellStyle name="Normal 4 3 2 2 2 2 2 2 2" xfId="16263" xr:uid="{00000000-0005-0000-0000-0000152A0000}"/>
    <cellStyle name="Normal 4 3 2 2 2 2 2 2 2 2" xfId="43891" xr:uid="{00000000-0005-0000-0000-0000162A0000}"/>
    <cellStyle name="Normal 4 3 2 2 2 2 2 2 2 3" xfId="38089" xr:uid="{00000000-0005-0000-0000-0000172A0000}"/>
    <cellStyle name="Normal 4 3 2 2 2 2 2 2 2 4" xfId="32142" xr:uid="{00000000-0005-0000-0000-0000182A0000}"/>
    <cellStyle name="Normal 4 3 2 2 2 2 2 2 2 5" xfId="26002" xr:uid="{00000000-0005-0000-0000-0000192A0000}"/>
    <cellStyle name="Normal 4 3 2 2 2 2 2 2 3" xfId="13892" xr:uid="{00000000-0005-0000-0000-00001A2A0000}"/>
    <cellStyle name="Normal 4 3 2 2 2 2 2 2 3 2" xfId="41520" xr:uid="{00000000-0005-0000-0000-00001B2A0000}"/>
    <cellStyle name="Normal 4 3 2 2 2 2 2 2 3 3" xfId="27728" xr:uid="{00000000-0005-0000-0000-00001C2A0000}"/>
    <cellStyle name="Normal 4 3 2 2 2 2 2 2 4" xfId="18968" xr:uid="{00000000-0005-0000-0000-00001D2A0000}"/>
    <cellStyle name="Normal 4 3 2 2 2 2 2 2 4 2" xfId="36495" xr:uid="{00000000-0005-0000-0000-00001E2A0000}"/>
    <cellStyle name="Normal 4 3 2 2 2 2 2 2 4 3" xfId="24586" xr:uid="{00000000-0005-0000-0000-00001F2A0000}"/>
    <cellStyle name="Normal 4 3 2 2 2 2 2 2 5" xfId="10318" xr:uid="{00000000-0005-0000-0000-0000202A0000}"/>
    <cellStyle name="Normal 4 3 2 2 2 2 2 2 5 2" xfId="34014" xr:uid="{00000000-0005-0000-0000-0000212A0000}"/>
    <cellStyle name="Normal 4 3 2 2 2 2 2 2 6" xfId="8446" xr:uid="{00000000-0005-0000-0000-0000222A0000}"/>
    <cellStyle name="Normal 4 3 2 2 2 2 2 2 6 2" xfId="30270" xr:uid="{00000000-0005-0000-0000-0000232A0000}"/>
    <cellStyle name="Normal 4 3 2 2 2 2 2 2 7" xfId="6574" xr:uid="{00000000-0005-0000-0000-0000242A0000}"/>
    <cellStyle name="Normal 4 3 2 2 2 2 2 2 7 2" xfId="22714" xr:uid="{00000000-0005-0000-0000-0000252A0000}"/>
    <cellStyle name="Normal 4 3 2 2 2 2 2 2 8" xfId="4702" xr:uid="{00000000-0005-0000-0000-0000262A0000}"/>
    <cellStyle name="Normal 4 3 2 2 2 2 2 2 9" xfId="20842" xr:uid="{00000000-0005-0000-0000-0000272A0000}"/>
    <cellStyle name="Normal 4 3 2 2 2 2 2 3" xfId="13429" xr:uid="{00000000-0005-0000-0000-0000282A0000}"/>
    <cellStyle name="Normal 4 3 2 2 2 2 2 3 2" xfId="41057" xr:uid="{00000000-0005-0000-0000-0000292A0000}"/>
    <cellStyle name="Normal 4 3 2 2 2 2 2 3 3" xfId="37546" xr:uid="{00000000-0005-0000-0000-00002A2A0000}"/>
    <cellStyle name="Normal 4 3 2 2 2 2 2 3 4" xfId="31599" xr:uid="{00000000-0005-0000-0000-00002B2A0000}"/>
    <cellStyle name="Normal 4 3 2 2 2 2 2 3 5" xfId="25539" xr:uid="{00000000-0005-0000-0000-00002C2A0000}"/>
    <cellStyle name="Normal 4 3 2 2 2 2 2 4" xfId="15800" xr:uid="{00000000-0005-0000-0000-00002D2A0000}"/>
    <cellStyle name="Normal 4 3 2 2 2 2 2 4 2" xfId="43428" xr:uid="{00000000-0005-0000-0000-00002E2A0000}"/>
    <cellStyle name="Normal 4 3 2 2 2 2 2 4 3" xfId="27236" xr:uid="{00000000-0005-0000-0000-00002F2A0000}"/>
    <cellStyle name="Normal 4 3 2 2 2 2 2 5" xfId="11619" xr:uid="{00000000-0005-0000-0000-0000302A0000}"/>
    <cellStyle name="Normal 4 3 2 2 2 2 2 5 2" xfId="39382" xr:uid="{00000000-0005-0000-0000-0000312A0000}"/>
    <cellStyle name="Normal 4 3 2 2 2 2 2 5 3" xfId="24043" xr:uid="{00000000-0005-0000-0000-0000322A0000}"/>
    <cellStyle name="Normal 4 3 2 2 2 2 2 6" xfId="18425" xr:uid="{00000000-0005-0000-0000-0000332A0000}"/>
    <cellStyle name="Normal 4 3 2 2 2 2 2 6 2" xfId="36003" xr:uid="{00000000-0005-0000-0000-0000342A0000}"/>
    <cellStyle name="Normal 4 3 2 2 2 2 2 7" xfId="9775" xr:uid="{00000000-0005-0000-0000-0000352A0000}"/>
    <cellStyle name="Normal 4 3 2 2 2 2 2 7 2" xfId="33471" xr:uid="{00000000-0005-0000-0000-0000362A0000}"/>
    <cellStyle name="Normal 4 3 2 2 2 2 2 8" xfId="7903" xr:uid="{00000000-0005-0000-0000-0000372A0000}"/>
    <cellStyle name="Normal 4 3 2 2 2 2 2 8 2" xfId="29727" xr:uid="{00000000-0005-0000-0000-0000382A0000}"/>
    <cellStyle name="Normal 4 3 2 2 2 2 2 9" xfId="6031" xr:uid="{00000000-0005-0000-0000-0000392A0000}"/>
    <cellStyle name="Normal 4 3 2 2 2 2 2 9 2" xfId="22171" xr:uid="{00000000-0005-0000-0000-00003A2A0000}"/>
    <cellStyle name="Normal 4 3 2 2 2 2 3" xfId="2575" xr:uid="{00000000-0005-0000-0000-00003B2A0000}"/>
    <cellStyle name="Normal 4 3 2 2 2 2 3 10" xfId="20587" xr:uid="{00000000-0005-0000-0000-00003C2A0000}"/>
    <cellStyle name="Normal 4 3 2 2 2 2 3 2" xfId="13648" xr:uid="{00000000-0005-0000-0000-00003D2A0000}"/>
    <cellStyle name="Normal 4 3 2 2 2 2 3 2 2" xfId="41276" xr:uid="{00000000-0005-0000-0000-00003E2A0000}"/>
    <cellStyle name="Normal 4 3 2 2 2 2 3 2 3" xfId="37834" xr:uid="{00000000-0005-0000-0000-00003F2A0000}"/>
    <cellStyle name="Normal 4 3 2 2 2 2 3 2 4" xfId="31887" xr:uid="{00000000-0005-0000-0000-0000402A0000}"/>
    <cellStyle name="Normal 4 3 2 2 2 2 3 2 5" xfId="25758" xr:uid="{00000000-0005-0000-0000-0000412A0000}"/>
    <cellStyle name="Normal 4 3 2 2 2 2 3 3" xfId="16019" xr:uid="{00000000-0005-0000-0000-0000422A0000}"/>
    <cellStyle name="Normal 4 3 2 2 2 2 3 3 2" xfId="43647" xr:uid="{00000000-0005-0000-0000-0000432A0000}"/>
    <cellStyle name="Normal 4 3 2 2 2 2 3 3 3" xfId="27474" xr:uid="{00000000-0005-0000-0000-0000442A0000}"/>
    <cellStyle name="Normal 4 3 2 2 2 2 3 4" xfId="11236" xr:uid="{00000000-0005-0000-0000-0000452A0000}"/>
    <cellStyle name="Normal 4 3 2 2 2 2 3 4 2" xfId="39007" xr:uid="{00000000-0005-0000-0000-0000462A0000}"/>
    <cellStyle name="Normal 4 3 2 2 2 2 3 4 3" xfId="24331" xr:uid="{00000000-0005-0000-0000-0000472A0000}"/>
    <cellStyle name="Normal 4 3 2 2 2 2 3 5" xfId="18713" xr:uid="{00000000-0005-0000-0000-0000482A0000}"/>
    <cellStyle name="Normal 4 3 2 2 2 2 3 5 2" xfId="36241" xr:uid="{00000000-0005-0000-0000-0000492A0000}"/>
    <cellStyle name="Normal 4 3 2 2 2 2 3 6" xfId="10063" xr:uid="{00000000-0005-0000-0000-00004A2A0000}"/>
    <cellStyle name="Normal 4 3 2 2 2 2 3 6 2" xfId="33759" xr:uid="{00000000-0005-0000-0000-00004B2A0000}"/>
    <cellStyle name="Normal 4 3 2 2 2 2 3 7" xfId="8191" xr:uid="{00000000-0005-0000-0000-00004C2A0000}"/>
    <cellStyle name="Normal 4 3 2 2 2 2 3 7 2" xfId="30015" xr:uid="{00000000-0005-0000-0000-00004D2A0000}"/>
    <cellStyle name="Normal 4 3 2 2 2 2 3 8" xfId="6319" xr:uid="{00000000-0005-0000-0000-00004E2A0000}"/>
    <cellStyle name="Normal 4 3 2 2 2 2 3 8 2" xfId="22459" xr:uid="{00000000-0005-0000-0000-00004F2A0000}"/>
    <cellStyle name="Normal 4 3 2 2 2 2 3 9" xfId="4447" xr:uid="{00000000-0005-0000-0000-0000502A0000}"/>
    <cellStyle name="Normal 4 3 2 2 2 2 4" xfId="2031" xr:uid="{00000000-0005-0000-0000-0000512A0000}"/>
    <cellStyle name="Normal 4 3 2 2 2 2 4 2" xfId="15122" xr:uid="{00000000-0005-0000-0000-0000522A0000}"/>
    <cellStyle name="Normal 4 3 2 2 2 2 4 2 2" xfId="42750" xr:uid="{00000000-0005-0000-0000-0000532A0000}"/>
    <cellStyle name="Normal 4 3 2 2 2 2 4 2 3" xfId="31344" xr:uid="{00000000-0005-0000-0000-0000542A0000}"/>
    <cellStyle name="Normal 4 3 2 2 2 2 4 2 4" xfId="28129" xr:uid="{00000000-0005-0000-0000-0000552A0000}"/>
    <cellStyle name="Normal 4 3 2 2 2 2 4 3" xfId="12639" xr:uid="{00000000-0005-0000-0000-0000562A0000}"/>
    <cellStyle name="Normal 4 3 2 2 2 2 4 3 2" xfId="40378" xr:uid="{00000000-0005-0000-0000-0000572A0000}"/>
    <cellStyle name="Normal 4 3 2 2 2 2 4 3 3" xfId="23788" xr:uid="{00000000-0005-0000-0000-0000582A0000}"/>
    <cellStyle name="Normal 4 3 2 2 2 2 4 4" xfId="18170" xr:uid="{00000000-0005-0000-0000-0000592A0000}"/>
    <cellStyle name="Normal 4 3 2 2 2 2 4 4 2" xfId="37291" xr:uid="{00000000-0005-0000-0000-00005A2A0000}"/>
    <cellStyle name="Normal 4 3 2 2 2 2 4 5" xfId="9520" xr:uid="{00000000-0005-0000-0000-00005B2A0000}"/>
    <cellStyle name="Normal 4 3 2 2 2 2 4 5 2" xfId="33216" xr:uid="{00000000-0005-0000-0000-00005C2A0000}"/>
    <cellStyle name="Normal 4 3 2 2 2 2 4 6" xfId="7648" xr:uid="{00000000-0005-0000-0000-00005D2A0000}"/>
    <cellStyle name="Normal 4 3 2 2 2 2 4 6 2" xfId="29472" xr:uid="{00000000-0005-0000-0000-00005E2A0000}"/>
    <cellStyle name="Normal 4 3 2 2 2 2 4 7" xfId="5776" xr:uid="{00000000-0005-0000-0000-00005F2A0000}"/>
    <cellStyle name="Normal 4 3 2 2 2 2 4 7 2" xfId="21916" xr:uid="{00000000-0005-0000-0000-0000602A0000}"/>
    <cellStyle name="Normal 4 3 2 2 2 2 4 8" xfId="3904" xr:uid="{00000000-0005-0000-0000-0000612A0000}"/>
    <cellStyle name="Normal 4 3 2 2 2 2 4 9" xfId="20044" xr:uid="{00000000-0005-0000-0000-0000622A0000}"/>
    <cellStyle name="Normal 4 3 2 2 2 2 5" xfId="12332" xr:uid="{00000000-0005-0000-0000-0000632A0000}"/>
    <cellStyle name="Normal 4 3 2 2 2 2 5 2" xfId="40079" xr:uid="{00000000-0005-0000-0000-0000642A0000}"/>
    <cellStyle name="Normal 4 3 2 2 2 2 5 3" xfId="30712" xr:uid="{00000000-0005-0000-0000-0000652A0000}"/>
    <cellStyle name="Normal 4 3 2 2 2 2 5 4" xfId="24861" xr:uid="{00000000-0005-0000-0000-0000662A0000}"/>
    <cellStyle name="Normal 4 3 2 2 2 2 6" xfId="14823" xr:uid="{00000000-0005-0000-0000-0000672A0000}"/>
    <cellStyle name="Normal 4 3 2 2 2 2 6 2" xfId="42451" xr:uid="{00000000-0005-0000-0000-0000682A0000}"/>
    <cellStyle name="Normal 4 3 2 2 2 2 6 3" xfId="34609" xr:uid="{00000000-0005-0000-0000-0000692A0000}"/>
    <cellStyle name="Normal 4 3 2 2 2 2 6 4" xfId="26869" xr:uid="{00000000-0005-0000-0000-00006A2A0000}"/>
    <cellStyle name="Normal 4 3 2 2 2 2 7" xfId="17043" xr:uid="{00000000-0005-0000-0000-00006B2A0000}"/>
    <cellStyle name="Normal 4 3 2 2 2 2 7 2" xfId="44671" xr:uid="{00000000-0005-0000-0000-00006C2A0000}"/>
    <cellStyle name="Normal 4 3 2 2 2 2 7 3" xfId="23156" xr:uid="{00000000-0005-0000-0000-00006D2A0000}"/>
    <cellStyle name="Normal 4 3 2 2 2 2 8" xfId="10760" xr:uid="{00000000-0005-0000-0000-00006E2A0000}"/>
    <cellStyle name="Normal 4 3 2 2 2 2 8 2" xfId="38531" xr:uid="{00000000-0005-0000-0000-00006F2A0000}"/>
    <cellStyle name="Normal 4 3 2 2 2 2 9" xfId="17538" xr:uid="{00000000-0005-0000-0000-0000702A0000}"/>
    <cellStyle name="Normal 4 3 2 2 2 2 9 2" xfId="35637" xr:uid="{00000000-0005-0000-0000-0000712A0000}"/>
    <cellStyle name="Normal 4 3 2 2 2 3" xfId="1229" xr:uid="{00000000-0005-0000-0000-0000722A0000}"/>
    <cellStyle name="Normal 4 3 2 2 2 3 10" xfId="6846" xr:uid="{00000000-0005-0000-0000-0000732A0000}"/>
    <cellStyle name="Normal 4 3 2 2 2 3 10 2" xfId="28670" xr:uid="{00000000-0005-0000-0000-0000742A0000}"/>
    <cellStyle name="Normal 4 3 2 2 2 3 11" xfId="4974" xr:uid="{00000000-0005-0000-0000-0000752A0000}"/>
    <cellStyle name="Normal 4 3 2 2 2 3 11 2" xfId="21114" xr:uid="{00000000-0005-0000-0000-0000762A0000}"/>
    <cellStyle name="Normal 4 3 2 2 2 3 12" xfId="3102" xr:uid="{00000000-0005-0000-0000-0000772A0000}"/>
    <cellStyle name="Normal 4 3 2 2 2 3 13" xfId="19242" xr:uid="{00000000-0005-0000-0000-0000782A0000}"/>
    <cellStyle name="Normal 4 3 2 2 2 3 2" xfId="2728" xr:uid="{00000000-0005-0000-0000-0000792A0000}"/>
    <cellStyle name="Normal 4 3 2 2 2 3 2 10" xfId="20740" xr:uid="{00000000-0005-0000-0000-00007A2A0000}"/>
    <cellStyle name="Normal 4 3 2 2 2 3 2 2" xfId="13793" xr:uid="{00000000-0005-0000-0000-00007B2A0000}"/>
    <cellStyle name="Normal 4 3 2 2 2 3 2 2 2" xfId="41421" xr:uid="{00000000-0005-0000-0000-00007C2A0000}"/>
    <cellStyle name="Normal 4 3 2 2 2 3 2 2 3" xfId="37987" xr:uid="{00000000-0005-0000-0000-00007D2A0000}"/>
    <cellStyle name="Normal 4 3 2 2 2 3 2 2 4" xfId="32040" xr:uid="{00000000-0005-0000-0000-00007E2A0000}"/>
    <cellStyle name="Normal 4 3 2 2 2 3 2 2 5" xfId="25903" xr:uid="{00000000-0005-0000-0000-00007F2A0000}"/>
    <cellStyle name="Normal 4 3 2 2 2 3 2 3" xfId="16164" xr:uid="{00000000-0005-0000-0000-0000802A0000}"/>
    <cellStyle name="Normal 4 3 2 2 2 3 2 3 2" xfId="43792" xr:uid="{00000000-0005-0000-0000-0000812A0000}"/>
    <cellStyle name="Normal 4 3 2 2 2 3 2 3 3" xfId="27627" xr:uid="{00000000-0005-0000-0000-0000822A0000}"/>
    <cellStyle name="Normal 4 3 2 2 2 3 2 4" xfId="11066" xr:uid="{00000000-0005-0000-0000-0000832A0000}"/>
    <cellStyle name="Normal 4 3 2 2 2 3 2 4 2" xfId="38837" xr:uid="{00000000-0005-0000-0000-0000842A0000}"/>
    <cellStyle name="Normal 4 3 2 2 2 3 2 4 3" xfId="24484" xr:uid="{00000000-0005-0000-0000-0000852A0000}"/>
    <cellStyle name="Normal 4 3 2 2 2 3 2 5" xfId="18866" xr:uid="{00000000-0005-0000-0000-0000862A0000}"/>
    <cellStyle name="Normal 4 3 2 2 2 3 2 5 2" xfId="36394" xr:uid="{00000000-0005-0000-0000-0000872A0000}"/>
    <cellStyle name="Normal 4 3 2 2 2 3 2 6" xfId="10216" xr:uid="{00000000-0005-0000-0000-0000882A0000}"/>
    <cellStyle name="Normal 4 3 2 2 2 3 2 6 2" xfId="33912" xr:uid="{00000000-0005-0000-0000-0000892A0000}"/>
    <cellStyle name="Normal 4 3 2 2 2 3 2 7" xfId="8344" xr:uid="{00000000-0005-0000-0000-00008A2A0000}"/>
    <cellStyle name="Normal 4 3 2 2 2 3 2 7 2" xfId="30168" xr:uid="{00000000-0005-0000-0000-00008B2A0000}"/>
    <cellStyle name="Normal 4 3 2 2 2 3 2 8" xfId="6472" xr:uid="{00000000-0005-0000-0000-00008C2A0000}"/>
    <cellStyle name="Normal 4 3 2 2 2 3 2 8 2" xfId="22612" xr:uid="{00000000-0005-0000-0000-00008D2A0000}"/>
    <cellStyle name="Normal 4 3 2 2 2 3 2 9" xfId="4600" xr:uid="{00000000-0005-0000-0000-00008E2A0000}"/>
    <cellStyle name="Normal 4 3 2 2 2 3 3" xfId="2184" xr:uid="{00000000-0005-0000-0000-00008F2A0000}"/>
    <cellStyle name="Normal 4 3 2 2 2 3 3 2" xfId="15032" xr:uid="{00000000-0005-0000-0000-0000902A0000}"/>
    <cellStyle name="Normal 4 3 2 2 2 3 3 2 2" xfId="42660" xr:uid="{00000000-0005-0000-0000-0000912A0000}"/>
    <cellStyle name="Normal 4 3 2 2 2 3 3 2 3" xfId="31497" xr:uid="{00000000-0005-0000-0000-0000922A0000}"/>
    <cellStyle name="Normal 4 3 2 2 2 3 3 2 4" xfId="28140" xr:uid="{00000000-0005-0000-0000-0000932A0000}"/>
    <cellStyle name="Normal 4 3 2 2 2 3 3 3" xfId="12542" xr:uid="{00000000-0005-0000-0000-0000942A0000}"/>
    <cellStyle name="Normal 4 3 2 2 2 3 3 3 2" xfId="40288" xr:uid="{00000000-0005-0000-0000-0000952A0000}"/>
    <cellStyle name="Normal 4 3 2 2 2 3 3 3 3" xfId="23941" xr:uid="{00000000-0005-0000-0000-0000962A0000}"/>
    <cellStyle name="Normal 4 3 2 2 2 3 3 4" xfId="18323" xr:uid="{00000000-0005-0000-0000-0000972A0000}"/>
    <cellStyle name="Normal 4 3 2 2 2 3 3 4 2" xfId="37444" xr:uid="{00000000-0005-0000-0000-0000982A0000}"/>
    <cellStyle name="Normal 4 3 2 2 2 3 3 5" xfId="9673" xr:uid="{00000000-0005-0000-0000-0000992A0000}"/>
    <cellStyle name="Normal 4 3 2 2 2 3 3 5 2" xfId="33369" xr:uid="{00000000-0005-0000-0000-00009A2A0000}"/>
    <cellStyle name="Normal 4 3 2 2 2 3 3 6" xfId="7801" xr:uid="{00000000-0005-0000-0000-00009B2A0000}"/>
    <cellStyle name="Normal 4 3 2 2 2 3 3 6 2" xfId="29625" xr:uid="{00000000-0005-0000-0000-00009C2A0000}"/>
    <cellStyle name="Normal 4 3 2 2 2 3 3 7" xfId="5929" xr:uid="{00000000-0005-0000-0000-00009D2A0000}"/>
    <cellStyle name="Normal 4 3 2 2 2 3 3 7 2" xfId="22069" xr:uid="{00000000-0005-0000-0000-00009E2A0000}"/>
    <cellStyle name="Normal 4 3 2 2 2 3 3 8" xfId="4057" xr:uid="{00000000-0005-0000-0000-00009F2A0000}"/>
    <cellStyle name="Normal 4 3 2 2 2 3 3 9" xfId="20197" xr:uid="{00000000-0005-0000-0000-0000A02A0000}"/>
    <cellStyle name="Normal 4 3 2 2 2 3 4" xfId="12162" xr:uid="{00000000-0005-0000-0000-0000A12A0000}"/>
    <cellStyle name="Normal 4 3 2 2 2 3 4 2" xfId="39909" xr:uid="{00000000-0005-0000-0000-0000A22A0000}"/>
    <cellStyle name="Normal 4 3 2 2 2 3 4 3" xfId="30542" xr:uid="{00000000-0005-0000-0000-0000A32A0000}"/>
    <cellStyle name="Normal 4 3 2 2 2 3 4 4" xfId="24771" xr:uid="{00000000-0005-0000-0000-0000A42A0000}"/>
    <cellStyle name="Normal 4 3 2 2 2 3 5" xfId="14653" xr:uid="{00000000-0005-0000-0000-0000A52A0000}"/>
    <cellStyle name="Normal 4 3 2 2 2 3 5 2" xfId="42281" xr:uid="{00000000-0005-0000-0000-0000A62A0000}"/>
    <cellStyle name="Normal 4 3 2 2 2 3 5 3" xfId="34439" xr:uid="{00000000-0005-0000-0000-0000A72A0000}"/>
    <cellStyle name="Normal 4 3 2 2 2 3 5 4" xfId="26661" xr:uid="{00000000-0005-0000-0000-0000A82A0000}"/>
    <cellStyle name="Normal 4 3 2 2 2 3 6" xfId="16873" xr:uid="{00000000-0005-0000-0000-0000A92A0000}"/>
    <cellStyle name="Normal 4 3 2 2 2 3 6 2" xfId="44501" xr:uid="{00000000-0005-0000-0000-0000AA2A0000}"/>
    <cellStyle name="Normal 4 3 2 2 2 3 6 3" xfId="22986" xr:uid="{00000000-0005-0000-0000-0000AB2A0000}"/>
    <cellStyle name="Normal 4 3 2 2 2 3 7" xfId="10590" xr:uid="{00000000-0005-0000-0000-0000AC2A0000}"/>
    <cellStyle name="Normal 4 3 2 2 2 3 7 2" xfId="38361" xr:uid="{00000000-0005-0000-0000-0000AD2A0000}"/>
    <cellStyle name="Normal 4 3 2 2 2 3 8" xfId="17368" xr:uid="{00000000-0005-0000-0000-0000AE2A0000}"/>
    <cellStyle name="Normal 4 3 2 2 2 3 8 2" xfId="35429" xr:uid="{00000000-0005-0000-0000-0000AF2A0000}"/>
    <cellStyle name="Normal 4 3 2 2 2 3 9" xfId="8718" xr:uid="{00000000-0005-0000-0000-0000B02A0000}"/>
    <cellStyle name="Normal 4 3 2 2 2 3 9 2" xfId="32414" xr:uid="{00000000-0005-0000-0000-0000B12A0000}"/>
    <cellStyle name="Normal 4 3 2 2 2 4" xfId="1862" xr:uid="{00000000-0005-0000-0000-0000B22A0000}"/>
    <cellStyle name="Normal 4 3 2 2 2 4 10" xfId="3735" xr:uid="{00000000-0005-0000-0000-0000B32A0000}"/>
    <cellStyle name="Normal 4 3 2 2 2 4 11" xfId="19875" xr:uid="{00000000-0005-0000-0000-0000B42A0000}"/>
    <cellStyle name="Normal 4 3 2 2 2 4 2" xfId="13323" xr:uid="{00000000-0005-0000-0000-0000B52A0000}"/>
    <cellStyle name="Normal 4 3 2 2 2 4 2 2" xfId="15694" xr:uid="{00000000-0005-0000-0000-0000B62A0000}"/>
    <cellStyle name="Normal 4 3 2 2 2 4 2 2 2" xfId="43322" xr:uid="{00000000-0005-0000-0000-0000B72A0000}"/>
    <cellStyle name="Normal 4 3 2 2 2 4 2 3" xfId="40951" xr:uid="{00000000-0005-0000-0000-0000B82A0000}"/>
    <cellStyle name="Normal 4 3 2 2 2 4 2 4" xfId="37122" xr:uid="{00000000-0005-0000-0000-0000B92A0000}"/>
    <cellStyle name="Normal 4 3 2 2 2 4 2 5" xfId="31175" xr:uid="{00000000-0005-0000-0000-0000BA2A0000}"/>
    <cellStyle name="Normal 4 3 2 2 2 4 2 6" xfId="25433" xr:uid="{00000000-0005-0000-0000-0000BB2A0000}"/>
    <cellStyle name="Normal 4 3 2 2 2 4 3" xfId="12009" xr:uid="{00000000-0005-0000-0000-0000BC2A0000}"/>
    <cellStyle name="Normal 4 3 2 2 2 4 3 2" xfId="39756" xr:uid="{00000000-0005-0000-0000-0000BD2A0000}"/>
    <cellStyle name="Normal 4 3 2 2 2 4 3 3" xfId="34286" xr:uid="{00000000-0005-0000-0000-0000BE2A0000}"/>
    <cellStyle name="Normal 4 3 2 2 2 4 3 4" xfId="27100" xr:uid="{00000000-0005-0000-0000-0000BF2A0000}"/>
    <cellStyle name="Normal 4 3 2 2 2 4 4" xfId="14500" xr:uid="{00000000-0005-0000-0000-0000C02A0000}"/>
    <cellStyle name="Normal 4 3 2 2 2 4 4 2" xfId="42128" xr:uid="{00000000-0005-0000-0000-0000C12A0000}"/>
    <cellStyle name="Normal 4 3 2 2 2 4 4 3" xfId="23619" xr:uid="{00000000-0005-0000-0000-0000C22A0000}"/>
    <cellStyle name="Normal 4 3 2 2 2 4 5" xfId="11389" xr:uid="{00000000-0005-0000-0000-0000C32A0000}"/>
    <cellStyle name="Normal 4 3 2 2 2 4 5 2" xfId="39160" xr:uid="{00000000-0005-0000-0000-0000C42A0000}"/>
    <cellStyle name="Normal 4 3 2 2 2 4 6" xfId="18001" xr:uid="{00000000-0005-0000-0000-0000C52A0000}"/>
    <cellStyle name="Normal 4 3 2 2 2 4 6 2" xfId="35867" xr:uid="{00000000-0005-0000-0000-0000C62A0000}"/>
    <cellStyle name="Normal 4 3 2 2 2 4 7" xfId="9351" xr:uid="{00000000-0005-0000-0000-0000C72A0000}"/>
    <cellStyle name="Normal 4 3 2 2 2 4 7 2" xfId="33047" xr:uid="{00000000-0005-0000-0000-0000C82A0000}"/>
    <cellStyle name="Normal 4 3 2 2 2 4 8" xfId="7479" xr:uid="{00000000-0005-0000-0000-0000C92A0000}"/>
    <cellStyle name="Normal 4 3 2 2 2 4 8 2" xfId="29303" xr:uid="{00000000-0005-0000-0000-0000CA2A0000}"/>
    <cellStyle name="Normal 4 3 2 2 2 4 9" xfId="5607" xr:uid="{00000000-0005-0000-0000-0000CB2A0000}"/>
    <cellStyle name="Normal 4 3 2 2 2 4 9 2" xfId="21747" xr:uid="{00000000-0005-0000-0000-0000CC2A0000}"/>
    <cellStyle name="Normal 4 3 2 2 2 5" xfId="2406" xr:uid="{00000000-0005-0000-0000-0000CD2A0000}"/>
    <cellStyle name="Normal 4 3 2 2 2 5 10" xfId="20418" xr:uid="{00000000-0005-0000-0000-0000CE2A0000}"/>
    <cellStyle name="Normal 4 3 2 2 2 5 2" xfId="13493" xr:uid="{00000000-0005-0000-0000-0000CF2A0000}"/>
    <cellStyle name="Normal 4 3 2 2 2 5 2 2" xfId="41121" xr:uid="{00000000-0005-0000-0000-0000D02A0000}"/>
    <cellStyle name="Normal 4 3 2 2 2 5 2 3" xfId="37665" xr:uid="{00000000-0005-0000-0000-0000D12A0000}"/>
    <cellStyle name="Normal 4 3 2 2 2 5 2 4" xfId="31718" xr:uid="{00000000-0005-0000-0000-0000D22A0000}"/>
    <cellStyle name="Normal 4 3 2 2 2 5 2 5" xfId="25603" xr:uid="{00000000-0005-0000-0000-0000D32A0000}"/>
    <cellStyle name="Normal 4 3 2 2 2 5 3" xfId="15864" xr:uid="{00000000-0005-0000-0000-0000D42A0000}"/>
    <cellStyle name="Normal 4 3 2 2 2 5 3 2" xfId="43492" xr:uid="{00000000-0005-0000-0000-0000D52A0000}"/>
    <cellStyle name="Normal 4 3 2 2 2 5 3 3" xfId="27305" xr:uid="{00000000-0005-0000-0000-0000D62A0000}"/>
    <cellStyle name="Normal 4 3 2 2 2 5 4" xfId="10913" xr:uid="{00000000-0005-0000-0000-0000D72A0000}"/>
    <cellStyle name="Normal 4 3 2 2 2 5 4 2" xfId="38684" xr:uid="{00000000-0005-0000-0000-0000D82A0000}"/>
    <cellStyle name="Normal 4 3 2 2 2 5 4 3" xfId="24162" xr:uid="{00000000-0005-0000-0000-0000D92A0000}"/>
    <cellStyle name="Normal 4 3 2 2 2 5 5" xfId="18544" xr:uid="{00000000-0005-0000-0000-0000DA2A0000}"/>
    <cellStyle name="Normal 4 3 2 2 2 5 5 2" xfId="36072" xr:uid="{00000000-0005-0000-0000-0000DB2A0000}"/>
    <cellStyle name="Normal 4 3 2 2 2 5 6" xfId="9894" xr:uid="{00000000-0005-0000-0000-0000DC2A0000}"/>
    <cellStyle name="Normal 4 3 2 2 2 5 6 2" xfId="33590" xr:uid="{00000000-0005-0000-0000-0000DD2A0000}"/>
    <cellStyle name="Normal 4 3 2 2 2 5 7" xfId="8022" xr:uid="{00000000-0005-0000-0000-0000DE2A0000}"/>
    <cellStyle name="Normal 4 3 2 2 2 5 7 2" xfId="29846" xr:uid="{00000000-0005-0000-0000-0000DF2A0000}"/>
    <cellStyle name="Normal 4 3 2 2 2 5 8" xfId="6150" xr:uid="{00000000-0005-0000-0000-0000E02A0000}"/>
    <cellStyle name="Normal 4 3 2 2 2 5 8 2" xfId="22290" xr:uid="{00000000-0005-0000-0000-0000E12A0000}"/>
    <cellStyle name="Normal 4 3 2 2 2 5 9" xfId="4278" xr:uid="{00000000-0005-0000-0000-0000E22A0000}"/>
    <cellStyle name="Normal 4 3 2 2 2 6" xfId="1705" xr:uid="{00000000-0005-0000-0000-0000E32A0000}"/>
    <cellStyle name="Normal 4 3 2 2 2 6 2" xfId="16431" xr:uid="{00000000-0005-0000-0000-0000E42A0000}"/>
    <cellStyle name="Normal 4 3 2 2 2 6 2 2" xfId="44059" xr:uid="{00000000-0005-0000-0000-0000E52A0000}"/>
    <cellStyle name="Normal 4 3 2 2 2 6 2 3" xfId="31018" xr:uid="{00000000-0005-0000-0000-0000E62A0000}"/>
    <cellStyle name="Normal 4 3 2 2 2 6 2 4" xfId="26170" xr:uid="{00000000-0005-0000-0000-0000E72A0000}"/>
    <cellStyle name="Normal 4 3 2 2 2 6 3" xfId="14060" xr:uid="{00000000-0005-0000-0000-0000E82A0000}"/>
    <cellStyle name="Normal 4 3 2 2 2 6 3 2" xfId="41688" xr:uid="{00000000-0005-0000-0000-0000E92A0000}"/>
    <cellStyle name="Normal 4 3 2 2 2 6 3 3" xfId="27901" xr:uid="{00000000-0005-0000-0000-0000EA2A0000}"/>
    <cellStyle name="Normal 4 3 2 2 2 6 4" xfId="17844" xr:uid="{00000000-0005-0000-0000-0000EB2A0000}"/>
    <cellStyle name="Normal 4 3 2 2 2 6 4 2" xfId="36668" xr:uid="{00000000-0005-0000-0000-0000EC2A0000}"/>
    <cellStyle name="Normal 4 3 2 2 2 6 4 3" xfId="23462" xr:uid="{00000000-0005-0000-0000-0000ED2A0000}"/>
    <cellStyle name="Normal 4 3 2 2 2 6 5" xfId="9194" xr:uid="{00000000-0005-0000-0000-0000EE2A0000}"/>
    <cellStyle name="Normal 4 3 2 2 2 6 5 2" xfId="32890" xr:uid="{00000000-0005-0000-0000-0000EF2A0000}"/>
    <cellStyle name="Normal 4 3 2 2 2 6 6" xfId="7322" xr:uid="{00000000-0005-0000-0000-0000F02A0000}"/>
    <cellStyle name="Normal 4 3 2 2 2 6 6 2" xfId="29146" xr:uid="{00000000-0005-0000-0000-0000F12A0000}"/>
    <cellStyle name="Normal 4 3 2 2 2 6 7" xfId="5450" xr:uid="{00000000-0005-0000-0000-0000F22A0000}"/>
    <cellStyle name="Normal 4 3 2 2 2 6 7 2" xfId="21590" xr:uid="{00000000-0005-0000-0000-0000F32A0000}"/>
    <cellStyle name="Normal 4 3 2 2 2 6 8" xfId="3578" xr:uid="{00000000-0005-0000-0000-0000F42A0000}"/>
    <cellStyle name="Normal 4 3 2 2 2 6 9" xfId="19718" xr:uid="{00000000-0005-0000-0000-0000F52A0000}"/>
    <cellStyle name="Normal 4 3 2 2 2 7" xfId="1552" xr:uid="{00000000-0005-0000-0000-0000F62A0000}"/>
    <cellStyle name="Normal 4 3 2 2 2 7 2" xfId="14976" xr:uid="{00000000-0005-0000-0000-0000F72A0000}"/>
    <cellStyle name="Normal 4 3 2 2 2 7 2 2" xfId="42604" xr:uid="{00000000-0005-0000-0000-0000F82A0000}"/>
    <cellStyle name="Normal 4 3 2 2 2 7 2 3" xfId="30865" xr:uid="{00000000-0005-0000-0000-0000F92A0000}"/>
    <cellStyle name="Normal 4 3 2 2 2 7 2 4" xfId="28352" xr:uid="{00000000-0005-0000-0000-0000FA2A0000}"/>
    <cellStyle name="Normal 4 3 2 2 2 7 3" xfId="12485" xr:uid="{00000000-0005-0000-0000-0000FB2A0000}"/>
    <cellStyle name="Normal 4 3 2 2 2 7 3 2" xfId="40232" xr:uid="{00000000-0005-0000-0000-0000FC2A0000}"/>
    <cellStyle name="Normal 4 3 2 2 2 7 3 3" xfId="23309" xr:uid="{00000000-0005-0000-0000-0000FD2A0000}"/>
    <cellStyle name="Normal 4 3 2 2 2 7 4" xfId="17691" xr:uid="{00000000-0005-0000-0000-0000FE2A0000}"/>
    <cellStyle name="Normal 4 3 2 2 2 7 4 2" xfId="35269" xr:uid="{00000000-0005-0000-0000-0000FF2A0000}"/>
    <cellStyle name="Normal 4 3 2 2 2 7 5" xfId="9041" xr:uid="{00000000-0005-0000-0000-0000002B0000}"/>
    <cellStyle name="Normal 4 3 2 2 2 7 5 2" xfId="32737" xr:uid="{00000000-0005-0000-0000-0000012B0000}"/>
    <cellStyle name="Normal 4 3 2 2 2 7 6" xfId="7169" xr:uid="{00000000-0005-0000-0000-0000022B0000}"/>
    <cellStyle name="Normal 4 3 2 2 2 7 6 2" xfId="28993" xr:uid="{00000000-0005-0000-0000-0000032B0000}"/>
    <cellStyle name="Normal 4 3 2 2 2 7 7" xfId="5297" xr:uid="{00000000-0005-0000-0000-0000042B0000}"/>
    <cellStyle name="Normal 4 3 2 2 2 7 7 2" xfId="21437" xr:uid="{00000000-0005-0000-0000-0000052B0000}"/>
    <cellStyle name="Normal 4 3 2 2 2 7 8" xfId="3425" xr:uid="{00000000-0005-0000-0000-0000062B0000}"/>
    <cellStyle name="Normal 4 3 2 2 2 7 9" xfId="19565" xr:uid="{00000000-0005-0000-0000-0000072B0000}"/>
    <cellStyle name="Normal 4 3 2 2 2 8" xfId="11856" xr:uid="{00000000-0005-0000-0000-0000082B0000}"/>
    <cellStyle name="Normal 4 3 2 2 2 8 2" xfId="39606" xr:uid="{00000000-0005-0000-0000-0000092B0000}"/>
    <cellStyle name="Normal 4 3 2 2 2 8 3" xfId="36965" xr:uid="{00000000-0005-0000-0000-00000A2B0000}"/>
    <cellStyle name="Normal 4 3 2 2 2 8 4" xfId="30389" xr:uid="{00000000-0005-0000-0000-00000B2B0000}"/>
    <cellStyle name="Normal 4 3 2 2 2 8 5" xfId="24715" xr:uid="{00000000-0005-0000-0000-00000C2B0000}"/>
    <cellStyle name="Normal 4 3 2 2 2 9" xfId="14347" xr:uid="{00000000-0005-0000-0000-00000D2B0000}"/>
    <cellStyle name="Normal 4 3 2 2 2 9 2" xfId="41975" xr:uid="{00000000-0005-0000-0000-00000E2B0000}"/>
    <cellStyle name="Normal 4 3 2 2 2 9 3" xfId="34133" xr:uid="{00000000-0005-0000-0000-00000F2B0000}"/>
    <cellStyle name="Normal 4 3 2 2 2 9 4" xfId="26501" xr:uid="{00000000-0005-0000-0000-0000102B0000}"/>
    <cellStyle name="Normal 4 3 2 2 3" xfId="1041" xr:uid="{00000000-0005-0000-0000-0000112B0000}"/>
    <cellStyle name="Normal 4 3 2 2 3 10" xfId="16686" xr:uid="{00000000-0005-0000-0000-0000122B0000}"/>
    <cellStyle name="Normal 4 3 2 2 3 10 2" xfId="44314" xr:uid="{00000000-0005-0000-0000-0000132B0000}"/>
    <cellStyle name="Normal 4 3 2 2 3 10 3" xfId="22799" xr:uid="{00000000-0005-0000-0000-0000142B0000}"/>
    <cellStyle name="Normal 4 3 2 2 3 11" xfId="10403" xr:uid="{00000000-0005-0000-0000-0000152B0000}"/>
    <cellStyle name="Normal 4 3 2 2 3 11 2" xfId="38174" xr:uid="{00000000-0005-0000-0000-0000162B0000}"/>
    <cellStyle name="Normal 4 3 2 2 3 12" xfId="17181" xr:uid="{00000000-0005-0000-0000-0000172B0000}"/>
    <cellStyle name="Normal 4 3 2 2 3 12 2" xfId="35082" xr:uid="{00000000-0005-0000-0000-0000182B0000}"/>
    <cellStyle name="Normal 4 3 2 2 3 13" xfId="8531" xr:uid="{00000000-0005-0000-0000-0000192B0000}"/>
    <cellStyle name="Normal 4 3 2 2 3 13 2" xfId="32227" xr:uid="{00000000-0005-0000-0000-00001A2B0000}"/>
    <cellStyle name="Normal 4 3 2 2 3 14" xfId="6659" xr:uid="{00000000-0005-0000-0000-00001B2B0000}"/>
    <cellStyle name="Normal 4 3 2 2 3 14 2" xfId="28483" xr:uid="{00000000-0005-0000-0000-00001C2B0000}"/>
    <cellStyle name="Normal 4 3 2 2 3 15" xfId="4787" xr:uid="{00000000-0005-0000-0000-00001D2B0000}"/>
    <cellStyle name="Normal 4 3 2 2 3 15 2" xfId="20927" xr:uid="{00000000-0005-0000-0000-00001E2B0000}"/>
    <cellStyle name="Normal 4 3 2 2 3 16" xfId="2915" xr:uid="{00000000-0005-0000-0000-00001F2B0000}"/>
    <cellStyle name="Normal 4 3 2 2 3 17" xfId="19055" xr:uid="{00000000-0005-0000-0000-0000202B0000}"/>
    <cellStyle name="Normal 4 3 2 2 3 2" xfId="1365" xr:uid="{00000000-0005-0000-0000-0000212B0000}"/>
    <cellStyle name="Normal 4 3 2 2 3 2 10" xfId="6982" xr:uid="{00000000-0005-0000-0000-0000222B0000}"/>
    <cellStyle name="Normal 4 3 2 2 3 2 10 2" xfId="28806" xr:uid="{00000000-0005-0000-0000-0000232B0000}"/>
    <cellStyle name="Normal 4 3 2 2 3 2 11" xfId="5110" xr:uid="{00000000-0005-0000-0000-0000242B0000}"/>
    <cellStyle name="Normal 4 3 2 2 3 2 11 2" xfId="21250" xr:uid="{00000000-0005-0000-0000-0000252B0000}"/>
    <cellStyle name="Normal 4 3 2 2 3 2 12" xfId="3238" xr:uid="{00000000-0005-0000-0000-0000262B0000}"/>
    <cellStyle name="Normal 4 3 2 2 3 2 13" xfId="19378" xr:uid="{00000000-0005-0000-0000-0000272B0000}"/>
    <cellStyle name="Normal 4 3 2 2 3 2 2" xfId="2541" xr:uid="{00000000-0005-0000-0000-0000282B0000}"/>
    <cellStyle name="Normal 4 3 2 2 3 2 2 10" xfId="20553" xr:uid="{00000000-0005-0000-0000-0000292B0000}"/>
    <cellStyle name="Normal 4 3 2 2 3 2 2 2" xfId="13614" xr:uid="{00000000-0005-0000-0000-00002A2B0000}"/>
    <cellStyle name="Normal 4 3 2 2 3 2 2 2 2" xfId="41242" xr:uid="{00000000-0005-0000-0000-00002B2B0000}"/>
    <cellStyle name="Normal 4 3 2 2 3 2 2 2 3" xfId="37800" xr:uid="{00000000-0005-0000-0000-00002C2B0000}"/>
    <cellStyle name="Normal 4 3 2 2 3 2 2 2 4" xfId="31853" xr:uid="{00000000-0005-0000-0000-00002D2B0000}"/>
    <cellStyle name="Normal 4 3 2 2 3 2 2 2 5" xfId="25724" xr:uid="{00000000-0005-0000-0000-00002E2B0000}"/>
    <cellStyle name="Normal 4 3 2 2 3 2 2 3" xfId="15985" xr:uid="{00000000-0005-0000-0000-00002F2B0000}"/>
    <cellStyle name="Normal 4 3 2 2 3 2 2 3 2" xfId="43613" xr:uid="{00000000-0005-0000-0000-0000302B0000}"/>
    <cellStyle name="Normal 4 3 2 2 3 2 2 3 3" xfId="27440" xr:uid="{00000000-0005-0000-0000-0000312B0000}"/>
    <cellStyle name="Normal 4 3 2 2 3 2 2 4" xfId="11202" xr:uid="{00000000-0005-0000-0000-0000322B0000}"/>
    <cellStyle name="Normal 4 3 2 2 3 2 2 4 2" xfId="38973" xr:uid="{00000000-0005-0000-0000-0000332B0000}"/>
    <cellStyle name="Normal 4 3 2 2 3 2 2 4 3" xfId="24297" xr:uid="{00000000-0005-0000-0000-0000342B0000}"/>
    <cellStyle name="Normal 4 3 2 2 3 2 2 5" xfId="18679" xr:uid="{00000000-0005-0000-0000-0000352B0000}"/>
    <cellStyle name="Normal 4 3 2 2 3 2 2 5 2" xfId="36207" xr:uid="{00000000-0005-0000-0000-0000362B0000}"/>
    <cellStyle name="Normal 4 3 2 2 3 2 2 6" xfId="10029" xr:uid="{00000000-0005-0000-0000-0000372B0000}"/>
    <cellStyle name="Normal 4 3 2 2 3 2 2 6 2" xfId="33725" xr:uid="{00000000-0005-0000-0000-0000382B0000}"/>
    <cellStyle name="Normal 4 3 2 2 3 2 2 7" xfId="8157" xr:uid="{00000000-0005-0000-0000-0000392B0000}"/>
    <cellStyle name="Normal 4 3 2 2 3 2 2 7 2" xfId="29981" xr:uid="{00000000-0005-0000-0000-00003A2B0000}"/>
    <cellStyle name="Normal 4 3 2 2 3 2 2 8" xfId="6285" xr:uid="{00000000-0005-0000-0000-00003B2B0000}"/>
    <cellStyle name="Normal 4 3 2 2 3 2 2 8 2" xfId="22425" xr:uid="{00000000-0005-0000-0000-00003C2B0000}"/>
    <cellStyle name="Normal 4 3 2 2 3 2 2 9" xfId="4413" xr:uid="{00000000-0005-0000-0000-00003D2B0000}"/>
    <cellStyle name="Normal 4 3 2 2 3 2 3" xfId="1997" xr:uid="{00000000-0005-0000-0000-00003E2B0000}"/>
    <cellStyle name="Normal 4 3 2 2 3 2 3 2" xfId="15420" xr:uid="{00000000-0005-0000-0000-00003F2B0000}"/>
    <cellStyle name="Normal 4 3 2 2 3 2 3 2 2" xfId="43048" xr:uid="{00000000-0005-0000-0000-0000402B0000}"/>
    <cellStyle name="Normal 4 3 2 2 3 2 3 2 3" xfId="31310" xr:uid="{00000000-0005-0000-0000-0000412B0000}"/>
    <cellStyle name="Normal 4 3 2 2 3 2 3 2 4" xfId="28191" xr:uid="{00000000-0005-0000-0000-0000422B0000}"/>
    <cellStyle name="Normal 4 3 2 2 3 2 3 3" xfId="13022" xr:uid="{00000000-0005-0000-0000-0000432B0000}"/>
    <cellStyle name="Normal 4 3 2 2 3 2 3 3 2" xfId="40676" xr:uid="{00000000-0005-0000-0000-0000442B0000}"/>
    <cellStyle name="Normal 4 3 2 2 3 2 3 3 3" xfId="23754" xr:uid="{00000000-0005-0000-0000-0000452B0000}"/>
    <cellStyle name="Normal 4 3 2 2 3 2 3 4" xfId="18136" xr:uid="{00000000-0005-0000-0000-0000462B0000}"/>
    <cellStyle name="Normal 4 3 2 2 3 2 3 4 2" xfId="37257" xr:uid="{00000000-0005-0000-0000-0000472B0000}"/>
    <cellStyle name="Normal 4 3 2 2 3 2 3 5" xfId="9486" xr:uid="{00000000-0005-0000-0000-0000482B0000}"/>
    <cellStyle name="Normal 4 3 2 2 3 2 3 5 2" xfId="33182" xr:uid="{00000000-0005-0000-0000-0000492B0000}"/>
    <cellStyle name="Normal 4 3 2 2 3 2 3 6" xfId="7614" xr:uid="{00000000-0005-0000-0000-00004A2B0000}"/>
    <cellStyle name="Normal 4 3 2 2 3 2 3 6 2" xfId="29438" xr:uid="{00000000-0005-0000-0000-00004B2B0000}"/>
    <cellStyle name="Normal 4 3 2 2 3 2 3 7" xfId="5742" xr:uid="{00000000-0005-0000-0000-00004C2B0000}"/>
    <cellStyle name="Normal 4 3 2 2 3 2 3 7 2" xfId="21882" xr:uid="{00000000-0005-0000-0000-00004D2B0000}"/>
    <cellStyle name="Normal 4 3 2 2 3 2 3 8" xfId="3870" xr:uid="{00000000-0005-0000-0000-00004E2B0000}"/>
    <cellStyle name="Normal 4 3 2 2 3 2 3 9" xfId="20010" xr:uid="{00000000-0005-0000-0000-00004F2B0000}"/>
    <cellStyle name="Normal 4 3 2 2 3 2 4" xfId="12298" xr:uid="{00000000-0005-0000-0000-0000502B0000}"/>
    <cellStyle name="Normal 4 3 2 2 3 2 4 2" xfId="40045" xr:uid="{00000000-0005-0000-0000-0000512B0000}"/>
    <cellStyle name="Normal 4 3 2 2 3 2 4 3" xfId="30678" xr:uid="{00000000-0005-0000-0000-0000522B0000}"/>
    <cellStyle name="Normal 4 3 2 2 3 2 4 4" xfId="25159" xr:uid="{00000000-0005-0000-0000-0000532B0000}"/>
    <cellStyle name="Normal 4 3 2 2 3 2 5" xfId="14789" xr:uid="{00000000-0005-0000-0000-0000542B0000}"/>
    <cellStyle name="Normal 4 3 2 2 3 2 5 2" xfId="42417" xr:uid="{00000000-0005-0000-0000-0000552B0000}"/>
    <cellStyle name="Normal 4 3 2 2 3 2 5 3" xfId="34575" xr:uid="{00000000-0005-0000-0000-0000562B0000}"/>
    <cellStyle name="Normal 4 3 2 2 3 2 5 4" xfId="26782" xr:uid="{00000000-0005-0000-0000-0000572B0000}"/>
    <cellStyle name="Normal 4 3 2 2 3 2 6" xfId="17009" xr:uid="{00000000-0005-0000-0000-0000582B0000}"/>
    <cellStyle name="Normal 4 3 2 2 3 2 6 2" xfId="44637" xr:uid="{00000000-0005-0000-0000-0000592B0000}"/>
    <cellStyle name="Normal 4 3 2 2 3 2 6 3" xfId="23122" xr:uid="{00000000-0005-0000-0000-00005A2B0000}"/>
    <cellStyle name="Normal 4 3 2 2 3 2 7" xfId="10726" xr:uid="{00000000-0005-0000-0000-00005B2B0000}"/>
    <cellStyle name="Normal 4 3 2 2 3 2 7 2" xfId="38497" xr:uid="{00000000-0005-0000-0000-00005C2B0000}"/>
    <cellStyle name="Normal 4 3 2 2 3 2 8" xfId="17504" xr:uid="{00000000-0005-0000-0000-00005D2B0000}"/>
    <cellStyle name="Normal 4 3 2 2 3 2 8 2" xfId="35550" xr:uid="{00000000-0005-0000-0000-00005E2B0000}"/>
    <cellStyle name="Normal 4 3 2 2 3 2 9" xfId="8854" xr:uid="{00000000-0005-0000-0000-00005F2B0000}"/>
    <cellStyle name="Normal 4 3 2 2 3 2 9 2" xfId="32550" xr:uid="{00000000-0005-0000-0000-0000602B0000}"/>
    <cellStyle name="Normal 4 3 2 2 3 3" xfId="1195" xr:uid="{00000000-0005-0000-0000-0000612B0000}"/>
    <cellStyle name="Normal 4 3 2 2 3 3 10" xfId="6812" xr:uid="{00000000-0005-0000-0000-0000622B0000}"/>
    <cellStyle name="Normal 4 3 2 2 3 3 10 2" xfId="28636" xr:uid="{00000000-0005-0000-0000-0000632B0000}"/>
    <cellStyle name="Normal 4 3 2 2 3 3 11" xfId="4940" xr:uid="{00000000-0005-0000-0000-0000642B0000}"/>
    <cellStyle name="Normal 4 3 2 2 3 3 11 2" xfId="21080" xr:uid="{00000000-0005-0000-0000-0000652B0000}"/>
    <cellStyle name="Normal 4 3 2 2 3 3 12" xfId="3068" xr:uid="{00000000-0005-0000-0000-0000662B0000}"/>
    <cellStyle name="Normal 4 3 2 2 3 3 13" xfId="19208" xr:uid="{00000000-0005-0000-0000-0000672B0000}"/>
    <cellStyle name="Normal 4 3 2 2 3 3 2" xfId="2694" xr:uid="{00000000-0005-0000-0000-0000682B0000}"/>
    <cellStyle name="Normal 4 3 2 2 3 3 2 10" xfId="20706" xr:uid="{00000000-0005-0000-0000-0000692B0000}"/>
    <cellStyle name="Normal 4 3 2 2 3 3 2 2" xfId="13759" xr:uid="{00000000-0005-0000-0000-00006A2B0000}"/>
    <cellStyle name="Normal 4 3 2 2 3 3 2 2 2" xfId="41387" xr:uid="{00000000-0005-0000-0000-00006B2B0000}"/>
    <cellStyle name="Normal 4 3 2 2 3 3 2 2 3" xfId="37953" xr:uid="{00000000-0005-0000-0000-00006C2B0000}"/>
    <cellStyle name="Normal 4 3 2 2 3 3 2 2 4" xfId="32006" xr:uid="{00000000-0005-0000-0000-00006D2B0000}"/>
    <cellStyle name="Normal 4 3 2 2 3 3 2 2 5" xfId="25869" xr:uid="{00000000-0005-0000-0000-00006E2B0000}"/>
    <cellStyle name="Normal 4 3 2 2 3 3 2 3" xfId="16130" xr:uid="{00000000-0005-0000-0000-00006F2B0000}"/>
    <cellStyle name="Normal 4 3 2 2 3 3 2 3 2" xfId="43758" xr:uid="{00000000-0005-0000-0000-0000702B0000}"/>
    <cellStyle name="Normal 4 3 2 2 3 3 2 3 3" xfId="27593" xr:uid="{00000000-0005-0000-0000-0000712B0000}"/>
    <cellStyle name="Normal 4 3 2 2 3 3 2 4" xfId="11032" xr:uid="{00000000-0005-0000-0000-0000722B0000}"/>
    <cellStyle name="Normal 4 3 2 2 3 3 2 4 2" xfId="38803" xr:uid="{00000000-0005-0000-0000-0000732B0000}"/>
    <cellStyle name="Normal 4 3 2 2 3 3 2 4 3" xfId="24450" xr:uid="{00000000-0005-0000-0000-0000742B0000}"/>
    <cellStyle name="Normal 4 3 2 2 3 3 2 5" xfId="18832" xr:uid="{00000000-0005-0000-0000-0000752B0000}"/>
    <cellStyle name="Normal 4 3 2 2 3 3 2 5 2" xfId="36360" xr:uid="{00000000-0005-0000-0000-0000762B0000}"/>
    <cellStyle name="Normal 4 3 2 2 3 3 2 6" xfId="10182" xr:uid="{00000000-0005-0000-0000-0000772B0000}"/>
    <cellStyle name="Normal 4 3 2 2 3 3 2 6 2" xfId="33878" xr:uid="{00000000-0005-0000-0000-0000782B0000}"/>
    <cellStyle name="Normal 4 3 2 2 3 3 2 7" xfId="8310" xr:uid="{00000000-0005-0000-0000-0000792B0000}"/>
    <cellStyle name="Normal 4 3 2 2 3 3 2 7 2" xfId="30134" xr:uid="{00000000-0005-0000-0000-00007A2B0000}"/>
    <cellStyle name="Normal 4 3 2 2 3 3 2 8" xfId="6438" xr:uid="{00000000-0005-0000-0000-00007B2B0000}"/>
    <cellStyle name="Normal 4 3 2 2 3 3 2 8 2" xfId="22578" xr:uid="{00000000-0005-0000-0000-00007C2B0000}"/>
    <cellStyle name="Normal 4 3 2 2 3 3 2 9" xfId="4566" xr:uid="{00000000-0005-0000-0000-00007D2B0000}"/>
    <cellStyle name="Normal 4 3 2 2 3 3 3" xfId="2150" xr:uid="{00000000-0005-0000-0000-00007E2B0000}"/>
    <cellStyle name="Normal 4 3 2 2 3 3 3 2" xfId="15272" xr:uid="{00000000-0005-0000-0000-00007F2B0000}"/>
    <cellStyle name="Normal 4 3 2 2 3 3 3 2 2" xfId="42900" xr:uid="{00000000-0005-0000-0000-0000802B0000}"/>
    <cellStyle name="Normal 4 3 2 2 3 3 3 2 3" xfId="31463" xr:uid="{00000000-0005-0000-0000-0000812B0000}"/>
    <cellStyle name="Normal 4 3 2 2 3 3 3 2 4" xfId="28331" xr:uid="{00000000-0005-0000-0000-0000822B0000}"/>
    <cellStyle name="Normal 4 3 2 2 3 3 3 3" xfId="12804" xr:uid="{00000000-0005-0000-0000-0000832B0000}"/>
    <cellStyle name="Normal 4 3 2 2 3 3 3 3 2" xfId="40528" xr:uid="{00000000-0005-0000-0000-0000842B0000}"/>
    <cellStyle name="Normal 4 3 2 2 3 3 3 3 3" xfId="23907" xr:uid="{00000000-0005-0000-0000-0000852B0000}"/>
    <cellStyle name="Normal 4 3 2 2 3 3 3 4" xfId="18289" xr:uid="{00000000-0005-0000-0000-0000862B0000}"/>
    <cellStyle name="Normal 4 3 2 2 3 3 3 4 2" xfId="37410" xr:uid="{00000000-0005-0000-0000-0000872B0000}"/>
    <cellStyle name="Normal 4 3 2 2 3 3 3 5" xfId="9639" xr:uid="{00000000-0005-0000-0000-0000882B0000}"/>
    <cellStyle name="Normal 4 3 2 2 3 3 3 5 2" xfId="33335" xr:uid="{00000000-0005-0000-0000-0000892B0000}"/>
    <cellStyle name="Normal 4 3 2 2 3 3 3 6" xfId="7767" xr:uid="{00000000-0005-0000-0000-00008A2B0000}"/>
    <cellStyle name="Normal 4 3 2 2 3 3 3 6 2" xfId="29591" xr:uid="{00000000-0005-0000-0000-00008B2B0000}"/>
    <cellStyle name="Normal 4 3 2 2 3 3 3 7" xfId="5895" xr:uid="{00000000-0005-0000-0000-00008C2B0000}"/>
    <cellStyle name="Normal 4 3 2 2 3 3 3 7 2" xfId="22035" xr:uid="{00000000-0005-0000-0000-00008D2B0000}"/>
    <cellStyle name="Normal 4 3 2 2 3 3 3 8" xfId="4023" xr:uid="{00000000-0005-0000-0000-00008E2B0000}"/>
    <cellStyle name="Normal 4 3 2 2 3 3 3 9" xfId="20163" xr:uid="{00000000-0005-0000-0000-00008F2B0000}"/>
    <cellStyle name="Normal 4 3 2 2 3 3 4" xfId="12128" xr:uid="{00000000-0005-0000-0000-0000902B0000}"/>
    <cellStyle name="Normal 4 3 2 2 3 3 4 2" xfId="39875" xr:uid="{00000000-0005-0000-0000-0000912B0000}"/>
    <cellStyle name="Normal 4 3 2 2 3 3 4 3" xfId="30508" xr:uid="{00000000-0005-0000-0000-0000922B0000}"/>
    <cellStyle name="Normal 4 3 2 2 3 3 4 4" xfId="25011" xr:uid="{00000000-0005-0000-0000-0000932B0000}"/>
    <cellStyle name="Normal 4 3 2 2 3 3 5" xfId="14619" xr:uid="{00000000-0005-0000-0000-0000942B0000}"/>
    <cellStyle name="Normal 4 3 2 2 3 3 5 2" xfId="42247" xr:uid="{00000000-0005-0000-0000-0000952B0000}"/>
    <cellStyle name="Normal 4 3 2 2 3 3 5 3" xfId="34405" xr:uid="{00000000-0005-0000-0000-0000962B0000}"/>
    <cellStyle name="Normal 4 3 2 2 3 3 5 4" xfId="26627" xr:uid="{00000000-0005-0000-0000-0000972B0000}"/>
    <cellStyle name="Normal 4 3 2 2 3 3 6" xfId="16839" xr:uid="{00000000-0005-0000-0000-0000982B0000}"/>
    <cellStyle name="Normal 4 3 2 2 3 3 6 2" xfId="44467" xr:uid="{00000000-0005-0000-0000-0000992B0000}"/>
    <cellStyle name="Normal 4 3 2 2 3 3 6 3" xfId="22952" xr:uid="{00000000-0005-0000-0000-00009A2B0000}"/>
    <cellStyle name="Normal 4 3 2 2 3 3 7" xfId="10556" xr:uid="{00000000-0005-0000-0000-00009B2B0000}"/>
    <cellStyle name="Normal 4 3 2 2 3 3 7 2" xfId="38327" xr:uid="{00000000-0005-0000-0000-00009C2B0000}"/>
    <cellStyle name="Normal 4 3 2 2 3 3 8" xfId="17334" xr:uid="{00000000-0005-0000-0000-00009D2B0000}"/>
    <cellStyle name="Normal 4 3 2 2 3 3 8 2" xfId="35395" xr:uid="{00000000-0005-0000-0000-00009E2B0000}"/>
    <cellStyle name="Normal 4 3 2 2 3 3 9" xfId="8684" xr:uid="{00000000-0005-0000-0000-00009F2B0000}"/>
    <cellStyle name="Normal 4 3 2 2 3 3 9 2" xfId="32380" xr:uid="{00000000-0005-0000-0000-0000A02B0000}"/>
    <cellStyle name="Normal 4 3 2 2 3 4" xfId="1828" xr:uid="{00000000-0005-0000-0000-0000A12B0000}"/>
    <cellStyle name="Normal 4 3 2 2 3 4 10" xfId="3701" xr:uid="{00000000-0005-0000-0000-0000A22B0000}"/>
    <cellStyle name="Normal 4 3 2 2 3 4 11" xfId="19841" xr:uid="{00000000-0005-0000-0000-0000A32B0000}"/>
    <cellStyle name="Normal 4 3 2 2 3 4 2" xfId="13355" xr:uid="{00000000-0005-0000-0000-0000A42B0000}"/>
    <cellStyle name="Normal 4 3 2 2 3 4 2 2" xfId="15726" xr:uid="{00000000-0005-0000-0000-0000A52B0000}"/>
    <cellStyle name="Normal 4 3 2 2 3 4 2 2 2" xfId="43354" xr:uid="{00000000-0005-0000-0000-0000A62B0000}"/>
    <cellStyle name="Normal 4 3 2 2 3 4 2 3" xfId="40983" xr:uid="{00000000-0005-0000-0000-0000A72B0000}"/>
    <cellStyle name="Normal 4 3 2 2 3 4 2 4" xfId="37088" xr:uid="{00000000-0005-0000-0000-0000A82B0000}"/>
    <cellStyle name="Normal 4 3 2 2 3 4 2 5" xfId="31141" xr:uid="{00000000-0005-0000-0000-0000A92B0000}"/>
    <cellStyle name="Normal 4 3 2 2 3 4 2 6" xfId="25465" xr:uid="{00000000-0005-0000-0000-0000AA2B0000}"/>
    <cellStyle name="Normal 4 3 2 2 3 4 3" xfId="11975" xr:uid="{00000000-0005-0000-0000-0000AB2B0000}"/>
    <cellStyle name="Normal 4 3 2 2 3 4 3 2" xfId="39722" xr:uid="{00000000-0005-0000-0000-0000AC2B0000}"/>
    <cellStyle name="Normal 4 3 2 2 3 4 3 3" xfId="34252" xr:uid="{00000000-0005-0000-0000-0000AD2B0000}"/>
    <cellStyle name="Normal 4 3 2 2 3 4 3 4" xfId="27139" xr:uid="{00000000-0005-0000-0000-0000AE2B0000}"/>
    <cellStyle name="Normal 4 3 2 2 3 4 4" xfId="14466" xr:uid="{00000000-0005-0000-0000-0000AF2B0000}"/>
    <cellStyle name="Normal 4 3 2 2 3 4 4 2" xfId="42094" xr:uid="{00000000-0005-0000-0000-0000B02B0000}"/>
    <cellStyle name="Normal 4 3 2 2 3 4 4 3" xfId="23585" xr:uid="{00000000-0005-0000-0000-0000B12B0000}"/>
    <cellStyle name="Normal 4 3 2 2 3 4 5" xfId="11355" xr:uid="{00000000-0005-0000-0000-0000B22B0000}"/>
    <cellStyle name="Normal 4 3 2 2 3 4 5 2" xfId="39126" xr:uid="{00000000-0005-0000-0000-0000B32B0000}"/>
    <cellStyle name="Normal 4 3 2 2 3 4 6" xfId="17967" xr:uid="{00000000-0005-0000-0000-0000B42B0000}"/>
    <cellStyle name="Normal 4 3 2 2 3 4 6 2" xfId="35906" xr:uid="{00000000-0005-0000-0000-0000B52B0000}"/>
    <cellStyle name="Normal 4 3 2 2 3 4 7" xfId="9317" xr:uid="{00000000-0005-0000-0000-0000B62B0000}"/>
    <cellStyle name="Normal 4 3 2 2 3 4 7 2" xfId="33013" xr:uid="{00000000-0005-0000-0000-0000B72B0000}"/>
    <cellStyle name="Normal 4 3 2 2 3 4 8" xfId="7445" xr:uid="{00000000-0005-0000-0000-0000B82B0000}"/>
    <cellStyle name="Normal 4 3 2 2 3 4 8 2" xfId="29269" xr:uid="{00000000-0005-0000-0000-0000B92B0000}"/>
    <cellStyle name="Normal 4 3 2 2 3 4 9" xfId="5573" xr:uid="{00000000-0005-0000-0000-0000BA2B0000}"/>
    <cellStyle name="Normal 4 3 2 2 3 4 9 2" xfId="21713" xr:uid="{00000000-0005-0000-0000-0000BB2B0000}"/>
    <cellStyle name="Normal 4 3 2 2 3 5" xfId="2372" xr:uid="{00000000-0005-0000-0000-0000BC2B0000}"/>
    <cellStyle name="Normal 4 3 2 2 3 5 10" xfId="20384" xr:uid="{00000000-0005-0000-0000-0000BD2B0000}"/>
    <cellStyle name="Normal 4 3 2 2 3 5 2" xfId="13459" xr:uid="{00000000-0005-0000-0000-0000BE2B0000}"/>
    <cellStyle name="Normal 4 3 2 2 3 5 2 2" xfId="41087" xr:uid="{00000000-0005-0000-0000-0000BF2B0000}"/>
    <cellStyle name="Normal 4 3 2 2 3 5 2 3" xfId="37631" xr:uid="{00000000-0005-0000-0000-0000C02B0000}"/>
    <cellStyle name="Normal 4 3 2 2 3 5 2 4" xfId="31684" xr:uid="{00000000-0005-0000-0000-0000C12B0000}"/>
    <cellStyle name="Normal 4 3 2 2 3 5 2 5" xfId="25569" xr:uid="{00000000-0005-0000-0000-0000C22B0000}"/>
    <cellStyle name="Normal 4 3 2 2 3 5 3" xfId="15830" xr:uid="{00000000-0005-0000-0000-0000C32B0000}"/>
    <cellStyle name="Normal 4 3 2 2 3 5 3 2" xfId="43458" xr:uid="{00000000-0005-0000-0000-0000C42B0000}"/>
    <cellStyle name="Normal 4 3 2 2 3 5 3 3" xfId="27271" xr:uid="{00000000-0005-0000-0000-0000C52B0000}"/>
    <cellStyle name="Normal 4 3 2 2 3 5 4" xfId="10879" xr:uid="{00000000-0005-0000-0000-0000C62B0000}"/>
    <cellStyle name="Normal 4 3 2 2 3 5 4 2" xfId="38650" xr:uid="{00000000-0005-0000-0000-0000C72B0000}"/>
    <cellStyle name="Normal 4 3 2 2 3 5 4 3" xfId="24128" xr:uid="{00000000-0005-0000-0000-0000C82B0000}"/>
    <cellStyle name="Normal 4 3 2 2 3 5 5" xfId="18510" xr:uid="{00000000-0005-0000-0000-0000C92B0000}"/>
    <cellStyle name="Normal 4 3 2 2 3 5 5 2" xfId="36038" xr:uid="{00000000-0005-0000-0000-0000CA2B0000}"/>
    <cellStyle name="Normal 4 3 2 2 3 5 6" xfId="9860" xr:uid="{00000000-0005-0000-0000-0000CB2B0000}"/>
    <cellStyle name="Normal 4 3 2 2 3 5 6 2" xfId="33556" xr:uid="{00000000-0005-0000-0000-0000CC2B0000}"/>
    <cellStyle name="Normal 4 3 2 2 3 5 7" xfId="7988" xr:uid="{00000000-0005-0000-0000-0000CD2B0000}"/>
    <cellStyle name="Normal 4 3 2 2 3 5 7 2" xfId="29812" xr:uid="{00000000-0005-0000-0000-0000CE2B0000}"/>
    <cellStyle name="Normal 4 3 2 2 3 5 8" xfId="6116" xr:uid="{00000000-0005-0000-0000-0000CF2B0000}"/>
    <cellStyle name="Normal 4 3 2 2 3 5 8 2" xfId="22256" xr:uid="{00000000-0005-0000-0000-0000D02B0000}"/>
    <cellStyle name="Normal 4 3 2 2 3 5 9" xfId="4244" xr:uid="{00000000-0005-0000-0000-0000D12B0000}"/>
    <cellStyle name="Normal 4 3 2 2 3 6" xfId="1671" xr:uid="{00000000-0005-0000-0000-0000D22B0000}"/>
    <cellStyle name="Normal 4 3 2 2 3 6 2" xfId="16344" xr:uid="{00000000-0005-0000-0000-0000D32B0000}"/>
    <cellStyle name="Normal 4 3 2 2 3 6 2 2" xfId="43972" xr:uid="{00000000-0005-0000-0000-0000D42B0000}"/>
    <cellStyle name="Normal 4 3 2 2 3 6 2 3" xfId="30984" xr:uid="{00000000-0005-0000-0000-0000D52B0000}"/>
    <cellStyle name="Normal 4 3 2 2 3 6 2 4" xfId="26083" xr:uid="{00000000-0005-0000-0000-0000D62B0000}"/>
    <cellStyle name="Normal 4 3 2 2 3 6 3" xfId="13973" xr:uid="{00000000-0005-0000-0000-0000D72B0000}"/>
    <cellStyle name="Normal 4 3 2 2 3 6 3 2" xfId="41601" xr:uid="{00000000-0005-0000-0000-0000D82B0000}"/>
    <cellStyle name="Normal 4 3 2 2 3 6 3 3" xfId="27814" xr:uid="{00000000-0005-0000-0000-0000D92B0000}"/>
    <cellStyle name="Normal 4 3 2 2 3 6 4" xfId="17810" xr:uid="{00000000-0005-0000-0000-0000DA2B0000}"/>
    <cellStyle name="Normal 4 3 2 2 3 6 4 2" xfId="36581" xr:uid="{00000000-0005-0000-0000-0000DB2B0000}"/>
    <cellStyle name="Normal 4 3 2 2 3 6 4 3" xfId="23428" xr:uid="{00000000-0005-0000-0000-0000DC2B0000}"/>
    <cellStyle name="Normal 4 3 2 2 3 6 5" xfId="9160" xr:uid="{00000000-0005-0000-0000-0000DD2B0000}"/>
    <cellStyle name="Normal 4 3 2 2 3 6 5 2" xfId="32856" xr:uid="{00000000-0005-0000-0000-0000DE2B0000}"/>
    <cellStyle name="Normal 4 3 2 2 3 6 6" xfId="7288" xr:uid="{00000000-0005-0000-0000-0000DF2B0000}"/>
    <cellStyle name="Normal 4 3 2 2 3 6 6 2" xfId="29112" xr:uid="{00000000-0005-0000-0000-0000E02B0000}"/>
    <cellStyle name="Normal 4 3 2 2 3 6 7" xfId="5416" xr:uid="{00000000-0005-0000-0000-0000E12B0000}"/>
    <cellStyle name="Normal 4 3 2 2 3 6 7 2" xfId="21556" xr:uid="{00000000-0005-0000-0000-0000E22B0000}"/>
    <cellStyle name="Normal 4 3 2 2 3 6 8" xfId="3544" xr:uid="{00000000-0005-0000-0000-0000E32B0000}"/>
    <cellStyle name="Normal 4 3 2 2 3 6 9" xfId="19684" xr:uid="{00000000-0005-0000-0000-0000E42B0000}"/>
    <cellStyle name="Normal 4 3 2 2 3 7" xfId="1518" xr:uid="{00000000-0005-0000-0000-0000E52B0000}"/>
    <cellStyle name="Normal 4 3 2 2 3 7 2" xfId="14942" xr:uid="{00000000-0005-0000-0000-0000E62B0000}"/>
    <cellStyle name="Normal 4 3 2 2 3 7 2 2" xfId="42570" xr:uid="{00000000-0005-0000-0000-0000E72B0000}"/>
    <cellStyle name="Normal 4 3 2 2 3 7 2 3" xfId="30831" xr:uid="{00000000-0005-0000-0000-0000E82B0000}"/>
    <cellStyle name="Normal 4 3 2 2 3 7 2 4" xfId="28246" xr:uid="{00000000-0005-0000-0000-0000E92B0000}"/>
    <cellStyle name="Normal 4 3 2 2 3 7 3" xfId="12451" xr:uid="{00000000-0005-0000-0000-0000EA2B0000}"/>
    <cellStyle name="Normal 4 3 2 2 3 7 3 2" xfId="40198" xr:uid="{00000000-0005-0000-0000-0000EB2B0000}"/>
    <cellStyle name="Normal 4 3 2 2 3 7 3 3" xfId="23275" xr:uid="{00000000-0005-0000-0000-0000EC2B0000}"/>
    <cellStyle name="Normal 4 3 2 2 3 7 4" xfId="17657" xr:uid="{00000000-0005-0000-0000-0000ED2B0000}"/>
    <cellStyle name="Normal 4 3 2 2 3 7 4 2" xfId="35235" xr:uid="{00000000-0005-0000-0000-0000EE2B0000}"/>
    <cellStyle name="Normal 4 3 2 2 3 7 5" xfId="9007" xr:uid="{00000000-0005-0000-0000-0000EF2B0000}"/>
    <cellStyle name="Normal 4 3 2 2 3 7 5 2" xfId="32703" xr:uid="{00000000-0005-0000-0000-0000F02B0000}"/>
    <cellStyle name="Normal 4 3 2 2 3 7 6" xfId="7135" xr:uid="{00000000-0005-0000-0000-0000F12B0000}"/>
    <cellStyle name="Normal 4 3 2 2 3 7 6 2" xfId="28959" xr:uid="{00000000-0005-0000-0000-0000F22B0000}"/>
    <cellStyle name="Normal 4 3 2 2 3 7 7" xfId="5263" xr:uid="{00000000-0005-0000-0000-0000F32B0000}"/>
    <cellStyle name="Normal 4 3 2 2 3 7 7 2" xfId="21403" xr:uid="{00000000-0005-0000-0000-0000F42B0000}"/>
    <cellStyle name="Normal 4 3 2 2 3 7 8" xfId="3391" xr:uid="{00000000-0005-0000-0000-0000F52B0000}"/>
    <cellStyle name="Normal 4 3 2 2 3 7 9" xfId="19531" xr:uid="{00000000-0005-0000-0000-0000F62B0000}"/>
    <cellStyle name="Normal 4 3 2 2 3 8" xfId="11822" xr:uid="{00000000-0005-0000-0000-0000F72B0000}"/>
    <cellStyle name="Normal 4 3 2 2 3 8 2" xfId="39574" xr:uid="{00000000-0005-0000-0000-0000F82B0000}"/>
    <cellStyle name="Normal 4 3 2 2 3 8 3" xfId="36931" xr:uid="{00000000-0005-0000-0000-0000F92B0000}"/>
    <cellStyle name="Normal 4 3 2 2 3 8 4" xfId="30355" xr:uid="{00000000-0005-0000-0000-0000FA2B0000}"/>
    <cellStyle name="Normal 4 3 2 2 3 8 5" xfId="24681" xr:uid="{00000000-0005-0000-0000-0000FB2B0000}"/>
    <cellStyle name="Normal 4 3 2 2 3 9" xfId="14313" xr:uid="{00000000-0005-0000-0000-0000FC2B0000}"/>
    <cellStyle name="Normal 4 3 2 2 3 9 2" xfId="41941" xr:uid="{00000000-0005-0000-0000-0000FD2B0000}"/>
    <cellStyle name="Normal 4 3 2 2 3 9 3" xfId="34099" xr:uid="{00000000-0005-0000-0000-0000FE2B0000}"/>
    <cellStyle name="Normal 4 3 2 2 3 9 4" xfId="26467" xr:uid="{00000000-0005-0000-0000-0000FF2B0000}"/>
    <cellStyle name="Normal 4 3 2 2 4" xfId="1297" xr:uid="{00000000-0005-0000-0000-0000002C0000}"/>
    <cellStyle name="Normal 4 3 2 2 4 10" xfId="17436" xr:uid="{00000000-0005-0000-0000-0000012C0000}"/>
    <cellStyle name="Normal 4 3 2 2 4 10 2" xfId="35562" xr:uid="{00000000-0005-0000-0000-0000022C0000}"/>
    <cellStyle name="Normal 4 3 2 2 4 11" xfId="8786" xr:uid="{00000000-0005-0000-0000-0000032C0000}"/>
    <cellStyle name="Normal 4 3 2 2 4 11 2" xfId="32482" xr:uid="{00000000-0005-0000-0000-0000042C0000}"/>
    <cellStyle name="Normal 4 3 2 2 4 12" xfId="6914" xr:uid="{00000000-0005-0000-0000-0000052C0000}"/>
    <cellStyle name="Normal 4 3 2 2 4 12 2" xfId="28738" xr:uid="{00000000-0005-0000-0000-0000062C0000}"/>
    <cellStyle name="Normal 4 3 2 2 4 13" xfId="5042" xr:uid="{00000000-0005-0000-0000-0000072C0000}"/>
    <cellStyle name="Normal 4 3 2 2 4 13 2" xfId="21182" xr:uid="{00000000-0005-0000-0000-0000082C0000}"/>
    <cellStyle name="Normal 4 3 2 2 4 14" xfId="3170" xr:uid="{00000000-0005-0000-0000-0000092C0000}"/>
    <cellStyle name="Normal 4 3 2 2 4 15" xfId="19310" xr:uid="{00000000-0005-0000-0000-00000A2C0000}"/>
    <cellStyle name="Normal 4 3 2 2 4 2" xfId="2252" xr:uid="{00000000-0005-0000-0000-00000B2C0000}"/>
    <cellStyle name="Normal 4 3 2 2 4 2 10" xfId="4125" xr:uid="{00000000-0005-0000-0000-00000C2C0000}"/>
    <cellStyle name="Normal 4 3 2 2 4 2 11" xfId="20265" xr:uid="{00000000-0005-0000-0000-00000D2C0000}"/>
    <cellStyle name="Normal 4 3 2 2 4 2 2" xfId="2796" xr:uid="{00000000-0005-0000-0000-00000E2C0000}"/>
    <cellStyle name="Normal 4 3 2 2 4 2 2 2" xfId="16230" xr:uid="{00000000-0005-0000-0000-00000F2C0000}"/>
    <cellStyle name="Normal 4 3 2 2 4 2 2 2 2" xfId="43858" xr:uid="{00000000-0005-0000-0000-0000102C0000}"/>
    <cellStyle name="Normal 4 3 2 2 4 2 2 2 3" xfId="38055" xr:uid="{00000000-0005-0000-0000-0000112C0000}"/>
    <cellStyle name="Normal 4 3 2 2 4 2 2 2 4" xfId="32108" xr:uid="{00000000-0005-0000-0000-0000122C0000}"/>
    <cellStyle name="Normal 4 3 2 2 4 2 2 2 5" xfId="25969" xr:uid="{00000000-0005-0000-0000-0000132C0000}"/>
    <cellStyle name="Normal 4 3 2 2 4 2 2 3" xfId="13859" xr:uid="{00000000-0005-0000-0000-0000142C0000}"/>
    <cellStyle name="Normal 4 3 2 2 4 2 2 3 2" xfId="41487" xr:uid="{00000000-0005-0000-0000-0000152C0000}"/>
    <cellStyle name="Normal 4 3 2 2 4 2 2 3 3" xfId="27695" xr:uid="{00000000-0005-0000-0000-0000162C0000}"/>
    <cellStyle name="Normal 4 3 2 2 4 2 2 4" xfId="18934" xr:uid="{00000000-0005-0000-0000-0000172C0000}"/>
    <cellStyle name="Normal 4 3 2 2 4 2 2 4 2" xfId="36462" xr:uid="{00000000-0005-0000-0000-0000182C0000}"/>
    <cellStyle name="Normal 4 3 2 2 4 2 2 4 3" xfId="24552" xr:uid="{00000000-0005-0000-0000-0000192C0000}"/>
    <cellStyle name="Normal 4 3 2 2 4 2 2 5" xfId="10284" xr:uid="{00000000-0005-0000-0000-00001A2C0000}"/>
    <cellStyle name="Normal 4 3 2 2 4 2 2 5 2" xfId="33980" xr:uid="{00000000-0005-0000-0000-00001B2C0000}"/>
    <cellStyle name="Normal 4 3 2 2 4 2 2 6" xfId="8412" xr:uid="{00000000-0005-0000-0000-00001C2C0000}"/>
    <cellStyle name="Normal 4 3 2 2 4 2 2 6 2" xfId="30236" xr:uid="{00000000-0005-0000-0000-00001D2C0000}"/>
    <cellStyle name="Normal 4 3 2 2 4 2 2 7" xfId="6540" xr:uid="{00000000-0005-0000-0000-00001E2C0000}"/>
    <cellStyle name="Normal 4 3 2 2 4 2 2 7 2" xfId="22680" xr:uid="{00000000-0005-0000-0000-00001F2C0000}"/>
    <cellStyle name="Normal 4 3 2 2 4 2 2 8" xfId="4668" xr:uid="{00000000-0005-0000-0000-0000202C0000}"/>
    <cellStyle name="Normal 4 3 2 2 4 2 2 9" xfId="20808" xr:uid="{00000000-0005-0000-0000-0000212C0000}"/>
    <cellStyle name="Normal 4 3 2 2 4 2 3" xfId="13398" xr:uid="{00000000-0005-0000-0000-0000222C0000}"/>
    <cellStyle name="Normal 4 3 2 2 4 2 3 2" xfId="41026" xr:uid="{00000000-0005-0000-0000-0000232C0000}"/>
    <cellStyle name="Normal 4 3 2 2 4 2 3 3" xfId="37512" xr:uid="{00000000-0005-0000-0000-0000242C0000}"/>
    <cellStyle name="Normal 4 3 2 2 4 2 3 4" xfId="31565" xr:uid="{00000000-0005-0000-0000-0000252C0000}"/>
    <cellStyle name="Normal 4 3 2 2 4 2 3 5" xfId="25508" xr:uid="{00000000-0005-0000-0000-0000262C0000}"/>
    <cellStyle name="Normal 4 3 2 2 4 2 4" xfId="15769" xr:uid="{00000000-0005-0000-0000-0000272C0000}"/>
    <cellStyle name="Normal 4 3 2 2 4 2 4 2" xfId="43397" xr:uid="{00000000-0005-0000-0000-0000282C0000}"/>
    <cellStyle name="Normal 4 3 2 2 4 2 4 3" xfId="27205" xr:uid="{00000000-0005-0000-0000-0000292C0000}"/>
    <cellStyle name="Normal 4 3 2 2 4 2 5" xfId="11457" xr:uid="{00000000-0005-0000-0000-00002A2C0000}"/>
    <cellStyle name="Normal 4 3 2 2 4 2 5 2" xfId="39228" xr:uid="{00000000-0005-0000-0000-00002B2C0000}"/>
    <cellStyle name="Normal 4 3 2 2 4 2 5 3" xfId="24009" xr:uid="{00000000-0005-0000-0000-00002C2C0000}"/>
    <cellStyle name="Normal 4 3 2 2 4 2 6" xfId="18391" xr:uid="{00000000-0005-0000-0000-00002D2C0000}"/>
    <cellStyle name="Normal 4 3 2 2 4 2 6 2" xfId="35972" xr:uid="{00000000-0005-0000-0000-00002E2C0000}"/>
    <cellStyle name="Normal 4 3 2 2 4 2 7" xfId="9741" xr:uid="{00000000-0005-0000-0000-00002F2C0000}"/>
    <cellStyle name="Normal 4 3 2 2 4 2 7 2" xfId="33437" xr:uid="{00000000-0005-0000-0000-0000302C0000}"/>
    <cellStyle name="Normal 4 3 2 2 4 2 8" xfId="7869" xr:uid="{00000000-0005-0000-0000-0000312C0000}"/>
    <cellStyle name="Normal 4 3 2 2 4 2 8 2" xfId="29693" xr:uid="{00000000-0005-0000-0000-0000322C0000}"/>
    <cellStyle name="Normal 4 3 2 2 4 2 9" xfId="5997" xr:uid="{00000000-0005-0000-0000-0000332C0000}"/>
    <cellStyle name="Normal 4 3 2 2 4 2 9 2" xfId="22137" xr:uid="{00000000-0005-0000-0000-0000342C0000}"/>
    <cellStyle name="Normal 4 3 2 2 4 3" xfId="2473" xr:uid="{00000000-0005-0000-0000-0000352C0000}"/>
    <cellStyle name="Normal 4 3 2 2 4 3 10" xfId="20485" xr:uid="{00000000-0005-0000-0000-0000362C0000}"/>
    <cellStyle name="Normal 4 3 2 2 4 3 2" xfId="13546" xr:uid="{00000000-0005-0000-0000-0000372C0000}"/>
    <cellStyle name="Normal 4 3 2 2 4 3 2 2" xfId="41174" xr:uid="{00000000-0005-0000-0000-0000382C0000}"/>
    <cellStyle name="Normal 4 3 2 2 4 3 2 3" xfId="37732" xr:uid="{00000000-0005-0000-0000-0000392C0000}"/>
    <cellStyle name="Normal 4 3 2 2 4 3 2 4" xfId="31785" xr:uid="{00000000-0005-0000-0000-00003A2C0000}"/>
    <cellStyle name="Normal 4 3 2 2 4 3 2 5" xfId="25656" xr:uid="{00000000-0005-0000-0000-00003B2C0000}"/>
    <cellStyle name="Normal 4 3 2 2 4 3 3" xfId="15917" xr:uid="{00000000-0005-0000-0000-00003C2C0000}"/>
    <cellStyle name="Normal 4 3 2 2 4 3 3 2" xfId="43545" xr:uid="{00000000-0005-0000-0000-00003D2C0000}"/>
    <cellStyle name="Normal 4 3 2 2 4 3 3 3" xfId="27372" xr:uid="{00000000-0005-0000-0000-00003E2C0000}"/>
    <cellStyle name="Normal 4 3 2 2 4 3 4" xfId="11134" xr:uid="{00000000-0005-0000-0000-00003F2C0000}"/>
    <cellStyle name="Normal 4 3 2 2 4 3 4 2" xfId="38905" xr:uid="{00000000-0005-0000-0000-0000402C0000}"/>
    <cellStyle name="Normal 4 3 2 2 4 3 4 3" xfId="24229" xr:uid="{00000000-0005-0000-0000-0000412C0000}"/>
    <cellStyle name="Normal 4 3 2 2 4 3 5" xfId="18611" xr:uid="{00000000-0005-0000-0000-0000422C0000}"/>
    <cellStyle name="Normal 4 3 2 2 4 3 5 2" xfId="36139" xr:uid="{00000000-0005-0000-0000-0000432C0000}"/>
    <cellStyle name="Normal 4 3 2 2 4 3 6" xfId="9961" xr:uid="{00000000-0005-0000-0000-0000442C0000}"/>
    <cellStyle name="Normal 4 3 2 2 4 3 6 2" xfId="33657" xr:uid="{00000000-0005-0000-0000-0000452C0000}"/>
    <cellStyle name="Normal 4 3 2 2 4 3 7" xfId="8089" xr:uid="{00000000-0005-0000-0000-0000462C0000}"/>
    <cellStyle name="Normal 4 3 2 2 4 3 7 2" xfId="29913" xr:uid="{00000000-0005-0000-0000-0000472C0000}"/>
    <cellStyle name="Normal 4 3 2 2 4 3 8" xfId="6217" xr:uid="{00000000-0005-0000-0000-0000482C0000}"/>
    <cellStyle name="Normal 4 3 2 2 4 3 8 2" xfId="22357" xr:uid="{00000000-0005-0000-0000-0000492C0000}"/>
    <cellStyle name="Normal 4 3 2 2 4 3 9" xfId="4345" xr:uid="{00000000-0005-0000-0000-00004A2C0000}"/>
    <cellStyle name="Normal 4 3 2 2 4 4" xfId="1929" xr:uid="{00000000-0005-0000-0000-00004B2C0000}"/>
    <cellStyle name="Normal 4 3 2 2 4 4 2" xfId="16356" xr:uid="{00000000-0005-0000-0000-00004C2C0000}"/>
    <cellStyle name="Normal 4 3 2 2 4 4 2 2" xfId="43984" xr:uid="{00000000-0005-0000-0000-00004D2C0000}"/>
    <cellStyle name="Normal 4 3 2 2 4 4 2 3" xfId="31242" xr:uid="{00000000-0005-0000-0000-00004E2C0000}"/>
    <cellStyle name="Normal 4 3 2 2 4 4 2 4" xfId="26095" xr:uid="{00000000-0005-0000-0000-00004F2C0000}"/>
    <cellStyle name="Normal 4 3 2 2 4 4 3" xfId="13985" xr:uid="{00000000-0005-0000-0000-0000502C0000}"/>
    <cellStyle name="Normal 4 3 2 2 4 4 3 2" xfId="41613" xr:uid="{00000000-0005-0000-0000-0000512C0000}"/>
    <cellStyle name="Normal 4 3 2 2 4 4 3 3" xfId="27826" xr:uid="{00000000-0005-0000-0000-0000522C0000}"/>
    <cellStyle name="Normal 4 3 2 2 4 4 4" xfId="18068" xr:uid="{00000000-0005-0000-0000-0000532C0000}"/>
    <cellStyle name="Normal 4 3 2 2 4 4 4 2" xfId="36593" xr:uid="{00000000-0005-0000-0000-0000542C0000}"/>
    <cellStyle name="Normal 4 3 2 2 4 4 4 3" xfId="23686" xr:uid="{00000000-0005-0000-0000-0000552C0000}"/>
    <cellStyle name="Normal 4 3 2 2 4 4 5" xfId="9418" xr:uid="{00000000-0005-0000-0000-0000562C0000}"/>
    <cellStyle name="Normal 4 3 2 2 4 4 5 2" xfId="33114" xr:uid="{00000000-0005-0000-0000-0000572C0000}"/>
    <cellStyle name="Normal 4 3 2 2 4 4 6" xfId="7546" xr:uid="{00000000-0005-0000-0000-0000582C0000}"/>
    <cellStyle name="Normal 4 3 2 2 4 4 6 2" xfId="29370" xr:uid="{00000000-0005-0000-0000-0000592C0000}"/>
    <cellStyle name="Normal 4 3 2 2 4 4 7" xfId="5674" xr:uid="{00000000-0005-0000-0000-00005A2C0000}"/>
    <cellStyle name="Normal 4 3 2 2 4 4 7 2" xfId="21814" xr:uid="{00000000-0005-0000-0000-00005B2C0000}"/>
    <cellStyle name="Normal 4 3 2 2 4 4 8" xfId="3802" xr:uid="{00000000-0005-0000-0000-00005C2C0000}"/>
    <cellStyle name="Normal 4 3 2 2 4 4 9" xfId="19942" xr:uid="{00000000-0005-0000-0000-00005D2C0000}"/>
    <cellStyle name="Normal 4 3 2 2 4 5" xfId="12741" xr:uid="{00000000-0005-0000-0000-00005E2C0000}"/>
    <cellStyle name="Normal 4 3 2 2 4 5 2" xfId="15214" xr:uid="{00000000-0005-0000-0000-00005F2C0000}"/>
    <cellStyle name="Normal 4 3 2 2 4 5 2 2" xfId="42842" xr:uid="{00000000-0005-0000-0000-0000602C0000}"/>
    <cellStyle name="Normal 4 3 2 2 4 5 2 3" xfId="34743" xr:uid="{00000000-0005-0000-0000-0000612C0000}"/>
    <cellStyle name="Normal 4 3 2 2 4 5 3" xfId="40470" xr:uid="{00000000-0005-0000-0000-0000622C0000}"/>
    <cellStyle name="Normal 4 3 2 2 4 5 4" xfId="37189" xr:uid="{00000000-0005-0000-0000-0000632C0000}"/>
    <cellStyle name="Normal 4 3 2 2 4 5 5" xfId="30610" xr:uid="{00000000-0005-0000-0000-0000642C0000}"/>
    <cellStyle name="Normal 4 3 2 2 4 5 6" xfId="24953" xr:uid="{00000000-0005-0000-0000-0000652C0000}"/>
    <cellStyle name="Normal 4 3 2 2 4 6" xfId="12230" xr:uid="{00000000-0005-0000-0000-0000662C0000}"/>
    <cellStyle name="Normal 4 3 2 2 4 6 2" xfId="39977" xr:uid="{00000000-0005-0000-0000-0000672C0000}"/>
    <cellStyle name="Normal 4 3 2 2 4 6 3" xfId="34507" xr:uid="{00000000-0005-0000-0000-0000682C0000}"/>
    <cellStyle name="Normal 4 3 2 2 4 6 4" xfId="26794" xr:uid="{00000000-0005-0000-0000-0000692C0000}"/>
    <cellStyle name="Normal 4 3 2 2 4 7" xfId="14721" xr:uid="{00000000-0005-0000-0000-00006A2C0000}"/>
    <cellStyle name="Normal 4 3 2 2 4 7 2" xfId="42349" xr:uid="{00000000-0005-0000-0000-00006B2C0000}"/>
    <cellStyle name="Normal 4 3 2 2 4 7 3" xfId="23054" xr:uid="{00000000-0005-0000-0000-00006C2C0000}"/>
    <cellStyle name="Normal 4 3 2 2 4 8" xfId="16941" xr:uid="{00000000-0005-0000-0000-00006D2C0000}"/>
    <cellStyle name="Normal 4 3 2 2 4 8 2" xfId="44569" xr:uid="{00000000-0005-0000-0000-00006E2C0000}"/>
    <cellStyle name="Normal 4 3 2 2 4 9" xfId="10658" xr:uid="{00000000-0005-0000-0000-00006F2C0000}"/>
    <cellStyle name="Normal 4 3 2 2 4 9 2" xfId="38429" xr:uid="{00000000-0005-0000-0000-0000702C0000}"/>
    <cellStyle name="Normal 4 3 2 2 5" xfId="1144" xr:uid="{00000000-0005-0000-0000-0000712C0000}"/>
    <cellStyle name="Normal 4 3 2 2 5 10" xfId="8633" xr:uid="{00000000-0005-0000-0000-0000722C0000}"/>
    <cellStyle name="Normal 4 3 2 2 5 10 2" xfId="32329" xr:uid="{00000000-0005-0000-0000-0000732C0000}"/>
    <cellStyle name="Normal 4 3 2 2 5 11" xfId="6761" xr:uid="{00000000-0005-0000-0000-0000742C0000}"/>
    <cellStyle name="Normal 4 3 2 2 5 11 2" xfId="28585" xr:uid="{00000000-0005-0000-0000-0000752C0000}"/>
    <cellStyle name="Normal 4 3 2 2 5 12" xfId="4889" xr:uid="{00000000-0005-0000-0000-0000762C0000}"/>
    <cellStyle name="Normal 4 3 2 2 5 12 2" xfId="21029" xr:uid="{00000000-0005-0000-0000-0000772C0000}"/>
    <cellStyle name="Normal 4 3 2 2 5 13" xfId="3017" xr:uid="{00000000-0005-0000-0000-0000782C0000}"/>
    <cellStyle name="Normal 4 3 2 2 5 14" xfId="19157" xr:uid="{00000000-0005-0000-0000-0000792C0000}"/>
    <cellStyle name="Normal 4 3 2 2 5 2" xfId="2643" xr:uid="{00000000-0005-0000-0000-00007A2C0000}"/>
    <cellStyle name="Normal 4 3 2 2 5 2 10" xfId="20655" xr:uid="{00000000-0005-0000-0000-00007B2C0000}"/>
    <cellStyle name="Normal 4 3 2 2 5 2 2" xfId="13708" xr:uid="{00000000-0005-0000-0000-00007C2C0000}"/>
    <cellStyle name="Normal 4 3 2 2 5 2 2 2" xfId="41336" xr:uid="{00000000-0005-0000-0000-00007D2C0000}"/>
    <cellStyle name="Normal 4 3 2 2 5 2 2 3" xfId="37902" xr:uid="{00000000-0005-0000-0000-00007E2C0000}"/>
    <cellStyle name="Normal 4 3 2 2 5 2 2 4" xfId="31955" xr:uid="{00000000-0005-0000-0000-00007F2C0000}"/>
    <cellStyle name="Normal 4 3 2 2 5 2 2 5" xfId="25818" xr:uid="{00000000-0005-0000-0000-0000802C0000}"/>
    <cellStyle name="Normal 4 3 2 2 5 2 3" xfId="16079" xr:uid="{00000000-0005-0000-0000-0000812C0000}"/>
    <cellStyle name="Normal 4 3 2 2 5 2 3 2" xfId="43707" xr:uid="{00000000-0005-0000-0000-0000822C0000}"/>
    <cellStyle name="Normal 4 3 2 2 5 2 3 3" xfId="27542" xr:uid="{00000000-0005-0000-0000-0000832C0000}"/>
    <cellStyle name="Normal 4 3 2 2 5 2 4" xfId="11508" xr:uid="{00000000-0005-0000-0000-0000842C0000}"/>
    <cellStyle name="Normal 4 3 2 2 5 2 4 2" xfId="39279" xr:uid="{00000000-0005-0000-0000-0000852C0000}"/>
    <cellStyle name="Normal 4 3 2 2 5 2 4 3" xfId="24399" xr:uid="{00000000-0005-0000-0000-0000862C0000}"/>
    <cellStyle name="Normal 4 3 2 2 5 2 5" xfId="18781" xr:uid="{00000000-0005-0000-0000-0000872C0000}"/>
    <cellStyle name="Normal 4 3 2 2 5 2 5 2" xfId="36309" xr:uid="{00000000-0005-0000-0000-0000882C0000}"/>
    <cellStyle name="Normal 4 3 2 2 5 2 6" xfId="10131" xr:uid="{00000000-0005-0000-0000-0000892C0000}"/>
    <cellStyle name="Normal 4 3 2 2 5 2 6 2" xfId="33827" xr:uid="{00000000-0005-0000-0000-00008A2C0000}"/>
    <cellStyle name="Normal 4 3 2 2 5 2 7" xfId="8259" xr:uid="{00000000-0005-0000-0000-00008B2C0000}"/>
    <cellStyle name="Normal 4 3 2 2 5 2 7 2" xfId="30083" xr:uid="{00000000-0005-0000-0000-00008C2C0000}"/>
    <cellStyle name="Normal 4 3 2 2 5 2 8" xfId="6387" xr:uid="{00000000-0005-0000-0000-00008D2C0000}"/>
    <cellStyle name="Normal 4 3 2 2 5 2 8 2" xfId="22527" xr:uid="{00000000-0005-0000-0000-00008E2C0000}"/>
    <cellStyle name="Normal 4 3 2 2 5 2 9" xfId="4515" xr:uid="{00000000-0005-0000-0000-00008F2C0000}"/>
    <cellStyle name="Normal 4 3 2 2 5 3" xfId="2099" xr:uid="{00000000-0005-0000-0000-0000902C0000}"/>
    <cellStyle name="Normal 4 3 2 2 5 3 10" xfId="20112" xr:uid="{00000000-0005-0000-0000-0000912C0000}"/>
    <cellStyle name="Normal 4 3 2 2 5 3 2" xfId="14025" xr:uid="{00000000-0005-0000-0000-0000922C0000}"/>
    <cellStyle name="Normal 4 3 2 2 5 3 2 2" xfId="41653" xr:uid="{00000000-0005-0000-0000-0000932C0000}"/>
    <cellStyle name="Normal 4 3 2 2 5 3 2 3" xfId="31412" xr:uid="{00000000-0005-0000-0000-0000942C0000}"/>
    <cellStyle name="Normal 4 3 2 2 5 3 2 4" xfId="26135" xr:uid="{00000000-0005-0000-0000-0000952C0000}"/>
    <cellStyle name="Normal 4 3 2 2 5 3 3" xfId="16396" xr:uid="{00000000-0005-0000-0000-0000962C0000}"/>
    <cellStyle name="Normal 4 3 2 2 5 3 3 2" xfId="44024" xr:uid="{00000000-0005-0000-0000-0000972C0000}"/>
    <cellStyle name="Normal 4 3 2 2 5 3 3 3" xfId="27866" xr:uid="{00000000-0005-0000-0000-0000982C0000}"/>
    <cellStyle name="Normal 4 3 2 2 5 3 4" xfId="10981" xr:uid="{00000000-0005-0000-0000-0000992C0000}"/>
    <cellStyle name="Normal 4 3 2 2 5 3 4 2" xfId="38752" xr:uid="{00000000-0005-0000-0000-00009A2C0000}"/>
    <cellStyle name="Normal 4 3 2 2 5 3 4 3" xfId="23856" xr:uid="{00000000-0005-0000-0000-00009B2C0000}"/>
    <cellStyle name="Normal 4 3 2 2 5 3 5" xfId="18238" xr:uid="{00000000-0005-0000-0000-00009C2C0000}"/>
    <cellStyle name="Normal 4 3 2 2 5 3 5 2" xfId="36633" xr:uid="{00000000-0005-0000-0000-00009D2C0000}"/>
    <cellStyle name="Normal 4 3 2 2 5 3 6" xfId="9588" xr:uid="{00000000-0005-0000-0000-00009E2C0000}"/>
    <cellStyle name="Normal 4 3 2 2 5 3 6 2" xfId="33284" xr:uid="{00000000-0005-0000-0000-00009F2C0000}"/>
    <cellStyle name="Normal 4 3 2 2 5 3 7" xfId="7716" xr:uid="{00000000-0005-0000-0000-0000A02C0000}"/>
    <cellStyle name="Normal 4 3 2 2 5 3 7 2" xfId="29540" xr:uid="{00000000-0005-0000-0000-0000A12C0000}"/>
    <cellStyle name="Normal 4 3 2 2 5 3 8" xfId="5844" xr:uid="{00000000-0005-0000-0000-0000A22C0000}"/>
    <cellStyle name="Normal 4 3 2 2 5 3 8 2" xfId="21984" xr:uid="{00000000-0005-0000-0000-0000A32C0000}"/>
    <cellStyle name="Normal 4 3 2 2 5 3 9" xfId="3972" xr:uid="{00000000-0005-0000-0000-0000A42C0000}"/>
    <cellStyle name="Normal 4 3 2 2 5 4" xfId="13189" xr:uid="{00000000-0005-0000-0000-0000A52C0000}"/>
    <cellStyle name="Normal 4 3 2 2 5 4 2" xfId="15577" xr:uid="{00000000-0005-0000-0000-0000A62C0000}"/>
    <cellStyle name="Normal 4 3 2 2 5 4 2 2" xfId="43205" xr:uid="{00000000-0005-0000-0000-0000A72C0000}"/>
    <cellStyle name="Normal 4 3 2 2 5 4 2 3" xfId="34918" xr:uid="{00000000-0005-0000-0000-0000A82C0000}"/>
    <cellStyle name="Normal 4 3 2 2 5 4 3" xfId="40833" xr:uid="{00000000-0005-0000-0000-0000A92C0000}"/>
    <cellStyle name="Normal 4 3 2 2 5 4 4" xfId="37359" xr:uid="{00000000-0005-0000-0000-0000AA2C0000}"/>
    <cellStyle name="Normal 4 3 2 2 5 4 5" xfId="30457" xr:uid="{00000000-0005-0000-0000-0000AB2C0000}"/>
    <cellStyle name="Normal 4 3 2 2 5 4 6" xfId="25316" xr:uid="{00000000-0005-0000-0000-0000AC2C0000}"/>
    <cellStyle name="Normal 4 3 2 2 5 5" xfId="12077" xr:uid="{00000000-0005-0000-0000-0000AD2C0000}"/>
    <cellStyle name="Normal 4 3 2 2 5 5 2" xfId="39824" xr:uid="{00000000-0005-0000-0000-0000AE2C0000}"/>
    <cellStyle name="Normal 4 3 2 2 5 5 3" xfId="34354" xr:uid="{00000000-0005-0000-0000-0000AF2C0000}"/>
    <cellStyle name="Normal 4 3 2 2 5 5 4" xfId="26834" xr:uid="{00000000-0005-0000-0000-0000B02C0000}"/>
    <cellStyle name="Normal 4 3 2 2 5 6" xfId="14568" xr:uid="{00000000-0005-0000-0000-0000B12C0000}"/>
    <cellStyle name="Normal 4 3 2 2 5 6 2" xfId="42196" xr:uid="{00000000-0005-0000-0000-0000B22C0000}"/>
    <cellStyle name="Normal 4 3 2 2 5 6 3" xfId="22901" xr:uid="{00000000-0005-0000-0000-0000B32C0000}"/>
    <cellStyle name="Normal 4 3 2 2 5 7" xfId="16788" xr:uid="{00000000-0005-0000-0000-0000B42C0000}"/>
    <cellStyle name="Normal 4 3 2 2 5 7 2" xfId="44416" xr:uid="{00000000-0005-0000-0000-0000B52C0000}"/>
    <cellStyle name="Normal 4 3 2 2 5 8" xfId="10505" xr:uid="{00000000-0005-0000-0000-0000B62C0000}"/>
    <cellStyle name="Normal 4 3 2 2 5 8 2" xfId="38276" xr:uid="{00000000-0005-0000-0000-0000B72C0000}"/>
    <cellStyle name="Normal 4 3 2 2 5 9" xfId="17283" xr:uid="{00000000-0005-0000-0000-0000B82C0000}"/>
    <cellStyle name="Normal 4 3 2 2 5 9 2" xfId="35602" xr:uid="{00000000-0005-0000-0000-0000B92C0000}"/>
    <cellStyle name="Normal 4 3 2 2 6" xfId="1777" xr:uid="{00000000-0005-0000-0000-0000BA2C0000}"/>
    <cellStyle name="Normal 4 3 2 2 6 10" xfId="3650" xr:uid="{00000000-0005-0000-0000-0000BB2C0000}"/>
    <cellStyle name="Normal 4 3 2 2 6 11" xfId="19790" xr:uid="{00000000-0005-0000-0000-0000BC2C0000}"/>
    <cellStyle name="Normal 4 3 2 2 6 2" xfId="12797" xr:uid="{00000000-0005-0000-0000-0000BD2C0000}"/>
    <cellStyle name="Normal 4 3 2 2 6 2 2" xfId="15265" xr:uid="{00000000-0005-0000-0000-0000BE2C0000}"/>
    <cellStyle name="Normal 4 3 2 2 6 2 2 2" xfId="42893" xr:uid="{00000000-0005-0000-0000-0000BF2C0000}"/>
    <cellStyle name="Normal 4 3 2 2 6 2 3" xfId="40521" xr:uid="{00000000-0005-0000-0000-0000C02C0000}"/>
    <cellStyle name="Normal 4 3 2 2 6 2 4" xfId="37037" xr:uid="{00000000-0005-0000-0000-0000C12C0000}"/>
    <cellStyle name="Normal 4 3 2 2 6 2 5" xfId="31090" xr:uid="{00000000-0005-0000-0000-0000C22C0000}"/>
    <cellStyle name="Normal 4 3 2 2 6 2 6" xfId="25004" xr:uid="{00000000-0005-0000-0000-0000C32C0000}"/>
    <cellStyle name="Normal 4 3 2 2 6 3" xfId="11924" xr:uid="{00000000-0005-0000-0000-0000C42C0000}"/>
    <cellStyle name="Normal 4 3 2 2 6 3 2" xfId="39671" xr:uid="{00000000-0005-0000-0000-0000C52C0000}"/>
    <cellStyle name="Normal 4 3 2 2 6 3 3" xfId="34201" xr:uid="{00000000-0005-0000-0000-0000C62C0000}"/>
    <cellStyle name="Normal 4 3 2 2 6 3 4" xfId="26735" xr:uid="{00000000-0005-0000-0000-0000C72C0000}"/>
    <cellStyle name="Normal 4 3 2 2 6 4" xfId="14415" xr:uid="{00000000-0005-0000-0000-0000C82C0000}"/>
    <cellStyle name="Normal 4 3 2 2 6 4 2" xfId="42043" xr:uid="{00000000-0005-0000-0000-0000C92C0000}"/>
    <cellStyle name="Normal 4 3 2 2 6 4 3" xfId="23534" xr:uid="{00000000-0005-0000-0000-0000CA2C0000}"/>
    <cellStyle name="Normal 4 3 2 2 6 5" xfId="11304" xr:uid="{00000000-0005-0000-0000-0000CB2C0000}"/>
    <cellStyle name="Normal 4 3 2 2 6 5 2" xfId="39075" xr:uid="{00000000-0005-0000-0000-0000CC2C0000}"/>
    <cellStyle name="Normal 4 3 2 2 6 6" xfId="17916" xr:uid="{00000000-0005-0000-0000-0000CD2C0000}"/>
    <cellStyle name="Normal 4 3 2 2 6 6 2" xfId="35503" xr:uid="{00000000-0005-0000-0000-0000CE2C0000}"/>
    <cellStyle name="Normal 4 3 2 2 6 7" xfId="9266" xr:uid="{00000000-0005-0000-0000-0000CF2C0000}"/>
    <cellStyle name="Normal 4 3 2 2 6 7 2" xfId="32962" xr:uid="{00000000-0005-0000-0000-0000D02C0000}"/>
    <cellStyle name="Normal 4 3 2 2 6 8" xfId="7394" xr:uid="{00000000-0005-0000-0000-0000D12C0000}"/>
    <cellStyle name="Normal 4 3 2 2 6 8 2" xfId="29218" xr:uid="{00000000-0005-0000-0000-0000D22C0000}"/>
    <cellStyle name="Normal 4 3 2 2 6 9" xfId="5522" xr:uid="{00000000-0005-0000-0000-0000D32C0000}"/>
    <cellStyle name="Normal 4 3 2 2 6 9 2" xfId="21662" xr:uid="{00000000-0005-0000-0000-0000D42C0000}"/>
    <cellStyle name="Normal 4 3 2 2 7" xfId="2321" xr:uid="{00000000-0005-0000-0000-0000D52C0000}"/>
    <cellStyle name="Normal 4 3 2 2 7 10" xfId="20333" xr:uid="{00000000-0005-0000-0000-0000D62C0000}"/>
    <cellStyle name="Normal 4 3 2 2 7 2" xfId="13214" xr:uid="{00000000-0005-0000-0000-0000D72C0000}"/>
    <cellStyle name="Normal 4 3 2 2 7 2 2" xfId="40856" xr:uid="{00000000-0005-0000-0000-0000D82C0000}"/>
    <cellStyle name="Normal 4 3 2 2 7 2 3" xfId="37580" xr:uid="{00000000-0005-0000-0000-0000D92C0000}"/>
    <cellStyle name="Normal 4 3 2 2 7 2 4" xfId="31633" xr:uid="{00000000-0005-0000-0000-0000DA2C0000}"/>
    <cellStyle name="Normal 4 3 2 2 7 2 5" xfId="25339" xr:uid="{00000000-0005-0000-0000-0000DB2C0000}"/>
    <cellStyle name="Normal 4 3 2 2 7 3" xfId="15600" xr:uid="{00000000-0005-0000-0000-0000DC2C0000}"/>
    <cellStyle name="Normal 4 3 2 2 7 3 2" xfId="43228" xr:uid="{00000000-0005-0000-0000-0000DD2C0000}"/>
    <cellStyle name="Normal 4 3 2 2 7 3 3" xfId="26574" xr:uid="{00000000-0005-0000-0000-0000DE2C0000}"/>
    <cellStyle name="Normal 4 3 2 2 7 4" xfId="10828" xr:uid="{00000000-0005-0000-0000-0000DF2C0000}"/>
    <cellStyle name="Normal 4 3 2 2 7 4 2" xfId="38599" xr:uid="{00000000-0005-0000-0000-0000E02C0000}"/>
    <cellStyle name="Normal 4 3 2 2 7 4 3" xfId="24077" xr:uid="{00000000-0005-0000-0000-0000E12C0000}"/>
    <cellStyle name="Normal 4 3 2 2 7 5" xfId="18459" xr:uid="{00000000-0005-0000-0000-0000E22C0000}"/>
    <cellStyle name="Normal 4 3 2 2 7 5 2" xfId="35342" xr:uid="{00000000-0005-0000-0000-0000E32C0000}"/>
    <cellStyle name="Normal 4 3 2 2 7 6" xfId="9809" xr:uid="{00000000-0005-0000-0000-0000E42C0000}"/>
    <cellStyle name="Normal 4 3 2 2 7 6 2" xfId="33505" xr:uid="{00000000-0005-0000-0000-0000E52C0000}"/>
    <cellStyle name="Normal 4 3 2 2 7 7" xfId="7937" xr:uid="{00000000-0005-0000-0000-0000E62C0000}"/>
    <cellStyle name="Normal 4 3 2 2 7 7 2" xfId="29761" xr:uid="{00000000-0005-0000-0000-0000E72C0000}"/>
    <cellStyle name="Normal 4 3 2 2 7 8" xfId="6065" xr:uid="{00000000-0005-0000-0000-0000E82C0000}"/>
    <cellStyle name="Normal 4 3 2 2 7 8 2" xfId="22205" xr:uid="{00000000-0005-0000-0000-0000E92C0000}"/>
    <cellStyle name="Normal 4 3 2 2 7 9" xfId="4193" xr:uid="{00000000-0005-0000-0000-0000EA2C0000}"/>
    <cellStyle name="Normal 4 3 2 2 8" xfId="1620" xr:uid="{00000000-0005-0000-0000-0000EB2C0000}"/>
    <cellStyle name="Normal 4 3 2 2 8 2" xfId="16297" xr:uid="{00000000-0005-0000-0000-0000EC2C0000}"/>
    <cellStyle name="Normal 4 3 2 2 8 2 2" xfId="43925" xr:uid="{00000000-0005-0000-0000-0000ED2C0000}"/>
    <cellStyle name="Normal 4 3 2 2 8 2 3" xfId="30933" xr:uid="{00000000-0005-0000-0000-0000EE2C0000}"/>
    <cellStyle name="Normal 4 3 2 2 8 2 4" xfId="26036" xr:uid="{00000000-0005-0000-0000-0000EF2C0000}"/>
    <cellStyle name="Normal 4 3 2 2 8 3" xfId="13926" xr:uid="{00000000-0005-0000-0000-0000F02C0000}"/>
    <cellStyle name="Normal 4 3 2 2 8 3 2" xfId="41554" xr:uid="{00000000-0005-0000-0000-0000F12C0000}"/>
    <cellStyle name="Normal 4 3 2 2 8 3 3" xfId="27767" xr:uid="{00000000-0005-0000-0000-0000F22C0000}"/>
    <cellStyle name="Normal 4 3 2 2 8 4" xfId="17759" xr:uid="{00000000-0005-0000-0000-0000F32C0000}"/>
    <cellStyle name="Normal 4 3 2 2 8 4 2" xfId="36534" xr:uid="{00000000-0005-0000-0000-0000F42C0000}"/>
    <cellStyle name="Normal 4 3 2 2 8 4 3" xfId="23377" xr:uid="{00000000-0005-0000-0000-0000F52C0000}"/>
    <cellStyle name="Normal 4 3 2 2 8 5" xfId="9109" xr:uid="{00000000-0005-0000-0000-0000F62C0000}"/>
    <cellStyle name="Normal 4 3 2 2 8 5 2" xfId="32805" xr:uid="{00000000-0005-0000-0000-0000F72C0000}"/>
    <cellStyle name="Normal 4 3 2 2 8 6" xfId="7237" xr:uid="{00000000-0005-0000-0000-0000F82C0000}"/>
    <cellStyle name="Normal 4 3 2 2 8 6 2" xfId="29061" xr:uid="{00000000-0005-0000-0000-0000F92C0000}"/>
    <cellStyle name="Normal 4 3 2 2 8 7" xfId="5365" xr:uid="{00000000-0005-0000-0000-0000FA2C0000}"/>
    <cellStyle name="Normal 4 3 2 2 8 7 2" xfId="21505" xr:uid="{00000000-0005-0000-0000-0000FB2C0000}"/>
    <cellStyle name="Normal 4 3 2 2 8 8" xfId="3493" xr:uid="{00000000-0005-0000-0000-0000FC2C0000}"/>
    <cellStyle name="Normal 4 3 2 2 8 9" xfId="19633" xr:uid="{00000000-0005-0000-0000-0000FD2C0000}"/>
    <cellStyle name="Normal 4 3 2 2 9" xfId="1467" xr:uid="{00000000-0005-0000-0000-0000FE2C0000}"/>
    <cellStyle name="Normal 4 3 2 2 9 2" xfId="14891" xr:uid="{00000000-0005-0000-0000-0000FF2C0000}"/>
    <cellStyle name="Normal 4 3 2 2 9 2 2" xfId="42519" xr:uid="{00000000-0005-0000-0000-0000002D0000}"/>
    <cellStyle name="Normal 4 3 2 2 9 2 3" xfId="30780" xr:uid="{00000000-0005-0000-0000-0000012D0000}"/>
    <cellStyle name="Normal 4 3 2 2 9 2 4" xfId="28354" xr:uid="{00000000-0005-0000-0000-0000022D0000}"/>
    <cellStyle name="Normal 4 3 2 2 9 3" xfId="12400" xr:uid="{00000000-0005-0000-0000-0000032D0000}"/>
    <cellStyle name="Normal 4 3 2 2 9 3 2" xfId="40147" xr:uid="{00000000-0005-0000-0000-0000042D0000}"/>
    <cellStyle name="Normal 4 3 2 2 9 3 3" xfId="23224" xr:uid="{00000000-0005-0000-0000-0000052D0000}"/>
    <cellStyle name="Normal 4 3 2 2 9 4" xfId="17606" xr:uid="{00000000-0005-0000-0000-0000062D0000}"/>
    <cellStyle name="Normal 4 3 2 2 9 4 2" xfId="35184" xr:uid="{00000000-0005-0000-0000-0000072D0000}"/>
    <cellStyle name="Normal 4 3 2 2 9 5" xfId="8956" xr:uid="{00000000-0005-0000-0000-0000082D0000}"/>
    <cellStyle name="Normal 4 3 2 2 9 5 2" xfId="32652" xr:uid="{00000000-0005-0000-0000-0000092D0000}"/>
    <cellStyle name="Normal 4 3 2 2 9 6" xfId="7084" xr:uid="{00000000-0005-0000-0000-00000A2D0000}"/>
    <cellStyle name="Normal 4 3 2 2 9 6 2" xfId="28908" xr:uid="{00000000-0005-0000-0000-00000B2D0000}"/>
    <cellStyle name="Normal 4 3 2 2 9 7" xfId="5212" xr:uid="{00000000-0005-0000-0000-00000C2D0000}"/>
    <cellStyle name="Normal 4 3 2 2 9 7 2" xfId="21352" xr:uid="{00000000-0005-0000-0000-00000D2D0000}"/>
    <cellStyle name="Normal 4 3 2 2 9 8" xfId="3340" xr:uid="{00000000-0005-0000-0000-00000E2D0000}"/>
    <cellStyle name="Normal 4 3 2 2 9 9" xfId="19480" xr:uid="{00000000-0005-0000-0000-00000F2D0000}"/>
    <cellStyle name="Normal 4 3 2 20" xfId="10335" xr:uid="{00000000-0005-0000-0000-0000102D0000}"/>
    <cellStyle name="Normal 4 3 2 20 2" xfId="38106" xr:uid="{00000000-0005-0000-0000-0000112D0000}"/>
    <cellStyle name="Normal 4 3 2 21" xfId="17097" xr:uid="{00000000-0005-0000-0000-0000122D0000}"/>
    <cellStyle name="Normal 4 3 2 21 2" xfId="35014" xr:uid="{00000000-0005-0000-0000-0000132D0000}"/>
    <cellStyle name="Normal 4 3 2 22" xfId="17113" xr:uid="{00000000-0005-0000-0000-0000142D0000}"/>
    <cellStyle name="Normal 4 3 2 22 2" xfId="32159" xr:uid="{00000000-0005-0000-0000-0000152D0000}"/>
    <cellStyle name="Normal 4 3 2 23" xfId="8463" xr:uid="{00000000-0005-0000-0000-0000162D0000}"/>
    <cellStyle name="Normal 4 3 2 23 2" xfId="28415" xr:uid="{00000000-0005-0000-0000-0000172D0000}"/>
    <cellStyle name="Normal 4 3 2 24" xfId="6591" xr:uid="{00000000-0005-0000-0000-0000182D0000}"/>
    <cellStyle name="Normal 4 3 2 24 2" xfId="20859" xr:uid="{00000000-0005-0000-0000-0000192D0000}"/>
    <cellStyle name="Normal 4 3 2 25" xfId="4719" xr:uid="{00000000-0005-0000-0000-00001A2D0000}"/>
    <cellStyle name="Normal 4 3 2 26" xfId="2847" xr:uid="{00000000-0005-0000-0000-00001B2D0000}"/>
    <cellStyle name="Normal 4 3 2 27" xfId="18987" xr:uid="{00000000-0005-0000-0000-00001C2D0000}"/>
    <cellStyle name="Normal 4 3 2 3" xfId="1004" xr:uid="{00000000-0005-0000-0000-00001D2D0000}"/>
    <cellStyle name="Normal 4 3 2 3 10" xfId="11788" xr:uid="{00000000-0005-0000-0000-00001E2D0000}"/>
    <cellStyle name="Normal 4 3 2 3 10 2" xfId="39541" xr:uid="{00000000-0005-0000-0000-00001F2D0000}"/>
    <cellStyle name="Normal 4 3 2 3 10 3" xfId="36897" xr:uid="{00000000-0005-0000-0000-0000202D0000}"/>
    <cellStyle name="Normal 4 3 2 3 10 4" xfId="30321" xr:uid="{00000000-0005-0000-0000-0000212D0000}"/>
    <cellStyle name="Normal 4 3 2 3 10 5" xfId="24647" xr:uid="{00000000-0005-0000-0000-0000222D0000}"/>
    <cellStyle name="Normal 4 3 2 3 11" xfId="14279" xr:uid="{00000000-0005-0000-0000-0000232D0000}"/>
    <cellStyle name="Normal 4 3 2 3 11 2" xfId="41907" xr:uid="{00000000-0005-0000-0000-0000242D0000}"/>
    <cellStyle name="Normal 4 3 2 3 11 3" xfId="34065" xr:uid="{00000000-0005-0000-0000-0000252D0000}"/>
    <cellStyle name="Normal 4 3 2 3 11 4" xfId="26433" xr:uid="{00000000-0005-0000-0000-0000262D0000}"/>
    <cellStyle name="Normal 4 3 2 3 12" xfId="16652" xr:uid="{00000000-0005-0000-0000-0000272D0000}"/>
    <cellStyle name="Normal 4 3 2 3 12 2" xfId="44280" xr:uid="{00000000-0005-0000-0000-0000282D0000}"/>
    <cellStyle name="Normal 4 3 2 3 12 3" xfId="22765" xr:uid="{00000000-0005-0000-0000-0000292D0000}"/>
    <cellStyle name="Normal 4 3 2 3 13" xfId="10369" xr:uid="{00000000-0005-0000-0000-00002A2D0000}"/>
    <cellStyle name="Normal 4 3 2 3 13 2" xfId="38140" xr:uid="{00000000-0005-0000-0000-00002B2D0000}"/>
    <cellStyle name="Normal 4 3 2 3 14" xfId="17147" xr:uid="{00000000-0005-0000-0000-00002C2D0000}"/>
    <cellStyle name="Normal 4 3 2 3 14 2" xfId="35048" xr:uid="{00000000-0005-0000-0000-00002D2D0000}"/>
    <cellStyle name="Normal 4 3 2 3 15" xfId="8497" xr:uid="{00000000-0005-0000-0000-00002E2D0000}"/>
    <cellStyle name="Normal 4 3 2 3 15 2" xfId="32193" xr:uid="{00000000-0005-0000-0000-00002F2D0000}"/>
    <cellStyle name="Normal 4 3 2 3 16" xfId="6625" xr:uid="{00000000-0005-0000-0000-0000302D0000}"/>
    <cellStyle name="Normal 4 3 2 3 16 2" xfId="28449" xr:uid="{00000000-0005-0000-0000-0000312D0000}"/>
    <cellStyle name="Normal 4 3 2 3 17" xfId="4753" xr:uid="{00000000-0005-0000-0000-0000322D0000}"/>
    <cellStyle name="Normal 4 3 2 3 17 2" xfId="20893" xr:uid="{00000000-0005-0000-0000-0000332D0000}"/>
    <cellStyle name="Normal 4 3 2 3 18" xfId="2881" xr:uid="{00000000-0005-0000-0000-0000342D0000}"/>
    <cellStyle name="Normal 4 3 2 3 19" xfId="19021" xr:uid="{00000000-0005-0000-0000-0000352D0000}"/>
    <cellStyle name="Normal 4 3 2 3 2" xfId="1110" xr:uid="{00000000-0005-0000-0000-0000362D0000}"/>
    <cellStyle name="Normal 4 3 2 3 2 10" xfId="16754" xr:uid="{00000000-0005-0000-0000-0000372D0000}"/>
    <cellStyle name="Normal 4 3 2 3 2 10 2" xfId="44382" xr:uid="{00000000-0005-0000-0000-0000382D0000}"/>
    <cellStyle name="Normal 4 3 2 3 2 10 3" xfId="22867" xr:uid="{00000000-0005-0000-0000-0000392D0000}"/>
    <cellStyle name="Normal 4 3 2 3 2 11" xfId="10471" xr:uid="{00000000-0005-0000-0000-00003A2D0000}"/>
    <cellStyle name="Normal 4 3 2 3 2 11 2" xfId="38242" xr:uid="{00000000-0005-0000-0000-00003B2D0000}"/>
    <cellStyle name="Normal 4 3 2 3 2 12" xfId="17249" xr:uid="{00000000-0005-0000-0000-00003C2D0000}"/>
    <cellStyle name="Normal 4 3 2 3 2 12 2" xfId="35150" xr:uid="{00000000-0005-0000-0000-00003D2D0000}"/>
    <cellStyle name="Normal 4 3 2 3 2 13" xfId="8599" xr:uid="{00000000-0005-0000-0000-00003E2D0000}"/>
    <cellStyle name="Normal 4 3 2 3 2 13 2" xfId="32295" xr:uid="{00000000-0005-0000-0000-00003F2D0000}"/>
    <cellStyle name="Normal 4 3 2 3 2 14" xfId="6727" xr:uid="{00000000-0005-0000-0000-0000402D0000}"/>
    <cellStyle name="Normal 4 3 2 3 2 14 2" xfId="28551" xr:uid="{00000000-0005-0000-0000-0000412D0000}"/>
    <cellStyle name="Normal 4 3 2 3 2 15" xfId="4855" xr:uid="{00000000-0005-0000-0000-0000422D0000}"/>
    <cellStyle name="Normal 4 3 2 3 2 15 2" xfId="20995" xr:uid="{00000000-0005-0000-0000-0000432D0000}"/>
    <cellStyle name="Normal 4 3 2 3 2 16" xfId="2983" xr:uid="{00000000-0005-0000-0000-0000442D0000}"/>
    <cellStyle name="Normal 4 3 2 3 2 17" xfId="19123" xr:uid="{00000000-0005-0000-0000-0000452D0000}"/>
    <cellStyle name="Normal 4 3 2 3 2 2" xfId="1433" xr:uid="{00000000-0005-0000-0000-0000462D0000}"/>
    <cellStyle name="Normal 4 3 2 3 2 2 10" xfId="7050" xr:uid="{00000000-0005-0000-0000-0000472D0000}"/>
    <cellStyle name="Normal 4 3 2 3 2 2 10 2" xfId="28874" xr:uid="{00000000-0005-0000-0000-0000482D0000}"/>
    <cellStyle name="Normal 4 3 2 3 2 2 11" xfId="5178" xr:uid="{00000000-0005-0000-0000-0000492D0000}"/>
    <cellStyle name="Normal 4 3 2 3 2 2 11 2" xfId="21318" xr:uid="{00000000-0005-0000-0000-00004A2D0000}"/>
    <cellStyle name="Normal 4 3 2 3 2 2 12" xfId="3306" xr:uid="{00000000-0005-0000-0000-00004B2D0000}"/>
    <cellStyle name="Normal 4 3 2 3 2 2 13" xfId="19446" xr:uid="{00000000-0005-0000-0000-00004C2D0000}"/>
    <cellStyle name="Normal 4 3 2 3 2 2 2" xfId="2609" xr:uid="{00000000-0005-0000-0000-00004D2D0000}"/>
    <cellStyle name="Normal 4 3 2 3 2 2 2 10" xfId="20621" xr:uid="{00000000-0005-0000-0000-00004E2D0000}"/>
    <cellStyle name="Normal 4 3 2 3 2 2 2 2" xfId="13682" xr:uid="{00000000-0005-0000-0000-00004F2D0000}"/>
    <cellStyle name="Normal 4 3 2 3 2 2 2 2 2" xfId="41310" xr:uid="{00000000-0005-0000-0000-0000502D0000}"/>
    <cellStyle name="Normal 4 3 2 3 2 2 2 2 3" xfId="37868" xr:uid="{00000000-0005-0000-0000-0000512D0000}"/>
    <cellStyle name="Normal 4 3 2 3 2 2 2 2 4" xfId="31921" xr:uid="{00000000-0005-0000-0000-0000522D0000}"/>
    <cellStyle name="Normal 4 3 2 3 2 2 2 2 5" xfId="25792" xr:uid="{00000000-0005-0000-0000-0000532D0000}"/>
    <cellStyle name="Normal 4 3 2 3 2 2 2 3" xfId="16053" xr:uid="{00000000-0005-0000-0000-0000542D0000}"/>
    <cellStyle name="Normal 4 3 2 3 2 2 2 3 2" xfId="43681" xr:uid="{00000000-0005-0000-0000-0000552D0000}"/>
    <cellStyle name="Normal 4 3 2 3 2 2 2 3 3" xfId="27508" xr:uid="{00000000-0005-0000-0000-0000562D0000}"/>
    <cellStyle name="Normal 4 3 2 3 2 2 2 4" xfId="11636" xr:uid="{00000000-0005-0000-0000-0000572D0000}"/>
    <cellStyle name="Normal 4 3 2 3 2 2 2 4 2" xfId="39399" xr:uid="{00000000-0005-0000-0000-0000582D0000}"/>
    <cellStyle name="Normal 4 3 2 3 2 2 2 4 3" xfId="24365" xr:uid="{00000000-0005-0000-0000-0000592D0000}"/>
    <cellStyle name="Normal 4 3 2 3 2 2 2 5" xfId="18747" xr:uid="{00000000-0005-0000-0000-00005A2D0000}"/>
    <cellStyle name="Normal 4 3 2 3 2 2 2 5 2" xfId="36275" xr:uid="{00000000-0005-0000-0000-00005B2D0000}"/>
    <cellStyle name="Normal 4 3 2 3 2 2 2 6" xfId="10097" xr:uid="{00000000-0005-0000-0000-00005C2D0000}"/>
    <cellStyle name="Normal 4 3 2 3 2 2 2 6 2" xfId="33793" xr:uid="{00000000-0005-0000-0000-00005D2D0000}"/>
    <cellStyle name="Normal 4 3 2 3 2 2 2 7" xfId="8225" xr:uid="{00000000-0005-0000-0000-00005E2D0000}"/>
    <cellStyle name="Normal 4 3 2 3 2 2 2 7 2" xfId="30049" xr:uid="{00000000-0005-0000-0000-00005F2D0000}"/>
    <cellStyle name="Normal 4 3 2 3 2 2 2 8" xfId="6353" xr:uid="{00000000-0005-0000-0000-0000602D0000}"/>
    <cellStyle name="Normal 4 3 2 3 2 2 2 8 2" xfId="22493" xr:uid="{00000000-0005-0000-0000-0000612D0000}"/>
    <cellStyle name="Normal 4 3 2 3 2 2 2 9" xfId="4481" xr:uid="{00000000-0005-0000-0000-0000622D0000}"/>
    <cellStyle name="Normal 4 3 2 3 2 2 3" xfId="2065" xr:uid="{00000000-0005-0000-0000-0000632D0000}"/>
    <cellStyle name="Normal 4 3 2 3 2 2 3 10" xfId="20078" xr:uid="{00000000-0005-0000-0000-0000642D0000}"/>
    <cellStyle name="Normal 4 3 2 3 2 2 3 2" xfId="13068" xr:uid="{00000000-0005-0000-0000-0000652D0000}"/>
    <cellStyle name="Normal 4 3 2 3 2 2 3 2 2" xfId="40717" xr:uid="{00000000-0005-0000-0000-0000662D0000}"/>
    <cellStyle name="Normal 4 3 2 3 2 2 3 2 3" xfId="31378" xr:uid="{00000000-0005-0000-0000-0000672D0000}"/>
    <cellStyle name="Normal 4 3 2 3 2 2 3 2 4" xfId="28238" xr:uid="{00000000-0005-0000-0000-0000682D0000}"/>
    <cellStyle name="Normal 4 3 2 3 2 2 3 3" xfId="15461" xr:uid="{00000000-0005-0000-0000-0000692D0000}"/>
    <cellStyle name="Normal 4 3 2 3 2 2 3 3 2" xfId="43089" xr:uid="{00000000-0005-0000-0000-00006A2D0000}"/>
    <cellStyle name="Normal 4 3 2 3 2 2 3 3 3" xfId="23822" xr:uid="{00000000-0005-0000-0000-00006B2D0000}"/>
    <cellStyle name="Normal 4 3 2 3 2 2 3 4" xfId="11270" xr:uid="{00000000-0005-0000-0000-00006C2D0000}"/>
    <cellStyle name="Normal 4 3 2 3 2 2 3 4 2" xfId="39041" xr:uid="{00000000-0005-0000-0000-00006D2D0000}"/>
    <cellStyle name="Normal 4 3 2 3 2 2 3 5" xfId="18204" xr:uid="{00000000-0005-0000-0000-00006E2D0000}"/>
    <cellStyle name="Normal 4 3 2 3 2 2 3 5 2" xfId="37325" xr:uid="{00000000-0005-0000-0000-00006F2D0000}"/>
    <cellStyle name="Normal 4 3 2 3 2 2 3 6" xfId="9554" xr:uid="{00000000-0005-0000-0000-0000702D0000}"/>
    <cellStyle name="Normal 4 3 2 3 2 2 3 6 2" xfId="33250" xr:uid="{00000000-0005-0000-0000-0000712D0000}"/>
    <cellStyle name="Normal 4 3 2 3 2 2 3 7" xfId="7682" xr:uid="{00000000-0005-0000-0000-0000722D0000}"/>
    <cellStyle name="Normal 4 3 2 3 2 2 3 7 2" xfId="29506" xr:uid="{00000000-0005-0000-0000-0000732D0000}"/>
    <cellStyle name="Normal 4 3 2 3 2 2 3 8" xfId="5810" xr:uid="{00000000-0005-0000-0000-0000742D0000}"/>
    <cellStyle name="Normal 4 3 2 3 2 2 3 8 2" xfId="21950" xr:uid="{00000000-0005-0000-0000-0000752D0000}"/>
    <cellStyle name="Normal 4 3 2 3 2 2 3 9" xfId="3938" xr:uid="{00000000-0005-0000-0000-0000762D0000}"/>
    <cellStyle name="Normal 4 3 2 3 2 2 4" xfId="12366" xr:uid="{00000000-0005-0000-0000-0000772D0000}"/>
    <cellStyle name="Normal 4 3 2 3 2 2 4 2" xfId="40113" xr:uid="{00000000-0005-0000-0000-0000782D0000}"/>
    <cellStyle name="Normal 4 3 2 3 2 2 4 3" xfId="30746" xr:uid="{00000000-0005-0000-0000-0000792D0000}"/>
    <cellStyle name="Normal 4 3 2 3 2 2 4 4" xfId="25200" xr:uid="{00000000-0005-0000-0000-00007A2D0000}"/>
    <cellStyle name="Normal 4 3 2 3 2 2 5" xfId="14857" xr:uid="{00000000-0005-0000-0000-00007B2D0000}"/>
    <cellStyle name="Normal 4 3 2 3 2 2 5 2" xfId="42485" xr:uid="{00000000-0005-0000-0000-00007C2D0000}"/>
    <cellStyle name="Normal 4 3 2 3 2 2 5 3" xfId="34643" xr:uid="{00000000-0005-0000-0000-00007D2D0000}"/>
    <cellStyle name="Normal 4 3 2 3 2 2 5 4" xfId="26886" xr:uid="{00000000-0005-0000-0000-00007E2D0000}"/>
    <cellStyle name="Normal 4 3 2 3 2 2 6" xfId="17077" xr:uid="{00000000-0005-0000-0000-00007F2D0000}"/>
    <cellStyle name="Normal 4 3 2 3 2 2 6 2" xfId="44705" xr:uid="{00000000-0005-0000-0000-0000802D0000}"/>
    <cellStyle name="Normal 4 3 2 3 2 2 6 3" xfId="23190" xr:uid="{00000000-0005-0000-0000-0000812D0000}"/>
    <cellStyle name="Normal 4 3 2 3 2 2 7" xfId="10794" xr:uid="{00000000-0005-0000-0000-0000822D0000}"/>
    <cellStyle name="Normal 4 3 2 3 2 2 7 2" xfId="38565" xr:uid="{00000000-0005-0000-0000-0000832D0000}"/>
    <cellStyle name="Normal 4 3 2 3 2 2 8" xfId="17572" xr:uid="{00000000-0005-0000-0000-0000842D0000}"/>
    <cellStyle name="Normal 4 3 2 3 2 2 8 2" xfId="35654" xr:uid="{00000000-0005-0000-0000-0000852D0000}"/>
    <cellStyle name="Normal 4 3 2 3 2 2 9" xfId="8922" xr:uid="{00000000-0005-0000-0000-0000862D0000}"/>
    <cellStyle name="Normal 4 3 2 3 2 2 9 2" xfId="32618" xr:uid="{00000000-0005-0000-0000-0000872D0000}"/>
    <cellStyle name="Normal 4 3 2 3 2 3" xfId="1263" xr:uid="{00000000-0005-0000-0000-0000882D0000}"/>
    <cellStyle name="Normal 4 3 2 3 2 3 10" xfId="6880" xr:uid="{00000000-0005-0000-0000-0000892D0000}"/>
    <cellStyle name="Normal 4 3 2 3 2 3 10 2" xfId="28704" xr:uid="{00000000-0005-0000-0000-00008A2D0000}"/>
    <cellStyle name="Normal 4 3 2 3 2 3 11" xfId="5008" xr:uid="{00000000-0005-0000-0000-00008B2D0000}"/>
    <cellStyle name="Normal 4 3 2 3 2 3 11 2" xfId="21148" xr:uid="{00000000-0005-0000-0000-00008C2D0000}"/>
    <cellStyle name="Normal 4 3 2 3 2 3 12" xfId="3136" xr:uid="{00000000-0005-0000-0000-00008D2D0000}"/>
    <cellStyle name="Normal 4 3 2 3 2 3 13" xfId="19276" xr:uid="{00000000-0005-0000-0000-00008E2D0000}"/>
    <cellStyle name="Normal 4 3 2 3 2 3 2" xfId="2762" xr:uid="{00000000-0005-0000-0000-00008F2D0000}"/>
    <cellStyle name="Normal 4 3 2 3 2 3 2 10" xfId="20774" xr:uid="{00000000-0005-0000-0000-0000902D0000}"/>
    <cellStyle name="Normal 4 3 2 3 2 3 2 2" xfId="13827" xr:uid="{00000000-0005-0000-0000-0000912D0000}"/>
    <cellStyle name="Normal 4 3 2 3 2 3 2 2 2" xfId="41455" xr:uid="{00000000-0005-0000-0000-0000922D0000}"/>
    <cellStyle name="Normal 4 3 2 3 2 3 2 2 3" xfId="38021" xr:uid="{00000000-0005-0000-0000-0000932D0000}"/>
    <cellStyle name="Normal 4 3 2 3 2 3 2 2 4" xfId="32074" xr:uid="{00000000-0005-0000-0000-0000942D0000}"/>
    <cellStyle name="Normal 4 3 2 3 2 3 2 2 5" xfId="25937" xr:uid="{00000000-0005-0000-0000-0000952D0000}"/>
    <cellStyle name="Normal 4 3 2 3 2 3 2 3" xfId="16198" xr:uid="{00000000-0005-0000-0000-0000962D0000}"/>
    <cellStyle name="Normal 4 3 2 3 2 3 2 3 2" xfId="43826" xr:uid="{00000000-0005-0000-0000-0000972D0000}"/>
    <cellStyle name="Normal 4 3 2 3 2 3 2 3 3" xfId="27661" xr:uid="{00000000-0005-0000-0000-0000982D0000}"/>
    <cellStyle name="Normal 4 3 2 3 2 3 2 4" xfId="11100" xr:uid="{00000000-0005-0000-0000-0000992D0000}"/>
    <cellStyle name="Normal 4 3 2 3 2 3 2 4 2" xfId="38871" xr:uid="{00000000-0005-0000-0000-00009A2D0000}"/>
    <cellStyle name="Normal 4 3 2 3 2 3 2 4 3" xfId="24518" xr:uid="{00000000-0005-0000-0000-00009B2D0000}"/>
    <cellStyle name="Normal 4 3 2 3 2 3 2 5" xfId="18900" xr:uid="{00000000-0005-0000-0000-00009C2D0000}"/>
    <cellStyle name="Normal 4 3 2 3 2 3 2 5 2" xfId="36428" xr:uid="{00000000-0005-0000-0000-00009D2D0000}"/>
    <cellStyle name="Normal 4 3 2 3 2 3 2 6" xfId="10250" xr:uid="{00000000-0005-0000-0000-00009E2D0000}"/>
    <cellStyle name="Normal 4 3 2 3 2 3 2 6 2" xfId="33946" xr:uid="{00000000-0005-0000-0000-00009F2D0000}"/>
    <cellStyle name="Normal 4 3 2 3 2 3 2 7" xfId="8378" xr:uid="{00000000-0005-0000-0000-0000A02D0000}"/>
    <cellStyle name="Normal 4 3 2 3 2 3 2 7 2" xfId="30202" xr:uid="{00000000-0005-0000-0000-0000A12D0000}"/>
    <cellStyle name="Normal 4 3 2 3 2 3 2 8" xfId="6506" xr:uid="{00000000-0005-0000-0000-0000A22D0000}"/>
    <cellStyle name="Normal 4 3 2 3 2 3 2 8 2" xfId="22646" xr:uid="{00000000-0005-0000-0000-0000A32D0000}"/>
    <cellStyle name="Normal 4 3 2 3 2 3 2 9" xfId="4634" xr:uid="{00000000-0005-0000-0000-0000A42D0000}"/>
    <cellStyle name="Normal 4 3 2 3 2 3 3" xfId="2218" xr:uid="{00000000-0005-0000-0000-0000A52D0000}"/>
    <cellStyle name="Normal 4 3 2 3 2 3 3 2" xfId="15093" xr:uid="{00000000-0005-0000-0000-0000A62D0000}"/>
    <cellStyle name="Normal 4 3 2 3 2 3 3 2 2" xfId="42721" xr:uid="{00000000-0005-0000-0000-0000A72D0000}"/>
    <cellStyle name="Normal 4 3 2 3 2 3 3 2 3" xfId="31531" xr:uid="{00000000-0005-0000-0000-0000A82D0000}"/>
    <cellStyle name="Normal 4 3 2 3 2 3 3 2 4" xfId="26366" xr:uid="{00000000-0005-0000-0000-0000A92D0000}"/>
    <cellStyle name="Normal 4 3 2 3 2 3 3 3" xfId="12607" xr:uid="{00000000-0005-0000-0000-0000AA2D0000}"/>
    <cellStyle name="Normal 4 3 2 3 2 3 3 3 2" xfId="40349" xr:uid="{00000000-0005-0000-0000-0000AB2D0000}"/>
    <cellStyle name="Normal 4 3 2 3 2 3 3 3 3" xfId="23975" xr:uid="{00000000-0005-0000-0000-0000AC2D0000}"/>
    <cellStyle name="Normal 4 3 2 3 2 3 3 4" xfId="18357" xr:uid="{00000000-0005-0000-0000-0000AD2D0000}"/>
    <cellStyle name="Normal 4 3 2 3 2 3 3 4 2" xfId="37478" xr:uid="{00000000-0005-0000-0000-0000AE2D0000}"/>
    <cellStyle name="Normal 4 3 2 3 2 3 3 5" xfId="9707" xr:uid="{00000000-0005-0000-0000-0000AF2D0000}"/>
    <cellStyle name="Normal 4 3 2 3 2 3 3 5 2" xfId="33403" xr:uid="{00000000-0005-0000-0000-0000B02D0000}"/>
    <cellStyle name="Normal 4 3 2 3 2 3 3 6" xfId="7835" xr:uid="{00000000-0005-0000-0000-0000B12D0000}"/>
    <cellStyle name="Normal 4 3 2 3 2 3 3 6 2" xfId="29659" xr:uid="{00000000-0005-0000-0000-0000B22D0000}"/>
    <cellStyle name="Normal 4 3 2 3 2 3 3 7" xfId="5963" xr:uid="{00000000-0005-0000-0000-0000B32D0000}"/>
    <cellStyle name="Normal 4 3 2 3 2 3 3 7 2" xfId="22103" xr:uid="{00000000-0005-0000-0000-0000B42D0000}"/>
    <cellStyle name="Normal 4 3 2 3 2 3 3 8" xfId="4091" xr:uid="{00000000-0005-0000-0000-0000B52D0000}"/>
    <cellStyle name="Normal 4 3 2 3 2 3 3 9" xfId="20231" xr:uid="{00000000-0005-0000-0000-0000B62D0000}"/>
    <cellStyle name="Normal 4 3 2 3 2 3 4" xfId="12196" xr:uid="{00000000-0005-0000-0000-0000B72D0000}"/>
    <cellStyle name="Normal 4 3 2 3 2 3 4 2" xfId="39943" xr:uid="{00000000-0005-0000-0000-0000B82D0000}"/>
    <cellStyle name="Normal 4 3 2 3 2 3 4 3" xfId="30576" xr:uid="{00000000-0005-0000-0000-0000B92D0000}"/>
    <cellStyle name="Normal 4 3 2 3 2 3 4 4" xfId="24832" xr:uid="{00000000-0005-0000-0000-0000BA2D0000}"/>
    <cellStyle name="Normal 4 3 2 3 2 3 5" xfId="14687" xr:uid="{00000000-0005-0000-0000-0000BB2D0000}"/>
    <cellStyle name="Normal 4 3 2 3 2 3 5 2" xfId="42315" xr:uid="{00000000-0005-0000-0000-0000BC2D0000}"/>
    <cellStyle name="Normal 4 3 2 3 2 3 5 3" xfId="34473" xr:uid="{00000000-0005-0000-0000-0000BD2D0000}"/>
    <cellStyle name="Normal 4 3 2 3 2 3 5 4" xfId="26695" xr:uid="{00000000-0005-0000-0000-0000BE2D0000}"/>
    <cellStyle name="Normal 4 3 2 3 2 3 6" xfId="16907" xr:uid="{00000000-0005-0000-0000-0000BF2D0000}"/>
    <cellStyle name="Normal 4 3 2 3 2 3 6 2" xfId="44535" xr:uid="{00000000-0005-0000-0000-0000C02D0000}"/>
    <cellStyle name="Normal 4 3 2 3 2 3 6 3" xfId="23020" xr:uid="{00000000-0005-0000-0000-0000C12D0000}"/>
    <cellStyle name="Normal 4 3 2 3 2 3 7" xfId="10624" xr:uid="{00000000-0005-0000-0000-0000C22D0000}"/>
    <cellStyle name="Normal 4 3 2 3 2 3 7 2" xfId="38395" xr:uid="{00000000-0005-0000-0000-0000C32D0000}"/>
    <cellStyle name="Normal 4 3 2 3 2 3 8" xfId="17402" xr:uid="{00000000-0005-0000-0000-0000C42D0000}"/>
    <cellStyle name="Normal 4 3 2 3 2 3 8 2" xfId="35463" xr:uid="{00000000-0005-0000-0000-0000C52D0000}"/>
    <cellStyle name="Normal 4 3 2 3 2 3 9" xfId="8752" xr:uid="{00000000-0005-0000-0000-0000C62D0000}"/>
    <cellStyle name="Normal 4 3 2 3 2 3 9 2" xfId="32448" xr:uid="{00000000-0005-0000-0000-0000C72D0000}"/>
    <cellStyle name="Normal 4 3 2 3 2 4" xfId="1896" xr:uid="{00000000-0005-0000-0000-0000C82D0000}"/>
    <cellStyle name="Normal 4 3 2 3 2 4 10" xfId="3769" xr:uid="{00000000-0005-0000-0000-0000C92D0000}"/>
    <cellStyle name="Normal 4 3 2 3 2 4 11" xfId="19909" xr:uid="{00000000-0005-0000-0000-0000CA2D0000}"/>
    <cellStyle name="Normal 4 3 2 3 2 4 2" xfId="13350" xr:uid="{00000000-0005-0000-0000-0000CB2D0000}"/>
    <cellStyle name="Normal 4 3 2 3 2 4 2 2" xfId="15721" xr:uid="{00000000-0005-0000-0000-0000CC2D0000}"/>
    <cellStyle name="Normal 4 3 2 3 2 4 2 2 2" xfId="43349" xr:uid="{00000000-0005-0000-0000-0000CD2D0000}"/>
    <cellStyle name="Normal 4 3 2 3 2 4 2 3" xfId="40978" xr:uid="{00000000-0005-0000-0000-0000CE2D0000}"/>
    <cellStyle name="Normal 4 3 2 3 2 4 2 4" xfId="37156" xr:uid="{00000000-0005-0000-0000-0000CF2D0000}"/>
    <cellStyle name="Normal 4 3 2 3 2 4 2 5" xfId="31209" xr:uid="{00000000-0005-0000-0000-0000D02D0000}"/>
    <cellStyle name="Normal 4 3 2 3 2 4 2 6" xfId="25460" xr:uid="{00000000-0005-0000-0000-0000D12D0000}"/>
    <cellStyle name="Normal 4 3 2 3 2 4 3" xfId="12043" xr:uid="{00000000-0005-0000-0000-0000D22D0000}"/>
    <cellStyle name="Normal 4 3 2 3 2 4 3 2" xfId="39790" xr:uid="{00000000-0005-0000-0000-0000D32D0000}"/>
    <cellStyle name="Normal 4 3 2 3 2 4 3 3" xfId="34320" xr:uid="{00000000-0005-0000-0000-0000D42D0000}"/>
    <cellStyle name="Normal 4 3 2 3 2 4 3 4" xfId="27132" xr:uid="{00000000-0005-0000-0000-0000D52D0000}"/>
    <cellStyle name="Normal 4 3 2 3 2 4 4" xfId="14534" xr:uid="{00000000-0005-0000-0000-0000D62D0000}"/>
    <cellStyle name="Normal 4 3 2 3 2 4 4 2" xfId="42162" xr:uid="{00000000-0005-0000-0000-0000D72D0000}"/>
    <cellStyle name="Normal 4 3 2 3 2 4 4 3" xfId="23653" xr:uid="{00000000-0005-0000-0000-0000D82D0000}"/>
    <cellStyle name="Normal 4 3 2 3 2 4 5" xfId="11423" xr:uid="{00000000-0005-0000-0000-0000D92D0000}"/>
    <cellStyle name="Normal 4 3 2 3 2 4 5 2" xfId="39194" xr:uid="{00000000-0005-0000-0000-0000DA2D0000}"/>
    <cellStyle name="Normal 4 3 2 3 2 4 6" xfId="18035" xr:uid="{00000000-0005-0000-0000-0000DB2D0000}"/>
    <cellStyle name="Normal 4 3 2 3 2 4 6 2" xfId="35899" xr:uid="{00000000-0005-0000-0000-0000DC2D0000}"/>
    <cellStyle name="Normal 4 3 2 3 2 4 7" xfId="9385" xr:uid="{00000000-0005-0000-0000-0000DD2D0000}"/>
    <cellStyle name="Normal 4 3 2 3 2 4 7 2" xfId="33081" xr:uid="{00000000-0005-0000-0000-0000DE2D0000}"/>
    <cellStyle name="Normal 4 3 2 3 2 4 8" xfId="7513" xr:uid="{00000000-0005-0000-0000-0000DF2D0000}"/>
    <cellStyle name="Normal 4 3 2 3 2 4 8 2" xfId="29337" xr:uid="{00000000-0005-0000-0000-0000E02D0000}"/>
    <cellStyle name="Normal 4 3 2 3 2 4 9" xfId="5641" xr:uid="{00000000-0005-0000-0000-0000E12D0000}"/>
    <cellStyle name="Normal 4 3 2 3 2 4 9 2" xfId="21781" xr:uid="{00000000-0005-0000-0000-0000E22D0000}"/>
    <cellStyle name="Normal 4 3 2 3 2 5" xfId="2440" xr:uid="{00000000-0005-0000-0000-0000E32D0000}"/>
    <cellStyle name="Normal 4 3 2 3 2 5 10" xfId="20452" xr:uid="{00000000-0005-0000-0000-0000E42D0000}"/>
    <cellStyle name="Normal 4 3 2 3 2 5 2" xfId="13527" xr:uid="{00000000-0005-0000-0000-0000E52D0000}"/>
    <cellStyle name="Normal 4 3 2 3 2 5 2 2" xfId="41155" xr:uid="{00000000-0005-0000-0000-0000E62D0000}"/>
    <cellStyle name="Normal 4 3 2 3 2 5 2 3" xfId="37699" xr:uid="{00000000-0005-0000-0000-0000E72D0000}"/>
    <cellStyle name="Normal 4 3 2 3 2 5 2 4" xfId="31752" xr:uid="{00000000-0005-0000-0000-0000E82D0000}"/>
    <cellStyle name="Normal 4 3 2 3 2 5 2 5" xfId="25637" xr:uid="{00000000-0005-0000-0000-0000E92D0000}"/>
    <cellStyle name="Normal 4 3 2 3 2 5 3" xfId="15898" xr:uid="{00000000-0005-0000-0000-0000EA2D0000}"/>
    <cellStyle name="Normal 4 3 2 3 2 5 3 2" xfId="43526" xr:uid="{00000000-0005-0000-0000-0000EB2D0000}"/>
    <cellStyle name="Normal 4 3 2 3 2 5 3 3" xfId="27339" xr:uid="{00000000-0005-0000-0000-0000EC2D0000}"/>
    <cellStyle name="Normal 4 3 2 3 2 5 4" xfId="10947" xr:uid="{00000000-0005-0000-0000-0000ED2D0000}"/>
    <cellStyle name="Normal 4 3 2 3 2 5 4 2" xfId="38718" xr:uid="{00000000-0005-0000-0000-0000EE2D0000}"/>
    <cellStyle name="Normal 4 3 2 3 2 5 4 3" xfId="24196" xr:uid="{00000000-0005-0000-0000-0000EF2D0000}"/>
    <cellStyle name="Normal 4 3 2 3 2 5 5" xfId="18578" xr:uid="{00000000-0005-0000-0000-0000F02D0000}"/>
    <cellStyle name="Normal 4 3 2 3 2 5 5 2" xfId="36106" xr:uid="{00000000-0005-0000-0000-0000F12D0000}"/>
    <cellStyle name="Normal 4 3 2 3 2 5 6" xfId="9928" xr:uid="{00000000-0005-0000-0000-0000F22D0000}"/>
    <cellStyle name="Normal 4 3 2 3 2 5 6 2" xfId="33624" xr:uid="{00000000-0005-0000-0000-0000F32D0000}"/>
    <cellStyle name="Normal 4 3 2 3 2 5 7" xfId="8056" xr:uid="{00000000-0005-0000-0000-0000F42D0000}"/>
    <cellStyle name="Normal 4 3 2 3 2 5 7 2" xfId="29880" xr:uid="{00000000-0005-0000-0000-0000F52D0000}"/>
    <cellStyle name="Normal 4 3 2 3 2 5 8" xfId="6184" xr:uid="{00000000-0005-0000-0000-0000F62D0000}"/>
    <cellStyle name="Normal 4 3 2 3 2 5 8 2" xfId="22324" xr:uid="{00000000-0005-0000-0000-0000F72D0000}"/>
    <cellStyle name="Normal 4 3 2 3 2 5 9" xfId="4312" xr:uid="{00000000-0005-0000-0000-0000F82D0000}"/>
    <cellStyle name="Normal 4 3 2 3 2 6" xfId="1739" xr:uid="{00000000-0005-0000-0000-0000F92D0000}"/>
    <cellStyle name="Normal 4 3 2 3 2 6 2" xfId="16448" xr:uid="{00000000-0005-0000-0000-0000FA2D0000}"/>
    <cellStyle name="Normal 4 3 2 3 2 6 2 2" xfId="44076" xr:uid="{00000000-0005-0000-0000-0000FB2D0000}"/>
    <cellStyle name="Normal 4 3 2 3 2 6 2 3" xfId="31052" xr:uid="{00000000-0005-0000-0000-0000FC2D0000}"/>
    <cellStyle name="Normal 4 3 2 3 2 6 2 4" xfId="26187" xr:uid="{00000000-0005-0000-0000-0000FD2D0000}"/>
    <cellStyle name="Normal 4 3 2 3 2 6 3" xfId="14077" xr:uid="{00000000-0005-0000-0000-0000FE2D0000}"/>
    <cellStyle name="Normal 4 3 2 3 2 6 3 2" xfId="41705" xr:uid="{00000000-0005-0000-0000-0000FF2D0000}"/>
    <cellStyle name="Normal 4 3 2 3 2 6 3 3" xfId="27918" xr:uid="{00000000-0005-0000-0000-0000002E0000}"/>
    <cellStyle name="Normal 4 3 2 3 2 6 4" xfId="17878" xr:uid="{00000000-0005-0000-0000-0000012E0000}"/>
    <cellStyle name="Normal 4 3 2 3 2 6 4 2" xfId="36685" xr:uid="{00000000-0005-0000-0000-0000022E0000}"/>
    <cellStyle name="Normal 4 3 2 3 2 6 4 3" xfId="23496" xr:uid="{00000000-0005-0000-0000-0000032E0000}"/>
    <cellStyle name="Normal 4 3 2 3 2 6 5" xfId="9228" xr:uid="{00000000-0005-0000-0000-0000042E0000}"/>
    <cellStyle name="Normal 4 3 2 3 2 6 5 2" xfId="32924" xr:uid="{00000000-0005-0000-0000-0000052E0000}"/>
    <cellStyle name="Normal 4 3 2 3 2 6 6" xfId="7356" xr:uid="{00000000-0005-0000-0000-0000062E0000}"/>
    <cellStyle name="Normal 4 3 2 3 2 6 6 2" xfId="29180" xr:uid="{00000000-0005-0000-0000-0000072E0000}"/>
    <cellStyle name="Normal 4 3 2 3 2 6 7" xfId="5484" xr:uid="{00000000-0005-0000-0000-0000082E0000}"/>
    <cellStyle name="Normal 4 3 2 3 2 6 7 2" xfId="21624" xr:uid="{00000000-0005-0000-0000-0000092E0000}"/>
    <cellStyle name="Normal 4 3 2 3 2 6 8" xfId="3612" xr:uid="{00000000-0005-0000-0000-00000A2E0000}"/>
    <cellStyle name="Normal 4 3 2 3 2 6 9" xfId="19752" xr:uid="{00000000-0005-0000-0000-00000B2E0000}"/>
    <cellStyle name="Normal 4 3 2 3 2 7" xfId="1586" xr:uid="{00000000-0005-0000-0000-00000C2E0000}"/>
    <cellStyle name="Normal 4 3 2 3 2 7 2" xfId="15010" xr:uid="{00000000-0005-0000-0000-00000D2E0000}"/>
    <cellStyle name="Normal 4 3 2 3 2 7 2 2" xfId="42638" xr:uid="{00000000-0005-0000-0000-00000E2E0000}"/>
    <cellStyle name="Normal 4 3 2 3 2 7 2 3" xfId="30899" xr:uid="{00000000-0005-0000-0000-00000F2E0000}"/>
    <cellStyle name="Normal 4 3 2 3 2 7 2 4" xfId="28398" xr:uid="{00000000-0005-0000-0000-0000102E0000}"/>
    <cellStyle name="Normal 4 3 2 3 2 7 3" xfId="12519" xr:uid="{00000000-0005-0000-0000-0000112E0000}"/>
    <cellStyle name="Normal 4 3 2 3 2 7 3 2" xfId="40266" xr:uid="{00000000-0005-0000-0000-0000122E0000}"/>
    <cellStyle name="Normal 4 3 2 3 2 7 3 3" xfId="23343" xr:uid="{00000000-0005-0000-0000-0000132E0000}"/>
    <cellStyle name="Normal 4 3 2 3 2 7 4" xfId="17725" xr:uid="{00000000-0005-0000-0000-0000142E0000}"/>
    <cellStyle name="Normal 4 3 2 3 2 7 4 2" xfId="35303" xr:uid="{00000000-0005-0000-0000-0000152E0000}"/>
    <cellStyle name="Normal 4 3 2 3 2 7 5" xfId="9075" xr:uid="{00000000-0005-0000-0000-0000162E0000}"/>
    <cellStyle name="Normal 4 3 2 3 2 7 5 2" xfId="32771" xr:uid="{00000000-0005-0000-0000-0000172E0000}"/>
    <cellStyle name="Normal 4 3 2 3 2 7 6" xfId="7203" xr:uid="{00000000-0005-0000-0000-0000182E0000}"/>
    <cellStyle name="Normal 4 3 2 3 2 7 6 2" xfId="29027" xr:uid="{00000000-0005-0000-0000-0000192E0000}"/>
    <cellStyle name="Normal 4 3 2 3 2 7 7" xfId="5331" xr:uid="{00000000-0005-0000-0000-00001A2E0000}"/>
    <cellStyle name="Normal 4 3 2 3 2 7 7 2" xfId="21471" xr:uid="{00000000-0005-0000-0000-00001B2E0000}"/>
    <cellStyle name="Normal 4 3 2 3 2 7 8" xfId="3459" xr:uid="{00000000-0005-0000-0000-00001C2E0000}"/>
    <cellStyle name="Normal 4 3 2 3 2 7 9" xfId="19599" xr:uid="{00000000-0005-0000-0000-00001D2E0000}"/>
    <cellStyle name="Normal 4 3 2 3 2 8" xfId="11890" xr:uid="{00000000-0005-0000-0000-00001E2E0000}"/>
    <cellStyle name="Normal 4 3 2 3 2 8 2" xfId="39638" xr:uid="{00000000-0005-0000-0000-00001F2E0000}"/>
    <cellStyle name="Normal 4 3 2 3 2 8 3" xfId="36999" xr:uid="{00000000-0005-0000-0000-0000202E0000}"/>
    <cellStyle name="Normal 4 3 2 3 2 8 4" xfId="30423" xr:uid="{00000000-0005-0000-0000-0000212E0000}"/>
    <cellStyle name="Normal 4 3 2 3 2 8 5" xfId="24749" xr:uid="{00000000-0005-0000-0000-0000222E0000}"/>
    <cellStyle name="Normal 4 3 2 3 2 9" xfId="14381" xr:uid="{00000000-0005-0000-0000-0000232E0000}"/>
    <cellStyle name="Normal 4 3 2 3 2 9 2" xfId="42009" xr:uid="{00000000-0005-0000-0000-0000242E0000}"/>
    <cellStyle name="Normal 4 3 2 3 2 9 3" xfId="34167" xr:uid="{00000000-0005-0000-0000-0000252E0000}"/>
    <cellStyle name="Normal 4 3 2 3 2 9 4" xfId="26535" xr:uid="{00000000-0005-0000-0000-0000262E0000}"/>
    <cellStyle name="Normal 4 3 2 3 3" xfId="1058" xr:uid="{00000000-0005-0000-0000-0000272E0000}"/>
    <cellStyle name="Normal 4 3 2 3 3 10" xfId="16703" xr:uid="{00000000-0005-0000-0000-0000282E0000}"/>
    <cellStyle name="Normal 4 3 2 3 3 10 2" xfId="44331" xr:uid="{00000000-0005-0000-0000-0000292E0000}"/>
    <cellStyle name="Normal 4 3 2 3 3 10 3" xfId="22816" xr:uid="{00000000-0005-0000-0000-00002A2E0000}"/>
    <cellStyle name="Normal 4 3 2 3 3 11" xfId="10420" xr:uid="{00000000-0005-0000-0000-00002B2E0000}"/>
    <cellStyle name="Normal 4 3 2 3 3 11 2" xfId="38191" xr:uid="{00000000-0005-0000-0000-00002C2E0000}"/>
    <cellStyle name="Normal 4 3 2 3 3 12" xfId="17198" xr:uid="{00000000-0005-0000-0000-00002D2E0000}"/>
    <cellStyle name="Normal 4 3 2 3 3 12 2" xfId="35099" xr:uid="{00000000-0005-0000-0000-00002E2E0000}"/>
    <cellStyle name="Normal 4 3 2 3 3 13" xfId="8548" xr:uid="{00000000-0005-0000-0000-00002F2E0000}"/>
    <cellStyle name="Normal 4 3 2 3 3 13 2" xfId="32244" xr:uid="{00000000-0005-0000-0000-0000302E0000}"/>
    <cellStyle name="Normal 4 3 2 3 3 14" xfId="6676" xr:uid="{00000000-0005-0000-0000-0000312E0000}"/>
    <cellStyle name="Normal 4 3 2 3 3 14 2" xfId="28500" xr:uid="{00000000-0005-0000-0000-0000322E0000}"/>
    <cellStyle name="Normal 4 3 2 3 3 15" xfId="4804" xr:uid="{00000000-0005-0000-0000-0000332E0000}"/>
    <cellStyle name="Normal 4 3 2 3 3 15 2" xfId="20944" xr:uid="{00000000-0005-0000-0000-0000342E0000}"/>
    <cellStyle name="Normal 4 3 2 3 3 16" xfId="2932" xr:uid="{00000000-0005-0000-0000-0000352E0000}"/>
    <cellStyle name="Normal 4 3 2 3 3 17" xfId="19072" xr:uid="{00000000-0005-0000-0000-0000362E0000}"/>
    <cellStyle name="Normal 4 3 2 3 3 2" xfId="1382" xr:uid="{00000000-0005-0000-0000-0000372E0000}"/>
    <cellStyle name="Normal 4 3 2 3 3 2 10" xfId="6999" xr:uid="{00000000-0005-0000-0000-0000382E0000}"/>
    <cellStyle name="Normal 4 3 2 3 3 2 10 2" xfId="28823" xr:uid="{00000000-0005-0000-0000-0000392E0000}"/>
    <cellStyle name="Normal 4 3 2 3 3 2 11" xfId="5127" xr:uid="{00000000-0005-0000-0000-00003A2E0000}"/>
    <cellStyle name="Normal 4 3 2 3 3 2 11 2" xfId="21267" xr:uid="{00000000-0005-0000-0000-00003B2E0000}"/>
    <cellStyle name="Normal 4 3 2 3 3 2 12" xfId="3255" xr:uid="{00000000-0005-0000-0000-00003C2E0000}"/>
    <cellStyle name="Normal 4 3 2 3 3 2 13" xfId="19395" xr:uid="{00000000-0005-0000-0000-00003D2E0000}"/>
    <cellStyle name="Normal 4 3 2 3 3 2 2" xfId="2558" xr:uid="{00000000-0005-0000-0000-00003E2E0000}"/>
    <cellStyle name="Normal 4 3 2 3 3 2 2 10" xfId="20570" xr:uid="{00000000-0005-0000-0000-00003F2E0000}"/>
    <cellStyle name="Normal 4 3 2 3 3 2 2 2" xfId="13631" xr:uid="{00000000-0005-0000-0000-0000402E0000}"/>
    <cellStyle name="Normal 4 3 2 3 3 2 2 2 2" xfId="41259" xr:uid="{00000000-0005-0000-0000-0000412E0000}"/>
    <cellStyle name="Normal 4 3 2 3 3 2 2 2 3" xfId="37817" xr:uid="{00000000-0005-0000-0000-0000422E0000}"/>
    <cellStyle name="Normal 4 3 2 3 3 2 2 2 4" xfId="31870" xr:uid="{00000000-0005-0000-0000-0000432E0000}"/>
    <cellStyle name="Normal 4 3 2 3 3 2 2 2 5" xfId="25741" xr:uid="{00000000-0005-0000-0000-0000442E0000}"/>
    <cellStyle name="Normal 4 3 2 3 3 2 2 3" xfId="16002" xr:uid="{00000000-0005-0000-0000-0000452E0000}"/>
    <cellStyle name="Normal 4 3 2 3 3 2 2 3 2" xfId="43630" xr:uid="{00000000-0005-0000-0000-0000462E0000}"/>
    <cellStyle name="Normal 4 3 2 3 3 2 2 3 3" xfId="27457" xr:uid="{00000000-0005-0000-0000-0000472E0000}"/>
    <cellStyle name="Normal 4 3 2 3 3 2 2 4" xfId="11219" xr:uid="{00000000-0005-0000-0000-0000482E0000}"/>
    <cellStyle name="Normal 4 3 2 3 3 2 2 4 2" xfId="38990" xr:uid="{00000000-0005-0000-0000-0000492E0000}"/>
    <cellStyle name="Normal 4 3 2 3 3 2 2 4 3" xfId="24314" xr:uid="{00000000-0005-0000-0000-00004A2E0000}"/>
    <cellStyle name="Normal 4 3 2 3 3 2 2 5" xfId="18696" xr:uid="{00000000-0005-0000-0000-00004B2E0000}"/>
    <cellStyle name="Normal 4 3 2 3 3 2 2 5 2" xfId="36224" xr:uid="{00000000-0005-0000-0000-00004C2E0000}"/>
    <cellStyle name="Normal 4 3 2 3 3 2 2 6" xfId="10046" xr:uid="{00000000-0005-0000-0000-00004D2E0000}"/>
    <cellStyle name="Normal 4 3 2 3 3 2 2 6 2" xfId="33742" xr:uid="{00000000-0005-0000-0000-00004E2E0000}"/>
    <cellStyle name="Normal 4 3 2 3 3 2 2 7" xfId="8174" xr:uid="{00000000-0005-0000-0000-00004F2E0000}"/>
    <cellStyle name="Normal 4 3 2 3 3 2 2 7 2" xfId="29998" xr:uid="{00000000-0005-0000-0000-0000502E0000}"/>
    <cellStyle name="Normal 4 3 2 3 3 2 2 8" xfId="6302" xr:uid="{00000000-0005-0000-0000-0000512E0000}"/>
    <cellStyle name="Normal 4 3 2 3 3 2 2 8 2" xfId="22442" xr:uid="{00000000-0005-0000-0000-0000522E0000}"/>
    <cellStyle name="Normal 4 3 2 3 3 2 2 9" xfId="4430" xr:uid="{00000000-0005-0000-0000-0000532E0000}"/>
    <cellStyle name="Normal 4 3 2 3 3 2 3" xfId="2014" xr:uid="{00000000-0005-0000-0000-0000542E0000}"/>
    <cellStyle name="Normal 4 3 2 3 3 2 3 2" xfId="15612" xr:uid="{00000000-0005-0000-0000-0000552E0000}"/>
    <cellStyle name="Normal 4 3 2 3 3 2 3 2 2" xfId="43240" xr:uid="{00000000-0005-0000-0000-0000562E0000}"/>
    <cellStyle name="Normal 4 3 2 3 3 2 3 2 3" xfId="31327" xr:uid="{00000000-0005-0000-0000-0000572E0000}"/>
    <cellStyle name="Normal 4 3 2 3 3 2 3 2 4" xfId="28177" xr:uid="{00000000-0005-0000-0000-0000582E0000}"/>
    <cellStyle name="Normal 4 3 2 3 3 2 3 3" xfId="13227" xr:uid="{00000000-0005-0000-0000-0000592E0000}"/>
    <cellStyle name="Normal 4 3 2 3 3 2 3 3 2" xfId="40868" xr:uid="{00000000-0005-0000-0000-00005A2E0000}"/>
    <cellStyle name="Normal 4 3 2 3 3 2 3 3 3" xfId="23771" xr:uid="{00000000-0005-0000-0000-00005B2E0000}"/>
    <cellStyle name="Normal 4 3 2 3 3 2 3 4" xfId="18153" xr:uid="{00000000-0005-0000-0000-00005C2E0000}"/>
    <cellStyle name="Normal 4 3 2 3 3 2 3 4 2" xfId="37274" xr:uid="{00000000-0005-0000-0000-00005D2E0000}"/>
    <cellStyle name="Normal 4 3 2 3 3 2 3 5" xfId="9503" xr:uid="{00000000-0005-0000-0000-00005E2E0000}"/>
    <cellStyle name="Normal 4 3 2 3 3 2 3 5 2" xfId="33199" xr:uid="{00000000-0005-0000-0000-00005F2E0000}"/>
    <cellStyle name="Normal 4 3 2 3 3 2 3 6" xfId="7631" xr:uid="{00000000-0005-0000-0000-0000602E0000}"/>
    <cellStyle name="Normal 4 3 2 3 3 2 3 6 2" xfId="29455" xr:uid="{00000000-0005-0000-0000-0000612E0000}"/>
    <cellStyle name="Normal 4 3 2 3 3 2 3 7" xfId="5759" xr:uid="{00000000-0005-0000-0000-0000622E0000}"/>
    <cellStyle name="Normal 4 3 2 3 3 2 3 7 2" xfId="21899" xr:uid="{00000000-0005-0000-0000-0000632E0000}"/>
    <cellStyle name="Normal 4 3 2 3 3 2 3 8" xfId="3887" xr:uid="{00000000-0005-0000-0000-0000642E0000}"/>
    <cellStyle name="Normal 4 3 2 3 3 2 3 9" xfId="20027" xr:uid="{00000000-0005-0000-0000-0000652E0000}"/>
    <cellStyle name="Normal 4 3 2 3 3 2 4" xfId="12315" xr:uid="{00000000-0005-0000-0000-0000662E0000}"/>
    <cellStyle name="Normal 4 3 2 3 3 2 4 2" xfId="40062" xr:uid="{00000000-0005-0000-0000-0000672E0000}"/>
    <cellStyle name="Normal 4 3 2 3 3 2 4 3" xfId="30695" xr:uid="{00000000-0005-0000-0000-0000682E0000}"/>
    <cellStyle name="Normal 4 3 2 3 3 2 4 4" xfId="25351" xr:uid="{00000000-0005-0000-0000-0000692E0000}"/>
    <cellStyle name="Normal 4 3 2 3 3 2 5" xfId="14806" xr:uid="{00000000-0005-0000-0000-00006A2E0000}"/>
    <cellStyle name="Normal 4 3 2 3 3 2 5 2" xfId="42434" xr:uid="{00000000-0005-0000-0000-00006B2E0000}"/>
    <cellStyle name="Normal 4 3 2 3 3 2 5 3" xfId="34592" xr:uid="{00000000-0005-0000-0000-00006C2E0000}"/>
    <cellStyle name="Normal 4 3 2 3 3 2 5 4" xfId="26765" xr:uid="{00000000-0005-0000-0000-00006D2E0000}"/>
    <cellStyle name="Normal 4 3 2 3 3 2 6" xfId="17026" xr:uid="{00000000-0005-0000-0000-00006E2E0000}"/>
    <cellStyle name="Normal 4 3 2 3 3 2 6 2" xfId="44654" xr:uid="{00000000-0005-0000-0000-00006F2E0000}"/>
    <cellStyle name="Normal 4 3 2 3 3 2 6 3" xfId="23139" xr:uid="{00000000-0005-0000-0000-0000702E0000}"/>
    <cellStyle name="Normal 4 3 2 3 3 2 7" xfId="10743" xr:uid="{00000000-0005-0000-0000-0000712E0000}"/>
    <cellStyle name="Normal 4 3 2 3 3 2 7 2" xfId="38514" xr:uid="{00000000-0005-0000-0000-0000722E0000}"/>
    <cellStyle name="Normal 4 3 2 3 3 2 8" xfId="17521" xr:uid="{00000000-0005-0000-0000-0000732E0000}"/>
    <cellStyle name="Normal 4 3 2 3 3 2 8 2" xfId="35533" xr:uid="{00000000-0005-0000-0000-0000742E0000}"/>
    <cellStyle name="Normal 4 3 2 3 3 2 9" xfId="8871" xr:uid="{00000000-0005-0000-0000-0000752E0000}"/>
    <cellStyle name="Normal 4 3 2 3 3 2 9 2" xfId="32567" xr:uid="{00000000-0005-0000-0000-0000762E0000}"/>
    <cellStyle name="Normal 4 3 2 3 3 3" xfId="1212" xr:uid="{00000000-0005-0000-0000-0000772E0000}"/>
    <cellStyle name="Normal 4 3 2 3 3 3 10" xfId="6829" xr:uid="{00000000-0005-0000-0000-0000782E0000}"/>
    <cellStyle name="Normal 4 3 2 3 3 3 10 2" xfId="28653" xr:uid="{00000000-0005-0000-0000-0000792E0000}"/>
    <cellStyle name="Normal 4 3 2 3 3 3 11" xfId="4957" xr:uid="{00000000-0005-0000-0000-00007A2E0000}"/>
    <cellStyle name="Normal 4 3 2 3 3 3 11 2" xfId="21097" xr:uid="{00000000-0005-0000-0000-00007B2E0000}"/>
    <cellStyle name="Normal 4 3 2 3 3 3 12" xfId="3085" xr:uid="{00000000-0005-0000-0000-00007C2E0000}"/>
    <cellStyle name="Normal 4 3 2 3 3 3 13" xfId="19225" xr:uid="{00000000-0005-0000-0000-00007D2E0000}"/>
    <cellStyle name="Normal 4 3 2 3 3 3 2" xfId="2711" xr:uid="{00000000-0005-0000-0000-00007E2E0000}"/>
    <cellStyle name="Normal 4 3 2 3 3 3 2 10" xfId="20723" xr:uid="{00000000-0005-0000-0000-00007F2E0000}"/>
    <cellStyle name="Normal 4 3 2 3 3 3 2 2" xfId="13776" xr:uid="{00000000-0005-0000-0000-0000802E0000}"/>
    <cellStyle name="Normal 4 3 2 3 3 3 2 2 2" xfId="41404" xr:uid="{00000000-0005-0000-0000-0000812E0000}"/>
    <cellStyle name="Normal 4 3 2 3 3 3 2 2 3" xfId="37970" xr:uid="{00000000-0005-0000-0000-0000822E0000}"/>
    <cellStyle name="Normal 4 3 2 3 3 3 2 2 4" xfId="32023" xr:uid="{00000000-0005-0000-0000-0000832E0000}"/>
    <cellStyle name="Normal 4 3 2 3 3 3 2 2 5" xfId="25886" xr:uid="{00000000-0005-0000-0000-0000842E0000}"/>
    <cellStyle name="Normal 4 3 2 3 3 3 2 3" xfId="16147" xr:uid="{00000000-0005-0000-0000-0000852E0000}"/>
    <cellStyle name="Normal 4 3 2 3 3 3 2 3 2" xfId="43775" xr:uid="{00000000-0005-0000-0000-0000862E0000}"/>
    <cellStyle name="Normal 4 3 2 3 3 3 2 3 3" xfId="27610" xr:uid="{00000000-0005-0000-0000-0000872E0000}"/>
    <cellStyle name="Normal 4 3 2 3 3 3 2 4" xfId="11049" xr:uid="{00000000-0005-0000-0000-0000882E0000}"/>
    <cellStyle name="Normal 4 3 2 3 3 3 2 4 2" xfId="38820" xr:uid="{00000000-0005-0000-0000-0000892E0000}"/>
    <cellStyle name="Normal 4 3 2 3 3 3 2 4 3" xfId="24467" xr:uid="{00000000-0005-0000-0000-00008A2E0000}"/>
    <cellStyle name="Normal 4 3 2 3 3 3 2 5" xfId="18849" xr:uid="{00000000-0005-0000-0000-00008B2E0000}"/>
    <cellStyle name="Normal 4 3 2 3 3 3 2 5 2" xfId="36377" xr:uid="{00000000-0005-0000-0000-00008C2E0000}"/>
    <cellStyle name="Normal 4 3 2 3 3 3 2 6" xfId="10199" xr:uid="{00000000-0005-0000-0000-00008D2E0000}"/>
    <cellStyle name="Normal 4 3 2 3 3 3 2 6 2" xfId="33895" xr:uid="{00000000-0005-0000-0000-00008E2E0000}"/>
    <cellStyle name="Normal 4 3 2 3 3 3 2 7" xfId="8327" xr:uid="{00000000-0005-0000-0000-00008F2E0000}"/>
    <cellStyle name="Normal 4 3 2 3 3 3 2 7 2" xfId="30151" xr:uid="{00000000-0005-0000-0000-0000902E0000}"/>
    <cellStyle name="Normal 4 3 2 3 3 3 2 8" xfId="6455" xr:uid="{00000000-0005-0000-0000-0000912E0000}"/>
    <cellStyle name="Normal 4 3 2 3 3 3 2 8 2" xfId="22595" xr:uid="{00000000-0005-0000-0000-0000922E0000}"/>
    <cellStyle name="Normal 4 3 2 3 3 3 2 9" xfId="4583" xr:uid="{00000000-0005-0000-0000-0000932E0000}"/>
    <cellStyle name="Normal 4 3 2 3 3 3 3" xfId="2167" xr:uid="{00000000-0005-0000-0000-0000942E0000}"/>
    <cellStyle name="Normal 4 3 2 3 3 3 3 2" xfId="15048" xr:uid="{00000000-0005-0000-0000-0000952E0000}"/>
    <cellStyle name="Normal 4 3 2 3 3 3 3 2 2" xfId="42676" xr:uid="{00000000-0005-0000-0000-0000962E0000}"/>
    <cellStyle name="Normal 4 3 2 3 3 3 3 2 3" xfId="31480" xr:uid="{00000000-0005-0000-0000-0000972E0000}"/>
    <cellStyle name="Normal 4 3 2 3 3 3 3 2 4" xfId="28336" xr:uid="{00000000-0005-0000-0000-0000982E0000}"/>
    <cellStyle name="Normal 4 3 2 3 3 3 3 3" xfId="12558" xr:uid="{00000000-0005-0000-0000-0000992E0000}"/>
    <cellStyle name="Normal 4 3 2 3 3 3 3 3 2" xfId="40304" xr:uid="{00000000-0005-0000-0000-00009A2E0000}"/>
    <cellStyle name="Normal 4 3 2 3 3 3 3 3 3" xfId="23924" xr:uid="{00000000-0005-0000-0000-00009B2E0000}"/>
    <cellStyle name="Normal 4 3 2 3 3 3 3 4" xfId="18306" xr:uid="{00000000-0005-0000-0000-00009C2E0000}"/>
    <cellStyle name="Normal 4 3 2 3 3 3 3 4 2" xfId="37427" xr:uid="{00000000-0005-0000-0000-00009D2E0000}"/>
    <cellStyle name="Normal 4 3 2 3 3 3 3 5" xfId="9656" xr:uid="{00000000-0005-0000-0000-00009E2E0000}"/>
    <cellStyle name="Normal 4 3 2 3 3 3 3 5 2" xfId="33352" xr:uid="{00000000-0005-0000-0000-00009F2E0000}"/>
    <cellStyle name="Normal 4 3 2 3 3 3 3 6" xfId="7784" xr:uid="{00000000-0005-0000-0000-0000A02E0000}"/>
    <cellStyle name="Normal 4 3 2 3 3 3 3 6 2" xfId="29608" xr:uid="{00000000-0005-0000-0000-0000A12E0000}"/>
    <cellStyle name="Normal 4 3 2 3 3 3 3 7" xfId="5912" xr:uid="{00000000-0005-0000-0000-0000A22E0000}"/>
    <cellStyle name="Normal 4 3 2 3 3 3 3 7 2" xfId="22052" xr:uid="{00000000-0005-0000-0000-0000A32E0000}"/>
    <cellStyle name="Normal 4 3 2 3 3 3 3 8" xfId="4040" xr:uid="{00000000-0005-0000-0000-0000A42E0000}"/>
    <cellStyle name="Normal 4 3 2 3 3 3 3 9" xfId="20180" xr:uid="{00000000-0005-0000-0000-0000A52E0000}"/>
    <cellStyle name="Normal 4 3 2 3 3 3 4" xfId="12145" xr:uid="{00000000-0005-0000-0000-0000A62E0000}"/>
    <cellStyle name="Normal 4 3 2 3 3 3 4 2" xfId="39892" xr:uid="{00000000-0005-0000-0000-0000A72E0000}"/>
    <cellStyle name="Normal 4 3 2 3 3 3 4 3" xfId="30525" xr:uid="{00000000-0005-0000-0000-0000A82E0000}"/>
    <cellStyle name="Normal 4 3 2 3 3 3 4 4" xfId="24787" xr:uid="{00000000-0005-0000-0000-0000A92E0000}"/>
    <cellStyle name="Normal 4 3 2 3 3 3 5" xfId="14636" xr:uid="{00000000-0005-0000-0000-0000AA2E0000}"/>
    <cellStyle name="Normal 4 3 2 3 3 3 5 2" xfId="42264" xr:uid="{00000000-0005-0000-0000-0000AB2E0000}"/>
    <cellStyle name="Normal 4 3 2 3 3 3 5 3" xfId="34422" xr:uid="{00000000-0005-0000-0000-0000AC2E0000}"/>
    <cellStyle name="Normal 4 3 2 3 3 3 5 4" xfId="26644" xr:uid="{00000000-0005-0000-0000-0000AD2E0000}"/>
    <cellStyle name="Normal 4 3 2 3 3 3 6" xfId="16856" xr:uid="{00000000-0005-0000-0000-0000AE2E0000}"/>
    <cellStyle name="Normal 4 3 2 3 3 3 6 2" xfId="44484" xr:uid="{00000000-0005-0000-0000-0000AF2E0000}"/>
    <cellStyle name="Normal 4 3 2 3 3 3 6 3" xfId="22969" xr:uid="{00000000-0005-0000-0000-0000B02E0000}"/>
    <cellStyle name="Normal 4 3 2 3 3 3 7" xfId="10573" xr:uid="{00000000-0005-0000-0000-0000B12E0000}"/>
    <cellStyle name="Normal 4 3 2 3 3 3 7 2" xfId="38344" xr:uid="{00000000-0005-0000-0000-0000B22E0000}"/>
    <cellStyle name="Normal 4 3 2 3 3 3 8" xfId="17351" xr:uid="{00000000-0005-0000-0000-0000B32E0000}"/>
    <cellStyle name="Normal 4 3 2 3 3 3 8 2" xfId="35412" xr:uid="{00000000-0005-0000-0000-0000B42E0000}"/>
    <cellStyle name="Normal 4 3 2 3 3 3 9" xfId="8701" xr:uid="{00000000-0005-0000-0000-0000B52E0000}"/>
    <cellStyle name="Normal 4 3 2 3 3 3 9 2" xfId="32397" xr:uid="{00000000-0005-0000-0000-0000B62E0000}"/>
    <cellStyle name="Normal 4 3 2 3 3 4" xfId="1845" xr:uid="{00000000-0005-0000-0000-0000B72E0000}"/>
    <cellStyle name="Normal 4 3 2 3 3 4 10" xfId="3718" xr:uid="{00000000-0005-0000-0000-0000B82E0000}"/>
    <cellStyle name="Normal 4 3 2 3 3 4 11" xfId="19858" xr:uid="{00000000-0005-0000-0000-0000B92E0000}"/>
    <cellStyle name="Normal 4 3 2 3 3 4 2" xfId="13296" xr:uid="{00000000-0005-0000-0000-0000BA2E0000}"/>
    <cellStyle name="Normal 4 3 2 3 3 4 2 2" xfId="15667" xr:uid="{00000000-0005-0000-0000-0000BB2E0000}"/>
    <cellStyle name="Normal 4 3 2 3 3 4 2 2 2" xfId="43295" xr:uid="{00000000-0005-0000-0000-0000BC2E0000}"/>
    <cellStyle name="Normal 4 3 2 3 3 4 2 3" xfId="40924" xr:uid="{00000000-0005-0000-0000-0000BD2E0000}"/>
    <cellStyle name="Normal 4 3 2 3 3 4 2 4" xfId="37105" xr:uid="{00000000-0005-0000-0000-0000BE2E0000}"/>
    <cellStyle name="Normal 4 3 2 3 3 4 2 5" xfId="31158" xr:uid="{00000000-0005-0000-0000-0000BF2E0000}"/>
    <cellStyle name="Normal 4 3 2 3 3 4 2 6" xfId="25406" xr:uid="{00000000-0005-0000-0000-0000C02E0000}"/>
    <cellStyle name="Normal 4 3 2 3 3 4 3" xfId="11992" xr:uid="{00000000-0005-0000-0000-0000C12E0000}"/>
    <cellStyle name="Normal 4 3 2 3 3 4 3 2" xfId="39739" xr:uid="{00000000-0005-0000-0000-0000C22E0000}"/>
    <cellStyle name="Normal 4 3 2 3 3 4 3 3" xfId="34269" xr:uid="{00000000-0005-0000-0000-0000C32E0000}"/>
    <cellStyle name="Normal 4 3 2 3 3 4 3 4" xfId="27071" xr:uid="{00000000-0005-0000-0000-0000C42E0000}"/>
    <cellStyle name="Normal 4 3 2 3 3 4 4" xfId="14483" xr:uid="{00000000-0005-0000-0000-0000C52E0000}"/>
    <cellStyle name="Normal 4 3 2 3 3 4 4 2" xfId="42111" xr:uid="{00000000-0005-0000-0000-0000C62E0000}"/>
    <cellStyle name="Normal 4 3 2 3 3 4 4 3" xfId="23602" xr:uid="{00000000-0005-0000-0000-0000C72E0000}"/>
    <cellStyle name="Normal 4 3 2 3 3 4 5" xfId="11372" xr:uid="{00000000-0005-0000-0000-0000C82E0000}"/>
    <cellStyle name="Normal 4 3 2 3 3 4 5 2" xfId="39143" xr:uid="{00000000-0005-0000-0000-0000C92E0000}"/>
    <cellStyle name="Normal 4 3 2 3 3 4 6" xfId="17984" xr:uid="{00000000-0005-0000-0000-0000CA2E0000}"/>
    <cellStyle name="Normal 4 3 2 3 3 4 6 2" xfId="35838" xr:uid="{00000000-0005-0000-0000-0000CB2E0000}"/>
    <cellStyle name="Normal 4 3 2 3 3 4 7" xfId="9334" xr:uid="{00000000-0005-0000-0000-0000CC2E0000}"/>
    <cellStyle name="Normal 4 3 2 3 3 4 7 2" xfId="33030" xr:uid="{00000000-0005-0000-0000-0000CD2E0000}"/>
    <cellStyle name="Normal 4 3 2 3 3 4 8" xfId="7462" xr:uid="{00000000-0005-0000-0000-0000CE2E0000}"/>
    <cellStyle name="Normal 4 3 2 3 3 4 8 2" xfId="29286" xr:uid="{00000000-0005-0000-0000-0000CF2E0000}"/>
    <cellStyle name="Normal 4 3 2 3 3 4 9" xfId="5590" xr:uid="{00000000-0005-0000-0000-0000D02E0000}"/>
    <cellStyle name="Normal 4 3 2 3 3 4 9 2" xfId="21730" xr:uid="{00000000-0005-0000-0000-0000D12E0000}"/>
    <cellStyle name="Normal 4 3 2 3 3 5" xfId="2389" xr:uid="{00000000-0005-0000-0000-0000D22E0000}"/>
    <cellStyle name="Normal 4 3 2 3 3 5 10" xfId="20401" xr:uid="{00000000-0005-0000-0000-0000D32E0000}"/>
    <cellStyle name="Normal 4 3 2 3 3 5 2" xfId="13476" xr:uid="{00000000-0005-0000-0000-0000D42E0000}"/>
    <cellStyle name="Normal 4 3 2 3 3 5 2 2" xfId="41104" xr:uid="{00000000-0005-0000-0000-0000D52E0000}"/>
    <cellStyle name="Normal 4 3 2 3 3 5 2 3" xfId="37648" xr:uid="{00000000-0005-0000-0000-0000D62E0000}"/>
    <cellStyle name="Normal 4 3 2 3 3 5 2 4" xfId="31701" xr:uid="{00000000-0005-0000-0000-0000D72E0000}"/>
    <cellStyle name="Normal 4 3 2 3 3 5 2 5" xfId="25586" xr:uid="{00000000-0005-0000-0000-0000D82E0000}"/>
    <cellStyle name="Normal 4 3 2 3 3 5 3" xfId="15847" xr:uid="{00000000-0005-0000-0000-0000D92E0000}"/>
    <cellStyle name="Normal 4 3 2 3 3 5 3 2" xfId="43475" xr:uid="{00000000-0005-0000-0000-0000DA2E0000}"/>
    <cellStyle name="Normal 4 3 2 3 3 5 3 3" xfId="27288" xr:uid="{00000000-0005-0000-0000-0000DB2E0000}"/>
    <cellStyle name="Normal 4 3 2 3 3 5 4" xfId="10896" xr:uid="{00000000-0005-0000-0000-0000DC2E0000}"/>
    <cellStyle name="Normal 4 3 2 3 3 5 4 2" xfId="38667" xr:uid="{00000000-0005-0000-0000-0000DD2E0000}"/>
    <cellStyle name="Normal 4 3 2 3 3 5 4 3" xfId="24145" xr:uid="{00000000-0005-0000-0000-0000DE2E0000}"/>
    <cellStyle name="Normal 4 3 2 3 3 5 5" xfId="18527" xr:uid="{00000000-0005-0000-0000-0000DF2E0000}"/>
    <cellStyle name="Normal 4 3 2 3 3 5 5 2" xfId="36055" xr:uid="{00000000-0005-0000-0000-0000E02E0000}"/>
    <cellStyle name="Normal 4 3 2 3 3 5 6" xfId="9877" xr:uid="{00000000-0005-0000-0000-0000E12E0000}"/>
    <cellStyle name="Normal 4 3 2 3 3 5 6 2" xfId="33573" xr:uid="{00000000-0005-0000-0000-0000E22E0000}"/>
    <cellStyle name="Normal 4 3 2 3 3 5 7" xfId="8005" xr:uid="{00000000-0005-0000-0000-0000E32E0000}"/>
    <cellStyle name="Normal 4 3 2 3 3 5 7 2" xfId="29829" xr:uid="{00000000-0005-0000-0000-0000E42E0000}"/>
    <cellStyle name="Normal 4 3 2 3 3 5 8" xfId="6133" xr:uid="{00000000-0005-0000-0000-0000E52E0000}"/>
    <cellStyle name="Normal 4 3 2 3 3 5 8 2" xfId="22273" xr:uid="{00000000-0005-0000-0000-0000E62E0000}"/>
    <cellStyle name="Normal 4 3 2 3 3 5 9" xfId="4261" xr:uid="{00000000-0005-0000-0000-0000E72E0000}"/>
    <cellStyle name="Normal 4 3 2 3 3 6" xfId="1688" xr:uid="{00000000-0005-0000-0000-0000E82E0000}"/>
    <cellStyle name="Normal 4 3 2 3 3 6 2" xfId="16327" xr:uid="{00000000-0005-0000-0000-0000E92E0000}"/>
    <cellStyle name="Normal 4 3 2 3 3 6 2 2" xfId="43955" xr:uid="{00000000-0005-0000-0000-0000EA2E0000}"/>
    <cellStyle name="Normal 4 3 2 3 3 6 2 3" xfId="31001" xr:uid="{00000000-0005-0000-0000-0000EB2E0000}"/>
    <cellStyle name="Normal 4 3 2 3 3 6 2 4" xfId="26066" xr:uid="{00000000-0005-0000-0000-0000EC2E0000}"/>
    <cellStyle name="Normal 4 3 2 3 3 6 3" xfId="13956" xr:uid="{00000000-0005-0000-0000-0000ED2E0000}"/>
    <cellStyle name="Normal 4 3 2 3 3 6 3 2" xfId="41584" xr:uid="{00000000-0005-0000-0000-0000EE2E0000}"/>
    <cellStyle name="Normal 4 3 2 3 3 6 3 3" xfId="27797" xr:uid="{00000000-0005-0000-0000-0000EF2E0000}"/>
    <cellStyle name="Normal 4 3 2 3 3 6 4" xfId="17827" xr:uid="{00000000-0005-0000-0000-0000F02E0000}"/>
    <cellStyle name="Normal 4 3 2 3 3 6 4 2" xfId="36564" xr:uid="{00000000-0005-0000-0000-0000F12E0000}"/>
    <cellStyle name="Normal 4 3 2 3 3 6 4 3" xfId="23445" xr:uid="{00000000-0005-0000-0000-0000F22E0000}"/>
    <cellStyle name="Normal 4 3 2 3 3 6 5" xfId="9177" xr:uid="{00000000-0005-0000-0000-0000F32E0000}"/>
    <cellStyle name="Normal 4 3 2 3 3 6 5 2" xfId="32873" xr:uid="{00000000-0005-0000-0000-0000F42E0000}"/>
    <cellStyle name="Normal 4 3 2 3 3 6 6" xfId="7305" xr:uid="{00000000-0005-0000-0000-0000F52E0000}"/>
    <cellStyle name="Normal 4 3 2 3 3 6 6 2" xfId="29129" xr:uid="{00000000-0005-0000-0000-0000F62E0000}"/>
    <cellStyle name="Normal 4 3 2 3 3 6 7" xfId="5433" xr:uid="{00000000-0005-0000-0000-0000F72E0000}"/>
    <cellStyle name="Normal 4 3 2 3 3 6 7 2" xfId="21573" xr:uid="{00000000-0005-0000-0000-0000F82E0000}"/>
    <cellStyle name="Normal 4 3 2 3 3 6 8" xfId="3561" xr:uid="{00000000-0005-0000-0000-0000F92E0000}"/>
    <cellStyle name="Normal 4 3 2 3 3 6 9" xfId="19701" xr:uid="{00000000-0005-0000-0000-0000FA2E0000}"/>
    <cellStyle name="Normal 4 3 2 3 3 7" xfId="1535" xr:uid="{00000000-0005-0000-0000-0000FB2E0000}"/>
    <cellStyle name="Normal 4 3 2 3 3 7 2" xfId="14959" xr:uid="{00000000-0005-0000-0000-0000FC2E0000}"/>
    <cellStyle name="Normal 4 3 2 3 3 7 2 2" xfId="42587" xr:uid="{00000000-0005-0000-0000-0000FD2E0000}"/>
    <cellStyle name="Normal 4 3 2 3 3 7 2 3" xfId="30848" xr:uid="{00000000-0005-0000-0000-0000FE2E0000}"/>
    <cellStyle name="Normal 4 3 2 3 3 7 2 4" xfId="28161" xr:uid="{00000000-0005-0000-0000-0000FF2E0000}"/>
    <cellStyle name="Normal 4 3 2 3 3 7 3" xfId="12468" xr:uid="{00000000-0005-0000-0000-0000002F0000}"/>
    <cellStyle name="Normal 4 3 2 3 3 7 3 2" xfId="40215" xr:uid="{00000000-0005-0000-0000-0000012F0000}"/>
    <cellStyle name="Normal 4 3 2 3 3 7 3 3" xfId="23292" xr:uid="{00000000-0005-0000-0000-0000022F0000}"/>
    <cellStyle name="Normal 4 3 2 3 3 7 4" xfId="17674" xr:uid="{00000000-0005-0000-0000-0000032F0000}"/>
    <cellStyle name="Normal 4 3 2 3 3 7 4 2" xfId="35252" xr:uid="{00000000-0005-0000-0000-0000042F0000}"/>
    <cellStyle name="Normal 4 3 2 3 3 7 5" xfId="9024" xr:uid="{00000000-0005-0000-0000-0000052F0000}"/>
    <cellStyle name="Normal 4 3 2 3 3 7 5 2" xfId="32720" xr:uid="{00000000-0005-0000-0000-0000062F0000}"/>
    <cellStyle name="Normal 4 3 2 3 3 7 6" xfId="7152" xr:uid="{00000000-0005-0000-0000-0000072F0000}"/>
    <cellStyle name="Normal 4 3 2 3 3 7 6 2" xfId="28976" xr:uid="{00000000-0005-0000-0000-0000082F0000}"/>
    <cellStyle name="Normal 4 3 2 3 3 7 7" xfId="5280" xr:uid="{00000000-0005-0000-0000-0000092F0000}"/>
    <cellStyle name="Normal 4 3 2 3 3 7 7 2" xfId="21420" xr:uid="{00000000-0005-0000-0000-00000A2F0000}"/>
    <cellStyle name="Normal 4 3 2 3 3 7 8" xfId="3408" xr:uid="{00000000-0005-0000-0000-00000B2F0000}"/>
    <cellStyle name="Normal 4 3 2 3 3 7 9" xfId="19548" xr:uid="{00000000-0005-0000-0000-00000C2F0000}"/>
    <cellStyle name="Normal 4 3 2 3 3 8" xfId="11839" xr:uid="{00000000-0005-0000-0000-00000D2F0000}"/>
    <cellStyle name="Normal 4 3 2 3 3 8 2" xfId="39590" xr:uid="{00000000-0005-0000-0000-00000E2F0000}"/>
    <cellStyle name="Normal 4 3 2 3 3 8 3" xfId="36948" xr:uid="{00000000-0005-0000-0000-00000F2F0000}"/>
    <cellStyle name="Normal 4 3 2 3 3 8 4" xfId="30372" xr:uid="{00000000-0005-0000-0000-0000102F0000}"/>
    <cellStyle name="Normal 4 3 2 3 3 8 5" xfId="24698" xr:uid="{00000000-0005-0000-0000-0000112F0000}"/>
    <cellStyle name="Normal 4 3 2 3 3 9" xfId="14330" xr:uid="{00000000-0005-0000-0000-0000122F0000}"/>
    <cellStyle name="Normal 4 3 2 3 3 9 2" xfId="41958" xr:uid="{00000000-0005-0000-0000-0000132F0000}"/>
    <cellStyle name="Normal 4 3 2 3 3 9 3" xfId="34116" xr:uid="{00000000-0005-0000-0000-0000142F0000}"/>
    <cellStyle name="Normal 4 3 2 3 3 9 4" xfId="26484" xr:uid="{00000000-0005-0000-0000-0000152F0000}"/>
    <cellStyle name="Normal 4 3 2 3 4" xfId="1314" xr:uid="{00000000-0005-0000-0000-0000162F0000}"/>
    <cellStyle name="Normal 4 3 2 3 4 10" xfId="17453" xr:uid="{00000000-0005-0000-0000-0000172F0000}"/>
    <cellStyle name="Normal 4 3 2 3 4 10 2" xfId="35564" xr:uid="{00000000-0005-0000-0000-0000182F0000}"/>
    <cellStyle name="Normal 4 3 2 3 4 11" xfId="8803" xr:uid="{00000000-0005-0000-0000-0000192F0000}"/>
    <cellStyle name="Normal 4 3 2 3 4 11 2" xfId="32499" xr:uid="{00000000-0005-0000-0000-00001A2F0000}"/>
    <cellStyle name="Normal 4 3 2 3 4 12" xfId="6931" xr:uid="{00000000-0005-0000-0000-00001B2F0000}"/>
    <cellStyle name="Normal 4 3 2 3 4 12 2" xfId="28755" xr:uid="{00000000-0005-0000-0000-00001C2F0000}"/>
    <cellStyle name="Normal 4 3 2 3 4 13" xfId="5059" xr:uid="{00000000-0005-0000-0000-00001D2F0000}"/>
    <cellStyle name="Normal 4 3 2 3 4 13 2" xfId="21199" xr:uid="{00000000-0005-0000-0000-00001E2F0000}"/>
    <cellStyle name="Normal 4 3 2 3 4 14" xfId="3187" xr:uid="{00000000-0005-0000-0000-00001F2F0000}"/>
    <cellStyle name="Normal 4 3 2 3 4 15" xfId="19327" xr:uid="{00000000-0005-0000-0000-0000202F0000}"/>
    <cellStyle name="Normal 4 3 2 3 4 2" xfId="2269" xr:uid="{00000000-0005-0000-0000-0000212F0000}"/>
    <cellStyle name="Normal 4 3 2 3 4 2 10" xfId="4142" xr:uid="{00000000-0005-0000-0000-0000222F0000}"/>
    <cellStyle name="Normal 4 3 2 3 4 2 11" xfId="20282" xr:uid="{00000000-0005-0000-0000-0000232F0000}"/>
    <cellStyle name="Normal 4 3 2 3 4 2 2" xfId="2813" xr:uid="{00000000-0005-0000-0000-0000242F0000}"/>
    <cellStyle name="Normal 4 3 2 3 4 2 2 2" xfId="16247" xr:uid="{00000000-0005-0000-0000-0000252F0000}"/>
    <cellStyle name="Normal 4 3 2 3 4 2 2 2 2" xfId="43875" xr:uid="{00000000-0005-0000-0000-0000262F0000}"/>
    <cellStyle name="Normal 4 3 2 3 4 2 2 2 3" xfId="38072" xr:uid="{00000000-0005-0000-0000-0000272F0000}"/>
    <cellStyle name="Normal 4 3 2 3 4 2 2 2 4" xfId="32125" xr:uid="{00000000-0005-0000-0000-0000282F0000}"/>
    <cellStyle name="Normal 4 3 2 3 4 2 2 2 5" xfId="25986" xr:uid="{00000000-0005-0000-0000-0000292F0000}"/>
    <cellStyle name="Normal 4 3 2 3 4 2 2 3" xfId="13876" xr:uid="{00000000-0005-0000-0000-00002A2F0000}"/>
    <cellStyle name="Normal 4 3 2 3 4 2 2 3 2" xfId="41504" xr:uid="{00000000-0005-0000-0000-00002B2F0000}"/>
    <cellStyle name="Normal 4 3 2 3 4 2 2 3 3" xfId="27712" xr:uid="{00000000-0005-0000-0000-00002C2F0000}"/>
    <cellStyle name="Normal 4 3 2 3 4 2 2 4" xfId="18951" xr:uid="{00000000-0005-0000-0000-00002D2F0000}"/>
    <cellStyle name="Normal 4 3 2 3 4 2 2 4 2" xfId="36479" xr:uid="{00000000-0005-0000-0000-00002E2F0000}"/>
    <cellStyle name="Normal 4 3 2 3 4 2 2 4 3" xfId="24569" xr:uid="{00000000-0005-0000-0000-00002F2F0000}"/>
    <cellStyle name="Normal 4 3 2 3 4 2 2 5" xfId="10301" xr:uid="{00000000-0005-0000-0000-0000302F0000}"/>
    <cellStyle name="Normal 4 3 2 3 4 2 2 5 2" xfId="33997" xr:uid="{00000000-0005-0000-0000-0000312F0000}"/>
    <cellStyle name="Normal 4 3 2 3 4 2 2 6" xfId="8429" xr:uid="{00000000-0005-0000-0000-0000322F0000}"/>
    <cellStyle name="Normal 4 3 2 3 4 2 2 6 2" xfId="30253" xr:uid="{00000000-0005-0000-0000-0000332F0000}"/>
    <cellStyle name="Normal 4 3 2 3 4 2 2 7" xfId="6557" xr:uid="{00000000-0005-0000-0000-0000342F0000}"/>
    <cellStyle name="Normal 4 3 2 3 4 2 2 7 2" xfId="22697" xr:uid="{00000000-0005-0000-0000-0000352F0000}"/>
    <cellStyle name="Normal 4 3 2 3 4 2 2 8" xfId="4685" xr:uid="{00000000-0005-0000-0000-0000362F0000}"/>
    <cellStyle name="Normal 4 3 2 3 4 2 2 9" xfId="20825" xr:uid="{00000000-0005-0000-0000-0000372F0000}"/>
    <cellStyle name="Normal 4 3 2 3 4 2 3" xfId="13414" xr:uid="{00000000-0005-0000-0000-0000382F0000}"/>
    <cellStyle name="Normal 4 3 2 3 4 2 3 2" xfId="41042" xr:uid="{00000000-0005-0000-0000-0000392F0000}"/>
    <cellStyle name="Normal 4 3 2 3 4 2 3 3" xfId="37529" xr:uid="{00000000-0005-0000-0000-00003A2F0000}"/>
    <cellStyle name="Normal 4 3 2 3 4 2 3 4" xfId="31582" xr:uid="{00000000-0005-0000-0000-00003B2F0000}"/>
    <cellStyle name="Normal 4 3 2 3 4 2 3 5" xfId="25524" xr:uid="{00000000-0005-0000-0000-00003C2F0000}"/>
    <cellStyle name="Normal 4 3 2 3 4 2 4" xfId="15785" xr:uid="{00000000-0005-0000-0000-00003D2F0000}"/>
    <cellStyle name="Normal 4 3 2 3 4 2 4 2" xfId="43413" xr:uid="{00000000-0005-0000-0000-00003E2F0000}"/>
    <cellStyle name="Normal 4 3 2 3 4 2 4 3" xfId="27221" xr:uid="{00000000-0005-0000-0000-00003F2F0000}"/>
    <cellStyle name="Normal 4 3 2 3 4 2 5" xfId="11474" xr:uid="{00000000-0005-0000-0000-0000402F0000}"/>
    <cellStyle name="Normal 4 3 2 3 4 2 5 2" xfId="39245" xr:uid="{00000000-0005-0000-0000-0000412F0000}"/>
    <cellStyle name="Normal 4 3 2 3 4 2 5 3" xfId="24026" xr:uid="{00000000-0005-0000-0000-0000422F0000}"/>
    <cellStyle name="Normal 4 3 2 3 4 2 6" xfId="18408" xr:uid="{00000000-0005-0000-0000-0000432F0000}"/>
    <cellStyle name="Normal 4 3 2 3 4 2 6 2" xfId="35988" xr:uid="{00000000-0005-0000-0000-0000442F0000}"/>
    <cellStyle name="Normal 4 3 2 3 4 2 7" xfId="9758" xr:uid="{00000000-0005-0000-0000-0000452F0000}"/>
    <cellStyle name="Normal 4 3 2 3 4 2 7 2" xfId="33454" xr:uid="{00000000-0005-0000-0000-0000462F0000}"/>
    <cellStyle name="Normal 4 3 2 3 4 2 8" xfId="7886" xr:uid="{00000000-0005-0000-0000-0000472F0000}"/>
    <cellStyle name="Normal 4 3 2 3 4 2 8 2" xfId="29710" xr:uid="{00000000-0005-0000-0000-0000482F0000}"/>
    <cellStyle name="Normal 4 3 2 3 4 2 9" xfId="6014" xr:uid="{00000000-0005-0000-0000-0000492F0000}"/>
    <cellStyle name="Normal 4 3 2 3 4 2 9 2" xfId="22154" xr:uid="{00000000-0005-0000-0000-00004A2F0000}"/>
    <cellStyle name="Normal 4 3 2 3 4 3" xfId="2490" xr:uid="{00000000-0005-0000-0000-00004B2F0000}"/>
    <cellStyle name="Normal 4 3 2 3 4 3 10" xfId="20502" xr:uid="{00000000-0005-0000-0000-00004C2F0000}"/>
    <cellStyle name="Normal 4 3 2 3 4 3 2" xfId="13563" xr:uid="{00000000-0005-0000-0000-00004D2F0000}"/>
    <cellStyle name="Normal 4 3 2 3 4 3 2 2" xfId="41191" xr:uid="{00000000-0005-0000-0000-00004E2F0000}"/>
    <cellStyle name="Normal 4 3 2 3 4 3 2 3" xfId="37749" xr:uid="{00000000-0005-0000-0000-00004F2F0000}"/>
    <cellStyle name="Normal 4 3 2 3 4 3 2 4" xfId="31802" xr:uid="{00000000-0005-0000-0000-0000502F0000}"/>
    <cellStyle name="Normal 4 3 2 3 4 3 2 5" xfId="25673" xr:uid="{00000000-0005-0000-0000-0000512F0000}"/>
    <cellStyle name="Normal 4 3 2 3 4 3 3" xfId="15934" xr:uid="{00000000-0005-0000-0000-0000522F0000}"/>
    <cellStyle name="Normal 4 3 2 3 4 3 3 2" xfId="43562" xr:uid="{00000000-0005-0000-0000-0000532F0000}"/>
    <cellStyle name="Normal 4 3 2 3 4 3 3 3" xfId="27389" xr:uid="{00000000-0005-0000-0000-0000542F0000}"/>
    <cellStyle name="Normal 4 3 2 3 4 3 4" xfId="11151" xr:uid="{00000000-0005-0000-0000-0000552F0000}"/>
    <cellStyle name="Normal 4 3 2 3 4 3 4 2" xfId="38922" xr:uid="{00000000-0005-0000-0000-0000562F0000}"/>
    <cellStyle name="Normal 4 3 2 3 4 3 4 3" xfId="24246" xr:uid="{00000000-0005-0000-0000-0000572F0000}"/>
    <cellStyle name="Normal 4 3 2 3 4 3 5" xfId="18628" xr:uid="{00000000-0005-0000-0000-0000582F0000}"/>
    <cellStyle name="Normal 4 3 2 3 4 3 5 2" xfId="36156" xr:uid="{00000000-0005-0000-0000-0000592F0000}"/>
    <cellStyle name="Normal 4 3 2 3 4 3 6" xfId="9978" xr:uid="{00000000-0005-0000-0000-00005A2F0000}"/>
    <cellStyle name="Normal 4 3 2 3 4 3 6 2" xfId="33674" xr:uid="{00000000-0005-0000-0000-00005B2F0000}"/>
    <cellStyle name="Normal 4 3 2 3 4 3 7" xfId="8106" xr:uid="{00000000-0005-0000-0000-00005C2F0000}"/>
    <cellStyle name="Normal 4 3 2 3 4 3 7 2" xfId="29930" xr:uid="{00000000-0005-0000-0000-00005D2F0000}"/>
    <cellStyle name="Normal 4 3 2 3 4 3 8" xfId="6234" xr:uid="{00000000-0005-0000-0000-00005E2F0000}"/>
    <cellStyle name="Normal 4 3 2 3 4 3 8 2" xfId="22374" xr:uid="{00000000-0005-0000-0000-00005F2F0000}"/>
    <cellStyle name="Normal 4 3 2 3 4 3 9" xfId="4362" xr:uid="{00000000-0005-0000-0000-0000602F0000}"/>
    <cellStyle name="Normal 4 3 2 3 4 4" xfId="1946" xr:uid="{00000000-0005-0000-0000-0000612F0000}"/>
    <cellStyle name="Normal 4 3 2 3 4 4 2" xfId="16358" xr:uid="{00000000-0005-0000-0000-0000622F0000}"/>
    <cellStyle name="Normal 4 3 2 3 4 4 2 2" xfId="43986" xr:uid="{00000000-0005-0000-0000-0000632F0000}"/>
    <cellStyle name="Normal 4 3 2 3 4 4 2 3" xfId="31259" xr:uid="{00000000-0005-0000-0000-0000642F0000}"/>
    <cellStyle name="Normal 4 3 2 3 4 4 2 4" xfId="26097" xr:uid="{00000000-0005-0000-0000-0000652F0000}"/>
    <cellStyle name="Normal 4 3 2 3 4 4 3" xfId="13987" xr:uid="{00000000-0005-0000-0000-0000662F0000}"/>
    <cellStyle name="Normal 4 3 2 3 4 4 3 2" xfId="41615" xr:uid="{00000000-0005-0000-0000-0000672F0000}"/>
    <cellStyle name="Normal 4 3 2 3 4 4 3 3" xfId="27828" xr:uid="{00000000-0005-0000-0000-0000682F0000}"/>
    <cellStyle name="Normal 4 3 2 3 4 4 4" xfId="18085" xr:uid="{00000000-0005-0000-0000-0000692F0000}"/>
    <cellStyle name="Normal 4 3 2 3 4 4 4 2" xfId="36595" xr:uid="{00000000-0005-0000-0000-00006A2F0000}"/>
    <cellStyle name="Normal 4 3 2 3 4 4 4 3" xfId="23703" xr:uid="{00000000-0005-0000-0000-00006B2F0000}"/>
    <cellStyle name="Normal 4 3 2 3 4 4 5" xfId="9435" xr:uid="{00000000-0005-0000-0000-00006C2F0000}"/>
    <cellStyle name="Normal 4 3 2 3 4 4 5 2" xfId="33131" xr:uid="{00000000-0005-0000-0000-00006D2F0000}"/>
    <cellStyle name="Normal 4 3 2 3 4 4 6" xfId="7563" xr:uid="{00000000-0005-0000-0000-00006E2F0000}"/>
    <cellStyle name="Normal 4 3 2 3 4 4 6 2" xfId="29387" xr:uid="{00000000-0005-0000-0000-00006F2F0000}"/>
    <cellStyle name="Normal 4 3 2 3 4 4 7" xfId="5691" xr:uid="{00000000-0005-0000-0000-0000702F0000}"/>
    <cellStyle name="Normal 4 3 2 3 4 4 7 2" xfId="21831" xr:uid="{00000000-0005-0000-0000-0000712F0000}"/>
    <cellStyle name="Normal 4 3 2 3 4 4 8" xfId="3819" xr:uid="{00000000-0005-0000-0000-0000722F0000}"/>
    <cellStyle name="Normal 4 3 2 3 4 4 9" xfId="19959" xr:uid="{00000000-0005-0000-0000-0000732F0000}"/>
    <cellStyle name="Normal 4 3 2 3 4 5" xfId="12717" xr:uid="{00000000-0005-0000-0000-0000742F0000}"/>
    <cellStyle name="Normal 4 3 2 3 4 5 2" xfId="15190" xr:uid="{00000000-0005-0000-0000-0000752F0000}"/>
    <cellStyle name="Normal 4 3 2 3 4 5 2 2" xfId="42818" xr:uid="{00000000-0005-0000-0000-0000762F0000}"/>
    <cellStyle name="Normal 4 3 2 3 4 5 2 3" xfId="34739" xr:uid="{00000000-0005-0000-0000-0000772F0000}"/>
    <cellStyle name="Normal 4 3 2 3 4 5 3" xfId="40446" xr:uid="{00000000-0005-0000-0000-0000782F0000}"/>
    <cellStyle name="Normal 4 3 2 3 4 5 4" xfId="37206" xr:uid="{00000000-0005-0000-0000-0000792F0000}"/>
    <cellStyle name="Normal 4 3 2 3 4 5 5" xfId="30627" xr:uid="{00000000-0005-0000-0000-00007A2F0000}"/>
    <cellStyle name="Normal 4 3 2 3 4 5 6" xfId="24929" xr:uid="{00000000-0005-0000-0000-00007B2F0000}"/>
    <cellStyle name="Normal 4 3 2 3 4 6" xfId="12247" xr:uid="{00000000-0005-0000-0000-00007C2F0000}"/>
    <cellStyle name="Normal 4 3 2 3 4 6 2" xfId="39994" xr:uid="{00000000-0005-0000-0000-00007D2F0000}"/>
    <cellStyle name="Normal 4 3 2 3 4 6 3" xfId="34524" xr:uid="{00000000-0005-0000-0000-00007E2F0000}"/>
    <cellStyle name="Normal 4 3 2 3 4 6 4" xfId="26796" xr:uid="{00000000-0005-0000-0000-00007F2F0000}"/>
    <cellStyle name="Normal 4 3 2 3 4 7" xfId="14738" xr:uid="{00000000-0005-0000-0000-0000802F0000}"/>
    <cellStyle name="Normal 4 3 2 3 4 7 2" xfId="42366" xr:uid="{00000000-0005-0000-0000-0000812F0000}"/>
    <cellStyle name="Normal 4 3 2 3 4 7 3" xfId="23071" xr:uid="{00000000-0005-0000-0000-0000822F0000}"/>
    <cellStyle name="Normal 4 3 2 3 4 8" xfId="16958" xr:uid="{00000000-0005-0000-0000-0000832F0000}"/>
    <cellStyle name="Normal 4 3 2 3 4 8 2" xfId="44586" xr:uid="{00000000-0005-0000-0000-0000842F0000}"/>
    <cellStyle name="Normal 4 3 2 3 4 9" xfId="10675" xr:uid="{00000000-0005-0000-0000-0000852F0000}"/>
    <cellStyle name="Normal 4 3 2 3 4 9 2" xfId="38446" xr:uid="{00000000-0005-0000-0000-0000862F0000}"/>
    <cellStyle name="Normal 4 3 2 3 5" xfId="1161" xr:uid="{00000000-0005-0000-0000-0000872F0000}"/>
    <cellStyle name="Normal 4 3 2 3 5 10" xfId="8650" xr:uid="{00000000-0005-0000-0000-0000882F0000}"/>
    <cellStyle name="Normal 4 3 2 3 5 10 2" xfId="32346" xr:uid="{00000000-0005-0000-0000-0000892F0000}"/>
    <cellStyle name="Normal 4 3 2 3 5 11" xfId="6778" xr:uid="{00000000-0005-0000-0000-00008A2F0000}"/>
    <cellStyle name="Normal 4 3 2 3 5 11 2" xfId="28602" xr:uid="{00000000-0005-0000-0000-00008B2F0000}"/>
    <cellStyle name="Normal 4 3 2 3 5 12" xfId="4906" xr:uid="{00000000-0005-0000-0000-00008C2F0000}"/>
    <cellStyle name="Normal 4 3 2 3 5 12 2" xfId="21046" xr:uid="{00000000-0005-0000-0000-00008D2F0000}"/>
    <cellStyle name="Normal 4 3 2 3 5 13" xfId="3034" xr:uid="{00000000-0005-0000-0000-00008E2F0000}"/>
    <cellStyle name="Normal 4 3 2 3 5 14" xfId="19174" xr:uid="{00000000-0005-0000-0000-00008F2F0000}"/>
    <cellStyle name="Normal 4 3 2 3 5 2" xfId="2660" xr:uid="{00000000-0005-0000-0000-0000902F0000}"/>
    <cellStyle name="Normal 4 3 2 3 5 2 10" xfId="20672" xr:uid="{00000000-0005-0000-0000-0000912F0000}"/>
    <cellStyle name="Normal 4 3 2 3 5 2 2" xfId="13725" xr:uid="{00000000-0005-0000-0000-0000922F0000}"/>
    <cellStyle name="Normal 4 3 2 3 5 2 2 2" xfId="41353" xr:uid="{00000000-0005-0000-0000-0000932F0000}"/>
    <cellStyle name="Normal 4 3 2 3 5 2 2 3" xfId="37919" xr:uid="{00000000-0005-0000-0000-0000942F0000}"/>
    <cellStyle name="Normal 4 3 2 3 5 2 2 4" xfId="31972" xr:uid="{00000000-0005-0000-0000-0000952F0000}"/>
    <cellStyle name="Normal 4 3 2 3 5 2 2 5" xfId="25835" xr:uid="{00000000-0005-0000-0000-0000962F0000}"/>
    <cellStyle name="Normal 4 3 2 3 5 2 3" xfId="16096" xr:uid="{00000000-0005-0000-0000-0000972F0000}"/>
    <cellStyle name="Normal 4 3 2 3 5 2 3 2" xfId="43724" xr:uid="{00000000-0005-0000-0000-0000982F0000}"/>
    <cellStyle name="Normal 4 3 2 3 5 2 3 3" xfId="27559" xr:uid="{00000000-0005-0000-0000-0000992F0000}"/>
    <cellStyle name="Normal 4 3 2 3 5 2 4" xfId="11525" xr:uid="{00000000-0005-0000-0000-00009A2F0000}"/>
    <cellStyle name="Normal 4 3 2 3 5 2 4 2" xfId="39296" xr:uid="{00000000-0005-0000-0000-00009B2F0000}"/>
    <cellStyle name="Normal 4 3 2 3 5 2 4 3" xfId="24416" xr:uid="{00000000-0005-0000-0000-00009C2F0000}"/>
    <cellStyle name="Normal 4 3 2 3 5 2 5" xfId="18798" xr:uid="{00000000-0005-0000-0000-00009D2F0000}"/>
    <cellStyle name="Normal 4 3 2 3 5 2 5 2" xfId="36326" xr:uid="{00000000-0005-0000-0000-00009E2F0000}"/>
    <cellStyle name="Normal 4 3 2 3 5 2 6" xfId="10148" xr:uid="{00000000-0005-0000-0000-00009F2F0000}"/>
    <cellStyle name="Normal 4 3 2 3 5 2 6 2" xfId="33844" xr:uid="{00000000-0005-0000-0000-0000A02F0000}"/>
    <cellStyle name="Normal 4 3 2 3 5 2 7" xfId="8276" xr:uid="{00000000-0005-0000-0000-0000A12F0000}"/>
    <cellStyle name="Normal 4 3 2 3 5 2 7 2" xfId="30100" xr:uid="{00000000-0005-0000-0000-0000A22F0000}"/>
    <cellStyle name="Normal 4 3 2 3 5 2 8" xfId="6404" xr:uid="{00000000-0005-0000-0000-0000A32F0000}"/>
    <cellStyle name="Normal 4 3 2 3 5 2 8 2" xfId="22544" xr:uid="{00000000-0005-0000-0000-0000A42F0000}"/>
    <cellStyle name="Normal 4 3 2 3 5 2 9" xfId="4532" xr:uid="{00000000-0005-0000-0000-0000A52F0000}"/>
    <cellStyle name="Normal 4 3 2 3 5 3" xfId="2116" xr:uid="{00000000-0005-0000-0000-0000A62F0000}"/>
    <cellStyle name="Normal 4 3 2 3 5 3 10" xfId="20129" xr:uid="{00000000-0005-0000-0000-0000A72F0000}"/>
    <cellStyle name="Normal 4 3 2 3 5 3 2" xfId="14208" xr:uid="{00000000-0005-0000-0000-0000A82F0000}"/>
    <cellStyle name="Normal 4 3 2 3 5 3 2 2" xfId="41836" xr:uid="{00000000-0005-0000-0000-0000A92F0000}"/>
    <cellStyle name="Normal 4 3 2 3 5 3 2 3" xfId="31429" xr:uid="{00000000-0005-0000-0000-0000AA2F0000}"/>
    <cellStyle name="Normal 4 3 2 3 5 3 2 4" xfId="26318" xr:uid="{00000000-0005-0000-0000-0000AB2F0000}"/>
    <cellStyle name="Normal 4 3 2 3 5 3 3" xfId="16579" xr:uid="{00000000-0005-0000-0000-0000AC2F0000}"/>
    <cellStyle name="Normal 4 3 2 3 5 3 3 2" xfId="44207" xr:uid="{00000000-0005-0000-0000-0000AD2F0000}"/>
    <cellStyle name="Normal 4 3 2 3 5 3 3 3" xfId="28059" xr:uid="{00000000-0005-0000-0000-0000AE2F0000}"/>
    <cellStyle name="Normal 4 3 2 3 5 3 4" xfId="10998" xr:uid="{00000000-0005-0000-0000-0000AF2F0000}"/>
    <cellStyle name="Normal 4 3 2 3 5 3 4 2" xfId="38769" xr:uid="{00000000-0005-0000-0000-0000B02F0000}"/>
    <cellStyle name="Normal 4 3 2 3 5 3 4 3" xfId="23873" xr:uid="{00000000-0005-0000-0000-0000B12F0000}"/>
    <cellStyle name="Normal 4 3 2 3 5 3 5" xfId="18255" xr:uid="{00000000-0005-0000-0000-0000B22F0000}"/>
    <cellStyle name="Normal 4 3 2 3 5 3 5 2" xfId="36826" xr:uid="{00000000-0005-0000-0000-0000B32F0000}"/>
    <cellStyle name="Normal 4 3 2 3 5 3 6" xfId="9605" xr:uid="{00000000-0005-0000-0000-0000B42F0000}"/>
    <cellStyle name="Normal 4 3 2 3 5 3 6 2" xfId="33301" xr:uid="{00000000-0005-0000-0000-0000B52F0000}"/>
    <cellStyle name="Normal 4 3 2 3 5 3 7" xfId="7733" xr:uid="{00000000-0005-0000-0000-0000B62F0000}"/>
    <cellStyle name="Normal 4 3 2 3 5 3 7 2" xfId="29557" xr:uid="{00000000-0005-0000-0000-0000B72F0000}"/>
    <cellStyle name="Normal 4 3 2 3 5 3 8" xfId="5861" xr:uid="{00000000-0005-0000-0000-0000B82F0000}"/>
    <cellStyle name="Normal 4 3 2 3 5 3 8 2" xfId="22001" xr:uid="{00000000-0005-0000-0000-0000B92F0000}"/>
    <cellStyle name="Normal 4 3 2 3 5 3 9" xfId="3989" xr:uid="{00000000-0005-0000-0000-0000BA2F0000}"/>
    <cellStyle name="Normal 4 3 2 3 5 4" xfId="13203" xr:uid="{00000000-0005-0000-0000-0000BB2F0000}"/>
    <cellStyle name="Normal 4 3 2 3 5 4 2" xfId="15591" xr:uid="{00000000-0005-0000-0000-0000BC2F0000}"/>
    <cellStyle name="Normal 4 3 2 3 5 4 2 2" xfId="43219" xr:uid="{00000000-0005-0000-0000-0000BD2F0000}"/>
    <cellStyle name="Normal 4 3 2 3 5 4 2 3" xfId="34923" xr:uid="{00000000-0005-0000-0000-0000BE2F0000}"/>
    <cellStyle name="Normal 4 3 2 3 5 4 3" xfId="40847" xr:uid="{00000000-0005-0000-0000-0000BF2F0000}"/>
    <cellStyle name="Normal 4 3 2 3 5 4 4" xfId="37376" xr:uid="{00000000-0005-0000-0000-0000C02F0000}"/>
    <cellStyle name="Normal 4 3 2 3 5 4 5" xfId="30474" xr:uid="{00000000-0005-0000-0000-0000C12F0000}"/>
    <cellStyle name="Normal 4 3 2 3 5 4 6" xfId="25330" xr:uid="{00000000-0005-0000-0000-0000C22F0000}"/>
    <cellStyle name="Normal 4 3 2 3 5 5" xfId="12094" xr:uid="{00000000-0005-0000-0000-0000C32F0000}"/>
    <cellStyle name="Normal 4 3 2 3 5 5 2" xfId="39841" xr:uid="{00000000-0005-0000-0000-0000C42F0000}"/>
    <cellStyle name="Normal 4 3 2 3 5 5 3" xfId="34371" xr:uid="{00000000-0005-0000-0000-0000C52F0000}"/>
    <cellStyle name="Normal 4 3 2 3 5 5 4" xfId="27028" xr:uid="{00000000-0005-0000-0000-0000C62F0000}"/>
    <cellStyle name="Normal 4 3 2 3 5 6" xfId="14585" xr:uid="{00000000-0005-0000-0000-0000C72F0000}"/>
    <cellStyle name="Normal 4 3 2 3 5 6 2" xfId="42213" xr:uid="{00000000-0005-0000-0000-0000C82F0000}"/>
    <cellStyle name="Normal 4 3 2 3 5 6 3" xfId="22918" xr:uid="{00000000-0005-0000-0000-0000C92F0000}"/>
    <cellStyle name="Normal 4 3 2 3 5 7" xfId="16805" xr:uid="{00000000-0005-0000-0000-0000CA2F0000}"/>
    <cellStyle name="Normal 4 3 2 3 5 7 2" xfId="44433" xr:uid="{00000000-0005-0000-0000-0000CB2F0000}"/>
    <cellStyle name="Normal 4 3 2 3 5 8" xfId="10522" xr:uid="{00000000-0005-0000-0000-0000CC2F0000}"/>
    <cellStyle name="Normal 4 3 2 3 5 8 2" xfId="38293" xr:uid="{00000000-0005-0000-0000-0000CD2F0000}"/>
    <cellStyle name="Normal 4 3 2 3 5 9" xfId="17300" xr:uid="{00000000-0005-0000-0000-0000CE2F0000}"/>
    <cellStyle name="Normal 4 3 2 3 5 9 2" xfId="35795" xr:uid="{00000000-0005-0000-0000-0000CF2F0000}"/>
    <cellStyle name="Normal 4 3 2 3 6" xfId="1794" xr:uid="{00000000-0005-0000-0000-0000D02F0000}"/>
    <cellStyle name="Normal 4 3 2 3 6 10" xfId="3667" xr:uid="{00000000-0005-0000-0000-0000D12F0000}"/>
    <cellStyle name="Normal 4 3 2 3 6 11" xfId="19807" xr:uid="{00000000-0005-0000-0000-0000D22F0000}"/>
    <cellStyle name="Normal 4 3 2 3 6 2" xfId="12806" xr:uid="{00000000-0005-0000-0000-0000D32F0000}"/>
    <cellStyle name="Normal 4 3 2 3 6 2 2" xfId="15274" xr:uid="{00000000-0005-0000-0000-0000D42F0000}"/>
    <cellStyle name="Normal 4 3 2 3 6 2 2 2" xfId="42902" xr:uid="{00000000-0005-0000-0000-0000D52F0000}"/>
    <cellStyle name="Normal 4 3 2 3 6 2 3" xfId="40530" xr:uid="{00000000-0005-0000-0000-0000D62F0000}"/>
    <cellStyle name="Normal 4 3 2 3 6 2 4" xfId="37054" xr:uid="{00000000-0005-0000-0000-0000D72F0000}"/>
    <cellStyle name="Normal 4 3 2 3 6 2 5" xfId="31107" xr:uid="{00000000-0005-0000-0000-0000D82F0000}"/>
    <cellStyle name="Normal 4 3 2 3 6 2 6" xfId="25013" xr:uid="{00000000-0005-0000-0000-0000D92F0000}"/>
    <cellStyle name="Normal 4 3 2 3 6 3" xfId="11941" xr:uid="{00000000-0005-0000-0000-0000DA2F0000}"/>
    <cellStyle name="Normal 4 3 2 3 6 3 2" xfId="39688" xr:uid="{00000000-0005-0000-0000-0000DB2F0000}"/>
    <cellStyle name="Normal 4 3 2 3 6 3 3" xfId="34218" xr:uid="{00000000-0005-0000-0000-0000DC2F0000}"/>
    <cellStyle name="Normal 4 3 2 3 6 3 4" xfId="26728" xr:uid="{00000000-0005-0000-0000-0000DD2F0000}"/>
    <cellStyle name="Normal 4 3 2 3 6 4" xfId="14432" xr:uid="{00000000-0005-0000-0000-0000DE2F0000}"/>
    <cellStyle name="Normal 4 3 2 3 6 4 2" xfId="42060" xr:uid="{00000000-0005-0000-0000-0000DF2F0000}"/>
    <cellStyle name="Normal 4 3 2 3 6 4 3" xfId="23551" xr:uid="{00000000-0005-0000-0000-0000E02F0000}"/>
    <cellStyle name="Normal 4 3 2 3 6 5" xfId="11321" xr:uid="{00000000-0005-0000-0000-0000E12F0000}"/>
    <cellStyle name="Normal 4 3 2 3 6 5 2" xfId="39092" xr:uid="{00000000-0005-0000-0000-0000E22F0000}"/>
    <cellStyle name="Normal 4 3 2 3 6 6" xfId="17933" xr:uid="{00000000-0005-0000-0000-0000E32F0000}"/>
    <cellStyle name="Normal 4 3 2 3 6 6 2" xfId="35496" xr:uid="{00000000-0005-0000-0000-0000E42F0000}"/>
    <cellStyle name="Normal 4 3 2 3 6 7" xfId="9283" xr:uid="{00000000-0005-0000-0000-0000E52F0000}"/>
    <cellStyle name="Normal 4 3 2 3 6 7 2" xfId="32979" xr:uid="{00000000-0005-0000-0000-0000E62F0000}"/>
    <cellStyle name="Normal 4 3 2 3 6 8" xfId="7411" xr:uid="{00000000-0005-0000-0000-0000E72F0000}"/>
    <cellStyle name="Normal 4 3 2 3 6 8 2" xfId="29235" xr:uid="{00000000-0005-0000-0000-0000E82F0000}"/>
    <cellStyle name="Normal 4 3 2 3 6 9" xfId="5539" xr:uid="{00000000-0005-0000-0000-0000E92F0000}"/>
    <cellStyle name="Normal 4 3 2 3 6 9 2" xfId="21679" xr:uid="{00000000-0005-0000-0000-0000EA2F0000}"/>
    <cellStyle name="Normal 4 3 2 3 7" xfId="2338" xr:uid="{00000000-0005-0000-0000-0000EB2F0000}"/>
    <cellStyle name="Normal 4 3 2 3 7 10" xfId="20350" xr:uid="{00000000-0005-0000-0000-0000EC2F0000}"/>
    <cellStyle name="Normal 4 3 2 3 7 2" xfId="13230" xr:uid="{00000000-0005-0000-0000-0000ED2F0000}"/>
    <cellStyle name="Normal 4 3 2 3 7 2 2" xfId="40871" xr:uid="{00000000-0005-0000-0000-0000EE2F0000}"/>
    <cellStyle name="Normal 4 3 2 3 7 2 3" xfId="37597" xr:uid="{00000000-0005-0000-0000-0000EF2F0000}"/>
    <cellStyle name="Normal 4 3 2 3 7 2 4" xfId="31650" xr:uid="{00000000-0005-0000-0000-0000F02F0000}"/>
    <cellStyle name="Normal 4 3 2 3 7 2 5" xfId="25354" xr:uid="{00000000-0005-0000-0000-0000F12F0000}"/>
    <cellStyle name="Normal 4 3 2 3 7 3" xfId="15615" xr:uid="{00000000-0005-0000-0000-0000F22F0000}"/>
    <cellStyle name="Normal 4 3 2 3 7 3 2" xfId="43243" xr:uid="{00000000-0005-0000-0000-0000F32F0000}"/>
    <cellStyle name="Normal 4 3 2 3 7 3 3" xfId="26593" xr:uid="{00000000-0005-0000-0000-0000F42F0000}"/>
    <cellStyle name="Normal 4 3 2 3 7 4" xfId="10845" xr:uid="{00000000-0005-0000-0000-0000F52F0000}"/>
    <cellStyle name="Normal 4 3 2 3 7 4 2" xfId="38616" xr:uid="{00000000-0005-0000-0000-0000F62F0000}"/>
    <cellStyle name="Normal 4 3 2 3 7 4 3" xfId="24094" xr:uid="{00000000-0005-0000-0000-0000F72F0000}"/>
    <cellStyle name="Normal 4 3 2 3 7 5" xfId="18476" xr:uid="{00000000-0005-0000-0000-0000F82F0000}"/>
    <cellStyle name="Normal 4 3 2 3 7 5 2" xfId="35361" xr:uid="{00000000-0005-0000-0000-0000F92F0000}"/>
    <cellStyle name="Normal 4 3 2 3 7 6" xfId="9826" xr:uid="{00000000-0005-0000-0000-0000FA2F0000}"/>
    <cellStyle name="Normal 4 3 2 3 7 6 2" xfId="33522" xr:uid="{00000000-0005-0000-0000-0000FB2F0000}"/>
    <cellStyle name="Normal 4 3 2 3 7 7" xfId="7954" xr:uid="{00000000-0005-0000-0000-0000FC2F0000}"/>
    <cellStyle name="Normal 4 3 2 3 7 7 2" xfId="29778" xr:uid="{00000000-0005-0000-0000-0000FD2F0000}"/>
    <cellStyle name="Normal 4 3 2 3 7 8" xfId="6082" xr:uid="{00000000-0005-0000-0000-0000FE2F0000}"/>
    <cellStyle name="Normal 4 3 2 3 7 8 2" xfId="22222" xr:uid="{00000000-0005-0000-0000-0000FF2F0000}"/>
    <cellStyle name="Normal 4 3 2 3 7 9" xfId="4210" xr:uid="{00000000-0005-0000-0000-000000300000}"/>
    <cellStyle name="Normal 4 3 2 3 8" xfId="1637" xr:uid="{00000000-0005-0000-0000-000001300000}"/>
    <cellStyle name="Normal 4 3 2 3 8 2" xfId="16290" xr:uid="{00000000-0005-0000-0000-000002300000}"/>
    <cellStyle name="Normal 4 3 2 3 8 2 2" xfId="43918" xr:uid="{00000000-0005-0000-0000-000003300000}"/>
    <cellStyle name="Normal 4 3 2 3 8 2 3" xfId="30950" xr:uid="{00000000-0005-0000-0000-000004300000}"/>
    <cellStyle name="Normal 4 3 2 3 8 2 4" xfId="26029" xr:uid="{00000000-0005-0000-0000-000005300000}"/>
    <cellStyle name="Normal 4 3 2 3 8 3" xfId="13919" xr:uid="{00000000-0005-0000-0000-000006300000}"/>
    <cellStyle name="Normal 4 3 2 3 8 3 2" xfId="41547" xr:uid="{00000000-0005-0000-0000-000007300000}"/>
    <cellStyle name="Normal 4 3 2 3 8 3 3" xfId="27760" xr:uid="{00000000-0005-0000-0000-000008300000}"/>
    <cellStyle name="Normal 4 3 2 3 8 4" xfId="17776" xr:uid="{00000000-0005-0000-0000-000009300000}"/>
    <cellStyle name="Normal 4 3 2 3 8 4 2" xfId="36527" xr:uid="{00000000-0005-0000-0000-00000A300000}"/>
    <cellStyle name="Normal 4 3 2 3 8 4 3" xfId="23394" xr:uid="{00000000-0005-0000-0000-00000B300000}"/>
    <cellStyle name="Normal 4 3 2 3 8 5" xfId="9126" xr:uid="{00000000-0005-0000-0000-00000C300000}"/>
    <cellStyle name="Normal 4 3 2 3 8 5 2" xfId="32822" xr:uid="{00000000-0005-0000-0000-00000D300000}"/>
    <cellStyle name="Normal 4 3 2 3 8 6" xfId="7254" xr:uid="{00000000-0005-0000-0000-00000E300000}"/>
    <cellStyle name="Normal 4 3 2 3 8 6 2" xfId="29078" xr:uid="{00000000-0005-0000-0000-00000F300000}"/>
    <cellStyle name="Normal 4 3 2 3 8 7" xfId="5382" xr:uid="{00000000-0005-0000-0000-000010300000}"/>
    <cellStyle name="Normal 4 3 2 3 8 7 2" xfId="21522" xr:uid="{00000000-0005-0000-0000-000011300000}"/>
    <cellStyle name="Normal 4 3 2 3 8 8" xfId="3510" xr:uid="{00000000-0005-0000-0000-000012300000}"/>
    <cellStyle name="Normal 4 3 2 3 8 9" xfId="19650" xr:uid="{00000000-0005-0000-0000-000013300000}"/>
    <cellStyle name="Normal 4 3 2 3 9" xfId="1484" xr:uid="{00000000-0005-0000-0000-000014300000}"/>
    <cellStyle name="Normal 4 3 2 3 9 2" xfId="14908" xr:uid="{00000000-0005-0000-0000-000015300000}"/>
    <cellStyle name="Normal 4 3 2 3 9 2 2" xfId="42536" xr:uid="{00000000-0005-0000-0000-000016300000}"/>
    <cellStyle name="Normal 4 3 2 3 9 2 3" xfId="30797" xr:uid="{00000000-0005-0000-0000-000017300000}"/>
    <cellStyle name="Normal 4 3 2 3 9 2 4" xfId="28258" xr:uid="{00000000-0005-0000-0000-000018300000}"/>
    <cellStyle name="Normal 4 3 2 3 9 3" xfId="12417" xr:uid="{00000000-0005-0000-0000-000019300000}"/>
    <cellStyle name="Normal 4 3 2 3 9 3 2" xfId="40164" xr:uid="{00000000-0005-0000-0000-00001A300000}"/>
    <cellStyle name="Normal 4 3 2 3 9 3 3" xfId="23241" xr:uid="{00000000-0005-0000-0000-00001B300000}"/>
    <cellStyle name="Normal 4 3 2 3 9 4" xfId="17623" xr:uid="{00000000-0005-0000-0000-00001C300000}"/>
    <cellStyle name="Normal 4 3 2 3 9 4 2" xfId="35201" xr:uid="{00000000-0005-0000-0000-00001D300000}"/>
    <cellStyle name="Normal 4 3 2 3 9 5" xfId="8973" xr:uid="{00000000-0005-0000-0000-00001E300000}"/>
    <cellStyle name="Normal 4 3 2 3 9 5 2" xfId="32669" xr:uid="{00000000-0005-0000-0000-00001F300000}"/>
    <cellStyle name="Normal 4 3 2 3 9 6" xfId="7101" xr:uid="{00000000-0005-0000-0000-000020300000}"/>
    <cellStyle name="Normal 4 3 2 3 9 6 2" xfId="28925" xr:uid="{00000000-0005-0000-0000-000021300000}"/>
    <cellStyle name="Normal 4 3 2 3 9 7" xfId="5229" xr:uid="{00000000-0005-0000-0000-000022300000}"/>
    <cellStyle name="Normal 4 3 2 3 9 7 2" xfId="21369" xr:uid="{00000000-0005-0000-0000-000023300000}"/>
    <cellStyle name="Normal 4 3 2 3 9 8" xfId="3357" xr:uid="{00000000-0005-0000-0000-000024300000}"/>
    <cellStyle name="Normal 4 3 2 3 9 9" xfId="19497" xr:uid="{00000000-0005-0000-0000-000025300000}"/>
    <cellStyle name="Normal 4 3 2 4" xfId="1088" xr:uid="{00000000-0005-0000-0000-000026300000}"/>
    <cellStyle name="Normal 4 3 2 4 10" xfId="14359" xr:uid="{00000000-0005-0000-0000-000027300000}"/>
    <cellStyle name="Normal 4 3 2 4 10 2" xfId="41987" xr:uid="{00000000-0005-0000-0000-000028300000}"/>
    <cellStyle name="Normal 4 3 2 4 10 3" xfId="34145" xr:uid="{00000000-0005-0000-0000-000029300000}"/>
    <cellStyle name="Normal 4 3 2 4 10 4" xfId="26513" xr:uid="{00000000-0005-0000-0000-00002A300000}"/>
    <cellStyle name="Normal 4 3 2 4 11" xfId="16732" xr:uid="{00000000-0005-0000-0000-00002B300000}"/>
    <cellStyle name="Normal 4 3 2 4 11 2" xfId="44360" xr:uid="{00000000-0005-0000-0000-00002C300000}"/>
    <cellStyle name="Normal 4 3 2 4 11 3" xfId="22845" xr:uid="{00000000-0005-0000-0000-00002D300000}"/>
    <cellStyle name="Normal 4 3 2 4 12" xfId="10449" xr:uid="{00000000-0005-0000-0000-00002E300000}"/>
    <cellStyle name="Normal 4 3 2 4 12 2" xfId="38220" xr:uid="{00000000-0005-0000-0000-00002F300000}"/>
    <cellStyle name="Normal 4 3 2 4 13" xfId="17227" xr:uid="{00000000-0005-0000-0000-000030300000}"/>
    <cellStyle name="Normal 4 3 2 4 13 2" xfId="35128" xr:uid="{00000000-0005-0000-0000-000031300000}"/>
    <cellStyle name="Normal 4 3 2 4 14" xfId="8577" xr:uid="{00000000-0005-0000-0000-000032300000}"/>
    <cellStyle name="Normal 4 3 2 4 14 2" xfId="32273" xr:uid="{00000000-0005-0000-0000-000033300000}"/>
    <cellStyle name="Normal 4 3 2 4 15" xfId="6705" xr:uid="{00000000-0005-0000-0000-000034300000}"/>
    <cellStyle name="Normal 4 3 2 4 15 2" xfId="28529" xr:uid="{00000000-0005-0000-0000-000035300000}"/>
    <cellStyle name="Normal 4 3 2 4 16" xfId="4833" xr:uid="{00000000-0005-0000-0000-000036300000}"/>
    <cellStyle name="Normal 4 3 2 4 16 2" xfId="20973" xr:uid="{00000000-0005-0000-0000-000037300000}"/>
    <cellStyle name="Normal 4 3 2 4 17" xfId="2961" xr:uid="{00000000-0005-0000-0000-000038300000}"/>
    <cellStyle name="Normal 4 3 2 4 18" xfId="19101" xr:uid="{00000000-0005-0000-0000-000039300000}"/>
    <cellStyle name="Normal 4 3 2 4 2" xfId="1411" xr:uid="{00000000-0005-0000-0000-00003A300000}"/>
    <cellStyle name="Normal 4 3 2 4 2 10" xfId="7028" xr:uid="{00000000-0005-0000-0000-00003B300000}"/>
    <cellStyle name="Normal 4 3 2 4 2 10 2" xfId="28852" xr:uid="{00000000-0005-0000-0000-00003C300000}"/>
    <cellStyle name="Normal 4 3 2 4 2 11" xfId="5156" xr:uid="{00000000-0005-0000-0000-00003D300000}"/>
    <cellStyle name="Normal 4 3 2 4 2 11 2" xfId="21296" xr:uid="{00000000-0005-0000-0000-00003E300000}"/>
    <cellStyle name="Normal 4 3 2 4 2 12" xfId="3284" xr:uid="{00000000-0005-0000-0000-00003F300000}"/>
    <cellStyle name="Normal 4 3 2 4 2 13" xfId="19424" xr:uid="{00000000-0005-0000-0000-000040300000}"/>
    <cellStyle name="Normal 4 3 2 4 2 2" xfId="2587" xr:uid="{00000000-0005-0000-0000-000041300000}"/>
    <cellStyle name="Normal 4 3 2 4 2 2 10" xfId="20599" xr:uid="{00000000-0005-0000-0000-000042300000}"/>
    <cellStyle name="Normal 4 3 2 4 2 2 2" xfId="13660" xr:uid="{00000000-0005-0000-0000-000043300000}"/>
    <cellStyle name="Normal 4 3 2 4 2 2 2 2" xfId="41288" xr:uid="{00000000-0005-0000-0000-000044300000}"/>
    <cellStyle name="Normal 4 3 2 4 2 2 2 3" xfId="37846" xr:uid="{00000000-0005-0000-0000-000045300000}"/>
    <cellStyle name="Normal 4 3 2 4 2 2 2 4" xfId="31899" xr:uid="{00000000-0005-0000-0000-000046300000}"/>
    <cellStyle name="Normal 4 3 2 4 2 2 2 5" xfId="25770" xr:uid="{00000000-0005-0000-0000-000047300000}"/>
    <cellStyle name="Normal 4 3 2 4 2 2 3" xfId="16031" xr:uid="{00000000-0005-0000-0000-000048300000}"/>
    <cellStyle name="Normal 4 3 2 4 2 2 3 2" xfId="43659" xr:uid="{00000000-0005-0000-0000-000049300000}"/>
    <cellStyle name="Normal 4 3 2 4 2 2 3 3" xfId="27486" xr:uid="{00000000-0005-0000-0000-00004A300000}"/>
    <cellStyle name="Normal 4 3 2 4 2 2 4" xfId="11684" xr:uid="{00000000-0005-0000-0000-00004B300000}"/>
    <cellStyle name="Normal 4 3 2 4 2 2 4 2" xfId="39446" xr:uid="{00000000-0005-0000-0000-00004C300000}"/>
    <cellStyle name="Normal 4 3 2 4 2 2 4 3" xfId="24343" xr:uid="{00000000-0005-0000-0000-00004D300000}"/>
    <cellStyle name="Normal 4 3 2 4 2 2 5" xfId="18725" xr:uid="{00000000-0005-0000-0000-00004E300000}"/>
    <cellStyle name="Normal 4 3 2 4 2 2 5 2" xfId="36253" xr:uid="{00000000-0005-0000-0000-00004F300000}"/>
    <cellStyle name="Normal 4 3 2 4 2 2 6" xfId="10075" xr:uid="{00000000-0005-0000-0000-000050300000}"/>
    <cellStyle name="Normal 4 3 2 4 2 2 6 2" xfId="33771" xr:uid="{00000000-0005-0000-0000-000051300000}"/>
    <cellStyle name="Normal 4 3 2 4 2 2 7" xfId="8203" xr:uid="{00000000-0005-0000-0000-000052300000}"/>
    <cellStyle name="Normal 4 3 2 4 2 2 7 2" xfId="30027" xr:uid="{00000000-0005-0000-0000-000053300000}"/>
    <cellStyle name="Normal 4 3 2 4 2 2 8" xfId="6331" xr:uid="{00000000-0005-0000-0000-000054300000}"/>
    <cellStyle name="Normal 4 3 2 4 2 2 8 2" xfId="22471" xr:uid="{00000000-0005-0000-0000-000055300000}"/>
    <cellStyle name="Normal 4 3 2 4 2 2 9" xfId="4459" xr:uid="{00000000-0005-0000-0000-000056300000}"/>
    <cellStyle name="Normal 4 3 2 4 2 3" xfId="2043" xr:uid="{00000000-0005-0000-0000-000057300000}"/>
    <cellStyle name="Normal 4 3 2 4 2 3 10" xfId="20056" xr:uid="{00000000-0005-0000-0000-000058300000}"/>
    <cellStyle name="Normal 4 3 2 4 2 3 2" xfId="13084" xr:uid="{00000000-0005-0000-0000-000059300000}"/>
    <cellStyle name="Normal 4 3 2 4 2 3 2 2" xfId="40733" xr:uid="{00000000-0005-0000-0000-00005A300000}"/>
    <cellStyle name="Normal 4 3 2 4 2 3 2 3" xfId="31356" xr:uid="{00000000-0005-0000-0000-00005B300000}"/>
    <cellStyle name="Normal 4 3 2 4 2 3 2 4" xfId="26352" xr:uid="{00000000-0005-0000-0000-00005C300000}"/>
    <cellStyle name="Normal 4 3 2 4 2 3 3" xfId="15477" xr:uid="{00000000-0005-0000-0000-00005D300000}"/>
    <cellStyle name="Normal 4 3 2 4 2 3 3 2" xfId="43105" xr:uid="{00000000-0005-0000-0000-00005E300000}"/>
    <cellStyle name="Normal 4 3 2 4 2 3 3 3" xfId="23800" xr:uid="{00000000-0005-0000-0000-00005F300000}"/>
    <cellStyle name="Normal 4 3 2 4 2 3 4" xfId="11248" xr:uid="{00000000-0005-0000-0000-000060300000}"/>
    <cellStyle name="Normal 4 3 2 4 2 3 4 2" xfId="39019" xr:uid="{00000000-0005-0000-0000-000061300000}"/>
    <cellStyle name="Normal 4 3 2 4 2 3 5" xfId="18182" xr:uid="{00000000-0005-0000-0000-000062300000}"/>
    <cellStyle name="Normal 4 3 2 4 2 3 5 2" xfId="37303" xr:uid="{00000000-0005-0000-0000-000063300000}"/>
    <cellStyle name="Normal 4 3 2 4 2 3 6" xfId="9532" xr:uid="{00000000-0005-0000-0000-000064300000}"/>
    <cellStyle name="Normal 4 3 2 4 2 3 6 2" xfId="33228" xr:uid="{00000000-0005-0000-0000-000065300000}"/>
    <cellStyle name="Normal 4 3 2 4 2 3 7" xfId="7660" xr:uid="{00000000-0005-0000-0000-000066300000}"/>
    <cellStyle name="Normal 4 3 2 4 2 3 7 2" xfId="29484" xr:uid="{00000000-0005-0000-0000-000067300000}"/>
    <cellStyle name="Normal 4 3 2 4 2 3 8" xfId="5788" xr:uid="{00000000-0005-0000-0000-000068300000}"/>
    <cellStyle name="Normal 4 3 2 4 2 3 8 2" xfId="21928" xr:uid="{00000000-0005-0000-0000-000069300000}"/>
    <cellStyle name="Normal 4 3 2 4 2 3 9" xfId="3916" xr:uid="{00000000-0005-0000-0000-00006A300000}"/>
    <cellStyle name="Normal 4 3 2 4 2 4" xfId="12344" xr:uid="{00000000-0005-0000-0000-00006B300000}"/>
    <cellStyle name="Normal 4 3 2 4 2 4 2" xfId="40091" xr:uid="{00000000-0005-0000-0000-00006C300000}"/>
    <cellStyle name="Normal 4 3 2 4 2 4 3" xfId="30724" xr:uid="{00000000-0005-0000-0000-00006D300000}"/>
    <cellStyle name="Normal 4 3 2 4 2 4 4" xfId="25216" xr:uid="{00000000-0005-0000-0000-00006E300000}"/>
    <cellStyle name="Normal 4 3 2 4 2 5" xfId="14835" xr:uid="{00000000-0005-0000-0000-00006F300000}"/>
    <cellStyle name="Normal 4 3 2 4 2 5 2" xfId="42463" xr:uid="{00000000-0005-0000-0000-000070300000}"/>
    <cellStyle name="Normal 4 3 2 4 2 5 3" xfId="34621" xr:uid="{00000000-0005-0000-0000-000071300000}"/>
    <cellStyle name="Normal 4 3 2 4 2 5 4" xfId="26849" xr:uid="{00000000-0005-0000-0000-000072300000}"/>
    <cellStyle name="Normal 4 3 2 4 2 6" xfId="17055" xr:uid="{00000000-0005-0000-0000-000073300000}"/>
    <cellStyle name="Normal 4 3 2 4 2 6 2" xfId="44683" xr:uid="{00000000-0005-0000-0000-000074300000}"/>
    <cellStyle name="Normal 4 3 2 4 2 6 3" xfId="23168" xr:uid="{00000000-0005-0000-0000-000075300000}"/>
    <cellStyle name="Normal 4 3 2 4 2 7" xfId="10772" xr:uid="{00000000-0005-0000-0000-000076300000}"/>
    <cellStyle name="Normal 4 3 2 4 2 7 2" xfId="38543" xr:uid="{00000000-0005-0000-0000-000077300000}"/>
    <cellStyle name="Normal 4 3 2 4 2 8" xfId="17550" xr:uid="{00000000-0005-0000-0000-000078300000}"/>
    <cellStyle name="Normal 4 3 2 4 2 8 2" xfId="35617" xr:uid="{00000000-0005-0000-0000-000079300000}"/>
    <cellStyle name="Normal 4 3 2 4 2 9" xfId="8900" xr:uid="{00000000-0005-0000-0000-00007A300000}"/>
    <cellStyle name="Normal 4 3 2 4 2 9 2" xfId="32596" xr:uid="{00000000-0005-0000-0000-00007B300000}"/>
    <cellStyle name="Normal 4 3 2 4 3" xfId="1331" xr:uid="{00000000-0005-0000-0000-00007C300000}"/>
    <cellStyle name="Normal 4 3 2 4 3 10" xfId="6948" xr:uid="{00000000-0005-0000-0000-00007D300000}"/>
    <cellStyle name="Normal 4 3 2 4 3 10 2" xfId="28772" xr:uid="{00000000-0005-0000-0000-00007E300000}"/>
    <cellStyle name="Normal 4 3 2 4 3 11" xfId="5076" xr:uid="{00000000-0005-0000-0000-00007F300000}"/>
    <cellStyle name="Normal 4 3 2 4 3 11 2" xfId="21216" xr:uid="{00000000-0005-0000-0000-000080300000}"/>
    <cellStyle name="Normal 4 3 2 4 3 12" xfId="3204" xr:uid="{00000000-0005-0000-0000-000081300000}"/>
    <cellStyle name="Normal 4 3 2 4 3 13" xfId="19344" xr:uid="{00000000-0005-0000-0000-000082300000}"/>
    <cellStyle name="Normal 4 3 2 4 3 2" xfId="2507" xr:uid="{00000000-0005-0000-0000-000083300000}"/>
    <cellStyle name="Normal 4 3 2 4 3 2 10" xfId="20519" xr:uid="{00000000-0005-0000-0000-000084300000}"/>
    <cellStyle name="Normal 4 3 2 4 3 2 2" xfId="13580" xr:uid="{00000000-0005-0000-0000-000085300000}"/>
    <cellStyle name="Normal 4 3 2 4 3 2 2 2" xfId="41208" xr:uid="{00000000-0005-0000-0000-000086300000}"/>
    <cellStyle name="Normal 4 3 2 4 3 2 2 3" xfId="37766" xr:uid="{00000000-0005-0000-0000-000087300000}"/>
    <cellStyle name="Normal 4 3 2 4 3 2 2 4" xfId="31819" xr:uid="{00000000-0005-0000-0000-000088300000}"/>
    <cellStyle name="Normal 4 3 2 4 3 2 2 5" xfId="25690" xr:uid="{00000000-0005-0000-0000-000089300000}"/>
    <cellStyle name="Normal 4 3 2 4 3 2 3" xfId="15951" xr:uid="{00000000-0005-0000-0000-00008A300000}"/>
    <cellStyle name="Normal 4 3 2 4 3 2 3 2" xfId="43579" xr:uid="{00000000-0005-0000-0000-00008B300000}"/>
    <cellStyle name="Normal 4 3 2 4 3 2 3 3" xfId="27406" xr:uid="{00000000-0005-0000-0000-00008C300000}"/>
    <cellStyle name="Normal 4 3 2 4 3 2 4" xfId="11577" xr:uid="{00000000-0005-0000-0000-00008D300000}"/>
    <cellStyle name="Normal 4 3 2 4 3 2 4 2" xfId="39342" xr:uid="{00000000-0005-0000-0000-00008E300000}"/>
    <cellStyle name="Normal 4 3 2 4 3 2 4 3" xfId="24263" xr:uid="{00000000-0005-0000-0000-00008F300000}"/>
    <cellStyle name="Normal 4 3 2 4 3 2 5" xfId="18645" xr:uid="{00000000-0005-0000-0000-000090300000}"/>
    <cellStyle name="Normal 4 3 2 4 3 2 5 2" xfId="36173" xr:uid="{00000000-0005-0000-0000-000091300000}"/>
    <cellStyle name="Normal 4 3 2 4 3 2 6" xfId="9995" xr:uid="{00000000-0005-0000-0000-000092300000}"/>
    <cellStyle name="Normal 4 3 2 4 3 2 6 2" xfId="33691" xr:uid="{00000000-0005-0000-0000-000093300000}"/>
    <cellStyle name="Normal 4 3 2 4 3 2 7" xfId="8123" xr:uid="{00000000-0005-0000-0000-000094300000}"/>
    <cellStyle name="Normal 4 3 2 4 3 2 7 2" xfId="29947" xr:uid="{00000000-0005-0000-0000-000095300000}"/>
    <cellStyle name="Normal 4 3 2 4 3 2 8" xfId="6251" xr:uid="{00000000-0005-0000-0000-000096300000}"/>
    <cellStyle name="Normal 4 3 2 4 3 2 8 2" xfId="22391" xr:uid="{00000000-0005-0000-0000-000097300000}"/>
    <cellStyle name="Normal 4 3 2 4 3 2 9" xfId="4379" xr:uid="{00000000-0005-0000-0000-000098300000}"/>
    <cellStyle name="Normal 4 3 2 4 3 3" xfId="1963" xr:uid="{00000000-0005-0000-0000-000099300000}"/>
    <cellStyle name="Normal 4 3 2 4 3 3 10" xfId="19976" xr:uid="{00000000-0005-0000-0000-00009A300000}"/>
    <cellStyle name="Normal 4 3 2 4 3 3 2" xfId="12733" xr:uid="{00000000-0005-0000-0000-00009B300000}"/>
    <cellStyle name="Normal 4 3 2 4 3 3 2 2" xfId="40462" xr:uid="{00000000-0005-0000-0000-00009C300000}"/>
    <cellStyle name="Normal 4 3 2 4 3 3 2 3" xfId="31276" xr:uid="{00000000-0005-0000-0000-00009D300000}"/>
    <cellStyle name="Normal 4 3 2 4 3 3 2 4" xfId="28154" xr:uid="{00000000-0005-0000-0000-00009E300000}"/>
    <cellStyle name="Normal 4 3 2 4 3 3 3" xfId="15206" xr:uid="{00000000-0005-0000-0000-00009F300000}"/>
    <cellStyle name="Normal 4 3 2 4 3 3 3 2" xfId="42834" xr:uid="{00000000-0005-0000-0000-0000A0300000}"/>
    <cellStyle name="Normal 4 3 2 4 3 3 3 3" xfId="23720" xr:uid="{00000000-0005-0000-0000-0000A1300000}"/>
    <cellStyle name="Normal 4 3 2 4 3 3 4" xfId="11168" xr:uid="{00000000-0005-0000-0000-0000A2300000}"/>
    <cellStyle name="Normal 4 3 2 4 3 3 4 2" xfId="38939" xr:uid="{00000000-0005-0000-0000-0000A3300000}"/>
    <cellStyle name="Normal 4 3 2 4 3 3 5" xfId="18102" xr:uid="{00000000-0005-0000-0000-0000A4300000}"/>
    <cellStyle name="Normal 4 3 2 4 3 3 5 2" xfId="37223" xr:uid="{00000000-0005-0000-0000-0000A5300000}"/>
    <cellStyle name="Normal 4 3 2 4 3 3 6" xfId="9452" xr:uid="{00000000-0005-0000-0000-0000A6300000}"/>
    <cellStyle name="Normal 4 3 2 4 3 3 6 2" xfId="33148" xr:uid="{00000000-0005-0000-0000-0000A7300000}"/>
    <cellStyle name="Normal 4 3 2 4 3 3 7" xfId="7580" xr:uid="{00000000-0005-0000-0000-0000A8300000}"/>
    <cellStyle name="Normal 4 3 2 4 3 3 7 2" xfId="29404" xr:uid="{00000000-0005-0000-0000-0000A9300000}"/>
    <cellStyle name="Normal 4 3 2 4 3 3 8" xfId="5708" xr:uid="{00000000-0005-0000-0000-0000AA300000}"/>
    <cellStyle name="Normal 4 3 2 4 3 3 8 2" xfId="21848" xr:uid="{00000000-0005-0000-0000-0000AB300000}"/>
    <cellStyle name="Normal 4 3 2 4 3 3 9" xfId="3836" xr:uid="{00000000-0005-0000-0000-0000AC300000}"/>
    <cellStyle name="Normal 4 3 2 4 3 4" xfId="12264" xr:uid="{00000000-0005-0000-0000-0000AD300000}"/>
    <cellStyle name="Normal 4 3 2 4 3 4 2" xfId="40011" xr:uid="{00000000-0005-0000-0000-0000AE300000}"/>
    <cellStyle name="Normal 4 3 2 4 3 4 3" xfId="30644" xr:uid="{00000000-0005-0000-0000-0000AF300000}"/>
    <cellStyle name="Normal 4 3 2 4 3 4 4" xfId="24945" xr:uid="{00000000-0005-0000-0000-0000B0300000}"/>
    <cellStyle name="Normal 4 3 2 4 3 5" xfId="14755" xr:uid="{00000000-0005-0000-0000-0000B1300000}"/>
    <cellStyle name="Normal 4 3 2 4 3 5 2" xfId="42383" xr:uid="{00000000-0005-0000-0000-0000B2300000}"/>
    <cellStyle name="Normal 4 3 2 4 3 5 3" xfId="34541" xr:uid="{00000000-0005-0000-0000-0000B3300000}"/>
    <cellStyle name="Normal 4 3 2 4 3 5 4" xfId="26673" xr:uid="{00000000-0005-0000-0000-0000B4300000}"/>
    <cellStyle name="Normal 4 3 2 4 3 6" xfId="16975" xr:uid="{00000000-0005-0000-0000-0000B5300000}"/>
    <cellStyle name="Normal 4 3 2 4 3 6 2" xfId="44603" xr:uid="{00000000-0005-0000-0000-0000B6300000}"/>
    <cellStyle name="Normal 4 3 2 4 3 6 3" xfId="23088" xr:uid="{00000000-0005-0000-0000-0000B7300000}"/>
    <cellStyle name="Normal 4 3 2 4 3 7" xfId="10692" xr:uid="{00000000-0005-0000-0000-0000B8300000}"/>
    <cellStyle name="Normal 4 3 2 4 3 7 2" xfId="38463" xr:uid="{00000000-0005-0000-0000-0000B9300000}"/>
    <cellStyle name="Normal 4 3 2 4 3 8" xfId="17470" xr:uid="{00000000-0005-0000-0000-0000BA300000}"/>
    <cellStyle name="Normal 4 3 2 4 3 8 2" xfId="35441" xr:uid="{00000000-0005-0000-0000-0000BB300000}"/>
    <cellStyle name="Normal 4 3 2 4 3 9" xfId="8820" xr:uid="{00000000-0005-0000-0000-0000BC300000}"/>
    <cellStyle name="Normal 4 3 2 4 3 9 2" xfId="32516" xr:uid="{00000000-0005-0000-0000-0000BD300000}"/>
    <cellStyle name="Normal 4 3 2 4 4" xfId="1241" xr:uid="{00000000-0005-0000-0000-0000BE300000}"/>
    <cellStyle name="Normal 4 3 2 4 4 10" xfId="6858" xr:uid="{00000000-0005-0000-0000-0000BF300000}"/>
    <cellStyle name="Normal 4 3 2 4 4 10 2" xfId="28682" xr:uid="{00000000-0005-0000-0000-0000C0300000}"/>
    <cellStyle name="Normal 4 3 2 4 4 11" xfId="4986" xr:uid="{00000000-0005-0000-0000-0000C1300000}"/>
    <cellStyle name="Normal 4 3 2 4 4 11 2" xfId="21126" xr:uid="{00000000-0005-0000-0000-0000C2300000}"/>
    <cellStyle name="Normal 4 3 2 4 4 12" xfId="3114" xr:uid="{00000000-0005-0000-0000-0000C3300000}"/>
    <cellStyle name="Normal 4 3 2 4 4 13" xfId="19254" xr:uid="{00000000-0005-0000-0000-0000C4300000}"/>
    <cellStyle name="Normal 4 3 2 4 4 2" xfId="2740" xr:uid="{00000000-0005-0000-0000-0000C5300000}"/>
    <cellStyle name="Normal 4 3 2 4 4 2 10" xfId="20752" xr:uid="{00000000-0005-0000-0000-0000C6300000}"/>
    <cellStyle name="Normal 4 3 2 4 4 2 2" xfId="13805" xr:uid="{00000000-0005-0000-0000-0000C7300000}"/>
    <cellStyle name="Normal 4 3 2 4 4 2 2 2" xfId="41433" xr:uid="{00000000-0005-0000-0000-0000C8300000}"/>
    <cellStyle name="Normal 4 3 2 4 4 2 2 3" xfId="37999" xr:uid="{00000000-0005-0000-0000-0000C9300000}"/>
    <cellStyle name="Normal 4 3 2 4 4 2 2 4" xfId="32052" xr:uid="{00000000-0005-0000-0000-0000CA300000}"/>
    <cellStyle name="Normal 4 3 2 4 4 2 2 5" xfId="25915" xr:uid="{00000000-0005-0000-0000-0000CB300000}"/>
    <cellStyle name="Normal 4 3 2 4 4 2 3" xfId="16176" xr:uid="{00000000-0005-0000-0000-0000CC300000}"/>
    <cellStyle name="Normal 4 3 2 4 4 2 3 2" xfId="43804" xr:uid="{00000000-0005-0000-0000-0000CD300000}"/>
    <cellStyle name="Normal 4 3 2 4 4 2 3 3" xfId="27639" xr:uid="{00000000-0005-0000-0000-0000CE300000}"/>
    <cellStyle name="Normal 4 3 2 4 4 2 4" xfId="11078" xr:uid="{00000000-0005-0000-0000-0000CF300000}"/>
    <cellStyle name="Normal 4 3 2 4 4 2 4 2" xfId="38849" xr:uid="{00000000-0005-0000-0000-0000D0300000}"/>
    <cellStyle name="Normal 4 3 2 4 4 2 4 3" xfId="24496" xr:uid="{00000000-0005-0000-0000-0000D1300000}"/>
    <cellStyle name="Normal 4 3 2 4 4 2 5" xfId="18878" xr:uid="{00000000-0005-0000-0000-0000D2300000}"/>
    <cellStyle name="Normal 4 3 2 4 4 2 5 2" xfId="36406" xr:uid="{00000000-0005-0000-0000-0000D3300000}"/>
    <cellStyle name="Normal 4 3 2 4 4 2 6" xfId="10228" xr:uid="{00000000-0005-0000-0000-0000D4300000}"/>
    <cellStyle name="Normal 4 3 2 4 4 2 6 2" xfId="33924" xr:uid="{00000000-0005-0000-0000-0000D5300000}"/>
    <cellStyle name="Normal 4 3 2 4 4 2 7" xfId="8356" xr:uid="{00000000-0005-0000-0000-0000D6300000}"/>
    <cellStyle name="Normal 4 3 2 4 4 2 7 2" xfId="30180" xr:uid="{00000000-0005-0000-0000-0000D7300000}"/>
    <cellStyle name="Normal 4 3 2 4 4 2 8" xfId="6484" xr:uid="{00000000-0005-0000-0000-0000D8300000}"/>
    <cellStyle name="Normal 4 3 2 4 4 2 8 2" xfId="22624" xr:uid="{00000000-0005-0000-0000-0000D9300000}"/>
    <cellStyle name="Normal 4 3 2 4 4 2 9" xfId="4612" xr:uid="{00000000-0005-0000-0000-0000DA300000}"/>
    <cellStyle name="Normal 4 3 2 4 4 3" xfId="2196" xr:uid="{00000000-0005-0000-0000-0000DB300000}"/>
    <cellStyle name="Normal 4 3 2 4 4 3 2" xfId="15755" xr:uid="{00000000-0005-0000-0000-0000DC300000}"/>
    <cellStyle name="Normal 4 3 2 4 4 3 2 2" xfId="43383" xr:uid="{00000000-0005-0000-0000-0000DD300000}"/>
    <cellStyle name="Normal 4 3 2 4 4 3 2 3" xfId="31509" xr:uid="{00000000-0005-0000-0000-0000DE300000}"/>
    <cellStyle name="Normal 4 3 2 4 4 3 2 4" xfId="28303" xr:uid="{00000000-0005-0000-0000-0000DF300000}"/>
    <cellStyle name="Normal 4 3 2 4 4 3 3" xfId="13384" xr:uid="{00000000-0005-0000-0000-0000E0300000}"/>
    <cellStyle name="Normal 4 3 2 4 4 3 3 2" xfId="41012" xr:uid="{00000000-0005-0000-0000-0000E1300000}"/>
    <cellStyle name="Normal 4 3 2 4 4 3 3 3" xfId="23953" xr:uid="{00000000-0005-0000-0000-0000E2300000}"/>
    <cellStyle name="Normal 4 3 2 4 4 3 4" xfId="18335" xr:uid="{00000000-0005-0000-0000-0000E3300000}"/>
    <cellStyle name="Normal 4 3 2 4 4 3 4 2" xfId="37456" xr:uid="{00000000-0005-0000-0000-0000E4300000}"/>
    <cellStyle name="Normal 4 3 2 4 4 3 5" xfId="9685" xr:uid="{00000000-0005-0000-0000-0000E5300000}"/>
    <cellStyle name="Normal 4 3 2 4 4 3 5 2" xfId="33381" xr:uid="{00000000-0005-0000-0000-0000E6300000}"/>
    <cellStyle name="Normal 4 3 2 4 4 3 6" xfId="7813" xr:uid="{00000000-0005-0000-0000-0000E7300000}"/>
    <cellStyle name="Normal 4 3 2 4 4 3 6 2" xfId="29637" xr:uid="{00000000-0005-0000-0000-0000E8300000}"/>
    <cellStyle name="Normal 4 3 2 4 4 3 7" xfId="5941" xr:uid="{00000000-0005-0000-0000-0000E9300000}"/>
    <cellStyle name="Normal 4 3 2 4 4 3 7 2" xfId="22081" xr:uid="{00000000-0005-0000-0000-0000EA300000}"/>
    <cellStyle name="Normal 4 3 2 4 4 3 8" xfId="4069" xr:uid="{00000000-0005-0000-0000-0000EB300000}"/>
    <cellStyle name="Normal 4 3 2 4 4 3 9" xfId="20209" xr:uid="{00000000-0005-0000-0000-0000EC300000}"/>
    <cellStyle name="Normal 4 3 2 4 4 4" xfId="12174" xr:uid="{00000000-0005-0000-0000-0000ED300000}"/>
    <cellStyle name="Normal 4 3 2 4 4 4 2" xfId="39921" xr:uid="{00000000-0005-0000-0000-0000EE300000}"/>
    <cellStyle name="Normal 4 3 2 4 4 4 3" xfId="30554" xr:uid="{00000000-0005-0000-0000-0000EF300000}"/>
    <cellStyle name="Normal 4 3 2 4 4 4 4" xfId="25494" xr:uid="{00000000-0005-0000-0000-0000F0300000}"/>
    <cellStyle name="Normal 4 3 2 4 4 5" xfId="14665" xr:uid="{00000000-0005-0000-0000-0000F1300000}"/>
    <cellStyle name="Normal 4 3 2 4 4 5 2" xfId="42293" xr:uid="{00000000-0005-0000-0000-0000F2300000}"/>
    <cellStyle name="Normal 4 3 2 4 4 5 3" xfId="34451" xr:uid="{00000000-0005-0000-0000-0000F3300000}"/>
    <cellStyle name="Normal 4 3 2 4 4 5 4" xfId="27170" xr:uid="{00000000-0005-0000-0000-0000F4300000}"/>
    <cellStyle name="Normal 4 3 2 4 4 6" xfId="16885" xr:uid="{00000000-0005-0000-0000-0000F5300000}"/>
    <cellStyle name="Normal 4 3 2 4 4 6 2" xfId="44513" xr:uid="{00000000-0005-0000-0000-0000F6300000}"/>
    <cellStyle name="Normal 4 3 2 4 4 6 3" xfId="22998" xr:uid="{00000000-0005-0000-0000-0000F7300000}"/>
    <cellStyle name="Normal 4 3 2 4 4 7" xfId="10602" xr:uid="{00000000-0005-0000-0000-0000F8300000}"/>
    <cellStyle name="Normal 4 3 2 4 4 7 2" xfId="38373" xr:uid="{00000000-0005-0000-0000-0000F9300000}"/>
    <cellStyle name="Normal 4 3 2 4 4 8" xfId="17380" xr:uid="{00000000-0005-0000-0000-0000FA300000}"/>
    <cellStyle name="Normal 4 3 2 4 4 8 2" xfId="35937" xr:uid="{00000000-0005-0000-0000-0000FB300000}"/>
    <cellStyle name="Normal 4 3 2 4 4 9" xfId="8730" xr:uid="{00000000-0005-0000-0000-0000FC300000}"/>
    <cellStyle name="Normal 4 3 2 4 4 9 2" xfId="32426" xr:uid="{00000000-0005-0000-0000-0000FD300000}"/>
    <cellStyle name="Normal 4 3 2 4 5" xfId="1874" xr:uid="{00000000-0005-0000-0000-0000FE300000}"/>
    <cellStyle name="Normal 4 3 2 4 5 10" xfId="3747" xr:uid="{00000000-0005-0000-0000-0000FF300000}"/>
    <cellStyle name="Normal 4 3 2 4 5 11" xfId="19887" xr:uid="{00000000-0005-0000-0000-000000310000}"/>
    <cellStyle name="Normal 4 3 2 4 5 2" xfId="13295" xr:uid="{00000000-0005-0000-0000-000001310000}"/>
    <cellStyle name="Normal 4 3 2 4 5 2 2" xfId="15666" xr:uid="{00000000-0005-0000-0000-000002310000}"/>
    <cellStyle name="Normal 4 3 2 4 5 2 2 2" xfId="43294" xr:uid="{00000000-0005-0000-0000-000003310000}"/>
    <cellStyle name="Normal 4 3 2 4 5 2 3" xfId="40923" xr:uid="{00000000-0005-0000-0000-000004310000}"/>
    <cellStyle name="Normal 4 3 2 4 5 2 4" xfId="37134" xr:uid="{00000000-0005-0000-0000-000005310000}"/>
    <cellStyle name="Normal 4 3 2 4 5 2 5" xfId="31187" xr:uid="{00000000-0005-0000-0000-000006310000}"/>
    <cellStyle name="Normal 4 3 2 4 5 2 6" xfId="25405" xr:uid="{00000000-0005-0000-0000-000007310000}"/>
    <cellStyle name="Normal 4 3 2 4 5 3" xfId="12021" xr:uid="{00000000-0005-0000-0000-000008310000}"/>
    <cellStyle name="Normal 4 3 2 4 5 3 2" xfId="39768" xr:uid="{00000000-0005-0000-0000-000009310000}"/>
    <cellStyle name="Normal 4 3 2 4 5 3 3" xfId="34298" xr:uid="{00000000-0005-0000-0000-00000A310000}"/>
    <cellStyle name="Normal 4 3 2 4 5 3 4" xfId="27070" xr:uid="{00000000-0005-0000-0000-00000B310000}"/>
    <cellStyle name="Normal 4 3 2 4 5 4" xfId="14512" xr:uid="{00000000-0005-0000-0000-00000C310000}"/>
    <cellStyle name="Normal 4 3 2 4 5 4 2" xfId="42140" xr:uid="{00000000-0005-0000-0000-00000D310000}"/>
    <cellStyle name="Normal 4 3 2 4 5 4 3" xfId="23631" xr:uid="{00000000-0005-0000-0000-00000E310000}"/>
    <cellStyle name="Normal 4 3 2 4 5 5" xfId="11401" xr:uid="{00000000-0005-0000-0000-00000F310000}"/>
    <cellStyle name="Normal 4 3 2 4 5 5 2" xfId="39172" xr:uid="{00000000-0005-0000-0000-000010310000}"/>
    <cellStyle name="Normal 4 3 2 4 5 6" xfId="18013" xr:uid="{00000000-0005-0000-0000-000011310000}"/>
    <cellStyle name="Normal 4 3 2 4 5 6 2" xfId="35837" xr:uid="{00000000-0005-0000-0000-000012310000}"/>
    <cellStyle name="Normal 4 3 2 4 5 7" xfId="9363" xr:uid="{00000000-0005-0000-0000-000013310000}"/>
    <cellStyle name="Normal 4 3 2 4 5 7 2" xfId="33059" xr:uid="{00000000-0005-0000-0000-000014310000}"/>
    <cellStyle name="Normal 4 3 2 4 5 8" xfId="7491" xr:uid="{00000000-0005-0000-0000-000015310000}"/>
    <cellStyle name="Normal 4 3 2 4 5 8 2" xfId="29315" xr:uid="{00000000-0005-0000-0000-000016310000}"/>
    <cellStyle name="Normal 4 3 2 4 5 9" xfId="5619" xr:uid="{00000000-0005-0000-0000-000017310000}"/>
    <cellStyle name="Normal 4 3 2 4 5 9 2" xfId="21759" xr:uid="{00000000-0005-0000-0000-000018310000}"/>
    <cellStyle name="Normal 4 3 2 4 6" xfId="2418" xr:uid="{00000000-0005-0000-0000-000019310000}"/>
    <cellStyle name="Normal 4 3 2 4 6 10" xfId="20430" xr:uid="{00000000-0005-0000-0000-00001A310000}"/>
    <cellStyle name="Normal 4 3 2 4 6 2" xfId="13505" xr:uid="{00000000-0005-0000-0000-00001B310000}"/>
    <cellStyle name="Normal 4 3 2 4 6 2 2" xfId="41133" xr:uid="{00000000-0005-0000-0000-00001C310000}"/>
    <cellStyle name="Normal 4 3 2 4 6 2 3" xfId="37677" xr:uid="{00000000-0005-0000-0000-00001D310000}"/>
    <cellStyle name="Normal 4 3 2 4 6 2 4" xfId="31730" xr:uid="{00000000-0005-0000-0000-00001E310000}"/>
    <cellStyle name="Normal 4 3 2 4 6 2 5" xfId="25615" xr:uid="{00000000-0005-0000-0000-00001F310000}"/>
    <cellStyle name="Normal 4 3 2 4 6 3" xfId="15876" xr:uid="{00000000-0005-0000-0000-000020310000}"/>
    <cellStyle name="Normal 4 3 2 4 6 3 2" xfId="43504" xr:uid="{00000000-0005-0000-0000-000021310000}"/>
    <cellStyle name="Normal 4 3 2 4 6 3 3" xfId="27317" xr:uid="{00000000-0005-0000-0000-000022310000}"/>
    <cellStyle name="Normal 4 3 2 4 6 4" xfId="10925" xr:uid="{00000000-0005-0000-0000-000023310000}"/>
    <cellStyle name="Normal 4 3 2 4 6 4 2" xfId="38696" xr:uid="{00000000-0005-0000-0000-000024310000}"/>
    <cellStyle name="Normal 4 3 2 4 6 4 3" xfId="24174" xr:uid="{00000000-0005-0000-0000-000025310000}"/>
    <cellStyle name="Normal 4 3 2 4 6 5" xfId="18556" xr:uid="{00000000-0005-0000-0000-000026310000}"/>
    <cellStyle name="Normal 4 3 2 4 6 5 2" xfId="36084" xr:uid="{00000000-0005-0000-0000-000027310000}"/>
    <cellStyle name="Normal 4 3 2 4 6 6" xfId="9906" xr:uid="{00000000-0005-0000-0000-000028310000}"/>
    <cellStyle name="Normal 4 3 2 4 6 6 2" xfId="33602" xr:uid="{00000000-0005-0000-0000-000029310000}"/>
    <cellStyle name="Normal 4 3 2 4 6 7" xfId="8034" xr:uid="{00000000-0005-0000-0000-00002A310000}"/>
    <cellStyle name="Normal 4 3 2 4 6 7 2" xfId="29858" xr:uid="{00000000-0005-0000-0000-00002B310000}"/>
    <cellStyle name="Normal 4 3 2 4 6 8" xfId="6162" xr:uid="{00000000-0005-0000-0000-00002C310000}"/>
    <cellStyle name="Normal 4 3 2 4 6 8 2" xfId="22302" xr:uid="{00000000-0005-0000-0000-00002D310000}"/>
    <cellStyle name="Normal 4 3 2 4 6 9" xfId="4290" xr:uid="{00000000-0005-0000-0000-00002E310000}"/>
    <cellStyle name="Normal 4 3 2 4 7" xfId="1717" xr:uid="{00000000-0005-0000-0000-00002F310000}"/>
    <cellStyle name="Normal 4 3 2 4 7 2" xfId="16411" xr:uid="{00000000-0005-0000-0000-000030310000}"/>
    <cellStyle name="Normal 4 3 2 4 7 2 2" xfId="44039" xr:uid="{00000000-0005-0000-0000-000031310000}"/>
    <cellStyle name="Normal 4 3 2 4 7 2 3" xfId="31030" xr:uid="{00000000-0005-0000-0000-000032310000}"/>
    <cellStyle name="Normal 4 3 2 4 7 2 4" xfId="26150" xr:uid="{00000000-0005-0000-0000-000033310000}"/>
    <cellStyle name="Normal 4 3 2 4 7 3" xfId="14040" xr:uid="{00000000-0005-0000-0000-000034310000}"/>
    <cellStyle name="Normal 4 3 2 4 7 3 2" xfId="41668" xr:uid="{00000000-0005-0000-0000-000035310000}"/>
    <cellStyle name="Normal 4 3 2 4 7 3 3" xfId="27881" xr:uid="{00000000-0005-0000-0000-000036310000}"/>
    <cellStyle name="Normal 4 3 2 4 7 4" xfId="17856" xr:uid="{00000000-0005-0000-0000-000037310000}"/>
    <cellStyle name="Normal 4 3 2 4 7 4 2" xfId="36648" xr:uid="{00000000-0005-0000-0000-000038310000}"/>
    <cellStyle name="Normal 4 3 2 4 7 4 3" xfId="23474" xr:uid="{00000000-0005-0000-0000-000039310000}"/>
    <cellStyle name="Normal 4 3 2 4 7 5" xfId="9206" xr:uid="{00000000-0005-0000-0000-00003A310000}"/>
    <cellStyle name="Normal 4 3 2 4 7 5 2" xfId="32902" xr:uid="{00000000-0005-0000-0000-00003B310000}"/>
    <cellStyle name="Normal 4 3 2 4 7 6" xfId="7334" xr:uid="{00000000-0005-0000-0000-00003C310000}"/>
    <cellStyle name="Normal 4 3 2 4 7 6 2" xfId="29158" xr:uid="{00000000-0005-0000-0000-00003D310000}"/>
    <cellStyle name="Normal 4 3 2 4 7 7" xfId="5462" xr:uid="{00000000-0005-0000-0000-00003E310000}"/>
    <cellStyle name="Normal 4 3 2 4 7 7 2" xfId="21602" xr:uid="{00000000-0005-0000-0000-00003F310000}"/>
    <cellStyle name="Normal 4 3 2 4 7 8" xfId="3590" xr:uid="{00000000-0005-0000-0000-000040310000}"/>
    <cellStyle name="Normal 4 3 2 4 7 9" xfId="19730" xr:uid="{00000000-0005-0000-0000-000041310000}"/>
    <cellStyle name="Normal 4 3 2 4 8" xfId="1564" xr:uid="{00000000-0005-0000-0000-000042310000}"/>
    <cellStyle name="Normal 4 3 2 4 8 2" xfId="14988" xr:uid="{00000000-0005-0000-0000-000043310000}"/>
    <cellStyle name="Normal 4 3 2 4 8 2 2" xfId="42616" xr:uid="{00000000-0005-0000-0000-000044310000}"/>
    <cellStyle name="Normal 4 3 2 4 8 2 3" xfId="30877" xr:uid="{00000000-0005-0000-0000-000045310000}"/>
    <cellStyle name="Normal 4 3 2 4 8 2 4" xfId="28134" xr:uid="{00000000-0005-0000-0000-000046310000}"/>
    <cellStyle name="Normal 4 3 2 4 8 3" xfId="12497" xr:uid="{00000000-0005-0000-0000-000047310000}"/>
    <cellStyle name="Normal 4 3 2 4 8 3 2" xfId="40244" xr:uid="{00000000-0005-0000-0000-000048310000}"/>
    <cellStyle name="Normal 4 3 2 4 8 3 3" xfId="23321" xr:uid="{00000000-0005-0000-0000-000049310000}"/>
    <cellStyle name="Normal 4 3 2 4 8 4" xfId="17703" xr:uid="{00000000-0005-0000-0000-00004A310000}"/>
    <cellStyle name="Normal 4 3 2 4 8 4 2" xfId="35281" xr:uid="{00000000-0005-0000-0000-00004B310000}"/>
    <cellStyle name="Normal 4 3 2 4 8 5" xfId="9053" xr:uid="{00000000-0005-0000-0000-00004C310000}"/>
    <cellStyle name="Normal 4 3 2 4 8 5 2" xfId="32749" xr:uid="{00000000-0005-0000-0000-00004D310000}"/>
    <cellStyle name="Normal 4 3 2 4 8 6" xfId="7181" xr:uid="{00000000-0005-0000-0000-00004E310000}"/>
    <cellStyle name="Normal 4 3 2 4 8 6 2" xfId="29005" xr:uid="{00000000-0005-0000-0000-00004F310000}"/>
    <cellStyle name="Normal 4 3 2 4 8 7" xfId="5309" xr:uid="{00000000-0005-0000-0000-000050310000}"/>
    <cellStyle name="Normal 4 3 2 4 8 7 2" xfId="21449" xr:uid="{00000000-0005-0000-0000-000051310000}"/>
    <cellStyle name="Normal 4 3 2 4 8 8" xfId="3437" xr:uid="{00000000-0005-0000-0000-000052310000}"/>
    <cellStyle name="Normal 4 3 2 4 8 9" xfId="19577" xr:uid="{00000000-0005-0000-0000-000053310000}"/>
    <cellStyle name="Normal 4 3 2 4 9" xfId="11868" xr:uid="{00000000-0005-0000-0000-000054310000}"/>
    <cellStyle name="Normal 4 3 2 4 9 2" xfId="39617" xr:uid="{00000000-0005-0000-0000-000055310000}"/>
    <cellStyle name="Normal 4 3 2 4 9 3" xfId="36977" xr:uid="{00000000-0005-0000-0000-000056310000}"/>
    <cellStyle name="Normal 4 3 2 4 9 4" xfId="30401" xr:uid="{00000000-0005-0000-0000-000057310000}"/>
    <cellStyle name="Normal 4 3 2 4 9 5" xfId="24727" xr:uid="{00000000-0005-0000-0000-000058310000}"/>
    <cellStyle name="Normal 4 3 2 5" xfId="1024" xr:uid="{00000000-0005-0000-0000-000059310000}"/>
    <cellStyle name="Normal 4 3 2 5 10" xfId="16669" xr:uid="{00000000-0005-0000-0000-00005A310000}"/>
    <cellStyle name="Normal 4 3 2 5 10 2" xfId="44297" xr:uid="{00000000-0005-0000-0000-00005B310000}"/>
    <cellStyle name="Normal 4 3 2 5 10 3" xfId="22782" xr:uid="{00000000-0005-0000-0000-00005C310000}"/>
    <cellStyle name="Normal 4 3 2 5 11" xfId="10386" xr:uid="{00000000-0005-0000-0000-00005D310000}"/>
    <cellStyle name="Normal 4 3 2 5 11 2" xfId="38157" xr:uid="{00000000-0005-0000-0000-00005E310000}"/>
    <cellStyle name="Normal 4 3 2 5 12" xfId="17164" xr:uid="{00000000-0005-0000-0000-00005F310000}"/>
    <cellStyle name="Normal 4 3 2 5 12 2" xfId="35065" xr:uid="{00000000-0005-0000-0000-000060310000}"/>
    <cellStyle name="Normal 4 3 2 5 13" xfId="8514" xr:uid="{00000000-0005-0000-0000-000061310000}"/>
    <cellStyle name="Normal 4 3 2 5 13 2" xfId="32210" xr:uid="{00000000-0005-0000-0000-000062310000}"/>
    <cellStyle name="Normal 4 3 2 5 14" xfId="6642" xr:uid="{00000000-0005-0000-0000-000063310000}"/>
    <cellStyle name="Normal 4 3 2 5 14 2" xfId="28466" xr:uid="{00000000-0005-0000-0000-000064310000}"/>
    <cellStyle name="Normal 4 3 2 5 15" xfId="4770" xr:uid="{00000000-0005-0000-0000-000065310000}"/>
    <cellStyle name="Normal 4 3 2 5 15 2" xfId="20910" xr:uid="{00000000-0005-0000-0000-000066310000}"/>
    <cellStyle name="Normal 4 3 2 5 16" xfId="2898" xr:uid="{00000000-0005-0000-0000-000067310000}"/>
    <cellStyle name="Normal 4 3 2 5 17" xfId="19038" xr:uid="{00000000-0005-0000-0000-000068310000}"/>
    <cellStyle name="Normal 4 3 2 5 2" xfId="1348" xr:uid="{00000000-0005-0000-0000-000069310000}"/>
    <cellStyle name="Normal 4 3 2 5 2 10" xfId="6965" xr:uid="{00000000-0005-0000-0000-00006A310000}"/>
    <cellStyle name="Normal 4 3 2 5 2 10 2" xfId="28789" xr:uid="{00000000-0005-0000-0000-00006B310000}"/>
    <cellStyle name="Normal 4 3 2 5 2 11" xfId="5093" xr:uid="{00000000-0005-0000-0000-00006C310000}"/>
    <cellStyle name="Normal 4 3 2 5 2 11 2" xfId="21233" xr:uid="{00000000-0005-0000-0000-00006D310000}"/>
    <cellStyle name="Normal 4 3 2 5 2 12" xfId="3221" xr:uid="{00000000-0005-0000-0000-00006E310000}"/>
    <cellStyle name="Normal 4 3 2 5 2 13" xfId="19361" xr:uid="{00000000-0005-0000-0000-00006F310000}"/>
    <cellStyle name="Normal 4 3 2 5 2 2" xfId="2524" xr:uid="{00000000-0005-0000-0000-000070310000}"/>
    <cellStyle name="Normal 4 3 2 5 2 2 10" xfId="20536" xr:uid="{00000000-0005-0000-0000-000071310000}"/>
    <cellStyle name="Normal 4 3 2 5 2 2 2" xfId="13597" xr:uid="{00000000-0005-0000-0000-000072310000}"/>
    <cellStyle name="Normal 4 3 2 5 2 2 2 2" xfId="41225" xr:uid="{00000000-0005-0000-0000-000073310000}"/>
    <cellStyle name="Normal 4 3 2 5 2 2 2 3" xfId="37783" xr:uid="{00000000-0005-0000-0000-000074310000}"/>
    <cellStyle name="Normal 4 3 2 5 2 2 2 4" xfId="31836" xr:uid="{00000000-0005-0000-0000-000075310000}"/>
    <cellStyle name="Normal 4 3 2 5 2 2 2 5" xfId="25707" xr:uid="{00000000-0005-0000-0000-000076310000}"/>
    <cellStyle name="Normal 4 3 2 5 2 2 3" xfId="15968" xr:uid="{00000000-0005-0000-0000-000077310000}"/>
    <cellStyle name="Normal 4 3 2 5 2 2 3 2" xfId="43596" xr:uid="{00000000-0005-0000-0000-000078310000}"/>
    <cellStyle name="Normal 4 3 2 5 2 2 3 3" xfId="27423" xr:uid="{00000000-0005-0000-0000-000079310000}"/>
    <cellStyle name="Normal 4 3 2 5 2 2 4" xfId="11669" xr:uid="{00000000-0005-0000-0000-00007A310000}"/>
    <cellStyle name="Normal 4 3 2 5 2 2 4 2" xfId="39431" xr:uid="{00000000-0005-0000-0000-00007B310000}"/>
    <cellStyle name="Normal 4 3 2 5 2 2 4 3" xfId="24280" xr:uid="{00000000-0005-0000-0000-00007C310000}"/>
    <cellStyle name="Normal 4 3 2 5 2 2 5" xfId="18662" xr:uid="{00000000-0005-0000-0000-00007D310000}"/>
    <cellStyle name="Normal 4 3 2 5 2 2 5 2" xfId="36190" xr:uid="{00000000-0005-0000-0000-00007E310000}"/>
    <cellStyle name="Normal 4 3 2 5 2 2 6" xfId="10012" xr:uid="{00000000-0005-0000-0000-00007F310000}"/>
    <cellStyle name="Normal 4 3 2 5 2 2 6 2" xfId="33708" xr:uid="{00000000-0005-0000-0000-000080310000}"/>
    <cellStyle name="Normal 4 3 2 5 2 2 7" xfId="8140" xr:uid="{00000000-0005-0000-0000-000081310000}"/>
    <cellStyle name="Normal 4 3 2 5 2 2 7 2" xfId="29964" xr:uid="{00000000-0005-0000-0000-000082310000}"/>
    <cellStyle name="Normal 4 3 2 5 2 2 8" xfId="6268" xr:uid="{00000000-0005-0000-0000-000083310000}"/>
    <cellStyle name="Normal 4 3 2 5 2 2 8 2" xfId="22408" xr:uid="{00000000-0005-0000-0000-000084310000}"/>
    <cellStyle name="Normal 4 3 2 5 2 2 9" xfId="4396" xr:uid="{00000000-0005-0000-0000-000085310000}"/>
    <cellStyle name="Normal 4 3 2 5 2 3" xfId="1980" xr:uid="{00000000-0005-0000-0000-000086310000}"/>
    <cellStyle name="Normal 4 3 2 5 2 3 10" xfId="19993" xr:uid="{00000000-0005-0000-0000-000087310000}"/>
    <cellStyle name="Normal 4 3 2 5 2 3 2" xfId="13050" xr:uid="{00000000-0005-0000-0000-000088310000}"/>
    <cellStyle name="Normal 4 3 2 5 2 3 2 2" xfId="40699" xr:uid="{00000000-0005-0000-0000-000089310000}"/>
    <cellStyle name="Normal 4 3 2 5 2 3 2 3" xfId="31293" xr:uid="{00000000-0005-0000-0000-00008A310000}"/>
    <cellStyle name="Normal 4 3 2 5 2 3 2 4" xfId="28221" xr:uid="{00000000-0005-0000-0000-00008B310000}"/>
    <cellStyle name="Normal 4 3 2 5 2 3 3" xfId="15443" xr:uid="{00000000-0005-0000-0000-00008C310000}"/>
    <cellStyle name="Normal 4 3 2 5 2 3 3 2" xfId="43071" xr:uid="{00000000-0005-0000-0000-00008D310000}"/>
    <cellStyle name="Normal 4 3 2 5 2 3 3 3" xfId="23737" xr:uid="{00000000-0005-0000-0000-00008E310000}"/>
    <cellStyle name="Normal 4 3 2 5 2 3 4" xfId="11185" xr:uid="{00000000-0005-0000-0000-00008F310000}"/>
    <cellStyle name="Normal 4 3 2 5 2 3 4 2" xfId="38956" xr:uid="{00000000-0005-0000-0000-000090310000}"/>
    <cellStyle name="Normal 4 3 2 5 2 3 5" xfId="18119" xr:uid="{00000000-0005-0000-0000-000091310000}"/>
    <cellStyle name="Normal 4 3 2 5 2 3 5 2" xfId="37240" xr:uid="{00000000-0005-0000-0000-000092310000}"/>
    <cellStyle name="Normal 4 3 2 5 2 3 6" xfId="9469" xr:uid="{00000000-0005-0000-0000-000093310000}"/>
    <cellStyle name="Normal 4 3 2 5 2 3 6 2" xfId="33165" xr:uid="{00000000-0005-0000-0000-000094310000}"/>
    <cellStyle name="Normal 4 3 2 5 2 3 7" xfId="7597" xr:uid="{00000000-0005-0000-0000-000095310000}"/>
    <cellStyle name="Normal 4 3 2 5 2 3 7 2" xfId="29421" xr:uid="{00000000-0005-0000-0000-000096310000}"/>
    <cellStyle name="Normal 4 3 2 5 2 3 8" xfId="5725" xr:uid="{00000000-0005-0000-0000-000097310000}"/>
    <cellStyle name="Normal 4 3 2 5 2 3 8 2" xfId="21865" xr:uid="{00000000-0005-0000-0000-000098310000}"/>
    <cellStyle name="Normal 4 3 2 5 2 3 9" xfId="3853" xr:uid="{00000000-0005-0000-0000-000099310000}"/>
    <cellStyle name="Normal 4 3 2 5 2 4" xfId="12281" xr:uid="{00000000-0005-0000-0000-00009A310000}"/>
    <cellStyle name="Normal 4 3 2 5 2 4 2" xfId="40028" xr:uid="{00000000-0005-0000-0000-00009B310000}"/>
    <cellStyle name="Normal 4 3 2 5 2 4 3" xfId="30661" xr:uid="{00000000-0005-0000-0000-00009C310000}"/>
    <cellStyle name="Normal 4 3 2 5 2 4 4" xfId="25182" xr:uid="{00000000-0005-0000-0000-00009D310000}"/>
    <cellStyle name="Normal 4 3 2 5 2 5" xfId="14772" xr:uid="{00000000-0005-0000-0000-00009E310000}"/>
    <cellStyle name="Normal 4 3 2 5 2 5 2" xfId="42400" xr:uid="{00000000-0005-0000-0000-00009F310000}"/>
    <cellStyle name="Normal 4 3 2 5 2 5 3" xfId="34558" xr:uid="{00000000-0005-0000-0000-0000A0310000}"/>
    <cellStyle name="Normal 4 3 2 5 2 5 4" xfId="26919" xr:uid="{00000000-0005-0000-0000-0000A1310000}"/>
    <cellStyle name="Normal 4 3 2 5 2 6" xfId="16992" xr:uid="{00000000-0005-0000-0000-0000A2310000}"/>
    <cellStyle name="Normal 4 3 2 5 2 6 2" xfId="44620" xr:uid="{00000000-0005-0000-0000-0000A3310000}"/>
    <cellStyle name="Normal 4 3 2 5 2 6 3" xfId="23105" xr:uid="{00000000-0005-0000-0000-0000A4310000}"/>
    <cellStyle name="Normal 4 3 2 5 2 7" xfId="10709" xr:uid="{00000000-0005-0000-0000-0000A5310000}"/>
    <cellStyle name="Normal 4 3 2 5 2 7 2" xfId="38480" xr:uid="{00000000-0005-0000-0000-0000A6310000}"/>
    <cellStyle name="Normal 4 3 2 5 2 8" xfId="17487" xr:uid="{00000000-0005-0000-0000-0000A7310000}"/>
    <cellStyle name="Normal 4 3 2 5 2 8 2" xfId="35687" xr:uid="{00000000-0005-0000-0000-0000A8310000}"/>
    <cellStyle name="Normal 4 3 2 5 2 9" xfId="8837" xr:uid="{00000000-0005-0000-0000-0000A9310000}"/>
    <cellStyle name="Normal 4 3 2 5 2 9 2" xfId="32533" xr:uid="{00000000-0005-0000-0000-0000AA310000}"/>
    <cellStyle name="Normal 4 3 2 5 3" xfId="1178" xr:uid="{00000000-0005-0000-0000-0000AB310000}"/>
    <cellStyle name="Normal 4 3 2 5 3 10" xfId="6795" xr:uid="{00000000-0005-0000-0000-0000AC310000}"/>
    <cellStyle name="Normal 4 3 2 5 3 10 2" xfId="28619" xr:uid="{00000000-0005-0000-0000-0000AD310000}"/>
    <cellStyle name="Normal 4 3 2 5 3 11" xfId="4923" xr:uid="{00000000-0005-0000-0000-0000AE310000}"/>
    <cellStyle name="Normal 4 3 2 5 3 11 2" xfId="21063" xr:uid="{00000000-0005-0000-0000-0000AF310000}"/>
    <cellStyle name="Normal 4 3 2 5 3 12" xfId="3051" xr:uid="{00000000-0005-0000-0000-0000B0310000}"/>
    <cellStyle name="Normal 4 3 2 5 3 13" xfId="19191" xr:uid="{00000000-0005-0000-0000-0000B1310000}"/>
    <cellStyle name="Normal 4 3 2 5 3 2" xfId="2677" xr:uid="{00000000-0005-0000-0000-0000B2310000}"/>
    <cellStyle name="Normal 4 3 2 5 3 2 10" xfId="20689" xr:uid="{00000000-0005-0000-0000-0000B3310000}"/>
    <cellStyle name="Normal 4 3 2 5 3 2 2" xfId="13742" xr:uid="{00000000-0005-0000-0000-0000B4310000}"/>
    <cellStyle name="Normal 4 3 2 5 3 2 2 2" xfId="41370" xr:uid="{00000000-0005-0000-0000-0000B5310000}"/>
    <cellStyle name="Normal 4 3 2 5 3 2 2 3" xfId="37936" xr:uid="{00000000-0005-0000-0000-0000B6310000}"/>
    <cellStyle name="Normal 4 3 2 5 3 2 2 4" xfId="31989" xr:uid="{00000000-0005-0000-0000-0000B7310000}"/>
    <cellStyle name="Normal 4 3 2 5 3 2 2 5" xfId="25852" xr:uid="{00000000-0005-0000-0000-0000B8310000}"/>
    <cellStyle name="Normal 4 3 2 5 3 2 3" xfId="16113" xr:uid="{00000000-0005-0000-0000-0000B9310000}"/>
    <cellStyle name="Normal 4 3 2 5 3 2 3 2" xfId="43741" xr:uid="{00000000-0005-0000-0000-0000BA310000}"/>
    <cellStyle name="Normal 4 3 2 5 3 2 3 3" xfId="27576" xr:uid="{00000000-0005-0000-0000-0000BB310000}"/>
    <cellStyle name="Normal 4 3 2 5 3 2 4" xfId="11554" xr:uid="{00000000-0005-0000-0000-0000BC310000}"/>
    <cellStyle name="Normal 4 3 2 5 3 2 4 2" xfId="39322" xr:uid="{00000000-0005-0000-0000-0000BD310000}"/>
    <cellStyle name="Normal 4 3 2 5 3 2 4 3" xfId="24433" xr:uid="{00000000-0005-0000-0000-0000BE310000}"/>
    <cellStyle name="Normal 4 3 2 5 3 2 5" xfId="18815" xr:uid="{00000000-0005-0000-0000-0000BF310000}"/>
    <cellStyle name="Normal 4 3 2 5 3 2 5 2" xfId="36343" xr:uid="{00000000-0005-0000-0000-0000C0310000}"/>
    <cellStyle name="Normal 4 3 2 5 3 2 6" xfId="10165" xr:uid="{00000000-0005-0000-0000-0000C1310000}"/>
    <cellStyle name="Normal 4 3 2 5 3 2 6 2" xfId="33861" xr:uid="{00000000-0005-0000-0000-0000C2310000}"/>
    <cellStyle name="Normal 4 3 2 5 3 2 7" xfId="8293" xr:uid="{00000000-0005-0000-0000-0000C3310000}"/>
    <cellStyle name="Normal 4 3 2 5 3 2 7 2" xfId="30117" xr:uid="{00000000-0005-0000-0000-0000C4310000}"/>
    <cellStyle name="Normal 4 3 2 5 3 2 8" xfId="6421" xr:uid="{00000000-0005-0000-0000-0000C5310000}"/>
    <cellStyle name="Normal 4 3 2 5 3 2 8 2" xfId="22561" xr:uid="{00000000-0005-0000-0000-0000C6310000}"/>
    <cellStyle name="Normal 4 3 2 5 3 2 9" xfId="4549" xr:uid="{00000000-0005-0000-0000-0000C7310000}"/>
    <cellStyle name="Normal 4 3 2 5 3 3" xfId="2133" xr:uid="{00000000-0005-0000-0000-0000C8310000}"/>
    <cellStyle name="Normal 4 3 2 5 3 3 10" xfId="20146" xr:uid="{00000000-0005-0000-0000-0000C9310000}"/>
    <cellStyle name="Normal 4 3 2 5 3 3 2" xfId="12696" xr:uid="{00000000-0005-0000-0000-0000CA310000}"/>
    <cellStyle name="Normal 4 3 2 5 3 3 2 2" xfId="40426" xr:uid="{00000000-0005-0000-0000-0000CB310000}"/>
    <cellStyle name="Normal 4 3 2 5 3 3 2 3" xfId="31446" xr:uid="{00000000-0005-0000-0000-0000CC310000}"/>
    <cellStyle name="Normal 4 3 2 5 3 3 2 4" xfId="28375" xr:uid="{00000000-0005-0000-0000-0000CD310000}"/>
    <cellStyle name="Normal 4 3 2 5 3 3 3" xfId="15170" xr:uid="{00000000-0005-0000-0000-0000CE310000}"/>
    <cellStyle name="Normal 4 3 2 5 3 3 3 2" xfId="42798" xr:uid="{00000000-0005-0000-0000-0000CF310000}"/>
    <cellStyle name="Normal 4 3 2 5 3 3 3 3" xfId="23890" xr:uid="{00000000-0005-0000-0000-0000D0310000}"/>
    <cellStyle name="Normal 4 3 2 5 3 3 4" xfId="11015" xr:uid="{00000000-0005-0000-0000-0000D1310000}"/>
    <cellStyle name="Normal 4 3 2 5 3 3 4 2" xfId="38786" xr:uid="{00000000-0005-0000-0000-0000D2310000}"/>
    <cellStyle name="Normal 4 3 2 5 3 3 5" xfId="18272" xr:uid="{00000000-0005-0000-0000-0000D3310000}"/>
    <cellStyle name="Normal 4 3 2 5 3 3 5 2" xfId="37393" xr:uid="{00000000-0005-0000-0000-0000D4310000}"/>
    <cellStyle name="Normal 4 3 2 5 3 3 6" xfId="9622" xr:uid="{00000000-0005-0000-0000-0000D5310000}"/>
    <cellStyle name="Normal 4 3 2 5 3 3 6 2" xfId="33318" xr:uid="{00000000-0005-0000-0000-0000D6310000}"/>
    <cellStyle name="Normal 4 3 2 5 3 3 7" xfId="7750" xr:uid="{00000000-0005-0000-0000-0000D7310000}"/>
    <cellStyle name="Normal 4 3 2 5 3 3 7 2" xfId="29574" xr:uid="{00000000-0005-0000-0000-0000D8310000}"/>
    <cellStyle name="Normal 4 3 2 5 3 3 8" xfId="5878" xr:uid="{00000000-0005-0000-0000-0000D9310000}"/>
    <cellStyle name="Normal 4 3 2 5 3 3 8 2" xfId="22018" xr:uid="{00000000-0005-0000-0000-0000DA310000}"/>
    <cellStyle name="Normal 4 3 2 5 3 3 9" xfId="4006" xr:uid="{00000000-0005-0000-0000-0000DB310000}"/>
    <cellStyle name="Normal 4 3 2 5 3 4" xfId="12111" xr:uid="{00000000-0005-0000-0000-0000DC310000}"/>
    <cellStyle name="Normal 4 3 2 5 3 4 2" xfId="39858" xr:uid="{00000000-0005-0000-0000-0000DD310000}"/>
    <cellStyle name="Normal 4 3 2 5 3 4 3" xfId="30491" xr:uid="{00000000-0005-0000-0000-0000DE310000}"/>
    <cellStyle name="Normal 4 3 2 5 3 4 4" xfId="24909" xr:uid="{00000000-0005-0000-0000-0000DF310000}"/>
    <cellStyle name="Normal 4 3 2 5 3 5" xfId="14602" xr:uid="{00000000-0005-0000-0000-0000E0310000}"/>
    <cellStyle name="Normal 4 3 2 5 3 5 2" xfId="42230" xr:uid="{00000000-0005-0000-0000-0000E1310000}"/>
    <cellStyle name="Normal 4 3 2 5 3 5 3" xfId="34388" xr:uid="{00000000-0005-0000-0000-0000E2310000}"/>
    <cellStyle name="Normal 4 3 2 5 3 5 4" xfId="26610" xr:uid="{00000000-0005-0000-0000-0000E3310000}"/>
    <cellStyle name="Normal 4 3 2 5 3 6" xfId="16822" xr:uid="{00000000-0005-0000-0000-0000E4310000}"/>
    <cellStyle name="Normal 4 3 2 5 3 6 2" xfId="44450" xr:uid="{00000000-0005-0000-0000-0000E5310000}"/>
    <cellStyle name="Normal 4 3 2 5 3 6 3" xfId="22935" xr:uid="{00000000-0005-0000-0000-0000E6310000}"/>
    <cellStyle name="Normal 4 3 2 5 3 7" xfId="10539" xr:uid="{00000000-0005-0000-0000-0000E7310000}"/>
    <cellStyle name="Normal 4 3 2 5 3 7 2" xfId="38310" xr:uid="{00000000-0005-0000-0000-0000E8310000}"/>
    <cellStyle name="Normal 4 3 2 5 3 8" xfId="17317" xr:uid="{00000000-0005-0000-0000-0000E9310000}"/>
    <cellStyle name="Normal 4 3 2 5 3 8 2" xfId="35378" xr:uid="{00000000-0005-0000-0000-0000EA310000}"/>
    <cellStyle name="Normal 4 3 2 5 3 9" xfId="8667" xr:uid="{00000000-0005-0000-0000-0000EB310000}"/>
    <cellStyle name="Normal 4 3 2 5 3 9 2" xfId="32363" xr:uid="{00000000-0005-0000-0000-0000EC310000}"/>
    <cellStyle name="Normal 4 3 2 5 4" xfId="1811" xr:uid="{00000000-0005-0000-0000-0000ED310000}"/>
    <cellStyle name="Normal 4 3 2 5 4 10" xfId="3684" xr:uid="{00000000-0005-0000-0000-0000EE310000}"/>
    <cellStyle name="Normal 4 3 2 5 4 11" xfId="19824" xr:uid="{00000000-0005-0000-0000-0000EF310000}"/>
    <cellStyle name="Normal 4 3 2 5 4 2" xfId="13337" xr:uid="{00000000-0005-0000-0000-0000F0310000}"/>
    <cellStyle name="Normal 4 3 2 5 4 2 2" xfId="15708" xr:uid="{00000000-0005-0000-0000-0000F1310000}"/>
    <cellStyle name="Normal 4 3 2 5 4 2 2 2" xfId="43336" xr:uid="{00000000-0005-0000-0000-0000F2310000}"/>
    <cellStyle name="Normal 4 3 2 5 4 2 3" xfId="40965" xr:uid="{00000000-0005-0000-0000-0000F3310000}"/>
    <cellStyle name="Normal 4 3 2 5 4 2 4" xfId="37071" xr:uid="{00000000-0005-0000-0000-0000F4310000}"/>
    <cellStyle name="Normal 4 3 2 5 4 2 5" xfId="31124" xr:uid="{00000000-0005-0000-0000-0000F5310000}"/>
    <cellStyle name="Normal 4 3 2 5 4 2 6" xfId="25447" xr:uid="{00000000-0005-0000-0000-0000F6310000}"/>
    <cellStyle name="Normal 4 3 2 5 4 3" xfId="11958" xr:uid="{00000000-0005-0000-0000-0000F7310000}"/>
    <cellStyle name="Normal 4 3 2 5 4 3 2" xfId="39705" xr:uid="{00000000-0005-0000-0000-0000F8310000}"/>
    <cellStyle name="Normal 4 3 2 5 4 3 3" xfId="34235" xr:uid="{00000000-0005-0000-0000-0000F9310000}"/>
    <cellStyle name="Normal 4 3 2 5 4 3 4" xfId="27115" xr:uid="{00000000-0005-0000-0000-0000FA310000}"/>
    <cellStyle name="Normal 4 3 2 5 4 4" xfId="14449" xr:uid="{00000000-0005-0000-0000-0000FB310000}"/>
    <cellStyle name="Normal 4 3 2 5 4 4 2" xfId="42077" xr:uid="{00000000-0005-0000-0000-0000FC310000}"/>
    <cellStyle name="Normal 4 3 2 5 4 4 3" xfId="23568" xr:uid="{00000000-0005-0000-0000-0000FD310000}"/>
    <cellStyle name="Normal 4 3 2 5 4 5" xfId="11338" xr:uid="{00000000-0005-0000-0000-0000FE310000}"/>
    <cellStyle name="Normal 4 3 2 5 4 5 2" xfId="39109" xr:uid="{00000000-0005-0000-0000-0000FF310000}"/>
    <cellStyle name="Normal 4 3 2 5 4 6" xfId="17950" xr:uid="{00000000-0005-0000-0000-000000320000}"/>
    <cellStyle name="Normal 4 3 2 5 4 6 2" xfId="35882" xr:uid="{00000000-0005-0000-0000-000001320000}"/>
    <cellStyle name="Normal 4 3 2 5 4 7" xfId="9300" xr:uid="{00000000-0005-0000-0000-000002320000}"/>
    <cellStyle name="Normal 4 3 2 5 4 7 2" xfId="32996" xr:uid="{00000000-0005-0000-0000-000003320000}"/>
    <cellStyle name="Normal 4 3 2 5 4 8" xfId="7428" xr:uid="{00000000-0005-0000-0000-000004320000}"/>
    <cellStyle name="Normal 4 3 2 5 4 8 2" xfId="29252" xr:uid="{00000000-0005-0000-0000-000005320000}"/>
    <cellStyle name="Normal 4 3 2 5 4 9" xfId="5556" xr:uid="{00000000-0005-0000-0000-000006320000}"/>
    <cellStyle name="Normal 4 3 2 5 4 9 2" xfId="21696" xr:uid="{00000000-0005-0000-0000-000007320000}"/>
    <cellStyle name="Normal 4 3 2 5 5" xfId="2355" xr:uid="{00000000-0005-0000-0000-000008320000}"/>
    <cellStyle name="Normal 4 3 2 5 5 10" xfId="20367" xr:uid="{00000000-0005-0000-0000-000009320000}"/>
    <cellStyle name="Normal 4 3 2 5 5 2" xfId="13446" xr:uid="{00000000-0005-0000-0000-00000A320000}"/>
    <cellStyle name="Normal 4 3 2 5 5 2 2" xfId="41074" xr:uid="{00000000-0005-0000-0000-00000B320000}"/>
    <cellStyle name="Normal 4 3 2 5 5 2 3" xfId="37614" xr:uid="{00000000-0005-0000-0000-00000C320000}"/>
    <cellStyle name="Normal 4 3 2 5 5 2 4" xfId="31667" xr:uid="{00000000-0005-0000-0000-00000D320000}"/>
    <cellStyle name="Normal 4 3 2 5 5 2 5" xfId="25556" xr:uid="{00000000-0005-0000-0000-00000E320000}"/>
    <cellStyle name="Normal 4 3 2 5 5 3" xfId="15817" xr:uid="{00000000-0005-0000-0000-00000F320000}"/>
    <cellStyle name="Normal 4 3 2 5 5 3 2" xfId="43445" xr:uid="{00000000-0005-0000-0000-000010320000}"/>
    <cellStyle name="Normal 4 3 2 5 5 3 3" xfId="27254" xr:uid="{00000000-0005-0000-0000-000011320000}"/>
    <cellStyle name="Normal 4 3 2 5 5 4" xfId="10862" xr:uid="{00000000-0005-0000-0000-000012320000}"/>
    <cellStyle name="Normal 4 3 2 5 5 4 2" xfId="38633" xr:uid="{00000000-0005-0000-0000-000013320000}"/>
    <cellStyle name="Normal 4 3 2 5 5 4 3" xfId="24111" xr:uid="{00000000-0005-0000-0000-000014320000}"/>
    <cellStyle name="Normal 4 3 2 5 5 5" xfId="18493" xr:uid="{00000000-0005-0000-0000-000015320000}"/>
    <cellStyle name="Normal 4 3 2 5 5 5 2" xfId="36021" xr:uid="{00000000-0005-0000-0000-000016320000}"/>
    <cellStyle name="Normal 4 3 2 5 5 6" xfId="9843" xr:uid="{00000000-0005-0000-0000-000017320000}"/>
    <cellStyle name="Normal 4 3 2 5 5 6 2" xfId="33539" xr:uid="{00000000-0005-0000-0000-000018320000}"/>
    <cellStyle name="Normal 4 3 2 5 5 7" xfId="7971" xr:uid="{00000000-0005-0000-0000-000019320000}"/>
    <cellStyle name="Normal 4 3 2 5 5 7 2" xfId="29795" xr:uid="{00000000-0005-0000-0000-00001A320000}"/>
    <cellStyle name="Normal 4 3 2 5 5 8" xfId="6099" xr:uid="{00000000-0005-0000-0000-00001B320000}"/>
    <cellStyle name="Normal 4 3 2 5 5 8 2" xfId="22239" xr:uid="{00000000-0005-0000-0000-00001C320000}"/>
    <cellStyle name="Normal 4 3 2 5 5 9" xfId="4227" xr:uid="{00000000-0005-0000-0000-00001D320000}"/>
    <cellStyle name="Normal 4 3 2 5 6" xfId="1654" xr:uid="{00000000-0005-0000-0000-00001E320000}"/>
    <cellStyle name="Normal 4 3 2 5 6 2" xfId="16479" xr:uid="{00000000-0005-0000-0000-00001F320000}"/>
    <cellStyle name="Normal 4 3 2 5 6 2 2" xfId="44107" xr:uid="{00000000-0005-0000-0000-000020320000}"/>
    <cellStyle name="Normal 4 3 2 5 6 2 3" xfId="30967" xr:uid="{00000000-0005-0000-0000-000021320000}"/>
    <cellStyle name="Normal 4 3 2 5 6 2 4" xfId="26218" xr:uid="{00000000-0005-0000-0000-000022320000}"/>
    <cellStyle name="Normal 4 3 2 5 6 3" xfId="14108" xr:uid="{00000000-0005-0000-0000-000023320000}"/>
    <cellStyle name="Normal 4 3 2 5 6 3 2" xfId="41736" xr:uid="{00000000-0005-0000-0000-000024320000}"/>
    <cellStyle name="Normal 4 3 2 5 6 3 3" xfId="27951" xr:uid="{00000000-0005-0000-0000-000025320000}"/>
    <cellStyle name="Normal 4 3 2 5 6 4" xfId="17793" xr:uid="{00000000-0005-0000-0000-000026320000}"/>
    <cellStyle name="Normal 4 3 2 5 6 4 2" xfId="36718" xr:uid="{00000000-0005-0000-0000-000027320000}"/>
    <cellStyle name="Normal 4 3 2 5 6 4 3" xfId="23411" xr:uid="{00000000-0005-0000-0000-000028320000}"/>
    <cellStyle name="Normal 4 3 2 5 6 5" xfId="9143" xr:uid="{00000000-0005-0000-0000-000029320000}"/>
    <cellStyle name="Normal 4 3 2 5 6 5 2" xfId="32839" xr:uid="{00000000-0005-0000-0000-00002A320000}"/>
    <cellStyle name="Normal 4 3 2 5 6 6" xfId="7271" xr:uid="{00000000-0005-0000-0000-00002B320000}"/>
    <cellStyle name="Normal 4 3 2 5 6 6 2" xfId="29095" xr:uid="{00000000-0005-0000-0000-00002C320000}"/>
    <cellStyle name="Normal 4 3 2 5 6 7" xfId="5399" xr:uid="{00000000-0005-0000-0000-00002D320000}"/>
    <cellStyle name="Normal 4 3 2 5 6 7 2" xfId="21539" xr:uid="{00000000-0005-0000-0000-00002E320000}"/>
    <cellStyle name="Normal 4 3 2 5 6 8" xfId="3527" xr:uid="{00000000-0005-0000-0000-00002F320000}"/>
    <cellStyle name="Normal 4 3 2 5 6 9" xfId="19667" xr:uid="{00000000-0005-0000-0000-000030320000}"/>
    <cellStyle name="Normal 4 3 2 5 7" xfId="1501" xr:uid="{00000000-0005-0000-0000-000031320000}"/>
    <cellStyle name="Normal 4 3 2 5 7 2" xfId="14925" xr:uid="{00000000-0005-0000-0000-000032320000}"/>
    <cellStyle name="Normal 4 3 2 5 7 2 2" xfId="42553" xr:uid="{00000000-0005-0000-0000-000033320000}"/>
    <cellStyle name="Normal 4 3 2 5 7 2 3" xfId="30814" xr:uid="{00000000-0005-0000-0000-000034320000}"/>
    <cellStyle name="Normal 4 3 2 5 7 2 4" xfId="28367" xr:uid="{00000000-0005-0000-0000-000035320000}"/>
    <cellStyle name="Normal 4 3 2 5 7 3" xfId="12434" xr:uid="{00000000-0005-0000-0000-000036320000}"/>
    <cellStyle name="Normal 4 3 2 5 7 3 2" xfId="40181" xr:uid="{00000000-0005-0000-0000-000037320000}"/>
    <cellStyle name="Normal 4 3 2 5 7 3 3" xfId="23258" xr:uid="{00000000-0005-0000-0000-000038320000}"/>
    <cellStyle name="Normal 4 3 2 5 7 4" xfId="17640" xr:uid="{00000000-0005-0000-0000-000039320000}"/>
    <cellStyle name="Normal 4 3 2 5 7 4 2" xfId="35218" xr:uid="{00000000-0005-0000-0000-00003A320000}"/>
    <cellStyle name="Normal 4 3 2 5 7 5" xfId="8990" xr:uid="{00000000-0005-0000-0000-00003B320000}"/>
    <cellStyle name="Normal 4 3 2 5 7 5 2" xfId="32686" xr:uid="{00000000-0005-0000-0000-00003C320000}"/>
    <cellStyle name="Normal 4 3 2 5 7 6" xfId="7118" xr:uid="{00000000-0005-0000-0000-00003D320000}"/>
    <cellStyle name="Normal 4 3 2 5 7 6 2" xfId="28942" xr:uid="{00000000-0005-0000-0000-00003E320000}"/>
    <cellStyle name="Normal 4 3 2 5 7 7" xfId="5246" xr:uid="{00000000-0005-0000-0000-00003F320000}"/>
    <cellStyle name="Normal 4 3 2 5 7 7 2" xfId="21386" xr:uid="{00000000-0005-0000-0000-000040320000}"/>
    <cellStyle name="Normal 4 3 2 5 7 8" xfId="3374" xr:uid="{00000000-0005-0000-0000-000041320000}"/>
    <cellStyle name="Normal 4 3 2 5 7 9" xfId="19514" xr:uid="{00000000-0005-0000-0000-000042320000}"/>
    <cellStyle name="Normal 4 3 2 5 8" xfId="11805" xr:uid="{00000000-0005-0000-0000-000043320000}"/>
    <cellStyle name="Normal 4 3 2 5 8 2" xfId="39558" xr:uid="{00000000-0005-0000-0000-000044320000}"/>
    <cellStyle name="Normal 4 3 2 5 8 3" xfId="36914" xr:uid="{00000000-0005-0000-0000-000045320000}"/>
    <cellStyle name="Normal 4 3 2 5 8 4" xfId="30338" xr:uid="{00000000-0005-0000-0000-000046320000}"/>
    <cellStyle name="Normal 4 3 2 5 8 5" xfId="24664" xr:uid="{00000000-0005-0000-0000-000047320000}"/>
    <cellStyle name="Normal 4 3 2 5 9" xfId="14296" xr:uid="{00000000-0005-0000-0000-000048320000}"/>
    <cellStyle name="Normal 4 3 2 5 9 2" xfId="41924" xr:uid="{00000000-0005-0000-0000-000049320000}"/>
    <cellStyle name="Normal 4 3 2 5 9 3" xfId="34082" xr:uid="{00000000-0005-0000-0000-00004A320000}"/>
    <cellStyle name="Normal 4 3 2 5 9 4" xfId="26450" xr:uid="{00000000-0005-0000-0000-00004B320000}"/>
    <cellStyle name="Normal 4 3 2 6" xfId="1280" xr:uid="{00000000-0005-0000-0000-00004C320000}"/>
    <cellStyle name="Normal 4 3 2 6 10" xfId="17419" xr:uid="{00000000-0005-0000-0000-00004D320000}"/>
    <cellStyle name="Normal 4 3 2 6 10 2" xfId="35716" xr:uid="{00000000-0005-0000-0000-00004E320000}"/>
    <cellStyle name="Normal 4 3 2 6 11" xfId="8769" xr:uid="{00000000-0005-0000-0000-00004F320000}"/>
    <cellStyle name="Normal 4 3 2 6 11 2" xfId="32465" xr:uid="{00000000-0005-0000-0000-000050320000}"/>
    <cellStyle name="Normal 4 3 2 6 12" xfId="6897" xr:uid="{00000000-0005-0000-0000-000051320000}"/>
    <cellStyle name="Normal 4 3 2 6 12 2" xfId="28721" xr:uid="{00000000-0005-0000-0000-000052320000}"/>
    <cellStyle name="Normal 4 3 2 6 13" xfId="5025" xr:uid="{00000000-0005-0000-0000-000053320000}"/>
    <cellStyle name="Normal 4 3 2 6 13 2" xfId="21165" xr:uid="{00000000-0005-0000-0000-000054320000}"/>
    <cellStyle name="Normal 4 3 2 6 14" xfId="3153" xr:uid="{00000000-0005-0000-0000-000055320000}"/>
    <cellStyle name="Normal 4 3 2 6 15" xfId="19293" xr:uid="{00000000-0005-0000-0000-000056320000}"/>
    <cellStyle name="Normal 4 3 2 6 2" xfId="2235" xr:uid="{00000000-0005-0000-0000-000057320000}"/>
    <cellStyle name="Normal 4 3 2 6 2 10" xfId="4108" xr:uid="{00000000-0005-0000-0000-000058320000}"/>
    <cellStyle name="Normal 4 3 2 6 2 11" xfId="20248" xr:uid="{00000000-0005-0000-0000-000059320000}"/>
    <cellStyle name="Normal 4 3 2 6 2 2" xfId="2779" xr:uid="{00000000-0005-0000-0000-00005A320000}"/>
    <cellStyle name="Normal 4 3 2 6 2 2 2" xfId="16214" xr:uid="{00000000-0005-0000-0000-00005B320000}"/>
    <cellStyle name="Normal 4 3 2 6 2 2 2 2" xfId="43842" xr:uid="{00000000-0005-0000-0000-00005C320000}"/>
    <cellStyle name="Normal 4 3 2 6 2 2 2 3" xfId="38038" xr:uid="{00000000-0005-0000-0000-00005D320000}"/>
    <cellStyle name="Normal 4 3 2 6 2 2 2 4" xfId="32091" xr:uid="{00000000-0005-0000-0000-00005E320000}"/>
    <cellStyle name="Normal 4 3 2 6 2 2 2 5" xfId="25953" xr:uid="{00000000-0005-0000-0000-00005F320000}"/>
    <cellStyle name="Normal 4 3 2 6 2 2 3" xfId="13843" xr:uid="{00000000-0005-0000-0000-000060320000}"/>
    <cellStyle name="Normal 4 3 2 6 2 2 3 2" xfId="41471" xr:uid="{00000000-0005-0000-0000-000061320000}"/>
    <cellStyle name="Normal 4 3 2 6 2 2 3 3" xfId="27678" xr:uid="{00000000-0005-0000-0000-000062320000}"/>
    <cellStyle name="Normal 4 3 2 6 2 2 4" xfId="18917" xr:uid="{00000000-0005-0000-0000-000063320000}"/>
    <cellStyle name="Normal 4 3 2 6 2 2 4 2" xfId="36445" xr:uid="{00000000-0005-0000-0000-000064320000}"/>
    <cellStyle name="Normal 4 3 2 6 2 2 4 3" xfId="24535" xr:uid="{00000000-0005-0000-0000-000065320000}"/>
    <cellStyle name="Normal 4 3 2 6 2 2 5" xfId="10267" xr:uid="{00000000-0005-0000-0000-000066320000}"/>
    <cellStyle name="Normal 4 3 2 6 2 2 5 2" xfId="33963" xr:uid="{00000000-0005-0000-0000-000067320000}"/>
    <cellStyle name="Normal 4 3 2 6 2 2 6" xfId="8395" xr:uid="{00000000-0005-0000-0000-000068320000}"/>
    <cellStyle name="Normal 4 3 2 6 2 2 6 2" xfId="30219" xr:uid="{00000000-0005-0000-0000-000069320000}"/>
    <cellStyle name="Normal 4 3 2 6 2 2 7" xfId="6523" xr:uid="{00000000-0005-0000-0000-00006A320000}"/>
    <cellStyle name="Normal 4 3 2 6 2 2 7 2" xfId="22663" xr:uid="{00000000-0005-0000-0000-00006B320000}"/>
    <cellStyle name="Normal 4 3 2 6 2 2 8" xfId="4651" xr:uid="{00000000-0005-0000-0000-00006C320000}"/>
    <cellStyle name="Normal 4 3 2 6 2 2 9" xfId="20791" xr:uid="{00000000-0005-0000-0000-00006D320000}"/>
    <cellStyle name="Normal 4 3 2 6 2 3" xfId="12536" xr:uid="{00000000-0005-0000-0000-00006E320000}"/>
    <cellStyle name="Normal 4 3 2 6 2 3 2" xfId="40283" xr:uid="{00000000-0005-0000-0000-00006F320000}"/>
    <cellStyle name="Normal 4 3 2 6 2 3 3" xfId="37495" xr:uid="{00000000-0005-0000-0000-000070320000}"/>
    <cellStyle name="Normal 4 3 2 6 2 3 4" xfId="31548" xr:uid="{00000000-0005-0000-0000-000071320000}"/>
    <cellStyle name="Normal 4 3 2 6 2 3 5" xfId="24766" xr:uid="{00000000-0005-0000-0000-000072320000}"/>
    <cellStyle name="Normal 4 3 2 6 2 4" xfId="15027" xr:uid="{00000000-0005-0000-0000-000073320000}"/>
    <cellStyle name="Normal 4 3 2 6 2 4 2" xfId="42655" xr:uid="{00000000-0005-0000-0000-000074320000}"/>
    <cellStyle name="Normal 4 3 2 6 2 4 3" xfId="27189" xr:uid="{00000000-0005-0000-0000-000075320000}"/>
    <cellStyle name="Normal 4 3 2 6 2 5" xfId="11710" xr:uid="{00000000-0005-0000-0000-000076320000}"/>
    <cellStyle name="Normal 4 3 2 6 2 5 2" xfId="39468" xr:uid="{00000000-0005-0000-0000-000077320000}"/>
    <cellStyle name="Normal 4 3 2 6 2 5 3" xfId="23992" xr:uid="{00000000-0005-0000-0000-000078320000}"/>
    <cellStyle name="Normal 4 3 2 6 2 6" xfId="18374" xr:uid="{00000000-0005-0000-0000-000079320000}"/>
    <cellStyle name="Normal 4 3 2 6 2 6 2" xfId="35956" xr:uid="{00000000-0005-0000-0000-00007A320000}"/>
    <cellStyle name="Normal 4 3 2 6 2 7" xfId="9724" xr:uid="{00000000-0005-0000-0000-00007B320000}"/>
    <cellStyle name="Normal 4 3 2 6 2 7 2" xfId="33420" xr:uid="{00000000-0005-0000-0000-00007C320000}"/>
    <cellStyle name="Normal 4 3 2 6 2 8" xfId="7852" xr:uid="{00000000-0005-0000-0000-00007D320000}"/>
    <cellStyle name="Normal 4 3 2 6 2 8 2" xfId="29676" xr:uid="{00000000-0005-0000-0000-00007E320000}"/>
    <cellStyle name="Normal 4 3 2 6 2 9" xfId="5980" xr:uid="{00000000-0005-0000-0000-00007F320000}"/>
    <cellStyle name="Normal 4 3 2 6 2 9 2" xfId="22120" xr:uid="{00000000-0005-0000-0000-000080320000}"/>
    <cellStyle name="Normal 4 3 2 6 3" xfId="2460" xr:uid="{00000000-0005-0000-0000-000081320000}"/>
    <cellStyle name="Normal 4 3 2 6 3 10" xfId="20472" xr:uid="{00000000-0005-0000-0000-000082320000}"/>
    <cellStyle name="Normal 4 3 2 6 3 2" xfId="12579" xr:uid="{00000000-0005-0000-0000-000083320000}"/>
    <cellStyle name="Normal 4 3 2 6 3 2 2" xfId="40323" xr:uid="{00000000-0005-0000-0000-000084320000}"/>
    <cellStyle name="Normal 4 3 2 6 3 2 3" xfId="37719" xr:uid="{00000000-0005-0000-0000-000085320000}"/>
    <cellStyle name="Normal 4 3 2 6 3 2 4" xfId="31772" xr:uid="{00000000-0005-0000-0000-000086320000}"/>
    <cellStyle name="Normal 4 3 2 6 3 2 5" xfId="24806" xr:uid="{00000000-0005-0000-0000-000087320000}"/>
    <cellStyle name="Normal 4 3 2 6 3 3" xfId="15067" xr:uid="{00000000-0005-0000-0000-000088320000}"/>
    <cellStyle name="Normal 4 3 2 6 3 3 2" xfId="42695" xr:uid="{00000000-0005-0000-0000-000089320000}"/>
    <cellStyle name="Normal 4 3 2 6 3 3 3" xfId="27359" xr:uid="{00000000-0005-0000-0000-00008A320000}"/>
    <cellStyle name="Normal 4 3 2 6 3 4" xfId="11580" xr:uid="{00000000-0005-0000-0000-00008B320000}"/>
    <cellStyle name="Normal 4 3 2 6 3 4 2" xfId="39345" xr:uid="{00000000-0005-0000-0000-00008C320000}"/>
    <cellStyle name="Normal 4 3 2 6 3 4 3" xfId="24216" xr:uid="{00000000-0005-0000-0000-00008D320000}"/>
    <cellStyle name="Normal 4 3 2 6 3 5" xfId="18598" xr:uid="{00000000-0005-0000-0000-00008E320000}"/>
    <cellStyle name="Normal 4 3 2 6 3 5 2" xfId="36126" xr:uid="{00000000-0005-0000-0000-00008F320000}"/>
    <cellStyle name="Normal 4 3 2 6 3 6" xfId="9948" xr:uid="{00000000-0005-0000-0000-000090320000}"/>
    <cellStyle name="Normal 4 3 2 6 3 6 2" xfId="33644" xr:uid="{00000000-0005-0000-0000-000091320000}"/>
    <cellStyle name="Normal 4 3 2 6 3 7" xfId="8076" xr:uid="{00000000-0005-0000-0000-000092320000}"/>
    <cellStyle name="Normal 4 3 2 6 3 7 2" xfId="29900" xr:uid="{00000000-0005-0000-0000-000093320000}"/>
    <cellStyle name="Normal 4 3 2 6 3 8" xfId="6204" xr:uid="{00000000-0005-0000-0000-000094320000}"/>
    <cellStyle name="Normal 4 3 2 6 3 8 2" xfId="22344" xr:uid="{00000000-0005-0000-0000-000095320000}"/>
    <cellStyle name="Normal 4 3 2 6 3 9" xfId="4332" xr:uid="{00000000-0005-0000-0000-000096320000}"/>
    <cellStyle name="Normal 4 3 2 6 4" xfId="1916" xr:uid="{00000000-0005-0000-0000-000097320000}"/>
    <cellStyle name="Normal 4 3 2 6 4 10" xfId="19929" xr:uid="{00000000-0005-0000-0000-000098320000}"/>
    <cellStyle name="Normal 4 3 2 6 4 2" xfId="14137" xr:uid="{00000000-0005-0000-0000-000099320000}"/>
    <cellStyle name="Normal 4 3 2 6 4 2 2" xfId="41765" xr:uid="{00000000-0005-0000-0000-00009A320000}"/>
    <cellStyle name="Normal 4 3 2 6 4 2 3" xfId="31229" xr:uid="{00000000-0005-0000-0000-00009B320000}"/>
    <cellStyle name="Normal 4 3 2 6 4 2 4" xfId="26247" xr:uid="{00000000-0005-0000-0000-00009C320000}"/>
    <cellStyle name="Normal 4 3 2 6 4 3" xfId="16508" xr:uid="{00000000-0005-0000-0000-00009D320000}"/>
    <cellStyle name="Normal 4 3 2 6 4 3 2" xfId="44136" xr:uid="{00000000-0005-0000-0000-00009E320000}"/>
    <cellStyle name="Normal 4 3 2 6 4 3 3" xfId="27980" xr:uid="{00000000-0005-0000-0000-00009F320000}"/>
    <cellStyle name="Normal 4 3 2 6 4 4" xfId="11440" xr:uid="{00000000-0005-0000-0000-0000A0320000}"/>
    <cellStyle name="Normal 4 3 2 6 4 4 2" xfId="39211" xr:uid="{00000000-0005-0000-0000-0000A1320000}"/>
    <cellStyle name="Normal 4 3 2 6 4 4 3" xfId="23673" xr:uid="{00000000-0005-0000-0000-0000A2320000}"/>
    <cellStyle name="Normal 4 3 2 6 4 5" xfId="18055" xr:uid="{00000000-0005-0000-0000-0000A3320000}"/>
    <cellStyle name="Normal 4 3 2 6 4 5 2" xfId="36747" xr:uid="{00000000-0005-0000-0000-0000A4320000}"/>
    <cellStyle name="Normal 4 3 2 6 4 6" xfId="9405" xr:uid="{00000000-0005-0000-0000-0000A5320000}"/>
    <cellStyle name="Normal 4 3 2 6 4 6 2" xfId="33101" xr:uid="{00000000-0005-0000-0000-0000A6320000}"/>
    <cellStyle name="Normal 4 3 2 6 4 7" xfId="7533" xr:uid="{00000000-0005-0000-0000-0000A7320000}"/>
    <cellStyle name="Normal 4 3 2 6 4 7 2" xfId="29357" xr:uid="{00000000-0005-0000-0000-0000A8320000}"/>
    <cellStyle name="Normal 4 3 2 6 4 8" xfId="5661" xr:uid="{00000000-0005-0000-0000-0000A9320000}"/>
    <cellStyle name="Normal 4 3 2 6 4 8 2" xfId="21801" xr:uid="{00000000-0005-0000-0000-0000AA320000}"/>
    <cellStyle name="Normal 4 3 2 6 4 9" xfId="3789" xr:uid="{00000000-0005-0000-0000-0000AB320000}"/>
    <cellStyle name="Normal 4 3 2 6 5" xfId="11117" xr:uid="{00000000-0005-0000-0000-0000AC320000}"/>
    <cellStyle name="Normal 4 3 2 6 5 2" xfId="13095" xr:uid="{00000000-0005-0000-0000-0000AD320000}"/>
    <cellStyle name="Normal 4 3 2 6 5 2 2" xfId="40744" xr:uid="{00000000-0005-0000-0000-0000AE320000}"/>
    <cellStyle name="Normal 4 3 2 6 5 2 3" xfId="34885" xr:uid="{00000000-0005-0000-0000-0000AF320000}"/>
    <cellStyle name="Normal 4 3 2 6 5 3" xfId="15488" xr:uid="{00000000-0005-0000-0000-0000B0320000}"/>
    <cellStyle name="Normal 4 3 2 6 5 3 2" xfId="43116" xr:uid="{00000000-0005-0000-0000-0000B1320000}"/>
    <cellStyle name="Normal 4 3 2 6 5 4" xfId="38888" xr:uid="{00000000-0005-0000-0000-0000B2320000}"/>
    <cellStyle name="Normal 4 3 2 6 5 5" xfId="37176" xr:uid="{00000000-0005-0000-0000-0000B3320000}"/>
    <cellStyle name="Normal 4 3 2 6 5 6" xfId="30593" xr:uid="{00000000-0005-0000-0000-0000B4320000}"/>
    <cellStyle name="Normal 4 3 2 6 5 7" xfId="25227" xr:uid="{00000000-0005-0000-0000-0000B5320000}"/>
    <cellStyle name="Normal 4 3 2 6 6" xfId="12213" xr:uid="{00000000-0005-0000-0000-0000B6320000}"/>
    <cellStyle name="Normal 4 3 2 6 6 2" xfId="39960" xr:uid="{00000000-0005-0000-0000-0000B7320000}"/>
    <cellStyle name="Normal 4 3 2 6 6 3" xfId="34490" xr:uid="{00000000-0005-0000-0000-0000B8320000}"/>
    <cellStyle name="Normal 4 3 2 6 6 4" xfId="26949" xr:uid="{00000000-0005-0000-0000-0000B9320000}"/>
    <cellStyle name="Normal 4 3 2 6 7" xfId="14704" xr:uid="{00000000-0005-0000-0000-0000BA320000}"/>
    <cellStyle name="Normal 4 3 2 6 7 2" xfId="42332" xr:uid="{00000000-0005-0000-0000-0000BB320000}"/>
    <cellStyle name="Normal 4 3 2 6 7 3" xfId="23037" xr:uid="{00000000-0005-0000-0000-0000BC320000}"/>
    <cellStyle name="Normal 4 3 2 6 8" xfId="16924" xr:uid="{00000000-0005-0000-0000-0000BD320000}"/>
    <cellStyle name="Normal 4 3 2 6 8 2" xfId="44552" xr:uid="{00000000-0005-0000-0000-0000BE320000}"/>
    <cellStyle name="Normal 4 3 2 6 9" xfId="10641" xr:uid="{00000000-0005-0000-0000-0000BF320000}"/>
    <cellStyle name="Normal 4 3 2 6 9 2" xfId="38412" xr:uid="{00000000-0005-0000-0000-0000C0320000}"/>
    <cellStyle name="Normal 4 3 2 7" xfId="1127" xr:uid="{00000000-0005-0000-0000-0000C1320000}"/>
    <cellStyle name="Normal 4 3 2 7 10" xfId="8616" xr:uid="{00000000-0005-0000-0000-0000C2320000}"/>
    <cellStyle name="Normal 4 3 2 7 10 2" xfId="32312" xr:uid="{00000000-0005-0000-0000-0000C3320000}"/>
    <cellStyle name="Normal 4 3 2 7 11" xfId="6744" xr:uid="{00000000-0005-0000-0000-0000C4320000}"/>
    <cellStyle name="Normal 4 3 2 7 11 2" xfId="28568" xr:uid="{00000000-0005-0000-0000-0000C5320000}"/>
    <cellStyle name="Normal 4 3 2 7 12" xfId="4872" xr:uid="{00000000-0005-0000-0000-0000C6320000}"/>
    <cellStyle name="Normal 4 3 2 7 12 2" xfId="21012" xr:uid="{00000000-0005-0000-0000-0000C7320000}"/>
    <cellStyle name="Normal 4 3 2 7 13" xfId="3000" xr:uid="{00000000-0005-0000-0000-0000C8320000}"/>
    <cellStyle name="Normal 4 3 2 7 14" xfId="19140" xr:uid="{00000000-0005-0000-0000-0000C9320000}"/>
    <cellStyle name="Normal 4 3 2 7 2" xfId="2626" xr:uid="{00000000-0005-0000-0000-0000CA320000}"/>
    <cellStyle name="Normal 4 3 2 7 2 10" xfId="20638" xr:uid="{00000000-0005-0000-0000-0000CB320000}"/>
    <cellStyle name="Normal 4 3 2 7 2 2" xfId="13695" xr:uid="{00000000-0005-0000-0000-0000CC320000}"/>
    <cellStyle name="Normal 4 3 2 7 2 2 2" xfId="41323" xr:uid="{00000000-0005-0000-0000-0000CD320000}"/>
    <cellStyle name="Normal 4 3 2 7 2 2 3" xfId="37885" xr:uid="{00000000-0005-0000-0000-0000CE320000}"/>
    <cellStyle name="Normal 4 3 2 7 2 2 4" xfId="31938" xr:uid="{00000000-0005-0000-0000-0000CF320000}"/>
    <cellStyle name="Normal 4 3 2 7 2 2 5" xfId="25805" xr:uid="{00000000-0005-0000-0000-0000D0320000}"/>
    <cellStyle name="Normal 4 3 2 7 2 3" xfId="16066" xr:uid="{00000000-0005-0000-0000-0000D1320000}"/>
    <cellStyle name="Normal 4 3 2 7 2 3 2" xfId="43694" xr:uid="{00000000-0005-0000-0000-0000D2320000}"/>
    <cellStyle name="Normal 4 3 2 7 2 3 3" xfId="27525" xr:uid="{00000000-0005-0000-0000-0000D3320000}"/>
    <cellStyle name="Normal 4 3 2 7 2 4" xfId="11602" xr:uid="{00000000-0005-0000-0000-0000D4320000}"/>
    <cellStyle name="Normal 4 3 2 7 2 4 2" xfId="39365" xr:uid="{00000000-0005-0000-0000-0000D5320000}"/>
    <cellStyle name="Normal 4 3 2 7 2 4 3" xfId="24382" xr:uid="{00000000-0005-0000-0000-0000D6320000}"/>
    <cellStyle name="Normal 4 3 2 7 2 5" xfId="18764" xr:uid="{00000000-0005-0000-0000-0000D7320000}"/>
    <cellStyle name="Normal 4 3 2 7 2 5 2" xfId="36292" xr:uid="{00000000-0005-0000-0000-0000D8320000}"/>
    <cellStyle name="Normal 4 3 2 7 2 6" xfId="10114" xr:uid="{00000000-0005-0000-0000-0000D9320000}"/>
    <cellStyle name="Normal 4 3 2 7 2 6 2" xfId="33810" xr:uid="{00000000-0005-0000-0000-0000DA320000}"/>
    <cellStyle name="Normal 4 3 2 7 2 7" xfId="8242" xr:uid="{00000000-0005-0000-0000-0000DB320000}"/>
    <cellStyle name="Normal 4 3 2 7 2 7 2" xfId="30066" xr:uid="{00000000-0005-0000-0000-0000DC320000}"/>
    <cellStyle name="Normal 4 3 2 7 2 8" xfId="6370" xr:uid="{00000000-0005-0000-0000-0000DD320000}"/>
    <cellStyle name="Normal 4 3 2 7 2 8 2" xfId="22510" xr:uid="{00000000-0005-0000-0000-0000DE320000}"/>
    <cellStyle name="Normal 4 3 2 7 2 9" xfId="4498" xr:uid="{00000000-0005-0000-0000-0000DF320000}"/>
    <cellStyle name="Normal 4 3 2 7 3" xfId="2082" xr:uid="{00000000-0005-0000-0000-0000E0320000}"/>
    <cellStyle name="Normal 4 3 2 7 3 10" xfId="20095" xr:uid="{00000000-0005-0000-0000-0000E1320000}"/>
    <cellStyle name="Normal 4 3 2 7 3 2" xfId="14146" xr:uid="{00000000-0005-0000-0000-0000E2320000}"/>
    <cellStyle name="Normal 4 3 2 7 3 2 2" xfId="41774" xr:uid="{00000000-0005-0000-0000-0000E3320000}"/>
    <cellStyle name="Normal 4 3 2 7 3 2 3" xfId="31395" xr:uid="{00000000-0005-0000-0000-0000E4320000}"/>
    <cellStyle name="Normal 4 3 2 7 3 2 4" xfId="26256" xr:uid="{00000000-0005-0000-0000-0000E5320000}"/>
    <cellStyle name="Normal 4 3 2 7 3 3" xfId="16517" xr:uid="{00000000-0005-0000-0000-0000E6320000}"/>
    <cellStyle name="Normal 4 3 2 7 3 3 2" xfId="44145" xr:uid="{00000000-0005-0000-0000-0000E7320000}"/>
    <cellStyle name="Normal 4 3 2 7 3 3 3" xfId="27993" xr:uid="{00000000-0005-0000-0000-0000E8320000}"/>
    <cellStyle name="Normal 4 3 2 7 3 4" xfId="10964" xr:uid="{00000000-0005-0000-0000-0000E9320000}"/>
    <cellStyle name="Normal 4 3 2 7 3 4 2" xfId="38735" xr:uid="{00000000-0005-0000-0000-0000EA320000}"/>
    <cellStyle name="Normal 4 3 2 7 3 4 3" xfId="23839" xr:uid="{00000000-0005-0000-0000-0000EB320000}"/>
    <cellStyle name="Normal 4 3 2 7 3 5" xfId="18221" xr:uid="{00000000-0005-0000-0000-0000EC320000}"/>
    <cellStyle name="Normal 4 3 2 7 3 5 2" xfId="36760" xr:uid="{00000000-0005-0000-0000-0000ED320000}"/>
    <cellStyle name="Normal 4 3 2 7 3 6" xfId="9571" xr:uid="{00000000-0005-0000-0000-0000EE320000}"/>
    <cellStyle name="Normal 4 3 2 7 3 6 2" xfId="33267" xr:uid="{00000000-0005-0000-0000-0000EF320000}"/>
    <cellStyle name="Normal 4 3 2 7 3 7" xfId="7699" xr:uid="{00000000-0005-0000-0000-0000F0320000}"/>
    <cellStyle name="Normal 4 3 2 7 3 7 2" xfId="29523" xr:uid="{00000000-0005-0000-0000-0000F1320000}"/>
    <cellStyle name="Normal 4 3 2 7 3 8" xfId="5827" xr:uid="{00000000-0005-0000-0000-0000F2320000}"/>
    <cellStyle name="Normal 4 3 2 7 3 8 2" xfId="21967" xr:uid="{00000000-0005-0000-0000-0000F3320000}"/>
    <cellStyle name="Normal 4 3 2 7 3 9" xfId="3955" xr:uid="{00000000-0005-0000-0000-0000F4320000}"/>
    <cellStyle name="Normal 4 3 2 7 4" xfId="13003" xr:uid="{00000000-0005-0000-0000-0000F5320000}"/>
    <cellStyle name="Normal 4 3 2 7 4 2" xfId="15403" xr:uid="{00000000-0005-0000-0000-0000F6320000}"/>
    <cellStyle name="Normal 4 3 2 7 4 2 2" xfId="43031" xr:uid="{00000000-0005-0000-0000-0000F7320000}"/>
    <cellStyle name="Normal 4 3 2 7 4 2 3" xfId="34861" xr:uid="{00000000-0005-0000-0000-0000F8320000}"/>
    <cellStyle name="Normal 4 3 2 7 4 3" xfId="40659" xr:uid="{00000000-0005-0000-0000-0000F9320000}"/>
    <cellStyle name="Normal 4 3 2 7 4 4" xfId="37342" xr:uid="{00000000-0005-0000-0000-0000FA320000}"/>
    <cellStyle name="Normal 4 3 2 7 4 5" xfId="30440" xr:uid="{00000000-0005-0000-0000-0000FB320000}"/>
    <cellStyle name="Normal 4 3 2 7 4 6" xfId="25142" xr:uid="{00000000-0005-0000-0000-0000FC320000}"/>
    <cellStyle name="Normal 4 3 2 7 5" xfId="12060" xr:uid="{00000000-0005-0000-0000-0000FD320000}"/>
    <cellStyle name="Normal 4 3 2 7 5 2" xfId="39807" xr:uid="{00000000-0005-0000-0000-0000FE320000}"/>
    <cellStyle name="Normal 4 3 2 7 5 3" xfId="34337" xr:uid="{00000000-0005-0000-0000-0000FF320000}"/>
    <cellStyle name="Normal 4 3 2 7 5 4" xfId="26962" xr:uid="{00000000-0005-0000-0000-000000330000}"/>
    <cellStyle name="Normal 4 3 2 7 6" xfId="14551" xr:uid="{00000000-0005-0000-0000-000001330000}"/>
    <cellStyle name="Normal 4 3 2 7 6 2" xfId="42179" xr:uid="{00000000-0005-0000-0000-000002330000}"/>
    <cellStyle name="Normal 4 3 2 7 6 3" xfId="22884" xr:uid="{00000000-0005-0000-0000-000003330000}"/>
    <cellStyle name="Normal 4 3 2 7 7" xfId="16771" xr:uid="{00000000-0005-0000-0000-000004330000}"/>
    <cellStyle name="Normal 4 3 2 7 7 2" xfId="44399" xr:uid="{00000000-0005-0000-0000-000005330000}"/>
    <cellStyle name="Normal 4 3 2 7 8" xfId="10488" xr:uid="{00000000-0005-0000-0000-000006330000}"/>
    <cellStyle name="Normal 4 3 2 7 8 2" xfId="38259" xr:uid="{00000000-0005-0000-0000-000007330000}"/>
    <cellStyle name="Normal 4 3 2 7 9" xfId="17266" xr:uid="{00000000-0005-0000-0000-000008330000}"/>
    <cellStyle name="Normal 4 3 2 7 9 2" xfId="35729" xr:uid="{00000000-0005-0000-0000-000009330000}"/>
    <cellStyle name="Normal 4 3 2 8" xfId="1760" xr:uid="{00000000-0005-0000-0000-00000A330000}"/>
    <cellStyle name="Normal 4 3 2 8 10" xfId="5505" xr:uid="{00000000-0005-0000-0000-00000B330000}"/>
    <cellStyle name="Normal 4 3 2 8 10 2" xfId="21645" xr:uid="{00000000-0005-0000-0000-00000C330000}"/>
    <cellStyle name="Normal 4 3 2 8 11" xfId="3633" xr:uid="{00000000-0005-0000-0000-00000D330000}"/>
    <cellStyle name="Normal 4 3 2 8 12" xfId="19773" xr:uid="{00000000-0005-0000-0000-00000E330000}"/>
    <cellStyle name="Normal 4 3 2 8 2" xfId="14102" xr:uid="{00000000-0005-0000-0000-00000F330000}"/>
    <cellStyle name="Normal 4 3 2 8 2 2" xfId="16473" xr:uid="{00000000-0005-0000-0000-000010330000}"/>
    <cellStyle name="Normal 4 3 2 8 2 2 2" xfId="44101" xr:uid="{00000000-0005-0000-0000-000011330000}"/>
    <cellStyle name="Normal 4 3 2 8 2 2 3" xfId="27944" xr:uid="{00000000-0005-0000-0000-000012330000}"/>
    <cellStyle name="Normal 4 3 2 8 2 3" xfId="41730" xr:uid="{00000000-0005-0000-0000-000013330000}"/>
    <cellStyle name="Normal 4 3 2 8 2 4" xfId="36711" xr:uid="{00000000-0005-0000-0000-000014330000}"/>
    <cellStyle name="Normal 4 3 2 8 2 5" xfId="31073" xr:uid="{00000000-0005-0000-0000-000015330000}"/>
    <cellStyle name="Normal 4 3 2 8 2 6" xfId="26212" xr:uid="{00000000-0005-0000-0000-000016330000}"/>
    <cellStyle name="Normal 4 3 2 8 3" xfId="13127" xr:uid="{00000000-0005-0000-0000-000017330000}"/>
    <cellStyle name="Normal 4 3 2 8 3 2" xfId="15518" xr:uid="{00000000-0005-0000-0000-000018330000}"/>
    <cellStyle name="Normal 4 3 2 8 3 2 2" xfId="43146" xr:uid="{00000000-0005-0000-0000-000019330000}"/>
    <cellStyle name="Normal 4 3 2 8 3 3" xfId="40774" xr:uid="{00000000-0005-0000-0000-00001A330000}"/>
    <cellStyle name="Normal 4 3 2 8 3 4" xfId="37020" xr:uid="{00000000-0005-0000-0000-00001B330000}"/>
    <cellStyle name="Normal 4 3 2 8 3 5" xfId="34892" xr:uid="{00000000-0005-0000-0000-00001C330000}"/>
    <cellStyle name="Normal 4 3 2 8 3 6" xfId="25257" xr:uid="{00000000-0005-0000-0000-00001D330000}"/>
    <cellStyle name="Normal 4 3 2 8 4" xfId="11907" xr:uid="{00000000-0005-0000-0000-00001E330000}"/>
    <cellStyle name="Normal 4 3 2 8 4 2" xfId="39654" xr:uid="{00000000-0005-0000-0000-00001F330000}"/>
    <cellStyle name="Normal 4 3 2 8 4 3" xfId="34184" xr:uid="{00000000-0005-0000-0000-000020330000}"/>
    <cellStyle name="Normal 4 3 2 8 4 4" xfId="26912" xr:uid="{00000000-0005-0000-0000-000021330000}"/>
    <cellStyle name="Normal 4 3 2 8 5" xfId="14398" xr:uid="{00000000-0005-0000-0000-000022330000}"/>
    <cellStyle name="Normal 4 3 2 8 5 2" xfId="42026" xr:uid="{00000000-0005-0000-0000-000023330000}"/>
    <cellStyle name="Normal 4 3 2 8 5 3" xfId="23517" xr:uid="{00000000-0005-0000-0000-000024330000}"/>
    <cellStyle name="Normal 4 3 2 8 6" xfId="11661" xr:uid="{00000000-0005-0000-0000-000025330000}"/>
    <cellStyle name="Normal 4 3 2 8 6 2" xfId="39424" xr:uid="{00000000-0005-0000-0000-000026330000}"/>
    <cellStyle name="Normal 4 3 2 8 7" xfId="17899" xr:uid="{00000000-0005-0000-0000-000027330000}"/>
    <cellStyle name="Normal 4 3 2 8 7 2" xfId="35680" xr:uid="{00000000-0005-0000-0000-000028330000}"/>
    <cellStyle name="Normal 4 3 2 8 8" xfId="9249" xr:uid="{00000000-0005-0000-0000-000029330000}"/>
    <cellStyle name="Normal 4 3 2 8 8 2" xfId="32945" xr:uid="{00000000-0005-0000-0000-00002A330000}"/>
    <cellStyle name="Normal 4 3 2 8 9" xfId="7377" xr:uid="{00000000-0005-0000-0000-00002B330000}"/>
    <cellStyle name="Normal 4 3 2 8 9 2" xfId="29201" xr:uid="{00000000-0005-0000-0000-00002C330000}"/>
    <cellStyle name="Normal 4 3 2 9" xfId="2304" xr:uid="{00000000-0005-0000-0000-00002D330000}"/>
    <cellStyle name="Normal 4 3 2 9 10" xfId="4176" xr:uid="{00000000-0005-0000-0000-00002E330000}"/>
    <cellStyle name="Normal 4 3 2 9 11" xfId="20316" xr:uid="{00000000-0005-0000-0000-00002F330000}"/>
    <cellStyle name="Normal 4 3 2 9 2" xfId="14170" xr:uid="{00000000-0005-0000-0000-000030330000}"/>
    <cellStyle name="Normal 4 3 2 9 2 2" xfId="16541" xr:uid="{00000000-0005-0000-0000-000031330000}"/>
    <cellStyle name="Normal 4 3 2 9 2 2 2" xfId="44169" xr:uid="{00000000-0005-0000-0000-000032330000}"/>
    <cellStyle name="Normal 4 3 2 9 2 2 3" xfId="28019" xr:uid="{00000000-0005-0000-0000-000033330000}"/>
    <cellStyle name="Normal 4 3 2 9 2 3" xfId="41798" xr:uid="{00000000-0005-0000-0000-000034330000}"/>
    <cellStyle name="Normal 4 3 2 9 2 4" xfId="36786" xr:uid="{00000000-0005-0000-0000-000035330000}"/>
    <cellStyle name="Normal 4 3 2 9 2 5" xfId="31616" xr:uid="{00000000-0005-0000-0000-000036330000}"/>
    <cellStyle name="Normal 4 3 2 9 2 6" xfId="26280" xr:uid="{00000000-0005-0000-0000-000037330000}"/>
    <cellStyle name="Normal 4 3 2 9 3" xfId="12913" xr:uid="{00000000-0005-0000-0000-000038330000}"/>
    <cellStyle name="Normal 4 3 2 9 3 2" xfId="40592" xr:uid="{00000000-0005-0000-0000-000039330000}"/>
    <cellStyle name="Normal 4 3 2 9 3 3" xfId="37563" xr:uid="{00000000-0005-0000-0000-00003A330000}"/>
    <cellStyle name="Normal 4 3 2 9 3 4" xfId="34815" xr:uid="{00000000-0005-0000-0000-00003B330000}"/>
    <cellStyle name="Normal 4 3 2 9 3 5" xfId="25075" xr:uid="{00000000-0005-0000-0000-00003C330000}"/>
    <cellStyle name="Normal 4 3 2 9 4" xfId="15336" xr:uid="{00000000-0005-0000-0000-00003D330000}"/>
    <cellStyle name="Normal 4 3 2 9 4 2" xfId="42964" xr:uid="{00000000-0005-0000-0000-00003E330000}"/>
    <cellStyle name="Normal 4 3 2 9 4 3" xfId="26988" xr:uid="{00000000-0005-0000-0000-00003F330000}"/>
    <cellStyle name="Normal 4 3 2 9 5" xfId="11737" xr:uid="{00000000-0005-0000-0000-000040330000}"/>
    <cellStyle name="Normal 4 3 2 9 5 2" xfId="39490" xr:uid="{00000000-0005-0000-0000-000041330000}"/>
    <cellStyle name="Normal 4 3 2 9 5 3" xfId="24060" xr:uid="{00000000-0005-0000-0000-000042330000}"/>
    <cellStyle name="Normal 4 3 2 9 6" xfId="18442" xr:uid="{00000000-0005-0000-0000-000043330000}"/>
    <cellStyle name="Normal 4 3 2 9 6 2" xfId="35755" xr:uid="{00000000-0005-0000-0000-000044330000}"/>
    <cellStyle name="Normal 4 3 2 9 7" xfId="9792" xr:uid="{00000000-0005-0000-0000-000045330000}"/>
    <cellStyle name="Normal 4 3 2 9 7 2" xfId="33488" xr:uid="{00000000-0005-0000-0000-000046330000}"/>
    <cellStyle name="Normal 4 3 2 9 8" xfId="7920" xr:uid="{00000000-0005-0000-0000-000047330000}"/>
    <cellStyle name="Normal 4 3 2 9 8 2" xfId="29744" xr:uid="{00000000-0005-0000-0000-000048330000}"/>
    <cellStyle name="Normal 4 3 2 9 9" xfId="6048" xr:uid="{00000000-0005-0000-0000-000049330000}"/>
    <cellStyle name="Normal 4 3 2 9 9 2" xfId="22188" xr:uid="{00000000-0005-0000-0000-00004A330000}"/>
    <cellStyle name="Normal 4 3 20" xfId="11751" xr:uid="{00000000-0005-0000-0000-00004B330000}"/>
    <cellStyle name="Normal 4 3 20 2" xfId="39504" xr:uid="{00000000-0005-0000-0000-00004C330000}"/>
    <cellStyle name="Normal 4 3 20 3" xfId="36860" xr:uid="{00000000-0005-0000-0000-00004D330000}"/>
    <cellStyle name="Normal 4 3 20 4" xfId="34028" xr:uid="{00000000-0005-0000-0000-00004E330000}"/>
    <cellStyle name="Normal 4 3 20 5" xfId="26376" xr:uid="{00000000-0005-0000-0000-00004F330000}"/>
    <cellStyle name="Normal 4 3 21" xfId="14242" xr:uid="{00000000-0005-0000-0000-000050330000}"/>
    <cellStyle name="Normal 4 3 21 2" xfId="41870" xr:uid="{00000000-0005-0000-0000-000051330000}"/>
    <cellStyle name="Normal 4 3 21 3" xfId="22728" xr:uid="{00000000-0005-0000-0000-000052330000}"/>
    <cellStyle name="Normal 4 3 22" xfId="16615" xr:uid="{00000000-0005-0000-0000-000053330000}"/>
    <cellStyle name="Normal 4 3 22 2" xfId="44243" xr:uid="{00000000-0005-0000-0000-000054330000}"/>
    <cellStyle name="Normal 4 3 23" xfId="10332" xr:uid="{00000000-0005-0000-0000-000055330000}"/>
    <cellStyle name="Normal 4 3 23 2" xfId="38103" xr:uid="{00000000-0005-0000-0000-000056330000}"/>
    <cellStyle name="Normal 4 3 24" xfId="17091" xr:uid="{00000000-0005-0000-0000-000057330000}"/>
    <cellStyle name="Normal 4 3 24 2" xfId="35011" xr:uid="{00000000-0005-0000-0000-000058330000}"/>
    <cellStyle name="Normal 4 3 25" xfId="17110" xr:uid="{00000000-0005-0000-0000-000059330000}"/>
    <cellStyle name="Normal 4 3 25 2" xfId="32156" xr:uid="{00000000-0005-0000-0000-00005A330000}"/>
    <cellStyle name="Normal 4 3 26" xfId="8460" xr:uid="{00000000-0005-0000-0000-00005B330000}"/>
    <cellStyle name="Normal 4 3 26 2" xfId="28412" xr:uid="{00000000-0005-0000-0000-00005C330000}"/>
    <cellStyle name="Normal 4 3 27" xfId="6588" xr:uid="{00000000-0005-0000-0000-00005D330000}"/>
    <cellStyle name="Normal 4 3 27 2" xfId="20856" xr:uid="{00000000-0005-0000-0000-00005E330000}"/>
    <cellStyle name="Normal 4 3 28" xfId="4716" xr:uid="{00000000-0005-0000-0000-00005F330000}"/>
    <cellStyle name="Normal 4 3 29" xfId="2844" xr:uid="{00000000-0005-0000-0000-000060330000}"/>
    <cellStyle name="Normal 4 3 3" xfId="622" xr:uid="{00000000-0005-0000-0000-000061330000}"/>
    <cellStyle name="Normal 4 3 3 10" xfId="1607" xr:uid="{00000000-0005-0000-0000-000062330000}"/>
    <cellStyle name="Normal 4 3 3 10 10" xfId="3480" xr:uid="{00000000-0005-0000-0000-000063330000}"/>
    <cellStyle name="Normal 4 3 3 10 11" xfId="19620" xr:uid="{00000000-0005-0000-0000-000064330000}"/>
    <cellStyle name="Normal 4 3 3 10 2" xfId="14156" xr:uid="{00000000-0005-0000-0000-000065330000}"/>
    <cellStyle name="Normal 4 3 3 10 2 2" xfId="16527" xr:uid="{00000000-0005-0000-0000-000066330000}"/>
    <cellStyle name="Normal 4 3 3 10 2 2 2" xfId="44155" xr:uid="{00000000-0005-0000-0000-000067330000}"/>
    <cellStyle name="Normal 4 3 3 10 2 2 3" xfId="28004" xr:uid="{00000000-0005-0000-0000-000068330000}"/>
    <cellStyle name="Normal 4 3 3 10 2 3" xfId="41784" xr:uid="{00000000-0005-0000-0000-000069330000}"/>
    <cellStyle name="Normal 4 3 3 10 2 4" xfId="36771" xr:uid="{00000000-0005-0000-0000-00006A330000}"/>
    <cellStyle name="Normal 4 3 3 10 2 5" xfId="30920" xr:uid="{00000000-0005-0000-0000-00006B330000}"/>
    <cellStyle name="Normal 4 3 3 10 2 6" xfId="26266" xr:uid="{00000000-0005-0000-0000-00006C330000}"/>
    <cellStyle name="Normal 4 3 3 10 3" xfId="12683" xr:uid="{00000000-0005-0000-0000-00006D330000}"/>
    <cellStyle name="Normal 4 3 3 10 3 2" xfId="40416" xr:uid="{00000000-0005-0000-0000-00006E330000}"/>
    <cellStyle name="Normal 4 3 3 10 3 3" xfId="34726" xr:uid="{00000000-0005-0000-0000-00006F330000}"/>
    <cellStyle name="Normal 4 3 3 10 3 4" xfId="24899" xr:uid="{00000000-0005-0000-0000-000070330000}"/>
    <cellStyle name="Normal 4 3 3 10 4" xfId="15160" xr:uid="{00000000-0005-0000-0000-000071330000}"/>
    <cellStyle name="Normal 4 3 3 10 4 2" xfId="42788" xr:uid="{00000000-0005-0000-0000-000072330000}"/>
    <cellStyle name="Normal 4 3 3 10 4 3" xfId="26973" xr:uid="{00000000-0005-0000-0000-000073330000}"/>
    <cellStyle name="Normal 4 3 3 10 5" xfId="11495" xr:uid="{00000000-0005-0000-0000-000074330000}"/>
    <cellStyle name="Normal 4 3 3 10 5 2" xfId="39266" xr:uid="{00000000-0005-0000-0000-000075330000}"/>
    <cellStyle name="Normal 4 3 3 10 5 3" xfId="23364" xr:uid="{00000000-0005-0000-0000-000076330000}"/>
    <cellStyle name="Normal 4 3 3 10 6" xfId="17746" xr:uid="{00000000-0005-0000-0000-000077330000}"/>
    <cellStyle name="Normal 4 3 3 10 6 2" xfId="35740" xr:uid="{00000000-0005-0000-0000-000078330000}"/>
    <cellStyle name="Normal 4 3 3 10 7" xfId="9096" xr:uid="{00000000-0005-0000-0000-000079330000}"/>
    <cellStyle name="Normal 4 3 3 10 7 2" xfId="32792" xr:uid="{00000000-0005-0000-0000-00007A330000}"/>
    <cellStyle name="Normal 4 3 3 10 8" xfId="7224" xr:uid="{00000000-0005-0000-0000-00007B330000}"/>
    <cellStyle name="Normal 4 3 3 10 8 2" xfId="29048" xr:uid="{00000000-0005-0000-0000-00007C330000}"/>
    <cellStyle name="Normal 4 3 3 10 9" xfId="5352" xr:uid="{00000000-0005-0000-0000-00007D330000}"/>
    <cellStyle name="Normal 4 3 3 10 9 2" xfId="21492" xr:uid="{00000000-0005-0000-0000-00007E330000}"/>
    <cellStyle name="Normal 4 3 3 11" xfId="1454" xr:uid="{00000000-0005-0000-0000-00007F330000}"/>
    <cellStyle name="Normal 4 3 3 11 10" xfId="3327" xr:uid="{00000000-0005-0000-0000-000080330000}"/>
    <cellStyle name="Normal 4 3 3 11 11" xfId="19467" xr:uid="{00000000-0005-0000-0000-000081330000}"/>
    <cellStyle name="Normal 4 3 3 11 2" xfId="14190" xr:uid="{00000000-0005-0000-0000-000082330000}"/>
    <cellStyle name="Normal 4 3 3 11 2 2" xfId="16561" xr:uid="{00000000-0005-0000-0000-000083330000}"/>
    <cellStyle name="Normal 4 3 3 11 2 2 2" xfId="44189" xr:uid="{00000000-0005-0000-0000-000084330000}"/>
    <cellStyle name="Normal 4 3 3 11 2 2 3" xfId="28041" xr:uid="{00000000-0005-0000-0000-000085330000}"/>
    <cellStyle name="Normal 4 3 3 11 2 3" xfId="41818" xr:uid="{00000000-0005-0000-0000-000086330000}"/>
    <cellStyle name="Normal 4 3 3 11 2 4" xfId="36808" xr:uid="{00000000-0005-0000-0000-000087330000}"/>
    <cellStyle name="Normal 4 3 3 11 2 5" xfId="30767" xr:uid="{00000000-0005-0000-0000-000088330000}"/>
    <cellStyle name="Normal 4 3 3 11 2 6" xfId="26300" xr:uid="{00000000-0005-0000-0000-000089330000}"/>
    <cellStyle name="Normal 4 3 3 11 3" xfId="13256" xr:uid="{00000000-0005-0000-0000-00008A330000}"/>
    <cellStyle name="Normal 4 3 3 11 3 2" xfId="40893" xr:uid="{00000000-0005-0000-0000-00008B330000}"/>
    <cellStyle name="Normal 4 3 3 11 3 3" xfId="34943" xr:uid="{00000000-0005-0000-0000-00008C330000}"/>
    <cellStyle name="Normal 4 3 3 11 3 4" xfId="25375" xr:uid="{00000000-0005-0000-0000-00008D330000}"/>
    <cellStyle name="Normal 4 3 3 11 4" xfId="15636" xr:uid="{00000000-0005-0000-0000-00008E330000}"/>
    <cellStyle name="Normal 4 3 3 11 4 2" xfId="43264" xr:uid="{00000000-0005-0000-0000-00008F330000}"/>
    <cellStyle name="Normal 4 3 3 11 4 3" xfId="27010" xr:uid="{00000000-0005-0000-0000-000090330000}"/>
    <cellStyle name="Normal 4 3 3 11 5" xfId="11291" xr:uid="{00000000-0005-0000-0000-000091330000}"/>
    <cellStyle name="Normal 4 3 3 11 5 2" xfId="39062" xr:uid="{00000000-0005-0000-0000-000092330000}"/>
    <cellStyle name="Normal 4 3 3 11 5 3" xfId="23211" xr:uid="{00000000-0005-0000-0000-000093330000}"/>
    <cellStyle name="Normal 4 3 3 11 6" xfId="17593" xr:uid="{00000000-0005-0000-0000-000094330000}"/>
    <cellStyle name="Normal 4 3 3 11 6 2" xfId="35777" xr:uid="{00000000-0005-0000-0000-000095330000}"/>
    <cellStyle name="Normal 4 3 3 11 7" xfId="8943" xr:uid="{00000000-0005-0000-0000-000096330000}"/>
    <cellStyle name="Normal 4 3 3 11 7 2" xfId="32639" xr:uid="{00000000-0005-0000-0000-000097330000}"/>
    <cellStyle name="Normal 4 3 3 11 8" xfId="7071" xr:uid="{00000000-0005-0000-0000-000098330000}"/>
    <cellStyle name="Normal 4 3 3 11 8 2" xfId="28895" xr:uid="{00000000-0005-0000-0000-000099330000}"/>
    <cellStyle name="Normal 4 3 3 11 9" xfId="5199" xr:uid="{00000000-0005-0000-0000-00009A330000}"/>
    <cellStyle name="Normal 4 3 3 11 9 2" xfId="21339" xr:uid="{00000000-0005-0000-0000-00009B330000}"/>
    <cellStyle name="Normal 4 3 3 12" xfId="10815" xr:uid="{00000000-0005-0000-0000-00009C330000}"/>
    <cellStyle name="Normal 4 3 3 12 2" xfId="14050" xr:uid="{00000000-0005-0000-0000-00009D330000}"/>
    <cellStyle name="Normal 4 3 3 12 2 2" xfId="16421" xr:uid="{00000000-0005-0000-0000-00009E330000}"/>
    <cellStyle name="Normal 4 3 3 12 2 2 2" xfId="44049" xr:uid="{00000000-0005-0000-0000-00009F330000}"/>
    <cellStyle name="Normal 4 3 3 12 2 2 3" xfId="27891" xr:uid="{00000000-0005-0000-0000-0000A0330000}"/>
    <cellStyle name="Normal 4 3 3 12 2 3" xfId="41678" xr:uid="{00000000-0005-0000-0000-0000A1330000}"/>
    <cellStyle name="Normal 4 3 3 12 2 4" xfId="36658" xr:uid="{00000000-0005-0000-0000-0000A2330000}"/>
    <cellStyle name="Normal 4 3 3 12 2 5" xfId="34982" xr:uid="{00000000-0005-0000-0000-0000A3330000}"/>
    <cellStyle name="Normal 4 3 3 12 2 6" xfId="26160" xr:uid="{00000000-0005-0000-0000-0000A4330000}"/>
    <cellStyle name="Normal 4 3 3 12 3" xfId="13245" xr:uid="{00000000-0005-0000-0000-0000A5330000}"/>
    <cellStyle name="Normal 4 3 3 12 3 2" xfId="40886" xr:uid="{00000000-0005-0000-0000-0000A6330000}"/>
    <cellStyle name="Normal 4 3 3 12 3 3" xfId="34937" xr:uid="{00000000-0005-0000-0000-0000A7330000}"/>
    <cellStyle name="Normal 4 3 3 12 3 4" xfId="26859" xr:uid="{00000000-0005-0000-0000-0000A8330000}"/>
    <cellStyle name="Normal 4 3 3 12 4" xfId="15630" xr:uid="{00000000-0005-0000-0000-0000A9330000}"/>
    <cellStyle name="Normal 4 3 3 12 4 2" xfId="43258" xr:uid="{00000000-0005-0000-0000-0000AA330000}"/>
    <cellStyle name="Normal 4 3 3 12 5" xfId="38586" xr:uid="{00000000-0005-0000-0000-0000AB330000}"/>
    <cellStyle name="Normal 4 3 3 12 6" xfId="35627" xr:uid="{00000000-0005-0000-0000-0000AC330000}"/>
    <cellStyle name="Normal 4 3 3 12 7" xfId="30291" xr:uid="{00000000-0005-0000-0000-0000AD330000}"/>
    <cellStyle name="Normal 4 3 3 12 8" xfId="25369" xr:uid="{00000000-0005-0000-0000-0000AE330000}"/>
    <cellStyle name="Normal 4 3 3 13" xfId="13229" xr:uid="{00000000-0005-0000-0000-0000AF330000}"/>
    <cellStyle name="Normal 4 3 3 13 2" xfId="15614" xr:uid="{00000000-0005-0000-0000-0000B0330000}"/>
    <cellStyle name="Normal 4 3 3 13 2 2" xfId="43242" xr:uid="{00000000-0005-0000-0000-0000B1330000}"/>
    <cellStyle name="Normal 4 3 3 13 2 3" xfId="26716" xr:uid="{00000000-0005-0000-0000-0000B2330000}"/>
    <cellStyle name="Normal 4 3 3 13 3" xfId="40870" xr:uid="{00000000-0005-0000-0000-0000B3330000}"/>
    <cellStyle name="Normal 4 3 3 13 4" xfId="35484" xr:uid="{00000000-0005-0000-0000-0000B4330000}"/>
    <cellStyle name="Normal 4 3 3 13 5" xfId="34931" xr:uid="{00000000-0005-0000-0000-0000B5330000}"/>
    <cellStyle name="Normal 4 3 3 13 6" xfId="25353" xr:uid="{00000000-0005-0000-0000-0000B6330000}"/>
    <cellStyle name="Normal 4 3 3 14" xfId="13228" xr:uid="{00000000-0005-0000-0000-0000B7330000}"/>
    <cellStyle name="Normal 4 3 3 14 2" xfId="15613" xr:uid="{00000000-0005-0000-0000-0000B8330000}"/>
    <cellStyle name="Normal 4 3 3 14 2 2" xfId="43241" xr:uid="{00000000-0005-0000-0000-0000B9330000}"/>
    <cellStyle name="Normal 4 3 3 14 2 3" xfId="26561" xr:uid="{00000000-0005-0000-0000-0000BA330000}"/>
    <cellStyle name="Normal 4 3 3 14 3" xfId="40869" xr:uid="{00000000-0005-0000-0000-0000BB330000}"/>
    <cellStyle name="Normal 4 3 3 14 4" xfId="35329" xr:uid="{00000000-0005-0000-0000-0000BC330000}"/>
    <cellStyle name="Normal 4 3 3 14 5" xfId="34930" xr:uid="{00000000-0005-0000-0000-0000BD330000}"/>
    <cellStyle name="Normal 4 3 3 14 6" xfId="25352" xr:uid="{00000000-0005-0000-0000-0000BE330000}"/>
    <cellStyle name="Normal 4 3 3 15" xfId="13910" xr:uid="{00000000-0005-0000-0000-0000BF330000}"/>
    <cellStyle name="Normal 4 3 3 15 2" xfId="16281" xr:uid="{00000000-0005-0000-0000-0000C0330000}"/>
    <cellStyle name="Normal 4 3 3 15 2 2" xfId="43909" xr:uid="{00000000-0005-0000-0000-0000C1330000}"/>
    <cellStyle name="Normal 4 3 3 15 2 3" xfId="27748" xr:uid="{00000000-0005-0000-0000-0000C2330000}"/>
    <cellStyle name="Normal 4 3 3 15 3" xfId="41538" xr:uid="{00000000-0005-0000-0000-0000C3330000}"/>
    <cellStyle name="Normal 4 3 3 15 4" xfId="36515" xr:uid="{00000000-0005-0000-0000-0000C4330000}"/>
    <cellStyle name="Normal 4 3 3 15 5" xfId="34968" xr:uid="{00000000-0005-0000-0000-0000C5330000}"/>
    <cellStyle name="Normal 4 3 3 15 6" xfId="26020" xr:uid="{00000000-0005-0000-0000-0000C6330000}"/>
    <cellStyle name="Normal 4 3 3 16" xfId="12387" xr:uid="{00000000-0005-0000-0000-0000C7330000}"/>
    <cellStyle name="Normal 4 3 3 16 2" xfId="14878" xr:uid="{00000000-0005-0000-0000-0000C8330000}"/>
    <cellStyle name="Normal 4 3 3 16 2 2" xfId="42506" xr:uid="{00000000-0005-0000-0000-0000C9330000}"/>
    <cellStyle name="Normal 4 3 3 16 3" xfId="40134" xr:uid="{00000000-0005-0000-0000-0000CA330000}"/>
    <cellStyle name="Normal 4 3 3 16 4" xfId="35171" xr:uid="{00000000-0005-0000-0000-0000CB330000}"/>
    <cellStyle name="Normal 4 3 3 16 5" xfId="34664" xr:uid="{00000000-0005-0000-0000-0000CC330000}"/>
    <cellStyle name="Normal 4 3 3 16 6" xfId="24614" xr:uid="{00000000-0005-0000-0000-0000CD330000}"/>
    <cellStyle name="Normal 4 3 3 17" xfId="11758" xr:uid="{00000000-0005-0000-0000-0000CE330000}"/>
    <cellStyle name="Normal 4 3 3 17 2" xfId="39511" xr:uid="{00000000-0005-0000-0000-0000CF330000}"/>
    <cellStyle name="Normal 4 3 3 17 3" xfId="36867" xr:uid="{00000000-0005-0000-0000-0000D0330000}"/>
    <cellStyle name="Normal 4 3 3 17 4" xfId="34035" xr:uid="{00000000-0005-0000-0000-0000D1330000}"/>
    <cellStyle name="Normal 4 3 3 17 5" xfId="26387" xr:uid="{00000000-0005-0000-0000-0000D2330000}"/>
    <cellStyle name="Normal 4 3 3 18" xfId="14249" xr:uid="{00000000-0005-0000-0000-0000D3330000}"/>
    <cellStyle name="Normal 4 3 3 18 2" xfId="41877" xr:uid="{00000000-0005-0000-0000-0000D4330000}"/>
    <cellStyle name="Normal 4 3 3 18 3" xfId="22735" xr:uid="{00000000-0005-0000-0000-0000D5330000}"/>
    <cellStyle name="Normal 4 3 3 19" xfId="16622" xr:uid="{00000000-0005-0000-0000-0000D6330000}"/>
    <cellStyle name="Normal 4 3 3 19 2" xfId="44250" xr:uid="{00000000-0005-0000-0000-0000D7330000}"/>
    <cellStyle name="Normal 4 3 3 2" xfId="651" xr:uid="{00000000-0005-0000-0000-0000D8330000}"/>
    <cellStyle name="Normal 4 3 3 2 10" xfId="11775" xr:uid="{00000000-0005-0000-0000-0000D9330000}"/>
    <cellStyle name="Normal 4 3 3 2 10 2" xfId="39528" xr:uid="{00000000-0005-0000-0000-0000DA330000}"/>
    <cellStyle name="Normal 4 3 3 2 10 3" xfId="36884" xr:uid="{00000000-0005-0000-0000-0000DB330000}"/>
    <cellStyle name="Normal 4 3 3 2 10 4" xfId="30308" xr:uid="{00000000-0005-0000-0000-0000DC330000}"/>
    <cellStyle name="Normal 4 3 3 2 10 5" xfId="24631" xr:uid="{00000000-0005-0000-0000-0000DD330000}"/>
    <cellStyle name="Normal 4 3 3 2 11" xfId="14266" xr:uid="{00000000-0005-0000-0000-0000DE330000}"/>
    <cellStyle name="Normal 4 3 3 2 11 2" xfId="41894" xr:uid="{00000000-0005-0000-0000-0000DF330000}"/>
    <cellStyle name="Normal 4 3 3 2 11 3" xfId="34052" xr:uid="{00000000-0005-0000-0000-0000E0330000}"/>
    <cellStyle name="Normal 4 3 3 2 11 4" xfId="26405" xr:uid="{00000000-0005-0000-0000-0000E1330000}"/>
    <cellStyle name="Normal 4 3 3 2 12" xfId="16639" xr:uid="{00000000-0005-0000-0000-0000E2330000}"/>
    <cellStyle name="Normal 4 3 3 2 12 2" xfId="44267" xr:uid="{00000000-0005-0000-0000-0000E3330000}"/>
    <cellStyle name="Normal 4 3 3 2 12 3" xfId="22752" xr:uid="{00000000-0005-0000-0000-0000E4330000}"/>
    <cellStyle name="Normal 4 3 3 2 13" xfId="10356" xr:uid="{00000000-0005-0000-0000-0000E5330000}"/>
    <cellStyle name="Normal 4 3 3 2 13 2" xfId="38127" xr:uid="{00000000-0005-0000-0000-0000E6330000}"/>
    <cellStyle name="Normal 4 3 3 2 14" xfId="17134" xr:uid="{00000000-0005-0000-0000-0000E7330000}"/>
    <cellStyle name="Normal 4 3 3 2 14 2" xfId="35035" xr:uid="{00000000-0005-0000-0000-0000E8330000}"/>
    <cellStyle name="Normal 4 3 3 2 15" xfId="8484" xr:uid="{00000000-0005-0000-0000-0000E9330000}"/>
    <cellStyle name="Normal 4 3 3 2 15 2" xfId="32180" xr:uid="{00000000-0005-0000-0000-0000EA330000}"/>
    <cellStyle name="Normal 4 3 3 2 16" xfId="6612" xr:uid="{00000000-0005-0000-0000-0000EB330000}"/>
    <cellStyle name="Normal 4 3 3 2 16 2" xfId="28436" xr:uid="{00000000-0005-0000-0000-0000EC330000}"/>
    <cellStyle name="Normal 4 3 3 2 17" xfId="4740" xr:uid="{00000000-0005-0000-0000-0000ED330000}"/>
    <cellStyle name="Normal 4 3 3 2 17 2" xfId="20880" xr:uid="{00000000-0005-0000-0000-0000EE330000}"/>
    <cellStyle name="Normal 4 3 3 2 18" xfId="2868" xr:uid="{00000000-0005-0000-0000-0000EF330000}"/>
    <cellStyle name="Normal 4 3 3 2 19" xfId="19008" xr:uid="{00000000-0005-0000-0000-0000F0330000}"/>
    <cellStyle name="Normal 4 3 3 2 2" xfId="1081" xr:uid="{00000000-0005-0000-0000-0000F1330000}"/>
    <cellStyle name="Normal 4 3 3 2 2 10" xfId="16725" xr:uid="{00000000-0005-0000-0000-0000F2330000}"/>
    <cellStyle name="Normal 4 3 3 2 2 10 2" xfId="44353" xr:uid="{00000000-0005-0000-0000-0000F3330000}"/>
    <cellStyle name="Normal 4 3 3 2 2 10 3" xfId="22838" xr:uid="{00000000-0005-0000-0000-0000F4330000}"/>
    <cellStyle name="Normal 4 3 3 2 2 11" xfId="10442" xr:uid="{00000000-0005-0000-0000-0000F5330000}"/>
    <cellStyle name="Normal 4 3 3 2 2 11 2" xfId="38213" xr:uid="{00000000-0005-0000-0000-0000F6330000}"/>
    <cellStyle name="Normal 4 3 3 2 2 12" xfId="17220" xr:uid="{00000000-0005-0000-0000-0000F7330000}"/>
    <cellStyle name="Normal 4 3 3 2 2 12 2" xfId="35121" xr:uid="{00000000-0005-0000-0000-0000F8330000}"/>
    <cellStyle name="Normal 4 3 3 2 2 13" xfId="8570" xr:uid="{00000000-0005-0000-0000-0000F9330000}"/>
    <cellStyle name="Normal 4 3 3 2 2 13 2" xfId="32266" xr:uid="{00000000-0005-0000-0000-0000FA330000}"/>
    <cellStyle name="Normal 4 3 3 2 2 14" xfId="6698" xr:uid="{00000000-0005-0000-0000-0000FB330000}"/>
    <cellStyle name="Normal 4 3 3 2 2 14 2" xfId="28522" xr:uid="{00000000-0005-0000-0000-0000FC330000}"/>
    <cellStyle name="Normal 4 3 3 2 2 15" xfId="4826" xr:uid="{00000000-0005-0000-0000-0000FD330000}"/>
    <cellStyle name="Normal 4 3 3 2 2 15 2" xfId="20966" xr:uid="{00000000-0005-0000-0000-0000FE330000}"/>
    <cellStyle name="Normal 4 3 3 2 2 16" xfId="2954" xr:uid="{00000000-0005-0000-0000-0000FF330000}"/>
    <cellStyle name="Normal 4 3 3 2 2 17" xfId="19094" xr:uid="{00000000-0005-0000-0000-000000340000}"/>
    <cellStyle name="Normal 4 3 3 2 2 2" xfId="1404" xr:uid="{00000000-0005-0000-0000-000001340000}"/>
    <cellStyle name="Normal 4 3 3 2 2 2 10" xfId="8893" xr:uid="{00000000-0005-0000-0000-000002340000}"/>
    <cellStyle name="Normal 4 3 3 2 2 2 10 2" xfId="32589" xr:uid="{00000000-0005-0000-0000-000003340000}"/>
    <cellStyle name="Normal 4 3 3 2 2 2 11" xfId="7021" xr:uid="{00000000-0005-0000-0000-000004340000}"/>
    <cellStyle name="Normal 4 3 3 2 2 2 11 2" xfId="28845" xr:uid="{00000000-0005-0000-0000-000005340000}"/>
    <cellStyle name="Normal 4 3 3 2 2 2 12" xfId="5149" xr:uid="{00000000-0005-0000-0000-000006340000}"/>
    <cellStyle name="Normal 4 3 3 2 2 2 12 2" xfId="21289" xr:uid="{00000000-0005-0000-0000-000007340000}"/>
    <cellStyle name="Normal 4 3 3 2 2 2 13" xfId="3277" xr:uid="{00000000-0005-0000-0000-000008340000}"/>
    <cellStyle name="Normal 4 3 3 2 2 2 14" xfId="19417" xr:uid="{00000000-0005-0000-0000-000009340000}"/>
    <cellStyle name="Normal 4 3 3 2 2 2 2" xfId="2290" xr:uid="{00000000-0005-0000-0000-00000A340000}"/>
    <cellStyle name="Normal 4 3 3 2 2 2 2 10" xfId="4163" xr:uid="{00000000-0005-0000-0000-00000B340000}"/>
    <cellStyle name="Normal 4 3 3 2 2 2 2 11" xfId="20303" xr:uid="{00000000-0005-0000-0000-00000C340000}"/>
    <cellStyle name="Normal 4 3 3 2 2 2 2 2" xfId="2834" xr:uid="{00000000-0005-0000-0000-00000D340000}"/>
    <cellStyle name="Normal 4 3 3 2 2 2 2 2 2" xfId="16266" xr:uid="{00000000-0005-0000-0000-00000E340000}"/>
    <cellStyle name="Normal 4 3 3 2 2 2 2 2 2 2" xfId="43894" xr:uid="{00000000-0005-0000-0000-00000F340000}"/>
    <cellStyle name="Normal 4 3 3 2 2 2 2 2 2 3" xfId="38093" xr:uid="{00000000-0005-0000-0000-000010340000}"/>
    <cellStyle name="Normal 4 3 3 2 2 2 2 2 2 4" xfId="32146" xr:uid="{00000000-0005-0000-0000-000011340000}"/>
    <cellStyle name="Normal 4 3 3 2 2 2 2 2 2 5" xfId="26005" xr:uid="{00000000-0005-0000-0000-000012340000}"/>
    <cellStyle name="Normal 4 3 3 2 2 2 2 2 3" xfId="13895" xr:uid="{00000000-0005-0000-0000-000013340000}"/>
    <cellStyle name="Normal 4 3 3 2 2 2 2 2 3 2" xfId="41523" xr:uid="{00000000-0005-0000-0000-000014340000}"/>
    <cellStyle name="Normal 4 3 3 2 2 2 2 2 3 3" xfId="27731" xr:uid="{00000000-0005-0000-0000-000015340000}"/>
    <cellStyle name="Normal 4 3 3 2 2 2 2 2 4" xfId="18972" xr:uid="{00000000-0005-0000-0000-000016340000}"/>
    <cellStyle name="Normal 4 3 3 2 2 2 2 2 4 2" xfId="36498" xr:uid="{00000000-0005-0000-0000-000017340000}"/>
    <cellStyle name="Normal 4 3 3 2 2 2 2 2 4 3" xfId="24590" xr:uid="{00000000-0005-0000-0000-000018340000}"/>
    <cellStyle name="Normal 4 3 3 2 2 2 2 2 5" xfId="10322" xr:uid="{00000000-0005-0000-0000-000019340000}"/>
    <cellStyle name="Normal 4 3 3 2 2 2 2 2 5 2" xfId="34018" xr:uid="{00000000-0005-0000-0000-00001A340000}"/>
    <cellStyle name="Normal 4 3 3 2 2 2 2 2 6" xfId="8450" xr:uid="{00000000-0005-0000-0000-00001B340000}"/>
    <cellStyle name="Normal 4 3 3 2 2 2 2 2 6 2" xfId="30274" xr:uid="{00000000-0005-0000-0000-00001C340000}"/>
    <cellStyle name="Normal 4 3 3 2 2 2 2 2 7" xfId="6578" xr:uid="{00000000-0005-0000-0000-00001D340000}"/>
    <cellStyle name="Normal 4 3 3 2 2 2 2 2 7 2" xfId="22718" xr:uid="{00000000-0005-0000-0000-00001E340000}"/>
    <cellStyle name="Normal 4 3 3 2 2 2 2 2 8" xfId="4706" xr:uid="{00000000-0005-0000-0000-00001F340000}"/>
    <cellStyle name="Normal 4 3 3 2 2 2 2 2 9" xfId="20846" xr:uid="{00000000-0005-0000-0000-000020340000}"/>
    <cellStyle name="Normal 4 3 3 2 2 2 2 3" xfId="13432" xr:uid="{00000000-0005-0000-0000-000021340000}"/>
    <cellStyle name="Normal 4 3 3 2 2 2 2 3 2" xfId="41060" xr:uid="{00000000-0005-0000-0000-000022340000}"/>
    <cellStyle name="Normal 4 3 3 2 2 2 2 3 3" xfId="37550" xr:uid="{00000000-0005-0000-0000-000023340000}"/>
    <cellStyle name="Normal 4 3 3 2 2 2 2 3 4" xfId="31603" xr:uid="{00000000-0005-0000-0000-000024340000}"/>
    <cellStyle name="Normal 4 3 3 2 2 2 2 3 5" xfId="25542" xr:uid="{00000000-0005-0000-0000-000025340000}"/>
    <cellStyle name="Normal 4 3 3 2 2 2 2 4" xfId="15803" xr:uid="{00000000-0005-0000-0000-000026340000}"/>
    <cellStyle name="Normal 4 3 3 2 2 2 2 4 2" xfId="43431" xr:uid="{00000000-0005-0000-0000-000027340000}"/>
    <cellStyle name="Normal 4 3 3 2 2 2 2 4 3" xfId="27239" xr:uid="{00000000-0005-0000-0000-000028340000}"/>
    <cellStyle name="Normal 4 3 3 2 2 2 2 5" xfId="11623" xr:uid="{00000000-0005-0000-0000-000029340000}"/>
    <cellStyle name="Normal 4 3 3 2 2 2 2 5 2" xfId="39386" xr:uid="{00000000-0005-0000-0000-00002A340000}"/>
    <cellStyle name="Normal 4 3 3 2 2 2 2 5 3" xfId="24047" xr:uid="{00000000-0005-0000-0000-00002B340000}"/>
    <cellStyle name="Normal 4 3 3 2 2 2 2 6" xfId="18429" xr:uid="{00000000-0005-0000-0000-00002C340000}"/>
    <cellStyle name="Normal 4 3 3 2 2 2 2 6 2" xfId="36006" xr:uid="{00000000-0005-0000-0000-00002D340000}"/>
    <cellStyle name="Normal 4 3 3 2 2 2 2 7" xfId="9779" xr:uid="{00000000-0005-0000-0000-00002E340000}"/>
    <cellStyle name="Normal 4 3 3 2 2 2 2 7 2" xfId="33475" xr:uid="{00000000-0005-0000-0000-00002F340000}"/>
    <cellStyle name="Normal 4 3 3 2 2 2 2 8" xfId="7907" xr:uid="{00000000-0005-0000-0000-000030340000}"/>
    <cellStyle name="Normal 4 3 3 2 2 2 2 8 2" xfId="29731" xr:uid="{00000000-0005-0000-0000-000031340000}"/>
    <cellStyle name="Normal 4 3 3 2 2 2 2 9" xfId="6035" xr:uid="{00000000-0005-0000-0000-000032340000}"/>
    <cellStyle name="Normal 4 3 3 2 2 2 2 9 2" xfId="22175" xr:uid="{00000000-0005-0000-0000-000033340000}"/>
    <cellStyle name="Normal 4 3 3 2 2 2 3" xfId="2580" xr:uid="{00000000-0005-0000-0000-000034340000}"/>
    <cellStyle name="Normal 4 3 3 2 2 2 3 10" xfId="20592" xr:uid="{00000000-0005-0000-0000-000035340000}"/>
    <cellStyle name="Normal 4 3 3 2 2 2 3 2" xfId="13653" xr:uid="{00000000-0005-0000-0000-000036340000}"/>
    <cellStyle name="Normal 4 3 3 2 2 2 3 2 2" xfId="41281" xr:uid="{00000000-0005-0000-0000-000037340000}"/>
    <cellStyle name="Normal 4 3 3 2 2 2 3 2 3" xfId="37839" xr:uid="{00000000-0005-0000-0000-000038340000}"/>
    <cellStyle name="Normal 4 3 3 2 2 2 3 2 4" xfId="31892" xr:uid="{00000000-0005-0000-0000-000039340000}"/>
    <cellStyle name="Normal 4 3 3 2 2 2 3 2 5" xfId="25763" xr:uid="{00000000-0005-0000-0000-00003A340000}"/>
    <cellStyle name="Normal 4 3 3 2 2 2 3 3" xfId="16024" xr:uid="{00000000-0005-0000-0000-00003B340000}"/>
    <cellStyle name="Normal 4 3 3 2 2 2 3 3 2" xfId="43652" xr:uid="{00000000-0005-0000-0000-00003C340000}"/>
    <cellStyle name="Normal 4 3 3 2 2 2 3 3 3" xfId="27479" xr:uid="{00000000-0005-0000-0000-00003D340000}"/>
    <cellStyle name="Normal 4 3 3 2 2 2 3 4" xfId="11241" xr:uid="{00000000-0005-0000-0000-00003E340000}"/>
    <cellStyle name="Normal 4 3 3 2 2 2 3 4 2" xfId="39012" xr:uid="{00000000-0005-0000-0000-00003F340000}"/>
    <cellStyle name="Normal 4 3 3 2 2 2 3 4 3" xfId="24336" xr:uid="{00000000-0005-0000-0000-000040340000}"/>
    <cellStyle name="Normal 4 3 3 2 2 2 3 5" xfId="18718" xr:uid="{00000000-0005-0000-0000-000041340000}"/>
    <cellStyle name="Normal 4 3 3 2 2 2 3 5 2" xfId="36246" xr:uid="{00000000-0005-0000-0000-000042340000}"/>
    <cellStyle name="Normal 4 3 3 2 2 2 3 6" xfId="10068" xr:uid="{00000000-0005-0000-0000-000043340000}"/>
    <cellStyle name="Normal 4 3 3 2 2 2 3 6 2" xfId="33764" xr:uid="{00000000-0005-0000-0000-000044340000}"/>
    <cellStyle name="Normal 4 3 3 2 2 2 3 7" xfId="8196" xr:uid="{00000000-0005-0000-0000-000045340000}"/>
    <cellStyle name="Normal 4 3 3 2 2 2 3 7 2" xfId="30020" xr:uid="{00000000-0005-0000-0000-000046340000}"/>
    <cellStyle name="Normal 4 3 3 2 2 2 3 8" xfId="6324" xr:uid="{00000000-0005-0000-0000-000047340000}"/>
    <cellStyle name="Normal 4 3 3 2 2 2 3 8 2" xfId="22464" xr:uid="{00000000-0005-0000-0000-000048340000}"/>
    <cellStyle name="Normal 4 3 3 2 2 2 3 9" xfId="4452" xr:uid="{00000000-0005-0000-0000-000049340000}"/>
    <cellStyle name="Normal 4 3 3 2 2 2 4" xfId="2036" xr:uid="{00000000-0005-0000-0000-00004A340000}"/>
    <cellStyle name="Normal 4 3 3 2 2 2 4 2" xfId="15150" xr:uid="{00000000-0005-0000-0000-00004B340000}"/>
    <cellStyle name="Normal 4 3 3 2 2 2 4 2 2" xfId="42778" xr:uid="{00000000-0005-0000-0000-00004C340000}"/>
    <cellStyle name="Normal 4 3 3 2 2 2 4 2 3" xfId="31349" xr:uid="{00000000-0005-0000-0000-00004D340000}"/>
    <cellStyle name="Normal 4 3 3 2 2 2 4 2 4" xfId="28273" xr:uid="{00000000-0005-0000-0000-00004E340000}"/>
    <cellStyle name="Normal 4 3 3 2 2 2 4 3" xfId="12672" xr:uid="{00000000-0005-0000-0000-00004F340000}"/>
    <cellStyle name="Normal 4 3 3 2 2 2 4 3 2" xfId="40406" xr:uid="{00000000-0005-0000-0000-000050340000}"/>
    <cellStyle name="Normal 4 3 3 2 2 2 4 3 3" xfId="23793" xr:uid="{00000000-0005-0000-0000-000051340000}"/>
    <cellStyle name="Normal 4 3 3 2 2 2 4 4" xfId="18175" xr:uid="{00000000-0005-0000-0000-000052340000}"/>
    <cellStyle name="Normal 4 3 3 2 2 2 4 4 2" xfId="37296" xr:uid="{00000000-0005-0000-0000-000053340000}"/>
    <cellStyle name="Normal 4 3 3 2 2 2 4 5" xfId="9525" xr:uid="{00000000-0005-0000-0000-000054340000}"/>
    <cellStyle name="Normal 4 3 3 2 2 2 4 5 2" xfId="33221" xr:uid="{00000000-0005-0000-0000-000055340000}"/>
    <cellStyle name="Normal 4 3 3 2 2 2 4 6" xfId="7653" xr:uid="{00000000-0005-0000-0000-000056340000}"/>
    <cellStyle name="Normal 4 3 3 2 2 2 4 6 2" xfId="29477" xr:uid="{00000000-0005-0000-0000-000057340000}"/>
    <cellStyle name="Normal 4 3 3 2 2 2 4 7" xfId="5781" xr:uid="{00000000-0005-0000-0000-000058340000}"/>
    <cellStyle name="Normal 4 3 3 2 2 2 4 7 2" xfId="21921" xr:uid="{00000000-0005-0000-0000-000059340000}"/>
    <cellStyle name="Normal 4 3 3 2 2 2 4 8" xfId="3909" xr:uid="{00000000-0005-0000-0000-00005A340000}"/>
    <cellStyle name="Normal 4 3 3 2 2 2 4 9" xfId="20049" xr:uid="{00000000-0005-0000-0000-00005B340000}"/>
    <cellStyle name="Normal 4 3 3 2 2 2 5" xfId="12337" xr:uid="{00000000-0005-0000-0000-00005C340000}"/>
    <cellStyle name="Normal 4 3 3 2 2 2 5 2" xfId="40084" xr:uid="{00000000-0005-0000-0000-00005D340000}"/>
    <cellStyle name="Normal 4 3 3 2 2 2 5 3" xfId="30717" xr:uid="{00000000-0005-0000-0000-00005E340000}"/>
    <cellStyle name="Normal 4 3 3 2 2 2 5 4" xfId="24889" xr:uid="{00000000-0005-0000-0000-00005F340000}"/>
    <cellStyle name="Normal 4 3 3 2 2 2 6" xfId="14828" xr:uid="{00000000-0005-0000-0000-000060340000}"/>
    <cellStyle name="Normal 4 3 3 2 2 2 6 2" xfId="42456" xr:uid="{00000000-0005-0000-0000-000061340000}"/>
    <cellStyle name="Normal 4 3 3 2 2 2 6 3" xfId="34614" xr:uid="{00000000-0005-0000-0000-000062340000}"/>
    <cellStyle name="Normal 4 3 3 2 2 2 6 4" xfId="26873" xr:uid="{00000000-0005-0000-0000-000063340000}"/>
    <cellStyle name="Normal 4 3 3 2 2 2 7" xfId="17048" xr:uid="{00000000-0005-0000-0000-000064340000}"/>
    <cellStyle name="Normal 4 3 3 2 2 2 7 2" xfId="44676" xr:uid="{00000000-0005-0000-0000-000065340000}"/>
    <cellStyle name="Normal 4 3 3 2 2 2 7 3" xfId="23161" xr:uid="{00000000-0005-0000-0000-000066340000}"/>
    <cellStyle name="Normal 4 3 3 2 2 2 8" xfId="10765" xr:uid="{00000000-0005-0000-0000-000067340000}"/>
    <cellStyle name="Normal 4 3 3 2 2 2 8 2" xfId="38536" xr:uid="{00000000-0005-0000-0000-000068340000}"/>
    <cellStyle name="Normal 4 3 3 2 2 2 9" xfId="17543" xr:uid="{00000000-0005-0000-0000-000069340000}"/>
    <cellStyle name="Normal 4 3 3 2 2 2 9 2" xfId="35641" xr:uid="{00000000-0005-0000-0000-00006A340000}"/>
    <cellStyle name="Normal 4 3 3 2 2 3" xfId="1234" xr:uid="{00000000-0005-0000-0000-00006B340000}"/>
    <cellStyle name="Normal 4 3 3 2 2 3 10" xfId="6851" xr:uid="{00000000-0005-0000-0000-00006C340000}"/>
    <cellStyle name="Normal 4 3 3 2 2 3 10 2" xfId="28675" xr:uid="{00000000-0005-0000-0000-00006D340000}"/>
    <cellStyle name="Normal 4 3 3 2 2 3 11" xfId="4979" xr:uid="{00000000-0005-0000-0000-00006E340000}"/>
    <cellStyle name="Normal 4 3 3 2 2 3 11 2" xfId="21119" xr:uid="{00000000-0005-0000-0000-00006F340000}"/>
    <cellStyle name="Normal 4 3 3 2 2 3 12" xfId="3107" xr:uid="{00000000-0005-0000-0000-000070340000}"/>
    <cellStyle name="Normal 4 3 3 2 2 3 13" xfId="19247" xr:uid="{00000000-0005-0000-0000-000071340000}"/>
    <cellStyle name="Normal 4 3 3 2 2 3 2" xfId="2733" xr:uid="{00000000-0005-0000-0000-000072340000}"/>
    <cellStyle name="Normal 4 3 3 2 2 3 2 10" xfId="20745" xr:uid="{00000000-0005-0000-0000-000073340000}"/>
    <cellStyle name="Normal 4 3 3 2 2 3 2 2" xfId="13798" xr:uid="{00000000-0005-0000-0000-000074340000}"/>
    <cellStyle name="Normal 4 3 3 2 2 3 2 2 2" xfId="41426" xr:uid="{00000000-0005-0000-0000-000075340000}"/>
    <cellStyle name="Normal 4 3 3 2 2 3 2 2 3" xfId="37992" xr:uid="{00000000-0005-0000-0000-000076340000}"/>
    <cellStyle name="Normal 4 3 3 2 2 3 2 2 4" xfId="32045" xr:uid="{00000000-0005-0000-0000-000077340000}"/>
    <cellStyle name="Normal 4 3 3 2 2 3 2 2 5" xfId="25908" xr:uid="{00000000-0005-0000-0000-000078340000}"/>
    <cellStyle name="Normal 4 3 3 2 2 3 2 3" xfId="16169" xr:uid="{00000000-0005-0000-0000-000079340000}"/>
    <cellStyle name="Normal 4 3 3 2 2 3 2 3 2" xfId="43797" xr:uid="{00000000-0005-0000-0000-00007A340000}"/>
    <cellStyle name="Normal 4 3 3 2 2 3 2 3 3" xfId="27632" xr:uid="{00000000-0005-0000-0000-00007B340000}"/>
    <cellStyle name="Normal 4 3 3 2 2 3 2 4" xfId="11071" xr:uid="{00000000-0005-0000-0000-00007C340000}"/>
    <cellStyle name="Normal 4 3 3 2 2 3 2 4 2" xfId="38842" xr:uid="{00000000-0005-0000-0000-00007D340000}"/>
    <cellStyle name="Normal 4 3 3 2 2 3 2 4 3" xfId="24489" xr:uid="{00000000-0005-0000-0000-00007E340000}"/>
    <cellStyle name="Normal 4 3 3 2 2 3 2 5" xfId="18871" xr:uid="{00000000-0005-0000-0000-00007F340000}"/>
    <cellStyle name="Normal 4 3 3 2 2 3 2 5 2" xfId="36399" xr:uid="{00000000-0005-0000-0000-000080340000}"/>
    <cellStyle name="Normal 4 3 3 2 2 3 2 6" xfId="10221" xr:uid="{00000000-0005-0000-0000-000081340000}"/>
    <cellStyle name="Normal 4 3 3 2 2 3 2 6 2" xfId="33917" xr:uid="{00000000-0005-0000-0000-000082340000}"/>
    <cellStyle name="Normal 4 3 3 2 2 3 2 7" xfId="8349" xr:uid="{00000000-0005-0000-0000-000083340000}"/>
    <cellStyle name="Normal 4 3 3 2 2 3 2 7 2" xfId="30173" xr:uid="{00000000-0005-0000-0000-000084340000}"/>
    <cellStyle name="Normal 4 3 3 2 2 3 2 8" xfId="6477" xr:uid="{00000000-0005-0000-0000-000085340000}"/>
    <cellStyle name="Normal 4 3 3 2 2 3 2 8 2" xfId="22617" xr:uid="{00000000-0005-0000-0000-000086340000}"/>
    <cellStyle name="Normal 4 3 3 2 2 3 2 9" xfId="4605" xr:uid="{00000000-0005-0000-0000-000087340000}"/>
    <cellStyle name="Normal 4 3 3 2 2 3 3" xfId="2189" xr:uid="{00000000-0005-0000-0000-000088340000}"/>
    <cellStyle name="Normal 4 3 3 2 2 3 3 2" xfId="15209" xr:uid="{00000000-0005-0000-0000-000089340000}"/>
    <cellStyle name="Normal 4 3 3 2 2 3 3 2 2" xfId="42837" xr:uid="{00000000-0005-0000-0000-00008A340000}"/>
    <cellStyle name="Normal 4 3 3 2 2 3 3 2 3" xfId="31502" xr:uid="{00000000-0005-0000-0000-00008B340000}"/>
    <cellStyle name="Normal 4 3 3 2 2 3 3 2 4" xfId="28390" xr:uid="{00000000-0005-0000-0000-00008C340000}"/>
    <cellStyle name="Normal 4 3 3 2 2 3 3 3" xfId="12736" xr:uid="{00000000-0005-0000-0000-00008D340000}"/>
    <cellStyle name="Normal 4 3 3 2 2 3 3 3 2" xfId="40465" xr:uid="{00000000-0005-0000-0000-00008E340000}"/>
    <cellStyle name="Normal 4 3 3 2 2 3 3 3 3" xfId="23946" xr:uid="{00000000-0005-0000-0000-00008F340000}"/>
    <cellStyle name="Normal 4 3 3 2 2 3 3 4" xfId="18328" xr:uid="{00000000-0005-0000-0000-000090340000}"/>
    <cellStyle name="Normal 4 3 3 2 2 3 3 4 2" xfId="37449" xr:uid="{00000000-0005-0000-0000-000091340000}"/>
    <cellStyle name="Normal 4 3 3 2 2 3 3 5" xfId="9678" xr:uid="{00000000-0005-0000-0000-000092340000}"/>
    <cellStyle name="Normal 4 3 3 2 2 3 3 5 2" xfId="33374" xr:uid="{00000000-0005-0000-0000-000093340000}"/>
    <cellStyle name="Normal 4 3 3 2 2 3 3 6" xfId="7806" xr:uid="{00000000-0005-0000-0000-000094340000}"/>
    <cellStyle name="Normal 4 3 3 2 2 3 3 6 2" xfId="29630" xr:uid="{00000000-0005-0000-0000-000095340000}"/>
    <cellStyle name="Normal 4 3 3 2 2 3 3 7" xfId="5934" xr:uid="{00000000-0005-0000-0000-000096340000}"/>
    <cellStyle name="Normal 4 3 3 2 2 3 3 7 2" xfId="22074" xr:uid="{00000000-0005-0000-0000-000097340000}"/>
    <cellStyle name="Normal 4 3 3 2 2 3 3 8" xfId="4062" xr:uid="{00000000-0005-0000-0000-000098340000}"/>
    <cellStyle name="Normal 4 3 3 2 2 3 3 9" xfId="20202" xr:uid="{00000000-0005-0000-0000-000099340000}"/>
    <cellStyle name="Normal 4 3 3 2 2 3 4" xfId="12167" xr:uid="{00000000-0005-0000-0000-00009A340000}"/>
    <cellStyle name="Normal 4 3 3 2 2 3 4 2" xfId="39914" xr:uid="{00000000-0005-0000-0000-00009B340000}"/>
    <cellStyle name="Normal 4 3 3 2 2 3 4 3" xfId="30547" xr:uid="{00000000-0005-0000-0000-00009C340000}"/>
    <cellStyle name="Normal 4 3 3 2 2 3 4 4" xfId="24948" xr:uid="{00000000-0005-0000-0000-00009D340000}"/>
    <cellStyle name="Normal 4 3 3 2 2 3 5" xfId="14658" xr:uid="{00000000-0005-0000-0000-00009E340000}"/>
    <cellStyle name="Normal 4 3 3 2 2 3 5 2" xfId="42286" xr:uid="{00000000-0005-0000-0000-00009F340000}"/>
    <cellStyle name="Normal 4 3 3 2 2 3 5 3" xfId="34444" xr:uid="{00000000-0005-0000-0000-0000A0340000}"/>
    <cellStyle name="Normal 4 3 3 2 2 3 5 4" xfId="26666" xr:uid="{00000000-0005-0000-0000-0000A1340000}"/>
    <cellStyle name="Normal 4 3 3 2 2 3 6" xfId="16878" xr:uid="{00000000-0005-0000-0000-0000A2340000}"/>
    <cellStyle name="Normal 4 3 3 2 2 3 6 2" xfId="44506" xr:uid="{00000000-0005-0000-0000-0000A3340000}"/>
    <cellStyle name="Normal 4 3 3 2 2 3 6 3" xfId="22991" xr:uid="{00000000-0005-0000-0000-0000A4340000}"/>
    <cellStyle name="Normal 4 3 3 2 2 3 7" xfId="10595" xr:uid="{00000000-0005-0000-0000-0000A5340000}"/>
    <cellStyle name="Normal 4 3 3 2 2 3 7 2" xfId="38366" xr:uid="{00000000-0005-0000-0000-0000A6340000}"/>
    <cellStyle name="Normal 4 3 3 2 2 3 8" xfId="17373" xr:uid="{00000000-0005-0000-0000-0000A7340000}"/>
    <cellStyle name="Normal 4 3 3 2 2 3 8 2" xfId="35434" xr:uid="{00000000-0005-0000-0000-0000A8340000}"/>
    <cellStyle name="Normal 4 3 3 2 2 3 9" xfId="8723" xr:uid="{00000000-0005-0000-0000-0000A9340000}"/>
    <cellStyle name="Normal 4 3 3 2 2 3 9 2" xfId="32419" xr:uid="{00000000-0005-0000-0000-0000AA340000}"/>
    <cellStyle name="Normal 4 3 3 2 2 4" xfId="1867" xr:uid="{00000000-0005-0000-0000-0000AB340000}"/>
    <cellStyle name="Normal 4 3 3 2 2 4 10" xfId="3740" xr:uid="{00000000-0005-0000-0000-0000AC340000}"/>
    <cellStyle name="Normal 4 3 3 2 2 4 11" xfId="19880" xr:uid="{00000000-0005-0000-0000-0000AD340000}"/>
    <cellStyle name="Normal 4 3 3 2 2 4 2" xfId="13351" xr:uid="{00000000-0005-0000-0000-0000AE340000}"/>
    <cellStyle name="Normal 4 3 3 2 2 4 2 2" xfId="15722" xr:uid="{00000000-0005-0000-0000-0000AF340000}"/>
    <cellStyle name="Normal 4 3 3 2 2 4 2 2 2" xfId="43350" xr:uid="{00000000-0005-0000-0000-0000B0340000}"/>
    <cellStyle name="Normal 4 3 3 2 2 4 2 3" xfId="40979" xr:uid="{00000000-0005-0000-0000-0000B1340000}"/>
    <cellStyle name="Normal 4 3 3 2 2 4 2 4" xfId="37127" xr:uid="{00000000-0005-0000-0000-0000B2340000}"/>
    <cellStyle name="Normal 4 3 3 2 2 4 2 5" xfId="31180" xr:uid="{00000000-0005-0000-0000-0000B3340000}"/>
    <cellStyle name="Normal 4 3 3 2 2 4 2 6" xfId="25461" xr:uid="{00000000-0005-0000-0000-0000B4340000}"/>
    <cellStyle name="Normal 4 3 3 2 2 4 3" xfId="12014" xr:uid="{00000000-0005-0000-0000-0000B5340000}"/>
    <cellStyle name="Normal 4 3 3 2 2 4 3 2" xfId="39761" xr:uid="{00000000-0005-0000-0000-0000B6340000}"/>
    <cellStyle name="Normal 4 3 3 2 2 4 3 3" xfId="34291" xr:uid="{00000000-0005-0000-0000-0000B7340000}"/>
    <cellStyle name="Normal 4 3 3 2 2 4 3 4" xfId="27133" xr:uid="{00000000-0005-0000-0000-0000B8340000}"/>
    <cellStyle name="Normal 4 3 3 2 2 4 4" xfId="14505" xr:uid="{00000000-0005-0000-0000-0000B9340000}"/>
    <cellStyle name="Normal 4 3 3 2 2 4 4 2" xfId="42133" xr:uid="{00000000-0005-0000-0000-0000BA340000}"/>
    <cellStyle name="Normal 4 3 3 2 2 4 4 3" xfId="23624" xr:uid="{00000000-0005-0000-0000-0000BB340000}"/>
    <cellStyle name="Normal 4 3 3 2 2 4 5" xfId="11394" xr:uid="{00000000-0005-0000-0000-0000BC340000}"/>
    <cellStyle name="Normal 4 3 3 2 2 4 5 2" xfId="39165" xr:uid="{00000000-0005-0000-0000-0000BD340000}"/>
    <cellStyle name="Normal 4 3 3 2 2 4 6" xfId="18006" xr:uid="{00000000-0005-0000-0000-0000BE340000}"/>
    <cellStyle name="Normal 4 3 3 2 2 4 6 2" xfId="35900" xr:uid="{00000000-0005-0000-0000-0000BF340000}"/>
    <cellStyle name="Normal 4 3 3 2 2 4 7" xfId="9356" xr:uid="{00000000-0005-0000-0000-0000C0340000}"/>
    <cellStyle name="Normal 4 3 3 2 2 4 7 2" xfId="33052" xr:uid="{00000000-0005-0000-0000-0000C1340000}"/>
    <cellStyle name="Normal 4 3 3 2 2 4 8" xfId="7484" xr:uid="{00000000-0005-0000-0000-0000C2340000}"/>
    <cellStyle name="Normal 4 3 3 2 2 4 8 2" xfId="29308" xr:uid="{00000000-0005-0000-0000-0000C3340000}"/>
    <cellStyle name="Normal 4 3 3 2 2 4 9" xfId="5612" xr:uid="{00000000-0005-0000-0000-0000C4340000}"/>
    <cellStyle name="Normal 4 3 3 2 2 4 9 2" xfId="21752" xr:uid="{00000000-0005-0000-0000-0000C5340000}"/>
    <cellStyle name="Normal 4 3 3 2 2 5" xfId="2411" xr:uid="{00000000-0005-0000-0000-0000C6340000}"/>
    <cellStyle name="Normal 4 3 3 2 2 5 10" xfId="20423" xr:uid="{00000000-0005-0000-0000-0000C7340000}"/>
    <cellStyle name="Normal 4 3 3 2 2 5 2" xfId="13498" xr:uid="{00000000-0005-0000-0000-0000C8340000}"/>
    <cellStyle name="Normal 4 3 3 2 2 5 2 2" xfId="41126" xr:uid="{00000000-0005-0000-0000-0000C9340000}"/>
    <cellStyle name="Normal 4 3 3 2 2 5 2 3" xfId="37670" xr:uid="{00000000-0005-0000-0000-0000CA340000}"/>
    <cellStyle name="Normal 4 3 3 2 2 5 2 4" xfId="31723" xr:uid="{00000000-0005-0000-0000-0000CB340000}"/>
    <cellStyle name="Normal 4 3 3 2 2 5 2 5" xfId="25608" xr:uid="{00000000-0005-0000-0000-0000CC340000}"/>
    <cellStyle name="Normal 4 3 3 2 2 5 3" xfId="15869" xr:uid="{00000000-0005-0000-0000-0000CD340000}"/>
    <cellStyle name="Normal 4 3 3 2 2 5 3 2" xfId="43497" xr:uid="{00000000-0005-0000-0000-0000CE340000}"/>
    <cellStyle name="Normal 4 3 3 2 2 5 3 3" xfId="27310" xr:uid="{00000000-0005-0000-0000-0000CF340000}"/>
    <cellStyle name="Normal 4 3 3 2 2 5 4" xfId="10918" xr:uid="{00000000-0005-0000-0000-0000D0340000}"/>
    <cellStyle name="Normal 4 3 3 2 2 5 4 2" xfId="38689" xr:uid="{00000000-0005-0000-0000-0000D1340000}"/>
    <cellStyle name="Normal 4 3 3 2 2 5 4 3" xfId="24167" xr:uid="{00000000-0005-0000-0000-0000D2340000}"/>
    <cellStyle name="Normal 4 3 3 2 2 5 5" xfId="18549" xr:uid="{00000000-0005-0000-0000-0000D3340000}"/>
    <cellStyle name="Normal 4 3 3 2 2 5 5 2" xfId="36077" xr:uid="{00000000-0005-0000-0000-0000D4340000}"/>
    <cellStyle name="Normal 4 3 3 2 2 5 6" xfId="9899" xr:uid="{00000000-0005-0000-0000-0000D5340000}"/>
    <cellStyle name="Normal 4 3 3 2 2 5 6 2" xfId="33595" xr:uid="{00000000-0005-0000-0000-0000D6340000}"/>
    <cellStyle name="Normal 4 3 3 2 2 5 7" xfId="8027" xr:uid="{00000000-0005-0000-0000-0000D7340000}"/>
    <cellStyle name="Normal 4 3 3 2 2 5 7 2" xfId="29851" xr:uid="{00000000-0005-0000-0000-0000D8340000}"/>
    <cellStyle name="Normal 4 3 3 2 2 5 8" xfId="6155" xr:uid="{00000000-0005-0000-0000-0000D9340000}"/>
    <cellStyle name="Normal 4 3 3 2 2 5 8 2" xfId="22295" xr:uid="{00000000-0005-0000-0000-0000DA340000}"/>
    <cellStyle name="Normal 4 3 3 2 2 5 9" xfId="4283" xr:uid="{00000000-0005-0000-0000-0000DB340000}"/>
    <cellStyle name="Normal 4 3 3 2 2 6" xfId="1710" xr:uid="{00000000-0005-0000-0000-0000DC340000}"/>
    <cellStyle name="Normal 4 3 3 2 2 6 2" xfId="16435" xr:uid="{00000000-0005-0000-0000-0000DD340000}"/>
    <cellStyle name="Normal 4 3 3 2 2 6 2 2" xfId="44063" xr:uid="{00000000-0005-0000-0000-0000DE340000}"/>
    <cellStyle name="Normal 4 3 3 2 2 6 2 3" xfId="31023" xr:uid="{00000000-0005-0000-0000-0000DF340000}"/>
    <cellStyle name="Normal 4 3 3 2 2 6 2 4" xfId="26174" xr:uid="{00000000-0005-0000-0000-0000E0340000}"/>
    <cellStyle name="Normal 4 3 3 2 2 6 3" xfId="14064" xr:uid="{00000000-0005-0000-0000-0000E1340000}"/>
    <cellStyle name="Normal 4 3 3 2 2 6 3 2" xfId="41692" xr:uid="{00000000-0005-0000-0000-0000E2340000}"/>
    <cellStyle name="Normal 4 3 3 2 2 6 3 3" xfId="27905" xr:uid="{00000000-0005-0000-0000-0000E3340000}"/>
    <cellStyle name="Normal 4 3 3 2 2 6 4" xfId="17849" xr:uid="{00000000-0005-0000-0000-0000E4340000}"/>
    <cellStyle name="Normal 4 3 3 2 2 6 4 2" xfId="36672" xr:uid="{00000000-0005-0000-0000-0000E5340000}"/>
    <cellStyle name="Normal 4 3 3 2 2 6 4 3" xfId="23467" xr:uid="{00000000-0005-0000-0000-0000E6340000}"/>
    <cellStyle name="Normal 4 3 3 2 2 6 5" xfId="9199" xr:uid="{00000000-0005-0000-0000-0000E7340000}"/>
    <cellStyle name="Normal 4 3 3 2 2 6 5 2" xfId="32895" xr:uid="{00000000-0005-0000-0000-0000E8340000}"/>
    <cellStyle name="Normal 4 3 3 2 2 6 6" xfId="7327" xr:uid="{00000000-0005-0000-0000-0000E9340000}"/>
    <cellStyle name="Normal 4 3 3 2 2 6 6 2" xfId="29151" xr:uid="{00000000-0005-0000-0000-0000EA340000}"/>
    <cellStyle name="Normal 4 3 3 2 2 6 7" xfId="5455" xr:uid="{00000000-0005-0000-0000-0000EB340000}"/>
    <cellStyle name="Normal 4 3 3 2 2 6 7 2" xfId="21595" xr:uid="{00000000-0005-0000-0000-0000EC340000}"/>
    <cellStyle name="Normal 4 3 3 2 2 6 8" xfId="3583" xr:uid="{00000000-0005-0000-0000-0000ED340000}"/>
    <cellStyle name="Normal 4 3 3 2 2 6 9" xfId="19723" xr:uid="{00000000-0005-0000-0000-0000EE340000}"/>
    <cellStyle name="Normal 4 3 3 2 2 7" xfId="1557" xr:uid="{00000000-0005-0000-0000-0000EF340000}"/>
    <cellStyle name="Normal 4 3 3 2 2 7 2" xfId="14981" xr:uid="{00000000-0005-0000-0000-0000F0340000}"/>
    <cellStyle name="Normal 4 3 3 2 2 7 2 2" xfId="42609" xr:uid="{00000000-0005-0000-0000-0000F1340000}"/>
    <cellStyle name="Normal 4 3 3 2 2 7 2 3" xfId="30870" xr:uid="{00000000-0005-0000-0000-0000F2340000}"/>
    <cellStyle name="Normal 4 3 3 2 2 7 2 4" xfId="28287" xr:uid="{00000000-0005-0000-0000-0000F3340000}"/>
    <cellStyle name="Normal 4 3 3 2 2 7 3" xfId="12490" xr:uid="{00000000-0005-0000-0000-0000F4340000}"/>
    <cellStyle name="Normal 4 3 3 2 2 7 3 2" xfId="40237" xr:uid="{00000000-0005-0000-0000-0000F5340000}"/>
    <cellStyle name="Normal 4 3 3 2 2 7 3 3" xfId="23314" xr:uid="{00000000-0005-0000-0000-0000F6340000}"/>
    <cellStyle name="Normal 4 3 3 2 2 7 4" xfId="17696" xr:uid="{00000000-0005-0000-0000-0000F7340000}"/>
    <cellStyle name="Normal 4 3 3 2 2 7 4 2" xfId="35274" xr:uid="{00000000-0005-0000-0000-0000F8340000}"/>
    <cellStyle name="Normal 4 3 3 2 2 7 5" xfId="9046" xr:uid="{00000000-0005-0000-0000-0000F9340000}"/>
    <cellStyle name="Normal 4 3 3 2 2 7 5 2" xfId="32742" xr:uid="{00000000-0005-0000-0000-0000FA340000}"/>
    <cellStyle name="Normal 4 3 3 2 2 7 6" xfId="7174" xr:uid="{00000000-0005-0000-0000-0000FB340000}"/>
    <cellStyle name="Normal 4 3 3 2 2 7 6 2" xfId="28998" xr:uid="{00000000-0005-0000-0000-0000FC340000}"/>
    <cellStyle name="Normal 4 3 3 2 2 7 7" xfId="5302" xr:uid="{00000000-0005-0000-0000-0000FD340000}"/>
    <cellStyle name="Normal 4 3 3 2 2 7 7 2" xfId="21442" xr:uid="{00000000-0005-0000-0000-0000FE340000}"/>
    <cellStyle name="Normal 4 3 3 2 2 7 8" xfId="3430" xr:uid="{00000000-0005-0000-0000-0000FF340000}"/>
    <cellStyle name="Normal 4 3 3 2 2 7 9" xfId="19570" xr:uid="{00000000-0005-0000-0000-000000350000}"/>
    <cellStyle name="Normal 4 3 3 2 2 8" xfId="11861" xr:uid="{00000000-0005-0000-0000-000001350000}"/>
    <cellStyle name="Normal 4 3 3 2 2 8 2" xfId="39611" xr:uid="{00000000-0005-0000-0000-000002350000}"/>
    <cellStyle name="Normal 4 3 3 2 2 8 3" xfId="36970" xr:uid="{00000000-0005-0000-0000-000003350000}"/>
    <cellStyle name="Normal 4 3 3 2 2 8 4" xfId="30394" xr:uid="{00000000-0005-0000-0000-000004350000}"/>
    <cellStyle name="Normal 4 3 3 2 2 8 5" xfId="24720" xr:uid="{00000000-0005-0000-0000-000005350000}"/>
    <cellStyle name="Normal 4 3 3 2 2 9" xfId="14352" xr:uid="{00000000-0005-0000-0000-000006350000}"/>
    <cellStyle name="Normal 4 3 3 2 2 9 2" xfId="41980" xr:uid="{00000000-0005-0000-0000-000007350000}"/>
    <cellStyle name="Normal 4 3 3 2 2 9 3" xfId="34138" xr:uid="{00000000-0005-0000-0000-000008350000}"/>
    <cellStyle name="Normal 4 3 3 2 2 9 4" xfId="26506" xr:uid="{00000000-0005-0000-0000-000009350000}"/>
    <cellStyle name="Normal 4 3 3 2 3" xfId="1045" xr:uid="{00000000-0005-0000-0000-00000A350000}"/>
    <cellStyle name="Normal 4 3 3 2 3 10" xfId="16690" xr:uid="{00000000-0005-0000-0000-00000B350000}"/>
    <cellStyle name="Normal 4 3 3 2 3 10 2" xfId="44318" xr:uid="{00000000-0005-0000-0000-00000C350000}"/>
    <cellStyle name="Normal 4 3 3 2 3 10 3" xfId="22803" xr:uid="{00000000-0005-0000-0000-00000D350000}"/>
    <cellStyle name="Normal 4 3 3 2 3 11" xfId="10407" xr:uid="{00000000-0005-0000-0000-00000E350000}"/>
    <cellStyle name="Normal 4 3 3 2 3 11 2" xfId="38178" xr:uid="{00000000-0005-0000-0000-00000F350000}"/>
    <cellStyle name="Normal 4 3 3 2 3 12" xfId="17185" xr:uid="{00000000-0005-0000-0000-000010350000}"/>
    <cellStyle name="Normal 4 3 3 2 3 12 2" xfId="35086" xr:uid="{00000000-0005-0000-0000-000011350000}"/>
    <cellStyle name="Normal 4 3 3 2 3 13" xfId="8535" xr:uid="{00000000-0005-0000-0000-000012350000}"/>
    <cellStyle name="Normal 4 3 3 2 3 13 2" xfId="32231" xr:uid="{00000000-0005-0000-0000-000013350000}"/>
    <cellStyle name="Normal 4 3 3 2 3 14" xfId="6663" xr:uid="{00000000-0005-0000-0000-000014350000}"/>
    <cellStyle name="Normal 4 3 3 2 3 14 2" xfId="28487" xr:uid="{00000000-0005-0000-0000-000015350000}"/>
    <cellStyle name="Normal 4 3 3 2 3 15" xfId="4791" xr:uid="{00000000-0005-0000-0000-000016350000}"/>
    <cellStyle name="Normal 4 3 3 2 3 15 2" xfId="20931" xr:uid="{00000000-0005-0000-0000-000017350000}"/>
    <cellStyle name="Normal 4 3 3 2 3 16" xfId="2919" xr:uid="{00000000-0005-0000-0000-000018350000}"/>
    <cellStyle name="Normal 4 3 3 2 3 17" xfId="19059" xr:uid="{00000000-0005-0000-0000-000019350000}"/>
    <cellStyle name="Normal 4 3 3 2 3 2" xfId="1369" xr:uid="{00000000-0005-0000-0000-00001A350000}"/>
    <cellStyle name="Normal 4 3 3 2 3 2 10" xfId="6986" xr:uid="{00000000-0005-0000-0000-00001B350000}"/>
    <cellStyle name="Normal 4 3 3 2 3 2 10 2" xfId="28810" xr:uid="{00000000-0005-0000-0000-00001C350000}"/>
    <cellStyle name="Normal 4 3 3 2 3 2 11" xfId="5114" xr:uid="{00000000-0005-0000-0000-00001D350000}"/>
    <cellStyle name="Normal 4 3 3 2 3 2 11 2" xfId="21254" xr:uid="{00000000-0005-0000-0000-00001E350000}"/>
    <cellStyle name="Normal 4 3 3 2 3 2 12" xfId="3242" xr:uid="{00000000-0005-0000-0000-00001F350000}"/>
    <cellStyle name="Normal 4 3 3 2 3 2 13" xfId="19382" xr:uid="{00000000-0005-0000-0000-000020350000}"/>
    <cellStyle name="Normal 4 3 3 2 3 2 2" xfId="2545" xr:uid="{00000000-0005-0000-0000-000021350000}"/>
    <cellStyle name="Normal 4 3 3 2 3 2 2 10" xfId="20557" xr:uid="{00000000-0005-0000-0000-000022350000}"/>
    <cellStyle name="Normal 4 3 3 2 3 2 2 2" xfId="13618" xr:uid="{00000000-0005-0000-0000-000023350000}"/>
    <cellStyle name="Normal 4 3 3 2 3 2 2 2 2" xfId="41246" xr:uid="{00000000-0005-0000-0000-000024350000}"/>
    <cellStyle name="Normal 4 3 3 2 3 2 2 2 3" xfId="37804" xr:uid="{00000000-0005-0000-0000-000025350000}"/>
    <cellStyle name="Normal 4 3 3 2 3 2 2 2 4" xfId="31857" xr:uid="{00000000-0005-0000-0000-000026350000}"/>
    <cellStyle name="Normal 4 3 3 2 3 2 2 2 5" xfId="25728" xr:uid="{00000000-0005-0000-0000-000027350000}"/>
    <cellStyle name="Normal 4 3 3 2 3 2 2 3" xfId="15989" xr:uid="{00000000-0005-0000-0000-000028350000}"/>
    <cellStyle name="Normal 4 3 3 2 3 2 2 3 2" xfId="43617" xr:uid="{00000000-0005-0000-0000-000029350000}"/>
    <cellStyle name="Normal 4 3 3 2 3 2 2 3 3" xfId="27444" xr:uid="{00000000-0005-0000-0000-00002A350000}"/>
    <cellStyle name="Normal 4 3 3 2 3 2 2 4" xfId="11206" xr:uid="{00000000-0005-0000-0000-00002B350000}"/>
    <cellStyle name="Normal 4 3 3 2 3 2 2 4 2" xfId="38977" xr:uid="{00000000-0005-0000-0000-00002C350000}"/>
    <cellStyle name="Normal 4 3 3 2 3 2 2 4 3" xfId="24301" xr:uid="{00000000-0005-0000-0000-00002D350000}"/>
    <cellStyle name="Normal 4 3 3 2 3 2 2 5" xfId="18683" xr:uid="{00000000-0005-0000-0000-00002E350000}"/>
    <cellStyle name="Normal 4 3 3 2 3 2 2 5 2" xfId="36211" xr:uid="{00000000-0005-0000-0000-00002F350000}"/>
    <cellStyle name="Normal 4 3 3 2 3 2 2 6" xfId="10033" xr:uid="{00000000-0005-0000-0000-000030350000}"/>
    <cellStyle name="Normal 4 3 3 2 3 2 2 6 2" xfId="33729" xr:uid="{00000000-0005-0000-0000-000031350000}"/>
    <cellStyle name="Normal 4 3 3 2 3 2 2 7" xfId="8161" xr:uid="{00000000-0005-0000-0000-000032350000}"/>
    <cellStyle name="Normal 4 3 3 2 3 2 2 7 2" xfId="29985" xr:uid="{00000000-0005-0000-0000-000033350000}"/>
    <cellStyle name="Normal 4 3 3 2 3 2 2 8" xfId="6289" xr:uid="{00000000-0005-0000-0000-000034350000}"/>
    <cellStyle name="Normal 4 3 3 2 3 2 2 8 2" xfId="22429" xr:uid="{00000000-0005-0000-0000-000035350000}"/>
    <cellStyle name="Normal 4 3 3 2 3 2 2 9" xfId="4417" xr:uid="{00000000-0005-0000-0000-000036350000}"/>
    <cellStyle name="Normal 4 3 3 2 3 2 3" xfId="2001" xr:uid="{00000000-0005-0000-0000-000037350000}"/>
    <cellStyle name="Normal 4 3 3 2 3 2 3 2" xfId="15431" xr:uid="{00000000-0005-0000-0000-000038350000}"/>
    <cellStyle name="Normal 4 3 3 2 3 2 3 2 2" xfId="43059" xr:uid="{00000000-0005-0000-0000-000039350000}"/>
    <cellStyle name="Normal 4 3 3 2 3 2 3 2 3" xfId="31314" xr:uid="{00000000-0005-0000-0000-00003A350000}"/>
    <cellStyle name="Normal 4 3 3 2 3 2 3 2 4" xfId="28313" xr:uid="{00000000-0005-0000-0000-00003B350000}"/>
    <cellStyle name="Normal 4 3 3 2 3 2 3 3" xfId="13036" xr:uid="{00000000-0005-0000-0000-00003C350000}"/>
    <cellStyle name="Normal 4 3 3 2 3 2 3 3 2" xfId="40687" xr:uid="{00000000-0005-0000-0000-00003D350000}"/>
    <cellStyle name="Normal 4 3 3 2 3 2 3 3 3" xfId="23758" xr:uid="{00000000-0005-0000-0000-00003E350000}"/>
    <cellStyle name="Normal 4 3 3 2 3 2 3 4" xfId="18140" xr:uid="{00000000-0005-0000-0000-00003F350000}"/>
    <cellStyle name="Normal 4 3 3 2 3 2 3 4 2" xfId="37261" xr:uid="{00000000-0005-0000-0000-000040350000}"/>
    <cellStyle name="Normal 4 3 3 2 3 2 3 5" xfId="9490" xr:uid="{00000000-0005-0000-0000-000041350000}"/>
    <cellStyle name="Normal 4 3 3 2 3 2 3 5 2" xfId="33186" xr:uid="{00000000-0005-0000-0000-000042350000}"/>
    <cellStyle name="Normal 4 3 3 2 3 2 3 6" xfId="7618" xr:uid="{00000000-0005-0000-0000-000043350000}"/>
    <cellStyle name="Normal 4 3 3 2 3 2 3 6 2" xfId="29442" xr:uid="{00000000-0005-0000-0000-000044350000}"/>
    <cellStyle name="Normal 4 3 3 2 3 2 3 7" xfId="5746" xr:uid="{00000000-0005-0000-0000-000045350000}"/>
    <cellStyle name="Normal 4 3 3 2 3 2 3 7 2" xfId="21886" xr:uid="{00000000-0005-0000-0000-000046350000}"/>
    <cellStyle name="Normal 4 3 3 2 3 2 3 8" xfId="3874" xr:uid="{00000000-0005-0000-0000-000047350000}"/>
    <cellStyle name="Normal 4 3 3 2 3 2 3 9" xfId="20014" xr:uid="{00000000-0005-0000-0000-000048350000}"/>
    <cellStyle name="Normal 4 3 3 2 3 2 4" xfId="12302" xr:uid="{00000000-0005-0000-0000-000049350000}"/>
    <cellStyle name="Normal 4 3 3 2 3 2 4 2" xfId="40049" xr:uid="{00000000-0005-0000-0000-00004A350000}"/>
    <cellStyle name="Normal 4 3 3 2 3 2 4 3" xfId="30682" xr:uid="{00000000-0005-0000-0000-00004B350000}"/>
    <cellStyle name="Normal 4 3 3 2 3 2 4 4" xfId="25170" xr:uid="{00000000-0005-0000-0000-00004C350000}"/>
    <cellStyle name="Normal 4 3 3 2 3 2 5" xfId="14793" xr:uid="{00000000-0005-0000-0000-00004D350000}"/>
    <cellStyle name="Normal 4 3 3 2 3 2 5 2" xfId="42421" xr:uid="{00000000-0005-0000-0000-00004E350000}"/>
    <cellStyle name="Normal 4 3 3 2 3 2 5 3" xfId="34579" xr:uid="{00000000-0005-0000-0000-00004F350000}"/>
    <cellStyle name="Normal 4 3 3 2 3 2 5 4" xfId="26778" xr:uid="{00000000-0005-0000-0000-000050350000}"/>
    <cellStyle name="Normal 4 3 3 2 3 2 6" xfId="17013" xr:uid="{00000000-0005-0000-0000-000051350000}"/>
    <cellStyle name="Normal 4 3 3 2 3 2 6 2" xfId="44641" xr:uid="{00000000-0005-0000-0000-000052350000}"/>
    <cellStyle name="Normal 4 3 3 2 3 2 6 3" xfId="23126" xr:uid="{00000000-0005-0000-0000-000053350000}"/>
    <cellStyle name="Normal 4 3 3 2 3 2 7" xfId="10730" xr:uid="{00000000-0005-0000-0000-000054350000}"/>
    <cellStyle name="Normal 4 3 3 2 3 2 7 2" xfId="38501" xr:uid="{00000000-0005-0000-0000-000055350000}"/>
    <cellStyle name="Normal 4 3 3 2 3 2 8" xfId="17508" xr:uid="{00000000-0005-0000-0000-000056350000}"/>
    <cellStyle name="Normal 4 3 3 2 3 2 8 2" xfId="35546" xr:uid="{00000000-0005-0000-0000-000057350000}"/>
    <cellStyle name="Normal 4 3 3 2 3 2 9" xfId="8858" xr:uid="{00000000-0005-0000-0000-000058350000}"/>
    <cellStyle name="Normal 4 3 3 2 3 2 9 2" xfId="32554" xr:uid="{00000000-0005-0000-0000-000059350000}"/>
    <cellStyle name="Normal 4 3 3 2 3 3" xfId="1199" xr:uid="{00000000-0005-0000-0000-00005A350000}"/>
    <cellStyle name="Normal 4 3 3 2 3 3 10" xfId="6816" xr:uid="{00000000-0005-0000-0000-00005B350000}"/>
    <cellStyle name="Normal 4 3 3 2 3 3 10 2" xfId="28640" xr:uid="{00000000-0005-0000-0000-00005C350000}"/>
    <cellStyle name="Normal 4 3 3 2 3 3 11" xfId="4944" xr:uid="{00000000-0005-0000-0000-00005D350000}"/>
    <cellStyle name="Normal 4 3 3 2 3 3 11 2" xfId="21084" xr:uid="{00000000-0005-0000-0000-00005E350000}"/>
    <cellStyle name="Normal 4 3 3 2 3 3 12" xfId="3072" xr:uid="{00000000-0005-0000-0000-00005F350000}"/>
    <cellStyle name="Normal 4 3 3 2 3 3 13" xfId="19212" xr:uid="{00000000-0005-0000-0000-000060350000}"/>
    <cellStyle name="Normal 4 3 3 2 3 3 2" xfId="2698" xr:uid="{00000000-0005-0000-0000-000061350000}"/>
    <cellStyle name="Normal 4 3 3 2 3 3 2 10" xfId="20710" xr:uid="{00000000-0005-0000-0000-000062350000}"/>
    <cellStyle name="Normal 4 3 3 2 3 3 2 2" xfId="13763" xr:uid="{00000000-0005-0000-0000-000063350000}"/>
    <cellStyle name="Normal 4 3 3 2 3 3 2 2 2" xfId="41391" xr:uid="{00000000-0005-0000-0000-000064350000}"/>
    <cellStyle name="Normal 4 3 3 2 3 3 2 2 3" xfId="37957" xr:uid="{00000000-0005-0000-0000-000065350000}"/>
    <cellStyle name="Normal 4 3 3 2 3 3 2 2 4" xfId="32010" xr:uid="{00000000-0005-0000-0000-000066350000}"/>
    <cellStyle name="Normal 4 3 3 2 3 3 2 2 5" xfId="25873" xr:uid="{00000000-0005-0000-0000-000067350000}"/>
    <cellStyle name="Normal 4 3 3 2 3 3 2 3" xfId="16134" xr:uid="{00000000-0005-0000-0000-000068350000}"/>
    <cellStyle name="Normal 4 3 3 2 3 3 2 3 2" xfId="43762" xr:uid="{00000000-0005-0000-0000-000069350000}"/>
    <cellStyle name="Normal 4 3 3 2 3 3 2 3 3" xfId="27597" xr:uid="{00000000-0005-0000-0000-00006A350000}"/>
    <cellStyle name="Normal 4 3 3 2 3 3 2 4" xfId="11036" xr:uid="{00000000-0005-0000-0000-00006B350000}"/>
    <cellStyle name="Normal 4 3 3 2 3 3 2 4 2" xfId="38807" xr:uid="{00000000-0005-0000-0000-00006C350000}"/>
    <cellStyle name="Normal 4 3 3 2 3 3 2 4 3" xfId="24454" xr:uid="{00000000-0005-0000-0000-00006D350000}"/>
    <cellStyle name="Normal 4 3 3 2 3 3 2 5" xfId="18836" xr:uid="{00000000-0005-0000-0000-00006E350000}"/>
    <cellStyle name="Normal 4 3 3 2 3 3 2 5 2" xfId="36364" xr:uid="{00000000-0005-0000-0000-00006F350000}"/>
    <cellStyle name="Normal 4 3 3 2 3 3 2 6" xfId="10186" xr:uid="{00000000-0005-0000-0000-000070350000}"/>
    <cellStyle name="Normal 4 3 3 2 3 3 2 6 2" xfId="33882" xr:uid="{00000000-0005-0000-0000-000071350000}"/>
    <cellStyle name="Normal 4 3 3 2 3 3 2 7" xfId="8314" xr:uid="{00000000-0005-0000-0000-000072350000}"/>
    <cellStyle name="Normal 4 3 3 2 3 3 2 7 2" xfId="30138" xr:uid="{00000000-0005-0000-0000-000073350000}"/>
    <cellStyle name="Normal 4 3 3 2 3 3 2 8" xfId="6442" xr:uid="{00000000-0005-0000-0000-000074350000}"/>
    <cellStyle name="Normal 4 3 3 2 3 3 2 8 2" xfId="22582" xr:uid="{00000000-0005-0000-0000-000075350000}"/>
    <cellStyle name="Normal 4 3 3 2 3 3 2 9" xfId="4570" xr:uid="{00000000-0005-0000-0000-000076350000}"/>
    <cellStyle name="Normal 4 3 3 2 3 3 3" xfId="2154" xr:uid="{00000000-0005-0000-0000-000077350000}"/>
    <cellStyle name="Normal 4 3 3 2 3 3 3 2" xfId="15053" xr:uid="{00000000-0005-0000-0000-000078350000}"/>
    <cellStyle name="Normal 4 3 3 2 3 3 3 2 2" xfId="42681" xr:uid="{00000000-0005-0000-0000-000079350000}"/>
    <cellStyle name="Normal 4 3 3 2 3 3 3 2 3" xfId="31467" xr:uid="{00000000-0005-0000-0000-00007A350000}"/>
    <cellStyle name="Normal 4 3 3 2 3 3 3 2 4" xfId="28260" xr:uid="{00000000-0005-0000-0000-00007B350000}"/>
    <cellStyle name="Normal 4 3 3 2 3 3 3 3" xfId="12564" xr:uid="{00000000-0005-0000-0000-00007C350000}"/>
    <cellStyle name="Normal 4 3 3 2 3 3 3 3 2" xfId="40309" xr:uid="{00000000-0005-0000-0000-00007D350000}"/>
    <cellStyle name="Normal 4 3 3 2 3 3 3 3 3" xfId="23911" xr:uid="{00000000-0005-0000-0000-00007E350000}"/>
    <cellStyle name="Normal 4 3 3 2 3 3 3 4" xfId="18293" xr:uid="{00000000-0005-0000-0000-00007F350000}"/>
    <cellStyle name="Normal 4 3 3 2 3 3 3 4 2" xfId="37414" xr:uid="{00000000-0005-0000-0000-000080350000}"/>
    <cellStyle name="Normal 4 3 3 2 3 3 3 5" xfId="9643" xr:uid="{00000000-0005-0000-0000-000081350000}"/>
    <cellStyle name="Normal 4 3 3 2 3 3 3 5 2" xfId="33339" xr:uid="{00000000-0005-0000-0000-000082350000}"/>
    <cellStyle name="Normal 4 3 3 2 3 3 3 6" xfId="7771" xr:uid="{00000000-0005-0000-0000-000083350000}"/>
    <cellStyle name="Normal 4 3 3 2 3 3 3 6 2" xfId="29595" xr:uid="{00000000-0005-0000-0000-000084350000}"/>
    <cellStyle name="Normal 4 3 3 2 3 3 3 7" xfId="5899" xr:uid="{00000000-0005-0000-0000-000085350000}"/>
    <cellStyle name="Normal 4 3 3 2 3 3 3 7 2" xfId="22039" xr:uid="{00000000-0005-0000-0000-000086350000}"/>
    <cellStyle name="Normal 4 3 3 2 3 3 3 8" xfId="4027" xr:uid="{00000000-0005-0000-0000-000087350000}"/>
    <cellStyle name="Normal 4 3 3 2 3 3 3 9" xfId="20167" xr:uid="{00000000-0005-0000-0000-000088350000}"/>
    <cellStyle name="Normal 4 3 3 2 3 3 4" xfId="12132" xr:uid="{00000000-0005-0000-0000-000089350000}"/>
    <cellStyle name="Normal 4 3 3 2 3 3 4 2" xfId="39879" xr:uid="{00000000-0005-0000-0000-00008A350000}"/>
    <cellStyle name="Normal 4 3 3 2 3 3 4 3" xfId="30512" xr:uid="{00000000-0005-0000-0000-00008B350000}"/>
    <cellStyle name="Normal 4 3 3 2 3 3 4 4" xfId="24792" xr:uid="{00000000-0005-0000-0000-00008C350000}"/>
    <cellStyle name="Normal 4 3 3 2 3 3 5" xfId="14623" xr:uid="{00000000-0005-0000-0000-00008D350000}"/>
    <cellStyle name="Normal 4 3 3 2 3 3 5 2" xfId="42251" xr:uid="{00000000-0005-0000-0000-00008E350000}"/>
    <cellStyle name="Normal 4 3 3 2 3 3 5 3" xfId="34409" xr:uid="{00000000-0005-0000-0000-00008F350000}"/>
    <cellStyle name="Normal 4 3 3 2 3 3 5 4" xfId="26631" xr:uid="{00000000-0005-0000-0000-000090350000}"/>
    <cellStyle name="Normal 4 3 3 2 3 3 6" xfId="16843" xr:uid="{00000000-0005-0000-0000-000091350000}"/>
    <cellStyle name="Normal 4 3 3 2 3 3 6 2" xfId="44471" xr:uid="{00000000-0005-0000-0000-000092350000}"/>
    <cellStyle name="Normal 4 3 3 2 3 3 6 3" xfId="22956" xr:uid="{00000000-0005-0000-0000-000093350000}"/>
    <cellStyle name="Normal 4 3 3 2 3 3 7" xfId="10560" xr:uid="{00000000-0005-0000-0000-000094350000}"/>
    <cellStyle name="Normal 4 3 3 2 3 3 7 2" xfId="38331" xr:uid="{00000000-0005-0000-0000-000095350000}"/>
    <cellStyle name="Normal 4 3 3 2 3 3 8" xfId="17338" xr:uid="{00000000-0005-0000-0000-000096350000}"/>
    <cellStyle name="Normal 4 3 3 2 3 3 8 2" xfId="35399" xr:uid="{00000000-0005-0000-0000-000097350000}"/>
    <cellStyle name="Normal 4 3 3 2 3 3 9" xfId="8688" xr:uid="{00000000-0005-0000-0000-000098350000}"/>
    <cellStyle name="Normal 4 3 3 2 3 3 9 2" xfId="32384" xr:uid="{00000000-0005-0000-0000-000099350000}"/>
    <cellStyle name="Normal 4 3 3 2 3 4" xfId="1832" xr:uid="{00000000-0005-0000-0000-00009A350000}"/>
    <cellStyle name="Normal 4 3 3 2 3 4 10" xfId="3705" xr:uid="{00000000-0005-0000-0000-00009B350000}"/>
    <cellStyle name="Normal 4 3 3 2 3 4 11" xfId="19845" xr:uid="{00000000-0005-0000-0000-00009C350000}"/>
    <cellStyle name="Normal 4 3 3 2 3 4 2" xfId="13309" xr:uid="{00000000-0005-0000-0000-00009D350000}"/>
    <cellStyle name="Normal 4 3 3 2 3 4 2 2" xfId="15680" xr:uid="{00000000-0005-0000-0000-00009E350000}"/>
    <cellStyle name="Normal 4 3 3 2 3 4 2 2 2" xfId="43308" xr:uid="{00000000-0005-0000-0000-00009F350000}"/>
    <cellStyle name="Normal 4 3 3 2 3 4 2 3" xfId="40937" xr:uid="{00000000-0005-0000-0000-0000A0350000}"/>
    <cellStyle name="Normal 4 3 3 2 3 4 2 4" xfId="37092" xr:uid="{00000000-0005-0000-0000-0000A1350000}"/>
    <cellStyle name="Normal 4 3 3 2 3 4 2 5" xfId="31145" xr:uid="{00000000-0005-0000-0000-0000A2350000}"/>
    <cellStyle name="Normal 4 3 3 2 3 4 2 6" xfId="25419" xr:uid="{00000000-0005-0000-0000-0000A3350000}"/>
    <cellStyle name="Normal 4 3 3 2 3 4 3" xfId="11979" xr:uid="{00000000-0005-0000-0000-0000A4350000}"/>
    <cellStyle name="Normal 4 3 3 2 3 4 3 2" xfId="39726" xr:uid="{00000000-0005-0000-0000-0000A5350000}"/>
    <cellStyle name="Normal 4 3 3 2 3 4 3 3" xfId="34256" xr:uid="{00000000-0005-0000-0000-0000A6350000}"/>
    <cellStyle name="Normal 4 3 3 2 3 4 3 4" xfId="27084" xr:uid="{00000000-0005-0000-0000-0000A7350000}"/>
    <cellStyle name="Normal 4 3 3 2 3 4 4" xfId="14470" xr:uid="{00000000-0005-0000-0000-0000A8350000}"/>
    <cellStyle name="Normal 4 3 3 2 3 4 4 2" xfId="42098" xr:uid="{00000000-0005-0000-0000-0000A9350000}"/>
    <cellStyle name="Normal 4 3 3 2 3 4 4 3" xfId="23589" xr:uid="{00000000-0005-0000-0000-0000AA350000}"/>
    <cellStyle name="Normal 4 3 3 2 3 4 5" xfId="11359" xr:uid="{00000000-0005-0000-0000-0000AB350000}"/>
    <cellStyle name="Normal 4 3 3 2 3 4 5 2" xfId="39130" xr:uid="{00000000-0005-0000-0000-0000AC350000}"/>
    <cellStyle name="Normal 4 3 3 2 3 4 6" xfId="17971" xr:uid="{00000000-0005-0000-0000-0000AD350000}"/>
    <cellStyle name="Normal 4 3 3 2 3 4 6 2" xfId="35851" xr:uid="{00000000-0005-0000-0000-0000AE350000}"/>
    <cellStyle name="Normal 4 3 3 2 3 4 7" xfId="9321" xr:uid="{00000000-0005-0000-0000-0000AF350000}"/>
    <cellStyle name="Normal 4 3 3 2 3 4 7 2" xfId="33017" xr:uid="{00000000-0005-0000-0000-0000B0350000}"/>
    <cellStyle name="Normal 4 3 3 2 3 4 8" xfId="7449" xr:uid="{00000000-0005-0000-0000-0000B1350000}"/>
    <cellStyle name="Normal 4 3 3 2 3 4 8 2" xfId="29273" xr:uid="{00000000-0005-0000-0000-0000B2350000}"/>
    <cellStyle name="Normal 4 3 3 2 3 4 9" xfId="5577" xr:uid="{00000000-0005-0000-0000-0000B3350000}"/>
    <cellStyle name="Normal 4 3 3 2 3 4 9 2" xfId="21717" xr:uid="{00000000-0005-0000-0000-0000B4350000}"/>
    <cellStyle name="Normal 4 3 3 2 3 5" xfId="2376" xr:uid="{00000000-0005-0000-0000-0000B5350000}"/>
    <cellStyle name="Normal 4 3 3 2 3 5 10" xfId="20388" xr:uid="{00000000-0005-0000-0000-0000B6350000}"/>
    <cellStyle name="Normal 4 3 3 2 3 5 2" xfId="13463" xr:uid="{00000000-0005-0000-0000-0000B7350000}"/>
    <cellStyle name="Normal 4 3 3 2 3 5 2 2" xfId="41091" xr:uid="{00000000-0005-0000-0000-0000B8350000}"/>
    <cellStyle name="Normal 4 3 3 2 3 5 2 3" xfId="37635" xr:uid="{00000000-0005-0000-0000-0000B9350000}"/>
    <cellStyle name="Normal 4 3 3 2 3 5 2 4" xfId="31688" xr:uid="{00000000-0005-0000-0000-0000BA350000}"/>
    <cellStyle name="Normal 4 3 3 2 3 5 2 5" xfId="25573" xr:uid="{00000000-0005-0000-0000-0000BB350000}"/>
    <cellStyle name="Normal 4 3 3 2 3 5 3" xfId="15834" xr:uid="{00000000-0005-0000-0000-0000BC350000}"/>
    <cellStyle name="Normal 4 3 3 2 3 5 3 2" xfId="43462" xr:uid="{00000000-0005-0000-0000-0000BD350000}"/>
    <cellStyle name="Normal 4 3 3 2 3 5 3 3" xfId="27275" xr:uid="{00000000-0005-0000-0000-0000BE350000}"/>
    <cellStyle name="Normal 4 3 3 2 3 5 4" xfId="10883" xr:uid="{00000000-0005-0000-0000-0000BF350000}"/>
    <cellStyle name="Normal 4 3 3 2 3 5 4 2" xfId="38654" xr:uid="{00000000-0005-0000-0000-0000C0350000}"/>
    <cellStyle name="Normal 4 3 3 2 3 5 4 3" xfId="24132" xr:uid="{00000000-0005-0000-0000-0000C1350000}"/>
    <cellStyle name="Normal 4 3 3 2 3 5 5" xfId="18514" xr:uid="{00000000-0005-0000-0000-0000C2350000}"/>
    <cellStyle name="Normal 4 3 3 2 3 5 5 2" xfId="36042" xr:uid="{00000000-0005-0000-0000-0000C3350000}"/>
    <cellStyle name="Normal 4 3 3 2 3 5 6" xfId="9864" xr:uid="{00000000-0005-0000-0000-0000C4350000}"/>
    <cellStyle name="Normal 4 3 3 2 3 5 6 2" xfId="33560" xr:uid="{00000000-0005-0000-0000-0000C5350000}"/>
    <cellStyle name="Normal 4 3 3 2 3 5 7" xfId="7992" xr:uid="{00000000-0005-0000-0000-0000C6350000}"/>
    <cellStyle name="Normal 4 3 3 2 3 5 7 2" xfId="29816" xr:uid="{00000000-0005-0000-0000-0000C7350000}"/>
    <cellStyle name="Normal 4 3 3 2 3 5 8" xfId="6120" xr:uid="{00000000-0005-0000-0000-0000C8350000}"/>
    <cellStyle name="Normal 4 3 3 2 3 5 8 2" xfId="22260" xr:uid="{00000000-0005-0000-0000-0000C9350000}"/>
    <cellStyle name="Normal 4 3 3 2 3 5 9" xfId="4248" xr:uid="{00000000-0005-0000-0000-0000CA350000}"/>
    <cellStyle name="Normal 4 3 3 2 3 6" xfId="1675" xr:uid="{00000000-0005-0000-0000-0000CB350000}"/>
    <cellStyle name="Normal 4 3 3 2 3 6 2" xfId="16340" xr:uid="{00000000-0005-0000-0000-0000CC350000}"/>
    <cellStyle name="Normal 4 3 3 2 3 6 2 2" xfId="43968" xr:uid="{00000000-0005-0000-0000-0000CD350000}"/>
    <cellStyle name="Normal 4 3 3 2 3 6 2 3" xfId="30988" xr:uid="{00000000-0005-0000-0000-0000CE350000}"/>
    <cellStyle name="Normal 4 3 3 2 3 6 2 4" xfId="26079" xr:uid="{00000000-0005-0000-0000-0000CF350000}"/>
    <cellStyle name="Normal 4 3 3 2 3 6 3" xfId="13969" xr:uid="{00000000-0005-0000-0000-0000D0350000}"/>
    <cellStyle name="Normal 4 3 3 2 3 6 3 2" xfId="41597" xr:uid="{00000000-0005-0000-0000-0000D1350000}"/>
    <cellStyle name="Normal 4 3 3 2 3 6 3 3" xfId="27810" xr:uid="{00000000-0005-0000-0000-0000D2350000}"/>
    <cellStyle name="Normal 4 3 3 2 3 6 4" xfId="17814" xr:uid="{00000000-0005-0000-0000-0000D3350000}"/>
    <cellStyle name="Normal 4 3 3 2 3 6 4 2" xfId="36577" xr:uid="{00000000-0005-0000-0000-0000D4350000}"/>
    <cellStyle name="Normal 4 3 3 2 3 6 4 3" xfId="23432" xr:uid="{00000000-0005-0000-0000-0000D5350000}"/>
    <cellStyle name="Normal 4 3 3 2 3 6 5" xfId="9164" xr:uid="{00000000-0005-0000-0000-0000D6350000}"/>
    <cellStyle name="Normal 4 3 3 2 3 6 5 2" xfId="32860" xr:uid="{00000000-0005-0000-0000-0000D7350000}"/>
    <cellStyle name="Normal 4 3 3 2 3 6 6" xfId="7292" xr:uid="{00000000-0005-0000-0000-0000D8350000}"/>
    <cellStyle name="Normal 4 3 3 2 3 6 6 2" xfId="29116" xr:uid="{00000000-0005-0000-0000-0000D9350000}"/>
    <cellStyle name="Normal 4 3 3 2 3 6 7" xfId="5420" xr:uid="{00000000-0005-0000-0000-0000DA350000}"/>
    <cellStyle name="Normal 4 3 3 2 3 6 7 2" xfId="21560" xr:uid="{00000000-0005-0000-0000-0000DB350000}"/>
    <cellStyle name="Normal 4 3 3 2 3 6 8" xfId="3548" xr:uid="{00000000-0005-0000-0000-0000DC350000}"/>
    <cellStyle name="Normal 4 3 3 2 3 6 9" xfId="19688" xr:uid="{00000000-0005-0000-0000-0000DD350000}"/>
    <cellStyle name="Normal 4 3 3 2 3 7" xfId="1522" xr:uid="{00000000-0005-0000-0000-0000DE350000}"/>
    <cellStyle name="Normal 4 3 3 2 3 7 2" xfId="14946" xr:uid="{00000000-0005-0000-0000-0000DF350000}"/>
    <cellStyle name="Normal 4 3 3 2 3 7 2 2" xfId="42574" xr:uid="{00000000-0005-0000-0000-0000E0350000}"/>
    <cellStyle name="Normal 4 3 3 2 3 7 2 3" xfId="30835" xr:uid="{00000000-0005-0000-0000-0000E1350000}"/>
    <cellStyle name="Normal 4 3 3 2 3 7 2 4" xfId="26353" xr:uid="{00000000-0005-0000-0000-0000E2350000}"/>
    <cellStyle name="Normal 4 3 3 2 3 7 3" xfId="12455" xr:uid="{00000000-0005-0000-0000-0000E3350000}"/>
    <cellStyle name="Normal 4 3 3 2 3 7 3 2" xfId="40202" xr:uid="{00000000-0005-0000-0000-0000E4350000}"/>
    <cellStyle name="Normal 4 3 3 2 3 7 3 3" xfId="23279" xr:uid="{00000000-0005-0000-0000-0000E5350000}"/>
    <cellStyle name="Normal 4 3 3 2 3 7 4" xfId="17661" xr:uid="{00000000-0005-0000-0000-0000E6350000}"/>
    <cellStyle name="Normal 4 3 3 2 3 7 4 2" xfId="35239" xr:uid="{00000000-0005-0000-0000-0000E7350000}"/>
    <cellStyle name="Normal 4 3 3 2 3 7 5" xfId="9011" xr:uid="{00000000-0005-0000-0000-0000E8350000}"/>
    <cellStyle name="Normal 4 3 3 2 3 7 5 2" xfId="32707" xr:uid="{00000000-0005-0000-0000-0000E9350000}"/>
    <cellStyle name="Normal 4 3 3 2 3 7 6" xfId="7139" xr:uid="{00000000-0005-0000-0000-0000EA350000}"/>
    <cellStyle name="Normal 4 3 3 2 3 7 6 2" xfId="28963" xr:uid="{00000000-0005-0000-0000-0000EB350000}"/>
    <cellStyle name="Normal 4 3 3 2 3 7 7" xfId="5267" xr:uid="{00000000-0005-0000-0000-0000EC350000}"/>
    <cellStyle name="Normal 4 3 3 2 3 7 7 2" xfId="21407" xr:uid="{00000000-0005-0000-0000-0000ED350000}"/>
    <cellStyle name="Normal 4 3 3 2 3 7 8" xfId="3395" xr:uid="{00000000-0005-0000-0000-0000EE350000}"/>
    <cellStyle name="Normal 4 3 3 2 3 7 9" xfId="19535" xr:uid="{00000000-0005-0000-0000-0000EF350000}"/>
    <cellStyle name="Normal 4 3 3 2 3 8" xfId="11826" xr:uid="{00000000-0005-0000-0000-0000F0350000}"/>
    <cellStyle name="Normal 4 3 3 2 3 8 2" xfId="39578" xr:uid="{00000000-0005-0000-0000-0000F1350000}"/>
    <cellStyle name="Normal 4 3 3 2 3 8 3" xfId="36935" xr:uid="{00000000-0005-0000-0000-0000F2350000}"/>
    <cellStyle name="Normal 4 3 3 2 3 8 4" xfId="30359" xr:uid="{00000000-0005-0000-0000-0000F3350000}"/>
    <cellStyle name="Normal 4 3 3 2 3 8 5" xfId="24685" xr:uid="{00000000-0005-0000-0000-0000F4350000}"/>
    <cellStyle name="Normal 4 3 3 2 3 9" xfId="14317" xr:uid="{00000000-0005-0000-0000-0000F5350000}"/>
    <cellStyle name="Normal 4 3 3 2 3 9 2" xfId="41945" xr:uid="{00000000-0005-0000-0000-0000F6350000}"/>
    <cellStyle name="Normal 4 3 3 2 3 9 3" xfId="34103" xr:uid="{00000000-0005-0000-0000-0000F7350000}"/>
    <cellStyle name="Normal 4 3 3 2 3 9 4" xfId="26471" xr:uid="{00000000-0005-0000-0000-0000F8350000}"/>
    <cellStyle name="Normal 4 3 3 2 4" xfId="1301" xr:uid="{00000000-0005-0000-0000-0000F9350000}"/>
    <cellStyle name="Normal 4 3 3 2 4 10" xfId="17440" xr:uid="{00000000-0005-0000-0000-0000FA350000}"/>
    <cellStyle name="Normal 4 3 3 2 4 10 2" xfId="35588" xr:uid="{00000000-0005-0000-0000-0000FB350000}"/>
    <cellStyle name="Normal 4 3 3 2 4 11" xfId="8790" xr:uid="{00000000-0005-0000-0000-0000FC350000}"/>
    <cellStyle name="Normal 4 3 3 2 4 11 2" xfId="32486" xr:uid="{00000000-0005-0000-0000-0000FD350000}"/>
    <cellStyle name="Normal 4 3 3 2 4 12" xfId="6918" xr:uid="{00000000-0005-0000-0000-0000FE350000}"/>
    <cellStyle name="Normal 4 3 3 2 4 12 2" xfId="28742" xr:uid="{00000000-0005-0000-0000-0000FF350000}"/>
    <cellStyle name="Normal 4 3 3 2 4 13" xfId="5046" xr:uid="{00000000-0005-0000-0000-000000360000}"/>
    <cellStyle name="Normal 4 3 3 2 4 13 2" xfId="21186" xr:uid="{00000000-0005-0000-0000-000001360000}"/>
    <cellStyle name="Normal 4 3 3 2 4 14" xfId="3174" xr:uid="{00000000-0005-0000-0000-000002360000}"/>
    <cellStyle name="Normal 4 3 3 2 4 15" xfId="19314" xr:uid="{00000000-0005-0000-0000-000003360000}"/>
    <cellStyle name="Normal 4 3 3 2 4 2" xfId="2256" xr:uid="{00000000-0005-0000-0000-000004360000}"/>
    <cellStyle name="Normal 4 3 3 2 4 2 10" xfId="4129" xr:uid="{00000000-0005-0000-0000-000005360000}"/>
    <cellStyle name="Normal 4 3 3 2 4 2 11" xfId="20269" xr:uid="{00000000-0005-0000-0000-000006360000}"/>
    <cellStyle name="Normal 4 3 3 2 4 2 2" xfId="2800" xr:uid="{00000000-0005-0000-0000-000007360000}"/>
    <cellStyle name="Normal 4 3 3 2 4 2 2 2" xfId="16234" xr:uid="{00000000-0005-0000-0000-000008360000}"/>
    <cellStyle name="Normal 4 3 3 2 4 2 2 2 2" xfId="43862" xr:uid="{00000000-0005-0000-0000-000009360000}"/>
    <cellStyle name="Normal 4 3 3 2 4 2 2 2 3" xfId="38059" xr:uid="{00000000-0005-0000-0000-00000A360000}"/>
    <cellStyle name="Normal 4 3 3 2 4 2 2 2 4" xfId="32112" xr:uid="{00000000-0005-0000-0000-00000B360000}"/>
    <cellStyle name="Normal 4 3 3 2 4 2 2 2 5" xfId="25973" xr:uid="{00000000-0005-0000-0000-00000C360000}"/>
    <cellStyle name="Normal 4 3 3 2 4 2 2 3" xfId="13863" xr:uid="{00000000-0005-0000-0000-00000D360000}"/>
    <cellStyle name="Normal 4 3 3 2 4 2 2 3 2" xfId="41491" xr:uid="{00000000-0005-0000-0000-00000E360000}"/>
    <cellStyle name="Normal 4 3 3 2 4 2 2 3 3" xfId="27699" xr:uid="{00000000-0005-0000-0000-00000F360000}"/>
    <cellStyle name="Normal 4 3 3 2 4 2 2 4" xfId="18938" xr:uid="{00000000-0005-0000-0000-000010360000}"/>
    <cellStyle name="Normal 4 3 3 2 4 2 2 4 2" xfId="36466" xr:uid="{00000000-0005-0000-0000-000011360000}"/>
    <cellStyle name="Normal 4 3 3 2 4 2 2 4 3" xfId="24556" xr:uid="{00000000-0005-0000-0000-000012360000}"/>
    <cellStyle name="Normal 4 3 3 2 4 2 2 5" xfId="10288" xr:uid="{00000000-0005-0000-0000-000013360000}"/>
    <cellStyle name="Normal 4 3 3 2 4 2 2 5 2" xfId="33984" xr:uid="{00000000-0005-0000-0000-000014360000}"/>
    <cellStyle name="Normal 4 3 3 2 4 2 2 6" xfId="8416" xr:uid="{00000000-0005-0000-0000-000015360000}"/>
    <cellStyle name="Normal 4 3 3 2 4 2 2 6 2" xfId="30240" xr:uid="{00000000-0005-0000-0000-000016360000}"/>
    <cellStyle name="Normal 4 3 3 2 4 2 2 7" xfId="6544" xr:uid="{00000000-0005-0000-0000-000017360000}"/>
    <cellStyle name="Normal 4 3 3 2 4 2 2 7 2" xfId="22684" xr:uid="{00000000-0005-0000-0000-000018360000}"/>
    <cellStyle name="Normal 4 3 3 2 4 2 2 8" xfId="4672" xr:uid="{00000000-0005-0000-0000-000019360000}"/>
    <cellStyle name="Normal 4 3 3 2 4 2 2 9" xfId="20812" xr:uid="{00000000-0005-0000-0000-00001A360000}"/>
    <cellStyle name="Normal 4 3 3 2 4 2 3" xfId="13402" xr:uid="{00000000-0005-0000-0000-00001B360000}"/>
    <cellStyle name="Normal 4 3 3 2 4 2 3 2" xfId="41030" xr:uid="{00000000-0005-0000-0000-00001C360000}"/>
    <cellStyle name="Normal 4 3 3 2 4 2 3 3" xfId="37516" xr:uid="{00000000-0005-0000-0000-00001D360000}"/>
    <cellStyle name="Normal 4 3 3 2 4 2 3 4" xfId="31569" xr:uid="{00000000-0005-0000-0000-00001E360000}"/>
    <cellStyle name="Normal 4 3 3 2 4 2 3 5" xfId="25512" xr:uid="{00000000-0005-0000-0000-00001F360000}"/>
    <cellStyle name="Normal 4 3 3 2 4 2 4" xfId="15773" xr:uid="{00000000-0005-0000-0000-000020360000}"/>
    <cellStyle name="Normal 4 3 3 2 4 2 4 2" xfId="43401" xr:uid="{00000000-0005-0000-0000-000021360000}"/>
    <cellStyle name="Normal 4 3 3 2 4 2 4 3" xfId="27209" xr:uid="{00000000-0005-0000-0000-000022360000}"/>
    <cellStyle name="Normal 4 3 3 2 4 2 5" xfId="11461" xr:uid="{00000000-0005-0000-0000-000023360000}"/>
    <cellStyle name="Normal 4 3 3 2 4 2 5 2" xfId="39232" xr:uid="{00000000-0005-0000-0000-000024360000}"/>
    <cellStyle name="Normal 4 3 3 2 4 2 5 3" xfId="24013" xr:uid="{00000000-0005-0000-0000-000025360000}"/>
    <cellStyle name="Normal 4 3 3 2 4 2 6" xfId="18395" xr:uid="{00000000-0005-0000-0000-000026360000}"/>
    <cellStyle name="Normal 4 3 3 2 4 2 6 2" xfId="35976" xr:uid="{00000000-0005-0000-0000-000027360000}"/>
    <cellStyle name="Normal 4 3 3 2 4 2 7" xfId="9745" xr:uid="{00000000-0005-0000-0000-000028360000}"/>
    <cellStyle name="Normal 4 3 3 2 4 2 7 2" xfId="33441" xr:uid="{00000000-0005-0000-0000-000029360000}"/>
    <cellStyle name="Normal 4 3 3 2 4 2 8" xfId="7873" xr:uid="{00000000-0005-0000-0000-00002A360000}"/>
    <cellStyle name="Normal 4 3 3 2 4 2 8 2" xfId="29697" xr:uid="{00000000-0005-0000-0000-00002B360000}"/>
    <cellStyle name="Normal 4 3 3 2 4 2 9" xfId="6001" xr:uid="{00000000-0005-0000-0000-00002C360000}"/>
    <cellStyle name="Normal 4 3 3 2 4 2 9 2" xfId="22141" xr:uid="{00000000-0005-0000-0000-00002D360000}"/>
    <cellStyle name="Normal 4 3 3 2 4 3" xfId="2477" xr:uid="{00000000-0005-0000-0000-00002E360000}"/>
    <cellStyle name="Normal 4 3 3 2 4 3 10" xfId="20489" xr:uid="{00000000-0005-0000-0000-00002F360000}"/>
    <cellStyle name="Normal 4 3 3 2 4 3 2" xfId="13550" xr:uid="{00000000-0005-0000-0000-000030360000}"/>
    <cellStyle name="Normal 4 3 3 2 4 3 2 2" xfId="41178" xr:uid="{00000000-0005-0000-0000-000031360000}"/>
    <cellStyle name="Normal 4 3 3 2 4 3 2 3" xfId="37736" xr:uid="{00000000-0005-0000-0000-000032360000}"/>
    <cellStyle name="Normal 4 3 3 2 4 3 2 4" xfId="31789" xr:uid="{00000000-0005-0000-0000-000033360000}"/>
    <cellStyle name="Normal 4 3 3 2 4 3 2 5" xfId="25660" xr:uid="{00000000-0005-0000-0000-000034360000}"/>
    <cellStyle name="Normal 4 3 3 2 4 3 3" xfId="15921" xr:uid="{00000000-0005-0000-0000-000035360000}"/>
    <cellStyle name="Normal 4 3 3 2 4 3 3 2" xfId="43549" xr:uid="{00000000-0005-0000-0000-000036360000}"/>
    <cellStyle name="Normal 4 3 3 2 4 3 3 3" xfId="27376" xr:uid="{00000000-0005-0000-0000-000037360000}"/>
    <cellStyle name="Normal 4 3 3 2 4 3 4" xfId="11138" xr:uid="{00000000-0005-0000-0000-000038360000}"/>
    <cellStyle name="Normal 4 3 3 2 4 3 4 2" xfId="38909" xr:uid="{00000000-0005-0000-0000-000039360000}"/>
    <cellStyle name="Normal 4 3 3 2 4 3 4 3" xfId="24233" xr:uid="{00000000-0005-0000-0000-00003A360000}"/>
    <cellStyle name="Normal 4 3 3 2 4 3 5" xfId="18615" xr:uid="{00000000-0005-0000-0000-00003B360000}"/>
    <cellStyle name="Normal 4 3 3 2 4 3 5 2" xfId="36143" xr:uid="{00000000-0005-0000-0000-00003C360000}"/>
    <cellStyle name="Normal 4 3 3 2 4 3 6" xfId="9965" xr:uid="{00000000-0005-0000-0000-00003D360000}"/>
    <cellStyle name="Normal 4 3 3 2 4 3 6 2" xfId="33661" xr:uid="{00000000-0005-0000-0000-00003E360000}"/>
    <cellStyle name="Normal 4 3 3 2 4 3 7" xfId="8093" xr:uid="{00000000-0005-0000-0000-00003F360000}"/>
    <cellStyle name="Normal 4 3 3 2 4 3 7 2" xfId="29917" xr:uid="{00000000-0005-0000-0000-000040360000}"/>
    <cellStyle name="Normal 4 3 3 2 4 3 8" xfId="6221" xr:uid="{00000000-0005-0000-0000-000041360000}"/>
    <cellStyle name="Normal 4 3 3 2 4 3 8 2" xfId="22361" xr:uid="{00000000-0005-0000-0000-000042360000}"/>
    <cellStyle name="Normal 4 3 3 2 4 3 9" xfId="4349" xr:uid="{00000000-0005-0000-0000-000043360000}"/>
    <cellStyle name="Normal 4 3 3 2 4 4" xfId="1933" xr:uid="{00000000-0005-0000-0000-000044360000}"/>
    <cellStyle name="Normal 4 3 3 2 4 4 2" xfId="16382" xr:uid="{00000000-0005-0000-0000-000045360000}"/>
    <cellStyle name="Normal 4 3 3 2 4 4 2 2" xfId="44010" xr:uid="{00000000-0005-0000-0000-000046360000}"/>
    <cellStyle name="Normal 4 3 3 2 4 4 2 3" xfId="31246" xr:uid="{00000000-0005-0000-0000-000047360000}"/>
    <cellStyle name="Normal 4 3 3 2 4 4 2 4" xfId="26121" xr:uid="{00000000-0005-0000-0000-000048360000}"/>
    <cellStyle name="Normal 4 3 3 2 4 4 3" xfId="14011" xr:uid="{00000000-0005-0000-0000-000049360000}"/>
    <cellStyle name="Normal 4 3 3 2 4 4 3 2" xfId="41639" xr:uid="{00000000-0005-0000-0000-00004A360000}"/>
    <cellStyle name="Normal 4 3 3 2 4 4 3 3" xfId="27852" xr:uid="{00000000-0005-0000-0000-00004B360000}"/>
    <cellStyle name="Normal 4 3 3 2 4 4 4" xfId="18072" xr:uid="{00000000-0005-0000-0000-00004C360000}"/>
    <cellStyle name="Normal 4 3 3 2 4 4 4 2" xfId="36619" xr:uid="{00000000-0005-0000-0000-00004D360000}"/>
    <cellStyle name="Normal 4 3 3 2 4 4 4 3" xfId="23690" xr:uid="{00000000-0005-0000-0000-00004E360000}"/>
    <cellStyle name="Normal 4 3 3 2 4 4 5" xfId="9422" xr:uid="{00000000-0005-0000-0000-00004F360000}"/>
    <cellStyle name="Normal 4 3 3 2 4 4 5 2" xfId="33118" xr:uid="{00000000-0005-0000-0000-000050360000}"/>
    <cellStyle name="Normal 4 3 3 2 4 4 6" xfId="7550" xr:uid="{00000000-0005-0000-0000-000051360000}"/>
    <cellStyle name="Normal 4 3 3 2 4 4 6 2" xfId="29374" xr:uid="{00000000-0005-0000-0000-000052360000}"/>
    <cellStyle name="Normal 4 3 3 2 4 4 7" xfId="5678" xr:uid="{00000000-0005-0000-0000-000053360000}"/>
    <cellStyle name="Normal 4 3 3 2 4 4 7 2" xfId="21818" xr:uid="{00000000-0005-0000-0000-000054360000}"/>
    <cellStyle name="Normal 4 3 3 2 4 4 8" xfId="3806" xr:uid="{00000000-0005-0000-0000-000055360000}"/>
    <cellStyle name="Normal 4 3 3 2 4 4 9" xfId="19946" xr:uid="{00000000-0005-0000-0000-000056360000}"/>
    <cellStyle name="Normal 4 3 3 2 4 5" xfId="12745" xr:uid="{00000000-0005-0000-0000-000057360000}"/>
    <cellStyle name="Normal 4 3 3 2 4 5 2" xfId="15218" xr:uid="{00000000-0005-0000-0000-000058360000}"/>
    <cellStyle name="Normal 4 3 3 2 4 5 2 2" xfId="42846" xr:uid="{00000000-0005-0000-0000-000059360000}"/>
    <cellStyle name="Normal 4 3 3 2 4 5 2 3" xfId="34747" xr:uid="{00000000-0005-0000-0000-00005A360000}"/>
    <cellStyle name="Normal 4 3 3 2 4 5 3" xfId="40474" xr:uid="{00000000-0005-0000-0000-00005B360000}"/>
    <cellStyle name="Normal 4 3 3 2 4 5 4" xfId="37193" xr:uid="{00000000-0005-0000-0000-00005C360000}"/>
    <cellStyle name="Normal 4 3 3 2 4 5 5" xfId="30614" xr:uid="{00000000-0005-0000-0000-00005D360000}"/>
    <cellStyle name="Normal 4 3 3 2 4 5 6" xfId="24957" xr:uid="{00000000-0005-0000-0000-00005E360000}"/>
    <cellStyle name="Normal 4 3 3 2 4 6" xfId="12234" xr:uid="{00000000-0005-0000-0000-00005F360000}"/>
    <cellStyle name="Normal 4 3 3 2 4 6 2" xfId="39981" xr:uid="{00000000-0005-0000-0000-000060360000}"/>
    <cellStyle name="Normal 4 3 3 2 4 6 3" xfId="34511" xr:uid="{00000000-0005-0000-0000-000061360000}"/>
    <cellStyle name="Normal 4 3 3 2 4 6 4" xfId="26820" xr:uid="{00000000-0005-0000-0000-000062360000}"/>
    <cellStyle name="Normal 4 3 3 2 4 7" xfId="14725" xr:uid="{00000000-0005-0000-0000-000063360000}"/>
    <cellStyle name="Normal 4 3 3 2 4 7 2" xfId="42353" xr:uid="{00000000-0005-0000-0000-000064360000}"/>
    <cellStyle name="Normal 4 3 3 2 4 7 3" xfId="23058" xr:uid="{00000000-0005-0000-0000-000065360000}"/>
    <cellStyle name="Normal 4 3 3 2 4 8" xfId="16945" xr:uid="{00000000-0005-0000-0000-000066360000}"/>
    <cellStyle name="Normal 4 3 3 2 4 8 2" xfId="44573" xr:uid="{00000000-0005-0000-0000-000067360000}"/>
    <cellStyle name="Normal 4 3 3 2 4 9" xfId="10662" xr:uid="{00000000-0005-0000-0000-000068360000}"/>
    <cellStyle name="Normal 4 3 3 2 4 9 2" xfId="38433" xr:uid="{00000000-0005-0000-0000-000069360000}"/>
    <cellStyle name="Normal 4 3 3 2 5" xfId="1148" xr:uid="{00000000-0005-0000-0000-00006A360000}"/>
    <cellStyle name="Normal 4 3 3 2 5 10" xfId="8637" xr:uid="{00000000-0005-0000-0000-00006B360000}"/>
    <cellStyle name="Normal 4 3 3 2 5 10 2" xfId="32333" xr:uid="{00000000-0005-0000-0000-00006C360000}"/>
    <cellStyle name="Normal 4 3 3 2 5 11" xfId="6765" xr:uid="{00000000-0005-0000-0000-00006D360000}"/>
    <cellStyle name="Normal 4 3 3 2 5 11 2" xfId="28589" xr:uid="{00000000-0005-0000-0000-00006E360000}"/>
    <cellStyle name="Normal 4 3 3 2 5 12" xfId="4893" xr:uid="{00000000-0005-0000-0000-00006F360000}"/>
    <cellStyle name="Normal 4 3 3 2 5 12 2" xfId="21033" xr:uid="{00000000-0005-0000-0000-000070360000}"/>
    <cellStyle name="Normal 4 3 3 2 5 13" xfId="3021" xr:uid="{00000000-0005-0000-0000-000071360000}"/>
    <cellStyle name="Normal 4 3 3 2 5 14" xfId="19161" xr:uid="{00000000-0005-0000-0000-000072360000}"/>
    <cellStyle name="Normal 4 3 3 2 5 2" xfId="2647" xr:uid="{00000000-0005-0000-0000-000073360000}"/>
    <cellStyle name="Normal 4 3 3 2 5 2 10" xfId="20659" xr:uid="{00000000-0005-0000-0000-000074360000}"/>
    <cellStyle name="Normal 4 3 3 2 5 2 2" xfId="13712" xr:uid="{00000000-0005-0000-0000-000075360000}"/>
    <cellStyle name="Normal 4 3 3 2 5 2 2 2" xfId="41340" xr:uid="{00000000-0005-0000-0000-000076360000}"/>
    <cellStyle name="Normal 4 3 3 2 5 2 2 3" xfId="37906" xr:uid="{00000000-0005-0000-0000-000077360000}"/>
    <cellStyle name="Normal 4 3 3 2 5 2 2 4" xfId="31959" xr:uid="{00000000-0005-0000-0000-000078360000}"/>
    <cellStyle name="Normal 4 3 3 2 5 2 2 5" xfId="25822" xr:uid="{00000000-0005-0000-0000-000079360000}"/>
    <cellStyle name="Normal 4 3 3 2 5 2 3" xfId="16083" xr:uid="{00000000-0005-0000-0000-00007A360000}"/>
    <cellStyle name="Normal 4 3 3 2 5 2 3 2" xfId="43711" xr:uid="{00000000-0005-0000-0000-00007B360000}"/>
    <cellStyle name="Normal 4 3 3 2 5 2 3 3" xfId="27546" xr:uid="{00000000-0005-0000-0000-00007C360000}"/>
    <cellStyle name="Normal 4 3 3 2 5 2 4" xfId="11512" xr:uid="{00000000-0005-0000-0000-00007D360000}"/>
    <cellStyle name="Normal 4 3 3 2 5 2 4 2" xfId="39283" xr:uid="{00000000-0005-0000-0000-00007E360000}"/>
    <cellStyle name="Normal 4 3 3 2 5 2 4 3" xfId="24403" xr:uid="{00000000-0005-0000-0000-00007F360000}"/>
    <cellStyle name="Normal 4 3 3 2 5 2 5" xfId="18785" xr:uid="{00000000-0005-0000-0000-000080360000}"/>
    <cellStyle name="Normal 4 3 3 2 5 2 5 2" xfId="36313" xr:uid="{00000000-0005-0000-0000-000081360000}"/>
    <cellStyle name="Normal 4 3 3 2 5 2 6" xfId="10135" xr:uid="{00000000-0005-0000-0000-000082360000}"/>
    <cellStyle name="Normal 4 3 3 2 5 2 6 2" xfId="33831" xr:uid="{00000000-0005-0000-0000-000083360000}"/>
    <cellStyle name="Normal 4 3 3 2 5 2 7" xfId="8263" xr:uid="{00000000-0005-0000-0000-000084360000}"/>
    <cellStyle name="Normal 4 3 3 2 5 2 7 2" xfId="30087" xr:uid="{00000000-0005-0000-0000-000085360000}"/>
    <cellStyle name="Normal 4 3 3 2 5 2 8" xfId="6391" xr:uid="{00000000-0005-0000-0000-000086360000}"/>
    <cellStyle name="Normal 4 3 3 2 5 2 8 2" xfId="22531" xr:uid="{00000000-0005-0000-0000-000087360000}"/>
    <cellStyle name="Normal 4 3 3 2 5 2 9" xfId="4519" xr:uid="{00000000-0005-0000-0000-000088360000}"/>
    <cellStyle name="Normal 4 3 3 2 5 3" xfId="2103" xr:uid="{00000000-0005-0000-0000-000089360000}"/>
    <cellStyle name="Normal 4 3 3 2 5 3 10" xfId="20116" xr:uid="{00000000-0005-0000-0000-00008A360000}"/>
    <cellStyle name="Normal 4 3 3 2 5 3 2" xfId="14196" xr:uid="{00000000-0005-0000-0000-00008B360000}"/>
    <cellStyle name="Normal 4 3 3 2 5 3 2 2" xfId="41824" xr:uid="{00000000-0005-0000-0000-00008C360000}"/>
    <cellStyle name="Normal 4 3 3 2 5 3 2 3" xfId="31416" xr:uid="{00000000-0005-0000-0000-00008D360000}"/>
    <cellStyle name="Normal 4 3 3 2 5 3 2 4" xfId="26306" xr:uid="{00000000-0005-0000-0000-00008E360000}"/>
    <cellStyle name="Normal 4 3 3 2 5 3 3" xfId="16567" xr:uid="{00000000-0005-0000-0000-00008F360000}"/>
    <cellStyle name="Normal 4 3 3 2 5 3 3 2" xfId="44195" xr:uid="{00000000-0005-0000-0000-000090360000}"/>
    <cellStyle name="Normal 4 3 3 2 5 3 3 3" xfId="28047" xr:uid="{00000000-0005-0000-0000-000091360000}"/>
    <cellStyle name="Normal 4 3 3 2 5 3 4" xfId="10985" xr:uid="{00000000-0005-0000-0000-000092360000}"/>
    <cellStyle name="Normal 4 3 3 2 5 3 4 2" xfId="38756" xr:uid="{00000000-0005-0000-0000-000093360000}"/>
    <cellStyle name="Normal 4 3 3 2 5 3 4 3" xfId="23860" xr:uid="{00000000-0005-0000-0000-000094360000}"/>
    <cellStyle name="Normal 4 3 3 2 5 3 5" xfId="18242" xr:uid="{00000000-0005-0000-0000-000095360000}"/>
    <cellStyle name="Normal 4 3 3 2 5 3 5 2" xfId="36814" xr:uid="{00000000-0005-0000-0000-000096360000}"/>
    <cellStyle name="Normal 4 3 3 2 5 3 6" xfId="9592" xr:uid="{00000000-0005-0000-0000-000097360000}"/>
    <cellStyle name="Normal 4 3 3 2 5 3 6 2" xfId="33288" xr:uid="{00000000-0005-0000-0000-000098360000}"/>
    <cellStyle name="Normal 4 3 3 2 5 3 7" xfId="7720" xr:uid="{00000000-0005-0000-0000-000099360000}"/>
    <cellStyle name="Normal 4 3 3 2 5 3 7 2" xfId="29544" xr:uid="{00000000-0005-0000-0000-00009A360000}"/>
    <cellStyle name="Normal 4 3 3 2 5 3 8" xfId="5848" xr:uid="{00000000-0005-0000-0000-00009B360000}"/>
    <cellStyle name="Normal 4 3 3 2 5 3 8 2" xfId="21988" xr:uid="{00000000-0005-0000-0000-00009C360000}"/>
    <cellStyle name="Normal 4 3 3 2 5 3 9" xfId="3976" xr:uid="{00000000-0005-0000-0000-00009D360000}"/>
    <cellStyle name="Normal 4 3 3 2 5 4" xfId="13199" xr:uid="{00000000-0005-0000-0000-00009E360000}"/>
    <cellStyle name="Normal 4 3 3 2 5 4 2" xfId="15587" xr:uid="{00000000-0005-0000-0000-00009F360000}"/>
    <cellStyle name="Normal 4 3 3 2 5 4 2 2" xfId="43215" xr:uid="{00000000-0005-0000-0000-0000A0360000}"/>
    <cellStyle name="Normal 4 3 3 2 5 4 2 3" xfId="34920" xr:uid="{00000000-0005-0000-0000-0000A1360000}"/>
    <cellStyle name="Normal 4 3 3 2 5 4 3" xfId="40843" xr:uid="{00000000-0005-0000-0000-0000A2360000}"/>
    <cellStyle name="Normal 4 3 3 2 5 4 4" xfId="37363" xr:uid="{00000000-0005-0000-0000-0000A3360000}"/>
    <cellStyle name="Normal 4 3 3 2 5 4 5" xfId="30461" xr:uid="{00000000-0005-0000-0000-0000A4360000}"/>
    <cellStyle name="Normal 4 3 3 2 5 4 6" xfId="25326" xr:uid="{00000000-0005-0000-0000-0000A5360000}"/>
    <cellStyle name="Normal 4 3 3 2 5 5" xfId="12081" xr:uid="{00000000-0005-0000-0000-0000A6360000}"/>
    <cellStyle name="Normal 4 3 3 2 5 5 2" xfId="39828" xr:uid="{00000000-0005-0000-0000-0000A7360000}"/>
    <cellStyle name="Normal 4 3 3 2 5 5 3" xfId="34358" xr:uid="{00000000-0005-0000-0000-0000A8360000}"/>
    <cellStyle name="Normal 4 3 3 2 5 5 4" xfId="27016" xr:uid="{00000000-0005-0000-0000-0000A9360000}"/>
    <cellStyle name="Normal 4 3 3 2 5 6" xfId="14572" xr:uid="{00000000-0005-0000-0000-0000AA360000}"/>
    <cellStyle name="Normal 4 3 3 2 5 6 2" xfId="42200" xr:uid="{00000000-0005-0000-0000-0000AB360000}"/>
    <cellStyle name="Normal 4 3 3 2 5 6 3" xfId="22905" xr:uid="{00000000-0005-0000-0000-0000AC360000}"/>
    <cellStyle name="Normal 4 3 3 2 5 7" xfId="16792" xr:uid="{00000000-0005-0000-0000-0000AD360000}"/>
    <cellStyle name="Normal 4 3 3 2 5 7 2" xfId="44420" xr:uid="{00000000-0005-0000-0000-0000AE360000}"/>
    <cellStyle name="Normal 4 3 3 2 5 8" xfId="10509" xr:uid="{00000000-0005-0000-0000-0000AF360000}"/>
    <cellStyle name="Normal 4 3 3 2 5 8 2" xfId="38280" xr:uid="{00000000-0005-0000-0000-0000B0360000}"/>
    <cellStyle name="Normal 4 3 3 2 5 9" xfId="17287" xr:uid="{00000000-0005-0000-0000-0000B1360000}"/>
    <cellStyle name="Normal 4 3 3 2 5 9 2" xfId="35783" xr:uid="{00000000-0005-0000-0000-0000B2360000}"/>
    <cellStyle name="Normal 4 3 3 2 6" xfId="1781" xr:uid="{00000000-0005-0000-0000-0000B3360000}"/>
    <cellStyle name="Normal 4 3 3 2 6 10" xfId="3654" xr:uid="{00000000-0005-0000-0000-0000B4360000}"/>
    <cellStyle name="Normal 4 3 3 2 6 11" xfId="19794" xr:uid="{00000000-0005-0000-0000-0000B5360000}"/>
    <cellStyle name="Normal 4 3 3 2 6 2" xfId="13232" xr:uid="{00000000-0005-0000-0000-0000B6360000}"/>
    <cellStyle name="Normal 4 3 3 2 6 2 2" xfId="15617" xr:uid="{00000000-0005-0000-0000-0000B7360000}"/>
    <cellStyle name="Normal 4 3 3 2 6 2 2 2" xfId="43245" xr:uid="{00000000-0005-0000-0000-0000B8360000}"/>
    <cellStyle name="Normal 4 3 3 2 6 2 3" xfId="40873" xr:uid="{00000000-0005-0000-0000-0000B9360000}"/>
    <cellStyle name="Normal 4 3 3 2 6 2 4" xfId="37041" xr:uid="{00000000-0005-0000-0000-0000BA360000}"/>
    <cellStyle name="Normal 4 3 3 2 6 2 5" xfId="31094" xr:uid="{00000000-0005-0000-0000-0000BB360000}"/>
    <cellStyle name="Normal 4 3 3 2 6 2 6" xfId="25356" xr:uid="{00000000-0005-0000-0000-0000BC360000}"/>
    <cellStyle name="Normal 4 3 3 2 6 3" xfId="11928" xr:uid="{00000000-0005-0000-0000-0000BD360000}"/>
    <cellStyle name="Normal 4 3 3 2 6 3 2" xfId="39675" xr:uid="{00000000-0005-0000-0000-0000BE360000}"/>
    <cellStyle name="Normal 4 3 3 2 6 3 3" xfId="34205" xr:uid="{00000000-0005-0000-0000-0000BF360000}"/>
    <cellStyle name="Normal 4 3 3 2 6 3 4" xfId="26740" xr:uid="{00000000-0005-0000-0000-0000C0360000}"/>
    <cellStyle name="Normal 4 3 3 2 6 4" xfId="14419" xr:uid="{00000000-0005-0000-0000-0000C1360000}"/>
    <cellStyle name="Normal 4 3 3 2 6 4 2" xfId="42047" xr:uid="{00000000-0005-0000-0000-0000C2360000}"/>
    <cellStyle name="Normal 4 3 3 2 6 4 3" xfId="23538" xr:uid="{00000000-0005-0000-0000-0000C3360000}"/>
    <cellStyle name="Normal 4 3 3 2 6 5" xfId="11308" xr:uid="{00000000-0005-0000-0000-0000C4360000}"/>
    <cellStyle name="Normal 4 3 3 2 6 5 2" xfId="39079" xr:uid="{00000000-0005-0000-0000-0000C5360000}"/>
    <cellStyle name="Normal 4 3 3 2 6 6" xfId="17920" xr:uid="{00000000-0005-0000-0000-0000C6360000}"/>
    <cellStyle name="Normal 4 3 3 2 6 6 2" xfId="35508" xr:uid="{00000000-0005-0000-0000-0000C7360000}"/>
    <cellStyle name="Normal 4 3 3 2 6 7" xfId="9270" xr:uid="{00000000-0005-0000-0000-0000C8360000}"/>
    <cellStyle name="Normal 4 3 3 2 6 7 2" xfId="32966" xr:uid="{00000000-0005-0000-0000-0000C9360000}"/>
    <cellStyle name="Normal 4 3 3 2 6 8" xfId="7398" xr:uid="{00000000-0005-0000-0000-0000CA360000}"/>
    <cellStyle name="Normal 4 3 3 2 6 8 2" xfId="29222" xr:uid="{00000000-0005-0000-0000-0000CB360000}"/>
    <cellStyle name="Normal 4 3 3 2 6 9" xfId="5526" xr:uid="{00000000-0005-0000-0000-0000CC360000}"/>
    <cellStyle name="Normal 4 3 3 2 6 9 2" xfId="21666" xr:uid="{00000000-0005-0000-0000-0000CD360000}"/>
    <cellStyle name="Normal 4 3 3 2 7" xfId="2325" xr:uid="{00000000-0005-0000-0000-0000CE360000}"/>
    <cellStyle name="Normal 4 3 3 2 7 10" xfId="20337" xr:uid="{00000000-0005-0000-0000-0000CF360000}"/>
    <cellStyle name="Normal 4 3 3 2 7 2" xfId="13167" xr:uid="{00000000-0005-0000-0000-0000D0360000}"/>
    <cellStyle name="Normal 4 3 3 2 7 2 2" xfId="40812" xr:uid="{00000000-0005-0000-0000-0000D1360000}"/>
    <cellStyle name="Normal 4 3 3 2 7 2 3" xfId="37584" xr:uid="{00000000-0005-0000-0000-0000D2360000}"/>
    <cellStyle name="Normal 4 3 3 2 7 2 4" xfId="31637" xr:uid="{00000000-0005-0000-0000-0000D3360000}"/>
    <cellStyle name="Normal 4 3 3 2 7 2 5" xfId="25295" xr:uid="{00000000-0005-0000-0000-0000D4360000}"/>
    <cellStyle name="Normal 4 3 3 2 7 3" xfId="15556" xr:uid="{00000000-0005-0000-0000-0000D5360000}"/>
    <cellStyle name="Normal 4 3 3 2 7 3 2" xfId="43184" xr:uid="{00000000-0005-0000-0000-0000D6360000}"/>
    <cellStyle name="Normal 4 3 3 2 7 3 3" xfId="26578" xr:uid="{00000000-0005-0000-0000-0000D7360000}"/>
    <cellStyle name="Normal 4 3 3 2 7 4" xfId="10832" xr:uid="{00000000-0005-0000-0000-0000D8360000}"/>
    <cellStyle name="Normal 4 3 3 2 7 4 2" xfId="38603" xr:uid="{00000000-0005-0000-0000-0000D9360000}"/>
    <cellStyle name="Normal 4 3 3 2 7 4 3" xfId="24081" xr:uid="{00000000-0005-0000-0000-0000DA360000}"/>
    <cellStyle name="Normal 4 3 3 2 7 5" xfId="18463" xr:uid="{00000000-0005-0000-0000-0000DB360000}"/>
    <cellStyle name="Normal 4 3 3 2 7 5 2" xfId="35346" xr:uid="{00000000-0005-0000-0000-0000DC360000}"/>
    <cellStyle name="Normal 4 3 3 2 7 6" xfId="9813" xr:uid="{00000000-0005-0000-0000-0000DD360000}"/>
    <cellStyle name="Normal 4 3 3 2 7 6 2" xfId="33509" xr:uid="{00000000-0005-0000-0000-0000DE360000}"/>
    <cellStyle name="Normal 4 3 3 2 7 7" xfId="7941" xr:uid="{00000000-0005-0000-0000-0000DF360000}"/>
    <cellStyle name="Normal 4 3 3 2 7 7 2" xfId="29765" xr:uid="{00000000-0005-0000-0000-0000E0360000}"/>
    <cellStyle name="Normal 4 3 3 2 7 8" xfId="6069" xr:uid="{00000000-0005-0000-0000-0000E1360000}"/>
    <cellStyle name="Normal 4 3 3 2 7 8 2" xfId="22209" xr:uid="{00000000-0005-0000-0000-0000E2360000}"/>
    <cellStyle name="Normal 4 3 3 2 7 9" xfId="4197" xr:uid="{00000000-0005-0000-0000-0000E3360000}"/>
    <cellStyle name="Normal 4 3 3 2 8" xfId="1624" xr:uid="{00000000-0005-0000-0000-0000E4360000}"/>
    <cellStyle name="Normal 4 3 3 2 8 2" xfId="16302" xr:uid="{00000000-0005-0000-0000-0000E5360000}"/>
    <cellStyle name="Normal 4 3 3 2 8 2 2" xfId="43930" xr:uid="{00000000-0005-0000-0000-0000E6360000}"/>
    <cellStyle name="Normal 4 3 3 2 8 2 3" xfId="30937" xr:uid="{00000000-0005-0000-0000-0000E7360000}"/>
    <cellStyle name="Normal 4 3 3 2 8 2 4" xfId="26041" xr:uid="{00000000-0005-0000-0000-0000E8360000}"/>
    <cellStyle name="Normal 4 3 3 2 8 3" xfId="13931" xr:uid="{00000000-0005-0000-0000-0000E9360000}"/>
    <cellStyle name="Normal 4 3 3 2 8 3 2" xfId="41559" xr:uid="{00000000-0005-0000-0000-0000EA360000}"/>
    <cellStyle name="Normal 4 3 3 2 8 3 3" xfId="27772" xr:uid="{00000000-0005-0000-0000-0000EB360000}"/>
    <cellStyle name="Normal 4 3 3 2 8 4" xfId="17763" xr:uid="{00000000-0005-0000-0000-0000EC360000}"/>
    <cellStyle name="Normal 4 3 3 2 8 4 2" xfId="36539" xr:uid="{00000000-0005-0000-0000-0000ED360000}"/>
    <cellStyle name="Normal 4 3 3 2 8 4 3" xfId="23381" xr:uid="{00000000-0005-0000-0000-0000EE360000}"/>
    <cellStyle name="Normal 4 3 3 2 8 5" xfId="9113" xr:uid="{00000000-0005-0000-0000-0000EF360000}"/>
    <cellStyle name="Normal 4 3 3 2 8 5 2" xfId="32809" xr:uid="{00000000-0005-0000-0000-0000F0360000}"/>
    <cellStyle name="Normal 4 3 3 2 8 6" xfId="7241" xr:uid="{00000000-0005-0000-0000-0000F1360000}"/>
    <cellStyle name="Normal 4 3 3 2 8 6 2" xfId="29065" xr:uid="{00000000-0005-0000-0000-0000F2360000}"/>
    <cellStyle name="Normal 4 3 3 2 8 7" xfId="5369" xr:uid="{00000000-0005-0000-0000-0000F3360000}"/>
    <cellStyle name="Normal 4 3 3 2 8 7 2" xfId="21509" xr:uid="{00000000-0005-0000-0000-0000F4360000}"/>
    <cellStyle name="Normal 4 3 3 2 8 8" xfId="3497" xr:uid="{00000000-0005-0000-0000-0000F5360000}"/>
    <cellStyle name="Normal 4 3 3 2 8 9" xfId="19637" xr:uid="{00000000-0005-0000-0000-0000F6360000}"/>
    <cellStyle name="Normal 4 3 3 2 9" xfId="1471" xr:uid="{00000000-0005-0000-0000-0000F7360000}"/>
    <cellStyle name="Normal 4 3 3 2 9 2" xfId="14895" xr:uid="{00000000-0005-0000-0000-0000F8360000}"/>
    <cellStyle name="Normal 4 3 3 2 9 2 2" xfId="42523" xr:uid="{00000000-0005-0000-0000-0000F9360000}"/>
    <cellStyle name="Normal 4 3 3 2 9 2 3" xfId="30784" xr:uid="{00000000-0005-0000-0000-0000FA360000}"/>
    <cellStyle name="Normal 4 3 3 2 9 2 4" xfId="28113" xr:uid="{00000000-0005-0000-0000-0000FB360000}"/>
    <cellStyle name="Normal 4 3 3 2 9 3" xfId="12404" xr:uid="{00000000-0005-0000-0000-0000FC360000}"/>
    <cellStyle name="Normal 4 3 3 2 9 3 2" xfId="40151" xr:uid="{00000000-0005-0000-0000-0000FD360000}"/>
    <cellStyle name="Normal 4 3 3 2 9 3 3" xfId="23228" xr:uid="{00000000-0005-0000-0000-0000FE360000}"/>
    <cellStyle name="Normal 4 3 3 2 9 4" xfId="17610" xr:uid="{00000000-0005-0000-0000-0000FF360000}"/>
    <cellStyle name="Normal 4 3 3 2 9 4 2" xfId="35188" xr:uid="{00000000-0005-0000-0000-000000370000}"/>
    <cellStyle name="Normal 4 3 3 2 9 5" xfId="8960" xr:uid="{00000000-0005-0000-0000-000001370000}"/>
    <cellStyle name="Normal 4 3 3 2 9 5 2" xfId="32656" xr:uid="{00000000-0005-0000-0000-000002370000}"/>
    <cellStyle name="Normal 4 3 3 2 9 6" xfId="7088" xr:uid="{00000000-0005-0000-0000-000003370000}"/>
    <cellStyle name="Normal 4 3 3 2 9 6 2" xfId="28912" xr:uid="{00000000-0005-0000-0000-000004370000}"/>
    <cellStyle name="Normal 4 3 3 2 9 7" xfId="5216" xr:uid="{00000000-0005-0000-0000-000005370000}"/>
    <cellStyle name="Normal 4 3 3 2 9 7 2" xfId="21356" xr:uid="{00000000-0005-0000-0000-000006370000}"/>
    <cellStyle name="Normal 4 3 3 2 9 8" xfId="3344" xr:uid="{00000000-0005-0000-0000-000007370000}"/>
    <cellStyle name="Normal 4 3 3 2 9 9" xfId="19484" xr:uid="{00000000-0005-0000-0000-000008370000}"/>
    <cellStyle name="Normal 4 3 3 20" xfId="10339" xr:uid="{00000000-0005-0000-0000-000009370000}"/>
    <cellStyle name="Normal 4 3 3 20 2" xfId="38110" xr:uid="{00000000-0005-0000-0000-00000A370000}"/>
    <cellStyle name="Normal 4 3 3 21" xfId="17101" xr:uid="{00000000-0005-0000-0000-00000B370000}"/>
    <cellStyle name="Normal 4 3 3 21 2" xfId="35018" xr:uid="{00000000-0005-0000-0000-00000C370000}"/>
    <cellStyle name="Normal 4 3 3 22" xfId="17117" xr:uid="{00000000-0005-0000-0000-00000D370000}"/>
    <cellStyle name="Normal 4 3 3 22 2" xfId="32163" xr:uid="{00000000-0005-0000-0000-00000E370000}"/>
    <cellStyle name="Normal 4 3 3 23" xfId="8467" xr:uid="{00000000-0005-0000-0000-00000F370000}"/>
    <cellStyle name="Normal 4 3 3 23 2" xfId="28419" xr:uid="{00000000-0005-0000-0000-000010370000}"/>
    <cellStyle name="Normal 4 3 3 24" xfId="6595" xr:uid="{00000000-0005-0000-0000-000011370000}"/>
    <cellStyle name="Normal 4 3 3 24 2" xfId="20863" xr:uid="{00000000-0005-0000-0000-000012370000}"/>
    <cellStyle name="Normal 4 3 3 25" xfId="4723" xr:uid="{00000000-0005-0000-0000-000013370000}"/>
    <cellStyle name="Normal 4 3 3 26" xfId="2851" xr:uid="{00000000-0005-0000-0000-000014370000}"/>
    <cellStyle name="Normal 4 3 3 27" xfId="18991" xr:uid="{00000000-0005-0000-0000-000015370000}"/>
    <cellStyle name="Normal 4 3 3 3" xfId="1008" xr:uid="{00000000-0005-0000-0000-000016370000}"/>
    <cellStyle name="Normal 4 3 3 3 10" xfId="11792" xr:uid="{00000000-0005-0000-0000-000017370000}"/>
    <cellStyle name="Normal 4 3 3 3 10 2" xfId="39545" xr:uid="{00000000-0005-0000-0000-000018370000}"/>
    <cellStyle name="Normal 4 3 3 3 10 3" xfId="36901" xr:uid="{00000000-0005-0000-0000-000019370000}"/>
    <cellStyle name="Normal 4 3 3 3 10 4" xfId="30325" xr:uid="{00000000-0005-0000-0000-00001A370000}"/>
    <cellStyle name="Normal 4 3 3 3 10 5" xfId="24651" xr:uid="{00000000-0005-0000-0000-00001B370000}"/>
    <cellStyle name="Normal 4 3 3 3 11" xfId="14283" xr:uid="{00000000-0005-0000-0000-00001C370000}"/>
    <cellStyle name="Normal 4 3 3 3 11 2" xfId="41911" xr:uid="{00000000-0005-0000-0000-00001D370000}"/>
    <cellStyle name="Normal 4 3 3 3 11 3" xfId="34069" xr:uid="{00000000-0005-0000-0000-00001E370000}"/>
    <cellStyle name="Normal 4 3 3 3 11 4" xfId="26437" xr:uid="{00000000-0005-0000-0000-00001F370000}"/>
    <cellStyle name="Normal 4 3 3 3 12" xfId="16656" xr:uid="{00000000-0005-0000-0000-000020370000}"/>
    <cellStyle name="Normal 4 3 3 3 12 2" xfId="44284" xr:uid="{00000000-0005-0000-0000-000021370000}"/>
    <cellStyle name="Normal 4 3 3 3 12 3" xfId="22769" xr:uid="{00000000-0005-0000-0000-000022370000}"/>
    <cellStyle name="Normal 4 3 3 3 13" xfId="10373" xr:uid="{00000000-0005-0000-0000-000023370000}"/>
    <cellStyle name="Normal 4 3 3 3 13 2" xfId="38144" xr:uid="{00000000-0005-0000-0000-000024370000}"/>
    <cellStyle name="Normal 4 3 3 3 14" xfId="17151" xr:uid="{00000000-0005-0000-0000-000025370000}"/>
    <cellStyle name="Normal 4 3 3 3 14 2" xfId="35052" xr:uid="{00000000-0005-0000-0000-000026370000}"/>
    <cellStyle name="Normal 4 3 3 3 15" xfId="8501" xr:uid="{00000000-0005-0000-0000-000027370000}"/>
    <cellStyle name="Normal 4 3 3 3 15 2" xfId="32197" xr:uid="{00000000-0005-0000-0000-000028370000}"/>
    <cellStyle name="Normal 4 3 3 3 16" xfId="6629" xr:uid="{00000000-0005-0000-0000-000029370000}"/>
    <cellStyle name="Normal 4 3 3 3 16 2" xfId="28453" xr:uid="{00000000-0005-0000-0000-00002A370000}"/>
    <cellStyle name="Normal 4 3 3 3 17" xfId="4757" xr:uid="{00000000-0005-0000-0000-00002B370000}"/>
    <cellStyle name="Normal 4 3 3 3 17 2" xfId="20897" xr:uid="{00000000-0005-0000-0000-00002C370000}"/>
    <cellStyle name="Normal 4 3 3 3 18" xfId="2885" xr:uid="{00000000-0005-0000-0000-00002D370000}"/>
    <cellStyle name="Normal 4 3 3 3 19" xfId="19025" xr:uid="{00000000-0005-0000-0000-00002E370000}"/>
    <cellStyle name="Normal 4 3 3 3 2" xfId="1114" xr:uid="{00000000-0005-0000-0000-00002F370000}"/>
    <cellStyle name="Normal 4 3 3 3 2 10" xfId="16758" xr:uid="{00000000-0005-0000-0000-000030370000}"/>
    <cellStyle name="Normal 4 3 3 3 2 10 2" xfId="44386" xr:uid="{00000000-0005-0000-0000-000031370000}"/>
    <cellStyle name="Normal 4 3 3 3 2 10 3" xfId="22871" xr:uid="{00000000-0005-0000-0000-000032370000}"/>
    <cellStyle name="Normal 4 3 3 3 2 11" xfId="10475" xr:uid="{00000000-0005-0000-0000-000033370000}"/>
    <cellStyle name="Normal 4 3 3 3 2 11 2" xfId="38246" xr:uid="{00000000-0005-0000-0000-000034370000}"/>
    <cellStyle name="Normal 4 3 3 3 2 12" xfId="17253" xr:uid="{00000000-0005-0000-0000-000035370000}"/>
    <cellStyle name="Normal 4 3 3 3 2 12 2" xfId="35154" xr:uid="{00000000-0005-0000-0000-000036370000}"/>
    <cellStyle name="Normal 4 3 3 3 2 13" xfId="8603" xr:uid="{00000000-0005-0000-0000-000037370000}"/>
    <cellStyle name="Normal 4 3 3 3 2 13 2" xfId="32299" xr:uid="{00000000-0005-0000-0000-000038370000}"/>
    <cellStyle name="Normal 4 3 3 3 2 14" xfId="6731" xr:uid="{00000000-0005-0000-0000-000039370000}"/>
    <cellStyle name="Normal 4 3 3 3 2 14 2" xfId="28555" xr:uid="{00000000-0005-0000-0000-00003A370000}"/>
    <cellStyle name="Normal 4 3 3 3 2 15" xfId="4859" xr:uid="{00000000-0005-0000-0000-00003B370000}"/>
    <cellStyle name="Normal 4 3 3 3 2 15 2" xfId="20999" xr:uid="{00000000-0005-0000-0000-00003C370000}"/>
    <cellStyle name="Normal 4 3 3 3 2 16" xfId="2987" xr:uid="{00000000-0005-0000-0000-00003D370000}"/>
    <cellStyle name="Normal 4 3 3 3 2 17" xfId="19127" xr:uid="{00000000-0005-0000-0000-00003E370000}"/>
    <cellStyle name="Normal 4 3 3 3 2 2" xfId="1437" xr:uid="{00000000-0005-0000-0000-00003F370000}"/>
    <cellStyle name="Normal 4 3 3 3 2 2 10" xfId="7054" xr:uid="{00000000-0005-0000-0000-000040370000}"/>
    <cellStyle name="Normal 4 3 3 3 2 2 10 2" xfId="28878" xr:uid="{00000000-0005-0000-0000-000041370000}"/>
    <cellStyle name="Normal 4 3 3 3 2 2 11" xfId="5182" xr:uid="{00000000-0005-0000-0000-000042370000}"/>
    <cellStyle name="Normal 4 3 3 3 2 2 11 2" xfId="21322" xr:uid="{00000000-0005-0000-0000-000043370000}"/>
    <cellStyle name="Normal 4 3 3 3 2 2 12" xfId="3310" xr:uid="{00000000-0005-0000-0000-000044370000}"/>
    <cellStyle name="Normal 4 3 3 3 2 2 13" xfId="19450" xr:uid="{00000000-0005-0000-0000-000045370000}"/>
    <cellStyle name="Normal 4 3 3 3 2 2 2" xfId="2613" xr:uid="{00000000-0005-0000-0000-000046370000}"/>
    <cellStyle name="Normal 4 3 3 3 2 2 2 10" xfId="20625" xr:uid="{00000000-0005-0000-0000-000047370000}"/>
    <cellStyle name="Normal 4 3 3 3 2 2 2 2" xfId="13686" xr:uid="{00000000-0005-0000-0000-000048370000}"/>
    <cellStyle name="Normal 4 3 3 3 2 2 2 2 2" xfId="41314" xr:uid="{00000000-0005-0000-0000-000049370000}"/>
    <cellStyle name="Normal 4 3 3 3 2 2 2 2 3" xfId="37872" xr:uid="{00000000-0005-0000-0000-00004A370000}"/>
    <cellStyle name="Normal 4 3 3 3 2 2 2 2 4" xfId="31925" xr:uid="{00000000-0005-0000-0000-00004B370000}"/>
    <cellStyle name="Normal 4 3 3 3 2 2 2 2 5" xfId="25796" xr:uid="{00000000-0005-0000-0000-00004C370000}"/>
    <cellStyle name="Normal 4 3 3 3 2 2 2 3" xfId="16057" xr:uid="{00000000-0005-0000-0000-00004D370000}"/>
    <cellStyle name="Normal 4 3 3 3 2 2 2 3 2" xfId="43685" xr:uid="{00000000-0005-0000-0000-00004E370000}"/>
    <cellStyle name="Normal 4 3 3 3 2 2 2 3 3" xfId="27512" xr:uid="{00000000-0005-0000-0000-00004F370000}"/>
    <cellStyle name="Normal 4 3 3 3 2 2 2 4" xfId="11640" xr:uid="{00000000-0005-0000-0000-000050370000}"/>
    <cellStyle name="Normal 4 3 3 3 2 2 2 4 2" xfId="39403" xr:uid="{00000000-0005-0000-0000-000051370000}"/>
    <cellStyle name="Normal 4 3 3 3 2 2 2 4 3" xfId="24369" xr:uid="{00000000-0005-0000-0000-000052370000}"/>
    <cellStyle name="Normal 4 3 3 3 2 2 2 5" xfId="18751" xr:uid="{00000000-0005-0000-0000-000053370000}"/>
    <cellStyle name="Normal 4 3 3 3 2 2 2 5 2" xfId="36279" xr:uid="{00000000-0005-0000-0000-000054370000}"/>
    <cellStyle name="Normal 4 3 3 3 2 2 2 6" xfId="10101" xr:uid="{00000000-0005-0000-0000-000055370000}"/>
    <cellStyle name="Normal 4 3 3 3 2 2 2 6 2" xfId="33797" xr:uid="{00000000-0005-0000-0000-000056370000}"/>
    <cellStyle name="Normal 4 3 3 3 2 2 2 7" xfId="8229" xr:uid="{00000000-0005-0000-0000-000057370000}"/>
    <cellStyle name="Normal 4 3 3 3 2 2 2 7 2" xfId="30053" xr:uid="{00000000-0005-0000-0000-000058370000}"/>
    <cellStyle name="Normal 4 3 3 3 2 2 2 8" xfId="6357" xr:uid="{00000000-0005-0000-0000-000059370000}"/>
    <cellStyle name="Normal 4 3 3 3 2 2 2 8 2" xfId="22497" xr:uid="{00000000-0005-0000-0000-00005A370000}"/>
    <cellStyle name="Normal 4 3 3 3 2 2 2 9" xfId="4485" xr:uid="{00000000-0005-0000-0000-00005B370000}"/>
    <cellStyle name="Normal 4 3 3 3 2 2 3" xfId="2069" xr:uid="{00000000-0005-0000-0000-00005C370000}"/>
    <cellStyle name="Normal 4 3 3 3 2 2 3 10" xfId="20082" xr:uid="{00000000-0005-0000-0000-00005D370000}"/>
    <cellStyle name="Normal 4 3 3 3 2 2 3 2" xfId="13101" xr:uid="{00000000-0005-0000-0000-00005E370000}"/>
    <cellStyle name="Normal 4 3 3 3 2 2 3 2 2" xfId="40749" xr:uid="{00000000-0005-0000-0000-00005F370000}"/>
    <cellStyle name="Normal 4 3 3 3 2 2 3 2 3" xfId="31382" xr:uid="{00000000-0005-0000-0000-000060370000}"/>
    <cellStyle name="Normal 4 3 3 3 2 2 3 2 4" xfId="28337" xr:uid="{00000000-0005-0000-0000-000061370000}"/>
    <cellStyle name="Normal 4 3 3 3 2 2 3 3" xfId="15493" xr:uid="{00000000-0005-0000-0000-000062370000}"/>
    <cellStyle name="Normal 4 3 3 3 2 2 3 3 2" xfId="43121" xr:uid="{00000000-0005-0000-0000-000063370000}"/>
    <cellStyle name="Normal 4 3 3 3 2 2 3 3 3" xfId="23826" xr:uid="{00000000-0005-0000-0000-000064370000}"/>
    <cellStyle name="Normal 4 3 3 3 2 2 3 4" xfId="11274" xr:uid="{00000000-0005-0000-0000-000065370000}"/>
    <cellStyle name="Normal 4 3 3 3 2 2 3 4 2" xfId="39045" xr:uid="{00000000-0005-0000-0000-000066370000}"/>
    <cellStyle name="Normal 4 3 3 3 2 2 3 5" xfId="18208" xr:uid="{00000000-0005-0000-0000-000067370000}"/>
    <cellStyle name="Normal 4 3 3 3 2 2 3 5 2" xfId="37329" xr:uid="{00000000-0005-0000-0000-000068370000}"/>
    <cellStyle name="Normal 4 3 3 3 2 2 3 6" xfId="9558" xr:uid="{00000000-0005-0000-0000-000069370000}"/>
    <cellStyle name="Normal 4 3 3 3 2 2 3 6 2" xfId="33254" xr:uid="{00000000-0005-0000-0000-00006A370000}"/>
    <cellStyle name="Normal 4 3 3 3 2 2 3 7" xfId="7686" xr:uid="{00000000-0005-0000-0000-00006B370000}"/>
    <cellStyle name="Normal 4 3 3 3 2 2 3 7 2" xfId="29510" xr:uid="{00000000-0005-0000-0000-00006C370000}"/>
    <cellStyle name="Normal 4 3 3 3 2 2 3 8" xfId="5814" xr:uid="{00000000-0005-0000-0000-00006D370000}"/>
    <cellStyle name="Normal 4 3 3 3 2 2 3 8 2" xfId="21954" xr:uid="{00000000-0005-0000-0000-00006E370000}"/>
    <cellStyle name="Normal 4 3 3 3 2 2 3 9" xfId="3942" xr:uid="{00000000-0005-0000-0000-00006F370000}"/>
    <cellStyle name="Normal 4 3 3 3 2 2 4" xfId="12370" xr:uid="{00000000-0005-0000-0000-000070370000}"/>
    <cellStyle name="Normal 4 3 3 3 2 2 4 2" xfId="40117" xr:uid="{00000000-0005-0000-0000-000071370000}"/>
    <cellStyle name="Normal 4 3 3 3 2 2 4 3" xfId="30750" xr:uid="{00000000-0005-0000-0000-000072370000}"/>
    <cellStyle name="Normal 4 3 3 3 2 2 4 4" xfId="25232" xr:uid="{00000000-0005-0000-0000-000073370000}"/>
    <cellStyle name="Normal 4 3 3 3 2 2 5" xfId="14861" xr:uid="{00000000-0005-0000-0000-000074370000}"/>
    <cellStyle name="Normal 4 3 3 3 2 2 5 2" xfId="42489" xr:uid="{00000000-0005-0000-0000-000075370000}"/>
    <cellStyle name="Normal 4 3 3 3 2 2 5 3" xfId="34647" xr:uid="{00000000-0005-0000-0000-000076370000}"/>
    <cellStyle name="Normal 4 3 3 3 2 2 5 4" xfId="26890" xr:uid="{00000000-0005-0000-0000-000077370000}"/>
    <cellStyle name="Normal 4 3 3 3 2 2 6" xfId="17081" xr:uid="{00000000-0005-0000-0000-000078370000}"/>
    <cellStyle name="Normal 4 3 3 3 2 2 6 2" xfId="44709" xr:uid="{00000000-0005-0000-0000-000079370000}"/>
    <cellStyle name="Normal 4 3 3 3 2 2 6 3" xfId="23194" xr:uid="{00000000-0005-0000-0000-00007A370000}"/>
    <cellStyle name="Normal 4 3 3 3 2 2 7" xfId="10798" xr:uid="{00000000-0005-0000-0000-00007B370000}"/>
    <cellStyle name="Normal 4 3 3 3 2 2 7 2" xfId="38569" xr:uid="{00000000-0005-0000-0000-00007C370000}"/>
    <cellStyle name="Normal 4 3 3 3 2 2 8" xfId="17576" xr:uid="{00000000-0005-0000-0000-00007D370000}"/>
    <cellStyle name="Normal 4 3 3 3 2 2 8 2" xfId="35658" xr:uid="{00000000-0005-0000-0000-00007E370000}"/>
    <cellStyle name="Normal 4 3 3 3 2 2 9" xfId="8926" xr:uid="{00000000-0005-0000-0000-00007F370000}"/>
    <cellStyle name="Normal 4 3 3 3 2 2 9 2" xfId="32622" xr:uid="{00000000-0005-0000-0000-000080370000}"/>
    <cellStyle name="Normal 4 3 3 3 2 3" xfId="1267" xr:uid="{00000000-0005-0000-0000-000081370000}"/>
    <cellStyle name="Normal 4 3 3 3 2 3 10" xfId="6884" xr:uid="{00000000-0005-0000-0000-000082370000}"/>
    <cellStyle name="Normal 4 3 3 3 2 3 10 2" xfId="28708" xr:uid="{00000000-0005-0000-0000-000083370000}"/>
    <cellStyle name="Normal 4 3 3 3 2 3 11" xfId="5012" xr:uid="{00000000-0005-0000-0000-000084370000}"/>
    <cellStyle name="Normal 4 3 3 3 2 3 11 2" xfId="21152" xr:uid="{00000000-0005-0000-0000-000085370000}"/>
    <cellStyle name="Normal 4 3 3 3 2 3 12" xfId="3140" xr:uid="{00000000-0005-0000-0000-000086370000}"/>
    <cellStyle name="Normal 4 3 3 3 2 3 13" xfId="19280" xr:uid="{00000000-0005-0000-0000-000087370000}"/>
    <cellStyle name="Normal 4 3 3 3 2 3 2" xfId="2766" xr:uid="{00000000-0005-0000-0000-000088370000}"/>
    <cellStyle name="Normal 4 3 3 3 2 3 2 10" xfId="20778" xr:uid="{00000000-0005-0000-0000-000089370000}"/>
    <cellStyle name="Normal 4 3 3 3 2 3 2 2" xfId="13831" xr:uid="{00000000-0005-0000-0000-00008A370000}"/>
    <cellStyle name="Normal 4 3 3 3 2 3 2 2 2" xfId="41459" xr:uid="{00000000-0005-0000-0000-00008B370000}"/>
    <cellStyle name="Normal 4 3 3 3 2 3 2 2 3" xfId="38025" xr:uid="{00000000-0005-0000-0000-00008C370000}"/>
    <cellStyle name="Normal 4 3 3 3 2 3 2 2 4" xfId="32078" xr:uid="{00000000-0005-0000-0000-00008D370000}"/>
    <cellStyle name="Normal 4 3 3 3 2 3 2 2 5" xfId="25941" xr:uid="{00000000-0005-0000-0000-00008E370000}"/>
    <cellStyle name="Normal 4 3 3 3 2 3 2 3" xfId="16202" xr:uid="{00000000-0005-0000-0000-00008F370000}"/>
    <cellStyle name="Normal 4 3 3 3 2 3 2 3 2" xfId="43830" xr:uid="{00000000-0005-0000-0000-000090370000}"/>
    <cellStyle name="Normal 4 3 3 3 2 3 2 3 3" xfId="27665" xr:uid="{00000000-0005-0000-0000-000091370000}"/>
    <cellStyle name="Normal 4 3 3 3 2 3 2 4" xfId="11104" xr:uid="{00000000-0005-0000-0000-000092370000}"/>
    <cellStyle name="Normal 4 3 3 3 2 3 2 4 2" xfId="38875" xr:uid="{00000000-0005-0000-0000-000093370000}"/>
    <cellStyle name="Normal 4 3 3 3 2 3 2 4 3" xfId="24522" xr:uid="{00000000-0005-0000-0000-000094370000}"/>
    <cellStyle name="Normal 4 3 3 3 2 3 2 5" xfId="18904" xr:uid="{00000000-0005-0000-0000-000095370000}"/>
    <cellStyle name="Normal 4 3 3 3 2 3 2 5 2" xfId="36432" xr:uid="{00000000-0005-0000-0000-000096370000}"/>
    <cellStyle name="Normal 4 3 3 3 2 3 2 6" xfId="10254" xr:uid="{00000000-0005-0000-0000-000097370000}"/>
    <cellStyle name="Normal 4 3 3 3 2 3 2 6 2" xfId="33950" xr:uid="{00000000-0005-0000-0000-000098370000}"/>
    <cellStyle name="Normal 4 3 3 3 2 3 2 7" xfId="8382" xr:uid="{00000000-0005-0000-0000-000099370000}"/>
    <cellStyle name="Normal 4 3 3 3 2 3 2 7 2" xfId="30206" xr:uid="{00000000-0005-0000-0000-00009A370000}"/>
    <cellStyle name="Normal 4 3 3 3 2 3 2 8" xfId="6510" xr:uid="{00000000-0005-0000-0000-00009B370000}"/>
    <cellStyle name="Normal 4 3 3 3 2 3 2 8 2" xfId="22650" xr:uid="{00000000-0005-0000-0000-00009C370000}"/>
    <cellStyle name="Normal 4 3 3 3 2 3 2 9" xfId="4638" xr:uid="{00000000-0005-0000-0000-00009D370000}"/>
    <cellStyle name="Normal 4 3 3 3 2 3 3" xfId="2222" xr:uid="{00000000-0005-0000-0000-00009E370000}"/>
    <cellStyle name="Normal 4 3 3 3 2 3 3 2" xfId="15113" xr:uid="{00000000-0005-0000-0000-00009F370000}"/>
    <cellStyle name="Normal 4 3 3 3 2 3 3 2 2" xfId="42741" xr:uid="{00000000-0005-0000-0000-0000A0370000}"/>
    <cellStyle name="Normal 4 3 3 3 2 3 3 2 3" xfId="31535" xr:uid="{00000000-0005-0000-0000-0000A1370000}"/>
    <cellStyle name="Normal 4 3 3 3 2 3 3 2 4" xfId="26363" xr:uid="{00000000-0005-0000-0000-0000A2370000}"/>
    <cellStyle name="Normal 4 3 3 3 2 3 3 3" xfId="12628" xr:uid="{00000000-0005-0000-0000-0000A3370000}"/>
    <cellStyle name="Normal 4 3 3 3 2 3 3 3 2" xfId="40369" xr:uid="{00000000-0005-0000-0000-0000A4370000}"/>
    <cellStyle name="Normal 4 3 3 3 2 3 3 3 3" xfId="23979" xr:uid="{00000000-0005-0000-0000-0000A5370000}"/>
    <cellStyle name="Normal 4 3 3 3 2 3 3 4" xfId="18361" xr:uid="{00000000-0005-0000-0000-0000A6370000}"/>
    <cellStyle name="Normal 4 3 3 3 2 3 3 4 2" xfId="37482" xr:uid="{00000000-0005-0000-0000-0000A7370000}"/>
    <cellStyle name="Normal 4 3 3 3 2 3 3 5" xfId="9711" xr:uid="{00000000-0005-0000-0000-0000A8370000}"/>
    <cellStyle name="Normal 4 3 3 3 2 3 3 5 2" xfId="33407" xr:uid="{00000000-0005-0000-0000-0000A9370000}"/>
    <cellStyle name="Normal 4 3 3 3 2 3 3 6" xfId="7839" xr:uid="{00000000-0005-0000-0000-0000AA370000}"/>
    <cellStyle name="Normal 4 3 3 3 2 3 3 6 2" xfId="29663" xr:uid="{00000000-0005-0000-0000-0000AB370000}"/>
    <cellStyle name="Normal 4 3 3 3 2 3 3 7" xfId="5967" xr:uid="{00000000-0005-0000-0000-0000AC370000}"/>
    <cellStyle name="Normal 4 3 3 3 2 3 3 7 2" xfId="22107" xr:uid="{00000000-0005-0000-0000-0000AD370000}"/>
    <cellStyle name="Normal 4 3 3 3 2 3 3 8" xfId="4095" xr:uid="{00000000-0005-0000-0000-0000AE370000}"/>
    <cellStyle name="Normal 4 3 3 3 2 3 3 9" xfId="20235" xr:uid="{00000000-0005-0000-0000-0000AF370000}"/>
    <cellStyle name="Normal 4 3 3 3 2 3 4" xfId="12200" xr:uid="{00000000-0005-0000-0000-0000B0370000}"/>
    <cellStyle name="Normal 4 3 3 3 2 3 4 2" xfId="39947" xr:uid="{00000000-0005-0000-0000-0000B1370000}"/>
    <cellStyle name="Normal 4 3 3 3 2 3 4 3" xfId="30580" xr:uid="{00000000-0005-0000-0000-0000B2370000}"/>
    <cellStyle name="Normal 4 3 3 3 2 3 4 4" xfId="24852" xr:uid="{00000000-0005-0000-0000-0000B3370000}"/>
    <cellStyle name="Normal 4 3 3 3 2 3 5" xfId="14691" xr:uid="{00000000-0005-0000-0000-0000B4370000}"/>
    <cellStyle name="Normal 4 3 3 3 2 3 5 2" xfId="42319" xr:uid="{00000000-0005-0000-0000-0000B5370000}"/>
    <cellStyle name="Normal 4 3 3 3 2 3 5 3" xfId="34477" xr:uid="{00000000-0005-0000-0000-0000B6370000}"/>
    <cellStyle name="Normal 4 3 3 3 2 3 5 4" xfId="26699" xr:uid="{00000000-0005-0000-0000-0000B7370000}"/>
    <cellStyle name="Normal 4 3 3 3 2 3 6" xfId="16911" xr:uid="{00000000-0005-0000-0000-0000B8370000}"/>
    <cellStyle name="Normal 4 3 3 3 2 3 6 2" xfId="44539" xr:uid="{00000000-0005-0000-0000-0000B9370000}"/>
    <cellStyle name="Normal 4 3 3 3 2 3 6 3" xfId="23024" xr:uid="{00000000-0005-0000-0000-0000BA370000}"/>
    <cellStyle name="Normal 4 3 3 3 2 3 7" xfId="10628" xr:uid="{00000000-0005-0000-0000-0000BB370000}"/>
    <cellStyle name="Normal 4 3 3 3 2 3 7 2" xfId="38399" xr:uid="{00000000-0005-0000-0000-0000BC370000}"/>
    <cellStyle name="Normal 4 3 3 3 2 3 8" xfId="17406" xr:uid="{00000000-0005-0000-0000-0000BD370000}"/>
    <cellStyle name="Normal 4 3 3 3 2 3 8 2" xfId="35467" xr:uid="{00000000-0005-0000-0000-0000BE370000}"/>
    <cellStyle name="Normal 4 3 3 3 2 3 9" xfId="8756" xr:uid="{00000000-0005-0000-0000-0000BF370000}"/>
    <cellStyle name="Normal 4 3 3 3 2 3 9 2" xfId="32452" xr:uid="{00000000-0005-0000-0000-0000C0370000}"/>
    <cellStyle name="Normal 4 3 3 3 2 4" xfId="1900" xr:uid="{00000000-0005-0000-0000-0000C1370000}"/>
    <cellStyle name="Normal 4 3 3 3 2 4 10" xfId="3773" xr:uid="{00000000-0005-0000-0000-0000C2370000}"/>
    <cellStyle name="Normal 4 3 3 3 2 4 11" xfId="19913" xr:uid="{00000000-0005-0000-0000-0000C3370000}"/>
    <cellStyle name="Normal 4 3 3 3 2 4 2" xfId="13341" xr:uid="{00000000-0005-0000-0000-0000C4370000}"/>
    <cellStyle name="Normal 4 3 3 3 2 4 2 2" xfId="15712" xr:uid="{00000000-0005-0000-0000-0000C5370000}"/>
    <cellStyle name="Normal 4 3 3 3 2 4 2 2 2" xfId="43340" xr:uid="{00000000-0005-0000-0000-0000C6370000}"/>
    <cellStyle name="Normal 4 3 3 3 2 4 2 3" xfId="40969" xr:uid="{00000000-0005-0000-0000-0000C7370000}"/>
    <cellStyle name="Normal 4 3 3 3 2 4 2 4" xfId="37160" xr:uid="{00000000-0005-0000-0000-0000C8370000}"/>
    <cellStyle name="Normal 4 3 3 3 2 4 2 5" xfId="31213" xr:uid="{00000000-0005-0000-0000-0000C9370000}"/>
    <cellStyle name="Normal 4 3 3 3 2 4 2 6" xfId="25451" xr:uid="{00000000-0005-0000-0000-0000CA370000}"/>
    <cellStyle name="Normal 4 3 3 3 2 4 3" xfId="12047" xr:uid="{00000000-0005-0000-0000-0000CB370000}"/>
    <cellStyle name="Normal 4 3 3 3 2 4 3 2" xfId="39794" xr:uid="{00000000-0005-0000-0000-0000CC370000}"/>
    <cellStyle name="Normal 4 3 3 3 2 4 3 3" xfId="34324" xr:uid="{00000000-0005-0000-0000-0000CD370000}"/>
    <cellStyle name="Normal 4 3 3 3 2 4 3 4" xfId="27119" xr:uid="{00000000-0005-0000-0000-0000CE370000}"/>
    <cellStyle name="Normal 4 3 3 3 2 4 4" xfId="14538" xr:uid="{00000000-0005-0000-0000-0000CF370000}"/>
    <cellStyle name="Normal 4 3 3 3 2 4 4 2" xfId="42166" xr:uid="{00000000-0005-0000-0000-0000D0370000}"/>
    <cellStyle name="Normal 4 3 3 3 2 4 4 3" xfId="23657" xr:uid="{00000000-0005-0000-0000-0000D1370000}"/>
    <cellStyle name="Normal 4 3 3 3 2 4 5" xfId="11427" xr:uid="{00000000-0005-0000-0000-0000D2370000}"/>
    <cellStyle name="Normal 4 3 3 3 2 4 5 2" xfId="39198" xr:uid="{00000000-0005-0000-0000-0000D3370000}"/>
    <cellStyle name="Normal 4 3 3 3 2 4 6" xfId="18039" xr:uid="{00000000-0005-0000-0000-0000D4370000}"/>
    <cellStyle name="Normal 4 3 3 3 2 4 6 2" xfId="35886" xr:uid="{00000000-0005-0000-0000-0000D5370000}"/>
    <cellStyle name="Normal 4 3 3 3 2 4 7" xfId="9389" xr:uid="{00000000-0005-0000-0000-0000D6370000}"/>
    <cellStyle name="Normal 4 3 3 3 2 4 7 2" xfId="33085" xr:uid="{00000000-0005-0000-0000-0000D7370000}"/>
    <cellStyle name="Normal 4 3 3 3 2 4 8" xfId="7517" xr:uid="{00000000-0005-0000-0000-0000D8370000}"/>
    <cellStyle name="Normal 4 3 3 3 2 4 8 2" xfId="29341" xr:uid="{00000000-0005-0000-0000-0000D9370000}"/>
    <cellStyle name="Normal 4 3 3 3 2 4 9" xfId="5645" xr:uid="{00000000-0005-0000-0000-0000DA370000}"/>
    <cellStyle name="Normal 4 3 3 3 2 4 9 2" xfId="21785" xr:uid="{00000000-0005-0000-0000-0000DB370000}"/>
    <cellStyle name="Normal 4 3 3 3 2 5" xfId="2444" xr:uid="{00000000-0005-0000-0000-0000DC370000}"/>
    <cellStyle name="Normal 4 3 3 3 2 5 10" xfId="20456" xr:uid="{00000000-0005-0000-0000-0000DD370000}"/>
    <cellStyle name="Normal 4 3 3 3 2 5 2" xfId="13531" xr:uid="{00000000-0005-0000-0000-0000DE370000}"/>
    <cellStyle name="Normal 4 3 3 3 2 5 2 2" xfId="41159" xr:uid="{00000000-0005-0000-0000-0000DF370000}"/>
    <cellStyle name="Normal 4 3 3 3 2 5 2 3" xfId="37703" xr:uid="{00000000-0005-0000-0000-0000E0370000}"/>
    <cellStyle name="Normal 4 3 3 3 2 5 2 4" xfId="31756" xr:uid="{00000000-0005-0000-0000-0000E1370000}"/>
    <cellStyle name="Normal 4 3 3 3 2 5 2 5" xfId="25641" xr:uid="{00000000-0005-0000-0000-0000E2370000}"/>
    <cellStyle name="Normal 4 3 3 3 2 5 3" xfId="15902" xr:uid="{00000000-0005-0000-0000-0000E3370000}"/>
    <cellStyle name="Normal 4 3 3 3 2 5 3 2" xfId="43530" xr:uid="{00000000-0005-0000-0000-0000E4370000}"/>
    <cellStyle name="Normal 4 3 3 3 2 5 3 3" xfId="27343" xr:uid="{00000000-0005-0000-0000-0000E5370000}"/>
    <cellStyle name="Normal 4 3 3 3 2 5 4" xfId="10951" xr:uid="{00000000-0005-0000-0000-0000E6370000}"/>
    <cellStyle name="Normal 4 3 3 3 2 5 4 2" xfId="38722" xr:uid="{00000000-0005-0000-0000-0000E7370000}"/>
    <cellStyle name="Normal 4 3 3 3 2 5 4 3" xfId="24200" xr:uid="{00000000-0005-0000-0000-0000E8370000}"/>
    <cellStyle name="Normal 4 3 3 3 2 5 5" xfId="18582" xr:uid="{00000000-0005-0000-0000-0000E9370000}"/>
    <cellStyle name="Normal 4 3 3 3 2 5 5 2" xfId="36110" xr:uid="{00000000-0005-0000-0000-0000EA370000}"/>
    <cellStyle name="Normal 4 3 3 3 2 5 6" xfId="9932" xr:uid="{00000000-0005-0000-0000-0000EB370000}"/>
    <cellStyle name="Normal 4 3 3 3 2 5 6 2" xfId="33628" xr:uid="{00000000-0005-0000-0000-0000EC370000}"/>
    <cellStyle name="Normal 4 3 3 3 2 5 7" xfId="8060" xr:uid="{00000000-0005-0000-0000-0000ED370000}"/>
    <cellStyle name="Normal 4 3 3 3 2 5 7 2" xfId="29884" xr:uid="{00000000-0005-0000-0000-0000EE370000}"/>
    <cellStyle name="Normal 4 3 3 3 2 5 8" xfId="6188" xr:uid="{00000000-0005-0000-0000-0000EF370000}"/>
    <cellStyle name="Normal 4 3 3 3 2 5 8 2" xfId="22328" xr:uid="{00000000-0005-0000-0000-0000F0370000}"/>
    <cellStyle name="Normal 4 3 3 3 2 5 9" xfId="4316" xr:uid="{00000000-0005-0000-0000-0000F1370000}"/>
    <cellStyle name="Normal 4 3 3 3 2 6" xfId="1743" xr:uid="{00000000-0005-0000-0000-0000F2370000}"/>
    <cellStyle name="Normal 4 3 3 3 2 6 2" xfId="16452" xr:uid="{00000000-0005-0000-0000-0000F3370000}"/>
    <cellStyle name="Normal 4 3 3 3 2 6 2 2" xfId="44080" xr:uid="{00000000-0005-0000-0000-0000F4370000}"/>
    <cellStyle name="Normal 4 3 3 3 2 6 2 3" xfId="31056" xr:uid="{00000000-0005-0000-0000-0000F5370000}"/>
    <cellStyle name="Normal 4 3 3 3 2 6 2 4" xfId="26191" xr:uid="{00000000-0005-0000-0000-0000F6370000}"/>
    <cellStyle name="Normal 4 3 3 3 2 6 3" xfId="14081" xr:uid="{00000000-0005-0000-0000-0000F7370000}"/>
    <cellStyle name="Normal 4 3 3 3 2 6 3 2" xfId="41709" xr:uid="{00000000-0005-0000-0000-0000F8370000}"/>
    <cellStyle name="Normal 4 3 3 3 2 6 3 3" xfId="27922" xr:uid="{00000000-0005-0000-0000-0000F9370000}"/>
    <cellStyle name="Normal 4 3 3 3 2 6 4" xfId="17882" xr:uid="{00000000-0005-0000-0000-0000FA370000}"/>
    <cellStyle name="Normal 4 3 3 3 2 6 4 2" xfId="36689" xr:uid="{00000000-0005-0000-0000-0000FB370000}"/>
    <cellStyle name="Normal 4 3 3 3 2 6 4 3" xfId="23500" xr:uid="{00000000-0005-0000-0000-0000FC370000}"/>
    <cellStyle name="Normal 4 3 3 3 2 6 5" xfId="9232" xr:uid="{00000000-0005-0000-0000-0000FD370000}"/>
    <cellStyle name="Normal 4 3 3 3 2 6 5 2" xfId="32928" xr:uid="{00000000-0005-0000-0000-0000FE370000}"/>
    <cellStyle name="Normal 4 3 3 3 2 6 6" xfId="7360" xr:uid="{00000000-0005-0000-0000-0000FF370000}"/>
    <cellStyle name="Normal 4 3 3 3 2 6 6 2" xfId="29184" xr:uid="{00000000-0005-0000-0000-000000380000}"/>
    <cellStyle name="Normal 4 3 3 3 2 6 7" xfId="5488" xr:uid="{00000000-0005-0000-0000-000001380000}"/>
    <cellStyle name="Normal 4 3 3 3 2 6 7 2" xfId="21628" xr:uid="{00000000-0005-0000-0000-000002380000}"/>
    <cellStyle name="Normal 4 3 3 3 2 6 8" xfId="3616" xr:uid="{00000000-0005-0000-0000-000003380000}"/>
    <cellStyle name="Normal 4 3 3 3 2 6 9" xfId="19756" xr:uid="{00000000-0005-0000-0000-000004380000}"/>
    <cellStyle name="Normal 4 3 3 3 2 7" xfId="1590" xr:uid="{00000000-0005-0000-0000-000005380000}"/>
    <cellStyle name="Normal 4 3 3 3 2 7 2" xfId="15014" xr:uid="{00000000-0005-0000-0000-000006380000}"/>
    <cellStyle name="Normal 4 3 3 3 2 7 2 2" xfId="42642" xr:uid="{00000000-0005-0000-0000-000007380000}"/>
    <cellStyle name="Normal 4 3 3 3 2 7 2 3" xfId="30903" xr:uid="{00000000-0005-0000-0000-000008380000}"/>
    <cellStyle name="Normal 4 3 3 3 2 7 2 4" xfId="28382" xr:uid="{00000000-0005-0000-0000-000009380000}"/>
    <cellStyle name="Normal 4 3 3 3 2 7 3" xfId="12523" xr:uid="{00000000-0005-0000-0000-00000A380000}"/>
    <cellStyle name="Normal 4 3 3 3 2 7 3 2" xfId="40270" xr:uid="{00000000-0005-0000-0000-00000B380000}"/>
    <cellStyle name="Normal 4 3 3 3 2 7 3 3" xfId="23347" xr:uid="{00000000-0005-0000-0000-00000C380000}"/>
    <cellStyle name="Normal 4 3 3 3 2 7 4" xfId="17729" xr:uid="{00000000-0005-0000-0000-00000D380000}"/>
    <cellStyle name="Normal 4 3 3 3 2 7 4 2" xfId="35307" xr:uid="{00000000-0005-0000-0000-00000E380000}"/>
    <cellStyle name="Normal 4 3 3 3 2 7 5" xfId="9079" xr:uid="{00000000-0005-0000-0000-00000F380000}"/>
    <cellStyle name="Normal 4 3 3 3 2 7 5 2" xfId="32775" xr:uid="{00000000-0005-0000-0000-000010380000}"/>
    <cellStyle name="Normal 4 3 3 3 2 7 6" xfId="7207" xr:uid="{00000000-0005-0000-0000-000011380000}"/>
    <cellStyle name="Normal 4 3 3 3 2 7 6 2" xfId="29031" xr:uid="{00000000-0005-0000-0000-000012380000}"/>
    <cellStyle name="Normal 4 3 3 3 2 7 7" xfId="5335" xr:uid="{00000000-0005-0000-0000-000013380000}"/>
    <cellStyle name="Normal 4 3 3 3 2 7 7 2" xfId="21475" xr:uid="{00000000-0005-0000-0000-000014380000}"/>
    <cellStyle name="Normal 4 3 3 3 2 7 8" xfId="3463" xr:uid="{00000000-0005-0000-0000-000015380000}"/>
    <cellStyle name="Normal 4 3 3 3 2 7 9" xfId="19603" xr:uid="{00000000-0005-0000-0000-000016380000}"/>
    <cellStyle name="Normal 4 3 3 3 2 8" xfId="11894" xr:uid="{00000000-0005-0000-0000-000017380000}"/>
    <cellStyle name="Normal 4 3 3 3 2 8 2" xfId="39641" xr:uid="{00000000-0005-0000-0000-000018380000}"/>
    <cellStyle name="Normal 4 3 3 3 2 8 3" xfId="37003" xr:uid="{00000000-0005-0000-0000-000019380000}"/>
    <cellStyle name="Normal 4 3 3 3 2 8 4" xfId="30427" xr:uid="{00000000-0005-0000-0000-00001A380000}"/>
    <cellStyle name="Normal 4 3 3 3 2 8 5" xfId="24753" xr:uid="{00000000-0005-0000-0000-00001B380000}"/>
    <cellStyle name="Normal 4 3 3 3 2 9" xfId="14385" xr:uid="{00000000-0005-0000-0000-00001C380000}"/>
    <cellStyle name="Normal 4 3 3 3 2 9 2" xfId="42013" xr:uid="{00000000-0005-0000-0000-00001D380000}"/>
    <cellStyle name="Normal 4 3 3 3 2 9 3" xfId="34171" xr:uid="{00000000-0005-0000-0000-00001E380000}"/>
    <cellStyle name="Normal 4 3 3 3 2 9 4" xfId="26539" xr:uid="{00000000-0005-0000-0000-00001F380000}"/>
    <cellStyle name="Normal 4 3 3 3 3" xfId="1062" xr:uid="{00000000-0005-0000-0000-000020380000}"/>
    <cellStyle name="Normal 4 3 3 3 3 10" xfId="16707" xr:uid="{00000000-0005-0000-0000-000021380000}"/>
    <cellStyle name="Normal 4 3 3 3 3 10 2" xfId="44335" xr:uid="{00000000-0005-0000-0000-000022380000}"/>
    <cellStyle name="Normal 4 3 3 3 3 10 3" xfId="22820" xr:uid="{00000000-0005-0000-0000-000023380000}"/>
    <cellStyle name="Normal 4 3 3 3 3 11" xfId="10424" xr:uid="{00000000-0005-0000-0000-000024380000}"/>
    <cellStyle name="Normal 4 3 3 3 3 11 2" xfId="38195" xr:uid="{00000000-0005-0000-0000-000025380000}"/>
    <cellStyle name="Normal 4 3 3 3 3 12" xfId="17202" xr:uid="{00000000-0005-0000-0000-000026380000}"/>
    <cellStyle name="Normal 4 3 3 3 3 12 2" xfId="35103" xr:uid="{00000000-0005-0000-0000-000027380000}"/>
    <cellStyle name="Normal 4 3 3 3 3 13" xfId="8552" xr:uid="{00000000-0005-0000-0000-000028380000}"/>
    <cellStyle name="Normal 4 3 3 3 3 13 2" xfId="32248" xr:uid="{00000000-0005-0000-0000-000029380000}"/>
    <cellStyle name="Normal 4 3 3 3 3 14" xfId="6680" xr:uid="{00000000-0005-0000-0000-00002A380000}"/>
    <cellStyle name="Normal 4 3 3 3 3 14 2" xfId="28504" xr:uid="{00000000-0005-0000-0000-00002B380000}"/>
    <cellStyle name="Normal 4 3 3 3 3 15" xfId="4808" xr:uid="{00000000-0005-0000-0000-00002C380000}"/>
    <cellStyle name="Normal 4 3 3 3 3 15 2" xfId="20948" xr:uid="{00000000-0005-0000-0000-00002D380000}"/>
    <cellStyle name="Normal 4 3 3 3 3 16" xfId="2936" xr:uid="{00000000-0005-0000-0000-00002E380000}"/>
    <cellStyle name="Normal 4 3 3 3 3 17" xfId="19076" xr:uid="{00000000-0005-0000-0000-00002F380000}"/>
    <cellStyle name="Normal 4 3 3 3 3 2" xfId="1386" xr:uid="{00000000-0005-0000-0000-000030380000}"/>
    <cellStyle name="Normal 4 3 3 3 3 2 10" xfId="7003" xr:uid="{00000000-0005-0000-0000-000031380000}"/>
    <cellStyle name="Normal 4 3 3 3 3 2 10 2" xfId="28827" xr:uid="{00000000-0005-0000-0000-000032380000}"/>
    <cellStyle name="Normal 4 3 3 3 3 2 11" xfId="5131" xr:uid="{00000000-0005-0000-0000-000033380000}"/>
    <cellStyle name="Normal 4 3 3 3 3 2 11 2" xfId="21271" xr:uid="{00000000-0005-0000-0000-000034380000}"/>
    <cellStyle name="Normal 4 3 3 3 3 2 12" xfId="3259" xr:uid="{00000000-0005-0000-0000-000035380000}"/>
    <cellStyle name="Normal 4 3 3 3 3 2 13" xfId="19399" xr:uid="{00000000-0005-0000-0000-000036380000}"/>
    <cellStyle name="Normal 4 3 3 3 3 2 2" xfId="2562" xr:uid="{00000000-0005-0000-0000-000037380000}"/>
    <cellStyle name="Normal 4 3 3 3 3 2 2 10" xfId="20574" xr:uid="{00000000-0005-0000-0000-000038380000}"/>
    <cellStyle name="Normal 4 3 3 3 3 2 2 2" xfId="13635" xr:uid="{00000000-0005-0000-0000-000039380000}"/>
    <cellStyle name="Normal 4 3 3 3 3 2 2 2 2" xfId="41263" xr:uid="{00000000-0005-0000-0000-00003A380000}"/>
    <cellStyle name="Normal 4 3 3 3 3 2 2 2 3" xfId="37821" xr:uid="{00000000-0005-0000-0000-00003B380000}"/>
    <cellStyle name="Normal 4 3 3 3 3 2 2 2 4" xfId="31874" xr:uid="{00000000-0005-0000-0000-00003C380000}"/>
    <cellStyle name="Normal 4 3 3 3 3 2 2 2 5" xfId="25745" xr:uid="{00000000-0005-0000-0000-00003D380000}"/>
    <cellStyle name="Normal 4 3 3 3 3 2 2 3" xfId="16006" xr:uid="{00000000-0005-0000-0000-00003E380000}"/>
    <cellStyle name="Normal 4 3 3 3 3 2 2 3 2" xfId="43634" xr:uid="{00000000-0005-0000-0000-00003F380000}"/>
    <cellStyle name="Normal 4 3 3 3 3 2 2 3 3" xfId="27461" xr:uid="{00000000-0005-0000-0000-000040380000}"/>
    <cellStyle name="Normal 4 3 3 3 3 2 2 4" xfId="11223" xr:uid="{00000000-0005-0000-0000-000041380000}"/>
    <cellStyle name="Normal 4 3 3 3 3 2 2 4 2" xfId="38994" xr:uid="{00000000-0005-0000-0000-000042380000}"/>
    <cellStyle name="Normal 4 3 3 3 3 2 2 4 3" xfId="24318" xr:uid="{00000000-0005-0000-0000-000043380000}"/>
    <cellStyle name="Normal 4 3 3 3 3 2 2 5" xfId="18700" xr:uid="{00000000-0005-0000-0000-000044380000}"/>
    <cellStyle name="Normal 4 3 3 3 3 2 2 5 2" xfId="36228" xr:uid="{00000000-0005-0000-0000-000045380000}"/>
    <cellStyle name="Normal 4 3 3 3 3 2 2 6" xfId="10050" xr:uid="{00000000-0005-0000-0000-000046380000}"/>
    <cellStyle name="Normal 4 3 3 3 3 2 2 6 2" xfId="33746" xr:uid="{00000000-0005-0000-0000-000047380000}"/>
    <cellStyle name="Normal 4 3 3 3 3 2 2 7" xfId="8178" xr:uid="{00000000-0005-0000-0000-000048380000}"/>
    <cellStyle name="Normal 4 3 3 3 3 2 2 7 2" xfId="30002" xr:uid="{00000000-0005-0000-0000-000049380000}"/>
    <cellStyle name="Normal 4 3 3 3 3 2 2 8" xfId="6306" xr:uid="{00000000-0005-0000-0000-00004A380000}"/>
    <cellStyle name="Normal 4 3 3 3 3 2 2 8 2" xfId="22446" xr:uid="{00000000-0005-0000-0000-00004B380000}"/>
    <cellStyle name="Normal 4 3 3 3 3 2 2 9" xfId="4434" xr:uid="{00000000-0005-0000-0000-00004C380000}"/>
    <cellStyle name="Normal 4 3 3 3 3 2 3" xfId="2018" xr:uid="{00000000-0005-0000-0000-00004D380000}"/>
    <cellStyle name="Normal 4 3 3 3 3 2 3 2" xfId="15061" xr:uid="{00000000-0005-0000-0000-00004E380000}"/>
    <cellStyle name="Normal 4 3 3 3 3 2 3 2 2" xfId="42689" xr:uid="{00000000-0005-0000-0000-00004F380000}"/>
    <cellStyle name="Normal 4 3 3 3 3 2 3 2 3" xfId="31331" xr:uid="{00000000-0005-0000-0000-000050380000}"/>
    <cellStyle name="Normal 4 3 3 3 3 2 3 2 4" xfId="28150" xr:uid="{00000000-0005-0000-0000-000051380000}"/>
    <cellStyle name="Normal 4 3 3 3 3 2 3 3" xfId="12572" xr:uid="{00000000-0005-0000-0000-000052380000}"/>
    <cellStyle name="Normal 4 3 3 3 3 2 3 3 2" xfId="40317" xr:uid="{00000000-0005-0000-0000-000053380000}"/>
    <cellStyle name="Normal 4 3 3 3 3 2 3 3 3" xfId="23775" xr:uid="{00000000-0005-0000-0000-000054380000}"/>
    <cellStyle name="Normal 4 3 3 3 3 2 3 4" xfId="18157" xr:uid="{00000000-0005-0000-0000-000055380000}"/>
    <cellStyle name="Normal 4 3 3 3 3 2 3 4 2" xfId="37278" xr:uid="{00000000-0005-0000-0000-000056380000}"/>
    <cellStyle name="Normal 4 3 3 3 3 2 3 5" xfId="9507" xr:uid="{00000000-0005-0000-0000-000057380000}"/>
    <cellStyle name="Normal 4 3 3 3 3 2 3 5 2" xfId="33203" xr:uid="{00000000-0005-0000-0000-000058380000}"/>
    <cellStyle name="Normal 4 3 3 3 3 2 3 6" xfId="7635" xr:uid="{00000000-0005-0000-0000-000059380000}"/>
    <cellStyle name="Normal 4 3 3 3 3 2 3 6 2" xfId="29459" xr:uid="{00000000-0005-0000-0000-00005A380000}"/>
    <cellStyle name="Normal 4 3 3 3 3 2 3 7" xfId="5763" xr:uid="{00000000-0005-0000-0000-00005B380000}"/>
    <cellStyle name="Normal 4 3 3 3 3 2 3 7 2" xfId="21903" xr:uid="{00000000-0005-0000-0000-00005C380000}"/>
    <cellStyle name="Normal 4 3 3 3 3 2 3 8" xfId="3891" xr:uid="{00000000-0005-0000-0000-00005D380000}"/>
    <cellStyle name="Normal 4 3 3 3 3 2 3 9" xfId="20031" xr:uid="{00000000-0005-0000-0000-00005E380000}"/>
    <cellStyle name="Normal 4 3 3 3 3 2 4" xfId="12319" xr:uid="{00000000-0005-0000-0000-00005F380000}"/>
    <cellStyle name="Normal 4 3 3 3 3 2 4 2" xfId="40066" xr:uid="{00000000-0005-0000-0000-000060380000}"/>
    <cellStyle name="Normal 4 3 3 3 3 2 4 3" xfId="30699" xr:uid="{00000000-0005-0000-0000-000061380000}"/>
    <cellStyle name="Normal 4 3 3 3 3 2 4 4" xfId="24800" xr:uid="{00000000-0005-0000-0000-000062380000}"/>
    <cellStyle name="Normal 4 3 3 3 3 2 5" xfId="14810" xr:uid="{00000000-0005-0000-0000-000063380000}"/>
    <cellStyle name="Normal 4 3 3 3 3 2 5 2" xfId="42438" xr:uid="{00000000-0005-0000-0000-000064380000}"/>
    <cellStyle name="Normal 4 3 3 3 3 2 5 3" xfId="34596" xr:uid="{00000000-0005-0000-0000-000065380000}"/>
    <cellStyle name="Normal 4 3 3 3 3 2 5 4" xfId="26761" xr:uid="{00000000-0005-0000-0000-000066380000}"/>
    <cellStyle name="Normal 4 3 3 3 3 2 6" xfId="17030" xr:uid="{00000000-0005-0000-0000-000067380000}"/>
    <cellStyle name="Normal 4 3 3 3 3 2 6 2" xfId="44658" xr:uid="{00000000-0005-0000-0000-000068380000}"/>
    <cellStyle name="Normal 4 3 3 3 3 2 6 3" xfId="23143" xr:uid="{00000000-0005-0000-0000-000069380000}"/>
    <cellStyle name="Normal 4 3 3 3 3 2 7" xfId="10747" xr:uid="{00000000-0005-0000-0000-00006A380000}"/>
    <cellStyle name="Normal 4 3 3 3 3 2 7 2" xfId="38518" xr:uid="{00000000-0005-0000-0000-00006B380000}"/>
    <cellStyle name="Normal 4 3 3 3 3 2 8" xfId="17525" xr:uid="{00000000-0005-0000-0000-00006C380000}"/>
    <cellStyle name="Normal 4 3 3 3 3 2 8 2" xfId="35529" xr:uid="{00000000-0005-0000-0000-00006D380000}"/>
    <cellStyle name="Normal 4 3 3 3 3 2 9" xfId="8875" xr:uid="{00000000-0005-0000-0000-00006E380000}"/>
    <cellStyle name="Normal 4 3 3 3 3 2 9 2" xfId="32571" xr:uid="{00000000-0005-0000-0000-00006F380000}"/>
    <cellStyle name="Normal 4 3 3 3 3 3" xfId="1216" xr:uid="{00000000-0005-0000-0000-000070380000}"/>
    <cellStyle name="Normal 4 3 3 3 3 3 10" xfId="6833" xr:uid="{00000000-0005-0000-0000-000071380000}"/>
    <cellStyle name="Normal 4 3 3 3 3 3 10 2" xfId="28657" xr:uid="{00000000-0005-0000-0000-000072380000}"/>
    <cellStyle name="Normal 4 3 3 3 3 3 11" xfId="4961" xr:uid="{00000000-0005-0000-0000-000073380000}"/>
    <cellStyle name="Normal 4 3 3 3 3 3 11 2" xfId="21101" xr:uid="{00000000-0005-0000-0000-000074380000}"/>
    <cellStyle name="Normal 4 3 3 3 3 3 12" xfId="3089" xr:uid="{00000000-0005-0000-0000-000075380000}"/>
    <cellStyle name="Normal 4 3 3 3 3 3 13" xfId="19229" xr:uid="{00000000-0005-0000-0000-000076380000}"/>
    <cellStyle name="Normal 4 3 3 3 3 3 2" xfId="2715" xr:uid="{00000000-0005-0000-0000-000077380000}"/>
    <cellStyle name="Normal 4 3 3 3 3 3 2 10" xfId="20727" xr:uid="{00000000-0005-0000-0000-000078380000}"/>
    <cellStyle name="Normal 4 3 3 3 3 3 2 2" xfId="13780" xr:uid="{00000000-0005-0000-0000-000079380000}"/>
    <cellStyle name="Normal 4 3 3 3 3 3 2 2 2" xfId="41408" xr:uid="{00000000-0005-0000-0000-00007A380000}"/>
    <cellStyle name="Normal 4 3 3 3 3 3 2 2 3" xfId="37974" xr:uid="{00000000-0005-0000-0000-00007B380000}"/>
    <cellStyle name="Normal 4 3 3 3 3 3 2 2 4" xfId="32027" xr:uid="{00000000-0005-0000-0000-00007C380000}"/>
    <cellStyle name="Normal 4 3 3 3 3 3 2 2 5" xfId="25890" xr:uid="{00000000-0005-0000-0000-00007D380000}"/>
    <cellStyle name="Normal 4 3 3 3 3 3 2 3" xfId="16151" xr:uid="{00000000-0005-0000-0000-00007E380000}"/>
    <cellStyle name="Normal 4 3 3 3 3 3 2 3 2" xfId="43779" xr:uid="{00000000-0005-0000-0000-00007F380000}"/>
    <cellStyle name="Normal 4 3 3 3 3 3 2 3 3" xfId="27614" xr:uid="{00000000-0005-0000-0000-000080380000}"/>
    <cellStyle name="Normal 4 3 3 3 3 3 2 4" xfId="11053" xr:uid="{00000000-0005-0000-0000-000081380000}"/>
    <cellStyle name="Normal 4 3 3 3 3 3 2 4 2" xfId="38824" xr:uid="{00000000-0005-0000-0000-000082380000}"/>
    <cellStyle name="Normal 4 3 3 3 3 3 2 4 3" xfId="24471" xr:uid="{00000000-0005-0000-0000-000083380000}"/>
    <cellStyle name="Normal 4 3 3 3 3 3 2 5" xfId="18853" xr:uid="{00000000-0005-0000-0000-000084380000}"/>
    <cellStyle name="Normal 4 3 3 3 3 3 2 5 2" xfId="36381" xr:uid="{00000000-0005-0000-0000-000085380000}"/>
    <cellStyle name="Normal 4 3 3 3 3 3 2 6" xfId="10203" xr:uid="{00000000-0005-0000-0000-000086380000}"/>
    <cellStyle name="Normal 4 3 3 3 3 3 2 6 2" xfId="33899" xr:uid="{00000000-0005-0000-0000-000087380000}"/>
    <cellStyle name="Normal 4 3 3 3 3 3 2 7" xfId="8331" xr:uid="{00000000-0005-0000-0000-000088380000}"/>
    <cellStyle name="Normal 4 3 3 3 3 3 2 7 2" xfId="30155" xr:uid="{00000000-0005-0000-0000-000089380000}"/>
    <cellStyle name="Normal 4 3 3 3 3 3 2 8" xfId="6459" xr:uid="{00000000-0005-0000-0000-00008A380000}"/>
    <cellStyle name="Normal 4 3 3 3 3 3 2 8 2" xfId="22599" xr:uid="{00000000-0005-0000-0000-00008B380000}"/>
    <cellStyle name="Normal 4 3 3 3 3 3 2 9" xfId="4587" xr:uid="{00000000-0005-0000-0000-00008C380000}"/>
    <cellStyle name="Normal 4 3 3 3 3 3 3" xfId="2171" xr:uid="{00000000-0005-0000-0000-00008D380000}"/>
    <cellStyle name="Normal 4 3 3 3 3 3 3 2" xfId="15244" xr:uid="{00000000-0005-0000-0000-00008E380000}"/>
    <cellStyle name="Normal 4 3 3 3 3 3 3 2 2" xfId="42872" xr:uid="{00000000-0005-0000-0000-00008F380000}"/>
    <cellStyle name="Normal 4 3 3 3 3 3 3 2 3" xfId="31484" xr:uid="{00000000-0005-0000-0000-000090380000}"/>
    <cellStyle name="Normal 4 3 3 3 3 3 3 2 4" xfId="26370" xr:uid="{00000000-0005-0000-0000-000091380000}"/>
    <cellStyle name="Normal 4 3 3 3 3 3 3 3" xfId="12772" xr:uid="{00000000-0005-0000-0000-000092380000}"/>
    <cellStyle name="Normal 4 3 3 3 3 3 3 3 2" xfId="40500" xr:uid="{00000000-0005-0000-0000-000093380000}"/>
    <cellStyle name="Normal 4 3 3 3 3 3 3 3 3" xfId="23928" xr:uid="{00000000-0005-0000-0000-000094380000}"/>
    <cellStyle name="Normal 4 3 3 3 3 3 3 4" xfId="18310" xr:uid="{00000000-0005-0000-0000-000095380000}"/>
    <cellStyle name="Normal 4 3 3 3 3 3 3 4 2" xfId="37431" xr:uid="{00000000-0005-0000-0000-000096380000}"/>
    <cellStyle name="Normal 4 3 3 3 3 3 3 5" xfId="9660" xr:uid="{00000000-0005-0000-0000-000097380000}"/>
    <cellStyle name="Normal 4 3 3 3 3 3 3 5 2" xfId="33356" xr:uid="{00000000-0005-0000-0000-000098380000}"/>
    <cellStyle name="Normal 4 3 3 3 3 3 3 6" xfId="7788" xr:uid="{00000000-0005-0000-0000-000099380000}"/>
    <cellStyle name="Normal 4 3 3 3 3 3 3 6 2" xfId="29612" xr:uid="{00000000-0005-0000-0000-00009A380000}"/>
    <cellStyle name="Normal 4 3 3 3 3 3 3 7" xfId="5916" xr:uid="{00000000-0005-0000-0000-00009B380000}"/>
    <cellStyle name="Normal 4 3 3 3 3 3 3 7 2" xfId="22056" xr:uid="{00000000-0005-0000-0000-00009C380000}"/>
    <cellStyle name="Normal 4 3 3 3 3 3 3 8" xfId="4044" xr:uid="{00000000-0005-0000-0000-00009D380000}"/>
    <cellStyle name="Normal 4 3 3 3 3 3 3 9" xfId="20184" xr:uid="{00000000-0005-0000-0000-00009E380000}"/>
    <cellStyle name="Normal 4 3 3 3 3 3 4" xfId="12149" xr:uid="{00000000-0005-0000-0000-00009F380000}"/>
    <cellStyle name="Normal 4 3 3 3 3 3 4 2" xfId="39896" xr:uid="{00000000-0005-0000-0000-0000A0380000}"/>
    <cellStyle name="Normal 4 3 3 3 3 3 4 3" xfId="30529" xr:uid="{00000000-0005-0000-0000-0000A1380000}"/>
    <cellStyle name="Normal 4 3 3 3 3 3 4 4" xfId="24983" xr:uid="{00000000-0005-0000-0000-0000A2380000}"/>
    <cellStyle name="Normal 4 3 3 3 3 3 5" xfId="14640" xr:uid="{00000000-0005-0000-0000-0000A3380000}"/>
    <cellStyle name="Normal 4 3 3 3 3 3 5 2" xfId="42268" xr:uid="{00000000-0005-0000-0000-0000A4380000}"/>
    <cellStyle name="Normal 4 3 3 3 3 3 5 3" xfId="34426" xr:uid="{00000000-0005-0000-0000-0000A5380000}"/>
    <cellStyle name="Normal 4 3 3 3 3 3 5 4" xfId="26648" xr:uid="{00000000-0005-0000-0000-0000A6380000}"/>
    <cellStyle name="Normal 4 3 3 3 3 3 6" xfId="16860" xr:uid="{00000000-0005-0000-0000-0000A7380000}"/>
    <cellStyle name="Normal 4 3 3 3 3 3 6 2" xfId="44488" xr:uid="{00000000-0005-0000-0000-0000A8380000}"/>
    <cellStyle name="Normal 4 3 3 3 3 3 6 3" xfId="22973" xr:uid="{00000000-0005-0000-0000-0000A9380000}"/>
    <cellStyle name="Normal 4 3 3 3 3 3 7" xfId="10577" xr:uid="{00000000-0005-0000-0000-0000AA380000}"/>
    <cellStyle name="Normal 4 3 3 3 3 3 7 2" xfId="38348" xr:uid="{00000000-0005-0000-0000-0000AB380000}"/>
    <cellStyle name="Normal 4 3 3 3 3 3 8" xfId="17355" xr:uid="{00000000-0005-0000-0000-0000AC380000}"/>
    <cellStyle name="Normal 4 3 3 3 3 3 8 2" xfId="35416" xr:uid="{00000000-0005-0000-0000-0000AD380000}"/>
    <cellStyle name="Normal 4 3 3 3 3 3 9" xfId="8705" xr:uid="{00000000-0005-0000-0000-0000AE380000}"/>
    <cellStyle name="Normal 4 3 3 3 3 3 9 2" xfId="32401" xr:uid="{00000000-0005-0000-0000-0000AF380000}"/>
    <cellStyle name="Normal 4 3 3 3 3 4" xfId="1849" xr:uid="{00000000-0005-0000-0000-0000B0380000}"/>
    <cellStyle name="Normal 4 3 3 3 3 4 10" xfId="3722" xr:uid="{00000000-0005-0000-0000-0000B1380000}"/>
    <cellStyle name="Normal 4 3 3 3 3 4 11" xfId="19862" xr:uid="{00000000-0005-0000-0000-0000B2380000}"/>
    <cellStyle name="Normal 4 3 3 3 3 4 2" xfId="13317" xr:uid="{00000000-0005-0000-0000-0000B3380000}"/>
    <cellStyle name="Normal 4 3 3 3 3 4 2 2" xfId="15688" xr:uid="{00000000-0005-0000-0000-0000B4380000}"/>
    <cellStyle name="Normal 4 3 3 3 3 4 2 2 2" xfId="43316" xr:uid="{00000000-0005-0000-0000-0000B5380000}"/>
    <cellStyle name="Normal 4 3 3 3 3 4 2 3" xfId="40945" xr:uid="{00000000-0005-0000-0000-0000B6380000}"/>
    <cellStyle name="Normal 4 3 3 3 3 4 2 4" xfId="37109" xr:uid="{00000000-0005-0000-0000-0000B7380000}"/>
    <cellStyle name="Normal 4 3 3 3 3 4 2 5" xfId="31162" xr:uid="{00000000-0005-0000-0000-0000B8380000}"/>
    <cellStyle name="Normal 4 3 3 3 3 4 2 6" xfId="25427" xr:uid="{00000000-0005-0000-0000-0000B9380000}"/>
    <cellStyle name="Normal 4 3 3 3 3 4 3" xfId="11996" xr:uid="{00000000-0005-0000-0000-0000BA380000}"/>
    <cellStyle name="Normal 4 3 3 3 3 4 3 2" xfId="39743" xr:uid="{00000000-0005-0000-0000-0000BB380000}"/>
    <cellStyle name="Normal 4 3 3 3 3 4 3 3" xfId="34273" xr:uid="{00000000-0005-0000-0000-0000BC380000}"/>
    <cellStyle name="Normal 4 3 3 3 3 4 3 4" xfId="27093" xr:uid="{00000000-0005-0000-0000-0000BD380000}"/>
    <cellStyle name="Normal 4 3 3 3 3 4 4" xfId="14487" xr:uid="{00000000-0005-0000-0000-0000BE380000}"/>
    <cellStyle name="Normal 4 3 3 3 3 4 4 2" xfId="42115" xr:uid="{00000000-0005-0000-0000-0000BF380000}"/>
    <cellStyle name="Normal 4 3 3 3 3 4 4 3" xfId="23606" xr:uid="{00000000-0005-0000-0000-0000C0380000}"/>
    <cellStyle name="Normal 4 3 3 3 3 4 5" xfId="11376" xr:uid="{00000000-0005-0000-0000-0000C1380000}"/>
    <cellStyle name="Normal 4 3 3 3 3 4 5 2" xfId="39147" xr:uid="{00000000-0005-0000-0000-0000C2380000}"/>
    <cellStyle name="Normal 4 3 3 3 3 4 6" xfId="17988" xr:uid="{00000000-0005-0000-0000-0000C3380000}"/>
    <cellStyle name="Normal 4 3 3 3 3 4 6 2" xfId="35860" xr:uid="{00000000-0005-0000-0000-0000C4380000}"/>
    <cellStyle name="Normal 4 3 3 3 3 4 7" xfId="9338" xr:uid="{00000000-0005-0000-0000-0000C5380000}"/>
    <cellStyle name="Normal 4 3 3 3 3 4 7 2" xfId="33034" xr:uid="{00000000-0005-0000-0000-0000C6380000}"/>
    <cellStyle name="Normal 4 3 3 3 3 4 8" xfId="7466" xr:uid="{00000000-0005-0000-0000-0000C7380000}"/>
    <cellStyle name="Normal 4 3 3 3 3 4 8 2" xfId="29290" xr:uid="{00000000-0005-0000-0000-0000C8380000}"/>
    <cellStyle name="Normal 4 3 3 3 3 4 9" xfId="5594" xr:uid="{00000000-0005-0000-0000-0000C9380000}"/>
    <cellStyle name="Normal 4 3 3 3 3 4 9 2" xfId="21734" xr:uid="{00000000-0005-0000-0000-0000CA380000}"/>
    <cellStyle name="Normal 4 3 3 3 3 5" xfId="2393" xr:uid="{00000000-0005-0000-0000-0000CB380000}"/>
    <cellStyle name="Normal 4 3 3 3 3 5 10" xfId="20405" xr:uid="{00000000-0005-0000-0000-0000CC380000}"/>
    <cellStyle name="Normal 4 3 3 3 3 5 2" xfId="13480" xr:uid="{00000000-0005-0000-0000-0000CD380000}"/>
    <cellStyle name="Normal 4 3 3 3 3 5 2 2" xfId="41108" xr:uid="{00000000-0005-0000-0000-0000CE380000}"/>
    <cellStyle name="Normal 4 3 3 3 3 5 2 3" xfId="37652" xr:uid="{00000000-0005-0000-0000-0000CF380000}"/>
    <cellStyle name="Normal 4 3 3 3 3 5 2 4" xfId="31705" xr:uid="{00000000-0005-0000-0000-0000D0380000}"/>
    <cellStyle name="Normal 4 3 3 3 3 5 2 5" xfId="25590" xr:uid="{00000000-0005-0000-0000-0000D1380000}"/>
    <cellStyle name="Normal 4 3 3 3 3 5 3" xfId="15851" xr:uid="{00000000-0005-0000-0000-0000D2380000}"/>
    <cellStyle name="Normal 4 3 3 3 3 5 3 2" xfId="43479" xr:uid="{00000000-0005-0000-0000-0000D3380000}"/>
    <cellStyle name="Normal 4 3 3 3 3 5 3 3" xfId="27292" xr:uid="{00000000-0005-0000-0000-0000D4380000}"/>
    <cellStyle name="Normal 4 3 3 3 3 5 4" xfId="10900" xr:uid="{00000000-0005-0000-0000-0000D5380000}"/>
    <cellStyle name="Normal 4 3 3 3 3 5 4 2" xfId="38671" xr:uid="{00000000-0005-0000-0000-0000D6380000}"/>
    <cellStyle name="Normal 4 3 3 3 3 5 4 3" xfId="24149" xr:uid="{00000000-0005-0000-0000-0000D7380000}"/>
    <cellStyle name="Normal 4 3 3 3 3 5 5" xfId="18531" xr:uid="{00000000-0005-0000-0000-0000D8380000}"/>
    <cellStyle name="Normal 4 3 3 3 3 5 5 2" xfId="36059" xr:uid="{00000000-0005-0000-0000-0000D9380000}"/>
    <cellStyle name="Normal 4 3 3 3 3 5 6" xfId="9881" xr:uid="{00000000-0005-0000-0000-0000DA380000}"/>
    <cellStyle name="Normal 4 3 3 3 3 5 6 2" xfId="33577" xr:uid="{00000000-0005-0000-0000-0000DB380000}"/>
    <cellStyle name="Normal 4 3 3 3 3 5 7" xfId="8009" xr:uid="{00000000-0005-0000-0000-0000DC380000}"/>
    <cellStyle name="Normal 4 3 3 3 3 5 7 2" xfId="29833" xr:uid="{00000000-0005-0000-0000-0000DD380000}"/>
    <cellStyle name="Normal 4 3 3 3 3 5 8" xfId="6137" xr:uid="{00000000-0005-0000-0000-0000DE380000}"/>
    <cellStyle name="Normal 4 3 3 3 3 5 8 2" xfId="22277" xr:uid="{00000000-0005-0000-0000-0000DF380000}"/>
    <cellStyle name="Normal 4 3 3 3 3 5 9" xfId="4265" xr:uid="{00000000-0005-0000-0000-0000E0380000}"/>
    <cellStyle name="Normal 4 3 3 3 3 6" xfId="1692" xr:uid="{00000000-0005-0000-0000-0000E1380000}"/>
    <cellStyle name="Normal 4 3 3 3 3 6 2" xfId="16323" xr:uid="{00000000-0005-0000-0000-0000E2380000}"/>
    <cellStyle name="Normal 4 3 3 3 3 6 2 2" xfId="43951" xr:uid="{00000000-0005-0000-0000-0000E3380000}"/>
    <cellStyle name="Normal 4 3 3 3 3 6 2 3" xfId="31005" xr:uid="{00000000-0005-0000-0000-0000E4380000}"/>
    <cellStyle name="Normal 4 3 3 3 3 6 2 4" xfId="26062" xr:uid="{00000000-0005-0000-0000-0000E5380000}"/>
    <cellStyle name="Normal 4 3 3 3 3 6 3" xfId="13952" xr:uid="{00000000-0005-0000-0000-0000E6380000}"/>
    <cellStyle name="Normal 4 3 3 3 3 6 3 2" xfId="41580" xr:uid="{00000000-0005-0000-0000-0000E7380000}"/>
    <cellStyle name="Normal 4 3 3 3 3 6 3 3" xfId="27793" xr:uid="{00000000-0005-0000-0000-0000E8380000}"/>
    <cellStyle name="Normal 4 3 3 3 3 6 4" xfId="17831" xr:uid="{00000000-0005-0000-0000-0000E9380000}"/>
    <cellStyle name="Normal 4 3 3 3 3 6 4 2" xfId="36560" xr:uid="{00000000-0005-0000-0000-0000EA380000}"/>
    <cellStyle name="Normal 4 3 3 3 3 6 4 3" xfId="23449" xr:uid="{00000000-0005-0000-0000-0000EB380000}"/>
    <cellStyle name="Normal 4 3 3 3 3 6 5" xfId="9181" xr:uid="{00000000-0005-0000-0000-0000EC380000}"/>
    <cellStyle name="Normal 4 3 3 3 3 6 5 2" xfId="32877" xr:uid="{00000000-0005-0000-0000-0000ED380000}"/>
    <cellStyle name="Normal 4 3 3 3 3 6 6" xfId="7309" xr:uid="{00000000-0005-0000-0000-0000EE380000}"/>
    <cellStyle name="Normal 4 3 3 3 3 6 6 2" xfId="29133" xr:uid="{00000000-0005-0000-0000-0000EF380000}"/>
    <cellStyle name="Normal 4 3 3 3 3 6 7" xfId="5437" xr:uid="{00000000-0005-0000-0000-0000F0380000}"/>
    <cellStyle name="Normal 4 3 3 3 3 6 7 2" xfId="21577" xr:uid="{00000000-0005-0000-0000-0000F1380000}"/>
    <cellStyle name="Normal 4 3 3 3 3 6 8" xfId="3565" xr:uid="{00000000-0005-0000-0000-0000F2380000}"/>
    <cellStyle name="Normal 4 3 3 3 3 6 9" xfId="19705" xr:uid="{00000000-0005-0000-0000-0000F3380000}"/>
    <cellStyle name="Normal 4 3 3 3 3 7" xfId="1539" xr:uid="{00000000-0005-0000-0000-0000F4380000}"/>
    <cellStyle name="Normal 4 3 3 3 3 7 2" xfId="14963" xr:uid="{00000000-0005-0000-0000-0000F5380000}"/>
    <cellStyle name="Normal 4 3 3 3 3 7 2 2" xfId="42591" xr:uid="{00000000-0005-0000-0000-0000F6380000}"/>
    <cellStyle name="Normal 4 3 3 3 3 7 2 3" xfId="30852" xr:uid="{00000000-0005-0000-0000-0000F7380000}"/>
    <cellStyle name="Normal 4 3 3 3 3 7 2 4" xfId="28192" xr:uid="{00000000-0005-0000-0000-0000F8380000}"/>
    <cellStyle name="Normal 4 3 3 3 3 7 3" xfId="12472" xr:uid="{00000000-0005-0000-0000-0000F9380000}"/>
    <cellStyle name="Normal 4 3 3 3 3 7 3 2" xfId="40219" xr:uid="{00000000-0005-0000-0000-0000FA380000}"/>
    <cellStyle name="Normal 4 3 3 3 3 7 3 3" xfId="23296" xr:uid="{00000000-0005-0000-0000-0000FB380000}"/>
    <cellStyle name="Normal 4 3 3 3 3 7 4" xfId="17678" xr:uid="{00000000-0005-0000-0000-0000FC380000}"/>
    <cellStyle name="Normal 4 3 3 3 3 7 4 2" xfId="35256" xr:uid="{00000000-0005-0000-0000-0000FD380000}"/>
    <cellStyle name="Normal 4 3 3 3 3 7 5" xfId="9028" xr:uid="{00000000-0005-0000-0000-0000FE380000}"/>
    <cellStyle name="Normal 4 3 3 3 3 7 5 2" xfId="32724" xr:uid="{00000000-0005-0000-0000-0000FF380000}"/>
    <cellStyle name="Normal 4 3 3 3 3 7 6" xfId="7156" xr:uid="{00000000-0005-0000-0000-000000390000}"/>
    <cellStyle name="Normal 4 3 3 3 3 7 6 2" xfId="28980" xr:uid="{00000000-0005-0000-0000-000001390000}"/>
    <cellStyle name="Normal 4 3 3 3 3 7 7" xfId="5284" xr:uid="{00000000-0005-0000-0000-000002390000}"/>
    <cellStyle name="Normal 4 3 3 3 3 7 7 2" xfId="21424" xr:uid="{00000000-0005-0000-0000-000003390000}"/>
    <cellStyle name="Normal 4 3 3 3 3 7 8" xfId="3412" xr:uid="{00000000-0005-0000-0000-000004390000}"/>
    <cellStyle name="Normal 4 3 3 3 3 7 9" xfId="19552" xr:uid="{00000000-0005-0000-0000-000005390000}"/>
    <cellStyle name="Normal 4 3 3 3 3 8" xfId="11843" xr:uid="{00000000-0005-0000-0000-000006390000}"/>
    <cellStyle name="Normal 4 3 3 3 3 8 2" xfId="39593" xr:uid="{00000000-0005-0000-0000-000007390000}"/>
    <cellStyle name="Normal 4 3 3 3 3 8 3" xfId="36952" xr:uid="{00000000-0005-0000-0000-000008390000}"/>
    <cellStyle name="Normal 4 3 3 3 3 8 4" xfId="30376" xr:uid="{00000000-0005-0000-0000-000009390000}"/>
    <cellStyle name="Normal 4 3 3 3 3 8 5" xfId="24702" xr:uid="{00000000-0005-0000-0000-00000A390000}"/>
    <cellStyle name="Normal 4 3 3 3 3 9" xfId="14334" xr:uid="{00000000-0005-0000-0000-00000B390000}"/>
    <cellStyle name="Normal 4 3 3 3 3 9 2" xfId="41962" xr:uid="{00000000-0005-0000-0000-00000C390000}"/>
    <cellStyle name="Normal 4 3 3 3 3 9 3" xfId="34120" xr:uid="{00000000-0005-0000-0000-00000D390000}"/>
    <cellStyle name="Normal 4 3 3 3 3 9 4" xfId="26488" xr:uid="{00000000-0005-0000-0000-00000E390000}"/>
    <cellStyle name="Normal 4 3 3 3 4" xfId="1318" xr:uid="{00000000-0005-0000-0000-00000F390000}"/>
    <cellStyle name="Normal 4 3 3 3 4 10" xfId="17457" xr:uid="{00000000-0005-0000-0000-000010390000}"/>
    <cellStyle name="Normal 4 3 3 3 4 10 2" xfId="35576" xr:uid="{00000000-0005-0000-0000-000011390000}"/>
    <cellStyle name="Normal 4 3 3 3 4 11" xfId="8807" xr:uid="{00000000-0005-0000-0000-000012390000}"/>
    <cellStyle name="Normal 4 3 3 3 4 11 2" xfId="32503" xr:uid="{00000000-0005-0000-0000-000013390000}"/>
    <cellStyle name="Normal 4 3 3 3 4 12" xfId="6935" xr:uid="{00000000-0005-0000-0000-000014390000}"/>
    <cellStyle name="Normal 4 3 3 3 4 12 2" xfId="28759" xr:uid="{00000000-0005-0000-0000-000015390000}"/>
    <cellStyle name="Normal 4 3 3 3 4 13" xfId="5063" xr:uid="{00000000-0005-0000-0000-000016390000}"/>
    <cellStyle name="Normal 4 3 3 3 4 13 2" xfId="21203" xr:uid="{00000000-0005-0000-0000-000017390000}"/>
    <cellStyle name="Normal 4 3 3 3 4 14" xfId="3191" xr:uid="{00000000-0005-0000-0000-000018390000}"/>
    <cellStyle name="Normal 4 3 3 3 4 15" xfId="19331" xr:uid="{00000000-0005-0000-0000-000019390000}"/>
    <cellStyle name="Normal 4 3 3 3 4 2" xfId="2273" xr:uid="{00000000-0005-0000-0000-00001A390000}"/>
    <cellStyle name="Normal 4 3 3 3 4 2 10" xfId="4146" xr:uid="{00000000-0005-0000-0000-00001B390000}"/>
    <cellStyle name="Normal 4 3 3 3 4 2 11" xfId="20286" xr:uid="{00000000-0005-0000-0000-00001C390000}"/>
    <cellStyle name="Normal 4 3 3 3 4 2 2" xfId="2817" xr:uid="{00000000-0005-0000-0000-00001D390000}"/>
    <cellStyle name="Normal 4 3 3 3 4 2 2 2" xfId="16251" xr:uid="{00000000-0005-0000-0000-00001E390000}"/>
    <cellStyle name="Normal 4 3 3 3 4 2 2 2 2" xfId="43879" xr:uid="{00000000-0005-0000-0000-00001F390000}"/>
    <cellStyle name="Normal 4 3 3 3 4 2 2 2 3" xfId="38076" xr:uid="{00000000-0005-0000-0000-000020390000}"/>
    <cellStyle name="Normal 4 3 3 3 4 2 2 2 4" xfId="32129" xr:uid="{00000000-0005-0000-0000-000021390000}"/>
    <cellStyle name="Normal 4 3 3 3 4 2 2 2 5" xfId="25990" xr:uid="{00000000-0005-0000-0000-000022390000}"/>
    <cellStyle name="Normal 4 3 3 3 4 2 2 3" xfId="13880" xr:uid="{00000000-0005-0000-0000-000023390000}"/>
    <cellStyle name="Normal 4 3 3 3 4 2 2 3 2" xfId="41508" xr:uid="{00000000-0005-0000-0000-000024390000}"/>
    <cellStyle name="Normal 4 3 3 3 4 2 2 3 3" xfId="27716" xr:uid="{00000000-0005-0000-0000-000025390000}"/>
    <cellStyle name="Normal 4 3 3 3 4 2 2 4" xfId="18955" xr:uid="{00000000-0005-0000-0000-000026390000}"/>
    <cellStyle name="Normal 4 3 3 3 4 2 2 4 2" xfId="36483" xr:uid="{00000000-0005-0000-0000-000027390000}"/>
    <cellStyle name="Normal 4 3 3 3 4 2 2 4 3" xfId="24573" xr:uid="{00000000-0005-0000-0000-000028390000}"/>
    <cellStyle name="Normal 4 3 3 3 4 2 2 5" xfId="10305" xr:uid="{00000000-0005-0000-0000-000029390000}"/>
    <cellStyle name="Normal 4 3 3 3 4 2 2 5 2" xfId="34001" xr:uid="{00000000-0005-0000-0000-00002A390000}"/>
    <cellStyle name="Normal 4 3 3 3 4 2 2 6" xfId="8433" xr:uid="{00000000-0005-0000-0000-00002B390000}"/>
    <cellStyle name="Normal 4 3 3 3 4 2 2 6 2" xfId="30257" xr:uid="{00000000-0005-0000-0000-00002C390000}"/>
    <cellStyle name="Normal 4 3 3 3 4 2 2 7" xfId="6561" xr:uid="{00000000-0005-0000-0000-00002D390000}"/>
    <cellStyle name="Normal 4 3 3 3 4 2 2 7 2" xfId="22701" xr:uid="{00000000-0005-0000-0000-00002E390000}"/>
    <cellStyle name="Normal 4 3 3 3 4 2 2 8" xfId="4689" xr:uid="{00000000-0005-0000-0000-00002F390000}"/>
    <cellStyle name="Normal 4 3 3 3 4 2 2 9" xfId="20829" xr:uid="{00000000-0005-0000-0000-000030390000}"/>
    <cellStyle name="Normal 4 3 3 3 4 2 3" xfId="13417" xr:uid="{00000000-0005-0000-0000-000031390000}"/>
    <cellStyle name="Normal 4 3 3 3 4 2 3 2" xfId="41045" xr:uid="{00000000-0005-0000-0000-000032390000}"/>
    <cellStyle name="Normal 4 3 3 3 4 2 3 3" xfId="37533" xr:uid="{00000000-0005-0000-0000-000033390000}"/>
    <cellStyle name="Normal 4 3 3 3 4 2 3 4" xfId="31586" xr:uid="{00000000-0005-0000-0000-000034390000}"/>
    <cellStyle name="Normal 4 3 3 3 4 2 3 5" xfId="25527" xr:uid="{00000000-0005-0000-0000-000035390000}"/>
    <cellStyle name="Normal 4 3 3 3 4 2 4" xfId="15788" xr:uid="{00000000-0005-0000-0000-000036390000}"/>
    <cellStyle name="Normal 4 3 3 3 4 2 4 2" xfId="43416" xr:uid="{00000000-0005-0000-0000-000037390000}"/>
    <cellStyle name="Normal 4 3 3 3 4 2 4 3" xfId="27224" xr:uid="{00000000-0005-0000-0000-000038390000}"/>
    <cellStyle name="Normal 4 3 3 3 4 2 5" xfId="11478" xr:uid="{00000000-0005-0000-0000-000039390000}"/>
    <cellStyle name="Normal 4 3 3 3 4 2 5 2" xfId="39249" xr:uid="{00000000-0005-0000-0000-00003A390000}"/>
    <cellStyle name="Normal 4 3 3 3 4 2 5 3" xfId="24030" xr:uid="{00000000-0005-0000-0000-00003B390000}"/>
    <cellStyle name="Normal 4 3 3 3 4 2 6" xfId="18412" xr:uid="{00000000-0005-0000-0000-00003C390000}"/>
    <cellStyle name="Normal 4 3 3 3 4 2 6 2" xfId="35991" xr:uid="{00000000-0005-0000-0000-00003D390000}"/>
    <cellStyle name="Normal 4 3 3 3 4 2 7" xfId="9762" xr:uid="{00000000-0005-0000-0000-00003E390000}"/>
    <cellStyle name="Normal 4 3 3 3 4 2 7 2" xfId="33458" xr:uid="{00000000-0005-0000-0000-00003F390000}"/>
    <cellStyle name="Normal 4 3 3 3 4 2 8" xfId="7890" xr:uid="{00000000-0005-0000-0000-000040390000}"/>
    <cellStyle name="Normal 4 3 3 3 4 2 8 2" xfId="29714" xr:uid="{00000000-0005-0000-0000-000041390000}"/>
    <cellStyle name="Normal 4 3 3 3 4 2 9" xfId="6018" xr:uid="{00000000-0005-0000-0000-000042390000}"/>
    <cellStyle name="Normal 4 3 3 3 4 2 9 2" xfId="22158" xr:uid="{00000000-0005-0000-0000-000043390000}"/>
    <cellStyle name="Normal 4 3 3 3 4 3" xfId="2494" xr:uid="{00000000-0005-0000-0000-000044390000}"/>
    <cellStyle name="Normal 4 3 3 3 4 3 10" xfId="20506" xr:uid="{00000000-0005-0000-0000-000045390000}"/>
    <cellStyle name="Normal 4 3 3 3 4 3 2" xfId="13567" xr:uid="{00000000-0005-0000-0000-000046390000}"/>
    <cellStyle name="Normal 4 3 3 3 4 3 2 2" xfId="41195" xr:uid="{00000000-0005-0000-0000-000047390000}"/>
    <cellStyle name="Normal 4 3 3 3 4 3 2 3" xfId="37753" xr:uid="{00000000-0005-0000-0000-000048390000}"/>
    <cellStyle name="Normal 4 3 3 3 4 3 2 4" xfId="31806" xr:uid="{00000000-0005-0000-0000-000049390000}"/>
    <cellStyle name="Normal 4 3 3 3 4 3 2 5" xfId="25677" xr:uid="{00000000-0005-0000-0000-00004A390000}"/>
    <cellStyle name="Normal 4 3 3 3 4 3 3" xfId="15938" xr:uid="{00000000-0005-0000-0000-00004B390000}"/>
    <cellStyle name="Normal 4 3 3 3 4 3 3 2" xfId="43566" xr:uid="{00000000-0005-0000-0000-00004C390000}"/>
    <cellStyle name="Normal 4 3 3 3 4 3 3 3" xfId="27393" xr:uid="{00000000-0005-0000-0000-00004D390000}"/>
    <cellStyle name="Normal 4 3 3 3 4 3 4" xfId="11155" xr:uid="{00000000-0005-0000-0000-00004E390000}"/>
    <cellStyle name="Normal 4 3 3 3 4 3 4 2" xfId="38926" xr:uid="{00000000-0005-0000-0000-00004F390000}"/>
    <cellStyle name="Normal 4 3 3 3 4 3 4 3" xfId="24250" xr:uid="{00000000-0005-0000-0000-000050390000}"/>
    <cellStyle name="Normal 4 3 3 3 4 3 5" xfId="18632" xr:uid="{00000000-0005-0000-0000-000051390000}"/>
    <cellStyle name="Normal 4 3 3 3 4 3 5 2" xfId="36160" xr:uid="{00000000-0005-0000-0000-000052390000}"/>
    <cellStyle name="Normal 4 3 3 3 4 3 6" xfId="9982" xr:uid="{00000000-0005-0000-0000-000053390000}"/>
    <cellStyle name="Normal 4 3 3 3 4 3 6 2" xfId="33678" xr:uid="{00000000-0005-0000-0000-000054390000}"/>
    <cellStyle name="Normal 4 3 3 3 4 3 7" xfId="8110" xr:uid="{00000000-0005-0000-0000-000055390000}"/>
    <cellStyle name="Normal 4 3 3 3 4 3 7 2" xfId="29934" xr:uid="{00000000-0005-0000-0000-000056390000}"/>
    <cellStyle name="Normal 4 3 3 3 4 3 8" xfId="6238" xr:uid="{00000000-0005-0000-0000-000057390000}"/>
    <cellStyle name="Normal 4 3 3 3 4 3 8 2" xfId="22378" xr:uid="{00000000-0005-0000-0000-000058390000}"/>
    <cellStyle name="Normal 4 3 3 3 4 3 9" xfId="4366" xr:uid="{00000000-0005-0000-0000-000059390000}"/>
    <cellStyle name="Normal 4 3 3 3 4 4" xfId="1950" xr:uid="{00000000-0005-0000-0000-00005A390000}"/>
    <cellStyle name="Normal 4 3 3 3 4 4 2" xfId="16370" xr:uid="{00000000-0005-0000-0000-00005B390000}"/>
    <cellStyle name="Normal 4 3 3 3 4 4 2 2" xfId="43998" xr:uid="{00000000-0005-0000-0000-00005C390000}"/>
    <cellStyle name="Normal 4 3 3 3 4 4 2 3" xfId="31263" xr:uid="{00000000-0005-0000-0000-00005D390000}"/>
    <cellStyle name="Normal 4 3 3 3 4 4 2 4" xfId="26109" xr:uid="{00000000-0005-0000-0000-00005E390000}"/>
    <cellStyle name="Normal 4 3 3 3 4 4 3" xfId="13999" xr:uid="{00000000-0005-0000-0000-00005F390000}"/>
    <cellStyle name="Normal 4 3 3 3 4 4 3 2" xfId="41627" xr:uid="{00000000-0005-0000-0000-000060390000}"/>
    <cellStyle name="Normal 4 3 3 3 4 4 3 3" xfId="27840" xr:uid="{00000000-0005-0000-0000-000061390000}"/>
    <cellStyle name="Normal 4 3 3 3 4 4 4" xfId="18089" xr:uid="{00000000-0005-0000-0000-000062390000}"/>
    <cellStyle name="Normal 4 3 3 3 4 4 4 2" xfId="36607" xr:uid="{00000000-0005-0000-0000-000063390000}"/>
    <cellStyle name="Normal 4 3 3 3 4 4 4 3" xfId="23707" xr:uid="{00000000-0005-0000-0000-000064390000}"/>
    <cellStyle name="Normal 4 3 3 3 4 4 5" xfId="9439" xr:uid="{00000000-0005-0000-0000-000065390000}"/>
    <cellStyle name="Normal 4 3 3 3 4 4 5 2" xfId="33135" xr:uid="{00000000-0005-0000-0000-000066390000}"/>
    <cellStyle name="Normal 4 3 3 3 4 4 6" xfId="7567" xr:uid="{00000000-0005-0000-0000-000067390000}"/>
    <cellStyle name="Normal 4 3 3 3 4 4 6 2" xfId="29391" xr:uid="{00000000-0005-0000-0000-000068390000}"/>
    <cellStyle name="Normal 4 3 3 3 4 4 7" xfId="5695" xr:uid="{00000000-0005-0000-0000-000069390000}"/>
    <cellStyle name="Normal 4 3 3 3 4 4 7 2" xfId="21835" xr:uid="{00000000-0005-0000-0000-00006A390000}"/>
    <cellStyle name="Normal 4 3 3 3 4 4 8" xfId="3823" xr:uid="{00000000-0005-0000-0000-00006B390000}"/>
    <cellStyle name="Normal 4 3 3 3 4 4 9" xfId="19963" xr:uid="{00000000-0005-0000-0000-00006C390000}"/>
    <cellStyle name="Normal 4 3 3 3 4 5" xfId="12759" xr:uid="{00000000-0005-0000-0000-00006D390000}"/>
    <cellStyle name="Normal 4 3 3 3 4 5 2" xfId="15232" xr:uid="{00000000-0005-0000-0000-00006E390000}"/>
    <cellStyle name="Normal 4 3 3 3 4 5 2 2" xfId="42860" xr:uid="{00000000-0005-0000-0000-00006F390000}"/>
    <cellStyle name="Normal 4 3 3 3 4 5 2 3" xfId="34755" xr:uid="{00000000-0005-0000-0000-000070390000}"/>
    <cellStyle name="Normal 4 3 3 3 4 5 3" xfId="40488" xr:uid="{00000000-0005-0000-0000-000071390000}"/>
    <cellStyle name="Normal 4 3 3 3 4 5 4" xfId="37210" xr:uid="{00000000-0005-0000-0000-000072390000}"/>
    <cellStyle name="Normal 4 3 3 3 4 5 5" xfId="30631" xr:uid="{00000000-0005-0000-0000-000073390000}"/>
    <cellStyle name="Normal 4 3 3 3 4 5 6" xfId="24971" xr:uid="{00000000-0005-0000-0000-000074390000}"/>
    <cellStyle name="Normal 4 3 3 3 4 6" xfId="12251" xr:uid="{00000000-0005-0000-0000-000075390000}"/>
    <cellStyle name="Normal 4 3 3 3 4 6 2" xfId="39998" xr:uid="{00000000-0005-0000-0000-000076390000}"/>
    <cellStyle name="Normal 4 3 3 3 4 6 3" xfId="34528" xr:uid="{00000000-0005-0000-0000-000077390000}"/>
    <cellStyle name="Normal 4 3 3 3 4 6 4" xfId="26808" xr:uid="{00000000-0005-0000-0000-000078390000}"/>
    <cellStyle name="Normal 4 3 3 3 4 7" xfId="14742" xr:uid="{00000000-0005-0000-0000-000079390000}"/>
    <cellStyle name="Normal 4 3 3 3 4 7 2" xfId="42370" xr:uid="{00000000-0005-0000-0000-00007A390000}"/>
    <cellStyle name="Normal 4 3 3 3 4 7 3" xfId="23075" xr:uid="{00000000-0005-0000-0000-00007B390000}"/>
    <cellStyle name="Normal 4 3 3 3 4 8" xfId="16962" xr:uid="{00000000-0005-0000-0000-00007C390000}"/>
    <cellStyle name="Normal 4 3 3 3 4 8 2" xfId="44590" xr:uid="{00000000-0005-0000-0000-00007D390000}"/>
    <cellStyle name="Normal 4 3 3 3 4 9" xfId="10679" xr:uid="{00000000-0005-0000-0000-00007E390000}"/>
    <cellStyle name="Normal 4 3 3 3 4 9 2" xfId="38450" xr:uid="{00000000-0005-0000-0000-00007F390000}"/>
    <cellStyle name="Normal 4 3 3 3 5" xfId="1165" xr:uid="{00000000-0005-0000-0000-000080390000}"/>
    <cellStyle name="Normal 4 3 3 3 5 10" xfId="8654" xr:uid="{00000000-0005-0000-0000-000081390000}"/>
    <cellStyle name="Normal 4 3 3 3 5 10 2" xfId="32350" xr:uid="{00000000-0005-0000-0000-000082390000}"/>
    <cellStyle name="Normal 4 3 3 3 5 11" xfId="6782" xr:uid="{00000000-0005-0000-0000-000083390000}"/>
    <cellStyle name="Normal 4 3 3 3 5 11 2" xfId="28606" xr:uid="{00000000-0005-0000-0000-000084390000}"/>
    <cellStyle name="Normal 4 3 3 3 5 12" xfId="4910" xr:uid="{00000000-0005-0000-0000-000085390000}"/>
    <cellStyle name="Normal 4 3 3 3 5 12 2" xfId="21050" xr:uid="{00000000-0005-0000-0000-000086390000}"/>
    <cellStyle name="Normal 4 3 3 3 5 13" xfId="3038" xr:uid="{00000000-0005-0000-0000-000087390000}"/>
    <cellStyle name="Normal 4 3 3 3 5 14" xfId="19178" xr:uid="{00000000-0005-0000-0000-000088390000}"/>
    <cellStyle name="Normal 4 3 3 3 5 2" xfId="2664" xr:uid="{00000000-0005-0000-0000-000089390000}"/>
    <cellStyle name="Normal 4 3 3 3 5 2 10" xfId="20676" xr:uid="{00000000-0005-0000-0000-00008A390000}"/>
    <cellStyle name="Normal 4 3 3 3 5 2 2" xfId="13729" xr:uid="{00000000-0005-0000-0000-00008B390000}"/>
    <cellStyle name="Normal 4 3 3 3 5 2 2 2" xfId="41357" xr:uid="{00000000-0005-0000-0000-00008C390000}"/>
    <cellStyle name="Normal 4 3 3 3 5 2 2 3" xfId="37923" xr:uid="{00000000-0005-0000-0000-00008D390000}"/>
    <cellStyle name="Normal 4 3 3 3 5 2 2 4" xfId="31976" xr:uid="{00000000-0005-0000-0000-00008E390000}"/>
    <cellStyle name="Normal 4 3 3 3 5 2 2 5" xfId="25839" xr:uid="{00000000-0005-0000-0000-00008F390000}"/>
    <cellStyle name="Normal 4 3 3 3 5 2 3" xfId="16100" xr:uid="{00000000-0005-0000-0000-000090390000}"/>
    <cellStyle name="Normal 4 3 3 3 5 2 3 2" xfId="43728" xr:uid="{00000000-0005-0000-0000-000091390000}"/>
    <cellStyle name="Normal 4 3 3 3 5 2 3 3" xfId="27563" xr:uid="{00000000-0005-0000-0000-000092390000}"/>
    <cellStyle name="Normal 4 3 3 3 5 2 4" xfId="11529" xr:uid="{00000000-0005-0000-0000-000093390000}"/>
    <cellStyle name="Normal 4 3 3 3 5 2 4 2" xfId="39300" xr:uid="{00000000-0005-0000-0000-000094390000}"/>
    <cellStyle name="Normal 4 3 3 3 5 2 4 3" xfId="24420" xr:uid="{00000000-0005-0000-0000-000095390000}"/>
    <cellStyle name="Normal 4 3 3 3 5 2 5" xfId="18802" xr:uid="{00000000-0005-0000-0000-000096390000}"/>
    <cellStyle name="Normal 4 3 3 3 5 2 5 2" xfId="36330" xr:uid="{00000000-0005-0000-0000-000097390000}"/>
    <cellStyle name="Normal 4 3 3 3 5 2 6" xfId="10152" xr:uid="{00000000-0005-0000-0000-000098390000}"/>
    <cellStyle name="Normal 4 3 3 3 5 2 6 2" xfId="33848" xr:uid="{00000000-0005-0000-0000-000099390000}"/>
    <cellStyle name="Normal 4 3 3 3 5 2 7" xfId="8280" xr:uid="{00000000-0005-0000-0000-00009A390000}"/>
    <cellStyle name="Normal 4 3 3 3 5 2 7 2" xfId="30104" xr:uid="{00000000-0005-0000-0000-00009B390000}"/>
    <cellStyle name="Normal 4 3 3 3 5 2 8" xfId="6408" xr:uid="{00000000-0005-0000-0000-00009C390000}"/>
    <cellStyle name="Normal 4 3 3 3 5 2 8 2" xfId="22548" xr:uid="{00000000-0005-0000-0000-00009D390000}"/>
    <cellStyle name="Normal 4 3 3 3 5 2 9" xfId="4536" xr:uid="{00000000-0005-0000-0000-00009E390000}"/>
    <cellStyle name="Normal 4 3 3 3 5 3" xfId="2120" xr:uid="{00000000-0005-0000-0000-00009F390000}"/>
    <cellStyle name="Normal 4 3 3 3 5 3 10" xfId="20133" xr:uid="{00000000-0005-0000-0000-0000A0390000}"/>
    <cellStyle name="Normal 4 3 3 3 5 3 2" xfId="14199" xr:uid="{00000000-0005-0000-0000-0000A1390000}"/>
    <cellStyle name="Normal 4 3 3 3 5 3 2 2" xfId="41827" xr:uid="{00000000-0005-0000-0000-0000A2390000}"/>
    <cellStyle name="Normal 4 3 3 3 5 3 2 3" xfId="31433" xr:uid="{00000000-0005-0000-0000-0000A3390000}"/>
    <cellStyle name="Normal 4 3 3 3 5 3 2 4" xfId="26309" xr:uid="{00000000-0005-0000-0000-0000A4390000}"/>
    <cellStyle name="Normal 4 3 3 3 5 3 3" xfId="16570" xr:uid="{00000000-0005-0000-0000-0000A5390000}"/>
    <cellStyle name="Normal 4 3 3 3 5 3 3 2" xfId="44198" xr:uid="{00000000-0005-0000-0000-0000A6390000}"/>
    <cellStyle name="Normal 4 3 3 3 5 3 3 3" xfId="28050" xr:uid="{00000000-0005-0000-0000-0000A7390000}"/>
    <cellStyle name="Normal 4 3 3 3 5 3 4" xfId="11002" xr:uid="{00000000-0005-0000-0000-0000A8390000}"/>
    <cellStyle name="Normal 4 3 3 3 5 3 4 2" xfId="38773" xr:uid="{00000000-0005-0000-0000-0000A9390000}"/>
    <cellStyle name="Normal 4 3 3 3 5 3 4 3" xfId="23877" xr:uid="{00000000-0005-0000-0000-0000AA390000}"/>
    <cellStyle name="Normal 4 3 3 3 5 3 5" xfId="18259" xr:uid="{00000000-0005-0000-0000-0000AB390000}"/>
    <cellStyle name="Normal 4 3 3 3 5 3 5 2" xfId="36817" xr:uid="{00000000-0005-0000-0000-0000AC390000}"/>
    <cellStyle name="Normal 4 3 3 3 5 3 6" xfId="9609" xr:uid="{00000000-0005-0000-0000-0000AD390000}"/>
    <cellStyle name="Normal 4 3 3 3 5 3 6 2" xfId="33305" xr:uid="{00000000-0005-0000-0000-0000AE390000}"/>
    <cellStyle name="Normal 4 3 3 3 5 3 7" xfId="7737" xr:uid="{00000000-0005-0000-0000-0000AF390000}"/>
    <cellStyle name="Normal 4 3 3 3 5 3 7 2" xfId="29561" xr:uid="{00000000-0005-0000-0000-0000B0390000}"/>
    <cellStyle name="Normal 4 3 3 3 5 3 8" xfId="5865" xr:uid="{00000000-0005-0000-0000-0000B1390000}"/>
    <cellStyle name="Normal 4 3 3 3 5 3 8 2" xfId="22005" xr:uid="{00000000-0005-0000-0000-0000B2390000}"/>
    <cellStyle name="Normal 4 3 3 3 5 3 9" xfId="3993" xr:uid="{00000000-0005-0000-0000-0000B3390000}"/>
    <cellStyle name="Normal 4 3 3 3 5 4" xfId="13196" xr:uid="{00000000-0005-0000-0000-0000B4390000}"/>
    <cellStyle name="Normal 4 3 3 3 5 4 2" xfId="15584" xr:uid="{00000000-0005-0000-0000-0000B5390000}"/>
    <cellStyle name="Normal 4 3 3 3 5 4 2 2" xfId="43212" xr:uid="{00000000-0005-0000-0000-0000B6390000}"/>
    <cellStyle name="Normal 4 3 3 3 5 4 2 3" xfId="34919" xr:uid="{00000000-0005-0000-0000-0000B7390000}"/>
    <cellStyle name="Normal 4 3 3 3 5 4 3" xfId="40840" xr:uid="{00000000-0005-0000-0000-0000B8390000}"/>
    <cellStyle name="Normal 4 3 3 3 5 4 4" xfId="37380" xr:uid="{00000000-0005-0000-0000-0000B9390000}"/>
    <cellStyle name="Normal 4 3 3 3 5 4 5" xfId="30478" xr:uid="{00000000-0005-0000-0000-0000BA390000}"/>
    <cellStyle name="Normal 4 3 3 3 5 4 6" xfId="25323" xr:uid="{00000000-0005-0000-0000-0000BB390000}"/>
    <cellStyle name="Normal 4 3 3 3 5 5" xfId="12098" xr:uid="{00000000-0005-0000-0000-0000BC390000}"/>
    <cellStyle name="Normal 4 3 3 3 5 5 2" xfId="39845" xr:uid="{00000000-0005-0000-0000-0000BD390000}"/>
    <cellStyle name="Normal 4 3 3 3 5 5 3" xfId="34375" xr:uid="{00000000-0005-0000-0000-0000BE390000}"/>
    <cellStyle name="Normal 4 3 3 3 5 5 4" xfId="27019" xr:uid="{00000000-0005-0000-0000-0000BF390000}"/>
    <cellStyle name="Normal 4 3 3 3 5 6" xfId="14589" xr:uid="{00000000-0005-0000-0000-0000C0390000}"/>
    <cellStyle name="Normal 4 3 3 3 5 6 2" xfId="42217" xr:uid="{00000000-0005-0000-0000-0000C1390000}"/>
    <cellStyle name="Normal 4 3 3 3 5 6 3" xfId="22922" xr:uid="{00000000-0005-0000-0000-0000C2390000}"/>
    <cellStyle name="Normal 4 3 3 3 5 7" xfId="16809" xr:uid="{00000000-0005-0000-0000-0000C3390000}"/>
    <cellStyle name="Normal 4 3 3 3 5 7 2" xfId="44437" xr:uid="{00000000-0005-0000-0000-0000C4390000}"/>
    <cellStyle name="Normal 4 3 3 3 5 8" xfId="10526" xr:uid="{00000000-0005-0000-0000-0000C5390000}"/>
    <cellStyle name="Normal 4 3 3 3 5 8 2" xfId="38297" xr:uid="{00000000-0005-0000-0000-0000C6390000}"/>
    <cellStyle name="Normal 4 3 3 3 5 9" xfId="17304" xr:uid="{00000000-0005-0000-0000-0000C7390000}"/>
    <cellStyle name="Normal 4 3 3 3 5 9 2" xfId="35786" xr:uid="{00000000-0005-0000-0000-0000C8390000}"/>
    <cellStyle name="Normal 4 3 3 3 6" xfId="1798" xr:uid="{00000000-0005-0000-0000-0000C9390000}"/>
    <cellStyle name="Normal 4 3 3 3 6 10" xfId="3671" xr:uid="{00000000-0005-0000-0000-0000CA390000}"/>
    <cellStyle name="Normal 4 3 3 3 6 11" xfId="19811" xr:uid="{00000000-0005-0000-0000-0000CB390000}"/>
    <cellStyle name="Normal 4 3 3 3 6 2" xfId="13157" xr:uid="{00000000-0005-0000-0000-0000CC390000}"/>
    <cellStyle name="Normal 4 3 3 3 6 2 2" xfId="15547" xr:uid="{00000000-0005-0000-0000-0000CD390000}"/>
    <cellStyle name="Normal 4 3 3 3 6 2 2 2" xfId="43175" xr:uid="{00000000-0005-0000-0000-0000CE390000}"/>
    <cellStyle name="Normal 4 3 3 3 6 2 3" xfId="40803" xr:uid="{00000000-0005-0000-0000-0000CF390000}"/>
    <cellStyle name="Normal 4 3 3 3 6 2 4" xfId="37058" xr:uid="{00000000-0005-0000-0000-0000D0390000}"/>
    <cellStyle name="Normal 4 3 3 3 6 2 5" xfId="31111" xr:uid="{00000000-0005-0000-0000-0000D1390000}"/>
    <cellStyle name="Normal 4 3 3 3 6 2 6" xfId="25286" xr:uid="{00000000-0005-0000-0000-0000D2390000}"/>
    <cellStyle name="Normal 4 3 3 3 6 3" xfId="11945" xr:uid="{00000000-0005-0000-0000-0000D3390000}"/>
    <cellStyle name="Normal 4 3 3 3 6 3 2" xfId="39692" xr:uid="{00000000-0005-0000-0000-0000D4390000}"/>
    <cellStyle name="Normal 4 3 3 3 6 3 3" xfId="34222" xr:uid="{00000000-0005-0000-0000-0000D5390000}"/>
    <cellStyle name="Normal 4 3 3 3 6 3 4" xfId="26750" xr:uid="{00000000-0005-0000-0000-0000D6390000}"/>
    <cellStyle name="Normal 4 3 3 3 6 4" xfId="14436" xr:uid="{00000000-0005-0000-0000-0000D7390000}"/>
    <cellStyle name="Normal 4 3 3 3 6 4 2" xfId="42064" xr:uid="{00000000-0005-0000-0000-0000D8390000}"/>
    <cellStyle name="Normal 4 3 3 3 6 4 3" xfId="23555" xr:uid="{00000000-0005-0000-0000-0000D9390000}"/>
    <cellStyle name="Normal 4 3 3 3 6 5" xfId="11325" xr:uid="{00000000-0005-0000-0000-0000DA390000}"/>
    <cellStyle name="Normal 4 3 3 3 6 5 2" xfId="39096" xr:uid="{00000000-0005-0000-0000-0000DB390000}"/>
    <cellStyle name="Normal 4 3 3 3 6 6" xfId="17937" xr:uid="{00000000-0005-0000-0000-0000DC390000}"/>
    <cellStyle name="Normal 4 3 3 3 6 6 2" xfId="35518" xr:uid="{00000000-0005-0000-0000-0000DD390000}"/>
    <cellStyle name="Normal 4 3 3 3 6 7" xfId="9287" xr:uid="{00000000-0005-0000-0000-0000DE390000}"/>
    <cellStyle name="Normal 4 3 3 3 6 7 2" xfId="32983" xr:uid="{00000000-0005-0000-0000-0000DF390000}"/>
    <cellStyle name="Normal 4 3 3 3 6 8" xfId="7415" xr:uid="{00000000-0005-0000-0000-0000E0390000}"/>
    <cellStyle name="Normal 4 3 3 3 6 8 2" xfId="29239" xr:uid="{00000000-0005-0000-0000-0000E1390000}"/>
    <cellStyle name="Normal 4 3 3 3 6 9" xfId="5543" xr:uid="{00000000-0005-0000-0000-0000E2390000}"/>
    <cellStyle name="Normal 4 3 3 3 6 9 2" xfId="21683" xr:uid="{00000000-0005-0000-0000-0000E3390000}"/>
    <cellStyle name="Normal 4 3 3 3 7" xfId="2342" xr:uid="{00000000-0005-0000-0000-0000E4390000}"/>
    <cellStyle name="Normal 4 3 3 3 7 10" xfId="20354" xr:uid="{00000000-0005-0000-0000-0000E5390000}"/>
    <cellStyle name="Normal 4 3 3 3 7 2" xfId="13165" xr:uid="{00000000-0005-0000-0000-0000E6390000}"/>
    <cellStyle name="Normal 4 3 3 3 7 2 2" xfId="40810" xr:uid="{00000000-0005-0000-0000-0000E7390000}"/>
    <cellStyle name="Normal 4 3 3 3 7 2 3" xfId="37601" xr:uid="{00000000-0005-0000-0000-0000E8390000}"/>
    <cellStyle name="Normal 4 3 3 3 7 2 4" xfId="31654" xr:uid="{00000000-0005-0000-0000-0000E9390000}"/>
    <cellStyle name="Normal 4 3 3 3 7 2 5" xfId="25293" xr:uid="{00000000-0005-0000-0000-0000EA390000}"/>
    <cellStyle name="Normal 4 3 3 3 7 3" xfId="15554" xr:uid="{00000000-0005-0000-0000-0000EB390000}"/>
    <cellStyle name="Normal 4 3 3 3 7 3 2" xfId="43182" xr:uid="{00000000-0005-0000-0000-0000EC390000}"/>
    <cellStyle name="Normal 4 3 3 3 7 3 3" xfId="26597" xr:uid="{00000000-0005-0000-0000-0000ED390000}"/>
    <cellStyle name="Normal 4 3 3 3 7 4" xfId="10849" xr:uid="{00000000-0005-0000-0000-0000EE390000}"/>
    <cellStyle name="Normal 4 3 3 3 7 4 2" xfId="38620" xr:uid="{00000000-0005-0000-0000-0000EF390000}"/>
    <cellStyle name="Normal 4 3 3 3 7 4 3" xfId="24098" xr:uid="{00000000-0005-0000-0000-0000F0390000}"/>
    <cellStyle name="Normal 4 3 3 3 7 5" xfId="18480" xr:uid="{00000000-0005-0000-0000-0000F1390000}"/>
    <cellStyle name="Normal 4 3 3 3 7 5 2" xfId="35365" xr:uid="{00000000-0005-0000-0000-0000F2390000}"/>
    <cellStyle name="Normal 4 3 3 3 7 6" xfId="9830" xr:uid="{00000000-0005-0000-0000-0000F3390000}"/>
    <cellStyle name="Normal 4 3 3 3 7 6 2" xfId="33526" xr:uid="{00000000-0005-0000-0000-0000F4390000}"/>
    <cellStyle name="Normal 4 3 3 3 7 7" xfId="7958" xr:uid="{00000000-0005-0000-0000-0000F5390000}"/>
    <cellStyle name="Normal 4 3 3 3 7 7 2" xfId="29782" xr:uid="{00000000-0005-0000-0000-0000F6390000}"/>
    <cellStyle name="Normal 4 3 3 3 7 8" xfId="6086" xr:uid="{00000000-0005-0000-0000-0000F7390000}"/>
    <cellStyle name="Normal 4 3 3 3 7 8 2" xfId="22226" xr:uid="{00000000-0005-0000-0000-0000F8390000}"/>
    <cellStyle name="Normal 4 3 3 3 7 9" xfId="4214" xr:uid="{00000000-0005-0000-0000-0000F9390000}"/>
    <cellStyle name="Normal 4 3 3 3 8" xfId="1641" xr:uid="{00000000-0005-0000-0000-0000FA390000}"/>
    <cellStyle name="Normal 4 3 3 3 8 2" xfId="16312" xr:uid="{00000000-0005-0000-0000-0000FB390000}"/>
    <cellStyle name="Normal 4 3 3 3 8 2 2" xfId="43940" xr:uid="{00000000-0005-0000-0000-0000FC390000}"/>
    <cellStyle name="Normal 4 3 3 3 8 2 3" xfId="30954" xr:uid="{00000000-0005-0000-0000-0000FD390000}"/>
    <cellStyle name="Normal 4 3 3 3 8 2 4" xfId="26051" xr:uid="{00000000-0005-0000-0000-0000FE390000}"/>
    <cellStyle name="Normal 4 3 3 3 8 3" xfId="13941" xr:uid="{00000000-0005-0000-0000-0000FF390000}"/>
    <cellStyle name="Normal 4 3 3 3 8 3 2" xfId="41569" xr:uid="{00000000-0005-0000-0000-0000003A0000}"/>
    <cellStyle name="Normal 4 3 3 3 8 3 3" xfId="27782" xr:uid="{00000000-0005-0000-0000-0000013A0000}"/>
    <cellStyle name="Normal 4 3 3 3 8 4" xfId="17780" xr:uid="{00000000-0005-0000-0000-0000023A0000}"/>
    <cellStyle name="Normal 4 3 3 3 8 4 2" xfId="36549" xr:uid="{00000000-0005-0000-0000-0000033A0000}"/>
    <cellStyle name="Normal 4 3 3 3 8 4 3" xfId="23398" xr:uid="{00000000-0005-0000-0000-0000043A0000}"/>
    <cellStyle name="Normal 4 3 3 3 8 5" xfId="9130" xr:uid="{00000000-0005-0000-0000-0000053A0000}"/>
    <cellStyle name="Normal 4 3 3 3 8 5 2" xfId="32826" xr:uid="{00000000-0005-0000-0000-0000063A0000}"/>
    <cellStyle name="Normal 4 3 3 3 8 6" xfId="7258" xr:uid="{00000000-0005-0000-0000-0000073A0000}"/>
    <cellStyle name="Normal 4 3 3 3 8 6 2" xfId="29082" xr:uid="{00000000-0005-0000-0000-0000083A0000}"/>
    <cellStyle name="Normal 4 3 3 3 8 7" xfId="5386" xr:uid="{00000000-0005-0000-0000-0000093A0000}"/>
    <cellStyle name="Normal 4 3 3 3 8 7 2" xfId="21526" xr:uid="{00000000-0005-0000-0000-00000A3A0000}"/>
    <cellStyle name="Normal 4 3 3 3 8 8" xfId="3514" xr:uid="{00000000-0005-0000-0000-00000B3A0000}"/>
    <cellStyle name="Normal 4 3 3 3 8 9" xfId="19654" xr:uid="{00000000-0005-0000-0000-00000C3A0000}"/>
    <cellStyle name="Normal 4 3 3 3 9" xfId="1488" xr:uid="{00000000-0005-0000-0000-00000D3A0000}"/>
    <cellStyle name="Normal 4 3 3 3 9 2" xfId="14912" xr:uid="{00000000-0005-0000-0000-00000E3A0000}"/>
    <cellStyle name="Normal 4 3 3 3 9 2 2" xfId="42540" xr:uid="{00000000-0005-0000-0000-00000F3A0000}"/>
    <cellStyle name="Normal 4 3 3 3 9 2 3" xfId="30801" xr:uid="{00000000-0005-0000-0000-0000103A0000}"/>
    <cellStyle name="Normal 4 3 3 3 9 2 4" xfId="28284" xr:uid="{00000000-0005-0000-0000-0000113A0000}"/>
    <cellStyle name="Normal 4 3 3 3 9 3" xfId="12421" xr:uid="{00000000-0005-0000-0000-0000123A0000}"/>
    <cellStyle name="Normal 4 3 3 3 9 3 2" xfId="40168" xr:uid="{00000000-0005-0000-0000-0000133A0000}"/>
    <cellStyle name="Normal 4 3 3 3 9 3 3" xfId="23245" xr:uid="{00000000-0005-0000-0000-0000143A0000}"/>
    <cellStyle name="Normal 4 3 3 3 9 4" xfId="17627" xr:uid="{00000000-0005-0000-0000-0000153A0000}"/>
    <cellStyle name="Normal 4 3 3 3 9 4 2" xfId="35205" xr:uid="{00000000-0005-0000-0000-0000163A0000}"/>
    <cellStyle name="Normal 4 3 3 3 9 5" xfId="8977" xr:uid="{00000000-0005-0000-0000-0000173A0000}"/>
    <cellStyle name="Normal 4 3 3 3 9 5 2" xfId="32673" xr:uid="{00000000-0005-0000-0000-0000183A0000}"/>
    <cellStyle name="Normal 4 3 3 3 9 6" xfId="7105" xr:uid="{00000000-0005-0000-0000-0000193A0000}"/>
    <cellStyle name="Normal 4 3 3 3 9 6 2" xfId="28929" xr:uid="{00000000-0005-0000-0000-00001A3A0000}"/>
    <cellStyle name="Normal 4 3 3 3 9 7" xfId="5233" xr:uid="{00000000-0005-0000-0000-00001B3A0000}"/>
    <cellStyle name="Normal 4 3 3 3 9 7 2" xfId="21373" xr:uid="{00000000-0005-0000-0000-00001C3A0000}"/>
    <cellStyle name="Normal 4 3 3 3 9 8" xfId="3361" xr:uid="{00000000-0005-0000-0000-00001D3A0000}"/>
    <cellStyle name="Normal 4 3 3 3 9 9" xfId="19501" xr:uid="{00000000-0005-0000-0000-00001E3A0000}"/>
    <cellStyle name="Normal 4 3 3 4" xfId="1094" xr:uid="{00000000-0005-0000-0000-00001F3A0000}"/>
    <cellStyle name="Normal 4 3 3 4 10" xfId="14365" xr:uid="{00000000-0005-0000-0000-0000203A0000}"/>
    <cellStyle name="Normal 4 3 3 4 10 2" xfId="41993" xr:uid="{00000000-0005-0000-0000-0000213A0000}"/>
    <cellStyle name="Normal 4 3 3 4 10 3" xfId="34151" xr:uid="{00000000-0005-0000-0000-0000223A0000}"/>
    <cellStyle name="Normal 4 3 3 4 10 4" xfId="26519" xr:uid="{00000000-0005-0000-0000-0000233A0000}"/>
    <cellStyle name="Normal 4 3 3 4 11" xfId="16738" xr:uid="{00000000-0005-0000-0000-0000243A0000}"/>
    <cellStyle name="Normal 4 3 3 4 11 2" xfId="44366" xr:uid="{00000000-0005-0000-0000-0000253A0000}"/>
    <cellStyle name="Normal 4 3 3 4 11 3" xfId="22851" xr:uid="{00000000-0005-0000-0000-0000263A0000}"/>
    <cellStyle name="Normal 4 3 3 4 12" xfId="10455" xr:uid="{00000000-0005-0000-0000-0000273A0000}"/>
    <cellStyle name="Normal 4 3 3 4 12 2" xfId="38226" xr:uid="{00000000-0005-0000-0000-0000283A0000}"/>
    <cellStyle name="Normal 4 3 3 4 13" xfId="17233" xr:uid="{00000000-0005-0000-0000-0000293A0000}"/>
    <cellStyle name="Normal 4 3 3 4 13 2" xfId="35134" xr:uid="{00000000-0005-0000-0000-00002A3A0000}"/>
    <cellStyle name="Normal 4 3 3 4 14" xfId="8583" xr:uid="{00000000-0005-0000-0000-00002B3A0000}"/>
    <cellStyle name="Normal 4 3 3 4 14 2" xfId="32279" xr:uid="{00000000-0005-0000-0000-00002C3A0000}"/>
    <cellStyle name="Normal 4 3 3 4 15" xfId="6711" xr:uid="{00000000-0005-0000-0000-00002D3A0000}"/>
    <cellStyle name="Normal 4 3 3 4 15 2" xfId="28535" xr:uid="{00000000-0005-0000-0000-00002E3A0000}"/>
    <cellStyle name="Normal 4 3 3 4 16" xfId="4839" xr:uid="{00000000-0005-0000-0000-00002F3A0000}"/>
    <cellStyle name="Normal 4 3 3 4 16 2" xfId="20979" xr:uid="{00000000-0005-0000-0000-0000303A0000}"/>
    <cellStyle name="Normal 4 3 3 4 17" xfId="2967" xr:uid="{00000000-0005-0000-0000-0000313A0000}"/>
    <cellStyle name="Normal 4 3 3 4 18" xfId="19107" xr:uid="{00000000-0005-0000-0000-0000323A0000}"/>
    <cellStyle name="Normal 4 3 3 4 2" xfId="1417" xr:uid="{00000000-0005-0000-0000-0000333A0000}"/>
    <cellStyle name="Normal 4 3 3 4 2 10" xfId="7034" xr:uid="{00000000-0005-0000-0000-0000343A0000}"/>
    <cellStyle name="Normal 4 3 3 4 2 10 2" xfId="28858" xr:uid="{00000000-0005-0000-0000-0000353A0000}"/>
    <cellStyle name="Normal 4 3 3 4 2 11" xfId="5162" xr:uid="{00000000-0005-0000-0000-0000363A0000}"/>
    <cellStyle name="Normal 4 3 3 4 2 11 2" xfId="21302" xr:uid="{00000000-0005-0000-0000-0000373A0000}"/>
    <cellStyle name="Normal 4 3 3 4 2 12" xfId="3290" xr:uid="{00000000-0005-0000-0000-0000383A0000}"/>
    <cellStyle name="Normal 4 3 3 4 2 13" xfId="19430" xr:uid="{00000000-0005-0000-0000-0000393A0000}"/>
    <cellStyle name="Normal 4 3 3 4 2 2" xfId="2593" xr:uid="{00000000-0005-0000-0000-00003A3A0000}"/>
    <cellStyle name="Normal 4 3 3 4 2 2 10" xfId="20605" xr:uid="{00000000-0005-0000-0000-00003B3A0000}"/>
    <cellStyle name="Normal 4 3 3 4 2 2 2" xfId="13666" xr:uid="{00000000-0005-0000-0000-00003C3A0000}"/>
    <cellStyle name="Normal 4 3 3 4 2 2 2 2" xfId="41294" xr:uid="{00000000-0005-0000-0000-00003D3A0000}"/>
    <cellStyle name="Normal 4 3 3 4 2 2 2 3" xfId="37852" xr:uid="{00000000-0005-0000-0000-00003E3A0000}"/>
    <cellStyle name="Normal 4 3 3 4 2 2 2 4" xfId="31905" xr:uid="{00000000-0005-0000-0000-00003F3A0000}"/>
    <cellStyle name="Normal 4 3 3 4 2 2 2 5" xfId="25776" xr:uid="{00000000-0005-0000-0000-0000403A0000}"/>
    <cellStyle name="Normal 4 3 3 4 2 2 3" xfId="16037" xr:uid="{00000000-0005-0000-0000-0000413A0000}"/>
    <cellStyle name="Normal 4 3 3 4 2 2 3 2" xfId="43665" xr:uid="{00000000-0005-0000-0000-0000423A0000}"/>
    <cellStyle name="Normal 4 3 3 4 2 2 3 3" xfId="27492" xr:uid="{00000000-0005-0000-0000-0000433A0000}"/>
    <cellStyle name="Normal 4 3 3 4 2 2 4" xfId="11688" xr:uid="{00000000-0005-0000-0000-0000443A0000}"/>
    <cellStyle name="Normal 4 3 3 4 2 2 4 2" xfId="39450" xr:uid="{00000000-0005-0000-0000-0000453A0000}"/>
    <cellStyle name="Normal 4 3 3 4 2 2 4 3" xfId="24349" xr:uid="{00000000-0005-0000-0000-0000463A0000}"/>
    <cellStyle name="Normal 4 3 3 4 2 2 5" xfId="18731" xr:uid="{00000000-0005-0000-0000-0000473A0000}"/>
    <cellStyle name="Normal 4 3 3 4 2 2 5 2" xfId="36259" xr:uid="{00000000-0005-0000-0000-0000483A0000}"/>
    <cellStyle name="Normal 4 3 3 4 2 2 6" xfId="10081" xr:uid="{00000000-0005-0000-0000-0000493A0000}"/>
    <cellStyle name="Normal 4 3 3 4 2 2 6 2" xfId="33777" xr:uid="{00000000-0005-0000-0000-00004A3A0000}"/>
    <cellStyle name="Normal 4 3 3 4 2 2 7" xfId="8209" xr:uid="{00000000-0005-0000-0000-00004B3A0000}"/>
    <cellStyle name="Normal 4 3 3 4 2 2 7 2" xfId="30033" xr:uid="{00000000-0005-0000-0000-00004C3A0000}"/>
    <cellStyle name="Normal 4 3 3 4 2 2 8" xfId="6337" xr:uid="{00000000-0005-0000-0000-00004D3A0000}"/>
    <cellStyle name="Normal 4 3 3 4 2 2 8 2" xfId="22477" xr:uid="{00000000-0005-0000-0000-00004E3A0000}"/>
    <cellStyle name="Normal 4 3 3 4 2 2 9" xfId="4465" xr:uid="{00000000-0005-0000-0000-00004F3A0000}"/>
    <cellStyle name="Normal 4 3 3 4 2 3" xfId="2049" xr:uid="{00000000-0005-0000-0000-0000503A0000}"/>
    <cellStyle name="Normal 4 3 3 4 2 3 10" xfId="20062" xr:uid="{00000000-0005-0000-0000-0000513A0000}"/>
    <cellStyle name="Normal 4 3 3 4 2 3 2" xfId="13082" xr:uid="{00000000-0005-0000-0000-0000523A0000}"/>
    <cellStyle name="Normal 4 3 3 4 2 3 2 2" xfId="40731" xr:uid="{00000000-0005-0000-0000-0000533A0000}"/>
    <cellStyle name="Normal 4 3 3 4 2 3 2 3" xfId="31362" xr:uid="{00000000-0005-0000-0000-0000543A0000}"/>
    <cellStyle name="Normal 4 3 3 4 2 3 2 4" xfId="28211" xr:uid="{00000000-0005-0000-0000-0000553A0000}"/>
    <cellStyle name="Normal 4 3 3 4 2 3 3" xfId="15475" xr:uid="{00000000-0005-0000-0000-0000563A0000}"/>
    <cellStyle name="Normal 4 3 3 4 2 3 3 2" xfId="43103" xr:uid="{00000000-0005-0000-0000-0000573A0000}"/>
    <cellStyle name="Normal 4 3 3 4 2 3 3 3" xfId="23806" xr:uid="{00000000-0005-0000-0000-0000583A0000}"/>
    <cellStyle name="Normal 4 3 3 4 2 3 4" xfId="11254" xr:uid="{00000000-0005-0000-0000-0000593A0000}"/>
    <cellStyle name="Normal 4 3 3 4 2 3 4 2" xfId="39025" xr:uid="{00000000-0005-0000-0000-00005A3A0000}"/>
    <cellStyle name="Normal 4 3 3 4 2 3 5" xfId="18188" xr:uid="{00000000-0005-0000-0000-00005B3A0000}"/>
    <cellStyle name="Normal 4 3 3 4 2 3 5 2" xfId="37309" xr:uid="{00000000-0005-0000-0000-00005C3A0000}"/>
    <cellStyle name="Normal 4 3 3 4 2 3 6" xfId="9538" xr:uid="{00000000-0005-0000-0000-00005D3A0000}"/>
    <cellStyle name="Normal 4 3 3 4 2 3 6 2" xfId="33234" xr:uid="{00000000-0005-0000-0000-00005E3A0000}"/>
    <cellStyle name="Normal 4 3 3 4 2 3 7" xfId="7666" xr:uid="{00000000-0005-0000-0000-00005F3A0000}"/>
    <cellStyle name="Normal 4 3 3 4 2 3 7 2" xfId="29490" xr:uid="{00000000-0005-0000-0000-0000603A0000}"/>
    <cellStyle name="Normal 4 3 3 4 2 3 8" xfId="5794" xr:uid="{00000000-0005-0000-0000-0000613A0000}"/>
    <cellStyle name="Normal 4 3 3 4 2 3 8 2" xfId="21934" xr:uid="{00000000-0005-0000-0000-0000623A0000}"/>
    <cellStyle name="Normal 4 3 3 4 2 3 9" xfId="3922" xr:uid="{00000000-0005-0000-0000-0000633A0000}"/>
    <cellStyle name="Normal 4 3 3 4 2 4" xfId="12350" xr:uid="{00000000-0005-0000-0000-0000643A0000}"/>
    <cellStyle name="Normal 4 3 3 4 2 4 2" xfId="40097" xr:uid="{00000000-0005-0000-0000-0000653A0000}"/>
    <cellStyle name="Normal 4 3 3 4 2 4 3" xfId="30730" xr:uid="{00000000-0005-0000-0000-0000663A0000}"/>
    <cellStyle name="Normal 4 3 3 4 2 4 4" xfId="25214" xr:uid="{00000000-0005-0000-0000-0000673A0000}"/>
    <cellStyle name="Normal 4 3 3 4 2 5" xfId="14841" xr:uid="{00000000-0005-0000-0000-0000683A0000}"/>
    <cellStyle name="Normal 4 3 3 4 2 5 2" xfId="42469" xr:uid="{00000000-0005-0000-0000-0000693A0000}"/>
    <cellStyle name="Normal 4 3 3 4 2 5 3" xfId="34627" xr:uid="{00000000-0005-0000-0000-00006A3A0000}"/>
    <cellStyle name="Normal 4 3 3 4 2 5 4" xfId="26855" xr:uid="{00000000-0005-0000-0000-00006B3A0000}"/>
    <cellStyle name="Normal 4 3 3 4 2 6" xfId="17061" xr:uid="{00000000-0005-0000-0000-00006C3A0000}"/>
    <cellStyle name="Normal 4 3 3 4 2 6 2" xfId="44689" xr:uid="{00000000-0005-0000-0000-00006D3A0000}"/>
    <cellStyle name="Normal 4 3 3 4 2 6 3" xfId="23174" xr:uid="{00000000-0005-0000-0000-00006E3A0000}"/>
    <cellStyle name="Normal 4 3 3 4 2 7" xfId="10778" xr:uid="{00000000-0005-0000-0000-00006F3A0000}"/>
    <cellStyle name="Normal 4 3 3 4 2 7 2" xfId="38549" xr:uid="{00000000-0005-0000-0000-0000703A0000}"/>
    <cellStyle name="Normal 4 3 3 4 2 8" xfId="17556" xr:uid="{00000000-0005-0000-0000-0000713A0000}"/>
    <cellStyle name="Normal 4 3 3 4 2 8 2" xfId="35623" xr:uid="{00000000-0005-0000-0000-0000723A0000}"/>
    <cellStyle name="Normal 4 3 3 4 2 9" xfId="8906" xr:uid="{00000000-0005-0000-0000-0000733A0000}"/>
    <cellStyle name="Normal 4 3 3 4 2 9 2" xfId="32602" xr:uid="{00000000-0005-0000-0000-0000743A0000}"/>
    <cellStyle name="Normal 4 3 3 4 3" xfId="1335" xr:uid="{00000000-0005-0000-0000-0000753A0000}"/>
    <cellStyle name="Normal 4 3 3 4 3 10" xfId="6952" xr:uid="{00000000-0005-0000-0000-0000763A0000}"/>
    <cellStyle name="Normal 4 3 3 4 3 10 2" xfId="28776" xr:uid="{00000000-0005-0000-0000-0000773A0000}"/>
    <cellStyle name="Normal 4 3 3 4 3 11" xfId="5080" xr:uid="{00000000-0005-0000-0000-0000783A0000}"/>
    <cellStyle name="Normal 4 3 3 4 3 11 2" xfId="21220" xr:uid="{00000000-0005-0000-0000-0000793A0000}"/>
    <cellStyle name="Normal 4 3 3 4 3 12" xfId="3208" xr:uid="{00000000-0005-0000-0000-00007A3A0000}"/>
    <cellStyle name="Normal 4 3 3 4 3 13" xfId="19348" xr:uid="{00000000-0005-0000-0000-00007B3A0000}"/>
    <cellStyle name="Normal 4 3 3 4 3 2" xfId="2511" xr:uid="{00000000-0005-0000-0000-00007C3A0000}"/>
    <cellStyle name="Normal 4 3 3 4 3 2 10" xfId="20523" xr:uid="{00000000-0005-0000-0000-00007D3A0000}"/>
    <cellStyle name="Normal 4 3 3 4 3 2 2" xfId="13584" xr:uid="{00000000-0005-0000-0000-00007E3A0000}"/>
    <cellStyle name="Normal 4 3 3 4 3 2 2 2" xfId="41212" xr:uid="{00000000-0005-0000-0000-00007F3A0000}"/>
    <cellStyle name="Normal 4 3 3 4 3 2 2 3" xfId="37770" xr:uid="{00000000-0005-0000-0000-0000803A0000}"/>
    <cellStyle name="Normal 4 3 3 4 3 2 2 4" xfId="31823" xr:uid="{00000000-0005-0000-0000-0000813A0000}"/>
    <cellStyle name="Normal 4 3 3 4 3 2 2 5" xfId="25694" xr:uid="{00000000-0005-0000-0000-0000823A0000}"/>
    <cellStyle name="Normal 4 3 3 4 3 2 3" xfId="15955" xr:uid="{00000000-0005-0000-0000-0000833A0000}"/>
    <cellStyle name="Normal 4 3 3 4 3 2 3 2" xfId="43583" xr:uid="{00000000-0005-0000-0000-0000843A0000}"/>
    <cellStyle name="Normal 4 3 3 4 3 2 3 3" xfId="27410" xr:uid="{00000000-0005-0000-0000-0000853A0000}"/>
    <cellStyle name="Normal 4 3 3 4 3 2 4" xfId="11582" xr:uid="{00000000-0005-0000-0000-0000863A0000}"/>
    <cellStyle name="Normal 4 3 3 4 3 2 4 2" xfId="39347" xr:uid="{00000000-0005-0000-0000-0000873A0000}"/>
    <cellStyle name="Normal 4 3 3 4 3 2 4 3" xfId="24267" xr:uid="{00000000-0005-0000-0000-0000883A0000}"/>
    <cellStyle name="Normal 4 3 3 4 3 2 5" xfId="18649" xr:uid="{00000000-0005-0000-0000-0000893A0000}"/>
    <cellStyle name="Normal 4 3 3 4 3 2 5 2" xfId="36177" xr:uid="{00000000-0005-0000-0000-00008A3A0000}"/>
    <cellStyle name="Normal 4 3 3 4 3 2 6" xfId="9999" xr:uid="{00000000-0005-0000-0000-00008B3A0000}"/>
    <cellStyle name="Normal 4 3 3 4 3 2 6 2" xfId="33695" xr:uid="{00000000-0005-0000-0000-00008C3A0000}"/>
    <cellStyle name="Normal 4 3 3 4 3 2 7" xfId="8127" xr:uid="{00000000-0005-0000-0000-00008D3A0000}"/>
    <cellStyle name="Normal 4 3 3 4 3 2 7 2" xfId="29951" xr:uid="{00000000-0005-0000-0000-00008E3A0000}"/>
    <cellStyle name="Normal 4 3 3 4 3 2 8" xfId="6255" xr:uid="{00000000-0005-0000-0000-00008F3A0000}"/>
    <cellStyle name="Normal 4 3 3 4 3 2 8 2" xfId="22395" xr:uid="{00000000-0005-0000-0000-0000903A0000}"/>
    <cellStyle name="Normal 4 3 3 4 3 2 9" xfId="4383" xr:uid="{00000000-0005-0000-0000-0000913A0000}"/>
    <cellStyle name="Normal 4 3 3 4 3 3" xfId="1967" xr:uid="{00000000-0005-0000-0000-0000923A0000}"/>
    <cellStyle name="Normal 4 3 3 4 3 3 10" xfId="19980" xr:uid="{00000000-0005-0000-0000-0000933A0000}"/>
    <cellStyle name="Normal 4 3 3 4 3 3 2" xfId="12731" xr:uid="{00000000-0005-0000-0000-0000943A0000}"/>
    <cellStyle name="Normal 4 3 3 4 3 3 2 2" xfId="40460" xr:uid="{00000000-0005-0000-0000-0000953A0000}"/>
    <cellStyle name="Normal 4 3 3 4 3 3 2 3" xfId="31280" xr:uid="{00000000-0005-0000-0000-0000963A0000}"/>
    <cellStyle name="Normal 4 3 3 4 3 3 2 4" xfId="28242" xr:uid="{00000000-0005-0000-0000-0000973A0000}"/>
    <cellStyle name="Normal 4 3 3 4 3 3 3" xfId="15204" xr:uid="{00000000-0005-0000-0000-0000983A0000}"/>
    <cellStyle name="Normal 4 3 3 4 3 3 3 2" xfId="42832" xr:uid="{00000000-0005-0000-0000-0000993A0000}"/>
    <cellStyle name="Normal 4 3 3 4 3 3 3 3" xfId="23724" xr:uid="{00000000-0005-0000-0000-00009A3A0000}"/>
    <cellStyle name="Normal 4 3 3 4 3 3 4" xfId="11172" xr:uid="{00000000-0005-0000-0000-00009B3A0000}"/>
    <cellStyle name="Normal 4 3 3 4 3 3 4 2" xfId="38943" xr:uid="{00000000-0005-0000-0000-00009C3A0000}"/>
    <cellStyle name="Normal 4 3 3 4 3 3 5" xfId="18106" xr:uid="{00000000-0005-0000-0000-00009D3A0000}"/>
    <cellStyle name="Normal 4 3 3 4 3 3 5 2" xfId="37227" xr:uid="{00000000-0005-0000-0000-00009E3A0000}"/>
    <cellStyle name="Normal 4 3 3 4 3 3 6" xfId="9456" xr:uid="{00000000-0005-0000-0000-00009F3A0000}"/>
    <cellStyle name="Normal 4 3 3 4 3 3 6 2" xfId="33152" xr:uid="{00000000-0005-0000-0000-0000A03A0000}"/>
    <cellStyle name="Normal 4 3 3 4 3 3 7" xfId="7584" xr:uid="{00000000-0005-0000-0000-0000A13A0000}"/>
    <cellStyle name="Normal 4 3 3 4 3 3 7 2" xfId="29408" xr:uid="{00000000-0005-0000-0000-0000A23A0000}"/>
    <cellStyle name="Normal 4 3 3 4 3 3 8" xfId="5712" xr:uid="{00000000-0005-0000-0000-0000A33A0000}"/>
    <cellStyle name="Normal 4 3 3 4 3 3 8 2" xfId="21852" xr:uid="{00000000-0005-0000-0000-0000A43A0000}"/>
    <cellStyle name="Normal 4 3 3 4 3 3 9" xfId="3840" xr:uid="{00000000-0005-0000-0000-0000A53A0000}"/>
    <cellStyle name="Normal 4 3 3 4 3 4" xfId="12268" xr:uid="{00000000-0005-0000-0000-0000A63A0000}"/>
    <cellStyle name="Normal 4 3 3 4 3 4 2" xfId="40015" xr:uid="{00000000-0005-0000-0000-0000A73A0000}"/>
    <cellStyle name="Normal 4 3 3 4 3 4 3" xfId="30648" xr:uid="{00000000-0005-0000-0000-0000A83A0000}"/>
    <cellStyle name="Normal 4 3 3 4 3 4 4" xfId="24943" xr:uid="{00000000-0005-0000-0000-0000A93A0000}"/>
    <cellStyle name="Normal 4 3 3 4 3 5" xfId="14759" xr:uid="{00000000-0005-0000-0000-0000AA3A0000}"/>
    <cellStyle name="Normal 4 3 3 4 3 5 2" xfId="42387" xr:uid="{00000000-0005-0000-0000-0000AB3A0000}"/>
    <cellStyle name="Normal 4 3 3 4 3 5 3" xfId="34545" xr:uid="{00000000-0005-0000-0000-0000AC3A0000}"/>
    <cellStyle name="Normal 4 3 3 4 3 5 4" xfId="26679" xr:uid="{00000000-0005-0000-0000-0000AD3A0000}"/>
    <cellStyle name="Normal 4 3 3 4 3 6" xfId="16979" xr:uid="{00000000-0005-0000-0000-0000AE3A0000}"/>
    <cellStyle name="Normal 4 3 3 4 3 6 2" xfId="44607" xr:uid="{00000000-0005-0000-0000-0000AF3A0000}"/>
    <cellStyle name="Normal 4 3 3 4 3 6 3" xfId="23092" xr:uid="{00000000-0005-0000-0000-0000B03A0000}"/>
    <cellStyle name="Normal 4 3 3 4 3 7" xfId="10696" xr:uid="{00000000-0005-0000-0000-0000B13A0000}"/>
    <cellStyle name="Normal 4 3 3 4 3 7 2" xfId="38467" xr:uid="{00000000-0005-0000-0000-0000B23A0000}"/>
    <cellStyle name="Normal 4 3 3 4 3 8" xfId="17474" xr:uid="{00000000-0005-0000-0000-0000B33A0000}"/>
    <cellStyle name="Normal 4 3 3 4 3 8 2" xfId="35447" xr:uid="{00000000-0005-0000-0000-0000B43A0000}"/>
    <cellStyle name="Normal 4 3 3 4 3 9" xfId="8824" xr:uid="{00000000-0005-0000-0000-0000B53A0000}"/>
    <cellStyle name="Normal 4 3 3 4 3 9 2" xfId="32520" xr:uid="{00000000-0005-0000-0000-0000B63A0000}"/>
    <cellStyle name="Normal 4 3 3 4 4" xfId="1247" xr:uid="{00000000-0005-0000-0000-0000B73A0000}"/>
    <cellStyle name="Normal 4 3 3 4 4 10" xfId="6864" xr:uid="{00000000-0005-0000-0000-0000B83A0000}"/>
    <cellStyle name="Normal 4 3 3 4 4 10 2" xfId="28688" xr:uid="{00000000-0005-0000-0000-0000B93A0000}"/>
    <cellStyle name="Normal 4 3 3 4 4 11" xfId="4992" xr:uid="{00000000-0005-0000-0000-0000BA3A0000}"/>
    <cellStyle name="Normal 4 3 3 4 4 11 2" xfId="21132" xr:uid="{00000000-0005-0000-0000-0000BB3A0000}"/>
    <cellStyle name="Normal 4 3 3 4 4 12" xfId="3120" xr:uid="{00000000-0005-0000-0000-0000BC3A0000}"/>
    <cellStyle name="Normal 4 3 3 4 4 13" xfId="19260" xr:uid="{00000000-0005-0000-0000-0000BD3A0000}"/>
    <cellStyle name="Normal 4 3 3 4 4 2" xfId="2746" xr:uid="{00000000-0005-0000-0000-0000BE3A0000}"/>
    <cellStyle name="Normal 4 3 3 4 4 2 10" xfId="20758" xr:uid="{00000000-0005-0000-0000-0000BF3A0000}"/>
    <cellStyle name="Normal 4 3 3 4 4 2 2" xfId="13811" xr:uid="{00000000-0005-0000-0000-0000C03A0000}"/>
    <cellStyle name="Normal 4 3 3 4 4 2 2 2" xfId="41439" xr:uid="{00000000-0005-0000-0000-0000C13A0000}"/>
    <cellStyle name="Normal 4 3 3 4 4 2 2 3" xfId="38005" xr:uid="{00000000-0005-0000-0000-0000C23A0000}"/>
    <cellStyle name="Normal 4 3 3 4 4 2 2 4" xfId="32058" xr:uid="{00000000-0005-0000-0000-0000C33A0000}"/>
    <cellStyle name="Normal 4 3 3 4 4 2 2 5" xfId="25921" xr:uid="{00000000-0005-0000-0000-0000C43A0000}"/>
    <cellStyle name="Normal 4 3 3 4 4 2 3" xfId="16182" xr:uid="{00000000-0005-0000-0000-0000C53A0000}"/>
    <cellStyle name="Normal 4 3 3 4 4 2 3 2" xfId="43810" xr:uid="{00000000-0005-0000-0000-0000C63A0000}"/>
    <cellStyle name="Normal 4 3 3 4 4 2 3 3" xfId="27645" xr:uid="{00000000-0005-0000-0000-0000C73A0000}"/>
    <cellStyle name="Normal 4 3 3 4 4 2 4" xfId="11084" xr:uid="{00000000-0005-0000-0000-0000C83A0000}"/>
    <cellStyle name="Normal 4 3 3 4 4 2 4 2" xfId="38855" xr:uid="{00000000-0005-0000-0000-0000C93A0000}"/>
    <cellStyle name="Normal 4 3 3 4 4 2 4 3" xfId="24502" xr:uid="{00000000-0005-0000-0000-0000CA3A0000}"/>
    <cellStyle name="Normal 4 3 3 4 4 2 5" xfId="18884" xr:uid="{00000000-0005-0000-0000-0000CB3A0000}"/>
    <cellStyle name="Normal 4 3 3 4 4 2 5 2" xfId="36412" xr:uid="{00000000-0005-0000-0000-0000CC3A0000}"/>
    <cellStyle name="Normal 4 3 3 4 4 2 6" xfId="10234" xr:uid="{00000000-0005-0000-0000-0000CD3A0000}"/>
    <cellStyle name="Normal 4 3 3 4 4 2 6 2" xfId="33930" xr:uid="{00000000-0005-0000-0000-0000CE3A0000}"/>
    <cellStyle name="Normal 4 3 3 4 4 2 7" xfId="8362" xr:uid="{00000000-0005-0000-0000-0000CF3A0000}"/>
    <cellStyle name="Normal 4 3 3 4 4 2 7 2" xfId="30186" xr:uid="{00000000-0005-0000-0000-0000D03A0000}"/>
    <cellStyle name="Normal 4 3 3 4 4 2 8" xfId="6490" xr:uid="{00000000-0005-0000-0000-0000D13A0000}"/>
    <cellStyle name="Normal 4 3 3 4 4 2 8 2" xfId="22630" xr:uid="{00000000-0005-0000-0000-0000D23A0000}"/>
    <cellStyle name="Normal 4 3 3 4 4 2 9" xfId="4618" xr:uid="{00000000-0005-0000-0000-0000D33A0000}"/>
    <cellStyle name="Normal 4 3 3 4 4 3" xfId="2202" xr:uid="{00000000-0005-0000-0000-0000D43A0000}"/>
    <cellStyle name="Normal 4 3 3 4 4 3 2" xfId="15758" xr:uid="{00000000-0005-0000-0000-0000D53A0000}"/>
    <cellStyle name="Normal 4 3 3 4 4 3 2 2" xfId="43386" xr:uid="{00000000-0005-0000-0000-0000D63A0000}"/>
    <cellStyle name="Normal 4 3 3 4 4 3 2 3" xfId="31515" xr:uid="{00000000-0005-0000-0000-0000D73A0000}"/>
    <cellStyle name="Normal 4 3 3 4 4 3 2 4" xfId="26365" xr:uid="{00000000-0005-0000-0000-0000D83A0000}"/>
    <cellStyle name="Normal 4 3 3 4 4 3 3" xfId="13387" xr:uid="{00000000-0005-0000-0000-0000D93A0000}"/>
    <cellStyle name="Normal 4 3 3 4 4 3 3 2" xfId="41015" xr:uid="{00000000-0005-0000-0000-0000DA3A0000}"/>
    <cellStyle name="Normal 4 3 3 4 4 3 3 3" xfId="23959" xr:uid="{00000000-0005-0000-0000-0000DB3A0000}"/>
    <cellStyle name="Normal 4 3 3 4 4 3 4" xfId="18341" xr:uid="{00000000-0005-0000-0000-0000DC3A0000}"/>
    <cellStyle name="Normal 4 3 3 4 4 3 4 2" xfId="37462" xr:uid="{00000000-0005-0000-0000-0000DD3A0000}"/>
    <cellStyle name="Normal 4 3 3 4 4 3 5" xfId="9691" xr:uid="{00000000-0005-0000-0000-0000DE3A0000}"/>
    <cellStyle name="Normal 4 3 3 4 4 3 5 2" xfId="33387" xr:uid="{00000000-0005-0000-0000-0000DF3A0000}"/>
    <cellStyle name="Normal 4 3 3 4 4 3 6" xfId="7819" xr:uid="{00000000-0005-0000-0000-0000E03A0000}"/>
    <cellStyle name="Normal 4 3 3 4 4 3 6 2" xfId="29643" xr:uid="{00000000-0005-0000-0000-0000E13A0000}"/>
    <cellStyle name="Normal 4 3 3 4 4 3 7" xfId="5947" xr:uid="{00000000-0005-0000-0000-0000E23A0000}"/>
    <cellStyle name="Normal 4 3 3 4 4 3 7 2" xfId="22087" xr:uid="{00000000-0005-0000-0000-0000E33A0000}"/>
    <cellStyle name="Normal 4 3 3 4 4 3 8" xfId="4075" xr:uid="{00000000-0005-0000-0000-0000E43A0000}"/>
    <cellStyle name="Normal 4 3 3 4 4 3 9" xfId="20215" xr:uid="{00000000-0005-0000-0000-0000E53A0000}"/>
    <cellStyle name="Normal 4 3 3 4 4 4" xfId="12180" xr:uid="{00000000-0005-0000-0000-0000E63A0000}"/>
    <cellStyle name="Normal 4 3 3 4 4 4 2" xfId="39927" xr:uid="{00000000-0005-0000-0000-0000E73A0000}"/>
    <cellStyle name="Normal 4 3 3 4 4 4 3" xfId="30560" xr:uid="{00000000-0005-0000-0000-0000E83A0000}"/>
    <cellStyle name="Normal 4 3 3 4 4 4 4" xfId="25497" xr:uid="{00000000-0005-0000-0000-0000E93A0000}"/>
    <cellStyle name="Normal 4 3 3 4 4 5" xfId="14671" xr:uid="{00000000-0005-0000-0000-0000EA3A0000}"/>
    <cellStyle name="Normal 4 3 3 4 4 5 2" xfId="42299" xr:uid="{00000000-0005-0000-0000-0000EB3A0000}"/>
    <cellStyle name="Normal 4 3 3 4 4 5 3" xfId="34457" xr:uid="{00000000-0005-0000-0000-0000EC3A0000}"/>
    <cellStyle name="Normal 4 3 3 4 4 5 4" xfId="27174" xr:uid="{00000000-0005-0000-0000-0000ED3A0000}"/>
    <cellStyle name="Normal 4 3 3 4 4 6" xfId="16891" xr:uid="{00000000-0005-0000-0000-0000EE3A0000}"/>
    <cellStyle name="Normal 4 3 3 4 4 6 2" xfId="44519" xr:uid="{00000000-0005-0000-0000-0000EF3A0000}"/>
    <cellStyle name="Normal 4 3 3 4 4 6 3" xfId="23004" xr:uid="{00000000-0005-0000-0000-0000F03A0000}"/>
    <cellStyle name="Normal 4 3 3 4 4 7" xfId="10608" xr:uid="{00000000-0005-0000-0000-0000F13A0000}"/>
    <cellStyle name="Normal 4 3 3 4 4 7 2" xfId="38379" xr:uid="{00000000-0005-0000-0000-0000F23A0000}"/>
    <cellStyle name="Normal 4 3 3 4 4 8" xfId="17386" xr:uid="{00000000-0005-0000-0000-0000F33A0000}"/>
    <cellStyle name="Normal 4 3 3 4 4 8 2" xfId="35941" xr:uid="{00000000-0005-0000-0000-0000F43A0000}"/>
    <cellStyle name="Normal 4 3 3 4 4 9" xfId="8736" xr:uid="{00000000-0005-0000-0000-0000F53A0000}"/>
    <cellStyle name="Normal 4 3 3 4 4 9 2" xfId="32432" xr:uid="{00000000-0005-0000-0000-0000F63A0000}"/>
    <cellStyle name="Normal 4 3 3 4 5" xfId="1880" xr:uid="{00000000-0005-0000-0000-0000F73A0000}"/>
    <cellStyle name="Normal 4 3 3 4 5 10" xfId="3753" xr:uid="{00000000-0005-0000-0000-0000F83A0000}"/>
    <cellStyle name="Normal 4 3 3 4 5 11" xfId="19893" xr:uid="{00000000-0005-0000-0000-0000F93A0000}"/>
    <cellStyle name="Normal 4 3 3 4 5 2" xfId="13369" xr:uid="{00000000-0005-0000-0000-0000FA3A0000}"/>
    <cellStyle name="Normal 4 3 3 4 5 2 2" xfId="15740" xr:uid="{00000000-0005-0000-0000-0000FB3A0000}"/>
    <cellStyle name="Normal 4 3 3 4 5 2 2 2" xfId="43368" xr:uid="{00000000-0005-0000-0000-0000FC3A0000}"/>
    <cellStyle name="Normal 4 3 3 4 5 2 3" xfId="40997" xr:uid="{00000000-0005-0000-0000-0000FD3A0000}"/>
    <cellStyle name="Normal 4 3 3 4 5 2 4" xfId="37140" xr:uid="{00000000-0005-0000-0000-0000FE3A0000}"/>
    <cellStyle name="Normal 4 3 3 4 5 2 5" xfId="31193" xr:uid="{00000000-0005-0000-0000-0000FF3A0000}"/>
    <cellStyle name="Normal 4 3 3 4 5 2 6" xfId="25479" xr:uid="{00000000-0005-0000-0000-0000003B0000}"/>
    <cellStyle name="Normal 4 3 3 4 5 3" xfId="12027" xr:uid="{00000000-0005-0000-0000-0000013B0000}"/>
    <cellStyle name="Normal 4 3 3 4 5 3 2" xfId="39774" xr:uid="{00000000-0005-0000-0000-0000023B0000}"/>
    <cellStyle name="Normal 4 3 3 4 5 3 3" xfId="34304" xr:uid="{00000000-0005-0000-0000-0000033B0000}"/>
    <cellStyle name="Normal 4 3 3 4 5 3 4" xfId="27154" xr:uid="{00000000-0005-0000-0000-0000043B0000}"/>
    <cellStyle name="Normal 4 3 3 4 5 4" xfId="14518" xr:uid="{00000000-0005-0000-0000-0000053B0000}"/>
    <cellStyle name="Normal 4 3 3 4 5 4 2" xfId="42146" xr:uid="{00000000-0005-0000-0000-0000063B0000}"/>
    <cellStyle name="Normal 4 3 3 4 5 4 3" xfId="23637" xr:uid="{00000000-0005-0000-0000-0000073B0000}"/>
    <cellStyle name="Normal 4 3 3 4 5 5" xfId="11407" xr:uid="{00000000-0005-0000-0000-0000083B0000}"/>
    <cellStyle name="Normal 4 3 3 4 5 5 2" xfId="39178" xr:uid="{00000000-0005-0000-0000-0000093B0000}"/>
    <cellStyle name="Normal 4 3 3 4 5 6" xfId="18019" xr:uid="{00000000-0005-0000-0000-00000A3B0000}"/>
    <cellStyle name="Normal 4 3 3 4 5 6 2" xfId="35921" xr:uid="{00000000-0005-0000-0000-00000B3B0000}"/>
    <cellStyle name="Normal 4 3 3 4 5 7" xfId="9369" xr:uid="{00000000-0005-0000-0000-00000C3B0000}"/>
    <cellStyle name="Normal 4 3 3 4 5 7 2" xfId="33065" xr:uid="{00000000-0005-0000-0000-00000D3B0000}"/>
    <cellStyle name="Normal 4 3 3 4 5 8" xfId="7497" xr:uid="{00000000-0005-0000-0000-00000E3B0000}"/>
    <cellStyle name="Normal 4 3 3 4 5 8 2" xfId="29321" xr:uid="{00000000-0005-0000-0000-00000F3B0000}"/>
    <cellStyle name="Normal 4 3 3 4 5 9" xfId="5625" xr:uid="{00000000-0005-0000-0000-0000103B0000}"/>
    <cellStyle name="Normal 4 3 3 4 5 9 2" xfId="21765" xr:uid="{00000000-0005-0000-0000-0000113B0000}"/>
    <cellStyle name="Normal 4 3 3 4 6" xfId="2424" xr:uid="{00000000-0005-0000-0000-0000123B0000}"/>
    <cellStyle name="Normal 4 3 3 4 6 10" xfId="20436" xr:uid="{00000000-0005-0000-0000-0000133B0000}"/>
    <cellStyle name="Normal 4 3 3 4 6 2" xfId="13511" xr:uid="{00000000-0005-0000-0000-0000143B0000}"/>
    <cellStyle name="Normal 4 3 3 4 6 2 2" xfId="41139" xr:uid="{00000000-0005-0000-0000-0000153B0000}"/>
    <cellStyle name="Normal 4 3 3 4 6 2 3" xfId="37683" xr:uid="{00000000-0005-0000-0000-0000163B0000}"/>
    <cellStyle name="Normal 4 3 3 4 6 2 4" xfId="31736" xr:uid="{00000000-0005-0000-0000-0000173B0000}"/>
    <cellStyle name="Normal 4 3 3 4 6 2 5" xfId="25621" xr:uid="{00000000-0005-0000-0000-0000183B0000}"/>
    <cellStyle name="Normal 4 3 3 4 6 3" xfId="15882" xr:uid="{00000000-0005-0000-0000-0000193B0000}"/>
    <cellStyle name="Normal 4 3 3 4 6 3 2" xfId="43510" xr:uid="{00000000-0005-0000-0000-00001A3B0000}"/>
    <cellStyle name="Normal 4 3 3 4 6 3 3" xfId="27323" xr:uid="{00000000-0005-0000-0000-00001B3B0000}"/>
    <cellStyle name="Normal 4 3 3 4 6 4" xfId="10931" xr:uid="{00000000-0005-0000-0000-00001C3B0000}"/>
    <cellStyle name="Normal 4 3 3 4 6 4 2" xfId="38702" xr:uid="{00000000-0005-0000-0000-00001D3B0000}"/>
    <cellStyle name="Normal 4 3 3 4 6 4 3" xfId="24180" xr:uid="{00000000-0005-0000-0000-00001E3B0000}"/>
    <cellStyle name="Normal 4 3 3 4 6 5" xfId="18562" xr:uid="{00000000-0005-0000-0000-00001F3B0000}"/>
    <cellStyle name="Normal 4 3 3 4 6 5 2" xfId="36090" xr:uid="{00000000-0005-0000-0000-0000203B0000}"/>
    <cellStyle name="Normal 4 3 3 4 6 6" xfId="9912" xr:uid="{00000000-0005-0000-0000-0000213B0000}"/>
    <cellStyle name="Normal 4 3 3 4 6 6 2" xfId="33608" xr:uid="{00000000-0005-0000-0000-0000223B0000}"/>
    <cellStyle name="Normal 4 3 3 4 6 7" xfId="8040" xr:uid="{00000000-0005-0000-0000-0000233B0000}"/>
    <cellStyle name="Normal 4 3 3 4 6 7 2" xfId="29864" xr:uid="{00000000-0005-0000-0000-0000243B0000}"/>
    <cellStyle name="Normal 4 3 3 4 6 8" xfId="6168" xr:uid="{00000000-0005-0000-0000-0000253B0000}"/>
    <cellStyle name="Normal 4 3 3 4 6 8 2" xfId="22308" xr:uid="{00000000-0005-0000-0000-0000263B0000}"/>
    <cellStyle name="Normal 4 3 3 4 6 9" xfId="4296" xr:uid="{00000000-0005-0000-0000-0000273B0000}"/>
    <cellStyle name="Normal 4 3 3 4 7" xfId="1723" xr:uid="{00000000-0005-0000-0000-0000283B0000}"/>
    <cellStyle name="Normal 4 3 3 4 7 2" xfId="16417" xr:uid="{00000000-0005-0000-0000-0000293B0000}"/>
    <cellStyle name="Normal 4 3 3 4 7 2 2" xfId="44045" xr:uid="{00000000-0005-0000-0000-00002A3B0000}"/>
    <cellStyle name="Normal 4 3 3 4 7 2 3" xfId="31036" xr:uid="{00000000-0005-0000-0000-00002B3B0000}"/>
    <cellStyle name="Normal 4 3 3 4 7 2 4" xfId="26156" xr:uid="{00000000-0005-0000-0000-00002C3B0000}"/>
    <cellStyle name="Normal 4 3 3 4 7 3" xfId="14046" xr:uid="{00000000-0005-0000-0000-00002D3B0000}"/>
    <cellStyle name="Normal 4 3 3 4 7 3 2" xfId="41674" xr:uid="{00000000-0005-0000-0000-00002E3B0000}"/>
    <cellStyle name="Normal 4 3 3 4 7 3 3" xfId="27887" xr:uid="{00000000-0005-0000-0000-00002F3B0000}"/>
    <cellStyle name="Normal 4 3 3 4 7 4" xfId="17862" xr:uid="{00000000-0005-0000-0000-0000303B0000}"/>
    <cellStyle name="Normal 4 3 3 4 7 4 2" xfId="36654" xr:uid="{00000000-0005-0000-0000-0000313B0000}"/>
    <cellStyle name="Normal 4 3 3 4 7 4 3" xfId="23480" xr:uid="{00000000-0005-0000-0000-0000323B0000}"/>
    <cellStyle name="Normal 4 3 3 4 7 5" xfId="9212" xr:uid="{00000000-0005-0000-0000-0000333B0000}"/>
    <cellStyle name="Normal 4 3 3 4 7 5 2" xfId="32908" xr:uid="{00000000-0005-0000-0000-0000343B0000}"/>
    <cellStyle name="Normal 4 3 3 4 7 6" xfId="7340" xr:uid="{00000000-0005-0000-0000-0000353B0000}"/>
    <cellStyle name="Normal 4 3 3 4 7 6 2" xfId="29164" xr:uid="{00000000-0005-0000-0000-0000363B0000}"/>
    <cellStyle name="Normal 4 3 3 4 7 7" xfId="5468" xr:uid="{00000000-0005-0000-0000-0000373B0000}"/>
    <cellStyle name="Normal 4 3 3 4 7 7 2" xfId="21608" xr:uid="{00000000-0005-0000-0000-0000383B0000}"/>
    <cellStyle name="Normal 4 3 3 4 7 8" xfId="3596" xr:uid="{00000000-0005-0000-0000-0000393B0000}"/>
    <cellStyle name="Normal 4 3 3 4 7 9" xfId="19736" xr:uid="{00000000-0005-0000-0000-00003A3B0000}"/>
    <cellStyle name="Normal 4 3 3 4 8" xfId="1570" xr:uid="{00000000-0005-0000-0000-00003B3B0000}"/>
    <cellStyle name="Normal 4 3 3 4 8 2" xfId="14994" xr:uid="{00000000-0005-0000-0000-00003C3B0000}"/>
    <cellStyle name="Normal 4 3 3 4 8 2 2" xfId="42622" xr:uid="{00000000-0005-0000-0000-00003D3B0000}"/>
    <cellStyle name="Normal 4 3 3 4 8 2 3" xfId="30883" xr:uid="{00000000-0005-0000-0000-00003E3B0000}"/>
    <cellStyle name="Normal 4 3 3 4 8 2 4" xfId="28179" xr:uid="{00000000-0005-0000-0000-00003F3B0000}"/>
    <cellStyle name="Normal 4 3 3 4 8 3" xfId="12503" xr:uid="{00000000-0005-0000-0000-0000403B0000}"/>
    <cellStyle name="Normal 4 3 3 4 8 3 2" xfId="40250" xr:uid="{00000000-0005-0000-0000-0000413B0000}"/>
    <cellStyle name="Normal 4 3 3 4 8 3 3" xfId="23327" xr:uid="{00000000-0005-0000-0000-0000423B0000}"/>
    <cellStyle name="Normal 4 3 3 4 8 4" xfId="17709" xr:uid="{00000000-0005-0000-0000-0000433B0000}"/>
    <cellStyle name="Normal 4 3 3 4 8 4 2" xfId="35287" xr:uid="{00000000-0005-0000-0000-0000443B0000}"/>
    <cellStyle name="Normal 4 3 3 4 8 5" xfId="9059" xr:uid="{00000000-0005-0000-0000-0000453B0000}"/>
    <cellStyle name="Normal 4 3 3 4 8 5 2" xfId="32755" xr:uid="{00000000-0005-0000-0000-0000463B0000}"/>
    <cellStyle name="Normal 4 3 3 4 8 6" xfId="7187" xr:uid="{00000000-0005-0000-0000-0000473B0000}"/>
    <cellStyle name="Normal 4 3 3 4 8 6 2" xfId="29011" xr:uid="{00000000-0005-0000-0000-0000483B0000}"/>
    <cellStyle name="Normal 4 3 3 4 8 7" xfId="5315" xr:uid="{00000000-0005-0000-0000-0000493B0000}"/>
    <cellStyle name="Normal 4 3 3 4 8 7 2" xfId="21455" xr:uid="{00000000-0005-0000-0000-00004A3B0000}"/>
    <cellStyle name="Normal 4 3 3 4 8 8" xfId="3443" xr:uid="{00000000-0005-0000-0000-00004B3B0000}"/>
    <cellStyle name="Normal 4 3 3 4 8 9" xfId="19583" xr:uid="{00000000-0005-0000-0000-00004C3B0000}"/>
    <cellStyle name="Normal 4 3 3 4 9" xfId="11874" xr:uid="{00000000-0005-0000-0000-00004D3B0000}"/>
    <cellStyle name="Normal 4 3 3 4 9 2" xfId="39623" xr:uid="{00000000-0005-0000-0000-00004E3B0000}"/>
    <cellStyle name="Normal 4 3 3 4 9 3" xfId="36983" xr:uid="{00000000-0005-0000-0000-00004F3B0000}"/>
    <cellStyle name="Normal 4 3 3 4 9 4" xfId="30407" xr:uid="{00000000-0005-0000-0000-0000503B0000}"/>
    <cellStyle name="Normal 4 3 3 4 9 5" xfId="24733" xr:uid="{00000000-0005-0000-0000-0000513B0000}"/>
    <cellStyle name="Normal 4 3 3 5" xfId="1028" xr:uid="{00000000-0005-0000-0000-0000523B0000}"/>
    <cellStyle name="Normal 4 3 3 5 10" xfId="16673" xr:uid="{00000000-0005-0000-0000-0000533B0000}"/>
    <cellStyle name="Normal 4 3 3 5 10 2" xfId="44301" xr:uid="{00000000-0005-0000-0000-0000543B0000}"/>
    <cellStyle name="Normal 4 3 3 5 10 3" xfId="22786" xr:uid="{00000000-0005-0000-0000-0000553B0000}"/>
    <cellStyle name="Normal 4 3 3 5 11" xfId="10390" xr:uid="{00000000-0005-0000-0000-0000563B0000}"/>
    <cellStyle name="Normal 4 3 3 5 11 2" xfId="38161" xr:uid="{00000000-0005-0000-0000-0000573B0000}"/>
    <cellStyle name="Normal 4 3 3 5 12" xfId="17168" xr:uid="{00000000-0005-0000-0000-0000583B0000}"/>
    <cellStyle name="Normal 4 3 3 5 12 2" xfId="35069" xr:uid="{00000000-0005-0000-0000-0000593B0000}"/>
    <cellStyle name="Normal 4 3 3 5 13" xfId="8518" xr:uid="{00000000-0005-0000-0000-00005A3B0000}"/>
    <cellStyle name="Normal 4 3 3 5 13 2" xfId="32214" xr:uid="{00000000-0005-0000-0000-00005B3B0000}"/>
    <cellStyle name="Normal 4 3 3 5 14" xfId="6646" xr:uid="{00000000-0005-0000-0000-00005C3B0000}"/>
    <cellStyle name="Normal 4 3 3 5 14 2" xfId="28470" xr:uid="{00000000-0005-0000-0000-00005D3B0000}"/>
    <cellStyle name="Normal 4 3 3 5 15" xfId="4774" xr:uid="{00000000-0005-0000-0000-00005E3B0000}"/>
    <cellStyle name="Normal 4 3 3 5 15 2" xfId="20914" xr:uid="{00000000-0005-0000-0000-00005F3B0000}"/>
    <cellStyle name="Normal 4 3 3 5 16" xfId="2902" xr:uid="{00000000-0005-0000-0000-0000603B0000}"/>
    <cellStyle name="Normal 4 3 3 5 17" xfId="19042" xr:uid="{00000000-0005-0000-0000-0000613B0000}"/>
    <cellStyle name="Normal 4 3 3 5 2" xfId="1352" xr:uid="{00000000-0005-0000-0000-0000623B0000}"/>
    <cellStyle name="Normal 4 3 3 5 2 10" xfId="6969" xr:uid="{00000000-0005-0000-0000-0000633B0000}"/>
    <cellStyle name="Normal 4 3 3 5 2 10 2" xfId="28793" xr:uid="{00000000-0005-0000-0000-0000643B0000}"/>
    <cellStyle name="Normal 4 3 3 5 2 11" xfId="5097" xr:uid="{00000000-0005-0000-0000-0000653B0000}"/>
    <cellStyle name="Normal 4 3 3 5 2 11 2" xfId="21237" xr:uid="{00000000-0005-0000-0000-0000663B0000}"/>
    <cellStyle name="Normal 4 3 3 5 2 12" xfId="3225" xr:uid="{00000000-0005-0000-0000-0000673B0000}"/>
    <cellStyle name="Normal 4 3 3 5 2 13" xfId="19365" xr:uid="{00000000-0005-0000-0000-0000683B0000}"/>
    <cellStyle name="Normal 4 3 3 5 2 2" xfId="2528" xr:uid="{00000000-0005-0000-0000-0000693B0000}"/>
    <cellStyle name="Normal 4 3 3 5 2 2 10" xfId="20540" xr:uid="{00000000-0005-0000-0000-00006A3B0000}"/>
    <cellStyle name="Normal 4 3 3 5 2 2 2" xfId="13601" xr:uid="{00000000-0005-0000-0000-00006B3B0000}"/>
    <cellStyle name="Normal 4 3 3 5 2 2 2 2" xfId="41229" xr:uid="{00000000-0005-0000-0000-00006C3B0000}"/>
    <cellStyle name="Normal 4 3 3 5 2 2 2 3" xfId="37787" xr:uid="{00000000-0005-0000-0000-00006D3B0000}"/>
    <cellStyle name="Normal 4 3 3 5 2 2 2 4" xfId="31840" xr:uid="{00000000-0005-0000-0000-00006E3B0000}"/>
    <cellStyle name="Normal 4 3 3 5 2 2 2 5" xfId="25711" xr:uid="{00000000-0005-0000-0000-00006F3B0000}"/>
    <cellStyle name="Normal 4 3 3 5 2 2 3" xfId="15972" xr:uid="{00000000-0005-0000-0000-0000703B0000}"/>
    <cellStyle name="Normal 4 3 3 5 2 2 3 2" xfId="43600" xr:uid="{00000000-0005-0000-0000-0000713B0000}"/>
    <cellStyle name="Normal 4 3 3 5 2 2 3 3" xfId="27427" xr:uid="{00000000-0005-0000-0000-0000723B0000}"/>
    <cellStyle name="Normal 4 3 3 5 2 2 4" xfId="11651" xr:uid="{00000000-0005-0000-0000-0000733B0000}"/>
    <cellStyle name="Normal 4 3 3 5 2 2 4 2" xfId="39414" xr:uid="{00000000-0005-0000-0000-0000743B0000}"/>
    <cellStyle name="Normal 4 3 3 5 2 2 4 3" xfId="24284" xr:uid="{00000000-0005-0000-0000-0000753B0000}"/>
    <cellStyle name="Normal 4 3 3 5 2 2 5" xfId="18666" xr:uid="{00000000-0005-0000-0000-0000763B0000}"/>
    <cellStyle name="Normal 4 3 3 5 2 2 5 2" xfId="36194" xr:uid="{00000000-0005-0000-0000-0000773B0000}"/>
    <cellStyle name="Normal 4 3 3 5 2 2 6" xfId="10016" xr:uid="{00000000-0005-0000-0000-0000783B0000}"/>
    <cellStyle name="Normal 4 3 3 5 2 2 6 2" xfId="33712" xr:uid="{00000000-0005-0000-0000-0000793B0000}"/>
    <cellStyle name="Normal 4 3 3 5 2 2 7" xfId="8144" xr:uid="{00000000-0005-0000-0000-00007A3B0000}"/>
    <cellStyle name="Normal 4 3 3 5 2 2 7 2" xfId="29968" xr:uid="{00000000-0005-0000-0000-00007B3B0000}"/>
    <cellStyle name="Normal 4 3 3 5 2 2 8" xfId="6272" xr:uid="{00000000-0005-0000-0000-00007C3B0000}"/>
    <cellStyle name="Normal 4 3 3 5 2 2 8 2" xfId="22412" xr:uid="{00000000-0005-0000-0000-00007D3B0000}"/>
    <cellStyle name="Normal 4 3 3 5 2 2 9" xfId="4400" xr:uid="{00000000-0005-0000-0000-00007E3B0000}"/>
    <cellStyle name="Normal 4 3 3 5 2 3" xfId="1984" xr:uid="{00000000-0005-0000-0000-00007F3B0000}"/>
    <cellStyle name="Normal 4 3 3 5 2 3 10" xfId="19997" xr:uid="{00000000-0005-0000-0000-0000803B0000}"/>
    <cellStyle name="Normal 4 3 3 5 2 3 2" xfId="13085" xr:uid="{00000000-0005-0000-0000-0000813B0000}"/>
    <cellStyle name="Normal 4 3 3 5 2 3 2 2" xfId="40734" xr:uid="{00000000-0005-0000-0000-0000823B0000}"/>
    <cellStyle name="Normal 4 3 3 5 2 3 2 3" xfId="31297" xr:uid="{00000000-0005-0000-0000-0000833B0000}"/>
    <cellStyle name="Normal 4 3 3 5 2 3 2 4" xfId="28159" xr:uid="{00000000-0005-0000-0000-0000843B0000}"/>
    <cellStyle name="Normal 4 3 3 5 2 3 3" xfId="15478" xr:uid="{00000000-0005-0000-0000-0000853B0000}"/>
    <cellStyle name="Normal 4 3 3 5 2 3 3 2" xfId="43106" xr:uid="{00000000-0005-0000-0000-0000863B0000}"/>
    <cellStyle name="Normal 4 3 3 5 2 3 3 3" xfId="23741" xr:uid="{00000000-0005-0000-0000-0000873B0000}"/>
    <cellStyle name="Normal 4 3 3 5 2 3 4" xfId="11189" xr:uid="{00000000-0005-0000-0000-0000883B0000}"/>
    <cellStyle name="Normal 4 3 3 5 2 3 4 2" xfId="38960" xr:uid="{00000000-0005-0000-0000-0000893B0000}"/>
    <cellStyle name="Normal 4 3 3 5 2 3 5" xfId="18123" xr:uid="{00000000-0005-0000-0000-00008A3B0000}"/>
    <cellStyle name="Normal 4 3 3 5 2 3 5 2" xfId="37244" xr:uid="{00000000-0005-0000-0000-00008B3B0000}"/>
    <cellStyle name="Normal 4 3 3 5 2 3 6" xfId="9473" xr:uid="{00000000-0005-0000-0000-00008C3B0000}"/>
    <cellStyle name="Normal 4 3 3 5 2 3 6 2" xfId="33169" xr:uid="{00000000-0005-0000-0000-00008D3B0000}"/>
    <cellStyle name="Normal 4 3 3 5 2 3 7" xfId="7601" xr:uid="{00000000-0005-0000-0000-00008E3B0000}"/>
    <cellStyle name="Normal 4 3 3 5 2 3 7 2" xfId="29425" xr:uid="{00000000-0005-0000-0000-00008F3B0000}"/>
    <cellStyle name="Normal 4 3 3 5 2 3 8" xfId="5729" xr:uid="{00000000-0005-0000-0000-0000903B0000}"/>
    <cellStyle name="Normal 4 3 3 5 2 3 8 2" xfId="21869" xr:uid="{00000000-0005-0000-0000-0000913B0000}"/>
    <cellStyle name="Normal 4 3 3 5 2 3 9" xfId="3857" xr:uid="{00000000-0005-0000-0000-0000923B0000}"/>
    <cellStyle name="Normal 4 3 3 5 2 4" xfId="12285" xr:uid="{00000000-0005-0000-0000-0000933B0000}"/>
    <cellStyle name="Normal 4 3 3 5 2 4 2" xfId="40032" xr:uid="{00000000-0005-0000-0000-0000943B0000}"/>
    <cellStyle name="Normal 4 3 3 5 2 4 3" xfId="30665" xr:uid="{00000000-0005-0000-0000-0000953B0000}"/>
    <cellStyle name="Normal 4 3 3 5 2 4 4" xfId="25217" xr:uid="{00000000-0005-0000-0000-0000963B0000}"/>
    <cellStyle name="Normal 4 3 3 5 2 5" xfId="14776" xr:uid="{00000000-0005-0000-0000-0000973B0000}"/>
    <cellStyle name="Normal 4 3 3 5 2 5 2" xfId="42404" xr:uid="{00000000-0005-0000-0000-0000983B0000}"/>
    <cellStyle name="Normal 4 3 3 5 2 5 3" xfId="34562" xr:uid="{00000000-0005-0000-0000-0000993B0000}"/>
    <cellStyle name="Normal 4 3 3 5 2 5 4" xfId="26901" xr:uid="{00000000-0005-0000-0000-00009A3B0000}"/>
    <cellStyle name="Normal 4 3 3 5 2 6" xfId="16996" xr:uid="{00000000-0005-0000-0000-00009B3B0000}"/>
    <cellStyle name="Normal 4 3 3 5 2 6 2" xfId="44624" xr:uid="{00000000-0005-0000-0000-00009C3B0000}"/>
    <cellStyle name="Normal 4 3 3 5 2 6 3" xfId="23109" xr:uid="{00000000-0005-0000-0000-00009D3B0000}"/>
    <cellStyle name="Normal 4 3 3 5 2 7" xfId="10713" xr:uid="{00000000-0005-0000-0000-00009E3B0000}"/>
    <cellStyle name="Normal 4 3 3 5 2 7 2" xfId="38484" xr:uid="{00000000-0005-0000-0000-00009F3B0000}"/>
    <cellStyle name="Normal 4 3 3 5 2 8" xfId="17491" xr:uid="{00000000-0005-0000-0000-0000A03B0000}"/>
    <cellStyle name="Normal 4 3 3 5 2 8 2" xfId="35669" xr:uid="{00000000-0005-0000-0000-0000A13B0000}"/>
    <cellStyle name="Normal 4 3 3 5 2 9" xfId="8841" xr:uid="{00000000-0005-0000-0000-0000A23B0000}"/>
    <cellStyle name="Normal 4 3 3 5 2 9 2" xfId="32537" xr:uid="{00000000-0005-0000-0000-0000A33B0000}"/>
    <cellStyle name="Normal 4 3 3 5 3" xfId="1182" xr:uid="{00000000-0005-0000-0000-0000A43B0000}"/>
    <cellStyle name="Normal 4 3 3 5 3 10" xfId="6799" xr:uid="{00000000-0005-0000-0000-0000A53B0000}"/>
    <cellStyle name="Normal 4 3 3 5 3 10 2" xfId="28623" xr:uid="{00000000-0005-0000-0000-0000A63B0000}"/>
    <cellStyle name="Normal 4 3 3 5 3 11" xfId="4927" xr:uid="{00000000-0005-0000-0000-0000A73B0000}"/>
    <cellStyle name="Normal 4 3 3 5 3 11 2" xfId="21067" xr:uid="{00000000-0005-0000-0000-0000A83B0000}"/>
    <cellStyle name="Normal 4 3 3 5 3 12" xfId="3055" xr:uid="{00000000-0005-0000-0000-0000A93B0000}"/>
    <cellStyle name="Normal 4 3 3 5 3 13" xfId="19195" xr:uid="{00000000-0005-0000-0000-0000AA3B0000}"/>
    <cellStyle name="Normal 4 3 3 5 3 2" xfId="2681" xr:uid="{00000000-0005-0000-0000-0000AB3B0000}"/>
    <cellStyle name="Normal 4 3 3 5 3 2 10" xfId="20693" xr:uid="{00000000-0005-0000-0000-0000AC3B0000}"/>
    <cellStyle name="Normal 4 3 3 5 3 2 2" xfId="13746" xr:uid="{00000000-0005-0000-0000-0000AD3B0000}"/>
    <cellStyle name="Normal 4 3 3 5 3 2 2 2" xfId="41374" xr:uid="{00000000-0005-0000-0000-0000AE3B0000}"/>
    <cellStyle name="Normal 4 3 3 5 3 2 2 3" xfId="37940" xr:uid="{00000000-0005-0000-0000-0000AF3B0000}"/>
    <cellStyle name="Normal 4 3 3 5 3 2 2 4" xfId="31993" xr:uid="{00000000-0005-0000-0000-0000B03B0000}"/>
    <cellStyle name="Normal 4 3 3 5 3 2 2 5" xfId="25856" xr:uid="{00000000-0005-0000-0000-0000B13B0000}"/>
    <cellStyle name="Normal 4 3 3 5 3 2 3" xfId="16117" xr:uid="{00000000-0005-0000-0000-0000B23B0000}"/>
    <cellStyle name="Normal 4 3 3 5 3 2 3 2" xfId="43745" xr:uid="{00000000-0005-0000-0000-0000B33B0000}"/>
    <cellStyle name="Normal 4 3 3 5 3 2 3 3" xfId="27580" xr:uid="{00000000-0005-0000-0000-0000B43B0000}"/>
    <cellStyle name="Normal 4 3 3 5 3 2 4" xfId="11542" xr:uid="{00000000-0005-0000-0000-0000B53B0000}"/>
    <cellStyle name="Normal 4 3 3 5 3 2 4 2" xfId="39313" xr:uid="{00000000-0005-0000-0000-0000B63B0000}"/>
    <cellStyle name="Normal 4 3 3 5 3 2 4 3" xfId="24437" xr:uid="{00000000-0005-0000-0000-0000B73B0000}"/>
    <cellStyle name="Normal 4 3 3 5 3 2 5" xfId="18819" xr:uid="{00000000-0005-0000-0000-0000B83B0000}"/>
    <cellStyle name="Normal 4 3 3 5 3 2 5 2" xfId="36347" xr:uid="{00000000-0005-0000-0000-0000B93B0000}"/>
    <cellStyle name="Normal 4 3 3 5 3 2 6" xfId="10169" xr:uid="{00000000-0005-0000-0000-0000BA3B0000}"/>
    <cellStyle name="Normal 4 3 3 5 3 2 6 2" xfId="33865" xr:uid="{00000000-0005-0000-0000-0000BB3B0000}"/>
    <cellStyle name="Normal 4 3 3 5 3 2 7" xfId="8297" xr:uid="{00000000-0005-0000-0000-0000BC3B0000}"/>
    <cellStyle name="Normal 4 3 3 5 3 2 7 2" xfId="30121" xr:uid="{00000000-0005-0000-0000-0000BD3B0000}"/>
    <cellStyle name="Normal 4 3 3 5 3 2 8" xfId="6425" xr:uid="{00000000-0005-0000-0000-0000BE3B0000}"/>
    <cellStyle name="Normal 4 3 3 5 3 2 8 2" xfId="22565" xr:uid="{00000000-0005-0000-0000-0000BF3B0000}"/>
    <cellStyle name="Normal 4 3 3 5 3 2 9" xfId="4553" xr:uid="{00000000-0005-0000-0000-0000C03B0000}"/>
    <cellStyle name="Normal 4 3 3 5 3 3" xfId="2137" xr:uid="{00000000-0005-0000-0000-0000C13B0000}"/>
    <cellStyle name="Normal 4 3 3 5 3 3 10" xfId="20150" xr:uid="{00000000-0005-0000-0000-0000C23B0000}"/>
    <cellStyle name="Normal 4 3 3 5 3 3 2" xfId="12734" xr:uid="{00000000-0005-0000-0000-0000C33B0000}"/>
    <cellStyle name="Normal 4 3 3 5 3 3 2 2" xfId="40463" xr:uid="{00000000-0005-0000-0000-0000C43B0000}"/>
    <cellStyle name="Normal 4 3 3 5 3 3 2 3" xfId="31450" xr:uid="{00000000-0005-0000-0000-0000C53B0000}"/>
    <cellStyle name="Normal 4 3 3 5 3 3 2 4" xfId="28137" xr:uid="{00000000-0005-0000-0000-0000C63B0000}"/>
    <cellStyle name="Normal 4 3 3 5 3 3 3" xfId="15207" xr:uid="{00000000-0005-0000-0000-0000C73B0000}"/>
    <cellStyle name="Normal 4 3 3 5 3 3 3 2" xfId="42835" xr:uid="{00000000-0005-0000-0000-0000C83B0000}"/>
    <cellStyle name="Normal 4 3 3 5 3 3 3 3" xfId="23894" xr:uid="{00000000-0005-0000-0000-0000C93B0000}"/>
    <cellStyle name="Normal 4 3 3 5 3 3 4" xfId="11019" xr:uid="{00000000-0005-0000-0000-0000CA3B0000}"/>
    <cellStyle name="Normal 4 3 3 5 3 3 4 2" xfId="38790" xr:uid="{00000000-0005-0000-0000-0000CB3B0000}"/>
    <cellStyle name="Normal 4 3 3 5 3 3 5" xfId="18276" xr:uid="{00000000-0005-0000-0000-0000CC3B0000}"/>
    <cellStyle name="Normal 4 3 3 5 3 3 5 2" xfId="37397" xr:uid="{00000000-0005-0000-0000-0000CD3B0000}"/>
    <cellStyle name="Normal 4 3 3 5 3 3 6" xfId="9626" xr:uid="{00000000-0005-0000-0000-0000CE3B0000}"/>
    <cellStyle name="Normal 4 3 3 5 3 3 6 2" xfId="33322" xr:uid="{00000000-0005-0000-0000-0000CF3B0000}"/>
    <cellStyle name="Normal 4 3 3 5 3 3 7" xfId="7754" xr:uid="{00000000-0005-0000-0000-0000D03B0000}"/>
    <cellStyle name="Normal 4 3 3 5 3 3 7 2" xfId="29578" xr:uid="{00000000-0005-0000-0000-0000D13B0000}"/>
    <cellStyle name="Normal 4 3 3 5 3 3 8" xfId="5882" xr:uid="{00000000-0005-0000-0000-0000D23B0000}"/>
    <cellStyle name="Normal 4 3 3 5 3 3 8 2" xfId="22022" xr:uid="{00000000-0005-0000-0000-0000D33B0000}"/>
    <cellStyle name="Normal 4 3 3 5 3 3 9" xfId="4010" xr:uid="{00000000-0005-0000-0000-0000D43B0000}"/>
    <cellStyle name="Normal 4 3 3 5 3 4" xfId="12115" xr:uid="{00000000-0005-0000-0000-0000D53B0000}"/>
    <cellStyle name="Normal 4 3 3 5 3 4 2" xfId="39862" xr:uid="{00000000-0005-0000-0000-0000D63B0000}"/>
    <cellStyle name="Normal 4 3 3 5 3 4 3" xfId="30495" xr:uid="{00000000-0005-0000-0000-0000D73B0000}"/>
    <cellStyle name="Normal 4 3 3 5 3 4 4" xfId="24946" xr:uid="{00000000-0005-0000-0000-0000D83B0000}"/>
    <cellStyle name="Normal 4 3 3 5 3 5" xfId="14606" xr:uid="{00000000-0005-0000-0000-0000D93B0000}"/>
    <cellStyle name="Normal 4 3 3 5 3 5 2" xfId="42234" xr:uid="{00000000-0005-0000-0000-0000DA3B0000}"/>
    <cellStyle name="Normal 4 3 3 5 3 5 3" xfId="34392" xr:uid="{00000000-0005-0000-0000-0000DB3B0000}"/>
    <cellStyle name="Normal 4 3 3 5 3 5 4" xfId="26614" xr:uid="{00000000-0005-0000-0000-0000DC3B0000}"/>
    <cellStyle name="Normal 4 3 3 5 3 6" xfId="16826" xr:uid="{00000000-0005-0000-0000-0000DD3B0000}"/>
    <cellStyle name="Normal 4 3 3 5 3 6 2" xfId="44454" xr:uid="{00000000-0005-0000-0000-0000DE3B0000}"/>
    <cellStyle name="Normal 4 3 3 5 3 6 3" xfId="22939" xr:uid="{00000000-0005-0000-0000-0000DF3B0000}"/>
    <cellStyle name="Normal 4 3 3 5 3 7" xfId="10543" xr:uid="{00000000-0005-0000-0000-0000E03B0000}"/>
    <cellStyle name="Normal 4 3 3 5 3 7 2" xfId="38314" xr:uid="{00000000-0005-0000-0000-0000E13B0000}"/>
    <cellStyle name="Normal 4 3 3 5 3 8" xfId="17321" xr:uid="{00000000-0005-0000-0000-0000E23B0000}"/>
    <cellStyle name="Normal 4 3 3 5 3 8 2" xfId="35382" xr:uid="{00000000-0005-0000-0000-0000E33B0000}"/>
    <cellStyle name="Normal 4 3 3 5 3 9" xfId="8671" xr:uid="{00000000-0005-0000-0000-0000E43B0000}"/>
    <cellStyle name="Normal 4 3 3 5 3 9 2" xfId="32367" xr:uid="{00000000-0005-0000-0000-0000E53B0000}"/>
    <cellStyle name="Normal 4 3 3 5 4" xfId="1815" xr:uid="{00000000-0005-0000-0000-0000E63B0000}"/>
    <cellStyle name="Normal 4 3 3 5 4 10" xfId="3688" xr:uid="{00000000-0005-0000-0000-0000E73B0000}"/>
    <cellStyle name="Normal 4 3 3 5 4 11" xfId="19828" xr:uid="{00000000-0005-0000-0000-0000E83B0000}"/>
    <cellStyle name="Normal 4 3 3 5 4 2" xfId="13311" xr:uid="{00000000-0005-0000-0000-0000E93B0000}"/>
    <cellStyle name="Normal 4 3 3 5 4 2 2" xfId="15682" xr:uid="{00000000-0005-0000-0000-0000EA3B0000}"/>
    <cellStyle name="Normal 4 3 3 5 4 2 2 2" xfId="43310" xr:uid="{00000000-0005-0000-0000-0000EB3B0000}"/>
    <cellStyle name="Normal 4 3 3 5 4 2 3" xfId="40939" xr:uid="{00000000-0005-0000-0000-0000EC3B0000}"/>
    <cellStyle name="Normal 4 3 3 5 4 2 4" xfId="37075" xr:uid="{00000000-0005-0000-0000-0000ED3B0000}"/>
    <cellStyle name="Normal 4 3 3 5 4 2 5" xfId="31128" xr:uid="{00000000-0005-0000-0000-0000EE3B0000}"/>
    <cellStyle name="Normal 4 3 3 5 4 2 6" xfId="25421" xr:uid="{00000000-0005-0000-0000-0000EF3B0000}"/>
    <cellStyle name="Normal 4 3 3 5 4 3" xfId="11962" xr:uid="{00000000-0005-0000-0000-0000F03B0000}"/>
    <cellStyle name="Normal 4 3 3 5 4 3 2" xfId="39709" xr:uid="{00000000-0005-0000-0000-0000F13B0000}"/>
    <cellStyle name="Normal 4 3 3 5 4 3 3" xfId="34239" xr:uid="{00000000-0005-0000-0000-0000F23B0000}"/>
    <cellStyle name="Normal 4 3 3 5 4 3 4" xfId="27086" xr:uid="{00000000-0005-0000-0000-0000F33B0000}"/>
    <cellStyle name="Normal 4 3 3 5 4 4" xfId="14453" xr:uid="{00000000-0005-0000-0000-0000F43B0000}"/>
    <cellStyle name="Normal 4 3 3 5 4 4 2" xfId="42081" xr:uid="{00000000-0005-0000-0000-0000F53B0000}"/>
    <cellStyle name="Normal 4 3 3 5 4 4 3" xfId="23572" xr:uid="{00000000-0005-0000-0000-0000F63B0000}"/>
    <cellStyle name="Normal 4 3 3 5 4 5" xfId="11342" xr:uid="{00000000-0005-0000-0000-0000F73B0000}"/>
    <cellStyle name="Normal 4 3 3 5 4 5 2" xfId="39113" xr:uid="{00000000-0005-0000-0000-0000F83B0000}"/>
    <cellStyle name="Normal 4 3 3 5 4 6" xfId="17954" xr:uid="{00000000-0005-0000-0000-0000F93B0000}"/>
    <cellStyle name="Normal 4 3 3 5 4 6 2" xfId="35853" xr:uid="{00000000-0005-0000-0000-0000FA3B0000}"/>
    <cellStyle name="Normal 4 3 3 5 4 7" xfId="9304" xr:uid="{00000000-0005-0000-0000-0000FB3B0000}"/>
    <cellStyle name="Normal 4 3 3 5 4 7 2" xfId="33000" xr:uid="{00000000-0005-0000-0000-0000FC3B0000}"/>
    <cellStyle name="Normal 4 3 3 5 4 8" xfId="7432" xr:uid="{00000000-0005-0000-0000-0000FD3B0000}"/>
    <cellStyle name="Normal 4 3 3 5 4 8 2" xfId="29256" xr:uid="{00000000-0005-0000-0000-0000FE3B0000}"/>
    <cellStyle name="Normal 4 3 3 5 4 9" xfId="5560" xr:uid="{00000000-0005-0000-0000-0000FF3B0000}"/>
    <cellStyle name="Normal 4 3 3 5 4 9 2" xfId="21700" xr:uid="{00000000-0005-0000-0000-0000003C0000}"/>
    <cellStyle name="Normal 4 3 3 5 5" xfId="2359" xr:uid="{00000000-0005-0000-0000-0000013C0000}"/>
    <cellStyle name="Normal 4 3 3 5 5 10" xfId="20371" xr:uid="{00000000-0005-0000-0000-0000023C0000}"/>
    <cellStyle name="Normal 4 3 3 5 5 2" xfId="13449" xr:uid="{00000000-0005-0000-0000-0000033C0000}"/>
    <cellStyle name="Normal 4 3 3 5 5 2 2" xfId="41077" xr:uid="{00000000-0005-0000-0000-0000043C0000}"/>
    <cellStyle name="Normal 4 3 3 5 5 2 3" xfId="37618" xr:uid="{00000000-0005-0000-0000-0000053C0000}"/>
    <cellStyle name="Normal 4 3 3 5 5 2 4" xfId="31671" xr:uid="{00000000-0005-0000-0000-0000063C0000}"/>
    <cellStyle name="Normal 4 3 3 5 5 2 5" xfId="25559" xr:uid="{00000000-0005-0000-0000-0000073C0000}"/>
    <cellStyle name="Normal 4 3 3 5 5 3" xfId="15820" xr:uid="{00000000-0005-0000-0000-0000083C0000}"/>
    <cellStyle name="Normal 4 3 3 5 5 3 2" xfId="43448" xr:uid="{00000000-0005-0000-0000-0000093C0000}"/>
    <cellStyle name="Normal 4 3 3 5 5 3 3" xfId="27258" xr:uid="{00000000-0005-0000-0000-00000A3C0000}"/>
    <cellStyle name="Normal 4 3 3 5 5 4" xfId="10866" xr:uid="{00000000-0005-0000-0000-00000B3C0000}"/>
    <cellStyle name="Normal 4 3 3 5 5 4 2" xfId="38637" xr:uid="{00000000-0005-0000-0000-00000C3C0000}"/>
    <cellStyle name="Normal 4 3 3 5 5 4 3" xfId="24115" xr:uid="{00000000-0005-0000-0000-00000D3C0000}"/>
    <cellStyle name="Normal 4 3 3 5 5 5" xfId="18497" xr:uid="{00000000-0005-0000-0000-00000E3C0000}"/>
    <cellStyle name="Normal 4 3 3 5 5 5 2" xfId="36025" xr:uid="{00000000-0005-0000-0000-00000F3C0000}"/>
    <cellStyle name="Normal 4 3 3 5 5 6" xfId="9847" xr:uid="{00000000-0005-0000-0000-0000103C0000}"/>
    <cellStyle name="Normal 4 3 3 5 5 6 2" xfId="33543" xr:uid="{00000000-0005-0000-0000-0000113C0000}"/>
    <cellStyle name="Normal 4 3 3 5 5 7" xfId="7975" xr:uid="{00000000-0005-0000-0000-0000123C0000}"/>
    <cellStyle name="Normal 4 3 3 5 5 7 2" xfId="29799" xr:uid="{00000000-0005-0000-0000-0000133C0000}"/>
    <cellStyle name="Normal 4 3 3 5 5 8" xfId="6103" xr:uid="{00000000-0005-0000-0000-0000143C0000}"/>
    <cellStyle name="Normal 4 3 3 5 5 8 2" xfId="22243" xr:uid="{00000000-0005-0000-0000-0000153C0000}"/>
    <cellStyle name="Normal 4 3 3 5 5 9" xfId="4231" xr:uid="{00000000-0005-0000-0000-0000163C0000}"/>
    <cellStyle name="Normal 4 3 3 5 6" xfId="1658" xr:uid="{00000000-0005-0000-0000-0000173C0000}"/>
    <cellStyle name="Normal 4 3 3 5 6 2" xfId="16463" xr:uid="{00000000-0005-0000-0000-0000183C0000}"/>
    <cellStyle name="Normal 4 3 3 5 6 2 2" xfId="44091" xr:uid="{00000000-0005-0000-0000-0000193C0000}"/>
    <cellStyle name="Normal 4 3 3 5 6 2 3" xfId="30971" xr:uid="{00000000-0005-0000-0000-00001A3C0000}"/>
    <cellStyle name="Normal 4 3 3 5 6 2 4" xfId="26202" xr:uid="{00000000-0005-0000-0000-00001B3C0000}"/>
    <cellStyle name="Normal 4 3 3 5 6 3" xfId="14092" xr:uid="{00000000-0005-0000-0000-00001C3C0000}"/>
    <cellStyle name="Normal 4 3 3 5 6 3 2" xfId="41720" xr:uid="{00000000-0005-0000-0000-00001D3C0000}"/>
    <cellStyle name="Normal 4 3 3 5 6 3 3" xfId="27933" xr:uid="{00000000-0005-0000-0000-00001E3C0000}"/>
    <cellStyle name="Normal 4 3 3 5 6 4" xfId="17797" xr:uid="{00000000-0005-0000-0000-00001F3C0000}"/>
    <cellStyle name="Normal 4 3 3 5 6 4 2" xfId="36700" xr:uid="{00000000-0005-0000-0000-0000203C0000}"/>
    <cellStyle name="Normal 4 3 3 5 6 4 3" xfId="23415" xr:uid="{00000000-0005-0000-0000-0000213C0000}"/>
    <cellStyle name="Normal 4 3 3 5 6 5" xfId="9147" xr:uid="{00000000-0005-0000-0000-0000223C0000}"/>
    <cellStyle name="Normal 4 3 3 5 6 5 2" xfId="32843" xr:uid="{00000000-0005-0000-0000-0000233C0000}"/>
    <cellStyle name="Normal 4 3 3 5 6 6" xfId="7275" xr:uid="{00000000-0005-0000-0000-0000243C0000}"/>
    <cellStyle name="Normal 4 3 3 5 6 6 2" xfId="29099" xr:uid="{00000000-0005-0000-0000-0000253C0000}"/>
    <cellStyle name="Normal 4 3 3 5 6 7" xfId="5403" xr:uid="{00000000-0005-0000-0000-0000263C0000}"/>
    <cellStyle name="Normal 4 3 3 5 6 7 2" xfId="21543" xr:uid="{00000000-0005-0000-0000-0000273C0000}"/>
    <cellStyle name="Normal 4 3 3 5 6 8" xfId="3531" xr:uid="{00000000-0005-0000-0000-0000283C0000}"/>
    <cellStyle name="Normal 4 3 3 5 6 9" xfId="19671" xr:uid="{00000000-0005-0000-0000-0000293C0000}"/>
    <cellStyle name="Normal 4 3 3 5 7" xfId="1505" xr:uid="{00000000-0005-0000-0000-00002A3C0000}"/>
    <cellStyle name="Normal 4 3 3 5 7 2" xfId="14929" xr:uid="{00000000-0005-0000-0000-00002B3C0000}"/>
    <cellStyle name="Normal 4 3 3 5 7 2 2" xfId="42557" xr:uid="{00000000-0005-0000-0000-00002C3C0000}"/>
    <cellStyle name="Normal 4 3 3 5 7 2 3" xfId="30818" xr:uid="{00000000-0005-0000-0000-00002D3C0000}"/>
    <cellStyle name="Normal 4 3 3 5 7 2 4" xfId="28118" xr:uid="{00000000-0005-0000-0000-00002E3C0000}"/>
    <cellStyle name="Normal 4 3 3 5 7 3" xfId="12438" xr:uid="{00000000-0005-0000-0000-00002F3C0000}"/>
    <cellStyle name="Normal 4 3 3 5 7 3 2" xfId="40185" xr:uid="{00000000-0005-0000-0000-0000303C0000}"/>
    <cellStyle name="Normal 4 3 3 5 7 3 3" xfId="23262" xr:uid="{00000000-0005-0000-0000-0000313C0000}"/>
    <cellStyle name="Normal 4 3 3 5 7 4" xfId="17644" xr:uid="{00000000-0005-0000-0000-0000323C0000}"/>
    <cellStyle name="Normal 4 3 3 5 7 4 2" xfId="35222" xr:uid="{00000000-0005-0000-0000-0000333C0000}"/>
    <cellStyle name="Normal 4 3 3 5 7 5" xfId="8994" xr:uid="{00000000-0005-0000-0000-0000343C0000}"/>
    <cellStyle name="Normal 4 3 3 5 7 5 2" xfId="32690" xr:uid="{00000000-0005-0000-0000-0000353C0000}"/>
    <cellStyle name="Normal 4 3 3 5 7 6" xfId="7122" xr:uid="{00000000-0005-0000-0000-0000363C0000}"/>
    <cellStyle name="Normal 4 3 3 5 7 6 2" xfId="28946" xr:uid="{00000000-0005-0000-0000-0000373C0000}"/>
    <cellStyle name="Normal 4 3 3 5 7 7" xfId="5250" xr:uid="{00000000-0005-0000-0000-0000383C0000}"/>
    <cellStyle name="Normal 4 3 3 5 7 7 2" xfId="21390" xr:uid="{00000000-0005-0000-0000-0000393C0000}"/>
    <cellStyle name="Normal 4 3 3 5 7 8" xfId="3378" xr:uid="{00000000-0005-0000-0000-00003A3C0000}"/>
    <cellStyle name="Normal 4 3 3 5 7 9" xfId="19518" xr:uid="{00000000-0005-0000-0000-00003B3C0000}"/>
    <cellStyle name="Normal 4 3 3 5 8" xfId="11809" xr:uid="{00000000-0005-0000-0000-00003C3C0000}"/>
    <cellStyle name="Normal 4 3 3 5 8 2" xfId="39562" xr:uid="{00000000-0005-0000-0000-00003D3C0000}"/>
    <cellStyle name="Normal 4 3 3 5 8 3" xfId="36918" xr:uid="{00000000-0005-0000-0000-00003E3C0000}"/>
    <cellStyle name="Normal 4 3 3 5 8 4" xfId="30342" xr:uid="{00000000-0005-0000-0000-00003F3C0000}"/>
    <cellStyle name="Normal 4 3 3 5 8 5" xfId="24668" xr:uid="{00000000-0005-0000-0000-0000403C0000}"/>
    <cellStyle name="Normal 4 3 3 5 9" xfId="14300" xr:uid="{00000000-0005-0000-0000-0000413C0000}"/>
    <cellStyle name="Normal 4 3 3 5 9 2" xfId="41928" xr:uid="{00000000-0005-0000-0000-0000423C0000}"/>
    <cellStyle name="Normal 4 3 3 5 9 3" xfId="34086" xr:uid="{00000000-0005-0000-0000-0000433C0000}"/>
    <cellStyle name="Normal 4 3 3 5 9 4" xfId="26454" xr:uid="{00000000-0005-0000-0000-0000443C0000}"/>
    <cellStyle name="Normal 4 3 3 6" xfId="1284" xr:uid="{00000000-0005-0000-0000-0000453C0000}"/>
    <cellStyle name="Normal 4 3 3 6 10" xfId="17423" xr:uid="{00000000-0005-0000-0000-0000463C0000}"/>
    <cellStyle name="Normal 4 3 3 6 10 2" xfId="35694" xr:uid="{00000000-0005-0000-0000-0000473C0000}"/>
    <cellStyle name="Normal 4 3 3 6 11" xfId="8773" xr:uid="{00000000-0005-0000-0000-0000483C0000}"/>
    <cellStyle name="Normal 4 3 3 6 11 2" xfId="32469" xr:uid="{00000000-0005-0000-0000-0000493C0000}"/>
    <cellStyle name="Normal 4 3 3 6 12" xfId="6901" xr:uid="{00000000-0005-0000-0000-00004A3C0000}"/>
    <cellStyle name="Normal 4 3 3 6 12 2" xfId="28725" xr:uid="{00000000-0005-0000-0000-00004B3C0000}"/>
    <cellStyle name="Normal 4 3 3 6 13" xfId="5029" xr:uid="{00000000-0005-0000-0000-00004C3C0000}"/>
    <cellStyle name="Normal 4 3 3 6 13 2" xfId="21169" xr:uid="{00000000-0005-0000-0000-00004D3C0000}"/>
    <cellStyle name="Normal 4 3 3 6 14" xfId="3157" xr:uid="{00000000-0005-0000-0000-00004E3C0000}"/>
    <cellStyle name="Normal 4 3 3 6 15" xfId="19297" xr:uid="{00000000-0005-0000-0000-00004F3C0000}"/>
    <cellStyle name="Normal 4 3 3 6 2" xfId="2239" xr:uid="{00000000-0005-0000-0000-0000503C0000}"/>
    <cellStyle name="Normal 4 3 3 6 2 10" xfId="4112" xr:uid="{00000000-0005-0000-0000-0000513C0000}"/>
    <cellStyle name="Normal 4 3 3 6 2 11" xfId="20252" xr:uid="{00000000-0005-0000-0000-0000523C0000}"/>
    <cellStyle name="Normal 4 3 3 6 2 2" xfId="2783" xr:uid="{00000000-0005-0000-0000-0000533C0000}"/>
    <cellStyle name="Normal 4 3 3 6 2 2 2" xfId="16217" xr:uid="{00000000-0005-0000-0000-0000543C0000}"/>
    <cellStyle name="Normal 4 3 3 6 2 2 2 2" xfId="43845" xr:uid="{00000000-0005-0000-0000-0000553C0000}"/>
    <cellStyle name="Normal 4 3 3 6 2 2 2 3" xfId="38042" xr:uid="{00000000-0005-0000-0000-0000563C0000}"/>
    <cellStyle name="Normal 4 3 3 6 2 2 2 4" xfId="32095" xr:uid="{00000000-0005-0000-0000-0000573C0000}"/>
    <cellStyle name="Normal 4 3 3 6 2 2 2 5" xfId="25956" xr:uid="{00000000-0005-0000-0000-0000583C0000}"/>
    <cellStyle name="Normal 4 3 3 6 2 2 3" xfId="13846" xr:uid="{00000000-0005-0000-0000-0000593C0000}"/>
    <cellStyle name="Normal 4 3 3 6 2 2 3 2" xfId="41474" xr:uid="{00000000-0005-0000-0000-00005A3C0000}"/>
    <cellStyle name="Normal 4 3 3 6 2 2 3 3" xfId="27682" xr:uid="{00000000-0005-0000-0000-00005B3C0000}"/>
    <cellStyle name="Normal 4 3 3 6 2 2 4" xfId="18921" xr:uid="{00000000-0005-0000-0000-00005C3C0000}"/>
    <cellStyle name="Normal 4 3 3 6 2 2 4 2" xfId="36449" xr:uid="{00000000-0005-0000-0000-00005D3C0000}"/>
    <cellStyle name="Normal 4 3 3 6 2 2 4 3" xfId="24539" xr:uid="{00000000-0005-0000-0000-00005E3C0000}"/>
    <cellStyle name="Normal 4 3 3 6 2 2 5" xfId="10271" xr:uid="{00000000-0005-0000-0000-00005F3C0000}"/>
    <cellStyle name="Normal 4 3 3 6 2 2 5 2" xfId="33967" xr:uid="{00000000-0005-0000-0000-0000603C0000}"/>
    <cellStyle name="Normal 4 3 3 6 2 2 6" xfId="8399" xr:uid="{00000000-0005-0000-0000-0000613C0000}"/>
    <cellStyle name="Normal 4 3 3 6 2 2 6 2" xfId="30223" xr:uid="{00000000-0005-0000-0000-0000623C0000}"/>
    <cellStyle name="Normal 4 3 3 6 2 2 7" xfId="6527" xr:uid="{00000000-0005-0000-0000-0000633C0000}"/>
    <cellStyle name="Normal 4 3 3 6 2 2 7 2" xfId="22667" xr:uid="{00000000-0005-0000-0000-0000643C0000}"/>
    <cellStyle name="Normal 4 3 3 6 2 2 8" xfId="4655" xr:uid="{00000000-0005-0000-0000-0000653C0000}"/>
    <cellStyle name="Normal 4 3 3 6 2 2 9" xfId="20795" xr:uid="{00000000-0005-0000-0000-0000663C0000}"/>
    <cellStyle name="Normal 4 3 3 6 2 3" xfId="12603" xr:uid="{00000000-0005-0000-0000-0000673C0000}"/>
    <cellStyle name="Normal 4 3 3 6 2 3 2" xfId="40345" xr:uid="{00000000-0005-0000-0000-0000683C0000}"/>
    <cellStyle name="Normal 4 3 3 6 2 3 3" xfId="37499" xr:uid="{00000000-0005-0000-0000-0000693C0000}"/>
    <cellStyle name="Normal 4 3 3 6 2 3 4" xfId="31552" xr:uid="{00000000-0005-0000-0000-00006A3C0000}"/>
    <cellStyle name="Normal 4 3 3 6 2 3 5" xfId="24828" xr:uid="{00000000-0005-0000-0000-00006B3C0000}"/>
    <cellStyle name="Normal 4 3 3 6 2 4" xfId="15089" xr:uid="{00000000-0005-0000-0000-00006C3C0000}"/>
    <cellStyle name="Normal 4 3 3 6 2 4 2" xfId="42717" xr:uid="{00000000-0005-0000-0000-00006D3C0000}"/>
    <cellStyle name="Normal 4 3 3 6 2 4 3" xfId="27192" xr:uid="{00000000-0005-0000-0000-00006E3C0000}"/>
    <cellStyle name="Normal 4 3 3 6 2 5" xfId="11673" xr:uid="{00000000-0005-0000-0000-00006F3C0000}"/>
    <cellStyle name="Normal 4 3 3 6 2 5 2" xfId="39435" xr:uid="{00000000-0005-0000-0000-0000703C0000}"/>
    <cellStyle name="Normal 4 3 3 6 2 5 3" xfId="23996" xr:uid="{00000000-0005-0000-0000-0000713C0000}"/>
    <cellStyle name="Normal 4 3 3 6 2 6" xfId="18378" xr:uid="{00000000-0005-0000-0000-0000723C0000}"/>
    <cellStyle name="Normal 4 3 3 6 2 6 2" xfId="35959" xr:uid="{00000000-0005-0000-0000-0000733C0000}"/>
    <cellStyle name="Normal 4 3 3 6 2 7" xfId="9728" xr:uid="{00000000-0005-0000-0000-0000743C0000}"/>
    <cellStyle name="Normal 4 3 3 6 2 7 2" xfId="33424" xr:uid="{00000000-0005-0000-0000-0000753C0000}"/>
    <cellStyle name="Normal 4 3 3 6 2 8" xfId="7856" xr:uid="{00000000-0005-0000-0000-0000763C0000}"/>
    <cellStyle name="Normal 4 3 3 6 2 8 2" xfId="29680" xr:uid="{00000000-0005-0000-0000-0000773C0000}"/>
    <cellStyle name="Normal 4 3 3 6 2 9" xfId="5984" xr:uid="{00000000-0005-0000-0000-0000783C0000}"/>
    <cellStyle name="Normal 4 3 3 6 2 9 2" xfId="22124" xr:uid="{00000000-0005-0000-0000-0000793C0000}"/>
    <cellStyle name="Normal 4 3 3 6 3" xfId="2461" xr:uid="{00000000-0005-0000-0000-00007A3C0000}"/>
    <cellStyle name="Normal 4 3 3 6 3 10" xfId="20473" xr:uid="{00000000-0005-0000-0000-00007B3C0000}"/>
    <cellStyle name="Normal 4 3 3 6 3 2" xfId="13205" xr:uid="{00000000-0005-0000-0000-00007C3C0000}"/>
    <cellStyle name="Normal 4 3 3 6 3 2 2" xfId="40849" xr:uid="{00000000-0005-0000-0000-00007D3C0000}"/>
    <cellStyle name="Normal 4 3 3 6 3 2 3" xfId="37720" xr:uid="{00000000-0005-0000-0000-00007E3C0000}"/>
    <cellStyle name="Normal 4 3 3 6 3 2 4" xfId="31773" xr:uid="{00000000-0005-0000-0000-00007F3C0000}"/>
    <cellStyle name="Normal 4 3 3 6 3 2 5" xfId="25332" xr:uid="{00000000-0005-0000-0000-0000803C0000}"/>
    <cellStyle name="Normal 4 3 3 6 3 3" xfId="15593" xr:uid="{00000000-0005-0000-0000-0000813C0000}"/>
    <cellStyle name="Normal 4 3 3 6 3 3 2" xfId="43221" xr:uid="{00000000-0005-0000-0000-0000823C0000}"/>
    <cellStyle name="Normal 4 3 3 6 3 3 3" xfId="27360" xr:uid="{00000000-0005-0000-0000-0000833C0000}"/>
    <cellStyle name="Normal 4 3 3 6 3 4" xfId="11553" xr:uid="{00000000-0005-0000-0000-0000843C0000}"/>
    <cellStyle name="Normal 4 3 3 6 3 4 2" xfId="39321" xr:uid="{00000000-0005-0000-0000-0000853C0000}"/>
    <cellStyle name="Normal 4 3 3 6 3 4 3" xfId="24217" xr:uid="{00000000-0005-0000-0000-0000863C0000}"/>
    <cellStyle name="Normal 4 3 3 6 3 5" xfId="18599" xr:uid="{00000000-0005-0000-0000-0000873C0000}"/>
    <cellStyle name="Normal 4 3 3 6 3 5 2" xfId="36127" xr:uid="{00000000-0005-0000-0000-0000883C0000}"/>
    <cellStyle name="Normal 4 3 3 6 3 6" xfId="9949" xr:uid="{00000000-0005-0000-0000-0000893C0000}"/>
    <cellStyle name="Normal 4 3 3 6 3 6 2" xfId="33645" xr:uid="{00000000-0005-0000-0000-00008A3C0000}"/>
    <cellStyle name="Normal 4 3 3 6 3 7" xfId="8077" xr:uid="{00000000-0005-0000-0000-00008B3C0000}"/>
    <cellStyle name="Normal 4 3 3 6 3 7 2" xfId="29901" xr:uid="{00000000-0005-0000-0000-00008C3C0000}"/>
    <cellStyle name="Normal 4 3 3 6 3 8" xfId="6205" xr:uid="{00000000-0005-0000-0000-00008D3C0000}"/>
    <cellStyle name="Normal 4 3 3 6 3 8 2" xfId="22345" xr:uid="{00000000-0005-0000-0000-00008E3C0000}"/>
    <cellStyle name="Normal 4 3 3 6 3 9" xfId="4333" xr:uid="{00000000-0005-0000-0000-00008F3C0000}"/>
    <cellStyle name="Normal 4 3 3 6 4" xfId="1917" xr:uid="{00000000-0005-0000-0000-0000903C0000}"/>
    <cellStyle name="Normal 4 3 3 6 4 10" xfId="19930" xr:uid="{00000000-0005-0000-0000-0000913C0000}"/>
    <cellStyle name="Normal 4 3 3 6 4 2" xfId="14115" xr:uid="{00000000-0005-0000-0000-0000923C0000}"/>
    <cellStyle name="Normal 4 3 3 6 4 2 2" xfId="41743" xr:uid="{00000000-0005-0000-0000-0000933C0000}"/>
    <cellStyle name="Normal 4 3 3 6 4 2 3" xfId="31230" xr:uid="{00000000-0005-0000-0000-0000943C0000}"/>
    <cellStyle name="Normal 4 3 3 6 4 2 4" xfId="26225" xr:uid="{00000000-0005-0000-0000-0000953C0000}"/>
    <cellStyle name="Normal 4 3 3 6 4 3" xfId="16486" xr:uid="{00000000-0005-0000-0000-0000963C0000}"/>
    <cellStyle name="Normal 4 3 3 6 4 3 2" xfId="44114" xr:uid="{00000000-0005-0000-0000-0000973C0000}"/>
    <cellStyle name="Normal 4 3 3 6 4 3 3" xfId="27958" xr:uid="{00000000-0005-0000-0000-0000983C0000}"/>
    <cellStyle name="Normal 4 3 3 6 4 4" xfId="11444" xr:uid="{00000000-0005-0000-0000-0000993C0000}"/>
    <cellStyle name="Normal 4 3 3 6 4 4 2" xfId="39215" xr:uid="{00000000-0005-0000-0000-00009A3C0000}"/>
    <cellStyle name="Normal 4 3 3 6 4 4 3" xfId="23674" xr:uid="{00000000-0005-0000-0000-00009B3C0000}"/>
    <cellStyle name="Normal 4 3 3 6 4 5" xfId="18056" xr:uid="{00000000-0005-0000-0000-00009C3C0000}"/>
    <cellStyle name="Normal 4 3 3 6 4 5 2" xfId="36725" xr:uid="{00000000-0005-0000-0000-00009D3C0000}"/>
    <cellStyle name="Normal 4 3 3 6 4 6" xfId="9406" xr:uid="{00000000-0005-0000-0000-00009E3C0000}"/>
    <cellStyle name="Normal 4 3 3 6 4 6 2" xfId="33102" xr:uid="{00000000-0005-0000-0000-00009F3C0000}"/>
    <cellStyle name="Normal 4 3 3 6 4 7" xfId="7534" xr:uid="{00000000-0005-0000-0000-0000A03C0000}"/>
    <cellStyle name="Normal 4 3 3 6 4 7 2" xfId="29358" xr:uid="{00000000-0005-0000-0000-0000A13C0000}"/>
    <cellStyle name="Normal 4 3 3 6 4 8" xfId="5662" xr:uid="{00000000-0005-0000-0000-0000A23C0000}"/>
    <cellStyle name="Normal 4 3 3 6 4 8 2" xfId="21802" xr:uid="{00000000-0005-0000-0000-0000A33C0000}"/>
    <cellStyle name="Normal 4 3 3 6 4 9" xfId="3790" xr:uid="{00000000-0005-0000-0000-0000A43C0000}"/>
    <cellStyle name="Normal 4 3 3 6 5" xfId="11121" xr:uid="{00000000-0005-0000-0000-0000A53C0000}"/>
    <cellStyle name="Normal 4 3 3 6 5 2" xfId="13030" xr:uid="{00000000-0005-0000-0000-0000A63C0000}"/>
    <cellStyle name="Normal 4 3 3 6 5 2 2" xfId="40682" xr:uid="{00000000-0005-0000-0000-0000A73C0000}"/>
    <cellStyle name="Normal 4 3 3 6 5 2 3" xfId="34873" xr:uid="{00000000-0005-0000-0000-0000A83C0000}"/>
    <cellStyle name="Normal 4 3 3 6 5 3" xfId="15426" xr:uid="{00000000-0005-0000-0000-0000A93C0000}"/>
    <cellStyle name="Normal 4 3 3 6 5 3 2" xfId="43054" xr:uid="{00000000-0005-0000-0000-0000AA3C0000}"/>
    <cellStyle name="Normal 4 3 3 6 5 4" xfId="38892" xr:uid="{00000000-0005-0000-0000-0000AB3C0000}"/>
    <cellStyle name="Normal 4 3 3 6 5 5" xfId="37177" xr:uid="{00000000-0005-0000-0000-0000AC3C0000}"/>
    <cellStyle name="Normal 4 3 3 6 5 6" xfId="30597" xr:uid="{00000000-0005-0000-0000-0000AD3C0000}"/>
    <cellStyle name="Normal 4 3 3 6 5 7" xfId="25165" xr:uid="{00000000-0005-0000-0000-0000AE3C0000}"/>
    <cellStyle name="Normal 4 3 3 6 6" xfId="12217" xr:uid="{00000000-0005-0000-0000-0000AF3C0000}"/>
    <cellStyle name="Normal 4 3 3 6 6 2" xfId="39964" xr:uid="{00000000-0005-0000-0000-0000B03C0000}"/>
    <cellStyle name="Normal 4 3 3 6 6 3" xfId="34494" xr:uid="{00000000-0005-0000-0000-0000B13C0000}"/>
    <cellStyle name="Normal 4 3 3 6 6 4" xfId="26926" xr:uid="{00000000-0005-0000-0000-0000B23C0000}"/>
    <cellStyle name="Normal 4 3 3 6 7" xfId="14708" xr:uid="{00000000-0005-0000-0000-0000B33C0000}"/>
    <cellStyle name="Normal 4 3 3 6 7 2" xfId="42336" xr:uid="{00000000-0005-0000-0000-0000B43C0000}"/>
    <cellStyle name="Normal 4 3 3 6 7 3" xfId="23041" xr:uid="{00000000-0005-0000-0000-0000B53C0000}"/>
    <cellStyle name="Normal 4 3 3 6 8" xfId="16928" xr:uid="{00000000-0005-0000-0000-0000B63C0000}"/>
    <cellStyle name="Normal 4 3 3 6 8 2" xfId="44556" xr:uid="{00000000-0005-0000-0000-0000B73C0000}"/>
    <cellStyle name="Normal 4 3 3 6 9" xfId="10645" xr:uid="{00000000-0005-0000-0000-0000B83C0000}"/>
    <cellStyle name="Normal 4 3 3 6 9 2" xfId="38416" xr:uid="{00000000-0005-0000-0000-0000B93C0000}"/>
    <cellStyle name="Normal 4 3 3 7" xfId="1131" xr:uid="{00000000-0005-0000-0000-0000BA3C0000}"/>
    <cellStyle name="Normal 4 3 3 7 10" xfId="8620" xr:uid="{00000000-0005-0000-0000-0000BB3C0000}"/>
    <cellStyle name="Normal 4 3 3 7 10 2" xfId="32316" xr:uid="{00000000-0005-0000-0000-0000BC3C0000}"/>
    <cellStyle name="Normal 4 3 3 7 11" xfId="6748" xr:uid="{00000000-0005-0000-0000-0000BD3C0000}"/>
    <cellStyle name="Normal 4 3 3 7 11 2" xfId="28572" xr:uid="{00000000-0005-0000-0000-0000BE3C0000}"/>
    <cellStyle name="Normal 4 3 3 7 12" xfId="4876" xr:uid="{00000000-0005-0000-0000-0000BF3C0000}"/>
    <cellStyle name="Normal 4 3 3 7 12 2" xfId="21016" xr:uid="{00000000-0005-0000-0000-0000C03C0000}"/>
    <cellStyle name="Normal 4 3 3 7 13" xfId="3004" xr:uid="{00000000-0005-0000-0000-0000C13C0000}"/>
    <cellStyle name="Normal 4 3 3 7 14" xfId="19144" xr:uid="{00000000-0005-0000-0000-0000C23C0000}"/>
    <cellStyle name="Normal 4 3 3 7 2" xfId="2630" xr:uid="{00000000-0005-0000-0000-0000C33C0000}"/>
    <cellStyle name="Normal 4 3 3 7 2 10" xfId="20642" xr:uid="{00000000-0005-0000-0000-0000C43C0000}"/>
    <cellStyle name="Normal 4 3 3 7 2 2" xfId="13697" xr:uid="{00000000-0005-0000-0000-0000C53C0000}"/>
    <cellStyle name="Normal 4 3 3 7 2 2 2" xfId="41325" xr:uid="{00000000-0005-0000-0000-0000C63C0000}"/>
    <cellStyle name="Normal 4 3 3 7 2 2 3" xfId="37889" xr:uid="{00000000-0005-0000-0000-0000C73C0000}"/>
    <cellStyle name="Normal 4 3 3 7 2 2 4" xfId="31942" xr:uid="{00000000-0005-0000-0000-0000C83C0000}"/>
    <cellStyle name="Normal 4 3 3 7 2 2 5" xfId="25807" xr:uid="{00000000-0005-0000-0000-0000C93C0000}"/>
    <cellStyle name="Normal 4 3 3 7 2 3" xfId="16068" xr:uid="{00000000-0005-0000-0000-0000CA3C0000}"/>
    <cellStyle name="Normal 4 3 3 7 2 3 2" xfId="43696" xr:uid="{00000000-0005-0000-0000-0000CB3C0000}"/>
    <cellStyle name="Normal 4 3 3 7 2 3 3" xfId="27529" xr:uid="{00000000-0005-0000-0000-0000CC3C0000}"/>
    <cellStyle name="Normal 4 3 3 7 2 4" xfId="11606" xr:uid="{00000000-0005-0000-0000-0000CD3C0000}"/>
    <cellStyle name="Normal 4 3 3 7 2 4 2" xfId="39369" xr:uid="{00000000-0005-0000-0000-0000CE3C0000}"/>
    <cellStyle name="Normal 4 3 3 7 2 4 3" xfId="24386" xr:uid="{00000000-0005-0000-0000-0000CF3C0000}"/>
    <cellStyle name="Normal 4 3 3 7 2 5" xfId="18768" xr:uid="{00000000-0005-0000-0000-0000D03C0000}"/>
    <cellStyle name="Normal 4 3 3 7 2 5 2" xfId="36296" xr:uid="{00000000-0005-0000-0000-0000D13C0000}"/>
    <cellStyle name="Normal 4 3 3 7 2 6" xfId="10118" xr:uid="{00000000-0005-0000-0000-0000D23C0000}"/>
    <cellStyle name="Normal 4 3 3 7 2 6 2" xfId="33814" xr:uid="{00000000-0005-0000-0000-0000D33C0000}"/>
    <cellStyle name="Normal 4 3 3 7 2 7" xfId="8246" xr:uid="{00000000-0005-0000-0000-0000D43C0000}"/>
    <cellStyle name="Normal 4 3 3 7 2 7 2" xfId="30070" xr:uid="{00000000-0005-0000-0000-0000D53C0000}"/>
    <cellStyle name="Normal 4 3 3 7 2 8" xfId="6374" xr:uid="{00000000-0005-0000-0000-0000D63C0000}"/>
    <cellStyle name="Normal 4 3 3 7 2 8 2" xfId="22514" xr:uid="{00000000-0005-0000-0000-0000D73C0000}"/>
    <cellStyle name="Normal 4 3 3 7 2 9" xfId="4502" xr:uid="{00000000-0005-0000-0000-0000D83C0000}"/>
    <cellStyle name="Normal 4 3 3 7 3" xfId="2086" xr:uid="{00000000-0005-0000-0000-0000D93C0000}"/>
    <cellStyle name="Normal 4 3 3 7 3 10" xfId="20099" xr:uid="{00000000-0005-0000-0000-0000DA3C0000}"/>
    <cellStyle name="Normal 4 3 3 7 3 2" xfId="14138" xr:uid="{00000000-0005-0000-0000-0000DB3C0000}"/>
    <cellStyle name="Normal 4 3 3 7 3 2 2" xfId="41766" xr:uid="{00000000-0005-0000-0000-0000DC3C0000}"/>
    <cellStyle name="Normal 4 3 3 7 3 2 3" xfId="31399" xr:uid="{00000000-0005-0000-0000-0000DD3C0000}"/>
    <cellStyle name="Normal 4 3 3 7 3 2 4" xfId="26248" xr:uid="{00000000-0005-0000-0000-0000DE3C0000}"/>
    <cellStyle name="Normal 4 3 3 7 3 3" xfId="16509" xr:uid="{00000000-0005-0000-0000-0000DF3C0000}"/>
    <cellStyle name="Normal 4 3 3 7 3 3 2" xfId="44137" xr:uid="{00000000-0005-0000-0000-0000E03C0000}"/>
    <cellStyle name="Normal 4 3 3 7 3 3 3" xfId="27981" xr:uid="{00000000-0005-0000-0000-0000E13C0000}"/>
    <cellStyle name="Normal 4 3 3 7 3 4" xfId="10968" xr:uid="{00000000-0005-0000-0000-0000E23C0000}"/>
    <cellStyle name="Normal 4 3 3 7 3 4 2" xfId="38739" xr:uid="{00000000-0005-0000-0000-0000E33C0000}"/>
    <cellStyle name="Normal 4 3 3 7 3 4 3" xfId="23843" xr:uid="{00000000-0005-0000-0000-0000E43C0000}"/>
    <cellStyle name="Normal 4 3 3 7 3 5" xfId="18225" xr:uid="{00000000-0005-0000-0000-0000E53C0000}"/>
    <cellStyle name="Normal 4 3 3 7 3 5 2" xfId="36748" xr:uid="{00000000-0005-0000-0000-0000E63C0000}"/>
    <cellStyle name="Normal 4 3 3 7 3 6" xfId="9575" xr:uid="{00000000-0005-0000-0000-0000E73C0000}"/>
    <cellStyle name="Normal 4 3 3 7 3 6 2" xfId="33271" xr:uid="{00000000-0005-0000-0000-0000E83C0000}"/>
    <cellStyle name="Normal 4 3 3 7 3 7" xfId="7703" xr:uid="{00000000-0005-0000-0000-0000E93C0000}"/>
    <cellStyle name="Normal 4 3 3 7 3 7 2" xfId="29527" xr:uid="{00000000-0005-0000-0000-0000EA3C0000}"/>
    <cellStyle name="Normal 4 3 3 7 3 8" xfId="5831" xr:uid="{00000000-0005-0000-0000-0000EB3C0000}"/>
    <cellStyle name="Normal 4 3 3 7 3 8 2" xfId="21971" xr:uid="{00000000-0005-0000-0000-0000EC3C0000}"/>
    <cellStyle name="Normal 4 3 3 7 3 9" xfId="3959" xr:uid="{00000000-0005-0000-0000-0000ED3C0000}"/>
    <cellStyle name="Normal 4 3 3 7 4" xfId="13124" xr:uid="{00000000-0005-0000-0000-0000EE3C0000}"/>
    <cellStyle name="Normal 4 3 3 7 4 2" xfId="15515" xr:uid="{00000000-0005-0000-0000-0000EF3C0000}"/>
    <cellStyle name="Normal 4 3 3 7 4 2 2" xfId="43143" xr:uid="{00000000-0005-0000-0000-0000F03C0000}"/>
    <cellStyle name="Normal 4 3 3 7 4 2 3" xfId="34889" xr:uid="{00000000-0005-0000-0000-0000F13C0000}"/>
    <cellStyle name="Normal 4 3 3 7 4 3" xfId="40771" xr:uid="{00000000-0005-0000-0000-0000F23C0000}"/>
    <cellStyle name="Normal 4 3 3 7 4 4" xfId="37346" xr:uid="{00000000-0005-0000-0000-0000F33C0000}"/>
    <cellStyle name="Normal 4 3 3 7 4 5" xfId="30444" xr:uid="{00000000-0005-0000-0000-0000F43C0000}"/>
    <cellStyle name="Normal 4 3 3 7 4 6" xfId="25254" xr:uid="{00000000-0005-0000-0000-0000F53C0000}"/>
    <cellStyle name="Normal 4 3 3 7 5" xfId="12064" xr:uid="{00000000-0005-0000-0000-0000F63C0000}"/>
    <cellStyle name="Normal 4 3 3 7 5 2" xfId="39811" xr:uid="{00000000-0005-0000-0000-0000F73C0000}"/>
    <cellStyle name="Normal 4 3 3 7 5 3" xfId="34341" xr:uid="{00000000-0005-0000-0000-0000F83C0000}"/>
    <cellStyle name="Normal 4 3 3 7 5 4" xfId="26950" xr:uid="{00000000-0005-0000-0000-0000F93C0000}"/>
    <cellStyle name="Normal 4 3 3 7 6" xfId="14555" xr:uid="{00000000-0005-0000-0000-0000FA3C0000}"/>
    <cellStyle name="Normal 4 3 3 7 6 2" xfId="42183" xr:uid="{00000000-0005-0000-0000-0000FB3C0000}"/>
    <cellStyle name="Normal 4 3 3 7 6 3" xfId="22888" xr:uid="{00000000-0005-0000-0000-0000FC3C0000}"/>
    <cellStyle name="Normal 4 3 3 7 7" xfId="16775" xr:uid="{00000000-0005-0000-0000-0000FD3C0000}"/>
    <cellStyle name="Normal 4 3 3 7 7 2" xfId="44403" xr:uid="{00000000-0005-0000-0000-0000FE3C0000}"/>
    <cellStyle name="Normal 4 3 3 7 8" xfId="10492" xr:uid="{00000000-0005-0000-0000-0000FF3C0000}"/>
    <cellStyle name="Normal 4 3 3 7 8 2" xfId="38263" xr:uid="{00000000-0005-0000-0000-0000003D0000}"/>
    <cellStyle name="Normal 4 3 3 7 9" xfId="17270" xr:uid="{00000000-0005-0000-0000-0000013D0000}"/>
    <cellStyle name="Normal 4 3 3 7 9 2" xfId="35717" xr:uid="{00000000-0005-0000-0000-0000023D0000}"/>
    <cellStyle name="Normal 4 3 3 8" xfId="1764" xr:uid="{00000000-0005-0000-0000-0000033D0000}"/>
    <cellStyle name="Normal 4 3 3 8 10" xfId="5509" xr:uid="{00000000-0005-0000-0000-0000043D0000}"/>
    <cellStyle name="Normal 4 3 3 8 10 2" xfId="21649" xr:uid="{00000000-0005-0000-0000-0000053D0000}"/>
    <cellStyle name="Normal 4 3 3 8 11" xfId="3637" xr:uid="{00000000-0005-0000-0000-0000063D0000}"/>
    <cellStyle name="Normal 4 3 3 8 12" xfId="19777" xr:uid="{00000000-0005-0000-0000-0000073D0000}"/>
    <cellStyle name="Normal 4 3 3 8 2" xfId="14147" xr:uid="{00000000-0005-0000-0000-0000083D0000}"/>
    <cellStyle name="Normal 4 3 3 8 2 2" xfId="16518" xr:uid="{00000000-0005-0000-0000-0000093D0000}"/>
    <cellStyle name="Normal 4 3 3 8 2 2 2" xfId="44146" xr:uid="{00000000-0005-0000-0000-00000A3D0000}"/>
    <cellStyle name="Normal 4 3 3 8 2 2 3" xfId="27994" xr:uid="{00000000-0005-0000-0000-00000B3D0000}"/>
    <cellStyle name="Normal 4 3 3 8 2 3" xfId="41775" xr:uid="{00000000-0005-0000-0000-00000C3D0000}"/>
    <cellStyle name="Normal 4 3 3 8 2 4" xfId="36761" xr:uid="{00000000-0005-0000-0000-00000D3D0000}"/>
    <cellStyle name="Normal 4 3 3 8 2 5" xfId="31077" xr:uid="{00000000-0005-0000-0000-00000E3D0000}"/>
    <cellStyle name="Normal 4 3 3 8 2 6" xfId="26257" xr:uid="{00000000-0005-0000-0000-00000F3D0000}"/>
    <cellStyle name="Normal 4 3 3 8 3" xfId="13140" xr:uid="{00000000-0005-0000-0000-0000103D0000}"/>
    <cellStyle name="Normal 4 3 3 8 3 2" xfId="15530" xr:uid="{00000000-0005-0000-0000-0000113D0000}"/>
    <cellStyle name="Normal 4 3 3 8 3 2 2" xfId="43158" xr:uid="{00000000-0005-0000-0000-0000123D0000}"/>
    <cellStyle name="Normal 4 3 3 8 3 3" xfId="40786" xr:uid="{00000000-0005-0000-0000-0000133D0000}"/>
    <cellStyle name="Normal 4 3 3 8 3 4" xfId="37024" xr:uid="{00000000-0005-0000-0000-0000143D0000}"/>
    <cellStyle name="Normal 4 3 3 8 3 5" xfId="34900" xr:uid="{00000000-0005-0000-0000-0000153D0000}"/>
    <cellStyle name="Normal 4 3 3 8 3 6" xfId="25269" xr:uid="{00000000-0005-0000-0000-0000163D0000}"/>
    <cellStyle name="Normal 4 3 3 8 4" xfId="11911" xr:uid="{00000000-0005-0000-0000-0000173D0000}"/>
    <cellStyle name="Normal 4 3 3 8 4 2" xfId="39658" xr:uid="{00000000-0005-0000-0000-0000183D0000}"/>
    <cellStyle name="Normal 4 3 3 8 4 3" xfId="34188" xr:uid="{00000000-0005-0000-0000-0000193D0000}"/>
    <cellStyle name="Normal 4 3 3 8 4 4" xfId="26963" xr:uid="{00000000-0005-0000-0000-00001A3D0000}"/>
    <cellStyle name="Normal 4 3 3 8 5" xfId="14402" xr:uid="{00000000-0005-0000-0000-00001B3D0000}"/>
    <cellStyle name="Normal 4 3 3 8 5 2" xfId="42030" xr:uid="{00000000-0005-0000-0000-00001C3D0000}"/>
    <cellStyle name="Normal 4 3 3 8 5 3" xfId="23521" xr:uid="{00000000-0005-0000-0000-00001D3D0000}"/>
    <cellStyle name="Normal 4 3 3 8 6" xfId="11719" xr:uid="{00000000-0005-0000-0000-00001E3D0000}"/>
    <cellStyle name="Normal 4 3 3 8 6 2" xfId="39475" xr:uid="{00000000-0005-0000-0000-00001F3D0000}"/>
    <cellStyle name="Normal 4 3 3 8 7" xfId="17903" xr:uid="{00000000-0005-0000-0000-0000203D0000}"/>
    <cellStyle name="Normal 4 3 3 8 7 2" xfId="35730" xr:uid="{00000000-0005-0000-0000-0000213D0000}"/>
    <cellStyle name="Normal 4 3 3 8 8" xfId="9253" xr:uid="{00000000-0005-0000-0000-0000223D0000}"/>
    <cellStyle name="Normal 4 3 3 8 8 2" xfId="32949" xr:uid="{00000000-0005-0000-0000-0000233D0000}"/>
    <cellStyle name="Normal 4 3 3 8 9" xfId="7381" xr:uid="{00000000-0005-0000-0000-0000243D0000}"/>
    <cellStyle name="Normal 4 3 3 8 9 2" xfId="29205" xr:uid="{00000000-0005-0000-0000-0000253D0000}"/>
    <cellStyle name="Normal 4 3 3 9" xfId="2308" xr:uid="{00000000-0005-0000-0000-0000263D0000}"/>
    <cellStyle name="Normal 4 3 3 9 10" xfId="4180" xr:uid="{00000000-0005-0000-0000-0000273D0000}"/>
    <cellStyle name="Normal 4 3 3 9 11" xfId="20320" xr:uid="{00000000-0005-0000-0000-0000283D0000}"/>
    <cellStyle name="Normal 4 3 3 9 2" xfId="14173" xr:uid="{00000000-0005-0000-0000-0000293D0000}"/>
    <cellStyle name="Normal 4 3 3 9 2 2" xfId="16544" xr:uid="{00000000-0005-0000-0000-00002A3D0000}"/>
    <cellStyle name="Normal 4 3 3 9 2 2 2" xfId="44172" xr:uid="{00000000-0005-0000-0000-00002B3D0000}"/>
    <cellStyle name="Normal 4 3 3 9 2 2 3" xfId="28023" xr:uid="{00000000-0005-0000-0000-00002C3D0000}"/>
    <cellStyle name="Normal 4 3 3 9 2 3" xfId="41801" xr:uid="{00000000-0005-0000-0000-00002D3D0000}"/>
    <cellStyle name="Normal 4 3 3 9 2 4" xfId="36790" xr:uid="{00000000-0005-0000-0000-00002E3D0000}"/>
    <cellStyle name="Normal 4 3 3 9 2 5" xfId="31620" xr:uid="{00000000-0005-0000-0000-00002F3D0000}"/>
    <cellStyle name="Normal 4 3 3 9 2 6" xfId="26283" xr:uid="{00000000-0005-0000-0000-0000303D0000}"/>
    <cellStyle name="Normal 4 3 3 9 3" xfId="12917" xr:uid="{00000000-0005-0000-0000-0000313D0000}"/>
    <cellStyle name="Normal 4 3 3 9 3 2" xfId="40596" xr:uid="{00000000-0005-0000-0000-0000323D0000}"/>
    <cellStyle name="Normal 4 3 3 9 3 3" xfId="37567" xr:uid="{00000000-0005-0000-0000-0000333D0000}"/>
    <cellStyle name="Normal 4 3 3 9 3 4" xfId="34819" xr:uid="{00000000-0005-0000-0000-0000343D0000}"/>
    <cellStyle name="Normal 4 3 3 9 3 5" xfId="25079" xr:uid="{00000000-0005-0000-0000-0000353D0000}"/>
    <cellStyle name="Normal 4 3 3 9 4" xfId="15340" xr:uid="{00000000-0005-0000-0000-0000363D0000}"/>
    <cellStyle name="Normal 4 3 3 9 4 2" xfId="42968" xr:uid="{00000000-0005-0000-0000-0000373D0000}"/>
    <cellStyle name="Normal 4 3 3 9 4 3" xfId="26992" xr:uid="{00000000-0005-0000-0000-0000383D0000}"/>
    <cellStyle name="Normal 4 3 3 9 5" xfId="11741" xr:uid="{00000000-0005-0000-0000-0000393D0000}"/>
    <cellStyle name="Normal 4 3 3 9 5 2" xfId="39494" xr:uid="{00000000-0005-0000-0000-00003A3D0000}"/>
    <cellStyle name="Normal 4 3 3 9 5 3" xfId="24064" xr:uid="{00000000-0005-0000-0000-00003B3D0000}"/>
    <cellStyle name="Normal 4 3 3 9 6" xfId="18446" xr:uid="{00000000-0005-0000-0000-00003C3D0000}"/>
    <cellStyle name="Normal 4 3 3 9 6 2" xfId="35759" xr:uid="{00000000-0005-0000-0000-00003D3D0000}"/>
    <cellStyle name="Normal 4 3 3 9 7" xfId="9796" xr:uid="{00000000-0005-0000-0000-00003E3D0000}"/>
    <cellStyle name="Normal 4 3 3 9 7 2" xfId="33492" xr:uid="{00000000-0005-0000-0000-00003F3D0000}"/>
    <cellStyle name="Normal 4 3 3 9 8" xfId="7924" xr:uid="{00000000-0005-0000-0000-0000403D0000}"/>
    <cellStyle name="Normal 4 3 3 9 8 2" xfId="29748" xr:uid="{00000000-0005-0000-0000-0000413D0000}"/>
    <cellStyle name="Normal 4 3 3 9 9" xfId="6052" xr:uid="{00000000-0005-0000-0000-0000423D0000}"/>
    <cellStyle name="Normal 4 3 3 9 9 2" xfId="22192" xr:uid="{00000000-0005-0000-0000-0000433D0000}"/>
    <cellStyle name="Normal 4 3 30" xfId="18984" xr:uid="{00000000-0005-0000-0000-0000443D0000}"/>
    <cellStyle name="Normal 4 3 4" xfId="633" xr:uid="{00000000-0005-0000-0000-0000453D0000}"/>
    <cellStyle name="Normal 4 3 4 10" xfId="1612" xr:uid="{00000000-0005-0000-0000-0000463D0000}"/>
    <cellStyle name="Normal 4 3 4 10 10" xfId="3485" xr:uid="{00000000-0005-0000-0000-0000473D0000}"/>
    <cellStyle name="Normal 4 3 4 10 11" xfId="19625" xr:uid="{00000000-0005-0000-0000-0000483D0000}"/>
    <cellStyle name="Normal 4 3 4 10 2" xfId="13981" xr:uid="{00000000-0005-0000-0000-0000493D0000}"/>
    <cellStyle name="Normal 4 3 4 10 2 2" xfId="16352" xr:uid="{00000000-0005-0000-0000-00004A3D0000}"/>
    <cellStyle name="Normal 4 3 4 10 2 2 2" xfId="43980" xr:uid="{00000000-0005-0000-0000-00004B3D0000}"/>
    <cellStyle name="Normal 4 3 4 10 2 2 3" xfId="27822" xr:uid="{00000000-0005-0000-0000-00004C3D0000}"/>
    <cellStyle name="Normal 4 3 4 10 2 3" xfId="41609" xr:uid="{00000000-0005-0000-0000-00004D3D0000}"/>
    <cellStyle name="Normal 4 3 4 10 2 4" xfId="36589" xr:uid="{00000000-0005-0000-0000-00004E3D0000}"/>
    <cellStyle name="Normal 4 3 4 10 2 5" xfId="30925" xr:uid="{00000000-0005-0000-0000-00004F3D0000}"/>
    <cellStyle name="Normal 4 3 4 10 2 6" xfId="26091" xr:uid="{00000000-0005-0000-0000-0000503D0000}"/>
    <cellStyle name="Normal 4 3 4 10 3" xfId="12691" xr:uid="{00000000-0005-0000-0000-0000513D0000}"/>
    <cellStyle name="Normal 4 3 4 10 3 2" xfId="40421" xr:uid="{00000000-0005-0000-0000-0000523D0000}"/>
    <cellStyle name="Normal 4 3 4 10 3 3" xfId="34730" xr:uid="{00000000-0005-0000-0000-0000533D0000}"/>
    <cellStyle name="Normal 4 3 4 10 3 4" xfId="24904" xr:uid="{00000000-0005-0000-0000-0000543D0000}"/>
    <cellStyle name="Normal 4 3 4 10 4" xfId="15165" xr:uid="{00000000-0005-0000-0000-0000553D0000}"/>
    <cellStyle name="Normal 4 3 4 10 4 2" xfId="42793" xr:uid="{00000000-0005-0000-0000-0000563D0000}"/>
    <cellStyle name="Normal 4 3 4 10 4 3" xfId="26790" xr:uid="{00000000-0005-0000-0000-0000573D0000}"/>
    <cellStyle name="Normal 4 3 4 10 5" xfId="11500" xr:uid="{00000000-0005-0000-0000-0000583D0000}"/>
    <cellStyle name="Normal 4 3 4 10 5 2" xfId="39271" xr:uid="{00000000-0005-0000-0000-0000593D0000}"/>
    <cellStyle name="Normal 4 3 4 10 5 3" xfId="23369" xr:uid="{00000000-0005-0000-0000-00005A3D0000}"/>
    <cellStyle name="Normal 4 3 4 10 6" xfId="17751" xr:uid="{00000000-0005-0000-0000-00005B3D0000}"/>
    <cellStyle name="Normal 4 3 4 10 6 2" xfId="35558" xr:uid="{00000000-0005-0000-0000-00005C3D0000}"/>
    <cellStyle name="Normal 4 3 4 10 7" xfId="9101" xr:uid="{00000000-0005-0000-0000-00005D3D0000}"/>
    <cellStyle name="Normal 4 3 4 10 7 2" xfId="32797" xr:uid="{00000000-0005-0000-0000-00005E3D0000}"/>
    <cellStyle name="Normal 4 3 4 10 8" xfId="7229" xr:uid="{00000000-0005-0000-0000-00005F3D0000}"/>
    <cellStyle name="Normal 4 3 4 10 8 2" xfId="29053" xr:uid="{00000000-0005-0000-0000-0000603D0000}"/>
    <cellStyle name="Normal 4 3 4 10 9" xfId="5357" xr:uid="{00000000-0005-0000-0000-0000613D0000}"/>
    <cellStyle name="Normal 4 3 4 10 9 2" xfId="21497" xr:uid="{00000000-0005-0000-0000-0000623D0000}"/>
    <cellStyle name="Normal 4 3 4 11" xfId="1459" xr:uid="{00000000-0005-0000-0000-0000633D0000}"/>
    <cellStyle name="Normal 4 3 4 11 10" xfId="3332" xr:uid="{00000000-0005-0000-0000-0000643D0000}"/>
    <cellStyle name="Normal 4 3 4 11 11" xfId="19472" xr:uid="{00000000-0005-0000-0000-0000653D0000}"/>
    <cellStyle name="Normal 4 3 4 11 2" xfId="14227" xr:uid="{00000000-0005-0000-0000-0000663D0000}"/>
    <cellStyle name="Normal 4 3 4 11 2 2" xfId="16598" xr:uid="{00000000-0005-0000-0000-0000673D0000}"/>
    <cellStyle name="Normal 4 3 4 11 2 2 2" xfId="44226" xr:uid="{00000000-0005-0000-0000-0000683D0000}"/>
    <cellStyle name="Normal 4 3 4 11 2 2 3" xfId="28078" xr:uid="{00000000-0005-0000-0000-0000693D0000}"/>
    <cellStyle name="Normal 4 3 4 11 2 3" xfId="41855" xr:uid="{00000000-0005-0000-0000-00006A3D0000}"/>
    <cellStyle name="Normal 4 3 4 11 2 4" xfId="36845" xr:uid="{00000000-0005-0000-0000-00006B3D0000}"/>
    <cellStyle name="Normal 4 3 4 11 2 5" xfId="30772" xr:uid="{00000000-0005-0000-0000-00006C3D0000}"/>
    <cellStyle name="Normal 4 3 4 11 2 6" xfId="26337" xr:uid="{00000000-0005-0000-0000-00006D3D0000}"/>
    <cellStyle name="Normal 4 3 4 11 3" xfId="13275" xr:uid="{00000000-0005-0000-0000-00006E3D0000}"/>
    <cellStyle name="Normal 4 3 4 11 3 2" xfId="40903" xr:uid="{00000000-0005-0000-0000-00006F3D0000}"/>
    <cellStyle name="Normal 4 3 4 11 3 3" xfId="34953" xr:uid="{00000000-0005-0000-0000-0000703D0000}"/>
    <cellStyle name="Normal 4 3 4 11 3 4" xfId="25385" xr:uid="{00000000-0005-0000-0000-0000713D0000}"/>
    <cellStyle name="Normal 4 3 4 11 4" xfId="15646" xr:uid="{00000000-0005-0000-0000-0000723D0000}"/>
    <cellStyle name="Normal 4 3 4 11 4 2" xfId="43274" xr:uid="{00000000-0005-0000-0000-0000733D0000}"/>
    <cellStyle name="Normal 4 3 4 11 4 3" xfId="27047" xr:uid="{00000000-0005-0000-0000-0000743D0000}"/>
    <cellStyle name="Normal 4 3 4 11 5" xfId="11296" xr:uid="{00000000-0005-0000-0000-0000753D0000}"/>
    <cellStyle name="Normal 4 3 4 11 5 2" xfId="39067" xr:uid="{00000000-0005-0000-0000-0000763D0000}"/>
    <cellStyle name="Normal 4 3 4 11 5 3" xfId="23216" xr:uid="{00000000-0005-0000-0000-0000773D0000}"/>
    <cellStyle name="Normal 4 3 4 11 6" xfId="17598" xr:uid="{00000000-0005-0000-0000-0000783D0000}"/>
    <cellStyle name="Normal 4 3 4 11 6 2" xfId="35814" xr:uid="{00000000-0005-0000-0000-0000793D0000}"/>
    <cellStyle name="Normal 4 3 4 11 7" xfId="8948" xr:uid="{00000000-0005-0000-0000-00007A3D0000}"/>
    <cellStyle name="Normal 4 3 4 11 7 2" xfId="32644" xr:uid="{00000000-0005-0000-0000-00007B3D0000}"/>
    <cellStyle name="Normal 4 3 4 11 8" xfId="7076" xr:uid="{00000000-0005-0000-0000-00007C3D0000}"/>
    <cellStyle name="Normal 4 3 4 11 8 2" xfId="28900" xr:uid="{00000000-0005-0000-0000-00007D3D0000}"/>
    <cellStyle name="Normal 4 3 4 11 9" xfId="5204" xr:uid="{00000000-0005-0000-0000-00007E3D0000}"/>
    <cellStyle name="Normal 4 3 4 11 9 2" xfId="21344" xr:uid="{00000000-0005-0000-0000-00007F3D0000}"/>
    <cellStyle name="Normal 4 3 4 12" xfId="10820" xr:uid="{00000000-0005-0000-0000-0000803D0000}"/>
    <cellStyle name="Normal 4 3 4 12 2" xfId="14234" xr:uid="{00000000-0005-0000-0000-0000813D0000}"/>
    <cellStyle name="Normal 4 3 4 12 2 2" xfId="16605" xr:uid="{00000000-0005-0000-0000-0000823D0000}"/>
    <cellStyle name="Normal 4 3 4 12 2 2 2" xfId="44233" xr:uid="{00000000-0005-0000-0000-0000833D0000}"/>
    <cellStyle name="Normal 4 3 4 12 2 2 3" xfId="28085" xr:uid="{00000000-0005-0000-0000-0000843D0000}"/>
    <cellStyle name="Normal 4 3 4 12 2 3" xfId="41862" xr:uid="{00000000-0005-0000-0000-0000853D0000}"/>
    <cellStyle name="Normal 4 3 4 12 2 4" xfId="36852" xr:uid="{00000000-0005-0000-0000-0000863D0000}"/>
    <cellStyle name="Normal 4 3 4 12 2 5" xfId="35003" xr:uid="{00000000-0005-0000-0000-0000873D0000}"/>
    <cellStyle name="Normal 4 3 4 12 2 6" xfId="26344" xr:uid="{00000000-0005-0000-0000-0000883D0000}"/>
    <cellStyle name="Normal 4 3 4 12 3" xfId="13280" xr:uid="{00000000-0005-0000-0000-0000893D0000}"/>
    <cellStyle name="Normal 4 3 4 12 3 2" xfId="40908" xr:uid="{00000000-0005-0000-0000-00008A3D0000}"/>
    <cellStyle name="Normal 4 3 4 12 3 3" xfId="34956" xr:uid="{00000000-0005-0000-0000-00008B3D0000}"/>
    <cellStyle name="Normal 4 3 4 12 3 4" xfId="27054" xr:uid="{00000000-0005-0000-0000-00008C3D0000}"/>
    <cellStyle name="Normal 4 3 4 12 4" xfId="15651" xr:uid="{00000000-0005-0000-0000-00008D3D0000}"/>
    <cellStyle name="Normal 4 3 4 12 4 2" xfId="43279" xr:uid="{00000000-0005-0000-0000-00008E3D0000}"/>
    <cellStyle name="Normal 4 3 4 12 5" xfId="38591" xr:uid="{00000000-0005-0000-0000-00008F3D0000}"/>
    <cellStyle name="Normal 4 3 4 12 6" xfId="35821" xr:uid="{00000000-0005-0000-0000-0000903D0000}"/>
    <cellStyle name="Normal 4 3 4 12 7" xfId="30296" xr:uid="{00000000-0005-0000-0000-0000913D0000}"/>
    <cellStyle name="Normal 4 3 4 12 8" xfId="25390" xr:uid="{00000000-0005-0000-0000-0000923D0000}"/>
    <cellStyle name="Normal 4 3 4 13" xfId="12632" xr:uid="{00000000-0005-0000-0000-0000933D0000}"/>
    <cellStyle name="Normal 4 3 4 13 2" xfId="15117" xr:uid="{00000000-0005-0000-0000-0000943D0000}"/>
    <cellStyle name="Normal 4 3 4 13 2 2" xfId="42745" xr:uid="{00000000-0005-0000-0000-0000953D0000}"/>
    <cellStyle name="Normal 4 3 4 13 2 3" xfId="26721" xr:uid="{00000000-0005-0000-0000-0000963D0000}"/>
    <cellStyle name="Normal 4 3 4 13 3" xfId="40373" xr:uid="{00000000-0005-0000-0000-0000973D0000}"/>
    <cellStyle name="Normal 4 3 4 13 4" xfId="35489" xr:uid="{00000000-0005-0000-0000-0000983D0000}"/>
    <cellStyle name="Normal 4 3 4 13 5" xfId="34699" xr:uid="{00000000-0005-0000-0000-0000993D0000}"/>
    <cellStyle name="Normal 4 3 4 13 6" xfId="24856" xr:uid="{00000000-0005-0000-0000-00009A3D0000}"/>
    <cellStyle name="Normal 4 3 4 14" xfId="13175" xr:uid="{00000000-0005-0000-0000-00009B3D0000}"/>
    <cellStyle name="Normal 4 3 4 14 2" xfId="15564" xr:uid="{00000000-0005-0000-0000-00009C3D0000}"/>
    <cellStyle name="Normal 4 3 4 14 2 2" xfId="43192" xr:uid="{00000000-0005-0000-0000-00009D3D0000}"/>
    <cellStyle name="Normal 4 3 4 14 2 3" xfId="26566" xr:uid="{00000000-0005-0000-0000-00009E3D0000}"/>
    <cellStyle name="Normal 4 3 4 14 3" xfId="40820" xr:uid="{00000000-0005-0000-0000-00009F3D0000}"/>
    <cellStyle name="Normal 4 3 4 14 4" xfId="35334" xr:uid="{00000000-0005-0000-0000-0000A03D0000}"/>
    <cellStyle name="Normal 4 3 4 14 5" xfId="34913" xr:uid="{00000000-0005-0000-0000-0000A13D0000}"/>
    <cellStyle name="Normal 4 3 4 14 6" xfId="25303" xr:uid="{00000000-0005-0000-0000-0000A23D0000}"/>
    <cellStyle name="Normal 4 3 4 15" xfId="13913" xr:uid="{00000000-0005-0000-0000-0000A33D0000}"/>
    <cellStyle name="Normal 4 3 4 15 2" xfId="16284" xr:uid="{00000000-0005-0000-0000-0000A43D0000}"/>
    <cellStyle name="Normal 4 3 4 15 2 2" xfId="43912" xr:uid="{00000000-0005-0000-0000-0000A53D0000}"/>
    <cellStyle name="Normal 4 3 4 15 2 3" xfId="27753" xr:uid="{00000000-0005-0000-0000-0000A63D0000}"/>
    <cellStyle name="Normal 4 3 4 15 3" xfId="41541" xr:uid="{00000000-0005-0000-0000-0000A73D0000}"/>
    <cellStyle name="Normal 4 3 4 15 4" xfId="36520" xr:uid="{00000000-0005-0000-0000-0000A83D0000}"/>
    <cellStyle name="Normal 4 3 4 15 5" xfId="34971" xr:uid="{00000000-0005-0000-0000-0000A93D0000}"/>
    <cellStyle name="Normal 4 3 4 15 6" xfId="26023" xr:uid="{00000000-0005-0000-0000-0000AA3D0000}"/>
    <cellStyle name="Normal 4 3 4 16" xfId="12392" xr:uid="{00000000-0005-0000-0000-0000AB3D0000}"/>
    <cellStyle name="Normal 4 3 4 16 2" xfId="14883" xr:uid="{00000000-0005-0000-0000-0000AC3D0000}"/>
    <cellStyle name="Normal 4 3 4 16 2 2" xfId="42511" xr:uid="{00000000-0005-0000-0000-0000AD3D0000}"/>
    <cellStyle name="Normal 4 3 4 16 3" xfId="40139" xr:uid="{00000000-0005-0000-0000-0000AE3D0000}"/>
    <cellStyle name="Normal 4 3 4 16 4" xfId="35176" xr:uid="{00000000-0005-0000-0000-0000AF3D0000}"/>
    <cellStyle name="Normal 4 3 4 16 5" xfId="34669" xr:uid="{00000000-0005-0000-0000-0000B03D0000}"/>
    <cellStyle name="Normal 4 3 4 16 6" xfId="24619" xr:uid="{00000000-0005-0000-0000-0000B13D0000}"/>
    <cellStyle name="Normal 4 3 4 17" xfId="11763" xr:uid="{00000000-0005-0000-0000-0000B23D0000}"/>
    <cellStyle name="Normal 4 3 4 17 2" xfId="39516" xr:uid="{00000000-0005-0000-0000-0000B33D0000}"/>
    <cellStyle name="Normal 4 3 4 17 3" xfId="36872" xr:uid="{00000000-0005-0000-0000-0000B43D0000}"/>
    <cellStyle name="Normal 4 3 4 17 4" xfId="34040" xr:uid="{00000000-0005-0000-0000-0000B53D0000}"/>
    <cellStyle name="Normal 4 3 4 17 5" xfId="26393" xr:uid="{00000000-0005-0000-0000-0000B63D0000}"/>
    <cellStyle name="Normal 4 3 4 18" xfId="14254" xr:uid="{00000000-0005-0000-0000-0000B73D0000}"/>
    <cellStyle name="Normal 4 3 4 18 2" xfId="41882" xr:uid="{00000000-0005-0000-0000-0000B83D0000}"/>
    <cellStyle name="Normal 4 3 4 18 3" xfId="22740" xr:uid="{00000000-0005-0000-0000-0000B93D0000}"/>
    <cellStyle name="Normal 4 3 4 19" xfId="16627" xr:uid="{00000000-0005-0000-0000-0000BA3D0000}"/>
    <cellStyle name="Normal 4 3 4 19 2" xfId="44255" xr:uid="{00000000-0005-0000-0000-0000BB3D0000}"/>
    <cellStyle name="Normal 4 3 4 2" xfId="656" xr:uid="{00000000-0005-0000-0000-0000BC3D0000}"/>
    <cellStyle name="Normal 4 3 4 2 10" xfId="11780" xr:uid="{00000000-0005-0000-0000-0000BD3D0000}"/>
    <cellStyle name="Normal 4 3 4 2 10 2" xfId="39533" xr:uid="{00000000-0005-0000-0000-0000BE3D0000}"/>
    <cellStyle name="Normal 4 3 4 2 10 3" xfId="36889" xr:uid="{00000000-0005-0000-0000-0000BF3D0000}"/>
    <cellStyle name="Normal 4 3 4 2 10 4" xfId="30313" xr:uid="{00000000-0005-0000-0000-0000C03D0000}"/>
    <cellStyle name="Normal 4 3 4 2 10 5" xfId="24636" xr:uid="{00000000-0005-0000-0000-0000C13D0000}"/>
    <cellStyle name="Normal 4 3 4 2 11" xfId="14271" xr:uid="{00000000-0005-0000-0000-0000C23D0000}"/>
    <cellStyle name="Normal 4 3 4 2 11 2" xfId="41899" xr:uid="{00000000-0005-0000-0000-0000C33D0000}"/>
    <cellStyle name="Normal 4 3 4 2 11 3" xfId="34057" xr:uid="{00000000-0005-0000-0000-0000C43D0000}"/>
    <cellStyle name="Normal 4 3 4 2 11 4" xfId="26410" xr:uid="{00000000-0005-0000-0000-0000C53D0000}"/>
    <cellStyle name="Normal 4 3 4 2 12" xfId="16644" xr:uid="{00000000-0005-0000-0000-0000C63D0000}"/>
    <cellStyle name="Normal 4 3 4 2 12 2" xfId="44272" xr:uid="{00000000-0005-0000-0000-0000C73D0000}"/>
    <cellStyle name="Normal 4 3 4 2 12 3" xfId="22757" xr:uid="{00000000-0005-0000-0000-0000C83D0000}"/>
    <cellStyle name="Normal 4 3 4 2 13" xfId="10361" xr:uid="{00000000-0005-0000-0000-0000C93D0000}"/>
    <cellStyle name="Normal 4 3 4 2 13 2" xfId="38132" xr:uid="{00000000-0005-0000-0000-0000CA3D0000}"/>
    <cellStyle name="Normal 4 3 4 2 14" xfId="17139" xr:uid="{00000000-0005-0000-0000-0000CB3D0000}"/>
    <cellStyle name="Normal 4 3 4 2 14 2" xfId="35040" xr:uid="{00000000-0005-0000-0000-0000CC3D0000}"/>
    <cellStyle name="Normal 4 3 4 2 15" xfId="8489" xr:uid="{00000000-0005-0000-0000-0000CD3D0000}"/>
    <cellStyle name="Normal 4 3 4 2 15 2" xfId="32185" xr:uid="{00000000-0005-0000-0000-0000CE3D0000}"/>
    <cellStyle name="Normal 4 3 4 2 16" xfId="6617" xr:uid="{00000000-0005-0000-0000-0000CF3D0000}"/>
    <cellStyle name="Normal 4 3 4 2 16 2" xfId="28441" xr:uid="{00000000-0005-0000-0000-0000D03D0000}"/>
    <cellStyle name="Normal 4 3 4 2 17" xfId="4745" xr:uid="{00000000-0005-0000-0000-0000D13D0000}"/>
    <cellStyle name="Normal 4 3 4 2 17 2" xfId="20885" xr:uid="{00000000-0005-0000-0000-0000D23D0000}"/>
    <cellStyle name="Normal 4 3 4 2 18" xfId="2873" xr:uid="{00000000-0005-0000-0000-0000D33D0000}"/>
    <cellStyle name="Normal 4 3 4 2 19" xfId="19013" xr:uid="{00000000-0005-0000-0000-0000D43D0000}"/>
    <cellStyle name="Normal 4 3 4 2 2" xfId="1077" xr:uid="{00000000-0005-0000-0000-0000D53D0000}"/>
    <cellStyle name="Normal 4 3 4 2 2 10" xfId="16721" xr:uid="{00000000-0005-0000-0000-0000D63D0000}"/>
    <cellStyle name="Normal 4 3 4 2 2 10 2" xfId="44349" xr:uid="{00000000-0005-0000-0000-0000D73D0000}"/>
    <cellStyle name="Normal 4 3 4 2 2 10 3" xfId="22834" xr:uid="{00000000-0005-0000-0000-0000D83D0000}"/>
    <cellStyle name="Normal 4 3 4 2 2 11" xfId="10438" xr:uid="{00000000-0005-0000-0000-0000D93D0000}"/>
    <cellStyle name="Normal 4 3 4 2 2 11 2" xfId="38209" xr:uid="{00000000-0005-0000-0000-0000DA3D0000}"/>
    <cellStyle name="Normal 4 3 4 2 2 12" xfId="17216" xr:uid="{00000000-0005-0000-0000-0000DB3D0000}"/>
    <cellStyle name="Normal 4 3 4 2 2 12 2" xfId="35117" xr:uid="{00000000-0005-0000-0000-0000DC3D0000}"/>
    <cellStyle name="Normal 4 3 4 2 2 13" xfId="8566" xr:uid="{00000000-0005-0000-0000-0000DD3D0000}"/>
    <cellStyle name="Normal 4 3 4 2 2 13 2" xfId="32262" xr:uid="{00000000-0005-0000-0000-0000DE3D0000}"/>
    <cellStyle name="Normal 4 3 4 2 2 14" xfId="6694" xr:uid="{00000000-0005-0000-0000-0000DF3D0000}"/>
    <cellStyle name="Normal 4 3 4 2 2 14 2" xfId="28518" xr:uid="{00000000-0005-0000-0000-0000E03D0000}"/>
    <cellStyle name="Normal 4 3 4 2 2 15" xfId="4822" xr:uid="{00000000-0005-0000-0000-0000E13D0000}"/>
    <cellStyle name="Normal 4 3 4 2 2 15 2" xfId="20962" xr:uid="{00000000-0005-0000-0000-0000E23D0000}"/>
    <cellStyle name="Normal 4 3 4 2 2 16" xfId="2950" xr:uid="{00000000-0005-0000-0000-0000E33D0000}"/>
    <cellStyle name="Normal 4 3 4 2 2 17" xfId="19090" xr:uid="{00000000-0005-0000-0000-0000E43D0000}"/>
    <cellStyle name="Normal 4 3 4 2 2 2" xfId="1400" xr:uid="{00000000-0005-0000-0000-0000E53D0000}"/>
    <cellStyle name="Normal 4 3 4 2 2 2 10" xfId="8889" xr:uid="{00000000-0005-0000-0000-0000E63D0000}"/>
    <cellStyle name="Normal 4 3 4 2 2 2 10 2" xfId="32585" xr:uid="{00000000-0005-0000-0000-0000E73D0000}"/>
    <cellStyle name="Normal 4 3 4 2 2 2 11" xfId="7017" xr:uid="{00000000-0005-0000-0000-0000E83D0000}"/>
    <cellStyle name="Normal 4 3 4 2 2 2 11 2" xfId="28841" xr:uid="{00000000-0005-0000-0000-0000E93D0000}"/>
    <cellStyle name="Normal 4 3 4 2 2 2 12" xfId="5145" xr:uid="{00000000-0005-0000-0000-0000EA3D0000}"/>
    <cellStyle name="Normal 4 3 4 2 2 2 12 2" xfId="21285" xr:uid="{00000000-0005-0000-0000-0000EB3D0000}"/>
    <cellStyle name="Normal 4 3 4 2 2 2 13" xfId="3273" xr:uid="{00000000-0005-0000-0000-0000EC3D0000}"/>
    <cellStyle name="Normal 4 3 4 2 2 2 14" xfId="19413" xr:uid="{00000000-0005-0000-0000-0000ED3D0000}"/>
    <cellStyle name="Normal 4 3 4 2 2 2 2" xfId="2295" xr:uid="{00000000-0005-0000-0000-0000EE3D0000}"/>
    <cellStyle name="Normal 4 3 4 2 2 2 2 10" xfId="4168" xr:uid="{00000000-0005-0000-0000-0000EF3D0000}"/>
    <cellStyle name="Normal 4 3 4 2 2 2 2 11" xfId="20308" xr:uid="{00000000-0005-0000-0000-0000F03D0000}"/>
    <cellStyle name="Normal 4 3 4 2 2 2 2 2" xfId="2839" xr:uid="{00000000-0005-0000-0000-0000F13D0000}"/>
    <cellStyle name="Normal 4 3 4 2 2 2 2 2 2" xfId="16271" xr:uid="{00000000-0005-0000-0000-0000F23D0000}"/>
    <cellStyle name="Normal 4 3 4 2 2 2 2 2 2 2" xfId="43899" xr:uid="{00000000-0005-0000-0000-0000F33D0000}"/>
    <cellStyle name="Normal 4 3 4 2 2 2 2 2 2 3" xfId="38098" xr:uid="{00000000-0005-0000-0000-0000F43D0000}"/>
    <cellStyle name="Normal 4 3 4 2 2 2 2 2 2 4" xfId="32151" xr:uid="{00000000-0005-0000-0000-0000F53D0000}"/>
    <cellStyle name="Normal 4 3 4 2 2 2 2 2 2 5" xfId="26010" xr:uid="{00000000-0005-0000-0000-0000F63D0000}"/>
    <cellStyle name="Normal 4 3 4 2 2 2 2 2 3" xfId="13900" xr:uid="{00000000-0005-0000-0000-0000F73D0000}"/>
    <cellStyle name="Normal 4 3 4 2 2 2 2 2 3 2" xfId="41528" xr:uid="{00000000-0005-0000-0000-0000F83D0000}"/>
    <cellStyle name="Normal 4 3 4 2 2 2 2 2 3 3" xfId="27736" xr:uid="{00000000-0005-0000-0000-0000F93D0000}"/>
    <cellStyle name="Normal 4 3 4 2 2 2 2 2 4" xfId="18977" xr:uid="{00000000-0005-0000-0000-0000FA3D0000}"/>
    <cellStyle name="Normal 4 3 4 2 2 2 2 2 4 2" xfId="36503" xr:uid="{00000000-0005-0000-0000-0000FB3D0000}"/>
    <cellStyle name="Normal 4 3 4 2 2 2 2 2 4 3" xfId="24595" xr:uid="{00000000-0005-0000-0000-0000FC3D0000}"/>
    <cellStyle name="Normal 4 3 4 2 2 2 2 2 5" xfId="10327" xr:uid="{00000000-0005-0000-0000-0000FD3D0000}"/>
    <cellStyle name="Normal 4 3 4 2 2 2 2 2 5 2" xfId="34023" xr:uid="{00000000-0005-0000-0000-0000FE3D0000}"/>
    <cellStyle name="Normal 4 3 4 2 2 2 2 2 6" xfId="8455" xr:uid="{00000000-0005-0000-0000-0000FF3D0000}"/>
    <cellStyle name="Normal 4 3 4 2 2 2 2 2 6 2" xfId="30279" xr:uid="{00000000-0005-0000-0000-0000003E0000}"/>
    <cellStyle name="Normal 4 3 4 2 2 2 2 2 7" xfId="6583" xr:uid="{00000000-0005-0000-0000-0000013E0000}"/>
    <cellStyle name="Normal 4 3 4 2 2 2 2 2 7 2" xfId="22723" xr:uid="{00000000-0005-0000-0000-0000023E0000}"/>
    <cellStyle name="Normal 4 3 4 2 2 2 2 2 8" xfId="4711" xr:uid="{00000000-0005-0000-0000-0000033E0000}"/>
    <cellStyle name="Normal 4 3 4 2 2 2 2 2 9" xfId="20851" xr:uid="{00000000-0005-0000-0000-0000043E0000}"/>
    <cellStyle name="Normal 4 3 4 2 2 2 2 3" xfId="13437" xr:uid="{00000000-0005-0000-0000-0000053E0000}"/>
    <cellStyle name="Normal 4 3 4 2 2 2 2 3 2" xfId="41065" xr:uid="{00000000-0005-0000-0000-0000063E0000}"/>
    <cellStyle name="Normal 4 3 4 2 2 2 2 3 3" xfId="37555" xr:uid="{00000000-0005-0000-0000-0000073E0000}"/>
    <cellStyle name="Normal 4 3 4 2 2 2 2 3 4" xfId="31608" xr:uid="{00000000-0005-0000-0000-0000083E0000}"/>
    <cellStyle name="Normal 4 3 4 2 2 2 2 3 5" xfId="25547" xr:uid="{00000000-0005-0000-0000-0000093E0000}"/>
    <cellStyle name="Normal 4 3 4 2 2 2 2 4" xfId="15808" xr:uid="{00000000-0005-0000-0000-00000A3E0000}"/>
    <cellStyle name="Normal 4 3 4 2 2 2 2 4 2" xfId="43436" xr:uid="{00000000-0005-0000-0000-00000B3E0000}"/>
    <cellStyle name="Normal 4 3 4 2 2 2 2 4 3" xfId="27244" xr:uid="{00000000-0005-0000-0000-00000C3E0000}"/>
    <cellStyle name="Normal 4 3 4 2 2 2 2 5" xfId="11628" xr:uid="{00000000-0005-0000-0000-00000D3E0000}"/>
    <cellStyle name="Normal 4 3 4 2 2 2 2 5 2" xfId="39391" xr:uid="{00000000-0005-0000-0000-00000E3E0000}"/>
    <cellStyle name="Normal 4 3 4 2 2 2 2 5 3" xfId="24052" xr:uid="{00000000-0005-0000-0000-00000F3E0000}"/>
    <cellStyle name="Normal 4 3 4 2 2 2 2 6" xfId="18434" xr:uid="{00000000-0005-0000-0000-0000103E0000}"/>
    <cellStyle name="Normal 4 3 4 2 2 2 2 6 2" xfId="36011" xr:uid="{00000000-0005-0000-0000-0000113E0000}"/>
    <cellStyle name="Normal 4 3 4 2 2 2 2 7" xfId="9784" xr:uid="{00000000-0005-0000-0000-0000123E0000}"/>
    <cellStyle name="Normal 4 3 4 2 2 2 2 7 2" xfId="33480" xr:uid="{00000000-0005-0000-0000-0000133E0000}"/>
    <cellStyle name="Normal 4 3 4 2 2 2 2 8" xfId="7912" xr:uid="{00000000-0005-0000-0000-0000143E0000}"/>
    <cellStyle name="Normal 4 3 4 2 2 2 2 8 2" xfId="29736" xr:uid="{00000000-0005-0000-0000-0000153E0000}"/>
    <cellStyle name="Normal 4 3 4 2 2 2 2 9" xfId="6040" xr:uid="{00000000-0005-0000-0000-0000163E0000}"/>
    <cellStyle name="Normal 4 3 4 2 2 2 2 9 2" xfId="22180" xr:uid="{00000000-0005-0000-0000-0000173E0000}"/>
    <cellStyle name="Normal 4 3 4 2 2 2 3" xfId="2576" xr:uid="{00000000-0005-0000-0000-0000183E0000}"/>
    <cellStyle name="Normal 4 3 4 2 2 2 3 10" xfId="20588" xr:uid="{00000000-0005-0000-0000-0000193E0000}"/>
    <cellStyle name="Normal 4 3 4 2 2 2 3 2" xfId="13649" xr:uid="{00000000-0005-0000-0000-00001A3E0000}"/>
    <cellStyle name="Normal 4 3 4 2 2 2 3 2 2" xfId="41277" xr:uid="{00000000-0005-0000-0000-00001B3E0000}"/>
    <cellStyle name="Normal 4 3 4 2 2 2 3 2 3" xfId="37835" xr:uid="{00000000-0005-0000-0000-00001C3E0000}"/>
    <cellStyle name="Normal 4 3 4 2 2 2 3 2 4" xfId="31888" xr:uid="{00000000-0005-0000-0000-00001D3E0000}"/>
    <cellStyle name="Normal 4 3 4 2 2 2 3 2 5" xfId="25759" xr:uid="{00000000-0005-0000-0000-00001E3E0000}"/>
    <cellStyle name="Normal 4 3 4 2 2 2 3 3" xfId="16020" xr:uid="{00000000-0005-0000-0000-00001F3E0000}"/>
    <cellStyle name="Normal 4 3 4 2 2 2 3 3 2" xfId="43648" xr:uid="{00000000-0005-0000-0000-0000203E0000}"/>
    <cellStyle name="Normal 4 3 4 2 2 2 3 3 3" xfId="27475" xr:uid="{00000000-0005-0000-0000-0000213E0000}"/>
    <cellStyle name="Normal 4 3 4 2 2 2 3 4" xfId="11237" xr:uid="{00000000-0005-0000-0000-0000223E0000}"/>
    <cellStyle name="Normal 4 3 4 2 2 2 3 4 2" xfId="39008" xr:uid="{00000000-0005-0000-0000-0000233E0000}"/>
    <cellStyle name="Normal 4 3 4 2 2 2 3 4 3" xfId="24332" xr:uid="{00000000-0005-0000-0000-0000243E0000}"/>
    <cellStyle name="Normal 4 3 4 2 2 2 3 5" xfId="18714" xr:uid="{00000000-0005-0000-0000-0000253E0000}"/>
    <cellStyle name="Normal 4 3 4 2 2 2 3 5 2" xfId="36242" xr:uid="{00000000-0005-0000-0000-0000263E0000}"/>
    <cellStyle name="Normal 4 3 4 2 2 2 3 6" xfId="10064" xr:uid="{00000000-0005-0000-0000-0000273E0000}"/>
    <cellStyle name="Normal 4 3 4 2 2 2 3 6 2" xfId="33760" xr:uid="{00000000-0005-0000-0000-0000283E0000}"/>
    <cellStyle name="Normal 4 3 4 2 2 2 3 7" xfId="8192" xr:uid="{00000000-0005-0000-0000-0000293E0000}"/>
    <cellStyle name="Normal 4 3 4 2 2 2 3 7 2" xfId="30016" xr:uid="{00000000-0005-0000-0000-00002A3E0000}"/>
    <cellStyle name="Normal 4 3 4 2 2 2 3 8" xfId="6320" xr:uid="{00000000-0005-0000-0000-00002B3E0000}"/>
    <cellStyle name="Normal 4 3 4 2 2 2 3 8 2" xfId="22460" xr:uid="{00000000-0005-0000-0000-00002C3E0000}"/>
    <cellStyle name="Normal 4 3 4 2 2 2 3 9" xfId="4448" xr:uid="{00000000-0005-0000-0000-00002D3E0000}"/>
    <cellStyle name="Normal 4 3 4 2 2 2 4" xfId="2032" xr:uid="{00000000-0005-0000-0000-00002E3E0000}"/>
    <cellStyle name="Normal 4 3 4 2 2 2 4 2" xfId="15148" xr:uid="{00000000-0005-0000-0000-00002F3E0000}"/>
    <cellStyle name="Normal 4 3 4 2 2 2 4 2 2" xfId="42776" xr:uid="{00000000-0005-0000-0000-0000303E0000}"/>
    <cellStyle name="Normal 4 3 4 2 2 2 4 2 3" xfId="31345" xr:uid="{00000000-0005-0000-0000-0000313E0000}"/>
    <cellStyle name="Normal 4 3 4 2 2 2 4 2 4" xfId="28292" xr:uid="{00000000-0005-0000-0000-0000323E0000}"/>
    <cellStyle name="Normal 4 3 4 2 2 2 4 3" xfId="12670" xr:uid="{00000000-0005-0000-0000-0000333E0000}"/>
    <cellStyle name="Normal 4 3 4 2 2 2 4 3 2" xfId="40404" xr:uid="{00000000-0005-0000-0000-0000343E0000}"/>
    <cellStyle name="Normal 4 3 4 2 2 2 4 3 3" xfId="23789" xr:uid="{00000000-0005-0000-0000-0000353E0000}"/>
    <cellStyle name="Normal 4 3 4 2 2 2 4 4" xfId="18171" xr:uid="{00000000-0005-0000-0000-0000363E0000}"/>
    <cellStyle name="Normal 4 3 4 2 2 2 4 4 2" xfId="37292" xr:uid="{00000000-0005-0000-0000-0000373E0000}"/>
    <cellStyle name="Normal 4 3 4 2 2 2 4 5" xfId="9521" xr:uid="{00000000-0005-0000-0000-0000383E0000}"/>
    <cellStyle name="Normal 4 3 4 2 2 2 4 5 2" xfId="33217" xr:uid="{00000000-0005-0000-0000-0000393E0000}"/>
    <cellStyle name="Normal 4 3 4 2 2 2 4 6" xfId="7649" xr:uid="{00000000-0005-0000-0000-00003A3E0000}"/>
    <cellStyle name="Normal 4 3 4 2 2 2 4 6 2" xfId="29473" xr:uid="{00000000-0005-0000-0000-00003B3E0000}"/>
    <cellStyle name="Normal 4 3 4 2 2 2 4 7" xfId="5777" xr:uid="{00000000-0005-0000-0000-00003C3E0000}"/>
    <cellStyle name="Normal 4 3 4 2 2 2 4 7 2" xfId="21917" xr:uid="{00000000-0005-0000-0000-00003D3E0000}"/>
    <cellStyle name="Normal 4 3 4 2 2 2 4 8" xfId="3905" xr:uid="{00000000-0005-0000-0000-00003E3E0000}"/>
    <cellStyle name="Normal 4 3 4 2 2 2 4 9" xfId="20045" xr:uid="{00000000-0005-0000-0000-00003F3E0000}"/>
    <cellStyle name="Normal 4 3 4 2 2 2 5" xfId="12333" xr:uid="{00000000-0005-0000-0000-0000403E0000}"/>
    <cellStyle name="Normal 4 3 4 2 2 2 5 2" xfId="40080" xr:uid="{00000000-0005-0000-0000-0000413E0000}"/>
    <cellStyle name="Normal 4 3 4 2 2 2 5 3" xfId="30713" xr:uid="{00000000-0005-0000-0000-0000423E0000}"/>
    <cellStyle name="Normal 4 3 4 2 2 2 5 4" xfId="24887" xr:uid="{00000000-0005-0000-0000-0000433E0000}"/>
    <cellStyle name="Normal 4 3 4 2 2 2 6" xfId="14824" xr:uid="{00000000-0005-0000-0000-0000443E0000}"/>
    <cellStyle name="Normal 4 3 4 2 2 2 6 2" xfId="42452" xr:uid="{00000000-0005-0000-0000-0000453E0000}"/>
    <cellStyle name="Normal 4 3 4 2 2 2 6 3" xfId="34610" xr:uid="{00000000-0005-0000-0000-0000463E0000}"/>
    <cellStyle name="Normal 4 3 4 2 2 2 6 4" xfId="26878" xr:uid="{00000000-0005-0000-0000-0000473E0000}"/>
    <cellStyle name="Normal 4 3 4 2 2 2 7" xfId="17044" xr:uid="{00000000-0005-0000-0000-0000483E0000}"/>
    <cellStyle name="Normal 4 3 4 2 2 2 7 2" xfId="44672" xr:uid="{00000000-0005-0000-0000-0000493E0000}"/>
    <cellStyle name="Normal 4 3 4 2 2 2 7 3" xfId="23157" xr:uid="{00000000-0005-0000-0000-00004A3E0000}"/>
    <cellStyle name="Normal 4 3 4 2 2 2 8" xfId="10761" xr:uid="{00000000-0005-0000-0000-00004B3E0000}"/>
    <cellStyle name="Normal 4 3 4 2 2 2 8 2" xfId="38532" xr:uid="{00000000-0005-0000-0000-00004C3E0000}"/>
    <cellStyle name="Normal 4 3 4 2 2 2 9" xfId="17539" xr:uid="{00000000-0005-0000-0000-00004D3E0000}"/>
    <cellStyle name="Normal 4 3 4 2 2 2 9 2" xfId="35646" xr:uid="{00000000-0005-0000-0000-00004E3E0000}"/>
    <cellStyle name="Normal 4 3 4 2 2 3" xfId="1230" xr:uid="{00000000-0005-0000-0000-00004F3E0000}"/>
    <cellStyle name="Normal 4 3 4 2 2 3 10" xfId="6847" xr:uid="{00000000-0005-0000-0000-0000503E0000}"/>
    <cellStyle name="Normal 4 3 4 2 2 3 10 2" xfId="28671" xr:uid="{00000000-0005-0000-0000-0000513E0000}"/>
    <cellStyle name="Normal 4 3 4 2 2 3 11" xfId="4975" xr:uid="{00000000-0005-0000-0000-0000523E0000}"/>
    <cellStyle name="Normal 4 3 4 2 2 3 11 2" xfId="21115" xr:uid="{00000000-0005-0000-0000-0000533E0000}"/>
    <cellStyle name="Normal 4 3 4 2 2 3 12" xfId="3103" xr:uid="{00000000-0005-0000-0000-0000543E0000}"/>
    <cellStyle name="Normal 4 3 4 2 2 3 13" xfId="19243" xr:uid="{00000000-0005-0000-0000-0000553E0000}"/>
    <cellStyle name="Normal 4 3 4 2 2 3 2" xfId="2729" xr:uid="{00000000-0005-0000-0000-0000563E0000}"/>
    <cellStyle name="Normal 4 3 4 2 2 3 2 10" xfId="20741" xr:uid="{00000000-0005-0000-0000-0000573E0000}"/>
    <cellStyle name="Normal 4 3 4 2 2 3 2 2" xfId="13794" xr:uid="{00000000-0005-0000-0000-0000583E0000}"/>
    <cellStyle name="Normal 4 3 4 2 2 3 2 2 2" xfId="41422" xr:uid="{00000000-0005-0000-0000-0000593E0000}"/>
    <cellStyle name="Normal 4 3 4 2 2 3 2 2 3" xfId="37988" xr:uid="{00000000-0005-0000-0000-00005A3E0000}"/>
    <cellStyle name="Normal 4 3 4 2 2 3 2 2 4" xfId="32041" xr:uid="{00000000-0005-0000-0000-00005B3E0000}"/>
    <cellStyle name="Normal 4 3 4 2 2 3 2 2 5" xfId="25904" xr:uid="{00000000-0005-0000-0000-00005C3E0000}"/>
    <cellStyle name="Normal 4 3 4 2 2 3 2 3" xfId="16165" xr:uid="{00000000-0005-0000-0000-00005D3E0000}"/>
    <cellStyle name="Normal 4 3 4 2 2 3 2 3 2" xfId="43793" xr:uid="{00000000-0005-0000-0000-00005E3E0000}"/>
    <cellStyle name="Normal 4 3 4 2 2 3 2 3 3" xfId="27628" xr:uid="{00000000-0005-0000-0000-00005F3E0000}"/>
    <cellStyle name="Normal 4 3 4 2 2 3 2 4" xfId="11067" xr:uid="{00000000-0005-0000-0000-0000603E0000}"/>
    <cellStyle name="Normal 4 3 4 2 2 3 2 4 2" xfId="38838" xr:uid="{00000000-0005-0000-0000-0000613E0000}"/>
    <cellStyle name="Normal 4 3 4 2 2 3 2 4 3" xfId="24485" xr:uid="{00000000-0005-0000-0000-0000623E0000}"/>
    <cellStyle name="Normal 4 3 4 2 2 3 2 5" xfId="18867" xr:uid="{00000000-0005-0000-0000-0000633E0000}"/>
    <cellStyle name="Normal 4 3 4 2 2 3 2 5 2" xfId="36395" xr:uid="{00000000-0005-0000-0000-0000643E0000}"/>
    <cellStyle name="Normal 4 3 4 2 2 3 2 6" xfId="10217" xr:uid="{00000000-0005-0000-0000-0000653E0000}"/>
    <cellStyle name="Normal 4 3 4 2 2 3 2 6 2" xfId="33913" xr:uid="{00000000-0005-0000-0000-0000663E0000}"/>
    <cellStyle name="Normal 4 3 4 2 2 3 2 7" xfId="8345" xr:uid="{00000000-0005-0000-0000-0000673E0000}"/>
    <cellStyle name="Normal 4 3 4 2 2 3 2 7 2" xfId="30169" xr:uid="{00000000-0005-0000-0000-0000683E0000}"/>
    <cellStyle name="Normal 4 3 4 2 2 3 2 8" xfId="6473" xr:uid="{00000000-0005-0000-0000-0000693E0000}"/>
    <cellStyle name="Normal 4 3 4 2 2 3 2 8 2" xfId="22613" xr:uid="{00000000-0005-0000-0000-00006A3E0000}"/>
    <cellStyle name="Normal 4 3 4 2 2 3 2 9" xfId="4601" xr:uid="{00000000-0005-0000-0000-00006B3E0000}"/>
    <cellStyle name="Normal 4 3 4 2 2 3 3" xfId="2185" xr:uid="{00000000-0005-0000-0000-00006C3E0000}"/>
    <cellStyle name="Normal 4 3 4 2 2 3 3 2" xfId="15062" xr:uid="{00000000-0005-0000-0000-00006D3E0000}"/>
    <cellStyle name="Normal 4 3 4 2 2 3 3 2 2" xfId="42690" xr:uid="{00000000-0005-0000-0000-00006E3E0000}"/>
    <cellStyle name="Normal 4 3 4 2 2 3 3 2 3" xfId="31498" xr:uid="{00000000-0005-0000-0000-00006F3E0000}"/>
    <cellStyle name="Normal 4 3 4 2 2 3 3 2 4" xfId="28403" xr:uid="{00000000-0005-0000-0000-0000703E0000}"/>
    <cellStyle name="Normal 4 3 4 2 2 3 3 3" xfId="12573" xr:uid="{00000000-0005-0000-0000-0000713E0000}"/>
    <cellStyle name="Normal 4 3 4 2 2 3 3 3 2" xfId="40318" xr:uid="{00000000-0005-0000-0000-0000723E0000}"/>
    <cellStyle name="Normal 4 3 4 2 2 3 3 3 3" xfId="23942" xr:uid="{00000000-0005-0000-0000-0000733E0000}"/>
    <cellStyle name="Normal 4 3 4 2 2 3 3 4" xfId="18324" xr:uid="{00000000-0005-0000-0000-0000743E0000}"/>
    <cellStyle name="Normal 4 3 4 2 2 3 3 4 2" xfId="37445" xr:uid="{00000000-0005-0000-0000-0000753E0000}"/>
    <cellStyle name="Normal 4 3 4 2 2 3 3 5" xfId="9674" xr:uid="{00000000-0005-0000-0000-0000763E0000}"/>
    <cellStyle name="Normal 4 3 4 2 2 3 3 5 2" xfId="33370" xr:uid="{00000000-0005-0000-0000-0000773E0000}"/>
    <cellStyle name="Normal 4 3 4 2 2 3 3 6" xfId="7802" xr:uid="{00000000-0005-0000-0000-0000783E0000}"/>
    <cellStyle name="Normal 4 3 4 2 2 3 3 6 2" xfId="29626" xr:uid="{00000000-0005-0000-0000-0000793E0000}"/>
    <cellStyle name="Normal 4 3 4 2 2 3 3 7" xfId="5930" xr:uid="{00000000-0005-0000-0000-00007A3E0000}"/>
    <cellStyle name="Normal 4 3 4 2 2 3 3 7 2" xfId="22070" xr:uid="{00000000-0005-0000-0000-00007B3E0000}"/>
    <cellStyle name="Normal 4 3 4 2 2 3 3 8" xfId="4058" xr:uid="{00000000-0005-0000-0000-00007C3E0000}"/>
    <cellStyle name="Normal 4 3 4 2 2 3 3 9" xfId="20198" xr:uid="{00000000-0005-0000-0000-00007D3E0000}"/>
    <cellStyle name="Normal 4 3 4 2 2 3 4" xfId="12163" xr:uid="{00000000-0005-0000-0000-00007E3E0000}"/>
    <cellStyle name="Normal 4 3 4 2 2 3 4 2" xfId="39910" xr:uid="{00000000-0005-0000-0000-00007F3E0000}"/>
    <cellStyle name="Normal 4 3 4 2 2 3 4 3" xfId="30543" xr:uid="{00000000-0005-0000-0000-0000803E0000}"/>
    <cellStyle name="Normal 4 3 4 2 2 3 4 4" xfId="24801" xr:uid="{00000000-0005-0000-0000-0000813E0000}"/>
    <cellStyle name="Normal 4 3 4 2 2 3 5" xfId="14654" xr:uid="{00000000-0005-0000-0000-0000823E0000}"/>
    <cellStyle name="Normal 4 3 4 2 2 3 5 2" xfId="42282" xr:uid="{00000000-0005-0000-0000-0000833E0000}"/>
    <cellStyle name="Normal 4 3 4 2 2 3 5 3" xfId="34440" xr:uid="{00000000-0005-0000-0000-0000843E0000}"/>
    <cellStyle name="Normal 4 3 4 2 2 3 5 4" xfId="26662" xr:uid="{00000000-0005-0000-0000-0000853E0000}"/>
    <cellStyle name="Normal 4 3 4 2 2 3 6" xfId="16874" xr:uid="{00000000-0005-0000-0000-0000863E0000}"/>
    <cellStyle name="Normal 4 3 4 2 2 3 6 2" xfId="44502" xr:uid="{00000000-0005-0000-0000-0000873E0000}"/>
    <cellStyle name="Normal 4 3 4 2 2 3 6 3" xfId="22987" xr:uid="{00000000-0005-0000-0000-0000883E0000}"/>
    <cellStyle name="Normal 4 3 4 2 2 3 7" xfId="10591" xr:uid="{00000000-0005-0000-0000-0000893E0000}"/>
    <cellStyle name="Normal 4 3 4 2 2 3 7 2" xfId="38362" xr:uid="{00000000-0005-0000-0000-00008A3E0000}"/>
    <cellStyle name="Normal 4 3 4 2 2 3 8" xfId="17369" xr:uid="{00000000-0005-0000-0000-00008B3E0000}"/>
    <cellStyle name="Normal 4 3 4 2 2 3 8 2" xfId="35430" xr:uid="{00000000-0005-0000-0000-00008C3E0000}"/>
    <cellStyle name="Normal 4 3 4 2 2 3 9" xfId="8719" xr:uid="{00000000-0005-0000-0000-00008D3E0000}"/>
    <cellStyle name="Normal 4 3 4 2 2 3 9 2" xfId="32415" xr:uid="{00000000-0005-0000-0000-00008E3E0000}"/>
    <cellStyle name="Normal 4 3 4 2 2 4" xfId="1863" xr:uid="{00000000-0005-0000-0000-00008F3E0000}"/>
    <cellStyle name="Normal 4 3 4 2 2 4 10" xfId="3736" xr:uid="{00000000-0005-0000-0000-0000903E0000}"/>
    <cellStyle name="Normal 4 3 4 2 2 4 11" xfId="19876" xr:uid="{00000000-0005-0000-0000-0000913E0000}"/>
    <cellStyle name="Normal 4 3 4 2 2 4 2" xfId="13372" xr:uid="{00000000-0005-0000-0000-0000923E0000}"/>
    <cellStyle name="Normal 4 3 4 2 2 4 2 2" xfId="15743" xr:uid="{00000000-0005-0000-0000-0000933E0000}"/>
    <cellStyle name="Normal 4 3 4 2 2 4 2 2 2" xfId="43371" xr:uid="{00000000-0005-0000-0000-0000943E0000}"/>
    <cellStyle name="Normal 4 3 4 2 2 4 2 3" xfId="41000" xr:uid="{00000000-0005-0000-0000-0000953E0000}"/>
    <cellStyle name="Normal 4 3 4 2 2 4 2 4" xfId="37123" xr:uid="{00000000-0005-0000-0000-0000963E0000}"/>
    <cellStyle name="Normal 4 3 4 2 2 4 2 5" xfId="31176" xr:uid="{00000000-0005-0000-0000-0000973E0000}"/>
    <cellStyle name="Normal 4 3 4 2 2 4 2 6" xfId="25482" xr:uid="{00000000-0005-0000-0000-0000983E0000}"/>
    <cellStyle name="Normal 4 3 4 2 2 4 3" xfId="12010" xr:uid="{00000000-0005-0000-0000-0000993E0000}"/>
    <cellStyle name="Normal 4 3 4 2 2 4 3 2" xfId="39757" xr:uid="{00000000-0005-0000-0000-00009A3E0000}"/>
    <cellStyle name="Normal 4 3 4 2 2 4 3 3" xfId="34287" xr:uid="{00000000-0005-0000-0000-00009B3E0000}"/>
    <cellStyle name="Normal 4 3 4 2 2 4 3 4" xfId="27157" xr:uid="{00000000-0005-0000-0000-00009C3E0000}"/>
    <cellStyle name="Normal 4 3 4 2 2 4 4" xfId="14501" xr:uid="{00000000-0005-0000-0000-00009D3E0000}"/>
    <cellStyle name="Normal 4 3 4 2 2 4 4 2" xfId="42129" xr:uid="{00000000-0005-0000-0000-00009E3E0000}"/>
    <cellStyle name="Normal 4 3 4 2 2 4 4 3" xfId="23620" xr:uid="{00000000-0005-0000-0000-00009F3E0000}"/>
    <cellStyle name="Normal 4 3 4 2 2 4 5" xfId="11390" xr:uid="{00000000-0005-0000-0000-0000A03E0000}"/>
    <cellStyle name="Normal 4 3 4 2 2 4 5 2" xfId="39161" xr:uid="{00000000-0005-0000-0000-0000A13E0000}"/>
    <cellStyle name="Normal 4 3 4 2 2 4 6" xfId="18002" xr:uid="{00000000-0005-0000-0000-0000A23E0000}"/>
    <cellStyle name="Normal 4 3 4 2 2 4 6 2" xfId="35924" xr:uid="{00000000-0005-0000-0000-0000A33E0000}"/>
    <cellStyle name="Normal 4 3 4 2 2 4 7" xfId="9352" xr:uid="{00000000-0005-0000-0000-0000A43E0000}"/>
    <cellStyle name="Normal 4 3 4 2 2 4 7 2" xfId="33048" xr:uid="{00000000-0005-0000-0000-0000A53E0000}"/>
    <cellStyle name="Normal 4 3 4 2 2 4 8" xfId="7480" xr:uid="{00000000-0005-0000-0000-0000A63E0000}"/>
    <cellStyle name="Normal 4 3 4 2 2 4 8 2" xfId="29304" xr:uid="{00000000-0005-0000-0000-0000A73E0000}"/>
    <cellStyle name="Normal 4 3 4 2 2 4 9" xfId="5608" xr:uid="{00000000-0005-0000-0000-0000A83E0000}"/>
    <cellStyle name="Normal 4 3 4 2 2 4 9 2" xfId="21748" xr:uid="{00000000-0005-0000-0000-0000A93E0000}"/>
    <cellStyle name="Normal 4 3 4 2 2 5" xfId="2407" xr:uid="{00000000-0005-0000-0000-0000AA3E0000}"/>
    <cellStyle name="Normal 4 3 4 2 2 5 10" xfId="20419" xr:uid="{00000000-0005-0000-0000-0000AB3E0000}"/>
    <cellStyle name="Normal 4 3 4 2 2 5 2" xfId="13494" xr:uid="{00000000-0005-0000-0000-0000AC3E0000}"/>
    <cellStyle name="Normal 4 3 4 2 2 5 2 2" xfId="41122" xr:uid="{00000000-0005-0000-0000-0000AD3E0000}"/>
    <cellStyle name="Normal 4 3 4 2 2 5 2 3" xfId="37666" xr:uid="{00000000-0005-0000-0000-0000AE3E0000}"/>
    <cellStyle name="Normal 4 3 4 2 2 5 2 4" xfId="31719" xr:uid="{00000000-0005-0000-0000-0000AF3E0000}"/>
    <cellStyle name="Normal 4 3 4 2 2 5 2 5" xfId="25604" xr:uid="{00000000-0005-0000-0000-0000B03E0000}"/>
    <cellStyle name="Normal 4 3 4 2 2 5 3" xfId="15865" xr:uid="{00000000-0005-0000-0000-0000B13E0000}"/>
    <cellStyle name="Normal 4 3 4 2 2 5 3 2" xfId="43493" xr:uid="{00000000-0005-0000-0000-0000B23E0000}"/>
    <cellStyle name="Normal 4 3 4 2 2 5 3 3" xfId="27306" xr:uid="{00000000-0005-0000-0000-0000B33E0000}"/>
    <cellStyle name="Normal 4 3 4 2 2 5 4" xfId="10914" xr:uid="{00000000-0005-0000-0000-0000B43E0000}"/>
    <cellStyle name="Normal 4 3 4 2 2 5 4 2" xfId="38685" xr:uid="{00000000-0005-0000-0000-0000B53E0000}"/>
    <cellStyle name="Normal 4 3 4 2 2 5 4 3" xfId="24163" xr:uid="{00000000-0005-0000-0000-0000B63E0000}"/>
    <cellStyle name="Normal 4 3 4 2 2 5 5" xfId="18545" xr:uid="{00000000-0005-0000-0000-0000B73E0000}"/>
    <cellStyle name="Normal 4 3 4 2 2 5 5 2" xfId="36073" xr:uid="{00000000-0005-0000-0000-0000B83E0000}"/>
    <cellStyle name="Normal 4 3 4 2 2 5 6" xfId="9895" xr:uid="{00000000-0005-0000-0000-0000B93E0000}"/>
    <cellStyle name="Normal 4 3 4 2 2 5 6 2" xfId="33591" xr:uid="{00000000-0005-0000-0000-0000BA3E0000}"/>
    <cellStyle name="Normal 4 3 4 2 2 5 7" xfId="8023" xr:uid="{00000000-0005-0000-0000-0000BB3E0000}"/>
    <cellStyle name="Normal 4 3 4 2 2 5 7 2" xfId="29847" xr:uid="{00000000-0005-0000-0000-0000BC3E0000}"/>
    <cellStyle name="Normal 4 3 4 2 2 5 8" xfId="6151" xr:uid="{00000000-0005-0000-0000-0000BD3E0000}"/>
    <cellStyle name="Normal 4 3 4 2 2 5 8 2" xfId="22291" xr:uid="{00000000-0005-0000-0000-0000BE3E0000}"/>
    <cellStyle name="Normal 4 3 4 2 2 5 9" xfId="4279" xr:uid="{00000000-0005-0000-0000-0000BF3E0000}"/>
    <cellStyle name="Normal 4 3 4 2 2 6" xfId="1706" xr:uid="{00000000-0005-0000-0000-0000C03E0000}"/>
    <cellStyle name="Normal 4 3 4 2 2 6 2" xfId="16440" xr:uid="{00000000-0005-0000-0000-0000C13E0000}"/>
    <cellStyle name="Normal 4 3 4 2 2 6 2 2" xfId="44068" xr:uid="{00000000-0005-0000-0000-0000C23E0000}"/>
    <cellStyle name="Normal 4 3 4 2 2 6 2 3" xfId="31019" xr:uid="{00000000-0005-0000-0000-0000C33E0000}"/>
    <cellStyle name="Normal 4 3 4 2 2 6 2 4" xfId="26179" xr:uid="{00000000-0005-0000-0000-0000C43E0000}"/>
    <cellStyle name="Normal 4 3 4 2 2 6 3" xfId="14069" xr:uid="{00000000-0005-0000-0000-0000C53E0000}"/>
    <cellStyle name="Normal 4 3 4 2 2 6 3 2" xfId="41697" xr:uid="{00000000-0005-0000-0000-0000C63E0000}"/>
    <cellStyle name="Normal 4 3 4 2 2 6 3 3" xfId="27910" xr:uid="{00000000-0005-0000-0000-0000C73E0000}"/>
    <cellStyle name="Normal 4 3 4 2 2 6 4" xfId="17845" xr:uid="{00000000-0005-0000-0000-0000C83E0000}"/>
    <cellStyle name="Normal 4 3 4 2 2 6 4 2" xfId="36677" xr:uid="{00000000-0005-0000-0000-0000C93E0000}"/>
    <cellStyle name="Normal 4 3 4 2 2 6 4 3" xfId="23463" xr:uid="{00000000-0005-0000-0000-0000CA3E0000}"/>
    <cellStyle name="Normal 4 3 4 2 2 6 5" xfId="9195" xr:uid="{00000000-0005-0000-0000-0000CB3E0000}"/>
    <cellStyle name="Normal 4 3 4 2 2 6 5 2" xfId="32891" xr:uid="{00000000-0005-0000-0000-0000CC3E0000}"/>
    <cellStyle name="Normal 4 3 4 2 2 6 6" xfId="7323" xr:uid="{00000000-0005-0000-0000-0000CD3E0000}"/>
    <cellStyle name="Normal 4 3 4 2 2 6 6 2" xfId="29147" xr:uid="{00000000-0005-0000-0000-0000CE3E0000}"/>
    <cellStyle name="Normal 4 3 4 2 2 6 7" xfId="5451" xr:uid="{00000000-0005-0000-0000-0000CF3E0000}"/>
    <cellStyle name="Normal 4 3 4 2 2 6 7 2" xfId="21591" xr:uid="{00000000-0005-0000-0000-0000D03E0000}"/>
    <cellStyle name="Normal 4 3 4 2 2 6 8" xfId="3579" xr:uid="{00000000-0005-0000-0000-0000D13E0000}"/>
    <cellStyle name="Normal 4 3 4 2 2 6 9" xfId="19719" xr:uid="{00000000-0005-0000-0000-0000D23E0000}"/>
    <cellStyle name="Normal 4 3 4 2 2 7" xfId="1553" xr:uid="{00000000-0005-0000-0000-0000D33E0000}"/>
    <cellStyle name="Normal 4 3 4 2 2 7 2" xfId="14977" xr:uid="{00000000-0005-0000-0000-0000D43E0000}"/>
    <cellStyle name="Normal 4 3 4 2 2 7 2 2" xfId="42605" xr:uid="{00000000-0005-0000-0000-0000D53E0000}"/>
    <cellStyle name="Normal 4 3 4 2 2 7 2 3" xfId="30866" xr:uid="{00000000-0005-0000-0000-0000D63E0000}"/>
    <cellStyle name="Normal 4 3 4 2 2 7 2 4" xfId="28261" xr:uid="{00000000-0005-0000-0000-0000D73E0000}"/>
    <cellStyle name="Normal 4 3 4 2 2 7 3" xfId="12486" xr:uid="{00000000-0005-0000-0000-0000D83E0000}"/>
    <cellStyle name="Normal 4 3 4 2 2 7 3 2" xfId="40233" xr:uid="{00000000-0005-0000-0000-0000D93E0000}"/>
    <cellStyle name="Normal 4 3 4 2 2 7 3 3" xfId="23310" xr:uid="{00000000-0005-0000-0000-0000DA3E0000}"/>
    <cellStyle name="Normal 4 3 4 2 2 7 4" xfId="17692" xr:uid="{00000000-0005-0000-0000-0000DB3E0000}"/>
    <cellStyle name="Normal 4 3 4 2 2 7 4 2" xfId="35270" xr:uid="{00000000-0005-0000-0000-0000DC3E0000}"/>
    <cellStyle name="Normal 4 3 4 2 2 7 5" xfId="9042" xr:uid="{00000000-0005-0000-0000-0000DD3E0000}"/>
    <cellStyle name="Normal 4 3 4 2 2 7 5 2" xfId="32738" xr:uid="{00000000-0005-0000-0000-0000DE3E0000}"/>
    <cellStyle name="Normal 4 3 4 2 2 7 6" xfId="7170" xr:uid="{00000000-0005-0000-0000-0000DF3E0000}"/>
    <cellStyle name="Normal 4 3 4 2 2 7 6 2" xfId="28994" xr:uid="{00000000-0005-0000-0000-0000E03E0000}"/>
    <cellStyle name="Normal 4 3 4 2 2 7 7" xfId="5298" xr:uid="{00000000-0005-0000-0000-0000E13E0000}"/>
    <cellStyle name="Normal 4 3 4 2 2 7 7 2" xfId="21438" xr:uid="{00000000-0005-0000-0000-0000E23E0000}"/>
    <cellStyle name="Normal 4 3 4 2 2 7 8" xfId="3426" xr:uid="{00000000-0005-0000-0000-0000E33E0000}"/>
    <cellStyle name="Normal 4 3 4 2 2 7 9" xfId="19566" xr:uid="{00000000-0005-0000-0000-0000E43E0000}"/>
    <cellStyle name="Normal 4 3 4 2 2 8" xfId="11857" xr:uid="{00000000-0005-0000-0000-0000E53E0000}"/>
    <cellStyle name="Normal 4 3 4 2 2 8 2" xfId="39607" xr:uid="{00000000-0005-0000-0000-0000E63E0000}"/>
    <cellStyle name="Normal 4 3 4 2 2 8 3" xfId="36966" xr:uid="{00000000-0005-0000-0000-0000E73E0000}"/>
    <cellStyle name="Normal 4 3 4 2 2 8 4" xfId="30390" xr:uid="{00000000-0005-0000-0000-0000E83E0000}"/>
    <cellStyle name="Normal 4 3 4 2 2 8 5" xfId="24716" xr:uid="{00000000-0005-0000-0000-0000E93E0000}"/>
    <cellStyle name="Normal 4 3 4 2 2 9" xfId="14348" xr:uid="{00000000-0005-0000-0000-0000EA3E0000}"/>
    <cellStyle name="Normal 4 3 4 2 2 9 2" xfId="41976" xr:uid="{00000000-0005-0000-0000-0000EB3E0000}"/>
    <cellStyle name="Normal 4 3 4 2 2 9 3" xfId="34134" xr:uid="{00000000-0005-0000-0000-0000EC3E0000}"/>
    <cellStyle name="Normal 4 3 4 2 2 9 4" xfId="26502" xr:uid="{00000000-0005-0000-0000-0000ED3E0000}"/>
    <cellStyle name="Normal 4 3 4 2 3" xfId="1050" xr:uid="{00000000-0005-0000-0000-0000EE3E0000}"/>
    <cellStyle name="Normal 4 3 4 2 3 10" xfId="16695" xr:uid="{00000000-0005-0000-0000-0000EF3E0000}"/>
    <cellStyle name="Normal 4 3 4 2 3 10 2" xfId="44323" xr:uid="{00000000-0005-0000-0000-0000F03E0000}"/>
    <cellStyle name="Normal 4 3 4 2 3 10 3" xfId="22808" xr:uid="{00000000-0005-0000-0000-0000F13E0000}"/>
    <cellStyle name="Normal 4 3 4 2 3 11" xfId="10412" xr:uid="{00000000-0005-0000-0000-0000F23E0000}"/>
    <cellStyle name="Normal 4 3 4 2 3 11 2" xfId="38183" xr:uid="{00000000-0005-0000-0000-0000F33E0000}"/>
    <cellStyle name="Normal 4 3 4 2 3 12" xfId="17190" xr:uid="{00000000-0005-0000-0000-0000F43E0000}"/>
    <cellStyle name="Normal 4 3 4 2 3 12 2" xfId="35091" xr:uid="{00000000-0005-0000-0000-0000F53E0000}"/>
    <cellStyle name="Normal 4 3 4 2 3 13" xfId="8540" xr:uid="{00000000-0005-0000-0000-0000F63E0000}"/>
    <cellStyle name="Normal 4 3 4 2 3 13 2" xfId="32236" xr:uid="{00000000-0005-0000-0000-0000F73E0000}"/>
    <cellStyle name="Normal 4 3 4 2 3 14" xfId="6668" xr:uid="{00000000-0005-0000-0000-0000F83E0000}"/>
    <cellStyle name="Normal 4 3 4 2 3 14 2" xfId="28492" xr:uid="{00000000-0005-0000-0000-0000F93E0000}"/>
    <cellStyle name="Normal 4 3 4 2 3 15" xfId="4796" xr:uid="{00000000-0005-0000-0000-0000FA3E0000}"/>
    <cellStyle name="Normal 4 3 4 2 3 15 2" xfId="20936" xr:uid="{00000000-0005-0000-0000-0000FB3E0000}"/>
    <cellStyle name="Normal 4 3 4 2 3 16" xfId="2924" xr:uid="{00000000-0005-0000-0000-0000FC3E0000}"/>
    <cellStyle name="Normal 4 3 4 2 3 17" xfId="19064" xr:uid="{00000000-0005-0000-0000-0000FD3E0000}"/>
    <cellStyle name="Normal 4 3 4 2 3 2" xfId="1374" xr:uid="{00000000-0005-0000-0000-0000FE3E0000}"/>
    <cellStyle name="Normal 4 3 4 2 3 2 10" xfId="6991" xr:uid="{00000000-0005-0000-0000-0000FF3E0000}"/>
    <cellStyle name="Normal 4 3 4 2 3 2 10 2" xfId="28815" xr:uid="{00000000-0005-0000-0000-0000003F0000}"/>
    <cellStyle name="Normal 4 3 4 2 3 2 11" xfId="5119" xr:uid="{00000000-0005-0000-0000-0000013F0000}"/>
    <cellStyle name="Normal 4 3 4 2 3 2 11 2" xfId="21259" xr:uid="{00000000-0005-0000-0000-0000023F0000}"/>
    <cellStyle name="Normal 4 3 4 2 3 2 12" xfId="3247" xr:uid="{00000000-0005-0000-0000-0000033F0000}"/>
    <cellStyle name="Normal 4 3 4 2 3 2 13" xfId="19387" xr:uid="{00000000-0005-0000-0000-0000043F0000}"/>
    <cellStyle name="Normal 4 3 4 2 3 2 2" xfId="2550" xr:uid="{00000000-0005-0000-0000-0000053F0000}"/>
    <cellStyle name="Normal 4 3 4 2 3 2 2 10" xfId="20562" xr:uid="{00000000-0005-0000-0000-0000063F0000}"/>
    <cellStyle name="Normal 4 3 4 2 3 2 2 2" xfId="13623" xr:uid="{00000000-0005-0000-0000-0000073F0000}"/>
    <cellStyle name="Normal 4 3 4 2 3 2 2 2 2" xfId="41251" xr:uid="{00000000-0005-0000-0000-0000083F0000}"/>
    <cellStyle name="Normal 4 3 4 2 3 2 2 2 3" xfId="37809" xr:uid="{00000000-0005-0000-0000-0000093F0000}"/>
    <cellStyle name="Normal 4 3 4 2 3 2 2 2 4" xfId="31862" xr:uid="{00000000-0005-0000-0000-00000A3F0000}"/>
    <cellStyle name="Normal 4 3 4 2 3 2 2 2 5" xfId="25733" xr:uid="{00000000-0005-0000-0000-00000B3F0000}"/>
    <cellStyle name="Normal 4 3 4 2 3 2 2 3" xfId="15994" xr:uid="{00000000-0005-0000-0000-00000C3F0000}"/>
    <cellStyle name="Normal 4 3 4 2 3 2 2 3 2" xfId="43622" xr:uid="{00000000-0005-0000-0000-00000D3F0000}"/>
    <cellStyle name="Normal 4 3 4 2 3 2 2 3 3" xfId="27449" xr:uid="{00000000-0005-0000-0000-00000E3F0000}"/>
    <cellStyle name="Normal 4 3 4 2 3 2 2 4" xfId="11211" xr:uid="{00000000-0005-0000-0000-00000F3F0000}"/>
    <cellStyle name="Normal 4 3 4 2 3 2 2 4 2" xfId="38982" xr:uid="{00000000-0005-0000-0000-0000103F0000}"/>
    <cellStyle name="Normal 4 3 4 2 3 2 2 4 3" xfId="24306" xr:uid="{00000000-0005-0000-0000-0000113F0000}"/>
    <cellStyle name="Normal 4 3 4 2 3 2 2 5" xfId="18688" xr:uid="{00000000-0005-0000-0000-0000123F0000}"/>
    <cellStyle name="Normal 4 3 4 2 3 2 2 5 2" xfId="36216" xr:uid="{00000000-0005-0000-0000-0000133F0000}"/>
    <cellStyle name="Normal 4 3 4 2 3 2 2 6" xfId="10038" xr:uid="{00000000-0005-0000-0000-0000143F0000}"/>
    <cellStyle name="Normal 4 3 4 2 3 2 2 6 2" xfId="33734" xr:uid="{00000000-0005-0000-0000-0000153F0000}"/>
    <cellStyle name="Normal 4 3 4 2 3 2 2 7" xfId="8166" xr:uid="{00000000-0005-0000-0000-0000163F0000}"/>
    <cellStyle name="Normal 4 3 4 2 3 2 2 7 2" xfId="29990" xr:uid="{00000000-0005-0000-0000-0000173F0000}"/>
    <cellStyle name="Normal 4 3 4 2 3 2 2 8" xfId="6294" xr:uid="{00000000-0005-0000-0000-0000183F0000}"/>
    <cellStyle name="Normal 4 3 4 2 3 2 2 8 2" xfId="22434" xr:uid="{00000000-0005-0000-0000-0000193F0000}"/>
    <cellStyle name="Normal 4 3 4 2 3 2 2 9" xfId="4422" xr:uid="{00000000-0005-0000-0000-00001A3F0000}"/>
    <cellStyle name="Normal 4 3 4 2 3 2 3" xfId="2006" xr:uid="{00000000-0005-0000-0000-00001B3F0000}"/>
    <cellStyle name="Normal 4 3 4 2 3 2 3 2" xfId="15436" xr:uid="{00000000-0005-0000-0000-00001C3F0000}"/>
    <cellStyle name="Normal 4 3 4 2 3 2 3 2 2" xfId="43064" xr:uid="{00000000-0005-0000-0000-00001D3F0000}"/>
    <cellStyle name="Normal 4 3 4 2 3 2 3 2 3" xfId="31319" xr:uid="{00000000-0005-0000-0000-00001E3F0000}"/>
    <cellStyle name="Normal 4 3 4 2 3 2 3 2 4" xfId="28369" xr:uid="{00000000-0005-0000-0000-00001F3F0000}"/>
    <cellStyle name="Normal 4 3 4 2 3 2 3 3" xfId="13043" xr:uid="{00000000-0005-0000-0000-0000203F0000}"/>
    <cellStyle name="Normal 4 3 4 2 3 2 3 3 2" xfId="40692" xr:uid="{00000000-0005-0000-0000-0000213F0000}"/>
    <cellStyle name="Normal 4 3 4 2 3 2 3 3 3" xfId="23763" xr:uid="{00000000-0005-0000-0000-0000223F0000}"/>
    <cellStyle name="Normal 4 3 4 2 3 2 3 4" xfId="18145" xr:uid="{00000000-0005-0000-0000-0000233F0000}"/>
    <cellStyle name="Normal 4 3 4 2 3 2 3 4 2" xfId="37266" xr:uid="{00000000-0005-0000-0000-0000243F0000}"/>
    <cellStyle name="Normal 4 3 4 2 3 2 3 5" xfId="9495" xr:uid="{00000000-0005-0000-0000-0000253F0000}"/>
    <cellStyle name="Normal 4 3 4 2 3 2 3 5 2" xfId="33191" xr:uid="{00000000-0005-0000-0000-0000263F0000}"/>
    <cellStyle name="Normal 4 3 4 2 3 2 3 6" xfId="7623" xr:uid="{00000000-0005-0000-0000-0000273F0000}"/>
    <cellStyle name="Normal 4 3 4 2 3 2 3 6 2" xfId="29447" xr:uid="{00000000-0005-0000-0000-0000283F0000}"/>
    <cellStyle name="Normal 4 3 4 2 3 2 3 7" xfId="5751" xr:uid="{00000000-0005-0000-0000-0000293F0000}"/>
    <cellStyle name="Normal 4 3 4 2 3 2 3 7 2" xfId="21891" xr:uid="{00000000-0005-0000-0000-00002A3F0000}"/>
    <cellStyle name="Normal 4 3 4 2 3 2 3 8" xfId="3879" xr:uid="{00000000-0005-0000-0000-00002B3F0000}"/>
    <cellStyle name="Normal 4 3 4 2 3 2 3 9" xfId="20019" xr:uid="{00000000-0005-0000-0000-00002C3F0000}"/>
    <cellStyle name="Normal 4 3 4 2 3 2 4" xfId="12307" xr:uid="{00000000-0005-0000-0000-00002D3F0000}"/>
    <cellStyle name="Normal 4 3 4 2 3 2 4 2" xfId="40054" xr:uid="{00000000-0005-0000-0000-00002E3F0000}"/>
    <cellStyle name="Normal 4 3 4 2 3 2 4 3" xfId="30687" xr:uid="{00000000-0005-0000-0000-00002F3F0000}"/>
    <cellStyle name="Normal 4 3 4 2 3 2 4 4" xfId="25175" xr:uid="{00000000-0005-0000-0000-0000303F0000}"/>
    <cellStyle name="Normal 4 3 4 2 3 2 5" xfId="14798" xr:uid="{00000000-0005-0000-0000-0000313F0000}"/>
    <cellStyle name="Normal 4 3 4 2 3 2 5 2" xfId="42426" xr:uid="{00000000-0005-0000-0000-0000323F0000}"/>
    <cellStyle name="Normal 4 3 4 2 3 2 5 3" xfId="34584" xr:uid="{00000000-0005-0000-0000-0000333F0000}"/>
    <cellStyle name="Normal 4 3 4 2 3 2 5 4" xfId="26773" xr:uid="{00000000-0005-0000-0000-0000343F0000}"/>
    <cellStyle name="Normal 4 3 4 2 3 2 6" xfId="17018" xr:uid="{00000000-0005-0000-0000-0000353F0000}"/>
    <cellStyle name="Normal 4 3 4 2 3 2 6 2" xfId="44646" xr:uid="{00000000-0005-0000-0000-0000363F0000}"/>
    <cellStyle name="Normal 4 3 4 2 3 2 6 3" xfId="23131" xr:uid="{00000000-0005-0000-0000-0000373F0000}"/>
    <cellStyle name="Normal 4 3 4 2 3 2 7" xfId="10735" xr:uid="{00000000-0005-0000-0000-0000383F0000}"/>
    <cellStyle name="Normal 4 3 4 2 3 2 7 2" xfId="38506" xr:uid="{00000000-0005-0000-0000-0000393F0000}"/>
    <cellStyle name="Normal 4 3 4 2 3 2 8" xfId="17513" xr:uid="{00000000-0005-0000-0000-00003A3F0000}"/>
    <cellStyle name="Normal 4 3 4 2 3 2 8 2" xfId="35541" xr:uid="{00000000-0005-0000-0000-00003B3F0000}"/>
    <cellStyle name="Normal 4 3 4 2 3 2 9" xfId="8863" xr:uid="{00000000-0005-0000-0000-00003C3F0000}"/>
    <cellStyle name="Normal 4 3 4 2 3 2 9 2" xfId="32559" xr:uid="{00000000-0005-0000-0000-00003D3F0000}"/>
    <cellStyle name="Normal 4 3 4 2 3 3" xfId="1204" xr:uid="{00000000-0005-0000-0000-00003E3F0000}"/>
    <cellStyle name="Normal 4 3 4 2 3 3 10" xfId="6821" xr:uid="{00000000-0005-0000-0000-00003F3F0000}"/>
    <cellStyle name="Normal 4 3 4 2 3 3 10 2" xfId="28645" xr:uid="{00000000-0005-0000-0000-0000403F0000}"/>
    <cellStyle name="Normal 4 3 4 2 3 3 11" xfId="4949" xr:uid="{00000000-0005-0000-0000-0000413F0000}"/>
    <cellStyle name="Normal 4 3 4 2 3 3 11 2" xfId="21089" xr:uid="{00000000-0005-0000-0000-0000423F0000}"/>
    <cellStyle name="Normal 4 3 4 2 3 3 12" xfId="3077" xr:uid="{00000000-0005-0000-0000-0000433F0000}"/>
    <cellStyle name="Normal 4 3 4 2 3 3 13" xfId="19217" xr:uid="{00000000-0005-0000-0000-0000443F0000}"/>
    <cellStyle name="Normal 4 3 4 2 3 3 2" xfId="2703" xr:uid="{00000000-0005-0000-0000-0000453F0000}"/>
    <cellStyle name="Normal 4 3 4 2 3 3 2 10" xfId="20715" xr:uid="{00000000-0005-0000-0000-0000463F0000}"/>
    <cellStyle name="Normal 4 3 4 2 3 3 2 2" xfId="13768" xr:uid="{00000000-0005-0000-0000-0000473F0000}"/>
    <cellStyle name="Normal 4 3 4 2 3 3 2 2 2" xfId="41396" xr:uid="{00000000-0005-0000-0000-0000483F0000}"/>
    <cellStyle name="Normal 4 3 4 2 3 3 2 2 3" xfId="37962" xr:uid="{00000000-0005-0000-0000-0000493F0000}"/>
    <cellStyle name="Normal 4 3 4 2 3 3 2 2 4" xfId="32015" xr:uid="{00000000-0005-0000-0000-00004A3F0000}"/>
    <cellStyle name="Normal 4 3 4 2 3 3 2 2 5" xfId="25878" xr:uid="{00000000-0005-0000-0000-00004B3F0000}"/>
    <cellStyle name="Normal 4 3 4 2 3 3 2 3" xfId="16139" xr:uid="{00000000-0005-0000-0000-00004C3F0000}"/>
    <cellStyle name="Normal 4 3 4 2 3 3 2 3 2" xfId="43767" xr:uid="{00000000-0005-0000-0000-00004D3F0000}"/>
    <cellStyle name="Normal 4 3 4 2 3 3 2 3 3" xfId="27602" xr:uid="{00000000-0005-0000-0000-00004E3F0000}"/>
    <cellStyle name="Normal 4 3 4 2 3 3 2 4" xfId="11041" xr:uid="{00000000-0005-0000-0000-00004F3F0000}"/>
    <cellStyle name="Normal 4 3 4 2 3 3 2 4 2" xfId="38812" xr:uid="{00000000-0005-0000-0000-0000503F0000}"/>
    <cellStyle name="Normal 4 3 4 2 3 3 2 4 3" xfId="24459" xr:uid="{00000000-0005-0000-0000-0000513F0000}"/>
    <cellStyle name="Normal 4 3 4 2 3 3 2 5" xfId="18841" xr:uid="{00000000-0005-0000-0000-0000523F0000}"/>
    <cellStyle name="Normal 4 3 4 2 3 3 2 5 2" xfId="36369" xr:uid="{00000000-0005-0000-0000-0000533F0000}"/>
    <cellStyle name="Normal 4 3 4 2 3 3 2 6" xfId="10191" xr:uid="{00000000-0005-0000-0000-0000543F0000}"/>
    <cellStyle name="Normal 4 3 4 2 3 3 2 6 2" xfId="33887" xr:uid="{00000000-0005-0000-0000-0000553F0000}"/>
    <cellStyle name="Normal 4 3 4 2 3 3 2 7" xfId="8319" xr:uid="{00000000-0005-0000-0000-0000563F0000}"/>
    <cellStyle name="Normal 4 3 4 2 3 3 2 7 2" xfId="30143" xr:uid="{00000000-0005-0000-0000-0000573F0000}"/>
    <cellStyle name="Normal 4 3 4 2 3 3 2 8" xfId="6447" xr:uid="{00000000-0005-0000-0000-0000583F0000}"/>
    <cellStyle name="Normal 4 3 4 2 3 3 2 8 2" xfId="22587" xr:uid="{00000000-0005-0000-0000-0000593F0000}"/>
    <cellStyle name="Normal 4 3 4 2 3 3 2 9" xfId="4575" xr:uid="{00000000-0005-0000-0000-00005A3F0000}"/>
    <cellStyle name="Normal 4 3 4 2 3 3 3" xfId="2159" xr:uid="{00000000-0005-0000-0000-00005B3F0000}"/>
    <cellStyle name="Normal 4 3 4 2 3 3 3 2" xfId="15624" xr:uid="{00000000-0005-0000-0000-00005C3F0000}"/>
    <cellStyle name="Normal 4 3 4 2 3 3 3 2 2" xfId="43252" xr:uid="{00000000-0005-0000-0000-00005D3F0000}"/>
    <cellStyle name="Normal 4 3 4 2 3 3 3 2 3" xfId="31472" xr:uid="{00000000-0005-0000-0000-00005E3F0000}"/>
    <cellStyle name="Normal 4 3 4 2 3 3 3 2 4" xfId="28157" xr:uid="{00000000-0005-0000-0000-00005F3F0000}"/>
    <cellStyle name="Normal 4 3 4 2 3 3 3 3" xfId="13239" xr:uid="{00000000-0005-0000-0000-0000603F0000}"/>
    <cellStyle name="Normal 4 3 4 2 3 3 3 3 2" xfId="40880" xr:uid="{00000000-0005-0000-0000-0000613F0000}"/>
    <cellStyle name="Normal 4 3 4 2 3 3 3 3 3" xfId="23916" xr:uid="{00000000-0005-0000-0000-0000623F0000}"/>
    <cellStyle name="Normal 4 3 4 2 3 3 3 4" xfId="18298" xr:uid="{00000000-0005-0000-0000-0000633F0000}"/>
    <cellStyle name="Normal 4 3 4 2 3 3 3 4 2" xfId="37419" xr:uid="{00000000-0005-0000-0000-0000643F0000}"/>
    <cellStyle name="Normal 4 3 4 2 3 3 3 5" xfId="9648" xr:uid="{00000000-0005-0000-0000-0000653F0000}"/>
    <cellStyle name="Normal 4 3 4 2 3 3 3 5 2" xfId="33344" xr:uid="{00000000-0005-0000-0000-0000663F0000}"/>
    <cellStyle name="Normal 4 3 4 2 3 3 3 6" xfId="7776" xr:uid="{00000000-0005-0000-0000-0000673F0000}"/>
    <cellStyle name="Normal 4 3 4 2 3 3 3 6 2" xfId="29600" xr:uid="{00000000-0005-0000-0000-0000683F0000}"/>
    <cellStyle name="Normal 4 3 4 2 3 3 3 7" xfId="5904" xr:uid="{00000000-0005-0000-0000-0000693F0000}"/>
    <cellStyle name="Normal 4 3 4 2 3 3 3 7 2" xfId="22044" xr:uid="{00000000-0005-0000-0000-00006A3F0000}"/>
    <cellStyle name="Normal 4 3 4 2 3 3 3 8" xfId="4032" xr:uid="{00000000-0005-0000-0000-00006B3F0000}"/>
    <cellStyle name="Normal 4 3 4 2 3 3 3 9" xfId="20172" xr:uid="{00000000-0005-0000-0000-00006C3F0000}"/>
    <cellStyle name="Normal 4 3 4 2 3 3 4" xfId="12137" xr:uid="{00000000-0005-0000-0000-00006D3F0000}"/>
    <cellStyle name="Normal 4 3 4 2 3 3 4 2" xfId="39884" xr:uid="{00000000-0005-0000-0000-00006E3F0000}"/>
    <cellStyle name="Normal 4 3 4 2 3 3 4 3" xfId="30517" xr:uid="{00000000-0005-0000-0000-00006F3F0000}"/>
    <cellStyle name="Normal 4 3 4 2 3 3 4 4" xfId="25363" xr:uid="{00000000-0005-0000-0000-0000703F0000}"/>
    <cellStyle name="Normal 4 3 4 2 3 3 5" xfId="14628" xr:uid="{00000000-0005-0000-0000-0000713F0000}"/>
    <cellStyle name="Normal 4 3 4 2 3 3 5 2" xfId="42256" xr:uid="{00000000-0005-0000-0000-0000723F0000}"/>
    <cellStyle name="Normal 4 3 4 2 3 3 5 3" xfId="34414" xr:uid="{00000000-0005-0000-0000-0000733F0000}"/>
    <cellStyle name="Normal 4 3 4 2 3 3 5 4" xfId="26636" xr:uid="{00000000-0005-0000-0000-0000743F0000}"/>
    <cellStyle name="Normal 4 3 4 2 3 3 6" xfId="16848" xr:uid="{00000000-0005-0000-0000-0000753F0000}"/>
    <cellStyle name="Normal 4 3 4 2 3 3 6 2" xfId="44476" xr:uid="{00000000-0005-0000-0000-0000763F0000}"/>
    <cellStyle name="Normal 4 3 4 2 3 3 6 3" xfId="22961" xr:uid="{00000000-0005-0000-0000-0000773F0000}"/>
    <cellStyle name="Normal 4 3 4 2 3 3 7" xfId="10565" xr:uid="{00000000-0005-0000-0000-0000783F0000}"/>
    <cellStyle name="Normal 4 3 4 2 3 3 7 2" xfId="38336" xr:uid="{00000000-0005-0000-0000-0000793F0000}"/>
    <cellStyle name="Normal 4 3 4 2 3 3 8" xfId="17343" xr:uid="{00000000-0005-0000-0000-00007A3F0000}"/>
    <cellStyle name="Normal 4 3 4 2 3 3 8 2" xfId="35404" xr:uid="{00000000-0005-0000-0000-00007B3F0000}"/>
    <cellStyle name="Normal 4 3 4 2 3 3 9" xfId="8693" xr:uid="{00000000-0005-0000-0000-00007C3F0000}"/>
    <cellStyle name="Normal 4 3 4 2 3 3 9 2" xfId="32389" xr:uid="{00000000-0005-0000-0000-00007D3F0000}"/>
    <cellStyle name="Normal 4 3 4 2 3 4" xfId="1837" xr:uid="{00000000-0005-0000-0000-00007E3F0000}"/>
    <cellStyle name="Normal 4 3 4 2 3 4 10" xfId="3710" xr:uid="{00000000-0005-0000-0000-00007F3F0000}"/>
    <cellStyle name="Normal 4 3 4 2 3 4 11" xfId="19850" xr:uid="{00000000-0005-0000-0000-0000803F0000}"/>
    <cellStyle name="Normal 4 3 4 2 3 4 2" xfId="13300" xr:uid="{00000000-0005-0000-0000-0000813F0000}"/>
    <cellStyle name="Normal 4 3 4 2 3 4 2 2" xfId="15671" xr:uid="{00000000-0005-0000-0000-0000823F0000}"/>
    <cellStyle name="Normal 4 3 4 2 3 4 2 2 2" xfId="43299" xr:uid="{00000000-0005-0000-0000-0000833F0000}"/>
    <cellStyle name="Normal 4 3 4 2 3 4 2 3" xfId="40928" xr:uid="{00000000-0005-0000-0000-0000843F0000}"/>
    <cellStyle name="Normal 4 3 4 2 3 4 2 4" xfId="37097" xr:uid="{00000000-0005-0000-0000-0000853F0000}"/>
    <cellStyle name="Normal 4 3 4 2 3 4 2 5" xfId="31150" xr:uid="{00000000-0005-0000-0000-0000863F0000}"/>
    <cellStyle name="Normal 4 3 4 2 3 4 2 6" xfId="25410" xr:uid="{00000000-0005-0000-0000-0000873F0000}"/>
    <cellStyle name="Normal 4 3 4 2 3 4 3" xfId="11984" xr:uid="{00000000-0005-0000-0000-0000883F0000}"/>
    <cellStyle name="Normal 4 3 4 2 3 4 3 2" xfId="39731" xr:uid="{00000000-0005-0000-0000-0000893F0000}"/>
    <cellStyle name="Normal 4 3 4 2 3 4 3 3" xfId="34261" xr:uid="{00000000-0005-0000-0000-00008A3F0000}"/>
    <cellStyle name="Normal 4 3 4 2 3 4 3 4" xfId="27075" xr:uid="{00000000-0005-0000-0000-00008B3F0000}"/>
    <cellStyle name="Normal 4 3 4 2 3 4 4" xfId="14475" xr:uid="{00000000-0005-0000-0000-00008C3F0000}"/>
    <cellStyle name="Normal 4 3 4 2 3 4 4 2" xfId="42103" xr:uid="{00000000-0005-0000-0000-00008D3F0000}"/>
    <cellStyle name="Normal 4 3 4 2 3 4 4 3" xfId="23594" xr:uid="{00000000-0005-0000-0000-00008E3F0000}"/>
    <cellStyle name="Normal 4 3 4 2 3 4 5" xfId="11364" xr:uid="{00000000-0005-0000-0000-00008F3F0000}"/>
    <cellStyle name="Normal 4 3 4 2 3 4 5 2" xfId="39135" xr:uid="{00000000-0005-0000-0000-0000903F0000}"/>
    <cellStyle name="Normal 4 3 4 2 3 4 6" xfId="17976" xr:uid="{00000000-0005-0000-0000-0000913F0000}"/>
    <cellStyle name="Normal 4 3 4 2 3 4 6 2" xfId="35842" xr:uid="{00000000-0005-0000-0000-0000923F0000}"/>
    <cellStyle name="Normal 4 3 4 2 3 4 7" xfId="9326" xr:uid="{00000000-0005-0000-0000-0000933F0000}"/>
    <cellStyle name="Normal 4 3 4 2 3 4 7 2" xfId="33022" xr:uid="{00000000-0005-0000-0000-0000943F0000}"/>
    <cellStyle name="Normal 4 3 4 2 3 4 8" xfId="7454" xr:uid="{00000000-0005-0000-0000-0000953F0000}"/>
    <cellStyle name="Normal 4 3 4 2 3 4 8 2" xfId="29278" xr:uid="{00000000-0005-0000-0000-0000963F0000}"/>
    <cellStyle name="Normal 4 3 4 2 3 4 9" xfId="5582" xr:uid="{00000000-0005-0000-0000-0000973F0000}"/>
    <cellStyle name="Normal 4 3 4 2 3 4 9 2" xfId="21722" xr:uid="{00000000-0005-0000-0000-0000983F0000}"/>
    <cellStyle name="Normal 4 3 4 2 3 5" xfId="2381" xr:uid="{00000000-0005-0000-0000-0000993F0000}"/>
    <cellStyle name="Normal 4 3 4 2 3 5 10" xfId="20393" xr:uid="{00000000-0005-0000-0000-00009A3F0000}"/>
    <cellStyle name="Normal 4 3 4 2 3 5 2" xfId="13468" xr:uid="{00000000-0005-0000-0000-00009B3F0000}"/>
    <cellStyle name="Normal 4 3 4 2 3 5 2 2" xfId="41096" xr:uid="{00000000-0005-0000-0000-00009C3F0000}"/>
    <cellStyle name="Normal 4 3 4 2 3 5 2 3" xfId="37640" xr:uid="{00000000-0005-0000-0000-00009D3F0000}"/>
    <cellStyle name="Normal 4 3 4 2 3 5 2 4" xfId="31693" xr:uid="{00000000-0005-0000-0000-00009E3F0000}"/>
    <cellStyle name="Normal 4 3 4 2 3 5 2 5" xfId="25578" xr:uid="{00000000-0005-0000-0000-00009F3F0000}"/>
    <cellStyle name="Normal 4 3 4 2 3 5 3" xfId="15839" xr:uid="{00000000-0005-0000-0000-0000A03F0000}"/>
    <cellStyle name="Normal 4 3 4 2 3 5 3 2" xfId="43467" xr:uid="{00000000-0005-0000-0000-0000A13F0000}"/>
    <cellStyle name="Normal 4 3 4 2 3 5 3 3" xfId="27280" xr:uid="{00000000-0005-0000-0000-0000A23F0000}"/>
    <cellStyle name="Normal 4 3 4 2 3 5 4" xfId="10888" xr:uid="{00000000-0005-0000-0000-0000A33F0000}"/>
    <cellStyle name="Normal 4 3 4 2 3 5 4 2" xfId="38659" xr:uid="{00000000-0005-0000-0000-0000A43F0000}"/>
    <cellStyle name="Normal 4 3 4 2 3 5 4 3" xfId="24137" xr:uid="{00000000-0005-0000-0000-0000A53F0000}"/>
    <cellStyle name="Normal 4 3 4 2 3 5 5" xfId="18519" xr:uid="{00000000-0005-0000-0000-0000A63F0000}"/>
    <cellStyle name="Normal 4 3 4 2 3 5 5 2" xfId="36047" xr:uid="{00000000-0005-0000-0000-0000A73F0000}"/>
    <cellStyle name="Normal 4 3 4 2 3 5 6" xfId="9869" xr:uid="{00000000-0005-0000-0000-0000A83F0000}"/>
    <cellStyle name="Normal 4 3 4 2 3 5 6 2" xfId="33565" xr:uid="{00000000-0005-0000-0000-0000A93F0000}"/>
    <cellStyle name="Normal 4 3 4 2 3 5 7" xfId="7997" xr:uid="{00000000-0005-0000-0000-0000AA3F0000}"/>
    <cellStyle name="Normal 4 3 4 2 3 5 7 2" xfId="29821" xr:uid="{00000000-0005-0000-0000-0000AB3F0000}"/>
    <cellStyle name="Normal 4 3 4 2 3 5 8" xfId="6125" xr:uid="{00000000-0005-0000-0000-0000AC3F0000}"/>
    <cellStyle name="Normal 4 3 4 2 3 5 8 2" xfId="22265" xr:uid="{00000000-0005-0000-0000-0000AD3F0000}"/>
    <cellStyle name="Normal 4 3 4 2 3 5 9" xfId="4253" xr:uid="{00000000-0005-0000-0000-0000AE3F0000}"/>
    <cellStyle name="Normal 4 3 4 2 3 6" xfId="1680" xr:uid="{00000000-0005-0000-0000-0000AF3F0000}"/>
    <cellStyle name="Normal 4 3 4 2 3 6 2" xfId="16335" xr:uid="{00000000-0005-0000-0000-0000B03F0000}"/>
    <cellStyle name="Normal 4 3 4 2 3 6 2 2" xfId="43963" xr:uid="{00000000-0005-0000-0000-0000B13F0000}"/>
    <cellStyle name="Normal 4 3 4 2 3 6 2 3" xfId="30993" xr:uid="{00000000-0005-0000-0000-0000B23F0000}"/>
    <cellStyle name="Normal 4 3 4 2 3 6 2 4" xfId="26074" xr:uid="{00000000-0005-0000-0000-0000B33F0000}"/>
    <cellStyle name="Normal 4 3 4 2 3 6 3" xfId="13964" xr:uid="{00000000-0005-0000-0000-0000B43F0000}"/>
    <cellStyle name="Normal 4 3 4 2 3 6 3 2" xfId="41592" xr:uid="{00000000-0005-0000-0000-0000B53F0000}"/>
    <cellStyle name="Normal 4 3 4 2 3 6 3 3" xfId="27805" xr:uid="{00000000-0005-0000-0000-0000B63F0000}"/>
    <cellStyle name="Normal 4 3 4 2 3 6 4" xfId="17819" xr:uid="{00000000-0005-0000-0000-0000B73F0000}"/>
    <cellStyle name="Normal 4 3 4 2 3 6 4 2" xfId="36572" xr:uid="{00000000-0005-0000-0000-0000B83F0000}"/>
    <cellStyle name="Normal 4 3 4 2 3 6 4 3" xfId="23437" xr:uid="{00000000-0005-0000-0000-0000B93F0000}"/>
    <cellStyle name="Normal 4 3 4 2 3 6 5" xfId="9169" xr:uid="{00000000-0005-0000-0000-0000BA3F0000}"/>
    <cellStyle name="Normal 4 3 4 2 3 6 5 2" xfId="32865" xr:uid="{00000000-0005-0000-0000-0000BB3F0000}"/>
    <cellStyle name="Normal 4 3 4 2 3 6 6" xfId="7297" xr:uid="{00000000-0005-0000-0000-0000BC3F0000}"/>
    <cellStyle name="Normal 4 3 4 2 3 6 6 2" xfId="29121" xr:uid="{00000000-0005-0000-0000-0000BD3F0000}"/>
    <cellStyle name="Normal 4 3 4 2 3 6 7" xfId="5425" xr:uid="{00000000-0005-0000-0000-0000BE3F0000}"/>
    <cellStyle name="Normal 4 3 4 2 3 6 7 2" xfId="21565" xr:uid="{00000000-0005-0000-0000-0000BF3F0000}"/>
    <cellStyle name="Normal 4 3 4 2 3 6 8" xfId="3553" xr:uid="{00000000-0005-0000-0000-0000C03F0000}"/>
    <cellStyle name="Normal 4 3 4 2 3 6 9" xfId="19693" xr:uid="{00000000-0005-0000-0000-0000C13F0000}"/>
    <cellStyle name="Normal 4 3 4 2 3 7" xfId="1527" xr:uid="{00000000-0005-0000-0000-0000C23F0000}"/>
    <cellStyle name="Normal 4 3 4 2 3 7 2" xfId="14951" xr:uid="{00000000-0005-0000-0000-0000C33F0000}"/>
    <cellStyle name="Normal 4 3 4 2 3 7 2 2" xfId="42579" xr:uid="{00000000-0005-0000-0000-0000C43F0000}"/>
    <cellStyle name="Normal 4 3 4 2 3 7 2 3" xfId="30840" xr:uid="{00000000-0005-0000-0000-0000C53F0000}"/>
    <cellStyle name="Normal 4 3 4 2 3 7 2 4" xfId="28363" xr:uid="{00000000-0005-0000-0000-0000C63F0000}"/>
    <cellStyle name="Normal 4 3 4 2 3 7 3" xfId="12460" xr:uid="{00000000-0005-0000-0000-0000C73F0000}"/>
    <cellStyle name="Normal 4 3 4 2 3 7 3 2" xfId="40207" xr:uid="{00000000-0005-0000-0000-0000C83F0000}"/>
    <cellStyle name="Normal 4 3 4 2 3 7 3 3" xfId="23284" xr:uid="{00000000-0005-0000-0000-0000C93F0000}"/>
    <cellStyle name="Normal 4 3 4 2 3 7 4" xfId="17666" xr:uid="{00000000-0005-0000-0000-0000CA3F0000}"/>
    <cellStyle name="Normal 4 3 4 2 3 7 4 2" xfId="35244" xr:uid="{00000000-0005-0000-0000-0000CB3F0000}"/>
    <cellStyle name="Normal 4 3 4 2 3 7 5" xfId="9016" xr:uid="{00000000-0005-0000-0000-0000CC3F0000}"/>
    <cellStyle name="Normal 4 3 4 2 3 7 5 2" xfId="32712" xr:uid="{00000000-0005-0000-0000-0000CD3F0000}"/>
    <cellStyle name="Normal 4 3 4 2 3 7 6" xfId="7144" xr:uid="{00000000-0005-0000-0000-0000CE3F0000}"/>
    <cellStyle name="Normal 4 3 4 2 3 7 6 2" xfId="28968" xr:uid="{00000000-0005-0000-0000-0000CF3F0000}"/>
    <cellStyle name="Normal 4 3 4 2 3 7 7" xfId="5272" xr:uid="{00000000-0005-0000-0000-0000D03F0000}"/>
    <cellStyle name="Normal 4 3 4 2 3 7 7 2" xfId="21412" xr:uid="{00000000-0005-0000-0000-0000D13F0000}"/>
    <cellStyle name="Normal 4 3 4 2 3 7 8" xfId="3400" xr:uid="{00000000-0005-0000-0000-0000D23F0000}"/>
    <cellStyle name="Normal 4 3 4 2 3 7 9" xfId="19540" xr:uid="{00000000-0005-0000-0000-0000D33F0000}"/>
    <cellStyle name="Normal 4 3 4 2 3 8" xfId="11831" xr:uid="{00000000-0005-0000-0000-0000D43F0000}"/>
    <cellStyle name="Normal 4 3 4 2 3 8 2" xfId="39583" xr:uid="{00000000-0005-0000-0000-0000D53F0000}"/>
    <cellStyle name="Normal 4 3 4 2 3 8 3" xfId="36940" xr:uid="{00000000-0005-0000-0000-0000D63F0000}"/>
    <cellStyle name="Normal 4 3 4 2 3 8 4" xfId="30364" xr:uid="{00000000-0005-0000-0000-0000D73F0000}"/>
    <cellStyle name="Normal 4 3 4 2 3 8 5" xfId="24690" xr:uid="{00000000-0005-0000-0000-0000D83F0000}"/>
    <cellStyle name="Normal 4 3 4 2 3 9" xfId="14322" xr:uid="{00000000-0005-0000-0000-0000D93F0000}"/>
    <cellStyle name="Normal 4 3 4 2 3 9 2" xfId="41950" xr:uid="{00000000-0005-0000-0000-0000DA3F0000}"/>
    <cellStyle name="Normal 4 3 4 2 3 9 3" xfId="34108" xr:uid="{00000000-0005-0000-0000-0000DB3F0000}"/>
    <cellStyle name="Normal 4 3 4 2 3 9 4" xfId="26476" xr:uid="{00000000-0005-0000-0000-0000DC3F0000}"/>
    <cellStyle name="Normal 4 3 4 2 4" xfId="1306" xr:uid="{00000000-0005-0000-0000-0000DD3F0000}"/>
    <cellStyle name="Normal 4 3 4 2 4 10" xfId="17445" xr:uid="{00000000-0005-0000-0000-0000DE3F0000}"/>
    <cellStyle name="Normal 4 3 4 2 4 10 2" xfId="35584" xr:uid="{00000000-0005-0000-0000-0000DF3F0000}"/>
    <cellStyle name="Normal 4 3 4 2 4 11" xfId="8795" xr:uid="{00000000-0005-0000-0000-0000E03F0000}"/>
    <cellStyle name="Normal 4 3 4 2 4 11 2" xfId="32491" xr:uid="{00000000-0005-0000-0000-0000E13F0000}"/>
    <cellStyle name="Normal 4 3 4 2 4 12" xfId="6923" xr:uid="{00000000-0005-0000-0000-0000E23F0000}"/>
    <cellStyle name="Normal 4 3 4 2 4 12 2" xfId="28747" xr:uid="{00000000-0005-0000-0000-0000E33F0000}"/>
    <cellStyle name="Normal 4 3 4 2 4 13" xfId="5051" xr:uid="{00000000-0005-0000-0000-0000E43F0000}"/>
    <cellStyle name="Normal 4 3 4 2 4 13 2" xfId="21191" xr:uid="{00000000-0005-0000-0000-0000E53F0000}"/>
    <cellStyle name="Normal 4 3 4 2 4 14" xfId="3179" xr:uid="{00000000-0005-0000-0000-0000E63F0000}"/>
    <cellStyle name="Normal 4 3 4 2 4 15" xfId="19319" xr:uid="{00000000-0005-0000-0000-0000E73F0000}"/>
    <cellStyle name="Normal 4 3 4 2 4 2" xfId="2261" xr:uid="{00000000-0005-0000-0000-0000E83F0000}"/>
    <cellStyle name="Normal 4 3 4 2 4 2 10" xfId="4134" xr:uid="{00000000-0005-0000-0000-0000E93F0000}"/>
    <cellStyle name="Normal 4 3 4 2 4 2 11" xfId="20274" xr:uid="{00000000-0005-0000-0000-0000EA3F0000}"/>
    <cellStyle name="Normal 4 3 4 2 4 2 2" xfId="2805" xr:uid="{00000000-0005-0000-0000-0000EB3F0000}"/>
    <cellStyle name="Normal 4 3 4 2 4 2 2 2" xfId="16239" xr:uid="{00000000-0005-0000-0000-0000EC3F0000}"/>
    <cellStyle name="Normal 4 3 4 2 4 2 2 2 2" xfId="43867" xr:uid="{00000000-0005-0000-0000-0000ED3F0000}"/>
    <cellStyle name="Normal 4 3 4 2 4 2 2 2 3" xfId="38064" xr:uid="{00000000-0005-0000-0000-0000EE3F0000}"/>
    <cellStyle name="Normal 4 3 4 2 4 2 2 2 4" xfId="32117" xr:uid="{00000000-0005-0000-0000-0000EF3F0000}"/>
    <cellStyle name="Normal 4 3 4 2 4 2 2 2 5" xfId="25978" xr:uid="{00000000-0005-0000-0000-0000F03F0000}"/>
    <cellStyle name="Normal 4 3 4 2 4 2 2 3" xfId="13868" xr:uid="{00000000-0005-0000-0000-0000F13F0000}"/>
    <cellStyle name="Normal 4 3 4 2 4 2 2 3 2" xfId="41496" xr:uid="{00000000-0005-0000-0000-0000F23F0000}"/>
    <cellStyle name="Normal 4 3 4 2 4 2 2 3 3" xfId="27704" xr:uid="{00000000-0005-0000-0000-0000F33F0000}"/>
    <cellStyle name="Normal 4 3 4 2 4 2 2 4" xfId="18943" xr:uid="{00000000-0005-0000-0000-0000F43F0000}"/>
    <cellStyle name="Normal 4 3 4 2 4 2 2 4 2" xfId="36471" xr:uid="{00000000-0005-0000-0000-0000F53F0000}"/>
    <cellStyle name="Normal 4 3 4 2 4 2 2 4 3" xfId="24561" xr:uid="{00000000-0005-0000-0000-0000F63F0000}"/>
    <cellStyle name="Normal 4 3 4 2 4 2 2 5" xfId="10293" xr:uid="{00000000-0005-0000-0000-0000F73F0000}"/>
    <cellStyle name="Normal 4 3 4 2 4 2 2 5 2" xfId="33989" xr:uid="{00000000-0005-0000-0000-0000F83F0000}"/>
    <cellStyle name="Normal 4 3 4 2 4 2 2 6" xfId="8421" xr:uid="{00000000-0005-0000-0000-0000F93F0000}"/>
    <cellStyle name="Normal 4 3 4 2 4 2 2 6 2" xfId="30245" xr:uid="{00000000-0005-0000-0000-0000FA3F0000}"/>
    <cellStyle name="Normal 4 3 4 2 4 2 2 7" xfId="6549" xr:uid="{00000000-0005-0000-0000-0000FB3F0000}"/>
    <cellStyle name="Normal 4 3 4 2 4 2 2 7 2" xfId="22689" xr:uid="{00000000-0005-0000-0000-0000FC3F0000}"/>
    <cellStyle name="Normal 4 3 4 2 4 2 2 8" xfId="4677" xr:uid="{00000000-0005-0000-0000-0000FD3F0000}"/>
    <cellStyle name="Normal 4 3 4 2 4 2 2 9" xfId="20817" xr:uid="{00000000-0005-0000-0000-0000FE3F0000}"/>
    <cellStyle name="Normal 4 3 4 2 4 2 3" xfId="13407" xr:uid="{00000000-0005-0000-0000-0000FF3F0000}"/>
    <cellStyle name="Normal 4 3 4 2 4 2 3 2" xfId="41035" xr:uid="{00000000-0005-0000-0000-000000400000}"/>
    <cellStyle name="Normal 4 3 4 2 4 2 3 3" xfId="37521" xr:uid="{00000000-0005-0000-0000-000001400000}"/>
    <cellStyle name="Normal 4 3 4 2 4 2 3 4" xfId="31574" xr:uid="{00000000-0005-0000-0000-000002400000}"/>
    <cellStyle name="Normal 4 3 4 2 4 2 3 5" xfId="25517" xr:uid="{00000000-0005-0000-0000-000003400000}"/>
    <cellStyle name="Normal 4 3 4 2 4 2 4" xfId="15778" xr:uid="{00000000-0005-0000-0000-000004400000}"/>
    <cellStyle name="Normal 4 3 4 2 4 2 4 2" xfId="43406" xr:uid="{00000000-0005-0000-0000-000005400000}"/>
    <cellStyle name="Normal 4 3 4 2 4 2 4 3" xfId="27214" xr:uid="{00000000-0005-0000-0000-000006400000}"/>
    <cellStyle name="Normal 4 3 4 2 4 2 5" xfId="11466" xr:uid="{00000000-0005-0000-0000-000007400000}"/>
    <cellStyle name="Normal 4 3 4 2 4 2 5 2" xfId="39237" xr:uid="{00000000-0005-0000-0000-000008400000}"/>
    <cellStyle name="Normal 4 3 4 2 4 2 5 3" xfId="24018" xr:uid="{00000000-0005-0000-0000-000009400000}"/>
    <cellStyle name="Normal 4 3 4 2 4 2 6" xfId="18400" xr:uid="{00000000-0005-0000-0000-00000A400000}"/>
    <cellStyle name="Normal 4 3 4 2 4 2 6 2" xfId="35981" xr:uid="{00000000-0005-0000-0000-00000B400000}"/>
    <cellStyle name="Normal 4 3 4 2 4 2 7" xfId="9750" xr:uid="{00000000-0005-0000-0000-00000C400000}"/>
    <cellStyle name="Normal 4 3 4 2 4 2 7 2" xfId="33446" xr:uid="{00000000-0005-0000-0000-00000D400000}"/>
    <cellStyle name="Normal 4 3 4 2 4 2 8" xfId="7878" xr:uid="{00000000-0005-0000-0000-00000E400000}"/>
    <cellStyle name="Normal 4 3 4 2 4 2 8 2" xfId="29702" xr:uid="{00000000-0005-0000-0000-00000F400000}"/>
    <cellStyle name="Normal 4 3 4 2 4 2 9" xfId="6006" xr:uid="{00000000-0005-0000-0000-000010400000}"/>
    <cellStyle name="Normal 4 3 4 2 4 2 9 2" xfId="22146" xr:uid="{00000000-0005-0000-0000-000011400000}"/>
    <cellStyle name="Normal 4 3 4 2 4 3" xfId="2482" xr:uid="{00000000-0005-0000-0000-000012400000}"/>
    <cellStyle name="Normal 4 3 4 2 4 3 10" xfId="20494" xr:uid="{00000000-0005-0000-0000-000013400000}"/>
    <cellStyle name="Normal 4 3 4 2 4 3 2" xfId="13555" xr:uid="{00000000-0005-0000-0000-000014400000}"/>
    <cellStyle name="Normal 4 3 4 2 4 3 2 2" xfId="41183" xr:uid="{00000000-0005-0000-0000-000015400000}"/>
    <cellStyle name="Normal 4 3 4 2 4 3 2 3" xfId="37741" xr:uid="{00000000-0005-0000-0000-000016400000}"/>
    <cellStyle name="Normal 4 3 4 2 4 3 2 4" xfId="31794" xr:uid="{00000000-0005-0000-0000-000017400000}"/>
    <cellStyle name="Normal 4 3 4 2 4 3 2 5" xfId="25665" xr:uid="{00000000-0005-0000-0000-000018400000}"/>
    <cellStyle name="Normal 4 3 4 2 4 3 3" xfId="15926" xr:uid="{00000000-0005-0000-0000-000019400000}"/>
    <cellStyle name="Normal 4 3 4 2 4 3 3 2" xfId="43554" xr:uid="{00000000-0005-0000-0000-00001A400000}"/>
    <cellStyle name="Normal 4 3 4 2 4 3 3 3" xfId="27381" xr:uid="{00000000-0005-0000-0000-00001B400000}"/>
    <cellStyle name="Normal 4 3 4 2 4 3 4" xfId="11143" xr:uid="{00000000-0005-0000-0000-00001C400000}"/>
    <cellStyle name="Normal 4 3 4 2 4 3 4 2" xfId="38914" xr:uid="{00000000-0005-0000-0000-00001D400000}"/>
    <cellStyle name="Normal 4 3 4 2 4 3 4 3" xfId="24238" xr:uid="{00000000-0005-0000-0000-00001E400000}"/>
    <cellStyle name="Normal 4 3 4 2 4 3 5" xfId="18620" xr:uid="{00000000-0005-0000-0000-00001F400000}"/>
    <cellStyle name="Normal 4 3 4 2 4 3 5 2" xfId="36148" xr:uid="{00000000-0005-0000-0000-000020400000}"/>
    <cellStyle name="Normal 4 3 4 2 4 3 6" xfId="9970" xr:uid="{00000000-0005-0000-0000-000021400000}"/>
    <cellStyle name="Normal 4 3 4 2 4 3 6 2" xfId="33666" xr:uid="{00000000-0005-0000-0000-000022400000}"/>
    <cellStyle name="Normal 4 3 4 2 4 3 7" xfId="8098" xr:uid="{00000000-0005-0000-0000-000023400000}"/>
    <cellStyle name="Normal 4 3 4 2 4 3 7 2" xfId="29922" xr:uid="{00000000-0005-0000-0000-000024400000}"/>
    <cellStyle name="Normal 4 3 4 2 4 3 8" xfId="6226" xr:uid="{00000000-0005-0000-0000-000025400000}"/>
    <cellStyle name="Normal 4 3 4 2 4 3 8 2" xfId="22366" xr:uid="{00000000-0005-0000-0000-000026400000}"/>
    <cellStyle name="Normal 4 3 4 2 4 3 9" xfId="4354" xr:uid="{00000000-0005-0000-0000-000027400000}"/>
    <cellStyle name="Normal 4 3 4 2 4 4" xfId="1938" xr:uid="{00000000-0005-0000-0000-000028400000}"/>
    <cellStyle name="Normal 4 3 4 2 4 4 2" xfId="16378" xr:uid="{00000000-0005-0000-0000-000029400000}"/>
    <cellStyle name="Normal 4 3 4 2 4 4 2 2" xfId="44006" xr:uid="{00000000-0005-0000-0000-00002A400000}"/>
    <cellStyle name="Normal 4 3 4 2 4 4 2 3" xfId="31251" xr:uid="{00000000-0005-0000-0000-00002B400000}"/>
    <cellStyle name="Normal 4 3 4 2 4 4 2 4" xfId="26117" xr:uid="{00000000-0005-0000-0000-00002C400000}"/>
    <cellStyle name="Normal 4 3 4 2 4 4 3" xfId="14007" xr:uid="{00000000-0005-0000-0000-00002D400000}"/>
    <cellStyle name="Normal 4 3 4 2 4 4 3 2" xfId="41635" xr:uid="{00000000-0005-0000-0000-00002E400000}"/>
    <cellStyle name="Normal 4 3 4 2 4 4 3 3" xfId="27848" xr:uid="{00000000-0005-0000-0000-00002F400000}"/>
    <cellStyle name="Normal 4 3 4 2 4 4 4" xfId="18077" xr:uid="{00000000-0005-0000-0000-000030400000}"/>
    <cellStyle name="Normal 4 3 4 2 4 4 4 2" xfId="36615" xr:uid="{00000000-0005-0000-0000-000031400000}"/>
    <cellStyle name="Normal 4 3 4 2 4 4 4 3" xfId="23695" xr:uid="{00000000-0005-0000-0000-000032400000}"/>
    <cellStyle name="Normal 4 3 4 2 4 4 5" xfId="9427" xr:uid="{00000000-0005-0000-0000-000033400000}"/>
    <cellStyle name="Normal 4 3 4 2 4 4 5 2" xfId="33123" xr:uid="{00000000-0005-0000-0000-000034400000}"/>
    <cellStyle name="Normal 4 3 4 2 4 4 6" xfId="7555" xr:uid="{00000000-0005-0000-0000-000035400000}"/>
    <cellStyle name="Normal 4 3 4 2 4 4 6 2" xfId="29379" xr:uid="{00000000-0005-0000-0000-000036400000}"/>
    <cellStyle name="Normal 4 3 4 2 4 4 7" xfId="5683" xr:uid="{00000000-0005-0000-0000-000037400000}"/>
    <cellStyle name="Normal 4 3 4 2 4 4 7 2" xfId="21823" xr:uid="{00000000-0005-0000-0000-000038400000}"/>
    <cellStyle name="Normal 4 3 4 2 4 4 8" xfId="3811" xr:uid="{00000000-0005-0000-0000-000039400000}"/>
    <cellStyle name="Normal 4 3 4 2 4 4 9" xfId="19951" xr:uid="{00000000-0005-0000-0000-00003A400000}"/>
    <cellStyle name="Normal 4 3 4 2 4 5" xfId="12750" xr:uid="{00000000-0005-0000-0000-00003B400000}"/>
    <cellStyle name="Normal 4 3 4 2 4 5 2" xfId="15223" xr:uid="{00000000-0005-0000-0000-00003C400000}"/>
    <cellStyle name="Normal 4 3 4 2 4 5 2 2" xfId="42851" xr:uid="{00000000-0005-0000-0000-00003D400000}"/>
    <cellStyle name="Normal 4 3 4 2 4 5 2 3" xfId="34751" xr:uid="{00000000-0005-0000-0000-00003E400000}"/>
    <cellStyle name="Normal 4 3 4 2 4 5 3" xfId="40479" xr:uid="{00000000-0005-0000-0000-00003F400000}"/>
    <cellStyle name="Normal 4 3 4 2 4 5 4" xfId="37198" xr:uid="{00000000-0005-0000-0000-000040400000}"/>
    <cellStyle name="Normal 4 3 4 2 4 5 5" xfId="30619" xr:uid="{00000000-0005-0000-0000-000041400000}"/>
    <cellStyle name="Normal 4 3 4 2 4 5 6" xfId="24962" xr:uid="{00000000-0005-0000-0000-000042400000}"/>
    <cellStyle name="Normal 4 3 4 2 4 6" xfId="12239" xr:uid="{00000000-0005-0000-0000-000043400000}"/>
    <cellStyle name="Normal 4 3 4 2 4 6 2" xfId="39986" xr:uid="{00000000-0005-0000-0000-000044400000}"/>
    <cellStyle name="Normal 4 3 4 2 4 6 3" xfId="34516" xr:uid="{00000000-0005-0000-0000-000045400000}"/>
    <cellStyle name="Normal 4 3 4 2 4 6 4" xfId="26816" xr:uid="{00000000-0005-0000-0000-000046400000}"/>
    <cellStyle name="Normal 4 3 4 2 4 7" xfId="14730" xr:uid="{00000000-0005-0000-0000-000047400000}"/>
    <cellStyle name="Normal 4 3 4 2 4 7 2" xfId="42358" xr:uid="{00000000-0005-0000-0000-000048400000}"/>
    <cellStyle name="Normal 4 3 4 2 4 7 3" xfId="23063" xr:uid="{00000000-0005-0000-0000-000049400000}"/>
    <cellStyle name="Normal 4 3 4 2 4 8" xfId="16950" xr:uid="{00000000-0005-0000-0000-00004A400000}"/>
    <cellStyle name="Normal 4 3 4 2 4 8 2" xfId="44578" xr:uid="{00000000-0005-0000-0000-00004B400000}"/>
    <cellStyle name="Normal 4 3 4 2 4 9" xfId="10667" xr:uid="{00000000-0005-0000-0000-00004C400000}"/>
    <cellStyle name="Normal 4 3 4 2 4 9 2" xfId="38438" xr:uid="{00000000-0005-0000-0000-00004D400000}"/>
    <cellStyle name="Normal 4 3 4 2 5" xfId="1153" xr:uid="{00000000-0005-0000-0000-00004E400000}"/>
    <cellStyle name="Normal 4 3 4 2 5 10" xfId="8642" xr:uid="{00000000-0005-0000-0000-00004F400000}"/>
    <cellStyle name="Normal 4 3 4 2 5 10 2" xfId="32338" xr:uid="{00000000-0005-0000-0000-000050400000}"/>
    <cellStyle name="Normal 4 3 4 2 5 11" xfId="6770" xr:uid="{00000000-0005-0000-0000-000051400000}"/>
    <cellStyle name="Normal 4 3 4 2 5 11 2" xfId="28594" xr:uid="{00000000-0005-0000-0000-000052400000}"/>
    <cellStyle name="Normal 4 3 4 2 5 12" xfId="4898" xr:uid="{00000000-0005-0000-0000-000053400000}"/>
    <cellStyle name="Normal 4 3 4 2 5 12 2" xfId="21038" xr:uid="{00000000-0005-0000-0000-000054400000}"/>
    <cellStyle name="Normal 4 3 4 2 5 13" xfId="3026" xr:uid="{00000000-0005-0000-0000-000055400000}"/>
    <cellStyle name="Normal 4 3 4 2 5 14" xfId="19166" xr:uid="{00000000-0005-0000-0000-000056400000}"/>
    <cellStyle name="Normal 4 3 4 2 5 2" xfId="2652" xr:uid="{00000000-0005-0000-0000-000057400000}"/>
    <cellStyle name="Normal 4 3 4 2 5 2 10" xfId="20664" xr:uid="{00000000-0005-0000-0000-000058400000}"/>
    <cellStyle name="Normal 4 3 4 2 5 2 2" xfId="13717" xr:uid="{00000000-0005-0000-0000-000059400000}"/>
    <cellStyle name="Normal 4 3 4 2 5 2 2 2" xfId="41345" xr:uid="{00000000-0005-0000-0000-00005A400000}"/>
    <cellStyle name="Normal 4 3 4 2 5 2 2 3" xfId="37911" xr:uid="{00000000-0005-0000-0000-00005B400000}"/>
    <cellStyle name="Normal 4 3 4 2 5 2 2 4" xfId="31964" xr:uid="{00000000-0005-0000-0000-00005C400000}"/>
    <cellStyle name="Normal 4 3 4 2 5 2 2 5" xfId="25827" xr:uid="{00000000-0005-0000-0000-00005D400000}"/>
    <cellStyle name="Normal 4 3 4 2 5 2 3" xfId="16088" xr:uid="{00000000-0005-0000-0000-00005E400000}"/>
    <cellStyle name="Normal 4 3 4 2 5 2 3 2" xfId="43716" xr:uid="{00000000-0005-0000-0000-00005F400000}"/>
    <cellStyle name="Normal 4 3 4 2 5 2 3 3" xfId="27551" xr:uid="{00000000-0005-0000-0000-000060400000}"/>
    <cellStyle name="Normal 4 3 4 2 5 2 4" xfId="11517" xr:uid="{00000000-0005-0000-0000-000061400000}"/>
    <cellStyle name="Normal 4 3 4 2 5 2 4 2" xfId="39288" xr:uid="{00000000-0005-0000-0000-000062400000}"/>
    <cellStyle name="Normal 4 3 4 2 5 2 4 3" xfId="24408" xr:uid="{00000000-0005-0000-0000-000063400000}"/>
    <cellStyle name="Normal 4 3 4 2 5 2 5" xfId="18790" xr:uid="{00000000-0005-0000-0000-000064400000}"/>
    <cellStyle name="Normal 4 3 4 2 5 2 5 2" xfId="36318" xr:uid="{00000000-0005-0000-0000-000065400000}"/>
    <cellStyle name="Normal 4 3 4 2 5 2 6" xfId="10140" xr:uid="{00000000-0005-0000-0000-000066400000}"/>
    <cellStyle name="Normal 4 3 4 2 5 2 6 2" xfId="33836" xr:uid="{00000000-0005-0000-0000-000067400000}"/>
    <cellStyle name="Normal 4 3 4 2 5 2 7" xfId="8268" xr:uid="{00000000-0005-0000-0000-000068400000}"/>
    <cellStyle name="Normal 4 3 4 2 5 2 7 2" xfId="30092" xr:uid="{00000000-0005-0000-0000-000069400000}"/>
    <cellStyle name="Normal 4 3 4 2 5 2 8" xfId="6396" xr:uid="{00000000-0005-0000-0000-00006A400000}"/>
    <cellStyle name="Normal 4 3 4 2 5 2 8 2" xfId="22536" xr:uid="{00000000-0005-0000-0000-00006B400000}"/>
    <cellStyle name="Normal 4 3 4 2 5 2 9" xfId="4524" xr:uid="{00000000-0005-0000-0000-00006C400000}"/>
    <cellStyle name="Normal 4 3 4 2 5 3" xfId="2108" xr:uid="{00000000-0005-0000-0000-00006D400000}"/>
    <cellStyle name="Normal 4 3 4 2 5 3 10" xfId="20121" xr:uid="{00000000-0005-0000-0000-00006E400000}"/>
    <cellStyle name="Normal 4 3 4 2 5 3 2" xfId="14204" xr:uid="{00000000-0005-0000-0000-00006F400000}"/>
    <cellStyle name="Normal 4 3 4 2 5 3 2 2" xfId="41832" xr:uid="{00000000-0005-0000-0000-000070400000}"/>
    <cellStyle name="Normal 4 3 4 2 5 3 2 3" xfId="31421" xr:uid="{00000000-0005-0000-0000-000071400000}"/>
    <cellStyle name="Normal 4 3 4 2 5 3 2 4" xfId="26314" xr:uid="{00000000-0005-0000-0000-000072400000}"/>
    <cellStyle name="Normal 4 3 4 2 5 3 3" xfId="16575" xr:uid="{00000000-0005-0000-0000-000073400000}"/>
    <cellStyle name="Normal 4 3 4 2 5 3 3 2" xfId="44203" xr:uid="{00000000-0005-0000-0000-000074400000}"/>
    <cellStyle name="Normal 4 3 4 2 5 3 3 3" xfId="28055" xr:uid="{00000000-0005-0000-0000-000075400000}"/>
    <cellStyle name="Normal 4 3 4 2 5 3 4" xfId="10990" xr:uid="{00000000-0005-0000-0000-000076400000}"/>
    <cellStyle name="Normal 4 3 4 2 5 3 4 2" xfId="38761" xr:uid="{00000000-0005-0000-0000-000077400000}"/>
    <cellStyle name="Normal 4 3 4 2 5 3 4 3" xfId="23865" xr:uid="{00000000-0005-0000-0000-000078400000}"/>
    <cellStyle name="Normal 4 3 4 2 5 3 5" xfId="18247" xr:uid="{00000000-0005-0000-0000-000079400000}"/>
    <cellStyle name="Normal 4 3 4 2 5 3 5 2" xfId="36822" xr:uid="{00000000-0005-0000-0000-00007A400000}"/>
    <cellStyle name="Normal 4 3 4 2 5 3 6" xfId="9597" xr:uid="{00000000-0005-0000-0000-00007B400000}"/>
    <cellStyle name="Normal 4 3 4 2 5 3 6 2" xfId="33293" xr:uid="{00000000-0005-0000-0000-00007C400000}"/>
    <cellStyle name="Normal 4 3 4 2 5 3 7" xfId="7725" xr:uid="{00000000-0005-0000-0000-00007D400000}"/>
    <cellStyle name="Normal 4 3 4 2 5 3 7 2" xfId="29549" xr:uid="{00000000-0005-0000-0000-00007E400000}"/>
    <cellStyle name="Normal 4 3 4 2 5 3 8" xfId="5853" xr:uid="{00000000-0005-0000-0000-00007F400000}"/>
    <cellStyle name="Normal 4 3 4 2 5 3 8 2" xfId="21993" xr:uid="{00000000-0005-0000-0000-000080400000}"/>
    <cellStyle name="Normal 4 3 4 2 5 3 9" xfId="3981" xr:uid="{00000000-0005-0000-0000-000081400000}"/>
    <cellStyle name="Normal 4 3 4 2 5 4" xfId="12785" xr:uid="{00000000-0005-0000-0000-000082400000}"/>
    <cellStyle name="Normal 4 3 4 2 5 4 2" xfId="15254" xr:uid="{00000000-0005-0000-0000-000083400000}"/>
    <cellStyle name="Normal 4 3 4 2 5 4 2 2" xfId="42882" xr:uid="{00000000-0005-0000-0000-000084400000}"/>
    <cellStyle name="Normal 4 3 4 2 5 4 2 3" xfId="34765" xr:uid="{00000000-0005-0000-0000-000085400000}"/>
    <cellStyle name="Normal 4 3 4 2 5 4 3" xfId="40510" xr:uid="{00000000-0005-0000-0000-000086400000}"/>
    <cellStyle name="Normal 4 3 4 2 5 4 4" xfId="37368" xr:uid="{00000000-0005-0000-0000-000087400000}"/>
    <cellStyle name="Normal 4 3 4 2 5 4 5" xfId="30466" xr:uid="{00000000-0005-0000-0000-000088400000}"/>
    <cellStyle name="Normal 4 3 4 2 5 4 6" xfId="24993" xr:uid="{00000000-0005-0000-0000-000089400000}"/>
    <cellStyle name="Normal 4 3 4 2 5 5" xfId="12086" xr:uid="{00000000-0005-0000-0000-00008A400000}"/>
    <cellStyle name="Normal 4 3 4 2 5 5 2" xfId="39833" xr:uid="{00000000-0005-0000-0000-00008B400000}"/>
    <cellStyle name="Normal 4 3 4 2 5 5 3" xfId="34363" xr:uid="{00000000-0005-0000-0000-00008C400000}"/>
    <cellStyle name="Normal 4 3 4 2 5 5 4" xfId="27024" xr:uid="{00000000-0005-0000-0000-00008D400000}"/>
    <cellStyle name="Normal 4 3 4 2 5 6" xfId="14577" xr:uid="{00000000-0005-0000-0000-00008E400000}"/>
    <cellStyle name="Normal 4 3 4 2 5 6 2" xfId="42205" xr:uid="{00000000-0005-0000-0000-00008F400000}"/>
    <cellStyle name="Normal 4 3 4 2 5 6 3" xfId="22910" xr:uid="{00000000-0005-0000-0000-000090400000}"/>
    <cellStyle name="Normal 4 3 4 2 5 7" xfId="16797" xr:uid="{00000000-0005-0000-0000-000091400000}"/>
    <cellStyle name="Normal 4 3 4 2 5 7 2" xfId="44425" xr:uid="{00000000-0005-0000-0000-000092400000}"/>
    <cellStyle name="Normal 4 3 4 2 5 8" xfId="10514" xr:uid="{00000000-0005-0000-0000-000093400000}"/>
    <cellStyle name="Normal 4 3 4 2 5 8 2" xfId="38285" xr:uid="{00000000-0005-0000-0000-000094400000}"/>
    <cellStyle name="Normal 4 3 4 2 5 9" xfId="17292" xr:uid="{00000000-0005-0000-0000-000095400000}"/>
    <cellStyle name="Normal 4 3 4 2 5 9 2" xfId="35791" xr:uid="{00000000-0005-0000-0000-000096400000}"/>
    <cellStyle name="Normal 4 3 4 2 6" xfId="1786" xr:uid="{00000000-0005-0000-0000-000097400000}"/>
    <cellStyle name="Normal 4 3 4 2 6 10" xfId="3659" xr:uid="{00000000-0005-0000-0000-000098400000}"/>
    <cellStyle name="Normal 4 3 4 2 6 11" xfId="19799" xr:uid="{00000000-0005-0000-0000-000099400000}"/>
    <cellStyle name="Normal 4 3 4 2 6 2" xfId="12570" xr:uid="{00000000-0005-0000-0000-00009A400000}"/>
    <cellStyle name="Normal 4 3 4 2 6 2 2" xfId="15059" xr:uid="{00000000-0005-0000-0000-00009B400000}"/>
    <cellStyle name="Normal 4 3 4 2 6 2 2 2" xfId="42687" xr:uid="{00000000-0005-0000-0000-00009C400000}"/>
    <cellStyle name="Normal 4 3 4 2 6 2 3" xfId="40315" xr:uid="{00000000-0005-0000-0000-00009D400000}"/>
    <cellStyle name="Normal 4 3 4 2 6 2 4" xfId="37046" xr:uid="{00000000-0005-0000-0000-00009E400000}"/>
    <cellStyle name="Normal 4 3 4 2 6 2 5" xfId="31099" xr:uid="{00000000-0005-0000-0000-00009F400000}"/>
    <cellStyle name="Normal 4 3 4 2 6 2 6" xfId="24798" xr:uid="{00000000-0005-0000-0000-0000A0400000}"/>
    <cellStyle name="Normal 4 3 4 2 6 3" xfId="11933" xr:uid="{00000000-0005-0000-0000-0000A1400000}"/>
    <cellStyle name="Normal 4 3 4 2 6 3 2" xfId="39680" xr:uid="{00000000-0005-0000-0000-0000A2400000}"/>
    <cellStyle name="Normal 4 3 4 2 6 3 3" xfId="34210" xr:uid="{00000000-0005-0000-0000-0000A3400000}"/>
    <cellStyle name="Normal 4 3 4 2 6 3 4" xfId="26745" xr:uid="{00000000-0005-0000-0000-0000A4400000}"/>
    <cellStyle name="Normal 4 3 4 2 6 4" xfId="14424" xr:uid="{00000000-0005-0000-0000-0000A5400000}"/>
    <cellStyle name="Normal 4 3 4 2 6 4 2" xfId="42052" xr:uid="{00000000-0005-0000-0000-0000A6400000}"/>
    <cellStyle name="Normal 4 3 4 2 6 4 3" xfId="23543" xr:uid="{00000000-0005-0000-0000-0000A7400000}"/>
    <cellStyle name="Normal 4 3 4 2 6 5" xfId="11313" xr:uid="{00000000-0005-0000-0000-0000A8400000}"/>
    <cellStyle name="Normal 4 3 4 2 6 5 2" xfId="39084" xr:uid="{00000000-0005-0000-0000-0000A9400000}"/>
    <cellStyle name="Normal 4 3 4 2 6 6" xfId="17925" xr:uid="{00000000-0005-0000-0000-0000AA400000}"/>
    <cellStyle name="Normal 4 3 4 2 6 6 2" xfId="35513" xr:uid="{00000000-0005-0000-0000-0000AB400000}"/>
    <cellStyle name="Normal 4 3 4 2 6 7" xfId="9275" xr:uid="{00000000-0005-0000-0000-0000AC400000}"/>
    <cellStyle name="Normal 4 3 4 2 6 7 2" xfId="32971" xr:uid="{00000000-0005-0000-0000-0000AD400000}"/>
    <cellStyle name="Normal 4 3 4 2 6 8" xfId="7403" xr:uid="{00000000-0005-0000-0000-0000AE400000}"/>
    <cellStyle name="Normal 4 3 4 2 6 8 2" xfId="29227" xr:uid="{00000000-0005-0000-0000-0000AF400000}"/>
    <cellStyle name="Normal 4 3 4 2 6 9" xfId="5531" xr:uid="{00000000-0005-0000-0000-0000B0400000}"/>
    <cellStyle name="Normal 4 3 4 2 6 9 2" xfId="21671" xr:uid="{00000000-0005-0000-0000-0000B1400000}"/>
    <cellStyle name="Normal 4 3 4 2 7" xfId="2330" xr:uid="{00000000-0005-0000-0000-0000B2400000}"/>
    <cellStyle name="Normal 4 3 4 2 7 10" xfId="20342" xr:uid="{00000000-0005-0000-0000-0000B3400000}"/>
    <cellStyle name="Normal 4 3 4 2 7 2" xfId="13240" xr:uid="{00000000-0005-0000-0000-0000B4400000}"/>
    <cellStyle name="Normal 4 3 4 2 7 2 2" xfId="40881" xr:uid="{00000000-0005-0000-0000-0000B5400000}"/>
    <cellStyle name="Normal 4 3 4 2 7 2 3" xfId="37589" xr:uid="{00000000-0005-0000-0000-0000B6400000}"/>
    <cellStyle name="Normal 4 3 4 2 7 2 4" xfId="31642" xr:uid="{00000000-0005-0000-0000-0000B7400000}"/>
    <cellStyle name="Normal 4 3 4 2 7 2 5" xfId="25364" xr:uid="{00000000-0005-0000-0000-0000B8400000}"/>
    <cellStyle name="Normal 4 3 4 2 7 3" xfId="15625" xr:uid="{00000000-0005-0000-0000-0000B9400000}"/>
    <cellStyle name="Normal 4 3 4 2 7 3 2" xfId="43253" xr:uid="{00000000-0005-0000-0000-0000BA400000}"/>
    <cellStyle name="Normal 4 3 4 2 7 3 3" xfId="26583" xr:uid="{00000000-0005-0000-0000-0000BB400000}"/>
    <cellStyle name="Normal 4 3 4 2 7 4" xfId="10837" xr:uid="{00000000-0005-0000-0000-0000BC400000}"/>
    <cellStyle name="Normal 4 3 4 2 7 4 2" xfId="38608" xr:uid="{00000000-0005-0000-0000-0000BD400000}"/>
    <cellStyle name="Normal 4 3 4 2 7 4 3" xfId="24086" xr:uid="{00000000-0005-0000-0000-0000BE400000}"/>
    <cellStyle name="Normal 4 3 4 2 7 5" xfId="18468" xr:uid="{00000000-0005-0000-0000-0000BF400000}"/>
    <cellStyle name="Normal 4 3 4 2 7 5 2" xfId="35351" xr:uid="{00000000-0005-0000-0000-0000C0400000}"/>
    <cellStyle name="Normal 4 3 4 2 7 6" xfId="9818" xr:uid="{00000000-0005-0000-0000-0000C1400000}"/>
    <cellStyle name="Normal 4 3 4 2 7 6 2" xfId="33514" xr:uid="{00000000-0005-0000-0000-0000C2400000}"/>
    <cellStyle name="Normal 4 3 4 2 7 7" xfId="7946" xr:uid="{00000000-0005-0000-0000-0000C3400000}"/>
    <cellStyle name="Normal 4 3 4 2 7 7 2" xfId="29770" xr:uid="{00000000-0005-0000-0000-0000C4400000}"/>
    <cellStyle name="Normal 4 3 4 2 7 8" xfId="6074" xr:uid="{00000000-0005-0000-0000-0000C5400000}"/>
    <cellStyle name="Normal 4 3 4 2 7 8 2" xfId="22214" xr:uid="{00000000-0005-0000-0000-0000C6400000}"/>
    <cellStyle name="Normal 4 3 4 2 7 9" xfId="4202" xr:uid="{00000000-0005-0000-0000-0000C7400000}"/>
    <cellStyle name="Normal 4 3 4 2 8" xfId="1629" xr:uid="{00000000-0005-0000-0000-0000C8400000}"/>
    <cellStyle name="Normal 4 3 4 2 8 2" xfId="16307" xr:uid="{00000000-0005-0000-0000-0000C9400000}"/>
    <cellStyle name="Normal 4 3 4 2 8 2 2" xfId="43935" xr:uid="{00000000-0005-0000-0000-0000CA400000}"/>
    <cellStyle name="Normal 4 3 4 2 8 2 3" xfId="30942" xr:uid="{00000000-0005-0000-0000-0000CB400000}"/>
    <cellStyle name="Normal 4 3 4 2 8 2 4" xfId="26046" xr:uid="{00000000-0005-0000-0000-0000CC400000}"/>
    <cellStyle name="Normal 4 3 4 2 8 3" xfId="13936" xr:uid="{00000000-0005-0000-0000-0000CD400000}"/>
    <cellStyle name="Normal 4 3 4 2 8 3 2" xfId="41564" xr:uid="{00000000-0005-0000-0000-0000CE400000}"/>
    <cellStyle name="Normal 4 3 4 2 8 3 3" xfId="27777" xr:uid="{00000000-0005-0000-0000-0000CF400000}"/>
    <cellStyle name="Normal 4 3 4 2 8 4" xfId="17768" xr:uid="{00000000-0005-0000-0000-0000D0400000}"/>
    <cellStyle name="Normal 4 3 4 2 8 4 2" xfId="36544" xr:uid="{00000000-0005-0000-0000-0000D1400000}"/>
    <cellStyle name="Normal 4 3 4 2 8 4 3" xfId="23386" xr:uid="{00000000-0005-0000-0000-0000D2400000}"/>
    <cellStyle name="Normal 4 3 4 2 8 5" xfId="9118" xr:uid="{00000000-0005-0000-0000-0000D3400000}"/>
    <cellStyle name="Normal 4 3 4 2 8 5 2" xfId="32814" xr:uid="{00000000-0005-0000-0000-0000D4400000}"/>
    <cellStyle name="Normal 4 3 4 2 8 6" xfId="7246" xr:uid="{00000000-0005-0000-0000-0000D5400000}"/>
    <cellStyle name="Normal 4 3 4 2 8 6 2" xfId="29070" xr:uid="{00000000-0005-0000-0000-0000D6400000}"/>
    <cellStyle name="Normal 4 3 4 2 8 7" xfId="5374" xr:uid="{00000000-0005-0000-0000-0000D7400000}"/>
    <cellStyle name="Normal 4 3 4 2 8 7 2" xfId="21514" xr:uid="{00000000-0005-0000-0000-0000D8400000}"/>
    <cellStyle name="Normal 4 3 4 2 8 8" xfId="3502" xr:uid="{00000000-0005-0000-0000-0000D9400000}"/>
    <cellStyle name="Normal 4 3 4 2 8 9" xfId="19642" xr:uid="{00000000-0005-0000-0000-0000DA400000}"/>
    <cellStyle name="Normal 4 3 4 2 9" xfId="1476" xr:uid="{00000000-0005-0000-0000-0000DB400000}"/>
    <cellStyle name="Normal 4 3 4 2 9 2" xfId="14900" xr:uid="{00000000-0005-0000-0000-0000DC400000}"/>
    <cellStyle name="Normal 4 3 4 2 9 2 2" xfId="42528" xr:uid="{00000000-0005-0000-0000-0000DD400000}"/>
    <cellStyle name="Normal 4 3 4 2 9 2 3" xfId="30789" xr:uid="{00000000-0005-0000-0000-0000DE400000}"/>
    <cellStyle name="Normal 4 3 4 2 9 2 4" xfId="28163" xr:uid="{00000000-0005-0000-0000-0000DF400000}"/>
    <cellStyle name="Normal 4 3 4 2 9 3" xfId="12409" xr:uid="{00000000-0005-0000-0000-0000E0400000}"/>
    <cellStyle name="Normal 4 3 4 2 9 3 2" xfId="40156" xr:uid="{00000000-0005-0000-0000-0000E1400000}"/>
    <cellStyle name="Normal 4 3 4 2 9 3 3" xfId="23233" xr:uid="{00000000-0005-0000-0000-0000E2400000}"/>
    <cellStyle name="Normal 4 3 4 2 9 4" xfId="17615" xr:uid="{00000000-0005-0000-0000-0000E3400000}"/>
    <cellStyle name="Normal 4 3 4 2 9 4 2" xfId="35193" xr:uid="{00000000-0005-0000-0000-0000E4400000}"/>
    <cellStyle name="Normal 4 3 4 2 9 5" xfId="8965" xr:uid="{00000000-0005-0000-0000-0000E5400000}"/>
    <cellStyle name="Normal 4 3 4 2 9 5 2" xfId="32661" xr:uid="{00000000-0005-0000-0000-0000E6400000}"/>
    <cellStyle name="Normal 4 3 4 2 9 6" xfId="7093" xr:uid="{00000000-0005-0000-0000-0000E7400000}"/>
    <cellStyle name="Normal 4 3 4 2 9 6 2" xfId="28917" xr:uid="{00000000-0005-0000-0000-0000E8400000}"/>
    <cellStyle name="Normal 4 3 4 2 9 7" xfId="5221" xr:uid="{00000000-0005-0000-0000-0000E9400000}"/>
    <cellStyle name="Normal 4 3 4 2 9 7 2" xfId="21361" xr:uid="{00000000-0005-0000-0000-0000EA400000}"/>
    <cellStyle name="Normal 4 3 4 2 9 8" xfId="3349" xr:uid="{00000000-0005-0000-0000-0000EB400000}"/>
    <cellStyle name="Normal 4 3 4 2 9 9" xfId="19489" xr:uid="{00000000-0005-0000-0000-0000EC400000}"/>
    <cellStyle name="Normal 4 3 4 20" xfId="10344" xr:uid="{00000000-0005-0000-0000-0000ED400000}"/>
    <cellStyle name="Normal 4 3 4 20 2" xfId="38115" xr:uid="{00000000-0005-0000-0000-0000EE400000}"/>
    <cellStyle name="Normal 4 3 4 21" xfId="17105" xr:uid="{00000000-0005-0000-0000-0000EF400000}"/>
    <cellStyle name="Normal 4 3 4 21 2" xfId="35023" xr:uid="{00000000-0005-0000-0000-0000F0400000}"/>
    <cellStyle name="Normal 4 3 4 22" xfId="17122" xr:uid="{00000000-0005-0000-0000-0000F1400000}"/>
    <cellStyle name="Normal 4 3 4 22 2" xfId="32168" xr:uid="{00000000-0005-0000-0000-0000F2400000}"/>
    <cellStyle name="Normal 4 3 4 23" xfId="8472" xr:uid="{00000000-0005-0000-0000-0000F3400000}"/>
    <cellStyle name="Normal 4 3 4 23 2" xfId="28424" xr:uid="{00000000-0005-0000-0000-0000F4400000}"/>
    <cellStyle name="Normal 4 3 4 24" xfId="6600" xr:uid="{00000000-0005-0000-0000-0000F5400000}"/>
    <cellStyle name="Normal 4 3 4 24 2" xfId="20868" xr:uid="{00000000-0005-0000-0000-0000F6400000}"/>
    <cellStyle name="Normal 4 3 4 25" xfId="4728" xr:uid="{00000000-0005-0000-0000-0000F7400000}"/>
    <cellStyle name="Normal 4 3 4 26" xfId="2856" xr:uid="{00000000-0005-0000-0000-0000F8400000}"/>
    <cellStyle name="Normal 4 3 4 27" xfId="18996" xr:uid="{00000000-0005-0000-0000-0000F9400000}"/>
    <cellStyle name="Normal 4 3 4 3" xfId="1013" xr:uid="{00000000-0005-0000-0000-0000FA400000}"/>
    <cellStyle name="Normal 4 3 4 3 10" xfId="11797" xr:uid="{00000000-0005-0000-0000-0000FB400000}"/>
    <cellStyle name="Normal 4 3 4 3 10 2" xfId="39550" xr:uid="{00000000-0005-0000-0000-0000FC400000}"/>
    <cellStyle name="Normal 4 3 4 3 10 3" xfId="36906" xr:uid="{00000000-0005-0000-0000-0000FD400000}"/>
    <cellStyle name="Normal 4 3 4 3 10 4" xfId="30330" xr:uid="{00000000-0005-0000-0000-0000FE400000}"/>
    <cellStyle name="Normal 4 3 4 3 10 5" xfId="24656" xr:uid="{00000000-0005-0000-0000-0000FF400000}"/>
    <cellStyle name="Normal 4 3 4 3 11" xfId="14288" xr:uid="{00000000-0005-0000-0000-000000410000}"/>
    <cellStyle name="Normal 4 3 4 3 11 2" xfId="41916" xr:uid="{00000000-0005-0000-0000-000001410000}"/>
    <cellStyle name="Normal 4 3 4 3 11 3" xfId="34074" xr:uid="{00000000-0005-0000-0000-000002410000}"/>
    <cellStyle name="Normal 4 3 4 3 11 4" xfId="26442" xr:uid="{00000000-0005-0000-0000-000003410000}"/>
    <cellStyle name="Normal 4 3 4 3 12" xfId="16661" xr:uid="{00000000-0005-0000-0000-000004410000}"/>
    <cellStyle name="Normal 4 3 4 3 12 2" xfId="44289" xr:uid="{00000000-0005-0000-0000-000005410000}"/>
    <cellStyle name="Normal 4 3 4 3 12 3" xfId="22774" xr:uid="{00000000-0005-0000-0000-000006410000}"/>
    <cellStyle name="Normal 4 3 4 3 13" xfId="10378" xr:uid="{00000000-0005-0000-0000-000007410000}"/>
    <cellStyle name="Normal 4 3 4 3 13 2" xfId="38149" xr:uid="{00000000-0005-0000-0000-000008410000}"/>
    <cellStyle name="Normal 4 3 4 3 14" xfId="17156" xr:uid="{00000000-0005-0000-0000-000009410000}"/>
    <cellStyle name="Normal 4 3 4 3 14 2" xfId="35057" xr:uid="{00000000-0005-0000-0000-00000A410000}"/>
    <cellStyle name="Normal 4 3 4 3 15" xfId="8506" xr:uid="{00000000-0005-0000-0000-00000B410000}"/>
    <cellStyle name="Normal 4 3 4 3 15 2" xfId="32202" xr:uid="{00000000-0005-0000-0000-00000C410000}"/>
    <cellStyle name="Normal 4 3 4 3 16" xfId="6634" xr:uid="{00000000-0005-0000-0000-00000D410000}"/>
    <cellStyle name="Normal 4 3 4 3 16 2" xfId="28458" xr:uid="{00000000-0005-0000-0000-00000E410000}"/>
    <cellStyle name="Normal 4 3 4 3 17" xfId="4762" xr:uid="{00000000-0005-0000-0000-00000F410000}"/>
    <cellStyle name="Normal 4 3 4 3 17 2" xfId="20902" xr:uid="{00000000-0005-0000-0000-000010410000}"/>
    <cellStyle name="Normal 4 3 4 3 18" xfId="2890" xr:uid="{00000000-0005-0000-0000-000011410000}"/>
    <cellStyle name="Normal 4 3 4 3 19" xfId="19030" xr:uid="{00000000-0005-0000-0000-000012410000}"/>
    <cellStyle name="Normal 4 3 4 3 2" xfId="1119" xr:uid="{00000000-0005-0000-0000-000013410000}"/>
    <cellStyle name="Normal 4 3 4 3 2 10" xfId="16763" xr:uid="{00000000-0005-0000-0000-000014410000}"/>
    <cellStyle name="Normal 4 3 4 3 2 10 2" xfId="44391" xr:uid="{00000000-0005-0000-0000-000015410000}"/>
    <cellStyle name="Normal 4 3 4 3 2 10 3" xfId="22876" xr:uid="{00000000-0005-0000-0000-000016410000}"/>
    <cellStyle name="Normal 4 3 4 3 2 11" xfId="10480" xr:uid="{00000000-0005-0000-0000-000017410000}"/>
    <cellStyle name="Normal 4 3 4 3 2 11 2" xfId="38251" xr:uid="{00000000-0005-0000-0000-000018410000}"/>
    <cellStyle name="Normal 4 3 4 3 2 12" xfId="17258" xr:uid="{00000000-0005-0000-0000-000019410000}"/>
    <cellStyle name="Normal 4 3 4 3 2 12 2" xfId="35159" xr:uid="{00000000-0005-0000-0000-00001A410000}"/>
    <cellStyle name="Normal 4 3 4 3 2 13" xfId="8608" xr:uid="{00000000-0005-0000-0000-00001B410000}"/>
    <cellStyle name="Normal 4 3 4 3 2 13 2" xfId="32304" xr:uid="{00000000-0005-0000-0000-00001C410000}"/>
    <cellStyle name="Normal 4 3 4 3 2 14" xfId="6736" xr:uid="{00000000-0005-0000-0000-00001D410000}"/>
    <cellStyle name="Normal 4 3 4 3 2 14 2" xfId="28560" xr:uid="{00000000-0005-0000-0000-00001E410000}"/>
    <cellStyle name="Normal 4 3 4 3 2 15" xfId="4864" xr:uid="{00000000-0005-0000-0000-00001F410000}"/>
    <cellStyle name="Normal 4 3 4 3 2 15 2" xfId="21004" xr:uid="{00000000-0005-0000-0000-000020410000}"/>
    <cellStyle name="Normal 4 3 4 3 2 16" xfId="2992" xr:uid="{00000000-0005-0000-0000-000021410000}"/>
    <cellStyle name="Normal 4 3 4 3 2 17" xfId="19132" xr:uid="{00000000-0005-0000-0000-000022410000}"/>
    <cellStyle name="Normal 4 3 4 3 2 2" xfId="1442" xr:uid="{00000000-0005-0000-0000-000023410000}"/>
    <cellStyle name="Normal 4 3 4 3 2 2 10" xfId="7059" xr:uid="{00000000-0005-0000-0000-000024410000}"/>
    <cellStyle name="Normal 4 3 4 3 2 2 10 2" xfId="28883" xr:uid="{00000000-0005-0000-0000-000025410000}"/>
    <cellStyle name="Normal 4 3 4 3 2 2 11" xfId="5187" xr:uid="{00000000-0005-0000-0000-000026410000}"/>
    <cellStyle name="Normal 4 3 4 3 2 2 11 2" xfId="21327" xr:uid="{00000000-0005-0000-0000-000027410000}"/>
    <cellStyle name="Normal 4 3 4 3 2 2 12" xfId="3315" xr:uid="{00000000-0005-0000-0000-000028410000}"/>
    <cellStyle name="Normal 4 3 4 3 2 2 13" xfId="19455" xr:uid="{00000000-0005-0000-0000-000029410000}"/>
    <cellStyle name="Normal 4 3 4 3 2 2 2" xfId="2618" xr:uid="{00000000-0005-0000-0000-00002A410000}"/>
    <cellStyle name="Normal 4 3 4 3 2 2 2 10" xfId="20630" xr:uid="{00000000-0005-0000-0000-00002B410000}"/>
    <cellStyle name="Normal 4 3 4 3 2 2 2 2" xfId="13691" xr:uid="{00000000-0005-0000-0000-00002C410000}"/>
    <cellStyle name="Normal 4 3 4 3 2 2 2 2 2" xfId="41319" xr:uid="{00000000-0005-0000-0000-00002D410000}"/>
    <cellStyle name="Normal 4 3 4 3 2 2 2 2 3" xfId="37877" xr:uid="{00000000-0005-0000-0000-00002E410000}"/>
    <cellStyle name="Normal 4 3 4 3 2 2 2 2 4" xfId="31930" xr:uid="{00000000-0005-0000-0000-00002F410000}"/>
    <cellStyle name="Normal 4 3 4 3 2 2 2 2 5" xfId="25801" xr:uid="{00000000-0005-0000-0000-000030410000}"/>
    <cellStyle name="Normal 4 3 4 3 2 2 2 3" xfId="16062" xr:uid="{00000000-0005-0000-0000-000031410000}"/>
    <cellStyle name="Normal 4 3 4 3 2 2 2 3 2" xfId="43690" xr:uid="{00000000-0005-0000-0000-000032410000}"/>
    <cellStyle name="Normal 4 3 4 3 2 2 2 3 3" xfId="27517" xr:uid="{00000000-0005-0000-0000-000033410000}"/>
    <cellStyle name="Normal 4 3 4 3 2 2 2 4" xfId="11645" xr:uid="{00000000-0005-0000-0000-000034410000}"/>
    <cellStyle name="Normal 4 3 4 3 2 2 2 4 2" xfId="39408" xr:uid="{00000000-0005-0000-0000-000035410000}"/>
    <cellStyle name="Normal 4 3 4 3 2 2 2 4 3" xfId="24374" xr:uid="{00000000-0005-0000-0000-000036410000}"/>
    <cellStyle name="Normal 4 3 4 3 2 2 2 5" xfId="18756" xr:uid="{00000000-0005-0000-0000-000037410000}"/>
    <cellStyle name="Normal 4 3 4 3 2 2 2 5 2" xfId="36284" xr:uid="{00000000-0005-0000-0000-000038410000}"/>
    <cellStyle name="Normal 4 3 4 3 2 2 2 6" xfId="10106" xr:uid="{00000000-0005-0000-0000-000039410000}"/>
    <cellStyle name="Normal 4 3 4 3 2 2 2 6 2" xfId="33802" xr:uid="{00000000-0005-0000-0000-00003A410000}"/>
    <cellStyle name="Normal 4 3 4 3 2 2 2 7" xfId="8234" xr:uid="{00000000-0005-0000-0000-00003B410000}"/>
    <cellStyle name="Normal 4 3 4 3 2 2 2 7 2" xfId="30058" xr:uid="{00000000-0005-0000-0000-00003C410000}"/>
    <cellStyle name="Normal 4 3 4 3 2 2 2 8" xfId="6362" xr:uid="{00000000-0005-0000-0000-00003D410000}"/>
    <cellStyle name="Normal 4 3 4 3 2 2 2 8 2" xfId="22502" xr:uid="{00000000-0005-0000-0000-00003E410000}"/>
    <cellStyle name="Normal 4 3 4 3 2 2 2 9" xfId="4490" xr:uid="{00000000-0005-0000-0000-00003F410000}"/>
    <cellStyle name="Normal 4 3 4 3 2 2 3" xfId="2074" xr:uid="{00000000-0005-0000-0000-000040410000}"/>
    <cellStyle name="Normal 4 3 4 3 2 2 3 10" xfId="20087" xr:uid="{00000000-0005-0000-0000-000041410000}"/>
    <cellStyle name="Normal 4 3 4 3 2 2 3 2" xfId="13106" xr:uid="{00000000-0005-0000-0000-000042410000}"/>
    <cellStyle name="Normal 4 3 4 3 2 2 3 2 2" xfId="40754" xr:uid="{00000000-0005-0000-0000-000043410000}"/>
    <cellStyle name="Normal 4 3 4 3 2 2 3 2 3" xfId="31387" xr:uid="{00000000-0005-0000-0000-000044410000}"/>
    <cellStyle name="Normal 4 3 4 3 2 2 3 2 4" xfId="28341" xr:uid="{00000000-0005-0000-0000-000045410000}"/>
    <cellStyle name="Normal 4 3 4 3 2 2 3 3" xfId="15498" xr:uid="{00000000-0005-0000-0000-000046410000}"/>
    <cellStyle name="Normal 4 3 4 3 2 2 3 3 2" xfId="43126" xr:uid="{00000000-0005-0000-0000-000047410000}"/>
    <cellStyle name="Normal 4 3 4 3 2 2 3 3 3" xfId="23831" xr:uid="{00000000-0005-0000-0000-000048410000}"/>
    <cellStyle name="Normal 4 3 4 3 2 2 3 4" xfId="11279" xr:uid="{00000000-0005-0000-0000-000049410000}"/>
    <cellStyle name="Normal 4 3 4 3 2 2 3 4 2" xfId="39050" xr:uid="{00000000-0005-0000-0000-00004A410000}"/>
    <cellStyle name="Normal 4 3 4 3 2 2 3 5" xfId="18213" xr:uid="{00000000-0005-0000-0000-00004B410000}"/>
    <cellStyle name="Normal 4 3 4 3 2 2 3 5 2" xfId="37334" xr:uid="{00000000-0005-0000-0000-00004C410000}"/>
    <cellStyle name="Normal 4 3 4 3 2 2 3 6" xfId="9563" xr:uid="{00000000-0005-0000-0000-00004D410000}"/>
    <cellStyle name="Normal 4 3 4 3 2 2 3 6 2" xfId="33259" xr:uid="{00000000-0005-0000-0000-00004E410000}"/>
    <cellStyle name="Normal 4 3 4 3 2 2 3 7" xfId="7691" xr:uid="{00000000-0005-0000-0000-00004F410000}"/>
    <cellStyle name="Normal 4 3 4 3 2 2 3 7 2" xfId="29515" xr:uid="{00000000-0005-0000-0000-000050410000}"/>
    <cellStyle name="Normal 4 3 4 3 2 2 3 8" xfId="5819" xr:uid="{00000000-0005-0000-0000-000051410000}"/>
    <cellStyle name="Normal 4 3 4 3 2 2 3 8 2" xfId="21959" xr:uid="{00000000-0005-0000-0000-000052410000}"/>
    <cellStyle name="Normal 4 3 4 3 2 2 3 9" xfId="3947" xr:uid="{00000000-0005-0000-0000-000053410000}"/>
    <cellStyle name="Normal 4 3 4 3 2 2 4" xfId="12375" xr:uid="{00000000-0005-0000-0000-000054410000}"/>
    <cellStyle name="Normal 4 3 4 3 2 2 4 2" xfId="40122" xr:uid="{00000000-0005-0000-0000-000055410000}"/>
    <cellStyle name="Normal 4 3 4 3 2 2 4 3" xfId="30755" xr:uid="{00000000-0005-0000-0000-000056410000}"/>
    <cellStyle name="Normal 4 3 4 3 2 2 4 4" xfId="25237" xr:uid="{00000000-0005-0000-0000-000057410000}"/>
    <cellStyle name="Normal 4 3 4 3 2 2 5" xfId="14866" xr:uid="{00000000-0005-0000-0000-000058410000}"/>
    <cellStyle name="Normal 4 3 4 3 2 2 5 2" xfId="42494" xr:uid="{00000000-0005-0000-0000-000059410000}"/>
    <cellStyle name="Normal 4 3 4 3 2 2 5 3" xfId="34652" xr:uid="{00000000-0005-0000-0000-00005A410000}"/>
    <cellStyle name="Normal 4 3 4 3 2 2 5 4" xfId="26895" xr:uid="{00000000-0005-0000-0000-00005B410000}"/>
    <cellStyle name="Normal 4 3 4 3 2 2 6" xfId="17086" xr:uid="{00000000-0005-0000-0000-00005C410000}"/>
    <cellStyle name="Normal 4 3 4 3 2 2 6 2" xfId="44714" xr:uid="{00000000-0005-0000-0000-00005D410000}"/>
    <cellStyle name="Normal 4 3 4 3 2 2 6 3" xfId="23199" xr:uid="{00000000-0005-0000-0000-00005E410000}"/>
    <cellStyle name="Normal 4 3 4 3 2 2 7" xfId="10803" xr:uid="{00000000-0005-0000-0000-00005F410000}"/>
    <cellStyle name="Normal 4 3 4 3 2 2 7 2" xfId="38574" xr:uid="{00000000-0005-0000-0000-000060410000}"/>
    <cellStyle name="Normal 4 3 4 3 2 2 8" xfId="17581" xr:uid="{00000000-0005-0000-0000-000061410000}"/>
    <cellStyle name="Normal 4 3 4 3 2 2 8 2" xfId="35663" xr:uid="{00000000-0005-0000-0000-000062410000}"/>
    <cellStyle name="Normal 4 3 4 3 2 2 9" xfId="8931" xr:uid="{00000000-0005-0000-0000-000063410000}"/>
    <cellStyle name="Normal 4 3 4 3 2 2 9 2" xfId="32627" xr:uid="{00000000-0005-0000-0000-000064410000}"/>
    <cellStyle name="Normal 4 3 4 3 2 3" xfId="1272" xr:uid="{00000000-0005-0000-0000-000065410000}"/>
    <cellStyle name="Normal 4 3 4 3 2 3 10" xfId="6889" xr:uid="{00000000-0005-0000-0000-000066410000}"/>
    <cellStyle name="Normal 4 3 4 3 2 3 10 2" xfId="28713" xr:uid="{00000000-0005-0000-0000-000067410000}"/>
    <cellStyle name="Normal 4 3 4 3 2 3 11" xfId="5017" xr:uid="{00000000-0005-0000-0000-000068410000}"/>
    <cellStyle name="Normal 4 3 4 3 2 3 11 2" xfId="21157" xr:uid="{00000000-0005-0000-0000-000069410000}"/>
    <cellStyle name="Normal 4 3 4 3 2 3 12" xfId="3145" xr:uid="{00000000-0005-0000-0000-00006A410000}"/>
    <cellStyle name="Normal 4 3 4 3 2 3 13" xfId="19285" xr:uid="{00000000-0005-0000-0000-00006B410000}"/>
    <cellStyle name="Normal 4 3 4 3 2 3 2" xfId="2771" xr:uid="{00000000-0005-0000-0000-00006C410000}"/>
    <cellStyle name="Normal 4 3 4 3 2 3 2 10" xfId="20783" xr:uid="{00000000-0005-0000-0000-00006D410000}"/>
    <cellStyle name="Normal 4 3 4 3 2 3 2 2" xfId="13836" xr:uid="{00000000-0005-0000-0000-00006E410000}"/>
    <cellStyle name="Normal 4 3 4 3 2 3 2 2 2" xfId="41464" xr:uid="{00000000-0005-0000-0000-00006F410000}"/>
    <cellStyle name="Normal 4 3 4 3 2 3 2 2 3" xfId="38030" xr:uid="{00000000-0005-0000-0000-000070410000}"/>
    <cellStyle name="Normal 4 3 4 3 2 3 2 2 4" xfId="32083" xr:uid="{00000000-0005-0000-0000-000071410000}"/>
    <cellStyle name="Normal 4 3 4 3 2 3 2 2 5" xfId="25946" xr:uid="{00000000-0005-0000-0000-000072410000}"/>
    <cellStyle name="Normal 4 3 4 3 2 3 2 3" xfId="16207" xr:uid="{00000000-0005-0000-0000-000073410000}"/>
    <cellStyle name="Normal 4 3 4 3 2 3 2 3 2" xfId="43835" xr:uid="{00000000-0005-0000-0000-000074410000}"/>
    <cellStyle name="Normal 4 3 4 3 2 3 2 3 3" xfId="27670" xr:uid="{00000000-0005-0000-0000-000075410000}"/>
    <cellStyle name="Normal 4 3 4 3 2 3 2 4" xfId="11109" xr:uid="{00000000-0005-0000-0000-000076410000}"/>
    <cellStyle name="Normal 4 3 4 3 2 3 2 4 2" xfId="38880" xr:uid="{00000000-0005-0000-0000-000077410000}"/>
    <cellStyle name="Normal 4 3 4 3 2 3 2 4 3" xfId="24527" xr:uid="{00000000-0005-0000-0000-000078410000}"/>
    <cellStyle name="Normal 4 3 4 3 2 3 2 5" xfId="18909" xr:uid="{00000000-0005-0000-0000-000079410000}"/>
    <cellStyle name="Normal 4 3 4 3 2 3 2 5 2" xfId="36437" xr:uid="{00000000-0005-0000-0000-00007A410000}"/>
    <cellStyle name="Normal 4 3 4 3 2 3 2 6" xfId="10259" xr:uid="{00000000-0005-0000-0000-00007B410000}"/>
    <cellStyle name="Normal 4 3 4 3 2 3 2 6 2" xfId="33955" xr:uid="{00000000-0005-0000-0000-00007C410000}"/>
    <cellStyle name="Normal 4 3 4 3 2 3 2 7" xfId="8387" xr:uid="{00000000-0005-0000-0000-00007D410000}"/>
    <cellStyle name="Normal 4 3 4 3 2 3 2 7 2" xfId="30211" xr:uid="{00000000-0005-0000-0000-00007E410000}"/>
    <cellStyle name="Normal 4 3 4 3 2 3 2 8" xfId="6515" xr:uid="{00000000-0005-0000-0000-00007F410000}"/>
    <cellStyle name="Normal 4 3 4 3 2 3 2 8 2" xfId="22655" xr:uid="{00000000-0005-0000-0000-000080410000}"/>
    <cellStyle name="Normal 4 3 4 3 2 3 2 9" xfId="4643" xr:uid="{00000000-0005-0000-0000-000081410000}"/>
    <cellStyle name="Normal 4 3 4 3 2 3 3" xfId="2227" xr:uid="{00000000-0005-0000-0000-000082410000}"/>
    <cellStyle name="Normal 4 3 4 3 2 3 3 2" xfId="15031" xr:uid="{00000000-0005-0000-0000-000083410000}"/>
    <cellStyle name="Normal 4 3 4 3 2 3 3 2 2" xfId="42659" xr:uid="{00000000-0005-0000-0000-000084410000}"/>
    <cellStyle name="Normal 4 3 4 3 2 3 3 2 3" xfId="31540" xr:uid="{00000000-0005-0000-0000-000085410000}"/>
    <cellStyle name="Normal 4 3 4 3 2 3 3 2 4" xfId="26419" xr:uid="{00000000-0005-0000-0000-000086410000}"/>
    <cellStyle name="Normal 4 3 4 3 2 3 3 3" xfId="12541" xr:uid="{00000000-0005-0000-0000-000087410000}"/>
    <cellStyle name="Normal 4 3 4 3 2 3 3 3 2" xfId="40287" xr:uid="{00000000-0005-0000-0000-000088410000}"/>
    <cellStyle name="Normal 4 3 4 3 2 3 3 3 3" xfId="23984" xr:uid="{00000000-0005-0000-0000-000089410000}"/>
    <cellStyle name="Normal 4 3 4 3 2 3 3 4" xfId="18366" xr:uid="{00000000-0005-0000-0000-00008A410000}"/>
    <cellStyle name="Normal 4 3 4 3 2 3 3 4 2" xfId="37487" xr:uid="{00000000-0005-0000-0000-00008B410000}"/>
    <cellStyle name="Normal 4 3 4 3 2 3 3 5" xfId="9716" xr:uid="{00000000-0005-0000-0000-00008C410000}"/>
    <cellStyle name="Normal 4 3 4 3 2 3 3 5 2" xfId="33412" xr:uid="{00000000-0005-0000-0000-00008D410000}"/>
    <cellStyle name="Normal 4 3 4 3 2 3 3 6" xfId="7844" xr:uid="{00000000-0005-0000-0000-00008E410000}"/>
    <cellStyle name="Normal 4 3 4 3 2 3 3 6 2" xfId="29668" xr:uid="{00000000-0005-0000-0000-00008F410000}"/>
    <cellStyle name="Normal 4 3 4 3 2 3 3 7" xfId="5972" xr:uid="{00000000-0005-0000-0000-000090410000}"/>
    <cellStyle name="Normal 4 3 4 3 2 3 3 7 2" xfId="22112" xr:uid="{00000000-0005-0000-0000-000091410000}"/>
    <cellStyle name="Normal 4 3 4 3 2 3 3 8" xfId="4100" xr:uid="{00000000-0005-0000-0000-000092410000}"/>
    <cellStyle name="Normal 4 3 4 3 2 3 3 9" xfId="20240" xr:uid="{00000000-0005-0000-0000-000093410000}"/>
    <cellStyle name="Normal 4 3 4 3 2 3 4" xfId="12205" xr:uid="{00000000-0005-0000-0000-000094410000}"/>
    <cellStyle name="Normal 4 3 4 3 2 3 4 2" xfId="39952" xr:uid="{00000000-0005-0000-0000-000095410000}"/>
    <cellStyle name="Normal 4 3 4 3 2 3 4 3" xfId="30585" xr:uid="{00000000-0005-0000-0000-000096410000}"/>
    <cellStyle name="Normal 4 3 4 3 2 3 4 4" xfId="24770" xr:uid="{00000000-0005-0000-0000-000097410000}"/>
    <cellStyle name="Normal 4 3 4 3 2 3 5" xfId="14696" xr:uid="{00000000-0005-0000-0000-000098410000}"/>
    <cellStyle name="Normal 4 3 4 3 2 3 5 2" xfId="42324" xr:uid="{00000000-0005-0000-0000-000099410000}"/>
    <cellStyle name="Normal 4 3 4 3 2 3 5 3" xfId="34482" xr:uid="{00000000-0005-0000-0000-00009A410000}"/>
    <cellStyle name="Normal 4 3 4 3 2 3 5 4" xfId="26704" xr:uid="{00000000-0005-0000-0000-00009B410000}"/>
    <cellStyle name="Normal 4 3 4 3 2 3 6" xfId="16916" xr:uid="{00000000-0005-0000-0000-00009C410000}"/>
    <cellStyle name="Normal 4 3 4 3 2 3 6 2" xfId="44544" xr:uid="{00000000-0005-0000-0000-00009D410000}"/>
    <cellStyle name="Normal 4 3 4 3 2 3 6 3" xfId="23029" xr:uid="{00000000-0005-0000-0000-00009E410000}"/>
    <cellStyle name="Normal 4 3 4 3 2 3 7" xfId="10633" xr:uid="{00000000-0005-0000-0000-00009F410000}"/>
    <cellStyle name="Normal 4 3 4 3 2 3 7 2" xfId="38404" xr:uid="{00000000-0005-0000-0000-0000A0410000}"/>
    <cellStyle name="Normal 4 3 4 3 2 3 8" xfId="17411" xr:uid="{00000000-0005-0000-0000-0000A1410000}"/>
    <cellStyle name="Normal 4 3 4 3 2 3 8 2" xfId="35472" xr:uid="{00000000-0005-0000-0000-0000A2410000}"/>
    <cellStyle name="Normal 4 3 4 3 2 3 9" xfId="8761" xr:uid="{00000000-0005-0000-0000-0000A3410000}"/>
    <cellStyle name="Normal 4 3 4 3 2 3 9 2" xfId="32457" xr:uid="{00000000-0005-0000-0000-0000A4410000}"/>
    <cellStyle name="Normal 4 3 4 3 2 4" xfId="1905" xr:uid="{00000000-0005-0000-0000-0000A5410000}"/>
    <cellStyle name="Normal 4 3 4 3 2 4 10" xfId="3778" xr:uid="{00000000-0005-0000-0000-0000A6410000}"/>
    <cellStyle name="Normal 4 3 4 3 2 4 11" xfId="19918" xr:uid="{00000000-0005-0000-0000-0000A7410000}"/>
    <cellStyle name="Normal 4 3 4 3 2 4 2" xfId="13302" xr:uid="{00000000-0005-0000-0000-0000A8410000}"/>
    <cellStyle name="Normal 4 3 4 3 2 4 2 2" xfId="15673" xr:uid="{00000000-0005-0000-0000-0000A9410000}"/>
    <cellStyle name="Normal 4 3 4 3 2 4 2 2 2" xfId="43301" xr:uid="{00000000-0005-0000-0000-0000AA410000}"/>
    <cellStyle name="Normal 4 3 4 3 2 4 2 3" xfId="40930" xr:uid="{00000000-0005-0000-0000-0000AB410000}"/>
    <cellStyle name="Normal 4 3 4 3 2 4 2 4" xfId="37165" xr:uid="{00000000-0005-0000-0000-0000AC410000}"/>
    <cellStyle name="Normal 4 3 4 3 2 4 2 5" xfId="31218" xr:uid="{00000000-0005-0000-0000-0000AD410000}"/>
    <cellStyle name="Normal 4 3 4 3 2 4 2 6" xfId="25412" xr:uid="{00000000-0005-0000-0000-0000AE410000}"/>
    <cellStyle name="Normal 4 3 4 3 2 4 3" xfId="12052" xr:uid="{00000000-0005-0000-0000-0000AF410000}"/>
    <cellStyle name="Normal 4 3 4 3 2 4 3 2" xfId="39799" xr:uid="{00000000-0005-0000-0000-0000B0410000}"/>
    <cellStyle name="Normal 4 3 4 3 2 4 3 3" xfId="34329" xr:uid="{00000000-0005-0000-0000-0000B1410000}"/>
    <cellStyle name="Normal 4 3 4 3 2 4 3 4" xfId="27077" xr:uid="{00000000-0005-0000-0000-0000B2410000}"/>
    <cellStyle name="Normal 4 3 4 3 2 4 4" xfId="14543" xr:uid="{00000000-0005-0000-0000-0000B3410000}"/>
    <cellStyle name="Normal 4 3 4 3 2 4 4 2" xfId="42171" xr:uid="{00000000-0005-0000-0000-0000B4410000}"/>
    <cellStyle name="Normal 4 3 4 3 2 4 4 3" xfId="23662" xr:uid="{00000000-0005-0000-0000-0000B5410000}"/>
    <cellStyle name="Normal 4 3 4 3 2 4 5" xfId="11432" xr:uid="{00000000-0005-0000-0000-0000B6410000}"/>
    <cellStyle name="Normal 4 3 4 3 2 4 5 2" xfId="39203" xr:uid="{00000000-0005-0000-0000-0000B7410000}"/>
    <cellStyle name="Normal 4 3 4 3 2 4 6" xfId="18044" xr:uid="{00000000-0005-0000-0000-0000B8410000}"/>
    <cellStyle name="Normal 4 3 4 3 2 4 6 2" xfId="35844" xr:uid="{00000000-0005-0000-0000-0000B9410000}"/>
    <cellStyle name="Normal 4 3 4 3 2 4 7" xfId="9394" xr:uid="{00000000-0005-0000-0000-0000BA410000}"/>
    <cellStyle name="Normal 4 3 4 3 2 4 7 2" xfId="33090" xr:uid="{00000000-0005-0000-0000-0000BB410000}"/>
    <cellStyle name="Normal 4 3 4 3 2 4 8" xfId="7522" xr:uid="{00000000-0005-0000-0000-0000BC410000}"/>
    <cellStyle name="Normal 4 3 4 3 2 4 8 2" xfId="29346" xr:uid="{00000000-0005-0000-0000-0000BD410000}"/>
    <cellStyle name="Normal 4 3 4 3 2 4 9" xfId="5650" xr:uid="{00000000-0005-0000-0000-0000BE410000}"/>
    <cellStyle name="Normal 4 3 4 3 2 4 9 2" xfId="21790" xr:uid="{00000000-0005-0000-0000-0000BF410000}"/>
    <cellStyle name="Normal 4 3 4 3 2 5" xfId="2449" xr:uid="{00000000-0005-0000-0000-0000C0410000}"/>
    <cellStyle name="Normal 4 3 4 3 2 5 10" xfId="20461" xr:uid="{00000000-0005-0000-0000-0000C1410000}"/>
    <cellStyle name="Normal 4 3 4 3 2 5 2" xfId="13536" xr:uid="{00000000-0005-0000-0000-0000C2410000}"/>
    <cellStyle name="Normal 4 3 4 3 2 5 2 2" xfId="41164" xr:uid="{00000000-0005-0000-0000-0000C3410000}"/>
    <cellStyle name="Normal 4 3 4 3 2 5 2 3" xfId="37708" xr:uid="{00000000-0005-0000-0000-0000C4410000}"/>
    <cellStyle name="Normal 4 3 4 3 2 5 2 4" xfId="31761" xr:uid="{00000000-0005-0000-0000-0000C5410000}"/>
    <cellStyle name="Normal 4 3 4 3 2 5 2 5" xfId="25646" xr:uid="{00000000-0005-0000-0000-0000C6410000}"/>
    <cellStyle name="Normal 4 3 4 3 2 5 3" xfId="15907" xr:uid="{00000000-0005-0000-0000-0000C7410000}"/>
    <cellStyle name="Normal 4 3 4 3 2 5 3 2" xfId="43535" xr:uid="{00000000-0005-0000-0000-0000C8410000}"/>
    <cellStyle name="Normal 4 3 4 3 2 5 3 3" xfId="27348" xr:uid="{00000000-0005-0000-0000-0000C9410000}"/>
    <cellStyle name="Normal 4 3 4 3 2 5 4" xfId="10956" xr:uid="{00000000-0005-0000-0000-0000CA410000}"/>
    <cellStyle name="Normal 4 3 4 3 2 5 4 2" xfId="38727" xr:uid="{00000000-0005-0000-0000-0000CB410000}"/>
    <cellStyle name="Normal 4 3 4 3 2 5 4 3" xfId="24205" xr:uid="{00000000-0005-0000-0000-0000CC410000}"/>
    <cellStyle name="Normal 4 3 4 3 2 5 5" xfId="18587" xr:uid="{00000000-0005-0000-0000-0000CD410000}"/>
    <cellStyle name="Normal 4 3 4 3 2 5 5 2" xfId="36115" xr:uid="{00000000-0005-0000-0000-0000CE410000}"/>
    <cellStyle name="Normal 4 3 4 3 2 5 6" xfId="9937" xr:uid="{00000000-0005-0000-0000-0000CF410000}"/>
    <cellStyle name="Normal 4 3 4 3 2 5 6 2" xfId="33633" xr:uid="{00000000-0005-0000-0000-0000D0410000}"/>
    <cellStyle name="Normal 4 3 4 3 2 5 7" xfId="8065" xr:uid="{00000000-0005-0000-0000-0000D1410000}"/>
    <cellStyle name="Normal 4 3 4 3 2 5 7 2" xfId="29889" xr:uid="{00000000-0005-0000-0000-0000D2410000}"/>
    <cellStyle name="Normal 4 3 4 3 2 5 8" xfId="6193" xr:uid="{00000000-0005-0000-0000-0000D3410000}"/>
    <cellStyle name="Normal 4 3 4 3 2 5 8 2" xfId="22333" xr:uid="{00000000-0005-0000-0000-0000D4410000}"/>
    <cellStyle name="Normal 4 3 4 3 2 5 9" xfId="4321" xr:uid="{00000000-0005-0000-0000-0000D5410000}"/>
    <cellStyle name="Normal 4 3 4 3 2 6" xfId="1748" xr:uid="{00000000-0005-0000-0000-0000D6410000}"/>
    <cellStyle name="Normal 4 3 4 3 2 6 2" xfId="16457" xr:uid="{00000000-0005-0000-0000-0000D7410000}"/>
    <cellStyle name="Normal 4 3 4 3 2 6 2 2" xfId="44085" xr:uid="{00000000-0005-0000-0000-0000D8410000}"/>
    <cellStyle name="Normal 4 3 4 3 2 6 2 3" xfId="31061" xr:uid="{00000000-0005-0000-0000-0000D9410000}"/>
    <cellStyle name="Normal 4 3 4 3 2 6 2 4" xfId="26196" xr:uid="{00000000-0005-0000-0000-0000DA410000}"/>
    <cellStyle name="Normal 4 3 4 3 2 6 3" xfId="14086" xr:uid="{00000000-0005-0000-0000-0000DB410000}"/>
    <cellStyle name="Normal 4 3 4 3 2 6 3 2" xfId="41714" xr:uid="{00000000-0005-0000-0000-0000DC410000}"/>
    <cellStyle name="Normal 4 3 4 3 2 6 3 3" xfId="27927" xr:uid="{00000000-0005-0000-0000-0000DD410000}"/>
    <cellStyle name="Normal 4 3 4 3 2 6 4" xfId="17887" xr:uid="{00000000-0005-0000-0000-0000DE410000}"/>
    <cellStyle name="Normal 4 3 4 3 2 6 4 2" xfId="36694" xr:uid="{00000000-0005-0000-0000-0000DF410000}"/>
    <cellStyle name="Normal 4 3 4 3 2 6 4 3" xfId="23505" xr:uid="{00000000-0005-0000-0000-0000E0410000}"/>
    <cellStyle name="Normal 4 3 4 3 2 6 5" xfId="9237" xr:uid="{00000000-0005-0000-0000-0000E1410000}"/>
    <cellStyle name="Normal 4 3 4 3 2 6 5 2" xfId="32933" xr:uid="{00000000-0005-0000-0000-0000E2410000}"/>
    <cellStyle name="Normal 4 3 4 3 2 6 6" xfId="7365" xr:uid="{00000000-0005-0000-0000-0000E3410000}"/>
    <cellStyle name="Normal 4 3 4 3 2 6 6 2" xfId="29189" xr:uid="{00000000-0005-0000-0000-0000E4410000}"/>
    <cellStyle name="Normal 4 3 4 3 2 6 7" xfId="5493" xr:uid="{00000000-0005-0000-0000-0000E5410000}"/>
    <cellStyle name="Normal 4 3 4 3 2 6 7 2" xfId="21633" xr:uid="{00000000-0005-0000-0000-0000E6410000}"/>
    <cellStyle name="Normal 4 3 4 3 2 6 8" xfId="3621" xr:uid="{00000000-0005-0000-0000-0000E7410000}"/>
    <cellStyle name="Normal 4 3 4 3 2 6 9" xfId="19761" xr:uid="{00000000-0005-0000-0000-0000E8410000}"/>
    <cellStyle name="Normal 4 3 4 3 2 7" xfId="1595" xr:uid="{00000000-0005-0000-0000-0000E9410000}"/>
    <cellStyle name="Normal 4 3 4 3 2 7 2" xfId="15019" xr:uid="{00000000-0005-0000-0000-0000EA410000}"/>
    <cellStyle name="Normal 4 3 4 3 2 7 2 2" xfId="42647" xr:uid="{00000000-0005-0000-0000-0000EB410000}"/>
    <cellStyle name="Normal 4 3 4 3 2 7 2 3" xfId="30908" xr:uid="{00000000-0005-0000-0000-0000EC410000}"/>
    <cellStyle name="Normal 4 3 4 3 2 7 2 4" xfId="28330" xr:uid="{00000000-0005-0000-0000-0000ED410000}"/>
    <cellStyle name="Normal 4 3 4 3 2 7 3" xfId="12528" xr:uid="{00000000-0005-0000-0000-0000EE410000}"/>
    <cellStyle name="Normal 4 3 4 3 2 7 3 2" xfId="40275" xr:uid="{00000000-0005-0000-0000-0000EF410000}"/>
    <cellStyle name="Normal 4 3 4 3 2 7 3 3" xfId="23352" xr:uid="{00000000-0005-0000-0000-0000F0410000}"/>
    <cellStyle name="Normal 4 3 4 3 2 7 4" xfId="17734" xr:uid="{00000000-0005-0000-0000-0000F1410000}"/>
    <cellStyle name="Normal 4 3 4 3 2 7 4 2" xfId="35312" xr:uid="{00000000-0005-0000-0000-0000F2410000}"/>
    <cellStyle name="Normal 4 3 4 3 2 7 5" xfId="9084" xr:uid="{00000000-0005-0000-0000-0000F3410000}"/>
    <cellStyle name="Normal 4 3 4 3 2 7 5 2" xfId="32780" xr:uid="{00000000-0005-0000-0000-0000F4410000}"/>
    <cellStyle name="Normal 4 3 4 3 2 7 6" xfId="7212" xr:uid="{00000000-0005-0000-0000-0000F5410000}"/>
    <cellStyle name="Normal 4 3 4 3 2 7 6 2" xfId="29036" xr:uid="{00000000-0005-0000-0000-0000F6410000}"/>
    <cellStyle name="Normal 4 3 4 3 2 7 7" xfId="5340" xr:uid="{00000000-0005-0000-0000-0000F7410000}"/>
    <cellStyle name="Normal 4 3 4 3 2 7 7 2" xfId="21480" xr:uid="{00000000-0005-0000-0000-0000F8410000}"/>
    <cellStyle name="Normal 4 3 4 3 2 7 8" xfId="3468" xr:uid="{00000000-0005-0000-0000-0000F9410000}"/>
    <cellStyle name="Normal 4 3 4 3 2 7 9" xfId="19608" xr:uid="{00000000-0005-0000-0000-0000FA410000}"/>
    <cellStyle name="Normal 4 3 4 3 2 8" xfId="11899" xr:uid="{00000000-0005-0000-0000-0000FB410000}"/>
    <cellStyle name="Normal 4 3 4 3 2 8 2" xfId="39646" xr:uid="{00000000-0005-0000-0000-0000FC410000}"/>
    <cellStyle name="Normal 4 3 4 3 2 8 3" xfId="37008" xr:uid="{00000000-0005-0000-0000-0000FD410000}"/>
    <cellStyle name="Normal 4 3 4 3 2 8 4" xfId="30432" xr:uid="{00000000-0005-0000-0000-0000FE410000}"/>
    <cellStyle name="Normal 4 3 4 3 2 8 5" xfId="24758" xr:uid="{00000000-0005-0000-0000-0000FF410000}"/>
    <cellStyle name="Normal 4 3 4 3 2 9" xfId="14390" xr:uid="{00000000-0005-0000-0000-000000420000}"/>
    <cellStyle name="Normal 4 3 4 3 2 9 2" xfId="42018" xr:uid="{00000000-0005-0000-0000-000001420000}"/>
    <cellStyle name="Normal 4 3 4 3 2 9 3" xfId="34176" xr:uid="{00000000-0005-0000-0000-000002420000}"/>
    <cellStyle name="Normal 4 3 4 3 2 9 4" xfId="26544" xr:uid="{00000000-0005-0000-0000-000003420000}"/>
    <cellStyle name="Normal 4 3 4 3 3" xfId="1067" xr:uid="{00000000-0005-0000-0000-000004420000}"/>
    <cellStyle name="Normal 4 3 4 3 3 10" xfId="16712" xr:uid="{00000000-0005-0000-0000-000005420000}"/>
    <cellStyle name="Normal 4 3 4 3 3 10 2" xfId="44340" xr:uid="{00000000-0005-0000-0000-000006420000}"/>
    <cellStyle name="Normal 4 3 4 3 3 10 3" xfId="22825" xr:uid="{00000000-0005-0000-0000-000007420000}"/>
    <cellStyle name="Normal 4 3 4 3 3 11" xfId="10429" xr:uid="{00000000-0005-0000-0000-000008420000}"/>
    <cellStyle name="Normal 4 3 4 3 3 11 2" xfId="38200" xr:uid="{00000000-0005-0000-0000-000009420000}"/>
    <cellStyle name="Normal 4 3 4 3 3 12" xfId="17207" xr:uid="{00000000-0005-0000-0000-00000A420000}"/>
    <cellStyle name="Normal 4 3 4 3 3 12 2" xfId="35108" xr:uid="{00000000-0005-0000-0000-00000B420000}"/>
    <cellStyle name="Normal 4 3 4 3 3 13" xfId="8557" xr:uid="{00000000-0005-0000-0000-00000C420000}"/>
    <cellStyle name="Normal 4 3 4 3 3 13 2" xfId="32253" xr:uid="{00000000-0005-0000-0000-00000D420000}"/>
    <cellStyle name="Normal 4 3 4 3 3 14" xfId="6685" xr:uid="{00000000-0005-0000-0000-00000E420000}"/>
    <cellStyle name="Normal 4 3 4 3 3 14 2" xfId="28509" xr:uid="{00000000-0005-0000-0000-00000F420000}"/>
    <cellStyle name="Normal 4 3 4 3 3 15" xfId="4813" xr:uid="{00000000-0005-0000-0000-000010420000}"/>
    <cellStyle name="Normal 4 3 4 3 3 15 2" xfId="20953" xr:uid="{00000000-0005-0000-0000-000011420000}"/>
    <cellStyle name="Normal 4 3 4 3 3 16" xfId="2941" xr:uid="{00000000-0005-0000-0000-000012420000}"/>
    <cellStyle name="Normal 4 3 4 3 3 17" xfId="19081" xr:uid="{00000000-0005-0000-0000-000013420000}"/>
    <cellStyle name="Normal 4 3 4 3 3 2" xfId="1391" xr:uid="{00000000-0005-0000-0000-000014420000}"/>
    <cellStyle name="Normal 4 3 4 3 3 2 10" xfId="7008" xr:uid="{00000000-0005-0000-0000-000015420000}"/>
    <cellStyle name="Normal 4 3 4 3 3 2 10 2" xfId="28832" xr:uid="{00000000-0005-0000-0000-000016420000}"/>
    <cellStyle name="Normal 4 3 4 3 3 2 11" xfId="5136" xr:uid="{00000000-0005-0000-0000-000017420000}"/>
    <cellStyle name="Normal 4 3 4 3 3 2 11 2" xfId="21276" xr:uid="{00000000-0005-0000-0000-000018420000}"/>
    <cellStyle name="Normal 4 3 4 3 3 2 12" xfId="3264" xr:uid="{00000000-0005-0000-0000-000019420000}"/>
    <cellStyle name="Normal 4 3 4 3 3 2 13" xfId="19404" xr:uid="{00000000-0005-0000-0000-00001A420000}"/>
    <cellStyle name="Normal 4 3 4 3 3 2 2" xfId="2567" xr:uid="{00000000-0005-0000-0000-00001B420000}"/>
    <cellStyle name="Normal 4 3 4 3 3 2 2 10" xfId="20579" xr:uid="{00000000-0005-0000-0000-00001C420000}"/>
    <cellStyle name="Normal 4 3 4 3 3 2 2 2" xfId="13640" xr:uid="{00000000-0005-0000-0000-00001D420000}"/>
    <cellStyle name="Normal 4 3 4 3 3 2 2 2 2" xfId="41268" xr:uid="{00000000-0005-0000-0000-00001E420000}"/>
    <cellStyle name="Normal 4 3 4 3 3 2 2 2 3" xfId="37826" xr:uid="{00000000-0005-0000-0000-00001F420000}"/>
    <cellStyle name="Normal 4 3 4 3 3 2 2 2 4" xfId="31879" xr:uid="{00000000-0005-0000-0000-000020420000}"/>
    <cellStyle name="Normal 4 3 4 3 3 2 2 2 5" xfId="25750" xr:uid="{00000000-0005-0000-0000-000021420000}"/>
    <cellStyle name="Normal 4 3 4 3 3 2 2 3" xfId="16011" xr:uid="{00000000-0005-0000-0000-000022420000}"/>
    <cellStyle name="Normal 4 3 4 3 3 2 2 3 2" xfId="43639" xr:uid="{00000000-0005-0000-0000-000023420000}"/>
    <cellStyle name="Normal 4 3 4 3 3 2 2 3 3" xfId="27466" xr:uid="{00000000-0005-0000-0000-000024420000}"/>
    <cellStyle name="Normal 4 3 4 3 3 2 2 4" xfId="11228" xr:uid="{00000000-0005-0000-0000-000025420000}"/>
    <cellStyle name="Normal 4 3 4 3 3 2 2 4 2" xfId="38999" xr:uid="{00000000-0005-0000-0000-000026420000}"/>
    <cellStyle name="Normal 4 3 4 3 3 2 2 4 3" xfId="24323" xr:uid="{00000000-0005-0000-0000-000027420000}"/>
    <cellStyle name="Normal 4 3 4 3 3 2 2 5" xfId="18705" xr:uid="{00000000-0005-0000-0000-000028420000}"/>
    <cellStyle name="Normal 4 3 4 3 3 2 2 5 2" xfId="36233" xr:uid="{00000000-0005-0000-0000-000029420000}"/>
    <cellStyle name="Normal 4 3 4 3 3 2 2 6" xfId="10055" xr:uid="{00000000-0005-0000-0000-00002A420000}"/>
    <cellStyle name="Normal 4 3 4 3 3 2 2 6 2" xfId="33751" xr:uid="{00000000-0005-0000-0000-00002B420000}"/>
    <cellStyle name="Normal 4 3 4 3 3 2 2 7" xfId="8183" xr:uid="{00000000-0005-0000-0000-00002C420000}"/>
    <cellStyle name="Normal 4 3 4 3 3 2 2 7 2" xfId="30007" xr:uid="{00000000-0005-0000-0000-00002D420000}"/>
    <cellStyle name="Normal 4 3 4 3 3 2 2 8" xfId="6311" xr:uid="{00000000-0005-0000-0000-00002E420000}"/>
    <cellStyle name="Normal 4 3 4 3 3 2 2 8 2" xfId="22451" xr:uid="{00000000-0005-0000-0000-00002F420000}"/>
    <cellStyle name="Normal 4 3 4 3 3 2 2 9" xfId="4439" xr:uid="{00000000-0005-0000-0000-000030420000}"/>
    <cellStyle name="Normal 4 3 4 3 3 2 3" xfId="2023" xr:uid="{00000000-0005-0000-0000-000031420000}"/>
    <cellStyle name="Normal 4 3 4 3 3 2 3 2" xfId="15586" xr:uid="{00000000-0005-0000-0000-000032420000}"/>
    <cellStyle name="Normal 4 3 4 3 3 2 3 2 2" xfId="43214" xr:uid="{00000000-0005-0000-0000-000033420000}"/>
    <cellStyle name="Normal 4 3 4 3 3 2 3 2 3" xfId="31336" xr:uid="{00000000-0005-0000-0000-000034420000}"/>
    <cellStyle name="Normal 4 3 4 3 3 2 3 2 4" xfId="28281" xr:uid="{00000000-0005-0000-0000-000035420000}"/>
    <cellStyle name="Normal 4 3 4 3 3 2 3 3" xfId="13198" xr:uid="{00000000-0005-0000-0000-000036420000}"/>
    <cellStyle name="Normal 4 3 4 3 3 2 3 3 2" xfId="40842" xr:uid="{00000000-0005-0000-0000-000037420000}"/>
    <cellStyle name="Normal 4 3 4 3 3 2 3 3 3" xfId="23780" xr:uid="{00000000-0005-0000-0000-000038420000}"/>
    <cellStyle name="Normal 4 3 4 3 3 2 3 4" xfId="18162" xr:uid="{00000000-0005-0000-0000-000039420000}"/>
    <cellStyle name="Normal 4 3 4 3 3 2 3 4 2" xfId="37283" xr:uid="{00000000-0005-0000-0000-00003A420000}"/>
    <cellStyle name="Normal 4 3 4 3 3 2 3 5" xfId="9512" xr:uid="{00000000-0005-0000-0000-00003B420000}"/>
    <cellStyle name="Normal 4 3 4 3 3 2 3 5 2" xfId="33208" xr:uid="{00000000-0005-0000-0000-00003C420000}"/>
    <cellStyle name="Normal 4 3 4 3 3 2 3 6" xfId="7640" xr:uid="{00000000-0005-0000-0000-00003D420000}"/>
    <cellStyle name="Normal 4 3 4 3 3 2 3 6 2" xfId="29464" xr:uid="{00000000-0005-0000-0000-00003E420000}"/>
    <cellStyle name="Normal 4 3 4 3 3 2 3 7" xfId="5768" xr:uid="{00000000-0005-0000-0000-00003F420000}"/>
    <cellStyle name="Normal 4 3 4 3 3 2 3 7 2" xfId="21908" xr:uid="{00000000-0005-0000-0000-000040420000}"/>
    <cellStyle name="Normal 4 3 4 3 3 2 3 8" xfId="3896" xr:uid="{00000000-0005-0000-0000-000041420000}"/>
    <cellStyle name="Normal 4 3 4 3 3 2 3 9" xfId="20036" xr:uid="{00000000-0005-0000-0000-000042420000}"/>
    <cellStyle name="Normal 4 3 4 3 3 2 4" xfId="12324" xr:uid="{00000000-0005-0000-0000-000043420000}"/>
    <cellStyle name="Normal 4 3 4 3 3 2 4 2" xfId="40071" xr:uid="{00000000-0005-0000-0000-000044420000}"/>
    <cellStyle name="Normal 4 3 4 3 3 2 4 3" xfId="30704" xr:uid="{00000000-0005-0000-0000-000045420000}"/>
    <cellStyle name="Normal 4 3 4 3 3 2 4 4" xfId="25325" xr:uid="{00000000-0005-0000-0000-000046420000}"/>
    <cellStyle name="Normal 4 3 4 3 3 2 5" xfId="14815" xr:uid="{00000000-0005-0000-0000-000047420000}"/>
    <cellStyle name="Normal 4 3 4 3 3 2 5 2" xfId="42443" xr:uid="{00000000-0005-0000-0000-000048420000}"/>
    <cellStyle name="Normal 4 3 4 3 3 2 5 3" xfId="34601" xr:uid="{00000000-0005-0000-0000-000049420000}"/>
    <cellStyle name="Normal 4 3 4 3 3 2 5 4" xfId="27003" xr:uid="{00000000-0005-0000-0000-00004A420000}"/>
    <cellStyle name="Normal 4 3 4 3 3 2 6" xfId="17035" xr:uid="{00000000-0005-0000-0000-00004B420000}"/>
    <cellStyle name="Normal 4 3 4 3 3 2 6 2" xfId="44663" xr:uid="{00000000-0005-0000-0000-00004C420000}"/>
    <cellStyle name="Normal 4 3 4 3 3 2 6 3" xfId="23148" xr:uid="{00000000-0005-0000-0000-00004D420000}"/>
    <cellStyle name="Normal 4 3 4 3 3 2 7" xfId="10752" xr:uid="{00000000-0005-0000-0000-00004E420000}"/>
    <cellStyle name="Normal 4 3 4 3 3 2 7 2" xfId="38523" xr:uid="{00000000-0005-0000-0000-00004F420000}"/>
    <cellStyle name="Normal 4 3 4 3 3 2 8" xfId="17530" xr:uid="{00000000-0005-0000-0000-000050420000}"/>
    <cellStyle name="Normal 4 3 4 3 3 2 8 2" xfId="35770" xr:uid="{00000000-0005-0000-0000-000051420000}"/>
    <cellStyle name="Normal 4 3 4 3 3 2 9" xfId="8880" xr:uid="{00000000-0005-0000-0000-000052420000}"/>
    <cellStyle name="Normal 4 3 4 3 3 2 9 2" xfId="32576" xr:uid="{00000000-0005-0000-0000-000053420000}"/>
    <cellStyle name="Normal 4 3 4 3 3 3" xfId="1221" xr:uid="{00000000-0005-0000-0000-000054420000}"/>
    <cellStyle name="Normal 4 3 4 3 3 3 10" xfId="6838" xr:uid="{00000000-0005-0000-0000-000055420000}"/>
    <cellStyle name="Normal 4 3 4 3 3 3 10 2" xfId="28662" xr:uid="{00000000-0005-0000-0000-000056420000}"/>
    <cellStyle name="Normal 4 3 4 3 3 3 11" xfId="4966" xr:uid="{00000000-0005-0000-0000-000057420000}"/>
    <cellStyle name="Normal 4 3 4 3 3 3 11 2" xfId="21106" xr:uid="{00000000-0005-0000-0000-000058420000}"/>
    <cellStyle name="Normal 4 3 4 3 3 3 12" xfId="3094" xr:uid="{00000000-0005-0000-0000-000059420000}"/>
    <cellStyle name="Normal 4 3 4 3 3 3 13" xfId="19234" xr:uid="{00000000-0005-0000-0000-00005A420000}"/>
    <cellStyle name="Normal 4 3 4 3 3 3 2" xfId="2720" xr:uid="{00000000-0005-0000-0000-00005B420000}"/>
    <cellStyle name="Normal 4 3 4 3 3 3 2 10" xfId="20732" xr:uid="{00000000-0005-0000-0000-00005C420000}"/>
    <cellStyle name="Normal 4 3 4 3 3 3 2 2" xfId="13785" xr:uid="{00000000-0005-0000-0000-00005D420000}"/>
    <cellStyle name="Normal 4 3 4 3 3 3 2 2 2" xfId="41413" xr:uid="{00000000-0005-0000-0000-00005E420000}"/>
    <cellStyle name="Normal 4 3 4 3 3 3 2 2 3" xfId="37979" xr:uid="{00000000-0005-0000-0000-00005F420000}"/>
    <cellStyle name="Normal 4 3 4 3 3 3 2 2 4" xfId="32032" xr:uid="{00000000-0005-0000-0000-000060420000}"/>
    <cellStyle name="Normal 4 3 4 3 3 3 2 2 5" xfId="25895" xr:uid="{00000000-0005-0000-0000-000061420000}"/>
    <cellStyle name="Normal 4 3 4 3 3 3 2 3" xfId="16156" xr:uid="{00000000-0005-0000-0000-000062420000}"/>
    <cellStyle name="Normal 4 3 4 3 3 3 2 3 2" xfId="43784" xr:uid="{00000000-0005-0000-0000-000063420000}"/>
    <cellStyle name="Normal 4 3 4 3 3 3 2 3 3" xfId="27619" xr:uid="{00000000-0005-0000-0000-000064420000}"/>
    <cellStyle name="Normal 4 3 4 3 3 3 2 4" xfId="11058" xr:uid="{00000000-0005-0000-0000-000065420000}"/>
    <cellStyle name="Normal 4 3 4 3 3 3 2 4 2" xfId="38829" xr:uid="{00000000-0005-0000-0000-000066420000}"/>
    <cellStyle name="Normal 4 3 4 3 3 3 2 4 3" xfId="24476" xr:uid="{00000000-0005-0000-0000-000067420000}"/>
    <cellStyle name="Normal 4 3 4 3 3 3 2 5" xfId="18858" xr:uid="{00000000-0005-0000-0000-000068420000}"/>
    <cellStyle name="Normal 4 3 4 3 3 3 2 5 2" xfId="36386" xr:uid="{00000000-0005-0000-0000-000069420000}"/>
    <cellStyle name="Normal 4 3 4 3 3 3 2 6" xfId="10208" xr:uid="{00000000-0005-0000-0000-00006A420000}"/>
    <cellStyle name="Normal 4 3 4 3 3 3 2 6 2" xfId="33904" xr:uid="{00000000-0005-0000-0000-00006B420000}"/>
    <cellStyle name="Normal 4 3 4 3 3 3 2 7" xfId="8336" xr:uid="{00000000-0005-0000-0000-00006C420000}"/>
    <cellStyle name="Normal 4 3 4 3 3 3 2 7 2" xfId="30160" xr:uid="{00000000-0005-0000-0000-00006D420000}"/>
    <cellStyle name="Normal 4 3 4 3 3 3 2 8" xfId="6464" xr:uid="{00000000-0005-0000-0000-00006E420000}"/>
    <cellStyle name="Normal 4 3 4 3 3 3 2 8 2" xfId="22604" xr:uid="{00000000-0005-0000-0000-00006F420000}"/>
    <cellStyle name="Normal 4 3 4 3 3 3 2 9" xfId="4592" xr:uid="{00000000-0005-0000-0000-000070420000}"/>
    <cellStyle name="Normal 4 3 4 3 3 3 3" xfId="2176" xr:uid="{00000000-0005-0000-0000-000071420000}"/>
    <cellStyle name="Normal 4 3 4 3 3 3 3 2" xfId="15540" xr:uid="{00000000-0005-0000-0000-000072420000}"/>
    <cellStyle name="Normal 4 3 4 3 3 3 3 2 2" xfId="43168" xr:uid="{00000000-0005-0000-0000-000073420000}"/>
    <cellStyle name="Normal 4 3 4 3 3 3 3 2 3" xfId="31489" xr:uid="{00000000-0005-0000-0000-000074420000}"/>
    <cellStyle name="Normal 4 3 4 3 3 3 3 2 4" xfId="28213" xr:uid="{00000000-0005-0000-0000-000075420000}"/>
    <cellStyle name="Normal 4 3 4 3 3 3 3 3" xfId="13150" xr:uid="{00000000-0005-0000-0000-000076420000}"/>
    <cellStyle name="Normal 4 3 4 3 3 3 3 3 2" xfId="40796" xr:uid="{00000000-0005-0000-0000-000077420000}"/>
    <cellStyle name="Normal 4 3 4 3 3 3 3 3 3" xfId="23933" xr:uid="{00000000-0005-0000-0000-000078420000}"/>
    <cellStyle name="Normal 4 3 4 3 3 3 3 4" xfId="18315" xr:uid="{00000000-0005-0000-0000-000079420000}"/>
    <cellStyle name="Normal 4 3 4 3 3 3 3 4 2" xfId="37436" xr:uid="{00000000-0005-0000-0000-00007A420000}"/>
    <cellStyle name="Normal 4 3 4 3 3 3 3 5" xfId="9665" xr:uid="{00000000-0005-0000-0000-00007B420000}"/>
    <cellStyle name="Normal 4 3 4 3 3 3 3 5 2" xfId="33361" xr:uid="{00000000-0005-0000-0000-00007C420000}"/>
    <cellStyle name="Normal 4 3 4 3 3 3 3 6" xfId="7793" xr:uid="{00000000-0005-0000-0000-00007D420000}"/>
    <cellStyle name="Normal 4 3 4 3 3 3 3 6 2" xfId="29617" xr:uid="{00000000-0005-0000-0000-00007E420000}"/>
    <cellStyle name="Normal 4 3 4 3 3 3 3 7" xfId="5921" xr:uid="{00000000-0005-0000-0000-00007F420000}"/>
    <cellStyle name="Normal 4 3 4 3 3 3 3 7 2" xfId="22061" xr:uid="{00000000-0005-0000-0000-000080420000}"/>
    <cellStyle name="Normal 4 3 4 3 3 3 3 8" xfId="4049" xr:uid="{00000000-0005-0000-0000-000081420000}"/>
    <cellStyle name="Normal 4 3 4 3 3 3 3 9" xfId="20189" xr:uid="{00000000-0005-0000-0000-000082420000}"/>
    <cellStyle name="Normal 4 3 4 3 3 3 4" xfId="12154" xr:uid="{00000000-0005-0000-0000-000083420000}"/>
    <cellStyle name="Normal 4 3 4 3 3 3 4 2" xfId="39901" xr:uid="{00000000-0005-0000-0000-000084420000}"/>
    <cellStyle name="Normal 4 3 4 3 3 3 4 3" xfId="30534" xr:uid="{00000000-0005-0000-0000-000085420000}"/>
    <cellStyle name="Normal 4 3 4 3 3 3 4 4" xfId="25279" xr:uid="{00000000-0005-0000-0000-000086420000}"/>
    <cellStyle name="Normal 4 3 4 3 3 3 5" xfId="14645" xr:uid="{00000000-0005-0000-0000-000087420000}"/>
    <cellStyle name="Normal 4 3 4 3 3 3 5 2" xfId="42273" xr:uid="{00000000-0005-0000-0000-000088420000}"/>
    <cellStyle name="Normal 4 3 4 3 3 3 5 3" xfId="34431" xr:uid="{00000000-0005-0000-0000-000089420000}"/>
    <cellStyle name="Normal 4 3 4 3 3 3 5 4" xfId="26653" xr:uid="{00000000-0005-0000-0000-00008A420000}"/>
    <cellStyle name="Normal 4 3 4 3 3 3 6" xfId="16865" xr:uid="{00000000-0005-0000-0000-00008B420000}"/>
    <cellStyle name="Normal 4 3 4 3 3 3 6 2" xfId="44493" xr:uid="{00000000-0005-0000-0000-00008C420000}"/>
    <cellStyle name="Normal 4 3 4 3 3 3 6 3" xfId="22978" xr:uid="{00000000-0005-0000-0000-00008D420000}"/>
    <cellStyle name="Normal 4 3 4 3 3 3 7" xfId="10582" xr:uid="{00000000-0005-0000-0000-00008E420000}"/>
    <cellStyle name="Normal 4 3 4 3 3 3 7 2" xfId="38353" xr:uid="{00000000-0005-0000-0000-00008F420000}"/>
    <cellStyle name="Normal 4 3 4 3 3 3 8" xfId="17360" xr:uid="{00000000-0005-0000-0000-000090420000}"/>
    <cellStyle name="Normal 4 3 4 3 3 3 8 2" xfId="35421" xr:uid="{00000000-0005-0000-0000-000091420000}"/>
    <cellStyle name="Normal 4 3 4 3 3 3 9" xfId="8710" xr:uid="{00000000-0005-0000-0000-000092420000}"/>
    <cellStyle name="Normal 4 3 4 3 3 3 9 2" xfId="32406" xr:uid="{00000000-0005-0000-0000-000093420000}"/>
    <cellStyle name="Normal 4 3 4 3 3 4" xfId="1854" xr:uid="{00000000-0005-0000-0000-000094420000}"/>
    <cellStyle name="Normal 4 3 4 3 3 4 10" xfId="3727" xr:uid="{00000000-0005-0000-0000-000095420000}"/>
    <cellStyle name="Normal 4 3 4 3 3 4 11" xfId="19867" xr:uid="{00000000-0005-0000-0000-000096420000}"/>
    <cellStyle name="Normal 4 3 4 3 3 4 2" xfId="13366" xr:uid="{00000000-0005-0000-0000-000097420000}"/>
    <cellStyle name="Normal 4 3 4 3 3 4 2 2" xfId="15737" xr:uid="{00000000-0005-0000-0000-000098420000}"/>
    <cellStyle name="Normal 4 3 4 3 3 4 2 2 2" xfId="43365" xr:uid="{00000000-0005-0000-0000-000099420000}"/>
    <cellStyle name="Normal 4 3 4 3 3 4 2 3" xfId="40994" xr:uid="{00000000-0005-0000-0000-00009A420000}"/>
    <cellStyle name="Normal 4 3 4 3 3 4 2 4" xfId="37114" xr:uid="{00000000-0005-0000-0000-00009B420000}"/>
    <cellStyle name="Normal 4 3 4 3 3 4 2 5" xfId="31167" xr:uid="{00000000-0005-0000-0000-00009C420000}"/>
    <cellStyle name="Normal 4 3 4 3 3 4 2 6" xfId="25476" xr:uid="{00000000-0005-0000-0000-00009D420000}"/>
    <cellStyle name="Normal 4 3 4 3 3 4 3" xfId="12001" xr:uid="{00000000-0005-0000-0000-00009E420000}"/>
    <cellStyle name="Normal 4 3 4 3 3 4 3 2" xfId="39748" xr:uid="{00000000-0005-0000-0000-00009F420000}"/>
    <cellStyle name="Normal 4 3 4 3 3 4 3 3" xfId="34278" xr:uid="{00000000-0005-0000-0000-0000A0420000}"/>
    <cellStyle name="Normal 4 3 4 3 3 4 3 4" xfId="27151" xr:uid="{00000000-0005-0000-0000-0000A1420000}"/>
    <cellStyle name="Normal 4 3 4 3 3 4 4" xfId="14492" xr:uid="{00000000-0005-0000-0000-0000A2420000}"/>
    <cellStyle name="Normal 4 3 4 3 3 4 4 2" xfId="42120" xr:uid="{00000000-0005-0000-0000-0000A3420000}"/>
    <cellStyle name="Normal 4 3 4 3 3 4 4 3" xfId="23611" xr:uid="{00000000-0005-0000-0000-0000A4420000}"/>
    <cellStyle name="Normal 4 3 4 3 3 4 5" xfId="11381" xr:uid="{00000000-0005-0000-0000-0000A5420000}"/>
    <cellStyle name="Normal 4 3 4 3 3 4 5 2" xfId="39152" xr:uid="{00000000-0005-0000-0000-0000A6420000}"/>
    <cellStyle name="Normal 4 3 4 3 3 4 6" xfId="17993" xr:uid="{00000000-0005-0000-0000-0000A7420000}"/>
    <cellStyle name="Normal 4 3 4 3 3 4 6 2" xfId="35918" xr:uid="{00000000-0005-0000-0000-0000A8420000}"/>
    <cellStyle name="Normal 4 3 4 3 3 4 7" xfId="9343" xr:uid="{00000000-0005-0000-0000-0000A9420000}"/>
    <cellStyle name="Normal 4 3 4 3 3 4 7 2" xfId="33039" xr:uid="{00000000-0005-0000-0000-0000AA420000}"/>
    <cellStyle name="Normal 4 3 4 3 3 4 8" xfId="7471" xr:uid="{00000000-0005-0000-0000-0000AB420000}"/>
    <cellStyle name="Normal 4 3 4 3 3 4 8 2" xfId="29295" xr:uid="{00000000-0005-0000-0000-0000AC420000}"/>
    <cellStyle name="Normal 4 3 4 3 3 4 9" xfId="5599" xr:uid="{00000000-0005-0000-0000-0000AD420000}"/>
    <cellStyle name="Normal 4 3 4 3 3 4 9 2" xfId="21739" xr:uid="{00000000-0005-0000-0000-0000AE420000}"/>
    <cellStyle name="Normal 4 3 4 3 3 5" xfId="2398" xr:uid="{00000000-0005-0000-0000-0000AF420000}"/>
    <cellStyle name="Normal 4 3 4 3 3 5 10" xfId="20410" xr:uid="{00000000-0005-0000-0000-0000B0420000}"/>
    <cellStyle name="Normal 4 3 4 3 3 5 2" xfId="13485" xr:uid="{00000000-0005-0000-0000-0000B1420000}"/>
    <cellStyle name="Normal 4 3 4 3 3 5 2 2" xfId="41113" xr:uid="{00000000-0005-0000-0000-0000B2420000}"/>
    <cellStyle name="Normal 4 3 4 3 3 5 2 3" xfId="37657" xr:uid="{00000000-0005-0000-0000-0000B3420000}"/>
    <cellStyle name="Normal 4 3 4 3 3 5 2 4" xfId="31710" xr:uid="{00000000-0005-0000-0000-0000B4420000}"/>
    <cellStyle name="Normal 4 3 4 3 3 5 2 5" xfId="25595" xr:uid="{00000000-0005-0000-0000-0000B5420000}"/>
    <cellStyle name="Normal 4 3 4 3 3 5 3" xfId="15856" xr:uid="{00000000-0005-0000-0000-0000B6420000}"/>
    <cellStyle name="Normal 4 3 4 3 3 5 3 2" xfId="43484" xr:uid="{00000000-0005-0000-0000-0000B7420000}"/>
    <cellStyle name="Normal 4 3 4 3 3 5 3 3" xfId="27297" xr:uid="{00000000-0005-0000-0000-0000B8420000}"/>
    <cellStyle name="Normal 4 3 4 3 3 5 4" xfId="10905" xr:uid="{00000000-0005-0000-0000-0000B9420000}"/>
    <cellStyle name="Normal 4 3 4 3 3 5 4 2" xfId="38676" xr:uid="{00000000-0005-0000-0000-0000BA420000}"/>
    <cellStyle name="Normal 4 3 4 3 3 5 4 3" xfId="24154" xr:uid="{00000000-0005-0000-0000-0000BB420000}"/>
    <cellStyle name="Normal 4 3 4 3 3 5 5" xfId="18536" xr:uid="{00000000-0005-0000-0000-0000BC420000}"/>
    <cellStyle name="Normal 4 3 4 3 3 5 5 2" xfId="36064" xr:uid="{00000000-0005-0000-0000-0000BD420000}"/>
    <cellStyle name="Normal 4 3 4 3 3 5 6" xfId="9886" xr:uid="{00000000-0005-0000-0000-0000BE420000}"/>
    <cellStyle name="Normal 4 3 4 3 3 5 6 2" xfId="33582" xr:uid="{00000000-0005-0000-0000-0000BF420000}"/>
    <cellStyle name="Normal 4 3 4 3 3 5 7" xfId="8014" xr:uid="{00000000-0005-0000-0000-0000C0420000}"/>
    <cellStyle name="Normal 4 3 4 3 3 5 7 2" xfId="29838" xr:uid="{00000000-0005-0000-0000-0000C1420000}"/>
    <cellStyle name="Normal 4 3 4 3 3 5 8" xfId="6142" xr:uid="{00000000-0005-0000-0000-0000C2420000}"/>
    <cellStyle name="Normal 4 3 4 3 3 5 8 2" xfId="22282" xr:uid="{00000000-0005-0000-0000-0000C3420000}"/>
    <cellStyle name="Normal 4 3 4 3 3 5 9" xfId="4270" xr:uid="{00000000-0005-0000-0000-0000C4420000}"/>
    <cellStyle name="Normal 4 3 4 3 3 6" xfId="1697" xr:uid="{00000000-0005-0000-0000-0000C5420000}"/>
    <cellStyle name="Normal 4 3 4 3 3 6 2" xfId="16554" xr:uid="{00000000-0005-0000-0000-0000C6420000}"/>
    <cellStyle name="Normal 4 3 4 3 3 6 2 2" xfId="44182" xr:uid="{00000000-0005-0000-0000-0000C7420000}"/>
    <cellStyle name="Normal 4 3 4 3 3 6 2 3" xfId="31010" xr:uid="{00000000-0005-0000-0000-0000C8420000}"/>
    <cellStyle name="Normal 4 3 4 3 3 6 2 4" xfId="26293" xr:uid="{00000000-0005-0000-0000-0000C9420000}"/>
    <cellStyle name="Normal 4 3 4 3 3 6 3" xfId="14183" xr:uid="{00000000-0005-0000-0000-0000CA420000}"/>
    <cellStyle name="Normal 4 3 4 3 3 6 3 2" xfId="41811" xr:uid="{00000000-0005-0000-0000-0000CB420000}"/>
    <cellStyle name="Normal 4 3 4 3 3 6 3 3" xfId="28034" xr:uid="{00000000-0005-0000-0000-0000CC420000}"/>
    <cellStyle name="Normal 4 3 4 3 3 6 4" xfId="17836" xr:uid="{00000000-0005-0000-0000-0000CD420000}"/>
    <cellStyle name="Normal 4 3 4 3 3 6 4 2" xfId="36801" xr:uid="{00000000-0005-0000-0000-0000CE420000}"/>
    <cellStyle name="Normal 4 3 4 3 3 6 4 3" xfId="23454" xr:uid="{00000000-0005-0000-0000-0000CF420000}"/>
    <cellStyle name="Normal 4 3 4 3 3 6 5" xfId="9186" xr:uid="{00000000-0005-0000-0000-0000D0420000}"/>
    <cellStyle name="Normal 4 3 4 3 3 6 5 2" xfId="32882" xr:uid="{00000000-0005-0000-0000-0000D1420000}"/>
    <cellStyle name="Normal 4 3 4 3 3 6 6" xfId="7314" xr:uid="{00000000-0005-0000-0000-0000D2420000}"/>
    <cellStyle name="Normal 4 3 4 3 3 6 6 2" xfId="29138" xr:uid="{00000000-0005-0000-0000-0000D3420000}"/>
    <cellStyle name="Normal 4 3 4 3 3 6 7" xfId="5442" xr:uid="{00000000-0005-0000-0000-0000D4420000}"/>
    <cellStyle name="Normal 4 3 4 3 3 6 7 2" xfId="21582" xr:uid="{00000000-0005-0000-0000-0000D5420000}"/>
    <cellStyle name="Normal 4 3 4 3 3 6 8" xfId="3570" xr:uid="{00000000-0005-0000-0000-0000D6420000}"/>
    <cellStyle name="Normal 4 3 4 3 3 6 9" xfId="19710" xr:uid="{00000000-0005-0000-0000-0000D7420000}"/>
    <cellStyle name="Normal 4 3 4 3 3 7" xfId="1544" xr:uid="{00000000-0005-0000-0000-0000D8420000}"/>
    <cellStyle name="Normal 4 3 4 3 3 7 2" xfId="14968" xr:uid="{00000000-0005-0000-0000-0000D9420000}"/>
    <cellStyle name="Normal 4 3 4 3 3 7 2 2" xfId="42596" xr:uid="{00000000-0005-0000-0000-0000DA420000}"/>
    <cellStyle name="Normal 4 3 4 3 3 7 2 3" xfId="30857" xr:uid="{00000000-0005-0000-0000-0000DB420000}"/>
    <cellStyle name="Normal 4 3 4 3 3 7 2 4" xfId="28404" xr:uid="{00000000-0005-0000-0000-0000DC420000}"/>
    <cellStyle name="Normal 4 3 4 3 3 7 3" xfId="12477" xr:uid="{00000000-0005-0000-0000-0000DD420000}"/>
    <cellStyle name="Normal 4 3 4 3 3 7 3 2" xfId="40224" xr:uid="{00000000-0005-0000-0000-0000DE420000}"/>
    <cellStyle name="Normal 4 3 4 3 3 7 3 3" xfId="23301" xr:uid="{00000000-0005-0000-0000-0000DF420000}"/>
    <cellStyle name="Normal 4 3 4 3 3 7 4" xfId="17683" xr:uid="{00000000-0005-0000-0000-0000E0420000}"/>
    <cellStyle name="Normal 4 3 4 3 3 7 4 2" xfId="35261" xr:uid="{00000000-0005-0000-0000-0000E1420000}"/>
    <cellStyle name="Normal 4 3 4 3 3 7 5" xfId="9033" xr:uid="{00000000-0005-0000-0000-0000E2420000}"/>
    <cellStyle name="Normal 4 3 4 3 3 7 5 2" xfId="32729" xr:uid="{00000000-0005-0000-0000-0000E3420000}"/>
    <cellStyle name="Normal 4 3 4 3 3 7 6" xfId="7161" xr:uid="{00000000-0005-0000-0000-0000E4420000}"/>
    <cellStyle name="Normal 4 3 4 3 3 7 6 2" xfId="28985" xr:uid="{00000000-0005-0000-0000-0000E5420000}"/>
    <cellStyle name="Normal 4 3 4 3 3 7 7" xfId="5289" xr:uid="{00000000-0005-0000-0000-0000E6420000}"/>
    <cellStyle name="Normal 4 3 4 3 3 7 7 2" xfId="21429" xr:uid="{00000000-0005-0000-0000-0000E7420000}"/>
    <cellStyle name="Normal 4 3 4 3 3 7 8" xfId="3417" xr:uid="{00000000-0005-0000-0000-0000E8420000}"/>
    <cellStyle name="Normal 4 3 4 3 3 7 9" xfId="19557" xr:uid="{00000000-0005-0000-0000-0000E9420000}"/>
    <cellStyle name="Normal 4 3 4 3 3 8" xfId="11848" xr:uid="{00000000-0005-0000-0000-0000EA420000}"/>
    <cellStyle name="Normal 4 3 4 3 3 8 2" xfId="39598" xr:uid="{00000000-0005-0000-0000-0000EB420000}"/>
    <cellStyle name="Normal 4 3 4 3 3 8 3" xfId="36957" xr:uid="{00000000-0005-0000-0000-0000EC420000}"/>
    <cellStyle name="Normal 4 3 4 3 3 8 4" xfId="30381" xr:uid="{00000000-0005-0000-0000-0000ED420000}"/>
    <cellStyle name="Normal 4 3 4 3 3 8 5" xfId="24707" xr:uid="{00000000-0005-0000-0000-0000EE420000}"/>
    <cellStyle name="Normal 4 3 4 3 3 9" xfId="14339" xr:uid="{00000000-0005-0000-0000-0000EF420000}"/>
    <cellStyle name="Normal 4 3 4 3 3 9 2" xfId="41967" xr:uid="{00000000-0005-0000-0000-0000F0420000}"/>
    <cellStyle name="Normal 4 3 4 3 3 9 3" xfId="34125" xr:uid="{00000000-0005-0000-0000-0000F1420000}"/>
    <cellStyle name="Normal 4 3 4 3 3 9 4" xfId="26493" xr:uid="{00000000-0005-0000-0000-0000F2420000}"/>
    <cellStyle name="Normal 4 3 4 3 4" xfId="1323" xr:uid="{00000000-0005-0000-0000-0000F3420000}"/>
    <cellStyle name="Normal 4 3 4 3 4 10" xfId="17462" xr:uid="{00000000-0005-0000-0000-0000F4420000}"/>
    <cellStyle name="Normal 4 3 4 3 4 10 2" xfId="35780" xr:uid="{00000000-0005-0000-0000-0000F5420000}"/>
    <cellStyle name="Normal 4 3 4 3 4 11" xfId="8812" xr:uid="{00000000-0005-0000-0000-0000F6420000}"/>
    <cellStyle name="Normal 4 3 4 3 4 11 2" xfId="32508" xr:uid="{00000000-0005-0000-0000-0000F7420000}"/>
    <cellStyle name="Normal 4 3 4 3 4 12" xfId="6940" xr:uid="{00000000-0005-0000-0000-0000F8420000}"/>
    <cellStyle name="Normal 4 3 4 3 4 12 2" xfId="28764" xr:uid="{00000000-0005-0000-0000-0000F9420000}"/>
    <cellStyle name="Normal 4 3 4 3 4 13" xfId="5068" xr:uid="{00000000-0005-0000-0000-0000FA420000}"/>
    <cellStyle name="Normal 4 3 4 3 4 13 2" xfId="21208" xr:uid="{00000000-0005-0000-0000-0000FB420000}"/>
    <cellStyle name="Normal 4 3 4 3 4 14" xfId="3196" xr:uid="{00000000-0005-0000-0000-0000FC420000}"/>
    <cellStyle name="Normal 4 3 4 3 4 15" xfId="19336" xr:uid="{00000000-0005-0000-0000-0000FD420000}"/>
    <cellStyle name="Normal 4 3 4 3 4 2" xfId="2278" xr:uid="{00000000-0005-0000-0000-0000FE420000}"/>
    <cellStyle name="Normal 4 3 4 3 4 2 10" xfId="4151" xr:uid="{00000000-0005-0000-0000-0000FF420000}"/>
    <cellStyle name="Normal 4 3 4 3 4 2 11" xfId="20291" xr:uid="{00000000-0005-0000-0000-000000430000}"/>
    <cellStyle name="Normal 4 3 4 3 4 2 2" xfId="2822" xr:uid="{00000000-0005-0000-0000-000001430000}"/>
    <cellStyle name="Normal 4 3 4 3 4 2 2 2" xfId="16256" xr:uid="{00000000-0005-0000-0000-000002430000}"/>
    <cellStyle name="Normal 4 3 4 3 4 2 2 2 2" xfId="43884" xr:uid="{00000000-0005-0000-0000-000003430000}"/>
    <cellStyle name="Normal 4 3 4 3 4 2 2 2 3" xfId="38081" xr:uid="{00000000-0005-0000-0000-000004430000}"/>
    <cellStyle name="Normal 4 3 4 3 4 2 2 2 4" xfId="32134" xr:uid="{00000000-0005-0000-0000-000005430000}"/>
    <cellStyle name="Normal 4 3 4 3 4 2 2 2 5" xfId="25995" xr:uid="{00000000-0005-0000-0000-000006430000}"/>
    <cellStyle name="Normal 4 3 4 3 4 2 2 3" xfId="13885" xr:uid="{00000000-0005-0000-0000-000007430000}"/>
    <cellStyle name="Normal 4 3 4 3 4 2 2 3 2" xfId="41513" xr:uid="{00000000-0005-0000-0000-000008430000}"/>
    <cellStyle name="Normal 4 3 4 3 4 2 2 3 3" xfId="27721" xr:uid="{00000000-0005-0000-0000-000009430000}"/>
    <cellStyle name="Normal 4 3 4 3 4 2 2 4" xfId="18960" xr:uid="{00000000-0005-0000-0000-00000A430000}"/>
    <cellStyle name="Normal 4 3 4 3 4 2 2 4 2" xfId="36488" xr:uid="{00000000-0005-0000-0000-00000B430000}"/>
    <cellStyle name="Normal 4 3 4 3 4 2 2 4 3" xfId="24578" xr:uid="{00000000-0005-0000-0000-00000C430000}"/>
    <cellStyle name="Normal 4 3 4 3 4 2 2 5" xfId="10310" xr:uid="{00000000-0005-0000-0000-00000D430000}"/>
    <cellStyle name="Normal 4 3 4 3 4 2 2 5 2" xfId="34006" xr:uid="{00000000-0005-0000-0000-00000E430000}"/>
    <cellStyle name="Normal 4 3 4 3 4 2 2 6" xfId="8438" xr:uid="{00000000-0005-0000-0000-00000F430000}"/>
    <cellStyle name="Normal 4 3 4 3 4 2 2 6 2" xfId="30262" xr:uid="{00000000-0005-0000-0000-000010430000}"/>
    <cellStyle name="Normal 4 3 4 3 4 2 2 7" xfId="6566" xr:uid="{00000000-0005-0000-0000-000011430000}"/>
    <cellStyle name="Normal 4 3 4 3 4 2 2 7 2" xfId="22706" xr:uid="{00000000-0005-0000-0000-000012430000}"/>
    <cellStyle name="Normal 4 3 4 3 4 2 2 8" xfId="4694" xr:uid="{00000000-0005-0000-0000-000013430000}"/>
    <cellStyle name="Normal 4 3 4 3 4 2 2 9" xfId="20834" xr:uid="{00000000-0005-0000-0000-000014430000}"/>
    <cellStyle name="Normal 4 3 4 3 4 2 3" xfId="13422" xr:uid="{00000000-0005-0000-0000-000015430000}"/>
    <cellStyle name="Normal 4 3 4 3 4 2 3 2" xfId="41050" xr:uid="{00000000-0005-0000-0000-000016430000}"/>
    <cellStyle name="Normal 4 3 4 3 4 2 3 3" xfId="37538" xr:uid="{00000000-0005-0000-0000-000017430000}"/>
    <cellStyle name="Normal 4 3 4 3 4 2 3 4" xfId="31591" xr:uid="{00000000-0005-0000-0000-000018430000}"/>
    <cellStyle name="Normal 4 3 4 3 4 2 3 5" xfId="25532" xr:uid="{00000000-0005-0000-0000-000019430000}"/>
    <cellStyle name="Normal 4 3 4 3 4 2 4" xfId="15793" xr:uid="{00000000-0005-0000-0000-00001A430000}"/>
    <cellStyle name="Normal 4 3 4 3 4 2 4 2" xfId="43421" xr:uid="{00000000-0005-0000-0000-00001B430000}"/>
    <cellStyle name="Normal 4 3 4 3 4 2 4 3" xfId="27229" xr:uid="{00000000-0005-0000-0000-00001C430000}"/>
    <cellStyle name="Normal 4 3 4 3 4 2 5" xfId="11483" xr:uid="{00000000-0005-0000-0000-00001D430000}"/>
    <cellStyle name="Normal 4 3 4 3 4 2 5 2" xfId="39254" xr:uid="{00000000-0005-0000-0000-00001E430000}"/>
    <cellStyle name="Normal 4 3 4 3 4 2 5 3" xfId="24035" xr:uid="{00000000-0005-0000-0000-00001F430000}"/>
    <cellStyle name="Normal 4 3 4 3 4 2 6" xfId="18417" xr:uid="{00000000-0005-0000-0000-000020430000}"/>
    <cellStyle name="Normal 4 3 4 3 4 2 6 2" xfId="35996" xr:uid="{00000000-0005-0000-0000-000021430000}"/>
    <cellStyle name="Normal 4 3 4 3 4 2 7" xfId="9767" xr:uid="{00000000-0005-0000-0000-000022430000}"/>
    <cellStyle name="Normal 4 3 4 3 4 2 7 2" xfId="33463" xr:uid="{00000000-0005-0000-0000-000023430000}"/>
    <cellStyle name="Normal 4 3 4 3 4 2 8" xfId="7895" xr:uid="{00000000-0005-0000-0000-000024430000}"/>
    <cellStyle name="Normal 4 3 4 3 4 2 8 2" xfId="29719" xr:uid="{00000000-0005-0000-0000-000025430000}"/>
    <cellStyle name="Normal 4 3 4 3 4 2 9" xfId="6023" xr:uid="{00000000-0005-0000-0000-000026430000}"/>
    <cellStyle name="Normal 4 3 4 3 4 2 9 2" xfId="22163" xr:uid="{00000000-0005-0000-0000-000027430000}"/>
    <cellStyle name="Normal 4 3 4 3 4 3" xfId="2499" xr:uid="{00000000-0005-0000-0000-000028430000}"/>
    <cellStyle name="Normal 4 3 4 3 4 3 10" xfId="20511" xr:uid="{00000000-0005-0000-0000-000029430000}"/>
    <cellStyle name="Normal 4 3 4 3 4 3 2" xfId="13572" xr:uid="{00000000-0005-0000-0000-00002A430000}"/>
    <cellStyle name="Normal 4 3 4 3 4 3 2 2" xfId="41200" xr:uid="{00000000-0005-0000-0000-00002B430000}"/>
    <cellStyle name="Normal 4 3 4 3 4 3 2 3" xfId="37758" xr:uid="{00000000-0005-0000-0000-00002C430000}"/>
    <cellStyle name="Normal 4 3 4 3 4 3 2 4" xfId="31811" xr:uid="{00000000-0005-0000-0000-00002D430000}"/>
    <cellStyle name="Normal 4 3 4 3 4 3 2 5" xfId="25682" xr:uid="{00000000-0005-0000-0000-00002E430000}"/>
    <cellStyle name="Normal 4 3 4 3 4 3 3" xfId="15943" xr:uid="{00000000-0005-0000-0000-00002F430000}"/>
    <cellStyle name="Normal 4 3 4 3 4 3 3 2" xfId="43571" xr:uid="{00000000-0005-0000-0000-000030430000}"/>
    <cellStyle name="Normal 4 3 4 3 4 3 3 3" xfId="27398" xr:uid="{00000000-0005-0000-0000-000031430000}"/>
    <cellStyle name="Normal 4 3 4 3 4 3 4" xfId="11160" xr:uid="{00000000-0005-0000-0000-000032430000}"/>
    <cellStyle name="Normal 4 3 4 3 4 3 4 2" xfId="38931" xr:uid="{00000000-0005-0000-0000-000033430000}"/>
    <cellStyle name="Normal 4 3 4 3 4 3 4 3" xfId="24255" xr:uid="{00000000-0005-0000-0000-000034430000}"/>
    <cellStyle name="Normal 4 3 4 3 4 3 5" xfId="18637" xr:uid="{00000000-0005-0000-0000-000035430000}"/>
    <cellStyle name="Normal 4 3 4 3 4 3 5 2" xfId="36165" xr:uid="{00000000-0005-0000-0000-000036430000}"/>
    <cellStyle name="Normal 4 3 4 3 4 3 6" xfId="9987" xr:uid="{00000000-0005-0000-0000-000037430000}"/>
    <cellStyle name="Normal 4 3 4 3 4 3 6 2" xfId="33683" xr:uid="{00000000-0005-0000-0000-000038430000}"/>
    <cellStyle name="Normal 4 3 4 3 4 3 7" xfId="8115" xr:uid="{00000000-0005-0000-0000-000039430000}"/>
    <cellStyle name="Normal 4 3 4 3 4 3 7 2" xfId="29939" xr:uid="{00000000-0005-0000-0000-00003A430000}"/>
    <cellStyle name="Normal 4 3 4 3 4 3 8" xfId="6243" xr:uid="{00000000-0005-0000-0000-00003B430000}"/>
    <cellStyle name="Normal 4 3 4 3 4 3 8 2" xfId="22383" xr:uid="{00000000-0005-0000-0000-00003C430000}"/>
    <cellStyle name="Normal 4 3 4 3 4 3 9" xfId="4371" xr:uid="{00000000-0005-0000-0000-00003D430000}"/>
    <cellStyle name="Normal 4 3 4 3 4 4" xfId="1955" xr:uid="{00000000-0005-0000-0000-00003E430000}"/>
    <cellStyle name="Normal 4 3 4 3 4 4 2" xfId="16564" xr:uid="{00000000-0005-0000-0000-00003F430000}"/>
    <cellStyle name="Normal 4 3 4 3 4 4 2 2" xfId="44192" xr:uid="{00000000-0005-0000-0000-000040430000}"/>
    <cellStyle name="Normal 4 3 4 3 4 4 2 3" xfId="31268" xr:uid="{00000000-0005-0000-0000-000041430000}"/>
    <cellStyle name="Normal 4 3 4 3 4 4 2 4" xfId="26303" xr:uid="{00000000-0005-0000-0000-000042430000}"/>
    <cellStyle name="Normal 4 3 4 3 4 4 3" xfId="14193" xr:uid="{00000000-0005-0000-0000-000043430000}"/>
    <cellStyle name="Normal 4 3 4 3 4 4 3 2" xfId="41821" xr:uid="{00000000-0005-0000-0000-000044430000}"/>
    <cellStyle name="Normal 4 3 4 3 4 4 3 3" xfId="28044" xr:uid="{00000000-0005-0000-0000-000045430000}"/>
    <cellStyle name="Normal 4 3 4 3 4 4 4" xfId="18094" xr:uid="{00000000-0005-0000-0000-000046430000}"/>
    <cellStyle name="Normal 4 3 4 3 4 4 4 2" xfId="36811" xr:uid="{00000000-0005-0000-0000-000047430000}"/>
    <cellStyle name="Normal 4 3 4 3 4 4 4 3" xfId="23712" xr:uid="{00000000-0005-0000-0000-000048430000}"/>
    <cellStyle name="Normal 4 3 4 3 4 4 5" xfId="9444" xr:uid="{00000000-0005-0000-0000-000049430000}"/>
    <cellStyle name="Normal 4 3 4 3 4 4 5 2" xfId="33140" xr:uid="{00000000-0005-0000-0000-00004A430000}"/>
    <cellStyle name="Normal 4 3 4 3 4 4 6" xfId="7572" xr:uid="{00000000-0005-0000-0000-00004B430000}"/>
    <cellStyle name="Normal 4 3 4 3 4 4 6 2" xfId="29396" xr:uid="{00000000-0005-0000-0000-00004C430000}"/>
    <cellStyle name="Normal 4 3 4 3 4 4 7" xfId="5700" xr:uid="{00000000-0005-0000-0000-00004D430000}"/>
    <cellStyle name="Normal 4 3 4 3 4 4 7 2" xfId="21840" xr:uid="{00000000-0005-0000-0000-00004E430000}"/>
    <cellStyle name="Normal 4 3 4 3 4 4 8" xfId="3828" xr:uid="{00000000-0005-0000-0000-00004F430000}"/>
    <cellStyle name="Normal 4 3 4 3 4 4 9" xfId="19968" xr:uid="{00000000-0005-0000-0000-000050430000}"/>
    <cellStyle name="Normal 4 3 4 3 4 5" xfId="12764" xr:uid="{00000000-0005-0000-0000-000051430000}"/>
    <cellStyle name="Normal 4 3 4 3 4 5 2" xfId="15237" xr:uid="{00000000-0005-0000-0000-000052430000}"/>
    <cellStyle name="Normal 4 3 4 3 4 5 2 2" xfId="42865" xr:uid="{00000000-0005-0000-0000-000053430000}"/>
    <cellStyle name="Normal 4 3 4 3 4 5 2 3" xfId="34760" xr:uid="{00000000-0005-0000-0000-000054430000}"/>
    <cellStyle name="Normal 4 3 4 3 4 5 3" xfId="40493" xr:uid="{00000000-0005-0000-0000-000055430000}"/>
    <cellStyle name="Normal 4 3 4 3 4 5 4" xfId="37215" xr:uid="{00000000-0005-0000-0000-000056430000}"/>
    <cellStyle name="Normal 4 3 4 3 4 5 5" xfId="30636" xr:uid="{00000000-0005-0000-0000-000057430000}"/>
    <cellStyle name="Normal 4 3 4 3 4 5 6" xfId="24976" xr:uid="{00000000-0005-0000-0000-000058430000}"/>
    <cellStyle name="Normal 4 3 4 3 4 6" xfId="12256" xr:uid="{00000000-0005-0000-0000-000059430000}"/>
    <cellStyle name="Normal 4 3 4 3 4 6 2" xfId="40003" xr:uid="{00000000-0005-0000-0000-00005A430000}"/>
    <cellStyle name="Normal 4 3 4 3 4 6 3" xfId="34533" xr:uid="{00000000-0005-0000-0000-00005B430000}"/>
    <cellStyle name="Normal 4 3 4 3 4 6 4" xfId="27013" xr:uid="{00000000-0005-0000-0000-00005C430000}"/>
    <cellStyle name="Normal 4 3 4 3 4 7" xfId="14747" xr:uid="{00000000-0005-0000-0000-00005D430000}"/>
    <cellStyle name="Normal 4 3 4 3 4 7 2" xfId="42375" xr:uid="{00000000-0005-0000-0000-00005E430000}"/>
    <cellStyle name="Normal 4 3 4 3 4 7 3" xfId="23080" xr:uid="{00000000-0005-0000-0000-00005F430000}"/>
    <cellStyle name="Normal 4 3 4 3 4 8" xfId="16967" xr:uid="{00000000-0005-0000-0000-000060430000}"/>
    <cellStyle name="Normal 4 3 4 3 4 8 2" xfId="44595" xr:uid="{00000000-0005-0000-0000-000061430000}"/>
    <cellStyle name="Normal 4 3 4 3 4 9" xfId="10684" xr:uid="{00000000-0005-0000-0000-000062430000}"/>
    <cellStyle name="Normal 4 3 4 3 4 9 2" xfId="38455" xr:uid="{00000000-0005-0000-0000-000063430000}"/>
    <cellStyle name="Normal 4 3 4 3 5" xfId="1170" xr:uid="{00000000-0005-0000-0000-000064430000}"/>
    <cellStyle name="Normal 4 3 4 3 5 10" xfId="8659" xr:uid="{00000000-0005-0000-0000-000065430000}"/>
    <cellStyle name="Normal 4 3 4 3 5 10 2" xfId="32355" xr:uid="{00000000-0005-0000-0000-000066430000}"/>
    <cellStyle name="Normal 4 3 4 3 5 11" xfId="6787" xr:uid="{00000000-0005-0000-0000-000067430000}"/>
    <cellStyle name="Normal 4 3 4 3 5 11 2" xfId="28611" xr:uid="{00000000-0005-0000-0000-000068430000}"/>
    <cellStyle name="Normal 4 3 4 3 5 12" xfId="4915" xr:uid="{00000000-0005-0000-0000-000069430000}"/>
    <cellStyle name="Normal 4 3 4 3 5 12 2" xfId="21055" xr:uid="{00000000-0005-0000-0000-00006A430000}"/>
    <cellStyle name="Normal 4 3 4 3 5 13" xfId="3043" xr:uid="{00000000-0005-0000-0000-00006B430000}"/>
    <cellStyle name="Normal 4 3 4 3 5 14" xfId="19183" xr:uid="{00000000-0005-0000-0000-00006C430000}"/>
    <cellStyle name="Normal 4 3 4 3 5 2" xfId="2669" xr:uid="{00000000-0005-0000-0000-00006D430000}"/>
    <cellStyle name="Normal 4 3 4 3 5 2 10" xfId="20681" xr:uid="{00000000-0005-0000-0000-00006E430000}"/>
    <cellStyle name="Normal 4 3 4 3 5 2 2" xfId="13734" xr:uid="{00000000-0005-0000-0000-00006F430000}"/>
    <cellStyle name="Normal 4 3 4 3 5 2 2 2" xfId="41362" xr:uid="{00000000-0005-0000-0000-000070430000}"/>
    <cellStyle name="Normal 4 3 4 3 5 2 2 3" xfId="37928" xr:uid="{00000000-0005-0000-0000-000071430000}"/>
    <cellStyle name="Normal 4 3 4 3 5 2 2 4" xfId="31981" xr:uid="{00000000-0005-0000-0000-000072430000}"/>
    <cellStyle name="Normal 4 3 4 3 5 2 2 5" xfId="25844" xr:uid="{00000000-0005-0000-0000-000073430000}"/>
    <cellStyle name="Normal 4 3 4 3 5 2 3" xfId="16105" xr:uid="{00000000-0005-0000-0000-000074430000}"/>
    <cellStyle name="Normal 4 3 4 3 5 2 3 2" xfId="43733" xr:uid="{00000000-0005-0000-0000-000075430000}"/>
    <cellStyle name="Normal 4 3 4 3 5 2 3 3" xfId="27568" xr:uid="{00000000-0005-0000-0000-000076430000}"/>
    <cellStyle name="Normal 4 3 4 3 5 2 4" xfId="11534" xr:uid="{00000000-0005-0000-0000-000077430000}"/>
    <cellStyle name="Normal 4 3 4 3 5 2 4 2" xfId="39305" xr:uid="{00000000-0005-0000-0000-000078430000}"/>
    <cellStyle name="Normal 4 3 4 3 5 2 4 3" xfId="24425" xr:uid="{00000000-0005-0000-0000-000079430000}"/>
    <cellStyle name="Normal 4 3 4 3 5 2 5" xfId="18807" xr:uid="{00000000-0005-0000-0000-00007A430000}"/>
    <cellStyle name="Normal 4 3 4 3 5 2 5 2" xfId="36335" xr:uid="{00000000-0005-0000-0000-00007B430000}"/>
    <cellStyle name="Normal 4 3 4 3 5 2 6" xfId="10157" xr:uid="{00000000-0005-0000-0000-00007C430000}"/>
    <cellStyle name="Normal 4 3 4 3 5 2 6 2" xfId="33853" xr:uid="{00000000-0005-0000-0000-00007D430000}"/>
    <cellStyle name="Normal 4 3 4 3 5 2 7" xfId="8285" xr:uid="{00000000-0005-0000-0000-00007E430000}"/>
    <cellStyle name="Normal 4 3 4 3 5 2 7 2" xfId="30109" xr:uid="{00000000-0005-0000-0000-00007F430000}"/>
    <cellStyle name="Normal 4 3 4 3 5 2 8" xfId="6413" xr:uid="{00000000-0005-0000-0000-000080430000}"/>
    <cellStyle name="Normal 4 3 4 3 5 2 8 2" xfId="22553" xr:uid="{00000000-0005-0000-0000-000081430000}"/>
    <cellStyle name="Normal 4 3 4 3 5 2 9" xfId="4541" xr:uid="{00000000-0005-0000-0000-000082430000}"/>
    <cellStyle name="Normal 4 3 4 3 5 3" xfId="2125" xr:uid="{00000000-0005-0000-0000-000083430000}"/>
    <cellStyle name="Normal 4 3 4 3 5 3 10" xfId="20138" xr:uid="{00000000-0005-0000-0000-000084430000}"/>
    <cellStyle name="Normal 4 3 4 3 5 3 2" xfId="14006" xr:uid="{00000000-0005-0000-0000-000085430000}"/>
    <cellStyle name="Normal 4 3 4 3 5 3 2 2" xfId="41634" xr:uid="{00000000-0005-0000-0000-000086430000}"/>
    <cellStyle name="Normal 4 3 4 3 5 3 2 3" xfId="31438" xr:uid="{00000000-0005-0000-0000-000087430000}"/>
    <cellStyle name="Normal 4 3 4 3 5 3 2 4" xfId="26116" xr:uid="{00000000-0005-0000-0000-000088430000}"/>
    <cellStyle name="Normal 4 3 4 3 5 3 3" xfId="16377" xr:uid="{00000000-0005-0000-0000-000089430000}"/>
    <cellStyle name="Normal 4 3 4 3 5 3 3 2" xfId="44005" xr:uid="{00000000-0005-0000-0000-00008A430000}"/>
    <cellStyle name="Normal 4 3 4 3 5 3 3 3" xfId="27847" xr:uid="{00000000-0005-0000-0000-00008B430000}"/>
    <cellStyle name="Normal 4 3 4 3 5 3 4" xfId="11007" xr:uid="{00000000-0005-0000-0000-00008C430000}"/>
    <cellStyle name="Normal 4 3 4 3 5 3 4 2" xfId="38778" xr:uid="{00000000-0005-0000-0000-00008D430000}"/>
    <cellStyle name="Normal 4 3 4 3 5 3 4 3" xfId="23882" xr:uid="{00000000-0005-0000-0000-00008E430000}"/>
    <cellStyle name="Normal 4 3 4 3 5 3 5" xfId="18264" xr:uid="{00000000-0005-0000-0000-00008F430000}"/>
    <cellStyle name="Normal 4 3 4 3 5 3 5 2" xfId="36614" xr:uid="{00000000-0005-0000-0000-000090430000}"/>
    <cellStyle name="Normal 4 3 4 3 5 3 6" xfId="9614" xr:uid="{00000000-0005-0000-0000-000091430000}"/>
    <cellStyle name="Normal 4 3 4 3 5 3 6 2" xfId="33310" xr:uid="{00000000-0005-0000-0000-000092430000}"/>
    <cellStyle name="Normal 4 3 4 3 5 3 7" xfId="7742" xr:uid="{00000000-0005-0000-0000-000093430000}"/>
    <cellStyle name="Normal 4 3 4 3 5 3 7 2" xfId="29566" xr:uid="{00000000-0005-0000-0000-000094430000}"/>
    <cellStyle name="Normal 4 3 4 3 5 3 8" xfId="5870" xr:uid="{00000000-0005-0000-0000-000095430000}"/>
    <cellStyle name="Normal 4 3 4 3 5 3 8 2" xfId="22010" xr:uid="{00000000-0005-0000-0000-000096430000}"/>
    <cellStyle name="Normal 4 3 4 3 5 3 9" xfId="3998" xr:uid="{00000000-0005-0000-0000-000097430000}"/>
    <cellStyle name="Normal 4 3 4 3 5 4" xfId="13223" xr:uid="{00000000-0005-0000-0000-000098430000}"/>
    <cellStyle name="Normal 4 3 4 3 5 4 2" xfId="15608" xr:uid="{00000000-0005-0000-0000-000099430000}"/>
    <cellStyle name="Normal 4 3 4 3 5 4 2 2" xfId="43236" xr:uid="{00000000-0005-0000-0000-00009A430000}"/>
    <cellStyle name="Normal 4 3 4 3 5 4 2 3" xfId="34927" xr:uid="{00000000-0005-0000-0000-00009B430000}"/>
    <cellStyle name="Normal 4 3 4 3 5 4 3" xfId="40864" xr:uid="{00000000-0005-0000-0000-00009C430000}"/>
    <cellStyle name="Normal 4 3 4 3 5 4 4" xfId="37385" xr:uid="{00000000-0005-0000-0000-00009D430000}"/>
    <cellStyle name="Normal 4 3 4 3 5 4 5" xfId="30483" xr:uid="{00000000-0005-0000-0000-00009E430000}"/>
    <cellStyle name="Normal 4 3 4 3 5 4 6" xfId="25347" xr:uid="{00000000-0005-0000-0000-00009F430000}"/>
    <cellStyle name="Normal 4 3 4 3 5 5" xfId="12103" xr:uid="{00000000-0005-0000-0000-0000A0430000}"/>
    <cellStyle name="Normal 4 3 4 3 5 5 2" xfId="39850" xr:uid="{00000000-0005-0000-0000-0000A1430000}"/>
    <cellStyle name="Normal 4 3 4 3 5 5 3" xfId="34380" xr:uid="{00000000-0005-0000-0000-0000A2430000}"/>
    <cellStyle name="Normal 4 3 4 3 5 5 4" xfId="26815" xr:uid="{00000000-0005-0000-0000-0000A3430000}"/>
    <cellStyle name="Normal 4 3 4 3 5 6" xfId="14594" xr:uid="{00000000-0005-0000-0000-0000A4430000}"/>
    <cellStyle name="Normal 4 3 4 3 5 6 2" xfId="42222" xr:uid="{00000000-0005-0000-0000-0000A5430000}"/>
    <cellStyle name="Normal 4 3 4 3 5 6 3" xfId="22927" xr:uid="{00000000-0005-0000-0000-0000A6430000}"/>
    <cellStyle name="Normal 4 3 4 3 5 7" xfId="16814" xr:uid="{00000000-0005-0000-0000-0000A7430000}"/>
    <cellStyle name="Normal 4 3 4 3 5 7 2" xfId="44442" xr:uid="{00000000-0005-0000-0000-0000A8430000}"/>
    <cellStyle name="Normal 4 3 4 3 5 8" xfId="10531" xr:uid="{00000000-0005-0000-0000-0000A9430000}"/>
    <cellStyle name="Normal 4 3 4 3 5 8 2" xfId="38302" xr:uid="{00000000-0005-0000-0000-0000AA430000}"/>
    <cellStyle name="Normal 4 3 4 3 5 9" xfId="17309" xr:uid="{00000000-0005-0000-0000-0000AB430000}"/>
    <cellStyle name="Normal 4 3 4 3 5 9 2" xfId="35583" xr:uid="{00000000-0005-0000-0000-0000AC430000}"/>
    <cellStyle name="Normal 4 3 4 3 6" xfId="1803" xr:uid="{00000000-0005-0000-0000-0000AD430000}"/>
    <cellStyle name="Normal 4 3 4 3 6 10" xfId="3676" xr:uid="{00000000-0005-0000-0000-0000AE430000}"/>
    <cellStyle name="Normal 4 3 4 3 6 11" xfId="19816" xr:uid="{00000000-0005-0000-0000-0000AF430000}"/>
    <cellStyle name="Normal 4 3 4 3 6 2" xfId="12805" xr:uid="{00000000-0005-0000-0000-0000B0430000}"/>
    <cellStyle name="Normal 4 3 4 3 6 2 2" xfId="15273" xr:uid="{00000000-0005-0000-0000-0000B1430000}"/>
    <cellStyle name="Normal 4 3 4 3 6 2 2 2" xfId="42901" xr:uid="{00000000-0005-0000-0000-0000B2430000}"/>
    <cellStyle name="Normal 4 3 4 3 6 2 3" xfId="40529" xr:uid="{00000000-0005-0000-0000-0000B3430000}"/>
    <cellStyle name="Normal 4 3 4 3 6 2 4" xfId="37063" xr:uid="{00000000-0005-0000-0000-0000B4430000}"/>
    <cellStyle name="Normal 4 3 4 3 6 2 5" xfId="31116" xr:uid="{00000000-0005-0000-0000-0000B5430000}"/>
    <cellStyle name="Normal 4 3 4 3 6 2 6" xfId="25012" xr:uid="{00000000-0005-0000-0000-0000B6430000}"/>
    <cellStyle name="Normal 4 3 4 3 6 3" xfId="11950" xr:uid="{00000000-0005-0000-0000-0000B7430000}"/>
    <cellStyle name="Normal 4 3 4 3 6 3 2" xfId="39697" xr:uid="{00000000-0005-0000-0000-0000B8430000}"/>
    <cellStyle name="Normal 4 3 4 3 6 3 3" xfId="34227" xr:uid="{00000000-0005-0000-0000-0000B9430000}"/>
    <cellStyle name="Normal 4 3 4 3 6 3 4" xfId="26755" xr:uid="{00000000-0005-0000-0000-0000BA430000}"/>
    <cellStyle name="Normal 4 3 4 3 6 4" xfId="14441" xr:uid="{00000000-0005-0000-0000-0000BB430000}"/>
    <cellStyle name="Normal 4 3 4 3 6 4 2" xfId="42069" xr:uid="{00000000-0005-0000-0000-0000BC430000}"/>
    <cellStyle name="Normal 4 3 4 3 6 4 3" xfId="23560" xr:uid="{00000000-0005-0000-0000-0000BD430000}"/>
    <cellStyle name="Normal 4 3 4 3 6 5" xfId="11330" xr:uid="{00000000-0005-0000-0000-0000BE430000}"/>
    <cellStyle name="Normal 4 3 4 3 6 5 2" xfId="39101" xr:uid="{00000000-0005-0000-0000-0000BF430000}"/>
    <cellStyle name="Normal 4 3 4 3 6 6" xfId="17942" xr:uid="{00000000-0005-0000-0000-0000C0430000}"/>
    <cellStyle name="Normal 4 3 4 3 6 6 2" xfId="35523" xr:uid="{00000000-0005-0000-0000-0000C1430000}"/>
    <cellStyle name="Normal 4 3 4 3 6 7" xfId="9292" xr:uid="{00000000-0005-0000-0000-0000C2430000}"/>
    <cellStyle name="Normal 4 3 4 3 6 7 2" xfId="32988" xr:uid="{00000000-0005-0000-0000-0000C3430000}"/>
    <cellStyle name="Normal 4 3 4 3 6 8" xfId="7420" xr:uid="{00000000-0005-0000-0000-0000C4430000}"/>
    <cellStyle name="Normal 4 3 4 3 6 8 2" xfId="29244" xr:uid="{00000000-0005-0000-0000-0000C5430000}"/>
    <cellStyle name="Normal 4 3 4 3 6 9" xfId="5548" xr:uid="{00000000-0005-0000-0000-0000C6430000}"/>
    <cellStyle name="Normal 4 3 4 3 6 9 2" xfId="21688" xr:uid="{00000000-0005-0000-0000-0000C7430000}"/>
    <cellStyle name="Normal 4 3 4 3 7" xfId="2347" xr:uid="{00000000-0005-0000-0000-0000C8430000}"/>
    <cellStyle name="Normal 4 3 4 3 7 10" xfId="20359" xr:uid="{00000000-0005-0000-0000-0000C9430000}"/>
    <cellStyle name="Normal 4 3 4 3 7 2" xfId="13207" xr:uid="{00000000-0005-0000-0000-0000CA430000}"/>
    <cellStyle name="Normal 4 3 4 3 7 2 2" xfId="40851" xr:uid="{00000000-0005-0000-0000-0000CB430000}"/>
    <cellStyle name="Normal 4 3 4 3 7 2 3" xfId="37606" xr:uid="{00000000-0005-0000-0000-0000CC430000}"/>
    <cellStyle name="Normal 4 3 4 3 7 2 4" xfId="31659" xr:uid="{00000000-0005-0000-0000-0000CD430000}"/>
    <cellStyle name="Normal 4 3 4 3 7 2 5" xfId="25334" xr:uid="{00000000-0005-0000-0000-0000CE430000}"/>
    <cellStyle name="Normal 4 3 4 3 7 3" xfId="15595" xr:uid="{00000000-0005-0000-0000-0000CF430000}"/>
    <cellStyle name="Normal 4 3 4 3 7 3 2" xfId="43223" xr:uid="{00000000-0005-0000-0000-0000D0430000}"/>
    <cellStyle name="Normal 4 3 4 3 7 3 3" xfId="26602" xr:uid="{00000000-0005-0000-0000-0000D1430000}"/>
    <cellStyle name="Normal 4 3 4 3 7 4" xfId="10854" xr:uid="{00000000-0005-0000-0000-0000D2430000}"/>
    <cellStyle name="Normal 4 3 4 3 7 4 2" xfId="38625" xr:uid="{00000000-0005-0000-0000-0000D3430000}"/>
    <cellStyle name="Normal 4 3 4 3 7 4 3" xfId="24103" xr:uid="{00000000-0005-0000-0000-0000D4430000}"/>
    <cellStyle name="Normal 4 3 4 3 7 5" xfId="18485" xr:uid="{00000000-0005-0000-0000-0000D5430000}"/>
    <cellStyle name="Normal 4 3 4 3 7 5 2" xfId="35370" xr:uid="{00000000-0005-0000-0000-0000D6430000}"/>
    <cellStyle name="Normal 4 3 4 3 7 6" xfId="9835" xr:uid="{00000000-0005-0000-0000-0000D7430000}"/>
    <cellStyle name="Normal 4 3 4 3 7 6 2" xfId="33531" xr:uid="{00000000-0005-0000-0000-0000D8430000}"/>
    <cellStyle name="Normal 4 3 4 3 7 7" xfId="7963" xr:uid="{00000000-0005-0000-0000-0000D9430000}"/>
    <cellStyle name="Normal 4 3 4 3 7 7 2" xfId="29787" xr:uid="{00000000-0005-0000-0000-0000DA430000}"/>
    <cellStyle name="Normal 4 3 4 3 7 8" xfId="6091" xr:uid="{00000000-0005-0000-0000-0000DB430000}"/>
    <cellStyle name="Normal 4 3 4 3 7 8 2" xfId="22231" xr:uid="{00000000-0005-0000-0000-0000DC430000}"/>
    <cellStyle name="Normal 4 3 4 3 7 9" xfId="4219" xr:uid="{00000000-0005-0000-0000-0000DD430000}"/>
    <cellStyle name="Normal 4 3 4 3 8" xfId="1646" xr:uid="{00000000-0005-0000-0000-0000DE430000}"/>
    <cellStyle name="Normal 4 3 4 3 8 2" xfId="16317" xr:uid="{00000000-0005-0000-0000-0000DF430000}"/>
    <cellStyle name="Normal 4 3 4 3 8 2 2" xfId="43945" xr:uid="{00000000-0005-0000-0000-0000E0430000}"/>
    <cellStyle name="Normal 4 3 4 3 8 2 3" xfId="30959" xr:uid="{00000000-0005-0000-0000-0000E1430000}"/>
    <cellStyle name="Normal 4 3 4 3 8 2 4" xfId="26056" xr:uid="{00000000-0005-0000-0000-0000E2430000}"/>
    <cellStyle name="Normal 4 3 4 3 8 3" xfId="13946" xr:uid="{00000000-0005-0000-0000-0000E3430000}"/>
    <cellStyle name="Normal 4 3 4 3 8 3 2" xfId="41574" xr:uid="{00000000-0005-0000-0000-0000E4430000}"/>
    <cellStyle name="Normal 4 3 4 3 8 3 3" xfId="27787" xr:uid="{00000000-0005-0000-0000-0000E5430000}"/>
    <cellStyle name="Normal 4 3 4 3 8 4" xfId="17785" xr:uid="{00000000-0005-0000-0000-0000E6430000}"/>
    <cellStyle name="Normal 4 3 4 3 8 4 2" xfId="36554" xr:uid="{00000000-0005-0000-0000-0000E7430000}"/>
    <cellStyle name="Normal 4 3 4 3 8 4 3" xfId="23403" xr:uid="{00000000-0005-0000-0000-0000E8430000}"/>
    <cellStyle name="Normal 4 3 4 3 8 5" xfId="9135" xr:uid="{00000000-0005-0000-0000-0000E9430000}"/>
    <cellStyle name="Normal 4 3 4 3 8 5 2" xfId="32831" xr:uid="{00000000-0005-0000-0000-0000EA430000}"/>
    <cellStyle name="Normal 4 3 4 3 8 6" xfId="7263" xr:uid="{00000000-0005-0000-0000-0000EB430000}"/>
    <cellStyle name="Normal 4 3 4 3 8 6 2" xfId="29087" xr:uid="{00000000-0005-0000-0000-0000EC430000}"/>
    <cellStyle name="Normal 4 3 4 3 8 7" xfId="5391" xr:uid="{00000000-0005-0000-0000-0000ED430000}"/>
    <cellStyle name="Normal 4 3 4 3 8 7 2" xfId="21531" xr:uid="{00000000-0005-0000-0000-0000EE430000}"/>
    <cellStyle name="Normal 4 3 4 3 8 8" xfId="3519" xr:uid="{00000000-0005-0000-0000-0000EF430000}"/>
    <cellStyle name="Normal 4 3 4 3 8 9" xfId="19659" xr:uid="{00000000-0005-0000-0000-0000F0430000}"/>
    <cellStyle name="Normal 4 3 4 3 9" xfId="1493" xr:uid="{00000000-0005-0000-0000-0000F1430000}"/>
    <cellStyle name="Normal 4 3 4 3 9 2" xfId="14917" xr:uid="{00000000-0005-0000-0000-0000F2430000}"/>
    <cellStyle name="Normal 4 3 4 3 9 2 2" xfId="42545" xr:uid="{00000000-0005-0000-0000-0000F3430000}"/>
    <cellStyle name="Normal 4 3 4 3 9 2 3" xfId="30806" xr:uid="{00000000-0005-0000-0000-0000F4430000}"/>
    <cellStyle name="Normal 4 3 4 3 9 2 4" xfId="28229" xr:uid="{00000000-0005-0000-0000-0000F5430000}"/>
    <cellStyle name="Normal 4 3 4 3 9 3" xfId="12426" xr:uid="{00000000-0005-0000-0000-0000F6430000}"/>
    <cellStyle name="Normal 4 3 4 3 9 3 2" xfId="40173" xr:uid="{00000000-0005-0000-0000-0000F7430000}"/>
    <cellStyle name="Normal 4 3 4 3 9 3 3" xfId="23250" xr:uid="{00000000-0005-0000-0000-0000F8430000}"/>
    <cellStyle name="Normal 4 3 4 3 9 4" xfId="17632" xr:uid="{00000000-0005-0000-0000-0000F9430000}"/>
    <cellStyle name="Normal 4 3 4 3 9 4 2" xfId="35210" xr:uid="{00000000-0005-0000-0000-0000FA430000}"/>
    <cellStyle name="Normal 4 3 4 3 9 5" xfId="8982" xr:uid="{00000000-0005-0000-0000-0000FB430000}"/>
    <cellStyle name="Normal 4 3 4 3 9 5 2" xfId="32678" xr:uid="{00000000-0005-0000-0000-0000FC430000}"/>
    <cellStyle name="Normal 4 3 4 3 9 6" xfId="7110" xr:uid="{00000000-0005-0000-0000-0000FD430000}"/>
    <cellStyle name="Normal 4 3 4 3 9 6 2" xfId="28934" xr:uid="{00000000-0005-0000-0000-0000FE430000}"/>
    <cellStyle name="Normal 4 3 4 3 9 7" xfId="5238" xr:uid="{00000000-0005-0000-0000-0000FF430000}"/>
    <cellStyle name="Normal 4 3 4 3 9 7 2" xfId="21378" xr:uid="{00000000-0005-0000-0000-000000440000}"/>
    <cellStyle name="Normal 4 3 4 3 9 8" xfId="3366" xr:uid="{00000000-0005-0000-0000-000001440000}"/>
    <cellStyle name="Normal 4 3 4 3 9 9" xfId="19506" xr:uid="{00000000-0005-0000-0000-000002440000}"/>
    <cellStyle name="Normal 4 3 4 4" xfId="1099" xr:uid="{00000000-0005-0000-0000-000003440000}"/>
    <cellStyle name="Normal 4 3 4 4 10" xfId="14370" xr:uid="{00000000-0005-0000-0000-000004440000}"/>
    <cellStyle name="Normal 4 3 4 4 10 2" xfId="41998" xr:uid="{00000000-0005-0000-0000-000005440000}"/>
    <cellStyle name="Normal 4 3 4 4 10 3" xfId="34156" xr:uid="{00000000-0005-0000-0000-000006440000}"/>
    <cellStyle name="Normal 4 3 4 4 10 4" xfId="26524" xr:uid="{00000000-0005-0000-0000-000007440000}"/>
    <cellStyle name="Normal 4 3 4 4 11" xfId="16743" xr:uid="{00000000-0005-0000-0000-000008440000}"/>
    <cellStyle name="Normal 4 3 4 4 11 2" xfId="44371" xr:uid="{00000000-0005-0000-0000-000009440000}"/>
    <cellStyle name="Normal 4 3 4 4 11 3" xfId="22856" xr:uid="{00000000-0005-0000-0000-00000A440000}"/>
    <cellStyle name="Normal 4 3 4 4 12" xfId="10460" xr:uid="{00000000-0005-0000-0000-00000B440000}"/>
    <cellStyle name="Normal 4 3 4 4 12 2" xfId="38231" xr:uid="{00000000-0005-0000-0000-00000C440000}"/>
    <cellStyle name="Normal 4 3 4 4 13" xfId="17238" xr:uid="{00000000-0005-0000-0000-00000D440000}"/>
    <cellStyle name="Normal 4 3 4 4 13 2" xfId="35139" xr:uid="{00000000-0005-0000-0000-00000E440000}"/>
    <cellStyle name="Normal 4 3 4 4 14" xfId="8588" xr:uid="{00000000-0005-0000-0000-00000F440000}"/>
    <cellStyle name="Normal 4 3 4 4 14 2" xfId="32284" xr:uid="{00000000-0005-0000-0000-000010440000}"/>
    <cellStyle name="Normal 4 3 4 4 15" xfId="6716" xr:uid="{00000000-0005-0000-0000-000011440000}"/>
    <cellStyle name="Normal 4 3 4 4 15 2" xfId="28540" xr:uid="{00000000-0005-0000-0000-000012440000}"/>
    <cellStyle name="Normal 4 3 4 4 16" xfId="4844" xr:uid="{00000000-0005-0000-0000-000013440000}"/>
    <cellStyle name="Normal 4 3 4 4 16 2" xfId="20984" xr:uid="{00000000-0005-0000-0000-000014440000}"/>
    <cellStyle name="Normal 4 3 4 4 17" xfId="2972" xr:uid="{00000000-0005-0000-0000-000015440000}"/>
    <cellStyle name="Normal 4 3 4 4 18" xfId="19112" xr:uid="{00000000-0005-0000-0000-000016440000}"/>
    <cellStyle name="Normal 4 3 4 4 2" xfId="1422" xr:uid="{00000000-0005-0000-0000-000017440000}"/>
    <cellStyle name="Normal 4 3 4 4 2 10" xfId="7039" xr:uid="{00000000-0005-0000-0000-000018440000}"/>
    <cellStyle name="Normal 4 3 4 4 2 10 2" xfId="28863" xr:uid="{00000000-0005-0000-0000-000019440000}"/>
    <cellStyle name="Normal 4 3 4 4 2 11" xfId="5167" xr:uid="{00000000-0005-0000-0000-00001A440000}"/>
    <cellStyle name="Normal 4 3 4 4 2 11 2" xfId="21307" xr:uid="{00000000-0005-0000-0000-00001B440000}"/>
    <cellStyle name="Normal 4 3 4 4 2 12" xfId="3295" xr:uid="{00000000-0005-0000-0000-00001C440000}"/>
    <cellStyle name="Normal 4 3 4 4 2 13" xfId="19435" xr:uid="{00000000-0005-0000-0000-00001D440000}"/>
    <cellStyle name="Normal 4 3 4 4 2 2" xfId="2598" xr:uid="{00000000-0005-0000-0000-00001E440000}"/>
    <cellStyle name="Normal 4 3 4 4 2 2 10" xfId="20610" xr:uid="{00000000-0005-0000-0000-00001F440000}"/>
    <cellStyle name="Normal 4 3 4 4 2 2 2" xfId="13671" xr:uid="{00000000-0005-0000-0000-000020440000}"/>
    <cellStyle name="Normal 4 3 4 4 2 2 2 2" xfId="41299" xr:uid="{00000000-0005-0000-0000-000021440000}"/>
    <cellStyle name="Normal 4 3 4 4 2 2 2 3" xfId="37857" xr:uid="{00000000-0005-0000-0000-000022440000}"/>
    <cellStyle name="Normal 4 3 4 4 2 2 2 4" xfId="31910" xr:uid="{00000000-0005-0000-0000-000023440000}"/>
    <cellStyle name="Normal 4 3 4 4 2 2 2 5" xfId="25781" xr:uid="{00000000-0005-0000-0000-000024440000}"/>
    <cellStyle name="Normal 4 3 4 4 2 2 3" xfId="16042" xr:uid="{00000000-0005-0000-0000-000025440000}"/>
    <cellStyle name="Normal 4 3 4 4 2 2 3 2" xfId="43670" xr:uid="{00000000-0005-0000-0000-000026440000}"/>
    <cellStyle name="Normal 4 3 4 4 2 2 3 3" xfId="27497" xr:uid="{00000000-0005-0000-0000-000027440000}"/>
    <cellStyle name="Normal 4 3 4 4 2 2 4" xfId="11693" xr:uid="{00000000-0005-0000-0000-000028440000}"/>
    <cellStyle name="Normal 4 3 4 4 2 2 4 2" xfId="39455" xr:uid="{00000000-0005-0000-0000-000029440000}"/>
    <cellStyle name="Normal 4 3 4 4 2 2 4 3" xfId="24354" xr:uid="{00000000-0005-0000-0000-00002A440000}"/>
    <cellStyle name="Normal 4 3 4 4 2 2 5" xfId="18736" xr:uid="{00000000-0005-0000-0000-00002B440000}"/>
    <cellStyle name="Normal 4 3 4 4 2 2 5 2" xfId="36264" xr:uid="{00000000-0005-0000-0000-00002C440000}"/>
    <cellStyle name="Normal 4 3 4 4 2 2 6" xfId="10086" xr:uid="{00000000-0005-0000-0000-00002D440000}"/>
    <cellStyle name="Normal 4 3 4 4 2 2 6 2" xfId="33782" xr:uid="{00000000-0005-0000-0000-00002E440000}"/>
    <cellStyle name="Normal 4 3 4 4 2 2 7" xfId="8214" xr:uid="{00000000-0005-0000-0000-00002F440000}"/>
    <cellStyle name="Normal 4 3 4 4 2 2 7 2" xfId="30038" xr:uid="{00000000-0005-0000-0000-000030440000}"/>
    <cellStyle name="Normal 4 3 4 4 2 2 8" xfId="6342" xr:uid="{00000000-0005-0000-0000-000031440000}"/>
    <cellStyle name="Normal 4 3 4 4 2 2 8 2" xfId="22482" xr:uid="{00000000-0005-0000-0000-000032440000}"/>
    <cellStyle name="Normal 4 3 4 4 2 2 9" xfId="4470" xr:uid="{00000000-0005-0000-0000-000033440000}"/>
    <cellStyle name="Normal 4 3 4 4 2 3" xfId="2054" xr:uid="{00000000-0005-0000-0000-000034440000}"/>
    <cellStyle name="Normal 4 3 4 4 2 3 10" xfId="20067" xr:uid="{00000000-0005-0000-0000-000035440000}"/>
    <cellStyle name="Normal 4 3 4 4 2 3 2" xfId="13078" xr:uid="{00000000-0005-0000-0000-000036440000}"/>
    <cellStyle name="Normal 4 3 4 4 2 3 2 2" xfId="40727" xr:uid="{00000000-0005-0000-0000-000037440000}"/>
    <cellStyle name="Normal 4 3 4 4 2 3 2 3" xfId="31367" xr:uid="{00000000-0005-0000-0000-000038440000}"/>
    <cellStyle name="Normal 4 3 4 4 2 3 2 4" xfId="28167" xr:uid="{00000000-0005-0000-0000-000039440000}"/>
    <cellStyle name="Normal 4 3 4 4 2 3 3" xfId="15471" xr:uid="{00000000-0005-0000-0000-00003A440000}"/>
    <cellStyle name="Normal 4 3 4 4 2 3 3 2" xfId="43099" xr:uid="{00000000-0005-0000-0000-00003B440000}"/>
    <cellStyle name="Normal 4 3 4 4 2 3 3 3" xfId="23811" xr:uid="{00000000-0005-0000-0000-00003C440000}"/>
    <cellStyle name="Normal 4 3 4 4 2 3 4" xfId="11259" xr:uid="{00000000-0005-0000-0000-00003D440000}"/>
    <cellStyle name="Normal 4 3 4 4 2 3 4 2" xfId="39030" xr:uid="{00000000-0005-0000-0000-00003E440000}"/>
    <cellStyle name="Normal 4 3 4 4 2 3 5" xfId="18193" xr:uid="{00000000-0005-0000-0000-00003F440000}"/>
    <cellStyle name="Normal 4 3 4 4 2 3 5 2" xfId="37314" xr:uid="{00000000-0005-0000-0000-000040440000}"/>
    <cellStyle name="Normal 4 3 4 4 2 3 6" xfId="9543" xr:uid="{00000000-0005-0000-0000-000041440000}"/>
    <cellStyle name="Normal 4 3 4 4 2 3 6 2" xfId="33239" xr:uid="{00000000-0005-0000-0000-000042440000}"/>
    <cellStyle name="Normal 4 3 4 4 2 3 7" xfId="7671" xr:uid="{00000000-0005-0000-0000-000043440000}"/>
    <cellStyle name="Normal 4 3 4 4 2 3 7 2" xfId="29495" xr:uid="{00000000-0005-0000-0000-000044440000}"/>
    <cellStyle name="Normal 4 3 4 4 2 3 8" xfId="5799" xr:uid="{00000000-0005-0000-0000-000045440000}"/>
    <cellStyle name="Normal 4 3 4 4 2 3 8 2" xfId="21939" xr:uid="{00000000-0005-0000-0000-000046440000}"/>
    <cellStyle name="Normal 4 3 4 4 2 3 9" xfId="3927" xr:uid="{00000000-0005-0000-0000-000047440000}"/>
    <cellStyle name="Normal 4 3 4 4 2 4" xfId="12355" xr:uid="{00000000-0005-0000-0000-000048440000}"/>
    <cellStyle name="Normal 4 3 4 4 2 4 2" xfId="40102" xr:uid="{00000000-0005-0000-0000-000049440000}"/>
    <cellStyle name="Normal 4 3 4 4 2 4 3" xfId="30735" xr:uid="{00000000-0005-0000-0000-00004A440000}"/>
    <cellStyle name="Normal 4 3 4 4 2 4 4" xfId="25210" xr:uid="{00000000-0005-0000-0000-00004B440000}"/>
    <cellStyle name="Normal 4 3 4 4 2 5" xfId="14846" xr:uid="{00000000-0005-0000-0000-00004C440000}"/>
    <cellStyle name="Normal 4 3 4 4 2 5 2" xfId="42474" xr:uid="{00000000-0005-0000-0000-00004D440000}"/>
    <cellStyle name="Normal 4 3 4 4 2 5 3" xfId="34632" xr:uid="{00000000-0005-0000-0000-00004E440000}"/>
    <cellStyle name="Normal 4 3 4 4 2 5 4" xfId="26861" xr:uid="{00000000-0005-0000-0000-00004F440000}"/>
    <cellStyle name="Normal 4 3 4 4 2 6" xfId="17066" xr:uid="{00000000-0005-0000-0000-000050440000}"/>
    <cellStyle name="Normal 4 3 4 4 2 6 2" xfId="44694" xr:uid="{00000000-0005-0000-0000-000051440000}"/>
    <cellStyle name="Normal 4 3 4 4 2 6 3" xfId="23179" xr:uid="{00000000-0005-0000-0000-000052440000}"/>
    <cellStyle name="Normal 4 3 4 4 2 7" xfId="10783" xr:uid="{00000000-0005-0000-0000-000053440000}"/>
    <cellStyle name="Normal 4 3 4 4 2 7 2" xfId="38554" xr:uid="{00000000-0005-0000-0000-000054440000}"/>
    <cellStyle name="Normal 4 3 4 4 2 8" xfId="17561" xr:uid="{00000000-0005-0000-0000-000055440000}"/>
    <cellStyle name="Normal 4 3 4 4 2 8 2" xfId="35629" xr:uid="{00000000-0005-0000-0000-000056440000}"/>
    <cellStyle name="Normal 4 3 4 4 2 9" xfId="8911" xr:uid="{00000000-0005-0000-0000-000057440000}"/>
    <cellStyle name="Normal 4 3 4 4 2 9 2" xfId="32607" xr:uid="{00000000-0005-0000-0000-000058440000}"/>
    <cellStyle name="Normal 4 3 4 4 3" xfId="1340" xr:uid="{00000000-0005-0000-0000-000059440000}"/>
    <cellStyle name="Normal 4 3 4 4 3 10" xfId="6957" xr:uid="{00000000-0005-0000-0000-00005A440000}"/>
    <cellStyle name="Normal 4 3 4 4 3 10 2" xfId="28781" xr:uid="{00000000-0005-0000-0000-00005B440000}"/>
    <cellStyle name="Normal 4 3 4 4 3 11" xfId="5085" xr:uid="{00000000-0005-0000-0000-00005C440000}"/>
    <cellStyle name="Normal 4 3 4 4 3 11 2" xfId="21225" xr:uid="{00000000-0005-0000-0000-00005D440000}"/>
    <cellStyle name="Normal 4 3 4 4 3 12" xfId="3213" xr:uid="{00000000-0005-0000-0000-00005E440000}"/>
    <cellStyle name="Normal 4 3 4 4 3 13" xfId="19353" xr:uid="{00000000-0005-0000-0000-00005F440000}"/>
    <cellStyle name="Normal 4 3 4 4 3 2" xfId="2516" xr:uid="{00000000-0005-0000-0000-000060440000}"/>
    <cellStyle name="Normal 4 3 4 4 3 2 10" xfId="20528" xr:uid="{00000000-0005-0000-0000-000061440000}"/>
    <cellStyle name="Normal 4 3 4 4 3 2 2" xfId="13589" xr:uid="{00000000-0005-0000-0000-000062440000}"/>
    <cellStyle name="Normal 4 3 4 4 3 2 2 2" xfId="41217" xr:uid="{00000000-0005-0000-0000-000063440000}"/>
    <cellStyle name="Normal 4 3 4 4 3 2 2 3" xfId="37775" xr:uid="{00000000-0005-0000-0000-000064440000}"/>
    <cellStyle name="Normal 4 3 4 4 3 2 2 4" xfId="31828" xr:uid="{00000000-0005-0000-0000-000065440000}"/>
    <cellStyle name="Normal 4 3 4 4 3 2 2 5" xfId="25699" xr:uid="{00000000-0005-0000-0000-000066440000}"/>
    <cellStyle name="Normal 4 3 4 4 3 2 3" xfId="15960" xr:uid="{00000000-0005-0000-0000-000067440000}"/>
    <cellStyle name="Normal 4 3 4 4 3 2 3 2" xfId="43588" xr:uid="{00000000-0005-0000-0000-000068440000}"/>
    <cellStyle name="Normal 4 3 4 4 3 2 3 3" xfId="27415" xr:uid="{00000000-0005-0000-0000-000069440000}"/>
    <cellStyle name="Normal 4 3 4 4 3 2 4" xfId="11587" xr:uid="{00000000-0005-0000-0000-00006A440000}"/>
    <cellStyle name="Normal 4 3 4 4 3 2 4 2" xfId="39352" xr:uid="{00000000-0005-0000-0000-00006B440000}"/>
    <cellStyle name="Normal 4 3 4 4 3 2 4 3" xfId="24272" xr:uid="{00000000-0005-0000-0000-00006C440000}"/>
    <cellStyle name="Normal 4 3 4 4 3 2 5" xfId="18654" xr:uid="{00000000-0005-0000-0000-00006D440000}"/>
    <cellStyle name="Normal 4 3 4 4 3 2 5 2" xfId="36182" xr:uid="{00000000-0005-0000-0000-00006E440000}"/>
    <cellStyle name="Normal 4 3 4 4 3 2 6" xfId="10004" xr:uid="{00000000-0005-0000-0000-00006F440000}"/>
    <cellStyle name="Normal 4 3 4 4 3 2 6 2" xfId="33700" xr:uid="{00000000-0005-0000-0000-000070440000}"/>
    <cellStyle name="Normal 4 3 4 4 3 2 7" xfId="8132" xr:uid="{00000000-0005-0000-0000-000071440000}"/>
    <cellStyle name="Normal 4 3 4 4 3 2 7 2" xfId="29956" xr:uid="{00000000-0005-0000-0000-000072440000}"/>
    <cellStyle name="Normal 4 3 4 4 3 2 8" xfId="6260" xr:uid="{00000000-0005-0000-0000-000073440000}"/>
    <cellStyle name="Normal 4 3 4 4 3 2 8 2" xfId="22400" xr:uid="{00000000-0005-0000-0000-000074440000}"/>
    <cellStyle name="Normal 4 3 4 4 3 2 9" xfId="4388" xr:uid="{00000000-0005-0000-0000-000075440000}"/>
    <cellStyle name="Normal 4 3 4 4 3 3" xfId="1972" xr:uid="{00000000-0005-0000-0000-000076440000}"/>
    <cellStyle name="Normal 4 3 4 4 3 3 10" xfId="19985" xr:uid="{00000000-0005-0000-0000-000077440000}"/>
    <cellStyle name="Normal 4 3 4 4 3 3 2" xfId="12727" xr:uid="{00000000-0005-0000-0000-000078440000}"/>
    <cellStyle name="Normal 4 3 4 4 3 3 2 2" xfId="40456" xr:uid="{00000000-0005-0000-0000-000079440000}"/>
    <cellStyle name="Normal 4 3 4 4 3 3 2 3" xfId="31285" xr:uid="{00000000-0005-0000-0000-00007A440000}"/>
    <cellStyle name="Normal 4 3 4 4 3 3 2 4" xfId="28256" xr:uid="{00000000-0005-0000-0000-00007B440000}"/>
    <cellStyle name="Normal 4 3 4 4 3 3 3" xfId="15200" xr:uid="{00000000-0005-0000-0000-00007C440000}"/>
    <cellStyle name="Normal 4 3 4 4 3 3 3 2" xfId="42828" xr:uid="{00000000-0005-0000-0000-00007D440000}"/>
    <cellStyle name="Normal 4 3 4 4 3 3 3 3" xfId="23729" xr:uid="{00000000-0005-0000-0000-00007E440000}"/>
    <cellStyle name="Normal 4 3 4 4 3 3 4" xfId="11177" xr:uid="{00000000-0005-0000-0000-00007F440000}"/>
    <cellStyle name="Normal 4 3 4 4 3 3 4 2" xfId="38948" xr:uid="{00000000-0005-0000-0000-000080440000}"/>
    <cellStyle name="Normal 4 3 4 4 3 3 5" xfId="18111" xr:uid="{00000000-0005-0000-0000-000081440000}"/>
    <cellStyle name="Normal 4 3 4 4 3 3 5 2" xfId="37232" xr:uid="{00000000-0005-0000-0000-000082440000}"/>
    <cellStyle name="Normal 4 3 4 4 3 3 6" xfId="9461" xr:uid="{00000000-0005-0000-0000-000083440000}"/>
    <cellStyle name="Normal 4 3 4 4 3 3 6 2" xfId="33157" xr:uid="{00000000-0005-0000-0000-000084440000}"/>
    <cellStyle name="Normal 4 3 4 4 3 3 7" xfId="7589" xr:uid="{00000000-0005-0000-0000-000085440000}"/>
    <cellStyle name="Normal 4 3 4 4 3 3 7 2" xfId="29413" xr:uid="{00000000-0005-0000-0000-000086440000}"/>
    <cellStyle name="Normal 4 3 4 4 3 3 8" xfId="5717" xr:uid="{00000000-0005-0000-0000-000087440000}"/>
    <cellStyle name="Normal 4 3 4 4 3 3 8 2" xfId="21857" xr:uid="{00000000-0005-0000-0000-000088440000}"/>
    <cellStyle name="Normal 4 3 4 4 3 3 9" xfId="3845" xr:uid="{00000000-0005-0000-0000-000089440000}"/>
    <cellStyle name="Normal 4 3 4 4 3 4" xfId="12273" xr:uid="{00000000-0005-0000-0000-00008A440000}"/>
    <cellStyle name="Normal 4 3 4 4 3 4 2" xfId="40020" xr:uid="{00000000-0005-0000-0000-00008B440000}"/>
    <cellStyle name="Normal 4 3 4 4 3 4 3" xfId="30653" xr:uid="{00000000-0005-0000-0000-00008C440000}"/>
    <cellStyle name="Normal 4 3 4 4 3 4 4" xfId="24939" xr:uid="{00000000-0005-0000-0000-00008D440000}"/>
    <cellStyle name="Normal 4 3 4 4 3 5" xfId="14764" xr:uid="{00000000-0005-0000-0000-00008E440000}"/>
    <cellStyle name="Normal 4 3 4 4 3 5 2" xfId="42392" xr:uid="{00000000-0005-0000-0000-00008F440000}"/>
    <cellStyle name="Normal 4 3 4 4 3 5 3" xfId="34550" xr:uid="{00000000-0005-0000-0000-000090440000}"/>
    <cellStyle name="Normal 4 3 4 4 3 5 4" xfId="26684" xr:uid="{00000000-0005-0000-0000-000091440000}"/>
    <cellStyle name="Normal 4 3 4 4 3 6" xfId="16984" xr:uid="{00000000-0005-0000-0000-000092440000}"/>
    <cellStyle name="Normal 4 3 4 4 3 6 2" xfId="44612" xr:uid="{00000000-0005-0000-0000-000093440000}"/>
    <cellStyle name="Normal 4 3 4 4 3 6 3" xfId="23097" xr:uid="{00000000-0005-0000-0000-000094440000}"/>
    <cellStyle name="Normal 4 3 4 4 3 7" xfId="10701" xr:uid="{00000000-0005-0000-0000-000095440000}"/>
    <cellStyle name="Normal 4 3 4 4 3 7 2" xfId="38472" xr:uid="{00000000-0005-0000-0000-000096440000}"/>
    <cellStyle name="Normal 4 3 4 4 3 8" xfId="17479" xr:uid="{00000000-0005-0000-0000-000097440000}"/>
    <cellStyle name="Normal 4 3 4 4 3 8 2" xfId="35452" xr:uid="{00000000-0005-0000-0000-000098440000}"/>
    <cellStyle name="Normal 4 3 4 4 3 9" xfId="8829" xr:uid="{00000000-0005-0000-0000-000099440000}"/>
    <cellStyle name="Normal 4 3 4 4 3 9 2" xfId="32525" xr:uid="{00000000-0005-0000-0000-00009A440000}"/>
    <cellStyle name="Normal 4 3 4 4 4" xfId="1252" xr:uid="{00000000-0005-0000-0000-00009B440000}"/>
    <cellStyle name="Normal 4 3 4 4 4 10" xfId="6869" xr:uid="{00000000-0005-0000-0000-00009C440000}"/>
    <cellStyle name="Normal 4 3 4 4 4 10 2" xfId="28693" xr:uid="{00000000-0005-0000-0000-00009D440000}"/>
    <cellStyle name="Normal 4 3 4 4 4 11" xfId="4997" xr:uid="{00000000-0005-0000-0000-00009E440000}"/>
    <cellStyle name="Normal 4 3 4 4 4 11 2" xfId="21137" xr:uid="{00000000-0005-0000-0000-00009F440000}"/>
    <cellStyle name="Normal 4 3 4 4 4 12" xfId="3125" xr:uid="{00000000-0005-0000-0000-0000A0440000}"/>
    <cellStyle name="Normal 4 3 4 4 4 13" xfId="19265" xr:uid="{00000000-0005-0000-0000-0000A1440000}"/>
    <cellStyle name="Normal 4 3 4 4 4 2" xfId="2751" xr:uid="{00000000-0005-0000-0000-0000A2440000}"/>
    <cellStyle name="Normal 4 3 4 4 4 2 10" xfId="20763" xr:uid="{00000000-0005-0000-0000-0000A3440000}"/>
    <cellStyle name="Normal 4 3 4 4 4 2 2" xfId="13816" xr:uid="{00000000-0005-0000-0000-0000A4440000}"/>
    <cellStyle name="Normal 4 3 4 4 4 2 2 2" xfId="41444" xr:uid="{00000000-0005-0000-0000-0000A5440000}"/>
    <cellStyle name="Normal 4 3 4 4 4 2 2 3" xfId="38010" xr:uid="{00000000-0005-0000-0000-0000A6440000}"/>
    <cellStyle name="Normal 4 3 4 4 4 2 2 4" xfId="32063" xr:uid="{00000000-0005-0000-0000-0000A7440000}"/>
    <cellStyle name="Normal 4 3 4 4 4 2 2 5" xfId="25926" xr:uid="{00000000-0005-0000-0000-0000A8440000}"/>
    <cellStyle name="Normal 4 3 4 4 4 2 3" xfId="16187" xr:uid="{00000000-0005-0000-0000-0000A9440000}"/>
    <cellStyle name="Normal 4 3 4 4 4 2 3 2" xfId="43815" xr:uid="{00000000-0005-0000-0000-0000AA440000}"/>
    <cellStyle name="Normal 4 3 4 4 4 2 3 3" xfId="27650" xr:uid="{00000000-0005-0000-0000-0000AB440000}"/>
    <cellStyle name="Normal 4 3 4 4 4 2 4" xfId="11089" xr:uid="{00000000-0005-0000-0000-0000AC440000}"/>
    <cellStyle name="Normal 4 3 4 4 4 2 4 2" xfId="38860" xr:uid="{00000000-0005-0000-0000-0000AD440000}"/>
    <cellStyle name="Normal 4 3 4 4 4 2 4 3" xfId="24507" xr:uid="{00000000-0005-0000-0000-0000AE440000}"/>
    <cellStyle name="Normal 4 3 4 4 4 2 5" xfId="18889" xr:uid="{00000000-0005-0000-0000-0000AF440000}"/>
    <cellStyle name="Normal 4 3 4 4 4 2 5 2" xfId="36417" xr:uid="{00000000-0005-0000-0000-0000B0440000}"/>
    <cellStyle name="Normal 4 3 4 4 4 2 6" xfId="10239" xr:uid="{00000000-0005-0000-0000-0000B1440000}"/>
    <cellStyle name="Normal 4 3 4 4 4 2 6 2" xfId="33935" xr:uid="{00000000-0005-0000-0000-0000B2440000}"/>
    <cellStyle name="Normal 4 3 4 4 4 2 7" xfId="8367" xr:uid="{00000000-0005-0000-0000-0000B3440000}"/>
    <cellStyle name="Normal 4 3 4 4 4 2 7 2" xfId="30191" xr:uid="{00000000-0005-0000-0000-0000B4440000}"/>
    <cellStyle name="Normal 4 3 4 4 4 2 8" xfId="6495" xr:uid="{00000000-0005-0000-0000-0000B5440000}"/>
    <cellStyle name="Normal 4 3 4 4 4 2 8 2" xfId="22635" xr:uid="{00000000-0005-0000-0000-0000B6440000}"/>
    <cellStyle name="Normal 4 3 4 4 4 2 9" xfId="4623" xr:uid="{00000000-0005-0000-0000-0000B7440000}"/>
    <cellStyle name="Normal 4 3 4 4 4 3" xfId="2207" xr:uid="{00000000-0005-0000-0000-0000B8440000}"/>
    <cellStyle name="Normal 4 3 4 4 4 3 2" xfId="15761" xr:uid="{00000000-0005-0000-0000-0000B9440000}"/>
    <cellStyle name="Normal 4 3 4 4 4 3 2 2" xfId="43389" xr:uid="{00000000-0005-0000-0000-0000BA440000}"/>
    <cellStyle name="Normal 4 3 4 4 4 3 2 3" xfId="31520" xr:uid="{00000000-0005-0000-0000-0000BB440000}"/>
    <cellStyle name="Normal 4 3 4 4 4 3 2 4" xfId="26424" xr:uid="{00000000-0005-0000-0000-0000BC440000}"/>
    <cellStyle name="Normal 4 3 4 4 4 3 3" xfId="13390" xr:uid="{00000000-0005-0000-0000-0000BD440000}"/>
    <cellStyle name="Normal 4 3 4 4 4 3 3 2" xfId="41018" xr:uid="{00000000-0005-0000-0000-0000BE440000}"/>
    <cellStyle name="Normal 4 3 4 4 4 3 3 3" xfId="23964" xr:uid="{00000000-0005-0000-0000-0000BF440000}"/>
    <cellStyle name="Normal 4 3 4 4 4 3 4" xfId="18346" xr:uid="{00000000-0005-0000-0000-0000C0440000}"/>
    <cellStyle name="Normal 4 3 4 4 4 3 4 2" xfId="37467" xr:uid="{00000000-0005-0000-0000-0000C1440000}"/>
    <cellStyle name="Normal 4 3 4 4 4 3 5" xfId="9696" xr:uid="{00000000-0005-0000-0000-0000C2440000}"/>
    <cellStyle name="Normal 4 3 4 4 4 3 5 2" xfId="33392" xr:uid="{00000000-0005-0000-0000-0000C3440000}"/>
    <cellStyle name="Normal 4 3 4 4 4 3 6" xfId="7824" xr:uid="{00000000-0005-0000-0000-0000C4440000}"/>
    <cellStyle name="Normal 4 3 4 4 4 3 6 2" xfId="29648" xr:uid="{00000000-0005-0000-0000-0000C5440000}"/>
    <cellStyle name="Normal 4 3 4 4 4 3 7" xfId="5952" xr:uid="{00000000-0005-0000-0000-0000C6440000}"/>
    <cellStyle name="Normal 4 3 4 4 4 3 7 2" xfId="22092" xr:uid="{00000000-0005-0000-0000-0000C7440000}"/>
    <cellStyle name="Normal 4 3 4 4 4 3 8" xfId="4080" xr:uid="{00000000-0005-0000-0000-0000C8440000}"/>
    <cellStyle name="Normal 4 3 4 4 4 3 9" xfId="20220" xr:uid="{00000000-0005-0000-0000-0000C9440000}"/>
    <cellStyle name="Normal 4 3 4 4 4 4" xfId="12185" xr:uid="{00000000-0005-0000-0000-0000CA440000}"/>
    <cellStyle name="Normal 4 3 4 4 4 4 2" xfId="39932" xr:uid="{00000000-0005-0000-0000-0000CB440000}"/>
    <cellStyle name="Normal 4 3 4 4 4 4 3" xfId="30565" xr:uid="{00000000-0005-0000-0000-0000CC440000}"/>
    <cellStyle name="Normal 4 3 4 4 4 4 4" xfId="25500" xr:uid="{00000000-0005-0000-0000-0000CD440000}"/>
    <cellStyle name="Normal 4 3 4 4 4 5" xfId="14676" xr:uid="{00000000-0005-0000-0000-0000CE440000}"/>
    <cellStyle name="Normal 4 3 4 4 4 5 2" xfId="42304" xr:uid="{00000000-0005-0000-0000-0000CF440000}"/>
    <cellStyle name="Normal 4 3 4 4 4 5 3" xfId="34462" xr:uid="{00000000-0005-0000-0000-0000D0440000}"/>
    <cellStyle name="Normal 4 3 4 4 4 5 4" xfId="27179" xr:uid="{00000000-0005-0000-0000-0000D1440000}"/>
    <cellStyle name="Normal 4 3 4 4 4 6" xfId="16896" xr:uid="{00000000-0005-0000-0000-0000D2440000}"/>
    <cellStyle name="Normal 4 3 4 4 4 6 2" xfId="44524" xr:uid="{00000000-0005-0000-0000-0000D3440000}"/>
    <cellStyle name="Normal 4 3 4 4 4 6 3" xfId="23009" xr:uid="{00000000-0005-0000-0000-0000D4440000}"/>
    <cellStyle name="Normal 4 3 4 4 4 7" xfId="10613" xr:uid="{00000000-0005-0000-0000-0000D5440000}"/>
    <cellStyle name="Normal 4 3 4 4 4 7 2" xfId="38384" xr:uid="{00000000-0005-0000-0000-0000D6440000}"/>
    <cellStyle name="Normal 4 3 4 4 4 8" xfId="17391" xr:uid="{00000000-0005-0000-0000-0000D7440000}"/>
    <cellStyle name="Normal 4 3 4 4 4 8 2" xfId="35946" xr:uid="{00000000-0005-0000-0000-0000D8440000}"/>
    <cellStyle name="Normal 4 3 4 4 4 9" xfId="8741" xr:uid="{00000000-0005-0000-0000-0000D9440000}"/>
    <cellStyle name="Normal 4 3 4 4 4 9 2" xfId="32437" xr:uid="{00000000-0005-0000-0000-0000DA440000}"/>
    <cellStyle name="Normal 4 3 4 4 5" xfId="1885" xr:uid="{00000000-0005-0000-0000-0000DB440000}"/>
    <cellStyle name="Normal 4 3 4 4 5 10" xfId="3758" xr:uid="{00000000-0005-0000-0000-0000DC440000}"/>
    <cellStyle name="Normal 4 3 4 4 5 11" xfId="19898" xr:uid="{00000000-0005-0000-0000-0000DD440000}"/>
    <cellStyle name="Normal 4 3 4 4 5 2" xfId="13361" xr:uid="{00000000-0005-0000-0000-0000DE440000}"/>
    <cellStyle name="Normal 4 3 4 4 5 2 2" xfId="15732" xr:uid="{00000000-0005-0000-0000-0000DF440000}"/>
    <cellStyle name="Normal 4 3 4 4 5 2 2 2" xfId="43360" xr:uid="{00000000-0005-0000-0000-0000E0440000}"/>
    <cellStyle name="Normal 4 3 4 4 5 2 3" xfId="40989" xr:uid="{00000000-0005-0000-0000-0000E1440000}"/>
    <cellStyle name="Normal 4 3 4 4 5 2 4" xfId="37145" xr:uid="{00000000-0005-0000-0000-0000E2440000}"/>
    <cellStyle name="Normal 4 3 4 4 5 2 5" xfId="31198" xr:uid="{00000000-0005-0000-0000-0000E3440000}"/>
    <cellStyle name="Normal 4 3 4 4 5 2 6" xfId="25471" xr:uid="{00000000-0005-0000-0000-0000E4440000}"/>
    <cellStyle name="Normal 4 3 4 4 5 3" xfId="12032" xr:uid="{00000000-0005-0000-0000-0000E5440000}"/>
    <cellStyle name="Normal 4 3 4 4 5 3 2" xfId="39779" xr:uid="{00000000-0005-0000-0000-0000E6440000}"/>
    <cellStyle name="Normal 4 3 4 4 5 3 3" xfId="34309" xr:uid="{00000000-0005-0000-0000-0000E7440000}"/>
    <cellStyle name="Normal 4 3 4 4 5 3 4" xfId="27145" xr:uid="{00000000-0005-0000-0000-0000E8440000}"/>
    <cellStyle name="Normal 4 3 4 4 5 4" xfId="14523" xr:uid="{00000000-0005-0000-0000-0000E9440000}"/>
    <cellStyle name="Normal 4 3 4 4 5 4 2" xfId="42151" xr:uid="{00000000-0005-0000-0000-0000EA440000}"/>
    <cellStyle name="Normal 4 3 4 4 5 4 3" xfId="23642" xr:uid="{00000000-0005-0000-0000-0000EB440000}"/>
    <cellStyle name="Normal 4 3 4 4 5 5" xfId="11412" xr:uid="{00000000-0005-0000-0000-0000EC440000}"/>
    <cellStyle name="Normal 4 3 4 4 5 5 2" xfId="39183" xr:uid="{00000000-0005-0000-0000-0000ED440000}"/>
    <cellStyle name="Normal 4 3 4 4 5 6" xfId="18024" xr:uid="{00000000-0005-0000-0000-0000EE440000}"/>
    <cellStyle name="Normal 4 3 4 4 5 6 2" xfId="35912" xr:uid="{00000000-0005-0000-0000-0000EF440000}"/>
    <cellStyle name="Normal 4 3 4 4 5 7" xfId="9374" xr:uid="{00000000-0005-0000-0000-0000F0440000}"/>
    <cellStyle name="Normal 4 3 4 4 5 7 2" xfId="33070" xr:uid="{00000000-0005-0000-0000-0000F1440000}"/>
    <cellStyle name="Normal 4 3 4 4 5 8" xfId="7502" xr:uid="{00000000-0005-0000-0000-0000F2440000}"/>
    <cellStyle name="Normal 4 3 4 4 5 8 2" xfId="29326" xr:uid="{00000000-0005-0000-0000-0000F3440000}"/>
    <cellStyle name="Normal 4 3 4 4 5 9" xfId="5630" xr:uid="{00000000-0005-0000-0000-0000F4440000}"/>
    <cellStyle name="Normal 4 3 4 4 5 9 2" xfId="21770" xr:uid="{00000000-0005-0000-0000-0000F5440000}"/>
    <cellStyle name="Normal 4 3 4 4 6" xfId="2429" xr:uid="{00000000-0005-0000-0000-0000F6440000}"/>
    <cellStyle name="Normal 4 3 4 4 6 10" xfId="20441" xr:uid="{00000000-0005-0000-0000-0000F7440000}"/>
    <cellStyle name="Normal 4 3 4 4 6 2" xfId="13516" xr:uid="{00000000-0005-0000-0000-0000F8440000}"/>
    <cellStyle name="Normal 4 3 4 4 6 2 2" xfId="41144" xr:uid="{00000000-0005-0000-0000-0000F9440000}"/>
    <cellStyle name="Normal 4 3 4 4 6 2 3" xfId="37688" xr:uid="{00000000-0005-0000-0000-0000FA440000}"/>
    <cellStyle name="Normal 4 3 4 4 6 2 4" xfId="31741" xr:uid="{00000000-0005-0000-0000-0000FB440000}"/>
    <cellStyle name="Normal 4 3 4 4 6 2 5" xfId="25626" xr:uid="{00000000-0005-0000-0000-0000FC440000}"/>
    <cellStyle name="Normal 4 3 4 4 6 3" xfId="15887" xr:uid="{00000000-0005-0000-0000-0000FD440000}"/>
    <cellStyle name="Normal 4 3 4 4 6 3 2" xfId="43515" xr:uid="{00000000-0005-0000-0000-0000FE440000}"/>
    <cellStyle name="Normal 4 3 4 4 6 3 3" xfId="27328" xr:uid="{00000000-0005-0000-0000-0000FF440000}"/>
    <cellStyle name="Normal 4 3 4 4 6 4" xfId="10936" xr:uid="{00000000-0005-0000-0000-000000450000}"/>
    <cellStyle name="Normal 4 3 4 4 6 4 2" xfId="38707" xr:uid="{00000000-0005-0000-0000-000001450000}"/>
    <cellStyle name="Normal 4 3 4 4 6 4 3" xfId="24185" xr:uid="{00000000-0005-0000-0000-000002450000}"/>
    <cellStyle name="Normal 4 3 4 4 6 5" xfId="18567" xr:uid="{00000000-0005-0000-0000-000003450000}"/>
    <cellStyle name="Normal 4 3 4 4 6 5 2" xfId="36095" xr:uid="{00000000-0005-0000-0000-000004450000}"/>
    <cellStyle name="Normal 4 3 4 4 6 6" xfId="9917" xr:uid="{00000000-0005-0000-0000-000005450000}"/>
    <cellStyle name="Normal 4 3 4 4 6 6 2" xfId="33613" xr:uid="{00000000-0005-0000-0000-000006450000}"/>
    <cellStyle name="Normal 4 3 4 4 6 7" xfId="8045" xr:uid="{00000000-0005-0000-0000-000007450000}"/>
    <cellStyle name="Normal 4 3 4 4 6 7 2" xfId="29869" xr:uid="{00000000-0005-0000-0000-000008450000}"/>
    <cellStyle name="Normal 4 3 4 4 6 8" xfId="6173" xr:uid="{00000000-0005-0000-0000-000009450000}"/>
    <cellStyle name="Normal 4 3 4 4 6 8 2" xfId="22313" xr:uid="{00000000-0005-0000-0000-00000A450000}"/>
    <cellStyle name="Normal 4 3 4 4 6 9" xfId="4301" xr:uid="{00000000-0005-0000-0000-00000B450000}"/>
    <cellStyle name="Normal 4 3 4 4 7" xfId="1728" xr:uid="{00000000-0005-0000-0000-00000C450000}"/>
    <cellStyle name="Normal 4 3 4 4 7 2" xfId="16423" xr:uid="{00000000-0005-0000-0000-00000D450000}"/>
    <cellStyle name="Normal 4 3 4 4 7 2 2" xfId="44051" xr:uid="{00000000-0005-0000-0000-00000E450000}"/>
    <cellStyle name="Normal 4 3 4 4 7 2 3" xfId="31041" xr:uid="{00000000-0005-0000-0000-00000F450000}"/>
    <cellStyle name="Normal 4 3 4 4 7 2 4" xfId="26162" xr:uid="{00000000-0005-0000-0000-000010450000}"/>
    <cellStyle name="Normal 4 3 4 4 7 3" xfId="14052" xr:uid="{00000000-0005-0000-0000-000011450000}"/>
    <cellStyle name="Normal 4 3 4 4 7 3 2" xfId="41680" xr:uid="{00000000-0005-0000-0000-000012450000}"/>
    <cellStyle name="Normal 4 3 4 4 7 3 3" xfId="27893" xr:uid="{00000000-0005-0000-0000-000013450000}"/>
    <cellStyle name="Normal 4 3 4 4 7 4" xfId="17867" xr:uid="{00000000-0005-0000-0000-000014450000}"/>
    <cellStyle name="Normal 4 3 4 4 7 4 2" xfId="36660" xr:uid="{00000000-0005-0000-0000-000015450000}"/>
    <cellStyle name="Normal 4 3 4 4 7 4 3" xfId="23485" xr:uid="{00000000-0005-0000-0000-000016450000}"/>
    <cellStyle name="Normal 4 3 4 4 7 5" xfId="9217" xr:uid="{00000000-0005-0000-0000-000017450000}"/>
    <cellStyle name="Normal 4 3 4 4 7 5 2" xfId="32913" xr:uid="{00000000-0005-0000-0000-000018450000}"/>
    <cellStyle name="Normal 4 3 4 4 7 6" xfId="7345" xr:uid="{00000000-0005-0000-0000-000019450000}"/>
    <cellStyle name="Normal 4 3 4 4 7 6 2" xfId="29169" xr:uid="{00000000-0005-0000-0000-00001A450000}"/>
    <cellStyle name="Normal 4 3 4 4 7 7" xfId="5473" xr:uid="{00000000-0005-0000-0000-00001B450000}"/>
    <cellStyle name="Normal 4 3 4 4 7 7 2" xfId="21613" xr:uid="{00000000-0005-0000-0000-00001C450000}"/>
    <cellStyle name="Normal 4 3 4 4 7 8" xfId="3601" xr:uid="{00000000-0005-0000-0000-00001D450000}"/>
    <cellStyle name="Normal 4 3 4 4 7 9" xfId="19741" xr:uid="{00000000-0005-0000-0000-00001E450000}"/>
    <cellStyle name="Normal 4 3 4 4 8" xfId="1575" xr:uid="{00000000-0005-0000-0000-00001F450000}"/>
    <cellStyle name="Normal 4 3 4 4 8 2" xfId="14999" xr:uid="{00000000-0005-0000-0000-000020450000}"/>
    <cellStyle name="Normal 4 3 4 4 8 2 2" xfId="42627" xr:uid="{00000000-0005-0000-0000-000021450000}"/>
    <cellStyle name="Normal 4 3 4 4 8 2 3" xfId="30888" xr:uid="{00000000-0005-0000-0000-000022450000}"/>
    <cellStyle name="Normal 4 3 4 4 8 2 4" xfId="28223" xr:uid="{00000000-0005-0000-0000-000023450000}"/>
    <cellStyle name="Normal 4 3 4 4 8 3" xfId="12508" xr:uid="{00000000-0005-0000-0000-000024450000}"/>
    <cellStyle name="Normal 4 3 4 4 8 3 2" xfId="40255" xr:uid="{00000000-0005-0000-0000-000025450000}"/>
    <cellStyle name="Normal 4 3 4 4 8 3 3" xfId="23332" xr:uid="{00000000-0005-0000-0000-000026450000}"/>
    <cellStyle name="Normal 4 3 4 4 8 4" xfId="17714" xr:uid="{00000000-0005-0000-0000-000027450000}"/>
    <cellStyle name="Normal 4 3 4 4 8 4 2" xfId="35292" xr:uid="{00000000-0005-0000-0000-000028450000}"/>
    <cellStyle name="Normal 4 3 4 4 8 5" xfId="9064" xr:uid="{00000000-0005-0000-0000-000029450000}"/>
    <cellStyle name="Normal 4 3 4 4 8 5 2" xfId="32760" xr:uid="{00000000-0005-0000-0000-00002A450000}"/>
    <cellStyle name="Normal 4 3 4 4 8 6" xfId="7192" xr:uid="{00000000-0005-0000-0000-00002B450000}"/>
    <cellStyle name="Normal 4 3 4 4 8 6 2" xfId="29016" xr:uid="{00000000-0005-0000-0000-00002C450000}"/>
    <cellStyle name="Normal 4 3 4 4 8 7" xfId="5320" xr:uid="{00000000-0005-0000-0000-00002D450000}"/>
    <cellStyle name="Normal 4 3 4 4 8 7 2" xfId="21460" xr:uid="{00000000-0005-0000-0000-00002E450000}"/>
    <cellStyle name="Normal 4 3 4 4 8 8" xfId="3448" xr:uid="{00000000-0005-0000-0000-00002F450000}"/>
    <cellStyle name="Normal 4 3 4 4 8 9" xfId="19588" xr:uid="{00000000-0005-0000-0000-000030450000}"/>
    <cellStyle name="Normal 4 3 4 4 9" xfId="11879" xr:uid="{00000000-0005-0000-0000-000031450000}"/>
    <cellStyle name="Normal 4 3 4 4 9 2" xfId="39628" xr:uid="{00000000-0005-0000-0000-000032450000}"/>
    <cellStyle name="Normal 4 3 4 4 9 3" xfId="36988" xr:uid="{00000000-0005-0000-0000-000033450000}"/>
    <cellStyle name="Normal 4 3 4 4 9 4" xfId="30412" xr:uid="{00000000-0005-0000-0000-000034450000}"/>
    <cellStyle name="Normal 4 3 4 4 9 5" xfId="24738" xr:uid="{00000000-0005-0000-0000-000035450000}"/>
    <cellStyle name="Normal 4 3 4 5" xfId="1033" xr:uid="{00000000-0005-0000-0000-000036450000}"/>
    <cellStyle name="Normal 4 3 4 5 10" xfId="16678" xr:uid="{00000000-0005-0000-0000-000037450000}"/>
    <cellStyle name="Normal 4 3 4 5 10 2" xfId="44306" xr:uid="{00000000-0005-0000-0000-000038450000}"/>
    <cellStyle name="Normal 4 3 4 5 10 3" xfId="22791" xr:uid="{00000000-0005-0000-0000-000039450000}"/>
    <cellStyle name="Normal 4 3 4 5 11" xfId="10395" xr:uid="{00000000-0005-0000-0000-00003A450000}"/>
    <cellStyle name="Normal 4 3 4 5 11 2" xfId="38166" xr:uid="{00000000-0005-0000-0000-00003B450000}"/>
    <cellStyle name="Normal 4 3 4 5 12" xfId="17173" xr:uid="{00000000-0005-0000-0000-00003C450000}"/>
    <cellStyle name="Normal 4 3 4 5 12 2" xfId="35074" xr:uid="{00000000-0005-0000-0000-00003D450000}"/>
    <cellStyle name="Normal 4 3 4 5 13" xfId="8523" xr:uid="{00000000-0005-0000-0000-00003E450000}"/>
    <cellStyle name="Normal 4 3 4 5 13 2" xfId="32219" xr:uid="{00000000-0005-0000-0000-00003F450000}"/>
    <cellStyle name="Normal 4 3 4 5 14" xfId="6651" xr:uid="{00000000-0005-0000-0000-000040450000}"/>
    <cellStyle name="Normal 4 3 4 5 14 2" xfId="28475" xr:uid="{00000000-0005-0000-0000-000041450000}"/>
    <cellStyle name="Normal 4 3 4 5 15" xfId="4779" xr:uid="{00000000-0005-0000-0000-000042450000}"/>
    <cellStyle name="Normal 4 3 4 5 15 2" xfId="20919" xr:uid="{00000000-0005-0000-0000-000043450000}"/>
    <cellStyle name="Normal 4 3 4 5 16" xfId="2907" xr:uid="{00000000-0005-0000-0000-000044450000}"/>
    <cellStyle name="Normal 4 3 4 5 17" xfId="19047" xr:uid="{00000000-0005-0000-0000-000045450000}"/>
    <cellStyle name="Normal 4 3 4 5 2" xfId="1357" xr:uid="{00000000-0005-0000-0000-000046450000}"/>
    <cellStyle name="Normal 4 3 4 5 2 10" xfId="6974" xr:uid="{00000000-0005-0000-0000-000047450000}"/>
    <cellStyle name="Normal 4 3 4 5 2 10 2" xfId="28798" xr:uid="{00000000-0005-0000-0000-000048450000}"/>
    <cellStyle name="Normal 4 3 4 5 2 11" xfId="5102" xr:uid="{00000000-0005-0000-0000-000049450000}"/>
    <cellStyle name="Normal 4 3 4 5 2 11 2" xfId="21242" xr:uid="{00000000-0005-0000-0000-00004A450000}"/>
    <cellStyle name="Normal 4 3 4 5 2 12" xfId="3230" xr:uid="{00000000-0005-0000-0000-00004B450000}"/>
    <cellStyle name="Normal 4 3 4 5 2 13" xfId="19370" xr:uid="{00000000-0005-0000-0000-00004C450000}"/>
    <cellStyle name="Normal 4 3 4 5 2 2" xfId="2533" xr:uid="{00000000-0005-0000-0000-00004D450000}"/>
    <cellStyle name="Normal 4 3 4 5 2 2 10" xfId="20545" xr:uid="{00000000-0005-0000-0000-00004E450000}"/>
    <cellStyle name="Normal 4 3 4 5 2 2 2" xfId="13606" xr:uid="{00000000-0005-0000-0000-00004F450000}"/>
    <cellStyle name="Normal 4 3 4 5 2 2 2 2" xfId="41234" xr:uid="{00000000-0005-0000-0000-000050450000}"/>
    <cellStyle name="Normal 4 3 4 5 2 2 2 3" xfId="37792" xr:uid="{00000000-0005-0000-0000-000051450000}"/>
    <cellStyle name="Normal 4 3 4 5 2 2 2 4" xfId="31845" xr:uid="{00000000-0005-0000-0000-000052450000}"/>
    <cellStyle name="Normal 4 3 4 5 2 2 2 5" xfId="25716" xr:uid="{00000000-0005-0000-0000-000053450000}"/>
    <cellStyle name="Normal 4 3 4 5 2 2 3" xfId="15977" xr:uid="{00000000-0005-0000-0000-000054450000}"/>
    <cellStyle name="Normal 4 3 4 5 2 2 3 2" xfId="43605" xr:uid="{00000000-0005-0000-0000-000055450000}"/>
    <cellStyle name="Normal 4 3 4 5 2 2 3 3" xfId="27432" xr:uid="{00000000-0005-0000-0000-000056450000}"/>
    <cellStyle name="Normal 4 3 4 5 2 2 4" xfId="11702" xr:uid="{00000000-0005-0000-0000-000057450000}"/>
    <cellStyle name="Normal 4 3 4 5 2 2 4 2" xfId="39461" xr:uid="{00000000-0005-0000-0000-000058450000}"/>
    <cellStyle name="Normal 4 3 4 5 2 2 4 3" xfId="24289" xr:uid="{00000000-0005-0000-0000-000059450000}"/>
    <cellStyle name="Normal 4 3 4 5 2 2 5" xfId="18671" xr:uid="{00000000-0005-0000-0000-00005A450000}"/>
    <cellStyle name="Normal 4 3 4 5 2 2 5 2" xfId="36199" xr:uid="{00000000-0005-0000-0000-00005B450000}"/>
    <cellStyle name="Normal 4 3 4 5 2 2 6" xfId="10021" xr:uid="{00000000-0005-0000-0000-00005C450000}"/>
    <cellStyle name="Normal 4 3 4 5 2 2 6 2" xfId="33717" xr:uid="{00000000-0005-0000-0000-00005D450000}"/>
    <cellStyle name="Normal 4 3 4 5 2 2 7" xfId="8149" xr:uid="{00000000-0005-0000-0000-00005E450000}"/>
    <cellStyle name="Normal 4 3 4 5 2 2 7 2" xfId="29973" xr:uid="{00000000-0005-0000-0000-00005F450000}"/>
    <cellStyle name="Normal 4 3 4 5 2 2 8" xfId="6277" xr:uid="{00000000-0005-0000-0000-000060450000}"/>
    <cellStyle name="Normal 4 3 4 5 2 2 8 2" xfId="22417" xr:uid="{00000000-0005-0000-0000-000061450000}"/>
    <cellStyle name="Normal 4 3 4 5 2 2 9" xfId="4405" xr:uid="{00000000-0005-0000-0000-000062450000}"/>
    <cellStyle name="Normal 4 3 4 5 2 3" xfId="1989" xr:uid="{00000000-0005-0000-0000-000063450000}"/>
    <cellStyle name="Normal 4 3 4 5 2 3 10" xfId="20002" xr:uid="{00000000-0005-0000-0000-000064450000}"/>
    <cellStyle name="Normal 4 3 4 5 2 3 2" xfId="13056" xr:uid="{00000000-0005-0000-0000-000065450000}"/>
    <cellStyle name="Normal 4 3 4 5 2 3 2 2" xfId="40705" xr:uid="{00000000-0005-0000-0000-000066450000}"/>
    <cellStyle name="Normal 4 3 4 5 2 3 2 3" xfId="31302" xr:uid="{00000000-0005-0000-0000-000067450000}"/>
    <cellStyle name="Normal 4 3 4 5 2 3 2 4" xfId="28197" xr:uid="{00000000-0005-0000-0000-000068450000}"/>
    <cellStyle name="Normal 4 3 4 5 2 3 3" xfId="15449" xr:uid="{00000000-0005-0000-0000-000069450000}"/>
    <cellStyle name="Normal 4 3 4 5 2 3 3 2" xfId="43077" xr:uid="{00000000-0005-0000-0000-00006A450000}"/>
    <cellStyle name="Normal 4 3 4 5 2 3 3 3" xfId="23746" xr:uid="{00000000-0005-0000-0000-00006B450000}"/>
    <cellStyle name="Normal 4 3 4 5 2 3 4" xfId="11194" xr:uid="{00000000-0005-0000-0000-00006C450000}"/>
    <cellStyle name="Normal 4 3 4 5 2 3 4 2" xfId="38965" xr:uid="{00000000-0005-0000-0000-00006D450000}"/>
    <cellStyle name="Normal 4 3 4 5 2 3 5" xfId="18128" xr:uid="{00000000-0005-0000-0000-00006E450000}"/>
    <cellStyle name="Normal 4 3 4 5 2 3 5 2" xfId="37249" xr:uid="{00000000-0005-0000-0000-00006F450000}"/>
    <cellStyle name="Normal 4 3 4 5 2 3 6" xfId="9478" xr:uid="{00000000-0005-0000-0000-000070450000}"/>
    <cellStyle name="Normal 4 3 4 5 2 3 6 2" xfId="33174" xr:uid="{00000000-0005-0000-0000-000071450000}"/>
    <cellStyle name="Normal 4 3 4 5 2 3 7" xfId="7606" xr:uid="{00000000-0005-0000-0000-000072450000}"/>
    <cellStyle name="Normal 4 3 4 5 2 3 7 2" xfId="29430" xr:uid="{00000000-0005-0000-0000-000073450000}"/>
    <cellStyle name="Normal 4 3 4 5 2 3 8" xfId="5734" xr:uid="{00000000-0005-0000-0000-000074450000}"/>
    <cellStyle name="Normal 4 3 4 5 2 3 8 2" xfId="21874" xr:uid="{00000000-0005-0000-0000-000075450000}"/>
    <cellStyle name="Normal 4 3 4 5 2 3 9" xfId="3862" xr:uid="{00000000-0005-0000-0000-000076450000}"/>
    <cellStyle name="Normal 4 3 4 5 2 4" xfId="12290" xr:uid="{00000000-0005-0000-0000-000077450000}"/>
    <cellStyle name="Normal 4 3 4 5 2 4 2" xfId="40037" xr:uid="{00000000-0005-0000-0000-000078450000}"/>
    <cellStyle name="Normal 4 3 4 5 2 4 3" xfId="30670" xr:uid="{00000000-0005-0000-0000-000079450000}"/>
    <cellStyle name="Normal 4 3 4 5 2 4 4" xfId="25188" xr:uid="{00000000-0005-0000-0000-00007A450000}"/>
    <cellStyle name="Normal 4 3 4 5 2 5" xfId="14781" xr:uid="{00000000-0005-0000-0000-00007B450000}"/>
    <cellStyle name="Normal 4 3 4 5 2 5 2" xfId="42409" xr:uid="{00000000-0005-0000-0000-00007C450000}"/>
    <cellStyle name="Normal 4 3 4 5 2 5 3" xfId="34567" xr:uid="{00000000-0005-0000-0000-00007D450000}"/>
    <cellStyle name="Normal 4 3 4 5 2 5 4" xfId="26937" xr:uid="{00000000-0005-0000-0000-00007E450000}"/>
    <cellStyle name="Normal 4 3 4 5 2 6" xfId="17001" xr:uid="{00000000-0005-0000-0000-00007F450000}"/>
    <cellStyle name="Normal 4 3 4 5 2 6 2" xfId="44629" xr:uid="{00000000-0005-0000-0000-000080450000}"/>
    <cellStyle name="Normal 4 3 4 5 2 6 3" xfId="23114" xr:uid="{00000000-0005-0000-0000-000081450000}"/>
    <cellStyle name="Normal 4 3 4 5 2 7" xfId="10718" xr:uid="{00000000-0005-0000-0000-000082450000}"/>
    <cellStyle name="Normal 4 3 4 5 2 7 2" xfId="38489" xr:uid="{00000000-0005-0000-0000-000083450000}"/>
    <cellStyle name="Normal 4 3 4 5 2 8" xfId="17496" xr:uid="{00000000-0005-0000-0000-000084450000}"/>
    <cellStyle name="Normal 4 3 4 5 2 8 2" xfId="35704" xr:uid="{00000000-0005-0000-0000-000085450000}"/>
    <cellStyle name="Normal 4 3 4 5 2 9" xfId="8846" xr:uid="{00000000-0005-0000-0000-000086450000}"/>
    <cellStyle name="Normal 4 3 4 5 2 9 2" xfId="32542" xr:uid="{00000000-0005-0000-0000-000087450000}"/>
    <cellStyle name="Normal 4 3 4 5 3" xfId="1187" xr:uid="{00000000-0005-0000-0000-000088450000}"/>
    <cellStyle name="Normal 4 3 4 5 3 10" xfId="6804" xr:uid="{00000000-0005-0000-0000-000089450000}"/>
    <cellStyle name="Normal 4 3 4 5 3 10 2" xfId="28628" xr:uid="{00000000-0005-0000-0000-00008A450000}"/>
    <cellStyle name="Normal 4 3 4 5 3 11" xfId="4932" xr:uid="{00000000-0005-0000-0000-00008B450000}"/>
    <cellStyle name="Normal 4 3 4 5 3 11 2" xfId="21072" xr:uid="{00000000-0005-0000-0000-00008C450000}"/>
    <cellStyle name="Normal 4 3 4 5 3 12" xfId="3060" xr:uid="{00000000-0005-0000-0000-00008D450000}"/>
    <cellStyle name="Normal 4 3 4 5 3 13" xfId="19200" xr:uid="{00000000-0005-0000-0000-00008E450000}"/>
    <cellStyle name="Normal 4 3 4 5 3 2" xfId="2686" xr:uid="{00000000-0005-0000-0000-00008F450000}"/>
    <cellStyle name="Normal 4 3 4 5 3 2 10" xfId="20698" xr:uid="{00000000-0005-0000-0000-000090450000}"/>
    <cellStyle name="Normal 4 3 4 5 3 2 2" xfId="13751" xr:uid="{00000000-0005-0000-0000-000091450000}"/>
    <cellStyle name="Normal 4 3 4 5 3 2 2 2" xfId="41379" xr:uid="{00000000-0005-0000-0000-000092450000}"/>
    <cellStyle name="Normal 4 3 4 5 3 2 2 3" xfId="37945" xr:uid="{00000000-0005-0000-0000-000093450000}"/>
    <cellStyle name="Normal 4 3 4 5 3 2 2 4" xfId="31998" xr:uid="{00000000-0005-0000-0000-000094450000}"/>
    <cellStyle name="Normal 4 3 4 5 3 2 2 5" xfId="25861" xr:uid="{00000000-0005-0000-0000-000095450000}"/>
    <cellStyle name="Normal 4 3 4 5 3 2 3" xfId="16122" xr:uid="{00000000-0005-0000-0000-000096450000}"/>
    <cellStyle name="Normal 4 3 4 5 3 2 3 2" xfId="43750" xr:uid="{00000000-0005-0000-0000-000097450000}"/>
    <cellStyle name="Normal 4 3 4 5 3 2 3 3" xfId="27585" xr:uid="{00000000-0005-0000-0000-000098450000}"/>
    <cellStyle name="Normal 4 3 4 5 3 2 4" xfId="11591" xr:uid="{00000000-0005-0000-0000-000099450000}"/>
    <cellStyle name="Normal 4 3 4 5 3 2 4 2" xfId="39356" xr:uid="{00000000-0005-0000-0000-00009A450000}"/>
    <cellStyle name="Normal 4 3 4 5 3 2 4 3" xfId="24442" xr:uid="{00000000-0005-0000-0000-00009B450000}"/>
    <cellStyle name="Normal 4 3 4 5 3 2 5" xfId="18824" xr:uid="{00000000-0005-0000-0000-00009C450000}"/>
    <cellStyle name="Normal 4 3 4 5 3 2 5 2" xfId="36352" xr:uid="{00000000-0005-0000-0000-00009D450000}"/>
    <cellStyle name="Normal 4 3 4 5 3 2 6" xfId="10174" xr:uid="{00000000-0005-0000-0000-00009E450000}"/>
    <cellStyle name="Normal 4 3 4 5 3 2 6 2" xfId="33870" xr:uid="{00000000-0005-0000-0000-00009F450000}"/>
    <cellStyle name="Normal 4 3 4 5 3 2 7" xfId="8302" xr:uid="{00000000-0005-0000-0000-0000A0450000}"/>
    <cellStyle name="Normal 4 3 4 5 3 2 7 2" xfId="30126" xr:uid="{00000000-0005-0000-0000-0000A1450000}"/>
    <cellStyle name="Normal 4 3 4 5 3 2 8" xfId="6430" xr:uid="{00000000-0005-0000-0000-0000A2450000}"/>
    <cellStyle name="Normal 4 3 4 5 3 2 8 2" xfId="22570" xr:uid="{00000000-0005-0000-0000-0000A3450000}"/>
    <cellStyle name="Normal 4 3 4 5 3 2 9" xfId="4558" xr:uid="{00000000-0005-0000-0000-0000A4450000}"/>
    <cellStyle name="Normal 4 3 4 5 3 3" xfId="2142" xr:uid="{00000000-0005-0000-0000-0000A5450000}"/>
    <cellStyle name="Normal 4 3 4 5 3 3 10" xfId="20155" xr:uid="{00000000-0005-0000-0000-0000A6450000}"/>
    <cellStyle name="Normal 4 3 4 5 3 3 2" xfId="12705" xr:uid="{00000000-0005-0000-0000-0000A7450000}"/>
    <cellStyle name="Normal 4 3 4 5 3 3 2 2" xfId="40434" xr:uid="{00000000-0005-0000-0000-0000A8450000}"/>
    <cellStyle name="Normal 4 3 4 5 3 3 2 3" xfId="31455" xr:uid="{00000000-0005-0000-0000-0000A9450000}"/>
    <cellStyle name="Normal 4 3 4 5 3 3 2 4" xfId="28344" xr:uid="{00000000-0005-0000-0000-0000AA450000}"/>
    <cellStyle name="Normal 4 3 4 5 3 3 3" xfId="15178" xr:uid="{00000000-0005-0000-0000-0000AB450000}"/>
    <cellStyle name="Normal 4 3 4 5 3 3 3 2" xfId="42806" xr:uid="{00000000-0005-0000-0000-0000AC450000}"/>
    <cellStyle name="Normal 4 3 4 5 3 3 3 3" xfId="23899" xr:uid="{00000000-0005-0000-0000-0000AD450000}"/>
    <cellStyle name="Normal 4 3 4 5 3 3 4" xfId="11024" xr:uid="{00000000-0005-0000-0000-0000AE450000}"/>
    <cellStyle name="Normal 4 3 4 5 3 3 4 2" xfId="38795" xr:uid="{00000000-0005-0000-0000-0000AF450000}"/>
    <cellStyle name="Normal 4 3 4 5 3 3 5" xfId="18281" xr:uid="{00000000-0005-0000-0000-0000B0450000}"/>
    <cellStyle name="Normal 4 3 4 5 3 3 5 2" xfId="37402" xr:uid="{00000000-0005-0000-0000-0000B1450000}"/>
    <cellStyle name="Normal 4 3 4 5 3 3 6" xfId="9631" xr:uid="{00000000-0005-0000-0000-0000B2450000}"/>
    <cellStyle name="Normal 4 3 4 5 3 3 6 2" xfId="33327" xr:uid="{00000000-0005-0000-0000-0000B3450000}"/>
    <cellStyle name="Normal 4 3 4 5 3 3 7" xfId="7759" xr:uid="{00000000-0005-0000-0000-0000B4450000}"/>
    <cellStyle name="Normal 4 3 4 5 3 3 7 2" xfId="29583" xr:uid="{00000000-0005-0000-0000-0000B5450000}"/>
    <cellStyle name="Normal 4 3 4 5 3 3 8" xfId="5887" xr:uid="{00000000-0005-0000-0000-0000B6450000}"/>
    <cellStyle name="Normal 4 3 4 5 3 3 8 2" xfId="22027" xr:uid="{00000000-0005-0000-0000-0000B7450000}"/>
    <cellStyle name="Normal 4 3 4 5 3 3 9" xfId="4015" xr:uid="{00000000-0005-0000-0000-0000B8450000}"/>
    <cellStyle name="Normal 4 3 4 5 3 4" xfId="12120" xr:uid="{00000000-0005-0000-0000-0000B9450000}"/>
    <cellStyle name="Normal 4 3 4 5 3 4 2" xfId="39867" xr:uid="{00000000-0005-0000-0000-0000BA450000}"/>
    <cellStyle name="Normal 4 3 4 5 3 4 3" xfId="30500" xr:uid="{00000000-0005-0000-0000-0000BB450000}"/>
    <cellStyle name="Normal 4 3 4 5 3 4 4" xfId="24917" xr:uid="{00000000-0005-0000-0000-0000BC450000}"/>
    <cellStyle name="Normal 4 3 4 5 3 5" xfId="14611" xr:uid="{00000000-0005-0000-0000-0000BD450000}"/>
    <cellStyle name="Normal 4 3 4 5 3 5 2" xfId="42239" xr:uid="{00000000-0005-0000-0000-0000BE450000}"/>
    <cellStyle name="Normal 4 3 4 5 3 5 3" xfId="34397" xr:uid="{00000000-0005-0000-0000-0000BF450000}"/>
    <cellStyle name="Normal 4 3 4 5 3 5 4" xfId="26619" xr:uid="{00000000-0005-0000-0000-0000C0450000}"/>
    <cellStyle name="Normal 4 3 4 5 3 6" xfId="16831" xr:uid="{00000000-0005-0000-0000-0000C1450000}"/>
    <cellStyle name="Normal 4 3 4 5 3 6 2" xfId="44459" xr:uid="{00000000-0005-0000-0000-0000C2450000}"/>
    <cellStyle name="Normal 4 3 4 5 3 6 3" xfId="22944" xr:uid="{00000000-0005-0000-0000-0000C3450000}"/>
    <cellStyle name="Normal 4 3 4 5 3 7" xfId="10548" xr:uid="{00000000-0005-0000-0000-0000C4450000}"/>
    <cellStyle name="Normal 4 3 4 5 3 7 2" xfId="38319" xr:uid="{00000000-0005-0000-0000-0000C5450000}"/>
    <cellStyle name="Normal 4 3 4 5 3 8" xfId="17326" xr:uid="{00000000-0005-0000-0000-0000C6450000}"/>
    <cellStyle name="Normal 4 3 4 5 3 8 2" xfId="35387" xr:uid="{00000000-0005-0000-0000-0000C7450000}"/>
    <cellStyle name="Normal 4 3 4 5 3 9" xfId="8676" xr:uid="{00000000-0005-0000-0000-0000C8450000}"/>
    <cellStyle name="Normal 4 3 4 5 3 9 2" xfId="32372" xr:uid="{00000000-0005-0000-0000-0000C9450000}"/>
    <cellStyle name="Normal 4 3 4 5 4" xfId="1820" xr:uid="{00000000-0005-0000-0000-0000CA450000}"/>
    <cellStyle name="Normal 4 3 4 5 4 10" xfId="3693" xr:uid="{00000000-0005-0000-0000-0000CB450000}"/>
    <cellStyle name="Normal 4 3 4 5 4 11" xfId="19833" xr:uid="{00000000-0005-0000-0000-0000CC450000}"/>
    <cellStyle name="Normal 4 3 4 5 4 2" xfId="13333" xr:uid="{00000000-0005-0000-0000-0000CD450000}"/>
    <cellStyle name="Normal 4 3 4 5 4 2 2" xfId="15704" xr:uid="{00000000-0005-0000-0000-0000CE450000}"/>
    <cellStyle name="Normal 4 3 4 5 4 2 2 2" xfId="43332" xr:uid="{00000000-0005-0000-0000-0000CF450000}"/>
    <cellStyle name="Normal 4 3 4 5 4 2 3" xfId="40961" xr:uid="{00000000-0005-0000-0000-0000D0450000}"/>
    <cellStyle name="Normal 4 3 4 5 4 2 4" xfId="37080" xr:uid="{00000000-0005-0000-0000-0000D1450000}"/>
    <cellStyle name="Normal 4 3 4 5 4 2 5" xfId="31133" xr:uid="{00000000-0005-0000-0000-0000D2450000}"/>
    <cellStyle name="Normal 4 3 4 5 4 2 6" xfId="25443" xr:uid="{00000000-0005-0000-0000-0000D3450000}"/>
    <cellStyle name="Normal 4 3 4 5 4 3" xfId="11967" xr:uid="{00000000-0005-0000-0000-0000D4450000}"/>
    <cellStyle name="Normal 4 3 4 5 4 3 2" xfId="39714" xr:uid="{00000000-0005-0000-0000-0000D5450000}"/>
    <cellStyle name="Normal 4 3 4 5 4 3 3" xfId="34244" xr:uid="{00000000-0005-0000-0000-0000D6450000}"/>
    <cellStyle name="Normal 4 3 4 5 4 3 4" xfId="27111" xr:uid="{00000000-0005-0000-0000-0000D7450000}"/>
    <cellStyle name="Normal 4 3 4 5 4 4" xfId="14458" xr:uid="{00000000-0005-0000-0000-0000D8450000}"/>
    <cellStyle name="Normal 4 3 4 5 4 4 2" xfId="42086" xr:uid="{00000000-0005-0000-0000-0000D9450000}"/>
    <cellStyle name="Normal 4 3 4 5 4 4 3" xfId="23577" xr:uid="{00000000-0005-0000-0000-0000DA450000}"/>
    <cellStyle name="Normal 4 3 4 5 4 5" xfId="11347" xr:uid="{00000000-0005-0000-0000-0000DB450000}"/>
    <cellStyle name="Normal 4 3 4 5 4 5 2" xfId="39118" xr:uid="{00000000-0005-0000-0000-0000DC450000}"/>
    <cellStyle name="Normal 4 3 4 5 4 6" xfId="17959" xr:uid="{00000000-0005-0000-0000-0000DD450000}"/>
    <cellStyle name="Normal 4 3 4 5 4 6 2" xfId="35878" xr:uid="{00000000-0005-0000-0000-0000DE450000}"/>
    <cellStyle name="Normal 4 3 4 5 4 7" xfId="9309" xr:uid="{00000000-0005-0000-0000-0000DF450000}"/>
    <cellStyle name="Normal 4 3 4 5 4 7 2" xfId="33005" xr:uid="{00000000-0005-0000-0000-0000E0450000}"/>
    <cellStyle name="Normal 4 3 4 5 4 8" xfId="7437" xr:uid="{00000000-0005-0000-0000-0000E1450000}"/>
    <cellStyle name="Normal 4 3 4 5 4 8 2" xfId="29261" xr:uid="{00000000-0005-0000-0000-0000E2450000}"/>
    <cellStyle name="Normal 4 3 4 5 4 9" xfId="5565" xr:uid="{00000000-0005-0000-0000-0000E3450000}"/>
    <cellStyle name="Normal 4 3 4 5 4 9 2" xfId="21705" xr:uid="{00000000-0005-0000-0000-0000E4450000}"/>
    <cellStyle name="Normal 4 3 4 5 5" xfId="2364" xr:uid="{00000000-0005-0000-0000-0000E5450000}"/>
    <cellStyle name="Normal 4 3 4 5 5 10" xfId="20376" xr:uid="{00000000-0005-0000-0000-0000E6450000}"/>
    <cellStyle name="Normal 4 3 4 5 5 2" xfId="13452" xr:uid="{00000000-0005-0000-0000-0000E7450000}"/>
    <cellStyle name="Normal 4 3 4 5 5 2 2" xfId="41080" xr:uid="{00000000-0005-0000-0000-0000E8450000}"/>
    <cellStyle name="Normal 4 3 4 5 5 2 3" xfId="37623" xr:uid="{00000000-0005-0000-0000-0000E9450000}"/>
    <cellStyle name="Normal 4 3 4 5 5 2 4" xfId="31676" xr:uid="{00000000-0005-0000-0000-0000EA450000}"/>
    <cellStyle name="Normal 4 3 4 5 5 2 5" xfId="25562" xr:uid="{00000000-0005-0000-0000-0000EB450000}"/>
    <cellStyle name="Normal 4 3 4 5 5 3" xfId="15823" xr:uid="{00000000-0005-0000-0000-0000EC450000}"/>
    <cellStyle name="Normal 4 3 4 5 5 3 2" xfId="43451" xr:uid="{00000000-0005-0000-0000-0000ED450000}"/>
    <cellStyle name="Normal 4 3 4 5 5 3 3" xfId="27263" xr:uid="{00000000-0005-0000-0000-0000EE450000}"/>
    <cellStyle name="Normal 4 3 4 5 5 4" xfId="10871" xr:uid="{00000000-0005-0000-0000-0000EF450000}"/>
    <cellStyle name="Normal 4 3 4 5 5 4 2" xfId="38642" xr:uid="{00000000-0005-0000-0000-0000F0450000}"/>
    <cellStyle name="Normal 4 3 4 5 5 4 3" xfId="24120" xr:uid="{00000000-0005-0000-0000-0000F1450000}"/>
    <cellStyle name="Normal 4 3 4 5 5 5" xfId="18502" xr:uid="{00000000-0005-0000-0000-0000F2450000}"/>
    <cellStyle name="Normal 4 3 4 5 5 5 2" xfId="36030" xr:uid="{00000000-0005-0000-0000-0000F3450000}"/>
    <cellStyle name="Normal 4 3 4 5 5 6" xfId="9852" xr:uid="{00000000-0005-0000-0000-0000F4450000}"/>
    <cellStyle name="Normal 4 3 4 5 5 6 2" xfId="33548" xr:uid="{00000000-0005-0000-0000-0000F5450000}"/>
    <cellStyle name="Normal 4 3 4 5 5 7" xfId="7980" xr:uid="{00000000-0005-0000-0000-0000F6450000}"/>
    <cellStyle name="Normal 4 3 4 5 5 7 2" xfId="29804" xr:uid="{00000000-0005-0000-0000-0000F7450000}"/>
    <cellStyle name="Normal 4 3 4 5 5 8" xfId="6108" xr:uid="{00000000-0005-0000-0000-0000F8450000}"/>
    <cellStyle name="Normal 4 3 4 5 5 8 2" xfId="22248" xr:uid="{00000000-0005-0000-0000-0000F9450000}"/>
    <cellStyle name="Normal 4 3 4 5 5 9" xfId="4236" xr:uid="{00000000-0005-0000-0000-0000FA450000}"/>
    <cellStyle name="Normal 4 3 4 5 6" xfId="1663" xr:uid="{00000000-0005-0000-0000-0000FB450000}"/>
    <cellStyle name="Normal 4 3 4 5 6 2" xfId="16496" xr:uid="{00000000-0005-0000-0000-0000FC450000}"/>
    <cellStyle name="Normal 4 3 4 5 6 2 2" xfId="44124" xr:uid="{00000000-0005-0000-0000-0000FD450000}"/>
    <cellStyle name="Normal 4 3 4 5 6 2 3" xfId="30976" xr:uid="{00000000-0005-0000-0000-0000FE450000}"/>
    <cellStyle name="Normal 4 3 4 5 6 2 4" xfId="26235" xr:uid="{00000000-0005-0000-0000-0000FF450000}"/>
    <cellStyle name="Normal 4 3 4 5 6 3" xfId="14125" xr:uid="{00000000-0005-0000-0000-000000460000}"/>
    <cellStyle name="Normal 4 3 4 5 6 3 2" xfId="41753" xr:uid="{00000000-0005-0000-0000-000001460000}"/>
    <cellStyle name="Normal 4 3 4 5 6 3 3" xfId="27968" xr:uid="{00000000-0005-0000-0000-000002460000}"/>
    <cellStyle name="Normal 4 3 4 5 6 4" xfId="17802" xr:uid="{00000000-0005-0000-0000-000003460000}"/>
    <cellStyle name="Normal 4 3 4 5 6 4 2" xfId="36735" xr:uid="{00000000-0005-0000-0000-000004460000}"/>
    <cellStyle name="Normal 4 3 4 5 6 4 3" xfId="23420" xr:uid="{00000000-0005-0000-0000-000005460000}"/>
    <cellStyle name="Normal 4 3 4 5 6 5" xfId="9152" xr:uid="{00000000-0005-0000-0000-000006460000}"/>
    <cellStyle name="Normal 4 3 4 5 6 5 2" xfId="32848" xr:uid="{00000000-0005-0000-0000-000007460000}"/>
    <cellStyle name="Normal 4 3 4 5 6 6" xfId="7280" xr:uid="{00000000-0005-0000-0000-000008460000}"/>
    <cellStyle name="Normal 4 3 4 5 6 6 2" xfId="29104" xr:uid="{00000000-0005-0000-0000-000009460000}"/>
    <cellStyle name="Normal 4 3 4 5 6 7" xfId="5408" xr:uid="{00000000-0005-0000-0000-00000A460000}"/>
    <cellStyle name="Normal 4 3 4 5 6 7 2" xfId="21548" xr:uid="{00000000-0005-0000-0000-00000B460000}"/>
    <cellStyle name="Normal 4 3 4 5 6 8" xfId="3536" xr:uid="{00000000-0005-0000-0000-00000C460000}"/>
    <cellStyle name="Normal 4 3 4 5 6 9" xfId="19676" xr:uid="{00000000-0005-0000-0000-00000D460000}"/>
    <cellStyle name="Normal 4 3 4 5 7" xfId="1510" xr:uid="{00000000-0005-0000-0000-00000E460000}"/>
    <cellStyle name="Normal 4 3 4 5 7 2" xfId="14934" xr:uid="{00000000-0005-0000-0000-00000F460000}"/>
    <cellStyle name="Normal 4 3 4 5 7 2 2" xfId="42562" xr:uid="{00000000-0005-0000-0000-000010460000}"/>
    <cellStyle name="Normal 4 3 4 5 7 2 3" xfId="30823" xr:uid="{00000000-0005-0000-0000-000011460000}"/>
    <cellStyle name="Normal 4 3 4 5 7 2 4" xfId="28318" xr:uid="{00000000-0005-0000-0000-000012460000}"/>
    <cellStyle name="Normal 4 3 4 5 7 3" xfId="12443" xr:uid="{00000000-0005-0000-0000-000013460000}"/>
    <cellStyle name="Normal 4 3 4 5 7 3 2" xfId="40190" xr:uid="{00000000-0005-0000-0000-000014460000}"/>
    <cellStyle name="Normal 4 3 4 5 7 3 3" xfId="23267" xr:uid="{00000000-0005-0000-0000-000015460000}"/>
    <cellStyle name="Normal 4 3 4 5 7 4" xfId="17649" xr:uid="{00000000-0005-0000-0000-000016460000}"/>
    <cellStyle name="Normal 4 3 4 5 7 4 2" xfId="35227" xr:uid="{00000000-0005-0000-0000-000017460000}"/>
    <cellStyle name="Normal 4 3 4 5 7 5" xfId="8999" xr:uid="{00000000-0005-0000-0000-000018460000}"/>
    <cellStyle name="Normal 4 3 4 5 7 5 2" xfId="32695" xr:uid="{00000000-0005-0000-0000-000019460000}"/>
    <cellStyle name="Normal 4 3 4 5 7 6" xfId="7127" xr:uid="{00000000-0005-0000-0000-00001A460000}"/>
    <cellStyle name="Normal 4 3 4 5 7 6 2" xfId="28951" xr:uid="{00000000-0005-0000-0000-00001B460000}"/>
    <cellStyle name="Normal 4 3 4 5 7 7" xfId="5255" xr:uid="{00000000-0005-0000-0000-00001C460000}"/>
    <cellStyle name="Normal 4 3 4 5 7 7 2" xfId="21395" xr:uid="{00000000-0005-0000-0000-00001D460000}"/>
    <cellStyle name="Normal 4 3 4 5 7 8" xfId="3383" xr:uid="{00000000-0005-0000-0000-00001E460000}"/>
    <cellStyle name="Normal 4 3 4 5 7 9" xfId="19523" xr:uid="{00000000-0005-0000-0000-00001F460000}"/>
    <cellStyle name="Normal 4 3 4 5 8" xfId="11814" xr:uid="{00000000-0005-0000-0000-000020460000}"/>
    <cellStyle name="Normal 4 3 4 5 8 2" xfId="39567" xr:uid="{00000000-0005-0000-0000-000021460000}"/>
    <cellStyle name="Normal 4 3 4 5 8 3" xfId="36923" xr:uid="{00000000-0005-0000-0000-000022460000}"/>
    <cellStyle name="Normal 4 3 4 5 8 4" xfId="30347" xr:uid="{00000000-0005-0000-0000-000023460000}"/>
    <cellStyle name="Normal 4 3 4 5 8 5" xfId="24673" xr:uid="{00000000-0005-0000-0000-000024460000}"/>
    <cellStyle name="Normal 4 3 4 5 9" xfId="14305" xr:uid="{00000000-0005-0000-0000-000025460000}"/>
    <cellStyle name="Normal 4 3 4 5 9 2" xfId="41933" xr:uid="{00000000-0005-0000-0000-000026460000}"/>
    <cellStyle name="Normal 4 3 4 5 9 3" xfId="34091" xr:uid="{00000000-0005-0000-0000-000027460000}"/>
    <cellStyle name="Normal 4 3 4 5 9 4" xfId="26459" xr:uid="{00000000-0005-0000-0000-000028460000}"/>
    <cellStyle name="Normal 4 3 4 6" xfId="1289" xr:uid="{00000000-0005-0000-0000-000029460000}"/>
    <cellStyle name="Normal 4 3 4 6 10" xfId="17428" xr:uid="{00000000-0005-0000-0000-00002A460000}"/>
    <cellStyle name="Normal 4 3 4 6 10 2" xfId="35698" xr:uid="{00000000-0005-0000-0000-00002B460000}"/>
    <cellStyle name="Normal 4 3 4 6 11" xfId="8778" xr:uid="{00000000-0005-0000-0000-00002C460000}"/>
    <cellStyle name="Normal 4 3 4 6 11 2" xfId="32474" xr:uid="{00000000-0005-0000-0000-00002D460000}"/>
    <cellStyle name="Normal 4 3 4 6 12" xfId="6906" xr:uid="{00000000-0005-0000-0000-00002E460000}"/>
    <cellStyle name="Normal 4 3 4 6 12 2" xfId="28730" xr:uid="{00000000-0005-0000-0000-00002F460000}"/>
    <cellStyle name="Normal 4 3 4 6 13" xfId="5034" xr:uid="{00000000-0005-0000-0000-000030460000}"/>
    <cellStyle name="Normal 4 3 4 6 13 2" xfId="21174" xr:uid="{00000000-0005-0000-0000-000031460000}"/>
    <cellStyle name="Normal 4 3 4 6 14" xfId="3162" xr:uid="{00000000-0005-0000-0000-000032460000}"/>
    <cellStyle name="Normal 4 3 4 6 15" xfId="19302" xr:uid="{00000000-0005-0000-0000-000033460000}"/>
    <cellStyle name="Normal 4 3 4 6 2" xfId="2244" xr:uid="{00000000-0005-0000-0000-000034460000}"/>
    <cellStyle name="Normal 4 3 4 6 2 10" xfId="4117" xr:uid="{00000000-0005-0000-0000-000035460000}"/>
    <cellStyle name="Normal 4 3 4 6 2 11" xfId="20257" xr:uid="{00000000-0005-0000-0000-000036460000}"/>
    <cellStyle name="Normal 4 3 4 6 2 2" xfId="2788" xr:uid="{00000000-0005-0000-0000-000037460000}"/>
    <cellStyle name="Normal 4 3 4 6 2 2 2" xfId="16222" xr:uid="{00000000-0005-0000-0000-000038460000}"/>
    <cellStyle name="Normal 4 3 4 6 2 2 2 2" xfId="43850" xr:uid="{00000000-0005-0000-0000-000039460000}"/>
    <cellStyle name="Normal 4 3 4 6 2 2 2 3" xfId="38047" xr:uid="{00000000-0005-0000-0000-00003A460000}"/>
    <cellStyle name="Normal 4 3 4 6 2 2 2 4" xfId="32100" xr:uid="{00000000-0005-0000-0000-00003B460000}"/>
    <cellStyle name="Normal 4 3 4 6 2 2 2 5" xfId="25961" xr:uid="{00000000-0005-0000-0000-00003C460000}"/>
    <cellStyle name="Normal 4 3 4 6 2 2 3" xfId="13851" xr:uid="{00000000-0005-0000-0000-00003D460000}"/>
    <cellStyle name="Normal 4 3 4 6 2 2 3 2" xfId="41479" xr:uid="{00000000-0005-0000-0000-00003E460000}"/>
    <cellStyle name="Normal 4 3 4 6 2 2 3 3" xfId="27687" xr:uid="{00000000-0005-0000-0000-00003F460000}"/>
    <cellStyle name="Normal 4 3 4 6 2 2 4" xfId="18926" xr:uid="{00000000-0005-0000-0000-000040460000}"/>
    <cellStyle name="Normal 4 3 4 6 2 2 4 2" xfId="36454" xr:uid="{00000000-0005-0000-0000-000041460000}"/>
    <cellStyle name="Normal 4 3 4 6 2 2 4 3" xfId="24544" xr:uid="{00000000-0005-0000-0000-000042460000}"/>
    <cellStyle name="Normal 4 3 4 6 2 2 5" xfId="10276" xr:uid="{00000000-0005-0000-0000-000043460000}"/>
    <cellStyle name="Normal 4 3 4 6 2 2 5 2" xfId="33972" xr:uid="{00000000-0005-0000-0000-000044460000}"/>
    <cellStyle name="Normal 4 3 4 6 2 2 6" xfId="8404" xr:uid="{00000000-0005-0000-0000-000045460000}"/>
    <cellStyle name="Normal 4 3 4 6 2 2 6 2" xfId="30228" xr:uid="{00000000-0005-0000-0000-000046460000}"/>
    <cellStyle name="Normal 4 3 4 6 2 2 7" xfId="6532" xr:uid="{00000000-0005-0000-0000-000047460000}"/>
    <cellStyle name="Normal 4 3 4 6 2 2 7 2" xfId="22672" xr:uid="{00000000-0005-0000-0000-000048460000}"/>
    <cellStyle name="Normal 4 3 4 6 2 2 8" xfId="4660" xr:uid="{00000000-0005-0000-0000-000049460000}"/>
    <cellStyle name="Normal 4 3 4 6 2 2 9" xfId="20800" xr:uid="{00000000-0005-0000-0000-00004A460000}"/>
    <cellStyle name="Normal 4 3 4 6 2 3" xfId="13222" xr:uid="{00000000-0005-0000-0000-00004B460000}"/>
    <cellStyle name="Normal 4 3 4 6 2 3 2" xfId="40863" xr:uid="{00000000-0005-0000-0000-00004C460000}"/>
    <cellStyle name="Normal 4 3 4 6 2 3 3" xfId="37504" xr:uid="{00000000-0005-0000-0000-00004D460000}"/>
    <cellStyle name="Normal 4 3 4 6 2 3 4" xfId="31557" xr:uid="{00000000-0005-0000-0000-00004E460000}"/>
    <cellStyle name="Normal 4 3 4 6 2 3 5" xfId="25346" xr:uid="{00000000-0005-0000-0000-00004F460000}"/>
    <cellStyle name="Normal 4 3 4 6 2 4" xfId="15607" xr:uid="{00000000-0005-0000-0000-000050460000}"/>
    <cellStyle name="Normal 4 3 4 6 2 4 2" xfId="43235" xr:uid="{00000000-0005-0000-0000-000051460000}"/>
    <cellStyle name="Normal 4 3 4 6 2 4 3" xfId="27197" xr:uid="{00000000-0005-0000-0000-000052460000}"/>
    <cellStyle name="Normal 4 3 4 6 2 5" xfId="11677" xr:uid="{00000000-0005-0000-0000-000053460000}"/>
    <cellStyle name="Normal 4 3 4 6 2 5 2" xfId="39439" xr:uid="{00000000-0005-0000-0000-000054460000}"/>
    <cellStyle name="Normal 4 3 4 6 2 5 3" xfId="24001" xr:uid="{00000000-0005-0000-0000-000055460000}"/>
    <cellStyle name="Normal 4 3 4 6 2 6" xfId="18383" xr:uid="{00000000-0005-0000-0000-000056460000}"/>
    <cellStyle name="Normal 4 3 4 6 2 6 2" xfId="35964" xr:uid="{00000000-0005-0000-0000-000057460000}"/>
    <cellStyle name="Normal 4 3 4 6 2 7" xfId="9733" xr:uid="{00000000-0005-0000-0000-000058460000}"/>
    <cellStyle name="Normal 4 3 4 6 2 7 2" xfId="33429" xr:uid="{00000000-0005-0000-0000-000059460000}"/>
    <cellStyle name="Normal 4 3 4 6 2 8" xfId="7861" xr:uid="{00000000-0005-0000-0000-00005A460000}"/>
    <cellStyle name="Normal 4 3 4 6 2 8 2" xfId="29685" xr:uid="{00000000-0005-0000-0000-00005B460000}"/>
    <cellStyle name="Normal 4 3 4 6 2 9" xfId="5989" xr:uid="{00000000-0005-0000-0000-00005C460000}"/>
    <cellStyle name="Normal 4 3 4 6 2 9 2" xfId="22129" xr:uid="{00000000-0005-0000-0000-00005D460000}"/>
    <cellStyle name="Normal 4 3 4 6 3" xfId="2462" xr:uid="{00000000-0005-0000-0000-00005E460000}"/>
    <cellStyle name="Normal 4 3 4 6 3 10" xfId="20474" xr:uid="{00000000-0005-0000-0000-00005F460000}"/>
    <cellStyle name="Normal 4 3 4 6 3 2" xfId="12606" xr:uid="{00000000-0005-0000-0000-000060460000}"/>
    <cellStyle name="Normal 4 3 4 6 3 2 2" xfId="40348" xr:uid="{00000000-0005-0000-0000-000061460000}"/>
    <cellStyle name="Normal 4 3 4 6 3 2 3" xfId="37721" xr:uid="{00000000-0005-0000-0000-000062460000}"/>
    <cellStyle name="Normal 4 3 4 6 3 2 4" xfId="31774" xr:uid="{00000000-0005-0000-0000-000063460000}"/>
    <cellStyle name="Normal 4 3 4 6 3 2 5" xfId="24831" xr:uid="{00000000-0005-0000-0000-000064460000}"/>
    <cellStyle name="Normal 4 3 4 6 3 3" xfId="15092" xr:uid="{00000000-0005-0000-0000-000065460000}"/>
    <cellStyle name="Normal 4 3 4 6 3 3 2" xfId="42720" xr:uid="{00000000-0005-0000-0000-000066460000}"/>
    <cellStyle name="Normal 4 3 4 6 3 3 3" xfId="27361" xr:uid="{00000000-0005-0000-0000-000067460000}"/>
    <cellStyle name="Normal 4 3 4 6 3 4" xfId="11546" xr:uid="{00000000-0005-0000-0000-000068460000}"/>
    <cellStyle name="Normal 4 3 4 6 3 4 2" xfId="39315" xr:uid="{00000000-0005-0000-0000-000069460000}"/>
    <cellStyle name="Normal 4 3 4 6 3 4 3" xfId="24218" xr:uid="{00000000-0005-0000-0000-00006A460000}"/>
    <cellStyle name="Normal 4 3 4 6 3 5" xfId="18600" xr:uid="{00000000-0005-0000-0000-00006B460000}"/>
    <cellStyle name="Normal 4 3 4 6 3 5 2" xfId="36128" xr:uid="{00000000-0005-0000-0000-00006C460000}"/>
    <cellStyle name="Normal 4 3 4 6 3 6" xfId="9950" xr:uid="{00000000-0005-0000-0000-00006D460000}"/>
    <cellStyle name="Normal 4 3 4 6 3 6 2" xfId="33646" xr:uid="{00000000-0005-0000-0000-00006E460000}"/>
    <cellStyle name="Normal 4 3 4 6 3 7" xfId="8078" xr:uid="{00000000-0005-0000-0000-00006F460000}"/>
    <cellStyle name="Normal 4 3 4 6 3 7 2" xfId="29902" xr:uid="{00000000-0005-0000-0000-000070460000}"/>
    <cellStyle name="Normal 4 3 4 6 3 8" xfId="6206" xr:uid="{00000000-0005-0000-0000-000071460000}"/>
    <cellStyle name="Normal 4 3 4 6 3 8 2" xfId="22346" xr:uid="{00000000-0005-0000-0000-000072460000}"/>
    <cellStyle name="Normal 4 3 4 6 3 9" xfId="4334" xr:uid="{00000000-0005-0000-0000-000073460000}"/>
    <cellStyle name="Normal 4 3 4 6 4" xfId="1918" xr:uid="{00000000-0005-0000-0000-000074460000}"/>
    <cellStyle name="Normal 4 3 4 6 4 10" xfId="19931" xr:uid="{00000000-0005-0000-0000-000075460000}"/>
    <cellStyle name="Normal 4 3 4 6 4 2" xfId="14119" xr:uid="{00000000-0005-0000-0000-000076460000}"/>
    <cellStyle name="Normal 4 3 4 6 4 2 2" xfId="41747" xr:uid="{00000000-0005-0000-0000-000077460000}"/>
    <cellStyle name="Normal 4 3 4 6 4 2 3" xfId="31231" xr:uid="{00000000-0005-0000-0000-000078460000}"/>
    <cellStyle name="Normal 4 3 4 6 4 2 4" xfId="26229" xr:uid="{00000000-0005-0000-0000-000079460000}"/>
    <cellStyle name="Normal 4 3 4 6 4 3" xfId="16490" xr:uid="{00000000-0005-0000-0000-00007A460000}"/>
    <cellStyle name="Normal 4 3 4 6 4 3 2" xfId="44118" xr:uid="{00000000-0005-0000-0000-00007B460000}"/>
    <cellStyle name="Normal 4 3 4 6 4 3 3" xfId="27962" xr:uid="{00000000-0005-0000-0000-00007C460000}"/>
    <cellStyle name="Normal 4 3 4 6 4 4" xfId="11449" xr:uid="{00000000-0005-0000-0000-00007D460000}"/>
    <cellStyle name="Normal 4 3 4 6 4 4 2" xfId="39220" xr:uid="{00000000-0005-0000-0000-00007E460000}"/>
    <cellStyle name="Normal 4 3 4 6 4 4 3" xfId="23675" xr:uid="{00000000-0005-0000-0000-00007F460000}"/>
    <cellStyle name="Normal 4 3 4 6 4 5" xfId="18057" xr:uid="{00000000-0005-0000-0000-000080460000}"/>
    <cellStyle name="Normal 4 3 4 6 4 5 2" xfId="36729" xr:uid="{00000000-0005-0000-0000-000081460000}"/>
    <cellStyle name="Normal 4 3 4 6 4 6" xfId="9407" xr:uid="{00000000-0005-0000-0000-000082460000}"/>
    <cellStyle name="Normal 4 3 4 6 4 6 2" xfId="33103" xr:uid="{00000000-0005-0000-0000-000083460000}"/>
    <cellStyle name="Normal 4 3 4 6 4 7" xfId="7535" xr:uid="{00000000-0005-0000-0000-000084460000}"/>
    <cellStyle name="Normal 4 3 4 6 4 7 2" xfId="29359" xr:uid="{00000000-0005-0000-0000-000085460000}"/>
    <cellStyle name="Normal 4 3 4 6 4 8" xfId="5663" xr:uid="{00000000-0005-0000-0000-000086460000}"/>
    <cellStyle name="Normal 4 3 4 6 4 8 2" xfId="21803" xr:uid="{00000000-0005-0000-0000-000087460000}"/>
    <cellStyle name="Normal 4 3 4 6 4 9" xfId="3791" xr:uid="{00000000-0005-0000-0000-000088460000}"/>
    <cellStyle name="Normal 4 3 4 6 5" xfId="11126" xr:uid="{00000000-0005-0000-0000-000089460000}"/>
    <cellStyle name="Normal 4 3 4 6 5 2" xfId="13097" xr:uid="{00000000-0005-0000-0000-00008A460000}"/>
    <cellStyle name="Normal 4 3 4 6 5 2 2" xfId="40746" xr:uid="{00000000-0005-0000-0000-00008B460000}"/>
    <cellStyle name="Normal 4 3 4 6 5 2 3" xfId="34886" xr:uid="{00000000-0005-0000-0000-00008C460000}"/>
    <cellStyle name="Normal 4 3 4 6 5 3" xfId="15490" xr:uid="{00000000-0005-0000-0000-00008D460000}"/>
    <cellStyle name="Normal 4 3 4 6 5 3 2" xfId="43118" xr:uid="{00000000-0005-0000-0000-00008E460000}"/>
    <cellStyle name="Normal 4 3 4 6 5 4" xfId="38897" xr:uid="{00000000-0005-0000-0000-00008F460000}"/>
    <cellStyle name="Normal 4 3 4 6 5 5" xfId="37178" xr:uid="{00000000-0005-0000-0000-000090460000}"/>
    <cellStyle name="Normal 4 3 4 6 5 6" xfId="30602" xr:uid="{00000000-0005-0000-0000-000091460000}"/>
    <cellStyle name="Normal 4 3 4 6 5 7" xfId="25229" xr:uid="{00000000-0005-0000-0000-000092460000}"/>
    <cellStyle name="Normal 4 3 4 6 6" xfId="12222" xr:uid="{00000000-0005-0000-0000-000093460000}"/>
    <cellStyle name="Normal 4 3 4 6 6 2" xfId="39969" xr:uid="{00000000-0005-0000-0000-000094460000}"/>
    <cellStyle name="Normal 4 3 4 6 6 3" xfId="34499" xr:uid="{00000000-0005-0000-0000-000095460000}"/>
    <cellStyle name="Normal 4 3 4 6 6 4" xfId="26930" xr:uid="{00000000-0005-0000-0000-000096460000}"/>
    <cellStyle name="Normal 4 3 4 6 7" xfId="14713" xr:uid="{00000000-0005-0000-0000-000097460000}"/>
    <cellStyle name="Normal 4 3 4 6 7 2" xfId="42341" xr:uid="{00000000-0005-0000-0000-000098460000}"/>
    <cellStyle name="Normal 4 3 4 6 7 3" xfId="23046" xr:uid="{00000000-0005-0000-0000-000099460000}"/>
    <cellStyle name="Normal 4 3 4 6 8" xfId="16933" xr:uid="{00000000-0005-0000-0000-00009A460000}"/>
    <cellStyle name="Normal 4 3 4 6 8 2" xfId="44561" xr:uid="{00000000-0005-0000-0000-00009B460000}"/>
    <cellStyle name="Normal 4 3 4 6 9" xfId="10650" xr:uid="{00000000-0005-0000-0000-00009C460000}"/>
    <cellStyle name="Normal 4 3 4 6 9 2" xfId="38421" xr:uid="{00000000-0005-0000-0000-00009D460000}"/>
    <cellStyle name="Normal 4 3 4 7" xfId="1136" xr:uid="{00000000-0005-0000-0000-00009E460000}"/>
    <cellStyle name="Normal 4 3 4 7 10" xfId="8625" xr:uid="{00000000-0005-0000-0000-00009F460000}"/>
    <cellStyle name="Normal 4 3 4 7 10 2" xfId="32321" xr:uid="{00000000-0005-0000-0000-0000A0460000}"/>
    <cellStyle name="Normal 4 3 4 7 11" xfId="6753" xr:uid="{00000000-0005-0000-0000-0000A1460000}"/>
    <cellStyle name="Normal 4 3 4 7 11 2" xfId="28577" xr:uid="{00000000-0005-0000-0000-0000A2460000}"/>
    <cellStyle name="Normal 4 3 4 7 12" xfId="4881" xr:uid="{00000000-0005-0000-0000-0000A3460000}"/>
    <cellStyle name="Normal 4 3 4 7 12 2" xfId="21021" xr:uid="{00000000-0005-0000-0000-0000A4460000}"/>
    <cellStyle name="Normal 4 3 4 7 13" xfId="3009" xr:uid="{00000000-0005-0000-0000-0000A5460000}"/>
    <cellStyle name="Normal 4 3 4 7 14" xfId="19149" xr:uid="{00000000-0005-0000-0000-0000A6460000}"/>
    <cellStyle name="Normal 4 3 4 7 2" xfId="2635" xr:uid="{00000000-0005-0000-0000-0000A7460000}"/>
    <cellStyle name="Normal 4 3 4 7 2 10" xfId="20647" xr:uid="{00000000-0005-0000-0000-0000A8460000}"/>
    <cellStyle name="Normal 4 3 4 7 2 2" xfId="13700" xr:uid="{00000000-0005-0000-0000-0000A9460000}"/>
    <cellStyle name="Normal 4 3 4 7 2 2 2" xfId="41328" xr:uid="{00000000-0005-0000-0000-0000AA460000}"/>
    <cellStyle name="Normal 4 3 4 7 2 2 3" xfId="37894" xr:uid="{00000000-0005-0000-0000-0000AB460000}"/>
    <cellStyle name="Normal 4 3 4 7 2 2 4" xfId="31947" xr:uid="{00000000-0005-0000-0000-0000AC460000}"/>
    <cellStyle name="Normal 4 3 4 7 2 2 5" xfId="25810" xr:uid="{00000000-0005-0000-0000-0000AD460000}"/>
    <cellStyle name="Normal 4 3 4 7 2 3" xfId="16071" xr:uid="{00000000-0005-0000-0000-0000AE460000}"/>
    <cellStyle name="Normal 4 3 4 7 2 3 2" xfId="43699" xr:uid="{00000000-0005-0000-0000-0000AF460000}"/>
    <cellStyle name="Normal 4 3 4 7 2 3 3" xfId="27534" xr:uid="{00000000-0005-0000-0000-0000B0460000}"/>
    <cellStyle name="Normal 4 3 4 7 2 4" xfId="11611" xr:uid="{00000000-0005-0000-0000-0000B1460000}"/>
    <cellStyle name="Normal 4 3 4 7 2 4 2" xfId="39374" xr:uid="{00000000-0005-0000-0000-0000B2460000}"/>
    <cellStyle name="Normal 4 3 4 7 2 4 3" xfId="24391" xr:uid="{00000000-0005-0000-0000-0000B3460000}"/>
    <cellStyle name="Normal 4 3 4 7 2 5" xfId="18773" xr:uid="{00000000-0005-0000-0000-0000B4460000}"/>
    <cellStyle name="Normal 4 3 4 7 2 5 2" xfId="36301" xr:uid="{00000000-0005-0000-0000-0000B5460000}"/>
    <cellStyle name="Normal 4 3 4 7 2 6" xfId="10123" xr:uid="{00000000-0005-0000-0000-0000B6460000}"/>
    <cellStyle name="Normal 4 3 4 7 2 6 2" xfId="33819" xr:uid="{00000000-0005-0000-0000-0000B7460000}"/>
    <cellStyle name="Normal 4 3 4 7 2 7" xfId="8251" xr:uid="{00000000-0005-0000-0000-0000B8460000}"/>
    <cellStyle name="Normal 4 3 4 7 2 7 2" xfId="30075" xr:uid="{00000000-0005-0000-0000-0000B9460000}"/>
    <cellStyle name="Normal 4 3 4 7 2 8" xfId="6379" xr:uid="{00000000-0005-0000-0000-0000BA460000}"/>
    <cellStyle name="Normal 4 3 4 7 2 8 2" xfId="22519" xr:uid="{00000000-0005-0000-0000-0000BB460000}"/>
    <cellStyle name="Normal 4 3 4 7 2 9" xfId="4507" xr:uid="{00000000-0005-0000-0000-0000BC460000}"/>
    <cellStyle name="Normal 4 3 4 7 3" xfId="2091" xr:uid="{00000000-0005-0000-0000-0000BD460000}"/>
    <cellStyle name="Normal 4 3 4 7 3 10" xfId="20104" xr:uid="{00000000-0005-0000-0000-0000BE460000}"/>
    <cellStyle name="Normal 4 3 4 7 3 2" xfId="14129" xr:uid="{00000000-0005-0000-0000-0000BF460000}"/>
    <cellStyle name="Normal 4 3 4 7 3 2 2" xfId="41757" xr:uid="{00000000-0005-0000-0000-0000C0460000}"/>
    <cellStyle name="Normal 4 3 4 7 3 2 3" xfId="31404" xr:uid="{00000000-0005-0000-0000-0000C1460000}"/>
    <cellStyle name="Normal 4 3 4 7 3 2 4" xfId="26239" xr:uid="{00000000-0005-0000-0000-0000C2460000}"/>
    <cellStyle name="Normal 4 3 4 7 3 3" xfId="16500" xr:uid="{00000000-0005-0000-0000-0000C3460000}"/>
    <cellStyle name="Normal 4 3 4 7 3 3 2" xfId="44128" xr:uid="{00000000-0005-0000-0000-0000C4460000}"/>
    <cellStyle name="Normal 4 3 4 7 3 3 3" xfId="27972" xr:uid="{00000000-0005-0000-0000-0000C5460000}"/>
    <cellStyle name="Normal 4 3 4 7 3 4" xfId="10973" xr:uid="{00000000-0005-0000-0000-0000C6460000}"/>
    <cellStyle name="Normal 4 3 4 7 3 4 2" xfId="38744" xr:uid="{00000000-0005-0000-0000-0000C7460000}"/>
    <cellStyle name="Normal 4 3 4 7 3 4 3" xfId="23848" xr:uid="{00000000-0005-0000-0000-0000C8460000}"/>
    <cellStyle name="Normal 4 3 4 7 3 5" xfId="18230" xr:uid="{00000000-0005-0000-0000-0000C9460000}"/>
    <cellStyle name="Normal 4 3 4 7 3 5 2" xfId="36739" xr:uid="{00000000-0005-0000-0000-0000CA460000}"/>
    <cellStyle name="Normal 4 3 4 7 3 6" xfId="9580" xr:uid="{00000000-0005-0000-0000-0000CB460000}"/>
    <cellStyle name="Normal 4 3 4 7 3 6 2" xfId="33276" xr:uid="{00000000-0005-0000-0000-0000CC460000}"/>
    <cellStyle name="Normal 4 3 4 7 3 7" xfId="7708" xr:uid="{00000000-0005-0000-0000-0000CD460000}"/>
    <cellStyle name="Normal 4 3 4 7 3 7 2" xfId="29532" xr:uid="{00000000-0005-0000-0000-0000CE460000}"/>
    <cellStyle name="Normal 4 3 4 7 3 8" xfId="5836" xr:uid="{00000000-0005-0000-0000-0000CF460000}"/>
    <cellStyle name="Normal 4 3 4 7 3 8 2" xfId="21976" xr:uid="{00000000-0005-0000-0000-0000D0460000}"/>
    <cellStyle name="Normal 4 3 4 7 3 9" xfId="3964" xr:uid="{00000000-0005-0000-0000-0000D1460000}"/>
    <cellStyle name="Normal 4 3 4 7 4" xfId="13129" xr:uid="{00000000-0005-0000-0000-0000D2460000}"/>
    <cellStyle name="Normal 4 3 4 7 4 2" xfId="15520" xr:uid="{00000000-0005-0000-0000-0000D3460000}"/>
    <cellStyle name="Normal 4 3 4 7 4 2 2" xfId="43148" xr:uid="{00000000-0005-0000-0000-0000D4460000}"/>
    <cellStyle name="Normal 4 3 4 7 4 2 3" xfId="34894" xr:uid="{00000000-0005-0000-0000-0000D5460000}"/>
    <cellStyle name="Normal 4 3 4 7 4 3" xfId="40776" xr:uid="{00000000-0005-0000-0000-0000D6460000}"/>
    <cellStyle name="Normal 4 3 4 7 4 4" xfId="37351" xr:uid="{00000000-0005-0000-0000-0000D7460000}"/>
    <cellStyle name="Normal 4 3 4 7 4 5" xfId="30449" xr:uid="{00000000-0005-0000-0000-0000D8460000}"/>
    <cellStyle name="Normal 4 3 4 7 4 6" xfId="25259" xr:uid="{00000000-0005-0000-0000-0000D9460000}"/>
    <cellStyle name="Normal 4 3 4 7 5" xfId="12069" xr:uid="{00000000-0005-0000-0000-0000DA460000}"/>
    <cellStyle name="Normal 4 3 4 7 5 2" xfId="39816" xr:uid="{00000000-0005-0000-0000-0000DB460000}"/>
    <cellStyle name="Normal 4 3 4 7 5 3" xfId="34346" xr:uid="{00000000-0005-0000-0000-0000DC460000}"/>
    <cellStyle name="Normal 4 3 4 7 5 4" xfId="26941" xr:uid="{00000000-0005-0000-0000-0000DD460000}"/>
    <cellStyle name="Normal 4 3 4 7 6" xfId="14560" xr:uid="{00000000-0005-0000-0000-0000DE460000}"/>
    <cellStyle name="Normal 4 3 4 7 6 2" xfId="42188" xr:uid="{00000000-0005-0000-0000-0000DF460000}"/>
    <cellStyle name="Normal 4 3 4 7 6 3" xfId="22893" xr:uid="{00000000-0005-0000-0000-0000E0460000}"/>
    <cellStyle name="Normal 4 3 4 7 7" xfId="16780" xr:uid="{00000000-0005-0000-0000-0000E1460000}"/>
    <cellStyle name="Normal 4 3 4 7 7 2" xfId="44408" xr:uid="{00000000-0005-0000-0000-0000E2460000}"/>
    <cellStyle name="Normal 4 3 4 7 8" xfId="10497" xr:uid="{00000000-0005-0000-0000-0000E3460000}"/>
    <cellStyle name="Normal 4 3 4 7 8 2" xfId="38268" xr:uid="{00000000-0005-0000-0000-0000E4460000}"/>
    <cellStyle name="Normal 4 3 4 7 9" xfId="17275" xr:uid="{00000000-0005-0000-0000-0000E5460000}"/>
    <cellStyle name="Normal 4 3 4 7 9 2" xfId="35708" xr:uid="{00000000-0005-0000-0000-0000E6460000}"/>
    <cellStyle name="Normal 4 3 4 8" xfId="1769" xr:uid="{00000000-0005-0000-0000-0000E7460000}"/>
    <cellStyle name="Normal 4 3 4 8 10" xfId="5514" xr:uid="{00000000-0005-0000-0000-0000E8460000}"/>
    <cellStyle name="Normal 4 3 4 8 10 2" xfId="21654" xr:uid="{00000000-0005-0000-0000-0000E9460000}"/>
    <cellStyle name="Normal 4 3 4 8 11" xfId="3642" xr:uid="{00000000-0005-0000-0000-0000EA460000}"/>
    <cellStyle name="Normal 4 3 4 8 12" xfId="19782" xr:uid="{00000000-0005-0000-0000-0000EB460000}"/>
    <cellStyle name="Normal 4 3 4 8 2" xfId="14132" xr:uid="{00000000-0005-0000-0000-0000EC460000}"/>
    <cellStyle name="Normal 4 3 4 8 2 2" xfId="16503" xr:uid="{00000000-0005-0000-0000-0000ED460000}"/>
    <cellStyle name="Normal 4 3 4 8 2 2 2" xfId="44131" xr:uid="{00000000-0005-0000-0000-0000EE460000}"/>
    <cellStyle name="Normal 4 3 4 8 2 2 3" xfId="27975" xr:uid="{00000000-0005-0000-0000-0000EF460000}"/>
    <cellStyle name="Normal 4 3 4 8 2 3" xfId="41760" xr:uid="{00000000-0005-0000-0000-0000F0460000}"/>
    <cellStyle name="Normal 4 3 4 8 2 4" xfId="36742" xr:uid="{00000000-0005-0000-0000-0000F1460000}"/>
    <cellStyle name="Normal 4 3 4 8 2 5" xfId="31082" xr:uid="{00000000-0005-0000-0000-0000F2460000}"/>
    <cellStyle name="Normal 4 3 4 8 2 6" xfId="26242" xr:uid="{00000000-0005-0000-0000-0000F3460000}"/>
    <cellStyle name="Normal 4 3 4 8 3" xfId="13144" xr:uid="{00000000-0005-0000-0000-0000F4460000}"/>
    <cellStyle name="Normal 4 3 4 8 3 2" xfId="15534" xr:uid="{00000000-0005-0000-0000-0000F5460000}"/>
    <cellStyle name="Normal 4 3 4 8 3 2 2" xfId="43162" xr:uid="{00000000-0005-0000-0000-0000F6460000}"/>
    <cellStyle name="Normal 4 3 4 8 3 3" xfId="40790" xr:uid="{00000000-0005-0000-0000-0000F7460000}"/>
    <cellStyle name="Normal 4 3 4 8 3 4" xfId="37029" xr:uid="{00000000-0005-0000-0000-0000F8460000}"/>
    <cellStyle name="Normal 4 3 4 8 3 5" xfId="34904" xr:uid="{00000000-0005-0000-0000-0000F9460000}"/>
    <cellStyle name="Normal 4 3 4 8 3 6" xfId="25273" xr:uid="{00000000-0005-0000-0000-0000FA460000}"/>
    <cellStyle name="Normal 4 3 4 8 4" xfId="11916" xr:uid="{00000000-0005-0000-0000-0000FB460000}"/>
    <cellStyle name="Normal 4 3 4 8 4 2" xfId="39663" xr:uid="{00000000-0005-0000-0000-0000FC460000}"/>
    <cellStyle name="Normal 4 3 4 8 4 3" xfId="34193" xr:uid="{00000000-0005-0000-0000-0000FD460000}"/>
    <cellStyle name="Normal 4 3 4 8 4 4" xfId="26944" xr:uid="{00000000-0005-0000-0000-0000FE460000}"/>
    <cellStyle name="Normal 4 3 4 8 5" xfId="14407" xr:uid="{00000000-0005-0000-0000-0000FF460000}"/>
    <cellStyle name="Normal 4 3 4 8 5 2" xfId="42035" xr:uid="{00000000-0005-0000-0000-000000470000}"/>
    <cellStyle name="Normal 4 3 4 8 5 3" xfId="23526" xr:uid="{00000000-0005-0000-0000-000001470000}"/>
    <cellStyle name="Normal 4 3 4 8 6" xfId="11708" xr:uid="{00000000-0005-0000-0000-000002470000}"/>
    <cellStyle name="Normal 4 3 4 8 6 2" xfId="39466" xr:uid="{00000000-0005-0000-0000-000003470000}"/>
    <cellStyle name="Normal 4 3 4 8 7" xfId="17908" xr:uid="{00000000-0005-0000-0000-000004470000}"/>
    <cellStyle name="Normal 4 3 4 8 7 2" xfId="35711" xr:uid="{00000000-0005-0000-0000-000005470000}"/>
    <cellStyle name="Normal 4 3 4 8 8" xfId="9258" xr:uid="{00000000-0005-0000-0000-000006470000}"/>
    <cellStyle name="Normal 4 3 4 8 8 2" xfId="32954" xr:uid="{00000000-0005-0000-0000-000007470000}"/>
    <cellStyle name="Normal 4 3 4 8 9" xfId="7386" xr:uid="{00000000-0005-0000-0000-000008470000}"/>
    <cellStyle name="Normal 4 3 4 8 9 2" xfId="29210" xr:uid="{00000000-0005-0000-0000-000009470000}"/>
    <cellStyle name="Normal 4 3 4 9" xfId="2313" xr:uid="{00000000-0005-0000-0000-00000A470000}"/>
    <cellStyle name="Normal 4 3 4 9 10" xfId="4185" xr:uid="{00000000-0005-0000-0000-00000B470000}"/>
    <cellStyle name="Normal 4 3 4 9 11" xfId="20325" xr:uid="{00000000-0005-0000-0000-00000C470000}"/>
    <cellStyle name="Normal 4 3 4 9 2" xfId="14177" xr:uid="{00000000-0005-0000-0000-00000D470000}"/>
    <cellStyle name="Normal 4 3 4 9 2 2" xfId="16548" xr:uid="{00000000-0005-0000-0000-00000E470000}"/>
    <cellStyle name="Normal 4 3 4 9 2 2 2" xfId="44176" xr:uid="{00000000-0005-0000-0000-00000F470000}"/>
    <cellStyle name="Normal 4 3 4 9 2 2 3" xfId="28028" xr:uid="{00000000-0005-0000-0000-000010470000}"/>
    <cellStyle name="Normal 4 3 4 9 2 3" xfId="41805" xr:uid="{00000000-0005-0000-0000-000011470000}"/>
    <cellStyle name="Normal 4 3 4 9 2 4" xfId="36795" xr:uid="{00000000-0005-0000-0000-000012470000}"/>
    <cellStyle name="Normal 4 3 4 9 2 5" xfId="31625" xr:uid="{00000000-0005-0000-0000-000013470000}"/>
    <cellStyle name="Normal 4 3 4 9 2 6" xfId="26287" xr:uid="{00000000-0005-0000-0000-000014470000}"/>
    <cellStyle name="Normal 4 3 4 9 3" xfId="12921" xr:uid="{00000000-0005-0000-0000-000015470000}"/>
    <cellStyle name="Normal 4 3 4 9 3 2" xfId="40600" xr:uid="{00000000-0005-0000-0000-000016470000}"/>
    <cellStyle name="Normal 4 3 4 9 3 3" xfId="37572" xr:uid="{00000000-0005-0000-0000-000017470000}"/>
    <cellStyle name="Normal 4 3 4 9 3 4" xfId="34822" xr:uid="{00000000-0005-0000-0000-000018470000}"/>
    <cellStyle name="Normal 4 3 4 9 3 5" xfId="25083" xr:uid="{00000000-0005-0000-0000-000019470000}"/>
    <cellStyle name="Normal 4 3 4 9 4" xfId="15344" xr:uid="{00000000-0005-0000-0000-00001A470000}"/>
    <cellStyle name="Normal 4 3 4 9 4 2" xfId="42972" xr:uid="{00000000-0005-0000-0000-00001B470000}"/>
    <cellStyle name="Normal 4 3 4 9 4 3" xfId="26997" xr:uid="{00000000-0005-0000-0000-00001C470000}"/>
    <cellStyle name="Normal 4 3 4 9 5" xfId="11746" xr:uid="{00000000-0005-0000-0000-00001D470000}"/>
    <cellStyle name="Normal 4 3 4 9 5 2" xfId="39499" xr:uid="{00000000-0005-0000-0000-00001E470000}"/>
    <cellStyle name="Normal 4 3 4 9 5 3" xfId="24069" xr:uid="{00000000-0005-0000-0000-00001F470000}"/>
    <cellStyle name="Normal 4 3 4 9 6" xfId="18451" xr:uid="{00000000-0005-0000-0000-000020470000}"/>
    <cellStyle name="Normal 4 3 4 9 6 2" xfId="35764" xr:uid="{00000000-0005-0000-0000-000021470000}"/>
    <cellStyle name="Normal 4 3 4 9 7" xfId="9801" xr:uid="{00000000-0005-0000-0000-000022470000}"/>
    <cellStyle name="Normal 4 3 4 9 7 2" xfId="33497" xr:uid="{00000000-0005-0000-0000-000023470000}"/>
    <cellStyle name="Normal 4 3 4 9 8" xfId="7929" xr:uid="{00000000-0005-0000-0000-000024470000}"/>
    <cellStyle name="Normal 4 3 4 9 8 2" xfId="29753" xr:uid="{00000000-0005-0000-0000-000025470000}"/>
    <cellStyle name="Normal 4 3 4 9 9" xfId="6057" xr:uid="{00000000-0005-0000-0000-000026470000}"/>
    <cellStyle name="Normal 4 3 4 9 9 2" xfId="22197" xr:uid="{00000000-0005-0000-0000-000027470000}"/>
    <cellStyle name="Normal 4 3 5" xfId="644" xr:uid="{00000000-0005-0000-0000-000028470000}"/>
    <cellStyle name="Normal 4 3 5 10" xfId="11768" xr:uid="{00000000-0005-0000-0000-000029470000}"/>
    <cellStyle name="Normal 4 3 5 10 2" xfId="39521" xr:uid="{00000000-0005-0000-0000-00002A470000}"/>
    <cellStyle name="Normal 4 3 5 10 3" xfId="36877" xr:uid="{00000000-0005-0000-0000-00002B470000}"/>
    <cellStyle name="Normal 4 3 5 10 4" xfId="30301" xr:uid="{00000000-0005-0000-0000-00002C470000}"/>
    <cellStyle name="Normal 4 3 5 10 5" xfId="24624" xr:uid="{00000000-0005-0000-0000-00002D470000}"/>
    <cellStyle name="Normal 4 3 5 11" xfId="14259" xr:uid="{00000000-0005-0000-0000-00002E470000}"/>
    <cellStyle name="Normal 4 3 5 11 2" xfId="41887" xr:uid="{00000000-0005-0000-0000-00002F470000}"/>
    <cellStyle name="Normal 4 3 5 11 3" xfId="34045" xr:uid="{00000000-0005-0000-0000-000030470000}"/>
    <cellStyle name="Normal 4 3 5 11 4" xfId="26398" xr:uid="{00000000-0005-0000-0000-000031470000}"/>
    <cellStyle name="Normal 4 3 5 12" xfId="16632" xr:uid="{00000000-0005-0000-0000-000032470000}"/>
    <cellStyle name="Normal 4 3 5 12 2" xfId="44260" xr:uid="{00000000-0005-0000-0000-000033470000}"/>
    <cellStyle name="Normal 4 3 5 12 3" xfId="22745" xr:uid="{00000000-0005-0000-0000-000034470000}"/>
    <cellStyle name="Normal 4 3 5 13" xfId="10349" xr:uid="{00000000-0005-0000-0000-000035470000}"/>
    <cellStyle name="Normal 4 3 5 13 2" xfId="38120" xr:uid="{00000000-0005-0000-0000-000036470000}"/>
    <cellStyle name="Normal 4 3 5 14" xfId="17127" xr:uid="{00000000-0005-0000-0000-000037470000}"/>
    <cellStyle name="Normal 4 3 5 14 2" xfId="35028" xr:uid="{00000000-0005-0000-0000-000038470000}"/>
    <cellStyle name="Normal 4 3 5 15" xfId="8477" xr:uid="{00000000-0005-0000-0000-000039470000}"/>
    <cellStyle name="Normal 4 3 5 15 2" xfId="32173" xr:uid="{00000000-0005-0000-0000-00003A470000}"/>
    <cellStyle name="Normal 4 3 5 16" xfId="6605" xr:uid="{00000000-0005-0000-0000-00003B470000}"/>
    <cellStyle name="Normal 4 3 5 16 2" xfId="28429" xr:uid="{00000000-0005-0000-0000-00003C470000}"/>
    <cellStyle name="Normal 4 3 5 17" xfId="4733" xr:uid="{00000000-0005-0000-0000-00003D470000}"/>
    <cellStyle name="Normal 4 3 5 17 2" xfId="20873" xr:uid="{00000000-0005-0000-0000-00003E470000}"/>
    <cellStyle name="Normal 4 3 5 18" xfId="2861" xr:uid="{00000000-0005-0000-0000-00003F470000}"/>
    <cellStyle name="Normal 4 3 5 19" xfId="19001" xr:uid="{00000000-0005-0000-0000-000040470000}"/>
    <cellStyle name="Normal 4 3 5 2" xfId="1073" xr:uid="{00000000-0005-0000-0000-000041470000}"/>
    <cellStyle name="Normal 4 3 5 2 10" xfId="16718" xr:uid="{00000000-0005-0000-0000-000042470000}"/>
    <cellStyle name="Normal 4 3 5 2 10 2" xfId="44346" xr:uid="{00000000-0005-0000-0000-000043470000}"/>
    <cellStyle name="Normal 4 3 5 2 10 3" xfId="22831" xr:uid="{00000000-0005-0000-0000-000044470000}"/>
    <cellStyle name="Normal 4 3 5 2 11" xfId="10435" xr:uid="{00000000-0005-0000-0000-000045470000}"/>
    <cellStyle name="Normal 4 3 5 2 11 2" xfId="38206" xr:uid="{00000000-0005-0000-0000-000046470000}"/>
    <cellStyle name="Normal 4 3 5 2 12" xfId="17213" xr:uid="{00000000-0005-0000-0000-000047470000}"/>
    <cellStyle name="Normal 4 3 5 2 12 2" xfId="35114" xr:uid="{00000000-0005-0000-0000-000048470000}"/>
    <cellStyle name="Normal 4 3 5 2 13" xfId="8563" xr:uid="{00000000-0005-0000-0000-000049470000}"/>
    <cellStyle name="Normal 4 3 5 2 13 2" xfId="32259" xr:uid="{00000000-0005-0000-0000-00004A470000}"/>
    <cellStyle name="Normal 4 3 5 2 14" xfId="6691" xr:uid="{00000000-0005-0000-0000-00004B470000}"/>
    <cellStyle name="Normal 4 3 5 2 14 2" xfId="28515" xr:uid="{00000000-0005-0000-0000-00004C470000}"/>
    <cellStyle name="Normal 4 3 5 2 15" xfId="4819" xr:uid="{00000000-0005-0000-0000-00004D470000}"/>
    <cellStyle name="Normal 4 3 5 2 15 2" xfId="20959" xr:uid="{00000000-0005-0000-0000-00004E470000}"/>
    <cellStyle name="Normal 4 3 5 2 16" xfId="2947" xr:uid="{00000000-0005-0000-0000-00004F470000}"/>
    <cellStyle name="Normal 4 3 5 2 17" xfId="19087" xr:uid="{00000000-0005-0000-0000-000050470000}"/>
    <cellStyle name="Normal 4 3 5 2 2" xfId="1397" xr:uid="{00000000-0005-0000-0000-000051470000}"/>
    <cellStyle name="Normal 4 3 5 2 2 10" xfId="8886" xr:uid="{00000000-0005-0000-0000-000052470000}"/>
    <cellStyle name="Normal 4 3 5 2 2 10 2" xfId="32582" xr:uid="{00000000-0005-0000-0000-000053470000}"/>
    <cellStyle name="Normal 4 3 5 2 2 11" xfId="7014" xr:uid="{00000000-0005-0000-0000-000054470000}"/>
    <cellStyle name="Normal 4 3 5 2 2 11 2" xfId="28838" xr:uid="{00000000-0005-0000-0000-000055470000}"/>
    <cellStyle name="Normal 4 3 5 2 2 12" xfId="5142" xr:uid="{00000000-0005-0000-0000-000056470000}"/>
    <cellStyle name="Normal 4 3 5 2 2 12 2" xfId="21282" xr:uid="{00000000-0005-0000-0000-000057470000}"/>
    <cellStyle name="Normal 4 3 5 2 2 13" xfId="3270" xr:uid="{00000000-0005-0000-0000-000058470000}"/>
    <cellStyle name="Normal 4 3 5 2 2 14" xfId="19410" xr:uid="{00000000-0005-0000-0000-000059470000}"/>
    <cellStyle name="Normal 4 3 5 2 2 2" xfId="2283" xr:uid="{00000000-0005-0000-0000-00005A470000}"/>
    <cellStyle name="Normal 4 3 5 2 2 2 10" xfId="4156" xr:uid="{00000000-0005-0000-0000-00005B470000}"/>
    <cellStyle name="Normal 4 3 5 2 2 2 11" xfId="20296" xr:uid="{00000000-0005-0000-0000-00005C470000}"/>
    <cellStyle name="Normal 4 3 5 2 2 2 2" xfId="2827" xr:uid="{00000000-0005-0000-0000-00005D470000}"/>
    <cellStyle name="Normal 4 3 5 2 2 2 2 2" xfId="16260" xr:uid="{00000000-0005-0000-0000-00005E470000}"/>
    <cellStyle name="Normal 4 3 5 2 2 2 2 2 2" xfId="43888" xr:uid="{00000000-0005-0000-0000-00005F470000}"/>
    <cellStyle name="Normal 4 3 5 2 2 2 2 2 3" xfId="38086" xr:uid="{00000000-0005-0000-0000-000060470000}"/>
    <cellStyle name="Normal 4 3 5 2 2 2 2 2 4" xfId="32139" xr:uid="{00000000-0005-0000-0000-000061470000}"/>
    <cellStyle name="Normal 4 3 5 2 2 2 2 2 5" xfId="25999" xr:uid="{00000000-0005-0000-0000-000062470000}"/>
    <cellStyle name="Normal 4 3 5 2 2 2 2 3" xfId="13889" xr:uid="{00000000-0005-0000-0000-000063470000}"/>
    <cellStyle name="Normal 4 3 5 2 2 2 2 3 2" xfId="41517" xr:uid="{00000000-0005-0000-0000-000064470000}"/>
    <cellStyle name="Normal 4 3 5 2 2 2 2 3 3" xfId="27725" xr:uid="{00000000-0005-0000-0000-000065470000}"/>
    <cellStyle name="Normal 4 3 5 2 2 2 2 4" xfId="18965" xr:uid="{00000000-0005-0000-0000-000066470000}"/>
    <cellStyle name="Normal 4 3 5 2 2 2 2 4 2" xfId="36492" xr:uid="{00000000-0005-0000-0000-000067470000}"/>
    <cellStyle name="Normal 4 3 5 2 2 2 2 4 3" xfId="24583" xr:uid="{00000000-0005-0000-0000-000068470000}"/>
    <cellStyle name="Normal 4 3 5 2 2 2 2 5" xfId="10315" xr:uid="{00000000-0005-0000-0000-000069470000}"/>
    <cellStyle name="Normal 4 3 5 2 2 2 2 5 2" xfId="34011" xr:uid="{00000000-0005-0000-0000-00006A470000}"/>
    <cellStyle name="Normal 4 3 5 2 2 2 2 6" xfId="8443" xr:uid="{00000000-0005-0000-0000-00006B470000}"/>
    <cellStyle name="Normal 4 3 5 2 2 2 2 6 2" xfId="30267" xr:uid="{00000000-0005-0000-0000-00006C470000}"/>
    <cellStyle name="Normal 4 3 5 2 2 2 2 7" xfId="6571" xr:uid="{00000000-0005-0000-0000-00006D470000}"/>
    <cellStyle name="Normal 4 3 5 2 2 2 2 7 2" xfId="22711" xr:uid="{00000000-0005-0000-0000-00006E470000}"/>
    <cellStyle name="Normal 4 3 5 2 2 2 2 8" xfId="4699" xr:uid="{00000000-0005-0000-0000-00006F470000}"/>
    <cellStyle name="Normal 4 3 5 2 2 2 2 9" xfId="20839" xr:uid="{00000000-0005-0000-0000-000070470000}"/>
    <cellStyle name="Normal 4 3 5 2 2 2 3" xfId="13426" xr:uid="{00000000-0005-0000-0000-000071470000}"/>
    <cellStyle name="Normal 4 3 5 2 2 2 3 2" xfId="41054" xr:uid="{00000000-0005-0000-0000-000072470000}"/>
    <cellStyle name="Normal 4 3 5 2 2 2 3 3" xfId="37543" xr:uid="{00000000-0005-0000-0000-000073470000}"/>
    <cellStyle name="Normal 4 3 5 2 2 2 3 4" xfId="31596" xr:uid="{00000000-0005-0000-0000-000074470000}"/>
    <cellStyle name="Normal 4 3 5 2 2 2 3 5" xfId="25536" xr:uid="{00000000-0005-0000-0000-000075470000}"/>
    <cellStyle name="Normal 4 3 5 2 2 2 4" xfId="15797" xr:uid="{00000000-0005-0000-0000-000076470000}"/>
    <cellStyle name="Normal 4 3 5 2 2 2 4 2" xfId="43425" xr:uid="{00000000-0005-0000-0000-000077470000}"/>
    <cellStyle name="Normal 4 3 5 2 2 2 4 3" xfId="27233" xr:uid="{00000000-0005-0000-0000-000078470000}"/>
    <cellStyle name="Normal 4 3 5 2 2 2 5" xfId="11616" xr:uid="{00000000-0005-0000-0000-000079470000}"/>
    <cellStyle name="Normal 4 3 5 2 2 2 5 2" xfId="39379" xr:uid="{00000000-0005-0000-0000-00007A470000}"/>
    <cellStyle name="Normal 4 3 5 2 2 2 5 3" xfId="24040" xr:uid="{00000000-0005-0000-0000-00007B470000}"/>
    <cellStyle name="Normal 4 3 5 2 2 2 6" xfId="18422" xr:uid="{00000000-0005-0000-0000-00007C470000}"/>
    <cellStyle name="Normal 4 3 5 2 2 2 6 2" xfId="36000" xr:uid="{00000000-0005-0000-0000-00007D470000}"/>
    <cellStyle name="Normal 4 3 5 2 2 2 7" xfId="9772" xr:uid="{00000000-0005-0000-0000-00007E470000}"/>
    <cellStyle name="Normal 4 3 5 2 2 2 7 2" xfId="33468" xr:uid="{00000000-0005-0000-0000-00007F470000}"/>
    <cellStyle name="Normal 4 3 5 2 2 2 8" xfId="7900" xr:uid="{00000000-0005-0000-0000-000080470000}"/>
    <cellStyle name="Normal 4 3 5 2 2 2 8 2" xfId="29724" xr:uid="{00000000-0005-0000-0000-000081470000}"/>
    <cellStyle name="Normal 4 3 5 2 2 2 9" xfId="6028" xr:uid="{00000000-0005-0000-0000-000082470000}"/>
    <cellStyle name="Normal 4 3 5 2 2 2 9 2" xfId="22168" xr:uid="{00000000-0005-0000-0000-000083470000}"/>
    <cellStyle name="Normal 4 3 5 2 2 3" xfId="2573" xr:uid="{00000000-0005-0000-0000-000084470000}"/>
    <cellStyle name="Normal 4 3 5 2 2 3 10" xfId="20585" xr:uid="{00000000-0005-0000-0000-000085470000}"/>
    <cellStyle name="Normal 4 3 5 2 2 3 2" xfId="13646" xr:uid="{00000000-0005-0000-0000-000086470000}"/>
    <cellStyle name="Normal 4 3 5 2 2 3 2 2" xfId="41274" xr:uid="{00000000-0005-0000-0000-000087470000}"/>
    <cellStyle name="Normal 4 3 5 2 2 3 2 3" xfId="37832" xr:uid="{00000000-0005-0000-0000-000088470000}"/>
    <cellStyle name="Normal 4 3 5 2 2 3 2 4" xfId="31885" xr:uid="{00000000-0005-0000-0000-000089470000}"/>
    <cellStyle name="Normal 4 3 5 2 2 3 2 5" xfId="25756" xr:uid="{00000000-0005-0000-0000-00008A470000}"/>
    <cellStyle name="Normal 4 3 5 2 2 3 3" xfId="16017" xr:uid="{00000000-0005-0000-0000-00008B470000}"/>
    <cellStyle name="Normal 4 3 5 2 2 3 3 2" xfId="43645" xr:uid="{00000000-0005-0000-0000-00008C470000}"/>
    <cellStyle name="Normal 4 3 5 2 2 3 3 3" xfId="27472" xr:uid="{00000000-0005-0000-0000-00008D470000}"/>
    <cellStyle name="Normal 4 3 5 2 2 3 4" xfId="11234" xr:uid="{00000000-0005-0000-0000-00008E470000}"/>
    <cellStyle name="Normal 4 3 5 2 2 3 4 2" xfId="39005" xr:uid="{00000000-0005-0000-0000-00008F470000}"/>
    <cellStyle name="Normal 4 3 5 2 2 3 4 3" xfId="24329" xr:uid="{00000000-0005-0000-0000-000090470000}"/>
    <cellStyle name="Normal 4 3 5 2 2 3 5" xfId="18711" xr:uid="{00000000-0005-0000-0000-000091470000}"/>
    <cellStyle name="Normal 4 3 5 2 2 3 5 2" xfId="36239" xr:uid="{00000000-0005-0000-0000-000092470000}"/>
    <cellStyle name="Normal 4 3 5 2 2 3 6" xfId="10061" xr:uid="{00000000-0005-0000-0000-000093470000}"/>
    <cellStyle name="Normal 4 3 5 2 2 3 6 2" xfId="33757" xr:uid="{00000000-0005-0000-0000-000094470000}"/>
    <cellStyle name="Normal 4 3 5 2 2 3 7" xfId="8189" xr:uid="{00000000-0005-0000-0000-000095470000}"/>
    <cellStyle name="Normal 4 3 5 2 2 3 7 2" xfId="30013" xr:uid="{00000000-0005-0000-0000-000096470000}"/>
    <cellStyle name="Normal 4 3 5 2 2 3 8" xfId="6317" xr:uid="{00000000-0005-0000-0000-000097470000}"/>
    <cellStyle name="Normal 4 3 5 2 2 3 8 2" xfId="22457" xr:uid="{00000000-0005-0000-0000-000098470000}"/>
    <cellStyle name="Normal 4 3 5 2 2 3 9" xfId="4445" xr:uid="{00000000-0005-0000-0000-000099470000}"/>
    <cellStyle name="Normal 4 3 5 2 2 4" xfId="2029" xr:uid="{00000000-0005-0000-0000-00009A470000}"/>
    <cellStyle name="Normal 4 3 5 2 2 4 2" xfId="15142" xr:uid="{00000000-0005-0000-0000-00009B470000}"/>
    <cellStyle name="Normal 4 3 5 2 2 4 2 2" xfId="42770" xr:uid="{00000000-0005-0000-0000-00009C470000}"/>
    <cellStyle name="Normal 4 3 5 2 2 4 2 3" xfId="31342" xr:uid="{00000000-0005-0000-0000-00009D470000}"/>
    <cellStyle name="Normal 4 3 5 2 2 4 2 4" xfId="28234" xr:uid="{00000000-0005-0000-0000-00009E470000}"/>
    <cellStyle name="Normal 4 3 5 2 2 4 3" xfId="12664" xr:uid="{00000000-0005-0000-0000-00009F470000}"/>
    <cellStyle name="Normal 4 3 5 2 2 4 3 2" xfId="40398" xr:uid="{00000000-0005-0000-0000-0000A0470000}"/>
    <cellStyle name="Normal 4 3 5 2 2 4 3 3" xfId="23786" xr:uid="{00000000-0005-0000-0000-0000A1470000}"/>
    <cellStyle name="Normal 4 3 5 2 2 4 4" xfId="18168" xr:uid="{00000000-0005-0000-0000-0000A2470000}"/>
    <cellStyle name="Normal 4 3 5 2 2 4 4 2" xfId="37289" xr:uid="{00000000-0005-0000-0000-0000A3470000}"/>
    <cellStyle name="Normal 4 3 5 2 2 4 5" xfId="9518" xr:uid="{00000000-0005-0000-0000-0000A4470000}"/>
    <cellStyle name="Normal 4 3 5 2 2 4 5 2" xfId="33214" xr:uid="{00000000-0005-0000-0000-0000A5470000}"/>
    <cellStyle name="Normal 4 3 5 2 2 4 6" xfId="7646" xr:uid="{00000000-0005-0000-0000-0000A6470000}"/>
    <cellStyle name="Normal 4 3 5 2 2 4 6 2" xfId="29470" xr:uid="{00000000-0005-0000-0000-0000A7470000}"/>
    <cellStyle name="Normal 4 3 5 2 2 4 7" xfId="5774" xr:uid="{00000000-0005-0000-0000-0000A8470000}"/>
    <cellStyle name="Normal 4 3 5 2 2 4 7 2" xfId="21914" xr:uid="{00000000-0005-0000-0000-0000A9470000}"/>
    <cellStyle name="Normal 4 3 5 2 2 4 8" xfId="3902" xr:uid="{00000000-0005-0000-0000-0000AA470000}"/>
    <cellStyle name="Normal 4 3 5 2 2 4 9" xfId="20042" xr:uid="{00000000-0005-0000-0000-0000AB470000}"/>
    <cellStyle name="Normal 4 3 5 2 2 5" xfId="12330" xr:uid="{00000000-0005-0000-0000-0000AC470000}"/>
    <cellStyle name="Normal 4 3 5 2 2 5 2" xfId="40077" xr:uid="{00000000-0005-0000-0000-0000AD470000}"/>
    <cellStyle name="Normal 4 3 5 2 2 5 3" xfId="30710" xr:uid="{00000000-0005-0000-0000-0000AE470000}"/>
    <cellStyle name="Normal 4 3 5 2 2 5 4" xfId="24881" xr:uid="{00000000-0005-0000-0000-0000AF470000}"/>
    <cellStyle name="Normal 4 3 5 2 2 6" xfId="14821" xr:uid="{00000000-0005-0000-0000-0000B0470000}"/>
    <cellStyle name="Normal 4 3 5 2 2 6 2" xfId="42449" xr:uid="{00000000-0005-0000-0000-0000B1470000}"/>
    <cellStyle name="Normal 4 3 5 2 2 6 3" xfId="34607" xr:uid="{00000000-0005-0000-0000-0000B2470000}"/>
    <cellStyle name="Normal 4 3 5 2 2 6 4" xfId="26866" xr:uid="{00000000-0005-0000-0000-0000B3470000}"/>
    <cellStyle name="Normal 4 3 5 2 2 7" xfId="17041" xr:uid="{00000000-0005-0000-0000-0000B4470000}"/>
    <cellStyle name="Normal 4 3 5 2 2 7 2" xfId="44669" xr:uid="{00000000-0005-0000-0000-0000B5470000}"/>
    <cellStyle name="Normal 4 3 5 2 2 7 3" xfId="23154" xr:uid="{00000000-0005-0000-0000-0000B6470000}"/>
    <cellStyle name="Normal 4 3 5 2 2 8" xfId="10758" xr:uid="{00000000-0005-0000-0000-0000B7470000}"/>
    <cellStyle name="Normal 4 3 5 2 2 8 2" xfId="38529" xr:uid="{00000000-0005-0000-0000-0000B8470000}"/>
    <cellStyle name="Normal 4 3 5 2 2 9" xfId="17536" xr:uid="{00000000-0005-0000-0000-0000B9470000}"/>
    <cellStyle name="Normal 4 3 5 2 2 9 2" xfId="35634" xr:uid="{00000000-0005-0000-0000-0000BA470000}"/>
    <cellStyle name="Normal 4 3 5 2 3" xfId="1227" xr:uid="{00000000-0005-0000-0000-0000BB470000}"/>
    <cellStyle name="Normal 4 3 5 2 3 10" xfId="6844" xr:uid="{00000000-0005-0000-0000-0000BC470000}"/>
    <cellStyle name="Normal 4 3 5 2 3 10 2" xfId="28668" xr:uid="{00000000-0005-0000-0000-0000BD470000}"/>
    <cellStyle name="Normal 4 3 5 2 3 11" xfId="4972" xr:uid="{00000000-0005-0000-0000-0000BE470000}"/>
    <cellStyle name="Normal 4 3 5 2 3 11 2" xfId="21112" xr:uid="{00000000-0005-0000-0000-0000BF470000}"/>
    <cellStyle name="Normal 4 3 5 2 3 12" xfId="3100" xr:uid="{00000000-0005-0000-0000-0000C0470000}"/>
    <cellStyle name="Normal 4 3 5 2 3 13" xfId="19240" xr:uid="{00000000-0005-0000-0000-0000C1470000}"/>
    <cellStyle name="Normal 4 3 5 2 3 2" xfId="2726" xr:uid="{00000000-0005-0000-0000-0000C2470000}"/>
    <cellStyle name="Normal 4 3 5 2 3 2 10" xfId="20738" xr:uid="{00000000-0005-0000-0000-0000C3470000}"/>
    <cellStyle name="Normal 4 3 5 2 3 2 2" xfId="13791" xr:uid="{00000000-0005-0000-0000-0000C4470000}"/>
    <cellStyle name="Normal 4 3 5 2 3 2 2 2" xfId="41419" xr:uid="{00000000-0005-0000-0000-0000C5470000}"/>
    <cellStyle name="Normal 4 3 5 2 3 2 2 3" xfId="37985" xr:uid="{00000000-0005-0000-0000-0000C6470000}"/>
    <cellStyle name="Normal 4 3 5 2 3 2 2 4" xfId="32038" xr:uid="{00000000-0005-0000-0000-0000C7470000}"/>
    <cellStyle name="Normal 4 3 5 2 3 2 2 5" xfId="25901" xr:uid="{00000000-0005-0000-0000-0000C8470000}"/>
    <cellStyle name="Normal 4 3 5 2 3 2 3" xfId="16162" xr:uid="{00000000-0005-0000-0000-0000C9470000}"/>
    <cellStyle name="Normal 4 3 5 2 3 2 3 2" xfId="43790" xr:uid="{00000000-0005-0000-0000-0000CA470000}"/>
    <cellStyle name="Normal 4 3 5 2 3 2 3 3" xfId="27625" xr:uid="{00000000-0005-0000-0000-0000CB470000}"/>
    <cellStyle name="Normal 4 3 5 2 3 2 4" xfId="11064" xr:uid="{00000000-0005-0000-0000-0000CC470000}"/>
    <cellStyle name="Normal 4 3 5 2 3 2 4 2" xfId="38835" xr:uid="{00000000-0005-0000-0000-0000CD470000}"/>
    <cellStyle name="Normal 4 3 5 2 3 2 4 3" xfId="24482" xr:uid="{00000000-0005-0000-0000-0000CE470000}"/>
    <cellStyle name="Normal 4 3 5 2 3 2 5" xfId="18864" xr:uid="{00000000-0005-0000-0000-0000CF470000}"/>
    <cellStyle name="Normal 4 3 5 2 3 2 5 2" xfId="36392" xr:uid="{00000000-0005-0000-0000-0000D0470000}"/>
    <cellStyle name="Normal 4 3 5 2 3 2 6" xfId="10214" xr:uid="{00000000-0005-0000-0000-0000D1470000}"/>
    <cellStyle name="Normal 4 3 5 2 3 2 6 2" xfId="33910" xr:uid="{00000000-0005-0000-0000-0000D2470000}"/>
    <cellStyle name="Normal 4 3 5 2 3 2 7" xfId="8342" xr:uid="{00000000-0005-0000-0000-0000D3470000}"/>
    <cellStyle name="Normal 4 3 5 2 3 2 7 2" xfId="30166" xr:uid="{00000000-0005-0000-0000-0000D4470000}"/>
    <cellStyle name="Normal 4 3 5 2 3 2 8" xfId="6470" xr:uid="{00000000-0005-0000-0000-0000D5470000}"/>
    <cellStyle name="Normal 4 3 5 2 3 2 8 2" xfId="22610" xr:uid="{00000000-0005-0000-0000-0000D6470000}"/>
    <cellStyle name="Normal 4 3 5 2 3 2 9" xfId="4598" xr:uid="{00000000-0005-0000-0000-0000D7470000}"/>
    <cellStyle name="Normal 4 3 5 2 3 3" xfId="2182" xr:uid="{00000000-0005-0000-0000-0000D8470000}"/>
    <cellStyle name="Normal 4 3 5 2 3 3 2" xfId="15255" xr:uid="{00000000-0005-0000-0000-0000D9470000}"/>
    <cellStyle name="Normal 4 3 5 2 3 3 2 2" xfId="42883" xr:uid="{00000000-0005-0000-0000-0000DA470000}"/>
    <cellStyle name="Normal 4 3 5 2 3 3 2 3" xfId="31495" xr:uid="{00000000-0005-0000-0000-0000DB470000}"/>
    <cellStyle name="Normal 4 3 5 2 3 3 2 4" xfId="28339" xr:uid="{00000000-0005-0000-0000-0000DC470000}"/>
    <cellStyle name="Normal 4 3 5 2 3 3 3" xfId="12786" xr:uid="{00000000-0005-0000-0000-0000DD470000}"/>
    <cellStyle name="Normal 4 3 5 2 3 3 3 2" xfId="40511" xr:uid="{00000000-0005-0000-0000-0000DE470000}"/>
    <cellStyle name="Normal 4 3 5 2 3 3 3 3" xfId="23939" xr:uid="{00000000-0005-0000-0000-0000DF470000}"/>
    <cellStyle name="Normal 4 3 5 2 3 3 4" xfId="18321" xr:uid="{00000000-0005-0000-0000-0000E0470000}"/>
    <cellStyle name="Normal 4 3 5 2 3 3 4 2" xfId="37442" xr:uid="{00000000-0005-0000-0000-0000E1470000}"/>
    <cellStyle name="Normal 4 3 5 2 3 3 5" xfId="9671" xr:uid="{00000000-0005-0000-0000-0000E2470000}"/>
    <cellStyle name="Normal 4 3 5 2 3 3 5 2" xfId="33367" xr:uid="{00000000-0005-0000-0000-0000E3470000}"/>
    <cellStyle name="Normal 4 3 5 2 3 3 6" xfId="7799" xr:uid="{00000000-0005-0000-0000-0000E4470000}"/>
    <cellStyle name="Normal 4 3 5 2 3 3 6 2" xfId="29623" xr:uid="{00000000-0005-0000-0000-0000E5470000}"/>
    <cellStyle name="Normal 4 3 5 2 3 3 7" xfId="5927" xr:uid="{00000000-0005-0000-0000-0000E6470000}"/>
    <cellStyle name="Normal 4 3 5 2 3 3 7 2" xfId="22067" xr:uid="{00000000-0005-0000-0000-0000E7470000}"/>
    <cellStyle name="Normal 4 3 5 2 3 3 8" xfId="4055" xr:uid="{00000000-0005-0000-0000-0000E8470000}"/>
    <cellStyle name="Normal 4 3 5 2 3 3 9" xfId="20195" xr:uid="{00000000-0005-0000-0000-0000E9470000}"/>
    <cellStyle name="Normal 4 3 5 2 3 4" xfId="12160" xr:uid="{00000000-0005-0000-0000-0000EA470000}"/>
    <cellStyle name="Normal 4 3 5 2 3 4 2" xfId="39907" xr:uid="{00000000-0005-0000-0000-0000EB470000}"/>
    <cellStyle name="Normal 4 3 5 2 3 4 3" xfId="30540" xr:uid="{00000000-0005-0000-0000-0000EC470000}"/>
    <cellStyle name="Normal 4 3 5 2 3 4 4" xfId="24994" xr:uid="{00000000-0005-0000-0000-0000ED470000}"/>
    <cellStyle name="Normal 4 3 5 2 3 5" xfId="14651" xr:uid="{00000000-0005-0000-0000-0000EE470000}"/>
    <cellStyle name="Normal 4 3 5 2 3 5 2" xfId="42279" xr:uid="{00000000-0005-0000-0000-0000EF470000}"/>
    <cellStyle name="Normal 4 3 5 2 3 5 3" xfId="34437" xr:uid="{00000000-0005-0000-0000-0000F0470000}"/>
    <cellStyle name="Normal 4 3 5 2 3 5 4" xfId="26659" xr:uid="{00000000-0005-0000-0000-0000F1470000}"/>
    <cellStyle name="Normal 4 3 5 2 3 6" xfId="16871" xr:uid="{00000000-0005-0000-0000-0000F2470000}"/>
    <cellStyle name="Normal 4 3 5 2 3 6 2" xfId="44499" xr:uid="{00000000-0005-0000-0000-0000F3470000}"/>
    <cellStyle name="Normal 4 3 5 2 3 6 3" xfId="22984" xr:uid="{00000000-0005-0000-0000-0000F4470000}"/>
    <cellStyle name="Normal 4 3 5 2 3 7" xfId="10588" xr:uid="{00000000-0005-0000-0000-0000F5470000}"/>
    <cellStyle name="Normal 4 3 5 2 3 7 2" xfId="38359" xr:uid="{00000000-0005-0000-0000-0000F6470000}"/>
    <cellStyle name="Normal 4 3 5 2 3 8" xfId="17366" xr:uid="{00000000-0005-0000-0000-0000F7470000}"/>
    <cellStyle name="Normal 4 3 5 2 3 8 2" xfId="35427" xr:uid="{00000000-0005-0000-0000-0000F8470000}"/>
    <cellStyle name="Normal 4 3 5 2 3 9" xfId="8716" xr:uid="{00000000-0005-0000-0000-0000F9470000}"/>
    <cellStyle name="Normal 4 3 5 2 3 9 2" xfId="32412" xr:uid="{00000000-0005-0000-0000-0000FA470000}"/>
    <cellStyle name="Normal 4 3 5 2 4" xfId="1860" xr:uid="{00000000-0005-0000-0000-0000FB470000}"/>
    <cellStyle name="Normal 4 3 5 2 4 10" xfId="3733" xr:uid="{00000000-0005-0000-0000-0000FC470000}"/>
    <cellStyle name="Normal 4 3 5 2 4 11" xfId="19873" xr:uid="{00000000-0005-0000-0000-0000FD470000}"/>
    <cellStyle name="Normal 4 3 5 2 4 2" xfId="13344" xr:uid="{00000000-0005-0000-0000-0000FE470000}"/>
    <cellStyle name="Normal 4 3 5 2 4 2 2" xfId="15715" xr:uid="{00000000-0005-0000-0000-0000FF470000}"/>
    <cellStyle name="Normal 4 3 5 2 4 2 2 2" xfId="43343" xr:uid="{00000000-0005-0000-0000-000000480000}"/>
    <cellStyle name="Normal 4 3 5 2 4 2 3" xfId="40972" xr:uid="{00000000-0005-0000-0000-000001480000}"/>
    <cellStyle name="Normal 4 3 5 2 4 2 4" xfId="37120" xr:uid="{00000000-0005-0000-0000-000002480000}"/>
    <cellStyle name="Normal 4 3 5 2 4 2 5" xfId="31173" xr:uid="{00000000-0005-0000-0000-000003480000}"/>
    <cellStyle name="Normal 4 3 5 2 4 2 6" xfId="25454" xr:uid="{00000000-0005-0000-0000-000004480000}"/>
    <cellStyle name="Normal 4 3 5 2 4 3" xfId="12007" xr:uid="{00000000-0005-0000-0000-000005480000}"/>
    <cellStyle name="Normal 4 3 5 2 4 3 2" xfId="39754" xr:uid="{00000000-0005-0000-0000-000006480000}"/>
    <cellStyle name="Normal 4 3 5 2 4 3 3" xfId="34284" xr:uid="{00000000-0005-0000-0000-000007480000}"/>
    <cellStyle name="Normal 4 3 5 2 4 3 4" xfId="27123" xr:uid="{00000000-0005-0000-0000-000008480000}"/>
    <cellStyle name="Normal 4 3 5 2 4 4" xfId="14498" xr:uid="{00000000-0005-0000-0000-000009480000}"/>
    <cellStyle name="Normal 4 3 5 2 4 4 2" xfId="42126" xr:uid="{00000000-0005-0000-0000-00000A480000}"/>
    <cellStyle name="Normal 4 3 5 2 4 4 3" xfId="23617" xr:uid="{00000000-0005-0000-0000-00000B480000}"/>
    <cellStyle name="Normal 4 3 5 2 4 5" xfId="11387" xr:uid="{00000000-0005-0000-0000-00000C480000}"/>
    <cellStyle name="Normal 4 3 5 2 4 5 2" xfId="39158" xr:uid="{00000000-0005-0000-0000-00000D480000}"/>
    <cellStyle name="Normal 4 3 5 2 4 6" xfId="17999" xr:uid="{00000000-0005-0000-0000-00000E480000}"/>
    <cellStyle name="Normal 4 3 5 2 4 6 2" xfId="35890" xr:uid="{00000000-0005-0000-0000-00000F480000}"/>
    <cellStyle name="Normal 4 3 5 2 4 7" xfId="9349" xr:uid="{00000000-0005-0000-0000-000010480000}"/>
    <cellStyle name="Normal 4 3 5 2 4 7 2" xfId="33045" xr:uid="{00000000-0005-0000-0000-000011480000}"/>
    <cellStyle name="Normal 4 3 5 2 4 8" xfId="7477" xr:uid="{00000000-0005-0000-0000-000012480000}"/>
    <cellStyle name="Normal 4 3 5 2 4 8 2" xfId="29301" xr:uid="{00000000-0005-0000-0000-000013480000}"/>
    <cellStyle name="Normal 4 3 5 2 4 9" xfId="5605" xr:uid="{00000000-0005-0000-0000-000014480000}"/>
    <cellStyle name="Normal 4 3 5 2 4 9 2" xfId="21745" xr:uid="{00000000-0005-0000-0000-000015480000}"/>
    <cellStyle name="Normal 4 3 5 2 5" xfId="2404" xr:uid="{00000000-0005-0000-0000-000016480000}"/>
    <cellStyle name="Normal 4 3 5 2 5 10" xfId="20416" xr:uid="{00000000-0005-0000-0000-000017480000}"/>
    <cellStyle name="Normal 4 3 5 2 5 2" xfId="13491" xr:uid="{00000000-0005-0000-0000-000018480000}"/>
    <cellStyle name="Normal 4 3 5 2 5 2 2" xfId="41119" xr:uid="{00000000-0005-0000-0000-000019480000}"/>
    <cellStyle name="Normal 4 3 5 2 5 2 3" xfId="37663" xr:uid="{00000000-0005-0000-0000-00001A480000}"/>
    <cellStyle name="Normal 4 3 5 2 5 2 4" xfId="31716" xr:uid="{00000000-0005-0000-0000-00001B480000}"/>
    <cellStyle name="Normal 4 3 5 2 5 2 5" xfId="25601" xr:uid="{00000000-0005-0000-0000-00001C480000}"/>
    <cellStyle name="Normal 4 3 5 2 5 3" xfId="15862" xr:uid="{00000000-0005-0000-0000-00001D480000}"/>
    <cellStyle name="Normal 4 3 5 2 5 3 2" xfId="43490" xr:uid="{00000000-0005-0000-0000-00001E480000}"/>
    <cellStyle name="Normal 4 3 5 2 5 3 3" xfId="27303" xr:uid="{00000000-0005-0000-0000-00001F480000}"/>
    <cellStyle name="Normal 4 3 5 2 5 4" xfId="10911" xr:uid="{00000000-0005-0000-0000-000020480000}"/>
    <cellStyle name="Normal 4 3 5 2 5 4 2" xfId="38682" xr:uid="{00000000-0005-0000-0000-000021480000}"/>
    <cellStyle name="Normal 4 3 5 2 5 4 3" xfId="24160" xr:uid="{00000000-0005-0000-0000-000022480000}"/>
    <cellStyle name="Normal 4 3 5 2 5 5" xfId="18542" xr:uid="{00000000-0005-0000-0000-000023480000}"/>
    <cellStyle name="Normal 4 3 5 2 5 5 2" xfId="36070" xr:uid="{00000000-0005-0000-0000-000024480000}"/>
    <cellStyle name="Normal 4 3 5 2 5 6" xfId="9892" xr:uid="{00000000-0005-0000-0000-000025480000}"/>
    <cellStyle name="Normal 4 3 5 2 5 6 2" xfId="33588" xr:uid="{00000000-0005-0000-0000-000026480000}"/>
    <cellStyle name="Normal 4 3 5 2 5 7" xfId="8020" xr:uid="{00000000-0005-0000-0000-000027480000}"/>
    <cellStyle name="Normal 4 3 5 2 5 7 2" xfId="29844" xr:uid="{00000000-0005-0000-0000-000028480000}"/>
    <cellStyle name="Normal 4 3 5 2 5 8" xfId="6148" xr:uid="{00000000-0005-0000-0000-000029480000}"/>
    <cellStyle name="Normal 4 3 5 2 5 8 2" xfId="22288" xr:uid="{00000000-0005-0000-0000-00002A480000}"/>
    <cellStyle name="Normal 4 3 5 2 5 9" xfId="4276" xr:uid="{00000000-0005-0000-0000-00002B480000}"/>
    <cellStyle name="Normal 4 3 5 2 6" xfId="1703" xr:uid="{00000000-0005-0000-0000-00002C480000}"/>
    <cellStyle name="Normal 4 3 5 2 6 2" xfId="16428" xr:uid="{00000000-0005-0000-0000-00002D480000}"/>
    <cellStyle name="Normal 4 3 5 2 6 2 2" xfId="44056" xr:uid="{00000000-0005-0000-0000-00002E480000}"/>
    <cellStyle name="Normal 4 3 5 2 6 2 3" xfId="31016" xr:uid="{00000000-0005-0000-0000-00002F480000}"/>
    <cellStyle name="Normal 4 3 5 2 6 2 4" xfId="26167" xr:uid="{00000000-0005-0000-0000-000030480000}"/>
    <cellStyle name="Normal 4 3 5 2 6 3" xfId="14057" xr:uid="{00000000-0005-0000-0000-000031480000}"/>
    <cellStyle name="Normal 4 3 5 2 6 3 2" xfId="41685" xr:uid="{00000000-0005-0000-0000-000032480000}"/>
    <cellStyle name="Normal 4 3 5 2 6 3 3" xfId="27898" xr:uid="{00000000-0005-0000-0000-000033480000}"/>
    <cellStyle name="Normal 4 3 5 2 6 4" xfId="17842" xr:uid="{00000000-0005-0000-0000-000034480000}"/>
    <cellStyle name="Normal 4 3 5 2 6 4 2" xfId="36665" xr:uid="{00000000-0005-0000-0000-000035480000}"/>
    <cellStyle name="Normal 4 3 5 2 6 4 3" xfId="23460" xr:uid="{00000000-0005-0000-0000-000036480000}"/>
    <cellStyle name="Normal 4 3 5 2 6 5" xfId="9192" xr:uid="{00000000-0005-0000-0000-000037480000}"/>
    <cellStyle name="Normal 4 3 5 2 6 5 2" xfId="32888" xr:uid="{00000000-0005-0000-0000-000038480000}"/>
    <cellStyle name="Normal 4 3 5 2 6 6" xfId="7320" xr:uid="{00000000-0005-0000-0000-000039480000}"/>
    <cellStyle name="Normal 4 3 5 2 6 6 2" xfId="29144" xr:uid="{00000000-0005-0000-0000-00003A480000}"/>
    <cellStyle name="Normal 4 3 5 2 6 7" xfId="5448" xr:uid="{00000000-0005-0000-0000-00003B480000}"/>
    <cellStyle name="Normal 4 3 5 2 6 7 2" xfId="21588" xr:uid="{00000000-0005-0000-0000-00003C480000}"/>
    <cellStyle name="Normal 4 3 5 2 6 8" xfId="3576" xr:uid="{00000000-0005-0000-0000-00003D480000}"/>
    <cellStyle name="Normal 4 3 5 2 6 9" xfId="19716" xr:uid="{00000000-0005-0000-0000-00003E480000}"/>
    <cellStyle name="Normal 4 3 5 2 7" xfId="1550" xr:uid="{00000000-0005-0000-0000-00003F480000}"/>
    <cellStyle name="Normal 4 3 5 2 7 2" xfId="14974" xr:uid="{00000000-0005-0000-0000-000040480000}"/>
    <cellStyle name="Normal 4 3 5 2 7 2 2" xfId="42602" xr:uid="{00000000-0005-0000-0000-000041480000}"/>
    <cellStyle name="Normal 4 3 5 2 7 2 3" xfId="30863" xr:uid="{00000000-0005-0000-0000-000042480000}"/>
    <cellStyle name="Normal 4 3 5 2 7 2 4" xfId="28251" xr:uid="{00000000-0005-0000-0000-000043480000}"/>
    <cellStyle name="Normal 4 3 5 2 7 3" xfId="12483" xr:uid="{00000000-0005-0000-0000-000044480000}"/>
    <cellStyle name="Normal 4 3 5 2 7 3 2" xfId="40230" xr:uid="{00000000-0005-0000-0000-000045480000}"/>
    <cellStyle name="Normal 4 3 5 2 7 3 3" xfId="23307" xr:uid="{00000000-0005-0000-0000-000046480000}"/>
    <cellStyle name="Normal 4 3 5 2 7 4" xfId="17689" xr:uid="{00000000-0005-0000-0000-000047480000}"/>
    <cellStyle name="Normal 4 3 5 2 7 4 2" xfId="35267" xr:uid="{00000000-0005-0000-0000-000048480000}"/>
    <cellStyle name="Normal 4 3 5 2 7 5" xfId="9039" xr:uid="{00000000-0005-0000-0000-000049480000}"/>
    <cellStyle name="Normal 4 3 5 2 7 5 2" xfId="32735" xr:uid="{00000000-0005-0000-0000-00004A480000}"/>
    <cellStyle name="Normal 4 3 5 2 7 6" xfId="7167" xr:uid="{00000000-0005-0000-0000-00004B480000}"/>
    <cellStyle name="Normal 4 3 5 2 7 6 2" xfId="28991" xr:uid="{00000000-0005-0000-0000-00004C480000}"/>
    <cellStyle name="Normal 4 3 5 2 7 7" xfId="5295" xr:uid="{00000000-0005-0000-0000-00004D480000}"/>
    <cellStyle name="Normal 4 3 5 2 7 7 2" xfId="21435" xr:uid="{00000000-0005-0000-0000-00004E480000}"/>
    <cellStyle name="Normal 4 3 5 2 7 8" xfId="3423" xr:uid="{00000000-0005-0000-0000-00004F480000}"/>
    <cellStyle name="Normal 4 3 5 2 7 9" xfId="19563" xr:uid="{00000000-0005-0000-0000-000050480000}"/>
    <cellStyle name="Normal 4 3 5 2 8" xfId="11854" xr:uid="{00000000-0005-0000-0000-000051480000}"/>
    <cellStyle name="Normal 4 3 5 2 8 2" xfId="39604" xr:uid="{00000000-0005-0000-0000-000052480000}"/>
    <cellStyle name="Normal 4 3 5 2 8 3" xfId="36963" xr:uid="{00000000-0005-0000-0000-000053480000}"/>
    <cellStyle name="Normal 4 3 5 2 8 4" xfId="30387" xr:uid="{00000000-0005-0000-0000-000054480000}"/>
    <cellStyle name="Normal 4 3 5 2 8 5" xfId="24713" xr:uid="{00000000-0005-0000-0000-000055480000}"/>
    <cellStyle name="Normal 4 3 5 2 9" xfId="14345" xr:uid="{00000000-0005-0000-0000-000056480000}"/>
    <cellStyle name="Normal 4 3 5 2 9 2" xfId="41973" xr:uid="{00000000-0005-0000-0000-000057480000}"/>
    <cellStyle name="Normal 4 3 5 2 9 3" xfId="34131" xr:uid="{00000000-0005-0000-0000-000058480000}"/>
    <cellStyle name="Normal 4 3 5 2 9 4" xfId="26499" xr:uid="{00000000-0005-0000-0000-000059480000}"/>
    <cellStyle name="Normal 4 3 5 3" xfId="1038" xr:uid="{00000000-0005-0000-0000-00005A480000}"/>
    <cellStyle name="Normal 4 3 5 3 10" xfId="16683" xr:uid="{00000000-0005-0000-0000-00005B480000}"/>
    <cellStyle name="Normal 4 3 5 3 10 2" xfId="44311" xr:uid="{00000000-0005-0000-0000-00005C480000}"/>
    <cellStyle name="Normal 4 3 5 3 10 3" xfId="22796" xr:uid="{00000000-0005-0000-0000-00005D480000}"/>
    <cellStyle name="Normal 4 3 5 3 11" xfId="10400" xr:uid="{00000000-0005-0000-0000-00005E480000}"/>
    <cellStyle name="Normal 4 3 5 3 11 2" xfId="38171" xr:uid="{00000000-0005-0000-0000-00005F480000}"/>
    <cellStyle name="Normal 4 3 5 3 12" xfId="17178" xr:uid="{00000000-0005-0000-0000-000060480000}"/>
    <cellStyle name="Normal 4 3 5 3 12 2" xfId="35079" xr:uid="{00000000-0005-0000-0000-000061480000}"/>
    <cellStyle name="Normal 4 3 5 3 13" xfId="8528" xr:uid="{00000000-0005-0000-0000-000062480000}"/>
    <cellStyle name="Normal 4 3 5 3 13 2" xfId="32224" xr:uid="{00000000-0005-0000-0000-000063480000}"/>
    <cellStyle name="Normal 4 3 5 3 14" xfId="6656" xr:uid="{00000000-0005-0000-0000-000064480000}"/>
    <cellStyle name="Normal 4 3 5 3 14 2" xfId="28480" xr:uid="{00000000-0005-0000-0000-000065480000}"/>
    <cellStyle name="Normal 4 3 5 3 15" xfId="4784" xr:uid="{00000000-0005-0000-0000-000066480000}"/>
    <cellStyle name="Normal 4 3 5 3 15 2" xfId="20924" xr:uid="{00000000-0005-0000-0000-000067480000}"/>
    <cellStyle name="Normal 4 3 5 3 16" xfId="2912" xr:uid="{00000000-0005-0000-0000-000068480000}"/>
    <cellStyle name="Normal 4 3 5 3 17" xfId="19052" xr:uid="{00000000-0005-0000-0000-000069480000}"/>
    <cellStyle name="Normal 4 3 5 3 2" xfId="1362" xr:uid="{00000000-0005-0000-0000-00006A480000}"/>
    <cellStyle name="Normal 4 3 5 3 2 10" xfId="6979" xr:uid="{00000000-0005-0000-0000-00006B480000}"/>
    <cellStyle name="Normal 4 3 5 3 2 10 2" xfId="28803" xr:uid="{00000000-0005-0000-0000-00006C480000}"/>
    <cellStyle name="Normal 4 3 5 3 2 11" xfId="5107" xr:uid="{00000000-0005-0000-0000-00006D480000}"/>
    <cellStyle name="Normal 4 3 5 3 2 11 2" xfId="21247" xr:uid="{00000000-0005-0000-0000-00006E480000}"/>
    <cellStyle name="Normal 4 3 5 3 2 12" xfId="3235" xr:uid="{00000000-0005-0000-0000-00006F480000}"/>
    <cellStyle name="Normal 4 3 5 3 2 13" xfId="19375" xr:uid="{00000000-0005-0000-0000-000070480000}"/>
    <cellStyle name="Normal 4 3 5 3 2 2" xfId="2538" xr:uid="{00000000-0005-0000-0000-000071480000}"/>
    <cellStyle name="Normal 4 3 5 3 2 2 10" xfId="20550" xr:uid="{00000000-0005-0000-0000-000072480000}"/>
    <cellStyle name="Normal 4 3 5 3 2 2 2" xfId="13611" xr:uid="{00000000-0005-0000-0000-000073480000}"/>
    <cellStyle name="Normal 4 3 5 3 2 2 2 2" xfId="41239" xr:uid="{00000000-0005-0000-0000-000074480000}"/>
    <cellStyle name="Normal 4 3 5 3 2 2 2 3" xfId="37797" xr:uid="{00000000-0005-0000-0000-000075480000}"/>
    <cellStyle name="Normal 4 3 5 3 2 2 2 4" xfId="31850" xr:uid="{00000000-0005-0000-0000-000076480000}"/>
    <cellStyle name="Normal 4 3 5 3 2 2 2 5" xfId="25721" xr:uid="{00000000-0005-0000-0000-000077480000}"/>
    <cellStyle name="Normal 4 3 5 3 2 2 3" xfId="15982" xr:uid="{00000000-0005-0000-0000-000078480000}"/>
    <cellStyle name="Normal 4 3 5 3 2 2 3 2" xfId="43610" xr:uid="{00000000-0005-0000-0000-000079480000}"/>
    <cellStyle name="Normal 4 3 5 3 2 2 3 3" xfId="27437" xr:uid="{00000000-0005-0000-0000-00007A480000}"/>
    <cellStyle name="Normal 4 3 5 3 2 2 4" xfId="11199" xr:uid="{00000000-0005-0000-0000-00007B480000}"/>
    <cellStyle name="Normal 4 3 5 3 2 2 4 2" xfId="38970" xr:uid="{00000000-0005-0000-0000-00007C480000}"/>
    <cellStyle name="Normal 4 3 5 3 2 2 4 3" xfId="24294" xr:uid="{00000000-0005-0000-0000-00007D480000}"/>
    <cellStyle name="Normal 4 3 5 3 2 2 5" xfId="18676" xr:uid="{00000000-0005-0000-0000-00007E480000}"/>
    <cellStyle name="Normal 4 3 5 3 2 2 5 2" xfId="36204" xr:uid="{00000000-0005-0000-0000-00007F480000}"/>
    <cellStyle name="Normal 4 3 5 3 2 2 6" xfId="10026" xr:uid="{00000000-0005-0000-0000-000080480000}"/>
    <cellStyle name="Normal 4 3 5 3 2 2 6 2" xfId="33722" xr:uid="{00000000-0005-0000-0000-000081480000}"/>
    <cellStyle name="Normal 4 3 5 3 2 2 7" xfId="8154" xr:uid="{00000000-0005-0000-0000-000082480000}"/>
    <cellStyle name="Normal 4 3 5 3 2 2 7 2" xfId="29978" xr:uid="{00000000-0005-0000-0000-000083480000}"/>
    <cellStyle name="Normal 4 3 5 3 2 2 8" xfId="6282" xr:uid="{00000000-0005-0000-0000-000084480000}"/>
    <cellStyle name="Normal 4 3 5 3 2 2 8 2" xfId="22422" xr:uid="{00000000-0005-0000-0000-000085480000}"/>
    <cellStyle name="Normal 4 3 5 3 2 2 9" xfId="4410" xr:uid="{00000000-0005-0000-0000-000086480000}"/>
    <cellStyle name="Normal 4 3 5 3 2 3" xfId="1994" xr:uid="{00000000-0005-0000-0000-000087480000}"/>
    <cellStyle name="Normal 4 3 5 3 2 3 2" xfId="15417" xr:uid="{00000000-0005-0000-0000-000088480000}"/>
    <cellStyle name="Normal 4 3 5 3 2 3 2 2" xfId="43045" xr:uid="{00000000-0005-0000-0000-000089480000}"/>
    <cellStyle name="Normal 4 3 5 3 2 3 2 3" xfId="31307" xr:uid="{00000000-0005-0000-0000-00008A480000}"/>
    <cellStyle name="Normal 4 3 5 3 2 3 2 4" xfId="28275" xr:uid="{00000000-0005-0000-0000-00008B480000}"/>
    <cellStyle name="Normal 4 3 5 3 2 3 3" xfId="13019" xr:uid="{00000000-0005-0000-0000-00008C480000}"/>
    <cellStyle name="Normal 4 3 5 3 2 3 3 2" xfId="40673" xr:uid="{00000000-0005-0000-0000-00008D480000}"/>
    <cellStyle name="Normal 4 3 5 3 2 3 3 3" xfId="23751" xr:uid="{00000000-0005-0000-0000-00008E480000}"/>
    <cellStyle name="Normal 4 3 5 3 2 3 4" xfId="18133" xr:uid="{00000000-0005-0000-0000-00008F480000}"/>
    <cellStyle name="Normal 4 3 5 3 2 3 4 2" xfId="37254" xr:uid="{00000000-0005-0000-0000-000090480000}"/>
    <cellStyle name="Normal 4 3 5 3 2 3 5" xfId="9483" xr:uid="{00000000-0005-0000-0000-000091480000}"/>
    <cellStyle name="Normal 4 3 5 3 2 3 5 2" xfId="33179" xr:uid="{00000000-0005-0000-0000-000092480000}"/>
    <cellStyle name="Normal 4 3 5 3 2 3 6" xfId="7611" xr:uid="{00000000-0005-0000-0000-000093480000}"/>
    <cellStyle name="Normal 4 3 5 3 2 3 6 2" xfId="29435" xr:uid="{00000000-0005-0000-0000-000094480000}"/>
    <cellStyle name="Normal 4 3 5 3 2 3 7" xfId="5739" xr:uid="{00000000-0005-0000-0000-000095480000}"/>
    <cellStyle name="Normal 4 3 5 3 2 3 7 2" xfId="21879" xr:uid="{00000000-0005-0000-0000-000096480000}"/>
    <cellStyle name="Normal 4 3 5 3 2 3 8" xfId="3867" xr:uid="{00000000-0005-0000-0000-000097480000}"/>
    <cellStyle name="Normal 4 3 5 3 2 3 9" xfId="20007" xr:uid="{00000000-0005-0000-0000-000098480000}"/>
    <cellStyle name="Normal 4 3 5 3 2 4" xfId="12295" xr:uid="{00000000-0005-0000-0000-000099480000}"/>
    <cellStyle name="Normal 4 3 5 3 2 4 2" xfId="40042" xr:uid="{00000000-0005-0000-0000-00009A480000}"/>
    <cellStyle name="Normal 4 3 5 3 2 4 3" xfId="30675" xr:uid="{00000000-0005-0000-0000-00009B480000}"/>
    <cellStyle name="Normal 4 3 5 3 2 4 4" xfId="25156" xr:uid="{00000000-0005-0000-0000-00009C480000}"/>
    <cellStyle name="Normal 4 3 5 3 2 5" xfId="14786" xr:uid="{00000000-0005-0000-0000-00009D480000}"/>
    <cellStyle name="Normal 4 3 5 3 2 5 2" xfId="42414" xr:uid="{00000000-0005-0000-0000-00009E480000}"/>
    <cellStyle name="Normal 4 3 5 3 2 5 3" xfId="34572" xr:uid="{00000000-0005-0000-0000-00009F480000}"/>
    <cellStyle name="Normal 4 3 5 3 2 5 4" xfId="26795" xr:uid="{00000000-0005-0000-0000-0000A0480000}"/>
    <cellStyle name="Normal 4 3 5 3 2 6" xfId="17006" xr:uid="{00000000-0005-0000-0000-0000A1480000}"/>
    <cellStyle name="Normal 4 3 5 3 2 6 2" xfId="44634" xr:uid="{00000000-0005-0000-0000-0000A2480000}"/>
    <cellStyle name="Normal 4 3 5 3 2 6 3" xfId="23119" xr:uid="{00000000-0005-0000-0000-0000A3480000}"/>
    <cellStyle name="Normal 4 3 5 3 2 7" xfId="10723" xr:uid="{00000000-0005-0000-0000-0000A4480000}"/>
    <cellStyle name="Normal 4 3 5 3 2 7 2" xfId="38494" xr:uid="{00000000-0005-0000-0000-0000A5480000}"/>
    <cellStyle name="Normal 4 3 5 3 2 8" xfId="17501" xr:uid="{00000000-0005-0000-0000-0000A6480000}"/>
    <cellStyle name="Normal 4 3 5 3 2 8 2" xfId="35563" xr:uid="{00000000-0005-0000-0000-0000A7480000}"/>
    <cellStyle name="Normal 4 3 5 3 2 9" xfId="8851" xr:uid="{00000000-0005-0000-0000-0000A8480000}"/>
    <cellStyle name="Normal 4 3 5 3 2 9 2" xfId="32547" xr:uid="{00000000-0005-0000-0000-0000A9480000}"/>
    <cellStyle name="Normal 4 3 5 3 3" xfId="1192" xr:uid="{00000000-0005-0000-0000-0000AA480000}"/>
    <cellStyle name="Normal 4 3 5 3 3 10" xfId="6809" xr:uid="{00000000-0005-0000-0000-0000AB480000}"/>
    <cellStyle name="Normal 4 3 5 3 3 10 2" xfId="28633" xr:uid="{00000000-0005-0000-0000-0000AC480000}"/>
    <cellStyle name="Normal 4 3 5 3 3 11" xfId="4937" xr:uid="{00000000-0005-0000-0000-0000AD480000}"/>
    <cellStyle name="Normal 4 3 5 3 3 11 2" xfId="21077" xr:uid="{00000000-0005-0000-0000-0000AE480000}"/>
    <cellStyle name="Normal 4 3 5 3 3 12" xfId="3065" xr:uid="{00000000-0005-0000-0000-0000AF480000}"/>
    <cellStyle name="Normal 4 3 5 3 3 13" xfId="19205" xr:uid="{00000000-0005-0000-0000-0000B0480000}"/>
    <cellStyle name="Normal 4 3 5 3 3 2" xfId="2691" xr:uid="{00000000-0005-0000-0000-0000B1480000}"/>
    <cellStyle name="Normal 4 3 5 3 3 2 10" xfId="20703" xr:uid="{00000000-0005-0000-0000-0000B2480000}"/>
    <cellStyle name="Normal 4 3 5 3 3 2 2" xfId="13756" xr:uid="{00000000-0005-0000-0000-0000B3480000}"/>
    <cellStyle name="Normal 4 3 5 3 3 2 2 2" xfId="41384" xr:uid="{00000000-0005-0000-0000-0000B4480000}"/>
    <cellStyle name="Normal 4 3 5 3 3 2 2 3" xfId="37950" xr:uid="{00000000-0005-0000-0000-0000B5480000}"/>
    <cellStyle name="Normal 4 3 5 3 3 2 2 4" xfId="32003" xr:uid="{00000000-0005-0000-0000-0000B6480000}"/>
    <cellStyle name="Normal 4 3 5 3 3 2 2 5" xfId="25866" xr:uid="{00000000-0005-0000-0000-0000B7480000}"/>
    <cellStyle name="Normal 4 3 5 3 3 2 3" xfId="16127" xr:uid="{00000000-0005-0000-0000-0000B8480000}"/>
    <cellStyle name="Normal 4 3 5 3 3 2 3 2" xfId="43755" xr:uid="{00000000-0005-0000-0000-0000B9480000}"/>
    <cellStyle name="Normal 4 3 5 3 3 2 3 3" xfId="27590" xr:uid="{00000000-0005-0000-0000-0000BA480000}"/>
    <cellStyle name="Normal 4 3 5 3 3 2 4" xfId="11029" xr:uid="{00000000-0005-0000-0000-0000BB480000}"/>
    <cellStyle name="Normal 4 3 5 3 3 2 4 2" xfId="38800" xr:uid="{00000000-0005-0000-0000-0000BC480000}"/>
    <cellStyle name="Normal 4 3 5 3 3 2 4 3" xfId="24447" xr:uid="{00000000-0005-0000-0000-0000BD480000}"/>
    <cellStyle name="Normal 4 3 5 3 3 2 5" xfId="18829" xr:uid="{00000000-0005-0000-0000-0000BE480000}"/>
    <cellStyle name="Normal 4 3 5 3 3 2 5 2" xfId="36357" xr:uid="{00000000-0005-0000-0000-0000BF480000}"/>
    <cellStyle name="Normal 4 3 5 3 3 2 6" xfId="10179" xr:uid="{00000000-0005-0000-0000-0000C0480000}"/>
    <cellStyle name="Normal 4 3 5 3 3 2 6 2" xfId="33875" xr:uid="{00000000-0005-0000-0000-0000C1480000}"/>
    <cellStyle name="Normal 4 3 5 3 3 2 7" xfId="8307" xr:uid="{00000000-0005-0000-0000-0000C2480000}"/>
    <cellStyle name="Normal 4 3 5 3 3 2 7 2" xfId="30131" xr:uid="{00000000-0005-0000-0000-0000C3480000}"/>
    <cellStyle name="Normal 4 3 5 3 3 2 8" xfId="6435" xr:uid="{00000000-0005-0000-0000-0000C4480000}"/>
    <cellStyle name="Normal 4 3 5 3 3 2 8 2" xfId="22575" xr:uid="{00000000-0005-0000-0000-0000C5480000}"/>
    <cellStyle name="Normal 4 3 5 3 3 2 9" xfId="4563" xr:uid="{00000000-0005-0000-0000-0000C6480000}"/>
    <cellStyle name="Normal 4 3 5 3 3 3" xfId="2147" xr:uid="{00000000-0005-0000-0000-0000C7480000}"/>
    <cellStyle name="Normal 4 3 5 3 3 3 2" xfId="15259" xr:uid="{00000000-0005-0000-0000-0000C8480000}"/>
    <cellStyle name="Normal 4 3 5 3 3 3 2 2" xfId="42887" xr:uid="{00000000-0005-0000-0000-0000C9480000}"/>
    <cellStyle name="Normal 4 3 5 3 3 3 2 3" xfId="31460" xr:uid="{00000000-0005-0000-0000-0000CA480000}"/>
    <cellStyle name="Normal 4 3 5 3 3 3 2 4" xfId="28171" xr:uid="{00000000-0005-0000-0000-0000CB480000}"/>
    <cellStyle name="Normal 4 3 5 3 3 3 3" xfId="12791" xr:uid="{00000000-0005-0000-0000-0000CC480000}"/>
    <cellStyle name="Normal 4 3 5 3 3 3 3 2" xfId="40515" xr:uid="{00000000-0005-0000-0000-0000CD480000}"/>
    <cellStyle name="Normal 4 3 5 3 3 3 3 3" xfId="23904" xr:uid="{00000000-0005-0000-0000-0000CE480000}"/>
    <cellStyle name="Normal 4 3 5 3 3 3 4" xfId="18286" xr:uid="{00000000-0005-0000-0000-0000CF480000}"/>
    <cellStyle name="Normal 4 3 5 3 3 3 4 2" xfId="37407" xr:uid="{00000000-0005-0000-0000-0000D0480000}"/>
    <cellStyle name="Normal 4 3 5 3 3 3 5" xfId="9636" xr:uid="{00000000-0005-0000-0000-0000D1480000}"/>
    <cellStyle name="Normal 4 3 5 3 3 3 5 2" xfId="33332" xr:uid="{00000000-0005-0000-0000-0000D2480000}"/>
    <cellStyle name="Normal 4 3 5 3 3 3 6" xfId="7764" xr:uid="{00000000-0005-0000-0000-0000D3480000}"/>
    <cellStyle name="Normal 4 3 5 3 3 3 6 2" xfId="29588" xr:uid="{00000000-0005-0000-0000-0000D4480000}"/>
    <cellStyle name="Normal 4 3 5 3 3 3 7" xfId="5892" xr:uid="{00000000-0005-0000-0000-0000D5480000}"/>
    <cellStyle name="Normal 4 3 5 3 3 3 7 2" xfId="22032" xr:uid="{00000000-0005-0000-0000-0000D6480000}"/>
    <cellStyle name="Normal 4 3 5 3 3 3 8" xfId="4020" xr:uid="{00000000-0005-0000-0000-0000D7480000}"/>
    <cellStyle name="Normal 4 3 5 3 3 3 9" xfId="20160" xr:uid="{00000000-0005-0000-0000-0000D8480000}"/>
    <cellStyle name="Normal 4 3 5 3 3 4" xfId="12125" xr:uid="{00000000-0005-0000-0000-0000D9480000}"/>
    <cellStyle name="Normal 4 3 5 3 3 4 2" xfId="39872" xr:uid="{00000000-0005-0000-0000-0000DA480000}"/>
    <cellStyle name="Normal 4 3 5 3 3 4 3" xfId="30505" xr:uid="{00000000-0005-0000-0000-0000DB480000}"/>
    <cellStyle name="Normal 4 3 5 3 3 4 4" xfId="24998" xr:uid="{00000000-0005-0000-0000-0000DC480000}"/>
    <cellStyle name="Normal 4 3 5 3 3 5" xfId="14616" xr:uid="{00000000-0005-0000-0000-0000DD480000}"/>
    <cellStyle name="Normal 4 3 5 3 3 5 2" xfId="42244" xr:uid="{00000000-0005-0000-0000-0000DE480000}"/>
    <cellStyle name="Normal 4 3 5 3 3 5 3" xfId="34402" xr:uid="{00000000-0005-0000-0000-0000DF480000}"/>
    <cellStyle name="Normal 4 3 5 3 3 5 4" xfId="26624" xr:uid="{00000000-0005-0000-0000-0000E0480000}"/>
    <cellStyle name="Normal 4 3 5 3 3 6" xfId="16836" xr:uid="{00000000-0005-0000-0000-0000E1480000}"/>
    <cellStyle name="Normal 4 3 5 3 3 6 2" xfId="44464" xr:uid="{00000000-0005-0000-0000-0000E2480000}"/>
    <cellStyle name="Normal 4 3 5 3 3 6 3" xfId="22949" xr:uid="{00000000-0005-0000-0000-0000E3480000}"/>
    <cellStyle name="Normal 4 3 5 3 3 7" xfId="10553" xr:uid="{00000000-0005-0000-0000-0000E4480000}"/>
    <cellStyle name="Normal 4 3 5 3 3 7 2" xfId="38324" xr:uid="{00000000-0005-0000-0000-0000E5480000}"/>
    <cellStyle name="Normal 4 3 5 3 3 8" xfId="17331" xr:uid="{00000000-0005-0000-0000-0000E6480000}"/>
    <cellStyle name="Normal 4 3 5 3 3 8 2" xfId="35392" xr:uid="{00000000-0005-0000-0000-0000E7480000}"/>
    <cellStyle name="Normal 4 3 5 3 3 9" xfId="8681" xr:uid="{00000000-0005-0000-0000-0000E8480000}"/>
    <cellStyle name="Normal 4 3 5 3 3 9 2" xfId="32377" xr:uid="{00000000-0005-0000-0000-0000E9480000}"/>
    <cellStyle name="Normal 4 3 5 3 4" xfId="1825" xr:uid="{00000000-0005-0000-0000-0000EA480000}"/>
    <cellStyle name="Normal 4 3 5 3 4 10" xfId="3698" xr:uid="{00000000-0005-0000-0000-0000EB480000}"/>
    <cellStyle name="Normal 4 3 5 3 4 11" xfId="19838" xr:uid="{00000000-0005-0000-0000-0000EC480000}"/>
    <cellStyle name="Normal 4 3 5 3 4 2" xfId="13367" xr:uid="{00000000-0005-0000-0000-0000ED480000}"/>
    <cellStyle name="Normal 4 3 5 3 4 2 2" xfId="15738" xr:uid="{00000000-0005-0000-0000-0000EE480000}"/>
    <cellStyle name="Normal 4 3 5 3 4 2 2 2" xfId="43366" xr:uid="{00000000-0005-0000-0000-0000EF480000}"/>
    <cellStyle name="Normal 4 3 5 3 4 2 3" xfId="40995" xr:uid="{00000000-0005-0000-0000-0000F0480000}"/>
    <cellStyle name="Normal 4 3 5 3 4 2 4" xfId="37085" xr:uid="{00000000-0005-0000-0000-0000F1480000}"/>
    <cellStyle name="Normal 4 3 5 3 4 2 5" xfId="31138" xr:uid="{00000000-0005-0000-0000-0000F2480000}"/>
    <cellStyle name="Normal 4 3 5 3 4 2 6" xfId="25477" xr:uid="{00000000-0005-0000-0000-0000F3480000}"/>
    <cellStyle name="Normal 4 3 5 3 4 3" xfId="11972" xr:uid="{00000000-0005-0000-0000-0000F4480000}"/>
    <cellStyle name="Normal 4 3 5 3 4 3 2" xfId="39719" xr:uid="{00000000-0005-0000-0000-0000F5480000}"/>
    <cellStyle name="Normal 4 3 5 3 4 3 3" xfId="34249" xr:uid="{00000000-0005-0000-0000-0000F6480000}"/>
    <cellStyle name="Normal 4 3 5 3 4 3 4" xfId="27152" xr:uid="{00000000-0005-0000-0000-0000F7480000}"/>
    <cellStyle name="Normal 4 3 5 3 4 4" xfId="14463" xr:uid="{00000000-0005-0000-0000-0000F8480000}"/>
    <cellStyle name="Normal 4 3 5 3 4 4 2" xfId="42091" xr:uid="{00000000-0005-0000-0000-0000F9480000}"/>
    <cellStyle name="Normal 4 3 5 3 4 4 3" xfId="23582" xr:uid="{00000000-0005-0000-0000-0000FA480000}"/>
    <cellStyle name="Normal 4 3 5 3 4 5" xfId="11352" xr:uid="{00000000-0005-0000-0000-0000FB480000}"/>
    <cellStyle name="Normal 4 3 5 3 4 5 2" xfId="39123" xr:uid="{00000000-0005-0000-0000-0000FC480000}"/>
    <cellStyle name="Normal 4 3 5 3 4 6" xfId="17964" xr:uid="{00000000-0005-0000-0000-0000FD480000}"/>
    <cellStyle name="Normal 4 3 5 3 4 6 2" xfId="35919" xr:uid="{00000000-0005-0000-0000-0000FE480000}"/>
    <cellStyle name="Normal 4 3 5 3 4 7" xfId="9314" xr:uid="{00000000-0005-0000-0000-0000FF480000}"/>
    <cellStyle name="Normal 4 3 5 3 4 7 2" xfId="33010" xr:uid="{00000000-0005-0000-0000-000000490000}"/>
    <cellStyle name="Normal 4 3 5 3 4 8" xfId="7442" xr:uid="{00000000-0005-0000-0000-000001490000}"/>
    <cellStyle name="Normal 4 3 5 3 4 8 2" xfId="29266" xr:uid="{00000000-0005-0000-0000-000002490000}"/>
    <cellStyle name="Normal 4 3 5 3 4 9" xfId="5570" xr:uid="{00000000-0005-0000-0000-000003490000}"/>
    <cellStyle name="Normal 4 3 5 3 4 9 2" xfId="21710" xr:uid="{00000000-0005-0000-0000-000004490000}"/>
    <cellStyle name="Normal 4 3 5 3 5" xfId="2369" xr:uid="{00000000-0005-0000-0000-000005490000}"/>
    <cellStyle name="Normal 4 3 5 3 5 10" xfId="20381" xr:uid="{00000000-0005-0000-0000-000006490000}"/>
    <cellStyle name="Normal 4 3 5 3 5 2" xfId="13456" xr:uid="{00000000-0005-0000-0000-000007490000}"/>
    <cellStyle name="Normal 4 3 5 3 5 2 2" xfId="41084" xr:uid="{00000000-0005-0000-0000-000008490000}"/>
    <cellStyle name="Normal 4 3 5 3 5 2 3" xfId="37628" xr:uid="{00000000-0005-0000-0000-000009490000}"/>
    <cellStyle name="Normal 4 3 5 3 5 2 4" xfId="31681" xr:uid="{00000000-0005-0000-0000-00000A490000}"/>
    <cellStyle name="Normal 4 3 5 3 5 2 5" xfId="25566" xr:uid="{00000000-0005-0000-0000-00000B490000}"/>
    <cellStyle name="Normal 4 3 5 3 5 3" xfId="15827" xr:uid="{00000000-0005-0000-0000-00000C490000}"/>
    <cellStyle name="Normal 4 3 5 3 5 3 2" xfId="43455" xr:uid="{00000000-0005-0000-0000-00000D490000}"/>
    <cellStyle name="Normal 4 3 5 3 5 3 3" xfId="27268" xr:uid="{00000000-0005-0000-0000-00000E490000}"/>
    <cellStyle name="Normal 4 3 5 3 5 4" xfId="10876" xr:uid="{00000000-0005-0000-0000-00000F490000}"/>
    <cellStyle name="Normal 4 3 5 3 5 4 2" xfId="38647" xr:uid="{00000000-0005-0000-0000-000010490000}"/>
    <cellStyle name="Normal 4 3 5 3 5 4 3" xfId="24125" xr:uid="{00000000-0005-0000-0000-000011490000}"/>
    <cellStyle name="Normal 4 3 5 3 5 5" xfId="18507" xr:uid="{00000000-0005-0000-0000-000012490000}"/>
    <cellStyle name="Normal 4 3 5 3 5 5 2" xfId="36035" xr:uid="{00000000-0005-0000-0000-000013490000}"/>
    <cellStyle name="Normal 4 3 5 3 5 6" xfId="9857" xr:uid="{00000000-0005-0000-0000-000014490000}"/>
    <cellStyle name="Normal 4 3 5 3 5 6 2" xfId="33553" xr:uid="{00000000-0005-0000-0000-000015490000}"/>
    <cellStyle name="Normal 4 3 5 3 5 7" xfId="7985" xr:uid="{00000000-0005-0000-0000-000016490000}"/>
    <cellStyle name="Normal 4 3 5 3 5 7 2" xfId="29809" xr:uid="{00000000-0005-0000-0000-000017490000}"/>
    <cellStyle name="Normal 4 3 5 3 5 8" xfId="6113" xr:uid="{00000000-0005-0000-0000-000018490000}"/>
    <cellStyle name="Normal 4 3 5 3 5 8 2" xfId="22253" xr:uid="{00000000-0005-0000-0000-000019490000}"/>
    <cellStyle name="Normal 4 3 5 3 5 9" xfId="4241" xr:uid="{00000000-0005-0000-0000-00001A490000}"/>
    <cellStyle name="Normal 4 3 5 3 6" xfId="1668" xr:uid="{00000000-0005-0000-0000-00001B490000}"/>
    <cellStyle name="Normal 4 3 5 3 6 2" xfId="16357" xr:uid="{00000000-0005-0000-0000-00001C490000}"/>
    <cellStyle name="Normal 4 3 5 3 6 2 2" xfId="43985" xr:uid="{00000000-0005-0000-0000-00001D490000}"/>
    <cellStyle name="Normal 4 3 5 3 6 2 3" xfId="30981" xr:uid="{00000000-0005-0000-0000-00001E490000}"/>
    <cellStyle name="Normal 4 3 5 3 6 2 4" xfId="26096" xr:uid="{00000000-0005-0000-0000-00001F490000}"/>
    <cellStyle name="Normal 4 3 5 3 6 3" xfId="13986" xr:uid="{00000000-0005-0000-0000-000020490000}"/>
    <cellStyle name="Normal 4 3 5 3 6 3 2" xfId="41614" xr:uid="{00000000-0005-0000-0000-000021490000}"/>
    <cellStyle name="Normal 4 3 5 3 6 3 3" xfId="27827" xr:uid="{00000000-0005-0000-0000-000022490000}"/>
    <cellStyle name="Normal 4 3 5 3 6 4" xfId="17807" xr:uid="{00000000-0005-0000-0000-000023490000}"/>
    <cellStyle name="Normal 4 3 5 3 6 4 2" xfId="36594" xr:uid="{00000000-0005-0000-0000-000024490000}"/>
    <cellStyle name="Normal 4 3 5 3 6 4 3" xfId="23425" xr:uid="{00000000-0005-0000-0000-000025490000}"/>
    <cellStyle name="Normal 4 3 5 3 6 5" xfId="9157" xr:uid="{00000000-0005-0000-0000-000026490000}"/>
    <cellStyle name="Normal 4 3 5 3 6 5 2" xfId="32853" xr:uid="{00000000-0005-0000-0000-000027490000}"/>
    <cellStyle name="Normal 4 3 5 3 6 6" xfId="7285" xr:uid="{00000000-0005-0000-0000-000028490000}"/>
    <cellStyle name="Normal 4 3 5 3 6 6 2" xfId="29109" xr:uid="{00000000-0005-0000-0000-000029490000}"/>
    <cellStyle name="Normal 4 3 5 3 6 7" xfId="5413" xr:uid="{00000000-0005-0000-0000-00002A490000}"/>
    <cellStyle name="Normal 4 3 5 3 6 7 2" xfId="21553" xr:uid="{00000000-0005-0000-0000-00002B490000}"/>
    <cellStyle name="Normal 4 3 5 3 6 8" xfId="3541" xr:uid="{00000000-0005-0000-0000-00002C490000}"/>
    <cellStyle name="Normal 4 3 5 3 6 9" xfId="19681" xr:uid="{00000000-0005-0000-0000-00002D490000}"/>
    <cellStyle name="Normal 4 3 5 3 7" xfId="1515" xr:uid="{00000000-0005-0000-0000-00002E490000}"/>
    <cellStyle name="Normal 4 3 5 3 7 2" xfId="14939" xr:uid="{00000000-0005-0000-0000-00002F490000}"/>
    <cellStyle name="Normal 4 3 5 3 7 2 2" xfId="42567" xr:uid="{00000000-0005-0000-0000-000030490000}"/>
    <cellStyle name="Normal 4 3 5 3 7 2 3" xfId="30828" xr:uid="{00000000-0005-0000-0000-000031490000}"/>
    <cellStyle name="Normal 4 3 5 3 7 2 4" xfId="28272" xr:uid="{00000000-0005-0000-0000-000032490000}"/>
    <cellStyle name="Normal 4 3 5 3 7 3" xfId="12448" xr:uid="{00000000-0005-0000-0000-000033490000}"/>
    <cellStyle name="Normal 4 3 5 3 7 3 2" xfId="40195" xr:uid="{00000000-0005-0000-0000-000034490000}"/>
    <cellStyle name="Normal 4 3 5 3 7 3 3" xfId="23272" xr:uid="{00000000-0005-0000-0000-000035490000}"/>
    <cellStyle name="Normal 4 3 5 3 7 4" xfId="17654" xr:uid="{00000000-0005-0000-0000-000036490000}"/>
    <cellStyle name="Normal 4 3 5 3 7 4 2" xfId="35232" xr:uid="{00000000-0005-0000-0000-000037490000}"/>
    <cellStyle name="Normal 4 3 5 3 7 5" xfId="9004" xr:uid="{00000000-0005-0000-0000-000038490000}"/>
    <cellStyle name="Normal 4 3 5 3 7 5 2" xfId="32700" xr:uid="{00000000-0005-0000-0000-000039490000}"/>
    <cellStyle name="Normal 4 3 5 3 7 6" xfId="7132" xr:uid="{00000000-0005-0000-0000-00003A490000}"/>
    <cellStyle name="Normal 4 3 5 3 7 6 2" xfId="28956" xr:uid="{00000000-0005-0000-0000-00003B490000}"/>
    <cellStyle name="Normal 4 3 5 3 7 7" xfId="5260" xr:uid="{00000000-0005-0000-0000-00003C490000}"/>
    <cellStyle name="Normal 4 3 5 3 7 7 2" xfId="21400" xr:uid="{00000000-0005-0000-0000-00003D490000}"/>
    <cellStyle name="Normal 4 3 5 3 7 8" xfId="3388" xr:uid="{00000000-0005-0000-0000-00003E490000}"/>
    <cellStyle name="Normal 4 3 5 3 7 9" xfId="19528" xr:uid="{00000000-0005-0000-0000-00003F490000}"/>
    <cellStyle name="Normal 4 3 5 3 8" xfId="11819" xr:uid="{00000000-0005-0000-0000-000040490000}"/>
    <cellStyle name="Normal 4 3 5 3 8 2" xfId="39571" xr:uid="{00000000-0005-0000-0000-000041490000}"/>
    <cellStyle name="Normal 4 3 5 3 8 3" xfId="36928" xr:uid="{00000000-0005-0000-0000-000042490000}"/>
    <cellStyle name="Normal 4 3 5 3 8 4" xfId="30352" xr:uid="{00000000-0005-0000-0000-000043490000}"/>
    <cellStyle name="Normal 4 3 5 3 8 5" xfId="24678" xr:uid="{00000000-0005-0000-0000-000044490000}"/>
    <cellStyle name="Normal 4 3 5 3 9" xfId="14310" xr:uid="{00000000-0005-0000-0000-000045490000}"/>
    <cellStyle name="Normal 4 3 5 3 9 2" xfId="41938" xr:uid="{00000000-0005-0000-0000-000046490000}"/>
    <cellStyle name="Normal 4 3 5 3 9 3" xfId="34096" xr:uid="{00000000-0005-0000-0000-000047490000}"/>
    <cellStyle name="Normal 4 3 5 3 9 4" xfId="26464" xr:uid="{00000000-0005-0000-0000-000048490000}"/>
    <cellStyle name="Normal 4 3 5 4" xfId="1294" xr:uid="{00000000-0005-0000-0000-000049490000}"/>
    <cellStyle name="Normal 4 3 5 4 10" xfId="17433" xr:uid="{00000000-0005-0000-0000-00004A490000}"/>
    <cellStyle name="Normal 4 3 5 4 10 2" xfId="35604" xr:uid="{00000000-0005-0000-0000-00004B490000}"/>
    <cellStyle name="Normal 4 3 5 4 11" xfId="8783" xr:uid="{00000000-0005-0000-0000-00004C490000}"/>
    <cellStyle name="Normal 4 3 5 4 11 2" xfId="32479" xr:uid="{00000000-0005-0000-0000-00004D490000}"/>
    <cellStyle name="Normal 4 3 5 4 12" xfId="6911" xr:uid="{00000000-0005-0000-0000-00004E490000}"/>
    <cellStyle name="Normal 4 3 5 4 12 2" xfId="28735" xr:uid="{00000000-0005-0000-0000-00004F490000}"/>
    <cellStyle name="Normal 4 3 5 4 13" xfId="5039" xr:uid="{00000000-0005-0000-0000-000050490000}"/>
    <cellStyle name="Normal 4 3 5 4 13 2" xfId="21179" xr:uid="{00000000-0005-0000-0000-000051490000}"/>
    <cellStyle name="Normal 4 3 5 4 14" xfId="3167" xr:uid="{00000000-0005-0000-0000-000052490000}"/>
    <cellStyle name="Normal 4 3 5 4 15" xfId="19307" xr:uid="{00000000-0005-0000-0000-000053490000}"/>
    <cellStyle name="Normal 4 3 5 4 2" xfId="2249" xr:uid="{00000000-0005-0000-0000-000054490000}"/>
    <cellStyle name="Normal 4 3 5 4 2 10" xfId="4122" xr:uid="{00000000-0005-0000-0000-000055490000}"/>
    <cellStyle name="Normal 4 3 5 4 2 11" xfId="20262" xr:uid="{00000000-0005-0000-0000-000056490000}"/>
    <cellStyle name="Normal 4 3 5 4 2 2" xfId="2793" xr:uid="{00000000-0005-0000-0000-000057490000}"/>
    <cellStyle name="Normal 4 3 5 4 2 2 2" xfId="16227" xr:uid="{00000000-0005-0000-0000-000058490000}"/>
    <cellStyle name="Normal 4 3 5 4 2 2 2 2" xfId="43855" xr:uid="{00000000-0005-0000-0000-000059490000}"/>
    <cellStyle name="Normal 4 3 5 4 2 2 2 3" xfId="38052" xr:uid="{00000000-0005-0000-0000-00005A490000}"/>
    <cellStyle name="Normal 4 3 5 4 2 2 2 4" xfId="32105" xr:uid="{00000000-0005-0000-0000-00005B490000}"/>
    <cellStyle name="Normal 4 3 5 4 2 2 2 5" xfId="25966" xr:uid="{00000000-0005-0000-0000-00005C490000}"/>
    <cellStyle name="Normal 4 3 5 4 2 2 3" xfId="13856" xr:uid="{00000000-0005-0000-0000-00005D490000}"/>
    <cellStyle name="Normal 4 3 5 4 2 2 3 2" xfId="41484" xr:uid="{00000000-0005-0000-0000-00005E490000}"/>
    <cellStyle name="Normal 4 3 5 4 2 2 3 3" xfId="27692" xr:uid="{00000000-0005-0000-0000-00005F490000}"/>
    <cellStyle name="Normal 4 3 5 4 2 2 4" xfId="18931" xr:uid="{00000000-0005-0000-0000-000060490000}"/>
    <cellStyle name="Normal 4 3 5 4 2 2 4 2" xfId="36459" xr:uid="{00000000-0005-0000-0000-000061490000}"/>
    <cellStyle name="Normal 4 3 5 4 2 2 4 3" xfId="24549" xr:uid="{00000000-0005-0000-0000-000062490000}"/>
    <cellStyle name="Normal 4 3 5 4 2 2 5" xfId="10281" xr:uid="{00000000-0005-0000-0000-000063490000}"/>
    <cellStyle name="Normal 4 3 5 4 2 2 5 2" xfId="33977" xr:uid="{00000000-0005-0000-0000-000064490000}"/>
    <cellStyle name="Normal 4 3 5 4 2 2 6" xfId="8409" xr:uid="{00000000-0005-0000-0000-000065490000}"/>
    <cellStyle name="Normal 4 3 5 4 2 2 6 2" xfId="30233" xr:uid="{00000000-0005-0000-0000-000066490000}"/>
    <cellStyle name="Normal 4 3 5 4 2 2 7" xfId="6537" xr:uid="{00000000-0005-0000-0000-000067490000}"/>
    <cellStyle name="Normal 4 3 5 4 2 2 7 2" xfId="22677" xr:uid="{00000000-0005-0000-0000-000068490000}"/>
    <cellStyle name="Normal 4 3 5 4 2 2 8" xfId="4665" xr:uid="{00000000-0005-0000-0000-000069490000}"/>
    <cellStyle name="Normal 4 3 5 4 2 2 9" xfId="20805" xr:uid="{00000000-0005-0000-0000-00006A490000}"/>
    <cellStyle name="Normal 4 3 5 4 2 3" xfId="13395" xr:uid="{00000000-0005-0000-0000-00006B490000}"/>
    <cellStyle name="Normal 4 3 5 4 2 3 2" xfId="41023" xr:uid="{00000000-0005-0000-0000-00006C490000}"/>
    <cellStyle name="Normal 4 3 5 4 2 3 3" xfId="37509" xr:uid="{00000000-0005-0000-0000-00006D490000}"/>
    <cellStyle name="Normal 4 3 5 4 2 3 4" xfId="31562" xr:uid="{00000000-0005-0000-0000-00006E490000}"/>
    <cellStyle name="Normal 4 3 5 4 2 3 5" xfId="25505" xr:uid="{00000000-0005-0000-0000-00006F490000}"/>
    <cellStyle name="Normal 4 3 5 4 2 4" xfId="15766" xr:uid="{00000000-0005-0000-0000-000070490000}"/>
    <cellStyle name="Normal 4 3 5 4 2 4 2" xfId="43394" xr:uid="{00000000-0005-0000-0000-000071490000}"/>
    <cellStyle name="Normal 4 3 5 4 2 4 3" xfId="27202" xr:uid="{00000000-0005-0000-0000-000072490000}"/>
    <cellStyle name="Normal 4 3 5 4 2 5" xfId="11454" xr:uid="{00000000-0005-0000-0000-000073490000}"/>
    <cellStyle name="Normal 4 3 5 4 2 5 2" xfId="39225" xr:uid="{00000000-0005-0000-0000-000074490000}"/>
    <cellStyle name="Normal 4 3 5 4 2 5 3" xfId="24006" xr:uid="{00000000-0005-0000-0000-000075490000}"/>
    <cellStyle name="Normal 4 3 5 4 2 6" xfId="18388" xr:uid="{00000000-0005-0000-0000-000076490000}"/>
    <cellStyle name="Normal 4 3 5 4 2 6 2" xfId="35969" xr:uid="{00000000-0005-0000-0000-000077490000}"/>
    <cellStyle name="Normal 4 3 5 4 2 7" xfId="9738" xr:uid="{00000000-0005-0000-0000-000078490000}"/>
    <cellStyle name="Normal 4 3 5 4 2 7 2" xfId="33434" xr:uid="{00000000-0005-0000-0000-000079490000}"/>
    <cellStyle name="Normal 4 3 5 4 2 8" xfId="7866" xr:uid="{00000000-0005-0000-0000-00007A490000}"/>
    <cellStyle name="Normal 4 3 5 4 2 8 2" xfId="29690" xr:uid="{00000000-0005-0000-0000-00007B490000}"/>
    <cellStyle name="Normal 4 3 5 4 2 9" xfId="5994" xr:uid="{00000000-0005-0000-0000-00007C490000}"/>
    <cellStyle name="Normal 4 3 5 4 2 9 2" xfId="22134" xr:uid="{00000000-0005-0000-0000-00007D490000}"/>
    <cellStyle name="Normal 4 3 5 4 3" xfId="2470" xr:uid="{00000000-0005-0000-0000-00007E490000}"/>
    <cellStyle name="Normal 4 3 5 4 3 10" xfId="20482" xr:uid="{00000000-0005-0000-0000-00007F490000}"/>
    <cellStyle name="Normal 4 3 5 4 3 2" xfId="13543" xr:uid="{00000000-0005-0000-0000-000080490000}"/>
    <cellStyle name="Normal 4 3 5 4 3 2 2" xfId="41171" xr:uid="{00000000-0005-0000-0000-000081490000}"/>
    <cellStyle name="Normal 4 3 5 4 3 2 3" xfId="37729" xr:uid="{00000000-0005-0000-0000-000082490000}"/>
    <cellStyle name="Normal 4 3 5 4 3 2 4" xfId="31782" xr:uid="{00000000-0005-0000-0000-000083490000}"/>
    <cellStyle name="Normal 4 3 5 4 3 2 5" xfId="25653" xr:uid="{00000000-0005-0000-0000-000084490000}"/>
    <cellStyle name="Normal 4 3 5 4 3 3" xfId="15914" xr:uid="{00000000-0005-0000-0000-000085490000}"/>
    <cellStyle name="Normal 4 3 5 4 3 3 2" xfId="43542" xr:uid="{00000000-0005-0000-0000-000086490000}"/>
    <cellStyle name="Normal 4 3 5 4 3 3 3" xfId="27369" xr:uid="{00000000-0005-0000-0000-000087490000}"/>
    <cellStyle name="Normal 4 3 5 4 3 4" xfId="11131" xr:uid="{00000000-0005-0000-0000-000088490000}"/>
    <cellStyle name="Normal 4 3 5 4 3 4 2" xfId="38902" xr:uid="{00000000-0005-0000-0000-000089490000}"/>
    <cellStyle name="Normal 4 3 5 4 3 4 3" xfId="24226" xr:uid="{00000000-0005-0000-0000-00008A490000}"/>
    <cellStyle name="Normal 4 3 5 4 3 5" xfId="18608" xr:uid="{00000000-0005-0000-0000-00008B490000}"/>
    <cellStyle name="Normal 4 3 5 4 3 5 2" xfId="36136" xr:uid="{00000000-0005-0000-0000-00008C490000}"/>
    <cellStyle name="Normal 4 3 5 4 3 6" xfId="9958" xr:uid="{00000000-0005-0000-0000-00008D490000}"/>
    <cellStyle name="Normal 4 3 5 4 3 6 2" xfId="33654" xr:uid="{00000000-0005-0000-0000-00008E490000}"/>
    <cellStyle name="Normal 4 3 5 4 3 7" xfId="8086" xr:uid="{00000000-0005-0000-0000-00008F490000}"/>
    <cellStyle name="Normal 4 3 5 4 3 7 2" xfId="29910" xr:uid="{00000000-0005-0000-0000-000090490000}"/>
    <cellStyle name="Normal 4 3 5 4 3 8" xfId="6214" xr:uid="{00000000-0005-0000-0000-000091490000}"/>
    <cellStyle name="Normal 4 3 5 4 3 8 2" xfId="22354" xr:uid="{00000000-0005-0000-0000-000092490000}"/>
    <cellStyle name="Normal 4 3 5 4 3 9" xfId="4342" xr:uid="{00000000-0005-0000-0000-000093490000}"/>
    <cellStyle name="Normal 4 3 5 4 4" xfId="1926" xr:uid="{00000000-0005-0000-0000-000094490000}"/>
    <cellStyle name="Normal 4 3 5 4 4 2" xfId="16398" xr:uid="{00000000-0005-0000-0000-000095490000}"/>
    <cellStyle name="Normal 4 3 5 4 4 2 2" xfId="44026" xr:uid="{00000000-0005-0000-0000-000096490000}"/>
    <cellStyle name="Normal 4 3 5 4 4 2 3" xfId="31239" xr:uid="{00000000-0005-0000-0000-000097490000}"/>
    <cellStyle name="Normal 4 3 5 4 4 2 4" xfId="26137" xr:uid="{00000000-0005-0000-0000-000098490000}"/>
    <cellStyle name="Normal 4 3 5 4 4 3" xfId="14027" xr:uid="{00000000-0005-0000-0000-000099490000}"/>
    <cellStyle name="Normal 4 3 5 4 4 3 2" xfId="41655" xr:uid="{00000000-0005-0000-0000-00009A490000}"/>
    <cellStyle name="Normal 4 3 5 4 4 3 3" xfId="27868" xr:uid="{00000000-0005-0000-0000-00009B490000}"/>
    <cellStyle name="Normal 4 3 5 4 4 4" xfId="18065" xr:uid="{00000000-0005-0000-0000-00009C490000}"/>
    <cellStyle name="Normal 4 3 5 4 4 4 2" xfId="36635" xr:uid="{00000000-0005-0000-0000-00009D490000}"/>
    <cellStyle name="Normal 4 3 5 4 4 4 3" xfId="23683" xr:uid="{00000000-0005-0000-0000-00009E490000}"/>
    <cellStyle name="Normal 4 3 5 4 4 5" xfId="9415" xr:uid="{00000000-0005-0000-0000-00009F490000}"/>
    <cellStyle name="Normal 4 3 5 4 4 5 2" xfId="33111" xr:uid="{00000000-0005-0000-0000-0000A0490000}"/>
    <cellStyle name="Normal 4 3 5 4 4 6" xfId="7543" xr:uid="{00000000-0005-0000-0000-0000A1490000}"/>
    <cellStyle name="Normal 4 3 5 4 4 6 2" xfId="29367" xr:uid="{00000000-0005-0000-0000-0000A2490000}"/>
    <cellStyle name="Normal 4 3 5 4 4 7" xfId="5671" xr:uid="{00000000-0005-0000-0000-0000A3490000}"/>
    <cellStyle name="Normal 4 3 5 4 4 7 2" xfId="21811" xr:uid="{00000000-0005-0000-0000-0000A4490000}"/>
    <cellStyle name="Normal 4 3 5 4 4 8" xfId="3799" xr:uid="{00000000-0005-0000-0000-0000A5490000}"/>
    <cellStyle name="Normal 4 3 5 4 4 9" xfId="19939" xr:uid="{00000000-0005-0000-0000-0000A6490000}"/>
    <cellStyle name="Normal 4 3 5 4 5" xfId="12738" xr:uid="{00000000-0005-0000-0000-0000A7490000}"/>
    <cellStyle name="Normal 4 3 5 4 5 2" xfId="15211" xr:uid="{00000000-0005-0000-0000-0000A8490000}"/>
    <cellStyle name="Normal 4 3 5 4 5 2 2" xfId="42839" xr:uid="{00000000-0005-0000-0000-0000A9490000}"/>
    <cellStyle name="Normal 4 3 5 4 5 2 3" xfId="34740" xr:uid="{00000000-0005-0000-0000-0000AA490000}"/>
    <cellStyle name="Normal 4 3 5 4 5 3" xfId="40467" xr:uid="{00000000-0005-0000-0000-0000AB490000}"/>
    <cellStyle name="Normal 4 3 5 4 5 4" xfId="37186" xr:uid="{00000000-0005-0000-0000-0000AC490000}"/>
    <cellStyle name="Normal 4 3 5 4 5 5" xfId="30607" xr:uid="{00000000-0005-0000-0000-0000AD490000}"/>
    <cellStyle name="Normal 4 3 5 4 5 6" xfId="24950" xr:uid="{00000000-0005-0000-0000-0000AE490000}"/>
    <cellStyle name="Normal 4 3 5 4 6" xfId="12227" xr:uid="{00000000-0005-0000-0000-0000AF490000}"/>
    <cellStyle name="Normal 4 3 5 4 6 2" xfId="39974" xr:uid="{00000000-0005-0000-0000-0000B0490000}"/>
    <cellStyle name="Normal 4 3 5 4 6 3" xfId="34504" xr:uid="{00000000-0005-0000-0000-0000B1490000}"/>
    <cellStyle name="Normal 4 3 5 4 6 4" xfId="26836" xr:uid="{00000000-0005-0000-0000-0000B2490000}"/>
    <cellStyle name="Normal 4 3 5 4 7" xfId="14718" xr:uid="{00000000-0005-0000-0000-0000B3490000}"/>
    <cellStyle name="Normal 4 3 5 4 7 2" xfId="42346" xr:uid="{00000000-0005-0000-0000-0000B4490000}"/>
    <cellStyle name="Normal 4 3 5 4 7 3" xfId="23051" xr:uid="{00000000-0005-0000-0000-0000B5490000}"/>
    <cellStyle name="Normal 4 3 5 4 8" xfId="16938" xr:uid="{00000000-0005-0000-0000-0000B6490000}"/>
    <cellStyle name="Normal 4 3 5 4 8 2" xfId="44566" xr:uid="{00000000-0005-0000-0000-0000B7490000}"/>
    <cellStyle name="Normal 4 3 5 4 9" xfId="10655" xr:uid="{00000000-0005-0000-0000-0000B8490000}"/>
    <cellStyle name="Normal 4 3 5 4 9 2" xfId="38426" xr:uid="{00000000-0005-0000-0000-0000B9490000}"/>
    <cellStyle name="Normal 4 3 5 5" xfId="1141" xr:uid="{00000000-0005-0000-0000-0000BA490000}"/>
    <cellStyle name="Normal 4 3 5 5 10" xfId="8630" xr:uid="{00000000-0005-0000-0000-0000BB490000}"/>
    <cellStyle name="Normal 4 3 5 5 10 2" xfId="32326" xr:uid="{00000000-0005-0000-0000-0000BC490000}"/>
    <cellStyle name="Normal 4 3 5 5 11" xfId="6758" xr:uid="{00000000-0005-0000-0000-0000BD490000}"/>
    <cellStyle name="Normal 4 3 5 5 11 2" xfId="28582" xr:uid="{00000000-0005-0000-0000-0000BE490000}"/>
    <cellStyle name="Normal 4 3 5 5 12" xfId="4886" xr:uid="{00000000-0005-0000-0000-0000BF490000}"/>
    <cellStyle name="Normal 4 3 5 5 12 2" xfId="21026" xr:uid="{00000000-0005-0000-0000-0000C0490000}"/>
    <cellStyle name="Normal 4 3 5 5 13" xfId="3014" xr:uid="{00000000-0005-0000-0000-0000C1490000}"/>
    <cellStyle name="Normal 4 3 5 5 14" xfId="19154" xr:uid="{00000000-0005-0000-0000-0000C2490000}"/>
    <cellStyle name="Normal 4 3 5 5 2" xfId="2640" xr:uid="{00000000-0005-0000-0000-0000C3490000}"/>
    <cellStyle name="Normal 4 3 5 5 2 10" xfId="20652" xr:uid="{00000000-0005-0000-0000-0000C4490000}"/>
    <cellStyle name="Normal 4 3 5 5 2 2" xfId="13705" xr:uid="{00000000-0005-0000-0000-0000C5490000}"/>
    <cellStyle name="Normal 4 3 5 5 2 2 2" xfId="41333" xr:uid="{00000000-0005-0000-0000-0000C6490000}"/>
    <cellStyle name="Normal 4 3 5 5 2 2 3" xfId="37899" xr:uid="{00000000-0005-0000-0000-0000C7490000}"/>
    <cellStyle name="Normal 4 3 5 5 2 2 4" xfId="31952" xr:uid="{00000000-0005-0000-0000-0000C8490000}"/>
    <cellStyle name="Normal 4 3 5 5 2 2 5" xfId="25815" xr:uid="{00000000-0005-0000-0000-0000C9490000}"/>
    <cellStyle name="Normal 4 3 5 5 2 3" xfId="16076" xr:uid="{00000000-0005-0000-0000-0000CA490000}"/>
    <cellStyle name="Normal 4 3 5 5 2 3 2" xfId="43704" xr:uid="{00000000-0005-0000-0000-0000CB490000}"/>
    <cellStyle name="Normal 4 3 5 5 2 3 3" xfId="27539" xr:uid="{00000000-0005-0000-0000-0000CC490000}"/>
    <cellStyle name="Normal 4 3 5 5 2 4" xfId="11505" xr:uid="{00000000-0005-0000-0000-0000CD490000}"/>
    <cellStyle name="Normal 4 3 5 5 2 4 2" xfId="39276" xr:uid="{00000000-0005-0000-0000-0000CE490000}"/>
    <cellStyle name="Normal 4 3 5 5 2 4 3" xfId="24396" xr:uid="{00000000-0005-0000-0000-0000CF490000}"/>
    <cellStyle name="Normal 4 3 5 5 2 5" xfId="18778" xr:uid="{00000000-0005-0000-0000-0000D0490000}"/>
    <cellStyle name="Normal 4 3 5 5 2 5 2" xfId="36306" xr:uid="{00000000-0005-0000-0000-0000D1490000}"/>
    <cellStyle name="Normal 4 3 5 5 2 6" xfId="10128" xr:uid="{00000000-0005-0000-0000-0000D2490000}"/>
    <cellStyle name="Normal 4 3 5 5 2 6 2" xfId="33824" xr:uid="{00000000-0005-0000-0000-0000D3490000}"/>
    <cellStyle name="Normal 4 3 5 5 2 7" xfId="8256" xr:uid="{00000000-0005-0000-0000-0000D4490000}"/>
    <cellStyle name="Normal 4 3 5 5 2 7 2" xfId="30080" xr:uid="{00000000-0005-0000-0000-0000D5490000}"/>
    <cellStyle name="Normal 4 3 5 5 2 8" xfId="6384" xr:uid="{00000000-0005-0000-0000-0000D6490000}"/>
    <cellStyle name="Normal 4 3 5 5 2 8 2" xfId="22524" xr:uid="{00000000-0005-0000-0000-0000D7490000}"/>
    <cellStyle name="Normal 4 3 5 5 2 9" xfId="4512" xr:uid="{00000000-0005-0000-0000-0000D8490000}"/>
    <cellStyle name="Normal 4 3 5 5 3" xfId="2096" xr:uid="{00000000-0005-0000-0000-0000D9490000}"/>
    <cellStyle name="Normal 4 3 5 5 3 10" xfId="20109" xr:uid="{00000000-0005-0000-0000-0000DA490000}"/>
    <cellStyle name="Normal 4 3 5 5 3 2" xfId="14218" xr:uid="{00000000-0005-0000-0000-0000DB490000}"/>
    <cellStyle name="Normal 4 3 5 5 3 2 2" xfId="41846" xr:uid="{00000000-0005-0000-0000-0000DC490000}"/>
    <cellStyle name="Normal 4 3 5 5 3 2 3" xfId="31409" xr:uid="{00000000-0005-0000-0000-0000DD490000}"/>
    <cellStyle name="Normal 4 3 5 5 3 2 4" xfId="26328" xr:uid="{00000000-0005-0000-0000-0000DE490000}"/>
    <cellStyle name="Normal 4 3 5 5 3 3" xfId="16589" xr:uid="{00000000-0005-0000-0000-0000DF490000}"/>
    <cellStyle name="Normal 4 3 5 5 3 3 2" xfId="44217" xr:uid="{00000000-0005-0000-0000-0000E0490000}"/>
    <cellStyle name="Normal 4 3 5 5 3 3 3" xfId="28069" xr:uid="{00000000-0005-0000-0000-0000E1490000}"/>
    <cellStyle name="Normal 4 3 5 5 3 4" xfId="10978" xr:uid="{00000000-0005-0000-0000-0000E2490000}"/>
    <cellStyle name="Normal 4 3 5 5 3 4 2" xfId="38749" xr:uid="{00000000-0005-0000-0000-0000E3490000}"/>
    <cellStyle name="Normal 4 3 5 5 3 4 3" xfId="23853" xr:uid="{00000000-0005-0000-0000-0000E4490000}"/>
    <cellStyle name="Normal 4 3 5 5 3 5" xfId="18235" xr:uid="{00000000-0005-0000-0000-0000E5490000}"/>
    <cellStyle name="Normal 4 3 5 5 3 5 2" xfId="36836" xr:uid="{00000000-0005-0000-0000-0000E6490000}"/>
    <cellStyle name="Normal 4 3 5 5 3 6" xfId="9585" xr:uid="{00000000-0005-0000-0000-0000E7490000}"/>
    <cellStyle name="Normal 4 3 5 5 3 6 2" xfId="33281" xr:uid="{00000000-0005-0000-0000-0000E8490000}"/>
    <cellStyle name="Normal 4 3 5 5 3 7" xfId="7713" xr:uid="{00000000-0005-0000-0000-0000E9490000}"/>
    <cellStyle name="Normal 4 3 5 5 3 7 2" xfId="29537" xr:uid="{00000000-0005-0000-0000-0000EA490000}"/>
    <cellStyle name="Normal 4 3 5 5 3 8" xfId="5841" xr:uid="{00000000-0005-0000-0000-0000EB490000}"/>
    <cellStyle name="Normal 4 3 5 5 3 8 2" xfId="21981" xr:uid="{00000000-0005-0000-0000-0000EC490000}"/>
    <cellStyle name="Normal 4 3 5 5 3 9" xfId="3969" xr:uid="{00000000-0005-0000-0000-0000ED490000}"/>
    <cellStyle name="Normal 4 3 5 5 4" xfId="12788" xr:uid="{00000000-0005-0000-0000-0000EE490000}"/>
    <cellStyle name="Normal 4 3 5 5 4 2" xfId="15256" xr:uid="{00000000-0005-0000-0000-0000EF490000}"/>
    <cellStyle name="Normal 4 3 5 5 4 2 2" xfId="42884" xr:uid="{00000000-0005-0000-0000-0000F0490000}"/>
    <cellStyle name="Normal 4 3 5 5 4 2 3" xfId="34767" xr:uid="{00000000-0005-0000-0000-0000F1490000}"/>
    <cellStyle name="Normal 4 3 5 5 4 3" xfId="40512" xr:uid="{00000000-0005-0000-0000-0000F2490000}"/>
    <cellStyle name="Normal 4 3 5 5 4 4" xfId="37356" xr:uid="{00000000-0005-0000-0000-0000F3490000}"/>
    <cellStyle name="Normal 4 3 5 5 4 5" xfId="30454" xr:uid="{00000000-0005-0000-0000-0000F4490000}"/>
    <cellStyle name="Normal 4 3 5 5 4 6" xfId="24995" xr:uid="{00000000-0005-0000-0000-0000F5490000}"/>
    <cellStyle name="Normal 4 3 5 5 5" xfId="12074" xr:uid="{00000000-0005-0000-0000-0000F6490000}"/>
    <cellStyle name="Normal 4 3 5 5 5 2" xfId="39821" xr:uid="{00000000-0005-0000-0000-0000F7490000}"/>
    <cellStyle name="Normal 4 3 5 5 5 3" xfId="34351" xr:uid="{00000000-0005-0000-0000-0000F8490000}"/>
    <cellStyle name="Normal 4 3 5 5 5 4" xfId="27038" xr:uid="{00000000-0005-0000-0000-0000F9490000}"/>
    <cellStyle name="Normal 4 3 5 5 6" xfId="14565" xr:uid="{00000000-0005-0000-0000-0000FA490000}"/>
    <cellStyle name="Normal 4 3 5 5 6 2" xfId="42193" xr:uid="{00000000-0005-0000-0000-0000FB490000}"/>
    <cellStyle name="Normal 4 3 5 5 6 3" xfId="22898" xr:uid="{00000000-0005-0000-0000-0000FC490000}"/>
    <cellStyle name="Normal 4 3 5 5 7" xfId="16785" xr:uid="{00000000-0005-0000-0000-0000FD490000}"/>
    <cellStyle name="Normal 4 3 5 5 7 2" xfId="44413" xr:uid="{00000000-0005-0000-0000-0000FE490000}"/>
    <cellStyle name="Normal 4 3 5 5 8" xfId="10502" xr:uid="{00000000-0005-0000-0000-0000FF490000}"/>
    <cellStyle name="Normal 4 3 5 5 8 2" xfId="38273" xr:uid="{00000000-0005-0000-0000-0000004A0000}"/>
    <cellStyle name="Normal 4 3 5 5 9" xfId="17280" xr:uid="{00000000-0005-0000-0000-0000014A0000}"/>
    <cellStyle name="Normal 4 3 5 5 9 2" xfId="35805" xr:uid="{00000000-0005-0000-0000-0000024A0000}"/>
    <cellStyle name="Normal 4 3 5 6" xfId="1774" xr:uid="{00000000-0005-0000-0000-0000034A0000}"/>
    <cellStyle name="Normal 4 3 5 6 10" xfId="3647" xr:uid="{00000000-0005-0000-0000-0000044A0000}"/>
    <cellStyle name="Normal 4 3 5 6 11" xfId="19787" xr:uid="{00000000-0005-0000-0000-0000054A0000}"/>
    <cellStyle name="Normal 4 3 5 6 2" xfId="12774" xr:uid="{00000000-0005-0000-0000-0000064A0000}"/>
    <cellStyle name="Normal 4 3 5 6 2 2" xfId="15246" xr:uid="{00000000-0005-0000-0000-0000074A0000}"/>
    <cellStyle name="Normal 4 3 5 6 2 2 2" xfId="42874" xr:uid="{00000000-0005-0000-0000-0000084A0000}"/>
    <cellStyle name="Normal 4 3 5 6 2 3" xfId="40502" xr:uid="{00000000-0005-0000-0000-0000094A0000}"/>
    <cellStyle name="Normal 4 3 5 6 2 4" xfId="37034" xr:uid="{00000000-0005-0000-0000-00000A4A0000}"/>
    <cellStyle name="Normal 4 3 5 6 2 5" xfId="31087" xr:uid="{00000000-0005-0000-0000-00000B4A0000}"/>
    <cellStyle name="Normal 4 3 5 6 2 6" xfId="24985" xr:uid="{00000000-0005-0000-0000-00000C4A0000}"/>
    <cellStyle name="Normal 4 3 5 6 3" xfId="11921" xr:uid="{00000000-0005-0000-0000-00000D4A0000}"/>
    <cellStyle name="Normal 4 3 5 6 3 2" xfId="39668" xr:uid="{00000000-0005-0000-0000-00000E4A0000}"/>
    <cellStyle name="Normal 4 3 5 6 3 3" xfId="34198" xr:uid="{00000000-0005-0000-0000-00000F4A0000}"/>
    <cellStyle name="Normal 4 3 5 6 3 4" xfId="26732" xr:uid="{00000000-0005-0000-0000-0000104A0000}"/>
    <cellStyle name="Normal 4 3 5 6 4" xfId="14412" xr:uid="{00000000-0005-0000-0000-0000114A0000}"/>
    <cellStyle name="Normal 4 3 5 6 4 2" xfId="42040" xr:uid="{00000000-0005-0000-0000-0000124A0000}"/>
    <cellStyle name="Normal 4 3 5 6 4 3" xfId="23531" xr:uid="{00000000-0005-0000-0000-0000134A0000}"/>
    <cellStyle name="Normal 4 3 5 6 5" xfId="11301" xr:uid="{00000000-0005-0000-0000-0000144A0000}"/>
    <cellStyle name="Normal 4 3 5 6 5 2" xfId="39072" xr:uid="{00000000-0005-0000-0000-0000154A0000}"/>
    <cellStyle name="Normal 4 3 5 6 6" xfId="17913" xr:uid="{00000000-0005-0000-0000-0000164A0000}"/>
    <cellStyle name="Normal 4 3 5 6 6 2" xfId="35500" xr:uid="{00000000-0005-0000-0000-0000174A0000}"/>
    <cellStyle name="Normal 4 3 5 6 7" xfId="9263" xr:uid="{00000000-0005-0000-0000-0000184A0000}"/>
    <cellStyle name="Normal 4 3 5 6 7 2" xfId="32959" xr:uid="{00000000-0005-0000-0000-0000194A0000}"/>
    <cellStyle name="Normal 4 3 5 6 8" xfId="7391" xr:uid="{00000000-0005-0000-0000-00001A4A0000}"/>
    <cellStyle name="Normal 4 3 5 6 8 2" xfId="29215" xr:uid="{00000000-0005-0000-0000-00001B4A0000}"/>
    <cellStyle name="Normal 4 3 5 6 9" xfId="5519" xr:uid="{00000000-0005-0000-0000-00001C4A0000}"/>
    <cellStyle name="Normal 4 3 5 6 9 2" xfId="21659" xr:uid="{00000000-0005-0000-0000-00001D4A0000}"/>
    <cellStyle name="Normal 4 3 5 7" xfId="2318" xr:uid="{00000000-0005-0000-0000-00001E4A0000}"/>
    <cellStyle name="Normal 4 3 5 7 10" xfId="20330" xr:uid="{00000000-0005-0000-0000-00001F4A0000}"/>
    <cellStyle name="Normal 4 3 5 7 2" xfId="12590" xr:uid="{00000000-0005-0000-0000-0000204A0000}"/>
    <cellStyle name="Normal 4 3 5 7 2 2" xfId="40333" xr:uid="{00000000-0005-0000-0000-0000214A0000}"/>
    <cellStyle name="Normal 4 3 5 7 2 3" xfId="37577" xr:uid="{00000000-0005-0000-0000-0000224A0000}"/>
    <cellStyle name="Normal 4 3 5 7 2 4" xfId="31630" xr:uid="{00000000-0005-0000-0000-0000234A0000}"/>
    <cellStyle name="Normal 4 3 5 7 2 5" xfId="24816" xr:uid="{00000000-0005-0000-0000-0000244A0000}"/>
    <cellStyle name="Normal 4 3 5 7 3" xfId="15077" xr:uid="{00000000-0005-0000-0000-0000254A0000}"/>
    <cellStyle name="Normal 4 3 5 7 3 2" xfId="42705" xr:uid="{00000000-0005-0000-0000-0000264A0000}"/>
    <cellStyle name="Normal 4 3 5 7 3 3" xfId="26571" xr:uid="{00000000-0005-0000-0000-0000274A0000}"/>
    <cellStyle name="Normal 4 3 5 7 4" xfId="10825" xr:uid="{00000000-0005-0000-0000-0000284A0000}"/>
    <cellStyle name="Normal 4 3 5 7 4 2" xfId="38596" xr:uid="{00000000-0005-0000-0000-0000294A0000}"/>
    <cellStyle name="Normal 4 3 5 7 4 3" xfId="24074" xr:uid="{00000000-0005-0000-0000-00002A4A0000}"/>
    <cellStyle name="Normal 4 3 5 7 5" xfId="18456" xr:uid="{00000000-0005-0000-0000-00002B4A0000}"/>
    <cellStyle name="Normal 4 3 5 7 5 2" xfId="35339" xr:uid="{00000000-0005-0000-0000-00002C4A0000}"/>
    <cellStyle name="Normal 4 3 5 7 6" xfId="9806" xr:uid="{00000000-0005-0000-0000-00002D4A0000}"/>
    <cellStyle name="Normal 4 3 5 7 6 2" xfId="33502" xr:uid="{00000000-0005-0000-0000-00002E4A0000}"/>
    <cellStyle name="Normal 4 3 5 7 7" xfId="7934" xr:uid="{00000000-0005-0000-0000-00002F4A0000}"/>
    <cellStyle name="Normal 4 3 5 7 7 2" xfId="29758" xr:uid="{00000000-0005-0000-0000-0000304A0000}"/>
    <cellStyle name="Normal 4 3 5 7 8" xfId="6062" xr:uid="{00000000-0005-0000-0000-0000314A0000}"/>
    <cellStyle name="Normal 4 3 5 7 8 2" xfId="22202" xr:uid="{00000000-0005-0000-0000-0000324A0000}"/>
    <cellStyle name="Normal 4 3 5 7 9" xfId="4190" xr:uid="{00000000-0005-0000-0000-0000334A0000}"/>
    <cellStyle name="Normal 4 3 5 8" xfId="1617" xr:uid="{00000000-0005-0000-0000-0000344A0000}"/>
    <cellStyle name="Normal 4 3 5 8 2" xfId="16294" xr:uid="{00000000-0005-0000-0000-0000354A0000}"/>
    <cellStyle name="Normal 4 3 5 8 2 2" xfId="43922" xr:uid="{00000000-0005-0000-0000-0000364A0000}"/>
    <cellStyle name="Normal 4 3 5 8 2 3" xfId="30930" xr:uid="{00000000-0005-0000-0000-0000374A0000}"/>
    <cellStyle name="Normal 4 3 5 8 2 4" xfId="26033" xr:uid="{00000000-0005-0000-0000-0000384A0000}"/>
    <cellStyle name="Normal 4 3 5 8 3" xfId="13923" xr:uid="{00000000-0005-0000-0000-0000394A0000}"/>
    <cellStyle name="Normal 4 3 5 8 3 2" xfId="41551" xr:uid="{00000000-0005-0000-0000-00003A4A0000}"/>
    <cellStyle name="Normal 4 3 5 8 3 3" xfId="27764" xr:uid="{00000000-0005-0000-0000-00003B4A0000}"/>
    <cellStyle name="Normal 4 3 5 8 4" xfId="17756" xr:uid="{00000000-0005-0000-0000-00003C4A0000}"/>
    <cellStyle name="Normal 4 3 5 8 4 2" xfId="36531" xr:uid="{00000000-0005-0000-0000-00003D4A0000}"/>
    <cellStyle name="Normal 4 3 5 8 4 3" xfId="23374" xr:uid="{00000000-0005-0000-0000-00003E4A0000}"/>
    <cellStyle name="Normal 4 3 5 8 5" xfId="9106" xr:uid="{00000000-0005-0000-0000-00003F4A0000}"/>
    <cellStyle name="Normal 4 3 5 8 5 2" xfId="32802" xr:uid="{00000000-0005-0000-0000-0000404A0000}"/>
    <cellStyle name="Normal 4 3 5 8 6" xfId="7234" xr:uid="{00000000-0005-0000-0000-0000414A0000}"/>
    <cellStyle name="Normal 4 3 5 8 6 2" xfId="29058" xr:uid="{00000000-0005-0000-0000-0000424A0000}"/>
    <cellStyle name="Normal 4 3 5 8 7" xfId="5362" xr:uid="{00000000-0005-0000-0000-0000434A0000}"/>
    <cellStyle name="Normal 4 3 5 8 7 2" xfId="21502" xr:uid="{00000000-0005-0000-0000-0000444A0000}"/>
    <cellStyle name="Normal 4 3 5 8 8" xfId="3490" xr:uid="{00000000-0005-0000-0000-0000454A0000}"/>
    <cellStyle name="Normal 4 3 5 8 9" xfId="19630" xr:uid="{00000000-0005-0000-0000-0000464A0000}"/>
    <cellStyle name="Normal 4 3 5 9" xfId="1464" xr:uid="{00000000-0005-0000-0000-0000474A0000}"/>
    <cellStyle name="Normal 4 3 5 9 2" xfId="14888" xr:uid="{00000000-0005-0000-0000-0000484A0000}"/>
    <cellStyle name="Normal 4 3 5 9 2 2" xfId="42516" xr:uid="{00000000-0005-0000-0000-0000494A0000}"/>
    <cellStyle name="Normal 4 3 5 9 2 3" xfId="30777" xr:uid="{00000000-0005-0000-0000-00004A4A0000}"/>
    <cellStyle name="Normal 4 3 5 9 2 4" xfId="28218" xr:uid="{00000000-0005-0000-0000-00004B4A0000}"/>
    <cellStyle name="Normal 4 3 5 9 3" xfId="12397" xr:uid="{00000000-0005-0000-0000-00004C4A0000}"/>
    <cellStyle name="Normal 4 3 5 9 3 2" xfId="40144" xr:uid="{00000000-0005-0000-0000-00004D4A0000}"/>
    <cellStyle name="Normal 4 3 5 9 3 3" xfId="23221" xr:uid="{00000000-0005-0000-0000-00004E4A0000}"/>
    <cellStyle name="Normal 4 3 5 9 4" xfId="17603" xr:uid="{00000000-0005-0000-0000-00004F4A0000}"/>
    <cellStyle name="Normal 4 3 5 9 4 2" xfId="35181" xr:uid="{00000000-0005-0000-0000-0000504A0000}"/>
    <cellStyle name="Normal 4 3 5 9 5" xfId="8953" xr:uid="{00000000-0005-0000-0000-0000514A0000}"/>
    <cellStyle name="Normal 4 3 5 9 5 2" xfId="32649" xr:uid="{00000000-0005-0000-0000-0000524A0000}"/>
    <cellStyle name="Normal 4 3 5 9 6" xfId="7081" xr:uid="{00000000-0005-0000-0000-0000534A0000}"/>
    <cellStyle name="Normal 4 3 5 9 6 2" xfId="28905" xr:uid="{00000000-0005-0000-0000-0000544A0000}"/>
    <cellStyle name="Normal 4 3 5 9 7" xfId="5209" xr:uid="{00000000-0005-0000-0000-0000554A0000}"/>
    <cellStyle name="Normal 4 3 5 9 7 2" xfId="21349" xr:uid="{00000000-0005-0000-0000-0000564A0000}"/>
    <cellStyle name="Normal 4 3 5 9 8" xfId="3337" xr:uid="{00000000-0005-0000-0000-0000574A0000}"/>
    <cellStyle name="Normal 4 3 5 9 9" xfId="19477" xr:uid="{00000000-0005-0000-0000-0000584A0000}"/>
    <cellStyle name="Normal 4 3 6" xfId="1001" xr:uid="{00000000-0005-0000-0000-0000594A0000}"/>
    <cellStyle name="Normal 4 3 6 10" xfId="11785" xr:uid="{00000000-0005-0000-0000-00005A4A0000}"/>
    <cellStyle name="Normal 4 3 6 10 2" xfId="39538" xr:uid="{00000000-0005-0000-0000-00005B4A0000}"/>
    <cellStyle name="Normal 4 3 6 10 3" xfId="36894" xr:uid="{00000000-0005-0000-0000-00005C4A0000}"/>
    <cellStyle name="Normal 4 3 6 10 4" xfId="30318" xr:uid="{00000000-0005-0000-0000-00005D4A0000}"/>
    <cellStyle name="Normal 4 3 6 10 5" xfId="24644" xr:uid="{00000000-0005-0000-0000-00005E4A0000}"/>
    <cellStyle name="Normal 4 3 6 11" xfId="14276" xr:uid="{00000000-0005-0000-0000-00005F4A0000}"/>
    <cellStyle name="Normal 4 3 6 11 2" xfId="41904" xr:uid="{00000000-0005-0000-0000-0000604A0000}"/>
    <cellStyle name="Normal 4 3 6 11 3" xfId="34062" xr:uid="{00000000-0005-0000-0000-0000614A0000}"/>
    <cellStyle name="Normal 4 3 6 11 4" xfId="26430" xr:uid="{00000000-0005-0000-0000-0000624A0000}"/>
    <cellStyle name="Normal 4 3 6 12" xfId="16649" xr:uid="{00000000-0005-0000-0000-0000634A0000}"/>
    <cellStyle name="Normal 4 3 6 12 2" xfId="44277" xr:uid="{00000000-0005-0000-0000-0000644A0000}"/>
    <cellStyle name="Normal 4 3 6 12 3" xfId="22762" xr:uid="{00000000-0005-0000-0000-0000654A0000}"/>
    <cellStyle name="Normal 4 3 6 13" xfId="10366" xr:uid="{00000000-0005-0000-0000-0000664A0000}"/>
    <cellStyle name="Normal 4 3 6 13 2" xfId="38137" xr:uid="{00000000-0005-0000-0000-0000674A0000}"/>
    <cellStyle name="Normal 4 3 6 14" xfId="17144" xr:uid="{00000000-0005-0000-0000-0000684A0000}"/>
    <cellStyle name="Normal 4 3 6 14 2" xfId="35045" xr:uid="{00000000-0005-0000-0000-0000694A0000}"/>
    <cellStyle name="Normal 4 3 6 15" xfId="8494" xr:uid="{00000000-0005-0000-0000-00006A4A0000}"/>
    <cellStyle name="Normal 4 3 6 15 2" xfId="32190" xr:uid="{00000000-0005-0000-0000-00006B4A0000}"/>
    <cellStyle name="Normal 4 3 6 16" xfId="6622" xr:uid="{00000000-0005-0000-0000-00006C4A0000}"/>
    <cellStyle name="Normal 4 3 6 16 2" xfId="28446" xr:uid="{00000000-0005-0000-0000-00006D4A0000}"/>
    <cellStyle name="Normal 4 3 6 17" xfId="4750" xr:uid="{00000000-0005-0000-0000-00006E4A0000}"/>
    <cellStyle name="Normal 4 3 6 17 2" xfId="20890" xr:uid="{00000000-0005-0000-0000-00006F4A0000}"/>
    <cellStyle name="Normal 4 3 6 18" xfId="2878" xr:uid="{00000000-0005-0000-0000-0000704A0000}"/>
    <cellStyle name="Normal 4 3 6 19" xfId="19018" xr:uid="{00000000-0005-0000-0000-0000714A0000}"/>
    <cellStyle name="Normal 4 3 6 2" xfId="1107" xr:uid="{00000000-0005-0000-0000-0000724A0000}"/>
    <cellStyle name="Normal 4 3 6 2 10" xfId="16751" xr:uid="{00000000-0005-0000-0000-0000734A0000}"/>
    <cellStyle name="Normal 4 3 6 2 10 2" xfId="44379" xr:uid="{00000000-0005-0000-0000-0000744A0000}"/>
    <cellStyle name="Normal 4 3 6 2 10 3" xfId="22864" xr:uid="{00000000-0005-0000-0000-0000754A0000}"/>
    <cellStyle name="Normal 4 3 6 2 11" xfId="10468" xr:uid="{00000000-0005-0000-0000-0000764A0000}"/>
    <cellStyle name="Normal 4 3 6 2 11 2" xfId="38239" xr:uid="{00000000-0005-0000-0000-0000774A0000}"/>
    <cellStyle name="Normal 4 3 6 2 12" xfId="17246" xr:uid="{00000000-0005-0000-0000-0000784A0000}"/>
    <cellStyle name="Normal 4 3 6 2 12 2" xfId="35147" xr:uid="{00000000-0005-0000-0000-0000794A0000}"/>
    <cellStyle name="Normal 4 3 6 2 13" xfId="8596" xr:uid="{00000000-0005-0000-0000-00007A4A0000}"/>
    <cellStyle name="Normal 4 3 6 2 13 2" xfId="32292" xr:uid="{00000000-0005-0000-0000-00007B4A0000}"/>
    <cellStyle name="Normal 4 3 6 2 14" xfId="6724" xr:uid="{00000000-0005-0000-0000-00007C4A0000}"/>
    <cellStyle name="Normal 4 3 6 2 14 2" xfId="28548" xr:uid="{00000000-0005-0000-0000-00007D4A0000}"/>
    <cellStyle name="Normal 4 3 6 2 15" xfId="4852" xr:uid="{00000000-0005-0000-0000-00007E4A0000}"/>
    <cellStyle name="Normal 4 3 6 2 15 2" xfId="20992" xr:uid="{00000000-0005-0000-0000-00007F4A0000}"/>
    <cellStyle name="Normal 4 3 6 2 16" xfId="2980" xr:uid="{00000000-0005-0000-0000-0000804A0000}"/>
    <cellStyle name="Normal 4 3 6 2 17" xfId="19120" xr:uid="{00000000-0005-0000-0000-0000814A0000}"/>
    <cellStyle name="Normal 4 3 6 2 2" xfId="1430" xr:uid="{00000000-0005-0000-0000-0000824A0000}"/>
    <cellStyle name="Normal 4 3 6 2 2 10" xfId="7047" xr:uid="{00000000-0005-0000-0000-0000834A0000}"/>
    <cellStyle name="Normal 4 3 6 2 2 10 2" xfId="28871" xr:uid="{00000000-0005-0000-0000-0000844A0000}"/>
    <cellStyle name="Normal 4 3 6 2 2 11" xfId="5175" xr:uid="{00000000-0005-0000-0000-0000854A0000}"/>
    <cellStyle name="Normal 4 3 6 2 2 11 2" xfId="21315" xr:uid="{00000000-0005-0000-0000-0000864A0000}"/>
    <cellStyle name="Normal 4 3 6 2 2 12" xfId="3303" xr:uid="{00000000-0005-0000-0000-0000874A0000}"/>
    <cellStyle name="Normal 4 3 6 2 2 13" xfId="19443" xr:uid="{00000000-0005-0000-0000-0000884A0000}"/>
    <cellStyle name="Normal 4 3 6 2 2 2" xfId="2606" xr:uid="{00000000-0005-0000-0000-0000894A0000}"/>
    <cellStyle name="Normal 4 3 6 2 2 2 10" xfId="20618" xr:uid="{00000000-0005-0000-0000-00008A4A0000}"/>
    <cellStyle name="Normal 4 3 6 2 2 2 2" xfId="13679" xr:uid="{00000000-0005-0000-0000-00008B4A0000}"/>
    <cellStyle name="Normal 4 3 6 2 2 2 2 2" xfId="41307" xr:uid="{00000000-0005-0000-0000-00008C4A0000}"/>
    <cellStyle name="Normal 4 3 6 2 2 2 2 3" xfId="37865" xr:uid="{00000000-0005-0000-0000-00008D4A0000}"/>
    <cellStyle name="Normal 4 3 6 2 2 2 2 4" xfId="31918" xr:uid="{00000000-0005-0000-0000-00008E4A0000}"/>
    <cellStyle name="Normal 4 3 6 2 2 2 2 5" xfId="25789" xr:uid="{00000000-0005-0000-0000-00008F4A0000}"/>
    <cellStyle name="Normal 4 3 6 2 2 2 3" xfId="16050" xr:uid="{00000000-0005-0000-0000-0000904A0000}"/>
    <cellStyle name="Normal 4 3 6 2 2 2 3 2" xfId="43678" xr:uid="{00000000-0005-0000-0000-0000914A0000}"/>
    <cellStyle name="Normal 4 3 6 2 2 2 3 3" xfId="27505" xr:uid="{00000000-0005-0000-0000-0000924A0000}"/>
    <cellStyle name="Normal 4 3 6 2 2 2 4" xfId="11633" xr:uid="{00000000-0005-0000-0000-0000934A0000}"/>
    <cellStyle name="Normal 4 3 6 2 2 2 4 2" xfId="39396" xr:uid="{00000000-0005-0000-0000-0000944A0000}"/>
    <cellStyle name="Normal 4 3 6 2 2 2 4 3" xfId="24362" xr:uid="{00000000-0005-0000-0000-0000954A0000}"/>
    <cellStyle name="Normal 4 3 6 2 2 2 5" xfId="18744" xr:uid="{00000000-0005-0000-0000-0000964A0000}"/>
    <cellStyle name="Normal 4 3 6 2 2 2 5 2" xfId="36272" xr:uid="{00000000-0005-0000-0000-0000974A0000}"/>
    <cellStyle name="Normal 4 3 6 2 2 2 6" xfId="10094" xr:uid="{00000000-0005-0000-0000-0000984A0000}"/>
    <cellStyle name="Normal 4 3 6 2 2 2 6 2" xfId="33790" xr:uid="{00000000-0005-0000-0000-0000994A0000}"/>
    <cellStyle name="Normal 4 3 6 2 2 2 7" xfId="8222" xr:uid="{00000000-0005-0000-0000-00009A4A0000}"/>
    <cellStyle name="Normal 4 3 6 2 2 2 7 2" xfId="30046" xr:uid="{00000000-0005-0000-0000-00009B4A0000}"/>
    <cellStyle name="Normal 4 3 6 2 2 2 8" xfId="6350" xr:uid="{00000000-0005-0000-0000-00009C4A0000}"/>
    <cellStyle name="Normal 4 3 6 2 2 2 8 2" xfId="22490" xr:uid="{00000000-0005-0000-0000-00009D4A0000}"/>
    <cellStyle name="Normal 4 3 6 2 2 2 9" xfId="4478" xr:uid="{00000000-0005-0000-0000-00009E4A0000}"/>
    <cellStyle name="Normal 4 3 6 2 2 3" xfId="2062" xr:uid="{00000000-0005-0000-0000-00009F4A0000}"/>
    <cellStyle name="Normal 4 3 6 2 2 3 10" xfId="20075" xr:uid="{00000000-0005-0000-0000-0000A04A0000}"/>
    <cellStyle name="Normal 4 3 6 2 2 3 2" xfId="13066" xr:uid="{00000000-0005-0000-0000-0000A14A0000}"/>
    <cellStyle name="Normal 4 3 6 2 2 3 2 2" xfId="40715" xr:uid="{00000000-0005-0000-0000-0000A24A0000}"/>
    <cellStyle name="Normal 4 3 6 2 2 3 2 3" xfId="31375" xr:uid="{00000000-0005-0000-0000-0000A34A0000}"/>
    <cellStyle name="Normal 4 3 6 2 2 3 2 4" xfId="28096" xr:uid="{00000000-0005-0000-0000-0000A44A0000}"/>
    <cellStyle name="Normal 4 3 6 2 2 3 3" xfId="15459" xr:uid="{00000000-0005-0000-0000-0000A54A0000}"/>
    <cellStyle name="Normal 4 3 6 2 2 3 3 2" xfId="43087" xr:uid="{00000000-0005-0000-0000-0000A64A0000}"/>
    <cellStyle name="Normal 4 3 6 2 2 3 3 3" xfId="23819" xr:uid="{00000000-0005-0000-0000-0000A74A0000}"/>
    <cellStyle name="Normal 4 3 6 2 2 3 4" xfId="11267" xr:uid="{00000000-0005-0000-0000-0000A84A0000}"/>
    <cellStyle name="Normal 4 3 6 2 2 3 4 2" xfId="39038" xr:uid="{00000000-0005-0000-0000-0000A94A0000}"/>
    <cellStyle name="Normal 4 3 6 2 2 3 5" xfId="18201" xr:uid="{00000000-0005-0000-0000-0000AA4A0000}"/>
    <cellStyle name="Normal 4 3 6 2 2 3 5 2" xfId="37322" xr:uid="{00000000-0005-0000-0000-0000AB4A0000}"/>
    <cellStyle name="Normal 4 3 6 2 2 3 6" xfId="9551" xr:uid="{00000000-0005-0000-0000-0000AC4A0000}"/>
    <cellStyle name="Normal 4 3 6 2 2 3 6 2" xfId="33247" xr:uid="{00000000-0005-0000-0000-0000AD4A0000}"/>
    <cellStyle name="Normal 4 3 6 2 2 3 7" xfId="7679" xr:uid="{00000000-0005-0000-0000-0000AE4A0000}"/>
    <cellStyle name="Normal 4 3 6 2 2 3 7 2" xfId="29503" xr:uid="{00000000-0005-0000-0000-0000AF4A0000}"/>
    <cellStyle name="Normal 4 3 6 2 2 3 8" xfId="5807" xr:uid="{00000000-0005-0000-0000-0000B04A0000}"/>
    <cellStyle name="Normal 4 3 6 2 2 3 8 2" xfId="21947" xr:uid="{00000000-0005-0000-0000-0000B14A0000}"/>
    <cellStyle name="Normal 4 3 6 2 2 3 9" xfId="3935" xr:uid="{00000000-0005-0000-0000-0000B24A0000}"/>
    <cellStyle name="Normal 4 3 6 2 2 4" xfId="12363" xr:uid="{00000000-0005-0000-0000-0000B34A0000}"/>
    <cellStyle name="Normal 4 3 6 2 2 4 2" xfId="40110" xr:uid="{00000000-0005-0000-0000-0000B44A0000}"/>
    <cellStyle name="Normal 4 3 6 2 2 4 3" xfId="30743" xr:uid="{00000000-0005-0000-0000-0000B54A0000}"/>
    <cellStyle name="Normal 4 3 6 2 2 4 4" xfId="25198" xr:uid="{00000000-0005-0000-0000-0000B64A0000}"/>
    <cellStyle name="Normal 4 3 6 2 2 5" xfId="14854" xr:uid="{00000000-0005-0000-0000-0000B74A0000}"/>
    <cellStyle name="Normal 4 3 6 2 2 5 2" xfId="42482" xr:uid="{00000000-0005-0000-0000-0000B84A0000}"/>
    <cellStyle name="Normal 4 3 6 2 2 5 3" xfId="34640" xr:uid="{00000000-0005-0000-0000-0000B94A0000}"/>
    <cellStyle name="Normal 4 3 6 2 2 5 4" xfId="26883" xr:uid="{00000000-0005-0000-0000-0000BA4A0000}"/>
    <cellStyle name="Normal 4 3 6 2 2 6" xfId="17074" xr:uid="{00000000-0005-0000-0000-0000BB4A0000}"/>
    <cellStyle name="Normal 4 3 6 2 2 6 2" xfId="44702" xr:uid="{00000000-0005-0000-0000-0000BC4A0000}"/>
    <cellStyle name="Normal 4 3 6 2 2 6 3" xfId="23187" xr:uid="{00000000-0005-0000-0000-0000BD4A0000}"/>
    <cellStyle name="Normal 4 3 6 2 2 7" xfId="10791" xr:uid="{00000000-0005-0000-0000-0000BE4A0000}"/>
    <cellStyle name="Normal 4 3 6 2 2 7 2" xfId="38562" xr:uid="{00000000-0005-0000-0000-0000BF4A0000}"/>
    <cellStyle name="Normal 4 3 6 2 2 8" xfId="17569" xr:uid="{00000000-0005-0000-0000-0000C04A0000}"/>
    <cellStyle name="Normal 4 3 6 2 2 8 2" xfId="35651" xr:uid="{00000000-0005-0000-0000-0000C14A0000}"/>
    <cellStyle name="Normal 4 3 6 2 2 9" xfId="8919" xr:uid="{00000000-0005-0000-0000-0000C24A0000}"/>
    <cellStyle name="Normal 4 3 6 2 2 9 2" xfId="32615" xr:uid="{00000000-0005-0000-0000-0000C34A0000}"/>
    <cellStyle name="Normal 4 3 6 2 3" xfId="1260" xr:uid="{00000000-0005-0000-0000-0000C44A0000}"/>
    <cellStyle name="Normal 4 3 6 2 3 10" xfId="6877" xr:uid="{00000000-0005-0000-0000-0000C54A0000}"/>
    <cellStyle name="Normal 4 3 6 2 3 10 2" xfId="28701" xr:uid="{00000000-0005-0000-0000-0000C64A0000}"/>
    <cellStyle name="Normal 4 3 6 2 3 11" xfId="5005" xr:uid="{00000000-0005-0000-0000-0000C74A0000}"/>
    <cellStyle name="Normal 4 3 6 2 3 11 2" xfId="21145" xr:uid="{00000000-0005-0000-0000-0000C84A0000}"/>
    <cellStyle name="Normal 4 3 6 2 3 12" xfId="3133" xr:uid="{00000000-0005-0000-0000-0000C94A0000}"/>
    <cellStyle name="Normal 4 3 6 2 3 13" xfId="19273" xr:uid="{00000000-0005-0000-0000-0000CA4A0000}"/>
    <cellStyle name="Normal 4 3 6 2 3 2" xfId="2759" xr:uid="{00000000-0005-0000-0000-0000CB4A0000}"/>
    <cellStyle name="Normal 4 3 6 2 3 2 10" xfId="20771" xr:uid="{00000000-0005-0000-0000-0000CC4A0000}"/>
    <cellStyle name="Normal 4 3 6 2 3 2 2" xfId="13824" xr:uid="{00000000-0005-0000-0000-0000CD4A0000}"/>
    <cellStyle name="Normal 4 3 6 2 3 2 2 2" xfId="41452" xr:uid="{00000000-0005-0000-0000-0000CE4A0000}"/>
    <cellStyle name="Normal 4 3 6 2 3 2 2 3" xfId="38018" xr:uid="{00000000-0005-0000-0000-0000CF4A0000}"/>
    <cellStyle name="Normal 4 3 6 2 3 2 2 4" xfId="32071" xr:uid="{00000000-0005-0000-0000-0000D04A0000}"/>
    <cellStyle name="Normal 4 3 6 2 3 2 2 5" xfId="25934" xr:uid="{00000000-0005-0000-0000-0000D14A0000}"/>
    <cellStyle name="Normal 4 3 6 2 3 2 3" xfId="16195" xr:uid="{00000000-0005-0000-0000-0000D24A0000}"/>
    <cellStyle name="Normal 4 3 6 2 3 2 3 2" xfId="43823" xr:uid="{00000000-0005-0000-0000-0000D34A0000}"/>
    <cellStyle name="Normal 4 3 6 2 3 2 3 3" xfId="27658" xr:uid="{00000000-0005-0000-0000-0000D44A0000}"/>
    <cellStyle name="Normal 4 3 6 2 3 2 4" xfId="11097" xr:uid="{00000000-0005-0000-0000-0000D54A0000}"/>
    <cellStyle name="Normal 4 3 6 2 3 2 4 2" xfId="38868" xr:uid="{00000000-0005-0000-0000-0000D64A0000}"/>
    <cellStyle name="Normal 4 3 6 2 3 2 4 3" xfId="24515" xr:uid="{00000000-0005-0000-0000-0000D74A0000}"/>
    <cellStyle name="Normal 4 3 6 2 3 2 5" xfId="18897" xr:uid="{00000000-0005-0000-0000-0000D84A0000}"/>
    <cellStyle name="Normal 4 3 6 2 3 2 5 2" xfId="36425" xr:uid="{00000000-0005-0000-0000-0000D94A0000}"/>
    <cellStyle name="Normal 4 3 6 2 3 2 6" xfId="10247" xr:uid="{00000000-0005-0000-0000-0000DA4A0000}"/>
    <cellStyle name="Normal 4 3 6 2 3 2 6 2" xfId="33943" xr:uid="{00000000-0005-0000-0000-0000DB4A0000}"/>
    <cellStyle name="Normal 4 3 6 2 3 2 7" xfId="8375" xr:uid="{00000000-0005-0000-0000-0000DC4A0000}"/>
    <cellStyle name="Normal 4 3 6 2 3 2 7 2" xfId="30199" xr:uid="{00000000-0005-0000-0000-0000DD4A0000}"/>
    <cellStyle name="Normal 4 3 6 2 3 2 8" xfId="6503" xr:uid="{00000000-0005-0000-0000-0000DE4A0000}"/>
    <cellStyle name="Normal 4 3 6 2 3 2 8 2" xfId="22643" xr:uid="{00000000-0005-0000-0000-0000DF4A0000}"/>
    <cellStyle name="Normal 4 3 6 2 3 2 9" xfId="4631" xr:uid="{00000000-0005-0000-0000-0000E04A0000}"/>
    <cellStyle name="Normal 4 3 6 2 3 3" xfId="2215" xr:uid="{00000000-0005-0000-0000-0000E14A0000}"/>
    <cellStyle name="Normal 4 3 6 2 3 3 2" xfId="15562" xr:uid="{00000000-0005-0000-0000-0000E24A0000}"/>
    <cellStyle name="Normal 4 3 6 2 3 3 2 2" xfId="43190" xr:uid="{00000000-0005-0000-0000-0000E34A0000}"/>
    <cellStyle name="Normal 4 3 6 2 3 3 2 3" xfId="31528" xr:uid="{00000000-0005-0000-0000-0000E44A0000}"/>
    <cellStyle name="Normal 4 3 6 2 3 3 2 4" xfId="26355" xr:uid="{00000000-0005-0000-0000-0000E54A0000}"/>
    <cellStyle name="Normal 4 3 6 2 3 3 3" xfId="13173" xr:uid="{00000000-0005-0000-0000-0000E64A0000}"/>
    <cellStyle name="Normal 4 3 6 2 3 3 3 2" xfId="40818" xr:uid="{00000000-0005-0000-0000-0000E74A0000}"/>
    <cellStyle name="Normal 4 3 6 2 3 3 3 3" xfId="23972" xr:uid="{00000000-0005-0000-0000-0000E84A0000}"/>
    <cellStyle name="Normal 4 3 6 2 3 3 4" xfId="18354" xr:uid="{00000000-0005-0000-0000-0000E94A0000}"/>
    <cellStyle name="Normal 4 3 6 2 3 3 4 2" xfId="37475" xr:uid="{00000000-0005-0000-0000-0000EA4A0000}"/>
    <cellStyle name="Normal 4 3 6 2 3 3 5" xfId="9704" xr:uid="{00000000-0005-0000-0000-0000EB4A0000}"/>
    <cellStyle name="Normal 4 3 6 2 3 3 5 2" xfId="33400" xr:uid="{00000000-0005-0000-0000-0000EC4A0000}"/>
    <cellStyle name="Normal 4 3 6 2 3 3 6" xfId="7832" xr:uid="{00000000-0005-0000-0000-0000ED4A0000}"/>
    <cellStyle name="Normal 4 3 6 2 3 3 6 2" xfId="29656" xr:uid="{00000000-0005-0000-0000-0000EE4A0000}"/>
    <cellStyle name="Normal 4 3 6 2 3 3 7" xfId="5960" xr:uid="{00000000-0005-0000-0000-0000EF4A0000}"/>
    <cellStyle name="Normal 4 3 6 2 3 3 7 2" xfId="22100" xr:uid="{00000000-0005-0000-0000-0000F04A0000}"/>
    <cellStyle name="Normal 4 3 6 2 3 3 8" xfId="4088" xr:uid="{00000000-0005-0000-0000-0000F14A0000}"/>
    <cellStyle name="Normal 4 3 6 2 3 3 9" xfId="20228" xr:uid="{00000000-0005-0000-0000-0000F24A0000}"/>
    <cellStyle name="Normal 4 3 6 2 3 4" xfId="12193" xr:uid="{00000000-0005-0000-0000-0000F34A0000}"/>
    <cellStyle name="Normal 4 3 6 2 3 4 2" xfId="39940" xr:uid="{00000000-0005-0000-0000-0000F44A0000}"/>
    <cellStyle name="Normal 4 3 6 2 3 4 3" xfId="30573" xr:uid="{00000000-0005-0000-0000-0000F54A0000}"/>
    <cellStyle name="Normal 4 3 6 2 3 4 4" xfId="25301" xr:uid="{00000000-0005-0000-0000-0000F64A0000}"/>
    <cellStyle name="Normal 4 3 6 2 3 5" xfId="14684" xr:uid="{00000000-0005-0000-0000-0000F74A0000}"/>
    <cellStyle name="Normal 4 3 6 2 3 5 2" xfId="42312" xr:uid="{00000000-0005-0000-0000-0000F84A0000}"/>
    <cellStyle name="Normal 4 3 6 2 3 5 3" xfId="34470" xr:uid="{00000000-0005-0000-0000-0000F94A0000}"/>
    <cellStyle name="Normal 4 3 6 2 3 5 4" xfId="26692" xr:uid="{00000000-0005-0000-0000-0000FA4A0000}"/>
    <cellStyle name="Normal 4 3 6 2 3 6" xfId="16904" xr:uid="{00000000-0005-0000-0000-0000FB4A0000}"/>
    <cellStyle name="Normal 4 3 6 2 3 6 2" xfId="44532" xr:uid="{00000000-0005-0000-0000-0000FC4A0000}"/>
    <cellStyle name="Normal 4 3 6 2 3 6 3" xfId="23017" xr:uid="{00000000-0005-0000-0000-0000FD4A0000}"/>
    <cellStyle name="Normal 4 3 6 2 3 7" xfId="10621" xr:uid="{00000000-0005-0000-0000-0000FE4A0000}"/>
    <cellStyle name="Normal 4 3 6 2 3 7 2" xfId="38392" xr:uid="{00000000-0005-0000-0000-0000FF4A0000}"/>
    <cellStyle name="Normal 4 3 6 2 3 8" xfId="17399" xr:uid="{00000000-0005-0000-0000-0000004B0000}"/>
    <cellStyle name="Normal 4 3 6 2 3 8 2" xfId="35460" xr:uid="{00000000-0005-0000-0000-0000014B0000}"/>
    <cellStyle name="Normal 4 3 6 2 3 9" xfId="8749" xr:uid="{00000000-0005-0000-0000-0000024B0000}"/>
    <cellStyle name="Normal 4 3 6 2 3 9 2" xfId="32445" xr:uid="{00000000-0005-0000-0000-0000034B0000}"/>
    <cellStyle name="Normal 4 3 6 2 4" xfId="1893" xr:uid="{00000000-0005-0000-0000-0000044B0000}"/>
    <cellStyle name="Normal 4 3 6 2 4 10" xfId="3766" xr:uid="{00000000-0005-0000-0000-0000054B0000}"/>
    <cellStyle name="Normal 4 3 6 2 4 11" xfId="19906" xr:uid="{00000000-0005-0000-0000-0000064B0000}"/>
    <cellStyle name="Normal 4 3 6 2 4 2" xfId="13334" xr:uid="{00000000-0005-0000-0000-0000074B0000}"/>
    <cellStyle name="Normal 4 3 6 2 4 2 2" xfId="15705" xr:uid="{00000000-0005-0000-0000-0000084B0000}"/>
    <cellStyle name="Normal 4 3 6 2 4 2 2 2" xfId="43333" xr:uid="{00000000-0005-0000-0000-0000094B0000}"/>
    <cellStyle name="Normal 4 3 6 2 4 2 3" xfId="40962" xr:uid="{00000000-0005-0000-0000-00000A4B0000}"/>
    <cellStyle name="Normal 4 3 6 2 4 2 4" xfId="37153" xr:uid="{00000000-0005-0000-0000-00000B4B0000}"/>
    <cellStyle name="Normal 4 3 6 2 4 2 5" xfId="31206" xr:uid="{00000000-0005-0000-0000-00000C4B0000}"/>
    <cellStyle name="Normal 4 3 6 2 4 2 6" xfId="25444" xr:uid="{00000000-0005-0000-0000-00000D4B0000}"/>
    <cellStyle name="Normal 4 3 6 2 4 3" xfId="12040" xr:uid="{00000000-0005-0000-0000-00000E4B0000}"/>
    <cellStyle name="Normal 4 3 6 2 4 3 2" xfId="39787" xr:uid="{00000000-0005-0000-0000-00000F4B0000}"/>
    <cellStyle name="Normal 4 3 6 2 4 3 3" xfId="34317" xr:uid="{00000000-0005-0000-0000-0000104B0000}"/>
    <cellStyle name="Normal 4 3 6 2 4 3 4" xfId="27112" xr:uid="{00000000-0005-0000-0000-0000114B0000}"/>
    <cellStyle name="Normal 4 3 6 2 4 4" xfId="14531" xr:uid="{00000000-0005-0000-0000-0000124B0000}"/>
    <cellStyle name="Normal 4 3 6 2 4 4 2" xfId="42159" xr:uid="{00000000-0005-0000-0000-0000134B0000}"/>
    <cellStyle name="Normal 4 3 6 2 4 4 3" xfId="23650" xr:uid="{00000000-0005-0000-0000-0000144B0000}"/>
    <cellStyle name="Normal 4 3 6 2 4 5" xfId="11420" xr:uid="{00000000-0005-0000-0000-0000154B0000}"/>
    <cellStyle name="Normal 4 3 6 2 4 5 2" xfId="39191" xr:uid="{00000000-0005-0000-0000-0000164B0000}"/>
    <cellStyle name="Normal 4 3 6 2 4 6" xfId="18032" xr:uid="{00000000-0005-0000-0000-0000174B0000}"/>
    <cellStyle name="Normal 4 3 6 2 4 6 2" xfId="35879" xr:uid="{00000000-0005-0000-0000-0000184B0000}"/>
    <cellStyle name="Normal 4 3 6 2 4 7" xfId="9382" xr:uid="{00000000-0005-0000-0000-0000194B0000}"/>
    <cellStyle name="Normal 4 3 6 2 4 7 2" xfId="33078" xr:uid="{00000000-0005-0000-0000-00001A4B0000}"/>
    <cellStyle name="Normal 4 3 6 2 4 8" xfId="7510" xr:uid="{00000000-0005-0000-0000-00001B4B0000}"/>
    <cellStyle name="Normal 4 3 6 2 4 8 2" xfId="29334" xr:uid="{00000000-0005-0000-0000-00001C4B0000}"/>
    <cellStyle name="Normal 4 3 6 2 4 9" xfId="5638" xr:uid="{00000000-0005-0000-0000-00001D4B0000}"/>
    <cellStyle name="Normal 4 3 6 2 4 9 2" xfId="21778" xr:uid="{00000000-0005-0000-0000-00001E4B0000}"/>
    <cellStyle name="Normal 4 3 6 2 5" xfId="2437" xr:uid="{00000000-0005-0000-0000-00001F4B0000}"/>
    <cellStyle name="Normal 4 3 6 2 5 10" xfId="20449" xr:uid="{00000000-0005-0000-0000-0000204B0000}"/>
    <cellStyle name="Normal 4 3 6 2 5 2" xfId="13524" xr:uid="{00000000-0005-0000-0000-0000214B0000}"/>
    <cellStyle name="Normal 4 3 6 2 5 2 2" xfId="41152" xr:uid="{00000000-0005-0000-0000-0000224B0000}"/>
    <cellStyle name="Normal 4 3 6 2 5 2 3" xfId="37696" xr:uid="{00000000-0005-0000-0000-0000234B0000}"/>
    <cellStyle name="Normal 4 3 6 2 5 2 4" xfId="31749" xr:uid="{00000000-0005-0000-0000-0000244B0000}"/>
    <cellStyle name="Normal 4 3 6 2 5 2 5" xfId="25634" xr:uid="{00000000-0005-0000-0000-0000254B0000}"/>
    <cellStyle name="Normal 4 3 6 2 5 3" xfId="15895" xr:uid="{00000000-0005-0000-0000-0000264B0000}"/>
    <cellStyle name="Normal 4 3 6 2 5 3 2" xfId="43523" xr:uid="{00000000-0005-0000-0000-0000274B0000}"/>
    <cellStyle name="Normal 4 3 6 2 5 3 3" xfId="27336" xr:uid="{00000000-0005-0000-0000-0000284B0000}"/>
    <cellStyle name="Normal 4 3 6 2 5 4" xfId="10944" xr:uid="{00000000-0005-0000-0000-0000294B0000}"/>
    <cellStyle name="Normal 4 3 6 2 5 4 2" xfId="38715" xr:uid="{00000000-0005-0000-0000-00002A4B0000}"/>
    <cellStyle name="Normal 4 3 6 2 5 4 3" xfId="24193" xr:uid="{00000000-0005-0000-0000-00002B4B0000}"/>
    <cellStyle name="Normal 4 3 6 2 5 5" xfId="18575" xr:uid="{00000000-0005-0000-0000-00002C4B0000}"/>
    <cellStyle name="Normal 4 3 6 2 5 5 2" xfId="36103" xr:uid="{00000000-0005-0000-0000-00002D4B0000}"/>
    <cellStyle name="Normal 4 3 6 2 5 6" xfId="9925" xr:uid="{00000000-0005-0000-0000-00002E4B0000}"/>
    <cellStyle name="Normal 4 3 6 2 5 6 2" xfId="33621" xr:uid="{00000000-0005-0000-0000-00002F4B0000}"/>
    <cellStyle name="Normal 4 3 6 2 5 7" xfId="8053" xr:uid="{00000000-0005-0000-0000-0000304B0000}"/>
    <cellStyle name="Normal 4 3 6 2 5 7 2" xfId="29877" xr:uid="{00000000-0005-0000-0000-0000314B0000}"/>
    <cellStyle name="Normal 4 3 6 2 5 8" xfId="6181" xr:uid="{00000000-0005-0000-0000-0000324B0000}"/>
    <cellStyle name="Normal 4 3 6 2 5 8 2" xfId="22321" xr:uid="{00000000-0005-0000-0000-0000334B0000}"/>
    <cellStyle name="Normal 4 3 6 2 5 9" xfId="4309" xr:uid="{00000000-0005-0000-0000-0000344B0000}"/>
    <cellStyle name="Normal 4 3 6 2 6" xfId="1736" xr:uid="{00000000-0005-0000-0000-0000354B0000}"/>
    <cellStyle name="Normal 4 3 6 2 6 2" xfId="16445" xr:uid="{00000000-0005-0000-0000-0000364B0000}"/>
    <cellStyle name="Normal 4 3 6 2 6 2 2" xfId="44073" xr:uid="{00000000-0005-0000-0000-0000374B0000}"/>
    <cellStyle name="Normal 4 3 6 2 6 2 3" xfId="31049" xr:uid="{00000000-0005-0000-0000-0000384B0000}"/>
    <cellStyle name="Normal 4 3 6 2 6 2 4" xfId="26184" xr:uid="{00000000-0005-0000-0000-0000394B0000}"/>
    <cellStyle name="Normal 4 3 6 2 6 3" xfId="14074" xr:uid="{00000000-0005-0000-0000-00003A4B0000}"/>
    <cellStyle name="Normal 4 3 6 2 6 3 2" xfId="41702" xr:uid="{00000000-0005-0000-0000-00003B4B0000}"/>
    <cellStyle name="Normal 4 3 6 2 6 3 3" xfId="27915" xr:uid="{00000000-0005-0000-0000-00003C4B0000}"/>
    <cellStyle name="Normal 4 3 6 2 6 4" xfId="17875" xr:uid="{00000000-0005-0000-0000-00003D4B0000}"/>
    <cellStyle name="Normal 4 3 6 2 6 4 2" xfId="36682" xr:uid="{00000000-0005-0000-0000-00003E4B0000}"/>
    <cellStyle name="Normal 4 3 6 2 6 4 3" xfId="23493" xr:uid="{00000000-0005-0000-0000-00003F4B0000}"/>
    <cellStyle name="Normal 4 3 6 2 6 5" xfId="9225" xr:uid="{00000000-0005-0000-0000-0000404B0000}"/>
    <cellStyle name="Normal 4 3 6 2 6 5 2" xfId="32921" xr:uid="{00000000-0005-0000-0000-0000414B0000}"/>
    <cellStyle name="Normal 4 3 6 2 6 6" xfId="7353" xr:uid="{00000000-0005-0000-0000-0000424B0000}"/>
    <cellStyle name="Normal 4 3 6 2 6 6 2" xfId="29177" xr:uid="{00000000-0005-0000-0000-0000434B0000}"/>
    <cellStyle name="Normal 4 3 6 2 6 7" xfId="5481" xr:uid="{00000000-0005-0000-0000-0000444B0000}"/>
    <cellStyle name="Normal 4 3 6 2 6 7 2" xfId="21621" xr:uid="{00000000-0005-0000-0000-0000454B0000}"/>
    <cellStyle name="Normal 4 3 6 2 6 8" xfId="3609" xr:uid="{00000000-0005-0000-0000-0000464B0000}"/>
    <cellStyle name="Normal 4 3 6 2 6 9" xfId="19749" xr:uid="{00000000-0005-0000-0000-0000474B0000}"/>
    <cellStyle name="Normal 4 3 6 2 7" xfId="1583" xr:uid="{00000000-0005-0000-0000-0000484B0000}"/>
    <cellStyle name="Normal 4 3 6 2 7 2" xfId="15007" xr:uid="{00000000-0005-0000-0000-0000494B0000}"/>
    <cellStyle name="Normal 4 3 6 2 7 2 2" xfId="42635" xr:uid="{00000000-0005-0000-0000-00004A4B0000}"/>
    <cellStyle name="Normal 4 3 6 2 7 2 3" xfId="30896" xr:uid="{00000000-0005-0000-0000-00004B4B0000}"/>
    <cellStyle name="Normal 4 3 6 2 7 2 4" xfId="26356" xr:uid="{00000000-0005-0000-0000-00004C4B0000}"/>
    <cellStyle name="Normal 4 3 6 2 7 3" xfId="12516" xr:uid="{00000000-0005-0000-0000-00004D4B0000}"/>
    <cellStyle name="Normal 4 3 6 2 7 3 2" xfId="40263" xr:uid="{00000000-0005-0000-0000-00004E4B0000}"/>
    <cellStyle name="Normal 4 3 6 2 7 3 3" xfId="23340" xr:uid="{00000000-0005-0000-0000-00004F4B0000}"/>
    <cellStyle name="Normal 4 3 6 2 7 4" xfId="17722" xr:uid="{00000000-0005-0000-0000-0000504B0000}"/>
    <cellStyle name="Normal 4 3 6 2 7 4 2" xfId="35300" xr:uid="{00000000-0005-0000-0000-0000514B0000}"/>
    <cellStyle name="Normal 4 3 6 2 7 5" xfId="9072" xr:uid="{00000000-0005-0000-0000-0000524B0000}"/>
    <cellStyle name="Normal 4 3 6 2 7 5 2" xfId="32768" xr:uid="{00000000-0005-0000-0000-0000534B0000}"/>
    <cellStyle name="Normal 4 3 6 2 7 6" xfId="7200" xr:uid="{00000000-0005-0000-0000-0000544B0000}"/>
    <cellStyle name="Normal 4 3 6 2 7 6 2" xfId="29024" xr:uid="{00000000-0005-0000-0000-0000554B0000}"/>
    <cellStyle name="Normal 4 3 6 2 7 7" xfId="5328" xr:uid="{00000000-0005-0000-0000-0000564B0000}"/>
    <cellStyle name="Normal 4 3 6 2 7 7 2" xfId="21468" xr:uid="{00000000-0005-0000-0000-0000574B0000}"/>
    <cellStyle name="Normal 4 3 6 2 7 8" xfId="3456" xr:uid="{00000000-0005-0000-0000-0000584B0000}"/>
    <cellStyle name="Normal 4 3 6 2 7 9" xfId="19596" xr:uid="{00000000-0005-0000-0000-0000594B0000}"/>
    <cellStyle name="Normal 4 3 6 2 8" xfId="11887" xr:uid="{00000000-0005-0000-0000-00005A4B0000}"/>
    <cellStyle name="Normal 4 3 6 2 8 2" xfId="39635" xr:uid="{00000000-0005-0000-0000-00005B4B0000}"/>
    <cellStyle name="Normal 4 3 6 2 8 3" xfId="36996" xr:uid="{00000000-0005-0000-0000-00005C4B0000}"/>
    <cellStyle name="Normal 4 3 6 2 8 4" xfId="30420" xr:uid="{00000000-0005-0000-0000-00005D4B0000}"/>
    <cellStyle name="Normal 4 3 6 2 8 5" xfId="24746" xr:uid="{00000000-0005-0000-0000-00005E4B0000}"/>
    <cellStyle name="Normal 4 3 6 2 9" xfId="14378" xr:uid="{00000000-0005-0000-0000-00005F4B0000}"/>
    <cellStyle name="Normal 4 3 6 2 9 2" xfId="42006" xr:uid="{00000000-0005-0000-0000-0000604B0000}"/>
    <cellStyle name="Normal 4 3 6 2 9 3" xfId="34164" xr:uid="{00000000-0005-0000-0000-0000614B0000}"/>
    <cellStyle name="Normal 4 3 6 2 9 4" xfId="26532" xr:uid="{00000000-0005-0000-0000-0000624B0000}"/>
    <cellStyle name="Normal 4 3 6 3" xfId="1055" xr:uid="{00000000-0005-0000-0000-0000634B0000}"/>
    <cellStyle name="Normal 4 3 6 3 10" xfId="16700" xr:uid="{00000000-0005-0000-0000-0000644B0000}"/>
    <cellStyle name="Normal 4 3 6 3 10 2" xfId="44328" xr:uid="{00000000-0005-0000-0000-0000654B0000}"/>
    <cellStyle name="Normal 4 3 6 3 10 3" xfId="22813" xr:uid="{00000000-0005-0000-0000-0000664B0000}"/>
    <cellStyle name="Normal 4 3 6 3 11" xfId="10417" xr:uid="{00000000-0005-0000-0000-0000674B0000}"/>
    <cellStyle name="Normal 4 3 6 3 11 2" xfId="38188" xr:uid="{00000000-0005-0000-0000-0000684B0000}"/>
    <cellStyle name="Normal 4 3 6 3 12" xfId="17195" xr:uid="{00000000-0005-0000-0000-0000694B0000}"/>
    <cellStyle name="Normal 4 3 6 3 12 2" xfId="35096" xr:uid="{00000000-0005-0000-0000-00006A4B0000}"/>
    <cellStyle name="Normal 4 3 6 3 13" xfId="8545" xr:uid="{00000000-0005-0000-0000-00006B4B0000}"/>
    <cellStyle name="Normal 4 3 6 3 13 2" xfId="32241" xr:uid="{00000000-0005-0000-0000-00006C4B0000}"/>
    <cellStyle name="Normal 4 3 6 3 14" xfId="6673" xr:uid="{00000000-0005-0000-0000-00006D4B0000}"/>
    <cellStyle name="Normal 4 3 6 3 14 2" xfId="28497" xr:uid="{00000000-0005-0000-0000-00006E4B0000}"/>
    <cellStyle name="Normal 4 3 6 3 15" xfId="4801" xr:uid="{00000000-0005-0000-0000-00006F4B0000}"/>
    <cellStyle name="Normal 4 3 6 3 15 2" xfId="20941" xr:uid="{00000000-0005-0000-0000-0000704B0000}"/>
    <cellStyle name="Normal 4 3 6 3 16" xfId="2929" xr:uid="{00000000-0005-0000-0000-0000714B0000}"/>
    <cellStyle name="Normal 4 3 6 3 17" xfId="19069" xr:uid="{00000000-0005-0000-0000-0000724B0000}"/>
    <cellStyle name="Normal 4 3 6 3 2" xfId="1379" xr:uid="{00000000-0005-0000-0000-0000734B0000}"/>
    <cellStyle name="Normal 4 3 6 3 2 10" xfId="6996" xr:uid="{00000000-0005-0000-0000-0000744B0000}"/>
    <cellStyle name="Normal 4 3 6 3 2 10 2" xfId="28820" xr:uid="{00000000-0005-0000-0000-0000754B0000}"/>
    <cellStyle name="Normal 4 3 6 3 2 11" xfId="5124" xr:uid="{00000000-0005-0000-0000-0000764B0000}"/>
    <cellStyle name="Normal 4 3 6 3 2 11 2" xfId="21264" xr:uid="{00000000-0005-0000-0000-0000774B0000}"/>
    <cellStyle name="Normal 4 3 6 3 2 12" xfId="3252" xr:uid="{00000000-0005-0000-0000-0000784B0000}"/>
    <cellStyle name="Normal 4 3 6 3 2 13" xfId="19392" xr:uid="{00000000-0005-0000-0000-0000794B0000}"/>
    <cellStyle name="Normal 4 3 6 3 2 2" xfId="2555" xr:uid="{00000000-0005-0000-0000-00007A4B0000}"/>
    <cellStyle name="Normal 4 3 6 3 2 2 10" xfId="20567" xr:uid="{00000000-0005-0000-0000-00007B4B0000}"/>
    <cellStyle name="Normal 4 3 6 3 2 2 2" xfId="13628" xr:uid="{00000000-0005-0000-0000-00007C4B0000}"/>
    <cellStyle name="Normal 4 3 6 3 2 2 2 2" xfId="41256" xr:uid="{00000000-0005-0000-0000-00007D4B0000}"/>
    <cellStyle name="Normal 4 3 6 3 2 2 2 3" xfId="37814" xr:uid="{00000000-0005-0000-0000-00007E4B0000}"/>
    <cellStyle name="Normal 4 3 6 3 2 2 2 4" xfId="31867" xr:uid="{00000000-0005-0000-0000-00007F4B0000}"/>
    <cellStyle name="Normal 4 3 6 3 2 2 2 5" xfId="25738" xr:uid="{00000000-0005-0000-0000-0000804B0000}"/>
    <cellStyle name="Normal 4 3 6 3 2 2 3" xfId="15999" xr:uid="{00000000-0005-0000-0000-0000814B0000}"/>
    <cellStyle name="Normal 4 3 6 3 2 2 3 2" xfId="43627" xr:uid="{00000000-0005-0000-0000-0000824B0000}"/>
    <cellStyle name="Normal 4 3 6 3 2 2 3 3" xfId="27454" xr:uid="{00000000-0005-0000-0000-0000834B0000}"/>
    <cellStyle name="Normal 4 3 6 3 2 2 4" xfId="11216" xr:uid="{00000000-0005-0000-0000-0000844B0000}"/>
    <cellStyle name="Normal 4 3 6 3 2 2 4 2" xfId="38987" xr:uid="{00000000-0005-0000-0000-0000854B0000}"/>
    <cellStyle name="Normal 4 3 6 3 2 2 4 3" xfId="24311" xr:uid="{00000000-0005-0000-0000-0000864B0000}"/>
    <cellStyle name="Normal 4 3 6 3 2 2 5" xfId="18693" xr:uid="{00000000-0005-0000-0000-0000874B0000}"/>
    <cellStyle name="Normal 4 3 6 3 2 2 5 2" xfId="36221" xr:uid="{00000000-0005-0000-0000-0000884B0000}"/>
    <cellStyle name="Normal 4 3 6 3 2 2 6" xfId="10043" xr:uid="{00000000-0005-0000-0000-0000894B0000}"/>
    <cellStyle name="Normal 4 3 6 3 2 2 6 2" xfId="33739" xr:uid="{00000000-0005-0000-0000-00008A4B0000}"/>
    <cellStyle name="Normal 4 3 6 3 2 2 7" xfId="8171" xr:uid="{00000000-0005-0000-0000-00008B4B0000}"/>
    <cellStyle name="Normal 4 3 6 3 2 2 7 2" xfId="29995" xr:uid="{00000000-0005-0000-0000-00008C4B0000}"/>
    <cellStyle name="Normal 4 3 6 3 2 2 8" xfId="6299" xr:uid="{00000000-0005-0000-0000-00008D4B0000}"/>
    <cellStyle name="Normal 4 3 6 3 2 2 8 2" xfId="22439" xr:uid="{00000000-0005-0000-0000-00008E4B0000}"/>
    <cellStyle name="Normal 4 3 6 3 2 2 9" xfId="4427" xr:uid="{00000000-0005-0000-0000-00008F4B0000}"/>
    <cellStyle name="Normal 4 3 6 3 2 3" xfId="2011" xr:uid="{00000000-0005-0000-0000-0000904B0000}"/>
    <cellStyle name="Normal 4 3 6 3 2 3 2" xfId="15088" xr:uid="{00000000-0005-0000-0000-0000914B0000}"/>
    <cellStyle name="Normal 4 3 6 3 2 3 2 2" xfId="42716" xr:uid="{00000000-0005-0000-0000-0000924B0000}"/>
    <cellStyle name="Normal 4 3 6 3 2 3 2 3" xfId="31324" xr:uid="{00000000-0005-0000-0000-0000934B0000}"/>
    <cellStyle name="Normal 4 3 6 3 2 3 2 4" xfId="28283" xr:uid="{00000000-0005-0000-0000-0000944B0000}"/>
    <cellStyle name="Normal 4 3 6 3 2 3 3" xfId="12602" xr:uid="{00000000-0005-0000-0000-0000954B0000}"/>
    <cellStyle name="Normal 4 3 6 3 2 3 3 2" xfId="40344" xr:uid="{00000000-0005-0000-0000-0000964B0000}"/>
    <cellStyle name="Normal 4 3 6 3 2 3 3 3" xfId="23768" xr:uid="{00000000-0005-0000-0000-0000974B0000}"/>
    <cellStyle name="Normal 4 3 6 3 2 3 4" xfId="18150" xr:uid="{00000000-0005-0000-0000-0000984B0000}"/>
    <cellStyle name="Normal 4 3 6 3 2 3 4 2" xfId="37271" xr:uid="{00000000-0005-0000-0000-0000994B0000}"/>
    <cellStyle name="Normal 4 3 6 3 2 3 5" xfId="9500" xr:uid="{00000000-0005-0000-0000-00009A4B0000}"/>
    <cellStyle name="Normal 4 3 6 3 2 3 5 2" xfId="33196" xr:uid="{00000000-0005-0000-0000-00009B4B0000}"/>
    <cellStyle name="Normal 4 3 6 3 2 3 6" xfId="7628" xr:uid="{00000000-0005-0000-0000-00009C4B0000}"/>
    <cellStyle name="Normal 4 3 6 3 2 3 6 2" xfId="29452" xr:uid="{00000000-0005-0000-0000-00009D4B0000}"/>
    <cellStyle name="Normal 4 3 6 3 2 3 7" xfId="5756" xr:uid="{00000000-0005-0000-0000-00009E4B0000}"/>
    <cellStyle name="Normal 4 3 6 3 2 3 7 2" xfId="21896" xr:uid="{00000000-0005-0000-0000-00009F4B0000}"/>
    <cellStyle name="Normal 4 3 6 3 2 3 8" xfId="3884" xr:uid="{00000000-0005-0000-0000-0000A04B0000}"/>
    <cellStyle name="Normal 4 3 6 3 2 3 9" xfId="20024" xr:uid="{00000000-0005-0000-0000-0000A14B0000}"/>
    <cellStyle name="Normal 4 3 6 3 2 4" xfId="12312" xr:uid="{00000000-0005-0000-0000-0000A24B0000}"/>
    <cellStyle name="Normal 4 3 6 3 2 4 2" xfId="40059" xr:uid="{00000000-0005-0000-0000-0000A34B0000}"/>
    <cellStyle name="Normal 4 3 6 3 2 4 3" xfId="30692" xr:uid="{00000000-0005-0000-0000-0000A44B0000}"/>
    <cellStyle name="Normal 4 3 6 3 2 4 4" xfId="24827" xr:uid="{00000000-0005-0000-0000-0000A54B0000}"/>
    <cellStyle name="Normal 4 3 6 3 2 5" xfId="14803" xr:uid="{00000000-0005-0000-0000-0000A64B0000}"/>
    <cellStyle name="Normal 4 3 6 3 2 5 2" xfId="42431" xr:uid="{00000000-0005-0000-0000-0000A74B0000}"/>
    <cellStyle name="Normal 4 3 6 3 2 5 3" xfId="34589" xr:uid="{00000000-0005-0000-0000-0000A84B0000}"/>
    <cellStyle name="Normal 4 3 6 3 2 5 4" xfId="26768" xr:uid="{00000000-0005-0000-0000-0000A94B0000}"/>
    <cellStyle name="Normal 4 3 6 3 2 6" xfId="17023" xr:uid="{00000000-0005-0000-0000-0000AA4B0000}"/>
    <cellStyle name="Normal 4 3 6 3 2 6 2" xfId="44651" xr:uid="{00000000-0005-0000-0000-0000AB4B0000}"/>
    <cellStyle name="Normal 4 3 6 3 2 6 3" xfId="23136" xr:uid="{00000000-0005-0000-0000-0000AC4B0000}"/>
    <cellStyle name="Normal 4 3 6 3 2 7" xfId="10740" xr:uid="{00000000-0005-0000-0000-0000AD4B0000}"/>
    <cellStyle name="Normal 4 3 6 3 2 7 2" xfId="38511" xr:uid="{00000000-0005-0000-0000-0000AE4B0000}"/>
    <cellStyle name="Normal 4 3 6 3 2 8" xfId="17518" xr:uid="{00000000-0005-0000-0000-0000AF4B0000}"/>
    <cellStyle name="Normal 4 3 6 3 2 8 2" xfId="35536" xr:uid="{00000000-0005-0000-0000-0000B04B0000}"/>
    <cellStyle name="Normal 4 3 6 3 2 9" xfId="8868" xr:uid="{00000000-0005-0000-0000-0000B14B0000}"/>
    <cellStyle name="Normal 4 3 6 3 2 9 2" xfId="32564" xr:uid="{00000000-0005-0000-0000-0000B24B0000}"/>
    <cellStyle name="Normal 4 3 6 3 3" xfId="1209" xr:uid="{00000000-0005-0000-0000-0000B34B0000}"/>
    <cellStyle name="Normal 4 3 6 3 3 10" xfId="6826" xr:uid="{00000000-0005-0000-0000-0000B44B0000}"/>
    <cellStyle name="Normal 4 3 6 3 3 10 2" xfId="28650" xr:uid="{00000000-0005-0000-0000-0000B54B0000}"/>
    <cellStyle name="Normal 4 3 6 3 3 11" xfId="4954" xr:uid="{00000000-0005-0000-0000-0000B64B0000}"/>
    <cellStyle name="Normal 4 3 6 3 3 11 2" xfId="21094" xr:uid="{00000000-0005-0000-0000-0000B74B0000}"/>
    <cellStyle name="Normal 4 3 6 3 3 12" xfId="3082" xr:uid="{00000000-0005-0000-0000-0000B84B0000}"/>
    <cellStyle name="Normal 4 3 6 3 3 13" xfId="19222" xr:uid="{00000000-0005-0000-0000-0000B94B0000}"/>
    <cellStyle name="Normal 4 3 6 3 3 2" xfId="2708" xr:uid="{00000000-0005-0000-0000-0000BA4B0000}"/>
    <cellStyle name="Normal 4 3 6 3 3 2 10" xfId="20720" xr:uid="{00000000-0005-0000-0000-0000BB4B0000}"/>
    <cellStyle name="Normal 4 3 6 3 3 2 2" xfId="13773" xr:uid="{00000000-0005-0000-0000-0000BC4B0000}"/>
    <cellStyle name="Normal 4 3 6 3 3 2 2 2" xfId="41401" xr:uid="{00000000-0005-0000-0000-0000BD4B0000}"/>
    <cellStyle name="Normal 4 3 6 3 3 2 2 3" xfId="37967" xr:uid="{00000000-0005-0000-0000-0000BE4B0000}"/>
    <cellStyle name="Normal 4 3 6 3 3 2 2 4" xfId="32020" xr:uid="{00000000-0005-0000-0000-0000BF4B0000}"/>
    <cellStyle name="Normal 4 3 6 3 3 2 2 5" xfId="25883" xr:uid="{00000000-0005-0000-0000-0000C04B0000}"/>
    <cellStyle name="Normal 4 3 6 3 3 2 3" xfId="16144" xr:uid="{00000000-0005-0000-0000-0000C14B0000}"/>
    <cellStyle name="Normal 4 3 6 3 3 2 3 2" xfId="43772" xr:uid="{00000000-0005-0000-0000-0000C24B0000}"/>
    <cellStyle name="Normal 4 3 6 3 3 2 3 3" xfId="27607" xr:uid="{00000000-0005-0000-0000-0000C34B0000}"/>
    <cellStyle name="Normal 4 3 6 3 3 2 4" xfId="11046" xr:uid="{00000000-0005-0000-0000-0000C44B0000}"/>
    <cellStyle name="Normal 4 3 6 3 3 2 4 2" xfId="38817" xr:uid="{00000000-0005-0000-0000-0000C54B0000}"/>
    <cellStyle name="Normal 4 3 6 3 3 2 4 3" xfId="24464" xr:uid="{00000000-0005-0000-0000-0000C64B0000}"/>
    <cellStyle name="Normal 4 3 6 3 3 2 5" xfId="18846" xr:uid="{00000000-0005-0000-0000-0000C74B0000}"/>
    <cellStyle name="Normal 4 3 6 3 3 2 5 2" xfId="36374" xr:uid="{00000000-0005-0000-0000-0000C84B0000}"/>
    <cellStyle name="Normal 4 3 6 3 3 2 6" xfId="10196" xr:uid="{00000000-0005-0000-0000-0000C94B0000}"/>
    <cellStyle name="Normal 4 3 6 3 3 2 6 2" xfId="33892" xr:uid="{00000000-0005-0000-0000-0000CA4B0000}"/>
    <cellStyle name="Normal 4 3 6 3 3 2 7" xfId="8324" xr:uid="{00000000-0005-0000-0000-0000CB4B0000}"/>
    <cellStyle name="Normal 4 3 6 3 3 2 7 2" xfId="30148" xr:uid="{00000000-0005-0000-0000-0000CC4B0000}"/>
    <cellStyle name="Normal 4 3 6 3 3 2 8" xfId="6452" xr:uid="{00000000-0005-0000-0000-0000CD4B0000}"/>
    <cellStyle name="Normal 4 3 6 3 3 2 8 2" xfId="22592" xr:uid="{00000000-0005-0000-0000-0000CE4B0000}"/>
    <cellStyle name="Normal 4 3 6 3 3 2 9" xfId="4580" xr:uid="{00000000-0005-0000-0000-0000CF4B0000}"/>
    <cellStyle name="Normal 4 3 6 3 3 3" xfId="2164" xr:uid="{00000000-0005-0000-0000-0000D04B0000}"/>
    <cellStyle name="Normal 4 3 6 3 3 3 2" xfId="15036" xr:uid="{00000000-0005-0000-0000-0000D14B0000}"/>
    <cellStyle name="Normal 4 3 6 3 3 3 2 2" xfId="42664" xr:uid="{00000000-0005-0000-0000-0000D24B0000}"/>
    <cellStyle name="Normal 4 3 6 3 3 3 2 3" xfId="31477" xr:uid="{00000000-0005-0000-0000-0000D34B0000}"/>
    <cellStyle name="Normal 4 3 6 3 3 3 2 4" xfId="28320" xr:uid="{00000000-0005-0000-0000-0000D44B0000}"/>
    <cellStyle name="Normal 4 3 6 3 3 3 3" xfId="12546" xr:uid="{00000000-0005-0000-0000-0000D54B0000}"/>
    <cellStyle name="Normal 4 3 6 3 3 3 3 2" xfId="40292" xr:uid="{00000000-0005-0000-0000-0000D64B0000}"/>
    <cellStyle name="Normal 4 3 6 3 3 3 3 3" xfId="23921" xr:uid="{00000000-0005-0000-0000-0000D74B0000}"/>
    <cellStyle name="Normal 4 3 6 3 3 3 4" xfId="18303" xr:uid="{00000000-0005-0000-0000-0000D84B0000}"/>
    <cellStyle name="Normal 4 3 6 3 3 3 4 2" xfId="37424" xr:uid="{00000000-0005-0000-0000-0000D94B0000}"/>
    <cellStyle name="Normal 4 3 6 3 3 3 5" xfId="9653" xr:uid="{00000000-0005-0000-0000-0000DA4B0000}"/>
    <cellStyle name="Normal 4 3 6 3 3 3 5 2" xfId="33349" xr:uid="{00000000-0005-0000-0000-0000DB4B0000}"/>
    <cellStyle name="Normal 4 3 6 3 3 3 6" xfId="7781" xr:uid="{00000000-0005-0000-0000-0000DC4B0000}"/>
    <cellStyle name="Normal 4 3 6 3 3 3 6 2" xfId="29605" xr:uid="{00000000-0005-0000-0000-0000DD4B0000}"/>
    <cellStyle name="Normal 4 3 6 3 3 3 7" xfId="5909" xr:uid="{00000000-0005-0000-0000-0000DE4B0000}"/>
    <cellStyle name="Normal 4 3 6 3 3 3 7 2" xfId="22049" xr:uid="{00000000-0005-0000-0000-0000DF4B0000}"/>
    <cellStyle name="Normal 4 3 6 3 3 3 8" xfId="4037" xr:uid="{00000000-0005-0000-0000-0000E04B0000}"/>
    <cellStyle name="Normal 4 3 6 3 3 3 9" xfId="20177" xr:uid="{00000000-0005-0000-0000-0000E14B0000}"/>
    <cellStyle name="Normal 4 3 6 3 3 4" xfId="12142" xr:uid="{00000000-0005-0000-0000-0000E24B0000}"/>
    <cellStyle name="Normal 4 3 6 3 3 4 2" xfId="39889" xr:uid="{00000000-0005-0000-0000-0000E34B0000}"/>
    <cellStyle name="Normal 4 3 6 3 3 4 3" xfId="30522" xr:uid="{00000000-0005-0000-0000-0000E44B0000}"/>
    <cellStyle name="Normal 4 3 6 3 3 4 4" xfId="24775" xr:uid="{00000000-0005-0000-0000-0000E54B0000}"/>
    <cellStyle name="Normal 4 3 6 3 3 5" xfId="14633" xr:uid="{00000000-0005-0000-0000-0000E64B0000}"/>
    <cellStyle name="Normal 4 3 6 3 3 5 2" xfId="42261" xr:uid="{00000000-0005-0000-0000-0000E74B0000}"/>
    <cellStyle name="Normal 4 3 6 3 3 5 3" xfId="34419" xr:uid="{00000000-0005-0000-0000-0000E84B0000}"/>
    <cellStyle name="Normal 4 3 6 3 3 5 4" xfId="26641" xr:uid="{00000000-0005-0000-0000-0000E94B0000}"/>
    <cellStyle name="Normal 4 3 6 3 3 6" xfId="16853" xr:uid="{00000000-0005-0000-0000-0000EA4B0000}"/>
    <cellStyle name="Normal 4 3 6 3 3 6 2" xfId="44481" xr:uid="{00000000-0005-0000-0000-0000EB4B0000}"/>
    <cellStyle name="Normal 4 3 6 3 3 6 3" xfId="22966" xr:uid="{00000000-0005-0000-0000-0000EC4B0000}"/>
    <cellStyle name="Normal 4 3 6 3 3 7" xfId="10570" xr:uid="{00000000-0005-0000-0000-0000ED4B0000}"/>
    <cellStyle name="Normal 4 3 6 3 3 7 2" xfId="38341" xr:uid="{00000000-0005-0000-0000-0000EE4B0000}"/>
    <cellStyle name="Normal 4 3 6 3 3 8" xfId="17348" xr:uid="{00000000-0005-0000-0000-0000EF4B0000}"/>
    <cellStyle name="Normal 4 3 6 3 3 8 2" xfId="35409" xr:uid="{00000000-0005-0000-0000-0000F04B0000}"/>
    <cellStyle name="Normal 4 3 6 3 3 9" xfId="8698" xr:uid="{00000000-0005-0000-0000-0000F14B0000}"/>
    <cellStyle name="Normal 4 3 6 3 3 9 2" xfId="32394" xr:uid="{00000000-0005-0000-0000-0000F24B0000}"/>
    <cellStyle name="Normal 4 3 6 3 4" xfId="1842" xr:uid="{00000000-0005-0000-0000-0000F34B0000}"/>
    <cellStyle name="Normal 4 3 6 3 4 10" xfId="3715" xr:uid="{00000000-0005-0000-0000-0000F44B0000}"/>
    <cellStyle name="Normal 4 3 6 3 4 11" xfId="19855" xr:uid="{00000000-0005-0000-0000-0000F54B0000}"/>
    <cellStyle name="Normal 4 3 6 3 4 2" xfId="13374" xr:uid="{00000000-0005-0000-0000-0000F64B0000}"/>
    <cellStyle name="Normal 4 3 6 3 4 2 2" xfId="15745" xr:uid="{00000000-0005-0000-0000-0000F74B0000}"/>
    <cellStyle name="Normal 4 3 6 3 4 2 2 2" xfId="43373" xr:uid="{00000000-0005-0000-0000-0000F84B0000}"/>
    <cellStyle name="Normal 4 3 6 3 4 2 3" xfId="41002" xr:uid="{00000000-0005-0000-0000-0000F94B0000}"/>
    <cellStyle name="Normal 4 3 6 3 4 2 4" xfId="37102" xr:uid="{00000000-0005-0000-0000-0000FA4B0000}"/>
    <cellStyle name="Normal 4 3 6 3 4 2 5" xfId="31155" xr:uid="{00000000-0005-0000-0000-0000FB4B0000}"/>
    <cellStyle name="Normal 4 3 6 3 4 2 6" xfId="25484" xr:uid="{00000000-0005-0000-0000-0000FC4B0000}"/>
    <cellStyle name="Normal 4 3 6 3 4 3" xfId="11989" xr:uid="{00000000-0005-0000-0000-0000FD4B0000}"/>
    <cellStyle name="Normal 4 3 6 3 4 3 2" xfId="39736" xr:uid="{00000000-0005-0000-0000-0000FE4B0000}"/>
    <cellStyle name="Normal 4 3 6 3 4 3 3" xfId="34266" xr:uid="{00000000-0005-0000-0000-0000FF4B0000}"/>
    <cellStyle name="Normal 4 3 6 3 4 3 4" xfId="27159" xr:uid="{00000000-0005-0000-0000-0000004C0000}"/>
    <cellStyle name="Normal 4 3 6 3 4 4" xfId="14480" xr:uid="{00000000-0005-0000-0000-0000014C0000}"/>
    <cellStyle name="Normal 4 3 6 3 4 4 2" xfId="42108" xr:uid="{00000000-0005-0000-0000-0000024C0000}"/>
    <cellStyle name="Normal 4 3 6 3 4 4 3" xfId="23599" xr:uid="{00000000-0005-0000-0000-0000034C0000}"/>
    <cellStyle name="Normal 4 3 6 3 4 5" xfId="11369" xr:uid="{00000000-0005-0000-0000-0000044C0000}"/>
    <cellStyle name="Normal 4 3 6 3 4 5 2" xfId="39140" xr:uid="{00000000-0005-0000-0000-0000054C0000}"/>
    <cellStyle name="Normal 4 3 6 3 4 6" xfId="17981" xr:uid="{00000000-0005-0000-0000-0000064C0000}"/>
    <cellStyle name="Normal 4 3 6 3 4 6 2" xfId="35926" xr:uid="{00000000-0005-0000-0000-0000074C0000}"/>
    <cellStyle name="Normal 4 3 6 3 4 7" xfId="9331" xr:uid="{00000000-0005-0000-0000-0000084C0000}"/>
    <cellStyle name="Normal 4 3 6 3 4 7 2" xfId="33027" xr:uid="{00000000-0005-0000-0000-0000094C0000}"/>
    <cellStyle name="Normal 4 3 6 3 4 8" xfId="7459" xr:uid="{00000000-0005-0000-0000-00000A4C0000}"/>
    <cellStyle name="Normal 4 3 6 3 4 8 2" xfId="29283" xr:uid="{00000000-0005-0000-0000-00000B4C0000}"/>
    <cellStyle name="Normal 4 3 6 3 4 9" xfId="5587" xr:uid="{00000000-0005-0000-0000-00000C4C0000}"/>
    <cellStyle name="Normal 4 3 6 3 4 9 2" xfId="21727" xr:uid="{00000000-0005-0000-0000-00000D4C0000}"/>
    <cellStyle name="Normal 4 3 6 3 5" xfId="2386" xr:uid="{00000000-0005-0000-0000-00000E4C0000}"/>
    <cellStyle name="Normal 4 3 6 3 5 10" xfId="20398" xr:uid="{00000000-0005-0000-0000-00000F4C0000}"/>
    <cellStyle name="Normal 4 3 6 3 5 2" xfId="13473" xr:uid="{00000000-0005-0000-0000-0000104C0000}"/>
    <cellStyle name="Normal 4 3 6 3 5 2 2" xfId="41101" xr:uid="{00000000-0005-0000-0000-0000114C0000}"/>
    <cellStyle name="Normal 4 3 6 3 5 2 3" xfId="37645" xr:uid="{00000000-0005-0000-0000-0000124C0000}"/>
    <cellStyle name="Normal 4 3 6 3 5 2 4" xfId="31698" xr:uid="{00000000-0005-0000-0000-0000134C0000}"/>
    <cellStyle name="Normal 4 3 6 3 5 2 5" xfId="25583" xr:uid="{00000000-0005-0000-0000-0000144C0000}"/>
    <cellStyle name="Normal 4 3 6 3 5 3" xfId="15844" xr:uid="{00000000-0005-0000-0000-0000154C0000}"/>
    <cellStyle name="Normal 4 3 6 3 5 3 2" xfId="43472" xr:uid="{00000000-0005-0000-0000-0000164C0000}"/>
    <cellStyle name="Normal 4 3 6 3 5 3 3" xfId="27285" xr:uid="{00000000-0005-0000-0000-0000174C0000}"/>
    <cellStyle name="Normal 4 3 6 3 5 4" xfId="10893" xr:uid="{00000000-0005-0000-0000-0000184C0000}"/>
    <cellStyle name="Normal 4 3 6 3 5 4 2" xfId="38664" xr:uid="{00000000-0005-0000-0000-0000194C0000}"/>
    <cellStyle name="Normal 4 3 6 3 5 4 3" xfId="24142" xr:uid="{00000000-0005-0000-0000-00001A4C0000}"/>
    <cellStyle name="Normal 4 3 6 3 5 5" xfId="18524" xr:uid="{00000000-0005-0000-0000-00001B4C0000}"/>
    <cellStyle name="Normal 4 3 6 3 5 5 2" xfId="36052" xr:uid="{00000000-0005-0000-0000-00001C4C0000}"/>
    <cellStyle name="Normal 4 3 6 3 5 6" xfId="9874" xr:uid="{00000000-0005-0000-0000-00001D4C0000}"/>
    <cellStyle name="Normal 4 3 6 3 5 6 2" xfId="33570" xr:uid="{00000000-0005-0000-0000-00001E4C0000}"/>
    <cellStyle name="Normal 4 3 6 3 5 7" xfId="8002" xr:uid="{00000000-0005-0000-0000-00001F4C0000}"/>
    <cellStyle name="Normal 4 3 6 3 5 7 2" xfId="29826" xr:uid="{00000000-0005-0000-0000-0000204C0000}"/>
    <cellStyle name="Normal 4 3 6 3 5 8" xfId="6130" xr:uid="{00000000-0005-0000-0000-0000214C0000}"/>
    <cellStyle name="Normal 4 3 6 3 5 8 2" xfId="22270" xr:uid="{00000000-0005-0000-0000-0000224C0000}"/>
    <cellStyle name="Normal 4 3 6 3 5 9" xfId="4258" xr:uid="{00000000-0005-0000-0000-0000234C0000}"/>
    <cellStyle name="Normal 4 3 6 3 6" xfId="1685" xr:uid="{00000000-0005-0000-0000-0000244C0000}"/>
    <cellStyle name="Normal 4 3 6 3 6 2" xfId="16330" xr:uid="{00000000-0005-0000-0000-0000254C0000}"/>
    <cellStyle name="Normal 4 3 6 3 6 2 2" xfId="43958" xr:uid="{00000000-0005-0000-0000-0000264C0000}"/>
    <cellStyle name="Normal 4 3 6 3 6 2 3" xfId="30998" xr:uid="{00000000-0005-0000-0000-0000274C0000}"/>
    <cellStyle name="Normal 4 3 6 3 6 2 4" xfId="26069" xr:uid="{00000000-0005-0000-0000-0000284C0000}"/>
    <cellStyle name="Normal 4 3 6 3 6 3" xfId="13959" xr:uid="{00000000-0005-0000-0000-0000294C0000}"/>
    <cellStyle name="Normal 4 3 6 3 6 3 2" xfId="41587" xr:uid="{00000000-0005-0000-0000-00002A4C0000}"/>
    <cellStyle name="Normal 4 3 6 3 6 3 3" xfId="27800" xr:uid="{00000000-0005-0000-0000-00002B4C0000}"/>
    <cellStyle name="Normal 4 3 6 3 6 4" xfId="17824" xr:uid="{00000000-0005-0000-0000-00002C4C0000}"/>
    <cellStyle name="Normal 4 3 6 3 6 4 2" xfId="36567" xr:uid="{00000000-0005-0000-0000-00002D4C0000}"/>
    <cellStyle name="Normal 4 3 6 3 6 4 3" xfId="23442" xr:uid="{00000000-0005-0000-0000-00002E4C0000}"/>
    <cellStyle name="Normal 4 3 6 3 6 5" xfId="9174" xr:uid="{00000000-0005-0000-0000-00002F4C0000}"/>
    <cellStyle name="Normal 4 3 6 3 6 5 2" xfId="32870" xr:uid="{00000000-0005-0000-0000-0000304C0000}"/>
    <cellStyle name="Normal 4 3 6 3 6 6" xfId="7302" xr:uid="{00000000-0005-0000-0000-0000314C0000}"/>
    <cellStyle name="Normal 4 3 6 3 6 6 2" xfId="29126" xr:uid="{00000000-0005-0000-0000-0000324C0000}"/>
    <cellStyle name="Normal 4 3 6 3 6 7" xfId="5430" xr:uid="{00000000-0005-0000-0000-0000334C0000}"/>
    <cellStyle name="Normal 4 3 6 3 6 7 2" xfId="21570" xr:uid="{00000000-0005-0000-0000-0000344C0000}"/>
    <cellStyle name="Normal 4 3 6 3 6 8" xfId="3558" xr:uid="{00000000-0005-0000-0000-0000354C0000}"/>
    <cellStyle name="Normal 4 3 6 3 6 9" xfId="19698" xr:uid="{00000000-0005-0000-0000-0000364C0000}"/>
    <cellStyle name="Normal 4 3 6 3 7" xfId="1532" xr:uid="{00000000-0005-0000-0000-0000374C0000}"/>
    <cellStyle name="Normal 4 3 6 3 7 2" xfId="14956" xr:uid="{00000000-0005-0000-0000-0000384C0000}"/>
    <cellStyle name="Normal 4 3 6 3 7 2 2" xfId="42584" xr:uid="{00000000-0005-0000-0000-0000394C0000}"/>
    <cellStyle name="Normal 4 3 6 3 7 2 3" xfId="30845" xr:uid="{00000000-0005-0000-0000-00003A4C0000}"/>
    <cellStyle name="Normal 4 3 6 3 7 2 4" xfId="28202" xr:uid="{00000000-0005-0000-0000-00003B4C0000}"/>
    <cellStyle name="Normal 4 3 6 3 7 3" xfId="12465" xr:uid="{00000000-0005-0000-0000-00003C4C0000}"/>
    <cellStyle name="Normal 4 3 6 3 7 3 2" xfId="40212" xr:uid="{00000000-0005-0000-0000-00003D4C0000}"/>
    <cellStyle name="Normal 4 3 6 3 7 3 3" xfId="23289" xr:uid="{00000000-0005-0000-0000-00003E4C0000}"/>
    <cellStyle name="Normal 4 3 6 3 7 4" xfId="17671" xr:uid="{00000000-0005-0000-0000-00003F4C0000}"/>
    <cellStyle name="Normal 4 3 6 3 7 4 2" xfId="35249" xr:uid="{00000000-0005-0000-0000-0000404C0000}"/>
    <cellStyle name="Normal 4 3 6 3 7 5" xfId="9021" xr:uid="{00000000-0005-0000-0000-0000414C0000}"/>
    <cellStyle name="Normal 4 3 6 3 7 5 2" xfId="32717" xr:uid="{00000000-0005-0000-0000-0000424C0000}"/>
    <cellStyle name="Normal 4 3 6 3 7 6" xfId="7149" xr:uid="{00000000-0005-0000-0000-0000434C0000}"/>
    <cellStyle name="Normal 4 3 6 3 7 6 2" xfId="28973" xr:uid="{00000000-0005-0000-0000-0000444C0000}"/>
    <cellStyle name="Normal 4 3 6 3 7 7" xfId="5277" xr:uid="{00000000-0005-0000-0000-0000454C0000}"/>
    <cellStyle name="Normal 4 3 6 3 7 7 2" xfId="21417" xr:uid="{00000000-0005-0000-0000-0000464C0000}"/>
    <cellStyle name="Normal 4 3 6 3 7 8" xfId="3405" xr:uid="{00000000-0005-0000-0000-0000474C0000}"/>
    <cellStyle name="Normal 4 3 6 3 7 9" xfId="19545" xr:uid="{00000000-0005-0000-0000-0000484C0000}"/>
    <cellStyle name="Normal 4 3 6 3 8" xfId="11836" xr:uid="{00000000-0005-0000-0000-0000494C0000}"/>
    <cellStyle name="Normal 4 3 6 3 8 2" xfId="39587" xr:uid="{00000000-0005-0000-0000-00004A4C0000}"/>
    <cellStyle name="Normal 4 3 6 3 8 3" xfId="36945" xr:uid="{00000000-0005-0000-0000-00004B4C0000}"/>
    <cellStyle name="Normal 4 3 6 3 8 4" xfId="30369" xr:uid="{00000000-0005-0000-0000-00004C4C0000}"/>
    <cellStyle name="Normal 4 3 6 3 8 5" xfId="24695" xr:uid="{00000000-0005-0000-0000-00004D4C0000}"/>
    <cellStyle name="Normal 4 3 6 3 9" xfId="14327" xr:uid="{00000000-0005-0000-0000-00004E4C0000}"/>
    <cellStyle name="Normal 4 3 6 3 9 2" xfId="41955" xr:uid="{00000000-0005-0000-0000-00004F4C0000}"/>
    <cellStyle name="Normal 4 3 6 3 9 3" xfId="34113" xr:uid="{00000000-0005-0000-0000-0000504C0000}"/>
    <cellStyle name="Normal 4 3 6 3 9 4" xfId="26481" xr:uid="{00000000-0005-0000-0000-0000514C0000}"/>
    <cellStyle name="Normal 4 3 6 4" xfId="1311" xr:uid="{00000000-0005-0000-0000-0000524C0000}"/>
    <cellStyle name="Normal 4 3 6 4 10" xfId="17450" xr:uid="{00000000-0005-0000-0000-0000534C0000}"/>
    <cellStyle name="Normal 4 3 6 4 10 2" xfId="35582" xr:uid="{00000000-0005-0000-0000-0000544C0000}"/>
    <cellStyle name="Normal 4 3 6 4 11" xfId="8800" xr:uid="{00000000-0005-0000-0000-0000554C0000}"/>
    <cellStyle name="Normal 4 3 6 4 11 2" xfId="32496" xr:uid="{00000000-0005-0000-0000-0000564C0000}"/>
    <cellStyle name="Normal 4 3 6 4 12" xfId="6928" xr:uid="{00000000-0005-0000-0000-0000574C0000}"/>
    <cellStyle name="Normal 4 3 6 4 12 2" xfId="28752" xr:uid="{00000000-0005-0000-0000-0000584C0000}"/>
    <cellStyle name="Normal 4 3 6 4 13" xfId="5056" xr:uid="{00000000-0005-0000-0000-0000594C0000}"/>
    <cellStyle name="Normal 4 3 6 4 13 2" xfId="21196" xr:uid="{00000000-0005-0000-0000-00005A4C0000}"/>
    <cellStyle name="Normal 4 3 6 4 14" xfId="3184" xr:uid="{00000000-0005-0000-0000-00005B4C0000}"/>
    <cellStyle name="Normal 4 3 6 4 15" xfId="19324" xr:uid="{00000000-0005-0000-0000-00005C4C0000}"/>
    <cellStyle name="Normal 4 3 6 4 2" xfId="2266" xr:uid="{00000000-0005-0000-0000-00005D4C0000}"/>
    <cellStyle name="Normal 4 3 6 4 2 10" xfId="4139" xr:uid="{00000000-0005-0000-0000-00005E4C0000}"/>
    <cellStyle name="Normal 4 3 6 4 2 11" xfId="20279" xr:uid="{00000000-0005-0000-0000-00005F4C0000}"/>
    <cellStyle name="Normal 4 3 6 4 2 2" xfId="2810" xr:uid="{00000000-0005-0000-0000-0000604C0000}"/>
    <cellStyle name="Normal 4 3 6 4 2 2 2" xfId="16244" xr:uid="{00000000-0005-0000-0000-0000614C0000}"/>
    <cellStyle name="Normal 4 3 6 4 2 2 2 2" xfId="43872" xr:uid="{00000000-0005-0000-0000-0000624C0000}"/>
    <cellStyle name="Normal 4 3 6 4 2 2 2 3" xfId="38069" xr:uid="{00000000-0005-0000-0000-0000634C0000}"/>
    <cellStyle name="Normal 4 3 6 4 2 2 2 4" xfId="32122" xr:uid="{00000000-0005-0000-0000-0000644C0000}"/>
    <cellStyle name="Normal 4 3 6 4 2 2 2 5" xfId="25983" xr:uid="{00000000-0005-0000-0000-0000654C0000}"/>
    <cellStyle name="Normal 4 3 6 4 2 2 3" xfId="13873" xr:uid="{00000000-0005-0000-0000-0000664C0000}"/>
    <cellStyle name="Normal 4 3 6 4 2 2 3 2" xfId="41501" xr:uid="{00000000-0005-0000-0000-0000674C0000}"/>
    <cellStyle name="Normal 4 3 6 4 2 2 3 3" xfId="27709" xr:uid="{00000000-0005-0000-0000-0000684C0000}"/>
    <cellStyle name="Normal 4 3 6 4 2 2 4" xfId="18948" xr:uid="{00000000-0005-0000-0000-0000694C0000}"/>
    <cellStyle name="Normal 4 3 6 4 2 2 4 2" xfId="36476" xr:uid="{00000000-0005-0000-0000-00006A4C0000}"/>
    <cellStyle name="Normal 4 3 6 4 2 2 4 3" xfId="24566" xr:uid="{00000000-0005-0000-0000-00006B4C0000}"/>
    <cellStyle name="Normal 4 3 6 4 2 2 5" xfId="10298" xr:uid="{00000000-0005-0000-0000-00006C4C0000}"/>
    <cellStyle name="Normal 4 3 6 4 2 2 5 2" xfId="33994" xr:uid="{00000000-0005-0000-0000-00006D4C0000}"/>
    <cellStyle name="Normal 4 3 6 4 2 2 6" xfId="8426" xr:uid="{00000000-0005-0000-0000-00006E4C0000}"/>
    <cellStyle name="Normal 4 3 6 4 2 2 6 2" xfId="30250" xr:uid="{00000000-0005-0000-0000-00006F4C0000}"/>
    <cellStyle name="Normal 4 3 6 4 2 2 7" xfId="6554" xr:uid="{00000000-0005-0000-0000-0000704C0000}"/>
    <cellStyle name="Normal 4 3 6 4 2 2 7 2" xfId="22694" xr:uid="{00000000-0005-0000-0000-0000714C0000}"/>
    <cellStyle name="Normal 4 3 6 4 2 2 8" xfId="4682" xr:uid="{00000000-0005-0000-0000-0000724C0000}"/>
    <cellStyle name="Normal 4 3 6 4 2 2 9" xfId="20822" xr:uid="{00000000-0005-0000-0000-0000734C0000}"/>
    <cellStyle name="Normal 4 3 6 4 2 3" xfId="13411" xr:uid="{00000000-0005-0000-0000-0000744C0000}"/>
    <cellStyle name="Normal 4 3 6 4 2 3 2" xfId="41039" xr:uid="{00000000-0005-0000-0000-0000754C0000}"/>
    <cellStyle name="Normal 4 3 6 4 2 3 3" xfId="37526" xr:uid="{00000000-0005-0000-0000-0000764C0000}"/>
    <cellStyle name="Normal 4 3 6 4 2 3 4" xfId="31579" xr:uid="{00000000-0005-0000-0000-0000774C0000}"/>
    <cellStyle name="Normal 4 3 6 4 2 3 5" xfId="25521" xr:uid="{00000000-0005-0000-0000-0000784C0000}"/>
    <cellStyle name="Normal 4 3 6 4 2 4" xfId="15782" xr:uid="{00000000-0005-0000-0000-0000794C0000}"/>
    <cellStyle name="Normal 4 3 6 4 2 4 2" xfId="43410" xr:uid="{00000000-0005-0000-0000-00007A4C0000}"/>
    <cellStyle name="Normal 4 3 6 4 2 4 3" xfId="27218" xr:uid="{00000000-0005-0000-0000-00007B4C0000}"/>
    <cellStyle name="Normal 4 3 6 4 2 5" xfId="11471" xr:uid="{00000000-0005-0000-0000-00007C4C0000}"/>
    <cellStyle name="Normal 4 3 6 4 2 5 2" xfId="39242" xr:uid="{00000000-0005-0000-0000-00007D4C0000}"/>
    <cellStyle name="Normal 4 3 6 4 2 5 3" xfId="24023" xr:uid="{00000000-0005-0000-0000-00007E4C0000}"/>
    <cellStyle name="Normal 4 3 6 4 2 6" xfId="18405" xr:uid="{00000000-0005-0000-0000-00007F4C0000}"/>
    <cellStyle name="Normal 4 3 6 4 2 6 2" xfId="35985" xr:uid="{00000000-0005-0000-0000-0000804C0000}"/>
    <cellStyle name="Normal 4 3 6 4 2 7" xfId="9755" xr:uid="{00000000-0005-0000-0000-0000814C0000}"/>
    <cellStyle name="Normal 4 3 6 4 2 7 2" xfId="33451" xr:uid="{00000000-0005-0000-0000-0000824C0000}"/>
    <cellStyle name="Normal 4 3 6 4 2 8" xfId="7883" xr:uid="{00000000-0005-0000-0000-0000834C0000}"/>
    <cellStyle name="Normal 4 3 6 4 2 8 2" xfId="29707" xr:uid="{00000000-0005-0000-0000-0000844C0000}"/>
    <cellStyle name="Normal 4 3 6 4 2 9" xfId="6011" xr:uid="{00000000-0005-0000-0000-0000854C0000}"/>
    <cellStyle name="Normal 4 3 6 4 2 9 2" xfId="22151" xr:uid="{00000000-0005-0000-0000-0000864C0000}"/>
    <cellStyle name="Normal 4 3 6 4 3" xfId="2487" xr:uid="{00000000-0005-0000-0000-0000874C0000}"/>
    <cellStyle name="Normal 4 3 6 4 3 10" xfId="20499" xr:uid="{00000000-0005-0000-0000-0000884C0000}"/>
    <cellStyle name="Normal 4 3 6 4 3 2" xfId="13560" xr:uid="{00000000-0005-0000-0000-0000894C0000}"/>
    <cellStyle name="Normal 4 3 6 4 3 2 2" xfId="41188" xr:uid="{00000000-0005-0000-0000-00008A4C0000}"/>
    <cellStyle name="Normal 4 3 6 4 3 2 3" xfId="37746" xr:uid="{00000000-0005-0000-0000-00008B4C0000}"/>
    <cellStyle name="Normal 4 3 6 4 3 2 4" xfId="31799" xr:uid="{00000000-0005-0000-0000-00008C4C0000}"/>
    <cellStyle name="Normal 4 3 6 4 3 2 5" xfId="25670" xr:uid="{00000000-0005-0000-0000-00008D4C0000}"/>
    <cellStyle name="Normal 4 3 6 4 3 3" xfId="15931" xr:uid="{00000000-0005-0000-0000-00008E4C0000}"/>
    <cellStyle name="Normal 4 3 6 4 3 3 2" xfId="43559" xr:uid="{00000000-0005-0000-0000-00008F4C0000}"/>
    <cellStyle name="Normal 4 3 6 4 3 3 3" xfId="27386" xr:uid="{00000000-0005-0000-0000-0000904C0000}"/>
    <cellStyle name="Normal 4 3 6 4 3 4" xfId="11148" xr:uid="{00000000-0005-0000-0000-0000914C0000}"/>
    <cellStyle name="Normal 4 3 6 4 3 4 2" xfId="38919" xr:uid="{00000000-0005-0000-0000-0000924C0000}"/>
    <cellStyle name="Normal 4 3 6 4 3 4 3" xfId="24243" xr:uid="{00000000-0005-0000-0000-0000934C0000}"/>
    <cellStyle name="Normal 4 3 6 4 3 5" xfId="18625" xr:uid="{00000000-0005-0000-0000-0000944C0000}"/>
    <cellStyle name="Normal 4 3 6 4 3 5 2" xfId="36153" xr:uid="{00000000-0005-0000-0000-0000954C0000}"/>
    <cellStyle name="Normal 4 3 6 4 3 6" xfId="9975" xr:uid="{00000000-0005-0000-0000-0000964C0000}"/>
    <cellStyle name="Normal 4 3 6 4 3 6 2" xfId="33671" xr:uid="{00000000-0005-0000-0000-0000974C0000}"/>
    <cellStyle name="Normal 4 3 6 4 3 7" xfId="8103" xr:uid="{00000000-0005-0000-0000-0000984C0000}"/>
    <cellStyle name="Normal 4 3 6 4 3 7 2" xfId="29927" xr:uid="{00000000-0005-0000-0000-0000994C0000}"/>
    <cellStyle name="Normal 4 3 6 4 3 8" xfId="6231" xr:uid="{00000000-0005-0000-0000-00009A4C0000}"/>
    <cellStyle name="Normal 4 3 6 4 3 8 2" xfId="22371" xr:uid="{00000000-0005-0000-0000-00009B4C0000}"/>
    <cellStyle name="Normal 4 3 6 4 3 9" xfId="4359" xr:uid="{00000000-0005-0000-0000-00009C4C0000}"/>
    <cellStyle name="Normal 4 3 6 4 4" xfId="1943" xr:uid="{00000000-0005-0000-0000-00009D4C0000}"/>
    <cellStyle name="Normal 4 3 6 4 4 2" xfId="16376" xr:uid="{00000000-0005-0000-0000-00009E4C0000}"/>
    <cellStyle name="Normal 4 3 6 4 4 2 2" xfId="44004" xr:uid="{00000000-0005-0000-0000-00009F4C0000}"/>
    <cellStyle name="Normal 4 3 6 4 4 2 3" xfId="31256" xr:uid="{00000000-0005-0000-0000-0000A04C0000}"/>
    <cellStyle name="Normal 4 3 6 4 4 2 4" xfId="26115" xr:uid="{00000000-0005-0000-0000-0000A14C0000}"/>
    <cellStyle name="Normal 4 3 6 4 4 3" xfId="14005" xr:uid="{00000000-0005-0000-0000-0000A24C0000}"/>
    <cellStyle name="Normal 4 3 6 4 4 3 2" xfId="41633" xr:uid="{00000000-0005-0000-0000-0000A34C0000}"/>
    <cellStyle name="Normal 4 3 6 4 4 3 3" xfId="27846" xr:uid="{00000000-0005-0000-0000-0000A44C0000}"/>
    <cellStyle name="Normal 4 3 6 4 4 4" xfId="18082" xr:uid="{00000000-0005-0000-0000-0000A54C0000}"/>
    <cellStyle name="Normal 4 3 6 4 4 4 2" xfId="36613" xr:uid="{00000000-0005-0000-0000-0000A64C0000}"/>
    <cellStyle name="Normal 4 3 6 4 4 4 3" xfId="23700" xr:uid="{00000000-0005-0000-0000-0000A74C0000}"/>
    <cellStyle name="Normal 4 3 6 4 4 5" xfId="9432" xr:uid="{00000000-0005-0000-0000-0000A84C0000}"/>
    <cellStyle name="Normal 4 3 6 4 4 5 2" xfId="33128" xr:uid="{00000000-0005-0000-0000-0000A94C0000}"/>
    <cellStyle name="Normal 4 3 6 4 4 6" xfId="7560" xr:uid="{00000000-0005-0000-0000-0000AA4C0000}"/>
    <cellStyle name="Normal 4 3 6 4 4 6 2" xfId="29384" xr:uid="{00000000-0005-0000-0000-0000AB4C0000}"/>
    <cellStyle name="Normal 4 3 6 4 4 7" xfId="5688" xr:uid="{00000000-0005-0000-0000-0000AC4C0000}"/>
    <cellStyle name="Normal 4 3 6 4 4 7 2" xfId="21828" xr:uid="{00000000-0005-0000-0000-0000AD4C0000}"/>
    <cellStyle name="Normal 4 3 6 4 4 8" xfId="3816" xr:uid="{00000000-0005-0000-0000-0000AE4C0000}"/>
    <cellStyle name="Normal 4 3 6 4 4 9" xfId="19956" xr:uid="{00000000-0005-0000-0000-0000AF4C0000}"/>
    <cellStyle name="Normal 4 3 6 4 5" xfId="12715" xr:uid="{00000000-0005-0000-0000-0000B04C0000}"/>
    <cellStyle name="Normal 4 3 6 4 5 2" xfId="15188" xr:uid="{00000000-0005-0000-0000-0000B14C0000}"/>
    <cellStyle name="Normal 4 3 6 4 5 2 2" xfId="42816" xr:uid="{00000000-0005-0000-0000-0000B24C0000}"/>
    <cellStyle name="Normal 4 3 6 4 5 2 3" xfId="34738" xr:uid="{00000000-0005-0000-0000-0000B34C0000}"/>
    <cellStyle name="Normal 4 3 6 4 5 3" xfId="40444" xr:uid="{00000000-0005-0000-0000-0000B44C0000}"/>
    <cellStyle name="Normal 4 3 6 4 5 4" xfId="37203" xr:uid="{00000000-0005-0000-0000-0000B54C0000}"/>
    <cellStyle name="Normal 4 3 6 4 5 5" xfId="30624" xr:uid="{00000000-0005-0000-0000-0000B64C0000}"/>
    <cellStyle name="Normal 4 3 6 4 5 6" xfId="24927" xr:uid="{00000000-0005-0000-0000-0000B74C0000}"/>
    <cellStyle name="Normal 4 3 6 4 6" xfId="12244" xr:uid="{00000000-0005-0000-0000-0000B84C0000}"/>
    <cellStyle name="Normal 4 3 6 4 6 2" xfId="39991" xr:uid="{00000000-0005-0000-0000-0000B94C0000}"/>
    <cellStyle name="Normal 4 3 6 4 6 3" xfId="34521" xr:uid="{00000000-0005-0000-0000-0000BA4C0000}"/>
    <cellStyle name="Normal 4 3 6 4 6 4" xfId="26814" xr:uid="{00000000-0005-0000-0000-0000BB4C0000}"/>
    <cellStyle name="Normal 4 3 6 4 7" xfId="14735" xr:uid="{00000000-0005-0000-0000-0000BC4C0000}"/>
    <cellStyle name="Normal 4 3 6 4 7 2" xfId="42363" xr:uid="{00000000-0005-0000-0000-0000BD4C0000}"/>
    <cellStyle name="Normal 4 3 6 4 7 3" xfId="23068" xr:uid="{00000000-0005-0000-0000-0000BE4C0000}"/>
    <cellStyle name="Normal 4 3 6 4 8" xfId="16955" xr:uid="{00000000-0005-0000-0000-0000BF4C0000}"/>
    <cellStyle name="Normal 4 3 6 4 8 2" xfId="44583" xr:uid="{00000000-0005-0000-0000-0000C04C0000}"/>
    <cellStyle name="Normal 4 3 6 4 9" xfId="10672" xr:uid="{00000000-0005-0000-0000-0000C14C0000}"/>
    <cellStyle name="Normal 4 3 6 4 9 2" xfId="38443" xr:uid="{00000000-0005-0000-0000-0000C24C0000}"/>
    <cellStyle name="Normal 4 3 6 5" xfId="1158" xr:uid="{00000000-0005-0000-0000-0000C34C0000}"/>
    <cellStyle name="Normal 4 3 6 5 10" xfId="8647" xr:uid="{00000000-0005-0000-0000-0000C44C0000}"/>
    <cellStyle name="Normal 4 3 6 5 10 2" xfId="32343" xr:uid="{00000000-0005-0000-0000-0000C54C0000}"/>
    <cellStyle name="Normal 4 3 6 5 11" xfId="6775" xr:uid="{00000000-0005-0000-0000-0000C64C0000}"/>
    <cellStyle name="Normal 4 3 6 5 11 2" xfId="28599" xr:uid="{00000000-0005-0000-0000-0000C74C0000}"/>
    <cellStyle name="Normal 4 3 6 5 12" xfId="4903" xr:uid="{00000000-0005-0000-0000-0000C84C0000}"/>
    <cellStyle name="Normal 4 3 6 5 12 2" xfId="21043" xr:uid="{00000000-0005-0000-0000-0000C94C0000}"/>
    <cellStyle name="Normal 4 3 6 5 13" xfId="3031" xr:uid="{00000000-0005-0000-0000-0000CA4C0000}"/>
    <cellStyle name="Normal 4 3 6 5 14" xfId="19171" xr:uid="{00000000-0005-0000-0000-0000CB4C0000}"/>
    <cellStyle name="Normal 4 3 6 5 2" xfId="2657" xr:uid="{00000000-0005-0000-0000-0000CC4C0000}"/>
    <cellStyle name="Normal 4 3 6 5 2 10" xfId="20669" xr:uid="{00000000-0005-0000-0000-0000CD4C0000}"/>
    <cellStyle name="Normal 4 3 6 5 2 2" xfId="13722" xr:uid="{00000000-0005-0000-0000-0000CE4C0000}"/>
    <cellStyle name="Normal 4 3 6 5 2 2 2" xfId="41350" xr:uid="{00000000-0005-0000-0000-0000CF4C0000}"/>
    <cellStyle name="Normal 4 3 6 5 2 2 3" xfId="37916" xr:uid="{00000000-0005-0000-0000-0000D04C0000}"/>
    <cellStyle name="Normal 4 3 6 5 2 2 4" xfId="31969" xr:uid="{00000000-0005-0000-0000-0000D14C0000}"/>
    <cellStyle name="Normal 4 3 6 5 2 2 5" xfId="25832" xr:uid="{00000000-0005-0000-0000-0000D24C0000}"/>
    <cellStyle name="Normal 4 3 6 5 2 3" xfId="16093" xr:uid="{00000000-0005-0000-0000-0000D34C0000}"/>
    <cellStyle name="Normal 4 3 6 5 2 3 2" xfId="43721" xr:uid="{00000000-0005-0000-0000-0000D44C0000}"/>
    <cellStyle name="Normal 4 3 6 5 2 3 3" xfId="27556" xr:uid="{00000000-0005-0000-0000-0000D54C0000}"/>
    <cellStyle name="Normal 4 3 6 5 2 4" xfId="11522" xr:uid="{00000000-0005-0000-0000-0000D64C0000}"/>
    <cellStyle name="Normal 4 3 6 5 2 4 2" xfId="39293" xr:uid="{00000000-0005-0000-0000-0000D74C0000}"/>
    <cellStyle name="Normal 4 3 6 5 2 4 3" xfId="24413" xr:uid="{00000000-0005-0000-0000-0000D84C0000}"/>
    <cellStyle name="Normal 4 3 6 5 2 5" xfId="18795" xr:uid="{00000000-0005-0000-0000-0000D94C0000}"/>
    <cellStyle name="Normal 4 3 6 5 2 5 2" xfId="36323" xr:uid="{00000000-0005-0000-0000-0000DA4C0000}"/>
    <cellStyle name="Normal 4 3 6 5 2 6" xfId="10145" xr:uid="{00000000-0005-0000-0000-0000DB4C0000}"/>
    <cellStyle name="Normal 4 3 6 5 2 6 2" xfId="33841" xr:uid="{00000000-0005-0000-0000-0000DC4C0000}"/>
    <cellStyle name="Normal 4 3 6 5 2 7" xfId="8273" xr:uid="{00000000-0005-0000-0000-0000DD4C0000}"/>
    <cellStyle name="Normal 4 3 6 5 2 7 2" xfId="30097" xr:uid="{00000000-0005-0000-0000-0000DE4C0000}"/>
    <cellStyle name="Normal 4 3 6 5 2 8" xfId="6401" xr:uid="{00000000-0005-0000-0000-0000DF4C0000}"/>
    <cellStyle name="Normal 4 3 6 5 2 8 2" xfId="22541" xr:uid="{00000000-0005-0000-0000-0000E04C0000}"/>
    <cellStyle name="Normal 4 3 6 5 2 9" xfId="4529" xr:uid="{00000000-0005-0000-0000-0000E14C0000}"/>
    <cellStyle name="Normal 4 3 6 5 3" xfId="2113" xr:uid="{00000000-0005-0000-0000-0000E24C0000}"/>
    <cellStyle name="Normal 4 3 6 5 3 10" xfId="20126" xr:uid="{00000000-0005-0000-0000-0000E34C0000}"/>
    <cellStyle name="Normal 4 3 6 5 3 2" xfId="14158" xr:uid="{00000000-0005-0000-0000-0000E44C0000}"/>
    <cellStyle name="Normal 4 3 6 5 3 2 2" xfId="41786" xr:uid="{00000000-0005-0000-0000-0000E54C0000}"/>
    <cellStyle name="Normal 4 3 6 5 3 2 3" xfId="31426" xr:uid="{00000000-0005-0000-0000-0000E64C0000}"/>
    <cellStyle name="Normal 4 3 6 5 3 2 4" xfId="26268" xr:uid="{00000000-0005-0000-0000-0000E74C0000}"/>
    <cellStyle name="Normal 4 3 6 5 3 3" xfId="16529" xr:uid="{00000000-0005-0000-0000-0000E84C0000}"/>
    <cellStyle name="Normal 4 3 6 5 3 3 2" xfId="44157" xr:uid="{00000000-0005-0000-0000-0000E94C0000}"/>
    <cellStyle name="Normal 4 3 6 5 3 3 3" xfId="28006" xr:uid="{00000000-0005-0000-0000-0000EA4C0000}"/>
    <cellStyle name="Normal 4 3 6 5 3 4" xfId="10995" xr:uid="{00000000-0005-0000-0000-0000EB4C0000}"/>
    <cellStyle name="Normal 4 3 6 5 3 4 2" xfId="38766" xr:uid="{00000000-0005-0000-0000-0000EC4C0000}"/>
    <cellStyle name="Normal 4 3 6 5 3 4 3" xfId="23870" xr:uid="{00000000-0005-0000-0000-0000ED4C0000}"/>
    <cellStyle name="Normal 4 3 6 5 3 5" xfId="18252" xr:uid="{00000000-0005-0000-0000-0000EE4C0000}"/>
    <cellStyle name="Normal 4 3 6 5 3 5 2" xfId="36773" xr:uid="{00000000-0005-0000-0000-0000EF4C0000}"/>
    <cellStyle name="Normal 4 3 6 5 3 6" xfId="9602" xr:uid="{00000000-0005-0000-0000-0000F04C0000}"/>
    <cellStyle name="Normal 4 3 6 5 3 6 2" xfId="33298" xr:uid="{00000000-0005-0000-0000-0000F14C0000}"/>
    <cellStyle name="Normal 4 3 6 5 3 7" xfId="7730" xr:uid="{00000000-0005-0000-0000-0000F24C0000}"/>
    <cellStyle name="Normal 4 3 6 5 3 7 2" xfId="29554" xr:uid="{00000000-0005-0000-0000-0000F34C0000}"/>
    <cellStyle name="Normal 4 3 6 5 3 8" xfId="5858" xr:uid="{00000000-0005-0000-0000-0000F44C0000}"/>
    <cellStyle name="Normal 4 3 6 5 3 8 2" xfId="21998" xr:uid="{00000000-0005-0000-0000-0000F54C0000}"/>
    <cellStyle name="Normal 4 3 6 5 3 9" xfId="3986" xr:uid="{00000000-0005-0000-0000-0000F64C0000}"/>
    <cellStyle name="Normal 4 3 6 5 4" xfId="13210" xr:uid="{00000000-0005-0000-0000-0000F74C0000}"/>
    <cellStyle name="Normal 4 3 6 5 4 2" xfId="15597" xr:uid="{00000000-0005-0000-0000-0000F84C0000}"/>
    <cellStyle name="Normal 4 3 6 5 4 2 2" xfId="43225" xr:uid="{00000000-0005-0000-0000-0000F94C0000}"/>
    <cellStyle name="Normal 4 3 6 5 4 2 3" xfId="34925" xr:uid="{00000000-0005-0000-0000-0000FA4C0000}"/>
    <cellStyle name="Normal 4 3 6 5 4 3" xfId="40853" xr:uid="{00000000-0005-0000-0000-0000FB4C0000}"/>
    <cellStyle name="Normal 4 3 6 5 4 4" xfId="37373" xr:uid="{00000000-0005-0000-0000-0000FC4C0000}"/>
    <cellStyle name="Normal 4 3 6 5 4 5" xfId="30471" xr:uid="{00000000-0005-0000-0000-0000FD4C0000}"/>
    <cellStyle name="Normal 4 3 6 5 4 6" xfId="25336" xr:uid="{00000000-0005-0000-0000-0000FE4C0000}"/>
    <cellStyle name="Normal 4 3 6 5 5" xfId="12091" xr:uid="{00000000-0005-0000-0000-0000FF4C0000}"/>
    <cellStyle name="Normal 4 3 6 5 5 2" xfId="39838" xr:uid="{00000000-0005-0000-0000-0000004D0000}"/>
    <cellStyle name="Normal 4 3 6 5 5 3" xfId="34368" xr:uid="{00000000-0005-0000-0000-0000014D0000}"/>
    <cellStyle name="Normal 4 3 6 5 5 4" xfId="26975" xr:uid="{00000000-0005-0000-0000-0000024D0000}"/>
    <cellStyle name="Normal 4 3 6 5 6" xfId="14582" xr:uid="{00000000-0005-0000-0000-0000034D0000}"/>
    <cellStyle name="Normal 4 3 6 5 6 2" xfId="42210" xr:uid="{00000000-0005-0000-0000-0000044D0000}"/>
    <cellStyle name="Normal 4 3 6 5 6 3" xfId="22915" xr:uid="{00000000-0005-0000-0000-0000054D0000}"/>
    <cellStyle name="Normal 4 3 6 5 7" xfId="16802" xr:uid="{00000000-0005-0000-0000-0000064D0000}"/>
    <cellStyle name="Normal 4 3 6 5 7 2" xfId="44430" xr:uid="{00000000-0005-0000-0000-0000074D0000}"/>
    <cellStyle name="Normal 4 3 6 5 8" xfId="10519" xr:uid="{00000000-0005-0000-0000-0000084D0000}"/>
    <cellStyle name="Normal 4 3 6 5 8 2" xfId="38290" xr:uid="{00000000-0005-0000-0000-0000094D0000}"/>
    <cellStyle name="Normal 4 3 6 5 9" xfId="17297" xr:uid="{00000000-0005-0000-0000-00000A4D0000}"/>
    <cellStyle name="Normal 4 3 6 5 9 2" xfId="35742" xr:uid="{00000000-0005-0000-0000-00000B4D0000}"/>
    <cellStyle name="Normal 4 3 6 6" xfId="1791" xr:uid="{00000000-0005-0000-0000-00000C4D0000}"/>
    <cellStyle name="Normal 4 3 6 6 10" xfId="3664" xr:uid="{00000000-0005-0000-0000-00000D4D0000}"/>
    <cellStyle name="Normal 4 3 6 6 11" xfId="19804" xr:uid="{00000000-0005-0000-0000-00000E4D0000}"/>
    <cellStyle name="Normal 4 3 6 6 2" xfId="13243" xr:uid="{00000000-0005-0000-0000-00000F4D0000}"/>
    <cellStyle name="Normal 4 3 6 6 2 2" xfId="15628" xr:uid="{00000000-0005-0000-0000-0000104D0000}"/>
    <cellStyle name="Normal 4 3 6 6 2 2 2" xfId="43256" xr:uid="{00000000-0005-0000-0000-0000114D0000}"/>
    <cellStyle name="Normal 4 3 6 6 2 3" xfId="40884" xr:uid="{00000000-0005-0000-0000-0000124D0000}"/>
    <cellStyle name="Normal 4 3 6 6 2 4" xfId="37051" xr:uid="{00000000-0005-0000-0000-0000134D0000}"/>
    <cellStyle name="Normal 4 3 6 6 2 5" xfId="31104" xr:uid="{00000000-0005-0000-0000-0000144D0000}"/>
    <cellStyle name="Normal 4 3 6 6 2 6" xfId="25367" xr:uid="{00000000-0005-0000-0000-0000154D0000}"/>
    <cellStyle name="Normal 4 3 6 6 3" xfId="11938" xr:uid="{00000000-0005-0000-0000-0000164D0000}"/>
    <cellStyle name="Normal 4 3 6 6 3 2" xfId="39685" xr:uid="{00000000-0005-0000-0000-0000174D0000}"/>
    <cellStyle name="Normal 4 3 6 6 3 3" xfId="34215" xr:uid="{00000000-0005-0000-0000-0000184D0000}"/>
    <cellStyle name="Normal 4 3 6 6 3 4" xfId="26730" xr:uid="{00000000-0005-0000-0000-0000194D0000}"/>
    <cellStyle name="Normal 4 3 6 6 4" xfId="14429" xr:uid="{00000000-0005-0000-0000-00001A4D0000}"/>
    <cellStyle name="Normal 4 3 6 6 4 2" xfId="42057" xr:uid="{00000000-0005-0000-0000-00001B4D0000}"/>
    <cellStyle name="Normal 4 3 6 6 4 3" xfId="23548" xr:uid="{00000000-0005-0000-0000-00001C4D0000}"/>
    <cellStyle name="Normal 4 3 6 6 5" xfId="11318" xr:uid="{00000000-0005-0000-0000-00001D4D0000}"/>
    <cellStyle name="Normal 4 3 6 6 5 2" xfId="39089" xr:uid="{00000000-0005-0000-0000-00001E4D0000}"/>
    <cellStyle name="Normal 4 3 6 6 6" xfId="17930" xr:uid="{00000000-0005-0000-0000-00001F4D0000}"/>
    <cellStyle name="Normal 4 3 6 6 6 2" xfId="35498" xr:uid="{00000000-0005-0000-0000-0000204D0000}"/>
    <cellStyle name="Normal 4 3 6 6 7" xfId="9280" xr:uid="{00000000-0005-0000-0000-0000214D0000}"/>
    <cellStyle name="Normal 4 3 6 6 7 2" xfId="32976" xr:uid="{00000000-0005-0000-0000-0000224D0000}"/>
    <cellStyle name="Normal 4 3 6 6 8" xfId="7408" xr:uid="{00000000-0005-0000-0000-0000234D0000}"/>
    <cellStyle name="Normal 4 3 6 6 8 2" xfId="29232" xr:uid="{00000000-0005-0000-0000-0000244D0000}"/>
    <cellStyle name="Normal 4 3 6 6 9" xfId="5536" xr:uid="{00000000-0005-0000-0000-0000254D0000}"/>
    <cellStyle name="Normal 4 3 6 6 9 2" xfId="21676" xr:uid="{00000000-0005-0000-0000-0000264D0000}"/>
    <cellStyle name="Normal 4 3 6 7" xfId="2335" xr:uid="{00000000-0005-0000-0000-0000274D0000}"/>
    <cellStyle name="Normal 4 3 6 7 10" xfId="20347" xr:uid="{00000000-0005-0000-0000-0000284D0000}"/>
    <cellStyle name="Normal 4 3 6 7 2" xfId="12551" xr:uid="{00000000-0005-0000-0000-0000294D0000}"/>
    <cellStyle name="Normal 4 3 6 7 2 2" xfId="40297" xr:uid="{00000000-0005-0000-0000-00002A4D0000}"/>
    <cellStyle name="Normal 4 3 6 7 2 3" xfId="37594" xr:uid="{00000000-0005-0000-0000-00002B4D0000}"/>
    <cellStyle name="Normal 4 3 6 7 2 4" xfId="31647" xr:uid="{00000000-0005-0000-0000-00002C4D0000}"/>
    <cellStyle name="Normal 4 3 6 7 2 5" xfId="24780" xr:uid="{00000000-0005-0000-0000-00002D4D0000}"/>
    <cellStyle name="Normal 4 3 6 7 3" xfId="15041" xr:uid="{00000000-0005-0000-0000-00002E4D0000}"/>
    <cellStyle name="Normal 4 3 6 7 3 2" xfId="42669" xr:uid="{00000000-0005-0000-0000-00002F4D0000}"/>
    <cellStyle name="Normal 4 3 6 7 3 3" xfId="26590" xr:uid="{00000000-0005-0000-0000-0000304D0000}"/>
    <cellStyle name="Normal 4 3 6 7 4" xfId="10842" xr:uid="{00000000-0005-0000-0000-0000314D0000}"/>
    <cellStyle name="Normal 4 3 6 7 4 2" xfId="38613" xr:uid="{00000000-0005-0000-0000-0000324D0000}"/>
    <cellStyle name="Normal 4 3 6 7 4 3" xfId="24091" xr:uid="{00000000-0005-0000-0000-0000334D0000}"/>
    <cellStyle name="Normal 4 3 6 7 5" xfId="18473" xr:uid="{00000000-0005-0000-0000-0000344D0000}"/>
    <cellStyle name="Normal 4 3 6 7 5 2" xfId="35358" xr:uid="{00000000-0005-0000-0000-0000354D0000}"/>
    <cellStyle name="Normal 4 3 6 7 6" xfId="9823" xr:uid="{00000000-0005-0000-0000-0000364D0000}"/>
    <cellStyle name="Normal 4 3 6 7 6 2" xfId="33519" xr:uid="{00000000-0005-0000-0000-0000374D0000}"/>
    <cellStyle name="Normal 4 3 6 7 7" xfId="7951" xr:uid="{00000000-0005-0000-0000-0000384D0000}"/>
    <cellStyle name="Normal 4 3 6 7 7 2" xfId="29775" xr:uid="{00000000-0005-0000-0000-0000394D0000}"/>
    <cellStyle name="Normal 4 3 6 7 8" xfId="6079" xr:uid="{00000000-0005-0000-0000-00003A4D0000}"/>
    <cellStyle name="Normal 4 3 6 7 8 2" xfId="22219" xr:uid="{00000000-0005-0000-0000-00003B4D0000}"/>
    <cellStyle name="Normal 4 3 6 7 9" xfId="4207" xr:uid="{00000000-0005-0000-0000-00003C4D0000}"/>
    <cellStyle name="Normal 4 3 6 8" xfId="1634" xr:uid="{00000000-0005-0000-0000-00003D4D0000}"/>
    <cellStyle name="Normal 4 3 6 8 2" xfId="16292" xr:uid="{00000000-0005-0000-0000-00003E4D0000}"/>
    <cellStyle name="Normal 4 3 6 8 2 2" xfId="43920" xr:uid="{00000000-0005-0000-0000-00003F4D0000}"/>
    <cellStyle name="Normal 4 3 6 8 2 3" xfId="30947" xr:uid="{00000000-0005-0000-0000-0000404D0000}"/>
    <cellStyle name="Normal 4 3 6 8 2 4" xfId="26031" xr:uid="{00000000-0005-0000-0000-0000414D0000}"/>
    <cellStyle name="Normal 4 3 6 8 3" xfId="13921" xr:uid="{00000000-0005-0000-0000-0000424D0000}"/>
    <cellStyle name="Normal 4 3 6 8 3 2" xfId="41549" xr:uid="{00000000-0005-0000-0000-0000434D0000}"/>
    <cellStyle name="Normal 4 3 6 8 3 3" xfId="27762" xr:uid="{00000000-0005-0000-0000-0000444D0000}"/>
    <cellStyle name="Normal 4 3 6 8 4" xfId="17773" xr:uid="{00000000-0005-0000-0000-0000454D0000}"/>
    <cellStyle name="Normal 4 3 6 8 4 2" xfId="36529" xr:uid="{00000000-0005-0000-0000-0000464D0000}"/>
    <cellStyle name="Normal 4 3 6 8 4 3" xfId="23391" xr:uid="{00000000-0005-0000-0000-0000474D0000}"/>
    <cellStyle name="Normal 4 3 6 8 5" xfId="9123" xr:uid="{00000000-0005-0000-0000-0000484D0000}"/>
    <cellStyle name="Normal 4 3 6 8 5 2" xfId="32819" xr:uid="{00000000-0005-0000-0000-0000494D0000}"/>
    <cellStyle name="Normal 4 3 6 8 6" xfId="7251" xr:uid="{00000000-0005-0000-0000-00004A4D0000}"/>
    <cellStyle name="Normal 4 3 6 8 6 2" xfId="29075" xr:uid="{00000000-0005-0000-0000-00004B4D0000}"/>
    <cellStyle name="Normal 4 3 6 8 7" xfId="5379" xr:uid="{00000000-0005-0000-0000-00004C4D0000}"/>
    <cellStyle name="Normal 4 3 6 8 7 2" xfId="21519" xr:uid="{00000000-0005-0000-0000-00004D4D0000}"/>
    <cellStyle name="Normal 4 3 6 8 8" xfId="3507" xr:uid="{00000000-0005-0000-0000-00004E4D0000}"/>
    <cellStyle name="Normal 4 3 6 8 9" xfId="19647" xr:uid="{00000000-0005-0000-0000-00004F4D0000}"/>
    <cellStyle name="Normal 4 3 6 9" xfId="1481" xr:uid="{00000000-0005-0000-0000-0000504D0000}"/>
    <cellStyle name="Normal 4 3 6 9 2" xfId="14905" xr:uid="{00000000-0005-0000-0000-0000514D0000}"/>
    <cellStyle name="Normal 4 3 6 9 2 2" xfId="42533" xr:uid="{00000000-0005-0000-0000-0000524D0000}"/>
    <cellStyle name="Normal 4 3 6 9 2 3" xfId="30794" xr:uid="{00000000-0005-0000-0000-0000534D0000}"/>
    <cellStyle name="Normal 4 3 6 9 2 4" xfId="26428" xr:uid="{00000000-0005-0000-0000-0000544D0000}"/>
    <cellStyle name="Normal 4 3 6 9 3" xfId="12414" xr:uid="{00000000-0005-0000-0000-0000554D0000}"/>
    <cellStyle name="Normal 4 3 6 9 3 2" xfId="40161" xr:uid="{00000000-0005-0000-0000-0000564D0000}"/>
    <cellStyle name="Normal 4 3 6 9 3 3" xfId="23238" xr:uid="{00000000-0005-0000-0000-0000574D0000}"/>
    <cellStyle name="Normal 4 3 6 9 4" xfId="17620" xr:uid="{00000000-0005-0000-0000-0000584D0000}"/>
    <cellStyle name="Normal 4 3 6 9 4 2" xfId="35198" xr:uid="{00000000-0005-0000-0000-0000594D0000}"/>
    <cellStyle name="Normal 4 3 6 9 5" xfId="8970" xr:uid="{00000000-0005-0000-0000-00005A4D0000}"/>
    <cellStyle name="Normal 4 3 6 9 5 2" xfId="32666" xr:uid="{00000000-0005-0000-0000-00005B4D0000}"/>
    <cellStyle name="Normal 4 3 6 9 6" xfId="7098" xr:uid="{00000000-0005-0000-0000-00005C4D0000}"/>
    <cellStyle name="Normal 4 3 6 9 6 2" xfId="28922" xr:uid="{00000000-0005-0000-0000-00005D4D0000}"/>
    <cellStyle name="Normal 4 3 6 9 7" xfId="5226" xr:uid="{00000000-0005-0000-0000-00005E4D0000}"/>
    <cellStyle name="Normal 4 3 6 9 7 2" xfId="21366" xr:uid="{00000000-0005-0000-0000-00005F4D0000}"/>
    <cellStyle name="Normal 4 3 6 9 8" xfId="3354" xr:uid="{00000000-0005-0000-0000-0000604D0000}"/>
    <cellStyle name="Normal 4 3 6 9 9" xfId="19494" xr:uid="{00000000-0005-0000-0000-0000614D0000}"/>
    <cellStyle name="Normal 4 3 7" xfId="1085" xr:uid="{00000000-0005-0000-0000-0000624D0000}"/>
    <cellStyle name="Normal 4 3 7 10" xfId="14356" xr:uid="{00000000-0005-0000-0000-0000634D0000}"/>
    <cellStyle name="Normal 4 3 7 10 2" xfId="41984" xr:uid="{00000000-0005-0000-0000-0000644D0000}"/>
    <cellStyle name="Normal 4 3 7 10 3" xfId="34142" xr:uid="{00000000-0005-0000-0000-0000654D0000}"/>
    <cellStyle name="Normal 4 3 7 10 4" xfId="26510" xr:uid="{00000000-0005-0000-0000-0000664D0000}"/>
    <cellStyle name="Normal 4 3 7 11" xfId="16729" xr:uid="{00000000-0005-0000-0000-0000674D0000}"/>
    <cellStyle name="Normal 4 3 7 11 2" xfId="44357" xr:uid="{00000000-0005-0000-0000-0000684D0000}"/>
    <cellStyle name="Normal 4 3 7 11 3" xfId="22842" xr:uid="{00000000-0005-0000-0000-0000694D0000}"/>
    <cellStyle name="Normal 4 3 7 12" xfId="10446" xr:uid="{00000000-0005-0000-0000-00006A4D0000}"/>
    <cellStyle name="Normal 4 3 7 12 2" xfId="38217" xr:uid="{00000000-0005-0000-0000-00006B4D0000}"/>
    <cellStyle name="Normal 4 3 7 13" xfId="17224" xr:uid="{00000000-0005-0000-0000-00006C4D0000}"/>
    <cellStyle name="Normal 4 3 7 13 2" xfId="35125" xr:uid="{00000000-0005-0000-0000-00006D4D0000}"/>
    <cellStyle name="Normal 4 3 7 14" xfId="8574" xr:uid="{00000000-0005-0000-0000-00006E4D0000}"/>
    <cellStyle name="Normal 4 3 7 14 2" xfId="32270" xr:uid="{00000000-0005-0000-0000-00006F4D0000}"/>
    <cellStyle name="Normal 4 3 7 15" xfId="6702" xr:uid="{00000000-0005-0000-0000-0000704D0000}"/>
    <cellStyle name="Normal 4 3 7 15 2" xfId="28526" xr:uid="{00000000-0005-0000-0000-0000714D0000}"/>
    <cellStyle name="Normal 4 3 7 16" xfId="4830" xr:uid="{00000000-0005-0000-0000-0000724D0000}"/>
    <cellStyle name="Normal 4 3 7 16 2" xfId="20970" xr:uid="{00000000-0005-0000-0000-0000734D0000}"/>
    <cellStyle name="Normal 4 3 7 17" xfId="2958" xr:uid="{00000000-0005-0000-0000-0000744D0000}"/>
    <cellStyle name="Normal 4 3 7 18" xfId="19098" xr:uid="{00000000-0005-0000-0000-0000754D0000}"/>
    <cellStyle name="Normal 4 3 7 2" xfId="1408" xr:uid="{00000000-0005-0000-0000-0000764D0000}"/>
    <cellStyle name="Normal 4 3 7 2 10" xfId="7025" xr:uid="{00000000-0005-0000-0000-0000774D0000}"/>
    <cellStyle name="Normal 4 3 7 2 10 2" xfId="28849" xr:uid="{00000000-0005-0000-0000-0000784D0000}"/>
    <cellStyle name="Normal 4 3 7 2 11" xfId="5153" xr:uid="{00000000-0005-0000-0000-0000794D0000}"/>
    <cellStyle name="Normal 4 3 7 2 11 2" xfId="21293" xr:uid="{00000000-0005-0000-0000-00007A4D0000}"/>
    <cellStyle name="Normal 4 3 7 2 12" xfId="3281" xr:uid="{00000000-0005-0000-0000-00007B4D0000}"/>
    <cellStyle name="Normal 4 3 7 2 13" xfId="19421" xr:uid="{00000000-0005-0000-0000-00007C4D0000}"/>
    <cellStyle name="Normal 4 3 7 2 2" xfId="2584" xr:uid="{00000000-0005-0000-0000-00007D4D0000}"/>
    <cellStyle name="Normal 4 3 7 2 2 10" xfId="20596" xr:uid="{00000000-0005-0000-0000-00007E4D0000}"/>
    <cellStyle name="Normal 4 3 7 2 2 2" xfId="13657" xr:uid="{00000000-0005-0000-0000-00007F4D0000}"/>
    <cellStyle name="Normal 4 3 7 2 2 2 2" xfId="41285" xr:uid="{00000000-0005-0000-0000-0000804D0000}"/>
    <cellStyle name="Normal 4 3 7 2 2 2 3" xfId="37843" xr:uid="{00000000-0005-0000-0000-0000814D0000}"/>
    <cellStyle name="Normal 4 3 7 2 2 2 4" xfId="31896" xr:uid="{00000000-0005-0000-0000-0000824D0000}"/>
    <cellStyle name="Normal 4 3 7 2 2 2 5" xfId="25767" xr:uid="{00000000-0005-0000-0000-0000834D0000}"/>
    <cellStyle name="Normal 4 3 7 2 2 3" xfId="16028" xr:uid="{00000000-0005-0000-0000-0000844D0000}"/>
    <cellStyle name="Normal 4 3 7 2 2 3 2" xfId="43656" xr:uid="{00000000-0005-0000-0000-0000854D0000}"/>
    <cellStyle name="Normal 4 3 7 2 2 3 3" xfId="27483" xr:uid="{00000000-0005-0000-0000-0000864D0000}"/>
    <cellStyle name="Normal 4 3 7 2 2 4" xfId="11681" xr:uid="{00000000-0005-0000-0000-0000874D0000}"/>
    <cellStyle name="Normal 4 3 7 2 2 4 2" xfId="39443" xr:uid="{00000000-0005-0000-0000-0000884D0000}"/>
    <cellStyle name="Normal 4 3 7 2 2 4 3" xfId="24340" xr:uid="{00000000-0005-0000-0000-0000894D0000}"/>
    <cellStyle name="Normal 4 3 7 2 2 5" xfId="18722" xr:uid="{00000000-0005-0000-0000-00008A4D0000}"/>
    <cellStyle name="Normal 4 3 7 2 2 5 2" xfId="36250" xr:uid="{00000000-0005-0000-0000-00008B4D0000}"/>
    <cellStyle name="Normal 4 3 7 2 2 6" xfId="10072" xr:uid="{00000000-0005-0000-0000-00008C4D0000}"/>
    <cellStyle name="Normal 4 3 7 2 2 6 2" xfId="33768" xr:uid="{00000000-0005-0000-0000-00008D4D0000}"/>
    <cellStyle name="Normal 4 3 7 2 2 7" xfId="8200" xr:uid="{00000000-0005-0000-0000-00008E4D0000}"/>
    <cellStyle name="Normal 4 3 7 2 2 7 2" xfId="30024" xr:uid="{00000000-0005-0000-0000-00008F4D0000}"/>
    <cellStyle name="Normal 4 3 7 2 2 8" xfId="6328" xr:uid="{00000000-0005-0000-0000-0000904D0000}"/>
    <cellStyle name="Normal 4 3 7 2 2 8 2" xfId="22468" xr:uid="{00000000-0005-0000-0000-0000914D0000}"/>
    <cellStyle name="Normal 4 3 7 2 2 9" xfId="4456" xr:uid="{00000000-0005-0000-0000-0000924D0000}"/>
    <cellStyle name="Normal 4 3 7 2 3" xfId="2040" xr:uid="{00000000-0005-0000-0000-0000934D0000}"/>
    <cellStyle name="Normal 4 3 7 2 3 10" xfId="20053" xr:uid="{00000000-0005-0000-0000-0000944D0000}"/>
    <cellStyle name="Normal 4 3 7 2 3 2" xfId="13048" xr:uid="{00000000-0005-0000-0000-0000954D0000}"/>
    <cellStyle name="Normal 4 3 7 2 3 2 2" xfId="40697" xr:uid="{00000000-0005-0000-0000-0000964D0000}"/>
    <cellStyle name="Normal 4 3 7 2 3 2 3" xfId="31353" xr:uid="{00000000-0005-0000-0000-0000974D0000}"/>
    <cellStyle name="Normal 4 3 7 2 3 2 4" xfId="28301" xr:uid="{00000000-0005-0000-0000-0000984D0000}"/>
    <cellStyle name="Normal 4 3 7 2 3 3" xfId="15441" xr:uid="{00000000-0005-0000-0000-0000994D0000}"/>
    <cellStyle name="Normal 4 3 7 2 3 3 2" xfId="43069" xr:uid="{00000000-0005-0000-0000-00009A4D0000}"/>
    <cellStyle name="Normal 4 3 7 2 3 3 3" xfId="23797" xr:uid="{00000000-0005-0000-0000-00009B4D0000}"/>
    <cellStyle name="Normal 4 3 7 2 3 4" xfId="11245" xr:uid="{00000000-0005-0000-0000-00009C4D0000}"/>
    <cellStyle name="Normal 4 3 7 2 3 4 2" xfId="39016" xr:uid="{00000000-0005-0000-0000-00009D4D0000}"/>
    <cellStyle name="Normal 4 3 7 2 3 5" xfId="18179" xr:uid="{00000000-0005-0000-0000-00009E4D0000}"/>
    <cellStyle name="Normal 4 3 7 2 3 5 2" xfId="37300" xr:uid="{00000000-0005-0000-0000-00009F4D0000}"/>
    <cellStyle name="Normal 4 3 7 2 3 6" xfId="9529" xr:uid="{00000000-0005-0000-0000-0000A04D0000}"/>
    <cellStyle name="Normal 4 3 7 2 3 6 2" xfId="33225" xr:uid="{00000000-0005-0000-0000-0000A14D0000}"/>
    <cellStyle name="Normal 4 3 7 2 3 7" xfId="7657" xr:uid="{00000000-0005-0000-0000-0000A24D0000}"/>
    <cellStyle name="Normal 4 3 7 2 3 7 2" xfId="29481" xr:uid="{00000000-0005-0000-0000-0000A34D0000}"/>
    <cellStyle name="Normal 4 3 7 2 3 8" xfId="5785" xr:uid="{00000000-0005-0000-0000-0000A44D0000}"/>
    <cellStyle name="Normal 4 3 7 2 3 8 2" xfId="21925" xr:uid="{00000000-0005-0000-0000-0000A54D0000}"/>
    <cellStyle name="Normal 4 3 7 2 3 9" xfId="3913" xr:uid="{00000000-0005-0000-0000-0000A64D0000}"/>
    <cellStyle name="Normal 4 3 7 2 4" xfId="12341" xr:uid="{00000000-0005-0000-0000-0000A74D0000}"/>
    <cellStyle name="Normal 4 3 7 2 4 2" xfId="40088" xr:uid="{00000000-0005-0000-0000-0000A84D0000}"/>
    <cellStyle name="Normal 4 3 7 2 4 3" xfId="30721" xr:uid="{00000000-0005-0000-0000-0000A94D0000}"/>
    <cellStyle name="Normal 4 3 7 2 4 4" xfId="25180" xr:uid="{00000000-0005-0000-0000-0000AA4D0000}"/>
    <cellStyle name="Normal 4 3 7 2 5" xfId="14832" xr:uid="{00000000-0005-0000-0000-0000AB4D0000}"/>
    <cellStyle name="Normal 4 3 7 2 5 2" xfId="42460" xr:uid="{00000000-0005-0000-0000-0000AC4D0000}"/>
    <cellStyle name="Normal 4 3 7 2 5 3" xfId="34618" xr:uid="{00000000-0005-0000-0000-0000AD4D0000}"/>
    <cellStyle name="Normal 4 3 7 2 5 4" xfId="26846" xr:uid="{00000000-0005-0000-0000-0000AE4D0000}"/>
    <cellStyle name="Normal 4 3 7 2 6" xfId="17052" xr:uid="{00000000-0005-0000-0000-0000AF4D0000}"/>
    <cellStyle name="Normal 4 3 7 2 6 2" xfId="44680" xr:uid="{00000000-0005-0000-0000-0000B04D0000}"/>
    <cellStyle name="Normal 4 3 7 2 6 3" xfId="23165" xr:uid="{00000000-0005-0000-0000-0000B14D0000}"/>
    <cellStyle name="Normal 4 3 7 2 7" xfId="10769" xr:uid="{00000000-0005-0000-0000-0000B24D0000}"/>
    <cellStyle name="Normal 4 3 7 2 7 2" xfId="38540" xr:uid="{00000000-0005-0000-0000-0000B34D0000}"/>
    <cellStyle name="Normal 4 3 7 2 8" xfId="17547" xr:uid="{00000000-0005-0000-0000-0000B44D0000}"/>
    <cellStyle name="Normal 4 3 7 2 8 2" xfId="35614" xr:uid="{00000000-0005-0000-0000-0000B54D0000}"/>
    <cellStyle name="Normal 4 3 7 2 9" xfId="8897" xr:uid="{00000000-0005-0000-0000-0000B64D0000}"/>
    <cellStyle name="Normal 4 3 7 2 9 2" xfId="32593" xr:uid="{00000000-0005-0000-0000-0000B74D0000}"/>
    <cellStyle name="Normal 4 3 7 3" xfId="1328" xr:uid="{00000000-0005-0000-0000-0000B84D0000}"/>
    <cellStyle name="Normal 4 3 7 3 10" xfId="6945" xr:uid="{00000000-0005-0000-0000-0000B94D0000}"/>
    <cellStyle name="Normal 4 3 7 3 10 2" xfId="28769" xr:uid="{00000000-0005-0000-0000-0000BA4D0000}"/>
    <cellStyle name="Normal 4 3 7 3 11" xfId="5073" xr:uid="{00000000-0005-0000-0000-0000BB4D0000}"/>
    <cellStyle name="Normal 4 3 7 3 11 2" xfId="21213" xr:uid="{00000000-0005-0000-0000-0000BC4D0000}"/>
    <cellStyle name="Normal 4 3 7 3 12" xfId="3201" xr:uid="{00000000-0005-0000-0000-0000BD4D0000}"/>
    <cellStyle name="Normal 4 3 7 3 13" xfId="19341" xr:uid="{00000000-0005-0000-0000-0000BE4D0000}"/>
    <cellStyle name="Normal 4 3 7 3 2" xfId="2504" xr:uid="{00000000-0005-0000-0000-0000BF4D0000}"/>
    <cellStyle name="Normal 4 3 7 3 2 10" xfId="20516" xr:uid="{00000000-0005-0000-0000-0000C04D0000}"/>
    <cellStyle name="Normal 4 3 7 3 2 2" xfId="13577" xr:uid="{00000000-0005-0000-0000-0000C14D0000}"/>
    <cellStyle name="Normal 4 3 7 3 2 2 2" xfId="41205" xr:uid="{00000000-0005-0000-0000-0000C24D0000}"/>
    <cellStyle name="Normal 4 3 7 3 2 2 3" xfId="37763" xr:uid="{00000000-0005-0000-0000-0000C34D0000}"/>
    <cellStyle name="Normal 4 3 7 3 2 2 4" xfId="31816" xr:uid="{00000000-0005-0000-0000-0000C44D0000}"/>
    <cellStyle name="Normal 4 3 7 3 2 2 5" xfId="25687" xr:uid="{00000000-0005-0000-0000-0000C54D0000}"/>
    <cellStyle name="Normal 4 3 7 3 2 3" xfId="15948" xr:uid="{00000000-0005-0000-0000-0000C64D0000}"/>
    <cellStyle name="Normal 4 3 7 3 2 3 2" xfId="43576" xr:uid="{00000000-0005-0000-0000-0000C74D0000}"/>
    <cellStyle name="Normal 4 3 7 3 2 3 3" xfId="27403" xr:uid="{00000000-0005-0000-0000-0000C84D0000}"/>
    <cellStyle name="Normal 4 3 7 3 2 4" xfId="11573" xr:uid="{00000000-0005-0000-0000-0000C94D0000}"/>
    <cellStyle name="Normal 4 3 7 3 2 4 2" xfId="39338" xr:uid="{00000000-0005-0000-0000-0000CA4D0000}"/>
    <cellStyle name="Normal 4 3 7 3 2 4 3" xfId="24260" xr:uid="{00000000-0005-0000-0000-0000CB4D0000}"/>
    <cellStyle name="Normal 4 3 7 3 2 5" xfId="18642" xr:uid="{00000000-0005-0000-0000-0000CC4D0000}"/>
    <cellStyle name="Normal 4 3 7 3 2 5 2" xfId="36170" xr:uid="{00000000-0005-0000-0000-0000CD4D0000}"/>
    <cellStyle name="Normal 4 3 7 3 2 6" xfId="9992" xr:uid="{00000000-0005-0000-0000-0000CE4D0000}"/>
    <cellStyle name="Normal 4 3 7 3 2 6 2" xfId="33688" xr:uid="{00000000-0005-0000-0000-0000CF4D0000}"/>
    <cellStyle name="Normal 4 3 7 3 2 7" xfId="8120" xr:uid="{00000000-0005-0000-0000-0000D04D0000}"/>
    <cellStyle name="Normal 4 3 7 3 2 7 2" xfId="29944" xr:uid="{00000000-0005-0000-0000-0000D14D0000}"/>
    <cellStyle name="Normal 4 3 7 3 2 8" xfId="6248" xr:uid="{00000000-0005-0000-0000-0000D24D0000}"/>
    <cellStyle name="Normal 4 3 7 3 2 8 2" xfId="22388" xr:uid="{00000000-0005-0000-0000-0000D34D0000}"/>
    <cellStyle name="Normal 4 3 7 3 2 9" xfId="4376" xr:uid="{00000000-0005-0000-0000-0000D44D0000}"/>
    <cellStyle name="Normal 4 3 7 3 3" xfId="1960" xr:uid="{00000000-0005-0000-0000-0000D54D0000}"/>
    <cellStyle name="Normal 4 3 7 3 3 10" xfId="19973" xr:uid="{00000000-0005-0000-0000-0000D64D0000}"/>
    <cellStyle name="Normal 4 3 7 3 3 2" xfId="12694" xr:uid="{00000000-0005-0000-0000-0000D74D0000}"/>
    <cellStyle name="Normal 4 3 7 3 3 2 2" xfId="40424" xr:uid="{00000000-0005-0000-0000-0000D84D0000}"/>
    <cellStyle name="Normal 4 3 7 3 3 2 3" xfId="31273" xr:uid="{00000000-0005-0000-0000-0000D94D0000}"/>
    <cellStyle name="Normal 4 3 7 3 3 2 4" xfId="28317" xr:uid="{00000000-0005-0000-0000-0000DA4D0000}"/>
    <cellStyle name="Normal 4 3 7 3 3 3" xfId="15168" xr:uid="{00000000-0005-0000-0000-0000DB4D0000}"/>
    <cellStyle name="Normal 4 3 7 3 3 3 2" xfId="42796" xr:uid="{00000000-0005-0000-0000-0000DC4D0000}"/>
    <cellStyle name="Normal 4 3 7 3 3 3 3" xfId="23717" xr:uid="{00000000-0005-0000-0000-0000DD4D0000}"/>
    <cellStyle name="Normal 4 3 7 3 3 4" xfId="11165" xr:uid="{00000000-0005-0000-0000-0000DE4D0000}"/>
    <cellStyle name="Normal 4 3 7 3 3 4 2" xfId="38936" xr:uid="{00000000-0005-0000-0000-0000DF4D0000}"/>
    <cellStyle name="Normal 4 3 7 3 3 5" xfId="18099" xr:uid="{00000000-0005-0000-0000-0000E04D0000}"/>
    <cellStyle name="Normal 4 3 7 3 3 5 2" xfId="37220" xr:uid="{00000000-0005-0000-0000-0000E14D0000}"/>
    <cellStyle name="Normal 4 3 7 3 3 6" xfId="9449" xr:uid="{00000000-0005-0000-0000-0000E24D0000}"/>
    <cellStyle name="Normal 4 3 7 3 3 6 2" xfId="33145" xr:uid="{00000000-0005-0000-0000-0000E34D0000}"/>
    <cellStyle name="Normal 4 3 7 3 3 7" xfId="7577" xr:uid="{00000000-0005-0000-0000-0000E44D0000}"/>
    <cellStyle name="Normal 4 3 7 3 3 7 2" xfId="29401" xr:uid="{00000000-0005-0000-0000-0000E54D0000}"/>
    <cellStyle name="Normal 4 3 7 3 3 8" xfId="5705" xr:uid="{00000000-0005-0000-0000-0000E64D0000}"/>
    <cellStyle name="Normal 4 3 7 3 3 8 2" xfId="21845" xr:uid="{00000000-0005-0000-0000-0000E74D0000}"/>
    <cellStyle name="Normal 4 3 7 3 3 9" xfId="3833" xr:uid="{00000000-0005-0000-0000-0000E84D0000}"/>
    <cellStyle name="Normal 4 3 7 3 4" xfId="12261" xr:uid="{00000000-0005-0000-0000-0000E94D0000}"/>
    <cellStyle name="Normal 4 3 7 3 4 2" xfId="40008" xr:uid="{00000000-0005-0000-0000-0000EA4D0000}"/>
    <cellStyle name="Normal 4 3 7 3 4 3" xfId="30641" xr:uid="{00000000-0005-0000-0000-0000EB4D0000}"/>
    <cellStyle name="Normal 4 3 7 3 4 4" xfId="24907" xr:uid="{00000000-0005-0000-0000-0000EC4D0000}"/>
    <cellStyle name="Normal 4 3 7 3 5" xfId="14752" xr:uid="{00000000-0005-0000-0000-0000ED4D0000}"/>
    <cellStyle name="Normal 4 3 7 3 5 2" xfId="42380" xr:uid="{00000000-0005-0000-0000-0000EE4D0000}"/>
    <cellStyle name="Normal 4 3 7 3 5 3" xfId="34538" xr:uid="{00000000-0005-0000-0000-0000EF4D0000}"/>
    <cellStyle name="Normal 4 3 7 3 5 4" xfId="26670" xr:uid="{00000000-0005-0000-0000-0000F04D0000}"/>
    <cellStyle name="Normal 4 3 7 3 6" xfId="16972" xr:uid="{00000000-0005-0000-0000-0000F14D0000}"/>
    <cellStyle name="Normal 4 3 7 3 6 2" xfId="44600" xr:uid="{00000000-0005-0000-0000-0000F24D0000}"/>
    <cellStyle name="Normal 4 3 7 3 6 3" xfId="23085" xr:uid="{00000000-0005-0000-0000-0000F34D0000}"/>
    <cellStyle name="Normal 4 3 7 3 7" xfId="10689" xr:uid="{00000000-0005-0000-0000-0000F44D0000}"/>
    <cellStyle name="Normal 4 3 7 3 7 2" xfId="38460" xr:uid="{00000000-0005-0000-0000-0000F54D0000}"/>
    <cellStyle name="Normal 4 3 7 3 8" xfId="17467" xr:uid="{00000000-0005-0000-0000-0000F64D0000}"/>
    <cellStyle name="Normal 4 3 7 3 8 2" xfId="35438" xr:uid="{00000000-0005-0000-0000-0000F74D0000}"/>
    <cellStyle name="Normal 4 3 7 3 9" xfId="8817" xr:uid="{00000000-0005-0000-0000-0000F84D0000}"/>
    <cellStyle name="Normal 4 3 7 3 9 2" xfId="32513" xr:uid="{00000000-0005-0000-0000-0000F94D0000}"/>
    <cellStyle name="Normal 4 3 7 4" xfId="1238" xr:uid="{00000000-0005-0000-0000-0000FA4D0000}"/>
    <cellStyle name="Normal 4 3 7 4 10" xfId="6855" xr:uid="{00000000-0005-0000-0000-0000FB4D0000}"/>
    <cellStyle name="Normal 4 3 7 4 10 2" xfId="28679" xr:uid="{00000000-0005-0000-0000-0000FC4D0000}"/>
    <cellStyle name="Normal 4 3 7 4 11" xfId="4983" xr:uid="{00000000-0005-0000-0000-0000FD4D0000}"/>
    <cellStyle name="Normal 4 3 7 4 11 2" xfId="21123" xr:uid="{00000000-0005-0000-0000-0000FE4D0000}"/>
    <cellStyle name="Normal 4 3 7 4 12" xfId="3111" xr:uid="{00000000-0005-0000-0000-0000FF4D0000}"/>
    <cellStyle name="Normal 4 3 7 4 13" xfId="19251" xr:uid="{00000000-0005-0000-0000-0000004E0000}"/>
    <cellStyle name="Normal 4 3 7 4 2" xfId="2737" xr:uid="{00000000-0005-0000-0000-0000014E0000}"/>
    <cellStyle name="Normal 4 3 7 4 2 10" xfId="20749" xr:uid="{00000000-0005-0000-0000-0000024E0000}"/>
    <cellStyle name="Normal 4 3 7 4 2 2" xfId="13802" xr:uid="{00000000-0005-0000-0000-0000034E0000}"/>
    <cellStyle name="Normal 4 3 7 4 2 2 2" xfId="41430" xr:uid="{00000000-0005-0000-0000-0000044E0000}"/>
    <cellStyle name="Normal 4 3 7 4 2 2 3" xfId="37996" xr:uid="{00000000-0005-0000-0000-0000054E0000}"/>
    <cellStyle name="Normal 4 3 7 4 2 2 4" xfId="32049" xr:uid="{00000000-0005-0000-0000-0000064E0000}"/>
    <cellStyle name="Normal 4 3 7 4 2 2 5" xfId="25912" xr:uid="{00000000-0005-0000-0000-0000074E0000}"/>
    <cellStyle name="Normal 4 3 7 4 2 3" xfId="16173" xr:uid="{00000000-0005-0000-0000-0000084E0000}"/>
    <cellStyle name="Normal 4 3 7 4 2 3 2" xfId="43801" xr:uid="{00000000-0005-0000-0000-0000094E0000}"/>
    <cellStyle name="Normal 4 3 7 4 2 3 3" xfId="27636" xr:uid="{00000000-0005-0000-0000-00000A4E0000}"/>
    <cellStyle name="Normal 4 3 7 4 2 4" xfId="11075" xr:uid="{00000000-0005-0000-0000-00000B4E0000}"/>
    <cellStyle name="Normal 4 3 7 4 2 4 2" xfId="38846" xr:uid="{00000000-0005-0000-0000-00000C4E0000}"/>
    <cellStyle name="Normal 4 3 7 4 2 4 3" xfId="24493" xr:uid="{00000000-0005-0000-0000-00000D4E0000}"/>
    <cellStyle name="Normal 4 3 7 4 2 5" xfId="18875" xr:uid="{00000000-0005-0000-0000-00000E4E0000}"/>
    <cellStyle name="Normal 4 3 7 4 2 5 2" xfId="36403" xr:uid="{00000000-0005-0000-0000-00000F4E0000}"/>
    <cellStyle name="Normal 4 3 7 4 2 6" xfId="10225" xr:uid="{00000000-0005-0000-0000-0000104E0000}"/>
    <cellStyle name="Normal 4 3 7 4 2 6 2" xfId="33921" xr:uid="{00000000-0005-0000-0000-0000114E0000}"/>
    <cellStyle name="Normal 4 3 7 4 2 7" xfId="8353" xr:uid="{00000000-0005-0000-0000-0000124E0000}"/>
    <cellStyle name="Normal 4 3 7 4 2 7 2" xfId="30177" xr:uid="{00000000-0005-0000-0000-0000134E0000}"/>
    <cellStyle name="Normal 4 3 7 4 2 8" xfId="6481" xr:uid="{00000000-0005-0000-0000-0000144E0000}"/>
    <cellStyle name="Normal 4 3 7 4 2 8 2" xfId="22621" xr:uid="{00000000-0005-0000-0000-0000154E0000}"/>
    <cellStyle name="Normal 4 3 7 4 2 9" xfId="4609" xr:uid="{00000000-0005-0000-0000-0000164E0000}"/>
    <cellStyle name="Normal 4 3 7 4 3" xfId="2193" xr:uid="{00000000-0005-0000-0000-0000174E0000}"/>
    <cellStyle name="Normal 4 3 7 4 3 2" xfId="15753" xr:uid="{00000000-0005-0000-0000-0000184E0000}"/>
    <cellStyle name="Normal 4 3 7 4 3 2 2" xfId="43381" xr:uid="{00000000-0005-0000-0000-0000194E0000}"/>
    <cellStyle name="Normal 4 3 7 4 3 2 3" xfId="31506" xr:uid="{00000000-0005-0000-0000-00001A4E0000}"/>
    <cellStyle name="Normal 4 3 7 4 3 2 4" xfId="28379" xr:uid="{00000000-0005-0000-0000-00001B4E0000}"/>
    <cellStyle name="Normal 4 3 7 4 3 3" xfId="13382" xr:uid="{00000000-0005-0000-0000-00001C4E0000}"/>
    <cellStyle name="Normal 4 3 7 4 3 3 2" xfId="41010" xr:uid="{00000000-0005-0000-0000-00001D4E0000}"/>
    <cellStyle name="Normal 4 3 7 4 3 3 3" xfId="23950" xr:uid="{00000000-0005-0000-0000-00001E4E0000}"/>
    <cellStyle name="Normal 4 3 7 4 3 4" xfId="18332" xr:uid="{00000000-0005-0000-0000-00001F4E0000}"/>
    <cellStyle name="Normal 4 3 7 4 3 4 2" xfId="37453" xr:uid="{00000000-0005-0000-0000-0000204E0000}"/>
    <cellStyle name="Normal 4 3 7 4 3 5" xfId="9682" xr:uid="{00000000-0005-0000-0000-0000214E0000}"/>
    <cellStyle name="Normal 4 3 7 4 3 5 2" xfId="33378" xr:uid="{00000000-0005-0000-0000-0000224E0000}"/>
    <cellStyle name="Normal 4 3 7 4 3 6" xfId="7810" xr:uid="{00000000-0005-0000-0000-0000234E0000}"/>
    <cellStyle name="Normal 4 3 7 4 3 6 2" xfId="29634" xr:uid="{00000000-0005-0000-0000-0000244E0000}"/>
    <cellStyle name="Normal 4 3 7 4 3 7" xfId="5938" xr:uid="{00000000-0005-0000-0000-0000254E0000}"/>
    <cellStyle name="Normal 4 3 7 4 3 7 2" xfId="22078" xr:uid="{00000000-0005-0000-0000-0000264E0000}"/>
    <cellStyle name="Normal 4 3 7 4 3 8" xfId="4066" xr:uid="{00000000-0005-0000-0000-0000274E0000}"/>
    <cellStyle name="Normal 4 3 7 4 3 9" xfId="20206" xr:uid="{00000000-0005-0000-0000-0000284E0000}"/>
    <cellStyle name="Normal 4 3 7 4 4" xfId="12171" xr:uid="{00000000-0005-0000-0000-0000294E0000}"/>
    <cellStyle name="Normal 4 3 7 4 4 2" xfId="39918" xr:uid="{00000000-0005-0000-0000-00002A4E0000}"/>
    <cellStyle name="Normal 4 3 7 4 4 3" xfId="30551" xr:uid="{00000000-0005-0000-0000-00002B4E0000}"/>
    <cellStyle name="Normal 4 3 7 4 4 4" xfId="25492" xr:uid="{00000000-0005-0000-0000-00002C4E0000}"/>
    <cellStyle name="Normal 4 3 7 4 5" xfId="14662" xr:uid="{00000000-0005-0000-0000-00002D4E0000}"/>
    <cellStyle name="Normal 4 3 7 4 5 2" xfId="42290" xr:uid="{00000000-0005-0000-0000-00002E4E0000}"/>
    <cellStyle name="Normal 4 3 7 4 5 3" xfId="34448" xr:uid="{00000000-0005-0000-0000-00002F4E0000}"/>
    <cellStyle name="Normal 4 3 7 4 5 4" xfId="27167" xr:uid="{00000000-0005-0000-0000-0000304E0000}"/>
    <cellStyle name="Normal 4 3 7 4 6" xfId="16882" xr:uid="{00000000-0005-0000-0000-0000314E0000}"/>
    <cellStyle name="Normal 4 3 7 4 6 2" xfId="44510" xr:uid="{00000000-0005-0000-0000-0000324E0000}"/>
    <cellStyle name="Normal 4 3 7 4 6 3" xfId="22995" xr:uid="{00000000-0005-0000-0000-0000334E0000}"/>
    <cellStyle name="Normal 4 3 7 4 7" xfId="10599" xr:uid="{00000000-0005-0000-0000-0000344E0000}"/>
    <cellStyle name="Normal 4 3 7 4 7 2" xfId="38370" xr:uid="{00000000-0005-0000-0000-0000354E0000}"/>
    <cellStyle name="Normal 4 3 7 4 8" xfId="17377" xr:uid="{00000000-0005-0000-0000-0000364E0000}"/>
    <cellStyle name="Normal 4 3 7 4 8 2" xfId="35934" xr:uid="{00000000-0005-0000-0000-0000374E0000}"/>
    <cellStyle name="Normal 4 3 7 4 9" xfId="8727" xr:uid="{00000000-0005-0000-0000-0000384E0000}"/>
    <cellStyle name="Normal 4 3 7 4 9 2" xfId="32423" xr:uid="{00000000-0005-0000-0000-0000394E0000}"/>
    <cellStyle name="Normal 4 3 7 5" xfId="1871" xr:uid="{00000000-0005-0000-0000-00003A4E0000}"/>
    <cellStyle name="Normal 4 3 7 5 10" xfId="3744" xr:uid="{00000000-0005-0000-0000-00003B4E0000}"/>
    <cellStyle name="Normal 4 3 7 5 11" xfId="19884" xr:uid="{00000000-0005-0000-0000-00003C4E0000}"/>
    <cellStyle name="Normal 4 3 7 5 2" xfId="13371" xr:uid="{00000000-0005-0000-0000-00003D4E0000}"/>
    <cellStyle name="Normal 4 3 7 5 2 2" xfId="15742" xr:uid="{00000000-0005-0000-0000-00003E4E0000}"/>
    <cellStyle name="Normal 4 3 7 5 2 2 2" xfId="43370" xr:uid="{00000000-0005-0000-0000-00003F4E0000}"/>
    <cellStyle name="Normal 4 3 7 5 2 3" xfId="40999" xr:uid="{00000000-0005-0000-0000-0000404E0000}"/>
    <cellStyle name="Normal 4 3 7 5 2 4" xfId="37131" xr:uid="{00000000-0005-0000-0000-0000414E0000}"/>
    <cellStyle name="Normal 4 3 7 5 2 5" xfId="31184" xr:uid="{00000000-0005-0000-0000-0000424E0000}"/>
    <cellStyle name="Normal 4 3 7 5 2 6" xfId="25481" xr:uid="{00000000-0005-0000-0000-0000434E0000}"/>
    <cellStyle name="Normal 4 3 7 5 3" xfId="12018" xr:uid="{00000000-0005-0000-0000-0000444E0000}"/>
    <cellStyle name="Normal 4 3 7 5 3 2" xfId="39765" xr:uid="{00000000-0005-0000-0000-0000454E0000}"/>
    <cellStyle name="Normal 4 3 7 5 3 3" xfId="34295" xr:uid="{00000000-0005-0000-0000-0000464E0000}"/>
    <cellStyle name="Normal 4 3 7 5 3 4" xfId="27156" xr:uid="{00000000-0005-0000-0000-0000474E0000}"/>
    <cellStyle name="Normal 4 3 7 5 4" xfId="14509" xr:uid="{00000000-0005-0000-0000-0000484E0000}"/>
    <cellStyle name="Normal 4 3 7 5 4 2" xfId="42137" xr:uid="{00000000-0005-0000-0000-0000494E0000}"/>
    <cellStyle name="Normal 4 3 7 5 4 3" xfId="23628" xr:uid="{00000000-0005-0000-0000-00004A4E0000}"/>
    <cellStyle name="Normal 4 3 7 5 5" xfId="11398" xr:uid="{00000000-0005-0000-0000-00004B4E0000}"/>
    <cellStyle name="Normal 4 3 7 5 5 2" xfId="39169" xr:uid="{00000000-0005-0000-0000-00004C4E0000}"/>
    <cellStyle name="Normal 4 3 7 5 6" xfId="18010" xr:uid="{00000000-0005-0000-0000-00004D4E0000}"/>
    <cellStyle name="Normal 4 3 7 5 6 2" xfId="35923" xr:uid="{00000000-0005-0000-0000-00004E4E0000}"/>
    <cellStyle name="Normal 4 3 7 5 7" xfId="9360" xr:uid="{00000000-0005-0000-0000-00004F4E0000}"/>
    <cellStyle name="Normal 4 3 7 5 7 2" xfId="33056" xr:uid="{00000000-0005-0000-0000-0000504E0000}"/>
    <cellStyle name="Normal 4 3 7 5 8" xfId="7488" xr:uid="{00000000-0005-0000-0000-0000514E0000}"/>
    <cellStyle name="Normal 4 3 7 5 8 2" xfId="29312" xr:uid="{00000000-0005-0000-0000-0000524E0000}"/>
    <cellStyle name="Normal 4 3 7 5 9" xfId="5616" xr:uid="{00000000-0005-0000-0000-0000534E0000}"/>
    <cellStyle name="Normal 4 3 7 5 9 2" xfId="21756" xr:uid="{00000000-0005-0000-0000-0000544E0000}"/>
    <cellStyle name="Normal 4 3 7 6" xfId="2415" xr:uid="{00000000-0005-0000-0000-0000554E0000}"/>
    <cellStyle name="Normal 4 3 7 6 10" xfId="20427" xr:uid="{00000000-0005-0000-0000-0000564E0000}"/>
    <cellStyle name="Normal 4 3 7 6 2" xfId="13502" xr:uid="{00000000-0005-0000-0000-0000574E0000}"/>
    <cellStyle name="Normal 4 3 7 6 2 2" xfId="41130" xr:uid="{00000000-0005-0000-0000-0000584E0000}"/>
    <cellStyle name="Normal 4 3 7 6 2 3" xfId="37674" xr:uid="{00000000-0005-0000-0000-0000594E0000}"/>
    <cellStyle name="Normal 4 3 7 6 2 4" xfId="31727" xr:uid="{00000000-0005-0000-0000-00005A4E0000}"/>
    <cellStyle name="Normal 4 3 7 6 2 5" xfId="25612" xr:uid="{00000000-0005-0000-0000-00005B4E0000}"/>
    <cellStyle name="Normal 4 3 7 6 3" xfId="15873" xr:uid="{00000000-0005-0000-0000-00005C4E0000}"/>
    <cellStyle name="Normal 4 3 7 6 3 2" xfId="43501" xr:uid="{00000000-0005-0000-0000-00005D4E0000}"/>
    <cellStyle name="Normal 4 3 7 6 3 3" xfId="27314" xr:uid="{00000000-0005-0000-0000-00005E4E0000}"/>
    <cellStyle name="Normal 4 3 7 6 4" xfId="10922" xr:uid="{00000000-0005-0000-0000-00005F4E0000}"/>
    <cellStyle name="Normal 4 3 7 6 4 2" xfId="38693" xr:uid="{00000000-0005-0000-0000-0000604E0000}"/>
    <cellStyle name="Normal 4 3 7 6 4 3" xfId="24171" xr:uid="{00000000-0005-0000-0000-0000614E0000}"/>
    <cellStyle name="Normal 4 3 7 6 5" xfId="18553" xr:uid="{00000000-0005-0000-0000-0000624E0000}"/>
    <cellStyle name="Normal 4 3 7 6 5 2" xfId="36081" xr:uid="{00000000-0005-0000-0000-0000634E0000}"/>
    <cellStyle name="Normal 4 3 7 6 6" xfId="9903" xr:uid="{00000000-0005-0000-0000-0000644E0000}"/>
    <cellStyle name="Normal 4 3 7 6 6 2" xfId="33599" xr:uid="{00000000-0005-0000-0000-0000654E0000}"/>
    <cellStyle name="Normal 4 3 7 6 7" xfId="8031" xr:uid="{00000000-0005-0000-0000-0000664E0000}"/>
    <cellStyle name="Normal 4 3 7 6 7 2" xfId="29855" xr:uid="{00000000-0005-0000-0000-0000674E0000}"/>
    <cellStyle name="Normal 4 3 7 6 8" xfId="6159" xr:uid="{00000000-0005-0000-0000-0000684E0000}"/>
    <cellStyle name="Normal 4 3 7 6 8 2" xfId="22299" xr:uid="{00000000-0005-0000-0000-0000694E0000}"/>
    <cellStyle name="Normal 4 3 7 6 9" xfId="4287" xr:uid="{00000000-0005-0000-0000-00006A4E0000}"/>
    <cellStyle name="Normal 4 3 7 7" xfId="1714" xr:uid="{00000000-0005-0000-0000-00006B4E0000}"/>
    <cellStyle name="Normal 4 3 7 7 2" xfId="16408" xr:uid="{00000000-0005-0000-0000-00006C4E0000}"/>
    <cellStyle name="Normal 4 3 7 7 2 2" xfId="44036" xr:uid="{00000000-0005-0000-0000-00006D4E0000}"/>
    <cellStyle name="Normal 4 3 7 7 2 3" xfId="31027" xr:uid="{00000000-0005-0000-0000-00006E4E0000}"/>
    <cellStyle name="Normal 4 3 7 7 2 4" xfId="26147" xr:uid="{00000000-0005-0000-0000-00006F4E0000}"/>
    <cellStyle name="Normal 4 3 7 7 3" xfId="14037" xr:uid="{00000000-0005-0000-0000-0000704E0000}"/>
    <cellStyle name="Normal 4 3 7 7 3 2" xfId="41665" xr:uid="{00000000-0005-0000-0000-0000714E0000}"/>
    <cellStyle name="Normal 4 3 7 7 3 3" xfId="27878" xr:uid="{00000000-0005-0000-0000-0000724E0000}"/>
    <cellStyle name="Normal 4 3 7 7 4" xfId="17853" xr:uid="{00000000-0005-0000-0000-0000734E0000}"/>
    <cellStyle name="Normal 4 3 7 7 4 2" xfId="36645" xr:uid="{00000000-0005-0000-0000-0000744E0000}"/>
    <cellStyle name="Normal 4 3 7 7 4 3" xfId="23471" xr:uid="{00000000-0005-0000-0000-0000754E0000}"/>
    <cellStyle name="Normal 4 3 7 7 5" xfId="9203" xr:uid="{00000000-0005-0000-0000-0000764E0000}"/>
    <cellStyle name="Normal 4 3 7 7 5 2" xfId="32899" xr:uid="{00000000-0005-0000-0000-0000774E0000}"/>
    <cellStyle name="Normal 4 3 7 7 6" xfId="7331" xr:uid="{00000000-0005-0000-0000-0000784E0000}"/>
    <cellStyle name="Normal 4 3 7 7 6 2" xfId="29155" xr:uid="{00000000-0005-0000-0000-0000794E0000}"/>
    <cellStyle name="Normal 4 3 7 7 7" xfId="5459" xr:uid="{00000000-0005-0000-0000-00007A4E0000}"/>
    <cellStyle name="Normal 4 3 7 7 7 2" xfId="21599" xr:uid="{00000000-0005-0000-0000-00007B4E0000}"/>
    <cellStyle name="Normal 4 3 7 7 8" xfId="3587" xr:uid="{00000000-0005-0000-0000-00007C4E0000}"/>
    <cellStyle name="Normal 4 3 7 7 9" xfId="19727" xr:uid="{00000000-0005-0000-0000-00007D4E0000}"/>
    <cellStyle name="Normal 4 3 7 8" xfId="1561" xr:uid="{00000000-0005-0000-0000-00007E4E0000}"/>
    <cellStyle name="Normal 4 3 7 8 2" xfId="14985" xr:uid="{00000000-0005-0000-0000-00007F4E0000}"/>
    <cellStyle name="Normal 4 3 7 8 2 2" xfId="42613" xr:uid="{00000000-0005-0000-0000-0000804E0000}"/>
    <cellStyle name="Normal 4 3 7 8 2 3" xfId="30874" xr:uid="{00000000-0005-0000-0000-0000814E0000}"/>
    <cellStyle name="Normal 4 3 7 8 2 4" xfId="28269" xr:uid="{00000000-0005-0000-0000-0000824E0000}"/>
    <cellStyle name="Normal 4 3 7 8 3" xfId="12494" xr:uid="{00000000-0005-0000-0000-0000834E0000}"/>
    <cellStyle name="Normal 4 3 7 8 3 2" xfId="40241" xr:uid="{00000000-0005-0000-0000-0000844E0000}"/>
    <cellStyle name="Normal 4 3 7 8 3 3" xfId="23318" xr:uid="{00000000-0005-0000-0000-0000854E0000}"/>
    <cellStyle name="Normal 4 3 7 8 4" xfId="17700" xr:uid="{00000000-0005-0000-0000-0000864E0000}"/>
    <cellStyle name="Normal 4 3 7 8 4 2" xfId="35278" xr:uid="{00000000-0005-0000-0000-0000874E0000}"/>
    <cellStyle name="Normal 4 3 7 8 5" xfId="9050" xr:uid="{00000000-0005-0000-0000-0000884E0000}"/>
    <cellStyle name="Normal 4 3 7 8 5 2" xfId="32746" xr:uid="{00000000-0005-0000-0000-0000894E0000}"/>
    <cellStyle name="Normal 4 3 7 8 6" xfId="7178" xr:uid="{00000000-0005-0000-0000-00008A4E0000}"/>
    <cellStyle name="Normal 4 3 7 8 6 2" xfId="29002" xr:uid="{00000000-0005-0000-0000-00008B4E0000}"/>
    <cellStyle name="Normal 4 3 7 8 7" xfId="5306" xr:uid="{00000000-0005-0000-0000-00008C4E0000}"/>
    <cellStyle name="Normal 4 3 7 8 7 2" xfId="21446" xr:uid="{00000000-0005-0000-0000-00008D4E0000}"/>
    <cellStyle name="Normal 4 3 7 8 8" xfId="3434" xr:uid="{00000000-0005-0000-0000-00008E4E0000}"/>
    <cellStyle name="Normal 4 3 7 8 9" xfId="19574" xr:uid="{00000000-0005-0000-0000-00008F4E0000}"/>
    <cellStyle name="Normal 4 3 7 9" xfId="11865" xr:uid="{00000000-0005-0000-0000-0000904E0000}"/>
    <cellStyle name="Normal 4 3 7 9 2" xfId="39614" xr:uid="{00000000-0005-0000-0000-0000914E0000}"/>
    <cellStyle name="Normal 4 3 7 9 3" xfId="36974" xr:uid="{00000000-0005-0000-0000-0000924E0000}"/>
    <cellStyle name="Normal 4 3 7 9 4" xfId="30398" xr:uid="{00000000-0005-0000-0000-0000934E0000}"/>
    <cellStyle name="Normal 4 3 7 9 5" xfId="24724" xr:uid="{00000000-0005-0000-0000-0000944E0000}"/>
    <cellStyle name="Normal 4 3 8" xfId="1021" xr:uid="{00000000-0005-0000-0000-0000954E0000}"/>
    <cellStyle name="Normal 4 3 8 10" xfId="16666" xr:uid="{00000000-0005-0000-0000-0000964E0000}"/>
    <cellStyle name="Normal 4 3 8 10 2" xfId="44294" xr:uid="{00000000-0005-0000-0000-0000974E0000}"/>
    <cellStyle name="Normal 4 3 8 10 3" xfId="22779" xr:uid="{00000000-0005-0000-0000-0000984E0000}"/>
    <cellStyle name="Normal 4 3 8 11" xfId="10383" xr:uid="{00000000-0005-0000-0000-0000994E0000}"/>
    <cellStyle name="Normal 4 3 8 11 2" xfId="38154" xr:uid="{00000000-0005-0000-0000-00009A4E0000}"/>
    <cellStyle name="Normal 4 3 8 12" xfId="17161" xr:uid="{00000000-0005-0000-0000-00009B4E0000}"/>
    <cellStyle name="Normal 4 3 8 12 2" xfId="35062" xr:uid="{00000000-0005-0000-0000-00009C4E0000}"/>
    <cellStyle name="Normal 4 3 8 13" xfId="8511" xr:uid="{00000000-0005-0000-0000-00009D4E0000}"/>
    <cellStyle name="Normal 4 3 8 13 2" xfId="32207" xr:uid="{00000000-0005-0000-0000-00009E4E0000}"/>
    <cellStyle name="Normal 4 3 8 14" xfId="6639" xr:uid="{00000000-0005-0000-0000-00009F4E0000}"/>
    <cellStyle name="Normal 4 3 8 14 2" xfId="28463" xr:uid="{00000000-0005-0000-0000-0000A04E0000}"/>
    <cellStyle name="Normal 4 3 8 15" xfId="4767" xr:uid="{00000000-0005-0000-0000-0000A14E0000}"/>
    <cellStyle name="Normal 4 3 8 15 2" xfId="20907" xr:uid="{00000000-0005-0000-0000-0000A24E0000}"/>
    <cellStyle name="Normal 4 3 8 16" xfId="2895" xr:uid="{00000000-0005-0000-0000-0000A34E0000}"/>
    <cellStyle name="Normal 4 3 8 17" xfId="19035" xr:uid="{00000000-0005-0000-0000-0000A44E0000}"/>
    <cellStyle name="Normal 4 3 8 2" xfId="1345" xr:uid="{00000000-0005-0000-0000-0000A54E0000}"/>
    <cellStyle name="Normal 4 3 8 2 10" xfId="6962" xr:uid="{00000000-0005-0000-0000-0000A64E0000}"/>
    <cellStyle name="Normal 4 3 8 2 10 2" xfId="28786" xr:uid="{00000000-0005-0000-0000-0000A74E0000}"/>
    <cellStyle name="Normal 4 3 8 2 11" xfId="5090" xr:uid="{00000000-0005-0000-0000-0000A84E0000}"/>
    <cellStyle name="Normal 4 3 8 2 11 2" xfId="21230" xr:uid="{00000000-0005-0000-0000-0000A94E0000}"/>
    <cellStyle name="Normal 4 3 8 2 12" xfId="3218" xr:uid="{00000000-0005-0000-0000-0000AA4E0000}"/>
    <cellStyle name="Normal 4 3 8 2 13" xfId="19358" xr:uid="{00000000-0005-0000-0000-0000AB4E0000}"/>
    <cellStyle name="Normal 4 3 8 2 2" xfId="2521" xr:uid="{00000000-0005-0000-0000-0000AC4E0000}"/>
    <cellStyle name="Normal 4 3 8 2 2 10" xfId="20533" xr:uid="{00000000-0005-0000-0000-0000AD4E0000}"/>
    <cellStyle name="Normal 4 3 8 2 2 2" xfId="13594" xr:uid="{00000000-0005-0000-0000-0000AE4E0000}"/>
    <cellStyle name="Normal 4 3 8 2 2 2 2" xfId="41222" xr:uid="{00000000-0005-0000-0000-0000AF4E0000}"/>
    <cellStyle name="Normal 4 3 8 2 2 2 3" xfId="37780" xr:uid="{00000000-0005-0000-0000-0000B04E0000}"/>
    <cellStyle name="Normal 4 3 8 2 2 2 4" xfId="31833" xr:uid="{00000000-0005-0000-0000-0000B14E0000}"/>
    <cellStyle name="Normal 4 3 8 2 2 2 5" xfId="25704" xr:uid="{00000000-0005-0000-0000-0000B24E0000}"/>
    <cellStyle name="Normal 4 3 8 2 2 3" xfId="15965" xr:uid="{00000000-0005-0000-0000-0000B34E0000}"/>
    <cellStyle name="Normal 4 3 8 2 2 3 2" xfId="43593" xr:uid="{00000000-0005-0000-0000-0000B44E0000}"/>
    <cellStyle name="Normal 4 3 8 2 2 3 3" xfId="27420" xr:uid="{00000000-0005-0000-0000-0000B54E0000}"/>
    <cellStyle name="Normal 4 3 8 2 2 4" xfId="11667" xr:uid="{00000000-0005-0000-0000-0000B64E0000}"/>
    <cellStyle name="Normal 4 3 8 2 2 4 2" xfId="39429" xr:uid="{00000000-0005-0000-0000-0000B74E0000}"/>
    <cellStyle name="Normal 4 3 8 2 2 4 3" xfId="24277" xr:uid="{00000000-0005-0000-0000-0000B84E0000}"/>
    <cellStyle name="Normal 4 3 8 2 2 5" xfId="18659" xr:uid="{00000000-0005-0000-0000-0000B94E0000}"/>
    <cellStyle name="Normal 4 3 8 2 2 5 2" xfId="36187" xr:uid="{00000000-0005-0000-0000-0000BA4E0000}"/>
    <cellStyle name="Normal 4 3 8 2 2 6" xfId="10009" xr:uid="{00000000-0005-0000-0000-0000BB4E0000}"/>
    <cellStyle name="Normal 4 3 8 2 2 6 2" xfId="33705" xr:uid="{00000000-0005-0000-0000-0000BC4E0000}"/>
    <cellStyle name="Normal 4 3 8 2 2 7" xfId="8137" xr:uid="{00000000-0005-0000-0000-0000BD4E0000}"/>
    <cellStyle name="Normal 4 3 8 2 2 7 2" xfId="29961" xr:uid="{00000000-0005-0000-0000-0000BE4E0000}"/>
    <cellStyle name="Normal 4 3 8 2 2 8" xfId="6265" xr:uid="{00000000-0005-0000-0000-0000BF4E0000}"/>
    <cellStyle name="Normal 4 3 8 2 2 8 2" xfId="22405" xr:uid="{00000000-0005-0000-0000-0000C04E0000}"/>
    <cellStyle name="Normal 4 3 8 2 2 9" xfId="4393" xr:uid="{00000000-0005-0000-0000-0000C14E0000}"/>
    <cellStyle name="Normal 4 3 8 2 3" xfId="1977" xr:uid="{00000000-0005-0000-0000-0000C24E0000}"/>
    <cellStyle name="Normal 4 3 8 2 3 10" xfId="19990" xr:uid="{00000000-0005-0000-0000-0000C34E0000}"/>
    <cellStyle name="Normal 4 3 8 2 3 2" xfId="13054" xr:uid="{00000000-0005-0000-0000-0000C44E0000}"/>
    <cellStyle name="Normal 4 3 8 2 3 2 2" xfId="40703" xr:uid="{00000000-0005-0000-0000-0000C54E0000}"/>
    <cellStyle name="Normal 4 3 8 2 3 2 3" xfId="31290" xr:uid="{00000000-0005-0000-0000-0000C64E0000}"/>
    <cellStyle name="Normal 4 3 8 2 3 2 4" xfId="28114" xr:uid="{00000000-0005-0000-0000-0000C74E0000}"/>
    <cellStyle name="Normal 4 3 8 2 3 3" xfId="15447" xr:uid="{00000000-0005-0000-0000-0000C84E0000}"/>
    <cellStyle name="Normal 4 3 8 2 3 3 2" xfId="43075" xr:uid="{00000000-0005-0000-0000-0000C94E0000}"/>
    <cellStyle name="Normal 4 3 8 2 3 3 3" xfId="23734" xr:uid="{00000000-0005-0000-0000-0000CA4E0000}"/>
    <cellStyle name="Normal 4 3 8 2 3 4" xfId="11182" xr:uid="{00000000-0005-0000-0000-0000CB4E0000}"/>
    <cellStyle name="Normal 4 3 8 2 3 4 2" xfId="38953" xr:uid="{00000000-0005-0000-0000-0000CC4E0000}"/>
    <cellStyle name="Normal 4 3 8 2 3 5" xfId="18116" xr:uid="{00000000-0005-0000-0000-0000CD4E0000}"/>
    <cellStyle name="Normal 4 3 8 2 3 5 2" xfId="37237" xr:uid="{00000000-0005-0000-0000-0000CE4E0000}"/>
    <cellStyle name="Normal 4 3 8 2 3 6" xfId="9466" xr:uid="{00000000-0005-0000-0000-0000CF4E0000}"/>
    <cellStyle name="Normal 4 3 8 2 3 6 2" xfId="33162" xr:uid="{00000000-0005-0000-0000-0000D04E0000}"/>
    <cellStyle name="Normal 4 3 8 2 3 7" xfId="7594" xr:uid="{00000000-0005-0000-0000-0000D14E0000}"/>
    <cellStyle name="Normal 4 3 8 2 3 7 2" xfId="29418" xr:uid="{00000000-0005-0000-0000-0000D24E0000}"/>
    <cellStyle name="Normal 4 3 8 2 3 8" xfId="5722" xr:uid="{00000000-0005-0000-0000-0000D34E0000}"/>
    <cellStyle name="Normal 4 3 8 2 3 8 2" xfId="21862" xr:uid="{00000000-0005-0000-0000-0000D44E0000}"/>
    <cellStyle name="Normal 4 3 8 2 3 9" xfId="3850" xr:uid="{00000000-0005-0000-0000-0000D54E0000}"/>
    <cellStyle name="Normal 4 3 8 2 4" xfId="12278" xr:uid="{00000000-0005-0000-0000-0000D64E0000}"/>
    <cellStyle name="Normal 4 3 8 2 4 2" xfId="40025" xr:uid="{00000000-0005-0000-0000-0000D74E0000}"/>
    <cellStyle name="Normal 4 3 8 2 4 3" xfId="30658" xr:uid="{00000000-0005-0000-0000-0000D84E0000}"/>
    <cellStyle name="Normal 4 3 8 2 4 4" xfId="25186" xr:uid="{00000000-0005-0000-0000-0000D94E0000}"/>
    <cellStyle name="Normal 4 3 8 2 5" xfId="14769" xr:uid="{00000000-0005-0000-0000-0000DA4E0000}"/>
    <cellStyle name="Normal 4 3 8 2 5 2" xfId="42397" xr:uid="{00000000-0005-0000-0000-0000DB4E0000}"/>
    <cellStyle name="Normal 4 3 8 2 5 3" xfId="34555" xr:uid="{00000000-0005-0000-0000-0000DC4E0000}"/>
    <cellStyle name="Normal 4 3 8 2 5 4" xfId="26917" xr:uid="{00000000-0005-0000-0000-0000DD4E0000}"/>
    <cellStyle name="Normal 4 3 8 2 6" xfId="16989" xr:uid="{00000000-0005-0000-0000-0000DE4E0000}"/>
    <cellStyle name="Normal 4 3 8 2 6 2" xfId="44617" xr:uid="{00000000-0005-0000-0000-0000DF4E0000}"/>
    <cellStyle name="Normal 4 3 8 2 6 3" xfId="23102" xr:uid="{00000000-0005-0000-0000-0000E04E0000}"/>
    <cellStyle name="Normal 4 3 8 2 7" xfId="10706" xr:uid="{00000000-0005-0000-0000-0000E14E0000}"/>
    <cellStyle name="Normal 4 3 8 2 7 2" xfId="38477" xr:uid="{00000000-0005-0000-0000-0000E24E0000}"/>
    <cellStyle name="Normal 4 3 8 2 8" xfId="17484" xr:uid="{00000000-0005-0000-0000-0000E34E0000}"/>
    <cellStyle name="Normal 4 3 8 2 8 2" xfId="35685" xr:uid="{00000000-0005-0000-0000-0000E44E0000}"/>
    <cellStyle name="Normal 4 3 8 2 9" xfId="8834" xr:uid="{00000000-0005-0000-0000-0000E54E0000}"/>
    <cellStyle name="Normal 4 3 8 2 9 2" xfId="32530" xr:uid="{00000000-0005-0000-0000-0000E64E0000}"/>
    <cellStyle name="Normal 4 3 8 3" xfId="1175" xr:uid="{00000000-0005-0000-0000-0000E74E0000}"/>
    <cellStyle name="Normal 4 3 8 3 10" xfId="6792" xr:uid="{00000000-0005-0000-0000-0000E84E0000}"/>
    <cellStyle name="Normal 4 3 8 3 10 2" xfId="28616" xr:uid="{00000000-0005-0000-0000-0000E94E0000}"/>
    <cellStyle name="Normal 4 3 8 3 11" xfId="4920" xr:uid="{00000000-0005-0000-0000-0000EA4E0000}"/>
    <cellStyle name="Normal 4 3 8 3 11 2" xfId="21060" xr:uid="{00000000-0005-0000-0000-0000EB4E0000}"/>
    <cellStyle name="Normal 4 3 8 3 12" xfId="3048" xr:uid="{00000000-0005-0000-0000-0000EC4E0000}"/>
    <cellStyle name="Normal 4 3 8 3 13" xfId="19188" xr:uid="{00000000-0005-0000-0000-0000ED4E0000}"/>
    <cellStyle name="Normal 4 3 8 3 2" xfId="2674" xr:uid="{00000000-0005-0000-0000-0000EE4E0000}"/>
    <cellStyle name="Normal 4 3 8 3 2 10" xfId="20686" xr:uid="{00000000-0005-0000-0000-0000EF4E0000}"/>
    <cellStyle name="Normal 4 3 8 3 2 2" xfId="13739" xr:uid="{00000000-0005-0000-0000-0000F04E0000}"/>
    <cellStyle name="Normal 4 3 8 3 2 2 2" xfId="41367" xr:uid="{00000000-0005-0000-0000-0000F14E0000}"/>
    <cellStyle name="Normal 4 3 8 3 2 2 3" xfId="37933" xr:uid="{00000000-0005-0000-0000-0000F24E0000}"/>
    <cellStyle name="Normal 4 3 8 3 2 2 4" xfId="31986" xr:uid="{00000000-0005-0000-0000-0000F34E0000}"/>
    <cellStyle name="Normal 4 3 8 3 2 2 5" xfId="25849" xr:uid="{00000000-0005-0000-0000-0000F44E0000}"/>
    <cellStyle name="Normal 4 3 8 3 2 3" xfId="16110" xr:uid="{00000000-0005-0000-0000-0000F54E0000}"/>
    <cellStyle name="Normal 4 3 8 3 2 3 2" xfId="43738" xr:uid="{00000000-0005-0000-0000-0000F64E0000}"/>
    <cellStyle name="Normal 4 3 8 3 2 3 3" xfId="27573" xr:uid="{00000000-0005-0000-0000-0000F74E0000}"/>
    <cellStyle name="Normal 4 3 8 3 2 4" xfId="11559" xr:uid="{00000000-0005-0000-0000-0000F84E0000}"/>
    <cellStyle name="Normal 4 3 8 3 2 4 2" xfId="39326" xr:uid="{00000000-0005-0000-0000-0000F94E0000}"/>
    <cellStyle name="Normal 4 3 8 3 2 4 3" xfId="24430" xr:uid="{00000000-0005-0000-0000-0000FA4E0000}"/>
    <cellStyle name="Normal 4 3 8 3 2 5" xfId="18812" xr:uid="{00000000-0005-0000-0000-0000FB4E0000}"/>
    <cellStyle name="Normal 4 3 8 3 2 5 2" xfId="36340" xr:uid="{00000000-0005-0000-0000-0000FC4E0000}"/>
    <cellStyle name="Normal 4 3 8 3 2 6" xfId="10162" xr:uid="{00000000-0005-0000-0000-0000FD4E0000}"/>
    <cellStyle name="Normal 4 3 8 3 2 6 2" xfId="33858" xr:uid="{00000000-0005-0000-0000-0000FE4E0000}"/>
    <cellStyle name="Normal 4 3 8 3 2 7" xfId="8290" xr:uid="{00000000-0005-0000-0000-0000FF4E0000}"/>
    <cellStyle name="Normal 4 3 8 3 2 7 2" xfId="30114" xr:uid="{00000000-0005-0000-0000-0000004F0000}"/>
    <cellStyle name="Normal 4 3 8 3 2 8" xfId="6418" xr:uid="{00000000-0005-0000-0000-0000014F0000}"/>
    <cellStyle name="Normal 4 3 8 3 2 8 2" xfId="22558" xr:uid="{00000000-0005-0000-0000-0000024F0000}"/>
    <cellStyle name="Normal 4 3 8 3 2 9" xfId="4546" xr:uid="{00000000-0005-0000-0000-0000034F0000}"/>
    <cellStyle name="Normal 4 3 8 3 3" xfId="2130" xr:uid="{00000000-0005-0000-0000-0000044F0000}"/>
    <cellStyle name="Normal 4 3 8 3 3 10" xfId="20143" xr:uid="{00000000-0005-0000-0000-0000054F0000}"/>
    <cellStyle name="Normal 4 3 8 3 3 2" xfId="12702" xr:uid="{00000000-0005-0000-0000-0000064F0000}"/>
    <cellStyle name="Normal 4 3 8 3 3 2 2" xfId="40431" xr:uid="{00000000-0005-0000-0000-0000074F0000}"/>
    <cellStyle name="Normal 4 3 8 3 3 2 3" xfId="31443" xr:uid="{00000000-0005-0000-0000-0000084F0000}"/>
    <cellStyle name="Normal 4 3 8 3 3 2 4" xfId="28290" xr:uid="{00000000-0005-0000-0000-0000094F0000}"/>
    <cellStyle name="Normal 4 3 8 3 3 3" xfId="15175" xr:uid="{00000000-0005-0000-0000-00000A4F0000}"/>
    <cellStyle name="Normal 4 3 8 3 3 3 2" xfId="42803" xr:uid="{00000000-0005-0000-0000-00000B4F0000}"/>
    <cellStyle name="Normal 4 3 8 3 3 3 3" xfId="23887" xr:uid="{00000000-0005-0000-0000-00000C4F0000}"/>
    <cellStyle name="Normal 4 3 8 3 3 4" xfId="11012" xr:uid="{00000000-0005-0000-0000-00000D4F0000}"/>
    <cellStyle name="Normal 4 3 8 3 3 4 2" xfId="38783" xr:uid="{00000000-0005-0000-0000-00000E4F0000}"/>
    <cellStyle name="Normal 4 3 8 3 3 5" xfId="18269" xr:uid="{00000000-0005-0000-0000-00000F4F0000}"/>
    <cellStyle name="Normal 4 3 8 3 3 5 2" xfId="37390" xr:uid="{00000000-0005-0000-0000-0000104F0000}"/>
    <cellStyle name="Normal 4 3 8 3 3 6" xfId="9619" xr:uid="{00000000-0005-0000-0000-0000114F0000}"/>
    <cellStyle name="Normal 4 3 8 3 3 6 2" xfId="33315" xr:uid="{00000000-0005-0000-0000-0000124F0000}"/>
    <cellStyle name="Normal 4 3 8 3 3 7" xfId="7747" xr:uid="{00000000-0005-0000-0000-0000134F0000}"/>
    <cellStyle name="Normal 4 3 8 3 3 7 2" xfId="29571" xr:uid="{00000000-0005-0000-0000-0000144F0000}"/>
    <cellStyle name="Normal 4 3 8 3 3 8" xfId="5875" xr:uid="{00000000-0005-0000-0000-0000154F0000}"/>
    <cellStyle name="Normal 4 3 8 3 3 8 2" xfId="22015" xr:uid="{00000000-0005-0000-0000-0000164F0000}"/>
    <cellStyle name="Normal 4 3 8 3 3 9" xfId="4003" xr:uid="{00000000-0005-0000-0000-0000174F0000}"/>
    <cellStyle name="Normal 4 3 8 3 4" xfId="12108" xr:uid="{00000000-0005-0000-0000-0000184F0000}"/>
    <cellStyle name="Normal 4 3 8 3 4 2" xfId="39855" xr:uid="{00000000-0005-0000-0000-0000194F0000}"/>
    <cellStyle name="Normal 4 3 8 3 4 3" xfId="30488" xr:uid="{00000000-0005-0000-0000-00001A4F0000}"/>
    <cellStyle name="Normal 4 3 8 3 4 4" xfId="24914" xr:uid="{00000000-0005-0000-0000-00001B4F0000}"/>
    <cellStyle name="Normal 4 3 8 3 5" xfId="14599" xr:uid="{00000000-0005-0000-0000-00001C4F0000}"/>
    <cellStyle name="Normal 4 3 8 3 5 2" xfId="42227" xr:uid="{00000000-0005-0000-0000-00001D4F0000}"/>
    <cellStyle name="Normal 4 3 8 3 5 3" xfId="34385" xr:uid="{00000000-0005-0000-0000-00001E4F0000}"/>
    <cellStyle name="Normal 4 3 8 3 5 4" xfId="26607" xr:uid="{00000000-0005-0000-0000-00001F4F0000}"/>
    <cellStyle name="Normal 4 3 8 3 6" xfId="16819" xr:uid="{00000000-0005-0000-0000-0000204F0000}"/>
    <cellStyle name="Normal 4 3 8 3 6 2" xfId="44447" xr:uid="{00000000-0005-0000-0000-0000214F0000}"/>
    <cellStyle name="Normal 4 3 8 3 6 3" xfId="22932" xr:uid="{00000000-0005-0000-0000-0000224F0000}"/>
    <cellStyle name="Normal 4 3 8 3 7" xfId="10536" xr:uid="{00000000-0005-0000-0000-0000234F0000}"/>
    <cellStyle name="Normal 4 3 8 3 7 2" xfId="38307" xr:uid="{00000000-0005-0000-0000-0000244F0000}"/>
    <cellStyle name="Normal 4 3 8 3 8" xfId="17314" xr:uid="{00000000-0005-0000-0000-0000254F0000}"/>
    <cellStyle name="Normal 4 3 8 3 8 2" xfId="35375" xr:uid="{00000000-0005-0000-0000-0000264F0000}"/>
    <cellStyle name="Normal 4 3 8 3 9" xfId="8664" xr:uid="{00000000-0005-0000-0000-0000274F0000}"/>
    <cellStyle name="Normal 4 3 8 3 9 2" xfId="32360" xr:uid="{00000000-0005-0000-0000-0000284F0000}"/>
    <cellStyle name="Normal 4 3 8 4" xfId="1808" xr:uid="{00000000-0005-0000-0000-0000294F0000}"/>
    <cellStyle name="Normal 4 3 8 4 10" xfId="3681" xr:uid="{00000000-0005-0000-0000-00002A4F0000}"/>
    <cellStyle name="Normal 4 3 8 4 11" xfId="19821" xr:uid="{00000000-0005-0000-0000-00002B4F0000}"/>
    <cellStyle name="Normal 4 3 8 4 2" xfId="13305" xr:uid="{00000000-0005-0000-0000-00002C4F0000}"/>
    <cellStyle name="Normal 4 3 8 4 2 2" xfId="15676" xr:uid="{00000000-0005-0000-0000-00002D4F0000}"/>
    <cellStyle name="Normal 4 3 8 4 2 2 2" xfId="43304" xr:uid="{00000000-0005-0000-0000-00002E4F0000}"/>
    <cellStyle name="Normal 4 3 8 4 2 3" xfId="40933" xr:uid="{00000000-0005-0000-0000-00002F4F0000}"/>
    <cellStyle name="Normal 4 3 8 4 2 4" xfId="37068" xr:uid="{00000000-0005-0000-0000-0000304F0000}"/>
    <cellStyle name="Normal 4 3 8 4 2 5" xfId="31121" xr:uid="{00000000-0005-0000-0000-0000314F0000}"/>
    <cellStyle name="Normal 4 3 8 4 2 6" xfId="25415" xr:uid="{00000000-0005-0000-0000-0000324F0000}"/>
    <cellStyle name="Normal 4 3 8 4 3" xfId="11955" xr:uid="{00000000-0005-0000-0000-0000334F0000}"/>
    <cellStyle name="Normal 4 3 8 4 3 2" xfId="39702" xr:uid="{00000000-0005-0000-0000-0000344F0000}"/>
    <cellStyle name="Normal 4 3 8 4 3 3" xfId="34232" xr:uid="{00000000-0005-0000-0000-0000354F0000}"/>
    <cellStyle name="Normal 4 3 8 4 3 4" xfId="27080" xr:uid="{00000000-0005-0000-0000-0000364F0000}"/>
    <cellStyle name="Normal 4 3 8 4 4" xfId="14446" xr:uid="{00000000-0005-0000-0000-0000374F0000}"/>
    <cellStyle name="Normal 4 3 8 4 4 2" xfId="42074" xr:uid="{00000000-0005-0000-0000-0000384F0000}"/>
    <cellStyle name="Normal 4 3 8 4 4 3" xfId="23565" xr:uid="{00000000-0005-0000-0000-0000394F0000}"/>
    <cellStyle name="Normal 4 3 8 4 5" xfId="11335" xr:uid="{00000000-0005-0000-0000-00003A4F0000}"/>
    <cellStyle name="Normal 4 3 8 4 5 2" xfId="39106" xr:uid="{00000000-0005-0000-0000-00003B4F0000}"/>
    <cellStyle name="Normal 4 3 8 4 6" xfId="17947" xr:uid="{00000000-0005-0000-0000-00003C4F0000}"/>
    <cellStyle name="Normal 4 3 8 4 6 2" xfId="35847" xr:uid="{00000000-0005-0000-0000-00003D4F0000}"/>
    <cellStyle name="Normal 4 3 8 4 7" xfId="9297" xr:uid="{00000000-0005-0000-0000-00003E4F0000}"/>
    <cellStyle name="Normal 4 3 8 4 7 2" xfId="32993" xr:uid="{00000000-0005-0000-0000-00003F4F0000}"/>
    <cellStyle name="Normal 4 3 8 4 8" xfId="7425" xr:uid="{00000000-0005-0000-0000-0000404F0000}"/>
    <cellStyle name="Normal 4 3 8 4 8 2" xfId="29249" xr:uid="{00000000-0005-0000-0000-0000414F0000}"/>
    <cellStyle name="Normal 4 3 8 4 9" xfId="5553" xr:uid="{00000000-0005-0000-0000-0000424F0000}"/>
    <cellStyle name="Normal 4 3 8 4 9 2" xfId="21693" xr:uid="{00000000-0005-0000-0000-0000434F0000}"/>
    <cellStyle name="Normal 4 3 8 5" xfId="2352" xr:uid="{00000000-0005-0000-0000-0000444F0000}"/>
    <cellStyle name="Normal 4 3 8 5 10" xfId="20364" xr:uid="{00000000-0005-0000-0000-0000454F0000}"/>
    <cellStyle name="Normal 4 3 8 5 2" xfId="13444" xr:uid="{00000000-0005-0000-0000-0000464F0000}"/>
    <cellStyle name="Normal 4 3 8 5 2 2" xfId="41072" xr:uid="{00000000-0005-0000-0000-0000474F0000}"/>
    <cellStyle name="Normal 4 3 8 5 2 3" xfId="37611" xr:uid="{00000000-0005-0000-0000-0000484F0000}"/>
    <cellStyle name="Normal 4 3 8 5 2 4" xfId="31664" xr:uid="{00000000-0005-0000-0000-0000494F0000}"/>
    <cellStyle name="Normal 4 3 8 5 2 5" xfId="25554" xr:uid="{00000000-0005-0000-0000-00004A4F0000}"/>
    <cellStyle name="Normal 4 3 8 5 3" xfId="15815" xr:uid="{00000000-0005-0000-0000-00004B4F0000}"/>
    <cellStyle name="Normal 4 3 8 5 3 2" xfId="43443" xr:uid="{00000000-0005-0000-0000-00004C4F0000}"/>
    <cellStyle name="Normal 4 3 8 5 3 3" xfId="27251" xr:uid="{00000000-0005-0000-0000-00004D4F0000}"/>
    <cellStyle name="Normal 4 3 8 5 4" xfId="10859" xr:uid="{00000000-0005-0000-0000-00004E4F0000}"/>
    <cellStyle name="Normal 4 3 8 5 4 2" xfId="38630" xr:uid="{00000000-0005-0000-0000-00004F4F0000}"/>
    <cellStyle name="Normal 4 3 8 5 4 3" xfId="24108" xr:uid="{00000000-0005-0000-0000-0000504F0000}"/>
    <cellStyle name="Normal 4 3 8 5 5" xfId="18490" xr:uid="{00000000-0005-0000-0000-0000514F0000}"/>
    <cellStyle name="Normal 4 3 8 5 5 2" xfId="36018" xr:uid="{00000000-0005-0000-0000-0000524F0000}"/>
    <cellStyle name="Normal 4 3 8 5 6" xfId="9840" xr:uid="{00000000-0005-0000-0000-0000534F0000}"/>
    <cellStyle name="Normal 4 3 8 5 6 2" xfId="33536" xr:uid="{00000000-0005-0000-0000-0000544F0000}"/>
    <cellStyle name="Normal 4 3 8 5 7" xfId="7968" xr:uid="{00000000-0005-0000-0000-0000554F0000}"/>
    <cellStyle name="Normal 4 3 8 5 7 2" xfId="29792" xr:uid="{00000000-0005-0000-0000-0000564F0000}"/>
    <cellStyle name="Normal 4 3 8 5 8" xfId="6096" xr:uid="{00000000-0005-0000-0000-0000574F0000}"/>
    <cellStyle name="Normal 4 3 8 5 8 2" xfId="22236" xr:uid="{00000000-0005-0000-0000-0000584F0000}"/>
    <cellStyle name="Normal 4 3 8 5 9" xfId="4224" xr:uid="{00000000-0005-0000-0000-0000594F0000}"/>
    <cellStyle name="Normal 4 3 8 6" xfId="1651" xr:uid="{00000000-0005-0000-0000-00005A4F0000}"/>
    <cellStyle name="Normal 4 3 8 6 2" xfId="16477" xr:uid="{00000000-0005-0000-0000-00005B4F0000}"/>
    <cellStyle name="Normal 4 3 8 6 2 2" xfId="44105" xr:uid="{00000000-0005-0000-0000-00005C4F0000}"/>
    <cellStyle name="Normal 4 3 8 6 2 3" xfId="30964" xr:uid="{00000000-0005-0000-0000-00005D4F0000}"/>
    <cellStyle name="Normal 4 3 8 6 2 4" xfId="26216" xr:uid="{00000000-0005-0000-0000-00005E4F0000}"/>
    <cellStyle name="Normal 4 3 8 6 3" xfId="14106" xr:uid="{00000000-0005-0000-0000-00005F4F0000}"/>
    <cellStyle name="Normal 4 3 8 6 3 2" xfId="41734" xr:uid="{00000000-0005-0000-0000-0000604F0000}"/>
    <cellStyle name="Normal 4 3 8 6 3 3" xfId="27949" xr:uid="{00000000-0005-0000-0000-0000614F0000}"/>
    <cellStyle name="Normal 4 3 8 6 4" xfId="17790" xr:uid="{00000000-0005-0000-0000-0000624F0000}"/>
    <cellStyle name="Normal 4 3 8 6 4 2" xfId="36716" xr:uid="{00000000-0005-0000-0000-0000634F0000}"/>
    <cellStyle name="Normal 4 3 8 6 4 3" xfId="23408" xr:uid="{00000000-0005-0000-0000-0000644F0000}"/>
    <cellStyle name="Normal 4 3 8 6 5" xfId="9140" xr:uid="{00000000-0005-0000-0000-0000654F0000}"/>
    <cellStyle name="Normal 4 3 8 6 5 2" xfId="32836" xr:uid="{00000000-0005-0000-0000-0000664F0000}"/>
    <cellStyle name="Normal 4 3 8 6 6" xfId="7268" xr:uid="{00000000-0005-0000-0000-0000674F0000}"/>
    <cellStyle name="Normal 4 3 8 6 6 2" xfId="29092" xr:uid="{00000000-0005-0000-0000-0000684F0000}"/>
    <cellStyle name="Normal 4 3 8 6 7" xfId="5396" xr:uid="{00000000-0005-0000-0000-0000694F0000}"/>
    <cellStyle name="Normal 4 3 8 6 7 2" xfId="21536" xr:uid="{00000000-0005-0000-0000-00006A4F0000}"/>
    <cellStyle name="Normal 4 3 8 6 8" xfId="3524" xr:uid="{00000000-0005-0000-0000-00006B4F0000}"/>
    <cellStyle name="Normal 4 3 8 6 9" xfId="19664" xr:uid="{00000000-0005-0000-0000-00006C4F0000}"/>
    <cellStyle name="Normal 4 3 8 7" xfId="1498" xr:uid="{00000000-0005-0000-0000-00006D4F0000}"/>
    <cellStyle name="Normal 4 3 8 7 2" xfId="14922" xr:uid="{00000000-0005-0000-0000-00006E4F0000}"/>
    <cellStyle name="Normal 4 3 8 7 2 2" xfId="42550" xr:uid="{00000000-0005-0000-0000-00006F4F0000}"/>
    <cellStyle name="Normal 4 3 8 7 2 3" xfId="30811" xr:uid="{00000000-0005-0000-0000-0000704F0000}"/>
    <cellStyle name="Normal 4 3 8 7 2 4" xfId="28296" xr:uid="{00000000-0005-0000-0000-0000714F0000}"/>
    <cellStyle name="Normal 4 3 8 7 3" xfId="12431" xr:uid="{00000000-0005-0000-0000-0000724F0000}"/>
    <cellStyle name="Normal 4 3 8 7 3 2" xfId="40178" xr:uid="{00000000-0005-0000-0000-0000734F0000}"/>
    <cellStyle name="Normal 4 3 8 7 3 3" xfId="23255" xr:uid="{00000000-0005-0000-0000-0000744F0000}"/>
    <cellStyle name="Normal 4 3 8 7 4" xfId="17637" xr:uid="{00000000-0005-0000-0000-0000754F0000}"/>
    <cellStyle name="Normal 4 3 8 7 4 2" xfId="35215" xr:uid="{00000000-0005-0000-0000-0000764F0000}"/>
    <cellStyle name="Normal 4 3 8 7 5" xfId="8987" xr:uid="{00000000-0005-0000-0000-0000774F0000}"/>
    <cellStyle name="Normal 4 3 8 7 5 2" xfId="32683" xr:uid="{00000000-0005-0000-0000-0000784F0000}"/>
    <cellStyle name="Normal 4 3 8 7 6" xfId="7115" xr:uid="{00000000-0005-0000-0000-0000794F0000}"/>
    <cellStyle name="Normal 4 3 8 7 6 2" xfId="28939" xr:uid="{00000000-0005-0000-0000-00007A4F0000}"/>
    <cellStyle name="Normal 4 3 8 7 7" xfId="5243" xr:uid="{00000000-0005-0000-0000-00007B4F0000}"/>
    <cellStyle name="Normal 4 3 8 7 7 2" xfId="21383" xr:uid="{00000000-0005-0000-0000-00007C4F0000}"/>
    <cellStyle name="Normal 4 3 8 7 8" xfId="3371" xr:uid="{00000000-0005-0000-0000-00007D4F0000}"/>
    <cellStyle name="Normal 4 3 8 7 9" xfId="19511" xr:uid="{00000000-0005-0000-0000-00007E4F0000}"/>
    <cellStyle name="Normal 4 3 8 8" xfId="11802" xr:uid="{00000000-0005-0000-0000-00007F4F0000}"/>
    <cellStyle name="Normal 4 3 8 8 2" xfId="39555" xr:uid="{00000000-0005-0000-0000-0000804F0000}"/>
    <cellStyle name="Normal 4 3 8 8 3" xfId="36911" xr:uid="{00000000-0005-0000-0000-0000814F0000}"/>
    <cellStyle name="Normal 4 3 8 8 4" xfId="30335" xr:uid="{00000000-0005-0000-0000-0000824F0000}"/>
    <cellStyle name="Normal 4 3 8 8 5" xfId="24661" xr:uid="{00000000-0005-0000-0000-0000834F0000}"/>
    <cellStyle name="Normal 4 3 8 9" xfId="14293" xr:uid="{00000000-0005-0000-0000-0000844F0000}"/>
    <cellStyle name="Normal 4 3 8 9 2" xfId="41921" xr:uid="{00000000-0005-0000-0000-0000854F0000}"/>
    <cellStyle name="Normal 4 3 8 9 3" xfId="34079" xr:uid="{00000000-0005-0000-0000-0000864F0000}"/>
    <cellStyle name="Normal 4 3 8 9 4" xfId="26447" xr:uid="{00000000-0005-0000-0000-0000874F0000}"/>
    <cellStyle name="Normal 4 3 9" xfId="1277" xr:uid="{00000000-0005-0000-0000-0000884F0000}"/>
    <cellStyle name="Normal 4 3 9 10" xfId="17416" xr:uid="{00000000-0005-0000-0000-0000894F0000}"/>
    <cellStyle name="Normal 4 3 9 10 2" xfId="35675" xr:uid="{00000000-0005-0000-0000-00008A4F0000}"/>
    <cellStyle name="Normal 4 3 9 11" xfId="8766" xr:uid="{00000000-0005-0000-0000-00008B4F0000}"/>
    <cellStyle name="Normal 4 3 9 11 2" xfId="32462" xr:uid="{00000000-0005-0000-0000-00008C4F0000}"/>
    <cellStyle name="Normal 4 3 9 12" xfId="6894" xr:uid="{00000000-0005-0000-0000-00008D4F0000}"/>
    <cellStyle name="Normal 4 3 9 12 2" xfId="28718" xr:uid="{00000000-0005-0000-0000-00008E4F0000}"/>
    <cellStyle name="Normal 4 3 9 13" xfId="5022" xr:uid="{00000000-0005-0000-0000-00008F4F0000}"/>
    <cellStyle name="Normal 4 3 9 13 2" xfId="21162" xr:uid="{00000000-0005-0000-0000-0000904F0000}"/>
    <cellStyle name="Normal 4 3 9 14" xfId="3150" xr:uid="{00000000-0005-0000-0000-0000914F0000}"/>
    <cellStyle name="Normal 4 3 9 15" xfId="19290" xr:uid="{00000000-0005-0000-0000-0000924F0000}"/>
    <cellStyle name="Normal 4 3 9 2" xfId="2232" xr:uid="{00000000-0005-0000-0000-0000934F0000}"/>
    <cellStyle name="Normal 4 3 9 2 10" xfId="4105" xr:uid="{00000000-0005-0000-0000-0000944F0000}"/>
    <cellStyle name="Normal 4 3 9 2 11" xfId="20245" xr:uid="{00000000-0005-0000-0000-0000954F0000}"/>
    <cellStyle name="Normal 4 3 9 2 2" xfId="2776" xr:uid="{00000000-0005-0000-0000-0000964F0000}"/>
    <cellStyle name="Normal 4 3 9 2 2 2" xfId="16211" xr:uid="{00000000-0005-0000-0000-0000974F0000}"/>
    <cellStyle name="Normal 4 3 9 2 2 2 2" xfId="43839" xr:uid="{00000000-0005-0000-0000-0000984F0000}"/>
    <cellStyle name="Normal 4 3 9 2 2 2 3" xfId="38035" xr:uid="{00000000-0005-0000-0000-0000994F0000}"/>
    <cellStyle name="Normal 4 3 9 2 2 2 4" xfId="32088" xr:uid="{00000000-0005-0000-0000-00009A4F0000}"/>
    <cellStyle name="Normal 4 3 9 2 2 2 5" xfId="25950" xr:uid="{00000000-0005-0000-0000-00009B4F0000}"/>
    <cellStyle name="Normal 4 3 9 2 2 3" xfId="13840" xr:uid="{00000000-0005-0000-0000-00009C4F0000}"/>
    <cellStyle name="Normal 4 3 9 2 2 3 2" xfId="41468" xr:uid="{00000000-0005-0000-0000-00009D4F0000}"/>
    <cellStyle name="Normal 4 3 9 2 2 3 3" xfId="27675" xr:uid="{00000000-0005-0000-0000-00009E4F0000}"/>
    <cellStyle name="Normal 4 3 9 2 2 4" xfId="18914" xr:uid="{00000000-0005-0000-0000-00009F4F0000}"/>
    <cellStyle name="Normal 4 3 9 2 2 4 2" xfId="36442" xr:uid="{00000000-0005-0000-0000-0000A04F0000}"/>
    <cellStyle name="Normal 4 3 9 2 2 4 3" xfId="24532" xr:uid="{00000000-0005-0000-0000-0000A14F0000}"/>
    <cellStyle name="Normal 4 3 9 2 2 5" xfId="10264" xr:uid="{00000000-0005-0000-0000-0000A24F0000}"/>
    <cellStyle name="Normal 4 3 9 2 2 5 2" xfId="33960" xr:uid="{00000000-0005-0000-0000-0000A34F0000}"/>
    <cellStyle name="Normal 4 3 9 2 2 6" xfId="8392" xr:uid="{00000000-0005-0000-0000-0000A44F0000}"/>
    <cellStyle name="Normal 4 3 9 2 2 6 2" xfId="30216" xr:uid="{00000000-0005-0000-0000-0000A54F0000}"/>
    <cellStyle name="Normal 4 3 9 2 2 7" xfId="6520" xr:uid="{00000000-0005-0000-0000-0000A64F0000}"/>
    <cellStyle name="Normal 4 3 9 2 2 7 2" xfId="22660" xr:uid="{00000000-0005-0000-0000-0000A74F0000}"/>
    <cellStyle name="Normal 4 3 9 2 2 8" xfId="4648" xr:uid="{00000000-0005-0000-0000-0000A84F0000}"/>
    <cellStyle name="Normal 4 3 9 2 2 9" xfId="20788" xr:uid="{00000000-0005-0000-0000-0000A94F0000}"/>
    <cellStyle name="Normal 4 3 9 2 3" xfId="13025" xr:uid="{00000000-0005-0000-0000-0000AA4F0000}"/>
    <cellStyle name="Normal 4 3 9 2 3 2" xfId="40679" xr:uid="{00000000-0005-0000-0000-0000AB4F0000}"/>
    <cellStyle name="Normal 4 3 9 2 3 3" xfId="37492" xr:uid="{00000000-0005-0000-0000-0000AC4F0000}"/>
    <cellStyle name="Normal 4 3 9 2 3 4" xfId="31545" xr:uid="{00000000-0005-0000-0000-0000AD4F0000}"/>
    <cellStyle name="Normal 4 3 9 2 3 5" xfId="25162" xr:uid="{00000000-0005-0000-0000-0000AE4F0000}"/>
    <cellStyle name="Normal 4 3 9 2 4" xfId="15423" xr:uid="{00000000-0005-0000-0000-0000AF4F0000}"/>
    <cellStyle name="Normal 4 3 9 2 4 2" xfId="43051" xr:uid="{00000000-0005-0000-0000-0000B04F0000}"/>
    <cellStyle name="Normal 4 3 9 2 4 3" xfId="27186" xr:uid="{00000000-0005-0000-0000-0000B14F0000}"/>
    <cellStyle name="Normal 4 3 9 2 5" xfId="11656" xr:uid="{00000000-0005-0000-0000-0000B24F0000}"/>
    <cellStyle name="Normal 4 3 9 2 5 2" xfId="39419" xr:uid="{00000000-0005-0000-0000-0000B34F0000}"/>
    <cellStyle name="Normal 4 3 9 2 5 3" xfId="23989" xr:uid="{00000000-0005-0000-0000-0000B44F0000}"/>
    <cellStyle name="Normal 4 3 9 2 6" xfId="18371" xr:uid="{00000000-0005-0000-0000-0000B54F0000}"/>
    <cellStyle name="Normal 4 3 9 2 6 2" xfId="35953" xr:uid="{00000000-0005-0000-0000-0000B64F0000}"/>
    <cellStyle name="Normal 4 3 9 2 7" xfId="9721" xr:uid="{00000000-0005-0000-0000-0000B74F0000}"/>
    <cellStyle name="Normal 4 3 9 2 7 2" xfId="33417" xr:uid="{00000000-0005-0000-0000-0000B84F0000}"/>
    <cellStyle name="Normal 4 3 9 2 8" xfId="7849" xr:uid="{00000000-0005-0000-0000-0000B94F0000}"/>
    <cellStyle name="Normal 4 3 9 2 8 2" xfId="29673" xr:uid="{00000000-0005-0000-0000-0000BA4F0000}"/>
    <cellStyle name="Normal 4 3 9 2 9" xfId="5977" xr:uid="{00000000-0005-0000-0000-0000BB4F0000}"/>
    <cellStyle name="Normal 4 3 9 2 9 2" xfId="22117" xr:uid="{00000000-0005-0000-0000-0000BC4F0000}"/>
    <cellStyle name="Normal 4 3 9 3" xfId="2459" xr:uid="{00000000-0005-0000-0000-0000BD4F0000}"/>
    <cellStyle name="Normal 4 3 9 3 10" xfId="20471" xr:uid="{00000000-0005-0000-0000-0000BE4F0000}"/>
    <cellStyle name="Normal 4 3 9 3 2" xfId="12552" xr:uid="{00000000-0005-0000-0000-0000BF4F0000}"/>
    <cellStyle name="Normal 4 3 9 3 2 2" xfId="40298" xr:uid="{00000000-0005-0000-0000-0000C04F0000}"/>
    <cellStyle name="Normal 4 3 9 3 2 3" xfId="37718" xr:uid="{00000000-0005-0000-0000-0000C14F0000}"/>
    <cellStyle name="Normal 4 3 9 3 2 4" xfId="31771" xr:uid="{00000000-0005-0000-0000-0000C24F0000}"/>
    <cellStyle name="Normal 4 3 9 3 2 5" xfId="24781" xr:uid="{00000000-0005-0000-0000-0000C34F0000}"/>
    <cellStyle name="Normal 4 3 9 3 3" xfId="15042" xr:uid="{00000000-0005-0000-0000-0000C44F0000}"/>
    <cellStyle name="Normal 4 3 9 3 3 2" xfId="42670" xr:uid="{00000000-0005-0000-0000-0000C54F0000}"/>
    <cellStyle name="Normal 4 3 9 3 3 3" xfId="27358" xr:uid="{00000000-0005-0000-0000-0000C64F0000}"/>
    <cellStyle name="Normal 4 3 9 3 4" xfId="11575" xr:uid="{00000000-0005-0000-0000-0000C74F0000}"/>
    <cellStyle name="Normal 4 3 9 3 4 2" xfId="39340" xr:uid="{00000000-0005-0000-0000-0000C84F0000}"/>
    <cellStyle name="Normal 4 3 9 3 4 3" xfId="24215" xr:uid="{00000000-0005-0000-0000-0000C94F0000}"/>
    <cellStyle name="Normal 4 3 9 3 5" xfId="18597" xr:uid="{00000000-0005-0000-0000-0000CA4F0000}"/>
    <cellStyle name="Normal 4 3 9 3 5 2" xfId="36125" xr:uid="{00000000-0005-0000-0000-0000CB4F0000}"/>
    <cellStyle name="Normal 4 3 9 3 6" xfId="9947" xr:uid="{00000000-0005-0000-0000-0000CC4F0000}"/>
    <cellStyle name="Normal 4 3 9 3 6 2" xfId="33643" xr:uid="{00000000-0005-0000-0000-0000CD4F0000}"/>
    <cellStyle name="Normal 4 3 9 3 7" xfId="8075" xr:uid="{00000000-0005-0000-0000-0000CE4F0000}"/>
    <cellStyle name="Normal 4 3 9 3 7 2" xfId="29899" xr:uid="{00000000-0005-0000-0000-0000CF4F0000}"/>
    <cellStyle name="Normal 4 3 9 3 8" xfId="6203" xr:uid="{00000000-0005-0000-0000-0000D04F0000}"/>
    <cellStyle name="Normal 4 3 9 3 8 2" xfId="22343" xr:uid="{00000000-0005-0000-0000-0000D14F0000}"/>
    <cellStyle name="Normal 4 3 9 3 9" xfId="4331" xr:uid="{00000000-0005-0000-0000-0000D24F0000}"/>
    <cellStyle name="Normal 4 3 9 4" xfId="1915" xr:uid="{00000000-0005-0000-0000-0000D34F0000}"/>
    <cellStyle name="Normal 4 3 9 4 10" xfId="19928" xr:uid="{00000000-0005-0000-0000-0000D44F0000}"/>
    <cellStyle name="Normal 4 3 9 4 2" xfId="14098" xr:uid="{00000000-0005-0000-0000-0000D54F0000}"/>
    <cellStyle name="Normal 4 3 9 4 2 2" xfId="41726" xr:uid="{00000000-0005-0000-0000-0000D64F0000}"/>
    <cellStyle name="Normal 4 3 9 4 2 3" xfId="31228" xr:uid="{00000000-0005-0000-0000-0000D74F0000}"/>
    <cellStyle name="Normal 4 3 9 4 2 4" xfId="26208" xr:uid="{00000000-0005-0000-0000-0000D84F0000}"/>
    <cellStyle name="Normal 4 3 9 4 3" xfId="16469" xr:uid="{00000000-0005-0000-0000-0000D94F0000}"/>
    <cellStyle name="Normal 4 3 9 4 3 2" xfId="44097" xr:uid="{00000000-0005-0000-0000-0000DA4F0000}"/>
    <cellStyle name="Normal 4 3 9 4 3 3" xfId="27939" xr:uid="{00000000-0005-0000-0000-0000DB4F0000}"/>
    <cellStyle name="Normal 4 3 9 4 4" xfId="11437" xr:uid="{00000000-0005-0000-0000-0000DC4F0000}"/>
    <cellStyle name="Normal 4 3 9 4 4 2" xfId="39208" xr:uid="{00000000-0005-0000-0000-0000DD4F0000}"/>
    <cellStyle name="Normal 4 3 9 4 4 3" xfId="23672" xr:uid="{00000000-0005-0000-0000-0000DE4F0000}"/>
    <cellStyle name="Normal 4 3 9 4 5" xfId="18054" xr:uid="{00000000-0005-0000-0000-0000DF4F0000}"/>
    <cellStyle name="Normal 4 3 9 4 5 2" xfId="36706" xr:uid="{00000000-0005-0000-0000-0000E04F0000}"/>
    <cellStyle name="Normal 4 3 9 4 6" xfId="9404" xr:uid="{00000000-0005-0000-0000-0000E14F0000}"/>
    <cellStyle name="Normal 4 3 9 4 6 2" xfId="33100" xr:uid="{00000000-0005-0000-0000-0000E24F0000}"/>
    <cellStyle name="Normal 4 3 9 4 7" xfId="7532" xr:uid="{00000000-0005-0000-0000-0000E34F0000}"/>
    <cellStyle name="Normal 4 3 9 4 7 2" xfId="29356" xr:uid="{00000000-0005-0000-0000-0000E44F0000}"/>
    <cellStyle name="Normal 4 3 9 4 8" xfId="5660" xr:uid="{00000000-0005-0000-0000-0000E54F0000}"/>
    <cellStyle name="Normal 4 3 9 4 8 2" xfId="21800" xr:uid="{00000000-0005-0000-0000-0000E64F0000}"/>
    <cellStyle name="Normal 4 3 9 4 9" xfId="3788" xr:uid="{00000000-0005-0000-0000-0000E74F0000}"/>
    <cellStyle name="Normal 4 3 9 5" xfId="11114" xr:uid="{00000000-0005-0000-0000-0000E84F0000}"/>
    <cellStyle name="Normal 4 3 9 5 2" xfId="12654" xr:uid="{00000000-0005-0000-0000-0000E94F0000}"/>
    <cellStyle name="Normal 4 3 9 5 2 2" xfId="40391" xr:uid="{00000000-0005-0000-0000-0000EA4F0000}"/>
    <cellStyle name="Normal 4 3 9 5 2 3" xfId="34711" xr:uid="{00000000-0005-0000-0000-0000EB4F0000}"/>
    <cellStyle name="Normal 4 3 9 5 3" xfId="15135" xr:uid="{00000000-0005-0000-0000-0000EC4F0000}"/>
    <cellStyle name="Normal 4 3 9 5 3 2" xfId="42763" xr:uid="{00000000-0005-0000-0000-0000ED4F0000}"/>
    <cellStyle name="Normal 4 3 9 5 4" xfId="38885" xr:uid="{00000000-0005-0000-0000-0000EE4F0000}"/>
    <cellStyle name="Normal 4 3 9 5 5" xfId="37175" xr:uid="{00000000-0005-0000-0000-0000EF4F0000}"/>
    <cellStyle name="Normal 4 3 9 5 6" xfId="30590" xr:uid="{00000000-0005-0000-0000-0000F04F0000}"/>
    <cellStyle name="Normal 4 3 9 5 7" xfId="24874" xr:uid="{00000000-0005-0000-0000-0000F14F0000}"/>
    <cellStyle name="Normal 4 3 9 6" xfId="12210" xr:uid="{00000000-0005-0000-0000-0000F24F0000}"/>
    <cellStyle name="Normal 4 3 9 6 2" xfId="39957" xr:uid="{00000000-0005-0000-0000-0000F34F0000}"/>
    <cellStyle name="Normal 4 3 9 6 3" xfId="34487" xr:uid="{00000000-0005-0000-0000-0000F44F0000}"/>
    <cellStyle name="Normal 4 3 9 6 4" xfId="26907" xr:uid="{00000000-0005-0000-0000-0000F54F0000}"/>
    <cellStyle name="Normal 4 3 9 7" xfId="14701" xr:uid="{00000000-0005-0000-0000-0000F64F0000}"/>
    <cellStyle name="Normal 4 3 9 7 2" xfId="42329" xr:uid="{00000000-0005-0000-0000-0000F74F0000}"/>
    <cellStyle name="Normal 4 3 9 7 3" xfId="23034" xr:uid="{00000000-0005-0000-0000-0000F84F0000}"/>
    <cellStyle name="Normal 4 3 9 8" xfId="16921" xr:uid="{00000000-0005-0000-0000-0000F94F0000}"/>
    <cellStyle name="Normal 4 3 9 8 2" xfId="44549" xr:uid="{00000000-0005-0000-0000-0000FA4F0000}"/>
    <cellStyle name="Normal 4 3 9 9" xfId="10638" xr:uid="{00000000-0005-0000-0000-0000FB4F0000}"/>
    <cellStyle name="Normal 4 3 9 9 2" xfId="38409" xr:uid="{00000000-0005-0000-0000-0000FC4F0000}"/>
    <cellStyle name="Normal 40" xfId="353" xr:uid="{00000000-0005-0000-0000-0000FD4F0000}"/>
    <cellStyle name="Normal 40 2" xfId="437" xr:uid="{00000000-0005-0000-0000-0000FE4F0000}"/>
    <cellStyle name="Normal 40 3" xfId="511" xr:uid="{00000000-0005-0000-0000-0000FF4F0000}"/>
    <cellStyle name="Normal 40 4" xfId="375" xr:uid="{00000000-0005-0000-0000-000000500000}"/>
    <cellStyle name="Normal 40 5" xfId="552" xr:uid="{00000000-0005-0000-0000-000001500000}"/>
    <cellStyle name="Normal 40 5 10" xfId="1282" xr:uid="{00000000-0005-0000-0000-000002500000}"/>
    <cellStyle name="Normal 40 5 10 10" xfId="17421" xr:uid="{00000000-0005-0000-0000-000003500000}"/>
    <cellStyle name="Normal 40 5 10 10 2" xfId="35727" xr:uid="{00000000-0005-0000-0000-000004500000}"/>
    <cellStyle name="Normal 40 5 10 11" xfId="8771" xr:uid="{00000000-0005-0000-0000-000005500000}"/>
    <cellStyle name="Normal 40 5 10 11 2" xfId="32467" xr:uid="{00000000-0005-0000-0000-000006500000}"/>
    <cellStyle name="Normal 40 5 10 12" xfId="6899" xr:uid="{00000000-0005-0000-0000-000007500000}"/>
    <cellStyle name="Normal 40 5 10 12 2" xfId="28723" xr:uid="{00000000-0005-0000-0000-000008500000}"/>
    <cellStyle name="Normal 40 5 10 13" xfId="5027" xr:uid="{00000000-0005-0000-0000-000009500000}"/>
    <cellStyle name="Normal 40 5 10 13 2" xfId="21167" xr:uid="{00000000-0005-0000-0000-00000A500000}"/>
    <cellStyle name="Normal 40 5 10 14" xfId="3155" xr:uid="{00000000-0005-0000-0000-00000B500000}"/>
    <cellStyle name="Normal 40 5 10 15" xfId="19295" xr:uid="{00000000-0005-0000-0000-00000C500000}"/>
    <cellStyle name="Normal 40 5 10 2" xfId="2781" xr:uid="{00000000-0005-0000-0000-00000D500000}"/>
    <cellStyle name="Normal 40 5 10 2 10" xfId="20793" xr:uid="{00000000-0005-0000-0000-00000E500000}"/>
    <cellStyle name="Normal 40 5 10 2 2" xfId="13133" xr:uid="{00000000-0005-0000-0000-00000F500000}"/>
    <cellStyle name="Normal 40 5 10 2 2 2" xfId="40780" xr:uid="{00000000-0005-0000-0000-000010500000}"/>
    <cellStyle name="Normal 40 5 10 2 2 3" xfId="38040" xr:uid="{00000000-0005-0000-0000-000011500000}"/>
    <cellStyle name="Normal 40 5 10 2 2 4" xfId="32093" xr:uid="{00000000-0005-0000-0000-000012500000}"/>
    <cellStyle name="Normal 40 5 10 2 2 5" xfId="25263" xr:uid="{00000000-0005-0000-0000-000013500000}"/>
    <cellStyle name="Normal 40 5 10 2 3" xfId="15524" xr:uid="{00000000-0005-0000-0000-000014500000}"/>
    <cellStyle name="Normal 40 5 10 2 3 2" xfId="43152" xr:uid="{00000000-0005-0000-0000-000015500000}"/>
    <cellStyle name="Normal 40 5 10 2 3 3" xfId="27680" xr:uid="{00000000-0005-0000-0000-000016500000}"/>
    <cellStyle name="Normal 40 5 10 2 4" xfId="11718" xr:uid="{00000000-0005-0000-0000-000017500000}"/>
    <cellStyle name="Normal 40 5 10 2 4 2" xfId="39474" xr:uid="{00000000-0005-0000-0000-000018500000}"/>
    <cellStyle name="Normal 40 5 10 2 4 3" xfId="24537" xr:uid="{00000000-0005-0000-0000-000019500000}"/>
    <cellStyle name="Normal 40 5 10 2 5" xfId="18919" xr:uid="{00000000-0005-0000-0000-00001A500000}"/>
    <cellStyle name="Normal 40 5 10 2 5 2" xfId="36447" xr:uid="{00000000-0005-0000-0000-00001B500000}"/>
    <cellStyle name="Normal 40 5 10 2 6" xfId="10269" xr:uid="{00000000-0005-0000-0000-00001C500000}"/>
    <cellStyle name="Normal 40 5 10 2 6 2" xfId="33965" xr:uid="{00000000-0005-0000-0000-00001D500000}"/>
    <cellStyle name="Normal 40 5 10 2 7" xfId="8397" xr:uid="{00000000-0005-0000-0000-00001E500000}"/>
    <cellStyle name="Normal 40 5 10 2 7 2" xfId="30221" xr:uid="{00000000-0005-0000-0000-00001F500000}"/>
    <cellStyle name="Normal 40 5 10 2 8" xfId="6525" xr:uid="{00000000-0005-0000-0000-000020500000}"/>
    <cellStyle name="Normal 40 5 10 2 8 2" xfId="22665" xr:uid="{00000000-0005-0000-0000-000021500000}"/>
    <cellStyle name="Normal 40 5 10 2 9" xfId="4653" xr:uid="{00000000-0005-0000-0000-000022500000}"/>
    <cellStyle name="Normal 40 5 10 3" xfId="2237" xr:uid="{00000000-0005-0000-0000-000023500000}"/>
    <cellStyle name="Normal 40 5 10 3 10" xfId="20250" xr:uid="{00000000-0005-0000-0000-000024500000}"/>
    <cellStyle name="Normal 40 5 10 3 2" xfId="12585" xr:uid="{00000000-0005-0000-0000-000025500000}"/>
    <cellStyle name="Normal 40 5 10 3 2 2" xfId="40329" xr:uid="{00000000-0005-0000-0000-000026500000}"/>
    <cellStyle name="Normal 40 5 10 3 2 3" xfId="31550" xr:uid="{00000000-0005-0000-0000-000027500000}"/>
    <cellStyle name="Normal 40 5 10 3 2 4" xfId="24812" xr:uid="{00000000-0005-0000-0000-000028500000}"/>
    <cellStyle name="Normal 40 5 10 3 3" xfId="15073" xr:uid="{00000000-0005-0000-0000-000029500000}"/>
    <cellStyle name="Normal 40 5 10 3 3 2" xfId="42701" xr:uid="{00000000-0005-0000-0000-00002A500000}"/>
    <cellStyle name="Normal 40 5 10 3 3 3" xfId="27991" xr:uid="{00000000-0005-0000-0000-00002B500000}"/>
    <cellStyle name="Normal 40 5 10 3 4" xfId="11552" xr:uid="{00000000-0005-0000-0000-00002C500000}"/>
    <cellStyle name="Normal 40 5 10 3 4 2" xfId="39320" xr:uid="{00000000-0005-0000-0000-00002D500000}"/>
    <cellStyle name="Normal 40 5 10 3 4 3" xfId="23994" xr:uid="{00000000-0005-0000-0000-00002E500000}"/>
    <cellStyle name="Normal 40 5 10 3 5" xfId="18376" xr:uid="{00000000-0005-0000-0000-00002F500000}"/>
    <cellStyle name="Normal 40 5 10 3 5 2" xfId="36758" xr:uid="{00000000-0005-0000-0000-000030500000}"/>
    <cellStyle name="Normal 40 5 10 3 6" xfId="9726" xr:uid="{00000000-0005-0000-0000-000031500000}"/>
    <cellStyle name="Normal 40 5 10 3 6 2" xfId="33422" xr:uid="{00000000-0005-0000-0000-000032500000}"/>
    <cellStyle name="Normal 40 5 10 3 7" xfId="7854" xr:uid="{00000000-0005-0000-0000-000033500000}"/>
    <cellStyle name="Normal 40 5 10 3 7 2" xfId="29678" xr:uid="{00000000-0005-0000-0000-000034500000}"/>
    <cellStyle name="Normal 40 5 10 3 8" xfId="5982" xr:uid="{00000000-0005-0000-0000-000035500000}"/>
    <cellStyle name="Normal 40 5 10 3 8 2" xfId="22122" xr:uid="{00000000-0005-0000-0000-000036500000}"/>
    <cellStyle name="Normal 40 5 10 3 9" xfId="4110" xr:uid="{00000000-0005-0000-0000-000037500000}"/>
    <cellStyle name="Normal 40 5 10 4" xfId="11442" xr:uid="{00000000-0005-0000-0000-000038500000}"/>
    <cellStyle name="Normal 40 5 10 4 2" xfId="12642" xr:uid="{00000000-0005-0000-0000-000039500000}"/>
    <cellStyle name="Normal 40 5 10 4 2 2" xfId="40381" xr:uid="{00000000-0005-0000-0000-00003A500000}"/>
    <cellStyle name="Normal 40 5 10 4 2 3" xfId="34704" xr:uid="{00000000-0005-0000-0000-00003B500000}"/>
    <cellStyle name="Normal 40 5 10 4 3" xfId="15125" xr:uid="{00000000-0005-0000-0000-00003C500000}"/>
    <cellStyle name="Normal 40 5 10 4 3 2" xfId="42753" xr:uid="{00000000-0005-0000-0000-00003D500000}"/>
    <cellStyle name="Normal 40 5 10 4 4" xfId="39213" xr:uid="{00000000-0005-0000-0000-00003E500000}"/>
    <cellStyle name="Normal 40 5 10 4 5" xfId="37497" xr:uid="{00000000-0005-0000-0000-00003F500000}"/>
    <cellStyle name="Normal 40 5 10 4 6" xfId="30595" xr:uid="{00000000-0005-0000-0000-000040500000}"/>
    <cellStyle name="Normal 40 5 10 4 7" xfId="24864" xr:uid="{00000000-0005-0000-0000-000041500000}"/>
    <cellStyle name="Normal 40 5 10 5" xfId="11119" xr:uid="{00000000-0005-0000-0000-000042500000}"/>
    <cellStyle name="Normal 40 5 10 5 2" xfId="38890" xr:uid="{00000000-0005-0000-0000-000043500000}"/>
    <cellStyle name="Normal 40 5 10 5 3" xfId="34492" xr:uid="{00000000-0005-0000-0000-000044500000}"/>
    <cellStyle name="Normal 40 5 10 5 4" xfId="26960" xr:uid="{00000000-0005-0000-0000-000045500000}"/>
    <cellStyle name="Normal 40 5 10 6" xfId="12215" xr:uid="{00000000-0005-0000-0000-000046500000}"/>
    <cellStyle name="Normal 40 5 10 6 2" xfId="39962" xr:uid="{00000000-0005-0000-0000-000047500000}"/>
    <cellStyle name="Normal 40 5 10 6 3" xfId="23039" xr:uid="{00000000-0005-0000-0000-000048500000}"/>
    <cellStyle name="Normal 40 5 10 7" xfId="14706" xr:uid="{00000000-0005-0000-0000-000049500000}"/>
    <cellStyle name="Normal 40 5 10 7 2" xfId="42334" xr:uid="{00000000-0005-0000-0000-00004A500000}"/>
    <cellStyle name="Normal 40 5 10 8" xfId="16926" xr:uid="{00000000-0005-0000-0000-00004B500000}"/>
    <cellStyle name="Normal 40 5 10 8 2" xfId="44554" xr:uid="{00000000-0005-0000-0000-00004C500000}"/>
    <cellStyle name="Normal 40 5 10 9" xfId="10643" xr:uid="{00000000-0005-0000-0000-00004D500000}"/>
    <cellStyle name="Normal 40 5 10 9 2" xfId="38414" xr:uid="{00000000-0005-0000-0000-00004E500000}"/>
    <cellStyle name="Normal 40 5 11" xfId="1129" xr:uid="{00000000-0005-0000-0000-00004F500000}"/>
    <cellStyle name="Normal 40 5 11 10" xfId="8618" xr:uid="{00000000-0005-0000-0000-000050500000}"/>
    <cellStyle name="Normal 40 5 11 10 2" xfId="32314" xr:uid="{00000000-0005-0000-0000-000051500000}"/>
    <cellStyle name="Normal 40 5 11 11" xfId="6746" xr:uid="{00000000-0005-0000-0000-000052500000}"/>
    <cellStyle name="Normal 40 5 11 11 2" xfId="28570" xr:uid="{00000000-0005-0000-0000-000053500000}"/>
    <cellStyle name="Normal 40 5 11 12" xfId="4874" xr:uid="{00000000-0005-0000-0000-000054500000}"/>
    <cellStyle name="Normal 40 5 11 12 2" xfId="21014" xr:uid="{00000000-0005-0000-0000-000055500000}"/>
    <cellStyle name="Normal 40 5 11 13" xfId="3002" xr:uid="{00000000-0005-0000-0000-000056500000}"/>
    <cellStyle name="Normal 40 5 11 14" xfId="19142" xr:uid="{00000000-0005-0000-0000-000057500000}"/>
    <cellStyle name="Normal 40 5 11 2" xfId="2628" xr:uid="{00000000-0005-0000-0000-000058500000}"/>
    <cellStyle name="Normal 40 5 11 2 10" xfId="20640" xr:uid="{00000000-0005-0000-0000-000059500000}"/>
    <cellStyle name="Normal 40 5 11 2 2" xfId="13111" xr:uid="{00000000-0005-0000-0000-00005A500000}"/>
    <cellStyle name="Normal 40 5 11 2 2 2" xfId="40759" xr:uid="{00000000-0005-0000-0000-00005B500000}"/>
    <cellStyle name="Normal 40 5 11 2 2 3" xfId="37887" xr:uid="{00000000-0005-0000-0000-00005C500000}"/>
    <cellStyle name="Normal 40 5 11 2 2 4" xfId="31940" xr:uid="{00000000-0005-0000-0000-00005D500000}"/>
    <cellStyle name="Normal 40 5 11 2 2 5" xfId="25242" xr:uid="{00000000-0005-0000-0000-00005E500000}"/>
    <cellStyle name="Normal 40 5 11 2 3" xfId="15503" xr:uid="{00000000-0005-0000-0000-00005F500000}"/>
    <cellStyle name="Normal 40 5 11 2 3 2" xfId="43131" xr:uid="{00000000-0005-0000-0000-000060500000}"/>
    <cellStyle name="Normal 40 5 11 2 3 3" xfId="27527" xr:uid="{00000000-0005-0000-0000-000061500000}"/>
    <cellStyle name="Normal 40 5 11 2 4" xfId="11604" xr:uid="{00000000-0005-0000-0000-000062500000}"/>
    <cellStyle name="Normal 40 5 11 2 4 2" xfId="39367" xr:uid="{00000000-0005-0000-0000-000063500000}"/>
    <cellStyle name="Normal 40 5 11 2 4 3" xfId="24384" xr:uid="{00000000-0005-0000-0000-000064500000}"/>
    <cellStyle name="Normal 40 5 11 2 5" xfId="18766" xr:uid="{00000000-0005-0000-0000-000065500000}"/>
    <cellStyle name="Normal 40 5 11 2 5 2" xfId="36294" xr:uid="{00000000-0005-0000-0000-000066500000}"/>
    <cellStyle name="Normal 40 5 11 2 6" xfId="10116" xr:uid="{00000000-0005-0000-0000-000067500000}"/>
    <cellStyle name="Normal 40 5 11 2 6 2" xfId="33812" xr:uid="{00000000-0005-0000-0000-000068500000}"/>
    <cellStyle name="Normal 40 5 11 2 7" xfId="8244" xr:uid="{00000000-0005-0000-0000-000069500000}"/>
    <cellStyle name="Normal 40 5 11 2 7 2" xfId="30068" xr:uid="{00000000-0005-0000-0000-00006A500000}"/>
    <cellStyle name="Normal 40 5 11 2 8" xfId="6372" xr:uid="{00000000-0005-0000-0000-00006B500000}"/>
    <cellStyle name="Normal 40 5 11 2 8 2" xfId="22512" xr:uid="{00000000-0005-0000-0000-00006C500000}"/>
    <cellStyle name="Normal 40 5 11 2 9" xfId="4500" xr:uid="{00000000-0005-0000-0000-00006D500000}"/>
    <cellStyle name="Normal 40 5 11 3" xfId="2084" xr:uid="{00000000-0005-0000-0000-00006E500000}"/>
    <cellStyle name="Normal 40 5 11 3 10" xfId="20097" xr:uid="{00000000-0005-0000-0000-00006F500000}"/>
    <cellStyle name="Normal 40 5 11 3 2" xfId="14109" xr:uid="{00000000-0005-0000-0000-000070500000}"/>
    <cellStyle name="Normal 40 5 11 3 2 2" xfId="41737" xr:uid="{00000000-0005-0000-0000-000071500000}"/>
    <cellStyle name="Normal 40 5 11 3 2 3" xfId="31397" xr:uid="{00000000-0005-0000-0000-000072500000}"/>
    <cellStyle name="Normal 40 5 11 3 2 4" xfId="26219" xr:uid="{00000000-0005-0000-0000-000073500000}"/>
    <cellStyle name="Normal 40 5 11 3 3" xfId="16480" xr:uid="{00000000-0005-0000-0000-000074500000}"/>
    <cellStyle name="Normal 40 5 11 3 3 2" xfId="44108" xr:uid="{00000000-0005-0000-0000-000075500000}"/>
    <cellStyle name="Normal 40 5 11 3 3 3" xfId="27952" xr:uid="{00000000-0005-0000-0000-000076500000}"/>
    <cellStyle name="Normal 40 5 11 3 4" xfId="10966" xr:uid="{00000000-0005-0000-0000-000077500000}"/>
    <cellStyle name="Normal 40 5 11 3 4 2" xfId="38737" xr:uid="{00000000-0005-0000-0000-000078500000}"/>
    <cellStyle name="Normal 40 5 11 3 4 3" xfId="23841" xr:uid="{00000000-0005-0000-0000-000079500000}"/>
    <cellStyle name="Normal 40 5 11 3 5" xfId="18223" xr:uid="{00000000-0005-0000-0000-00007A500000}"/>
    <cellStyle name="Normal 40 5 11 3 5 2" xfId="36719" xr:uid="{00000000-0005-0000-0000-00007B500000}"/>
    <cellStyle name="Normal 40 5 11 3 6" xfId="9573" xr:uid="{00000000-0005-0000-0000-00007C500000}"/>
    <cellStyle name="Normal 40 5 11 3 6 2" xfId="33269" xr:uid="{00000000-0005-0000-0000-00007D500000}"/>
    <cellStyle name="Normal 40 5 11 3 7" xfId="7701" xr:uid="{00000000-0005-0000-0000-00007E500000}"/>
    <cellStyle name="Normal 40 5 11 3 7 2" xfId="29525" xr:uid="{00000000-0005-0000-0000-00007F500000}"/>
    <cellStyle name="Normal 40 5 11 3 8" xfId="5829" xr:uid="{00000000-0005-0000-0000-000080500000}"/>
    <cellStyle name="Normal 40 5 11 3 8 2" xfId="21969" xr:uid="{00000000-0005-0000-0000-000081500000}"/>
    <cellStyle name="Normal 40 5 11 3 9" xfId="3957" xr:uid="{00000000-0005-0000-0000-000082500000}"/>
    <cellStyle name="Normal 40 5 11 4" xfId="12827" xr:uid="{00000000-0005-0000-0000-000083500000}"/>
    <cellStyle name="Normal 40 5 11 4 2" xfId="15285" xr:uid="{00000000-0005-0000-0000-000084500000}"/>
    <cellStyle name="Normal 40 5 11 4 2 2" xfId="42913" xr:uid="{00000000-0005-0000-0000-000085500000}"/>
    <cellStyle name="Normal 40 5 11 4 2 3" xfId="34778" xr:uid="{00000000-0005-0000-0000-000086500000}"/>
    <cellStyle name="Normal 40 5 11 4 3" xfId="40541" xr:uid="{00000000-0005-0000-0000-000087500000}"/>
    <cellStyle name="Normal 40 5 11 4 4" xfId="37344" xr:uid="{00000000-0005-0000-0000-000088500000}"/>
    <cellStyle name="Normal 40 5 11 4 5" xfId="30442" xr:uid="{00000000-0005-0000-0000-000089500000}"/>
    <cellStyle name="Normal 40 5 11 4 6" xfId="25024" xr:uid="{00000000-0005-0000-0000-00008A500000}"/>
    <cellStyle name="Normal 40 5 11 5" xfId="12062" xr:uid="{00000000-0005-0000-0000-00008B500000}"/>
    <cellStyle name="Normal 40 5 11 5 2" xfId="39809" xr:uid="{00000000-0005-0000-0000-00008C500000}"/>
    <cellStyle name="Normal 40 5 11 5 3" xfId="34339" xr:uid="{00000000-0005-0000-0000-00008D500000}"/>
    <cellStyle name="Normal 40 5 11 5 4" xfId="26920" xr:uid="{00000000-0005-0000-0000-00008E500000}"/>
    <cellStyle name="Normal 40 5 11 6" xfId="14553" xr:uid="{00000000-0005-0000-0000-00008F500000}"/>
    <cellStyle name="Normal 40 5 11 6 2" xfId="42181" xr:uid="{00000000-0005-0000-0000-000090500000}"/>
    <cellStyle name="Normal 40 5 11 6 3" xfId="22886" xr:uid="{00000000-0005-0000-0000-000091500000}"/>
    <cellStyle name="Normal 40 5 11 7" xfId="16773" xr:uid="{00000000-0005-0000-0000-000092500000}"/>
    <cellStyle name="Normal 40 5 11 7 2" xfId="44401" xr:uid="{00000000-0005-0000-0000-000093500000}"/>
    <cellStyle name="Normal 40 5 11 8" xfId="10490" xr:uid="{00000000-0005-0000-0000-000094500000}"/>
    <cellStyle name="Normal 40 5 11 8 2" xfId="38261" xr:uid="{00000000-0005-0000-0000-000095500000}"/>
    <cellStyle name="Normal 40 5 11 9" xfId="17268" xr:uid="{00000000-0005-0000-0000-000096500000}"/>
    <cellStyle name="Normal 40 5 11 9 2" xfId="35688" xr:uid="{00000000-0005-0000-0000-000097500000}"/>
    <cellStyle name="Normal 40 5 12" xfId="1762" xr:uid="{00000000-0005-0000-0000-000098500000}"/>
    <cellStyle name="Normal 40 5 12 10" xfId="5507" xr:uid="{00000000-0005-0000-0000-000099500000}"/>
    <cellStyle name="Normal 40 5 12 10 2" xfId="21647" xr:uid="{00000000-0005-0000-0000-00009A500000}"/>
    <cellStyle name="Normal 40 5 12 11" xfId="3635" xr:uid="{00000000-0005-0000-0000-00009B500000}"/>
    <cellStyle name="Normal 40 5 12 12" xfId="19775" xr:uid="{00000000-0005-0000-0000-00009C500000}"/>
    <cellStyle name="Normal 40 5 12 2" xfId="14172" xr:uid="{00000000-0005-0000-0000-00009D500000}"/>
    <cellStyle name="Normal 40 5 12 2 2" xfId="16543" xr:uid="{00000000-0005-0000-0000-00009E500000}"/>
    <cellStyle name="Normal 40 5 12 2 2 2" xfId="44171" xr:uid="{00000000-0005-0000-0000-00009F500000}"/>
    <cellStyle name="Normal 40 5 12 2 2 3" xfId="28021" xr:uid="{00000000-0005-0000-0000-0000A0500000}"/>
    <cellStyle name="Normal 40 5 12 2 3" xfId="41800" xr:uid="{00000000-0005-0000-0000-0000A1500000}"/>
    <cellStyle name="Normal 40 5 12 2 4" xfId="36788" xr:uid="{00000000-0005-0000-0000-0000A2500000}"/>
    <cellStyle name="Normal 40 5 12 2 5" xfId="31075" xr:uid="{00000000-0005-0000-0000-0000A3500000}"/>
    <cellStyle name="Normal 40 5 12 2 6" xfId="26282" xr:uid="{00000000-0005-0000-0000-0000A4500000}"/>
    <cellStyle name="Normal 40 5 12 3" xfId="12829" xr:uid="{00000000-0005-0000-0000-0000A5500000}"/>
    <cellStyle name="Normal 40 5 12 3 2" xfId="15286" xr:uid="{00000000-0005-0000-0000-0000A6500000}"/>
    <cellStyle name="Normal 40 5 12 3 2 2" xfId="42914" xr:uid="{00000000-0005-0000-0000-0000A7500000}"/>
    <cellStyle name="Normal 40 5 12 3 3" xfId="40542" xr:uid="{00000000-0005-0000-0000-0000A8500000}"/>
    <cellStyle name="Normal 40 5 12 3 4" xfId="37022" xr:uid="{00000000-0005-0000-0000-0000A9500000}"/>
    <cellStyle name="Normal 40 5 12 3 5" xfId="34779" xr:uid="{00000000-0005-0000-0000-0000AA500000}"/>
    <cellStyle name="Normal 40 5 12 3 6" xfId="25025" xr:uid="{00000000-0005-0000-0000-0000AB500000}"/>
    <cellStyle name="Normal 40 5 12 4" xfId="11909" xr:uid="{00000000-0005-0000-0000-0000AC500000}"/>
    <cellStyle name="Normal 40 5 12 4 2" xfId="39656" xr:uid="{00000000-0005-0000-0000-0000AD500000}"/>
    <cellStyle name="Normal 40 5 12 4 3" xfId="34186" xr:uid="{00000000-0005-0000-0000-0000AE500000}"/>
    <cellStyle name="Normal 40 5 12 4 4" xfId="26990" xr:uid="{00000000-0005-0000-0000-0000AF500000}"/>
    <cellStyle name="Normal 40 5 12 5" xfId="14400" xr:uid="{00000000-0005-0000-0000-0000B0500000}"/>
    <cellStyle name="Normal 40 5 12 5 2" xfId="42028" xr:uid="{00000000-0005-0000-0000-0000B1500000}"/>
    <cellStyle name="Normal 40 5 12 5 3" xfId="23519" xr:uid="{00000000-0005-0000-0000-0000B2500000}"/>
    <cellStyle name="Normal 40 5 12 6" xfId="11739" xr:uid="{00000000-0005-0000-0000-0000B3500000}"/>
    <cellStyle name="Normal 40 5 12 6 2" xfId="39492" xr:uid="{00000000-0005-0000-0000-0000B4500000}"/>
    <cellStyle name="Normal 40 5 12 7" xfId="17901" xr:uid="{00000000-0005-0000-0000-0000B5500000}"/>
    <cellStyle name="Normal 40 5 12 7 2" xfId="35757" xr:uid="{00000000-0005-0000-0000-0000B6500000}"/>
    <cellStyle name="Normal 40 5 12 8" xfId="9251" xr:uid="{00000000-0005-0000-0000-0000B7500000}"/>
    <cellStyle name="Normal 40 5 12 8 2" xfId="32947" xr:uid="{00000000-0005-0000-0000-0000B8500000}"/>
    <cellStyle name="Normal 40 5 12 9" xfId="7379" xr:uid="{00000000-0005-0000-0000-0000B9500000}"/>
    <cellStyle name="Normal 40 5 12 9 2" xfId="29203" xr:uid="{00000000-0005-0000-0000-0000BA500000}"/>
    <cellStyle name="Normal 40 5 13" xfId="2306" xr:uid="{00000000-0005-0000-0000-0000BB500000}"/>
    <cellStyle name="Normal 40 5 13 10" xfId="4178" xr:uid="{00000000-0005-0000-0000-0000BC500000}"/>
    <cellStyle name="Normal 40 5 13 11" xfId="20318" xr:uid="{00000000-0005-0000-0000-0000BD500000}"/>
    <cellStyle name="Normal 40 5 13 2" xfId="14008" xr:uid="{00000000-0005-0000-0000-0000BE500000}"/>
    <cellStyle name="Normal 40 5 13 2 2" xfId="16379" xr:uid="{00000000-0005-0000-0000-0000BF500000}"/>
    <cellStyle name="Normal 40 5 13 2 2 2" xfId="44007" xr:uid="{00000000-0005-0000-0000-0000C0500000}"/>
    <cellStyle name="Normal 40 5 13 2 2 3" xfId="27849" xr:uid="{00000000-0005-0000-0000-0000C1500000}"/>
    <cellStyle name="Normal 40 5 13 2 3" xfId="41636" xr:uid="{00000000-0005-0000-0000-0000C2500000}"/>
    <cellStyle name="Normal 40 5 13 2 4" xfId="36616" xr:uid="{00000000-0005-0000-0000-0000C3500000}"/>
    <cellStyle name="Normal 40 5 13 2 5" xfId="31618" xr:uid="{00000000-0005-0000-0000-0000C4500000}"/>
    <cellStyle name="Normal 40 5 13 2 6" xfId="26118" xr:uid="{00000000-0005-0000-0000-0000C5500000}"/>
    <cellStyle name="Normal 40 5 13 3" xfId="12908" xr:uid="{00000000-0005-0000-0000-0000C6500000}"/>
    <cellStyle name="Normal 40 5 13 3 2" xfId="40589" xr:uid="{00000000-0005-0000-0000-0000C7500000}"/>
    <cellStyle name="Normal 40 5 13 3 3" xfId="37565" xr:uid="{00000000-0005-0000-0000-0000C8500000}"/>
    <cellStyle name="Normal 40 5 13 3 4" xfId="34812" xr:uid="{00000000-0005-0000-0000-0000C9500000}"/>
    <cellStyle name="Normal 40 5 13 3 5" xfId="25072" xr:uid="{00000000-0005-0000-0000-0000CA500000}"/>
    <cellStyle name="Normal 40 5 13 4" xfId="15333" xr:uid="{00000000-0005-0000-0000-0000CB500000}"/>
    <cellStyle name="Normal 40 5 13 4 2" xfId="42961" xr:uid="{00000000-0005-0000-0000-0000CC500000}"/>
    <cellStyle name="Normal 40 5 13 4 3" xfId="26817" xr:uid="{00000000-0005-0000-0000-0000CD500000}"/>
    <cellStyle name="Normal 40 5 13 5" xfId="11493" xr:uid="{00000000-0005-0000-0000-0000CE500000}"/>
    <cellStyle name="Normal 40 5 13 5 2" xfId="39264" xr:uid="{00000000-0005-0000-0000-0000CF500000}"/>
    <cellStyle name="Normal 40 5 13 5 3" xfId="24062" xr:uid="{00000000-0005-0000-0000-0000D0500000}"/>
    <cellStyle name="Normal 40 5 13 6" xfId="18444" xr:uid="{00000000-0005-0000-0000-0000D1500000}"/>
    <cellStyle name="Normal 40 5 13 6 2" xfId="35585" xr:uid="{00000000-0005-0000-0000-0000D2500000}"/>
    <cellStyle name="Normal 40 5 13 7" xfId="9794" xr:uid="{00000000-0005-0000-0000-0000D3500000}"/>
    <cellStyle name="Normal 40 5 13 7 2" xfId="33490" xr:uid="{00000000-0005-0000-0000-0000D4500000}"/>
    <cellStyle name="Normal 40 5 13 8" xfId="7922" xr:uid="{00000000-0005-0000-0000-0000D5500000}"/>
    <cellStyle name="Normal 40 5 13 8 2" xfId="29746" xr:uid="{00000000-0005-0000-0000-0000D6500000}"/>
    <cellStyle name="Normal 40 5 13 9" xfId="6050" xr:uid="{00000000-0005-0000-0000-0000D7500000}"/>
    <cellStyle name="Normal 40 5 13 9 2" xfId="22190" xr:uid="{00000000-0005-0000-0000-0000D8500000}"/>
    <cellStyle name="Normal 40 5 14" xfId="1605" xr:uid="{00000000-0005-0000-0000-0000D9500000}"/>
    <cellStyle name="Normal 40 5 14 10" xfId="3478" xr:uid="{00000000-0005-0000-0000-0000DA500000}"/>
    <cellStyle name="Normal 40 5 14 11" xfId="19618" xr:uid="{00000000-0005-0000-0000-0000DB500000}"/>
    <cellStyle name="Normal 40 5 14 2" xfId="14004" xr:uid="{00000000-0005-0000-0000-0000DC500000}"/>
    <cellStyle name="Normal 40 5 14 2 2" xfId="16375" xr:uid="{00000000-0005-0000-0000-0000DD500000}"/>
    <cellStyle name="Normal 40 5 14 2 2 2" xfId="44003" xr:uid="{00000000-0005-0000-0000-0000DE500000}"/>
    <cellStyle name="Normal 40 5 14 2 2 3" xfId="27845" xr:uid="{00000000-0005-0000-0000-0000DF500000}"/>
    <cellStyle name="Normal 40 5 14 2 3" xfId="41632" xr:uid="{00000000-0005-0000-0000-0000E0500000}"/>
    <cellStyle name="Normal 40 5 14 2 4" xfId="36612" xr:uid="{00000000-0005-0000-0000-0000E1500000}"/>
    <cellStyle name="Normal 40 5 14 2 5" xfId="30918" xr:uid="{00000000-0005-0000-0000-0000E2500000}"/>
    <cellStyle name="Normal 40 5 14 2 6" xfId="26114" xr:uid="{00000000-0005-0000-0000-0000E3500000}"/>
    <cellStyle name="Normal 40 5 14 3" xfId="12622" xr:uid="{00000000-0005-0000-0000-0000E4500000}"/>
    <cellStyle name="Normal 40 5 14 3 2" xfId="40364" xr:uid="{00000000-0005-0000-0000-0000E5500000}"/>
    <cellStyle name="Normal 40 5 14 3 3" xfId="34695" xr:uid="{00000000-0005-0000-0000-0000E6500000}"/>
    <cellStyle name="Normal 40 5 14 3 4" xfId="24847" xr:uid="{00000000-0005-0000-0000-0000E7500000}"/>
    <cellStyle name="Normal 40 5 14 4" xfId="15108" xr:uid="{00000000-0005-0000-0000-0000E8500000}"/>
    <cellStyle name="Normal 40 5 14 4 2" xfId="42736" xr:uid="{00000000-0005-0000-0000-0000E9500000}"/>
    <cellStyle name="Normal 40 5 14 4 3" xfId="26813" xr:uid="{00000000-0005-0000-0000-0000EA500000}"/>
    <cellStyle name="Normal 40 5 14 5" xfId="11289" xr:uid="{00000000-0005-0000-0000-0000EB500000}"/>
    <cellStyle name="Normal 40 5 14 5 2" xfId="39060" xr:uid="{00000000-0005-0000-0000-0000EC500000}"/>
    <cellStyle name="Normal 40 5 14 5 3" xfId="23362" xr:uid="{00000000-0005-0000-0000-0000ED500000}"/>
    <cellStyle name="Normal 40 5 14 6" xfId="17744" xr:uid="{00000000-0005-0000-0000-0000EE500000}"/>
    <cellStyle name="Normal 40 5 14 6 2" xfId="35581" xr:uid="{00000000-0005-0000-0000-0000EF500000}"/>
    <cellStyle name="Normal 40 5 14 7" xfId="9094" xr:uid="{00000000-0005-0000-0000-0000F0500000}"/>
    <cellStyle name="Normal 40 5 14 7 2" xfId="32790" xr:uid="{00000000-0005-0000-0000-0000F1500000}"/>
    <cellStyle name="Normal 40 5 14 8" xfId="7222" xr:uid="{00000000-0005-0000-0000-0000F2500000}"/>
    <cellStyle name="Normal 40 5 14 8 2" xfId="29046" xr:uid="{00000000-0005-0000-0000-0000F3500000}"/>
    <cellStyle name="Normal 40 5 14 9" xfId="5350" xr:uid="{00000000-0005-0000-0000-0000F4500000}"/>
    <cellStyle name="Normal 40 5 14 9 2" xfId="21490" xr:uid="{00000000-0005-0000-0000-0000F5500000}"/>
    <cellStyle name="Normal 40 5 15" xfId="1452" xr:uid="{00000000-0005-0000-0000-0000F6500000}"/>
    <cellStyle name="Normal 40 5 15 10" xfId="3325" xr:uid="{00000000-0005-0000-0000-0000F7500000}"/>
    <cellStyle name="Normal 40 5 15 11" xfId="19465" xr:uid="{00000000-0005-0000-0000-0000F8500000}"/>
    <cellStyle name="Normal 40 5 15 2" xfId="14212" xr:uid="{00000000-0005-0000-0000-0000F9500000}"/>
    <cellStyle name="Normal 40 5 15 2 2" xfId="16583" xr:uid="{00000000-0005-0000-0000-0000FA500000}"/>
    <cellStyle name="Normal 40 5 15 2 2 2" xfId="44211" xr:uid="{00000000-0005-0000-0000-0000FB500000}"/>
    <cellStyle name="Normal 40 5 15 2 2 3" xfId="28063" xr:uid="{00000000-0005-0000-0000-0000FC500000}"/>
    <cellStyle name="Normal 40 5 15 2 3" xfId="41840" xr:uid="{00000000-0005-0000-0000-0000FD500000}"/>
    <cellStyle name="Normal 40 5 15 2 4" xfId="36830" xr:uid="{00000000-0005-0000-0000-0000FE500000}"/>
    <cellStyle name="Normal 40 5 15 2 5" xfId="30765" xr:uid="{00000000-0005-0000-0000-0000FF500000}"/>
    <cellStyle name="Normal 40 5 15 2 6" xfId="26322" xr:uid="{00000000-0005-0000-0000-000000510000}"/>
    <cellStyle name="Normal 40 5 15 3" xfId="13264" xr:uid="{00000000-0005-0000-0000-000001510000}"/>
    <cellStyle name="Normal 40 5 15 3 2" xfId="40897" xr:uid="{00000000-0005-0000-0000-000002510000}"/>
    <cellStyle name="Normal 40 5 15 3 3" xfId="34947" xr:uid="{00000000-0005-0000-0000-000003510000}"/>
    <cellStyle name="Normal 40 5 15 3 4" xfId="25379" xr:uid="{00000000-0005-0000-0000-000004510000}"/>
    <cellStyle name="Normal 40 5 15 4" xfId="15640" xr:uid="{00000000-0005-0000-0000-000005510000}"/>
    <cellStyle name="Normal 40 5 15 4 2" xfId="43268" xr:uid="{00000000-0005-0000-0000-000006510000}"/>
    <cellStyle name="Normal 40 5 15 4 3" xfId="27032" xr:uid="{00000000-0005-0000-0000-000007510000}"/>
    <cellStyle name="Normal 40 5 15 5" xfId="10813" xr:uid="{00000000-0005-0000-0000-000008510000}"/>
    <cellStyle name="Normal 40 5 15 5 2" xfId="38584" xr:uid="{00000000-0005-0000-0000-000009510000}"/>
    <cellStyle name="Normal 40 5 15 5 3" xfId="23209" xr:uid="{00000000-0005-0000-0000-00000A510000}"/>
    <cellStyle name="Normal 40 5 15 6" xfId="17591" xr:uid="{00000000-0005-0000-0000-00000B510000}"/>
    <cellStyle name="Normal 40 5 15 6 2" xfId="35799" xr:uid="{00000000-0005-0000-0000-00000C510000}"/>
    <cellStyle name="Normal 40 5 15 7" xfId="8941" xr:uid="{00000000-0005-0000-0000-00000D510000}"/>
    <cellStyle name="Normal 40 5 15 7 2" xfId="32637" xr:uid="{00000000-0005-0000-0000-00000E510000}"/>
    <cellStyle name="Normal 40 5 15 8" xfId="7069" xr:uid="{00000000-0005-0000-0000-00000F510000}"/>
    <cellStyle name="Normal 40 5 15 8 2" xfId="28893" xr:uid="{00000000-0005-0000-0000-000010510000}"/>
    <cellStyle name="Normal 40 5 15 9" xfId="5197" xr:uid="{00000000-0005-0000-0000-000011510000}"/>
    <cellStyle name="Normal 40 5 15 9 2" xfId="21337" xr:uid="{00000000-0005-0000-0000-000012510000}"/>
    <cellStyle name="Normal 40 5 16" xfId="12549" xr:uid="{00000000-0005-0000-0000-000013510000}"/>
    <cellStyle name="Normal 40 5 16 2" xfId="15039" xr:uid="{00000000-0005-0000-0000-000014510000}"/>
    <cellStyle name="Normal 40 5 16 2 2" xfId="42667" xr:uid="{00000000-0005-0000-0000-000015510000}"/>
    <cellStyle name="Normal 40 5 16 2 3" xfId="34675" xr:uid="{00000000-0005-0000-0000-000016510000}"/>
    <cellStyle name="Normal 40 5 16 2 4" xfId="26714" xr:uid="{00000000-0005-0000-0000-000017510000}"/>
    <cellStyle name="Normal 40 5 16 3" xfId="40295" xr:uid="{00000000-0005-0000-0000-000018510000}"/>
    <cellStyle name="Normal 40 5 16 4" xfId="35482" xr:uid="{00000000-0005-0000-0000-000019510000}"/>
    <cellStyle name="Normal 40 5 16 5" xfId="30289" xr:uid="{00000000-0005-0000-0000-00001A510000}"/>
    <cellStyle name="Normal 40 5 16 6" xfId="24778" xr:uid="{00000000-0005-0000-0000-00001B510000}"/>
    <cellStyle name="Normal 40 5 17" xfId="12794" xr:uid="{00000000-0005-0000-0000-00001C510000}"/>
    <cellStyle name="Normal 40 5 17 2" xfId="15262" xr:uid="{00000000-0005-0000-0000-00001D510000}"/>
    <cellStyle name="Normal 40 5 17 2 2" xfId="42890" xr:uid="{00000000-0005-0000-0000-00001E510000}"/>
    <cellStyle name="Normal 40 5 17 2 3" xfId="26559" xr:uid="{00000000-0005-0000-0000-00001F510000}"/>
    <cellStyle name="Normal 40 5 17 3" xfId="40518" xr:uid="{00000000-0005-0000-0000-000020510000}"/>
    <cellStyle name="Normal 40 5 17 4" xfId="35327" xr:uid="{00000000-0005-0000-0000-000021510000}"/>
    <cellStyle name="Normal 40 5 17 5" xfId="34768" xr:uid="{00000000-0005-0000-0000-000022510000}"/>
    <cellStyle name="Normal 40 5 17 6" xfId="25001" xr:uid="{00000000-0005-0000-0000-000023510000}"/>
    <cellStyle name="Normal 40 5 18" xfId="13909" xr:uid="{00000000-0005-0000-0000-000024510000}"/>
    <cellStyle name="Normal 40 5 18 2" xfId="16280" xr:uid="{00000000-0005-0000-0000-000025510000}"/>
    <cellStyle name="Normal 40 5 18 2 2" xfId="43908" xr:uid="{00000000-0005-0000-0000-000026510000}"/>
    <cellStyle name="Normal 40 5 18 2 3" xfId="27746" xr:uid="{00000000-0005-0000-0000-000027510000}"/>
    <cellStyle name="Normal 40 5 18 3" xfId="41537" xr:uid="{00000000-0005-0000-0000-000028510000}"/>
    <cellStyle name="Normal 40 5 18 4" xfId="36513" xr:uid="{00000000-0005-0000-0000-000029510000}"/>
    <cellStyle name="Normal 40 5 18 5" xfId="34967" xr:uid="{00000000-0005-0000-0000-00002A510000}"/>
    <cellStyle name="Normal 40 5 18 6" xfId="26019" xr:uid="{00000000-0005-0000-0000-00002B510000}"/>
    <cellStyle name="Normal 40 5 19" xfId="12385" xr:uid="{00000000-0005-0000-0000-00002C510000}"/>
    <cellStyle name="Normal 40 5 19 2" xfId="14876" xr:uid="{00000000-0005-0000-0000-00002D510000}"/>
    <cellStyle name="Normal 40 5 19 2 2" xfId="42504" xr:uid="{00000000-0005-0000-0000-00002E510000}"/>
    <cellStyle name="Normal 40 5 19 3" xfId="40132" xr:uid="{00000000-0005-0000-0000-00002F510000}"/>
    <cellStyle name="Normal 40 5 19 4" xfId="35169" xr:uid="{00000000-0005-0000-0000-000030510000}"/>
    <cellStyle name="Normal 40 5 19 5" xfId="34662" xr:uid="{00000000-0005-0000-0000-000031510000}"/>
    <cellStyle name="Normal 40 5 19 6" xfId="24612" xr:uid="{00000000-0005-0000-0000-000032510000}"/>
    <cellStyle name="Normal 40 5 2" xfId="618" xr:uid="{00000000-0005-0000-0000-000033510000}"/>
    <cellStyle name="Normal 40 5 20" xfId="11756" xr:uid="{00000000-0005-0000-0000-000034510000}"/>
    <cellStyle name="Normal 40 5 20 2" xfId="39509" xr:uid="{00000000-0005-0000-0000-000035510000}"/>
    <cellStyle name="Normal 40 5 20 3" xfId="36865" xr:uid="{00000000-0005-0000-0000-000036510000}"/>
    <cellStyle name="Normal 40 5 20 4" xfId="34033" xr:uid="{00000000-0005-0000-0000-000037510000}"/>
    <cellStyle name="Normal 40 5 20 5" xfId="26381" xr:uid="{00000000-0005-0000-0000-000038510000}"/>
    <cellStyle name="Normal 40 5 21" xfId="14247" xr:uid="{00000000-0005-0000-0000-000039510000}"/>
    <cellStyle name="Normal 40 5 21 2" xfId="41875" xr:uid="{00000000-0005-0000-0000-00003A510000}"/>
    <cellStyle name="Normal 40 5 21 3" xfId="22733" xr:uid="{00000000-0005-0000-0000-00003B510000}"/>
    <cellStyle name="Normal 40 5 22" xfId="16620" xr:uid="{00000000-0005-0000-0000-00003C510000}"/>
    <cellStyle name="Normal 40 5 22 2" xfId="44248" xr:uid="{00000000-0005-0000-0000-00003D510000}"/>
    <cellStyle name="Normal 40 5 23" xfId="10337" xr:uid="{00000000-0005-0000-0000-00003E510000}"/>
    <cellStyle name="Normal 40 5 23 2" xfId="38108" xr:uid="{00000000-0005-0000-0000-00003F510000}"/>
    <cellStyle name="Normal 40 5 24" xfId="17094" xr:uid="{00000000-0005-0000-0000-000040510000}"/>
    <cellStyle name="Normal 40 5 24 2" xfId="35016" xr:uid="{00000000-0005-0000-0000-000041510000}"/>
    <cellStyle name="Normal 40 5 25" xfId="17115" xr:uid="{00000000-0005-0000-0000-000042510000}"/>
    <cellStyle name="Normal 40 5 25 2" xfId="32161" xr:uid="{00000000-0005-0000-0000-000043510000}"/>
    <cellStyle name="Normal 40 5 26" xfId="8465" xr:uid="{00000000-0005-0000-0000-000044510000}"/>
    <cellStyle name="Normal 40 5 26 2" xfId="28417" xr:uid="{00000000-0005-0000-0000-000045510000}"/>
    <cellStyle name="Normal 40 5 27" xfId="6593" xr:uid="{00000000-0005-0000-0000-000046510000}"/>
    <cellStyle name="Normal 40 5 27 2" xfId="20861" xr:uid="{00000000-0005-0000-0000-000047510000}"/>
    <cellStyle name="Normal 40 5 28" xfId="4721" xr:uid="{00000000-0005-0000-0000-000048510000}"/>
    <cellStyle name="Normal 40 5 29" xfId="2849" xr:uid="{00000000-0005-0000-0000-000049510000}"/>
    <cellStyle name="Normal 40 5 3" xfId="625" xr:uid="{00000000-0005-0000-0000-00004A510000}"/>
    <cellStyle name="Normal 40 5 3 10" xfId="1766" xr:uid="{00000000-0005-0000-0000-00004B510000}"/>
    <cellStyle name="Normal 40 5 3 10 10" xfId="5511" xr:uid="{00000000-0005-0000-0000-00004C510000}"/>
    <cellStyle name="Normal 40 5 3 10 10 2" xfId="21651" xr:uid="{00000000-0005-0000-0000-00004D510000}"/>
    <cellStyle name="Normal 40 5 3 10 11" xfId="3639" xr:uid="{00000000-0005-0000-0000-00004E510000}"/>
    <cellStyle name="Normal 40 5 3 10 12" xfId="19779" xr:uid="{00000000-0005-0000-0000-00004F510000}"/>
    <cellStyle name="Normal 40 5 3 10 2" xfId="12866" xr:uid="{00000000-0005-0000-0000-000050510000}"/>
    <cellStyle name="Normal 40 5 3 10 2 2" xfId="15310" xr:uid="{00000000-0005-0000-0000-000051510000}"/>
    <cellStyle name="Normal 40 5 3 10 2 2 2" xfId="42938" xr:uid="{00000000-0005-0000-0000-000052510000}"/>
    <cellStyle name="Normal 40 5 3 10 2 2 3" xfId="27986" xr:uid="{00000000-0005-0000-0000-000053510000}"/>
    <cellStyle name="Normal 40 5 3 10 2 3" xfId="40566" xr:uid="{00000000-0005-0000-0000-000054510000}"/>
    <cellStyle name="Normal 40 5 3 10 2 4" xfId="36753" xr:uid="{00000000-0005-0000-0000-000055510000}"/>
    <cellStyle name="Normal 40 5 3 10 2 5" xfId="31079" xr:uid="{00000000-0005-0000-0000-000056510000}"/>
    <cellStyle name="Normal 40 5 3 10 2 6" xfId="25049" xr:uid="{00000000-0005-0000-0000-000057510000}"/>
    <cellStyle name="Normal 40 5 3 10 3" xfId="12822" xr:uid="{00000000-0005-0000-0000-000058510000}"/>
    <cellStyle name="Normal 40 5 3 10 3 2" xfId="15282" xr:uid="{00000000-0005-0000-0000-000059510000}"/>
    <cellStyle name="Normal 40 5 3 10 3 2 2" xfId="42910" xr:uid="{00000000-0005-0000-0000-00005A510000}"/>
    <cellStyle name="Normal 40 5 3 10 3 3" xfId="40538" xr:uid="{00000000-0005-0000-0000-00005B510000}"/>
    <cellStyle name="Normal 40 5 3 10 3 4" xfId="37026" xr:uid="{00000000-0005-0000-0000-00005C510000}"/>
    <cellStyle name="Normal 40 5 3 10 3 5" xfId="34775" xr:uid="{00000000-0005-0000-0000-00005D510000}"/>
    <cellStyle name="Normal 40 5 3 10 3 6" xfId="25021" xr:uid="{00000000-0005-0000-0000-00005E510000}"/>
    <cellStyle name="Normal 40 5 3 10 4" xfId="11913" xr:uid="{00000000-0005-0000-0000-00005F510000}"/>
    <cellStyle name="Normal 40 5 3 10 4 2" xfId="39660" xr:uid="{00000000-0005-0000-0000-000060510000}"/>
    <cellStyle name="Normal 40 5 3 10 4 3" xfId="34190" xr:uid="{00000000-0005-0000-0000-000061510000}"/>
    <cellStyle name="Normal 40 5 3 10 4 4" xfId="26955" xr:uid="{00000000-0005-0000-0000-000062510000}"/>
    <cellStyle name="Normal 40 5 3 10 5" xfId="14404" xr:uid="{00000000-0005-0000-0000-000063510000}"/>
    <cellStyle name="Normal 40 5 3 10 5 2" xfId="42032" xr:uid="{00000000-0005-0000-0000-000064510000}"/>
    <cellStyle name="Normal 40 5 3 10 5 3" xfId="23523" xr:uid="{00000000-0005-0000-0000-000065510000}"/>
    <cellStyle name="Normal 40 5 3 10 6" xfId="11714" xr:uid="{00000000-0005-0000-0000-000066510000}"/>
    <cellStyle name="Normal 40 5 3 10 6 2" xfId="39470" xr:uid="{00000000-0005-0000-0000-000067510000}"/>
    <cellStyle name="Normal 40 5 3 10 7" xfId="17905" xr:uid="{00000000-0005-0000-0000-000068510000}"/>
    <cellStyle name="Normal 40 5 3 10 7 2" xfId="35722" xr:uid="{00000000-0005-0000-0000-000069510000}"/>
    <cellStyle name="Normal 40 5 3 10 8" xfId="9255" xr:uid="{00000000-0005-0000-0000-00006A510000}"/>
    <cellStyle name="Normal 40 5 3 10 8 2" xfId="32951" xr:uid="{00000000-0005-0000-0000-00006B510000}"/>
    <cellStyle name="Normal 40 5 3 10 9" xfId="7383" xr:uid="{00000000-0005-0000-0000-00006C510000}"/>
    <cellStyle name="Normal 40 5 3 10 9 2" xfId="29207" xr:uid="{00000000-0005-0000-0000-00006D510000}"/>
    <cellStyle name="Normal 40 5 3 11" xfId="2310" xr:uid="{00000000-0005-0000-0000-00006E510000}"/>
    <cellStyle name="Normal 40 5 3 11 10" xfId="4182" xr:uid="{00000000-0005-0000-0000-00006F510000}"/>
    <cellStyle name="Normal 40 5 3 11 11" xfId="20322" xr:uid="{00000000-0005-0000-0000-000070510000}"/>
    <cellStyle name="Normal 40 5 3 11 2" xfId="12943" xr:uid="{00000000-0005-0000-0000-000071510000}"/>
    <cellStyle name="Normal 40 5 3 11 2 2" xfId="15360" xr:uid="{00000000-0005-0000-0000-000072510000}"/>
    <cellStyle name="Normal 40 5 3 11 2 2 2" xfId="42988" xr:uid="{00000000-0005-0000-0000-000073510000}"/>
    <cellStyle name="Normal 40 5 3 11 2 2 3" xfId="28025" xr:uid="{00000000-0005-0000-0000-000074510000}"/>
    <cellStyle name="Normal 40 5 3 11 2 3" xfId="40616" xr:uid="{00000000-0005-0000-0000-000075510000}"/>
    <cellStyle name="Normal 40 5 3 11 2 4" xfId="36792" xr:uid="{00000000-0005-0000-0000-000076510000}"/>
    <cellStyle name="Normal 40 5 3 11 2 5" xfId="31622" xr:uid="{00000000-0005-0000-0000-000077510000}"/>
    <cellStyle name="Normal 40 5 3 11 2 6" xfId="25099" xr:uid="{00000000-0005-0000-0000-000078510000}"/>
    <cellStyle name="Normal 40 5 3 11 3" xfId="12643" xr:uid="{00000000-0005-0000-0000-000079510000}"/>
    <cellStyle name="Normal 40 5 3 11 3 2" xfId="40382" xr:uid="{00000000-0005-0000-0000-00007A510000}"/>
    <cellStyle name="Normal 40 5 3 11 3 3" xfId="37569" xr:uid="{00000000-0005-0000-0000-00007B510000}"/>
    <cellStyle name="Normal 40 5 3 11 3 4" xfId="34705" xr:uid="{00000000-0005-0000-0000-00007C510000}"/>
    <cellStyle name="Normal 40 5 3 11 3 5" xfId="24865" xr:uid="{00000000-0005-0000-0000-00007D510000}"/>
    <cellStyle name="Normal 40 5 3 11 4" xfId="15126" xr:uid="{00000000-0005-0000-0000-00007E510000}"/>
    <cellStyle name="Normal 40 5 3 11 4 2" xfId="42754" xr:uid="{00000000-0005-0000-0000-00007F510000}"/>
    <cellStyle name="Normal 40 5 3 11 4 3" xfId="26994" xr:uid="{00000000-0005-0000-0000-000080510000}"/>
    <cellStyle name="Normal 40 5 3 11 5" xfId="11743" xr:uid="{00000000-0005-0000-0000-000081510000}"/>
    <cellStyle name="Normal 40 5 3 11 5 2" xfId="39496" xr:uid="{00000000-0005-0000-0000-000082510000}"/>
    <cellStyle name="Normal 40 5 3 11 5 3" xfId="24066" xr:uid="{00000000-0005-0000-0000-000083510000}"/>
    <cellStyle name="Normal 40 5 3 11 6" xfId="18448" xr:uid="{00000000-0005-0000-0000-000084510000}"/>
    <cellStyle name="Normal 40 5 3 11 6 2" xfId="35761" xr:uid="{00000000-0005-0000-0000-000085510000}"/>
    <cellStyle name="Normal 40 5 3 11 7" xfId="9798" xr:uid="{00000000-0005-0000-0000-000086510000}"/>
    <cellStyle name="Normal 40 5 3 11 7 2" xfId="33494" xr:uid="{00000000-0005-0000-0000-000087510000}"/>
    <cellStyle name="Normal 40 5 3 11 8" xfId="7926" xr:uid="{00000000-0005-0000-0000-000088510000}"/>
    <cellStyle name="Normal 40 5 3 11 8 2" xfId="29750" xr:uid="{00000000-0005-0000-0000-000089510000}"/>
    <cellStyle name="Normal 40 5 3 11 9" xfId="6054" xr:uid="{00000000-0005-0000-0000-00008A510000}"/>
    <cellStyle name="Normal 40 5 3 11 9 2" xfId="22194" xr:uid="{00000000-0005-0000-0000-00008B510000}"/>
    <cellStyle name="Normal 40 5 3 12" xfId="1609" xr:uid="{00000000-0005-0000-0000-00008C510000}"/>
    <cellStyle name="Normal 40 5 3 12 10" xfId="3482" xr:uid="{00000000-0005-0000-0000-00008D510000}"/>
    <cellStyle name="Normal 40 5 3 12 11" xfId="19622" xr:uid="{00000000-0005-0000-0000-00008E510000}"/>
    <cellStyle name="Normal 40 5 3 12 2" xfId="14154" xr:uid="{00000000-0005-0000-0000-00008F510000}"/>
    <cellStyle name="Normal 40 5 3 12 2 2" xfId="16525" xr:uid="{00000000-0005-0000-0000-000090510000}"/>
    <cellStyle name="Normal 40 5 3 12 2 2 2" xfId="44153" xr:uid="{00000000-0005-0000-0000-000091510000}"/>
    <cellStyle name="Normal 40 5 3 12 2 2 3" xfId="28002" xr:uid="{00000000-0005-0000-0000-000092510000}"/>
    <cellStyle name="Normal 40 5 3 12 2 3" xfId="41782" xr:uid="{00000000-0005-0000-0000-000093510000}"/>
    <cellStyle name="Normal 40 5 3 12 2 4" xfId="36769" xr:uid="{00000000-0005-0000-0000-000094510000}"/>
    <cellStyle name="Normal 40 5 3 12 2 5" xfId="30922" xr:uid="{00000000-0005-0000-0000-000095510000}"/>
    <cellStyle name="Normal 40 5 3 12 2 6" xfId="26264" xr:uid="{00000000-0005-0000-0000-000096510000}"/>
    <cellStyle name="Normal 40 5 3 12 3" xfId="12865" xr:uid="{00000000-0005-0000-0000-000097510000}"/>
    <cellStyle name="Normal 40 5 3 12 3 2" xfId="40565" xr:uid="{00000000-0005-0000-0000-000098510000}"/>
    <cellStyle name="Normal 40 5 3 12 3 3" xfId="34798" xr:uid="{00000000-0005-0000-0000-000099510000}"/>
    <cellStyle name="Normal 40 5 3 12 3 4" xfId="25048" xr:uid="{00000000-0005-0000-0000-00009A510000}"/>
    <cellStyle name="Normal 40 5 3 12 4" xfId="15309" xr:uid="{00000000-0005-0000-0000-00009B510000}"/>
    <cellStyle name="Normal 40 5 3 12 4 2" xfId="42937" xr:uid="{00000000-0005-0000-0000-00009C510000}"/>
    <cellStyle name="Normal 40 5 3 12 4 3" xfId="26971" xr:uid="{00000000-0005-0000-0000-00009D510000}"/>
    <cellStyle name="Normal 40 5 3 12 5" xfId="11497" xr:uid="{00000000-0005-0000-0000-00009E510000}"/>
    <cellStyle name="Normal 40 5 3 12 5 2" xfId="39268" xr:uid="{00000000-0005-0000-0000-00009F510000}"/>
    <cellStyle name="Normal 40 5 3 12 5 3" xfId="23366" xr:uid="{00000000-0005-0000-0000-0000A0510000}"/>
    <cellStyle name="Normal 40 5 3 12 6" xfId="17748" xr:uid="{00000000-0005-0000-0000-0000A1510000}"/>
    <cellStyle name="Normal 40 5 3 12 6 2" xfId="35738" xr:uid="{00000000-0005-0000-0000-0000A2510000}"/>
    <cellStyle name="Normal 40 5 3 12 7" xfId="9098" xr:uid="{00000000-0005-0000-0000-0000A3510000}"/>
    <cellStyle name="Normal 40 5 3 12 7 2" xfId="32794" xr:uid="{00000000-0005-0000-0000-0000A4510000}"/>
    <cellStyle name="Normal 40 5 3 12 8" xfId="7226" xr:uid="{00000000-0005-0000-0000-0000A5510000}"/>
    <cellStyle name="Normal 40 5 3 12 8 2" xfId="29050" xr:uid="{00000000-0005-0000-0000-0000A6510000}"/>
    <cellStyle name="Normal 40 5 3 12 9" xfId="5354" xr:uid="{00000000-0005-0000-0000-0000A7510000}"/>
    <cellStyle name="Normal 40 5 3 12 9 2" xfId="21494" xr:uid="{00000000-0005-0000-0000-0000A8510000}"/>
    <cellStyle name="Normal 40 5 3 13" xfId="1456" xr:uid="{00000000-0005-0000-0000-0000A9510000}"/>
    <cellStyle name="Normal 40 5 3 13 10" xfId="3329" xr:uid="{00000000-0005-0000-0000-0000AA510000}"/>
    <cellStyle name="Normal 40 5 3 13 11" xfId="19469" xr:uid="{00000000-0005-0000-0000-0000AB510000}"/>
    <cellStyle name="Normal 40 5 3 13 2" xfId="13976" xr:uid="{00000000-0005-0000-0000-0000AC510000}"/>
    <cellStyle name="Normal 40 5 3 13 2 2" xfId="16347" xr:uid="{00000000-0005-0000-0000-0000AD510000}"/>
    <cellStyle name="Normal 40 5 3 13 2 2 2" xfId="43975" xr:uid="{00000000-0005-0000-0000-0000AE510000}"/>
    <cellStyle name="Normal 40 5 3 13 2 2 3" xfId="27817" xr:uid="{00000000-0005-0000-0000-0000AF510000}"/>
    <cellStyle name="Normal 40 5 3 13 2 3" xfId="41604" xr:uid="{00000000-0005-0000-0000-0000B0510000}"/>
    <cellStyle name="Normal 40 5 3 13 2 4" xfId="36584" xr:uid="{00000000-0005-0000-0000-0000B1510000}"/>
    <cellStyle name="Normal 40 5 3 13 2 5" xfId="30769" xr:uid="{00000000-0005-0000-0000-0000B2510000}"/>
    <cellStyle name="Normal 40 5 3 13 2 6" xfId="26086" xr:uid="{00000000-0005-0000-0000-0000B3510000}"/>
    <cellStyle name="Normal 40 5 3 13 3" xfId="12862" xr:uid="{00000000-0005-0000-0000-0000B4510000}"/>
    <cellStyle name="Normal 40 5 3 13 3 2" xfId="40564" xr:uid="{00000000-0005-0000-0000-0000B5510000}"/>
    <cellStyle name="Normal 40 5 3 13 3 3" xfId="34797" xr:uid="{00000000-0005-0000-0000-0000B6510000}"/>
    <cellStyle name="Normal 40 5 3 13 3 4" xfId="25047" xr:uid="{00000000-0005-0000-0000-0000B7510000}"/>
    <cellStyle name="Normal 40 5 3 13 4" xfId="15308" xr:uid="{00000000-0005-0000-0000-0000B8510000}"/>
    <cellStyle name="Normal 40 5 3 13 4 2" xfId="42936" xr:uid="{00000000-0005-0000-0000-0000B9510000}"/>
    <cellStyle name="Normal 40 5 3 13 4 3" xfId="26785" xr:uid="{00000000-0005-0000-0000-0000BA510000}"/>
    <cellStyle name="Normal 40 5 3 13 5" xfId="11293" xr:uid="{00000000-0005-0000-0000-0000BB510000}"/>
    <cellStyle name="Normal 40 5 3 13 5 2" xfId="39064" xr:uid="{00000000-0005-0000-0000-0000BC510000}"/>
    <cellStyle name="Normal 40 5 3 13 5 3" xfId="23213" xr:uid="{00000000-0005-0000-0000-0000BD510000}"/>
    <cellStyle name="Normal 40 5 3 13 6" xfId="17595" xr:uid="{00000000-0005-0000-0000-0000BE510000}"/>
    <cellStyle name="Normal 40 5 3 13 6 2" xfId="35553" xr:uid="{00000000-0005-0000-0000-0000BF510000}"/>
    <cellStyle name="Normal 40 5 3 13 7" xfId="8945" xr:uid="{00000000-0005-0000-0000-0000C0510000}"/>
    <cellStyle name="Normal 40 5 3 13 7 2" xfId="32641" xr:uid="{00000000-0005-0000-0000-0000C1510000}"/>
    <cellStyle name="Normal 40 5 3 13 8" xfId="7073" xr:uid="{00000000-0005-0000-0000-0000C2510000}"/>
    <cellStyle name="Normal 40 5 3 13 8 2" xfId="28897" xr:uid="{00000000-0005-0000-0000-0000C3510000}"/>
    <cellStyle name="Normal 40 5 3 13 9" xfId="5201" xr:uid="{00000000-0005-0000-0000-0000C4510000}"/>
    <cellStyle name="Normal 40 5 3 13 9 2" xfId="21341" xr:uid="{00000000-0005-0000-0000-0000C5510000}"/>
    <cellStyle name="Normal 40 5 3 14" xfId="10817" xr:uid="{00000000-0005-0000-0000-0000C6510000}"/>
    <cellStyle name="Normal 40 5 3 14 2" xfId="14188" xr:uid="{00000000-0005-0000-0000-0000C7510000}"/>
    <cellStyle name="Normal 40 5 3 14 2 2" xfId="16559" xr:uid="{00000000-0005-0000-0000-0000C8510000}"/>
    <cellStyle name="Normal 40 5 3 14 2 2 2" xfId="44187" xr:uid="{00000000-0005-0000-0000-0000C9510000}"/>
    <cellStyle name="Normal 40 5 3 14 2 2 3" xfId="28039" xr:uid="{00000000-0005-0000-0000-0000CA510000}"/>
    <cellStyle name="Normal 40 5 3 14 2 3" xfId="41816" xr:uid="{00000000-0005-0000-0000-0000CB510000}"/>
    <cellStyle name="Normal 40 5 3 14 2 4" xfId="36806" xr:uid="{00000000-0005-0000-0000-0000CC510000}"/>
    <cellStyle name="Normal 40 5 3 14 2 5" xfId="34991" xr:uid="{00000000-0005-0000-0000-0000CD510000}"/>
    <cellStyle name="Normal 40 5 3 14 2 6" xfId="26298" xr:uid="{00000000-0005-0000-0000-0000CE510000}"/>
    <cellStyle name="Normal 40 5 3 14 3" xfId="12861" xr:uid="{00000000-0005-0000-0000-0000CF510000}"/>
    <cellStyle name="Normal 40 5 3 14 3 2" xfId="40563" xr:uid="{00000000-0005-0000-0000-0000D0510000}"/>
    <cellStyle name="Normal 40 5 3 14 3 3" xfId="34796" xr:uid="{00000000-0005-0000-0000-0000D1510000}"/>
    <cellStyle name="Normal 40 5 3 14 3 4" xfId="27008" xr:uid="{00000000-0005-0000-0000-0000D2510000}"/>
    <cellStyle name="Normal 40 5 3 14 4" xfId="15307" xr:uid="{00000000-0005-0000-0000-0000D3510000}"/>
    <cellStyle name="Normal 40 5 3 14 4 2" xfId="42935" xr:uid="{00000000-0005-0000-0000-0000D4510000}"/>
    <cellStyle name="Normal 40 5 3 14 5" xfId="38588" xr:uid="{00000000-0005-0000-0000-0000D5510000}"/>
    <cellStyle name="Normal 40 5 3 14 6" xfId="35775" xr:uid="{00000000-0005-0000-0000-0000D6510000}"/>
    <cellStyle name="Normal 40 5 3 14 7" xfId="30293" xr:uid="{00000000-0005-0000-0000-0000D7510000}"/>
    <cellStyle name="Normal 40 5 3 14 8" xfId="25046" xr:uid="{00000000-0005-0000-0000-0000D8510000}"/>
    <cellStyle name="Normal 40 5 3 15" xfId="12934" xr:uid="{00000000-0005-0000-0000-0000D9510000}"/>
    <cellStyle name="Normal 40 5 3 15 2" xfId="15353" xr:uid="{00000000-0005-0000-0000-0000DA510000}"/>
    <cellStyle name="Normal 40 5 3 15 2 2" xfId="42981" xr:uid="{00000000-0005-0000-0000-0000DB510000}"/>
    <cellStyle name="Normal 40 5 3 15 2 3" xfId="26718" xr:uid="{00000000-0005-0000-0000-0000DC510000}"/>
    <cellStyle name="Normal 40 5 3 15 3" xfId="40609" xr:uid="{00000000-0005-0000-0000-0000DD510000}"/>
    <cellStyle name="Normal 40 5 3 15 4" xfId="35486" xr:uid="{00000000-0005-0000-0000-0000DE510000}"/>
    <cellStyle name="Normal 40 5 3 15 5" xfId="34828" xr:uid="{00000000-0005-0000-0000-0000DF510000}"/>
    <cellStyle name="Normal 40 5 3 15 6" xfId="25092" xr:uid="{00000000-0005-0000-0000-0000E0510000}"/>
    <cellStyle name="Normal 40 5 3 16" xfId="12939" xr:uid="{00000000-0005-0000-0000-0000E1510000}"/>
    <cellStyle name="Normal 40 5 3 16 2" xfId="15357" xr:uid="{00000000-0005-0000-0000-0000E2510000}"/>
    <cellStyle name="Normal 40 5 3 16 2 2" xfId="42985" xr:uid="{00000000-0005-0000-0000-0000E3510000}"/>
    <cellStyle name="Normal 40 5 3 16 2 3" xfId="26563" xr:uid="{00000000-0005-0000-0000-0000E4510000}"/>
    <cellStyle name="Normal 40 5 3 16 3" xfId="40613" xr:uid="{00000000-0005-0000-0000-0000E5510000}"/>
    <cellStyle name="Normal 40 5 3 16 4" xfId="35331" xr:uid="{00000000-0005-0000-0000-0000E6510000}"/>
    <cellStyle name="Normal 40 5 3 16 5" xfId="34831" xr:uid="{00000000-0005-0000-0000-0000E7510000}"/>
    <cellStyle name="Normal 40 5 3 16 6" xfId="25096" xr:uid="{00000000-0005-0000-0000-0000E8510000}"/>
    <cellStyle name="Normal 40 5 3 17" xfId="12968" xr:uid="{00000000-0005-0000-0000-0000E9510000}"/>
    <cellStyle name="Normal 40 5 3 17 2" xfId="15373" xr:uid="{00000000-0005-0000-0000-0000EA510000}"/>
    <cellStyle name="Normal 40 5 3 17 2 2" xfId="43001" xr:uid="{00000000-0005-0000-0000-0000EB510000}"/>
    <cellStyle name="Normal 40 5 3 17 2 3" xfId="27750" xr:uid="{00000000-0005-0000-0000-0000EC510000}"/>
    <cellStyle name="Normal 40 5 3 17 3" xfId="40629" xr:uid="{00000000-0005-0000-0000-0000ED510000}"/>
    <cellStyle name="Normal 40 5 3 17 4" xfId="36517" xr:uid="{00000000-0005-0000-0000-0000EE510000}"/>
    <cellStyle name="Normal 40 5 3 17 5" xfId="34842" xr:uid="{00000000-0005-0000-0000-0000EF510000}"/>
    <cellStyle name="Normal 40 5 3 17 6" xfId="25112" xr:uid="{00000000-0005-0000-0000-0000F0510000}"/>
    <cellStyle name="Normal 40 5 3 18" xfId="12983" xr:uid="{00000000-0005-0000-0000-0000F1510000}"/>
    <cellStyle name="Normal 40 5 3 18 2" xfId="15386" xr:uid="{00000000-0005-0000-0000-0000F2510000}"/>
    <cellStyle name="Normal 40 5 3 18 2 2" xfId="43014" xr:uid="{00000000-0005-0000-0000-0000F3510000}"/>
    <cellStyle name="Normal 40 5 3 18 3" xfId="40642" xr:uid="{00000000-0005-0000-0000-0000F4510000}"/>
    <cellStyle name="Normal 40 5 3 18 4" xfId="35173" xr:uid="{00000000-0005-0000-0000-0000F5510000}"/>
    <cellStyle name="Normal 40 5 3 18 5" xfId="34855" xr:uid="{00000000-0005-0000-0000-0000F6510000}"/>
    <cellStyle name="Normal 40 5 3 18 6" xfId="25125" xr:uid="{00000000-0005-0000-0000-0000F7510000}"/>
    <cellStyle name="Normal 40 5 3 19" xfId="13038" xr:uid="{00000000-0005-0000-0000-0000F8510000}"/>
    <cellStyle name="Normal 40 5 3 19 2" xfId="15433" xr:uid="{00000000-0005-0000-0000-0000F9510000}"/>
    <cellStyle name="Normal 40 5 3 19 2 2" xfId="43061" xr:uid="{00000000-0005-0000-0000-0000FA510000}"/>
    <cellStyle name="Normal 40 5 3 19 3" xfId="40689" xr:uid="{00000000-0005-0000-0000-0000FB510000}"/>
    <cellStyle name="Normal 40 5 3 19 4" xfId="36869" xr:uid="{00000000-0005-0000-0000-0000FC510000}"/>
    <cellStyle name="Normal 40 5 3 19 5" xfId="34877" xr:uid="{00000000-0005-0000-0000-0000FD510000}"/>
    <cellStyle name="Normal 40 5 3 19 6" xfId="25172" xr:uid="{00000000-0005-0000-0000-0000FE510000}"/>
    <cellStyle name="Normal 40 5 3 2" xfId="629" xr:uid="{00000000-0005-0000-0000-0000FF510000}"/>
    <cellStyle name="Normal 40 5 3 2 10" xfId="12858" xr:uid="{00000000-0005-0000-0000-000000520000}"/>
    <cellStyle name="Normal 40 5 3 2 11" xfId="12959" xr:uid="{00000000-0005-0000-0000-000001520000}"/>
    <cellStyle name="Normal 40 5 3 2 12" xfId="12970" xr:uid="{00000000-0005-0000-0000-000002520000}"/>
    <cellStyle name="Normal 40 5 3 2 13" xfId="12940" xr:uid="{00000000-0005-0000-0000-000003520000}"/>
    <cellStyle name="Normal 40 5 3 2 14" xfId="12957" xr:uid="{00000000-0005-0000-0000-000004520000}"/>
    <cellStyle name="Normal 40 5 3 2 15" xfId="12935" xr:uid="{00000000-0005-0000-0000-000005520000}"/>
    <cellStyle name="Normal 40 5 3 2 16" xfId="12864" xr:uid="{00000000-0005-0000-0000-000006520000}"/>
    <cellStyle name="Normal 40 5 3 2 17" xfId="12985" xr:uid="{00000000-0005-0000-0000-000007520000}"/>
    <cellStyle name="Normal 40 5 3 2 18" xfId="13041" xr:uid="{00000000-0005-0000-0000-000008520000}"/>
    <cellStyle name="Normal 40 5 3 2 19" xfId="13026" xr:uid="{00000000-0005-0000-0000-000009520000}"/>
    <cellStyle name="Normal 40 5 3 2 2" xfId="12688" xr:uid="{00000000-0005-0000-0000-00000A520000}"/>
    <cellStyle name="Normal 40 5 3 2 20" xfId="13016" xr:uid="{00000000-0005-0000-0000-00000B520000}"/>
    <cellStyle name="Normal 40 5 3 2 20 2" xfId="15414" xr:uid="{00000000-0005-0000-0000-00000C520000}"/>
    <cellStyle name="Normal 40 5 3 2 20 2 2" xfId="43042" xr:uid="{00000000-0005-0000-0000-00000D520000}"/>
    <cellStyle name="Normal 40 5 3 2 20 3" xfId="40670" xr:uid="{00000000-0005-0000-0000-00000E520000}"/>
    <cellStyle name="Normal 40 5 3 2 20 4" xfId="34867" xr:uid="{00000000-0005-0000-0000-00000F520000}"/>
    <cellStyle name="Normal 40 5 3 2 20 5" xfId="25153" xr:uid="{00000000-0005-0000-0000-000010520000}"/>
    <cellStyle name="Normal 40 5 3 2 21" xfId="13142" xr:uid="{00000000-0005-0000-0000-000011520000}"/>
    <cellStyle name="Normal 40 5 3 2 21 2" xfId="15532" xr:uid="{00000000-0005-0000-0000-000012520000}"/>
    <cellStyle name="Normal 40 5 3 2 21 2 2" xfId="43160" xr:uid="{00000000-0005-0000-0000-000013520000}"/>
    <cellStyle name="Normal 40 5 3 2 21 3" xfId="40788" xr:uid="{00000000-0005-0000-0000-000014520000}"/>
    <cellStyle name="Normal 40 5 3 2 21 4" xfId="34902" xr:uid="{00000000-0005-0000-0000-000015520000}"/>
    <cellStyle name="Normal 40 5 3 2 21 5" xfId="25271" xr:uid="{00000000-0005-0000-0000-000016520000}"/>
    <cellStyle name="Normal 40 5 3 2 22" xfId="12919" xr:uid="{00000000-0005-0000-0000-000017520000}"/>
    <cellStyle name="Normal 40 5 3 2 22 2" xfId="15342" xr:uid="{00000000-0005-0000-0000-000018520000}"/>
    <cellStyle name="Normal 40 5 3 2 22 2 2" xfId="42970" xr:uid="{00000000-0005-0000-0000-000019520000}"/>
    <cellStyle name="Normal 40 5 3 2 22 3" xfId="40598" xr:uid="{00000000-0005-0000-0000-00001A520000}"/>
    <cellStyle name="Normal 40 5 3 2 22 4" xfId="34821" xr:uid="{00000000-0005-0000-0000-00001B520000}"/>
    <cellStyle name="Normal 40 5 3 2 22 5" xfId="25081" xr:uid="{00000000-0005-0000-0000-00001C520000}"/>
    <cellStyle name="Normal 40 5 3 2 23" xfId="12685" xr:uid="{00000000-0005-0000-0000-00001D520000}"/>
    <cellStyle name="Normal 40 5 3 2 23 2" xfId="15162" xr:uid="{00000000-0005-0000-0000-00001E520000}"/>
    <cellStyle name="Normal 40 5 3 2 23 2 2" xfId="42790" xr:uid="{00000000-0005-0000-0000-00001F520000}"/>
    <cellStyle name="Normal 40 5 3 2 23 3" xfId="40418" xr:uid="{00000000-0005-0000-0000-000020520000}"/>
    <cellStyle name="Normal 40 5 3 2 23 4" xfId="34728" xr:uid="{00000000-0005-0000-0000-000021520000}"/>
    <cellStyle name="Normal 40 5 3 2 23 5" xfId="24901" xr:uid="{00000000-0005-0000-0000-000022520000}"/>
    <cellStyle name="Normal 40 5 3 2 24" xfId="17103" xr:uid="{00000000-0005-0000-0000-000023520000}"/>
    <cellStyle name="Normal 40 5 3 2 3" xfId="12816" xr:uid="{00000000-0005-0000-0000-000024520000}"/>
    <cellStyle name="Normal 40 5 3 2 4" xfId="12656" xr:uid="{00000000-0005-0000-0000-000025520000}"/>
    <cellStyle name="Normal 40 5 3 2 5" xfId="12825" xr:uid="{00000000-0005-0000-0000-000026520000}"/>
    <cellStyle name="Normal 40 5 3 2 6" xfId="12645" xr:uid="{00000000-0005-0000-0000-000027520000}"/>
    <cellStyle name="Normal 40 5 3 2 7" xfId="12874" xr:uid="{00000000-0005-0000-0000-000028520000}"/>
    <cellStyle name="Normal 40 5 3 2 8" xfId="12895" xr:uid="{00000000-0005-0000-0000-000029520000}"/>
    <cellStyle name="Normal 40 5 3 2 9" xfId="12872" xr:uid="{00000000-0005-0000-0000-00002A520000}"/>
    <cellStyle name="Normal 40 5 3 20" xfId="13027" xr:uid="{00000000-0005-0000-0000-00002B520000}"/>
    <cellStyle name="Normal 40 5 3 20 2" xfId="15424" xr:uid="{00000000-0005-0000-0000-00002C520000}"/>
    <cellStyle name="Normal 40 5 3 20 2 2" xfId="43052" xr:uid="{00000000-0005-0000-0000-00002D520000}"/>
    <cellStyle name="Normal 40 5 3 20 3" xfId="40680" xr:uid="{00000000-0005-0000-0000-00002E520000}"/>
    <cellStyle name="Normal 40 5 3 20 4" xfId="34871" xr:uid="{00000000-0005-0000-0000-00002F520000}"/>
    <cellStyle name="Normal 40 5 3 20 5" xfId="25163" xr:uid="{00000000-0005-0000-0000-000030520000}"/>
    <cellStyle name="Normal 40 5 3 21" xfId="12389" xr:uid="{00000000-0005-0000-0000-000031520000}"/>
    <cellStyle name="Normal 40 5 3 21 2" xfId="14880" xr:uid="{00000000-0005-0000-0000-000032520000}"/>
    <cellStyle name="Normal 40 5 3 21 2 2" xfId="42508" xr:uid="{00000000-0005-0000-0000-000033520000}"/>
    <cellStyle name="Normal 40 5 3 21 3" xfId="40136" xr:uid="{00000000-0005-0000-0000-000034520000}"/>
    <cellStyle name="Normal 40 5 3 21 4" xfId="34666" xr:uid="{00000000-0005-0000-0000-000035520000}"/>
    <cellStyle name="Normal 40 5 3 21 5" xfId="24616" xr:uid="{00000000-0005-0000-0000-000036520000}"/>
    <cellStyle name="Normal 40 5 3 22" xfId="11760" xr:uid="{00000000-0005-0000-0000-000037520000}"/>
    <cellStyle name="Normal 40 5 3 22 2" xfId="39513" xr:uid="{00000000-0005-0000-0000-000038520000}"/>
    <cellStyle name="Normal 40 5 3 22 3" xfId="34037" xr:uid="{00000000-0005-0000-0000-000039520000}"/>
    <cellStyle name="Normal 40 5 3 22 4" xfId="26389" xr:uid="{00000000-0005-0000-0000-00003A520000}"/>
    <cellStyle name="Normal 40 5 3 23" xfId="14251" xr:uid="{00000000-0005-0000-0000-00003B520000}"/>
    <cellStyle name="Normal 40 5 3 23 2" xfId="41879" xr:uid="{00000000-0005-0000-0000-00003C520000}"/>
    <cellStyle name="Normal 40 5 3 23 3" xfId="22737" xr:uid="{00000000-0005-0000-0000-00003D520000}"/>
    <cellStyle name="Normal 40 5 3 24" xfId="16624" xr:uid="{00000000-0005-0000-0000-00003E520000}"/>
    <cellStyle name="Normal 40 5 3 24 2" xfId="44252" xr:uid="{00000000-0005-0000-0000-00003F520000}"/>
    <cellStyle name="Normal 40 5 3 25" xfId="10341" xr:uid="{00000000-0005-0000-0000-000040520000}"/>
    <cellStyle name="Normal 40 5 3 25 2" xfId="38112" xr:uid="{00000000-0005-0000-0000-000041520000}"/>
    <cellStyle name="Normal 40 5 3 26" xfId="17119" xr:uid="{00000000-0005-0000-0000-000042520000}"/>
    <cellStyle name="Normal 40 5 3 26 2" xfId="35020" xr:uid="{00000000-0005-0000-0000-000043520000}"/>
    <cellStyle name="Normal 40 5 3 27" xfId="8469" xr:uid="{00000000-0005-0000-0000-000044520000}"/>
    <cellStyle name="Normal 40 5 3 27 2" xfId="32165" xr:uid="{00000000-0005-0000-0000-000045520000}"/>
    <cellStyle name="Normal 40 5 3 28" xfId="6597" xr:uid="{00000000-0005-0000-0000-000046520000}"/>
    <cellStyle name="Normal 40 5 3 28 2" xfId="28421" xr:uid="{00000000-0005-0000-0000-000047520000}"/>
    <cellStyle name="Normal 40 5 3 29" xfId="4725" xr:uid="{00000000-0005-0000-0000-000048520000}"/>
    <cellStyle name="Normal 40 5 3 29 2" xfId="20865" xr:uid="{00000000-0005-0000-0000-000049520000}"/>
    <cellStyle name="Normal 40 5 3 3" xfId="639" xr:uid="{00000000-0005-0000-0000-00004A520000}"/>
    <cellStyle name="Normal 40 5 3 30" xfId="2853" xr:uid="{00000000-0005-0000-0000-00004B520000}"/>
    <cellStyle name="Normal 40 5 3 31" xfId="18993" xr:uid="{00000000-0005-0000-0000-00004C520000}"/>
    <cellStyle name="Normal 40 5 3 4" xfId="653" xr:uid="{00000000-0005-0000-0000-00004D520000}"/>
    <cellStyle name="Normal 40 5 3 4 10" xfId="11777" xr:uid="{00000000-0005-0000-0000-00004E520000}"/>
    <cellStyle name="Normal 40 5 3 4 10 2" xfId="39530" xr:uid="{00000000-0005-0000-0000-00004F520000}"/>
    <cellStyle name="Normal 40 5 3 4 10 3" xfId="36886" xr:uid="{00000000-0005-0000-0000-000050520000}"/>
    <cellStyle name="Normal 40 5 3 4 10 4" xfId="30310" xr:uid="{00000000-0005-0000-0000-000051520000}"/>
    <cellStyle name="Normal 40 5 3 4 10 5" xfId="24633" xr:uid="{00000000-0005-0000-0000-000052520000}"/>
    <cellStyle name="Normal 40 5 3 4 11" xfId="14268" xr:uid="{00000000-0005-0000-0000-000053520000}"/>
    <cellStyle name="Normal 40 5 3 4 11 2" xfId="41896" xr:uid="{00000000-0005-0000-0000-000054520000}"/>
    <cellStyle name="Normal 40 5 3 4 11 3" xfId="34054" xr:uid="{00000000-0005-0000-0000-000055520000}"/>
    <cellStyle name="Normal 40 5 3 4 11 4" xfId="26407" xr:uid="{00000000-0005-0000-0000-000056520000}"/>
    <cellStyle name="Normal 40 5 3 4 12" xfId="16641" xr:uid="{00000000-0005-0000-0000-000057520000}"/>
    <cellStyle name="Normal 40 5 3 4 12 2" xfId="44269" xr:uid="{00000000-0005-0000-0000-000058520000}"/>
    <cellStyle name="Normal 40 5 3 4 12 3" xfId="22754" xr:uid="{00000000-0005-0000-0000-000059520000}"/>
    <cellStyle name="Normal 40 5 3 4 13" xfId="10358" xr:uid="{00000000-0005-0000-0000-00005A520000}"/>
    <cellStyle name="Normal 40 5 3 4 13 2" xfId="38129" xr:uid="{00000000-0005-0000-0000-00005B520000}"/>
    <cellStyle name="Normal 40 5 3 4 14" xfId="17136" xr:uid="{00000000-0005-0000-0000-00005C520000}"/>
    <cellStyle name="Normal 40 5 3 4 14 2" xfId="35037" xr:uid="{00000000-0005-0000-0000-00005D520000}"/>
    <cellStyle name="Normal 40 5 3 4 15" xfId="8486" xr:uid="{00000000-0005-0000-0000-00005E520000}"/>
    <cellStyle name="Normal 40 5 3 4 15 2" xfId="32182" xr:uid="{00000000-0005-0000-0000-00005F520000}"/>
    <cellStyle name="Normal 40 5 3 4 16" xfId="6614" xr:uid="{00000000-0005-0000-0000-000060520000}"/>
    <cellStyle name="Normal 40 5 3 4 16 2" xfId="28438" xr:uid="{00000000-0005-0000-0000-000061520000}"/>
    <cellStyle name="Normal 40 5 3 4 17" xfId="4742" xr:uid="{00000000-0005-0000-0000-000062520000}"/>
    <cellStyle name="Normal 40 5 3 4 17 2" xfId="20882" xr:uid="{00000000-0005-0000-0000-000063520000}"/>
    <cellStyle name="Normal 40 5 3 4 18" xfId="2870" xr:uid="{00000000-0005-0000-0000-000064520000}"/>
    <cellStyle name="Normal 40 5 3 4 19" xfId="19010" xr:uid="{00000000-0005-0000-0000-000065520000}"/>
    <cellStyle name="Normal 40 5 3 4 2" xfId="1074" xr:uid="{00000000-0005-0000-0000-000066520000}"/>
    <cellStyle name="Normal 40 5 3 4 2 10" xfId="16719" xr:uid="{00000000-0005-0000-0000-000067520000}"/>
    <cellStyle name="Normal 40 5 3 4 2 10 2" xfId="44347" xr:uid="{00000000-0005-0000-0000-000068520000}"/>
    <cellStyle name="Normal 40 5 3 4 2 10 3" xfId="22832" xr:uid="{00000000-0005-0000-0000-000069520000}"/>
    <cellStyle name="Normal 40 5 3 4 2 11" xfId="10436" xr:uid="{00000000-0005-0000-0000-00006A520000}"/>
    <cellStyle name="Normal 40 5 3 4 2 11 2" xfId="38207" xr:uid="{00000000-0005-0000-0000-00006B520000}"/>
    <cellStyle name="Normal 40 5 3 4 2 12" xfId="17214" xr:uid="{00000000-0005-0000-0000-00006C520000}"/>
    <cellStyle name="Normal 40 5 3 4 2 12 2" xfId="35115" xr:uid="{00000000-0005-0000-0000-00006D520000}"/>
    <cellStyle name="Normal 40 5 3 4 2 13" xfId="8564" xr:uid="{00000000-0005-0000-0000-00006E520000}"/>
    <cellStyle name="Normal 40 5 3 4 2 13 2" xfId="32260" xr:uid="{00000000-0005-0000-0000-00006F520000}"/>
    <cellStyle name="Normal 40 5 3 4 2 14" xfId="6692" xr:uid="{00000000-0005-0000-0000-000070520000}"/>
    <cellStyle name="Normal 40 5 3 4 2 14 2" xfId="28516" xr:uid="{00000000-0005-0000-0000-000071520000}"/>
    <cellStyle name="Normal 40 5 3 4 2 15" xfId="4820" xr:uid="{00000000-0005-0000-0000-000072520000}"/>
    <cellStyle name="Normal 40 5 3 4 2 15 2" xfId="20960" xr:uid="{00000000-0005-0000-0000-000073520000}"/>
    <cellStyle name="Normal 40 5 3 4 2 16" xfId="2948" xr:uid="{00000000-0005-0000-0000-000074520000}"/>
    <cellStyle name="Normal 40 5 3 4 2 17" xfId="19088" xr:uid="{00000000-0005-0000-0000-000075520000}"/>
    <cellStyle name="Normal 40 5 3 4 2 2" xfId="1398" xr:uid="{00000000-0005-0000-0000-000076520000}"/>
    <cellStyle name="Normal 40 5 3 4 2 2 10" xfId="8887" xr:uid="{00000000-0005-0000-0000-000077520000}"/>
    <cellStyle name="Normal 40 5 3 4 2 2 10 2" xfId="32583" xr:uid="{00000000-0005-0000-0000-000078520000}"/>
    <cellStyle name="Normal 40 5 3 4 2 2 11" xfId="7015" xr:uid="{00000000-0005-0000-0000-000079520000}"/>
    <cellStyle name="Normal 40 5 3 4 2 2 11 2" xfId="28839" xr:uid="{00000000-0005-0000-0000-00007A520000}"/>
    <cellStyle name="Normal 40 5 3 4 2 2 12" xfId="5143" xr:uid="{00000000-0005-0000-0000-00007B520000}"/>
    <cellStyle name="Normal 40 5 3 4 2 2 12 2" xfId="21283" xr:uid="{00000000-0005-0000-0000-00007C520000}"/>
    <cellStyle name="Normal 40 5 3 4 2 2 13" xfId="3271" xr:uid="{00000000-0005-0000-0000-00007D520000}"/>
    <cellStyle name="Normal 40 5 3 4 2 2 14" xfId="19411" xr:uid="{00000000-0005-0000-0000-00007E520000}"/>
    <cellStyle name="Normal 40 5 3 4 2 2 2" xfId="2292" xr:uid="{00000000-0005-0000-0000-00007F520000}"/>
    <cellStyle name="Normal 40 5 3 4 2 2 2 10" xfId="4165" xr:uid="{00000000-0005-0000-0000-000080520000}"/>
    <cellStyle name="Normal 40 5 3 4 2 2 2 11" xfId="20305" xr:uid="{00000000-0005-0000-0000-000081520000}"/>
    <cellStyle name="Normal 40 5 3 4 2 2 2 2" xfId="2836" xr:uid="{00000000-0005-0000-0000-000082520000}"/>
    <cellStyle name="Normal 40 5 3 4 2 2 2 2 2" xfId="16268" xr:uid="{00000000-0005-0000-0000-000083520000}"/>
    <cellStyle name="Normal 40 5 3 4 2 2 2 2 2 2" xfId="43896" xr:uid="{00000000-0005-0000-0000-000084520000}"/>
    <cellStyle name="Normal 40 5 3 4 2 2 2 2 2 3" xfId="38095" xr:uid="{00000000-0005-0000-0000-000085520000}"/>
    <cellStyle name="Normal 40 5 3 4 2 2 2 2 2 4" xfId="32148" xr:uid="{00000000-0005-0000-0000-000086520000}"/>
    <cellStyle name="Normal 40 5 3 4 2 2 2 2 2 5" xfId="26007" xr:uid="{00000000-0005-0000-0000-000087520000}"/>
    <cellStyle name="Normal 40 5 3 4 2 2 2 2 3" xfId="13897" xr:uid="{00000000-0005-0000-0000-000088520000}"/>
    <cellStyle name="Normal 40 5 3 4 2 2 2 2 3 2" xfId="41525" xr:uid="{00000000-0005-0000-0000-000089520000}"/>
    <cellStyle name="Normal 40 5 3 4 2 2 2 2 3 3" xfId="27733" xr:uid="{00000000-0005-0000-0000-00008A520000}"/>
    <cellStyle name="Normal 40 5 3 4 2 2 2 2 4" xfId="18974" xr:uid="{00000000-0005-0000-0000-00008B520000}"/>
    <cellStyle name="Normal 40 5 3 4 2 2 2 2 4 2" xfId="36500" xr:uid="{00000000-0005-0000-0000-00008C520000}"/>
    <cellStyle name="Normal 40 5 3 4 2 2 2 2 4 3" xfId="24592" xr:uid="{00000000-0005-0000-0000-00008D520000}"/>
    <cellStyle name="Normal 40 5 3 4 2 2 2 2 5" xfId="10324" xr:uid="{00000000-0005-0000-0000-00008E520000}"/>
    <cellStyle name="Normal 40 5 3 4 2 2 2 2 5 2" xfId="34020" xr:uid="{00000000-0005-0000-0000-00008F520000}"/>
    <cellStyle name="Normal 40 5 3 4 2 2 2 2 6" xfId="8452" xr:uid="{00000000-0005-0000-0000-000090520000}"/>
    <cellStyle name="Normal 40 5 3 4 2 2 2 2 6 2" xfId="30276" xr:uid="{00000000-0005-0000-0000-000091520000}"/>
    <cellStyle name="Normal 40 5 3 4 2 2 2 2 7" xfId="6580" xr:uid="{00000000-0005-0000-0000-000092520000}"/>
    <cellStyle name="Normal 40 5 3 4 2 2 2 2 7 2" xfId="22720" xr:uid="{00000000-0005-0000-0000-000093520000}"/>
    <cellStyle name="Normal 40 5 3 4 2 2 2 2 8" xfId="4708" xr:uid="{00000000-0005-0000-0000-000094520000}"/>
    <cellStyle name="Normal 40 5 3 4 2 2 2 2 9" xfId="20848" xr:uid="{00000000-0005-0000-0000-000095520000}"/>
    <cellStyle name="Normal 40 5 3 4 2 2 2 3" xfId="13434" xr:uid="{00000000-0005-0000-0000-000096520000}"/>
    <cellStyle name="Normal 40 5 3 4 2 2 2 3 2" xfId="41062" xr:uid="{00000000-0005-0000-0000-000097520000}"/>
    <cellStyle name="Normal 40 5 3 4 2 2 2 3 3" xfId="37552" xr:uid="{00000000-0005-0000-0000-000098520000}"/>
    <cellStyle name="Normal 40 5 3 4 2 2 2 3 4" xfId="31605" xr:uid="{00000000-0005-0000-0000-000099520000}"/>
    <cellStyle name="Normal 40 5 3 4 2 2 2 3 5" xfId="25544" xr:uid="{00000000-0005-0000-0000-00009A520000}"/>
    <cellStyle name="Normal 40 5 3 4 2 2 2 4" xfId="15805" xr:uid="{00000000-0005-0000-0000-00009B520000}"/>
    <cellStyle name="Normal 40 5 3 4 2 2 2 4 2" xfId="43433" xr:uid="{00000000-0005-0000-0000-00009C520000}"/>
    <cellStyle name="Normal 40 5 3 4 2 2 2 4 3" xfId="27241" xr:uid="{00000000-0005-0000-0000-00009D520000}"/>
    <cellStyle name="Normal 40 5 3 4 2 2 2 5" xfId="11625" xr:uid="{00000000-0005-0000-0000-00009E520000}"/>
    <cellStyle name="Normal 40 5 3 4 2 2 2 5 2" xfId="39388" xr:uid="{00000000-0005-0000-0000-00009F520000}"/>
    <cellStyle name="Normal 40 5 3 4 2 2 2 5 3" xfId="24049" xr:uid="{00000000-0005-0000-0000-0000A0520000}"/>
    <cellStyle name="Normal 40 5 3 4 2 2 2 6" xfId="18431" xr:uid="{00000000-0005-0000-0000-0000A1520000}"/>
    <cellStyle name="Normal 40 5 3 4 2 2 2 6 2" xfId="36008" xr:uid="{00000000-0005-0000-0000-0000A2520000}"/>
    <cellStyle name="Normal 40 5 3 4 2 2 2 7" xfId="9781" xr:uid="{00000000-0005-0000-0000-0000A3520000}"/>
    <cellStyle name="Normal 40 5 3 4 2 2 2 7 2" xfId="33477" xr:uid="{00000000-0005-0000-0000-0000A4520000}"/>
    <cellStyle name="Normal 40 5 3 4 2 2 2 8" xfId="7909" xr:uid="{00000000-0005-0000-0000-0000A5520000}"/>
    <cellStyle name="Normal 40 5 3 4 2 2 2 8 2" xfId="29733" xr:uid="{00000000-0005-0000-0000-0000A6520000}"/>
    <cellStyle name="Normal 40 5 3 4 2 2 2 9" xfId="6037" xr:uid="{00000000-0005-0000-0000-0000A7520000}"/>
    <cellStyle name="Normal 40 5 3 4 2 2 2 9 2" xfId="22177" xr:uid="{00000000-0005-0000-0000-0000A8520000}"/>
    <cellStyle name="Normal 40 5 3 4 2 2 3" xfId="2574" xr:uid="{00000000-0005-0000-0000-0000A9520000}"/>
    <cellStyle name="Normal 40 5 3 4 2 2 3 10" xfId="20586" xr:uid="{00000000-0005-0000-0000-0000AA520000}"/>
    <cellStyle name="Normal 40 5 3 4 2 2 3 2" xfId="13647" xr:uid="{00000000-0005-0000-0000-0000AB520000}"/>
    <cellStyle name="Normal 40 5 3 4 2 2 3 2 2" xfId="41275" xr:uid="{00000000-0005-0000-0000-0000AC520000}"/>
    <cellStyle name="Normal 40 5 3 4 2 2 3 2 3" xfId="37833" xr:uid="{00000000-0005-0000-0000-0000AD520000}"/>
    <cellStyle name="Normal 40 5 3 4 2 2 3 2 4" xfId="31886" xr:uid="{00000000-0005-0000-0000-0000AE520000}"/>
    <cellStyle name="Normal 40 5 3 4 2 2 3 2 5" xfId="25757" xr:uid="{00000000-0005-0000-0000-0000AF520000}"/>
    <cellStyle name="Normal 40 5 3 4 2 2 3 3" xfId="16018" xr:uid="{00000000-0005-0000-0000-0000B0520000}"/>
    <cellStyle name="Normal 40 5 3 4 2 2 3 3 2" xfId="43646" xr:uid="{00000000-0005-0000-0000-0000B1520000}"/>
    <cellStyle name="Normal 40 5 3 4 2 2 3 3 3" xfId="27473" xr:uid="{00000000-0005-0000-0000-0000B2520000}"/>
    <cellStyle name="Normal 40 5 3 4 2 2 3 4" xfId="11235" xr:uid="{00000000-0005-0000-0000-0000B3520000}"/>
    <cellStyle name="Normal 40 5 3 4 2 2 3 4 2" xfId="39006" xr:uid="{00000000-0005-0000-0000-0000B4520000}"/>
    <cellStyle name="Normal 40 5 3 4 2 2 3 4 3" xfId="24330" xr:uid="{00000000-0005-0000-0000-0000B5520000}"/>
    <cellStyle name="Normal 40 5 3 4 2 2 3 5" xfId="18712" xr:uid="{00000000-0005-0000-0000-0000B6520000}"/>
    <cellStyle name="Normal 40 5 3 4 2 2 3 5 2" xfId="36240" xr:uid="{00000000-0005-0000-0000-0000B7520000}"/>
    <cellStyle name="Normal 40 5 3 4 2 2 3 6" xfId="10062" xr:uid="{00000000-0005-0000-0000-0000B8520000}"/>
    <cellStyle name="Normal 40 5 3 4 2 2 3 6 2" xfId="33758" xr:uid="{00000000-0005-0000-0000-0000B9520000}"/>
    <cellStyle name="Normal 40 5 3 4 2 2 3 7" xfId="8190" xr:uid="{00000000-0005-0000-0000-0000BA520000}"/>
    <cellStyle name="Normal 40 5 3 4 2 2 3 7 2" xfId="30014" xr:uid="{00000000-0005-0000-0000-0000BB520000}"/>
    <cellStyle name="Normal 40 5 3 4 2 2 3 8" xfId="6318" xr:uid="{00000000-0005-0000-0000-0000BC520000}"/>
    <cellStyle name="Normal 40 5 3 4 2 2 3 8 2" xfId="22458" xr:uid="{00000000-0005-0000-0000-0000BD520000}"/>
    <cellStyle name="Normal 40 5 3 4 2 2 3 9" xfId="4446" xr:uid="{00000000-0005-0000-0000-0000BE520000}"/>
    <cellStyle name="Normal 40 5 3 4 2 2 4" xfId="2030" xr:uid="{00000000-0005-0000-0000-0000BF520000}"/>
    <cellStyle name="Normal 40 5 3 4 2 2 4 2" xfId="15487" xr:uid="{00000000-0005-0000-0000-0000C0520000}"/>
    <cellStyle name="Normal 40 5 3 4 2 2 4 2 2" xfId="43115" xr:uid="{00000000-0005-0000-0000-0000C1520000}"/>
    <cellStyle name="Normal 40 5 3 4 2 2 4 2 3" xfId="31343" xr:uid="{00000000-0005-0000-0000-0000C2520000}"/>
    <cellStyle name="Normal 40 5 3 4 2 2 4 2 4" xfId="28319" xr:uid="{00000000-0005-0000-0000-0000C3520000}"/>
    <cellStyle name="Normal 40 5 3 4 2 2 4 3" xfId="13094" xr:uid="{00000000-0005-0000-0000-0000C4520000}"/>
    <cellStyle name="Normal 40 5 3 4 2 2 4 3 2" xfId="40743" xr:uid="{00000000-0005-0000-0000-0000C5520000}"/>
    <cellStyle name="Normal 40 5 3 4 2 2 4 3 3" xfId="23787" xr:uid="{00000000-0005-0000-0000-0000C6520000}"/>
    <cellStyle name="Normal 40 5 3 4 2 2 4 4" xfId="18169" xr:uid="{00000000-0005-0000-0000-0000C7520000}"/>
    <cellStyle name="Normal 40 5 3 4 2 2 4 4 2" xfId="37290" xr:uid="{00000000-0005-0000-0000-0000C8520000}"/>
    <cellStyle name="Normal 40 5 3 4 2 2 4 5" xfId="9519" xr:uid="{00000000-0005-0000-0000-0000C9520000}"/>
    <cellStyle name="Normal 40 5 3 4 2 2 4 5 2" xfId="33215" xr:uid="{00000000-0005-0000-0000-0000CA520000}"/>
    <cellStyle name="Normal 40 5 3 4 2 2 4 6" xfId="7647" xr:uid="{00000000-0005-0000-0000-0000CB520000}"/>
    <cellStyle name="Normal 40 5 3 4 2 2 4 6 2" xfId="29471" xr:uid="{00000000-0005-0000-0000-0000CC520000}"/>
    <cellStyle name="Normal 40 5 3 4 2 2 4 7" xfId="5775" xr:uid="{00000000-0005-0000-0000-0000CD520000}"/>
    <cellStyle name="Normal 40 5 3 4 2 2 4 7 2" xfId="21915" xr:uid="{00000000-0005-0000-0000-0000CE520000}"/>
    <cellStyle name="Normal 40 5 3 4 2 2 4 8" xfId="3903" xr:uid="{00000000-0005-0000-0000-0000CF520000}"/>
    <cellStyle name="Normal 40 5 3 4 2 2 4 9" xfId="20043" xr:uid="{00000000-0005-0000-0000-0000D0520000}"/>
    <cellStyle name="Normal 40 5 3 4 2 2 5" xfId="12331" xr:uid="{00000000-0005-0000-0000-0000D1520000}"/>
    <cellStyle name="Normal 40 5 3 4 2 2 5 2" xfId="40078" xr:uid="{00000000-0005-0000-0000-0000D2520000}"/>
    <cellStyle name="Normal 40 5 3 4 2 2 5 3" xfId="30711" xr:uid="{00000000-0005-0000-0000-0000D3520000}"/>
    <cellStyle name="Normal 40 5 3 4 2 2 5 4" xfId="25226" xr:uid="{00000000-0005-0000-0000-0000D4520000}"/>
    <cellStyle name="Normal 40 5 3 4 2 2 6" xfId="14822" xr:uid="{00000000-0005-0000-0000-0000D5520000}"/>
    <cellStyle name="Normal 40 5 3 4 2 2 6 2" xfId="42450" xr:uid="{00000000-0005-0000-0000-0000D6520000}"/>
    <cellStyle name="Normal 40 5 3 4 2 2 6 3" xfId="34608" xr:uid="{00000000-0005-0000-0000-0000D7520000}"/>
    <cellStyle name="Normal 40 5 3 4 2 2 6 4" xfId="26875" xr:uid="{00000000-0005-0000-0000-0000D8520000}"/>
    <cellStyle name="Normal 40 5 3 4 2 2 7" xfId="17042" xr:uid="{00000000-0005-0000-0000-0000D9520000}"/>
    <cellStyle name="Normal 40 5 3 4 2 2 7 2" xfId="44670" xr:uid="{00000000-0005-0000-0000-0000DA520000}"/>
    <cellStyle name="Normal 40 5 3 4 2 2 7 3" xfId="23155" xr:uid="{00000000-0005-0000-0000-0000DB520000}"/>
    <cellStyle name="Normal 40 5 3 4 2 2 8" xfId="10759" xr:uid="{00000000-0005-0000-0000-0000DC520000}"/>
    <cellStyle name="Normal 40 5 3 4 2 2 8 2" xfId="38530" xr:uid="{00000000-0005-0000-0000-0000DD520000}"/>
    <cellStyle name="Normal 40 5 3 4 2 2 9" xfId="17537" xr:uid="{00000000-0005-0000-0000-0000DE520000}"/>
    <cellStyle name="Normal 40 5 3 4 2 2 9 2" xfId="35643" xr:uid="{00000000-0005-0000-0000-0000DF520000}"/>
    <cellStyle name="Normal 40 5 3 4 2 3" xfId="1228" xr:uid="{00000000-0005-0000-0000-0000E0520000}"/>
    <cellStyle name="Normal 40 5 3 4 2 3 10" xfId="6845" xr:uid="{00000000-0005-0000-0000-0000E1520000}"/>
    <cellStyle name="Normal 40 5 3 4 2 3 10 2" xfId="28669" xr:uid="{00000000-0005-0000-0000-0000E2520000}"/>
    <cellStyle name="Normal 40 5 3 4 2 3 11" xfId="4973" xr:uid="{00000000-0005-0000-0000-0000E3520000}"/>
    <cellStyle name="Normal 40 5 3 4 2 3 11 2" xfId="21113" xr:uid="{00000000-0005-0000-0000-0000E4520000}"/>
    <cellStyle name="Normal 40 5 3 4 2 3 12" xfId="3101" xr:uid="{00000000-0005-0000-0000-0000E5520000}"/>
    <cellStyle name="Normal 40 5 3 4 2 3 13" xfId="19241" xr:uid="{00000000-0005-0000-0000-0000E6520000}"/>
    <cellStyle name="Normal 40 5 3 4 2 3 2" xfId="2727" xr:uid="{00000000-0005-0000-0000-0000E7520000}"/>
    <cellStyle name="Normal 40 5 3 4 2 3 2 10" xfId="20739" xr:uid="{00000000-0005-0000-0000-0000E8520000}"/>
    <cellStyle name="Normal 40 5 3 4 2 3 2 2" xfId="13792" xr:uid="{00000000-0005-0000-0000-0000E9520000}"/>
    <cellStyle name="Normal 40 5 3 4 2 3 2 2 2" xfId="41420" xr:uid="{00000000-0005-0000-0000-0000EA520000}"/>
    <cellStyle name="Normal 40 5 3 4 2 3 2 2 3" xfId="37986" xr:uid="{00000000-0005-0000-0000-0000EB520000}"/>
    <cellStyle name="Normal 40 5 3 4 2 3 2 2 4" xfId="32039" xr:uid="{00000000-0005-0000-0000-0000EC520000}"/>
    <cellStyle name="Normal 40 5 3 4 2 3 2 2 5" xfId="25902" xr:uid="{00000000-0005-0000-0000-0000ED520000}"/>
    <cellStyle name="Normal 40 5 3 4 2 3 2 3" xfId="16163" xr:uid="{00000000-0005-0000-0000-0000EE520000}"/>
    <cellStyle name="Normal 40 5 3 4 2 3 2 3 2" xfId="43791" xr:uid="{00000000-0005-0000-0000-0000EF520000}"/>
    <cellStyle name="Normal 40 5 3 4 2 3 2 3 3" xfId="27626" xr:uid="{00000000-0005-0000-0000-0000F0520000}"/>
    <cellStyle name="Normal 40 5 3 4 2 3 2 4" xfId="11065" xr:uid="{00000000-0005-0000-0000-0000F1520000}"/>
    <cellStyle name="Normal 40 5 3 4 2 3 2 4 2" xfId="38836" xr:uid="{00000000-0005-0000-0000-0000F2520000}"/>
    <cellStyle name="Normal 40 5 3 4 2 3 2 4 3" xfId="24483" xr:uid="{00000000-0005-0000-0000-0000F3520000}"/>
    <cellStyle name="Normal 40 5 3 4 2 3 2 5" xfId="18865" xr:uid="{00000000-0005-0000-0000-0000F4520000}"/>
    <cellStyle name="Normal 40 5 3 4 2 3 2 5 2" xfId="36393" xr:uid="{00000000-0005-0000-0000-0000F5520000}"/>
    <cellStyle name="Normal 40 5 3 4 2 3 2 6" xfId="10215" xr:uid="{00000000-0005-0000-0000-0000F6520000}"/>
    <cellStyle name="Normal 40 5 3 4 2 3 2 6 2" xfId="33911" xr:uid="{00000000-0005-0000-0000-0000F7520000}"/>
    <cellStyle name="Normal 40 5 3 4 2 3 2 7" xfId="8343" xr:uid="{00000000-0005-0000-0000-0000F8520000}"/>
    <cellStyle name="Normal 40 5 3 4 2 3 2 7 2" xfId="30167" xr:uid="{00000000-0005-0000-0000-0000F9520000}"/>
    <cellStyle name="Normal 40 5 3 4 2 3 2 8" xfId="6471" xr:uid="{00000000-0005-0000-0000-0000FA520000}"/>
    <cellStyle name="Normal 40 5 3 4 2 3 2 8 2" xfId="22611" xr:uid="{00000000-0005-0000-0000-0000FB520000}"/>
    <cellStyle name="Normal 40 5 3 4 2 3 2 9" xfId="4599" xr:uid="{00000000-0005-0000-0000-0000FC520000}"/>
    <cellStyle name="Normal 40 5 3 4 2 3 3" xfId="2183" xr:uid="{00000000-0005-0000-0000-0000FD520000}"/>
    <cellStyle name="Normal 40 5 3 4 2 3 3 2" xfId="15143" xr:uid="{00000000-0005-0000-0000-0000FE520000}"/>
    <cellStyle name="Normal 40 5 3 4 2 3 3 2 2" xfId="42771" xr:uid="{00000000-0005-0000-0000-0000FF520000}"/>
    <cellStyle name="Normal 40 5 3 4 2 3 3 2 3" xfId="31496" xr:uid="{00000000-0005-0000-0000-000000530000}"/>
    <cellStyle name="Normal 40 5 3 4 2 3 3 2 4" xfId="28110" xr:uid="{00000000-0005-0000-0000-000001530000}"/>
    <cellStyle name="Normal 40 5 3 4 2 3 3 3" xfId="12665" xr:uid="{00000000-0005-0000-0000-000002530000}"/>
    <cellStyle name="Normal 40 5 3 4 2 3 3 3 2" xfId="40399" xr:uid="{00000000-0005-0000-0000-000003530000}"/>
    <cellStyle name="Normal 40 5 3 4 2 3 3 3 3" xfId="23940" xr:uid="{00000000-0005-0000-0000-000004530000}"/>
    <cellStyle name="Normal 40 5 3 4 2 3 3 4" xfId="18322" xr:uid="{00000000-0005-0000-0000-000005530000}"/>
    <cellStyle name="Normal 40 5 3 4 2 3 3 4 2" xfId="37443" xr:uid="{00000000-0005-0000-0000-000006530000}"/>
    <cellStyle name="Normal 40 5 3 4 2 3 3 5" xfId="9672" xr:uid="{00000000-0005-0000-0000-000007530000}"/>
    <cellStyle name="Normal 40 5 3 4 2 3 3 5 2" xfId="33368" xr:uid="{00000000-0005-0000-0000-000008530000}"/>
    <cellStyle name="Normal 40 5 3 4 2 3 3 6" xfId="7800" xr:uid="{00000000-0005-0000-0000-000009530000}"/>
    <cellStyle name="Normal 40 5 3 4 2 3 3 6 2" xfId="29624" xr:uid="{00000000-0005-0000-0000-00000A530000}"/>
    <cellStyle name="Normal 40 5 3 4 2 3 3 7" xfId="5928" xr:uid="{00000000-0005-0000-0000-00000B530000}"/>
    <cellStyle name="Normal 40 5 3 4 2 3 3 7 2" xfId="22068" xr:uid="{00000000-0005-0000-0000-00000C530000}"/>
    <cellStyle name="Normal 40 5 3 4 2 3 3 8" xfId="4056" xr:uid="{00000000-0005-0000-0000-00000D530000}"/>
    <cellStyle name="Normal 40 5 3 4 2 3 3 9" xfId="20196" xr:uid="{00000000-0005-0000-0000-00000E530000}"/>
    <cellStyle name="Normal 40 5 3 4 2 3 4" xfId="12161" xr:uid="{00000000-0005-0000-0000-00000F530000}"/>
    <cellStyle name="Normal 40 5 3 4 2 3 4 2" xfId="39908" xr:uid="{00000000-0005-0000-0000-000010530000}"/>
    <cellStyle name="Normal 40 5 3 4 2 3 4 3" xfId="30541" xr:uid="{00000000-0005-0000-0000-000011530000}"/>
    <cellStyle name="Normal 40 5 3 4 2 3 4 4" xfId="24882" xr:uid="{00000000-0005-0000-0000-000012530000}"/>
    <cellStyle name="Normal 40 5 3 4 2 3 5" xfId="14652" xr:uid="{00000000-0005-0000-0000-000013530000}"/>
    <cellStyle name="Normal 40 5 3 4 2 3 5 2" xfId="42280" xr:uid="{00000000-0005-0000-0000-000014530000}"/>
    <cellStyle name="Normal 40 5 3 4 2 3 5 3" xfId="34438" xr:uid="{00000000-0005-0000-0000-000015530000}"/>
    <cellStyle name="Normal 40 5 3 4 2 3 5 4" xfId="26660" xr:uid="{00000000-0005-0000-0000-000016530000}"/>
    <cellStyle name="Normal 40 5 3 4 2 3 6" xfId="16872" xr:uid="{00000000-0005-0000-0000-000017530000}"/>
    <cellStyle name="Normal 40 5 3 4 2 3 6 2" xfId="44500" xr:uid="{00000000-0005-0000-0000-000018530000}"/>
    <cellStyle name="Normal 40 5 3 4 2 3 6 3" xfId="22985" xr:uid="{00000000-0005-0000-0000-000019530000}"/>
    <cellStyle name="Normal 40 5 3 4 2 3 7" xfId="10589" xr:uid="{00000000-0005-0000-0000-00001A530000}"/>
    <cellStyle name="Normal 40 5 3 4 2 3 7 2" xfId="38360" xr:uid="{00000000-0005-0000-0000-00001B530000}"/>
    <cellStyle name="Normal 40 5 3 4 2 3 8" xfId="17367" xr:uid="{00000000-0005-0000-0000-00001C530000}"/>
    <cellStyle name="Normal 40 5 3 4 2 3 8 2" xfId="35428" xr:uid="{00000000-0005-0000-0000-00001D530000}"/>
    <cellStyle name="Normal 40 5 3 4 2 3 9" xfId="8717" xr:uid="{00000000-0005-0000-0000-00001E530000}"/>
    <cellStyle name="Normal 40 5 3 4 2 3 9 2" xfId="32413" xr:uid="{00000000-0005-0000-0000-00001F530000}"/>
    <cellStyle name="Normal 40 5 3 4 2 4" xfId="1861" xr:uid="{00000000-0005-0000-0000-000020530000}"/>
    <cellStyle name="Normal 40 5 3 4 2 4 10" xfId="3734" xr:uid="{00000000-0005-0000-0000-000021530000}"/>
    <cellStyle name="Normal 40 5 3 4 2 4 11" xfId="19874" xr:uid="{00000000-0005-0000-0000-000022530000}"/>
    <cellStyle name="Normal 40 5 3 4 2 4 2" xfId="13308" xr:uid="{00000000-0005-0000-0000-000023530000}"/>
    <cellStyle name="Normal 40 5 3 4 2 4 2 2" xfId="15679" xr:uid="{00000000-0005-0000-0000-000024530000}"/>
    <cellStyle name="Normal 40 5 3 4 2 4 2 2 2" xfId="43307" xr:uid="{00000000-0005-0000-0000-000025530000}"/>
    <cellStyle name="Normal 40 5 3 4 2 4 2 3" xfId="40936" xr:uid="{00000000-0005-0000-0000-000026530000}"/>
    <cellStyle name="Normal 40 5 3 4 2 4 2 4" xfId="37121" xr:uid="{00000000-0005-0000-0000-000027530000}"/>
    <cellStyle name="Normal 40 5 3 4 2 4 2 5" xfId="31174" xr:uid="{00000000-0005-0000-0000-000028530000}"/>
    <cellStyle name="Normal 40 5 3 4 2 4 2 6" xfId="25418" xr:uid="{00000000-0005-0000-0000-000029530000}"/>
    <cellStyle name="Normal 40 5 3 4 2 4 3" xfId="12008" xr:uid="{00000000-0005-0000-0000-00002A530000}"/>
    <cellStyle name="Normal 40 5 3 4 2 4 3 2" xfId="39755" xr:uid="{00000000-0005-0000-0000-00002B530000}"/>
    <cellStyle name="Normal 40 5 3 4 2 4 3 3" xfId="34285" xr:uid="{00000000-0005-0000-0000-00002C530000}"/>
    <cellStyle name="Normal 40 5 3 4 2 4 3 4" xfId="27083" xr:uid="{00000000-0005-0000-0000-00002D530000}"/>
    <cellStyle name="Normal 40 5 3 4 2 4 4" xfId="14499" xr:uid="{00000000-0005-0000-0000-00002E530000}"/>
    <cellStyle name="Normal 40 5 3 4 2 4 4 2" xfId="42127" xr:uid="{00000000-0005-0000-0000-00002F530000}"/>
    <cellStyle name="Normal 40 5 3 4 2 4 4 3" xfId="23618" xr:uid="{00000000-0005-0000-0000-000030530000}"/>
    <cellStyle name="Normal 40 5 3 4 2 4 5" xfId="11388" xr:uid="{00000000-0005-0000-0000-000031530000}"/>
    <cellStyle name="Normal 40 5 3 4 2 4 5 2" xfId="39159" xr:uid="{00000000-0005-0000-0000-000032530000}"/>
    <cellStyle name="Normal 40 5 3 4 2 4 6" xfId="18000" xr:uid="{00000000-0005-0000-0000-000033530000}"/>
    <cellStyle name="Normal 40 5 3 4 2 4 6 2" xfId="35850" xr:uid="{00000000-0005-0000-0000-000034530000}"/>
    <cellStyle name="Normal 40 5 3 4 2 4 7" xfId="9350" xr:uid="{00000000-0005-0000-0000-000035530000}"/>
    <cellStyle name="Normal 40 5 3 4 2 4 7 2" xfId="33046" xr:uid="{00000000-0005-0000-0000-000036530000}"/>
    <cellStyle name="Normal 40 5 3 4 2 4 8" xfId="7478" xr:uid="{00000000-0005-0000-0000-000037530000}"/>
    <cellStyle name="Normal 40 5 3 4 2 4 8 2" xfId="29302" xr:uid="{00000000-0005-0000-0000-000038530000}"/>
    <cellStyle name="Normal 40 5 3 4 2 4 9" xfId="5606" xr:uid="{00000000-0005-0000-0000-000039530000}"/>
    <cellStyle name="Normal 40 5 3 4 2 4 9 2" xfId="21746" xr:uid="{00000000-0005-0000-0000-00003A530000}"/>
    <cellStyle name="Normal 40 5 3 4 2 5" xfId="2405" xr:uid="{00000000-0005-0000-0000-00003B530000}"/>
    <cellStyle name="Normal 40 5 3 4 2 5 10" xfId="20417" xr:uid="{00000000-0005-0000-0000-00003C530000}"/>
    <cellStyle name="Normal 40 5 3 4 2 5 2" xfId="13492" xr:uid="{00000000-0005-0000-0000-00003D530000}"/>
    <cellStyle name="Normal 40 5 3 4 2 5 2 2" xfId="41120" xr:uid="{00000000-0005-0000-0000-00003E530000}"/>
    <cellStyle name="Normal 40 5 3 4 2 5 2 3" xfId="37664" xr:uid="{00000000-0005-0000-0000-00003F530000}"/>
    <cellStyle name="Normal 40 5 3 4 2 5 2 4" xfId="31717" xr:uid="{00000000-0005-0000-0000-000040530000}"/>
    <cellStyle name="Normal 40 5 3 4 2 5 2 5" xfId="25602" xr:uid="{00000000-0005-0000-0000-000041530000}"/>
    <cellStyle name="Normal 40 5 3 4 2 5 3" xfId="15863" xr:uid="{00000000-0005-0000-0000-000042530000}"/>
    <cellStyle name="Normal 40 5 3 4 2 5 3 2" xfId="43491" xr:uid="{00000000-0005-0000-0000-000043530000}"/>
    <cellStyle name="Normal 40 5 3 4 2 5 3 3" xfId="27304" xr:uid="{00000000-0005-0000-0000-000044530000}"/>
    <cellStyle name="Normal 40 5 3 4 2 5 4" xfId="10912" xr:uid="{00000000-0005-0000-0000-000045530000}"/>
    <cellStyle name="Normal 40 5 3 4 2 5 4 2" xfId="38683" xr:uid="{00000000-0005-0000-0000-000046530000}"/>
    <cellStyle name="Normal 40 5 3 4 2 5 4 3" xfId="24161" xr:uid="{00000000-0005-0000-0000-000047530000}"/>
    <cellStyle name="Normal 40 5 3 4 2 5 5" xfId="18543" xr:uid="{00000000-0005-0000-0000-000048530000}"/>
    <cellStyle name="Normal 40 5 3 4 2 5 5 2" xfId="36071" xr:uid="{00000000-0005-0000-0000-000049530000}"/>
    <cellStyle name="Normal 40 5 3 4 2 5 6" xfId="9893" xr:uid="{00000000-0005-0000-0000-00004A530000}"/>
    <cellStyle name="Normal 40 5 3 4 2 5 6 2" xfId="33589" xr:uid="{00000000-0005-0000-0000-00004B530000}"/>
    <cellStyle name="Normal 40 5 3 4 2 5 7" xfId="8021" xr:uid="{00000000-0005-0000-0000-00004C530000}"/>
    <cellStyle name="Normal 40 5 3 4 2 5 7 2" xfId="29845" xr:uid="{00000000-0005-0000-0000-00004D530000}"/>
    <cellStyle name="Normal 40 5 3 4 2 5 8" xfId="6149" xr:uid="{00000000-0005-0000-0000-00004E530000}"/>
    <cellStyle name="Normal 40 5 3 4 2 5 8 2" xfId="22289" xr:uid="{00000000-0005-0000-0000-00004F530000}"/>
    <cellStyle name="Normal 40 5 3 4 2 5 9" xfId="4277" xr:uid="{00000000-0005-0000-0000-000050530000}"/>
    <cellStyle name="Normal 40 5 3 4 2 6" xfId="1704" xr:uid="{00000000-0005-0000-0000-000051530000}"/>
    <cellStyle name="Normal 40 5 3 4 2 6 2" xfId="16437" xr:uid="{00000000-0005-0000-0000-000052530000}"/>
    <cellStyle name="Normal 40 5 3 4 2 6 2 2" xfId="44065" xr:uid="{00000000-0005-0000-0000-000053530000}"/>
    <cellStyle name="Normal 40 5 3 4 2 6 2 3" xfId="31017" xr:uid="{00000000-0005-0000-0000-000054530000}"/>
    <cellStyle name="Normal 40 5 3 4 2 6 2 4" xfId="26176" xr:uid="{00000000-0005-0000-0000-000055530000}"/>
    <cellStyle name="Normal 40 5 3 4 2 6 3" xfId="14066" xr:uid="{00000000-0005-0000-0000-000056530000}"/>
    <cellStyle name="Normal 40 5 3 4 2 6 3 2" xfId="41694" xr:uid="{00000000-0005-0000-0000-000057530000}"/>
    <cellStyle name="Normal 40 5 3 4 2 6 3 3" xfId="27907" xr:uid="{00000000-0005-0000-0000-000058530000}"/>
    <cellStyle name="Normal 40 5 3 4 2 6 4" xfId="17843" xr:uid="{00000000-0005-0000-0000-000059530000}"/>
    <cellStyle name="Normal 40 5 3 4 2 6 4 2" xfId="36674" xr:uid="{00000000-0005-0000-0000-00005A530000}"/>
    <cellStyle name="Normal 40 5 3 4 2 6 4 3" xfId="23461" xr:uid="{00000000-0005-0000-0000-00005B530000}"/>
    <cellStyle name="Normal 40 5 3 4 2 6 5" xfId="9193" xr:uid="{00000000-0005-0000-0000-00005C530000}"/>
    <cellStyle name="Normal 40 5 3 4 2 6 5 2" xfId="32889" xr:uid="{00000000-0005-0000-0000-00005D530000}"/>
    <cellStyle name="Normal 40 5 3 4 2 6 6" xfId="7321" xr:uid="{00000000-0005-0000-0000-00005E530000}"/>
    <cellStyle name="Normal 40 5 3 4 2 6 6 2" xfId="29145" xr:uid="{00000000-0005-0000-0000-00005F530000}"/>
    <cellStyle name="Normal 40 5 3 4 2 6 7" xfId="5449" xr:uid="{00000000-0005-0000-0000-000060530000}"/>
    <cellStyle name="Normal 40 5 3 4 2 6 7 2" xfId="21589" xr:uid="{00000000-0005-0000-0000-000061530000}"/>
    <cellStyle name="Normal 40 5 3 4 2 6 8" xfId="3577" xr:uid="{00000000-0005-0000-0000-000062530000}"/>
    <cellStyle name="Normal 40 5 3 4 2 6 9" xfId="19717" xr:uid="{00000000-0005-0000-0000-000063530000}"/>
    <cellStyle name="Normal 40 5 3 4 2 7" xfId="1551" xr:uid="{00000000-0005-0000-0000-000064530000}"/>
    <cellStyle name="Normal 40 5 3 4 2 7 2" xfId="14975" xr:uid="{00000000-0005-0000-0000-000065530000}"/>
    <cellStyle name="Normal 40 5 3 4 2 7 2 2" xfId="42603" xr:uid="{00000000-0005-0000-0000-000066530000}"/>
    <cellStyle name="Normal 40 5 3 4 2 7 2 3" xfId="30864" xr:uid="{00000000-0005-0000-0000-000067530000}"/>
    <cellStyle name="Normal 40 5 3 4 2 7 2 4" xfId="28170" xr:uid="{00000000-0005-0000-0000-000068530000}"/>
    <cellStyle name="Normal 40 5 3 4 2 7 3" xfId="12484" xr:uid="{00000000-0005-0000-0000-000069530000}"/>
    <cellStyle name="Normal 40 5 3 4 2 7 3 2" xfId="40231" xr:uid="{00000000-0005-0000-0000-00006A530000}"/>
    <cellStyle name="Normal 40 5 3 4 2 7 3 3" xfId="23308" xr:uid="{00000000-0005-0000-0000-00006B530000}"/>
    <cellStyle name="Normal 40 5 3 4 2 7 4" xfId="17690" xr:uid="{00000000-0005-0000-0000-00006C530000}"/>
    <cellStyle name="Normal 40 5 3 4 2 7 4 2" xfId="35268" xr:uid="{00000000-0005-0000-0000-00006D530000}"/>
    <cellStyle name="Normal 40 5 3 4 2 7 5" xfId="9040" xr:uid="{00000000-0005-0000-0000-00006E530000}"/>
    <cellStyle name="Normal 40 5 3 4 2 7 5 2" xfId="32736" xr:uid="{00000000-0005-0000-0000-00006F530000}"/>
    <cellStyle name="Normal 40 5 3 4 2 7 6" xfId="7168" xr:uid="{00000000-0005-0000-0000-000070530000}"/>
    <cellStyle name="Normal 40 5 3 4 2 7 6 2" xfId="28992" xr:uid="{00000000-0005-0000-0000-000071530000}"/>
    <cellStyle name="Normal 40 5 3 4 2 7 7" xfId="5296" xr:uid="{00000000-0005-0000-0000-000072530000}"/>
    <cellStyle name="Normal 40 5 3 4 2 7 7 2" xfId="21436" xr:uid="{00000000-0005-0000-0000-000073530000}"/>
    <cellStyle name="Normal 40 5 3 4 2 7 8" xfId="3424" xr:uid="{00000000-0005-0000-0000-000074530000}"/>
    <cellStyle name="Normal 40 5 3 4 2 7 9" xfId="19564" xr:uid="{00000000-0005-0000-0000-000075530000}"/>
    <cellStyle name="Normal 40 5 3 4 2 8" xfId="11855" xr:uid="{00000000-0005-0000-0000-000076530000}"/>
    <cellStyle name="Normal 40 5 3 4 2 8 2" xfId="39605" xr:uid="{00000000-0005-0000-0000-000077530000}"/>
    <cellStyle name="Normal 40 5 3 4 2 8 3" xfId="36964" xr:uid="{00000000-0005-0000-0000-000078530000}"/>
    <cellStyle name="Normal 40 5 3 4 2 8 4" xfId="30388" xr:uid="{00000000-0005-0000-0000-000079530000}"/>
    <cellStyle name="Normal 40 5 3 4 2 8 5" xfId="24714" xr:uid="{00000000-0005-0000-0000-00007A530000}"/>
    <cellStyle name="Normal 40 5 3 4 2 9" xfId="14346" xr:uid="{00000000-0005-0000-0000-00007B530000}"/>
    <cellStyle name="Normal 40 5 3 4 2 9 2" xfId="41974" xr:uid="{00000000-0005-0000-0000-00007C530000}"/>
    <cellStyle name="Normal 40 5 3 4 2 9 3" xfId="34132" xr:uid="{00000000-0005-0000-0000-00007D530000}"/>
    <cellStyle name="Normal 40 5 3 4 2 9 4" xfId="26500" xr:uid="{00000000-0005-0000-0000-00007E530000}"/>
    <cellStyle name="Normal 40 5 3 4 3" xfId="1047" xr:uid="{00000000-0005-0000-0000-00007F530000}"/>
    <cellStyle name="Normal 40 5 3 4 3 10" xfId="16692" xr:uid="{00000000-0005-0000-0000-000080530000}"/>
    <cellStyle name="Normal 40 5 3 4 3 10 2" xfId="44320" xr:uid="{00000000-0005-0000-0000-000081530000}"/>
    <cellStyle name="Normal 40 5 3 4 3 10 3" xfId="22805" xr:uid="{00000000-0005-0000-0000-000082530000}"/>
    <cellStyle name="Normal 40 5 3 4 3 11" xfId="10409" xr:uid="{00000000-0005-0000-0000-000083530000}"/>
    <cellStyle name="Normal 40 5 3 4 3 11 2" xfId="38180" xr:uid="{00000000-0005-0000-0000-000084530000}"/>
    <cellStyle name="Normal 40 5 3 4 3 12" xfId="17187" xr:uid="{00000000-0005-0000-0000-000085530000}"/>
    <cellStyle name="Normal 40 5 3 4 3 12 2" xfId="35088" xr:uid="{00000000-0005-0000-0000-000086530000}"/>
    <cellStyle name="Normal 40 5 3 4 3 13" xfId="8537" xr:uid="{00000000-0005-0000-0000-000087530000}"/>
    <cellStyle name="Normal 40 5 3 4 3 13 2" xfId="32233" xr:uid="{00000000-0005-0000-0000-000088530000}"/>
    <cellStyle name="Normal 40 5 3 4 3 14" xfId="6665" xr:uid="{00000000-0005-0000-0000-000089530000}"/>
    <cellStyle name="Normal 40 5 3 4 3 14 2" xfId="28489" xr:uid="{00000000-0005-0000-0000-00008A530000}"/>
    <cellStyle name="Normal 40 5 3 4 3 15" xfId="4793" xr:uid="{00000000-0005-0000-0000-00008B530000}"/>
    <cellStyle name="Normal 40 5 3 4 3 15 2" xfId="20933" xr:uid="{00000000-0005-0000-0000-00008C530000}"/>
    <cellStyle name="Normal 40 5 3 4 3 16" xfId="2921" xr:uid="{00000000-0005-0000-0000-00008D530000}"/>
    <cellStyle name="Normal 40 5 3 4 3 17" xfId="19061" xr:uid="{00000000-0005-0000-0000-00008E530000}"/>
    <cellStyle name="Normal 40 5 3 4 3 2" xfId="1371" xr:uid="{00000000-0005-0000-0000-00008F530000}"/>
    <cellStyle name="Normal 40 5 3 4 3 2 10" xfId="6988" xr:uid="{00000000-0005-0000-0000-000090530000}"/>
    <cellStyle name="Normal 40 5 3 4 3 2 10 2" xfId="28812" xr:uid="{00000000-0005-0000-0000-000091530000}"/>
    <cellStyle name="Normal 40 5 3 4 3 2 11" xfId="5116" xr:uid="{00000000-0005-0000-0000-000092530000}"/>
    <cellStyle name="Normal 40 5 3 4 3 2 11 2" xfId="21256" xr:uid="{00000000-0005-0000-0000-000093530000}"/>
    <cellStyle name="Normal 40 5 3 4 3 2 12" xfId="3244" xr:uid="{00000000-0005-0000-0000-000094530000}"/>
    <cellStyle name="Normal 40 5 3 4 3 2 13" xfId="19384" xr:uid="{00000000-0005-0000-0000-000095530000}"/>
    <cellStyle name="Normal 40 5 3 4 3 2 2" xfId="2547" xr:uid="{00000000-0005-0000-0000-000096530000}"/>
    <cellStyle name="Normal 40 5 3 4 3 2 2 10" xfId="20559" xr:uid="{00000000-0005-0000-0000-000097530000}"/>
    <cellStyle name="Normal 40 5 3 4 3 2 2 2" xfId="13620" xr:uid="{00000000-0005-0000-0000-000098530000}"/>
    <cellStyle name="Normal 40 5 3 4 3 2 2 2 2" xfId="41248" xr:uid="{00000000-0005-0000-0000-000099530000}"/>
    <cellStyle name="Normal 40 5 3 4 3 2 2 2 3" xfId="37806" xr:uid="{00000000-0005-0000-0000-00009A530000}"/>
    <cellStyle name="Normal 40 5 3 4 3 2 2 2 4" xfId="31859" xr:uid="{00000000-0005-0000-0000-00009B530000}"/>
    <cellStyle name="Normal 40 5 3 4 3 2 2 2 5" xfId="25730" xr:uid="{00000000-0005-0000-0000-00009C530000}"/>
    <cellStyle name="Normal 40 5 3 4 3 2 2 3" xfId="15991" xr:uid="{00000000-0005-0000-0000-00009D530000}"/>
    <cellStyle name="Normal 40 5 3 4 3 2 2 3 2" xfId="43619" xr:uid="{00000000-0005-0000-0000-00009E530000}"/>
    <cellStyle name="Normal 40 5 3 4 3 2 2 3 3" xfId="27446" xr:uid="{00000000-0005-0000-0000-00009F530000}"/>
    <cellStyle name="Normal 40 5 3 4 3 2 2 4" xfId="11208" xr:uid="{00000000-0005-0000-0000-0000A0530000}"/>
    <cellStyle name="Normal 40 5 3 4 3 2 2 4 2" xfId="38979" xr:uid="{00000000-0005-0000-0000-0000A1530000}"/>
    <cellStyle name="Normal 40 5 3 4 3 2 2 4 3" xfId="24303" xr:uid="{00000000-0005-0000-0000-0000A2530000}"/>
    <cellStyle name="Normal 40 5 3 4 3 2 2 5" xfId="18685" xr:uid="{00000000-0005-0000-0000-0000A3530000}"/>
    <cellStyle name="Normal 40 5 3 4 3 2 2 5 2" xfId="36213" xr:uid="{00000000-0005-0000-0000-0000A4530000}"/>
    <cellStyle name="Normal 40 5 3 4 3 2 2 6" xfId="10035" xr:uid="{00000000-0005-0000-0000-0000A5530000}"/>
    <cellStyle name="Normal 40 5 3 4 3 2 2 6 2" xfId="33731" xr:uid="{00000000-0005-0000-0000-0000A6530000}"/>
    <cellStyle name="Normal 40 5 3 4 3 2 2 7" xfId="8163" xr:uid="{00000000-0005-0000-0000-0000A7530000}"/>
    <cellStyle name="Normal 40 5 3 4 3 2 2 7 2" xfId="29987" xr:uid="{00000000-0005-0000-0000-0000A8530000}"/>
    <cellStyle name="Normal 40 5 3 4 3 2 2 8" xfId="6291" xr:uid="{00000000-0005-0000-0000-0000A9530000}"/>
    <cellStyle name="Normal 40 5 3 4 3 2 2 8 2" xfId="22431" xr:uid="{00000000-0005-0000-0000-0000AA530000}"/>
    <cellStyle name="Normal 40 5 3 4 3 2 2 9" xfId="4419" xr:uid="{00000000-0005-0000-0000-0000AB530000}"/>
    <cellStyle name="Normal 40 5 3 4 3 2 3" xfId="2003" xr:uid="{00000000-0005-0000-0000-0000AC530000}"/>
    <cellStyle name="Normal 40 5 3 4 3 2 3 2" xfId="15508" xr:uid="{00000000-0005-0000-0000-0000AD530000}"/>
    <cellStyle name="Normal 40 5 3 4 3 2 3 2 2" xfId="43136" xr:uid="{00000000-0005-0000-0000-0000AE530000}"/>
    <cellStyle name="Normal 40 5 3 4 3 2 3 2 3" xfId="31316" xr:uid="{00000000-0005-0000-0000-0000AF530000}"/>
    <cellStyle name="Normal 40 5 3 4 3 2 3 2 4" xfId="28285" xr:uid="{00000000-0005-0000-0000-0000B0530000}"/>
    <cellStyle name="Normal 40 5 3 4 3 2 3 3" xfId="13116" xr:uid="{00000000-0005-0000-0000-0000B1530000}"/>
    <cellStyle name="Normal 40 5 3 4 3 2 3 3 2" xfId="40764" xr:uid="{00000000-0005-0000-0000-0000B2530000}"/>
    <cellStyle name="Normal 40 5 3 4 3 2 3 3 3" xfId="23760" xr:uid="{00000000-0005-0000-0000-0000B3530000}"/>
    <cellStyle name="Normal 40 5 3 4 3 2 3 4" xfId="18142" xr:uid="{00000000-0005-0000-0000-0000B4530000}"/>
    <cellStyle name="Normal 40 5 3 4 3 2 3 4 2" xfId="37263" xr:uid="{00000000-0005-0000-0000-0000B5530000}"/>
    <cellStyle name="Normal 40 5 3 4 3 2 3 5" xfId="9492" xr:uid="{00000000-0005-0000-0000-0000B6530000}"/>
    <cellStyle name="Normal 40 5 3 4 3 2 3 5 2" xfId="33188" xr:uid="{00000000-0005-0000-0000-0000B7530000}"/>
    <cellStyle name="Normal 40 5 3 4 3 2 3 6" xfId="7620" xr:uid="{00000000-0005-0000-0000-0000B8530000}"/>
    <cellStyle name="Normal 40 5 3 4 3 2 3 6 2" xfId="29444" xr:uid="{00000000-0005-0000-0000-0000B9530000}"/>
    <cellStyle name="Normal 40 5 3 4 3 2 3 7" xfId="5748" xr:uid="{00000000-0005-0000-0000-0000BA530000}"/>
    <cellStyle name="Normal 40 5 3 4 3 2 3 7 2" xfId="21888" xr:uid="{00000000-0005-0000-0000-0000BB530000}"/>
    <cellStyle name="Normal 40 5 3 4 3 2 3 8" xfId="3876" xr:uid="{00000000-0005-0000-0000-0000BC530000}"/>
    <cellStyle name="Normal 40 5 3 4 3 2 3 9" xfId="20016" xr:uid="{00000000-0005-0000-0000-0000BD530000}"/>
    <cellStyle name="Normal 40 5 3 4 3 2 4" xfId="12304" xr:uid="{00000000-0005-0000-0000-0000BE530000}"/>
    <cellStyle name="Normal 40 5 3 4 3 2 4 2" xfId="40051" xr:uid="{00000000-0005-0000-0000-0000BF530000}"/>
    <cellStyle name="Normal 40 5 3 4 3 2 4 3" xfId="30684" xr:uid="{00000000-0005-0000-0000-0000C0530000}"/>
    <cellStyle name="Normal 40 5 3 4 3 2 4 4" xfId="25247" xr:uid="{00000000-0005-0000-0000-0000C1530000}"/>
    <cellStyle name="Normal 40 5 3 4 3 2 5" xfId="14795" xr:uid="{00000000-0005-0000-0000-0000C2530000}"/>
    <cellStyle name="Normal 40 5 3 4 3 2 5 2" xfId="42423" xr:uid="{00000000-0005-0000-0000-0000C3530000}"/>
    <cellStyle name="Normal 40 5 3 4 3 2 5 3" xfId="34581" xr:uid="{00000000-0005-0000-0000-0000C4530000}"/>
    <cellStyle name="Normal 40 5 3 4 3 2 5 4" xfId="26776" xr:uid="{00000000-0005-0000-0000-0000C5530000}"/>
    <cellStyle name="Normal 40 5 3 4 3 2 6" xfId="17015" xr:uid="{00000000-0005-0000-0000-0000C6530000}"/>
    <cellStyle name="Normal 40 5 3 4 3 2 6 2" xfId="44643" xr:uid="{00000000-0005-0000-0000-0000C7530000}"/>
    <cellStyle name="Normal 40 5 3 4 3 2 6 3" xfId="23128" xr:uid="{00000000-0005-0000-0000-0000C8530000}"/>
    <cellStyle name="Normal 40 5 3 4 3 2 7" xfId="10732" xr:uid="{00000000-0005-0000-0000-0000C9530000}"/>
    <cellStyle name="Normal 40 5 3 4 3 2 7 2" xfId="38503" xr:uid="{00000000-0005-0000-0000-0000CA530000}"/>
    <cellStyle name="Normal 40 5 3 4 3 2 8" xfId="17510" xr:uid="{00000000-0005-0000-0000-0000CB530000}"/>
    <cellStyle name="Normal 40 5 3 4 3 2 8 2" xfId="35544" xr:uid="{00000000-0005-0000-0000-0000CC530000}"/>
    <cellStyle name="Normal 40 5 3 4 3 2 9" xfId="8860" xr:uid="{00000000-0005-0000-0000-0000CD530000}"/>
    <cellStyle name="Normal 40 5 3 4 3 2 9 2" xfId="32556" xr:uid="{00000000-0005-0000-0000-0000CE530000}"/>
    <cellStyle name="Normal 40 5 3 4 3 3" xfId="1201" xr:uid="{00000000-0005-0000-0000-0000CF530000}"/>
    <cellStyle name="Normal 40 5 3 4 3 3 10" xfId="6818" xr:uid="{00000000-0005-0000-0000-0000D0530000}"/>
    <cellStyle name="Normal 40 5 3 4 3 3 10 2" xfId="28642" xr:uid="{00000000-0005-0000-0000-0000D1530000}"/>
    <cellStyle name="Normal 40 5 3 4 3 3 11" xfId="4946" xr:uid="{00000000-0005-0000-0000-0000D2530000}"/>
    <cellStyle name="Normal 40 5 3 4 3 3 11 2" xfId="21086" xr:uid="{00000000-0005-0000-0000-0000D3530000}"/>
    <cellStyle name="Normal 40 5 3 4 3 3 12" xfId="3074" xr:uid="{00000000-0005-0000-0000-0000D4530000}"/>
    <cellStyle name="Normal 40 5 3 4 3 3 13" xfId="19214" xr:uid="{00000000-0005-0000-0000-0000D5530000}"/>
    <cellStyle name="Normal 40 5 3 4 3 3 2" xfId="2700" xr:uid="{00000000-0005-0000-0000-0000D6530000}"/>
    <cellStyle name="Normal 40 5 3 4 3 3 2 10" xfId="20712" xr:uid="{00000000-0005-0000-0000-0000D7530000}"/>
    <cellStyle name="Normal 40 5 3 4 3 3 2 2" xfId="13765" xr:uid="{00000000-0005-0000-0000-0000D8530000}"/>
    <cellStyle name="Normal 40 5 3 4 3 3 2 2 2" xfId="41393" xr:uid="{00000000-0005-0000-0000-0000D9530000}"/>
    <cellStyle name="Normal 40 5 3 4 3 3 2 2 3" xfId="37959" xr:uid="{00000000-0005-0000-0000-0000DA530000}"/>
    <cellStyle name="Normal 40 5 3 4 3 3 2 2 4" xfId="32012" xr:uid="{00000000-0005-0000-0000-0000DB530000}"/>
    <cellStyle name="Normal 40 5 3 4 3 3 2 2 5" xfId="25875" xr:uid="{00000000-0005-0000-0000-0000DC530000}"/>
    <cellStyle name="Normal 40 5 3 4 3 3 2 3" xfId="16136" xr:uid="{00000000-0005-0000-0000-0000DD530000}"/>
    <cellStyle name="Normal 40 5 3 4 3 3 2 3 2" xfId="43764" xr:uid="{00000000-0005-0000-0000-0000DE530000}"/>
    <cellStyle name="Normal 40 5 3 4 3 3 2 3 3" xfId="27599" xr:uid="{00000000-0005-0000-0000-0000DF530000}"/>
    <cellStyle name="Normal 40 5 3 4 3 3 2 4" xfId="11038" xr:uid="{00000000-0005-0000-0000-0000E0530000}"/>
    <cellStyle name="Normal 40 5 3 4 3 3 2 4 2" xfId="38809" xr:uid="{00000000-0005-0000-0000-0000E1530000}"/>
    <cellStyle name="Normal 40 5 3 4 3 3 2 4 3" xfId="24456" xr:uid="{00000000-0005-0000-0000-0000E2530000}"/>
    <cellStyle name="Normal 40 5 3 4 3 3 2 5" xfId="18838" xr:uid="{00000000-0005-0000-0000-0000E3530000}"/>
    <cellStyle name="Normal 40 5 3 4 3 3 2 5 2" xfId="36366" xr:uid="{00000000-0005-0000-0000-0000E4530000}"/>
    <cellStyle name="Normal 40 5 3 4 3 3 2 6" xfId="10188" xr:uid="{00000000-0005-0000-0000-0000E5530000}"/>
    <cellStyle name="Normal 40 5 3 4 3 3 2 6 2" xfId="33884" xr:uid="{00000000-0005-0000-0000-0000E6530000}"/>
    <cellStyle name="Normal 40 5 3 4 3 3 2 7" xfId="8316" xr:uid="{00000000-0005-0000-0000-0000E7530000}"/>
    <cellStyle name="Normal 40 5 3 4 3 3 2 7 2" xfId="30140" xr:uid="{00000000-0005-0000-0000-0000E8530000}"/>
    <cellStyle name="Normal 40 5 3 4 3 3 2 8" xfId="6444" xr:uid="{00000000-0005-0000-0000-0000E9530000}"/>
    <cellStyle name="Normal 40 5 3 4 3 3 2 8 2" xfId="22584" xr:uid="{00000000-0005-0000-0000-0000EA530000}"/>
    <cellStyle name="Normal 40 5 3 4 3 3 2 9" xfId="4572" xr:uid="{00000000-0005-0000-0000-0000EB530000}"/>
    <cellStyle name="Normal 40 5 3 4 3 3 3" xfId="2156" xr:uid="{00000000-0005-0000-0000-0000EC530000}"/>
    <cellStyle name="Normal 40 5 3 4 3 3 3 2" xfId="15058" xr:uid="{00000000-0005-0000-0000-0000ED530000}"/>
    <cellStyle name="Normal 40 5 3 4 3 3 3 2 2" xfId="42686" xr:uid="{00000000-0005-0000-0000-0000EE530000}"/>
    <cellStyle name="Normal 40 5 3 4 3 3 3 2 3" xfId="31469" xr:uid="{00000000-0005-0000-0000-0000EF530000}"/>
    <cellStyle name="Normal 40 5 3 4 3 3 3 2 4" xfId="28314" xr:uid="{00000000-0005-0000-0000-0000F0530000}"/>
    <cellStyle name="Normal 40 5 3 4 3 3 3 3" xfId="12569" xr:uid="{00000000-0005-0000-0000-0000F1530000}"/>
    <cellStyle name="Normal 40 5 3 4 3 3 3 3 2" xfId="40314" xr:uid="{00000000-0005-0000-0000-0000F2530000}"/>
    <cellStyle name="Normal 40 5 3 4 3 3 3 3 3" xfId="23913" xr:uid="{00000000-0005-0000-0000-0000F3530000}"/>
    <cellStyle name="Normal 40 5 3 4 3 3 3 4" xfId="18295" xr:uid="{00000000-0005-0000-0000-0000F4530000}"/>
    <cellStyle name="Normal 40 5 3 4 3 3 3 4 2" xfId="37416" xr:uid="{00000000-0005-0000-0000-0000F5530000}"/>
    <cellStyle name="Normal 40 5 3 4 3 3 3 5" xfId="9645" xr:uid="{00000000-0005-0000-0000-0000F6530000}"/>
    <cellStyle name="Normal 40 5 3 4 3 3 3 5 2" xfId="33341" xr:uid="{00000000-0005-0000-0000-0000F7530000}"/>
    <cellStyle name="Normal 40 5 3 4 3 3 3 6" xfId="7773" xr:uid="{00000000-0005-0000-0000-0000F8530000}"/>
    <cellStyle name="Normal 40 5 3 4 3 3 3 6 2" xfId="29597" xr:uid="{00000000-0005-0000-0000-0000F9530000}"/>
    <cellStyle name="Normal 40 5 3 4 3 3 3 7" xfId="5901" xr:uid="{00000000-0005-0000-0000-0000FA530000}"/>
    <cellStyle name="Normal 40 5 3 4 3 3 3 7 2" xfId="22041" xr:uid="{00000000-0005-0000-0000-0000FB530000}"/>
    <cellStyle name="Normal 40 5 3 4 3 3 3 8" xfId="4029" xr:uid="{00000000-0005-0000-0000-0000FC530000}"/>
    <cellStyle name="Normal 40 5 3 4 3 3 3 9" xfId="20169" xr:uid="{00000000-0005-0000-0000-0000FD530000}"/>
    <cellStyle name="Normal 40 5 3 4 3 3 4" xfId="12134" xr:uid="{00000000-0005-0000-0000-0000FE530000}"/>
    <cellStyle name="Normal 40 5 3 4 3 3 4 2" xfId="39881" xr:uid="{00000000-0005-0000-0000-0000FF530000}"/>
    <cellStyle name="Normal 40 5 3 4 3 3 4 3" xfId="30514" xr:uid="{00000000-0005-0000-0000-000000540000}"/>
    <cellStyle name="Normal 40 5 3 4 3 3 4 4" xfId="24797" xr:uid="{00000000-0005-0000-0000-000001540000}"/>
    <cellStyle name="Normal 40 5 3 4 3 3 5" xfId="14625" xr:uid="{00000000-0005-0000-0000-000002540000}"/>
    <cellStyle name="Normal 40 5 3 4 3 3 5 2" xfId="42253" xr:uid="{00000000-0005-0000-0000-000003540000}"/>
    <cellStyle name="Normal 40 5 3 4 3 3 5 3" xfId="34411" xr:uid="{00000000-0005-0000-0000-000004540000}"/>
    <cellStyle name="Normal 40 5 3 4 3 3 5 4" xfId="26633" xr:uid="{00000000-0005-0000-0000-000005540000}"/>
    <cellStyle name="Normal 40 5 3 4 3 3 6" xfId="16845" xr:uid="{00000000-0005-0000-0000-000006540000}"/>
    <cellStyle name="Normal 40 5 3 4 3 3 6 2" xfId="44473" xr:uid="{00000000-0005-0000-0000-000007540000}"/>
    <cellStyle name="Normal 40 5 3 4 3 3 6 3" xfId="22958" xr:uid="{00000000-0005-0000-0000-000008540000}"/>
    <cellStyle name="Normal 40 5 3 4 3 3 7" xfId="10562" xr:uid="{00000000-0005-0000-0000-000009540000}"/>
    <cellStyle name="Normal 40 5 3 4 3 3 7 2" xfId="38333" xr:uid="{00000000-0005-0000-0000-00000A540000}"/>
    <cellStyle name="Normal 40 5 3 4 3 3 8" xfId="17340" xr:uid="{00000000-0005-0000-0000-00000B540000}"/>
    <cellStyle name="Normal 40 5 3 4 3 3 8 2" xfId="35401" xr:uid="{00000000-0005-0000-0000-00000C540000}"/>
    <cellStyle name="Normal 40 5 3 4 3 3 9" xfId="8690" xr:uid="{00000000-0005-0000-0000-00000D540000}"/>
    <cellStyle name="Normal 40 5 3 4 3 3 9 2" xfId="32386" xr:uid="{00000000-0005-0000-0000-00000E540000}"/>
    <cellStyle name="Normal 40 5 3 4 3 4" xfId="1834" xr:uid="{00000000-0005-0000-0000-00000F540000}"/>
    <cellStyle name="Normal 40 5 3 4 3 4 10" xfId="3707" xr:uid="{00000000-0005-0000-0000-000010540000}"/>
    <cellStyle name="Normal 40 5 3 4 3 4 11" xfId="19847" xr:uid="{00000000-0005-0000-0000-000011540000}"/>
    <cellStyle name="Normal 40 5 3 4 3 4 2" xfId="13338" xr:uid="{00000000-0005-0000-0000-000012540000}"/>
    <cellStyle name="Normal 40 5 3 4 3 4 2 2" xfId="15709" xr:uid="{00000000-0005-0000-0000-000013540000}"/>
    <cellStyle name="Normal 40 5 3 4 3 4 2 2 2" xfId="43337" xr:uid="{00000000-0005-0000-0000-000014540000}"/>
    <cellStyle name="Normal 40 5 3 4 3 4 2 3" xfId="40966" xr:uid="{00000000-0005-0000-0000-000015540000}"/>
    <cellStyle name="Normal 40 5 3 4 3 4 2 4" xfId="37094" xr:uid="{00000000-0005-0000-0000-000016540000}"/>
    <cellStyle name="Normal 40 5 3 4 3 4 2 5" xfId="31147" xr:uid="{00000000-0005-0000-0000-000017540000}"/>
    <cellStyle name="Normal 40 5 3 4 3 4 2 6" xfId="25448" xr:uid="{00000000-0005-0000-0000-000018540000}"/>
    <cellStyle name="Normal 40 5 3 4 3 4 3" xfId="11981" xr:uid="{00000000-0005-0000-0000-000019540000}"/>
    <cellStyle name="Normal 40 5 3 4 3 4 3 2" xfId="39728" xr:uid="{00000000-0005-0000-0000-00001A540000}"/>
    <cellStyle name="Normal 40 5 3 4 3 4 3 3" xfId="34258" xr:uid="{00000000-0005-0000-0000-00001B540000}"/>
    <cellStyle name="Normal 40 5 3 4 3 4 3 4" xfId="27116" xr:uid="{00000000-0005-0000-0000-00001C540000}"/>
    <cellStyle name="Normal 40 5 3 4 3 4 4" xfId="14472" xr:uid="{00000000-0005-0000-0000-00001D540000}"/>
    <cellStyle name="Normal 40 5 3 4 3 4 4 2" xfId="42100" xr:uid="{00000000-0005-0000-0000-00001E540000}"/>
    <cellStyle name="Normal 40 5 3 4 3 4 4 3" xfId="23591" xr:uid="{00000000-0005-0000-0000-00001F540000}"/>
    <cellStyle name="Normal 40 5 3 4 3 4 5" xfId="11361" xr:uid="{00000000-0005-0000-0000-000020540000}"/>
    <cellStyle name="Normal 40 5 3 4 3 4 5 2" xfId="39132" xr:uid="{00000000-0005-0000-0000-000021540000}"/>
    <cellStyle name="Normal 40 5 3 4 3 4 6" xfId="17973" xr:uid="{00000000-0005-0000-0000-000022540000}"/>
    <cellStyle name="Normal 40 5 3 4 3 4 6 2" xfId="35883" xr:uid="{00000000-0005-0000-0000-000023540000}"/>
    <cellStyle name="Normal 40 5 3 4 3 4 7" xfId="9323" xr:uid="{00000000-0005-0000-0000-000024540000}"/>
    <cellStyle name="Normal 40 5 3 4 3 4 7 2" xfId="33019" xr:uid="{00000000-0005-0000-0000-000025540000}"/>
    <cellStyle name="Normal 40 5 3 4 3 4 8" xfId="7451" xr:uid="{00000000-0005-0000-0000-000026540000}"/>
    <cellStyle name="Normal 40 5 3 4 3 4 8 2" xfId="29275" xr:uid="{00000000-0005-0000-0000-000027540000}"/>
    <cellStyle name="Normal 40 5 3 4 3 4 9" xfId="5579" xr:uid="{00000000-0005-0000-0000-000028540000}"/>
    <cellStyle name="Normal 40 5 3 4 3 4 9 2" xfId="21719" xr:uid="{00000000-0005-0000-0000-000029540000}"/>
    <cellStyle name="Normal 40 5 3 4 3 5" xfId="2378" xr:uid="{00000000-0005-0000-0000-00002A540000}"/>
    <cellStyle name="Normal 40 5 3 4 3 5 10" xfId="20390" xr:uid="{00000000-0005-0000-0000-00002B540000}"/>
    <cellStyle name="Normal 40 5 3 4 3 5 2" xfId="13465" xr:uid="{00000000-0005-0000-0000-00002C540000}"/>
    <cellStyle name="Normal 40 5 3 4 3 5 2 2" xfId="41093" xr:uid="{00000000-0005-0000-0000-00002D540000}"/>
    <cellStyle name="Normal 40 5 3 4 3 5 2 3" xfId="37637" xr:uid="{00000000-0005-0000-0000-00002E540000}"/>
    <cellStyle name="Normal 40 5 3 4 3 5 2 4" xfId="31690" xr:uid="{00000000-0005-0000-0000-00002F540000}"/>
    <cellStyle name="Normal 40 5 3 4 3 5 2 5" xfId="25575" xr:uid="{00000000-0005-0000-0000-000030540000}"/>
    <cellStyle name="Normal 40 5 3 4 3 5 3" xfId="15836" xr:uid="{00000000-0005-0000-0000-000031540000}"/>
    <cellStyle name="Normal 40 5 3 4 3 5 3 2" xfId="43464" xr:uid="{00000000-0005-0000-0000-000032540000}"/>
    <cellStyle name="Normal 40 5 3 4 3 5 3 3" xfId="27277" xr:uid="{00000000-0005-0000-0000-000033540000}"/>
    <cellStyle name="Normal 40 5 3 4 3 5 4" xfId="10885" xr:uid="{00000000-0005-0000-0000-000034540000}"/>
    <cellStyle name="Normal 40 5 3 4 3 5 4 2" xfId="38656" xr:uid="{00000000-0005-0000-0000-000035540000}"/>
    <cellStyle name="Normal 40 5 3 4 3 5 4 3" xfId="24134" xr:uid="{00000000-0005-0000-0000-000036540000}"/>
    <cellStyle name="Normal 40 5 3 4 3 5 5" xfId="18516" xr:uid="{00000000-0005-0000-0000-000037540000}"/>
    <cellStyle name="Normal 40 5 3 4 3 5 5 2" xfId="36044" xr:uid="{00000000-0005-0000-0000-000038540000}"/>
    <cellStyle name="Normal 40 5 3 4 3 5 6" xfId="9866" xr:uid="{00000000-0005-0000-0000-000039540000}"/>
    <cellStyle name="Normal 40 5 3 4 3 5 6 2" xfId="33562" xr:uid="{00000000-0005-0000-0000-00003A540000}"/>
    <cellStyle name="Normal 40 5 3 4 3 5 7" xfId="7994" xr:uid="{00000000-0005-0000-0000-00003B540000}"/>
    <cellStyle name="Normal 40 5 3 4 3 5 7 2" xfId="29818" xr:uid="{00000000-0005-0000-0000-00003C540000}"/>
    <cellStyle name="Normal 40 5 3 4 3 5 8" xfId="6122" xr:uid="{00000000-0005-0000-0000-00003D540000}"/>
    <cellStyle name="Normal 40 5 3 4 3 5 8 2" xfId="22262" xr:uid="{00000000-0005-0000-0000-00003E540000}"/>
    <cellStyle name="Normal 40 5 3 4 3 5 9" xfId="4250" xr:uid="{00000000-0005-0000-0000-00003F540000}"/>
    <cellStyle name="Normal 40 5 3 4 3 6" xfId="1677" xr:uid="{00000000-0005-0000-0000-000040540000}"/>
    <cellStyle name="Normal 40 5 3 4 3 6 2" xfId="16338" xr:uid="{00000000-0005-0000-0000-000041540000}"/>
    <cellStyle name="Normal 40 5 3 4 3 6 2 2" xfId="43966" xr:uid="{00000000-0005-0000-0000-000042540000}"/>
    <cellStyle name="Normal 40 5 3 4 3 6 2 3" xfId="30990" xr:uid="{00000000-0005-0000-0000-000043540000}"/>
    <cellStyle name="Normal 40 5 3 4 3 6 2 4" xfId="26077" xr:uid="{00000000-0005-0000-0000-000044540000}"/>
    <cellStyle name="Normal 40 5 3 4 3 6 3" xfId="13967" xr:uid="{00000000-0005-0000-0000-000045540000}"/>
    <cellStyle name="Normal 40 5 3 4 3 6 3 2" xfId="41595" xr:uid="{00000000-0005-0000-0000-000046540000}"/>
    <cellStyle name="Normal 40 5 3 4 3 6 3 3" xfId="27808" xr:uid="{00000000-0005-0000-0000-000047540000}"/>
    <cellStyle name="Normal 40 5 3 4 3 6 4" xfId="17816" xr:uid="{00000000-0005-0000-0000-000048540000}"/>
    <cellStyle name="Normal 40 5 3 4 3 6 4 2" xfId="36575" xr:uid="{00000000-0005-0000-0000-000049540000}"/>
    <cellStyle name="Normal 40 5 3 4 3 6 4 3" xfId="23434" xr:uid="{00000000-0005-0000-0000-00004A540000}"/>
    <cellStyle name="Normal 40 5 3 4 3 6 5" xfId="9166" xr:uid="{00000000-0005-0000-0000-00004B540000}"/>
    <cellStyle name="Normal 40 5 3 4 3 6 5 2" xfId="32862" xr:uid="{00000000-0005-0000-0000-00004C540000}"/>
    <cellStyle name="Normal 40 5 3 4 3 6 6" xfId="7294" xr:uid="{00000000-0005-0000-0000-00004D540000}"/>
    <cellStyle name="Normal 40 5 3 4 3 6 6 2" xfId="29118" xr:uid="{00000000-0005-0000-0000-00004E540000}"/>
    <cellStyle name="Normal 40 5 3 4 3 6 7" xfId="5422" xr:uid="{00000000-0005-0000-0000-00004F540000}"/>
    <cellStyle name="Normal 40 5 3 4 3 6 7 2" xfId="21562" xr:uid="{00000000-0005-0000-0000-000050540000}"/>
    <cellStyle name="Normal 40 5 3 4 3 6 8" xfId="3550" xr:uid="{00000000-0005-0000-0000-000051540000}"/>
    <cellStyle name="Normal 40 5 3 4 3 6 9" xfId="19690" xr:uid="{00000000-0005-0000-0000-000052540000}"/>
    <cellStyle name="Normal 40 5 3 4 3 7" xfId="1524" xr:uid="{00000000-0005-0000-0000-000053540000}"/>
    <cellStyle name="Normal 40 5 3 4 3 7 2" xfId="14948" xr:uid="{00000000-0005-0000-0000-000054540000}"/>
    <cellStyle name="Normal 40 5 3 4 3 7 2 2" xfId="42576" xr:uid="{00000000-0005-0000-0000-000055540000}"/>
    <cellStyle name="Normal 40 5 3 4 3 7 2 3" xfId="30837" xr:uid="{00000000-0005-0000-0000-000056540000}"/>
    <cellStyle name="Normal 40 5 3 4 3 7 2 4" xfId="28147" xr:uid="{00000000-0005-0000-0000-000057540000}"/>
    <cellStyle name="Normal 40 5 3 4 3 7 3" xfId="12457" xr:uid="{00000000-0005-0000-0000-000058540000}"/>
    <cellStyle name="Normal 40 5 3 4 3 7 3 2" xfId="40204" xr:uid="{00000000-0005-0000-0000-000059540000}"/>
    <cellStyle name="Normal 40 5 3 4 3 7 3 3" xfId="23281" xr:uid="{00000000-0005-0000-0000-00005A540000}"/>
    <cellStyle name="Normal 40 5 3 4 3 7 4" xfId="17663" xr:uid="{00000000-0005-0000-0000-00005B540000}"/>
    <cellStyle name="Normal 40 5 3 4 3 7 4 2" xfId="35241" xr:uid="{00000000-0005-0000-0000-00005C540000}"/>
    <cellStyle name="Normal 40 5 3 4 3 7 5" xfId="9013" xr:uid="{00000000-0005-0000-0000-00005D540000}"/>
    <cellStyle name="Normal 40 5 3 4 3 7 5 2" xfId="32709" xr:uid="{00000000-0005-0000-0000-00005E540000}"/>
    <cellStyle name="Normal 40 5 3 4 3 7 6" xfId="7141" xr:uid="{00000000-0005-0000-0000-00005F540000}"/>
    <cellStyle name="Normal 40 5 3 4 3 7 6 2" xfId="28965" xr:uid="{00000000-0005-0000-0000-000060540000}"/>
    <cellStyle name="Normal 40 5 3 4 3 7 7" xfId="5269" xr:uid="{00000000-0005-0000-0000-000061540000}"/>
    <cellStyle name="Normal 40 5 3 4 3 7 7 2" xfId="21409" xr:uid="{00000000-0005-0000-0000-000062540000}"/>
    <cellStyle name="Normal 40 5 3 4 3 7 8" xfId="3397" xr:uid="{00000000-0005-0000-0000-000063540000}"/>
    <cellStyle name="Normal 40 5 3 4 3 7 9" xfId="19537" xr:uid="{00000000-0005-0000-0000-000064540000}"/>
    <cellStyle name="Normal 40 5 3 4 3 8" xfId="11828" xr:uid="{00000000-0005-0000-0000-000065540000}"/>
    <cellStyle name="Normal 40 5 3 4 3 8 2" xfId="39580" xr:uid="{00000000-0005-0000-0000-000066540000}"/>
    <cellStyle name="Normal 40 5 3 4 3 8 3" xfId="36937" xr:uid="{00000000-0005-0000-0000-000067540000}"/>
    <cellStyle name="Normal 40 5 3 4 3 8 4" xfId="30361" xr:uid="{00000000-0005-0000-0000-000068540000}"/>
    <cellStyle name="Normal 40 5 3 4 3 8 5" xfId="24687" xr:uid="{00000000-0005-0000-0000-000069540000}"/>
    <cellStyle name="Normal 40 5 3 4 3 9" xfId="14319" xr:uid="{00000000-0005-0000-0000-00006A540000}"/>
    <cellStyle name="Normal 40 5 3 4 3 9 2" xfId="41947" xr:uid="{00000000-0005-0000-0000-00006B540000}"/>
    <cellStyle name="Normal 40 5 3 4 3 9 3" xfId="34105" xr:uid="{00000000-0005-0000-0000-00006C540000}"/>
    <cellStyle name="Normal 40 5 3 4 3 9 4" xfId="26473" xr:uid="{00000000-0005-0000-0000-00006D540000}"/>
    <cellStyle name="Normal 40 5 3 4 4" xfId="1303" xr:uid="{00000000-0005-0000-0000-00006E540000}"/>
    <cellStyle name="Normal 40 5 3 4 4 10" xfId="17442" xr:uid="{00000000-0005-0000-0000-00006F540000}"/>
    <cellStyle name="Normal 40 5 3 4 4 10 2" xfId="35609" xr:uid="{00000000-0005-0000-0000-000070540000}"/>
    <cellStyle name="Normal 40 5 3 4 4 11" xfId="8792" xr:uid="{00000000-0005-0000-0000-000071540000}"/>
    <cellStyle name="Normal 40 5 3 4 4 11 2" xfId="32488" xr:uid="{00000000-0005-0000-0000-000072540000}"/>
    <cellStyle name="Normal 40 5 3 4 4 12" xfId="6920" xr:uid="{00000000-0005-0000-0000-000073540000}"/>
    <cellStyle name="Normal 40 5 3 4 4 12 2" xfId="28744" xr:uid="{00000000-0005-0000-0000-000074540000}"/>
    <cellStyle name="Normal 40 5 3 4 4 13" xfId="5048" xr:uid="{00000000-0005-0000-0000-000075540000}"/>
    <cellStyle name="Normal 40 5 3 4 4 13 2" xfId="21188" xr:uid="{00000000-0005-0000-0000-000076540000}"/>
    <cellStyle name="Normal 40 5 3 4 4 14" xfId="3176" xr:uid="{00000000-0005-0000-0000-000077540000}"/>
    <cellStyle name="Normal 40 5 3 4 4 15" xfId="19316" xr:uid="{00000000-0005-0000-0000-000078540000}"/>
    <cellStyle name="Normal 40 5 3 4 4 2" xfId="2258" xr:uid="{00000000-0005-0000-0000-000079540000}"/>
    <cellStyle name="Normal 40 5 3 4 4 2 10" xfId="4131" xr:uid="{00000000-0005-0000-0000-00007A540000}"/>
    <cellStyle name="Normal 40 5 3 4 4 2 11" xfId="20271" xr:uid="{00000000-0005-0000-0000-00007B540000}"/>
    <cellStyle name="Normal 40 5 3 4 4 2 2" xfId="2802" xr:uid="{00000000-0005-0000-0000-00007C540000}"/>
    <cellStyle name="Normal 40 5 3 4 4 2 2 2" xfId="16236" xr:uid="{00000000-0005-0000-0000-00007D540000}"/>
    <cellStyle name="Normal 40 5 3 4 4 2 2 2 2" xfId="43864" xr:uid="{00000000-0005-0000-0000-00007E540000}"/>
    <cellStyle name="Normal 40 5 3 4 4 2 2 2 3" xfId="38061" xr:uid="{00000000-0005-0000-0000-00007F540000}"/>
    <cellStyle name="Normal 40 5 3 4 4 2 2 2 4" xfId="32114" xr:uid="{00000000-0005-0000-0000-000080540000}"/>
    <cellStyle name="Normal 40 5 3 4 4 2 2 2 5" xfId="25975" xr:uid="{00000000-0005-0000-0000-000081540000}"/>
    <cellStyle name="Normal 40 5 3 4 4 2 2 3" xfId="13865" xr:uid="{00000000-0005-0000-0000-000082540000}"/>
    <cellStyle name="Normal 40 5 3 4 4 2 2 3 2" xfId="41493" xr:uid="{00000000-0005-0000-0000-000083540000}"/>
    <cellStyle name="Normal 40 5 3 4 4 2 2 3 3" xfId="27701" xr:uid="{00000000-0005-0000-0000-000084540000}"/>
    <cellStyle name="Normal 40 5 3 4 4 2 2 4" xfId="18940" xr:uid="{00000000-0005-0000-0000-000085540000}"/>
    <cellStyle name="Normal 40 5 3 4 4 2 2 4 2" xfId="36468" xr:uid="{00000000-0005-0000-0000-000086540000}"/>
    <cellStyle name="Normal 40 5 3 4 4 2 2 4 3" xfId="24558" xr:uid="{00000000-0005-0000-0000-000087540000}"/>
    <cellStyle name="Normal 40 5 3 4 4 2 2 5" xfId="10290" xr:uid="{00000000-0005-0000-0000-000088540000}"/>
    <cellStyle name="Normal 40 5 3 4 4 2 2 5 2" xfId="33986" xr:uid="{00000000-0005-0000-0000-000089540000}"/>
    <cellStyle name="Normal 40 5 3 4 4 2 2 6" xfId="8418" xr:uid="{00000000-0005-0000-0000-00008A540000}"/>
    <cellStyle name="Normal 40 5 3 4 4 2 2 6 2" xfId="30242" xr:uid="{00000000-0005-0000-0000-00008B540000}"/>
    <cellStyle name="Normal 40 5 3 4 4 2 2 7" xfId="6546" xr:uid="{00000000-0005-0000-0000-00008C540000}"/>
    <cellStyle name="Normal 40 5 3 4 4 2 2 7 2" xfId="22686" xr:uid="{00000000-0005-0000-0000-00008D540000}"/>
    <cellStyle name="Normal 40 5 3 4 4 2 2 8" xfId="4674" xr:uid="{00000000-0005-0000-0000-00008E540000}"/>
    <cellStyle name="Normal 40 5 3 4 4 2 2 9" xfId="20814" xr:uid="{00000000-0005-0000-0000-00008F540000}"/>
    <cellStyle name="Normal 40 5 3 4 4 2 3" xfId="13404" xr:uid="{00000000-0005-0000-0000-000090540000}"/>
    <cellStyle name="Normal 40 5 3 4 4 2 3 2" xfId="41032" xr:uid="{00000000-0005-0000-0000-000091540000}"/>
    <cellStyle name="Normal 40 5 3 4 4 2 3 3" xfId="37518" xr:uid="{00000000-0005-0000-0000-000092540000}"/>
    <cellStyle name="Normal 40 5 3 4 4 2 3 4" xfId="31571" xr:uid="{00000000-0005-0000-0000-000093540000}"/>
    <cellStyle name="Normal 40 5 3 4 4 2 3 5" xfId="25514" xr:uid="{00000000-0005-0000-0000-000094540000}"/>
    <cellStyle name="Normal 40 5 3 4 4 2 4" xfId="15775" xr:uid="{00000000-0005-0000-0000-000095540000}"/>
    <cellStyle name="Normal 40 5 3 4 4 2 4 2" xfId="43403" xr:uid="{00000000-0005-0000-0000-000096540000}"/>
    <cellStyle name="Normal 40 5 3 4 4 2 4 3" xfId="27211" xr:uid="{00000000-0005-0000-0000-000097540000}"/>
    <cellStyle name="Normal 40 5 3 4 4 2 5" xfId="11463" xr:uid="{00000000-0005-0000-0000-000098540000}"/>
    <cellStyle name="Normal 40 5 3 4 4 2 5 2" xfId="39234" xr:uid="{00000000-0005-0000-0000-000099540000}"/>
    <cellStyle name="Normal 40 5 3 4 4 2 5 3" xfId="24015" xr:uid="{00000000-0005-0000-0000-00009A540000}"/>
    <cellStyle name="Normal 40 5 3 4 4 2 6" xfId="18397" xr:uid="{00000000-0005-0000-0000-00009B540000}"/>
    <cellStyle name="Normal 40 5 3 4 4 2 6 2" xfId="35978" xr:uid="{00000000-0005-0000-0000-00009C540000}"/>
    <cellStyle name="Normal 40 5 3 4 4 2 7" xfId="9747" xr:uid="{00000000-0005-0000-0000-00009D540000}"/>
    <cellStyle name="Normal 40 5 3 4 4 2 7 2" xfId="33443" xr:uid="{00000000-0005-0000-0000-00009E540000}"/>
    <cellStyle name="Normal 40 5 3 4 4 2 8" xfId="7875" xr:uid="{00000000-0005-0000-0000-00009F540000}"/>
    <cellStyle name="Normal 40 5 3 4 4 2 8 2" xfId="29699" xr:uid="{00000000-0005-0000-0000-0000A0540000}"/>
    <cellStyle name="Normal 40 5 3 4 4 2 9" xfId="6003" xr:uid="{00000000-0005-0000-0000-0000A1540000}"/>
    <cellStyle name="Normal 40 5 3 4 4 2 9 2" xfId="22143" xr:uid="{00000000-0005-0000-0000-0000A2540000}"/>
    <cellStyle name="Normal 40 5 3 4 4 3" xfId="2479" xr:uid="{00000000-0005-0000-0000-0000A3540000}"/>
    <cellStyle name="Normal 40 5 3 4 4 3 10" xfId="20491" xr:uid="{00000000-0005-0000-0000-0000A4540000}"/>
    <cellStyle name="Normal 40 5 3 4 4 3 2" xfId="13552" xr:uid="{00000000-0005-0000-0000-0000A5540000}"/>
    <cellStyle name="Normal 40 5 3 4 4 3 2 2" xfId="41180" xr:uid="{00000000-0005-0000-0000-0000A6540000}"/>
    <cellStyle name="Normal 40 5 3 4 4 3 2 3" xfId="37738" xr:uid="{00000000-0005-0000-0000-0000A7540000}"/>
    <cellStyle name="Normal 40 5 3 4 4 3 2 4" xfId="31791" xr:uid="{00000000-0005-0000-0000-0000A8540000}"/>
    <cellStyle name="Normal 40 5 3 4 4 3 2 5" xfId="25662" xr:uid="{00000000-0005-0000-0000-0000A9540000}"/>
    <cellStyle name="Normal 40 5 3 4 4 3 3" xfId="15923" xr:uid="{00000000-0005-0000-0000-0000AA540000}"/>
    <cellStyle name="Normal 40 5 3 4 4 3 3 2" xfId="43551" xr:uid="{00000000-0005-0000-0000-0000AB540000}"/>
    <cellStyle name="Normal 40 5 3 4 4 3 3 3" xfId="27378" xr:uid="{00000000-0005-0000-0000-0000AC540000}"/>
    <cellStyle name="Normal 40 5 3 4 4 3 4" xfId="11140" xr:uid="{00000000-0005-0000-0000-0000AD540000}"/>
    <cellStyle name="Normal 40 5 3 4 4 3 4 2" xfId="38911" xr:uid="{00000000-0005-0000-0000-0000AE540000}"/>
    <cellStyle name="Normal 40 5 3 4 4 3 4 3" xfId="24235" xr:uid="{00000000-0005-0000-0000-0000AF540000}"/>
    <cellStyle name="Normal 40 5 3 4 4 3 5" xfId="18617" xr:uid="{00000000-0005-0000-0000-0000B0540000}"/>
    <cellStyle name="Normal 40 5 3 4 4 3 5 2" xfId="36145" xr:uid="{00000000-0005-0000-0000-0000B1540000}"/>
    <cellStyle name="Normal 40 5 3 4 4 3 6" xfId="9967" xr:uid="{00000000-0005-0000-0000-0000B2540000}"/>
    <cellStyle name="Normal 40 5 3 4 4 3 6 2" xfId="33663" xr:uid="{00000000-0005-0000-0000-0000B3540000}"/>
    <cellStyle name="Normal 40 5 3 4 4 3 7" xfId="8095" xr:uid="{00000000-0005-0000-0000-0000B4540000}"/>
    <cellStyle name="Normal 40 5 3 4 4 3 7 2" xfId="29919" xr:uid="{00000000-0005-0000-0000-0000B5540000}"/>
    <cellStyle name="Normal 40 5 3 4 4 3 8" xfId="6223" xr:uid="{00000000-0005-0000-0000-0000B6540000}"/>
    <cellStyle name="Normal 40 5 3 4 4 3 8 2" xfId="22363" xr:uid="{00000000-0005-0000-0000-0000B7540000}"/>
    <cellStyle name="Normal 40 5 3 4 4 3 9" xfId="4351" xr:uid="{00000000-0005-0000-0000-0000B8540000}"/>
    <cellStyle name="Normal 40 5 3 4 4 4" xfId="1935" xr:uid="{00000000-0005-0000-0000-0000B9540000}"/>
    <cellStyle name="Normal 40 5 3 4 4 4 2" xfId="16403" xr:uid="{00000000-0005-0000-0000-0000BA540000}"/>
    <cellStyle name="Normal 40 5 3 4 4 4 2 2" xfId="44031" xr:uid="{00000000-0005-0000-0000-0000BB540000}"/>
    <cellStyle name="Normal 40 5 3 4 4 4 2 3" xfId="31248" xr:uid="{00000000-0005-0000-0000-0000BC540000}"/>
    <cellStyle name="Normal 40 5 3 4 4 4 2 4" xfId="26142" xr:uid="{00000000-0005-0000-0000-0000BD540000}"/>
    <cellStyle name="Normal 40 5 3 4 4 4 3" xfId="14032" xr:uid="{00000000-0005-0000-0000-0000BE540000}"/>
    <cellStyle name="Normal 40 5 3 4 4 4 3 2" xfId="41660" xr:uid="{00000000-0005-0000-0000-0000BF540000}"/>
    <cellStyle name="Normal 40 5 3 4 4 4 3 3" xfId="27873" xr:uid="{00000000-0005-0000-0000-0000C0540000}"/>
    <cellStyle name="Normal 40 5 3 4 4 4 4" xfId="18074" xr:uid="{00000000-0005-0000-0000-0000C1540000}"/>
    <cellStyle name="Normal 40 5 3 4 4 4 4 2" xfId="36640" xr:uid="{00000000-0005-0000-0000-0000C2540000}"/>
    <cellStyle name="Normal 40 5 3 4 4 4 4 3" xfId="23692" xr:uid="{00000000-0005-0000-0000-0000C3540000}"/>
    <cellStyle name="Normal 40 5 3 4 4 4 5" xfId="9424" xr:uid="{00000000-0005-0000-0000-0000C4540000}"/>
    <cellStyle name="Normal 40 5 3 4 4 4 5 2" xfId="33120" xr:uid="{00000000-0005-0000-0000-0000C5540000}"/>
    <cellStyle name="Normal 40 5 3 4 4 4 6" xfId="7552" xr:uid="{00000000-0005-0000-0000-0000C6540000}"/>
    <cellStyle name="Normal 40 5 3 4 4 4 6 2" xfId="29376" xr:uid="{00000000-0005-0000-0000-0000C7540000}"/>
    <cellStyle name="Normal 40 5 3 4 4 4 7" xfId="5680" xr:uid="{00000000-0005-0000-0000-0000C8540000}"/>
    <cellStyle name="Normal 40 5 3 4 4 4 7 2" xfId="21820" xr:uid="{00000000-0005-0000-0000-0000C9540000}"/>
    <cellStyle name="Normal 40 5 3 4 4 4 8" xfId="3808" xr:uid="{00000000-0005-0000-0000-0000CA540000}"/>
    <cellStyle name="Normal 40 5 3 4 4 4 9" xfId="19948" xr:uid="{00000000-0005-0000-0000-0000CB540000}"/>
    <cellStyle name="Normal 40 5 3 4 4 5" xfId="12873" xr:uid="{00000000-0005-0000-0000-0000CC540000}"/>
    <cellStyle name="Normal 40 5 3 4 4 5 2" xfId="15314" xr:uid="{00000000-0005-0000-0000-0000CD540000}"/>
    <cellStyle name="Normal 40 5 3 4 4 5 2 2" xfId="42942" xr:uid="{00000000-0005-0000-0000-0000CE540000}"/>
    <cellStyle name="Normal 40 5 3 4 4 5 2 3" xfId="34801" xr:uid="{00000000-0005-0000-0000-0000CF540000}"/>
    <cellStyle name="Normal 40 5 3 4 4 5 3" xfId="40570" xr:uid="{00000000-0005-0000-0000-0000D0540000}"/>
    <cellStyle name="Normal 40 5 3 4 4 5 4" xfId="37195" xr:uid="{00000000-0005-0000-0000-0000D1540000}"/>
    <cellStyle name="Normal 40 5 3 4 4 5 5" xfId="30616" xr:uid="{00000000-0005-0000-0000-0000D2540000}"/>
    <cellStyle name="Normal 40 5 3 4 4 5 6" xfId="25053" xr:uid="{00000000-0005-0000-0000-0000D3540000}"/>
    <cellStyle name="Normal 40 5 3 4 4 6" xfId="12236" xr:uid="{00000000-0005-0000-0000-0000D4540000}"/>
    <cellStyle name="Normal 40 5 3 4 4 6 2" xfId="39983" xr:uid="{00000000-0005-0000-0000-0000D5540000}"/>
    <cellStyle name="Normal 40 5 3 4 4 6 3" xfId="34513" xr:uid="{00000000-0005-0000-0000-0000D6540000}"/>
    <cellStyle name="Normal 40 5 3 4 4 6 4" xfId="26841" xr:uid="{00000000-0005-0000-0000-0000D7540000}"/>
    <cellStyle name="Normal 40 5 3 4 4 7" xfId="14727" xr:uid="{00000000-0005-0000-0000-0000D8540000}"/>
    <cellStyle name="Normal 40 5 3 4 4 7 2" xfId="42355" xr:uid="{00000000-0005-0000-0000-0000D9540000}"/>
    <cellStyle name="Normal 40 5 3 4 4 7 3" xfId="23060" xr:uid="{00000000-0005-0000-0000-0000DA540000}"/>
    <cellStyle name="Normal 40 5 3 4 4 8" xfId="16947" xr:uid="{00000000-0005-0000-0000-0000DB540000}"/>
    <cellStyle name="Normal 40 5 3 4 4 8 2" xfId="44575" xr:uid="{00000000-0005-0000-0000-0000DC540000}"/>
    <cellStyle name="Normal 40 5 3 4 4 9" xfId="10664" xr:uid="{00000000-0005-0000-0000-0000DD540000}"/>
    <cellStyle name="Normal 40 5 3 4 4 9 2" xfId="38435" xr:uid="{00000000-0005-0000-0000-0000DE540000}"/>
    <cellStyle name="Normal 40 5 3 4 5" xfId="1150" xr:uid="{00000000-0005-0000-0000-0000DF540000}"/>
    <cellStyle name="Normal 40 5 3 4 5 10" xfId="8639" xr:uid="{00000000-0005-0000-0000-0000E0540000}"/>
    <cellStyle name="Normal 40 5 3 4 5 10 2" xfId="32335" xr:uid="{00000000-0005-0000-0000-0000E1540000}"/>
    <cellStyle name="Normal 40 5 3 4 5 11" xfId="6767" xr:uid="{00000000-0005-0000-0000-0000E2540000}"/>
    <cellStyle name="Normal 40 5 3 4 5 11 2" xfId="28591" xr:uid="{00000000-0005-0000-0000-0000E3540000}"/>
    <cellStyle name="Normal 40 5 3 4 5 12" xfId="4895" xr:uid="{00000000-0005-0000-0000-0000E4540000}"/>
    <cellStyle name="Normal 40 5 3 4 5 12 2" xfId="21035" xr:uid="{00000000-0005-0000-0000-0000E5540000}"/>
    <cellStyle name="Normal 40 5 3 4 5 13" xfId="3023" xr:uid="{00000000-0005-0000-0000-0000E6540000}"/>
    <cellStyle name="Normal 40 5 3 4 5 14" xfId="19163" xr:uid="{00000000-0005-0000-0000-0000E7540000}"/>
    <cellStyle name="Normal 40 5 3 4 5 2" xfId="2649" xr:uid="{00000000-0005-0000-0000-0000E8540000}"/>
    <cellStyle name="Normal 40 5 3 4 5 2 10" xfId="20661" xr:uid="{00000000-0005-0000-0000-0000E9540000}"/>
    <cellStyle name="Normal 40 5 3 4 5 2 2" xfId="13714" xr:uid="{00000000-0005-0000-0000-0000EA540000}"/>
    <cellStyle name="Normal 40 5 3 4 5 2 2 2" xfId="41342" xr:uid="{00000000-0005-0000-0000-0000EB540000}"/>
    <cellStyle name="Normal 40 5 3 4 5 2 2 3" xfId="37908" xr:uid="{00000000-0005-0000-0000-0000EC540000}"/>
    <cellStyle name="Normal 40 5 3 4 5 2 2 4" xfId="31961" xr:uid="{00000000-0005-0000-0000-0000ED540000}"/>
    <cellStyle name="Normal 40 5 3 4 5 2 2 5" xfId="25824" xr:uid="{00000000-0005-0000-0000-0000EE540000}"/>
    <cellStyle name="Normal 40 5 3 4 5 2 3" xfId="16085" xr:uid="{00000000-0005-0000-0000-0000EF540000}"/>
    <cellStyle name="Normal 40 5 3 4 5 2 3 2" xfId="43713" xr:uid="{00000000-0005-0000-0000-0000F0540000}"/>
    <cellStyle name="Normal 40 5 3 4 5 2 3 3" xfId="27548" xr:uid="{00000000-0005-0000-0000-0000F1540000}"/>
    <cellStyle name="Normal 40 5 3 4 5 2 4" xfId="11514" xr:uid="{00000000-0005-0000-0000-0000F2540000}"/>
    <cellStyle name="Normal 40 5 3 4 5 2 4 2" xfId="39285" xr:uid="{00000000-0005-0000-0000-0000F3540000}"/>
    <cellStyle name="Normal 40 5 3 4 5 2 4 3" xfId="24405" xr:uid="{00000000-0005-0000-0000-0000F4540000}"/>
    <cellStyle name="Normal 40 5 3 4 5 2 5" xfId="18787" xr:uid="{00000000-0005-0000-0000-0000F5540000}"/>
    <cellStyle name="Normal 40 5 3 4 5 2 5 2" xfId="36315" xr:uid="{00000000-0005-0000-0000-0000F6540000}"/>
    <cellStyle name="Normal 40 5 3 4 5 2 6" xfId="10137" xr:uid="{00000000-0005-0000-0000-0000F7540000}"/>
    <cellStyle name="Normal 40 5 3 4 5 2 6 2" xfId="33833" xr:uid="{00000000-0005-0000-0000-0000F8540000}"/>
    <cellStyle name="Normal 40 5 3 4 5 2 7" xfId="8265" xr:uid="{00000000-0005-0000-0000-0000F9540000}"/>
    <cellStyle name="Normal 40 5 3 4 5 2 7 2" xfId="30089" xr:uid="{00000000-0005-0000-0000-0000FA540000}"/>
    <cellStyle name="Normal 40 5 3 4 5 2 8" xfId="6393" xr:uid="{00000000-0005-0000-0000-0000FB540000}"/>
    <cellStyle name="Normal 40 5 3 4 5 2 8 2" xfId="22533" xr:uid="{00000000-0005-0000-0000-0000FC540000}"/>
    <cellStyle name="Normal 40 5 3 4 5 2 9" xfId="4521" xr:uid="{00000000-0005-0000-0000-0000FD540000}"/>
    <cellStyle name="Normal 40 5 3 4 5 3" xfId="2105" xr:uid="{00000000-0005-0000-0000-0000FE540000}"/>
    <cellStyle name="Normal 40 5 3 4 5 3 10" xfId="20118" xr:uid="{00000000-0005-0000-0000-0000FF540000}"/>
    <cellStyle name="Normal 40 5 3 4 5 3 2" xfId="14206" xr:uid="{00000000-0005-0000-0000-000000550000}"/>
    <cellStyle name="Normal 40 5 3 4 5 3 2 2" xfId="41834" xr:uid="{00000000-0005-0000-0000-000001550000}"/>
    <cellStyle name="Normal 40 5 3 4 5 3 2 3" xfId="31418" xr:uid="{00000000-0005-0000-0000-000002550000}"/>
    <cellStyle name="Normal 40 5 3 4 5 3 2 4" xfId="26316" xr:uid="{00000000-0005-0000-0000-000003550000}"/>
    <cellStyle name="Normal 40 5 3 4 5 3 3" xfId="16577" xr:uid="{00000000-0005-0000-0000-000004550000}"/>
    <cellStyle name="Normal 40 5 3 4 5 3 3 2" xfId="44205" xr:uid="{00000000-0005-0000-0000-000005550000}"/>
    <cellStyle name="Normal 40 5 3 4 5 3 3 3" xfId="28057" xr:uid="{00000000-0005-0000-0000-000006550000}"/>
    <cellStyle name="Normal 40 5 3 4 5 3 4" xfId="10987" xr:uid="{00000000-0005-0000-0000-000007550000}"/>
    <cellStyle name="Normal 40 5 3 4 5 3 4 2" xfId="38758" xr:uid="{00000000-0005-0000-0000-000008550000}"/>
    <cellStyle name="Normal 40 5 3 4 5 3 4 3" xfId="23862" xr:uid="{00000000-0005-0000-0000-000009550000}"/>
    <cellStyle name="Normal 40 5 3 4 5 3 5" xfId="18244" xr:uid="{00000000-0005-0000-0000-00000A550000}"/>
    <cellStyle name="Normal 40 5 3 4 5 3 5 2" xfId="36824" xr:uid="{00000000-0005-0000-0000-00000B550000}"/>
    <cellStyle name="Normal 40 5 3 4 5 3 6" xfId="9594" xr:uid="{00000000-0005-0000-0000-00000C550000}"/>
    <cellStyle name="Normal 40 5 3 4 5 3 6 2" xfId="33290" xr:uid="{00000000-0005-0000-0000-00000D550000}"/>
    <cellStyle name="Normal 40 5 3 4 5 3 7" xfId="7722" xr:uid="{00000000-0005-0000-0000-00000E550000}"/>
    <cellStyle name="Normal 40 5 3 4 5 3 7 2" xfId="29546" xr:uid="{00000000-0005-0000-0000-00000F550000}"/>
    <cellStyle name="Normal 40 5 3 4 5 3 8" xfId="5850" xr:uid="{00000000-0005-0000-0000-000010550000}"/>
    <cellStyle name="Normal 40 5 3 4 5 3 8 2" xfId="21990" xr:uid="{00000000-0005-0000-0000-000011550000}"/>
    <cellStyle name="Normal 40 5 3 4 5 3 9" xfId="3978" xr:uid="{00000000-0005-0000-0000-000012550000}"/>
    <cellStyle name="Normal 40 5 3 4 5 4" xfId="12747" xr:uid="{00000000-0005-0000-0000-000013550000}"/>
    <cellStyle name="Normal 40 5 3 4 5 4 2" xfId="15220" xr:uid="{00000000-0005-0000-0000-000014550000}"/>
    <cellStyle name="Normal 40 5 3 4 5 4 2 2" xfId="42848" xr:uid="{00000000-0005-0000-0000-000015550000}"/>
    <cellStyle name="Normal 40 5 3 4 5 4 2 3" xfId="34749" xr:uid="{00000000-0005-0000-0000-000016550000}"/>
    <cellStyle name="Normal 40 5 3 4 5 4 3" xfId="40476" xr:uid="{00000000-0005-0000-0000-000017550000}"/>
    <cellStyle name="Normal 40 5 3 4 5 4 4" xfId="37365" xr:uid="{00000000-0005-0000-0000-000018550000}"/>
    <cellStyle name="Normal 40 5 3 4 5 4 5" xfId="30463" xr:uid="{00000000-0005-0000-0000-000019550000}"/>
    <cellStyle name="Normal 40 5 3 4 5 4 6" xfId="24959" xr:uid="{00000000-0005-0000-0000-00001A550000}"/>
    <cellStyle name="Normal 40 5 3 4 5 5" xfId="12083" xr:uid="{00000000-0005-0000-0000-00001B550000}"/>
    <cellStyle name="Normal 40 5 3 4 5 5 2" xfId="39830" xr:uid="{00000000-0005-0000-0000-00001C550000}"/>
    <cellStyle name="Normal 40 5 3 4 5 5 3" xfId="34360" xr:uid="{00000000-0005-0000-0000-00001D550000}"/>
    <cellStyle name="Normal 40 5 3 4 5 5 4" xfId="27026" xr:uid="{00000000-0005-0000-0000-00001E550000}"/>
    <cellStyle name="Normal 40 5 3 4 5 6" xfId="14574" xr:uid="{00000000-0005-0000-0000-00001F550000}"/>
    <cellStyle name="Normal 40 5 3 4 5 6 2" xfId="42202" xr:uid="{00000000-0005-0000-0000-000020550000}"/>
    <cellStyle name="Normal 40 5 3 4 5 6 3" xfId="22907" xr:uid="{00000000-0005-0000-0000-000021550000}"/>
    <cellStyle name="Normal 40 5 3 4 5 7" xfId="16794" xr:uid="{00000000-0005-0000-0000-000022550000}"/>
    <cellStyle name="Normal 40 5 3 4 5 7 2" xfId="44422" xr:uid="{00000000-0005-0000-0000-000023550000}"/>
    <cellStyle name="Normal 40 5 3 4 5 8" xfId="10511" xr:uid="{00000000-0005-0000-0000-000024550000}"/>
    <cellStyle name="Normal 40 5 3 4 5 8 2" xfId="38282" xr:uid="{00000000-0005-0000-0000-000025550000}"/>
    <cellStyle name="Normal 40 5 3 4 5 9" xfId="17289" xr:uid="{00000000-0005-0000-0000-000026550000}"/>
    <cellStyle name="Normal 40 5 3 4 5 9 2" xfId="35793" xr:uid="{00000000-0005-0000-0000-000027550000}"/>
    <cellStyle name="Normal 40 5 3 4 6" xfId="1783" xr:uid="{00000000-0005-0000-0000-000028550000}"/>
    <cellStyle name="Normal 40 5 3 4 6 10" xfId="3656" xr:uid="{00000000-0005-0000-0000-000029550000}"/>
    <cellStyle name="Normal 40 5 3 4 6 11" xfId="19796" xr:uid="{00000000-0005-0000-0000-00002A550000}"/>
    <cellStyle name="Normal 40 5 3 4 6 2" xfId="13156" xr:uid="{00000000-0005-0000-0000-00002B550000}"/>
    <cellStyle name="Normal 40 5 3 4 6 2 2" xfId="15546" xr:uid="{00000000-0005-0000-0000-00002C550000}"/>
    <cellStyle name="Normal 40 5 3 4 6 2 2 2" xfId="43174" xr:uid="{00000000-0005-0000-0000-00002D550000}"/>
    <cellStyle name="Normal 40 5 3 4 6 2 3" xfId="40802" xr:uid="{00000000-0005-0000-0000-00002E550000}"/>
    <cellStyle name="Normal 40 5 3 4 6 2 4" xfId="37043" xr:uid="{00000000-0005-0000-0000-00002F550000}"/>
    <cellStyle name="Normal 40 5 3 4 6 2 5" xfId="31096" xr:uid="{00000000-0005-0000-0000-000030550000}"/>
    <cellStyle name="Normal 40 5 3 4 6 2 6" xfId="25285" xr:uid="{00000000-0005-0000-0000-000031550000}"/>
    <cellStyle name="Normal 40 5 3 4 6 3" xfId="11930" xr:uid="{00000000-0005-0000-0000-000032550000}"/>
    <cellStyle name="Normal 40 5 3 4 6 3 2" xfId="39677" xr:uid="{00000000-0005-0000-0000-000033550000}"/>
    <cellStyle name="Normal 40 5 3 4 6 3 3" xfId="34207" xr:uid="{00000000-0005-0000-0000-000034550000}"/>
    <cellStyle name="Normal 40 5 3 4 6 3 4" xfId="26742" xr:uid="{00000000-0005-0000-0000-000035550000}"/>
    <cellStyle name="Normal 40 5 3 4 6 4" xfId="14421" xr:uid="{00000000-0005-0000-0000-000036550000}"/>
    <cellStyle name="Normal 40 5 3 4 6 4 2" xfId="42049" xr:uid="{00000000-0005-0000-0000-000037550000}"/>
    <cellStyle name="Normal 40 5 3 4 6 4 3" xfId="23540" xr:uid="{00000000-0005-0000-0000-000038550000}"/>
    <cellStyle name="Normal 40 5 3 4 6 5" xfId="11310" xr:uid="{00000000-0005-0000-0000-000039550000}"/>
    <cellStyle name="Normal 40 5 3 4 6 5 2" xfId="39081" xr:uid="{00000000-0005-0000-0000-00003A550000}"/>
    <cellStyle name="Normal 40 5 3 4 6 6" xfId="17922" xr:uid="{00000000-0005-0000-0000-00003B550000}"/>
    <cellStyle name="Normal 40 5 3 4 6 6 2" xfId="35510" xr:uid="{00000000-0005-0000-0000-00003C550000}"/>
    <cellStyle name="Normal 40 5 3 4 6 7" xfId="9272" xr:uid="{00000000-0005-0000-0000-00003D550000}"/>
    <cellStyle name="Normal 40 5 3 4 6 7 2" xfId="32968" xr:uid="{00000000-0005-0000-0000-00003E550000}"/>
    <cellStyle name="Normal 40 5 3 4 6 8" xfId="7400" xr:uid="{00000000-0005-0000-0000-00003F550000}"/>
    <cellStyle name="Normal 40 5 3 4 6 8 2" xfId="29224" xr:uid="{00000000-0005-0000-0000-000040550000}"/>
    <cellStyle name="Normal 40 5 3 4 6 9" xfId="5528" xr:uid="{00000000-0005-0000-0000-000041550000}"/>
    <cellStyle name="Normal 40 5 3 4 6 9 2" xfId="21668" xr:uid="{00000000-0005-0000-0000-000042550000}"/>
    <cellStyle name="Normal 40 5 3 4 7" xfId="2327" xr:uid="{00000000-0005-0000-0000-000043550000}"/>
    <cellStyle name="Normal 40 5 3 4 7 10" xfId="20339" xr:uid="{00000000-0005-0000-0000-000044550000}"/>
    <cellStyle name="Normal 40 5 3 4 7 2" xfId="12796" xr:uid="{00000000-0005-0000-0000-000045550000}"/>
    <cellStyle name="Normal 40 5 3 4 7 2 2" xfId="40520" xr:uid="{00000000-0005-0000-0000-000046550000}"/>
    <cellStyle name="Normal 40 5 3 4 7 2 3" xfId="37586" xr:uid="{00000000-0005-0000-0000-000047550000}"/>
    <cellStyle name="Normal 40 5 3 4 7 2 4" xfId="31639" xr:uid="{00000000-0005-0000-0000-000048550000}"/>
    <cellStyle name="Normal 40 5 3 4 7 2 5" xfId="25003" xr:uid="{00000000-0005-0000-0000-000049550000}"/>
    <cellStyle name="Normal 40 5 3 4 7 3" xfId="15264" xr:uid="{00000000-0005-0000-0000-00004A550000}"/>
    <cellStyle name="Normal 40 5 3 4 7 3 2" xfId="42892" xr:uid="{00000000-0005-0000-0000-00004B550000}"/>
    <cellStyle name="Normal 40 5 3 4 7 3 3" xfId="26580" xr:uid="{00000000-0005-0000-0000-00004C550000}"/>
    <cellStyle name="Normal 40 5 3 4 7 4" xfId="10834" xr:uid="{00000000-0005-0000-0000-00004D550000}"/>
    <cellStyle name="Normal 40 5 3 4 7 4 2" xfId="38605" xr:uid="{00000000-0005-0000-0000-00004E550000}"/>
    <cellStyle name="Normal 40 5 3 4 7 4 3" xfId="24083" xr:uid="{00000000-0005-0000-0000-00004F550000}"/>
    <cellStyle name="Normal 40 5 3 4 7 5" xfId="18465" xr:uid="{00000000-0005-0000-0000-000050550000}"/>
    <cellStyle name="Normal 40 5 3 4 7 5 2" xfId="35348" xr:uid="{00000000-0005-0000-0000-000051550000}"/>
    <cellStyle name="Normal 40 5 3 4 7 6" xfId="9815" xr:uid="{00000000-0005-0000-0000-000052550000}"/>
    <cellStyle name="Normal 40 5 3 4 7 6 2" xfId="33511" xr:uid="{00000000-0005-0000-0000-000053550000}"/>
    <cellStyle name="Normal 40 5 3 4 7 7" xfId="7943" xr:uid="{00000000-0005-0000-0000-000054550000}"/>
    <cellStyle name="Normal 40 5 3 4 7 7 2" xfId="29767" xr:uid="{00000000-0005-0000-0000-000055550000}"/>
    <cellStyle name="Normal 40 5 3 4 7 8" xfId="6071" xr:uid="{00000000-0005-0000-0000-000056550000}"/>
    <cellStyle name="Normal 40 5 3 4 7 8 2" xfId="22211" xr:uid="{00000000-0005-0000-0000-000057550000}"/>
    <cellStyle name="Normal 40 5 3 4 7 9" xfId="4199" xr:uid="{00000000-0005-0000-0000-000058550000}"/>
    <cellStyle name="Normal 40 5 3 4 8" xfId="1626" xr:uid="{00000000-0005-0000-0000-000059550000}"/>
    <cellStyle name="Normal 40 5 3 4 8 2" xfId="16304" xr:uid="{00000000-0005-0000-0000-00005A550000}"/>
    <cellStyle name="Normal 40 5 3 4 8 2 2" xfId="43932" xr:uid="{00000000-0005-0000-0000-00005B550000}"/>
    <cellStyle name="Normal 40 5 3 4 8 2 3" xfId="30939" xr:uid="{00000000-0005-0000-0000-00005C550000}"/>
    <cellStyle name="Normal 40 5 3 4 8 2 4" xfId="26043" xr:uid="{00000000-0005-0000-0000-00005D550000}"/>
    <cellStyle name="Normal 40 5 3 4 8 3" xfId="13933" xr:uid="{00000000-0005-0000-0000-00005E550000}"/>
    <cellStyle name="Normal 40 5 3 4 8 3 2" xfId="41561" xr:uid="{00000000-0005-0000-0000-00005F550000}"/>
    <cellStyle name="Normal 40 5 3 4 8 3 3" xfId="27774" xr:uid="{00000000-0005-0000-0000-000060550000}"/>
    <cellStyle name="Normal 40 5 3 4 8 4" xfId="17765" xr:uid="{00000000-0005-0000-0000-000061550000}"/>
    <cellStyle name="Normal 40 5 3 4 8 4 2" xfId="36541" xr:uid="{00000000-0005-0000-0000-000062550000}"/>
    <cellStyle name="Normal 40 5 3 4 8 4 3" xfId="23383" xr:uid="{00000000-0005-0000-0000-000063550000}"/>
    <cellStyle name="Normal 40 5 3 4 8 5" xfId="9115" xr:uid="{00000000-0005-0000-0000-000064550000}"/>
    <cellStyle name="Normal 40 5 3 4 8 5 2" xfId="32811" xr:uid="{00000000-0005-0000-0000-000065550000}"/>
    <cellStyle name="Normal 40 5 3 4 8 6" xfId="7243" xr:uid="{00000000-0005-0000-0000-000066550000}"/>
    <cellStyle name="Normal 40 5 3 4 8 6 2" xfId="29067" xr:uid="{00000000-0005-0000-0000-000067550000}"/>
    <cellStyle name="Normal 40 5 3 4 8 7" xfId="5371" xr:uid="{00000000-0005-0000-0000-000068550000}"/>
    <cellStyle name="Normal 40 5 3 4 8 7 2" xfId="21511" xr:uid="{00000000-0005-0000-0000-000069550000}"/>
    <cellStyle name="Normal 40 5 3 4 8 8" xfId="3499" xr:uid="{00000000-0005-0000-0000-00006A550000}"/>
    <cellStyle name="Normal 40 5 3 4 8 9" xfId="19639" xr:uid="{00000000-0005-0000-0000-00006B550000}"/>
    <cellStyle name="Normal 40 5 3 4 9" xfId="1473" xr:uid="{00000000-0005-0000-0000-00006C550000}"/>
    <cellStyle name="Normal 40 5 3 4 9 2" xfId="14897" xr:uid="{00000000-0005-0000-0000-00006D550000}"/>
    <cellStyle name="Normal 40 5 3 4 9 2 2" xfId="42525" xr:uid="{00000000-0005-0000-0000-00006E550000}"/>
    <cellStyle name="Normal 40 5 3 4 9 2 3" xfId="30786" xr:uid="{00000000-0005-0000-0000-00006F550000}"/>
    <cellStyle name="Normal 40 5 3 4 9 2 4" xfId="28405" xr:uid="{00000000-0005-0000-0000-000070550000}"/>
    <cellStyle name="Normal 40 5 3 4 9 3" xfId="12406" xr:uid="{00000000-0005-0000-0000-000071550000}"/>
    <cellStyle name="Normal 40 5 3 4 9 3 2" xfId="40153" xr:uid="{00000000-0005-0000-0000-000072550000}"/>
    <cellStyle name="Normal 40 5 3 4 9 3 3" xfId="23230" xr:uid="{00000000-0005-0000-0000-000073550000}"/>
    <cellStyle name="Normal 40 5 3 4 9 4" xfId="17612" xr:uid="{00000000-0005-0000-0000-000074550000}"/>
    <cellStyle name="Normal 40 5 3 4 9 4 2" xfId="35190" xr:uid="{00000000-0005-0000-0000-000075550000}"/>
    <cellStyle name="Normal 40 5 3 4 9 5" xfId="8962" xr:uid="{00000000-0005-0000-0000-000076550000}"/>
    <cellStyle name="Normal 40 5 3 4 9 5 2" xfId="32658" xr:uid="{00000000-0005-0000-0000-000077550000}"/>
    <cellStyle name="Normal 40 5 3 4 9 6" xfId="7090" xr:uid="{00000000-0005-0000-0000-000078550000}"/>
    <cellStyle name="Normal 40 5 3 4 9 6 2" xfId="28914" xr:uid="{00000000-0005-0000-0000-000079550000}"/>
    <cellStyle name="Normal 40 5 3 4 9 7" xfId="5218" xr:uid="{00000000-0005-0000-0000-00007A550000}"/>
    <cellStyle name="Normal 40 5 3 4 9 7 2" xfId="21358" xr:uid="{00000000-0005-0000-0000-00007B550000}"/>
    <cellStyle name="Normal 40 5 3 4 9 8" xfId="3346" xr:uid="{00000000-0005-0000-0000-00007C550000}"/>
    <cellStyle name="Normal 40 5 3 4 9 9" xfId="19486" xr:uid="{00000000-0005-0000-0000-00007D550000}"/>
    <cellStyle name="Normal 40 5 3 5" xfId="1010" xr:uid="{00000000-0005-0000-0000-00007E550000}"/>
    <cellStyle name="Normal 40 5 3 5 10" xfId="11794" xr:uid="{00000000-0005-0000-0000-00007F550000}"/>
    <cellStyle name="Normal 40 5 3 5 10 2" xfId="39547" xr:uid="{00000000-0005-0000-0000-000080550000}"/>
    <cellStyle name="Normal 40 5 3 5 10 3" xfId="36903" xr:uid="{00000000-0005-0000-0000-000081550000}"/>
    <cellStyle name="Normal 40 5 3 5 10 4" xfId="30327" xr:uid="{00000000-0005-0000-0000-000082550000}"/>
    <cellStyle name="Normal 40 5 3 5 10 5" xfId="24653" xr:uid="{00000000-0005-0000-0000-000083550000}"/>
    <cellStyle name="Normal 40 5 3 5 11" xfId="14285" xr:uid="{00000000-0005-0000-0000-000084550000}"/>
    <cellStyle name="Normal 40 5 3 5 11 2" xfId="41913" xr:uid="{00000000-0005-0000-0000-000085550000}"/>
    <cellStyle name="Normal 40 5 3 5 11 3" xfId="34071" xr:uid="{00000000-0005-0000-0000-000086550000}"/>
    <cellStyle name="Normal 40 5 3 5 11 4" xfId="26439" xr:uid="{00000000-0005-0000-0000-000087550000}"/>
    <cellStyle name="Normal 40 5 3 5 12" xfId="16658" xr:uid="{00000000-0005-0000-0000-000088550000}"/>
    <cellStyle name="Normal 40 5 3 5 12 2" xfId="44286" xr:uid="{00000000-0005-0000-0000-000089550000}"/>
    <cellStyle name="Normal 40 5 3 5 12 3" xfId="22771" xr:uid="{00000000-0005-0000-0000-00008A550000}"/>
    <cellStyle name="Normal 40 5 3 5 13" xfId="10375" xr:uid="{00000000-0005-0000-0000-00008B550000}"/>
    <cellStyle name="Normal 40 5 3 5 13 2" xfId="38146" xr:uid="{00000000-0005-0000-0000-00008C550000}"/>
    <cellStyle name="Normal 40 5 3 5 14" xfId="17153" xr:uid="{00000000-0005-0000-0000-00008D550000}"/>
    <cellStyle name="Normal 40 5 3 5 14 2" xfId="35054" xr:uid="{00000000-0005-0000-0000-00008E550000}"/>
    <cellStyle name="Normal 40 5 3 5 15" xfId="8503" xr:uid="{00000000-0005-0000-0000-00008F550000}"/>
    <cellStyle name="Normal 40 5 3 5 15 2" xfId="32199" xr:uid="{00000000-0005-0000-0000-000090550000}"/>
    <cellStyle name="Normal 40 5 3 5 16" xfId="6631" xr:uid="{00000000-0005-0000-0000-000091550000}"/>
    <cellStyle name="Normal 40 5 3 5 16 2" xfId="28455" xr:uid="{00000000-0005-0000-0000-000092550000}"/>
    <cellStyle name="Normal 40 5 3 5 17" xfId="4759" xr:uid="{00000000-0005-0000-0000-000093550000}"/>
    <cellStyle name="Normal 40 5 3 5 17 2" xfId="20899" xr:uid="{00000000-0005-0000-0000-000094550000}"/>
    <cellStyle name="Normal 40 5 3 5 18" xfId="2887" xr:uid="{00000000-0005-0000-0000-000095550000}"/>
    <cellStyle name="Normal 40 5 3 5 19" xfId="19027" xr:uid="{00000000-0005-0000-0000-000096550000}"/>
    <cellStyle name="Normal 40 5 3 5 2" xfId="1116" xr:uid="{00000000-0005-0000-0000-000097550000}"/>
    <cellStyle name="Normal 40 5 3 5 2 10" xfId="16760" xr:uid="{00000000-0005-0000-0000-000098550000}"/>
    <cellStyle name="Normal 40 5 3 5 2 10 2" xfId="44388" xr:uid="{00000000-0005-0000-0000-000099550000}"/>
    <cellStyle name="Normal 40 5 3 5 2 10 3" xfId="22873" xr:uid="{00000000-0005-0000-0000-00009A550000}"/>
    <cellStyle name="Normal 40 5 3 5 2 11" xfId="10477" xr:uid="{00000000-0005-0000-0000-00009B550000}"/>
    <cellStyle name="Normal 40 5 3 5 2 11 2" xfId="38248" xr:uid="{00000000-0005-0000-0000-00009C550000}"/>
    <cellStyle name="Normal 40 5 3 5 2 12" xfId="17255" xr:uid="{00000000-0005-0000-0000-00009D550000}"/>
    <cellStyle name="Normal 40 5 3 5 2 12 2" xfId="35156" xr:uid="{00000000-0005-0000-0000-00009E550000}"/>
    <cellStyle name="Normal 40 5 3 5 2 13" xfId="8605" xr:uid="{00000000-0005-0000-0000-00009F550000}"/>
    <cellStyle name="Normal 40 5 3 5 2 13 2" xfId="32301" xr:uid="{00000000-0005-0000-0000-0000A0550000}"/>
    <cellStyle name="Normal 40 5 3 5 2 14" xfId="6733" xr:uid="{00000000-0005-0000-0000-0000A1550000}"/>
    <cellStyle name="Normal 40 5 3 5 2 14 2" xfId="28557" xr:uid="{00000000-0005-0000-0000-0000A2550000}"/>
    <cellStyle name="Normal 40 5 3 5 2 15" xfId="4861" xr:uid="{00000000-0005-0000-0000-0000A3550000}"/>
    <cellStyle name="Normal 40 5 3 5 2 15 2" xfId="21001" xr:uid="{00000000-0005-0000-0000-0000A4550000}"/>
    <cellStyle name="Normal 40 5 3 5 2 16" xfId="2989" xr:uid="{00000000-0005-0000-0000-0000A5550000}"/>
    <cellStyle name="Normal 40 5 3 5 2 17" xfId="19129" xr:uid="{00000000-0005-0000-0000-0000A6550000}"/>
    <cellStyle name="Normal 40 5 3 5 2 2" xfId="1439" xr:uid="{00000000-0005-0000-0000-0000A7550000}"/>
    <cellStyle name="Normal 40 5 3 5 2 2 10" xfId="7056" xr:uid="{00000000-0005-0000-0000-0000A8550000}"/>
    <cellStyle name="Normal 40 5 3 5 2 2 10 2" xfId="28880" xr:uid="{00000000-0005-0000-0000-0000A9550000}"/>
    <cellStyle name="Normal 40 5 3 5 2 2 11" xfId="5184" xr:uid="{00000000-0005-0000-0000-0000AA550000}"/>
    <cellStyle name="Normal 40 5 3 5 2 2 11 2" xfId="21324" xr:uid="{00000000-0005-0000-0000-0000AB550000}"/>
    <cellStyle name="Normal 40 5 3 5 2 2 12" xfId="3312" xr:uid="{00000000-0005-0000-0000-0000AC550000}"/>
    <cellStyle name="Normal 40 5 3 5 2 2 13" xfId="19452" xr:uid="{00000000-0005-0000-0000-0000AD550000}"/>
    <cellStyle name="Normal 40 5 3 5 2 2 2" xfId="2615" xr:uid="{00000000-0005-0000-0000-0000AE550000}"/>
    <cellStyle name="Normal 40 5 3 5 2 2 2 10" xfId="20627" xr:uid="{00000000-0005-0000-0000-0000AF550000}"/>
    <cellStyle name="Normal 40 5 3 5 2 2 2 2" xfId="13688" xr:uid="{00000000-0005-0000-0000-0000B0550000}"/>
    <cellStyle name="Normal 40 5 3 5 2 2 2 2 2" xfId="41316" xr:uid="{00000000-0005-0000-0000-0000B1550000}"/>
    <cellStyle name="Normal 40 5 3 5 2 2 2 2 3" xfId="37874" xr:uid="{00000000-0005-0000-0000-0000B2550000}"/>
    <cellStyle name="Normal 40 5 3 5 2 2 2 2 4" xfId="31927" xr:uid="{00000000-0005-0000-0000-0000B3550000}"/>
    <cellStyle name="Normal 40 5 3 5 2 2 2 2 5" xfId="25798" xr:uid="{00000000-0005-0000-0000-0000B4550000}"/>
    <cellStyle name="Normal 40 5 3 5 2 2 2 3" xfId="16059" xr:uid="{00000000-0005-0000-0000-0000B5550000}"/>
    <cellStyle name="Normal 40 5 3 5 2 2 2 3 2" xfId="43687" xr:uid="{00000000-0005-0000-0000-0000B6550000}"/>
    <cellStyle name="Normal 40 5 3 5 2 2 2 3 3" xfId="27514" xr:uid="{00000000-0005-0000-0000-0000B7550000}"/>
    <cellStyle name="Normal 40 5 3 5 2 2 2 4" xfId="11642" xr:uid="{00000000-0005-0000-0000-0000B8550000}"/>
    <cellStyle name="Normal 40 5 3 5 2 2 2 4 2" xfId="39405" xr:uid="{00000000-0005-0000-0000-0000B9550000}"/>
    <cellStyle name="Normal 40 5 3 5 2 2 2 4 3" xfId="24371" xr:uid="{00000000-0005-0000-0000-0000BA550000}"/>
    <cellStyle name="Normal 40 5 3 5 2 2 2 5" xfId="18753" xr:uid="{00000000-0005-0000-0000-0000BB550000}"/>
    <cellStyle name="Normal 40 5 3 5 2 2 2 5 2" xfId="36281" xr:uid="{00000000-0005-0000-0000-0000BC550000}"/>
    <cellStyle name="Normal 40 5 3 5 2 2 2 6" xfId="10103" xr:uid="{00000000-0005-0000-0000-0000BD550000}"/>
    <cellStyle name="Normal 40 5 3 5 2 2 2 6 2" xfId="33799" xr:uid="{00000000-0005-0000-0000-0000BE550000}"/>
    <cellStyle name="Normal 40 5 3 5 2 2 2 7" xfId="8231" xr:uid="{00000000-0005-0000-0000-0000BF550000}"/>
    <cellStyle name="Normal 40 5 3 5 2 2 2 7 2" xfId="30055" xr:uid="{00000000-0005-0000-0000-0000C0550000}"/>
    <cellStyle name="Normal 40 5 3 5 2 2 2 8" xfId="6359" xr:uid="{00000000-0005-0000-0000-0000C1550000}"/>
    <cellStyle name="Normal 40 5 3 5 2 2 2 8 2" xfId="22499" xr:uid="{00000000-0005-0000-0000-0000C2550000}"/>
    <cellStyle name="Normal 40 5 3 5 2 2 2 9" xfId="4487" xr:uid="{00000000-0005-0000-0000-0000C3550000}"/>
    <cellStyle name="Normal 40 5 3 5 2 2 3" xfId="2071" xr:uid="{00000000-0005-0000-0000-0000C4550000}"/>
    <cellStyle name="Normal 40 5 3 5 2 2 3 10" xfId="20084" xr:uid="{00000000-0005-0000-0000-0000C5550000}"/>
    <cellStyle name="Normal 40 5 3 5 2 2 3 2" xfId="13103" xr:uid="{00000000-0005-0000-0000-0000C6550000}"/>
    <cellStyle name="Normal 40 5 3 5 2 2 3 2 2" xfId="40751" xr:uid="{00000000-0005-0000-0000-0000C7550000}"/>
    <cellStyle name="Normal 40 5 3 5 2 2 3 2 3" xfId="31384" xr:uid="{00000000-0005-0000-0000-0000C8550000}"/>
    <cellStyle name="Normal 40 5 3 5 2 2 3 2 4" xfId="28180" xr:uid="{00000000-0005-0000-0000-0000C9550000}"/>
    <cellStyle name="Normal 40 5 3 5 2 2 3 3" xfId="15495" xr:uid="{00000000-0005-0000-0000-0000CA550000}"/>
    <cellStyle name="Normal 40 5 3 5 2 2 3 3 2" xfId="43123" xr:uid="{00000000-0005-0000-0000-0000CB550000}"/>
    <cellStyle name="Normal 40 5 3 5 2 2 3 3 3" xfId="23828" xr:uid="{00000000-0005-0000-0000-0000CC550000}"/>
    <cellStyle name="Normal 40 5 3 5 2 2 3 4" xfId="11276" xr:uid="{00000000-0005-0000-0000-0000CD550000}"/>
    <cellStyle name="Normal 40 5 3 5 2 2 3 4 2" xfId="39047" xr:uid="{00000000-0005-0000-0000-0000CE550000}"/>
    <cellStyle name="Normal 40 5 3 5 2 2 3 5" xfId="18210" xr:uid="{00000000-0005-0000-0000-0000CF550000}"/>
    <cellStyle name="Normal 40 5 3 5 2 2 3 5 2" xfId="37331" xr:uid="{00000000-0005-0000-0000-0000D0550000}"/>
    <cellStyle name="Normal 40 5 3 5 2 2 3 6" xfId="9560" xr:uid="{00000000-0005-0000-0000-0000D1550000}"/>
    <cellStyle name="Normal 40 5 3 5 2 2 3 6 2" xfId="33256" xr:uid="{00000000-0005-0000-0000-0000D2550000}"/>
    <cellStyle name="Normal 40 5 3 5 2 2 3 7" xfId="7688" xr:uid="{00000000-0005-0000-0000-0000D3550000}"/>
    <cellStyle name="Normal 40 5 3 5 2 2 3 7 2" xfId="29512" xr:uid="{00000000-0005-0000-0000-0000D4550000}"/>
    <cellStyle name="Normal 40 5 3 5 2 2 3 8" xfId="5816" xr:uid="{00000000-0005-0000-0000-0000D5550000}"/>
    <cellStyle name="Normal 40 5 3 5 2 2 3 8 2" xfId="21956" xr:uid="{00000000-0005-0000-0000-0000D6550000}"/>
    <cellStyle name="Normal 40 5 3 5 2 2 3 9" xfId="3944" xr:uid="{00000000-0005-0000-0000-0000D7550000}"/>
    <cellStyle name="Normal 40 5 3 5 2 2 4" xfId="12372" xr:uid="{00000000-0005-0000-0000-0000D8550000}"/>
    <cellStyle name="Normal 40 5 3 5 2 2 4 2" xfId="40119" xr:uid="{00000000-0005-0000-0000-0000D9550000}"/>
    <cellStyle name="Normal 40 5 3 5 2 2 4 3" xfId="30752" xr:uid="{00000000-0005-0000-0000-0000DA550000}"/>
    <cellStyle name="Normal 40 5 3 5 2 2 4 4" xfId="25234" xr:uid="{00000000-0005-0000-0000-0000DB550000}"/>
    <cellStyle name="Normal 40 5 3 5 2 2 5" xfId="14863" xr:uid="{00000000-0005-0000-0000-0000DC550000}"/>
    <cellStyle name="Normal 40 5 3 5 2 2 5 2" xfId="42491" xr:uid="{00000000-0005-0000-0000-0000DD550000}"/>
    <cellStyle name="Normal 40 5 3 5 2 2 5 3" xfId="34649" xr:uid="{00000000-0005-0000-0000-0000DE550000}"/>
    <cellStyle name="Normal 40 5 3 5 2 2 5 4" xfId="26892" xr:uid="{00000000-0005-0000-0000-0000DF550000}"/>
    <cellStyle name="Normal 40 5 3 5 2 2 6" xfId="17083" xr:uid="{00000000-0005-0000-0000-0000E0550000}"/>
    <cellStyle name="Normal 40 5 3 5 2 2 6 2" xfId="44711" xr:uid="{00000000-0005-0000-0000-0000E1550000}"/>
    <cellStyle name="Normal 40 5 3 5 2 2 6 3" xfId="23196" xr:uid="{00000000-0005-0000-0000-0000E2550000}"/>
    <cellStyle name="Normal 40 5 3 5 2 2 7" xfId="10800" xr:uid="{00000000-0005-0000-0000-0000E3550000}"/>
    <cellStyle name="Normal 40 5 3 5 2 2 7 2" xfId="38571" xr:uid="{00000000-0005-0000-0000-0000E4550000}"/>
    <cellStyle name="Normal 40 5 3 5 2 2 8" xfId="17578" xr:uid="{00000000-0005-0000-0000-0000E5550000}"/>
    <cellStyle name="Normal 40 5 3 5 2 2 8 2" xfId="35660" xr:uid="{00000000-0005-0000-0000-0000E6550000}"/>
    <cellStyle name="Normal 40 5 3 5 2 2 9" xfId="8928" xr:uid="{00000000-0005-0000-0000-0000E7550000}"/>
    <cellStyle name="Normal 40 5 3 5 2 2 9 2" xfId="32624" xr:uid="{00000000-0005-0000-0000-0000E8550000}"/>
    <cellStyle name="Normal 40 5 3 5 2 3" xfId="1269" xr:uid="{00000000-0005-0000-0000-0000E9550000}"/>
    <cellStyle name="Normal 40 5 3 5 2 3 10" xfId="6886" xr:uid="{00000000-0005-0000-0000-0000EA550000}"/>
    <cellStyle name="Normal 40 5 3 5 2 3 10 2" xfId="28710" xr:uid="{00000000-0005-0000-0000-0000EB550000}"/>
    <cellStyle name="Normal 40 5 3 5 2 3 11" xfId="5014" xr:uid="{00000000-0005-0000-0000-0000EC550000}"/>
    <cellStyle name="Normal 40 5 3 5 2 3 11 2" xfId="21154" xr:uid="{00000000-0005-0000-0000-0000ED550000}"/>
    <cellStyle name="Normal 40 5 3 5 2 3 12" xfId="3142" xr:uid="{00000000-0005-0000-0000-0000EE550000}"/>
    <cellStyle name="Normal 40 5 3 5 2 3 13" xfId="19282" xr:uid="{00000000-0005-0000-0000-0000EF550000}"/>
    <cellStyle name="Normal 40 5 3 5 2 3 2" xfId="2768" xr:uid="{00000000-0005-0000-0000-0000F0550000}"/>
    <cellStyle name="Normal 40 5 3 5 2 3 2 10" xfId="20780" xr:uid="{00000000-0005-0000-0000-0000F1550000}"/>
    <cellStyle name="Normal 40 5 3 5 2 3 2 2" xfId="13833" xr:uid="{00000000-0005-0000-0000-0000F2550000}"/>
    <cellStyle name="Normal 40 5 3 5 2 3 2 2 2" xfId="41461" xr:uid="{00000000-0005-0000-0000-0000F3550000}"/>
    <cellStyle name="Normal 40 5 3 5 2 3 2 2 3" xfId="38027" xr:uid="{00000000-0005-0000-0000-0000F4550000}"/>
    <cellStyle name="Normal 40 5 3 5 2 3 2 2 4" xfId="32080" xr:uid="{00000000-0005-0000-0000-0000F5550000}"/>
    <cellStyle name="Normal 40 5 3 5 2 3 2 2 5" xfId="25943" xr:uid="{00000000-0005-0000-0000-0000F6550000}"/>
    <cellStyle name="Normal 40 5 3 5 2 3 2 3" xfId="16204" xr:uid="{00000000-0005-0000-0000-0000F7550000}"/>
    <cellStyle name="Normal 40 5 3 5 2 3 2 3 2" xfId="43832" xr:uid="{00000000-0005-0000-0000-0000F8550000}"/>
    <cellStyle name="Normal 40 5 3 5 2 3 2 3 3" xfId="27667" xr:uid="{00000000-0005-0000-0000-0000F9550000}"/>
    <cellStyle name="Normal 40 5 3 5 2 3 2 4" xfId="11106" xr:uid="{00000000-0005-0000-0000-0000FA550000}"/>
    <cellStyle name="Normal 40 5 3 5 2 3 2 4 2" xfId="38877" xr:uid="{00000000-0005-0000-0000-0000FB550000}"/>
    <cellStyle name="Normal 40 5 3 5 2 3 2 4 3" xfId="24524" xr:uid="{00000000-0005-0000-0000-0000FC550000}"/>
    <cellStyle name="Normal 40 5 3 5 2 3 2 5" xfId="18906" xr:uid="{00000000-0005-0000-0000-0000FD550000}"/>
    <cellStyle name="Normal 40 5 3 5 2 3 2 5 2" xfId="36434" xr:uid="{00000000-0005-0000-0000-0000FE550000}"/>
    <cellStyle name="Normal 40 5 3 5 2 3 2 6" xfId="10256" xr:uid="{00000000-0005-0000-0000-0000FF550000}"/>
    <cellStyle name="Normal 40 5 3 5 2 3 2 6 2" xfId="33952" xr:uid="{00000000-0005-0000-0000-000000560000}"/>
    <cellStyle name="Normal 40 5 3 5 2 3 2 7" xfId="8384" xr:uid="{00000000-0005-0000-0000-000001560000}"/>
    <cellStyle name="Normal 40 5 3 5 2 3 2 7 2" xfId="30208" xr:uid="{00000000-0005-0000-0000-000002560000}"/>
    <cellStyle name="Normal 40 5 3 5 2 3 2 8" xfId="6512" xr:uid="{00000000-0005-0000-0000-000003560000}"/>
    <cellStyle name="Normal 40 5 3 5 2 3 2 8 2" xfId="22652" xr:uid="{00000000-0005-0000-0000-000004560000}"/>
    <cellStyle name="Normal 40 5 3 5 2 3 2 9" xfId="4640" xr:uid="{00000000-0005-0000-0000-000005560000}"/>
    <cellStyle name="Normal 40 5 3 5 2 3 3" xfId="2224" xr:uid="{00000000-0005-0000-0000-000006560000}"/>
    <cellStyle name="Normal 40 5 3 5 2 3 3 2" xfId="15047" xr:uid="{00000000-0005-0000-0000-000007560000}"/>
    <cellStyle name="Normal 40 5 3 5 2 3 3 2 2" xfId="42675" xr:uid="{00000000-0005-0000-0000-000008560000}"/>
    <cellStyle name="Normal 40 5 3 5 2 3 3 2 3" xfId="31537" xr:uid="{00000000-0005-0000-0000-000009560000}"/>
    <cellStyle name="Normal 40 5 3 5 2 3 3 2 4" xfId="26385" xr:uid="{00000000-0005-0000-0000-00000A560000}"/>
    <cellStyle name="Normal 40 5 3 5 2 3 3 3" xfId="12557" xr:uid="{00000000-0005-0000-0000-00000B560000}"/>
    <cellStyle name="Normal 40 5 3 5 2 3 3 3 2" xfId="40303" xr:uid="{00000000-0005-0000-0000-00000C560000}"/>
    <cellStyle name="Normal 40 5 3 5 2 3 3 3 3" xfId="23981" xr:uid="{00000000-0005-0000-0000-00000D560000}"/>
    <cellStyle name="Normal 40 5 3 5 2 3 3 4" xfId="18363" xr:uid="{00000000-0005-0000-0000-00000E560000}"/>
    <cellStyle name="Normal 40 5 3 5 2 3 3 4 2" xfId="37484" xr:uid="{00000000-0005-0000-0000-00000F560000}"/>
    <cellStyle name="Normal 40 5 3 5 2 3 3 5" xfId="9713" xr:uid="{00000000-0005-0000-0000-000010560000}"/>
    <cellStyle name="Normal 40 5 3 5 2 3 3 5 2" xfId="33409" xr:uid="{00000000-0005-0000-0000-000011560000}"/>
    <cellStyle name="Normal 40 5 3 5 2 3 3 6" xfId="7841" xr:uid="{00000000-0005-0000-0000-000012560000}"/>
    <cellStyle name="Normal 40 5 3 5 2 3 3 6 2" xfId="29665" xr:uid="{00000000-0005-0000-0000-000013560000}"/>
    <cellStyle name="Normal 40 5 3 5 2 3 3 7" xfId="5969" xr:uid="{00000000-0005-0000-0000-000014560000}"/>
    <cellStyle name="Normal 40 5 3 5 2 3 3 7 2" xfId="22109" xr:uid="{00000000-0005-0000-0000-000015560000}"/>
    <cellStyle name="Normal 40 5 3 5 2 3 3 8" xfId="4097" xr:uid="{00000000-0005-0000-0000-000016560000}"/>
    <cellStyle name="Normal 40 5 3 5 2 3 3 9" xfId="20237" xr:uid="{00000000-0005-0000-0000-000017560000}"/>
    <cellStyle name="Normal 40 5 3 5 2 3 4" xfId="12202" xr:uid="{00000000-0005-0000-0000-000018560000}"/>
    <cellStyle name="Normal 40 5 3 5 2 3 4 2" xfId="39949" xr:uid="{00000000-0005-0000-0000-000019560000}"/>
    <cellStyle name="Normal 40 5 3 5 2 3 4 3" xfId="30582" xr:uid="{00000000-0005-0000-0000-00001A560000}"/>
    <cellStyle name="Normal 40 5 3 5 2 3 4 4" xfId="24786" xr:uid="{00000000-0005-0000-0000-00001B560000}"/>
    <cellStyle name="Normal 40 5 3 5 2 3 5" xfId="14693" xr:uid="{00000000-0005-0000-0000-00001C560000}"/>
    <cellStyle name="Normal 40 5 3 5 2 3 5 2" xfId="42321" xr:uid="{00000000-0005-0000-0000-00001D560000}"/>
    <cellStyle name="Normal 40 5 3 5 2 3 5 3" xfId="34479" xr:uid="{00000000-0005-0000-0000-00001E560000}"/>
    <cellStyle name="Normal 40 5 3 5 2 3 5 4" xfId="26701" xr:uid="{00000000-0005-0000-0000-00001F560000}"/>
    <cellStyle name="Normal 40 5 3 5 2 3 6" xfId="16913" xr:uid="{00000000-0005-0000-0000-000020560000}"/>
    <cellStyle name="Normal 40 5 3 5 2 3 6 2" xfId="44541" xr:uid="{00000000-0005-0000-0000-000021560000}"/>
    <cellStyle name="Normal 40 5 3 5 2 3 6 3" xfId="23026" xr:uid="{00000000-0005-0000-0000-000022560000}"/>
    <cellStyle name="Normal 40 5 3 5 2 3 7" xfId="10630" xr:uid="{00000000-0005-0000-0000-000023560000}"/>
    <cellStyle name="Normal 40 5 3 5 2 3 7 2" xfId="38401" xr:uid="{00000000-0005-0000-0000-000024560000}"/>
    <cellStyle name="Normal 40 5 3 5 2 3 8" xfId="17408" xr:uid="{00000000-0005-0000-0000-000025560000}"/>
    <cellStyle name="Normal 40 5 3 5 2 3 8 2" xfId="35469" xr:uid="{00000000-0005-0000-0000-000026560000}"/>
    <cellStyle name="Normal 40 5 3 5 2 3 9" xfId="8758" xr:uid="{00000000-0005-0000-0000-000027560000}"/>
    <cellStyle name="Normal 40 5 3 5 2 3 9 2" xfId="32454" xr:uid="{00000000-0005-0000-0000-000028560000}"/>
    <cellStyle name="Normal 40 5 3 5 2 4" xfId="1902" xr:uid="{00000000-0005-0000-0000-000029560000}"/>
    <cellStyle name="Normal 40 5 3 5 2 4 10" xfId="3775" xr:uid="{00000000-0005-0000-0000-00002A560000}"/>
    <cellStyle name="Normal 40 5 3 5 2 4 11" xfId="19915" xr:uid="{00000000-0005-0000-0000-00002B560000}"/>
    <cellStyle name="Normal 40 5 3 5 2 4 2" xfId="13329" xr:uid="{00000000-0005-0000-0000-00002C560000}"/>
    <cellStyle name="Normal 40 5 3 5 2 4 2 2" xfId="15700" xr:uid="{00000000-0005-0000-0000-00002D560000}"/>
    <cellStyle name="Normal 40 5 3 5 2 4 2 2 2" xfId="43328" xr:uid="{00000000-0005-0000-0000-00002E560000}"/>
    <cellStyle name="Normal 40 5 3 5 2 4 2 3" xfId="40957" xr:uid="{00000000-0005-0000-0000-00002F560000}"/>
    <cellStyle name="Normal 40 5 3 5 2 4 2 4" xfId="37162" xr:uid="{00000000-0005-0000-0000-000030560000}"/>
    <cellStyle name="Normal 40 5 3 5 2 4 2 5" xfId="31215" xr:uid="{00000000-0005-0000-0000-000031560000}"/>
    <cellStyle name="Normal 40 5 3 5 2 4 2 6" xfId="25439" xr:uid="{00000000-0005-0000-0000-000032560000}"/>
    <cellStyle name="Normal 40 5 3 5 2 4 3" xfId="12049" xr:uid="{00000000-0005-0000-0000-000033560000}"/>
    <cellStyle name="Normal 40 5 3 5 2 4 3 2" xfId="39796" xr:uid="{00000000-0005-0000-0000-000034560000}"/>
    <cellStyle name="Normal 40 5 3 5 2 4 3 3" xfId="34326" xr:uid="{00000000-0005-0000-0000-000035560000}"/>
    <cellStyle name="Normal 40 5 3 5 2 4 3 4" xfId="27107" xr:uid="{00000000-0005-0000-0000-000036560000}"/>
    <cellStyle name="Normal 40 5 3 5 2 4 4" xfId="14540" xr:uid="{00000000-0005-0000-0000-000037560000}"/>
    <cellStyle name="Normal 40 5 3 5 2 4 4 2" xfId="42168" xr:uid="{00000000-0005-0000-0000-000038560000}"/>
    <cellStyle name="Normal 40 5 3 5 2 4 4 3" xfId="23659" xr:uid="{00000000-0005-0000-0000-000039560000}"/>
    <cellStyle name="Normal 40 5 3 5 2 4 5" xfId="11429" xr:uid="{00000000-0005-0000-0000-00003A560000}"/>
    <cellStyle name="Normal 40 5 3 5 2 4 5 2" xfId="39200" xr:uid="{00000000-0005-0000-0000-00003B560000}"/>
    <cellStyle name="Normal 40 5 3 5 2 4 6" xfId="18041" xr:uid="{00000000-0005-0000-0000-00003C560000}"/>
    <cellStyle name="Normal 40 5 3 5 2 4 6 2" xfId="35874" xr:uid="{00000000-0005-0000-0000-00003D560000}"/>
    <cellStyle name="Normal 40 5 3 5 2 4 7" xfId="9391" xr:uid="{00000000-0005-0000-0000-00003E560000}"/>
    <cellStyle name="Normal 40 5 3 5 2 4 7 2" xfId="33087" xr:uid="{00000000-0005-0000-0000-00003F560000}"/>
    <cellStyle name="Normal 40 5 3 5 2 4 8" xfId="7519" xr:uid="{00000000-0005-0000-0000-000040560000}"/>
    <cellStyle name="Normal 40 5 3 5 2 4 8 2" xfId="29343" xr:uid="{00000000-0005-0000-0000-000041560000}"/>
    <cellStyle name="Normal 40 5 3 5 2 4 9" xfId="5647" xr:uid="{00000000-0005-0000-0000-000042560000}"/>
    <cellStyle name="Normal 40 5 3 5 2 4 9 2" xfId="21787" xr:uid="{00000000-0005-0000-0000-000043560000}"/>
    <cellStyle name="Normal 40 5 3 5 2 5" xfId="2446" xr:uid="{00000000-0005-0000-0000-000044560000}"/>
    <cellStyle name="Normal 40 5 3 5 2 5 10" xfId="20458" xr:uid="{00000000-0005-0000-0000-000045560000}"/>
    <cellStyle name="Normal 40 5 3 5 2 5 2" xfId="13533" xr:uid="{00000000-0005-0000-0000-000046560000}"/>
    <cellStyle name="Normal 40 5 3 5 2 5 2 2" xfId="41161" xr:uid="{00000000-0005-0000-0000-000047560000}"/>
    <cellStyle name="Normal 40 5 3 5 2 5 2 3" xfId="37705" xr:uid="{00000000-0005-0000-0000-000048560000}"/>
    <cellStyle name="Normal 40 5 3 5 2 5 2 4" xfId="31758" xr:uid="{00000000-0005-0000-0000-000049560000}"/>
    <cellStyle name="Normal 40 5 3 5 2 5 2 5" xfId="25643" xr:uid="{00000000-0005-0000-0000-00004A560000}"/>
    <cellStyle name="Normal 40 5 3 5 2 5 3" xfId="15904" xr:uid="{00000000-0005-0000-0000-00004B560000}"/>
    <cellStyle name="Normal 40 5 3 5 2 5 3 2" xfId="43532" xr:uid="{00000000-0005-0000-0000-00004C560000}"/>
    <cellStyle name="Normal 40 5 3 5 2 5 3 3" xfId="27345" xr:uid="{00000000-0005-0000-0000-00004D560000}"/>
    <cellStyle name="Normal 40 5 3 5 2 5 4" xfId="10953" xr:uid="{00000000-0005-0000-0000-00004E560000}"/>
    <cellStyle name="Normal 40 5 3 5 2 5 4 2" xfId="38724" xr:uid="{00000000-0005-0000-0000-00004F560000}"/>
    <cellStyle name="Normal 40 5 3 5 2 5 4 3" xfId="24202" xr:uid="{00000000-0005-0000-0000-000050560000}"/>
    <cellStyle name="Normal 40 5 3 5 2 5 5" xfId="18584" xr:uid="{00000000-0005-0000-0000-000051560000}"/>
    <cellStyle name="Normal 40 5 3 5 2 5 5 2" xfId="36112" xr:uid="{00000000-0005-0000-0000-000052560000}"/>
    <cellStyle name="Normal 40 5 3 5 2 5 6" xfId="9934" xr:uid="{00000000-0005-0000-0000-000053560000}"/>
    <cellStyle name="Normal 40 5 3 5 2 5 6 2" xfId="33630" xr:uid="{00000000-0005-0000-0000-000054560000}"/>
    <cellStyle name="Normal 40 5 3 5 2 5 7" xfId="8062" xr:uid="{00000000-0005-0000-0000-000055560000}"/>
    <cellStyle name="Normal 40 5 3 5 2 5 7 2" xfId="29886" xr:uid="{00000000-0005-0000-0000-000056560000}"/>
    <cellStyle name="Normal 40 5 3 5 2 5 8" xfId="6190" xr:uid="{00000000-0005-0000-0000-000057560000}"/>
    <cellStyle name="Normal 40 5 3 5 2 5 8 2" xfId="22330" xr:uid="{00000000-0005-0000-0000-000058560000}"/>
    <cellStyle name="Normal 40 5 3 5 2 5 9" xfId="4318" xr:uid="{00000000-0005-0000-0000-000059560000}"/>
    <cellStyle name="Normal 40 5 3 5 2 6" xfId="1745" xr:uid="{00000000-0005-0000-0000-00005A560000}"/>
    <cellStyle name="Normal 40 5 3 5 2 6 2" xfId="16454" xr:uid="{00000000-0005-0000-0000-00005B560000}"/>
    <cellStyle name="Normal 40 5 3 5 2 6 2 2" xfId="44082" xr:uid="{00000000-0005-0000-0000-00005C560000}"/>
    <cellStyle name="Normal 40 5 3 5 2 6 2 3" xfId="31058" xr:uid="{00000000-0005-0000-0000-00005D560000}"/>
    <cellStyle name="Normal 40 5 3 5 2 6 2 4" xfId="26193" xr:uid="{00000000-0005-0000-0000-00005E560000}"/>
    <cellStyle name="Normal 40 5 3 5 2 6 3" xfId="14083" xr:uid="{00000000-0005-0000-0000-00005F560000}"/>
    <cellStyle name="Normal 40 5 3 5 2 6 3 2" xfId="41711" xr:uid="{00000000-0005-0000-0000-000060560000}"/>
    <cellStyle name="Normal 40 5 3 5 2 6 3 3" xfId="27924" xr:uid="{00000000-0005-0000-0000-000061560000}"/>
    <cellStyle name="Normal 40 5 3 5 2 6 4" xfId="17884" xr:uid="{00000000-0005-0000-0000-000062560000}"/>
    <cellStyle name="Normal 40 5 3 5 2 6 4 2" xfId="36691" xr:uid="{00000000-0005-0000-0000-000063560000}"/>
    <cellStyle name="Normal 40 5 3 5 2 6 4 3" xfId="23502" xr:uid="{00000000-0005-0000-0000-000064560000}"/>
    <cellStyle name="Normal 40 5 3 5 2 6 5" xfId="9234" xr:uid="{00000000-0005-0000-0000-000065560000}"/>
    <cellStyle name="Normal 40 5 3 5 2 6 5 2" xfId="32930" xr:uid="{00000000-0005-0000-0000-000066560000}"/>
    <cellStyle name="Normal 40 5 3 5 2 6 6" xfId="7362" xr:uid="{00000000-0005-0000-0000-000067560000}"/>
    <cellStyle name="Normal 40 5 3 5 2 6 6 2" xfId="29186" xr:uid="{00000000-0005-0000-0000-000068560000}"/>
    <cellStyle name="Normal 40 5 3 5 2 6 7" xfId="5490" xr:uid="{00000000-0005-0000-0000-000069560000}"/>
    <cellStyle name="Normal 40 5 3 5 2 6 7 2" xfId="21630" xr:uid="{00000000-0005-0000-0000-00006A560000}"/>
    <cellStyle name="Normal 40 5 3 5 2 6 8" xfId="3618" xr:uid="{00000000-0005-0000-0000-00006B560000}"/>
    <cellStyle name="Normal 40 5 3 5 2 6 9" xfId="19758" xr:uid="{00000000-0005-0000-0000-00006C560000}"/>
    <cellStyle name="Normal 40 5 3 5 2 7" xfId="1592" xr:uid="{00000000-0005-0000-0000-00006D560000}"/>
    <cellStyle name="Normal 40 5 3 5 2 7 2" xfId="15016" xr:uid="{00000000-0005-0000-0000-00006E560000}"/>
    <cellStyle name="Normal 40 5 3 5 2 7 2 2" xfId="42644" xr:uid="{00000000-0005-0000-0000-00006F560000}"/>
    <cellStyle name="Normal 40 5 3 5 2 7 2 3" xfId="30905" xr:uid="{00000000-0005-0000-0000-000070560000}"/>
    <cellStyle name="Normal 40 5 3 5 2 7 2 4" xfId="28190" xr:uid="{00000000-0005-0000-0000-000071560000}"/>
    <cellStyle name="Normal 40 5 3 5 2 7 3" xfId="12525" xr:uid="{00000000-0005-0000-0000-000072560000}"/>
    <cellStyle name="Normal 40 5 3 5 2 7 3 2" xfId="40272" xr:uid="{00000000-0005-0000-0000-000073560000}"/>
    <cellStyle name="Normal 40 5 3 5 2 7 3 3" xfId="23349" xr:uid="{00000000-0005-0000-0000-000074560000}"/>
    <cellStyle name="Normal 40 5 3 5 2 7 4" xfId="17731" xr:uid="{00000000-0005-0000-0000-000075560000}"/>
    <cellStyle name="Normal 40 5 3 5 2 7 4 2" xfId="35309" xr:uid="{00000000-0005-0000-0000-000076560000}"/>
    <cellStyle name="Normal 40 5 3 5 2 7 5" xfId="9081" xr:uid="{00000000-0005-0000-0000-000077560000}"/>
    <cellStyle name="Normal 40 5 3 5 2 7 5 2" xfId="32777" xr:uid="{00000000-0005-0000-0000-000078560000}"/>
    <cellStyle name="Normal 40 5 3 5 2 7 6" xfId="7209" xr:uid="{00000000-0005-0000-0000-000079560000}"/>
    <cellStyle name="Normal 40 5 3 5 2 7 6 2" xfId="29033" xr:uid="{00000000-0005-0000-0000-00007A560000}"/>
    <cellStyle name="Normal 40 5 3 5 2 7 7" xfId="5337" xr:uid="{00000000-0005-0000-0000-00007B560000}"/>
    <cellStyle name="Normal 40 5 3 5 2 7 7 2" xfId="21477" xr:uid="{00000000-0005-0000-0000-00007C560000}"/>
    <cellStyle name="Normal 40 5 3 5 2 7 8" xfId="3465" xr:uid="{00000000-0005-0000-0000-00007D560000}"/>
    <cellStyle name="Normal 40 5 3 5 2 7 9" xfId="19605" xr:uid="{00000000-0005-0000-0000-00007E560000}"/>
    <cellStyle name="Normal 40 5 3 5 2 8" xfId="11896" xr:uid="{00000000-0005-0000-0000-00007F560000}"/>
    <cellStyle name="Normal 40 5 3 5 2 8 2" xfId="39643" xr:uid="{00000000-0005-0000-0000-000080560000}"/>
    <cellStyle name="Normal 40 5 3 5 2 8 3" xfId="37005" xr:uid="{00000000-0005-0000-0000-000081560000}"/>
    <cellStyle name="Normal 40 5 3 5 2 8 4" xfId="30429" xr:uid="{00000000-0005-0000-0000-000082560000}"/>
    <cellStyle name="Normal 40 5 3 5 2 8 5" xfId="24755" xr:uid="{00000000-0005-0000-0000-000083560000}"/>
    <cellStyle name="Normal 40 5 3 5 2 9" xfId="14387" xr:uid="{00000000-0005-0000-0000-000084560000}"/>
    <cellStyle name="Normal 40 5 3 5 2 9 2" xfId="42015" xr:uid="{00000000-0005-0000-0000-000085560000}"/>
    <cellStyle name="Normal 40 5 3 5 2 9 3" xfId="34173" xr:uid="{00000000-0005-0000-0000-000086560000}"/>
    <cellStyle name="Normal 40 5 3 5 2 9 4" xfId="26541" xr:uid="{00000000-0005-0000-0000-000087560000}"/>
    <cellStyle name="Normal 40 5 3 5 3" xfId="1064" xr:uid="{00000000-0005-0000-0000-000088560000}"/>
    <cellStyle name="Normal 40 5 3 5 3 10" xfId="16709" xr:uid="{00000000-0005-0000-0000-000089560000}"/>
    <cellStyle name="Normal 40 5 3 5 3 10 2" xfId="44337" xr:uid="{00000000-0005-0000-0000-00008A560000}"/>
    <cellStyle name="Normal 40 5 3 5 3 10 3" xfId="22822" xr:uid="{00000000-0005-0000-0000-00008B560000}"/>
    <cellStyle name="Normal 40 5 3 5 3 11" xfId="10426" xr:uid="{00000000-0005-0000-0000-00008C560000}"/>
    <cellStyle name="Normal 40 5 3 5 3 11 2" xfId="38197" xr:uid="{00000000-0005-0000-0000-00008D560000}"/>
    <cellStyle name="Normal 40 5 3 5 3 12" xfId="17204" xr:uid="{00000000-0005-0000-0000-00008E560000}"/>
    <cellStyle name="Normal 40 5 3 5 3 12 2" xfId="35105" xr:uid="{00000000-0005-0000-0000-00008F560000}"/>
    <cellStyle name="Normal 40 5 3 5 3 13" xfId="8554" xr:uid="{00000000-0005-0000-0000-000090560000}"/>
    <cellStyle name="Normal 40 5 3 5 3 13 2" xfId="32250" xr:uid="{00000000-0005-0000-0000-000091560000}"/>
    <cellStyle name="Normal 40 5 3 5 3 14" xfId="6682" xr:uid="{00000000-0005-0000-0000-000092560000}"/>
    <cellStyle name="Normal 40 5 3 5 3 14 2" xfId="28506" xr:uid="{00000000-0005-0000-0000-000093560000}"/>
    <cellStyle name="Normal 40 5 3 5 3 15" xfId="4810" xr:uid="{00000000-0005-0000-0000-000094560000}"/>
    <cellStyle name="Normal 40 5 3 5 3 15 2" xfId="20950" xr:uid="{00000000-0005-0000-0000-000095560000}"/>
    <cellStyle name="Normal 40 5 3 5 3 16" xfId="2938" xr:uid="{00000000-0005-0000-0000-000096560000}"/>
    <cellStyle name="Normal 40 5 3 5 3 17" xfId="19078" xr:uid="{00000000-0005-0000-0000-000097560000}"/>
    <cellStyle name="Normal 40 5 3 5 3 2" xfId="1388" xr:uid="{00000000-0005-0000-0000-000098560000}"/>
    <cellStyle name="Normal 40 5 3 5 3 2 10" xfId="7005" xr:uid="{00000000-0005-0000-0000-000099560000}"/>
    <cellStyle name="Normal 40 5 3 5 3 2 10 2" xfId="28829" xr:uid="{00000000-0005-0000-0000-00009A560000}"/>
    <cellStyle name="Normal 40 5 3 5 3 2 11" xfId="5133" xr:uid="{00000000-0005-0000-0000-00009B560000}"/>
    <cellStyle name="Normal 40 5 3 5 3 2 11 2" xfId="21273" xr:uid="{00000000-0005-0000-0000-00009C560000}"/>
    <cellStyle name="Normal 40 5 3 5 3 2 12" xfId="3261" xr:uid="{00000000-0005-0000-0000-00009D560000}"/>
    <cellStyle name="Normal 40 5 3 5 3 2 13" xfId="19401" xr:uid="{00000000-0005-0000-0000-00009E560000}"/>
    <cellStyle name="Normal 40 5 3 5 3 2 2" xfId="2564" xr:uid="{00000000-0005-0000-0000-00009F560000}"/>
    <cellStyle name="Normal 40 5 3 5 3 2 2 10" xfId="20576" xr:uid="{00000000-0005-0000-0000-0000A0560000}"/>
    <cellStyle name="Normal 40 5 3 5 3 2 2 2" xfId="13637" xr:uid="{00000000-0005-0000-0000-0000A1560000}"/>
    <cellStyle name="Normal 40 5 3 5 3 2 2 2 2" xfId="41265" xr:uid="{00000000-0005-0000-0000-0000A2560000}"/>
    <cellStyle name="Normal 40 5 3 5 3 2 2 2 3" xfId="37823" xr:uid="{00000000-0005-0000-0000-0000A3560000}"/>
    <cellStyle name="Normal 40 5 3 5 3 2 2 2 4" xfId="31876" xr:uid="{00000000-0005-0000-0000-0000A4560000}"/>
    <cellStyle name="Normal 40 5 3 5 3 2 2 2 5" xfId="25747" xr:uid="{00000000-0005-0000-0000-0000A5560000}"/>
    <cellStyle name="Normal 40 5 3 5 3 2 2 3" xfId="16008" xr:uid="{00000000-0005-0000-0000-0000A6560000}"/>
    <cellStyle name="Normal 40 5 3 5 3 2 2 3 2" xfId="43636" xr:uid="{00000000-0005-0000-0000-0000A7560000}"/>
    <cellStyle name="Normal 40 5 3 5 3 2 2 3 3" xfId="27463" xr:uid="{00000000-0005-0000-0000-0000A8560000}"/>
    <cellStyle name="Normal 40 5 3 5 3 2 2 4" xfId="11225" xr:uid="{00000000-0005-0000-0000-0000A9560000}"/>
    <cellStyle name="Normal 40 5 3 5 3 2 2 4 2" xfId="38996" xr:uid="{00000000-0005-0000-0000-0000AA560000}"/>
    <cellStyle name="Normal 40 5 3 5 3 2 2 4 3" xfId="24320" xr:uid="{00000000-0005-0000-0000-0000AB560000}"/>
    <cellStyle name="Normal 40 5 3 5 3 2 2 5" xfId="18702" xr:uid="{00000000-0005-0000-0000-0000AC560000}"/>
    <cellStyle name="Normal 40 5 3 5 3 2 2 5 2" xfId="36230" xr:uid="{00000000-0005-0000-0000-0000AD560000}"/>
    <cellStyle name="Normal 40 5 3 5 3 2 2 6" xfId="10052" xr:uid="{00000000-0005-0000-0000-0000AE560000}"/>
    <cellStyle name="Normal 40 5 3 5 3 2 2 6 2" xfId="33748" xr:uid="{00000000-0005-0000-0000-0000AF560000}"/>
    <cellStyle name="Normal 40 5 3 5 3 2 2 7" xfId="8180" xr:uid="{00000000-0005-0000-0000-0000B0560000}"/>
    <cellStyle name="Normal 40 5 3 5 3 2 2 7 2" xfId="30004" xr:uid="{00000000-0005-0000-0000-0000B1560000}"/>
    <cellStyle name="Normal 40 5 3 5 3 2 2 8" xfId="6308" xr:uid="{00000000-0005-0000-0000-0000B2560000}"/>
    <cellStyle name="Normal 40 5 3 5 3 2 2 8 2" xfId="22448" xr:uid="{00000000-0005-0000-0000-0000B3560000}"/>
    <cellStyle name="Normal 40 5 3 5 3 2 2 9" xfId="4436" xr:uid="{00000000-0005-0000-0000-0000B4560000}"/>
    <cellStyle name="Normal 40 5 3 5 3 2 3" xfId="2020" xr:uid="{00000000-0005-0000-0000-0000B5560000}"/>
    <cellStyle name="Normal 40 5 3 5 3 2 3 2" xfId="15511" xr:uid="{00000000-0005-0000-0000-0000B6560000}"/>
    <cellStyle name="Normal 40 5 3 5 3 2 3 2 2" xfId="43139" xr:uid="{00000000-0005-0000-0000-0000B7560000}"/>
    <cellStyle name="Normal 40 5 3 5 3 2 3 2 3" xfId="31333" xr:uid="{00000000-0005-0000-0000-0000B8560000}"/>
    <cellStyle name="Normal 40 5 3 5 3 2 3 2 4" xfId="28311" xr:uid="{00000000-0005-0000-0000-0000B9560000}"/>
    <cellStyle name="Normal 40 5 3 5 3 2 3 3" xfId="13120" xr:uid="{00000000-0005-0000-0000-0000BA560000}"/>
    <cellStyle name="Normal 40 5 3 5 3 2 3 3 2" xfId="40767" xr:uid="{00000000-0005-0000-0000-0000BB560000}"/>
    <cellStyle name="Normal 40 5 3 5 3 2 3 3 3" xfId="23777" xr:uid="{00000000-0005-0000-0000-0000BC560000}"/>
    <cellStyle name="Normal 40 5 3 5 3 2 3 4" xfId="18159" xr:uid="{00000000-0005-0000-0000-0000BD560000}"/>
    <cellStyle name="Normal 40 5 3 5 3 2 3 4 2" xfId="37280" xr:uid="{00000000-0005-0000-0000-0000BE560000}"/>
    <cellStyle name="Normal 40 5 3 5 3 2 3 5" xfId="9509" xr:uid="{00000000-0005-0000-0000-0000BF560000}"/>
    <cellStyle name="Normal 40 5 3 5 3 2 3 5 2" xfId="33205" xr:uid="{00000000-0005-0000-0000-0000C0560000}"/>
    <cellStyle name="Normal 40 5 3 5 3 2 3 6" xfId="7637" xr:uid="{00000000-0005-0000-0000-0000C1560000}"/>
    <cellStyle name="Normal 40 5 3 5 3 2 3 6 2" xfId="29461" xr:uid="{00000000-0005-0000-0000-0000C2560000}"/>
    <cellStyle name="Normal 40 5 3 5 3 2 3 7" xfId="5765" xr:uid="{00000000-0005-0000-0000-0000C3560000}"/>
    <cellStyle name="Normal 40 5 3 5 3 2 3 7 2" xfId="21905" xr:uid="{00000000-0005-0000-0000-0000C4560000}"/>
    <cellStyle name="Normal 40 5 3 5 3 2 3 8" xfId="3893" xr:uid="{00000000-0005-0000-0000-0000C5560000}"/>
    <cellStyle name="Normal 40 5 3 5 3 2 3 9" xfId="20033" xr:uid="{00000000-0005-0000-0000-0000C6560000}"/>
    <cellStyle name="Normal 40 5 3 5 3 2 4" xfId="12321" xr:uid="{00000000-0005-0000-0000-0000C7560000}"/>
    <cellStyle name="Normal 40 5 3 5 3 2 4 2" xfId="40068" xr:uid="{00000000-0005-0000-0000-0000C8560000}"/>
    <cellStyle name="Normal 40 5 3 5 3 2 4 3" xfId="30701" xr:uid="{00000000-0005-0000-0000-0000C9560000}"/>
    <cellStyle name="Normal 40 5 3 5 3 2 4 4" xfId="25250" xr:uid="{00000000-0005-0000-0000-0000CA560000}"/>
    <cellStyle name="Normal 40 5 3 5 3 2 5" xfId="14812" xr:uid="{00000000-0005-0000-0000-0000CB560000}"/>
    <cellStyle name="Normal 40 5 3 5 3 2 5 2" xfId="42440" xr:uid="{00000000-0005-0000-0000-0000CC560000}"/>
    <cellStyle name="Normal 40 5 3 5 3 2 5 3" xfId="34598" xr:uid="{00000000-0005-0000-0000-0000CD560000}"/>
    <cellStyle name="Normal 40 5 3 5 3 2 5 4" xfId="26759" xr:uid="{00000000-0005-0000-0000-0000CE560000}"/>
    <cellStyle name="Normal 40 5 3 5 3 2 6" xfId="17032" xr:uid="{00000000-0005-0000-0000-0000CF560000}"/>
    <cellStyle name="Normal 40 5 3 5 3 2 6 2" xfId="44660" xr:uid="{00000000-0005-0000-0000-0000D0560000}"/>
    <cellStyle name="Normal 40 5 3 5 3 2 6 3" xfId="23145" xr:uid="{00000000-0005-0000-0000-0000D1560000}"/>
    <cellStyle name="Normal 40 5 3 5 3 2 7" xfId="10749" xr:uid="{00000000-0005-0000-0000-0000D2560000}"/>
    <cellStyle name="Normal 40 5 3 5 3 2 7 2" xfId="38520" xr:uid="{00000000-0005-0000-0000-0000D3560000}"/>
    <cellStyle name="Normal 40 5 3 5 3 2 8" xfId="17527" xr:uid="{00000000-0005-0000-0000-0000D4560000}"/>
    <cellStyle name="Normal 40 5 3 5 3 2 8 2" xfId="35527" xr:uid="{00000000-0005-0000-0000-0000D5560000}"/>
    <cellStyle name="Normal 40 5 3 5 3 2 9" xfId="8877" xr:uid="{00000000-0005-0000-0000-0000D6560000}"/>
    <cellStyle name="Normal 40 5 3 5 3 2 9 2" xfId="32573" xr:uid="{00000000-0005-0000-0000-0000D7560000}"/>
    <cellStyle name="Normal 40 5 3 5 3 3" xfId="1218" xr:uid="{00000000-0005-0000-0000-0000D8560000}"/>
    <cellStyle name="Normal 40 5 3 5 3 3 10" xfId="6835" xr:uid="{00000000-0005-0000-0000-0000D9560000}"/>
    <cellStyle name="Normal 40 5 3 5 3 3 10 2" xfId="28659" xr:uid="{00000000-0005-0000-0000-0000DA560000}"/>
    <cellStyle name="Normal 40 5 3 5 3 3 11" xfId="4963" xr:uid="{00000000-0005-0000-0000-0000DB560000}"/>
    <cellStyle name="Normal 40 5 3 5 3 3 11 2" xfId="21103" xr:uid="{00000000-0005-0000-0000-0000DC560000}"/>
    <cellStyle name="Normal 40 5 3 5 3 3 12" xfId="3091" xr:uid="{00000000-0005-0000-0000-0000DD560000}"/>
    <cellStyle name="Normal 40 5 3 5 3 3 13" xfId="19231" xr:uid="{00000000-0005-0000-0000-0000DE560000}"/>
    <cellStyle name="Normal 40 5 3 5 3 3 2" xfId="2717" xr:uid="{00000000-0005-0000-0000-0000DF560000}"/>
    <cellStyle name="Normal 40 5 3 5 3 3 2 10" xfId="20729" xr:uid="{00000000-0005-0000-0000-0000E0560000}"/>
    <cellStyle name="Normal 40 5 3 5 3 3 2 2" xfId="13782" xr:uid="{00000000-0005-0000-0000-0000E1560000}"/>
    <cellStyle name="Normal 40 5 3 5 3 3 2 2 2" xfId="41410" xr:uid="{00000000-0005-0000-0000-0000E2560000}"/>
    <cellStyle name="Normal 40 5 3 5 3 3 2 2 3" xfId="37976" xr:uid="{00000000-0005-0000-0000-0000E3560000}"/>
    <cellStyle name="Normal 40 5 3 5 3 3 2 2 4" xfId="32029" xr:uid="{00000000-0005-0000-0000-0000E4560000}"/>
    <cellStyle name="Normal 40 5 3 5 3 3 2 2 5" xfId="25892" xr:uid="{00000000-0005-0000-0000-0000E5560000}"/>
    <cellStyle name="Normal 40 5 3 5 3 3 2 3" xfId="16153" xr:uid="{00000000-0005-0000-0000-0000E6560000}"/>
    <cellStyle name="Normal 40 5 3 5 3 3 2 3 2" xfId="43781" xr:uid="{00000000-0005-0000-0000-0000E7560000}"/>
    <cellStyle name="Normal 40 5 3 5 3 3 2 3 3" xfId="27616" xr:uid="{00000000-0005-0000-0000-0000E8560000}"/>
    <cellStyle name="Normal 40 5 3 5 3 3 2 4" xfId="11055" xr:uid="{00000000-0005-0000-0000-0000E9560000}"/>
    <cellStyle name="Normal 40 5 3 5 3 3 2 4 2" xfId="38826" xr:uid="{00000000-0005-0000-0000-0000EA560000}"/>
    <cellStyle name="Normal 40 5 3 5 3 3 2 4 3" xfId="24473" xr:uid="{00000000-0005-0000-0000-0000EB560000}"/>
    <cellStyle name="Normal 40 5 3 5 3 3 2 5" xfId="18855" xr:uid="{00000000-0005-0000-0000-0000EC560000}"/>
    <cellStyle name="Normal 40 5 3 5 3 3 2 5 2" xfId="36383" xr:uid="{00000000-0005-0000-0000-0000ED560000}"/>
    <cellStyle name="Normal 40 5 3 5 3 3 2 6" xfId="10205" xr:uid="{00000000-0005-0000-0000-0000EE560000}"/>
    <cellStyle name="Normal 40 5 3 5 3 3 2 6 2" xfId="33901" xr:uid="{00000000-0005-0000-0000-0000EF560000}"/>
    <cellStyle name="Normal 40 5 3 5 3 3 2 7" xfId="8333" xr:uid="{00000000-0005-0000-0000-0000F0560000}"/>
    <cellStyle name="Normal 40 5 3 5 3 3 2 7 2" xfId="30157" xr:uid="{00000000-0005-0000-0000-0000F1560000}"/>
    <cellStyle name="Normal 40 5 3 5 3 3 2 8" xfId="6461" xr:uid="{00000000-0005-0000-0000-0000F2560000}"/>
    <cellStyle name="Normal 40 5 3 5 3 3 2 8 2" xfId="22601" xr:uid="{00000000-0005-0000-0000-0000F3560000}"/>
    <cellStyle name="Normal 40 5 3 5 3 3 2 9" xfId="4589" xr:uid="{00000000-0005-0000-0000-0000F4560000}"/>
    <cellStyle name="Normal 40 5 3 5 3 3 3" xfId="2173" xr:uid="{00000000-0005-0000-0000-0000F5560000}"/>
    <cellStyle name="Normal 40 5 3 5 3 3 3 2" xfId="15091" xr:uid="{00000000-0005-0000-0000-0000F6560000}"/>
    <cellStyle name="Normal 40 5 3 5 3 3 3 2 2" xfId="42719" xr:uid="{00000000-0005-0000-0000-0000F7560000}"/>
    <cellStyle name="Normal 40 5 3 5 3 3 3 2 3" xfId="31486" xr:uid="{00000000-0005-0000-0000-0000F8560000}"/>
    <cellStyle name="Normal 40 5 3 5 3 3 3 2 4" xfId="28111" xr:uid="{00000000-0005-0000-0000-0000F9560000}"/>
    <cellStyle name="Normal 40 5 3 5 3 3 3 3" xfId="12605" xr:uid="{00000000-0005-0000-0000-0000FA560000}"/>
    <cellStyle name="Normal 40 5 3 5 3 3 3 3 2" xfId="40347" xr:uid="{00000000-0005-0000-0000-0000FB560000}"/>
    <cellStyle name="Normal 40 5 3 5 3 3 3 3 3" xfId="23930" xr:uid="{00000000-0005-0000-0000-0000FC560000}"/>
    <cellStyle name="Normal 40 5 3 5 3 3 3 4" xfId="18312" xr:uid="{00000000-0005-0000-0000-0000FD560000}"/>
    <cellStyle name="Normal 40 5 3 5 3 3 3 4 2" xfId="37433" xr:uid="{00000000-0005-0000-0000-0000FE560000}"/>
    <cellStyle name="Normal 40 5 3 5 3 3 3 5" xfId="9662" xr:uid="{00000000-0005-0000-0000-0000FF560000}"/>
    <cellStyle name="Normal 40 5 3 5 3 3 3 5 2" xfId="33358" xr:uid="{00000000-0005-0000-0000-000000570000}"/>
    <cellStyle name="Normal 40 5 3 5 3 3 3 6" xfId="7790" xr:uid="{00000000-0005-0000-0000-000001570000}"/>
    <cellStyle name="Normal 40 5 3 5 3 3 3 6 2" xfId="29614" xr:uid="{00000000-0005-0000-0000-000002570000}"/>
    <cellStyle name="Normal 40 5 3 5 3 3 3 7" xfId="5918" xr:uid="{00000000-0005-0000-0000-000003570000}"/>
    <cellStyle name="Normal 40 5 3 5 3 3 3 7 2" xfId="22058" xr:uid="{00000000-0005-0000-0000-000004570000}"/>
    <cellStyle name="Normal 40 5 3 5 3 3 3 8" xfId="4046" xr:uid="{00000000-0005-0000-0000-000005570000}"/>
    <cellStyle name="Normal 40 5 3 5 3 3 3 9" xfId="20186" xr:uid="{00000000-0005-0000-0000-000006570000}"/>
    <cellStyle name="Normal 40 5 3 5 3 3 4" xfId="12151" xr:uid="{00000000-0005-0000-0000-000007570000}"/>
    <cellStyle name="Normal 40 5 3 5 3 3 4 2" xfId="39898" xr:uid="{00000000-0005-0000-0000-000008570000}"/>
    <cellStyle name="Normal 40 5 3 5 3 3 4 3" xfId="30531" xr:uid="{00000000-0005-0000-0000-000009570000}"/>
    <cellStyle name="Normal 40 5 3 5 3 3 4 4" xfId="24830" xr:uid="{00000000-0005-0000-0000-00000A570000}"/>
    <cellStyle name="Normal 40 5 3 5 3 3 5" xfId="14642" xr:uid="{00000000-0005-0000-0000-00000B570000}"/>
    <cellStyle name="Normal 40 5 3 5 3 3 5 2" xfId="42270" xr:uid="{00000000-0005-0000-0000-00000C570000}"/>
    <cellStyle name="Normal 40 5 3 5 3 3 5 3" xfId="34428" xr:uid="{00000000-0005-0000-0000-00000D570000}"/>
    <cellStyle name="Normal 40 5 3 5 3 3 5 4" xfId="26650" xr:uid="{00000000-0005-0000-0000-00000E570000}"/>
    <cellStyle name="Normal 40 5 3 5 3 3 6" xfId="16862" xr:uid="{00000000-0005-0000-0000-00000F570000}"/>
    <cellStyle name="Normal 40 5 3 5 3 3 6 2" xfId="44490" xr:uid="{00000000-0005-0000-0000-000010570000}"/>
    <cellStyle name="Normal 40 5 3 5 3 3 6 3" xfId="22975" xr:uid="{00000000-0005-0000-0000-000011570000}"/>
    <cellStyle name="Normal 40 5 3 5 3 3 7" xfId="10579" xr:uid="{00000000-0005-0000-0000-000012570000}"/>
    <cellStyle name="Normal 40 5 3 5 3 3 7 2" xfId="38350" xr:uid="{00000000-0005-0000-0000-000013570000}"/>
    <cellStyle name="Normal 40 5 3 5 3 3 8" xfId="17357" xr:uid="{00000000-0005-0000-0000-000014570000}"/>
    <cellStyle name="Normal 40 5 3 5 3 3 8 2" xfId="35418" xr:uid="{00000000-0005-0000-0000-000015570000}"/>
    <cellStyle name="Normal 40 5 3 5 3 3 9" xfId="8707" xr:uid="{00000000-0005-0000-0000-000016570000}"/>
    <cellStyle name="Normal 40 5 3 5 3 3 9 2" xfId="32403" xr:uid="{00000000-0005-0000-0000-000017570000}"/>
    <cellStyle name="Normal 40 5 3 5 3 4" xfId="1851" xr:uid="{00000000-0005-0000-0000-000018570000}"/>
    <cellStyle name="Normal 40 5 3 5 3 4 10" xfId="3724" xr:uid="{00000000-0005-0000-0000-000019570000}"/>
    <cellStyle name="Normal 40 5 3 5 3 4 11" xfId="19864" xr:uid="{00000000-0005-0000-0000-00001A570000}"/>
    <cellStyle name="Normal 40 5 3 5 3 4 2" xfId="13377" xr:uid="{00000000-0005-0000-0000-00001B570000}"/>
    <cellStyle name="Normal 40 5 3 5 3 4 2 2" xfId="15748" xr:uid="{00000000-0005-0000-0000-00001C570000}"/>
    <cellStyle name="Normal 40 5 3 5 3 4 2 2 2" xfId="43376" xr:uid="{00000000-0005-0000-0000-00001D570000}"/>
    <cellStyle name="Normal 40 5 3 5 3 4 2 3" xfId="41005" xr:uid="{00000000-0005-0000-0000-00001E570000}"/>
    <cellStyle name="Normal 40 5 3 5 3 4 2 4" xfId="37111" xr:uid="{00000000-0005-0000-0000-00001F570000}"/>
    <cellStyle name="Normal 40 5 3 5 3 4 2 5" xfId="31164" xr:uid="{00000000-0005-0000-0000-000020570000}"/>
    <cellStyle name="Normal 40 5 3 5 3 4 2 6" xfId="25487" xr:uid="{00000000-0005-0000-0000-000021570000}"/>
    <cellStyle name="Normal 40 5 3 5 3 4 3" xfId="11998" xr:uid="{00000000-0005-0000-0000-000022570000}"/>
    <cellStyle name="Normal 40 5 3 5 3 4 3 2" xfId="39745" xr:uid="{00000000-0005-0000-0000-000023570000}"/>
    <cellStyle name="Normal 40 5 3 5 3 4 3 3" xfId="34275" xr:uid="{00000000-0005-0000-0000-000024570000}"/>
    <cellStyle name="Normal 40 5 3 5 3 4 3 4" xfId="27162" xr:uid="{00000000-0005-0000-0000-000025570000}"/>
    <cellStyle name="Normal 40 5 3 5 3 4 4" xfId="14489" xr:uid="{00000000-0005-0000-0000-000026570000}"/>
    <cellStyle name="Normal 40 5 3 5 3 4 4 2" xfId="42117" xr:uid="{00000000-0005-0000-0000-000027570000}"/>
    <cellStyle name="Normal 40 5 3 5 3 4 4 3" xfId="23608" xr:uid="{00000000-0005-0000-0000-000028570000}"/>
    <cellStyle name="Normal 40 5 3 5 3 4 5" xfId="11378" xr:uid="{00000000-0005-0000-0000-000029570000}"/>
    <cellStyle name="Normal 40 5 3 5 3 4 5 2" xfId="39149" xr:uid="{00000000-0005-0000-0000-00002A570000}"/>
    <cellStyle name="Normal 40 5 3 5 3 4 6" xfId="17990" xr:uid="{00000000-0005-0000-0000-00002B570000}"/>
    <cellStyle name="Normal 40 5 3 5 3 4 6 2" xfId="35929" xr:uid="{00000000-0005-0000-0000-00002C570000}"/>
    <cellStyle name="Normal 40 5 3 5 3 4 7" xfId="9340" xr:uid="{00000000-0005-0000-0000-00002D570000}"/>
    <cellStyle name="Normal 40 5 3 5 3 4 7 2" xfId="33036" xr:uid="{00000000-0005-0000-0000-00002E570000}"/>
    <cellStyle name="Normal 40 5 3 5 3 4 8" xfId="7468" xr:uid="{00000000-0005-0000-0000-00002F570000}"/>
    <cellStyle name="Normal 40 5 3 5 3 4 8 2" xfId="29292" xr:uid="{00000000-0005-0000-0000-000030570000}"/>
    <cellStyle name="Normal 40 5 3 5 3 4 9" xfId="5596" xr:uid="{00000000-0005-0000-0000-000031570000}"/>
    <cellStyle name="Normal 40 5 3 5 3 4 9 2" xfId="21736" xr:uid="{00000000-0005-0000-0000-000032570000}"/>
    <cellStyle name="Normal 40 5 3 5 3 5" xfId="2395" xr:uid="{00000000-0005-0000-0000-000033570000}"/>
    <cellStyle name="Normal 40 5 3 5 3 5 10" xfId="20407" xr:uid="{00000000-0005-0000-0000-000034570000}"/>
    <cellStyle name="Normal 40 5 3 5 3 5 2" xfId="13482" xr:uid="{00000000-0005-0000-0000-000035570000}"/>
    <cellStyle name="Normal 40 5 3 5 3 5 2 2" xfId="41110" xr:uid="{00000000-0005-0000-0000-000036570000}"/>
    <cellStyle name="Normal 40 5 3 5 3 5 2 3" xfId="37654" xr:uid="{00000000-0005-0000-0000-000037570000}"/>
    <cellStyle name="Normal 40 5 3 5 3 5 2 4" xfId="31707" xr:uid="{00000000-0005-0000-0000-000038570000}"/>
    <cellStyle name="Normal 40 5 3 5 3 5 2 5" xfId="25592" xr:uid="{00000000-0005-0000-0000-000039570000}"/>
    <cellStyle name="Normal 40 5 3 5 3 5 3" xfId="15853" xr:uid="{00000000-0005-0000-0000-00003A570000}"/>
    <cellStyle name="Normal 40 5 3 5 3 5 3 2" xfId="43481" xr:uid="{00000000-0005-0000-0000-00003B570000}"/>
    <cellStyle name="Normal 40 5 3 5 3 5 3 3" xfId="27294" xr:uid="{00000000-0005-0000-0000-00003C570000}"/>
    <cellStyle name="Normal 40 5 3 5 3 5 4" xfId="10902" xr:uid="{00000000-0005-0000-0000-00003D570000}"/>
    <cellStyle name="Normal 40 5 3 5 3 5 4 2" xfId="38673" xr:uid="{00000000-0005-0000-0000-00003E570000}"/>
    <cellStyle name="Normal 40 5 3 5 3 5 4 3" xfId="24151" xr:uid="{00000000-0005-0000-0000-00003F570000}"/>
    <cellStyle name="Normal 40 5 3 5 3 5 5" xfId="18533" xr:uid="{00000000-0005-0000-0000-000040570000}"/>
    <cellStyle name="Normal 40 5 3 5 3 5 5 2" xfId="36061" xr:uid="{00000000-0005-0000-0000-000041570000}"/>
    <cellStyle name="Normal 40 5 3 5 3 5 6" xfId="9883" xr:uid="{00000000-0005-0000-0000-000042570000}"/>
    <cellStyle name="Normal 40 5 3 5 3 5 6 2" xfId="33579" xr:uid="{00000000-0005-0000-0000-000043570000}"/>
    <cellStyle name="Normal 40 5 3 5 3 5 7" xfId="8011" xr:uid="{00000000-0005-0000-0000-000044570000}"/>
    <cellStyle name="Normal 40 5 3 5 3 5 7 2" xfId="29835" xr:uid="{00000000-0005-0000-0000-000045570000}"/>
    <cellStyle name="Normal 40 5 3 5 3 5 8" xfId="6139" xr:uid="{00000000-0005-0000-0000-000046570000}"/>
    <cellStyle name="Normal 40 5 3 5 3 5 8 2" xfId="22279" xr:uid="{00000000-0005-0000-0000-000047570000}"/>
    <cellStyle name="Normal 40 5 3 5 3 5 9" xfId="4267" xr:uid="{00000000-0005-0000-0000-000048570000}"/>
    <cellStyle name="Normal 40 5 3 5 3 6" xfId="1694" xr:uid="{00000000-0005-0000-0000-000049570000}"/>
    <cellStyle name="Normal 40 5 3 5 3 6 2" xfId="16321" xr:uid="{00000000-0005-0000-0000-00004A570000}"/>
    <cellStyle name="Normal 40 5 3 5 3 6 2 2" xfId="43949" xr:uid="{00000000-0005-0000-0000-00004B570000}"/>
    <cellStyle name="Normal 40 5 3 5 3 6 2 3" xfId="31007" xr:uid="{00000000-0005-0000-0000-00004C570000}"/>
    <cellStyle name="Normal 40 5 3 5 3 6 2 4" xfId="26060" xr:uid="{00000000-0005-0000-0000-00004D570000}"/>
    <cellStyle name="Normal 40 5 3 5 3 6 3" xfId="13950" xr:uid="{00000000-0005-0000-0000-00004E570000}"/>
    <cellStyle name="Normal 40 5 3 5 3 6 3 2" xfId="41578" xr:uid="{00000000-0005-0000-0000-00004F570000}"/>
    <cellStyle name="Normal 40 5 3 5 3 6 3 3" xfId="27791" xr:uid="{00000000-0005-0000-0000-000050570000}"/>
    <cellStyle name="Normal 40 5 3 5 3 6 4" xfId="17833" xr:uid="{00000000-0005-0000-0000-000051570000}"/>
    <cellStyle name="Normal 40 5 3 5 3 6 4 2" xfId="36558" xr:uid="{00000000-0005-0000-0000-000052570000}"/>
    <cellStyle name="Normal 40 5 3 5 3 6 4 3" xfId="23451" xr:uid="{00000000-0005-0000-0000-000053570000}"/>
    <cellStyle name="Normal 40 5 3 5 3 6 5" xfId="9183" xr:uid="{00000000-0005-0000-0000-000054570000}"/>
    <cellStyle name="Normal 40 5 3 5 3 6 5 2" xfId="32879" xr:uid="{00000000-0005-0000-0000-000055570000}"/>
    <cellStyle name="Normal 40 5 3 5 3 6 6" xfId="7311" xr:uid="{00000000-0005-0000-0000-000056570000}"/>
    <cellStyle name="Normal 40 5 3 5 3 6 6 2" xfId="29135" xr:uid="{00000000-0005-0000-0000-000057570000}"/>
    <cellStyle name="Normal 40 5 3 5 3 6 7" xfId="5439" xr:uid="{00000000-0005-0000-0000-000058570000}"/>
    <cellStyle name="Normal 40 5 3 5 3 6 7 2" xfId="21579" xr:uid="{00000000-0005-0000-0000-000059570000}"/>
    <cellStyle name="Normal 40 5 3 5 3 6 8" xfId="3567" xr:uid="{00000000-0005-0000-0000-00005A570000}"/>
    <cellStyle name="Normal 40 5 3 5 3 6 9" xfId="19707" xr:uid="{00000000-0005-0000-0000-00005B570000}"/>
    <cellStyle name="Normal 40 5 3 5 3 7" xfId="1541" xr:uid="{00000000-0005-0000-0000-00005C570000}"/>
    <cellStyle name="Normal 40 5 3 5 3 7 2" xfId="14965" xr:uid="{00000000-0005-0000-0000-00005D570000}"/>
    <cellStyle name="Normal 40 5 3 5 3 7 2 2" xfId="42593" xr:uid="{00000000-0005-0000-0000-00005E570000}"/>
    <cellStyle name="Normal 40 5 3 5 3 7 2 3" xfId="30854" xr:uid="{00000000-0005-0000-0000-00005F570000}"/>
    <cellStyle name="Normal 40 5 3 5 3 7 2 4" xfId="26371" xr:uid="{00000000-0005-0000-0000-000060570000}"/>
    <cellStyle name="Normal 40 5 3 5 3 7 3" xfId="12474" xr:uid="{00000000-0005-0000-0000-000061570000}"/>
    <cellStyle name="Normal 40 5 3 5 3 7 3 2" xfId="40221" xr:uid="{00000000-0005-0000-0000-000062570000}"/>
    <cellStyle name="Normal 40 5 3 5 3 7 3 3" xfId="23298" xr:uid="{00000000-0005-0000-0000-000063570000}"/>
    <cellStyle name="Normal 40 5 3 5 3 7 4" xfId="17680" xr:uid="{00000000-0005-0000-0000-000064570000}"/>
    <cellStyle name="Normal 40 5 3 5 3 7 4 2" xfId="35258" xr:uid="{00000000-0005-0000-0000-000065570000}"/>
    <cellStyle name="Normal 40 5 3 5 3 7 5" xfId="9030" xr:uid="{00000000-0005-0000-0000-000066570000}"/>
    <cellStyle name="Normal 40 5 3 5 3 7 5 2" xfId="32726" xr:uid="{00000000-0005-0000-0000-000067570000}"/>
    <cellStyle name="Normal 40 5 3 5 3 7 6" xfId="7158" xr:uid="{00000000-0005-0000-0000-000068570000}"/>
    <cellStyle name="Normal 40 5 3 5 3 7 6 2" xfId="28982" xr:uid="{00000000-0005-0000-0000-000069570000}"/>
    <cellStyle name="Normal 40 5 3 5 3 7 7" xfId="5286" xr:uid="{00000000-0005-0000-0000-00006A570000}"/>
    <cellStyle name="Normal 40 5 3 5 3 7 7 2" xfId="21426" xr:uid="{00000000-0005-0000-0000-00006B570000}"/>
    <cellStyle name="Normal 40 5 3 5 3 7 8" xfId="3414" xr:uid="{00000000-0005-0000-0000-00006C570000}"/>
    <cellStyle name="Normal 40 5 3 5 3 7 9" xfId="19554" xr:uid="{00000000-0005-0000-0000-00006D570000}"/>
    <cellStyle name="Normal 40 5 3 5 3 8" xfId="11845" xr:uid="{00000000-0005-0000-0000-00006E570000}"/>
    <cellStyle name="Normal 40 5 3 5 3 8 2" xfId="39595" xr:uid="{00000000-0005-0000-0000-00006F570000}"/>
    <cellStyle name="Normal 40 5 3 5 3 8 3" xfId="36954" xr:uid="{00000000-0005-0000-0000-000070570000}"/>
    <cellStyle name="Normal 40 5 3 5 3 8 4" xfId="30378" xr:uid="{00000000-0005-0000-0000-000071570000}"/>
    <cellStyle name="Normal 40 5 3 5 3 8 5" xfId="24704" xr:uid="{00000000-0005-0000-0000-000072570000}"/>
    <cellStyle name="Normal 40 5 3 5 3 9" xfId="14336" xr:uid="{00000000-0005-0000-0000-000073570000}"/>
    <cellStyle name="Normal 40 5 3 5 3 9 2" xfId="41964" xr:uid="{00000000-0005-0000-0000-000074570000}"/>
    <cellStyle name="Normal 40 5 3 5 3 9 3" xfId="34122" xr:uid="{00000000-0005-0000-0000-000075570000}"/>
    <cellStyle name="Normal 40 5 3 5 3 9 4" xfId="26490" xr:uid="{00000000-0005-0000-0000-000076570000}"/>
    <cellStyle name="Normal 40 5 3 5 4" xfId="1320" xr:uid="{00000000-0005-0000-0000-000077570000}"/>
    <cellStyle name="Normal 40 5 3 5 4 10" xfId="17459" xr:uid="{00000000-0005-0000-0000-000078570000}"/>
    <cellStyle name="Normal 40 5 3 5 4 10 2" xfId="35605" xr:uid="{00000000-0005-0000-0000-000079570000}"/>
    <cellStyle name="Normal 40 5 3 5 4 11" xfId="8809" xr:uid="{00000000-0005-0000-0000-00007A570000}"/>
    <cellStyle name="Normal 40 5 3 5 4 11 2" xfId="32505" xr:uid="{00000000-0005-0000-0000-00007B570000}"/>
    <cellStyle name="Normal 40 5 3 5 4 12" xfId="6937" xr:uid="{00000000-0005-0000-0000-00007C570000}"/>
    <cellStyle name="Normal 40 5 3 5 4 12 2" xfId="28761" xr:uid="{00000000-0005-0000-0000-00007D570000}"/>
    <cellStyle name="Normal 40 5 3 5 4 13" xfId="5065" xr:uid="{00000000-0005-0000-0000-00007E570000}"/>
    <cellStyle name="Normal 40 5 3 5 4 13 2" xfId="21205" xr:uid="{00000000-0005-0000-0000-00007F570000}"/>
    <cellStyle name="Normal 40 5 3 5 4 14" xfId="3193" xr:uid="{00000000-0005-0000-0000-000080570000}"/>
    <cellStyle name="Normal 40 5 3 5 4 15" xfId="19333" xr:uid="{00000000-0005-0000-0000-000081570000}"/>
    <cellStyle name="Normal 40 5 3 5 4 2" xfId="2275" xr:uid="{00000000-0005-0000-0000-000082570000}"/>
    <cellStyle name="Normal 40 5 3 5 4 2 10" xfId="4148" xr:uid="{00000000-0005-0000-0000-000083570000}"/>
    <cellStyle name="Normal 40 5 3 5 4 2 11" xfId="20288" xr:uid="{00000000-0005-0000-0000-000084570000}"/>
    <cellStyle name="Normal 40 5 3 5 4 2 2" xfId="2819" xr:uid="{00000000-0005-0000-0000-000085570000}"/>
    <cellStyle name="Normal 40 5 3 5 4 2 2 2" xfId="16253" xr:uid="{00000000-0005-0000-0000-000086570000}"/>
    <cellStyle name="Normal 40 5 3 5 4 2 2 2 2" xfId="43881" xr:uid="{00000000-0005-0000-0000-000087570000}"/>
    <cellStyle name="Normal 40 5 3 5 4 2 2 2 3" xfId="38078" xr:uid="{00000000-0005-0000-0000-000088570000}"/>
    <cellStyle name="Normal 40 5 3 5 4 2 2 2 4" xfId="32131" xr:uid="{00000000-0005-0000-0000-000089570000}"/>
    <cellStyle name="Normal 40 5 3 5 4 2 2 2 5" xfId="25992" xr:uid="{00000000-0005-0000-0000-00008A570000}"/>
    <cellStyle name="Normal 40 5 3 5 4 2 2 3" xfId="13882" xr:uid="{00000000-0005-0000-0000-00008B570000}"/>
    <cellStyle name="Normal 40 5 3 5 4 2 2 3 2" xfId="41510" xr:uid="{00000000-0005-0000-0000-00008C570000}"/>
    <cellStyle name="Normal 40 5 3 5 4 2 2 3 3" xfId="27718" xr:uid="{00000000-0005-0000-0000-00008D570000}"/>
    <cellStyle name="Normal 40 5 3 5 4 2 2 4" xfId="18957" xr:uid="{00000000-0005-0000-0000-00008E570000}"/>
    <cellStyle name="Normal 40 5 3 5 4 2 2 4 2" xfId="36485" xr:uid="{00000000-0005-0000-0000-00008F570000}"/>
    <cellStyle name="Normal 40 5 3 5 4 2 2 4 3" xfId="24575" xr:uid="{00000000-0005-0000-0000-000090570000}"/>
    <cellStyle name="Normal 40 5 3 5 4 2 2 5" xfId="10307" xr:uid="{00000000-0005-0000-0000-000091570000}"/>
    <cellStyle name="Normal 40 5 3 5 4 2 2 5 2" xfId="34003" xr:uid="{00000000-0005-0000-0000-000092570000}"/>
    <cellStyle name="Normal 40 5 3 5 4 2 2 6" xfId="8435" xr:uid="{00000000-0005-0000-0000-000093570000}"/>
    <cellStyle name="Normal 40 5 3 5 4 2 2 6 2" xfId="30259" xr:uid="{00000000-0005-0000-0000-000094570000}"/>
    <cellStyle name="Normal 40 5 3 5 4 2 2 7" xfId="6563" xr:uid="{00000000-0005-0000-0000-000095570000}"/>
    <cellStyle name="Normal 40 5 3 5 4 2 2 7 2" xfId="22703" xr:uid="{00000000-0005-0000-0000-000096570000}"/>
    <cellStyle name="Normal 40 5 3 5 4 2 2 8" xfId="4691" xr:uid="{00000000-0005-0000-0000-000097570000}"/>
    <cellStyle name="Normal 40 5 3 5 4 2 2 9" xfId="20831" xr:uid="{00000000-0005-0000-0000-000098570000}"/>
    <cellStyle name="Normal 40 5 3 5 4 2 3" xfId="13419" xr:uid="{00000000-0005-0000-0000-000099570000}"/>
    <cellStyle name="Normal 40 5 3 5 4 2 3 2" xfId="41047" xr:uid="{00000000-0005-0000-0000-00009A570000}"/>
    <cellStyle name="Normal 40 5 3 5 4 2 3 3" xfId="37535" xr:uid="{00000000-0005-0000-0000-00009B570000}"/>
    <cellStyle name="Normal 40 5 3 5 4 2 3 4" xfId="31588" xr:uid="{00000000-0005-0000-0000-00009C570000}"/>
    <cellStyle name="Normal 40 5 3 5 4 2 3 5" xfId="25529" xr:uid="{00000000-0005-0000-0000-00009D570000}"/>
    <cellStyle name="Normal 40 5 3 5 4 2 4" xfId="15790" xr:uid="{00000000-0005-0000-0000-00009E570000}"/>
    <cellStyle name="Normal 40 5 3 5 4 2 4 2" xfId="43418" xr:uid="{00000000-0005-0000-0000-00009F570000}"/>
    <cellStyle name="Normal 40 5 3 5 4 2 4 3" xfId="27226" xr:uid="{00000000-0005-0000-0000-0000A0570000}"/>
    <cellStyle name="Normal 40 5 3 5 4 2 5" xfId="11480" xr:uid="{00000000-0005-0000-0000-0000A1570000}"/>
    <cellStyle name="Normal 40 5 3 5 4 2 5 2" xfId="39251" xr:uid="{00000000-0005-0000-0000-0000A2570000}"/>
    <cellStyle name="Normal 40 5 3 5 4 2 5 3" xfId="24032" xr:uid="{00000000-0005-0000-0000-0000A3570000}"/>
    <cellStyle name="Normal 40 5 3 5 4 2 6" xfId="18414" xr:uid="{00000000-0005-0000-0000-0000A4570000}"/>
    <cellStyle name="Normal 40 5 3 5 4 2 6 2" xfId="35993" xr:uid="{00000000-0005-0000-0000-0000A5570000}"/>
    <cellStyle name="Normal 40 5 3 5 4 2 7" xfId="9764" xr:uid="{00000000-0005-0000-0000-0000A6570000}"/>
    <cellStyle name="Normal 40 5 3 5 4 2 7 2" xfId="33460" xr:uid="{00000000-0005-0000-0000-0000A7570000}"/>
    <cellStyle name="Normal 40 5 3 5 4 2 8" xfId="7892" xr:uid="{00000000-0005-0000-0000-0000A8570000}"/>
    <cellStyle name="Normal 40 5 3 5 4 2 8 2" xfId="29716" xr:uid="{00000000-0005-0000-0000-0000A9570000}"/>
    <cellStyle name="Normal 40 5 3 5 4 2 9" xfId="6020" xr:uid="{00000000-0005-0000-0000-0000AA570000}"/>
    <cellStyle name="Normal 40 5 3 5 4 2 9 2" xfId="22160" xr:uid="{00000000-0005-0000-0000-0000AB570000}"/>
    <cellStyle name="Normal 40 5 3 5 4 3" xfId="2496" xr:uid="{00000000-0005-0000-0000-0000AC570000}"/>
    <cellStyle name="Normal 40 5 3 5 4 3 10" xfId="20508" xr:uid="{00000000-0005-0000-0000-0000AD570000}"/>
    <cellStyle name="Normal 40 5 3 5 4 3 2" xfId="13569" xr:uid="{00000000-0005-0000-0000-0000AE570000}"/>
    <cellStyle name="Normal 40 5 3 5 4 3 2 2" xfId="41197" xr:uid="{00000000-0005-0000-0000-0000AF570000}"/>
    <cellStyle name="Normal 40 5 3 5 4 3 2 3" xfId="37755" xr:uid="{00000000-0005-0000-0000-0000B0570000}"/>
    <cellStyle name="Normal 40 5 3 5 4 3 2 4" xfId="31808" xr:uid="{00000000-0005-0000-0000-0000B1570000}"/>
    <cellStyle name="Normal 40 5 3 5 4 3 2 5" xfId="25679" xr:uid="{00000000-0005-0000-0000-0000B2570000}"/>
    <cellStyle name="Normal 40 5 3 5 4 3 3" xfId="15940" xr:uid="{00000000-0005-0000-0000-0000B3570000}"/>
    <cellStyle name="Normal 40 5 3 5 4 3 3 2" xfId="43568" xr:uid="{00000000-0005-0000-0000-0000B4570000}"/>
    <cellStyle name="Normal 40 5 3 5 4 3 3 3" xfId="27395" xr:uid="{00000000-0005-0000-0000-0000B5570000}"/>
    <cellStyle name="Normal 40 5 3 5 4 3 4" xfId="11157" xr:uid="{00000000-0005-0000-0000-0000B6570000}"/>
    <cellStyle name="Normal 40 5 3 5 4 3 4 2" xfId="38928" xr:uid="{00000000-0005-0000-0000-0000B7570000}"/>
    <cellStyle name="Normal 40 5 3 5 4 3 4 3" xfId="24252" xr:uid="{00000000-0005-0000-0000-0000B8570000}"/>
    <cellStyle name="Normal 40 5 3 5 4 3 5" xfId="18634" xr:uid="{00000000-0005-0000-0000-0000B9570000}"/>
    <cellStyle name="Normal 40 5 3 5 4 3 5 2" xfId="36162" xr:uid="{00000000-0005-0000-0000-0000BA570000}"/>
    <cellStyle name="Normal 40 5 3 5 4 3 6" xfId="9984" xr:uid="{00000000-0005-0000-0000-0000BB570000}"/>
    <cellStyle name="Normal 40 5 3 5 4 3 6 2" xfId="33680" xr:uid="{00000000-0005-0000-0000-0000BC570000}"/>
    <cellStyle name="Normal 40 5 3 5 4 3 7" xfId="8112" xr:uid="{00000000-0005-0000-0000-0000BD570000}"/>
    <cellStyle name="Normal 40 5 3 5 4 3 7 2" xfId="29936" xr:uid="{00000000-0005-0000-0000-0000BE570000}"/>
    <cellStyle name="Normal 40 5 3 5 4 3 8" xfId="6240" xr:uid="{00000000-0005-0000-0000-0000BF570000}"/>
    <cellStyle name="Normal 40 5 3 5 4 3 8 2" xfId="22380" xr:uid="{00000000-0005-0000-0000-0000C0570000}"/>
    <cellStyle name="Normal 40 5 3 5 4 3 9" xfId="4368" xr:uid="{00000000-0005-0000-0000-0000C1570000}"/>
    <cellStyle name="Normal 40 5 3 5 4 4" xfId="1952" xr:uid="{00000000-0005-0000-0000-0000C2570000}"/>
    <cellStyle name="Normal 40 5 3 5 4 4 2" xfId="16399" xr:uid="{00000000-0005-0000-0000-0000C3570000}"/>
    <cellStyle name="Normal 40 5 3 5 4 4 2 2" xfId="44027" xr:uid="{00000000-0005-0000-0000-0000C4570000}"/>
    <cellStyle name="Normal 40 5 3 5 4 4 2 3" xfId="31265" xr:uid="{00000000-0005-0000-0000-0000C5570000}"/>
    <cellStyle name="Normal 40 5 3 5 4 4 2 4" xfId="26138" xr:uid="{00000000-0005-0000-0000-0000C6570000}"/>
    <cellStyle name="Normal 40 5 3 5 4 4 3" xfId="14028" xr:uid="{00000000-0005-0000-0000-0000C7570000}"/>
    <cellStyle name="Normal 40 5 3 5 4 4 3 2" xfId="41656" xr:uid="{00000000-0005-0000-0000-0000C8570000}"/>
    <cellStyle name="Normal 40 5 3 5 4 4 3 3" xfId="27869" xr:uid="{00000000-0005-0000-0000-0000C9570000}"/>
    <cellStyle name="Normal 40 5 3 5 4 4 4" xfId="18091" xr:uid="{00000000-0005-0000-0000-0000CA570000}"/>
    <cellStyle name="Normal 40 5 3 5 4 4 4 2" xfId="36636" xr:uid="{00000000-0005-0000-0000-0000CB570000}"/>
    <cellStyle name="Normal 40 5 3 5 4 4 4 3" xfId="23709" xr:uid="{00000000-0005-0000-0000-0000CC570000}"/>
    <cellStyle name="Normal 40 5 3 5 4 4 5" xfId="9441" xr:uid="{00000000-0005-0000-0000-0000CD570000}"/>
    <cellStyle name="Normal 40 5 3 5 4 4 5 2" xfId="33137" xr:uid="{00000000-0005-0000-0000-0000CE570000}"/>
    <cellStyle name="Normal 40 5 3 5 4 4 6" xfId="7569" xr:uid="{00000000-0005-0000-0000-0000CF570000}"/>
    <cellStyle name="Normal 40 5 3 5 4 4 6 2" xfId="29393" xr:uid="{00000000-0005-0000-0000-0000D0570000}"/>
    <cellStyle name="Normal 40 5 3 5 4 4 7" xfId="5697" xr:uid="{00000000-0005-0000-0000-0000D1570000}"/>
    <cellStyle name="Normal 40 5 3 5 4 4 7 2" xfId="21837" xr:uid="{00000000-0005-0000-0000-0000D2570000}"/>
    <cellStyle name="Normal 40 5 3 5 4 4 8" xfId="3825" xr:uid="{00000000-0005-0000-0000-0000D3570000}"/>
    <cellStyle name="Normal 40 5 3 5 4 4 9" xfId="19965" xr:uid="{00000000-0005-0000-0000-0000D4570000}"/>
    <cellStyle name="Normal 40 5 3 5 4 5" xfId="12941" xr:uid="{00000000-0005-0000-0000-0000D5570000}"/>
    <cellStyle name="Normal 40 5 3 5 4 5 2" xfId="15358" xr:uid="{00000000-0005-0000-0000-0000D6570000}"/>
    <cellStyle name="Normal 40 5 3 5 4 5 2 2" xfId="42986" xr:uid="{00000000-0005-0000-0000-0000D7570000}"/>
    <cellStyle name="Normal 40 5 3 5 4 5 2 3" xfId="34832" xr:uid="{00000000-0005-0000-0000-0000D8570000}"/>
    <cellStyle name="Normal 40 5 3 5 4 5 3" xfId="40614" xr:uid="{00000000-0005-0000-0000-0000D9570000}"/>
    <cellStyle name="Normal 40 5 3 5 4 5 4" xfId="37212" xr:uid="{00000000-0005-0000-0000-0000DA570000}"/>
    <cellStyle name="Normal 40 5 3 5 4 5 5" xfId="30633" xr:uid="{00000000-0005-0000-0000-0000DB570000}"/>
    <cellStyle name="Normal 40 5 3 5 4 5 6" xfId="25097" xr:uid="{00000000-0005-0000-0000-0000DC570000}"/>
    <cellStyle name="Normal 40 5 3 5 4 6" xfId="12253" xr:uid="{00000000-0005-0000-0000-0000DD570000}"/>
    <cellStyle name="Normal 40 5 3 5 4 6 2" xfId="40000" xr:uid="{00000000-0005-0000-0000-0000DE570000}"/>
    <cellStyle name="Normal 40 5 3 5 4 6 3" xfId="34530" xr:uid="{00000000-0005-0000-0000-0000DF570000}"/>
    <cellStyle name="Normal 40 5 3 5 4 6 4" xfId="26837" xr:uid="{00000000-0005-0000-0000-0000E0570000}"/>
    <cellStyle name="Normal 40 5 3 5 4 7" xfId="14744" xr:uid="{00000000-0005-0000-0000-0000E1570000}"/>
    <cellStyle name="Normal 40 5 3 5 4 7 2" xfId="42372" xr:uid="{00000000-0005-0000-0000-0000E2570000}"/>
    <cellStyle name="Normal 40 5 3 5 4 7 3" xfId="23077" xr:uid="{00000000-0005-0000-0000-0000E3570000}"/>
    <cellStyle name="Normal 40 5 3 5 4 8" xfId="16964" xr:uid="{00000000-0005-0000-0000-0000E4570000}"/>
    <cellStyle name="Normal 40 5 3 5 4 8 2" xfId="44592" xr:uid="{00000000-0005-0000-0000-0000E5570000}"/>
    <cellStyle name="Normal 40 5 3 5 4 9" xfId="10681" xr:uid="{00000000-0005-0000-0000-0000E6570000}"/>
    <cellStyle name="Normal 40 5 3 5 4 9 2" xfId="38452" xr:uid="{00000000-0005-0000-0000-0000E7570000}"/>
    <cellStyle name="Normal 40 5 3 5 5" xfId="1167" xr:uid="{00000000-0005-0000-0000-0000E8570000}"/>
    <cellStyle name="Normal 40 5 3 5 5 10" xfId="8656" xr:uid="{00000000-0005-0000-0000-0000E9570000}"/>
    <cellStyle name="Normal 40 5 3 5 5 10 2" xfId="32352" xr:uid="{00000000-0005-0000-0000-0000EA570000}"/>
    <cellStyle name="Normal 40 5 3 5 5 11" xfId="6784" xr:uid="{00000000-0005-0000-0000-0000EB570000}"/>
    <cellStyle name="Normal 40 5 3 5 5 11 2" xfId="28608" xr:uid="{00000000-0005-0000-0000-0000EC570000}"/>
    <cellStyle name="Normal 40 5 3 5 5 12" xfId="4912" xr:uid="{00000000-0005-0000-0000-0000ED570000}"/>
    <cellStyle name="Normal 40 5 3 5 5 12 2" xfId="21052" xr:uid="{00000000-0005-0000-0000-0000EE570000}"/>
    <cellStyle name="Normal 40 5 3 5 5 13" xfId="3040" xr:uid="{00000000-0005-0000-0000-0000EF570000}"/>
    <cellStyle name="Normal 40 5 3 5 5 14" xfId="19180" xr:uid="{00000000-0005-0000-0000-0000F0570000}"/>
    <cellStyle name="Normal 40 5 3 5 5 2" xfId="2666" xr:uid="{00000000-0005-0000-0000-0000F1570000}"/>
    <cellStyle name="Normal 40 5 3 5 5 2 10" xfId="20678" xr:uid="{00000000-0005-0000-0000-0000F2570000}"/>
    <cellStyle name="Normal 40 5 3 5 5 2 2" xfId="13731" xr:uid="{00000000-0005-0000-0000-0000F3570000}"/>
    <cellStyle name="Normal 40 5 3 5 5 2 2 2" xfId="41359" xr:uid="{00000000-0005-0000-0000-0000F4570000}"/>
    <cellStyle name="Normal 40 5 3 5 5 2 2 3" xfId="37925" xr:uid="{00000000-0005-0000-0000-0000F5570000}"/>
    <cellStyle name="Normal 40 5 3 5 5 2 2 4" xfId="31978" xr:uid="{00000000-0005-0000-0000-0000F6570000}"/>
    <cellStyle name="Normal 40 5 3 5 5 2 2 5" xfId="25841" xr:uid="{00000000-0005-0000-0000-0000F7570000}"/>
    <cellStyle name="Normal 40 5 3 5 5 2 3" xfId="16102" xr:uid="{00000000-0005-0000-0000-0000F8570000}"/>
    <cellStyle name="Normal 40 5 3 5 5 2 3 2" xfId="43730" xr:uid="{00000000-0005-0000-0000-0000F9570000}"/>
    <cellStyle name="Normal 40 5 3 5 5 2 3 3" xfId="27565" xr:uid="{00000000-0005-0000-0000-0000FA570000}"/>
    <cellStyle name="Normal 40 5 3 5 5 2 4" xfId="11531" xr:uid="{00000000-0005-0000-0000-0000FB570000}"/>
    <cellStyle name="Normal 40 5 3 5 5 2 4 2" xfId="39302" xr:uid="{00000000-0005-0000-0000-0000FC570000}"/>
    <cellStyle name="Normal 40 5 3 5 5 2 4 3" xfId="24422" xr:uid="{00000000-0005-0000-0000-0000FD570000}"/>
    <cellStyle name="Normal 40 5 3 5 5 2 5" xfId="18804" xr:uid="{00000000-0005-0000-0000-0000FE570000}"/>
    <cellStyle name="Normal 40 5 3 5 5 2 5 2" xfId="36332" xr:uid="{00000000-0005-0000-0000-0000FF570000}"/>
    <cellStyle name="Normal 40 5 3 5 5 2 6" xfId="10154" xr:uid="{00000000-0005-0000-0000-000000580000}"/>
    <cellStyle name="Normal 40 5 3 5 5 2 6 2" xfId="33850" xr:uid="{00000000-0005-0000-0000-000001580000}"/>
    <cellStyle name="Normal 40 5 3 5 5 2 7" xfId="8282" xr:uid="{00000000-0005-0000-0000-000002580000}"/>
    <cellStyle name="Normal 40 5 3 5 5 2 7 2" xfId="30106" xr:uid="{00000000-0005-0000-0000-000003580000}"/>
    <cellStyle name="Normal 40 5 3 5 5 2 8" xfId="6410" xr:uid="{00000000-0005-0000-0000-000004580000}"/>
    <cellStyle name="Normal 40 5 3 5 5 2 8 2" xfId="22550" xr:uid="{00000000-0005-0000-0000-000005580000}"/>
    <cellStyle name="Normal 40 5 3 5 5 2 9" xfId="4538" xr:uid="{00000000-0005-0000-0000-000006580000}"/>
    <cellStyle name="Normal 40 5 3 5 5 3" xfId="2122" xr:uid="{00000000-0005-0000-0000-000007580000}"/>
    <cellStyle name="Normal 40 5 3 5 5 3 10" xfId="20135" xr:uid="{00000000-0005-0000-0000-000008580000}"/>
    <cellStyle name="Normal 40 5 3 5 5 3 2" xfId="14162" xr:uid="{00000000-0005-0000-0000-000009580000}"/>
    <cellStyle name="Normal 40 5 3 5 5 3 2 2" xfId="41790" xr:uid="{00000000-0005-0000-0000-00000A580000}"/>
    <cellStyle name="Normal 40 5 3 5 5 3 2 3" xfId="31435" xr:uid="{00000000-0005-0000-0000-00000B580000}"/>
    <cellStyle name="Normal 40 5 3 5 5 3 2 4" xfId="26272" xr:uid="{00000000-0005-0000-0000-00000C580000}"/>
    <cellStyle name="Normal 40 5 3 5 5 3 3" xfId="16533" xr:uid="{00000000-0005-0000-0000-00000D580000}"/>
    <cellStyle name="Normal 40 5 3 5 5 3 3 2" xfId="44161" xr:uid="{00000000-0005-0000-0000-00000E580000}"/>
    <cellStyle name="Normal 40 5 3 5 5 3 3 3" xfId="28010" xr:uid="{00000000-0005-0000-0000-00000F580000}"/>
    <cellStyle name="Normal 40 5 3 5 5 3 4" xfId="11004" xr:uid="{00000000-0005-0000-0000-000010580000}"/>
    <cellStyle name="Normal 40 5 3 5 5 3 4 2" xfId="38775" xr:uid="{00000000-0005-0000-0000-000011580000}"/>
    <cellStyle name="Normal 40 5 3 5 5 3 4 3" xfId="23879" xr:uid="{00000000-0005-0000-0000-000012580000}"/>
    <cellStyle name="Normal 40 5 3 5 5 3 5" xfId="18261" xr:uid="{00000000-0005-0000-0000-000013580000}"/>
    <cellStyle name="Normal 40 5 3 5 5 3 5 2" xfId="36777" xr:uid="{00000000-0005-0000-0000-000014580000}"/>
    <cellStyle name="Normal 40 5 3 5 5 3 6" xfId="9611" xr:uid="{00000000-0005-0000-0000-000015580000}"/>
    <cellStyle name="Normal 40 5 3 5 5 3 6 2" xfId="33307" xr:uid="{00000000-0005-0000-0000-000016580000}"/>
    <cellStyle name="Normal 40 5 3 5 5 3 7" xfId="7739" xr:uid="{00000000-0005-0000-0000-000017580000}"/>
    <cellStyle name="Normal 40 5 3 5 5 3 7 2" xfId="29563" xr:uid="{00000000-0005-0000-0000-000018580000}"/>
    <cellStyle name="Normal 40 5 3 5 5 3 8" xfId="5867" xr:uid="{00000000-0005-0000-0000-000019580000}"/>
    <cellStyle name="Normal 40 5 3 5 5 3 8 2" xfId="22007" xr:uid="{00000000-0005-0000-0000-00001A580000}"/>
    <cellStyle name="Normal 40 5 3 5 5 3 9" xfId="3995" xr:uid="{00000000-0005-0000-0000-00001B580000}"/>
    <cellStyle name="Normal 40 5 3 5 5 4" xfId="12761" xr:uid="{00000000-0005-0000-0000-00001C580000}"/>
    <cellStyle name="Normal 40 5 3 5 5 4 2" xfId="15234" xr:uid="{00000000-0005-0000-0000-00001D580000}"/>
    <cellStyle name="Normal 40 5 3 5 5 4 2 2" xfId="42862" xr:uid="{00000000-0005-0000-0000-00001E580000}"/>
    <cellStyle name="Normal 40 5 3 5 5 4 2 3" xfId="34757" xr:uid="{00000000-0005-0000-0000-00001F580000}"/>
    <cellStyle name="Normal 40 5 3 5 5 4 3" xfId="40490" xr:uid="{00000000-0005-0000-0000-000020580000}"/>
    <cellStyle name="Normal 40 5 3 5 5 4 4" xfId="37382" xr:uid="{00000000-0005-0000-0000-000021580000}"/>
    <cellStyle name="Normal 40 5 3 5 5 4 5" xfId="30480" xr:uid="{00000000-0005-0000-0000-000022580000}"/>
    <cellStyle name="Normal 40 5 3 5 5 4 6" xfId="24973" xr:uid="{00000000-0005-0000-0000-000023580000}"/>
    <cellStyle name="Normal 40 5 3 5 5 5" xfId="12100" xr:uid="{00000000-0005-0000-0000-000024580000}"/>
    <cellStyle name="Normal 40 5 3 5 5 5 2" xfId="39847" xr:uid="{00000000-0005-0000-0000-000025580000}"/>
    <cellStyle name="Normal 40 5 3 5 5 5 3" xfId="34377" xr:uid="{00000000-0005-0000-0000-000026580000}"/>
    <cellStyle name="Normal 40 5 3 5 5 5 4" xfId="26979" xr:uid="{00000000-0005-0000-0000-000027580000}"/>
    <cellStyle name="Normal 40 5 3 5 5 6" xfId="14591" xr:uid="{00000000-0005-0000-0000-000028580000}"/>
    <cellStyle name="Normal 40 5 3 5 5 6 2" xfId="42219" xr:uid="{00000000-0005-0000-0000-000029580000}"/>
    <cellStyle name="Normal 40 5 3 5 5 6 3" xfId="22924" xr:uid="{00000000-0005-0000-0000-00002A580000}"/>
    <cellStyle name="Normal 40 5 3 5 5 7" xfId="16811" xr:uid="{00000000-0005-0000-0000-00002B580000}"/>
    <cellStyle name="Normal 40 5 3 5 5 7 2" xfId="44439" xr:uid="{00000000-0005-0000-0000-00002C580000}"/>
    <cellStyle name="Normal 40 5 3 5 5 8" xfId="10528" xr:uid="{00000000-0005-0000-0000-00002D580000}"/>
    <cellStyle name="Normal 40 5 3 5 5 8 2" xfId="38299" xr:uid="{00000000-0005-0000-0000-00002E580000}"/>
    <cellStyle name="Normal 40 5 3 5 5 9" xfId="17306" xr:uid="{00000000-0005-0000-0000-00002F580000}"/>
    <cellStyle name="Normal 40 5 3 5 5 9 2" xfId="35746" xr:uid="{00000000-0005-0000-0000-000030580000}"/>
    <cellStyle name="Normal 40 5 3 5 6" xfId="1800" xr:uid="{00000000-0005-0000-0000-000031580000}"/>
    <cellStyle name="Normal 40 5 3 5 6 10" xfId="3673" xr:uid="{00000000-0005-0000-0000-000032580000}"/>
    <cellStyle name="Normal 40 5 3 5 6 11" xfId="19813" xr:uid="{00000000-0005-0000-0000-000033580000}"/>
    <cellStyle name="Normal 40 5 3 5 6 2" xfId="12773" xr:uid="{00000000-0005-0000-0000-000034580000}"/>
    <cellStyle name="Normal 40 5 3 5 6 2 2" xfId="15245" xr:uid="{00000000-0005-0000-0000-000035580000}"/>
    <cellStyle name="Normal 40 5 3 5 6 2 2 2" xfId="42873" xr:uid="{00000000-0005-0000-0000-000036580000}"/>
    <cellStyle name="Normal 40 5 3 5 6 2 3" xfId="40501" xr:uid="{00000000-0005-0000-0000-000037580000}"/>
    <cellStyle name="Normal 40 5 3 5 6 2 4" xfId="37060" xr:uid="{00000000-0005-0000-0000-000038580000}"/>
    <cellStyle name="Normal 40 5 3 5 6 2 5" xfId="31113" xr:uid="{00000000-0005-0000-0000-000039580000}"/>
    <cellStyle name="Normal 40 5 3 5 6 2 6" xfId="24984" xr:uid="{00000000-0005-0000-0000-00003A580000}"/>
    <cellStyle name="Normal 40 5 3 5 6 3" xfId="11947" xr:uid="{00000000-0005-0000-0000-00003B580000}"/>
    <cellStyle name="Normal 40 5 3 5 6 3 2" xfId="39694" xr:uid="{00000000-0005-0000-0000-00003C580000}"/>
    <cellStyle name="Normal 40 5 3 5 6 3 3" xfId="34224" xr:uid="{00000000-0005-0000-0000-00003D580000}"/>
    <cellStyle name="Normal 40 5 3 5 6 3 4" xfId="26752" xr:uid="{00000000-0005-0000-0000-00003E580000}"/>
    <cellStyle name="Normal 40 5 3 5 6 4" xfId="14438" xr:uid="{00000000-0005-0000-0000-00003F580000}"/>
    <cellStyle name="Normal 40 5 3 5 6 4 2" xfId="42066" xr:uid="{00000000-0005-0000-0000-000040580000}"/>
    <cellStyle name="Normal 40 5 3 5 6 4 3" xfId="23557" xr:uid="{00000000-0005-0000-0000-000041580000}"/>
    <cellStyle name="Normal 40 5 3 5 6 5" xfId="11327" xr:uid="{00000000-0005-0000-0000-000042580000}"/>
    <cellStyle name="Normal 40 5 3 5 6 5 2" xfId="39098" xr:uid="{00000000-0005-0000-0000-000043580000}"/>
    <cellStyle name="Normal 40 5 3 5 6 6" xfId="17939" xr:uid="{00000000-0005-0000-0000-000044580000}"/>
    <cellStyle name="Normal 40 5 3 5 6 6 2" xfId="35520" xr:uid="{00000000-0005-0000-0000-000045580000}"/>
    <cellStyle name="Normal 40 5 3 5 6 7" xfId="9289" xr:uid="{00000000-0005-0000-0000-000046580000}"/>
    <cellStyle name="Normal 40 5 3 5 6 7 2" xfId="32985" xr:uid="{00000000-0005-0000-0000-000047580000}"/>
    <cellStyle name="Normal 40 5 3 5 6 8" xfId="7417" xr:uid="{00000000-0005-0000-0000-000048580000}"/>
    <cellStyle name="Normal 40 5 3 5 6 8 2" xfId="29241" xr:uid="{00000000-0005-0000-0000-000049580000}"/>
    <cellStyle name="Normal 40 5 3 5 6 9" xfId="5545" xr:uid="{00000000-0005-0000-0000-00004A580000}"/>
    <cellStyle name="Normal 40 5 3 5 6 9 2" xfId="21685" xr:uid="{00000000-0005-0000-0000-00004B580000}"/>
    <cellStyle name="Normal 40 5 3 5 7" xfId="2344" xr:uid="{00000000-0005-0000-0000-00004C580000}"/>
    <cellStyle name="Normal 40 5 3 5 7 10" xfId="20356" xr:uid="{00000000-0005-0000-0000-00004D580000}"/>
    <cellStyle name="Normal 40 5 3 5 7 2" xfId="12621" xr:uid="{00000000-0005-0000-0000-00004E580000}"/>
    <cellStyle name="Normal 40 5 3 5 7 2 2" xfId="40363" xr:uid="{00000000-0005-0000-0000-00004F580000}"/>
    <cellStyle name="Normal 40 5 3 5 7 2 3" xfId="37603" xr:uid="{00000000-0005-0000-0000-000050580000}"/>
    <cellStyle name="Normal 40 5 3 5 7 2 4" xfId="31656" xr:uid="{00000000-0005-0000-0000-000051580000}"/>
    <cellStyle name="Normal 40 5 3 5 7 2 5" xfId="24846" xr:uid="{00000000-0005-0000-0000-000052580000}"/>
    <cellStyle name="Normal 40 5 3 5 7 3" xfId="15107" xr:uid="{00000000-0005-0000-0000-000053580000}"/>
    <cellStyle name="Normal 40 5 3 5 7 3 2" xfId="42735" xr:uid="{00000000-0005-0000-0000-000054580000}"/>
    <cellStyle name="Normal 40 5 3 5 7 3 3" xfId="26599" xr:uid="{00000000-0005-0000-0000-000055580000}"/>
    <cellStyle name="Normal 40 5 3 5 7 4" xfId="10851" xr:uid="{00000000-0005-0000-0000-000056580000}"/>
    <cellStyle name="Normal 40 5 3 5 7 4 2" xfId="38622" xr:uid="{00000000-0005-0000-0000-000057580000}"/>
    <cellStyle name="Normal 40 5 3 5 7 4 3" xfId="24100" xr:uid="{00000000-0005-0000-0000-000058580000}"/>
    <cellStyle name="Normal 40 5 3 5 7 5" xfId="18482" xr:uid="{00000000-0005-0000-0000-000059580000}"/>
    <cellStyle name="Normal 40 5 3 5 7 5 2" xfId="35367" xr:uid="{00000000-0005-0000-0000-00005A580000}"/>
    <cellStyle name="Normal 40 5 3 5 7 6" xfId="9832" xr:uid="{00000000-0005-0000-0000-00005B580000}"/>
    <cellStyle name="Normal 40 5 3 5 7 6 2" xfId="33528" xr:uid="{00000000-0005-0000-0000-00005C580000}"/>
    <cellStyle name="Normal 40 5 3 5 7 7" xfId="7960" xr:uid="{00000000-0005-0000-0000-00005D580000}"/>
    <cellStyle name="Normal 40 5 3 5 7 7 2" xfId="29784" xr:uid="{00000000-0005-0000-0000-00005E580000}"/>
    <cellStyle name="Normal 40 5 3 5 7 8" xfId="6088" xr:uid="{00000000-0005-0000-0000-00005F580000}"/>
    <cellStyle name="Normal 40 5 3 5 7 8 2" xfId="22228" xr:uid="{00000000-0005-0000-0000-000060580000}"/>
    <cellStyle name="Normal 40 5 3 5 7 9" xfId="4216" xr:uid="{00000000-0005-0000-0000-000061580000}"/>
    <cellStyle name="Normal 40 5 3 5 8" xfId="1643" xr:uid="{00000000-0005-0000-0000-000062580000}"/>
    <cellStyle name="Normal 40 5 3 5 8 2" xfId="16314" xr:uid="{00000000-0005-0000-0000-000063580000}"/>
    <cellStyle name="Normal 40 5 3 5 8 2 2" xfId="43942" xr:uid="{00000000-0005-0000-0000-000064580000}"/>
    <cellStyle name="Normal 40 5 3 5 8 2 3" xfId="30956" xr:uid="{00000000-0005-0000-0000-000065580000}"/>
    <cellStyle name="Normal 40 5 3 5 8 2 4" xfId="26053" xr:uid="{00000000-0005-0000-0000-000066580000}"/>
    <cellStyle name="Normal 40 5 3 5 8 3" xfId="13943" xr:uid="{00000000-0005-0000-0000-000067580000}"/>
    <cellStyle name="Normal 40 5 3 5 8 3 2" xfId="41571" xr:uid="{00000000-0005-0000-0000-000068580000}"/>
    <cellStyle name="Normal 40 5 3 5 8 3 3" xfId="27784" xr:uid="{00000000-0005-0000-0000-000069580000}"/>
    <cellStyle name="Normal 40 5 3 5 8 4" xfId="17782" xr:uid="{00000000-0005-0000-0000-00006A580000}"/>
    <cellStyle name="Normal 40 5 3 5 8 4 2" xfId="36551" xr:uid="{00000000-0005-0000-0000-00006B580000}"/>
    <cellStyle name="Normal 40 5 3 5 8 4 3" xfId="23400" xr:uid="{00000000-0005-0000-0000-00006C580000}"/>
    <cellStyle name="Normal 40 5 3 5 8 5" xfId="9132" xr:uid="{00000000-0005-0000-0000-00006D580000}"/>
    <cellStyle name="Normal 40 5 3 5 8 5 2" xfId="32828" xr:uid="{00000000-0005-0000-0000-00006E580000}"/>
    <cellStyle name="Normal 40 5 3 5 8 6" xfId="7260" xr:uid="{00000000-0005-0000-0000-00006F580000}"/>
    <cellStyle name="Normal 40 5 3 5 8 6 2" xfId="29084" xr:uid="{00000000-0005-0000-0000-000070580000}"/>
    <cellStyle name="Normal 40 5 3 5 8 7" xfId="5388" xr:uid="{00000000-0005-0000-0000-000071580000}"/>
    <cellStyle name="Normal 40 5 3 5 8 7 2" xfId="21528" xr:uid="{00000000-0005-0000-0000-000072580000}"/>
    <cellStyle name="Normal 40 5 3 5 8 8" xfId="3516" xr:uid="{00000000-0005-0000-0000-000073580000}"/>
    <cellStyle name="Normal 40 5 3 5 8 9" xfId="19656" xr:uid="{00000000-0005-0000-0000-000074580000}"/>
    <cellStyle name="Normal 40 5 3 5 9" xfId="1490" xr:uid="{00000000-0005-0000-0000-000075580000}"/>
    <cellStyle name="Normal 40 5 3 5 9 2" xfId="14914" xr:uid="{00000000-0005-0000-0000-000076580000}"/>
    <cellStyle name="Normal 40 5 3 5 9 2 2" xfId="42542" xr:uid="{00000000-0005-0000-0000-000077580000}"/>
    <cellStyle name="Normal 40 5 3 5 9 2 3" xfId="30803" xr:uid="{00000000-0005-0000-0000-000078580000}"/>
    <cellStyle name="Normal 40 5 3 5 9 2 4" xfId="28092" xr:uid="{00000000-0005-0000-0000-000079580000}"/>
    <cellStyle name="Normal 40 5 3 5 9 3" xfId="12423" xr:uid="{00000000-0005-0000-0000-00007A580000}"/>
    <cellStyle name="Normal 40 5 3 5 9 3 2" xfId="40170" xr:uid="{00000000-0005-0000-0000-00007B580000}"/>
    <cellStyle name="Normal 40 5 3 5 9 3 3" xfId="23247" xr:uid="{00000000-0005-0000-0000-00007C580000}"/>
    <cellStyle name="Normal 40 5 3 5 9 4" xfId="17629" xr:uid="{00000000-0005-0000-0000-00007D580000}"/>
    <cellStyle name="Normal 40 5 3 5 9 4 2" xfId="35207" xr:uid="{00000000-0005-0000-0000-00007E580000}"/>
    <cellStyle name="Normal 40 5 3 5 9 5" xfId="8979" xr:uid="{00000000-0005-0000-0000-00007F580000}"/>
    <cellStyle name="Normal 40 5 3 5 9 5 2" xfId="32675" xr:uid="{00000000-0005-0000-0000-000080580000}"/>
    <cellStyle name="Normal 40 5 3 5 9 6" xfId="7107" xr:uid="{00000000-0005-0000-0000-000081580000}"/>
    <cellStyle name="Normal 40 5 3 5 9 6 2" xfId="28931" xr:uid="{00000000-0005-0000-0000-000082580000}"/>
    <cellStyle name="Normal 40 5 3 5 9 7" xfId="5235" xr:uid="{00000000-0005-0000-0000-000083580000}"/>
    <cellStyle name="Normal 40 5 3 5 9 7 2" xfId="21375" xr:uid="{00000000-0005-0000-0000-000084580000}"/>
    <cellStyle name="Normal 40 5 3 5 9 8" xfId="3363" xr:uid="{00000000-0005-0000-0000-000085580000}"/>
    <cellStyle name="Normal 40 5 3 5 9 9" xfId="19503" xr:uid="{00000000-0005-0000-0000-000086580000}"/>
    <cellStyle name="Normal 40 5 3 6" xfId="1096" xr:uid="{00000000-0005-0000-0000-000087580000}"/>
    <cellStyle name="Normal 40 5 3 6 10" xfId="14367" xr:uid="{00000000-0005-0000-0000-000088580000}"/>
    <cellStyle name="Normal 40 5 3 6 10 2" xfId="41995" xr:uid="{00000000-0005-0000-0000-000089580000}"/>
    <cellStyle name="Normal 40 5 3 6 10 3" xfId="34153" xr:uid="{00000000-0005-0000-0000-00008A580000}"/>
    <cellStyle name="Normal 40 5 3 6 10 4" xfId="26521" xr:uid="{00000000-0005-0000-0000-00008B580000}"/>
    <cellStyle name="Normal 40 5 3 6 11" xfId="16740" xr:uid="{00000000-0005-0000-0000-00008C580000}"/>
    <cellStyle name="Normal 40 5 3 6 11 2" xfId="44368" xr:uid="{00000000-0005-0000-0000-00008D580000}"/>
    <cellStyle name="Normal 40 5 3 6 11 3" xfId="22853" xr:uid="{00000000-0005-0000-0000-00008E580000}"/>
    <cellStyle name="Normal 40 5 3 6 12" xfId="10457" xr:uid="{00000000-0005-0000-0000-00008F580000}"/>
    <cellStyle name="Normal 40 5 3 6 12 2" xfId="38228" xr:uid="{00000000-0005-0000-0000-000090580000}"/>
    <cellStyle name="Normal 40 5 3 6 13" xfId="17235" xr:uid="{00000000-0005-0000-0000-000091580000}"/>
    <cellStyle name="Normal 40 5 3 6 13 2" xfId="35136" xr:uid="{00000000-0005-0000-0000-000092580000}"/>
    <cellStyle name="Normal 40 5 3 6 14" xfId="8585" xr:uid="{00000000-0005-0000-0000-000093580000}"/>
    <cellStyle name="Normal 40 5 3 6 14 2" xfId="32281" xr:uid="{00000000-0005-0000-0000-000094580000}"/>
    <cellStyle name="Normal 40 5 3 6 15" xfId="6713" xr:uid="{00000000-0005-0000-0000-000095580000}"/>
    <cellStyle name="Normal 40 5 3 6 15 2" xfId="28537" xr:uid="{00000000-0005-0000-0000-000096580000}"/>
    <cellStyle name="Normal 40 5 3 6 16" xfId="4841" xr:uid="{00000000-0005-0000-0000-000097580000}"/>
    <cellStyle name="Normal 40 5 3 6 16 2" xfId="20981" xr:uid="{00000000-0005-0000-0000-000098580000}"/>
    <cellStyle name="Normal 40 5 3 6 17" xfId="2969" xr:uid="{00000000-0005-0000-0000-000099580000}"/>
    <cellStyle name="Normal 40 5 3 6 18" xfId="19109" xr:uid="{00000000-0005-0000-0000-00009A580000}"/>
    <cellStyle name="Normal 40 5 3 6 2" xfId="1419" xr:uid="{00000000-0005-0000-0000-00009B580000}"/>
    <cellStyle name="Normal 40 5 3 6 2 10" xfId="7036" xr:uid="{00000000-0005-0000-0000-00009C580000}"/>
    <cellStyle name="Normal 40 5 3 6 2 10 2" xfId="28860" xr:uid="{00000000-0005-0000-0000-00009D580000}"/>
    <cellStyle name="Normal 40 5 3 6 2 11" xfId="5164" xr:uid="{00000000-0005-0000-0000-00009E580000}"/>
    <cellStyle name="Normal 40 5 3 6 2 11 2" xfId="21304" xr:uid="{00000000-0005-0000-0000-00009F580000}"/>
    <cellStyle name="Normal 40 5 3 6 2 12" xfId="3292" xr:uid="{00000000-0005-0000-0000-0000A0580000}"/>
    <cellStyle name="Normal 40 5 3 6 2 13" xfId="19432" xr:uid="{00000000-0005-0000-0000-0000A1580000}"/>
    <cellStyle name="Normal 40 5 3 6 2 2" xfId="2595" xr:uid="{00000000-0005-0000-0000-0000A2580000}"/>
    <cellStyle name="Normal 40 5 3 6 2 2 10" xfId="20607" xr:uid="{00000000-0005-0000-0000-0000A3580000}"/>
    <cellStyle name="Normal 40 5 3 6 2 2 2" xfId="13668" xr:uid="{00000000-0005-0000-0000-0000A4580000}"/>
    <cellStyle name="Normal 40 5 3 6 2 2 2 2" xfId="41296" xr:uid="{00000000-0005-0000-0000-0000A5580000}"/>
    <cellStyle name="Normal 40 5 3 6 2 2 2 3" xfId="37854" xr:uid="{00000000-0005-0000-0000-0000A6580000}"/>
    <cellStyle name="Normal 40 5 3 6 2 2 2 4" xfId="31907" xr:uid="{00000000-0005-0000-0000-0000A7580000}"/>
    <cellStyle name="Normal 40 5 3 6 2 2 2 5" xfId="25778" xr:uid="{00000000-0005-0000-0000-0000A8580000}"/>
    <cellStyle name="Normal 40 5 3 6 2 2 3" xfId="16039" xr:uid="{00000000-0005-0000-0000-0000A9580000}"/>
    <cellStyle name="Normal 40 5 3 6 2 2 3 2" xfId="43667" xr:uid="{00000000-0005-0000-0000-0000AA580000}"/>
    <cellStyle name="Normal 40 5 3 6 2 2 3 3" xfId="27494" xr:uid="{00000000-0005-0000-0000-0000AB580000}"/>
    <cellStyle name="Normal 40 5 3 6 2 2 4" xfId="11690" xr:uid="{00000000-0005-0000-0000-0000AC580000}"/>
    <cellStyle name="Normal 40 5 3 6 2 2 4 2" xfId="39452" xr:uid="{00000000-0005-0000-0000-0000AD580000}"/>
    <cellStyle name="Normal 40 5 3 6 2 2 4 3" xfId="24351" xr:uid="{00000000-0005-0000-0000-0000AE580000}"/>
    <cellStyle name="Normal 40 5 3 6 2 2 5" xfId="18733" xr:uid="{00000000-0005-0000-0000-0000AF580000}"/>
    <cellStyle name="Normal 40 5 3 6 2 2 5 2" xfId="36261" xr:uid="{00000000-0005-0000-0000-0000B0580000}"/>
    <cellStyle name="Normal 40 5 3 6 2 2 6" xfId="10083" xr:uid="{00000000-0005-0000-0000-0000B1580000}"/>
    <cellStyle name="Normal 40 5 3 6 2 2 6 2" xfId="33779" xr:uid="{00000000-0005-0000-0000-0000B2580000}"/>
    <cellStyle name="Normal 40 5 3 6 2 2 7" xfId="8211" xr:uid="{00000000-0005-0000-0000-0000B3580000}"/>
    <cellStyle name="Normal 40 5 3 6 2 2 7 2" xfId="30035" xr:uid="{00000000-0005-0000-0000-0000B4580000}"/>
    <cellStyle name="Normal 40 5 3 6 2 2 8" xfId="6339" xr:uid="{00000000-0005-0000-0000-0000B5580000}"/>
    <cellStyle name="Normal 40 5 3 6 2 2 8 2" xfId="22479" xr:uid="{00000000-0005-0000-0000-0000B6580000}"/>
    <cellStyle name="Normal 40 5 3 6 2 2 9" xfId="4467" xr:uid="{00000000-0005-0000-0000-0000B7580000}"/>
    <cellStyle name="Normal 40 5 3 6 2 3" xfId="2051" xr:uid="{00000000-0005-0000-0000-0000B8580000}"/>
    <cellStyle name="Normal 40 5 3 6 2 3 10" xfId="20064" xr:uid="{00000000-0005-0000-0000-0000B9580000}"/>
    <cellStyle name="Normal 40 5 3 6 2 3 2" xfId="13080" xr:uid="{00000000-0005-0000-0000-0000BA580000}"/>
    <cellStyle name="Normal 40 5 3 6 2 3 2 2" xfId="40729" xr:uid="{00000000-0005-0000-0000-0000BB580000}"/>
    <cellStyle name="Normal 40 5 3 6 2 3 2 3" xfId="31364" xr:uid="{00000000-0005-0000-0000-0000BC580000}"/>
    <cellStyle name="Normal 40 5 3 6 2 3 2 4" xfId="28279" xr:uid="{00000000-0005-0000-0000-0000BD580000}"/>
    <cellStyle name="Normal 40 5 3 6 2 3 3" xfId="15473" xr:uid="{00000000-0005-0000-0000-0000BE580000}"/>
    <cellStyle name="Normal 40 5 3 6 2 3 3 2" xfId="43101" xr:uid="{00000000-0005-0000-0000-0000BF580000}"/>
    <cellStyle name="Normal 40 5 3 6 2 3 3 3" xfId="23808" xr:uid="{00000000-0005-0000-0000-0000C0580000}"/>
    <cellStyle name="Normal 40 5 3 6 2 3 4" xfId="11256" xr:uid="{00000000-0005-0000-0000-0000C1580000}"/>
    <cellStyle name="Normal 40 5 3 6 2 3 4 2" xfId="39027" xr:uid="{00000000-0005-0000-0000-0000C2580000}"/>
    <cellStyle name="Normal 40 5 3 6 2 3 5" xfId="18190" xr:uid="{00000000-0005-0000-0000-0000C3580000}"/>
    <cellStyle name="Normal 40 5 3 6 2 3 5 2" xfId="37311" xr:uid="{00000000-0005-0000-0000-0000C4580000}"/>
    <cellStyle name="Normal 40 5 3 6 2 3 6" xfId="9540" xr:uid="{00000000-0005-0000-0000-0000C5580000}"/>
    <cellStyle name="Normal 40 5 3 6 2 3 6 2" xfId="33236" xr:uid="{00000000-0005-0000-0000-0000C6580000}"/>
    <cellStyle name="Normal 40 5 3 6 2 3 7" xfId="7668" xr:uid="{00000000-0005-0000-0000-0000C7580000}"/>
    <cellStyle name="Normal 40 5 3 6 2 3 7 2" xfId="29492" xr:uid="{00000000-0005-0000-0000-0000C8580000}"/>
    <cellStyle name="Normal 40 5 3 6 2 3 8" xfId="5796" xr:uid="{00000000-0005-0000-0000-0000C9580000}"/>
    <cellStyle name="Normal 40 5 3 6 2 3 8 2" xfId="21936" xr:uid="{00000000-0005-0000-0000-0000CA580000}"/>
    <cellStyle name="Normal 40 5 3 6 2 3 9" xfId="3924" xr:uid="{00000000-0005-0000-0000-0000CB580000}"/>
    <cellStyle name="Normal 40 5 3 6 2 4" xfId="12352" xr:uid="{00000000-0005-0000-0000-0000CC580000}"/>
    <cellStyle name="Normal 40 5 3 6 2 4 2" xfId="40099" xr:uid="{00000000-0005-0000-0000-0000CD580000}"/>
    <cellStyle name="Normal 40 5 3 6 2 4 3" xfId="30732" xr:uid="{00000000-0005-0000-0000-0000CE580000}"/>
    <cellStyle name="Normal 40 5 3 6 2 4 4" xfId="25212" xr:uid="{00000000-0005-0000-0000-0000CF580000}"/>
    <cellStyle name="Normal 40 5 3 6 2 5" xfId="14843" xr:uid="{00000000-0005-0000-0000-0000D0580000}"/>
    <cellStyle name="Normal 40 5 3 6 2 5 2" xfId="42471" xr:uid="{00000000-0005-0000-0000-0000D1580000}"/>
    <cellStyle name="Normal 40 5 3 6 2 5 3" xfId="34629" xr:uid="{00000000-0005-0000-0000-0000D2580000}"/>
    <cellStyle name="Normal 40 5 3 6 2 5 4" xfId="26857" xr:uid="{00000000-0005-0000-0000-0000D3580000}"/>
    <cellStyle name="Normal 40 5 3 6 2 6" xfId="17063" xr:uid="{00000000-0005-0000-0000-0000D4580000}"/>
    <cellStyle name="Normal 40 5 3 6 2 6 2" xfId="44691" xr:uid="{00000000-0005-0000-0000-0000D5580000}"/>
    <cellStyle name="Normal 40 5 3 6 2 6 3" xfId="23176" xr:uid="{00000000-0005-0000-0000-0000D6580000}"/>
    <cellStyle name="Normal 40 5 3 6 2 7" xfId="10780" xr:uid="{00000000-0005-0000-0000-0000D7580000}"/>
    <cellStyle name="Normal 40 5 3 6 2 7 2" xfId="38551" xr:uid="{00000000-0005-0000-0000-0000D8580000}"/>
    <cellStyle name="Normal 40 5 3 6 2 8" xfId="17558" xr:uid="{00000000-0005-0000-0000-0000D9580000}"/>
    <cellStyle name="Normal 40 5 3 6 2 8 2" xfId="35625" xr:uid="{00000000-0005-0000-0000-0000DA580000}"/>
    <cellStyle name="Normal 40 5 3 6 2 9" xfId="8908" xr:uid="{00000000-0005-0000-0000-0000DB580000}"/>
    <cellStyle name="Normal 40 5 3 6 2 9 2" xfId="32604" xr:uid="{00000000-0005-0000-0000-0000DC580000}"/>
    <cellStyle name="Normal 40 5 3 6 3" xfId="1337" xr:uid="{00000000-0005-0000-0000-0000DD580000}"/>
    <cellStyle name="Normal 40 5 3 6 3 10" xfId="6954" xr:uid="{00000000-0005-0000-0000-0000DE580000}"/>
    <cellStyle name="Normal 40 5 3 6 3 10 2" xfId="28778" xr:uid="{00000000-0005-0000-0000-0000DF580000}"/>
    <cellStyle name="Normal 40 5 3 6 3 11" xfId="5082" xr:uid="{00000000-0005-0000-0000-0000E0580000}"/>
    <cellStyle name="Normal 40 5 3 6 3 11 2" xfId="21222" xr:uid="{00000000-0005-0000-0000-0000E1580000}"/>
    <cellStyle name="Normal 40 5 3 6 3 12" xfId="3210" xr:uid="{00000000-0005-0000-0000-0000E2580000}"/>
    <cellStyle name="Normal 40 5 3 6 3 13" xfId="19350" xr:uid="{00000000-0005-0000-0000-0000E3580000}"/>
    <cellStyle name="Normal 40 5 3 6 3 2" xfId="2513" xr:uid="{00000000-0005-0000-0000-0000E4580000}"/>
    <cellStyle name="Normal 40 5 3 6 3 2 10" xfId="20525" xr:uid="{00000000-0005-0000-0000-0000E5580000}"/>
    <cellStyle name="Normal 40 5 3 6 3 2 2" xfId="13586" xr:uid="{00000000-0005-0000-0000-0000E6580000}"/>
    <cellStyle name="Normal 40 5 3 6 3 2 2 2" xfId="41214" xr:uid="{00000000-0005-0000-0000-0000E7580000}"/>
    <cellStyle name="Normal 40 5 3 6 3 2 2 3" xfId="37772" xr:uid="{00000000-0005-0000-0000-0000E8580000}"/>
    <cellStyle name="Normal 40 5 3 6 3 2 2 4" xfId="31825" xr:uid="{00000000-0005-0000-0000-0000E9580000}"/>
    <cellStyle name="Normal 40 5 3 6 3 2 2 5" xfId="25696" xr:uid="{00000000-0005-0000-0000-0000EA580000}"/>
    <cellStyle name="Normal 40 5 3 6 3 2 3" xfId="15957" xr:uid="{00000000-0005-0000-0000-0000EB580000}"/>
    <cellStyle name="Normal 40 5 3 6 3 2 3 2" xfId="43585" xr:uid="{00000000-0005-0000-0000-0000EC580000}"/>
    <cellStyle name="Normal 40 5 3 6 3 2 3 3" xfId="27412" xr:uid="{00000000-0005-0000-0000-0000ED580000}"/>
    <cellStyle name="Normal 40 5 3 6 3 2 4" xfId="11584" xr:uid="{00000000-0005-0000-0000-0000EE580000}"/>
    <cellStyle name="Normal 40 5 3 6 3 2 4 2" xfId="39349" xr:uid="{00000000-0005-0000-0000-0000EF580000}"/>
    <cellStyle name="Normal 40 5 3 6 3 2 4 3" xfId="24269" xr:uid="{00000000-0005-0000-0000-0000F0580000}"/>
    <cellStyle name="Normal 40 5 3 6 3 2 5" xfId="18651" xr:uid="{00000000-0005-0000-0000-0000F1580000}"/>
    <cellStyle name="Normal 40 5 3 6 3 2 5 2" xfId="36179" xr:uid="{00000000-0005-0000-0000-0000F2580000}"/>
    <cellStyle name="Normal 40 5 3 6 3 2 6" xfId="10001" xr:uid="{00000000-0005-0000-0000-0000F3580000}"/>
    <cellStyle name="Normal 40 5 3 6 3 2 6 2" xfId="33697" xr:uid="{00000000-0005-0000-0000-0000F4580000}"/>
    <cellStyle name="Normal 40 5 3 6 3 2 7" xfId="8129" xr:uid="{00000000-0005-0000-0000-0000F5580000}"/>
    <cellStyle name="Normal 40 5 3 6 3 2 7 2" xfId="29953" xr:uid="{00000000-0005-0000-0000-0000F6580000}"/>
    <cellStyle name="Normal 40 5 3 6 3 2 8" xfId="6257" xr:uid="{00000000-0005-0000-0000-0000F7580000}"/>
    <cellStyle name="Normal 40 5 3 6 3 2 8 2" xfId="22397" xr:uid="{00000000-0005-0000-0000-0000F8580000}"/>
    <cellStyle name="Normal 40 5 3 6 3 2 9" xfId="4385" xr:uid="{00000000-0005-0000-0000-0000F9580000}"/>
    <cellStyle name="Normal 40 5 3 6 3 3" xfId="1969" xr:uid="{00000000-0005-0000-0000-0000FA580000}"/>
    <cellStyle name="Normal 40 5 3 6 3 3 10" xfId="19982" xr:uid="{00000000-0005-0000-0000-0000FB580000}"/>
    <cellStyle name="Normal 40 5 3 6 3 3 2" xfId="12989" xr:uid="{00000000-0005-0000-0000-0000FC580000}"/>
    <cellStyle name="Normal 40 5 3 6 3 3 2 2" xfId="40645" xr:uid="{00000000-0005-0000-0000-0000FD580000}"/>
    <cellStyle name="Normal 40 5 3 6 3 3 2 3" xfId="31282" xr:uid="{00000000-0005-0000-0000-0000FE580000}"/>
    <cellStyle name="Normal 40 5 3 6 3 3 2 4" xfId="28131" xr:uid="{00000000-0005-0000-0000-0000FF580000}"/>
    <cellStyle name="Normal 40 5 3 6 3 3 3" xfId="15389" xr:uid="{00000000-0005-0000-0000-000000590000}"/>
    <cellStyle name="Normal 40 5 3 6 3 3 3 2" xfId="43017" xr:uid="{00000000-0005-0000-0000-000001590000}"/>
    <cellStyle name="Normal 40 5 3 6 3 3 3 3" xfId="23726" xr:uid="{00000000-0005-0000-0000-000002590000}"/>
    <cellStyle name="Normal 40 5 3 6 3 3 4" xfId="11174" xr:uid="{00000000-0005-0000-0000-000003590000}"/>
    <cellStyle name="Normal 40 5 3 6 3 3 4 2" xfId="38945" xr:uid="{00000000-0005-0000-0000-000004590000}"/>
    <cellStyle name="Normal 40 5 3 6 3 3 5" xfId="18108" xr:uid="{00000000-0005-0000-0000-000005590000}"/>
    <cellStyle name="Normal 40 5 3 6 3 3 5 2" xfId="37229" xr:uid="{00000000-0005-0000-0000-000006590000}"/>
    <cellStyle name="Normal 40 5 3 6 3 3 6" xfId="9458" xr:uid="{00000000-0005-0000-0000-000007590000}"/>
    <cellStyle name="Normal 40 5 3 6 3 3 6 2" xfId="33154" xr:uid="{00000000-0005-0000-0000-000008590000}"/>
    <cellStyle name="Normal 40 5 3 6 3 3 7" xfId="7586" xr:uid="{00000000-0005-0000-0000-000009590000}"/>
    <cellStyle name="Normal 40 5 3 6 3 3 7 2" xfId="29410" xr:uid="{00000000-0005-0000-0000-00000A590000}"/>
    <cellStyle name="Normal 40 5 3 6 3 3 8" xfId="5714" xr:uid="{00000000-0005-0000-0000-00000B590000}"/>
    <cellStyle name="Normal 40 5 3 6 3 3 8 2" xfId="21854" xr:uid="{00000000-0005-0000-0000-00000C590000}"/>
    <cellStyle name="Normal 40 5 3 6 3 3 9" xfId="3842" xr:uid="{00000000-0005-0000-0000-00000D590000}"/>
    <cellStyle name="Normal 40 5 3 6 3 4" xfId="12270" xr:uid="{00000000-0005-0000-0000-00000E590000}"/>
    <cellStyle name="Normal 40 5 3 6 3 4 2" xfId="40017" xr:uid="{00000000-0005-0000-0000-00000F590000}"/>
    <cellStyle name="Normal 40 5 3 6 3 4 3" xfId="30650" xr:uid="{00000000-0005-0000-0000-000010590000}"/>
    <cellStyle name="Normal 40 5 3 6 3 4 4" xfId="25128" xr:uid="{00000000-0005-0000-0000-000011590000}"/>
    <cellStyle name="Normal 40 5 3 6 3 5" xfId="14761" xr:uid="{00000000-0005-0000-0000-000012590000}"/>
    <cellStyle name="Normal 40 5 3 6 3 5 2" xfId="42389" xr:uid="{00000000-0005-0000-0000-000013590000}"/>
    <cellStyle name="Normal 40 5 3 6 3 5 3" xfId="34547" xr:uid="{00000000-0005-0000-0000-000014590000}"/>
    <cellStyle name="Normal 40 5 3 6 3 5 4" xfId="26681" xr:uid="{00000000-0005-0000-0000-000015590000}"/>
    <cellStyle name="Normal 40 5 3 6 3 6" xfId="16981" xr:uid="{00000000-0005-0000-0000-000016590000}"/>
    <cellStyle name="Normal 40 5 3 6 3 6 2" xfId="44609" xr:uid="{00000000-0005-0000-0000-000017590000}"/>
    <cellStyle name="Normal 40 5 3 6 3 6 3" xfId="23094" xr:uid="{00000000-0005-0000-0000-000018590000}"/>
    <cellStyle name="Normal 40 5 3 6 3 7" xfId="10698" xr:uid="{00000000-0005-0000-0000-000019590000}"/>
    <cellStyle name="Normal 40 5 3 6 3 7 2" xfId="38469" xr:uid="{00000000-0005-0000-0000-00001A590000}"/>
    <cellStyle name="Normal 40 5 3 6 3 8" xfId="17476" xr:uid="{00000000-0005-0000-0000-00001B590000}"/>
    <cellStyle name="Normal 40 5 3 6 3 8 2" xfId="35449" xr:uid="{00000000-0005-0000-0000-00001C590000}"/>
    <cellStyle name="Normal 40 5 3 6 3 9" xfId="8826" xr:uid="{00000000-0005-0000-0000-00001D590000}"/>
    <cellStyle name="Normal 40 5 3 6 3 9 2" xfId="32522" xr:uid="{00000000-0005-0000-0000-00001E590000}"/>
    <cellStyle name="Normal 40 5 3 6 4" xfId="1249" xr:uid="{00000000-0005-0000-0000-00001F590000}"/>
    <cellStyle name="Normal 40 5 3 6 4 10" xfId="6866" xr:uid="{00000000-0005-0000-0000-000020590000}"/>
    <cellStyle name="Normal 40 5 3 6 4 10 2" xfId="28690" xr:uid="{00000000-0005-0000-0000-000021590000}"/>
    <cellStyle name="Normal 40 5 3 6 4 11" xfId="4994" xr:uid="{00000000-0005-0000-0000-000022590000}"/>
    <cellStyle name="Normal 40 5 3 6 4 11 2" xfId="21134" xr:uid="{00000000-0005-0000-0000-000023590000}"/>
    <cellStyle name="Normal 40 5 3 6 4 12" xfId="3122" xr:uid="{00000000-0005-0000-0000-000024590000}"/>
    <cellStyle name="Normal 40 5 3 6 4 13" xfId="19262" xr:uid="{00000000-0005-0000-0000-000025590000}"/>
    <cellStyle name="Normal 40 5 3 6 4 2" xfId="2748" xr:uid="{00000000-0005-0000-0000-000026590000}"/>
    <cellStyle name="Normal 40 5 3 6 4 2 10" xfId="20760" xr:uid="{00000000-0005-0000-0000-000027590000}"/>
    <cellStyle name="Normal 40 5 3 6 4 2 2" xfId="13813" xr:uid="{00000000-0005-0000-0000-000028590000}"/>
    <cellStyle name="Normal 40 5 3 6 4 2 2 2" xfId="41441" xr:uid="{00000000-0005-0000-0000-000029590000}"/>
    <cellStyle name="Normal 40 5 3 6 4 2 2 3" xfId="38007" xr:uid="{00000000-0005-0000-0000-00002A590000}"/>
    <cellStyle name="Normal 40 5 3 6 4 2 2 4" xfId="32060" xr:uid="{00000000-0005-0000-0000-00002B590000}"/>
    <cellStyle name="Normal 40 5 3 6 4 2 2 5" xfId="25923" xr:uid="{00000000-0005-0000-0000-00002C590000}"/>
    <cellStyle name="Normal 40 5 3 6 4 2 3" xfId="16184" xr:uid="{00000000-0005-0000-0000-00002D590000}"/>
    <cellStyle name="Normal 40 5 3 6 4 2 3 2" xfId="43812" xr:uid="{00000000-0005-0000-0000-00002E590000}"/>
    <cellStyle name="Normal 40 5 3 6 4 2 3 3" xfId="27647" xr:uid="{00000000-0005-0000-0000-00002F590000}"/>
    <cellStyle name="Normal 40 5 3 6 4 2 4" xfId="11086" xr:uid="{00000000-0005-0000-0000-000030590000}"/>
    <cellStyle name="Normal 40 5 3 6 4 2 4 2" xfId="38857" xr:uid="{00000000-0005-0000-0000-000031590000}"/>
    <cellStyle name="Normal 40 5 3 6 4 2 4 3" xfId="24504" xr:uid="{00000000-0005-0000-0000-000032590000}"/>
    <cellStyle name="Normal 40 5 3 6 4 2 5" xfId="18886" xr:uid="{00000000-0005-0000-0000-000033590000}"/>
    <cellStyle name="Normal 40 5 3 6 4 2 5 2" xfId="36414" xr:uid="{00000000-0005-0000-0000-000034590000}"/>
    <cellStyle name="Normal 40 5 3 6 4 2 6" xfId="10236" xr:uid="{00000000-0005-0000-0000-000035590000}"/>
    <cellStyle name="Normal 40 5 3 6 4 2 6 2" xfId="33932" xr:uid="{00000000-0005-0000-0000-000036590000}"/>
    <cellStyle name="Normal 40 5 3 6 4 2 7" xfId="8364" xr:uid="{00000000-0005-0000-0000-000037590000}"/>
    <cellStyle name="Normal 40 5 3 6 4 2 7 2" xfId="30188" xr:uid="{00000000-0005-0000-0000-000038590000}"/>
    <cellStyle name="Normal 40 5 3 6 4 2 8" xfId="6492" xr:uid="{00000000-0005-0000-0000-000039590000}"/>
    <cellStyle name="Normal 40 5 3 6 4 2 8 2" xfId="22632" xr:uid="{00000000-0005-0000-0000-00003A590000}"/>
    <cellStyle name="Normal 40 5 3 6 4 2 9" xfId="4620" xr:uid="{00000000-0005-0000-0000-00003B590000}"/>
    <cellStyle name="Normal 40 5 3 6 4 3" xfId="2204" xr:uid="{00000000-0005-0000-0000-00003C590000}"/>
    <cellStyle name="Normal 40 5 3 6 4 3 2" xfId="15317" xr:uid="{00000000-0005-0000-0000-00003D590000}"/>
    <cellStyle name="Normal 40 5 3 6 4 3 2 2" xfId="42945" xr:uid="{00000000-0005-0000-0000-00003E590000}"/>
    <cellStyle name="Normal 40 5 3 6 4 3 2 3" xfId="31517" xr:uid="{00000000-0005-0000-0000-00003F590000}"/>
    <cellStyle name="Normal 40 5 3 6 4 3 2 4" xfId="26384" xr:uid="{00000000-0005-0000-0000-000040590000}"/>
    <cellStyle name="Normal 40 5 3 6 4 3 3" xfId="12885" xr:uid="{00000000-0005-0000-0000-000041590000}"/>
    <cellStyle name="Normal 40 5 3 6 4 3 3 2" xfId="40573" xr:uid="{00000000-0005-0000-0000-000042590000}"/>
    <cellStyle name="Normal 40 5 3 6 4 3 3 3" xfId="23961" xr:uid="{00000000-0005-0000-0000-000043590000}"/>
    <cellStyle name="Normal 40 5 3 6 4 3 4" xfId="18343" xr:uid="{00000000-0005-0000-0000-000044590000}"/>
    <cellStyle name="Normal 40 5 3 6 4 3 4 2" xfId="37464" xr:uid="{00000000-0005-0000-0000-000045590000}"/>
    <cellStyle name="Normal 40 5 3 6 4 3 5" xfId="9693" xr:uid="{00000000-0005-0000-0000-000046590000}"/>
    <cellStyle name="Normal 40 5 3 6 4 3 5 2" xfId="33389" xr:uid="{00000000-0005-0000-0000-000047590000}"/>
    <cellStyle name="Normal 40 5 3 6 4 3 6" xfId="7821" xr:uid="{00000000-0005-0000-0000-000048590000}"/>
    <cellStyle name="Normal 40 5 3 6 4 3 6 2" xfId="29645" xr:uid="{00000000-0005-0000-0000-000049590000}"/>
    <cellStyle name="Normal 40 5 3 6 4 3 7" xfId="5949" xr:uid="{00000000-0005-0000-0000-00004A590000}"/>
    <cellStyle name="Normal 40 5 3 6 4 3 7 2" xfId="22089" xr:uid="{00000000-0005-0000-0000-00004B590000}"/>
    <cellStyle name="Normal 40 5 3 6 4 3 8" xfId="4077" xr:uid="{00000000-0005-0000-0000-00004C590000}"/>
    <cellStyle name="Normal 40 5 3 6 4 3 9" xfId="20217" xr:uid="{00000000-0005-0000-0000-00004D590000}"/>
    <cellStyle name="Normal 40 5 3 6 4 4" xfId="12182" xr:uid="{00000000-0005-0000-0000-00004E590000}"/>
    <cellStyle name="Normal 40 5 3 6 4 4 2" xfId="39929" xr:uid="{00000000-0005-0000-0000-00004F590000}"/>
    <cellStyle name="Normal 40 5 3 6 4 4 3" xfId="30562" xr:uid="{00000000-0005-0000-0000-000050590000}"/>
    <cellStyle name="Normal 40 5 3 6 4 4 4" xfId="25056" xr:uid="{00000000-0005-0000-0000-000051590000}"/>
    <cellStyle name="Normal 40 5 3 6 4 5" xfId="14673" xr:uid="{00000000-0005-0000-0000-000052590000}"/>
    <cellStyle name="Normal 40 5 3 6 4 5 2" xfId="42301" xr:uid="{00000000-0005-0000-0000-000053590000}"/>
    <cellStyle name="Normal 40 5 3 6 4 5 3" xfId="34459" xr:uid="{00000000-0005-0000-0000-000054590000}"/>
    <cellStyle name="Normal 40 5 3 6 4 5 4" xfId="27176" xr:uid="{00000000-0005-0000-0000-000055590000}"/>
    <cellStyle name="Normal 40 5 3 6 4 6" xfId="16893" xr:uid="{00000000-0005-0000-0000-000056590000}"/>
    <cellStyle name="Normal 40 5 3 6 4 6 2" xfId="44521" xr:uid="{00000000-0005-0000-0000-000057590000}"/>
    <cellStyle name="Normal 40 5 3 6 4 6 3" xfId="23006" xr:uid="{00000000-0005-0000-0000-000058590000}"/>
    <cellStyle name="Normal 40 5 3 6 4 7" xfId="10610" xr:uid="{00000000-0005-0000-0000-000059590000}"/>
    <cellStyle name="Normal 40 5 3 6 4 7 2" xfId="38381" xr:uid="{00000000-0005-0000-0000-00005A590000}"/>
    <cellStyle name="Normal 40 5 3 6 4 8" xfId="17388" xr:uid="{00000000-0005-0000-0000-00005B590000}"/>
    <cellStyle name="Normal 40 5 3 6 4 8 2" xfId="35943" xr:uid="{00000000-0005-0000-0000-00005C590000}"/>
    <cellStyle name="Normal 40 5 3 6 4 9" xfId="8738" xr:uid="{00000000-0005-0000-0000-00005D590000}"/>
    <cellStyle name="Normal 40 5 3 6 4 9 2" xfId="32434" xr:uid="{00000000-0005-0000-0000-00005E590000}"/>
    <cellStyle name="Normal 40 5 3 6 5" xfId="1882" xr:uid="{00000000-0005-0000-0000-00005F590000}"/>
    <cellStyle name="Normal 40 5 3 6 5 10" xfId="3755" xr:uid="{00000000-0005-0000-0000-000060590000}"/>
    <cellStyle name="Normal 40 5 3 6 5 11" xfId="19895" xr:uid="{00000000-0005-0000-0000-000061590000}"/>
    <cellStyle name="Normal 40 5 3 6 5 2" xfId="12729" xr:uid="{00000000-0005-0000-0000-000062590000}"/>
    <cellStyle name="Normal 40 5 3 6 5 2 2" xfId="15202" xr:uid="{00000000-0005-0000-0000-000063590000}"/>
    <cellStyle name="Normal 40 5 3 6 5 2 2 2" xfId="42830" xr:uid="{00000000-0005-0000-0000-000064590000}"/>
    <cellStyle name="Normal 40 5 3 6 5 2 3" xfId="40458" xr:uid="{00000000-0005-0000-0000-000065590000}"/>
    <cellStyle name="Normal 40 5 3 6 5 2 4" xfId="37142" xr:uid="{00000000-0005-0000-0000-000066590000}"/>
    <cellStyle name="Normal 40 5 3 6 5 2 5" xfId="31195" xr:uid="{00000000-0005-0000-0000-000067590000}"/>
    <cellStyle name="Normal 40 5 3 6 5 2 6" xfId="24941" xr:uid="{00000000-0005-0000-0000-000068590000}"/>
    <cellStyle name="Normal 40 5 3 6 5 3" xfId="12029" xr:uid="{00000000-0005-0000-0000-000069590000}"/>
    <cellStyle name="Normal 40 5 3 6 5 3 2" xfId="39776" xr:uid="{00000000-0005-0000-0000-00006A590000}"/>
    <cellStyle name="Normal 40 5 3 6 5 3 3" xfId="34306" xr:uid="{00000000-0005-0000-0000-00006B590000}"/>
    <cellStyle name="Normal 40 5 3 6 5 3 4" xfId="26552" xr:uid="{00000000-0005-0000-0000-00006C590000}"/>
    <cellStyle name="Normal 40 5 3 6 5 4" xfId="14520" xr:uid="{00000000-0005-0000-0000-00006D590000}"/>
    <cellStyle name="Normal 40 5 3 6 5 4 2" xfId="42148" xr:uid="{00000000-0005-0000-0000-00006E590000}"/>
    <cellStyle name="Normal 40 5 3 6 5 4 3" xfId="23639" xr:uid="{00000000-0005-0000-0000-00006F590000}"/>
    <cellStyle name="Normal 40 5 3 6 5 5" xfId="11409" xr:uid="{00000000-0005-0000-0000-000070590000}"/>
    <cellStyle name="Normal 40 5 3 6 5 5 2" xfId="39180" xr:uid="{00000000-0005-0000-0000-000071590000}"/>
    <cellStyle name="Normal 40 5 3 6 5 6" xfId="18021" xr:uid="{00000000-0005-0000-0000-000072590000}"/>
    <cellStyle name="Normal 40 5 3 6 5 6 2" xfId="35320" xr:uid="{00000000-0005-0000-0000-000073590000}"/>
    <cellStyle name="Normal 40 5 3 6 5 7" xfId="9371" xr:uid="{00000000-0005-0000-0000-000074590000}"/>
    <cellStyle name="Normal 40 5 3 6 5 7 2" xfId="33067" xr:uid="{00000000-0005-0000-0000-000075590000}"/>
    <cellStyle name="Normal 40 5 3 6 5 8" xfId="7499" xr:uid="{00000000-0005-0000-0000-000076590000}"/>
    <cellStyle name="Normal 40 5 3 6 5 8 2" xfId="29323" xr:uid="{00000000-0005-0000-0000-000077590000}"/>
    <cellStyle name="Normal 40 5 3 6 5 9" xfId="5627" xr:uid="{00000000-0005-0000-0000-000078590000}"/>
    <cellStyle name="Normal 40 5 3 6 5 9 2" xfId="21767" xr:uid="{00000000-0005-0000-0000-000079590000}"/>
    <cellStyle name="Normal 40 5 3 6 6" xfId="2426" xr:uid="{00000000-0005-0000-0000-00007A590000}"/>
    <cellStyle name="Normal 40 5 3 6 6 10" xfId="20438" xr:uid="{00000000-0005-0000-0000-00007B590000}"/>
    <cellStyle name="Normal 40 5 3 6 6 2" xfId="13513" xr:uid="{00000000-0005-0000-0000-00007C590000}"/>
    <cellStyle name="Normal 40 5 3 6 6 2 2" xfId="41141" xr:uid="{00000000-0005-0000-0000-00007D590000}"/>
    <cellStyle name="Normal 40 5 3 6 6 2 3" xfId="37685" xr:uid="{00000000-0005-0000-0000-00007E590000}"/>
    <cellStyle name="Normal 40 5 3 6 6 2 4" xfId="31738" xr:uid="{00000000-0005-0000-0000-00007F590000}"/>
    <cellStyle name="Normal 40 5 3 6 6 2 5" xfId="25623" xr:uid="{00000000-0005-0000-0000-000080590000}"/>
    <cellStyle name="Normal 40 5 3 6 6 3" xfId="15884" xr:uid="{00000000-0005-0000-0000-000081590000}"/>
    <cellStyle name="Normal 40 5 3 6 6 3 2" xfId="43512" xr:uid="{00000000-0005-0000-0000-000082590000}"/>
    <cellStyle name="Normal 40 5 3 6 6 3 3" xfId="27325" xr:uid="{00000000-0005-0000-0000-000083590000}"/>
    <cellStyle name="Normal 40 5 3 6 6 4" xfId="10933" xr:uid="{00000000-0005-0000-0000-000084590000}"/>
    <cellStyle name="Normal 40 5 3 6 6 4 2" xfId="38704" xr:uid="{00000000-0005-0000-0000-000085590000}"/>
    <cellStyle name="Normal 40 5 3 6 6 4 3" xfId="24182" xr:uid="{00000000-0005-0000-0000-000086590000}"/>
    <cellStyle name="Normal 40 5 3 6 6 5" xfId="18564" xr:uid="{00000000-0005-0000-0000-000087590000}"/>
    <cellStyle name="Normal 40 5 3 6 6 5 2" xfId="36092" xr:uid="{00000000-0005-0000-0000-000088590000}"/>
    <cellStyle name="Normal 40 5 3 6 6 6" xfId="9914" xr:uid="{00000000-0005-0000-0000-000089590000}"/>
    <cellStyle name="Normal 40 5 3 6 6 6 2" xfId="33610" xr:uid="{00000000-0005-0000-0000-00008A590000}"/>
    <cellStyle name="Normal 40 5 3 6 6 7" xfId="8042" xr:uid="{00000000-0005-0000-0000-00008B590000}"/>
    <cellStyle name="Normal 40 5 3 6 6 7 2" xfId="29866" xr:uid="{00000000-0005-0000-0000-00008C590000}"/>
    <cellStyle name="Normal 40 5 3 6 6 8" xfId="6170" xr:uid="{00000000-0005-0000-0000-00008D590000}"/>
    <cellStyle name="Normal 40 5 3 6 6 8 2" xfId="22310" xr:uid="{00000000-0005-0000-0000-00008E590000}"/>
    <cellStyle name="Normal 40 5 3 6 6 9" xfId="4298" xr:uid="{00000000-0005-0000-0000-00008F590000}"/>
    <cellStyle name="Normal 40 5 3 6 7" xfId="1725" xr:uid="{00000000-0005-0000-0000-000090590000}"/>
    <cellStyle name="Normal 40 5 3 6 7 2" xfId="16419" xr:uid="{00000000-0005-0000-0000-000091590000}"/>
    <cellStyle name="Normal 40 5 3 6 7 2 2" xfId="44047" xr:uid="{00000000-0005-0000-0000-000092590000}"/>
    <cellStyle name="Normal 40 5 3 6 7 2 3" xfId="31038" xr:uid="{00000000-0005-0000-0000-000093590000}"/>
    <cellStyle name="Normal 40 5 3 6 7 2 4" xfId="26158" xr:uid="{00000000-0005-0000-0000-000094590000}"/>
    <cellStyle name="Normal 40 5 3 6 7 3" xfId="14048" xr:uid="{00000000-0005-0000-0000-000095590000}"/>
    <cellStyle name="Normal 40 5 3 6 7 3 2" xfId="41676" xr:uid="{00000000-0005-0000-0000-000096590000}"/>
    <cellStyle name="Normal 40 5 3 6 7 3 3" xfId="27889" xr:uid="{00000000-0005-0000-0000-000097590000}"/>
    <cellStyle name="Normal 40 5 3 6 7 4" xfId="17864" xr:uid="{00000000-0005-0000-0000-000098590000}"/>
    <cellStyle name="Normal 40 5 3 6 7 4 2" xfId="36656" xr:uid="{00000000-0005-0000-0000-000099590000}"/>
    <cellStyle name="Normal 40 5 3 6 7 4 3" xfId="23482" xr:uid="{00000000-0005-0000-0000-00009A590000}"/>
    <cellStyle name="Normal 40 5 3 6 7 5" xfId="9214" xr:uid="{00000000-0005-0000-0000-00009B590000}"/>
    <cellStyle name="Normal 40 5 3 6 7 5 2" xfId="32910" xr:uid="{00000000-0005-0000-0000-00009C590000}"/>
    <cellStyle name="Normal 40 5 3 6 7 6" xfId="7342" xr:uid="{00000000-0005-0000-0000-00009D590000}"/>
    <cellStyle name="Normal 40 5 3 6 7 6 2" xfId="29166" xr:uid="{00000000-0005-0000-0000-00009E590000}"/>
    <cellStyle name="Normal 40 5 3 6 7 7" xfId="5470" xr:uid="{00000000-0005-0000-0000-00009F590000}"/>
    <cellStyle name="Normal 40 5 3 6 7 7 2" xfId="21610" xr:uid="{00000000-0005-0000-0000-0000A0590000}"/>
    <cellStyle name="Normal 40 5 3 6 7 8" xfId="3598" xr:uid="{00000000-0005-0000-0000-0000A1590000}"/>
    <cellStyle name="Normal 40 5 3 6 7 9" xfId="19738" xr:uid="{00000000-0005-0000-0000-0000A2590000}"/>
    <cellStyle name="Normal 40 5 3 6 8" xfId="1572" xr:uid="{00000000-0005-0000-0000-0000A3590000}"/>
    <cellStyle name="Normal 40 5 3 6 8 2" xfId="14996" xr:uid="{00000000-0005-0000-0000-0000A4590000}"/>
    <cellStyle name="Normal 40 5 3 6 8 2 2" xfId="42624" xr:uid="{00000000-0005-0000-0000-0000A5590000}"/>
    <cellStyle name="Normal 40 5 3 6 8 2 3" xfId="30885" xr:uid="{00000000-0005-0000-0000-0000A6590000}"/>
    <cellStyle name="Normal 40 5 3 6 8 2 4" xfId="28172" xr:uid="{00000000-0005-0000-0000-0000A7590000}"/>
    <cellStyle name="Normal 40 5 3 6 8 3" xfId="12505" xr:uid="{00000000-0005-0000-0000-0000A8590000}"/>
    <cellStyle name="Normal 40 5 3 6 8 3 2" xfId="40252" xr:uid="{00000000-0005-0000-0000-0000A9590000}"/>
    <cellStyle name="Normal 40 5 3 6 8 3 3" xfId="23329" xr:uid="{00000000-0005-0000-0000-0000AA590000}"/>
    <cellStyle name="Normal 40 5 3 6 8 4" xfId="17711" xr:uid="{00000000-0005-0000-0000-0000AB590000}"/>
    <cellStyle name="Normal 40 5 3 6 8 4 2" xfId="35289" xr:uid="{00000000-0005-0000-0000-0000AC590000}"/>
    <cellStyle name="Normal 40 5 3 6 8 5" xfId="9061" xr:uid="{00000000-0005-0000-0000-0000AD590000}"/>
    <cellStyle name="Normal 40 5 3 6 8 5 2" xfId="32757" xr:uid="{00000000-0005-0000-0000-0000AE590000}"/>
    <cellStyle name="Normal 40 5 3 6 8 6" xfId="7189" xr:uid="{00000000-0005-0000-0000-0000AF590000}"/>
    <cellStyle name="Normal 40 5 3 6 8 6 2" xfId="29013" xr:uid="{00000000-0005-0000-0000-0000B0590000}"/>
    <cellStyle name="Normal 40 5 3 6 8 7" xfId="5317" xr:uid="{00000000-0005-0000-0000-0000B1590000}"/>
    <cellStyle name="Normal 40 5 3 6 8 7 2" xfId="21457" xr:uid="{00000000-0005-0000-0000-0000B2590000}"/>
    <cellStyle name="Normal 40 5 3 6 8 8" xfId="3445" xr:uid="{00000000-0005-0000-0000-0000B3590000}"/>
    <cellStyle name="Normal 40 5 3 6 8 9" xfId="19585" xr:uid="{00000000-0005-0000-0000-0000B4590000}"/>
    <cellStyle name="Normal 40 5 3 6 9" xfId="11876" xr:uid="{00000000-0005-0000-0000-0000B5590000}"/>
    <cellStyle name="Normal 40 5 3 6 9 2" xfId="39625" xr:uid="{00000000-0005-0000-0000-0000B6590000}"/>
    <cellStyle name="Normal 40 5 3 6 9 3" xfId="36985" xr:uid="{00000000-0005-0000-0000-0000B7590000}"/>
    <cellStyle name="Normal 40 5 3 6 9 4" xfId="30409" xr:uid="{00000000-0005-0000-0000-0000B8590000}"/>
    <cellStyle name="Normal 40 5 3 6 9 5" xfId="24735" xr:uid="{00000000-0005-0000-0000-0000B9590000}"/>
    <cellStyle name="Normal 40 5 3 7" xfId="1030" xr:uid="{00000000-0005-0000-0000-0000BA590000}"/>
    <cellStyle name="Normal 40 5 3 7 10" xfId="16675" xr:uid="{00000000-0005-0000-0000-0000BB590000}"/>
    <cellStyle name="Normal 40 5 3 7 10 2" xfId="44303" xr:uid="{00000000-0005-0000-0000-0000BC590000}"/>
    <cellStyle name="Normal 40 5 3 7 10 3" xfId="22788" xr:uid="{00000000-0005-0000-0000-0000BD590000}"/>
    <cellStyle name="Normal 40 5 3 7 11" xfId="10392" xr:uid="{00000000-0005-0000-0000-0000BE590000}"/>
    <cellStyle name="Normal 40 5 3 7 11 2" xfId="38163" xr:uid="{00000000-0005-0000-0000-0000BF590000}"/>
    <cellStyle name="Normal 40 5 3 7 12" xfId="17170" xr:uid="{00000000-0005-0000-0000-0000C0590000}"/>
    <cellStyle name="Normal 40 5 3 7 12 2" xfId="35071" xr:uid="{00000000-0005-0000-0000-0000C1590000}"/>
    <cellStyle name="Normal 40 5 3 7 13" xfId="8520" xr:uid="{00000000-0005-0000-0000-0000C2590000}"/>
    <cellStyle name="Normal 40 5 3 7 13 2" xfId="32216" xr:uid="{00000000-0005-0000-0000-0000C3590000}"/>
    <cellStyle name="Normal 40 5 3 7 14" xfId="6648" xr:uid="{00000000-0005-0000-0000-0000C4590000}"/>
    <cellStyle name="Normal 40 5 3 7 14 2" xfId="28472" xr:uid="{00000000-0005-0000-0000-0000C5590000}"/>
    <cellStyle name="Normal 40 5 3 7 15" xfId="4776" xr:uid="{00000000-0005-0000-0000-0000C6590000}"/>
    <cellStyle name="Normal 40 5 3 7 15 2" xfId="20916" xr:uid="{00000000-0005-0000-0000-0000C7590000}"/>
    <cellStyle name="Normal 40 5 3 7 16" xfId="2904" xr:uid="{00000000-0005-0000-0000-0000C8590000}"/>
    <cellStyle name="Normal 40 5 3 7 17" xfId="19044" xr:uid="{00000000-0005-0000-0000-0000C9590000}"/>
    <cellStyle name="Normal 40 5 3 7 2" xfId="1354" xr:uid="{00000000-0005-0000-0000-0000CA590000}"/>
    <cellStyle name="Normal 40 5 3 7 2 10" xfId="6971" xr:uid="{00000000-0005-0000-0000-0000CB590000}"/>
    <cellStyle name="Normal 40 5 3 7 2 10 2" xfId="28795" xr:uid="{00000000-0005-0000-0000-0000CC590000}"/>
    <cellStyle name="Normal 40 5 3 7 2 11" xfId="5099" xr:uid="{00000000-0005-0000-0000-0000CD590000}"/>
    <cellStyle name="Normal 40 5 3 7 2 11 2" xfId="21239" xr:uid="{00000000-0005-0000-0000-0000CE590000}"/>
    <cellStyle name="Normal 40 5 3 7 2 12" xfId="3227" xr:uid="{00000000-0005-0000-0000-0000CF590000}"/>
    <cellStyle name="Normal 40 5 3 7 2 13" xfId="19367" xr:uid="{00000000-0005-0000-0000-0000D0590000}"/>
    <cellStyle name="Normal 40 5 3 7 2 2" xfId="2530" xr:uid="{00000000-0005-0000-0000-0000D1590000}"/>
    <cellStyle name="Normal 40 5 3 7 2 2 10" xfId="20542" xr:uid="{00000000-0005-0000-0000-0000D2590000}"/>
    <cellStyle name="Normal 40 5 3 7 2 2 2" xfId="13603" xr:uid="{00000000-0005-0000-0000-0000D3590000}"/>
    <cellStyle name="Normal 40 5 3 7 2 2 2 2" xfId="41231" xr:uid="{00000000-0005-0000-0000-0000D4590000}"/>
    <cellStyle name="Normal 40 5 3 7 2 2 2 3" xfId="37789" xr:uid="{00000000-0005-0000-0000-0000D5590000}"/>
    <cellStyle name="Normal 40 5 3 7 2 2 2 4" xfId="31842" xr:uid="{00000000-0005-0000-0000-0000D6590000}"/>
    <cellStyle name="Normal 40 5 3 7 2 2 2 5" xfId="25713" xr:uid="{00000000-0005-0000-0000-0000D7590000}"/>
    <cellStyle name="Normal 40 5 3 7 2 2 3" xfId="15974" xr:uid="{00000000-0005-0000-0000-0000D8590000}"/>
    <cellStyle name="Normal 40 5 3 7 2 2 3 2" xfId="43602" xr:uid="{00000000-0005-0000-0000-0000D9590000}"/>
    <cellStyle name="Normal 40 5 3 7 2 2 3 3" xfId="27429" xr:uid="{00000000-0005-0000-0000-0000DA590000}"/>
    <cellStyle name="Normal 40 5 3 7 2 2 4" xfId="11649" xr:uid="{00000000-0005-0000-0000-0000DB590000}"/>
    <cellStyle name="Normal 40 5 3 7 2 2 4 2" xfId="39412" xr:uid="{00000000-0005-0000-0000-0000DC590000}"/>
    <cellStyle name="Normal 40 5 3 7 2 2 4 3" xfId="24286" xr:uid="{00000000-0005-0000-0000-0000DD590000}"/>
    <cellStyle name="Normal 40 5 3 7 2 2 5" xfId="18668" xr:uid="{00000000-0005-0000-0000-0000DE590000}"/>
    <cellStyle name="Normal 40 5 3 7 2 2 5 2" xfId="36196" xr:uid="{00000000-0005-0000-0000-0000DF590000}"/>
    <cellStyle name="Normal 40 5 3 7 2 2 6" xfId="10018" xr:uid="{00000000-0005-0000-0000-0000E0590000}"/>
    <cellStyle name="Normal 40 5 3 7 2 2 6 2" xfId="33714" xr:uid="{00000000-0005-0000-0000-0000E1590000}"/>
    <cellStyle name="Normal 40 5 3 7 2 2 7" xfId="8146" xr:uid="{00000000-0005-0000-0000-0000E2590000}"/>
    <cellStyle name="Normal 40 5 3 7 2 2 7 2" xfId="29970" xr:uid="{00000000-0005-0000-0000-0000E3590000}"/>
    <cellStyle name="Normal 40 5 3 7 2 2 8" xfId="6274" xr:uid="{00000000-0005-0000-0000-0000E4590000}"/>
    <cellStyle name="Normal 40 5 3 7 2 2 8 2" xfId="22414" xr:uid="{00000000-0005-0000-0000-0000E5590000}"/>
    <cellStyle name="Normal 40 5 3 7 2 2 9" xfId="4402" xr:uid="{00000000-0005-0000-0000-0000E6590000}"/>
    <cellStyle name="Normal 40 5 3 7 2 3" xfId="1986" xr:uid="{00000000-0005-0000-0000-0000E7590000}"/>
    <cellStyle name="Normal 40 5 3 7 2 3 10" xfId="19999" xr:uid="{00000000-0005-0000-0000-0000E8590000}"/>
    <cellStyle name="Normal 40 5 3 7 2 3 2" xfId="13069" xr:uid="{00000000-0005-0000-0000-0000E9590000}"/>
    <cellStyle name="Normal 40 5 3 7 2 3 2 2" xfId="40718" xr:uid="{00000000-0005-0000-0000-0000EA590000}"/>
    <cellStyle name="Normal 40 5 3 7 2 3 2 3" xfId="31299" xr:uid="{00000000-0005-0000-0000-0000EB590000}"/>
    <cellStyle name="Normal 40 5 3 7 2 3 2 4" xfId="28396" xr:uid="{00000000-0005-0000-0000-0000EC590000}"/>
    <cellStyle name="Normal 40 5 3 7 2 3 3" xfId="15462" xr:uid="{00000000-0005-0000-0000-0000ED590000}"/>
    <cellStyle name="Normal 40 5 3 7 2 3 3 2" xfId="43090" xr:uid="{00000000-0005-0000-0000-0000EE590000}"/>
    <cellStyle name="Normal 40 5 3 7 2 3 3 3" xfId="23743" xr:uid="{00000000-0005-0000-0000-0000EF590000}"/>
    <cellStyle name="Normal 40 5 3 7 2 3 4" xfId="11191" xr:uid="{00000000-0005-0000-0000-0000F0590000}"/>
    <cellStyle name="Normal 40 5 3 7 2 3 4 2" xfId="38962" xr:uid="{00000000-0005-0000-0000-0000F1590000}"/>
    <cellStyle name="Normal 40 5 3 7 2 3 5" xfId="18125" xr:uid="{00000000-0005-0000-0000-0000F2590000}"/>
    <cellStyle name="Normal 40 5 3 7 2 3 5 2" xfId="37246" xr:uid="{00000000-0005-0000-0000-0000F3590000}"/>
    <cellStyle name="Normal 40 5 3 7 2 3 6" xfId="9475" xr:uid="{00000000-0005-0000-0000-0000F4590000}"/>
    <cellStyle name="Normal 40 5 3 7 2 3 6 2" xfId="33171" xr:uid="{00000000-0005-0000-0000-0000F5590000}"/>
    <cellStyle name="Normal 40 5 3 7 2 3 7" xfId="7603" xr:uid="{00000000-0005-0000-0000-0000F6590000}"/>
    <cellStyle name="Normal 40 5 3 7 2 3 7 2" xfId="29427" xr:uid="{00000000-0005-0000-0000-0000F7590000}"/>
    <cellStyle name="Normal 40 5 3 7 2 3 8" xfId="5731" xr:uid="{00000000-0005-0000-0000-0000F8590000}"/>
    <cellStyle name="Normal 40 5 3 7 2 3 8 2" xfId="21871" xr:uid="{00000000-0005-0000-0000-0000F9590000}"/>
    <cellStyle name="Normal 40 5 3 7 2 3 9" xfId="3859" xr:uid="{00000000-0005-0000-0000-0000FA590000}"/>
    <cellStyle name="Normal 40 5 3 7 2 4" xfId="12287" xr:uid="{00000000-0005-0000-0000-0000FB590000}"/>
    <cellStyle name="Normal 40 5 3 7 2 4 2" xfId="40034" xr:uid="{00000000-0005-0000-0000-0000FC590000}"/>
    <cellStyle name="Normal 40 5 3 7 2 4 3" xfId="30667" xr:uid="{00000000-0005-0000-0000-0000FD590000}"/>
    <cellStyle name="Normal 40 5 3 7 2 4 4" xfId="25201" xr:uid="{00000000-0005-0000-0000-0000FE590000}"/>
    <cellStyle name="Normal 40 5 3 7 2 5" xfId="14778" xr:uid="{00000000-0005-0000-0000-0000FF590000}"/>
    <cellStyle name="Normal 40 5 3 7 2 5 2" xfId="42406" xr:uid="{00000000-0005-0000-0000-0000005A0000}"/>
    <cellStyle name="Normal 40 5 3 7 2 5 3" xfId="34564" xr:uid="{00000000-0005-0000-0000-0000015A0000}"/>
    <cellStyle name="Normal 40 5 3 7 2 5 4" xfId="26899" xr:uid="{00000000-0005-0000-0000-0000025A0000}"/>
    <cellStyle name="Normal 40 5 3 7 2 6" xfId="16998" xr:uid="{00000000-0005-0000-0000-0000035A0000}"/>
    <cellStyle name="Normal 40 5 3 7 2 6 2" xfId="44626" xr:uid="{00000000-0005-0000-0000-0000045A0000}"/>
    <cellStyle name="Normal 40 5 3 7 2 6 3" xfId="23111" xr:uid="{00000000-0005-0000-0000-0000055A0000}"/>
    <cellStyle name="Normal 40 5 3 7 2 7" xfId="10715" xr:uid="{00000000-0005-0000-0000-0000065A0000}"/>
    <cellStyle name="Normal 40 5 3 7 2 7 2" xfId="38486" xr:uid="{00000000-0005-0000-0000-0000075A0000}"/>
    <cellStyle name="Normal 40 5 3 7 2 8" xfId="17493" xr:uid="{00000000-0005-0000-0000-0000085A0000}"/>
    <cellStyle name="Normal 40 5 3 7 2 8 2" xfId="35667" xr:uid="{00000000-0005-0000-0000-0000095A0000}"/>
    <cellStyle name="Normal 40 5 3 7 2 9" xfId="8843" xr:uid="{00000000-0005-0000-0000-00000A5A0000}"/>
    <cellStyle name="Normal 40 5 3 7 2 9 2" xfId="32539" xr:uid="{00000000-0005-0000-0000-00000B5A0000}"/>
    <cellStyle name="Normal 40 5 3 7 3" xfId="1184" xr:uid="{00000000-0005-0000-0000-00000C5A0000}"/>
    <cellStyle name="Normal 40 5 3 7 3 10" xfId="6801" xr:uid="{00000000-0005-0000-0000-00000D5A0000}"/>
    <cellStyle name="Normal 40 5 3 7 3 10 2" xfId="28625" xr:uid="{00000000-0005-0000-0000-00000E5A0000}"/>
    <cellStyle name="Normal 40 5 3 7 3 11" xfId="4929" xr:uid="{00000000-0005-0000-0000-00000F5A0000}"/>
    <cellStyle name="Normal 40 5 3 7 3 11 2" xfId="21069" xr:uid="{00000000-0005-0000-0000-0000105A0000}"/>
    <cellStyle name="Normal 40 5 3 7 3 12" xfId="3057" xr:uid="{00000000-0005-0000-0000-0000115A0000}"/>
    <cellStyle name="Normal 40 5 3 7 3 13" xfId="19197" xr:uid="{00000000-0005-0000-0000-0000125A0000}"/>
    <cellStyle name="Normal 40 5 3 7 3 2" xfId="2683" xr:uid="{00000000-0005-0000-0000-0000135A0000}"/>
    <cellStyle name="Normal 40 5 3 7 3 2 10" xfId="20695" xr:uid="{00000000-0005-0000-0000-0000145A0000}"/>
    <cellStyle name="Normal 40 5 3 7 3 2 2" xfId="13748" xr:uid="{00000000-0005-0000-0000-0000155A0000}"/>
    <cellStyle name="Normal 40 5 3 7 3 2 2 2" xfId="41376" xr:uid="{00000000-0005-0000-0000-0000165A0000}"/>
    <cellStyle name="Normal 40 5 3 7 3 2 2 3" xfId="37942" xr:uid="{00000000-0005-0000-0000-0000175A0000}"/>
    <cellStyle name="Normal 40 5 3 7 3 2 2 4" xfId="31995" xr:uid="{00000000-0005-0000-0000-0000185A0000}"/>
    <cellStyle name="Normal 40 5 3 7 3 2 2 5" xfId="25858" xr:uid="{00000000-0005-0000-0000-0000195A0000}"/>
    <cellStyle name="Normal 40 5 3 7 3 2 3" xfId="16119" xr:uid="{00000000-0005-0000-0000-00001A5A0000}"/>
    <cellStyle name="Normal 40 5 3 7 3 2 3 2" xfId="43747" xr:uid="{00000000-0005-0000-0000-00001B5A0000}"/>
    <cellStyle name="Normal 40 5 3 7 3 2 3 3" xfId="27582" xr:uid="{00000000-0005-0000-0000-00001C5A0000}"/>
    <cellStyle name="Normal 40 5 3 7 3 2 4" xfId="11540" xr:uid="{00000000-0005-0000-0000-00001D5A0000}"/>
    <cellStyle name="Normal 40 5 3 7 3 2 4 2" xfId="39311" xr:uid="{00000000-0005-0000-0000-00001E5A0000}"/>
    <cellStyle name="Normal 40 5 3 7 3 2 4 3" xfId="24439" xr:uid="{00000000-0005-0000-0000-00001F5A0000}"/>
    <cellStyle name="Normal 40 5 3 7 3 2 5" xfId="18821" xr:uid="{00000000-0005-0000-0000-0000205A0000}"/>
    <cellStyle name="Normal 40 5 3 7 3 2 5 2" xfId="36349" xr:uid="{00000000-0005-0000-0000-0000215A0000}"/>
    <cellStyle name="Normal 40 5 3 7 3 2 6" xfId="10171" xr:uid="{00000000-0005-0000-0000-0000225A0000}"/>
    <cellStyle name="Normal 40 5 3 7 3 2 6 2" xfId="33867" xr:uid="{00000000-0005-0000-0000-0000235A0000}"/>
    <cellStyle name="Normal 40 5 3 7 3 2 7" xfId="8299" xr:uid="{00000000-0005-0000-0000-0000245A0000}"/>
    <cellStyle name="Normal 40 5 3 7 3 2 7 2" xfId="30123" xr:uid="{00000000-0005-0000-0000-0000255A0000}"/>
    <cellStyle name="Normal 40 5 3 7 3 2 8" xfId="6427" xr:uid="{00000000-0005-0000-0000-0000265A0000}"/>
    <cellStyle name="Normal 40 5 3 7 3 2 8 2" xfId="22567" xr:uid="{00000000-0005-0000-0000-0000275A0000}"/>
    <cellStyle name="Normal 40 5 3 7 3 2 9" xfId="4555" xr:uid="{00000000-0005-0000-0000-0000285A0000}"/>
    <cellStyle name="Normal 40 5 3 7 3 3" xfId="2139" xr:uid="{00000000-0005-0000-0000-0000295A0000}"/>
    <cellStyle name="Normal 40 5 3 7 3 3 10" xfId="20152" xr:uid="{00000000-0005-0000-0000-00002A5A0000}"/>
    <cellStyle name="Normal 40 5 3 7 3 3 2" xfId="12992" xr:uid="{00000000-0005-0000-0000-00002B5A0000}"/>
    <cellStyle name="Normal 40 5 3 7 3 3 2 2" xfId="40648" xr:uid="{00000000-0005-0000-0000-00002C5A0000}"/>
    <cellStyle name="Normal 40 5 3 7 3 3 2 3" xfId="31452" xr:uid="{00000000-0005-0000-0000-00002D5A0000}"/>
    <cellStyle name="Normal 40 5 3 7 3 3 2 4" xfId="28182" xr:uid="{00000000-0005-0000-0000-00002E5A0000}"/>
    <cellStyle name="Normal 40 5 3 7 3 3 3" xfId="15392" xr:uid="{00000000-0005-0000-0000-00002F5A0000}"/>
    <cellStyle name="Normal 40 5 3 7 3 3 3 2" xfId="43020" xr:uid="{00000000-0005-0000-0000-0000305A0000}"/>
    <cellStyle name="Normal 40 5 3 7 3 3 3 3" xfId="23896" xr:uid="{00000000-0005-0000-0000-0000315A0000}"/>
    <cellStyle name="Normal 40 5 3 7 3 3 4" xfId="11021" xr:uid="{00000000-0005-0000-0000-0000325A0000}"/>
    <cellStyle name="Normal 40 5 3 7 3 3 4 2" xfId="38792" xr:uid="{00000000-0005-0000-0000-0000335A0000}"/>
    <cellStyle name="Normal 40 5 3 7 3 3 5" xfId="18278" xr:uid="{00000000-0005-0000-0000-0000345A0000}"/>
    <cellStyle name="Normal 40 5 3 7 3 3 5 2" xfId="37399" xr:uid="{00000000-0005-0000-0000-0000355A0000}"/>
    <cellStyle name="Normal 40 5 3 7 3 3 6" xfId="9628" xr:uid="{00000000-0005-0000-0000-0000365A0000}"/>
    <cellStyle name="Normal 40 5 3 7 3 3 6 2" xfId="33324" xr:uid="{00000000-0005-0000-0000-0000375A0000}"/>
    <cellStyle name="Normal 40 5 3 7 3 3 7" xfId="7756" xr:uid="{00000000-0005-0000-0000-0000385A0000}"/>
    <cellStyle name="Normal 40 5 3 7 3 3 7 2" xfId="29580" xr:uid="{00000000-0005-0000-0000-0000395A0000}"/>
    <cellStyle name="Normal 40 5 3 7 3 3 8" xfId="5884" xr:uid="{00000000-0005-0000-0000-00003A5A0000}"/>
    <cellStyle name="Normal 40 5 3 7 3 3 8 2" xfId="22024" xr:uid="{00000000-0005-0000-0000-00003B5A0000}"/>
    <cellStyle name="Normal 40 5 3 7 3 3 9" xfId="4012" xr:uid="{00000000-0005-0000-0000-00003C5A0000}"/>
    <cellStyle name="Normal 40 5 3 7 3 4" xfId="12117" xr:uid="{00000000-0005-0000-0000-00003D5A0000}"/>
    <cellStyle name="Normal 40 5 3 7 3 4 2" xfId="39864" xr:uid="{00000000-0005-0000-0000-00003E5A0000}"/>
    <cellStyle name="Normal 40 5 3 7 3 4 3" xfId="30497" xr:uid="{00000000-0005-0000-0000-00003F5A0000}"/>
    <cellStyle name="Normal 40 5 3 7 3 4 4" xfId="25131" xr:uid="{00000000-0005-0000-0000-0000405A0000}"/>
    <cellStyle name="Normal 40 5 3 7 3 5" xfId="14608" xr:uid="{00000000-0005-0000-0000-0000415A0000}"/>
    <cellStyle name="Normal 40 5 3 7 3 5 2" xfId="42236" xr:uid="{00000000-0005-0000-0000-0000425A0000}"/>
    <cellStyle name="Normal 40 5 3 7 3 5 3" xfId="34394" xr:uid="{00000000-0005-0000-0000-0000435A0000}"/>
    <cellStyle name="Normal 40 5 3 7 3 5 4" xfId="26616" xr:uid="{00000000-0005-0000-0000-0000445A0000}"/>
    <cellStyle name="Normal 40 5 3 7 3 6" xfId="16828" xr:uid="{00000000-0005-0000-0000-0000455A0000}"/>
    <cellStyle name="Normal 40 5 3 7 3 6 2" xfId="44456" xr:uid="{00000000-0005-0000-0000-0000465A0000}"/>
    <cellStyle name="Normal 40 5 3 7 3 6 3" xfId="22941" xr:uid="{00000000-0005-0000-0000-0000475A0000}"/>
    <cellStyle name="Normal 40 5 3 7 3 7" xfId="10545" xr:uid="{00000000-0005-0000-0000-0000485A0000}"/>
    <cellStyle name="Normal 40 5 3 7 3 7 2" xfId="38316" xr:uid="{00000000-0005-0000-0000-0000495A0000}"/>
    <cellStyle name="Normal 40 5 3 7 3 8" xfId="17323" xr:uid="{00000000-0005-0000-0000-00004A5A0000}"/>
    <cellStyle name="Normal 40 5 3 7 3 8 2" xfId="35384" xr:uid="{00000000-0005-0000-0000-00004B5A0000}"/>
    <cellStyle name="Normal 40 5 3 7 3 9" xfId="8673" xr:uid="{00000000-0005-0000-0000-00004C5A0000}"/>
    <cellStyle name="Normal 40 5 3 7 3 9 2" xfId="32369" xr:uid="{00000000-0005-0000-0000-00004D5A0000}"/>
    <cellStyle name="Normal 40 5 3 7 4" xfId="1817" xr:uid="{00000000-0005-0000-0000-00004E5A0000}"/>
    <cellStyle name="Normal 40 5 3 7 4 10" xfId="3690" xr:uid="{00000000-0005-0000-0000-00004F5A0000}"/>
    <cellStyle name="Normal 40 5 3 7 4 11" xfId="19830" xr:uid="{00000000-0005-0000-0000-0000505A0000}"/>
    <cellStyle name="Normal 40 5 3 7 4 2" xfId="12936" xr:uid="{00000000-0005-0000-0000-0000515A0000}"/>
    <cellStyle name="Normal 40 5 3 7 4 2 2" xfId="15354" xr:uid="{00000000-0005-0000-0000-0000525A0000}"/>
    <cellStyle name="Normal 40 5 3 7 4 2 2 2" xfId="42982" xr:uid="{00000000-0005-0000-0000-0000535A0000}"/>
    <cellStyle name="Normal 40 5 3 7 4 2 3" xfId="40610" xr:uid="{00000000-0005-0000-0000-0000545A0000}"/>
    <cellStyle name="Normal 40 5 3 7 4 2 4" xfId="37077" xr:uid="{00000000-0005-0000-0000-0000555A0000}"/>
    <cellStyle name="Normal 40 5 3 7 4 2 5" xfId="31130" xr:uid="{00000000-0005-0000-0000-0000565A0000}"/>
    <cellStyle name="Normal 40 5 3 7 4 2 6" xfId="25093" xr:uid="{00000000-0005-0000-0000-0000575A0000}"/>
    <cellStyle name="Normal 40 5 3 7 4 3" xfId="11964" xr:uid="{00000000-0005-0000-0000-0000585A0000}"/>
    <cellStyle name="Normal 40 5 3 7 4 3 2" xfId="39711" xr:uid="{00000000-0005-0000-0000-0000595A0000}"/>
    <cellStyle name="Normal 40 5 3 7 4 3 3" xfId="34241" xr:uid="{00000000-0005-0000-0000-00005A5A0000}"/>
    <cellStyle name="Normal 40 5 3 7 4 3 4" xfId="27096" xr:uid="{00000000-0005-0000-0000-00005B5A0000}"/>
    <cellStyle name="Normal 40 5 3 7 4 4" xfId="14455" xr:uid="{00000000-0005-0000-0000-00005C5A0000}"/>
    <cellStyle name="Normal 40 5 3 7 4 4 2" xfId="42083" xr:uid="{00000000-0005-0000-0000-00005D5A0000}"/>
    <cellStyle name="Normal 40 5 3 7 4 4 3" xfId="23574" xr:uid="{00000000-0005-0000-0000-00005E5A0000}"/>
    <cellStyle name="Normal 40 5 3 7 4 5" xfId="11344" xr:uid="{00000000-0005-0000-0000-00005F5A0000}"/>
    <cellStyle name="Normal 40 5 3 7 4 5 2" xfId="39115" xr:uid="{00000000-0005-0000-0000-0000605A0000}"/>
    <cellStyle name="Normal 40 5 3 7 4 6" xfId="17956" xr:uid="{00000000-0005-0000-0000-0000615A0000}"/>
    <cellStyle name="Normal 40 5 3 7 4 6 2" xfId="35863" xr:uid="{00000000-0005-0000-0000-0000625A0000}"/>
    <cellStyle name="Normal 40 5 3 7 4 7" xfId="9306" xr:uid="{00000000-0005-0000-0000-0000635A0000}"/>
    <cellStyle name="Normal 40 5 3 7 4 7 2" xfId="33002" xr:uid="{00000000-0005-0000-0000-0000645A0000}"/>
    <cellStyle name="Normal 40 5 3 7 4 8" xfId="7434" xr:uid="{00000000-0005-0000-0000-0000655A0000}"/>
    <cellStyle name="Normal 40 5 3 7 4 8 2" xfId="29258" xr:uid="{00000000-0005-0000-0000-0000665A0000}"/>
    <cellStyle name="Normal 40 5 3 7 4 9" xfId="5562" xr:uid="{00000000-0005-0000-0000-0000675A0000}"/>
    <cellStyle name="Normal 40 5 3 7 4 9 2" xfId="21702" xr:uid="{00000000-0005-0000-0000-0000685A0000}"/>
    <cellStyle name="Normal 40 5 3 7 5" xfId="2361" xr:uid="{00000000-0005-0000-0000-0000695A0000}"/>
    <cellStyle name="Normal 40 5 3 7 5 10" xfId="20373" xr:uid="{00000000-0005-0000-0000-00006A5A0000}"/>
    <cellStyle name="Normal 40 5 3 7 5 2" xfId="12718" xr:uid="{00000000-0005-0000-0000-00006B5A0000}"/>
    <cellStyle name="Normal 40 5 3 7 5 2 2" xfId="40447" xr:uid="{00000000-0005-0000-0000-00006C5A0000}"/>
    <cellStyle name="Normal 40 5 3 7 5 2 3" xfId="37620" xr:uid="{00000000-0005-0000-0000-00006D5A0000}"/>
    <cellStyle name="Normal 40 5 3 7 5 2 4" xfId="31673" xr:uid="{00000000-0005-0000-0000-00006E5A0000}"/>
    <cellStyle name="Normal 40 5 3 7 5 2 5" xfId="24930" xr:uid="{00000000-0005-0000-0000-00006F5A0000}"/>
    <cellStyle name="Normal 40 5 3 7 5 3" xfId="15191" xr:uid="{00000000-0005-0000-0000-0000705A0000}"/>
    <cellStyle name="Normal 40 5 3 7 5 3 2" xfId="42819" xr:uid="{00000000-0005-0000-0000-0000715A0000}"/>
    <cellStyle name="Normal 40 5 3 7 5 3 3" xfId="27260" xr:uid="{00000000-0005-0000-0000-0000725A0000}"/>
    <cellStyle name="Normal 40 5 3 7 5 4" xfId="10868" xr:uid="{00000000-0005-0000-0000-0000735A0000}"/>
    <cellStyle name="Normal 40 5 3 7 5 4 2" xfId="38639" xr:uid="{00000000-0005-0000-0000-0000745A0000}"/>
    <cellStyle name="Normal 40 5 3 7 5 4 3" xfId="24117" xr:uid="{00000000-0005-0000-0000-0000755A0000}"/>
    <cellStyle name="Normal 40 5 3 7 5 5" xfId="18499" xr:uid="{00000000-0005-0000-0000-0000765A0000}"/>
    <cellStyle name="Normal 40 5 3 7 5 5 2" xfId="36027" xr:uid="{00000000-0005-0000-0000-0000775A0000}"/>
    <cellStyle name="Normal 40 5 3 7 5 6" xfId="9849" xr:uid="{00000000-0005-0000-0000-0000785A0000}"/>
    <cellStyle name="Normal 40 5 3 7 5 6 2" xfId="33545" xr:uid="{00000000-0005-0000-0000-0000795A0000}"/>
    <cellStyle name="Normal 40 5 3 7 5 7" xfId="7977" xr:uid="{00000000-0005-0000-0000-00007A5A0000}"/>
    <cellStyle name="Normal 40 5 3 7 5 7 2" xfId="29801" xr:uid="{00000000-0005-0000-0000-00007B5A0000}"/>
    <cellStyle name="Normal 40 5 3 7 5 8" xfId="6105" xr:uid="{00000000-0005-0000-0000-00007C5A0000}"/>
    <cellStyle name="Normal 40 5 3 7 5 8 2" xfId="22245" xr:uid="{00000000-0005-0000-0000-00007D5A0000}"/>
    <cellStyle name="Normal 40 5 3 7 5 9" xfId="4233" xr:uid="{00000000-0005-0000-0000-00007E5A0000}"/>
    <cellStyle name="Normal 40 5 3 7 6" xfId="1660" xr:uid="{00000000-0005-0000-0000-00007F5A0000}"/>
    <cellStyle name="Normal 40 5 3 7 6 2" xfId="16461" xr:uid="{00000000-0005-0000-0000-0000805A0000}"/>
    <cellStyle name="Normal 40 5 3 7 6 2 2" xfId="44089" xr:uid="{00000000-0005-0000-0000-0000815A0000}"/>
    <cellStyle name="Normal 40 5 3 7 6 2 3" xfId="30973" xr:uid="{00000000-0005-0000-0000-0000825A0000}"/>
    <cellStyle name="Normal 40 5 3 7 6 2 4" xfId="26200" xr:uid="{00000000-0005-0000-0000-0000835A0000}"/>
    <cellStyle name="Normal 40 5 3 7 6 3" xfId="14090" xr:uid="{00000000-0005-0000-0000-0000845A0000}"/>
    <cellStyle name="Normal 40 5 3 7 6 3 2" xfId="41718" xr:uid="{00000000-0005-0000-0000-0000855A0000}"/>
    <cellStyle name="Normal 40 5 3 7 6 3 3" xfId="27931" xr:uid="{00000000-0005-0000-0000-0000865A0000}"/>
    <cellStyle name="Normal 40 5 3 7 6 4" xfId="17799" xr:uid="{00000000-0005-0000-0000-0000875A0000}"/>
    <cellStyle name="Normal 40 5 3 7 6 4 2" xfId="36698" xr:uid="{00000000-0005-0000-0000-0000885A0000}"/>
    <cellStyle name="Normal 40 5 3 7 6 4 3" xfId="23417" xr:uid="{00000000-0005-0000-0000-0000895A0000}"/>
    <cellStyle name="Normal 40 5 3 7 6 5" xfId="9149" xr:uid="{00000000-0005-0000-0000-00008A5A0000}"/>
    <cellStyle name="Normal 40 5 3 7 6 5 2" xfId="32845" xr:uid="{00000000-0005-0000-0000-00008B5A0000}"/>
    <cellStyle name="Normal 40 5 3 7 6 6" xfId="7277" xr:uid="{00000000-0005-0000-0000-00008C5A0000}"/>
    <cellStyle name="Normal 40 5 3 7 6 6 2" xfId="29101" xr:uid="{00000000-0005-0000-0000-00008D5A0000}"/>
    <cellStyle name="Normal 40 5 3 7 6 7" xfId="5405" xr:uid="{00000000-0005-0000-0000-00008E5A0000}"/>
    <cellStyle name="Normal 40 5 3 7 6 7 2" xfId="21545" xr:uid="{00000000-0005-0000-0000-00008F5A0000}"/>
    <cellStyle name="Normal 40 5 3 7 6 8" xfId="3533" xr:uid="{00000000-0005-0000-0000-0000905A0000}"/>
    <cellStyle name="Normal 40 5 3 7 6 9" xfId="19673" xr:uid="{00000000-0005-0000-0000-0000915A0000}"/>
    <cellStyle name="Normal 40 5 3 7 7" xfId="1507" xr:uid="{00000000-0005-0000-0000-0000925A0000}"/>
    <cellStyle name="Normal 40 5 3 7 7 2" xfId="14931" xr:uid="{00000000-0005-0000-0000-0000935A0000}"/>
    <cellStyle name="Normal 40 5 3 7 7 2 2" xfId="42559" xr:uid="{00000000-0005-0000-0000-0000945A0000}"/>
    <cellStyle name="Normal 40 5 3 7 7 2 3" xfId="30820" xr:uid="{00000000-0005-0000-0000-0000955A0000}"/>
    <cellStyle name="Normal 40 5 3 7 7 2 4" xfId="28175" xr:uid="{00000000-0005-0000-0000-0000965A0000}"/>
    <cellStyle name="Normal 40 5 3 7 7 3" xfId="12440" xr:uid="{00000000-0005-0000-0000-0000975A0000}"/>
    <cellStyle name="Normal 40 5 3 7 7 3 2" xfId="40187" xr:uid="{00000000-0005-0000-0000-0000985A0000}"/>
    <cellStyle name="Normal 40 5 3 7 7 3 3" xfId="23264" xr:uid="{00000000-0005-0000-0000-0000995A0000}"/>
    <cellStyle name="Normal 40 5 3 7 7 4" xfId="17646" xr:uid="{00000000-0005-0000-0000-00009A5A0000}"/>
    <cellStyle name="Normal 40 5 3 7 7 4 2" xfId="35224" xr:uid="{00000000-0005-0000-0000-00009B5A0000}"/>
    <cellStyle name="Normal 40 5 3 7 7 5" xfId="8996" xr:uid="{00000000-0005-0000-0000-00009C5A0000}"/>
    <cellStyle name="Normal 40 5 3 7 7 5 2" xfId="32692" xr:uid="{00000000-0005-0000-0000-00009D5A0000}"/>
    <cellStyle name="Normal 40 5 3 7 7 6" xfId="7124" xr:uid="{00000000-0005-0000-0000-00009E5A0000}"/>
    <cellStyle name="Normal 40 5 3 7 7 6 2" xfId="28948" xr:uid="{00000000-0005-0000-0000-00009F5A0000}"/>
    <cellStyle name="Normal 40 5 3 7 7 7" xfId="5252" xr:uid="{00000000-0005-0000-0000-0000A05A0000}"/>
    <cellStyle name="Normal 40 5 3 7 7 7 2" xfId="21392" xr:uid="{00000000-0005-0000-0000-0000A15A0000}"/>
    <cellStyle name="Normal 40 5 3 7 7 8" xfId="3380" xr:uid="{00000000-0005-0000-0000-0000A25A0000}"/>
    <cellStyle name="Normal 40 5 3 7 7 9" xfId="19520" xr:uid="{00000000-0005-0000-0000-0000A35A0000}"/>
    <cellStyle name="Normal 40 5 3 7 8" xfId="11811" xr:uid="{00000000-0005-0000-0000-0000A45A0000}"/>
    <cellStyle name="Normal 40 5 3 7 8 2" xfId="39564" xr:uid="{00000000-0005-0000-0000-0000A55A0000}"/>
    <cellStyle name="Normal 40 5 3 7 8 3" xfId="36920" xr:uid="{00000000-0005-0000-0000-0000A65A0000}"/>
    <cellStyle name="Normal 40 5 3 7 8 4" xfId="30344" xr:uid="{00000000-0005-0000-0000-0000A75A0000}"/>
    <cellStyle name="Normal 40 5 3 7 8 5" xfId="24670" xr:uid="{00000000-0005-0000-0000-0000A85A0000}"/>
    <cellStyle name="Normal 40 5 3 7 9" xfId="14302" xr:uid="{00000000-0005-0000-0000-0000A95A0000}"/>
    <cellStyle name="Normal 40 5 3 7 9 2" xfId="41930" xr:uid="{00000000-0005-0000-0000-0000AA5A0000}"/>
    <cellStyle name="Normal 40 5 3 7 9 3" xfId="34088" xr:uid="{00000000-0005-0000-0000-0000AB5A0000}"/>
    <cellStyle name="Normal 40 5 3 7 9 4" xfId="26456" xr:uid="{00000000-0005-0000-0000-0000AC5A0000}"/>
    <cellStyle name="Normal 40 5 3 8" xfId="1286" xr:uid="{00000000-0005-0000-0000-0000AD5A0000}"/>
    <cellStyle name="Normal 40 5 3 8 10" xfId="17425" xr:uid="{00000000-0005-0000-0000-0000AE5A0000}"/>
    <cellStyle name="Normal 40 5 3 8 10 2" xfId="35696" xr:uid="{00000000-0005-0000-0000-0000AF5A0000}"/>
    <cellStyle name="Normal 40 5 3 8 11" xfId="8775" xr:uid="{00000000-0005-0000-0000-0000B05A0000}"/>
    <cellStyle name="Normal 40 5 3 8 11 2" xfId="32471" xr:uid="{00000000-0005-0000-0000-0000B15A0000}"/>
    <cellStyle name="Normal 40 5 3 8 12" xfId="6903" xr:uid="{00000000-0005-0000-0000-0000B25A0000}"/>
    <cellStyle name="Normal 40 5 3 8 12 2" xfId="28727" xr:uid="{00000000-0005-0000-0000-0000B35A0000}"/>
    <cellStyle name="Normal 40 5 3 8 13" xfId="5031" xr:uid="{00000000-0005-0000-0000-0000B45A0000}"/>
    <cellStyle name="Normal 40 5 3 8 13 2" xfId="21171" xr:uid="{00000000-0005-0000-0000-0000B55A0000}"/>
    <cellStyle name="Normal 40 5 3 8 14" xfId="3159" xr:uid="{00000000-0005-0000-0000-0000B65A0000}"/>
    <cellStyle name="Normal 40 5 3 8 15" xfId="19299" xr:uid="{00000000-0005-0000-0000-0000B75A0000}"/>
    <cellStyle name="Normal 40 5 3 8 2" xfId="2241" xr:uid="{00000000-0005-0000-0000-0000B85A0000}"/>
    <cellStyle name="Normal 40 5 3 8 2 10" xfId="4114" xr:uid="{00000000-0005-0000-0000-0000B95A0000}"/>
    <cellStyle name="Normal 40 5 3 8 2 11" xfId="20254" xr:uid="{00000000-0005-0000-0000-0000BA5A0000}"/>
    <cellStyle name="Normal 40 5 3 8 2 2" xfId="2785" xr:uid="{00000000-0005-0000-0000-0000BB5A0000}"/>
    <cellStyle name="Normal 40 5 3 8 2 2 2" xfId="16219" xr:uid="{00000000-0005-0000-0000-0000BC5A0000}"/>
    <cellStyle name="Normal 40 5 3 8 2 2 2 2" xfId="43847" xr:uid="{00000000-0005-0000-0000-0000BD5A0000}"/>
    <cellStyle name="Normal 40 5 3 8 2 2 2 3" xfId="38044" xr:uid="{00000000-0005-0000-0000-0000BE5A0000}"/>
    <cellStyle name="Normal 40 5 3 8 2 2 2 4" xfId="32097" xr:uid="{00000000-0005-0000-0000-0000BF5A0000}"/>
    <cellStyle name="Normal 40 5 3 8 2 2 2 5" xfId="25958" xr:uid="{00000000-0005-0000-0000-0000C05A0000}"/>
    <cellStyle name="Normal 40 5 3 8 2 2 3" xfId="13848" xr:uid="{00000000-0005-0000-0000-0000C15A0000}"/>
    <cellStyle name="Normal 40 5 3 8 2 2 3 2" xfId="41476" xr:uid="{00000000-0005-0000-0000-0000C25A0000}"/>
    <cellStyle name="Normal 40 5 3 8 2 2 3 3" xfId="27684" xr:uid="{00000000-0005-0000-0000-0000C35A0000}"/>
    <cellStyle name="Normal 40 5 3 8 2 2 4" xfId="18923" xr:uid="{00000000-0005-0000-0000-0000C45A0000}"/>
    <cellStyle name="Normal 40 5 3 8 2 2 4 2" xfId="36451" xr:uid="{00000000-0005-0000-0000-0000C55A0000}"/>
    <cellStyle name="Normal 40 5 3 8 2 2 4 3" xfId="24541" xr:uid="{00000000-0005-0000-0000-0000C65A0000}"/>
    <cellStyle name="Normal 40 5 3 8 2 2 5" xfId="10273" xr:uid="{00000000-0005-0000-0000-0000C75A0000}"/>
    <cellStyle name="Normal 40 5 3 8 2 2 5 2" xfId="33969" xr:uid="{00000000-0005-0000-0000-0000C85A0000}"/>
    <cellStyle name="Normal 40 5 3 8 2 2 6" xfId="8401" xr:uid="{00000000-0005-0000-0000-0000C95A0000}"/>
    <cellStyle name="Normal 40 5 3 8 2 2 6 2" xfId="30225" xr:uid="{00000000-0005-0000-0000-0000CA5A0000}"/>
    <cellStyle name="Normal 40 5 3 8 2 2 7" xfId="6529" xr:uid="{00000000-0005-0000-0000-0000CB5A0000}"/>
    <cellStyle name="Normal 40 5 3 8 2 2 7 2" xfId="22669" xr:uid="{00000000-0005-0000-0000-0000CC5A0000}"/>
    <cellStyle name="Normal 40 5 3 8 2 2 8" xfId="4657" xr:uid="{00000000-0005-0000-0000-0000CD5A0000}"/>
    <cellStyle name="Normal 40 5 3 8 2 2 9" xfId="20797" xr:uid="{00000000-0005-0000-0000-0000CE5A0000}"/>
    <cellStyle name="Normal 40 5 3 8 2 3" xfId="12890" xr:uid="{00000000-0005-0000-0000-0000CF5A0000}"/>
    <cellStyle name="Normal 40 5 3 8 2 3 2" xfId="40576" xr:uid="{00000000-0005-0000-0000-0000D05A0000}"/>
    <cellStyle name="Normal 40 5 3 8 2 3 3" xfId="37501" xr:uid="{00000000-0005-0000-0000-0000D15A0000}"/>
    <cellStyle name="Normal 40 5 3 8 2 3 4" xfId="31554" xr:uid="{00000000-0005-0000-0000-0000D25A0000}"/>
    <cellStyle name="Normal 40 5 3 8 2 3 5" xfId="25059" xr:uid="{00000000-0005-0000-0000-0000D35A0000}"/>
    <cellStyle name="Normal 40 5 3 8 2 4" xfId="15320" xr:uid="{00000000-0005-0000-0000-0000D45A0000}"/>
    <cellStyle name="Normal 40 5 3 8 2 4 2" xfId="42948" xr:uid="{00000000-0005-0000-0000-0000D55A0000}"/>
    <cellStyle name="Normal 40 5 3 8 2 4 3" xfId="27194" xr:uid="{00000000-0005-0000-0000-0000D65A0000}"/>
    <cellStyle name="Normal 40 5 3 8 2 5" xfId="11675" xr:uid="{00000000-0005-0000-0000-0000D75A0000}"/>
    <cellStyle name="Normal 40 5 3 8 2 5 2" xfId="39437" xr:uid="{00000000-0005-0000-0000-0000D85A0000}"/>
    <cellStyle name="Normal 40 5 3 8 2 5 3" xfId="23998" xr:uid="{00000000-0005-0000-0000-0000D95A0000}"/>
    <cellStyle name="Normal 40 5 3 8 2 6" xfId="18380" xr:uid="{00000000-0005-0000-0000-0000DA5A0000}"/>
    <cellStyle name="Normal 40 5 3 8 2 6 2" xfId="35961" xr:uid="{00000000-0005-0000-0000-0000DB5A0000}"/>
    <cellStyle name="Normal 40 5 3 8 2 7" xfId="9730" xr:uid="{00000000-0005-0000-0000-0000DC5A0000}"/>
    <cellStyle name="Normal 40 5 3 8 2 7 2" xfId="33426" xr:uid="{00000000-0005-0000-0000-0000DD5A0000}"/>
    <cellStyle name="Normal 40 5 3 8 2 8" xfId="7858" xr:uid="{00000000-0005-0000-0000-0000DE5A0000}"/>
    <cellStyle name="Normal 40 5 3 8 2 8 2" xfId="29682" xr:uid="{00000000-0005-0000-0000-0000DF5A0000}"/>
    <cellStyle name="Normal 40 5 3 8 2 9" xfId="5986" xr:uid="{00000000-0005-0000-0000-0000E05A0000}"/>
    <cellStyle name="Normal 40 5 3 8 2 9 2" xfId="22126" xr:uid="{00000000-0005-0000-0000-0000E15A0000}"/>
    <cellStyle name="Normal 40 5 3 8 3" xfId="2463" xr:uid="{00000000-0005-0000-0000-0000E25A0000}"/>
    <cellStyle name="Normal 40 5 3 8 3 10" xfId="20475" xr:uid="{00000000-0005-0000-0000-0000E35A0000}"/>
    <cellStyle name="Normal 40 5 3 8 3 2" xfId="13221" xr:uid="{00000000-0005-0000-0000-0000E45A0000}"/>
    <cellStyle name="Normal 40 5 3 8 3 2 2" xfId="40862" xr:uid="{00000000-0005-0000-0000-0000E55A0000}"/>
    <cellStyle name="Normal 40 5 3 8 3 2 3" xfId="37722" xr:uid="{00000000-0005-0000-0000-0000E65A0000}"/>
    <cellStyle name="Normal 40 5 3 8 3 2 4" xfId="31775" xr:uid="{00000000-0005-0000-0000-0000E75A0000}"/>
    <cellStyle name="Normal 40 5 3 8 3 2 5" xfId="25345" xr:uid="{00000000-0005-0000-0000-0000E85A0000}"/>
    <cellStyle name="Normal 40 5 3 8 3 3" xfId="15606" xr:uid="{00000000-0005-0000-0000-0000E95A0000}"/>
    <cellStyle name="Normal 40 5 3 8 3 3 2" xfId="43234" xr:uid="{00000000-0005-0000-0000-0000EA5A0000}"/>
    <cellStyle name="Normal 40 5 3 8 3 3 3" xfId="27362" xr:uid="{00000000-0005-0000-0000-0000EB5A0000}"/>
    <cellStyle name="Normal 40 5 3 8 3 4" xfId="11563" xr:uid="{00000000-0005-0000-0000-0000EC5A0000}"/>
    <cellStyle name="Normal 40 5 3 8 3 4 2" xfId="39330" xr:uid="{00000000-0005-0000-0000-0000ED5A0000}"/>
    <cellStyle name="Normal 40 5 3 8 3 4 3" xfId="24219" xr:uid="{00000000-0005-0000-0000-0000EE5A0000}"/>
    <cellStyle name="Normal 40 5 3 8 3 5" xfId="18601" xr:uid="{00000000-0005-0000-0000-0000EF5A0000}"/>
    <cellStyle name="Normal 40 5 3 8 3 5 2" xfId="36129" xr:uid="{00000000-0005-0000-0000-0000F05A0000}"/>
    <cellStyle name="Normal 40 5 3 8 3 6" xfId="9951" xr:uid="{00000000-0005-0000-0000-0000F15A0000}"/>
    <cellStyle name="Normal 40 5 3 8 3 6 2" xfId="33647" xr:uid="{00000000-0005-0000-0000-0000F25A0000}"/>
    <cellStyle name="Normal 40 5 3 8 3 7" xfId="8079" xr:uid="{00000000-0005-0000-0000-0000F35A0000}"/>
    <cellStyle name="Normal 40 5 3 8 3 7 2" xfId="29903" xr:uid="{00000000-0005-0000-0000-0000F45A0000}"/>
    <cellStyle name="Normal 40 5 3 8 3 8" xfId="6207" xr:uid="{00000000-0005-0000-0000-0000F55A0000}"/>
    <cellStyle name="Normal 40 5 3 8 3 8 2" xfId="22347" xr:uid="{00000000-0005-0000-0000-0000F65A0000}"/>
    <cellStyle name="Normal 40 5 3 8 3 9" xfId="4335" xr:uid="{00000000-0005-0000-0000-0000F75A0000}"/>
    <cellStyle name="Normal 40 5 3 8 4" xfId="1919" xr:uid="{00000000-0005-0000-0000-0000F85A0000}"/>
    <cellStyle name="Normal 40 5 3 8 4 10" xfId="19932" xr:uid="{00000000-0005-0000-0000-0000F95A0000}"/>
    <cellStyle name="Normal 40 5 3 8 4 2" xfId="14117" xr:uid="{00000000-0005-0000-0000-0000FA5A0000}"/>
    <cellStyle name="Normal 40 5 3 8 4 2 2" xfId="41745" xr:uid="{00000000-0005-0000-0000-0000FB5A0000}"/>
    <cellStyle name="Normal 40 5 3 8 4 2 3" xfId="31232" xr:uid="{00000000-0005-0000-0000-0000FC5A0000}"/>
    <cellStyle name="Normal 40 5 3 8 4 2 4" xfId="26227" xr:uid="{00000000-0005-0000-0000-0000FD5A0000}"/>
    <cellStyle name="Normal 40 5 3 8 4 3" xfId="16488" xr:uid="{00000000-0005-0000-0000-0000FE5A0000}"/>
    <cellStyle name="Normal 40 5 3 8 4 3 2" xfId="44116" xr:uid="{00000000-0005-0000-0000-0000FF5A0000}"/>
    <cellStyle name="Normal 40 5 3 8 4 3 3" xfId="27960" xr:uid="{00000000-0005-0000-0000-0000005B0000}"/>
    <cellStyle name="Normal 40 5 3 8 4 4" xfId="11446" xr:uid="{00000000-0005-0000-0000-0000015B0000}"/>
    <cellStyle name="Normal 40 5 3 8 4 4 2" xfId="39217" xr:uid="{00000000-0005-0000-0000-0000025B0000}"/>
    <cellStyle name="Normal 40 5 3 8 4 4 3" xfId="23676" xr:uid="{00000000-0005-0000-0000-0000035B0000}"/>
    <cellStyle name="Normal 40 5 3 8 4 5" xfId="18058" xr:uid="{00000000-0005-0000-0000-0000045B0000}"/>
    <cellStyle name="Normal 40 5 3 8 4 5 2" xfId="36727" xr:uid="{00000000-0005-0000-0000-0000055B0000}"/>
    <cellStyle name="Normal 40 5 3 8 4 6" xfId="9408" xr:uid="{00000000-0005-0000-0000-0000065B0000}"/>
    <cellStyle name="Normal 40 5 3 8 4 6 2" xfId="33104" xr:uid="{00000000-0005-0000-0000-0000075B0000}"/>
    <cellStyle name="Normal 40 5 3 8 4 7" xfId="7536" xr:uid="{00000000-0005-0000-0000-0000085B0000}"/>
    <cellStyle name="Normal 40 5 3 8 4 7 2" xfId="29360" xr:uid="{00000000-0005-0000-0000-0000095B0000}"/>
    <cellStyle name="Normal 40 5 3 8 4 8" xfId="5664" xr:uid="{00000000-0005-0000-0000-00000A5B0000}"/>
    <cellStyle name="Normal 40 5 3 8 4 8 2" xfId="21804" xr:uid="{00000000-0005-0000-0000-00000B5B0000}"/>
    <cellStyle name="Normal 40 5 3 8 4 9" xfId="3792" xr:uid="{00000000-0005-0000-0000-00000C5B0000}"/>
    <cellStyle name="Normal 40 5 3 8 5" xfId="11123" xr:uid="{00000000-0005-0000-0000-00000D5B0000}"/>
    <cellStyle name="Normal 40 5 3 8 5 2" xfId="12813" xr:uid="{00000000-0005-0000-0000-00000E5B0000}"/>
    <cellStyle name="Normal 40 5 3 8 5 2 2" xfId="40536" xr:uid="{00000000-0005-0000-0000-00000F5B0000}"/>
    <cellStyle name="Normal 40 5 3 8 5 2 3" xfId="34773" xr:uid="{00000000-0005-0000-0000-0000105B0000}"/>
    <cellStyle name="Normal 40 5 3 8 5 3" xfId="15280" xr:uid="{00000000-0005-0000-0000-0000115B0000}"/>
    <cellStyle name="Normal 40 5 3 8 5 3 2" xfId="42908" xr:uid="{00000000-0005-0000-0000-0000125B0000}"/>
    <cellStyle name="Normal 40 5 3 8 5 4" xfId="38894" xr:uid="{00000000-0005-0000-0000-0000135B0000}"/>
    <cellStyle name="Normal 40 5 3 8 5 5" xfId="37179" xr:uid="{00000000-0005-0000-0000-0000145B0000}"/>
    <cellStyle name="Normal 40 5 3 8 5 6" xfId="30599" xr:uid="{00000000-0005-0000-0000-0000155B0000}"/>
    <cellStyle name="Normal 40 5 3 8 5 7" xfId="25019" xr:uid="{00000000-0005-0000-0000-0000165B0000}"/>
    <cellStyle name="Normal 40 5 3 8 6" xfId="12219" xr:uid="{00000000-0005-0000-0000-0000175B0000}"/>
    <cellStyle name="Normal 40 5 3 8 6 2" xfId="39966" xr:uid="{00000000-0005-0000-0000-0000185B0000}"/>
    <cellStyle name="Normal 40 5 3 8 6 3" xfId="34496" xr:uid="{00000000-0005-0000-0000-0000195B0000}"/>
    <cellStyle name="Normal 40 5 3 8 6 4" xfId="26928" xr:uid="{00000000-0005-0000-0000-00001A5B0000}"/>
    <cellStyle name="Normal 40 5 3 8 7" xfId="14710" xr:uid="{00000000-0005-0000-0000-00001B5B0000}"/>
    <cellStyle name="Normal 40 5 3 8 7 2" xfId="42338" xr:uid="{00000000-0005-0000-0000-00001C5B0000}"/>
    <cellStyle name="Normal 40 5 3 8 7 3" xfId="23043" xr:uid="{00000000-0005-0000-0000-00001D5B0000}"/>
    <cellStyle name="Normal 40 5 3 8 8" xfId="16930" xr:uid="{00000000-0005-0000-0000-00001E5B0000}"/>
    <cellStyle name="Normal 40 5 3 8 8 2" xfId="44558" xr:uid="{00000000-0005-0000-0000-00001F5B0000}"/>
    <cellStyle name="Normal 40 5 3 8 9" xfId="10647" xr:uid="{00000000-0005-0000-0000-0000205B0000}"/>
    <cellStyle name="Normal 40 5 3 8 9 2" xfId="38418" xr:uid="{00000000-0005-0000-0000-0000215B0000}"/>
    <cellStyle name="Normal 40 5 3 9" xfId="1133" xr:uid="{00000000-0005-0000-0000-0000225B0000}"/>
    <cellStyle name="Normal 40 5 3 9 10" xfId="8622" xr:uid="{00000000-0005-0000-0000-0000235B0000}"/>
    <cellStyle name="Normal 40 5 3 9 10 2" xfId="32318" xr:uid="{00000000-0005-0000-0000-0000245B0000}"/>
    <cellStyle name="Normal 40 5 3 9 11" xfId="6750" xr:uid="{00000000-0005-0000-0000-0000255B0000}"/>
    <cellStyle name="Normal 40 5 3 9 11 2" xfId="28574" xr:uid="{00000000-0005-0000-0000-0000265B0000}"/>
    <cellStyle name="Normal 40 5 3 9 12" xfId="4878" xr:uid="{00000000-0005-0000-0000-0000275B0000}"/>
    <cellStyle name="Normal 40 5 3 9 12 2" xfId="21018" xr:uid="{00000000-0005-0000-0000-0000285B0000}"/>
    <cellStyle name="Normal 40 5 3 9 13" xfId="3006" xr:uid="{00000000-0005-0000-0000-0000295B0000}"/>
    <cellStyle name="Normal 40 5 3 9 14" xfId="19146" xr:uid="{00000000-0005-0000-0000-00002A5B0000}"/>
    <cellStyle name="Normal 40 5 3 9 2" xfId="2632" xr:uid="{00000000-0005-0000-0000-00002B5B0000}"/>
    <cellStyle name="Normal 40 5 3 9 2 10" xfId="20644" xr:uid="{00000000-0005-0000-0000-00002C5B0000}"/>
    <cellStyle name="Normal 40 5 3 9 2 2" xfId="12859" xr:uid="{00000000-0005-0000-0000-00002D5B0000}"/>
    <cellStyle name="Normal 40 5 3 9 2 2 2" xfId="40561" xr:uid="{00000000-0005-0000-0000-00002E5B0000}"/>
    <cellStyle name="Normal 40 5 3 9 2 2 3" xfId="37891" xr:uid="{00000000-0005-0000-0000-00002F5B0000}"/>
    <cellStyle name="Normal 40 5 3 9 2 2 4" xfId="31944" xr:uid="{00000000-0005-0000-0000-0000305B0000}"/>
    <cellStyle name="Normal 40 5 3 9 2 2 5" xfId="25044" xr:uid="{00000000-0005-0000-0000-0000315B0000}"/>
    <cellStyle name="Normal 40 5 3 9 2 3" xfId="15305" xr:uid="{00000000-0005-0000-0000-0000325B0000}"/>
    <cellStyle name="Normal 40 5 3 9 2 3 2" xfId="42933" xr:uid="{00000000-0005-0000-0000-0000335B0000}"/>
    <cellStyle name="Normal 40 5 3 9 2 3 3" xfId="27531" xr:uid="{00000000-0005-0000-0000-0000345B0000}"/>
    <cellStyle name="Normal 40 5 3 9 2 4" xfId="11608" xr:uid="{00000000-0005-0000-0000-0000355B0000}"/>
    <cellStyle name="Normal 40 5 3 9 2 4 2" xfId="39371" xr:uid="{00000000-0005-0000-0000-0000365B0000}"/>
    <cellStyle name="Normal 40 5 3 9 2 4 3" xfId="24388" xr:uid="{00000000-0005-0000-0000-0000375B0000}"/>
    <cellStyle name="Normal 40 5 3 9 2 5" xfId="18770" xr:uid="{00000000-0005-0000-0000-0000385B0000}"/>
    <cellStyle name="Normal 40 5 3 9 2 5 2" xfId="36298" xr:uid="{00000000-0005-0000-0000-0000395B0000}"/>
    <cellStyle name="Normal 40 5 3 9 2 6" xfId="10120" xr:uid="{00000000-0005-0000-0000-00003A5B0000}"/>
    <cellStyle name="Normal 40 5 3 9 2 6 2" xfId="33816" xr:uid="{00000000-0005-0000-0000-00003B5B0000}"/>
    <cellStyle name="Normal 40 5 3 9 2 7" xfId="8248" xr:uid="{00000000-0005-0000-0000-00003C5B0000}"/>
    <cellStyle name="Normal 40 5 3 9 2 7 2" xfId="30072" xr:uid="{00000000-0005-0000-0000-00003D5B0000}"/>
    <cellStyle name="Normal 40 5 3 9 2 8" xfId="6376" xr:uid="{00000000-0005-0000-0000-00003E5B0000}"/>
    <cellStyle name="Normal 40 5 3 9 2 8 2" xfId="22516" xr:uid="{00000000-0005-0000-0000-00003F5B0000}"/>
    <cellStyle name="Normal 40 5 3 9 2 9" xfId="4504" xr:uid="{00000000-0005-0000-0000-0000405B0000}"/>
    <cellStyle name="Normal 40 5 3 9 3" xfId="2088" xr:uid="{00000000-0005-0000-0000-0000415B0000}"/>
    <cellStyle name="Normal 40 5 3 9 3 10" xfId="20101" xr:uid="{00000000-0005-0000-0000-0000425B0000}"/>
    <cellStyle name="Normal 40 5 3 9 3 2" xfId="14136" xr:uid="{00000000-0005-0000-0000-0000435B0000}"/>
    <cellStyle name="Normal 40 5 3 9 3 2 2" xfId="41764" xr:uid="{00000000-0005-0000-0000-0000445B0000}"/>
    <cellStyle name="Normal 40 5 3 9 3 2 3" xfId="31401" xr:uid="{00000000-0005-0000-0000-0000455B0000}"/>
    <cellStyle name="Normal 40 5 3 9 3 2 4" xfId="26246" xr:uid="{00000000-0005-0000-0000-0000465B0000}"/>
    <cellStyle name="Normal 40 5 3 9 3 3" xfId="16507" xr:uid="{00000000-0005-0000-0000-0000475B0000}"/>
    <cellStyle name="Normal 40 5 3 9 3 3 2" xfId="44135" xr:uid="{00000000-0005-0000-0000-0000485B0000}"/>
    <cellStyle name="Normal 40 5 3 9 3 3 3" xfId="27979" xr:uid="{00000000-0005-0000-0000-0000495B0000}"/>
    <cellStyle name="Normal 40 5 3 9 3 4" xfId="10970" xr:uid="{00000000-0005-0000-0000-00004A5B0000}"/>
    <cellStyle name="Normal 40 5 3 9 3 4 2" xfId="38741" xr:uid="{00000000-0005-0000-0000-00004B5B0000}"/>
    <cellStyle name="Normal 40 5 3 9 3 4 3" xfId="23845" xr:uid="{00000000-0005-0000-0000-00004C5B0000}"/>
    <cellStyle name="Normal 40 5 3 9 3 5" xfId="18227" xr:uid="{00000000-0005-0000-0000-00004D5B0000}"/>
    <cellStyle name="Normal 40 5 3 9 3 5 2" xfId="36746" xr:uid="{00000000-0005-0000-0000-00004E5B0000}"/>
    <cellStyle name="Normal 40 5 3 9 3 6" xfId="9577" xr:uid="{00000000-0005-0000-0000-00004F5B0000}"/>
    <cellStyle name="Normal 40 5 3 9 3 6 2" xfId="33273" xr:uid="{00000000-0005-0000-0000-0000505B0000}"/>
    <cellStyle name="Normal 40 5 3 9 3 7" xfId="7705" xr:uid="{00000000-0005-0000-0000-0000515B0000}"/>
    <cellStyle name="Normal 40 5 3 9 3 7 2" xfId="29529" xr:uid="{00000000-0005-0000-0000-0000525B0000}"/>
    <cellStyle name="Normal 40 5 3 9 3 8" xfId="5833" xr:uid="{00000000-0005-0000-0000-0000535B0000}"/>
    <cellStyle name="Normal 40 5 3 9 3 8 2" xfId="21973" xr:uid="{00000000-0005-0000-0000-0000545B0000}"/>
    <cellStyle name="Normal 40 5 3 9 3 9" xfId="3961" xr:uid="{00000000-0005-0000-0000-0000555B0000}"/>
    <cellStyle name="Normal 40 5 3 9 4" xfId="12636" xr:uid="{00000000-0005-0000-0000-0000565B0000}"/>
    <cellStyle name="Normal 40 5 3 9 4 2" xfId="15119" xr:uid="{00000000-0005-0000-0000-0000575B0000}"/>
    <cellStyle name="Normal 40 5 3 9 4 2 2" xfId="42747" xr:uid="{00000000-0005-0000-0000-0000585B0000}"/>
    <cellStyle name="Normal 40 5 3 9 4 2 3" xfId="34701" xr:uid="{00000000-0005-0000-0000-0000595B0000}"/>
    <cellStyle name="Normal 40 5 3 9 4 3" xfId="40375" xr:uid="{00000000-0005-0000-0000-00005A5B0000}"/>
    <cellStyle name="Normal 40 5 3 9 4 4" xfId="37348" xr:uid="{00000000-0005-0000-0000-00005B5B0000}"/>
    <cellStyle name="Normal 40 5 3 9 4 5" xfId="30446" xr:uid="{00000000-0005-0000-0000-00005C5B0000}"/>
    <cellStyle name="Normal 40 5 3 9 4 6" xfId="24858" xr:uid="{00000000-0005-0000-0000-00005D5B0000}"/>
    <cellStyle name="Normal 40 5 3 9 5" xfId="12066" xr:uid="{00000000-0005-0000-0000-00005E5B0000}"/>
    <cellStyle name="Normal 40 5 3 9 5 2" xfId="39813" xr:uid="{00000000-0005-0000-0000-00005F5B0000}"/>
    <cellStyle name="Normal 40 5 3 9 5 3" xfId="34343" xr:uid="{00000000-0005-0000-0000-0000605B0000}"/>
    <cellStyle name="Normal 40 5 3 9 5 4" xfId="26948" xr:uid="{00000000-0005-0000-0000-0000615B0000}"/>
    <cellStyle name="Normal 40 5 3 9 6" xfId="14557" xr:uid="{00000000-0005-0000-0000-0000625B0000}"/>
    <cellStyle name="Normal 40 5 3 9 6 2" xfId="42185" xr:uid="{00000000-0005-0000-0000-0000635B0000}"/>
    <cellStyle name="Normal 40 5 3 9 6 3" xfId="22890" xr:uid="{00000000-0005-0000-0000-0000645B0000}"/>
    <cellStyle name="Normal 40 5 3 9 7" xfId="16777" xr:uid="{00000000-0005-0000-0000-0000655B0000}"/>
    <cellStyle name="Normal 40 5 3 9 7 2" xfId="44405" xr:uid="{00000000-0005-0000-0000-0000665B0000}"/>
    <cellStyle name="Normal 40 5 3 9 8" xfId="10494" xr:uid="{00000000-0005-0000-0000-0000675B0000}"/>
    <cellStyle name="Normal 40 5 3 9 8 2" xfId="38265" xr:uid="{00000000-0005-0000-0000-0000685B0000}"/>
    <cellStyle name="Normal 40 5 3 9 9" xfId="17272" xr:uid="{00000000-0005-0000-0000-0000695B0000}"/>
    <cellStyle name="Normal 40 5 3 9 9 2" xfId="35715" xr:uid="{00000000-0005-0000-0000-00006A5B0000}"/>
    <cellStyle name="Normal 40 5 30" xfId="18989" xr:uid="{00000000-0005-0000-0000-00006B5B0000}"/>
    <cellStyle name="Normal 40 5 4" xfId="635" xr:uid="{00000000-0005-0000-0000-00006C5B0000}"/>
    <cellStyle name="Normal 40 5 4 10" xfId="1614" xr:uid="{00000000-0005-0000-0000-00006D5B0000}"/>
    <cellStyle name="Normal 40 5 4 10 10" xfId="3487" xr:uid="{00000000-0005-0000-0000-00006E5B0000}"/>
    <cellStyle name="Normal 40 5 4 10 11" xfId="19627" xr:uid="{00000000-0005-0000-0000-00006F5B0000}"/>
    <cellStyle name="Normal 40 5 4 10 2" xfId="13979" xr:uid="{00000000-0005-0000-0000-0000705B0000}"/>
    <cellStyle name="Normal 40 5 4 10 2 2" xfId="16350" xr:uid="{00000000-0005-0000-0000-0000715B0000}"/>
    <cellStyle name="Normal 40 5 4 10 2 2 2" xfId="43978" xr:uid="{00000000-0005-0000-0000-0000725B0000}"/>
    <cellStyle name="Normal 40 5 4 10 2 2 3" xfId="27820" xr:uid="{00000000-0005-0000-0000-0000735B0000}"/>
    <cellStyle name="Normal 40 5 4 10 2 3" xfId="41607" xr:uid="{00000000-0005-0000-0000-0000745B0000}"/>
    <cellStyle name="Normal 40 5 4 10 2 4" xfId="36587" xr:uid="{00000000-0005-0000-0000-0000755B0000}"/>
    <cellStyle name="Normal 40 5 4 10 2 5" xfId="30927" xr:uid="{00000000-0005-0000-0000-0000765B0000}"/>
    <cellStyle name="Normal 40 5 4 10 2 6" xfId="26089" xr:uid="{00000000-0005-0000-0000-0000775B0000}"/>
    <cellStyle name="Normal 40 5 4 10 3" xfId="12847" xr:uid="{00000000-0005-0000-0000-0000785B0000}"/>
    <cellStyle name="Normal 40 5 4 10 3 2" xfId="40555" xr:uid="{00000000-0005-0000-0000-0000795B0000}"/>
    <cellStyle name="Normal 40 5 4 10 3 3" xfId="34791" xr:uid="{00000000-0005-0000-0000-00007A5B0000}"/>
    <cellStyle name="Normal 40 5 4 10 3 4" xfId="25038" xr:uid="{00000000-0005-0000-0000-00007B5B0000}"/>
    <cellStyle name="Normal 40 5 4 10 4" xfId="15299" xr:uid="{00000000-0005-0000-0000-00007C5B0000}"/>
    <cellStyle name="Normal 40 5 4 10 4 2" xfId="42927" xr:uid="{00000000-0005-0000-0000-00007D5B0000}"/>
    <cellStyle name="Normal 40 5 4 10 4 3" xfId="26788" xr:uid="{00000000-0005-0000-0000-00007E5B0000}"/>
    <cellStyle name="Normal 40 5 4 10 5" xfId="11502" xr:uid="{00000000-0005-0000-0000-00007F5B0000}"/>
    <cellStyle name="Normal 40 5 4 10 5 2" xfId="39273" xr:uid="{00000000-0005-0000-0000-0000805B0000}"/>
    <cellStyle name="Normal 40 5 4 10 5 3" xfId="23371" xr:uid="{00000000-0005-0000-0000-0000815B0000}"/>
    <cellStyle name="Normal 40 5 4 10 6" xfId="17753" xr:uid="{00000000-0005-0000-0000-0000825B0000}"/>
    <cellStyle name="Normal 40 5 4 10 6 2" xfId="35556" xr:uid="{00000000-0005-0000-0000-0000835B0000}"/>
    <cellStyle name="Normal 40 5 4 10 7" xfId="9103" xr:uid="{00000000-0005-0000-0000-0000845B0000}"/>
    <cellStyle name="Normal 40 5 4 10 7 2" xfId="32799" xr:uid="{00000000-0005-0000-0000-0000855B0000}"/>
    <cellStyle name="Normal 40 5 4 10 8" xfId="7231" xr:uid="{00000000-0005-0000-0000-0000865B0000}"/>
    <cellStyle name="Normal 40 5 4 10 8 2" xfId="29055" xr:uid="{00000000-0005-0000-0000-0000875B0000}"/>
    <cellStyle name="Normal 40 5 4 10 9" xfId="5359" xr:uid="{00000000-0005-0000-0000-0000885B0000}"/>
    <cellStyle name="Normal 40 5 4 10 9 2" xfId="21499" xr:uid="{00000000-0005-0000-0000-0000895B0000}"/>
    <cellStyle name="Normal 40 5 4 11" xfId="1461" xr:uid="{00000000-0005-0000-0000-00008A5B0000}"/>
    <cellStyle name="Normal 40 5 4 11 10" xfId="3334" xr:uid="{00000000-0005-0000-0000-00008B5B0000}"/>
    <cellStyle name="Normal 40 5 4 11 11" xfId="19474" xr:uid="{00000000-0005-0000-0000-00008C5B0000}"/>
    <cellStyle name="Normal 40 5 4 11 2" xfId="13988" xr:uid="{00000000-0005-0000-0000-00008D5B0000}"/>
    <cellStyle name="Normal 40 5 4 11 2 2" xfId="16359" xr:uid="{00000000-0005-0000-0000-00008E5B0000}"/>
    <cellStyle name="Normal 40 5 4 11 2 2 2" xfId="43987" xr:uid="{00000000-0005-0000-0000-00008F5B0000}"/>
    <cellStyle name="Normal 40 5 4 11 2 2 3" xfId="27829" xr:uid="{00000000-0005-0000-0000-0000905B0000}"/>
    <cellStyle name="Normal 40 5 4 11 2 3" xfId="41616" xr:uid="{00000000-0005-0000-0000-0000915B0000}"/>
    <cellStyle name="Normal 40 5 4 11 2 4" xfId="36596" xr:uid="{00000000-0005-0000-0000-0000925B0000}"/>
    <cellStyle name="Normal 40 5 4 11 2 5" xfId="30774" xr:uid="{00000000-0005-0000-0000-0000935B0000}"/>
    <cellStyle name="Normal 40 5 4 11 2 6" xfId="26098" xr:uid="{00000000-0005-0000-0000-0000945B0000}"/>
    <cellStyle name="Normal 40 5 4 11 3" xfId="12887" xr:uid="{00000000-0005-0000-0000-0000955B0000}"/>
    <cellStyle name="Normal 40 5 4 11 3 2" xfId="40574" xr:uid="{00000000-0005-0000-0000-0000965B0000}"/>
    <cellStyle name="Normal 40 5 4 11 3 3" xfId="34803" xr:uid="{00000000-0005-0000-0000-0000975B0000}"/>
    <cellStyle name="Normal 40 5 4 11 3 4" xfId="25057" xr:uid="{00000000-0005-0000-0000-0000985B0000}"/>
    <cellStyle name="Normal 40 5 4 11 4" xfId="15318" xr:uid="{00000000-0005-0000-0000-0000995B0000}"/>
    <cellStyle name="Normal 40 5 4 11 4 2" xfId="42946" xr:uid="{00000000-0005-0000-0000-00009A5B0000}"/>
    <cellStyle name="Normal 40 5 4 11 4 3" xfId="26797" xr:uid="{00000000-0005-0000-0000-00009B5B0000}"/>
    <cellStyle name="Normal 40 5 4 11 5" xfId="11298" xr:uid="{00000000-0005-0000-0000-00009C5B0000}"/>
    <cellStyle name="Normal 40 5 4 11 5 2" xfId="39069" xr:uid="{00000000-0005-0000-0000-00009D5B0000}"/>
    <cellStyle name="Normal 40 5 4 11 5 3" xfId="23218" xr:uid="{00000000-0005-0000-0000-00009E5B0000}"/>
    <cellStyle name="Normal 40 5 4 11 6" xfId="17600" xr:uid="{00000000-0005-0000-0000-00009F5B0000}"/>
    <cellStyle name="Normal 40 5 4 11 6 2" xfId="35565" xr:uid="{00000000-0005-0000-0000-0000A05B0000}"/>
    <cellStyle name="Normal 40 5 4 11 7" xfId="8950" xr:uid="{00000000-0005-0000-0000-0000A15B0000}"/>
    <cellStyle name="Normal 40 5 4 11 7 2" xfId="32646" xr:uid="{00000000-0005-0000-0000-0000A25B0000}"/>
    <cellStyle name="Normal 40 5 4 11 8" xfId="7078" xr:uid="{00000000-0005-0000-0000-0000A35B0000}"/>
    <cellStyle name="Normal 40 5 4 11 8 2" xfId="28902" xr:uid="{00000000-0005-0000-0000-0000A45B0000}"/>
    <cellStyle name="Normal 40 5 4 11 9" xfId="5206" xr:uid="{00000000-0005-0000-0000-0000A55B0000}"/>
    <cellStyle name="Normal 40 5 4 11 9 2" xfId="21346" xr:uid="{00000000-0005-0000-0000-0000A65B0000}"/>
    <cellStyle name="Normal 40 5 4 12" xfId="10822" xr:uid="{00000000-0005-0000-0000-0000A75B0000}"/>
    <cellStyle name="Normal 40 5 4 12 2" xfId="14233" xr:uid="{00000000-0005-0000-0000-0000A85B0000}"/>
    <cellStyle name="Normal 40 5 4 12 2 2" xfId="16604" xr:uid="{00000000-0005-0000-0000-0000A95B0000}"/>
    <cellStyle name="Normal 40 5 4 12 2 2 2" xfId="44232" xr:uid="{00000000-0005-0000-0000-0000AA5B0000}"/>
    <cellStyle name="Normal 40 5 4 12 2 2 3" xfId="28084" xr:uid="{00000000-0005-0000-0000-0000AB5B0000}"/>
    <cellStyle name="Normal 40 5 4 12 2 3" xfId="41861" xr:uid="{00000000-0005-0000-0000-0000AC5B0000}"/>
    <cellStyle name="Normal 40 5 4 12 2 4" xfId="36851" xr:uid="{00000000-0005-0000-0000-0000AD5B0000}"/>
    <cellStyle name="Normal 40 5 4 12 2 5" xfId="35002" xr:uid="{00000000-0005-0000-0000-0000AE5B0000}"/>
    <cellStyle name="Normal 40 5 4 12 2 6" xfId="26343" xr:uid="{00000000-0005-0000-0000-0000AF5B0000}"/>
    <cellStyle name="Normal 40 5 4 12 3" xfId="12974" xr:uid="{00000000-0005-0000-0000-0000B05B0000}"/>
    <cellStyle name="Normal 40 5 4 12 3 2" xfId="40633" xr:uid="{00000000-0005-0000-0000-0000B15B0000}"/>
    <cellStyle name="Normal 40 5 4 12 3 3" xfId="34846" xr:uid="{00000000-0005-0000-0000-0000B25B0000}"/>
    <cellStyle name="Normal 40 5 4 12 3 4" xfId="27053" xr:uid="{00000000-0005-0000-0000-0000B35B0000}"/>
    <cellStyle name="Normal 40 5 4 12 4" xfId="15377" xr:uid="{00000000-0005-0000-0000-0000B45B0000}"/>
    <cellStyle name="Normal 40 5 4 12 4 2" xfId="43005" xr:uid="{00000000-0005-0000-0000-0000B55B0000}"/>
    <cellStyle name="Normal 40 5 4 12 5" xfId="38593" xr:uid="{00000000-0005-0000-0000-0000B65B0000}"/>
    <cellStyle name="Normal 40 5 4 12 6" xfId="35820" xr:uid="{00000000-0005-0000-0000-0000B75B0000}"/>
    <cellStyle name="Normal 40 5 4 12 7" xfId="30298" xr:uid="{00000000-0005-0000-0000-0000B85B0000}"/>
    <cellStyle name="Normal 40 5 4 12 8" xfId="25116" xr:uid="{00000000-0005-0000-0000-0000B95B0000}"/>
    <cellStyle name="Normal 40 5 4 13" xfId="12976" xr:uid="{00000000-0005-0000-0000-0000BA5B0000}"/>
    <cellStyle name="Normal 40 5 4 13 2" xfId="15379" xr:uid="{00000000-0005-0000-0000-0000BB5B0000}"/>
    <cellStyle name="Normal 40 5 4 13 2 2" xfId="43007" xr:uid="{00000000-0005-0000-0000-0000BC5B0000}"/>
    <cellStyle name="Normal 40 5 4 13 2 3" xfId="26723" xr:uid="{00000000-0005-0000-0000-0000BD5B0000}"/>
    <cellStyle name="Normal 40 5 4 13 3" xfId="40635" xr:uid="{00000000-0005-0000-0000-0000BE5B0000}"/>
    <cellStyle name="Normal 40 5 4 13 4" xfId="35491" xr:uid="{00000000-0005-0000-0000-0000BF5B0000}"/>
    <cellStyle name="Normal 40 5 4 13 5" xfId="34848" xr:uid="{00000000-0005-0000-0000-0000C05B0000}"/>
    <cellStyle name="Normal 40 5 4 13 6" xfId="25118" xr:uid="{00000000-0005-0000-0000-0000C15B0000}"/>
    <cellStyle name="Normal 40 5 4 14" xfId="12978" xr:uid="{00000000-0005-0000-0000-0000C25B0000}"/>
    <cellStyle name="Normal 40 5 4 14 2" xfId="15381" xr:uid="{00000000-0005-0000-0000-0000C35B0000}"/>
    <cellStyle name="Normal 40 5 4 14 2 2" xfId="43009" xr:uid="{00000000-0005-0000-0000-0000C45B0000}"/>
    <cellStyle name="Normal 40 5 4 14 2 3" xfId="26568" xr:uid="{00000000-0005-0000-0000-0000C55B0000}"/>
    <cellStyle name="Normal 40 5 4 14 3" xfId="40637" xr:uid="{00000000-0005-0000-0000-0000C65B0000}"/>
    <cellStyle name="Normal 40 5 4 14 4" xfId="35336" xr:uid="{00000000-0005-0000-0000-0000C75B0000}"/>
    <cellStyle name="Normal 40 5 4 14 5" xfId="34850" xr:uid="{00000000-0005-0000-0000-0000C85B0000}"/>
    <cellStyle name="Normal 40 5 4 14 6" xfId="25120" xr:uid="{00000000-0005-0000-0000-0000C95B0000}"/>
    <cellStyle name="Normal 40 5 4 15" xfId="12980" xr:uid="{00000000-0005-0000-0000-0000CA5B0000}"/>
    <cellStyle name="Normal 40 5 4 15 2" xfId="15383" xr:uid="{00000000-0005-0000-0000-0000CB5B0000}"/>
    <cellStyle name="Normal 40 5 4 15 2 2" xfId="43011" xr:uid="{00000000-0005-0000-0000-0000CC5B0000}"/>
    <cellStyle name="Normal 40 5 4 15 2 3" xfId="27755" xr:uid="{00000000-0005-0000-0000-0000CD5B0000}"/>
    <cellStyle name="Normal 40 5 4 15 3" xfId="40639" xr:uid="{00000000-0005-0000-0000-0000CE5B0000}"/>
    <cellStyle name="Normal 40 5 4 15 4" xfId="36522" xr:uid="{00000000-0005-0000-0000-0000CF5B0000}"/>
    <cellStyle name="Normal 40 5 4 15 5" xfId="34852" xr:uid="{00000000-0005-0000-0000-0000D05B0000}"/>
    <cellStyle name="Normal 40 5 4 15 6" xfId="25122" xr:uid="{00000000-0005-0000-0000-0000D15B0000}"/>
    <cellStyle name="Normal 40 5 4 16" xfId="12982" xr:uid="{00000000-0005-0000-0000-0000D25B0000}"/>
    <cellStyle name="Normal 40 5 4 16 2" xfId="15385" xr:uid="{00000000-0005-0000-0000-0000D35B0000}"/>
    <cellStyle name="Normal 40 5 4 16 2 2" xfId="43013" xr:uid="{00000000-0005-0000-0000-0000D45B0000}"/>
    <cellStyle name="Normal 40 5 4 16 3" xfId="40641" xr:uid="{00000000-0005-0000-0000-0000D55B0000}"/>
    <cellStyle name="Normal 40 5 4 16 4" xfId="35178" xr:uid="{00000000-0005-0000-0000-0000D65B0000}"/>
    <cellStyle name="Normal 40 5 4 16 5" xfId="34854" xr:uid="{00000000-0005-0000-0000-0000D75B0000}"/>
    <cellStyle name="Normal 40 5 4 16 6" xfId="25124" xr:uid="{00000000-0005-0000-0000-0000D85B0000}"/>
    <cellStyle name="Normal 40 5 4 17" xfId="12987" xr:uid="{00000000-0005-0000-0000-0000D95B0000}"/>
    <cellStyle name="Normal 40 5 4 17 2" xfId="15388" xr:uid="{00000000-0005-0000-0000-0000DA5B0000}"/>
    <cellStyle name="Normal 40 5 4 17 2 2" xfId="43016" xr:uid="{00000000-0005-0000-0000-0000DB5B0000}"/>
    <cellStyle name="Normal 40 5 4 17 3" xfId="40644" xr:uid="{00000000-0005-0000-0000-0000DC5B0000}"/>
    <cellStyle name="Normal 40 5 4 17 4" xfId="36874" xr:uid="{00000000-0005-0000-0000-0000DD5B0000}"/>
    <cellStyle name="Normal 40 5 4 17 5" xfId="34857" xr:uid="{00000000-0005-0000-0000-0000DE5B0000}"/>
    <cellStyle name="Normal 40 5 4 17 6" xfId="25127" xr:uid="{00000000-0005-0000-0000-0000DF5B0000}"/>
    <cellStyle name="Normal 40 5 4 18" xfId="13045" xr:uid="{00000000-0005-0000-0000-0000E05B0000}"/>
    <cellStyle name="Normal 40 5 4 18 2" xfId="15438" xr:uid="{00000000-0005-0000-0000-0000E15B0000}"/>
    <cellStyle name="Normal 40 5 4 18 2 2" xfId="43066" xr:uid="{00000000-0005-0000-0000-0000E25B0000}"/>
    <cellStyle name="Normal 40 5 4 18 3" xfId="40694" xr:uid="{00000000-0005-0000-0000-0000E35B0000}"/>
    <cellStyle name="Normal 40 5 4 18 4" xfId="34879" xr:uid="{00000000-0005-0000-0000-0000E45B0000}"/>
    <cellStyle name="Normal 40 5 4 18 5" xfId="25177" xr:uid="{00000000-0005-0000-0000-0000E55B0000}"/>
    <cellStyle name="Normal 40 5 4 19" xfId="13090" xr:uid="{00000000-0005-0000-0000-0000E65B0000}"/>
    <cellStyle name="Normal 40 5 4 19 2" xfId="15483" xr:uid="{00000000-0005-0000-0000-0000E75B0000}"/>
    <cellStyle name="Normal 40 5 4 19 2 2" xfId="43111" xr:uid="{00000000-0005-0000-0000-0000E85B0000}"/>
    <cellStyle name="Normal 40 5 4 19 3" xfId="40739" xr:uid="{00000000-0005-0000-0000-0000E95B0000}"/>
    <cellStyle name="Normal 40 5 4 19 4" xfId="34883" xr:uid="{00000000-0005-0000-0000-0000EA5B0000}"/>
    <cellStyle name="Normal 40 5 4 19 5" xfId="25222" xr:uid="{00000000-0005-0000-0000-0000EB5B0000}"/>
    <cellStyle name="Normal 40 5 4 2" xfId="658" xr:uid="{00000000-0005-0000-0000-0000EC5B0000}"/>
    <cellStyle name="Normal 40 5 4 2 10" xfId="11782" xr:uid="{00000000-0005-0000-0000-0000ED5B0000}"/>
    <cellStyle name="Normal 40 5 4 2 10 2" xfId="39535" xr:uid="{00000000-0005-0000-0000-0000EE5B0000}"/>
    <cellStyle name="Normal 40 5 4 2 10 3" xfId="36891" xr:uid="{00000000-0005-0000-0000-0000EF5B0000}"/>
    <cellStyle name="Normal 40 5 4 2 10 4" xfId="30315" xr:uid="{00000000-0005-0000-0000-0000F05B0000}"/>
    <cellStyle name="Normal 40 5 4 2 10 5" xfId="24638" xr:uid="{00000000-0005-0000-0000-0000F15B0000}"/>
    <cellStyle name="Normal 40 5 4 2 11" xfId="14273" xr:uid="{00000000-0005-0000-0000-0000F25B0000}"/>
    <cellStyle name="Normal 40 5 4 2 11 2" xfId="41901" xr:uid="{00000000-0005-0000-0000-0000F35B0000}"/>
    <cellStyle name="Normal 40 5 4 2 11 3" xfId="34059" xr:uid="{00000000-0005-0000-0000-0000F45B0000}"/>
    <cellStyle name="Normal 40 5 4 2 11 4" xfId="26412" xr:uid="{00000000-0005-0000-0000-0000F55B0000}"/>
    <cellStyle name="Normal 40 5 4 2 12" xfId="16646" xr:uid="{00000000-0005-0000-0000-0000F65B0000}"/>
    <cellStyle name="Normal 40 5 4 2 12 2" xfId="44274" xr:uid="{00000000-0005-0000-0000-0000F75B0000}"/>
    <cellStyle name="Normal 40 5 4 2 12 3" xfId="22759" xr:uid="{00000000-0005-0000-0000-0000F85B0000}"/>
    <cellStyle name="Normal 40 5 4 2 13" xfId="10363" xr:uid="{00000000-0005-0000-0000-0000F95B0000}"/>
    <cellStyle name="Normal 40 5 4 2 13 2" xfId="38134" xr:uid="{00000000-0005-0000-0000-0000FA5B0000}"/>
    <cellStyle name="Normal 40 5 4 2 14" xfId="17107" xr:uid="{00000000-0005-0000-0000-0000FB5B0000}"/>
    <cellStyle name="Normal 40 5 4 2 14 2" xfId="35042" xr:uid="{00000000-0005-0000-0000-0000FC5B0000}"/>
    <cellStyle name="Normal 40 5 4 2 15" xfId="17141" xr:uid="{00000000-0005-0000-0000-0000FD5B0000}"/>
    <cellStyle name="Normal 40 5 4 2 15 2" xfId="32187" xr:uid="{00000000-0005-0000-0000-0000FE5B0000}"/>
    <cellStyle name="Normal 40 5 4 2 16" xfId="8491" xr:uid="{00000000-0005-0000-0000-0000FF5B0000}"/>
    <cellStyle name="Normal 40 5 4 2 16 2" xfId="28443" xr:uid="{00000000-0005-0000-0000-0000005C0000}"/>
    <cellStyle name="Normal 40 5 4 2 17" xfId="6619" xr:uid="{00000000-0005-0000-0000-0000015C0000}"/>
    <cellStyle name="Normal 40 5 4 2 17 2" xfId="20887" xr:uid="{00000000-0005-0000-0000-0000025C0000}"/>
    <cellStyle name="Normal 40 5 4 2 18" xfId="4747" xr:uid="{00000000-0005-0000-0000-0000035C0000}"/>
    <cellStyle name="Normal 40 5 4 2 19" xfId="2875" xr:uid="{00000000-0005-0000-0000-0000045C0000}"/>
    <cellStyle name="Normal 40 5 4 2 2" xfId="1104" xr:uid="{00000000-0005-0000-0000-0000055C0000}"/>
    <cellStyle name="Normal 40 5 4 2 2 10" xfId="16748" xr:uid="{00000000-0005-0000-0000-0000065C0000}"/>
    <cellStyle name="Normal 40 5 4 2 2 10 2" xfId="44376" xr:uid="{00000000-0005-0000-0000-0000075C0000}"/>
    <cellStyle name="Normal 40 5 4 2 2 10 3" xfId="22861" xr:uid="{00000000-0005-0000-0000-0000085C0000}"/>
    <cellStyle name="Normal 40 5 4 2 2 11" xfId="10465" xr:uid="{00000000-0005-0000-0000-0000095C0000}"/>
    <cellStyle name="Normal 40 5 4 2 2 11 2" xfId="38236" xr:uid="{00000000-0005-0000-0000-00000A5C0000}"/>
    <cellStyle name="Normal 40 5 4 2 2 12" xfId="17243" xr:uid="{00000000-0005-0000-0000-00000B5C0000}"/>
    <cellStyle name="Normal 40 5 4 2 2 12 2" xfId="35144" xr:uid="{00000000-0005-0000-0000-00000C5C0000}"/>
    <cellStyle name="Normal 40 5 4 2 2 13" xfId="8593" xr:uid="{00000000-0005-0000-0000-00000D5C0000}"/>
    <cellStyle name="Normal 40 5 4 2 2 13 2" xfId="32289" xr:uid="{00000000-0005-0000-0000-00000E5C0000}"/>
    <cellStyle name="Normal 40 5 4 2 2 14" xfId="6721" xr:uid="{00000000-0005-0000-0000-00000F5C0000}"/>
    <cellStyle name="Normal 40 5 4 2 2 14 2" xfId="28545" xr:uid="{00000000-0005-0000-0000-0000105C0000}"/>
    <cellStyle name="Normal 40 5 4 2 2 15" xfId="4849" xr:uid="{00000000-0005-0000-0000-0000115C0000}"/>
    <cellStyle name="Normal 40 5 4 2 2 15 2" xfId="20989" xr:uid="{00000000-0005-0000-0000-0000125C0000}"/>
    <cellStyle name="Normal 40 5 4 2 2 16" xfId="2977" xr:uid="{00000000-0005-0000-0000-0000135C0000}"/>
    <cellStyle name="Normal 40 5 4 2 2 17" xfId="19117" xr:uid="{00000000-0005-0000-0000-0000145C0000}"/>
    <cellStyle name="Normal 40 5 4 2 2 2" xfId="1427" xr:uid="{00000000-0005-0000-0000-0000155C0000}"/>
    <cellStyle name="Normal 40 5 4 2 2 2 10" xfId="8916" xr:uid="{00000000-0005-0000-0000-0000165C0000}"/>
    <cellStyle name="Normal 40 5 4 2 2 2 10 2" xfId="32612" xr:uid="{00000000-0005-0000-0000-0000175C0000}"/>
    <cellStyle name="Normal 40 5 4 2 2 2 11" xfId="7044" xr:uid="{00000000-0005-0000-0000-0000185C0000}"/>
    <cellStyle name="Normal 40 5 4 2 2 2 11 2" xfId="28868" xr:uid="{00000000-0005-0000-0000-0000195C0000}"/>
    <cellStyle name="Normal 40 5 4 2 2 2 12" xfId="5172" xr:uid="{00000000-0005-0000-0000-00001A5C0000}"/>
    <cellStyle name="Normal 40 5 4 2 2 2 12 2" xfId="21312" xr:uid="{00000000-0005-0000-0000-00001B5C0000}"/>
    <cellStyle name="Normal 40 5 4 2 2 2 13" xfId="3300" xr:uid="{00000000-0005-0000-0000-00001C5C0000}"/>
    <cellStyle name="Normal 40 5 4 2 2 2 14" xfId="19440" xr:uid="{00000000-0005-0000-0000-00001D5C0000}"/>
    <cellStyle name="Normal 40 5 4 2 2 2 2" xfId="2297" xr:uid="{00000000-0005-0000-0000-00001E5C0000}"/>
    <cellStyle name="Normal 40 5 4 2 2 2 2 10" xfId="4170" xr:uid="{00000000-0005-0000-0000-00001F5C0000}"/>
    <cellStyle name="Normal 40 5 4 2 2 2 2 11" xfId="20310" xr:uid="{00000000-0005-0000-0000-0000205C0000}"/>
    <cellStyle name="Normal 40 5 4 2 2 2 2 2" xfId="2841" xr:uid="{00000000-0005-0000-0000-0000215C0000}"/>
    <cellStyle name="Normal 40 5 4 2 2 2 2 2 2" xfId="16273" xr:uid="{00000000-0005-0000-0000-0000225C0000}"/>
    <cellStyle name="Normal 40 5 4 2 2 2 2 2 2 2" xfId="43901" xr:uid="{00000000-0005-0000-0000-0000235C0000}"/>
    <cellStyle name="Normal 40 5 4 2 2 2 2 2 2 3" xfId="38100" xr:uid="{00000000-0005-0000-0000-0000245C0000}"/>
    <cellStyle name="Normal 40 5 4 2 2 2 2 2 2 4" xfId="32153" xr:uid="{00000000-0005-0000-0000-0000255C0000}"/>
    <cellStyle name="Normal 40 5 4 2 2 2 2 2 2 5" xfId="26012" xr:uid="{00000000-0005-0000-0000-0000265C0000}"/>
    <cellStyle name="Normal 40 5 4 2 2 2 2 2 3" xfId="13902" xr:uid="{00000000-0005-0000-0000-0000275C0000}"/>
    <cellStyle name="Normal 40 5 4 2 2 2 2 2 3 2" xfId="41530" xr:uid="{00000000-0005-0000-0000-0000285C0000}"/>
    <cellStyle name="Normal 40 5 4 2 2 2 2 2 3 3" xfId="27738" xr:uid="{00000000-0005-0000-0000-0000295C0000}"/>
    <cellStyle name="Normal 40 5 4 2 2 2 2 2 4" xfId="18979" xr:uid="{00000000-0005-0000-0000-00002A5C0000}"/>
    <cellStyle name="Normal 40 5 4 2 2 2 2 2 4 2" xfId="36505" xr:uid="{00000000-0005-0000-0000-00002B5C0000}"/>
    <cellStyle name="Normal 40 5 4 2 2 2 2 2 4 3" xfId="24597" xr:uid="{00000000-0005-0000-0000-00002C5C0000}"/>
    <cellStyle name="Normal 40 5 4 2 2 2 2 2 5" xfId="10329" xr:uid="{00000000-0005-0000-0000-00002D5C0000}"/>
    <cellStyle name="Normal 40 5 4 2 2 2 2 2 5 2" xfId="34025" xr:uid="{00000000-0005-0000-0000-00002E5C0000}"/>
    <cellStyle name="Normal 40 5 4 2 2 2 2 2 6" xfId="8457" xr:uid="{00000000-0005-0000-0000-00002F5C0000}"/>
    <cellStyle name="Normal 40 5 4 2 2 2 2 2 6 2" xfId="30281" xr:uid="{00000000-0005-0000-0000-0000305C0000}"/>
    <cellStyle name="Normal 40 5 4 2 2 2 2 2 7" xfId="6585" xr:uid="{00000000-0005-0000-0000-0000315C0000}"/>
    <cellStyle name="Normal 40 5 4 2 2 2 2 2 7 2" xfId="22725" xr:uid="{00000000-0005-0000-0000-0000325C0000}"/>
    <cellStyle name="Normal 40 5 4 2 2 2 2 2 8" xfId="4713" xr:uid="{00000000-0005-0000-0000-0000335C0000}"/>
    <cellStyle name="Normal 40 5 4 2 2 2 2 2 9" xfId="20853" xr:uid="{00000000-0005-0000-0000-0000345C0000}"/>
    <cellStyle name="Normal 40 5 4 2 2 2 2 3" xfId="13439" xr:uid="{00000000-0005-0000-0000-0000355C0000}"/>
    <cellStyle name="Normal 40 5 4 2 2 2 2 3 2" xfId="41067" xr:uid="{00000000-0005-0000-0000-0000365C0000}"/>
    <cellStyle name="Normal 40 5 4 2 2 2 2 3 3" xfId="37557" xr:uid="{00000000-0005-0000-0000-0000375C0000}"/>
    <cellStyle name="Normal 40 5 4 2 2 2 2 3 4" xfId="31610" xr:uid="{00000000-0005-0000-0000-0000385C0000}"/>
    <cellStyle name="Normal 40 5 4 2 2 2 2 3 5" xfId="25549" xr:uid="{00000000-0005-0000-0000-0000395C0000}"/>
    <cellStyle name="Normal 40 5 4 2 2 2 2 4" xfId="15810" xr:uid="{00000000-0005-0000-0000-00003A5C0000}"/>
    <cellStyle name="Normal 40 5 4 2 2 2 2 4 2" xfId="43438" xr:uid="{00000000-0005-0000-0000-00003B5C0000}"/>
    <cellStyle name="Normal 40 5 4 2 2 2 2 4 3" xfId="27246" xr:uid="{00000000-0005-0000-0000-00003C5C0000}"/>
    <cellStyle name="Normal 40 5 4 2 2 2 2 5" xfId="11630" xr:uid="{00000000-0005-0000-0000-00003D5C0000}"/>
    <cellStyle name="Normal 40 5 4 2 2 2 2 5 2" xfId="39393" xr:uid="{00000000-0005-0000-0000-00003E5C0000}"/>
    <cellStyle name="Normal 40 5 4 2 2 2 2 5 3" xfId="24054" xr:uid="{00000000-0005-0000-0000-00003F5C0000}"/>
    <cellStyle name="Normal 40 5 4 2 2 2 2 6" xfId="18436" xr:uid="{00000000-0005-0000-0000-0000405C0000}"/>
    <cellStyle name="Normal 40 5 4 2 2 2 2 6 2" xfId="36013" xr:uid="{00000000-0005-0000-0000-0000415C0000}"/>
    <cellStyle name="Normal 40 5 4 2 2 2 2 7" xfId="9786" xr:uid="{00000000-0005-0000-0000-0000425C0000}"/>
    <cellStyle name="Normal 40 5 4 2 2 2 2 7 2" xfId="33482" xr:uid="{00000000-0005-0000-0000-0000435C0000}"/>
    <cellStyle name="Normal 40 5 4 2 2 2 2 8" xfId="7914" xr:uid="{00000000-0005-0000-0000-0000445C0000}"/>
    <cellStyle name="Normal 40 5 4 2 2 2 2 8 2" xfId="29738" xr:uid="{00000000-0005-0000-0000-0000455C0000}"/>
    <cellStyle name="Normal 40 5 4 2 2 2 2 9" xfId="6042" xr:uid="{00000000-0005-0000-0000-0000465C0000}"/>
    <cellStyle name="Normal 40 5 4 2 2 2 2 9 2" xfId="22182" xr:uid="{00000000-0005-0000-0000-0000475C0000}"/>
    <cellStyle name="Normal 40 5 4 2 2 2 3" xfId="2603" xr:uid="{00000000-0005-0000-0000-0000485C0000}"/>
    <cellStyle name="Normal 40 5 4 2 2 2 3 10" xfId="20615" xr:uid="{00000000-0005-0000-0000-0000495C0000}"/>
    <cellStyle name="Normal 40 5 4 2 2 2 3 2" xfId="13676" xr:uid="{00000000-0005-0000-0000-00004A5C0000}"/>
    <cellStyle name="Normal 40 5 4 2 2 2 3 2 2" xfId="41304" xr:uid="{00000000-0005-0000-0000-00004B5C0000}"/>
    <cellStyle name="Normal 40 5 4 2 2 2 3 2 3" xfId="37862" xr:uid="{00000000-0005-0000-0000-00004C5C0000}"/>
    <cellStyle name="Normal 40 5 4 2 2 2 3 2 4" xfId="31915" xr:uid="{00000000-0005-0000-0000-00004D5C0000}"/>
    <cellStyle name="Normal 40 5 4 2 2 2 3 2 5" xfId="25786" xr:uid="{00000000-0005-0000-0000-00004E5C0000}"/>
    <cellStyle name="Normal 40 5 4 2 2 2 3 3" xfId="16047" xr:uid="{00000000-0005-0000-0000-00004F5C0000}"/>
    <cellStyle name="Normal 40 5 4 2 2 2 3 3 2" xfId="43675" xr:uid="{00000000-0005-0000-0000-0000505C0000}"/>
    <cellStyle name="Normal 40 5 4 2 2 2 3 3 3" xfId="27502" xr:uid="{00000000-0005-0000-0000-0000515C0000}"/>
    <cellStyle name="Normal 40 5 4 2 2 2 3 4" xfId="11264" xr:uid="{00000000-0005-0000-0000-0000525C0000}"/>
    <cellStyle name="Normal 40 5 4 2 2 2 3 4 2" xfId="39035" xr:uid="{00000000-0005-0000-0000-0000535C0000}"/>
    <cellStyle name="Normal 40 5 4 2 2 2 3 4 3" xfId="24359" xr:uid="{00000000-0005-0000-0000-0000545C0000}"/>
    <cellStyle name="Normal 40 5 4 2 2 2 3 5" xfId="18741" xr:uid="{00000000-0005-0000-0000-0000555C0000}"/>
    <cellStyle name="Normal 40 5 4 2 2 2 3 5 2" xfId="36269" xr:uid="{00000000-0005-0000-0000-0000565C0000}"/>
    <cellStyle name="Normal 40 5 4 2 2 2 3 6" xfId="10091" xr:uid="{00000000-0005-0000-0000-0000575C0000}"/>
    <cellStyle name="Normal 40 5 4 2 2 2 3 6 2" xfId="33787" xr:uid="{00000000-0005-0000-0000-0000585C0000}"/>
    <cellStyle name="Normal 40 5 4 2 2 2 3 7" xfId="8219" xr:uid="{00000000-0005-0000-0000-0000595C0000}"/>
    <cellStyle name="Normal 40 5 4 2 2 2 3 7 2" xfId="30043" xr:uid="{00000000-0005-0000-0000-00005A5C0000}"/>
    <cellStyle name="Normal 40 5 4 2 2 2 3 8" xfId="6347" xr:uid="{00000000-0005-0000-0000-00005B5C0000}"/>
    <cellStyle name="Normal 40 5 4 2 2 2 3 8 2" xfId="22487" xr:uid="{00000000-0005-0000-0000-00005C5C0000}"/>
    <cellStyle name="Normal 40 5 4 2 2 2 3 9" xfId="4475" xr:uid="{00000000-0005-0000-0000-00005D5C0000}"/>
    <cellStyle name="Normal 40 5 4 2 2 2 4" xfId="2059" xr:uid="{00000000-0005-0000-0000-00005E5C0000}"/>
    <cellStyle name="Normal 40 5 4 2 2 2 4 2" xfId="15491" xr:uid="{00000000-0005-0000-0000-00005F5C0000}"/>
    <cellStyle name="Normal 40 5 4 2 2 2 4 2 2" xfId="43119" xr:uid="{00000000-0005-0000-0000-0000605C0000}"/>
    <cellStyle name="Normal 40 5 4 2 2 2 4 2 3" xfId="31372" xr:uid="{00000000-0005-0000-0000-0000615C0000}"/>
    <cellStyle name="Normal 40 5 4 2 2 2 4 2 4" xfId="28125" xr:uid="{00000000-0005-0000-0000-0000625C0000}"/>
    <cellStyle name="Normal 40 5 4 2 2 2 4 3" xfId="13098" xr:uid="{00000000-0005-0000-0000-0000635C0000}"/>
    <cellStyle name="Normal 40 5 4 2 2 2 4 3 2" xfId="40747" xr:uid="{00000000-0005-0000-0000-0000645C0000}"/>
    <cellStyle name="Normal 40 5 4 2 2 2 4 3 3" xfId="23816" xr:uid="{00000000-0005-0000-0000-0000655C0000}"/>
    <cellStyle name="Normal 40 5 4 2 2 2 4 4" xfId="18198" xr:uid="{00000000-0005-0000-0000-0000665C0000}"/>
    <cellStyle name="Normal 40 5 4 2 2 2 4 4 2" xfId="37319" xr:uid="{00000000-0005-0000-0000-0000675C0000}"/>
    <cellStyle name="Normal 40 5 4 2 2 2 4 5" xfId="9548" xr:uid="{00000000-0005-0000-0000-0000685C0000}"/>
    <cellStyle name="Normal 40 5 4 2 2 2 4 5 2" xfId="33244" xr:uid="{00000000-0005-0000-0000-0000695C0000}"/>
    <cellStyle name="Normal 40 5 4 2 2 2 4 6" xfId="7676" xr:uid="{00000000-0005-0000-0000-00006A5C0000}"/>
    <cellStyle name="Normal 40 5 4 2 2 2 4 6 2" xfId="29500" xr:uid="{00000000-0005-0000-0000-00006B5C0000}"/>
    <cellStyle name="Normal 40 5 4 2 2 2 4 7" xfId="5804" xr:uid="{00000000-0005-0000-0000-00006C5C0000}"/>
    <cellStyle name="Normal 40 5 4 2 2 2 4 7 2" xfId="21944" xr:uid="{00000000-0005-0000-0000-00006D5C0000}"/>
    <cellStyle name="Normal 40 5 4 2 2 2 4 8" xfId="3932" xr:uid="{00000000-0005-0000-0000-00006E5C0000}"/>
    <cellStyle name="Normal 40 5 4 2 2 2 4 9" xfId="20072" xr:uid="{00000000-0005-0000-0000-00006F5C0000}"/>
    <cellStyle name="Normal 40 5 4 2 2 2 5" xfId="12360" xr:uid="{00000000-0005-0000-0000-0000705C0000}"/>
    <cellStyle name="Normal 40 5 4 2 2 2 5 2" xfId="40107" xr:uid="{00000000-0005-0000-0000-0000715C0000}"/>
    <cellStyle name="Normal 40 5 4 2 2 2 5 3" xfId="30740" xr:uid="{00000000-0005-0000-0000-0000725C0000}"/>
    <cellStyle name="Normal 40 5 4 2 2 2 5 4" xfId="25230" xr:uid="{00000000-0005-0000-0000-0000735C0000}"/>
    <cellStyle name="Normal 40 5 4 2 2 2 6" xfId="14851" xr:uid="{00000000-0005-0000-0000-0000745C0000}"/>
    <cellStyle name="Normal 40 5 4 2 2 2 6 2" xfId="42479" xr:uid="{00000000-0005-0000-0000-0000755C0000}"/>
    <cellStyle name="Normal 40 5 4 2 2 2 6 3" xfId="34637" xr:uid="{00000000-0005-0000-0000-0000765C0000}"/>
    <cellStyle name="Normal 40 5 4 2 2 2 6 4" xfId="26880" xr:uid="{00000000-0005-0000-0000-0000775C0000}"/>
    <cellStyle name="Normal 40 5 4 2 2 2 7" xfId="17071" xr:uid="{00000000-0005-0000-0000-0000785C0000}"/>
    <cellStyle name="Normal 40 5 4 2 2 2 7 2" xfId="44699" xr:uid="{00000000-0005-0000-0000-0000795C0000}"/>
    <cellStyle name="Normal 40 5 4 2 2 2 7 3" xfId="23184" xr:uid="{00000000-0005-0000-0000-00007A5C0000}"/>
    <cellStyle name="Normal 40 5 4 2 2 2 8" xfId="10788" xr:uid="{00000000-0005-0000-0000-00007B5C0000}"/>
    <cellStyle name="Normal 40 5 4 2 2 2 8 2" xfId="38559" xr:uid="{00000000-0005-0000-0000-00007C5C0000}"/>
    <cellStyle name="Normal 40 5 4 2 2 2 9" xfId="17566" xr:uid="{00000000-0005-0000-0000-00007D5C0000}"/>
    <cellStyle name="Normal 40 5 4 2 2 2 9 2" xfId="35648" xr:uid="{00000000-0005-0000-0000-00007E5C0000}"/>
    <cellStyle name="Normal 40 5 4 2 2 3" xfId="1257" xr:uid="{00000000-0005-0000-0000-00007F5C0000}"/>
    <cellStyle name="Normal 40 5 4 2 2 3 10" xfId="6874" xr:uid="{00000000-0005-0000-0000-0000805C0000}"/>
    <cellStyle name="Normal 40 5 4 2 2 3 10 2" xfId="28698" xr:uid="{00000000-0005-0000-0000-0000815C0000}"/>
    <cellStyle name="Normal 40 5 4 2 2 3 11" xfId="5002" xr:uid="{00000000-0005-0000-0000-0000825C0000}"/>
    <cellStyle name="Normal 40 5 4 2 2 3 11 2" xfId="21142" xr:uid="{00000000-0005-0000-0000-0000835C0000}"/>
    <cellStyle name="Normal 40 5 4 2 2 3 12" xfId="3130" xr:uid="{00000000-0005-0000-0000-0000845C0000}"/>
    <cellStyle name="Normal 40 5 4 2 2 3 13" xfId="19270" xr:uid="{00000000-0005-0000-0000-0000855C0000}"/>
    <cellStyle name="Normal 40 5 4 2 2 3 2" xfId="2756" xr:uid="{00000000-0005-0000-0000-0000865C0000}"/>
    <cellStyle name="Normal 40 5 4 2 2 3 2 10" xfId="20768" xr:uid="{00000000-0005-0000-0000-0000875C0000}"/>
    <cellStyle name="Normal 40 5 4 2 2 3 2 2" xfId="13821" xr:uid="{00000000-0005-0000-0000-0000885C0000}"/>
    <cellStyle name="Normal 40 5 4 2 2 3 2 2 2" xfId="41449" xr:uid="{00000000-0005-0000-0000-0000895C0000}"/>
    <cellStyle name="Normal 40 5 4 2 2 3 2 2 3" xfId="38015" xr:uid="{00000000-0005-0000-0000-00008A5C0000}"/>
    <cellStyle name="Normal 40 5 4 2 2 3 2 2 4" xfId="32068" xr:uid="{00000000-0005-0000-0000-00008B5C0000}"/>
    <cellStyle name="Normal 40 5 4 2 2 3 2 2 5" xfId="25931" xr:uid="{00000000-0005-0000-0000-00008C5C0000}"/>
    <cellStyle name="Normal 40 5 4 2 2 3 2 3" xfId="16192" xr:uid="{00000000-0005-0000-0000-00008D5C0000}"/>
    <cellStyle name="Normal 40 5 4 2 2 3 2 3 2" xfId="43820" xr:uid="{00000000-0005-0000-0000-00008E5C0000}"/>
    <cellStyle name="Normal 40 5 4 2 2 3 2 3 3" xfId="27655" xr:uid="{00000000-0005-0000-0000-00008F5C0000}"/>
    <cellStyle name="Normal 40 5 4 2 2 3 2 4" xfId="11094" xr:uid="{00000000-0005-0000-0000-0000905C0000}"/>
    <cellStyle name="Normal 40 5 4 2 2 3 2 4 2" xfId="38865" xr:uid="{00000000-0005-0000-0000-0000915C0000}"/>
    <cellStyle name="Normal 40 5 4 2 2 3 2 4 3" xfId="24512" xr:uid="{00000000-0005-0000-0000-0000925C0000}"/>
    <cellStyle name="Normal 40 5 4 2 2 3 2 5" xfId="18894" xr:uid="{00000000-0005-0000-0000-0000935C0000}"/>
    <cellStyle name="Normal 40 5 4 2 2 3 2 5 2" xfId="36422" xr:uid="{00000000-0005-0000-0000-0000945C0000}"/>
    <cellStyle name="Normal 40 5 4 2 2 3 2 6" xfId="10244" xr:uid="{00000000-0005-0000-0000-0000955C0000}"/>
    <cellStyle name="Normal 40 5 4 2 2 3 2 6 2" xfId="33940" xr:uid="{00000000-0005-0000-0000-0000965C0000}"/>
    <cellStyle name="Normal 40 5 4 2 2 3 2 7" xfId="8372" xr:uid="{00000000-0005-0000-0000-0000975C0000}"/>
    <cellStyle name="Normal 40 5 4 2 2 3 2 7 2" xfId="30196" xr:uid="{00000000-0005-0000-0000-0000985C0000}"/>
    <cellStyle name="Normal 40 5 4 2 2 3 2 8" xfId="6500" xr:uid="{00000000-0005-0000-0000-0000995C0000}"/>
    <cellStyle name="Normal 40 5 4 2 2 3 2 8 2" xfId="22640" xr:uid="{00000000-0005-0000-0000-00009A5C0000}"/>
    <cellStyle name="Normal 40 5 4 2 2 3 2 9" xfId="4628" xr:uid="{00000000-0005-0000-0000-00009B5C0000}"/>
    <cellStyle name="Normal 40 5 4 2 2 3 3" xfId="2212" xr:uid="{00000000-0005-0000-0000-00009C5C0000}"/>
    <cellStyle name="Normal 40 5 4 2 2 3 3 2" xfId="15137" xr:uid="{00000000-0005-0000-0000-00009D5C0000}"/>
    <cellStyle name="Normal 40 5 4 2 2 3 3 2 2" xfId="42765" xr:uid="{00000000-0005-0000-0000-00009E5C0000}"/>
    <cellStyle name="Normal 40 5 4 2 2 3 3 2 3" xfId="31525" xr:uid="{00000000-0005-0000-0000-00009F5C0000}"/>
    <cellStyle name="Normal 40 5 4 2 2 3 3 2 4" xfId="26361" xr:uid="{00000000-0005-0000-0000-0000A05C0000}"/>
    <cellStyle name="Normal 40 5 4 2 2 3 3 3" xfId="12658" xr:uid="{00000000-0005-0000-0000-0000A15C0000}"/>
    <cellStyle name="Normal 40 5 4 2 2 3 3 3 2" xfId="40393" xr:uid="{00000000-0005-0000-0000-0000A25C0000}"/>
    <cellStyle name="Normal 40 5 4 2 2 3 3 3 3" xfId="23969" xr:uid="{00000000-0005-0000-0000-0000A35C0000}"/>
    <cellStyle name="Normal 40 5 4 2 2 3 3 4" xfId="18351" xr:uid="{00000000-0005-0000-0000-0000A45C0000}"/>
    <cellStyle name="Normal 40 5 4 2 2 3 3 4 2" xfId="37472" xr:uid="{00000000-0005-0000-0000-0000A55C0000}"/>
    <cellStyle name="Normal 40 5 4 2 2 3 3 5" xfId="9701" xr:uid="{00000000-0005-0000-0000-0000A65C0000}"/>
    <cellStyle name="Normal 40 5 4 2 2 3 3 5 2" xfId="33397" xr:uid="{00000000-0005-0000-0000-0000A75C0000}"/>
    <cellStyle name="Normal 40 5 4 2 2 3 3 6" xfId="7829" xr:uid="{00000000-0005-0000-0000-0000A85C0000}"/>
    <cellStyle name="Normal 40 5 4 2 2 3 3 6 2" xfId="29653" xr:uid="{00000000-0005-0000-0000-0000A95C0000}"/>
    <cellStyle name="Normal 40 5 4 2 2 3 3 7" xfId="5957" xr:uid="{00000000-0005-0000-0000-0000AA5C0000}"/>
    <cellStyle name="Normal 40 5 4 2 2 3 3 7 2" xfId="22097" xr:uid="{00000000-0005-0000-0000-0000AB5C0000}"/>
    <cellStyle name="Normal 40 5 4 2 2 3 3 8" xfId="4085" xr:uid="{00000000-0005-0000-0000-0000AC5C0000}"/>
    <cellStyle name="Normal 40 5 4 2 2 3 3 9" xfId="20225" xr:uid="{00000000-0005-0000-0000-0000AD5C0000}"/>
    <cellStyle name="Normal 40 5 4 2 2 3 4" xfId="12190" xr:uid="{00000000-0005-0000-0000-0000AE5C0000}"/>
    <cellStyle name="Normal 40 5 4 2 2 3 4 2" xfId="39937" xr:uid="{00000000-0005-0000-0000-0000AF5C0000}"/>
    <cellStyle name="Normal 40 5 4 2 2 3 4 3" xfId="30570" xr:uid="{00000000-0005-0000-0000-0000B05C0000}"/>
    <cellStyle name="Normal 40 5 4 2 2 3 4 4" xfId="24876" xr:uid="{00000000-0005-0000-0000-0000B15C0000}"/>
    <cellStyle name="Normal 40 5 4 2 2 3 5" xfId="14681" xr:uid="{00000000-0005-0000-0000-0000B25C0000}"/>
    <cellStyle name="Normal 40 5 4 2 2 3 5 2" xfId="42309" xr:uid="{00000000-0005-0000-0000-0000B35C0000}"/>
    <cellStyle name="Normal 40 5 4 2 2 3 5 3" xfId="34467" xr:uid="{00000000-0005-0000-0000-0000B45C0000}"/>
    <cellStyle name="Normal 40 5 4 2 2 3 5 4" xfId="26689" xr:uid="{00000000-0005-0000-0000-0000B55C0000}"/>
    <cellStyle name="Normal 40 5 4 2 2 3 6" xfId="16901" xr:uid="{00000000-0005-0000-0000-0000B65C0000}"/>
    <cellStyle name="Normal 40 5 4 2 2 3 6 2" xfId="44529" xr:uid="{00000000-0005-0000-0000-0000B75C0000}"/>
    <cellStyle name="Normal 40 5 4 2 2 3 6 3" xfId="23014" xr:uid="{00000000-0005-0000-0000-0000B85C0000}"/>
    <cellStyle name="Normal 40 5 4 2 2 3 7" xfId="10618" xr:uid="{00000000-0005-0000-0000-0000B95C0000}"/>
    <cellStyle name="Normal 40 5 4 2 2 3 7 2" xfId="38389" xr:uid="{00000000-0005-0000-0000-0000BA5C0000}"/>
    <cellStyle name="Normal 40 5 4 2 2 3 8" xfId="17396" xr:uid="{00000000-0005-0000-0000-0000BB5C0000}"/>
    <cellStyle name="Normal 40 5 4 2 2 3 8 2" xfId="35457" xr:uid="{00000000-0005-0000-0000-0000BC5C0000}"/>
    <cellStyle name="Normal 40 5 4 2 2 3 9" xfId="8746" xr:uid="{00000000-0005-0000-0000-0000BD5C0000}"/>
    <cellStyle name="Normal 40 5 4 2 2 3 9 2" xfId="32442" xr:uid="{00000000-0005-0000-0000-0000BE5C0000}"/>
    <cellStyle name="Normal 40 5 4 2 2 4" xfId="1890" xr:uid="{00000000-0005-0000-0000-0000BF5C0000}"/>
    <cellStyle name="Normal 40 5 4 2 2 4 10" xfId="3763" xr:uid="{00000000-0005-0000-0000-0000C05C0000}"/>
    <cellStyle name="Normal 40 5 4 2 2 4 11" xfId="19903" xr:uid="{00000000-0005-0000-0000-0000C15C0000}"/>
    <cellStyle name="Normal 40 5 4 2 2 4 2" xfId="13307" xr:uid="{00000000-0005-0000-0000-0000C25C0000}"/>
    <cellStyle name="Normal 40 5 4 2 2 4 2 2" xfId="15678" xr:uid="{00000000-0005-0000-0000-0000C35C0000}"/>
    <cellStyle name="Normal 40 5 4 2 2 4 2 2 2" xfId="43306" xr:uid="{00000000-0005-0000-0000-0000C45C0000}"/>
    <cellStyle name="Normal 40 5 4 2 2 4 2 3" xfId="40935" xr:uid="{00000000-0005-0000-0000-0000C55C0000}"/>
    <cellStyle name="Normal 40 5 4 2 2 4 2 4" xfId="37150" xr:uid="{00000000-0005-0000-0000-0000C65C0000}"/>
    <cellStyle name="Normal 40 5 4 2 2 4 2 5" xfId="31203" xr:uid="{00000000-0005-0000-0000-0000C75C0000}"/>
    <cellStyle name="Normal 40 5 4 2 2 4 2 6" xfId="25417" xr:uid="{00000000-0005-0000-0000-0000C85C0000}"/>
    <cellStyle name="Normal 40 5 4 2 2 4 3" xfId="12037" xr:uid="{00000000-0005-0000-0000-0000C95C0000}"/>
    <cellStyle name="Normal 40 5 4 2 2 4 3 2" xfId="39784" xr:uid="{00000000-0005-0000-0000-0000CA5C0000}"/>
    <cellStyle name="Normal 40 5 4 2 2 4 3 3" xfId="34314" xr:uid="{00000000-0005-0000-0000-0000CB5C0000}"/>
    <cellStyle name="Normal 40 5 4 2 2 4 3 4" xfId="27082" xr:uid="{00000000-0005-0000-0000-0000CC5C0000}"/>
    <cellStyle name="Normal 40 5 4 2 2 4 4" xfId="14528" xr:uid="{00000000-0005-0000-0000-0000CD5C0000}"/>
    <cellStyle name="Normal 40 5 4 2 2 4 4 2" xfId="42156" xr:uid="{00000000-0005-0000-0000-0000CE5C0000}"/>
    <cellStyle name="Normal 40 5 4 2 2 4 4 3" xfId="23647" xr:uid="{00000000-0005-0000-0000-0000CF5C0000}"/>
    <cellStyle name="Normal 40 5 4 2 2 4 5" xfId="11417" xr:uid="{00000000-0005-0000-0000-0000D05C0000}"/>
    <cellStyle name="Normal 40 5 4 2 2 4 5 2" xfId="39188" xr:uid="{00000000-0005-0000-0000-0000D15C0000}"/>
    <cellStyle name="Normal 40 5 4 2 2 4 6" xfId="18029" xr:uid="{00000000-0005-0000-0000-0000D25C0000}"/>
    <cellStyle name="Normal 40 5 4 2 2 4 6 2" xfId="35849" xr:uid="{00000000-0005-0000-0000-0000D35C0000}"/>
    <cellStyle name="Normal 40 5 4 2 2 4 7" xfId="9379" xr:uid="{00000000-0005-0000-0000-0000D45C0000}"/>
    <cellStyle name="Normal 40 5 4 2 2 4 7 2" xfId="33075" xr:uid="{00000000-0005-0000-0000-0000D55C0000}"/>
    <cellStyle name="Normal 40 5 4 2 2 4 8" xfId="7507" xr:uid="{00000000-0005-0000-0000-0000D65C0000}"/>
    <cellStyle name="Normal 40 5 4 2 2 4 8 2" xfId="29331" xr:uid="{00000000-0005-0000-0000-0000D75C0000}"/>
    <cellStyle name="Normal 40 5 4 2 2 4 9" xfId="5635" xr:uid="{00000000-0005-0000-0000-0000D85C0000}"/>
    <cellStyle name="Normal 40 5 4 2 2 4 9 2" xfId="21775" xr:uid="{00000000-0005-0000-0000-0000D95C0000}"/>
    <cellStyle name="Normal 40 5 4 2 2 5" xfId="2434" xr:uid="{00000000-0005-0000-0000-0000DA5C0000}"/>
    <cellStyle name="Normal 40 5 4 2 2 5 10" xfId="20446" xr:uid="{00000000-0005-0000-0000-0000DB5C0000}"/>
    <cellStyle name="Normal 40 5 4 2 2 5 2" xfId="13521" xr:uid="{00000000-0005-0000-0000-0000DC5C0000}"/>
    <cellStyle name="Normal 40 5 4 2 2 5 2 2" xfId="41149" xr:uid="{00000000-0005-0000-0000-0000DD5C0000}"/>
    <cellStyle name="Normal 40 5 4 2 2 5 2 3" xfId="37693" xr:uid="{00000000-0005-0000-0000-0000DE5C0000}"/>
    <cellStyle name="Normal 40 5 4 2 2 5 2 4" xfId="31746" xr:uid="{00000000-0005-0000-0000-0000DF5C0000}"/>
    <cellStyle name="Normal 40 5 4 2 2 5 2 5" xfId="25631" xr:uid="{00000000-0005-0000-0000-0000E05C0000}"/>
    <cellStyle name="Normal 40 5 4 2 2 5 3" xfId="15892" xr:uid="{00000000-0005-0000-0000-0000E15C0000}"/>
    <cellStyle name="Normal 40 5 4 2 2 5 3 2" xfId="43520" xr:uid="{00000000-0005-0000-0000-0000E25C0000}"/>
    <cellStyle name="Normal 40 5 4 2 2 5 3 3" xfId="27333" xr:uid="{00000000-0005-0000-0000-0000E35C0000}"/>
    <cellStyle name="Normal 40 5 4 2 2 5 4" xfId="10941" xr:uid="{00000000-0005-0000-0000-0000E45C0000}"/>
    <cellStyle name="Normal 40 5 4 2 2 5 4 2" xfId="38712" xr:uid="{00000000-0005-0000-0000-0000E55C0000}"/>
    <cellStyle name="Normal 40 5 4 2 2 5 4 3" xfId="24190" xr:uid="{00000000-0005-0000-0000-0000E65C0000}"/>
    <cellStyle name="Normal 40 5 4 2 2 5 5" xfId="18572" xr:uid="{00000000-0005-0000-0000-0000E75C0000}"/>
    <cellStyle name="Normal 40 5 4 2 2 5 5 2" xfId="36100" xr:uid="{00000000-0005-0000-0000-0000E85C0000}"/>
    <cellStyle name="Normal 40 5 4 2 2 5 6" xfId="9922" xr:uid="{00000000-0005-0000-0000-0000E95C0000}"/>
    <cellStyle name="Normal 40 5 4 2 2 5 6 2" xfId="33618" xr:uid="{00000000-0005-0000-0000-0000EA5C0000}"/>
    <cellStyle name="Normal 40 5 4 2 2 5 7" xfId="8050" xr:uid="{00000000-0005-0000-0000-0000EB5C0000}"/>
    <cellStyle name="Normal 40 5 4 2 2 5 7 2" xfId="29874" xr:uid="{00000000-0005-0000-0000-0000EC5C0000}"/>
    <cellStyle name="Normal 40 5 4 2 2 5 8" xfId="6178" xr:uid="{00000000-0005-0000-0000-0000ED5C0000}"/>
    <cellStyle name="Normal 40 5 4 2 2 5 8 2" xfId="22318" xr:uid="{00000000-0005-0000-0000-0000EE5C0000}"/>
    <cellStyle name="Normal 40 5 4 2 2 5 9" xfId="4306" xr:uid="{00000000-0005-0000-0000-0000EF5C0000}"/>
    <cellStyle name="Normal 40 5 4 2 2 6" xfId="1733" xr:uid="{00000000-0005-0000-0000-0000F05C0000}"/>
    <cellStyle name="Normal 40 5 4 2 2 6 2" xfId="16442" xr:uid="{00000000-0005-0000-0000-0000F15C0000}"/>
    <cellStyle name="Normal 40 5 4 2 2 6 2 2" xfId="44070" xr:uid="{00000000-0005-0000-0000-0000F25C0000}"/>
    <cellStyle name="Normal 40 5 4 2 2 6 2 3" xfId="31046" xr:uid="{00000000-0005-0000-0000-0000F35C0000}"/>
    <cellStyle name="Normal 40 5 4 2 2 6 2 4" xfId="26181" xr:uid="{00000000-0005-0000-0000-0000F45C0000}"/>
    <cellStyle name="Normal 40 5 4 2 2 6 3" xfId="14071" xr:uid="{00000000-0005-0000-0000-0000F55C0000}"/>
    <cellStyle name="Normal 40 5 4 2 2 6 3 2" xfId="41699" xr:uid="{00000000-0005-0000-0000-0000F65C0000}"/>
    <cellStyle name="Normal 40 5 4 2 2 6 3 3" xfId="27912" xr:uid="{00000000-0005-0000-0000-0000F75C0000}"/>
    <cellStyle name="Normal 40 5 4 2 2 6 4" xfId="17872" xr:uid="{00000000-0005-0000-0000-0000F85C0000}"/>
    <cellStyle name="Normal 40 5 4 2 2 6 4 2" xfId="36679" xr:uid="{00000000-0005-0000-0000-0000F95C0000}"/>
    <cellStyle name="Normal 40 5 4 2 2 6 4 3" xfId="23490" xr:uid="{00000000-0005-0000-0000-0000FA5C0000}"/>
    <cellStyle name="Normal 40 5 4 2 2 6 5" xfId="9222" xr:uid="{00000000-0005-0000-0000-0000FB5C0000}"/>
    <cellStyle name="Normal 40 5 4 2 2 6 5 2" xfId="32918" xr:uid="{00000000-0005-0000-0000-0000FC5C0000}"/>
    <cellStyle name="Normal 40 5 4 2 2 6 6" xfId="7350" xr:uid="{00000000-0005-0000-0000-0000FD5C0000}"/>
    <cellStyle name="Normal 40 5 4 2 2 6 6 2" xfId="29174" xr:uid="{00000000-0005-0000-0000-0000FE5C0000}"/>
    <cellStyle name="Normal 40 5 4 2 2 6 7" xfId="5478" xr:uid="{00000000-0005-0000-0000-0000FF5C0000}"/>
    <cellStyle name="Normal 40 5 4 2 2 6 7 2" xfId="21618" xr:uid="{00000000-0005-0000-0000-0000005D0000}"/>
    <cellStyle name="Normal 40 5 4 2 2 6 8" xfId="3606" xr:uid="{00000000-0005-0000-0000-0000015D0000}"/>
    <cellStyle name="Normal 40 5 4 2 2 6 9" xfId="19746" xr:uid="{00000000-0005-0000-0000-0000025D0000}"/>
    <cellStyle name="Normal 40 5 4 2 2 7" xfId="1580" xr:uid="{00000000-0005-0000-0000-0000035D0000}"/>
    <cellStyle name="Normal 40 5 4 2 2 7 2" xfId="15004" xr:uid="{00000000-0005-0000-0000-0000045D0000}"/>
    <cellStyle name="Normal 40 5 4 2 2 7 2 2" xfId="42632" xr:uid="{00000000-0005-0000-0000-0000055D0000}"/>
    <cellStyle name="Normal 40 5 4 2 2 7 2 3" xfId="30893" xr:uid="{00000000-0005-0000-0000-0000065D0000}"/>
    <cellStyle name="Normal 40 5 4 2 2 7 2 4" xfId="28394" xr:uid="{00000000-0005-0000-0000-0000075D0000}"/>
    <cellStyle name="Normal 40 5 4 2 2 7 3" xfId="12513" xr:uid="{00000000-0005-0000-0000-0000085D0000}"/>
    <cellStyle name="Normal 40 5 4 2 2 7 3 2" xfId="40260" xr:uid="{00000000-0005-0000-0000-0000095D0000}"/>
    <cellStyle name="Normal 40 5 4 2 2 7 3 3" xfId="23337" xr:uid="{00000000-0005-0000-0000-00000A5D0000}"/>
    <cellStyle name="Normal 40 5 4 2 2 7 4" xfId="17719" xr:uid="{00000000-0005-0000-0000-00000B5D0000}"/>
    <cellStyle name="Normal 40 5 4 2 2 7 4 2" xfId="35297" xr:uid="{00000000-0005-0000-0000-00000C5D0000}"/>
    <cellStyle name="Normal 40 5 4 2 2 7 5" xfId="9069" xr:uid="{00000000-0005-0000-0000-00000D5D0000}"/>
    <cellStyle name="Normal 40 5 4 2 2 7 5 2" xfId="32765" xr:uid="{00000000-0005-0000-0000-00000E5D0000}"/>
    <cellStyle name="Normal 40 5 4 2 2 7 6" xfId="7197" xr:uid="{00000000-0005-0000-0000-00000F5D0000}"/>
    <cellStyle name="Normal 40 5 4 2 2 7 6 2" xfId="29021" xr:uid="{00000000-0005-0000-0000-0000105D0000}"/>
    <cellStyle name="Normal 40 5 4 2 2 7 7" xfId="5325" xr:uid="{00000000-0005-0000-0000-0000115D0000}"/>
    <cellStyle name="Normal 40 5 4 2 2 7 7 2" xfId="21465" xr:uid="{00000000-0005-0000-0000-0000125D0000}"/>
    <cellStyle name="Normal 40 5 4 2 2 7 8" xfId="3453" xr:uid="{00000000-0005-0000-0000-0000135D0000}"/>
    <cellStyle name="Normal 40 5 4 2 2 7 9" xfId="19593" xr:uid="{00000000-0005-0000-0000-0000145D0000}"/>
    <cellStyle name="Normal 40 5 4 2 2 8" xfId="11884" xr:uid="{00000000-0005-0000-0000-0000155D0000}"/>
    <cellStyle name="Normal 40 5 4 2 2 8 2" xfId="39633" xr:uid="{00000000-0005-0000-0000-0000165D0000}"/>
    <cellStyle name="Normal 40 5 4 2 2 8 3" xfId="36993" xr:uid="{00000000-0005-0000-0000-0000175D0000}"/>
    <cellStyle name="Normal 40 5 4 2 2 8 4" xfId="30417" xr:uid="{00000000-0005-0000-0000-0000185D0000}"/>
    <cellStyle name="Normal 40 5 4 2 2 8 5" xfId="24743" xr:uid="{00000000-0005-0000-0000-0000195D0000}"/>
    <cellStyle name="Normal 40 5 4 2 2 9" xfId="14375" xr:uid="{00000000-0005-0000-0000-00001A5D0000}"/>
    <cellStyle name="Normal 40 5 4 2 2 9 2" xfId="42003" xr:uid="{00000000-0005-0000-0000-00001B5D0000}"/>
    <cellStyle name="Normal 40 5 4 2 2 9 3" xfId="34161" xr:uid="{00000000-0005-0000-0000-00001C5D0000}"/>
    <cellStyle name="Normal 40 5 4 2 2 9 4" xfId="26529" xr:uid="{00000000-0005-0000-0000-00001D5D0000}"/>
    <cellStyle name="Normal 40 5 4 2 20" xfId="19015" xr:uid="{00000000-0005-0000-0000-00001E5D0000}"/>
    <cellStyle name="Normal 40 5 4 2 3" xfId="1052" xr:uid="{00000000-0005-0000-0000-00001F5D0000}"/>
    <cellStyle name="Normal 40 5 4 2 3 10" xfId="16697" xr:uid="{00000000-0005-0000-0000-0000205D0000}"/>
    <cellStyle name="Normal 40 5 4 2 3 10 2" xfId="44325" xr:uid="{00000000-0005-0000-0000-0000215D0000}"/>
    <cellStyle name="Normal 40 5 4 2 3 10 3" xfId="22810" xr:uid="{00000000-0005-0000-0000-0000225D0000}"/>
    <cellStyle name="Normal 40 5 4 2 3 11" xfId="10414" xr:uid="{00000000-0005-0000-0000-0000235D0000}"/>
    <cellStyle name="Normal 40 5 4 2 3 11 2" xfId="38185" xr:uid="{00000000-0005-0000-0000-0000245D0000}"/>
    <cellStyle name="Normal 40 5 4 2 3 12" xfId="17192" xr:uid="{00000000-0005-0000-0000-0000255D0000}"/>
    <cellStyle name="Normal 40 5 4 2 3 12 2" xfId="35093" xr:uid="{00000000-0005-0000-0000-0000265D0000}"/>
    <cellStyle name="Normal 40 5 4 2 3 13" xfId="8542" xr:uid="{00000000-0005-0000-0000-0000275D0000}"/>
    <cellStyle name="Normal 40 5 4 2 3 13 2" xfId="32238" xr:uid="{00000000-0005-0000-0000-0000285D0000}"/>
    <cellStyle name="Normal 40 5 4 2 3 14" xfId="6670" xr:uid="{00000000-0005-0000-0000-0000295D0000}"/>
    <cellStyle name="Normal 40 5 4 2 3 14 2" xfId="28494" xr:uid="{00000000-0005-0000-0000-00002A5D0000}"/>
    <cellStyle name="Normal 40 5 4 2 3 15" xfId="4798" xr:uid="{00000000-0005-0000-0000-00002B5D0000}"/>
    <cellStyle name="Normal 40 5 4 2 3 15 2" xfId="20938" xr:uid="{00000000-0005-0000-0000-00002C5D0000}"/>
    <cellStyle name="Normal 40 5 4 2 3 16" xfId="2926" xr:uid="{00000000-0005-0000-0000-00002D5D0000}"/>
    <cellStyle name="Normal 40 5 4 2 3 17" xfId="19066" xr:uid="{00000000-0005-0000-0000-00002E5D0000}"/>
    <cellStyle name="Normal 40 5 4 2 3 2" xfId="1376" xr:uid="{00000000-0005-0000-0000-00002F5D0000}"/>
    <cellStyle name="Normal 40 5 4 2 3 2 10" xfId="6993" xr:uid="{00000000-0005-0000-0000-0000305D0000}"/>
    <cellStyle name="Normal 40 5 4 2 3 2 10 2" xfId="28817" xr:uid="{00000000-0005-0000-0000-0000315D0000}"/>
    <cellStyle name="Normal 40 5 4 2 3 2 11" xfId="5121" xr:uid="{00000000-0005-0000-0000-0000325D0000}"/>
    <cellStyle name="Normal 40 5 4 2 3 2 11 2" xfId="21261" xr:uid="{00000000-0005-0000-0000-0000335D0000}"/>
    <cellStyle name="Normal 40 5 4 2 3 2 12" xfId="3249" xr:uid="{00000000-0005-0000-0000-0000345D0000}"/>
    <cellStyle name="Normal 40 5 4 2 3 2 13" xfId="19389" xr:uid="{00000000-0005-0000-0000-0000355D0000}"/>
    <cellStyle name="Normal 40 5 4 2 3 2 2" xfId="2552" xr:uid="{00000000-0005-0000-0000-0000365D0000}"/>
    <cellStyle name="Normal 40 5 4 2 3 2 2 10" xfId="20564" xr:uid="{00000000-0005-0000-0000-0000375D0000}"/>
    <cellStyle name="Normal 40 5 4 2 3 2 2 2" xfId="13625" xr:uid="{00000000-0005-0000-0000-0000385D0000}"/>
    <cellStyle name="Normal 40 5 4 2 3 2 2 2 2" xfId="41253" xr:uid="{00000000-0005-0000-0000-0000395D0000}"/>
    <cellStyle name="Normal 40 5 4 2 3 2 2 2 3" xfId="37811" xr:uid="{00000000-0005-0000-0000-00003A5D0000}"/>
    <cellStyle name="Normal 40 5 4 2 3 2 2 2 4" xfId="31864" xr:uid="{00000000-0005-0000-0000-00003B5D0000}"/>
    <cellStyle name="Normal 40 5 4 2 3 2 2 2 5" xfId="25735" xr:uid="{00000000-0005-0000-0000-00003C5D0000}"/>
    <cellStyle name="Normal 40 5 4 2 3 2 2 3" xfId="15996" xr:uid="{00000000-0005-0000-0000-00003D5D0000}"/>
    <cellStyle name="Normal 40 5 4 2 3 2 2 3 2" xfId="43624" xr:uid="{00000000-0005-0000-0000-00003E5D0000}"/>
    <cellStyle name="Normal 40 5 4 2 3 2 2 3 3" xfId="27451" xr:uid="{00000000-0005-0000-0000-00003F5D0000}"/>
    <cellStyle name="Normal 40 5 4 2 3 2 2 4" xfId="11213" xr:uid="{00000000-0005-0000-0000-0000405D0000}"/>
    <cellStyle name="Normal 40 5 4 2 3 2 2 4 2" xfId="38984" xr:uid="{00000000-0005-0000-0000-0000415D0000}"/>
    <cellStyle name="Normal 40 5 4 2 3 2 2 4 3" xfId="24308" xr:uid="{00000000-0005-0000-0000-0000425D0000}"/>
    <cellStyle name="Normal 40 5 4 2 3 2 2 5" xfId="18690" xr:uid="{00000000-0005-0000-0000-0000435D0000}"/>
    <cellStyle name="Normal 40 5 4 2 3 2 2 5 2" xfId="36218" xr:uid="{00000000-0005-0000-0000-0000445D0000}"/>
    <cellStyle name="Normal 40 5 4 2 3 2 2 6" xfId="10040" xr:uid="{00000000-0005-0000-0000-0000455D0000}"/>
    <cellStyle name="Normal 40 5 4 2 3 2 2 6 2" xfId="33736" xr:uid="{00000000-0005-0000-0000-0000465D0000}"/>
    <cellStyle name="Normal 40 5 4 2 3 2 2 7" xfId="8168" xr:uid="{00000000-0005-0000-0000-0000475D0000}"/>
    <cellStyle name="Normal 40 5 4 2 3 2 2 7 2" xfId="29992" xr:uid="{00000000-0005-0000-0000-0000485D0000}"/>
    <cellStyle name="Normal 40 5 4 2 3 2 2 8" xfId="6296" xr:uid="{00000000-0005-0000-0000-0000495D0000}"/>
    <cellStyle name="Normal 40 5 4 2 3 2 2 8 2" xfId="22436" xr:uid="{00000000-0005-0000-0000-00004A5D0000}"/>
    <cellStyle name="Normal 40 5 4 2 3 2 2 9" xfId="4424" xr:uid="{00000000-0005-0000-0000-00004B5D0000}"/>
    <cellStyle name="Normal 40 5 4 2 3 2 3" xfId="2008" xr:uid="{00000000-0005-0000-0000-00004C5D0000}"/>
    <cellStyle name="Normal 40 5 4 2 3 2 3 2" xfId="15510" xr:uid="{00000000-0005-0000-0000-00004D5D0000}"/>
    <cellStyle name="Normal 40 5 4 2 3 2 3 2 2" xfId="43138" xr:uid="{00000000-0005-0000-0000-00004E5D0000}"/>
    <cellStyle name="Normal 40 5 4 2 3 2 3 2 3" xfId="31321" xr:uid="{00000000-0005-0000-0000-00004F5D0000}"/>
    <cellStyle name="Normal 40 5 4 2 3 2 3 2 4" xfId="28241" xr:uid="{00000000-0005-0000-0000-0000505D0000}"/>
    <cellStyle name="Normal 40 5 4 2 3 2 3 3" xfId="13118" xr:uid="{00000000-0005-0000-0000-0000515D0000}"/>
    <cellStyle name="Normal 40 5 4 2 3 2 3 3 2" xfId="40766" xr:uid="{00000000-0005-0000-0000-0000525D0000}"/>
    <cellStyle name="Normal 40 5 4 2 3 2 3 3 3" xfId="23765" xr:uid="{00000000-0005-0000-0000-0000535D0000}"/>
    <cellStyle name="Normal 40 5 4 2 3 2 3 4" xfId="18147" xr:uid="{00000000-0005-0000-0000-0000545D0000}"/>
    <cellStyle name="Normal 40 5 4 2 3 2 3 4 2" xfId="37268" xr:uid="{00000000-0005-0000-0000-0000555D0000}"/>
    <cellStyle name="Normal 40 5 4 2 3 2 3 5" xfId="9497" xr:uid="{00000000-0005-0000-0000-0000565D0000}"/>
    <cellStyle name="Normal 40 5 4 2 3 2 3 5 2" xfId="33193" xr:uid="{00000000-0005-0000-0000-0000575D0000}"/>
    <cellStyle name="Normal 40 5 4 2 3 2 3 6" xfId="7625" xr:uid="{00000000-0005-0000-0000-0000585D0000}"/>
    <cellStyle name="Normal 40 5 4 2 3 2 3 6 2" xfId="29449" xr:uid="{00000000-0005-0000-0000-0000595D0000}"/>
    <cellStyle name="Normal 40 5 4 2 3 2 3 7" xfId="5753" xr:uid="{00000000-0005-0000-0000-00005A5D0000}"/>
    <cellStyle name="Normal 40 5 4 2 3 2 3 7 2" xfId="21893" xr:uid="{00000000-0005-0000-0000-00005B5D0000}"/>
    <cellStyle name="Normal 40 5 4 2 3 2 3 8" xfId="3881" xr:uid="{00000000-0005-0000-0000-00005C5D0000}"/>
    <cellStyle name="Normal 40 5 4 2 3 2 3 9" xfId="20021" xr:uid="{00000000-0005-0000-0000-00005D5D0000}"/>
    <cellStyle name="Normal 40 5 4 2 3 2 4" xfId="12309" xr:uid="{00000000-0005-0000-0000-00005E5D0000}"/>
    <cellStyle name="Normal 40 5 4 2 3 2 4 2" xfId="40056" xr:uid="{00000000-0005-0000-0000-00005F5D0000}"/>
    <cellStyle name="Normal 40 5 4 2 3 2 4 3" xfId="30689" xr:uid="{00000000-0005-0000-0000-0000605D0000}"/>
    <cellStyle name="Normal 40 5 4 2 3 2 4 4" xfId="25249" xr:uid="{00000000-0005-0000-0000-0000615D0000}"/>
    <cellStyle name="Normal 40 5 4 2 3 2 5" xfId="14800" xr:uid="{00000000-0005-0000-0000-0000625D0000}"/>
    <cellStyle name="Normal 40 5 4 2 3 2 5 2" xfId="42428" xr:uid="{00000000-0005-0000-0000-0000635D0000}"/>
    <cellStyle name="Normal 40 5 4 2 3 2 5 3" xfId="34586" xr:uid="{00000000-0005-0000-0000-0000645D0000}"/>
    <cellStyle name="Normal 40 5 4 2 3 2 5 4" xfId="26771" xr:uid="{00000000-0005-0000-0000-0000655D0000}"/>
    <cellStyle name="Normal 40 5 4 2 3 2 6" xfId="17020" xr:uid="{00000000-0005-0000-0000-0000665D0000}"/>
    <cellStyle name="Normal 40 5 4 2 3 2 6 2" xfId="44648" xr:uid="{00000000-0005-0000-0000-0000675D0000}"/>
    <cellStyle name="Normal 40 5 4 2 3 2 6 3" xfId="23133" xr:uid="{00000000-0005-0000-0000-0000685D0000}"/>
    <cellStyle name="Normal 40 5 4 2 3 2 7" xfId="10737" xr:uid="{00000000-0005-0000-0000-0000695D0000}"/>
    <cellStyle name="Normal 40 5 4 2 3 2 7 2" xfId="38508" xr:uid="{00000000-0005-0000-0000-00006A5D0000}"/>
    <cellStyle name="Normal 40 5 4 2 3 2 8" xfId="17515" xr:uid="{00000000-0005-0000-0000-00006B5D0000}"/>
    <cellStyle name="Normal 40 5 4 2 3 2 8 2" xfId="35539" xr:uid="{00000000-0005-0000-0000-00006C5D0000}"/>
    <cellStyle name="Normal 40 5 4 2 3 2 9" xfId="8865" xr:uid="{00000000-0005-0000-0000-00006D5D0000}"/>
    <cellStyle name="Normal 40 5 4 2 3 2 9 2" xfId="32561" xr:uid="{00000000-0005-0000-0000-00006E5D0000}"/>
    <cellStyle name="Normal 40 5 4 2 3 3" xfId="1206" xr:uid="{00000000-0005-0000-0000-00006F5D0000}"/>
    <cellStyle name="Normal 40 5 4 2 3 3 10" xfId="6823" xr:uid="{00000000-0005-0000-0000-0000705D0000}"/>
    <cellStyle name="Normal 40 5 4 2 3 3 10 2" xfId="28647" xr:uid="{00000000-0005-0000-0000-0000715D0000}"/>
    <cellStyle name="Normal 40 5 4 2 3 3 11" xfId="4951" xr:uid="{00000000-0005-0000-0000-0000725D0000}"/>
    <cellStyle name="Normal 40 5 4 2 3 3 11 2" xfId="21091" xr:uid="{00000000-0005-0000-0000-0000735D0000}"/>
    <cellStyle name="Normal 40 5 4 2 3 3 12" xfId="3079" xr:uid="{00000000-0005-0000-0000-0000745D0000}"/>
    <cellStyle name="Normal 40 5 4 2 3 3 13" xfId="19219" xr:uid="{00000000-0005-0000-0000-0000755D0000}"/>
    <cellStyle name="Normal 40 5 4 2 3 3 2" xfId="2705" xr:uid="{00000000-0005-0000-0000-0000765D0000}"/>
    <cellStyle name="Normal 40 5 4 2 3 3 2 10" xfId="20717" xr:uid="{00000000-0005-0000-0000-0000775D0000}"/>
    <cellStyle name="Normal 40 5 4 2 3 3 2 2" xfId="13770" xr:uid="{00000000-0005-0000-0000-0000785D0000}"/>
    <cellStyle name="Normal 40 5 4 2 3 3 2 2 2" xfId="41398" xr:uid="{00000000-0005-0000-0000-0000795D0000}"/>
    <cellStyle name="Normal 40 5 4 2 3 3 2 2 3" xfId="37964" xr:uid="{00000000-0005-0000-0000-00007A5D0000}"/>
    <cellStyle name="Normal 40 5 4 2 3 3 2 2 4" xfId="32017" xr:uid="{00000000-0005-0000-0000-00007B5D0000}"/>
    <cellStyle name="Normal 40 5 4 2 3 3 2 2 5" xfId="25880" xr:uid="{00000000-0005-0000-0000-00007C5D0000}"/>
    <cellStyle name="Normal 40 5 4 2 3 3 2 3" xfId="16141" xr:uid="{00000000-0005-0000-0000-00007D5D0000}"/>
    <cellStyle name="Normal 40 5 4 2 3 3 2 3 2" xfId="43769" xr:uid="{00000000-0005-0000-0000-00007E5D0000}"/>
    <cellStyle name="Normal 40 5 4 2 3 3 2 3 3" xfId="27604" xr:uid="{00000000-0005-0000-0000-00007F5D0000}"/>
    <cellStyle name="Normal 40 5 4 2 3 3 2 4" xfId="11043" xr:uid="{00000000-0005-0000-0000-0000805D0000}"/>
    <cellStyle name="Normal 40 5 4 2 3 3 2 4 2" xfId="38814" xr:uid="{00000000-0005-0000-0000-0000815D0000}"/>
    <cellStyle name="Normal 40 5 4 2 3 3 2 4 3" xfId="24461" xr:uid="{00000000-0005-0000-0000-0000825D0000}"/>
    <cellStyle name="Normal 40 5 4 2 3 3 2 5" xfId="18843" xr:uid="{00000000-0005-0000-0000-0000835D0000}"/>
    <cellStyle name="Normal 40 5 4 2 3 3 2 5 2" xfId="36371" xr:uid="{00000000-0005-0000-0000-0000845D0000}"/>
    <cellStyle name="Normal 40 5 4 2 3 3 2 6" xfId="10193" xr:uid="{00000000-0005-0000-0000-0000855D0000}"/>
    <cellStyle name="Normal 40 5 4 2 3 3 2 6 2" xfId="33889" xr:uid="{00000000-0005-0000-0000-0000865D0000}"/>
    <cellStyle name="Normal 40 5 4 2 3 3 2 7" xfId="8321" xr:uid="{00000000-0005-0000-0000-0000875D0000}"/>
    <cellStyle name="Normal 40 5 4 2 3 3 2 7 2" xfId="30145" xr:uid="{00000000-0005-0000-0000-0000885D0000}"/>
    <cellStyle name="Normal 40 5 4 2 3 3 2 8" xfId="6449" xr:uid="{00000000-0005-0000-0000-0000895D0000}"/>
    <cellStyle name="Normal 40 5 4 2 3 3 2 8 2" xfId="22589" xr:uid="{00000000-0005-0000-0000-00008A5D0000}"/>
    <cellStyle name="Normal 40 5 4 2 3 3 2 9" xfId="4577" xr:uid="{00000000-0005-0000-0000-00008B5D0000}"/>
    <cellStyle name="Normal 40 5 4 2 3 3 3" xfId="2161" xr:uid="{00000000-0005-0000-0000-00008C5D0000}"/>
    <cellStyle name="Normal 40 5 4 2 3 3 3 2" xfId="15580" xr:uid="{00000000-0005-0000-0000-00008D5D0000}"/>
    <cellStyle name="Normal 40 5 4 2 3 3 3 2 2" xfId="43208" xr:uid="{00000000-0005-0000-0000-00008E5D0000}"/>
    <cellStyle name="Normal 40 5 4 2 3 3 3 2 3" xfId="31474" xr:uid="{00000000-0005-0000-0000-00008F5D0000}"/>
    <cellStyle name="Normal 40 5 4 2 3 3 3 2 4" xfId="28371" xr:uid="{00000000-0005-0000-0000-0000905D0000}"/>
    <cellStyle name="Normal 40 5 4 2 3 3 3 3" xfId="13192" xr:uid="{00000000-0005-0000-0000-0000915D0000}"/>
    <cellStyle name="Normal 40 5 4 2 3 3 3 3 2" xfId="40836" xr:uid="{00000000-0005-0000-0000-0000925D0000}"/>
    <cellStyle name="Normal 40 5 4 2 3 3 3 3 3" xfId="23918" xr:uid="{00000000-0005-0000-0000-0000935D0000}"/>
    <cellStyle name="Normal 40 5 4 2 3 3 3 4" xfId="18300" xr:uid="{00000000-0005-0000-0000-0000945D0000}"/>
    <cellStyle name="Normal 40 5 4 2 3 3 3 4 2" xfId="37421" xr:uid="{00000000-0005-0000-0000-0000955D0000}"/>
    <cellStyle name="Normal 40 5 4 2 3 3 3 5" xfId="9650" xr:uid="{00000000-0005-0000-0000-0000965D0000}"/>
    <cellStyle name="Normal 40 5 4 2 3 3 3 5 2" xfId="33346" xr:uid="{00000000-0005-0000-0000-0000975D0000}"/>
    <cellStyle name="Normal 40 5 4 2 3 3 3 6" xfId="7778" xr:uid="{00000000-0005-0000-0000-0000985D0000}"/>
    <cellStyle name="Normal 40 5 4 2 3 3 3 6 2" xfId="29602" xr:uid="{00000000-0005-0000-0000-0000995D0000}"/>
    <cellStyle name="Normal 40 5 4 2 3 3 3 7" xfId="5906" xr:uid="{00000000-0005-0000-0000-00009A5D0000}"/>
    <cellStyle name="Normal 40 5 4 2 3 3 3 7 2" xfId="22046" xr:uid="{00000000-0005-0000-0000-00009B5D0000}"/>
    <cellStyle name="Normal 40 5 4 2 3 3 3 8" xfId="4034" xr:uid="{00000000-0005-0000-0000-00009C5D0000}"/>
    <cellStyle name="Normal 40 5 4 2 3 3 3 9" xfId="20174" xr:uid="{00000000-0005-0000-0000-00009D5D0000}"/>
    <cellStyle name="Normal 40 5 4 2 3 3 4" xfId="12139" xr:uid="{00000000-0005-0000-0000-00009E5D0000}"/>
    <cellStyle name="Normal 40 5 4 2 3 3 4 2" xfId="39886" xr:uid="{00000000-0005-0000-0000-00009F5D0000}"/>
    <cellStyle name="Normal 40 5 4 2 3 3 4 3" xfId="30519" xr:uid="{00000000-0005-0000-0000-0000A05D0000}"/>
    <cellStyle name="Normal 40 5 4 2 3 3 4 4" xfId="25319" xr:uid="{00000000-0005-0000-0000-0000A15D0000}"/>
    <cellStyle name="Normal 40 5 4 2 3 3 5" xfId="14630" xr:uid="{00000000-0005-0000-0000-0000A25D0000}"/>
    <cellStyle name="Normal 40 5 4 2 3 3 5 2" xfId="42258" xr:uid="{00000000-0005-0000-0000-0000A35D0000}"/>
    <cellStyle name="Normal 40 5 4 2 3 3 5 3" xfId="34416" xr:uid="{00000000-0005-0000-0000-0000A45D0000}"/>
    <cellStyle name="Normal 40 5 4 2 3 3 5 4" xfId="26638" xr:uid="{00000000-0005-0000-0000-0000A55D0000}"/>
    <cellStyle name="Normal 40 5 4 2 3 3 6" xfId="16850" xr:uid="{00000000-0005-0000-0000-0000A65D0000}"/>
    <cellStyle name="Normal 40 5 4 2 3 3 6 2" xfId="44478" xr:uid="{00000000-0005-0000-0000-0000A75D0000}"/>
    <cellStyle name="Normal 40 5 4 2 3 3 6 3" xfId="22963" xr:uid="{00000000-0005-0000-0000-0000A85D0000}"/>
    <cellStyle name="Normal 40 5 4 2 3 3 7" xfId="10567" xr:uid="{00000000-0005-0000-0000-0000A95D0000}"/>
    <cellStyle name="Normal 40 5 4 2 3 3 7 2" xfId="38338" xr:uid="{00000000-0005-0000-0000-0000AA5D0000}"/>
    <cellStyle name="Normal 40 5 4 2 3 3 8" xfId="17345" xr:uid="{00000000-0005-0000-0000-0000AB5D0000}"/>
    <cellStyle name="Normal 40 5 4 2 3 3 8 2" xfId="35406" xr:uid="{00000000-0005-0000-0000-0000AC5D0000}"/>
    <cellStyle name="Normal 40 5 4 2 3 3 9" xfId="8695" xr:uid="{00000000-0005-0000-0000-0000AD5D0000}"/>
    <cellStyle name="Normal 40 5 4 2 3 3 9 2" xfId="32391" xr:uid="{00000000-0005-0000-0000-0000AE5D0000}"/>
    <cellStyle name="Normal 40 5 4 2 3 4" xfId="1839" xr:uid="{00000000-0005-0000-0000-0000AF5D0000}"/>
    <cellStyle name="Normal 40 5 4 2 3 4 10" xfId="3712" xr:uid="{00000000-0005-0000-0000-0000B05D0000}"/>
    <cellStyle name="Normal 40 5 4 2 3 4 11" xfId="19852" xr:uid="{00000000-0005-0000-0000-0000B15D0000}"/>
    <cellStyle name="Normal 40 5 4 2 3 4 2" xfId="13314" xr:uid="{00000000-0005-0000-0000-0000B25D0000}"/>
    <cellStyle name="Normal 40 5 4 2 3 4 2 2" xfId="15685" xr:uid="{00000000-0005-0000-0000-0000B35D0000}"/>
    <cellStyle name="Normal 40 5 4 2 3 4 2 2 2" xfId="43313" xr:uid="{00000000-0005-0000-0000-0000B45D0000}"/>
    <cellStyle name="Normal 40 5 4 2 3 4 2 3" xfId="40942" xr:uid="{00000000-0005-0000-0000-0000B55D0000}"/>
    <cellStyle name="Normal 40 5 4 2 3 4 2 4" xfId="37099" xr:uid="{00000000-0005-0000-0000-0000B65D0000}"/>
    <cellStyle name="Normal 40 5 4 2 3 4 2 5" xfId="31152" xr:uid="{00000000-0005-0000-0000-0000B75D0000}"/>
    <cellStyle name="Normal 40 5 4 2 3 4 2 6" xfId="25424" xr:uid="{00000000-0005-0000-0000-0000B85D0000}"/>
    <cellStyle name="Normal 40 5 4 2 3 4 3" xfId="11986" xr:uid="{00000000-0005-0000-0000-0000B95D0000}"/>
    <cellStyle name="Normal 40 5 4 2 3 4 3 2" xfId="39733" xr:uid="{00000000-0005-0000-0000-0000BA5D0000}"/>
    <cellStyle name="Normal 40 5 4 2 3 4 3 3" xfId="34263" xr:uid="{00000000-0005-0000-0000-0000BB5D0000}"/>
    <cellStyle name="Normal 40 5 4 2 3 4 3 4" xfId="27089" xr:uid="{00000000-0005-0000-0000-0000BC5D0000}"/>
    <cellStyle name="Normal 40 5 4 2 3 4 4" xfId="14477" xr:uid="{00000000-0005-0000-0000-0000BD5D0000}"/>
    <cellStyle name="Normal 40 5 4 2 3 4 4 2" xfId="42105" xr:uid="{00000000-0005-0000-0000-0000BE5D0000}"/>
    <cellStyle name="Normal 40 5 4 2 3 4 4 3" xfId="23596" xr:uid="{00000000-0005-0000-0000-0000BF5D0000}"/>
    <cellStyle name="Normal 40 5 4 2 3 4 5" xfId="11366" xr:uid="{00000000-0005-0000-0000-0000C05D0000}"/>
    <cellStyle name="Normal 40 5 4 2 3 4 5 2" xfId="39137" xr:uid="{00000000-0005-0000-0000-0000C15D0000}"/>
    <cellStyle name="Normal 40 5 4 2 3 4 6" xfId="17978" xr:uid="{00000000-0005-0000-0000-0000C25D0000}"/>
    <cellStyle name="Normal 40 5 4 2 3 4 6 2" xfId="35856" xr:uid="{00000000-0005-0000-0000-0000C35D0000}"/>
    <cellStyle name="Normal 40 5 4 2 3 4 7" xfId="9328" xr:uid="{00000000-0005-0000-0000-0000C45D0000}"/>
    <cellStyle name="Normal 40 5 4 2 3 4 7 2" xfId="33024" xr:uid="{00000000-0005-0000-0000-0000C55D0000}"/>
    <cellStyle name="Normal 40 5 4 2 3 4 8" xfId="7456" xr:uid="{00000000-0005-0000-0000-0000C65D0000}"/>
    <cellStyle name="Normal 40 5 4 2 3 4 8 2" xfId="29280" xr:uid="{00000000-0005-0000-0000-0000C75D0000}"/>
    <cellStyle name="Normal 40 5 4 2 3 4 9" xfId="5584" xr:uid="{00000000-0005-0000-0000-0000C85D0000}"/>
    <cellStyle name="Normal 40 5 4 2 3 4 9 2" xfId="21724" xr:uid="{00000000-0005-0000-0000-0000C95D0000}"/>
    <cellStyle name="Normal 40 5 4 2 3 5" xfId="2383" xr:uid="{00000000-0005-0000-0000-0000CA5D0000}"/>
    <cellStyle name="Normal 40 5 4 2 3 5 10" xfId="20395" xr:uid="{00000000-0005-0000-0000-0000CB5D0000}"/>
    <cellStyle name="Normal 40 5 4 2 3 5 2" xfId="13470" xr:uid="{00000000-0005-0000-0000-0000CC5D0000}"/>
    <cellStyle name="Normal 40 5 4 2 3 5 2 2" xfId="41098" xr:uid="{00000000-0005-0000-0000-0000CD5D0000}"/>
    <cellStyle name="Normal 40 5 4 2 3 5 2 3" xfId="37642" xr:uid="{00000000-0005-0000-0000-0000CE5D0000}"/>
    <cellStyle name="Normal 40 5 4 2 3 5 2 4" xfId="31695" xr:uid="{00000000-0005-0000-0000-0000CF5D0000}"/>
    <cellStyle name="Normal 40 5 4 2 3 5 2 5" xfId="25580" xr:uid="{00000000-0005-0000-0000-0000D05D0000}"/>
    <cellStyle name="Normal 40 5 4 2 3 5 3" xfId="15841" xr:uid="{00000000-0005-0000-0000-0000D15D0000}"/>
    <cellStyle name="Normal 40 5 4 2 3 5 3 2" xfId="43469" xr:uid="{00000000-0005-0000-0000-0000D25D0000}"/>
    <cellStyle name="Normal 40 5 4 2 3 5 3 3" xfId="27282" xr:uid="{00000000-0005-0000-0000-0000D35D0000}"/>
    <cellStyle name="Normal 40 5 4 2 3 5 4" xfId="10890" xr:uid="{00000000-0005-0000-0000-0000D45D0000}"/>
    <cellStyle name="Normal 40 5 4 2 3 5 4 2" xfId="38661" xr:uid="{00000000-0005-0000-0000-0000D55D0000}"/>
    <cellStyle name="Normal 40 5 4 2 3 5 4 3" xfId="24139" xr:uid="{00000000-0005-0000-0000-0000D65D0000}"/>
    <cellStyle name="Normal 40 5 4 2 3 5 5" xfId="18521" xr:uid="{00000000-0005-0000-0000-0000D75D0000}"/>
    <cellStyle name="Normal 40 5 4 2 3 5 5 2" xfId="36049" xr:uid="{00000000-0005-0000-0000-0000D85D0000}"/>
    <cellStyle name="Normal 40 5 4 2 3 5 6" xfId="9871" xr:uid="{00000000-0005-0000-0000-0000D95D0000}"/>
    <cellStyle name="Normal 40 5 4 2 3 5 6 2" xfId="33567" xr:uid="{00000000-0005-0000-0000-0000DA5D0000}"/>
    <cellStyle name="Normal 40 5 4 2 3 5 7" xfId="7999" xr:uid="{00000000-0005-0000-0000-0000DB5D0000}"/>
    <cellStyle name="Normal 40 5 4 2 3 5 7 2" xfId="29823" xr:uid="{00000000-0005-0000-0000-0000DC5D0000}"/>
    <cellStyle name="Normal 40 5 4 2 3 5 8" xfId="6127" xr:uid="{00000000-0005-0000-0000-0000DD5D0000}"/>
    <cellStyle name="Normal 40 5 4 2 3 5 8 2" xfId="22267" xr:uid="{00000000-0005-0000-0000-0000DE5D0000}"/>
    <cellStyle name="Normal 40 5 4 2 3 5 9" xfId="4255" xr:uid="{00000000-0005-0000-0000-0000DF5D0000}"/>
    <cellStyle name="Normal 40 5 4 2 3 6" xfId="1682" xr:uid="{00000000-0005-0000-0000-0000E05D0000}"/>
    <cellStyle name="Normal 40 5 4 2 3 6 2" xfId="16333" xr:uid="{00000000-0005-0000-0000-0000E15D0000}"/>
    <cellStyle name="Normal 40 5 4 2 3 6 2 2" xfId="43961" xr:uid="{00000000-0005-0000-0000-0000E25D0000}"/>
    <cellStyle name="Normal 40 5 4 2 3 6 2 3" xfId="30995" xr:uid="{00000000-0005-0000-0000-0000E35D0000}"/>
    <cellStyle name="Normal 40 5 4 2 3 6 2 4" xfId="26072" xr:uid="{00000000-0005-0000-0000-0000E45D0000}"/>
    <cellStyle name="Normal 40 5 4 2 3 6 3" xfId="13962" xr:uid="{00000000-0005-0000-0000-0000E55D0000}"/>
    <cellStyle name="Normal 40 5 4 2 3 6 3 2" xfId="41590" xr:uid="{00000000-0005-0000-0000-0000E65D0000}"/>
    <cellStyle name="Normal 40 5 4 2 3 6 3 3" xfId="27803" xr:uid="{00000000-0005-0000-0000-0000E75D0000}"/>
    <cellStyle name="Normal 40 5 4 2 3 6 4" xfId="17821" xr:uid="{00000000-0005-0000-0000-0000E85D0000}"/>
    <cellStyle name="Normal 40 5 4 2 3 6 4 2" xfId="36570" xr:uid="{00000000-0005-0000-0000-0000E95D0000}"/>
    <cellStyle name="Normal 40 5 4 2 3 6 4 3" xfId="23439" xr:uid="{00000000-0005-0000-0000-0000EA5D0000}"/>
    <cellStyle name="Normal 40 5 4 2 3 6 5" xfId="9171" xr:uid="{00000000-0005-0000-0000-0000EB5D0000}"/>
    <cellStyle name="Normal 40 5 4 2 3 6 5 2" xfId="32867" xr:uid="{00000000-0005-0000-0000-0000EC5D0000}"/>
    <cellStyle name="Normal 40 5 4 2 3 6 6" xfId="7299" xr:uid="{00000000-0005-0000-0000-0000ED5D0000}"/>
    <cellStyle name="Normal 40 5 4 2 3 6 6 2" xfId="29123" xr:uid="{00000000-0005-0000-0000-0000EE5D0000}"/>
    <cellStyle name="Normal 40 5 4 2 3 6 7" xfId="5427" xr:uid="{00000000-0005-0000-0000-0000EF5D0000}"/>
    <cellStyle name="Normal 40 5 4 2 3 6 7 2" xfId="21567" xr:uid="{00000000-0005-0000-0000-0000F05D0000}"/>
    <cellStyle name="Normal 40 5 4 2 3 6 8" xfId="3555" xr:uid="{00000000-0005-0000-0000-0000F15D0000}"/>
    <cellStyle name="Normal 40 5 4 2 3 6 9" xfId="19695" xr:uid="{00000000-0005-0000-0000-0000F25D0000}"/>
    <cellStyle name="Normal 40 5 4 2 3 7" xfId="1529" xr:uid="{00000000-0005-0000-0000-0000F35D0000}"/>
    <cellStyle name="Normal 40 5 4 2 3 7 2" xfId="14953" xr:uid="{00000000-0005-0000-0000-0000F45D0000}"/>
    <cellStyle name="Normal 40 5 4 2 3 7 2 2" xfId="42581" xr:uid="{00000000-0005-0000-0000-0000F55D0000}"/>
    <cellStyle name="Normal 40 5 4 2 3 7 2 3" xfId="30842" xr:uid="{00000000-0005-0000-0000-0000F65D0000}"/>
    <cellStyle name="Normal 40 5 4 2 3 7 2 4" xfId="28350" xr:uid="{00000000-0005-0000-0000-0000F75D0000}"/>
    <cellStyle name="Normal 40 5 4 2 3 7 3" xfId="12462" xr:uid="{00000000-0005-0000-0000-0000F85D0000}"/>
    <cellStyle name="Normal 40 5 4 2 3 7 3 2" xfId="40209" xr:uid="{00000000-0005-0000-0000-0000F95D0000}"/>
    <cellStyle name="Normal 40 5 4 2 3 7 3 3" xfId="23286" xr:uid="{00000000-0005-0000-0000-0000FA5D0000}"/>
    <cellStyle name="Normal 40 5 4 2 3 7 4" xfId="17668" xr:uid="{00000000-0005-0000-0000-0000FB5D0000}"/>
    <cellStyle name="Normal 40 5 4 2 3 7 4 2" xfId="35246" xr:uid="{00000000-0005-0000-0000-0000FC5D0000}"/>
    <cellStyle name="Normal 40 5 4 2 3 7 5" xfId="9018" xr:uid="{00000000-0005-0000-0000-0000FD5D0000}"/>
    <cellStyle name="Normal 40 5 4 2 3 7 5 2" xfId="32714" xr:uid="{00000000-0005-0000-0000-0000FE5D0000}"/>
    <cellStyle name="Normal 40 5 4 2 3 7 6" xfId="7146" xr:uid="{00000000-0005-0000-0000-0000FF5D0000}"/>
    <cellStyle name="Normal 40 5 4 2 3 7 6 2" xfId="28970" xr:uid="{00000000-0005-0000-0000-0000005E0000}"/>
    <cellStyle name="Normal 40 5 4 2 3 7 7" xfId="5274" xr:uid="{00000000-0005-0000-0000-0000015E0000}"/>
    <cellStyle name="Normal 40 5 4 2 3 7 7 2" xfId="21414" xr:uid="{00000000-0005-0000-0000-0000025E0000}"/>
    <cellStyle name="Normal 40 5 4 2 3 7 8" xfId="3402" xr:uid="{00000000-0005-0000-0000-0000035E0000}"/>
    <cellStyle name="Normal 40 5 4 2 3 7 9" xfId="19542" xr:uid="{00000000-0005-0000-0000-0000045E0000}"/>
    <cellStyle name="Normal 40 5 4 2 3 8" xfId="11833" xr:uid="{00000000-0005-0000-0000-0000055E0000}"/>
    <cellStyle name="Normal 40 5 4 2 3 8 2" xfId="39585" xr:uid="{00000000-0005-0000-0000-0000065E0000}"/>
    <cellStyle name="Normal 40 5 4 2 3 8 3" xfId="36942" xr:uid="{00000000-0005-0000-0000-0000075E0000}"/>
    <cellStyle name="Normal 40 5 4 2 3 8 4" xfId="30366" xr:uid="{00000000-0005-0000-0000-0000085E0000}"/>
    <cellStyle name="Normal 40 5 4 2 3 8 5" xfId="24692" xr:uid="{00000000-0005-0000-0000-0000095E0000}"/>
    <cellStyle name="Normal 40 5 4 2 3 9" xfId="14324" xr:uid="{00000000-0005-0000-0000-00000A5E0000}"/>
    <cellStyle name="Normal 40 5 4 2 3 9 2" xfId="41952" xr:uid="{00000000-0005-0000-0000-00000B5E0000}"/>
    <cellStyle name="Normal 40 5 4 2 3 9 3" xfId="34110" xr:uid="{00000000-0005-0000-0000-00000C5E0000}"/>
    <cellStyle name="Normal 40 5 4 2 3 9 4" xfId="26478" xr:uid="{00000000-0005-0000-0000-00000D5E0000}"/>
    <cellStyle name="Normal 40 5 4 2 4" xfId="1308" xr:uid="{00000000-0005-0000-0000-00000E5E0000}"/>
    <cellStyle name="Normal 40 5 4 2 4 10" xfId="17447" xr:uid="{00000000-0005-0000-0000-00000F5E0000}"/>
    <cellStyle name="Normal 40 5 4 2 4 10 2" xfId="35610" xr:uid="{00000000-0005-0000-0000-0000105E0000}"/>
    <cellStyle name="Normal 40 5 4 2 4 11" xfId="8797" xr:uid="{00000000-0005-0000-0000-0000115E0000}"/>
    <cellStyle name="Normal 40 5 4 2 4 11 2" xfId="32493" xr:uid="{00000000-0005-0000-0000-0000125E0000}"/>
    <cellStyle name="Normal 40 5 4 2 4 12" xfId="6925" xr:uid="{00000000-0005-0000-0000-0000135E0000}"/>
    <cellStyle name="Normal 40 5 4 2 4 12 2" xfId="28749" xr:uid="{00000000-0005-0000-0000-0000145E0000}"/>
    <cellStyle name="Normal 40 5 4 2 4 13" xfId="5053" xr:uid="{00000000-0005-0000-0000-0000155E0000}"/>
    <cellStyle name="Normal 40 5 4 2 4 13 2" xfId="21193" xr:uid="{00000000-0005-0000-0000-0000165E0000}"/>
    <cellStyle name="Normal 40 5 4 2 4 14" xfId="3181" xr:uid="{00000000-0005-0000-0000-0000175E0000}"/>
    <cellStyle name="Normal 40 5 4 2 4 15" xfId="19321" xr:uid="{00000000-0005-0000-0000-0000185E0000}"/>
    <cellStyle name="Normal 40 5 4 2 4 2" xfId="2263" xr:uid="{00000000-0005-0000-0000-0000195E0000}"/>
    <cellStyle name="Normal 40 5 4 2 4 2 10" xfId="4136" xr:uid="{00000000-0005-0000-0000-00001A5E0000}"/>
    <cellStyle name="Normal 40 5 4 2 4 2 11" xfId="20276" xr:uid="{00000000-0005-0000-0000-00001B5E0000}"/>
    <cellStyle name="Normal 40 5 4 2 4 2 2" xfId="2807" xr:uid="{00000000-0005-0000-0000-00001C5E0000}"/>
    <cellStyle name="Normal 40 5 4 2 4 2 2 2" xfId="16241" xr:uid="{00000000-0005-0000-0000-00001D5E0000}"/>
    <cellStyle name="Normal 40 5 4 2 4 2 2 2 2" xfId="43869" xr:uid="{00000000-0005-0000-0000-00001E5E0000}"/>
    <cellStyle name="Normal 40 5 4 2 4 2 2 2 3" xfId="38066" xr:uid="{00000000-0005-0000-0000-00001F5E0000}"/>
    <cellStyle name="Normal 40 5 4 2 4 2 2 2 4" xfId="32119" xr:uid="{00000000-0005-0000-0000-0000205E0000}"/>
    <cellStyle name="Normal 40 5 4 2 4 2 2 2 5" xfId="25980" xr:uid="{00000000-0005-0000-0000-0000215E0000}"/>
    <cellStyle name="Normal 40 5 4 2 4 2 2 3" xfId="13870" xr:uid="{00000000-0005-0000-0000-0000225E0000}"/>
    <cellStyle name="Normal 40 5 4 2 4 2 2 3 2" xfId="41498" xr:uid="{00000000-0005-0000-0000-0000235E0000}"/>
    <cellStyle name="Normal 40 5 4 2 4 2 2 3 3" xfId="27706" xr:uid="{00000000-0005-0000-0000-0000245E0000}"/>
    <cellStyle name="Normal 40 5 4 2 4 2 2 4" xfId="18945" xr:uid="{00000000-0005-0000-0000-0000255E0000}"/>
    <cellStyle name="Normal 40 5 4 2 4 2 2 4 2" xfId="36473" xr:uid="{00000000-0005-0000-0000-0000265E0000}"/>
    <cellStyle name="Normal 40 5 4 2 4 2 2 4 3" xfId="24563" xr:uid="{00000000-0005-0000-0000-0000275E0000}"/>
    <cellStyle name="Normal 40 5 4 2 4 2 2 5" xfId="10295" xr:uid="{00000000-0005-0000-0000-0000285E0000}"/>
    <cellStyle name="Normal 40 5 4 2 4 2 2 5 2" xfId="33991" xr:uid="{00000000-0005-0000-0000-0000295E0000}"/>
    <cellStyle name="Normal 40 5 4 2 4 2 2 6" xfId="8423" xr:uid="{00000000-0005-0000-0000-00002A5E0000}"/>
    <cellStyle name="Normal 40 5 4 2 4 2 2 6 2" xfId="30247" xr:uid="{00000000-0005-0000-0000-00002B5E0000}"/>
    <cellStyle name="Normal 40 5 4 2 4 2 2 7" xfId="6551" xr:uid="{00000000-0005-0000-0000-00002C5E0000}"/>
    <cellStyle name="Normal 40 5 4 2 4 2 2 7 2" xfId="22691" xr:uid="{00000000-0005-0000-0000-00002D5E0000}"/>
    <cellStyle name="Normal 40 5 4 2 4 2 2 8" xfId="4679" xr:uid="{00000000-0005-0000-0000-00002E5E0000}"/>
    <cellStyle name="Normal 40 5 4 2 4 2 2 9" xfId="20819" xr:uid="{00000000-0005-0000-0000-00002F5E0000}"/>
    <cellStyle name="Normal 40 5 4 2 4 2 3" xfId="13409" xr:uid="{00000000-0005-0000-0000-0000305E0000}"/>
    <cellStyle name="Normal 40 5 4 2 4 2 3 2" xfId="41037" xr:uid="{00000000-0005-0000-0000-0000315E0000}"/>
    <cellStyle name="Normal 40 5 4 2 4 2 3 3" xfId="37523" xr:uid="{00000000-0005-0000-0000-0000325E0000}"/>
    <cellStyle name="Normal 40 5 4 2 4 2 3 4" xfId="31576" xr:uid="{00000000-0005-0000-0000-0000335E0000}"/>
    <cellStyle name="Normal 40 5 4 2 4 2 3 5" xfId="25519" xr:uid="{00000000-0005-0000-0000-0000345E0000}"/>
    <cellStyle name="Normal 40 5 4 2 4 2 4" xfId="15780" xr:uid="{00000000-0005-0000-0000-0000355E0000}"/>
    <cellStyle name="Normal 40 5 4 2 4 2 4 2" xfId="43408" xr:uid="{00000000-0005-0000-0000-0000365E0000}"/>
    <cellStyle name="Normal 40 5 4 2 4 2 4 3" xfId="27216" xr:uid="{00000000-0005-0000-0000-0000375E0000}"/>
    <cellStyle name="Normal 40 5 4 2 4 2 5" xfId="11468" xr:uid="{00000000-0005-0000-0000-0000385E0000}"/>
    <cellStyle name="Normal 40 5 4 2 4 2 5 2" xfId="39239" xr:uid="{00000000-0005-0000-0000-0000395E0000}"/>
    <cellStyle name="Normal 40 5 4 2 4 2 5 3" xfId="24020" xr:uid="{00000000-0005-0000-0000-00003A5E0000}"/>
    <cellStyle name="Normal 40 5 4 2 4 2 6" xfId="18402" xr:uid="{00000000-0005-0000-0000-00003B5E0000}"/>
    <cellStyle name="Normal 40 5 4 2 4 2 6 2" xfId="35983" xr:uid="{00000000-0005-0000-0000-00003C5E0000}"/>
    <cellStyle name="Normal 40 5 4 2 4 2 7" xfId="9752" xr:uid="{00000000-0005-0000-0000-00003D5E0000}"/>
    <cellStyle name="Normal 40 5 4 2 4 2 7 2" xfId="33448" xr:uid="{00000000-0005-0000-0000-00003E5E0000}"/>
    <cellStyle name="Normal 40 5 4 2 4 2 8" xfId="7880" xr:uid="{00000000-0005-0000-0000-00003F5E0000}"/>
    <cellStyle name="Normal 40 5 4 2 4 2 8 2" xfId="29704" xr:uid="{00000000-0005-0000-0000-0000405E0000}"/>
    <cellStyle name="Normal 40 5 4 2 4 2 9" xfId="6008" xr:uid="{00000000-0005-0000-0000-0000415E0000}"/>
    <cellStyle name="Normal 40 5 4 2 4 2 9 2" xfId="22148" xr:uid="{00000000-0005-0000-0000-0000425E0000}"/>
    <cellStyle name="Normal 40 5 4 2 4 3" xfId="2484" xr:uid="{00000000-0005-0000-0000-0000435E0000}"/>
    <cellStyle name="Normal 40 5 4 2 4 3 10" xfId="20496" xr:uid="{00000000-0005-0000-0000-0000445E0000}"/>
    <cellStyle name="Normal 40 5 4 2 4 3 2" xfId="13557" xr:uid="{00000000-0005-0000-0000-0000455E0000}"/>
    <cellStyle name="Normal 40 5 4 2 4 3 2 2" xfId="41185" xr:uid="{00000000-0005-0000-0000-0000465E0000}"/>
    <cellStyle name="Normal 40 5 4 2 4 3 2 3" xfId="37743" xr:uid="{00000000-0005-0000-0000-0000475E0000}"/>
    <cellStyle name="Normal 40 5 4 2 4 3 2 4" xfId="31796" xr:uid="{00000000-0005-0000-0000-0000485E0000}"/>
    <cellStyle name="Normal 40 5 4 2 4 3 2 5" xfId="25667" xr:uid="{00000000-0005-0000-0000-0000495E0000}"/>
    <cellStyle name="Normal 40 5 4 2 4 3 3" xfId="15928" xr:uid="{00000000-0005-0000-0000-00004A5E0000}"/>
    <cellStyle name="Normal 40 5 4 2 4 3 3 2" xfId="43556" xr:uid="{00000000-0005-0000-0000-00004B5E0000}"/>
    <cellStyle name="Normal 40 5 4 2 4 3 3 3" xfId="27383" xr:uid="{00000000-0005-0000-0000-00004C5E0000}"/>
    <cellStyle name="Normal 40 5 4 2 4 3 4" xfId="11145" xr:uid="{00000000-0005-0000-0000-00004D5E0000}"/>
    <cellStyle name="Normal 40 5 4 2 4 3 4 2" xfId="38916" xr:uid="{00000000-0005-0000-0000-00004E5E0000}"/>
    <cellStyle name="Normal 40 5 4 2 4 3 4 3" xfId="24240" xr:uid="{00000000-0005-0000-0000-00004F5E0000}"/>
    <cellStyle name="Normal 40 5 4 2 4 3 5" xfId="18622" xr:uid="{00000000-0005-0000-0000-0000505E0000}"/>
    <cellStyle name="Normal 40 5 4 2 4 3 5 2" xfId="36150" xr:uid="{00000000-0005-0000-0000-0000515E0000}"/>
    <cellStyle name="Normal 40 5 4 2 4 3 6" xfId="9972" xr:uid="{00000000-0005-0000-0000-0000525E0000}"/>
    <cellStyle name="Normal 40 5 4 2 4 3 6 2" xfId="33668" xr:uid="{00000000-0005-0000-0000-0000535E0000}"/>
    <cellStyle name="Normal 40 5 4 2 4 3 7" xfId="8100" xr:uid="{00000000-0005-0000-0000-0000545E0000}"/>
    <cellStyle name="Normal 40 5 4 2 4 3 7 2" xfId="29924" xr:uid="{00000000-0005-0000-0000-0000555E0000}"/>
    <cellStyle name="Normal 40 5 4 2 4 3 8" xfId="6228" xr:uid="{00000000-0005-0000-0000-0000565E0000}"/>
    <cellStyle name="Normal 40 5 4 2 4 3 8 2" xfId="22368" xr:uid="{00000000-0005-0000-0000-0000575E0000}"/>
    <cellStyle name="Normal 40 5 4 2 4 3 9" xfId="4356" xr:uid="{00000000-0005-0000-0000-0000585E0000}"/>
    <cellStyle name="Normal 40 5 4 2 4 4" xfId="1940" xr:uid="{00000000-0005-0000-0000-0000595E0000}"/>
    <cellStyle name="Normal 40 5 4 2 4 4 2" xfId="16404" xr:uid="{00000000-0005-0000-0000-00005A5E0000}"/>
    <cellStyle name="Normal 40 5 4 2 4 4 2 2" xfId="44032" xr:uid="{00000000-0005-0000-0000-00005B5E0000}"/>
    <cellStyle name="Normal 40 5 4 2 4 4 2 3" xfId="31253" xr:uid="{00000000-0005-0000-0000-00005C5E0000}"/>
    <cellStyle name="Normal 40 5 4 2 4 4 2 4" xfId="26143" xr:uid="{00000000-0005-0000-0000-00005D5E0000}"/>
    <cellStyle name="Normal 40 5 4 2 4 4 3" xfId="14033" xr:uid="{00000000-0005-0000-0000-00005E5E0000}"/>
    <cellStyle name="Normal 40 5 4 2 4 4 3 2" xfId="41661" xr:uid="{00000000-0005-0000-0000-00005F5E0000}"/>
    <cellStyle name="Normal 40 5 4 2 4 4 3 3" xfId="27874" xr:uid="{00000000-0005-0000-0000-0000605E0000}"/>
    <cellStyle name="Normal 40 5 4 2 4 4 4" xfId="18079" xr:uid="{00000000-0005-0000-0000-0000615E0000}"/>
    <cellStyle name="Normal 40 5 4 2 4 4 4 2" xfId="36641" xr:uid="{00000000-0005-0000-0000-0000625E0000}"/>
    <cellStyle name="Normal 40 5 4 2 4 4 4 3" xfId="23697" xr:uid="{00000000-0005-0000-0000-0000635E0000}"/>
    <cellStyle name="Normal 40 5 4 2 4 4 5" xfId="9429" xr:uid="{00000000-0005-0000-0000-0000645E0000}"/>
    <cellStyle name="Normal 40 5 4 2 4 4 5 2" xfId="33125" xr:uid="{00000000-0005-0000-0000-0000655E0000}"/>
    <cellStyle name="Normal 40 5 4 2 4 4 6" xfId="7557" xr:uid="{00000000-0005-0000-0000-0000665E0000}"/>
    <cellStyle name="Normal 40 5 4 2 4 4 6 2" xfId="29381" xr:uid="{00000000-0005-0000-0000-0000675E0000}"/>
    <cellStyle name="Normal 40 5 4 2 4 4 7" xfId="5685" xr:uid="{00000000-0005-0000-0000-0000685E0000}"/>
    <cellStyle name="Normal 40 5 4 2 4 4 7 2" xfId="21825" xr:uid="{00000000-0005-0000-0000-0000695E0000}"/>
    <cellStyle name="Normal 40 5 4 2 4 4 8" xfId="3813" xr:uid="{00000000-0005-0000-0000-00006A5E0000}"/>
    <cellStyle name="Normal 40 5 4 2 4 4 9" xfId="19953" xr:uid="{00000000-0005-0000-0000-00006B5E0000}"/>
    <cellStyle name="Normal 40 5 4 2 4 5" xfId="13126" xr:uid="{00000000-0005-0000-0000-00006C5E0000}"/>
    <cellStyle name="Normal 40 5 4 2 4 5 2" xfId="15517" xr:uid="{00000000-0005-0000-0000-00006D5E0000}"/>
    <cellStyle name="Normal 40 5 4 2 4 5 2 2" xfId="43145" xr:uid="{00000000-0005-0000-0000-00006E5E0000}"/>
    <cellStyle name="Normal 40 5 4 2 4 5 2 3" xfId="34891" xr:uid="{00000000-0005-0000-0000-00006F5E0000}"/>
    <cellStyle name="Normal 40 5 4 2 4 5 3" xfId="40773" xr:uid="{00000000-0005-0000-0000-0000705E0000}"/>
    <cellStyle name="Normal 40 5 4 2 4 5 4" xfId="37200" xr:uid="{00000000-0005-0000-0000-0000715E0000}"/>
    <cellStyle name="Normal 40 5 4 2 4 5 5" xfId="30621" xr:uid="{00000000-0005-0000-0000-0000725E0000}"/>
    <cellStyle name="Normal 40 5 4 2 4 5 6" xfId="25256" xr:uid="{00000000-0005-0000-0000-0000735E0000}"/>
    <cellStyle name="Normal 40 5 4 2 4 6" xfId="12241" xr:uid="{00000000-0005-0000-0000-0000745E0000}"/>
    <cellStyle name="Normal 40 5 4 2 4 6 2" xfId="39988" xr:uid="{00000000-0005-0000-0000-0000755E0000}"/>
    <cellStyle name="Normal 40 5 4 2 4 6 3" xfId="34518" xr:uid="{00000000-0005-0000-0000-0000765E0000}"/>
    <cellStyle name="Normal 40 5 4 2 4 6 4" xfId="26842" xr:uid="{00000000-0005-0000-0000-0000775E0000}"/>
    <cellStyle name="Normal 40 5 4 2 4 7" xfId="14732" xr:uid="{00000000-0005-0000-0000-0000785E0000}"/>
    <cellStyle name="Normal 40 5 4 2 4 7 2" xfId="42360" xr:uid="{00000000-0005-0000-0000-0000795E0000}"/>
    <cellStyle name="Normal 40 5 4 2 4 7 3" xfId="23065" xr:uid="{00000000-0005-0000-0000-00007A5E0000}"/>
    <cellStyle name="Normal 40 5 4 2 4 8" xfId="16952" xr:uid="{00000000-0005-0000-0000-00007B5E0000}"/>
    <cellStyle name="Normal 40 5 4 2 4 8 2" xfId="44580" xr:uid="{00000000-0005-0000-0000-00007C5E0000}"/>
    <cellStyle name="Normal 40 5 4 2 4 9" xfId="10669" xr:uid="{00000000-0005-0000-0000-00007D5E0000}"/>
    <cellStyle name="Normal 40 5 4 2 4 9 2" xfId="38440" xr:uid="{00000000-0005-0000-0000-00007E5E0000}"/>
    <cellStyle name="Normal 40 5 4 2 5" xfId="1155" xr:uid="{00000000-0005-0000-0000-00007F5E0000}"/>
    <cellStyle name="Normal 40 5 4 2 5 10" xfId="8644" xr:uid="{00000000-0005-0000-0000-0000805E0000}"/>
    <cellStyle name="Normal 40 5 4 2 5 10 2" xfId="32340" xr:uid="{00000000-0005-0000-0000-0000815E0000}"/>
    <cellStyle name="Normal 40 5 4 2 5 11" xfId="6772" xr:uid="{00000000-0005-0000-0000-0000825E0000}"/>
    <cellStyle name="Normal 40 5 4 2 5 11 2" xfId="28596" xr:uid="{00000000-0005-0000-0000-0000835E0000}"/>
    <cellStyle name="Normal 40 5 4 2 5 12" xfId="4900" xr:uid="{00000000-0005-0000-0000-0000845E0000}"/>
    <cellStyle name="Normal 40 5 4 2 5 12 2" xfId="21040" xr:uid="{00000000-0005-0000-0000-0000855E0000}"/>
    <cellStyle name="Normal 40 5 4 2 5 13" xfId="3028" xr:uid="{00000000-0005-0000-0000-0000865E0000}"/>
    <cellStyle name="Normal 40 5 4 2 5 14" xfId="19168" xr:uid="{00000000-0005-0000-0000-0000875E0000}"/>
    <cellStyle name="Normal 40 5 4 2 5 2" xfId="2654" xr:uid="{00000000-0005-0000-0000-0000885E0000}"/>
    <cellStyle name="Normal 40 5 4 2 5 2 10" xfId="20666" xr:uid="{00000000-0005-0000-0000-0000895E0000}"/>
    <cellStyle name="Normal 40 5 4 2 5 2 2" xfId="13719" xr:uid="{00000000-0005-0000-0000-00008A5E0000}"/>
    <cellStyle name="Normal 40 5 4 2 5 2 2 2" xfId="41347" xr:uid="{00000000-0005-0000-0000-00008B5E0000}"/>
    <cellStyle name="Normal 40 5 4 2 5 2 2 3" xfId="37913" xr:uid="{00000000-0005-0000-0000-00008C5E0000}"/>
    <cellStyle name="Normal 40 5 4 2 5 2 2 4" xfId="31966" xr:uid="{00000000-0005-0000-0000-00008D5E0000}"/>
    <cellStyle name="Normal 40 5 4 2 5 2 2 5" xfId="25829" xr:uid="{00000000-0005-0000-0000-00008E5E0000}"/>
    <cellStyle name="Normal 40 5 4 2 5 2 3" xfId="16090" xr:uid="{00000000-0005-0000-0000-00008F5E0000}"/>
    <cellStyle name="Normal 40 5 4 2 5 2 3 2" xfId="43718" xr:uid="{00000000-0005-0000-0000-0000905E0000}"/>
    <cellStyle name="Normal 40 5 4 2 5 2 3 3" xfId="27553" xr:uid="{00000000-0005-0000-0000-0000915E0000}"/>
    <cellStyle name="Normal 40 5 4 2 5 2 4" xfId="11519" xr:uid="{00000000-0005-0000-0000-0000925E0000}"/>
    <cellStyle name="Normal 40 5 4 2 5 2 4 2" xfId="39290" xr:uid="{00000000-0005-0000-0000-0000935E0000}"/>
    <cellStyle name="Normal 40 5 4 2 5 2 4 3" xfId="24410" xr:uid="{00000000-0005-0000-0000-0000945E0000}"/>
    <cellStyle name="Normal 40 5 4 2 5 2 5" xfId="18792" xr:uid="{00000000-0005-0000-0000-0000955E0000}"/>
    <cellStyle name="Normal 40 5 4 2 5 2 5 2" xfId="36320" xr:uid="{00000000-0005-0000-0000-0000965E0000}"/>
    <cellStyle name="Normal 40 5 4 2 5 2 6" xfId="10142" xr:uid="{00000000-0005-0000-0000-0000975E0000}"/>
    <cellStyle name="Normal 40 5 4 2 5 2 6 2" xfId="33838" xr:uid="{00000000-0005-0000-0000-0000985E0000}"/>
    <cellStyle name="Normal 40 5 4 2 5 2 7" xfId="8270" xr:uid="{00000000-0005-0000-0000-0000995E0000}"/>
    <cellStyle name="Normal 40 5 4 2 5 2 7 2" xfId="30094" xr:uid="{00000000-0005-0000-0000-00009A5E0000}"/>
    <cellStyle name="Normal 40 5 4 2 5 2 8" xfId="6398" xr:uid="{00000000-0005-0000-0000-00009B5E0000}"/>
    <cellStyle name="Normal 40 5 4 2 5 2 8 2" xfId="22538" xr:uid="{00000000-0005-0000-0000-00009C5E0000}"/>
    <cellStyle name="Normal 40 5 4 2 5 2 9" xfId="4526" xr:uid="{00000000-0005-0000-0000-00009D5E0000}"/>
    <cellStyle name="Normal 40 5 4 2 5 3" xfId="2110" xr:uid="{00000000-0005-0000-0000-00009E5E0000}"/>
    <cellStyle name="Normal 40 5 4 2 5 3 10" xfId="20123" xr:uid="{00000000-0005-0000-0000-00009F5E0000}"/>
    <cellStyle name="Normal 40 5 4 2 5 3 2" xfId="14214" xr:uid="{00000000-0005-0000-0000-0000A05E0000}"/>
    <cellStyle name="Normal 40 5 4 2 5 3 2 2" xfId="41842" xr:uid="{00000000-0005-0000-0000-0000A15E0000}"/>
    <cellStyle name="Normal 40 5 4 2 5 3 2 3" xfId="31423" xr:uid="{00000000-0005-0000-0000-0000A25E0000}"/>
    <cellStyle name="Normal 40 5 4 2 5 3 2 4" xfId="26324" xr:uid="{00000000-0005-0000-0000-0000A35E0000}"/>
    <cellStyle name="Normal 40 5 4 2 5 3 3" xfId="16585" xr:uid="{00000000-0005-0000-0000-0000A45E0000}"/>
    <cellStyle name="Normal 40 5 4 2 5 3 3 2" xfId="44213" xr:uid="{00000000-0005-0000-0000-0000A55E0000}"/>
    <cellStyle name="Normal 40 5 4 2 5 3 3 3" xfId="28065" xr:uid="{00000000-0005-0000-0000-0000A65E0000}"/>
    <cellStyle name="Normal 40 5 4 2 5 3 4" xfId="10992" xr:uid="{00000000-0005-0000-0000-0000A75E0000}"/>
    <cellStyle name="Normal 40 5 4 2 5 3 4 2" xfId="38763" xr:uid="{00000000-0005-0000-0000-0000A85E0000}"/>
    <cellStyle name="Normal 40 5 4 2 5 3 4 3" xfId="23867" xr:uid="{00000000-0005-0000-0000-0000A95E0000}"/>
    <cellStyle name="Normal 40 5 4 2 5 3 5" xfId="18249" xr:uid="{00000000-0005-0000-0000-0000AA5E0000}"/>
    <cellStyle name="Normal 40 5 4 2 5 3 5 2" xfId="36832" xr:uid="{00000000-0005-0000-0000-0000AB5E0000}"/>
    <cellStyle name="Normal 40 5 4 2 5 3 6" xfId="9599" xr:uid="{00000000-0005-0000-0000-0000AC5E0000}"/>
    <cellStyle name="Normal 40 5 4 2 5 3 6 2" xfId="33295" xr:uid="{00000000-0005-0000-0000-0000AD5E0000}"/>
    <cellStyle name="Normal 40 5 4 2 5 3 7" xfId="7727" xr:uid="{00000000-0005-0000-0000-0000AE5E0000}"/>
    <cellStyle name="Normal 40 5 4 2 5 3 7 2" xfId="29551" xr:uid="{00000000-0005-0000-0000-0000AF5E0000}"/>
    <cellStyle name="Normal 40 5 4 2 5 3 8" xfId="5855" xr:uid="{00000000-0005-0000-0000-0000B05E0000}"/>
    <cellStyle name="Normal 40 5 4 2 5 3 8 2" xfId="21995" xr:uid="{00000000-0005-0000-0000-0000B15E0000}"/>
    <cellStyle name="Normal 40 5 4 2 5 3 9" xfId="3983" xr:uid="{00000000-0005-0000-0000-0000B25E0000}"/>
    <cellStyle name="Normal 40 5 4 2 5 4" xfId="13146" xr:uid="{00000000-0005-0000-0000-0000B35E0000}"/>
    <cellStyle name="Normal 40 5 4 2 5 4 2" xfId="15536" xr:uid="{00000000-0005-0000-0000-0000B45E0000}"/>
    <cellStyle name="Normal 40 5 4 2 5 4 2 2" xfId="43164" xr:uid="{00000000-0005-0000-0000-0000B55E0000}"/>
    <cellStyle name="Normal 40 5 4 2 5 4 2 3" xfId="34906" xr:uid="{00000000-0005-0000-0000-0000B65E0000}"/>
    <cellStyle name="Normal 40 5 4 2 5 4 3" xfId="40792" xr:uid="{00000000-0005-0000-0000-0000B75E0000}"/>
    <cellStyle name="Normal 40 5 4 2 5 4 4" xfId="37370" xr:uid="{00000000-0005-0000-0000-0000B85E0000}"/>
    <cellStyle name="Normal 40 5 4 2 5 4 5" xfId="30468" xr:uid="{00000000-0005-0000-0000-0000B95E0000}"/>
    <cellStyle name="Normal 40 5 4 2 5 4 6" xfId="25275" xr:uid="{00000000-0005-0000-0000-0000BA5E0000}"/>
    <cellStyle name="Normal 40 5 4 2 5 5" xfId="12088" xr:uid="{00000000-0005-0000-0000-0000BB5E0000}"/>
    <cellStyle name="Normal 40 5 4 2 5 5 2" xfId="39835" xr:uid="{00000000-0005-0000-0000-0000BC5E0000}"/>
    <cellStyle name="Normal 40 5 4 2 5 5 3" xfId="34365" xr:uid="{00000000-0005-0000-0000-0000BD5E0000}"/>
    <cellStyle name="Normal 40 5 4 2 5 5 4" xfId="27034" xr:uid="{00000000-0005-0000-0000-0000BE5E0000}"/>
    <cellStyle name="Normal 40 5 4 2 5 6" xfId="14579" xr:uid="{00000000-0005-0000-0000-0000BF5E0000}"/>
    <cellStyle name="Normal 40 5 4 2 5 6 2" xfId="42207" xr:uid="{00000000-0005-0000-0000-0000C05E0000}"/>
    <cellStyle name="Normal 40 5 4 2 5 6 3" xfId="22912" xr:uid="{00000000-0005-0000-0000-0000C15E0000}"/>
    <cellStyle name="Normal 40 5 4 2 5 7" xfId="16799" xr:uid="{00000000-0005-0000-0000-0000C25E0000}"/>
    <cellStyle name="Normal 40 5 4 2 5 7 2" xfId="44427" xr:uid="{00000000-0005-0000-0000-0000C35E0000}"/>
    <cellStyle name="Normal 40 5 4 2 5 8" xfId="10516" xr:uid="{00000000-0005-0000-0000-0000C45E0000}"/>
    <cellStyle name="Normal 40 5 4 2 5 8 2" xfId="38287" xr:uid="{00000000-0005-0000-0000-0000C55E0000}"/>
    <cellStyle name="Normal 40 5 4 2 5 9" xfId="17294" xr:uid="{00000000-0005-0000-0000-0000C65E0000}"/>
    <cellStyle name="Normal 40 5 4 2 5 9 2" xfId="35801" xr:uid="{00000000-0005-0000-0000-0000C75E0000}"/>
    <cellStyle name="Normal 40 5 4 2 6" xfId="1788" xr:uid="{00000000-0005-0000-0000-0000C85E0000}"/>
    <cellStyle name="Normal 40 5 4 2 6 10" xfId="3661" xr:uid="{00000000-0005-0000-0000-0000C95E0000}"/>
    <cellStyle name="Normal 40 5 4 2 6 11" xfId="19801" xr:uid="{00000000-0005-0000-0000-0000CA5E0000}"/>
    <cellStyle name="Normal 40 5 4 2 6 2" xfId="12923" xr:uid="{00000000-0005-0000-0000-0000CB5E0000}"/>
    <cellStyle name="Normal 40 5 4 2 6 2 2" xfId="15346" xr:uid="{00000000-0005-0000-0000-0000CC5E0000}"/>
    <cellStyle name="Normal 40 5 4 2 6 2 2 2" xfId="42974" xr:uid="{00000000-0005-0000-0000-0000CD5E0000}"/>
    <cellStyle name="Normal 40 5 4 2 6 2 3" xfId="40602" xr:uid="{00000000-0005-0000-0000-0000CE5E0000}"/>
    <cellStyle name="Normal 40 5 4 2 6 2 4" xfId="37048" xr:uid="{00000000-0005-0000-0000-0000CF5E0000}"/>
    <cellStyle name="Normal 40 5 4 2 6 2 5" xfId="31101" xr:uid="{00000000-0005-0000-0000-0000D05E0000}"/>
    <cellStyle name="Normal 40 5 4 2 6 2 6" xfId="25085" xr:uid="{00000000-0005-0000-0000-0000D15E0000}"/>
    <cellStyle name="Normal 40 5 4 2 6 3" xfId="11935" xr:uid="{00000000-0005-0000-0000-0000D25E0000}"/>
    <cellStyle name="Normal 40 5 4 2 6 3 2" xfId="39682" xr:uid="{00000000-0005-0000-0000-0000D35E0000}"/>
    <cellStyle name="Normal 40 5 4 2 6 3 3" xfId="34212" xr:uid="{00000000-0005-0000-0000-0000D45E0000}"/>
    <cellStyle name="Normal 40 5 4 2 6 3 4" xfId="26747" xr:uid="{00000000-0005-0000-0000-0000D55E0000}"/>
    <cellStyle name="Normal 40 5 4 2 6 4" xfId="14426" xr:uid="{00000000-0005-0000-0000-0000D65E0000}"/>
    <cellStyle name="Normal 40 5 4 2 6 4 2" xfId="42054" xr:uid="{00000000-0005-0000-0000-0000D75E0000}"/>
    <cellStyle name="Normal 40 5 4 2 6 4 3" xfId="23545" xr:uid="{00000000-0005-0000-0000-0000D85E0000}"/>
    <cellStyle name="Normal 40 5 4 2 6 5" xfId="11315" xr:uid="{00000000-0005-0000-0000-0000D95E0000}"/>
    <cellStyle name="Normal 40 5 4 2 6 5 2" xfId="39086" xr:uid="{00000000-0005-0000-0000-0000DA5E0000}"/>
    <cellStyle name="Normal 40 5 4 2 6 6" xfId="17927" xr:uid="{00000000-0005-0000-0000-0000DB5E0000}"/>
    <cellStyle name="Normal 40 5 4 2 6 6 2" xfId="35515" xr:uid="{00000000-0005-0000-0000-0000DC5E0000}"/>
    <cellStyle name="Normal 40 5 4 2 6 7" xfId="9277" xr:uid="{00000000-0005-0000-0000-0000DD5E0000}"/>
    <cellStyle name="Normal 40 5 4 2 6 7 2" xfId="32973" xr:uid="{00000000-0005-0000-0000-0000DE5E0000}"/>
    <cellStyle name="Normal 40 5 4 2 6 8" xfId="7405" xr:uid="{00000000-0005-0000-0000-0000DF5E0000}"/>
    <cellStyle name="Normal 40 5 4 2 6 8 2" xfId="29229" xr:uid="{00000000-0005-0000-0000-0000E05E0000}"/>
    <cellStyle name="Normal 40 5 4 2 6 9" xfId="5533" xr:uid="{00000000-0005-0000-0000-0000E15E0000}"/>
    <cellStyle name="Normal 40 5 4 2 6 9 2" xfId="21673" xr:uid="{00000000-0005-0000-0000-0000E25E0000}"/>
    <cellStyle name="Normal 40 5 4 2 7" xfId="2332" xr:uid="{00000000-0005-0000-0000-0000E35E0000}"/>
    <cellStyle name="Normal 40 5 4 2 7 10" xfId="20344" xr:uid="{00000000-0005-0000-0000-0000E45E0000}"/>
    <cellStyle name="Normal 40 5 4 2 7 2" xfId="12752" xr:uid="{00000000-0005-0000-0000-0000E55E0000}"/>
    <cellStyle name="Normal 40 5 4 2 7 2 2" xfId="40481" xr:uid="{00000000-0005-0000-0000-0000E65E0000}"/>
    <cellStyle name="Normal 40 5 4 2 7 2 3" xfId="37591" xr:uid="{00000000-0005-0000-0000-0000E75E0000}"/>
    <cellStyle name="Normal 40 5 4 2 7 2 4" xfId="31644" xr:uid="{00000000-0005-0000-0000-0000E85E0000}"/>
    <cellStyle name="Normal 40 5 4 2 7 2 5" xfId="24964" xr:uid="{00000000-0005-0000-0000-0000E95E0000}"/>
    <cellStyle name="Normal 40 5 4 2 7 3" xfId="15225" xr:uid="{00000000-0005-0000-0000-0000EA5E0000}"/>
    <cellStyle name="Normal 40 5 4 2 7 3 2" xfId="42853" xr:uid="{00000000-0005-0000-0000-0000EB5E0000}"/>
    <cellStyle name="Normal 40 5 4 2 7 3 3" xfId="26585" xr:uid="{00000000-0005-0000-0000-0000EC5E0000}"/>
    <cellStyle name="Normal 40 5 4 2 7 4" xfId="10839" xr:uid="{00000000-0005-0000-0000-0000ED5E0000}"/>
    <cellStyle name="Normal 40 5 4 2 7 4 2" xfId="38610" xr:uid="{00000000-0005-0000-0000-0000EE5E0000}"/>
    <cellStyle name="Normal 40 5 4 2 7 4 3" xfId="24088" xr:uid="{00000000-0005-0000-0000-0000EF5E0000}"/>
    <cellStyle name="Normal 40 5 4 2 7 5" xfId="18470" xr:uid="{00000000-0005-0000-0000-0000F05E0000}"/>
    <cellStyle name="Normal 40 5 4 2 7 5 2" xfId="35353" xr:uid="{00000000-0005-0000-0000-0000F15E0000}"/>
    <cellStyle name="Normal 40 5 4 2 7 6" xfId="9820" xr:uid="{00000000-0005-0000-0000-0000F25E0000}"/>
    <cellStyle name="Normal 40 5 4 2 7 6 2" xfId="33516" xr:uid="{00000000-0005-0000-0000-0000F35E0000}"/>
    <cellStyle name="Normal 40 5 4 2 7 7" xfId="7948" xr:uid="{00000000-0005-0000-0000-0000F45E0000}"/>
    <cellStyle name="Normal 40 5 4 2 7 7 2" xfId="29772" xr:uid="{00000000-0005-0000-0000-0000F55E0000}"/>
    <cellStyle name="Normal 40 5 4 2 7 8" xfId="6076" xr:uid="{00000000-0005-0000-0000-0000F65E0000}"/>
    <cellStyle name="Normal 40 5 4 2 7 8 2" xfId="22216" xr:uid="{00000000-0005-0000-0000-0000F75E0000}"/>
    <cellStyle name="Normal 40 5 4 2 7 9" xfId="4204" xr:uid="{00000000-0005-0000-0000-0000F85E0000}"/>
    <cellStyle name="Normal 40 5 4 2 8" xfId="1631" xr:uid="{00000000-0005-0000-0000-0000F95E0000}"/>
    <cellStyle name="Normal 40 5 4 2 8 2" xfId="16309" xr:uid="{00000000-0005-0000-0000-0000FA5E0000}"/>
    <cellStyle name="Normal 40 5 4 2 8 2 2" xfId="43937" xr:uid="{00000000-0005-0000-0000-0000FB5E0000}"/>
    <cellStyle name="Normal 40 5 4 2 8 2 3" xfId="30944" xr:uid="{00000000-0005-0000-0000-0000FC5E0000}"/>
    <cellStyle name="Normal 40 5 4 2 8 2 4" xfId="26048" xr:uid="{00000000-0005-0000-0000-0000FD5E0000}"/>
    <cellStyle name="Normal 40 5 4 2 8 3" xfId="13938" xr:uid="{00000000-0005-0000-0000-0000FE5E0000}"/>
    <cellStyle name="Normal 40 5 4 2 8 3 2" xfId="41566" xr:uid="{00000000-0005-0000-0000-0000FF5E0000}"/>
    <cellStyle name="Normal 40 5 4 2 8 3 3" xfId="27779" xr:uid="{00000000-0005-0000-0000-0000005F0000}"/>
    <cellStyle name="Normal 40 5 4 2 8 4" xfId="17770" xr:uid="{00000000-0005-0000-0000-0000015F0000}"/>
    <cellStyle name="Normal 40 5 4 2 8 4 2" xfId="36546" xr:uid="{00000000-0005-0000-0000-0000025F0000}"/>
    <cellStyle name="Normal 40 5 4 2 8 4 3" xfId="23388" xr:uid="{00000000-0005-0000-0000-0000035F0000}"/>
    <cellStyle name="Normal 40 5 4 2 8 5" xfId="9120" xr:uid="{00000000-0005-0000-0000-0000045F0000}"/>
    <cellStyle name="Normal 40 5 4 2 8 5 2" xfId="32816" xr:uid="{00000000-0005-0000-0000-0000055F0000}"/>
    <cellStyle name="Normal 40 5 4 2 8 6" xfId="7248" xr:uid="{00000000-0005-0000-0000-0000065F0000}"/>
    <cellStyle name="Normal 40 5 4 2 8 6 2" xfId="29072" xr:uid="{00000000-0005-0000-0000-0000075F0000}"/>
    <cellStyle name="Normal 40 5 4 2 8 7" xfId="5376" xr:uid="{00000000-0005-0000-0000-0000085F0000}"/>
    <cellStyle name="Normal 40 5 4 2 8 7 2" xfId="21516" xr:uid="{00000000-0005-0000-0000-0000095F0000}"/>
    <cellStyle name="Normal 40 5 4 2 8 8" xfId="3504" xr:uid="{00000000-0005-0000-0000-00000A5F0000}"/>
    <cellStyle name="Normal 40 5 4 2 8 9" xfId="19644" xr:uid="{00000000-0005-0000-0000-00000B5F0000}"/>
    <cellStyle name="Normal 40 5 4 2 9" xfId="1478" xr:uid="{00000000-0005-0000-0000-00000C5F0000}"/>
    <cellStyle name="Normal 40 5 4 2 9 2" xfId="14902" xr:uid="{00000000-0005-0000-0000-00000D5F0000}"/>
    <cellStyle name="Normal 40 5 4 2 9 2 2" xfId="42530" xr:uid="{00000000-0005-0000-0000-00000E5F0000}"/>
    <cellStyle name="Normal 40 5 4 2 9 2 3" xfId="30791" xr:uid="{00000000-0005-0000-0000-00000F5F0000}"/>
    <cellStyle name="Normal 40 5 4 2 9 2 4" xfId="28164" xr:uid="{00000000-0005-0000-0000-0000105F0000}"/>
    <cellStyle name="Normal 40 5 4 2 9 3" xfId="12411" xr:uid="{00000000-0005-0000-0000-0000115F0000}"/>
    <cellStyle name="Normal 40 5 4 2 9 3 2" xfId="40158" xr:uid="{00000000-0005-0000-0000-0000125F0000}"/>
    <cellStyle name="Normal 40 5 4 2 9 3 3" xfId="23235" xr:uid="{00000000-0005-0000-0000-0000135F0000}"/>
    <cellStyle name="Normal 40 5 4 2 9 4" xfId="17617" xr:uid="{00000000-0005-0000-0000-0000145F0000}"/>
    <cellStyle name="Normal 40 5 4 2 9 4 2" xfId="35195" xr:uid="{00000000-0005-0000-0000-0000155F0000}"/>
    <cellStyle name="Normal 40 5 4 2 9 5" xfId="8967" xr:uid="{00000000-0005-0000-0000-0000165F0000}"/>
    <cellStyle name="Normal 40 5 4 2 9 5 2" xfId="32663" xr:uid="{00000000-0005-0000-0000-0000175F0000}"/>
    <cellStyle name="Normal 40 5 4 2 9 6" xfId="7095" xr:uid="{00000000-0005-0000-0000-0000185F0000}"/>
    <cellStyle name="Normal 40 5 4 2 9 6 2" xfId="28919" xr:uid="{00000000-0005-0000-0000-0000195F0000}"/>
    <cellStyle name="Normal 40 5 4 2 9 7" xfId="5223" xr:uid="{00000000-0005-0000-0000-00001A5F0000}"/>
    <cellStyle name="Normal 40 5 4 2 9 7 2" xfId="21363" xr:uid="{00000000-0005-0000-0000-00001B5F0000}"/>
    <cellStyle name="Normal 40 5 4 2 9 8" xfId="3351" xr:uid="{00000000-0005-0000-0000-00001C5F0000}"/>
    <cellStyle name="Normal 40 5 4 2 9 9" xfId="19491" xr:uid="{00000000-0005-0000-0000-00001D5F0000}"/>
    <cellStyle name="Normal 40 5 4 20" xfId="12911" xr:uid="{00000000-0005-0000-0000-00001E5F0000}"/>
    <cellStyle name="Normal 40 5 4 21" xfId="12679" xr:uid="{00000000-0005-0000-0000-00001F5F0000}"/>
    <cellStyle name="Normal 40 5 4 21 2" xfId="15157" xr:uid="{00000000-0005-0000-0000-0000205F0000}"/>
    <cellStyle name="Normal 40 5 4 21 2 2" xfId="42785" xr:uid="{00000000-0005-0000-0000-0000215F0000}"/>
    <cellStyle name="Normal 40 5 4 21 3" xfId="40413" xr:uid="{00000000-0005-0000-0000-0000225F0000}"/>
    <cellStyle name="Normal 40 5 4 21 4" xfId="34723" xr:uid="{00000000-0005-0000-0000-0000235F0000}"/>
    <cellStyle name="Normal 40 5 4 21 5" xfId="24896" xr:uid="{00000000-0005-0000-0000-0000245F0000}"/>
    <cellStyle name="Normal 40 5 4 22" xfId="12394" xr:uid="{00000000-0005-0000-0000-0000255F0000}"/>
    <cellStyle name="Normal 40 5 4 22 2" xfId="14885" xr:uid="{00000000-0005-0000-0000-0000265F0000}"/>
    <cellStyle name="Normal 40 5 4 22 2 2" xfId="42513" xr:uid="{00000000-0005-0000-0000-0000275F0000}"/>
    <cellStyle name="Normal 40 5 4 22 3" xfId="40141" xr:uid="{00000000-0005-0000-0000-0000285F0000}"/>
    <cellStyle name="Normal 40 5 4 22 4" xfId="34671" xr:uid="{00000000-0005-0000-0000-0000295F0000}"/>
    <cellStyle name="Normal 40 5 4 22 5" xfId="24621" xr:uid="{00000000-0005-0000-0000-00002A5F0000}"/>
    <cellStyle name="Normal 40 5 4 23" xfId="11765" xr:uid="{00000000-0005-0000-0000-00002B5F0000}"/>
    <cellStyle name="Normal 40 5 4 23 2" xfId="39518" xr:uid="{00000000-0005-0000-0000-00002C5F0000}"/>
    <cellStyle name="Normal 40 5 4 23 3" xfId="34042" xr:uid="{00000000-0005-0000-0000-00002D5F0000}"/>
    <cellStyle name="Normal 40 5 4 23 4" xfId="26395" xr:uid="{00000000-0005-0000-0000-00002E5F0000}"/>
    <cellStyle name="Normal 40 5 4 24" xfId="14256" xr:uid="{00000000-0005-0000-0000-00002F5F0000}"/>
    <cellStyle name="Normal 40 5 4 24 2" xfId="41884" xr:uid="{00000000-0005-0000-0000-0000305F0000}"/>
    <cellStyle name="Normal 40 5 4 24 3" xfId="22742" xr:uid="{00000000-0005-0000-0000-0000315F0000}"/>
    <cellStyle name="Normal 40 5 4 25" xfId="16629" xr:uid="{00000000-0005-0000-0000-0000325F0000}"/>
    <cellStyle name="Normal 40 5 4 25 2" xfId="44257" xr:uid="{00000000-0005-0000-0000-0000335F0000}"/>
    <cellStyle name="Normal 40 5 4 26" xfId="10346" xr:uid="{00000000-0005-0000-0000-0000345F0000}"/>
    <cellStyle name="Normal 40 5 4 26 2" xfId="38117" xr:uid="{00000000-0005-0000-0000-0000355F0000}"/>
    <cellStyle name="Normal 40 5 4 27" xfId="17124" xr:uid="{00000000-0005-0000-0000-0000365F0000}"/>
    <cellStyle name="Normal 40 5 4 27 2" xfId="35025" xr:uid="{00000000-0005-0000-0000-0000375F0000}"/>
    <cellStyle name="Normal 40 5 4 28" xfId="8474" xr:uid="{00000000-0005-0000-0000-0000385F0000}"/>
    <cellStyle name="Normal 40 5 4 28 2" xfId="32170" xr:uid="{00000000-0005-0000-0000-0000395F0000}"/>
    <cellStyle name="Normal 40 5 4 29" xfId="6602" xr:uid="{00000000-0005-0000-0000-00003A5F0000}"/>
    <cellStyle name="Normal 40 5 4 29 2" xfId="28426" xr:uid="{00000000-0005-0000-0000-00003B5F0000}"/>
    <cellStyle name="Normal 40 5 4 3" xfId="1015" xr:uid="{00000000-0005-0000-0000-00003C5F0000}"/>
    <cellStyle name="Normal 40 5 4 3 10" xfId="11799" xr:uid="{00000000-0005-0000-0000-00003D5F0000}"/>
    <cellStyle name="Normal 40 5 4 3 10 2" xfId="39552" xr:uid="{00000000-0005-0000-0000-00003E5F0000}"/>
    <cellStyle name="Normal 40 5 4 3 10 3" xfId="36908" xr:uid="{00000000-0005-0000-0000-00003F5F0000}"/>
    <cellStyle name="Normal 40 5 4 3 10 4" xfId="30332" xr:uid="{00000000-0005-0000-0000-0000405F0000}"/>
    <cellStyle name="Normal 40 5 4 3 10 5" xfId="24658" xr:uid="{00000000-0005-0000-0000-0000415F0000}"/>
    <cellStyle name="Normal 40 5 4 3 11" xfId="14290" xr:uid="{00000000-0005-0000-0000-0000425F0000}"/>
    <cellStyle name="Normal 40 5 4 3 11 2" xfId="41918" xr:uid="{00000000-0005-0000-0000-0000435F0000}"/>
    <cellStyle name="Normal 40 5 4 3 11 3" xfId="34076" xr:uid="{00000000-0005-0000-0000-0000445F0000}"/>
    <cellStyle name="Normal 40 5 4 3 11 4" xfId="26444" xr:uid="{00000000-0005-0000-0000-0000455F0000}"/>
    <cellStyle name="Normal 40 5 4 3 12" xfId="16663" xr:uid="{00000000-0005-0000-0000-0000465F0000}"/>
    <cellStyle name="Normal 40 5 4 3 12 2" xfId="44291" xr:uid="{00000000-0005-0000-0000-0000475F0000}"/>
    <cellStyle name="Normal 40 5 4 3 12 3" xfId="22776" xr:uid="{00000000-0005-0000-0000-0000485F0000}"/>
    <cellStyle name="Normal 40 5 4 3 13" xfId="10380" xr:uid="{00000000-0005-0000-0000-0000495F0000}"/>
    <cellStyle name="Normal 40 5 4 3 13 2" xfId="38151" xr:uid="{00000000-0005-0000-0000-00004A5F0000}"/>
    <cellStyle name="Normal 40 5 4 3 14" xfId="17158" xr:uid="{00000000-0005-0000-0000-00004B5F0000}"/>
    <cellStyle name="Normal 40 5 4 3 14 2" xfId="35059" xr:uid="{00000000-0005-0000-0000-00004C5F0000}"/>
    <cellStyle name="Normal 40 5 4 3 15" xfId="8508" xr:uid="{00000000-0005-0000-0000-00004D5F0000}"/>
    <cellStyle name="Normal 40 5 4 3 15 2" xfId="32204" xr:uid="{00000000-0005-0000-0000-00004E5F0000}"/>
    <cellStyle name="Normal 40 5 4 3 16" xfId="6636" xr:uid="{00000000-0005-0000-0000-00004F5F0000}"/>
    <cellStyle name="Normal 40 5 4 3 16 2" xfId="28460" xr:uid="{00000000-0005-0000-0000-0000505F0000}"/>
    <cellStyle name="Normal 40 5 4 3 17" xfId="4764" xr:uid="{00000000-0005-0000-0000-0000515F0000}"/>
    <cellStyle name="Normal 40 5 4 3 17 2" xfId="20904" xr:uid="{00000000-0005-0000-0000-0000525F0000}"/>
    <cellStyle name="Normal 40 5 4 3 18" xfId="2892" xr:uid="{00000000-0005-0000-0000-0000535F0000}"/>
    <cellStyle name="Normal 40 5 4 3 19" xfId="19032" xr:uid="{00000000-0005-0000-0000-0000545F0000}"/>
    <cellStyle name="Normal 40 5 4 3 2" xfId="1121" xr:uid="{00000000-0005-0000-0000-0000555F0000}"/>
    <cellStyle name="Normal 40 5 4 3 2 10" xfId="16765" xr:uid="{00000000-0005-0000-0000-0000565F0000}"/>
    <cellStyle name="Normal 40 5 4 3 2 10 2" xfId="44393" xr:uid="{00000000-0005-0000-0000-0000575F0000}"/>
    <cellStyle name="Normal 40 5 4 3 2 10 3" xfId="22878" xr:uid="{00000000-0005-0000-0000-0000585F0000}"/>
    <cellStyle name="Normal 40 5 4 3 2 11" xfId="10482" xr:uid="{00000000-0005-0000-0000-0000595F0000}"/>
    <cellStyle name="Normal 40 5 4 3 2 11 2" xfId="38253" xr:uid="{00000000-0005-0000-0000-00005A5F0000}"/>
    <cellStyle name="Normal 40 5 4 3 2 12" xfId="17260" xr:uid="{00000000-0005-0000-0000-00005B5F0000}"/>
    <cellStyle name="Normal 40 5 4 3 2 12 2" xfId="35161" xr:uid="{00000000-0005-0000-0000-00005C5F0000}"/>
    <cellStyle name="Normal 40 5 4 3 2 13" xfId="8610" xr:uid="{00000000-0005-0000-0000-00005D5F0000}"/>
    <cellStyle name="Normal 40 5 4 3 2 13 2" xfId="32306" xr:uid="{00000000-0005-0000-0000-00005E5F0000}"/>
    <cellStyle name="Normal 40 5 4 3 2 14" xfId="6738" xr:uid="{00000000-0005-0000-0000-00005F5F0000}"/>
    <cellStyle name="Normal 40 5 4 3 2 14 2" xfId="28562" xr:uid="{00000000-0005-0000-0000-0000605F0000}"/>
    <cellStyle name="Normal 40 5 4 3 2 15" xfId="4866" xr:uid="{00000000-0005-0000-0000-0000615F0000}"/>
    <cellStyle name="Normal 40 5 4 3 2 15 2" xfId="21006" xr:uid="{00000000-0005-0000-0000-0000625F0000}"/>
    <cellStyle name="Normal 40 5 4 3 2 16" xfId="2994" xr:uid="{00000000-0005-0000-0000-0000635F0000}"/>
    <cellStyle name="Normal 40 5 4 3 2 17" xfId="19134" xr:uid="{00000000-0005-0000-0000-0000645F0000}"/>
    <cellStyle name="Normal 40 5 4 3 2 2" xfId="1444" xr:uid="{00000000-0005-0000-0000-0000655F0000}"/>
    <cellStyle name="Normal 40 5 4 3 2 2 10" xfId="7061" xr:uid="{00000000-0005-0000-0000-0000665F0000}"/>
    <cellStyle name="Normal 40 5 4 3 2 2 10 2" xfId="28885" xr:uid="{00000000-0005-0000-0000-0000675F0000}"/>
    <cellStyle name="Normal 40 5 4 3 2 2 11" xfId="5189" xr:uid="{00000000-0005-0000-0000-0000685F0000}"/>
    <cellStyle name="Normal 40 5 4 3 2 2 11 2" xfId="21329" xr:uid="{00000000-0005-0000-0000-0000695F0000}"/>
    <cellStyle name="Normal 40 5 4 3 2 2 12" xfId="3317" xr:uid="{00000000-0005-0000-0000-00006A5F0000}"/>
    <cellStyle name="Normal 40 5 4 3 2 2 13" xfId="19457" xr:uid="{00000000-0005-0000-0000-00006B5F0000}"/>
    <cellStyle name="Normal 40 5 4 3 2 2 2" xfId="2620" xr:uid="{00000000-0005-0000-0000-00006C5F0000}"/>
    <cellStyle name="Normal 40 5 4 3 2 2 2 10" xfId="20632" xr:uid="{00000000-0005-0000-0000-00006D5F0000}"/>
    <cellStyle name="Normal 40 5 4 3 2 2 2 2" xfId="13693" xr:uid="{00000000-0005-0000-0000-00006E5F0000}"/>
    <cellStyle name="Normal 40 5 4 3 2 2 2 2 2" xfId="41321" xr:uid="{00000000-0005-0000-0000-00006F5F0000}"/>
    <cellStyle name="Normal 40 5 4 3 2 2 2 2 3" xfId="37879" xr:uid="{00000000-0005-0000-0000-0000705F0000}"/>
    <cellStyle name="Normal 40 5 4 3 2 2 2 2 4" xfId="31932" xr:uid="{00000000-0005-0000-0000-0000715F0000}"/>
    <cellStyle name="Normal 40 5 4 3 2 2 2 2 5" xfId="25803" xr:uid="{00000000-0005-0000-0000-0000725F0000}"/>
    <cellStyle name="Normal 40 5 4 3 2 2 2 3" xfId="16064" xr:uid="{00000000-0005-0000-0000-0000735F0000}"/>
    <cellStyle name="Normal 40 5 4 3 2 2 2 3 2" xfId="43692" xr:uid="{00000000-0005-0000-0000-0000745F0000}"/>
    <cellStyle name="Normal 40 5 4 3 2 2 2 3 3" xfId="27519" xr:uid="{00000000-0005-0000-0000-0000755F0000}"/>
    <cellStyle name="Normal 40 5 4 3 2 2 2 4" xfId="11647" xr:uid="{00000000-0005-0000-0000-0000765F0000}"/>
    <cellStyle name="Normal 40 5 4 3 2 2 2 4 2" xfId="39410" xr:uid="{00000000-0005-0000-0000-0000775F0000}"/>
    <cellStyle name="Normal 40 5 4 3 2 2 2 4 3" xfId="24376" xr:uid="{00000000-0005-0000-0000-0000785F0000}"/>
    <cellStyle name="Normal 40 5 4 3 2 2 2 5" xfId="18758" xr:uid="{00000000-0005-0000-0000-0000795F0000}"/>
    <cellStyle name="Normal 40 5 4 3 2 2 2 5 2" xfId="36286" xr:uid="{00000000-0005-0000-0000-00007A5F0000}"/>
    <cellStyle name="Normal 40 5 4 3 2 2 2 6" xfId="10108" xr:uid="{00000000-0005-0000-0000-00007B5F0000}"/>
    <cellStyle name="Normal 40 5 4 3 2 2 2 6 2" xfId="33804" xr:uid="{00000000-0005-0000-0000-00007C5F0000}"/>
    <cellStyle name="Normal 40 5 4 3 2 2 2 7" xfId="8236" xr:uid="{00000000-0005-0000-0000-00007D5F0000}"/>
    <cellStyle name="Normal 40 5 4 3 2 2 2 7 2" xfId="30060" xr:uid="{00000000-0005-0000-0000-00007E5F0000}"/>
    <cellStyle name="Normal 40 5 4 3 2 2 2 8" xfId="6364" xr:uid="{00000000-0005-0000-0000-00007F5F0000}"/>
    <cellStyle name="Normal 40 5 4 3 2 2 2 8 2" xfId="22504" xr:uid="{00000000-0005-0000-0000-0000805F0000}"/>
    <cellStyle name="Normal 40 5 4 3 2 2 2 9" xfId="4492" xr:uid="{00000000-0005-0000-0000-0000815F0000}"/>
    <cellStyle name="Normal 40 5 4 3 2 2 3" xfId="2076" xr:uid="{00000000-0005-0000-0000-0000825F0000}"/>
    <cellStyle name="Normal 40 5 4 3 2 2 3 10" xfId="20089" xr:uid="{00000000-0005-0000-0000-0000835F0000}"/>
    <cellStyle name="Normal 40 5 4 3 2 2 3 2" xfId="13108" xr:uid="{00000000-0005-0000-0000-0000845F0000}"/>
    <cellStyle name="Normal 40 5 4 3 2 2 3 2 2" xfId="40756" xr:uid="{00000000-0005-0000-0000-0000855F0000}"/>
    <cellStyle name="Normal 40 5 4 3 2 2 3 2 3" xfId="31389" xr:uid="{00000000-0005-0000-0000-0000865F0000}"/>
    <cellStyle name="Normal 40 5 4 3 2 2 3 2 4" xfId="28142" xr:uid="{00000000-0005-0000-0000-0000875F0000}"/>
    <cellStyle name="Normal 40 5 4 3 2 2 3 3" xfId="15500" xr:uid="{00000000-0005-0000-0000-0000885F0000}"/>
    <cellStyle name="Normal 40 5 4 3 2 2 3 3 2" xfId="43128" xr:uid="{00000000-0005-0000-0000-0000895F0000}"/>
    <cellStyle name="Normal 40 5 4 3 2 2 3 3 3" xfId="23833" xr:uid="{00000000-0005-0000-0000-00008A5F0000}"/>
    <cellStyle name="Normal 40 5 4 3 2 2 3 4" xfId="11281" xr:uid="{00000000-0005-0000-0000-00008B5F0000}"/>
    <cellStyle name="Normal 40 5 4 3 2 2 3 4 2" xfId="39052" xr:uid="{00000000-0005-0000-0000-00008C5F0000}"/>
    <cellStyle name="Normal 40 5 4 3 2 2 3 5" xfId="18215" xr:uid="{00000000-0005-0000-0000-00008D5F0000}"/>
    <cellStyle name="Normal 40 5 4 3 2 2 3 5 2" xfId="37336" xr:uid="{00000000-0005-0000-0000-00008E5F0000}"/>
    <cellStyle name="Normal 40 5 4 3 2 2 3 6" xfId="9565" xr:uid="{00000000-0005-0000-0000-00008F5F0000}"/>
    <cellStyle name="Normal 40 5 4 3 2 2 3 6 2" xfId="33261" xr:uid="{00000000-0005-0000-0000-0000905F0000}"/>
    <cellStyle name="Normal 40 5 4 3 2 2 3 7" xfId="7693" xr:uid="{00000000-0005-0000-0000-0000915F0000}"/>
    <cellStyle name="Normal 40 5 4 3 2 2 3 7 2" xfId="29517" xr:uid="{00000000-0005-0000-0000-0000925F0000}"/>
    <cellStyle name="Normal 40 5 4 3 2 2 3 8" xfId="5821" xr:uid="{00000000-0005-0000-0000-0000935F0000}"/>
    <cellStyle name="Normal 40 5 4 3 2 2 3 8 2" xfId="21961" xr:uid="{00000000-0005-0000-0000-0000945F0000}"/>
    <cellStyle name="Normal 40 5 4 3 2 2 3 9" xfId="3949" xr:uid="{00000000-0005-0000-0000-0000955F0000}"/>
    <cellStyle name="Normal 40 5 4 3 2 2 4" xfId="12377" xr:uid="{00000000-0005-0000-0000-0000965F0000}"/>
    <cellStyle name="Normal 40 5 4 3 2 2 4 2" xfId="40124" xr:uid="{00000000-0005-0000-0000-0000975F0000}"/>
    <cellStyle name="Normal 40 5 4 3 2 2 4 3" xfId="30757" xr:uid="{00000000-0005-0000-0000-0000985F0000}"/>
    <cellStyle name="Normal 40 5 4 3 2 2 4 4" xfId="25239" xr:uid="{00000000-0005-0000-0000-0000995F0000}"/>
    <cellStyle name="Normal 40 5 4 3 2 2 5" xfId="14868" xr:uid="{00000000-0005-0000-0000-00009A5F0000}"/>
    <cellStyle name="Normal 40 5 4 3 2 2 5 2" xfId="42496" xr:uid="{00000000-0005-0000-0000-00009B5F0000}"/>
    <cellStyle name="Normal 40 5 4 3 2 2 5 3" xfId="34654" xr:uid="{00000000-0005-0000-0000-00009C5F0000}"/>
    <cellStyle name="Normal 40 5 4 3 2 2 5 4" xfId="26897" xr:uid="{00000000-0005-0000-0000-00009D5F0000}"/>
    <cellStyle name="Normal 40 5 4 3 2 2 6" xfId="17088" xr:uid="{00000000-0005-0000-0000-00009E5F0000}"/>
    <cellStyle name="Normal 40 5 4 3 2 2 6 2" xfId="44716" xr:uid="{00000000-0005-0000-0000-00009F5F0000}"/>
    <cellStyle name="Normal 40 5 4 3 2 2 6 3" xfId="23201" xr:uid="{00000000-0005-0000-0000-0000A05F0000}"/>
    <cellStyle name="Normal 40 5 4 3 2 2 7" xfId="10805" xr:uid="{00000000-0005-0000-0000-0000A15F0000}"/>
    <cellStyle name="Normal 40 5 4 3 2 2 7 2" xfId="38576" xr:uid="{00000000-0005-0000-0000-0000A25F0000}"/>
    <cellStyle name="Normal 40 5 4 3 2 2 8" xfId="17583" xr:uid="{00000000-0005-0000-0000-0000A35F0000}"/>
    <cellStyle name="Normal 40 5 4 3 2 2 8 2" xfId="35665" xr:uid="{00000000-0005-0000-0000-0000A45F0000}"/>
    <cellStyle name="Normal 40 5 4 3 2 2 9" xfId="8933" xr:uid="{00000000-0005-0000-0000-0000A55F0000}"/>
    <cellStyle name="Normal 40 5 4 3 2 2 9 2" xfId="32629" xr:uid="{00000000-0005-0000-0000-0000A65F0000}"/>
    <cellStyle name="Normal 40 5 4 3 2 3" xfId="1274" xr:uid="{00000000-0005-0000-0000-0000A75F0000}"/>
    <cellStyle name="Normal 40 5 4 3 2 3 10" xfId="6891" xr:uid="{00000000-0005-0000-0000-0000A85F0000}"/>
    <cellStyle name="Normal 40 5 4 3 2 3 10 2" xfId="28715" xr:uid="{00000000-0005-0000-0000-0000A95F0000}"/>
    <cellStyle name="Normal 40 5 4 3 2 3 11" xfId="5019" xr:uid="{00000000-0005-0000-0000-0000AA5F0000}"/>
    <cellStyle name="Normal 40 5 4 3 2 3 11 2" xfId="21159" xr:uid="{00000000-0005-0000-0000-0000AB5F0000}"/>
    <cellStyle name="Normal 40 5 4 3 2 3 12" xfId="3147" xr:uid="{00000000-0005-0000-0000-0000AC5F0000}"/>
    <cellStyle name="Normal 40 5 4 3 2 3 13" xfId="19287" xr:uid="{00000000-0005-0000-0000-0000AD5F0000}"/>
    <cellStyle name="Normal 40 5 4 3 2 3 2" xfId="2773" xr:uid="{00000000-0005-0000-0000-0000AE5F0000}"/>
    <cellStyle name="Normal 40 5 4 3 2 3 2 10" xfId="20785" xr:uid="{00000000-0005-0000-0000-0000AF5F0000}"/>
    <cellStyle name="Normal 40 5 4 3 2 3 2 2" xfId="13838" xr:uid="{00000000-0005-0000-0000-0000B05F0000}"/>
    <cellStyle name="Normal 40 5 4 3 2 3 2 2 2" xfId="41466" xr:uid="{00000000-0005-0000-0000-0000B15F0000}"/>
    <cellStyle name="Normal 40 5 4 3 2 3 2 2 3" xfId="38032" xr:uid="{00000000-0005-0000-0000-0000B25F0000}"/>
    <cellStyle name="Normal 40 5 4 3 2 3 2 2 4" xfId="32085" xr:uid="{00000000-0005-0000-0000-0000B35F0000}"/>
    <cellStyle name="Normal 40 5 4 3 2 3 2 2 5" xfId="25948" xr:uid="{00000000-0005-0000-0000-0000B45F0000}"/>
    <cellStyle name="Normal 40 5 4 3 2 3 2 3" xfId="16209" xr:uid="{00000000-0005-0000-0000-0000B55F0000}"/>
    <cellStyle name="Normal 40 5 4 3 2 3 2 3 2" xfId="43837" xr:uid="{00000000-0005-0000-0000-0000B65F0000}"/>
    <cellStyle name="Normal 40 5 4 3 2 3 2 3 3" xfId="27672" xr:uid="{00000000-0005-0000-0000-0000B75F0000}"/>
    <cellStyle name="Normal 40 5 4 3 2 3 2 4" xfId="11111" xr:uid="{00000000-0005-0000-0000-0000B85F0000}"/>
    <cellStyle name="Normal 40 5 4 3 2 3 2 4 2" xfId="38882" xr:uid="{00000000-0005-0000-0000-0000B95F0000}"/>
    <cellStyle name="Normal 40 5 4 3 2 3 2 4 3" xfId="24529" xr:uid="{00000000-0005-0000-0000-0000BA5F0000}"/>
    <cellStyle name="Normal 40 5 4 3 2 3 2 5" xfId="18911" xr:uid="{00000000-0005-0000-0000-0000BB5F0000}"/>
    <cellStyle name="Normal 40 5 4 3 2 3 2 5 2" xfId="36439" xr:uid="{00000000-0005-0000-0000-0000BC5F0000}"/>
    <cellStyle name="Normal 40 5 4 3 2 3 2 6" xfId="10261" xr:uid="{00000000-0005-0000-0000-0000BD5F0000}"/>
    <cellStyle name="Normal 40 5 4 3 2 3 2 6 2" xfId="33957" xr:uid="{00000000-0005-0000-0000-0000BE5F0000}"/>
    <cellStyle name="Normal 40 5 4 3 2 3 2 7" xfId="8389" xr:uid="{00000000-0005-0000-0000-0000BF5F0000}"/>
    <cellStyle name="Normal 40 5 4 3 2 3 2 7 2" xfId="30213" xr:uid="{00000000-0005-0000-0000-0000C05F0000}"/>
    <cellStyle name="Normal 40 5 4 3 2 3 2 8" xfId="6517" xr:uid="{00000000-0005-0000-0000-0000C15F0000}"/>
    <cellStyle name="Normal 40 5 4 3 2 3 2 8 2" xfId="22657" xr:uid="{00000000-0005-0000-0000-0000C25F0000}"/>
    <cellStyle name="Normal 40 5 4 3 2 3 2 9" xfId="4645" xr:uid="{00000000-0005-0000-0000-0000C35F0000}"/>
    <cellStyle name="Normal 40 5 4 3 2 3 3" xfId="2229" xr:uid="{00000000-0005-0000-0000-0000C45F0000}"/>
    <cellStyle name="Normal 40 5 4 3 2 3 3 2" xfId="15024" xr:uid="{00000000-0005-0000-0000-0000C55F0000}"/>
    <cellStyle name="Normal 40 5 4 3 2 3 3 2 2" xfId="42652" xr:uid="{00000000-0005-0000-0000-0000C65F0000}"/>
    <cellStyle name="Normal 40 5 4 3 2 3 3 2 3" xfId="31542" xr:uid="{00000000-0005-0000-0000-0000C75F0000}"/>
    <cellStyle name="Normal 40 5 4 3 2 3 3 2 4" xfId="26427" xr:uid="{00000000-0005-0000-0000-0000C85F0000}"/>
    <cellStyle name="Normal 40 5 4 3 2 3 3 3" xfId="12533" xr:uid="{00000000-0005-0000-0000-0000C95F0000}"/>
    <cellStyle name="Normal 40 5 4 3 2 3 3 3 2" xfId="40280" xr:uid="{00000000-0005-0000-0000-0000CA5F0000}"/>
    <cellStyle name="Normal 40 5 4 3 2 3 3 3 3" xfId="23986" xr:uid="{00000000-0005-0000-0000-0000CB5F0000}"/>
    <cellStyle name="Normal 40 5 4 3 2 3 3 4" xfId="18368" xr:uid="{00000000-0005-0000-0000-0000CC5F0000}"/>
    <cellStyle name="Normal 40 5 4 3 2 3 3 4 2" xfId="37489" xr:uid="{00000000-0005-0000-0000-0000CD5F0000}"/>
    <cellStyle name="Normal 40 5 4 3 2 3 3 5" xfId="9718" xr:uid="{00000000-0005-0000-0000-0000CE5F0000}"/>
    <cellStyle name="Normal 40 5 4 3 2 3 3 5 2" xfId="33414" xr:uid="{00000000-0005-0000-0000-0000CF5F0000}"/>
    <cellStyle name="Normal 40 5 4 3 2 3 3 6" xfId="7846" xr:uid="{00000000-0005-0000-0000-0000D05F0000}"/>
    <cellStyle name="Normal 40 5 4 3 2 3 3 6 2" xfId="29670" xr:uid="{00000000-0005-0000-0000-0000D15F0000}"/>
    <cellStyle name="Normal 40 5 4 3 2 3 3 7" xfId="5974" xr:uid="{00000000-0005-0000-0000-0000D25F0000}"/>
    <cellStyle name="Normal 40 5 4 3 2 3 3 7 2" xfId="22114" xr:uid="{00000000-0005-0000-0000-0000D35F0000}"/>
    <cellStyle name="Normal 40 5 4 3 2 3 3 8" xfId="4102" xr:uid="{00000000-0005-0000-0000-0000D45F0000}"/>
    <cellStyle name="Normal 40 5 4 3 2 3 3 9" xfId="20242" xr:uid="{00000000-0005-0000-0000-0000D55F0000}"/>
    <cellStyle name="Normal 40 5 4 3 2 3 4" xfId="12207" xr:uid="{00000000-0005-0000-0000-0000D65F0000}"/>
    <cellStyle name="Normal 40 5 4 3 2 3 4 2" xfId="39954" xr:uid="{00000000-0005-0000-0000-0000D75F0000}"/>
    <cellStyle name="Normal 40 5 4 3 2 3 4 3" xfId="30587" xr:uid="{00000000-0005-0000-0000-0000D85F0000}"/>
    <cellStyle name="Normal 40 5 4 3 2 3 4 4" xfId="24763" xr:uid="{00000000-0005-0000-0000-0000D95F0000}"/>
    <cellStyle name="Normal 40 5 4 3 2 3 5" xfId="14698" xr:uid="{00000000-0005-0000-0000-0000DA5F0000}"/>
    <cellStyle name="Normal 40 5 4 3 2 3 5 2" xfId="42326" xr:uid="{00000000-0005-0000-0000-0000DB5F0000}"/>
    <cellStyle name="Normal 40 5 4 3 2 3 5 3" xfId="34484" xr:uid="{00000000-0005-0000-0000-0000DC5F0000}"/>
    <cellStyle name="Normal 40 5 4 3 2 3 5 4" xfId="26706" xr:uid="{00000000-0005-0000-0000-0000DD5F0000}"/>
    <cellStyle name="Normal 40 5 4 3 2 3 6" xfId="16918" xr:uid="{00000000-0005-0000-0000-0000DE5F0000}"/>
    <cellStyle name="Normal 40 5 4 3 2 3 6 2" xfId="44546" xr:uid="{00000000-0005-0000-0000-0000DF5F0000}"/>
    <cellStyle name="Normal 40 5 4 3 2 3 6 3" xfId="23031" xr:uid="{00000000-0005-0000-0000-0000E05F0000}"/>
    <cellStyle name="Normal 40 5 4 3 2 3 7" xfId="10635" xr:uid="{00000000-0005-0000-0000-0000E15F0000}"/>
    <cellStyle name="Normal 40 5 4 3 2 3 7 2" xfId="38406" xr:uid="{00000000-0005-0000-0000-0000E25F0000}"/>
    <cellStyle name="Normal 40 5 4 3 2 3 8" xfId="17413" xr:uid="{00000000-0005-0000-0000-0000E35F0000}"/>
    <cellStyle name="Normal 40 5 4 3 2 3 8 2" xfId="35474" xr:uid="{00000000-0005-0000-0000-0000E45F0000}"/>
    <cellStyle name="Normal 40 5 4 3 2 3 9" xfId="8763" xr:uid="{00000000-0005-0000-0000-0000E55F0000}"/>
    <cellStyle name="Normal 40 5 4 3 2 3 9 2" xfId="32459" xr:uid="{00000000-0005-0000-0000-0000E65F0000}"/>
    <cellStyle name="Normal 40 5 4 3 2 4" xfId="1907" xr:uid="{00000000-0005-0000-0000-0000E75F0000}"/>
    <cellStyle name="Normal 40 5 4 3 2 4 10" xfId="3780" xr:uid="{00000000-0005-0000-0000-0000E85F0000}"/>
    <cellStyle name="Normal 40 5 4 3 2 4 11" xfId="19920" xr:uid="{00000000-0005-0000-0000-0000E95F0000}"/>
    <cellStyle name="Normal 40 5 4 3 2 4 2" xfId="13315" xr:uid="{00000000-0005-0000-0000-0000EA5F0000}"/>
    <cellStyle name="Normal 40 5 4 3 2 4 2 2" xfId="15686" xr:uid="{00000000-0005-0000-0000-0000EB5F0000}"/>
    <cellStyle name="Normal 40 5 4 3 2 4 2 2 2" xfId="43314" xr:uid="{00000000-0005-0000-0000-0000EC5F0000}"/>
    <cellStyle name="Normal 40 5 4 3 2 4 2 3" xfId="40943" xr:uid="{00000000-0005-0000-0000-0000ED5F0000}"/>
    <cellStyle name="Normal 40 5 4 3 2 4 2 4" xfId="37167" xr:uid="{00000000-0005-0000-0000-0000EE5F0000}"/>
    <cellStyle name="Normal 40 5 4 3 2 4 2 5" xfId="31220" xr:uid="{00000000-0005-0000-0000-0000EF5F0000}"/>
    <cellStyle name="Normal 40 5 4 3 2 4 2 6" xfId="25425" xr:uid="{00000000-0005-0000-0000-0000F05F0000}"/>
    <cellStyle name="Normal 40 5 4 3 2 4 3" xfId="12054" xr:uid="{00000000-0005-0000-0000-0000F15F0000}"/>
    <cellStyle name="Normal 40 5 4 3 2 4 3 2" xfId="39801" xr:uid="{00000000-0005-0000-0000-0000F25F0000}"/>
    <cellStyle name="Normal 40 5 4 3 2 4 3 3" xfId="34331" xr:uid="{00000000-0005-0000-0000-0000F35F0000}"/>
    <cellStyle name="Normal 40 5 4 3 2 4 3 4" xfId="27091" xr:uid="{00000000-0005-0000-0000-0000F45F0000}"/>
    <cellStyle name="Normal 40 5 4 3 2 4 4" xfId="14545" xr:uid="{00000000-0005-0000-0000-0000F55F0000}"/>
    <cellStyle name="Normal 40 5 4 3 2 4 4 2" xfId="42173" xr:uid="{00000000-0005-0000-0000-0000F65F0000}"/>
    <cellStyle name="Normal 40 5 4 3 2 4 4 3" xfId="23664" xr:uid="{00000000-0005-0000-0000-0000F75F0000}"/>
    <cellStyle name="Normal 40 5 4 3 2 4 5" xfId="11434" xr:uid="{00000000-0005-0000-0000-0000F85F0000}"/>
    <cellStyle name="Normal 40 5 4 3 2 4 5 2" xfId="39205" xr:uid="{00000000-0005-0000-0000-0000F95F0000}"/>
    <cellStyle name="Normal 40 5 4 3 2 4 6" xfId="18046" xr:uid="{00000000-0005-0000-0000-0000FA5F0000}"/>
    <cellStyle name="Normal 40 5 4 3 2 4 6 2" xfId="35858" xr:uid="{00000000-0005-0000-0000-0000FB5F0000}"/>
    <cellStyle name="Normal 40 5 4 3 2 4 7" xfId="9396" xr:uid="{00000000-0005-0000-0000-0000FC5F0000}"/>
    <cellStyle name="Normal 40 5 4 3 2 4 7 2" xfId="33092" xr:uid="{00000000-0005-0000-0000-0000FD5F0000}"/>
    <cellStyle name="Normal 40 5 4 3 2 4 8" xfId="7524" xr:uid="{00000000-0005-0000-0000-0000FE5F0000}"/>
    <cellStyle name="Normal 40 5 4 3 2 4 8 2" xfId="29348" xr:uid="{00000000-0005-0000-0000-0000FF5F0000}"/>
    <cellStyle name="Normal 40 5 4 3 2 4 9" xfId="5652" xr:uid="{00000000-0005-0000-0000-000000600000}"/>
    <cellStyle name="Normal 40 5 4 3 2 4 9 2" xfId="21792" xr:uid="{00000000-0005-0000-0000-000001600000}"/>
    <cellStyle name="Normal 40 5 4 3 2 5" xfId="2451" xr:uid="{00000000-0005-0000-0000-000002600000}"/>
    <cellStyle name="Normal 40 5 4 3 2 5 10" xfId="20463" xr:uid="{00000000-0005-0000-0000-000003600000}"/>
    <cellStyle name="Normal 40 5 4 3 2 5 2" xfId="13538" xr:uid="{00000000-0005-0000-0000-000004600000}"/>
    <cellStyle name="Normal 40 5 4 3 2 5 2 2" xfId="41166" xr:uid="{00000000-0005-0000-0000-000005600000}"/>
    <cellStyle name="Normal 40 5 4 3 2 5 2 3" xfId="37710" xr:uid="{00000000-0005-0000-0000-000006600000}"/>
    <cellStyle name="Normal 40 5 4 3 2 5 2 4" xfId="31763" xr:uid="{00000000-0005-0000-0000-000007600000}"/>
    <cellStyle name="Normal 40 5 4 3 2 5 2 5" xfId="25648" xr:uid="{00000000-0005-0000-0000-000008600000}"/>
    <cellStyle name="Normal 40 5 4 3 2 5 3" xfId="15909" xr:uid="{00000000-0005-0000-0000-000009600000}"/>
    <cellStyle name="Normal 40 5 4 3 2 5 3 2" xfId="43537" xr:uid="{00000000-0005-0000-0000-00000A600000}"/>
    <cellStyle name="Normal 40 5 4 3 2 5 3 3" xfId="27350" xr:uid="{00000000-0005-0000-0000-00000B600000}"/>
    <cellStyle name="Normal 40 5 4 3 2 5 4" xfId="10958" xr:uid="{00000000-0005-0000-0000-00000C600000}"/>
    <cellStyle name="Normal 40 5 4 3 2 5 4 2" xfId="38729" xr:uid="{00000000-0005-0000-0000-00000D600000}"/>
    <cellStyle name="Normal 40 5 4 3 2 5 4 3" xfId="24207" xr:uid="{00000000-0005-0000-0000-00000E600000}"/>
    <cellStyle name="Normal 40 5 4 3 2 5 5" xfId="18589" xr:uid="{00000000-0005-0000-0000-00000F600000}"/>
    <cellStyle name="Normal 40 5 4 3 2 5 5 2" xfId="36117" xr:uid="{00000000-0005-0000-0000-000010600000}"/>
    <cellStyle name="Normal 40 5 4 3 2 5 6" xfId="9939" xr:uid="{00000000-0005-0000-0000-000011600000}"/>
    <cellStyle name="Normal 40 5 4 3 2 5 6 2" xfId="33635" xr:uid="{00000000-0005-0000-0000-000012600000}"/>
    <cellStyle name="Normal 40 5 4 3 2 5 7" xfId="8067" xr:uid="{00000000-0005-0000-0000-000013600000}"/>
    <cellStyle name="Normal 40 5 4 3 2 5 7 2" xfId="29891" xr:uid="{00000000-0005-0000-0000-000014600000}"/>
    <cellStyle name="Normal 40 5 4 3 2 5 8" xfId="6195" xr:uid="{00000000-0005-0000-0000-000015600000}"/>
    <cellStyle name="Normal 40 5 4 3 2 5 8 2" xfId="22335" xr:uid="{00000000-0005-0000-0000-000016600000}"/>
    <cellStyle name="Normal 40 5 4 3 2 5 9" xfId="4323" xr:uid="{00000000-0005-0000-0000-000017600000}"/>
    <cellStyle name="Normal 40 5 4 3 2 6" xfId="1750" xr:uid="{00000000-0005-0000-0000-000018600000}"/>
    <cellStyle name="Normal 40 5 4 3 2 6 2" xfId="16459" xr:uid="{00000000-0005-0000-0000-000019600000}"/>
    <cellStyle name="Normal 40 5 4 3 2 6 2 2" xfId="44087" xr:uid="{00000000-0005-0000-0000-00001A600000}"/>
    <cellStyle name="Normal 40 5 4 3 2 6 2 3" xfId="31063" xr:uid="{00000000-0005-0000-0000-00001B600000}"/>
    <cellStyle name="Normal 40 5 4 3 2 6 2 4" xfId="26198" xr:uid="{00000000-0005-0000-0000-00001C600000}"/>
    <cellStyle name="Normal 40 5 4 3 2 6 3" xfId="14088" xr:uid="{00000000-0005-0000-0000-00001D600000}"/>
    <cellStyle name="Normal 40 5 4 3 2 6 3 2" xfId="41716" xr:uid="{00000000-0005-0000-0000-00001E600000}"/>
    <cellStyle name="Normal 40 5 4 3 2 6 3 3" xfId="27929" xr:uid="{00000000-0005-0000-0000-00001F600000}"/>
    <cellStyle name="Normal 40 5 4 3 2 6 4" xfId="17889" xr:uid="{00000000-0005-0000-0000-000020600000}"/>
    <cellStyle name="Normal 40 5 4 3 2 6 4 2" xfId="36696" xr:uid="{00000000-0005-0000-0000-000021600000}"/>
    <cellStyle name="Normal 40 5 4 3 2 6 4 3" xfId="23507" xr:uid="{00000000-0005-0000-0000-000022600000}"/>
    <cellStyle name="Normal 40 5 4 3 2 6 5" xfId="9239" xr:uid="{00000000-0005-0000-0000-000023600000}"/>
    <cellStyle name="Normal 40 5 4 3 2 6 5 2" xfId="32935" xr:uid="{00000000-0005-0000-0000-000024600000}"/>
    <cellStyle name="Normal 40 5 4 3 2 6 6" xfId="7367" xr:uid="{00000000-0005-0000-0000-000025600000}"/>
    <cellStyle name="Normal 40 5 4 3 2 6 6 2" xfId="29191" xr:uid="{00000000-0005-0000-0000-000026600000}"/>
    <cellStyle name="Normal 40 5 4 3 2 6 7" xfId="5495" xr:uid="{00000000-0005-0000-0000-000027600000}"/>
    <cellStyle name="Normal 40 5 4 3 2 6 7 2" xfId="21635" xr:uid="{00000000-0005-0000-0000-000028600000}"/>
    <cellStyle name="Normal 40 5 4 3 2 6 8" xfId="3623" xr:uid="{00000000-0005-0000-0000-000029600000}"/>
    <cellStyle name="Normal 40 5 4 3 2 6 9" xfId="19763" xr:uid="{00000000-0005-0000-0000-00002A600000}"/>
    <cellStyle name="Normal 40 5 4 3 2 7" xfId="1597" xr:uid="{00000000-0005-0000-0000-00002B600000}"/>
    <cellStyle name="Normal 40 5 4 3 2 7 2" xfId="15021" xr:uid="{00000000-0005-0000-0000-00002C600000}"/>
    <cellStyle name="Normal 40 5 4 3 2 7 2 2" xfId="42649" xr:uid="{00000000-0005-0000-0000-00002D600000}"/>
    <cellStyle name="Normal 40 5 4 3 2 7 2 3" xfId="30910" xr:uid="{00000000-0005-0000-0000-00002E600000}"/>
    <cellStyle name="Normal 40 5 4 3 2 7 2 4" xfId="28195" xr:uid="{00000000-0005-0000-0000-00002F600000}"/>
    <cellStyle name="Normal 40 5 4 3 2 7 3" xfId="12530" xr:uid="{00000000-0005-0000-0000-000030600000}"/>
    <cellStyle name="Normal 40 5 4 3 2 7 3 2" xfId="40277" xr:uid="{00000000-0005-0000-0000-000031600000}"/>
    <cellStyle name="Normal 40 5 4 3 2 7 3 3" xfId="23354" xr:uid="{00000000-0005-0000-0000-000032600000}"/>
    <cellStyle name="Normal 40 5 4 3 2 7 4" xfId="17736" xr:uid="{00000000-0005-0000-0000-000033600000}"/>
    <cellStyle name="Normal 40 5 4 3 2 7 4 2" xfId="35314" xr:uid="{00000000-0005-0000-0000-000034600000}"/>
    <cellStyle name="Normal 40 5 4 3 2 7 5" xfId="9086" xr:uid="{00000000-0005-0000-0000-000035600000}"/>
    <cellStyle name="Normal 40 5 4 3 2 7 5 2" xfId="32782" xr:uid="{00000000-0005-0000-0000-000036600000}"/>
    <cellStyle name="Normal 40 5 4 3 2 7 6" xfId="7214" xr:uid="{00000000-0005-0000-0000-000037600000}"/>
    <cellStyle name="Normal 40 5 4 3 2 7 6 2" xfId="29038" xr:uid="{00000000-0005-0000-0000-000038600000}"/>
    <cellStyle name="Normal 40 5 4 3 2 7 7" xfId="5342" xr:uid="{00000000-0005-0000-0000-000039600000}"/>
    <cellStyle name="Normal 40 5 4 3 2 7 7 2" xfId="21482" xr:uid="{00000000-0005-0000-0000-00003A600000}"/>
    <cellStyle name="Normal 40 5 4 3 2 7 8" xfId="3470" xr:uid="{00000000-0005-0000-0000-00003B600000}"/>
    <cellStyle name="Normal 40 5 4 3 2 7 9" xfId="19610" xr:uid="{00000000-0005-0000-0000-00003C600000}"/>
    <cellStyle name="Normal 40 5 4 3 2 8" xfId="11901" xr:uid="{00000000-0005-0000-0000-00003D600000}"/>
    <cellStyle name="Normal 40 5 4 3 2 8 2" xfId="39648" xr:uid="{00000000-0005-0000-0000-00003E600000}"/>
    <cellStyle name="Normal 40 5 4 3 2 8 3" xfId="37010" xr:uid="{00000000-0005-0000-0000-00003F600000}"/>
    <cellStyle name="Normal 40 5 4 3 2 8 4" xfId="30434" xr:uid="{00000000-0005-0000-0000-000040600000}"/>
    <cellStyle name="Normal 40 5 4 3 2 8 5" xfId="24760" xr:uid="{00000000-0005-0000-0000-000041600000}"/>
    <cellStyle name="Normal 40 5 4 3 2 9" xfId="14392" xr:uid="{00000000-0005-0000-0000-000042600000}"/>
    <cellStyle name="Normal 40 5 4 3 2 9 2" xfId="42020" xr:uid="{00000000-0005-0000-0000-000043600000}"/>
    <cellStyle name="Normal 40 5 4 3 2 9 3" xfId="34178" xr:uid="{00000000-0005-0000-0000-000044600000}"/>
    <cellStyle name="Normal 40 5 4 3 2 9 4" xfId="26546" xr:uid="{00000000-0005-0000-0000-000045600000}"/>
    <cellStyle name="Normal 40 5 4 3 3" xfId="1069" xr:uid="{00000000-0005-0000-0000-000046600000}"/>
    <cellStyle name="Normal 40 5 4 3 3 10" xfId="16714" xr:uid="{00000000-0005-0000-0000-000047600000}"/>
    <cellStyle name="Normal 40 5 4 3 3 10 2" xfId="44342" xr:uid="{00000000-0005-0000-0000-000048600000}"/>
    <cellStyle name="Normal 40 5 4 3 3 10 3" xfId="22827" xr:uid="{00000000-0005-0000-0000-000049600000}"/>
    <cellStyle name="Normal 40 5 4 3 3 11" xfId="10431" xr:uid="{00000000-0005-0000-0000-00004A600000}"/>
    <cellStyle name="Normal 40 5 4 3 3 11 2" xfId="38202" xr:uid="{00000000-0005-0000-0000-00004B600000}"/>
    <cellStyle name="Normal 40 5 4 3 3 12" xfId="17209" xr:uid="{00000000-0005-0000-0000-00004C600000}"/>
    <cellStyle name="Normal 40 5 4 3 3 12 2" xfId="35110" xr:uid="{00000000-0005-0000-0000-00004D600000}"/>
    <cellStyle name="Normal 40 5 4 3 3 13" xfId="8559" xr:uid="{00000000-0005-0000-0000-00004E600000}"/>
    <cellStyle name="Normal 40 5 4 3 3 13 2" xfId="32255" xr:uid="{00000000-0005-0000-0000-00004F600000}"/>
    <cellStyle name="Normal 40 5 4 3 3 14" xfId="6687" xr:uid="{00000000-0005-0000-0000-000050600000}"/>
    <cellStyle name="Normal 40 5 4 3 3 14 2" xfId="28511" xr:uid="{00000000-0005-0000-0000-000051600000}"/>
    <cellStyle name="Normal 40 5 4 3 3 15" xfId="4815" xr:uid="{00000000-0005-0000-0000-000052600000}"/>
    <cellStyle name="Normal 40 5 4 3 3 15 2" xfId="20955" xr:uid="{00000000-0005-0000-0000-000053600000}"/>
    <cellStyle name="Normal 40 5 4 3 3 16" xfId="2943" xr:uid="{00000000-0005-0000-0000-000054600000}"/>
    <cellStyle name="Normal 40 5 4 3 3 17" xfId="19083" xr:uid="{00000000-0005-0000-0000-000055600000}"/>
    <cellStyle name="Normal 40 5 4 3 3 2" xfId="1393" xr:uid="{00000000-0005-0000-0000-000056600000}"/>
    <cellStyle name="Normal 40 5 4 3 3 2 10" xfId="7010" xr:uid="{00000000-0005-0000-0000-000057600000}"/>
    <cellStyle name="Normal 40 5 4 3 3 2 10 2" xfId="28834" xr:uid="{00000000-0005-0000-0000-000058600000}"/>
    <cellStyle name="Normal 40 5 4 3 3 2 11" xfId="5138" xr:uid="{00000000-0005-0000-0000-000059600000}"/>
    <cellStyle name="Normal 40 5 4 3 3 2 11 2" xfId="21278" xr:uid="{00000000-0005-0000-0000-00005A600000}"/>
    <cellStyle name="Normal 40 5 4 3 3 2 12" xfId="3266" xr:uid="{00000000-0005-0000-0000-00005B600000}"/>
    <cellStyle name="Normal 40 5 4 3 3 2 13" xfId="19406" xr:uid="{00000000-0005-0000-0000-00005C600000}"/>
    <cellStyle name="Normal 40 5 4 3 3 2 2" xfId="2569" xr:uid="{00000000-0005-0000-0000-00005D600000}"/>
    <cellStyle name="Normal 40 5 4 3 3 2 2 10" xfId="20581" xr:uid="{00000000-0005-0000-0000-00005E600000}"/>
    <cellStyle name="Normal 40 5 4 3 3 2 2 2" xfId="13642" xr:uid="{00000000-0005-0000-0000-00005F600000}"/>
    <cellStyle name="Normal 40 5 4 3 3 2 2 2 2" xfId="41270" xr:uid="{00000000-0005-0000-0000-000060600000}"/>
    <cellStyle name="Normal 40 5 4 3 3 2 2 2 3" xfId="37828" xr:uid="{00000000-0005-0000-0000-000061600000}"/>
    <cellStyle name="Normal 40 5 4 3 3 2 2 2 4" xfId="31881" xr:uid="{00000000-0005-0000-0000-000062600000}"/>
    <cellStyle name="Normal 40 5 4 3 3 2 2 2 5" xfId="25752" xr:uid="{00000000-0005-0000-0000-000063600000}"/>
    <cellStyle name="Normal 40 5 4 3 3 2 2 3" xfId="16013" xr:uid="{00000000-0005-0000-0000-000064600000}"/>
    <cellStyle name="Normal 40 5 4 3 3 2 2 3 2" xfId="43641" xr:uid="{00000000-0005-0000-0000-000065600000}"/>
    <cellStyle name="Normal 40 5 4 3 3 2 2 3 3" xfId="27468" xr:uid="{00000000-0005-0000-0000-000066600000}"/>
    <cellStyle name="Normal 40 5 4 3 3 2 2 4" xfId="11230" xr:uid="{00000000-0005-0000-0000-000067600000}"/>
    <cellStyle name="Normal 40 5 4 3 3 2 2 4 2" xfId="39001" xr:uid="{00000000-0005-0000-0000-000068600000}"/>
    <cellStyle name="Normal 40 5 4 3 3 2 2 4 3" xfId="24325" xr:uid="{00000000-0005-0000-0000-000069600000}"/>
    <cellStyle name="Normal 40 5 4 3 3 2 2 5" xfId="18707" xr:uid="{00000000-0005-0000-0000-00006A600000}"/>
    <cellStyle name="Normal 40 5 4 3 3 2 2 5 2" xfId="36235" xr:uid="{00000000-0005-0000-0000-00006B600000}"/>
    <cellStyle name="Normal 40 5 4 3 3 2 2 6" xfId="10057" xr:uid="{00000000-0005-0000-0000-00006C600000}"/>
    <cellStyle name="Normal 40 5 4 3 3 2 2 6 2" xfId="33753" xr:uid="{00000000-0005-0000-0000-00006D600000}"/>
    <cellStyle name="Normal 40 5 4 3 3 2 2 7" xfId="8185" xr:uid="{00000000-0005-0000-0000-00006E600000}"/>
    <cellStyle name="Normal 40 5 4 3 3 2 2 7 2" xfId="30009" xr:uid="{00000000-0005-0000-0000-00006F600000}"/>
    <cellStyle name="Normal 40 5 4 3 3 2 2 8" xfId="6313" xr:uid="{00000000-0005-0000-0000-000070600000}"/>
    <cellStyle name="Normal 40 5 4 3 3 2 2 8 2" xfId="22453" xr:uid="{00000000-0005-0000-0000-000071600000}"/>
    <cellStyle name="Normal 40 5 4 3 3 2 2 9" xfId="4441" xr:uid="{00000000-0005-0000-0000-000072600000}"/>
    <cellStyle name="Normal 40 5 4 3 3 2 3" xfId="2025" xr:uid="{00000000-0005-0000-0000-000073600000}"/>
    <cellStyle name="Normal 40 5 4 3 3 2 3 2" xfId="15513" xr:uid="{00000000-0005-0000-0000-000074600000}"/>
    <cellStyle name="Normal 40 5 4 3 3 2 3 2 2" xfId="43141" xr:uid="{00000000-0005-0000-0000-000075600000}"/>
    <cellStyle name="Normal 40 5 4 3 3 2 3 2 3" xfId="31338" xr:uid="{00000000-0005-0000-0000-000076600000}"/>
    <cellStyle name="Normal 40 5 4 3 3 2 3 2 4" xfId="28253" xr:uid="{00000000-0005-0000-0000-000077600000}"/>
    <cellStyle name="Normal 40 5 4 3 3 2 3 3" xfId="13122" xr:uid="{00000000-0005-0000-0000-000078600000}"/>
    <cellStyle name="Normal 40 5 4 3 3 2 3 3 2" xfId="40769" xr:uid="{00000000-0005-0000-0000-000079600000}"/>
    <cellStyle name="Normal 40 5 4 3 3 2 3 3 3" xfId="23782" xr:uid="{00000000-0005-0000-0000-00007A600000}"/>
    <cellStyle name="Normal 40 5 4 3 3 2 3 4" xfId="18164" xr:uid="{00000000-0005-0000-0000-00007B600000}"/>
    <cellStyle name="Normal 40 5 4 3 3 2 3 4 2" xfId="37285" xr:uid="{00000000-0005-0000-0000-00007C600000}"/>
    <cellStyle name="Normal 40 5 4 3 3 2 3 5" xfId="9514" xr:uid="{00000000-0005-0000-0000-00007D600000}"/>
    <cellStyle name="Normal 40 5 4 3 3 2 3 5 2" xfId="33210" xr:uid="{00000000-0005-0000-0000-00007E600000}"/>
    <cellStyle name="Normal 40 5 4 3 3 2 3 6" xfId="7642" xr:uid="{00000000-0005-0000-0000-00007F600000}"/>
    <cellStyle name="Normal 40 5 4 3 3 2 3 6 2" xfId="29466" xr:uid="{00000000-0005-0000-0000-000080600000}"/>
    <cellStyle name="Normal 40 5 4 3 3 2 3 7" xfId="5770" xr:uid="{00000000-0005-0000-0000-000081600000}"/>
    <cellStyle name="Normal 40 5 4 3 3 2 3 7 2" xfId="21910" xr:uid="{00000000-0005-0000-0000-000082600000}"/>
    <cellStyle name="Normal 40 5 4 3 3 2 3 8" xfId="3898" xr:uid="{00000000-0005-0000-0000-000083600000}"/>
    <cellStyle name="Normal 40 5 4 3 3 2 3 9" xfId="20038" xr:uid="{00000000-0005-0000-0000-000084600000}"/>
    <cellStyle name="Normal 40 5 4 3 3 2 4" xfId="12326" xr:uid="{00000000-0005-0000-0000-000085600000}"/>
    <cellStyle name="Normal 40 5 4 3 3 2 4 2" xfId="40073" xr:uid="{00000000-0005-0000-0000-000086600000}"/>
    <cellStyle name="Normal 40 5 4 3 3 2 4 3" xfId="30706" xr:uid="{00000000-0005-0000-0000-000087600000}"/>
    <cellStyle name="Normal 40 5 4 3 3 2 4 4" xfId="25252" xr:uid="{00000000-0005-0000-0000-000088600000}"/>
    <cellStyle name="Normal 40 5 4 3 3 2 5" xfId="14817" xr:uid="{00000000-0005-0000-0000-000089600000}"/>
    <cellStyle name="Normal 40 5 4 3 3 2 5 2" xfId="42445" xr:uid="{00000000-0005-0000-0000-00008A600000}"/>
    <cellStyle name="Normal 40 5 4 3 3 2 5 3" xfId="34603" xr:uid="{00000000-0005-0000-0000-00008B600000}"/>
    <cellStyle name="Normal 40 5 4 3 3 2 5 4" xfId="27005" xr:uid="{00000000-0005-0000-0000-00008C600000}"/>
    <cellStyle name="Normal 40 5 4 3 3 2 6" xfId="17037" xr:uid="{00000000-0005-0000-0000-00008D600000}"/>
    <cellStyle name="Normal 40 5 4 3 3 2 6 2" xfId="44665" xr:uid="{00000000-0005-0000-0000-00008E600000}"/>
    <cellStyle name="Normal 40 5 4 3 3 2 6 3" xfId="23150" xr:uid="{00000000-0005-0000-0000-00008F600000}"/>
    <cellStyle name="Normal 40 5 4 3 3 2 7" xfId="10754" xr:uid="{00000000-0005-0000-0000-000090600000}"/>
    <cellStyle name="Normal 40 5 4 3 3 2 7 2" xfId="38525" xr:uid="{00000000-0005-0000-0000-000091600000}"/>
    <cellStyle name="Normal 40 5 4 3 3 2 8" xfId="17532" xr:uid="{00000000-0005-0000-0000-000092600000}"/>
    <cellStyle name="Normal 40 5 4 3 3 2 8 2" xfId="35772" xr:uid="{00000000-0005-0000-0000-000093600000}"/>
    <cellStyle name="Normal 40 5 4 3 3 2 9" xfId="8882" xr:uid="{00000000-0005-0000-0000-000094600000}"/>
    <cellStyle name="Normal 40 5 4 3 3 2 9 2" xfId="32578" xr:uid="{00000000-0005-0000-0000-000095600000}"/>
    <cellStyle name="Normal 40 5 4 3 3 3" xfId="1223" xr:uid="{00000000-0005-0000-0000-000096600000}"/>
    <cellStyle name="Normal 40 5 4 3 3 3 10" xfId="6840" xr:uid="{00000000-0005-0000-0000-000097600000}"/>
    <cellStyle name="Normal 40 5 4 3 3 3 10 2" xfId="28664" xr:uid="{00000000-0005-0000-0000-000098600000}"/>
    <cellStyle name="Normal 40 5 4 3 3 3 11" xfId="4968" xr:uid="{00000000-0005-0000-0000-000099600000}"/>
    <cellStyle name="Normal 40 5 4 3 3 3 11 2" xfId="21108" xr:uid="{00000000-0005-0000-0000-00009A600000}"/>
    <cellStyle name="Normal 40 5 4 3 3 3 12" xfId="3096" xr:uid="{00000000-0005-0000-0000-00009B600000}"/>
    <cellStyle name="Normal 40 5 4 3 3 3 13" xfId="19236" xr:uid="{00000000-0005-0000-0000-00009C600000}"/>
    <cellStyle name="Normal 40 5 4 3 3 3 2" xfId="2722" xr:uid="{00000000-0005-0000-0000-00009D600000}"/>
    <cellStyle name="Normal 40 5 4 3 3 3 2 10" xfId="20734" xr:uid="{00000000-0005-0000-0000-00009E600000}"/>
    <cellStyle name="Normal 40 5 4 3 3 3 2 2" xfId="13787" xr:uid="{00000000-0005-0000-0000-00009F600000}"/>
    <cellStyle name="Normal 40 5 4 3 3 3 2 2 2" xfId="41415" xr:uid="{00000000-0005-0000-0000-0000A0600000}"/>
    <cellStyle name="Normal 40 5 4 3 3 3 2 2 3" xfId="37981" xr:uid="{00000000-0005-0000-0000-0000A1600000}"/>
    <cellStyle name="Normal 40 5 4 3 3 3 2 2 4" xfId="32034" xr:uid="{00000000-0005-0000-0000-0000A2600000}"/>
    <cellStyle name="Normal 40 5 4 3 3 3 2 2 5" xfId="25897" xr:uid="{00000000-0005-0000-0000-0000A3600000}"/>
    <cellStyle name="Normal 40 5 4 3 3 3 2 3" xfId="16158" xr:uid="{00000000-0005-0000-0000-0000A4600000}"/>
    <cellStyle name="Normal 40 5 4 3 3 3 2 3 2" xfId="43786" xr:uid="{00000000-0005-0000-0000-0000A5600000}"/>
    <cellStyle name="Normal 40 5 4 3 3 3 2 3 3" xfId="27621" xr:uid="{00000000-0005-0000-0000-0000A6600000}"/>
    <cellStyle name="Normal 40 5 4 3 3 3 2 4" xfId="11060" xr:uid="{00000000-0005-0000-0000-0000A7600000}"/>
    <cellStyle name="Normal 40 5 4 3 3 3 2 4 2" xfId="38831" xr:uid="{00000000-0005-0000-0000-0000A8600000}"/>
    <cellStyle name="Normal 40 5 4 3 3 3 2 4 3" xfId="24478" xr:uid="{00000000-0005-0000-0000-0000A9600000}"/>
    <cellStyle name="Normal 40 5 4 3 3 3 2 5" xfId="18860" xr:uid="{00000000-0005-0000-0000-0000AA600000}"/>
    <cellStyle name="Normal 40 5 4 3 3 3 2 5 2" xfId="36388" xr:uid="{00000000-0005-0000-0000-0000AB600000}"/>
    <cellStyle name="Normal 40 5 4 3 3 3 2 6" xfId="10210" xr:uid="{00000000-0005-0000-0000-0000AC600000}"/>
    <cellStyle name="Normal 40 5 4 3 3 3 2 6 2" xfId="33906" xr:uid="{00000000-0005-0000-0000-0000AD600000}"/>
    <cellStyle name="Normal 40 5 4 3 3 3 2 7" xfId="8338" xr:uid="{00000000-0005-0000-0000-0000AE600000}"/>
    <cellStyle name="Normal 40 5 4 3 3 3 2 7 2" xfId="30162" xr:uid="{00000000-0005-0000-0000-0000AF600000}"/>
    <cellStyle name="Normal 40 5 4 3 3 3 2 8" xfId="6466" xr:uid="{00000000-0005-0000-0000-0000B0600000}"/>
    <cellStyle name="Normal 40 5 4 3 3 3 2 8 2" xfId="22606" xr:uid="{00000000-0005-0000-0000-0000B1600000}"/>
    <cellStyle name="Normal 40 5 4 3 3 3 2 9" xfId="4594" xr:uid="{00000000-0005-0000-0000-0000B2600000}"/>
    <cellStyle name="Normal 40 5 4 3 3 3 3" xfId="2178" xr:uid="{00000000-0005-0000-0000-0000B3600000}"/>
    <cellStyle name="Normal 40 5 4 3 3 3 3 2" xfId="15583" xr:uid="{00000000-0005-0000-0000-0000B4600000}"/>
    <cellStyle name="Normal 40 5 4 3 3 3 3 2 2" xfId="43211" xr:uid="{00000000-0005-0000-0000-0000B5600000}"/>
    <cellStyle name="Normal 40 5 4 3 3 3 3 2 3" xfId="31491" xr:uid="{00000000-0005-0000-0000-0000B6600000}"/>
    <cellStyle name="Normal 40 5 4 3 3 3 3 2 4" xfId="28173" xr:uid="{00000000-0005-0000-0000-0000B7600000}"/>
    <cellStyle name="Normal 40 5 4 3 3 3 3 3" xfId="13195" xr:uid="{00000000-0005-0000-0000-0000B8600000}"/>
    <cellStyle name="Normal 40 5 4 3 3 3 3 3 2" xfId="40839" xr:uid="{00000000-0005-0000-0000-0000B9600000}"/>
    <cellStyle name="Normal 40 5 4 3 3 3 3 3 3" xfId="23935" xr:uid="{00000000-0005-0000-0000-0000BA600000}"/>
    <cellStyle name="Normal 40 5 4 3 3 3 3 4" xfId="18317" xr:uid="{00000000-0005-0000-0000-0000BB600000}"/>
    <cellStyle name="Normal 40 5 4 3 3 3 3 4 2" xfId="37438" xr:uid="{00000000-0005-0000-0000-0000BC600000}"/>
    <cellStyle name="Normal 40 5 4 3 3 3 3 5" xfId="9667" xr:uid="{00000000-0005-0000-0000-0000BD600000}"/>
    <cellStyle name="Normal 40 5 4 3 3 3 3 5 2" xfId="33363" xr:uid="{00000000-0005-0000-0000-0000BE600000}"/>
    <cellStyle name="Normal 40 5 4 3 3 3 3 6" xfId="7795" xr:uid="{00000000-0005-0000-0000-0000BF600000}"/>
    <cellStyle name="Normal 40 5 4 3 3 3 3 6 2" xfId="29619" xr:uid="{00000000-0005-0000-0000-0000C0600000}"/>
    <cellStyle name="Normal 40 5 4 3 3 3 3 7" xfId="5923" xr:uid="{00000000-0005-0000-0000-0000C1600000}"/>
    <cellStyle name="Normal 40 5 4 3 3 3 3 7 2" xfId="22063" xr:uid="{00000000-0005-0000-0000-0000C2600000}"/>
    <cellStyle name="Normal 40 5 4 3 3 3 3 8" xfId="4051" xr:uid="{00000000-0005-0000-0000-0000C3600000}"/>
    <cellStyle name="Normal 40 5 4 3 3 3 3 9" xfId="20191" xr:uid="{00000000-0005-0000-0000-0000C4600000}"/>
    <cellStyle name="Normal 40 5 4 3 3 3 4" xfId="12156" xr:uid="{00000000-0005-0000-0000-0000C5600000}"/>
    <cellStyle name="Normal 40 5 4 3 3 3 4 2" xfId="39903" xr:uid="{00000000-0005-0000-0000-0000C6600000}"/>
    <cellStyle name="Normal 40 5 4 3 3 3 4 3" xfId="30536" xr:uid="{00000000-0005-0000-0000-0000C7600000}"/>
    <cellStyle name="Normal 40 5 4 3 3 3 4 4" xfId="25322" xr:uid="{00000000-0005-0000-0000-0000C8600000}"/>
    <cellStyle name="Normal 40 5 4 3 3 3 5" xfId="14647" xr:uid="{00000000-0005-0000-0000-0000C9600000}"/>
    <cellStyle name="Normal 40 5 4 3 3 3 5 2" xfId="42275" xr:uid="{00000000-0005-0000-0000-0000CA600000}"/>
    <cellStyle name="Normal 40 5 4 3 3 3 5 3" xfId="34433" xr:uid="{00000000-0005-0000-0000-0000CB600000}"/>
    <cellStyle name="Normal 40 5 4 3 3 3 5 4" xfId="26655" xr:uid="{00000000-0005-0000-0000-0000CC600000}"/>
    <cellStyle name="Normal 40 5 4 3 3 3 6" xfId="16867" xr:uid="{00000000-0005-0000-0000-0000CD600000}"/>
    <cellStyle name="Normal 40 5 4 3 3 3 6 2" xfId="44495" xr:uid="{00000000-0005-0000-0000-0000CE600000}"/>
    <cellStyle name="Normal 40 5 4 3 3 3 6 3" xfId="22980" xr:uid="{00000000-0005-0000-0000-0000CF600000}"/>
    <cellStyle name="Normal 40 5 4 3 3 3 7" xfId="10584" xr:uid="{00000000-0005-0000-0000-0000D0600000}"/>
    <cellStyle name="Normal 40 5 4 3 3 3 7 2" xfId="38355" xr:uid="{00000000-0005-0000-0000-0000D1600000}"/>
    <cellStyle name="Normal 40 5 4 3 3 3 8" xfId="17362" xr:uid="{00000000-0005-0000-0000-0000D2600000}"/>
    <cellStyle name="Normal 40 5 4 3 3 3 8 2" xfId="35423" xr:uid="{00000000-0005-0000-0000-0000D3600000}"/>
    <cellStyle name="Normal 40 5 4 3 3 3 9" xfId="8712" xr:uid="{00000000-0005-0000-0000-0000D4600000}"/>
    <cellStyle name="Normal 40 5 4 3 3 3 9 2" xfId="32408" xr:uid="{00000000-0005-0000-0000-0000D5600000}"/>
    <cellStyle name="Normal 40 5 4 3 3 4" xfId="1856" xr:uid="{00000000-0005-0000-0000-0000D6600000}"/>
    <cellStyle name="Normal 40 5 4 3 3 4 10" xfId="3729" xr:uid="{00000000-0005-0000-0000-0000D7600000}"/>
    <cellStyle name="Normal 40 5 4 3 3 4 11" xfId="19869" xr:uid="{00000000-0005-0000-0000-0000D8600000}"/>
    <cellStyle name="Normal 40 5 4 3 3 4 2" xfId="13360" xr:uid="{00000000-0005-0000-0000-0000D9600000}"/>
    <cellStyle name="Normal 40 5 4 3 3 4 2 2" xfId="15731" xr:uid="{00000000-0005-0000-0000-0000DA600000}"/>
    <cellStyle name="Normal 40 5 4 3 3 4 2 2 2" xfId="43359" xr:uid="{00000000-0005-0000-0000-0000DB600000}"/>
    <cellStyle name="Normal 40 5 4 3 3 4 2 3" xfId="40988" xr:uid="{00000000-0005-0000-0000-0000DC600000}"/>
    <cellStyle name="Normal 40 5 4 3 3 4 2 4" xfId="37116" xr:uid="{00000000-0005-0000-0000-0000DD600000}"/>
    <cellStyle name="Normal 40 5 4 3 3 4 2 5" xfId="31169" xr:uid="{00000000-0005-0000-0000-0000DE600000}"/>
    <cellStyle name="Normal 40 5 4 3 3 4 2 6" xfId="25470" xr:uid="{00000000-0005-0000-0000-0000DF600000}"/>
    <cellStyle name="Normal 40 5 4 3 3 4 3" xfId="12003" xr:uid="{00000000-0005-0000-0000-0000E0600000}"/>
    <cellStyle name="Normal 40 5 4 3 3 4 3 2" xfId="39750" xr:uid="{00000000-0005-0000-0000-0000E1600000}"/>
    <cellStyle name="Normal 40 5 4 3 3 4 3 3" xfId="34280" xr:uid="{00000000-0005-0000-0000-0000E2600000}"/>
    <cellStyle name="Normal 40 5 4 3 3 4 3 4" xfId="27144" xr:uid="{00000000-0005-0000-0000-0000E3600000}"/>
    <cellStyle name="Normal 40 5 4 3 3 4 4" xfId="14494" xr:uid="{00000000-0005-0000-0000-0000E4600000}"/>
    <cellStyle name="Normal 40 5 4 3 3 4 4 2" xfId="42122" xr:uid="{00000000-0005-0000-0000-0000E5600000}"/>
    <cellStyle name="Normal 40 5 4 3 3 4 4 3" xfId="23613" xr:uid="{00000000-0005-0000-0000-0000E6600000}"/>
    <cellStyle name="Normal 40 5 4 3 3 4 5" xfId="11383" xr:uid="{00000000-0005-0000-0000-0000E7600000}"/>
    <cellStyle name="Normal 40 5 4 3 3 4 5 2" xfId="39154" xr:uid="{00000000-0005-0000-0000-0000E8600000}"/>
    <cellStyle name="Normal 40 5 4 3 3 4 6" xfId="17995" xr:uid="{00000000-0005-0000-0000-0000E9600000}"/>
    <cellStyle name="Normal 40 5 4 3 3 4 6 2" xfId="35911" xr:uid="{00000000-0005-0000-0000-0000EA600000}"/>
    <cellStyle name="Normal 40 5 4 3 3 4 7" xfId="9345" xr:uid="{00000000-0005-0000-0000-0000EB600000}"/>
    <cellStyle name="Normal 40 5 4 3 3 4 7 2" xfId="33041" xr:uid="{00000000-0005-0000-0000-0000EC600000}"/>
    <cellStyle name="Normal 40 5 4 3 3 4 8" xfId="7473" xr:uid="{00000000-0005-0000-0000-0000ED600000}"/>
    <cellStyle name="Normal 40 5 4 3 3 4 8 2" xfId="29297" xr:uid="{00000000-0005-0000-0000-0000EE600000}"/>
    <cellStyle name="Normal 40 5 4 3 3 4 9" xfId="5601" xr:uid="{00000000-0005-0000-0000-0000EF600000}"/>
    <cellStyle name="Normal 40 5 4 3 3 4 9 2" xfId="21741" xr:uid="{00000000-0005-0000-0000-0000F0600000}"/>
    <cellStyle name="Normal 40 5 4 3 3 5" xfId="2400" xr:uid="{00000000-0005-0000-0000-0000F1600000}"/>
    <cellStyle name="Normal 40 5 4 3 3 5 10" xfId="20412" xr:uid="{00000000-0005-0000-0000-0000F2600000}"/>
    <cellStyle name="Normal 40 5 4 3 3 5 2" xfId="13487" xr:uid="{00000000-0005-0000-0000-0000F3600000}"/>
    <cellStyle name="Normal 40 5 4 3 3 5 2 2" xfId="41115" xr:uid="{00000000-0005-0000-0000-0000F4600000}"/>
    <cellStyle name="Normal 40 5 4 3 3 5 2 3" xfId="37659" xr:uid="{00000000-0005-0000-0000-0000F5600000}"/>
    <cellStyle name="Normal 40 5 4 3 3 5 2 4" xfId="31712" xr:uid="{00000000-0005-0000-0000-0000F6600000}"/>
    <cellStyle name="Normal 40 5 4 3 3 5 2 5" xfId="25597" xr:uid="{00000000-0005-0000-0000-0000F7600000}"/>
    <cellStyle name="Normal 40 5 4 3 3 5 3" xfId="15858" xr:uid="{00000000-0005-0000-0000-0000F8600000}"/>
    <cellStyle name="Normal 40 5 4 3 3 5 3 2" xfId="43486" xr:uid="{00000000-0005-0000-0000-0000F9600000}"/>
    <cellStyle name="Normal 40 5 4 3 3 5 3 3" xfId="27299" xr:uid="{00000000-0005-0000-0000-0000FA600000}"/>
    <cellStyle name="Normal 40 5 4 3 3 5 4" xfId="10907" xr:uid="{00000000-0005-0000-0000-0000FB600000}"/>
    <cellStyle name="Normal 40 5 4 3 3 5 4 2" xfId="38678" xr:uid="{00000000-0005-0000-0000-0000FC600000}"/>
    <cellStyle name="Normal 40 5 4 3 3 5 4 3" xfId="24156" xr:uid="{00000000-0005-0000-0000-0000FD600000}"/>
    <cellStyle name="Normal 40 5 4 3 3 5 5" xfId="18538" xr:uid="{00000000-0005-0000-0000-0000FE600000}"/>
    <cellStyle name="Normal 40 5 4 3 3 5 5 2" xfId="36066" xr:uid="{00000000-0005-0000-0000-0000FF600000}"/>
    <cellStyle name="Normal 40 5 4 3 3 5 6" xfId="9888" xr:uid="{00000000-0005-0000-0000-000000610000}"/>
    <cellStyle name="Normal 40 5 4 3 3 5 6 2" xfId="33584" xr:uid="{00000000-0005-0000-0000-000001610000}"/>
    <cellStyle name="Normal 40 5 4 3 3 5 7" xfId="8016" xr:uid="{00000000-0005-0000-0000-000002610000}"/>
    <cellStyle name="Normal 40 5 4 3 3 5 7 2" xfId="29840" xr:uid="{00000000-0005-0000-0000-000003610000}"/>
    <cellStyle name="Normal 40 5 4 3 3 5 8" xfId="6144" xr:uid="{00000000-0005-0000-0000-000004610000}"/>
    <cellStyle name="Normal 40 5 4 3 3 5 8 2" xfId="22284" xr:uid="{00000000-0005-0000-0000-000005610000}"/>
    <cellStyle name="Normal 40 5 4 3 3 5 9" xfId="4272" xr:uid="{00000000-0005-0000-0000-000006610000}"/>
    <cellStyle name="Normal 40 5 4 3 3 6" xfId="1699" xr:uid="{00000000-0005-0000-0000-000007610000}"/>
    <cellStyle name="Normal 40 5 4 3 3 6 2" xfId="16556" xr:uid="{00000000-0005-0000-0000-000008610000}"/>
    <cellStyle name="Normal 40 5 4 3 3 6 2 2" xfId="44184" xr:uid="{00000000-0005-0000-0000-000009610000}"/>
    <cellStyle name="Normal 40 5 4 3 3 6 2 3" xfId="31012" xr:uid="{00000000-0005-0000-0000-00000A610000}"/>
    <cellStyle name="Normal 40 5 4 3 3 6 2 4" xfId="26295" xr:uid="{00000000-0005-0000-0000-00000B610000}"/>
    <cellStyle name="Normal 40 5 4 3 3 6 3" xfId="14185" xr:uid="{00000000-0005-0000-0000-00000C610000}"/>
    <cellStyle name="Normal 40 5 4 3 3 6 3 2" xfId="41813" xr:uid="{00000000-0005-0000-0000-00000D610000}"/>
    <cellStyle name="Normal 40 5 4 3 3 6 3 3" xfId="28036" xr:uid="{00000000-0005-0000-0000-00000E610000}"/>
    <cellStyle name="Normal 40 5 4 3 3 6 4" xfId="17838" xr:uid="{00000000-0005-0000-0000-00000F610000}"/>
    <cellStyle name="Normal 40 5 4 3 3 6 4 2" xfId="36803" xr:uid="{00000000-0005-0000-0000-000010610000}"/>
    <cellStyle name="Normal 40 5 4 3 3 6 4 3" xfId="23456" xr:uid="{00000000-0005-0000-0000-000011610000}"/>
    <cellStyle name="Normal 40 5 4 3 3 6 5" xfId="9188" xr:uid="{00000000-0005-0000-0000-000012610000}"/>
    <cellStyle name="Normal 40 5 4 3 3 6 5 2" xfId="32884" xr:uid="{00000000-0005-0000-0000-000013610000}"/>
    <cellStyle name="Normal 40 5 4 3 3 6 6" xfId="7316" xr:uid="{00000000-0005-0000-0000-000014610000}"/>
    <cellStyle name="Normal 40 5 4 3 3 6 6 2" xfId="29140" xr:uid="{00000000-0005-0000-0000-000015610000}"/>
    <cellStyle name="Normal 40 5 4 3 3 6 7" xfId="5444" xr:uid="{00000000-0005-0000-0000-000016610000}"/>
    <cellStyle name="Normal 40 5 4 3 3 6 7 2" xfId="21584" xr:uid="{00000000-0005-0000-0000-000017610000}"/>
    <cellStyle name="Normal 40 5 4 3 3 6 8" xfId="3572" xr:uid="{00000000-0005-0000-0000-000018610000}"/>
    <cellStyle name="Normal 40 5 4 3 3 6 9" xfId="19712" xr:uid="{00000000-0005-0000-0000-000019610000}"/>
    <cellStyle name="Normal 40 5 4 3 3 7" xfId="1546" xr:uid="{00000000-0005-0000-0000-00001A610000}"/>
    <cellStyle name="Normal 40 5 4 3 3 7 2" xfId="14970" xr:uid="{00000000-0005-0000-0000-00001B610000}"/>
    <cellStyle name="Normal 40 5 4 3 3 7 2 2" xfId="42598" xr:uid="{00000000-0005-0000-0000-00001C610000}"/>
    <cellStyle name="Normal 40 5 4 3 3 7 2 3" xfId="30859" xr:uid="{00000000-0005-0000-0000-00001D610000}"/>
    <cellStyle name="Normal 40 5 4 3 3 7 2 4" xfId="28215" xr:uid="{00000000-0005-0000-0000-00001E610000}"/>
    <cellStyle name="Normal 40 5 4 3 3 7 3" xfId="12479" xr:uid="{00000000-0005-0000-0000-00001F610000}"/>
    <cellStyle name="Normal 40 5 4 3 3 7 3 2" xfId="40226" xr:uid="{00000000-0005-0000-0000-000020610000}"/>
    <cellStyle name="Normal 40 5 4 3 3 7 3 3" xfId="23303" xr:uid="{00000000-0005-0000-0000-000021610000}"/>
    <cellStyle name="Normal 40 5 4 3 3 7 4" xfId="17685" xr:uid="{00000000-0005-0000-0000-000022610000}"/>
    <cellStyle name="Normal 40 5 4 3 3 7 4 2" xfId="35263" xr:uid="{00000000-0005-0000-0000-000023610000}"/>
    <cellStyle name="Normal 40 5 4 3 3 7 5" xfId="9035" xr:uid="{00000000-0005-0000-0000-000024610000}"/>
    <cellStyle name="Normal 40 5 4 3 3 7 5 2" xfId="32731" xr:uid="{00000000-0005-0000-0000-000025610000}"/>
    <cellStyle name="Normal 40 5 4 3 3 7 6" xfId="7163" xr:uid="{00000000-0005-0000-0000-000026610000}"/>
    <cellStyle name="Normal 40 5 4 3 3 7 6 2" xfId="28987" xr:uid="{00000000-0005-0000-0000-000027610000}"/>
    <cellStyle name="Normal 40 5 4 3 3 7 7" xfId="5291" xr:uid="{00000000-0005-0000-0000-000028610000}"/>
    <cellStyle name="Normal 40 5 4 3 3 7 7 2" xfId="21431" xr:uid="{00000000-0005-0000-0000-000029610000}"/>
    <cellStyle name="Normal 40 5 4 3 3 7 8" xfId="3419" xr:uid="{00000000-0005-0000-0000-00002A610000}"/>
    <cellStyle name="Normal 40 5 4 3 3 7 9" xfId="19559" xr:uid="{00000000-0005-0000-0000-00002B610000}"/>
    <cellStyle name="Normal 40 5 4 3 3 8" xfId="11850" xr:uid="{00000000-0005-0000-0000-00002C610000}"/>
    <cellStyle name="Normal 40 5 4 3 3 8 2" xfId="39600" xr:uid="{00000000-0005-0000-0000-00002D610000}"/>
    <cellStyle name="Normal 40 5 4 3 3 8 3" xfId="36959" xr:uid="{00000000-0005-0000-0000-00002E610000}"/>
    <cellStyle name="Normal 40 5 4 3 3 8 4" xfId="30383" xr:uid="{00000000-0005-0000-0000-00002F610000}"/>
    <cellStyle name="Normal 40 5 4 3 3 8 5" xfId="24709" xr:uid="{00000000-0005-0000-0000-000030610000}"/>
    <cellStyle name="Normal 40 5 4 3 3 9" xfId="14341" xr:uid="{00000000-0005-0000-0000-000031610000}"/>
    <cellStyle name="Normal 40 5 4 3 3 9 2" xfId="41969" xr:uid="{00000000-0005-0000-0000-000032610000}"/>
    <cellStyle name="Normal 40 5 4 3 3 9 3" xfId="34127" xr:uid="{00000000-0005-0000-0000-000033610000}"/>
    <cellStyle name="Normal 40 5 4 3 3 9 4" xfId="26495" xr:uid="{00000000-0005-0000-0000-000034610000}"/>
    <cellStyle name="Normal 40 5 4 3 4" xfId="1325" xr:uid="{00000000-0005-0000-0000-000035610000}"/>
    <cellStyle name="Normal 40 5 4 3 4 10" xfId="17464" xr:uid="{00000000-0005-0000-0000-000036610000}"/>
    <cellStyle name="Normal 40 5 4 3 4 10 2" xfId="35603" xr:uid="{00000000-0005-0000-0000-000037610000}"/>
    <cellStyle name="Normal 40 5 4 3 4 11" xfId="8814" xr:uid="{00000000-0005-0000-0000-000038610000}"/>
    <cellStyle name="Normal 40 5 4 3 4 11 2" xfId="32510" xr:uid="{00000000-0005-0000-0000-000039610000}"/>
    <cellStyle name="Normal 40 5 4 3 4 12" xfId="6942" xr:uid="{00000000-0005-0000-0000-00003A610000}"/>
    <cellStyle name="Normal 40 5 4 3 4 12 2" xfId="28766" xr:uid="{00000000-0005-0000-0000-00003B610000}"/>
    <cellStyle name="Normal 40 5 4 3 4 13" xfId="5070" xr:uid="{00000000-0005-0000-0000-00003C610000}"/>
    <cellStyle name="Normal 40 5 4 3 4 13 2" xfId="21210" xr:uid="{00000000-0005-0000-0000-00003D610000}"/>
    <cellStyle name="Normal 40 5 4 3 4 14" xfId="3198" xr:uid="{00000000-0005-0000-0000-00003E610000}"/>
    <cellStyle name="Normal 40 5 4 3 4 15" xfId="19338" xr:uid="{00000000-0005-0000-0000-00003F610000}"/>
    <cellStyle name="Normal 40 5 4 3 4 2" xfId="2280" xr:uid="{00000000-0005-0000-0000-000040610000}"/>
    <cellStyle name="Normal 40 5 4 3 4 2 10" xfId="4153" xr:uid="{00000000-0005-0000-0000-000041610000}"/>
    <cellStyle name="Normal 40 5 4 3 4 2 11" xfId="20293" xr:uid="{00000000-0005-0000-0000-000042610000}"/>
    <cellStyle name="Normal 40 5 4 3 4 2 2" xfId="2824" xr:uid="{00000000-0005-0000-0000-000043610000}"/>
    <cellStyle name="Normal 40 5 4 3 4 2 2 2" xfId="16258" xr:uid="{00000000-0005-0000-0000-000044610000}"/>
    <cellStyle name="Normal 40 5 4 3 4 2 2 2 2" xfId="43886" xr:uid="{00000000-0005-0000-0000-000045610000}"/>
    <cellStyle name="Normal 40 5 4 3 4 2 2 2 3" xfId="38083" xr:uid="{00000000-0005-0000-0000-000046610000}"/>
    <cellStyle name="Normal 40 5 4 3 4 2 2 2 4" xfId="32136" xr:uid="{00000000-0005-0000-0000-000047610000}"/>
    <cellStyle name="Normal 40 5 4 3 4 2 2 2 5" xfId="25997" xr:uid="{00000000-0005-0000-0000-000048610000}"/>
    <cellStyle name="Normal 40 5 4 3 4 2 2 3" xfId="13887" xr:uid="{00000000-0005-0000-0000-000049610000}"/>
    <cellStyle name="Normal 40 5 4 3 4 2 2 3 2" xfId="41515" xr:uid="{00000000-0005-0000-0000-00004A610000}"/>
    <cellStyle name="Normal 40 5 4 3 4 2 2 3 3" xfId="27723" xr:uid="{00000000-0005-0000-0000-00004B610000}"/>
    <cellStyle name="Normal 40 5 4 3 4 2 2 4" xfId="18962" xr:uid="{00000000-0005-0000-0000-00004C610000}"/>
    <cellStyle name="Normal 40 5 4 3 4 2 2 4 2" xfId="36490" xr:uid="{00000000-0005-0000-0000-00004D610000}"/>
    <cellStyle name="Normal 40 5 4 3 4 2 2 4 3" xfId="24580" xr:uid="{00000000-0005-0000-0000-00004E610000}"/>
    <cellStyle name="Normal 40 5 4 3 4 2 2 5" xfId="10312" xr:uid="{00000000-0005-0000-0000-00004F610000}"/>
    <cellStyle name="Normal 40 5 4 3 4 2 2 5 2" xfId="34008" xr:uid="{00000000-0005-0000-0000-000050610000}"/>
    <cellStyle name="Normal 40 5 4 3 4 2 2 6" xfId="8440" xr:uid="{00000000-0005-0000-0000-000051610000}"/>
    <cellStyle name="Normal 40 5 4 3 4 2 2 6 2" xfId="30264" xr:uid="{00000000-0005-0000-0000-000052610000}"/>
    <cellStyle name="Normal 40 5 4 3 4 2 2 7" xfId="6568" xr:uid="{00000000-0005-0000-0000-000053610000}"/>
    <cellStyle name="Normal 40 5 4 3 4 2 2 7 2" xfId="22708" xr:uid="{00000000-0005-0000-0000-000054610000}"/>
    <cellStyle name="Normal 40 5 4 3 4 2 2 8" xfId="4696" xr:uid="{00000000-0005-0000-0000-000055610000}"/>
    <cellStyle name="Normal 40 5 4 3 4 2 2 9" xfId="20836" xr:uid="{00000000-0005-0000-0000-000056610000}"/>
    <cellStyle name="Normal 40 5 4 3 4 2 3" xfId="13424" xr:uid="{00000000-0005-0000-0000-000057610000}"/>
    <cellStyle name="Normal 40 5 4 3 4 2 3 2" xfId="41052" xr:uid="{00000000-0005-0000-0000-000058610000}"/>
    <cellStyle name="Normal 40 5 4 3 4 2 3 3" xfId="37540" xr:uid="{00000000-0005-0000-0000-000059610000}"/>
    <cellStyle name="Normal 40 5 4 3 4 2 3 4" xfId="31593" xr:uid="{00000000-0005-0000-0000-00005A610000}"/>
    <cellStyle name="Normal 40 5 4 3 4 2 3 5" xfId="25534" xr:uid="{00000000-0005-0000-0000-00005B610000}"/>
    <cellStyle name="Normal 40 5 4 3 4 2 4" xfId="15795" xr:uid="{00000000-0005-0000-0000-00005C610000}"/>
    <cellStyle name="Normal 40 5 4 3 4 2 4 2" xfId="43423" xr:uid="{00000000-0005-0000-0000-00005D610000}"/>
    <cellStyle name="Normal 40 5 4 3 4 2 4 3" xfId="27231" xr:uid="{00000000-0005-0000-0000-00005E610000}"/>
    <cellStyle name="Normal 40 5 4 3 4 2 5" xfId="11485" xr:uid="{00000000-0005-0000-0000-00005F610000}"/>
    <cellStyle name="Normal 40 5 4 3 4 2 5 2" xfId="39256" xr:uid="{00000000-0005-0000-0000-000060610000}"/>
    <cellStyle name="Normal 40 5 4 3 4 2 5 3" xfId="24037" xr:uid="{00000000-0005-0000-0000-000061610000}"/>
    <cellStyle name="Normal 40 5 4 3 4 2 6" xfId="18419" xr:uid="{00000000-0005-0000-0000-000062610000}"/>
    <cellStyle name="Normal 40 5 4 3 4 2 6 2" xfId="35998" xr:uid="{00000000-0005-0000-0000-000063610000}"/>
    <cellStyle name="Normal 40 5 4 3 4 2 7" xfId="9769" xr:uid="{00000000-0005-0000-0000-000064610000}"/>
    <cellStyle name="Normal 40 5 4 3 4 2 7 2" xfId="33465" xr:uid="{00000000-0005-0000-0000-000065610000}"/>
    <cellStyle name="Normal 40 5 4 3 4 2 8" xfId="7897" xr:uid="{00000000-0005-0000-0000-000066610000}"/>
    <cellStyle name="Normal 40 5 4 3 4 2 8 2" xfId="29721" xr:uid="{00000000-0005-0000-0000-000067610000}"/>
    <cellStyle name="Normal 40 5 4 3 4 2 9" xfId="6025" xr:uid="{00000000-0005-0000-0000-000068610000}"/>
    <cellStyle name="Normal 40 5 4 3 4 2 9 2" xfId="22165" xr:uid="{00000000-0005-0000-0000-000069610000}"/>
    <cellStyle name="Normal 40 5 4 3 4 3" xfId="2501" xr:uid="{00000000-0005-0000-0000-00006A610000}"/>
    <cellStyle name="Normal 40 5 4 3 4 3 10" xfId="20513" xr:uid="{00000000-0005-0000-0000-00006B610000}"/>
    <cellStyle name="Normal 40 5 4 3 4 3 2" xfId="13574" xr:uid="{00000000-0005-0000-0000-00006C610000}"/>
    <cellStyle name="Normal 40 5 4 3 4 3 2 2" xfId="41202" xr:uid="{00000000-0005-0000-0000-00006D610000}"/>
    <cellStyle name="Normal 40 5 4 3 4 3 2 3" xfId="37760" xr:uid="{00000000-0005-0000-0000-00006E610000}"/>
    <cellStyle name="Normal 40 5 4 3 4 3 2 4" xfId="31813" xr:uid="{00000000-0005-0000-0000-00006F610000}"/>
    <cellStyle name="Normal 40 5 4 3 4 3 2 5" xfId="25684" xr:uid="{00000000-0005-0000-0000-000070610000}"/>
    <cellStyle name="Normal 40 5 4 3 4 3 3" xfId="15945" xr:uid="{00000000-0005-0000-0000-000071610000}"/>
    <cellStyle name="Normal 40 5 4 3 4 3 3 2" xfId="43573" xr:uid="{00000000-0005-0000-0000-000072610000}"/>
    <cellStyle name="Normal 40 5 4 3 4 3 3 3" xfId="27400" xr:uid="{00000000-0005-0000-0000-000073610000}"/>
    <cellStyle name="Normal 40 5 4 3 4 3 4" xfId="11162" xr:uid="{00000000-0005-0000-0000-000074610000}"/>
    <cellStyle name="Normal 40 5 4 3 4 3 4 2" xfId="38933" xr:uid="{00000000-0005-0000-0000-000075610000}"/>
    <cellStyle name="Normal 40 5 4 3 4 3 4 3" xfId="24257" xr:uid="{00000000-0005-0000-0000-000076610000}"/>
    <cellStyle name="Normal 40 5 4 3 4 3 5" xfId="18639" xr:uid="{00000000-0005-0000-0000-000077610000}"/>
    <cellStyle name="Normal 40 5 4 3 4 3 5 2" xfId="36167" xr:uid="{00000000-0005-0000-0000-000078610000}"/>
    <cellStyle name="Normal 40 5 4 3 4 3 6" xfId="9989" xr:uid="{00000000-0005-0000-0000-000079610000}"/>
    <cellStyle name="Normal 40 5 4 3 4 3 6 2" xfId="33685" xr:uid="{00000000-0005-0000-0000-00007A610000}"/>
    <cellStyle name="Normal 40 5 4 3 4 3 7" xfId="8117" xr:uid="{00000000-0005-0000-0000-00007B610000}"/>
    <cellStyle name="Normal 40 5 4 3 4 3 7 2" xfId="29941" xr:uid="{00000000-0005-0000-0000-00007C610000}"/>
    <cellStyle name="Normal 40 5 4 3 4 3 8" xfId="6245" xr:uid="{00000000-0005-0000-0000-00007D610000}"/>
    <cellStyle name="Normal 40 5 4 3 4 3 8 2" xfId="22385" xr:uid="{00000000-0005-0000-0000-00007E610000}"/>
    <cellStyle name="Normal 40 5 4 3 4 3 9" xfId="4373" xr:uid="{00000000-0005-0000-0000-00007F610000}"/>
    <cellStyle name="Normal 40 5 4 3 4 4" xfId="1957" xr:uid="{00000000-0005-0000-0000-000080610000}"/>
    <cellStyle name="Normal 40 5 4 3 4 4 2" xfId="16397" xr:uid="{00000000-0005-0000-0000-000081610000}"/>
    <cellStyle name="Normal 40 5 4 3 4 4 2 2" xfId="44025" xr:uid="{00000000-0005-0000-0000-000082610000}"/>
    <cellStyle name="Normal 40 5 4 3 4 4 2 3" xfId="31270" xr:uid="{00000000-0005-0000-0000-000083610000}"/>
    <cellStyle name="Normal 40 5 4 3 4 4 2 4" xfId="26136" xr:uid="{00000000-0005-0000-0000-000084610000}"/>
    <cellStyle name="Normal 40 5 4 3 4 4 3" xfId="14026" xr:uid="{00000000-0005-0000-0000-000085610000}"/>
    <cellStyle name="Normal 40 5 4 3 4 4 3 2" xfId="41654" xr:uid="{00000000-0005-0000-0000-000086610000}"/>
    <cellStyle name="Normal 40 5 4 3 4 4 3 3" xfId="27867" xr:uid="{00000000-0005-0000-0000-000087610000}"/>
    <cellStyle name="Normal 40 5 4 3 4 4 4" xfId="18096" xr:uid="{00000000-0005-0000-0000-000088610000}"/>
    <cellStyle name="Normal 40 5 4 3 4 4 4 2" xfId="36634" xr:uid="{00000000-0005-0000-0000-000089610000}"/>
    <cellStyle name="Normal 40 5 4 3 4 4 4 3" xfId="23714" xr:uid="{00000000-0005-0000-0000-00008A610000}"/>
    <cellStyle name="Normal 40 5 4 3 4 4 5" xfId="9446" xr:uid="{00000000-0005-0000-0000-00008B610000}"/>
    <cellStyle name="Normal 40 5 4 3 4 4 5 2" xfId="33142" xr:uid="{00000000-0005-0000-0000-00008C610000}"/>
    <cellStyle name="Normal 40 5 4 3 4 4 6" xfId="7574" xr:uid="{00000000-0005-0000-0000-00008D610000}"/>
    <cellStyle name="Normal 40 5 4 3 4 4 6 2" xfId="29398" xr:uid="{00000000-0005-0000-0000-00008E610000}"/>
    <cellStyle name="Normal 40 5 4 3 4 4 7" xfId="5702" xr:uid="{00000000-0005-0000-0000-00008F610000}"/>
    <cellStyle name="Normal 40 5 4 3 4 4 7 2" xfId="21842" xr:uid="{00000000-0005-0000-0000-000090610000}"/>
    <cellStyle name="Normal 40 5 4 3 4 4 8" xfId="3830" xr:uid="{00000000-0005-0000-0000-000091610000}"/>
    <cellStyle name="Normal 40 5 4 3 4 4 9" xfId="19970" xr:uid="{00000000-0005-0000-0000-000092610000}"/>
    <cellStyle name="Normal 40 5 4 3 4 5" xfId="12849" xr:uid="{00000000-0005-0000-0000-000093610000}"/>
    <cellStyle name="Normal 40 5 4 3 4 5 2" xfId="15301" xr:uid="{00000000-0005-0000-0000-000094610000}"/>
    <cellStyle name="Normal 40 5 4 3 4 5 2 2" xfId="42929" xr:uid="{00000000-0005-0000-0000-000095610000}"/>
    <cellStyle name="Normal 40 5 4 3 4 5 2 3" xfId="34793" xr:uid="{00000000-0005-0000-0000-000096610000}"/>
    <cellStyle name="Normal 40 5 4 3 4 5 3" xfId="40557" xr:uid="{00000000-0005-0000-0000-000097610000}"/>
    <cellStyle name="Normal 40 5 4 3 4 5 4" xfId="37217" xr:uid="{00000000-0005-0000-0000-000098610000}"/>
    <cellStyle name="Normal 40 5 4 3 4 5 5" xfId="30638" xr:uid="{00000000-0005-0000-0000-000099610000}"/>
    <cellStyle name="Normal 40 5 4 3 4 5 6" xfId="25040" xr:uid="{00000000-0005-0000-0000-00009A610000}"/>
    <cellStyle name="Normal 40 5 4 3 4 6" xfId="12258" xr:uid="{00000000-0005-0000-0000-00009B610000}"/>
    <cellStyle name="Normal 40 5 4 3 4 6 2" xfId="40005" xr:uid="{00000000-0005-0000-0000-00009C610000}"/>
    <cellStyle name="Normal 40 5 4 3 4 6 3" xfId="34535" xr:uid="{00000000-0005-0000-0000-00009D610000}"/>
    <cellStyle name="Normal 40 5 4 3 4 6 4" xfId="26835" xr:uid="{00000000-0005-0000-0000-00009E610000}"/>
    <cellStyle name="Normal 40 5 4 3 4 7" xfId="14749" xr:uid="{00000000-0005-0000-0000-00009F610000}"/>
    <cellStyle name="Normal 40 5 4 3 4 7 2" xfId="42377" xr:uid="{00000000-0005-0000-0000-0000A0610000}"/>
    <cellStyle name="Normal 40 5 4 3 4 7 3" xfId="23082" xr:uid="{00000000-0005-0000-0000-0000A1610000}"/>
    <cellStyle name="Normal 40 5 4 3 4 8" xfId="16969" xr:uid="{00000000-0005-0000-0000-0000A2610000}"/>
    <cellStyle name="Normal 40 5 4 3 4 8 2" xfId="44597" xr:uid="{00000000-0005-0000-0000-0000A3610000}"/>
    <cellStyle name="Normal 40 5 4 3 4 9" xfId="10686" xr:uid="{00000000-0005-0000-0000-0000A4610000}"/>
    <cellStyle name="Normal 40 5 4 3 4 9 2" xfId="38457" xr:uid="{00000000-0005-0000-0000-0000A5610000}"/>
    <cellStyle name="Normal 40 5 4 3 5" xfId="1172" xr:uid="{00000000-0005-0000-0000-0000A6610000}"/>
    <cellStyle name="Normal 40 5 4 3 5 10" xfId="8661" xr:uid="{00000000-0005-0000-0000-0000A7610000}"/>
    <cellStyle name="Normal 40 5 4 3 5 10 2" xfId="32357" xr:uid="{00000000-0005-0000-0000-0000A8610000}"/>
    <cellStyle name="Normal 40 5 4 3 5 11" xfId="6789" xr:uid="{00000000-0005-0000-0000-0000A9610000}"/>
    <cellStyle name="Normal 40 5 4 3 5 11 2" xfId="28613" xr:uid="{00000000-0005-0000-0000-0000AA610000}"/>
    <cellStyle name="Normal 40 5 4 3 5 12" xfId="4917" xr:uid="{00000000-0005-0000-0000-0000AB610000}"/>
    <cellStyle name="Normal 40 5 4 3 5 12 2" xfId="21057" xr:uid="{00000000-0005-0000-0000-0000AC610000}"/>
    <cellStyle name="Normal 40 5 4 3 5 13" xfId="3045" xr:uid="{00000000-0005-0000-0000-0000AD610000}"/>
    <cellStyle name="Normal 40 5 4 3 5 14" xfId="19185" xr:uid="{00000000-0005-0000-0000-0000AE610000}"/>
    <cellStyle name="Normal 40 5 4 3 5 2" xfId="2671" xr:uid="{00000000-0005-0000-0000-0000AF610000}"/>
    <cellStyle name="Normal 40 5 4 3 5 2 10" xfId="20683" xr:uid="{00000000-0005-0000-0000-0000B0610000}"/>
    <cellStyle name="Normal 40 5 4 3 5 2 2" xfId="13736" xr:uid="{00000000-0005-0000-0000-0000B1610000}"/>
    <cellStyle name="Normal 40 5 4 3 5 2 2 2" xfId="41364" xr:uid="{00000000-0005-0000-0000-0000B2610000}"/>
    <cellStyle name="Normal 40 5 4 3 5 2 2 3" xfId="37930" xr:uid="{00000000-0005-0000-0000-0000B3610000}"/>
    <cellStyle name="Normal 40 5 4 3 5 2 2 4" xfId="31983" xr:uid="{00000000-0005-0000-0000-0000B4610000}"/>
    <cellStyle name="Normal 40 5 4 3 5 2 2 5" xfId="25846" xr:uid="{00000000-0005-0000-0000-0000B5610000}"/>
    <cellStyle name="Normal 40 5 4 3 5 2 3" xfId="16107" xr:uid="{00000000-0005-0000-0000-0000B6610000}"/>
    <cellStyle name="Normal 40 5 4 3 5 2 3 2" xfId="43735" xr:uid="{00000000-0005-0000-0000-0000B7610000}"/>
    <cellStyle name="Normal 40 5 4 3 5 2 3 3" xfId="27570" xr:uid="{00000000-0005-0000-0000-0000B8610000}"/>
    <cellStyle name="Normal 40 5 4 3 5 2 4" xfId="11536" xr:uid="{00000000-0005-0000-0000-0000B9610000}"/>
    <cellStyle name="Normal 40 5 4 3 5 2 4 2" xfId="39307" xr:uid="{00000000-0005-0000-0000-0000BA610000}"/>
    <cellStyle name="Normal 40 5 4 3 5 2 4 3" xfId="24427" xr:uid="{00000000-0005-0000-0000-0000BB610000}"/>
    <cellStyle name="Normal 40 5 4 3 5 2 5" xfId="18809" xr:uid="{00000000-0005-0000-0000-0000BC610000}"/>
    <cellStyle name="Normal 40 5 4 3 5 2 5 2" xfId="36337" xr:uid="{00000000-0005-0000-0000-0000BD610000}"/>
    <cellStyle name="Normal 40 5 4 3 5 2 6" xfId="10159" xr:uid="{00000000-0005-0000-0000-0000BE610000}"/>
    <cellStyle name="Normal 40 5 4 3 5 2 6 2" xfId="33855" xr:uid="{00000000-0005-0000-0000-0000BF610000}"/>
    <cellStyle name="Normal 40 5 4 3 5 2 7" xfId="8287" xr:uid="{00000000-0005-0000-0000-0000C0610000}"/>
    <cellStyle name="Normal 40 5 4 3 5 2 7 2" xfId="30111" xr:uid="{00000000-0005-0000-0000-0000C1610000}"/>
    <cellStyle name="Normal 40 5 4 3 5 2 8" xfId="6415" xr:uid="{00000000-0005-0000-0000-0000C2610000}"/>
    <cellStyle name="Normal 40 5 4 3 5 2 8 2" xfId="22555" xr:uid="{00000000-0005-0000-0000-0000C3610000}"/>
    <cellStyle name="Normal 40 5 4 3 5 2 9" xfId="4543" xr:uid="{00000000-0005-0000-0000-0000C4610000}"/>
    <cellStyle name="Normal 40 5 4 3 5 3" xfId="2127" xr:uid="{00000000-0005-0000-0000-0000C5610000}"/>
    <cellStyle name="Normal 40 5 4 3 5 3 10" xfId="20140" xr:uid="{00000000-0005-0000-0000-0000C6610000}"/>
    <cellStyle name="Normal 40 5 4 3 5 3 2" xfId="14217" xr:uid="{00000000-0005-0000-0000-0000C7610000}"/>
    <cellStyle name="Normal 40 5 4 3 5 3 2 2" xfId="41845" xr:uid="{00000000-0005-0000-0000-0000C8610000}"/>
    <cellStyle name="Normal 40 5 4 3 5 3 2 3" xfId="31440" xr:uid="{00000000-0005-0000-0000-0000C9610000}"/>
    <cellStyle name="Normal 40 5 4 3 5 3 2 4" xfId="26327" xr:uid="{00000000-0005-0000-0000-0000CA610000}"/>
    <cellStyle name="Normal 40 5 4 3 5 3 3" xfId="16588" xr:uid="{00000000-0005-0000-0000-0000CB610000}"/>
    <cellStyle name="Normal 40 5 4 3 5 3 3 2" xfId="44216" xr:uid="{00000000-0005-0000-0000-0000CC610000}"/>
    <cellStyle name="Normal 40 5 4 3 5 3 3 3" xfId="28068" xr:uid="{00000000-0005-0000-0000-0000CD610000}"/>
    <cellStyle name="Normal 40 5 4 3 5 3 4" xfId="11009" xr:uid="{00000000-0005-0000-0000-0000CE610000}"/>
    <cellStyle name="Normal 40 5 4 3 5 3 4 2" xfId="38780" xr:uid="{00000000-0005-0000-0000-0000CF610000}"/>
    <cellStyle name="Normal 40 5 4 3 5 3 4 3" xfId="23884" xr:uid="{00000000-0005-0000-0000-0000D0610000}"/>
    <cellStyle name="Normal 40 5 4 3 5 3 5" xfId="18266" xr:uid="{00000000-0005-0000-0000-0000D1610000}"/>
    <cellStyle name="Normal 40 5 4 3 5 3 5 2" xfId="36835" xr:uid="{00000000-0005-0000-0000-0000D2610000}"/>
    <cellStyle name="Normal 40 5 4 3 5 3 6" xfId="9616" xr:uid="{00000000-0005-0000-0000-0000D3610000}"/>
    <cellStyle name="Normal 40 5 4 3 5 3 6 2" xfId="33312" xr:uid="{00000000-0005-0000-0000-0000D4610000}"/>
    <cellStyle name="Normal 40 5 4 3 5 3 7" xfId="7744" xr:uid="{00000000-0005-0000-0000-0000D5610000}"/>
    <cellStyle name="Normal 40 5 4 3 5 3 7 2" xfId="29568" xr:uid="{00000000-0005-0000-0000-0000D6610000}"/>
    <cellStyle name="Normal 40 5 4 3 5 3 8" xfId="5872" xr:uid="{00000000-0005-0000-0000-0000D7610000}"/>
    <cellStyle name="Normal 40 5 4 3 5 3 8 2" xfId="22012" xr:uid="{00000000-0005-0000-0000-0000D8610000}"/>
    <cellStyle name="Normal 40 5 4 3 5 3 9" xfId="4000" xr:uid="{00000000-0005-0000-0000-0000D9610000}"/>
    <cellStyle name="Normal 40 5 4 3 5 4" xfId="12766" xr:uid="{00000000-0005-0000-0000-0000DA610000}"/>
    <cellStyle name="Normal 40 5 4 3 5 4 2" xfId="15239" xr:uid="{00000000-0005-0000-0000-0000DB610000}"/>
    <cellStyle name="Normal 40 5 4 3 5 4 2 2" xfId="42867" xr:uid="{00000000-0005-0000-0000-0000DC610000}"/>
    <cellStyle name="Normal 40 5 4 3 5 4 2 3" xfId="34762" xr:uid="{00000000-0005-0000-0000-0000DD610000}"/>
    <cellStyle name="Normal 40 5 4 3 5 4 3" xfId="40495" xr:uid="{00000000-0005-0000-0000-0000DE610000}"/>
    <cellStyle name="Normal 40 5 4 3 5 4 4" xfId="37387" xr:uid="{00000000-0005-0000-0000-0000DF610000}"/>
    <cellStyle name="Normal 40 5 4 3 5 4 5" xfId="30485" xr:uid="{00000000-0005-0000-0000-0000E0610000}"/>
    <cellStyle name="Normal 40 5 4 3 5 4 6" xfId="24978" xr:uid="{00000000-0005-0000-0000-0000E1610000}"/>
    <cellStyle name="Normal 40 5 4 3 5 5" xfId="12105" xr:uid="{00000000-0005-0000-0000-0000E2610000}"/>
    <cellStyle name="Normal 40 5 4 3 5 5 2" xfId="39852" xr:uid="{00000000-0005-0000-0000-0000E3610000}"/>
    <cellStyle name="Normal 40 5 4 3 5 5 3" xfId="34382" xr:uid="{00000000-0005-0000-0000-0000E4610000}"/>
    <cellStyle name="Normal 40 5 4 3 5 5 4" xfId="27037" xr:uid="{00000000-0005-0000-0000-0000E5610000}"/>
    <cellStyle name="Normal 40 5 4 3 5 6" xfId="14596" xr:uid="{00000000-0005-0000-0000-0000E6610000}"/>
    <cellStyle name="Normal 40 5 4 3 5 6 2" xfId="42224" xr:uid="{00000000-0005-0000-0000-0000E7610000}"/>
    <cellStyle name="Normal 40 5 4 3 5 6 3" xfId="22929" xr:uid="{00000000-0005-0000-0000-0000E8610000}"/>
    <cellStyle name="Normal 40 5 4 3 5 7" xfId="16816" xr:uid="{00000000-0005-0000-0000-0000E9610000}"/>
    <cellStyle name="Normal 40 5 4 3 5 7 2" xfId="44444" xr:uid="{00000000-0005-0000-0000-0000EA610000}"/>
    <cellStyle name="Normal 40 5 4 3 5 8" xfId="10533" xr:uid="{00000000-0005-0000-0000-0000EB610000}"/>
    <cellStyle name="Normal 40 5 4 3 5 8 2" xfId="38304" xr:uid="{00000000-0005-0000-0000-0000EC610000}"/>
    <cellStyle name="Normal 40 5 4 3 5 9" xfId="17311" xr:uid="{00000000-0005-0000-0000-0000ED610000}"/>
    <cellStyle name="Normal 40 5 4 3 5 9 2" xfId="35804" xr:uid="{00000000-0005-0000-0000-0000EE610000}"/>
    <cellStyle name="Normal 40 5 4 3 6" xfId="1805" xr:uid="{00000000-0005-0000-0000-0000EF610000}"/>
    <cellStyle name="Normal 40 5 4 3 6 10" xfId="3678" xr:uid="{00000000-0005-0000-0000-0000F0610000}"/>
    <cellStyle name="Normal 40 5 4 3 6 11" xfId="19818" xr:uid="{00000000-0005-0000-0000-0000F1610000}"/>
    <cellStyle name="Normal 40 5 4 3 6 2" xfId="13237" xr:uid="{00000000-0005-0000-0000-0000F2610000}"/>
    <cellStyle name="Normal 40 5 4 3 6 2 2" xfId="15622" xr:uid="{00000000-0005-0000-0000-0000F3610000}"/>
    <cellStyle name="Normal 40 5 4 3 6 2 2 2" xfId="43250" xr:uid="{00000000-0005-0000-0000-0000F4610000}"/>
    <cellStyle name="Normal 40 5 4 3 6 2 3" xfId="40878" xr:uid="{00000000-0005-0000-0000-0000F5610000}"/>
    <cellStyle name="Normal 40 5 4 3 6 2 4" xfId="37065" xr:uid="{00000000-0005-0000-0000-0000F6610000}"/>
    <cellStyle name="Normal 40 5 4 3 6 2 5" xfId="31118" xr:uid="{00000000-0005-0000-0000-0000F7610000}"/>
    <cellStyle name="Normal 40 5 4 3 6 2 6" xfId="25361" xr:uid="{00000000-0005-0000-0000-0000F8610000}"/>
    <cellStyle name="Normal 40 5 4 3 6 3" xfId="11952" xr:uid="{00000000-0005-0000-0000-0000F9610000}"/>
    <cellStyle name="Normal 40 5 4 3 6 3 2" xfId="39699" xr:uid="{00000000-0005-0000-0000-0000FA610000}"/>
    <cellStyle name="Normal 40 5 4 3 6 3 3" xfId="34229" xr:uid="{00000000-0005-0000-0000-0000FB610000}"/>
    <cellStyle name="Normal 40 5 4 3 6 3 4" xfId="26757" xr:uid="{00000000-0005-0000-0000-0000FC610000}"/>
    <cellStyle name="Normal 40 5 4 3 6 4" xfId="14443" xr:uid="{00000000-0005-0000-0000-0000FD610000}"/>
    <cellStyle name="Normal 40 5 4 3 6 4 2" xfId="42071" xr:uid="{00000000-0005-0000-0000-0000FE610000}"/>
    <cellStyle name="Normal 40 5 4 3 6 4 3" xfId="23562" xr:uid="{00000000-0005-0000-0000-0000FF610000}"/>
    <cellStyle name="Normal 40 5 4 3 6 5" xfId="11332" xr:uid="{00000000-0005-0000-0000-000000620000}"/>
    <cellStyle name="Normal 40 5 4 3 6 5 2" xfId="39103" xr:uid="{00000000-0005-0000-0000-000001620000}"/>
    <cellStyle name="Normal 40 5 4 3 6 6" xfId="17944" xr:uid="{00000000-0005-0000-0000-000002620000}"/>
    <cellStyle name="Normal 40 5 4 3 6 6 2" xfId="35525" xr:uid="{00000000-0005-0000-0000-000003620000}"/>
    <cellStyle name="Normal 40 5 4 3 6 7" xfId="9294" xr:uid="{00000000-0005-0000-0000-000004620000}"/>
    <cellStyle name="Normal 40 5 4 3 6 7 2" xfId="32990" xr:uid="{00000000-0005-0000-0000-000005620000}"/>
    <cellStyle name="Normal 40 5 4 3 6 8" xfId="7422" xr:uid="{00000000-0005-0000-0000-000006620000}"/>
    <cellStyle name="Normal 40 5 4 3 6 8 2" xfId="29246" xr:uid="{00000000-0005-0000-0000-000007620000}"/>
    <cellStyle name="Normal 40 5 4 3 6 9" xfId="5550" xr:uid="{00000000-0005-0000-0000-000008620000}"/>
    <cellStyle name="Normal 40 5 4 3 6 9 2" xfId="21690" xr:uid="{00000000-0005-0000-0000-000009620000}"/>
    <cellStyle name="Normal 40 5 4 3 7" xfId="2349" xr:uid="{00000000-0005-0000-0000-00000A620000}"/>
    <cellStyle name="Normal 40 5 4 3 7 10" xfId="20361" xr:uid="{00000000-0005-0000-0000-00000B620000}"/>
    <cellStyle name="Normal 40 5 4 3 7 2" xfId="12795" xr:uid="{00000000-0005-0000-0000-00000C620000}"/>
    <cellStyle name="Normal 40 5 4 3 7 2 2" xfId="40519" xr:uid="{00000000-0005-0000-0000-00000D620000}"/>
    <cellStyle name="Normal 40 5 4 3 7 2 3" xfId="37608" xr:uid="{00000000-0005-0000-0000-00000E620000}"/>
    <cellStyle name="Normal 40 5 4 3 7 2 4" xfId="31661" xr:uid="{00000000-0005-0000-0000-00000F620000}"/>
    <cellStyle name="Normal 40 5 4 3 7 2 5" xfId="25002" xr:uid="{00000000-0005-0000-0000-000010620000}"/>
    <cellStyle name="Normal 40 5 4 3 7 3" xfId="15263" xr:uid="{00000000-0005-0000-0000-000011620000}"/>
    <cellStyle name="Normal 40 5 4 3 7 3 2" xfId="42891" xr:uid="{00000000-0005-0000-0000-000012620000}"/>
    <cellStyle name="Normal 40 5 4 3 7 3 3" xfId="26604" xr:uid="{00000000-0005-0000-0000-000013620000}"/>
    <cellStyle name="Normal 40 5 4 3 7 4" xfId="10856" xr:uid="{00000000-0005-0000-0000-000014620000}"/>
    <cellStyle name="Normal 40 5 4 3 7 4 2" xfId="38627" xr:uid="{00000000-0005-0000-0000-000015620000}"/>
    <cellStyle name="Normal 40 5 4 3 7 4 3" xfId="24105" xr:uid="{00000000-0005-0000-0000-000016620000}"/>
    <cellStyle name="Normal 40 5 4 3 7 5" xfId="18487" xr:uid="{00000000-0005-0000-0000-000017620000}"/>
    <cellStyle name="Normal 40 5 4 3 7 5 2" xfId="35372" xr:uid="{00000000-0005-0000-0000-000018620000}"/>
    <cellStyle name="Normal 40 5 4 3 7 6" xfId="9837" xr:uid="{00000000-0005-0000-0000-000019620000}"/>
    <cellStyle name="Normal 40 5 4 3 7 6 2" xfId="33533" xr:uid="{00000000-0005-0000-0000-00001A620000}"/>
    <cellStyle name="Normal 40 5 4 3 7 7" xfId="7965" xr:uid="{00000000-0005-0000-0000-00001B620000}"/>
    <cellStyle name="Normal 40 5 4 3 7 7 2" xfId="29789" xr:uid="{00000000-0005-0000-0000-00001C620000}"/>
    <cellStyle name="Normal 40 5 4 3 7 8" xfId="6093" xr:uid="{00000000-0005-0000-0000-00001D620000}"/>
    <cellStyle name="Normal 40 5 4 3 7 8 2" xfId="22233" xr:uid="{00000000-0005-0000-0000-00001E620000}"/>
    <cellStyle name="Normal 40 5 4 3 7 9" xfId="4221" xr:uid="{00000000-0005-0000-0000-00001F620000}"/>
    <cellStyle name="Normal 40 5 4 3 8" xfId="1648" xr:uid="{00000000-0005-0000-0000-000020620000}"/>
    <cellStyle name="Normal 40 5 4 3 8 2" xfId="16319" xr:uid="{00000000-0005-0000-0000-000021620000}"/>
    <cellStyle name="Normal 40 5 4 3 8 2 2" xfId="43947" xr:uid="{00000000-0005-0000-0000-000022620000}"/>
    <cellStyle name="Normal 40 5 4 3 8 2 3" xfId="30961" xr:uid="{00000000-0005-0000-0000-000023620000}"/>
    <cellStyle name="Normal 40 5 4 3 8 2 4" xfId="26058" xr:uid="{00000000-0005-0000-0000-000024620000}"/>
    <cellStyle name="Normal 40 5 4 3 8 3" xfId="13948" xr:uid="{00000000-0005-0000-0000-000025620000}"/>
    <cellStyle name="Normal 40 5 4 3 8 3 2" xfId="41576" xr:uid="{00000000-0005-0000-0000-000026620000}"/>
    <cellStyle name="Normal 40 5 4 3 8 3 3" xfId="27789" xr:uid="{00000000-0005-0000-0000-000027620000}"/>
    <cellStyle name="Normal 40 5 4 3 8 4" xfId="17787" xr:uid="{00000000-0005-0000-0000-000028620000}"/>
    <cellStyle name="Normal 40 5 4 3 8 4 2" xfId="36556" xr:uid="{00000000-0005-0000-0000-000029620000}"/>
    <cellStyle name="Normal 40 5 4 3 8 4 3" xfId="23405" xr:uid="{00000000-0005-0000-0000-00002A620000}"/>
    <cellStyle name="Normal 40 5 4 3 8 5" xfId="9137" xr:uid="{00000000-0005-0000-0000-00002B620000}"/>
    <cellStyle name="Normal 40 5 4 3 8 5 2" xfId="32833" xr:uid="{00000000-0005-0000-0000-00002C620000}"/>
    <cellStyle name="Normal 40 5 4 3 8 6" xfId="7265" xr:uid="{00000000-0005-0000-0000-00002D620000}"/>
    <cellStyle name="Normal 40 5 4 3 8 6 2" xfId="29089" xr:uid="{00000000-0005-0000-0000-00002E620000}"/>
    <cellStyle name="Normal 40 5 4 3 8 7" xfId="5393" xr:uid="{00000000-0005-0000-0000-00002F620000}"/>
    <cellStyle name="Normal 40 5 4 3 8 7 2" xfId="21533" xr:uid="{00000000-0005-0000-0000-000030620000}"/>
    <cellStyle name="Normal 40 5 4 3 8 8" xfId="3521" xr:uid="{00000000-0005-0000-0000-000031620000}"/>
    <cellStyle name="Normal 40 5 4 3 8 9" xfId="19661" xr:uid="{00000000-0005-0000-0000-000032620000}"/>
    <cellStyle name="Normal 40 5 4 3 9" xfId="1495" xr:uid="{00000000-0005-0000-0000-000033620000}"/>
    <cellStyle name="Normal 40 5 4 3 9 2" xfId="14919" xr:uid="{00000000-0005-0000-0000-000034620000}"/>
    <cellStyle name="Normal 40 5 4 3 9 2 2" xfId="42547" xr:uid="{00000000-0005-0000-0000-000035620000}"/>
    <cellStyle name="Normal 40 5 4 3 9 2 3" xfId="30808" xr:uid="{00000000-0005-0000-0000-000036620000}"/>
    <cellStyle name="Normal 40 5 4 3 9 2 4" xfId="28244" xr:uid="{00000000-0005-0000-0000-000037620000}"/>
    <cellStyle name="Normal 40 5 4 3 9 3" xfId="12428" xr:uid="{00000000-0005-0000-0000-000038620000}"/>
    <cellStyle name="Normal 40 5 4 3 9 3 2" xfId="40175" xr:uid="{00000000-0005-0000-0000-000039620000}"/>
    <cellStyle name="Normal 40 5 4 3 9 3 3" xfId="23252" xr:uid="{00000000-0005-0000-0000-00003A620000}"/>
    <cellStyle name="Normal 40 5 4 3 9 4" xfId="17634" xr:uid="{00000000-0005-0000-0000-00003B620000}"/>
    <cellStyle name="Normal 40 5 4 3 9 4 2" xfId="35212" xr:uid="{00000000-0005-0000-0000-00003C620000}"/>
    <cellStyle name="Normal 40 5 4 3 9 5" xfId="8984" xr:uid="{00000000-0005-0000-0000-00003D620000}"/>
    <cellStyle name="Normal 40 5 4 3 9 5 2" xfId="32680" xr:uid="{00000000-0005-0000-0000-00003E620000}"/>
    <cellStyle name="Normal 40 5 4 3 9 6" xfId="7112" xr:uid="{00000000-0005-0000-0000-00003F620000}"/>
    <cellStyle name="Normal 40 5 4 3 9 6 2" xfId="28936" xr:uid="{00000000-0005-0000-0000-000040620000}"/>
    <cellStyle name="Normal 40 5 4 3 9 7" xfId="5240" xr:uid="{00000000-0005-0000-0000-000041620000}"/>
    <cellStyle name="Normal 40 5 4 3 9 7 2" xfId="21380" xr:uid="{00000000-0005-0000-0000-000042620000}"/>
    <cellStyle name="Normal 40 5 4 3 9 8" xfId="3368" xr:uid="{00000000-0005-0000-0000-000043620000}"/>
    <cellStyle name="Normal 40 5 4 3 9 9" xfId="19508" xr:uid="{00000000-0005-0000-0000-000044620000}"/>
    <cellStyle name="Normal 40 5 4 30" xfId="4730" xr:uid="{00000000-0005-0000-0000-000045620000}"/>
    <cellStyle name="Normal 40 5 4 30 2" xfId="20870" xr:uid="{00000000-0005-0000-0000-000046620000}"/>
    <cellStyle name="Normal 40 5 4 31" xfId="2858" xr:uid="{00000000-0005-0000-0000-000047620000}"/>
    <cellStyle name="Normal 40 5 4 32" xfId="18998" xr:uid="{00000000-0005-0000-0000-000048620000}"/>
    <cellStyle name="Normal 40 5 4 4" xfId="1101" xr:uid="{00000000-0005-0000-0000-000049620000}"/>
    <cellStyle name="Normal 40 5 4 4 10" xfId="14372" xr:uid="{00000000-0005-0000-0000-00004A620000}"/>
    <cellStyle name="Normal 40 5 4 4 10 2" xfId="42000" xr:uid="{00000000-0005-0000-0000-00004B620000}"/>
    <cellStyle name="Normal 40 5 4 4 10 3" xfId="34158" xr:uid="{00000000-0005-0000-0000-00004C620000}"/>
    <cellStyle name="Normal 40 5 4 4 10 4" xfId="26526" xr:uid="{00000000-0005-0000-0000-00004D620000}"/>
    <cellStyle name="Normal 40 5 4 4 11" xfId="16745" xr:uid="{00000000-0005-0000-0000-00004E620000}"/>
    <cellStyle name="Normal 40 5 4 4 11 2" xfId="44373" xr:uid="{00000000-0005-0000-0000-00004F620000}"/>
    <cellStyle name="Normal 40 5 4 4 11 3" xfId="22858" xr:uid="{00000000-0005-0000-0000-000050620000}"/>
    <cellStyle name="Normal 40 5 4 4 12" xfId="10462" xr:uid="{00000000-0005-0000-0000-000051620000}"/>
    <cellStyle name="Normal 40 5 4 4 12 2" xfId="38233" xr:uid="{00000000-0005-0000-0000-000052620000}"/>
    <cellStyle name="Normal 40 5 4 4 13" xfId="17240" xr:uid="{00000000-0005-0000-0000-000053620000}"/>
    <cellStyle name="Normal 40 5 4 4 13 2" xfId="35141" xr:uid="{00000000-0005-0000-0000-000054620000}"/>
    <cellStyle name="Normal 40 5 4 4 14" xfId="8590" xr:uid="{00000000-0005-0000-0000-000055620000}"/>
    <cellStyle name="Normal 40 5 4 4 14 2" xfId="32286" xr:uid="{00000000-0005-0000-0000-000056620000}"/>
    <cellStyle name="Normal 40 5 4 4 15" xfId="6718" xr:uid="{00000000-0005-0000-0000-000057620000}"/>
    <cellStyle name="Normal 40 5 4 4 15 2" xfId="28542" xr:uid="{00000000-0005-0000-0000-000058620000}"/>
    <cellStyle name="Normal 40 5 4 4 16" xfId="4846" xr:uid="{00000000-0005-0000-0000-000059620000}"/>
    <cellStyle name="Normal 40 5 4 4 16 2" xfId="20986" xr:uid="{00000000-0005-0000-0000-00005A620000}"/>
    <cellStyle name="Normal 40 5 4 4 17" xfId="2974" xr:uid="{00000000-0005-0000-0000-00005B620000}"/>
    <cellStyle name="Normal 40 5 4 4 18" xfId="19114" xr:uid="{00000000-0005-0000-0000-00005C620000}"/>
    <cellStyle name="Normal 40 5 4 4 2" xfId="1424" xr:uid="{00000000-0005-0000-0000-00005D620000}"/>
    <cellStyle name="Normal 40 5 4 4 2 10" xfId="7041" xr:uid="{00000000-0005-0000-0000-00005E620000}"/>
    <cellStyle name="Normal 40 5 4 4 2 10 2" xfId="28865" xr:uid="{00000000-0005-0000-0000-00005F620000}"/>
    <cellStyle name="Normal 40 5 4 4 2 11" xfId="5169" xr:uid="{00000000-0005-0000-0000-000060620000}"/>
    <cellStyle name="Normal 40 5 4 4 2 11 2" xfId="21309" xr:uid="{00000000-0005-0000-0000-000061620000}"/>
    <cellStyle name="Normal 40 5 4 4 2 12" xfId="3297" xr:uid="{00000000-0005-0000-0000-000062620000}"/>
    <cellStyle name="Normal 40 5 4 4 2 13" xfId="19437" xr:uid="{00000000-0005-0000-0000-000063620000}"/>
    <cellStyle name="Normal 40 5 4 4 2 2" xfId="2600" xr:uid="{00000000-0005-0000-0000-000064620000}"/>
    <cellStyle name="Normal 40 5 4 4 2 2 10" xfId="20612" xr:uid="{00000000-0005-0000-0000-000065620000}"/>
    <cellStyle name="Normal 40 5 4 4 2 2 2" xfId="13673" xr:uid="{00000000-0005-0000-0000-000066620000}"/>
    <cellStyle name="Normal 40 5 4 4 2 2 2 2" xfId="41301" xr:uid="{00000000-0005-0000-0000-000067620000}"/>
    <cellStyle name="Normal 40 5 4 4 2 2 2 3" xfId="37859" xr:uid="{00000000-0005-0000-0000-000068620000}"/>
    <cellStyle name="Normal 40 5 4 4 2 2 2 4" xfId="31912" xr:uid="{00000000-0005-0000-0000-000069620000}"/>
    <cellStyle name="Normal 40 5 4 4 2 2 2 5" xfId="25783" xr:uid="{00000000-0005-0000-0000-00006A620000}"/>
    <cellStyle name="Normal 40 5 4 4 2 2 3" xfId="16044" xr:uid="{00000000-0005-0000-0000-00006B620000}"/>
    <cellStyle name="Normal 40 5 4 4 2 2 3 2" xfId="43672" xr:uid="{00000000-0005-0000-0000-00006C620000}"/>
    <cellStyle name="Normal 40 5 4 4 2 2 3 3" xfId="27499" xr:uid="{00000000-0005-0000-0000-00006D620000}"/>
    <cellStyle name="Normal 40 5 4 4 2 2 4" xfId="11695" xr:uid="{00000000-0005-0000-0000-00006E620000}"/>
    <cellStyle name="Normal 40 5 4 4 2 2 4 2" xfId="39457" xr:uid="{00000000-0005-0000-0000-00006F620000}"/>
    <cellStyle name="Normal 40 5 4 4 2 2 4 3" xfId="24356" xr:uid="{00000000-0005-0000-0000-000070620000}"/>
    <cellStyle name="Normal 40 5 4 4 2 2 5" xfId="18738" xr:uid="{00000000-0005-0000-0000-000071620000}"/>
    <cellStyle name="Normal 40 5 4 4 2 2 5 2" xfId="36266" xr:uid="{00000000-0005-0000-0000-000072620000}"/>
    <cellStyle name="Normal 40 5 4 4 2 2 6" xfId="10088" xr:uid="{00000000-0005-0000-0000-000073620000}"/>
    <cellStyle name="Normal 40 5 4 4 2 2 6 2" xfId="33784" xr:uid="{00000000-0005-0000-0000-000074620000}"/>
    <cellStyle name="Normal 40 5 4 4 2 2 7" xfId="8216" xr:uid="{00000000-0005-0000-0000-000075620000}"/>
    <cellStyle name="Normal 40 5 4 4 2 2 7 2" xfId="30040" xr:uid="{00000000-0005-0000-0000-000076620000}"/>
    <cellStyle name="Normal 40 5 4 4 2 2 8" xfId="6344" xr:uid="{00000000-0005-0000-0000-000077620000}"/>
    <cellStyle name="Normal 40 5 4 4 2 2 8 2" xfId="22484" xr:uid="{00000000-0005-0000-0000-000078620000}"/>
    <cellStyle name="Normal 40 5 4 4 2 2 9" xfId="4472" xr:uid="{00000000-0005-0000-0000-000079620000}"/>
    <cellStyle name="Normal 40 5 4 4 2 3" xfId="2056" xr:uid="{00000000-0005-0000-0000-00007A620000}"/>
    <cellStyle name="Normal 40 5 4 4 2 3 10" xfId="20069" xr:uid="{00000000-0005-0000-0000-00007B620000}"/>
    <cellStyle name="Normal 40 5 4 4 2 3 2" xfId="13051" xr:uid="{00000000-0005-0000-0000-00007C620000}"/>
    <cellStyle name="Normal 40 5 4 4 2 3 2 2" xfId="40700" xr:uid="{00000000-0005-0000-0000-00007D620000}"/>
    <cellStyle name="Normal 40 5 4 4 2 3 2 3" xfId="31369" xr:uid="{00000000-0005-0000-0000-00007E620000}"/>
    <cellStyle name="Normal 40 5 4 4 2 3 2 4" xfId="28262" xr:uid="{00000000-0005-0000-0000-00007F620000}"/>
    <cellStyle name="Normal 40 5 4 4 2 3 3" xfId="15444" xr:uid="{00000000-0005-0000-0000-000080620000}"/>
    <cellStyle name="Normal 40 5 4 4 2 3 3 2" xfId="43072" xr:uid="{00000000-0005-0000-0000-000081620000}"/>
    <cellStyle name="Normal 40 5 4 4 2 3 3 3" xfId="23813" xr:uid="{00000000-0005-0000-0000-000082620000}"/>
    <cellStyle name="Normal 40 5 4 4 2 3 4" xfId="11261" xr:uid="{00000000-0005-0000-0000-000083620000}"/>
    <cellStyle name="Normal 40 5 4 4 2 3 4 2" xfId="39032" xr:uid="{00000000-0005-0000-0000-000084620000}"/>
    <cellStyle name="Normal 40 5 4 4 2 3 5" xfId="18195" xr:uid="{00000000-0005-0000-0000-000085620000}"/>
    <cellStyle name="Normal 40 5 4 4 2 3 5 2" xfId="37316" xr:uid="{00000000-0005-0000-0000-000086620000}"/>
    <cellStyle name="Normal 40 5 4 4 2 3 6" xfId="9545" xr:uid="{00000000-0005-0000-0000-000087620000}"/>
    <cellStyle name="Normal 40 5 4 4 2 3 6 2" xfId="33241" xr:uid="{00000000-0005-0000-0000-000088620000}"/>
    <cellStyle name="Normal 40 5 4 4 2 3 7" xfId="7673" xr:uid="{00000000-0005-0000-0000-000089620000}"/>
    <cellStyle name="Normal 40 5 4 4 2 3 7 2" xfId="29497" xr:uid="{00000000-0005-0000-0000-00008A620000}"/>
    <cellStyle name="Normal 40 5 4 4 2 3 8" xfId="5801" xr:uid="{00000000-0005-0000-0000-00008B620000}"/>
    <cellStyle name="Normal 40 5 4 4 2 3 8 2" xfId="21941" xr:uid="{00000000-0005-0000-0000-00008C620000}"/>
    <cellStyle name="Normal 40 5 4 4 2 3 9" xfId="3929" xr:uid="{00000000-0005-0000-0000-00008D620000}"/>
    <cellStyle name="Normal 40 5 4 4 2 4" xfId="12357" xr:uid="{00000000-0005-0000-0000-00008E620000}"/>
    <cellStyle name="Normal 40 5 4 4 2 4 2" xfId="40104" xr:uid="{00000000-0005-0000-0000-00008F620000}"/>
    <cellStyle name="Normal 40 5 4 4 2 4 3" xfId="30737" xr:uid="{00000000-0005-0000-0000-000090620000}"/>
    <cellStyle name="Normal 40 5 4 4 2 4 4" xfId="25183" xr:uid="{00000000-0005-0000-0000-000091620000}"/>
    <cellStyle name="Normal 40 5 4 4 2 5" xfId="14848" xr:uid="{00000000-0005-0000-0000-000092620000}"/>
    <cellStyle name="Normal 40 5 4 4 2 5 2" xfId="42476" xr:uid="{00000000-0005-0000-0000-000093620000}"/>
    <cellStyle name="Normal 40 5 4 4 2 5 3" xfId="34634" xr:uid="{00000000-0005-0000-0000-000094620000}"/>
    <cellStyle name="Normal 40 5 4 4 2 5 4" xfId="26863" xr:uid="{00000000-0005-0000-0000-000095620000}"/>
    <cellStyle name="Normal 40 5 4 4 2 6" xfId="17068" xr:uid="{00000000-0005-0000-0000-000096620000}"/>
    <cellStyle name="Normal 40 5 4 4 2 6 2" xfId="44696" xr:uid="{00000000-0005-0000-0000-000097620000}"/>
    <cellStyle name="Normal 40 5 4 4 2 6 3" xfId="23181" xr:uid="{00000000-0005-0000-0000-000098620000}"/>
    <cellStyle name="Normal 40 5 4 4 2 7" xfId="10785" xr:uid="{00000000-0005-0000-0000-000099620000}"/>
    <cellStyle name="Normal 40 5 4 4 2 7 2" xfId="38556" xr:uid="{00000000-0005-0000-0000-00009A620000}"/>
    <cellStyle name="Normal 40 5 4 4 2 8" xfId="17563" xr:uid="{00000000-0005-0000-0000-00009B620000}"/>
    <cellStyle name="Normal 40 5 4 4 2 8 2" xfId="35631" xr:uid="{00000000-0005-0000-0000-00009C620000}"/>
    <cellStyle name="Normal 40 5 4 4 2 9" xfId="8913" xr:uid="{00000000-0005-0000-0000-00009D620000}"/>
    <cellStyle name="Normal 40 5 4 4 2 9 2" xfId="32609" xr:uid="{00000000-0005-0000-0000-00009E620000}"/>
    <cellStyle name="Normal 40 5 4 4 3" xfId="1342" xr:uid="{00000000-0005-0000-0000-00009F620000}"/>
    <cellStyle name="Normal 40 5 4 4 3 10" xfId="6959" xr:uid="{00000000-0005-0000-0000-0000A0620000}"/>
    <cellStyle name="Normal 40 5 4 4 3 10 2" xfId="28783" xr:uid="{00000000-0005-0000-0000-0000A1620000}"/>
    <cellStyle name="Normal 40 5 4 4 3 11" xfId="5087" xr:uid="{00000000-0005-0000-0000-0000A2620000}"/>
    <cellStyle name="Normal 40 5 4 4 3 11 2" xfId="21227" xr:uid="{00000000-0005-0000-0000-0000A3620000}"/>
    <cellStyle name="Normal 40 5 4 4 3 12" xfId="3215" xr:uid="{00000000-0005-0000-0000-0000A4620000}"/>
    <cellStyle name="Normal 40 5 4 4 3 13" xfId="19355" xr:uid="{00000000-0005-0000-0000-0000A5620000}"/>
    <cellStyle name="Normal 40 5 4 4 3 2" xfId="2518" xr:uid="{00000000-0005-0000-0000-0000A6620000}"/>
    <cellStyle name="Normal 40 5 4 4 3 2 10" xfId="20530" xr:uid="{00000000-0005-0000-0000-0000A7620000}"/>
    <cellStyle name="Normal 40 5 4 4 3 2 2" xfId="13591" xr:uid="{00000000-0005-0000-0000-0000A8620000}"/>
    <cellStyle name="Normal 40 5 4 4 3 2 2 2" xfId="41219" xr:uid="{00000000-0005-0000-0000-0000A9620000}"/>
    <cellStyle name="Normal 40 5 4 4 3 2 2 3" xfId="37777" xr:uid="{00000000-0005-0000-0000-0000AA620000}"/>
    <cellStyle name="Normal 40 5 4 4 3 2 2 4" xfId="31830" xr:uid="{00000000-0005-0000-0000-0000AB620000}"/>
    <cellStyle name="Normal 40 5 4 4 3 2 2 5" xfId="25701" xr:uid="{00000000-0005-0000-0000-0000AC620000}"/>
    <cellStyle name="Normal 40 5 4 4 3 2 3" xfId="15962" xr:uid="{00000000-0005-0000-0000-0000AD620000}"/>
    <cellStyle name="Normal 40 5 4 4 3 2 3 2" xfId="43590" xr:uid="{00000000-0005-0000-0000-0000AE620000}"/>
    <cellStyle name="Normal 40 5 4 4 3 2 3 3" xfId="27417" xr:uid="{00000000-0005-0000-0000-0000AF620000}"/>
    <cellStyle name="Normal 40 5 4 4 3 2 4" xfId="11589" xr:uid="{00000000-0005-0000-0000-0000B0620000}"/>
    <cellStyle name="Normal 40 5 4 4 3 2 4 2" xfId="39354" xr:uid="{00000000-0005-0000-0000-0000B1620000}"/>
    <cellStyle name="Normal 40 5 4 4 3 2 4 3" xfId="24274" xr:uid="{00000000-0005-0000-0000-0000B2620000}"/>
    <cellStyle name="Normal 40 5 4 4 3 2 5" xfId="18656" xr:uid="{00000000-0005-0000-0000-0000B3620000}"/>
    <cellStyle name="Normal 40 5 4 4 3 2 5 2" xfId="36184" xr:uid="{00000000-0005-0000-0000-0000B4620000}"/>
    <cellStyle name="Normal 40 5 4 4 3 2 6" xfId="10006" xr:uid="{00000000-0005-0000-0000-0000B5620000}"/>
    <cellStyle name="Normal 40 5 4 4 3 2 6 2" xfId="33702" xr:uid="{00000000-0005-0000-0000-0000B6620000}"/>
    <cellStyle name="Normal 40 5 4 4 3 2 7" xfId="8134" xr:uid="{00000000-0005-0000-0000-0000B7620000}"/>
    <cellStyle name="Normal 40 5 4 4 3 2 7 2" xfId="29958" xr:uid="{00000000-0005-0000-0000-0000B8620000}"/>
    <cellStyle name="Normal 40 5 4 4 3 2 8" xfId="6262" xr:uid="{00000000-0005-0000-0000-0000B9620000}"/>
    <cellStyle name="Normal 40 5 4 4 3 2 8 2" xfId="22402" xr:uid="{00000000-0005-0000-0000-0000BA620000}"/>
    <cellStyle name="Normal 40 5 4 4 3 2 9" xfId="4390" xr:uid="{00000000-0005-0000-0000-0000BB620000}"/>
    <cellStyle name="Normal 40 5 4 4 3 3" xfId="1974" xr:uid="{00000000-0005-0000-0000-0000BC620000}"/>
    <cellStyle name="Normal 40 5 4 4 3 3 10" xfId="19987" xr:uid="{00000000-0005-0000-0000-0000BD620000}"/>
    <cellStyle name="Normal 40 5 4 4 3 3 2" xfId="12996" xr:uid="{00000000-0005-0000-0000-0000BE620000}"/>
    <cellStyle name="Normal 40 5 4 4 3 3 2 2" xfId="40652" xr:uid="{00000000-0005-0000-0000-0000BF620000}"/>
    <cellStyle name="Normal 40 5 4 4 3 3 2 3" xfId="31287" xr:uid="{00000000-0005-0000-0000-0000C0620000}"/>
    <cellStyle name="Normal 40 5 4 4 3 3 2 4" xfId="28102" xr:uid="{00000000-0005-0000-0000-0000C1620000}"/>
    <cellStyle name="Normal 40 5 4 4 3 3 3" xfId="15396" xr:uid="{00000000-0005-0000-0000-0000C2620000}"/>
    <cellStyle name="Normal 40 5 4 4 3 3 3 2" xfId="43024" xr:uid="{00000000-0005-0000-0000-0000C3620000}"/>
    <cellStyle name="Normal 40 5 4 4 3 3 3 3" xfId="23731" xr:uid="{00000000-0005-0000-0000-0000C4620000}"/>
    <cellStyle name="Normal 40 5 4 4 3 3 4" xfId="11179" xr:uid="{00000000-0005-0000-0000-0000C5620000}"/>
    <cellStyle name="Normal 40 5 4 4 3 3 4 2" xfId="38950" xr:uid="{00000000-0005-0000-0000-0000C6620000}"/>
    <cellStyle name="Normal 40 5 4 4 3 3 5" xfId="18113" xr:uid="{00000000-0005-0000-0000-0000C7620000}"/>
    <cellStyle name="Normal 40 5 4 4 3 3 5 2" xfId="37234" xr:uid="{00000000-0005-0000-0000-0000C8620000}"/>
    <cellStyle name="Normal 40 5 4 4 3 3 6" xfId="9463" xr:uid="{00000000-0005-0000-0000-0000C9620000}"/>
    <cellStyle name="Normal 40 5 4 4 3 3 6 2" xfId="33159" xr:uid="{00000000-0005-0000-0000-0000CA620000}"/>
    <cellStyle name="Normal 40 5 4 4 3 3 7" xfId="7591" xr:uid="{00000000-0005-0000-0000-0000CB620000}"/>
    <cellStyle name="Normal 40 5 4 4 3 3 7 2" xfId="29415" xr:uid="{00000000-0005-0000-0000-0000CC620000}"/>
    <cellStyle name="Normal 40 5 4 4 3 3 8" xfId="5719" xr:uid="{00000000-0005-0000-0000-0000CD620000}"/>
    <cellStyle name="Normal 40 5 4 4 3 3 8 2" xfId="21859" xr:uid="{00000000-0005-0000-0000-0000CE620000}"/>
    <cellStyle name="Normal 40 5 4 4 3 3 9" xfId="3847" xr:uid="{00000000-0005-0000-0000-0000CF620000}"/>
    <cellStyle name="Normal 40 5 4 4 3 4" xfId="12275" xr:uid="{00000000-0005-0000-0000-0000D0620000}"/>
    <cellStyle name="Normal 40 5 4 4 3 4 2" xfId="40022" xr:uid="{00000000-0005-0000-0000-0000D1620000}"/>
    <cellStyle name="Normal 40 5 4 4 3 4 3" xfId="30655" xr:uid="{00000000-0005-0000-0000-0000D2620000}"/>
    <cellStyle name="Normal 40 5 4 4 3 4 4" xfId="25135" xr:uid="{00000000-0005-0000-0000-0000D3620000}"/>
    <cellStyle name="Normal 40 5 4 4 3 5" xfId="14766" xr:uid="{00000000-0005-0000-0000-0000D4620000}"/>
    <cellStyle name="Normal 40 5 4 4 3 5 2" xfId="42394" xr:uid="{00000000-0005-0000-0000-0000D5620000}"/>
    <cellStyle name="Normal 40 5 4 4 3 5 3" xfId="34552" xr:uid="{00000000-0005-0000-0000-0000D6620000}"/>
    <cellStyle name="Normal 40 5 4 4 3 5 4" xfId="26686" xr:uid="{00000000-0005-0000-0000-0000D7620000}"/>
    <cellStyle name="Normal 40 5 4 4 3 6" xfId="16986" xr:uid="{00000000-0005-0000-0000-0000D8620000}"/>
    <cellStyle name="Normal 40 5 4 4 3 6 2" xfId="44614" xr:uid="{00000000-0005-0000-0000-0000D9620000}"/>
    <cellStyle name="Normal 40 5 4 4 3 6 3" xfId="23099" xr:uid="{00000000-0005-0000-0000-0000DA620000}"/>
    <cellStyle name="Normal 40 5 4 4 3 7" xfId="10703" xr:uid="{00000000-0005-0000-0000-0000DB620000}"/>
    <cellStyle name="Normal 40 5 4 4 3 7 2" xfId="38474" xr:uid="{00000000-0005-0000-0000-0000DC620000}"/>
    <cellStyle name="Normal 40 5 4 4 3 8" xfId="17481" xr:uid="{00000000-0005-0000-0000-0000DD620000}"/>
    <cellStyle name="Normal 40 5 4 4 3 8 2" xfId="35454" xr:uid="{00000000-0005-0000-0000-0000DE620000}"/>
    <cellStyle name="Normal 40 5 4 4 3 9" xfId="8831" xr:uid="{00000000-0005-0000-0000-0000DF620000}"/>
    <cellStyle name="Normal 40 5 4 4 3 9 2" xfId="32527" xr:uid="{00000000-0005-0000-0000-0000E0620000}"/>
    <cellStyle name="Normal 40 5 4 4 4" xfId="1254" xr:uid="{00000000-0005-0000-0000-0000E1620000}"/>
    <cellStyle name="Normal 40 5 4 4 4 10" xfId="6871" xr:uid="{00000000-0005-0000-0000-0000E2620000}"/>
    <cellStyle name="Normal 40 5 4 4 4 10 2" xfId="28695" xr:uid="{00000000-0005-0000-0000-0000E3620000}"/>
    <cellStyle name="Normal 40 5 4 4 4 11" xfId="4999" xr:uid="{00000000-0005-0000-0000-0000E4620000}"/>
    <cellStyle name="Normal 40 5 4 4 4 11 2" xfId="21139" xr:uid="{00000000-0005-0000-0000-0000E5620000}"/>
    <cellStyle name="Normal 40 5 4 4 4 12" xfId="3127" xr:uid="{00000000-0005-0000-0000-0000E6620000}"/>
    <cellStyle name="Normal 40 5 4 4 4 13" xfId="19267" xr:uid="{00000000-0005-0000-0000-0000E7620000}"/>
    <cellStyle name="Normal 40 5 4 4 4 2" xfId="2753" xr:uid="{00000000-0005-0000-0000-0000E8620000}"/>
    <cellStyle name="Normal 40 5 4 4 4 2 10" xfId="20765" xr:uid="{00000000-0005-0000-0000-0000E9620000}"/>
    <cellStyle name="Normal 40 5 4 4 4 2 2" xfId="13818" xr:uid="{00000000-0005-0000-0000-0000EA620000}"/>
    <cellStyle name="Normal 40 5 4 4 4 2 2 2" xfId="41446" xr:uid="{00000000-0005-0000-0000-0000EB620000}"/>
    <cellStyle name="Normal 40 5 4 4 4 2 2 3" xfId="38012" xr:uid="{00000000-0005-0000-0000-0000EC620000}"/>
    <cellStyle name="Normal 40 5 4 4 4 2 2 4" xfId="32065" xr:uid="{00000000-0005-0000-0000-0000ED620000}"/>
    <cellStyle name="Normal 40 5 4 4 4 2 2 5" xfId="25928" xr:uid="{00000000-0005-0000-0000-0000EE620000}"/>
    <cellStyle name="Normal 40 5 4 4 4 2 3" xfId="16189" xr:uid="{00000000-0005-0000-0000-0000EF620000}"/>
    <cellStyle name="Normal 40 5 4 4 4 2 3 2" xfId="43817" xr:uid="{00000000-0005-0000-0000-0000F0620000}"/>
    <cellStyle name="Normal 40 5 4 4 4 2 3 3" xfId="27652" xr:uid="{00000000-0005-0000-0000-0000F1620000}"/>
    <cellStyle name="Normal 40 5 4 4 4 2 4" xfId="11091" xr:uid="{00000000-0005-0000-0000-0000F2620000}"/>
    <cellStyle name="Normal 40 5 4 4 4 2 4 2" xfId="38862" xr:uid="{00000000-0005-0000-0000-0000F3620000}"/>
    <cellStyle name="Normal 40 5 4 4 4 2 4 3" xfId="24509" xr:uid="{00000000-0005-0000-0000-0000F4620000}"/>
    <cellStyle name="Normal 40 5 4 4 4 2 5" xfId="18891" xr:uid="{00000000-0005-0000-0000-0000F5620000}"/>
    <cellStyle name="Normal 40 5 4 4 4 2 5 2" xfId="36419" xr:uid="{00000000-0005-0000-0000-0000F6620000}"/>
    <cellStyle name="Normal 40 5 4 4 4 2 6" xfId="10241" xr:uid="{00000000-0005-0000-0000-0000F7620000}"/>
    <cellStyle name="Normal 40 5 4 4 4 2 6 2" xfId="33937" xr:uid="{00000000-0005-0000-0000-0000F8620000}"/>
    <cellStyle name="Normal 40 5 4 4 4 2 7" xfId="8369" xr:uid="{00000000-0005-0000-0000-0000F9620000}"/>
    <cellStyle name="Normal 40 5 4 4 4 2 7 2" xfId="30193" xr:uid="{00000000-0005-0000-0000-0000FA620000}"/>
    <cellStyle name="Normal 40 5 4 4 4 2 8" xfId="6497" xr:uid="{00000000-0005-0000-0000-0000FB620000}"/>
    <cellStyle name="Normal 40 5 4 4 4 2 8 2" xfId="22637" xr:uid="{00000000-0005-0000-0000-0000FC620000}"/>
    <cellStyle name="Normal 40 5 4 4 4 2 9" xfId="4625" xr:uid="{00000000-0005-0000-0000-0000FD620000}"/>
    <cellStyle name="Normal 40 5 4 4 4 3" xfId="2209" xr:uid="{00000000-0005-0000-0000-0000FE620000}"/>
    <cellStyle name="Normal 40 5 4 4 4 3 2" xfId="15370" xr:uid="{00000000-0005-0000-0000-0000FF620000}"/>
    <cellStyle name="Normal 40 5 4 4 4 3 2 2" xfId="42998" xr:uid="{00000000-0005-0000-0000-000000630000}"/>
    <cellStyle name="Normal 40 5 4 4 4 3 2 3" xfId="31522" xr:uid="{00000000-0005-0000-0000-000001630000}"/>
    <cellStyle name="Normal 40 5 4 4 4 3 2 4" xfId="26358" xr:uid="{00000000-0005-0000-0000-000002630000}"/>
    <cellStyle name="Normal 40 5 4 4 4 3 3" xfId="12965" xr:uid="{00000000-0005-0000-0000-000003630000}"/>
    <cellStyle name="Normal 40 5 4 4 4 3 3 2" xfId="40626" xr:uid="{00000000-0005-0000-0000-000004630000}"/>
    <cellStyle name="Normal 40 5 4 4 4 3 3 3" xfId="23966" xr:uid="{00000000-0005-0000-0000-000005630000}"/>
    <cellStyle name="Normal 40 5 4 4 4 3 4" xfId="18348" xr:uid="{00000000-0005-0000-0000-000006630000}"/>
    <cellStyle name="Normal 40 5 4 4 4 3 4 2" xfId="37469" xr:uid="{00000000-0005-0000-0000-000007630000}"/>
    <cellStyle name="Normal 40 5 4 4 4 3 5" xfId="9698" xr:uid="{00000000-0005-0000-0000-000008630000}"/>
    <cellStyle name="Normal 40 5 4 4 4 3 5 2" xfId="33394" xr:uid="{00000000-0005-0000-0000-000009630000}"/>
    <cellStyle name="Normal 40 5 4 4 4 3 6" xfId="7826" xr:uid="{00000000-0005-0000-0000-00000A630000}"/>
    <cellStyle name="Normal 40 5 4 4 4 3 6 2" xfId="29650" xr:uid="{00000000-0005-0000-0000-00000B630000}"/>
    <cellStyle name="Normal 40 5 4 4 4 3 7" xfId="5954" xr:uid="{00000000-0005-0000-0000-00000C630000}"/>
    <cellStyle name="Normal 40 5 4 4 4 3 7 2" xfId="22094" xr:uid="{00000000-0005-0000-0000-00000D630000}"/>
    <cellStyle name="Normal 40 5 4 4 4 3 8" xfId="4082" xr:uid="{00000000-0005-0000-0000-00000E630000}"/>
    <cellStyle name="Normal 40 5 4 4 4 3 9" xfId="20222" xr:uid="{00000000-0005-0000-0000-00000F630000}"/>
    <cellStyle name="Normal 40 5 4 4 4 4" xfId="12187" xr:uid="{00000000-0005-0000-0000-000010630000}"/>
    <cellStyle name="Normal 40 5 4 4 4 4 2" xfId="39934" xr:uid="{00000000-0005-0000-0000-000011630000}"/>
    <cellStyle name="Normal 40 5 4 4 4 4 3" xfId="30567" xr:uid="{00000000-0005-0000-0000-000012630000}"/>
    <cellStyle name="Normal 40 5 4 4 4 4 4" xfId="25109" xr:uid="{00000000-0005-0000-0000-000013630000}"/>
    <cellStyle name="Normal 40 5 4 4 4 5" xfId="14678" xr:uid="{00000000-0005-0000-0000-000014630000}"/>
    <cellStyle name="Normal 40 5 4 4 4 5 2" xfId="42306" xr:uid="{00000000-0005-0000-0000-000015630000}"/>
    <cellStyle name="Normal 40 5 4 4 4 5 3" xfId="34464" xr:uid="{00000000-0005-0000-0000-000016630000}"/>
    <cellStyle name="Normal 40 5 4 4 4 5 4" xfId="27181" xr:uid="{00000000-0005-0000-0000-000017630000}"/>
    <cellStyle name="Normal 40 5 4 4 4 6" xfId="16898" xr:uid="{00000000-0005-0000-0000-000018630000}"/>
    <cellStyle name="Normal 40 5 4 4 4 6 2" xfId="44526" xr:uid="{00000000-0005-0000-0000-000019630000}"/>
    <cellStyle name="Normal 40 5 4 4 4 6 3" xfId="23011" xr:uid="{00000000-0005-0000-0000-00001A630000}"/>
    <cellStyle name="Normal 40 5 4 4 4 7" xfId="10615" xr:uid="{00000000-0005-0000-0000-00001B630000}"/>
    <cellStyle name="Normal 40 5 4 4 4 7 2" xfId="38386" xr:uid="{00000000-0005-0000-0000-00001C630000}"/>
    <cellStyle name="Normal 40 5 4 4 4 8" xfId="17393" xr:uid="{00000000-0005-0000-0000-00001D630000}"/>
    <cellStyle name="Normal 40 5 4 4 4 8 2" xfId="35948" xr:uid="{00000000-0005-0000-0000-00001E630000}"/>
    <cellStyle name="Normal 40 5 4 4 4 9" xfId="8743" xr:uid="{00000000-0005-0000-0000-00001F630000}"/>
    <cellStyle name="Normal 40 5 4 4 4 9 2" xfId="32439" xr:uid="{00000000-0005-0000-0000-000020630000}"/>
    <cellStyle name="Normal 40 5 4 4 5" xfId="1887" xr:uid="{00000000-0005-0000-0000-000021630000}"/>
    <cellStyle name="Normal 40 5 4 4 5 10" xfId="3760" xr:uid="{00000000-0005-0000-0000-000022630000}"/>
    <cellStyle name="Normal 40 5 4 4 5 11" xfId="19900" xr:uid="{00000000-0005-0000-0000-000023630000}"/>
    <cellStyle name="Normal 40 5 4 4 5 2" xfId="12697" xr:uid="{00000000-0005-0000-0000-000024630000}"/>
    <cellStyle name="Normal 40 5 4 4 5 2 2" xfId="15171" xr:uid="{00000000-0005-0000-0000-000025630000}"/>
    <cellStyle name="Normal 40 5 4 4 5 2 2 2" xfId="42799" xr:uid="{00000000-0005-0000-0000-000026630000}"/>
    <cellStyle name="Normal 40 5 4 4 5 2 3" xfId="40427" xr:uid="{00000000-0005-0000-0000-000027630000}"/>
    <cellStyle name="Normal 40 5 4 4 5 2 4" xfId="37147" xr:uid="{00000000-0005-0000-0000-000028630000}"/>
    <cellStyle name="Normal 40 5 4 4 5 2 5" xfId="31200" xr:uid="{00000000-0005-0000-0000-000029630000}"/>
    <cellStyle name="Normal 40 5 4 4 5 2 6" xfId="24910" xr:uid="{00000000-0005-0000-0000-00002A630000}"/>
    <cellStyle name="Normal 40 5 4 4 5 3" xfId="12034" xr:uid="{00000000-0005-0000-0000-00002B630000}"/>
    <cellStyle name="Normal 40 5 4 4 5 3 2" xfId="39781" xr:uid="{00000000-0005-0000-0000-00002C630000}"/>
    <cellStyle name="Normal 40 5 4 4 5 3 3" xfId="34311" xr:uid="{00000000-0005-0000-0000-00002D630000}"/>
    <cellStyle name="Normal 40 5 4 4 5 3 4" xfId="27137" xr:uid="{00000000-0005-0000-0000-00002E630000}"/>
    <cellStyle name="Normal 40 5 4 4 5 4" xfId="14525" xr:uid="{00000000-0005-0000-0000-00002F630000}"/>
    <cellStyle name="Normal 40 5 4 4 5 4 2" xfId="42153" xr:uid="{00000000-0005-0000-0000-000030630000}"/>
    <cellStyle name="Normal 40 5 4 4 5 4 3" xfId="23644" xr:uid="{00000000-0005-0000-0000-000031630000}"/>
    <cellStyle name="Normal 40 5 4 4 5 5" xfId="11414" xr:uid="{00000000-0005-0000-0000-000032630000}"/>
    <cellStyle name="Normal 40 5 4 4 5 5 2" xfId="39185" xr:uid="{00000000-0005-0000-0000-000033630000}"/>
    <cellStyle name="Normal 40 5 4 4 5 6" xfId="18026" xr:uid="{00000000-0005-0000-0000-000034630000}"/>
    <cellStyle name="Normal 40 5 4 4 5 6 2" xfId="35904" xr:uid="{00000000-0005-0000-0000-000035630000}"/>
    <cellStyle name="Normal 40 5 4 4 5 7" xfId="9376" xr:uid="{00000000-0005-0000-0000-000036630000}"/>
    <cellStyle name="Normal 40 5 4 4 5 7 2" xfId="33072" xr:uid="{00000000-0005-0000-0000-000037630000}"/>
    <cellStyle name="Normal 40 5 4 4 5 8" xfId="7504" xr:uid="{00000000-0005-0000-0000-000038630000}"/>
    <cellStyle name="Normal 40 5 4 4 5 8 2" xfId="29328" xr:uid="{00000000-0005-0000-0000-000039630000}"/>
    <cellStyle name="Normal 40 5 4 4 5 9" xfId="5632" xr:uid="{00000000-0005-0000-0000-00003A630000}"/>
    <cellStyle name="Normal 40 5 4 4 5 9 2" xfId="21772" xr:uid="{00000000-0005-0000-0000-00003B630000}"/>
    <cellStyle name="Normal 40 5 4 4 6" xfId="2431" xr:uid="{00000000-0005-0000-0000-00003C630000}"/>
    <cellStyle name="Normal 40 5 4 4 6 10" xfId="20443" xr:uid="{00000000-0005-0000-0000-00003D630000}"/>
    <cellStyle name="Normal 40 5 4 4 6 2" xfId="13518" xr:uid="{00000000-0005-0000-0000-00003E630000}"/>
    <cellStyle name="Normal 40 5 4 4 6 2 2" xfId="41146" xr:uid="{00000000-0005-0000-0000-00003F630000}"/>
    <cellStyle name="Normal 40 5 4 4 6 2 3" xfId="37690" xr:uid="{00000000-0005-0000-0000-000040630000}"/>
    <cellStyle name="Normal 40 5 4 4 6 2 4" xfId="31743" xr:uid="{00000000-0005-0000-0000-000041630000}"/>
    <cellStyle name="Normal 40 5 4 4 6 2 5" xfId="25628" xr:uid="{00000000-0005-0000-0000-000042630000}"/>
    <cellStyle name="Normal 40 5 4 4 6 3" xfId="15889" xr:uid="{00000000-0005-0000-0000-000043630000}"/>
    <cellStyle name="Normal 40 5 4 4 6 3 2" xfId="43517" xr:uid="{00000000-0005-0000-0000-000044630000}"/>
    <cellStyle name="Normal 40 5 4 4 6 3 3" xfId="27330" xr:uid="{00000000-0005-0000-0000-000045630000}"/>
    <cellStyle name="Normal 40 5 4 4 6 4" xfId="10938" xr:uid="{00000000-0005-0000-0000-000046630000}"/>
    <cellStyle name="Normal 40 5 4 4 6 4 2" xfId="38709" xr:uid="{00000000-0005-0000-0000-000047630000}"/>
    <cellStyle name="Normal 40 5 4 4 6 4 3" xfId="24187" xr:uid="{00000000-0005-0000-0000-000048630000}"/>
    <cellStyle name="Normal 40 5 4 4 6 5" xfId="18569" xr:uid="{00000000-0005-0000-0000-000049630000}"/>
    <cellStyle name="Normal 40 5 4 4 6 5 2" xfId="36097" xr:uid="{00000000-0005-0000-0000-00004A630000}"/>
    <cellStyle name="Normal 40 5 4 4 6 6" xfId="9919" xr:uid="{00000000-0005-0000-0000-00004B630000}"/>
    <cellStyle name="Normal 40 5 4 4 6 6 2" xfId="33615" xr:uid="{00000000-0005-0000-0000-00004C630000}"/>
    <cellStyle name="Normal 40 5 4 4 6 7" xfId="8047" xr:uid="{00000000-0005-0000-0000-00004D630000}"/>
    <cellStyle name="Normal 40 5 4 4 6 7 2" xfId="29871" xr:uid="{00000000-0005-0000-0000-00004E630000}"/>
    <cellStyle name="Normal 40 5 4 4 6 8" xfId="6175" xr:uid="{00000000-0005-0000-0000-00004F630000}"/>
    <cellStyle name="Normal 40 5 4 4 6 8 2" xfId="22315" xr:uid="{00000000-0005-0000-0000-000050630000}"/>
    <cellStyle name="Normal 40 5 4 4 6 9" xfId="4303" xr:uid="{00000000-0005-0000-0000-000051630000}"/>
    <cellStyle name="Normal 40 5 4 4 7" xfId="1730" xr:uid="{00000000-0005-0000-0000-000052630000}"/>
    <cellStyle name="Normal 40 5 4 4 7 2" xfId="16425" xr:uid="{00000000-0005-0000-0000-000053630000}"/>
    <cellStyle name="Normal 40 5 4 4 7 2 2" xfId="44053" xr:uid="{00000000-0005-0000-0000-000054630000}"/>
    <cellStyle name="Normal 40 5 4 4 7 2 3" xfId="31043" xr:uid="{00000000-0005-0000-0000-000055630000}"/>
    <cellStyle name="Normal 40 5 4 4 7 2 4" xfId="26164" xr:uid="{00000000-0005-0000-0000-000056630000}"/>
    <cellStyle name="Normal 40 5 4 4 7 3" xfId="14054" xr:uid="{00000000-0005-0000-0000-000057630000}"/>
    <cellStyle name="Normal 40 5 4 4 7 3 2" xfId="41682" xr:uid="{00000000-0005-0000-0000-000058630000}"/>
    <cellStyle name="Normal 40 5 4 4 7 3 3" xfId="27895" xr:uid="{00000000-0005-0000-0000-000059630000}"/>
    <cellStyle name="Normal 40 5 4 4 7 4" xfId="17869" xr:uid="{00000000-0005-0000-0000-00005A630000}"/>
    <cellStyle name="Normal 40 5 4 4 7 4 2" xfId="36662" xr:uid="{00000000-0005-0000-0000-00005B630000}"/>
    <cellStyle name="Normal 40 5 4 4 7 4 3" xfId="23487" xr:uid="{00000000-0005-0000-0000-00005C630000}"/>
    <cellStyle name="Normal 40 5 4 4 7 5" xfId="9219" xr:uid="{00000000-0005-0000-0000-00005D630000}"/>
    <cellStyle name="Normal 40 5 4 4 7 5 2" xfId="32915" xr:uid="{00000000-0005-0000-0000-00005E630000}"/>
    <cellStyle name="Normal 40 5 4 4 7 6" xfId="7347" xr:uid="{00000000-0005-0000-0000-00005F630000}"/>
    <cellStyle name="Normal 40 5 4 4 7 6 2" xfId="29171" xr:uid="{00000000-0005-0000-0000-000060630000}"/>
    <cellStyle name="Normal 40 5 4 4 7 7" xfId="5475" xr:uid="{00000000-0005-0000-0000-000061630000}"/>
    <cellStyle name="Normal 40 5 4 4 7 7 2" xfId="21615" xr:uid="{00000000-0005-0000-0000-000062630000}"/>
    <cellStyle name="Normal 40 5 4 4 7 8" xfId="3603" xr:uid="{00000000-0005-0000-0000-000063630000}"/>
    <cellStyle name="Normal 40 5 4 4 7 9" xfId="19743" xr:uid="{00000000-0005-0000-0000-000064630000}"/>
    <cellStyle name="Normal 40 5 4 4 8" xfId="1577" xr:uid="{00000000-0005-0000-0000-000065630000}"/>
    <cellStyle name="Normal 40 5 4 4 8 2" xfId="15001" xr:uid="{00000000-0005-0000-0000-000066630000}"/>
    <cellStyle name="Normal 40 5 4 4 8 2 2" xfId="42629" xr:uid="{00000000-0005-0000-0000-000067630000}"/>
    <cellStyle name="Normal 40 5 4 4 8 2 3" xfId="30890" xr:uid="{00000000-0005-0000-0000-000068630000}"/>
    <cellStyle name="Normal 40 5 4 4 8 2 4" xfId="28222" xr:uid="{00000000-0005-0000-0000-000069630000}"/>
    <cellStyle name="Normal 40 5 4 4 8 3" xfId="12510" xr:uid="{00000000-0005-0000-0000-00006A630000}"/>
    <cellStyle name="Normal 40 5 4 4 8 3 2" xfId="40257" xr:uid="{00000000-0005-0000-0000-00006B630000}"/>
    <cellStyle name="Normal 40 5 4 4 8 3 3" xfId="23334" xr:uid="{00000000-0005-0000-0000-00006C630000}"/>
    <cellStyle name="Normal 40 5 4 4 8 4" xfId="17716" xr:uid="{00000000-0005-0000-0000-00006D630000}"/>
    <cellStyle name="Normal 40 5 4 4 8 4 2" xfId="35294" xr:uid="{00000000-0005-0000-0000-00006E630000}"/>
    <cellStyle name="Normal 40 5 4 4 8 5" xfId="9066" xr:uid="{00000000-0005-0000-0000-00006F630000}"/>
    <cellStyle name="Normal 40 5 4 4 8 5 2" xfId="32762" xr:uid="{00000000-0005-0000-0000-000070630000}"/>
    <cellStyle name="Normal 40 5 4 4 8 6" xfId="7194" xr:uid="{00000000-0005-0000-0000-000071630000}"/>
    <cellStyle name="Normal 40 5 4 4 8 6 2" xfId="29018" xr:uid="{00000000-0005-0000-0000-000072630000}"/>
    <cellStyle name="Normal 40 5 4 4 8 7" xfId="5322" xr:uid="{00000000-0005-0000-0000-000073630000}"/>
    <cellStyle name="Normal 40 5 4 4 8 7 2" xfId="21462" xr:uid="{00000000-0005-0000-0000-000074630000}"/>
    <cellStyle name="Normal 40 5 4 4 8 8" xfId="3450" xr:uid="{00000000-0005-0000-0000-000075630000}"/>
    <cellStyle name="Normal 40 5 4 4 8 9" xfId="19590" xr:uid="{00000000-0005-0000-0000-000076630000}"/>
    <cellStyle name="Normal 40 5 4 4 9" xfId="11881" xr:uid="{00000000-0005-0000-0000-000077630000}"/>
    <cellStyle name="Normal 40 5 4 4 9 2" xfId="39630" xr:uid="{00000000-0005-0000-0000-000078630000}"/>
    <cellStyle name="Normal 40 5 4 4 9 3" xfId="36990" xr:uid="{00000000-0005-0000-0000-000079630000}"/>
    <cellStyle name="Normal 40 5 4 4 9 4" xfId="30414" xr:uid="{00000000-0005-0000-0000-00007A630000}"/>
    <cellStyle name="Normal 40 5 4 4 9 5" xfId="24740" xr:uid="{00000000-0005-0000-0000-00007B630000}"/>
    <cellStyle name="Normal 40 5 4 5" xfId="1035" xr:uid="{00000000-0005-0000-0000-00007C630000}"/>
    <cellStyle name="Normal 40 5 4 5 10" xfId="16680" xr:uid="{00000000-0005-0000-0000-00007D630000}"/>
    <cellStyle name="Normal 40 5 4 5 10 2" xfId="44308" xr:uid="{00000000-0005-0000-0000-00007E630000}"/>
    <cellStyle name="Normal 40 5 4 5 10 3" xfId="22793" xr:uid="{00000000-0005-0000-0000-00007F630000}"/>
    <cellStyle name="Normal 40 5 4 5 11" xfId="10397" xr:uid="{00000000-0005-0000-0000-000080630000}"/>
    <cellStyle name="Normal 40 5 4 5 11 2" xfId="38168" xr:uid="{00000000-0005-0000-0000-000081630000}"/>
    <cellStyle name="Normal 40 5 4 5 12" xfId="17175" xr:uid="{00000000-0005-0000-0000-000082630000}"/>
    <cellStyle name="Normal 40 5 4 5 12 2" xfId="35076" xr:uid="{00000000-0005-0000-0000-000083630000}"/>
    <cellStyle name="Normal 40 5 4 5 13" xfId="8525" xr:uid="{00000000-0005-0000-0000-000084630000}"/>
    <cellStyle name="Normal 40 5 4 5 13 2" xfId="32221" xr:uid="{00000000-0005-0000-0000-000085630000}"/>
    <cellStyle name="Normal 40 5 4 5 14" xfId="6653" xr:uid="{00000000-0005-0000-0000-000086630000}"/>
    <cellStyle name="Normal 40 5 4 5 14 2" xfId="28477" xr:uid="{00000000-0005-0000-0000-000087630000}"/>
    <cellStyle name="Normal 40 5 4 5 15" xfId="4781" xr:uid="{00000000-0005-0000-0000-000088630000}"/>
    <cellStyle name="Normal 40 5 4 5 15 2" xfId="20921" xr:uid="{00000000-0005-0000-0000-000089630000}"/>
    <cellStyle name="Normal 40 5 4 5 16" xfId="2909" xr:uid="{00000000-0005-0000-0000-00008A630000}"/>
    <cellStyle name="Normal 40 5 4 5 17" xfId="19049" xr:uid="{00000000-0005-0000-0000-00008B630000}"/>
    <cellStyle name="Normal 40 5 4 5 2" xfId="1359" xr:uid="{00000000-0005-0000-0000-00008C630000}"/>
    <cellStyle name="Normal 40 5 4 5 2 10" xfId="6976" xr:uid="{00000000-0005-0000-0000-00008D630000}"/>
    <cellStyle name="Normal 40 5 4 5 2 10 2" xfId="28800" xr:uid="{00000000-0005-0000-0000-00008E630000}"/>
    <cellStyle name="Normal 40 5 4 5 2 11" xfId="5104" xr:uid="{00000000-0005-0000-0000-00008F630000}"/>
    <cellStyle name="Normal 40 5 4 5 2 11 2" xfId="21244" xr:uid="{00000000-0005-0000-0000-000090630000}"/>
    <cellStyle name="Normal 40 5 4 5 2 12" xfId="3232" xr:uid="{00000000-0005-0000-0000-000091630000}"/>
    <cellStyle name="Normal 40 5 4 5 2 13" xfId="19372" xr:uid="{00000000-0005-0000-0000-000092630000}"/>
    <cellStyle name="Normal 40 5 4 5 2 2" xfId="2535" xr:uid="{00000000-0005-0000-0000-000093630000}"/>
    <cellStyle name="Normal 40 5 4 5 2 2 10" xfId="20547" xr:uid="{00000000-0005-0000-0000-000094630000}"/>
    <cellStyle name="Normal 40 5 4 5 2 2 2" xfId="13608" xr:uid="{00000000-0005-0000-0000-000095630000}"/>
    <cellStyle name="Normal 40 5 4 5 2 2 2 2" xfId="41236" xr:uid="{00000000-0005-0000-0000-000096630000}"/>
    <cellStyle name="Normal 40 5 4 5 2 2 2 3" xfId="37794" xr:uid="{00000000-0005-0000-0000-000097630000}"/>
    <cellStyle name="Normal 40 5 4 5 2 2 2 4" xfId="31847" xr:uid="{00000000-0005-0000-0000-000098630000}"/>
    <cellStyle name="Normal 40 5 4 5 2 2 2 5" xfId="25718" xr:uid="{00000000-0005-0000-0000-000099630000}"/>
    <cellStyle name="Normal 40 5 4 5 2 2 3" xfId="15979" xr:uid="{00000000-0005-0000-0000-00009A630000}"/>
    <cellStyle name="Normal 40 5 4 5 2 2 3 2" xfId="43607" xr:uid="{00000000-0005-0000-0000-00009B630000}"/>
    <cellStyle name="Normal 40 5 4 5 2 2 3 3" xfId="27434" xr:uid="{00000000-0005-0000-0000-00009C630000}"/>
    <cellStyle name="Normal 40 5 4 5 2 2 4" xfId="11704" xr:uid="{00000000-0005-0000-0000-00009D630000}"/>
    <cellStyle name="Normal 40 5 4 5 2 2 4 2" xfId="39463" xr:uid="{00000000-0005-0000-0000-00009E630000}"/>
    <cellStyle name="Normal 40 5 4 5 2 2 4 3" xfId="24291" xr:uid="{00000000-0005-0000-0000-00009F630000}"/>
    <cellStyle name="Normal 40 5 4 5 2 2 5" xfId="18673" xr:uid="{00000000-0005-0000-0000-0000A0630000}"/>
    <cellStyle name="Normal 40 5 4 5 2 2 5 2" xfId="36201" xr:uid="{00000000-0005-0000-0000-0000A1630000}"/>
    <cellStyle name="Normal 40 5 4 5 2 2 6" xfId="10023" xr:uid="{00000000-0005-0000-0000-0000A2630000}"/>
    <cellStyle name="Normal 40 5 4 5 2 2 6 2" xfId="33719" xr:uid="{00000000-0005-0000-0000-0000A3630000}"/>
    <cellStyle name="Normal 40 5 4 5 2 2 7" xfId="8151" xr:uid="{00000000-0005-0000-0000-0000A4630000}"/>
    <cellStyle name="Normal 40 5 4 5 2 2 7 2" xfId="29975" xr:uid="{00000000-0005-0000-0000-0000A5630000}"/>
    <cellStyle name="Normal 40 5 4 5 2 2 8" xfId="6279" xr:uid="{00000000-0005-0000-0000-0000A6630000}"/>
    <cellStyle name="Normal 40 5 4 5 2 2 8 2" xfId="22419" xr:uid="{00000000-0005-0000-0000-0000A7630000}"/>
    <cellStyle name="Normal 40 5 4 5 2 2 9" xfId="4407" xr:uid="{00000000-0005-0000-0000-0000A8630000}"/>
    <cellStyle name="Normal 40 5 4 5 2 3" xfId="1991" xr:uid="{00000000-0005-0000-0000-0000A9630000}"/>
    <cellStyle name="Normal 40 5 4 5 2 3 10" xfId="20004" xr:uid="{00000000-0005-0000-0000-0000AA630000}"/>
    <cellStyle name="Normal 40 5 4 5 2 3 2" xfId="13059" xr:uid="{00000000-0005-0000-0000-0000AB630000}"/>
    <cellStyle name="Normal 40 5 4 5 2 3 2 2" xfId="40708" xr:uid="{00000000-0005-0000-0000-0000AC630000}"/>
    <cellStyle name="Normal 40 5 4 5 2 3 2 3" xfId="31304" xr:uid="{00000000-0005-0000-0000-0000AD630000}"/>
    <cellStyle name="Normal 40 5 4 5 2 3 2 4" xfId="28304" xr:uid="{00000000-0005-0000-0000-0000AE630000}"/>
    <cellStyle name="Normal 40 5 4 5 2 3 3" xfId="15452" xr:uid="{00000000-0005-0000-0000-0000AF630000}"/>
    <cellStyle name="Normal 40 5 4 5 2 3 3 2" xfId="43080" xr:uid="{00000000-0005-0000-0000-0000B0630000}"/>
    <cellStyle name="Normal 40 5 4 5 2 3 3 3" xfId="23748" xr:uid="{00000000-0005-0000-0000-0000B1630000}"/>
    <cellStyle name="Normal 40 5 4 5 2 3 4" xfId="11196" xr:uid="{00000000-0005-0000-0000-0000B2630000}"/>
    <cellStyle name="Normal 40 5 4 5 2 3 4 2" xfId="38967" xr:uid="{00000000-0005-0000-0000-0000B3630000}"/>
    <cellStyle name="Normal 40 5 4 5 2 3 5" xfId="18130" xr:uid="{00000000-0005-0000-0000-0000B4630000}"/>
    <cellStyle name="Normal 40 5 4 5 2 3 5 2" xfId="37251" xr:uid="{00000000-0005-0000-0000-0000B5630000}"/>
    <cellStyle name="Normal 40 5 4 5 2 3 6" xfId="9480" xr:uid="{00000000-0005-0000-0000-0000B6630000}"/>
    <cellStyle name="Normal 40 5 4 5 2 3 6 2" xfId="33176" xr:uid="{00000000-0005-0000-0000-0000B7630000}"/>
    <cellStyle name="Normal 40 5 4 5 2 3 7" xfId="7608" xr:uid="{00000000-0005-0000-0000-0000B8630000}"/>
    <cellStyle name="Normal 40 5 4 5 2 3 7 2" xfId="29432" xr:uid="{00000000-0005-0000-0000-0000B9630000}"/>
    <cellStyle name="Normal 40 5 4 5 2 3 8" xfId="5736" xr:uid="{00000000-0005-0000-0000-0000BA630000}"/>
    <cellStyle name="Normal 40 5 4 5 2 3 8 2" xfId="21876" xr:uid="{00000000-0005-0000-0000-0000BB630000}"/>
    <cellStyle name="Normal 40 5 4 5 2 3 9" xfId="3864" xr:uid="{00000000-0005-0000-0000-0000BC630000}"/>
    <cellStyle name="Normal 40 5 4 5 2 4" xfId="12292" xr:uid="{00000000-0005-0000-0000-0000BD630000}"/>
    <cellStyle name="Normal 40 5 4 5 2 4 2" xfId="40039" xr:uid="{00000000-0005-0000-0000-0000BE630000}"/>
    <cellStyle name="Normal 40 5 4 5 2 4 3" xfId="30672" xr:uid="{00000000-0005-0000-0000-0000BF630000}"/>
    <cellStyle name="Normal 40 5 4 5 2 4 4" xfId="25191" xr:uid="{00000000-0005-0000-0000-0000C0630000}"/>
    <cellStyle name="Normal 40 5 4 5 2 5" xfId="14783" xr:uid="{00000000-0005-0000-0000-0000C1630000}"/>
    <cellStyle name="Normal 40 5 4 5 2 5 2" xfId="42411" xr:uid="{00000000-0005-0000-0000-0000C2630000}"/>
    <cellStyle name="Normal 40 5 4 5 2 5 3" xfId="34569" xr:uid="{00000000-0005-0000-0000-0000C3630000}"/>
    <cellStyle name="Normal 40 5 4 5 2 5 4" xfId="26939" xr:uid="{00000000-0005-0000-0000-0000C4630000}"/>
    <cellStyle name="Normal 40 5 4 5 2 6" xfId="17003" xr:uid="{00000000-0005-0000-0000-0000C5630000}"/>
    <cellStyle name="Normal 40 5 4 5 2 6 2" xfId="44631" xr:uid="{00000000-0005-0000-0000-0000C6630000}"/>
    <cellStyle name="Normal 40 5 4 5 2 6 3" xfId="23116" xr:uid="{00000000-0005-0000-0000-0000C7630000}"/>
    <cellStyle name="Normal 40 5 4 5 2 7" xfId="10720" xr:uid="{00000000-0005-0000-0000-0000C8630000}"/>
    <cellStyle name="Normal 40 5 4 5 2 7 2" xfId="38491" xr:uid="{00000000-0005-0000-0000-0000C9630000}"/>
    <cellStyle name="Normal 40 5 4 5 2 8" xfId="17498" xr:uid="{00000000-0005-0000-0000-0000CA630000}"/>
    <cellStyle name="Normal 40 5 4 5 2 8 2" xfId="35706" xr:uid="{00000000-0005-0000-0000-0000CB630000}"/>
    <cellStyle name="Normal 40 5 4 5 2 9" xfId="8848" xr:uid="{00000000-0005-0000-0000-0000CC630000}"/>
    <cellStyle name="Normal 40 5 4 5 2 9 2" xfId="32544" xr:uid="{00000000-0005-0000-0000-0000CD630000}"/>
    <cellStyle name="Normal 40 5 4 5 3" xfId="1189" xr:uid="{00000000-0005-0000-0000-0000CE630000}"/>
    <cellStyle name="Normal 40 5 4 5 3 10" xfId="6806" xr:uid="{00000000-0005-0000-0000-0000CF630000}"/>
    <cellStyle name="Normal 40 5 4 5 3 10 2" xfId="28630" xr:uid="{00000000-0005-0000-0000-0000D0630000}"/>
    <cellStyle name="Normal 40 5 4 5 3 11" xfId="4934" xr:uid="{00000000-0005-0000-0000-0000D1630000}"/>
    <cellStyle name="Normal 40 5 4 5 3 11 2" xfId="21074" xr:uid="{00000000-0005-0000-0000-0000D2630000}"/>
    <cellStyle name="Normal 40 5 4 5 3 12" xfId="3062" xr:uid="{00000000-0005-0000-0000-0000D3630000}"/>
    <cellStyle name="Normal 40 5 4 5 3 13" xfId="19202" xr:uid="{00000000-0005-0000-0000-0000D4630000}"/>
    <cellStyle name="Normal 40 5 4 5 3 2" xfId="2688" xr:uid="{00000000-0005-0000-0000-0000D5630000}"/>
    <cellStyle name="Normal 40 5 4 5 3 2 10" xfId="20700" xr:uid="{00000000-0005-0000-0000-0000D6630000}"/>
    <cellStyle name="Normal 40 5 4 5 3 2 2" xfId="13753" xr:uid="{00000000-0005-0000-0000-0000D7630000}"/>
    <cellStyle name="Normal 40 5 4 5 3 2 2 2" xfId="41381" xr:uid="{00000000-0005-0000-0000-0000D8630000}"/>
    <cellStyle name="Normal 40 5 4 5 3 2 2 3" xfId="37947" xr:uid="{00000000-0005-0000-0000-0000D9630000}"/>
    <cellStyle name="Normal 40 5 4 5 3 2 2 4" xfId="32000" xr:uid="{00000000-0005-0000-0000-0000DA630000}"/>
    <cellStyle name="Normal 40 5 4 5 3 2 2 5" xfId="25863" xr:uid="{00000000-0005-0000-0000-0000DB630000}"/>
    <cellStyle name="Normal 40 5 4 5 3 2 3" xfId="16124" xr:uid="{00000000-0005-0000-0000-0000DC630000}"/>
    <cellStyle name="Normal 40 5 4 5 3 2 3 2" xfId="43752" xr:uid="{00000000-0005-0000-0000-0000DD630000}"/>
    <cellStyle name="Normal 40 5 4 5 3 2 3 3" xfId="27587" xr:uid="{00000000-0005-0000-0000-0000DE630000}"/>
    <cellStyle name="Normal 40 5 4 5 3 2 4" xfId="11593" xr:uid="{00000000-0005-0000-0000-0000DF630000}"/>
    <cellStyle name="Normal 40 5 4 5 3 2 4 2" xfId="39358" xr:uid="{00000000-0005-0000-0000-0000E0630000}"/>
    <cellStyle name="Normal 40 5 4 5 3 2 4 3" xfId="24444" xr:uid="{00000000-0005-0000-0000-0000E1630000}"/>
    <cellStyle name="Normal 40 5 4 5 3 2 5" xfId="18826" xr:uid="{00000000-0005-0000-0000-0000E2630000}"/>
    <cellStyle name="Normal 40 5 4 5 3 2 5 2" xfId="36354" xr:uid="{00000000-0005-0000-0000-0000E3630000}"/>
    <cellStyle name="Normal 40 5 4 5 3 2 6" xfId="10176" xr:uid="{00000000-0005-0000-0000-0000E4630000}"/>
    <cellStyle name="Normal 40 5 4 5 3 2 6 2" xfId="33872" xr:uid="{00000000-0005-0000-0000-0000E5630000}"/>
    <cellStyle name="Normal 40 5 4 5 3 2 7" xfId="8304" xr:uid="{00000000-0005-0000-0000-0000E6630000}"/>
    <cellStyle name="Normal 40 5 4 5 3 2 7 2" xfId="30128" xr:uid="{00000000-0005-0000-0000-0000E7630000}"/>
    <cellStyle name="Normal 40 5 4 5 3 2 8" xfId="6432" xr:uid="{00000000-0005-0000-0000-0000E8630000}"/>
    <cellStyle name="Normal 40 5 4 5 3 2 8 2" xfId="22572" xr:uid="{00000000-0005-0000-0000-0000E9630000}"/>
    <cellStyle name="Normal 40 5 4 5 3 2 9" xfId="4560" xr:uid="{00000000-0005-0000-0000-0000EA630000}"/>
    <cellStyle name="Normal 40 5 4 5 3 3" xfId="2144" xr:uid="{00000000-0005-0000-0000-0000EB630000}"/>
    <cellStyle name="Normal 40 5 4 5 3 3 10" xfId="20157" xr:uid="{00000000-0005-0000-0000-0000EC630000}"/>
    <cellStyle name="Normal 40 5 4 5 3 3 2" xfId="12994" xr:uid="{00000000-0005-0000-0000-0000ED630000}"/>
    <cellStyle name="Normal 40 5 4 5 3 3 2 2" xfId="40650" xr:uid="{00000000-0005-0000-0000-0000EE630000}"/>
    <cellStyle name="Normal 40 5 4 5 3 3 2 3" xfId="31457" xr:uid="{00000000-0005-0000-0000-0000EF630000}"/>
    <cellStyle name="Normal 40 5 4 5 3 3 2 4" xfId="28145" xr:uid="{00000000-0005-0000-0000-0000F0630000}"/>
    <cellStyle name="Normal 40 5 4 5 3 3 3" xfId="15394" xr:uid="{00000000-0005-0000-0000-0000F1630000}"/>
    <cellStyle name="Normal 40 5 4 5 3 3 3 2" xfId="43022" xr:uid="{00000000-0005-0000-0000-0000F2630000}"/>
    <cellStyle name="Normal 40 5 4 5 3 3 3 3" xfId="23901" xr:uid="{00000000-0005-0000-0000-0000F3630000}"/>
    <cellStyle name="Normal 40 5 4 5 3 3 4" xfId="11026" xr:uid="{00000000-0005-0000-0000-0000F4630000}"/>
    <cellStyle name="Normal 40 5 4 5 3 3 4 2" xfId="38797" xr:uid="{00000000-0005-0000-0000-0000F5630000}"/>
    <cellStyle name="Normal 40 5 4 5 3 3 5" xfId="18283" xr:uid="{00000000-0005-0000-0000-0000F6630000}"/>
    <cellStyle name="Normal 40 5 4 5 3 3 5 2" xfId="37404" xr:uid="{00000000-0005-0000-0000-0000F7630000}"/>
    <cellStyle name="Normal 40 5 4 5 3 3 6" xfId="9633" xr:uid="{00000000-0005-0000-0000-0000F8630000}"/>
    <cellStyle name="Normal 40 5 4 5 3 3 6 2" xfId="33329" xr:uid="{00000000-0005-0000-0000-0000F9630000}"/>
    <cellStyle name="Normal 40 5 4 5 3 3 7" xfId="7761" xr:uid="{00000000-0005-0000-0000-0000FA630000}"/>
    <cellStyle name="Normal 40 5 4 5 3 3 7 2" xfId="29585" xr:uid="{00000000-0005-0000-0000-0000FB630000}"/>
    <cellStyle name="Normal 40 5 4 5 3 3 8" xfId="5889" xr:uid="{00000000-0005-0000-0000-0000FC630000}"/>
    <cellStyle name="Normal 40 5 4 5 3 3 8 2" xfId="22029" xr:uid="{00000000-0005-0000-0000-0000FD630000}"/>
    <cellStyle name="Normal 40 5 4 5 3 3 9" xfId="4017" xr:uid="{00000000-0005-0000-0000-0000FE630000}"/>
    <cellStyle name="Normal 40 5 4 5 3 4" xfId="12122" xr:uid="{00000000-0005-0000-0000-0000FF630000}"/>
    <cellStyle name="Normal 40 5 4 5 3 4 2" xfId="39869" xr:uid="{00000000-0005-0000-0000-000000640000}"/>
    <cellStyle name="Normal 40 5 4 5 3 4 3" xfId="30502" xr:uid="{00000000-0005-0000-0000-000001640000}"/>
    <cellStyle name="Normal 40 5 4 5 3 4 4" xfId="25133" xr:uid="{00000000-0005-0000-0000-000002640000}"/>
    <cellStyle name="Normal 40 5 4 5 3 5" xfId="14613" xr:uid="{00000000-0005-0000-0000-000003640000}"/>
    <cellStyle name="Normal 40 5 4 5 3 5 2" xfId="42241" xr:uid="{00000000-0005-0000-0000-000004640000}"/>
    <cellStyle name="Normal 40 5 4 5 3 5 3" xfId="34399" xr:uid="{00000000-0005-0000-0000-000005640000}"/>
    <cellStyle name="Normal 40 5 4 5 3 5 4" xfId="26621" xr:uid="{00000000-0005-0000-0000-000006640000}"/>
    <cellStyle name="Normal 40 5 4 5 3 6" xfId="16833" xr:uid="{00000000-0005-0000-0000-000007640000}"/>
    <cellStyle name="Normal 40 5 4 5 3 6 2" xfId="44461" xr:uid="{00000000-0005-0000-0000-000008640000}"/>
    <cellStyle name="Normal 40 5 4 5 3 6 3" xfId="22946" xr:uid="{00000000-0005-0000-0000-000009640000}"/>
    <cellStyle name="Normal 40 5 4 5 3 7" xfId="10550" xr:uid="{00000000-0005-0000-0000-00000A640000}"/>
    <cellStyle name="Normal 40 5 4 5 3 7 2" xfId="38321" xr:uid="{00000000-0005-0000-0000-00000B640000}"/>
    <cellStyle name="Normal 40 5 4 5 3 8" xfId="17328" xr:uid="{00000000-0005-0000-0000-00000C640000}"/>
    <cellStyle name="Normal 40 5 4 5 3 8 2" xfId="35389" xr:uid="{00000000-0005-0000-0000-00000D640000}"/>
    <cellStyle name="Normal 40 5 4 5 3 9" xfId="8678" xr:uid="{00000000-0005-0000-0000-00000E640000}"/>
    <cellStyle name="Normal 40 5 4 5 3 9 2" xfId="32374" xr:uid="{00000000-0005-0000-0000-00000F640000}"/>
    <cellStyle name="Normal 40 5 4 5 4" xfId="1822" xr:uid="{00000000-0005-0000-0000-000010640000}"/>
    <cellStyle name="Normal 40 5 4 5 4 10" xfId="3695" xr:uid="{00000000-0005-0000-0000-000011640000}"/>
    <cellStyle name="Normal 40 5 4 5 4 11" xfId="19835" xr:uid="{00000000-0005-0000-0000-000012640000}"/>
    <cellStyle name="Normal 40 5 4 5 4 2" xfId="12856" xr:uid="{00000000-0005-0000-0000-000013640000}"/>
    <cellStyle name="Normal 40 5 4 5 4 2 2" xfId="15303" xr:uid="{00000000-0005-0000-0000-000014640000}"/>
    <cellStyle name="Normal 40 5 4 5 4 2 2 2" xfId="42931" xr:uid="{00000000-0005-0000-0000-000015640000}"/>
    <cellStyle name="Normal 40 5 4 5 4 2 3" xfId="40559" xr:uid="{00000000-0005-0000-0000-000016640000}"/>
    <cellStyle name="Normal 40 5 4 5 4 2 4" xfId="37082" xr:uid="{00000000-0005-0000-0000-000017640000}"/>
    <cellStyle name="Normal 40 5 4 5 4 2 5" xfId="31135" xr:uid="{00000000-0005-0000-0000-000018640000}"/>
    <cellStyle name="Normal 40 5 4 5 4 2 6" xfId="25042" xr:uid="{00000000-0005-0000-0000-000019640000}"/>
    <cellStyle name="Normal 40 5 4 5 4 3" xfId="11969" xr:uid="{00000000-0005-0000-0000-00001A640000}"/>
    <cellStyle name="Normal 40 5 4 5 4 3 2" xfId="39716" xr:uid="{00000000-0005-0000-0000-00001B640000}"/>
    <cellStyle name="Normal 40 5 4 5 4 3 3" xfId="34246" xr:uid="{00000000-0005-0000-0000-00001C640000}"/>
    <cellStyle name="Normal 40 5 4 5 4 3 4" xfId="27126" xr:uid="{00000000-0005-0000-0000-00001D640000}"/>
    <cellStyle name="Normal 40 5 4 5 4 4" xfId="14460" xr:uid="{00000000-0005-0000-0000-00001E640000}"/>
    <cellStyle name="Normal 40 5 4 5 4 4 2" xfId="42088" xr:uid="{00000000-0005-0000-0000-00001F640000}"/>
    <cellStyle name="Normal 40 5 4 5 4 4 3" xfId="23579" xr:uid="{00000000-0005-0000-0000-000020640000}"/>
    <cellStyle name="Normal 40 5 4 5 4 5" xfId="11349" xr:uid="{00000000-0005-0000-0000-000021640000}"/>
    <cellStyle name="Normal 40 5 4 5 4 5 2" xfId="39120" xr:uid="{00000000-0005-0000-0000-000022640000}"/>
    <cellStyle name="Normal 40 5 4 5 4 6" xfId="17961" xr:uid="{00000000-0005-0000-0000-000023640000}"/>
    <cellStyle name="Normal 40 5 4 5 4 6 2" xfId="35893" xr:uid="{00000000-0005-0000-0000-000024640000}"/>
    <cellStyle name="Normal 40 5 4 5 4 7" xfId="9311" xr:uid="{00000000-0005-0000-0000-000025640000}"/>
    <cellStyle name="Normal 40 5 4 5 4 7 2" xfId="33007" xr:uid="{00000000-0005-0000-0000-000026640000}"/>
    <cellStyle name="Normal 40 5 4 5 4 8" xfId="7439" xr:uid="{00000000-0005-0000-0000-000027640000}"/>
    <cellStyle name="Normal 40 5 4 5 4 8 2" xfId="29263" xr:uid="{00000000-0005-0000-0000-000028640000}"/>
    <cellStyle name="Normal 40 5 4 5 4 9" xfId="5567" xr:uid="{00000000-0005-0000-0000-000029640000}"/>
    <cellStyle name="Normal 40 5 4 5 4 9 2" xfId="21707" xr:uid="{00000000-0005-0000-0000-00002A640000}"/>
    <cellStyle name="Normal 40 5 4 5 5" xfId="2366" xr:uid="{00000000-0005-0000-0000-00002B640000}"/>
    <cellStyle name="Normal 40 5 4 5 5 10" xfId="20378" xr:uid="{00000000-0005-0000-0000-00002C640000}"/>
    <cellStyle name="Normal 40 5 4 5 5 2" xfId="12708" xr:uid="{00000000-0005-0000-0000-00002D640000}"/>
    <cellStyle name="Normal 40 5 4 5 5 2 2" xfId="40437" xr:uid="{00000000-0005-0000-0000-00002E640000}"/>
    <cellStyle name="Normal 40 5 4 5 5 2 3" xfId="37625" xr:uid="{00000000-0005-0000-0000-00002F640000}"/>
    <cellStyle name="Normal 40 5 4 5 5 2 4" xfId="31678" xr:uid="{00000000-0005-0000-0000-000030640000}"/>
    <cellStyle name="Normal 40 5 4 5 5 2 5" xfId="24920" xr:uid="{00000000-0005-0000-0000-000031640000}"/>
    <cellStyle name="Normal 40 5 4 5 5 3" xfId="15181" xr:uid="{00000000-0005-0000-0000-000032640000}"/>
    <cellStyle name="Normal 40 5 4 5 5 3 2" xfId="42809" xr:uid="{00000000-0005-0000-0000-000033640000}"/>
    <cellStyle name="Normal 40 5 4 5 5 3 3" xfId="27265" xr:uid="{00000000-0005-0000-0000-000034640000}"/>
    <cellStyle name="Normal 40 5 4 5 5 4" xfId="10873" xr:uid="{00000000-0005-0000-0000-000035640000}"/>
    <cellStyle name="Normal 40 5 4 5 5 4 2" xfId="38644" xr:uid="{00000000-0005-0000-0000-000036640000}"/>
    <cellStyle name="Normal 40 5 4 5 5 4 3" xfId="24122" xr:uid="{00000000-0005-0000-0000-000037640000}"/>
    <cellStyle name="Normal 40 5 4 5 5 5" xfId="18504" xr:uid="{00000000-0005-0000-0000-000038640000}"/>
    <cellStyle name="Normal 40 5 4 5 5 5 2" xfId="36032" xr:uid="{00000000-0005-0000-0000-000039640000}"/>
    <cellStyle name="Normal 40 5 4 5 5 6" xfId="9854" xr:uid="{00000000-0005-0000-0000-00003A640000}"/>
    <cellStyle name="Normal 40 5 4 5 5 6 2" xfId="33550" xr:uid="{00000000-0005-0000-0000-00003B640000}"/>
    <cellStyle name="Normal 40 5 4 5 5 7" xfId="7982" xr:uid="{00000000-0005-0000-0000-00003C640000}"/>
    <cellStyle name="Normal 40 5 4 5 5 7 2" xfId="29806" xr:uid="{00000000-0005-0000-0000-00003D640000}"/>
    <cellStyle name="Normal 40 5 4 5 5 8" xfId="6110" xr:uid="{00000000-0005-0000-0000-00003E640000}"/>
    <cellStyle name="Normal 40 5 4 5 5 8 2" xfId="22250" xr:uid="{00000000-0005-0000-0000-00003F640000}"/>
    <cellStyle name="Normal 40 5 4 5 5 9" xfId="4238" xr:uid="{00000000-0005-0000-0000-000040640000}"/>
    <cellStyle name="Normal 40 5 4 5 6" xfId="1665" xr:uid="{00000000-0005-0000-0000-000041640000}"/>
    <cellStyle name="Normal 40 5 4 5 6 2" xfId="16498" xr:uid="{00000000-0005-0000-0000-000042640000}"/>
    <cellStyle name="Normal 40 5 4 5 6 2 2" xfId="44126" xr:uid="{00000000-0005-0000-0000-000043640000}"/>
    <cellStyle name="Normal 40 5 4 5 6 2 3" xfId="30978" xr:uid="{00000000-0005-0000-0000-000044640000}"/>
    <cellStyle name="Normal 40 5 4 5 6 2 4" xfId="26237" xr:uid="{00000000-0005-0000-0000-000045640000}"/>
    <cellStyle name="Normal 40 5 4 5 6 3" xfId="14127" xr:uid="{00000000-0005-0000-0000-000046640000}"/>
    <cellStyle name="Normal 40 5 4 5 6 3 2" xfId="41755" xr:uid="{00000000-0005-0000-0000-000047640000}"/>
    <cellStyle name="Normal 40 5 4 5 6 3 3" xfId="27970" xr:uid="{00000000-0005-0000-0000-000048640000}"/>
    <cellStyle name="Normal 40 5 4 5 6 4" xfId="17804" xr:uid="{00000000-0005-0000-0000-000049640000}"/>
    <cellStyle name="Normal 40 5 4 5 6 4 2" xfId="36737" xr:uid="{00000000-0005-0000-0000-00004A640000}"/>
    <cellStyle name="Normal 40 5 4 5 6 4 3" xfId="23422" xr:uid="{00000000-0005-0000-0000-00004B640000}"/>
    <cellStyle name="Normal 40 5 4 5 6 5" xfId="9154" xr:uid="{00000000-0005-0000-0000-00004C640000}"/>
    <cellStyle name="Normal 40 5 4 5 6 5 2" xfId="32850" xr:uid="{00000000-0005-0000-0000-00004D640000}"/>
    <cellStyle name="Normal 40 5 4 5 6 6" xfId="7282" xr:uid="{00000000-0005-0000-0000-00004E640000}"/>
    <cellStyle name="Normal 40 5 4 5 6 6 2" xfId="29106" xr:uid="{00000000-0005-0000-0000-00004F640000}"/>
    <cellStyle name="Normal 40 5 4 5 6 7" xfId="5410" xr:uid="{00000000-0005-0000-0000-000050640000}"/>
    <cellStyle name="Normal 40 5 4 5 6 7 2" xfId="21550" xr:uid="{00000000-0005-0000-0000-000051640000}"/>
    <cellStyle name="Normal 40 5 4 5 6 8" xfId="3538" xr:uid="{00000000-0005-0000-0000-000052640000}"/>
    <cellStyle name="Normal 40 5 4 5 6 9" xfId="19678" xr:uid="{00000000-0005-0000-0000-000053640000}"/>
    <cellStyle name="Normal 40 5 4 5 7" xfId="1512" xr:uid="{00000000-0005-0000-0000-000054640000}"/>
    <cellStyle name="Normal 40 5 4 5 7 2" xfId="14936" xr:uid="{00000000-0005-0000-0000-000055640000}"/>
    <cellStyle name="Normal 40 5 4 5 7 2 2" xfId="42564" xr:uid="{00000000-0005-0000-0000-000056640000}"/>
    <cellStyle name="Normal 40 5 4 5 7 2 3" xfId="30825" xr:uid="{00000000-0005-0000-0000-000057640000}"/>
    <cellStyle name="Normal 40 5 4 5 7 2 4" xfId="28291" xr:uid="{00000000-0005-0000-0000-000058640000}"/>
    <cellStyle name="Normal 40 5 4 5 7 3" xfId="12445" xr:uid="{00000000-0005-0000-0000-000059640000}"/>
    <cellStyle name="Normal 40 5 4 5 7 3 2" xfId="40192" xr:uid="{00000000-0005-0000-0000-00005A640000}"/>
    <cellStyle name="Normal 40 5 4 5 7 3 3" xfId="23269" xr:uid="{00000000-0005-0000-0000-00005B640000}"/>
    <cellStyle name="Normal 40 5 4 5 7 4" xfId="17651" xr:uid="{00000000-0005-0000-0000-00005C640000}"/>
    <cellStyle name="Normal 40 5 4 5 7 4 2" xfId="35229" xr:uid="{00000000-0005-0000-0000-00005D640000}"/>
    <cellStyle name="Normal 40 5 4 5 7 5" xfId="9001" xr:uid="{00000000-0005-0000-0000-00005E640000}"/>
    <cellStyle name="Normal 40 5 4 5 7 5 2" xfId="32697" xr:uid="{00000000-0005-0000-0000-00005F640000}"/>
    <cellStyle name="Normal 40 5 4 5 7 6" xfId="7129" xr:uid="{00000000-0005-0000-0000-000060640000}"/>
    <cellStyle name="Normal 40 5 4 5 7 6 2" xfId="28953" xr:uid="{00000000-0005-0000-0000-000061640000}"/>
    <cellStyle name="Normal 40 5 4 5 7 7" xfId="5257" xr:uid="{00000000-0005-0000-0000-000062640000}"/>
    <cellStyle name="Normal 40 5 4 5 7 7 2" xfId="21397" xr:uid="{00000000-0005-0000-0000-000063640000}"/>
    <cellStyle name="Normal 40 5 4 5 7 8" xfId="3385" xr:uid="{00000000-0005-0000-0000-000064640000}"/>
    <cellStyle name="Normal 40 5 4 5 7 9" xfId="19525" xr:uid="{00000000-0005-0000-0000-000065640000}"/>
    <cellStyle name="Normal 40 5 4 5 8" xfId="11816" xr:uid="{00000000-0005-0000-0000-000066640000}"/>
    <cellStyle name="Normal 40 5 4 5 8 2" xfId="39569" xr:uid="{00000000-0005-0000-0000-000067640000}"/>
    <cellStyle name="Normal 40 5 4 5 8 3" xfId="36925" xr:uid="{00000000-0005-0000-0000-000068640000}"/>
    <cellStyle name="Normal 40 5 4 5 8 4" xfId="30349" xr:uid="{00000000-0005-0000-0000-000069640000}"/>
    <cellStyle name="Normal 40 5 4 5 8 5" xfId="24675" xr:uid="{00000000-0005-0000-0000-00006A640000}"/>
    <cellStyle name="Normal 40 5 4 5 9" xfId="14307" xr:uid="{00000000-0005-0000-0000-00006B640000}"/>
    <cellStyle name="Normal 40 5 4 5 9 2" xfId="41935" xr:uid="{00000000-0005-0000-0000-00006C640000}"/>
    <cellStyle name="Normal 40 5 4 5 9 3" xfId="34093" xr:uid="{00000000-0005-0000-0000-00006D640000}"/>
    <cellStyle name="Normal 40 5 4 5 9 4" xfId="26461" xr:uid="{00000000-0005-0000-0000-00006E640000}"/>
    <cellStyle name="Normal 40 5 4 6" xfId="1291" xr:uid="{00000000-0005-0000-0000-00006F640000}"/>
    <cellStyle name="Normal 40 5 4 6 10" xfId="17430" xr:uid="{00000000-0005-0000-0000-000070640000}"/>
    <cellStyle name="Normal 40 5 4 6 10 2" xfId="35710" xr:uid="{00000000-0005-0000-0000-000071640000}"/>
    <cellStyle name="Normal 40 5 4 6 11" xfId="8780" xr:uid="{00000000-0005-0000-0000-000072640000}"/>
    <cellStyle name="Normal 40 5 4 6 11 2" xfId="32476" xr:uid="{00000000-0005-0000-0000-000073640000}"/>
    <cellStyle name="Normal 40 5 4 6 12" xfId="6908" xr:uid="{00000000-0005-0000-0000-000074640000}"/>
    <cellStyle name="Normal 40 5 4 6 12 2" xfId="28732" xr:uid="{00000000-0005-0000-0000-000075640000}"/>
    <cellStyle name="Normal 40 5 4 6 13" xfId="5036" xr:uid="{00000000-0005-0000-0000-000076640000}"/>
    <cellStyle name="Normal 40 5 4 6 13 2" xfId="21176" xr:uid="{00000000-0005-0000-0000-000077640000}"/>
    <cellStyle name="Normal 40 5 4 6 14" xfId="3164" xr:uid="{00000000-0005-0000-0000-000078640000}"/>
    <cellStyle name="Normal 40 5 4 6 15" xfId="19304" xr:uid="{00000000-0005-0000-0000-000079640000}"/>
    <cellStyle name="Normal 40 5 4 6 2" xfId="2246" xr:uid="{00000000-0005-0000-0000-00007A640000}"/>
    <cellStyle name="Normal 40 5 4 6 2 10" xfId="4119" xr:uid="{00000000-0005-0000-0000-00007B640000}"/>
    <cellStyle name="Normal 40 5 4 6 2 11" xfId="20259" xr:uid="{00000000-0005-0000-0000-00007C640000}"/>
    <cellStyle name="Normal 40 5 4 6 2 2" xfId="2790" xr:uid="{00000000-0005-0000-0000-00007D640000}"/>
    <cellStyle name="Normal 40 5 4 6 2 2 2" xfId="16224" xr:uid="{00000000-0005-0000-0000-00007E640000}"/>
    <cellStyle name="Normal 40 5 4 6 2 2 2 2" xfId="43852" xr:uid="{00000000-0005-0000-0000-00007F640000}"/>
    <cellStyle name="Normal 40 5 4 6 2 2 2 3" xfId="38049" xr:uid="{00000000-0005-0000-0000-000080640000}"/>
    <cellStyle name="Normal 40 5 4 6 2 2 2 4" xfId="32102" xr:uid="{00000000-0005-0000-0000-000081640000}"/>
    <cellStyle name="Normal 40 5 4 6 2 2 2 5" xfId="25963" xr:uid="{00000000-0005-0000-0000-000082640000}"/>
    <cellStyle name="Normal 40 5 4 6 2 2 3" xfId="13853" xr:uid="{00000000-0005-0000-0000-000083640000}"/>
    <cellStyle name="Normal 40 5 4 6 2 2 3 2" xfId="41481" xr:uid="{00000000-0005-0000-0000-000084640000}"/>
    <cellStyle name="Normal 40 5 4 6 2 2 3 3" xfId="27689" xr:uid="{00000000-0005-0000-0000-000085640000}"/>
    <cellStyle name="Normal 40 5 4 6 2 2 4" xfId="18928" xr:uid="{00000000-0005-0000-0000-000086640000}"/>
    <cellStyle name="Normal 40 5 4 6 2 2 4 2" xfId="36456" xr:uid="{00000000-0005-0000-0000-000087640000}"/>
    <cellStyle name="Normal 40 5 4 6 2 2 4 3" xfId="24546" xr:uid="{00000000-0005-0000-0000-000088640000}"/>
    <cellStyle name="Normal 40 5 4 6 2 2 5" xfId="10278" xr:uid="{00000000-0005-0000-0000-000089640000}"/>
    <cellStyle name="Normal 40 5 4 6 2 2 5 2" xfId="33974" xr:uid="{00000000-0005-0000-0000-00008A640000}"/>
    <cellStyle name="Normal 40 5 4 6 2 2 6" xfId="8406" xr:uid="{00000000-0005-0000-0000-00008B640000}"/>
    <cellStyle name="Normal 40 5 4 6 2 2 6 2" xfId="30230" xr:uid="{00000000-0005-0000-0000-00008C640000}"/>
    <cellStyle name="Normal 40 5 4 6 2 2 7" xfId="6534" xr:uid="{00000000-0005-0000-0000-00008D640000}"/>
    <cellStyle name="Normal 40 5 4 6 2 2 7 2" xfId="22674" xr:uid="{00000000-0005-0000-0000-00008E640000}"/>
    <cellStyle name="Normal 40 5 4 6 2 2 8" xfId="4662" xr:uid="{00000000-0005-0000-0000-00008F640000}"/>
    <cellStyle name="Normal 40 5 4 6 2 2 9" xfId="20802" xr:uid="{00000000-0005-0000-0000-000090640000}"/>
    <cellStyle name="Normal 40 5 4 6 2 3" xfId="13160" xr:uid="{00000000-0005-0000-0000-000091640000}"/>
    <cellStyle name="Normal 40 5 4 6 2 3 2" xfId="40805" xr:uid="{00000000-0005-0000-0000-000092640000}"/>
    <cellStyle name="Normal 40 5 4 6 2 3 3" xfId="37506" xr:uid="{00000000-0005-0000-0000-000093640000}"/>
    <cellStyle name="Normal 40 5 4 6 2 3 4" xfId="31559" xr:uid="{00000000-0005-0000-0000-000094640000}"/>
    <cellStyle name="Normal 40 5 4 6 2 3 5" xfId="25288" xr:uid="{00000000-0005-0000-0000-000095640000}"/>
    <cellStyle name="Normal 40 5 4 6 2 4" xfId="15549" xr:uid="{00000000-0005-0000-0000-000096640000}"/>
    <cellStyle name="Normal 40 5 4 6 2 4 2" xfId="43177" xr:uid="{00000000-0005-0000-0000-000097640000}"/>
    <cellStyle name="Normal 40 5 4 6 2 4 3" xfId="27199" xr:uid="{00000000-0005-0000-0000-000098640000}"/>
    <cellStyle name="Normal 40 5 4 6 2 5" xfId="11707" xr:uid="{00000000-0005-0000-0000-000099640000}"/>
    <cellStyle name="Normal 40 5 4 6 2 5 2" xfId="39465" xr:uid="{00000000-0005-0000-0000-00009A640000}"/>
    <cellStyle name="Normal 40 5 4 6 2 5 3" xfId="24003" xr:uid="{00000000-0005-0000-0000-00009B640000}"/>
    <cellStyle name="Normal 40 5 4 6 2 6" xfId="18385" xr:uid="{00000000-0005-0000-0000-00009C640000}"/>
    <cellStyle name="Normal 40 5 4 6 2 6 2" xfId="35966" xr:uid="{00000000-0005-0000-0000-00009D640000}"/>
    <cellStyle name="Normal 40 5 4 6 2 7" xfId="9735" xr:uid="{00000000-0005-0000-0000-00009E640000}"/>
    <cellStyle name="Normal 40 5 4 6 2 7 2" xfId="33431" xr:uid="{00000000-0005-0000-0000-00009F640000}"/>
    <cellStyle name="Normal 40 5 4 6 2 8" xfId="7863" xr:uid="{00000000-0005-0000-0000-0000A0640000}"/>
    <cellStyle name="Normal 40 5 4 6 2 8 2" xfId="29687" xr:uid="{00000000-0005-0000-0000-0000A1640000}"/>
    <cellStyle name="Normal 40 5 4 6 2 9" xfId="5991" xr:uid="{00000000-0005-0000-0000-0000A2640000}"/>
    <cellStyle name="Normal 40 5 4 6 2 9 2" xfId="22131" xr:uid="{00000000-0005-0000-0000-0000A3640000}"/>
    <cellStyle name="Normal 40 5 4 6 3" xfId="2464" xr:uid="{00000000-0005-0000-0000-0000A4640000}"/>
    <cellStyle name="Normal 40 5 4 6 3 10" xfId="20476" xr:uid="{00000000-0005-0000-0000-0000A5640000}"/>
    <cellStyle name="Normal 40 5 4 6 3 2" xfId="13170" xr:uid="{00000000-0005-0000-0000-0000A6640000}"/>
    <cellStyle name="Normal 40 5 4 6 3 2 2" xfId="40815" xr:uid="{00000000-0005-0000-0000-0000A7640000}"/>
    <cellStyle name="Normal 40 5 4 6 3 2 3" xfId="37723" xr:uid="{00000000-0005-0000-0000-0000A8640000}"/>
    <cellStyle name="Normal 40 5 4 6 3 2 4" xfId="31776" xr:uid="{00000000-0005-0000-0000-0000A9640000}"/>
    <cellStyle name="Normal 40 5 4 6 3 2 5" xfId="25298" xr:uid="{00000000-0005-0000-0000-0000AA640000}"/>
    <cellStyle name="Normal 40 5 4 6 3 3" xfId="15559" xr:uid="{00000000-0005-0000-0000-0000AB640000}"/>
    <cellStyle name="Normal 40 5 4 6 3 3 2" xfId="43187" xr:uid="{00000000-0005-0000-0000-0000AC640000}"/>
    <cellStyle name="Normal 40 5 4 6 3 3 3" xfId="27363" xr:uid="{00000000-0005-0000-0000-0000AD640000}"/>
    <cellStyle name="Normal 40 5 4 6 3 4" xfId="11547" xr:uid="{00000000-0005-0000-0000-0000AE640000}"/>
    <cellStyle name="Normal 40 5 4 6 3 4 2" xfId="39316" xr:uid="{00000000-0005-0000-0000-0000AF640000}"/>
    <cellStyle name="Normal 40 5 4 6 3 4 3" xfId="24220" xr:uid="{00000000-0005-0000-0000-0000B0640000}"/>
    <cellStyle name="Normal 40 5 4 6 3 5" xfId="18602" xr:uid="{00000000-0005-0000-0000-0000B1640000}"/>
    <cellStyle name="Normal 40 5 4 6 3 5 2" xfId="36130" xr:uid="{00000000-0005-0000-0000-0000B2640000}"/>
    <cellStyle name="Normal 40 5 4 6 3 6" xfId="9952" xr:uid="{00000000-0005-0000-0000-0000B3640000}"/>
    <cellStyle name="Normal 40 5 4 6 3 6 2" xfId="33648" xr:uid="{00000000-0005-0000-0000-0000B4640000}"/>
    <cellStyle name="Normal 40 5 4 6 3 7" xfId="8080" xr:uid="{00000000-0005-0000-0000-0000B5640000}"/>
    <cellStyle name="Normal 40 5 4 6 3 7 2" xfId="29904" xr:uid="{00000000-0005-0000-0000-0000B6640000}"/>
    <cellStyle name="Normal 40 5 4 6 3 8" xfId="6208" xr:uid="{00000000-0005-0000-0000-0000B7640000}"/>
    <cellStyle name="Normal 40 5 4 6 3 8 2" xfId="22348" xr:uid="{00000000-0005-0000-0000-0000B8640000}"/>
    <cellStyle name="Normal 40 5 4 6 3 9" xfId="4336" xr:uid="{00000000-0005-0000-0000-0000B9640000}"/>
    <cellStyle name="Normal 40 5 4 6 4" xfId="1920" xr:uid="{00000000-0005-0000-0000-0000BA640000}"/>
    <cellStyle name="Normal 40 5 4 6 4 10" xfId="19933" xr:uid="{00000000-0005-0000-0000-0000BB640000}"/>
    <cellStyle name="Normal 40 5 4 6 4 2" xfId="14131" xr:uid="{00000000-0005-0000-0000-0000BC640000}"/>
    <cellStyle name="Normal 40 5 4 6 4 2 2" xfId="41759" xr:uid="{00000000-0005-0000-0000-0000BD640000}"/>
    <cellStyle name="Normal 40 5 4 6 4 2 3" xfId="31233" xr:uid="{00000000-0005-0000-0000-0000BE640000}"/>
    <cellStyle name="Normal 40 5 4 6 4 2 4" xfId="26241" xr:uid="{00000000-0005-0000-0000-0000BF640000}"/>
    <cellStyle name="Normal 40 5 4 6 4 3" xfId="16502" xr:uid="{00000000-0005-0000-0000-0000C0640000}"/>
    <cellStyle name="Normal 40 5 4 6 4 3 2" xfId="44130" xr:uid="{00000000-0005-0000-0000-0000C1640000}"/>
    <cellStyle name="Normal 40 5 4 6 4 3 3" xfId="27974" xr:uid="{00000000-0005-0000-0000-0000C2640000}"/>
    <cellStyle name="Normal 40 5 4 6 4 4" xfId="11451" xr:uid="{00000000-0005-0000-0000-0000C3640000}"/>
    <cellStyle name="Normal 40 5 4 6 4 4 2" xfId="39222" xr:uid="{00000000-0005-0000-0000-0000C4640000}"/>
    <cellStyle name="Normal 40 5 4 6 4 4 3" xfId="23677" xr:uid="{00000000-0005-0000-0000-0000C5640000}"/>
    <cellStyle name="Normal 40 5 4 6 4 5" xfId="18059" xr:uid="{00000000-0005-0000-0000-0000C6640000}"/>
    <cellStyle name="Normal 40 5 4 6 4 5 2" xfId="36741" xr:uid="{00000000-0005-0000-0000-0000C7640000}"/>
    <cellStyle name="Normal 40 5 4 6 4 6" xfId="9409" xr:uid="{00000000-0005-0000-0000-0000C8640000}"/>
    <cellStyle name="Normal 40 5 4 6 4 6 2" xfId="33105" xr:uid="{00000000-0005-0000-0000-0000C9640000}"/>
    <cellStyle name="Normal 40 5 4 6 4 7" xfId="7537" xr:uid="{00000000-0005-0000-0000-0000CA640000}"/>
    <cellStyle name="Normal 40 5 4 6 4 7 2" xfId="29361" xr:uid="{00000000-0005-0000-0000-0000CB640000}"/>
    <cellStyle name="Normal 40 5 4 6 4 8" xfId="5665" xr:uid="{00000000-0005-0000-0000-0000CC640000}"/>
    <cellStyle name="Normal 40 5 4 6 4 8 2" xfId="21805" xr:uid="{00000000-0005-0000-0000-0000CD640000}"/>
    <cellStyle name="Normal 40 5 4 6 4 9" xfId="3793" xr:uid="{00000000-0005-0000-0000-0000CE640000}"/>
    <cellStyle name="Normal 40 5 4 6 5" xfId="11128" xr:uid="{00000000-0005-0000-0000-0000CF640000}"/>
    <cellStyle name="Normal 40 5 4 6 5 2" xfId="12857" xr:uid="{00000000-0005-0000-0000-0000D0640000}"/>
    <cellStyle name="Normal 40 5 4 6 5 2 2" xfId="40560" xr:uid="{00000000-0005-0000-0000-0000D1640000}"/>
    <cellStyle name="Normal 40 5 4 6 5 2 3" xfId="34795" xr:uid="{00000000-0005-0000-0000-0000D2640000}"/>
    <cellStyle name="Normal 40 5 4 6 5 3" xfId="15304" xr:uid="{00000000-0005-0000-0000-0000D3640000}"/>
    <cellStyle name="Normal 40 5 4 6 5 3 2" xfId="42932" xr:uid="{00000000-0005-0000-0000-0000D4640000}"/>
    <cellStyle name="Normal 40 5 4 6 5 4" xfId="38899" xr:uid="{00000000-0005-0000-0000-0000D5640000}"/>
    <cellStyle name="Normal 40 5 4 6 5 5" xfId="37180" xr:uid="{00000000-0005-0000-0000-0000D6640000}"/>
    <cellStyle name="Normal 40 5 4 6 5 6" xfId="30604" xr:uid="{00000000-0005-0000-0000-0000D7640000}"/>
    <cellStyle name="Normal 40 5 4 6 5 7" xfId="25043" xr:uid="{00000000-0005-0000-0000-0000D8640000}"/>
    <cellStyle name="Normal 40 5 4 6 6" xfId="12224" xr:uid="{00000000-0005-0000-0000-0000D9640000}"/>
    <cellStyle name="Normal 40 5 4 6 6 2" xfId="39971" xr:uid="{00000000-0005-0000-0000-0000DA640000}"/>
    <cellStyle name="Normal 40 5 4 6 6 3" xfId="34501" xr:uid="{00000000-0005-0000-0000-0000DB640000}"/>
    <cellStyle name="Normal 40 5 4 6 6 4" xfId="26943" xr:uid="{00000000-0005-0000-0000-0000DC640000}"/>
    <cellStyle name="Normal 40 5 4 6 7" xfId="14715" xr:uid="{00000000-0005-0000-0000-0000DD640000}"/>
    <cellStyle name="Normal 40 5 4 6 7 2" xfId="42343" xr:uid="{00000000-0005-0000-0000-0000DE640000}"/>
    <cellStyle name="Normal 40 5 4 6 7 3" xfId="23048" xr:uid="{00000000-0005-0000-0000-0000DF640000}"/>
    <cellStyle name="Normal 40 5 4 6 8" xfId="16935" xr:uid="{00000000-0005-0000-0000-0000E0640000}"/>
    <cellStyle name="Normal 40 5 4 6 8 2" xfId="44563" xr:uid="{00000000-0005-0000-0000-0000E1640000}"/>
    <cellStyle name="Normal 40 5 4 6 9" xfId="10652" xr:uid="{00000000-0005-0000-0000-0000E2640000}"/>
    <cellStyle name="Normal 40 5 4 6 9 2" xfId="38423" xr:uid="{00000000-0005-0000-0000-0000E3640000}"/>
    <cellStyle name="Normal 40 5 4 7" xfId="1138" xr:uid="{00000000-0005-0000-0000-0000E4640000}"/>
    <cellStyle name="Normal 40 5 4 7 10" xfId="8627" xr:uid="{00000000-0005-0000-0000-0000E5640000}"/>
    <cellStyle name="Normal 40 5 4 7 10 2" xfId="32323" xr:uid="{00000000-0005-0000-0000-0000E6640000}"/>
    <cellStyle name="Normal 40 5 4 7 11" xfId="6755" xr:uid="{00000000-0005-0000-0000-0000E7640000}"/>
    <cellStyle name="Normal 40 5 4 7 11 2" xfId="28579" xr:uid="{00000000-0005-0000-0000-0000E8640000}"/>
    <cellStyle name="Normal 40 5 4 7 12" xfId="4883" xr:uid="{00000000-0005-0000-0000-0000E9640000}"/>
    <cellStyle name="Normal 40 5 4 7 12 2" xfId="21023" xr:uid="{00000000-0005-0000-0000-0000EA640000}"/>
    <cellStyle name="Normal 40 5 4 7 13" xfId="3011" xr:uid="{00000000-0005-0000-0000-0000EB640000}"/>
    <cellStyle name="Normal 40 5 4 7 14" xfId="19151" xr:uid="{00000000-0005-0000-0000-0000EC640000}"/>
    <cellStyle name="Normal 40 5 4 7 2" xfId="2637" xr:uid="{00000000-0005-0000-0000-0000ED640000}"/>
    <cellStyle name="Normal 40 5 4 7 2 10" xfId="20649" xr:uid="{00000000-0005-0000-0000-0000EE640000}"/>
    <cellStyle name="Normal 40 5 4 7 2 2" xfId="13702" xr:uid="{00000000-0005-0000-0000-0000EF640000}"/>
    <cellStyle name="Normal 40 5 4 7 2 2 2" xfId="41330" xr:uid="{00000000-0005-0000-0000-0000F0640000}"/>
    <cellStyle name="Normal 40 5 4 7 2 2 3" xfId="37896" xr:uid="{00000000-0005-0000-0000-0000F1640000}"/>
    <cellStyle name="Normal 40 5 4 7 2 2 4" xfId="31949" xr:uid="{00000000-0005-0000-0000-0000F2640000}"/>
    <cellStyle name="Normal 40 5 4 7 2 2 5" xfId="25812" xr:uid="{00000000-0005-0000-0000-0000F3640000}"/>
    <cellStyle name="Normal 40 5 4 7 2 3" xfId="16073" xr:uid="{00000000-0005-0000-0000-0000F4640000}"/>
    <cellStyle name="Normal 40 5 4 7 2 3 2" xfId="43701" xr:uid="{00000000-0005-0000-0000-0000F5640000}"/>
    <cellStyle name="Normal 40 5 4 7 2 3 3" xfId="27536" xr:uid="{00000000-0005-0000-0000-0000F6640000}"/>
    <cellStyle name="Normal 40 5 4 7 2 4" xfId="11613" xr:uid="{00000000-0005-0000-0000-0000F7640000}"/>
    <cellStyle name="Normal 40 5 4 7 2 4 2" xfId="39376" xr:uid="{00000000-0005-0000-0000-0000F8640000}"/>
    <cellStyle name="Normal 40 5 4 7 2 4 3" xfId="24393" xr:uid="{00000000-0005-0000-0000-0000F9640000}"/>
    <cellStyle name="Normal 40 5 4 7 2 5" xfId="18775" xr:uid="{00000000-0005-0000-0000-0000FA640000}"/>
    <cellStyle name="Normal 40 5 4 7 2 5 2" xfId="36303" xr:uid="{00000000-0005-0000-0000-0000FB640000}"/>
    <cellStyle name="Normal 40 5 4 7 2 6" xfId="10125" xr:uid="{00000000-0005-0000-0000-0000FC640000}"/>
    <cellStyle name="Normal 40 5 4 7 2 6 2" xfId="33821" xr:uid="{00000000-0005-0000-0000-0000FD640000}"/>
    <cellStyle name="Normal 40 5 4 7 2 7" xfId="8253" xr:uid="{00000000-0005-0000-0000-0000FE640000}"/>
    <cellStyle name="Normal 40 5 4 7 2 7 2" xfId="30077" xr:uid="{00000000-0005-0000-0000-0000FF640000}"/>
    <cellStyle name="Normal 40 5 4 7 2 8" xfId="6381" xr:uid="{00000000-0005-0000-0000-000000650000}"/>
    <cellStyle name="Normal 40 5 4 7 2 8 2" xfId="22521" xr:uid="{00000000-0005-0000-0000-000001650000}"/>
    <cellStyle name="Normal 40 5 4 7 2 9" xfId="4509" xr:uid="{00000000-0005-0000-0000-000002650000}"/>
    <cellStyle name="Normal 40 5 4 7 3" xfId="2093" xr:uid="{00000000-0005-0000-0000-000003650000}"/>
    <cellStyle name="Normal 40 5 4 7 3 10" xfId="20106" xr:uid="{00000000-0005-0000-0000-000004650000}"/>
    <cellStyle name="Normal 40 5 4 7 3 2" xfId="14114" xr:uid="{00000000-0005-0000-0000-000005650000}"/>
    <cellStyle name="Normal 40 5 4 7 3 2 2" xfId="41742" xr:uid="{00000000-0005-0000-0000-000006650000}"/>
    <cellStyle name="Normal 40 5 4 7 3 2 3" xfId="31406" xr:uid="{00000000-0005-0000-0000-000007650000}"/>
    <cellStyle name="Normal 40 5 4 7 3 2 4" xfId="26224" xr:uid="{00000000-0005-0000-0000-000008650000}"/>
    <cellStyle name="Normal 40 5 4 7 3 3" xfId="16485" xr:uid="{00000000-0005-0000-0000-000009650000}"/>
    <cellStyle name="Normal 40 5 4 7 3 3 2" xfId="44113" xr:uid="{00000000-0005-0000-0000-00000A650000}"/>
    <cellStyle name="Normal 40 5 4 7 3 3 3" xfId="27957" xr:uid="{00000000-0005-0000-0000-00000B650000}"/>
    <cellStyle name="Normal 40 5 4 7 3 4" xfId="10975" xr:uid="{00000000-0005-0000-0000-00000C650000}"/>
    <cellStyle name="Normal 40 5 4 7 3 4 2" xfId="38746" xr:uid="{00000000-0005-0000-0000-00000D650000}"/>
    <cellStyle name="Normal 40 5 4 7 3 4 3" xfId="23850" xr:uid="{00000000-0005-0000-0000-00000E650000}"/>
    <cellStyle name="Normal 40 5 4 7 3 5" xfId="18232" xr:uid="{00000000-0005-0000-0000-00000F650000}"/>
    <cellStyle name="Normal 40 5 4 7 3 5 2" xfId="36724" xr:uid="{00000000-0005-0000-0000-000010650000}"/>
    <cellStyle name="Normal 40 5 4 7 3 6" xfId="9582" xr:uid="{00000000-0005-0000-0000-000011650000}"/>
    <cellStyle name="Normal 40 5 4 7 3 6 2" xfId="33278" xr:uid="{00000000-0005-0000-0000-000012650000}"/>
    <cellStyle name="Normal 40 5 4 7 3 7" xfId="7710" xr:uid="{00000000-0005-0000-0000-000013650000}"/>
    <cellStyle name="Normal 40 5 4 7 3 7 2" xfId="29534" xr:uid="{00000000-0005-0000-0000-000014650000}"/>
    <cellStyle name="Normal 40 5 4 7 3 8" xfId="5838" xr:uid="{00000000-0005-0000-0000-000015650000}"/>
    <cellStyle name="Normal 40 5 4 7 3 8 2" xfId="21978" xr:uid="{00000000-0005-0000-0000-000016650000}"/>
    <cellStyle name="Normal 40 5 4 7 3 9" xfId="3966" xr:uid="{00000000-0005-0000-0000-000017650000}"/>
    <cellStyle name="Normal 40 5 4 7 4" xfId="12963" xr:uid="{00000000-0005-0000-0000-000018650000}"/>
    <cellStyle name="Normal 40 5 4 7 4 2" xfId="15369" xr:uid="{00000000-0005-0000-0000-000019650000}"/>
    <cellStyle name="Normal 40 5 4 7 4 2 2" xfId="42997" xr:uid="{00000000-0005-0000-0000-00001A650000}"/>
    <cellStyle name="Normal 40 5 4 7 4 2 3" xfId="34839" xr:uid="{00000000-0005-0000-0000-00001B650000}"/>
    <cellStyle name="Normal 40 5 4 7 4 3" xfId="40625" xr:uid="{00000000-0005-0000-0000-00001C650000}"/>
    <cellStyle name="Normal 40 5 4 7 4 4" xfId="37353" xr:uid="{00000000-0005-0000-0000-00001D650000}"/>
    <cellStyle name="Normal 40 5 4 7 4 5" xfId="30451" xr:uid="{00000000-0005-0000-0000-00001E650000}"/>
    <cellStyle name="Normal 40 5 4 7 4 6" xfId="25108" xr:uid="{00000000-0005-0000-0000-00001F650000}"/>
    <cellStyle name="Normal 40 5 4 7 5" xfId="12071" xr:uid="{00000000-0005-0000-0000-000020650000}"/>
    <cellStyle name="Normal 40 5 4 7 5 2" xfId="39818" xr:uid="{00000000-0005-0000-0000-000021650000}"/>
    <cellStyle name="Normal 40 5 4 7 5 3" xfId="34348" xr:uid="{00000000-0005-0000-0000-000022650000}"/>
    <cellStyle name="Normal 40 5 4 7 5 4" xfId="26925" xr:uid="{00000000-0005-0000-0000-000023650000}"/>
    <cellStyle name="Normal 40 5 4 7 6" xfId="14562" xr:uid="{00000000-0005-0000-0000-000024650000}"/>
    <cellStyle name="Normal 40 5 4 7 6 2" xfId="42190" xr:uid="{00000000-0005-0000-0000-000025650000}"/>
    <cellStyle name="Normal 40 5 4 7 6 3" xfId="22895" xr:uid="{00000000-0005-0000-0000-000026650000}"/>
    <cellStyle name="Normal 40 5 4 7 7" xfId="16782" xr:uid="{00000000-0005-0000-0000-000027650000}"/>
    <cellStyle name="Normal 40 5 4 7 7 2" xfId="44410" xr:uid="{00000000-0005-0000-0000-000028650000}"/>
    <cellStyle name="Normal 40 5 4 7 8" xfId="10499" xr:uid="{00000000-0005-0000-0000-000029650000}"/>
    <cellStyle name="Normal 40 5 4 7 8 2" xfId="38270" xr:uid="{00000000-0005-0000-0000-00002A650000}"/>
    <cellStyle name="Normal 40 5 4 7 9" xfId="17277" xr:uid="{00000000-0005-0000-0000-00002B650000}"/>
    <cellStyle name="Normal 40 5 4 7 9 2" xfId="35693" xr:uid="{00000000-0005-0000-0000-00002C650000}"/>
    <cellStyle name="Normal 40 5 4 8" xfId="1771" xr:uid="{00000000-0005-0000-0000-00002D650000}"/>
    <cellStyle name="Normal 40 5 4 8 10" xfId="5516" xr:uid="{00000000-0005-0000-0000-00002E650000}"/>
    <cellStyle name="Normal 40 5 4 8 10 2" xfId="21656" xr:uid="{00000000-0005-0000-0000-00002F650000}"/>
    <cellStyle name="Normal 40 5 4 8 11" xfId="3644" xr:uid="{00000000-0005-0000-0000-000030650000}"/>
    <cellStyle name="Normal 40 5 4 8 12" xfId="19784" xr:uid="{00000000-0005-0000-0000-000031650000}"/>
    <cellStyle name="Normal 40 5 4 8 2" xfId="14150" xr:uid="{00000000-0005-0000-0000-000032650000}"/>
    <cellStyle name="Normal 40 5 4 8 2 2" xfId="16521" xr:uid="{00000000-0005-0000-0000-000033650000}"/>
    <cellStyle name="Normal 40 5 4 8 2 2 2" xfId="44149" xr:uid="{00000000-0005-0000-0000-000034650000}"/>
    <cellStyle name="Normal 40 5 4 8 2 2 3" xfId="27998" xr:uid="{00000000-0005-0000-0000-000035650000}"/>
    <cellStyle name="Normal 40 5 4 8 2 3" xfId="41778" xr:uid="{00000000-0005-0000-0000-000036650000}"/>
    <cellStyle name="Normal 40 5 4 8 2 4" xfId="36765" xr:uid="{00000000-0005-0000-0000-000037650000}"/>
    <cellStyle name="Normal 40 5 4 8 2 5" xfId="31084" xr:uid="{00000000-0005-0000-0000-000038650000}"/>
    <cellStyle name="Normal 40 5 4 8 2 6" xfId="26260" xr:uid="{00000000-0005-0000-0000-000039650000}"/>
    <cellStyle name="Normal 40 5 4 8 3" xfId="12846" xr:uid="{00000000-0005-0000-0000-00003A650000}"/>
    <cellStyle name="Normal 40 5 4 8 3 2" xfId="15298" xr:uid="{00000000-0005-0000-0000-00003B650000}"/>
    <cellStyle name="Normal 40 5 4 8 3 2 2" xfId="42926" xr:uid="{00000000-0005-0000-0000-00003C650000}"/>
    <cellStyle name="Normal 40 5 4 8 3 3" xfId="40554" xr:uid="{00000000-0005-0000-0000-00003D650000}"/>
    <cellStyle name="Normal 40 5 4 8 3 4" xfId="37031" xr:uid="{00000000-0005-0000-0000-00003E650000}"/>
    <cellStyle name="Normal 40 5 4 8 3 5" xfId="34790" xr:uid="{00000000-0005-0000-0000-00003F650000}"/>
    <cellStyle name="Normal 40 5 4 8 3 6" xfId="25037" xr:uid="{00000000-0005-0000-0000-000040650000}"/>
    <cellStyle name="Normal 40 5 4 8 4" xfId="11918" xr:uid="{00000000-0005-0000-0000-000041650000}"/>
    <cellStyle name="Normal 40 5 4 8 4 2" xfId="39665" xr:uid="{00000000-0005-0000-0000-000042650000}"/>
    <cellStyle name="Normal 40 5 4 8 4 3" xfId="34195" xr:uid="{00000000-0005-0000-0000-000043650000}"/>
    <cellStyle name="Normal 40 5 4 8 4 4" xfId="26967" xr:uid="{00000000-0005-0000-0000-000044650000}"/>
    <cellStyle name="Normal 40 5 4 8 5" xfId="14409" xr:uid="{00000000-0005-0000-0000-000045650000}"/>
    <cellStyle name="Normal 40 5 4 8 5 2" xfId="42037" xr:uid="{00000000-0005-0000-0000-000046650000}"/>
    <cellStyle name="Normal 40 5 4 8 5 3" xfId="23528" xr:uid="{00000000-0005-0000-0000-000047650000}"/>
    <cellStyle name="Normal 40 5 4 8 6" xfId="11725" xr:uid="{00000000-0005-0000-0000-000048650000}"/>
    <cellStyle name="Normal 40 5 4 8 6 2" xfId="39479" xr:uid="{00000000-0005-0000-0000-000049650000}"/>
    <cellStyle name="Normal 40 5 4 8 7" xfId="17910" xr:uid="{00000000-0005-0000-0000-00004A650000}"/>
    <cellStyle name="Normal 40 5 4 8 7 2" xfId="35734" xr:uid="{00000000-0005-0000-0000-00004B650000}"/>
    <cellStyle name="Normal 40 5 4 8 8" xfId="9260" xr:uid="{00000000-0005-0000-0000-00004C650000}"/>
    <cellStyle name="Normal 40 5 4 8 8 2" xfId="32956" xr:uid="{00000000-0005-0000-0000-00004D650000}"/>
    <cellStyle name="Normal 40 5 4 8 9" xfId="7388" xr:uid="{00000000-0005-0000-0000-00004E650000}"/>
    <cellStyle name="Normal 40 5 4 8 9 2" xfId="29212" xr:uid="{00000000-0005-0000-0000-00004F650000}"/>
    <cellStyle name="Normal 40 5 4 9" xfId="2315" xr:uid="{00000000-0005-0000-0000-000050650000}"/>
    <cellStyle name="Normal 40 5 4 9 10" xfId="4187" xr:uid="{00000000-0005-0000-0000-000051650000}"/>
    <cellStyle name="Normal 40 5 4 9 11" xfId="20327" xr:uid="{00000000-0005-0000-0000-000052650000}"/>
    <cellStyle name="Normal 40 5 4 9 2" xfId="14179" xr:uid="{00000000-0005-0000-0000-000053650000}"/>
    <cellStyle name="Normal 40 5 4 9 2 2" xfId="16550" xr:uid="{00000000-0005-0000-0000-000054650000}"/>
    <cellStyle name="Normal 40 5 4 9 2 2 2" xfId="44178" xr:uid="{00000000-0005-0000-0000-000055650000}"/>
    <cellStyle name="Normal 40 5 4 9 2 2 3" xfId="28030" xr:uid="{00000000-0005-0000-0000-000056650000}"/>
    <cellStyle name="Normal 40 5 4 9 2 3" xfId="41807" xr:uid="{00000000-0005-0000-0000-000057650000}"/>
    <cellStyle name="Normal 40 5 4 9 2 4" xfId="36797" xr:uid="{00000000-0005-0000-0000-000058650000}"/>
    <cellStyle name="Normal 40 5 4 9 2 5" xfId="31627" xr:uid="{00000000-0005-0000-0000-000059650000}"/>
    <cellStyle name="Normal 40 5 4 9 2 6" xfId="26289" xr:uid="{00000000-0005-0000-0000-00005A650000}"/>
    <cellStyle name="Normal 40 5 4 9 3" xfId="12868" xr:uid="{00000000-0005-0000-0000-00005B650000}"/>
    <cellStyle name="Normal 40 5 4 9 3 2" xfId="40568" xr:uid="{00000000-0005-0000-0000-00005C650000}"/>
    <cellStyle name="Normal 40 5 4 9 3 3" xfId="37574" xr:uid="{00000000-0005-0000-0000-00005D650000}"/>
    <cellStyle name="Normal 40 5 4 9 3 4" xfId="34800" xr:uid="{00000000-0005-0000-0000-00005E650000}"/>
    <cellStyle name="Normal 40 5 4 9 3 5" xfId="25051" xr:uid="{00000000-0005-0000-0000-00005F650000}"/>
    <cellStyle name="Normal 40 5 4 9 4" xfId="15312" xr:uid="{00000000-0005-0000-0000-000060650000}"/>
    <cellStyle name="Normal 40 5 4 9 4 2" xfId="42940" xr:uid="{00000000-0005-0000-0000-000061650000}"/>
    <cellStyle name="Normal 40 5 4 9 4 3" xfId="26999" xr:uid="{00000000-0005-0000-0000-000062650000}"/>
    <cellStyle name="Normal 40 5 4 9 5" xfId="11748" xr:uid="{00000000-0005-0000-0000-000063650000}"/>
    <cellStyle name="Normal 40 5 4 9 5 2" xfId="39501" xr:uid="{00000000-0005-0000-0000-000064650000}"/>
    <cellStyle name="Normal 40 5 4 9 5 3" xfId="24071" xr:uid="{00000000-0005-0000-0000-000065650000}"/>
    <cellStyle name="Normal 40 5 4 9 6" xfId="18453" xr:uid="{00000000-0005-0000-0000-000066650000}"/>
    <cellStyle name="Normal 40 5 4 9 6 2" xfId="35766" xr:uid="{00000000-0005-0000-0000-000067650000}"/>
    <cellStyle name="Normal 40 5 4 9 7" xfId="9803" xr:uid="{00000000-0005-0000-0000-000068650000}"/>
    <cellStyle name="Normal 40 5 4 9 7 2" xfId="33499" xr:uid="{00000000-0005-0000-0000-000069650000}"/>
    <cellStyle name="Normal 40 5 4 9 8" xfId="7931" xr:uid="{00000000-0005-0000-0000-00006A650000}"/>
    <cellStyle name="Normal 40 5 4 9 8 2" xfId="29755" xr:uid="{00000000-0005-0000-0000-00006B650000}"/>
    <cellStyle name="Normal 40 5 4 9 9" xfId="6059" xr:uid="{00000000-0005-0000-0000-00006C650000}"/>
    <cellStyle name="Normal 40 5 4 9 9 2" xfId="22199" xr:uid="{00000000-0005-0000-0000-00006D650000}"/>
    <cellStyle name="Normal 40 5 5" xfId="649" xr:uid="{00000000-0005-0000-0000-00006E650000}"/>
    <cellStyle name="Normal 40 5 5 10" xfId="1622" xr:uid="{00000000-0005-0000-0000-00006F650000}"/>
    <cellStyle name="Normal 40 5 5 10 2" xfId="16299" xr:uid="{00000000-0005-0000-0000-000070650000}"/>
    <cellStyle name="Normal 40 5 5 10 2 2" xfId="43927" xr:uid="{00000000-0005-0000-0000-000071650000}"/>
    <cellStyle name="Normal 40 5 5 10 2 3" xfId="30935" xr:uid="{00000000-0005-0000-0000-000072650000}"/>
    <cellStyle name="Normal 40 5 5 10 2 4" xfId="26038" xr:uid="{00000000-0005-0000-0000-000073650000}"/>
    <cellStyle name="Normal 40 5 5 10 3" xfId="13928" xr:uid="{00000000-0005-0000-0000-000074650000}"/>
    <cellStyle name="Normal 40 5 5 10 3 2" xfId="41556" xr:uid="{00000000-0005-0000-0000-000075650000}"/>
    <cellStyle name="Normal 40 5 5 10 3 3" xfId="27769" xr:uid="{00000000-0005-0000-0000-000076650000}"/>
    <cellStyle name="Normal 40 5 5 10 4" xfId="17761" xr:uid="{00000000-0005-0000-0000-000077650000}"/>
    <cellStyle name="Normal 40 5 5 10 4 2" xfId="36536" xr:uid="{00000000-0005-0000-0000-000078650000}"/>
    <cellStyle name="Normal 40 5 5 10 4 3" xfId="23379" xr:uid="{00000000-0005-0000-0000-000079650000}"/>
    <cellStyle name="Normal 40 5 5 10 5" xfId="9111" xr:uid="{00000000-0005-0000-0000-00007A650000}"/>
    <cellStyle name="Normal 40 5 5 10 5 2" xfId="32807" xr:uid="{00000000-0005-0000-0000-00007B650000}"/>
    <cellStyle name="Normal 40 5 5 10 6" xfId="7239" xr:uid="{00000000-0005-0000-0000-00007C650000}"/>
    <cellStyle name="Normal 40 5 5 10 6 2" xfId="29063" xr:uid="{00000000-0005-0000-0000-00007D650000}"/>
    <cellStyle name="Normal 40 5 5 10 7" xfId="5367" xr:uid="{00000000-0005-0000-0000-00007E650000}"/>
    <cellStyle name="Normal 40 5 5 10 7 2" xfId="21507" xr:uid="{00000000-0005-0000-0000-00007F650000}"/>
    <cellStyle name="Normal 40 5 5 10 8" xfId="3495" xr:uid="{00000000-0005-0000-0000-000080650000}"/>
    <cellStyle name="Normal 40 5 5 10 9" xfId="19635" xr:uid="{00000000-0005-0000-0000-000081650000}"/>
    <cellStyle name="Normal 40 5 5 11" xfId="1469" xr:uid="{00000000-0005-0000-0000-000082650000}"/>
    <cellStyle name="Normal 40 5 5 11 2" xfId="14893" xr:uid="{00000000-0005-0000-0000-000083650000}"/>
    <cellStyle name="Normal 40 5 5 11 2 2" xfId="42521" xr:uid="{00000000-0005-0000-0000-000084650000}"/>
    <cellStyle name="Normal 40 5 5 11 2 3" xfId="30782" xr:uid="{00000000-0005-0000-0000-000085650000}"/>
    <cellStyle name="Normal 40 5 5 11 2 4" xfId="26391" xr:uid="{00000000-0005-0000-0000-000086650000}"/>
    <cellStyle name="Normal 40 5 5 11 3" xfId="12402" xr:uid="{00000000-0005-0000-0000-000087650000}"/>
    <cellStyle name="Normal 40 5 5 11 3 2" xfId="40149" xr:uid="{00000000-0005-0000-0000-000088650000}"/>
    <cellStyle name="Normal 40 5 5 11 3 3" xfId="23226" xr:uid="{00000000-0005-0000-0000-000089650000}"/>
    <cellStyle name="Normal 40 5 5 11 4" xfId="17608" xr:uid="{00000000-0005-0000-0000-00008A650000}"/>
    <cellStyle name="Normal 40 5 5 11 4 2" xfId="35186" xr:uid="{00000000-0005-0000-0000-00008B650000}"/>
    <cellStyle name="Normal 40 5 5 11 5" xfId="8958" xr:uid="{00000000-0005-0000-0000-00008C650000}"/>
    <cellStyle name="Normal 40 5 5 11 5 2" xfId="32654" xr:uid="{00000000-0005-0000-0000-00008D650000}"/>
    <cellStyle name="Normal 40 5 5 11 6" xfId="7086" xr:uid="{00000000-0005-0000-0000-00008E650000}"/>
    <cellStyle name="Normal 40 5 5 11 6 2" xfId="28910" xr:uid="{00000000-0005-0000-0000-00008F650000}"/>
    <cellStyle name="Normal 40 5 5 11 7" xfId="5214" xr:uid="{00000000-0005-0000-0000-000090650000}"/>
    <cellStyle name="Normal 40 5 5 11 7 2" xfId="21354" xr:uid="{00000000-0005-0000-0000-000091650000}"/>
    <cellStyle name="Normal 40 5 5 11 8" xfId="3342" xr:uid="{00000000-0005-0000-0000-000092650000}"/>
    <cellStyle name="Normal 40 5 5 11 9" xfId="19482" xr:uid="{00000000-0005-0000-0000-000093650000}"/>
    <cellStyle name="Normal 40 5 5 12" xfId="11773" xr:uid="{00000000-0005-0000-0000-000094650000}"/>
    <cellStyle name="Normal 40 5 5 12 2" xfId="39526" xr:uid="{00000000-0005-0000-0000-000095650000}"/>
    <cellStyle name="Normal 40 5 5 12 3" xfId="36882" xr:uid="{00000000-0005-0000-0000-000096650000}"/>
    <cellStyle name="Normal 40 5 5 12 4" xfId="30306" xr:uid="{00000000-0005-0000-0000-000097650000}"/>
    <cellStyle name="Normal 40 5 5 12 5" xfId="24629" xr:uid="{00000000-0005-0000-0000-000098650000}"/>
    <cellStyle name="Normal 40 5 5 13" xfId="14264" xr:uid="{00000000-0005-0000-0000-000099650000}"/>
    <cellStyle name="Normal 40 5 5 13 2" xfId="41892" xr:uid="{00000000-0005-0000-0000-00009A650000}"/>
    <cellStyle name="Normal 40 5 5 13 3" xfId="34050" xr:uid="{00000000-0005-0000-0000-00009B650000}"/>
    <cellStyle name="Normal 40 5 5 13 4" xfId="26403" xr:uid="{00000000-0005-0000-0000-00009C650000}"/>
    <cellStyle name="Normal 40 5 5 14" xfId="16637" xr:uid="{00000000-0005-0000-0000-00009D650000}"/>
    <cellStyle name="Normal 40 5 5 14 2" xfId="44265" xr:uid="{00000000-0005-0000-0000-00009E650000}"/>
    <cellStyle name="Normal 40 5 5 14 3" xfId="22750" xr:uid="{00000000-0005-0000-0000-00009F650000}"/>
    <cellStyle name="Normal 40 5 5 15" xfId="10354" xr:uid="{00000000-0005-0000-0000-0000A0650000}"/>
    <cellStyle name="Normal 40 5 5 15 2" xfId="38125" xr:uid="{00000000-0005-0000-0000-0000A1650000}"/>
    <cellStyle name="Normal 40 5 5 16" xfId="17132" xr:uid="{00000000-0005-0000-0000-0000A2650000}"/>
    <cellStyle name="Normal 40 5 5 16 2" xfId="35033" xr:uid="{00000000-0005-0000-0000-0000A3650000}"/>
    <cellStyle name="Normal 40 5 5 17" xfId="8482" xr:uid="{00000000-0005-0000-0000-0000A4650000}"/>
    <cellStyle name="Normal 40 5 5 17 2" xfId="32178" xr:uid="{00000000-0005-0000-0000-0000A5650000}"/>
    <cellStyle name="Normal 40 5 5 18" xfId="6610" xr:uid="{00000000-0005-0000-0000-0000A6650000}"/>
    <cellStyle name="Normal 40 5 5 18 2" xfId="28434" xr:uid="{00000000-0005-0000-0000-0000A7650000}"/>
    <cellStyle name="Normal 40 5 5 19" xfId="4738" xr:uid="{00000000-0005-0000-0000-0000A8650000}"/>
    <cellStyle name="Normal 40 5 5 19 2" xfId="20878" xr:uid="{00000000-0005-0000-0000-0000A9650000}"/>
    <cellStyle name="Normal 40 5 5 2" xfId="671" xr:uid="{00000000-0005-0000-0000-0000AA650000}"/>
    <cellStyle name="Normal 40 5 5 2 2" xfId="2288" xr:uid="{00000000-0005-0000-0000-0000AB650000}"/>
    <cellStyle name="Normal 40 5 5 2 2 10" xfId="18427" xr:uid="{00000000-0005-0000-0000-0000AC650000}"/>
    <cellStyle name="Normal 40 5 5 2 2 10 2" xfId="33473" xr:uid="{00000000-0005-0000-0000-0000AD650000}"/>
    <cellStyle name="Normal 40 5 5 2 2 11" xfId="9777" xr:uid="{00000000-0005-0000-0000-0000AE650000}"/>
    <cellStyle name="Normal 40 5 5 2 2 11 2" xfId="29729" xr:uid="{00000000-0005-0000-0000-0000AF650000}"/>
    <cellStyle name="Normal 40 5 5 2 2 12" xfId="7905" xr:uid="{00000000-0005-0000-0000-0000B0650000}"/>
    <cellStyle name="Normal 40 5 5 2 2 12 2" xfId="22173" xr:uid="{00000000-0005-0000-0000-0000B1650000}"/>
    <cellStyle name="Normal 40 5 5 2 2 13" xfId="6033" xr:uid="{00000000-0005-0000-0000-0000B2650000}"/>
    <cellStyle name="Normal 40 5 5 2 2 14" xfId="4161" xr:uid="{00000000-0005-0000-0000-0000B3650000}"/>
    <cellStyle name="Normal 40 5 5 2 2 15" xfId="20301" xr:uid="{00000000-0005-0000-0000-0000B4650000}"/>
    <cellStyle name="Normal 40 5 5 2 2 2" xfId="2832" xr:uid="{00000000-0005-0000-0000-0000B5650000}"/>
    <cellStyle name="Normal 40 5 5 2 2 2 10" xfId="20844" xr:uid="{00000000-0005-0000-0000-0000B6650000}"/>
    <cellStyle name="Normal 40 5 5 2 2 2 2" xfId="14166" xr:uid="{00000000-0005-0000-0000-0000B7650000}"/>
    <cellStyle name="Normal 40 5 5 2 2 2 2 2" xfId="16537" xr:uid="{00000000-0005-0000-0000-0000B8650000}"/>
    <cellStyle name="Normal 40 5 5 2 2 2 2 2 2" xfId="44165" xr:uid="{00000000-0005-0000-0000-0000B9650000}"/>
    <cellStyle name="Normal 40 5 5 2 2 2 2 2 3" xfId="28014" xr:uid="{00000000-0005-0000-0000-0000BA650000}"/>
    <cellStyle name="Normal 40 5 5 2 2 2 2 3" xfId="41794" xr:uid="{00000000-0005-0000-0000-0000BB650000}"/>
    <cellStyle name="Normal 40 5 5 2 2 2 2 4" xfId="36781" xr:uid="{00000000-0005-0000-0000-0000BC650000}"/>
    <cellStyle name="Normal 40 5 5 2 2 2 2 5" xfId="32144" xr:uid="{00000000-0005-0000-0000-0000BD650000}"/>
    <cellStyle name="Normal 40 5 5 2 2 2 2 6" xfId="26276" xr:uid="{00000000-0005-0000-0000-0000BE650000}"/>
    <cellStyle name="Normal 40 5 5 2 2 2 3" xfId="15635" xr:uid="{00000000-0005-0000-0000-0000BF650000}"/>
    <cellStyle name="Normal 40 5 5 2 2 2 3 2" xfId="43263" xr:uid="{00000000-0005-0000-0000-0000C0650000}"/>
    <cellStyle name="Normal 40 5 5 2 2 2 3 3" xfId="38091" xr:uid="{00000000-0005-0000-0000-0000C1650000}"/>
    <cellStyle name="Normal 40 5 5 2 2 2 3 4" xfId="34942" xr:uid="{00000000-0005-0000-0000-0000C2650000}"/>
    <cellStyle name="Normal 40 5 5 2 2 2 3 5" xfId="25374" xr:uid="{00000000-0005-0000-0000-0000C3650000}"/>
    <cellStyle name="Normal 40 5 5 2 2 2 4" xfId="13255" xr:uid="{00000000-0005-0000-0000-0000C4650000}"/>
    <cellStyle name="Normal 40 5 5 2 2 2 4 2" xfId="40892" xr:uid="{00000000-0005-0000-0000-0000C5650000}"/>
    <cellStyle name="Normal 40 5 5 2 2 2 4 3" xfId="26983" xr:uid="{00000000-0005-0000-0000-0000C6650000}"/>
    <cellStyle name="Normal 40 5 5 2 2 2 5" xfId="18970" xr:uid="{00000000-0005-0000-0000-0000C7650000}"/>
    <cellStyle name="Normal 40 5 5 2 2 2 5 2" xfId="35750" xr:uid="{00000000-0005-0000-0000-0000C8650000}"/>
    <cellStyle name="Normal 40 5 5 2 2 2 5 3" xfId="24588" xr:uid="{00000000-0005-0000-0000-0000C9650000}"/>
    <cellStyle name="Normal 40 5 5 2 2 2 6" xfId="10320" xr:uid="{00000000-0005-0000-0000-0000CA650000}"/>
    <cellStyle name="Normal 40 5 5 2 2 2 6 2" xfId="34016" xr:uid="{00000000-0005-0000-0000-0000CB650000}"/>
    <cellStyle name="Normal 40 5 5 2 2 2 7" xfId="8448" xr:uid="{00000000-0005-0000-0000-0000CC650000}"/>
    <cellStyle name="Normal 40 5 5 2 2 2 7 2" xfId="30272" xr:uid="{00000000-0005-0000-0000-0000CD650000}"/>
    <cellStyle name="Normal 40 5 5 2 2 2 8" xfId="6576" xr:uid="{00000000-0005-0000-0000-0000CE650000}"/>
    <cellStyle name="Normal 40 5 5 2 2 2 8 2" xfId="22716" xr:uid="{00000000-0005-0000-0000-0000CF650000}"/>
    <cellStyle name="Normal 40 5 5 2 2 2 9" xfId="4704" xr:uid="{00000000-0005-0000-0000-0000D0650000}"/>
    <cellStyle name="Normal 40 5 5 2 2 3" xfId="13278" xr:uid="{00000000-0005-0000-0000-0000D1650000}"/>
    <cellStyle name="Normal 40 5 5 2 2 3 2" xfId="14231" xr:uid="{00000000-0005-0000-0000-0000D2650000}"/>
    <cellStyle name="Normal 40 5 5 2 2 3 2 2" xfId="16602" xr:uid="{00000000-0005-0000-0000-0000D3650000}"/>
    <cellStyle name="Normal 40 5 5 2 2 3 2 2 2" xfId="44230" xr:uid="{00000000-0005-0000-0000-0000D4650000}"/>
    <cellStyle name="Normal 40 5 5 2 2 3 2 2 3" xfId="28082" xr:uid="{00000000-0005-0000-0000-0000D5650000}"/>
    <cellStyle name="Normal 40 5 5 2 2 3 2 3" xfId="41859" xr:uid="{00000000-0005-0000-0000-0000D6650000}"/>
    <cellStyle name="Normal 40 5 5 2 2 3 2 4" xfId="36849" xr:uid="{00000000-0005-0000-0000-0000D7650000}"/>
    <cellStyle name="Normal 40 5 5 2 2 3 2 5" xfId="35000" xr:uid="{00000000-0005-0000-0000-0000D8650000}"/>
    <cellStyle name="Normal 40 5 5 2 2 3 2 6" xfId="26341" xr:uid="{00000000-0005-0000-0000-0000D9650000}"/>
    <cellStyle name="Normal 40 5 5 2 2 3 3" xfId="15649" xr:uid="{00000000-0005-0000-0000-0000DA650000}"/>
    <cellStyle name="Normal 40 5 5 2 2 3 3 2" xfId="43277" xr:uid="{00000000-0005-0000-0000-0000DB650000}"/>
    <cellStyle name="Normal 40 5 5 2 2 3 3 3" xfId="27051" xr:uid="{00000000-0005-0000-0000-0000DC650000}"/>
    <cellStyle name="Normal 40 5 5 2 2 3 4" xfId="40906" xr:uid="{00000000-0005-0000-0000-0000DD650000}"/>
    <cellStyle name="Normal 40 5 5 2 2 3 5" xfId="35818" xr:uid="{00000000-0005-0000-0000-0000DE650000}"/>
    <cellStyle name="Normal 40 5 5 2 2 3 6" xfId="31601" xr:uid="{00000000-0005-0000-0000-0000DF650000}"/>
    <cellStyle name="Normal 40 5 5 2 2 3 7" xfId="25388" xr:uid="{00000000-0005-0000-0000-0000E0650000}"/>
    <cellStyle name="Normal 40 5 5 2 2 4" xfId="13283" xr:uid="{00000000-0005-0000-0000-0000E1650000}"/>
    <cellStyle name="Normal 40 5 5 2 2 4 2" xfId="14238" xr:uid="{00000000-0005-0000-0000-0000E2650000}"/>
    <cellStyle name="Normal 40 5 5 2 2 4 2 2" xfId="16609" xr:uid="{00000000-0005-0000-0000-0000E3650000}"/>
    <cellStyle name="Normal 40 5 5 2 2 4 2 2 2" xfId="44237" xr:uid="{00000000-0005-0000-0000-0000E4650000}"/>
    <cellStyle name="Normal 40 5 5 2 2 4 2 2 3" xfId="28089" xr:uid="{00000000-0005-0000-0000-0000E5650000}"/>
    <cellStyle name="Normal 40 5 5 2 2 4 2 3" xfId="41866" xr:uid="{00000000-0005-0000-0000-0000E6650000}"/>
    <cellStyle name="Normal 40 5 5 2 2 4 2 4" xfId="36856" xr:uid="{00000000-0005-0000-0000-0000E7650000}"/>
    <cellStyle name="Normal 40 5 5 2 2 4 2 5" xfId="35007" xr:uid="{00000000-0005-0000-0000-0000E8650000}"/>
    <cellStyle name="Normal 40 5 5 2 2 4 2 6" xfId="26348" xr:uid="{00000000-0005-0000-0000-0000E9650000}"/>
    <cellStyle name="Normal 40 5 5 2 2 4 3" xfId="15654" xr:uid="{00000000-0005-0000-0000-0000EA650000}"/>
    <cellStyle name="Normal 40 5 5 2 2 4 3 2" xfId="43282" xr:uid="{00000000-0005-0000-0000-0000EB650000}"/>
    <cellStyle name="Normal 40 5 5 2 2 4 3 3" xfId="27058" xr:uid="{00000000-0005-0000-0000-0000EC650000}"/>
    <cellStyle name="Normal 40 5 5 2 2 4 4" xfId="40911" xr:uid="{00000000-0005-0000-0000-0000ED650000}"/>
    <cellStyle name="Normal 40 5 5 2 2 4 5" xfId="35825" xr:uid="{00000000-0005-0000-0000-0000EE650000}"/>
    <cellStyle name="Normal 40 5 5 2 2 4 6" xfId="34959" xr:uid="{00000000-0005-0000-0000-0000EF650000}"/>
    <cellStyle name="Normal 40 5 5 2 2 4 7" xfId="25393" xr:uid="{00000000-0005-0000-0000-0000F0650000}"/>
    <cellStyle name="Normal 40 5 5 2 2 5" xfId="13285" xr:uid="{00000000-0005-0000-0000-0000F1650000}"/>
    <cellStyle name="Normal 40 5 5 2 2 5 2" xfId="14240" xr:uid="{00000000-0005-0000-0000-0000F2650000}"/>
    <cellStyle name="Normal 40 5 5 2 2 5 2 2" xfId="16611" xr:uid="{00000000-0005-0000-0000-0000F3650000}"/>
    <cellStyle name="Normal 40 5 5 2 2 5 2 2 2" xfId="44239" xr:uid="{00000000-0005-0000-0000-0000F4650000}"/>
    <cellStyle name="Normal 40 5 5 2 2 5 2 2 3" xfId="28091" xr:uid="{00000000-0005-0000-0000-0000F5650000}"/>
    <cellStyle name="Normal 40 5 5 2 2 5 2 3" xfId="41868" xr:uid="{00000000-0005-0000-0000-0000F6650000}"/>
    <cellStyle name="Normal 40 5 5 2 2 5 2 4" xfId="36858" xr:uid="{00000000-0005-0000-0000-0000F7650000}"/>
    <cellStyle name="Normal 40 5 5 2 2 5 2 5" xfId="35009" xr:uid="{00000000-0005-0000-0000-0000F8650000}"/>
    <cellStyle name="Normal 40 5 5 2 2 5 2 6" xfId="26350" xr:uid="{00000000-0005-0000-0000-0000F9650000}"/>
    <cellStyle name="Normal 40 5 5 2 2 5 3" xfId="15656" xr:uid="{00000000-0005-0000-0000-0000FA650000}"/>
    <cellStyle name="Normal 40 5 5 2 2 5 3 2" xfId="43284" xr:uid="{00000000-0005-0000-0000-0000FB650000}"/>
    <cellStyle name="Normal 40 5 5 2 2 5 3 3" xfId="27060" xr:uid="{00000000-0005-0000-0000-0000FC650000}"/>
    <cellStyle name="Normal 40 5 5 2 2 5 4" xfId="40913" xr:uid="{00000000-0005-0000-0000-0000FD650000}"/>
    <cellStyle name="Normal 40 5 5 2 2 5 5" xfId="35827" xr:uid="{00000000-0005-0000-0000-0000FE650000}"/>
    <cellStyle name="Normal 40 5 5 2 2 5 6" xfId="34961" xr:uid="{00000000-0005-0000-0000-0000FF650000}"/>
    <cellStyle name="Normal 40 5 5 2 2 5 7" xfId="25395" xr:uid="{00000000-0005-0000-0000-000000660000}"/>
    <cellStyle name="Normal 40 5 5 2 2 6" xfId="13250" xr:uid="{00000000-0005-0000-0000-000001660000}"/>
    <cellStyle name="Normal 40 5 5 2 2 6 2" xfId="40889" xr:uid="{00000000-0005-0000-0000-000002660000}"/>
    <cellStyle name="Normal 40 5 5 2 2 6 3" xfId="37548" xr:uid="{00000000-0005-0000-0000-000003660000}"/>
    <cellStyle name="Normal 40 5 5 2 2 7" xfId="12650" xr:uid="{00000000-0005-0000-0000-000004660000}"/>
    <cellStyle name="Normal 40 5 5 2 2 7 2" xfId="40388" xr:uid="{00000000-0005-0000-0000-000005660000}"/>
    <cellStyle name="Normal 40 5 5 2 2 7 3" xfId="34710" xr:uid="{00000000-0005-0000-0000-000006660000}"/>
    <cellStyle name="Normal 40 5 5 2 2 7 4" xfId="24871" xr:uid="{00000000-0005-0000-0000-000007660000}"/>
    <cellStyle name="Normal 40 5 5 2 2 8" xfId="15132" xr:uid="{00000000-0005-0000-0000-000008660000}"/>
    <cellStyle name="Normal 40 5 5 2 2 8 2" xfId="42760" xr:uid="{00000000-0005-0000-0000-000009660000}"/>
    <cellStyle name="Normal 40 5 5 2 2 8 3" xfId="24045" xr:uid="{00000000-0005-0000-0000-00000A660000}"/>
    <cellStyle name="Normal 40 5 5 2 2 9" xfId="11731" xr:uid="{00000000-0005-0000-0000-00000B660000}"/>
    <cellStyle name="Normal 40 5 5 2 2 9 2" xfId="39485" xr:uid="{00000000-0005-0000-0000-00000C660000}"/>
    <cellStyle name="Normal 40 5 5 2 3" xfId="12837" xr:uid="{00000000-0005-0000-0000-00000D660000}"/>
    <cellStyle name="Normal 40 5 5 2 3 2" xfId="13258" xr:uid="{00000000-0005-0000-0000-00000E660000}"/>
    <cellStyle name="Normal 40 5 5 2 3 3" xfId="15292" xr:uid="{00000000-0005-0000-0000-00000F660000}"/>
    <cellStyle name="Normal 40 5 5 2 3 3 2" xfId="42920" xr:uid="{00000000-0005-0000-0000-000010660000}"/>
    <cellStyle name="Normal 40 5 5 2 3 4" xfId="40548" xr:uid="{00000000-0005-0000-0000-000011660000}"/>
    <cellStyle name="Normal 40 5 5 2 3 5" xfId="34785" xr:uid="{00000000-0005-0000-0000-000012660000}"/>
    <cellStyle name="Normal 40 5 5 2 3 6" xfId="25031" xr:uid="{00000000-0005-0000-0000-000013660000}"/>
    <cellStyle name="Normal 40 5 5 2 4" xfId="12839" xr:uid="{00000000-0005-0000-0000-000014660000}"/>
    <cellStyle name="Normal 40 5 5 2 4 2" xfId="13209" xr:uid="{00000000-0005-0000-0000-000015660000}"/>
    <cellStyle name="Normal 40 5 5 2 4 3" xfId="15294" xr:uid="{00000000-0005-0000-0000-000016660000}"/>
    <cellStyle name="Normal 40 5 5 2 4 3 2" xfId="42922" xr:uid="{00000000-0005-0000-0000-000017660000}"/>
    <cellStyle name="Normal 40 5 5 2 4 4" xfId="40550" xr:uid="{00000000-0005-0000-0000-000018660000}"/>
    <cellStyle name="Normal 40 5 5 2 4 5" xfId="34787" xr:uid="{00000000-0005-0000-0000-000019660000}"/>
    <cellStyle name="Normal 40 5 5 2 4 6" xfId="25033" xr:uid="{00000000-0005-0000-0000-00001A660000}"/>
    <cellStyle name="Normal 40 5 5 2 5" xfId="13273" xr:uid="{00000000-0005-0000-0000-00001B660000}"/>
    <cellStyle name="Normal 40 5 5 2 6" xfId="13248" xr:uid="{00000000-0005-0000-0000-00001C660000}"/>
    <cellStyle name="Normal 40 5 5 2 6 2" xfId="15632" xr:uid="{00000000-0005-0000-0000-00001D660000}"/>
    <cellStyle name="Normal 40 5 5 2 6 2 2" xfId="43260" xr:uid="{00000000-0005-0000-0000-00001E660000}"/>
    <cellStyle name="Normal 40 5 5 2 6 2 3" xfId="26871" xr:uid="{00000000-0005-0000-0000-00001F660000}"/>
    <cellStyle name="Normal 40 5 5 2 6 3" xfId="40888" xr:uid="{00000000-0005-0000-0000-000020660000}"/>
    <cellStyle name="Normal 40 5 5 2 6 4" xfId="35639" xr:uid="{00000000-0005-0000-0000-000021660000}"/>
    <cellStyle name="Normal 40 5 5 2 6 5" xfId="34939" xr:uid="{00000000-0005-0000-0000-000022660000}"/>
    <cellStyle name="Normal 40 5 5 2 6 6" xfId="25371" xr:uid="{00000000-0005-0000-0000-000023660000}"/>
    <cellStyle name="Normal 40 5 5 2 7" xfId="14062" xr:uid="{00000000-0005-0000-0000-000024660000}"/>
    <cellStyle name="Normal 40 5 5 2 7 2" xfId="16433" xr:uid="{00000000-0005-0000-0000-000025660000}"/>
    <cellStyle name="Normal 40 5 5 2 7 2 2" xfId="44061" xr:uid="{00000000-0005-0000-0000-000026660000}"/>
    <cellStyle name="Normal 40 5 5 2 7 2 3" xfId="27903" xr:uid="{00000000-0005-0000-0000-000027660000}"/>
    <cellStyle name="Normal 40 5 5 2 7 3" xfId="41690" xr:uid="{00000000-0005-0000-0000-000028660000}"/>
    <cellStyle name="Normal 40 5 5 2 7 4" xfId="36670" xr:uid="{00000000-0005-0000-0000-000029660000}"/>
    <cellStyle name="Normal 40 5 5 2 7 5" xfId="34984" xr:uid="{00000000-0005-0000-0000-00002A660000}"/>
    <cellStyle name="Normal 40 5 5 2 7 6" xfId="26172" xr:uid="{00000000-0005-0000-0000-00002B660000}"/>
    <cellStyle name="Normal 40 5 5 20" xfId="2866" xr:uid="{00000000-0005-0000-0000-00002C660000}"/>
    <cellStyle name="Normal 40 5 5 21" xfId="19006" xr:uid="{00000000-0005-0000-0000-00002D660000}"/>
    <cellStyle name="Normal 40 5 5 3" xfId="1017" xr:uid="{00000000-0005-0000-0000-00002E660000}"/>
    <cellStyle name="Normal 40 5 5 3 2" xfId="13024" xr:uid="{00000000-0005-0000-0000-00002F660000}"/>
    <cellStyle name="Normal 40 5 5 3 2 2" xfId="15422" xr:uid="{00000000-0005-0000-0000-000030660000}"/>
    <cellStyle name="Normal 40 5 5 3 2 2 2" xfId="43050" xr:uid="{00000000-0005-0000-0000-000031660000}"/>
    <cellStyle name="Normal 40 5 5 3 2 3" xfId="40678" xr:uid="{00000000-0005-0000-0000-000032660000}"/>
    <cellStyle name="Normal 40 5 5 3 2 4" xfId="34870" xr:uid="{00000000-0005-0000-0000-000033660000}"/>
    <cellStyle name="Normal 40 5 5 3 2 5" xfId="25161" xr:uid="{00000000-0005-0000-0000-000034660000}"/>
    <cellStyle name="Normal 40 5 5 4" xfId="1092" xr:uid="{00000000-0005-0000-0000-000035660000}"/>
    <cellStyle name="Normal 40 5 5 4 10" xfId="16736" xr:uid="{00000000-0005-0000-0000-000036660000}"/>
    <cellStyle name="Normal 40 5 5 4 10 2" xfId="44364" xr:uid="{00000000-0005-0000-0000-000037660000}"/>
    <cellStyle name="Normal 40 5 5 4 10 3" xfId="22849" xr:uid="{00000000-0005-0000-0000-000038660000}"/>
    <cellStyle name="Normal 40 5 5 4 11" xfId="10453" xr:uid="{00000000-0005-0000-0000-000039660000}"/>
    <cellStyle name="Normal 40 5 5 4 11 2" xfId="38224" xr:uid="{00000000-0005-0000-0000-00003A660000}"/>
    <cellStyle name="Normal 40 5 5 4 12" xfId="17231" xr:uid="{00000000-0005-0000-0000-00003B660000}"/>
    <cellStyle name="Normal 40 5 5 4 12 2" xfId="35132" xr:uid="{00000000-0005-0000-0000-00003C660000}"/>
    <cellStyle name="Normal 40 5 5 4 13" xfId="8581" xr:uid="{00000000-0005-0000-0000-00003D660000}"/>
    <cellStyle name="Normal 40 5 5 4 13 2" xfId="32277" xr:uid="{00000000-0005-0000-0000-00003E660000}"/>
    <cellStyle name="Normal 40 5 5 4 14" xfId="6709" xr:uid="{00000000-0005-0000-0000-00003F660000}"/>
    <cellStyle name="Normal 40 5 5 4 14 2" xfId="28533" xr:uid="{00000000-0005-0000-0000-000040660000}"/>
    <cellStyle name="Normal 40 5 5 4 15" xfId="4837" xr:uid="{00000000-0005-0000-0000-000041660000}"/>
    <cellStyle name="Normal 40 5 5 4 15 2" xfId="20977" xr:uid="{00000000-0005-0000-0000-000042660000}"/>
    <cellStyle name="Normal 40 5 5 4 16" xfId="2965" xr:uid="{00000000-0005-0000-0000-000043660000}"/>
    <cellStyle name="Normal 40 5 5 4 17" xfId="19105" xr:uid="{00000000-0005-0000-0000-000044660000}"/>
    <cellStyle name="Normal 40 5 5 4 2" xfId="1415" xr:uid="{00000000-0005-0000-0000-000045660000}"/>
    <cellStyle name="Normal 40 5 5 4 2 10" xfId="7032" xr:uid="{00000000-0005-0000-0000-000046660000}"/>
    <cellStyle name="Normal 40 5 5 4 2 10 2" xfId="28856" xr:uid="{00000000-0005-0000-0000-000047660000}"/>
    <cellStyle name="Normal 40 5 5 4 2 11" xfId="5160" xr:uid="{00000000-0005-0000-0000-000048660000}"/>
    <cellStyle name="Normal 40 5 5 4 2 11 2" xfId="21300" xr:uid="{00000000-0005-0000-0000-000049660000}"/>
    <cellStyle name="Normal 40 5 5 4 2 12" xfId="3288" xr:uid="{00000000-0005-0000-0000-00004A660000}"/>
    <cellStyle name="Normal 40 5 5 4 2 13" xfId="19428" xr:uid="{00000000-0005-0000-0000-00004B660000}"/>
    <cellStyle name="Normal 40 5 5 4 2 2" xfId="2591" xr:uid="{00000000-0005-0000-0000-00004C660000}"/>
    <cellStyle name="Normal 40 5 5 4 2 2 10" xfId="20603" xr:uid="{00000000-0005-0000-0000-00004D660000}"/>
    <cellStyle name="Normal 40 5 5 4 2 2 2" xfId="13664" xr:uid="{00000000-0005-0000-0000-00004E660000}"/>
    <cellStyle name="Normal 40 5 5 4 2 2 2 2" xfId="41292" xr:uid="{00000000-0005-0000-0000-00004F660000}"/>
    <cellStyle name="Normal 40 5 5 4 2 2 2 3" xfId="37850" xr:uid="{00000000-0005-0000-0000-000050660000}"/>
    <cellStyle name="Normal 40 5 5 4 2 2 2 4" xfId="31903" xr:uid="{00000000-0005-0000-0000-000051660000}"/>
    <cellStyle name="Normal 40 5 5 4 2 2 2 5" xfId="25774" xr:uid="{00000000-0005-0000-0000-000052660000}"/>
    <cellStyle name="Normal 40 5 5 4 2 2 3" xfId="16035" xr:uid="{00000000-0005-0000-0000-000053660000}"/>
    <cellStyle name="Normal 40 5 5 4 2 2 3 2" xfId="43663" xr:uid="{00000000-0005-0000-0000-000054660000}"/>
    <cellStyle name="Normal 40 5 5 4 2 2 3 3" xfId="27490" xr:uid="{00000000-0005-0000-0000-000055660000}"/>
    <cellStyle name="Normal 40 5 5 4 2 2 4" xfId="11621" xr:uid="{00000000-0005-0000-0000-000056660000}"/>
    <cellStyle name="Normal 40 5 5 4 2 2 4 2" xfId="39384" xr:uid="{00000000-0005-0000-0000-000057660000}"/>
    <cellStyle name="Normal 40 5 5 4 2 2 4 3" xfId="24347" xr:uid="{00000000-0005-0000-0000-000058660000}"/>
    <cellStyle name="Normal 40 5 5 4 2 2 5" xfId="18729" xr:uid="{00000000-0005-0000-0000-000059660000}"/>
    <cellStyle name="Normal 40 5 5 4 2 2 5 2" xfId="36257" xr:uid="{00000000-0005-0000-0000-00005A660000}"/>
    <cellStyle name="Normal 40 5 5 4 2 2 6" xfId="10079" xr:uid="{00000000-0005-0000-0000-00005B660000}"/>
    <cellStyle name="Normal 40 5 5 4 2 2 6 2" xfId="33775" xr:uid="{00000000-0005-0000-0000-00005C660000}"/>
    <cellStyle name="Normal 40 5 5 4 2 2 7" xfId="8207" xr:uid="{00000000-0005-0000-0000-00005D660000}"/>
    <cellStyle name="Normal 40 5 5 4 2 2 7 2" xfId="30031" xr:uid="{00000000-0005-0000-0000-00005E660000}"/>
    <cellStyle name="Normal 40 5 5 4 2 2 8" xfId="6335" xr:uid="{00000000-0005-0000-0000-00005F660000}"/>
    <cellStyle name="Normal 40 5 5 4 2 2 8 2" xfId="22475" xr:uid="{00000000-0005-0000-0000-000060660000}"/>
    <cellStyle name="Normal 40 5 5 4 2 2 9" xfId="4463" xr:uid="{00000000-0005-0000-0000-000061660000}"/>
    <cellStyle name="Normal 40 5 5 4 2 3" xfId="2047" xr:uid="{00000000-0005-0000-0000-000062660000}"/>
    <cellStyle name="Normal 40 5 5 4 2 3 10" xfId="20060" xr:uid="{00000000-0005-0000-0000-000063660000}"/>
    <cellStyle name="Normal 40 5 5 4 2 3 2" xfId="12802" xr:uid="{00000000-0005-0000-0000-000064660000}"/>
    <cellStyle name="Normal 40 5 5 4 2 3 2 2" xfId="40526" xr:uid="{00000000-0005-0000-0000-000065660000}"/>
    <cellStyle name="Normal 40 5 5 4 2 3 2 3" xfId="31360" xr:uid="{00000000-0005-0000-0000-000066660000}"/>
    <cellStyle name="Normal 40 5 5 4 2 3 2 4" xfId="28399" xr:uid="{00000000-0005-0000-0000-000067660000}"/>
    <cellStyle name="Normal 40 5 5 4 2 3 3" xfId="15270" xr:uid="{00000000-0005-0000-0000-000068660000}"/>
    <cellStyle name="Normal 40 5 5 4 2 3 3 2" xfId="42898" xr:uid="{00000000-0005-0000-0000-000069660000}"/>
    <cellStyle name="Normal 40 5 5 4 2 3 3 3" xfId="23804" xr:uid="{00000000-0005-0000-0000-00006A660000}"/>
    <cellStyle name="Normal 40 5 5 4 2 3 4" xfId="11252" xr:uid="{00000000-0005-0000-0000-00006B660000}"/>
    <cellStyle name="Normal 40 5 5 4 2 3 4 2" xfId="39023" xr:uid="{00000000-0005-0000-0000-00006C660000}"/>
    <cellStyle name="Normal 40 5 5 4 2 3 5" xfId="18186" xr:uid="{00000000-0005-0000-0000-00006D660000}"/>
    <cellStyle name="Normal 40 5 5 4 2 3 5 2" xfId="37307" xr:uid="{00000000-0005-0000-0000-00006E660000}"/>
    <cellStyle name="Normal 40 5 5 4 2 3 6" xfId="9536" xr:uid="{00000000-0005-0000-0000-00006F660000}"/>
    <cellStyle name="Normal 40 5 5 4 2 3 6 2" xfId="33232" xr:uid="{00000000-0005-0000-0000-000070660000}"/>
    <cellStyle name="Normal 40 5 5 4 2 3 7" xfId="7664" xr:uid="{00000000-0005-0000-0000-000071660000}"/>
    <cellStyle name="Normal 40 5 5 4 2 3 7 2" xfId="29488" xr:uid="{00000000-0005-0000-0000-000072660000}"/>
    <cellStyle name="Normal 40 5 5 4 2 3 8" xfId="5792" xr:uid="{00000000-0005-0000-0000-000073660000}"/>
    <cellStyle name="Normal 40 5 5 4 2 3 8 2" xfId="21932" xr:uid="{00000000-0005-0000-0000-000074660000}"/>
    <cellStyle name="Normal 40 5 5 4 2 3 9" xfId="3920" xr:uid="{00000000-0005-0000-0000-000075660000}"/>
    <cellStyle name="Normal 40 5 5 4 2 4" xfId="12348" xr:uid="{00000000-0005-0000-0000-000076660000}"/>
    <cellStyle name="Normal 40 5 5 4 2 4 2" xfId="40095" xr:uid="{00000000-0005-0000-0000-000077660000}"/>
    <cellStyle name="Normal 40 5 5 4 2 4 3" xfId="30728" xr:uid="{00000000-0005-0000-0000-000078660000}"/>
    <cellStyle name="Normal 40 5 5 4 2 4 4" xfId="25009" xr:uid="{00000000-0005-0000-0000-000079660000}"/>
    <cellStyle name="Normal 40 5 5 4 2 5" xfId="14839" xr:uid="{00000000-0005-0000-0000-00007A660000}"/>
    <cellStyle name="Normal 40 5 5 4 2 5 2" xfId="42467" xr:uid="{00000000-0005-0000-0000-00007B660000}"/>
    <cellStyle name="Normal 40 5 5 4 2 5 3" xfId="34625" xr:uid="{00000000-0005-0000-0000-00007C660000}"/>
    <cellStyle name="Normal 40 5 5 4 2 5 4" xfId="26972" xr:uid="{00000000-0005-0000-0000-00007D660000}"/>
    <cellStyle name="Normal 40 5 5 4 2 6" xfId="17059" xr:uid="{00000000-0005-0000-0000-00007E660000}"/>
    <cellStyle name="Normal 40 5 5 4 2 6 2" xfId="44687" xr:uid="{00000000-0005-0000-0000-00007F660000}"/>
    <cellStyle name="Normal 40 5 5 4 2 6 3" xfId="23172" xr:uid="{00000000-0005-0000-0000-000080660000}"/>
    <cellStyle name="Normal 40 5 5 4 2 7" xfId="10776" xr:uid="{00000000-0005-0000-0000-000081660000}"/>
    <cellStyle name="Normal 40 5 5 4 2 7 2" xfId="38547" xr:uid="{00000000-0005-0000-0000-000082660000}"/>
    <cellStyle name="Normal 40 5 5 4 2 8" xfId="17554" xr:uid="{00000000-0005-0000-0000-000083660000}"/>
    <cellStyle name="Normal 40 5 5 4 2 8 2" xfId="35739" xr:uid="{00000000-0005-0000-0000-000084660000}"/>
    <cellStyle name="Normal 40 5 5 4 2 9" xfId="8904" xr:uid="{00000000-0005-0000-0000-000085660000}"/>
    <cellStyle name="Normal 40 5 5 4 2 9 2" xfId="32600" xr:uid="{00000000-0005-0000-0000-000086660000}"/>
    <cellStyle name="Normal 40 5 5 4 3" xfId="1245" xr:uid="{00000000-0005-0000-0000-000087660000}"/>
    <cellStyle name="Normal 40 5 5 4 3 10" xfId="6862" xr:uid="{00000000-0005-0000-0000-000088660000}"/>
    <cellStyle name="Normal 40 5 5 4 3 10 2" xfId="28686" xr:uid="{00000000-0005-0000-0000-000089660000}"/>
    <cellStyle name="Normal 40 5 5 4 3 11" xfId="4990" xr:uid="{00000000-0005-0000-0000-00008A660000}"/>
    <cellStyle name="Normal 40 5 5 4 3 11 2" xfId="21130" xr:uid="{00000000-0005-0000-0000-00008B660000}"/>
    <cellStyle name="Normal 40 5 5 4 3 12" xfId="3118" xr:uid="{00000000-0005-0000-0000-00008C660000}"/>
    <cellStyle name="Normal 40 5 5 4 3 13" xfId="19258" xr:uid="{00000000-0005-0000-0000-00008D660000}"/>
    <cellStyle name="Normal 40 5 5 4 3 2" xfId="2744" xr:uid="{00000000-0005-0000-0000-00008E660000}"/>
    <cellStyle name="Normal 40 5 5 4 3 2 10" xfId="20756" xr:uid="{00000000-0005-0000-0000-00008F660000}"/>
    <cellStyle name="Normal 40 5 5 4 3 2 2" xfId="13809" xr:uid="{00000000-0005-0000-0000-000090660000}"/>
    <cellStyle name="Normal 40 5 5 4 3 2 2 2" xfId="41437" xr:uid="{00000000-0005-0000-0000-000091660000}"/>
    <cellStyle name="Normal 40 5 5 4 3 2 2 3" xfId="38003" xr:uid="{00000000-0005-0000-0000-000092660000}"/>
    <cellStyle name="Normal 40 5 5 4 3 2 2 4" xfId="32056" xr:uid="{00000000-0005-0000-0000-000093660000}"/>
    <cellStyle name="Normal 40 5 5 4 3 2 2 5" xfId="25919" xr:uid="{00000000-0005-0000-0000-000094660000}"/>
    <cellStyle name="Normal 40 5 5 4 3 2 3" xfId="16180" xr:uid="{00000000-0005-0000-0000-000095660000}"/>
    <cellStyle name="Normal 40 5 5 4 3 2 3 2" xfId="43808" xr:uid="{00000000-0005-0000-0000-000096660000}"/>
    <cellStyle name="Normal 40 5 5 4 3 2 3 3" xfId="27643" xr:uid="{00000000-0005-0000-0000-000097660000}"/>
    <cellStyle name="Normal 40 5 5 4 3 2 4" xfId="11082" xr:uid="{00000000-0005-0000-0000-000098660000}"/>
    <cellStyle name="Normal 40 5 5 4 3 2 4 2" xfId="38853" xr:uid="{00000000-0005-0000-0000-000099660000}"/>
    <cellStyle name="Normal 40 5 5 4 3 2 4 3" xfId="24500" xr:uid="{00000000-0005-0000-0000-00009A660000}"/>
    <cellStyle name="Normal 40 5 5 4 3 2 5" xfId="18882" xr:uid="{00000000-0005-0000-0000-00009B660000}"/>
    <cellStyle name="Normal 40 5 5 4 3 2 5 2" xfId="36410" xr:uid="{00000000-0005-0000-0000-00009C660000}"/>
    <cellStyle name="Normal 40 5 5 4 3 2 6" xfId="10232" xr:uid="{00000000-0005-0000-0000-00009D660000}"/>
    <cellStyle name="Normal 40 5 5 4 3 2 6 2" xfId="33928" xr:uid="{00000000-0005-0000-0000-00009E660000}"/>
    <cellStyle name="Normal 40 5 5 4 3 2 7" xfId="8360" xr:uid="{00000000-0005-0000-0000-00009F660000}"/>
    <cellStyle name="Normal 40 5 5 4 3 2 7 2" xfId="30184" xr:uid="{00000000-0005-0000-0000-0000A0660000}"/>
    <cellStyle name="Normal 40 5 5 4 3 2 8" xfId="6488" xr:uid="{00000000-0005-0000-0000-0000A1660000}"/>
    <cellStyle name="Normal 40 5 5 4 3 2 8 2" xfId="22628" xr:uid="{00000000-0005-0000-0000-0000A2660000}"/>
    <cellStyle name="Normal 40 5 5 4 3 2 9" xfId="4616" xr:uid="{00000000-0005-0000-0000-0000A3660000}"/>
    <cellStyle name="Normal 40 5 5 4 3 3" xfId="2200" xr:uid="{00000000-0005-0000-0000-0000A4660000}"/>
    <cellStyle name="Normal 40 5 5 4 3 3 2" xfId="15563" xr:uid="{00000000-0005-0000-0000-0000A5660000}"/>
    <cellStyle name="Normal 40 5 5 4 3 3 2 2" xfId="43191" xr:uid="{00000000-0005-0000-0000-0000A6660000}"/>
    <cellStyle name="Normal 40 5 5 4 3 3 2 3" xfId="31513" xr:uid="{00000000-0005-0000-0000-0000A7660000}"/>
    <cellStyle name="Normal 40 5 5 4 3 3 2 4" xfId="28236" xr:uid="{00000000-0005-0000-0000-0000A8660000}"/>
    <cellStyle name="Normal 40 5 5 4 3 3 3" xfId="13174" xr:uid="{00000000-0005-0000-0000-0000A9660000}"/>
    <cellStyle name="Normal 40 5 5 4 3 3 3 2" xfId="40819" xr:uid="{00000000-0005-0000-0000-0000AA660000}"/>
    <cellStyle name="Normal 40 5 5 4 3 3 3 3" xfId="23957" xr:uid="{00000000-0005-0000-0000-0000AB660000}"/>
    <cellStyle name="Normal 40 5 5 4 3 3 4" xfId="18339" xr:uid="{00000000-0005-0000-0000-0000AC660000}"/>
    <cellStyle name="Normal 40 5 5 4 3 3 4 2" xfId="37460" xr:uid="{00000000-0005-0000-0000-0000AD660000}"/>
    <cellStyle name="Normal 40 5 5 4 3 3 5" xfId="9689" xr:uid="{00000000-0005-0000-0000-0000AE660000}"/>
    <cellStyle name="Normal 40 5 5 4 3 3 5 2" xfId="33385" xr:uid="{00000000-0005-0000-0000-0000AF660000}"/>
    <cellStyle name="Normal 40 5 5 4 3 3 6" xfId="7817" xr:uid="{00000000-0005-0000-0000-0000B0660000}"/>
    <cellStyle name="Normal 40 5 5 4 3 3 6 2" xfId="29641" xr:uid="{00000000-0005-0000-0000-0000B1660000}"/>
    <cellStyle name="Normal 40 5 5 4 3 3 7" xfId="5945" xr:uid="{00000000-0005-0000-0000-0000B2660000}"/>
    <cellStyle name="Normal 40 5 5 4 3 3 7 2" xfId="22085" xr:uid="{00000000-0005-0000-0000-0000B3660000}"/>
    <cellStyle name="Normal 40 5 5 4 3 3 8" xfId="4073" xr:uid="{00000000-0005-0000-0000-0000B4660000}"/>
    <cellStyle name="Normal 40 5 5 4 3 3 9" xfId="20213" xr:uid="{00000000-0005-0000-0000-0000B5660000}"/>
    <cellStyle name="Normal 40 5 5 4 3 4" xfId="12178" xr:uid="{00000000-0005-0000-0000-0000B6660000}"/>
    <cellStyle name="Normal 40 5 5 4 3 4 2" xfId="39925" xr:uid="{00000000-0005-0000-0000-0000B7660000}"/>
    <cellStyle name="Normal 40 5 5 4 3 4 3" xfId="30558" xr:uid="{00000000-0005-0000-0000-0000B8660000}"/>
    <cellStyle name="Normal 40 5 5 4 3 4 4" xfId="25302" xr:uid="{00000000-0005-0000-0000-0000B9660000}"/>
    <cellStyle name="Normal 40 5 5 4 3 5" xfId="14669" xr:uid="{00000000-0005-0000-0000-0000BA660000}"/>
    <cellStyle name="Normal 40 5 5 4 3 5 2" xfId="42297" xr:uid="{00000000-0005-0000-0000-0000BB660000}"/>
    <cellStyle name="Normal 40 5 5 4 3 5 3" xfId="34455" xr:uid="{00000000-0005-0000-0000-0000BC660000}"/>
    <cellStyle name="Normal 40 5 5 4 3 5 4" xfId="26677" xr:uid="{00000000-0005-0000-0000-0000BD660000}"/>
    <cellStyle name="Normal 40 5 5 4 3 6" xfId="16889" xr:uid="{00000000-0005-0000-0000-0000BE660000}"/>
    <cellStyle name="Normal 40 5 5 4 3 6 2" xfId="44517" xr:uid="{00000000-0005-0000-0000-0000BF660000}"/>
    <cellStyle name="Normal 40 5 5 4 3 6 3" xfId="23002" xr:uid="{00000000-0005-0000-0000-0000C0660000}"/>
    <cellStyle name="Normal 40 5 5 4 3 7" xfId="10606" xr:uid="{00000000-0005-0000-0000-0000C1660000}"/>
    <cellStyle name="Normal 40 5 5 4 3 7 2" xfId="38377" xr:uid="{00000000-0005-0000-0000-0000C2660000}"/>
    <cellStyle name="Normal 40 5 5 4 3 8" xfId="17384" xr:uid="{00000000-0005-0000-0000-0000C3660000}"/>
    <cellStyle name="Normal 40 5 5 4 3 8 2" xfId="35445" xr:uid="{00000000-0005-0000-0000-0000C4660000}"/>
    <cellStyle name="Normal 40 5 5 4 3 9" xfId="8734" xr:uid="{00000000-0005-0000-0000-0000C5660000}"/>
    <cellStyle name="Normal 40 5 5 4 3 9 2" xfId="32430" xr:uid="{00000000-0005-0000-0000-0000C6660000}"/>
    <cellStyle name="Normal 40 5 5 4 4" xfId="1878" xr:uid="{00000000-0005-0000-0000-0000C7660000}"/>
    <cellStyle name="Normal 40 5 5 4 4 10" xfId="3751" xr:uid="{00000000-0005-0000-0000-0000C8660000}"/>
    <cellStyle name="Normal 40 5 5 4 4 11" xfId="19891" xr:uid="{00000000-0005-0000-0000-0000C9660000}"/>
    <cellStyle name="Normal 40 5 5 4 4 2" xfId="13316" xr:uid="{00000000-0005-0000-0000-0000CA660000}"/>
    <cellStyle name="Normal 40 5 5 4 4 2 2" xfId="15687" xr:uid="{00000000-0005-0000-0000-0000CB660000}"/>
    <cellStyle name="Normal 40 5 5 4 4 2 2 2" xfId="43315" xr:uid="{00000000-0005-0000-0000-0000CC660000}"/>
    <cellStyle name="Normal 40 5 5 4 4 2 3" xfId="40944" xr:uid="{00000000-0005-0000-0000-0000CD660000}"/>
    <cellStyle name="Normal 40 5 5 4 4 2 4" xfId="37138" xr:uid="{00000000-0005-0000-0000-0000CE660000}"/>
    <cellStyle name="Normal 40 5 5 4 4 2 5" xfId="31191" xr:uid="{00000000-0005-0000-0000-0000CF660000}"/>
    <cellStyle name="Normal 40 5 5 4 4 2 6" xfId="25426" xr:uid="{00000000-0005-0000-0000-0000D0660000}"/>
    <cellStyle name="Normal 40 5 5 4 4 3" xfId="12025" xr:uid="{00000000-0005-0000-0000-0000D1660000}"/>
    <cellStyle name="Normal 40 5 5 4 4 3 2" xfId="39772" xr:uid="{00000000-0005-0000-0000-0000D2660000}"/>
    <cellStyle name="Normal 40 5 5 4 4 3 3" xfId="34302" xr:uid="{00000000-0005-0000-0000-0000D3660000}"/>
    <cellStyle name="Normal 40 5 5 4 4 3 4" xfId="27092" xr:uid="{00000000-0005-0000-0000-0000D4660000}"/>
    <cellStyle name="Normal 40 5 5 4 4 4" xfId="14516" xr:uid="{00000000-0005-0000-0000-0000D5660000}"/>
    <cellStyle name="Normal 40 5 5 4 4 4 2" xfId="42144" xr:uid="{00000000-0005-0000-0000-0000D6660000}"/>
    <cellStyle name="Normal 40 5 5 4 4 4 3" xfId="23635" xr:uid="{00000000-0005-0000-0000-0000D7660000}"/>
    <cellStyle name="Normal 40 5 5 4 4 5" xfId="11405" xr:uid="{00000000-0005-0000-0000-0000D8660000}"/>
    <cellStyle name="Normal 40 5 5 4 4 5 2" xfId="39176" xr:uid="{00000000-0005-0000-0000-0000D9660000}"/>
    <cellStyle name="Normal 40 5 5 4 4 6" xfId="18017" xr:uid="{00000000-0005-0000-0000-0000DA660000}"/>
    <cellStyle name="Normal 40 5 5 4 4 6 2" xfId="35859" xr:uid="{00000000-0005-0000-0000-0000DB660000}"/>
    <cellStyle name="Normal 40 5 5 4 4 7" xfId="9367" xr:uid="{00000000-0005-0000-0000-0000DC660000}"/>
    <cellStyle name="Normal 40 5 5 4 4 7 2" xfId="33063" xr:uid="{00000000-0005-0000-0000-0000DD660000}"/>
    <cellStyle name="Normal 40 5 5 4 4 8" xfId="7495" xr:uid="{00000000-0005-0000-0000-0000DE660000}"/>
    <cellStyle name="Normal 40 5 5 4 4 8 2" xfId="29319" xr:uid="{00000000-0005-0000-0000-0000DF660000}"/>
    <cellStyle name="Normal 40 5 5 4 4 9" xfId="5623" xr:uid="{00000000-0005-0000-0000-0000E0660000}"/>
    <cellStyle name="Normal 40 5 5 4 4 9 2" xfId="21763" xr:uid="{00000000-0005-0000-0000-0000E1660000}"/>
    <cellStyle name="Normal 40 5 5 4 5" xfId="2422" xr:uid="{00000000-0005-0000-0000-0000E2660000}"/>
    <cellStyle name="Normal 40 5 5 4 5 10" xfId="20434" xr:uid="{00000000-0005-0000-0000-0000E3660000}"/>
    <cellStyle name="Normal 40 5 5 4 5 2" xfId="13509" xr:uid="{00000000-0005-0000-0000-0000E4660000}"/>
    <cellStyle name="Normal 40 5 5 4 5 2 2" xfId="41137" xr:uid="{00000000-0005-0000-0000-0000E5660000}"/>
    <cellStyle name="Normal 40 5 5 4 5 2 3" xfId="37681" xr:uid="{00000000-0005-0000-0000-0000E6660000}"/>
    <cellStyle name="Normal 40 5 5 4 5 2 4" xfId="31734" xr:uid="{00000000-0005-0000-0000-0000E7660000}"/>
    <cellStyle name="Normal 40 5 5 4 5 2 5" xfId="25619" xr:uid="{00000000-0005-0000-0000-0000E8660000}"/>
    <cellStyle name="Normal 40 5 5 4 5 3" xfId="15880" xr:uid="{00000000-0005-0000-0000-0000E9660000}"/>
    <cellStyle name="Normal 40 5 5 4 5 3 2" xfId="43508" xr:uid="{00000000-0005-0000-0000-0000EA660000}"/>
    <cellStyle name="Normal 40 5 5 4 5 3 3" xfId="27321" xr:uid="{00000000-0005-0000-0000-0000EB660000}"/>
    <cellStyle name="Normal 40 5 5 4 5 4" xfId="10929" xr:uid="{00000000-0005-0000-0000-0000EC660000}"/>
    <cellStyle name="Normal 40 5 5 4 5 4 2" xfId="38700" xr:uid="{00000000-0005-0000-0000-0000ED660000}"/>
    <cellStyle name="Normal 40 5 5 4 5 4 3" xfId="24178" xr:uid="{00000000-0005-0000-0000-0000EE660000}"/>
    <cellStyle name="Normal 40 5 5 4 5 5" xfId="18560" xr:uid="{00000000-0005-0000-0000-0000EF660000}"/>
    <cellStyle name="Normal 40 5 5 4 5 5 2" xfId="36088" xr:uid="{00000000-0005-0000-0000-0000F0660000}"/>
    <cellStyle name="Normal 40 5 5 4 5 6" xfId="9910" xr:uid="{00000000-0005-0000-0000-0000F1660000}"/>
    <cellStyle name="Normal 40 5 5 4 5 6 2" xfId="33606" xr:uid="{00000000-0005-0000-0000-0000F2660000}"/>
    <cellStyle name="Normal 40 5 5 4 5 7" xfId="8038" xr:uid="{00000000-0005-0000-0000-0000F3660000}"/>
    <cellStyle name="Normal 40 5 5 4 5 7 2" xfId="29862" xr:uid="{00000000-0005-0000-0000-0000F4660000}"/>
    <cellStyle name="Normal 40 5 5 4 5 8" xfId="6166" xr:uid="{00000000-0005-0000-0000-0000F5660000}"/>
    <cellStyle name="Normal 40 5 5 4 5 8 2" xfId="22306" xr:uid="{00000000-0005-0000-0000-0000F6660000}"/>
    <cellStyle name="Normal 40 5 5 4 5 9" xfId="4294" xr:uid="{00000000-0005-0000-0000-0000F7660000}"/>
    <cellStyle name="Normal 40 5 5 4 6" xfId="1721" xr:uid="{00000000-0005-0000-0000-0000F8660000}"/>
    <cellStyle name="Normal 40 5 5 4 6 2" xfId="16526" xr:uid="{00000000-0005-0000-0000-0000F9660000}"/>
    <cellStyle name="Normal 40 5 5 4 6 2 2" xfId="44154" xr:uid="{00000000-0005-0000-0000-0000FA660000}"/>
    <cellStyle name="Normal 40 5 5 4 6 2 3" xfId="31034" xr:uid="{00000000-0005-0000-0000-0000FB660000}"/>
    <cellStyle name="Normal 40 5 5 4 6 2 4" xfId="26265" xr:uid="{00000000-0005-0000-0000-0000FC660000}"/>
    <cellStyle name="Normal 40 5 5 4 6 3" xfId="14155" xr:uid="{00000000-0005-0000-0000-0000FD660000}"/>
    <cellStyle name="Normal 40 5 5 4 6 3 2" xfId="41783" xr:uid="{00000000-0005-0000-0000-0000FE660000}"/>
    <cellStyle name="Normal 40 5 5 4 6 3 3" xfId="28003" xr:uid="{00000000-0005-0000-0000-0000FF660000}"/>
    <cellStyle name="Normal 40 5 5 4 6 4" xfId="17860" xr:uid="{00000000-0005-0000-0000-000000670000}"/>
    <cellStyle name="Normal 40 5 5 4 6 4 2" xfId="36770" xr:uid="{00000000-0005-0000-0000-000001670000}"/>
    <cellStyle name="Normal 40 5 5 4 6 4 3" xfId="23478" xr:uid="{00000000-0005-0000-0000-000002670000}"/>
    <cellStyle name="Normal 40 5 5 4 6 5" xfId="9210" xr:uid="{00000000-0005-0000-0000-000003670000}"/>
    <cellStyle name="Normal 40 5 5 4 6 5 2" xfId="32906" xr:uid="{00000000-0005-0000-0000-000004670000}"/>
    <cellStyle name="Normal 40 5 5 4 6 6" xfId="7338" xr:uid="{00000000-0005-0000-0000-000005670000}"/>
    <cellStyle name="Normal 40 5 5 4 6 6 2" xfId="29162" xr:uid="{00000000-0005-0000-0000-000006670000}"/>
    <cellStyle name="Normal 40 5 5 4 6 7" xfId="5466" xr:uid="{00000000-0005-0000-0000-000007670000}"/>
    <cellStyle name="Normal 40 5 5 4 6 7 2" xfId="21606" xr:uid="{00000000-0005-0000-0000-000008670000}"/>
    <cellStyle name="Normal 40 5 5 4 6 8" xfId="3594" xr:uid="{00000000-0005-0000-0000-000009670000}"/>
    <cellStyle name="Normal 40 5 5 4 6 9" xfId="19734" xr:uid="{00000000-0005-0000-0000-00000A670000}"/>
    <cellStyle name="Normal 40 5 5 4 7" xfId="1568" xr:uid="{00000000-0005-0000-0000-00000B670000}"/>
    <cellStyle name="Normal 40 5 5 4 7 2" xfId="14992" xr:uid="{00000000-0005-0000-0000-00000C670000}"/>
    <cellStyle name="Normal 40 5 5 4 7 2 2" xfId="42620" xr:uid="{00000000-0005-0000-0000-00000D670000}"/>
    <cellStyle name="Normal 40 5 5 4 7 2 3" xfId="30881" xr:uid="{00000000-0005-0000-0000-00000E670000}"/>
    <cellStyle name="Normal 40 5 5 4 7 2 4" xfId="26351" xr:uid="{00000000-0005-0000-0000-00000F670000}"/>
    <cellStyle name="Normal 40 5 5 4 7 3" xfId="12501" xr:uid="{00000000-0005-0000-0000-000010670000}"/>
    <cellStyle name="Normal 40 5 5 4 7 3 2" xfId="40248" xr:uid="{00000000-0005-0000-0000-000011670000}"/>
    <cellStyle name="Normal 40 5 5 4 7 3 3" xfId="23325" xr:uid="{00000000-0005-0000-0000-000012670000}"/>
    <cellStyle name="Normal 40 5 5 4 7 4" xfId="17707" xr:uid="{00000000-0005-0000-0000-000013670000}"/>
    <cellStyle name="Normal 40 5 5 4 7 4 2" xfId="35285" xr:uid="{00000000-0005-0000-0000-000014670000}"/>
    <cellStyle name="Normal 40 5 5 4 7 5" xfId="9057" xr:uid="{00000000-0005-0000-0000-000015670000}"/>
    <cellStyle name="Normal 40 5 5 4 7 5 2" xfId="32753" xr:uid="{00000000-0005-0000-0000-000016670000}"/>
    <cellStyle name="Normal 40 5 5 4 7 6" xfId="7185" xr:uid="{00000000-0005-0000-0000-000017670000}"/>
    <cellStyle name="Normal 40 5 5 4 7 6 2" xfId="29009" xr:uid="{00000000-0005-0000-0000-000018670000}"/>
    <cellStyle name="Normal 40 5 5 4 7 7" xfId="5313" xr:uid="{00000000-0005-0000-0000-000019670000}"/>
    <cellStyle name="Normal 40 5 5 4 7 7 2" xfId="21453" xr:uid="{00000000-0005-0000-0000-00001A670000}"/>
    <cellStyle name="Normal 40 5 5 4 7 8" xfId="3441" xr:uid="{00000000-0005-0000-0000-00001B670000}"/>
    <cellStyle name="Normal 40 5 5 4 7 9" xfId="19581" xr:uid="{00000000-0005-0000-0000-00001C670000}"/>
    <cellStyle name="Normal 40 5 5 4 8" xfId="11872" xr:uid="{00000000-0005-0000-0000-00001D670000}"/>
    <cellStyle name="Normal 40 5 5 4 8 2" xfId="39621" xr:uid="{00000000-0005-0000-0000-00001E670000}"/>
    <cellStyle name="Normal 40 5 5 4 8 3" xfId="36981" xr:uid="{00000000-0005-0000-0000-00001F670000}"/>
    <cellStyle name="Normal 40 5 5 4 8 4" xfId="30405" xr:uid="{00000000-0005-0000-0000-000020670000}"/>
    <cellStyle name="Normal 40 5 5 4 8 5" xfId="24731" xr:uid="{00000000-0005-0000-0000-000021670000}"/>
    <cellStyle name="Normal 40 5 5 4 9" xfId="14363" xr:uid="{00000000-0005-0000-0000-000022670000}"/>
    <cellStyle name="Normal 40 5 5 4 9 2" xfId="41991" xr:uid="{00000000-0005-0000-0000-000023670000}"/>
    <cellStyle name="Normal 40 5 5 4 9 3" xfId="34149" xr:uid="{00000000-0005-0000-0000-000024670000}"/>
    <cellStyle name="Normal 40 5 5 4 9 4" xfId="26517" xr:uid="{00000000-0005-0000-0000-000025670000}"/>
    <cellStyle name="Normal 40 5 5 5" xfId="1043" xr:uid="{00000000-0005-0000-0000-000026670000}"/>
    <cellStyle name="Normal 40 5 5 5 10" xfId="16688" xr:uid="{00000000-0005-0000-0000-000027670000}"/>
    <cellStyle name="Normal 40 5 5 5 10 2" xfId="44316" xr:uid="{00000000-0005-0000-0000-000028670000}"/>
    <cellStyle name="Normal 40 5 5 5 10 3" xfId="22801" xr:uid="{00000000-0005-0000-0000-000029670000}"/>
    <cellStyle name="Normal 40 5 5 5 11" xfId="10405" xr:uid="{00000000-0005-0000-0000-00002A670000}"/>
    <cellStyle name="Normal 40 5 5 5 11 2" xfId="38176" xr:uid="{00000000-0005-0000-0000-00002B670000}"/>
    <cellStyle name="Normal 40 5 5 5 12" xfId="17183" xr:uid="{00000000-0005-0000-0000-00002C670000}"/>
    <cellStyle name="Normal 40 5 5 5 12 2" xfId="35084" xr:uid="{00000000-0005-0000-0000-00002D670000}"/>
    <cellStyle name="Normal 40 5 5 5 13" xfId="8533" xr:uid="{00000000-0005-0000-0000-00002E670000}"/>
    <cellStyle name="Normal 40 5 5 5 13 2" xfId="32229" xr:uid="{00000000-0005-0000-0000-00002F670000}"/>
    <cellStyle name="Normal 40 5 5 5 14" xfId="6661" xr:uid="{00000000-0005-0000-0000-000030670000}"/>
    <cellStyle name="Normal 40 5 5 5 14 2" xfId="28485" xr:uid="{00000000-0005-0000-0000-000031670000}"/>
    <cellStyle name="Normal 40 5 5 5 15" xfId="4789" xr:uid="{00000000-0005-0000-0000-000032670000}"/>
    <cellStyle name="Normal 40 5 5 5 15 2" xfId="20929" xr:uid="{00000000-0005-0000-0000-000033670000}"/>
    <cellStyle name="Normal 40 5 5 5 16" xfId="2917" xr:uid="{00000000-0005-0000-0000-000034670000}"/>
    <cellStyle name="Normal 40 5 5 5 17" xfId="19057" xr:uid="{00000000-0005-0000-0000-000035670000}"/>
    <cellStyle name="Normal 40 5 5 5 2" xfId="1367" xr:uid="{00000000-0005-0000-0000-000036670000}"/>
    <cellStyle name="Normal 40 5 5 5 2 10" xfId="6984" xr:uid="{00000000-0005-0000-0000-000037670000}"/>
    <cellStyle name="Normal 40 5 5 5 2 10 2" xfId="28808" xr:uid="{00000000-0005-0000-0000-000038670000}"/>
    <cellStyle name="Normal 40 5 5 5 2 11" xfId="5112" xr:uid="{00000000-0005-0000-0000-000039670000}"/>
    <cellStyle name="Normal 40 5 5 5 2 11 2" xfId="21252" xr:uid="{00000000-0005-0000-0000-00003A670000}"/>
    <cellStyle name="Normal 40 5 5 5 2 12" xfId="3240" xr:uid="{00000000-0005-0000-0000-00003B670000}"/>
    <cellStyle name="Normal 40 5 5 5 2 13" xfId="19380" xr:uid="{00000000-0005-0000-0000-00003C670000}"/>
    <cellStyle name="Normal 40 5 5 5 2 2" xfId="2543" xr:uid="{00000000-0005-0000-0000-00003D670000}"/>
    <cellStyle name="Normal 40 5 5 5 2 2 10" xfId="20555" xr:uid="{00000000-0005-0000-0000-00003E670000}"/>
    <cellStyle name="Normal 40 5 5 5 2 2 2" xfId="13616" xr:uid="{00000000-0005-0000-0000-00003F670000}"/>
    <cellStyle name="Normal 40 5 5 5 2 2 2 2" xfId="41244" xr:uid="{00000000-0005-0000-0000-000040670000}"/>
    <cellStyle name="Normal 40 5 5 5 2 2 2 3" xfId="37802" xr:uid="{00000000-0005-0000-0000-000041670000}"/>
    <cellStyle name="Normal 40 5 5 5 2 2 2 4" xfId="31855" xr:uid="{00000000-0005-0000-0000-000042670000}"/>
    <cellStyle name="Normal 40 5 5 5 2 2 2 5" xfId="25726" xr:uid="{00000000-0005-0000-0000-000043670000}"/>
    <cellStyle name="Normal 40 5 5 5 2 2 3" xfId="15987" xr:uid="{00000000-0005-0000-0000-000044670000}"/>
    <cellStyle name="Normal 40 5 5 5 2 2 3 2" xfId="43615" xr:uid="{00000000-0005-0000-0000-000045670000}"/>
    <cellStyle name="Normal 40 5 5 5 2 2 3 3" xfId="27442" xr:uid="{00000000-0005-0000-0000-000046670000}"/>
    <cellStyle name="Normal 40 5 5 5 2 2 4" xfId="11204" xr:uid="{00000000-0005-0000-0000-000047670000}"/>
    <cellStyle name="Normal 40 5 5 5 2 2 4 2" xfId="38975" xr:uid="{00000000-0005-0000-0000-000048670000}"/>
    <cellStyle name="Normal 40 5 5 5 2 2 4 3" xfId="24299" xr:uid="{00000000-0005-0000-0000-000049670000}"/>
    <cellStyle name="Normal 40 5 5 5 2 2 5" xfId="18681" xr:uid="{00000000-0005-0000-0000-00004A670000}"/>
    <cellStyle name="Normal 40 5 5 5 2 2 5 2" xfId="36209" xr:uid="{00000000-0005-0000-0000-00004B670000}"/>
    <cellStyle name="Normal 40 5 5 5 2 2 6" xfId="10031" xr:uid="{00000000-0005-0000-0000-00004C670000}"/>
    <cellStyle name="Normal 40 5 5 5 2 2 6 2" xfId="33727" xr:uid="{00000000-0005-0000-0000-00004D670000}"/>
    <cellStyle name="Normal 40 5 5 5 2 2 7" xfId="8159" xr:uid="{00000000-0005-0000-0000-00004E670000}"/>
    <cellStyle name="Normal 40 5 5 5 2 2 7 2" xfId="29983" xr:uid="{00000000-0005-0000-0000-00004F670000}"/>
    <cellStyle name="Normal 40 5 5 5 2 2 8" xfId="6287" xr:uid="{00000000-0005-0000-0000-000050670000}"/>
    <cellStyle name="Normal 40 5 5 5 2 2 8 2" xfId="22427" xr:uid="{00000000-0005-0000-0000-000051670000}"/>
    <cellStyle name="Normal 40 5 5 5 2 2 9" xfId="4415" xr:uid="{00000000-0005-0000-0000-000052670000}"/>
    <cellStyle name="Normal 40 5 5 5 2 3" xfId="1999" xr:uid="{00000000-0005-0000-0000-000053670000}"/>
    <cellStyle name="Normal 40 5 5 5 2 3 2" xfId="15090" xr:uid="{00000000-0005-0000-0000-000054670000}"/>
    <cellStyle name="Normal 40 5 5 5 2 3 2 2" xfId="42718" xr:uid="{00000000-0005-0000-0000-000055670000}"/>
    <cellStyle name="Normal 40 5 5 5 2 3 2 3" xfId="31312" xr:uid="{00000000-0005-0000-0000-000056670000}"/>
    <cellStyle name="Normal 40 5 5 5 2 3 2 4" xfId="28259" xr:uid="{00000000-0005-0000-0000-000057670000}"/>
    <cellStyle name="Normal 40 5 5 5 2 3 3" xfId="12604" xr:uid="{00000000-0005-0000-0000-000058670000}"/>
    <cellStyle name="Normal 40 5 5 5 2 3 3 2" xfId="40346" xr:uid="{00000000-0005-0000-0000-000059670000}"/>
    <cellStyle name="Normal 40 5 5 5 2 3 3 3" xfId="23756" xr:uid="{00000000-0005-0000-0000-00005A670000}"/>
    <cellStyle name="Normal 40 5 5 5 2 3 4" xfId="18138" xr:uid="{00000000-0005-0000-0000-00005B670000}"/>
    <cellStyle name="Normal 40 5 5 5 2 3 4 2" xfId="37259" xr:uid="{00000000-0005-0000-0000-00005C670000}"/>
    <cellStyle name="Normal 40 5 5 5 2 3 5" xfId="9488" xr:uid="{00000000-0005-0000-0000-00005D670000}"/>
    <cellStyle name="Normal 40 5 5 5 2 3 5 2" xfId="33184" xr:uid="{00000000-0005-0000-0000-00005E670000}"/>
    <cellStyle name="Normal 40 5 5 5 2 3 6" xfId="7616" xr:uid="{00000000-0005-0000-0000-00005F670000}"/>
    <cellStyle name="Normal 40 5 5 5 2 3 6 2" xfId="29440" xr:uid="{00000000-0005-0000-0000-000060670000}"/>
    <cellStyle name="Normal 40 5 5 5 2 3 7" xfId="5744" xr:uid="{00000000-0005-0000-0000-000061670000}"/>
    <cellStyle name="Normal 40 5 5 5 2 3 7 2" xfId="21884" xr:uid="{00000000-0005-0000-0000-000062670000}"/>
    <cellStyle name="Normal 40 5 5 5 2 3 8" xfId="3872" xr:uid="{00000000-0005-0000-0000-000063670000}"/>
    <cellStyle name="Normal 40 5 5 5 2 3 9" xfId="20012" xr:uid="{00000000-0005-0000-0000-000064670000}"/>
    <cellStyle name="Normal 40 5 5 5 2 4" xfId="12300" xr:uid="{00000000-0005-0000-0000-000065670000}"/>
    <cellStyle name="Normal 40 5 5 5 2 4 2" xfId="40047" xr:uid="{00000000-0005-0000-0000-000066670000}"/>
    <cellStyle name="Normal 40 5 5 5 2 4 3" xfId="30680" xr:uid="{00000000-0005-0000-0000-000067670000}"/>
    <cellStyle name="Normal 40 5 5 5 2 4 4" xfId="24829" xr:uid="{00000000-0005-0000-0000-000068670000}"/>
    <cellStyle name="Normal 40 5 5 5 2 5" xfId="14791" xr:uid="{00000000-0005-0000-0000-000069670000}"/>
    <cellStyle name="Normal 40 5 5 5 2 5 2" xfId="42419" xr:uid="{00000000-0005-0000-0000-00006A670000}"/>
    <cellStyle name="Normal 40 5 5 5 2 5 3" xfId="34577" xr:uid="{00000000-0005-0000-0000-00006B670000}"/>
    <cellStyle name="Normal 40 5 5 5 2 5 4" xfId="26780" xr:uid="{00000000-0005-0000-0000-00006C670000}"/>
    <cellStyle name="Normal 40 5 5 5 2 6" xfId="17011" xr:uid="{00000000-0005-0000-0000-00006D670000}"/>
    <cellStyle name="Normal 40 5 5 5 2 6 2" xfId="44639" xr:uid="{00000000-0005-0000-0000-00006E670000}"/>
    <cellStyle name="Normal 40 5 5 5 2 6 3" xfId="23124" xr:uid="{00000000-0005-0000-0000-00006F670000}"/>
    <cellStyle name="Normal 40 5 5 5 2 7" xfId="10728" xr:uid="{00000000-0005-0000-0000-000070670000}"/>
    <cellStyle name="Normal 40 5 5 5 2 7 2" xfId="38499" xr:uid="{00000000-0005-0000-0000-000071670000}"/>
    <cellStyle name="Normal 40 5 5 5 2 8" xfId="17506" xr:uid="{00000000-0005-0000-0000-000072670000}"/>
    <cellStyle name="Normal 40 5 5 5 2 8 2" xfId="35548" xr:uid="{00000000-0005-0000-0000-000073670000}"/>
    <cellStyle name="Normal 40 5 5 5 2 9" xfId="8856" xr:uid="{00000000-0005-0000-0000-000074670000}"/>
    <cellStyle name="Normal 40 5 5 5 2 9 2" xfId="32552" xr:uid="{00000000-0005-0000-0000-000075670000}"/>
    <cellStyle name="Normal 40 5 5 5 3" xfId="1197" xr:uid="{00000000-0005-0000-0000-000076670000}"/>
    <cellStyle name="Normal 40 5 5 5 3 10" xfId="6814" xr:uid="{00000000-0005-0000-0000-000077670000}"/>
    <cellStyle name="Normal 40 5 5 5 3 10 2" xfId="28638" xr:uid="{00000000-0005-0000-0000-000078670000}"/>
    <cellStyle name="Normal 40 5 5 5 3 11" xfId="4942" xr:uid="{00000000-0005-0000-0000-000079670000}"/>
    <cellStyle name="Normal 40 5 5 5 3 11 2" xfId="21082" xr:uid="{00000000-0005-0000-0000-00007A670000}"/>
    <cellStyle name="Normal 40 5 5 5 3 12" xfId="3070" xr:uid="{00000000-0005-0000-0000-00007B670000}"/>
    <cellStyle name="Normal 40 5 5 5 3 13" xfId="19210" xr:uid="{00000000-0005-0000-0000-00007C670000}"/>
    <cellStyle name="Normal 40 5 5 5 3 2" xfId="2696" xr:uid="{00000000-0005-0000-0000-00007D670000}"/>
    <cellStyle name="Normal 40 5 5 5 3 2 10" xfId="20708" xr:uid="{00000000-0005-0000-0000-00007E670000}"/>
    <cellStyle name="Normal 40 5 5 5 3 2 2" xfId="13761" xr:uid="{00000000-0005-0000-0000-00007F670000}"/>
    <cellStyle name="Normal 40 5 5 5 3 2 2 2" xfId="41389" xr:uid="{00000000-0005-0000-0000-000080670000}"/>
    <cellStyle name="Normal 40 5 5 5 3 2 2 3" xfId="37955" xr:uid="{00000000-0005-0000-0000-000081670000}"/>
    <cellStyle name="Normal 40 5 5 5 3 2 2 4" xfId="32008" xr:uid="{00000000-0005-0000-0000-000082670000}"/>
    <cellStyle name="Normal 40 5 5 5 3 2 2 5" xfId="25871" xr:uid="{00000000-0005-0000-0000-000083670000}"/>
    <cellStyle name="Normal 40 5 5 5 3 2 3" xfId="16132" xr:uid="{00000000-0005-0000-0000-000084670000}"/>
    <cellStyle name="Normal 40 5 5 5 3 2 3 2" xfId="43760" xr:uid="{00000000-0005-0000-0000-000085670000}"/>
    <cellStyle name="Normal 40 5 5 5 3 2 3 3" xfId="27595" xr:uid="{00000000-0005-0000-0000-000086670000}"/>
    <cellStyle name="Normal 40 5 5 5 3 2 4" xfId="11034" xr:uid="{00000000-0005-0000-0000-000087670000}"/>
    <cellStyle name="Normal 40 5 5 5 3 2 4 2" xfId="38805" xr:uid="{00000000-0005-0000-0000-000088670000}"/>
    <cellStyle name="Normal 40 5 5 5 3 2 4 3" xfId="24452" xr:uid="{00000000-0005-0000-0000-000089670000}"/>
    <cellStyle name="Normal 40 5 5 5 3 2 5" xfId="18834" xr:uid="{00000000-0005-0000-0000-00008A670000}"/>
    <cellStyle name="Normal 40 5 5 5 3 2 5 2" xfId="36362" xr:uid="{00000000-0005-0000-0000-00008B670000}"/>
    <cellStyle name="Normal 40 5 5 5 3 2 6" xfId="10184" xr:uid="{00000000-0005-0000-0000-00008C670000}"/>
    <cellStyle name="Normal 40 5 5 5 3 2 6 2" xfId="33880" xr:uid="{00000000-0005-0000-0000-00008D670000}"/>
    <cellStyle name="Normal 40 5 5 5 3 2 7" xfId="8312" xr:uid="{00000000-0005-0000-0000-00008E670000}"/>
    <cellStyle name="Normal 40 5 5 5 3 2 7 2" xfId="30136" xr:uid="{00000000-0005-0000-0000-00008F670000}"/>
    <cellStyle name="Normal 40 5 5 5 3 2 8" xfId="6440" xr:uid="{00000000-0005-0000-0000-000090670000}"/>
    <cellStyle name="Normal 40 5 5 5 3 2 8 2" xfId="22580" xr:uid="{00000000-0005-0000-0000-000091670000}"/>
    <cellStyle name="Normal 40 5 5 5 3 2 9" xfId="4568" xr:uid="{00000000-0005-0000-0000-000092670000}"/>
    <cellStyle name="Normal 40 5 5 5 3 3" xfId="2152" xr:uid="{00000000-0005-0000-0000-000093670000}"/>
    <cellStyle name="Normal 40 5 5 5 3 3 2" xfId="15558" xr:uid="{00000000-0005-0000-0000-000094670000}"/>
    <cellStyle name="Normal 40 5 5 5 3 3 2 2" xfId="43186" xr:uid="{00000000-0005-0000-0000-000095670000}"/>
    <cellStyle name="Normal 40 5 5 5 3 3 2 3" xfId="31465" xr:uid="{00000000-0005-0000-0000-000096670000}"/>
    <cellStyle name="Normal 40 5 5 5 3 3 2 4" xfId="28160" xr:uid="{00000000-0005-0000-0000-000097670000}"/>
    <cellStyle name="Normal 40 5 5 5 3 3 3" xfId="13169" xr:uid="{00000000-0005-0000-0000-000098670000}"/>
    <cellStyle name="Normal 40 5 5 5 3 3 3 2" xfId="40814" xr:uid="{00000000-0005-0000-0000-000099670000}"/>
    <cellStyle name="Normal 40 5 5 5 3 3 3 3" xfId="23909" xr:uid="{00000000-0005-0000-0000-00009A670000}"/>
    <cellStyle name="Normal 40 5 5 5 3 3 4" xfId="18291" xr:uid="{00000000-0005-0000-0000-00009B670000}"/>
    <cellStyle name="Normal 40 5 5 5 3 3 4 2" xfId="37412" xr:uid="{00000000-0005-0000-0000-00009C670000}"/>
    <cellStyle name="Normal 40 5 5 5 3 3 5" xfId="9641" xr:uid="{00000000-0005-0000-0000-00009D670000}"/>
    <cellStyle name="Normal 40 5 5 5 3 3 5 2" xfId="33337" xr:uid="{00000000-0005-0000-0000-00009E670000}"/>
    <cellStyle name="Normal 40 5 5 5 3 3 6" xfId="7769" xr:uid="{00000000-0005-0000-0000-00009F670000}"/>
    <cellStyle name="Normal 40 5 5 5 3 3 6 2" xfId="29593" xr:uid="{00000000-0005-0000-0000-0000A0670000}"/>
    <cellStyle name="Normal 40 5 5 5 3 3 7" xfId="5897" xr:uid="{00000000-0005-0000-0000-0000A1670000}"/>
    <cellStyle name="Normal 40 5 5 5 3 3 7 2" xfId="22037" xr:uid="{00000000-0005-0000-0000-0000A2670000}"/>
    <cellStyle name="Normal 40 5 5 5 3 3 8" xfId="4025" xr:uid="{00000000-0005-0000-0000-0000A3670000}"/>
    <cellStyle name="Normal 40 5 5 5 3 3 9" xfId="20165" xr:uid="{00000000-0005-0000-0000-0000A4670000}"/>
    <cellStyle name="Normal 40 5 5 5 3 4" xfId="12130" xr:uid="{00000000-0005-0000-0000-0000A5670000}"/>
    <cellStyle name="Normal 40 5 5 5 3 4 2" xfId="39877" xr:uid="{00000000-0005-0000-0000-0000A6670000}"/>
    <cellStyle name="Normal 40 5 5 5 3 4 3" xfId="30510" xr:uid="{00000000-0005-0000-0000-0000A7670000}"/>
    <cellStyle name="Normal 40 5 5 5 3 4 4" xfId="25297" xr:uid="{00000000-0005-0000-0000-0000A8670000}"/>
    <cellStyle name="Normal 40 5 5 5 3 5" xfId="14621" xr:uid="{00000000-0005-0000-0000-0000A9670000}"/>
    <cellStyle name="Normal 40 5 5 5 3 5 2" xfId="42249" xr:uid="{00000000-0005-0000-0000-0000AA670000}"/>
    <cellStyle name="Normal 40 5 5 5 3 5 3" xfId="34407" xr:uid="{00000000-0005-0000-0000-0000AB670000}"/>
    <cellStyle name="Normal 40 5 5 5 3 5 4" xfId="26629" xr:uid="{00000000-0005-0000-0000-0000AC670000}"/>
    <cellStyle name="Normal 40 5 5 5 3 6" xfId="16841" xr:uid="{00000000-0005-0000-0000-0000AD670000}"/>
    <cellStyle name="Normal 40 5 5 5 3 6 2" xfId="44469" xr:uid="{00000000-0005-0000-0000-0000AE670000}"/>
    <cellStyle name="Normal 40 5 5 5 3 6 3" xfId="22954" xr:uid="{00000000-0005-0000-0000-0000AF670000}"/>
    <cellStyle name="Normal 40 5 5 5 3 7" xfId="10558" xr:uid="{00000000-0005-0000-0000-0000B0670000}"/>
    <cellStyle name="Normal 40 5 5 5 3 7 2" xfId="38329" xr:uid="{00000000-0005-0000-0000-0000B1670000}"/>
    <cellStyle name="Normal 40 5 5 5 3 8" xfId="17336" xr:uid="{00000000-0005-0000-0000-0000B2670000}"/>
    <cellStyle name="Normal 40 5 5 5 3 8 2" xfId="35397" xr:uid="{00000000-0005-0000-0000-0000B3670000}"/>
    <cellStyle name="Normal 40 5 5 5 3 9" xfId="8686" xr:uid="{00000000-0005-0000-0000-0000B4670000}"/>
    <cellStyle name="Normal 40 5 5 5 3 9 2" xfId="32382" xr:uid="{00000000-0005-0000-0000-0000B5670000}"/>
    <cellStyle name="Normal 40 5 5 5 4" xfId="1830" xr:uid="{00000000-0005-0000-0000-0000B6670000}"/>
    <cellStyle name="Normal 40 5 5 5 4 10" xfId="3703" xr:uid="{00000000-0005-0000-0000-0000B7670000}"/>
    <cellStyle name="Normal 40 5 5 5 4 11" xfId="19843" xr:uid="{00000000-0005-0000-0000-0000B8670000}"/>
    <cellStyle name="Normal 40 5 5 5 4 2" xfId="13292" xr:uid="{00000000-0005-0000-0000-0000B9670000}"/>
    <cellStyle name="Normal 40 5 5 5 4 2 2" xfId="15663" xr:uid="{00000000-0005-0000-0000-0000BA670000}"/>
    <cellStyle name="Normal 40 5 5 5 4 2 2 2" xfId="43291" xr:uid="{00000000-0005-0000-0000-0000BB670000}"/>
    <cellStyle name="Normal 40 5 5 5 4 2 3" xfId="40920" xr:uid="{00000000-0005-0000-0000-0000BC670000}"/>
    <cellStyle name="Normal 40 5 5 5 4 2 4" xfId="37090" xr:uid="{00000000-0005-0000-0000-0000BD670000}"/>
    <cellStyle name="Normal 40 5 5 5 4 2 5" xfId="31143" xr:uid="{00000000-0005-0000-0000-0000BE670000}"/>
    <cellStyle name="Normal 40 5 5 5 4 2 6" xfId="25402" xr:uid="{00000000-0005-0000-0000-0000BF670000}"/>
    <cellStyle name="Normal 40 5 5 5 4 3" xfId="11977" xr:uid="{00000000-0005-0000-0000-0000C0670000}"/>
    <cellStyle name="Normal 40 5 5 5 4 3 2" xfId="39724" xr:uid="{00000000-0005-0000-0000-0000C1670000}"/>
    <cellStyle name="Normal 40 5 5 5 4 3 3" xfId="34254" xr:uid="{00000000-0005-0000-0000-0000C2670000}"/>
    <cellStyle name="Normal 40 5 5 5 4 3 4" xfId="27067" xr:uid="{00000000-0005-0000-0000-0000C3670000}"/>
    <cellStyle name="Normal 40 5 5 5 4 4" xfId="14468" xr:uid="{00000000-0005-0000-0000-0000C4670000}"/>
    <cellStyle name="Normal 40 5 5 5 4 4 2" xfId="42096" xr:uid="{00000000-0005-0000-0000-0000C5670000}"/>
    <cellStyle name="Normal 40 5 5 5 4 4 3" xfId="23587" xr:uid="{00000000-0005-0000-0000-0000C6670000}"/>
    <cellStyle name="Normal 40 5 5 5 4 5" xfId="11357" xr:uid="{00000000-0005-0000-0000-0000C7670000}"/>
    <cellStyle name="Normal 40 5 5 5 4 5 2" xfId="39128" xr:uid="{00000000-0005-0000-0000-0000C8670000}"/>
    <cellStyle name="Normal 40 5 5 5 4 6" xfId="17969" xr:uid="{00000000-0005-0000-0000-0000C9670000}"/>
    <cellStyle name="Normal 40 5 5 5 4 6 2" xfId="35834" xr:uid="{00000000-0005-0000-0000-0000CA670000}"/>
    <cellStyle name="Normal 40 5 5 5 4 7" xfId="9319" xr:uid="{00000000-0005-0000-0000-0000CB670000}"/>
    <cellStyle name="Normal 40 5 5 5 4 7 2" xfId="33015" xr:uid="{00000000-0005-0000-0000-0000CC670000}"/>
    <cellStyle name="Normal 40 5 5 5 4 8" xfId="7447" xr:uid="{00000000-0005-0000-0000-0000CD670000}"/>
    <cellStyle name="Normal 40 5 5 5 4 8 2" xfId="29271" xr:uid="{00000000-0005-0000-0000-0000CE670000}"/>
    <cellStyle name="Normal 40 5 5 5 4 9" xfId="5575" xr:uid="{00000000-0005-0000-0000-0000CF670000}"/>
    <cellStyle name="Normal 40 5 5 5 4 9 2" xfId="21715" xr:uid="{00000000-0005-0000-0000-0000D0670000}"/>
    <cellStyle name="Normal 40 5 5 5 5" xfId="2374" xr:uid="{00000000-0005-0000-0000-0000D1670000}"/>
    <cellStyle name="Normal 40 5 5 5 5 10" xfId="20386" xr:uid="{00000000-0005-0000-0000-0000D2670000}"/>
    <cellStyle name="Normal 40 5 5 5 5 2" xfId="13461" xr:uid="{00000000-0005-0000-0000-0000D3670000}"/>
    <cellStyle name="Normal 40 5 5 5 5 2 2" xfId="41089" xr:uid="{00000000-0005-0000-0000-0000D4670000}"/>
    <cellStyle name="Normal 40 5 5 5 5 2 3" xfId="37633" xr:uid="{00000000-0005-0000-0000-0000D5670000}"/>
    <cellStyle name="Normal 40 5 5 5 5 2 4" xfId="31686" xr:uid="{00000000-0005-0000-0000-0000D6670000}"/>
    <cellStyle name="Normal 40 5 5 5 5 2 5" xfId="25571" xr:uid="{00000000-0005-0000-0000-0000D7670000}"/>
    <cellStyle name="Normal 40 5 5 5 5 3" xfId="15832" xr:uid="{00000000-0005-0000-0000-0000D8670000}"/>
    <cellStyle name="Normal 40 5 5 5 5 3 2" xfId="43460" xr:uid="{00000000-0005-0000-0000-0000D9670000}"/>
    <cellStyle name="Normal 40 5 5 5 5 3 3" xfId="27273" xr:uid="{00000000-0005-0000-0000-0000DA670000}"/>
    <cellStyle name="Normal 40 5 5 5 5 4" xfId="10881" xr:uid="{00000000-0005-0000-0000-0000DB670000}"/>
    <cellStyle name="Normal 40 5 5 5 5 4 2" xfId="38652" xr:uid="{00000000-0005-0000-0000-0000DC670000}"/>
    <cellStyle name="Normal 40 5 5 5 5 4 3" xfId="24130" xr:uid="{00000000-0005-0000-0000-0000DD670000}"/>
    <cellStyle name="Normal 40 5 5 5 5 5" xfId="18512" xr:uid="{00000000-0005-0000-0000-0000DE670000}"/>
    <cellStyle name="Normal 40 5 5 5 5 5 2" xfId="36040" xr:uid="{00000000-0005-0000-0000-0000DF670000}"/>
    <cellStyle name="Normal 40 5 5 5 5 6" xfId="9862" xr:uid="{00000000-0005-0000-0000-0000E0670000}"/>
    <cellStyle name="Normal 40 5 5 5 5 6 2" xfId="33558" xr:uid="{00000000-0005-0000-0000-0000E1670000}"/>
    <cellStyle name="Normal 40 5 5 5 5 7" xfId="7990" xr:uid="{00000000-0005-0000-0000-0000E2670000}"/>
    <cellStyle name="Normal 40 5 5 5 5 7 2" xfId="29814" xr:uid="{00000000-0005-0000-0000-0000E3670000}"/>
    <cellStyle name="Normal 40 5 5 5 5 8" xfId="6118" xr:uid="{00000000-0005-0000-0000-0000E4670000}"/>
    <cellStyle name="Normal 40 5 5 5 5 8 2" xfId="22258" xr:uid="{00000000-0005-0000-0000-0000E5670000}"/>
    <cellStyle name="Normal 40 5 5 5 5 9" xfId="4246" xr:uid="{00000000-0005-0000-0000-0000E6670000}"/>
    <cellStyle name="Normal 40 5 5 5 6" xfId="1673" xr:uid="{00000000-0005-0000-0000-0000E7670000}"/>
    <cellStyle name="Normal 40 5 5 5 6 2" xfId="16342" xr:uid="{00000000-0005-0000-0000-0000E8670000}"/>
    <cellStyle name="Normal 40 5 5 5 6 2 2" xfId="43970" xr:uid="{00000000-0005-0000-0000-0000E9670000}"/>
    <cellStyle name="Normal 40 5 5 5 6 2 3" xfId="30986" xr:uid="{00000000-0005-0000-0000-0000EA670000}"/>
    <cellStyle name="Normal 40 5 5 5 6 2 4" xfId="26081" xr:uid="{00000000-0005-0000-0000-0000EB670000}"/>
    <cellStyle name="Normal 40 5 5 5 6 3" xfId="13971" xr:uid="{00000000-0005-0000-0000-0000EC670000}"/>
    <cellStyle name="Normal 40 5 5 5 6 3 2" xfId="41599" xr:uid="{00000000-0005-0000-0000-0000ED670000}"/>
    <cellStyle name="Normal 40 5 5 5 6 3 3" xfId="27812" xr:uid="{00000000-0005-0000-0000-0000EE670000}"/>
    <cellStyle name="Normal 40 5 5 5 6 4" xfId="17812" xr:uid="{00000000-0005-0000-0000-0000EF670000}"/>
    <cellStyle name="Normal 40 5 5 5 6 4 2" xfId="36579" xr:uid="{00000000-0005-0000-0000-0000F0670000}"/>
    <cellStyle name="Normal 40 5 5 5 6 4 3" xfId="23430" xr:uid="{00000000-0005-0000-0000-0000F1670000}"/>
    <cellStyle name="Normal 40 5 5 5 6 5" xfId="9162" xr:uid="{00000000-0005-0000-0000-0000F2670000}"/>
    <cellStyle name="Normal 40 5 5 5 6 5 2" xfId="32858" xr:uid="{00000000-0005-0000-0000-0000F3670000}"/>
    <cellStyle name="Normal 40 5 5 5 6 6" xfId="7290" xr:uid="{00000000-0005-0000-0000-0000F4670000}"/>
    <cellStyle name="Normal 40 5 5 5 6 6 2" xfId="29114" xr:uid="{00000000-0005-0000-0000-0000F5670000}"/>
    <cellStyle name="Normal 40 5 5 5 6 7" xfId="5418" xr:uid="{00000000-0005-0000-0000-0000F6670000}"/>
    <cellStyle name="Normal 40 5 5 5 6 7 2" xfId="21558" xr:uid="{00000000-0005-0000-0000-0000F7670000}"/>
    <cellStyle name="Normal 40 5 5 5 6 8" xfId="3546" xr:uid="{00000000-0005-0000-0000-0000F8670000}"/>
    <cellStyle name="Normal 40 5 5 5 6 9" xfId="19686" xr:uid="{00000000-0005-0000-0000-0000F9670000}"/>
    <cellStyle name="Normal 40 5 5 5 7" xfId="1520" xr:uid="{00000000-0005-0000-0000-0000FA670000}"/>
    <cellStyle name="Normal 40 5 5 5 7 2" xfId="14944" xr:uid="{00000000-0005-0000-0000-0000FB670000}"/>
    <cellStyle name="Normal 40 5 5 5 7 2 2" xfId="42572" xr:uid="{00000000-0005-0000-0000-0000FC670000}"/>
    <cellStyle name="Normal 40 5 5 5 7 2 3" xfId="30833" xr:uid="{00000000-0005-0000-0000-0000FD670000}"/>
    <cellStyle name="Normal 40 5 5 5 7 2 4" xfId="28138" xr:uid="{00000000-0005-0000-0000-0000FE670000}"/>
    <cellStyle name="Normal 40 5 5 5 7 3" xfId="12453" xr:uid="{00000000-0005-0000-0000-0000FF670000}"/>
    <cellStyle name="Normal 40 5 5 5 7 3 2" xfId="40200" xr:uid="{00000000-0005-0000-0000-000000680000}"/>
    <cellStyle name="Normal 40 5 5 5 7 3 3" xfId="23277" xr:uid="{00000000-0005-0000-0000-000001680000}"/>
    <cellStyle name="Normal 40 5 5 5 7 4" xfId="17659" xr:uid="{00000000-0005-0000-0000-000002680000}"/>
    <cellStyle name="Normal 40 5 5 5 7 4 2" xfId="35237" xr:uid="{00000000-0005-0000-0000-000003680000}"/>
    <cellStyle name="Normal 40 5 5 5 7 5" xfId="9009" xr:uid="{00000000-0005-0000-0000-000004680000}"/>
    <cellStyle name="Normal 40 5 5 5 7 5 2" xfId="32705" xr:uid="{00000000-0005-0000-0000-000005680000}"/>
    <cellStyle name="Normal 40 5 5 5 7 6" xfId="7137" xr:uid="{00000000-0005-0000-0000-000006680000}"/>
    <cellStyle name="Normal 40 5 5 5 7 6 2" xfId="28961" xr:uid="{00000000-0005-0000-0000-000007680000}"/>
    <cellStyle name="Normal 40 5 5 5 7 7" xfId="5265" xr:uid="{00000000-0005-0000-0000-000008680000}"/>
    <cellStyle name="Normal 40 5 5 5 7 7 2" xfId="21405" xr:uid="{00000000-0005-0000-0000-000009680000}"/>
    <cellStyle name="Normal 40 5 5 5 7 8" xfId="3393" xr:uid="{00000000-0005-0000-0000-00000A680000}"/>
    <cellStyle name="Normal 40 5 5 5 7 9" xfId="19533" xr:uid="{00000000-0005-0000-0000-00000B680000}"/>
    <cellStyle name="Normal 40 5 5 5 8" xfId="11824" xr:uid="{00000000-0005-0000-0000-00000C680000}"/>
    <cellStyle name="Normal 40 5 5 5 8 2" xfId="39576" xr:uid="{00000000-0005-0000-0000-00000D680000}"/>
    <cellStyle name="Normal 40 5 5 5 8 3" xfId="36933" xr:uid="{00000000-0005-0000-0000-00000E680000}"/>
    <cellStyle name="Normal 40 5 5 5 8 4" xfId="30357" xr:uid="{00000000-0005-0000-0000-00000F680000}"/>
    <cellStyle name="Normal 40 5 5 5 8 5" xfId="24683" xr:uid="{00000000-0005-0000-0000-000010680000}"/>
    <cellStyle name="Normal 40 5 5 5 9" xfId="14315" xr:uid="{00000000-0005-0000-0000-000011680000}"/>
    <cellStyle name="Normal 40 5 5 5 9 2" xfId="41943" xr:uid="{00000000-0005-0000-0000-000012680000}"/>
    <cellStyle name="Normal 40 5 5 5 9 3" xfId="34101" xr:uid="{00000000-0005-0000-0000-000013680000}"/>
    <cellStyle name="Normal 40 5 5 5 9 4" xfId="26469" xr:uid="{00000000-0005-0000-0000-000014680000}"/>
    <cellStyle name="Normal 40 5 5 6" xfId="1299" xr:uid="{00000000-0005-0000-0000-000015680000}"/>
    <cellStyle name="Normal 40 5 5 6 10" xfId="17438" xr:uid="{00000000-0005-0000-0000-000016680000}"/>
    <cellStyle name="Normal 40 5 5 6 10 2" xfId="35600" xr:uid="{00000000-0005-0000-0000-000017680000}"/>
    <cellStyle name="Normal 40 5 5 6 11" xfId="8788" xr:uid="{00000000-0005-0000-0000-000018680000}"/>
    <cellStyle name="Normal 40 5 5 6 11 2" xfId="32484" xr:uid="{00000000-0005-0000-0000-000019680000}"/>
    <cellStyle name="Normal 40 5 5 6 12" xfId="6916" xr:uid="{00000000-0005-0000-0000-00001A680000}"/>
    <cellStyle name="Normal 40 5 5 6 12 2" xfId="28740" xr:uid="{00000000-0005-0000-0000-00001B680000}"/>
    <cellStyle name="Normal 40 5 5 6 13" xfId="5044" xr:uid="{00000000-0005-0000-0000-00001C680000}"/>
    <cellStyle name="Normal 40 5 5 6 13 2" xfId="21184" xr:uid="{00000000-0005-0000-0000-00001D680000}"/>
    <cellStyle name="Normal 40 5 5 6 14" xfId="3172" xr:uid="{00000000-0005-0000-0000-00001E680000}"/>
    <cellStyle name="Normal 40 5 5 6 15" xfId="19312" xr:uid="{00000000-0005-0000-0000-00001F680000}"/>
    <cellStyle name="Normal 40 5 5 6 2" xfId="2254" xr:uid="{00000000-0005-0000-0000-000020680000}"/>
    <cellStyle name="Normal 40 5 5 6 2 10" xfId="4127" xr:uid="{00000000-0005-0000-0000-000021680000}"/>
    <cellStyle name="Normal 40 5 5 6 2 11" xfId="20267" xr:uid="{00000000-0005-0000-0000-000022680000}"/>
    <cellStyle name="Normal 40 5 5 6 2 2" xfId="2798" xr:uid="{00000000-0005-0000-0000-000023680000}"/>
    <cellStyle name="Normal 40 5 5 6 2 2 2" xfId="16232" xr:uid="{00000000-0005-0000-0000-000024680000}"/>
    <cellStyle name="Normal 40 5 5 6 2 2 2 2" xfId="43860" xr:uid="{00000000-0005-0000-0000-000025680000}"/>
    <cellStyle name="Normal 40 5 5 6 2 2 2 3" xfId="38057" xr:uid="{00000000-0005-0000-0000-000026680000}"/>
    <cellStyle name="Normal 40 5 5 6 2 2 2 4" xfId="32110" xr:uid="{00000000-0005-0000-0000-000027680000}"/>
    <cellStyle name="Normal 40 5 5 6 2 2 2 5" xfId="25971" xr:uid="{00000000-0005-0000-0000-000028680000}"/>
    <cellStyle name="Normal 40 5 5 6 2 2 3" xfId="13861" xr:uid="{00000000-0005-0000-0000-000029680000}"/>
    <cellStyle name="Normal 40 5 5 6 2 2 3 2" xfId="41489" xr:uid="{00000000-0005-0000-0000-00002A680000}"/>
    <cellStyle name="Normal 40 5 5 6 2 2 3 3" xfId="27697" xr:uid="{00000000-0005-0000-0000-00002B680000}"/>
    <cellStyle name="Normal 40 5 5 6 2 2 4" xfId="18936" xr:uid="{00000000-0005-0000-0000-00002C680000}"/>
    <cellStyle name="Normal 40 5 5 6 2 2 4 2" xfId="36464" xr:uid="{00000000-0005-0000-0000-00002D680000}"/>
    <cellStyle name="Normal 40 5 5 6 2 2 4 3" xfId="24554" xr:uid="{00000000-0005-0000-0000-00002E680000}"/>
    <cellStyle name="Normal 40 5 5 6 2 2 5" xfId="10286" xr:uid="{00000000-0005-0000-0000-00002F680000}"/>
    <cellStyle name="Normal 40 5 5 6 2 2 5 2" xfId="33982" xr:uid="{00000000-0005-0000-0000-000030680000}"/>
    <cellStyle name="Normal 40 5 5 6 2 2 6" xfId="8414" xr:uid="{00000000-0005-0000-0000-000031680000}"/>
    <cellStyle name="Normal 40 5 5 6 2 2 6 2" xfId="30238" xr:uid="{00000000-0005-0000-0000-000032680000}"/>
    <cellStyle name="Normal 40 5 5 6 2 2 7" xfId="6542" xr:uid="{00000000-0005-0000-0000-000033680000}"/>
    <cellStyle name="Normal 40 5 5 6 2 2 7 2" xfId="22682" xr:uid="{00000000-0005-0000-0000-000034680000}"/>
    <cellStyle name="Normal 40 5 5 6 2 2 8" xfId="4670" xr:uid="{00000000-0005-0000-0000-000035680000}"/>
    <cellStyle name="Normal 40 5 5 6 2 2 9" xfId="20810" xr:uid="{00000000-0005-0000-0000-000036680000}"/>
    <cellStyle name="Normal 40 5 5 6 2 3" xfId="13400" xr:uid="{00000000-0005-0000-0000-000037680000}"/>
    <cellStyle name="Normal 40 5 5 6 2 3 2" xfId="41028" xr:uid="{00000000-0005-0000-0000-000038680000}"/>
    <cellStyle name="Normal 40 5 5 6 2 3 3" xfId="37514" xr:uid="{00000000-0005-0000-0000-000039680000}"/>
    <cellStyle name="Normal 40 5 5 6 2 3 4" xfId="31567" xr:uid="{00000000-0005-0000-0000-00003A680000}"/>
    <cellStyle name="Normal 40 5 5 6 2 3 5" xfId="25510" xr:uid="{00000000-0005-0000-0000-00003B680000}"/>
    <cellStyle name="Normal 40 5 5 6 2 4" xfId="15771" xr:uid="{00000000-0005-0000-0000-00003C680000}"/>
    <cellStyle name="Normal 40 5 5 6 2 4 2" xfId="43399" xr:uid="{00000000-0005-0000-0000-00003D680000}"/>
    <cellStyle name="Normal 40 5 5 6 2 4 3" xfId="27207" xr:uid="{00000000-0005-0000-0000-00003E680000}"/>
    <cellStyle name="Normal 40 5 5 6 2 5" xfId="11459" xr:uid="{00000000-0005-0000-0000-00003F680000}"/>
    <cellStyle name="Normal 40 5 5 6 2 5 2" xfId="39230" xr:uid="{00000000-0005-0000-0000-000040680000}"/>
    <cellStyle name="Normal 40 5 5 6 2 5 3" xfId="24011" xr:uid="{00000000-0005-0000-0000-000041680000}"/>
    <cellStyle name="Normal 40 5 5 6 2 6" xfId="18393" xr:uid="{00000000-0005-0000-0000-000042680000}"/>
    <cellStyle name="Normal 40 5 5 6 2 6 2" xfId="35974" xr:uid="{00000000-0005-0000-0000-000043680000}"/>
    <cellStyle name="Normal 40 5 5 6 2 7" xfId="9743" xr:uid="{00000000-0005-0000-0000-000044680000}"/>
    <cellStyle name="Normal 40 5 5 6 2 7 2" xfId="33439" xr:uid="{00000000-0005-0000-0000-000045680000}"/>
    <cellStyle name="Normal 40 5 5 6 2 8" xfId="7871" xr:uid="{00000000-0005-0000-0000-000046680000}"/>
    <cellStyle name="Normal 40 5 5 6 2 8 2" xfId="29695" xr:uid="{00000000-0005-0000-0000-000047680000}"/>
    <cellStyle name="Normal 40 5 5 6 2 9" xfId="5999" xr:uid="{00000000-0005-0000-0000-000048680000}"/>
    <cellStyle name="Normal 40 5 5 6 2 9 2" xfId="22139" xr:uid="{00000000-0005-0000-0000-000049680000}"/>
    <cellStyle name="Normal 40 5 5 6 3" xfId="2475" xr:uid="{00000000-0005-0000-0000-00004A680000}"/>
    <cellStyle name="Normal 40 5 5 6 3 10" xfId="20487" xr:uid="{00000000-0005-0000-0000-00004B680000}"/>
    <cellStyle name="Normal 40 5 5 6 3 2" xfId="13548" xr:uid="{00000000-0005-0000-0000-00004C680000}"/>
    <cellStyle name="Normal 40 5 5 6 3 2 2" xfId="41176" xr:uid="{00000000-0005-0000-0000-00004D680000}"/>
    <cellStyle name="Normal 40 5 5 6 3 2 3" xfId="37734" xr:uid="{00000000-0005-0000-0000-00004E680000}"/>
    <cellStyle name="Normal 40 5 5 6 3 2 4" xfId="31787" xr:uid="{00000000-0005-0000-0000-00004F680000}"/>
    <cellStyle name="Normal 40 5 5 6 3 2 5" xfId="25658" xr:uid="{00000000-0005-0000-0000-000050680000}"/>
    <cellStyle name="Normal 40 5 5 6 3 3" xfId="15919" xr:uid="{00000000-0005-0000-0000-000051680000}"/>
    <cellStyle name="Normal 40 5 5 6 3 3 2" xfId="43547" xr:uid="{00000000-0005-0000-0000-000052680000}"/>
    <cellStyle name="Normal 40 5 5 6 3 3 3" xfId="27374" xr:uid="{00000000-0005-0000-0000-000053680000}"/>
    <cellStyle name="Normal 40 5 5 6 3 4" xfId="11136" xr:uid="{00000000-0005-0000-0000-000054680000}"/>
    <cellStyle name="Normal 40 5 5 6 3 4 2" xfId="38907" xr:uid="{00000000-0005-0000-0000-000055680000}"/>
    <cellStyle name="Normal 40 5 5 6 3 4 3" xfId="24231" xr:uid="{00000000-0005-0000-0000-000056680000}"/>
    <cellStyle name="Normal 40 5 5 6 3 5" xfId="18613" xr:uid="{00000000-0005-0000-0000-000057680000}"/>
    <cellStyle name="Normal 40 5 5 6 3 5 2" xfId="36141" xr:uid="{00000000-0005-0000-0000-000058680000}"/>
    <cellStyle name="Normal 40 5 5 6 3 6" xfId="9963" xr:uid="{00000000-0005-0000-0000-000059680000}"/>
    <cellStyle name="Normal 40 5 5 6 3 6 2" xfId="33659" xr:uid="{00000000-0005-0000-0000-00005A680000}"/>
    <cellStyle name="Normal 40 5 5 6 3 7" xfId="8091" xr:uid="{00000000-0005-0000-0000-00005B680000}"/>
    <cellStyle name="Normal 40 5 5 6 3 7 2" xfId="29915" xr:uid="{00000000-0005-0000-0000-00005C680000}"/>
    <cellStyle name="Normal 40 5 5 6 3 8" xfId="6219" xr:uid="{00000000-0005-0000-0000-00005D680000}"/>
    <cellStyle name="Normal 40 5 5 6 3 8 2" xfId="22359" xr:uid="{00000000-0005-0000-0000-00005E680000}"/>
    <cellStyle name="Normal 40 5 5 6 3 9" xfId="4347" xr:uid="{00000000-0005-0000-0000-00005F680000}"/>
    <cellStyle name="Normal 40 5 5 6 4" xfId="1931" xr:uid="{00000000-0005-0000-0000-000060680000}"/>
    <cellStyle name="Normal 40 5 5 6 4 2" xfId="16394" xr:uid="{00000000-0005-0000-0000-000061680000}"/>
    <cellStyle name="Normal 40 5 5 6 4 2 2" xfId="44022" xr:uid="{00000000-0005-0000-0000-000062680000}"/>
    <cellStyle name="Normal 40 5 5 6 4 2 3" xfId="31244" xr:uid="{00000000-0005-0000-0000-000063680000}"/>
    <cellStyle name="Normal 40 5 5 6 4 2 4" xfId="26133" xr:uid="{00000000-0005-0000-0000-000064680000}"/>
    <cellStyle name="Normal 40 5 5 6 4 3" xfId="14023" xr:uid="{00000000-0005-0000-0000-000065680000}"/>
    <cellStyle name="Normal 40 5 5 6 4 3 2" xfId="41651" xr:uid="{00000000-0005-0000-0000-000066680000}"/>
    <cellStyle name="Normal 40 5 5 6 4 3 3" xfId="27864" xr:uid="{00000000-0005-0000-0000-000067680000}"/>
    <cellStyle name="Normal 40 5 5 6 4 4" xfId="18070" xr:uid="{00000000-0005-0000-0000-000068680000}"/>
    <cellStyle name="Normal 40 5 5 6 4 4 2" xfId="36631" xr:uid="{00000000-0005-0000-0000-000069680000}"/>
    <cellStyle name="Normal 40 5 5 6 4 4 3" xfId="23688" xr:uid="{00000000-0005-0000-0000-00006A680000}"/>
    <cellStyle name="Normal 40 5 5 6 4 5" xfId="9420" xr:uid="{00000000-0005-0000-0000-00006B680000}"/>
    <cellStyle name="Normal 40 5 5 6 4 5 2" xfId="33116" xr:uid="{00000000-0005-0000-0000-00006C680000}"/>
    <cellStyle name="Normal 40 5 5 6 4 6" xfId="7548" xr:uid="{00000000-0005-0000-0000-00006D680000}"/>
    <cellStyle name="Normal 40 5 5 6 4 6 2" xfId="29372" xr:uid="{00000000-0005-0000-0000-00006E680000}"/>
    <cellStyle name="Normal 40 5 5 6 4 7" xfId="5676" xr:uid="{00000000-0005-0000-0000-00006F680000}"/>
    <cellStyle name="Normal 40 5 5 6 4 7 2" xfId="21816" xr:uid="{00000000-0005-0000-0000-000070680000}"/>
    <cellStyle name="Normal 40 5 5 6 4 8" xfId="3804" xr:uid="{00000000-0005-0000-0000-000071680000}"/>
    <cellStyle name="Normal 40 5 5 6 4 9" xfId="19944" xr:uid="{00000000-0005-0000-0000-000072680000}"/>
    <cellStyle name="Normal 40 5 5 6 5" xfId="12743" xr:uid="{00000000-0005-0000-0000-000073680000}"/>
    <cellStyle name="Normal 40 5 5 6 5 2" xfId="15216" xr:uid="{00000000-0005-0000-0000-000074680000}"/>
    <cellStyle name="Normal 40 5 5 6 5 2 2" xfId="42844" xr:uid="{00000000-0005-0000-0000-000075680000}"/>
    <cellStyle name="Normal 40 5 5 6 5 2 3" xfId="34745" xr:uid="{00000000-0005-0000-0000-000076680000}"/>
    <cellStyle name="Normal 40 5 5 6 5 3" xfId="40472" xr:uid="{00000000-0005-0000-0000-000077680000}"/>
    <cellStyle name="Normal 40 5 5 6 5 4" xfId="37191" xr:uid="{00000000-0005-0000-0000-000078680000}"/>
    <cellStyle name="Normal 40 5 5 6 5 5" xfId="30612" xr:uid="{00000000-0005-0000-0000-000079680000}"/>
    <cellStyle name="Normal 40 5 5 6 5 6" xfId="24955" xr:uid="{00000000-0005-0000-0000-00007A680000}"/>
    <cellStyle name="Normal 40 5 5 6 6" xfId="12232" xr:uid="{00000000-0005-0000-0000-00007B680000}"/>
    <cellStyle name="Normal 40 5 5 6 6 2" xfId="39979" xr:uid="{00000000-0005-0000-0000-00007C680000}"/>
    <cellStyle name="Normal 40 5 5 6 6 3" xfId="34509" xr:uid="{00000000-0005-0000-0000-00007D680000}"/>
    <cellStyle name="Normal 40 5 5 6 6 4" xfId="26832" xr:uid="{00000000-0005-0000-0000-00007E680000}"/>
    <cellStyle name="Normal 40 5 5 6 7" xfId="14723" xr:uid="{00000000-0005-0000-0000-00007F680000}"/>
    <cellStyle name="Normal 40 5 5 6 7 2" xfId="42351" xr:uid="{00000000-0005-0000-0000-000080680000}"/>
    <cellStyle name="Normal 40 5 5 6 7 3" xfId="23056" xr:uid="{00000000-0005-0000-0000-000081680000}"/>
    <cellStyle name="Normal 40 5 5 6 8" xfId="16943" xr:uid="{00000000-0005-0000-0000-000082680000}"/>
    <cellStyle name="Normal 40 5 5 6 8 2" xfId="44571" xr:uid="{00000000-0005-0000-0000-000083680000}"/>
    <cellStyle name="Normal 40 5 5 6 9" xfId="10660" xr:uid="{00000000-0005-0000-0000-000084680000}"/>
    <cellStyle name="Normal 40 5 5 6 9 2" xfId="38431" xr:uid="{00000000-0005-0000-0000-000085680000}"/>
    <cellStyle name="Normal 40 5 5 7" xfId="1146" xr:uid="{00000000-0005-0000-0000-000086680000}"/>
    <cellStyle name="Normal 40 5 5 7 10" xfId="8635" xr:uid="{00000000-0005-0000-0000-000087680000}"/>
    <cellStyle name="Normal 40 5 5 7 10 2" xfId="32331" xr:uid="{00000000-0005-0000-0000-000088680000}"/>
    <cellStyle name="Normal 40 5 5 7 11" xfId="6763" xr:uid="{00000000-0005-0000-0000-000089680000}"/>
    <cellStyle name="Normal 40 5 5 7 11 2" xfId="28587" xr:uid="{00000000-0005-0000-0000-00008A680000}"/>
    <cellStyle name="Normal 40 5 5 7 12" xfId="4891" xr:uid="{00000000-0005-0000-0000-00008B680000}"/>
    <cellStyle name="Normal 40 5 5 7 12 2" xfId="21031" xr:uid="{00000000-0005-0000-0000-00008C680000}"/>
    <cellStyle name="Normal 40 5 5 7 13" xfId="3019" xr:uid="{00000000-0005-0000-0000-00008D680000}"/>
    <cellStyle name="Normal 40 5 5 7 14" xfId="19159" xr:uid="{00000000-0005-0000-0000-00008E680000}"/>
    <cellStyle name="Normal 40 5 5 7 2" xfId="2645" xr:uid="{00000000-0005-0000-0000-00008F680000}"/>
    <cellStyle name="Normal 40 5 5 7 2 10" xfId="20657" xr:uid="{00000000-0005-0000-0000-000090680000}"/>
    <cellStyle name="Normal 40 5 5 7 2 2" xfId="13710" xr:uid="{00000000-0005-0000-0000-000091680000}"/>
    <cellStyle name="Normal 40 5 5 7 2 2 2" xfId="41338" xr:uid="{00000000-0005-0000-0000-000092680000}"/>
    <cellStyle name="Normal 40 5 5 7 2 2 3" xfId="37904" xr:uid="{00000000-0005-0000-0000-000093680000}"/>
    <cellStyle name="Normal 40 5 5 7 2 2 4" xfId="31957" xr:uid="{00000000-0005-0000-0000-000094680000}"/>
    <cellStyle name="Normal 40 5 5 7 2 2 5" xfId="25820" xr:uid="{00000000-0005-0000-0000-000095680000}"/>
    <cellStyle name="Normal 40 5 5 7 2 3" xfId="16081" xr:uid="{00000000-0005-0000-0000-000096680000}"/>
    <cellStyle name="Normal 40 5 5 7 2 3 2" xfId="43709" xr:uid="{00000000-0005-0000-0000-000097680000}"/>
    <cellStyle name="Normal 40 5 5 7 2 3 3" xfId="27544" xr:uid="{00000000-0005-0000-0000-000098680000}"/>
    <cellStyle name="Normal 40 5 5 7 2 4" xfId="11510" xr:uid="{00000000-0005-0000-0000-000099680000}"/>
    <cellStyle name="Normal 40 5 5 7 2 4 2" xfId="39281" xr:uid="{00000000-0005-0000-0000-00009A680000}"/>
    <cellStyle name="Normal 40 5 5 7 2 4 3" xfId="24401" xr:uid="{00000000-0005-0000-0000-00009B680000}"/>
    <cellStyle name="Normal 40 5 5 7 2 5" xfId="18783" xr:uid="{00000000-0005-0000-0000-00009C680000}"/>
    <cellStyle name="Normal 40 5 5 7 2 5 2" xfId="36311" xr:uid="{00000000-0005-0000-0000-00009D680000}"/>
    <cellStyle name="Normal 40 5 5 7 2 6" xfId="10133" xr:uid="{00000000-0005-0000-0000-00009E680000}"/>
    <cellStyle name="Normal 40 5 5 7 2 6 2" xfId="33829" xr:uid="{00000000-0005-0000-0000-00009F680000}"/>
    <cellStyle name="Normal 40 5 5 7 2 7" xfId="8261" xr:uid="{00000000-0005-0000-0000-0000A0680000}"/>
    <cellStyle name="Normal 40 5 5 7 2 7 2" xfId="30085" xr:uid="{00000000-0005-0000-0000-0000A1680000}"/>
    <cellStyle name="Normal 40 5 5 7 2 8" xfId="6389" xr:uid="{00000000-0005-0000-0000-0000A2680000}"/>
    <cellStyle name="Normal 40 5 5 7 2 8 2" xfId="22529" xr:uid="{00000000-0005-0000-0000-0000A3680000}"/>
    <cellStyle name="Normal 40 5 5 7 2 9" xfId="4517" xr:uid="{00000000-0005-0000-0000-0000A4680000}"/>
    <cellStyle name="Normal 40 5 5 7 3" xfId="2101" xr:uid="{00000000-0005-0000-0000-0000A5680000}"/>
    <cellStyle name="Normal 40 5 5 7 3 10" xfId="20114" xr:uid="{00000000-0005-0000-0000-0000A6680000}"/>
    <cellStyle name="Normal 40 5 5 7 3 2" xfId="14223" xr:uid="{00000000-0005-0000-0000-0000A7680000}"/>
    <cellStyle name="Normal 40 5 5 7 3 2 2" xfId="41851" xr:uid="{00000000-0005-0000-0000-0000A8680000}"/>
    <cellStyle name="Normal 40 5 5 7 3 2 3" xfId="31414" xr:uid="{00000000-0005-0000-0000-0000A9680000}"/>
    <cellStyle name="Normal 40 5 5 7 3 2 4" xfId="26333" xr:uid="{00000000-0005-0000-0000-0000AA680000}"/>
    <cellStyle name="Normal 40 5 5 7 3 3" xfId="16594" xr:uid="{00000000-0005-0000-0000-0000AB680000}"/>
    <cellStyle name="Normal 40 5 5 7 3 3 2" xfId="44222" xr:uid="{00000000-0005-0000-0000-0000AC680000}"/>
    <cellStyle name="Normal 40 5 5 7 3 3 3" xfId="28074" xr:uid="{00000000-0005-0000-0000-0000AD680000}"/>
    <cellStyle name="Normal 40 5 5 7 3 4" xfId="10983" xr:uid="{00000000-0005-0000-0000-0000AE680000}"/>
    <cellStyle name="Normal 40 5 5 7 3 4 2" xfId="38754" xr:uid="{00000000-0005-0000-0000-0000AF680000}"/>
    <cellStyle name="Normal 40 5 5 7 3 4 3" xfId="23858" xr:uid="{00000000-0005-0000-0000-0000B0680000}"/>
    <cellStyle name="Normal 40 5 5 7 3 5" xfId="18240" xr:uid="{00000000-0005-0000-0000-0000B1680000}"/>
    <cellStyle name="Normal 40 5 5 7 3 5 2" xfId="36841" xr:uid="{00000000-0005-0000-0000-0000B2680000}"/>
    <cellStyle name="Normal 40 5 5 7 3 6" xfId="9590" xr:uid="{00000000-0005-0000-0000-0000B3680000}"/>
    <cellStyle name="Normal 40 5 5 7 3 6 2" xfId="33286" xr:uid="{00000000-0005-0000-0000-0000B4680000}"/>
    <cellStyle name="Normal 40 5 5 7 3 7" xfId="7718" xr:uid="{00000000-0005-0000-0000-0000B5680000}"/>
    <cellStyle name="Normal 40 5 5 7 3 7 2" xfId="29542" xr:uid="{00000000-0005-0000-0000-0000B6680000}"/>
    <cellStyle name="Normal 40 5 5 7 3 8" xfId="5846" xr:uid="{00000000-0005-0000-0000-0000B7680000}"/>
    <cellStyle name="Normal 40 5 5 7 3 8 2" xfId="21986" xr:uid="{00000000-0005-0000-0000-0000B8680000}"/>
    <cellStyle name="Normal 40 5 5 7 3 9" xfId="3974" xr:uid="{00000000-0005-0000-0000-0000B9680000}"/>
    <cellStyle name="Normal 40 5 5 7 4" xfId="13201" xr:uid="{00000000-0005-0000-0000-0000BA680000}"/>
    <cellStyle name="Normal 40 5 5 7 4 2" xfId="15589" xr:uid="{00000000-0005-0000-0000-0000BB680000}"/>
    <cellStyle name="Normal 40 5 5 7 4 2 2" xfId="43217" xr:uid="{00000000-0005-0000-0000-0000BC680000}"/>
    <cellStyle name="Normal 40 5 5 7 4 2 3" xfId="34921" xr:uid="{00000000-0005-0000-0000-0000BD680000}"/>
    <cellStyle name="Normal 40 5 5 7 4 3" xfId="40845" xr:uid="{00000000-0005-0000-0000-0000BE680000}"/>
    <cellStyle name="Normal 40 5 5 7 4 4" xfId="37361" xr:uid="{00000000-0005-0000-0000-0000BF680000}"/>
    <cellStyle name="Normal 40 5 5 7 4 5" xfId="30459" xr:uid="{00000000-0005-0000-0000-0000C0680000}"/>
    <cellStyle name="Normal 40 5 5 7 4 6" xfId="25328" xr:uid="{00000000-0005-0000-0000-0000C1680000}"/>
    <cellStyle name="Normal 40 5 5 7 5" xfId="12079" xr:uid="{00000000-0005-0000-0000-0000C2680000}"/>
    <cellStyle name="Normal 40 5 5 7 5 2" xfId="39826" xr:uid="{00000000-0005-0000-0000-0000C3680000}"/>
    <cellStyle name="Normal 40 5 5 7 5 3" xfId="34356" xr:uid="{00000000-0005-0000-0000-0000C4680000}"/>
    <cellStyle name="Normal 40 5 5 7 5 4" xfId="27043" xr:uid="{00000000-0005-0000-0000-0000C5680000}"/>
    <cellStyle name="Normal 40 5 5 7 6" xfId="14570" xr:uid="{00000000-0005-0000-0000-0000C6680000}"/>
    <cellStyle name="Normal 40 5 5 7 6 2" xfId="42198" xr:uid="{00000000-0005-0000-0000-0000C7680000}"/>
    <cellStyle name="Normal 40 5 5 7 6 3" xfId="22903" xr:uid="{00000000-0005-0000-0000-0000C8680000}"/>
    <cellStyle name="Normal 40 5 5 7 7" xfId="16790" xr:uid="{00000000-0005-0000-0000-0000C9680000}"/>
    <cellStyle name="Normal 40 5 5 7 7 2" xfId="44418" xr:uid="{00000000-0005-0000-0000-0000CA680000}"/>
    <cellStyle name="Normal 40 5 5 7 8" xfId="10507" xr:uid="{00000000-0005-0000-0000-0000CB680000}"/>
    <cellStyle name="Normal 40 5 5 7 8 2" xfId="38278" xr:uid="{00000000-0005-0000-0000-0000CC680000}"/>
    <cellStyle name="Normal 40 5 5 7 9" xfId="17285" xr:uid="{00000000-0005-0000-0000-0000CD680000}"/>
    <cellStyle name="Normal 40 5 5 7 9 2" xfId="35810" xr:uid="{00000000-0005-0000-0000-0000CE680000}"/>
    <cellStyle name="Normal 40 5 5 8" xfId="1779" xr:uid="{00000000-0005-0000-0000-0000CF680000}"/>
    <cellStyle name="Normal 40 5 5 8 10" xfId="3652" xr:uid="{00000000-0005-0000-0000-0000D0680000}"/>
    <cellStyle name="Normal 40 5 5 8 11" xfId="19792" xr:uid="{00000000-0005-0000-0000-0000D1680000}"/>
    <cellStyle name="Normal 40 5 5 8 2" xfId="13234" xr:uid="{00000000-0005-0000-0000-0000D2680000}"/>
    <cellStyle name="Normal 40 5 5 8 2 2" xfId="15619" xr:uid="{00000000-0005-0000-0000-0000D3680000}"/>
    <cellStyle name="Normal 40 5 5 8 2 2 2" xfId="43247" xr:uid="{00000000-0005-0000-0000-0000D4680000}"/>
    <cellStyle name="Normal 40 5 5 8 2 3" xfId="40875" xr:uid="{00000000-0005-0000-0000-0000D5680000}"/>
    <cellStyle name="Normal 40 5 5 8 2 4" xfId="37039" xr:uid="{00000000-0005-0000-0000-0000D6680000}"/>
    <cellStyle name="Normal 40 5 5 8 2 5" xfId="31092" xr:uid="{00000000-0005-0000-0000-0000D7680000}"/>
    <cellStyle name="Normal 40 5 5 8 2 6" xfId="25358" xr:uid="{00000000-0005-0000-0000-0000D8680000}"/>
    <cellStyle name="Normal 40 5 5 8 3" xfId="11926" xr:uid="{00000000-0005-0000-0000-0000D9680000}"/>
    <cellStyle name="Normal 40 5 5 8 3 2" xfId="39673" xr:uid="{00000000-0005-0000-0000-0000DA680000}"/>
    <cellStyle name="Normal 40 5 5 8 3 3" xfId="34203" xr:uid="{00000000-0005-0000-0000-0000DB680000}"/>
    <cellStyle name="Normal 40 5 5 8 3 4" xfId="26737" xr:uid="{00000000-0005-0000-0000-0000DC680000}"/>
    <cellStyle name="Normal 40 5 5 8 4" xfId="14417" xr:uid="{00000000-0005-0000-0000-0000DD680000}"/>
    <cellStyle name="Normal 40 5 5 8 4 2" xfId="42045" xr:uid="{00000000-0005-0000-0000-0000DE680000}"/>
    <cellStyle name="Normal 40 5 5 8 4 3" xfId="23536" xr:uid="{00000000-0005-0000-0000-0000DF680000}"/>
    <cellStyle name="Normal 40 5 5 8 5" xfId="11306" xr:uid="{00000000-0005-0000-0000-0000E0680000}"/>
    <cellStyle name="Normal 40 5 5 8 5 2" xfId="39077" xr:uid="{00000000-0005-0000-0000-0000E1680000}"/>
    <cellStyle name="Normal 40 5 5 8 6" xfId="17918" xr:uid="{00000000-0005-0000-0000-0000E2680000}"/>
    <cellStyle name="Normal 40 5 5 8 6 2" xfId="35505" xr:uid="{00000000-0005-0000-0000-0000E3680000}"/>
    <cellStyle name="Normal 40 5 5 8 7" xfId="9268" xr:uid="{00000000-0005-0000-0000-0000E4680000}"/>
    <cellStyle name="Normal 40 5 5 8 7 2" xfId="32964" xr:uid="{00000000-0005-0000-0000-0000E5680000}"/>
    <cellStyle name="Normal 40 5 5 8 8" xfId="7396" xr:uid="{00000000-0005-0000-0000-0000E6680000}"/>
    <cellStyle name="Normal 40 5 5 8 8 2" xfId="29220" xr:uid="{00000000-0005-0000-0000-0000E7680000}"/>
    <cellStyle name="Normal 40 5 5 8 9" xfId="5524" xr:uid="{00000000-0005-0000-0000-0000E8680000}"/>
    <cellStyle name="Normal 40 5 5 8 9 2" xfId="21664" xr:uid="{00000000-0005-0000-0000-0000E9680000}"/>
    <cellStyle name="Normal 40 5 5 9" xfId="2323" xr:uid="{00000000-0005-0000-0000-0000EA680000}"/>
    <cellStyle name="Normal 40 5 5 9 10" xfId="20335" xr:uid="{00000000-0005-0000-0000-0000EB680000}"/>
    <cellStyle name="Normal 40 5 5 9 2" xfId="12780" xr:uid="{00000000-0005-0000-0000-0000EC680000}"/>
    <cellStyle name="Normal 40 5 5 9 2 2" xfId="40507" xr:uid="{00000000-0005-0000-0000-0000ED680000}"/>
    <cellStyle name="Normal 40 5 5 9 2 3" xfId="37582" xr:uid="{00000000-0005-0000-0000-0000EE680000}"/>
    <cellStyle name="Normal 40 5 5 9 2 4" xfId="31635" xr:uid="{00000000-0005-0000-0000-0000EF680000}"/>
    <cellStyle name="Normal 40 5 5 9 2 5" xfId="24990" xr:uid="{00000000-0005-0000-0000-0000F0680000}"/>
    <cellStyle name="Normal 40 5 5 9 3" xfId="15251" xr:uid="{00000000-0005-0000-0000-0000F1680000}"/>
    <cellStyle name="Normal 40 5 5 9 3 2" xfId="42879" xr:uid="{00000000-0005-0000-0000-0000F2680000}"/>
    <cellStyle name="Normal 40 5 5 9 3 3" xfId="26576" xr:uid="{00000000-0005-0000-0000-0000F3680000}"/>
    <cellStyle name="Normal 40 5 5 9 4" xfId="10830" xr:uid="{00000000-0005-0000-0000-0000F4680000}"/>
    <cellStyle name="Normal 40 5 5 9 4 2" xfId="38601" xr:uid="{00000000-0005-0000-0000-0000F5680000}"/>
    <cellStyle name="Normal 40 5 5 9 4 3" xfId="24079" xr:uid="{00000000-0005-0000-0000-0000F6680000}"/>
    <cellStyle name="Normal 40 5 5 9 5" xfId="18461" xr:uid="{00000000-0005-0000-0000-0000F7680000}"/>
    <cellStyle name="Normal 40 5 5 9 5 2" xfId="35344" xr:uid="{00000000-0005-0000-0000-0000F8680000}"/>
    <cellStyle name="Normal 40 5 5 9 6" xfId="9811" xr:uid="{00000000-0005-0000-0000-0000F9680000}"/>
    <cellStyle name="Normal 40 5 5 9 6 2" xfId="33507" xr:uid="{00000000-0005-0000-0000-0000FA680000}"/>
    <cellStyle name="Normal 40 5 5 9 7" xfId="7939" xr:uid="{00000000-0005-0000-0000-0000FB680000}"/>
    <cellStyle name="Normal 40 5 5 9 7 2" xfId="29763" xr:uid="{00000000-0005-0000-0000-0000FC680000}"/>
    <cellStyle name="Normal 40 5 5 9 8" xfId="6067" xr:uid="{00000000-0005-0000-0000-0000FD680000}"/>
    <cellStyle name="Normal 40 5 5 9 8 2" xfId="22207" xr:uid="{00000000-0005-0000-0000-0000FE680000}"/>
    <cellStyle name="Normal 40 5 5 9 9" xfId="4195" xr:uid="{00000000-0005-0000-0000-0000FF680000}"/>
    <cellStyle name="Normal 40 5 6" xfId="661" xr:uid="{00000000-0005-0000-0000-000000690000}"/>
    <cellStyle name="Normal 40 5 6 10" xfId="16613" xr:uid="{00000000-0005-0000-0000-000001690000}"/>
    <cellStyle name="Normal 40 5 6 10 2" xfId="44241" xr:uid="{00000000-0005-0000-0000-000002690000}"/>
    <cellStyle name="Normal 40 5 6 2" xfId="2271" xr:uid="{00000000-0005-0000-0000-000003690000}"/>
    <cellStyle name="Normal 40 5 6 2 10" xfId="7888" xr:uid="{00000000-0005-0000-0000-000004690000}"/>
    <cellStyle name="Normal 40 5 6 2 10 2" xfId="33456" xr:uid="{00000000-0005-0000-0000-000005690000}"/>
    <cellStyle name="Normal 40 5 6 2 11" xfId="6016" xr:uid="{00000000-0005-0000-0000-000006690000}"/>
    <cellStyle name="Normal 40 5 6 2 11 2" xfId="29712" xr:uid="{00000000-0005-0000-0000-000007690000}"/>
    <cellStyle name="Normal 40 5 6 2 12" xfId="4144" xr:uid="{00000000-0005-0000-0000-000008690000}"/>
    <cellStyle name="Normal 40 5 6 2 12 2" xfId="22156" xr:uid="{00000000-0005-0000-0000-000009690000}"/>
    <cellStyle name="Normal 40 5 6 2 13" xfId="20284" xr:uid="{00000000-0005-0000-0000-00000A690000}"/>
    <cellStyle name="Normal 40 5 6 2 2" xfId="2815" xr:uid="{00000000-0005-0000-0000-00000B690000}"/>
    <cellStyle name="Normal 40 5 6 2 2 2" xfId="13878" xr:uid="{00000000-0005-0000-0000-00000C690000}"/>
    <cellStyle name="Normal 40 5 6 2 2 2 2" xfId="16249" xr:uid="{00000000-0005-0000-0000-00000D690000}"/>
    <cellStyle name="Normal 40 5 6 2 2 2 2 2" xfId="43877" xr:uid="{00000000-0005-0000-0000-00000E690000}"/>
    <cellStyle name="Normal 40 5 6 2 2 2 2 3" xfId="27714" xr:uid="{00000000-0005-0000-0000-00000F690000}"/>
    <cellStyle name="Normal 40 5 6 2 2 2 3" xfId="41506" xr:uid="{00000000-0005-0000-0000-000010690000}"/>
    <cellStyle name="Normal 40 5 6 2 2 2 4" xfId="36481" xr:uid="{00000000-0005-0000-0000-000011690000}"/>
    <cellStyle name="Normal 40 5 6 2 2 2 5" xfId="32127" xr:uid="{00000000-0005-0000-0000-000012690000}"/>
    <cellStyle name="Normal 40 5 6 2 2 2 6" xfId="25988" xr:uid="{00000000-0005-0000-0000-000013690000}"/>
    <cellStyle name="Normal 40 5 6 2 2 3" xfId="11697" xr:uid="{00000000-0005-0000-0000-000014690000}"/>
    <cellStyle name="Normal 40 5 6 2 2 3 2" xfId="38074" xr:uid="{00000000-0005-0000-0000-000015690000}"/>
    <cellStyle name="Normal 40 5 6 2 2 4" xfId="18953" xr:uid="{00000000-0005-0000-0000-000016690000}"/>
    <cellStyle name="Normal 40 5 6 2 2 4 2" xfId="33999" xr:uid="{00000000-0005-0000-0000-000017690000}"/>
    <cellStyle name="Normal 40 5 6 2 2 4 3" xfId="24571" xr:uid="{00000000-0005-0000-0000-000018690000}"/>
    <cellStyle name="Normal 40 5 6 2 2 5" xfId="10303" xr:uid="{00000000-0005-0000-0000-000019690000}"/>
    <cellStyle name="Normal 40 5 6 2 2 5 2" xfId="30255" xr:uid="{00000000-0005-0000-0000-00001A690000}"/>
    <cellStyle name="Normal 40 5 6 2 2 6" xfId="8431" xr:uid="{00000000-0005-0000-0000-00001B690000}"/>
    <cellStyle name="Normal 40 5 6 2 2 6 2" xfId="22699" xr:uid="{00000000-0005-0000-0000-00001C690000}"/>
    <cellStyle name="Normal 40 5 6 2 2 7" xfId="6559" xr:uid="{00000000-0005-0000-0000-00001D690000}"/>
    <cellStyle name="Normal 40 5 6 2 2 8" xfId="4687" xr:uid="{00000000-0005-0000-0000-00001E690000}"/>
    <cellStyle name="Normal 40 5 6 2 2 9" xfId="20827" xr:uid="{00000000-0005-0000-0000-00001F690000}"/>
    <cellStyle name="Normal 40 5 6 2 3" xfId="11638" xr:uid="{00000000-0005-0000-0000-000020690000}"/>
    <cellStyle name="Normal 40 5 6 2 3 2" xfId="13257" xr:uid="{00000000-0005-0000-0000-000021690000}"/>
    <cellStyle name="Normal 40 5 6 2 3 3" xfId="12543" xr:uid="{00000000-0005-0000-0000-000022690000}"/>
    <cellStyle name="Normal 40 5 6 2 3 3 2" xfId="40289" xr:uid="{00000000-0005-0000-0000-000023690000}"/>
    <cellStyle name="Normal 40 5 6 2 3 4" xfId="15033" xr:uid="{00000000-0005-0000-0000-000024690000}"/>
    <cellStyle name="Normal 40 5 6 2 3 4 2" xfId="42661" xr:uid="{00000000-0005-0000-0000-000025690000}"/>
    <cellStyle name="Normal 40 5 6 2 3 5" xfId="39401" xr:uid="{00000000-0005-0000-0000-000026690000}"/>
    <cellStyle name="Normal 40 5 6 2 3 6" xfId="31584" xr:uid="{00000000-0005-0000-0000-000027690000}"/>
    <cellStyle name="Normal 40 5 6 2 3 7" xfId="24772" xr:uid="{00000000-0005-0000-0000-000028690000}"/>
    <cellStyle name="Normal 40 5 6 2 4" xfId="13171" xr:uid="{00000000-0005-0000-0000-000029690000}"/>
    <cellStyle name="Normal 40 5 6 2 4 2" xfId="12586" xr:uid="{00000000-0005-0000-0000-00002A690000}"/>
    <cellStyle name="Normal 40 5 6 2 4 3" xfId="15560" xr:uid="{00000000-0005-0000-0000-00002B690000}"/>
    <cellStyle name="Normal 40 5 6 2 4 3 2" xfId="43188" xr:uid="{00000000-0005-0000-0000-00002C690000}"/>
    <cellStyle name="Normal 40 5 6 2 4 4" xfId="40816" xr:uid="{00000000-0005-0000-0000-00002D690000}"/>
    <cellStyle name="Normal 40 5 6 2 4 5" xfId="34912" xr:uid="{00000000-0005-0000-0000-00002E690000}"/>
    <cellStyle name="Normal 40 5 6 2 4 6" xfId="25299" xr:uid="{00000000-0005-0000-0000-00002F690000}"/>
    <cellStyle name="Normal 40 5 6 2 5" xfId="12778" xr:uid="{00000000-0005-0000-0000-000030690000}"/>
    <cellStyle name="Normal 40 5 6 2 6" xfId="14079" xr:uid="{00000000-0005-0000-0000-000031690000}"/>
    <cellStyle name="Normal 40 5 6 2 6 2" xfId="16450" xr:uid="{00000000-0005-0000-0000-000032690000}"/>
    <cellStyle name="Normal 40 5 6 2 6 2 2" xfId="44078" xr:uid="{00000000-0005-0000-0000-000033690000}"/>
    <cellStyle name="Normal 40 5 6 2 6 2 3" xfId="27920" xr:uid="{00000000-0005-0000-0000-000034690000}"/>
    <cellStyle name="Normal 40 5 6 2 6 3" xfId="41707" xr:uid="{00000000-0005-0000-0000-000035690000}"/>
    <cellStyle name="Normal 40 5 6 2 6 4" xfId="36687" xr:uid="{00000000-0005-0000-0000-000036690000}"/>
    <cellStyle name="Normal 40 5 6 2 6 5" xfId="34986" xr:uid="{00000000-0005-0000-0000-000037690000}"/>
    <cellStyle name="Normal 40 5 6 2 6 6" xfId="26189" xr:uid="{00000000-0005-0000-0000-000038690000}"/>
    <cellStyle name="Normal 40 5 6 2 7" xfId="11476" xr:uid="{00000000-0005-0000-0000-000039690000}"/>
    <cellStyle name="Normal 40 5 6 2 7 2" xfId="18981" xr:uid="{00000000-0005-0000-0000-00003A690000}"/>
    <cellStyle name="Normal 40 5 6 2 7 2 2" xfId="37531" xr:uid="{00000000-0005-0000-0000-00003B690000}"/>
    <cellStyle name="Normal 40 5 6 2 8" xfId="18410" xr:uid="{00000000-0005-0000-0000-00003C690000}"/>
    <cellStyle name="Normal 40 5 6 2 8 2" xfId="39247" xr:uid="{00000000-0005-0000-0000-00003D690000}"/>
    <cellStyle name="Normal 40 5 6 2 8 3" xfId="26888" xr:uid="{00000000-0005-0000-0000-00003E690000}"/>
    <cellStyle name="Normal 40 5 6 2 9" xfId="9760" xr:uid="{00000000-0005-0000-0000-00003F690000}"/>
    <cellStyle name="Normal 40 5 6 2 9 2" xfId="35656" xr:uid="{00000000-0005-0000-0000-000040690000}"/>
    <cellStyle name="Normal 40 5 6 2 9 3" xfId="24028" xr:uid="{00000000-0005-0000-0000-000041690000}"/>
    <cellStyle name="Normal 40 5 6 3" xfId="11706" xr:uid="{00000000-0005-0000-0000-000042690000}"/>
    <cellStyle name="Normal 40 5 6 3 2" xfId="13159" xr:uid="{00000000-0005-0000-0000-000043690000}"/>
    <cellStyle name="Normal 40 5 6 3 3" xfId="13055" xr:uid="{00000000-0005-0000-0000-000044690000}"/>
    <cellStyle name="Normal 40 5 6 3 3 2" xfId="40704" xr:uid="{00000000-0005-0000-0000-000045690000}"/>
    <cellStyle name="Normal 40 5 6 3 4" xfId="15448" xr:uid="{00000000-0005-0000-0000-000046690000}"/>
    <cellStyle name="Normal 40 5 6 3 4 2" xfId="43076" xr:uid="{00000000-0005-0000-0000-000047690000}"/>
    <cellStyle name="Normal 40 5 6 3 5" xfId="34880" xr:uid="{00000000-0005-0000-0000-000048690000}"/>
    <cellStyle name="Normal 40 5 6 3 6" xfId="25187" xr:uid="{00000000-0005-0000-0000-000049690000}"/>
    <cellStyle name="Normal 40 5 6 4" xfId="11729" xr:uid="{00000000-0005-0000-0000-00004A690000}"/>
    <cellStyle name="Normal 40 5 6 4 2" xfId="14161" xr:uid="{00000000-0005-0000-0000-00004B690000}"/>
    <cellStyle name="Normal 40 5 6 4 2 2" xfId="16532" xr:uid="{00000000-0005-0000-0000-00004C690000}"/>
    <cellStyle name="Normal 40 5 6 4 2 2 2" xfId="44160" xr:uid="{00000000-0005-0000-0000-00004D690000}"/>
    <cellStyle name="Normal 40 5 6 4 2 2 3" xfId="28009" xr:uid="{00000000-0005-0000-0000-00004E690000}"/>
    <cellStyle name="Normal 40 5 6 4 2 3" xfId="41789" xr:uid="{00000000-0005-0000-0000-00004F690000}"/>
    <cellStyle name="Normal 40 5 6 4 2 4" xfId="36776" xr:uid="{00000000-0005-0000-0000-000050690000}"/>
    <cellStyle name="Normal 40 5 6 4 2 5" xfId="34989" xr:uid="{00000000-0005-0000-0000-000051690000}"/>
    <cellStyle name="Normal 40 5 6 4 2 6" xfId="26271" xr:uid="{00000000-0005-0000-0000-000052690000}"/>
    <cellStyle name="Normal 40 5 6 4 3" xfId="12704" xr:uid="{00000000-0005-0000-0000-000053690000}"/>
    <cellStyle name="Normal 40 5 6 4 3 2" xfId="40433" xr:uid="{00000000-0005-0000-0000-000054690000}"/>
    <cellStyle name="Normal 40 5 6 4 3 3" xfId="26978" xr:uid="{00000000-0005-0000-0000-000055690000}"/>
    <cellStyle name="Normal 40 5 6 4 4" xfId="15177" xr:uid="{00000000-0005-0000-0000-000056690000}"/>
    <cellStyle name="Normal 40 5 6 4 4 2" xfId="42805" xr:uid="{00000000-0005-0000-0000-000057690000}"/>
    <cellStyle name="Normal 40 5 6 4 5" xfId="39483" xr:uid="{00000000-0005-0000-0000-000058690000}"/>
    <cellStyle name="Normal 40 5 6 4 6" xfId="35745" xr:uid="{00000000-0005-0000-0000-000059690000}"/>
    <cellStyle name="Normal 40 5 6 4 7" xfId="34734" xr:uid="{00000000-0005-0000-0000-00005A690000}"/>
    <cellStyle name="Normal 40 5 6 4 8" xfId="24916" xr:uid="{00000000-0005-0000-0000-00005B690000}"/>
    <cellStyle name="Normal 40 5 6 5" xfId="12807" xr:uid="{00000000-0005-0000-0000-00005C690000}"/>
    <cellStyle name="Normal 40 5 6 5 2" xfId="13954" xr:uid="{00000000-0005-0000-0000-00005D690000}"/>
    <cellStyle name="Normal 40 5 6 5 2 2" xfId="16325" xr:uid="{00000000-0005-0000-0000-00005E690000}"/>
    <cellStyle name="Normal 40 5 6 5 2 2 2" xfId="43953" xr:uid="{00000000-0005-0000-0000-00005F690000}"/>
    <cellStyle name="Normal 40 5 6 5 2 2 3" xfId="27795" xr:uid="{00000000-0005-0000-0000-000060690000}"/>
    <cellStyle name="Normal 40 5 6 5 2 3" xfId="41582" xr:uid="{00000000-0005-0000-0000-000061690000}"/>
    <cellStyle name="Normal 40 5 6 5 2 4" xfId="36562" xr:uid="{00000000-0005-0000-0000-000062690000}"/>
    <cellStyle name="Normal 40 5 6 5 2 5" xfId="34977" xr:uid="{00000000-0005-0000-0000-000063690000}"/>
    <cellStyle name="Normal 40 5 6 5 2 6" xfId="26064" xr:uid="{00000000-0005-0000-0000-000064690000}"/>
    <cellStyle name="Normal 40 5 6 5 3" xfId="15275" xr:uid="{00000000-0005-0000-0000-000065690000}"/>
    <cellStyle name="Normal 40 5 6 5 3 2" xfId="42903" xr:uid="{00000000-0005-0000-0000-000066690000}"/>
    <cellStyle name="Normal 40 5 6 5 3 3" xfId="26763" xr:uid="{00000000-0005-0000-0000-000067690000}"/>
    <cellStyle name="Normal 40 5 6 5 4" xfId="40531" xr:uid="{00000000-0005-0000-0000-000068690000}"/>
    <cellStyle name="Normal 40 5 6 5 5" xfId="35531" xr:uid="{00000000-0005-0000-0000-000069690000}"/>
    <cellStyle name="Normal 40 5 6 5 6" xfId="34770" xr:uid="{00000000-0005-0000-0000-00006A690000}"/>
    <cellStyle name="Normal 40 5 6 5 7" xfId="25014" xr:uid="{00000000-0005-0000-0000-00006B690000}"/>
    <cellStyle name="Normal 40 5 6 6" xfId="13148" xr:uid="{00000000-0005-0000-0000-00006C690000}"/>
    <cellStyle name="Normal 40 5 6 6 2" xfId="14015" xr:uid="{00000000-0005-0000-0000-00006D690000}"/>
    <cellStyle name="Normal 40 5 6 6 2 2" xfId="16386" xr:uid="{00000000-0005-0000-0000-00006E690000}"/>
    <cellStyle name="Normal 40 5 6 6 2 2 2" xfId="44014" xr:uid="{00000000-0005-0000-0000-00006F690000}"/>
    <cellStyle name="Normal 40 5 6 6 2 2 3" xfId="27856" xr:uid="{00000000-0005-0000-0000-000070690000}"/>
    <cellStyle name="Normal 40 5 6 6 2 3" xfId="41643" xr:uid="{00000000-0005-0000-0000-000071690000}"/>
    <cellStyle name="Normal 40 5 6 6 2 4" xfId="36623" xr:uid="{00000000-0005-0000-0000-000072690000}"/>
    <cellStyle name="Normal 40 5 6 6 2 5" xfId="34980" xr:uid="{00000000-0005-0000-0000-000073690000}"/>
    <cellStyle name="Normal 40 5 6 6 2 6" xfId="26125" xr:uid="{00000000-0005-0000-0000-000074690000}"/>
    <cellStyle name="Normal 40 5 6 6 3" xfId="15538" xr:uid="{00000000-0005-0000-0000-000075690000}"/>
    <cellStyle name="Normal 40 5 6 6 3 2" xfId="43166" xr:uid="{00000000-0005-0000-0000-000076690000}"/>
    <cellStyle name="Normal 40 5 6 6 3 3" xfId="26824" xr:uid="{00000000-0005-0000-0000-000077690000}"/>
    <cellStyle name="Normal 40 5 6 6 4" xfId="40794" xr:uid="{00000000-0005-0000-0000-000078690000}"/>
    <cellStyle name="Normal 40 5 6 6 5" xfId="35592" xr:uid="{00000000-0005-0000-0000-000079690000}"/>
    <cellStyle name="Normal 40 5 6 6 6" xfId="34908" xr:uid="{00000000-0005-0000-0000-00007A690000}"/>
    <cellStyle name="Normal 40 5 6 6 7" xfId="25277" xr:uid="{00000000-0005-0000-0000-00007B690000}"/>
    <cellStyle name="Normal 40 5 6 7" xfId="13253" xr:uid="{00000000-0005-0000-0000-00007C690000}"/>
    <cellStyle name="Normal 40 5 6 7 2" xfId="14164" xr:uid="{00000000-0005-0000-0000-00007D690000}"/>
    <cellStyle name="Normal 40 5 6 7 2 2" xfId="16535" xr:uid="{00000000-0005-0000-0000-00007E690000}"/>
    <cellStyle name="Normal 40 5 6 7 2 2 2" xfId="44163" xr:uid="{00000000-0005-0000-0000-00007F690000}"/>
    <cellStyle name="Normal 40 5 6 7 2 2 3" xfId="28012" xr:uid="{00000000-0005-0000-0000-000080690000}"/>
    <cellStyle name="Normal 40 5 6 7 2 3" xfId="41792" xr:uid="{00000000-0005-0000-0000-000081690000}"/>
    <cellStyle name="Normal 40 5 6 7 2 4" xfId="36779" xr:uid="{00000000-0005-0000-0000-000082690000}"/>
    <cellStyle name="Normal 40 5 6 7 2 5" xfId="34990" xr:uid="{00000000-0005-0000-0000-000083690000}"/>
    <cellStyle name="Normal 40 5 6 7 2 6" xfId="26274" xr:uid="{00000000-0005-0000-0000-000084690000}"/>
    <cellStyle name="Normal 40 5 6 7 3" xfId="15633" xr:uid="{00000000-0005-0000-0000-000085690000}"/>
    <cellStyle name="Normal 40 5 6 7 3 2" xfId="43261" xr:uid="{00000000-0005-0000-0000-000086690000}"/>
    <cellStyle name="Normal 40 5 6 7 3 3" xfId="26981" xr:uid="{00000000-0005-0000-0000-000087690000}"/>
    <cellStyle name="Normal 40 5 6 7 4" xfId="40890" xr:uid="{00000000-0005-0000-0000-000088690000}"/>
    <cellStyle name="Normal 40 5 6 7 5" xfId="35748" xr:uid="{00000000-0005-0000-0000-000089690000}"/>
    <cellStyle name="Normal 40 5 6 7 6" xfId="34940" xr:uid="{00000000-0005-0000-0000-00008A690000}"/>
    <cellStyle name="Normal 40 5 6 7 7" xfId="25372" xr:uid="{00000000-0005-0000-0000-00008B690000}"/>
    <cellStyle name="Normal 40 5 6 8" xfId="12588" xr:uid="{00000000-0005-0000-0000-00008C690000}"/>
    <cellStyle name="Normal 40 5 6 8 2" xfId="15075" xr:uid="{00000000-0005-0000-0000-00008D690000}"/>
    <cellStyle name="Normal 40 5 6 8 2 2" xfId="42703" xr:uid="{00000000-0005-0000-0000-00008E690000}"/>
    <cellStyle name="Normal 40 5 6 8 2 3" xfId="26738" xr:uid="{00000000-0005-0000-0000-00008F690000}"/>
    <cellStyle name="Normal 40 5 6 8 3" xfId="40331" xr:uid="{00000000-0005-0000-0000-000090690000}"/>
    <cellStyle name="Normal 40 5 6 8 4" xfId="35506" xr:uid="{00000000-0005-0000-0000-000091690000}"/>
    <cellStyle name="Normal 40 5 6 8 5" xfId="34683" xr:uid="{00000000-0005-0000-0000-000092690000}"/>
    <cellStyle name="Normal 40 5 6 8 6" xfId="24814" xr:uid="{00000000-0005-0000-0000-000093690000}"/>
    <cellStyle name="Normal 40 5 6 9" xfId="13929" xr:uid="{00000000-0005-0000-0000-000094690000}"/>
    <cellStyle name="Normal 40 5 6 9 2" xfId="16300" xr:uid="{00000000-0005-0000-0000-000095690000}"/>
    <cellStyle name="Normal 40 5 6 9 2 2" xfId="43928" xr:uid="{00000000-0005-0000-0000-000096690000}"/>
    <cellStyle name="Normal 40 5 6 9 2 3" xfId="27770" xr:uid="{00000000-0005-0000-0000-000097690000}"/>
    <cellStyle name="Normal 40 5 6 9 3" xfId="41557" xr:uid="{00000000-0005-0000-0000-000098690000}"/>
    <cellStyle name="Normal 40 5 6 9 4" xfId="36537" xr:uid="{00000000-0005-0000-0000-000099690000}"/>
    <cellStyle name="Normal 40 5 6 9 5" xfId="34976" xr:uid="{00000000-0005-0000-0000-00009A690000}"/>
    <cellStyle name="Normal 40 5 6 9 6" xfId="26039" xr:uid="{00000000-0005-0000-0000-00009B690000}"/>
    <cellStyle name="Normal 40 5 7" xfId="1006" xr:uid="{00000000-0005-0000-0000-00009C690000}"/>
    <cellStyle name="Normal 40 5 7 10" xfId="11790" xr:uid="{00000000-0005-0000-0000-00009D690000}"/>
    <cellStyle name="Normal 40 5 7 10 2" xfId="39543" xr:uid="{00000000-0005-0000-0000-00009E690000}"/>
    <cellStyle name="Normal 40 5 7 10 3" xfId="36899" xr:uid="{00000000-0005-0000-0000-00009F690000}"/>
    <cellStyle name="Normal 40 5 7 10 4" xfId="30323" xr:uid="{00000000-0005-0000-0000-0000A0690000}"/>
    <cellStyle name="Normal 40 5 7 10 5" xfId="24649" xr:uid="{00000000-0005-0000-0000-0000A1690000}"/>
    <cellStyle name="Normal 40 5 7 11" xfId="14281" xr:uid="{00000000-0005-0000-0000-0000A2690000}"/>
    <cellStyle name="Normal 40 5 7 11 2" xfId="41909" xr:uid="{00000000-0005-0000-0000-0000A3690000}"/>
    <cellStyle name="Normal 40 5 7 11 3" xfId="34067" xr:uid="{00000000-0005-0000-0000-0000A4690000}"/>
    <cellStyle name="Normal 40 5 7 11 4" xfId="26435" xr:uid="{00000000-0005-0000-0000-0000A5690000}"/>
    <cellStyle name="Normal 40 5 7 12" xfId="16654" xr:uid="{00000000-0005-0000-0000-0000A6690000}"/>
    <cellStyle name="Normal 40 5 7 12 2" xfId="44282" xr:uid="{00000000-0005-0000-0000-0000A7690000}"/>
    <cellStyle name="Normal 40 5 7 12 3" xfId="22767" xr:uid="{00000000-0005-0000-0000-0000A8690000}"/>
    <cellStyle name="Normal 40 5 7 13" xfId="10371" xr:uid="{00000000-0005-0000-0000-0000A9690000}"/>
    <cellStyle name="Normal 40 5 7 13 2" xfId="38142" xr:uid="{00000000-0005-0000-0000-0000AA690000}"/>
    <cellStyle name="Normal 40 5 7 14" xfId="17149" xr:uid="{00000000-0005-0000-0000-0000AB690000}"/>
    <cellStyle name="Normal 40 5 7 14 2" xfId="35050" xr:uid="{00000000-0005-0000-0000-0000AC690000}"/>
    <cellStyle name="Normal 40 5 7 15" xfId="8499" xr:uid="{00000000-0005-0000-0000-0000AD690000}"/>
    <cellStyle name="Normal 40 5 7 15 2" xfId="32195" xr:uid="{00000000-0005-0000-0000-0000AE690000}"/>
    <cellStyle name="Normal 40 5 7 16" xfId="6627" xr:uid="{00000000-0005-0000-0000-0000AF690000}"/>
    <cellStyle name="Normal 40 5 7 16 2" xfId="28451" xr:uid="{00000000-0005-0000-0000-0000B0690000}"/>
    <cellStyle name="Normal 40 5 7 17" xfId="4755" xr:uid="{00000000-0005-0000-0000-0000B1690000}"/>
    <cellStyle name="Normal 40 5 7 17 2" xfId="20895" xr:uid="{00000000-0005-0000-0000-0000B2690000}"/>
    <cellStyle name="Normal 40 5 7 18" xfId="2883" xr:uid="{00000000-0005-0000-0000-0000B3690000}"/>
    <cellStyle name="Normal 40 5 7 19" xfId="19023" xr:uid="{00000000-0005-0000-0000-0000B4690000}"/>
    <cellStyle name="Normal 40 5 7 2" xfId="1112" xr:uid="{00000000-0005-0000-0000-0000B5690000}"/>
    <cellStyle name="Normal 40 5 7 2 10" xfId="10473" xr:uid="{00000000-0005-0000-0000-0000B6690000}"/>
    <cellStyle name="Normal 40 5 7 2 10 2" xfId="38244" xr:uid="{00000000-0005-0000-0000-0000B7690000}"/>
    <cellStyle name="Normal 40 5 7 2 10 3" xfId="22869" xr:uid="{00000000-0005-0000-0000-0000B8690000}"/>
    <cellStyle name="Normal 40 5 7 2 11" xfId="17251" xr:uid="{00000000-0005-0000-0000-0000B9690000}"/>
    <cellStyle name="Normal 40 5 7 2 11 2" xfId="35152" xr:uid="{00000000-0005-0000-0000-0000BA690000}"/>
    <cellStyle name="Normal 40 5 7 2 12" xfId="8601" xr:uid="{00000000-0005-0000-0000-0000BB690000}"/>
    <cellStyle name="Normal 40 5 7 2 12 2" xfId="32297" xr:uid="{00000000-0005-0000-0000-0000BC690000}"/>
    <cellStyle name="Normal 40 5 7 2 13" xfId="6729" xr:uid="{00000000-0005-0000-0000-0000BD690000}"/>
    <cellStyle name="Normal 40 5 7 2 13 2" xfId="28553" xr:uid="{00000000-0005-0000-0000-0000BE690000}"/>
    <cellStyle name="Normal 40 5 7 2 14" xfId="4857" xr:uid="{00000000-0005-0000-0000-0000BF690000}"/>
    <cellStyle name="Normal 40 5 7 2 14 2" xfId="20997" xr:uid="{00000000-0005-0000-0000-0000C0690000}"/>
    <cellStyle name="Normal 40 5 7 2 15" xfId="2985" xr:uid="{00000000-0005-0000-0000-0000C1690000}"/>
    <cellStyle name="Normal 40 5 7 2 16" xfId="19125" xr:uid="{00000000-0005-0000-0000-0000C2690000}"/>
    <cellStyle name="Normal 40 5 7 2 2" xfId="1435" xr:uid="{00000000-0005-0000-0000-0000C3690000}"/>
    <cellStyle name="Normal 40 5 7 2 2 10" xfId="7052" xr:uid="{00000000-0005-0000-0000-0000C4690000}"/>
    <cellStyle name="Normal 40 5 7 2 2 10 2" xfId="28876" xr:uid="{00000000-0005-0000-0000-0000C5690000}"/>
    <cellStyle name="Normal 40 5 7 2 2 11" xfId="5180" xr:uid="{00000000-0005-0000-0000-0000C6690000}"/>
    <cellStyle name="Normal 40 5 7 2 2 11 2" xfId="21320" xr:uid="{00000000-0005-0000-0000-0000C7690000}"/>
    <cellStyle name="Normal 40 5 7 2 2 12" xfId="3308" xr:uid="{00000000-0005-0000-0000-0000C8690000}"/>
    <cellStyle name="Normal 40 5 7 2 2 13" xfId="19448" xr:uid="{00000000-0005-0000-0000-0000C9690000}"/>
    <cellStyle name="Normal 40 5 7 2 2 2" xfId="2611" xr:uid="{00000000-0005-0000-0000-0000CA690000}"/>
    <cellStyle name="Normal 40 5 7 2 2 2 10" xfId="20623" xr:uid="{00000000-0005-0000-0000-0000CB690000}"/>
    <cellStyle name="Normal 40 5 7 2 2 2 2" xfId="13684" xr:uid="{00000000-0005-0000-0000-0000CC690000}"/>
    <cellStyle name="Normal 40 5 7 2 2 2 2 2" xfId="41312" xr:uid="{00000000-0005-0000-0000-0000CD690000}"/>
    <cellStyle name="Normal 40 5 7 2 2 2 2 3" xfId="37870" xr:uid="{00000000-0005-0000-0000-0000CE690000}"/>
    <cellStyle name="Normal 40 5 7 2 2 2 2 4" xfId="31923" xr:uid="{00000000-0005-0000-0000-0000CF690000}"/>
    <cellStyle name="Normal 40 5 7 2 2 2 2 5" xfId="25794" xr:uid="{00000000-0005-0000-0000-0000D0690000}"/>
    <cellStyle name="Normal 40 5 7 2 2 2 3" xfId="16055" xr:uid="{00000000-0005-0000-0000-0000D1690000}"/>
    <cellStyle name="Normal 40 5 7 2 2 2 3 2" xfId="43683" xr:uid="{00000000-0005-0000-0000-0000D2690000}"/>
    <cellStyle name="Normal 40 5 7 2 2 2 3 3" xfId="27510" xr:uid="{00000000-0005-0000-0000-0000D3690000}"/>
    <cellStyle name="Normal 40 5 7 2 2 2 4" xfId="11686" xr:uid="{00000000-0005-0000-0000-0000D4690000}"/>
    <cellStyle name="Normal 40 5 7 2 2 2 4 2" xfId="39448" xr:uid="{00000000-0005-0000-0000-0000D5690000}"/>
    <cellStyle name="Normal 40 5 7 2 2 2 4 3" xfId="24367" xr:uid="{00000000-0005-0000-0000-0000D6690000}"/>
    <cellStyle name="Normal 40 5 7 2 2 2 5" xfId="18749" xr:uid="{00000000-0005-0000-0000-0000D7690000}"/>
    <cellStyle name="Normal 40 5 7 2 2 2 5 2" xfId="36277" xr:uid="{00000000-0005-0000-0000-0000D8690000}"/>
    <cellStyle name="Normal 40 5 7 2 2 2 6" xfId="10099" xr:uid="{00000000-0005-0000-0000-0000D9690000}"/>
    <cellStyle name="Normal 40 5 7 2 2 2 6 2" xfId="33795" xr:uid="{00000000-0005-0000-0000-0000DA690000}"/>
    <cellStyle name="Normal 40 5 7 2 2 2 7" xfId="8227" xr:uid="{00000000-0005-0000-0000-0000DB690000}"/>
    <cellStyle name="Normal 40 5 7 2 2 2 7 2" xfId="30051" xr:uid="{00000000-0005-0000-0000-0000DC690000}"/>
    <cellStyle name="Normal 40 5 7 2 2 2 8" xfId="6355" xr:uid="{00000000-0005-0000-0000-0000DD690000}"/>
    <cellStyle name="Normal 40 5 7 2 2 2 8 2" xfId="22495" xr:uid="{00000000-0005-0000-0000-0000DE690000}"/>
    <cellStyle name="Normal 40 5 7 2 2 2 9" xfId="4483" xr:uid="{00000000-0005-0000-0000-0000DF690000}"/>
    <cellStyle name="Normal 40 5 7 2 2 3" xfId="2067" xr:uid="{00000000-0005-0000-0000-0000E0690000}"/>
    <cellStyle name="Normal 40 5 7 2 2 3 10" xfId="20080" xr:uid="{00000000-0005-0000-0000-0000E1690000}"/>
    <cellStyle name="Normal 40 5 7 2 2 3 2" xfId="13073" xr:uid="{00000000-0005-0000-0000-0000E2690000}"/>
    <cellStyle name="Normal 40 5 7 2 2 3 2 2" xfId="40722" xr:uid="{00000000-0005-0000-0000-0000E3690000}"/>
    <cellStyle name="Normal 40 5 7 2 2 3 2 3" xfId="31380" xr:uid="{00000000-0005-0000-0000-0000E4690000}"/>
    <cellStyle name="Normal 40 5 7 2 2 3 2 4" xfId="28132" xr:uid="{00000000-0005-0000-0000-0000E5690000}"/>
    <cellStyle name="Normal 40 5 7 2 2 3 3" xfId="15466" xr:uid="{00000000-0005-0000-0000-0000E6690000}"/>
    <cellStyle name="Normal 40 5 7 2 2 3 3 2" xfId="43094" xr:uid="{00000000-0005-0000-0000-0000E7690000}"/>
    <cellStyle name="Normal 40 5 7 2 2 3 3 3" xfId="23824" xr:uid="{00000000-0005-0000-0000-0000E8690000}"/>
    <cellStyle name="Normal 40 5 7 2 2 3 4" xfId="11272" xr:uid="{00000000-0005-0000-0000-0000E9690000}"/>
    <cellStyle name="Normal 40 5 7 2 2 3 4 2" xfId="39043" xr:uid="{00000000-0005-0000-0000-0000EA690000}"/>
    <cellStyle name="Normal 40 5 7 2 2 3 5" xfId="18206" xr:uid="{00000000-0005-0000-0000-0000EB690000}"/>
    <cellStyle name="Normal 40 5 7 2 2 3 5 2" xfId="37327" xr:uid="{00000000-0005-0000-0000-0000EC690000}"/>
    <cellStyle name="Normal 40 5 7 2 2 3 6" xfId="9556" xr:uid="{00000000-0005-0000-0000-0000ED690000}"/>
    <cellStyle name="Normal 40 5 7 2 2 3 6 2" xfId="33252" xr:uid="{00000000-0005-0000-0000-0000EE690000}"/>
    <cellStyle name="Normal 40 5 7 2 2 3 7" xfId="7684" xr:uid="{00000000-0005-0000-0000-0000EF690000}"/>
    <cellStyle name="Normal 40 5 7 2 2 3 7 2" xfId="29508" xr:uid="{00000000-0005-0000-0000-0000F0690000}"/>
    <cellStyle name="Normal 40 5 7 2 2 3 8" xfId="5812" xr:uid="{00000000-0005-0000-0000-0000F1690000}"/>
    <cellStyle name="Normal 40 5 7 2 2 3 8 2" xfId="21952" xr:uid="{00000000-0005-0000-0000-0000F2690000}"/>
    <cellStyle name="Normal 40 5 7 2 2 3 9" xfId="3940" xr:uid="{00000000-0005-0000-0000-0000F3690000}"/>
    <cellStyle name="Normal 40 5 7 2 2 4" xfId="12368" xr:uid="{00000000-0005-0000-0000-0000F4690000}"/>
    <cellStyle name="Normal 40 5 7 2 2 4 2" xfId="40115" xr:uid="{00000000-0005-0000-0000-0000F5690000}"/>
    <cellStyle name="Normal 40 5 7 2 2 4 3" xfId="30748" xr:uid="{00000000-0005-0000-0000-0000F6690000}"/>
    <cellStyle name="Normal 40 5 7 2 2 4 4" xfId="25205" xr:uid="{00000000-0005-0000-0000-0000F7690000}"/>
    <cellStyle name="Normal 40 5 7 2 2 5" xfId="14859" xr:uid="{00000000-0005-0000-0000-0000F8690000}"/>
    <cellStyle name="Normal 40 5 7 2 2 5 2" xfId="42487" xr:uid="{00000000-0005-0000-0000-0000F9690000}"/>
    <cellStyle name="Normal 40 5 7 2 2 5 3" xfId="34645" xr:uid="{00000000-0005-0000-0000-0000FA690000}"/>
    <cellStyle name="Normal 40 5 7 2 2 5 4" xfId="26697" xr:uid="{00000000-0005-0000-0000-0000FB690000}"/>
    <cellStyle name="Normal 40 5 7 2 2 6" xfId="17079" xr:uid="{00000000-0005-0000-0000-0000FC690000}"/>
    <cellStyle name="Normal 40 5 7 2 2 6 2" xfId="44707" xr:uid="{00000000-0005-0000-0000-0000FD690000}"/>
    <cellStyle name="Normal 40 5 7 2 2 6 3" xfId="23192" xr:uid="{00000000-0005-0000-0000-0000FE690000}"/>
    <cellStyle name="Normal 40 5 7 2 2 7" xfId="10796" xr:uid="{00000000-0005-0000-0000-0000FF690000}"/>
    <cellStyle name="Normal 40 5 7 2 2 7 2" xfId="38567" xr:uid="{00000000-0005-0000-0000-0000006A0000}"/>
    <cellStyle name="Normal 40 5 7 2 2 8" xfId="17574" xr:uid="{00000000-0005-0000-0000-0000016A0000}"/>
    <cellStyle name="Normal 40 5 7 2 2 8 2" xfId="35465" xr:uid="{00000000-0005-0000-0000-0000026A0000}"/>
    <cellStyle name="Normal 40 5 7 2 2 9" xfId="8924" xr:uid="{00000000-0005-0000-0000-0000036A0000}"/>
    <cellStyle name="Normal 40 5 7 2 2 9 2" xfId="32620" xr:uid="{00000000-0005-0000-0000-0000046A0000}"/>
    <cellStyle name="Normal 40 5 7 2 3" xfId="1265" xr:uid="{00000000-0005-0000-0000-0000056A0000}"/>
    <cellStyle name="Normal 40 5 7 2 3 10" xfId="6882" xr:uid="{00000000-0005-0000-0000-0000066A0000}"/>
    <cellStyle name="Normal 40 5 7 2 3 10 2" xfId="28706" xr:uid="{00000000-0005-0000-0000-0000076A0000}"/>
    <cellStyle name="Normal 40 5 7 2 3 11" xfId="5010" xr:uid="{00000000-0005-0000-0000-0000086A0000}"/>
    <cellStyle name="Normal 40 5 7 2 3 11 2" xfId="21150" xr:uid="{00000000-0005-0000-0000-0000096A0000}"/>
    <cellStyle name="Normal 40 5 7 2 3 12" xfId="3138" xr:uid="{00000000-0005-0000-0000-00000A6A0000}"/>
    <cellStyle name="Normal 40 5 7 2 3 13" xfId="19278" xr:uid="{00000000-0005-0000-0000-00000B6A0000}"/>
    <cellStyle name="Normal 40 5 7 2 3 2" xfId="2764" xr:uid="{00000000-0005-0000-0000-00000C6A0000}"/>
    <cellStyle name="Normal 40 5 7 2 3 2 10" xfId="20776" xr:uid="{00000000-0005-0000-0000-00000D6A0000}"/>
    <cellStyle name="Normal 40 5 7 2 3 2 2" xfId="13829" xr:uid="{00000000-0005-0000-0000-00000E6A0000}"/>
    <cellStyle name="Normal 40 5 7 2 3 2 2 2" xfId="41457" xr:uid="{00000000-0005-0000-0000-00000F6A0000}"/>
    <cellStyle name="Normal 40 5 7 2 3 2 2 3" xfId="38023" xr:uid="{00000000-0005-0000-0000-0000106A0000}"/>
    <cellStyle name="Normal 40 5 7 2 3 2 2 4" xfId="32076" xr:uid="{00000000-0005-0000-0000-0000116A0000}"/>
    <cellStyle name="Normal 40 5 7 2 3 2 2 5" xfId="25939" xr:uid="{00000000-0005-0000-0000-0000126A0000}"/>
    <cellStyle name="Normal 40 5 7 2 3 2 3" xfId="16200" xr:uid="{00000000-0005-0000-0000-0000136A0000}"/>
    <cellStyle name="Normal 40 5 7 2 3 2 3 2" xfId="43828" xr:uid="{00000000-0005-0000-0000-0000146A0000}"/>
    <cellStyle name="Normal 40 5 7 2 3 2 3 3" xfId="27663" xr:uid="{00000000-0005-0000-0000-0000156A0000}"/>
    <cellStyle name="Normal 40 5 7 2 3 2 4" xfId="11102" xr:uid="{00000000-0005-0000-0000-0000166A0000}"/>
    <cellStyle name="Normal 40 5 7 2 3 2 4 2" xfId="38873" xr:uid="{00000000-0005-0000-0000-0000176A0000}"/>
    <cellStyle name="Normal 40 5 7 2 3 2 4 3" xfId="24520" xr:uid="{00000000-0005-0000-0000-0000186A0000}"/>
    <cellStyle name="Normal 40 5 7 2 3 2 5" xfId="18902" xr:uid="{00000000-0005-0000-0000-0000196A0000}"/>
    <cellStyle name="Normal 40 5 7 2 3 2 5 2" xfId="36430" xr:uid="{00000000-0005-0000-0000-00001A6A0000}"/>
    <cellStyle name="Normal 40 5 7 2 3 2 6" xfId="10252" xr:uid="{00000000-0005-0000-0000-00001B6A0000}"/>
    <cellStyle name="Normal 40 5 7 2 3 2 6 2" xfId="33948" xr:uid="{00000000-0005-0000-0000-00001C6A0000}"/>
    <cellStyle name="Normal 40 5 7 2 3 2 7" xfId="8380" xr:uid="{00000000-0005-0000-0000-00001D6A0000}"/>
    <cellStyle name="Normal 40 5 7 2 3 2 7 2" xfId="30204" xr:uid="{00000000-0005-0000-0000-00001E6A0000}"/>
    <cellStyle name="Normal 40 5 7 2 3 2 8" xfId="6508" xr:uid="{00000000-0005-0000-0000-00001F6A0000}"/>
    <cellStyle name="Normal 40 5 7 2 3 2 8 2" xfId="22648" xr:uid="{00000000-0005-0000-0000-0000206A0000}"/>
    <cellStyle name="Normal 40 5 7 2 3 2 9" xfId="4636" xr:uid="{00000000-0005-0000-0000-0000216A0000}"/>
    <cellStyle name="Normal 40 5 7 2 3 3" xfId="2220" xr:uid="{00000000-0005-0000-0000-0000226A0000}"/>
    <cellStyle name="Normal 40 5 7 2 3 3 2" xfId="15765" xr:uid="{00000000-0005-0000-0000-0000236A0000}"/>
    <cellStyle name="Normal 40 5 7 2 3 3 2 2" xfId="43393" xr:uid="{00000000-0005-0000-0000-0000246A0000}"/>
    <cellStyle name="Normal 40 5 7 2 3 3 2 3" xfId="31533" xr:uid="{00000000-0005-0000-0000-0000256A0000}"/>
    <cellStyle name="Normal 40 5 7 2 3 3 2 4" xfId="26426" xr:uid="{00000000-0005-0000-0000-0000266A0000}"/>
    <cellStyle name="Normal 40 5 7 2 3 3 3" xfId="13394" xr:uid="{00000000-0005-0000-0000-0000276A0000}"/>
    <cellStyle name="Normal 40 5 7 2 3 3 3 2" xfId="41022" xr:uid="{00000000-0005-0000-0000-0000286A0000}"/>
    <cellStyle name="Normal 40 5 7 2 3 3 3 3" xfId="23977" xr:uid="{00000000-0005-0000-0000-0000296A0000}"/>
    <cellStyle name="Normal 40 5 7 2 3 3 4" xfId="18359" xr:uid="{00000000-0005-0000-0000-00002A6A0000}"/>
    <cellStyle name="Normal 40 5 7 2 3 3 4 2" xfId="37480" xr:uid="{00000000-0005-0000-0000-00002B6A0000}"/>
    <cellStyle name="Normal 40 5 7 2 3 3 5" xfId="9709" xr:uid="{00000000-0005-0000-0000-00002C6A0000}"/>
    <cellStyle name="Normal 40 5 7 2 3 3 5 2" xfId="33405" xr:uid="{00000000-0005-0000-0000-00002D6A0000}"/>
    <cellStyle name="Normal 40 5 7 2 3 3 6" xfId="7837" xr:uid="{00000000-0005-0000-0000-00002E6A0000}"/>
    <cellStyle name="Normal 40 5 7 2 3 3 6 2" xfId="29661" xr:uid="{00000000-0005-0000-0000-00002F6A0000}"/>
    <cellStyle name="Normal 40 5 7 2 3 3 7" xfId="5965" xr:uid="{00000000-0005-0000-0000-0000306A0000}"/>
    <cellStyle name="Normal 40 5 7 2 3 3 7 2" xfId="22105" xr:uid="{00000000-0005-0000-0000-0000316A0000}"/>
    <cellStyle name="Normal 40 5 7 2 3 3 8" xfId="4093" xr:uid="{00000000-0005-0000-0000-0000326A0000}"/>
    <cellStyle name="Normal 40 5 7 2 3 3 9" xfId="20233" xr:uid="{00000000-0005-0000-0000-0000336A0000}"/>
    <cellStyle name="Normal 40 5 7 2 3 4" xfId="12198" xr:uid="{00000000-0005-0000-0000-0000346A0000}"/>
    <cellStyle name="Normal 40 5 7 2 3 4 2" xfId="39945" xr:uid="{00000000-0005-0000-0000-0000356A0000}"/>
    <cellStyle name="Normal 40 5 7 2 3 4 3" xfId="30578" xr:uid="{00000000-0005-0000-0000-0000366A0000}"/>
    <cellStyle name="Normal 40 5 7 2 3 4 4" xfId="25504" xr:uid="{00000000-0005-0000-0000-0000376A0000}"/>
    <cellStyle name="Normal 40 5 7 2 3 5" xfId="14689" xr:uid="{00000000-0005-0000-0000-0000386A0000}"/>
    <cellStyle name="Normal 40 5 7 2 3 5 2" xfId="42317" xr:uid="{00000000-0005-0000-0000-0000396A0000}"/>
    <cellStyle name="Normal 40 5 7 2 3 5 3" xfId="34475" xr:uid="{00000000-0005-0000-0000-00003A6A0000}"/>
    <cellStyle name="Normal 40 5 7 2 3 5 4" xfId="27184" xr:uid="{00000000-0005-0000-0000-00003B6A0000}"/>
    <cellStyle name="Normal 40 5 7 2 3 6" xfId="16909" xr:uid="{00000000-0005-0000-0000-00003C6A0000}"/>
    <cellStyle name="Normal 40 5 7 2 3 6 2" xfId="44537" xr:uid="{00000000-0005-0000-0000-00003D6A0000}"/>
    <cellStyle name="Normal 40 5 7 2 3 6 3" xfId="23022" xr:uid="{00000000-0005-0000-0000-00003E6A0000}"/>
    <cellStyle name="Normal 40 5 7 2 3 7" xfId="10626" xr:uid="{00000000-0005-0000-0000-00003F6A0000}"/>
    <cellStyle name="Normal 40 5 7 2 3 7 2" xfId="38397" xr:uid="{00000000-0005-0000-0000-0000406A0000}"/>
    <cellStyle name="Normal 40 5 7 2 3 8" xfId="17404" xr:uid="{00000000-0005-0000-0000-0000416A0000}"/>
    <cellStyle name="Normal 40 5 7 2 3 8 2" xfId="35951" xr:uid="{00000000-0005-0000-0000-0000426A0000}"/>
    <cellStyle name="Normal 40 5 7 2 3 9" xfId="8754" xr:uid="{00000000-0005-0000-0000-0000436A0000}"/>
    <cellStyle name="Normal 40 5 7 2 3 9 2" xfId="32450" xr:uid="{00000000-0005-0000-0000-0000446A0000}"/>
    <cellStyle name="Normal 40 5 7 2 4" xfId="1898" xr:uid="{00000000-0005-0000-0000-0000456A0000}"/>
    <cellStyle name="Normal 40 5 7 2 4 10" xfId="3771" xr:uid="{00000000-0005-0000-0000-0000466A0000}"/>
    <cellStyle name="Normal 40 5 7 2 4 11" xfId="19911" xr:uid="{00000000-0005-0000-0000-0000476A0000}"/>
    <cellStyle name="Normal 40 5 7 2 4 2" xfId="13287" xr:uid="{00000000-0005-0000-0000-0000486A0000}"/>
    <cellStyle name="Normal 40 5 7 2 4 2 2" xfId="15658" xr:uid="{00000000-0005-0000-0000-0000496A0000}"/>
    <cellStyle name="Normal 40 5 7 2 4 2 2 2" xfId="43286" xr:uid="{00000000-0005-0000-0000-00004A6A0000}"/>
    <cellStyle name="Normal 40 5 7 2 4 2 3" xfId="40915" xr:uid="{00000000-0005-0000-0000-00004B6A0000}"/>
    <cellStyle name="Normal 40 5 7 2 4 2 4" xfId="37158" xr:uid="{00000000-0005-0000-0000-00004C6A0000}"/>
    <cellStyle name="Normal 40 5 7 2 4 2 5" xfId="31211" xr:uid="{00000000-0005-0000-0000-00004D6A0000}"/>
    <cellStyle name="Normal 40 5 7 2 4 2 6" xfId="25397" xr:uid="{00000000-0005-0000-0000-00004E6A0000}"/>
    <cellStyle name="Normal 40 5 7 2 4 3" xfId="12045" xr:uid="{00000000-0005-0000-0000-00004F6A0000}"/>
    <cellStyle name="Normal 40 5 7 2 4 3 2" xfId="39792" xr:uid="{00000000-0005-0000-0000-0000506A0000}"/>
    <cellStyle name="Normal 40 5 7 2 4 3 3" xfId="34322" xr:uid="{00000000-0005-0000-0000-0000516A0000}"/>
    <cellStyle name="Normal 40 5 7 2 4 3 4" xfId="27062" xr:uid="{00000000-0005-0000-0000-0000526A0000}"/>
    <cellStyle name="Normal 40 5 7 2 4 4" xfId="14536" xr:uid="{00000000-0005-0000-0000-0000536A0000}"/>
    <cellStyle name="Normal 40 5 7 2 4 4 2" xfId="42164" xr:uid="{00000000-0005-0000-0000-0000546A0000}"/>
    <cellStyle name="Normal 40 5 7 2 4 4 3" xfId="23655" xr:uid="{00000000-0005-0000-0000-0000556A0000}"/>
    <cellStyle name="Normal 40 5 7 2 4 5" xfId="11425" xr:uid="{00000000-0005-0000-0000-0000566A0000}"/>
    <cellStyle name="Normal 40 5 7 2 4 5 2" xfId="39196" xr:uid="{00000000-0005-0000-0000-0000576A0000}"/>
    <cellStyle name="Normal 40 5 7 2 4 6" xfId="18037" xr:uid="{00000000-0005-0000-0000-0000586A0000}"/>
    <cellStyle name="Normal 40 5 7 2 4 6 2" xfId="35829" xr:uid="{00000000-0005-0000-0000-0000596A0000}"/>
    <cellStyle name="Normal 40 5 7 2 4 7" xfId="9387" xr:uid="{00000000-0005-0000-0000-00005A6A0000}"/>
    <cellStyle name="Normal 40 5 7 2 4 7 2" xfId="33083" xr:uid="{00000000-0005-0000-0000-00005B6A0000}"/>
    <cellStyle name="Normal 40 5 7 2 4 8" xfId="7515" xr:uid="{00000000-0005-0000-0000-00005C6A0000}"/>
    <cellStyle name="Normal 40 5 7 2 4 8 2" xfId="29339" xr:uid="{00000000-0005-0000-0000-00005D6A0000}"/>
    <cellStyle name="Normal 40 5 7 2 4 9" xfId="5643" xr:uid="{00000000-0005-0000-0000-00005E6A0000}"/>
    <cellStyle name="Normal 40 5 7 2 4 9 2" xfId="21783" xr:uid="{00000000-0005-0000-0000-00005F6A0000}"/>
    <cellStyle name="Normal 40 5 7 2 5" xfId="2442" xr:uid="{00000000-0005-0000-0000-0000606A0000}"/>
    <cellStyle name="Normal 40 5 7 2 5 10" xfId="20454" xr:uid="{00000000-0005-0000-0000-0000616A0000}"/>
    <cellStyle name="Normal 40 5 7 2 5 2" xfId="13529" xr:uid="{00000000-0005-0000-0000-0000626A0000}"/>
    <cellStyle name="Normal 40 5 7 2 5 2 2" xfId="41157" xr:uid="{00000000-0005-0000-0000-0000636A0000}"/>
    <cellStyle name="Normal 40 5 7 2 5 2 3" xfId="37701" xr:uid="{00000000-0005-0000-0000-0000646A0000}"/>
    <cellStyle name="Normal 40 5 7 2 5 2 4" xfId="31754" xr:uid="{00000000-0005-0000-0000-0000656A0000}"/>
    <cellStyle name="Normal 40 5 7 2 5 2 5" xfId="25639" xr:uid="{00000000-0005-0000-0000-0000666A0000}"/>
    <cellStyle name="Normal 40 5 7 2 5 3" xfId="15900" xr:uid="{00000000-0005-0000-0000-0000676A0000}"/>
    <cellStyle name="Normal 40 5 7 2 5 3 2" xfId="43528" xr:uid="{00000000-0005-0000-0000-0000686A0000}"/>
    <cellStyle name="Normal 40 5 7 2 5 3 3" xfId="27341" xr:uid="{00000000-0005-0000-0000-0000696A0000}"/>
    <cellStyle name="Normal 40 5 7 2 5 4" xfId="10949" xr:uid="{00000000-0005-0000-0000-00006A6A0000}"/>
    <cellStyle name="Normal 40 5 7 2 5 4 2" xfId="38720" xr:uid="{00000000-0005-0000-0000-00006B6A0000}"/>
    <cellStyle name="Normal 40 5 7 2 5 4 3" xfId="24198" xr:uid="{00000000-0005-0000-0000-00006C6A0000}"/>
    <cellStyle name="Normal 40 5 7 2 5 5" xfId="18580" xr:uid="{00000000-0005-0000-0000-00006D6A0000}"/>
    <cellStyle name="Normal 40 5 7 2 5 5 2" xfId="36108" xr:uid="{00000000-0005-0000-0000-00006E6A0000}"/>
    <cellStyle name="Normal 40 5 7 2 5 6" xfId="9930" xr:uid="{00000000-0005-0000-0000-00006F6A0000}"/>
    <cellStyle name="Normal 40 5 7 2 5 6 2" xfId="33626" xr:uid="{00000000-0005-0000-0000-0000706A0000}"/>
    <cellStyle name="Normal 40 5 7 2 5 7" xfId="8058" xr:uid="{00000000-0005-0000-0000-0000716A0000}"/>
    <cellStyle name="Normal 40 5 7 2 5 7 2" xfId="29882" xr:uid="{00000000-0005-0000-0000-0000726A0000}"/>
    <cellStyle name="Normal 40 5 7 2 5 8" xfId="6186" xr:uid="{00000000-0005-0000-0000-0000736A0000}"/>
    <cellStyle name="Normal 40 5 7 2 5 8 2" xfId="22326" xr:uid="{00000000-0005-0000-0000-0000746A0000}"/>
    <cellStyle name="Normal 40 5 7 2 5 9" xfId="4314" xr:uid="{00000000-0005-0000-0000-0000756A0000}"/>
    <cellStyle name="Normal 40 5 7 2 6" xfId="1741" xr:uid="{00000000-0005-0000-0000-0000766A0000}"/>
    <cellStyle name="Normal 40 5 7 2 6 2" xfId="15012" xr:uid="{00000000-0005-0000-0000-0000776A0000}"/>
    <cellStyle name="Normal 40 5 7 2 6 2 2" xfId="42640" xr:uid="{00000000-0005-0000-0000-0000786A0000}"/>
    <cellStyle name="Normal 40 5 7 2 6 2 3" xfId="31054" xr:uid="{00000000-0005-0000-0000-0000796A0000}"/>
    <cellStyle name="Normal 40 5 7 2 6 2 4" xfId="24605" xr:uid="{00000000-0005-0000-0000-00007A6A0000}"/>
    <cellStyle name="Normal 40 5 7 2 6 3" xfId="12521" xr:uid="{00000000-0005-0000-0000-00007B6A0000}"/>
    <cellStyle name="Normal 40 5 7 2 6 3 2" xfId="40268" xr:uid="{00000000-0005-0000-0000-00007C6A0000}"/>
    <cellStyle name="Normal 40 5 7 2 6 3 3" xfId="28402" xr:uid="{00000000-0005-0000-0000-00007D6A0000}"/>
    <cellStyle name="Normal 40 5 7 2 6 4" xfId="17880" xr:uid="{00000000-0005-0000-0000-00007E6A0000}"/>
    <cellStyle name="Normal 40 5 7 2 6 4 2" xfId="35305" xr:uid="{00000000-0005-0000-0000-00007F6A0000}"/>
    <cellStyle name="Normal 40 5 7 2 6 4 3" xfId="23498" xr:uid="{00000000-0005-0000-0000-0000806A0000}"/>
    <cellStyle name="Normal 40 5 7 2 6 5" xfId="9230" xr:uid="{00000000-0005-0000-0000-0000816A0000}"/>
    <cellStyle name="Normal 40 5 7 2 6 5 2" xfId="32926" xr:uid="{00000000-0005-0000-0000-0000826A0000}"/>
    <cellStyle name="Normal 40 5 7 2 6 6" xfId="7358" xr:uid="{00000000-0005-0000-0000-0000836A0000}"/>
    <cellStyle name="Normal 40 5 7 2 6 6 2" xfId="29182" xr:uid="{00000000-0005-0000-0000-0000846A0000}"/>
    <cellStyle name="Normal 40 5 7 2 6 7" xfId="5486" xr:uid="{00000000-0005-0000-0000-0000856A0000}"/>
    <cellStyle name="Normal 40 5 7 2 6 7 2" xfId="21626" xr:uid="{00000000-0005-0000-0000-0000866A0000}"/>
    <cellStyle name="Normal 40 5 7 2 6 8" xfId="3614" xr:uid="{00000000-0005-0000-0000-0000876A0000}"/>
    <cellStyle name="Normal 40 5 7 2 6 9" xfId="19754" xr:uid="{00000000-0005-0000-0000-0000886A0000}"/>
    <cellStyle name="Normal 40 5 7 2 7" xfId="1588" xr:uid="{00000000-0005-0000-0000-0000896A0000}"/>
    <cellStyle name="Normal 40 5 7 2 7 2" xfId="11892" xr:uid="{00000000-0005-0000-0000-00008A6A0000}"/>
    <cellStyle name="Normal 40 5 7 2 7 2 2" xfId="30901" xr:uid="{00000000-0005-0000-0000-00008B6A0000}"/>
    <cellStyle name="Normal 40 5 7 2 7 2 3" xfId="28389" xr:uid="{00000000-0005-0000-0000-00008C6A0000}"/>
    <cellStyle name="Normal 40 5 7 2 7 3" xfId="17727" xr:uid="{00000000-0005-0000-0000-00008D6A0000}"/>
    <cellStyle name="Normal 40 5 7 2 7 3 2" xfId="37001" xr:uid="{00000000-0005-0000-0000-00008E6A0000}"/>
    <cellStyle name="Normal 40 5 7 2 7 3 3" xfId="23345" xr:uid="{00000000-0005-0000-0000-00008F6A0000}"/>
    <cellStyle name="Normal 40 5 7 2 7 4" xfId="9077" xr:uid="{00000000-0005-0000-0000-0000906A0000}"/>
    <cellStyle name="Normal 40 5 7 2 7 4 2" xfId="32773" xr:uid="{00000000-0005-0000-0000-0000916A0000}"/>
    <cellStyle name="Normal 40 5 7 2 7 5" xfId="7205" xr:uid="{00000000-0005-0000-0000-0000926A0000}"/>
    <cellStyle name="Normal 40 5 7 2 7 5 2" xfId="29029" xr:uid="{00000000-0005-0000-0000-0000936A0000}"/>
    <cellStyle name="Normal 40 5 7 2 7 6" xfId="5333" xr:uid="{00000000-0005-0000-0000-0000946A0000}"/>
    <cellStyle name="Normal 40 5 7 2 7 6 2" xfId="21473" xr:uid="{00000000-0005-0000-0000-0000956A0000}"/>
    <cellStyle name="Normal 40 5 7 2 7 7" xfId="3461" xr:uid="{00000000-0005-0000-0000-0000966A0000}"/>
    <cellStyle name="Normal 40 5 7 2 7 8" xfId="19601" xr:uid="{00000000-0005-0000-0000-0000976A0000}"/>
    <cellStyle name="Normal 40 5 7 2 8" xfId="14383" xr:uid="{00000000-0005-0000-0000-0000986A0000}"/>
    <cellStyle name="Normal 40 5 7 2 8 2" xfId="42011" xr:uid="{00000000-0005-0000-0000-0000996A0000}"/>
    <cellStyle name="Normal 40 5 7 2 8 3" xfId="30425" xr:uid="{00000000-0005-0000-0000-00009A6A0000}"/>
    <cellStyle name="Normal 40 5 7 2 8 4" xfId="24751" xr:uid="{00000000-0005-0000-0000-00009B6A0000}"/>
    <cellStyle name="Normal 40 5 7 2 9" xfId="16756" xr:uid="{00000000-0005-0000-0000-00009C6A0000}"/>
    <cellStyle name="Normal 40 5 7 2 9 2" xfId="44384" xr:uid="{00000000-0005-0000-0000-00009D6A0000}"/>
    <cellStyle name="Normal 40 5 7 2 9 3" xfId="34169" xr:uid="{00000000-0005-0000-0000-00009E6A0000}"/>
    <cellStyle name="Normal 40 5 7 2 9 4" xfId="26537" xr:uid="{00000000-0005-0000-0000-00009F6A0000}"/>
    <cellStyle name="Normal 40 5 7 3" xfId="1060" xr:uid="{00000000-0005-0000-0000-0000A06A0000}"/>
    <cellStyle name="Normal 40 5 7 3 10" xfId="10422" xr:uid="{00000000-0005-0000-0000-0000A16A0000}"/>
    <cellStyle name="Normal 40 5 7 3 10 2" xfId="38193" xr:uid="{00000000-0005-0000-0000-0000A26A0000}"/>
    <cellStyle name="Normal 40 5 7 3 10 3" xfId="22818" xr:uid="{00000000-0005-0000-0000-0000A36A0000}"/>
    <cellStyle name="Normal 40 5 7 3 11" xfId="17200" xr:uid="{00000000-0005-0000-0000-0000A46A0000}"/>
    <cellStyle name="Normal 40 5 7 3 11 2" xfId="35101" xr:uid="{00000000-0005-0000-0000-0000A56A0000}"/>
    <cellStyle name="Normal 40 5 7 3 12" xfId="8550" xr:uid="{00000000-0005-0000-0000-0000A66A0000}"/>
    <cellStyle name="Normal 40 5 7 3 12 2" xfId="32246" xr:uid="{00000000-0005-0000-0000-0000A76A0000}"/>
    <cellStyle name="Normal 40 5 7 3 13" xfId="6678" xr:uid="{00000000-0005-0000-0000-0000A86A0000}"/>
    <cellStyle name="Normal 40 5 7 3 13 2" xfId="28502" xr:uid="{00000000-0005-0000-0000-0000A96A0000}"/>
    <cellStyle name="Normal 40 5 7 3 14" xfId="4806" xr:uid="{00000000-0005-0000-0000-0000AA6A0000}"/>
    <cellStyle name="Normal 40 5 7 3 14 2" xfId="20946" xr:uid="{00000000-0005-0000-0000-0000AB6A0000}"/>
    <cellStyle name="Normal 40 5 7 3 15" xfId="2934" xr:uid="{00000000-0005-0000-0000-0000AC6A0000}"/>
    <cellStyle name="Normal 40 5 7 3 16" xfId="19074" xr:uid="{00000000-0005-0000-0000-0000AD6A0000}"/>
    <cellStyle name="Normal 40 5 7 3 2" xfId="1384" xr:uid="{00000000-0005-0000-0000-0000AE6A0000}"/>
    <cellStyle name="Normal 40 5 7 3 2 10" xfId="7001" xr:uid="{00000000-0005-0000-0000-0000AF6A0000}"/>
    <cellStyle name="Normal 40 5 7 3 2 10 2" xfId="28825" xr:uid="{00000000-0005-0000-0000-0000B06A0000}"/>
    <cellStyle name="Normal 40 5 7 3 2 11" xfId="5129" xr:uid="{00000000-0005-0000-0000-0000B16A0000}"/>
    <cellStyle name="Normal 40 5 7 3 2 11 2" xfId="21269" xr:uid="{00000000-0005-0000-0000-0000B26A0000}"/>
    <cellStyle name="Normal 40 5 7 3 2 12" xfId="3257" xr:uid="{00000000-0005-0000-0000-0000B36A0000}"/>
    <cellStyle name="Normal 40 5 7 3 2 13" xfId="19397" xr:uid="{00000000-0005-0000-0000-0000B46A0000}"/>
    <cellStyle name="Normal 40 5 7 3 2 2" xfId="2560" xr:uid="{00000000-0005-0000-0000-0000B56A0000}"/>
    <cellStyle name="Normal 40 5 7 3 2 2 10" xfId="20572" xr:uid="{00000000-0005-0000-0000-0000B66A0000}"/>
    <cellStyle name="Normal 40 5 7 3 2 2 2" xfId="13633" xr:uid="{00000000-0005-0000-0000-0000B76A0000}"/>
    <cellStyle name="Normal 40 5 7 3 2 2 2 2" xfId="41261" xr:uid="{00000000-0005-0000-0000-0000B86A0000}"/>
    <cellStyle name="Normal 40 5 7 3 2 2 2 3" xfId="37819" xr:uid="{00000000-0005-0000-0000-0000B96A0000}"/>
    <cellStyle name="Normal 40 5 7 3 2 2 2 4" xfId="31872" xr:uid="{00000000-0005-0000-0000-0000BA6A0000}"/>
    <cellStyle name="Normal 40 5 7 3 2 2 2 5" xfId="25743" xr:uid="{00000000-0005-0000-0000-0000BB6A0000}"/>
    <cellStyle name="Normal 40 5 7 3 2 2 3" xfId="16004" xr:uid="{00000000-0005-0000-0000-0000BC6A0000}"/>
    <cellStyle name="Normal 40 5 7 3 2 2 3 2" xfId="43632" xr:uid="{00000000-0005-0000-0000-0000BD6A0000}"/>
    <cellStyle name="Normal 40 5 7 3 2 2 3 3" xfId="27459" xr:uid="{00000000-0005-0000-0000-0000BE6A0000}"/>
    <cellStyle name="Normal 40 5 7 3 2 2 4" xfId="11221" xr:uid="{00000000-0005-0000-0000-0000BF6A0000}"/>
    <cellStyle name="Normal 40 5 7 3 2 2 4 2" xfId="38992" xr:uid="{00000000-0005-0000-0000-0000C06A0000}"/>
    <cellStyle name="Normal 40 5 7 3 2 2 4 3" xfId="24316" xr:uid="{00000000-0005-0000-0000-0000C16A0000}"/>
    <cellStyle name="Normal 40 5 7 3 2 2 5" xfId="18698" xr:uid="{00000000-0005-0000-0000-0000C26A0000}"/>
    <cellStyle name="Normal 40 5 7 3 2 2 5 2" xfId="36226" xr:uid="{00000000-0005-0000-0000-0000C36A0000}"/>
    <cellStyle name="Normal 40 5 7 3 2 2 6" xfId="10048" xr:uid="{00000000-0005-0000-0000-0000C46A0000}"/>
    <cellStyle name="Normal 40 5 7 3 2 2 6 2" xfId="33744" xr:uid="{00000000-0005-0000-0000-0000C56A0000}"/>
    <cellStyle name="Normal 40 5 7 3 2 2 7" xfId="8176" xr:uid="{00000000-0005-0000-0000-0000C66A0000}"/>
    <cellStyle name="Normal 40 5 7 3 2 2 7 2" xfId="30000" xr:uid="{00000000-0005-0000-0000-0000C76A0000}"/>
    <cellStyle name="Normal 40 5 7 3 2 2 8" xfId="6304" xr:uid="{00000000-0005-0000-0000-0000C86A0000}"/>
    <cellStyle name="Normal 40 5 7 3 2 2 8 2" xfId="22444" xr:uid="{00000000-0005-0000-0000-0000C96A0000}"/>
    <cellStyle name="Normal 40 5 7 3 2 2 9" xfId="4432" xr:uid="{00000000-0005-0000-0000-0000CA6A0000}"/>
    <cellStyle name="Normal 40 5 7 3 2 3" xfId="2016" xr:uid="{00000000-0005-0000-0000-0000CB6A0000}"/>
    <cellStyle name="Normal 40 5 7 3 2 3 2" xfId="15571" xr:uid="{00000000-0005-0000-0000-0000CC6A0000}"/>
    <cellStyle name="Normal 40 5 7 3 2 3 2 2" xfId="43199" xr:uid="{00000000-0005-0000-0000-0000CD6A0000}"/>
    <cellStyle name="Normal 40 5 7 3 2 3 2 3" xfId="31329" xr:uid="{00000000-0005-0000-0000-0000CE6A0000}"/>
    <cellStyle name="Normal 40 5 7 3 2 3 2 4" xfId="28348" xr:uid="{00000000-0005-0000-0000-0000CF6A0000}"/>
    <cellStyle name="Normal 40 5 7 3 2 3 3" xfId="13183" xr:uid="{00000000-0005-0000-0000-0000D06A0000}"/>
    <cellStyle name="Normal 40 5 7 3 2 3 3 2" xfId="40827" xr:uid="{00000000-0005-0000-0000-0000D16A0000}"/>
    <cellStyle name="Normal 40 5 7 3 2 3 3 3" xfId="23773" xr:uid="{00000000-0005-0000-0000-0000D26A0000}"/>
    <cellStyle name="Normal 40 5 7 3 2 3 4" xfId="18155" xr:uid="{00000000-0005-0000-0000-0000D36A0000}"/>
    <cellStyle name="Normal 40 5 7 3 2 3 4 2" xfId="37276" xr:uid="{00000000-0005-0000-0000-0000D46A0000}"/>
    <cellStyle name="Normal 40 5 7 3 2 3 5" xfId="9505" xr:uid="{00000000-0005-0000-0000-0000D56A0000}"/>
    <cellStyle name="Normal 40 5 7 3 2 3 5 2" xfId="33201" xr:uid="{00000000-0005-0000-0000-0000D66A0000}"/>
    <cellStyle name="Normal 40 5 7 3 2 3 6" xfId="7633" xr:uid="{00000000-0005-0000-0000-0000D76A0000}"/>
    <cellStyle name="Normal 40 5 7 3 2 3 6 2" xfId="29457" xr:uid="{00000000-0005-0000-0000-0000D86A0000}"/>
    <cellStyle name="Normal 40 5 7 3 2 3 7" xfId="5761" xr:uid="{00000000-0005-0000-0000-0000D96A0000}"/>
    <cellStyle name="Normal 40 5 7 3 2 3 7 2" xfId="21901" xr:uid="{00000000-0005-0000-0000-0000DA6A0000}"/>
    <cellStyle name="Normal 40 5 7 3 2 3 8" xfId="3889" xr:uid="{00000000-0005-0000-0000-0000DB6A0000}"/>
    <cellStyle name="Normal 40 5 7 3 2 3 9" xfId="20029" xr:uid="{00000000-0005-0000-0000-0000DC6A0000}"/>
    <cellStyle name="Normal 40 5 7 3 2 4" xfId="12317" xr:uid="{00000000-0005-0000-0000-0000DD6A0000}"/>
    <cellStyle name="Normal 40 5 7 3 2 4 2" xfId="40064" xr:uid="{00000000-0005-0000-0000-0000DE6A0000}"/>
    <cellStyle name="Normal 40 5 7 3 2 4 3" xfId="30697" xr:uid="{00000000-0005-0000-0000-0000DF6A0000}"/>
    <cellStyle name="Normal 40 5 7 3 2 4 4" xfId="25310" xr:uid="{00000000-0005-0000-0000-0000E06A0000}"/>
    <cellStyle name="Normal 40 5 7 3 2 5" xfId="14808" xr:uid="{00000000-0005-0000-0000-0000E16A0000}"/>
    <cellStyle name="Normal 40 5 7 3 2 5 2" xfId="42436" xr:uid="{00000000-0005-0000-0000-0000E26A0000}"/>
    <cellStyle name="Normal 40 5 7 3 2 5 3" xfId="34594" xr:uid="{00000000-0005-0000-0000-0000E36A0000}"/>
    <cellStyle name="Normal 40 5 7 3 2 5 4" xfId="26646" xr:uid="{00000000-0005-0000-0000-0000E46A0000}"/>
    <cellStyle name="Normal 40 5 7 3 2 6" xfId="17028" xr:uid="{00000000-0005-0000-0000-0000E56A0000}"/>
    <cellStyle name="Normal 40 5 7 3 2 6 2" xfId="44656" xr:uid="{00000000-0005-0000-0000-0000E66A0000}"/>
    <cellStyle name="Normal 40 5 7 3 2 6 3" xfId="23141" xr:uid="{00000000-0005-0000-0000-0000E76A0000}"/>
    <cellStyle name="Normal 40 5 7 3 2 7" xfId="10745" xr:uid="{00000000-0005-0000-0000-0000E86A0000}"/>
    <cellStyle name="Normal 40 5 7 3 2 7 2" xfId="38516" xr:uid="{00000000-0005-0000-0000-0000E96A0000}"/>
    <cellStyle name="Normal 40 5 7 3 2 8" xfId="17523" xr:uid="{00000000-0005-0000-0000-0000EA6A0000}"/>
    <cellStyle name="Normal 40 5 7 3 2 8 2" xfId="35414" xr:uid="{00000000-0005-0000-0000-0000EB6A0000}"/>
    <cellStyle name="Normal 40 5 7 3 2 9" xfId="8873" xr:uid="{00000000-0005-0000-0000-0000EC6A0000}"/>
    <cellStyle name="Normal 40 5 7 3 2 9 2" xfId="32569" xr:uid="{00000000-0005-0000-0000-0000ED6A0000}"/>
    <cellStyle name="Normal 40 5 7 3 3" xfId="1214" xr:uid="{00000000-0005-0000-0000-0000EE6A0000}"/>
    <cellStyle name="Normal 40 5 7 3 3 10" xfId="6831" xr:uid="{00000000-0005-0000-0000-0000EF6A0000}"/>
    <cellStyle name="Normal 40 5 7 3 3 10 2" xfId="28655" xr:uid="{00000000-0005-0000-0000-0000F06A0000}"/>
    <cellStyle name="Normal 40 5 7 3 3 11" xfId="4959" xr:uid="{00000000-0005-0000-0000-0000F16A0000}"/>
    <cellStyle name="Normal 40 5 7 3 3 11 2" xfId="21099" xr:uid="{00000000-0005-0000-0000-0000F26A0000}"/>
    <cellStyle name="Normal 40 5 7 3 3 12" xfId="3087" xr:uid="{00000000-0005-0000-0000-0000F36A0000}"/>
    <cellStyle name="Normal 40 5 7 3 3 13" xfId="19227" xr:uid="{00000000-0005-0000-0000-0000F46A0000}"/>
    <cellStyle name="Normal 40 5 7 3 3 2" xfId="2713" xr:uid="{00000000-0005-0000-0000-0000F56A0000}"/>
    <cellStyle name="Normal 40 5 7 3 3 2 10" xfId="20725" xr:uid="{00000000-0005-0000-0000-0000F66A0000}"/>
    <cellStyle name="Normal 40 5 7 3 3 2 2" xfId="13778" xr:uid="{00000000-0005-0000-0000-0000F76A0000}"/>
    <cellStyle name="Normal 40 5 7 3 3 2 2 2" xfId="41406" xr:uid="{00000000-0005-0000-0000-0000F86A0000}"/>
    <cellStyle name="Normal 40 5 7 3 3 2 2 3" xfId="37972" xr:uid="{00000000-0005-0000-0000-0000F96A0000}"/>
    <cellStyle name="Normal 40 5 7 3 3 2 2 4" xfId="32025" xr:uid="{00000000-0005-0000-0000-0000FA6A0000}"/>
    <cellStyle name="Normal 40 5 7 3 3 2 2 5" xfId="25888" xr:uid="{00000000-0005-0000-0000-0000FB6A0000}"/>
    <cellStyle name="Normal 40 5 7 3 3 2 3" xfId="16149" xr:uid="{00000000-0005-0000-0000-0000FC6A0000}"/>
    <cellStyle name="Normal 40 5 7 3 3 2 3 2" xfId="43777" xr:uid="{00000000-0005-0000-0000-0000FD6A0000}"/>
    <cellStyle name="Normal 40 5 7 3 3 2 3 3" xfId="27612" xr:uid="{00000000-0005-0000-0000-0000FE6A0000}"/>
    <cellStyle name="Normal 40 5 7 3 3 2 4" xfId="11051" xr:uid="{00000000-0005-0000-0000-0000FF6A0000}"/>
    <cellStyle name="Normal 40 5 7 3 3 2 4 2" xfId="38822" xr:uid="{00000000-0005-0000-0000-0000006B0000}"/>
    <cellStyle name="Normal 40 5 7 3 3 2 4 3" xfId="24469" xr:uid="{00000000-0005-0000-0000-0000016B0000}"/>
    <cellStyle name="Normal 40 5 7 3 3 2 5" xfId="18851" xr:uid="{00000000-0005-0000-0000-0000026B0000}"/>
    <cellStyle name="Normal 40 5 7 3 3 2 5 2" xfId="36379" xr:uid="{00000000-0005-0000-0000-0000036B0000}"/>
    <cellStyle name="Normal 40 5 7 3 3 2 6" xfId="10201" xr:uid="{00000000-0005-0000-0000-0000046B0000}"/>
    <cellStyle name="Normal 40 5 7 3 3 2 6 2" xfId="33897" xr:uid="{00000000-0005-0000-0000-0000056B0000}"/>
    <cellStyle name="Normal 40 5 7 3 3 2 7" xfId="8329" xr:uid="{00000000-0005-0000-0000-0000066B0000}"/>
    <cellStyle name="Normal 40 5 7 3 3 2 7 2" xfId="30153" xr:uid="{00000000-0005-0000-0000-0000076B0000}"/>
    <cellStyle name="Normal 40 5 7 3 3 2 8" xfId="6457" xr:uid="{00000000-0005-0000-0000-0000086B0000}"/>
    <cellStyle name="Normal 40 5 7 3 3 2 8 2" xfId="22597" xr:uid="{00000000-0005-0000-0000-0000096B0000}"/>
    <cellStyle name="Normal 40 5 7 3 3 2 9" xfId="4585" xr:uid="{00000000-0005-0000-0000-00000A6B0000}"/>
    <cellStyle name="Normal 40 5 7 3 3 3" xfId="2169" xr:uid="{00000000-0005-0000-0000-00000B6B0000}"/>
    <cellStyle name="Normal 40 5 7 3 3 3 2" xfId="15751" xr:uid="{00000000-0005-0000-0000-00000C6B0000}"/>
    <cellStyle name="Normal 40 5 7 3 3 3 2 2" xfId="43379" xr:uid="{00000000-0005-0000-0000-00000D6B0000}"/>
    <cellStyle name="Normal 40 5 7 3 3 3 2 3" xfId="31482" xr:uid="{00000000-0005-0000-0000-00000E6B0000}"/>
    <cellStyle name="Normal 40 5 7 3 3 3 2 4" xfId="28178" xr:uid="{00000000-0005-0000-0000-00000F6B0000}"/>
    <cellStyle name="Normal 40 5 7 3 3 3 3" xfId="13380" xr:uid="{00000000-0005-0000-0000-0000106B0000}"/>
    <cellStyle name="Normal 40 5 7 3 3 3 3 2" xfId="41008" xr:uid="{00000000-0005-0000-0000-0000116B0000}"/>
    <cellStyle name="Normal 40 5 7 3 3 3 3 3" xfId="23926" xr:uid="{00000000-0005-0000-0000-0000126B0000}"/>
    <cellStyle name="Normal 40 5 7 3 3 3 4" xfId="18308" xr:uid="{00000000-0005-0000-0000-0000136B0000}"/>
    <cellStyle name="Normal 40 5 7 3 3 3 4 2" xfId="37429" xr:uid="{00000000-0005-0000-0000-0000146B0000}"/>
    <cellStyle name="Normal 40 5 7 3 3 3 5" xfId="9658" xr:uid="{00000000-0005-0000-0000-0000156B0000}"/>
    <cellStyle name="Normal 40 5 7 3 3 3 5 2" xfId="33354" xr:uid="{00000000-0005-0000-0000-0000166B0000}"/>
    <cellStyle name="Normal 40 5 7 3 3 3 6" xfId="7786" xr:uid="{00000000-0005-0000-0000-0000176B0000}"/>
    <cellStyle name="Normal 40 5 7 3 3 3 6 2" xfId="29610" xr:uid="{00000000-0005-0000-0000-0000186B0000}"/>
    <cellStyle name="Normal 40 5 7 3 3 3 7" xfId="5914" xr:uid="{00000000-0005-0000-0000-0000196B0000}"/>
    <cellStyle name="Normal 40 5 7 3 3 3 7 2" xfId="22054" xr:uid="{00000000-0005-0000-0000-00001A6B0000}"/>
    <cellStyle name="Normal 40 5 7 3 3 3 8" xfId="4042" xr:uid="{00000000-0005-0000-0000-00001B6B0000}"/>
    <cellStyle name="Normal 40 5 7 3 3 3 9" xfId="20182" xr:uid="{00000000-0005-0000-0000-00001C6B0000}"/>
    <cellStyle name="Normal 40 5 7 3 3 4" xfId="12147" xr:uid="{00000000-0005-0000-0000-00001D6B0000}"/>
    <cellStyle name="Normal 40 5 7 3 3 4 2" xfId="39894" xr:uid="{00000000-0005-0000-0000-00001E6B0000}"/>
    <cellStyle name="Normal 40 5 7 3 3 4 3" xfId="30527" xr:uid="{00000000-0005-0000-0000-00001F6B0000}"/>
    <cellStyle name="Normal 40 5 7 3 3 4 4" xfId="25490" xr:uid="{00000000-0005-0000-0000-0000206B0000}"/>
    <cellStyle name="Normal 40 5 7 3 3 5" xfId="14638" xr:uid="{00000000-0005-0000-0000-0000216B0000}"/>
    <cellStyle name="Normal 40 5 7 3 3 5 2" xfId="42266" xr:uid="{00000000-0005-0000-0000-0000226B0000}"/>
    <cellStyle name="Normal 40 5 7 3 3 5 3" xfId="34424" xr:uid="{00000000-0005-0000-0000-0000236B0000}"/>
    <cellStyle name="Normal 40 5 7 3 3 5 4" xfId="27165" xr:uid="{00000000-0005-0000-0000-0000246B0000}"/>
    <cellStyle name="Normal 40 5 7 3 3 6" xfId="16858" xr:uid="{00000000-0005-0000-0000-0000256B0000}"/>
    <cellStyle name="Normal 40 5 7 3 3 6 2" xfId="44486" xr:uid="{00000000-0005-0000-0000-0000266B0000}"/>
    <cellStyle name="Normal 40 5 7 3 3 6 3" xfId="22971" xr:uid="{00000000-0005-0000-0000-0000276B0000}"/>
    <cellStyle name="Normal 40 5 7 3 3 7" xfId="10575" xr:uid="{00000000-0005-0000-0000-0000286B0000}"/>
    <cellStyle name="Normal 40 5 7 3 3 7 2" xfId="38346" xr:uid="{00000000-0005-0000-0000-0000296B0000}"/>
    <cellStyle name="Normal 40 5 7 3 3 8" xfId="17353" xr:uid="{00000000-0005-0000-0000-00002A6B0000}"/>
    <cellStyle name="Normal 40 5 7 3 3 8 2" xfId="35932" xr:uid="{00000000-0005-0000-0000-00002B6B0000}"/>
    <cellStyle name="Normal 40 5 7 3 3 9" xfId="8703" xr:uid="{00000000-0005-0000-0000-00002C6B0000}"/>
    <cellStyle name="Normal 40 5 7 3 3 9 2" xfId="32399" xr:uid="{00000000-0005-0000-0000-00002D6B0000}"/>
    <cellStyle name="Normal 40 5 7 3 4" xfId="1847" xr:uid="{00000000-0005-0000-0000-00002E6B0000}"/>
    <cellStyle name="Normal 40 5 7 3 4 10" xfId="3720" xr:uid="{00000000-0005-0000-0000-00002F6B0000}"/>
    <cellStyle name="Normal 40 5 7 3 4 11" xfId="19860" xr:uid="{00000000-0005-0000-0000-0000306B0000}"/>
    <cellStyle name="Normal 40 5 7 3 4 2" xfId="13303" xr:uid="{00000000-0005-0000-0000-0000316B0000}"/>
    <cellStyle name="Normal 40 5 7 3 4 2 2" xfId="15674" xr:uid="{00000000-0005-0000-0000-0000326B0000}"/>
    <cellStyle name="Normal 40 5 7 3 4 2 2 2" xfId="43302" xr:uid="{00000000-0005-0000-0000-0000336B0000}"/>
    <cellStyle name="Normal 40 5 7 3 4 2 3" xfId="40931" xr:uid="{00000000-0005-0000-0000-0000346B0000}"/>
    <cellStyle name="Normal 40 5 7 3 4 2 4" xfId="37107" xr:uid="{00000000-0005-0000-0000-0000356B0000}"/>
    <cellStyle name="Normal 40 5 7 3 4 2 5" xfId="31160" xr:uid="{00000000-0005-0000-0000-0000366B0000}"/>
    <cellStyle name="Normal 40 5 7 3 4 2 6" xfId="25413" xr:uid="{00000000-0005-0000-0000-0000376B0000}"/>
    <cellStyle name="Normal 40 5 7 3 4 3" xfId="11994" xr:uid="{00000000-0005-0000-0000-0000386B0000}"/>
    <cellStyle name="Normal 40 5 7 3 4 3 2" xfId="39741" xr:uid="{00000000-0005-0000-0000-0000396B0000}"/>
    <cellStyle name="Normal 40 5 7 3 4 3 3" xfId="34271" xr:uid="{00000000-0005-0000-0000-00003A6B0000}"/>
    <cellStyle name="Normal 40 5 7 3 4 3 4" xfId="27078" xr:uid="{00000000-0005-0000-0000-00003B6B0000}"/>
    <cellStyle name="Normal 40 5 7 3 4 4" xfId="14485" xr:uid="{00000000-0005-0000-0000-00003C6B0000}"/>
    <cellStyle name="Normal 40 5 7 3 4 4 2" xfId="42113" xr:uid="{00000000-0005-0000-0000-00003D6B0000}"/>
    <cellStyle name="Normal 40 5 7 3 4 4 3" xfId="23604" xr:uid="{00000000-0005-0000-0000-00003E6B0000}"/>
    <cellStyle name="Normal 40 5 7 3 4 5" xfId="11374" xr:uid="{00000000-0005-0000-0000-00003F6B0000}"/>
    <cellStyle name="Normal 40 5 7 3 4 5 2" xfId="39145" xr:uid="{00000000-0005-0000-0000-0000406B0000}"/>
    <cellStyle name="Normal 40 5 7 3 4 6" xfId="17986" xr:uid="{00000000-0005-0000-0000-0000416B0000}"/>
    <cellStyle name="Normal 40 5 7 3 4 6 2" xfId="35845" xr:uid="{00000000-0005-0000-0000-0000426B0000}"/>
    <cellStyle name="Normal 40 5 7 3 4 7" xfId="9336" xr:uid="{00000000-0005-0000-0000-0000436B0000}"/>
    <cellStyle name="Normal 40 5 7 3 4 7 2" xfId="33032" xr:uid="{00000000-0005-0000-0000-0000446B0000}"/>
    <cellStyle name="Normal 40 5 7 3 4 8" xfId="7464" xr:uid="{00000000-0005-0000-0000-0000456B0000}"/>
    <cellStyle name="Normal 40 5 7 3 4 8 2" xfId="29288" xr:uid="{00000000-0005-0000-0000-0000466B0000}"/>
    <cellStyle name="Normal 40 5 7 3 4 9" xfId="5592" xr:uid="{00000000-0005-0000-0000-0000476B0000}"/>
    <cellStyle name="Normal 40 5 7 3 4 9 2" xfId="21732" xr:uid="{00000000-0005-0000-0000-0000486B0000}"/>
    <cellStyle name="Normal 40 5 7 3 5" xfId="2391" xr:uid="{00000000-0005-0000-0000-0000496B0000}"/>
    <cellStyle name="Normal 40 5 7 3 5 10" xfId="20403" xr:uid="{00000000-0005-0000-0000-00004A6B0000}"/>
    <cellStyle name="Normal 40 5 7 3 5 2" xfId="13478" xr:uid="{00000000-0005-0000-0000-00004B6B0000}"/>
    <cellStyle name="Normal 40 5 7 3 5 2 2" xfId="41106" xr:uid="{00000000-0005-0000-0000-00004C6B0000}"/>
    <cellStyle name="Normal 40 5 7 3 5 2 3" xfId="37650" xr:uid="{00000000-0005-0000-0000-00004D6B0000}"/>
    <cellStyle name="Normal 40 5 7 3 5 2 4" xfId="31703" xr:uid="{00000000-0005-0000-0000-00004E6B0000}"/>
    <cellStyle name="Normal 40 5 7 3 5 2 5" xfId="25588" xr:uid="{00000000-0005-0000-0000-00004F6B0000}"/>
    <cellStyle name="Normal 40 5 7 3 5 3" xfId="15849" xr:uid="{00000000-0005-0000-0000-0000506B0000}"/>
    <cellStyle name="Normal 40 5 7 3 5 3 2" xfId="43477" xr:uid="{00000000-0005-0000-0000-0000516B0000}"/>
    <cellStyle name="Normal 40 5 7 3 5 3 3" xfId="27290" xr:uid="{00000000-0005-0000-0000-0000526B0000}"/>
    <cellStyle name="Normal 40 5 7 3 5 4" xfId="10898" xr:uid="{00000000-0005-0000-0000-0000536B0000}"/>
    <cellStyle name="Normal 40 5 7 3 5 4 2" xfId="38669" xr:uid="{00000000-0005-0000-0000-0000546B0000}"/>
    <cellStyle name="Normal 40 5 7 3 5 4 3" xfId="24147" xr:uid="{00000000-0005-0000-0000-0000556B0000}"/>
    <cellStyle name="Normal 40 5 7 3 5 5" xfId="18529" xr:uid="{00000000-0005-0000-0000-0000566B0000}"/>
    <cellStyle name="Normal 40 5 7 3 5 5 2" xfId="36057" xr:uid="{00000000-0005-0000-0000-0000576B0000}"/>
    <cellStyle name="Normal 40 5 7 3 5 6" xfId="9879" xr:uid="{00000000-0005-0000-0000-0000586B0000}"/>
    <cellStyle name="Normal 40 5 7 3 5 6 2" xfId="33575" xr:uid="{00000000-0005-0000-0000-0000596B0000}"/>
    <cellStyle name="Normal 40 5 7 3 5 7" xfId="8007" xr:uid="{00000000-0005-0000-0000-00005A6B0000}"/>
    <cellStyle name="Normal 40 5 7 3 5 7 2" xfId="29831" xr:uid="{00000000-0005-0000-0000-00005B6B0000}"/>
    <cellStyle name="Normal 40 5 7 3 5 8" xfId="6135" xr:uid="{00000000-0005-0000-0000-00005C6B0000}"/>
    <cellStyle name="Normal 40 5 7 3 5 8 2" xfId="22275" xr:uid="{00000000-0005-0000-0000-00005D6B0000}"/>
    <cellStyle name="Normal 40 5 7 3 5 9" xfId="4263" xr:uid="{00000000-0005-0000-0000-00005E6B0000}"/>
    <cellStyle name="Normal 40 5 7 3 6" xfId="1690" xr:uid="{00000000-0005-0000-0000-00005F6B0000}"/>
    <cellStyle name="Normal 40 5 7 3 6 2" xfId="14961" xr:uid="{00000000-0005-0000-0000-0000606B0000}"/>
    <cellStyle name="Normal 40 5 7 3 6 2 2" xfId="42589" xr:uid="{00000000-0005-0000-0000-0000616B0000}"/>
    <cellStyle name="Normal 40 5 7 3 6 2 3" xfId="31003" xr:uid="{00000000-0005-0000-0000-0000626B0000}"/>
    <cellStyle name="Normal 40 5 7 3 6 2 4" xfId="24640" xr:uid="{00000000-0005-0000-0000-0000636B0000}"/>
    <cellStyle name="Normal 40 5 7 3 6 3" xfId="12470" xr:uid="{00000000-0005-0000-0000-0000646B0000}"/>
    <cellStyle name="Normal 40 5 7 3 6 3 2" xfId="40217" xr:uid="{00000000-0005-0000-0000-0000656B0000}"/>
    <cellStyle name="Normal 40 5 7 3 6 3 3" xfId="28248" xr:uid="{00000000-0005-0000-0000-0000666B0000}"/>
    <cellStyle name="Normal 40 5 7 3 6 4" xfId="17829" xr:uid="{00000000-0005-0000-0000-0000676B0000}"/>
    <cellStyle name="Normal 40 5 7 3 6 4 2" xfId="35254" xr:uid="{00000000-0005-0000-0000-0000686B0000}"/>
    <cellStyle name="Normal 40 5 7 3 6 4 3" xfId="23447" xr:uid="{00000000-0005-0000-0000-0000696B0000}"/>
    <cellStyle name="Normal 40 5 7 3 6 5" xfId="9179" xr:uid="{00000000-0005-0000-0000-00006A6B0000}"/>
    <cellStyle name="Normal 40 5 7 3 6 5 2" xfId="32875" xr:uid="{00000000-0005-0000-0000-00006B6B0000}"/>
    <cellStyle name="Normal 40 5 7 3 6 6" xfId="7307" xr:uid="{00000000-0005-0000-0000-00006C6B0000}"/>
    <cellStyle name="Normal 40 5 7 3 6 6 2" xfId="29131" xr:uid="{00000000-0005-0000-0000-00006D6B0000}"/>
    <cellStyle name="Normal 40 5 7 3 6 7" xfId="5435" xr:uid="{00000000-0005-0000-0000-00006E6B0000}"/>
    <cellStyle name="Normal 40 5 7 3 6 7 2" xfId="21575" xr:uid="{00000000-0005-0000-0000-00006F6B0000}"/>
    <cellStyle name="Normal 40 5 7 3 6 8" xfId="3563" xr:uid="{00000000-0005-0000-0000-0000706B0000}"/>
    <cellStyle name="Normal 40 5 7 3 6 9" xfId="19703" xr:uid="{00000000-0005-0000-0000-0000716B0000}"/>
    <cellStyle name="Normal 40 5 7 3 7" xfId="1537" xr:uid="{00000000-0005-0000-0000-0000726B0000}"/>
    <cellStyle name="Normal 40 5 7 3 7 2" xfId="11841" xr:uid="{00000000-0005-0000-0000-0000736B0000}"/>
    <cellStyle name="Normal 40 5 7 3 7 2 2" xfId="30850" xr:uid="{00000000-0005-0000-0000-0000746B0000}"/>
    <cellStyle name="Normal 40 5 7 3 7 2 3" xfId="28209" xr:uid="{00000000-0005-0000-0000-0000756B0000}"/>
    <cellStyle name="Normal 40 5 7 3 7 3" xfId="17676" xr:uid="{00000000-0005-0000-0000-0000766B0000}"/>
    <cellStyle name="Normal 40 5 7 3 7 3 2" xfId="36950" xr:uid="{00000000-0005-0000-0000-0000776B0000}"/>
    <cellStyle name="Normal 40 5 7 3 7 3 3" xfId="23294" xr:uid="{00000000-0005-0000-0000-0000786B0000}"/>
    <cellStyle name="Normal 40 5 7 3 7 4" xfId="9026" xr:uid="{00000000-0005-0000-0000-0000796B0000}"/>
    <cellStyle name="Normal 40 5 7 3 7 4 2" xfId="32722" xr:uid="{00000000-0005-0000-0000-00007A6B0000}"/>
    <cellStyle name="Normal 40 5 7 3 7 5" xfId="7154" xr:uid="{00000000-0005-0000-0000-00007B6B0000}"/>
    <cellStyle name="Normal 40 5 7 3 7 5 2" xfId="28978" xr:uid="{00000000-0005-0000-0000-00007C6B0000}"/>
    <cellStyle name="Normal 40 5 7 3 7 6" xfId="5282" xr:uid="{00000000-0005-0000-0000-00007D6B0000}"/>
    <cellStyle name="Normal 40 5 7 3 7 6 2" xfId="21422" xr:uid="{00000000-0005-0000-0000-00007E6B0000}"/>
    <cellStyle name="Normal 40 5 7 3 7 7" xfId="3410" xr:uid="{00000000-0005-0000-0000-00007F6B0000}"/>
    <cellStyle name="Normal 40 5 7 3 7 8" xfId="19550" xr:uid="{00000000-0005-0000-0000-0000806B0000}"/>
    <cellStyle name="Normal 40 5 7 3 8" xfId="14332" xr:uid="{00000000-0005-0000-0000-0000816B0000}"/>
    <cellStyle name="Normal 40 5 7 3 8 2" xfId="41960" xr:uid="{00000000-0005-0000-0000-0000826B0000}"/>
    <cellStyle name="Normal 40 5 7 3 8 3" xfId="30374" xr:uid="{00000000-0005-0000-0000-0000836B0000}"/>
    <cellStyle name="Normal 40 5 7 3 8 4" xfId="24700" xr:uid="{00000000-0005-0000-0000-0000846B0000}"/>
    <cellStyle name="Normal 40 5 7 3 9" xfId="16705" xr:uid="{00000000-0005-0000-0000-0000856B0000}"/>
    <cellStyle name="Normal 40 5 7 3 9 2" xfId="44333" xr:uid="{00000000-0005-0000-0000-0000866B0000}"/>
    <cellStyle name="Normal 40 5 7 3 9 3" xfId="34118" xr:uid="{00000000-0005-0000-0000-0000876B0000}"/>
    <cellStyle name="Normal 40 5 7 3 9 4" xfId="26486" xr:uid="{00000000-0005-0000-0000-0000886B0000}"/>
    <cellStyle name="Normal 40 5 7 4" xfId="1316" xr:uid="{00000000-0005-0000-0000-0000896B0000}"/>
    <cellStyle name="Normal 40 5 7 4 10" xfId="6933" xr:uid="{00000000-0005-0000-0000-00008A6B0000}"/>
    <cellStyle name="Normal 40 5 7 4 10 2" xfId="28757" xr:uid="{00000000-0005-0000-0000-00008B6B0000}"/>
    <cellStyle name="Normal 40 5 7 4 11" xfId="5061" xr:uid="{00000000-0005-0000-0000-00008C6B0000}"/>
    <cellStyle name="Normal 40 5 7 4 11 2" xfId="21201" xr:uid="{00000000-0005-0000-0000-00008D6B0000}"/>
    <cellStyle name="Normal 40 5 7 4 12" xfId="3189" xr:uid="{00000000-0005-0000-0000-00008E6B0000}"/>
    <cellStyle name="Normal 40 5 7 4 13" xfId="19329" xr:uid="{00000000-0005-0000-0000-00008F6B0000}"/>
    <cellStyle name="Normal 40 5 7 4 2" xfId="2492" xr:uid="{00000000-0005-0000-0000-0000906B0000}"/>
    <cellStyle name="Normal 40 5 7 4 2 10" xfId="20504" xr:uid="{00000000-0005-0000-0000-0000916B0000}"/>
    <cellStyle name="Normal 40 5 7 4 2 2" xfId="13565" xr:uid="{00000000-0005-0000-0000-0000926B0000}"/>
    <cellStyle name="Normal 40 5 7 4 2 2 2" xfId="41193" xr:uid="{00000000-0005-0000-0000-0000936B0000}"/>
    <cellStyle name="Normal 40 5 7 4 2 2 3" xfId="37751" xr:uid="{00000000-0005-0000-0000-0000946B0000}"/>
    <cellStyle name="Normal 40 5 7 4 2 2 4" xfId="31804" xr:uid="{00000000-0005-0000-0000-0000956B0000}"/>
    <cellStyle name="Normal 40 5 7 4 2 2 5" xfId="25675" xr:uid="{00000000-0005-0000-0000-0000966B0000}"/>
    <cellStyle name="Normal 40 5 7 4 2 3" xfId="15936" xr:uid="{00000000-0005-0000-0000-0000976B0000}"/>
    <cellStyle name="Normal 40 5 7 4 2 3 2" xfId="43564" xr:uid="{00000000-0005-0000-0000-0000986B0000}"/>
    <cellStyle name="Normal 40 5 7 4 2 3 3" xfId="27391" xr:uid="{00000000-0005-0000-0000-0000996B0000}"/>
    <cellStyle name="Normal 40 5 7 4 2 4" xfId="11527" xr:uid="{00000000-0005-0000-0000-00009A6B0000}"/>
    <cellStyle name="Normal 40 5 7 4 2 4 2" xfId="39298" xr:uid="{00000000-0005-0000-0000-00009B6B0000}"/>
    <cellStyle name="Normal 40 5 7 4 2 4 3" xfId="24248" xr:uid="{00000000-0005-0000-0000-00009C6B0000}"/>
    <cellStyle name="Normal 40 5 7 4 2 5" xfId="18630" xr:uid="{00000000-0005-0000-0000-00009D6B0000}"/>
    <cellStyle name="Normal 40 5 7 4 2 5 2" xfId="36158" xr:uid="{00000000-0005-0000-0000-00009E6B0000}"/>
    <cellStyle name="Normal 40 5 7 4 2 6" xfId="9980" xr:uid="{00000000-0005-0000-0000-00009F6B0000}"/>
    <cellStyle name="Normal 40 5 7 4 2 6 2" xfId="33676" xr:uid="{00000000-0005-0000-0000-0000A06B0000}"/>
    <cellStyle name="Normal 40 5 7 4 2 7" xfId="8108" xr:uid="{00000000-0005-0000-0000-0000A16B0000}"/>
    <cellStyle name="Normal 40 5 7 4 2 7 2" xfId="29932" xr:uid="{00000000-0005-0000-0000-0000A26B0000}"/>
    <cellStyle name="Normal 40 5 7 4 2 8" xfId="6236" xr:uid="{00000000-0005-0000-0000-0000A36B0000}"/>
    <cellStyle name="Normal 40 5 7 4 2 8 2" xfId="22376" xr:uid="{00000000-0005-0000-0000-0000A46B0000}"/>
    <cellStyle name="Normal 40 5 7 4 2 9" xfId="4364" xr:uid="{00000000-0005-0000-0000-0000A56B0000}"/>
    <cellStyle name="Normal 40 5 7 4 3" xfId="1948" xr:uid="{00000000-0005-0000-0000-0000A66B0000}"/>
    <cellStyle name="Normal 40 5 7 4 3 10" xfId="19961" xr:uid="{00000000-0005-0000-0000-0000A76B0000}"/>
    <cellStyle name="Normal 40 5 7 4 3 2" xfId="12722" xr:uid="{00000000-0005-0000-0000-0000A86B0000}"/>
    <cellStyle name="Normal 40 5 7 4 3 2 2" xfId="40451" xr:uid="{00000000-0005-0000-0000-0000A96B0000}"/>
    <cellStyle name="Normal 40 5 7 4 3 2 3" xfId="31261" xr:uid="{00000000-0005-0000-0000-0000AA6B0000}"/>
    <cellStyle name="Normal 40 5 7 4 3 2 4" xfId="28149" xr:uid="{00000000-0005-0000-0000-0000AB6B0000}"/>
    <cellStyle name="Normal 40 5 7 4 3 3" xfId="15195" xr:uid="{00000000-0005-0000-0000-0000AC6B0000}"/>
    <cellStyle name="Normal 40 5 7 4 3 3 2" xfId="42823" xr:uid="{00000000-0005-0000-0000-0000AD6B0000}"/>
    <cellStyle name="Normal 40 5 7 4 3 3 3" xfId="23705" xr:uid="{00000000-0005-0000-0000-0000AE6B0000}"/>
    <cellStyle name="Normal 40 5 7 4 3 4" xfId="11153" xr:uid="{00000000-0005-0000-0000-0000AF6B0000}"/>
    <cellStyle name="Normal 40 5 7 4 3 4 2" xfId="38924" xr:uid="{00000000-0005-0000-0000-0000B06B0000}"/>
    <cellStyle name="Normal 40 5 7 4 3 5" xfId="18087" xr:uid="{00000000-0005-0000-0000-0000B16B0000}"/>
    <cellStyle name="Normal 40 5 7 4 3 5 2" xfId="37208" xr:uid="{00000000-0005-0000-0000-0000B26B0000}"/>
    <cellStyle name="Normal 40 5 7 4 3 6" xfId="9437" xr:uid="{00000000-0005-0000-0000-0000B36B0000}"/>
    <cellStyle name="Normal 40 5 7 4 3 6 2" xfId="33133" xr:uid="{00000000-0005-0000-0000-0000B46B0000}"/>
    <cellStyle name="Normal 40 5 7 4 3 7" xfId="7565" xr:uid="{00000000-0005-0000-0000-0000B56B0000}"/>
    <cellStyle name="Normal 40 5 7 4 3 7 2" xfId="29389" xr:uid="{00000000-0005-0000-0000-0000B66B0000}"/>
    <cellStyle name="Normal 40 5 7 4 3 8" xfId="5693" xr:uid="{00000000-0005-0000-0000-0000B76B0000}"/>
    <cellStyle name="Normal 40 5 7 4 3 8 2" xfId="21833" xr:uid="{00000000-0005-0000-0000-0000B86B0000}"/>
    <cellStyle name="Normal 40 5 7 4 3 9" xfId="3821" xr:uid="{00000000-0005-0000-0000-0000B96B0000}"/>
    <cellStyle name="Normal 40 5 7 4 4" xfId="12249" xr:uid="{00000000-0005-0000-0000-0000BA6B0000}"/>
    <cellStyle name="Normal 40 5 7 4 4 2" xfId="39996" xr:uid="{00000000-0005-0000-0000-0000BB6B0000}"/>
    <cellStyle name="Normal 40 5 7 4 4 3" xfId="30629" xr:uid="{00000000-0005-0000-0000-0000BC6B0000}"/>
    <cellStyle name="Normal 40 5 7 4 4 4" xfId="24934" xr:uid="{00000000-0005-0000-0000-0000BD6B0000}"/>
    <cellStyle name="Normal 40 5 7 4 5" xfId="14740" xr:uid="{00000000-0005-0000-0000-0000BE6B0000}"/>
    <cellStyle name="Normal 40 5 7 4 5 2" xfId="42368" xr:uid="{00000000-0005-0000-0000-0000BF6B0000}"/>
    <cellStyle name="Normal 40 5 7 4 5 3" xfId="34526" xr:uid="{00000000-0005-0000-0000-0000C06B0000}"/>
    <cellStyle name="Normal 40 5 7 4 5 4" xfId="26851" xr:uid="{00000000-0005-0000-0000-0000C16B0000}"/>
    <cellStyle name="Normal 40 5 7 4 6" xfId="16960" xr:uid="{00000000-0005-0000-0000-0000C26B0000}"/>
    <cellStyle name="Normal 40 5 7 4 6 2" xfId="44588" xr:uid="{00000000-0005-0000-0000-0000C36B0000}"/>
    <cellStyle name="Normal 40 5 7 4 6 3" xfId="23073" xr:uid="{00000000-0005-0000-0000-0000C46B0000}"/>
    <cellStyle name="Normal 40 5 7 4 7" xfId="10677" xr:uid="{00000000-0005-0000-0000-0000C56B0000}"/>
    <cellStyle name="Normal 40 5 7 4 7 2" xfId="38448" xr:uid="{00000000-0005-0000-0000-0000C66B0000}"/>
    <cellStyle name="Normal 40 5 7 4 8" xfId="17455" xr:uid="{00000000-0005-0000-0000-0000C76B0000}"/>
    <cellStyle name="Normal 40 5 7 4 8 2" xfId="35619" xr:uid="{00000000-0005-0000-0000-0000C86B0000}"/>
    <cellStyle name="Normal 40 5 7 4 9" xfId="8805" xr:uid="{00000000-0005-0000-0000-0000C96B0000}"/>
    <cellStyle name="Normal 40 5 7 4 9 2" xfId="32501" xr:uid="{00000000-0005-0000-0000-0000CA6B0000}"/>
    <cellStyle name="Normal 40 5 7 5" xfId="1163" xr:uid="{00000000-0005-0000-0000-0000CB6B0000}"/>
    <cellStyle name="Normal 40 5 7 5 10" xfId="6780" xr:uid="{00000000-0005-0000-0000-0000CC6B0000}"/>
    <cellStyle name="Normal 40 5 7 5 10 2" xfId="28604" xr:uid="{00000000-0005-0000-0000-0000CD6B0000}"/>
    <cellStyle name="Normal 40 5 7 5 11" xfId="4908" xr:uid="{00000000-0005-0000-0000-0000CE6B0000}"/>
    <cellStyle name="Normal 40 5 7 5 11 2" xfId="21048" xr:uid="{00000000-0005-0000-0000-0000CF6B0000}"/>
    <cellStyle name="Normal 40 5 7 5 12" xfId="3036" xr:uid="{00000000-0005-0000-0000-0000D06B0000}"/>
    <cellStyle name="Normal 40 5 7 5 13" xfId="19176" xr:uid="{00000000-0005-0000-0000-0000D16B0000}"/>
    <cellStyle name="Normal 40 5 7 5 2" xfId="2662" xr:uid="{00000000-0005-0000-0000-0000D26B0000}"/>
    <cellStyle name="Normal 40 5 7 5 2 10" xfId="20674" xr:uid="{00000000-0005-0000-0000-0000D36B0000}"/>
    <cellStyle name="Normal 40 5 7 5 2 2" xfId="13727" xr:uid="{00000000-0005-0000-0000-0000D46B0000}"/>
    <cellStyle name="Normal 40 5 7 5 2 2 2" xfId="41355" xr:uid="{00000000-0005-0000-0000-0000D56B0000}"/>
    <cellStyle name="Normal 40 5 7 5 2 2 3" xfId="37921" xr:uid="{00000000-0005-0000-0000-0000D66B0000}"/>
    <cellStyle name="Normal 40 5 7 5 2 2 4" xfId="31974" xr:uid="{00000000-0005-0000-0000-0000D76B0000}"/>
    <cellStyle name="Normal 40 5 7 5 2 2 5" xfId="25837" xr:uid="{00000000-0005-0000-0000-0000D86B0000}"/>
    <cellStyle name="Normal 40 5 7 5 2 3" xfId="16098" xr:uid="{00000000-0005-0000-0000-0000D96B0000}"/>
    <cellStyle name="Normal 40 5 7 5 2 3 2" xfId="43726" xr:uid="{00000000-0005-0000-0000-0000DA6B0000}"/>
    <cellStyle name="Normal 40 5 7 5 2 3 3" xfId="27561" xr:uid="{00000000-0005-0000-0000-0000DB6B0000}"/>
    <cellStyle name="Normal 40 5 7 5 2 4" xfId="11000" xr:uid="{00000000-0005-0000-0000-0000DC6B0000}"/>
    <cellStyle name="Normal 40 5 7 5 2 4 2" xfId="38771" xr:uid="{00000000-0005-0000-0000-0000DD6B0000}"/>
    <cellStyle name="Normal 40 5 7 5 2 4 3" xfId="24418" xr:uid="{00000000-0005-0000-0000-0000DE6B0000}"/>
    <cellStyle name="Normal 40 5 7 5 2 5" xfId="18800" xr:uid="{00000000-0005-0000-0000-0000DF6B0000}"/>
    <cellStyle name="Normal 40 5 7 5 2 5 2" xfId="36328" xr:uid="{00000000-0005-0000-0000-0000E06B0000}"/>
    <cellStyle name="Normal 40 5 7 5 2 6" xfId="10150" xr:uid="{00000000-0005-0000-0000-0000E16B0000}"/>
    <cellStyle name="Normal 40 5 7 5 2 6 2" xfId="33846" xr:uid="{00000000-0005-0000-0000-0000E26B0000}"/>
    <cellStyle name="Normal 40 5 7 5 2 7" xfId="8278" xr:uid="{00000000-0005-0000-0000-0000E36B0000}"/>
    <cellStyle name="Normal 40 5 7 5 2 7 2" xfId="30102" xr:uid="{00000000-0005-0000-0000-0000E46B0000}"/>
    <cellStyle name="Normal 40 5 7 5 2 8" xfId="6406" xr:uid="{00000000-0005-0000-0000-0000E56B0000}"/>
    <cellStyle name="Normal 40 5 7 5 2 8 2" xfId="22546" xr:uid="{00000000-0005-0000-0000-0000E66B0000}"/>
    <cellStyle name="Normal 40 5 7 5 2 9" xfId="4534" xr:uid="{00000000-0005-0000-0000-0000E76B0000}"/>
    <cellStyle name="Normal 40 5 7 5 3" xfId="2118" xr:uid="{00000000-0005-0000-0000-0000E86B0000}"/>
    <cellStyle name="Normal 40 5 7 5 3 2" xfId="15542" xr:uid="{00000000-0005-0000-0000-0000E96B0000}"/>
    <cellStyle name="Normal 40 5 7 5 3 2 2" xfId="43170" xr:uid="{00000000-0005-0000-0000-0000EA6B0000}"/>
    <cellStyle name="Normal 40 5 7 5 3 2 3" xfId="31431" xr:uid="{00000000-0005-0000-0000-0000EB6B0000}"/>
    <cellStyle name="Normal 40 5 7 5 3 2 4" xfId="28309" xr:uid="{00000000-0005-0000-0000-0000EC6B0000}"/>
    <cellStyle name="Normal 40 5 7 5 3 3" xfId="13152" xr:uid="{00000000-0005-0000-0000-0000ED6B0000}"/>
    <cellStyle name="Normal 40 5 7 5 3 3 2" xfId="40798" xr:uid="{00000000-0005-0000-0000-0000EE6B0000}"/>
    <cellStyle name="Normal 40 5 7 5 3 3 3" xfId="23875" xr:uid="{00000000-0005-0000-0000-0000EF6B0000}"/>
    <cellStyle name="Normal 40 5 7 5 3 4" xfId="18257" xr:uid="{00000000-0005-0000-0000-0000F06B0000}"/>
    <cellStyle name="Normal 40 5 7 5 3 4 2" xfId="37378" xr:uid="{00000000-0005-0000-0000-0000F16B0000}"/>
    <cellStyle name="Normal 40 5 7 5 3 5" xfId="9607" xr:uid="{00000000-0005-0000-0000-0000F26B0000}"/>
    <cellStyle name="Normal 40 5 7 5 3 5 2" xfId="33303" xr:uid="{00000000-0005-0000-0000-0000F36B0000}"/>
    <cellStyle name="Normal 40 5 7 5 3 6" xfId="7735" xr:uid="{00000000-0005-0000-0000-0000F46B0000}"/>
    <cellStyle name="Normal 40 5 7 5 3 6 2" xfId="29559" xr:uid="{00000000-0005-0000-0000-0000F56B0000}"/>
    <cellStyle name="Normal 40 5 7 5 3 7" xfId="5863" xr:uid="{00000000-0005-0000-0000-0000F66B0000}"/>
    <cellStyle name="Normal 40 5 7 5 3 7 2" xfId="22003" xr:uid="{00000000-0005-0000-0000-0000F76B0000}"/>
    <cellStyle name="Normal 40 5 7 5 3 8" xfId="3991" xr:uid="{00000000-0005-0000-0000-0000F86B0000}"/>
    <cellStyle name="Normal 40 5 7 5 3 9" xfId="20131" xr:uid="{00000000-0005-0000-0000-0000F96B0000}"/>
    <cellStyle name="Normal 40 5 7 5 4" xfId="12096" xr:uid="{00000000-0005-0000-0000-0000FA6B0000}"/>
    <cellStyle name="Normal 40 5 7 5 4 2" xfId="39843" xr:uid="{00000000-0005-0000-0000-0000FB6B0000}"/>
    <cellStyle name="Normal 40 5 7 5 4 3" xfId="30476" xr:uid="{00000000-0005-0000-0000-0000FC6B0000}"/>
    <cellStyle name="Normal 40 5 7 5 4 4" xfId="25281" xr:uid="{00000000-0005-0000-0000-0000FD6B0000}"/>
    <cellStyle name="Normal 40 5 7 5 5" xfId="14587" xr:uid="{00000000-0005-0000-0000-0000FE6B0000}"/>
    <cellStyle name="Normal 40 5 7 5 5 2" xfId="42215" xr:uid="{00000000-0005-0000-0000-0000FF6B0000}"/>
    <cellStyle name="Normal 40 5 7 5 5 3" xfId="34373" xr:uid="{00000000-0005-0000-0000-0000006C0000}"/>
    <cellStyle name="Normal 40 5 7 5 5 4" xfId="26595" xr:uid="{00000000-0005-0000-0000-0000016C0000}"/>
    <cellStyle name="Normal 40 5 7 5 6" xfId="16807" xr:uid="{00000000-0005-0000-0000-0000026C0000}"/>
    <cellStyle name="Normal 40 5 7 5 6 2" xfId="44435" xr:uid="{00000000-0005-0000-0000-0000036C0000}"/>
    <cellStyle name="Normal 40 5 7 5 6 3" xfId="22920" xr:uid="{00000000-0005-0000-0000-0000046C0000}"/>
    <cellStyle name="Normal 40 5 7 5 7" xfId="10524" xr:uid="{00000000-0005-0000-0000-0000056C0000}"/>
    <cellStyle name="Normal 40 5 7 5 7 2" xfId="38295" xr:uid="{00000000-0005-0000-0000-0000066C0000}"/>
    <cellStyle name="Normal 40 5 7 5 8" xfId="17302" xr:uid="{00000000-0005-0000-0000-0000076C0000}"/>
    <cellStyle name="Normal 40 5 7 5 8 2" xfId="35363" xr:uid="{00000000-0005-0000-0000-0000086C0000}"/>
    <cellStyle name="Normal 40 5 7 5 9" xfId="8652" xr:uid="{00000000-0005-0000-0000-0000096C0000}"/>
    <cellStyle name="Normal 40 5 7 5 9 2" xfId="32348" xr:uid="{00000000-0005-0000-0000-00000A6C0000}"/>
    <cellStyle name="Normal 40 5 7 6" xfId="1796" xr:uid="{00000000-0005-0000-0000-00000B6C0000}"/>
    <cellStyle name="Normal 40 5 7 6 10" xfId="3669" xr:uid="{00000000-0005-0000-0000-00000C6C0000}"/>
    <cellStyle name="Normal 40 5 7 6 11" xfId="19809" xr:uid="{00000000-0005-0000-0000-00000D6C0000}"/>
    <cellStyle name="Normal 40 5 7 6 2" xfId="13365" xr:uid="{00000000-0005-0000-0000-00000E6C0000}"/>
    <cellStyle name="Normal 40 5 7 6 2 2" xfId="15736" xr:uid="{00000000-0005-0000-0000-00000F6C0000}"/>
    <cellStyle name="Normal 40 5 7 6 2 2 2" xfId="43364" xr:uid="{00000000-0005-0000-0000-0000106C0000}"/>
    <cellStyle name="Normal 40 5 7 6 2 3" xfId="40993" xr:uid="{00000000-0005-0000-0000-0000116C0000}"/>
    <cellStyle name="Normal 40 5 7 6 2 4" xfId="37056" xr:uid="{00000000-0005-0000-0000-0000126C0000}"/>
    <cellStyle name="Normal 40 5 7 6 2 5" xfId="31109" xr:uid="{00000000-0005-0000-0000-0000136C0000}"/>
    <cellStyle name="Normal 40 5 7 6 2 6" xfId="25475" xr:uid="{00000000-0005-0000-0000-0000146C0000}"/>
    <cellStyle name="Normal 40 5 7 6 3" xfId="11943" xr:uid="{00000000-0005-0000-0000-0000156C0000}"/>
    <cellStyle name="Normal 40 5 7 6 3 2" xfId="39690" xr:uid="{00000000-0005-0000-0000-0000166C0000}"/>
    <cellStyle name="Normal 40 5 7 6 3 3" xfId="34220" xr:uid="{00000000-0005-0000-0000-0000176C0000}"/>
    <cellStyle name="Normal 40 5 7 6 3 4" xfId="27150" xr:uid="{00000000-0005-0000-0000-0000186C0000}"/>
    <cellStyle name="Normal 40 5 7 6 4" xfId="14434" xr:uid="{00000000-0005-0000-0000-0000196C0000}"/>
    <cellStyle name="Normal 40 5 7 6 4 2" xfId="42062" xr:uid="{00000000-0005-0000-0000-00001A6C0000}"/>
    <cellStyle name="Normal 40 5 7 6 4 3" xfId="23553" xr:uid="{00000000-0005-0000-0000-00001B6C0000}"/>
    <cellStyle name="Normal 40 5 7 6 5" xfId="11323" xr:uid="{00000000-0005-0000-0000-00001C6C0000}"/>
    <cellStyle name="Normal 40 5 7 6 5 2" xfId="39094" xr:uid="{00000000-0005-0000-0000-00001D6C0000}"/>
    <cellStyle name="Normal 40 5 7 6 6" xfId="17935" xr:uid="{00000000-0005-0000-0000-00001E6C0000}"/>
    <cellStyle name="Normal 40 5 7 6 6 2" xfId="35917" xr:uid="{00000000-0005-0000-0000-00001F6C0000}"/>
    <cellStyle name="Normal 40 5 7 6 7" xfId="9285" xr:uid="{00000000-0005-0000-0000-0000206C0000}"/>
    <cellStyle name="Normal 40 5 7 6 7 2" xfId="32981" xr:uid="{00000000-0005-0000-0000-0000216C0000}"/>
    <cellStyle name="Normal 40 5 7 6 8" xfId="7413" xr:uid="{00000000-0005-0000-0000-0000226C0000}"/>
    <cellStyle name="Normal 40 5 7 6 8 2" xfId="29237" xr:uid="{00000000-0005-0000-0000-0000236C0000}"/>
    <cellStyle name="Normal 40 5 7 6 9" xfId="5541" xr:uid="{00000000-0005-0000-0000-0000246C0000}"/>
    <cellStyle name="Normal 40 5 7 6 9 2" xfId="21681" xr:uid="{00000000-0005-0000-0000-0000256C0000}"/>
    <cellStyle name="Normal 40 5 7 7" xfId="2340" xr:uid="{00000000-0005-0000-0000-0000266C0000}"/>
    <cellStyle name="Normal 40 5 7 7 10" xfId="20352" xr:uid="{00000000-0005-0000-0000-0000276C0000}"/>
    <cellStyle name="Normal 40 5 7 7 2" xfId="13442" xr:uid="{00000000-0005-0000-0000-0000286C0000}"/>
    <cellStyle name="Normal 40 5 7 7 2 2" xfId="41070" xr:uid="{00000000-0005-0000-0000-0000296C0000}"/>
    <cellStyle name="Normal 40 5 7 7 2 3" xfId="37599" xr:uid="{00000000-0005-0000-0000-00002A6C0000}"/>
    <cellStyle name="Normal 40 5 7 7 2 4" xfId="31652" xr:uid="{00000000-0005-0000-0000-00002B6C0000}"/>
    <cellStyle name="Normal 40 5 7 7 2 5" xfId="25552" xr:uid="{00000000-0005-0000-0000-00002C6C0000}"/>
    <cellStyle name="Normal 40 5 7 7 3" xfId="15813" xr:uid="{00000000-0005-0000-0000-00002D6C0000}"/>
    <cellStyle name="Normal 40 5 7 7 3 2" xfId="43441" xr:uid="{00000000-0005-0000-0000-00002E6C0000}"/>
    <cellStyle name="Normal 40 5 7 7 3 3" xfId="27249" xr:uid="{00000000-0005-0000-0000-00002F6C0000}"/>
    <cellStyle name="Normal 40 5 7 7 4" xfId="10847" xr:uid="{00000000-0005-0000-0000-0000306C0000}"/>
    <cellStyle name="Normal 40 5 7 7 4 2" xfId="38618" xr:uid="{00000000-0005-0000-0000-0000316C0000}"/>
    <cellStyle name="Normal 40 5 7 7 4 3" xfId="24096" xr:uid="{00000000-0005-0000-0000-0000326C0000}"/>
    <cellStyle name="Normal 40 5 7 7 5" xfId="18478" xr:uid="{00000000-0005-0000-0000-0000336C0000}"/>
    <cellStyle name="Normal 40 5 7 7 5 2" xfId="36016" xr:uid="{00000000-0005-0000-0000-0000346C0000}"/>
    <cellStyle name="Normal 40 5 7 7 6" xfId="9828" xr:uid="{00000000-0005-0000-0000-0000356C0000}"/>
    <cellStyle name="Normal 40 5 7 7 6 2" xfId="33524" xr:uid="{00000000-0005-0000-0000-0000366C0000}"/>
    <cellStyle name="Normal 40 5 7 7 7" xfId="7956" xr:uid="{00000000-0005-0000-0000-0000376C0000}"/>
    <cellStyle name="Normal 40 5 7 7 7 2" xfId="29780" xr:uid="{00000000-0005-0000-0000-0000386C0000}"/>
    <cellStyle name="Normal 40 5 7 7 8" xfId="6084" xr:uid="{00000000-0005-0000-0000-0000396C0000}"/>
    <cellStyle name="Normal 40 5 7 7 8 2" xfId="22224" xr:uid="{00000000-0005-0000-0000-00003A6C0000}"/>
    <cellStyle name="Normal 40 5 7 7 9" xfId="4212" xr:uid="{00000000-0005-0000-0000-00003B6C0000}"/>
    <cellStyle name="Normal 40 5 7 8" xfId="1639" xr:uid="{00000000-0005-0000-0000-00003C6C0000}"/>
    <cellStyle name="Normal 40 5 7 8 2" xfId="16413" xr:uid="{00000000-0005-0000-0000-00003D6C0000}"/>
    <cellStyle name="Normal 40 5 7 8 2 2" xfId="44041" xr:uid="{00000000-0005-0000-0000-00003E6C0000}"/>
    <cellStyle name="Normal 40 5 7 8 2 3" xfId="30952" xr:uid="{00000000-0005-0000-0000-00003F6C0000}"/>
    <cellStyle name="Normal 40 5 7 8 2 4" xfId="26152" xr:uid="{00000000-0005-0000-0000-0000406C0000}"/>
    <cellStyle name="Normal 40 5 7 8 3" xfId="14042" xr:uid="{00000000-0005-0000-0000-0000416C0000}"/>
    <cellStyle name="Normal 40 5 7 8 3 2" xfId="41670" xr:uid="{00000000-0005-0000-0000-0000426C0000}"/>
    <cellStyle name="Normal 40 5 7 8 3 3" xfId="27883" xr:uid="{00000000-0005-0000-0000-0000436C0000}"/>
    <cellStyle name="Normal 40 5 7 8 4" xfId="17778" xr:uid="{00000000-0005-0000-0000-0000446C0000}"/>
    <cellStyle name="Normal 40 5 7 8 4 2" xfId="36650" xr:uid="{00000000-0005-0000-0000-0000456C0000}"/>
    <cellStyle name="Normal 40 5 7 8 4 3" xfId="23396" xr:uid="{00000000-0005-0000-0000-0000466C0000}"/>
    <cellStyle name="Normal 40 5 7 8 5" xfId="9128" xr:uid="{00000000-0005-0000-0000-0000476C0000}"/>
    <cellStyle name="Normal 40 5 7 8 5 2" xfId="32824" xr:uid="{00000000-0005-0000-0000-0000486C0000}"/>
    <cellStyle name="Normal 40 5 7 8 6" xfId="7256" xr:uid="{00000000-0005-0000-0000-0000496C0000}"/>
    <cellStyle name="Normal 40 5 7 8 6 2" xfId="29080" xr:uid="{00000000-0005-0000-0000-00004A6C0000}"/>
    <cellStyle name="Normal 40 5 7 8 7" xfId="5384" xr:uid="{00000000-0005-0000-0000-00004B6C0000}"/>
    <cellStyle name="Normal 40 5 7 8 7 2" xfId="21524" xr:uid="{00000000-0005-0000-0000-00004C6C0000}"/>
    <cellStyle name="Normal 40 5 7 8 8" xfId="3512" xr:uid="{00000000-0005-0000-0000-00004D6C0000}"/>
    <cellStyle name="Normal 40 5 7 8 9" xfId="19652" xr:uid="{00000000-0005-0000-0000-00004E6C0000}"/>
    <cellStyle name="Normal 40 5 7 9" xfId="1486" xr:uid="{00000000-0005-0000-0000-00004F6C0000}"/>
    <cellStyle name="Normal 40 5 7 9 2" xfId="14910" xr:uid="{00000000-0005-0000-0000-0000506C0000}"/>
    <cellStyle name="Normal 40 5 7 9 2 2" xfId="42538" xr:uid="{00000000-0005-0000-0000-0000516C0000}"/>
    <cellStyle name="Normal 40 5 7 9 2 3" xfId="30799" xr:uid="{00000000-0005-0000-0000-0000526C0000}"/>
    <cellStyle name="Normal 40 5 7 9 2 4" xfId="28312" xr:uid="{00000000-0005-0000-0000-0000536C0000}"/>
    <cellStyle name="Normal 40 5 7 9 3" xfId="12419" xr:uid="{00000000-0005-0000-0000-0000546C0000}"/>
    <cellStyle name="Normal 40 5 7 9 3 2" xfId="40166" xr:uid="{00000000-0005-0000-0000-0000556C0000}"/>
    <cellStyle name="Normal 40 5 7 9 3 3" xfId="23243" xr:uid="{00000000-0005-0000-0000-0000566C0000}"/>
    <cellStyle name="Normal 40 5 7 9 4" xfId="17625" xr:uid="{00000000-0005-0000-0000-0000576C0000}"/>
    <cellStyle name="Normal 40 5 7 9 4 2" xfId="35203" xr:uid="{00000000-0005-0000-0000-0000586C0000}"/>
    <cellStyle name="Normal 40 5 7 9 5" xfId="8975" xr:uid="{00000000-0005-0000-0000-0000596C0000}"/>
    <cellStyle name="Normal 40 5 7 9 5 2" xfId="32671" xr:uid="{00000000-0005-0000-0000-00005A6C0000}"/>
    <cellStyle name="Normal 40 5 7 9 6" xfId="7103" xr:uid="{00000000-0005-0000-0000-00005B6C0000}"/>
    <cellStyle name="Normal 40 5 7 9 6 2" xfId="28927" xr:uid="{00000000-0005-0000-0000-00005C6C0000}"/>
    <cellStyle name="Normal 40 5 7 9 7" xfId="5231" xr:uid="{00000000-0005-0000-0000-00005D6C0000}"/>
    <cellStyle name="Normal 40 5 7 9 7 2" xfId="21371" xr:uid="{00000000-0005-0000-0000-00005E6C0000}"/>
    <cellStyle name="Normal 40 5 7 9 8" xfId="3359" xr:uid="{00000000-0005-0000-0000-00005F6C0000}"/>
    <cellStyle name="Normal 40 5 7 9 9" xfId="19499" xr:uid="{00000000-0005-0000-0000-0000606C0000}"/>
    <cellStyle name="Normal 40 5 8" xfId="1090" xr:uid="{00000000-0005-0000-0000-0000616C0000}"/>
    <cellStyle name="Normal 40 5 8 10" xfId="14361" xr:uid="{00000000-0005-0000-0000-0000626C0000}"/>
    <cellStyle name="Normal 40 5 8 10 2" xfId="41989" xr:uid="{00000000-0005-0000-0000-0000636C0000}"/>
    <cellStyle name="Normal 40 5 8 10 3" xfId="34147" xr:uid="{00000000-0005-0000-0000-0000646C0000}"/>
    <cellStyle name="Normal 40 5 8 10 4" xfId="26515" xr:uid="{00000000-0005-0000-0000-0000656C0000}"/>
    <cellStyle name="Normal 40 5 8 11" xfId="16734" xr:uid="{00000000-0005-0000-0000-0000666C0000}"/>
    <cellStyle name="Normal 40 5 8 11 2" xfId="44362" xr:uid="{00000000-0005-0000-0000-0000676C0000}"/>
    <cellStyle name="Normal 40 5 8 11 3" xfId="22847" xr:uid="{00000000-0005-0000-0000-0000686C0000}"/>
    <cellStyle name="Normal 40 5 8 12" xfId="10451" xr:uid="{00000000-0005-0000-0000-0000696C0000}"/>
    <cellStyle name="Normal 40 5 8 12 2" xfId="38222" xr:uid="{00000000-0005-0000-0000-00006A6C0000}"/>
    <cellStyle name="Normal 40 5 8 13" xfId="17229" xr:uid="{00000000-0005-0000-0000-00006B6C0000}"/>
    <cellStyle name="Normal 40 5 8 13 2" xfId="35130" xr:uid="{00000000-0005-0000-0000-00006C6C0000}"/>
    <cellStyle name="Normal 40 5 8 14" xfId="8579" xr:uid="{00000000-0005-0000-0000-00006D6C0000}"/>
    <cellStyle name="Normal 40 5 8 14 2" xfId="32275" xr:uid="{00000000-0005-0000-0000-00006E6C0000}"/>
    <cellStyle name="Normal 40 5 8 15" xfId="6707" xr:uid="{00000000-0005-0000-0000-00006F6C0000}"/>
    <cellStyle name="Normal 40 5 8 15 2" xfId="28531" xr:uid="{00000000-0005-0000-0000-0000706C0000}"/>
    <cellStyle name="Normal 40 5 8 16" xfId="4835" xr:uid="{00000000-0005-0000-0000-0000716C0000}"/>
    <cellStyle name="Normal 40 5 8 16 2" xfId="20975" xr:uid="{00000000-0005-0000-0000-0000726C0000}"/>
    <cellStyle name="Normal 40 5 8 17" xfId="2963" xr:uid="{00000000-0005-0000-0000-0000736C0000}"/>
    <cellStyle name="Normal 40 5 8 18" xfId="19103" xr:uid="{00000000-0005-0000-0000-0000746C0000}"/>
    <cellStyle name="Normal 40 5 8 2" xfId="1413" xr:uid="{00000000-0005-0000-0000-0000756C0000}"/>
    <cellStyle name="Normal 40 5 8 2 10" xfId="7030" xr:uid="{00000000-0005-0000-0000-0000766C0000}"/>
    <cellStyle name="Normal 40 5 8 2 10 2" xfId="28854" xr:uid="{00000000-0005-0000-0000-0000776C0000}"/>
    <cellStyle name="Normal 40 5 8 2 11" xfId="5158" xr:uid="{00000000-0005-0000-0000-0000786C0000}"/>
    <cellStyle name="Normal 40 5 8 2 11 2" xfId="21298" xr:uid="{00000000-0005-0000-0000-0000796C0000}"/>
    <cellStyle name="Normal 40 5 8 2 12" xfId="3286" xr:uid="{00000000-0005-0000-0000-00007A6C0000}"/>
    <cellStyle name="Normal 40 5 8 2 13" xfId="19426" xr:uid="{00000000-0005-0000-0000-00007B6C0000}"/>
    <cellStyle name="Normal 40 5 8 2 2" xfId="2589" xr:uid="{00000000-0005-0000-0000-00007C6C0000}"/>
    <cellStyle name="Normal 40 5 8 2 2 10" xfId="20601" xr:uid="{00000000-0005-0000-0000-00007D6C0000}"/>
    <cellStyle name="Normal 40 5 8 2 2 2" xfId="13662" xr:uid="{00000000-0005-0000-0000-00007E6C0000}"/>
    <cellStyle name="Normal 40 5 8 2 2 2 2" xfId="41290" xr:uid="{00000000-0005-0000-0000-00007F6C0000}"/>
    <cellStyle name="Normal 40 5 8 2 2 2 3" xfId="37848" xr:uid="{00000000-0005-0000-0000-0000806C0000}"/>
    <cellStyle name="Normal 40 5 8 2 2 2 4" xfId="31901" xr:uid="{00000000-0005-0000-0000-0000816C0000}"/>
    <cellStyle name="Normal 40 5 8 2 2 2 5" xfId="25772" xr:uid="{00000000-0005-0000-0000-0000826C0000}"/>
    <cellStyle name="Normal 40 5 8 2 2 3" xfId="16033" xr:uid="{00000000-0005-0000-0000-0000836C0000}"/>
    <cellStyle name="Normal 40 5 8 2 2 3 2" xfId="43661" xr:uid="{00000000-0005-0000-0000-0000846C0000}"/>
    <cellStyle name="Normal 40 5 8 2 2 3 3" xfId="27488" xr:uid="{00000000-0005-0000-0000-0000856C0000}"/>
    <cellStyle name="Normal 40 5 8 2 2 4" xfId="11668" xr:uid="{00000000-0005-0000-0000-0000866C0000}"/>
    <cellStyle name="Normal 40 5 8 2 2 4 2" xfId="39430" xr:uid="{00000000-0005-0000-0000-0000876C0000}"/>
    <cellStyle name="Normal 40 5 8 2 2 4 3" xfId="24345" xr:uid="{00000000-0005-0000-0000-0000886C0000}"/>
    <cellStyle name="Normal 40 5 8 2 2 5" xfId="18727" xr:uid="{00000000-0005-0000-0000-0000896C0000}"/>
    <cellStyle name="Normal 40 5 8 2 2 5 2" xfId="36255" xr:uid="{00000000-0005-0000-0000-00008A6C0000}"/>
    <cellStyle name="Normal 40 5 8 2 2 6" xfId="10077" xr:uid="{00000000-0005-0000-0000-00008B6C0000}"/>
    <cellStyle name="Normal 40 5 8 2 2 6 2" xfId="33773" xr:uid="{00000000-0005-0000-0000-00008C6C0000}"/>
    <cellStyle name="Normal 40 5 8 2 2 7" xfId="8205" xr:uid="{00000000-0005-0000-0000-00008D6C0000}"/>
    <cellStyle name="Normal 40 5 8 2 2 7 2" xfId="30029" xr:uid="{00000000-0005-0000-0000-00008E6C0000}"/>
    <cellStyle name="Normal 40 5 8 2 2 8" xfId="6333" xr:uid="{00000000-0005-0000-0000-00008F6C0000}"/>
    <cellStyle name="Normal 40 5 8 2 2 8 2" xfId="22473" xr:uid="{00000000-0005-0000-0000-0000906C0000}"/>
    <cellStyle name="Normal 40 5 8 2 2 9" xfId="4461" xr:uid="{00000000-0005-0000-0000-0000916C0000}"/>
    <cellStyle name="Normal 40 5 8 2 3" xfId="2045" xr:uid="{00000000-0005-0000-0000-0000926C0000}"/>
    <cellStyle name="Normal 40 5 8 2 3 10" xfId="20058" xr:uid="{00000000-0005-0000-0000-0000936C0000}"/>
    <cellStyle name="Normal 40 5 8 2 3 2" xfId="13067" xr:uid="{00000000-0005-0000-0000-0000946C0000}"/>
    <cellStyle name="Normal 40 5 8 2 3 2 2" xfId="40716" xr:uid="{00000000-0005-0000-0000-0000956C0000}"/>
    <cellStyle name="Normal 40 5 8 2 3 2 3" xfId="31358" xr:uid="{00000000-0005-0000-0000-0000966C0000}"/>
    <cellStyle name="Normal 40 5 8 2 3 2 4" xfId="28117" xr:uid="{00000000-0005-0000-0000-0000976C0000}"/>
    <cellStyle name="Normal 40 5 8 2 3 3" xfId="15460" xr:uid="{00000000-0005-0000-0000-0000986C0000}"/>
    <cellStyle name="Normal 40 5 8 2 3 3 2" xfId="43088" xr:uid="{00000000-0005-0000-0000-0000996C0000}"/>
    <cellStyle name="Normal 40 5 8 2 3 3 3" xfId="23802" xr:uid="{00000000-0005-0000-0000-00009A6C0000}"/>
    <cellStyle name="Normal 40 5 8 2 3 4" xfId="11250" xr:uid="{00000000-0005-0000-0000-00009B6C0000}"/>
    <cellStyle name="Normal 40 5 8 2 3 4 2" xfId="39021" xr:uid="{00000000-0005-0000-0000-00009C6C0000}"/>
    <cellStyle name="Normal 40 5 8 2 3 5" xfId="18184" xr:uid="{00000000-0005-0000-0000-00009D6C0000}"/>
    <cellStyle name="Normal 40 5 8 2 3 5 2" xfId="37305" xr:uid="{00000000-0005-0000-0000-00009E6C0000}"/>
    <cellStyle name="Normal 40 5 8 2 3 6" xfId="9534" xr:uid="{00000000-0005-0000-0000-00009F6C0000}"/>
    <cellStyle name="Normal 40 5 8 2 3 6 2" xfId="33230" xr:uid="{00000000-0005-0000-0000-0000A06C0000}"/>
    <cellStyle name="Normal 40 5 8 2 3 7" xfId="7662" xr:uid="{00000000-0005-0000-0000-0000A16C0000}"/>
    <cellStyle name="Normal 40 5 8 2 3 7 2" xfId="29486" xr:uid="{00000000-0005-0000-0000-0000A26C0000}"/>
    <cellStyle name="Normal 40 5 8 2 3 8" xfId="5790" xr:uid="{00000000-0005-0000-0000-0000A36C0000}"/>
    <cellStyle name="Normal 40 5 8 2 3 8 2" xfId="21930" xr:uid="{00000000-0005-0000-0000-0000A46C0000}"/>
    <cellStyle name="Normal 40 5 8 2 3 9" xfId="3918" xr:uid="{00000000-0005-0000-0000-0000A56C0000}"/>
    <cellStyle name="Normal 40 5 8 2 4" xfId="12346" xr:uid="{00000000-0005-0000-0000-0000A66C0000}"/>
    <cellStyle name="Normal 40 5 8 2 4 2" xfId="40093" xr:uid="{00000000-0005-0000-0000-0000A76C0000}"/>
    <cellStyle name="Normal 40 5 8 2 4 3" xfId="30726" xr:uid="{00000000-0005-0000-0000-0000A86C0000}"/>
    <cellStyle name="Normal 40 5 8 2 4 4" xfId="25199" xr:uid="{00000000-0005-0000-0000-0000A96C0000}"/>
    <cellStyle name="Normal 40 5 8 2 5" xfId="14837" xr:uid="{00000000-0005-0000-0000-0000AA6C0000}"/>
    <cellStyle name="Normal 40 5 8 2 5 2" xfId="42465" xr:uid="{00000000-0005-0000-0000-0000AB6C0000}"/>
    <cellStyle name="Normal 40 5 8 2 5 3" xfId="34623" xr:uid="{00000000-0005-0000-0000-0000AC6C0000}"/>
    <cellStyle name="Normal 40 5 8 2 5 4" xfId="26918" xr:uid="{00000000-0005-0000-0000-0000AD6C0000}"/>
    <cellStyle name="Normal 40 5 8 2 6" xfId="17057" xr:uid="{00000000-0005-0000-0000-0000AE6C0000}"/>
    <cellStyle name="Normal 40 5 8 2 6 2" xfId="44685" xr:uid="{00000000-0005-0000-0000-0000AF6C0000}"/>
    <cellStyle name="Normal 40 5 8 2 6 3" xfId="23170" xr:uid="{00000000-0005-0000-0000-0000B06C0000}"/>
    <cellStyle name="Normal 40 5 8 2 7" xfId="10774" xr:uid="{00000000-0005-0000-0000-0000B16C0000}"/>
    <cellStyle name="Normal 40 5 8 2 7 2" xfId="38545" xr:uid="{00000000-0005-0000-0000-0000B26C0000}"/>
    <cellStyle name="Normal 40 5 8 2 8" xfId="17552" xr:uid="{00000000-0005-0000-0000-0000B36C0000}"/>
    <cellStyle name="Normal 40 5 8 2 8 2" xfId="35686" xr:uid="{00000000-0005-0000-0000-0000B46C0000}"/>
    <cellStyle name="Normal 40 5 8 2 9" xfId="8902" xr:uid="{00000000-0005-0000-0000-0000B56C0000}"/>
    <cellStyle name="Normal 40 5 8 2 9 2" xfId="32598" xr:uid="{00000000-0005-0000-0000-0000B66C0000}"/>
    <cellStyle name="Normal 40 5 8 3" xfId="1333" xr:uid="{00000000-0005-0000-0000-0000B76C0000}"/>
    <cellStyle name="Normal 40 5 8 3 10" xfId="6950" xr:uid="{00000000-0005-0000-0000-0000B86C0000}"/>
    <cellStyle name="Normal 40 5 8 3 10 2" xfId="28774" xr:uid="{00000000-0005-0000-0000-0000B96C0000}"/>
    <cellStyle name="Normal 40 5 8 3 11" xfId="5078" xr:uid="{00000000-0005-0000-0000-0000BA6C0000}"/>
    <cellStyle name="Normal 40 5 8 3 11 2" xfId="21218" xr:uid="{00000000-0005-0000-0000-0000BB6C0000}"/>
    <cellStyle name="Normal 40 5 8 3 12" xfId="3206" xr:uid="{00000000-0005-0000-0000-0000BC6C0000}"/>
    <cellStyle name="Normal 40 5 8 3 13" xfId="19346" xr:uid="{00000000-0005-0000-0000-0000BD6C0000}"/>
    <cellStyle name="Normal 40 5 8 3 2" xfId="2509" xr:uid="{00000000-0005-0000-0000-0000BE6C0000}"/>
    <cellStyle name="Normal 40 5 8 3 2 10" xfId="20521" xr:uid="{00000000-0005-0000-0000-0000BF6C0000}"/>
    <cellStyle name="Normal 40 5 8 3 2 2" xfId="13582" xr:uid="{00000000-0005-0000-0000-0000C06C0000}"/>
    <cellStyle name="Normal 40 5 8 3 2 2 2" xfId="41210" xr:uid="{00000000-0005-0000-0000-0000C16C0000}"/>
    <cellStyle name="Normal 40 5 8 3 2 2 3" xfId="37768" xr:uid="{00000000-0005-0000-0000-0000C26C0000}"/>
    <cellStyle name="Normal 40 5 8 3 2 2 4" xfId="31821" xr:uid="{00000000-0005-0000-0000-0000C36C0000}"/>
    <cellStyle name="Normal 40 5 8 3 2 2 5" xfId="25692" xr:uid="{00000000-0005-0000-0000-0000C46C0000}"/>
    <cellStyle name="Normal 40 5 8 3 2 3" xfId="15953" xr:uid="{00000000-0005-0000-0000-0000C56C0000}"/>
    <cellStyle name="Normal 40 5 8 3 2 3 2" xfId="43581" xr:uid="{00000000-0005-0000-0000-0000C66C0000}"/>
    <cellStyle name="Normal 40 5 8 3 2 3 3" xfId="27408" xr:uid="{00000000-0005-0000-0000-0000C76C0000}"/>
    <cellStyle name="Normal 40 5 8 3 2 4" xfId="11579" xr:uid="{00000000-0005-0000-0000-0000C86C0000}"/>
    <cellStyle name="Normal 40 5 8 3 2 4 2" xfId="39344" xr:uid="{00000000-0005-0000-0000-0000C96C0000}"/>
    <cellStyle name="Normal 40 5 8 3 2 4 3" xfId="24265" xr:uid="{00000000-0005-0000-0000-0000CA6C0000}"/>
    <cellStyle name="Normal 40 5 8 3 2 5" xfId="18647" xr:uid="{00000000-0005-0000-0000-0000CB6C0000}"/>
    <cellStyle name="Normal 40 5 8 3 2 5 2" xfId="36175" xr:uid="{00000000-0005-0000-0000-0000CC6C0000}"/>
    <cellStyle name="Normal 40 5 8 3 2 6" xfId="9997" xr:uid="{00000000-0005-0000-0000-0000CD6C0000}"/>
    <cellStyle name="Normal 40 5 8 3 2 6 2" xfId="33693" xr:uid="{00000000-0005-0000-0000-0000CE6C0000}"/>
    <cellStyle name="Normal 40 5 8 3 2 7" xfId="8125" xr:uid="{00000000-0005-0000-0000-0000CF6C0000}"/>
    <cellStyle name="Normal 40 5 8 3 2 7 2" xfId="29949" xr:uid="{00000000-0005-0000-0000-0000D06C0000}"/>
    <cellStyle name="Normal 40 5 8 3 2 8" xfId="6253" xr:uid="{00000000-0005-0000-0000-0000D16C0000}"/>
    <cellStyle name="Normal 40 5 8 3 2 8 2" xfId="22393" xr:uid="{00000000-0005-0000-0000-0000D26C0000}"/>
    <cellStyle name="Normal 40 5 8 3 2 9" xfId="4381" xr:uid="{00000000-0005-0000-0000-0000D36C0000}"/>
    <cellStyle name="Normal 40 5 8 3 3" xfId="1965" xr:uid="{00000000-0005-0000-0000-0000D46C0000}"/>
    <cellStyle name="Normal 40 5 8 3 3 10" xfId="19978" xr:uid="{00000000-0005-0000-0000-0000D56C0000}"/>
    <cellStyle name="Normal 40 5 8 3 3 2" xfId="12716" xr:uid="{00000000-0005-0000-0000-0000D66C0000}"/>
    <cellStyle name="Normal 40 5 8 3 3 2 2" xfId="40445" xr:uid="{00000000-0005-0000-0000-0000D76C0000}"/>
    <cellStyle name="Normal 40 5 8 3 3 2 3" xfId="31278" xr:uid="{00000000-0005-0000-0000-0000D86C0000}"/>
    <cellStyle name="Normal 40 5 8 3 3 2 4" xfId="28374" xr:uid="{00000000-0005-0000-0000-0000D96C0000}"/>
    <cellStyle name="Normal 40 5 8 3 3 3" xfId="15189" xr:uid="{00000000-0005-0000-0000-0000DA6C0000}"/>
    <cellStyle name="Normal 40 5 8 3 3 3 2" xfId="42817" xr:uid="{00000000-0005-0000-0000-0000DB6C0000}"/>
    <cellStyle name="Normal 40 5 8 3 3 3 3" xfId="23722" xr:uid="{00000000-0005-0000-0000-0000DC6C0000}"/>
    <cellStyle name="Normal 40 5 8 3 3 4" xfId="11170" xr:uid="{00000000-0005-0000-0000-0000DD6C0000}"/>
    <cellStyle name="Normal 40 5 8 3 3 4 2" xfId="38941" xr:uid="{00000000-0005-0000-0000-0000DE6C0000}"/>
    <cellStyle name="Normal 40 5 8 3 3 5" xfId="18104" xr:uid="{00000000-0005-0000-0000-0000DF6C0000}"/>
    <cellStyle name="Normal 40 5 8 3 3 5 2" xfId="37225" xr:uid="{00000000-0005-0000-0000-0000E06C0000}"/>
    <cellStyle name="Normal 40 5 8 3 3 6" xfId="9454" xr:uid="{00000000-0005-0000-0000-0000E16C0000}"/>
    <cellStyle name="Normal 40 5 8 3 3 6 2" xfId="33150" xr:uid="{00000000-0005-0000-0000-0000E26C0000}"/>
    <cellStyle name="Normal 40 5 8 3 3 7" xfId="7582" xr:uid="{00000000-0005-0000-0000-0000E36C0000}"/>
    <cellStyle name="Normal 40 5 8 3 3 7 2" xfId="29406" xr:uid="{00000000-0005-0000-0000-0000E46C0000}"/>
    <cellStyle name="Normal 40 5 8 3 3 8" xfId="5710" xr:uid="{00000000-0005-0000-0000-0000E56C0000}"/>
    <cellStyle name="Normal 40 5 8 3 3 8 2" xfId="21850" xr:uid="{00000000-0005-0000-0000-0000E66C0000}"/>
    <cellStyle name="Normal 40 5 8 3 3 9" xfId="3838" xr:uid="{00000000-0005-0000-0000-0000E76C0000}"/>
    <cellStyle name="Normal 40 5 8 3 4" xfId="12266" xr:uid="{00000000-0005-0000-0000-0000E86C0000}"/>
    <cellStyle name="Normal 40 5 8 3 4 2" xfId="40013" xr:uid="{00000000-0005-0000-0000-0000E96C0000}"/>
    <cellStyle name="Normal 40 5 8 3 4 3" xfId="30646" xr:uid="{00000000-0005-0000-0000-0000EA6C0000}"/>
    <cellStyle name="Normal 40 5 8 3 4 4" xfId="24928" xr:uid="{00000000-0005-0000-0000-0000EB6C0000}"/>
    <cellStyle name="Normal 40 5 8 3 5" xfId="14757" xr:uid="{00000000-0005-0000-0000-0000EC6C0000}"/>
    <cellStyle name="Normal 40 5 8 3 5 2" xfId="42385" xr:uid="{00000000-0005-0000-0000-0000ED6C0000}"/>
    <cellStyle name="Normal 40 5 8 3 5 3" xfId="34543" xr:uid="{00000000-0005-0000-0000-0000EE6C0000}"/>
    <cellStyle name="Normal 40 5 8 3 5 4" xfId="26675" xr:uid="{00000000-0005-0000-0000-0000EF6C0000}"/>
    <cellStyle name="Normal 40 5 8 3 6" xfId="16977" xr:uid="{00000000-0005-0000-0000-0000F06C0000}"/>
    <cellStyle name="Normal 40 5 8 3 6 2" xfId="44605" xr:uid="{00000000-0005-0000-0000-0000F16C0000}"/>
    <cellStyle name="Normal 40 5 8 3 6 3" xfId="23090" xr:uid="{00000000-0005-0000-0000-0000F26C0000}"/>
    <cellStyle name="Normal 40 5 8 3 7" xfId="10694" xr:uid="{00000000-0005-0000-0000-0000F36C0000}"/>
    <cellStyle name="Normal 40 5 8 3 7 2" xfId="38465" xr:uid="{00000000-0005-0000-0000-0000F46C0000}"/>
    <cellStyle name="Normal 40 5 8 3 8" xfId="17472" xr:uid="{00000000-0005-0000-0000-0000F56C0000}"/>
    <cellStyle name="Normal 40 5 8 3 8 2" xfId="35443" xr:uid="{00000000-0005-0000-0000-0000F66C0000}"/>
    <cellStyle name="Normal 40 5 8 3 9" xfId="8822" xr:uid="{00000000-0005-0000-0000-0000F76C0000}"/>
    <cellStyle name="Normal 40 5 8 3 9 2" xfId="32518" xr:uid="{00000000-0005-0000-0000-0000F86C0000}"/>
    <cellStyle name="Normal 40 5 8 4" xfId="1243" xr:uid="{00000000-0005-0000-0000-0000F96C0000}"/>
    <cellStyle name="Normal 40 5 8 4 10" xfId="6860" xr:uid="{00000000-0005-0000-0000-0000FA6C0000}"/>
    <cellStyle name="Normal 40 5 8 4 10 2" xfId="28684" xr:uid="{00000000-0005-0000-0000-0000FB6C0000}"/>
    <cellStyle name="Normal 40 5 8 4 11" xfId="4988" xr:uid="{00000000-0005-0000-0000-0000FC6C0000}"/>
    <cellStyle name="Normal 40 5 8 4 11 2" xfId="21128" xr:uid="{00000000-0005-0000-0000-0000FD6C0000}"/>
    <cellStyle name="Normal 40 5 8 4 12" xfId="3116" xr:uid="{00000000-0005-0000-0000-0000FE6C0000}"/>
    <cellStyle name="Normal 40 5 8 4 13" xfId="19256" xr:uid="{00000000-0005-0000-0000-0000FF6C0000}"/>
    <cellStyle name="Normal 40 5 8 4 2" xfId="2742" xr:uid="{00000000-0005-0000-0000-0000006D0000}"/>
    <cellStyle name="Normal 40 5 8 4 2 10" xfId="20754" xr:uid="{00000000-0005-0000-0000-0000016D0000}"/>
    <cellStyle name="Normal 40 5 8 4 2 2" xfId="13807" xr:uid="{00000000-0005-0000-0000-0000026D0000}"/>
    <cellStyle name="Normal 40 5 8 4 2 2 2" xfId="41435" xr:uid="{00000000-0005-0000-0000-0000036D0000}"/>
    <cellStyle name="Normal 40 5 8 4 2 2 3" xfId="38001" xr:uid="{00000000-0005-0000-0000-0000046D0000}"/>
    <cellStyle name="Normal 40 5 8 4 2 2 4" xfId="32054" xr:uid="{00000000-0005-0000-0000-0000056D0000}"/>
    <cellStyle name="Normal 40 5 8 4 2 2 5" xfId="25917" xr:uid="{00000000-0005-0000-0000-0000066D0000}"/>
    <cellStyle name="Normal 40 5 8 4 2 3" xfId="16178" xr:uid="{00000000-0005-0000-0000-0000076D0000}"/>
    <cellStyle name="Normal 40 5 8 4 2 3 2" xfId="43806" xr:uid="{00000000-0005-0000-0000-0000086D0000}"/>
    <cellStyle name="Normal 40 5 8 4 2 3 3" xfId="27641" xr:uid="{00000000-0005-0000-0000-0000096D0000}"/>
    <cellStyle name="Normal 40 5 8 4 2 4" xfId="11080" xr:uid="{00000000-0005-0000-0000-00000A6D0000}"/>
    <cellStyle name="Normal 40 5 8 4 2 4 2" xfId="38851" xr:uid="{00000000-0005-0000-0000-00000B6D0000}"/>
    <cellStyle name="Normal 40 5 8 4 2 4 3" xfId="24498" xr:uid="{00000000-0005-0000-0000-00000C6D0000}"/>
    <cellStyle name="Normal 40 5 8 4 2 5" xfId="18880" xr:uid="{00000000-0005-0000-0000-00000D6D0000}"/>
    <cellStyle name="Normal 40 5 8 4 2 5 2" xfId="36408" xr:uid="{00000000-0005-0000-0000-00000E6D0000}"/>
    <cellStyle name="Normal 40 5 8 4 2 6" xfId="10230" xr:uid="{00000000-0005-0000-0000-00000F6D0000}"/>
    <cellStyle name="Normal 40 5 8 4 2 6 2" xfId="33926" xr:uid="{00000000-0005-0000-0000-0000106D0000}"/>
    <cellStyle name="Normal 40 5 8 4 2 7" xfId="8358" xr:uid="{00000000-0005-0000-0000-0000116D0000}"/>
    <cellStyle name="Normal 40 5 8 4 2 7 2" xfId="30182" xr:uid="{00000000-0005-0000-0000-0000126D0000}"/>
    <cellStyle name="Normal 40 5 8 4 2 8" xfId="6486" xr:uid="{00000000-0005-0000-0000-0000136D0000}"/>
    <cellStyle name="Normal 40 5 8 4 2 8 2" xfId="22626" xr:uid="{00000000-0005-0000-0000-0000146D0000}"/>
    <cellStyle name="Normal 40 5 8 4 2 9" xfId="4614" xr:uid="{00000000-0005-0000-0000-0000156D0000}"/>
    <cellStyle name="Normal 40 5 8 4 3" xfId="2198" xr:uid="{00000000-0005-0000-0000-0000166D0000}"/>
    <cellStyle name="Normal 40 5 8 4 3 2" xfId="15757" xr:uid="{00000000-0005-0000-0000-0000176D0000}"/>
    <cellStyle name="Normal 40 5 8 4 3 2 2" xfId="43385" xr:uid="{00000000-0005-0000-0000-0000186D0000}"/>
    <cellStyle name="Normal 40 5 8 4 3 2 3" xfId="31511" xr:uid="{00000000-0005-0000-0000-0000196D0000}"/>
    <cellStyle name="Normal 40 5 8 4 3 2 4" xfId="26415" xr:uid="{00000000-0005-0000-0000-00001A6D0000}"/>
    <cellStyle name="Normal 40 5 8 4 3 3" xfId="13386" xr:uid="{00000000-0005-0000-0000-00001B6D0000}"/>
    <cellStyle name="Normal 40 5 8 4 3 3 2" xfId="41014" xr:uid="{00000000-0005-0000-0000-00001C6D0000}"/>
    <cellStyle name="Normal 40 5 8 4 3 3 3" xfId="23955" xr:uid="{00000000-0005-0000-0000-00001D6D0000}"/>
    <cellStyle name="Normal 40 5 8 4 3 4" xfId="18337" xr:uid="{00000000-0005-0000-0000-00001E6D0000}"/>
    <cellStyle name="Normal 40 5 8 4 3 4 2" xfId="37458" xr:uid="{00000000-0005-0000-0000-00001F6D0000}"/>
    <cellStyle name="Normal 40 5 8 4 3 5" xfId="9687" xr:uid="{00000000-0005-0000-0000-0000206D0000}"/>
    <cellStyle name="Normal 40 5 8 4 3 5 2" xfId="33383" xr:uid="{00000000-0005-0000-0000-0000216D0000}"/>
    <cellStyle name="Normal 40 5 8 4 3 6" xfId="7815" xr:uid="{00000000-0005-0000-0000-0000226D0000}"/>
    <cellStyle name="Normal 40 5 8 4 3 6 2" xfId="29639" xr:uid="{00000000-0005-0000-0000-0000236D0000}"/>
    <cellStyle name="Normal 40 5 8 4 3 7" xfId="5943" xr:uid="{00000000-0005-0000-0000-0000246D0000}"/>
    <cellStyle name="Normal 40 5 8 4 3 7 2" xfId="22083" xr:uid="{00000000-0005-0000-0000-0000256D0000}"/>
    <cellStyle name="Normal 40 5 8 4 3 8" xfId="4071" xr:uid="{00000000-0005-0000-0000-0000266D0000}"/>
    <cellStyle name="Normal 40 5 8 4 3 9" xfId="20211" xr:uid="{00000000-0005-0000-0000-0000276D0000}"/>
    <cellStyle name="Normal 40 5 8 4 4" xfId="12176" xr:uid="{00000000-0005-0000-0000-0000286D0000}"/>
    <cellStyle name="Normal 40 5 8 4 4 2" xfId="39923" xr:uid="{00000000-0005-0000-0000-0000296D0000}"/>
    <cellStyle name="Normal 40 5 8 4 4 3" xfId="30556" xr:uid="{00000000-0005-0000-0000-00002A6D0000}"/>
    <cellStyle name="Normal 40 5 8 4 4 4" xfId="25496" xr:uid="{00000000-0005-0000-0000-00002B6D0000}"/>
    <cellStyle name="Normal 40 5 8 4 5" xfId="14667" xr:uid="{00000000-0005-0000-0000-00002C6D0000}"/>
    <cellStyle name="Normal 40 5 8 4 5 2" xfId="42295" xr:uid="{00000000-0005-0000-0000-00002D6D0000}"/>
    <cellStyle name="Normal 40 5 8 4 5 3" xfId="34453" xr:uid="{00000000-0005-0000-0000-00002E6D0000}"/>
    <cellStyle name="Normal 40 5 8 4 5 4" xfId="27172" xr:uid="{00000000-0005-0000-0000-00002F6D0000}"/>
    <cellStyle name="Normal 40 5 8 4 6" xfId="16887" xr:uid="{00000000-0005-0000-0000-0000306D0000}"/>
    <cellStyle name="Normal 40 5 8 4 6 2" xfId="44515" xr:uid="{00000000-0005-0000-0000-0000316D0000}"/>
    <cellStyle name="Normal 40 5 8 4 6 3" xfId="23000" xr:uid="{00000000-0005-0000-0000-0000326D0000}"/>
    <cellStyle name="Normal 40 5 8 4 7" xfId="10604" xr:uid="{00000000-0005-0000-0000-0000336D0000}"/>
    <cellStyle name="Normal 40 5 8 4 7 2" xfId="38375" xr:uid="{00000000-0005-0000-0000-0000346D0000}"/>
    <cellStyle name="Normal 40 5 8 4 8" xfId="17382" xr:uid="{00000000-0005-0000-0000-0000356D0000}"/>
    <cellStyle name="Normal 40 5 8 4 8 2" xfId="35939" xr:uid="{00000000-0005-0000-0000-0000366D0000}"/>
    <cellStyle name="Normal 40 5 8 4 9" xfId="8732" xr:uid="{00000000-0005-0000-0000-0000376D0000}"/>
    <cellStyle name="Normal 40 5 8 4 9 2" xfId="32428" xr:uid="{00000000-0005-0000-0000-0000386D0000}"/>
    <cellStyle name="Normal 40 5 8 5" xfId="1876" xr:uid="{00000000-0005-0000-0000-0000396D0000}"/>
    <cellStyle name="Normal 40 5 8 5 10" xfId="3749" xr:uid="{00000000-0005-0000-0000-00003A6D0000}"/>
    <cellStyle name="Normal 40 5 8 5 11" xfId="19889" xr:uid="{00000000-0005-0000-0000-00003B6D0000}"/>
    <cellStyle name="Normal 40 5 8 5 2" xfId="13304" xr:uid="{00000000-0005-0000-0000-00003C6D0000}"/>
    <cellStyle name="Normal 40 5 8 5 2 2" xfId="15675" xr:uid="{00000000-0005-0000-0000-00003D6D0000}"/>
    <cellStyle name="Normal 40 5 8 5 2 2 2" xfId="43303" xr:uid="{00000000-0005-0000-0000-00003E6D0000}"/>
    <cellStyle name="Normal 40 5 8 5 2 3" xfId="40932" xr:uid="{00000000-0005-0000-0000-00003F6D0000}"/>
    <cellStyle name="Normal 40 5 8 5 2 4" xfId="37136" xr:uid="{00000000-0005-0000-0000-0000406D0000}"/>
    <cellStyle name="Normal 40 5 8 5 2 5" xfId="31189" xr:uid="{00000000-0005-0000-0000-0000416D0000}"/>
    <cellStyle name="Normal 40 5 8 5 2 6" xfId="25414" xr:uid="{00000000-0005-0000-0000-0000426D0000}"/>
    <cellStyle name="Normal 40 5 8 5 3" xfId="12023" xr:uid="{00000000-0005-0000-0000-0000436D0000}"/>
    <cellStyle name="Normal 40 5 8 5 3 2" xfId="39770" xr:uid="{00000000-0005-0000-0000-0000446D0000}"/>
    <cellStyle name="Normal 40 5 8 5 3 3" xfId="34300" xr:uid="{00000000-0005-0000-0000-0000456D0000}"/>
    <cellStyle name="Normal 40 5 8 5 3 4" xfId="27079" xr:uid="{00000000-0005-0000-0000-0000466D0000}"/>
    <cellStyle name="Normal 40 5 8 5 4" xfId="14514" xr:uid="{00000000-0005-0000-0000-0000476D0000}"/>
    <cellStyle name="Normal 40 5 8 5 4 2" xfId="42142" xr:uid="{00000000-0005-0000-0000-0000486D0000}"/>
    <cellStyle name="Normal 40 5 8 5 4 3" xfId="23633" xr:uid="{00000000-0005-0000-0000-0000496D0000}"/>
    <cellStyle name="Normal 40 5 8 5 5" xfId="11403" xr:uid="{00000000-0005-0000-0000-00004A6D0000}"/>
    <cellStyle name="Normal 40 5 8 5 5 2" xfId="39174" xr:uid="{00000000-0005-0000-0000-00004B6D0000}"/>
    <cellStyle name="Normal 40 5 8 5 6" xfId="18015" xr:uid="{00000000-0005-0000-0000-00004C6D0000}"/>
    <cellStyle name="Normal 40 5 8 5 6 2" xfId="35846" xr:uid="{00000000-0005-0000-0000-00004D6D0000}"/>
    <cellStyle name="Normal 40 5 8 5 7" xfId="9365" xr:uid="{00000000-0005-0000-0000-00004E6D0000}"/>
    <cellStyle name="Normal 40 5 8 5 7 2" xfId="33061" xr:uid="{00000000-0005-0000-0000-00004F6D0000}"/>
    <cellStyle name="Normal 40 5 8 5 8" xfId="7493" xr:uid="{00000000-0005-0000-0000-0000506D0000}"/>
    <cellStyle name="Normal 40 5 8 5 8 2" xfId="29317" xr:uid="{00000000-0005-0000-0000-0000516D0000}"/>
    <cellStyle name="Normal 40 5 8 5 9" xfId="5621" xr:uid="{00000000-0005-0000-0000-0000526D0000}"/>
    <cellStyle name="Normal 40 5 8 5 9 2" xfId="21761" xr:uid="{00000000-0005-0000-0000-0000536D0000}"/>
    <cellStyle name="Normal 40 5 8 6" xfId="2420" xr:uid="{00000000-0005-0000-0000-0000546D0000}"/>
    <cellStyle name="Normal 40 5 8 6 10" xfId="20432" xr:uid="{00000000-0005-0000-0000-0000556D0000}"/>
    <cellStyle name="Normal 40 5 8 6 2" xfId="13507" xr:uid="{00000000-0005-0000-0000-0000566D0000}"/>
    <cellStyle name="Normal 40 5 8 6 2 2" xfId="41135" xr:uid="{00000000-0005-0000-0000-0000576D0000}"/>
    <cellStyle name="Normal 40 5 8 6 2 3" xfId="37679" xr:uid="{00000000-0005-0000-0000-0000586D0000}"/>
    <cellStyle name="Normal 40 5 8 6 2 4" xfId="31732" xr:uid="{00000000-0005-0000-0000-0000596D0000}"/>
    <cellStyle name="Normal 40 5 8 6 2 5" xfId="25617" xr:uid="{00000000-0005-0000-0000-00005A6D0000}"/>
    <cellStyle name="Normal 40 5 8 6 3" xfId="15878" xr:uid="{00000000-0005-0000-0000-00005B6D0000}"/>
    <cellStyle name="Normal 40 5 8 6 3 2" xfId="43506" xr:uid="{00000000-0005-0000-0000-00005C6D0000}"/>
    <cellStyle name="Normal 40 5 8 6 3 3" xfId="27319" xr:uid="{00000000-0005-0000-0000-00005D6D0000}"/>
    <cellStyle name="Normal 40 5 8 6 4" xfId="10927" xr:uid="{00000000-0005-0000-0000-00005E6D0000}"/>
    <cellStyle name="Normal 40 5 8 6 4 2" xfId="38698" xr:uid="{00000000-0005-0000-0000-00005F6D0000}"/>
    <cellStyle name="Normal 40 5 8 6 4 3" xfId="24176" xr:uid="{00000000-0005-0000-0000-0000606D0000}"/>
    <cellStyle name="Normal 40 5 8 6 5" xfId="18558" xr:uid="{00000000-0005-0000-0000-0000616D0000}"/>
    <cellStyle name="Normal 40 5 8 6 5 2" xfId="36086" xr:uid="{00000000-0005-0000-0000-0000626D0000}"/>
    <cellStyle name="Normal 40 5 8 6 6" xfId="9908" xr:uid="{00000000-0005-0000-0000-0000636D0000}"/>
    <cellStyle name="Normal 40 5 8 6 6 2" xfId="33604" xr:uid="{00000000-0005-0000-0000-0000646D0000}"/>
    <cellStyle name="Normal 40 5 8 6 7" xfId="8036" xr:uid="{00000000-0005-0000-0000-0000656D0000}"/>
    <cellStyle name="Normal 40 5 8 6 7 2" xfId="29860" xr:uid="{00000000-0005-0000-0000-0000666D0000}"/>
    <cellStyle name="Normal 40 5 8 6 8" xfId="6164" xr:uid="{00000000-0005-0000-0000-0000676D0000}"/>
    <cellStyle name="Normal 40 5 8 6 8 2" xfId="22304" xr:uid="{00000000-0005-0000-0000-0000686D0000}"/>
    <cellStyle name="Normal 40 5 8 6 9" xfId="4292" xr:uid="{00000000-0005-0000-0000-0000696D0000}"/>
    <cellStyle name="Normal 40 5 8 7" xfId="1719" xr:uid="{00000000-0005-0000-0000-00006A6D0000}"/>
    <cellStyle name="Normal 40 5 8 7 2" xfId="16478" xr:uid="{00000000-0005-0000-0000-00006B6D0000}"/>
    <cellStyle name="Normal 40 5 8 7 2 2" xfId="44106" xr:uid="{00000000-0005-0000-0000-00006C6D0000}"/>
    <cellStyle name="Normal 40 5 8 7 2 3" xfId="31032" xr:uid="{00000000-0005-0000-0000-00006D6D0000}"/>
    <cellStyle name="Normal 40 5 8 7 2 4" xfId="26217" xr:uid="{00000000-0005-0000-0000-00006E6D0000}"/>
    <cellStyle name="Normal 40 5 8 7 3" xfId="14107" xr:uid="{00000000-0005-0000-0000-00006F6D0000}"/>
    <cellStyle name="Normal 40 5 8 7 3 2" xfId="41735" xr:uid="{00000000-0005-0000-0000-0000706D0000}"/>
    <cellStyle name="Normal 40 5 8 7 3 3" xfId="27950" xr:uid="{00000000-0005-0000-0000-0000716D0000}"/>
    <cellStyle name="Normal 40 5 8 7 4" xfId="17858" xr:uid="{00000000-0005-0000-0000-0000726D0000}"/>
    <cellStyle name="Normal 40 5 8 7 4 2" xfId="36717" xr:uid="{00000000-0005-0000-0000-0000736D0000}"/>
    <cellStyle name="Normal 40 5 8 7 4 3" xfId="23476" xr:uid="{00000000-0005-0000-0000-0000746D0000}"/>
    <cellStyle name="Normal 40 5 8 7 5" xfId="9208" xr:uid="{00000000-0005-0000-0000-0000756D0000}"/>
    <cellStyle name="Normal 40 5 8 7 5 2" xfId="32904" xr:uid="{00000000-0005-0000-0000-0000766D0000}"/>
    <cellStyle name="Normal 40 5 8 7 6" xfId="7336" xr:uid="{00000000-0005-0000-0000-0000776D0000}"/>
    <cellStyle name="Normal 40 5 8 7 6 2" xfId="29160" xr:uid="{00000000-0005-0000-0000-0000786D0000}"/>
    <cellStyle name="Normal 40 5 8 7 7" xfId="5464" xr:uid="{00000000-0005-0000-0000-0000796D0000}"/>
    <cellStyle name="Normal 40 5 8 7 7 2" xfId="21604" xr:uid="{00000000-0005-0000-0000-00007A6D0000}"/>
    <cellStyle name="Normal 40 5 8 7 8" xfId="3592" xr:uid="{00000000-0005-0000-0000-00007B6D0000}"/>
    <cellStyle name="Normal 40 5 8 7 9" xfId="19732" xr:uid="{00000000-0005-0000-0000-00007C6D0000}"/>
    <cellStyle name="Normal 40 5 8 8" xfId="1566" xr:uid="{00000000-0005-0000-0000-00007D6D0000}"/>
    <cellStyle name="Normal 40 5 8 8 2" xfId="14990" xr:uid="{00000000-0005-0000-0000-00007E6D0000}"/>
    <cellStyle name="Normal 40 5 8 8 2 2" xfId="42618" xr:uid="{00000000-0005-0000-0000-00007F6D0000}"/>
    <cellStyle name="Normal 40 5 8 8 2 3" xfId="30879" xr:uid="{00000000-0005-0000-0000-0000806D0000}"/>
    <cellStyle name="Normal 40 5 8 8 2 4" xfId="28201" xr:uid="{00000000-0005-0000-0000-0000816D0000}"/>
    <cellStyle name="Normal 40 5 8 8 3" xfId="12499" xr:uid="{00000000-0005-0000-0000-0000826D0000}"/>
    <cellStyle name="Normal 40 5 8 8 3 2" xfId="40246" xr:uid="{00000000-0005-0000-0000-0000836D0000}"/>
    <cellStyle name="Normal 40 5 8 8 3 3" xfId="23323" xr:uid="{00000000-0005-0000-0000-0000846D0000}"/>
    <cellStyle name="Normal 40 5 8 8 4" xfId="17705" xr:uid="{00000000-0005-0000-0000-0000856D0000}"/>
    <cellStyle name="Normal 40 5 8 8 4 2" xfId="35283" xr:uid="{00000000-0005-0000-0000-0000866D0000}"/>
    <cellStyle name="Normal 40 5 8 8 5" xfId="9055" xr:uid="{00000000-0005-0000-0000-0000876D0000}"/>
    <cellStyle name="Normal 40 5 8 8 5 2" xfId="32751" xr:uid="{00000000-0005-0000-0000-0000886D0000}"/>
    <cellStyle name="Normal 40 5 8 8 6" xfId="7183" xr:uid="{00000000-0005-0000-0000-0000896D0000}"/>
    <cellStyle name="Normal 40 5 8 8 6 2" xfId="29007" xr:uid="{00000000-0005-0000-0000-00008A6D0000}"/>
    <cellStyle name="Normal 40 5 8 8 7" xfId="5311" xr:uid="{00000000-0005-0000-0000-00008B6D0000}"/>
    <cellStyle name="Normal 40 5 8 8 7 2" xfId="21451" xr:uid="{00000000-0005-0000-0000-00008C6D0000}"/>
    <cellStyle name="Normal 40 5 8 8 8" xfId="3439" xr:uid="{00000000-0005-0000-0000-00008D6D0000}"/>
    <cellStyle name="Normal 40 5 8 8 9" xfId="19579" xr:uid="{00000000-0005-0000-0000-00008E6D0000}"/>
    <cellStyle name="Normal 40 5 8 9" xfId="11870" xr:uid="{00000000-0005-0000-0000-00008F6D0000}"/>
    <cellStyle name="Normal 40 5 8 9 2" xfId="39619" xr:uid="{00000000-0005-0000-0000-0000906D0000}"/>
    <cellStyle name="Normal 40 5 8 9 3" xfId="36979" xr:uid="{00000000-0005-0000-0000-0000916D0000}"/>
    <cellStyle name="Normal 40 5 8 9 4" xfId="30403" xr:uid="{00000000-0005-0000-0000-0000926D0000}"/>
    <cellStyle name="Normal 40 5 8 9 5" xfId="24729" xr:uid="{00000000-0005-0000-0000-0000936D0000}"/>
    <cellStyle name="Normal 40 5 9" xfId="1026" xr:uid="{00000000-0005-0000-0000-0000946D0000}"/>
    <cellStyle name="Normal 40 5 9 10" xfId="16671" xr:uid="{00000000-0005-0000-0000-0000956D0000}"/>
    <cellStyle name="Normal 40 5 9 10 2" xfId="44299" xr:uid="{00000000-0005-0000-0000-0000966D0000}"/>
    <cellStyle name="Normal 40 5 9 10 3" xfId="22784" xr:uid="{00000000-0005-0000-0000-0000976D0000}"/>
    <cellStyle name="Normal 40 5 9 11" xfId="10388" xr:uid="{00000000-0005-0000-0000-0000986D0000}"/>
    <cellStyle name="Normal 40 5 9 11 2" xfId="38159" xr:uid="{00000000-0005-0000-0000-0000996D0000}"/>
    <cellStyle name="Normal 40 5 9 12" xfId="17166" xr:uid="{00000000-0005-0000-0000-00009A6D0000}"/>
    <cellStyle name="Normal 40 5 9 12 2" xfId="35067" xr:uid="{00000000-0005-0000-0000-00009B6D0000}"/>
    <cellStyle name="Normal 40 5 9 13" xfId="8516" xr:uid="{00000000-0005-0000-0000-00009C6D0000}"/>
    <cellStyle name="Normal 40 5 9 13 2" xfId="32212" xr:uid="{00000000-0005-0000-0000-00009D6D0000}"/>
    <cellStyle name="Normal 40 5 9 14" xfId="6644" xr:uid="{00000000-0005-0000-0000-00009E6D0000}"/>
    <cellStyle name="Normal 40 5 9 14 2" xfId="28468" xr:uid="{00000000-0005-0000-0000-00009F6D0000}"/>
    <cellStyle name="Normal 40 5 9 15" xfId="4772" xr:uid="{00000000-0005-0000-0000-0000A06D0000}"/>
    <cellStyle name="Normal 40 5 9 15 2" xfId="20912" xr:uid="{00000000-0005-0000-0000-0000A16D0000}"/>
    <cellStyle name="Normal 40 5 9 16" xfId="2900" xr:uid="{00000000-0005-0000-0000-0000A26D0000}"/>
    <cellStyle name="Normal 40 5 9 17" xfId="19040" xr:uid="{00000000-0005-0000-0000-0000A36D0000}"/>
    <cellStyle name="Normal 40 5 9 2" xfId="1350" xr:uid="{00000000-0005-0000-0000-0000A46D0000}"/>
    <cellStyle name="Normal 40 5 9 2 10" xfId="6967" xr:uid="{00000000-0005-0000-0000-0000A56D0000}"/>
    <cellStyle name="Normal 40 5 9 2 10 2" xfId="28791" xr:uid="{00000000-0005-0000-0000-0000A66D0000}"/>
    <cellStyle name="Normal 40 5 9 2 11" xfId="5095" xr:uid="{00000000-0005-0000-0000-0000A76D0000}"/>
    <cellStyle name="Normal 40 5 9 2 11 2" xfId="21235" xr:uid="{00000000-0005-0000-0000-0000A86D0000}"/>
    <cellStyle name="Normal 40 5 9 2 12" xfId="3223" xr:uid="{00000000-0005-0000-0000-0000A96D0000}"/>
    <cellStyle name="Normal 40 5 9 2 13" xfId="19363" xr:uid="{00000000-0005-0000-0000-0000AA6D0000}"/>
    <cellStyle name="Normal 40 5 9 2 2" xfId="2526" xr:uid="{00000000-0005-0000-0000-0000AB6D0000}"/>
    <cellStyle name="Normal 40 5 9 2 2 10" xfId="20538" xr:uid="{00000000-0005-0000-0000-0000AC6D0000}"/>
    <cellStyle name="Normal 40 5 9 2 2 2" xfId="13599" xr:uid="{00000000-0005-0000-0000-0000AD6D0000}"/>
    <cellStyle name="Normal 40 5 9 2 2 2 2" xfId="41227" xr:uid="{00000000-0005-0000-0000-0000AE6D0000}"/>
    <cellStyle name="Normal 40 5 9 2 2 2 3" xfId="37785" xr:uid="{00000000-0005-0000-0000-0000AF6D0000}"/>
    <cellStyle name="Normal 40 5 9 2 2 2 4" xfId="31838" xr:uid="{00000000-0005-0000-0000-0000B06D0000}"/>
    <cellStyle name="Normal 40 5 9 2 2 2 5" xfId="25709" xr:uid="{00000000-0005-0000-0000-0000B16D0000}"/>
    <cellStyle name="Normal 40 5 9 2 2 3" xfId="15970" xr:uid="{00000000-0005-0000-0000-0000B26D0000}"/>
    <cellStyle name="Normal 40 5 9 2 2 3 2" xfId="43598" xr:uid="{00000000-0005-0000-0000-0000B36D0000}"/>
    <cellStyle name="Normal 40 5 9 2 2 3 3" xfId="27425" xr:uid="{00000000-0005-0000-0000-0000B46D0000}"/>
    <cellStyle name="Normal 40 5 9 2 2 4" xfId="11666" xr:uid="{00000000-0005-0000-0000-0000B56D0000}"/>
    <cellStyle name="Normal 40 5 9 2 2 4 2" xfId="39428" xr:uid="{00000000-0005-0000-0000-0000B66D0000}"/>
    <cellStyle name="Normal 40 5 9 2 2 4 3" xfId="24282" xr:uid="{00000000-0005-0000-0000-0000B76D0000}"/>
    <cellStyle name="Normal 40 5 9 2 2 5" xfId="18664" xr:uid="{00000000-0005-0000-0000-0000B86D0000}"/>
    <cellStyle name="Normal 40 5 9 2 2 5 2" xfId="36192" xr:uid="{00000000-0005-0000-0000-0000B96D0000}"/>
    <cellStyle name="Normal 40 5 9 2 2 6" xfId="10014" xr:uid="{00000000-0005-0000-0000-0000BA6D0000}"/>
    <cellStyle name="Normal 40 5 9 2 2 6 2" xfId="33710" xr:uid="{00000000-0005-0000-0000-0000BB6D0000}"/>
    <cellStyle name="Normal 40 5 9 2 2 7" xfId="8142" xr:uid="{00000000-0005-0000-0000-0000BC6D0000}"/>
    <cellStyle name="Normal 40 5 9 2 2 7 2" xfId="29966" xr:uid="{00000000-0005-0000-0000-0000BD6D0000}"/>
    <cellStyle name="Normal 40 5 9 2 2 8" xfId="6270" xr:uid="{00000000-0005-0000-0000-0000BE6D0000}"/>
    <cellStyle name="Normal 40 5 9 2 2 8 2" xfId="22410" xr:uid="{00000000-0005-0000-0000-0000BF6D0000}"/>
    <cellStyle name="Normal 40 5 9 2 2 9" xfId="4398" xr:uid="{00000000-0005-0000-0000-0000C06D0000}"/>
    <cellStyle name="Normal 40 5 9 2 3" xfId="1982" xr:uid="{00000000-0005-0000-0000-0000C16D0000}"/>
    <cellStyle name="Normal 40 5 9 2 3 10" xfId="19995" xr:uid="{00000000-0005-0000-0000-0000C26D0000}"/>
    <cellStyle name="Normal 40 5 9 2 3 2" xfId="13091" xr:uid="{00000000-0005-0000-0000-0000C36D0000}"/>
    <cellStyle name="Normal 40 5 9 2 3 2 2" xfId="40740" xr:uid="{00000000-0005-0000-0000-0000C46D0000}"/>
    <cellStyle name="Normal 40 5 9 2 3 2 3" xfId="31295" xr:uid="{00000000-0005-0000-0000-0000C56D0000}"/>
    <cellStyle name="Normal 40 5 9 2 3 2 4" xfId="28219" xr:uid="{00000000-0005-0000-0000-0000C66D0000}"/>
    <cellStyle name="Normal 40 5 9 2 3 3" xfId="15484" xr:uid="{00000000-0005-0000-0000-0000C76D0000}"/>
    <cellStyle name="Normal 40 5 9 2 3 3 2" xfId="43112" xr:uid="{00000000-0005-0000-0000-0000C86D0000}"/>
    <cellStyle name="Normal 40 5 9 2 3 3 3" xfId="23739" xr:uid="{00000000-0005-0000-0000-0000C96D0000}"/>
    <cellStyle name="Normal 40 5 9 2 3 4" xfId="11187" xr:uid="{00000000-0005-0000-0000-0000CA6D0000}"/>
    <cellStyle name="Normal 40 5 9 2 3 4 2" xfId="38958" xr:uid="{00000000-0005-0000-0000-0000CB6D0000}"/>
    <cellStyle name="Normal 40 5 9 2 3 5" xfId="18121" xr:uid="{00000000-0005-0000-0000-0000CC6D0000}"/>
    <cellStyle name="Normal 40 5 9 2 3 5 2" xfId="37242" xr:uid="{00000000-0005-0000-0000-0000CD6D0000}"/>
    <cellStyle name="Normal 40 5 9 2 3 6" xfId="9471" xr:uid="{00000000-0005-0000-0000-0000CE6D0000}"/>
    <cellStyle name="Normal 40 5 9 2 3 6 2" xfId="33167" xr:uid="{00000000-0005-0000-0000-0000CF6D0000}"/>
    <cellStyle name="Normal 40 5 9 2 3 7" xfId="7599" xr:uid="{00000000-0005-0000-0000-0000D06D0000}"/>
    <cellStyle name="Normal 40 5 9 2 3 7 2" xfId="29423" xr:uid="{00000000-0005-0000-0000-0000D16D0000}"/>
    <cellStyle name="Normal 40 5 9 2 3 8" xfId="5727" xr:uid="{00000000-0005-0000-0000-0000D26D0000}"/>
    <cellStyle name="Normal 40 5 9 2 3 8 2" xfId="21867" xr:uid="{00000000-0005-0000-0000-0000D36D0000}"/>
    <cellStyle name="Normal 40 5 9 2 3 9" xfId="3855" xr:uid="{00000000-0005-0000-0000-0000D46D0000}"/>
    <cellStyle name="Normal 40 5 9 2 4" xfId="12283" xr:uid="{00000000-0005-0000-0000-0000D56D0000}"/>
    <cellStyle name="Normal 40 5 9 2 4 2" xfId="40030" xr:uid="{00000000-0005-0000-0000-0000D66D0000}"/>
    <cellStyle name="Normal 40 5 9 2 4 3" xfId="30663" xr:uid="{00000000-0005-0000-0000-0000D76D0000}"/>
    <cellStyle name="Normal 40 5 9 2 4 4" xfId="25223" xr:uid="{00000000-0005-0000-0000-0000D86D0000}"/>
    <cellStyle name="Normal 40 5 9 2 5" xfId="14774" xr:uid="{00000000-0005-0000-0000-0000D96D0000}"/>
    <cellStyle name="Normal 40 5 9 2 5 2" xfId="42402" xr:uid="{00000000-0005-0000-0000-0000DA6D0000}"/>
    <cellStyle name="Normal 40 5 9 2 5 3" xfId="34560" xr:uid="{00000000-0005-0000-0000-0000DB6D0000}"/>
    <cellStyle name="Normal 40 5 9 2 5 4" xfId="26916" xr:uid="{00000000-0005-0000-0000-0000DC6D0000}"/>
    <cellStyle name="Normal 40 5 9 2 6" xfId="16994" xr:uid="{00000000-0005-0000-0000-0000DD6D0000}"/>
    <cellStyle name="Normal 40 5 9 2 6 2" xfId="44622" xr:uid="{00000000-0005-0000-0000-0000DE6D0000}"/>
    <cellStyle name="Normal 40 5 9 2 6 3" xfId="23107" xr:uid="{00000000-0005-0000-0000-0000DF6D0000}"/>
    <cellStyle name="Normal 40 5 9 2 7" xfId="10711" xr:uid="{00000000-0005-0000-0000-0000E06D0000}"/>
    <cellStyle name="Normal 40 5 9 2 7 2" xfId="38482" xr:uid="{00000000-0005-0000-0000-0000E16D0000}"/>
    <cellStyle name="Normal 40 5 9 2 8" xfId="17489" xr:uid="{00000000-0005-0000-0000-0000E26D0000}"/>
    <cellStyle name="Normal 40 5 9 2 8 2" xfId="35684" xr:uid="{00000000-0005-0000-0000-0000E36D0000}"/>
    <cellStyle name="Normal 40 5 9 2 9" xfId="8839" xr:uid="{00000000-0005-0000-0000-0000E46D0000}"/>
    <cellStyle name="Normal 40 5 9 2 9 2" xfId="32535" xr:uid="{00000000-0005-0000-0000-0000E56D0000}"/>
    <cellStyle name="Normal 40 5 9 3" xfId="1180" xr:uid="{00000000-0005-0000-0000-0000E66D0000}"/>
    <cellStyle name="Normal 40 5 9 3 10" xfId="6797" xr:uid="{00000000-0005-0000-0000-0000E76D0000}"/>
    <cellStyle name="Normal 40 5 9 3 10 2" xfId="28621" xr:uid="{00000000-0005-0000-0000-0000E86D0000}"/>
    <cellStyle name="Normal 40 5 9 3 11" xfId="4925" xr:uid="{00000000-0005-0000-0000-0000E96D0000}"/>
    <cellStyle name="Normal 40 5 9 3 11 2" xfId="21065" xr:uid="{00000000-0005-0000-0000-0000EA6D0000}"/>
    <cellStyle name="Normal 40 5 9 3 12" xfId="3053" xr:uid="{00000000-0005-0000-0000-0000EB6D0000}"/>
    <cellStyle name="Normal 40 5 9 3 13" xfId="19193" xr:uid="{00000000-0005-0000-0000-0000EC6D0000}"/>
    <cellStyle name="Normal 40 5 9 3 2" xfId="2679" xr:uid="{00000000-0005-0000-0000-0000ED6D0000}"/>
    <cellStyle name="Normal 40 5 9 3 2 10" xfId="20691" xr:uid="{00000000-0005-0000-0000-0000EE6D0000}"/>
    <cellStyle name="Normal 40 5 9 3 2 2" xfId="13744" xr:uid="{00000000-0005-0000-0000-0000EF6D0000}"/>
    <cellStyle name="Normal 40 5 9 3 2 2 2" xfId="41372" xr:uid="{00000000-0005-0000-0000-0000F06D0000}"/>
    <cellStyle name="Normal 40 5 9 3 2 2 3" xfId="37938" xr:uid="{00000000-0005-0000-0000-0000F16D0000}"/>
    <cellStyle name="Normal 40 5 9 3 2 2 4" xfId="31991" xr:uid="{00000000-0005-0000-0000-0000F26D0000}"/>
    <cellStyle name="Normal 40 5 9 3 2 2 5" xfId="25854" xr:uid="{00000000-0005-0000-0000-0000F36D0000}"/>
    <cellStyle name="Normal 40 5 9 3 2 3" xfId="16115" xr:uid="{00000000-0005-0000-0000-0000F46D0000}"/>
    <cellStyle name="Normal 40 5 9 3 2 3 2" xfId="43743" xr:uid="{00000000-0005-0000-0000-0000F56D0000}"/>
    <cellStyle name="Normal 40 5 9 3 2 3 3" xfId="27578" xr:uid="{00000000-0005-0000-0000-0000F66D0000}"/>
    <cellStyle name="Normal 40 5 9 3 2 4" xfId="11555" xr:uid="{00000000-0005-0000-0000-0000F76D0000}"/>
    <cellStyle name="Normal 40 5 9 3 2 4 2" xfId="39323" xr:uid="{00000000-0005-0000-0000-0000F86D0000}"/>
    <cellStyle name="Normal 40 5 9 3 2 4 3" xfId="24435" xr:uid="{00000000-0005-0000-0000-0000F96D0000}"/>
    <cellStyle name="Normal 40 5 9 3 2 5" xfId="18817" xr:uid="{00000000-0005-0000-0000-0000FA6D0000}"/>
    <cellStyle name="Normal 40 5 9 3 2 5 2" xfId="36345" xr:uid="{00000000-0005-0000-0000-0000FB6D0000}"/>
    <cellStyle name="Normal 40 5 9 3 2 6" xfId="10167" xr:uid="{00000000-0005-0000-0000-0000FC6D0000}"/>
    <cellStyle name="Normal 40 5 9 3 2 6 2" xfId="33863" xr:uid="{00000000-0005-0000-0000-0000FD6D0000}"/>
    <cellStyle name="Normal 40 5 9 3 2 7" xfId="8295" xr:uid="{00000000-0005-0000-0000-0000FE6D0000}"/>
    <cellStyle name="Normal 40 5 9 3 2 7 2" xfId="30119" xr:uid="{00000000-0005-0000-0000-0000FF6D0000}"/>
    <cellStyle name="Normal 40 5 9 3 2 8" xfId="6423" xr:uid="{00000000-0005-0000-0000-0000006E0000}"/>
    <cellStyle name="Normal 40 5 9 3 2 8 2" xfId="22563" xr:uid="{00000000-0005-0000-0000-0000016E0000}"/>
    <cellStyle name="Normal 40 5 9 3 2 9" xfId="4551" xr:uid="{00000000-0005-0000-0000-0000026E0000}"/>
    <cellStyle name="Normal 40 5 9 3 3" xfId="2135" xr:uid="{00000000-0005-0000-0000-0000036E0000}"/>
    <cellStyle name="Normal 40 5 9 3 3 10" xfId="20148" xr:uid="{00000000-0005-0000-0000-0000046E0000}"/>
    <cellStyle name="Normal 40 5 9 3 3 2" xfId="12652" xr:uid="{00000000-0005-0000-0000-0000056E0000}"/>
    <cellStyle name="Normal 40 5 9 3 3 2 2" xfId="40389" xr:uid="{00000000-0005-0000-0000-0000066E0000}"/>
    <cellStyle name="Normal 40 5 9 3 3 2 3" xfId="31448" xr:uid="{00000000-0005-0000-0000-0000076E0000}"/>
    <cellStyle name="Normal 40 5 9 3 3 2 4" xfId="28237" xr:uid="{00000000-0005-0000-0000-0000086E0000}"/>
    <cellStyle name="Normal 40 5 9 3 3 3" xfId="15133" xr:uid="{00000000-0005-0000-0000-0000096E0000}"/>
    <cellStyle name="Normal 40 5 9 3 3 3 2" xfId="42761" xr:uid="{00000000-0005-0000-0000-00000A6E0000}"/>
    <cellStyle name="Normal 40 5 9 3 3 3 3" xfId="23892" xr:uid="{00000000-0005-0000-0000-00000B6E0000}"/>
    <cellStyle name="Normal 40 5 9 3 3 4" xfId="11017" xr:uid="{00000000-0005-0000-0000-00000C6E0000}"/>
    <cellStyle name="Normal 40 5 9 3 3 4 2" xfId="38788" xr:uid="{00000000-0005-0000-0000-00000D6E0000}"/>
    <cellStyle name="Normal 40 5 9 3 3 5" xfId="18274" xr:uid="{00000000-0005-0000-0000-00000E6E0000}"/>
    <cellStyle name="Normal 40 5 9 3 3 5 2" xfId="37395" xr:uid="{00000000-0005-0000-0000-00000F6E0000}"/>
    <cellStyle name="Normal 40 5 9 3 3 6" xfId="9624" xr:uid="{00000000-0005-0000-0000-0000106E0000}"/>
    <cellStyle name="Normal 40 5 9 3 3 6 2" xfId="33320" xr:uid="{00000000-0005-0000-0000-0000116E0000}"/>
    <cellStyle name="Normal 40 5 9 3 3 7" xfId="7752" xr:uid="{00000000-0005-0000-0000-0000126E0000}"/>
    <cellStyle name="Normal 40 5 9 3 3 7 2" xfId="29576" xr:uid="{00000000-0005-0000-0000-0000136E0000}"/>
    <cellStyle name="Normal 40 5 9 3 3 8" xfId="5880" xr:uid="{00000000-0005-0000-0000-0000146E0000}"/>
    <cellStyle name="Normal 40 5 9 3 3 8 2" xfId="22020" xr:uid="{00000000-0005-0000-0000-0000156E0000}"/>
    <cellStyle name="Normal 40 5 9 3 3 9" xfId="4008" xr:uid="{00000000-0005-0000-0000-0000166E0000}"/>
    <cellStyle name="Normal 40 5 9 3 4" xfId="12113" xr:uid="{00000000-0005-0000-0000-0000176E0000}"/>
    <cellStyle name="Normal 40 5 9 3 4 2" xfId="39860" xr:uid="{00000000-0005-0000-0000-0000186E0000}"/>
    <cellStyle name="Normal 40 5 9 3 4 3" xfId="30493" xr:uid="{00000000-0005-0000-0000-0000196E0000}"/>
    <cellStyle name="Normal 40 5 9 3 4 4" xfId="24872" xr:uid="{00000000-0005-0000-0000-00001A6E0000}"/>
    <cellStyle name="Normal 40 5 9 3 5" xfId="14604" xr:uid="{00000000-0005-0000-0000-00001B6E0000}"/>
    <cellStyle name="Normal 40 5 9 3 5 2" xfId="42232" xr:uid="{00000000-0005-0000-0000-00001C6E0000}"/>
    <cellStyle name="Normal 40 5 9 3 5 3" xfId="34390" xr:uid="{00000000-0005-0000-0000-00001D6E0000}"/>
    <cellStyle name="Normal 40 5 9 3 5 4" xfId="26612" xr:uid="{00000000-0005-0000-0000-00001E6E0000}"/>
    <cellStyle name="Normal 40 5 9 3 6" xfId="16824" xr:uid="{00000000-0005-0000-0000-00001F6E0000}"/>
    <cellStyle name="Normal 40 5 9 3 6 2" xfId="44452" xr:uid="{00000000-0005-0000-0000-0000206E0000}"/>
    <cellStyle name="Normal 40 5 9 3 6 3" xfId="22937" xr:uid="{00000000-0005-0000-0000-0000216E0000}"/>
    <cellStyle name="Normal 40 5 9 3 7" xfId="10541" xr:uid="{00000000-0005-0000-0000-0000226E0000}"/>
    <cellStyle name="Normal 40 5 9 3 7 2" xfId="38312" xr:uid="{00000000-0005-0000-0000-0000236E0000}"/>
    <cellStyle name="Normal 40 5 9 3 8" xfId="17319" xr:uid="{00000000-0005-0000-0000-0000246E0000}"/>
    <cellStyle name="Normal 40 5 9 3 8 2" xfId="35380" xr:uid="{00000000-0005-0000-0000-0000256E0000}"/>
    <cellStyle name="Normal 40 5 9 3 9" xfId="8669" xr:uid="{00000000-0005-0000-0000-0000266E0000}"/>
    <cellStyle name="Normal 40 5 9 3 9 2" xfId="32365" xr:uid="{00000000-0005-0000-0000-0000276E0000}"/>
    <cellStyle name="Normal 40 5 9 4" xfId="1813" xr:uid="{00000000-0005-0000-0000-0000286E0000}"/>
    <cellStyle name="Normal 40 5 9 4 10" xfId="3686" xr:uid="{00000000-0005-0000-0000-0000296E0000}"/>
    <cellStyle name="Normal 40 5 9 4 11" xfId="19826" xr:uid="{00000000-0005-0000-0000-00002A6E0000}"/>
    <cellStyle name="Normal 40 5 9 4 2" xfId="13297" xr:uid="{00000000-0005-0000-0000-00002B6E0000}"/>
    <cellStyle name="Normal 40 5 9 4 2 2" xfId="15668" xr:uid="{00000000-0005-0000-0000-00002C6E0000}"/>
    <cellStyle name="Normal 40 5 9 4 2 2 2" xfId="43296" xr:uid="{00000000-0005-0000-0000-00002D6E0000}"/>
    <cellStyle name="Normal 40 5 9 4 2 3" xfId="40925" xr:uid="{00000000-0005-0000-0000-00002E6E0000}"/>
    <cellStyle name="Normal 40 5 9 4 2 4" xfId="37073" xr:uid="{00000000-0005-0000-0000-00002F6E0000}"/>
    <cellStyle name="Normal 40 5 9 4 2 5" xfId="31126" xr:uid="{00000000-0005-0000-0000-0000306E0000}"/>
    <cellStyle name="Normal 40 5 9 4 2 6" xfId="25407" xr:uid="{00000000-0005-0000-0000-0000316E0000}"/>
    <cellStyle name="Normal 40 5 9 4 3" xfId="11960" xr:uid="{00000000-0005-0000-0000-0000326E0000}"/>
    <cellStyle name="Normal 40 5 9 4 3 2" xfId="39707" xr:uid="{00000000-0005-0000-0000-0000336E0000}"/>
    <cellStyle name="Normal 40 5 9 4 3 3" xfId="34237" xr:uid="{00000000-0005-0000-0000-0000346E0000}"/>
    <cellStyle name="Normal 40 5 9 4 3 4" xfId="27072" xr:uid="{00000000-0005-0000-0000-0000356E0000}"/>
    <cellStyle name="Normal 40 5 9 4 4" xfId="14451" xr:uid="{00000000-0005-0000-0000-0000366E0000}"/>
    <cellStyle name="Normal 40 5 9 4 4 2" xfId="42079" xr:uid="{00000000-0005-0000-0000-0000376E0000}"/>
    <cellStyle name="Normal 40 5 9 4 4 3" xfId="23570" xr:uid="{00000000-0005-0000-0000-0000386E0000}"/>
    <cellStyle name="Normal 40 5 9 4 5" xfId="11340" xr:uid="{00000000-0005-0000-0000-0000396E0000}"/>
    <cellStyle name="Normal 40 5 9 4 5 2" xfId="39111" xr:uid="{00000000-0005-0000-0000-00003A6E0000}"/>
    <cellStyle name="Normal 40 5 9 4 6" xfId="17952" xr:uid="{00000000-0005-0000-0000-00003B6E0000}"/>
    <cellStyle name="Normal 40 5 9 4 6 2" xfId="35839" xr:uid="{00000000-0005-0000-0000-00003C6E0000}"/>
    <cellStyle name="Normal 40 5 9 4 7" xfId="9302" xr:uid="{00000000-0005-0000-0000-00003D6E0000}"/>
    <cellStyle name="Normal 40 5 9 4 7 2" xfId="32998" xr:uid="{00000000-0005-0000-0000-00003E6E0000}"/>
    <cellStyle name="Normal 40 5 9 4 8" xfId="7430" xr:uid="{00000000-0005-0000-0000-00003F6E0000}"/>
    <cellStyle name="Normal 40 5 9 4 8 2" xfId="29254" xr:uid="{00000000-0005-0000-0000-0000406E0000}"/>
    <cellStyle name="Normal 40 5 9 4 9" xfId="5558" xr:uid="{00000000-0005-0000-0000-0000416E0000}"/>
    <cellStyle name="Normal 40 5 9 4 9 2" xfId="21698" xr:uid="{00000000-0005-0000-0000-0000426E0000}"/>
    <cellStyle name="Normal 40 5 9 5" xfId="2357" xr:uid="{00000000-0005-0000-0000-0000436E0000}"/>
    <cellStyle name="Normal 40 5 9 5 10" xfId="20369" xr:uid="{00000000-0005-0000-0000-0000446E0000}"/>
    <cellStyle name="Normal 40 5 9 5 2" xfId="13448" xr:uid="{00000000-0005-0000-0000-0000456E0000}"/>
    <cellStyle name="Normal 40 5 9 5 2 2" xfId="41076" xr:uid="{00000000-0005-0000-0000-0000466E0000}"/>
    <cellStyle name="Normal 40 5 9 5 2 3" xfId="37616" xr:uid="{00000000-0005-0000-0000-0000476E0000}"/>
    <cellStyle name="Normal 40 5 9 5 2 4" xfId="31669" xr:uid="{00000000-0005-0000-0000-0000486E0000}"/>
    <cellStyle name="Normal 40 5 9 5 2 5" xfId="25558" xr:uid="{00000000-0005-0000-0000-0000496E0000}"/>
    <cellStyle name="Normal 40 5 9 5 3" xfId="15819" xr:uid="{00000000-0005-0000-0000-00004A6E0000}"/>
    <cellStyle name="Normal 40 5 9 5 3 2" xfId="43447" xr:uid="{00000000-0005-0000-0000-00004B6E0000}"/>
    <cellStyle name="Normal 40 5 9 5 3 3" xfId="27256" xr:uid="{00000000-0005-0000-0000-00004C6E0000}"/>
    <cellStyle name="Normal 40 5 9 5 4" xfId="10864" xr:uid="{00000000-0005-0000-0000-00004D6E0000}"/>
    <cellStyle name="Normal 40 5 9 5 4 2" xfId="38635" xr:uid="{00000000-0005-0000-0000-00004E6E0000}"/>
    <cellStyle name="Normal 40 5 9 5 4 3" xfId="24113" xr:uid="{00000000-0005-0000-0000-00004F6E0000}"/>
    <cellStyle name="Normal 40 5 9 5 5" xfId="18495" xr:uid="{00000000-0005-0000-0000-0000506E0000}"/>
    <cellStyle name="Normal 40 5 9 5 5 2" xfId="36023" xr:uid="{00000000-0005-0000-0000-0000516E0000}"/>
    <cellStyle name="Normal 40 5 9 5 6" xfId="9845" xr:uid="{00000000-0005-0000-0000-0000526E0000}"/>
    <cellStyle name="Normal 40 5 9 5 6 2" xfId="33541" xr:uid="{00000000-0005-0000-0000-0000536E0000}"/>
    <cellStyle name="Normal 40 5 9 5 7" xfId="7973" xr:uid="{00000000-0005-0000-0000-0000546E0000}"/>
    <cellStyle name="Normal 40 5 9 5 7 2" xfId="29797" xr:uid="{00000000-0005-0000-0000-0000556E0000}"/>
    <cellStyle name="Normal 40 5 9 5 8" xfId="6101" xr:uid="{00000000-0005-0000-0000-0000566E0000}"/>
    <cellStyle name="Normal 40 5 9 5 8 2" xfId="22241" xr:uid="{00000000-0005-0000-0000-0000576E0000}"/>
    <cellStyle name="Normal 40 5 9 5 9" xfId="4229" xr:uid="{00000000-0005-0000-0000-0000586E0000}"/>
    <cellStyle name="Normal 40 5 9 6" xfId="1656" xr:uid="{00000000-0005-0000-0000-0000596E0000}"/>
    <cellStyle name="Normal 40 5 9 6 2" xfId="16476" xr:uid="{00000000-0005-0000-0000-00005A6E0000}"/>
    <cellStyle name="Normal 40 5 9 6 2 2" xfId="44104" xr:uid="{00000000-0005-0000-0000-00005B6E0000}"/>
    <cellStyle name="Normal 40 5 9 6 2 3" xfId="30969" xr:uid="{00000000-0005-0000-0000-00005C6E0000}"/>
    <cellStyle name="Normal 40 5 9 6 2 4" xfId="26215" xr:uid="{00000000-0005-0000-0000-00005D6E0000}"/>
    <cellStyle name="Normal 40 5 9 6 3" xfId="14105" xr:uid="{00000000-0005-0000-0000-00005E6E0000}"/>
    <cellStyle name="Normal 40 5 9 6 3 2" xfId="41733" xr:uid="{00000000-0005-0000-0000-00005F6E0000}"/>
    <cellStyle name="Normal 40 5 9 6 3 3" xfId="27948" xr:uid="{00000000-0005-0000-0000-0000606E0000}"/>
    <cellStyle name="Normal 40 5 9 6 4" xfId="17795" xr:uid="{00000000-0005-0000-0000-0000616E0000}"/>
    <cellStyle name="Normal 40 5 9 6 4 2" xfId="36715" xr:uid="{00000000-0005-0000-0000-0000626E0000}"/>
    <cellStyle name="Normal 40 5 9 6 4 3" xfId="23413" xr:uid="{00000000-0005-0000-0000-0000636E0000}"/>
    <cellStyle name="Normal 40 5 9 6 5" xfId="9145" xr:uid="{00000000-0005-0000-0000-0000646E0000}"/>
    <cellStyle name="Normal 40 5 9 6 5 2" xfId="32841" xr:uid="{00000000-0005-0000-0000-0000656E0000}"/>
    <cellStyle name="Normal 40 5 9 6 6" xfId="7273" xr:uid="{00000000-0005-0000-0000-0000666E0000}"/>
    <cellStyle name="Normal 40 5 9 6 6 2" xfId="29097" xr:uid="{00000000-0005-0000-0000-0000676E0000}"/>
    <cellStyle name="Normal 40 5 9 6 7" xfId="5401" xr:uid="{00000000-0005-0000-0000-0000686E0000}"/>
    <cellStyle name="Normal 40 5 9 6 7 2" xfId="21541" xr:uid="{00000000-0005-0000-0000-0000696E0000}"/>
    <cellStyle name="Normal 40 5 9 6 8" xfId="3529" xr:uid="{00000000-0005-0000-0000-00006A6E0000}"/>
    <cellStyle name="Normal 40 5 9 6 9" xfId="19669" xr:uid="{00000000-0005-0000-0000-00006B6E0000}"/>
    <cellStyle name="Normal 40 5 9 7" xfId="1503" xr:uid="{00000000-0005-0000-0000-00006C6E0000}"/>
    <cellStyle name="Normal 40 5 9 7 2" xfId="14927" xr:uid="{00000000-0005-0000-0000-00006D6E0000}"/>
    <cellStyle name="Normal 40 5 9 7 2 2" xfId="42555" xr:uid="{00000000-0005-0000-0000-00006E6E0000}"/>
    <cellStyle name="Normal 40 5 9 7 2 3" xfId="30816" xr:uid="{00000000-0005-0000-0000-00006F6E0000}"/>
    <cellStyle name="Normal 40 5 9 7 2 4" xfId="28240" xr:uid="{00000000-0005-0000-0000-0000706E0000}"/>
    <cellStyle name="Normal 40 5 9 7 3" xfId="12436" xr:uid="{00000000-0005-0000-0000-0000716E0000}"/>
    <cellStyle name="Normal 40 5 9 7 3 2" xfId="40183" xr:uid="{00000000-0005-0000-0000-0000726E0000}"/>
    <cellStyle name="Normal 40 5 9 7 3 3" xfId="23260" xr:uid="{00000000-0005-0000-0000-0000736E0000}"/>
    <cellStyle name="Normal 40 5 9 7 4" xfId="17642" xr:uid="{00000000-0005-0000-0000-0000746E0000}"/>
    <cellStyle name="Normal 40 5 9 7 4 2" xfId="35220" xr:uid="{00000000-0005-0000-0000-0000756E0000}"/>
    <cellStyle name="Normal 40 5 9 7 5" xfId="8992" xr:uid="{00000000-0005-0000-0000-0000766E0000}"/>
    <cellStyle name="Normal 40 5 9 7 5 2" xfId="32688" xr:uid="{00000000-0005-0000-0000-0000776E0000}"/>
    <cellStyle name="Normal 40 5 9 7 6" xfId="7120" xr:uid="{00000000-0005-0000-0000-0000786E0000}"/>
    <cellStyle name="Normal 40 5 9 7 6 2" xfId="28944" xr:uid="{00000000-0005-0000-0000-0000796E0000}"/>
    <cellStyle name="Normal 40 5 9 7 7" xfId="5248" xr:uid="{00000000-0005-0000-0000-00007A6E0000}"/>
    <cellStyle name="Normal 40 5 9 7 7 2" xfId="21388" xr:uid="{00000000-0005-0000-0000-00007B6E0000}"/>
    <cellStyle name="Normal 40 5 9 7 8" xfId="3376" xr:uid="{00000000-0005-0000-0000-00007C6E0000}"/>
    <cellStyle name="Normal 40 5 9 7 9" xfId="19516" xr:uid="{00000000-0005-0000-0000-00007D6E0000}"/>
    <cellStyle name="Normal 40 5 9 8" xfId="11807" xr:uid="{00000000-0005-0000-0000-00007E6E0000}"/>
    <cellStyle name="Normal 40 5 9 8 2" xfId="39560" xr:uid="{00000000-0005-0000-0000-00007F6E0000}"/>
    <cellStyle name="Normal 40 5 9 8 3" xfId="36916" xr:uid="{00000000-0005-0000-0000-0000806E0000}"/>
    <cellStyle name="Normal 40 5 9 8 4" xfId="30340" xr:uid="{00000000-0005-0000-0000-0000816E0000}"/>
    <cellStyle name="Normal 40 5 9 8 5" xfId="24666" xr:uid="{00000000-0005-0000-0000-0000826E0000}"/>
    <cellStyle name="Normal 40 5 9 9" xfId="14298" xr:uid="{00000000-0005-0000-0000-0000836E0000}"/>
    <cellStyle name="Normal 40 5 9 9 2" xfId="41926" xr:uid="{00000000-0005-0000-0000-0000846E0000}"/>
    <cellStyle name="Normal 40 5 9 9 3" xfId="34084" xr:uid="{00000000-0005-0000-0000-0000856E0000}"/>
    <cellStyle name="Normal 40 5 9 9 4" xfId="26452" xr:uid="{00000000-0005-0000-0000-0000866E0000}"/>
    <cellStyle name="Normal 40 6" xfId="617" xr:uid="{00000000-0005-0000-0000-0000876E0000}"/>
    <cellStyle name="Normal 40 7" xfId="626" xr:uid="{00000000-0005-0000-0000-0000886E0000}"/>
    <cellStyle name="Normal 40 7 10" xfId="2311" xr:uid="{00000000-0005-0000-0000-0000896E0000}"/>
    <cellStyle name="Normal 40 7 10 10" xfId="4183" xr:uid="{00000000-0005-0000-0000-00008A6E0000}"/>
    <cellStyle name="Normal 40 7 10 11" xfId="20323" xr:uid="{00000000-0005-0000-0000-00008B6E0000}"/>
    <cellStyle name="Normal 40 7 10 2" xfId="14175" xr:uid="{00000000-0005-0000-0000-00008C6E0000}"/>
    <cellStyle name="Normal 40 7 10 2 2" xfId="16546" xr:uid="{00000000-0005-0000-0000-00008D6E0000}"/>
    <cellStyle name="Normal 40 7 10 2 2 2" xfId="44174" xr:uid="{00000000-0005-0000-0000-00008E6E0000}"/>
    <cellStyle name="Normal 40 7 10 2 2 3" xfId="28026" xr:uid="{00000000-0005-0000-0000-00008F6E0000}"/>
    <cellStyle name="Normal 40 7 10 2 3" xfId="41803" xr:uid="{00000000-0005-0000-0000-0000906E0000}"/>
    <cellStyle name="Normal 40 7 10 2 4" xfId="36793" xr:uid="{00000000-0005-0000-0000-0000916E0000}"/>
    <cellStyle name="Normal 40 7 10 2 5" xfId="31623" xr:uid="{00000000-0005-0000-0000-0000926E0000}"/>
    <cellStyle name="Normal 40 7 10 2 6" xfId="26285" xr:uid="{00000000-0005-0000-0000-0000936E0000}"/>
    <cellStyle name="Normal 40 7 10 3" xfId="12644" xr:uid="{00000000-0005-0000-0000-0000946E0000}"/>
    <cellStyle name="Normal 40 7 10 3 2" xfId="40383" xr:uid="{00000000-0005-0000-0000-0000956E0000}"/>
    <cellStyle name="Normal 40 7 10 3 3" xfId="37570" xr:uid="{00000000-0005-0000-0000-0000966E0000}"/>
    <cellStyle name="Normal 40 7 10 3 4" xfId="34706" xr:uid="{00000000-0005-0000-0000-0000976E0000}"/>
    <cellStyle name="Normal 40 7 10 3 5" xfId="24866" xr:uid="{00000000-0005-0000-0000-0000986E0000}"/>
    <cellStyle name="Normal 40 7 10 4" xfId="15127" xr:uid="{00000000-0005-0000-0000-0000996E0000}"/>
    <cellStyle name="Normal 40 7 10 4 2" xfId="42755" xr:uid="{00000000-0005-0000-0000-00009A6E0000}"/>
    <cellStyle name="Normal 40 7 10 4 3" xfId="26995" xr:uid="{00000000-0005-0000-0000-00009B6E0000}"/>
    <cellStyle name="Normal 40 7 10 5" xfId="11744" xr:uid="{00000000-0005-0000-0000-00009C6E0000}"/>
    <cellStyle name="Normal 40 7 10 5 2" xfId="39497" xr:uid="{00000000-0005-0000-0000-00009D6E0000}"/>
    <cellStyle name="Normal 40 7 10 5 3" xfId="24067" xr:uid="{00000000-0005-0000-0000-00009E6E0000}"/>
    <cellStyle name="Normal 40 7 10 6" xfId="18449" xr:uid="{00000000-0005-0000-0000-00009F6E0000}"/>
    <cellStyle name="Normal 40 7 10 6 2" xfId="35762" xr:uid="{00000000-0005-0000-0000-0000A06E0000}"/>
    <cellStyle name="Normal 40 7 10 7" xfId="9799" xr:uid="{00000000-0005-0000-0000-0000A16E0000}"/>
    <cellStyle name="Normal 40 7 10 7 2" xfId="33495" xr:uid="{00000000-0005-0000-0000-0000A26E0000}"/>
    <cellStyle name="Normal 40 7 10 8" xfId="7927" xr:uid="{00000000-0005-0000-0000-0000A36E0000}"/>
    <cellStyle name="Normal 40 7 10 8 2" xfId="29751" xr:uid="{00000000-0005-0000-0000-0000A46E0000}"/>
    <cellStyle name="Normal 40 7 10 9" xfId="6055" xr:uid="{00000000-0005-0000-0000-0000A56E0000}"/>
    <cellStyle name="Normal 40 7 10 9 2" xfId="22195" xr:uid="{00000000-0005-0000-0000-0000A66E0000}"/>
    <cellStyle name="Normal 40 7 11" xfId="1610" xr:uid="{00000000-0005-0000-0000-0000A76E0000}"/>
    <cellStyle name="Normal 40 7 11 10" xfId="3483" xr:uid="{00000000-0005-0000-0000-0000A86E0000}"/>
    <cellStyle name="Normal 40 7 11 11" xfId="19623" xr:uid="{00000000-0005-0000-0000-0000A96E0000}"/>
    <cellStyle name="Normal 40 7 11 2" xfId="13992" xr:uid="{00000000-0005-0000-0000-0000AA6E0000}"/>
    <cellStyle name="Normal 40 7 11 2 2" xfId="16363" xr:uid="{00000000-0005-0000-0000-0000AB6E0000}"/>
    <cellStyle name="Normal 40 7 11 2 2 2" xfId="43991" xr:uid="{00000000-0005-0000-0000-0000AC6E0000}"/>
    <cellStyle name="Normal 40 7 11 2 2 3" xfId="27833" xr:uid="{00000000-0005-0000-0000-0000AD6E0000}"/>
    <cellStyle name="Normal 40 7 11 2 3" xfId="41620" xr:uid="{00000000-0005-0000-0000-0000AE6E0000}"/>
    <cellStyle name="Normal 40 7 11 2 4" xfId="36600" xr:uid="{00000000-0005-0000-0000-0000AF6E0000}"/>
    <cellStyle name="Normal 40 7 11 2 5" xfId="30923" xr:uid="{00000000-0005-0000-0000-0000B06E0000}"/>
    <cellStyle name="Normal 40 7 11 2 6" xfId="26102" xr:uid="{00000000-0005-0000-0000-0000B16E0000}"/>
    <cellStyle name="Normal 40 7 11 3" xfId="12910" xr:uid="{00000000-0005-0000-0000-0000B26E0000}"/>
    <cellStyle name="Normal 40 7 11 3 2" xfId="40590" xr:uid="{00000000-0005-0000-0000-0000B36E0000}"/>
    <cellStyle name="Normal 40 7 11 3 3" xfId="34813" xr:uid="{00000000-0005-0000-0000-0000B46E0000}"/>
    <cellStyle name="Normal 40 7 11 3 4" xfId="25073" xr:uid="{00000000-0005-0000-0000-0000B56E0000}"/>
    <cellStyle name="Normal 40 7 11 4" xfId="15334" xr:uid="{00000000-0005-0000-0000-0000B66E0000}"/>
    <cellStyle name="Normal 40 7 11 4 2" xfId="42962" xr:uid="{00000000-0005-0000-0000-0000B76E0000}"/>
    <cellStyle name="Normal 40 7 11 4 3" xfId="26801" xr:uid="{00000000-0005-0000-0000-0000B86E0000}"/>
    <cellStyle name="Normal 40 7 11 5" xfId="11498" xr:uid="{00000000-0005-0000-0000-0000B96E0000}"/>
    <cellStyle name="Normal 40 7 11 5 2" xfId="39269" xr:uid="{00000000-0005-0000-0000-0000BA6E0000}"/>
    <cellStyle name="Normal 40 7 11 5 3" xfId="23367" xr:uid="{00000000-0005-0000-0000-0000BB6E0000}"/>
    <cellStyle name="Normal 40 7 11 6" xfId="17749" xr:uid="{00000000-0005-0000-0000-0000BC6E0000}"/>
    <cellStyle name="Normal 40 7 11 6 2" xfId="35569" xr:uid="{00000000-0005-0000-0000-0000BD6E0000}"/>
    <cellStyle name="Normal 40 7 11 7" xfId="9099" xr:uid="{00000000-0005-0000-0000-0000BE6E0000}"/>
    <cellStyle name="Normal 40 7 11 7 2" xfId="32795" xr:uid="{00000000-0005-0000-0000-0000BF6E0000}"/>
    <cellStyle name="Normal 40 7 11 8" xfId="7227" xr:uid="{00000000-0005-0000-0000-0000C06E0000}"/>
    <cellStyle name="Normal 40 7 11 8 2" xfId="29051" xr:uid="{00000000-0005-0000-0000-0000C16E0000}"/>
    <cellStyle name="Normal 40 7 11 9" xfId="5355" xr:uid="{00000000-0005-0000-0000-0000C26E0000}"/>
    <cellStyle name="Normal 40 7 11 9 2" xfId="21495" xr:uid="{00000000-0005-0000-0000-0000C36E0000}"/>
    <cellStyle name="Normal 40 7 12" xfId="1457" xr:uid="{00000000-0005-0000-0000-0000C46E0000}"/>
    <cellStyle name="Normal 40 7 12 10" xfId="3330" xr:uid="{00000000-0005-0000-0000-0000C56E0000}"/>
    <cellStyle name="Normal 40 7 12 11" xfId="19470" xr:uid="{00000000-0005-0000-0000-0000C66E0000}"/>
    <cellStyle name="Normal 40 7 12 2" xfId="13989" xr:uid="{00000000-0005-0000-0000-0000C76E0000}"/>
    <cellStyle name="Normal 40 7 12 2 2" xfId="16360" xr:uid="{00000000-0005-0000-0000-0000C86E0000}"/>
    <cellStyle name="Normal 40 7 12 2 2 2" xfId="43988" xr:uid="{00000000-0005-0000-0000-0000C96E0000}"/>
    <cellStyle name="Normal 40 7 12 2 2 3" xfId="27830" xr:uid="{00000000-0005-0000-0000-0000CA6E0000}"/>
    <cellStyle name="Normal 40 7 12 2 3" xfId="41617" xr:uid="{00000000-0005-0000-0000-0000CB6E0000}"/>
    <cellStyle name="Normal 40 7 12 2 4" xfId="36597" xr:uid="{00000000-0005-0000-0000-0000CC6E0000}"/>
    <cellStyle name="Normal 40 7 12 2 5" xfId="30770" xr:uid="{00000000-0005-0000-0000-0000CD6E0000}"/>
    <cellStyle name="Normal 40 7 12 2 6" xfId="26099" xr:uid="{00000000-0005-0000-0000-0000CE6E0000}"/>
    <cellStyle name="Normal 40 7 12 3" xfId="12630" xr:uid="{00000000-0005-0000-0000-0000CF6E0000}"/>
    <cellStyle name="Normal 40 7 12 3 2" xfId="40371" xr:uid="{00000000-0005-0000-0000-0000D06E0000}"/>
    <cellStyle name="Normal 40 7 12 3 3" xfId="34697" xr:uid="{00000000-0005-0000-0000-0000D16E0000}"/>
    <cellStyle name="Normal 40 7 12 3 4" xfId="24854" xr:uid="{00000000-0005-0000-0000-0000D26E0000}"/>
    <cellStyle name="Normal 40 7 12 4" xfId="15115" xr:uid="{00000000-0005-0000-0000-0000D36E0000}"/>
    <cellStyle name="Normal 40 7 12 4 2" xfId="42743" xr:uid="{00000000-0005-0000-0000-0000D46E0000}"/>
    <cellStyle name="Normal 40 7 12 4 3" xfId="26798" xr:uid="{00000000-0005-0000-0000-0000D56E0000}"/>
    <cellStyle name="Normal 40 7 12 5" xfId="11294" xr:uid="{00000000-0005-0000-0000-0000D66E0000}"/>
    <cellStyle name="Normal 40 7 12 5 2" xfId="39065" xr:uid="{00000000-0005-0000-0000-0000D76E0000}"/>
    <cellStyle name="Normal 40 7 12 5 3" xfId="23214" xr:uid="{00000000-0005-0000-0000-0000D86E0000}"/>
    <cellStyle name="Normal 40 7 12 6" xfId="17596" xr:uid="{00000000-0005-0000-0000-0000D96E0000}"/>
    <cellStyle name="Normal 40 7 12 6 2" xfId="35566" xr:uid="{00000000-0005-0000-0000-0000DA6E0000}"/>
    <cellStyle name="Normal 40 7 12 7" xfId="8946" xr:uid="{00000000-0005-0000-0000-0000DB6E0000}"/>
    <cellStyle name="Normal 40 7 12 7 2" xfId="32642" xr:uid="{00000000-0005-0000-0000-0000DC6E0000}"/>
    <cellStyle name="Normal 40 7 12 8" xfId="7074" xr:uid="{00000000-0005-0000-0000-0000DD6E0000}"/>
    <cellStyle name="Normal 40 7 12 8 2" xfId="28898" xr:uid="{00000000-0005-0000-0000-0000DE6E0000}"/>
    <cellStyle name="Normal 40 7 12 9" xfId="5202" xr:uid="{00000000-0005-0000-0000-0000DF6E0000}"/>
    <cellStyle name="Normal 40 7 12 9 2" xfId="21342" xr:uid="{00000000-0005-0000-0000-0000E06E0000}"/>
    <cellStyle name="Normal 40 7 13" xfId="10818" xr:uid="{00000000-0005-0000-0000-0000E16E0000}"/>
    <cellStyle name="Normal 40 7 13 2" xfId="14225" xr:uid="{00000000-0005-0000-0000-0000E26E0000}"/>
    <cellStyle name="Normal 40 7 13 2 2" xfId="16596" xr:uid="{00000000-0005-0000-0000-0000E36E0000}"/>
    <cellStyle name="Normal 40 7 13 2 2 2" xfId="44224" xr:uid="{00000000-0005-0000-0000-0000E46E0000}"/>
    <cellStyle name="Normal 40 7 13 2 2 3" xfId="28076" xr:uid="{00000000-0005-0000-0000-0000E56E0000}"/>
    <cellStyle name="Normal 40 7 13 2 3" xfId="41853" xr:uid="{00000000-0005-0000-0000-0000E66E0000}"/>
    <cellStyle name="Normal 40 7 13 2 4" xfId="36843" xr:uid="{00000000-0005-0000-0000-0000E76E0000}"/>
    <cellStyle name="Normal 40 7 13 2 5" xfId="34997" xr:uid="{00000000-0005-0000-0000-0000E86E0000}"/>
    <cellStyle name="Normal 40 7 13 2 6" xfId="26335" xr:uid="{00000000-0005-0000-0000-0000E96E0000}"/>
    <cellStyle name="Normal 40 7 13 3" xfId="13272" xr:uid="{00000000-0005-0000-0000-0000EA6E0000}"/>
    <cellStyle name="Normal 40 7 13 3 2" xfId="40901" xr:uid="{00000000-0005-0000-0000-0000EB6E0000}"/>
    <cellStyle name="Normal 40 7 13 3 3" xfId="34951" xr:uid="{00000000-0005-0000-0000-0000EC6E0000}"/>
    <cellStyle name="Normal 40 7 13 3 4" xfId="27045" xr:uid="{00000000-0005-0000-0000-0000ED6E0000}"/>
    <cellStyle name="Normal 40 7 13 4" xfId="15644" xr:uid="{00000000-0005-0000-0000-0000EE6E0000}"/>
    <cellStyle name="Normal 40 7 13 4 2" xfId="43272" xr:uid="{00000000-0005-0000-0000-0000EF6E0000}"/>
    <cellStyle name="Normal 40 7 13 5" xfId="38589" xr:uid="{00000000-0005-0000-0000-0000F06E0000}"/>
    <cellStyle name="Normal 40 7 13 6" xfId="35812" xr:uid="{00000000-0005-0000-0000-0000F16E0000}"/>
    <cellStyle name="Normal 40 7 13 7" xfId="30294" xr:uid="{00000000-0005-0000-0000-0000F26E0000}"/>
    <cellStyle name="Normal 40 7 13 8" xfId="25383" xr:uid="{00000000-0005-0000-0000-0000F36E0000}"/>
    <cellStyle name="Normal 40 7 14" xfId="12535" xr:uid="{00000000-0005-0000-0000-0000F46E0000}"/>
    <cellStyle name="Normal 40 7 14 2" xfId="15026" xr:uid="{00000000-0005-0000-0000-0000F56E0000}"/>
    <cellStyle name="Normal 40 7 14 2 2" xfId="42654" xr:uid="{00000000-0005-0000-0000-0000F66E0000}"/>
    <cellStyle name="Normal 40 7 14 2 3" xfId="26719" xr:uid="{00000000-0005-0000-0000-0000F76E0000}"/>
    <cellStyle name="Normal 40 7 14 3" xfId="40282" xr:uid="{00000000-0005-0000-0000-0000F86E0000}"/>
    <cellStyle name="Normal 40 7 14 4" xfId="35487" xr:uid="{00000000-0005-0000-0000-0000F96E0000}"/>
    <cellStyle name="Normal 40 7 14 5" xfId="34674" xr:uid="{00000000-0005-0000-0000-0000FA6E0000}"/>
    <cellStyle name="Normal 40 7 14 6" xfId="24765" xr:uid="{00000000-0005-0000-0000-0000FB6E0000}"/>
    <cellStyle name="Normal 40 7 15" xfId="13233" xr:uid="{00000000-0005-0000-0000-0000FC6E0000}"/>
    <cellStyle name="Normal 40 7 15 2" xfId="15618" xr:uid="{00000000-0005-0000-0000-0000FD6E0000}"/>
    <cellStyle name="Normal 40 7 15 2 2" xfId="43246" xr:uid="{00000000-0005-0000-0000-0000FE6E0000}"/>
    <cellStyle name="Normal 40 7 15 2 3" xfId="26564" xr:uid="{00000000-0005-0000-0000-0000FF6E0000}"/>
    <cellStyle name="Normal 40 7 15 3" xfId="40874" xr:uid="{00000000-0005-0000-0000-0000006F0000}"/>
    <cellStyle name="Normal 40 7 15 4" xfId="35332" xr:uid="{00000000-0005-0000-0000-0000016F0000}"/>
    <cellStyle name="Normal 40 7 15 5" xfId="34933" xr:uid="{00000000-0005-0000-0000-0000026F0000}"/>
    <cellStyle name="Normal 40 7 15 6" xfId="25357" xr:uid="{00000000-0005-0000-0000-0000036F0000}"/>
    <cellStyle name="Normal 40 7 16" xfId="13912" xr:uid="{00000000-0005-0000-0000-0000046F0000}"/>
    <cellStyle name="Normal 40 7 16 2" xfId="16283" xr:uid="{00000000-0005-0000-0000-0000056F0000}"/>
    <cellStyle name="Normal 40 7 16 2 2" xfId="43911" xr:uid="{00000000-0005-0000-0000-0000066F0000}"/>
    <cellStyle name="Normal 40 7 16 2 3" xfId="27751" xr:uid="{00000000-0005-0000-0000-0000076F0000}"/>
    <cellStyle name="Normal 40 7 16 3" xfId="41540" xr:uid="{00000000-0005-0000-0000-0000086F0000}"/>
    <cellStyle name="Normal 40 7 16 4" xfId="36518" xr:uid="{00000000-0005-0000-0000-0000096F0000}"/>
    <cellStyle name="Normal 40 7 16 5" xfId="34970" xr:uid="{00000000-0005-0000-0000-00000A6F0000}"/>
    <cellStyle name="Normal 40 7 16 6" xfId="26022" xr:uid="{00000000-0005-0000-0000-00000B6F0000}"/>
    <cellStyle name="Normal 40 7 17" xfId="12390" xr:uid="{00000000-0005-0000-0000-00000C6F0000}"/>
    <cellStyle name="Normal 40 7 17 2" xfId="14881" xr:uid="{00000000-0005-0000-0000-00000D6F0000}"/>
    <cellStyle name="Normal 40 7 17 2 2" xfId="42509" xr:uid="{00000000-0005-0000-0000-00000E6F0000}"/>
    <cellStyle name="Normal 40 7 17 3" xfId="40137" xr:uid="{00000000-0005-0000-0000-00000F6F0000}"/>
    <cellStyle name="Normal 40 7 17 4" xfId="35174" xr:uid="{00000000-0005-0000-0000-0000106F0000}"/>
    <cellStyle name="Normal 40 7 17 5" xfId="34667" xr:uid="{00000000-0005-0000-0000-0000116F0000}"/>
    <cellStyle name="Normal 40 7 17 6" xfId="24617" xr:uid="{00000000-0005-0000-0000-0000126F0000}"/>
    <cellStyle name="Normal 40 7 18" xfId="11761" xr:uid="{00000000-0005-0000-0000-0000136F0000}"/>
    <cellStyle name="Normal 40 7 18 2" xfId="39514" xr:uid="{00000000-0005-0000-0000-0000146F0000}"/>
    <cellStyle name="Normal 40 7 18 3" xfId="36870" xr:uid="{00000000-0005-0000-0000-0000156F0000}"/>
    <cellStyle name="Normal 40 7 18 4" xfId="34038" xr:uid="{00000000-0005-0000-0000-0000166F0000}"/>
    <cellStyle name="Normal 40 7 18 5" xfId="26390" xr:uid="{00000000-0005-0000-0000-0000176F0000}"/>
    <cellStyle name="Normal 40 7 19" xfId="14252" xr:uid="{00000000-0005-0000-0000-0000186F0000}"/>
    <cellStyle name="Normal 40 7 19 2" xfId="41880" xr:uid="{00000000-0005-0000-0000-0000196F0000}"/>
    <cellStyle name="Normal 40 7 19 3" xfId="22738" xr:uid="{00000000-0005-0000-0000-00001A6F0000}"/>
    <cellStyle name="Normal 40 7 2" xfId="636" xr:uid="{00000000-0005-0000-0000-00001B6F0000}"/>
    <cellStyle name="Normal 40 7 2 10" xfId="1615" xr:uid="{00000000-0005-0000-0000-00001C6F0000}"/>
    <cellStyle name="Normal 40 7 2 10 10" xfId="3488" xr:uid="{00000000-0005-0000-0000-00001D6F0000}"/>
    <cellStyle name="Normal 40 7 2 10 11" xfId="19628" xr:uid="{00000000-0005-0000-0000-00001E6F0000}"/>
    <cellStyle name="Normal 40 7 2 10 2" xfId="13978" xr:uid="{00000000-0005-0000-0000-00001F6F0000}"/>
    <cellStyle name="Normal 40 7 2 10 2 2" xfId="16349" xr:uid="{00000000-0005-0000-0000-0000206F0000}"/>
    <cellStyle name="Normal 40 7 2 10 2 2 2" xfId="43977" xr:uid="{00000000-0005-0000-0000-0000216F0000}"/>
    <cellStyle name="Normal 40 7 2 10 2 2 3" xfId="27819" xr:uid="{00000000-0005-0000-0000-0000226F0000}"/>
    <cellStyle name="Normal 40 7 2 10 2 3" xfId="41606" xr:uid="{00000000-0005-0000-0000-0000236F0000}"/>
    <cellStyle name="Normal 40 7 2 10 2 4" xfId="36586" xr:uid="{00000000-0005-0000-0000-0000246F0000}"/>
    <cellStyle name="Normal 40 7 2 10 2 5" xfId="30928" xr:uid="{00000000-0005-0000-0000-0000256F0000}"/>
    <cellStyle name="Normal 40 7 2 10 2 6" xfId="26088" xr:uid="{00000000-0005-0000-0000-0000266F0000}"/>
    <cellStyle name="Normal 40 7 2 10 3" xfId="12686" xr:uid="{00000000-0005-0000-0000-0000276F0000}"/>
    <cellStyle name="Normal 40 7 2 10 3 2" xfId="40419" xr:uid="{00000000-0005-0000-0000-0000286F0000}"/>
    <cellStyle name="Normal 40 7 2 10 3 3" xfId="34729" xr:uid="{00000000-0005-0000-0000-0000296F0000}"/>
    <cellStyle name="Normal 40 7 2 10 3 4" xfId="24902" xr:uid="{00000000-0005-0000-0000-00002A6F0000}"/>
    <cellStyle name="Normal 40 7 2 10 4" xfId="15163" xr:uid="{00000000-0005-0000-0000-00002B6F0000}"/>
    <cellStyle name="Normal 40 7 2 10 4 2" xfId="42791" xr:uid="{00000000-0005-0000-0000-00002C6F0000}"/>
    <cellStyle name="Normal 40 7 2 10 4 3" xfId="26787" xr:uid="{00000000-0005-0000-0000-00002D6F0000}"/>
    <cellStyle name="Normal 40 7 2 10 5" xfId="11503" xr:uid="{00000000-0005-0000-0000-00002E6F0000}"/>
    <cellStyle name="Normal 40 7 2 10 5 2" xfId="39274" xr:uid="{00000000-0005-0000-0000-00002F6F0000}"/>
    <cellStyle name="Normal 40 7 2 10 5 3" xfId="23372" xr:uid="{00000000-0005-0000-0000-0000306F0000}"/>
    <cellStyle name="Normal 40 7 2 10 6" xfId="17754" xr:uid="{00000000-0005-0000-0000-0000316F0000}"/>
    <cellStyle name="Normal 40 7 2 10 6 2" xfId="35555" xr:uid="{00000000-0005-0000-0000-0000326F0000}"/>
    <cellStyle name="Normal 40 7 2 10 7" xfId="9104" xr:uid="{00000000-0005-0000-0000-0000336F0000}"/>
    <cellStyle name="Normal 40 7 2 10 7 2" xfId="32800" xr:uid="{00000000-0005-0000-0000-0000346F0000}"/>
    <cellStyle name="Normal 40 7 2 10 8" xfId="7232" xr:uid="{00000000-0005-0000-0000-0000356F0000}"/>
    <cellStyle name="Normal 40 7 2 10 8 2" xfId="29056" xr:uid="{00000000-0005-0000-0000-0000366F0000}"/>
    <cellStyle name="Normal 40 7 2 10 9" xfId="5360" xr:uid="{00000000-0005-0000-0000-0000376F0000}"/>
    <cellStyle name="Normal 40 7 2 10 9 2" xfId="21500" xr:uid="{00000000-0005-0000-0000-0000386F0000}"/>
    <cellStyle name="Normal 40 7 2 11" xfId="1462" xr:uid="{00000000-0005-0000-0000-0000396F0000}"/>
    <cellStyle name="Normal 40 7 2 11 10" xfId="3335" xr:uid="{00000000-0005-0000-0000-00003A6F0000}"/>
    <cellStyle name="Normal 40 7 2 11 11" xfId="19475" xr:uid="{00000000-0005-0000-0000-00003B6F0000}"/>
    <cellStyle name="Normal 40 7 2 11 2" xfId="14043" xr:uid="{00000000-0005-0000-0000-00003C6F0000}"/>
    <cellStyle name="Normal 40 7 2 11 2 2" xfId="16414" xr:uid="{00000000-0005-0000-0000-00003D6F0000}"/>
    <cellStyle name="Normal 40 7 2 11 2 2 2" xfId="44042" xr:uid="{00000000-0005-0000-0000-00003E6F0000}"/>
    <cellStyle name="Normal 40 7 2 11 2 2 3" xfId="27884" xr:uid="{00000000-0005-0000-0000-00003F6F0000}"/>
    <cellStyle name="Normal 40 7 2 11 2 3" xfId="41671" xr:uid="{00000000-0005-0000-0000-0000406F0000}"/>
    <cellStyle name="Normal 40 7 2 11 2 4" xfId="36651" xr:uid="{00000000-0005-0000-0000-0000416F0000}"/>
    <cellStyle name="Normal 40 7 2 11 2 5" xfId="30775" xr:uid="{00000000-0005-0000-0000-0000426F0000}"/>
    <cellStyle name="Normal 40 7 2 11 2 6" xfId="26153" xr:uid="{00000000-0005-0000-0000-0000436F0000}"/>
    <cellStyle name="Normal 40 7 2 11 3" xfId="13244" xr:uid="{00000000-0005-0000-0000-0000446F0000}"/>
    <cellStyle name="Normal 40 7 2 11 3 2" xfId="40885" xr:uid="{00000000-0005-0000-0000-0000456F0000}"/>
    <cellStyle name="Normal 40 7 2 11 3 3" xfId="34936" xr:uid="{00000000-0005-0000-0000-0000466F0000}"/>
    <cellStyle name="Normal 40 7 2 11 3 4" xfId="25368" xr:uid="{00000000-0005-0000-0000-0000476F0000}"/>
    <cellStyle name="Normal 40 7 2 11 4" xfId="15629" xr:uid="{00000000-0005-0000-0000-0000486F0000}"/>
    <cellStyle name="Normal 40 7 2 11 4 2" xfId="43257" xr:uid="{00000000-0005-0000-0000-0000496F0000}"/>
    <cellStyle name="Normal 40 7 2 11 4 3" xfId="26852" xr:uid="{00000000-0005-0000-0000-00004A6F0000}"/>
    <cellStyle name="Normal 40 7 2 11 5" xfId="11299" xr:uid="{00000000-0005-0000-0000-00004B6F0000}"/>
    <cellStyle name="Normal 40 7 2 11 5 2" xfId="39070" xr:uid="{00000000-0005-0000-0000-00004C6F0000}"/>
    <cellStyle name="Normal 40 7 2 11 5 3" xfId="23219" xr:uid="{00000000-0005-0000-0000-00004D6F0000}"/>
    <cellStyle name="Normal 40 7 2 11 6" xfId="17601" xr:uid="{00000000-0005-0000-0000-00004E6F0000}"/>
    <cellStyle name="Normal 40 7 2 11 6 2" xfId="35620" xr:uid="{00000000-0005-0000-0000-00004F6F0000}"/>
    <cellStyle name="Normal 40 7 2 11 7" xfId="8951" xr:uid="{00000000-0005-0000-0000-0000506F0000}"/>
    <cellStyle name="Normal 40 7 2 11 7 2" xfId="32647" xr:uid="{00000000-0005-0000-0000-0000516F0000}"/>
    <cellStyle name="Normal 40 7 2 11 8" xfId="7079" xr:uid="{00000000-0005-0000-0000-0000526F0000}"/>
    <cellStyle name="Normal 40 7 2 11 8 2" xfId="28903" xr:uid="{00000000-0005-0000-0000-0000536F0000}"/>
    <cellStyle name="Normal 40 7 2 11 9" xfId="5207" xr:uid="{00000000-0005-0000-0000-0000546F0000}"/>
    <cellStyle name="Normal 40 7 2 11 9 2" xfId="21347" xr:uid="{00000000-0005-0000-0000-0000556F0000}"/>
    <cellStyle name="Normal 40 7 2 12" xfId="10823" xr:uid="{00000000-0005-0000-0000-0000566F0000}"/>
    <cellStyle name="Normal 40 7 2 12 2" xfId="14226" xr:uid="{00000000-0005-0000-0000-0000576F0000}"/>
    <cellStyle name="Normal 40 7 2 12 2 2" xfId="16597" xr:uid="{00000000-0005-0000-0000-0000586F0000}"/>
    <cellStyle name="Normal 40 7 2 12 2 2 2" xfId="44225" xr:uid="{00000000-0005-0000-0000-0000596F0000}"/>
    <cellStyle name="Normal 40 7 2 12 2 2 3" xfId="28077" xr:uid="{00000000-0005-0000-0000-00005A6F0000}"/>
    <cellStyle name="Normal 40 7 2 12 2 3" xfId="41854" xr:uid="{00000000-0005-0000-0000-00005B6F0000}"/>
    <cellStyle name="Normal 40 7 2 12 2 4" xfId="36844" xr:uid="{00000000-0005-0000-0000-00005C6F0000}"/>
    <cellStyle name="Normal 40 7 2 12 2 5" xfId="34998" xr:uid="{00000000-0005-0000-0000-00005D6F0000}"/>
    <cellStyle name="Normal 40 7 2 12 2 6" xfId="26336" xr:uid="{00000000-0005-0000-0000-00005E6F0000}"/>
    <cellStyle name="Normal 40 7 2 12 3" xfId="13274" xr:uid="{00000000-0005-0000-0000-00005F6F0000}"/>
    <cellStyle name="Normal 40 7 2 12 3 2" xfId="40902" xr:uid="{00000000-0005-0000-0000-0000606F0000}"/>
    <cellStyle name="Normal 40 7 2 12 3 3" xfId="34952" xr:uid="{00000000-0005-0000-0000-0000616F0000}"/>
    <cellStyle name="Normal 40 7 2 12 3 4" xfId="27046" xr:uid="{00000000-0005-0000-0000-0000626F0000}"/>
    <cellStyle name="Normal 40 7 2 12 4" xfId="15645" xr:uid="{00000000-0005-0000-0000-0000636F0000}"/>
    <cellStyle name="Normal 40 7 2 12 4 2" xfId="43273" xr:uid="{00000000-0005-0000-0000-0000646F0000}"/>
    <cellStyle name="Normal 40 7 2 12 5" xfId="38594" xr:uid="{00000000-0005-0000-0000-0000656F0000}"/>
    <cellStyle name="Normal 40 7 2 12 6" xfId="35813" xr:uid="{00000000-0005-0000-0000-0000666F0000}"/>
    <cellStyle name="Normal 40 7 2 12 7" xfId="30299" xr:uid="{00000000-0005-0000-0000-0000676F0000}"/>
    <cellStyle name="Normal 40 7 2 12 8" xfId="25384" xr:uid="{00000000-0005-0000-0000-0000686F0000}"/>
    <cellStyle name="Normal 40 7 2 13" xfId="12631" xr:uid="{00000000-0005-0000-0000-0000696F0000}"/>
    <cellStyle name="Normal 40 7 2 13 2" xfId="15116" xr:uid="{00000000-0005-0000-0000-00006A6F0000}"/>
    <cellStyle name="Normal 40 7 2 13 2 2" xfId="42744" xr:uid="{00000000-0005-0000-0000-00006B6F0000}"/>
    <cellStyle name="Normal 40 7 2 13 2 3" xfId="26724" xr:uid="{00000000-0005-0000-0000-00006C6F0000}"/>
    <cellStyle name="Normal 40 7 2 13 3" xfId="40372" xr:uid="{00000000-0005-0000-0000-00006D6F0000}"/>
    <cellStyle name="Normal 40 7 2 13 4" xfId="35492" xr:uid="{00000000-0005-0000-0000-00006E6F0000}"/>
    <cellStyle name="Normal 40 7 2 13 5" xfId="34698" xr:uid="{00000000-0005-0000-0000-00006F6F0000}"/>
    <cellStyle name="Normal 40 7 2 13 6" xfId="24855" xr:uid="{00000000-0005-0000-0000-0000706F0000}"/>
    <cellStyle name="Normal 40 7 2 14" xfId="13151" xr:uid="{00000000-0005-0000-0000-0000716F0000}"/>
    <cellStyle name="Normal 40 7 2 14 2" xfId="15541" xr:uid="{00000000-0005-0000-0000-0000726F0000}"/>
    <cellStyle name="Normal 40 7 2 14 2 2" xfId="43169" xr:uid="{00000000-0005-0000-0000-0000736F0000}"/>
    <cellStyle name="Normal 40 7 2 14 2 3" xfId="26569" xr:uid="{00000000-0005-0000-0000-0000746F0000}"/>
    <cellStyle name="Normal 40 7 2 14 3" xfId="40797" xr:uid="{00000000-0005-0000-0000-0000756F0000}"/>
    <cellStyle name="Normal 40 7 2 14 4" xfId="35337" xr:uid="{00000000-0005-0000-0000-0000766F0000}"/>
    <cellStyle name="Normal 40 7 2 14 5" xfId="34909" xr:uid="{00000000-0005-0000-0000-0000776F0000}"/>
    <cellStyle name="Normal 40 7 2 14 6" xfId="25280" xr:uid="{00000000-0005-0000-0000-0000786F0000}"/>
    <cellStyle name="Normal 40 7 2 15" xfId="13915" xr:uid="{00000000-0005-0000-0000-0000796F0000}"/>
    <cellStyle name="Normal 40 7 2 15 2" xfId="16286" xr:uid="{00000000-0005-0000-0000-00007A6F0000}"/>
    <cellStyle name="Normal 40 7 2 15 2 2" xfId="43914" xr:uid="{00000000-0005-0000-0000-00007B6F0000}"/>
    <cellStyle name="Normal 40 7 2 15 2 3" xfId="27756" xr:uid="{00000000-0005-0000-0000-00007C6F0000}"/>
    <cellStyle name="Normal 40 7 2 15 3" xfId="41543" xr:uid="{00000000-0005-0000-0000-00007D6F0000}"/>
    <cellStyle name="Normal 40 7 2 15 4" xfId="36523" xr:uid="{00000000-0005-0000-0000-00007E6F0000}"/>
    <cellStyle name="Normal 40 7 2 15 5" xfId="34973" xr:uid="{00000000-0005-0000-0000-00007F6F0000}"/>
    <cellStyle name="Normal 40 7 2 15 6" xfId="26025" xr:uid="{00000000-0005-0000-0000-0000806F0000}"/>
    <cellStyle name="Normal 40 7 2 16" xfId="12395" xr:uid="{00000000-0005-0000-0000-0000816F0000}"/>
    <cellStyle name="Normal 40 7 2 16 2" xfId="14886" xr:uid="{00000000-0005-0000-0000-0000826F0000}"/>
    <cellStyle name="Normal 40 7 2 16 2 2" xfId="42514" xr:uid="{00000000-0005-0000-0000-0000836F0000}"/>
    <cellStyle name="Normal 40 7 2 16 3" xfId="40142" xr:uid="{00000000-0005-0000-0000-0000846F0000}"/>
    <cellStyle name="Normal 40 7 2 16 4" xfId="35179" xr:uid="{00000000-0005-0000-0000-0000856F0000}"/>
    <cellStyle name="Normal 40 7 2 16 5" xfId="34672" xr:uid="{00000000-0005-0000-0000-0000866F0000}"/>
    <cellStyle name="Normal 40 7 2 16 6" xfId="24622" xr:uid="{00000000-0005-0000-0000-0000876F0000}"/>
    <cellStyle name="Normal 40 7 2 17" xfId="11766" xr:uid="{00000000-0005-0000-0000-0000886F0000}"/>
    <cellStyle name="Normal 40 7 2 17 2" xfId="39519" xr:uid="{00000000-0005-0000-0000-0000896F0000}"/>
    <cellStyle name="Normal 40 7 2 17 3" xfId="36875" xr:uid="{00000000-0005-0000-0000-00008A6F0000}"/>
    <cellStyle name="Normal 40 7 2 17 4" xfId="34043" xr:uid="{00000000-0005-0000-0000-00008B6F0000}"/>
    <cellStyle name="Normal 40 7 2 17 5" xfId="26396" xr:uid="{00000000-0005-0000-0000-00008C6F0000}"/>
    <cellStyle name="Normal 40 7 2 18" xfId="14257" xr:uid="{00000000-0005-0000-0000-00008D6F0000}"/>
    <cellStyle name="Normal 40 7 2 18 2" xfId="41885" xr:uid="{00000000-0005-0000-0000-00008E6F0000}"/>
    <cellStyle name="Normal 40 7 2 18 3" xfId="22743" xr:uid="{00000000-0005-0000-0000-00008F6F0000}"/>
    <cellStyle name="Normal 40 7 2 19" xfId="16630" xr:uid="{00000000-0005-0000-0000-0000906F0000}"/>
    <cellStyle name="Normal 40 7 2 19 2" xfId="44258" xr:uid="{00000000-0005-0000-0000-0000916F0000}"/>
    <cellStyle name="Normal 40 7 2 2" xfId="659" xr:uid="{00000000-0005-0000-0000-0000926F0000}"/>
    <cellStyle name="Normal 40 7 2 2 10" xfId="11783" xr:uid="{00000000-0005-0000-0000-0000936F0000}"/>
    <cellStyle name="Normal 40 7 2 2 10 2" xfId="39536" xr:uid="{00000000-0005-0000-0000-0000946F0000}"/>
    <cellStyle name="Normal 40 7 2 2 10 3" xfId="36892" xr:uid="{00000000-0005-0000-0000-0000956F0000}"/>
    <cellStyle name="Normal 40 7 2 2 10 4" xfId="30316" xr:uid="{00000000-0005-0000-0000-0000966F0000}"/>
    <cellStyle name="Normal 40 7 2 2 10 5" xfId="24639" xr:uid="{00000000-0005-0000-0000-0000976F0000}"/>
    <cellStyle name="Normal 40 7 2 2 11" xfId="14274" xr:uid="{00000000-0005-0000-0000-0000986F0000}"/>
    <cellStyle name="Normal 40 7 2 2 11 2" xfId="41902" xr:uid="{00000000-0005-0000-0000-0000996F0000}"/>
    <cellStyle name="Normal 40 7 2 2 11 3" xfId="34060" xr:uid="{00000000-0005-0000-0000-00009A6F0000}"/>
    <cellStyle name="Normal 40 7 2 2 11 4" xfId="26413" xr:uid="{00000000-0005-0000-0000-00009B6F0000}"/>
    <cellStyle name="Normal 40 7 2 2 12" xfId="16647" xr:uid="{00000000-0005-0000-0000-00009C6F0000}"/>
    <cellStyle name="Normal 40 7 2 2 12 2" xfId="44275" xr:uid="{00000000-0005-0000-0000-00009D6F0000}"/>
    <cellStyle name="Normal 40 7 2 2 12 3" xfId="22760" xr:uid="{00000000-0005-0000-0000-00009E6F0000}"/>
    <cellStyle name="Normal 40 7 2 2 13" xfId="10364" xr:uid="{00000000-0005-0000-0000-00009F6F0000}"/>
    <cellStyle name="Normal 40 7 2 2 13 2" xfId="38135" xr:uid="{00000000-0005-0000-0000-0000A06F0000}"/>
    <cellStyle name="Normal 40 7 2 2 14" xfId="17142" xr:uid="{00000000-0005-0000-0000-0000A16F0000}"/>
    <cellStyle name="Normal 40 7 2 2 14 2" xfId="35043" xr:uid="{00000000-0005-0000-0000-0000A26F0000}"/>
    <cellStyle name="Normal 40 7 2 2 15" xfId="8492" xr:uid="{00000000-0005-0000-0000-0000A36F0000}"/>
    <cellStyle name="Normal 40 7 2 2 15 2" xfId="32188" xr:uid="{00000000-0005-0000-0000-0000A46F0000}"/>
    <cellStyle name="Normal 40 7 2 2 16" xfId="6620" xr:uid="{00000000-0005-0000-0000-0000A56F0000}"/>
    <cellStyle name="Normal 40 7 2 2 16 2" xfId="28444" xr:uid="{00000000-0005-0000-0000-0000A66F0000}"/>
    <cellStyle name="Normal 40 7 2 2 17" xfId="4748" xr:uid="{00000000-0005-0000-0000-0000A76F0000}"/>
    <cellStyle name="Normal 40 7 2 2 17 2" xfId="20888" xr:uid="{00000000-0005-0000-0000-0000A86F0000}"/>
    <cellStyle name="Normal 40 7 2 2 18" xfId="2876" xr:uid="{00000000-0005-0000-0000-0000A96F0000}"/>
    <cellStyle name="Normal 40 7 2 2 19" xfId="19016" xr:uid="{00000000-0005-0000-0000-0000AA6F0000}"/>
    <cellStyle name="Normal 40 7 2 2 2" xfId="1105" xr:uid="{00000000-0005-0000-0000-0000AB6F0000}"/>
    <cellStyle name="Normal 40 7 2 2 2 10" xfId="16749" xr:uid="{00000000-0005-0000-0000-0000AC6F0000}"/>
    <cellStyle name="Normal 40 7 2 2 2 10 2" xfId="44377" xr:uid="{00000000-0005-0000-0000-0000AD6F0000}"/>
    <cellStyle name="Normal 40 7 2 2 2 10 3" xfId="22862" xr:uid="{00000000-0005-0000-0000-0000AE6F0000}"/>
    <cellStyle name="Normal 40 7 2 2 2 11" xfId="10466" xr:uid="{00000000-0005-0000-0000-0000AF6F0000}"/>
    <cellStyle name="Normal 40 7 2 2 2 11 2" xfId="38237" xr:uid="{00000000-0005-0000-0000-0000B06F0000}"/>
    <cellStyle name="Normal 40 7 2 2 2 12" xfId="17244" xr:uid="{00000000-0005-0000-0000-0000B16F0000}"/>
    <cellStyle name="Normal 40 7 2 2 2 12 2" xfId="35145" xr:uid="{00000000-0005-0000-0000-0000B26F0000}"/>
    <cellStyle name="Normal 40 7 2 2 2 13" xfId="8594" xr:uid="{00000000-0005-0000-0000-0000B36F0000}"/>
    <cellStyle name="Normal 40 7 2 2 2 13 2" xfId="32290" xr:uid="{00000000-0005-0000-0000-0000B46F0000}"/>
    <cellStyle name="Normal 40 7 2 2 2 14" xfId="6722" xr:uid="{00000000-0005-0000-0000-0000B56F0000}"/>
    <cellStyle name="Normal 40 7 2 2 2 14 2" xfId="28546" xr:uid="{00000000-0005-0000-0000-0000B66F0000}"/>
    <cellStyle name="Normal 40 7 2 2 2 15" xfId="4850" xr:uid="{00000000-0005-0000-0000-0000B76F0000}"/>
    <cellStyle name="Normal 40 7 2 2 2 15 2" xfId="20990" xr:uid="{00000000-0005-0000-0000-0000B86F0000}"/>
    <cellStyle name="Normal 40 7 2 2 2 16" xfId="2978" xr:uid="{00000000-0005-0000-0000-0000B96F0000}"/>
    <cellStyle name="Normal 40 7 2 2 2 17" xfId="19118" xr:uid="{00000000-0005-0000-0000-0000BA6F0000}"/>
    <cellStyle name="Normal 40 7 2 2 2 2" xfId="1428" xr:uid="{00000000-0005-0000-0000-0000BB6F0000}"/>
    <cellStyle name="Normal 40 7 2 2 2 2 10" xfId="8917" xr:uid="{00000000-0005-0000-0000-0000BC6F0000}"/>
    <cellStyle name="Normal 40 7 2 2 2 2 10 2" xfId="32613" xr:uid="{00000000-0005-0000-0000-0000BD6F0000}"/>
    <cellStyle name="Normal 40 7 2 2 2 2 11" xfId="7045" xr:uid="{00000000-0005-0000-0000-0000BE6F0000}"/>
    <cellStyle name="Normal 40 7 2 2 2 2 11 2" xfId="28869" xr:uid="{00000000-0005-0000-0000-0000BF6F0000}"/>
    <cellStyle name="Normal 40 7 2 2 2 2 12" xfId="5173" xr:uid="{00000000-0005-0000-0000-0000C06F0000}"/>
    <cellStyle name="Normal 40 7 2 2 2 2 12 2" xfId="21313" xr:uid="{00000000-0005-0000-0000-0000C16F0000}"/>
    <cellStyle name="Normal 40 7 2 2 2 2 13" xfId="3301" xr:uid="{00000000-0005-0000-0000-0000C26F0000}"/>
    <cellStyle name="Normal 40 7 2 2 2 2 14" xfId="19441" xr:uid="{00000000-0005-0000-0000-0000C36F0000}"/>
    <cellStyle name="Normal 40 7 2 2 2 2 2" xfId="2298" xr:uid="{00000000-0005-0000-0000-0000C46F0000}"/>
    <cellStyle name="Normal 40 7 2 2 2 2 2 10" xfId="4171" xr:uid="{00000000-0005-0000-0000-0000C56F0000}"/>
    <cellStyle name="Normal 40 7 2 2 2 2 2 11" xfId="20311" xr:uid="{00000000-0005-0000-0000-0000C66F0000}"/>
    <cellStyle name="Normal 40 7 2 2 2 2 2 2" xfId="2842" xr:uid="{00000000-0005-0000-0000-0000C76F0000}"/>
    <cellStyle name="Normal 40 7 2 2 2 2 2 2 2" xfId="16274" xr:uid="{00000000-0005-0000-0000-0000C86F0000}"/>
    <cellStyle name="Normal 40 7 2 2 2 2 2 2 2 2" xfId="43902" xr:uid="{00000000-0005-0000-0000-0000C96F0000}"/>
    <cellStyle name="Normal 40 7 2 2 2 2 2 2 2 3" xfId="38101" xr:uid="{00000000-0005-0000-0000-0000CA6F0000}"/>
    <cellStyle name="Normal 40 7 2 2 2 2 2 2 2 4" xfId="32154" xr:uid="{00000000-0005-0000-0000-0000CB6F0000}"/>
    <cellStyle name="Normal 40 7 2 2 2 2 2 2 2 5" xfId="26013" xr:uid="{00000000-0005-0000-0000-0000CC6F0000}"/>
    <cellStyle name="Normal 40 7 2 2 2 2 2 2 3" xfId="13903" xr:uid="{00000000-0005-0000-0000-0000CD6F0000}"/>
    <cellStyle name="Normal 40 7 2 2 2 2 2 2 3 2" xfId="41531" xr:uid="{00000000-0005-0000-0000-0000CE6F0000}"/>
    <cellStyle name="Normal 40 7 2 2 2 2 2 2 3 3" xfId="27739" xr:uid="{00000000-0005-0000-0000-0000CF6F0000}"/>
    <cellStyle name="Normal 40 7 2 2 2 2 2 2 4" xfId="18980" xr:uid="{00000000-0005-0000-0000-0000D06F0000}"/>
    <cellStyle name="Normal 40 7 2 2 2 2 2 2 4 2" xfId="36506" xr:uid="{00000000-0005-0000-0000-0000D16F0000}"/>
    <cellStyle name="Normal 40 7 2 2 2 2 2 2 4 3" xfId="24598" xr:uid="{00000000-0005-0000-0000-0000D26F0000}"/>
    <cellStyle name="Normal 40 7 2 2 2 2 2 2 5" xfId="10330" xr:uid="{00000000-0005-0000-0000-0000D36F0000}"/>
    <cellStyle name="Normal 40 7 2 2 2 2 2 2 5 2" xfId="34026" xr:uid="{00000000-0005-0000-0000-0000D46F0000}"/>
    <cellStyle name="Normal 40 7 2 2 2 2 2 2 6" xfId="8458" xr:uid="{00000000-0005-0000-0000-0000D56F0000}"/>
    <cellStyle name="Normal 40 7 2 2 2 2 2 2 6 2" xfId="30282" xr:uid="{00000000-0005-0000-0000-0000D66F0000}"/>
    <cellStyle name="Normal 40 7 2 2 2 2 2 2 7" xfId="6586" xr:uid="{00000000-0005-0000-0000-0000D76F0000}"/>
    <cellStyle name="Normal 40 7 2 2 2 2 2 2 7 2" xfId="22726" xr:uid="{00000000-0005-0000-0000-0000D86F0000}"/>
    <cellStyle name="Normal 40 7 2 2 2 2 2 2 8" xfId="4714" xr:uid="{00000000-0005-0000-0000-0000D96F0000}"/>
    <cellStyle name="Normal 40 7 2 2 2 2 2 2 9" xfId="20854" xr:uid="{00000000-0005-0000-0000-0000DA6F0000}"/>
    <cellStyle name="Normal 40 7 2 2 2 2 2 3" xfId="13440" xr:uid="{00000000-0005-0000-0000-0000DB6F0000}"/>
    <cellStyle name="Normal 40 7 2 2 2 2 2 3 2" xfId="41068" xr:uid="{00000000-0005-0000-0000-0000DC6F0000}"/>
    <cellStyle name="Normal 40 7 2 2 2 2 2 3 3" xfId="37558" xr:uid="{00000000-0005-0000-0000-0000DD6F0000}"/>
    <cellStyle name="Normal 40 7 2 2 2 2 2 3 4" xfId="31611" xr:uid="{00000000-0005-0000-0000-0000DE6F0000}"/>
    <cellStyle name="Normal 40 7 2 2 2 2 2 3 5" xfId="25550" xr:uid="{00000000-0005-0000-0000-0000DF6F0000}"/>
    <cellStyle name="Normal 40 7 2 2 2 2 2 4" xfId="15811" xr:uid="{00000000-0005-0000-0000-0000E06F0000}"/>
    <cellStyle name="Normal 40 7 2 2 2 2 2 4 2" xfId="43439" xr:uid="{00000000-0005-0000-0000-0000E16F0000}"/>
    <cellStyle name="Normal 40 7 2 2 2 2 2 4 3" xfId="27247" xr:uid="{00000000-0005-0000-0000-0000E26F0000}"/>
    <cellStyle name="Normal 40 7 2 2 2 2 2 5" xfId="11631" xr:uid="{00000000-0005-0000-0000-0000E36F0000}"/>
    <cellStyle name="Normal 40 7 2 2 2 2 2 5 2" xfId="39394" xr:uid="{00000000-0005-0000-0000-0000E46F0000}"/>
    <cellStyle name="Normal 40 7 2 2 2 2 2 5 3" xfId="24055" xr:uid="{00000000-0005-0000-0000-0000E56F0000}"/>
    <cellStyle name="Normal 40 7 2 2 2 2 2 6" xfId="18437" xr:uid="{00000000-0005-0000-0000-0000E66F0000}"/>
    <cellStyle name="Normal 40 7 2 2 2 2 2 6 2" xfId="36014" xr:uid="{00000000-0005-0000-0000-0000E76F0000}"/>
    <cellStyle name="Normal 40 7 2 2 2 2 2 7" xfId="9787" xr:uid="{00000000-0005-0000-0000-0000E86F0000}"/>
    <cellStyle name="Normal 40 7 2 2 2 2 2 7 2" xfId="33483" xr:uid="{00000000-0005-0000-0000-0000E96F0000}"/>
    <cellStyle name="Normal 40 7 2 2 2 2 2 8" xfId="7915" xr:uid="{00000000-0005-0000-0000-0000EA6F0000}"/>
    <cellStyle name="Normal 40 7 2 2 2 2 2 8 2" xfId="29739" xr:uid="{00000000-0005-0000-0000-0000EB6F0000}"/>
    <cellStyle name="Normal 40 7 2 2 2 2 2 9" xfId="6043" xr:uid="{00000000-0005-0000-0000-0000EC6F0000}"/>
    <cellStyle name="Normal 40 7 2 2 2 2 2 9 2" xfId="22183" xr:uid="{00000000-0005-0000-0000-0000ED6F0000}"/>
    <cellStyle name="Normal 40 7 2 2 2 2 3" xfId="2604" xr:uid="{00000000-0005-0000-0000-0000EE6F0000}"/>
    <cellStyle name="Normal 40 7 2 2 2 2 3 10" xfId="20616" xr:uid="{00000000-0005-0000-0000-0000EF6F0000}"/>
    <cellStyle name="Normal 40 7 2 2 2 2 3 2" xfId="13677" xr:uid="{00000000-0005-0000-0000-0000F06F0000}"/>
    <cellStyle name="Normal 40 7 2 2 2 2 3 2 2" xfId="41305" xr:uid="{00000000-0005-0000-0000-0000F16F0000}"/>
    <cellStyle name="Normal 40 7 2 2 2 2 3 2 3" xfId="37863" xr:uid="{00000000-0005-0000-0000-0000F26F0000}"/>
    <cellStyle name="Normal 40 7 2 2 2 2 3 2 4" xfId="31916" xr:uid="{00000000-0005-0000-0000-0000F36F0000}"/>
    <cellStyle name="Normal 40 7 2 2 2 2 3 2 5" xfId="25787" xr:uid="{00000000-0005-0000-0000-0000F46F0000}"/>
    <cellStyle name="Normal 40 7 2 2 2 2 3 3" xfId="16048" xr:uid="{00000000-0005-0000-0000-0000F56F0000}"/>
    <cellStyle name="Normal 40 7 2 2 2 2 3 3 2" xfId="43676" xr:uid="{00000000-0005-0000-0000-0000F66F0000}"/>
    <cellStyle name="Normal 40 7 2 2 2 2 3 3 3" xfId="27503" xr:uid="{00000000-0005-0000-0000-0000F76F0000}"/>
    <cellStyle name="Normal 40 7 2 2 2 2 3 4" xfId="11265" xr:uid="{00000000-0005-0000-0000-0000F86F0000}"/>
    <cellStyle name="Normal 40 7 2 2 2 2 3 4 2" xfId="39036" xr:uid="{00000000-0005-0000-0000-0000F96F0000}"/>
    <cellStyle name="Normal 40 7 2 2 2 2 3 4 3" xfId="24360" xr:uid="{00000000-0005-0000-0000-0000FA6F0000}"/>
    <cellStyle name="Normal 40 7 2 2 2 2 3 5" xfId="18742" xr:uid="{00000000-0005-0000-0000-0000FB6F0000}"/>
    <cellStyle name="Normal 40 7 2 2 2 2 3 5 2" xfId="36270" xr:uid="{00000000-0005-0000-0000-0000FC6F0000}"/>
    <cellStyle name="Normal 40 7 2 2 2 2 3 6" xfId="10092" xr:uid="{00000000-0005-0000-0000-0000FD6F0000}"/>
    <cellStyle name="Normal 40 7 2 2 2 2 3 6 2" xfId="33788" xr:uid="{00000000-0005-0000-0000-0000FE6F0000}"/>
    <cellStyle name="Normal 40 7 2 2 2 2 3 7" xfId="8220" xr:uid="{00000000-0005-0000-0000-0000FF6F0000}"/>
    <cellStyle name="Normal 40 7 2 2 2 2 3 7 2" xfId="30044" xr:uid="{00000000-0005-0000-0000-000000700000}"/>
    <cellStyle name="Normal 40 7 2 2 2 2 3 8" xfId="6348" xr:uid="{00000000-0005-0000-0000-000001700000}"/>
    <cellStyle name="Normal 40 7 2 2 2 2 3 8 2" xfId="22488" xr:uid="{00000000-0005-0000-0000-000002700000}"/>
    <cellStyle name="Normal 40 7 2 2 2 2 3 9" xfId="4476" xr:uid="{00000000-0005-0000-0000-000003700000}"/>
    <cellStyle name="Normal 40 7 2 2 2 2 4" xfId="2060" xr:uid="{00000000-0005-0000-0000-000004700000}"/>
    <cellStyle name="Normal 40 7 2 2 2 2 4 2" xfId="15124" xr:uid="{00000000-0005-0000-0000-000005700000}"/>
    <cellStyle name="Normal 40 7 2 2 2 2 4 2 2" xfId="42752" xr:uid="{00000000-0005-0000-0000-000006700000}"/>
    <cellStyle name="Normal 40 7 2 2 2 2 4 2 3" xfId="31373" xr:uid="{00000000-0005-0000-0000-000007700000}"/>
    <cellStyle name="Normal 40 7 2 2 2 2 4 2 4" xfId="28288" xr:uid="{00000000-0005-0000-0000-000008700000}"/>
    <cellStyle name="Normal 40 7 2 2 2 2 4 3" xfId="12641" xr:uid="{00000000-0005-0000-0000-000009700000}"/>
    <cellStyle name="Normal 40 7 2 2 2 2 4 3 2" xfId="40380" xr:uid="{00000000-0005-0000-0000-00000A700000}"/>
    <cellStyle name="Normal 40 7 2 2 2 2 4 3 3" xfId="23817" xr:uid="{00000000-0005-0000-0000-00000B700000}"/>
    <cellStyle name="Normal 40 7 2 2 2 2 4 4" xfId="18199" xr:uid="{00000000-0005-0000-0000-00000C700000}"/>
    <cellStyle name="Normal 40 7 2 2 2 2 4 4 2" xfId="37320" xr:uid="{00000000-0005-0000-0000-00000D700000}"/>
    <cellStyle name="Normal 40 7 2 2 2 2 4 5" xfId="9549" xr:uid="{00000000-0005-0000-0000-00000E700000}"/>
    <cellStyle name="Normal 40 7 2 2 2 2 4 5 2" xfId="33245" xr:uid="{00000000-0005-0000-0000-00000F700000}"/>
    <cellStyle name="Normal 40 7 2 2 2 2 4 6" xfId="7677" xr:uid="{00000000-0005-0000-0000-000010700000}"/>
    <cellStyle name="Normal 40 7 2 2 2 2 4 6 2" xfId="29501" xr:uid="{00000000-0005-0000-0000-000011700000}"/>
    <cellStyle name="Normal 40 7 2 2 2 2 4 7" xfId="5805" xr:uid="{00000000-0005-0000-0000-000012700000}"/>
    <cellStyle name="Normal 40 7 2 2 2 2 4 7 2" xfId="21945" xr:uid="{00000000-0005-0000-0000-000013700000}"/>
    <cellStyle name="Normal 40 7 2 2 2 2 4 8" xfId="3933" xr:uid="{00000000-0005-0000-0000-000014700000}"/>
    <cellStyle name="Normal 40 7 2 2 2 2 4 9" xfId="20073" xr:uid="{00000000-0005-0000-0000-000015700000}"/>
    <cellStyle name="Normal 40 7 2 2 2 2 5" xfId="12361" xr:uid="{00000000-0005-0000-0000-000016700000}"/>
    <cellStyle name="Normal 40 7 2 2 2 2 5 2" xfId="40108" xr:uid="{00000000-0005-0000-0000-000017700000}"/>
    <cellStyle name="Normal 40 7 2 2 2 2 5 3" xfId="30741" xr:uid="{00000000-0005-0000-0000-000018700000}"/>
    <cellStyle name="Normal 40 7 2 2 2 2 5 4" xfId="24863" xr:uid="{00000000-0005-0000-0000-000019700000}"/>
    <cellStyle name="Normal 40 7 2 2 2 2 6" xfId="14852" xr:uid="{00000000-0005-0000-0000-00001A700000}"/>
    <cellStyle name="Normal 40 7 2 2 2 2 6 2" xfId="42480" xr:uid="{00000000-0005-0000-0000-00001B700000}"/>
    <cellStyle name="Normal 40 7 2 2 2 2 6 3" xfId="34638" xr:uid="{00000000-0005-0000-0000-00001C700000}"/>
    <cellStyle name="Normal 40 7 2 2 2 2 6 4" xfId="26881" xr:uid="{00000000-0005-0000-0000-00001D700000}"/>
    <cellStyle name="Normal 40 7 2 2 2 2 7" xfId="17072" xr:uid="{00000000-0005-0000-0000-00001E700000}"/>
    <cellStyle name="Normal 40 7 2 2 2 2 7 2" xfId="44700" xr:uid="{00000000-0005-0000-0000-00001F700000}"/>
    <cellStyle name="Normal 40 7 2 2 2 2 7 3" xfId="23185" xr:uid="{00000000-0005-0000-0000-000020700000}"/>
    <cellStyle name="Normal 40 7 2 2 2 2 8" xfId="10789" xr:uid="{00000000-0005-0000-0000-000021700000}"/>
    <cellStyle name="Normal 40 7 2 2 2 2 8 2" xfId="38560" xr:uid="{00000000-0005-0000-0000-000022700000}"/>
    <cellStyle name="Normal 40 7 2 2 2 2 9" xfId="17567" xr:uid="{00000000-0005-0000-0000-000023700000}"/>
    <cellStyle name="Normal 40 7 2 2 2 2 9 2" xfId="35649" xr:uid="{00000000-0005-0000-0000-000024700000}"/>
    <cellStyle name="Normal 40 7 2 2 2 3" xfId="1258" xr:uid="{00000000-0005-0000-0000-000025700000}"/>
    <cellStyle name="Normal 40 7 2 2 2 3 10" xfId="6875" xr:uid="{00000000-0005-0000-0000-000026700000}"/>
    <cellStyle name="Normal 40 7 2 2 2 3 10 2" xfId="28699" xr:uid="{00000000-0005-0000-0000-000027700000}"/>
    <cellStyle name="Normal 40 7 2 2 2 3 11" xfId="5003" xr:uid="{00000000-0005-0000-0000-000028700000}"/>
    <cellStyle name="Normal 40 7 2 2 2 3 11 2" xfId="21143" xr:uid="{00000000-0005-0000-0000-000029700000}"/>
    <cellStyle name="Normal 40 7 2 2 2 3 12" xfId="3131" xr:uid="{00000000-0005-0000-0000-00002A700000}"/>
    <cellStyle name="Normal 40 7 2 2 2 3 13" xfId="19271" xr:uid="{00000000-0005-0000-0000-00002B700000}"/>
    <cellStyle name="Normal 40 7 2 2 2 3 2" xfId="2757" xr:uid="{00000000-0005-0000-0000-00002C700000}"/>
    <cellStyle name="Normal 40 7 2 2 2 3 2 10" xfId="20769" xr:uid="{00000000-0005-0000-0000-00002D700000}"/>
    <cellStyle name="Normal 40 7 2 2 2 3 2 2" xfId="13822" xr:uid="{00000000-0005-0000-0000-00002E700000}"/>
    <cellStyle name="Normal 40 7 2 2 2 3 2 2 2" xfId="41450" xr:uid="{00000000-0005-0000-0000-00002F700000}"/>
    <cellStyle name="Normal 40 7 2 2 2 3 2 2 3" xfId="38016" xr:uid="{00000000-0005-0000-0000-000030700000}"/>
    <cellStyle name="Normal 40 7 2 2 2 3 2 2 4" xfId="32069" xr:uid="{00000000-0005-0000-0000-000031700000}"/>
    <cellStyle name="Normal 40 7 2 2 2 3 2 2 5" xfId="25932" xr:uid="{00000000-0005-0000-0000-000032700000}"/>
    <cellStyle name="Normal 40 7 2 2 2 3 2 3" xfId="16193" xr:uid="{00000000-0005-0000-0000-000033700000}"/>
    <cellStyle name="Normal 40 7 2 2 2 3 2 3 2" xfId="43821" xr:uid="{00000000-0005-0000-0000-000034700000}"/>
    <cellStyle name="Normal 40 7 2 2 2 3 2 3 3" xfId="27656" xr:uid="{00000000-0005-0000-0000-000035700000}"/>
    <cellStyle name="Normal 40 7 2 2 2 3 2 4" xfId="11095" xr:uid="{00000000-0005-0000-0000-000036700000}"/>
    <cellStyle name="Normal 40 7 2 2 2 3 2 4 2" xfId="38866" xr:uid="{00000000-0005-0000-0000-000037700000}"/>
    <cellStyle name="Normal 40 7 2 2 2 3 2 4 3" xfId="24513" xr:uid="{00000000-0005-0000-0000-000038700000}"/>
    <cellStyle name="Normal 40 7 2 2 2 3 2 5" xfId="18895" xr:uid="{00000000-0005-0000-0000-000039700000}"/>
    <cellStyle name="Normal 40 7 2 2 2 3 2 5 2" xfId="36423" xr:uid="{00000000-0005-0000-0000-00003A700000}"/>
    <cellStyle name="Normal 40 7 2 2 2 3 2 6" xfId="10245" xr:uid="{00000000-0005-0000-0000-00003B700000}"/>
    <cellStyle name="Normal 40 7 2 2 2 3 2 6 2" xfId="33941" xr:uid="{00000000-0005-0000-0000-00003C700000}"/>
    <cellStyle name="Normal 40 7 2 2 2 3 2 7" xfId="8373" xr:uid="{00000000-0005-0000-0000-00003D700000}"/>
    <cellStyle name="Normal 40 7 2 2 2 3 2 7 2" xfId="30197" xr:uid="{00000000-0005-0000-0000-00003E700000}"/>
    <cellStyle name="Normal 40 7 2 2 2 3 2 8" xfId="6501" xr:uid="{00000000-0005-0000-0000-00003F700000}"/>
    <cellStyle name="Normal 40 7 2 2 2 3 2 8 2" xfId="22641" xr:uid="{00000000-0005-0000-0000-000040700000}"/>
    <cellStyle name="Normal 40 7 2 2 2 3 2 9" xfId="4629" xr:uid="{00000000-0005-0000-0000-000041700000}"/>
    <cellStyle name="Normal 40 7 2 2 2 3 3" xfId="2213" xr:uid="{00000000-0005-0000-0000-000042700000}"/>
    <cellStyle name="Normal 40 7 2 2 2 3 3 2" xfId="15040" xr:uid="{00000000-0005-0000-0000-000043700000}"/>
    <cellStyle name="Normal 40 7 2 2 2 3 3 2 2" xfId="42668" xr:uid="{00000000-0005-0000-0000-000044700000}"/>
    <cellStyle name="Normal 40 7 2 2 2 3 3 2 3" xfId="31526" xr:uid="{00000000-0005-0000-0000-000045700000}"/>
    <cellStyle name="Normal 40 7 2 2 2 3 3 2 4" xfId="26421" xr:uid="{00000000-0005-0000-0000-000046700000}"/>
    <cellStyle name="Normal 40 7 2 2 2 3 3 3" xfId="12550" xr:uid="{00000000-0005-0000-0000-000047700000}"/>
    <cellStyle name="Normal 40 7 2 2 2 3 3 3 2" xfId="40296" xr:uid="{00000000-0005-0000-0000-000048700000}"/>
    <cellStyle name="Normal 40 7 2 2 2 3 3 3 3" xfId="23970" xr:uid="{00000000-0005-0000-0000-000049700000}"/>
    <cellStyle name="Normal 40 7 2 2 2 3 3 4" xfId="18352" xr:uid="{00000000-0005-0000-0000-00004A700000}"/>
    <cellStyle name="Normal 40 7 2 2 2 3 3 4 2" xfId="37473" xr:uid="{00000000-0005-0000-0000-00004B700000}"/>
    <cellStyle name="Normal 40 7 2 2 2 3 3 5" xfId="9702" xr:uid="{00000000-0005-0000-0000-00004C700000}"/>
    <cellStyle name="Normal 40 7 2 2 2 3 3 5 2" xfId="33398" xr:uid="{00000000-0005-0000-0000-00004D700000}"/>
    <cellStyle name="Normal 40 7 2 2 2 3 3 6" xfId="7830" xr:uid="{00000000-0005-0000-0000-00004E700000}"/>
    <cellStyle name="Normal 40 7 2 2 2 3 3 6 2" xfId="29654" xr:uid="{00000000-0005-0000-0000-00004F700000}"/>
    <cellStyle name="Normal 40 7 2 2 2 3 3 7" xfId="5958" xr:uid="{00000000-0005-0000-0000-000050700000}"/>
    <cellStyle name="Normal 40 7 2 2 2 3 3 7 2" xfId="22098" xr:uid="{00000000-0005-0000-0000-000051700000}"/>
    <cellStyle name="Normal 40 7 2 2 2 3 3 8" xfId="4086" xr:uid="{00000000-0005-0000-0000-000052700000}"/>
    <cellStyle name="Normal 40 7 2 2 2 3 3 9" xfId="20226" xr:uid="{00000000-0005-0000-0000-000053700000}"/>
    <cellStyle name="Normal 40 7 2 2 2 3 4" xfId="12191" xr:uid="{00000000-0005-0000-0000-000054700000}"/>
    <cellStyle name="Normal 40 7 2 2 2 3 4 2" xfId="39938" xr:uid="{00000000-0005-0000-0000-000055700000}"/>
    <cellStyle name="Normal 40 7 2 2 2 3 4 3" xfId="30571" xr:uid="{00000000-0005-0000-0000-000056700000}"/>
    <cellStyle name="Normal 40 7 2 2 2 3 4 4" xfId="24779" xr:uid="{00000000-0005-0000-0000-000057700000}"/>
    <cellStyle name="Normal 40 7 2 2 2 3 5" xfId="14682" xr:uid="{00000000-0005-0000-0000-000058700000}"/>
    <cellStyle name="Normal 40 7 2 2 2 3 5 2" xfId="42310" xr:uid="{00000000-0005-0000-0000-000059700000}"/>
    <cellStyle name="Normal 40 7 2 2 2 3 5 3" xfId="34468" xr:uid="{00000000-0005-0000-0000-00005A700000}"/>
    <cellStyle name="Normal 40 7 2 2 2 3 5 4" xfId="26690" xr:uid="{00000000-0005-0000-0000-00005B700000}"/>
    <cellStyle name="Normal 40 7 2 2 2 3 6" xfId="16902" xr:uid="{00000000-0005-0000-0000-00005C700000}"/>
    <cellStyle name="Normal 40 7 2 2 2 3 6 2" xfId="44530" xr:uid="{00000000-0005-0000-0000-00005D700000}"/>
    <cellStyle name="Normal 40 7 2 2 2 3 6 3" xfId="23015" xr:uid="{00000000-0005-0000-0000-00005E700000}"/>
    <cellStyle name="Normal 40 7 2 2 2 3 7" xfId="10619" xr:uid="{00000000-0005-0000-0000-00005F700000}"/>
    <cellStyle name="Normal 40 7 2 2 2 3 7 2" xfId="38390" xr:uid="{00000000-0005-0000-0000-000060700000}"/>
    <cellStyle name="Normal 40 7 2 2 2 3 8" xfId="17397" xr:uid="{00000000-0005-0000-0000-000061700000}"/>
    <cellStyle name="Normal 40 7 2 2 2 3 8 2" xfId="35458" xr:uid="{00000000-0005-0000-0000-000062700000}"/>
    <cellStyle name="Normal 40 7 2 2 2 3 9" xfId="8747" xr:uid="{00000000-0005-0000-0000-000063700000}"/>
    <cellStyle name="Normal 40 7 2 2 2 3 9 2" xfId="32443" xr:uid="{00000000-0005-0000-0000-000064700000}"/>
    <cellStyle name="Normal 40 7 2 2 2 4" xfId="1891" xr:uid="{00000000-0005-0000-0000-000065700000}"/>
    <cellStyle name="Normal 40 7 2 2 2 4 10" xfId="3764" xr:uid="{00000000-0005-0000-0000-000066700000}"/>
    <cellStyle name="Normal 40 7 2 2 2 4 11" xfId="19904" xr:uid="{00000000-0005-0000-0000-000067700000}"/>
    <cellStyle name="Normal 40 7 2 2 2 4 2" xfId="13318" xr:uid="{00000000-0005-0000-0000-000068700000}"/>
    <cellStyle name="Normal 40 7 2 2 2 4 2 2" xfId="15689" xr:uid="{00000000-0005-0000-0000-000069700000}"/>
    <cellStyle name="Normal 40 7 2 2 2 4 2 2 2" xfId="43317" xr:uid="{00000000-0005-0000-0000-00006A700000}"/>
    <cellStyle name="Normal 40 7 2 2 2 4 2 3" xfId="40946" xr:uid="{00000000-0005-0000-0000-00006B700000}"/>
    <cellStyle name="Normal 40 7 2 2 2 4 2 4" xfId="37151" xr:uid="{00000000-0005-0000-0000-00006C700000}"/>
    <cellStyle name="Normal 40 7 2 2 2 4 2 5" xfId="31204" xr:uid="{00000000-0005-0000-0000-00006D700000}"/>
    <cellStyle name="Normal 40 7 2 2 2 4 2 6" xfId="25428" xr:uid="{00000000-0005-0000-0000-00006E700000}"/>
    <cellStyle name="Normal 40 7 2 2 2 4 3" xfId="12038" xr:uid="{00000000-0005-0000-0000-00006F700000}"/>
    <cellStyle name="Normal 40 7 2 2 2 4 3 2" xfId="39785" xr:uid="{00000000-0005-0000-0000-000070700000}"/>
    <cellStyle name="Normal 40 7 2 2 2 4 3 3" xfId="34315" xr:uid="{00000000-0005-0000-0000-000071700000}"/>
    <cellStyle name="Normal 40 7 2 2 2 4 3 4" xfId="27094" xr:uid="{00000000-0005-0000-0000-000072700000}"/>
    <cellStyle name="Normal 40 7 2 2 2 4 4" xfId="14529" xr:uid="{00000000-0005-0000-0000-000073700000}"/>
    <cellStyle name="Normal 40 7 2 2 2 4 4 2" xfId="42157" xr:uid="{00000000-0005-0000-0000-000074700000}"/>
    <cellStyle name="Normal 40 7 2 2 2 4 4 3" xfId="23648" xr:uid="{00000000-0005-0000-0000-000075700000}"/>
    <cellStyle name="Normal 40 7 2 2 2 4 5" xfId="11418" xr:uid="{00000000-0005-0000-0000-000076700000}"/>
    <cellStyle name="Normal 40 7 2 2 2 4 5 2" xfId="39189" xr:uid="{00000000-0005-0000-0000-000077700000}"/>
    <cellStyle name="Normal 40 7 2 2 2 4 6" xfId="18030" xr:uid="{00000000-0005-0000-0000-000078700000}"/>
    <cellStyle name="Normal 40 7 2 2 2 4 6 2" xfId="35861" xr:uid="{00000000-0005-0000-0000-000079700000}"/>
    <cellStyle name="Normal 40 7 2 2 2 4 7" xfId="9380" xr:uid="{00000000-0005-0000-0000-00007A700000}"/>
    <cellStyle name="Normal 40 7 2 2 2 4 7 2" xfId="33076" xr:uid="{00000000-0005-0000-0000-00007B700000}"/>
    <cellStyle name="Normal 40 7 2 2 2 4 8" xfId="7508" xr:uid="{00000000-0005-0000-0000-00007C700000}"/>
    <cellStyle name="Normal 40 7 2 2 2 4 8 2" xfId="29332" xr:uid="{00000000-0005-0000-0000-00007D700000}"/>
    <cellStyle name="Normal 40 7 2 2 2 4 9" xfId="5636" xr:uid="{00000000-0005-0000-0000-00007E700000}"/>
    <cellStyle name="Normal 40 7 2 2 2 4 9 2" xfId="21776" xr:uid="{00000000-0005-0000-0000-00007F700000}"/>
    <cellStyle name="Normal 40 7 2 2 2 5" xfId="2435" xr:uid="{00000000-0005-0000-0000-000080700000}"/>
    <cellStyle name="Normal 40 7 2 2 2 5 10" xfId="20447" xr:uid="{00000000-0005-0000-0000-000081700000}"/>
    <cellStyle name="Normal 40 7 2 2 2 5 2" xfId="13522" xr:uid="{00000000-0005-0000-0000-000082700000}"/>
    <cellStyle name="Normal 40 7 2 2 2 5 2 2" xfId="41150" xr:uid="{00000000-0005-0000-0000-000083700000}"/>
    <cellStyle name="Normal 40 7 2 2 2 5 2 3" xfId="37694" xr:uid="{00000000-0005-0000-0000-000084700000}"/>
    <cellStyle name="Normal 40 7 2 2 2 5 2 4" xfId="31747" xr:uid="{00000000-0005-0000-0000-000085700000}"/>
    <cellStyle name="Normal 40 7 2 2 2 5 2 5" xfId="25632" xr:uid="{00000000-0005-0000-0000-000086700000}"/>
    <cellStyle name="Normal 40 7 2 2 2 5 3" xfId="15893" xr:uid="{00000000-0005-0000-0000-000087700000}"/>
    <cellStyle name="Normal 40 7 2 2 2 5 3 2" xfId="43521" xr:uid="{00000000-0005-0000-0000-000088700000}"/>
    <cellStyle name="Normal 40 7 2 2 2 5 3 3" xfId="27334" xr:uid="{00000000-0005-0000-0000-000089700000}"/>
    <cellStyle name="Normal 40 7 2 2 2 5 4" xfId="10942" xr:uid="{00000000-0005-0000-0000-00008A700000}"/>
    <cellStyle name="Normal 40 7 2 2 2 5 4 2" xfId="38713" xr:uid="{00000000-0005-0000-0000-00008B700000}"/>
    <cellStyle name="Normal 40 7 2 2 2 5 4 3" xfId="24191" xr:uid="{00000000-0005-0000-0000-00008C700000}"/>
    <cellStyle name="Normal 40 7 2 2 2 5 5" xfId="18573" xr:uid="{00000000-0005-0000-0000-00008D700000}"/>
    <cellStyle name="Normal 40 7 2 2 2 5 5 2" xfId="36101" xr:uid="{00000000-0005-0000-0000-00008E700000}"/>
    <cellStyle name="Normal 40 7 2 2 2 5 6" xfId="9923" xr:uid="{00000000-0005-0000-0000-00008F700000}"/>
    <cellStyle name="Normal 40 7 2 2 2 5 6 2" xfId="33619" xr:uid="{00000000-0005-0000-0000-000090700000}"/>
    <cellStyle name="Normal 40 7 2 2 2 5 7" xfId="8051" xr:uid="{00000000-0005-0000-0000-000091700000}"/>
    <cellStyle name="Normal 40 7 2 2 2 5 7 2" xfId="29875" xr:uid="{00000000-0005-0000-0000-000092700000}"/>
    <cellStyle name="Normal 40 7 2 2 2 5 8" xfId="6179" xr:uid="{00000000-0005-0000-0000-000093700000}"/>
    <cellStyle name="Normal 40 7 2 2 2 5 8 2" xfId="22319" xr:uid="{00000000-0005-0000-0000-000094700000}"/>
    <cellStyle name="Normal 40 7 2 2 2 5 9" xfId="4307" xr:uid="{00000000-0005-0000-0000-000095700000}"/>
    <cellStyle name="Normal 40 7 2 2 2 6" xfId="1734" xr:uid="{00000000-0005-0000-0000-000096700000}"/>
    <cellStyle name="Normal 40 7 2 2 2 6 2" xfId="16443" xr:uid="{00000000-0005-0000-0000-000097700000}"/>
    <cellStyle name="Normal 40 7 2 2 2 6 2 2" xfId="44071" xr:uid="{00000000-0005-0000-0000-000098700000}"/>
    <cellStyle name="Normal 40 7 2 2 2 6 2 3" xfId="31047" xr:uid="{00000000-0005-0000-0000-000099700000}"/>
    <cellStyle name="Normal 40 7 2 2 2 6 2 4" xfId="26182" xr:uid="{00000000-0005-0000-0000-00009A700000}"/>
    <cellStyle name="Normal 40 7 2 2 2 6 3" xfId="14072" xr:uid="{00000000-0005-0000-0000-00009B700000}"/>
    <cellStyle name="Normal 40 7 2 2 2 6 3 2" xfId="41700" xr:uid="{00000000-0005-0000-0000-00009C700000}"/>
    <cellStyle name="Normal 40 7 2 2 2 6 3 3" xfId="27913" xr:uid="{00000000-0005-0000-0000-00009D700000}"/>
    <cellStyle name="Normal 40 7 2 2 2 6 4" xfId="17873" xr:uid="{00000000-0005-0000-0000-00009E700000}"/>
    <cellStyle name="Normal 40 7 2 2 2 6 4 2" xfId="36680" xr:uid="{00000000-0005-0000-0000-00009F700000}"/>
    <cellStyle name="Normal 40 7 2 2 2 6 4 3" xfId="23491" xr:uid="{00000000-0005-0000-0000-0000A0700000}"/>
    <cellStyle name="Normal 40 7 2 2 2 6 5" xfId="9223" xr:uid="{00000000-0005-0000-0000-0000A1700000}"/>
    <cellStyle name="Normal 40 7 2 2 2 6 5 2" xfId="32919" xr:uid="{00000000-0005-0000-0000-0000A2700000}"/>
    <cellStyle name="Normal 40 7 2 2 2 6 6" xfId="7351" xr:uid="{00000000-0005-0000-0000-0000A3700000}"/>
    <cellStyle name="Normal 40 7 2 2 2 6 6 2" xfId="29175" xr:uid="{00000000-0005-0000-0000-0000A4700000}"/>
    <cellStyle name="Normal 40 7 2 2 2 6 7" xfId="5479" xr:uid="{00000000-0005-0000-0000-0000A5700000}"/>
    <cellStyle name="Normal 40 7 2 2 2 6 7 2" xfId="21619" xr:uid="{00000000-0005-0000-0000-0000A6700000}"/>
    <cellStyle name="Normal 40 7 2 2 2 6 8" xfId="3607" xr:uid="{00000000-0005-0000-0000-0000A7700000}"/>
    <cellStyle name="Normal 40 7 2 2 2 6 9" xfId="19747" xr:uid="{00000000-0005-0000-0000-0000A8700000}"/>
    <cellStyle name="Normal 40 7 2 2 2 7" xfId="1581" xr:uid="{00000000-0005-0000-0000-0000A9700000}"/>
    <cellStyle name="Normal 40 7 2 2 2 7 2" xfId="15005" xr:uid="{00000000-0005-0000-0000-0000AA700000}"/>
    <cellStyle name="Normal 40 7 2 2 2 7 2 2" xfId="42633" xr:uid="{00000000-0005-0000-0000-0000AB700000}"/>
    <cellStyle name="Normal 40 7 2 2 2 7 2 3" xfId="30894" xr:uid="{00000000-0005-0000-0000-0000AC700000}"/>
    <cellStyle name="Normal 40 7 2 2 2 7 2 4" xfId="28204" xr:uid="{00000000-0005-0000-0000-0000AD700000}"/>
    <cellStyle name="Normal 40 7 2 2 2 7 3" xfId="12514" xr:uid="{00000000-0005-0000-0000-0000AE700000}"/>
    <cellStyle name="Normal 40 7 2 2 2 7 3 2" xfId="40261" xr:uid="{00000000-0005-0000-0000-0000AF700000}"/>
    <cellStyle name="Normal 40 7 2 2 2 7 3 3" xfId="23338" xr:uid="{00000000-0005-0000-0000-0000B0700000}"/>
    <cellStyle name="Normal 40 7 2 2 2 7 4" xfId="17720" xr:uid="{00000000-0005-0000-0000-0000B1700000}"/>
    <cellStyle name="Normal 40 7 2 2 2 7 4 2" xfId="35298" xr:uid="{00000000-0005-0000-0000-0000B2700000}"/>
    <cellStyle name="Normal 40 7 2 2 2 7 5" xfId="9070" xr:uid="{00000000-0005-0000-0000-0000B3700000}"/>
    <cellStyle name="Normal 40 7 2 2 2 7 5 2" xfId="32766" xr:uid="{00000000-0005-0000-0000-0000B4700000}"/>
    <cellStyle name="Normal 40 7 2 2 2 7 6" xfId="7198" xr:uid="{00000000-0005-0000-0000-0000B5700000}"/>
    <cellStyle name="Normal 40 7 2 2 2 7 6 2" xfId="29022" xr:uid="{00000000-0005-0000-0000-0000B6700000}"/>
    <cellStyle name="Normal 40 7 2 2 2 7 7" xfId="5326" xr:uid="{00000000-0005-0000-0000-0000B7700000}"/>
    <cellStyle name="Normal 40 7 2 2 2 7 7 2" xfId="21466" xr:uid="{00000000-0005-0000-0000-0000B8700000}"/>
    <cellStyle name="Normal 40 7 2 2 2 7 8" xfId="3454" xr:uid="{00000000-0005-0000-0000-0000B9700000}"/>
    <cellStyle name="Normal 40 7 2 2 2 7 9" xfId="19594" xr:uid="{00000000-0005-0000-0000-0000BA700000}"/>
    <cellStyle name="Normal 40 7 2 2 2 8" xfId="11885" xr:uid="{00000000-0005-0000-0000-0000BB700000}"/>
    <cellStyle name="Normal 40 7 2 2 2 8 2" xfId="39634" xr:uid="{00000000-0005-0000-0000-0000BC700000}"/>
    <cellStyle name="Normal 40 7 2 2 2 8 3" xfId="36994" xr:uid="{00000000-0005-0000-0000-0000BD700000}"/>
    <cellStyle name="Normal 40 7 2 2 2 8 4" xfId="30418" xr:uid="{00000000-0005-0000-0000-0000BE700000}"/>
    <cellStyle name="Normal 40 7 2 2 2 8 5" xfId="24744" xr:uid="{00000000-0005-0000-0000-0000BF700000}"/>
    <cellStyle name="Normal 40 7 2 2 2 9" xfId="14376" xr:uid="{00000000-0005-0000-0000-0000C0700000}"/>
    <cellStyle name="Normal 40 7 2 2 2 9 2" xfId="42004" xr:uid="{00000000-0005-0000-0000-0000C1700000}"/>
    <cellStyle name="Normal 40 7 2 2 2 9 3" xfId="34162" xr:uid="{00000000-0005-0000-0000-0000C2700000}"/>
    <cellStyle name="Normal 40 7 2 2 2 9 4" xfId="26530" xr:uid="{00000000-0005-0000-0000-0000C3700000}"/>
    <cellStyle name="Normal 40 7 2 2 3" xfId="1053" xr:uid="{00000000-0005-0000-0000-0000C4700000}"/>
    <cellStyle name="Normal 40 7 2 2 3 10" xfId="16698" xr:uid="{00000000-0005-0000-0000-0000C5700000}"/>
    <cellStyle name="Normal 40 7 2 2 3 10 2" xfId="44326" xr:uid="{00000000-0005-0000-0000-0000C6700000}"/>
    <cellStyle name="Normal 40 7 2 2 3 10 3" xfId="22811" xr:uid="{00000000-0005-0000-0000-0000C7700000}"/>
    <cellStyle name="Normal 40 7 2 2 3 11" xfId="10415" xr:uid="{00000000-0005-0000-0000-0000C8700000}"/>
    <cellStyle name="Normal 40 7 2 2 3 11 2" xfId="38186" xr:uid="{00000000-0005-0000-0000-0000C9700000}"/>
    <cellStyle name="Normal 40 7 2 2 3 12" xfId="17193" xr:uid="{00000000-0005-0000-0000-0000CA700000}"/>
    <cellStyle name="Normal 40 7 2 2 3 12 2" xfId="35094" xr:uid="{00000000-0005-0000-0000-0000CB700000}"/>
    <cellStyle name="Normal 40 7 2 2 3 13" xfId="8543" xr:uid="{00000000-0005-0000-0000-0000CC700000}"/>
    <cellStyle name="Normal 40 7 2 2 3 13 2" xfId="32239" xr:uid="{00000000-0005-0000-0000-0000CD700000}"/>
    <cellStyle name="Normal 40 7 2 2 3 14" xfId="6671" xr:uid="{00000000-0005-0000-0000-0000CE700000}"/>
    <cellStyle name="Normal 40 7 2 2 3 14 2" xfId="28495" xr:uid="{00000000-0005-0000-0000-0000CF700000}"/>
    <cellStyle name="Normal 40 7 2 2 3 15" xfId="4799" xr:uid="{00000000-0005-0000-0000-0000D0700000}"/>
    <cellStyle name="Normal 40 7 2 2 3 15 2" xfId="20939" xr:uid="{00000000-0005-0000-0000-0000D1700000}"/>
    <cellStyle name="Normal 40 7 2 2 3 16" xfId="2927" xr:uid="{00000000-0005-0000-0000-0000D2700000}"/>
    <cellStyle name="Normal 40 7 2 2 3 17" xfId="19067" xr:uid="{00000000-0005-0000-0000-0000D3700000}"/>
    <cellStyle name="Normal 40 7 2 2 3 2" xfId="1377" xr:uid="{00000000-0005-0000-0000-0000D4700000}"/>
    <cellStyle name="Normal 40 7 2 2 3 2 10" xfId="6994" xr:uid="{00000000-0005-0000-0000-0000D5700000}"/>
    <cellStyle name="Normal 40 7 2 2 3 2 10 2" xfId="28818" xr:uid="{00000000-0005-0000-0000-0000D6700000}"/>
    <cellStyle name="Normal 40 7 2 2 3 2 11" xfId="5122" xr:uid="{00000000-0005-0000-0000-0000D7700000}"/>
    <cellStyle name="Normal 40 7 2 2 3 2 11 2" xfId="21262" xr:uid="{00000000-0005-0000-0000-0000D8700000}"/>
    <cellStyle name="Normal 40 7 2 2 3 2 12" xfId="3250" xr:uid="{00000000-0005-0000-0000-0000D9700000}"/>
    <cellStyle name="Normal 40 7 2 2 3 2 13" xfId="19390" xr:uid="{00000000-0005-0000-0000-0000DA700000}"/>
    <cellStyle name="Normal 40 7 2 2 3 2 2" xfId="2553" xr:uid="{00000000-0005-0000-0000-0000DB700000}"/>
    <cellStyle name="Normal 40 7 2 2 3 2 2 10" xfId="20565" xr:uid="{00000000-0005-0000-0000-0000DC700000}"/>
    <cellStyle name="Normal 40 7 2 2 3 2 2 2" xfId="13626" xr:uid="{00000000-0005-0000-0000-0000DD700000}"/>
    <cellStyle name="Normal 40 7 2 2 3 2 2 2 2" xfId="41254" xr:uid="{00000000-0005-0000-0000-0000DE700000}"/>
    <cellStyle name="Normal 40 7 2 2 3 2 2 2 3" xfId="37812" xr:uid="{00000000-0005-0000-0000-0000DF700000}"/>
    <cellStyle name="Normal 40 7 2 2 3 2 2 2 4" xfId="31865" xr:uid="{00000000-0005-0000-0000-0000E0700000}"/>
    <cellStyle name="Normal 40 7 2 2 3 2 2 2 5" xfId="25736" xr:uid="{00000000-0005-0000-0000-0000E1700000}"/>
    <cellStyle name="Normal 40 7 2 2 3 2 2 3" xfId="15997" xr:uid="{00000000-0005-0000-0000-0000E2700000}"/>
    <cellStyle name="Normal 40 7 2 2 3 2 2 3 2" xfId="43625" xr:uid="{00000000-0005-0000-0000-0000E3700000}"/>
    <cellStyle name="Normal 40 7 2 2 3 2 2 3 3" xfId="27452" xr:uid="{00000000-0005-0000-0000-0000E4700000}"/>
    <cellStyle name="Normal 40 7 2 2 3 2 2 4" xfId="11214" xr:uid="{00000000-0005-0000-0000-0000E5700000}"/>
    <cellStyle name="Normal 40 7 2 2 3 2 2 4 2" xfId="38985" xr:uid="{00000000-0005-0000-0000-0000E6700000}"/>
    <cellStyle name="Normal 40 7 2 2 3 2 2 4 3" xfId="24309" xr:uid="{00000000-0005-0000-0000-0000E7700000}"/>
    <cellStyle name="Normal 40 7 2 2 3 2 2 5" xfId="18691" xr:uid="{00000000-0005-0000-0000-0000E8700000}"/>
    <cellStyle name="Normal 40 7 2 2 3 2 2 5 2" xfId="36219" xr:uid="{00000000-0005-0000-0000-0000E9700000}"/>
    <cellStyle name="Normal 40 7 2 2 3 2 2 6" xfId="10041" xr:uid="{00000000-0005-0000-0000-0000EA700000}"/>
    <cellStyle name="Normal 40 7 2 2 3 2 2 6 2" xfId="33737" xr:uid="{00000000-0005-0000-0000-0000EB700000}"/>
    <cellStyle name="Normal 40 7 2 2 3 2 2 7" xfId="8169" xr:uid="{00000000-0005-0000-0000-0000EC700000}"/>
    <cellStyle name="Normal 40 7 2 2 3 2 2 7 2" xfId="29993" xr:uid="{00000000-0005-0000-0000-0000ED700000}"/>
    <cellStyle name="Normal 40 7 2 2 3 2 2 8" xfId="6297" xr:uid="{00000000-0005-0000-0000-0000EE700000}"/>
    <cellStyle name="Normal 40 7 2 2 3 2 2 8 2" xfId="22437" xr:uid="{00000000-0005-0000-0000-0000EF700000}"/>
    <cellStyle name="Normal 40 7 2 2 3 2 2 9" xfId="4425" xr:uid="{00000000-0005-0000-0000-0000F0700000}"/>
    <cellStyle name="Normal 40 7 2 2 3 2 3" xfId="2009" xr:uid="{00000000-0005-0000-0000-0000F1700000}"/>
    <cellStyle name="Normal 40 7 2 2 3 2 3 2" xfId="15439" xr:uid="{00000000-0005-0000-0000-0000F2700000}"/>
    <cellStyle name="Normal 40 7 2 2 3 2 3 2 2" xfId="43067" xr:uid="{00000000-0005-0000-0000-0000F3700000}"/>
    <cellStyle name="Normal 40 7 2 2 3 2 3 2 3" xfId="31322" xr:uid="{00000000-0005-0000-0000-0000F4700000}"/>
    <cellStyle name="Normal 40 7 2 2 3 2 3 2 4" xfId="28325" xr:uid="{00000000-0005-0000-0000-0000F5700000}"/>
    <cellStyle name="Normal 40 7 2 2 3 2 3 3" xfId="13046" xr:uid="{00000000-0005-0000-0000-0000F6700000}"/>
    <cellStyle name="Normal 40 7 2 2 3 2 3 3 2" xfId="40695" xr:uid="{00000000-0005-0000-0000-0000F7700000}"/>
    <cellStyle name="Normal 40 7 2 2 3 2 3 3 3" xfId="23766" xr:uid="{00000000-0005-0000-0000-0000F8700000}"/>
    <cellStyle name="Normal 40 7 2 2 3 2 3 4" xfId="18148" xr:uid="{00000000-0005-0000-0000-0000F9700000}"/>
    <cellStyle name="Normal 40 7 2 2 3 2 3 4 2" xfId="37269" xr:uid="{00000000-0005-0000-0000-0000FA700000}"/>
    <cellStyle name="Normal 40 7 2 2 3 2 3 5" xfId="9498" xr:uid="{00000000-0005-0000-0000-0000FB700000}"/>
    <cellStyle name="Normal 40 7 2 2 3 2 3 5 2" xfId="33194" xr:uid="{00000000-0005-0000-0000-0000FC700000}"/>
    <cellStyle name="Normal 40 7 2 2 3 2 3 6" xfId="7626" xr:uid="{00000000-0005-0000-0000-0000FD700000}"/>
    <cellStyle name="Normal 40 7 2 2 3 2 3 6 2" xfId="29450" xr:uid="{00000000-0005-0000-0000-0000FE700000}"/>
    <cellStyle name="Normal 40 7 2 2 3 2 3 7" xfId="5754" xr:uid="{00000000-0005-0000-0000-0000FF700000}"/>
    <cellStyle name="Normal 40 7 2 2 3 2 3 7 2" xfId="21894" xr:uid="{00000000-0005-0000-0000-000000710000}"/>
    <cellStyle name="Normal 40 7 2 2 3 2 3 8" xfId="3882" xr:uid="{00000000-0005-0000-0000-000001710000}"/>
    <cellStyle name="Normal 40 7 2 2 3 2 3 9" xfId="20022" xr:uid="{00000000-0005-0000-0000-000002710000}"/>
    <cellStyle name="Normal 40 7 2 2 3 2 4" xfId="12310" xr:uid="{00000000-0005-0000-0000-000003710000}"/>
    <cellStyle name="Normal 40 7 2 2 3 2 4 2" xfId="40057" xr:uid="{00000000-0005-0000-0000-000004710000}"/>
    <cellStyle name="Normal 40 7 2 2 3 2 4 3" xfId="30690" xr:uid="{00000000-0005-0000-0000-000005710000}"/>
    <cellStyle name="Normal 40 7 2 2 3 2 4 4" xfId="25178" xr:uid="{00000000-0005-0000-0000-000006710000}"/>
    <cellStyle name="Normal 40 7 2 2 3 2 5" xfId="14801" xr:uid="{00000000-0005-0000-0000-000007710000}"/>
    <cellStyle name="Normal 40 7 2 2 3 2 5 2" xfId="42429" xr:uid="{00000000-0005-0000-0000-000008710000}"/>
    <cellStyle name="Normal 40 7 2 2 3 2 5 3" xfId="34587" xr:uid="{00000000-0005-0000-0000-000009710000}"/>
    <cellStyle name="Normal 40 7 2 2 3 2 5 4" xfId="26770" xr:uid="{00000000-0005-0000-0000-00000A710000}"/>
    <cellStyle name="Normal 40 7 2 2 3 2 6" xfId="17021" xr:uid="{00000000-0005-0000-0000-00000B710000}"/>
    <cellStyle name="Normal 40 7 2 2 3 2 6 2" xfId="44649" xr:uid="{00000000-0005-0000-0000-00000C710000}"/>
    <cellStyle name="Normal 40 7 2 2 3 2 6 3" xfId="23134" xr:uid="{00000000-0005-0000-0000-00000D710000}"/>
    <cellStyle name="Normal 40 7 2 2 3 2 7" xfId="10738" xr:uid="{00000000-0005-0000-0000-00000E710000}"/>
    <cellStyle name="Normal 40 7 2 2 3 2 7 2" xfId="38509" xr:uid="{00000000-0005-0000-0000-00000F710000}"/>
    <cellStyle name="Normal 40 7 2 2 3 2 8" xfId="17516" xr:uid="{00000000-0005-0000-0000-000010710000}"/>
    <cellStyle name="Normal 40 7 2 2 3 2 8 2" xfId="35538" xr:uid="{00000000-0005-0000-0000-000011710000}"/>
    <cellStyle name="Normal 40 7 2 2 3 2 9" xfId="8866" xr:uid="{00000000-0005-0000-0000-000012710000}"/>
    <cellStyle name="Normal 40 7 2 2 3 2 9 2" xfId="32562" xr:uid="{00000000-0005-0000-0000-000013710000}"/>
    <cellStyle name="Normal 40 7 2 2 3 3" xfId="1207" xr:uid="{00000000-0005-0000-0000-000014710000}"/>
    <cellStyle name="Normal 40 7 2 2 3 3 10" xfId="6824" xr:uid="{00000000-0005-0000-0000-000015710000}"/>
    <cellStyle name="Normal 40 7 2 2 3 3 10 2" xfId="28648" xr:uid="{00000000-0005-0000-0000-000016710000}"/>
    <cellStyle name="Normal 40 7 2 2 3 3 11" xfId="4952" xr:uid="{00000000-0005-0000-0000-000017710000}"/>
    <cellStyle name="Normal 40 7 2 2 3 3 11 2" xfId="21092" xr:uid="{00000000-0005-0000-0000-000018710000}"/>
    <cellStyle name="Normal 40 7 2 2 3 3 12" xfId="3080" xr:uid="{00000000-0005-0000-0000-000019710000}"/>
    <cellStyle name="Normal 40 7 2 2 3 3 13" xfId="19220" xr:uid="{00000000-0005-0000-0000-00001A710000}"/>
    <cellStyle name="Normal 40 7 2 2 3 3 2" xfId="2706" xr:uid="{00000000-0005-0000-0000-00001B710000}"/>
    <cellStyle name="Normal 40 7 2 2 3 3 2 10" xfId="20718" xr:uid="{00000000-0005-0000-0000-00001C710000}"/>
    <cellStyle name="Normal 40 7 2 2 3 3 2 2" xfId="13771" xr:uid="{00000000-0005-0000-0000-00001D710000}"/>
    <cellStyle name="Normal 40 7 2 2 3 3 2 2 2" xfId="41399" xr:uid="{00000000-0005-0000-0000-00001E710000}"/>
    <cellStyle name="Normal 40 7 2 2 3 3 2 2 3" xfId="37965" xr:uid="{00000000-0005-0000-0000-00001F710000}"/>
    <cellStyle name="Normal 40 7 2 2 3 3 2 2 4" xfId="32018" xr:uid="{00000000-0005-0000-0000-000020710000}"/>
    <cellStyle name="Normal 40 7 2 2 3 3 2 2 5" xfId="25881" xr:uid="{00000000-0005-0000-0000-000021710000}"/>
    <cellStyle name="Normal 40 7 2 2 3 3 2 3" xfId="16142" xr:uid="{00000000-0005-0000-0000-000022710000}"/>
    <cellStyle name="Normal 40 7 2 2 3 3 2 3 2" xfId="43770" xr:uid="{00000000-0005-0000-0000-000023710000}"/>
    <cellStyle name="Normal 40 7 2 2 3 3 2 3 3" xfId="27605" xr:uid="{00000000-0005-0000-0000-000024710000}"/>
    <cellStyle name="Normal 40 7 2 2 3 3 2 4" xfId="11044" xr:uid="{00000000-0005-0000-0000-000025710000}"/>
    <cellStyle name="Normal 40 7 2 2 3 3 2 4 2" xfId="38815" xr:uid="{00000000-0005-0000-0000-000026710000}"/>
    <cellStyle name="Normal 40 7 2 2 3 3 2 4 3" xfId="24462" xr:uid="{00000000-0005-0000-0000-000027710000}"/>
    <cellStyle name="Normal 40 7 2 2 3 3 2 5" xfId="18844" xr:uid="{00000000-0005-0000-0000-000028710000}"/>
    <cellStyle name="Normal 40 7 2 2 3 3 2 5 2" xfId="36372" xr:uid="{00000000-0005-0000-0000-000029710000}"/>
    <cellStyle name="Normal 40 7 2 2 3 3 2 6" xfId="10194" xr:uid="{00000000-0005-0000-0000-00002A710000}"/>
    <cellStyle name="Normal 40 7 2 2 3 3 2 6 2" xfId="33890" xr:uid="{00000000-0005-0000-0000-00002B710000}"/>
    <cellStyle name="Normal 40 7 2 2 3 3 2 7" xfId="8322" xr:uid="{00000000-0005-0000-0000-00002C710000}"/>
    <cellStyle name="Normal 40 7 2 2 3 3 2 7 2" xfId="30146" xr:uid="{00000000-0005-0000-0000-00002D710000}"/>
    <cellStyle name="Normal 40 7 2 2 3 3 2 8" xfId="6450" xr:uid="{00000000-0005-0000-0000-00002E710000}"/>
    <cellStyle name="Normal 40 7 2 2 3 3 2 8 2" xfId="22590" xr:uid="{00000000-0005-0000-0000-00002F710000}"/>
    <cellStyle name="Normal 40 7 2 2 3 3 2 9" xfId="4578" xr:uid="{00000000-0005-0000-0000-000030710000}"/>
    <cellStyle name="Normal 40 7 2 2 3 3 3" xfId="2162" xr:uid="{00000000-0005-0000-0000-000031710000}"/>
    <cellStyle name="Normal 40 7 2 2 3 3 3 2" xfId="15023" xr:uid="{00000000-0005-0000-0000-000032710000}"/>
    <cellStyle name="Normal 40 7 2 2 3 3 3 2 2" xfId="42651" xr:uid="{00000000-0005-0000-0000-000033710000}"/>
    <cellStyle name="Normal 40 7 2 2 3 3 3 2 3" xfId="31475" xr:uid="{00000000-0005-0000-0000-000034710000}"/>
    <cellStyle name="Normal 40 7 2 2 3 3 3 2 4" xfId="28265" xr:uid="{00000000-0005-0000-0000-000035710000}"/>
    <cellStyle name="Normal 40 7 2 2 3 3 3 3" xfId="12532" xr:uid="{00000000-0005-0000-0000-000036710000}"/>
    <cellStyle name="Normal 40 7 2 2 3 3 3 3 2" xfId="40279" xr:uid="{00000000-0005-0000-0000-000037710000}"/>
    <cellStyle name="Normal 40 7 2 2 3 3 3 3 3" xfId="23919" xr:uid="{00000000-0005-0000-0000-000038710000}"/>
    <cellStyle name="Normal 40 7 2 2 3 3 3 4" xfId="18301" xr:uid="{00000000-0005-0000-0000-000039710000}"/>
    <cellStyle name="Normal 40 7 2 2 3 3 3 4 2" xfId="37422" xr:uid="{00000000-0005-0000-0000-00003A710000}"/>
    <cellStyle name="Normal 40 7 2 2 3 3 3 5" xfId="9651" xr:uid="{00000000-0005-0000-0000-00003B710000}"/>
    <cellStyle name="Normal 40 7 2 2 3 3 3 5 2" xfId="33347" xr:uid="{00000000-0005-0000-0000-00003C710000}"/>
    <cellStyle name="Normal 40 7 2 2 3 3 3 6" xfId="7779" xr:uid="{00000000-0005-0000-0000-00003D710000}"/>
    <cellStyle name="Normal 40 7 2 2 3 3 3 6 2" xfId="29603" xr:uid="{00000000-0005-0000-0000-00003E710000}"/>
    <cellStyle name="Normal 40 7 2 2 3 3 3 7" xfId="5907" xr:uid="{00000000-0005-0000-0000-00003F710000}"/>
    <cellStyle name="Normal 40 7 2 2 3 3 3 7 2" xfId="22047" xr:uid="{00000000-0005-0000-0000-000040710000}"/>
    <cellStyle name="Normal 40 7 2 2 3 3 3 8" xfId="4035" xr:uid="{00000000-0005-0000-0000-000041710000}"/>
    <cellStyle name="Normal 40 7 2 2 3 3 3 9" xfId="20175" xr:uid="{00000000-0005-0000-0000-000042710000}"/>
    <cellStyle name="Normal 40 7 2 2 3 3 4" xfId="12140" xr:uid="{00000000-0005-0000-0000-000043710000}"/>
    <cellStyle name="Normal 40 7 2 2 3 3 4 2" xfId="39887" xr:uid="{00000000-0005-0000-0000-000044710000}"/>
    <cellStyle name="Normal 40 7 2 2 3 3 4 3" xfId="30520" xr:uid="{00000000-0005-0000-0000-000045710000}"/>
    <cellStyle name="Normal 40 7 2 2 3 3 4 4" xfId="24762" xr:uid="{00000000-0005-0000-0000-000046710000}"/>
    <cellStyle name="Normal 40 7 2 2 3 3 5" xfId="14631" xr:uid="{00000000-0005-0000-0000-000047710000}"/>
    <cellStyle name="Normal 40 7 2 2 3 3 5 2" xfId="42259" xr:uid="{00000000-0005-0000-0000-000048710000}"/>
    <cellStyle name="Normal 40 7 2 2 3 3 5 3" xfId="34417" xr:uid="{00000000-0005-0000-0000-000049710000}"/>
    <cellStyle name="Normal 40 7 2 2 3 3 5 4" xfId="26639" xr:uid="{00000000-0005-0000-0000-00004A710000}"/>
    <cellStyle name="Normal 40 7 2 2 3 3 6" xfId="16851" xr:uid="{00000000-0005-0000-0000-00004B710000}"/>
    <cellStyle name="Normal 40 7 2 2 3 3 6 2" xfId="44479" xr:uid="{00000000-0005-0000-0000-00004C710000}"/>
    <cellStyle name="Normal 40 7 2 2 3 3 6 3" xfId="22964" xr:uid="{00000000-0005-0000-0000-00004D710000}"/>
    <cellStyle name="Normal 40 7 2 2 3 3 7" xfId="10568" xr:uid="{00000000-0005-0000-0000-00004E710000}"/>
    <cellStyle name="Normal 40 7 2 2 3 3 7 2" xfId="38339" xr:uid="{00000000-0005-0000-0000-00004F710000}"/>
    <cellStyle name="Normal 40 7 2 2 3 3 8" xfId="17346" xr:uid="{00000000-0005-0000-0000-000050710000}"/>
    <cellStyle name="Normal 40 7 2 2 3 3 8 2" xfId="35407" xr:uid="{00000000-0005-0000-0000-000051710000}"/>
    <cellStyle name="Normal 40 7 2 2 3 3 9" xfId="8696" xr:uid="{00000000-0005-0000-0000-000052710000}"/>
    <cellStyle name="Normal 40 7 2 2 3 3 9 2" xfId="32392" xr:uid="{00000000-0005-0000-0000-000053710000}"/>
    <cellStyle name="Normal 40 7 2 2 3 4" xfId="1840" xr:uid="{00000000-0005-0000-0000-000054710000}"/>
    <cellStyle name="Normal 40 7 2 2 3 4 10" xfId="3713" xr:uid="{00000000-0005-0000-0000-000055710000}"/>
    <cellStyle name="Normal 40 7 2 2 3 4 11" xfId="19853" xr:uid="{00000000-0005-0000-0000-000056710000}"/>
    <cellStyle name="Normal 40 7 2 2 3 4 2" xfId="13289" xr:uid="{00000000-0005-0000-0000-000057710000}"/>
    <cellStyle name="Normal 40 7 2 2 3 4 2 2" xfId="15660" xr:uid="{00000000-0005-0000-0000-000058710000}"/>
    <cellStyle name="Normal 40 7 2 2 3 4 2 2 2" xfId="43288" xr:uid="{00000000-0005-0000-0000-000059710000}"/>
    <cellStyle name="Normal 40 7 2 2 3 4 2 3" xfId="40917" xr:uid="{00000000-0005-0000-0000-00005A710000}"/>
    <cellStyle name="Normal 40 7 2 2 3 4 2 4" xfId="37100" xr:uid="{00000000-0005-0000-0000-00005B710000}"/>
    <cellStyle name="Normal 40 7 2 2 3 4 2 5" xfId="31153" xr:uid="{00000000-0005-0000-0000-00005C710000}"/>
    <cellStyle name="Normal 40 7 2 2 3 4 2 6" xfId="25399" xr:uid="{00000000-0005-0000-0000-00005D710000}"/>
    <cellStyle name="Normal 40 7 2 2 3 4 3" xfId="11987" xr:uid="{00000000-0005-0000-0000-00005E710000}"/>
    <cellStyle name="Normal 40 7 2 2 3 4 3 2" xfId="39734" xr:uid="{00000000-0005-0000-0000-00005F710000}"/>
    <cellStyle name="Normal 40 7 2 2 3 4 3 3" xfId="34264" xr:uid="{00000000-0005-0000-0000-000060710000}"/>
    <cellStyle name="Normal 40 7 2 2 3 4 3 4" xfId="27064" xr:uid="{00000000-0005-0000-0000-000061710000}"/>
    <cellStyle name="Normal 40 7 2 2 3 4 4" xfId="14478" xr:uid="{00000000-0005-0000-0000-000062710000}"/>
    <cellStyle name="Normal 40 7 2 2 3 4 4 2" xfId="42106" xr:uid="{00000000-0005-0000-0000-000063710000}"/>
    <cellStyle name="Normal 40 7 2 2 3 4 4 3" xfId="23597" xr:uid="{00000000-0005-0000-0000-000064710000}"/>
    <cellStyle name="Normal 40 7 2 2 3 4 5" xfId="11367" xr:uid="{00000000-0005-0000-0000-000065710000}"/>
    <cellStyle name="Normal 40 7 2 2 3 4 5 2" xfId="39138" xr:uid="{00000000-0005-0000-0000-000066710000}"/>
    <cellStyle name="Normal 40 7 2 2 3 4 6" xfId="17979" xr:uid="{00000000-0005-0000-0000-000067710000}"/>
    <cellStyle name="Normal 40 7 2 2 3 4 6 2" xfId="35831" xr:uid="{00000000-0005-0000-0000-000068710000}"/>
    <cellStyle name="Normal 40 7 2 2 3 4 7" xfId="9329" xr:uid="{00000000-0005-0000-0000-000069710000}"/>
    <cellStyle name="Normal 40 7 2 2 3 4 7 2" xfId="33025" xr:uid="{00000000-0005-0000-0000-00006A710000}"/>
    <cellStyle name="Normal 40 7 2 2 3 4 8" xfId="7457" xr:uid="{00000000-0005-0000-0000-00006B710000}"/>
    <cellStyle name="Normal 40 7 2 2 3 4 8 2" xfId="29281" xr:uid="{00000000-0005-0000-0000-00006C710000}"/>
    <cellStyle name="Normal 40 7 2 2 3 4 9" xfId="5585" xr:uid="{00000000-0005-0000-0000-00006D710000}"/>
    <cellStyle name="Normal 40 7 2 2 3 4 9 2" xfId="21725" xr:uid="{00000000-0005-0000-0000-00006E710000}"/>
    <cellStyle name="Normal 40 7 2 2 3 5" xfId="2384" xr:uid="{00000000-0005-0000-0000-00006F710000}"/>
    <cellStyle name="Normal 40 7 2 2 3 5 10" xfId="20396" xr:uid="{00000000-0005-0000-0000-000070710000}"/>
    <cellStyle name="Normal 40 7 2 2 3 5 2" xfId="13471" xr:uid="{00000000-0005-0000-0000-000071710000}"/>
    <cellStyle name="Normal 40 7 2 2 3 5 2 2" xfId="41099" xr:uid="{00000000-0005-0000-0000-000072710000}"/>
    <cellStyle name="Normal 40 7 2 2 3 5 2 3" xfId="37643" xr:uid="{00000000-0005-0000-0000-000073710000}"/>
    <cellStyle name="Normal 40 7 2 2 3 5 2 4" xfId="31696" xr:uid="{00000000-0005-0000-0000-000074710000}"/>
    <cellStyle name="Normal 40 7 2 2 3 5 2 5" xfId="25581" xr:uid="{00000000-0005-0000-0000-000075710000}"/>
    <cellStyle name="Normal 40 7 2 2 3 5 3" xfId="15842" xr:uid="{00000000-0005-0000-0000-000076710000}"/>
    <cellStyle name="Normal 40 7 2 2 3 5 3 2" xfId="43470" xr:uid="{00000000-0005-0000-0000-000077710000}"/>
    <cellStyle name="Normal 40 7 2 2 3 5 3 3" xfId="27283" xr:uid="{00000000-0005-0000-0000-000078710000}"/>
    <cellStyle name="Normal 40 7 2 2 3 5 4" xfId="10891" xr:uid="{00000000-0005-0000-0000-000079710000}"/>
    <cellStyle name="Normal 40 7 2 2 3 5 4 2" xfId="38662" xr:uid="{00000000-0005-0000-0000-00007A710000}"/>
    <cellStyle name="Normal 40 7 2 2 3 5 4 3" xfId="24140" xr:uid="{00000000-0005-0000-0000-00007B710000}"/>
    <cellStyle name="Normal 40 7 2 2 3 5 5" xfId="18522" xr:uid="{00000000-0005-0000-0000-00007C710000}"/>
    <cellStyle name="Normal 40 7 2 2 3 5 5 2" xfId="36050" xr:uid="{00000000-0005-0000-0000-00007D710000}"/>
    <cellStyle name="Normal 40 7 2 2 3 5 6" xfId="9872" xr:uid="{00000000-0005-0000-0000-00007E710000}"/>
    <cellStyle name="Normal 40 7 2 2 3 5 6 2" xfId="33568" xr:uid="{00000000-0005-0000-0000-00007F710000}"/>
    <cellStyle name="Normal 40 7 2 2 3 5 7" xfId="8000" xr:uid="{00000000-0005-0000-0000-000080710000}"/>
    <cellStyle name="Normal 40 7 2 2 3 5 7 2" xfId="29824" xr:uid="{00000000-0005-0000-0000-000081710000}"/>
    <cellStyle name="Normal 40 7 2 2 3 5 8" xfId="6128" xr:uid="{00000000-0005-0000-0000-000082710000}"/>
    <cellStyle name="Normal 40 7 2 2 3 5 8 2" xfId="22268" xr:uid="{00000000-0005-0000-0000-000083710000}"/>
    <cellStyle name="Normal 40 7 2 2 3 5 9" xfId="4256" xr:uid="{00000000-0005-0000-0000-000084710000}"/>
    <cellStyle name="Normal 40 7 2 2 3 6" xfId="1683" xr:uid="{00000000-0005-0000-0000-000085710000}"/>
    <cellStyle name="Normal 40 7 2 2 3 6 2" xfId="16332" xr:uid="{00000000-0005-0000-0000-000086710000}"/>
    <cellStyle name="Normal 40 7 2 2 3 6 2 2" xfId="43960" xr:uid="{00000000-0005-0000-0000-000087710000}"/>
    <cellStyle name="Normal 40 7 2 2 3 6 2 3" xfId="30996" xr:uid="{00000000-0005-0000-0000-000088710000}"/>
    <cellStyle name="Normal 40 7 2 2 3 6 2 4" xfId="26071" xr:uid="{00000000-0005-0000-0000-000089710000}"/>
    <cellStyle name="Normal 40 7 2 2 3 6 3" xfId="13961" xr:uid="{00000000-0005-0000-0000-00008A710000}"/>
    <cellStyle name="Normal 40 7 2 2 3 6 3 2" xfId="41589" xr:uid="{00000000-0005-0000-0000-00008B710000}"/>
    <cellStyle name="Normal 40 7 2 2 3 6 3 3" xfId="27802" xr:uid="{00000000-0005-0000-0000-00008C710000}"/>
    <cellStyle name="Normal 40 7 2 2 3 6 4" xfId="17822" xr:uid="{00000000-0005-0000-0000-00008D710000}"/>
    <cellStyle name="Normal 40 7 2 2 3 6 4 2" xfId="36569" xr:uid="{00000000-0005-0000-0000-00008E710000}"/>
    <cellStyle name="Normal 40 7 2 2 3 6 4 3" xfId="23440" xr:uid="{00000000-0005-0000-0000-00008F710000}"/>
    <cellStyle name="Normal 40 7 2 2 3 6 5" xfId="9172" xr:uid="{00000000-0005-0000-0000-000090710000}"/>
    <cellStyle name="Normal 40 7 2 2 3 6 5 2" xfId="32868" xr:uid="{00000000-0005-0000-0000-000091710000}"/>
    <cellStyle name="Normal 40 7 2 2 3 6 6" xfId="7300" xr:uid="{00000000-0005-0000-0000-000092710000}"/>
    <cellStyle name="Normal 40 7 2 2 3 6 6 2" xfId="29124" xr:uid="{00000000-0005-0000-0000-000093710000}"/>
    <cellStyle name="Normal 40 7 2 2 3 6 7" xfId="5428" xr:uid="{00000000-0005-0000-0000-000094710000}"/>
    <cellStyle name="Normal 40 7 2 2 3 6 7 2" xfId="21568" xr:uid="{00000000-0005-0000-0000-000095710000}"/>
    <cellStyle name="Normal 40 7 2 2 3 6 8" xfId="3556" xr:uid="{00000000-0005-0000-0000-000096710000}"/>
    <cellStyle name="Normal 40 7 2 2 3 6 9" xfId="19696" xr:uid="{00000000-0005-0000-0000-000097710000}"/>
    <cellStyle name="Normal 40 7 2 2 3 7" xfId="1530" xr:uid="{00000000-0005-0000-0000-000098710000}"/>
    <cellStyle name="Normal 40 7 2 2 3 7 2" xfId="14954" xr:uid="{00000000-0005-0000-0000-000099710000}"/>
    <cellStyle name="Normal 40 7 2 2 3 7 2 2" xfId="42582" xr:uid="{00000000-0005-0000-0000-00009A710000}"/>
    <cellStyle name="Normal 40 7 2 2 3 7 2 3" xfId="30843" xr:uid="{00000000-0005-0000-0000-00009B710000}"/>
    <cellStyle name="Normal 40 7 2 2 3 7 2 4" xfId="28152" xr:uid="{00000000-0005-0000-0000-00009C710000}"/>
    <cellStyle name="Normal 40 7 2 2 3 7 3" xfId="12463" xr:uid="{00000000-0005-0000-0000-00009D710000}"/>
    <cellStyle name="Normal 40 7 2 2 3 7 3 2" xfId="40210" xr:uid="{00000000-0005-0000-0000-00009E710000}"/>
    <cellStyle name="Normal 40 7 2 2 3 7 3 3" xfId="23287" xr:uid="{00000000-0005-0000-0000-00009F710000}"/>
    <cellStyle name="Normal 40 7 2 2 3 7 4" xfId="17669" xr:uid="{00000000-0005-0000-0000-0000A0710000}"/>
    <cellStyle name="Normal 40 7 2 2 3 7 4 2" xfId="35247" xr:uid="{00000000-0005-0000-0000-0000A1710000}"/>
    <cellStyle name="Normal 40 7 2 2 3 7 5" xfId="9019" xr:uid="{00000000-0005-0000-0000-0000A2710000}"/>
    <cellStyle name="Normal 40 7 2 2 3 7 5 2" xfId="32715" xr:uid="{00000000-0005-0000-0000-0000A3710000}"/>
    <cellStyle name="Normal 40 7 2 2 3 7 6" xfId="7147" xr:uid="{00000000-0005-0000-0000-0000A4710000}"/>
    <cellStyle name="Normal 40 7 2 2 3 7 6 2" xfId="28971" xr:uid="{00000000-0005-0000-0000-0000A5710000}"/>
    <cellStyle name="Normal 40 7 2 2 3 7 7" xfId="5275" xr:uid="{00000000-0005-0000-0000-0000A6710000}"/>
    <cellStyle name="Normal 40 7 2 2 3 7 7 2" xfId="21415" xr:uid="{00000000-0005-0000-0000-0000A7710000}"/>
    <cellStyle name="Normal 40 7 2 2 3 7 8" xfId="3403" xr:uid="{00000000-0005-0000-0000-0000A8710000}"/>
    <cellStyle name="Normal 40 7 2 2 3 7 9" xfId="19543" xr:uid="{00000000-0005-0000-0000-0000A9710000}"/>
    <cellStyle name="Normal 40 7 2 2 3 8" xfId="11834" xr:uid="{00000000-0005-0000-0000-0000AA710000}"/>
    <cellStyle name="Normal 40 7 2 2 3 8 2" xfId="39586" xr:uid="{00000000-0005-0000-0000-0000AB710000}"/>
    <cellStyle name="Normal 40 7 2 2 3 8 3" xfId="36943" xr:uid="{00000000-0005-0000-0000-0000AC710000}"/>
    <cellStyle name="Normal 40 7 2 2 3 8 4" xfId="30367" xr:uid="{00000000-0005-0000-0000-0000AD710000}"/>
    <cellStyle name="Normal 40 7 2 2 3 8 5" xfId="24693" xr:uid="{00000000-0005-0000-0000-0000AE710000}"/>
    <cellStyle name="Normal 40 7 2 2 3 9" xfId="14325" xr:uid="{00000000-0005-0000-0000-0000AF710000}"/>
    <cellStyle name="Normal 40 7 2 2 3 9 2" xfId="41953" xr:uid="{00000000-0005-0000-0000-0000B0710000}"/>
    <cellStyle name="Normal 40 7 2 2 3 9 3" xfId="34111" xr:uid="{00000000-0005-0000-0000-0000B1710000}"/>
    <cellStyle name="Normal 40 7 2 2 3 9 4" xfId="26479" xr:uid="{00000000-0005-0000-0000-0000B2710000}"/>
    <cellStyle name="Normal 40 7 2 2 4" xfId="1309" xr:uid="{00000000-0005-0000-0000-0000B3710000}"/>
    <cellStyle name="Normal 40 7 2 2 4 10" xfId="17448" xr:uid="{00000000-0005-0000-0000-0000B4710000}"/>
    <cellStyle name="Normal 40 7 2 2 4 10 2" xfId="35611" xr:uid="{00000000-0005-0000-0000-0000B5710000}"/>
    <cellStyle name="Normal 40 7 2 2 4 11" xfId="8798" xr:uid="{00000000-0005-0000-0000-0000B6710000}"/>
    <cellStyle name="Normal 40 7 2 2 4 11 2" xfId="32494" xr:uid="{00000000-0005-0000-0000-0000B7710000}"/>
    <cellStyle name="Normal 40 7 2 2 4 12" xfId="6926" xr:uid="{00000000-0005-0000-0000-0000B8710000}"/>
    <cellStyle name="Normal 40 7 2 2 4 12 2" xfId="28750" xr:uid="{00000000-0005-0000-0000-0000B9710000}"/>
    <cellStyle name="Normal 40 7 2 2 4 13" xfId="5054" xr:uid="{00000000-0005-0000-0000-0000BA710000}"/>
    <cellStyle name="Normal 40 7 2 2 4 13 2" xfId="21194" xr:uid="{00000000-0005-0000-0000-0000BB710000}"/>
    <cellStyle name="Normal 40 7 2 2 4 14" xfId="3182" xr:uid="{00000000-0005-0000-0000-0000BC710000}"/>
    <cellStyle name="Normal 40 7 2 2 4 15" xfId="19322" xr:uid="{00000000-0005-0000-0000-0000BD710000}"/>
    <cellStyle name="Normal 40 7 2 2 4 2" xfId="2264" xr:uid="{00000000-0005-0000-0000-0000BE710000}"/>
    <cellStyle name="Normal 40 7 2 2 4 2 10" xfId="4137" xr:uid="{00000000-0005-0000-0000-0000BF710000}"/>
    <cellStyle name="Normal 40 7 2 2 4 2 11" xfId="20277" xr:uid="{00000000-0005-0000-0000-0000C0710000}"/>
    <cellStyle name="Normal 40 7 2 2 4 2 2" xfId="2808" xr:uid="{00000000-0005-0000-0000-0000C1710000}"/>
    <cellStyle name="Normal 40 7 2 2 4 2 2 2" xfId="16242" xr:uid="{00000000-0005-0000-0000-0000C2710000}"/>
    <cellStyle name="Normal 40 7 2 2 4 2 2 2 2" xfId="43870" xr:uid="{00000000-0005-0000-0000-0000C3710000}"/>
    <cellStyle name="Normal 40 7 2 2 4 2 2 2 3" xfId="38067" xr:uid="{00000000-0005-0000-0000-0000C4710000}"/>
    <cellStyle name="Normal 40 7 2 2 4 2 2 2 4" xfId="32120" xr:uid="{00000000-0005-0000-0000-0000C5710000}"/>
    <cellStyle name="Normal 40 7 2 2 4 2 2 2 5" xfId="25981" xr:uid="{00000000-0005-0000-0000-0000C6710000}"/>
    <cellStyle name="Normal 40 7 2 2 4 2 2 3" xfId="13871" xr:uid="{00000000-0005-0000-0000-0000C7710000}"/>
    <cellStyle name="Normal 40 7 2 2 4 2 2 3 2" xfId="41499" xr:uid="{00000000-0005-0000-0000-0000C8710000}"/>
    <cellStyle name="Normal 40 7 2 2 4 2 2 3 3" xfId="27707" xr:uid="{00000000-0005-0000-0000-0000C9710000}"/>
    <cellStyle name="Normal 40 7 2 2 4 2 2 4" xfId="18946" xr:uid="{00000000-0005-0000-0000-0000CA710000}"/>
    <cellStyle name="Normal 40 7 2 2 4 2 2 4 2" xfId="36474" xr:uid="{00000000-0005-0000-0000-0000CB710000}"/>
    <cellStyle name="Normal 40 7 2 2 4 2 2 4 3" xfId="24564" xr:uid="{00000000-0005-0000-0000-0000CC710000}"/>
    <cellStyle name="Normal 40 7 2 2 4 2 2 5" xfId="10296" xr:uid="{00000000-0005-0000-0000-0000CD710000}"/>
    <cellStyle name="Normal 40 7 2 2 4 2 2 5 2" xfId="33992" xr:uid="{00000000-0005-0000-0000-0000CE710000}"/>
    <cellStyle name="Normal 40 7 2 2 4 2 2 6" xfId="8424" xr:uid="{00000000-0005-0000-0000-0000CF710000}"/>
    <cellStyle name="Normal 40 7 2 2 4 2 2 6 2" xfId="30248" xr:uid="{00000000-0005-0000-0000-0000D0710000}"/>
    <cellStyle name="Normal 40 7 2 2 4 2 2 7" xfId="6552" xr:uid="{00000000-0005-0000-0000-0000D1710000}"/>
    <cellStyle name="Normal 40 7 2 2 4 2 2 7 2" xfId="22692" xr:uid="{00000000-0005-0000-0000-0000D2710000}"/>
    <cellStyle name="Normal 40 7 2 2 4 2 2 8" xfId="4680" xr:uid="{00000000-0005-0000-0000-0000D3710000}"/>
    <cellStyle name="Normal 40 7 2 2 4 2 2 9" xfId="20820" xr:uid="{00000000-0005-0000-0000-0000D4710000}"/>
    <cellStyle name="Normal 40 7 2 2 4 2 3" xfId="13410" xr:uid="{00000000-0005-0000-0000-0000D5710000}"/>
    <cellStyle name="Normal 40 7 2 2 4 2 3 2" xfId="41038" xr:uid="{00000000-0005-0000-0000-0000D6710000}"/>
    <cellStyle name="Normal 40 7 2 2 4 2 3 3" xfId="37524" xr:uid="{00000000-0005-0000-0000-0000D7710000}"/>
    <cellStyle name="Normal 40 7 2 2 4 2 3 4" xfId="31577" xr:uid="{00000000-0005-0000-0000-0000D8710000}"/>
    <cellStyle name="Normal 40 7 2 2 4 2 3 5" xfId="25520" xr:uid="{00000000-0005-0000-0000-0000D9710000}"/>
    <cellStyle name="Normal 40 7 2 2 4 2 4" xfId="15781" xr:uid="{00000000-0005-0000-0000-0000DA710000}"/>
    <cellStyle name="Normal 40 7 2 2 4 2 4 2" xfId="43409" xr:uid="{00000000-0005-0000-0000-0000DB710000}"/>
    <cellStyle name="Normal 40 7 2 2 4 2 4 3" xfId="27217" xr:uid="{00000000-0005-0000-0000-0000DC710000}"/>
    <cellStyle name="Normal 40 7 2 2 4 2 5" xfId="11469" xr:uid="{00000000-0005-0000-0000-0000DD710000}"/>
    <cellStyle name="Normal 40 7 2 2 4 2 5 2" xfId="39240" xr:uid="{00000000-0005-0000-0000-0000DE710000}"/>
    <cellStyle name="Normal 40 7 2 2 4 2 5 3" xfId="24021" xr:uid="{00000000-0005-0000-0000-0000DF710000}"/>
    <cellStyle name="Normal 40 7 2 2 4 2 6" xfId="18403" xr:uid="{00000000-0005-0000-0000-0000E0710000}"/>
    <cellStyle name="Normal 40 7 2 2 4 2 6 2" xfId="35984" xr:uid="{00000000-0005-0000-0000-0000E1710000}"/>
    <cellStyle name="Normal 40 7 2 2 4 2 7" xfId="9753" xr:uid="{00000000-0005-0000-0000-0000E2710000}"/>
    <cellStyle name="Normal 40 7 2 2 4 2 7 2" xfId="33449" xr:uid="{00000000-0005-0000-0000-0000E3710000}"/>
    <cellStyle name="Normal 40 7 2 2 4 2 8" xfId="7881" xr:uid="{00000000-0005-0000-0000-0000E4710000}"/>
    <cellStyle name="Normal 40 7 2 2 4 2 8 2" xfId="29705" xr:uid="{00000000-0005-0000-0000-0000E5710000}"/>
    <cellStyle name="Normal 40 7 2 2 4 2 9" xfId="6009" xr:uid="{00000000-0005-0000-0000-0000E6710000}"/>
    <cellStyle name="Normal 40 7 2 2 4 2 9 2" xfId="22149" xr:uid="{00000000-0005-0000-0000-0000E7710000}"/>
    <cellStyle name="Normal 40 7 2 2 4 3" xfId="2485" xr:uid="{00000000-0005-0000-0000-0000E8710000}"/>
    <cellStyle name="Normal 40 7 2 2 4 3 10" xfId="20497" xr:uid="{00000000-0005-0000-0000-0000E9710000}"/>
    <cellStyle name="Normal 40 7 2 2 4 3 2" xfId="13558" xr:uid="{00000000-0005-0000-0000-0000EA710000}"/>
    <cellStyle name="Normal 40 7 2 2 4 3 2 2" xfId="41186" xr:uid="{00000000-0005-0000-0000-0000EB710000}"/>
    <cellStyle name="Normal 40 7 2 2 4 3 2 3" xfId="37744" xr:uid="{00000000-0005-0000-0000-0000EC710000}"/>
    <cellStyle name="Normal 40 7 2 2 4 3 2 4" xfId="31797" xr:uid="{00000000-0005-0000-0000-0000ED710000}"/>
    <cellStyle name="Normal 40 7 2 2 4 3 2 5" xfId="25668" xr:uid="{00000000-0005-0000-0000-0000EE710000}"/>
    <cellStyle name="Normal 40 7 2 2 4 3 3" xfId="15929" xr:uid="{00000000-0005-0000-0000-0000EF710000}"/>
    <cellStyle name="Normal 40 7 2 2 4 3 3 2" xfId="43557" xr:uid="{00000000-0005-0000-0000-0000F0710000}"/>
    <cellStyle name="Normal 40 7 2 2 4 3 3 3" xfId="27384" xr:uid="{00000000-0005-0000-0000-0000F1710000}"/>
    <cellStyle name="Normal 40 7 2 2 4 3 4" xfId="11146" xr:uid="{00000000-0005-0000-0000-0000F2710000}"/>
    <cellStyle name="Normal 40 7 2 2 4 3 4 2" xfId="38917" xr:uid="{00000000-0005-0000-0000-0000F3710000}"/>
    <cellStyle name="Normal 40 7 2 2 4 3 4 3" xfId="24241" xr:uid="{00000000-0005-0000-0000-0000F4710000}"/>
    <cellStyle name="Normal 40 7 2 2 4 3 5" xfId="18623" xr:uid="{00000000-0005-0000-0000-0000F5710000}"/>
    <cellStyle name="Normal 40 7 2 2 4 3 5 2" xfId="36151" xr:uid="{00000000-0005-0000-0000-0000F6710000}"/>
    <cellStyle name="Normal 40 7 2 2 4 3 6" xfId="9973" xr:uid="{00000000-0005-0000-0000-0000F7710000}"/>
    <cellStyle name="Normal 40 7 2 2 4 3 6 2" xfId="33669" xr:uid="{00000000-0005-0000-0000-0000F8710000}"/>
    <cellStyle name="Normal 40 7 2 2 4 3 7" xfId="8101" xr:uid="{00000000-0005-0000-0000-0000F9710000}"/>
    <cellStyle name="Normal 40 7 2 2 4 3 7 2" xfId="29925" xr:uid="{00000000-0005-0000-0000-0000FA710000}"/>
    <cellStyle name="Normal 40 7 2 2 4 3 8" xfId="6229" xr:uid="{00000000-0005-0000-0000-0000FB710000}"/>
    <cellStyle name="Normal 40 7 2 2 4 3 8 2" xfId="22369" xr:uid="{00000000-0005-0000-0000-0000FC710000}"/>
    <cellStyle name="Normal 40 7 2 2 4 3 9" xfId="4357" xr:uid="{00000000-0005-0000-0000-0000FD710000}"/>
    <cellStyle name="Normal 40 7 2 2 4 4" xfId="1941" xr:uid="{00000000-0005-0000-0000-0000FE710000}"/>
    <cellStyle name="Normal 40 7 2 2 4 4 2" xfId="16405" xr:uid="{00000000-0005-0000-0000-0000FF710000}"/>
    <cellStyle name="Normal 40 7 2 2 4 4 2 2" xfId="44033" xr:uid="{00000000-0005-0000-0000-000000720000}"/>
    <cellStyle name="Normal 40 7 2 2 4 4 2 3" xfId="31254" xr:uid="{00000000-0005-0000-0000-000001720000}"/>
    <cellStyle name="Normal 40 7 2 2 4 4 2 4" xfId="26144" xr:uid="{00000000-0005-0000-0000-000002720000}"/>
    <cellStyle name="Normal 40 7 2 2 4 4 3" xfId="14034" xr:uid="{00000000-0005-0000-0000-000003720000}"/>
    <cellStyle name="Normal 40 7 2 2 4 4 3 2" xfId="41662" xr:uid="{00000000-0005-0000-0000-000004720000}"/>
    <cellStyle name="Normal 40 7 2 2 4 4 3 3" xfId="27875" xr:uid="{00000000-0005-0000-0000-000005720000}"/>
    <cellStyle name="Normal 40 7 2 2 4 4 4" xfId="18080" xr:uid="{00000000-0005-0000-0000-000006720000}"/>
    <cellStyle name="Normal 40 7 2 2 4 4 4 2" xfId="36642" xr:uid="{00000000-0005-0000-0000-000007720000}"/>
    <cellStyle name="Normal 40 7 2 2 4 4 4 3" xfId="23698" xr:uid="{00000000-0005-0000-0000-000008720000}"/>
    <cellStyle name="Normal 40 7 2 2 4 4 5" xfId="9430" xr:uid="{00000000-0005-0000-0000-000009720000}"/>
    <cellStyle name="Normal 40 7 2 2 4 4 5 2" xfId="33126" xr:uid="{00000000-0005-0000-0000-00000A720000}"/>
    <cellStyle name="Normal 40 7 2 2 4 4 6" xfId="7558" xr:uid="{00000000-0005-0000-0000-00000B720000}"/>
    <cellStyle name="Normal 40 7 2 2 4 4 6 2" xfId="29382" xr:uid="{00000000-0005-0000-0000-00000C720000}"/>
    <cellStyle name="Normal 40 7 2 2 4 4 7" xfId="5686" xr:uid="{00000000-0005-0000-0000-00000D720000}"/>
    <cellStyle name="Normal 40 7 2 2 4 4 7 2" xfId="21826" xr:uid="{00000000-0005-0000-0000-00000E720000}"/>
    <cellStyle name="Normal 40 7 2 2 4 4 8" xfId="3814" xr:uid="{00000000-0005-0000-0000-00000F720000}"/>
    <cellStyle name="Normal 40 7 2 2 4 4 9" xfId="19954" xr:uid="{00000000-0005-0000-0000-000010720000}"/>
    <cellStyle name="Normal 40 7 2 2 4 5" xfId="12753" xr:uid="{00000000-0005-0000-0000-000011720000}"/>
    <cellStyle name="Normal 40 7 2 2 4 5 2" xfId="15226" xr:uid="{00000000-0005-0000-0000-000012720000}"/>
    <cellStyle name="Normal 40 7 2 2 4 5 2 2" xfId="42854" xr:uid="{00000000-0005-0000-0000-000013720000}"/>
    <cellStyle name="Normal 40 7 2 2 4 5 2 3" xfId="34753" xr:uid="{00000000-0005-0000-0000-000014720000}"/>
    <cellStyle name="Normal 40 7 2 2 4 5 3" xfId="40482" xr:uid="{00000000-0005-0000-0000-000015720000}"/>
    <cellStyle name="Normal 40 7 2 2 4 5 4" xfId="37201" xr:uid="{00000000-0005-0000-0000-000016720000}"/>
    <cellStyle name="Normal 40 7 2 2 4 5 5" xfId="30622" xr:uid="{00000000-0005-0000-0000-000017720000}"/>
    <cellStyle name="Normal 40 7 2 2 4 5 6" xfId="24965" xr:uid="{00000000-0005-0000-0000-000018720000}"/>
    <cellStyle name="Normal 40 7 2 2 4 6" xfId="12242" xr:uid="{00000000-0005-0000-0000-000019720000}"/>
    <cellStyle name="Normal 40 7 2 2 4 6 2" xfId="39989" xr:uid="{00000000-0005-0000-0000-00001A720000}"/>
    <cellStyle name="Normal 40 7 2 2 4 6 3" xfId="34519" xr:uid="{00000000-0005-0000-0000-00001B720000}"/>
    <cellStyle name="Normal 40 7 2 2 4 6 4" xfId="26843" xr:uid="{00000000-0005-0000-0000-00001C720000}"/>
    <cellStyle name="Normal 40 7 2 2 4 7" xfId="14733" xr:uid="{00000000-0005-0000-0000-00001D720000}"/>
    <cellStyle name="Normal 40 7 2 2 4 7 2" xfId="42361" xr:uid="{00000000-0005-0000-0000-00001E720000}"/>
    <cellStyle name="Normal 40 7 2 2 4 7 3" xfId="23066" xr:uid="{00000000-0005-0000-0000-00001F720000}"/>
    <cellStyle name="Normal 40 7 2 2 4 8" xfId="16953" xr:uid="{00000000-0005-0000-0000-000020720000}"/>
    <cellStyle name="Normal 40 7 2 2 4 8 2" xfId="44581" xr:uid="{00000000-0005-0000-0000-000021720000}"/>
    <cellStyle name="Normal 40 7 2 2 4 9" xfId="10670" xr:uid="{00000000-0005-0000-0000-000022720000}"/>
    <cellStyle name="Normal 40 7 2 2 4 9 2" xfId="38441" xr:uid="{00000000-0005-0000-0000-000023720000}"/>
    <cellStyle name="Normal 40 7 2 2 5" xfId="1156" xr:uid="{00000000-0005-0000-0000-000024720000}"/>
    <cellStyle name="Normal 40 7 2 2 5 10" xfId="8645" xr:uid="{00000000-0005-0000-0000-000025720000}"/>
    <cellStyle name="Normal 40 7 2 2 5 10 2" xfId="32341" xr:uid="{00000000-0005-0000-0000-000026720000}"/>
    <cellStyle name="Normal 40 7 2 2 5 11" xfId="6773" xr:uid="{00000000-0005-0000-0000-000027720000}"/>
    <cellStyle name="Normal 40 7 2 2 5 11 2" xfId="28597" xr:uid="{00000000-0005-0000-0000-000028720000}"/>
    <cellStyle name="Normal 40 7 2 2 5 12" xfId="4901" xr:uid="{00000000-0005-0000-0000-000029720000}"/>
    <cellStyle name="Normal 40 7 2 2 5 12 2" xfId="21041" xr:uid="{00000000-0005-0000-0000-00002A720000}"/>
    <cellStyle name="Normal 40 7 2 2 5 13" xfId="3029" xr:uid="{00000000-0005-0000-0000-00002B720000}"/>
    <cellStyle name="Normal 40 7 2 2 5 14" xfId="19169" xr:uid="{00000000-0005-0000-0000-00002C720000}"/>
    <cellStyle name="Normal 40 7 2 2 5 2" xfId="2655" xr:uid="{00000000-0005-0000-0000-00002D720000}"/>
    <cellStyle name="Normal 40 7 2 2 5 2 10" xfId="20667" xr:uid="{00000000-0005-0000-0000-00002E720000}"/>
    <cellStyle name="Normal 40 7 2 2 5 2 2" xfId="13720" xr:uid="{00000000-0005-0000-0000-00002F720000}"/>
    <cellStyle name="Normal 40 7 2 2 5 2 2 2" xfId="41348" xr:uid="{00000000-0005-0000-0000-000030720000}"/>
    <cellStyle name="Normal 40 7 2 2 5 2 2 3" xfId="37914" xr:uid="{00000000-0005-0000-0000-000031720000}"/>
    <cellStyle name="Normal 40 7 2 2 5 2 2 4" xfId="31967" xr:uid="{00000000-0005-0000-0000-000032720000}"/>
    <cellStyle name="Normal 40 7 2 2 5 2 2 5" xfId="25830" xr:uid="{00000000-0005-0000-0000-000033720000}"/>
    <cellStyle name="Normal 40 7 2 2 5 2 3" xfId="16091" xr:uid="{00000000-0005-0000-0000-000034720000}"/>
    <cellStyle name="Normal 40 7 2 2 5 2 3 2" xfId="43719" xr:uid="{00000000-0005-0000-0000-000035720000}"/>
    <cellStyle name="Normal 40 7 2 2 5 2 3 3" xfId="27554" xr:uid="{00000000-0005-0000-0000-000036720000}"/>
    <cellStyle name="Normal 40 7 2 2 5 2 4" xfId="11520" xr:uid="{00000000-0005-0000-0000-000037720000}"/>
    <cellStyle name="Normal 40 7 2 2 5 2 4 2" xfId="39291" xr:uid="{00000000-0005-0000-0000-000038720000}"/>
    <cellStyle name="Normal 40 7 2 2 5 2 4 3" xfId="24411" xr:uid="{00000000-0005-0000-0000-000039720000}"/>
    <cellStyle name="Normal 40 7 2 2 5 2 5" xfId="18793" xr:uid="{00000000-0005-0000-0000-00003A720000}"/>
    <cellStyle name="Normal 40 7 2 2 5 2 5 2" xfId="36321" xr:uid="{00000000-0005-0000-0000-00003B720000}"/>
    <cellStyle name="Normal 40 7 2 2 5 2 6" xfId="10143" xr:uid="{00000000-0005-0000-0000-00003C720000}"/>
    <cellStyle name="Normal 40 7 2 2 5 2 6 2" xfId="33839" xr:uid="{00000000-0005-0000-0000-00003D720000}"/>
    <cellStyle name="Normal 40 7 2 2 5 2 7" xfId="8271" xr:uid="{00000000-0005-0000-0000-00003E720000}"/>
    <cellStyle name="Normal 40 7 2 2 5 2 7 2" xfId="30095" xr:uid="{00000000-0005-0000-0000-00003F720000}"/>
    <cellStyle name="Normal 40 7 2 2 5 2 8" xfId="6399" xr:uid="{00000000-0005-0000-0000-000040720000}"/>
    <cellStyle name="Normal 40 7 2 2 5 2 8 2" xfId="22539" xr:uid="{00000000-0005-0000-0000-000041720000}"/>
    <cellStyle name="Normal 40 7 2 2 5 2 9" xfId="4527" xr:uid="{00000000-0005-0000-0000-000042720000}"/>
    <cellStyle name="Normal 40 7 2 2 5 3" xfId="2111" xr:uid="{00000000-0005-0000-0000-000043720000}"/>
    <cellStyle name="Normal 40 7 2 2 5 3 10" xfId="20124" xr:uid="{00000000-0005-0000-0000-000044720000}"/>
    <cellStyle name="Normal 40 7 2 2 5 3 2" xfId="14203" xr:uid="{00000000-0005-0000-0000-000045720000}"/>
    <cellStyle name="Normal 40 7 2 2 5 3 2 2" xfId="41831" xr:uid="{00000000-0005-0000-0000-000046720000}"/>
    <cellStyle name="Normal 40 7 2 2 5 3 2 3" xfId="31424" xr:uid="{00000000-0005-0000-0000-000047720000}"/>
    <cellStyle name="Normal 40 7 2 2 5 3 2 4" xfId="26313" xr:uid="{00000000-0005-0000-0000-000048720000}"/>
    <cellStyle name="Normal 40 7 2 2 5 3 3" xfId="16574" xr:uid="{00000000-0005-0000-0000-000049720000}"/>
    <cellStyle name="Normal 40 7 2 2 5 3 3 2" xfId="44202" xr:uid="{00000000-0005-0000-0000-00004A720000}"/>
    <cellStyle name="Normal 40 7 2 2 5 3 3 3" xfId="28054" xr:uid="{00000000-0005-0000-0000-00004B720000}"/>
    <cellStyle name="Normal 40 7 2 2 5 3 4" xfId="10993" xr:uid="{00000000-0005-0000-0000-00004C720000}"/>
    <cellStyle name="Normal 40 7 2 2 5 3 4 2" xfId="38764" xr:uid="{00000000-0005-0000-0000-00004D720000}"/>
    <cellStyle name="Normal 40 7 2 2 5 3 4 3" xfId="23868" xr:uid="{00000000-0005-0000-0000-00004E720000}"/>
    <cellStyle name="Normal 40 7 2 2 5 3 5" xfId="18250" xr:uid="{00000000-0005-0000-0000-00004F720000}"/>
    <cellStyle name="Normal 40 7 2 2 5 3 5 2" xfId="36821" xr:uid="{00000000-0005-0000-0000-000050720000}"/>
    <cellStyle name="Normal 40 7 2 2 5 3 6" xfId="9600" xr:uid="{00000000-0005-0000-0000-000051720000}"/>
    <cellStyle name="Normal 40 7 2 2 5 3 6 2" xfId="33296" xr:uid="{00000000-0005-0000-0000-000052720000}"/>
    <cellStyle name="Normal 40 7 2 2 5 3 7" xfId="7728" xr:uid="{00000000-0005-0000-0000-000053720000}"/>
    <cellStyle name="Normal 40 7 2 2 5 3 7 2" xfId="29552" xr:uid="{00000000-0005-0000-0000-000054720000}"/>
    <cellStyle name="Normal 40 7 2 2 5 3 8" xfId="5856" xr:uid="{00000000-0005-0000-0000-000055720000}"/>
    <cellStyle name="Normal 40 7 2 2 5 3 8 2" xfId="21996" xr:uid="{00000000-0005-0000-0000-000056720000}"/>
    <cellStyle name="Normal 40 7 2 2 5 3 9" xfId="3984" xr:uid="{00000000-0005-0000-0000-000057720000}"/>
    <cellStyle name="Normal 40 7 2 2 5 4" xfId="13225" xr:uid="{00000000-0005-0000-0000-000058720000}"/>
    <cellStyle name="Normal 40 7 2 2 5 4 2" xfId="15610" xr:uid="{00000000-0005-0000-0000-000059720000}"/>
    <cellStyle name="Normal 40 7 2 2 5 4 2 2" xfId="43238" xr:uid="{00000000-0005-0000-0000-00005A720000}"/>
    <cellStyle name="Normal 40 7 2 2 5 4 2 3" xfId="34928" xr:uid="{00000000-0005-0000-0000-00005B720000}"/>
    <cellStyle name="Normal 40 7 2 2 5 4 3" xfId="40866" xr:uid="{00000000-0005-0000-0000-00005C720000}"/>
    <cellStyle name="Normal 40 7 2 2 5 4 4" xfId="37371" xr:uid="{00000000-0005-0000-0000-00005D720000}"/>
    <cellStyle name="Normal 40 7 2 2 5 4 5" xfId="30469" xr:uid="{00000000-0005-0000-0000-00005E720000}"/>
    <cellStyle name="Normal 40 7 2 2 5 4 6" xfId="25349" xr:uid="{00000000-0005-0000-0000-00005F720000}"/>
    <cellStyle name="Normal 40 7 2 2 5 5" xfId="12089" xr:uid="{00000000-0005-0000-0000-000060720000}"/>
    <cellStyle name="Normal 40 7 2 2 5 5 2" xfId="39836" xr:uid="{00000000-0005-0000-0000-000061720000}"/>
    <cellStyle name="Normal 40 7 2 2 5 5 3" xfId="34366" xr:uid="{00000000-0005-0000-0000-000062720000}"/>
    <cellStyle name="Normal 40 7 2 2 5 5 4" xfId="27023" xr:uid="{00000000-0005-0000-0000-000063720000}"/>
    <cellStyle name="Normal 40 7 2 2 5 6" xfId="14580" xr:uid="{00000000-0005-0000-0000-000064720000}"/>
    <cellStyle name="Normal 40 7 2 2 5 6 2" xfId="42208" xr:uid="{00000000-0005-0000-0000-000065720000}"/>
    <cellStyle name="Normal 40 7 2 2 5 6 3" xfId="22913" xr:uid="{00000000-0005-0000-0000-000066720000}"/>
    <cellStyle name="Normal 40 7 2 2 5 7" xfId="16800" xr:uid="{00000000-0005-0000-0000-000067720000}"/>
    <cellStyle name="Normal 40 7 2 2 5 7 2" xfId="44428" xr:uid="{00000000-0005-0000-0000-000068720000}"/>
    <cellStyle name="Normal 40 7 2 2 5 8" xfId="10517" xr:uid="{00000000-0005-0000-0000-000069720000}"/>
    <cellStyle name="Normal 40 7 2 2 5 8 2" xfId="38288" xr:uid="{00000000-0005-0000-0000-00006A720000}"/>
    <cellStyle name="Normal 40 7 2 2 5 9" xfId="17295" xr:uid="{00000000-0005-0000-0000-00006B720000}"/>
    <cellStyle name="Normal 40 7 2 2 5 9 2" xfId="35790" xr:uid="{00000000-0005-0000-0000-00006C720000}"/>
    <cellStyle name="Normal 40 7 2 2 6" xfId="1789" xr:uid="{00000000-0005-0000-0000-00006D720000}"/>
    <cellStyle name="Normal 40 7 2 2 6 10" xfId="3662" xr:uid="{00000000-0005-0000-0000-00006E720000}"/>
    <cellStyle name="Normal 40 7 2 2 6 11" xfId="19802" xr:uid="{00000000-0005-0000-0000-00006F720000}"/>
    <cellStyle name="Normal 40 7 2 2 6 2" xfId="12547" xr:uid="{00000000-0005-0000-0000-000070720000}"/>
    <cellStyle name="Normal 40 7 2 2 6 2 2" xfId="15037" xr:uid="{00000000-0005-0000-0000-000071720000}"/>
    <cellStyle name="Normal 40 7 2 2 6 2 2 2" xfId="42665" xr:uid="{00000000-0005-0000-0000-000072720000}"/>
    <cellStyle name="Normal 40 7 2 2 6 2 3" xfId="40293" xr:uid="{00000000-0005-0000-0000-000073720000}"/>
    <cellStyle name="Normal 40 7 2 2 6 2 4" xfId="37049" xr:uid="{00000000-0005-0000-0000-000074720000}"/>
    <cellStyle name="Normal 40 7 2 2 6 2 5" xfId="31102" xr:uid="{00000000-0005-0000-0000-000075720000}"/>
    <cellStyle name="Normal 40 7 2 2 6 2 6" xfId="24776" xr:uid="{00000000-0005-0000-0000-000076720000}"/>
    <cellStyle name="Normal 40 7 2 2 6 3" xfId="11936" xr:uid="{00000000-0005-0000-0000-000077720000}"/>
    <cellStyle name="Normal 40 7 2 2 6 3 2" xfId="39683" xr:uid="{00000000-0005-0000-0000-000078720000}"/>
    <cellStyle name="Normal 40 7 2 2 6 3 3" xfId="34213" xr:uid="{00000000-0005-0000-0000-000079720000}"/>
    <cellStyle name="Normal 40 7 2 2 6 3 4" xfId="26748" xr:uid="{00000000-0005-0000-0000-00007A720000}"/>
    <cellStyle name="Normal 40 7 2 2 6 4" xfId="14427" xr:uid="{00000000-0005-0000-0000-00007B720000}"/>
    <cellStyle name="Normal 40 7 2 2 6 4 2" xfId="42055" xr:uid="{00000000-0005-0000-0000-00007C720000}"/>
    <cellStyle name="Normal 40 7 2 2 6 4 3" xfId="23546" xr:uid="{00000000-0005-0000-0000-00007D720000}"/>
    <cellStyle name="Normal 40 7 2 2 6 5" xfId="11316" xr:uid="{00000000-0005-0000-0000-00007E720000}"/>
    <cellStyle name="Normal 40 7 2 2 6 5 2" xfId="39087" xr:uid="{00000000-0005-0000-0000-00007F720000}"/>
    <cellStyle name="Normal 40 7 2 2 6 6" xfId="17928" xr:uid="{00000000-0005-0000-0000-000080720000}"/>
    <cellStyle name="Normal 40 7 2 2 6 6 2" xfId="35516" xr:uid="{00000000-0005-0000-0000-000081720000}"/>
    <cellStyle name="Normal 40 7 2 2 6 7" xfId="9278" xr:uid="{00000000-0005-0000-0000-000082720000}"/>
    <cellStyle name="Normal 40 7 2 2 6 7 2" xfId="32974" xr:uid="{00000000-0005-0000-0000-000083720000}"/>
    <cellStyle name="Normal 40 7 2 2 6 8" xfId="7406" xr:uid="{00000000-0005-0000-0000-000084720000}"/>
    <cellStyle name="Normal 40 7 2 2 6 8 2" xfId="29230" xr:uid="{00000000-0005-0000-0000-000085720000}"/>
    <cellStyle name="Normal 40 7 2 2 6 9" xfId="5534" xr:uid="{00000000-0005-0000-0000-000086720000}"/>
    <cellStyle name="Normal 40 7 2 2 6 9 2" xfId="21674" xr:uid="{00000000-0005-0000-0000-000087720000}"/>
    <cellStyle name="Normal 40 7 2 2 7" xfId="2333" xr:uid="{00000000-0005-0000-0000-000088720000}"/>
    <cellStyle name="Normal 40 7 2 2 7 10" xfId="20345" xr:uid="{00000000-0005-0000-0000-000089720000}"/>
    <cellStyle name="Normal 40 7 2 2 7 2" xfId="12625" xr:uid="{00000000-0005-0000-0000-00008A720000}"/>
    <cellStyle name="Normal 40 7 2 2 7 2 2" xfId="40366" xr:uid="{00000000-0005-0000-0000-00008B720000}"/>
    <cellStyle name="Normal 40 7 2 2 7 2 3" xfId="37592" xr:uid="{00000000-0005-0000-0000-00008C720000}"/>
    <cellStyle name="Normal 40 7 2 2 7 2 4" xfId="31645" xr:uid="{00000000-0005-0000-0000-00008D720000}"/>
    <cellStyle name="Normal 40 7 2 2 7 2 5" xfId="24849" xr:uid="{00000000-0005-0000-0000-00008E720000}"/>
    <cellStyle name="Normal 40 7 2 2 7 3" xfId="15110" xr:uid="{00000000-0005-0000-0000-00008F720000}"/>
    <cellStyle name="Normal 40 7 2 2 7 3 2" xfId="42738" xr:uid="{00000000-0005-0000-0000-000090720000}"/>
    <cellStyle name="Normal 40 7 2 2 7 3 3" xfId="26586" xr:uid="{00000000-0005-0000-0000-000091720000}"/>
    <cellStyle name="Normal 40 7 2 2 7 4" xfId="10840" xr:uid="{00000000-0005-0000-0000-000092720000}"/>
    <cellStyle name="Normal 40 7 2 2 7 4 2" xfId="38611" xr:uid="{00000000-0005-0000-0000-000093720000}"/>
    <cellStyle name="Normal 40 7 2 2 7 4 3" xfId="24089" xr:uid="{00000000-0005-0000-0000-000094720000}"/>
    <cellStyle name="Normal 40 7 2 2 7 5" xfId="18471" xr:uid="{00000000-0005-0000-0000-000095720000}"/>
    <cellStyle name="Normal 40 7 2 2 7 5 2" xfId="35354" xr:uid="{00000000-0005-0000-0000-000096720000}"/>
    <cellStyle name="Normal 40 7 2 2 7 6" xfId="9821" xr:uid="{00000000-0005-0000-0000-000097720000}"/>
    <cellStyle name="Normal 40 7 2 2 7 6 2" xfId="33517" xr:uid="{00000000-0005-0000-0000-000098720000}"/>
    <cellStyle name="Normal 40 7 2 2 7 7" xfId="7949" xr:uid="{00000000-0005-0000-0000-000099720000}"/>
    <cellStyle name="Normal 40 7 2 2 7 7 2" xfId="29773" xr:uid="{00000000-0005-0000-0000-00009A720000}"/>
    <cellStyle name="Normal 40 7 2 2 7 8" xfId="6077" xr:uid="{00000000-0005-0000-0000-00009B720000}"/>
    <cellStyle name="Normal 40 7 2 2 7 8 2" xfId="22217" xr:uid="{00000000-0005-0000-0000-00009C720000}"/>
    <cellStyle name="Normal 40 7 2 2 7 9" xfId="4205" xr:uid="{00000000-0005-0000-0000-00009D720000}"/>
    <cellStyle name="Normal 40 7 2 2 8" xfId="1632" xr:uid="{00000000-0005-0000-0000-00009E720000}"/>
    <cellStyle name="Normal 40 7 2 2 8 2" xfId="16310" xr:uid="{00000000-0005-0000-0000-00009F720000}"/>
    <cellStyle name="Normal 40 7 2 2 8 2 2" xfId="43938" xr:uid="{00000000-0005-0000-0000-0000A0720000}"/>
    <cellStyle name="Normal 40 7 2 2 8 2 3" xfId="30945" xr:uid="{00000000-0005-0000-0000-0000A1720000}"/>
    <cellStyle name="Normal 40 7 2 2 8 2 4" xfId="26049" xr:uid="{00000000-0005-0000-0000-0000A2720000}"/>
    <cellStyle name="Normal 40 7 2 2 8 3" xfId="13939" xr:uid="{00000000-0005-0000-0000-0000A3720000}"/>
    <cellStyle name="Normal 40 7 2 2 8 3 2" xfId="41567" xr:uid="{00000000-0005-0000-0000-0000A4720000}"/>
    <cellStyle name="Normal 40 7 2 2 8 3 3" xfId="27780" xr:uid="{00000000-0005-0000-0000-0000A5720000}"/>
    <cellStyle name="Normal 40 7 2 2 8 4" xfId="17771" xr:uid="{00000000-0005-0000-0000-0000A6720000}"/>
    <cellStyle name="Normal 40 7 2 2 8 4 2" xfId="36547" xr:uid="{00000000-0005-0000-0000-0000A7720000}"/>
    <cellStyle name="Normal 40 7 2 2 8 4 3" xfId="23389" xr:uid="{00000000-0005-0000-0000-0000A8720000}"/>
    <cellStyle name="Normal 40 7 2 2 8 5" xfId="9121" xr:uid="{00000000-0005-0000-0000-0000A9720000}"/>
    <cellStyle name="Normal 40 7 2 2 8 5 2" xfId="32817" xr:uid="{00000000-0005-0000-0000-0000AA720000}"/>
    <cellStyle name="Normal 40 7 2 2 8 6" xfId="7249" xr:uid="{00000000-0005-0000-0000-0000AB720000}"/>
    <cellStyle name="Normal 40 7 2 2 8 6 2" xfId="29073" xr:uid="{00000000-0005-0000-0000-0000AC720000}"/>
    <cellStyle name="Normal 40 7 2 2 8 7" xfId="5377" xr:uid="{00000000-0005-0000-0000-0000AD720000}"/>
    <cellStyle name="Normal 40 7 2 2 8 7 2" xfId="21517" xr:uid="{00000000-0005-0000-0000-0000AE720000}"/>
    <cellStyle name="Normal 40 7 2 2 8 8" xfId="3505" xr:uid="{00000000-0005-0000-0000-0000AF720000}"/>
    <cellStyle name="Normal 40 7 2 2 8 9" xfId="19645" xr:uid="{00000000-0005-0000-0000-0000B0720000}"/>
    <cellStyle name="Normal 40 7 2 2 9" xfId="1479" xr:uid="{00000000-0005-0000-0000-0000B1720000}"/>
    <cellStyle name="Normal 40 7 2 2 9 2" xfId="14903" xr:uid="{00000000-0005-0000-0000-0000B2720000}"/>
    <cellStyle name="Normal 40 7 2 2 9 2 2" xfId="42531" xr:uid="{00000000-0005-0000-0000-0000B3720000}"/>
    <cellStyle name="Normal 40 7 2 2 9 2 3" xfId="30792" xr:uid="{00000000-0005-0000-0000-0000B4720000}"/>
    <cellStyle name="Normal 40 7 2 2 9 2 4" xfId="28397" xr:uid="{00000000-0005-0000-0000-0000B5720000}"/>
    <cellStyle name="Normal 40 7 2 2 9 3" xfId="12412" xr:uid="{00000000-0005-0000-0000-0000B6720000}"/>
    <cellStyle name="Normal 40 7 2 2 9 3 2" xfId="40159" xr:uid="{00000000-0005-0000-0000-0000B7720000}"/>
    <cellStyle name="Normal 40 7 2 2 9 3 3" xfId="23236" xr:uid="{00000000-0005-0000-0000-0000B8720000}"/>
    <cellStyle name="Normal 40 7 2 2 9 4" xfId="17618" xr:uid="{00000000-0005-0000-0000-0000B9720000}"/>
    <cellStyle name="Normal 40 7 2 2 9 4 2" xfId="35196" xr:uid="{00000000-0005-0000-0000-0000BA720000}"/>
    <cellStyle name="Normal 40 7 2 2 9 5" xfId="8968" xr:uid="{00000000-0005-0000-0000-0000BB720000}"/>
    <cellStyle name="Normal 40 7 2 2 9 5 2" xfId="32664" xr:uid="{00000000-0005-0000-0000-0000BC720000}"/>
    <cellStyle name="Normal 40 7 2 2 9 6" xfId="7096" xr:uid="{00000000-0005-0000-0000-0000BD720000}"/>
    <cellStyle name="Normal 40 7 2 2 9 6 2" xfId="28920" xr:uid="{00000000-0005-0000-0000-0000BE720000}"/>
    <cellStyle name="Normal 40 7 2 2 9 7" xfId="5224" xr:uid="{00000000-0005-0000-0000-0000BF720000}"/>
    <cellStyle name="Normal 40 7 2 2 9 7 2" xfId="21364" xr:uid="{00000000-0005-0000-0000-0000C0720000}"/>
    <cellStyle name="Normal 40 7 2 2 9 8" xfId="3352" xr:uid="{00000000-0005-0000-0000-0000C1720000}"/>
    <cellStyle name="Normal 40 7 2 2 9 9" xfId="19492" xr:uid="{00000000-0005-0000-0000-0000C2720000}"/>
    <cellStyle name="Normal 40 7 2 20" xfId="10347" xr:uid="{00000000-0005-0000-0000-0000C3720000}"/>
    <cellStyle name="Normal 40 7 2 20 2" xfId="38118" xr:uid="{00000000-0005-0000-0000-0000C4720000}"/>
    <cellStyle name="Normal 40 7 2 21" xfId="17108" xr:uid="{00000000-0005-0000-0000-0000C5720000}"/>
    <cellStyle name="Normal 40 7 2 21 2" xfId="35026" xr:uid="{00000000-0005-0000-0000-0000C6720000}"/>
    <cellStyle name="Normal 40 7 2 22" xfId="17125" xr:uid="{00000000-0005-0000-0000-0000C7720000}"/>
    <cellStyle name="Normal 40 7 2 22 2" xfId="32171" xr:uid="{00000000-0005-0000-0000-0000C8720000}"/>
    <cellStyle name="Normal 40 7 2 23" xfId="8475" xr:uid="{00000000-0005-0000-0000-0000C9720000}"/>
    <cellStyle name="Normal 40 7 2 23 2" xfId="28427" xr:uid="{00000000-0005-0000-0000-0000CA720000}"/>
    <cellStyle name="Normal 40 7 2 24" xfId="6603" xr:uid="{00000000-0005-0000-0000-0000CB720000}"/>
    <cellStyle name="Normal 40 7 2 24 2" xfId="20871" xr:uid="{00000000-0005-0000-0000-0000CC720000}"/>
    <cellStyle name="Normal 40 7 2 25" xfId="4731" xr:uid="{00000000-0005-0000-0000-0000CD720000}"/>
    <cellStyle name="Normal 40 7 2 26" xfId="2859" xr:uid="{00000000-0005-0000-0000-0000CE720000}"/>
    <cellStyle name="Normal 40 7 2 27" xfId="18999" xr:uid="{00000000-0005-0000-0000-0000CF720000}"/>
    <cellStyle name="Normal 40 7 2 3" xfId="1016" xr:uid="{00000000-0005-0000-0000-0000D0720000}"/>
    <cellStyle name="Normal 40 7 2 3 10" xfId="11800" xr:uid="{00000000-0005-0000-0000-0000D1720000}"/>
    <cellStyle name="Normal 40 7 2 3 10 2" xfId="39553" xr:uid="{00000000-0005-0000-0000-0000D2720000}"/>
    <cellStyle name="Normal 40 7 2 3 10 3" xfId="36909" xr:uid="{00000000-0005-0000-0000-0000D3720000}"/>
    <cellStyle name="Normal 40 7 2 3 10 4" xfId="30333" xr:uid="{00000000-0005-0000-0000-0000D4720000}"/>
    <cellStyle name="Normal 40 7 2 3 10 5" xfId="24659" xr:uid="{00000000-0005-0000-0000-0000D5720000}"/>
    <cellStyle name="Normal 40 7 2 3 11" xfId="14291" xr:uid="{00000000-0005-0000-0000-0000D6720000}"/>
    <cellStyle name="Normal 40 7 2 3 11 2" xfId="41919" xr:uid="{00000000-0005-0000-0000-0000D7720000}"/>
    <cellStyle name="Normal 40 7 2 3 11 3" xfId="34077" xr:uid="{00000000-0005-0000-0000-0000D8720000}"/>
    <cellStyle name="Normal 40 7 2 3 11 4" xfId="26445" xr:uid="{00000000-0005-0000-0000-0000D9720000}"/>
    <cellStyle name="Normal 40 7 2 3 12" xfId="16664" xr:uid="{00000000-0005-0000-0000-0000DA720000}"/>
    <cellStyle name="Normal 40 7 2 3 12 2" xfId="44292" xr:uid="{00000000-0005-0000-0000-0000DB720000}"/>
    <cellStyle name="Normal 40 7 2 3 12 3" xfId="22777" xr:uid="{00000000-0005-0000-0000-0000DC720000}"/>
    <cellStyle name="Normal 40 7 2 3 13" xfId="10381" xr:uid="{00000000-0005-0000-0000-0000DD720000}"/>
    <cellStyle name="Normal 40 7 2 3 13 2" xfId="38152" xr:uid="{00000000-0005-0000-0000-0000DE720000}"/>
    <cellStyle name="Normal 40 7 2 3 14" xfId="17159" xr:uid="{00000000-0005-0000-0000-0000DF720000}"/>
    <cellStyle name="Normal 40 7 2 3 14 2" xfId="35060" xr:uid="{00000000-0005-0000-0000-0000E0720000}"/>
    <cellStyle name="Normal 40 7 2 3 15" xfId="8509" xr:uid="{00000000-0005-0000-0000-0000E1720000}"/>
    <cellStyle name="Normal 40 7 2 3 15 2" xfId="32205" xr:uid="{00000000-0005-0000-0000-0000E2720000}"/>
    <cellStyle name="Normal 40 7 2 3 16" xfId="6637" xr:uid="{00000000-0005-0000-0000-0000E3720000}"/>
    <cellStyle name="Normal 40 7 2 3 16 2" xfId="28461" xr:uid="{00000000-0005-0000-0000-0000E4720000}"/>
    <cellStyle name="Normal 40 7 2 3 17" xfId="4765" xr:uid="{00000000-0005-0000-0000-0000E5720000}"/>
    <cellStyle name="Normal 40 7 2 3 17 2" xfId="20905" xr:uid="{00000000-0005-0000-0000-0000E6720000}"/>
    <cellStyle name="Normal 40 7 2 3 18" xfId="2893" xr:uid="{00000000-0005-0000-0000-0000E7720000}"/>
    <cellStyle name="Normal 40 7 2 3 19" xfId="19033" xr:uid="{00000000-0005-0000-0000-0000E8720000}"/>
    <cellStyle name="Normal 40 7 2 3 2" xfId="1122" xr:uid="{00000000-0005-0000-0000-0000E9720000}"/>
    <cellStyle name="Normal 40 7 2 3 2 10" xfId="16766" xr:uid="{00000000-0005-0000-0000-0000EA720000}"/>
    <cellStyle name="Normal 40 7 2 3 2 10 2" xfId="44394" xr:uid="{00000000-0005-0000-0000-0000EB720000}"/>
    <cellStyle name="Normal 40 7 2 3 2 10 3" xfId="22879" xr:uid="{00000000-0005-0000-0000-0000EC720000}"/>
    <cellStyle name="Normal 40 7 2 3 2 11" xfId="10483" xr:uid="{00000000-0005-0000-0000-0000ED720000}"/>
    <cellStyle name="Normal 40 7 2 3 2 11 2" xfId="38254" xr:uid="{00000000-0005-0000-0000-0000EE720000}"/>
    <cellStyle name="Normal 40 7 2 3 2 12" xfId="17261" xr:uid="{00000000-0005-0000-0000-0000EF720000}"/>
    <cellStyle name="Normal 40 7 2 3 2 12 2" xfId="35162" xr:uid="{00000000-0005-0000-0000-0000F0720000}"/>
    <cellStyle name="Normal 40 7 2 3 2 13" xfId="8611" xr:uid="{00000000-0005-0000-0000-0000F1720000}"/>
    <cellStyle name="Normal 40 7 2 3 2 13 2" xfId="32307" xr:uid="{00000000-0005-0000-0000-0000F2720000}"/>
    <cellStyle name="Normal 40 7 2 3 2 14" xfId="6739" xr:uid="{00000000-0005-0000-0000-0000F3720000}"/>
    <cellStyle name="Normal 40 7 2 3 2 14 2" xfId="28563" xr:uid="{00000000-0005-0000-0000-0000F4720000}"/>
    <cellStyle name="Normal 40 7 2 3 2 15" xfId="4867" xr:uid="{00000000-0005-0000-0000-0000F5720000}"/>
    <cellStyle name="Normal 40 7 2 3 2 15 2" xfId="21007" xr:uid="{00000000-0005-0000-0000-0000F6720000}"/>
    <cellStyle name="Normal 40 7 2 3 2 16" xfId="2995" xr:uid="{00000000-0005-0000-0000-0000F7720000}"/>
    <cellStyle name="Normal 40 7 2 3 2 17" xfId="19135" xr:uid="{00000000-0005-0000-0000-0000F8720000}"/>
    <cellStyle name="Normal 40 7 2 3 2 2" xfId="1445" xr:uid="{00000000-0005-0000-0000-0000F9720000}"/>
    <cellStyle name="Normal 40 7 2 3 2 2 10" xfId="7062" xr:uid="{00000000-0005-0000-0000-0000FA720000}"/>
    <cellStyle name="Normal 40 7 2 3 2 2 10 2" xfId="28886" xr:uid="{00000000-0005-0000-0000-0000FB720000}"/>
    <cellStyle name="Normal 40 7 2 3 2 2 11" xfId="5190" xr:uid="{00000000-0005-0000-0000-0000FC720000}"/>
    <cellStyle name="Normal 40 7 2 3 2 2 11 2" xfId="21330" xr:uid="{00000000-0005-0000-0000-0000FD720000}"/>
    <cellStyle name="Normal 40 7 2 3 2 2 12" xfId="3318" xr:uid="{00000000-0005-0000-0000-0000FE720000}"/>
    <cellStyle name="Normal 40 7 2 3 2 2 13" xfId="19458" xr:uid="{00000000-0005-0000-0000-0000FF720000}"/>
    <cellStyle name="Normal 40 7 2 3 2 2 2" xfId="2621" xr:uid="{00000000-0005-0000-0000-000000730000}"/>
    <cellStyle name="Normal 40 7 2 3 2 2 2 10" xfId="20633" xr:uid="{00000000-0005-0000-0000-000001730000}"/>
    <cellStyle name="Normal 40 7 2 3 2 2 2 2" xfId="13694" xr:uid="{00000000-0005-0000-0000-000002730000}"/>
    <cellStyle name="Normal 40 7 2 3 2 2 2 2 2" xfId="41322" xr:uid="{00000000-0005-0000-0000-000003730000}"/>
    <cellStyle name="Normal 40 7 2 3 2 2 2 2 3" xfId="37880" xr:uid="{00000000-0005-0000-0000-000004730000}"/>
    <cellStyle name="Normal 40 7 2 3 2 2 2 2 4" xfId="31933" xr:uid="{00000000-0005-0000-0000-000005730000}"/>
    <cellStyle name="Normal 40 7 2 3 2 2 2 2 5" xfId="25804" xr:uid="{00000000-0005-0000-0000-000006730000}"/>
    <cellStyle name="Normal 40 7 2 3 2 2 2 3" xfId="16065" xr:uid="{00000000-0005-0000-0000-000007730000}"/>
    <cellStyle name="Normal 40 7 2 3 2 2 2 3 2" xfId="43693" xr:uid="{00000000-0005-0000-0000-000008730000}"/>
    <cellStyle name="Normal 40 7 2 3 2 2 2 3 3" xfId="27520" xr:uid="{00000000-0005-0000-0000-000009730000}"/>
    <cellStyle name="Normal 40 7 2 3 2 2 2 4" xfId="11648" xr:uid="{00000000-0005-0000-0000-00000A730000}"/>
    <cellStyle name="Normal 40 7 2 3 2 2 2 4 2" xfId="39411" xr:uid="{00000000-0005-0000-0000-00000B730000}"/>
    <cellStyle name="Normal 40 7 2 3 2 2 2 4 3" xfId="24377" xr:uid="{00000000-0005-0000-0000-00000C730000}"/>
    <cellStyle name="Normal 40 7 2 3 2 2 2 5" xfId="18759" xr:uid="{00000000-0005-0000-0000-00000D730000}"/>
    <cellStyle name="Normal 40 7 2 3 2 2 2 5 2" xfId="36287" xr:uid="{00000000-0005-0000-0000-00000E730000}"/>
    <cellStyle name="Normal 40 7 2 3 2 2 2 6" xfId="10109" xr:uid="{00000000-0005-0000-0000-00000F730000}"/>
    <cellStyle name="Normal 40 7 2 3 2 2 2 6 2" xfId="33805" xr:uid="{00000000-0005-0000-0000-000010730000}"/>
    <cellStyle name="Normal 40 7 2 3 2 2 2 7" xfId="8237" xr:uid="{00000000-0005-0000-0000-000011730000}"/>
    <cellStyle name="Normal 40 7 2 3 2 2 2 7 2" xfId="30061" xr:uid="{00000000-0005-0000-0000-000012730000}"/>
    <cellStyle name="Normal 40 7 2 3 2 2 2 8" xfId="6365" xr:uid="{00000000-0005-0000-0000-000013730000}"/>
    <cellStyle name="Normal 40 7 2 3 2 2 2 8 2" xfId="22505" xr:uid="{00000000-0005-0000-0000-000014730000}"/>
    <cellStyle name="Normal 40 7 2 3 2 2 2 9" xfId="4493" xr:uid="{00000000-0005-0000-0000-000015730000}"/>
    <cellStyle name="Normal 40 7 2 3 2 2 3" xfId="2077" xr:uid="{00000000-0005-0000-0000-000016730000}"/>
    <cellStyle name="Normal 40 7 2 3 2 2 3 10" xfId="20090" xr:uid="{00000000-0005-0000-0000-000017730000}"/>
    <cellStyle name="Normal 40 7 2 3 2 2 3 2" xfId="13109" xr:uid="{00000000-0005-0000-0000-000018730000}"/>
    <cellStyle name="Normal 40 7 2 3 2 2 3 2 2" xfId="40757" xr:uid="{00000000-0005-0000-0000-000019730000}"/>
    <cellStyle name="Normal 40 7 2 3 2 2 3 2 3" xfId="31390" xr:uid="{00000000-0005-0000-0000-00001A730000}"/>
    <cellStyle name="Normal 40 7 2 3 2 2 3 2 4" xfId="28370" xr:uid="{00000000-0005-0000-0000-00001B730000}"/>
    <cellStyle name="Normal 40 7 2 3 2 2 3 3" xfId="15501" xr:uid="{00000000-0005-0000-0000-00001C730000}"/>
    <cellStyle name="Normal 40 7 2 3 2 2 3 3 2" xfId="43129" xr:uid="{00000000-0005-0000-0000-00001D730000}"/>
    <cellStyle name="Normal 40 7 2 3 2 2 3 3 3" xfId="23834" xr:uid="{00000000-0005-0000-0000-00001E730000}"/>
    <cellStyle name="Normal 40 7 2 3 2 2 3 4" xfId="11282" xr:uid="{00000000-0005-0000-0000-00001F730000}"/>
    <cellStyle name="Normal 40 7 2 3 2 2 3 4 2" xfId="39053" xr:uid="{00000000-0005-0000-0000-000020730000}"/>
    <cellStyle name="Normal 40 7 2 3 2 2 3 5" xfId="18216" xr:uid="{00000000-0005-0000-0000-000021730000}"/>
    <cellStyle name="Normal 40 7 2 3 2 2 3 5 2" xfId="37337" xr:uid="{00000000-0005-0000-0000-000022730000}"/>
    <cellStyle name="Normal 40 7 2 3 2 2 3 6" xfId="9566" xr:uid="{00000000-0005-0000-0000-000023730000}"/>
    <cellStyle name="Normal 40 7 2 3 2 2 3 6 2" xfId="33262" xr:uid="{00000000-0005-0000-0000-000024730000}"/>
    <cellStyle name="Normal 40 7 2 3 2 2 3 7" xfId="7694" xr:uid="{00000000-0005-0000-0000-000025730000}"/>
    <cellStyle name="Normal 40 7 2 3 2 2 3 7 2" xfId="29518" xr:uid="{00000000-0005-0000-0000-000026730000}"/>
    <cellStyle name="Normal 40 7 2 3 2 2 3 8" xfId="5822" xr:uid="{00000000-0005-0000-0000-000027730000}"/>
    <cellStyle name="Normal 40 7 2 3 2 2 3 8 2" xfId="21962" xr:uid="{00000000-0005-0000-0000-000028730000}"/>
    <cellStyle name="Normal 40 7 2 3 2 2 3 9" xfId="3950" xr:uid="{00000000-0005-0000-0000-000029730000}"/>
    <cellStyle name="Normal 40 7 2 3 2 2 4" xfId="12378" xr:uid="{00000000-0005-0000-0000-00002A730000}"/>
    <cellStyle name="Normal 40 7 2 3 2 2 4 2" xfId="40125" xr:uid="{00000000-0005-0000-0000-00002B730000}"/>
    <cellStyle name="Normal 40 7 2 3 2 2 4 3" xfId="30758" xr:uid="{00000000-0005-0000-0000-00002C730000}"/>
    <cellStyle name="Normal 40 7 2 3 2 2 4 4" xfId="25240" xr:uid="{00000000-0005-0000-0000-00002D730000}"/>
    <cellStyle name="Normal 40 7 2 3 2 2 5" xfId="14869" xr:uid="{00000000-0005-0000-0000-00002E730000}"/>
    <cellStyle name="Normal 40 7 2 3 2 2 5 2" xfId="42497" xr:uid="{00000000-0005-0000-0000-00002F730000}"/>
    <cellStyle name="Normal 40 7 2 3 2 2 5 3" xfId="34655" xr:uid="{00000000-0005-0000-0000-000030730000}"/>
    <cellStyle name="Normal 40 7 2 3 2 2 5 4" xfId="26898" xr:uid="{00000000-0005-0000-0000-000031730000}"/>
    <cellStyle name="Normal 40 7 2 3 2 2 6" xfId="17089" xr:uid="{00000000-0005-0000-0000-000032730000}"/>
    <cellStyle name="Normal 40 7 2 3 2 2 6 2" xfId="44717" xr:uid="{00000000-0005-0000-0000-000033730000}"/>
    <cellStyle name="Normal 40 7 2 3 2 2 6 3" xfId="23202" xr:uid="{00000000-0005-0000-0000-000034730000}"/>
    <cellStyle name="Normal 40 7 2 3 2 2 7" xfId="10806" xr:uid="{00000000-0005-0000-0000-000035730000}"/>
    <cellStyle name="Normal 40 7 2 3 2 2 7 2" xfId="38577" xr:uid="{00000000-0005-0000-0000-000036730000}"/>
    <cellStyle name="Normal 40 7 2 3 2 2 8" xfId="17584" xr:uid="{00000000-0005-0000-0000-000037730000}"/>
    <cellStyle name="Normal 40 7 2 3 2 2 8 2" xfId="35666" xr:uid="{00000000-0005-0000-0000-000038730000}"/>
    <cellStyle name="Normal 40 7 2 3 2 2 9" xfId="8934" xr:uid="{00000000-0005-0000-0000-000039730000}"/>
    <cellStyle name="Normal 40 7 2 3 2 2 9 2" xfId="32630" xr:uid="{00000000-0005-0000-0000-00003A730000}"/>
    <cellStyle name="Normal 40 7 2 3 2 3" xfId="1275" xr:uid="{00000000-0005-0000-0000-00003B730000}"/>
    <cellStyle name="Normal 40 7 2 3 2 3 10" xfId="6892" xr:uid="{00000000-0005-0000-0000-00003C730000}"/>
    <cellStyle name="Normal 40 7 2 3 2 3 10 2" xfId="28716" xr:uid="{00000000-0005-0000-0000-00003D730000}"/>
    <cellStyle name="Normal 40 7 2 3 2 3 11" xfId="5020" xr:uid="{00000000-0005-0000-0000-00003E730000}"/>
    <cellStyle name="Normal 40 7 2 3 2 3 11 2" xfId="21160" xr:uid="{00000000-0005-0000-0000-00003F730000}"/>
    <cellStyle name="Normal 40 7 2 3 2 3 12" xfId="3148" xr:uid="{00000000-0005-0000-0000-000040730000}"/>
    <cellStyle name="Normal 40 7 2 3 2 3 13" xfId="19288" xr:uid="{00000000-0005-0000-0000-000041730000}"/>
    <cellStyle name="Normal 40 7 2 3 2 3 2" xfId="2774" xr:uid="{00000000-0005-0000-0000-000042730000}"/>
    <cellStyle name="Normal 40 7 2 3 2 3 2 10" xfId="20786" xr:uid="{00000000-0005-0000-0000-000043730000}"/>
    <cellStyle name="Normal 40 7 2 3 2 3 2 2" xfId="13839" xr:uid="{00000000-0005-0000-0000-000044730000}"/>
    <cellStyle name="Normal 40 7 2 3 2 3 2 2 2" xfId="41467" xr:uid="{00000000-0005-0000-0000-000045730000}"/>
    <cellStyle name="Normal 40 7 2 3 2 3 2 2 3" xfId="38033" xr:uid="{00000000-0005-0000-0000-000046730000}"/>
    <cellStyle name="Normal 40 7 2 3 2 3 2 2 4" xfId="32086" xr:uid="{00000000-0005-0000-0000-000047730000}"/>
    <cellStyle name="Normal 40 7 2 3 2 3 2 2 5" xfId="25949" xr:uid="{00000000-0005-0000-0000-000048730000}"/>
    <cellStyle name="Normal 40 7 2 3 2 3 2 3" xfId="16210" xr:uid="{00000000-0005-0000-0000-000049730000}"/>
    <cellStyle name="Normal 40 7 2 3 2 3 2 3 2" xfId="43838" xr:uid="{00000000-0005-0000-0000-00004A730000}"/>
    <cellStyle name="Normal 40 7 2 3 2 3 2 3 3" xfId="27673" xr:uid="{00000000-0005-0000-0000-00004B730000}"/>
    <cellStyle name="Normal 40 7 2 3 2 3 2 4" xfId="11112" xr:uid="{00000000-0005-0000-0000-00004C730000}"/>
    <cellStyle name="Normal 40 7 2 3 2 3 2 4 2" xfId="38883" xr:uid="{00000000-0005-0000-0000-00004D730000}"/>
    <cellStyle name="Normal 40 7 2 3 2 3 2 4 3" xfId="24530" xr:uid="{00000000-0005-0000-0000-00004E730000}"/>
    <cellStyle name="Normal 40 7 2 3 2 3 2 5" xfId="18912" xr:uid="{00000000-0005-0000-0000-00004F730000}"/>
    <cellStyle name="Normal 40 7 2 3 2 3 2 5 2" xfId="36440" xr:uid="{00000000-0005-0000-0000-000050730000}"/>
    <cellStyle name="Normal 40 7 2 3 2 3 2 6" xfId="10262" xr:uid="{00000000-0005-0000-0000-000051730000}"/>
    <cellStyle name="Normal 40 7 2 3 2 3 2 6 2" xfId="33958" xr:uid="{00000000-0005-0000-0000-000052730000}"/>
    <cellStyle name="Normal 40 7 2 3 2 3 2 7" xfId="8390" xr:uid="{00000000-0005-0000-0000-000053730000}"/>
    <cellStyle name="Normal 40 7 2 3 2 3 2 7 2" xfId="30214" xr:uid="{00000000-0005-0000-0000-000054730000}"/>
    <cellStyle name="Normal 40 7 2 3 2 3 2 8" xfId="6518" xr:uid="{00000000-0005-0000-0000-000055730000}"/>
    <cellStyle name="Normal 40 7 2 3 2 3 2 8 2" xfId="22658" xr:uid="{00000000-0005-0000-0000-000056730000}"/>
    <cellStyle name="Normal 40 7 2 3 2 3 2 9" xfId="4646" xr:uid="{00000000-0005-0000-0000-000057730000}"/>
    <cellStyle name="Normal 40 7 2 3 2 3 3" xfId="2230" xr:uid="{00000000-0005-0000-0000-000058730000}"/>
    <cellStyle name="Normal 40 7 2 3 2 3 3 2" xfId="15079" xr:uid="{00000000-0005-0000-0000-000059730000}"/>
    <cellStyle name="Normal 40 7 2 3 2 3 3 2 2" xfId="42707" xr:uid="{00000000-0005-0000-0000-00005A730000}"/>
    <cellStyle name="Normal 40 7 2 3 2 3 3 2 3" xfId="31543" xr:uid="{00000000-0005-0000-0000-00005B730000}"/>
    <cellStyle name="Normal 40 7 2 3 2 3 3 2 4" xfId="26367" xr:uid="{00000000-0005-0000-0000-00005C730000}"/>
    <cellStyle name="Normal 40 7 2 3 2 3 3 3" xfId="12593" xr:uid="{00000000-0005-0000-0000-00005D730000}"/>
    <cellStyle name="Normal 40 7 2 3 2 3 3 3 2" xfId="40335" xr:uid="{00000000-0005-0000-0000-00005E730000}"/>
    <cellStyle name="Normal 40 7 2 3 2 3 3 3 3" xfId="23987" xr:uid="{00000000-0005-0000-0000-00005F730000}"/>
    <cellStyle name="Normal 40 7 2 3 2 3 3 4" xfId="18369" xr:uid="{00000000-0005-0000-0000-000060730000}"/>
    <cellStyle name="Normal 40 7 2 3 2 3 3 4 2" xfId="37490" xr:uid="{00000000-0005-0000-0000-000061730000}"/>
    <cellStyle name="Normal 40 7 2 3 2 3 3 5" xfId="9719" xr:uid="{00000000-0005-0000-0000-000062730000}"/>
    <cellStyle name="Normal 40 7 2 3 2 3 3 5 2" xfId="33415" xr:uid="{00000000-0005-0000-0000-000063730000}"/>
    <cellStyle name="Normal 40 7 2 3 2 3 3 6" xfId="7847" xr:uid="{00000000-0005-0000-0000-000064730000}"/>
    <cellStyle name="Normal 40 7 2 3 2 3 3 6 2" xfId="29671" xr:uid="{00000000-0005-0000-0000-000065730000}"/>
    <cellStyle name="Normal 40 7 2 3 2 3 3 7" xfId="5975" xr:uid="{00000000-0005-0000-0000-000066730000}"/>
    <cellStyle name="Normal 40 7 2 3 2 3 3 7 2" xfId="22115" xr:uid="{00000000-0005-0000-0000-000067730000}"/>
    <cellStyle name="Normal 40 7 2 3 2 3 3 8" xfId="4103" xr:uid="{00000000-0005-0000-0000-000068730000}"/>
    <cellStyle name="Normal 40 7 2 3 2 3 3 9" xfId="20243" xr:uid="{00000000-0005-0000-0000-000069730000}"/>
    <cellStyle name="Normal 40 7 2 3 2 3 4" xfId="12208" xr:uid="{00000000-0005-0000-0000-00006A730000}"/>
    <cellStyle name="Normal 40 7 2 3 2 3 4 2" xfId="39955" xr:uid="{00000000-0005-0000-0000-00006B730000}"/>
    <cellStyle name="Normal 40 7 2 3 2 3 4 3" xfId="30588" xr:uid="{00000000-0005-0000-0000-00006C730000}"/>
    <cellStyle name="Normal 40 7 2 3 2 3 4 4" xfId="24818" xr:uid="{00000000-0005-0000-0000-00006D730000}"/>
    <cellStyle name="Normal 40 7 2 3 2 3 5" xfId="14699" xr:uid="{00000000-0005-0000-0000-00006E730000}"/>
    <cellStyle name="Normal 40 7 2 3 2 3 5 2" xfId="42327" xr:uid="{00000000-0005-0000-0000-00006F730000}"/>
    <cellStyle name="Normal 40 7 2 3 2 3 5 3" xfId="34485" xr:uid="{00000000-0005-0000-0000-000070730000}"/>
    <cellStyle name="Normal 40 7 2 3 2 3 5 4" xfId="26707" xr:uid="{00000000-0005-0000-0000-000071730000}"/>
    <cellStyle name="Normal 40 7 2 3 2 3 6" xfId="16919" xr:uid="{00000000-0005-0000-0000-000072730000}"/>
    <cellStyle name="Normal 40 7 2 3 2 3 6 2" xfId="44547" xr:uid="{00000000-0005-0000-0000-000073730000}"/>
    <cellStyle name="Normal 40 7 2 3 2 3 6 3" xfId="23032" xr:uid="{00000000-0005-0000-0000-000074730000}"/>
    <cellStyle name="Normal 40 7 2 3 2 3 7" xfId="10636" xr:uid="{00000000-0005-0000-0000-000075730000}"/>
    <cellStyle name="Normal 40 7 2 3 2 3 7 2" xfId="38407" xr:uid="{00000000-0005-0000-0000-000076730000}"/>
    <cellStyle name="Normal 40 7 2 3 2 3 8" xfId="17414" xr:uid="{00000000-0005-0000-0000-000077730000}"/>
    <cellStyle name="Normal 40 7 2 3 2 3 8 2" xfId="35475" xr:uid="{00000000-0005-0000-0000-000078730000}"/>
    <cellStyle name="Normal 40 7 2 3 2 3 9" xfId="8764" xr:uid="{00000000-0005-0000-0000-000079730000}"/>
    <cellStyle name="Normal 40 7 2 3 2 3 9 2" xfId="32460" xr:uid="{00000000-0005-0000-0000-00007A730000}"/>
    <cellStyle name="Normal 40 7 2 3 2 4" xfId="1908" xr:uid="{00000000-0005-0000-0000-00007B730000}"/>
    <cellStyle name="Normal 40 7 2 3 2 4 10" xfId="3781" xr:uid="{00000000-0005-0000-0000-00007C730000}"/>
    <cellStyle name="Normal 40 7 2 3 2 4 11" xfId="19921" xr:uid="{00000000-0005-0000-0000-00007D730000}"/>
    <cellStyle name="Normal 40 7 2 3 2 4 2" xfId="13373" xr:uid="{00000000-0005-0000-0000-00007E730000}"/>
    <cellStyle name="Normal 40 7 2 3 2 4 2 2" xfId="15744" xr:uid="{00000000-0005-0000-0000-00007F730000}"/>
    <cellStyle name="Normal 40 7 2 3 2 4 2 2 2" xfId="43372" xr:uid="{00000000-0005-0000-0000-000080730000}"/>
    <cellStyle name="Normal 40 7 2 3 2 4 2 3" xfId="41001" xr:uid="{00000000-0005-0000-0000-000081730000}"/>
    <cellStyle name="Normal 40 7 2 3 2 4 2 4" xfId="37168" xr:uid="{00000000-0005-0000-0000-000082730000}"/>
    <cellStyle name="Normal 40 7 2 3 2 4 2 5" xfId="31221" xr:uid="{00000000-0005-0000-0000-000083730000}"/>
    <cellStyle name="Normal 40 7 2 3 2 4 2 6" xfId="25483" xr:uid="{00000000-0005-0000-0000-000084730000}"/>
    <cellStyle name="Normal 40 7 2 3 2 4 3" xfId="12055" xr:uid="{00000000-0005-0000-0000-000085730000}"/>
    <cellStyle name="Normal 40 7 2 3 2 4 3 2" xfId="39802" xr:uid="{00000000-0005-0000-0000-000086730000}"/>
    <cellStyle name="Normal 40 7 2 3 2 4 3 3" xfId="34332" xr:uid="{00000000-0005-0000-0000-000087730000}"/>
    <cellStyle name="Normal 40 7 2 3 2 4 3 4" xfId="27158" xr:uid="{00000000-0005-0000-0000-000088730000}"/>
    <cellStyle name="Normal 40 7 2 3 2 4 4" xfId="14546" xr:uid="{00000000-0005-0000-0000-000089730000}"/>
    <cellStyle name="Normal 40 7 2 3 2 4 4 2" xfId="42174" xr:uid="{00000000-0005-0000-0000-00008A730000}"/>
    <cellStyle name="Normal 40 7 2 3 2 4 4 3" xfId="23665" xr:uid="{00000000-0005-0000-0000-00008B730000}"/>
    <cellStyle name="Normal 40 7 2 3 2 4 5" xfId="11435" xr:uid="{00000000-0005-0000-0000-00008C730000}"/>
    <cellStyle name="Normal 40 7 2 3 2 4 5 2" xfId="39206" xr:uid="{00000000-0005-0000-0000-00008D730000}"/>
    <cellStyle name="Normal 40 7 2 3 2 4 6" xfId="18047" xr:uid="{00000000-0005-0000-0000-00008E730000}"/>
    <cellStyle name="Normal 40 7 2 3 2 4 6 2" xfId="35925" xr:uid="{00000000-0005-0000-0000-00008F730000}"/>
    <cellStyle name="Normal 40 7 2 3 2 4 7" xfId="9397" xr:uid="{00000000-0005-0000-0000-000090730000}"/>
    <cellStyle name="Normal 40 7 2 3 2 4 7 2" xfId="33093" xr:uid="{00000000-0005-0000-0000-000091730000}"/>
    <cellStyle name="Normal 40 7 2 3 2 4 8" xfId="7525" xr:uid="{00000000-0005-0000-0000-000092730000}"/>
    <cellStyle name="Normal 40 7 2 3 2 4 8 2" xfId="29349" xr:uid="{00000000-0005-0000-0000-000093730000}"/>
    <cellStyle name="Normal 40 7 2 3 2 4 9" xfId="5653" xr:uid="{00000000-0005-0000-0000-000094730000}"/>
    <cellStyle name="Normal 40 7 2 3 2 4 9 2" xfId="21793" xr:uid="{00000000-0005-0000-0000-000095730000}"/>
    <cellStyle name="Normal 40 7 2 3 2 5" xfId="2452" xr:uid="{00000000-0005-0000-0000-000096730000}"/>
    <cellStyle name="Normal 40 7 2 3 2 5 10" xfId="20464" xr:uid="{00000000-0005-0000-0000-000097730000}"/>
    <cellStyle name="Normal 40 7 2 3 2 5 2" xfId="13539" xr:uid="{00000000-0005-0000-0000-000098730000}"/>
    <cellStyle name="Normal 40 7 2 3 2 5 2 2" xfId="41167" xr:uid="{00000000-0005-0000-0000-000099730000}"/>
    <cellStyle name="Normal 40 7 2 3 2 5 2 3" xfId="37711" xr:uid="{00000000-0005-0000-0000-00009A730000}"/>
    <cellStyle name="Normal 40 7 2 3 2 5 2 4" xfId="31764" xr:uid="{00000000-0005-0000-0000-00009B730000}"/>
    <cellStyle name="Normal 40 7 2 3 2 5 2 5" xfId="25649" xr:uid="{00000000-0005-0000-0000-00009C730000}"/>
    <cellStyle name="Normal 40 7 2 3 2 5 3" xfId="15910" xr:uid="{00000000-0005-0000-0000-00009D730000}"/>
    <cellStyle name="Normal 40 7 2 3 2 5 3 2" xfId="43538" xr:uid="{00000000-0005-0000-0000-00009E730000}"/>
    <cellStyle name="Normal 40 7 2 3 2 5 3 3" xfId="27351" xr:uid="{00000000-0005-0000-0000-00009F730000}"/>
    <cellStyle name="Normal 40 7 2 3 2 5 4" xfId="10959" xr:uid="{00000000-0005-0000-0000-0000A0730000}"/>
    <cellStyle name="Normal 40 7 2 3 2 5 4 2" xfId="38730" xr:uid="{00000000-0005-0000-0000-0000A1730000}"/>
    <cellStyle name="Normal 40 7 2 3 2 5 4 3" xfId="24208" xr:uid="{00000000-0005-0000-0000-0000A2730000}"/>
    <cellStyle name="Normal 40 7 2 3 2 5 5" xfId="18590" xr:uid="{00000000-0005-0000-0000-0000A3730000}"/>
    <cellStyle name="Normal 40 7 2 3 2 5 5 2" xfId="36118" xr:uid="{00000000-0005-0000-0000-0000A4730000}"/>
    <cellStyle name="Normal 40 7 2 3 2 5 6" xfId="9940" xr:uid="{00000000-0005-0000-0000-0000A5730000}"/>
    <cellStyle name="Normal 40 7 2 3 2 5 6 2" xfId="33636" xr:uid="{00000000-0005-0000-0000-0000A6730000}"/>
    <cellStyle name="Normal 40 7 2 3 2 5 7" xfId="8068" xr:uid="{00000000-0005-0000-0000-0000A7730000}"/>
    <cellStyle name="Normal 40 7 2 3 2 5 7 2" xfId="29892" xr:uid="{00000000-0005-0000-0000-0000A8730000}"/>
    <cellStyle name="Normal 40 7 2 3 2 5 8" xfId="6196" xr:uid="{00000000-0005-0000-0000-0000A9730000}"/>
    <cellStyle name="Normal 40 7 2 3 2 5 8 2" xfId="22336" xr:uid="{00000000-0005-0000-0000-0000AA730000}"/>
    <cellStyle name="Normal 40 7 2 3 2 5 9" xfId="4324" xr:uid="{00000000-0005-0000-0000-0000AB730000}"/>
    <cellStyle name="Normal 40 7 2 3 2 6" xfId="1751" xr:uid="{00000000-0005-0000-0000-0000AC730000}"/>
    <cellStyle name="Normal 40 7 2 3 2 6 2" xfId="16460" xr:uid="{00000000-0005-0000-0000-0000AD730000}"/>
    <cellStyle name="Normal 40 7 2 3 2 6 2 2" xfId="44088" xr:uid="{00000000-0005-0000-0000-0000AE730000}"/>
    <cellStyle name="Normal 40 7 2 3 2 6 2 3" xfId="31064" xr:uid="{00000000-0005-0000-0000-0000AF730000}"/>
    <cellStyle name="Normal 40 7 2 3 2 6 2 4" xfId="26199" xr:uid="{00000000-0005-0000-0000-0000B0730000}"/>
    <cellStyle name="Normal 40 7 2 3 2 6 3" xfId="14089" xr:uid="{00000000-0005-0000-0000-0000B1730000}"/>
    <cellStyle name="Normal 40 7 2 3 2 6 3 2" xfId="41717" xr:uid="{00000000-0005-0000-0000-0000B2730000}"/>
    <cellStyle name="Normal 40 7 2 3 2 6 3 3" xfId="27930" xr:uid="{00000000-0005-0000-0000-0000B3730000}"/>
    <cellStyle name="Normal 40 7 2 3 2 6 4" xfId="17890" xr:uid="{00000000-0005-0000-0000-0000B4730000}"/>
    <cellStyle name="Normal 40 7 2 3 2 6 4 2" xfId="36697" xr:uid="{00000000-0005-0000-0000-0000B5730000}"/>
    <cellStyle name="Normal 40 7 2 3 2 6 4 3" xfId="23508" xr:uid="{00000000-0005-0000-0000-0000B6730000}"/>
    <cellStyle name="Normal 40 7 2 3 2 6 5" xfId="9240" xr:uid="{00000000-0005-0000-0000-0000B7730000}"/>
    <cellStyle name="Normal 40 7 2 3 2 6 5 2" xfId="32936" xr:uid="{00000000-0005-0000-0000-0000B8730000}"/>
    <cellStyle name="Normal 40 7 2 3 2 6 6" xfId="7368" xr:uid="{00000000-0005-0000-0000-0000B9730000}"/>
    <cellStyle name="Normal 40 7 2 3 2 6 6 2" xfId="29192" xr:uid="{00000000-0005-0000-0000-0000BA730000}"/>
    <cellStyle name="Normal 40 7 2 3 2 6 7" xfId="5496" xr:uid="{00000000-0005-0000-0000-0000BB730000}"/>
    <cellStyle name="Normal 40 7 2 3 2 6 7 2" xfId="21636" xr:uid="{00000000-0005-0000-0000-0000BC730000}"/>
    <cellStyle name="Normal 40 7 2 3 2 6 8" xfId="3624" xr:uid="{00000000-0005-0000-0000-0000BD730000}"/>
    <cellStyle name="Normal 40 7 2 3 2 6 9" xfId="19764" xr:uid="{00000000-0005-0000-0000-0000BE730000}"/>
    <cellStyle name="Normal 40 7 2 3 2 7" xfId="1598" xr:uid="{00000000-0005-0000-0000-0000BF730000}"/>
    <cellStyle name="Normal 40 7 2 3 2 7 2" xfId="15022" xr:uid="{00000000-0005-0000-0000-0000C0730000}"/>
    <cellStyle name="Normal 40 7 2 3 2 7 2 2" xfId="42650" xr:uid="{00000000-0005-0000-0000-0000C1730000}"/>
    <cellStyle name="Normal 40 7 2 3 2 7 2 3" xfId="30911" xr:uid="{00000000-0005-0000-0000-0000C2730000}"/>
    <cellStyle name="Normal 40 7 2 3 2 7 2 4" xfId="28383" xr:uid="{00000000-0005-0000-0000-0000C3730000}"/>
    <cellStyle name="Normal 40 7 2 3 2 7 3" xfId="12531" xr:uid="{00000000-0005-0000-0000-0000C4730000}"/>
    <cellStyle name="Normal 40 7 2 3 2 7 3 2" xfId="40278" xr:uid="{00000000-0005-0000-0000-0000C5730000}"/>
    <cellStyle name="Normal 40 7 2 3 2 7 3 3" xfId="23355" xr:uid="{00000000-0005-0000-0000-0000C6730000}"/>
    <cellStyle name="Normal 40 7 2 3 2 7 4" xfId="17737" xr:uid="{00000000-0005-0000-0000-0000C7730000}"/>
    <cellStyle name="Normal 40 7 2 3 2 7 4 2" xfId="35315" xr:uid="{00000000-0005-0000-0000-0000C8730000}"/>
    <cellStyle name="Normal 40 7 2 3 2 7 5" xfId="9087" xr:uid="{00000000-0005-0000-0000-0000C9730000}"/>
    <cellStyle name="Normal 40 7 2 3 2 7 5 2" xfId="32783" xr:uid="{00000000-0005-0000-0000-0000CA730000}"/>
    <cellStyle name="Normal 40 7 2 3 2 7 6" xfId="7215" xr:uid="{00000000-0005-0000-0000-0000CB730000}"/>
    <cellStyle name="Normal 40 7 2 3 2 7 6 2" xfId="29039" xr:uid="{00000000-0005-0000-0000-0000CC730000}"/>
    <cellStyle name="Normal 40 7 2 3 2 7 7" xfId="5343" xr:uid="{00000000-0005-0000-0000-0000CD730000}"/>
    <cellStyle name="Normal 40 7 2 3 2 7 7 2" xfId="21483" xr:uid="{00000000-0005-0000-0000-0000CE730000}"/>
    <cellStyle name="Normal 40 7 2 3 2 7 8" xfId="3471" xr:uid="{00000000-0005-0000-0000-0000CF730000}"/>
    <cellStyle name="Normal 40 7 2 3 2 7 9" xfId="19611" xr:uid="{00000000-0005-0000-0000-0000D0730000}"/>
    <cellStyle name="Normal 40 7 2 3 2 8" xfId="11902" xr:uid="{00000000-0005-0000-0000-0000D1730000}"/>
    <cellStyle name="Normal 40 7 2 3 2 8 2" xfId="39649" xr:uid="{00000000-0005-0000-0000-0000D2730000}"/>
    <cellStyle name="Normal 40 7 2 3 2 8 3" xfId="37011" xr:uid="{00000000-0005-0000-0000-0000D3730000}"/>
    <cellStyle name="Normal 40 7 2 3 2 8 4" xfId="30435" xr:uid="{00000000-0005-0000-0000-0000D4730000}"/>
    <cellStyle name="Normal 40 7 2 3 2 8 5" xfId="24761" xr:uid="{00000000-0005-0000-0000-0000D5730000}"/>
    <cellStyle name="Normal 40 7 2 3 2 9" xfId="14393" xr:uid="{00000000-0005-0000-0000-0000D6730000}"/>
    <cellStyle name="Normal 40 7 2 3 2 9 2" xfId="42021" xr:uid="{00000000-0005-0000-0000-0000D7730000}"/>
    <cellStyle name="Normal 40 7 2 3 2 9 3" xfId="34179" xr:uid="{00000000-0005-0000-0000-0000D8730000}"/>
    <cellStyle name="Normal 40 7 2 3 2 9 4" xfId="26547" xr:uid="{00000000-0005-0000-0000-0000D9730000}"/>
    <cellStyle name="Normal 40 7 2 3 3" xfId="1070" xr:uid="{00000000-0005-0000-0000-0000DA730000}"/>
    <cellStyle name="Normal 40 7 2 3 3 10" xfId="16715" xr:uid="{00000000-0005-0000-0000-0000DB730000}"/>
    <cellStyle name="Normal 40 7 2 3 3 10 2" xfId="44343" xr:uid="{00000000-0005-0000-0000-0000DC730000}"/>
    <cellStyle name="Normal 40 7 2 3 3 10 3" xfId="22828" xr:uid="{00000000-0005-0000-0000-0000DD730000}"/>
    <cellStyle name="Normal 40 7 2 3 3 11" xfId="10432" xr:uid="{00000000-0005-0000-0000-0000DE730000}"/>
    <cellStyle name="Normal 40 7 2 3 3 11 2" xfId="38203" xr:uid="{00000000-0005-0000-0000-0000DF730000}"/>
    <cellStyle name="Normal 40 7 2 3 3 12" xfId="17210" xr:uid="{00000000-0005-0000-0000-0000E0730000}"/>
    <cellStyle name="Normal 40 7 2 3 3 12 2" xfId="35111" xr:uid="{00000000-0005-0000-0000-0000E1730000}"/>
    <cellStyle name="Normal 40 7 2 3 3 13" xfId="8560" xr:uid="{00000000-0005-0000-0000-0000E2730000}"/>
    <cellStyle name="Normal 40 7 2 3 3 13 2" xfId="32256" xr:uid="{00000000-0005-0000-0000-0000E3730000}"/>
    <cellStyle name="Normal 40 7 2 3 3 14" xfId="6688" xr:uid="{00000000-0005-0000-0000-0000E4730000}"/>
    <cellStyle name="Normal 40 7 2 3 3 14 2" xfId="28512" xr:uid="{00000000-0005-0000-0000-0000E5730000}"/>
    <cellStyle name="Normal 40 7 2 3 3 15" xfId="4816" xr:uid="{00000000-0005-0000-0000-0000E6730000}"/>
    <cellStyle name="Normal 40 7 2 3 3 15 2" xfId="20956" xr:uid="{00000000-0005-0000-0000-0000E7730000}"/>
    <cellStyle name="Normal 40 7 2 3 3 16" xfId="2944" xr:uid="{00000000-0005-0000-0000-0000E8730000}"/>
    <cellStyle name="Normal 40 7 2 3 3 17" xfId="19084" xr:uid="{00000000-0005-0000-0000-0000E9730000}"/>
    <cellStyle name="Normal 40 7 2 3 3 2" xfId="1394" xr:uid="{00000000-0005-0000-0000-0000EA730000}"/>
    <cellStyle name="Normal 40 7 2 3 3 2 10" xfId="7011" xr:uid="{00000000-0005-0000-0000-0000EB730000}"/>
    <cellStyle name="Normal 40 7 2 3 3 2 10 2" xfId="28835" xr:uid="{00000000-0005-0000-0000-0000EC730000}"/>
    <cellStyle name="Normal 40 7 2 3 3 2 11" xfId="5139" xr:uid="{00000000-0005-0000-0000-0000ED730000}"/>
    <cellStyle name="Normal 40 7 2 3 3 2 11 2" xfId="21279" xr:uid="{00000000-0005-0000-0000-0000EE730000}"/>
    <cellStyle name="Normal 40 7 2 3 3 2 12" xfId="3267" xr:uid="{00000000-0005-0000-0000-0000EF730000}"/>
    <cellStyle name="Normal 40 7 2 3 3 2 13" xfId="19407" xr:uid="{00000000-0005-0000-0000-0000F0730000}"/>
    <cellStyle name="Normal 40 7 2 3 3 2 2" xfId="2570" xr:uid="{00000000-0005-0000-0000-0000F1730000}"/>
    <cellStyle name="Normal 40 7 2 3 3 2 2 10" xfId="20582" xr:uid="{00000000-0005-0000-0000-0000F2730000}"/>
    <cellStyle name="Normal 40 7 2 3 3 2 2 2" xfId="13643" xr:uid="{00000000-0005-0000-0000-0000F3730000}"/>
    <cellStyle name="Normal 40 7 2 3 3 2 2 2 2" xfId="41271" xr:uid="{00000000-0005-0000-0000-0000F4730000}"/>
    <cellStyle name="Normal 40 7 2 3 3 2 2 2 3" xfId="37829" xr:uid="{00000000-0005-0000-0000-0000F5730000}"/>
    <cellStyle name="Normal 40 7 2 3 3 2 2 2 4" xfId="31882" xr:uid="{00000000-0005-0000-0000-0000F6730000}"/>
    <cellStyle name="Normal 40 7 2 3 3 2 2 2 5" xfId="25753" xr:uid="{00000000-0005-0000-0000-0000F7730000}"/>
    <cellStyle name="Normal 40 7 2 3 3 2 2 3" xfId="16014" xr:uid="{00000000-0005-0000-0000-0000F8730000}"/>
    <cellStyle name="Normal 40 7 2 3 3 2 2 3 2" xfId="43642" xr:uid="{00000000-0005-0000-0000-0000F9730000}"/>
    <cellStyle name="Normal 40 7 2 3 3 2 2 3 3" xfId="27469" xr:uid="{00000000-0005-0000-0000-0000FA730000}"/>
    <cellStyle name="Normal 40 7 2 3 3 2 2 4" xfId="11231" xr:uid="{00000000-0005-0000-0000-0000FB730000}"/>
    <cellStyle name="Normal 40 7 2 3 3 2 2 4 2" xfId="39002" xr:uid="{00000000-0005-0000-0000-0000FC730000}"/>
    <cellStyle name="Normal 40 7 2 3 3 2 2 4 3" xfId="24326" xr:uid="{00000000-0005-0000-0000-0000FD730000}"/>
    <cellStyle name="Normal 40 7 2 3 3 2 2 5" xfId="18708" xr:uid="{00000000-0005-0000-0000-0000FE730000}"/>
    <cellStyle name="Normal 40 7 2 3 3 2 2 5 2" xfId="36236" xr:uid="{00000000-0005-0000-0000-0000FF730000}"/>
    <cellStyle name="Normal 40 7 2 3 3 2 2 6" xfId="10058" xr:uid="{00000000-0005-0000-0000-000000740000}"/>
    <cellStyle name="Normal 40 7 2 3 3 2 2 6 2" xfId="33754" xr:uid="{00000000-0005-0000-0000-000001740000}"/>
    <cellStyle name="Normal 40 7 2 3 3 2 2 7" xfId="8186" xr:uid="{00000000-0005-0000-0000-000002740000}"/>
    <cellStyle name="Normal 40 7 2 3 3 2 2 7 2" xfId="30010" xr:uid="{00000000-0005-0000-0000-000003740000}"/>
    <cellStyle name="Normal 40 7 2 3 3 2 2 8" xfId="6314" xr:uid="{00000000-0005-0000-0000-000004740000}"/>
    <cellStyle name="Normal 40 7 2 3 3 2 2 8 2" xfId="22454" xr:uid="{00000000-0005-0000-0000-000005740000}"/>
    <cellStyle name="Normal 40 7 2 3 3 2 2 9" xfId="4442" xr:uid="{00000000-0005-0000-0000-000006740000}"/>
    <cellStyle name="Normal 40 7 2 3 3 2 3" xfId="2026" xr:uid="{00000000-0005-0000-0000-000007740000}"/>
    <cellStyle name="Normal 40 7 2 3 3 2 3 2" xfId="15028" xr:uid="{00000000-0005-0000-0000-000008740000}"/>
    <cellStyle name="Normal 40 7 2 3 3 2 3 2 2" xfId="42656" xr:uid="{00000000-0005-0000-0000-000009740000}"/>
    <cellStyle name="Normal 40 7 2 3 3 2 3 2 3" xfId="31339" xr:uid="{00000000-0005-0000-0000-00000A740000}"/>
    <cellStyle name="Normal 40 7 2 3 3 2 3 2 4" xfId="28165" xr:uid="{00000000-0005-0000-0000-00000B740000}"/>
    <cellStyle name="Normal 40 7 2 3 3 2 3 3" xfId="12538" xr:uid="{00000000-0005-0000-0000-00000C740000}"/>
    <cellStyle name="Normal 40 7 2 3 3 2 3 3 2" xfId="40284" xr:uid="{00000000-0005-0000-0000-00000D740000}"/>
    <cellStyle name="Normal 40 7 2 3 3 2 3 3 3" xfId="23783" xr:uid="{00000000-0005-0000-0000-00000E740000}"/>
    <cellStyle name="Normal 40 7 2 3 3 2 3 4" xfId="18165" xr:uid="{00000000-0005-0000-0000-00000F740000}"/>
    <cellStyle name="Normal 40 7 2 3 3 2 3 4 2" xfId="37286" xr:uid="{00000000-0005-0000-0000-000010740000}"/>
    <cellStyle name="Normal 40 7 2 3 3 2 3 5" xfId="9515" xr:uid="{00000000-0005-0000-0000-000011740000}"/>
    <cellStyle name="Normal 40 7 2 3 3 2 3 5 2" xfId="33211" xr:uid="{00000000-0005-0000-0000-000012740000}"/>
    <cellStyle name="Normal 40 7 2 3 3 2 3 6" xfId="7643" xr:uid="{00000000-0005-0000-0000-000013740000}"/>
    <cellStyle name="Normal 40 7 2 3 3 2 3 6 2" xfId="29467" xr:uid="{00000000-0005-0000-0000-000014740000}"/>
    <cellStyle name="Normal 40 7 2 3 3 2 3 7" xfId="5771" xr:uid="{00000000-0005-0000-0000-000015740000}"/>
    <cellStyle name="Normal 40 7 2 3 3 2 3 7 2" xfId="21911" xr:uid="{00000000-0005-0000-0000-000016740000}"/>
    <cellStyle name="Normal 40 7 2 3 3 2 3 8" xfId="3899" xr:uid="{00000000-0005-0000-0000-000017740000}"/>
    <cellStyle name="Normal 40 7 2 3 3 2 3 9" xfId="20039" xr:uid="{00000000-0005-0000-0000-000018740000}"/>
    <cellStyle name="Normal 40 7 2 3 3 2 4" xfId="12327" xr:uid="{00000000-0005-0000-0000-000019740000}"/>
    <cellStyle name="Normal 40 7 2 3 3 2 4 2" xfId="40074" xr:uid="{00000000-0005-0000-0000-00001A740000}"/>
    <cellStyle name="Normal 40 7 2 3 3 2 4 3" xfId="30707" xr:uid="{00000000-0005-0000-0000-00001B740000}"/>
    <cellStyle name="Normal 40 7 2 3 3 2 4 4" xfId="24767" xr:uid="{00000000-0005-0000-0000-00001C740000}"/>
    <cellStyle name="Normal 40 7 2 3 3 2 5" xfId="14818" xr:uid="{00000000-0005-0000-0000-00001D740000}"/>
    <cellStyle name="Normal 40 7 2 3 3 2 5 2" xfId="42446" xr:uid="{00000000-0005-0000-0000-00001E740000}"/>
    <cellStyle name="Normal 40 7 2 3 3 2 5 3" xfId="34604" xr:uid="{00000000-0005-0000-0000-00001F740000}"/>
    <cellStyle name="Normal 40 7 2 3 3 2 5 4" xfId="27006" xr:uid="{00000000-0005-0000-0000-000020740000}"/>
    <cellStyle name="Normal 40 7 2 3 3 2 6" xfId="17038" xr:uid="{00000000-0005-0000-0000-000021740000}"/>
    <cellStyle name="Normal 40 7 2 3 3 2 6 2" xfId="44666" xr:uid="{00000000-0005-0000-0000-000022740000}"/>
    <cellStyle name="Normal 40 7 2 3 3 2 6 3" xfId="23151" xr:uid="{00000000-0005-0000-0000-000023740000}"/>
    <cellStyle name="Normal 40 7 2 3 3 2 7" xfId="10755" xr:uid="{00000000-0005-0000-0000-000024740000}"/>
    <cellStyle name="Normal 40 7 2 3 3 2 7 2" xfId="38526" xr:uid="{00000000-0005-0000-0000-000025740000}"/>
    <cellStyle name="Normal 40 7 2 3 3 2 8" xfId="17533" xr:uid="{00000000-0005-0000-0000-000026740000}"/>
    <cellStyle name="Normal 40 7 2 3 3 2 8 2" xfId="35773" xr:uid="{00000000-0005-0000-0000-000027740000}"/>
    <cellStyle name="Normal 40 7 2 3 3 2 9" xfId="8883" xr:uid="{00000000-0005-0000-0000-000028740000}"/>
    <cellStyle name="Normal 40 7 2 3 3 2 9 2" xfId="32579" xr:uid="{00000000-0005-0000-0000-000029740000}"/>
    <cellStyle name="Normal 40 7 2 3 3 3" xfId="1224" xr:uid="{00000000-0005-0000-0000-00002A740000}"/>
    <cellStyle name="Normal 40 7 2 3 3 3 10" xfId="6841" xr:uid="{00000000-0005-0000-0000-00002B740000}"/>
    <cellStyle name="Normal 40 7 2 3 3 3 10 2" xfId="28665" xr:uid="{00000000-0005-0000-0000-00002C740000}"/>
    <cellStyle name="Normal 40 7 2 3 3 3 11" xfId="4969" xr:uid="{00000000-0005-0000-0000-00002D740000}"/>
    <cellStyle name="Normal 40 7 2 3 3 3 11 2" xfId="21109" xr:uid="{00000000-0005-0000-0000-00002E740000}"/>
    <cellStyle name="Normal 40 7 2 3 3 3 12" xfId="3097" xr:uid="{00000000-0005-0000-0000-00002F740000}"/>
    <cellStyle name="Normal 40 7 2 3 3 3 13" xfId="19237" xr:uid="{00000000-0005-0000-0000-000030740000}"/>
    <cellStyle name="Normal 40 7 2 3 3 3 2" xfId="2723" xr:uid="{00000000-0005-0000-0000-000031740000}"/>
    <cellStyle name="Normal 40 7 2 3 3 3 2 10" xfId="20735" xr:uid="{00000000-0005-0000-0000-000032740000}"/>
    <cellStyle name="Normal 40 7 2 3 3 3 2 2" xfId="13788" xr:uid="{00000000-0005-0000-0000-000033740000}"/>
    <cellStyle name="Normal 40 7 2 3 3 3 2 2 2" xfId="41416" xr:uid="{00000000-0005-0000-0000-000034740000}"/>
    <cellStyle name="Normal 40 7 2 3 3 3 2 2 3" xfId="37982" xr:uid="{00000000-0005-0000-0000-000035740000}"/>
    <cellStyle name="Normal 40 7 2 3 3 3 2 2 4" xfId="32035" xr:uid="{00000000-0005-0000-0000-000036740000}"/>
    <cellStyle name="Normal 40 7 2 3 3 3 2 2 5" xfId="25898" xr:uid="{00000000-0005-0000-0000-000037740000}"/>
    <cellStyle name="Normal 40 7 2 3 3 3 2 3" xfId="16159" xr:uid="{00000000-0005-0000-0000-000038740000}"/>
    <cellStyle name="Normal 40 7 2 3 3 3 2 3 2" xfId="43787" xr:uid="{00000000-0005-0000-0000-000039740000}"/>
    <cellStyle name="Normal 40 7 2 3 3 3 2 3 3" xfId="27622" xr:uid="{00000000-0005-0000-0000-00003A740000}"/>
    <cellStyle name="Normal 40 7 2 3 3 3 2 4" xfId="11061" xr:uid="{00000000-0005-0000-0000-00003B740000}"/>
    <cellStyle name="Normal 40 7 2 3 3 3 2 4 2" xfId="38832" xr:uid="{00000000-0005-0000-0000-00003C740000}"/>
    <cellStyle name="Normal 40 7 2 3 3 3 2 4 3" xfId="24479" xr:uid="{00000000-0005-0000-0000-00003D740000}"/>
    <cellStyle name="Normal 40 7 2 3 3 3 2 5" xfId="18861" xr:uid="{00000000-0005-0000-0000-00003E740000}"/>
    <cellStyle name="Normal 40 7 2 3 3 3 2 5 2" xfId="36389" xr:uid="{00000000-0005-0000-0000-00003F740000}"/>
    <cellStyle name="Normal 40 7 2 3 3 3 2 6" xfId="10211" xr:uid="{00000000-0005-0000-0000-000040740000}"/>
    <cellStyle name="Normal 40 7 2 3 3 3 2 6 2" xfId="33907" xr:uid="{00000000-0005-0000-0000-000041740000}"/>
    <cellStyle name="Normal 40 7 2 3 3 3 2 7" xfId="8339" xr:uid="{00000000-0005-0000-0000-000042740000}"/>
    <cellStyle name="Normal 40 7 2 3 3 3 2 7 2" xfId="30163" xr:uid="{00000000-0005-0000-0000-000043740000}"/>
    <cellStyle name="Normal 40 7 2 3 3 3 2 8" xfId="6467" xr:uid="{00000000-0005-0000-0000-000044740000}"/>
    <cellStyle name="Normal 40 7 2 3 3 3 2 8 2" xfId="22607" xr:uid="{00000000-0005-0000-0000-000045740000}"/>
    <cellStyle name="Normal 40 7 2 3 3 3 2 9" xfId="4595" xr:uid="{00000000-0005-0000-0000-000046740000}"/>
    <cellStyle name="Normal 40 7 2 3 3 3 3" xfId="2179" xr:uid="{00000000-0005-0000-0000-000047740000}"/>
    <cellStyle name="Normal 40 7 2 3 3 3 3 2" xfId="15242" xr:uid="{00000000-0005-0000-0000-000048740000}"/>
    <cellStyle name="Normal 40 7 2 3 3 3 3 2 2" xfId="42870" xr:uid="{00000000-0005-0000-0000-000049740000}"/>
    <cellStyle name="Normal 40 7 2 3 3 3 3 2 3" xfId="31492" xr:uid="{00000000-0005-0000-0000-00004A740000}"/>
    <cellStyle name="Normal 40 7 2 3 3 3 3 2 4" xfId="28360" xr:uid="{00000000-0005-0000-0000-00004B740000}"/>
    <cellStyle name="Normal 40 7 2 3 3 3 3 3" xfId="12770" xr:uid="{00000000-0005-0000-0000-00004C740000}"/>
    <cellStyle name="Normal 40 7 2 3 3 3 3 3 2" xfId="40498" xr:uid="{00000000-0005-0000-0000-00004D740000}"/>
    <cellStyle name="Normal 40 7 2 3 3 3 3 3 3" xfId="23936" xr:uid="{00000000-0005-0000-0000-00004E740000}"/>
    <cellStyle name="Normal 40 7 2 3 3 3 3 4" xfId="18318" xr:uid="{00000000-0005-0000-0000-00004F740000}"/>
    <cellStyle name="Normal 40 7 2 3 3 3 3 4 2" xfId="37439" xr:uid="{00000000-0005-0000-0000-000050740000}"/>
    <cellStyle name="Normal 40 7 2 3 3 3 3 5" xfId="9668" xr:uid="{00000000-0005-0000-0000-000051740000}"/>
    <cellStyle name="Normal 40 7 2 3 3 3 3 5 2" xfId="33364" xr:uid="{00000000-0005-0000-0000-000052740000}"/>
    <cellStyle name="Normal 40 7 2 3 3 3 3 6" xfId="7796" xr:uid="{00000000-0005-0000-0000-000053740000}"/>
    <cellStyle name="Normal 40 7 2 3 3 3 3 6 2" xfId="29620" xr:uid="{00000000-0005-0000-0000-000054740000}"/>
    <cellStyle name="Normal 40 7 2 3 3 3 3 7" xfId="5924" xr:uid="{00000000-0005-0000-0000-000055740000}"/>
    <cellStyle name="Normal 40 7 2 3 3 3 3 7 2" xfId="22064" xr:uid="{00000000-0005-0000-0000-000056740000}"/>
    <cellStyle name="Normal 40 7 2 3 3 3 3 8" xfId="4052" xr:uid="{00000000-0005-0000-0000-000057740000}"/>
    <cellStyle name="Normal 40 7 2 3 3 3 3 9" xfId="20192" xr:uid="{00000000-0005-0000-0000-000058740000}"/>
    <cellStyle name="Normal 40 7 2 3 3 3 4" xfId="12157" xr:uid="{00000000-0005-0000-0000-000059740000}"/>
    <cellStyle name="Normal 40 7 2 3 3 3 4 2" xfId="39904" xr:uid="{00000000-0005-0000-0000-00005A740000}"/>
    <cellStyle name="Normal 40 7 2 3 3 3 4 3" xfId="30537" xr:uid="{00000000-0005-0000-0000-00005B740000}"/>
    <cellStyle name="Normal 40 7 2 3 3 3 4 4" xfId="24981" xr:uid="{00000000-0005-0000-0000-00005C740000}"/>
    <cellStyle name="Normal 40 7 2 3 3 3 5" xfId="14648" xr:uid="{00000000-0005-0000-0000-00005D740000}"/>
    <cellStyle name="Normal 40 7 2 3 3 3 5 2" xfId="42276" xr:uid="{00000000-0005-0000-0000-00005E740000}"/>
    <cellStyle name="Normal 40 7 2 3 3 3 5 3" xfId="34434" xr:uid="{00000000-0005-0000-0000-00005F740000}"/>
    <cellStyle name="Normal 40 7 2 3 3 3 5 4" xfId="26656" xr:uid="{00000000-0005-0000-0000-000060740000}"/>
    <cellStyle name="Normal 40 7 2 3 3 3 6" xfId="16868" xr:uid="{00000000-0005-0000-0000-000061740000}"/>
    <cellStyle name="Normal 40 7 2 3 3 3 6 2" xfId="44496" xr:uid="{00000000-0005-0000-0000-000062740000}"/>
    <cellStyle name="Normal 40 7 2 3 3 3 6 3" xfId="22981" xr:uid="{00000000-0005-0000-0000-000063740000}"/>
    <cellStyle name="Normal 40 7 2 3 3 3 7" xfId="10585" xr:uid="{00000000-0005-0000-0000-000064740000}"/>
    <cellStyle name="Normal 40 7 2 3 3 3 7 2" xfId="38356" xr:uid="{00000000-0005-0000-0000-000065740000}"/>
    <cellStyle name="Normal 40 7 2 3 3 3 8" xfId="17363" xr:uid="{00000000-0005-0000-0000-000066740000}"/>
    <cellStyle name="Normal 40 7 2 3 3 3 8 2" xfId="35424" xr:uid="{00000000-0005-0000-0000-000067740000}"/>
    <cellStyle name="Normal 40 7 2 3 3 3 9" xfId="8713" xr:uid="{00000000-0005-0000-0000-000068740000}"/>
    <cellStyle name="Normal 40 7 2 3 3 3 9 2" xfId="32409" xr:uid="{00000000-0005-0000-0000-000069740000}"/>
    <cellStyle name="Normal 40 7 2 3 3 4" xfId="1857" xr:uid="{00000000-0005-0000-0000-00006A740000}"/>
    <cellStyle name="Normal 40 7 2 3 3 4 10" xfId="3730" xr:uid="{00000000-0005-0000-0000-00006B740000}"/>
    <cellStyle name="Normal 40 7 2 3 3 4 11" xfId="19870" xr:uid="{00000000-0005-0000-0000-00006C740000}"/>
    <cellStyle name="Normal 40 7 2 3 3 4 2" xfId="13354" xr:uid="{00000000-0005-0000-0000-00006D740000}"/>
    <cellStyle name="Normal 40 7 2 3 3 4 2 2" xfId="15725" xr:uid="{00000000-0005-0000-0000-00006E740000}"/>
    <cellStyle name="Normal 40 7 2 3 3 4 2 2 2" xfId="43353" xr:uid="{00000000-0005-0000-0000-00006F740000}"/>
    <cellStyle name="Normal 40 7 2 3 3 4 2 3" xfId="40982" xr:uid="{00000000-0005-0000-0000-000070740000}"/>
    <cellStyle name="Normal 40 7 2 3 3 4 2 4" xfId="37117" xr:uid="{00000000-0005-0000-0000-000071740000}"/>
    <cellStyle name="Normal 40 7 2 3 3 4 2 5" xfId="31170" xr:uid="{00000000-0005-0000-0000-000072740000}"/>
    <cellStyle name="Normal 40 7 2 3 3 4 2 6" xfId="25464" xr:uid="{00000000-0005-0000-0000-000073740000}"/>
    <cellStyle name="Normal 40 7 2 3 3 4 3" xfId="12004" xr:uid="{00000000-0005-0000-0000-000074740000}"/>
    <cellStyle name="Normal 40 7 2 3 3 4 3 2" xfId="39751" xr:uid="{00000000-0005-0000-0000-000075740000}"/>
    <cellStyle name="Normal 40 7 2 3 3 4 3 3" xfId="34281" xr:uid="{00000000-0005-0000-0000-000076740000}"/>
    <cellStyle name="Normal 40 7 2 3 3 4 3 4" xfId="27138" xr:uid="{00000000-0005-0000-0000-000077740000}"/>
    <cellStyle name="Normal 40 7 2 3 3 4 4" xfId="14495" xr:uid="{00000000-0005-0000-0000-000078740000}"/>
    <cellStyle name="Normal 40 7 2 3 3 4 4 2" xfId="42123" xr:uid="{00000000-0005-0000-0000-000079740000}"/>
    <cellStyle name="Normal 40 7 2 3 3 4 4 3" xfId="23614" xr:uid="{00000000-0005-0000-0000-00007A740000}"/>
    <cellStyle name="Normal 40 7 2 3 3 4 5" xfId="11384" xr:uid="{00000000-0005-0000-0000-00007B740000}"/>
    <cellStyle name="Normal 40 7 2 3 3 4 5 2" xfId="39155" xr:uid="{00000000-0005-0000-0000-00007C740000}"/>
    <cellStyle name="Normal 40 7 2 3 3 4 6" xfId="17996" xr:uid="{00000000-0005-0000-0000-00007D740000}"/>
    <cellStyle name="Normal 40 7 2 3 3 4 6 2" xfId="35905" xr:uid="{00000000-0005-0000-0000-00007E740000}"/>
    <cellStyle name="Normal 40 7 2 3 3 4 7" xfId="9346" xr:uid="{00000000-0005-0000-0000-00007F740000}"/>
    <cellStyle name="Normal 40 7 2 3 3 4 7 2" xfId="33042" xr:uid="{00000000-0005-0000-0000-000080740000}"/>
    <cellStyle name="Normal 40 7 2 3 3 4 8" xfId="7474" xr:uid="{00000000-0005-0000-0000-000081740000}"/>
    <cellStyle name="Normal 40 7 2 3 3 4 8 2" xfId="29298" xr:uid="{00000000-0005-0000-0000-000082740000}"/>
    <cellStyle name="Normal 40 7 2 3 3 4 9" xfId="5602" xr:uid="{00000000-0005-0000-0000-000083740000}"/>
    <cellStyle name="Normal 40 7 2 3 3 4 9 2" xfId="21742" xr:uid="{00000000-0005-0000-0000-000084740000}"/>
    <cellStyle name="Normal 40 7 2 3 3 5" xfId="2401" xr:uid="{00000000-0005-0000-0000-000085740000}"/>
    <cellStyle name="Normal 40 7 2 3 3 5 10" xfId="20413" xr:uid="{00000000-0005-0000-0000-000086740000}"/>
    <cellStyle name="Normal 40 7 2 3 3 5 2" xfId="13488" xr:uid="{00000000-0005-0000-0000-000087740000}"/>
    <cellStyle name="Normal 40 7 2 3 3 5 2 2" xfId="41116" xr:uid="{00000000-0005-0000-0000-000088740000}"/>
    <cellStyle name="Normal 40 7 2 3 3 5 2 3" xfId="37660" xr:uid="{00000000-0005-0000-0000-000089740000}"/>
    <cellStyle name="Normal 40 7 2 3 3 5 2 4" xfId="31713" xr:uid="{00000000-0005-0000-0000-00008A740000}"/>
    <cellStyle name="Normal 40 7 2 3 3 5 2 5" xfId="25598" xr:uid="{00000000-0005-0000-0000-00008B740000}"/>
    <cellStyle name="Normal 40 7 2 3 3 5 3" xfId="15859" xr:uid="{00000000-0005-0000-0000-00008C740000}"/>
    <cellStyle name="Normal 40 7 2 3 3 5 3 2" xfId="43487" xr:uid="{00000000-0005-0000-0000-00008D740000}"/>
    <cellStyle name="Normal 40 7 2 3 3 5 3 3" xfId="27300" xr:uid="{00000000-0005-0000-0000-00008E740000}"/>
    <cellStyle name="Normal 40 7 2 3 3 5 4" xfId="10908" xr:uid="{00000000-0005-0000-0000-00008F740000}"/>
    <cellStyle name="Normal 40 7 2 3 3 5 4 2" xfId="38679" xr:uid="{00000000-0005-0000-0000-000090740000}"/>
    <cellStyle name="Normal 40 7 2 3 3 5 4 3" xfId="24157" xr:uid="{00000000-0005-0000-0000-000091740000}"/>
    <cellStyle name="Normal 40 7 2 3 3 5 5" xfId="18539" xr:uid="{00000000-0005-0000-0000-000092740000}"/>
    <cellStyle name="Normal 40 7 2 3 3 5 5 2" xfId="36067" xr:uid="{00000000-0005-0000-0000-000093740000}"/>
    <cellStyle name="Normal 40 7 2 3 3 5 6" xfId="9889" xr:uid="{00000000-0005-0000-0000-000094740000}"/>
    <cellStyle name="Normal 40 7 2 3 3 5 6 2" xfId="33585" xr:uid="{00000000-0005-0000-0000-000095740000}"/>
    <cellStyle name="Normal 40 7 2 3 3 5 7" xfId="8017" xr:uid="{00000000-0005-0000-0000-000096740000}"/>
    <cellStyle name="Normal 40 7 2 3 3 5 7 2" xfId="29841" xr:uid="{00000000-0005-0000-0000-000097740000}"/>
    <cellStyle name="Normal 40 7 2 3 3 5 8" xfId="6145" xr:uid="{00000000-0005-0000-0000-000098740000}"/>
    <cellStyle name="Normal 40 7 2 3 3 5 8 2" xfId="22285" xr:uid="{00000000-0005-0000-0000-000099740000}"/>
    <cellStyle name="Normal 40 7 2 3 3 5 9" xfId="4273" xr:uid="{00000000-0005-0000-0000-00009A740000}"/>
    <cellStyle name="Normal 40 7 2 3 3 6" xfId="1700" xr:uid="{00000000-0005-0000-0000-00009B740000}"/>
    <cellStyle name="Normal 40 7 2 3 3 6 2" xfId="16557" xr:uid="{00000000-0005-0000-0000-00009C740000}"/>
    <cellStyle name="Normal 40 7 2 3 3 6 2 2" xfId="44185" xr:uid="{00000000-0005-0000-0000-00009D740000}"/>
    <cellStyle name="Normal 40 7 2 3 3 6 2 3" xfId="31013" xr:uid="{00000000-0005-0000-0000-00009E740000}"/>
    <cellStyle name="Normal 40 7 2 3 3 6 2 4" xfId="26296" xr:uid="{00000000-0005-0000-0000-00009F740000}"/>
    <cellStyle name="Normal 40 7 2 3 3 6 3" xfId="14186" xr:uid="{00000000-0005-0000-0000-0000A0740000}"/>
    <cellStyle name="Normal 40 7 2 3 3 6 3 2" xfId="41814" xr:uid="{00000000-0005-0000-0000-0000A1740000}"/>
    <cellStyle name="Normal 40 7 2 3 3 6 3 3" xfId="28037" xr:uid="{00000000-0005-0000-0000-0000A2740000}"/>
    <cellStyle name="Normal 40 7 2 3 3 6 4" xfId="17839" xr:uid="{00000000-0005-0000-0000-0000A3740000}"/>
    <cellStyle name="Normal 40 7 2 3 3 6 4 2" xfId="36804" xr:uid="{00000000-0005-0000-0000-0000A4740000}"/>
    <cellStyle name="Normal 40 7 2 3 3 6 4 3" xfId="23457" xr:uid="{00000000-0005-0000-0000-0000A5740000}"/>
    <cellStyle name="Normal 40 7 2 3 3 6 5" xfId="9189" xr:uid="{00000000-0005-0000-0000-0000A6740000}"/>
    <cellStyle name="Normal 40 7 2 3 3 6 5 2" xfId="32885" xr:uid="{00000000-0005-0000-0000-0000A7740000}"/>
    <cellStyle name="Normal 40 7 2 3 3 6 6" xfId="7317" xr:uid="{00000000-0005-0000-0000-0000A8740000}"/>
    <cellStyle name="Normal 40 7 2 3 3 6 6 2" xfId="29141" xr:uid="{00000000-0005-0000-0000-0000A9740000}"/>
    <cellStyle name="Normal 40 7 2 3 3 6 7" xfId="5445" xr:uid="{00000000-0005-0000-0000-0000AA740000}"/>
    <cellStyle name="Normal 40 7 2 3 3 6 7 2" xfId="21585" xr:uid="{00000000-0005-0000-0000-0000AB740000}"/>
    <cellStyle name="Normal 40 7 2 3 3 6 8" xfId="3573" xr:uid="{00000000-0005-0000-0000-0000AC740000}"/>
    <cellStyle name="Normal 40 7 2 3 3 6 9" xfId="19713" xr:uid="{00000000-0005-0000-0000-0000AD740000}"/>
    <cellStyle name="Normal 40 7 2 3 3 7" xfId="1547" xr:uid="{00000000-0005-0000-0000-0000AE740000}"/>
    <cellStyle name="Normal 40 7 2 3 3 7 2" xfId="14971" xr:uid="{00000000-0005-0000-0000-0000AF740000}"/>
    <cellStyle name="Normal 40 7 2 3 3 7 2 2" xfId="42599" xr:uid="{00000000-0005-0000-0000-0000B0740000}"/>
    <cellStyle name="Normal 40 7 2 3 3 7 2 3" xfId="30860" xr:uid="{00000000-0005-0000-0000-0000B1740000}"/>
    <cellStyle name="Normal 40 7 2 3 3 7 2 4" xfId="28364" xr:uid="{00000000-0005-0000-0000-0000B2740000}"/>
    <cellStyle name="Normal 40 7 2 3 3 7 3" xfId="12480" xr:uid="{00000000-0005-0000-0000-0000B3740000}"/>
    <cellStyle name="Normal 40 7 2 3 3 7 3 2" xfId="40227" xr:uid="{00000000-0005-0000-0000-0000B4740000}"/>
    <cellStyle name="Normal 40 7 2 3 3 7 3 3" xfId="23304" xr:uid="{00000000-0005-0000-0000-0000B5740000}"/>
    <cellStyle name="Normal 40 7 2 3 3 7 4" xfId="17686" xr:uid="{00000000-0005-0000-0000-0000B6740000}"/>
    <cellStyle name="Normal 40 7 2 3 3 7 4 2" xfId="35264" xr:uid="{00000000-0005-0000-0000-0000B7740000}"/>
    <cellStyle name="Normal 40 7 2 3 3 7 5" xfId="9036" xr:uid="{00000000-0005-0000-0000-0000B8740000}"/>
    <cellStyle name="Normal 40 7 2 3 3 7 5 2" xfId="32732" xr:uid="{00000000-0005-0000-0000-0000B9740000}"/>
    <cellStyle name="Normal 40 7 2 3 3 7 6" xfId="7164" xr:uid="{00000000-0005-0000-0000-0000BA740000}"/>
    <cellStyle name="Normal 40 7 2 3 3 7 6 2" xfId="28988" xr:uid="{00000000-0005-0000-0000-0000BB740000}"/>
    <cellStyle name="Normal 40 7 2 3 3 7 7" xfId="5292" xr:uid="{00000000-0005-0000-0000-0000BC740000}"/>
    <cellStyle name="Normal 40 7 2 3 3 7 7 2" xfId="21432" xr:uid="{00000000-0005-0000-0000-0000BD740000}"/>
    <cellStyle name="Normal 40 7 2 3 3 7 8" xfId="3420" xr:uid="{00000000-0005-0000-0000-0000BE740000}"/>
    <cellStyle name="Normal 40 7 2 3 3 7 9" xfId="19560" xr:uid="{00000000-0005-0000-0000-0000BF740000}"/>
    <cellStyle name="Normal 40 7 2 3 3 8" xfId="11851" xr:uid="{00000000-0005-0000-0000-0000C0740000}"/>
    <cellStyle name="Normal 40 7 2 3 3 8 2" xfId="39601" xr:uid="{00000000-0005-0000-0000-0000C1740000}"/>
    <cellStyle name="Normal 40 7 2 3 3 8 3" xfId="36960" xr:uid="{00000000-0005-0000-0000-0000C2740000}"/>
    <cellStyle name="Normal 40 7 2 3 3 8 4" xfId="30384" xr:uid="{00000000-0005-0000-0000-0000C3740000}"/>
    <cellStyle name="Normal 40 7 2 3 3 8 5" xfId="24710" xr:uid="{00000000-0005-0000-0000-0000C4740000}"/>
    <cellStyle name="Normal 40 7 2 3 3 9" xfId="14342" xr:uid="{00000000-0005-0000-0000-0000C5740000}"/>
    <cellStyle name="Normal 40 7 2 3 3 9 2" xfId="41970" xr:uid="{00000000-0005-0000-0000-0000C6740000}"/>
    <cellStyle name="Normal 40 7 2 3 3 9 3" xfId="34128" xr:uid="{00000000-0005-0000-0000-0000C7740000}"/>
    <cellStyle name="Normal 40 7 2 3 3 9 4" xfId="26496" xr:uid="{00000000-0005-0000-0000-0000C8740000}"/>
    <cellStyle name="Normal 40 7 2 3 4" xfId="1326" xr:uid="{00000000-0005-0000-0000-0000C9740000}"/>
    <cellStyle name="Normal 40 7 2 3 4 10" xfId="17465" xr:uid="{00000000-0005-0000-0000-0000CA740000}"/>
    <cellStyle name="Normal 40 7 2 3 4 10 2" xfId="35781" xr:uid="{00000000-0005-0000-0000-0000CB740000}"/>
    <cellStyle name="Normal 40 7 2 3 4 11" xfId="8815" xr:uid="{00000000-0005-0000-0000-0000CC740000}"/>
    <cellStyle name="Normal 40 7 2 3 4 11 2" xfId="32511" xr:uid="{00000000-0005-0000-0000-0000CD740000}"/>
    <cellStyle name="Normal 40 7 2 3 4 12" xfId="6943" xr:uid="{00000000-0005-0000-0000-0000CE740000}"/>
    <cellStyle name="Normal 40 7 2 3 4 12 2" xfId="28767" xr:uid="{00000000-0005-0000-0000-0000CF740000}"/>
    <cellStyle name="Normal 40 7 2 3 4 13" xfId="5071" xr:uid="{00000000-0005-0000-0000-0000D0740000}"/>
    <cellStyle name="Normal 40 7 2 3 4 13 2" xfId="21211" xr:uid="{00000000-0005-0000-0000-0000D1740000}"/>
    <cellStyle name="Normal 40 7 2 3 4 14" xfId="3199" xr:uid="{00000000-0005-0000-0000-0000D2740000}"/>
    <cellStyle name="Normal 40 7 2 3 4 15" xfId="19339" xr:uid="{00000000-0005-0000-0000-0000D3740000}"/>
    <cellStyle name="Normal 40 7 2 3 4 2" xfId="2281" xr:uid="{00000000-0005-0000-0000-0000D4740000}"/>
    <cellStyle name="Normal 40 7 2 3 4 2 10" xfId="4154" xr:uid="{00000000-0005-0000-0000-0000D5740000}"/>
    <cellStyle name="Normal 40 7 2 3 4 2 11" xfId="20294" xr:uid="{00000000-0005-0000-0000-0000D6740000}"/>
    <cellStyle name="Normal 40 7 2 3 4 2 2" xfId="2825" xr:uid="{00000000-0005-0000-0000-0000D7740000}"/>
    <cellStyle name="Normal 40 7 2 3 4 2 2 2" xfId="16259" xr:uid="{00000000-0005-0000-0000-0000D8740000}"/>
    <cellStyle name="Normal 40 7 2 3 4 2 2 2 2" xfId="43887" xr:uid="{00000000-0005-0000-0000-0000D9740000}"/>
    <cellStyle name="Normal 40 7 2 3 4 2 2 2 3" xfId="38084" xr:uid="{00000000-0005-0000-0000-0000DA740000}"/>
    <cellStyle name="Normal 40 7 2 3 4 2 2 2 4" xfId="32137" xr:uid="{00000000-0005-0000-0000-0000DB740000}"/>
    <cellStyle name="Normal 40 7 2 3 4 2 2 2 5" xfId="25998" xr:uid="{00000000-0005-0000-0000-0000DC740000}"/>
    <cellStyle name="Normal 40 7 2 3 4 2 2 3" xfId="13888" xr:uid="{00000000-0005-0000-0000-0000DD740000}"/>
    <cellStyle name="Normal 40 7 2 3 4 2 2 3 2" xfId="41516" xr:uid="{00000000-0005-0000-0000-0000DE740000}"/>
    <cellStyle name="Normal 40 7 2 3 4 2 2 3 3" xfId="27724" xr:uid="{00000000-0005-0000-0000-0000DF740000}"/>
    <cellStyle name="Normal 40 7 2 3 4 2 2 4" xfId="18963" xr:uid="{00000000-0005-0000-0000-0000E0740000}"/>
    <cellStyle name="Normal 40 7 2 3 4 2 2 4 2" xfId="36491" xr:uid="{00000000-0005-0000-0000-0000E1740000}"/>
    <cellStyle name="Normal 40 7 2 3 4 2 2 4 3" xfId="24581" xr:uid="{00000000-0005-0000-0000-0000E2740000}"/>
    <cellStyle name="Normal 40 7 2 3 4 2 2 5" xfId="10313" xr:uid="{00000000-0005-0000-0000-0000E3740000}"/>
    <cellStyle name="Normal 40 7 2 3 4 2 2 5 2" xfId="34009" xr:uid="{00000000-0005-0000-0000-0000E4740000}"/>
    <cellStyle name="Normal 40 7 2 3 4 2 2 6" xfId="8441" xr:uid="{00000000-0005-0000-0000-0000E5740000}"/>
    <cellStyle name="Normal 40 7 2 3 4 2 2 6 2" xfId="30265" xr:uid="{00000000-0005-0000-0000-0000E6740000}"/>
    <cellStyle name="Normal 40 7 2 3 4 2 2 7" xfId="6569" xr:uid="{00000000-0005-0000-0000-0000E7740000}"/>
    <cellStyle name="Normal 40 7 2 3 4 2 2 7 2" xfId="22709" xr:uid="{00000000-0005-0000-0000-0000E8740000}"/>
    <cellStyle name="Normal 40 7 2 3 4 2 2 8" xfId="4697" xr:uid="{00000000-0005-0000-0000-0000E9740000}"/>
    <cellStyle name="Normal 40 7 2 3 4 2 2 9" xfId="20837" xr:uid="{00000000-0005-0000-0000-0000EA740000}"/>
    <cellStyle name="Normal 40 7 2 3 4 2 3" xfId="13425" xr:uid="{00000000-0005-0000-0000-0000EB740000}"/>
    <cellStyle name="Normal 40 7 2 3 4 2 3 2" xfId="41053" xr:uid="{00000000-0005-0000-0000-0000EC740000}"/>
    <cellStyle name="Normal 40 7 2 3 4 2 3 3" xfId="37541" xr:uid="{00000000-0005-0000-0000-0000ED740000}"/>
    <cellStyle name="Normal 40 7 2 3 4 2 3 4" xfId="31594" xr:uid="{00000000-0005-0000-0000-0000EE740000}"/>
    <cellStyle name="Normal 40 7 2 3 4 2 3 5" xfId="25535" xr:uid="{00000000-0005-0000-0000-0000EF740000}"/>
    <cellStyle name="Normal 40 7 2 3 4 2 4" xfId="15796" xr:uid="{00000000-0005-0000-0000-0000F0740000}"/>
    <cellStyle name="Normal 40 7 2 3 4 2 4 2" xfId="43424" xr:uid="{00000000-0005-0000-0000-0000F1740000}"/>
    <cellStyle name="Normal 40 7 2 3 4 2 4 3" xfId="27232" xr:uid="{00000000-0005-0000-0000-0000F2740000}"/>
    <cellStyle name="Normal 40 7 2 3 4 2 5" xfId="11486" xr:uid="{00000000-0005-0000-0000-0000F3740000}"/>
    <cellStyle name="Normal 40 7 2 3 4 2 5 2" xfId="39257" xr:uid="{00000000-0005-0000-0000-0000F4740000}"/>
    <cellStyle name="Normal 40 7 2 3 4 2 5 3" xfId="24038" xr:uid="{00000000-0005-0000-0000-0000F5740000}"/>
    <cellStyle name="Normal 40 7 2 3 4 2 6" xfId="18420" xr:uid="{00000000-0005-0000-0000-0000F6740000}"/>
    <cellStyle name="Normal 40 7 2 3 4 2 6 2" xfId="35999" xr:uid="{00000000-0005-0000-0000-0000F7740000}"/>
    <cellStyle name="Normal 40 7 2 3 4 2 7" xfId="9770" xr:uid="{00000000-0005-0000-0000-0000F8740000}"/>
    <cellStyle name="Normal 40 7 2 3 4 2 7 2" xfId="33466" xr:uid="{00000000-0005-0000-0000-0000F9740000}"/>
    <cellStyle name="Normal 40 7 2 3 4 2 8" xfId="7898" xr:uid="{00000000-0005-0000-0000-0000FA740000}"/>
    <cellStyle name="Normal 40 7 2 3 4 2 8 2" xfId="29722" xr:uid="{00000000-0005-0000-0000-0000FB740000}"/>
    <cellStyle name="Normal 40 7 2 3 4 2 9" xfId="6026" xr:uid="{00000000-0005-0000-0000-0000FC740000}"/>
    <cellStyle name="Normal 40 7 2 3 4 2 9 2" xfId="22166" xr:uid="{00000000-0005-0000-0000-0000FD740000}"/>
    <cellStyle name="Normal 40 7 2 3 4 3" xfId="2502" xr:uid="{00000000-0005-0000-0000-0000FE740000}"/>
    <cellStyle name="Normal 40 7 2 3 4 3 10" xfId="20514" xr:uid="{00000000-0005-0000-0000-0000FF740000}"/>
    <cellStyle name="Normal 40 7 2 3 4 3 2" xfId="13575" xr:uid="{00000000-0005-0000-0000-000000750000}"/>
    <cellStyle name="Normal 40 7 2 3 4 3 2 2" xfId="41203" xr:uid="{00000000-0005-0000-0000-000001750000}"/>
    <cellStyle name="Normal 40 7 2 3 4 3 2 3" xfId="37761" xr:uid="{00000000-0005-0000-0000-000002750000}"/>
    <cellStyle name="Normal 40 7 2 3 4 3 2 4" xfId="31814" xr:uid="{00000000-0005-0000-0000-000003750000}"/>
    <cellStyle name="Normal 40 7 2 3 4 3 2 5" xfId="25685" xr:uid="{00000000-0005-0000-0000-000004750000}"/>
    <cellStyle name="Normal 40 7 2 3 4 3 3" xfId="15946" xr:uid="{00000000-0005-0000-0000-000005750000}"/>
    <cellStyle name="Normal 40 7 2 3 4 3 3 2" xfId="43574" xr:uid="{00000000-0005-0000-0000-000006750000}"/>
    <cellStyle name="Normal 40 7 2 3 4 3 3 3" xfId="27401" xr:uid="{00000000-0005-0000-0000-000007750000}"/>
    <cellStyle name="Normal 40 7 2 3 4 3 4" xfId="11163" xr:uid="{00000000-0005-0000-0000-000008750000}"/>
    <cellStyle name="Normal 40 7 2 3 4 3 4 2" xfId="38934" xr:uid="{00000000-0005-0000-0000-000009750000}"/>
    <cellStyle name="Normal 40 7 2 3 4 3 4 3" xfId="24258" xr:uid="{00000000-0005-0000-0000-00000A750000}"/>
    <cellStyle name="Normal 40 7 2 3 4 3 5" xfId="18640" xr:uid="{00000000-0005-0000-0000-00000B750000}"/>
    <cellStyle name="Normal 40 7 2 3 4 3 5 2" xfId="36168" xr:uid="{00000000-0005-0000-0000-00000C750000}"/>
    <cellStyle name="Normal 40 7 2 3 4 3 6" xfId="9990" xr:uid="{00000000-0005-0000-0000-00000D750000}"/>
    <cellStyle name="Normal 40 7 2 3 4 3 6 2" xfId="33686" xr:uid="{00000000-0005-0000-0000-00000E750000}"/>
    <cellStyle name="Normal 40 7 2 3 4 3 7" xfId="8118" xr:uid="{00000000-0005-0000-0000-00000F750000}"/>
    <cellStyle name="Normal 40 7 2 3 4 3 7 2" xfId="29942" xr:uid="{00000000-0005-0000-0000-000010750000}"/>
    <cellStyle name="Normal 40 7 2 3 4 3 8" xfId="6246" xr:uid="{00000000-0005-0000-0000-000011750000}"/>
    <cellStyle name="Normal 40 7 2 3 4 3 8 2" xfId="22386" xr:uid="{00000000-0005-0000-0000-000012750000}"/>
    <cellStyle name="Normal 40 7 2 3 4 3 9" xfId="4374" xr:uid="{00000000-0005-0000-0000-000013750000}"/>
    <cellStyle name="Normal 40 7 2 3 4 4" xfId="1958" xr:uid="{00000000-0005-0000-0000-000014750000}"/>
    <cellStyle name="Normal 40 7 2 3 4 4 2" xfId="16565" xr:uid="{00000000-0005-0000-0000-000015750000}"/>
    <cellStyle name="Normal 40 7 2 3 4 4 2 2" xfId="44193" xr:uid="{00000000-0005-0000-0000-000016750000}"/>
    <cellStyle name="Normal 40 7 2 3 4 4 2 3" xfId="31271" xr:uid="{00000000-0005-0000-0000-000017750000}"/>
    <cellStyle name="Normal 40 7 2 3 4 4 2 4" xfId="26304" xr:uid="{00000000-0005-0000-0000-000018750000}"/>
    <cellStyle name="Normal 40 7 2 3 4 4 3" xfId="14194" xr:uid="{00000000-0005-0000-0000-000019750000}"/>
    <cellStyle name="Normal 40 7 2 3 4 4 3 2" xfId="41822" xr:uid="{00000000-0005-0000-0000-00001A750000}"/>
    <cellStyle name="Normal 40 7 2 3 4 4 3 3" xfId="28045" xr:uid="{00000000-0005-0000-0000-00001B750000}"/>
    <cellStyle name="Normal 40 7 2 3 4 4 4" xfId="18097" xr:uid="{00000000-0005-0000-0000-00001C750000}"/>
    <cellStyle name="Normal 40 7 2 3 4 4 4 2" xfId="36812" xr:uid="{00000000-0005-0000-0000-00001D750000}"/>
    <cellStyle name="Normal 40 7 2 3 4 4 4 3" xfId="23715" xr:uid="{00000000-0005-0000-0000-00001E750000}"/>
    <cellStyle name="Normal 40 7 2 3 4 4 5" xfId="9447" xr:uid="{00000000-0005-0000-0000-00001F750000}"/>
    <cellStyle name="Normal 40 7 2 3 4 4 5 2" xfId="33143" xr:uid="{00000000-0005-0000-0000-000020750000}"/>
    <cellStyle name="Normal 40 7 2 3 4 4 6" xfId="7575" xr:uid="{00000000-0005-0000-0000-000021750000}"/>
    <cellStyle name="Normal 40 7 2 3 4 4 6 2" xfId="29399" xr:uid="{00000000-0005-0000-0000-000022750000}"/>
    <cellStyle name="Normal 40 7 2 3 4 4 7" xfId="5703" xr:uid="{00000000-0005-0000-0000-000023750000}"/>
    <cellStyle name="Normal 40 7 2 3 4 4 7 2" xfId="21843" xr:uid="{00000000-0005-0000-0000-000024750000}"/>
    <cellStyle name="Normal 40 7 2 3 4 4 8" xfId="3831" xr:uid="{00000000-0005-0000-0000-000025750000}"/>
    <cellStyle name="Normal 40 7 2 3 4 4 9" xfId="19971" xr:uid="{00000000-0005-0000-0000-000026750000}"/>
    <cellStyle name="Normal 40 7 2 3 4 5" xfId="12767" xr:uid="{00000000-0005-0000-0000-000027750000}"/>
    <cellStyle name="Normal 40 7 2 3 4 5 2" xfId="15240" xr:uid="{00000000-0005-0000-0000-000028750000}"/>
    <cellStyle name="Normal 40 7 2 3 4 5 2 2" xfId="42868" xr:uid="{00000000-0005-0000-0000-000029750000}"/>
    <cellStyle name="Normal 40 7 2 3 4 5 2 3" xfId="34763" xr:uid="{00000000-0005-0000-0000-00002A750000}"/>
    <cellStyle name="Normal 40 7 2 3 4 5 3" xfId="40496" xr:uid="{00000000-0005-0000-0000-00002B750000}"/>
    <cellStyle name="Normal 40 7 2 3 4 5 4" xfId="37218" xr:uid="{00000000-0005-0000-0000-00002C750000}"/>
    <cellStyle name="Normal 40 7 2 3 4 5 5" xfId="30639" xr:uid="{00000000-0005-0000-0000-00002D750000}"/>
    <cellStyle name="Normal 40 7 2 3 4 5 6" xfId="24979" xr:uid="{00000000-0005-0000-0000-00002E750000}"/>
    <cellStyle name="Normal 40 7 2 3 4 6" xfId="12259" xr:uid="{00000000-0005-0000-0000-00002F750000}"/>
    <cellStyle name="Normal 40 7 2 3 4 6 2" xfId="40006" xr:uid="{00000000-0005-0000-0000-000030750000}"/>
    <cellStyle name="Normal 40 7 2 3 4 6 3" xfId="34536" xr:uid="{00000000-0005-0000-0000-000031750000}"/>
    <cellStyle name="Normal 40 7 2 3 4 6 4" xfId="27014" xr:uid="{00000000-0005-0000-0000-000032750000}"/>
    <cellStyle name="Normal 40 7 2 3 4 7" xfId="14750" xr:uid="{00000000-0005-0000-0000-000033750000}"/>
    <cellStyle name="Normal 40 7 2 3 4 7 2" xfId="42378" xr:uid="{00000000-0005-0000-0000-000034750000}"/>
    <cellStyle name="Normal 40 7 2 3 4 7 3" xfId="23083" xr:uid="{00000000-0005-0000-0000-000035750000}"/>
    <cellStyle name="Normal 40 7 2 3 4 8" xfId="16970" xr:uid="{00000000-0005-0000-0000-000036750000}"/>
    <cellStyle name="Normal 40 7 2 3 4 8 2" xfId="44598" xr:uid="{00000000-0005-0000-0000-000037750000}"/>
    <cellStyle name="Normal 40 7 2 3 4 9" xfId="10687" xr:uid="{00000000-0005-0000-0000-000038750000}"/>
    <cellStyle name="Normal 40 7 2 3 4 9 2" xfId="38458" xr:uid="{00000000-0005-0000-0000-000039750000}"/>
    <cellStyle name="Normal 40 7 2 3 5" xfId="1173" xr:uid="{00000000-0005-0000-0000-00003A750000}"/>
    <cellStyle name="Normal 40 7 2 3 5 10" xfId="8662" xr:uid="{00000000-0005-0000-0000-00003B750000}"/>
    <cellStyle name="Normal 40 7 2 3 5 10 2" xfId="32358" xr:uid="{00000000-0005-0000-0000-00003C750000}"/>
    <cellStyle name="Normal 40 7 2 3 5 11" xfId="6790" xr:uid="{00000000-0005-0000-0000-00003D750000}"/>
    <cellStyle name="Normal 40 7 2 3 5 11 2" xfId="28614" xr:uid="{00000000-0005-0000-0000-00003E750000}"/>
    <cellStyle name="Normal 40 7 2 3 5 12" xfId="4918" xr:uid="{00000000-0005-0000-0000-00003F750000}"/>
    <cellStyle name="Normal 40 7 2 3 5 12 2" xfId="21058" xr:uid="{00000000-0005-0000-0000-000040750000}"/>
    <cellStyle name="Normal 40 7 2 3 5 13" xfId="3046" xr:uid="{00000000-0005-0000-0000-000041750000}"/>
    <cellStyle name="Normal 40 7 2 3 5 14" xfId="19186" xr:uid="{00000000-0005-0000-0000-000042750000}"/>
    <cellStyle name="Normal 40 7 2 3 5 2" xfId="2672" xr:uid="{00000000-0005-0000-0000-000043750000}"/>
    <cellStyle name="Normal 40 7 2 3 5 2 10" xfId="20684" xr:uid="{00000000-0005-0000-0000-000044750000}"/>
    <cellStyle name="Normal 40 7 2 3 5 2 2" xfId="13737" xr:uid="{00000000-0005-0000-0000-000045750000}"/>
    <cellStyle name="Normal 40 7 2 3 5 2 2 2" xfId="41365" xr:uid="{00000000-0005-0000-0000-000046750000}"/>
    <cellStyle name="Normal 40 7 2 3 5 2 2 3" xfId="37931" xr:uid="{00000000-0005-0000-0000-000047750000}"/>
    <cellStyle name="Normal 40 7 2 3 5 2 2 4" xfId="31984" xr:uid="{00000000-0005-0000-0000-000048750000}"/>
    <cellStyle name="Normal 40 7 2 3 5 2 2 5" xfId="25847" xr:uid="{00000000-0005-0000-0000-000049750000}"/>
    <cellStyle name="Normal 40 7 2 3 5 2 3" xfId="16108" xr:uid="{00000000-0005-0000-0000-00004A750000}"/>
    <cellStyle name="Normal 40 7 2 3 5 2 3 2" xfId="43736" xr:uid="{00000000-0005-0000-0000-00004B750000}"/>
    <cellStyle name="Normal 40 7 2 3 5 2 3 3" xfId="27571" xr:uid="{00000000-0005-0000-0000-00004C750000}"/>
    <cellStyle name="Normal 40 7 2 3 5 2 4" xfId="11537" xr:uid="{00000000-0005-0000-0000-00004D750000}"/>
    <cellStyle name="Normal 40 7 2 3 5 2 4 2" xfId="39308" xr:uid="{00000000-0005-0000-0000-00004E750000}"/>
    <cellStyle name="Normal 40 7 2 3 5 2 4 3" xfId="24428" xr:uid="{00000000-0005-0000-0000-00004F750000}"/>
    <cellStyle name="Normal 40 7 2 3 5 2 5" xfId="18810" xr:uid="{00000000-0005-0000-0000-000050750000}"/>
    <cellStyle name="Normal 40 7 2 3 5 2 5 2" xfId="36338" xr:uid="{00000000-0005-0000-0000-000051750000}"/>
    <cellStyle name="Normal 40 7 2 3 5 2 6" xfId="10160" xr:uid="{00000000-0005-0000-0000-000052750000}"/>
    <cellStyle name="Normal 40 7 2 3 5 2 6 2" xfId="33856" xr:uid="{00000000-0005-0000-0000-000053750000}"/>
    <cellStyle name="Normal 40 7 2 3 5 2 7" xfId="8288" xr:uid="{00000000-0005-0000-0000-000054750000}"/>
    <cellStyle name="Normal 40 7 2 3 5 2 7 2" xfId="30112" xr:uid="{00000000-0005-0000-0000-000055750000}"/>
    <cellStyle name="Normal 40 7 2 3 5 2 8" xfId="6416" xr:uid="{00000000-0005-0000-0000-000056750000}"/>
    <cellStyle name="Normal 40 7 2 3 5 2 8 2" xfId="22556" xr:uid="{00000000-0005-0000-0000-000057750000}"/>
    <cellStyle name="Normal 40 7 2 3 5 2 9" xfId="4544" xr:uid="{00000000-0005-0000-0000-000058750000}"/>
    <cellStyle name="Normal 40 7 2 3 5 3" xfId="2128" xr:uid="{00000000-0005-0000-0000-000059750000}"/>
    <cellStyle name="Normal 40 7 2 3 5 3 10" xfId="20141" xr:uid="{00000000-0005-0000-0000-00005A750000}"/>
    <cellStyle name="Normal 40 7 2 3 5 3 2" xfId="14191" xr:uid="{00000000-0005-0000-0000-00005B750000}"/>
    <cellStyle name="Normal 40 7 2 3 5 3 2 2" xfId="41819" xr:uid="{00000000-0005-0000-0000-00005C750000}"/>
    <cellStyle name="Normal 40 7 2 3 5 3 2 3" xfId="31441" xr:uid="{00000000-0005-0000-0000-00005D750000}"/>
    <cellStyle name="Normal 40 7 2 3 5 3 2 4" xfId="26301" xr:uid="{00000000-0005-0000-0000-00005E750000}"/>
    <cellStyle name="Normal 40 7 2 3 5 3 3" xfId="16562" xr:uid="{00000000-0005-0000-0000-00005F750000}"/>
    <cellStyle name="Normal 40 7 2 3 5 3 3 2" xfId="44190" xr:uid="{00000000-0005-0000-0000-000060750000}"/>
    <cellStyle name="Normal 40 7 2 3 5 3 3 3" xfId="28042" xr:uid="{00000000-0005-0000-0000-000061750000}"/>
    <cellStyle name="Normal 40 7 2 3 5 3 4" xfId="11010" xr:uid="{00000000-0005-0000-0000-000062750000}"/>
    <cellStyle name="Normal 40 7 2 3 5 3 4 2" xfId="38781" xr:uid="{00000000-0005-0000-0000-000063750000}"/>
    <cellStyle name="Normal 40 7 2 3 5 3 4 3" xfId="23885" xr:uid="{00000000-0005-0000-0000-000064750000}"/>
    <cellStyle name="Normal 40 7 2 3 5 3 5" xfId="18267" xr:uid="{00000000-0005-0000-0000-000065750000}"/>
    <cellStyle name="Normal 40 7 2 3 5 3 5 2" xfId="36809" xr:uid="{00000000-0005-0000-0000-000066750000}"/>
    <cellStyle name="Normal 40 7 2 3 5 3 6" xfId="9617" xr:uid="{00000000-0005-0000-0000-000067750000}"/>
    <cellStyle name="Normal 40 7 2 3 5 3 6 2" xfId="33313" xr:uid="{00000000-0005-0000-0000-000068750000}"/>
    <cellStyle name="Normal 40 7 2 3 5 3 7" xfId="7745" xr:uid="{00000000-0005-0000-0000-000069750000}"/>
    <cellStyle name="Normal 40 7 2 3 5 3 7 2" xfId="29569" xr:uid="{00000000-0005-0000-0000-00006A750000}"/>
    <cellStyle name="Normal 40 7 2 3 5 3 8" xfId="5873" xr:uid="{00000000-0005-0000-0000-00006B750000}"/>
    <cellStyle name="Normal 40 7 2 3 5 3 8 2" xfId="22013" xr:uid="{00000000-0005-0000-0000-00006C750000}"/>
    <cellStyle name="Normal 40 7 2 3 5 3 9" xfId="4001" xr:uid="{00000000-0005-0000-0000-00006D750000}"/>
    <cellStyle name="Normal 40 7 2 3 5 4" xfId="13206" xr:uid="{00000000-0005-0000-0000-00006E750000}"/>
    <cellStyle name="Normal 40 7 2 3 5 4 2" xfId="15594" xr:uid="{00000000-0005-0000-0000-00006F750000}"/>
    <cellStyle name="Normal 40 7 2 3 5 4 2 2" xfId="43222" xr:uid="{00000000-0005-0000-0000-000070750000}"/>
    <cellStyle name="Normal 40 7 2 3 5 4 2 3" xfId="34924" xr:uid="{00000000-0005-0000-0000-000071750000}"/>
    <cellStyle name="Normal 40 7 2 3 5 4 3" xfId="40850" xr:uid="{00000000-0005-0000-0000-000072750000}"/>
    <cellStyle name="Normal 40 7 2 3 5 4 4" xfId="37388" xr:uid="{00000000-0005-0000-0000-000073750000}"/>
    <cellStyle name="Normal 40 7 2 3 5 4 5" xfId="30486" xr:uid="{00000000-0005-0000-0000-000074750000}"/>
    <cellStyle name="Normal 40 7 2 3 5 4 6" xfId="25333" xr:uid="{00000000-0005-0000-0000-000075750000}"/>
    <cellStyle name="Normal 40 7 2 3 5 5" xfId="12106" xr:uid="{00000000-0005-0000-0000-000076750000}"/>
    <cellStyle name="Normal 40 7 2 3 5 5 2" xfId="39853" xr:uid="{00000000-0005-0000-0000-000077750000}"/>
    <cellStyle name="Normal 40 7 2 3 5 5 3" xfId="34383" xr:uid="{00000000-0005-0000-0000-000078750000}"/>
    <cellStyle name="Normal 40 7 2 3 5 5 4" xfId="27011" xr:uid="{00000000-0005-0000-0000-000079750000}"/>
    <cellStyle name="Normal 40 7 2 3 5 6" xfId="14597" xr:uid="{00000000-0005-0000-0000-00007A750000}"/>
    <cellStyle name="Normal 40 7 2 3 5 6 2" xfId="42225" xr:uid="{00000000-0005-0000-0000-00007B750000}"/>
    <cellStyle name="Normal 40 7 2 3 5 6 3" xfId="22930" xr:uid="{00000000-0005-0000-0000-00007C750000}"/>
    <cellStyle name="Normal 40 7 2 3 5 7" xfId="16817" xr:uid="{00000000-0005-0000-0000-00007D750000}"/>
    <cellStyle name="Normal 40 7 2 3 5 7 2" xfId="44445" xr:uid="{00000000-0005-0000-0000-00007E750000}"/>
    <cellStyle name="Normal 40 7 2 3 5 8" xfId="10534" xr:uid="{00000000-0005-0000-0000-00007F750000}"/>
    <cellStyle name="Normal 40 7 2 3 5 8 2" xfId="38305" xr:uid="{00000000-0005-0000-0000-000080750000}"/>
    <cellStyle name="Normal 40 7 2 3 5 9" xfId="17312" xr:uid="{00000000-0005-0000-0000-000081750000}"/>
    <cellStyle name="Normal 40 7 2 3 5 9 2" xfId="35778" xr:uid="{00000000-0005-0000-0000-000082750000}"/>
    <cellStyle name="Normal 40 7 2 3 6" xfId="1806" xr:uid="{00000000-0005-0000-0000-000083750000}"/>
    <cellStyle name="Normal 40 7 2 3 6 10" xfId="3679" xr:uid="{00000000-0005-0000-0000-000084750000}"/>
    <cellStyle name="Normal 40 7 2 3 6 11" xfId="19819" xr:uid="{00000000-0005-0000-0000-000085750000}"/>
    <cellStyle name="Normal 40 7 2 3 6 2" xfId="12554" xr:uid="{00000000-0005-0000-0000-000086750000}"/>
    <cellStyle name="Normal 40 7 2 3 6 2 2" xfId="15044" xr:uid="{00000000-0005-0000-0000-000087750000}"/>
    <cellStyle name="Normal 40 7 2 3 6 2 2 2" xfId="42672" xr:uid="{00000000-0005-0000-0000-000088750000}"/>
    <cellStyle name="Normal 40 7 2 3 6 2 3" xfId="40300" xr:uid="{00000000-0005-0000-0000-000089750000}"/>
    <cellStyle name="Normal 40 7 2 3 6 2 4" xfId="37066" xr:uid="{00000000-0005-0000-0000-00008A750000}"/>
    <cellStyle name="Normal 40 7 2 3 6 2 5" xfId="31119" xr:uid="{00000000-0005-0000-0000-00008B750000}"/>
    <cellStyle name="Normal 40 7 2 3 6 2 6" xfId="24783" xr:uid="{00000000-0005-0000-0000-00008C750000}"/>
    <cellStyle name="Normal 40 7 2 3 6 3" xfId="11953" xr:uid="{00000000-0005-0000-0000-00008D750000}"/>
    <cellStyle name="Normal 40 7 2 3 6 3 2" xfId="39700" xr:uid="{00000000-0005-0000-0000-00008E750000}"/>
    <cellStyle name="Normal 40 7 2 3 6 3 3" xfId="34230" xr:uid="{00000000-0005-0000-0000-00008F750000}"/>
    <cellStyle name="Normal 40 7 2 3 6 3 4" xfId="26758" xr:uid="{00000000-0005-0000-0000-000090750000}"/>
    <cellStyle name="Normal 40 7 2 3 6 4" xfId="14444" xr:uid="{00000000-0005-0000-0000-000091750000}"/>
    <cellStyle name="Normal 40 7 2 3 6 4 2" xfId="42072" xr:uid="{00000000-0005-0000-0000-000092750000}"/>
    <cellStyle name="Normal 40 7 2 3 6 4 3" xfId="23563" xr:uid="{00000000-0005-0000-0000-000093750000}"/>
    <cellStyle name="Normal 40 7 2 3 6 5" xfId="11333" xr:uid="{00000000-0005-0000-0000-000094750000}"/>
    <cellStyle name="Normal 40 7 2 3 6 5 2" xfId="39104" xr:uid="{00000000-0005-0000-0000-000095750000}"/>
    <cellStyle name="Normal 40 7 2 3 6 6" xfId="17945" xr:uid="{00000000-0005-0000-0000-000096750000}"/>
    <cellStyle name="Normal 40 7 2 3 6 6 2" xfId="35526" xr:uid="{00000000-0005-0000-0000-000097750000}"/>
    <cellStyle name="Normal 40 7 2 3 6 7" xfId="9295" xr:uid="{00000000-0005-0000-0000-000098750000}"/>
    <cellStyle name="Normal 40 7 2 3 6 7 2" xfId="32991" xr:uid="{00000000-0005-0000-0000-000099750000}"/>
    <cellStyle name="Normal 40 7 2 3 6 8" xfId="7423" xr:uid="{00000000-0005-0000-0000-00009A750000}"/>
    <cellStyle name="Normal 40 7 2 3 6 8 2" xfId="29247" xr:uid="{00000000-0005-0000-0000-00009B750000}"/>
    <cellStyle name="Normal 40 7 2 3 6 9" xfId="5551" xr:uid="{00000000-0005-0000-0000-00009C750000}"/>
    <cellStyle name="Normal 40 7 2 3 6 9 2" xfId="21691" xr:uid="{00000000-0005-0000-0000-00009D750000}"/>
    <cellStyle name="Normal 40 7 2 3 7" xfId="2350" xr:uid="{00000000-0005-0000-0000-00009E750000}"/>
    <cellStyle name="Normal 40 7 2 3 7 10" xfId="20362" xr:uid="{00000000-0005-0000-0000-00009F750000}"/>
    <cellStyle name="Normal 40 7 2 3 7 2" xfId="12629" xr:uid="{00000000-0005-0000-0000-0000A0750000}"/>
    <cellStyle name="Normal 40 7 2 3 7 2 2" xfId="40370" xr:uid="{00000000-0005-0000-0000-0000A1750000}"/>
    <cellStyle name="Normal 40 7 2 3 7 2 3" xfId="37609" xr:uid="{00000000-0005-0000-0000-0000A2750000}"/>
    <cellStyle name="Normal 40 7 2 3 7 2 4" xfId="31662" xr:uid="{00000000-0005-0000-0000-0000A3750000}"/>
    <cellStyle name="Normal 40 7 2 3 7 2 5" xfId="24853" xr:uid="{00000000-0005-0000-0000-0000A4750000}"/>
    <cellStyle name="Normal 40 7 2 3 7 3" xfId="15114" xr:uid="{00000000-0005-0000-0000-0000A5750000}"/>
    <cellStyle name="Normal 40 7 2 3 7 3 2" xfId="42742" xr:uid="{00000000-0005-0000-0000-0000A6750000}"/>
    <cellStyle name="Normal 40 7 2 3 7 3 3" xfId="26605" xr:uid="{00000000-0005-0000-0000-0000A7750000}"/>
    <cellStyle name="Normal 40 7 2 3 7 4" xfId="10857" xr:uid="{00000000-0005-0000-0000-0000A8750000}"/>
    <cellStyle name="Normal 40 7 2 3 7 4 2" xfId="38628" xr:uid="{00000000-0005-0000-0000-0000A9750000}"/>
    <cellStyle name="Normal 40 7 2 3 7 4 3" xfId="24106" xr:uid="{00000000-0005-0000-0000-0000AA750000}"/>
    <cellStyle name="Normal 40 7 2 3 7 5" xfId="18488" xr:uid="{00000000-0005-0000-0000-0000AB750000}"/>
    <cellStyle name="Normal 40 7 2 3 7 5 2" xfId="35373" xr:uid="{00000000-0005-0000-0000-0000AC750000}"/>
    <cellStyle name="Normal 40 7 2 3 7 6" xfId="9838" xr:uid="{00000000-0005-0000-0000-0000AD750000}"/>
    <cellStyle name="Normal 40 7 2 3 7 6 2" xfId="33534" xr:uid="{00000000-0005-0000-0000-0000AE750000}"/>
    <cellStyle name="Normal 40 7 2 3 7 7" xfId="7966" xr:uid="{00000000-0005-0000-0000-0000AF750000}"/>
    <cellStyle name="Normal 40 7 2 3 7 7 2" xfId="29790" xr:uid="{00000000-0005-0000-0000-0000B0750000}"/>
    <cellStyle name="Normal 40 7 2 3 7 8" xfId="6094" xr:uid="{00000000-0005-0000-0000-0000B1750000}"/>
    <cellStyle name="Normal 40 7 2 3 7 8 2" xfId="22234" xr:uid="{00000000-0005-0000-0000-0000B2750000}"/>
    <cellStyle name="Normal 40 7 2 3 7 9" xfId="4222" xr:uid="{00000000-0005-0000-0000-0000B3750000}"/>
    <cellStyle name="Normal 40 7 2 3 8" xfId="1649" xr:uid="{00000000-0005-0000-0000-0000B4750000}"/>
    <cellStyle name="Normal 40 7 2 3 8 2" xfId="16320" xr:uid="{00000000-0005-0000-0000-0000B5750000}"/>
    <cellStyle name="Normal 40 7 2 3 8 2 2" xfId="43948" xr:uid="{00000000-0005-0000-0000-0000B6750000}"/>
    <cellStyle name="Normal 40 7 2 3 8 2 3" xfId="30962" xr:uid="{00000000-0005-0000-0000-0000B7750000}"/>
    <cellStyle name="Normal 40 7 2 3 8 2 4" xfId="26059" xr:uid="{00000000-0005-0000-0000-0000B8750000}"/>
    <cellStyle name="Normal 40 7 2 3 8 3" xfId="13949" xr:uid="{00000000-0005-0000-0000-0000B9750000}"/>
    <cellStyle name="Normal 40 7 2 3 8 3 2" xfId="41577" xr:uid="{00000000-0005-0000-0000-0000BA750000}"/>
    <cellStyle name="Normal 40 7 2 3 8 3 3" xfId="27790" xr:uid="{00000000-0005-0000-0000-0000BB750000}"/>
    <cellStyle name="Normal 40 7 2 3 8 4" xfId="17788" xr:uid="{00000000-0005-0000-0000-0000BC750000}"/>
    <cellStyle name="Normal 40 7 2 3 8 4 2" xfId="36557" xr:uid="{00000000-0005-0000-0000-0000BD750000}"/>
    <cellStyle name="Normal 40 7 2 3 8 4 3" xfId="23406" xr:uid="{00000000-0005-0000-0000-0000BE750000}"/>
    <cellStyle name="Normal 40 7 2 3 8 5" xfId="9138" xr:uid="{00000000-0005-0000-0000-0000BF750000}"/>
    <cellStyle name="Normal 40 7 2 3 8 5 2" xfId="32834" xr:uid="{00000000-0005-0000-0000-0000C0750000}"/>
    <cellStyle name="Normal 40 7 2 3 8 6" xfId="7266" xr:uid="{00000000-0005-0000-0000-0000C1750000}"/>
    <cellStyle name="Normal 40 7 2 3 8 6 2" xfId="29090" xr:uid="{00000000-0005-0000-0000-0000C2750000}"/>
    <cellStyle name="Normal 40 7 2 3 8 7" xfId="5394" xr:uid="{00000000-0005-0000-0000-0000C3750000}"/>
    <cellStyle name="Normal 40 7 2 3 8 7 2" xfId="21534" xr:uid="{00000000-0005-0000-0000-0000C4750000}"/>
    <cellStyle name="Normal 40 7 2 3 8 8" xfId="3522" xr:uid="{00000000-0005-0000-0000-0000C5750000}"/>
    <cellStyle name="Normal 40 7 2 3 8 9" xfId="19662" xr:uid="{00000000-0005-0000-0000-0000C6750000}"/>
    <cellStyle name="Normal 40 7 2 3 9" xfId="1496" xr:uid="{00000000-0005-0000-0000-0000C7750000}"/>
    <cellStyle name="Normal 40 7 2 3 9 2" xfId="14920" xr:uid="{00000000-0005-0000-0000-0000C8750000}"/>
    <cellStyle name="Normal 40 7 2 3 9 2 2" xfId="42548" xr:uid="{00000000-0005-0000-0000-0000C9750000}"/>
    <cellStyle name="Normal 40 7 2 3 9 2 3" xfId="30809" xr:uid="{00000000-0005-0000-0000-0000CA750000}"/>
    <cellStyle name="Normal 40 7 2 3 9 2 4" xfId="28282" xr:uid="{00000000-0005-0000-0000-0000CB750000}"/>
    <cellStyle name="Normal 40 7 2 3 9 3" xfId="12429" xr:uid="{00000000-0005-0000-0000-0000CC750000}"/>
    <cellStyle name="Normal 40 7 2 3 9 3 2" xfId="40176" xr:uid="{00000000-0005-0000-0000-0000CD750000}"/>
    <cellStyle name="Normal 40 7 2 3 9 3 3" xfId="23253" xr:uid="{00000000-0005-0000-0000-0000CE750000}"/>
    <cellStyle name="Normal 40 7 2 3 9 4" xfId="17635" xr:uid="{00000000-0005-0000-0000-0000CF750000}"/>
    <cellStyle name="Normal 40 7 2 3 9 4 2" xfId="35213" xr:uid="{00000000-0005-0000-0000-0000D0750000}"/>
    <cellStyle name="Normal 40 7 2 3 9 5" xfId="8985" xr:uid="{00000000-0005-0000-0000-0000D1750000}"/>
    <cellStyle name="Normal 40 7 2 3 9 5 2" xfId="32681" xr:uid="{00000000-0005-0000-0000-0000D2750000}"/>
    <cellStyle name="Normal 40 7 2 3 9 6" xfId="7113" xr:uid="{00000000-0005-0000-0000-0000D3750000}"/>
    <cellStyle name="Normal 40 7 2 3 9 6 2" xfId="28937" xr:uid="{00000000-0005-0000-0000-0000D4750000}"/>
    <cellStyle name="Normal 40 7 2 3 9 7" xfId="5241" xr:uid="{00000000-0005-0000-0000-0000D5750000}"/>
    <cellStyle name="Normal 40 7 2 3 9 7 2" xfId="21381" xr:uid="{00000000-0005-0000-0000-0000D6750000}"/>
    <cellStyle name="Normal 40 7 2 3 9 8" xfId="3369" xr:uid="{00000000-0005-0000-0000-0000D7750000}"/>
    <cellStyle name="Normal 40 7 2 3 9 9" xfId="19509" xr:uid="{00000000-0005-0000-0000-0000D8750000}"/>
    <cellStyle name="Normal 40 7 2 4" xfId="1102" xr:uid="{00000000-0005-0000-0000-0000D9750000}"/>
    <cellStyle name="Normal 40 7 2 4 10" xfId="14373" xr:uid="{00000000-0005-0000-0000-0000DA750000}"/>
    <cellStyle name="Normal 40 7 2 4 10 2" xfId="42001" xr:uid="{00000000-0005-0000-0000-0000DB750000}"/>
    <cellStyle name="Normal 40 7 2 4 10 3" xfId="34159" xr:uid="{00000000-0005-0000-0000-0000DC750000}"/>
    <cellStyle name="Normal 40 7 2 4 10 4" xfId="26527" xr:uid="{00000000-0005-0000-0000-0000DD750000}"/>
    <cellStyle name="Normal 40 7 2 4 11" xfId="16746" xr:uid="{00000000-0005-0000-0000-0000DE750000}"/>
    <cellStyle name="Normal 40 7 2 4 11 2" xfId="44374" xr:uid="{00000000-0005-0000-0000-0000DF750000}"/>
    <cellStyle name="Normal 40 7 2 4 11 3" xfId="22859" xr:uid="{00000000-0005-0000-0000-0000E0750000}"/>
    <cellStyle name="Normal 40 7 2 4 12" xfId="10463" xr:uid="{00000000-0005-0000-0000-0000E1750000}"/>
    <cellStyle name="Normal 40 7 2 4 12 2" xfId="38234" xr:uid="{00000000-0005-0000-0000-0000E2750000}"/>
    <cellStyle name="Normal 40 7 2 4 13" xfId="17241" xr:uid="{00000000-0005-0000-0000-0000E3750000}"/>
    <cellStyle name="Normal 40 7 2 4 13 2" xfId="35142" xr:uid="{00000000-0005-0000-0000-0000E4750000}"/>
    <cellStyle name="Normal 40 7 2 4 14" xfId="8591" xr:uid="{00000000-0005-0000-0000-0000E5750000}"/>
    <cellStyle name="Normal 40 7 2 4 14 2" xfId="32287" xr:uid="{00000000-0005-0000-0000-0000E6750000}"/>
    <cellStyle name="Normal 40 7 2 4 15" xfId="6719" xr:uid="{00000000-0005-0000-0000-0000E7750000}"/>
    <cellStyle name="Normal 40 7 2 4 15 2" xfId="28543" xr:uid="{00000000-0005-0000-0000-0000E8750000}"/>
    <cellStyle name="Normal 40 7 2 4 16" xfId="4847" xr:uid="{00000000-0005-0000-0000-0000E9750000}"/>
    <cellStyle name="Normal 40 7 2 4 16 2" xfId="20987" xr:uid="{00000000-0005-0000-0000-0000EA750000}"/>
    <cellStyle name="Normal 40 7 2 4 17" xfId="2975" xr:uid="{00000000-0005-0000-0000-0000EB750000}"/>
    <cellStyle name="Normal 40 7 2 4 18" xfId="19115" xr:uid="{00000000-0005-0000-0000-0000EC750000}"/>
    <cellStyle name="Normal 40 7 2 4 2" xfId="1425" xr:uid="{00000000-0005-0000-0000-0000ED750000}"/>
    <cellStyle name="Normal 40 7 2 4 2 10" xfId="7042" xr:uid="{00000000-0005-0000-0000-0000EE750000}"/>
    <cellStyle name="Normal 40 7 2 4 2 10 2" xfId="28866" xr:uid="{00000000-0005-0000-0000-0000EF750000}"/>
    <cellStyle name="Normal 40 7 2 4 2 11" xfId="5170" xr:uid="{00000000-0005-0000-0000-0000F0750000}"/>
    <cellStyle name="Normal 40 7 2 4 2 11 2" xfId="21310" xr:uid="{00000000-0005-0000-0000-0000F1750000}"/>
    <cellStyle name="Normal 40 7 2 4 2 12" xfId="3298" xr:uid="{00000000-0005-0000-0000-0000F2750000}"/>
    <cellStyle name="Normal 40 7 2 4 2 13" xfId="19438" xr:uid="{00000000-0005-0000-0000-0000F3750000}"/>
    <cellStyle name="Normal 40 7 2 4 2 2" xfId="2601" xr:uid="{00000000-0005-0000-0000-0000F4750000}"/>
    <cellStyle name="Normal 40 7 2 4 2 2 10" xfId="20613" xr:uid="{00000000-0005-0000-0000-0000F5750000}"/>
    <cellStyle name="Normal 40 7 2 4 2 2 2" xfId="13674" xr:uid="{00000000-0005-0000-0000-0000F6750000}"/>
    <cellStyle name="Normal 40 7 2 4 2 2 2 2" xfId="41302" xr:uid="{00000000-0005-0000-0000-0000F7750000}"/>
    <cellStyle name="Normal 40 7 2 4 2 2 2 3" xfId="37860" xr:uid="{00000000-0005-0000-0000-0000F8750000}"/>
    <cellStyle name="Normal 40 7 2 4 2 2 2 4" xfId="31913" xr:uid="{00000000-0005-0000-0000-0000F9750000}"/>
    <cellStyle name="Normal 40 7 2 4 2 2 2 5" xfId="25784" xr:uid="{00000000-0005-0000-0000-0000FA750000}"/>
    <cellStyle name="Normal 40 7 2 4 2 2 3" xfId="16045" xr:uid="{00000000-0005-0000-0000-0000FB750000}"/>
    <cellStyle name="Normal 40 7 2 4 2 2 3 2" xfId="43673" xr:uid="{00000000-0005-0000-0000-0000FC750000}"/>
    <cellStyle name="Normal 40 7 2 4 2 2 3 3" xfId="27500" xr:uid="{00000000-0005-0000-0000-0000FD750000}"/>
    <cellStyle name="Normal 40 7 2 4 2 2 4" xfId="11696" xr:uid="{00000000-0005-0000-0000-0000FE750000}"/>
    <cellStyle name="Normal 40 7 2 4 2 2 4 2" xfId="39458" xr:uid="{00000000-0005-0000-0000-0000FF750000}"/>
    <cellStyle name="Normal 40 7 2 4 2 2 4 3" xfId="24357" xr:uid="{00000000-0005-0000-0000-000000760000}"/>
    <cellStyle name="Normal 40 7 2 4 2 2 5" xfId="18739" xr:uid="{00000000-0005-0000-0000-000001760000}"/>
    <cellStyle name="Normal 40 7 2 4 2 2 5 2" xfId="36267" xr:uid="{00000000-0005-0000-0000-000002760000}"/>
    <cellStyle name="Normal 40 7 2 4 2 2 6" xfId="10089" xr:uid="{00000000-0005-0000-0000-000003760000}"/>
    <cellStyle name="Normal 40 7 2 4 2 2 6 2" xfId="33785" xr:uid="{00000000-0005-0000-0000-000004760000}"/>
    <cellStyle name="Normal 40 7 2 4 2 2 7" xfId="8217" xr:uid="{00000000-0005-0000-0000-000005760000}"/>
    <cellStyle name="Normal 40 7 2 4 2 2 7 2" xfId="30041" xr:uid="{00000000-0005-0000-0000-000006760000}"/>
    <cellStyle name="Normal 40 7 2 4 2 2 8" xfId="6345" xr:uid="{00000000-0005-0000-0000-000007760000}"/>
    <cellStyle name="Normal 40 7 2 4 2 2 8 2" xfId="22485" xr:uid="{00000000-0005-0000-0000-000008760000}"/>
    <cellStyle name="Normal 40 7 2 4 2 2 9" xfId="4473" xr:uid="{00000000-0005-0000-0000-000009760000}"/>
    <cellStyle name="Normal 40 7 2 4 2 3" xfId="2057" xr:uid="{00000000-0005-0000-0000-00000A760000}"/>
    <cellStyle name="Normal 40 7 2 4 2 3 10" xfId="20070" xr:uid="{00000000-0005-0000-0000-00000B760000}"/>
    <cellStyle name="Normal 40 7 2 4 2 3 2" xfId="13053" xr:uid="{00000000-0005-0000-0000-00000C760000}"/>
    <cellStyle name="Normal 40 7 2 4 2 3 2 2" xfId="40702" xr:uid="{00000000-0005-0000-0000-00000D760000}"/>
    <cellStyle name="Normal 40 7 2 4 2 3 2 3" xfId="31370" xr:uid="{00000000-0005-0000-0000-00000E760000}"/>
    <cellStyle name="Normal 40 7 2 4 2 3 2 4" xfId="28230" xr:uid="{00000000-0005-0000-0000-00000F760000}"/>
    <cellStyle name="Normal 40 7 2 4 2 3 3" xfId="15446" xr:uid="{00000000-0005-0000-0000-000010760000}"/>
    <cellStyle name="Normal 40 7 2 4 2 3 3 2" xfId="43074" xr:uid="{00000000-0005-0000-0000-000011760000}"/>
    <cellStyle name="Normal 40 7 2 4 2 3 3 3" xfId="23814" xr:uid="{00000000-0005-0000-0000-000012760000}"/>
    <cellStyle name="Normal 40 7 2 4 2 3 4" xfId="11262" xr:uid="{00000000-0005-0000-0000-000013760000}"/>
    <cellStyle name="Normal 40 7 2 4 2 3 4 2" xfId="39033" xr:uid="{00000000-0005-0000-0000-000014760000}"/>
    <cellStyle name="Normal 40 7 2 4 2 3 5" xfId="18196" xr:uid="{00000000-0005-0000-0000-000015760000}"/>
    <cellStyle name="Normal 40 7 2 4 2 3 5 2" xfId="37317" xr:uid="{00000000-0005-0000-0000-000016760000}"/>
    <cellStyle name="Normal 40 7 2 4 2 3 6" xfId="9546" xr:uid="{00000000-0005-0000-0000-000017760000}"/>
    <cellStyle name="Normal 40 7 2 4 2 3 6 2" xfId="33242" xr:uid="{00000000-0005-0000-0000-000018760000}"/>
    <cellStyle name="Normal 40 7 2 4 2 3 7" xfId="7674" xr:uid="{00000000-0005-0000-0000-000019760000}"/>
    <cellStyle name="Normal 40 7 2 4 2 3 7 2" xfId="29498" xr:uid="{00000000-0005-0000-0000-00001A760000}"/>
    <cellStyle name="Normal 40 7 2 4 2 3 8" xfId="5802" xr:uid="{00000000-0005-0000-0000-00001B760000}"/>
    <cellStyle name="Normal 40 7 2 4 2 3 8 2" xfId="21942" xr:uid="{00000000-0005-0000-0000-00001C760000}"/>
    <cellStyle name="Normal 40 7 2 4 2 3 9" xfId="3930" xr:uid="{00000000-0005-0000-0000-00001D760000}"/>
    <cellStyle name="Normal 40 7 2 4 2 4" xfId="12358" xr:uid="{00000000-0005-0000-0000-00001E760000}"/>
    <cellStyle name="Normal 40 7 2 4 2 4 2" xfId="40105" xr:uid="{00000000-0005-0000-0000-00001F760000}"/>
    <cellStyle name="Normal 40 7 2 4 2 4 3" xfId="30738" xr:uid="{00000000-0005-0000-0000-000020760000}"/>
    <cellStyle name="Normal 40 7 2 4 2 4 4" xfId="25185" xr:uid="{00000000-0005-0000-0000-000021760000}"/>
    <cellStyle name="Normal 40 7 2 4 2 5" xfId="14849" xr:uid="{00000000-0005-0000-0000-000022760000}"/>
    <cellStyle name="Normal 40 7 2 4 2 5 2" xfId="42477" xr:uid="{00000000-0005-0000-0000-000023760000}"/>
    <cellStyle name="Normal 40 7 2 4 2 5 3" xfId="34635" xr:uid="{00000000-0005-0000-0000-000024760000}"/>
    <cellStyle name="Normal 40 7 2 4 2 5 4" xfId="26864" xr:uid="{00000000-0005-0000-0000-000025760000}"/>
    <cellStyle name="Normal 40 7 2 4 2 6" xfId="17069" xr:uid="{00000000-0005-0000-0000-000026760000}"/>
    <cellStyle name="Normal 40 7 2 4 2 6 2" xfId="44697" xr:uid="{00000000-0005-0000-0000-000027760000}"/>
    <cellStyle name="Normal 40 7 2 4 2 6 3" xfId="23182" xr:uid="{00000000-0005-0000-0000-000028760000}"/>
    <cellStyle name="Normal 40 7 2 4 2 7" xfId="10786" xr:uid="{00000000-0005-0000-0000-000029760000}"/>
    <cellStyle name="Normal 40 7 2 4 2 7 2" xfId="38557" xr:uid="{00000000-0005-0000-0000-00002A760000}"/>
    <cellStyle name="Normal 40 7 2 4 2 8" xfId="17564" xr:uid="{00000000-0005-0000-0000-00002B760000}"/>
    <cellStyle name="Normal 40 7 2 4 2 8 2" xfId="35632" xr:uid="{00000000-0005-0000-0000-00002C760000}"/>
    <cellStyle name="Normal 40 7 2 4 2 9" xfId="8914" xr:uid="{00000000-0005-0000-0000-00002D760000}"/>
    <cellStyle name="Normal 40 7 2 4 2 9 2" xfId="32610" xr:uid="{00000000-0005-0000-0000-00002E760000}"/>
    <cellStyle name="Normal 40 7 2 4 3" xfId="1343" xr:uid="{00000000-0005-0000-0000-00002F760000}"/>
    <cellStyle name="Normal 40 7 2 4 3 10" xfId="6960" xr:uid="{00000000-0005-0000-0000-000030760000}"/>
    <cellStyle name="Normal 40 7 2 4 3 10 2" xfId="28784" xr:uid="{00000000-0005-0000-0000-000031760000}"/>
    <cellStyle name="Normal 40 7 2 4 3 11" xfId="5088" xr:uid="{00000000-0005-0000-0000-000032760000}"/>
    <cellStyle name="Normal 40 7 2 4 3 11 2" xfId="21228" xr:uid="{00000000-0005-0000-0000-000033760000}"/>
    <cellStyle name="Normal 40 7 2 4 3 12" xfId="3216" xr:uid="{00000000-0005-0000-0000-000034760000}"/>
    <cellStyle name="Normal 40 7 2 4 3 13" xfId="19356" xr:uid="{00000000-0005-0000-0000-000035760000}"/>
    <cellStyle name="Normal 40 7 2 4 3 2" xfId="2519" xr:uid="{00000000-0005-0000-0000-000036760000}"/>
    <cellStyle name="Normal 40 7 2 4 3 2 10" xfId="20531" xr:uid="{00000000-0005-0000-0000-000037760000}"/>
    <cellStyle name="Normal 40 7 2 4 3 2 2" xfId="13592" xr:uid="{00000000-0005-0000-0000-000038760000}"/>
    <cellStyle name="Normal 40 7 2 4 3 2 2 2" xfId="41220" xr:uid="{00000000-0005-0000-0000-000039760000}"/>
    <cellStyle name="Normal 40 7 2 4 3 2 2 3" xfId="37778" xr:uid="{00000000-0005-0000-0000-00003A760000}"/>
    <cellStyle name="Normal 40 7 2 4 3 2 2 4" xfId="31831" xr:uid="{00000000-0005-0000-0000-00003B760000}"/>
    <cellStyle name="Normal 40 7 2 4 3 2 2 5" xfId="25702" xr:uid="{00000000-0005-0000-0000-00003C760000}"/>
    <cellStyle name="Normal 40 7 2 4 3 2 3" xfId="15963" xr:uid="{00000000-0005-0000-0000-00003D760000}"/>
    <cellStyle name="Normal 40 7 2 4 3 2 3 2" xfId="43591" xr:uid="{00000000-0005-0000-0000-00003E760000}"/>
    <cellStyle name="Normal 40 7 2 4 3 2 3 3" xfId="27418" xr:uid="{00000000-0005-0000-0000-00003F760000}"/>
    <cellStyle name="Normal 40 7 2 4 3 2 4" xfId="11590" xr:uid="{00000000-0005-0000-0000-000040760000}"/>
    <cellStyle name="Normal 40 7 2 4 3 2 4 2" xfId="39355" xr:uid="{00000000-0005-0000-0000-000041760000}"/>
    <cellStyle name="Normal 40 7 2 4 3 2 4 3" xfId="24275" xr:uid="{00000000-0005-0000-0000-000042760000}"/>
    <cellStyle name="Normal 40 7 2 4 3 2 5" xfId="18657" xr:uid="{00000000-0005-0000-0000-000043760000}"/>
    <cellStyle name="Normal 40 7 2 4 3 2 5 2" xfId="36185" xr:uid="{00000000-0005-0000-0000-000044760000}"/>
    <cellStyle name="Normal 40 7 2 4 3 2 6" xfId="10007" xr:uid="{00000000-0005-0000-0000-000045760000}"/>
    <cellStyle name="Normal 40 7 2 4 3 2 6 2" xfId="33703" xr:uid="{00000000-0005-0000-0000-000046760000}"/>
    <cellStyle name="Normal 40 7 2 4 3 2 7" xfId="8135" xr:uid="{00000000-0005-0000-0000-000047760000}"/>
    <cellStyle name="Normal 40 7 2 4 3 2 7 2" xfId="29959" xr:uid="{00000000-0005-0000-0000-000048760000}"/>
    <cellStyle name="Normal 40 7 2 4 3 2 8" xfId="6263" xr:uid="{00000000-0005-0000-0000-000049760000}"/>
    <cellStyle name="Normal 40 7 2 4 3 2 8 2" xfId="22403" xr:uid="{00000000-0005-0000-0000-00004A760000}"/>
    <cellStyle name="Normal 40 7 2 4 3 2 9" xfId="4391" xr:uid="{00000000-0005-0000-0000-00004B760000}"/>
    <cellStyle name="Normal 40 7 2 4 3 3" xfId="1975" xr:uid="{00000000-0005-0000-0000-00004C760000}"/>
    <cellStyle name="Normal 40 7 2 4 3 3 10" xfId="19988" xr:uid="{00000000-0005-0000-0000-00004D760000}"/>
    <cellStyle name="Normal 40 7 2 4 3 3 2" xfId="12700" xr:uid="{00000000-0005-0000-0000-00004E760000}"/>
    <cellStyle name="Normal 40 7 2 4 3 3 2 2" xfId="40430" xr:uid="{00000000-0005-0000-0000-00004F760000}"/>
    <cellStyle name="Normal 40 7 2 4 3 3 2 3" xfId="31288" xr:uid="{00000000-0005-0000-0000-000050760000}"/>
    <cellStyle name="Normal 40 7 2 4 3 3 2 4" xfId="26368" xr:uid="{00000000-0005-0000-0000-000051760000}"/>
    <cellStyle name="Normal 40 7 2 4 3 3 3" xfId="15174" xr:uid="{00000000-0005-0000-0000-000052760000}"/>
    <cellStyle name="Normal 40 7 2 4 3 3 3 2" xfId="42802" xr:uid="{00000000-0005-0000-0000-000053760000}"/>
    <cellStyle name="Normal 40 7 2 4 3 3 3 3" xfId="23732" xr:uid="{00000000-0005-0000-0000-000054760000}"/>
    <cellStyle name="Normal 40 7 2 4 3 3 4" xfId="11180" xr:uid="{00000000-0005-0000-0000-000055760000}"/>
    <cellStyle name="Normal 40 7 2 4 3 3 4 2" xfId="38951" xr:uid="{00000000-0005-0000-0000-000056760000}"/>
    <cellStyle name="Normal 40 7 2 4 3 3 5" xfId="18114" xr:uid="{00000000-0005-0000-0000-000057760000}"/>
    <cellStyle name="Normal 40 7 2 4 3 3 5 2" xfId="37235" xr:uid="{00000000-0005-0000-0000-000058760000}"/>
    <cellStyle name="Normal 40 7 2 4 3 3 6" xfId="9464" xr:uid="{00000000-0005-0000-0000-000059760000}"/>
    <cellStyle name="Normal 40 7 2 4 3 3 6 2" xfId="33160" xr:uid="{00000000-0005-0000-0000-00005A760000}"/>
    <cellStyle name="Normal 40 7 2 4 3 3 7" xfId="7592" xr:uid="{00000000-0005-0000-0000-00005B760000}"/>
    <cellStyle name="Normal 40 7 2 4 3 3 7 2" xfId="29416" xr:uid="{00000000-0005-0000-0000-00005C760000}"/>
    <cellStyle name="Normal 40 7 2 4 3 3 8" xfId="5720" xr:uid="{00000000-0005-0000-0000-00005D760000}"/>
    <cellStyle name="Normal 40 7 2 4 3 3 8 2" xfId="21860" xr:uid="{00000000-0005-0000-0000-00005E760000}"/>
    <cellStyle name="Normal 40 7 2 4 3 3 9" xfId="3848" xr:uid="{00000000-0005-0000-0000-00005F760000}"/>
    <cellStyle name="Normal 40 7 2 4 3 4" xfId="12276" xr:uid="{00000000-0005-0000-0000-000060760000}"/>
    <cellStyle name="Normal 40 7 2 4 3 4 2" xfId="40023" xr:uid="{00000000-0005-0000-0000-000061760000}"/>
    <cellStyle name="Normal 40 7 2 4 3 4 3" xfId="30656" xr:uid="{00000000-0005-0000-0000-000062760000}"/>
    <cellStyle name="Normal 40 7 2 4 3 4 4" xfId="24913" xr:uid="{00000000-0005-0000-0000-000063760000}"/>
    <cellStyle name="Normal 40 7 2 4 3 5" xfId="14767" xr:uid="{00000000-0005-0000-0000-000064760000}"/>
    <cellStyle name="Normal 40 7 2 4 3 5 2" xfId="42395" xr:uid="{00000000-0005-0000-0000-000065760000}"/>
    <cellStyle name="Normal 40 7 2 4 3 5 3" xfId="34553" xr:uid="{00000000-0005-0000-0000-000066760000}"/>
    <cellStyle name="Normal 40 7 2 4 3 5 4" xfId="26687" xr:uid="{00000000-0005-0000-0000-000067760000}"/>
    <cellStyle name="Normal 40 7 2 4 3 6" xfId="16987" xr:uid="{00000000-0005-0000-0000-000068760000}"/>
    <cellStyle name="Normal 40 7 2 4 3 6 2" xfId="44615" xr:uid="{00000000-0005-0000-0000-000069760000}"/>
    <cellStyle name="Normal 40 7 2 4 3 6 3" xfId="23100" xr:uid="{00000000-0005-0000-0000-00006A760000}"/>
    <cellStyle name="Normal 40 7 2 4 3 7" xfId="10704" xr:uid="{00000000-0005-0000-0000-00006B760000}"/>
    <cellStyle name="Normal 40 7 2 4 3 7 2" xfId="38475" xr:uid="{00000000-0005-0000-0000-00006C760000}"/>
    <cellStyle name="Normal 40 7 2 4 3 8" xfId="17482" xr:uid="{00000000-0005-0000-0000-00006D760000}"/>
    <cellStyle name="Normal 40 7 2 4 3 8 2" xfId="35455" xr:uid="{00000000-0005-0000-0000-00006E760000}"/>
    <cellStyle name="Normal 40 7 2 4 3 9" xfId="8832" xr:uid="{00000000-0005-0000-0000-00006F760000}"/>
    <cellStyle name="Normal 40 7 2 4 3 9 2" xfId="32528" xr:uid="{00000000-0005-0000-0000-000070760000}"/>
    <cellStyle name="Normal 40 7 2 4 4" xfId="1255" xr:uid="{00000000-0005-0000-0000-000071760000}"/>
    <cellStyle name="Normal 40 7 2 4 4 10" xfId="6872" xr:uid="{00000000-0005-0000-0000-000072760000}"/>
    <cellStyle name="Normal 40 7 2 4 4 10 2" xfId="28696" xr:uid="{00000000-0005-0000-0000-000073760000}"/>
    <cellStyle name="Normal 40 7 2 4 4 11" xfId="5000" xr:uid="{00000000-0005-0000-0000-000074760000}"/>
    <cellStyle name="Normal 40 7 2 4 4 11 2" xfId="21140" xr:uid="{00000000-0005-0000-0000-000075760000}"/>
    <cellStyle name="Normal 40 7 2 4 4 12" xfId="3128" xr:uid="{00000000-0005-0000-0000-000076760000}"/>
    <cellStyle name="Normal 40 7 2 4 4 13" xfId="19268" xr:uid="{00000000-0005-0000-0000-000077760000}"/>
    <cellStyle name="Normal 40 7 2 4 4 2" xfId="2754" xr:uid="{00000000-0005-0000-0000-000078760000}"/>
    <cellStyle name="Normal 40 7 2 4 4 2 10" xfId="20766" xr:uid="{00000000-0005-0000-0000-000079760000}"/>
    <cellStyle name="Normal 40 7 2 4 4 2 2" xfId="13819" xr:uid="{00000000-0005-0000-0000-00007A760000}"/>
    <cellStyle name="Normal 40 7 2 4 4 2 2 2" xfId="41447" xr:uid="{00000000-0005-0000-0000-00007B760000}"/>
    <cellStyle name="Normal 40 7 2 4 4 2 2 3" xfId="38013" xr:uid="{00000000-0005-0000-0000-00007C760000}"/>
    <cellStyle name="Normal 40 7 2 4 4 2 2 4" xfId="32066" xr:uid="{00000000-0005-0000-0000-00007D760000}"/>
    <cellStyle name="Normal 40 7 2 4 4 2 2 5" xfId="25929" xr:uid="{00000000-0005-0000-0000-00007E760000}"/>
    <cellStyle name="Normal 40 7 2 4 4 2 3" xfId="16190" xr:uid="{00000000-0005-0000-0000-00007F760000}"/>
    <cellStyle name="Normal 40 7 2 4 4 2 3 2" xfId="43818" xr:uid="{00000000-0005-0000-0000-000080760000}"/>
    <cellStyle name="Normal 40 7 2 4 4 2 3 3" xfId="27653" xr:uid="{00000000-0005-0000-0000-000081760000}"/>
    <cellStyle name="Normal 40 7 2 4 4 2 4" xfId="11092" xr:uid="{00000000-0005-0000-0000-000082760000}"/>
    <cellStyle name="Normal 40 7 2 4 4 2 4 2" xfId="38863" xr:uid="{00000000-0005-0000-0000-000083760000}"/>
    <cellStyle name="Normal 40 7 2 4 4 2 4 3" xfId="24510" xr:uid="{00000000-0005-0000-0000-000084760000}"/>
    <cellStyle name="Normal 40 7 2 4 4 2 5" xfId="18892" xr:uid="{00000000-0005-0000-0000-000085760000}"/>
    <cellStyle name="Normal 40 7 2 4 4 2 5 2" xfId="36420" xr:uid="{00000000-0005-0000-0000-000086760000}"/>
    <cellStyle name="Normal 40 7 2 4 4 2 6" xfId="10242" xr:uid="{00000000-0005-0000-0000-000087760000}"/>
    <cellStyle name="Normal 40 7 2 4 4 2 6 2" xfId="33938" xr:uid="{00000000-0005-0000-0000-000088760000}"/>
    <cellStyle name="Normal 40 7 2 4 4 2 7" xfId="8370" xr:uid="{00000000-0005-0000-0000-000089760000}"/>
    <cellStyle name="Normal 40 7 2 4 4 2 7 2" xfId="30194" xr:uid="{00000000-0005-0000-0000-00008A760000}"/>
    <cellStyle name="Normal 40 7 2 4 4 2 8" xfId="6498" xr:uid="{00000000-0005-0000-0000-00008B760000}"/>
    <cellStyle name="Normal 40 7 2 4 4 2 8 2" xfId="22638" xr:uid="{00000000-0005-0000-0000-00008C760000}"/>
    <cellStyle name="Normal 40 7 2 4 4 2 9" xfId="4626" xr:uid="{00000000-0005-0000-0000-00008D760000}"/>
    <cellStyle name="Normal 40 7 2 4 4 3" xfId="2210" xr:uid="{00000000-0005-0000-0000-00008E760000}"/>
    <cellStyle name="Normal 40 7 2 4 4 3 2" xfId="15763" xr:uid="{00000000-0005-0000-0000-00008F760000}"/>
    <cellStyle name="Normal 40 7 2 4 4 3 2 2" xfId="43391" xr:uid="{00000000-0005-0000-0000-000090760000}"/>
    <cellStyle name="Normal 40 7 2 4 4 3 2 3" xfId="31523" xr:uid="{00000000-0005-0000-0000-000091760000}"/>
    <cellStyle name="Normal 40 7 2 4 4 3 2 4" xfId="26422" xr:uid="{00000000-0005-0000-0000-000092760000}"/>
    <cellStyle name="Normal 40 7 2 4 4 3 3" xfId="13392" xr:uid="{00000000-0005-0000-0000-000093760000}"/>
    <cellStyle name="Normal 40 7 2 4 4 3 3 2" xfId="41020" xr:uid="{00000000-0005-0000-0000-000094760000}"/>
    <cellStyle name="Normal 40 7 2 4 4 3 3 3" xfId="23967" xr:uid="{00000000-0005-0000-0000-000095760000}"/>
    <cellStyle name="Normal 40 7 2 4 4 3 4" xfId="18349" xr:uid="{00000000-0005-0000-0000-000096760000}"/>
    <cellStyle name="Normal 40 7 2 4 4 3 4 2" xfId="37470" xr:uid="{00000000-0005-0000-0000-000097760000}"/>
    <cellStyle name="Normal 40 7 2 4 4 3 5" xfId="9699" xr:uid="{00000000-0005-0000-0000-000098760000}"/>
    <cellStyle name="Normal 40 7 2 4 4 3 5 2" xfId="33395" xr:uid="{00000000-0005-0000-0000-000099760000}"/>
    <cellStyle name="Normal 40 7 2 4 4 3 6" xfId="7827" xr:uid="{00000000-0005-0000-0000-00009A760000}"/>
    <cellStyle name="Normal 40 7 2 4 4 3 6 2" xfId="29651" xr:uid="{00000000-0005-0000-0000-00009B760000}"/>
    <cellStyle name="Normal 40 7 2 4 4 3 7" xfId="5955" xr:uid="{00000000-0005-0000-0000-00009C760000}"/>
    <cellStyle name="Normal 40 7 2 4 4 3 7 2" xfId="22095" xr:uid="{00000000-0005-0000-0000-00009D760000}"/>
    <cellStyle name="Normal 40 7 2 4 4 3 8" xfId="4083" xr:uid="{00000000-0005-0000-0000-00009E760000}"/>
    <cellStyle name="Normal 40 7 2 4 4 3 9" xfId="20223" xr:uid="{00000000-0005-0000-0000-00009F760000}"/>
    <cellStyle name="Normal 40 7 2 4 4 4" xfId="12188" xr:uid="{00000000-0005-0000-0000-0000A0760000}"/>
    <cellStyle name="Normal 40 7 2 4 4 4 2" xfId="39935" xr:uid="{00000000-0005-0000-0000-0000A1760000}"/>
    <cellStyle name="Normal 40 7 2 4 4 4 3" xfId="30568" xr:uid="{00000000-0005-0000-0000-0000A2760000}"/>
    <cellStyle name="Normal 40 7 2 4 4 4 4" xfId="25502" xr:uid="{00000000-0005-0000-0000-0000A3760000}"/>
    <cellStyle name="Normal 40 7 2 4 4 5" xfId="14679" xr:uid="{00000000-0005-0000-0000-0000A4760000}"/>
    <cellStyle name="Normal 40 7 2 4 4 5 2" xfId="42307" xr:uid="{00000000-0005-0000-0000-0000A5760000}"/>
    <cellStyle name="Normal 40 7 2 4 4 5 3" xfId="34465" xr:uid="{00000000-0005-0000-0000-0000A6760000}"/>
    <cellStyle name="Normal 40 7 2 4 4 5 4" xfId="27182" xr:uid="{00000000-0005-0000-0000-0000A7760000}"/>
    <cellStyle name="Normal 40 7 2 4 4 6" xfId="16899" xr:uid="{00000000-0005-0000-0000-0000A8760000}"/>
    <cellStyle name="Normal 40 7 2 4 4 6 2" xfId="44527" xr:uid="{00000000-0005-0000-0000-0000A9760000}"/>
    <cellStyle name="Normal 40 7 2 4 4 6 3" xfId="23012" xr:uid="{00000000-0005-0000-0000-0000AA760000}"/>
    <cellStyle name="Normal 40 7 2 4 4 7" xfId="10616" xr:uid="{00000000-0005-0000-0000-0000AB760000}"/>
    <cellStyle name="Normal 40 7 2 4 4 7 2" xfId="38387" xr:uid="{00000000-0005-0000-0000-0000AC760000}"/>
    <cellStyle name="Normal 40 7 2 4 4 8" xfId="17394" xr:uid="{00000000-0005-0000-0000-0000AD760000}"/>
    <cellStyle name="Normal 40 7 2 4 4 8 2" xfId="35949" xr:uid="{00000000-0005-0000-0000-0000AE760000}"/>
    <cellStyle name="Normal 40 7 2 4 4 9" xfId="8744" xr:uid="{00000000-0005-0000-0000-0000AF760000}"/>
    <cellStyle name="Normal 40 7 2 4 4 9 2" xfId="32440" xr:uid="{00000000-0005-0000-0000-0000B0760000}"/>
    <cellStyle name="Normal 40 7 2 4 5" xfId="1888" xr:uid="{00000000-0005-0000-0000-0000B1760000}"/>
    <cellStyle name="Normal 40 7 2 4 5 10" xfId="3761" xr:uid="{00000000-0005-0000-0000-0000B2760000}"/>
    <cellStyle name="Normal 40 7 2 4 5 11" xfId="19901" xr:uid="{00000000-0005-0000-0000-0000B3760000}"/>
    <cellStyle name="Normal 40 7 2 4 5 2" xfId="13290" xr:uid="{00000000-0005-0000-0000-0000B4760000}"/>
    <cellStyle name="Normal 40 7 2 4 5 2 2" xfId="15661" xr:uid="{00000000-0005-0000-0000-0000B5760000}"/>
    <cellStyle name="Normal 40 7 2 4 5 2 2 2" xfId="43289" xr:uid="{00000000-0005-0000-0000-0000B6760000}"/>
    <cellStyle name="Normal 40 7 2 4 5 2 3" xfId="40918" xr:uid="{00000000-0005-0000-0000-0000B7760000}"/>
    <cellStyle name="Normal 40 7 2 4 5 2 4" xfId="37148" xr:uid="{00000000-0005-0000-0000-0000B8760000}"/>
    <cellStyle name="Normal 40 7 2 4 5 2 5" xfId="31201" xr:uid="{00000000-0005-0000-0000-0000B9760000}"/>
    <cellStyle name="Normal 40 7 2 4 5 2 6" xfId="25400" xr:uid="{00000000-0005-0000-0000-0000BA760000}"/>
    <cellStyle name="Normal 40 7 2 4 5 3" xfId="12035" xr:uid="{00000000-0005-0000-0000-0000BB760000}"/>
    <cellStyle name="Normal 40 7 2 4 5 3 2" xfId="39782" xr:uid="{00000000-0005-0000-0000-0000BC760000}"/>
    <cellStyle name="Normal 40 7 2 4 5 3 3" xfId="34312" xr:uid="{00000000-0005-0000-0000-0000BD760000}"/>
    <cellStyle name="Normal 40 7 2 4 5 3 4" xfId="27065" xr:uid="{00000000-0005-0000-0000-0000BE760000}"/>
    <cellStyle name="Normal 40 7 2 4 5 4" xfId="14526" xr:uid="{00000000-0005-0000-0000-0000BF760000}"/>
    <cellStyle name="Normal 40 7 2 4 5 4 2" xfId="42154" xr:uid="{00000000-0005-0000-0000-0000C0760000}"/>
    <cellStyle name="Normal 40 7 2 4 5 4 3" xfId="23645" xr:uid="{00000000-0005-0000-0000-0000C1760000}"/>
    <cellStyle name="Normal 40 7 2 4 5 5" xfId="11415" xr:uid="{00000000-0005-0000-0000-0000C2760000}"/>
    <cellStyle name="Normal 40 7 2 4 5 5 2" xfId="39186" xr:uid="{00000000-0005-0000-0000-0000C3760000}"/>
    <cellStyle name="Normal 40 7 2 4 5 6" xfId="18027" xr:uid="{00000000-0005-0000-0000-0000C4760000}"/>
    <cellStyle name="Normal 40 7 2 4 5 6 2" xfId="35832" xr:uid="{00000000-0005-0000-0000-0000C5760000}"/>
    <cellStyle name="Normal 40 7 2 4 5 7" xfId="9377" xr:uid="{00000000-0005-0000-0000-0000C6760000}"/>
    <cellStyle name="Normal 40 7 2 4 5 7 2" xfId="33073" xr:uid="{00000000-0005-0000-0000-0000C7760000}"/>
    <cellStyle name="Normal 40 7 2 4 5 8" xfId="7505" xr:uid="{00000000-0005-0000-0000-0000C8760000}"/>
    <cellStyle name="Normal 40 7 2 4 5 8 2" xfId="29329" xr:uid="{00000000-0005-0000-0000-0000C9760000}"/>
    <cellStyle name="Normal 40 7 2 4 5 9" xfId="5633" xr:uid="{00000000-0005-0000-0000-0000CA760000}"/>
    <cellStyle name="Normal 40 7 2 4 5 9 2" xfId="21773" xr:uid="{00000000-0005-0000-0000-0000CB760000}"/>
    <cellStyle name="Normal 40 7 2 4 6" xfId="2432" xr:uid="{00000000-0005-0000-0000-0000CC760000}"/>
    <cellStyle name="Normal 40 7 2 4 6 10" xfId="20444" xr:uid="{00000000-0005-0000-0000-0000CD760000}"/>
    <cellStyle name="Normal 40 7 2 4 6 2" xfId="13519" xr:uid="{00000000-0005-0000-0000-0000CE760000}"/>
    <cellStyle name="Normal 40 7 2 4 6 2 2" xfId="41147" xr:uid="{00000000-0005-0000-0000-0000CF760000}"/>
    <cellStyle name="Normal 40 7 2 4 6 2 3" xfId="37691" xr:uid="{00000000-0005-0000-0000-0000D0760000}"/>
    <cellStyle name="Normal 40 7 2 4 6 2 4" xfId="31744" xr:uid="{00000000-0005-0000-0000-0000D1760000}"/>
    <cellStyle name="Normal 40 7 2 4 6 2 5" xfId="25629" xr:uid="{00000000-0005-0000-0000-0000D2760000}"/>
    <cellStyle name="Normal 40 7 2 4 6 3" xfId="15890" xr:uid="{00000000-0005-0000-0000-0000D3760000}"/>
    <cellStyle name="Normal 40 7 2 4 6 3 2" xfId="43518" xr:uid="{00000000-0005-0000-0000-0000D4760000}"/>
    <cellStyle name="Normal 40 7 2 4 6 3 3" xfId="27331" xr:uid="{00000000-0005-0000-0000-0000D5760000}"/>
    <cellStyle name="Normal 40 7 2 4 6 4" xfId="10939" xr:uid="{00000000-0005-0000-0000-0000D6760000}"/>
    <cellStyle name="Normal 40 7 2 4 6 4 2" xfId="38710" xr:uid="{00000000-0005-0000-0000-0000D7760000}"/>
    <cellStyle name="Normal 40 7 2 4 6 4 3" xfId="24188" xr:uid="{00000000-0005-0000-0000-0000D8760000}"/>
    <cellStyle name="Normal 40 7 2 4 6 5" xfId="18570" xr:uid="{00000000-0005-0000-0000-0000D9760000}"/>
    <cellStyle name="Normal 40 7 2 4 6 5 2" xfId="36098" xr:uid="{00000000-0005-0000-0000-0000DA760000}"/>
    <cellStyle name="Normal 40 7 2 4 6 6" xfId="9920" xr:uid="{00000000-0005-0000-0000-0000DB760000}"/>
    <cellStyle name="Normal 40 7 2 4 6 6 2" xfId="33616" xr:uid="{00000000-0005-0000-0000-0000DC760000}"/>
    <cellStyle name="Normal 40 7 2 4 6 7" xfId="8048" xr:uid="{00000000-0005-0000-0000-0000DD760000}"/>
    <cellStyle name="Normal 40 7 2 4 6 7 2" xfId="29872" xr:uid="{00000000-0005-0000-0000-0000DE760000}"/>
    <cellStyle name="Normal 40 7 2 4 6 8" xfId="6176" xr:uid="{00000000-0005-0000-0000-0000DF760000}"/>
    <cellStyle name="Normal 40 7 2 4 6 8 2" xfId="22316" xr:uid="{00000000-0005-0000-0000-0000E0760000}"/>
    <cellStyle name="Normal 40 7 2 4 6 9" xfId="4304" xr:uid="{00000000-0005-0000-0000-0000E1760000}"/>
    <cellStyle name="Normal 40 7 2 4 7" xfId="1731" xr:uid="{00000000-0005-0000-0000-0000E2760000}"/>
    <cellStyle name="Normal 40 7 2 4 7 2" xfId="16426" xr:uid="{00000000-0005-0000-0000-0000E3760000}"/>
    <cellStyle name="Normal 40 7 2 4 7 2 2" xfId="44054" xr:uid="{00000000-0005-0000-0000-0000E4760000}"/>
    <cellStyle name="Normal 40 7 2 4 7 2 3" xfId="31044" xr:uid="{00000000-0005-0000-0000-0000E5760000}"/>
    <cellStyle name="Normal 40 7 2 4 7 2 4" xfId="26165" xr:uid="{00000000-0005-0000-0000-0000E6760000}"/>
    <cellStyle name="Normal 40 7 2 4 7 3" xfId="14055" xr:uid="{00000000-0005-0000-0000-0000E7760000}"/>
    <cellStyle name="Normal 40 7 2 4 7 3 2" xfId="41683" xr:uid="{00000000-0005-0000-0000-0000E8760000}"/>
    <cellStyle name="Normal 40 7 2 4 7 3 3" xfId="27896" xr:uid="{00000000-0005-0000-0000-0000E9760000}"/>
    <cellStyle name="Normal 40 7 2 4 7 4" xfId="17870" xr:uid="{00000000-0005-0000-0000-0000EA760000}"/>
    <cellStyle name="Normal 40 7 2 4 7 4 2" xfId="36663" xr:uid="{00000000-0005-0000-0000-0000EB760000}"/>
    <cellStyle name="Normal 40 7 2 4 7 4 3" xfId="23488" xr:uid="{00000000-0005-0000-0000-0000EC760000}"/>
    <cellStyle name="Normal 40 7 2 4 7 5" xfId="9220" xr:uid="{00000000-0005-0000-0000-0000ED760000}"/>
    <cellStyle name="Normal 40 7 2 4 7 5 2" xfId="32916" xr:uid="{00000000-0005-0000-0000-0000EE760000}"/>
    <cellStyle name="Normal 40 7 2 4 7 6" xfId="7348" xr:uid="{00000000-0005-0000-0000-0000EF760000}"/>
    <cellStyle name="Normal 40 7 2 4 7 6 2" xfId="29172" xr:uid="{00000000-0005-0000-0000-0000F0760000}"/>
    <cellStyle name="Normal 40 7 2 4 7 7" xfId="5476" xr:uid="{00000000-0005-0000-0000-0000F1760000}"/>
    <cellStyle name="Normal 40 7 2 4 7 7 2" xfId="21616" xr:uid="{00000000-0005-0000-0000-0000F2760000}"/>
    <cellStyle name="Normal 40 7 2 4 7 8" xfId="3604" xr:uid="{00000000-0005-0000-0000-0000F3760000}"/>
    <cellStyle name="Normal 40 7 2 4 7 9" xfId="19744" xr:uid="{00000000-0005-0000-0000-0000F4760000}"/>
    <cellStyle name="Normal 40 7 2 4 8" xfId="1578" xr:uid="{00000000-0005-0000-0000-0000F5760000}"/>
    <cellStyle name="Normal 40 7 2 4 8 2" xfId="15002" xr:uid="{00000000-0005-0000-0000-0000F6760000}"/>
    <cellStyle name="Normal 40 7 2 4 8 2 2" xfId="42630" xr:uid="{00000000-0005-0000-0000-0000F7760000}"/>
    <cellStyle name="Normal 40 7 2 4 8 2 3" xfId="30891" xr:uid="{00000000-0005-0000-0000-0000F8760000}"/>
    <cellStyle name="Normal 40 7 2 4 8 2 4" xfId="28407" xr:uid="{00000000-0005-0000-0000-0000F9760000}"/>
    <cellStyle name="Normal 40 7 2 4 8 3" xfId="12511" xr:uid="{00000000-0005-0000-0000-0000FA760000}"/>
    <cellStyle name="Normal 40 7 2 4 8 3 2" xfId="40258" xr:uid="{00000000-0005-0000-0000-0000FB760000}"/>
    <cellStyle name="Normal 40 7 2 4 8 3 3" xfId="23335" xr:uid="{00000000-0005-0000-0000-0000FC760000}"/>
    <cellStyle name="Normal 40 7 2 4 8 4" xfId="17717" xr:uid="{00000000-0005-0000-0000-0000FD760000}"/>
    <cellStyle name="Normal 40 7 2 4 8 4 2" xfId="35295" xr:uid="{00000000-0005-0000-0000-0000FE760000}"/>
    <cellStyle name="Normal 40 7 2 4 8 5" xfId="9067" xr:uid="{00000000-0005-0000-0000-0000FF760000}"/>
    <cellStyle name="Normal 40 7 2 4 8 5 2" xfId="32763" xr:uid="{00000000-0005-0000-0000-000000770000}"/>
    <cellStyle name="Normal 40 7 2 4 8 6" xfId="7195" xr:uid="{00000000-0005-0000-0000-000001770000}"/>
    <cellStyle name="Normal 40 7 2 4 8 6 2" xfId="29019" xr:uid="{00000000-0005-0000-0000-000002770000}"/>
    <cellStyle name="Normal 40 7 2 4 8 7" xfId="5323" xr:uid="{00000000-0005-0000-0000-000003770000}"/>
    <cellStyle name="Normal 40 7 2 4 8 7 2" xfId="21463" xr:uid="{00000000-0005-0000-0000-000004770000}"/>
    <cellStyle name="Normal 40 7 2 4 8 8" xfId="3451" xr:uid="{00000000-0005-0000-0000-000005770000}"/>
    <cellStyle name="Normal 40 7 2 4 8 9" xfId="19591" xr:uid="{00000000-0005-0000-0000-000006770000}"/>
    <cellStyle name="Normal 40 7 2 4 9" xfId="11882" xr:uid="{00000000-0005-0000-0000-000007770000}"/>
    <cellStyle name="Normal 40 7 2 4 9 2" xfId="39631" xr:uid="{00000000-0005-0000-0000-000008770000}"/>
    <cellStyle name="Normal 40 7 2 4 9 3" xfId="36991" xr:uid="{00000000-0005-0000-0000-000009770000}"/>
    <cellStyle name="Normal 40 7 2 4 9 4" xfId="30415" xr:uid="{00000000-0005-0000-0000-00000A770000}"/>
    <cellStyle name="Normal 40 7 2 4 9 5" xfId="24741" xr:uid="{00000000-0005-0000-0000-00000B770000}"/>
    <cellStyle name="Normal 40 7 2 5" xfId="1036" xr:uid="{00000000-0005-0000-0000-00000C770000}"/>
    <cellStyle name="Normal 40 7 2 5 10" xfId="16681" xr:uid="{00000000-0005-0000-0000-00000D770000}"/>
    <cellStyle name="Normal 40 7 2 5 10 2" xfId="44309" xr:uid="{00000000-0005-0000-0000-00000E770000}"/>
    <cellStyle name="Normal 40 7 2 5 10 3" xfId="22794" xr:uid="{00000000-0005-0000-0000-00000F770000}"/>
    <cellStyle name="Normal 40 7 2 5 11" xfId="10398" xr:uid="{00000000-0005-0000-0000-000010770000}"/>
    <cellStyle name="Normal 40 7 2 5 11 2" xfId="38169" xr:uid="{00000000-0005-0000-0000-000011770000}"/>
    <cellStyle name="Normal 40 7 2 5 12" xfId="17176" xr:uid="{00000000-0005-0000-0000-000012770000}"/>
    <cellStyle name="Normal 40 7 2 5 12 2" xfId="35077" xr:uid="{00000000-0005-0000-0000-000013770000}"/>
    <cellStyle name="Normal 40 7 2 5 13" xfId="8526" xr:uid="{00000000-0005-0000-0000-000014770000}"/>
    <cellStyle name="Normal 40 7 2 5 13 2" xfId="32222" xr:uid="{00000000-0005-0000-0000-000015770000}"/>
    <cellStyle name="Normal 40 7 2 5 14" xfId="6654" xr:uid="{00000000-0005-0000-0000-000016770000}"/>
    <cellStyle name="Normal 40 7 2 5 14 2" xfId="28478" xr:uid="{00000000-0005-0000-0000-000017770000}"/>
    <cellStyle name="Normal 40 7 2 5 15" xfId="4782" xr:uid="{00000000-0005-0000-0000-000018770000}"/>
    <cellStyle name="Normal 40 7 2 5 15 2" xfId="20922" xr:uid="{00000000-0005-0000-0000-000019770000}"/>
    <cellStyle name="Normal 40 7 2 5 16" xfId="2910" xr:uid="{00000000-0005-0000-0000-00001A770000}"/>
    <cellStyle name="Normal 40 7 2 5 17" xfId="19050" xr:uid="{00000000-0005-0000-0000-00001B770000}"/>
    <cellStyle name="Normal 40 7 2 5 2" xfId="1360" xr:uid="{00000000-0005-0000-0000-00001C770000}"/>
    <cellStyle name="Normal 40 7 2 5 2 10" xfId="6977" xr:uid="{00000000-0005-0000-0000-00001D770000}"/>
    <cellStyle name="Normal 40 7 2 5 2 10 2" xfId="28801" xr:uid="{00000000-0005-0000-0000-00001E770000}"/>
    <cellStyle name="Normal 40 7 2 5 2 11" xfId="5105" xr:uid="{00000000-0005-0000-0000-00001F770000}"/>
    <cellStyle name="Normal 40 7 2 5 2 11 2" xfId="21245" xr:uid="{00000000-0005-0000-0000-000020770000}"/>
    <cellStyle name="Normal 40 7 2 5 2 12" xfId="3233" xr:uid="{00000000-0005-0000-0000-000021770000}"/>
    <cellStyle name="Normal 40 7 2 5 2 13" xfId="19373" xr:uid="{00000000-0005-0000-0000-000022770000}"/>
    <cellStyle name="Normal 40 7 2 5 2 2" xfId="2536" xr:uid="{00000000-0005-0000-0000-000023770000}"/>
    <cellStyle name="Normal 40 7 2 5 2 2 10" xfId="20548" xr:uid="{00000000-0005-0000-0000-000024770000}"/>
    <cellStyle name="Normal 40 7 2 5 2 2 2" xfId="13609" xr:uid="{00000000-0005-0000-0000-000025770000}"/>
    <cellStyle name="Normal 40 7 2 5 2 2 2 2" xfId="41237" xr:uid="{00000000-0005-0000-0000-000026770000}"/>
    <cellStyle name="Normal 40 7 2 5 2 2 2 3" xfId="37795" xr:uid="{00000000-0005-0000-0000-000027770000}"/>
    <cellStyle name="Normal 40 7 2 5 2 2 2 4" xfId="31848" xr:uid="{00000000-0005-0000-0000-000028770000}"/>
    <cellStyle name="Normal 40 7 2 5 2 2 2 5" xfId="25719" xr:uid="{00000000-0005-0000-0000-000029770000}"/>
    <cellStyle name="Normal 40 7 2 5 2 2 3" xfId="15980" xr:uid="{00000000-0005-0000-0000-00002A770000}"/>
    <cellStyle name="Normal 40 7 2 5 2 2 3 2" xfId="43608" xr:uid="{00000000-0005-0000-0000-00002B770000}"/>
    <cellStyle name="Normal 40 7 2 5 2 2 3 3" xfId="27435" xr:uid="{00000000-0005-0000-0000-00002C770000}"/>
    <cellStyle name="Normal 40 7 2 5 2 2 4" xfId="11705" xr:uid="{00000000-0005-0000-0000-00002D770000}"/>
    <cellStyle name="Normal 40 7 2 5 2 2 4 2" xfId="39464" xr:uid="{00000000-0005-0000-0000-00002E770000}"/>
    <cellStyle name="Normal 40 7 2 5 2 2 4 3" xfId="24292" xr:uid="{00000000-0005-0000-0000-00002F770000}"/>
    <cellStyle name="Normal 40 7 2 5 2 2 5" xfId="18674" xr:uid="{00000000-0005-0000-0000-000030770000}"/>
    <cellStyle name="Normal 40 7 2 5 2 2 5 2" xfId="36202" xr:uid="{00000000-0005-0000-0000-000031770000}"/>
    <cellStyle name="Normal 40 7 2 5 2 2 6" xfId="10024" xr:uid="{00000000-0005-0000-0000-000032770000}"/>
    <cellStyle name="Normal 40 7 2 5 2 2 6 2" xfId="33720" xr:uid="{00000000-0005-0000-0000-000033770000}"/>
    <cellStyle name="Normal 40 7 2 5 2 2 7" xfId="8152" xr:uid="{00000000-0005-0000-0000-000034770000}"/>
    <cellStyle name="Normal 40 7 2 5 2 2 7 2" xfId="29976" xr:uid="{00000000-0005-0000-0000-000035770000}"/>
    <cellStyle name="Normal 40 7 2 5 2 2 8" xfId="6280" xr:uid="{00000000-0005-0000-0000-000036770000}"/>
    <cellStyle name="Normal 40 7 2 5 2 2 8 2" xfId="22420" xr:uid="{00000000-0005-0000-0000-000037770000}"/>
    <cellStyle name="Normal 40 7 2 5 2 2 9" xfId="4408" xr:uid="{00000000-0005-0000-0000-000038770000}"/>
    <cellStyle name="Normal 40 7 2 5 2 3" xfId="1992" xr:uid="{00000000-0005-0000-0000-000039770000}"/>
    <cellStyle name="Normal 40 7 2 5 2 3 10" xfId="20005" xr:uid="{00000000-0005-0000-0000-00003A770000}"/>
    <cellStyle name="Normal 40 7 2 5 2 3 2" xfId="13057" xr:uid="{00000000-0005-0000-0000-00003B770000}"/>
    <cellStyle name="Normal 40 7 2 5 2 3 2 2" xfId="40706" xr:uid="{00000000-0005-0000-0000-00003C770000}"/>
    <cellStyle name="Normal 40 7 2 5 2 3 2 3" xfId="31305" xr:uid="{00000000-0005-0000-0000-00003D770000}"/>
    <cellStyle name="Normal 40 7 2 5 2 3 2 4" xfId="28196" xr:uid="{00000000-0005-0000-0000-00003E770000}"/>
    <cellStyle name="Normal 40 7 2 5 2 3 3" xfId="15450" xr:uid="{00000000-0005-0000-0000-00003F770000}"/>
    <cellStyle name="Normal 40 7 2 5 2 3 3 2" xfId="43078" xr:uid="{00000000-0005-0000-0000-000040770000}"/>
    <cellStyle name="Normal 40 7 2 5 2 3 3 3" xfId="23749" xr:uid="{00000000-0005-0000-0000-000041770000}"/>
    <cellStyle name="Normal 40 7 2 5 2 3 4" xfId="11197" xr:uid="{00000000-0005-0000-0000-000042770000}"/>
    <cellStyle name="Normal 40 7 2 5 2 3 4 2" xfId="38968" xr:uid="{00000000-0005-0000-0000-000043770000}"/>
    <cellStyle name="Normal 40 7 2 5 2 3 5" xfId="18131" xr:uid="{00000000-0005-0000-0000-000044770000}"/>
    <cellStyle name="Normal 40 7 2 5 2 3 5 2" xfId="37252" xr:uid="{00000000-0005-0000-0000-000045770000}"/>
    <cellStyle name="Normal 40 7 2 5 2 3 6" xfId="9481" xr:uid="{00000000-0005-0000-0000-000046770000}"/>
    <cellStyle name="Normal 40 7 2 5 2 3 6 2" xfId="33177" xr:uid="{00000000-0005-0000-0000-000047770000}"/>
    <cellStyle name="Normal 40 7 2 5 2 3 7" xfId="7609" xr:uid="{00000000-0005-0000-0000-000048770000}"/>
    <cellStyle name="Normal 40 7 2 5 2 3 7 2" xfId="29433" xr:uid="{00000000-0005-0000-0000-000049770000}"/>
    <cellStyle name="Normal 40 7 2 5 2 3 8" xfId="5737" xr:uid="{00000000-0005-0000-0000-00004A770000}"/>
    <cellStyle name="Normal 40 7 2 5 2 3 8 2" xfId="21877" xr:uid="{00000000-0005-0000-0000-00004B770000}"/>
    <cellStyle name="Normal 40 7 2 5 2 3 9" xfId="3865" xr:uid="{00000000-0005-0000-0000-00004C770000}"/>
    <cellStyle name="Normal 40 7 2 5 2 4" xfId="12293" xr:uid="{00000000-0005-0000-0000-00004D770000}"/>
    <cellStyle name="Normal 40 7 2 5 2 4 2" xfId="40040" xr:uid="{00000000-0005-0000-0000-00004E770000}"/>
    <cellStyle name="Normal 40 7 2 5 2 4 3" xfId="30673" xr:uid="{00000000-0005-0000-0000-00004F770000}"/>
    <cellStyle name="Normal 40 7 2 5 2 4 4" xfId="25189" xr:uid="{00000000-0005-0000-0000-000050770000}"/>
    <cellStyle name="Normal 40 7 2 5 2 5" xfId="14784" xr:uid="{00000000-0005-0000-0000-000051770000}"/>
    <cellStyle name="Normal 40 7 2 5 2 5 2" xfId="42412" xr:uid="{00000000-0005-0000-0000-000052770000}"/>
    <cellStyle name="Normal 40 7 2 5 2 5 3" xfId="34570" xr:uid="{00000000-0005-0000-0000-000053770000}"/>
    <cellStyle name="Normal 40 7 2 5 2 5 4" xfId="26940" xr:uid="{00000000-0005-0000-0000-000054770000}"/>
    <cellStyle name="Normal 40 7 2 5 2 6" xfId="17004" xr:uid="{00000000-0005-0000-0000-000055770000}"/>
    <cellStyle name="Normal 40 7 2 5 2 6 2" xfId="44632" xr:uid="{00000000-0005-0000-0000-000056770000}"/>
    <cellStyle name="Normal 40 7 2 5 2 6 3" xfId="23117" xr:uid="{00000000-0005-0000-0000-000057770000}"/>
    <cellStyle name="Normal 40 7 2 5 2 7" xfId="10721" xr:uid="{00000000-0005-0000-0000-000058770000}"/>
    <cellStyle name="Normal 40 7 2 5 2 7 2" xfId="38492" xr:uid="{00000000-0005-0000-0000-000059770000}"/>
    <cellStyle name="Normal 40 7 2 5 2 8" xfId="17499" xr:uid="{00000000-0005-0000-0000-00005A770000}"/>
    <cellStyle name="Normal 40 7 2 5 2 8 2" xfId="35707" xr:uid="{00000000-0005-0000-0000-00005B770000}"/>
    <cellStyle name="Normal 40 7 2 5 2 9" xfId="8849" xr:uid="{00000000-0005-0000-0000-00005C770000}"/>
    <cellStyle name="Normal 40 7 2 5 2 9 2" xfId="32545" xr:uid="{00000000-0005-0000-0000-00005D770000}"/>
    <cellStyle name="Normal 40 7 2 5 3" xfId="1190" xr:uid="{00000000-0005-0000-0000-00005E770000}"/>
    <cellStyle name="Normal 40 7 2 5 3 10" xfId="6807" xr:uid="{00000000-0005-0000-0000-00005F770000}"/>
    <cellStyle name="Normal 40 7 2 5 3 10 2" xfId="28631" xr:uid="{00000000-0005-0000-0000-000060770000}"/>
    <cellStyle name="Normal 40 7 2 5 3 11" xfId="4935" xr:uid="{00000000-0005-0000-0000-000061770000}"/>
    <cellStyle name="Normal 40 7 2 5 3 11 2" xfId="21075" xr:uid="{00000000-0005-0000-0000-000062770000}"/>
    <cellStyle name="Normal 40 7 2 5 3 12" xfId="3063" xr:uid="{00000000-0005-0000-0000-000063770000}"/>
    <cellStyle name="Normal 40 7 2 5 3 13" xfId="19203" xr:uid="{00000000-0005-0000-0000-000064770000}"/>
    <cellStyle name="Normal 40 7 2 5 3 2" xfId="2689" xr:uid="{00000000-0005-0000-0000-000065770000}"/>
    <cellStyle name="Normal 40 7 2 5 3 2 10" xfId="20701" xr:uid="{00000000-0005-0000-0000-000066770000}"/>
    <cellStyle name="Normal 40 7 2 5 3 2 2" xfId="13754" xr:uid="{00000000-0005-0000-0000-000067770000}"/>
    <cellStyle name="Normal 40 7 2 5 3 2 2 2" xfId="41382" xr:uid="{00000000-0005-0000-0000-000068770000}"/>
    <cellStyle name="Normal 40 7 2 5 3 2 2 3" xfId="37948" xr:uid="{00000000-0005-0000-0000-000069770000}"/>
    <cellStyle name="Normal 40 7 2 5 3 2 2 4" xfId="32001" xr:uid="{00000000-0005-0000-0000-00006A770000}"/>
    <cellStyle name="Normal 40 7 2 5 3 2 2 5" xfId="25864" xr:uid="{00000000-0005-0000-0000-00006B770000}"/>
    <cellStyle name="Normal 40 7 2 5 3 2 3" xfId="16125" xr:uid="{00000000-0005-0000-0000-00006C770000}"/>
    <cellStyle name="Normal 40 7 2 5 3 2 3 2" xfId="43753" xr:uid="{00000000-0005-0000-0000-00006D770000}"/>
    <cellStyle name="Normal 40 7 2 5 3 2 3 3" xfId="27588" xr:uid="{00000000-0005-0000-0000-00006E770000}"/>
    <cellStyle name="Normal 40 7 2 5 3 2 4" xfId="11594" xr:uid="{00000000-0005-0000-0000-00006F770000}"/>
    <cellStyle name="Normal 40 7 2 5 3 2 4 2" xfId="39359" xr:uid="{00000000-0005-0000-0000-000070770000}"/>
    <cellStyle name="Normal 40 7 2 5 3 2 4 3" xfId="24445" xr:uid="{00000000-0005-0000-0000-000071770000}"/>
    <cellStyle name="Normal 40 7 2 5 3 2 5" xfId="18827" xr:uid="{00000000-0005-0000-0000-000072770000}"/>
    <cellStyle name="Normal 40 7 2 5 3 2 5 2" xfId="36355" xr:uid="{00000000-0005-0000-0000-000073770000}"/>
    <cellStyle name="Normal 40 7 2 5 3 2 6" xfId="10177" xr:uid="{00000000-0005-0000-0000-000074770000}"/>
    <cellStyle name="Normal 40 7 2 5 3 2 6 2" xfId="33873" xr:uid="{00000000-0005-0000-0000-000075770000}"/>
    <cellStyle name="Normal 40 7 2 5 3 2 7" xfId="8305" xr:uid="{00000000-0005-0000-0000-000076770000}"/>
    <cellStyle name="Normal 40 7 2 5 3 2 7 2" xfId="30129" xr:uid="{00000000-0005-0000-0000-000077770000}"/>
    <cellStyle name="Normal 40 7 2 5 3 2 8" xfId="6433" xr:uid="{00000000-0005-0000-0000-000078770000}"/>
    <cellStyle name="Normal 40 7 2 5 3 2 8 2" xfId="22573" xr:uid="{00000000-0005-0000-0000-000079770000}"/>
    <cellStyle name="Normal 40 7 2 5 3 2 9" xfId="4561" xr:uid="{00000000-0005-0000-0000-00007A770000}"/>
    <cellStyle name="Normal 40 7 2 5 3 3" xfId="2145" xr:uid="{00000000-0005-0000-0000-00007B770000}"/>
    <cellStyle name="Normal 40 7 2 5 3 3 10" xfId="20158" xr:uid="{00000000-0005-0000-0000-00007C770000}"/>
    <cellStyle name="Normal 40 7 2 5 3 3 2" xfId="12706" xr:uid="{00000000-0005-0000-0000-00007D770000}"/>
    <cellStyle name="Normal 40 7 2 5 3 3 2 2" xfId="40435" xr:uid="{00000000-0005-0000-0000-00007E770000}"/>
    <cellStyle name="Normal 40 7 2 5 3 3 2 3" xfId="31458" xr:uid="{00000000-0005-0000-0000-00007F770000}"/>
    <cellStyle name="Normal 40 7 2 5 3 3 2 4" xfId="28365" xr:uid="{00000000-0005-0000-0000-000080770000}"/>
    <cellStyle name="Normal 40 7 2 5 3 3 3" xfId="15179" xr:uid="{00000000-0005-0000-0000-000081770000}"/>
    <cellStyle name="Normal 40 7 2 5 3 3 3 2" xfId="42807" xr:uid="{00000000-0005-0000-0000-000082770000}"/>
    <cellStyle name="Normal 40 7 2 5 3 3 3 3" xfId="23902" xr:uid="{00000000-0005-0000-0000-000083770000}"/>
    <cellStyle name="Normal 40 7 2 5 3 3 4" xfId="11027" xr:uid="{00000000-0005-0000-0000-000084770000}"/>
    <cellStyle name="Normal 40 7 2 5 3 3 4 2" xfId="38798" xr:uid="{00000000-0005-0000-0000-000085770000}"/>
    <cellStyle name="Normal 40 7 2 5 3 3 5" xfId="18284" xr:uid="{00000000-0005-0000-0000-000086770000}"/>
    <cellStyle name="Normal 40 7 2 5 3 3 5 2" xfId="37405" xr:uid="{00000000-0005-0000-0000-000087770000}"/>
    <cellStyle name="Normal 40 7 2 5 3 3 6" xfId="9634" xr:uid="{00000000-0005-0000-0000-000088770000}"/>
    <cellStyle name="Normal 40 7 2 5 3 3 6 2" xfId="33330" xr:uid="{00000000-0005-0000-0000-000089770000}"/>
    <cellStyle name="Normal 40 7 2 5 3 3 7" xfId="7762" xr:uid="{00000000-0005-0000-0000-00008A770000}"/>
    <cellStyle name="Normal 40 7 2 5 3 3 7 2" xfId="29586" xr:uid="{00000000-0005-0000-0000-00008B770000}"/>
    <cellStyle name="Normal 40 7 2 5 3 3 8" xfId="5890" xr:uid="{00000000-0005-0000-0000-00008C770000}"/>
    <cellStyle name="Normal 40 7 2 5 3 3 8 2" xfId="22030" xr:uid="{00000000-0005-0000-0000-00008D770000}"/>
    <cellStyle name="Normal 40 7 2 5 3 3 9" xfId="4018" xr:uid="{00000000-0005-0000-0000-00008E770000}"/>
    <cellStyle name="Normal 40 7 2 5 3 4" xfId="12123" xr:uid="{00000000-0005-0000-0000-00008F770000}"/>
    <cellStyle name="Normal 40 7 2 5 3 4 2" xfId="39870" xr:uid="{00000000-0005-0000-0000-000090770000}"/>
    <cellStyle name="Normal 40 7 2 5 3 4 3" xfId="30503" xr:uid="{00000000-0005-0000-0000-000091770000}"/>
    <cellStyle name="Normal 40 7 2 5 3 4 4" xfId="24918" xr:uid="{00000000-0005-0000-0000-000092770000}"/>
    <cellStyle name="Normal 40 7 2 5 3 5" xfId="14614" xr:uid="{00000000-0005-0000-0000-000093770000}"/>
    <cellStyle name="Normal 40 7 2 5 3 5 2" xfId="42242" xr:uid="{00000000-0005-0000-0000-000094770000}"/>
    <cellStyle name="Normal 40 7 2 5 3 5 3" xfId="34400" xr:uid="{00000000-0005-0000-0000-000095770000}"/>
    <cellStyle name="Normal 40 7 2 5 3 5 4" xfId="26622" xr:uid="{00000000-0005-0000-0000-000096770000}"/>
    <cellStyle name="Normal 40 7 2 5 3 6" xfId="16834" xr:uid="{00000000-0005-0000-0000-000097770000}"/>
    <cellStyle name="Normal 40 7 2 5 3 6 2" xfId="44462" xr:uid="{00000000-0005-0000-0000-000098770000}"/>
    <cellStyle name="Normal 40 7 2 5 3 6 3" xfId="22947" xr:uid="{00000000-0005-0000-0000-000099770000}"/>
    <cellStyle name="Normal 40 7 2 5 3 7" xfId="10551" xr:uid="{00000000-0005-0000-0000-00009A770000}"/>
    <cellStyle name="Normal 40 7 2 5 3 7 2" xfId="38322" xr:uid="{00000000-0005-0000-0000-00009B770000}"/>
    <cellStyle name="Normal 40 7 2 5 3 8" xfId="17329" xr:uid="{00000000-0005-0000-0000-00009C770000}"/>
    <cellStyle name="Normal 40 7 2 5 3 8 2" xfId="35390" xr:uid="{00000000-0005-0000-0000-00009D770000}"/>
    <cellStyle name="Normal 40 7 2 5 3 9" xfId="8679" xr:uid="{00000000-0005-0000-0000-00009E770000}"/>
    <cellStyle name="Normal 40 7 2 5 3 9 2" xfId="32375" xr:uid="{00000000-0005-0000-0000-00009F770000}"/>
    <cellStyle name="Normal 40 7 2 5 4" xfId="1823" xr:uid="{00000000-0005-0000-0000-0000A0770000}"/>
    <cellStyle name="Normal 40 7 2 5 4 10" xfId="3696" xr:uid="{00000000-0005-0000-0000-0000A1770000}"/>
    <cellStyle name="Normal 40 7 2 5 4 11" xfId="19836" xr:uid="{00000000-0005-0000-0000-0000A2770000}"/>
    <cellStyle name="Normal 40 7 2 5 4 2" xfId="13301" xr:uid="{00000000-0005-0000-0000-0000A3770000}"/>
    <cellStyle name="Normal 40 7 2 5 4 2 2" xfId="15672" xr:uid="{00000000-0005-0000-0000-0000A4770000}"/>
    <cellStyle name="Normal 40 7 2 5 4 2 2 2" xfId="43300" xr:uid="{00000000-0005-0000-0000-0000A5770000}"/>
    <cellStyle name="Normal 40 7 2 5 4 2 3" xfId="40929" xr:uid="{00000000-0005-0000-0000-0000A6770000}"/>
    <cellStyle name="Normal 40 7 2 5 4 2 4" xfId="37083" xr:uid="{00000000-0005-0000-0000-0000A7770000}"/>
    <cellStyle name="Normal 40 7 2 5 4 2 5" xfId="31136" xr:uid="{00000000-0005-0000-0000-0000A8770000}"/>
    <cellStyle name="Normal 40 7 2 5 4 2 6" xfId="25411" xr:uid="{00000000-0005-0000-0000-0000A9770000}"/>
    <cellStyle name="Normal 40 7 2 5 4 3" xfId="11970" xr:uid="{00000000-0005-0000-0000-0000AA770000}"/>
    <cellStyle name="Normal 40 7 2 5 4 3 2" xfId="39717" xr:uid="{00000000-0005-0000-0000-0000AB770000}"/>
    <cellStyle name="Normal 40 7 2 5 4 3 3" xfId="34247" xr:uid="{00000000-0005-0000-0000-0000AC770000}"/>
    <cellStyle name="Normal 40 7 2 5 4 3 4" xfId="27076" xr:uid="{00000000-0005-0000-0000-0000AD770000}"/>
    <cellStyle name="Normal 40 7 2 5 4 4" xfId="14461" xr:uid="{00000000-0005-0000-0000-0000AE770000}"/>
    <cellStyle name="Normal 40 7 2 5 4 4 2" xfId="42089" xr:uid="{00000000-0005-0000-0000-0000AF770000}"/>
    <cellStyle name="Normal 40 7 2 5 4 4 3" xfId="23580" xr:uid="{00000000-0005-0000-0000-0000B0770000}"/>
    <cellStyle name="Normal 40 7 2 5 4 5" xfId="11350" xr:uid="{00000000-0005-0000-0000-0000B1770000}"/>
    <cellStyle name="Normal 40 7 2 5 4 5 2" xfId="39121" xr:uid="{00000000-0005-0000-0000-0000B2770000}"/>
    <cellStyle name="Normal 40 7 2 5 4 6" xfId="17962" xr:uid="{00000000-0005-0000-0000-0000B3770000}"/>
    <cellStyle name="Normal 40 7 2 5 4 6 2" xfId="35843" xr:uid="{00000000-0005-0000-0000-0000B4770000}"/>
    <cellStyle name="Normal 40 7 2 5 4 7" xfId="9312" xr:uid="{00000000-0005-0000-0000-0000B5770000}"/>
    <cellStyle name="Normal 40 7 2 5 4 7 2" xfId="33008" xr:uid="{00000000-0005-0000-0000-0000B6770000}"/>
    <cellStyle name="Normal 40 7 2 5 4 8" xfId="7440" xr:uid="{00000000-0005-0000-0000-0000B7770000}"/>
    <cellStyle name="Normal 40 7 2 5 4 8 2" xfId="29264" xr:uid="{00000000-0005-0000-0000-0000B8770000}"/>
    <cellStyle name="Normal 40 7 2 5 4 9" xfId="5568" xr:uid="{00000000-0005-0000-0000-0000B9770000}"/>
    <cellStyle name="Normal 40 7 2 5 4 9 2" xfId="21708" xr:uid="{00000000-0005-0000-0000-0000BA770000}"/>
    <cellStyle name="Normal 40 7 2 5 5" xfId="2367" xr:uid="{00000000-0005-0000-0000-0000BB770000}"/>
    <cellStyle name="Normal 40 7 2 5 5 10" xfId="20379" xr:uid="{00000000-0005-0000-0000-0000BC770000}"/>
    <cellStyle name="Normal 40 7 2 5 5 2" xfId="13454" xr:uid="{00000000-0005-0000-0000-0000BD770000}"/>
    <cellStyle name="Normal 40 7 2 5 5 2 2" xfId="41082" xr:uid="{00000000-0005-0000-0000-0000BE770000}"/>
    <cellStyle name="Normal 40 7 2 5 5 2 3" xfId="37626" xr:uid="{00000000-0005-0000-0000-0000BF770000}"/>
    <cellStyle name="Normal 40 7 2 5 5 2 4" xfId="31679" xr:uid="{00000000-0005-0000-0000-0000C0770000}"/>
    <cellStyle name="Normal 40 7 2 5 5 2 5" xfId="25564" xr:uid="{00000000-0005-0000-0000-0000C1770000}"/>
    <cellStyle name="Normal 40 7 2 5 5 3" xfId="15825" xr:uid="{00000000-0005-0000-0000-0000C2770000}"/>
    <cellStyle name="Normal 40 7 2 5 5 3 2" xfId="43453" xr:uid="{00000000-0005-0000-0000-0000C3770000}"/>
    <cellStyle name="Normal 40 7 2 5 5 3 3" xfId="27266" xr:uid="{00000000-0005-0000-0000-0000C4770000}"/>
    <cellStyle name="Normal 40 7 2 5 5 4" xfId="10874" xr:uid="{00000000-0005-0000-0000-0000C5770000}"/>
    <cellStyle name="Normal 40 7 2 5 5 4 2" xfId="38645" xr:uid="{00000000-0005-0000-0000-0000C6770000}"/>
    <cellStyle name="Normal 40 7 2 5 5 4 3" xfId="24123" xr:uid="{00000000-0005-0000-0000-0000C7770000}"/>
    <cellStyle name="Normal 40 7 2 5 5 5" xfId="18505" xr:uid="{00000000-0005-0000-0000-0000C8770000}"/>
    <cellStyle name="Normal 40 7 2 5 5 5 2" xfId="36033" xr:uid="{00000000-0005-0000-0000-0000C9770000}"/>
    <cellStyle name="Normal 40 7 2 5 5 6" xfId="9855" xr:uid="{00000000-0005-0000-0000-0000CA770000}"/>
    <cellStyle name="Normal 40 7 2 5 5 6 2" xfId="33551" xr:uid="{00000000-0005-0000-0000-0000CB770000}"/>
    <cellStyle name="Normal 40 7 2 5 5 7" xfId="7983" xr:uid="{00000000-0005-0000-0000-0000CC770000}"/>
    <cellStyle name="Normal 40 7 2 5 5 7 2" xfId="29807" xr:uid="{00000000-0005-0000-0000-0000CD770000}"/>
    <cellStyle name="Normal 40 7 2 5 5 8" xfId="6111" xr:uid="{00000000-0005-0000-0000-0000CE770000}"/>
    <cellStyle name="Normal 40 7 2 5 5 8 2" xfId="22251" xr:uid="{00000000-0005-0000-0000-0000CF770000}"/>
    <cellStyle name="Normal 40 7 2 5 5 9" xfId="4239" xr:uid="{00000000-0005-0000-0000-0000D0770000}"/>
    <cellStyle name="Normal 40 7 2 5 6" xfId="1666" xr:uid="{00000000-0005-0000-0000-0000D1770000}"/>
    <cellStyle name="Normal 40 7 2 5 6 2" xfId="16499" xr:uid="{00000000-0005-0000-0000-0000D2770000}"/>
    <cellStyle name="Normal 40 7 2 5 6 2 2" xfId="44127" xr:uid="{00000000-0005-0000-0000-0000D3770000}"/>
    <cellStyle name="Normal 40 7 2 5 6 2 3" xfId="30979" xr:uid="{00000000-0005-0000-0000-0000D4770000}"/>
    <cellStyle name="Normal 40 7 2 5 6 2 4" xfId="26238" xr:uid="{00000000-0005-0000-0000-0000D5770000}"/>
    <cellStyle name="Normal 40 7 2 5 6 3" xfId="14128" xr:uid="{00000000-0005-0000-0000-0000D6770000}"/>
    <cellStyle name="Normal 40 7 2 5 6 3 2" xfId="41756" xr:uid="{00000000-0005-0000-0000-0000D7770000}"/>
    <cellStyle name="Normal 40 7 2 5 6 3 3" xfId="27971" xr:uid="{00000000-0005-0000-0000-0000D8770000}"/>
    <cellStyle name="Normal 40 7 2 5 6 4" xfId="17805" xr:uid="{00000000-0005-0000-0000-0000D9770000}"/>
    <cellStyle name="Normal 40 7 2 5 6 4 2" xfId="36738" xr:uid="{00000000-0005-0000-0000-0000DA770000}"/>
    <cellStyle name="Normal 40 7 2 5 6 4 3" xfId="23423" xr:uid="{00000000-0005-0000-0000-0000DB770000}"/>
    <cellStyle name="Normal 40 7 2 5 6 5" xfId="9155" xr:uid="{00000000-0005-0000-0000-0000DC770000}"/>
    <cellStyle name="Normal 40 7 2 5 6 5 2" xfId="32851" xr:uid="{00000000-0005-0000-0000-0000DD770000}"/>
    <cellStyle name="Normal 40 7 2 5 6 6" xfId="7283" xr:uid="{00000000-0005-0000-0000-0000DE770000}"/>
    <cellStyle name="Normal 40 7 2 5 6 6 2" xfId="29107" xr:uid="{00000000-0005-0000-0000-0000DF770000}"/>
    <cellStyle name="Normal 40 7 2 5 6 7" xfId="5411" xr:uid="{00000000-0005-0000-0000-0000E0770000}"/>
    <cellStyle name="Normal 40 7 2 5 6 7 2" xfId="21551" xr:uid="{00000000-0005-0000-0000-0000E1770000}"/>
    <cellStyle name="Normal 40 7 2 5 6 8" xfId="3539" xr:uid="{00000000-0005-0000-0000-0000E2770000}"/>
    <cellStyle name="Normal 40 7 2 5 6 9" xfId="19679" xr:uid="{00000000-0005-0000-0000-0000E3770000}"/>
    <cellStyle name="Normal 40 7 2 5 7" xfId="1513" xr:uid="{00000000-0005-0000-0000-0000E4770000}"/>
    <cellStyle name="Normal 40 7 2 5 7 2" xfId="14937" xr:uid="{00000000-0005-0000-0000-0000E5770000}"/>
    <cellStyle name="Normal 40 7 2 5 7 2 2" xfId="42565" xr:uid="{00000000-0005-0000-0000-0000E6770000}"/>
    <cellStyle name="Normal 40 7 2 5 7 2 3" xfId="30826" xr:uid="{00000000-0005-0000-0000-0000E7770000}"/>
    <cellStyle name="Normal 40 7 2 5 7 2 4" xfId="28128" xr:uid="{00000000-0005-0000-0000-0000E8770000}"/>
    <cellStyle name="Normal 40 7 2 5 7 3" xfId="12446" xr:uid="{00000000-0005-0000-0000-0000E9770000}"/>
    <cellStyle name="Normal 40 7 2 5 7 3 2" xfId="40193" xr:uid="{00000000-0005-0000-0000-0000EA770000}"/>
    <cellStyle name="Normal 40 7 2 5 7 3 3" xfId="23270" xr:uid="{00000000-0005-0000-0000-0000EB770000}"/>
    <cellStyle name="Normal 40 7 2 5 7 4" xfId="17652" xr:uid="{00000000-0005-0000-0000-0000EC770000}"/>
    <cellStyle name="Normal 40 7 2 5 7 4 2" xfId="35230" xr:uid="{00000000-0005-0000-0000-0000ED770000}"/>
    <cellStyle name="Normal 40 7 2 5 7 5" xfId="9002" xr:uid="{00000000-0005-0000-0000-0000EE770000}"/>
    <cellStyle name="Normal 40 7 2 5 7 5 2" xfId="32698" xr:uid="{00000000-0005-0000-0000-0000EF770000}"/>
    <cellStyle name="Normal 40 7 2 5 7 6" xfId="7130" xr:uid="{00000000-0005-0000-0000-0000F0770000}"/>
    <cellStyle name="Normal 40 7 2 5 7 6 2" xfId="28954" xr:uid="{00000000-0005-0000-0000-0000F1770000}"/>
    <cellStyle name="Normal 40 7 2 5 7 7" xfId="5258" xr:uid="{00000000-0005-0000-0000-0000F2770000}"/>
    <cellStyle name="Normal 40 7 2 5 7 7 2" xfId="21398" xr:uid="{00000000-0005-0000-0000-0000F3770000}"/>
    <cellStyle name="Normal 40 7 2 5 7 8" xfId="3386" xr:uid="{00000000-0005-0000-0000-0000F4770000}"/>
    <cellStyle name="Normal 40 7 2 5 7 9" xfId="19526" xr:uid="{00000000-0005-0000-0000-0000F5770000}"/>
    <cellStyle name="Normal 40 7 2 5 8" xfId="11817" xr:uid="{00000000-0005-0000-0000-0000F6770000}"/>
    <cellStyle name="Normal 40 7 2 5 8 2" xfId="39570" xr:uid="{00000000-0005-0000-0000-0000F7770000}"/>
    <cellStyle name="Normal 40 7 2 5 8 3" xfId="36926" xr:uid="{00000000-0005-0000-0000-0000F8770000}"/>
    <cellStyle name="Normal 40 7 2 5 8 4" xfId="30350" xr:uid="{00000000-0005-0000-0000-0000F9770000}"/>
    <cellStyle name="Normal 40 7 2 5 8 5" xfId="24676" xr:uid="{00000000-0005-0000-0000-0000FA770000}"/>
    <cellStyle name="Normal 40 7 2 5 9" xfId="14308" xr:uid="{00000000-0005-0000-0000-0000FB770000}"/>
    <cellStyle name="Normal 40 7 2 5 9 2" xfId="41936" xr:uid="{00000000-0005-0000-0000-0000FC770000}"/>
    <cellStyle name="Normal 40 7 2 5 9 3" xfId="34094" xr:uid="{00000000-0005-0000-0000-0000FD770000}"/>
    <cellStyle name="Normal 40 7 2 5 9 4" xfId="26462" xr:uid="{00000000-0005-0000-0000-0000FE770000}"/>
    <cellStyle name="Normal 40 7 2 6" xfId="1292" xr:uid="{00000000-0005-0000-0000-0000FF770000}"/>
    <cellStyle name="Normal 40 7 2 6 10" xfId="17431" xr:uid="{00000000-0005-0000-0000-000000780000}"/>
    <cellStyle name="Normal 40 7 2 6 10 2" xfId="35714" xr:uid="{00000000-0005-0000-0000-000001780000}"/>
    <cellStyle name="Normal 40 7 2 6 11" xfId="8781" xr:uid="{00000000-0005-0000-0000-000002780000}"/>
    <cellStyle name="Normal 40 7 2 6 11 2" xfId="32477" xr:uid="{00000000-0005-0000-0000-000003780000}"/>
    <cellStyle name="Normal 40 7 2 6 12" xfId="6909" xr:uid="{00000000-0005-0000-0000-000004780000}"/>
    <cellStyle name="Normal 40 7 2 6 12 2" xfId="28733" xr:uid="{00000000-0005-0000-0000-000005780000}"/>
    <cellStyle name="Normal 40 7 2 6 13" xfId="5037" xr:uid="{00000000-0005-0000-0000-000006780000}"/>
    <cellStyle name="Normal 40 7 2 6 13 2" xfId="21177" xr:uid="{00000000-0005-0000-0000-000007780000}"/>
    <cellStyle name="Normal 40 7 2 6 14" xfId="3165" xr:uid="{00000000-0005-0000-0000-000008780000}"/>
    <cellStyle name="Normal 40 7 2 6 15" xfId="19305" xr:uid="{00000000-0005-0000-0000-000009780000}"/>
    <cellStyle name="Normal 40 7 2 6 2" xfId="2247" xr:uid="{00000000-0005-0000-0000-00000A780000}"/>
    <cellStyle name="Normal 40 7 2 6 2 10" xfId="4120" xr:uid="{00000000-0005-0000-0000-00000B780000}"/>
    <cellStyle name="Normal 40 7 2 6 2 11" xfId="20260" xr:uid="{00000000-0005-0000-0000-00000C780000}"/>
    <cellStyle name="Normal 40 7 2 6 2 2" xfId="2791" xr:uid="{00000000-0005-0000-0000-00000D780000}"/>
    <cellStyle name="Normal 40 7 2 6 2 2 2" xfId="16225" xr:uid="{00000000-0005-0000-0000-00000E780000}"/>
    <cellStyle name="Normal 40 7 2 6 2 2 2 2" xfId="43853" xr:uid="{00000000-0005-0000-0000-00000F780000}"/>
    <cellStyle name="Normal 40 7 2 6 2 2 2 3" xfId="38050" xr:uid="{00000000-0005-0000-0000-000010780000}"/>
    <cellStyle name="Normal 40 7 2 6 2 2 2 4" xfId="32103" xr:uid="{00000000-0005-0000-0000-000011780000}"/>
    <cellStyle name="Normal 40 7 2 6 2 2 2 5" xfId="25964" xr:uid="{00000000-0005-0000-0000-000012780000}"/>
    <cellStyle name="Normal 40 7 2 6 2 2 3" xfId="13854" xr:uid="{00000000-0005-0000-0000-000013780000}"/>
    <cellStyle name="Normal 40 7 2 6 2 2 3 2" xfId="41482" xr:uid="{00000000-0005-0000-0000-000014780000}"/>
    <cellStyle name="Normal 40 7 2 6 2 2 3 3" xfId="27690" xr:uid="{00000000-0005-0000-0000-000015780000}"/>
    <cellStyle name="Normal 40 7 2 6 2 2 4" xfId="18929" xr:uid="{00000000-0005-0000-0000-000016780000}"/>
    <cellStyle name="Normal 40 7 2 6 2 2 4 2" xfId="36457" xr:uid="{00000000-0005-0000-0000-000017780000}"/>
    <cellStyle name="Normal 40 7 2 6 2 2 4 3" xfId="24547" xr:uid="{00000000-0005-0000-0000-000018780000}"/>
    <cellStyle name="Normal 40 7 2 6 2 2 5" xfId="10279" xr:uid="{00000000-0005-0000-0000-000019780000}"/>
    <cellStyle name="Normal 40 7 2 6 2 2 5 2" xfId="33975" xr:uid="{00000000-0005-0000-0000-00001A780000}"/>
    <cellStyle name="Normal 40 7 2 6 2 2 6" xfId="8407" xr:uid="{00000000-0005-0000-0000-00001B780000}"/>
    <cellStyle name="Normal 40 7 2 6 2 2 6 2" xfId="30231" xr:uid="{00000000-0005-0000-0000-00001C780000}"/>
    <cellStyle name="Normal 40 7 2 6 2 2 7" xfId="6535" xr:uid="{00000000-0005-0000-0000-00001D780000}"/>
    <cellStyle name="Normal 40 7 2 6 2 2 7 2" xfId="22675" xr:uid="{00000000-0005-0000-0000-00001E780000}"/>
    <cellStyle name="Normal 40 7 2 6 2 2 8" xfId="4663" xr:uid="{00000000-0005-0000-0000-00001F780000}"/>
    <cellStyle name="Normal 40 7 2 6 2 2 9" xfId="20803" xr:uid="{00000000-0005-0000-0000-000020780000}"/>
    <cellStyle name="Normal 40 7 2 6 2 3" xfId="12612" xr:uid="{00000000-0005-0000-0000-000021780000}"/>
    <cellStyle name="Normal 40 7 2 6 2 3 2" xfId="40354" xr:uid="{00000000-0005-0000-0000-000022780000}"/>
    <cellStyle name="Normal 40 7 2 6 2 3 3" xfId="37507" xr:uid="{00000000-0005-0000-0000-000023780000}"/>
    <cellStyle name="Normal 40 7 2 6 2 3 4" xfId="31560" xr:uid="{00000000-0005-0000-0000-000024780000}"/>
    <cellStyle name="Normal 40 7 2 6 2 3 5" xfId="24837" xr:uid="{00000000-0005-0000-0000-000025780000}"/>
    <cellStyle name="Normal 40 7 2 6 2 4" xfId="15098" xr:uid="{00000000-0005-0000-0000-000026780000}"/>
    <cellStyle name="Normal 40 7 2 6 2 4 2" xfId="42726" xr:uid="{00000000-0005-0000-0000-000027780000}"/>
    <cellStyle name="Normal 40 7 2 6 2 4 3" xfId="27200" xr:uid="{00000000-0005-0000-0000-000028780000}"/>
    <cellStyle name="Normal 40 7 2 6 2 5" xfId="11709" xr:uid="{00000000-0005-0000-0000-000029780000}"/>
    <cellStyle name="Normal 40 7 2 6 2 5 2" xfId="39467" xr:uid="{00000000-0005-0000-0000-00002A780000}"/>
    <cellStyle name="Normal 40 7 2 6 2 5 3" xfId="24004" xr:uid="{00000000-0005-0000-0000-00002B780000}"/>
    <cellStyle name="Normal 40 7 2 6 2 6" xfId="18386" xr:uid="{00000000-0005-0000-0000-00002C780000}"/>
    <cellStyle name="Normal 40 7 2 6 2 6 2" xfId="35967" xr:uid="{00000000-0005-0000-0000-00002D780000}"/>
    <cellStyle name="Normal 40 7 2 6 2 7" xfId="9736" xr:uid="{00000000-0005-0000-0000-00002E780000}"/>
    <cellStyle name="Normal 40 7 2 6 2 7 2" xfId="33432" xr:uid="{00000000-0005-0000-0000-00002F780000}"/>
    <cellStyle name="Normal 40 7 2 6 2 8" xfId="7864" xr:uid="{00000000-0005-0000-0000-000030780000}"/>
    <cellStyle name="Normal 40 7 2 6 2 8 2" xfId="29688" xr:uid="{00000000-0005-0000-0000-000031780000}"/>
    <cellStyle name="Normal 40 7 2 6 2 9" xfId="5992" xr:uid="{00000000-0005-0000-0000-000032780000}"/>
    <cellStyle name="Normal 40 7 2 6 2 9 2" xfId="22132" xr:uid="{00000000-0005-0000-0000-000033780000}"/>
    <cellStyle name="Normal 40 7 2 6 3" xfId="2466" xr:uid="{00000000-0005-0000-0000-000034780000}"/>
    <cellStyle name="Normal 40 7 2 6 3 10" xfId="20478" xr:uid="{00000000-0005-0000-0000-000035780000}"/>
    <cellStyle name="Normal 40 7 2 6 3 2" xfId="13218" xr:uid="{00000000-0005-0000-0000-000036780000}"/>
    <cellStyle name="Normal 40 7 2 6 3 2 2" xfId="40860" xr:uid="{00000000-0005-0000-0000-000037780000}"/>
    <cellStyle name="Normal 40 7 2 6 3 2 3" xfId="37725" xr:uid="{00000000-0005-0000-0000-000038780000}"/>
    <cellStyle name="Normal 40 7 2 6 3 2 4" xfId="31778" xr:uid="{00000000-0005-0000-0000-000039780000}"/>
    <cellStyle name="Normal 40 7 2 6 3 2 5" xfId="25343" xr:uid="{00000000-0005-0000-0000-00003A780000}"/>
    <cellStyle name="Normal 40 7 2 6 3 3" xfId="15604" xr:uid="{00000000-0005-0000-0000-00003B780000}"/>
    <cellStyle name="Normal 40 7 2 6 3 3 2" xfId="43232" xr:uid="{00000000-0005-0000-0000-00003C780000}"/>
    <cellStyle name="Normal 40 7 2 6 3 3 3" xfId="27365" xr:uid="{00000000-0005-0000-0000-00003D780000}"/>
    <cellStyle name="Normal 40 7 2 6 3 4" xfId="11548" xr:uid="{00000000-0005-0000-0000-00003E780000}"/>
    <cellStyle name="Normal 40 7 2 6 3 4 2" xfId="39317" xr:uid="{00000000-0005-0000-0000-00003F780000}"/>
    <cellStyle name="Normal 40 7 2 6 3 4 3" xfId="24222" xr:uid="{00000000-0005-0000-0000-000040780000}"/>
    <cellStyle name="Normal 40 7 2 6 3 5" xfId="18604" xr:uid="{00000000-0005-0000-0000-000041780000}"/>
    <cellStyle name="Normal 40 7 2 6 3 5 2" xfId="36132" xr:uid="{00000000-0005-0000-0000-000042780000}"/>
    <cellStyle name="Normal 40 7 2 6 3 6" xfId="9954" xr:uid="{00000000-0005-0000-0000-000043780000}"/>
    <cellStyle name="Normal 40 7 2 6 3 6 2" xfId="33650" xr:uid="{00000000-0005-0000-0000-000044780000}"/>
    <cellStyle name="Normal 40 7 2 6 3 7" xfId="8082" xr:uid="{00000000-0005-0000-0000-000045780000}"/>
    <cellStyle name="Normal 40 7 2 6 3 7 2" xfId="29906" xr:uid="{00000000-0005-0000-0000-000046780000}"/>
    <cellStyle name="Normal 40 7 2 6 3 8" xfId="6210" xr:uid="{00000000-0005-0000-0000-000047780000}"/>
    <cellStyle name="Normal 40 7 2 6 3 8 2" xfId="22350" xr:uid="{00000000-0005-0000-0000-000048780000}"/>
    <cellStyle name="Normal 40 7 2 6 3 9" xfId="4338" xr:uid="{00000000-0005-0000-0000-000049780000}"/>
    <cellStyle name="Normal 40 7 2 6 4" xfId="1922" xr:uid="{00000000-0005-0000-0000-00004A780000}"/>
    <cellStyle name="Normal 40 7 2 6 4 10" xfId="19935" xr:uid="{00000000-0005-0000-0000-00004B780000}"/>
    <cellStyle name="Normal 40 7 2 6 4 2" xfId="14135" xr:uid="{00000000-0005-0000-0000-00004C780000}"/>
    <cellStyle name="Normal 40 7 2 6 4 2 2" xfId="41763" xr:uid="{00000000-0005-0000-0000-00004D780000}"/>
    <cellStyle name="Normal 40 7 2 6 4 2 3" xfId="31235" xr:uid="{00000000-0005-0000-0000-00004E780000}"/>
    <cellStyle name="Normal 40 7 2 6 4 2 4" xfId="26245" xr:uid="{00000000-0005-0000-0000-00004F780000}"/>
    <cellStyle name="Normal 40 7 2 6 4 3" xfId="16506" xr:uid="{00000000-0005-0000-0000-000050780000}"/>
    <cellStyle name="Normal 40 7 2 6 4 3 2" xfId="44134" xr:uid="{00000000-0005-0000-0000-000051780000}"/>
    <cellStyle name="Normal 40 7 2 6 4 3 3" xfId="27978" xr:uid="{00000000-0005-0000-0000-000052780000}"/>
    <cellStyle name="Normal 40 7 2 6 4 4" xfId="11452" xr:uid="{00000000-0005-0000-0000-000053780000}"/>
    <cellStyle name="Normal 40 7 2 6 4 4 2" xfId="39223" xr:uid="{00000000-0005-0000-0000-000054780000}"/>
    <cellStyle name="Normal 40 7 2 6 4 4 3" xfId="23679" xr:uid="{00000000-0005-0000-0000-000055780000}"/>
    <cellStyle name="Normal 40 7 2 6 4 5" xfId="18061" xr:uid="{00000000-0005-0000-0000-000056780000}"/>
    <cellStyle name="Normal 40 7 2 6 4 5 2" xfId="36745" xr:uid="{00000000-0005-0000-0000-000057780000}"/>
    <cellStyle name="Normal 40 7 2 6 4 6" xfId="9411" xr:uid="{00000000-0005-0000-0000-000058780000}"/>
    <cellStyle name="Normal 40 7 2 6 4 6 2" xfId="33107" xr:uid="{00000000-0005-0000-0000-000059780000}"/>
    <cellStyle name="Normal 40 7 2 6 4 7" xfId="7539" xr:uid="{00000000-0005-0000-0000-00005A780000}"/>
    <cellStyle name="Normal 40 7 2 6 4 7 2" xfId="29363" xr:uid="{00000000-0005-0000-0000-00005B780000}"/>
    <cellStyle name="Normal 40 7 2 6 4 8" xfId="5667" xr:uid="{00000000-0005-0000-0000-00005C780000}"/>
    <cellStyle name="Normal 40 7 2 6 4 8 2" xfId="21807" xr:uid="{00000000-0005-0000-0000-00005D780000}"/>
    <cellStyle name="Normal 40 7 2 6 4 9" xfId="3795" xr:uid="{00000000-0005-0000-0000-00005E780000}"/>
    <cellStyle name="Normal 40 7 2 6 5" xfId="11129" xr:uid="{00000000-0005-0000-0000-00005F780000}"/>
    <cellStyle name="Normal 40 7 2 6 5 2" xfId="13000" xr:uid="{00000000-0005-0000-0000-000060780000}"/>
    <cellStyle name="Normal 40 7 2 6 5 2 2" xfId="40656" xr:uid="{00000000-0005-0000-0000-000061780000}"/>
    <cellStyle name="Normal 40 7 2 6 5 2 3" xfId="34859" xr:uid="{00000000-0005-0000-0000-000062780000}"/>
    <cellStyle name="Normal 40 7 2 6 5 3" xfId="15400" xr:uid="{00000000-0005-0000-0000-000063780000}"/>
    <cellStyle name="Normal 40 7 2 6 5 3 2" xfId="43028" xr:uid="{00000000-0005-0000-0000-000064780000}"/>
    <cellStyle name="Normal 40 7 2 6 5 4" xfId="38900" xr:uid="{00000000-0005-0000-0000-000065780000}"/>
    <cellStyle name="Normal 40 7 2 6 5 5" xfId="37182" xr:uid="{00000000-0005-0000-0000-000066780000}"/>
    <cellStyle name="Normal 40 7 2 6 5 6" xfId="30605" xr:uid="{00000000-0005-0000-0000-000067780000}"/>
    <cellStyle name="Normal 40 7 2 6 5 7" xfId="25139" xr:uid="{00000000-0005-0000-0000-000068780000}"/>
    <cellStyle name="Normal 40 7 2 6 6" xfId="12225" xr:uid="{00000000-0005-0000-0000-000069780000}"/>
    <cellStyle name="Normal 40 7 2 6 6 2" xfId="39972" xr:uid="{00000000-0005-0000-0000-00006A780000}"/>
    <cellStyle name="Normal 40 7 2 6 6 3" xfId="34502" xr:uid="{00000000-0005-0000-0000-00006B780000}"/>
    <cellStyle name="Normal 40 7 2 6 6 4" xfId="26947" xr:uid="{00000000-0005-0000-0000-00006C780000}"/>
    <cellStyle name="Normal 40 7 2 6 7" xfId="14716" xr:uid="{00000000-0005-0000-0000-00006D780000}"/>
    <cellStyle name="Normal 40 7 2 6 7 2" xfId="42344" xr:uid="{00000000-0005-0000-0000-00006E780000}"/>
    <cellStyle name="Normal 40 7 2 6 7 3" xfId="23049" xr:uid="{00000000-0005-0000-0000-00006F780000}"/>
    <cellStyle name="Normal 40 7 2 6 8" xfId="16936" xr:uid="{00000000-0005-0000-0000-000070780000}"/>
    <cellStyle name="Normal 40 7 2 6 8 2" xfId="44564" xr:uid="{00000000-0005-0000-0000-000071780000}"/>
    <cellStyle name="Normal 40 7 2 6 9" xfId="10653" xr:uid="{00000000-0005-0000-0000-000072780000}"/>
    <cellStyle name="Normal 40 7 2 6 9 2" xfId="38424" xr:uid="{00000000-0005-0000-0000-000073780000}"/>
    <cellStyle name="Normal 40 7 2 7" xfId="1139" xr:uid="{00000000-0005-0000-0000-000074780000}"/>
    <cellStyle name="Normal 40 7 2 7 10" xfId="8628" xr:uid="{00000000-0005-0000-0000-000075780000}"/>
    <cellStyle name="Normal 40 7 2 7 10 2" xfId="32324" xr:uid="{00000000-0005-0000-0000-000076780000}"/>
    <cellStyle name="Normal 40 7 2 7 11" xfId="6756" xr:uid="{00000000-0005-0000-0000-000077780000}"/>
    <cellStyle name="Normal 40 7 2 7 11 2" xfId="28580" xr:uid="{00000000-0005-0000-0000-000078780000}"/>
    <cellStyle name="Normal 40 7 2 7 12" xfId="4884" xr:uid="{00000000-0005-0000-0000-000079780000}"/>
    <cellStyle name="Normal 40 7 2 7 12 2" xfId="21024" xr:uid="{00000000-0005-0000-0000-00007A780000}"/>
    <cellStyle name="Normal 40 7 2 7 13" xfId="3012" xr:uid="{00000000-0005-0000-0000-00007B780000}"/>
    <cellStyle name="Normal 40 7 2 7 14" xfId="19152" xr:uid="{00000000-0005-0000-0000-00007C780000}"/>
    <cellStyle name="Normal 40 7 2 7 2" xfId="2638" xr:uid="{00000000-0005-0000-0000-00007D780000}"/>
    <cellStyle name="Normal 40 7 2 7 2 10" xfId="20650" xr:uid="{00000000-0005-0000-0000-00007E780000}"/>
    <cellStyle name="Normal 40 7 2 7 2 2" xfId="13703" xr:uid="{00000000-0005-0000-0000-00007F780000}"/>
    <cellStyle name="Normal 40 7 2 7 2 2 2" xfId="41331" xr:uid="{00000000-0005-0000-0000-000080780000}"/>
    <cellStyle name="Normal 40 7 2 7 2 2 3" xfId="37897" xr:uid="{00000000-0005-0000-0000-000081780000}"/>
    <cellStyle name="Normal 40 7 2 7 2 2 4" xfId="31950" xr:uid="{00000000-0005-0000-0000-000082780000}"/>
    <cellStyle name="Normal 40 7 2 7 2 2 5" xfId="25813" xr:uid="{00000000-0005-0000-0000-000083780000}"/>
    <cellStyle name="Normal 40 7 2 7 2 3" xfId="16074" xr:uid="{00000000-0005-0000-0000-000084780000}"/>
    <cellStyle name="Normal 40 7 2 7 2 3 2" xfId="43702" xr:uid="{00000000-0005-0000-0000-000085780000}"/>
    <cellStyle name="Normal 40 7 2 7 2 3 3" xfId="27537" xr:uid="{00000000-0005-0000-0000-000086780000}"/>
    <cellStyle name="Normal 40 7 2 7 2 4" xfId="11614" xr:uid="{00000000-0005-0000-0000-000087780000}"/>
    <cellStyle name="Normal 40 7 2 7 2 4 2" xfId="39377" xr:uid="{00000000-0005-0000-0000-000088780000}"/>
    <cellStyle name="Normal 40 7 2 7 2 4 3" xfId="24394" xr:uid="{00000000-0005-0000-0000-000089780000}"/>
    <cellStyle name="Normal 40 7 2 7 2 5" xfId="18776" xr:uid="{00000000-0005-0000-0000-00008A780000}"/>
    <cellStyle name="Normal 40 7 2 7 2 5 2" xfId="36304" xr:uid="{00000000-0005-0000-0000-00008B780000}"/>
    <cellStyle name="Normal 40 7 2 7 2 6" xfId="10126" xr:uid="{00000000-0005-0000-0000-00008C780000}"/>
    <cellStyle name="Normal 40 7 2 7 2 6 2" xfId="33822" xr:uid="{00000000-0005-0000-0000-00008D780000}"/>
    <cellStyle name="Normal 40 7 2 7 2 7" xfId="8254" xr:uid="{00000000-0005-0000-0000-00008E780000}"/>
    <cellStyle name="Normal 40 7 2 7 2 7 2" xfId="30078" xr:uid="{00000000-0005-0000-0000-00008F780000}"/>
    <cellStyle name="Normal 40 7 2 7 2 8" xfId="6382" xr:uid="{00000000-0005-0000-0000-000090780000}"/>
    <cellStyle name="Normal 40 7 2 7 2 8 2" xfId="22522" xr:uid="{00000000-0005-0000-0000-000091780000}"/>
    <cellStyle name="Normal 40 7 2 7 2 9" xfId="4510" xr:uid="{00000000-0005-0000-0000-000092780000}"/>
    <cellStyle name="Normal 40 7 2 7 3" xfId="2094" xr:uid="{00000000-0005-0000-0000-000093780000}"/>
    <cellStyle name="Normal 40 7 2 7 3 10" xfId="20107" xr:uid="{00000000-0005-0000-0000-000094780000}"/>
    <cellStyle name="Normal 40 7 2 7 3 2" xfId="14133" xr:uid="{00000000-0005-0000-0000-000095780000}"/>
    <cellStyle name="Normal 40 7 2 7 3 2 2" xfId="41761" xr:uid="{00000000-0005-0000-0000-000096780000}"/>
    <cellStyle name="Normal 40 7 2 7 3 2 3" xfId="31407" xr:uid="{00000000-0005-0000-0000-000097780000}"/>
    <cellStyle name="Normal 40 7 2 7 3 2 4" xfId="26243" xr:uid="{00000000-0005-0000-0000-000098780000}"/>
    <cellStyle name="Normal 40 7 2 7 3 3" xfId="16504" xr:uid="{00000000-0005-0000-0000-000099780000}"/>
    <cellStyle name="Normal 40 7 2 7 3 3 2" xfId="44132" xr:uid="{00000000-0005-0000-0000-00009A780000}"/>
    <cellStyle name="Normal 40 7 2 7 3 3 3" xfId="27976" xr:uid="{00000000-0005-0000-0000-00009B780000}"/>
    <cellStyle name="Normal 40 7 2 7 3 4" xfId="10976" xr:uid="{00000000-0005-0000-0000-00009C780000}"/>
    <cellStyle name="Normal 40 7 2 7 3 4 2" xfId="38747" xr:uid="{00000000-0005-0000-0000-00009D780000}"/>
    <cellStyle name="Normal 40 7 2 7 3 4 3" xfId="23851" xr:uid="{00000000-0005-0000-0000-00009E780000}"/>
    <cellStyle name="Normal 40 7 2 7 3 5" xfId="18233" xr:uid="{00000000-0005-0000-0000-00009F780000}"/>
    <cellStyle name="Normal 40 7 2 7 3 5 2" xfId="36743" xr:uid="{00000000-0005-0000-0000-0000A0780000}"/>
    <cellStyle name="Normal 40 7 2 7 3 6" xfId="9583" xr:uid="{00000000-0005-0000-0000-0000A1780000}"/>
    <cellStyle name="Normal 40 7 2 7 3 6 2" xfId="33279" xr:uid="{00000000-0005-0000-0000-0000A2780000}"/>
    <cellStyle name="Normal 40 7 2 7 3 7" xfId="7711" xr:uid="{00000000-0005-0000-0000-0000A3780000}"/>
    <cellStyle name="Normal 40 7 2 7 3 7 2" xfId="29535" xr:uid="{00000000-0005-0000-0000-0000A4780000}"/>
    <cellStyle name="Normal 40 7 2 7 3 8" xfId="5839" xr:uid="{00000000-0005-0000-0000-0000A5780000}"/>
    <cellStyle name="Normal 40 7 2 7 3 8 2" xfId="21979" xr:uid="{00000000-0005-0000-0000-0000A6780000}"/>
    <cellStyle name="Normal 40 7 2 7 3 9" xfId="3967" xr:uid="{00000000-0005-0000-0000-0000A7780000}"/>
    <cellStyle name="Normal 40 7 2 7 4" xfId="12999" xr:uid="{00000000-0005-0000-0000-0000A8780000}"/>
    <cellStyle name="Normal 40 7 2 7 4 2" xfId="15399" xr:uid="{00000000-0005-0000-0000-0000A9780000}"/>
    <cellStyle name="Normal 40 7 2 7 4 2 2" xfId="43027" xr:uid="{00000000-0005-0000-0000-0000AA780000}"/>
    <cellStyle name="Normal 40 7 2 7 4 2 3" xfId="34858" xr:uid="{00000000-0005-0000-0000-0000AB780000}"/>
    <cellStyle name="Normal 40 7 2 7 4 3" xfId="40655" xr:uid="{00000000-0005-0000-0000-0000AC780000}"/>
    <cellStyle name="Normal 40 7 2 7 4 4" xfId="37354" xr:uid="{00000000-0005-0000-0000-0000AD780000}"/>
    <cellStyle name="Normal 40 7 2 7 4 5" xfId="30452" xr:uid="{00000000-0005-0000-0000-0000AE780000}"/>
    <cellStyle name="Normal 40 7 2 7 4 6" xfId="25138" xr:uid="{00000000-0005-0000-0000-0000AF780000}"/>
    <cellStyle name="Normal 40 7 2 7 5" xfId="12072" xr:uid="{00000000-0005-0000-0000-0000B0780000}"/>
    <cellStyle name="Normal 40 7 2 7 5 2" xfId="39819" xr:uid="{00000000-0005-0000-0000-0000B1780000}"/>
    <cellStyle name="Normal 40 7 2 7 5 3" xfId="34349" xr:uid="{00000000-0005-0000-0000-0000B2780000}"/>
    <cellStyle name="Normal 40 7 2 7 5 4" xfId="26945" xr:uid="{00000000-0005-0000-0000-0000B3780000}"/>
    <cellStyle name="Normal 40 7 2 7 6" xfId="14563" xr:uid="{00000000-0005-0000-0000-0000B4780000}"/>
    <cellStyle name="Normal 40 7 2 7 6 2" xfId="42191" xr:uid="{00000000-0005-0000-0000-0000B5780000}"/>
    <cellStyle name="Normal 40 7 2 7 6 3" xfId="22896" xr:uid="{00000000-0005-0000-0000-0000B6780000}"/>
    <cellStyle name="Normal 40 7 2 7 7" xfId="16783" xr:uid="{00000000-0005-0000-0000-0000B7780000}"/>
    <cellStyle name="Normal 40 7 2 7 7 2" xfId="44411" xr:uid="{00000000-0005-0000-0000-0000B8780000}"/>
    <cellStyle name="Normal 40 7 2 7 8" xfId="10500" xr:uid="{00000000-0005-0000-0000-0000B9780000}"/>
    <cellStyle name="Normal 40 7 2 7 8 2" xfId="38271" xr:uid="{00000000-0005-0000-0000-0000BA780000}"/>
    <cellStyle name="Normal 40 7 2 7 9" xfId="17278" xr:uid="{00000000-0005-0000-0000-0000BB780000}"/>
    <cellStyle name="Normal 40 7 2 7 9 2" xfId="35712" xr:uid="{00000000-0005-0000-0000-0000BC780000}"/>
    <cellStyle name="Normal 40 7 2 8" xfId="1772" xr:uid="{00000000-0005-0000-0000-0000BD780000}"/>
    <cellStyle name="Normal 40 7 2 8 10" xfId="5517" xr:uid="{00000000-0005-0000-0000-0000BE780000}"/>
    <cellStyle name="Normal 40 7 2 8 10 2" xfId="21657" xr:uid="{00000000-0005-0000-0000-0000BF780000}"/>
    <cellStyle name="Normal 40 7 2 8 11" xfId="3645" xr:uid="{00000000-0005-0000-0000-0000C0780000}"/>
    <cellStyle name="Normal 40 7 2 8 12" xfId="19785" xr:uid="{00000000-0005-0000-0000-0000C1780000}"/>
    <cellStyle name="Normal 40 7 2 8 2" xfId="14151" xr:uid="{00000000-0005-0000-0000-0000C2780000}"/>
    <cellStyle name="Normal 40 7 2 8 2 2" xfId="16522" xr:uid="{00000000-0005-0000-0000-0000C3780000}"/>
    <cellStyle name="Normal 40 7 2 8 2 2 2" xfId="44150" xr:uid="{00000000-0005-0000-0000-0000C4780000}"/>
    <cellStyle name="Normal 40 7 2 8 2 2 3" xfId="27999" xr:uid="{00000000-0005-0000-0000-0000C5780000}"/>
    <cellStyle name="Normal 40 7 2 8 2 3" xfId="41779" xr:uid="{00000000-0005-0000-0000-0000C6780000}"/>
    <cellStyle name="Normal 40 7 2 8 2 4" xfId="36766" xr:uid="{00000000-0005-0000-0000-0000C7780000}"/>
    <cellStyle name="Normal 40 7 2 8 2 5" xfId="31085" xr:uid="{00000000-0005-0000-0000-0000C8780000}"/>
    <cellStyle name="Normal 40 7 2 8 2 6" xfId="26261" xr:uid="{00000000-0005-0000-0000-0000C9780000}"/>
    <cellStyle name="Normal 40 7 2 8 3" xfId="13147" xr:uid="{00000000-0005-0000-0000-0000CA780000}"/>
    <cellStyle name="Normal 40 7 2 8 3 2" xfId="15537" xr:uid="{00000000-0005-0000-0000-0000CB780000}"/>
    <cellStyle name="Normal 40 7 2 8 3 2 2" xfId="43165" xr:uid="{00000000-0005-0000-0000-0000CC780000}"/>
    <cellStyle name="Normal 40 7 2 8 3 3" xfId="40793" xr:uid="{00000000-0005-0000-0000-0000CD780000}"/>
    <cellStyle name="Normal 40 7 2 8 3 4" xfId="37032" xr:uid="{00000000-0005-0000-0000-0000CE780000}"/>
    <cellStyle name="Normal 40 7 2 8 3 5" xfId="34907" xr:uid="{00000000-0005-0000-0000-0000CF780000}"/>
    <cellStyle name="Normal 40 7 2 8 3 6" xfId="25276" xr:uid="{00000000-0005-0000-0000-0000D0780000}"/>
    <cellStyle name="Normal 40 7 2 8 4" xfId="11919" xr:uid="{00000000-0005-0000-0000-0000D1780000}"/>
    <cellStyle name="Normal 40 7 2 8 4 2" xfId="39666" xr:uid="{00000000-0005-0000-0000-0000D2780000}"/>
    <cellStyle name="Normal 40 7 2 8 4 3" xfId="34196" xr:uid="{00000000-0005-0000-0000-0000D3780000}"/>
    <cellStyle name="Normal 40 7 2 8 4 4" xfId="26968" xr:uid="{00000000-0005-0000-0000-0000D4780000}"/>
    <cellStyle name="Normal 40 7 2 8 5" xfId="14410" xr:uid="{00000000-0005-0000-0000-0000D5780000}"/>
    <cellStyle name="Normal 40 7 2 8 5 2" xfId="42038" xr:uid="{00000000-0005-0000-0000-0000D6780000}"/>
    <cellStyle name="Normal 40 7 2 8 5 3" xfId="23529" xr:uid="{00000000-0005-0000-0000-0000D7780000}"/>
    <cellStyle name="Normal 40 7 2 8 6" xfId="11726" xr:uid="{00000000-0005-0000-0000-0000D8780000}"/>
    <cellStyle name="Normal 40 7 2 8 6 2" xfId="39480" xr:uid="{00000000-0005-0000-0000-0000D9780000}"/>
    <cellStyle name="Normal 40 7 2 8 7" xfId="17911" xr:uid="{00000000-0005-0000-0000-0000DA780000}"/>
    <cellStyle name="Normal 40 7 2 8 7 2" xfId="35735" xr:uid="{00000000-0005-0000-0000-0000DB780000}"/>
    <cellStyle name="Normal 40 7 2 8 8" xfId="9261" xr:uid="{00000000-0005-0000-0000-0000DC780000}"/>
    <cellStyle name="Normal 40 7 2 8 8 2" xfId="32957" xr:uid="{00000000-0005-0000-0000-0000DD780000}"/>
    <cellStyle name="Normal 40 7 2 8 9" xfId="7389" xr:uid="{00000000-0005-0000-0000-0000DE780000}"/>
    <cellStyle name="Normal 40 7 2 8 9 2" xfId="29213" xr:uid="{00000000-0005-0000-0000-0000DF780000}"/>
    <cellStyle name="Normal 40 7 2 9" xfId="2316" xr:uid="{00000000-0005-0000-0000-0000E0780000}"/>
    <cellStyle name="Normal 40 7 2 9 10" xfId="4188" xr:uid="{00000000-0005-0000-0000-0000E1780000}"/>
    <cellStyle name="Normal 40 7 2 9 11" xfId="20328" xr:uid="{00000000-0005-0000-0000-0000E2780000}"/>
    <cellStyle name="Normal 40 7 2 9 2" xfId="14180" xr:uid="{00000000-0005-0000-0000-0000E3780000}"/>
    <cellStyle name="Normal 40 7 2 9 2 2" xfId="16551" xr:uid="{00000000-0005-0000-0000-0000E4780000}"/>
    <cellStyle name="Normal 40 7 2 9 2 2 2" xfId="44179" xr:uid="{00000000-0005-0000-0000-0000E5780000}"/>
    <cellStyle name="Normal 40 7 2 9 2 2 3" xfId="28031" xr:uid="{00000000-0005-0000-0000-0000E6780000}"/>
    <cellStyle name="Normal 40 7 2 9 2 3" xfId="41808" xr:uid="{00000000-0005-0000-0000-0000E7780000}"/>
    <cellStyle name="Normal 40 7 2 9 2 4" xfId="36798" xr:uid="{00000000-0005-0000-0000-0000E8780000}"/>
    <cellStyle name="Normal 40 7 2 9 2 5" xfId="31628" xr:uid="{00000000-0005-0000-0000-0000E9780000}"/>
    <cellStyle name="Normal 40 7 2 9 2 6" xfId="26290" xr:uid="{00000000-0005-0000-0000-0000EA780000}"/>
    <cellStyle name="Normal 40 7 2 9 3" xfId="12924" xr:uid="{00000000-0005-0000-0000-0000EB780000}"/>
    <cellStyle name="Normal 40 7 2 9 3 2" xfId="40603" xr:uid="{00000000-0005-0000-0000-0000EC780000}"/>
    <cellStyle name="Normal 40 7 2 9 3 3" xfId="37575" xr:uid="{00000000-0005-0000-0000-0000ED780000}"/>
    <cellStyle name="Normal 40 7 2 9 3 4" xfId="34824" xr:uid="{00000000-0005-0000-0000-0000EE780000}"/>
    <cellStyle name="Normal 40 7 2 9 3 5" xfId="25086" xr:uid="{00000000-0005-0000-0000-0000EF780000}"/>
    <cellStyle name="Normal 40 7 2 9 4" xfId="15347" xr:uid="{00000000-0005-0000-0000-0000F0780000}"/>
    <cellStyle name="Normal 40 7 2 9 4 2" xfId="42975" xr:uid="{00000000-0005-0000-0000-0000F1780000}"/>
    <cellStyle name="Normal 40 7 2 9 4 3" xfId="27000" xr:uid="{00000000-0005-0000-0000-0000F2780000}"/>
    <cellStyle name="Normal 40 7 2 9 5" xfId="11749" xr:uid="{00000000-0005-0000-0000-0000F3780000}"/>
    <cellStyle name="Normal 40 7 2 9 5 2" xfId="39502" xr:uid="{00000000-0005-0000-0000-0000F4780000}"/>
    <cellStyle name="Normal 40 7 2 9 5 3" xfId="24072" xr:uid="{00000000-0005-0000-0000-0000F5780000}"/>
    <cellStyle name="Normal 40 7 2 9 6" xfId="18454" xr:uid="{00000000-0005-0000-0000-0000F6780000}"/>
    <cellStyle name="Normal 40 7 2 9 6 2" xfId="35767" xr:uid="{00000000-0005-0000-0000-0000F7780000}"/>
    <cellStyle name="Normal 40 7 2 9 7" xfId="9804" xr:uid="{00000000-0005-0000-0000-0000F8780000}"/>
    <cellStyle name="Normal 40 7 2 9 7 2" xfId="33500" xr:uid="{00000000-0005-0000-0000-0000F9780000}"/>
    <cellStyle name="Normal 40 7 2 9 8" xfId="7932" xr:uid="{00000000-0005-0000-0000-0000FA780000}"/>
    <cellStyle name="Normal 40 7 2 9 8 2" xfId="29756" xr:uid="{00000000-0005-0000-0000-0000FB780000}"/>
    <cellStyle name="Normal 40 7 2 9 9" xfId="6060" xr:uid="{00000000-0005-0000-0000-0000FC780000}"/>
    <cellStyle name="Normal 40 7 2 9 9 2" xfId="22200" xr:uid="{00000000-0005-0000-0000-0000FD780000}"/>
    <cellStyle name="Normal 40 7 20" xfId="16625" xr:uid="{00000000-0005-0000-0000-0000FE780000}"/>
    <cellStyle name="Normal 40 7 20 2" xfId="44253" xr:uid="{00000000-0005-0000-0000-0000FF780000}"/>
    <cellStyle name="Normal 40 7 21" xfId="10342" xr:uid="{00000000-0005-0000-0000-000000790000}"/>
    <cellStyle name="Normal 40 7 21 2" xfId="38113" xr:uid="{00000000-0005-0000-0000-000001790000}"/>
    <cellStyle name="Normal 40 7 22" xfId="17095" xr:uid="{00000000-0005-0000-0000-000002790000}"/>
    <cellStyle name="Normal 40 7 22 2" xfId="35021" xr:uid="{00000000-0005-0000-0000-000003790000}"/>
    <cellStyle name="Normal 40 7 23" xfId="17120" xr:uid="{00000000-0005-0000-0000-000004790000}"/>
    <cellStyle name="Normal 40 7 23 2" xfId="32166" xr:uid="{00000000-0005-0000-0000-000005790000}"/>
    <cellStyle name="Normal 40 7 24" xfId="8470" xr:uid="{00000000-0005-0000-0000-000006790000}"/>
    <cellStyle name="Normal 40 7 24 2" xfId="28422" xr:uid="{00000000-0005-0000-0000-000007790000}"/>
    <cellStyle name="Normal 40 7 25" xfId="6598" xr:uid="{00000000-0005-0000-0000-000008790000}"/>
    <cellStyle name="Normal 40 7 25 2" xfId="20866" xr:uid="{00000000-0005-0000-0000-000009790000}"/>
    <cellStyle name="Normal 40 7 26" xfId="4726" xr:uid="{00000000-0005-0000-0000-00000A790000}"/>
    <cellStyle name="Normal 40 7 27" xfId="2854" xr:uid="{00000000-0005-0000-0000-00000B790000}"/>
    <cellStyle name="Normal 40 7 28" xfId="18994" xr:uid="{00000000-0005-0000-0000-00000C790000}"/>
    <cellStyle name="Normal 40 7 3" xfId="654" xr:uid="{00000000-0005-0000-0000-00000D790000}"/>
    <cellStyle name="Normal 40 7 3 10" xfId="11778" xr:uid="{00000000-0005-0000-0000-00000E790000}"/>
    <cellStyle name="Normal 40 7 3 10 2" xfId="39531" xr:uid="{00000000-0005-0000-0000-00000F790000}"/>
    <cellStyle name="Normal 40 7 3 10 3" xfId="36887" xr:uid="{00000000-0005-0000-0000-000010790000}"/>
    <cellStyle name="Normal 40 7 3 10 4" xfId="30311" xr:uid="{00000000-0005-0000-0000-000011790000}"/>
    <cellStyle name="Normal 40 7 3 10 5" xfId="24634" xr:uid="{00000000-0005-0000-0000-000012790000}"/>
    <cellStyle name="Normal 40 7 3 11" xfId="14269" xr:uid="{00000000-0005-0000-0000-000013790000}"/>
    <cellStyle name="Normal 40 7 3 11 2" xfId="41897" xr:uid="{00000000-0005-0000-0000-000014790000}"/>
    <cellStyle name="Normal 40 7 3 11 3" xfId="34055" xr:uid="{00000000-0005-0000-0000-000015790000}"/>
    <cellStyle name="Normal 40 7 3 11 4" xfId="26408" xr:uid="{00000000-0005-0000-0000-000016790000}"/>
    <cellStyle name="Normal 40 7 3 12" xfId="16642" xr:uid="{00000000-0005-0000-0000-000017790000}"/>
    <cellStyle name="Normal 40 7 3 12 2" xfId="44270" xr:uid="{00000000-0005-0000-0000-000018790000}"/>
    <cellStyle name="Normal 40 7 3 12 3" xfId="22755" xr:uid="{00000000-0005-0000-0000-000019790000}"/>
    <cellStyle name="Normal 40 7 3 13" xfId="10359" xr:uid="{00000000-0005-0000-0000-00001A790000}"/>
    <cellStyle name="Normal 40 7 3 13 2" xfId="38130" xr:uid="{00000000-0005-0000-0000-00001B790000}"/>
    <cellStyle name="Normal 40 7 3 14" xfId="17137" xr:uid="{00000000-0005-0000-0000-00001C790000}"/>
    <cellStyle name="Normal 40 7 3 14 2" xfId="35038" xr:uid="{00000000-0005-0000-0000-00001D790000}"/>
    <cellStyle name="Normal 40 7 3 15" xfId="8487" xr:uid="{00000000-0005-0000-0000-00001E790000}"/>
    <cellStyle name="Normal 40 7 3 15 2" xfId="32183" xr:uid="{00000000-0005-0000-0000-00001F790000}"/>
    <cellStyle name="Normal 40 7 3 16" xfId="6615" xr:uid="{00000000-0005-0000-0000-000020790000}"/>
    <cellStyle name="Normal 40 7 3 16 2" xfId="28439" xr:uid="{00000000-0005-0000-0000-000021790000}"/>
    <cellStyle name="Normal 40 7 3 17" xfId="4743" xr:uid="{00000000-0005-0000-0000-000022790000}"/>
    <cellStyle name="Normal 40 7 3 17 2" xfId="20883" xr:uid="{00000000-0005-0000-0000-000023790000}"/>
    <cellStyle name="Normal 40 7 3 18" xfId="2871" xr:uid="{00000000-0005-0000-0000-000024790000}"/>
    <cellStyle name="Normal 40 7 3 19" xfId="19011" xr:uid="{00000000-0005-0000-0000-000025790000}"/>
    <cellStyle name="Normal 40 7 3 2" xfId="1079" xr:uid="{00000000-0005-0000-0000-000026790000}"/>
    <cellStyle name="Normal 40 7 3 2 10" xfId="16723" xr:uid="{00000000-0005-0000-0000-000027790000}"/>
    <cellStyle name="Normal 40 7 3 2 10 2" xfId="44351" xr:uid="{00000000-0005-0000-0000-000028790000}"/>
    <cellStyle name="Normal 40 7 3 2 10 3" xfId="22836" xr:uid="{00000000-0005-0000-0000-000029790000}"/>
    <cellStyle name="Normal 40 7 3 2 11" xfId="10440" xr:uid="{00000000-0005-0000-0000-00002A790000}"/>
    <cellStyle name="Normal 40 7 3 2 11 2" xfId="38211" xr:uid="{00000000-0005-0000-0000-00002B790000}"/>
    <cellStyle name="Normal 40 7 3 2 12" xfId="17218" xr:uid="{00000000-0005-0000-0000-00002C790000}"/>
    <cellStyle name="Normal 40 7 3 2 12 2" xfId="35119" xr:uid="{00000000-0005-0000-0000-00002D790000}"/>
    <cellStyle name="Normal 40 7 3 2 13" xfId="8568" xr:uid="{00000000-0005-0000-0000-00002E790000}"/>
    <cellStyle name="Normal 40 7 3 2 13 2" xfId="32264" xr:uid="{00000000-0005-0000-0000-00002F790000}"/>
    <cellStyle name="Normal 40 7 3 2 14" xfId="6696" xr:uid="{00000000-0005-0000-0000-000030790000}"/>
    <cellStyle name="Normal 40 7 3 2 14 2" xfId="28520" xr:uid="{00000000-0005-0000-0000-000031790000}"/>
    <cellStyle name="Normal 40 7 3 2 15" xfId="4824" xr:uid="{00000000-0005-0000-0000-000032790000}"/>
    <cellStyle name="Normal 40 7 3 2 15 2" xfId="20964" xr:uid="{00000000-0005-0000-0000-000033790000}"/>
    <cellStyle name="Normal 40 7 3 2 16" xfId="2952" xr:uid="{00000000-0005-0000-0000-000034790000}"/>
    <cellStyle name="Normal 40 7 3 2 17" xfId="19092" xr:uid="{00000000-0005-0000-0000-000035790000}"/>
    <cellStyle name="Normal 40 7 3 2 2" xfId="1402" xr:uid="{00000000-0005-0000-0000-000036790000}"/>
    <cellStyle name="Normal 40 7 3 2 2 10" xfId="8891" xr:uid="{00000000-0005-0000-0000-000037790000}"/>
    <cellStyle name="Normal 40 7 3 2 2 10 2" xfId="32587" xr:uid="{00000000-0005-0000-0000-000038790000}"/>
    <cellStyle name="Normal 40 7 3 2 2 11" xfId="7019" xr:uid="{00000000-0005-0000-0000-000039790000}"/>
    <cellStyle name="Normal 40 7 3 2 2 11 2" xfId="28843" xr:uid="{00000000-0005-0000-0000-00003A790000}"/>
    <cellStyle name="Normal 40 7 3 2 2 12" xfId="5147" xr:uid="{00000000-0005-0000-0000-00003B790000}"/>
    <cellStyle name="Normal 40 7 3 2 2 12 2" xfId="21287" xr:uid="{00000000-0005-0000-0000-00003C790000}"/>
    <cellStyle name="Normal 40 7 3 2 2 13" xfId="3275" xr:uid="{00000000-0005-0000-0000-00003D790000}"/>
    <cellStyle name="Normal 40 7 3 2 2 14" xfId="19415" xr:uid="{00000000-0005-0000-0000-00003E790000}"/>
    <cellStyle name="Normal 40 7 3 2 2 2" xfId="2293" xr:uid="{00000000-0005-0000-0000-00003F790000}"/>
    <cellStyle name="Normal 40 7 3 2 2 2 10" xfId="4166" xr:uid="{00000000-0005-0000-0000-000040790000}"/>
    <cellStyle name="Normal 40 7 3 2 2 2 11" xfId="20306" xr:uid="{00000000-0005-0000-0000-000041790000}"/>
    <cellStyle name="Normal 40 7 3 2 2 2 2" xfId="2837" xr:uid="{00000000-0005-0000-0000-000042790000}"/>
    <cellStyle name="Normal 40 7 3 2 2 2 2 2" xfId="16269" xr:uid="{00000000-0005-0000-0000-000043790000}"/>
    <cellStyle name="Normal 40 7 3 2 2 2 2 2 2" xfId="43897" xr:uid="{00000000-0005-0000-0000-000044790000}"/>
    <cellStyle name="Normal 40 7 3 2 2 2 2 2 3" xfId="38096" xr:uid="{00000000-0005-0000-0000-000045790000}"/>
    <cellStyle name="Normal 40 7 3 2 2 2 2 2 4" xfId="32149" xr:uid="{00000000-0005-0000-0000-000046790000}"/>
    <cellStyle name="Normal 40 7 3 2 2 2 2 2 5" xfId="26008" xr:uid="{00000000-0005-0000-0000-000047790000}"/>
    <cellStyle name="Normal 40 7 3 2 2 2 2 3" xfId="13898" xr:uid="{00000000-0005-0000-0000-000048790000}"/>
    <cellStyle name="Normal 40 7 3 2 2 2 2 3 2" xfId="41526" xr:uid="{00000000-0005-0000-0000-000049790000}"/>
    <cellStyle name="Normal 40 7 3 2 2 2 2 3 3" xfId="27734" xr:uid="{00000000-0005-0000-0000-00004A790000}"/>
    <cellStyle name="Normal 40 7 3 2 2 2 2 4" xfId="18975" xr:uid="{00000000-0005-0000-0000-00004B790000}"/>
    <cellStyle name="Normal 40 7 3 2 2 2 2 4 2" xfId="36501" xr:uid="{00000000-0005-0000-0000-00004C790000}"/>
    <cellStyle name="Normal 40 7 3 2 2 2 2 4 3" xfId="24593" xr:uid="{00000000-0005-0000-0000-00004D790000}"/>
    <cellStyle name="Normal 40 7 3 2 2 2 2 5" xfId="10325" xr:uid="{00000000-0005-0000-0000-00004E790000}"/>
    <cellStyle name="Normal 40 7 3 2 2 2 2 5 2" xfId="34021" xr:uid="{00000000-0005-0000-0000-00004F790000}"/>
    <cellStyle name="Normal 40 7 3 2 2 2 2 6" xfId="8453" xr:uid="{00000000-0005-0000-0000-000050790000}"/>
    <cellStyle name="Normal 40 7 3 2 2 2 2 6 2" xfId="30277" xr:uid="{00000000-0005-0000-0000-000051790000}"/>
    <cellStyle name="Normal 40 7 3 2 2 2 2 7" xfId="6581" xr:uid="{00000000-0005-0000-0000-000052790000}"/>
    <cellStyle name="Normal 40 7 3 2 2 2 2 7 2" xfId="22721" xr:uid="{00000000-0005-0000-0000-000053790000}"/>
    <cellStyle name="Normal 40 7 3 2 2 2 2 8" xfId="4709" xr:uid="{00000000-0005-0000-0000-000054790000}"/>
    <cellStyle name="Normal 40 7 3 2 2 2 2 9" xfId="20849" xr:uid="{00000000-0005-0000-0000-000055790000}"/>
    <cellStyle name="Normal 40 7 3 2 2 2 3" xfId="13435" xr:uid="{00000000-0005-0000-0000-000056790000}"/>
    <cellStyle name="Normal 40 7 3 2 2 2 3 2" xfId="41063" xr:uid="{00000000-0005-0000-0000-000057790000}"/>
    <cellStyle name="Normal 40 7 3 2 2 2 3 3" xfId="37553" xr:uid="{00000000-0005-0000-0000-000058790000}"/>
    <cellStyle name="Normal 40 7 3 2 2 2 3 4" xfId="31606" xr:uid="{00000000-0005-0000-0000-000059790000}"/>
    <cellStyle name="Normal 40 7 3 2 2 2 3 5" xfId="25545" xr:uid="{00000000-0005-0000-0000-00005A790000}"/>
    <cellStyle name="Normal 40 7 3 2 2 2 4" xfId="15806" xr:uid="{00000000-0005-0000-0000-00005B790000}"/>
    <cellStyle name="Normal 40 7 3 2 2 2 4 2" xfId="43434" xr:uid="{00000000-0005-0000-0000-00005C790000}"/>
    <cellStyle name="Normal 40 7 3 2 2 2 4 3" xfId="27242" xr:uid="{00000000-0005-0000-0000-00005D790000}"/>
    <cellStyle name="Normal 40 7 3 2 2 2 5" xfId="11626" xr:uid="{00000000-0005-0000-0000-00005E790000}"/>
    <cellStyle name="Normal 40 7 3 2 2 2 5 2" xfId="39389" xr:uid="{00000000-0005-0000-0000-00005F790000}"/>
    <cellStyle name="Normal 40 7 3 2 2 2 5 3" xfId="24050" xr:uid="{00000000-0005-0000-0000-000060790000}"/>
    <cellStyle name="Normal 40 7 3 2 2 2 6" xfId="18432" xr:uid="{00000000-0005-0000-0000-000061790000}"/>
    <cellStyle name="Normal 40 7 3 2 2 2 6 2" xfId="36009" xr:uid="{00000000-0005-0000-0000-000062790000}"/>
    <cellStyle name="Normal 40 7 3 2 2 2 7" xfId="9782" xr:uid="{00000000-0005-0000-0000-000063790000}"/>
    <cellStyle name="Normal 40 7 3 2 2 2 7 2" xfId="33478" xr:uid="{00000000-0005-0000-0000-000064790000}"/>
    <cellStyle name="Normal 40 7 3 2 2 2 8" xfId="7910" xr:uid="{00000000-0005-0000-0000-000065790000}"/>
    <cellStyle name="Normal 40 7 3 2 2 2 8 2" xfId="29734" xr:uid="{00000000-0005-0000-0000-000066790000}"/>
    <cellStyle name="Normal 40 7 3 2 2 2 9" xfId="6038" xr:uid="{00000000-0005-0000-0000-000067790000}"/>
    <cellStyle name="Normal 40 7 3 2 2 2 9 2" xfId="22178" xr:uid="{00000000-0005-0000-0000-000068790000}"/>
    <cellStyle name="Normal 40 7 3 2 2 3" xfId="2578" xr:uid="{00000000-0005-0000-0000-000069790000}"/>
    <cellStyle name="Normal 40 7 3 2 2 3 10" xfId="20590" xr:uid="{00000000-0005-0000-0000-00006A790000}"/>
    <cellStyle name="Normal 40 7 3 2 2 3 2" xfId="13651" xr:uid="{00000000-0005-0000-0000-00006B790000}"/>
    <cellStyle name="Normal 40 7 3 2 2 3 2 2" xfId="41279" xr:uid="{00000000-0005-0000-0000-00006C790000}"/>
    <cellStyle name="Normal 40 7 3 2 2 3 2 3" xfId="37837" xr:uid="{00000000-0005-0000-0000-00006D790000}"/>
    <cellStyle name="Normal 40 7 3 2 2 3 2 4" xfId="31890" xr:uid="{00000000-0005-0000-0000-00006E790000}"/>
    <cellStyle name="Normal 40 7 3 2 2 3 2 5" xfId="25761" xr:uid="{00000000-0005-0000-0000-00006F790000}"/>
    <cellStyle name="Normal 40 7 3 2 2 3 3" xfId="16022" xr:uid="{00000000-0005-0000-0000-000070790000}"/>
    <cellStyle name="Normal 40 7 3 2 2 3 3 2" xfId="43650" xr:uid="{00000000-0005-0000-0000-000071790000}"/>
    <cellStyle name="Normal 40 7 3 2 2 3 3 3" xfId="27477" xr:uid="{00000000-0005-0000-0000-000072790000}"/>
    <cellStyle name="Normal 40 7 3 2 2 3 4" xfId="11239" xr:uid="{00000000-0005-0000-0000-000073790000}"/>
    <cellStyle name="Normal 40 7 3 2 2 3 4 2" xfId="39010" xr:uid="{00000000-0005-0000-0000-000074790000}"/>
    <cellStyle name="Normal 40 7 3 2 2 3 4 3" xfId="24334" xr:uid="{00000000-0005-0000-0000-000075790000}"/>
    <cellStyle name="Normal 40 7 3 2 2 3 5" xfId="18716" xr:uid="{00000000-0005-0000-0000-000076790000}"/>
    <cellStyle name="Normal 40 7 3 2 2 3 5 2" xfId="36244" xr:uid="{00000000-0005-0000-0000-000077790000}"/>
    <cellStyle name="Normal 40 7 3 2 2 3 6" xfId="10066" xr:uid="{00000000-0005-0000-0000-000078790000}"/>
    <cellStyle name="Normal 40 7 3 2 2 3 6 2" xfId="33762" xr:uid="{00000000-0005-0000-0000-000079790000}"/>
    <cellStyle name="Normal 40 7 3 2 2 3 7" xfId="8194" xr:uid="{00000000-0005-0000-0000-00007A790000}"/>
    <cellStyle name="Normal 40 7 3 2 2 3 7 2" xfId="30018" xr:uid="{00000000-0005-0000-0000-00007B790000}"/>
    <cellStyle name="Normal 40 7 3 2 2 3 8" xfId="6322" xr:uid="{00000000-0005-0000-0000-00007C790000}"/>
    <cellStyle name="Normal 40 7 3 2 2 3 8 2" xfId="22462" xr:uid="{00000000-0005-0000-0000-00007D790000}"/>
    <cellStyle name="Normal 40 7 3 2 2 3 9" xfId="4450" xr:uid="{00000000-0005-0000-0000-00007E790000}"/>
    <cellStyle name="Normal 40 7 3 2 2 4" xfId="2034" xr:uid="{00000000-0005-0000-0000-00007F790000}"/>
    <cellStyle name="Normal 40 7 3 2 2 4 2" xfId="15120" xr:uid="{00000000-0005-0000-0000-000080790000}"/>
    <cellStyle name="Normal 40 7 3 2 2 4 2 2" xfId="42748" xr:uid="{00000000-0005-0000-0000-000081790000}"/>
    <cellStyle name="Normal 40 7 3 2 2 4 2 3" xfId="31347" xr:uid="{00000000-0005-0000-0000-000082790000}"/>
    <cellStyle name="Normal 40 7 3 2 2 4 2 4" xfId="28100" xr:uid="{00000000-0005-0000-0000-000083790000}"/>
    <cellStyle name="Normal 40 7 3 2 2 4 3" xfId="12637" xr:uid="{00000000-0005-0000-0000-000084790000}"/>
    <cellStyle name="Normal 40 7 3 2 2 4 3 2" xfId="40376" xr:uid="{00000000-0005-0000-0000-000085790000}"/>
    <cellStyle name="Normal 40 7 3 2 2 4 3 3" xfId="23791" xr:uid="{00000000-0005-0000-0000-000086790000}"/>
    <cellStyle name="Normal 40 7 3 2 2 4 4" xfId="18173" xr:uid="{00000000-0005-0000-0000-000087790000}"/>
    <cellStyle name="Normal 40 7 3 2 2 4 4 2" xfId="37294" xr:uid="{00000000-0005-0000-0000-000088790000}"/>
    <cellStyle name="Normal 40 7 3 2 2 4 5" xfId="9523" xr:uid="{00000000-0005-0000-0000-000089790000}"/>
    <cellStyle name="Normal 40 7 3 2 2 4 5 2" xfId="33219" xr:uid="{00000000-0005-0000-0000-00008A790000}"/>
    <cellStyle name="Normal 40 7 3 2 2 4 6" xfId="7651" xr:uid="{00000000-0005-0000-0000-00008B790000}"/>
    <cellStyle name="Normal 40 7 3 2 2 4 6 2" xfId="29475" xr:uid="{00000000-0005-0000-0000-00008C790000}"/>
    <cellStyle name="Normal 40 7 3 2 2 4 7" xfId="5779" xr:uid="{00000000-0005-0000-0000-00008D790000}"/>
    <cellStyle name="Normal 40 7 3 2 2 4 7 2" xfId="21919" xr:uid="{00000000-0005-0000-0000-00008E790000}"/>
    <cellStyle name="Normal 40 7 3 2 2 4 8" xfId="3907" xr:uid="{00000000-0005-0000-0000-00008F790000}"/>
    <cellStyle name="Normal 40 7 3 2 2 4 9" xfId="20047" xr:uid="{00000000-0005-0000-0000-000090790000}"/>
    <cellStyle name="Normal 40 7 3 2 2 5" xfId="12335" xr:uid="{00000000-0005-0000-0000-000091790000}"/>
    <cellStyle name="Normal 40 7 3 2 2 5 2" xfId="40082" xr:uid="{00000000-0005-0000-0000-000092790000}"/>
    <cellStyle name="Normal 40 7 3 2 2 5 3" xfId="30715" xr:uid="{00000000-0005-0000-0000-000093790000}"/>
    <cellStyle name="Normal 40 7 3 2 2 5 4" xfId="24859" xr:uid="{00000000-0005-0000-0000-000094790000}"/>
    <cellStyle name="Normal 40 7 3 2 2 6" xfId="14826" xr:uid="{00000000-0005-0000-0000-000095790000}"/>
    <cellStyle name="Normal 40 7 3 2 2 6 2" xfId="42454" xr:uid="{00000000-0005-0000-0000-000096790000}"/>
    <cellStyle name="Normal 40 7 3 2 2 6 3" xfId="34612" xr:uid="{00000000-0005-0000-0000-000097790000}"/>
    <cellStyle name="Normal 40 7 3 2 2 6 4" xfId="26876" xr:uid="{00000000-0005-0000-0000-000098790000}"/>
    <cellStyle name="Normal 40 7 3 2 2 7" xfId="17046" xr:uid="{00000000-0005-0000-0000-000099790000}"/>
    <cellStyle name="Normal 40 7 3 2 2 7 2" xfId="44674" xr:uid="{00000000-0005-0000-0000-00009A790000}"/>
    <cellStyle name="Normal 40 7 3 2 2 7 3" xfId="23159" xr:uid="{00000000-0005-0000-0000-00009B790000}"/>
    <cellStyle name="Normal 40 7 3 2 2 8" xfId="10763" xr:uid="{00000000-0005-0000-0000-00009C790000}"/>
    <cellStyle name="Normal 40 7 3 2 2 8 2" xfId="38534" xr:uid="{00000000-0005-0000-0000-00009D790000}"/>
    <cellStyle name="Normal 40 7 3 2 2 9" xfId="17541" xr:uid="{00000000-0005-0000-0000-00009E790000}"/>
    <cellStyle name="Normal 40 7 3 2 2 9 2" xfId="35644" xr:uid="{00000000-0005-0000-0000-00009F790000}"/>
    <cellStyle name="Normal 40 7 3 2 3" xfId="1232" xr:uid="{00000000-0005-0000-0000-0000A0790000}"/>
    <cellStyle name="Normal 40 7 3 2 3 10" xfId="6849" xr:uid="{00000000-0005-0000-0000-0000A1790000}"/>
    <cellStyle name="Normal 40 7 3 2 3 10 2" xfId="28673" xr:uid="{00000000-0005-0000-0000-0000A2790000}"/>
    <cellStyle name="Normal 40 7 3 2 3 11" xfId="4977" xr:uid="{00000000-0005-0000-0000-0000A3790000}"/>
    <cellStyle name="Normal 40 7 3 2 3 11 2" xfId="21117" xr:uid="{00000000-0005-0000-0000-0000A4790000}"/>
    <cellStyle name="Normal 40 7 3 2 3 12" xfId="3105" xr:uid="{00000000-0005-0000-0000-0000A5790000}"/>
    <cellStyle name="Normal 40 7 3 2 3 13" xfId="19245" xr:uid="{00000000-0005-0000-0000-0000A6790000}"/>
    <cellStyle name="Normal 40 7 3 2 3 2" xfId="2731" xr:uid="{00000000-0005-0000-0000-0000A7790000}"/>
    <cellStyle name="Normal 40 7 3 2 3 2 10" xfId="20743" xr:uid="{00000000-0005-0000-0000-0000A8790000}"/>
    <cellStyle name="Normal 40 7 3 2 3 2 2" xfId="13796" xr:uid="{00000000-0005-0000-0000-0000A9790000}"/>
    <cellStyle name="Normal 40 7 3 2 3 2 2 2" xfId="41424" xr:uid="{00000000-0005-0000-0000-0000AA790000}"/>
    <cellStyle name="Normal 40 7 3 2 3 2 2 3" xfId="37990" xr:uid="{00000000-0005-0000-0000-0000AB790000}"/>
    <cellStyle name="Normal 40 7 3 2 3 2 2 4" xfId="32043" xr:uid="{00000000-0005-0000-0000-0000AC790000}"/>
    <cellStyle name="Normal 40 7 3 2 3 2 2 5" xfId="25906" xr:uid="{00000000-0005-0000-0000-0000AD790000}"/>
    <cellStyle name="Normal 40 7 3 2 3 2 3" xfId="16167" xr:uid="{00000000-0005-0000-0000-0000AE790000}"/>
    <cellStyle name="Normal 40 7 3 2 3 2 3 2" xfId="43795" xr:uid="{00000000-0005-0000-0000-0000AF790000}"/>
    <cellStyle name="Normal 40 7 3 2 3 2 3 3" xfId="27630" xr:uid="{00000000-0005-0000-0000-0000B0790000}"/>
    <cellStyle name="Normal 40 7 3 2 3 2 4" xfId="11069" xr:uid="{00000000-0005-0000-0000-0000B1790000}"/>
    <cellStyle name="Normal 40 7 3 2 3 2 4 2" xfId="38840" xr:uid="{00000000-0005-0000-0000-0000B2790000}"/>
    <cellStyle name="Normal 40 7 3 2 3 2 4 3" xfId="24487" xr:uid="{00000000-0005-0000-0000-0000B3790000}"/>
    <cellStyle name="Normal 40 7 3 2 3 2 5" xfId="18869" xr:uid="{00000000-0005-0000-0000-0000B4790000}"/>
    <cellStyle name="Normal 40 7 3 2 3 2 5 2" xfId="36397" xr:uid="{00000000-0005-0000-0000-0000B5790000}"/>
    <cellStyle name="Normal 40 7 3 2 3 2 6" xfId="10219" xr:uid="{00000000-0005-0000-0000-0000B6790000}"/>
    <cellStyle name="Normal 40 7 3 2 3 2 6 2" xfId="33915" xr:uid="{00000000-0005-0000-0000-0000B7790000}"/>
    <cellStyle name="Normal 40 7 3 2 3 2 7" xfId="8347" xr:uid="{00000000-0005-0000-0000-0000B8790000}"/>
    <cellStyle name="Normal 40 7 3 2 3 2 7 2" xfId="30171" xr:uid="{00000000-0005-0000-0000-0000B9790000}"/>
    <cellStyle name="Normal 40 7 3 2 3 2 8" xfId="6475" xr:uid="{00000000-0005-0000-0000-0000BA790000}"/>
    <cellStyle name="Normal 40 7 3 2 3 2 8 2" xfId="22615" xr:uid="{00000000-0005-0000-0000-0000BB790000}"/>
    <cellStyle name="Normal 40 7 3 2 3 2 9" xfId="4603" xr:uid="{00000000-0005-0000-0000-0000BC790000}"/>
    <cellStyle name="Normal 40 7 3 2 3 3" xfId="2187" xr:uid="{00000000-0005-0000-0000-0000BD790000}"/>
    <cellStyle name="Normal 40 7 3 2 3 3 2" xfId="15034" xr:uid="{00000000-0005-0000-0000-0000BE790000}"/>
    <cellStyle name="Normal 40 7 3 2 3 3 2 2" xfId="42662" xr:uid="{00000000-0005-0000-0000-0000BF790000}"/>
    <cellStyle name="Normal 40 7 3 2 3 3 2 3" xfId="31500" xr:uid="{00000000-0005-0000-0000-0000C0790000}"/>
    <cellStyle name="Normal 40 7 3 2 3 3 2 4" xfId="28362" xr:uid="{00000000-0005-0000-0000-0000C1790000}"/>
    <cellStyle name="Normal 40 7 3 2 3 3 3" xfId="12544" xr:uid="{00000000-0005-0000-0000-0000C2790000}"/>
    <cellStyle name="Normal 40 7 3 2 3 3 3 2" xfId="40290" xr:uid="{00000000-0005-0000-0000-0000C3790000}"/>
    <cellStyle name="Normal 40 7 3 2 3 3 3 3" xfId="23944" xr:uid="{00000000-0005-0000-0000-0000C4790000}"/>
    <cellStyle name="Normal 40 7 3 2 3 3 4" xfId="18326" xr:uid="{00000000-0005-0000-0000-0000C5790000}"/>
    <cellStyle name="Normal 40 7 3 2 3 3 4 2" xfId="37447" xr:uid="{00000000-0005-0000-0000-0000C6790000}"/>
    <cellStyle name="Normal 40 7 3 2 3 3 5" xfId="9676" xr:uid="{00000000-0005-0000-0000-0000C7790000}"/>
    <cellStyle name="Normal 40 7 3 2 3 3 5 2" xfId="33372" xr:uid="{00000000-0005-0000-0000-0000C8790000}"/>
    <cellStyle name="Normal 40 7 3 2 3 3 6" xfId="7804" xr:uid="{00000000-0005-0000-0000-0000C9790000}"/>
    <cellStyle name="Normal 40 7 3 2 3 3 6 2" xfId="29628" xr:uid="{00000000-0005-0000-0000-0000CA790000}"/>
    <cellStyle name="Normal 40 7 3 2 3 3 7" xfId="5932" xr:uid="{00000000-0005-0000-0000-0000CB790000}"/>
    <cellStyle name="Normal 40 7 3 2 3 3 7 2" xfId="22072" xr:uid="{00000000-0005-0000-0000-0000CC790000}"/>
    <cellStyle name="Normal 40 7 3 2 3 3 8" xfId="4060" xr:uid="{00000000-0005-0000-0000-0000CD790000}"/>
    <cellStyle name="Normal 40 7 3 2 3 3 9" xfId="20200" xr:uid="{00000000-0005-0000-0000-0000CE790000}"/>
    <cellStyle name="Normal 40 7 3 2 3 4" xfId="12165" xr:uid="{00000000-0005-0000-0000-0000CF790000}"/>
    <cellStyle name="Normal 40 7 3 2 3 4 2" xfId="39912" xr:uid="{00000000-0005-0000-0000-0000D0790000}"/>
    <cellStyle name="Normal 40 7 3 2 3 4 3" xfId="30545" xr:uid="{00000000-0005-0000-0000-0000D1790000}"/>
    <cellStyle name="Normal 40 7 3 2 3 4 4" xfId="24773" xr:uid="{00000000-0005-0000-0000-0000D2790000}"/>
    <cellStyle name="Normal 40 7 3 2 3 5" xfId="14656" xr:uid="{00000000-0005-0000-0000-0000D3790000}"/>
    <cellStyle name="Normal 40 7 3 2 3 5 2" xfId="42284" xr:uid="{00000000-0005-0000-0000-0000D4790000}"/>
    <cellStyle name="Normal 40 7 3 2 3 5 3" xfId="34442" xr:uid="{00000000-0005-0000-0000-0000D5790000}"/>
    <cellStyle name="Normal 40 7 3 2 3 5 4" xfId="26664" xr:uid="{00000000-0005-0000-0000-0000D6790000}"/>
    <cellStyle name="Normal 40 7 3 2 3 6" xfId="16876" xr:uid="{00000000-0005-0000-0000-0000D7790000}"/>
    <cellStyle name="Normal 40 7 3 2 3 6 2" xfId="44504" xr:uid="{00000000-0005-0000-0000-0000D8790000}"/>
    <cellStyle name="Normal 40 7 3 2 3 6 3" xfId="22989" xr:uid="{00000000-0005-0000-0000-0000D9790000}"/>
    <cellStyle name="Normal 40 7 3 2 3 7" xfId="10593" xr:uid="{00000000-0005-0000-0000-0000DA790000}"/>
    <cellStyle name="Normal 40 7 3 2 3 7 2" xfId="38364" xr:uid="{00000000-0005-0000-0000-0000DB790000}"/>
    <cellStyle name="Normal 40 7 3 2 3 8" xfId="17371" xr:uid="{00000000-0005-0000-0000-0000DC790000}"/>
    <cellStyle name="Normal 40 7 3 2 3 8 2" xfId="35432" xr:uid="{00000000-0005-0000-0000-0000DD790000}"/>
    <cellStyle name="Normal 40 7 3 2 3 9" xfId="8721" xr:uid="{00000000-0005-0000-0000-0000DE790000}"/>
    <cellStyle name="Normal 40 7 3 2 3 9 2" xfId="32417" xr:uid="{00000000-0005-0000-0000-0000DF790000}"/>
    <cellStyle name="Normal 40 7 3 2 4" xfId="1865" xr:uid="{00000000-0005-0000-0000-0000E0790000}"/>
    <cellStyle name="Normal 40 7 3 2 4 10" xfId="3738" xr:uid="{00000000-0005-0000-0000-0000E1790000}"/>
    <cellStyle name="Normal 40 7 3 2 4 11" xfId="19878" xr:uid="{00000000-0005-0000-0000-0000E2790000}"/>
    <cellStyle name="Normal 40 7 3 2 4 2" xfId="13325" xr:uid="{00000000-0005-0000-0000-0000E3790000}"/>
    <cellStyle name="Normal 40 7 3 2 4 2 2" xfId="15696" xr:uid="{00000000-0005-0000-0000-0000E4790000}"/>
    <cellStyle name="Normal 40 7 3 2 4 2 2 2" xfId="43324" xr:uid="{00000000-0005-0000-0000-0000E5790000}"/>
    <cellStyle name="Normal 40 7 3 2 4 2 3" xfId="40953" xr:uid="{00000000-0005-0000-0000-0000E6790000}"/>
    <cellStyle name="Normal 40 7 3 2 4 2 4" xfId="37125" xr:uid="{00000000-0005-0000-0000-0000E7790000}"/>
    <cellStyle name="Normal 40 7 3 2 4 2 5" xfId="31178" xr:uid="{00000000-0005-0000-0000-0000E8790000}"/>
    <cellStyle name="Normal 40 7 3 2 4 2 6" xfId="25435" xr:uid="{00000000-0005-0000-0000-0000E9790000}"/>
    <cellStyle name="Normal 40 7 3 2 4 3" xfId="12012" xr:uid="{00000000-0005-0000-0000-0000EA790000}"/>
    <cellStyle name="Normal 40 7 3 2 4 3 2" xfId="39759" xr:uid="{00000000-0005-0000-0000-0000EB790000}"/>
    <cellStyle name="Normal 40 7 3 2 4 3 3" xfId="34289" xr:uid="{00000000-0005-0000-0000-0000EC790000}"/>
    <cellStyle name="Normal 40 7 3 2 4 3 4" xfId="27102" xr:uid="{00000000-0005-0000-0000-0000ED790000}"/>
    <cellStyle name="Normal 40 7 3 2 4 4" xfId="14503" xr:uid="{00000000-0005-0000-0000-0000EE790000}"/>
    <cellStyle name="Normal 40 7 3 2 4 4 2" xfId="42131" xr:uid="{00000000-0005-0000-0000-0000EF790000}"/>
    <cellStyle name="Normal 40 7 3 2 4 4 3" xfId="23622" xr:uid="{00000000-0005-0000-0000-0000F0790000}"/>
    <cellStyle name="Normal 40 7 3 2 4 5" xfId="11392" xr:uid="{00000000-0005-0000-0000-0000F1790000}"/>
    <cellStyle name="Normal 40 7 3 2 4 5 2" xfId="39163" xr:uid="{00000000-0005-0000-0000-0000F2790000}"/>
    <cellStyle name="Normal 40 7 3 2 4 6" xfId="18004" xr:uid="{00000000-0005-0000-0000-0000F3790000}"/>
    <cellStyle name="Normal 40 7 3 2 4 6 2" xfId="35869" xr:uid="{00000000-0005-0000-0000-0000F4790000}"/>
    <cellStyle name="Normal 40 7 3 2 4 7" xfId="9354" xr:uid="{00000000-0005-0000-0000-0000F5790000}"/>
    <cellStyle name="Normal 40 7 3 2 4 7 2" xfId="33050" xr:uid="{00000000-0005-0000-0000-0000F6790000}"/>
    <cellStyle name="Normal 40 7 3 2 4 8" xfId="7482" xr:uid="{00000000-0005-0000-0000-0000F7790000}"/>
    <cellStyle name="Normal 40 7 3 2 4 8 2" xfId="29306" xr:uid="{00000000-0005-0000-0000-0000F8790000}"/>
    <cellStyle name="Normal 40 7 3 2 4 9" xfId="5610" xr:uid="{00000000-0005-0000-0000-0000F9790000}"/>
    <cellStyle name="Normal 40 7 3 2 4 9 2" xfId="21750" xr:uid="{00000000-0005-0000-0000-0000FA790000}"/>
    <cellStyle name="Normal 40 7 3 2 5" xfId="2409" xr:uid="{00000000-0005-0000-0000-0000FB790000}"/>
    <cellStyle name="Normal 40 7 3 2 5 10" xfId="20421" xr:uid="{00000000-0005-0000-0000-0000FC790000}"/>
    <cellStyle name="Normal 40 7 3 2 5 2" xfId="13496" xr:uid="{00000000-0005-0000-0000-0000FD790000}"/>
    <cellStyle name="Normal 40 7 3 2 5 2 2" xfId="41124" xr:uid="{00000000-0005-0000-0000-0000FE790000}"/>
    <cellStyle name="Normal 40 7 3 2 5 2 3" xfId="37668" xr:uid="{00000000-0005-0000-0000-0000FF790000}"/>
    <cellStyle name="Normal 40 7 3 2 5 2 4" xfId="31721" xr:uid="{00000000-0005-0000-0000-0000007A0000}"/>
    <cellStyle name="Normal 40 7 3 2 5 2 5" xfId="25606" xr:uid="{00000000-0005-0000-0000-0000017A0000}"/>
    <cellStyle name="Normal 40 7 3 2 5 3" xfId="15867" xr:uid="{00000000-0005-0000-0000-0000027A0000}"/>
    <cellStyle name="Normal 40 7 3 2 5 3 2" xfId="43495" xr:uid="{00000000-0005-0000-0000-0000037A0000}"/>
    <cellStyle name="Normal 40 7 3 2 5 3 3" xfId="27308" xr:uid="{00000000-0005-0000-0000-0000047A0000}"/>
    <cellStyle name="Normal 40 7 3 2 5 4" xfId="10916" xr:uid="{00000000-0005-0000-0000-0000057A0000}"/>
    <cellStyle name="Normal 40 7 3 2 5 4 2" xfId="38687" xr:uid="{00000000-0005-0000-0000-0000067A0000}"/>
    <cellStyle name="Normal 40 7 3 2 5 4 3" xfId="24165" xr:uid="{00000000-0005-0000-0000-0000077A0000}"/>
    <cellStyle name="Normal 40 7 3 2 5 5" xfId="18547" xr:uid="{00000000-0005-0000-0000-0000087A0000}"/>
    <cellStyle name="Normal 40 7 3 2 5 5 2" xfId="36075" xr:uid="{00000000-0005-0000-0000-0000097A0000}"/>
    <cellStyle name="Normal 40 7 3 2 5 6" xfId="9897" xr:uid="{00000000-0005-0000-0000-00000A7A0000}"/>
    <cellStyle name="Normal 40 7 3 2 5 6 2" xfId="33593" xr:uid="{00000000-0005-0000-0000-00000B7A0000}"/>
    <cellStyle name="Normal 40 7 3 2 5 7" xfId="8025" xr:uid="{00000000-0005-0000-0000-00000C7A0000}"/>
    <cellStyle name="Normal 40 7 3 2 5 7 2" xfId="29849" xr:uid="{00000000-0005-0000-0000-00000D7A0000}"/>
    <cellStyle name="Normal 40 7 3 2 5 8" xfId="6153" xr:uid="{00000000-0005-0000-0000-00000E7A0000}"/>
    <cellStyle name="Normal 40 7 3 2 5 8 2" xfId="22293" xr:uid="{00000000-0005-0000-0000-00000F7A0000}"/>
    <cellStyle name="Normal 40 7 3 2 5 9" xfId="4281" xr:uid="{00000000-0005-0000-0000-0000107A0000}"/>
    <cellStyle name="Normal 40 7 3 2 6" xfId="1708" xr:uid="{00000000-0005-0000-0000-0000117A0000}"/>
    <cellStyle name="Normal 40 7 3 2 6 2" xfId="16438" xr:uid="{00000000-0005-0000-0000-0000127A0000}"/>
    <cellStyle name="Normal 40 7 3 2 6 2 2" xfId="44066" xr:uid="{00000000-0005-0000-0000-0000137A0000}"/>
    <cellStyle name="Normal 40 7 3 2 6 2 3" xfId="31021" xr:uid="{00000000-0005-0000-0000-0000147A0000}"/>
    <cellStyle name="Normal 40 7 3 2 6 2 4" xfId="26177" xr:uid="{00000000-0005-0000-0000-0000157A0000}"/>
    <cellStyle name="Normal 40 7 3 2 6 3" xfId="14067" xr:uid="{00000000-0005-0000-0000-0000167A0000}"/>
    <cellStyle name="Normal 40 7 3 2 6 3 2" xfId="41695" xr:uid="{00000000-0005-0000-0000-0000177A0000}"/>
    <cellStyle name="Normal 40 7 3 2 6 3 3" xfId="27908" xr:uid="{00000000-0005-0000-0000-0000187A0000}"/>
    <cellStyle name="Normal 40 7 3 2 6 4" xfId="17847" xr:uid="{00000000-0005-0000-0000-0000197A0000}"/>
    <cellStyle name="Normal 40 7 3 2 6 4 2" xfId="36675" xr:uid="{00000000-0005-0000-0000-00001A7A0000}"/>
    <cellStyle name="Normal 40 7 3 2 6 4 3" xfId="23465" xr:uid="{00000000-0005-0000-0000-00001B7A0000}"/>
    <cellStyle name="Normal 40 7 3 2 6 5" xfId="9197" xr:uid="{00000000-0005-0000-0000-00001C7A0000}"/>
    <cellStyle name="Normal 40 7 3 2 6 5 2" xfId="32893" xr:uid="{00000000-0005-0000-0000-00001D7A0000}"/>
    <cellStyle name="Normal 40 7 3 2 6 6" xfId="7325" xr:uid="{00000000-0005-0000-0000-00001E7A0000}"/>
    <cellStyle name="Normal 40 7 3 2 6 6 2" xfId="29149" xr:uid="{00000000-0005-0000-0000-00001F7A0000}"/>
    <cellStyle name="Normal 40 7 3 2 6 7" xfId="5453" xr:uid="{00000000-0005-0000-0000-0000207A0000}"/>
    <cellStyle name="Normal 40 7 3 2 6 7 2" xfId="21593" xr:uid="{00000000-0005-0000-0000-0000217A0000}"/>
    <cellStyle name="Normal 40 7 3 2 6 8" xfId="3581" xr:uid="{00000000-0005-0000-0000-0000227A0000}"/>
    <cellStyle name="Normal 40 7 3 2 6 9" xfId="19721" xr:uid="{00000000-0005-0000-0000-0000237A0000}"/>
    <cellStyle name="Normal 40 7 3 2 7" xfId="1555" xr:uid="{00000000-0005-0000-0000-0000247A0000}"/>
    <cellStyle name="Normal 40 7 3 2 7 2" xfId="14979" xr:uid="{00000000-0005-0000-0000-0000257A0000}"/>
    <cellStyle name="Normal 40 7 3 2 7 2 2" xfId="42607" xr:uid="{00000000-0005-0000-0000-0000267A0000}"/>
    <cellStyle name="Normal 40 7 3 2 7 2 3" xfId="30868" xr:uid="{00000000-0005-0000-0000-0000277A0000}"/>
    <cellStyle name="Normal 40 7 3 2 7 2 4" xfId="28315" xr:uid="{00000000-0005-0000-0000-0000287A0000}"/>
    <cellStyle name="Normal 40 7 3 2 7 3" xfId="12488" xr:uid="{00000000-0005-0000-0000-0000297A0000}"/>
    <cellStyle name="Normal 40 7 3 2 7 3 2" xfId="40235" xr:uid="{00000000-0005-0000-0000-00002A7A0000}"/>
    <cellStyle name="Normal 40 7 3 2 7 3 3" xfId="23312" xr:uid="{00000000-0005-0000-0000-00002B7A0000}"/>
    <cellStyle name="Normal 40 7 3 2 7 4" xfId="17694" xr:uid="{00000000-0005-0000-0000-00002C7A0000}"/>
    <cellStyle name="Normal 40 7 3 2 7 4 2" xfId="35272" xr:uid="{00000000-0005-0000-0000-00002D7A0000}"/>
    <cellStyle name="Normal 40 7 3 2 7 5" xfId="9044" xr:uid="{00000000-0005-0000-0000-00002E7A0000}"/>
    <cellStyle name="Normal 40 7 3 2 7 5 2" xfId="32740" xr:uid="{00000000-0005-0000-0000-00002F7A0000}"/>
    <cellStyle name="Normal 40 7 3 2 7 6" xfId="7172" xr:uid="{00000000-0005-0000-0000-0000307A0000}"/>
    <cellStyle name="Normal 40 7 3 2 7 6 2" xfId="28996" xr:uid="{00000000-0005-0000-0000-0000317A0000}"/>
    <cellStyle name="Normal 40 7 3 2 7 7" xfId="5300" xr:uid="{00000000-0005-0000-0000-0000327A0000}"/>
    <cellStyle name="Normal 40 7 3 2 7 7 2" xfId="21440" xr:uid="{00000000-0005-0000-0000-0000337A0000}"/>
    <cellStyle name="Normal 40 7 3 2 7 8" xfId="3428" xr:uid="{00000000-0005-0000-0000-0000347A0000}"/>
    <cellStyle name="Normal 40 7 3 2 7 9" xfId="19568" xr:uid="{00000000-0005-0000-0000-0000357A0000}"/>
    <cellStyle name="Normal 40 7 3 2 8" xfId="11859" xr:uid="{00000000-0005-0000-0000-0000367A0000}"/>
    <cellStyle name="Normal 40 7 3 2 8 2" xfId="39609" xr:uid="{00000000-0005-0000-0000-0000377A0000}"/>
    <cellStyle name="Normal 40 7 3 2 8 3" xfId="36968" xr:uid="{00000000-0005-0000-0000-0000387A0000}"/>
    <cellStyle name="Normal 40 7 3 2 8 4" xfId="30392" xr:uid="{00000000-0005-0000-0000-0000397A0000}"/>
    <cellStyle name="Normal 40 7 3 2 8 5" xfId="24718" xr:uid="{00000000-0005-0000-0000-00003A7A0000}"/>
    <cellStyle name="Normal 40 7 3 2 9" xfId="14350" xr:uid="{00000000-0005-0000-0000-00003B7A0000}"/>
    <cellStyle name="Normal 40 7 3 2 9 2" xfId="41978" xr:uid="{00000000-0005-0000-0000-00003C7A0000}"/>
    <cellStyle name="Normal 40 7 3 2 9 3" xfId="34136" xr:uid="{00000000-0005-0000-0000-00003D7A0000}"/>
    <cellStyle name="Normal 40 7 3 2 9 4" xfId="26504" xr:uid="{00000000-0005-0000-0000-00003E7A0000}"/>
    <cellStyle name="Normal 40 7 3 3" xfId="1048" xr:uid="{00000000-0005-0000-0000-00003F7A0000}"/>
    <cellStyle name="Normal 40 7 3 3 10" xfId="16693" xr:uid="{00000000-0005-0000-0000-0000407A0000}"/>
    <cellStyle name="Normal 40 7 3 3 10 2" xfId="44321" xr:uid="{00000000-0005-0000-0000-0000417A0000}"/>
    <cellStyle name="Normal 40 7 3 3 10 3" xfId="22806" xr:uid="{00000000-0005-0000-0000-0000427A0000}"/>
    <cellStyle name="Normal 40 7 3 3 11" xfId="10410" xr:uid="{00000000-0005-0000-0000-0000437A0000}"/>
    <cellStyle name="Normal 40 7 3 3 11 2" xfId="38181" xr:uid="{00000000-0005-0000-0000-0000447A0000}"/>
    <cellStyle name="Normal 40 7 3 3 12" xfId="17188" xr:uid="{00000000-0005-0000-0000-0000457A0000}"/>
    <cellStyle name="Normal 40 7 3 3 12 2" xfId="35089" xr:uid="{00000000-0005-0000-0000-0000467A0000}"/>
    <cellStyle name="Normal 40 7 3 3 13" xfId="8538" xr:uid="{00000000-0005-0000-0000-0000477A0000}"/>
    <cellStyle name="Normal 40 7 3 3 13 2" xfId="32234" xr:uid="{00000000-0005-0000-0000-0000487A0000}"/>
    <cellStyle name="Normal 40 7 3 3 14" xfId="6666" xr:uid="{00000000-0005-0000-0000-0000497A0000}"/>
    <cellStyle name="Normal 40 7 3 3 14 2" xfId="28490" xr:uid="{00000000-0005-0000-0000-00004A7A0000}"/>
    <cellStyle name="Normal 40 7 3 3 15" xfId="4794" xr:uid="{00000000-0005-0000-0000-00004B7A0000}"/>
    <cellStyle name="Normal 40 7 3 3 15 2" xfId="20934" xr:uid="{00000000-0005-0000-0000-00004C7A0000}"/>
    <cellStyle name="Normal 40 7 3 3 16" xfId="2922" xr:uid="{00000000-0005-0000-0000-00004D7A0000}"/>
    <cellStyle name="Normal 40 7 3 3 17" xfId="19062" xr:uid="{00000000-0005-0000-0000-00004E7A0000}"/>
    <cellStyle name="Normal 40 7 3 3 2" xfId="1372" xr:uid="{00000000-0005-0000-0000-00004F7A0000}"/>
    <cellStyle name="Normal 40 7 3 3 2 10" xfId="6989" xr:uid="{00000000-0005-0000-0000-0000507A0000}"/>
    <cellStyle name="Normal 40 7 3 3 2 10 2" xfId="28813" xr:uid="{00000000-0005-0000-0000-0000517A0000}"/>
    <cellStyle name="Normal 40 7 3 3 2 11" xfId="5117" xr:uid="{00000000-0005-0000-0000-0000527A0000}"/>
    <cellStyle name="Normal 40 7 3 3 2 11 2" xfId="21257" xr:uid="{00000000-0005-0000-0000-0000537A0000}"/>
    <cellStyle name="Normal 40 7 3 3 2 12" xfId="3245" xr:uid="{00000000-0005-0000-0000-0000547A0000}"/>
    <cellStyle name="Normal 40 7 3 3 2 13" xfId="19385" xr:uid="{00000000-0005-0000-0000-0000557A0000}"/>
    <cellStyle name="Normal 40 7 3 3 2 2" xfId="2548" xr:uid="{00000000-0005-0000-0000-0000567A0000}"/>
    <cellStyle name="Normal 40 7 3 3 2 2 10" xfId="20560" xr:uid="{00000000-0005-0000-0000-0000577A0000}"/>
    <cellStyle name="Normal 40 7 3 3 2 2 2" xfId="13621" xr:uid="{00000000-0005-0000-0000-0000587A0000}"/>
    <cellStyle name="Normal 40 7 3 3 2 2 2 2" xfId="41249" xr:uid="{00000000-0005-0000-0000-0000597A0000}"/>
    <cellStyle name="Normal 40 7 3 3 2 2 2 3" xfId="37807" xr:uid="{00000000-0005-0000-0000-00005A7A0000}"/>
    <cellStyle name="Normal 40 7 3 3 2 2 2 4" xfId="31860" xr:uid="{00000000-0005-0000-0000-00005B7A0000}"/>
    <cellStyle name="Normal 40 7 3 3 2 2 2 5" xfId="25731" xr:uid="{00000000-0005-0000-0000-00005C7A0000}"/>
    <cellStyle name="Normal 40 7 3 3 2 2 3" xfId="15992" xr:uid="{00000000-0005-0000-0000-00005D7A0000}"/>
    <cellStyle name="Normal 40 7 3 3 2 2 3 2" xfId="43620" xr:uid="{00000000-0005-0000-0000-00005E7A0000}"/>
    <cellStyle name="Normal 40 7 3 3 2 2 3 3" xfId="27447" xr:uid="{00000000-0005-0000-0000-00005F7A0000}"/>
    <cellStyle name="Normal 40 7 3 3 2 2 4" xfId="11209" xr:uid="{00000000-0005-0000-0000-0000607A0000}"/>
    <cellStyle name="Normal 40 7 3 3 2 2 4 2" xfId="38980" xr:uid="{00000000-0005-0000-0000-0000617A0000}"/>
    <cellStyle name="Normal 40 7 3 3 2 2 4 3" xfId="24304" xr:uid="{00000000-0005-0000-0000-0000627A0000}"/>
    <cellStyle name="Normal 40 7 3 3 2 2 5" xfId="18686" xr:uid="{00000000-0005-0000-0000-0000637A0000}"/>
    <cellStyle name="Normal 40 7 3 3 2 2 5 2" xfId="36214" xr:uid="{00000000-0005-0000-0000-0000647A0000}"/>
    <cellStyle name="Normal 40 7 3 3 2 2 6" xfId="10036" xr:uid="{00000000-0005-0000-0000-0000657A0000}"/>
    <cellStyle name="Normal 40 7 3 3 2 2 6 2" xfId="33732" xr:uid="{00000000-0005-0000-0000-0000667A0000}"/>
    <cellStyle name="Normal 40 7 3 3 2 2 7" xfId="8164" xr:uid="{00000000-0005-0000-0000-0000677A0000}"/>
    <cellStyle name="Normal 40 7 3 3 2 2 7 2" xfId="29988" xr:uid="{00000000-0005-0000-0000-0000687A0000}"/>
    <cellStyle name="Normal 40 7 3 3 2 2 8" xfId="6292" xr:uid="{00000000-0005-0000-0000-0000697A0000}"/>
    <cellStyle name="Normal 40 7 3 3 2 2 8 2" xfId="22432" xr:uid="{00000000-0005-0000-0000-00006A7A0000}"/>
    <cellStyle name="Normal 40 7 3 3 2 2 9" xfId="4420" xr:uid="{00000000-0005-0000-0000-00006B7A0000}"/>
    <cellStyle name="Normal 40 7 3 3 2 3" xfId="2004" xr:uid="{00000000-0005-0000-0000-00006C7A0000}"/>
    <cellStyle name="Normal 40 7 3 3 2 3 2" xfId="15434" xr:uid="{00000000-0005-0000-0000-00006D7A0000}"/>
    <cellStyle name="Normal 40 7 3 3 2 3 2 2" xfId="43062" xr:uid="{00000000-0005-0000-0000-00006E7A0000}"/>
    <cellStyle name="Normal 40 7 3 3 2 3 2 3" xfId="31317" xr:uid="{00000000-0005-0000-0000-00006F7A0000}"/>
    <cellStyle name="Normal 40 7 3 3 2 3 2 4" xfId="28186" xr:uid="{00000000-0005-0000-0000-0000707A0000}"/>
    <cellStyle name="Normal 40 7 3 3 2 3 3" xfId="13039" xr:uid="{00000000-0005-0000-0000-0000717A0000}"/>
    <cellStyle name="Normal 40 7 3 3 2 3 3 2" xfId="40690" xr:uid="{00000000-0005-0000-0000-0000727A0000}"/>
    <cellStyle name="Normal 40 7 3 3 2 3 3 3" xfId="23761" xr:uid="{00000000-0005-0000-0000-0000737A0000}"/>
    <cellStyle name="Normal 40 7 3 3 2 3 4" xfId="18143" xr:uid="{00000000-0005-0000-0000-0000747A0000}"/>
    <cellStyle name="Normal 40 7 3 3 2 3 4 2" xfId="37264" xr:uid="{00000000-0005-0000-0000-0000757A0000}"/>
    <cellStyle name="Normal 40 7 3 3 2 3 5" xfId="9493" xr:uid="{00000000-0005-0000-0000-0000767A0000}"/>
    <cellStyle name="Normal 40 7 3 3 2 3 5 2" xfId="33189" xr:uid="{00000000-0005-0000-0000-0000777A0000}"/>
    <cellStyle name="Normal 40 7 3 3 2 3 6" xfId="7621" xr:uid="{00000000-0005-0000-0000-0000787A0000}"/>
    <cellStyle name="Normal 40 7 3 3 2 3 6 2" xfId="29445" xr:uid="{00000000-0005-0000-0000-0000797A0000}"/>
    <cellStyle name="Normal 40 7 3 3 2 3 7" xfId="5749" xr:uid="{00000000-0005-0000-0000-00007A7A0000}"/>
    <cellStyle name="Normal 40 7 3 3 2 3 7 2" xfId="21889" xr:uid="{00000000-0005-0000-0000-00007B7A0000}"/>
    <cellStyle name="Normal 40 7 3 3 2 3 8" xfId="3877" xr:uid="{00000000-0005-0000-0000-00007C7A0000}"/>
    <cellStyle name="Normal 40 7 3 3 2 3 9" xfId="20017" xr:uid="{00000000-0005-0000-0000-00007D7A0000}"/>
    <cellStyle name="Normal 40 7 3 3 2 4" xfId="12305" xr:uid="{00000000-0005-0000-0000-00007E7A0000}"/>
    <cellStyle name="Normal 40 7 3 3 2 4 2" xfId="40052" xr:uid="{00000000-0005-0000-0000-00007F7A0000}"/>
    <cellStyle name="Normal 40 7 3 3 2 4 3" xfId="30685" xr:uid="{00000000-0005-0000-0000-0000807A0000}"/>
    <cellStyle name="Normal 40 7 3 3 2 4 4" xfId="25173" xr:uid="{00000000-0005-0000-0000-0000817A0000}"/>
    <cellStyle name="Normal 40 7 3 3 2 5" xfId="14796" xr:uid="{00000000-0005-0000-0000-0000827A0000}"/>
    <cellStyle name="Normal 40 7 3 3 2 5 2" xfId="42424" xr:uid="{00000000-0005-0000-0000-0000837A0000}"/>
    <cellStyle name="Normal 40 7 3 3 2 5 3" xfId="34582" xr:uid="{00000000-0005-0000-0000-0000847A0000}"/>
    <cellStyle name="Normal 40 7 3 3 2 5 4" xfId="26775" xr:uid="{00000000-0005-0000-0000-0000857A0000}"/>
    <cellStyle name="Normal 40 7 3 3 2 6" xfId="17016" xr:uid="{00000000-0005-0000-0000-0000867A0000}"/>
    <cellStyle name="Normal 40 7 3 3 2 6 2" xfId="44644" xr:uid="{00000000-0005-0000-0000-0000877A0000}"/>
    <cellStyle name="Normal 40 7 3 3 2 6 3" xfId="23129" xr:uid="{00000000-0005-0000-0000-0000887A0000}"/>
    <cellStyle name="Normal 40 7 3 3 2 7" xfId="10733" xr:uid="{00000000-0005-0000-0000-0000897A0000}"/>
    <cellStyle name="Normal 40 7 3 3 2 7 2" xfId="38504" xr:uid="{00000000-0005-0000-0000-00008A7A0000}"/>
    <cellStyle name="Normal 40 7 3 3 2 8" xfId="17511" xr:uid="{00000000-0005-0000-0000-00008B7A0000}"/>
    <cellStyle name="Normal 40 7 3 3 2 8 2" xfId="35543" xr:uid="{00000000-0005-0000-0000-00008C7A0000}"/>
    <cellStyle name="Normal 40 7 3 3 2 9" xfId="8861" xr:uid="{00000000-0005-0000-0000-00008D7A0000}"/>
    <cellStyle name="Normal 40 7 3 3 2 9 2" xfId="32557" xr:uid="{00000000-0005-0000-0000-00008E7A0000}"/>
    <cellStyle name="Normal 40 7 3 3 3" xfId="1202" xr:uid="{00000000-0005-0000-0000-00008F7A0000}"/>
    <cellStyle name="Normal 40 7 3 3 3 10" xfId="6819" xr:uid="{00000000-0005-0000-0000-0000907A0000}"/>
    <cellStyle name="Normal 40 7 3 3 3 10 2" xfId="28643" xr:uid="{00000000-0005-0000-0000-0000917A0000}"/>
    <cellStyle name="Normal 40 7 3 3 3 11" xfId="4947" xr:uid="{00000000-0005-0000-0000-0000927A0000}"/>
    <cellStyle name="Normal 40 7 3 3 3 11 2" xfId="21087" xr:uid="{00000000-0005-0000-0000-0000937A0000}"/>
    <cellStyle name="Normal 40 7 3 3 3 12" xfId="3075" xr:uid="{00000000-0005-0000-0000-0000947A0000}"/>
    <cellStyle name="Normal 40 7 3 3 3 13" xfId="19215" xr:uid="{00000000-0005-0000-0000-0000957A0000}"/>
    <cellStyle name="Normal 40 7 3 3 3 2" xfId="2701" xr:uid="{00000000-0005-0000-0000-0000967A0000}"/>
    <cellStyle name="Normal 40 7 3 3 3 2 10" xfId="20713" xr:uid="{00000000-0005-0000-0000-0000977A0000}"/>
    <cellStyle name="Normal 40 7 3 3 3 2 2" xfId="13766" xr:uid="{00000000-0005-0000-0000-0000987A0000}"/>
    <cellStyle name="Normal 40 7 3 3 3 2 2 2" xfId="41394" xr:uid="{00000000-0005-0000-0000-0000997A0000}"/>
    <cellStyle name="Normal 40 7 3 3 3 2 2 3" xfId="37960" xr:uid="{00000000-0005-0000-0000-00009A7A0000}"/>
    <cellStyle name="Normal 40 7 3 3 3 2 2 4" xfId="32013" xr:uid="{00000000-0005-0000-0000-00009B7A0000}"/>
    <cellStyle name="Normal 40 7 3 3 3 2 2 5" xfId="25876" xr:uid="{00000000-0005-0000-0000-00009C7A0000}"/>
    <cellStyle name="Normal 40 7 3 3 3 2 3" xfId="16137" xr:uid="{00000000-0005-0000-0000-00009D7A0000}"/>
    <cellStyle name="Normal 40 7 3 3 3 2 3 2" xfId="43765" xr:uid="{00000000-0005-0000-0000-00009E7A0000}"/>
    <cellStyle name="Normal 40 7 3 3 3 2 3 3" xfId="27600" xr:uid="{00000000-0005-0000-0000-00009F7A0000}"/>
    <cellStyle name="Normal 40 7 3 3 3 2 4" xfId="11039" xr:uid="{00000000-0005-0000-0000-0000A07A0000}"/>
    <cellStyle name="Normal 40 7 3 3 3 2 4 2" xfId="38810" xr:uid="{00000000-0005-0000-0000-0000A17A0000}"/>
    <cellStyle name="Normal 40 7 3 3 3 2 4 3" xfId="24457" xr:uid="{00000000-0005-0000-0000-0000A27A0000}"/>
    <cellStyle name="Normal 40 7 3 3 3 2 5" xfId="18839" xr:uid="{00000000-0005-0000-0000-0000A37A0000}"/>
    <cellStyle name="Normal 40 7 3 3 3 2 5 2" xfId="36367" xr:uid="{00000000-0005-0000-0000-0000A47A0000}"/>
    <cellStyle name="Normal 40 7 3 3 3 2 6" xfId="10189" xr:uid="{00000000-0005-0000-0000-0000A57A0000}"/>
    <cellStyle name="Normal 40 7 3 3 3 2 6 2" xfId="33885" xr:uid="{00000000-0005-0000-0000-0000A67A0000}"/>
    <cellStyle name="Normal 40 7 3 3 3 2 7" xfId="8317" xr:uid="{00000000-0005-0000-0000-0000A77A0000}"/>
    <cellStyle name="Normal 40 7 3 3 3 2 7 2" xfId="30141" xr:uid="{00000000-0005-0000-0000-0000A87A0000}"/>
    <cellStyle name="Normal 40 7 3 3 3 2 8" xfId="6445" xr:uid="{00000000-0005-0000-0000-0000A97A0000}"/>
    <cellStyle name="Normal 40 7 3 3 3 2 8 2" xfId="22585" xr:uid="{00000000-0005-0000-0000-0000AA7A0000}"/>
    <cellStyle name="Normal 40 7 3 3 3 2 9" xfId="4573" xr:uid="{00000000-0005-0000-0000-0000AB7A0000}"/>
    <cellStyle name="Normal 40 7 3 3 3 3" xfId="2157" xr:uid="{00000000-0005-0000-0000-0000AC7A0000}"/>
    <cellStyle name="Normal 40 7 3 3 3 3 2" xfId="15230" xr:uid="{00000000-0005-0000-0000-0000AD7A0000}"/>
    <cellStyle name="Normal 40 7 3 3 3 3 2 2" xfId="42858" xr:uid="{00000000-0005-0000-0000-0000AE7A0000}"/>
    <cellStyle name="Normal 40 7 3 3 3 3 2 3" xfId="31470" xr:uid="{00000000-0005-0000-0000-0000AF7A0000}"/>
    <cellStyle name="Normal 40 7 3 3 3 3 2 4" xfId="28123" xr:uid="{00000000-0005-0000-0000-0000B07A0000}"/>
    <cellStyle name="Normal 40 7 3 3 3 3 3" xfId="12757" xr:uid="{00000000-0005-0000-0000-0000B17A0000}"/>
    <cellStyle name="Normal 40 7 3 3 3 3 3 2" xfId="40486" xr:uid="{00000000-0005-0000-0000-0000B27A0000}"/>
    <cellStyle name="Normal 40 7 3 3 3 3 3 3" xfId="23914" xr:uid="{00000000-0005-0000-0000-0000B37A0000}"/>
    <cellStyle name="Normal 40 7 3 3 3 3 4" xfId="18296" xr:uid="{00000000-0005-0000-0000-0000B47A0000}"/>
    <cellStyle name="Normal 40 7 3 3 3 3 4 2" xfId="37417" xr:uid="{00000000-0005-0000-0000-0000B57A0000}"/>
    <cellStyle name="Normal 40 7 3 3 3 3 5" xfId="9646" xr:uid="{00000000-0005-0000-0000-0000B67A0000}"/>
    <cellStyle name="Normal 40 7 3 3 3 3 5 2" xfId="33342" xr:uid="{00000000-0005-0000-0000-0000B77A0000}"/>
    <cellStyle name="Normal 40 7 3 3 3 3 6" xfId="7774" xr:uid="{00000000-0005-0000-0000-0000B87A0000}"/>
    <cellStyle name="Normal 40 7 3 3 3 3 6 2" xfId="29598" xr:uid="{00000000-0005-0000-0000-0000B97A0000}"/>
    <cellStyle name="Normal 40 7 3 3 3 3 7" xfId="5902" xr:uid="{00000000-0005-0000-0000-0000BA7A0000}"/>
    <cellStyle name="Normal 40 7 3 3 3 3 7 2" xfId="22042" xr:uid="{00000000-0005-0000-0000-0000BB7A0000}"/>
    <cellStyle name="Normal 40 7 3 3 3 3 8" xfId="4030" xr:uid="{00000000-0005-0000-0000-0000BC7A0000}"/>
    <cellStyle name="Normal 40 7 3 3 3 3 9" xfId="20170" xr:uid="{00000000-0005-0000-0000-0000BD7A0000}"/>
    <cellStyle name="Normal 40 7 3 3 3 4" xfId="12135" xr:uid="{00000000-0005-0000-0000-0000BE7A0000}"/>
    <cellStyle name="Normal 40 7 3 3 3 4 2" xfId="39882" xr:uid="{00000000-0005-0000-0000-0000BF7A0000}"/>
    <cellStyle name="Normal 40 7 3 3 3 4 3" xfId="30515" xr:uid="{00000000-0005-0000-0000-0000C07A0000}"/>
    <cellStyle name="Normal 40 7 3 3 3 4 4" xfId="24969" xr:uid="{00000000-0005-0000-0000-0000C17A0000}"/>
    <cellStyle name="Normal 40 7 3 3 3 5" xfId="14626" xr:uid="{00000000-0005-0000-0000-0000C27A0000}"/>
    <cellStyle name="Normal 40 7 3 3 3 5 2" xfId="42254" xr:uid="{00000000-0005-0000-0000-0000C37A0000}"/>
    <cellStyle name="Normal 40 7 3 3 3 5 3" xfId="34412" xr:uid="{00000000-0005-0000-0000-0000C47A0000}"/>
    <cellStyle name="Normal 40 7 3 3 3 5 4" xfId="26634" xr:uid="{00000000-0005-0000-0000-0000C57A0000}"/>
    <cellStyle name="Normal 40 7 3 3 3 6" xfId="16846" xr:uid="{00000000-0005-0000-0000-0000C67A0000}"/>
    <cellStyle name="Normal 40 7 3 3 3 6 2" xfId="44474" xr:uid="{00000000-0005-0000-0000-0000C77A0000}"/>
    <cellStyle name="Normal 40 7 3 3 3 6 3" xfId="22959" xr:uid="{00000000-0005-0000-0000-0000C87A0000}"/>
    <cellStyle name="Normal 40 7 3 3 3 7" xfId="10563" xr:uid="{00000000-0005-0000-0000-0000C97A0000}"/>
    <cellStyle name="Normal 40 7 3 3 3 7 2" xfId="38334" xr:uid="{00000000-0005-0000-0000-0000CA7A0000}"/>
    <cellStyle name="Normal 40 7 3 3 3 8" xfId="17341" xr:uid="{00000000-0005-0000-0000-0000CB7A0000}"/>
    <cellStyle name="Normal 40 7 3 3 3 8 2" xfId="35402" xr:uid="{00000000-0005-0000-0000-0000CC7A0000}"/>
    <cellStyle name="Normal 40 7 3 3 3 9" xfId="8691" xr:uid="{00000000-0005-0000-0000-0000CD7A0000}"/>
    <cellStyle name="Normal 40 7 3 3 3 9 2" xfId="32387" xr:uid="{00000000-0005-0000-0000-0000CE7A0000}"/>
    <cellStyle name="Normal 40 7 3 3 4" xfId="1835" xr:uid="{00000000-0005-0000-0000-0000CF7A0000}"/>
    <cellStyle name="Normal 40 7 3 3 4 10" xfId="3708" xr:uid="{00000000-0005-0000-0000-0000D07A0000}"/>
    <cellStyle name="Normal 40 7 3 3 4 11" xfId="19848" xr:uid="{00000000-0005-0000-0000-0000D17A0000}"/>
    <cellStyle name="Normal 40 7 3 3 4 2" xfId="13370" xr:uid="{00000000-0005-0000-0000-0000D27A0000}"/>
    <cellStyle name="Normal 40 7 3 3 4 2 2" xfId="15741" xr:uid="{00000000-0005-0000-0000-0000D37A0000}"/>
    <cellStyle name="Normal 40 7 3 3 4 2 2 2" xfId="43369" xr:uid="{00000000-0005-0000-0000-0000D47A0000}"/>
    <cellStyle name="Normal 40 7 3 3 4 2 3" xfId="40998" xr:uid="{00000000-0005-0000-0000-0000D57A0000}"/>
    <cellStyle name="Normal 40 7 3 3 4 2 4" xfId="37095" xr:uid="{00000000-0005-0000-0000-0000D67A0000}"/>
    <cellStyle name="Normal 40 7 3 3 4 2 5" xfId="31148" xr:uid="{00000000-0005-0000-0000-0000D77A0000}"/>
    <cellStyle name="Normal 40 7 3 3 4 2 6" xfId="25480" xr:uid="{00000000-0005-0000-0000-0000D87A0000}"/>
    <cellStyle name="Normal 40 7 3 3 4 3" xfId="11982" xr:uid="{00000000-0005-0000-0000-0000D97A0000}"/>
    <cellStyle name="Normal 40 7 3 3 4 3 2" xfId="39729" xr:uid="{00000000-0005-0000-0000-0000DA7A0000}"/>
    <cellStyle name="Normal 40 7 3 3 4 3 3" xfId="34259" xr:uid="{00000000-0005-0000-0000-0000DB7A0000}"/>
    <cellStyle name="Normal 40 7 3 3 4 3 4" xfId="27155" xr:uid="{00000000-0005-0000-0000-0000DC7A0000}"/>
    <cellStyle name="Normal 40 7 3 3 4 4" xfId="14473" xr:uid="{00000000-0005-0000-0000-0000DD7A0000}"/>
    <cellStyle name="Normal 40 7 3 3 4 4 2" xfId="42101" xr:uid="{00000000-0005-0000-0000-0000DE7A0000}"/>
    <cellStyle name="Normal 40 7 3 3 4 4 3" xfId="23592" xr:uid="{00000000-0005-0000-0000-0000DF7A0000}"/>
    <cellStyle name="Normal 40 7 3 3 4 5" xfId="11362" xr:uid="{00000000-0005-0000-0000-0000E07A0000}"/>
    <cellStyle name="Normal 40 7 3 3 4 5 2" xfId="39133" xr:uid="{00000000-0005-0000-0000-0000E17A0000}"/>
    <cellStyle name="Normal 40 7 3 3 4 6" xfId="17974" xr:uid="{00000000-0005-0000-0000-0000E27A0000}"/>
    <cellStyle name="Normal 40 7 3 3 4 6 2" xfId="35922" xr:uid="{00000000-0005-0000-0000-0000E37A0000}"/>
    <cellStyle name="Normal 40 7 3 3 4 7" xfId="9324" xr:uid="{00000000-0005-0000-0000-0000E47A0000}"/>
    <cellStyle name="Normal 40 7 3 3 4 7 2" xfId="33020" xr:uid="{00000000-0005-0000-0000-0000E57A0000}"/>
    <cellStyle name="Normal 40 7 3 3 4 8" xfId="7452" xr:uid="{00000000-0005-0000-0000-0000E67A0000}"/>
    <cellStyle name="Normal 40 7 3 3 4 8 2" xfId="29276" xr:uid="{00000000-0005-0000-0000-0000E77A0000}"/>
    <cellStyle name="Normal 40 7 3 3 4 9" xfId="5580" xr:uid="{00000000-0005-0000-0000-0000E87A0000}"/>
    <cellStyle name="Normal 40 7 3 3 4 9 2" xfId="21720" xr:uid="{00000000-0005-0000-0000-0000E97A0000}"/>
    <cellStyle name="Normal 40 7 3 3 5" xfId="2379" xr:uid="{00000000-0005-0000-0000-0000EA7A0000}"/>
    <cellStyle name="Normal 40 7 3 3 5 10" xfId="20391" xr:uid="{00000000-0005-0000-0000-0000EB7A0000}"/>
    <cellStyle name="Normal 40 7 3 3 5 2" xfId="13466" xr:uid="{00000000-0005-0000-0000-0000EC7A0000}"/>
    <cellStyle name="Normal 40 7 3 3 5 2 2" xfId="41094" xr:uid="{00000000-0005-0000-0000-0000ED7A0000}"/>
    <cellStyle name="Normal 40 7 3 3 5 2 3" xfId="37638" xr:uid="{00000000-0005-0000-0000-0000EE7A0000}"/>
    <cellStyle name="Normal 40 7 3 3 5 2 4" xfId="31691" xr:uid="{00000000-0005-0000-0000-0000EF7A0000}"/>
    <cellStyle name="Normal 40 7 3 3 5 2 5" xfId="25576" xr:uid="{00000000-0005-0000-0000-0000F07A0000}"/>
    <cellStyle name="Normal 40 7 3 3 5 3" xfId="15837" xr:uid="{00000000-0005-0000-0000-0000F17A0000}"/>
    <cellStyle name="Normal 40 7 3 3 5 3 2" xfId="43465" xr:uid="{00000000-0005-0000-0000-0000F27A0000}"/>
    <cellStyle name="Normal 40 7 3 3 5 3 3" xfId="27278" xr:uid="{00000000-0005-0000-0000-0000F37A0000}"/>
    <cellStyle name="Normal 40 7 3 3 5 4" xfId="10886" xr:uid="{00000000-0005-0000-0000-0000F47A0000}"/>
    <cellStyle name="Normal 40 7 3 3 5 4 2" xfId="38657" xr:uid="{00000000-0005-0000-0000-0000F57A0000}"/>
    <cellStyle name="Normal 40 7 3 3 5 4 3" xfId="24135" xr:uid="{00000000-0005-0000-0000-0000F67A0000}"/>
    <cellStyle name="Normal 40 7 3 3 5 5" xfId="18517" xr:uid="{00000000-0005-0000-0000-0000F77A0000}"/>
    <cellStyle name="Normal 40 7 3 3 5 5 2" xfId="36045" xr:uid="{00000000-0005-0000-0000-0000F87A0000}"/>
    <cellStyle name="Normal 40 7 3 3 5 6" xfId="9867" xr:uid="{00000000-0005-0000-0000-0000F97A0000}"/>
    <cellStyle name="Normal 40 7 3 3 5 6 2" xfId="33563" xr:uid="{00000000-0005-0000-0000-0000FA7A0000}"/>
    <cellStyle name="Normal 40 7 3 3 5 7" xfId="7995" xr:uid="{00000000-0005-0000-0000-0000FB7A0000}"/>
    <cellStyle name="Normal 40 7 3 3 5 7 2" xfId="29819" xr:uid="{00000000-0005-0000-0000-0000FC7A0000}"/>
    <cellStyle name="Normal 40 7 3 3 5 8" xfId="6123" xr:uid="{00000000-0005-0000-0000-0000FD7A0000}"/>
    <cellStyle name="Normal 40 7 3 3 5 8 2" xfId="22263" xr:uid="{00000000-0005-0000-0000-0000FE7A0000}"/>
    <cellStyle name="Normal 40 7 3 3 5 9" xfId="4251" xr:uid="{00000000-0005-0000-0000-0000FF7A0000}"/>
    <cellStyle name="Normal 40 7 3 3 6" xfId="1678" xr:uid="{00000000-0005-0000-0000-0000007B0000}"/>
    <cellStyle name="Normal 40 7 3 3 6 2" xfId="16337" xr:uid="{00000000-0005-0000-0000-0000017B0000}"/>
    <cellStyle name="Normal 40 7 3 3 6 2 2" xfId="43965" xr:uid="{00000000-0005-0000-0000-0000027B0000}"/>
    <cellStyle name="Normal 40 7 3 3 6 2 3" xfId="30991" xr:uid="{00000000-0005-0000-0000-0000037B0000}"/>
    <cellStyle name="Normal 40 7 3 3 6 2 4" xfId="26076" xr:uid="{00000000-0005-0000-0000-0000047B0000}"/>
    <cellStyle name="Normal 40 7 3 3 6 3" xfId="13966" xr:uid="{00000000-0005-0000-0000-0000057B0000}"/>
    <cellStyle name="Normal 40 7 3 3 6 3 2" xfId="41594" xr:uid="{00000000-0005-0000-0000-0000067B0000}"/>
    <cellStyle name="Normal 40 7 3 3 6 3 3" xfId="27807" xr:uid="{00000000-0005-0000-0000-0000077B0000}"/>
    <cellStyle name="Normal 40 7 3 3 6 4" xfId="17817" xr:uid="{00000000-0005-0000-0000-0000087B0000}"/>
    <cellStyle name="Normal 40 7 3 3 6 4 2" xfId="36574" xr:uid="{00000000-0005-0000-0000-0000097B0000}"/>
    <cellStyle name="Normal 40 7 3 3 6 4 3" xfId="23435" xr:uid="{00000000-0005-0000-0000-00000A7B0000}"/>
    <cellStyle name="Normal 40 7 3 3 6 5" xfId="9167" xr:uid="{00000000-0005-0000-0000-00000B7B0000}"/>
    <cellStyle name="Normal 40 7 3 3 6 5 2" xfId="32863" xr:uid="{00000000-0005-0000-0000-00000C7B0000}"/>
    <cellStyle name="Normal 40 7 3 3 6 6" xfId="7295" xr:uid="{00000000-0005-0000-0000-00000D7B0000}"/>
    <cellStyle name="Normal 40 7 3 3 6 6 2" xfId="29119" xr:uid="{00000000-0005-0000-0000-00000E7B0000}"/>
    <cellStyle name="Normal 40 7 3 3 6 7" xfId="5423" xr:uid="{00000000-0005-0000-0000-00000F7B0000}"/>
    <cellStyle name="Normal 40 7 3 3 6 7 2" xfId="21563" xr:uid="{00000000-0005-0000-0000-0000107B0000}"/>
    <cellStyle name="Normal 40 7 3 3 6 8" xfId="3551" xr:uid="{00000000-0005-0000-0000-0000117B0000}"/>
    <cellStyle name="Normal 40 7 3 3 6 9" xfId="19691" xr:uid="{00000000-0005-0000-0000-0000127B0000}"/>
    <cellStyle name="Normal 40 7 3 3 7" xfId="1525" xr:uid="{00000000-0005-0000-0000-0000137B0000}"/>
    <cellStyle name="Normal 40 7 3 3 7 2" xfId="14949" xr:uid="{00000000-0005-0000-0000-0000147B0000}"/>
    <cellStyle name="Normal 40 7 3 3 7 2 2" xfId="42577" xr:uid="{00000000-0005-0000-0000-0000157B0000}"/>
    <cellStyle name="Normal 40 7 3 3 7 2 3" xfId="30838" xr:uid="{00000000-0005-0000-0000-0000167B0000}"/>
    <cellStyle name="Normal 40 7 3 3 7 2 4" xfId="28393" xr:uid="{00000000-0005-0000-0000-0000177B0000}"/>
    <cellStyle name="Normal 40 7 3 3 7 3" xfId="12458" xr:uid="{00000000-0005-0000-0000-0000187B0000}"/>
    <cellStyle name="Normal 40 7 3 3 7 3 2" xfId="40205" xr:uid="{00000000-0005-0000-0000-0000197B0000}"/>
    <cellStyle name="Normal 40 7 3 3 7 3 3" xfId="23282" xr:uid="{00000000-0005-0000-0000-00001A7B0000}"/>
    <cellStyle name="Normal 40 7 3 3 7 4" xfId="17664" xr:uid="{00000000-0005-0000-0000-00001B7B0000}"/>
    <cellStyle name="Normal 40 7 3 3 7 4 2" xfId="35242" xr:uid="{00000000-0005-0000-0000-00001C7B0000}"/>
    <cellStyle name="Normal 40 7 3 3 7 5" xfId="9014" xr:uid="{00000000-0005-0000-0000-00001D7B0000}"/>
    <cellStyle name="Normal 40 7 3 3 7 5 2" xfId="32710" xr:uid="{00000000-0005-0000-0000-00001E7B0000}"/>
    <cellStyle name="Normal 40 7 3 3 7 6" xfId="7142" xr:uid="{00000000-0005-0000-0000-00001F7B0000}"/>
    <cellStyle name="Normal 40 7 3 3 7 6 2" xfId="28966" xr:uid="{00000000-0005-0000-0000-0000207B0000}"/>
    <cellStyle name="Normal 40 7 3 3 7 7" xfId="5270" xr:uid="{00000000-0005-0000-0000-0000217B0000}"/>
    <cellStyle name="Normal 40 7 3 3 7 7 2" xfId="21410" xr:uid="{00000000-0005-0000-0000-0000227B0000}"/>
    <cellStyle name="Normal 40 7 3 3 7 8" xfId="3398" xr:uid="{00000000-0005-0000-0000-0000237B0000}"/>
    <cellStyle name="Normal 40 7 3 3 7 9" xfId="19538" xr:uid="{00000000-0005-0000-0000-0000247B0000}"/>
    <cellStyle name="Normal 40 7 3 3 8" xfId="11829" xr:uid="{00000000-0005-0000-0000-0000257B0000}"/>
    <cellStyle name="Normal 40 7 3 3 8 2" xfId="39581" xr:uid="{00000000-0005-0000-0000-0000267B0000}"/>
    <cellStyle name="Normal 40 7 3 3 8 3" xfId="36938" xr:uid="{00000000-0005-0000-0000-0000277B0000}"/>
    <cellStyle name="Normal 40 7 3 3 8 4" xfId="30362" xr:uid="{00000000-0005-0000-0000-0000287B0000}"/>
    <cellStyle name="Normal 40 7 3 3 8 5" xfId="24688" xr:uid="{00000000-0005-0000-0000-0000297B0000}"/>
    <cellStyle name="Normal 40 7 3 3 9" xfId="14320" xr:uid="{00000000-0005-0000-0000-00002A7B0000}"/>
    <cellStyle name="Normal 40 7 3 3 9 2" xfId="41948" xr:uid="{00000000-0005-0000-0000-00002B7B0000}"/>
    <cellStyle name="Normal 40 7 3 3 9 3" xfId="34106" xr:uid="{00000000-0005-0000-0000-00002C7B0000}"/>
    <cellStyle name="Normal 40 7 3 3 9 4" xfId="26474" xr:uid="{00000000-0005-0000-0000-00002D7B0000}"/>
    <cellStyle name="Normal 40 7 3 4" xfId="1304" xr:uid="{00000000-0005-0000-0000-00002E7B0000}"/>
    <cellStyle name="Normal 40 7 3 4 10" xfId="17443" xr:uid="{00000000-0005-0000-0000-00002F7B0000}"/>
    <cellStyle name="Normal 40 7 3 4 10 2" xfId="35612" xr:uid="{00000000-0005-0000-0000-0000307B0000}"/>
    <cellStyle name="Normal 40 7 3 4 11" xfId="8793" xr:uid="{00000000-0005-0000-0000-0000317B0000}"/>
    <cellStyle name="Normal 40 7 3 4 11 2" xfId="32489" xr:uid="{00000000-0005-0000-0000-0000327B0000}"/>
    <cellStyle name="Normal 40 7 3 4 12" xfId="6921" xr:uid="{00000000-0005-0000-0000-0000337B0000}"/>
    <cellStyle name="Normal 40 7 3 4 12 2" xfId="28745" xr:uid="{00000000-0005-0000-0000-0000347B0000}"/>
    <cellStyle name="Normal 40 7 3 4 13" xfId="5049" xr:uid="{00000000-0005-0000-0000-0000357B0000}"/>
    <cellStyle name="Normal 40 7 3 4 13 2" xfId="21189" xr:uid="{00000000-0005-0000-0000-0000367B0000}"/>
    <cellStyle name="Normal 40 7 3 4 14" xfId="3177" xr:uid="{00000000-0005-0000-0000-0000377B0000}"/>
    <cellStyle name="Normal 40 7 3 4 15" xfId="19317" xr:uid="{00000000-0005-0000-0000-0000387B0000}"/>
    <cellStyle name="Normal 40 7 3 4 2" xfId="2259" xr:uid="{00000000-0005-0000-0000-0000397B0000}"/>
    <cellStyle name="Normal 40 7 3 4 2 10" xfId="4132" xr:uid="{00000000-0005-0000-0000-00003A7B0000}"/>
    <cellStyle name="Normal 40 7 3 4 2 11" xfId="20272" xr:uid="{00000000-0005-0000-0000-00003B7B0000}"/>
    <cellStyle name="Normal 40 7 3 4 2 2" xfId="2803" xr:uid="{00000000-0005-0000-0000-00003C7B0000}"/>
    <cellStyle name="Normal 40 7 3 4 2 2 2" xfId="16237" xr:uid="{00000000-0005-0000-0000-00003D7B0000}"/>
    <cellStyle name="Normal 40 7 3 4 2 2 2 2" xfId="43865" xr:uid="{00000000-0005-0000-0000-00003E7B0000}"/>
    <cellStyle name="Normal 40 7 3 4 2 2 2 3" xfId="38062" xr:uid="{00000000-0005-0000-0000-00003F7B0000}"/>
    <cellStyle name="Normal 40 7 3 4 2 2 2 4" xfId="32115" xr:uid="{00000000-0005-0000-0000-0000407B0000}"/>
    <cellStyle name="Normal 40 7 3 4 2 2 2 5" xfId="25976" xr:uid="{00000000-0005-0000-0000-0000417B0000}"/>
    <cellStyle name="Normal 40 7 3 4 2 2 3" xfId="13866" xr:uid="{00000000-0005-0000-0000-0000427B0000}"/>
    <cellStyle name="Normal 40 7 3 4 2 2 3 2" xfId="41494" xr:uid="{00000000-0005-0000-0000-0000437B0000}"/>
    <cellStyle name="Normal 40 7 3 4 2 2 3 3" xfId="27702" xr:uid="{00000000-0005-0000-0000-0000447B0000}"/>
    <cellStyle name="Normal 40 7 3 4 2 2 4" xfId="18941" xr:uid="{00000000-0005-0000-0000-0000457B0000}"/>
    <cellStyle name="Normal 40 7 3 4 2 2 4 2" xfId="36469" xr:uid="{00000000-0005-0000-0000-0000467B0000}"/>
    <cellStyle name="Normal 40 7 3 4 2 2 4 3" xfId="24559" xr:uid="{00000000-0005-0000-0000-0000477B0000}"/>
    <cellStyle name="Normal 40 7 3 4 2 2 5" xfId="10291" xr:uid="{00000000-0005-0000-0000-0000487B0000}"/>
    <cellStyle name="Normal 40 7 3 4 2 2 5 2" xfId="33987" xr:uid="{00000000-0005-0000-0000-0000497B0000}"/>
    <cellStyle name="Normal 40 7 3 4 2 2 6" xfId="8419" xr:uid="{00000000-0005-0000-0000-00004A7B0000}"/>
    <cellStyle name="Normal 40 7 3 4 2 2 6 2" xfId="30243" xr:uid="{00000000-0005-0000-0000-00004B7B0000}"/>
    <cellStyle name="Normal 40 7 3 4 2 2 7" xfId="6547" xr:uid="{00000000-0005-0000-0000-00004C7B0000}"/>
    <cellStyle name="Normal 40 7 3 4 2 2 7 2" xfId="22687" xr:uid="{00000000-0005-0000-0000-00004D7B0000}"/>
    <cellStyle name="Normal 40 7 3 4 2 2 8" xfId="4675" xr:uid="{00000000-0005-0000-0000-00004E7B0000}"/>
    <cellStyle name="Normal 40 7 3 4 2 2 9" xfId="20815" xr:uid="{00000000-0005-0000-0000-00004F7B0000}"/>
    <cellStyle name="Normal 40 7 3 4 2 3" xfId="13405" xr:uid="{00000000-0005-0000-0000-0000507B0000}"/>
    <cellStyle name="Normal 40 7 3 4 2 3 2" xfId="41033" xr:uid="{00000000-0005-0000-0000-0000517B0000}"/>
    <cellStyle name="Normal 40 7 3 4 2 3 3" xfId="37519" xr:uid="{00000000-0005-0000-0000-0000527B0000}"/>
    <cellStyle name="Normal 40 7 3 4 2 3 4" xfId="31572" xr:uid="{00000000-0005-0000-0000-0000537B0000}"/>
    <cellStyle name="Normal 40 7 3 4 2 3 5" xfId="25515" xr:uid="{00000000-0005-0000-0000-0000547B0000}"/>
    <cellStyle name="Normal 40 7 3 4 2 4" xfId="15776" xr:uid="{00000000-0005-0000-0000-0000557B0000}"/>
    <cellStyle name="Normal 40 7 3 4 2 4 2" xfId="43404" xr:uid="{00000000-0005-0000-0000-0000567B0000}"/>
    <cellStyle name="Normal 40 7 3 4 2 4 3" xfId="27212" xr:uid="{00000000-0005-0000-0000-0000577B0000}"/>
    <cellStyle name="Normal 40 7 3 4 2 5" xfId="11464" xr:uid="{00000000-0005-0000-0000-0000587B0000}"/>
    <cellStyle name="Normal 40 7 3 4 2 5 2" xfId="39235" xr:uid="{00000000-0005-0000-0000-0000597B0000}"/>
    <cellStyle name="Normal 40 7 3 4 2 5 3" xfId="24016" xr:uid="{00000000-0005-0000-0000-00005A7B0000}"/>
    <cellStyle name="Normal 40 7 3 4 2 6" xfId="18398" xr:uid="{00000000-0005-0000-0000-00005B7B0000}"/>
    <cellStyle name="Normal 40 7 3 4 2 6 2" xfId="35979" xr:uid="{00000000-0005-0000-0000-00005C7B0000}"/>
    <cellStyle name="Normal 40 7 3 4 2 7" xfId="9748" xr:uid="{00000000-0005-0000-0000-00005D7B0000}"/>
    <cellStyle name="Normal 40 7 3 4 2 7 2" xfId="33444" xr:uid="{00000000-0005-0000-0000-00005E7B0000}"/>
    <cellStyle name="Normal 40 7 3 4 2 8" xfId="7876" xr:uid="{00000000-0005-0000-0000-00005F7B0000}"/>
    <cellStyle name="Normal 40 7 3 4 2 8 2" xfId="29700" xr:uid="{00000000-0005-0000-0000-0000607B0000}"/>
    <cellStyle name="Normal 40 7 3 4 2 9" xfId="6004" xr:uid="{00000000-0005-0000-0000-0000617B0000}"/>
    <cellStyle name="Normal 40 7 3 4 2 9 2" xfId="22144" xr:uid="{00000000-0005-0000-0000-0000627B0000}"/>
    <cellStyle name="Normal 40 7 3 4 3" xfId="2480" xr:uid="{00000000-0005-0000-0000-0000637B0000}"/>
    <cellStyle name="Normal 40 7 3 4 3 10" xfId="20492" xr:uid="{00000000-0005-0000-0000-0000647B0000}"/>
    <cellStyle name="Normal 40 7 3 4 3 2" xfId="13553" xr:uid="{00000000-0005-0000-0000-0000657B0000}"/>
    <cellStyle name="Normal 40 7 3 4 3 2 2" xfId="41181" xr:uid="{00000000-0005-0000-0000-0000667B0000}"/>
    <cellStyle name="Normal 40 7 3 4 3 2 3" xfId="37739" xr:uid="{00000000-0005-0000-0000-0000677B0000}"/>
    <cellStyle name="Normal 40 7 3 4 3 2 4" xfId="31792" xr:uid="{00000000-0005-0000-0000-0000687B0000}"/>
    <cellStyle name="Normal 40 7 3 4 3 2 5" xfId="25663" xr:uid="{00000000-0005-0000-0000-0000697B0000}"/>
    <cellStyle name="Normal 40 7 3 4 3 3" xfId="15924" xr:uid="{00000000-0005-0000-0000-00006A7B0000}"/>
    <cellStyle name="Normal 40 7 3 4 3 3 2" xfId="43552" xr:uid="{00000000-0005-0000-0000-00006B7B0000}"/>
    <cellStyle name="Normal 40 7 3 4 3 3 3" xfId="27379" xr:uid="{00000000-0005-0000-0000-00006C7B0000}"/>
    <cellStyle name="Normal 40 7 3 4 3 4" xfId="11141" xr:uid="{00000000-0005-0000-0000-00006D7B0000}"/>
    <cellStyle name="Normal 40 7 3 4 3 4 2" xfId="38912" xr:uid="{00000000-0005-0000-0000-00006E7B0000}"/>
    <cellStyle name="Normal 40 7 3 4 3 4 3" xfId="24236" xr:uid="{00000000-0005-0000-0000-00006F7B0000}"/>
    <cellStyle name="Normal 40 7 3 4 3 5" xfId="18618" xr:uid="{00000000-0005-0000-0000-0000707B0000}"/>
    <cellStyle name="Normal 40 7 3 4 3 5 2" xfId="36146" xr:uid="{00000000-0005-0000-0000-0000717B0000}"/>
    <cellStyle name="Normal 40 7 3 4 3 6" xfId="9968" xr:uid="{00000000-0005-0000-0000-0000727B0000}"/>
    <cellStyle name="Normal 40 7 3 4 3 6 2" xfId="33664" xr:uid="{00000000-0005-0000-0000-0000737B0000}"/>
    <cellStyle name="Normal 40 7 3 4 3 7" xfId="8096" xr:uid="{00000000-0005-0000-0000-0000747B0000}"/>
    <cellStyle name="Normal 40 7 3 4 3 7 2" xfId="29920" xr:uid="{00000000-0005-0000-0000-0000757B0000}"/>
    <cellStyle name="Normal 40 7 3 4 3 8" xfId="6224" xr:uid="{00000000-0005-0000-0000-0000767B0000}"/>
    <cellStyle name="Normal 40 7 3 4 3 8 2" xfId="22364" xr:uid="{00000000-0005-0000-0000-0000777B0000}"/>
    <cellStyle name="Normal 40 7 3 4 3 9" xfId="4352" xr:uid="{00000000-0005-0000-0000-0000787B0000}"/>
    <cellStyle name="Normal 40 7 3 4 4" xfId="1936" xr:uid="{00000000-0005-0000-0000-0000797B0000}"/>
    <cellStyle name="Normal 40 7 3 4 4 2" xfId="16406" xr:uid="{00000000-0005-0000-0000-00007A7B0000}"/>
    <cellStyle name="Normal 40 7 3 4 4 2 2" xfId="44034" xr:uid="{00000000-0005-0000-0000-00007B7B0000}"/>
    <cellStyle name="Normal 40 7 3 4 4 2 3" xfId="31249" xr:uid="{00000000-0005-0000-0000-00007C7B0000}"/>
    <cellStyle name="Normal 40 7 3 4 4 2 4" xfId="26145" xr:uid="{00000000-0005-0000-0000-00007D7B0000}"/>
    <cellStyle name="Normal 40 7 3 4 4 3" xfId="14035" xr:uid="{00000000-0005-0000-0000-00007E7B0000}"/>
    <cellStyle name="Normal 40 7 3 4 4 3 2" xfId="41663" xr:uid="{00000000-0005-0000-0000-00007F7B0000}"/>
    <cellStyle name="Normal 40 7 3 4 4 3 3" xfId="27876" xr:uid="{00000000-0005-0000-0000-0000807B0000}"/>
    <cellStyle name="Normal 40 7 3 4 4 4" xfId="18075" xr:uid="{00000000-0005-0000-0000-0000817B0000}"/>
    <cellStyle name="Normal 40 7 3 4 4 4 2" xfId="36643" xr:uid="{00000000-0005-0000-0000-0000827B0000}"/>
    <cellStyle name="Normal 40 7 3 4 4 4 3" xfId="23693" xr:uid="{00000000-0005-0000-0000-0000837B0000}"/>
    <cellStyle name="Normal 40 7 3 4 4 5" xfId="9425" xr:uid="{00000000-0005-0000-0000-0000847B0000}"/>
    <cellStyle name="Normal 40 7 3 4 4 5 2" xfId="33121" xr:uid="{00000000-0005-0000-0000-0000857B0000}"/>
    <cellStyle name="Normal 40 7 3 4 4 6" xfId="7553" xr:uid="{00000000-0005-0000-0000-0000867B0000}"/>
    <cellStyle name="Normal 40 7 3 4 4 6 2" xfId="29377" xr:uid="{00000000-0005-0000-0000-0000877B0000}"/>
    <cellStyle name="Normal 40 7 3 4 4 7" xfId="5681" xr:uid="{00000000-0005-0000-0000-0000887B0000}"/>
    <cellStyle name="Normal 40 7 3 4 4 7 2" xfId="21821" xr:uid="{00000000-0005-0000-0000-0000897B0000}"/>
    <cellStyle name="Normal 40 7 3 4 4 8" xfId="3809" xr:uid="{00000000-0005-0000-0000-00008A7B0000}"/>
    <cellStyle name="Normal 40 7 3 4 4 9" xfId="19949" xr:uid="{00000000-0005-0000-0000-00008B7B0000}"/>
    <cellStyle name="Normal 40 7 3 4 5" xfId="12748" xr:uid="{00000000-0005-0000-0000-00008C7B0000}"/>
    <cellStyle name="Normal 40 7 3 4 5 2" xfId="15221" xr:uid="{00000000-0005-0000-0000-00008D7B0000}"/>
    <cellStyle name="Normal 40 7 3 4 5 2 2" xfId="42849" xr:uid="{00000000-0005-0000-0000-00008E7B0000}"/>
    <cellStyle name="Normal 40 7 3 4 5 2 3" xfId="34750" xr:uid="{00000000-0005-0000-0000-00008F7B0000}"/>
    <cellStyle name="Normal 40 7 3 4 5 3" xfId="40477" xr:uid="{00000000-0005-0000-0000-0000907B0000}"/>
    <cellStyle name="Normal 40 7 3 4 5 4" xfId="37196" xr:uid="{00000000-0005-0000-0000-0000917B0000}"/>
    <cellStyle name="Normal 40 7 3 4 5 5" xfId="30617" xr:uid="{00000000-0005-0000-0000-0000927B0000}"/>
    <cellStyle name="Normal 40 7 3 4 5 6" xfId="24960" xr:uid="{00000000-0005-0000-0000-0000937B0000}"/>
    <cellStyle name="Normal 40 7 3 4 6" xfId="12237" xr:uid="{00000000-0005-0000-0000-0000947B0000}"/>
    <cellStyle name="Normal 40 7 3 4 6 2" xfId="39984" xr:uid="{00000000-0005-0000-0000-0000957B0000}"/>
    <cellStyle name="Normal 40 7 3 4 6 3" xfId="34514" xr:uid="{00000000-0005-0000-0000-0000967B0000}"/>
    <cellStyle name="Normal 40 7 3 4 6 4" xfId="26844" xr:uid="{00000000-0005-0000-0000-0000977B0000}"/>
    <cellStyle name="Normal 40 7 3 4 7" xfId="14728" xr:uid="{00000000-0005-0000-0000-0000987B0000}"/>
    <cellStyle name="Normal 40 7 3 4 7 2" xfId="42356" xr:uid="{00000000-0005-0000-0000-0000997B0000}"/>
    <cellStyle name="Normal 40 7 3 4 7 3" xfId="23061" xr:uid="{00000000-0005-0000-0000-00009A7B0000}"/>
    <cellStyle name="Normal 40 7 3 4 8" xfId="16948" xr:uid="{00000000-0005-0000-0000-00009B7B0000}"/>
    <cellStyle name="Normal 40 7 3 4 8 2" xfId="44576" xr:uid="{00000000-0005-0000-0000-00009C7B0000}"/>
    <cellStyle name="Normal 40 7 3 4 9" xfId="10665" xr:uid="{00000000-0005-0000-0000-00009D7B0000}"/>
    <cellStyle name="Normal 40 7 3 4 9 2" xfId="38436" xr:uid="{00000000-0005-0000-0000-00009E7B0000}"/>
    <cellStyle name="Normal 40 7 3 5" xfId="1151" xr:uid="{00000000-0005-0000-0000-00009F7B0000}"/>
    <cellStyle name="Normal 40 7 3 5 10" xfId="8640" xr:uid="{00000000-0005-0000-0000-0000A07B0000}"/>
    <cellStyle name="Normal 40 7 3 5 10 2" xfId="32336" xr:uid="{00000000-0005-0000-0000-0000A17B0000}"/>
    <cellStyle name="Normal 40 7 3 5 11" xfId="6768" xr:uid="{00000000-0005-0000-0000-0000A27B0000}"/>
    <cellStyle name="Normal 40 7 3 5 11 2" xfId="28592" xr:uid="{00000000-0005-0000-0000-0000A37B0000}"/>
    <cellStyle name="Normal 40 7 3 5 12" xfId="4896" xr:uid="{00000000-0005-0000-0000-0000A47B0000}"/>
    <cellStyle name="Normal 40 7 3 5 12 2" xfId="21036" xr:uid="{00000000-0005-0000-0000-0000A57B0000}"/>
    <cellStyle name="Normal 40 7 3 5 13" xfId="3024" xr:uid="{00000000-0005-0000-0000-0000A67B0000}"/>
    <cellStyle name="Normal 40 7 3 5 14" xfId="19164" xr:uid="{00000000-0005-0000-0000-0000A77B0000}"/>
    <cellStyle name="Normal 40 7 3 5 2" xfId="2650" xr:uid="{00000000-0005-0000-0000-0000A87B0000}"/>
    <cellStyle name="Normal 40 7 3 5 2 10" xfId="20662" xr:uid="{00000000-0005-0000-0000-0000A97B0000}"/>
    <cellStyle name="Normal 40 7 3 5 2 2" xfId="13715" xr:uid="{00000000-0005-0000-0000-0000AA7B0000}"/>
    <cellStyle name="Normal 40 7 3 5 2 2 2" xfId="41343" xr:uid="{00000000-0005-0000-0000-0000AB7B0000}"/>
    <cellStyle name="Normal 40 7 3 5 2 2 3" xfId="37909" xr:uid="{00000000-0005-0000-0000-0000AC7B0000}"/>
    <cellStyle name="Normal 40 7 3 5 2 2 4" xfId="31962" xr:uid="{00000000-0005-0000-0000-0000AD7B0000}"/>
    <cellStyle name="Normal 40 7 3 5 2 2 5" xfId="25825" xr:uid="{00000000-0005-0000-0000-0000AE7B0000}"/>
    <cellStyle name="Normal 40 7 3 5 2 3" xfId="16086" xr:uid="{00000000-0005-0000-0000-0000AF7B0000}"/>
    <cellStyle name="Normal 40 7 3 5 2 3 2" xfId="43714" xr:uid="{00000000-0005-0000-0000-0000B07B0000}"/>
    <cellStyle name="Normal 40 7 3 5 2 3 3" xfId="27549" xr:uid="{00000000-0005-0000-0000-0000B17B0000}"/>
    <cellStyle name="Normal 40 7 3 5 2 4" xfId="11515" xr:uid="{00000000-0005-0000-0000-0000B27B0000}"/>
    <cellStyle name="Normal 40 7 3 5 2 4 2" xfId="39286" xr:uid="{00000000-0005-0000-0000-0000B37B0000}"/>
    <cellStyle name="Normal 40 7 3 5 2 4 3" xfId="24406" xr:uid="{00000000-0005-0000-0000-0000B47B0000}"/>
    <cellStyle name="Normal 40 7 3 5 2 5" xfId="18788" xr:uid="{00000000-0005-0000-0000-0000B57B0000}"/>
    <cellStyle name="Normal 40 7 3 5 2 5 2" xfId="36316" xr:uid="{00000000-0005-0000-0000-0000B67B0000}"/>
    <cellStyle name="Normal 40 7 3 5 2 6" xfId="10138" xr:uid="{00000000-0005-0000-0000-0000B77B0000}"/>
    <cellStyle name="Normal 40 7 3 5 2 6 2" xfId="33834" xr:uid="{00000000-0005-0000-0000-0000B87B0000}"/>
    <cellStyle name="Normal 40 7 3 5 2 7" xfId="8266" xr:uid="{00000000-0005-0000-0000-0000B97B0000}"/>
    <cellStyle name="Normal 40 7 3 5 2 7 2" xfId="30090" xr:uid="{00000000-0005-0000-0000-0000BA7B0000}"/>
    <cellStyle name="Normal 40 7 3 5 2 8" xfId="6394" xr:uid="{00000000-0005-0000-0000-0000BB7B0000}"/>
    <cellStyle name="Normal 40 7 3 5 2 8 2" xfId="22534" xr:uid="{00000000-0005-0000-0000-0000BC7B0000}"/>
    <cellStyle name="Normal 40 7 3 5 2 9" xfId="4522" xr:uid="{00000000-0005-0000-0000-0000BD7B0000}"/>
    <cellStyle name="Normal 40 7 3 5 3" xfId="2106" xr:uid="{00000000-0005-0000-0000-0000BE7B0000}"/>
    <cellStyle name="Normal 40 7 3 5 3 10" xfId="20119" xr:uid="{00000000-0005-0000-0000-0000BF7B0000}"/>
    <cellStyle name="Normal 40 7 3 5 3 2" xfId="14201" xr:uid="{00000000-0005-0000-0000-0000C07B0000}"/>
    <cellStyle name="Normal 40 7 3 5 3 2 2" xfId="41829" xr:uid="{00000000-0005-0000-0000-0000C17B0000}"/>
    <cellStyle name="Normal 40 7 3 5 3 2 3" xfId="31419" xr:uid="{00000000-0005-0000-0000-0000C27B0000}"/>
    <cellStyle name="Normal 40 7 3 5 3 2 4" xfId="26311" xr:uid="{00000000-0005-0000-0000-0000C37B0000}"/>
    <cellStyle name="Normal 40 7 3 5 3 3" xfId="16572" xr:uid="{00000000-0005-0000-0000-0000C47B0000}"/>
    <cellStyle name="Normal 40 7 3 5 3 3 2" xfId="44200" xr:uid="{00000000-0005-0000-0000-0000C57B0000}"/>
    <cellStyle name="Normal 40 7 3 5 3 3 3" xfId="28052" xr:uid="{00000000-0005-0000-0000-0000C67B0000}"/>
    <cellStyle name="Normal 40 7 3 5 3 4" xfId="10988" xr:uid="{00000000-0005-0000-0000-0000C77B0000}"/>
    <cellStyle name="Normal 40 7 3 5 3 4 2" xfId="38759" xr:uid="{00000000-0005-0000-0000-0000C87B0000}"/>
    <cellStyle name="Normal 40 7 3 5 3 4 3" xfId="23863" xr:uid="{00000000-0005-0000-0000-0000C97B0000}"/>
    <cellStyle name="Normal 40 7 3 5 3 5" xfId="18245" xr:uid="{00000000-0005-0000-0000-0000CA7B0000}"/>
    <cellStyle name="Normal 40 7 3 5 3 5 2" xfId="36819" xr:uid="{00000000-0005-0000-0000-0000CB7B0000}"/>
    <cellStyle name="Normal 40 7 3 5 3 6" xfId="9595" xr:uid="{00000000-0005-0000-0000-0000CC7B0000}"/>
    <cellStyle name="Normal 40 7 3 5 3 6 2" xfId="33291" xr:uid="{00000000-0005-0000-0000-0000CD7B0000}"/>
    <cellStyle name="Normal 40 7 3 5 3 7" xfId="7723" xr:uid="{00000000-0005-0000-0000-0000CE7B0000}"/>
    <cellStyle name="Normal 40 7 3 5 3 7 2" xfId="29547" xr:uid="{00000000-0005-0000-0000-0000CF7B0000}"/>
    <cellStyle name="Normal 40 7 3 5 3 8" xfId="5851" xr:uid="{00000000-0005-0000-0000-0000D07B0000}"/>
    <cellStyle name="Normal 40 7 3 5 3 8 2" xfId="21991" xr:uid="{00000000-0005-0000-0000-0000D17B0000}"/>
    <cellStyle name="Normal 40 7 3 5 3 9" xfId="3979" xr:uid="{00000000-0005-0000-0000-0000D27B0000}"/>
    <cellStyle name="Normal 40 7 3 5 4" xfId="12565" xr:uid="{00000000-0005-0000-0000-0000D37B0000}"/>
    <cellStyle name="Normal 40 7 3 5 4 2" xfId="15054" xr:uid="{00000000-0005-0000-0000-0000D47B0000}"/>
    <cellStyle name="Normal 40 7 3 5 4 2 2" xfId="42682" xr:uid="{00000000-0005-0000-0000-0000D57B0000}"/>
    <cellStyle name="Normal 40 7 3 5 4 2 3" xfId="34679" xr:uid="{00000000-0005-0000-0000-0000D67B0000}"/>
    <cellStyle name="Normal 40 7 3 5 4 3" xfId="40310" xr:uid="{00000000-0005-0000-0000-0000D77B0000}"/>
    <cellStyle name="Normal 40 7 3 5 4 4" xfId="37366" xr:uid="{00000000-0005-0000-0000-0000D87B0000}"/>
    <cellStyle name="Normal 40 7 3 5 4 5" xfId="30464" xr:uid="{00000000-0005-0000-0000-0000D97B0000}"/>
    <cellStyle name="Normal 40 7 3 5 4 6" xfId="24793" xr:uid="{00000000-0005-0000-0000-0000DA7B0000}"/>
    <cellStyle name="Normal 40 7 3 5 5" xfId="12084" xr:uid="{00000000-0005-0000-0000-0000DB7B0000}"/>
    <cellStyle name="Normal 40 7 3 5 5 2" xfId="39831" xr:uid="{00000000-0005-0000-0000-0000DC7B0000}"/>
    <cellStyle name="Normal 40 7 3 5 5 3" xfId="34361" xr:uid="{00000000-0005-0000-0000-0000DD7B0000}"/>
    <cellStyle name="Normal 40 7 3 5 5 4" xfId="27021" xr:uid="{00000000-0005-0000-0000-0000DE7B0000}"/>
    <cellStyle name="Normal 40 7 3 5 6" xfId="14575" xr:uid="{00000000-0005-0000-0000-0000DF7B0000}"/>
    <cellStyle name="Normal 40 7 3 5 6 2" xfId="42203" xr:uid="{00000000-0005-0000-0000-0000E07B0000}"/>
    <cellStyle name="Normal 40 7 3 5 6 3" xfId="22908" xr:uid="{00000000-0005-0000-0000-0000E17B0000}"/>
    <cellStyle name="Normal 40 7 3 5 7" xfId="16795" xr:uid="{00000000-0005-0000-0000-0000E27B0000}"/>
    <cellStyle name="Normal 40 7 3 5 7 2" xfId="44423" xr:uid="{00000000-0005-0000-0000-0000E37B0000}"/>
    <cellStyle name="Normal 40 7 3 5 8" xfId="10512" xr:uid="{00000000-0005-0000-0000-0000E47B0000}"/>
    <cellStyle name="Normal 40 7 3 5 8 2" xfId="38283" xr:uid="{00000000-0005-0000-0000-0000E57B0000}"/>
    <cellStyle name="Normal 40 7 3 5 9" xfId="17290" xr:uid="{00000000-0005-0000-0000-0000E67B0000}"/>
    <cellStyle name="Normal 40 7 3 5 9 2" xfId="35788" xr:uid="{00000000-0005-0000-0000-0000E77B0000}"/>
    <cellStyle name="Normal 40 7 3 6" xfId="1784" xr:uid="{00000000-0005-0000-0000-0000E87B0000}"/>
    <cellStyle name="Normal 40 7 3 6 10" xfId="3657" xr:uid="{00000000-0005-0000-0000-0000E97B0000}"/>
    <cellStyle name="Normal 40 7 3 6 11" xfId="19797" xr:uid="{00000000-0005-0000-0000-0000EA7B0000}"/>
    <cellStyle name="Normal 40 7 3 6 2" xfId="12810" xr:uid="{00000000-0005-0000-0000-0000EB7B0000}"/>
    <cellStyle name="Normal 40 7 3 6 2 2" xfId="15278" xr:uid="{00000000-0005-0000-0000-0000EC7B0000}"/>
    <cellStyle name="Normal 40 7 3 6 2 2 2" xfId="42906" xr:uid="{00000000-0005-0000-0000-0000ED7B0000}"/>
    <cellStyle name="Normal 40 7 3 6 2 3" xfId="40534" xr:uid="{00000000-0005-0000-0000-0000EE7B0000}"/>
    <cellStyle name="Normal 40 7 3 6 2 4" xfId="37044" xr:uid="{00000000-0005-0000-0000-0000EF7B0000}"/>
    <cellStyle name="Normal 40 7 3 6 2 5" xfId="31097" xr:uid="{00000000-0005-0000-0000-0000F07B0000}"/>
    <cellStyle name="Normal 40 7 3 6 2 6" xfId="25017" xr:uid="{00000000-0005-0000-0000-0000F17B0000}"/>
    <cellStyle name="Normal 40 7 3 6 3" xfId="11931" xr:uid="{00000000-0005-0000-0000-0000F27B0000}"/>
    <cellStyle name="Normal 40 7 3 6 3 2" xfId="39678" xr:uid="{00000000-0005-0000-0000-0000F37B0000}"/>
    <cellStyle name="Normal 40 7 3 6 3 3" xfId="34208" xr:uid="{00000000-0005-0000-0000-0000F47B0000}"/>
    <cellStyle name="Normal 40 7 3 6 3 4" xfId="26743" xr:uid="{00000000-0005-0000-0000-0000F57B0000}"/>
    <cellStyle name="Normal 40 7 3 6 4" xfId="14422" xr:uid="{00000000-0005-0000-0000-0000F67B0000}"/>
    <cellStyle name="Normal 40 7 3 6 4 2" xfId="42050" xr:uid="{00000000-0005-0000-0000-0000F77B0000}"/>
    <cellStyle name="Normal 40 7 3 6 4 3" xfId="23541" xr:uid="{00000000-0005-0000-0000-0000F87B0000}"/>
    <cellStyle name="Normal 40 7 3 6 5" xfId="11311" xr:uid="{00000000-0005-0000-0000-0000F97B0000}"/>
    <cellStyle name="Normal 40 7 3 6 5 2" xfId="39082" xr:uid="{00000000-0005-0000-0000-0000FA7B0000}"/>
    <cellStyle name="Normal 40 7 3 6 6" xfId="17923" xr:uid="{00000000-0005-0000-0000-0000FB7B0000}"/>
    <cellStyle name="Normal 40 7 3 6 6 2" xfId="35511" xr:uid="{00000000-0005-0000-0000-0000FC7B0000}"/>
    <cellStyle name="Normal 40 7 3 6 7" xfId="9273" xr:uid="{00000000-0005-0000-0000-0000FD7B0000}"/>
    <cellStyle name="Normal 40 7 3 6 7 2" xfId="32969" xr:uid="{00000000-0005-0000-0000-0000FE7B0000}"/>
    <cellStyle name="Normal 40 7 3 6 8" xfId="7401" xr:uid="{00000000-0005-0000-0000-0000FF7B0000}"/>
    <cellStyle name="Normal 40 7 3 6 8 2" xfId="29225" xr:uid="{00000000-0005-0000-0000-0000007C0000}"/>
    <cellStyle name="Normal 40 7 3 6 9" xfId="5529" xr:uid="{00000000-0005-0000-0000-0000017C0000}"/>
    <cellStyle name="Normal 40 7 3 6 9 2" xfId="21669" xr:uid="{00000000-0005-0000-0000-0000027C0000}"/>
    <cellStyle name="Normal 40 7 3 7" xfId="2328" xr:uid="{00000000-0005-0000-0000-0000037C0000}"/>
    <cellStyle name="Normal 40 7 3 7 10" xfId="20340" xr:uid="{00000000-0005-0000-0000-0000047C0000}"/>
    <cellStyle name="Normal 40 7 3 7 2" xfId="13155" xr:uid="{00000000-0005-0000-0000-0000057C0000}"/>
    <cellStyle name="Normal 40 7 3 7 2 2" xfId="40801" xr:uid="{00000000-0005-0000-0000-0000067C0000}"/>
    <cellStyle name="Normal 40 7 3 7 2 3" xfId="37587" xr:uid="{00000000-0005-0000-0000-0000077C0000}"/>
    <cellStyle name="Normal 40 7 3 7 2 4" xfId="31640" xr:uid="{00000000-0005-0000-0000-0000087C0000}"/>
    <cellStyle name="Normal 40 7 3 7 2 5" xfId="25284" xr:uid="{00000000-0005-0000-0000-0000097C0000}"/>
    <cellStyle name="Normal 40 7 3 7 3" xfId="15545" xr:uid="{00000000-0005-0000-0000-00000A7C0000}"/>
    <cellStyle name="Normal 40 7 3 7 3 2" xfId="43173" xr:uid="{00000000-0005-0000-0000-00000B7C0000}"/>
    <cellStyle name="Normal 40 7 3 7 3 3" xfId="26581" xr:uid="{00000000-0005-0000-0000-00000C7C0000}"/>
    <cellStyle name="Normal 40 7 3 7 4" xfId="10835" xr:uid="{00000000-0005-0000-0000-00000D7C0000}"/>
    <cellStyle name="Normal 40 7 3 7 4 2" xfId="38606" xr:uid="{00000000-0005-0000-0000-00000E7C0000}"/>
    <cellStyle name="Normal 40 7 3 7 4 3" xfId="24084" xr:uid="{00000000-0005-0000-0000-00000F7C0000}"/>
    <cellStyle name="Normal 40 7 3 7 5" xfId="18466" xr:uid="{00000000-0005-0000-0000-0000107C0000}"/>
    <cellStyle name="Normal 40 7 3 7 5 2" xfId="35349" xr:uid="{00000000-0005-0000-0000-0000117C0000}"/>
    <cellStyle name="Normal 40 7 3 7 6" xfId="9816" xr:uid="{00000000-0005-0000-0000-0000127C0000}"/>
    <cellStyle name="Normal 40 7 3 7 6 2" xfId="33512" xr:uid="{00000000-0005-0000-0000-0000137C0000}"/>
    <cellStyle name="Normal 40 7 3 7 7" xfId="7944" xr:uid="{00000000-0005-0000-0000-0000147C0000}"/>
    <cellStyle name="Normal 40 7 3 7 7 2" xfId="29768" xr:uid="{00000000-0005-0000-0000-0000157C0000}"/>
    <cellStyle name="Normal 40 7 3 7 8" xfId="6072" xr:uid="{00000000-0005-0000-0000-0000167C0000}"/>
    <cellStyle name="Normal 40 7 3 7 8 2" xfId="22212" xr:uid="{00000000-0005-0000-0000-0000177C0000}"/>
    <cellStyle name="Normal 40 7 3 7 9" xfId="4200" xr:uid="{00000000-0005-0000-0000-0000187C0000}"/>
    <cellStyle name="Normal 40 7 3 8" xfId="1627" xr:uid="{00000000-0005-0000-0000-0000197C0000}"/>
    <cellStyle name="Normal 40 7 3 8 2" xfId="16305" xr:uid="{00000000-0005-0000-0000-00001A7C0000}"/>
    <cellStyle name="Normal 40 7 3 8 2 2" xfId="43933" xr:uid="{00000000-0005-0000-0000-00001B7C0000}"/>
    <cellStyle name="Normal 40 7 3 8 2 3" xfId="30940" xr:uid="{00000000-0005-0000-0000-00001C7C0000}"/>
    <cellStyle name="Normal 40 7 3 8 2 4" xfId="26044" xr:uid="{00000000-0005-0000-0000-00001D7C0000}"/>
    <cellStyle name="Normal 40 7 3 8 3" xfId="13934" xr:uid="{00000000-0005-0000-0000-00001E7C0000}"/>
    <cellStyle name="Normal 40 7 3 8 3 2" xfId="41562" xr:uid="{00000000-0005-0000-0000-00001F7C0000}"/>
    <cellStyle name="Normal 40 7 3 8 3 3" xfId="27775" xr:uid="{00000000-0005-0000-0000-0000207C0000}"/>
    <cellStyle name="Normal 40 7 3 8 4" xfId="17766" xr:uid="{00000000-0005-0000-0000-0000217C0000}"/>
    <cellStyle name="Normal 40 7 3 8 4 2" xfId="36542" xr:uid="{00000000-0005-0000-0000-0000227C0000}"/>
    <cellStyle name="Normal 40 7 3 8 4 3" xfId="23384" xr:uid="{00000000-0005-0000-0000-0000237C0000}"/>
    <cellStyle name="Normal 40 7 3 8 5" xfId="9116" xr:uid="{00000000-0005-0000-0000-0000247C0000}"/>
    <cellStyle name="Normal 40 7 3 8 5 2" xfId="32812" xr:uid="{00000000-0005-0000-0000-0000257C0000}"/>
    <cellStyle name="Normal 40 7 3 8 6" xfId="7244" xr:uid="{00000000-0005-0000-0000-0000267C0000}"/>
    <cellStyle name="Normal 40 7 3 8 6 2" xfId="29068" xr:uid="{00000000-0005-0000-0000-0000277C0000}"/>
    <cellStyle name="Normal 40 7 3 8 7" xfId="5372" xr:uid="{00000000-0005-0000-0000-0000287C0000}"/>
    <cellStyle name="Normal 40 7 3 8 7 2" xfId="21512" xr:uid="{00000000-0005-0000-0000-0000297C0000}"/>
    <cellStyle name="Normal 40 7 3 8 8" xfId="3500" xr:uid="{00000000-0005-0000-0000-00002A7C0000}"/>
    <cellStyle name="Normal 40 7 3 8 9" xfId="19640" xr:uid="{00000000-0005-0000-0000-00002B7C0000}"/>
    <cellStyle name="Normal 40 7 3 9" xfId="1474" xr:uid="{00000000-0005-0000-0000-00002C7C0000}"/>
    <cellStyle name="Normal 40 7 3 9 2" xfId="14898" xr:uid="{00000000-0005-0000-0000-00002D7C0000}"/>
    <cellStyle name="Normal 40 7 3 9 2 2" xfId="42526" xr:uid="{00000000-0005-0000-0000-00002E7C0000}"/>
    <cellStyle name="Normal 40 7 3 9 2 3" xfId="30787" xr:uid="{00000000-0005-0000-0000-00002F7C0000}"/>
    <cellStyle name="Normal 40 7 3 9 2 4" xfId="28216" xr:uid="{00000000-0005-0000-0000-0000307C0000}"/>
    <cellStyle name="Normal 40 7 3 9 3" xfId="12407" xr:uid="{00000000-0005-0000-0000-0000317C0000}"/>
    <cellStyle name="Normal 40 7 3 9 3 2" xfId="40154" xr:uid="{00000000-0005-0000-0000-0000327C0000}"/>
    <cellStyle name="Normal 40 7 3 9 3 3" xfId="23231" xr:uid="{00000000-0005-0000-0000-0000337C0000}"/>
    <cellStyle name="Normal 40 7 3 9 4" xfId="17613" xr:uid="{00000000-0005-0000-0000-0000347C0000}"/>
    <cellStyle name="Normal 40 7 3 9 4 2" xfId="35191" xr:uid="{00000000-0005-0000-0000-0000357C0000}"/>
    <cellStyle name="Normal 40 7 3 9 5" xfId="8963" xr:uid="{00000000-0005-0000-0000-0000367C0000}"/>
    <cellStyle name="Normal 40 7 3 9 5 2" xfId="32659" xr:uid="{00000000-0005-0000-0000-0000377C0000}"/>
    <cellStyle name="Normal 40 7 3 9 6" xfId="7091" xr:uid="{00000000-0005-0000-0000-0000387C0000}"/>
    <cellStyle name="Normal 40 7 3 9 6 2" xfId="28915" xr:uid="{00000000-0005-0000-0000-0000397C0000}"/>
    <cellStyle name="Normal 40 7 3 9 7" xfId="5219" xr:uid="{00000000-0005-0000-0000-00003A7C0000}"/>
    <cellStyle name="Normal 40 7 3 9 7 2" xfId="21359" xr:uid="{00000000-0005-0000-0000-00003B7C0000}"/>
    <cellStyle name="Normal 40 7 3 9 8" xfId="3347" xr:uid="{00000000-0005-0000-0000-00003C7C0000}"/>
    <cellStyle name="Normal 40 7 3 9 9" xfId="19487" xr:uid="{00000000-0005-0000-0000-00003D7C0000}"/>
    <cellStyle name="Normal 40 7 4" xfId="1011" xr:uid="{00000000-0005-0000-0000-00003E7C0000}"/>
    <cellStyle name="Normal 40 7 4 10" xfId="11795" xr:uid="{00000000-0005-0000-0000-00003F7C0000}"/>
    <cellStyle name="Normal 40 7 4 10 2" xfId="39548" xr:uid="{00000000-0005-0000-0000-0000407C0000}"/>
    <cellStyle name="Normal 40 7 4 10 3" xfId="36904" xr:uid="{00000000-0005-0000-0000-0000417C0000}"/>
    <cellStyle name="Normal 40 7 4 10 4" xfId="30328" xr:uid="{00000000-0005-0000-0000-0000427C0000}"/>
    <cellStyle name="Normal 40 7 4 10 5" xfId="24654" xr:uid="{00000000-0005-0000-0000-0000437C0000}"/>
    <cellStyle name="Normal 40 7 4 11" xfId="14286" xr:uid="{00000000-0005-0000-0000-0000447C0000}"/>
    <cellStyle name="Normal 40 7 4 11 2" xfId="41914" xr:uid="{00000000-0005-0000-0000-0000457C0000}"/>
    <cellStyle name="Normal 40 7 4 11 3" xfId="34072" xr:uid="{00000000-0005-0000-0000-0000467C0000}"/>
    <cellStyle name="Normal 40 7 4 11 4" xfId="26440" xr:uid="{00000000-0005-0000-0000-0000477C0000}"/>
    <cellStyle name="Normal 40 7 4 12" xfId="16659" xr:uid="{00000000-0005-0000-0000-0000487C0000}"/>
    <cellStyle name="Normal 40 7 4 12 2" xfId="44287" xr:uid="{00000000-0005-0000-0000-0000497C0000}"/>
    <cellStyle name="Normal 40 7 4 12 3" xfId="22772" xr:uid="{00000000-0005-0000-0000-00004A7C0000}"/>
    <cellStyle name="Normal 40 7 4 13" xfId="10376" xr:uid="{00000000-0005-0000-0000-00004B7C0000}"/>
    <cellStyle name="Normal 40 7 4 13 2" xfId="38147" xr:uid="{00000000-0005-0000-0000-00004C7C0000}"/>
    <cellStyle name="Normal 40 7 4 14" xfId="17154" xr:uid="{00000000-0005-0000-0000-00004D7C0000}"/>
    <cellStyle name="Normal 40 7 4 14 2" xfId="35055" xr:uid="{00000000-0005-0000-0000-00004E7C0000}"/>
    <cellStyle name="Normal 40 7 4 15" xfId="8504" xr:uid="{00000000-0005-0000-0000-00004F7C0000}"/>
    <cellStyle name="Normal 40 7 4 15 2" xfId="32200" xr:uid="{00000000-0005-0000-0000-0000507C0000}"/>
    <cellStyle name="Normal 40 7 4 16" xfId="6632" xr:uid="{00000000-0005-0000-0000-0000517C0000}"/>
    <cellStyle name="Normal 40 7 4 16 2" xfId="28456" xr:uid="{00000000-0005-0000-0000-0000527C0000}"/>
    <cellStyle name="Normal 40 7 4 17" xfId="4760" xr:uid="{00000000-0005-0000-0000-0000537C0000}"/>
    <cellStyle name="Normal 40 7 4 17 2" xfId="20900" xr:uid="{00000000-0005-0000-0000-0000547C0000}"/>
    <cellStyle name="Normal 40 7 4 18" xfId="2888" xr:uid="{00000000-0005-0000-0000-0000557C0000}"/>
    <cellStyle name="Normal 40 7 4 19" xfId="19028" xr:uid="{00000000-0005-0000-0000-0000567C0000}"/>
    <cellStyle name="Normal 40 7 4 2" xfId="1117" xr:uid="{00000000-0005-0000-0000-0000577C0000}"/>
    <cellStyle name="Normal 40 7 4 2 10" xfId="16761" xr:uid="{00000000-0005-0000-0000-0000587C0000}"/>
    <cellStyle name="Normal 40 7 4 2 10 2" xfId="44389" xr:uid="{00000000-0005-0000-0000-0000597C0000}"/>
    <cellStyle name="Normal 40 7 4 2 10 3" xfId="22874" xr:uid="{00000000-0005-0000-0000-00005A7C0000}"/>
    <cellStyle name="Normal 40 7 4 2 11" xfId="10478" xr:uid="{00000000-0005-0000-0000-00005B7C0000}"/>
    <cellStyle name="Normal 40 7 4 2 11 2" xfId="38249" xr:uid="{00000000-0005-0000-0000-00005C7C0000}"/>
    <cellStyle name="Normal 40 7 4 2 12" xfId="17256" xr:uid="{00000000-0005-0000-0000-00005D7C0000}"/>
    <cellStyle name="Normal 40 7 4 2 12 2" xfId="35157" xr:uid="{00000000-0005-0000-0000-00005E7C0000}"/>
    <cellStyle name="Normal 40 7 4 2 13" xfId="8606" xr:uid="{00000000-0005-0000-0000-00005F7C0000}"/>
    <cellStyle name="Normal 40 7 4 2 13 2" xfId="32302" xr:uid="{00000000-0005-0000-0000-0000607C0000}"/>
    <cellStyle name="Normal 40 7 4 2 14" xfId="6734" xr:uid="{00000000-0005-0000-0000-0000617C0000}"/>
    <cellStyle name="Normal 40 7 4 2 14 2" xfId="28558" xr:uid="{00000000-0005-0000-0000-0000627C0000}"/>
    <cellStyle name="Normal 40 7 4 2 15" xfId="4862" xr:uid="{00000000-0005-0000-0000-0000637C0000}"/>
    <cellStyle name="Normal 40 7 4 2 15 2" xfId="21002" xr:uid="{00000000-0005-0000-0000-0000647C0000}"/>
    <cellStyle name="Normal 40 7 4 2 16" xfId="2990" xr:uid="{00000000-0005-0000-0000-0000657C0000}"/>
    <cellStyle name="Normal 40 7 4 2 17" xfId="19130" xr:uid="{00000000-0005-0000-0000-0000667C0000}"/>
    <cellStyle name="Normal 40 7 4 2 2" xfId="1440" xr:uid="{00000000-0005-0000-0000-0000677C0000}"/>
    <cellStyle name="Normal 40 7 4 2 2 10" xfId="7057" xr:uid="{00000000-0005-0000-0000-0000687C0000}"/>
    <cellStyle name="Normal 40 7 4 2 2 10 2" xfId="28881" xr:uid="{00000000-0005-0000-0000-0000697C0000}"/>
    <cellStyle name="Normal 40 7 4 2 2 11" xfId="5185" xr:uid="{00000000-0005-0000-0000-00006A7C0000}"/>
    <cellStyle name="Normal 40 7 4 2 2 11 2" xfId="21325" xr:uid="{00000000-0005-0000-0000-00006B7C0000}"/>
    <cellStyle name="Normal 40 7 4 2 2 12" xfId="3313" xr:uid="{00000000-0005-0000-0000-00006C7C0000}"/>
    <cellStyle name="Normal 40 7 4 2 2 13" xfId="19453" xr:uid="{00000000-0005-0000-0000-00006D7C0000}"/>
    <cellStyle name="Normal 40 7 4 2 2 2" xfId="2616" xr:uid="{00000000-0005-0000-0000-00006E7C0000}"/>
    <cellStyle name="Normal 40 7 4 2 2 2 10" xfId="20628" xr:uid="{00000000-0005-0000-0000-00006F7C0000}"/>
    <cellStyle name="Normal 40 7 4 2 2 2 2" xfId="13689" xr:uid="{00000000-0005-0000-0000-0000707C0000}"/>
    <cellStyle name="Normal 40 7 4 2 2 2 2 2" xfId="41317" xr:uid="{00000000-0005-0000-0000-0000717C0000}"/>
    <cellStyle name="Normal 40 7 4 2 2 2 2 3" xfId="37875" xr:uid="{00000000-0005-0000-0000-0000727C0000}"/>
    <cellStyle name="Normal 40 7 4 2 2 2 2 4" xfId="31928" xr:uid="{00000000-0005-0000-0000-0000737C0000}"/>
    <cellStyle name="Normal 40 7 4 2 2 2 2 5" xfId="25799" xr:uid="{00000000-0005-0000-0000-0000747C0000}"/>
    <cellStyle name="Normal 40 7 4 2 2 2 3" xfId="16060" xr:uid="{00000000-0005-0000-0000-0000757C0000}"/>
    <cellStyle name="Normal 40 7 4 2 2 2 3 2" xfId="43688" xr:uid="{00000000-0005-0000-0000-0000767C0000}"/>
    <cellStyle name="Normal 40 7 4 2 2 2 3 3" xfId="27515" xr:uid="{00000000-0005-0000-0000-0000777C0000}"/>
    <cellStyle name="Normal 40 7 4 2 2 2 4" xfId="11643" xr:uid="{00000000-0005-0000-0000-0000787C0000}"/>
    <cellStyle name="Normal 40 7 4 2 2 2 4 2" xfId="39406" xr:uid="{00000000-0005-0000-0000-0000797C0000}"/>
    <cellStyle name="Normal 40 7 4 2 2 2 4 3" xfId="24372" xr:uid="{00000000-0005-0000-0000-00007A7C0000}"/>
    <cellStyle name="Normal 40 7 4 2 2 2 5" xfId="18754" xr:uid="{00000000-0005-0000-0000-00007B7C0000}"/>
    <cellStyle name="Normal 40 7 4 2 2 2 5 2" xfId="36282" xr:uid="{00000000-0005-0000-0000-00007C7C0000}"/>
    <cellStyle name="Normal 40 7 4 2 2 2 6" xfId="10104" xr:uid="{00000000-0005-0000-0000-00007D7C0000}"/>
    <cellStyle name="Normal 40 7 4 2 2 2 6 2" xfId="33800" xr:uid="{00000000-0005-0000-0000-00007E7C0000}"/>
    <cellStyle name="Normal 40 7 4 2 2 2 7" xfId="8232" xr:uid="{00000000-0005-0000-0000-00007F7C0000}"/>
    <cellStyle name="Normal 40 7 4 2 2 2 7 2" xfId="30056" xr:uid="{00000000-0005-0000-0000-0000807C0000}"/>
    <cellStyle name="Normal 40 7 4 2 2 2 8" xfId="6360" xr:uid="{00000000-0005-0000-0000-0000817C0000}"/>
    <cellStyle name="Normal 40 7 4 2 2 2 8 2" xfId="22500" xr:uid="{00000000-0005-0000-0000-0000827C0000}"/>
    <cellStyle name="Normal 40 7 4 2 2 2 9" xfId="4488" xr:uid="{00000000-0005-0000-0000-0000837C0000}"/>
    <cellStyle name="Normal 40 7 4 2 2 3" xfId="2072" xr:uid="{00000000-0005-0000-0000-0000847C0000}"/>
    <cellStyle name="Normal 40 7 4 2 2 3 10" xfId="20085" xr:uid="{00000000-0005-0000-0000-0000857C0000}"/>
    <cellStyle name="Normal 40 7 4 2 2 3 2" xfId="13104" xr:uid="{00000000-0005-0000-0000-0000867C0000}"/>
    <cellStyle name="Normal 40 7 4 2 2 3 2 2" xfId="40752" xr:uid="{00000000-0005-0000-0000-0000877C0000}"/>
    <cellStyle name="Normal 40 7 4 2 2 3 2 3" xfId="31385" xr:uid="{00000000-0005-0000-0000-0000887C0000}"/>
    <cellStyle name="Normal 40 7 4 2 2 3 2 4" xfId="28103" xr:uid="{00000000-0005-0000-0000-0000897C0000}"/>
    <cellStyle name="Normal 40 7 4 2 2 3 3" xfId="15496" xr:uid="{00000000-0005-0000-0000-00008A7C0000}"/>
    <cellStyle name="Normal 40 7 4 2 2 3 3 2" xfId="43124" xr:uid="{00000000-0005-0000-0000-00008B7C0000}"/>
    <cellStyle name="Normal 40 7 4 2 2 3 3 3" xfId="23829" xr:uid="{00000000-0005-0000-0000-00008C7C0000}"/>
    <cellStyle name="Normal 40 7 4 2 2 3 4" xfId="11277" xr:uid="{00000000-0005-0000-0000-00008D7C0000}"/>
    <cellStyle name="Normal 40 7 4 2 2 3 4 2" xfId="39048" xr:uid="{00000000-0005-0000-0000-00008E7C0000}"/>
    <cellStyle name="Normal 40 7 4 2 2 3 5" xfId="18211" xr:uid="{00000000-0005-0000-0000-00008F7C0000}"/>
    <cellStyle name="Normal 40 7 4 2 2 3 5 2" xfId="37332" xr:uid="{00000000-0005-0000-0000-0000907C0000}"/>
    <cellStyle name="Normal 40 7 4 2 2 3 6" xfId="9561" xr:uid="{00000000-0005-0000-0000-0000917C0000}"/>
    <cellStyle name="Normal 40 7 4 2 2 3 6 2" xfId="33257" xr:uid="{00000000-0005-0000-0000-0000927C0000}"/>
    <cellStyle name="Normal 40 7 4 2 2 3 7" xfId="7689" xr:uid="{00000000-0005-0000-0000-0000937C0000}"/>
    <cellStyle name="Normal 40 7 4 2 2 3 7 2" xfId="29513" xr:uid="{00000000-0005-0000-0000-0000947C0000}"/>
    <cellStyle name="Normal 40 7 4 2 2 3 8" xfId="5817" xr:uid="{00000000-0005-0000-0000-0000957C0000}"/>
    <cellStyle name="Normal 40 7 4 2 2 3 8 2" xfId="21957" xr:uid="{00000000-0005-0000-0000-0000967C0000}"/>
    <cellStyle name="Normal 40 7 4 2 2 3 9" xfId="3945" xr:uid="{00000000-0005-0000-0000-0000977C0000}"/>
    <cellStyle name="Normal 40 7 4 2 2 4" xfId="12373" xr:uid="{00000000-0005-0000-0000-0000987C0000}"/>
    <cellStyle name="Normal 40 7 4 2 2 4 2" xfId="40120" xr:uid="{00000000-0005-0000-0000-0000997C0000}"/>
    <cellStyle name="Normal 40 7 4 2 2 4 3" xfId="30753" xr:uid="{00000000-0005-0000-0000-00009A7C0000}"/>
    <cellStyle name="Normal 40 7 4 2 2 4 4" xfId="25235" xr:uid="{00000000-0005-0000-0000-00009B7C0000}"/>
    <cellStyle name="Normal 40 7 4 2 2 5" xfId="14864" xr:uid="{00000000-0005-0000-0000-00009C7C0000}"/>
    <cellStyle name="Normal 40 7 4 2 2 5 2" xfId="42492" xr:uid="{00000000-0005-0000-0000-00009D7C0000}"/>
    <cellStyle name="Normal 40 7 4 2 2 5 3" xfId="34650" xr:uid="{00000000-0005-0000-0000-00009E7C0000}"/>
    <cellStyle name="Normal 40 7 4 2 2 5 4" xfId="26893" xr:uid="{00000000-0005-0000-0000-00009F7C0000}"/>
    <cellStyle name="Normal 40 7 4 2 2 6" xfId="17084" xr:uid="{00000000-0005-0000-0000-0000A07C0000}"/>
    <cellStyle name="Normal 40 7 4 2 2 6 2" xfId="44712" xr:uid="{00000000-0005-0000-0000-0000A17C0000}"/>
    <cellStyle name="Normal 40 7 4 2 2 6 3" xfId="23197" xr:uid="{00000000-0005-0000-0000-0000A27C0000}"/>
    <cellStyle name="Normal 40 7 4 2 2 7" xfId="10801" xr:uid="{00000000-0005-0000-0000-0000A37C0000}"/>
    <cellStyle name="Normal 40 7 4 2 2 7 2" xfId="38572" xr:uid="{00000000-0005-0000-0000-0000A47C0000}"/>
    <cellStyle name="Normal 40 7 4 2 2 8" xfId="17579" xr:uid="{00000000-0005-0000-0000-0000A57C0000}"/>
    <cellStyle name="Normal 40 7 4 2 2 8 2" xfId="35661" xr:uid="{00000000-0005-0000-0000-0000A67C0000}"/>
    <cellStyle name="Normal 40 7 4 2 2 9" xfId="8929" xr:uid="{00000000-0005-0000-0000-0000A77C0000}"/>
    <cellStyle name="Normal 40 7 4 2 2 9 2" xfId="32625" xr:uid="{00000000-0005-0000-0000-0000A87C0000}"/>
    <cellStyle name="Normal 40 7 4 2 3" xfId="1270" xr:uid="{00000000-0005-0000-0000-0000A97C0000}"/>
    <cellStyle name="Normal 40 7 4 2 3 10" xfId="6887" xr:uid="{00000000-0005-0000-0000-0000AA7C0000}"/>
    <cellStyle name="Normal 40 7 4 2 3 10 2" xfId="28711" xr:uid="{00000000-0005-0000-0000-0000AB7C0000}"/>
    <cellStyle name="Normal 40 7 4 2 3 11" xfId="5015" xr:uid="{00000000-0005-0000-0000-0000AC7C0000}"/>
    <cellStyle name="Normal 40 7 4 2 3 11 2" xfId="21155" xr:uid="{00000000-0005-0000-0000-0000AD7C0000}"/>
    <cellStyle name="Normal 40 7 4 2 3 12" xfId="3143" xr:uid="{00000000-0005-0000-0000-0000AE7C0000}"/>
    <cellStyle name="Normal 40 7 4 2 3 13" xfId="19283" xr:uid="{00000000-0005-0000-0000-0000AF7C0000}"/>
    <cellStyle name="Normal 40 7 4 2 3 2" xfId="2769" xr:uid="{00000000-0005-0000-0000-0000B07C0000}"/>
    <cellStyle name="Normal 40 7 4 2 3 2 10" xfId="20781" xr:uid="{00000000-0005-0000-0000-0000B17C0000}"/>
    <cellStyle name="Normal 40 7 4 2 3 2 2" xfId="13834" xr:uid="{00000000-0005-0000-0000-0000B27C0000}"/>
    <cellStyle name="Normal 40 7 4 2 3 2 2 2" xfId="41462" xr:uid="{00000000-0005-0000-0000-0000B37C0000}"/>
    <cellStyle name="Normal 40 7 4 2 3 2 2 3" xfId="38028" xr:uid="{00000000-0005-0000-0000-0000B47C0000}"/>
    <cellStyle name="Normal 40 7 4 2 3 2 2 4" xfId="32081" xr:uid="{00000000-0005-0000-0000-0000B57C0000}"/>
    <cellStyle name="Normal 40 7 4 2 3 2 2 5" xfId="25944" xr:uid="{00000000-0005-0000-0000-0000B67C0000}"/>
    <cellStyle name="Normal 40 7 4 2 3 2 3" xfId="16205" xr:uid="{00000000-0005-0000-0000-0000B77C0000}"/>
    <cellStyle name="Normal 40 7 4 2 3 2 3 2" xfId="43833" xr:uid="{00000000-0005-0000-0000-0000B87C0000}"/>
    <cellStyle name="Normal 40 7 4 2 3 2 3 3" xfId="27668" xr:uid="{00000000-0005-0000-0000-0000B97C0000}"/>
    <cellStyle name="Normal 40 7 4 2 3 2 4" xfId="11107" xr:uid="{00000000-0005-0000-0000-0000BA7C0000}"/>
    <cellStyle name="Normal 40 7 4 2 3 2 4 2" xfId="38878" xr:uid="{00000000-0005-0000-0000-0000BB7C0000}"/>
    <cellStyle name="Normal 40 7 4 2 3 2 4 3" xfId="24525" xr:uid="{00000000-0005-0000-0000-0000BC7C0000}"/>
    <cellStyle name="Normal 40 7 4 2 3 2 5" xfId="18907" xr:uid="{00000000-0005-0000-0000-0000BD7C0000}"/>
    <cellStyle name="Normal 40 7 4 2 3 2 5 2" xfId="36435" xr:uid="{00000000-0005-0000-0000-0000BE7C0000}"/>
    <cellStyle name="Normal 40 7 4 2 3 2 6" xfId="10257" xr:uid="{00000000-0005-0000-0000-0000BF7C0000}"/>
    <cellStyle name="Normal 40 7 4 2 3 2 6 2" xfId="33953" xr:uid="{00000000-0005-0000-0000-0000C07C0000}"/>
    <cellStyle name="Normal 40 7 4 2 3 2 7" xfId="8385" xr:uid="{00000000-0005-0000-0000-0000C17C0000}"/>
    <cellStyle name="Normal 40 7 4 2 3 2 7 2" xfId="30209" xr:uid="{00000000-0005-0000-0000-0000C27C0000}"/>
    <cellStyle name="Normal 40 7 4 2 3 2 8" xfId="6513" xr:uid="{00000000-0005-0000-0000-0000C37C0000}"/>
    <cellStyle name="Normal 40 7 4 2 3 2 8 2" xfId="22653" xr:uid="{00000000-0005-0000-0000-0000C47C0000}"/>
    <cellStyle name="Normal 40 7 4 2 3 2 9" xfId="4641" xr:uid="{00000000-0005-0000-0000-0000C57C0000}"/>
    <cellStyle name="Normal 40 7 4 2 3 3" xfId="2225" xr:uid="{00000000-0005-0000-0000-0000C67C0000}"/>
    <cellStyle name="Normal 40 7 4 2 3 3 2" xfId="15055" xr:uid="{00000000-0005-0000-0000-0000C77C0000}"/>
    <cellStyle name="Normal 40 7 4 2 3 3 2 2" xfId="42683" xr:uid="{00000000-0005-0000-0000-0000C87C0000}"/>
    <cellStyle name="Normal 40 7 4 2 3 3 2 3" xfId="31538" xr:uid="{00000000-0005-0000-0000-0000C97C0000}"/>
    <cellStyle name="Normal 40 7 4 2 3 3 2 4" xfId="26423" xr:uid="{00000000-0005-0000-0000-0000CA7C0000}"/>
    <cellStyle name="Normal 40 7 4 2 3 3 3" xfId="12566" xr:uid="{00000000-0005-0000-0000-0000CB7C0000}"/>
    <cellStyle name="Normal 40 7 4 2 3 3 3 2" xfId="40311" xr:uid="{00000000-0005-0000-0000-0000CC7C0000}"/>
    <cellStyle name="Normal 40 7 4 2 3 3 3 3" xfId="23982" xr:uid="{00000000-0005-0000-0000-0000CD7C0000}"/>
    <cellStyle name="Normal 40 7 4 2 3 3 4" xfId="18364" xr:uid="{00000000-0005-0000-0000-0000CE7C0000}"/>
    <cellStyle name="Normal 40 7 4 2 3 3 4 2" xfId="37485" xr:uid="{00000000-0005-0000-0000-0000CF7C0000}"/>
    <cellStyle name="Normal 40 7 4 2 3 3 5" xfId="9714" xr:uid="{00000000-0005-0000-0000-0000D07C0000}"/>
    <cellStyle name="Normal 40 7 4 2 3 3 5 2" xfId="33410" xr:uid="{00000000-0005-0000-0000-0000D17C0000}"/>
    <cellStyle name="Normal 40 7 4 2 3 3 6" xfId="7842" xr:uid="{00000000-0005-0000-0000-0000D27C0000}"/>
    <cellStyle name="Normal 40 7 4 2 3 3 6 2" xfId="29666" xr:uid="{00000000-0005-0000-0000-0000D37C0000}"/>
    <cellStyle name="Normal 40 7 4 2 3 3 7" xfId="5970" xr:uid="{00000000-0005-0000-0000-0000D47C0000}"/>
    <cellStyle name="Normal 40 7 4 2 3 3 7 2" xfId="22110" xr:uid="{00000000-0005-0000-0000-0000D57C0000}"/>
    <cellStyle name="Normal 40 7 4 2 3 3 8" xfId="4098" xr:uid="{00000000-0005-0000-0000-0000D67C0000}"/>
    <cellStyle name="Normal 40 7 4 2 3 3 9" xfId="20238" xr:uid="{00000000-0005-0000-0000-0000D77C0000}"/>
    <cellStyle name="Normal 40 7 4 2 3 4" xfId="12203" xr:uid="{00000000-0005-0000-0000-0000D87C0000}"/>
    <cellStyle name="Normal 40 7 4 2 3 4 2" xfId="39950" xr:uid="{00000000-0005-0000-0000-0000D97C0000}"/>
    <cellStyle name="Normal 40 7 4 2 3 4 3" xfId="30583" xr:uid="{00000000-0005-0000-0000-0000DA7C0000}"/>
    <cellStyle name="Normal 40 7 4 2 3 4 4" xfId="24794" xr:uid="{00000000-0005-0000-0000-0000DB7C0000}"/>
    <cellStyle name="Normal 40 7 4 2 3 5" xfId="14694" xr:uid="{00000000-0005-0000-0000-0000DC7C0000}"/>
    <cellStyle name="Normal 40 7 4 2 3 5 2" xfId="42322" xr:uid="{00000000-0005-0000-0000-0000DD7C0000}"/>
    <cellStyle name="Normal 40 7 4 2 3 5 3" xfId="34480" xr:uid="{00000000-0005-0000-0000-0000DE7C0000}"/>
    <cellStyle name="Normal 40 7 4 2 3 5 4" xfId="26702" xr:uid="{00000000-0005-0000-0000-0000DF7C0000}"/>
    <cellStyle name="Normal 40 7 4 2 3 6" xfId="16914" xr:uid="{00000000-0005-0000-0000-0000E07C0000}"/>
    <cellStyle name="Normal 40 7 4 2 3 6 2" xfId="44542" xr:uid="{00000000-0005-0000-0000-0000E17C0000}"/>
    <cellStyle name="Normal 40 7 4 2 3 6 3" xfId="23027" xr:uid="{00000000-0005-0000-0000-0000E27C0000}"/>
    <cellStyle name="Normal 40 7 4 2 3 7" xfId="10631" xr:uid="{00000000-0005-0000-0000-0000E37C0000}"/>
    <cellStyle name="Normal 40 7 4 2 3 7 2" xfId="38402" xr:uid="{00000000-0005-0000-0000-0000E47C0000}"/>
    <cellStyle name="Normal 40 7 4 2 3 8" xfId="17409" xr:uid="{00000000-0005-0000-0000-0000E57C0000}"/>
    <cellStyle name="Normal 40 7 4 2 3 8 2" xfId="35470" xr:uid="{00000000-0005-0000-0000-0000E67C0000}"/>
    <cellStyle name="Normal 40 7 4 2 3 9" xfId="8759" xr:uid="{00000000-0005-0000-0000-0000E77C0000}"/>
    <cellStyle name="Normal 40 7 4 2 3 9 2" xfId="32455" xr:uid="{00000000-0005-0000-0000-0000E87C0000}"/>
    <cellStyle name="Normal 40 7 4 2 4" xfId="1903" xr:uid="{00000000-0005-0000-0000-0000E97C0000}"/>
    <cellStyle name="Normal 40 7 4 2 4 10" xfId="3776" xr:uid="{00000000-0005-0000-0000-0000EA7C0000}"/>
    <cellStyle name="Normal 40 7 4 2 4 11" xfId="19916" xr:uid="{00000000-0005-0000-0000-0000EB7C0000}"/>
    <cellStyle name="Normal 40 7 4 2 4 2" xfId="13294" xr:uid="{00000000-0005-0000-0000-0000EC7C0000}"/>
    <cellStyle name="Normal 40 7 4 2 4 2 2" xfId="15665" xr:uid="{00000000-0005-0000-0000-0000ED7C0000}"/>
    <cellStyle name="Normal 40 7 4 2 4 2 2 2" xfId="43293" xr:uid="{00000000-0005-0000-0000-0000EE7C0000}"/>
    <cellStyle name="Normal 40 7 4 2 4 2 3" xfId="40922" xr:uid="{00000000-0005-0000-0000-0000EF7C0000}"/>
    <cellStyle name="Normal 40 7 4 2 4 2 4" xfId="37163" xr:uid="{00000000-0005-0000-0000-0000F07C0000}"/>
    <cellStyle name="Normal 40 7 4 2 4 2 5" xfId="31216" xr:uid="{00000000-0005-0000-0000-0000F17C0000}"/>
    <cellStyle name="Normal 40 7 4 2 4 2 6" xfId="25404" xr:uid="{00000000-0005-0000-0000-0000F27C0000}"/>
    <cellStyle name="Normal 40 7 4 2 4 3" xfId="12050" xr:uid="{00000000-0005-0000-0000-0000F37C0000}"/>
    <cellStyle name="Normal 40 7 4 2 4 3 2" xfId="39797" xr:uid="{00000000-0005-0000-0000-0000F47C0000}"/>
    <cellStyle name="Normal 40 7 4 2 4 3 3" xfId="34327" xr:uid="{00000000-0005-0000-0000-0000F57C0000}"/>
    <cellStyle name="Normal 40 7 4 2 4 3 4" xfId="27069" xr:uid="{00000000-0005-0000-0000-0000F67C0000}"/>
    <cellStyle name="Normal 40 7 4 2 4 4" xfId="14541" xr:uid="{00000000-0005-0000-0000-0000F77C0000}"/>
    <cellStyle name="Normal 40 7 4 2 4 4 2" xfId="42169" xr:uid="{00000000-0005-0000-0000-0000F87C0000}"/>
    <cellStyle name="Normal 40 7 4 2 4 4 3" xfId="23660" xr:uid="{00000000-0005-0000-0000-0000F97C0000}"/>
    <cellStyle name="Normal 40 7 4 2 4 5" xfId="11430" xr:uid="{00000000-0005-0000-0000-0000FA7C0000}"/>
    <cellStyle name="Normal 40 7 4 2 4 5 2" xfId="39201" xr:uid="{00000000-0005-0000-0000-0000FB7C0000}"/>
    <cellStyle name="Normal 40 7 4 2 4 6" xfId="18042" xr:uid="{00000000-0005-0000-0000-0000FC7C0000}"/>
    <cellStyle name="Normal 40 7 4 2 4 6 2" xfId="35836" xr:uid="{00000000-0005-0000-0000-0000FD7C0000}"/>
    <cellStyle name="Normal 40 7 4 2 4 7" xfId="9392" xr:uid="{00000000-0005-0000-0000-0000FE7C0000}"/>
    <cellStyle name="Normal 40 7 4 2 4 7 2" xfId="33088" xr:uid="{00000000-0005-0000-0000-0000FF7C0000}"/>
    <cellStyle name="Normal 40 7 4 2 4 8" xfId="7520" xr:uid="{00000000-0005-0000-0000-0000007D0000}"/>
    <cellStyle name="Normal 40 7 4 2 4 8 2" xfId="29344" xr:uid="{00000000-0005-0000-0000-0000017D0000}"/>
    <cellStyle name="Normal 40 7 4 2 4 9" xfId="5648" xr:uid="{00000000-0005-0000-0000-0000027D0000}"/>
    <cellStyle name="Normal 40 7 4 2 4 9 2" xfId="21788" xr:uid="{00000000-0005-0000-0000-0000037D0000}"/>
    <cellStyle name="Normal 40 7 4 2 5" xfId="2447" xr:uid="{00000000-0005-0000-0000-0000047D0000}"/>
    <cellStyle name="Normal 40 7 4 2 5 10" xfId="20459" xr:uid="{00000000-0005-0000-0000-0000057D0000}"/>
    <cellStyle name="Normal 40 7 4 2 5 2" xfId="13534" xr:uid="{00000000-0005-0000-0000-0000067D0000}"/>
    <cellStyle name="Normal 40 7 4 2 5 2 2" xfId="41162" xr:uid="{00000000-0005-0000-0000-0000077D0000}"/>
    <cellStyle name="Normal 40 7 4 2 5 2 3" xfId="37706" xr:uid="{00000000-0005-0000-0000-0000087D0000}"/>
    <cellStyle name="Normal 40 7 4 2 5 2 4" xfId="31759" xr:uid="{00000000-0005-0000-0000-0000097D0000}"/>
    <cellStyle name="Normal 40 7 4 2 5 2 5" xfId="25644" xr:uid="{00000000-0005-0000-0000-00000A7D0000}"/>
    <cellStyle name="Normal 40 7 4 2 5 3" xfId="15905" xr:uid="{00000000-0005-0000-0000-00000B7D0000}"/>
    <cellStyle name="Normal 40 7 4 2 5 3 2" xfId="43533" xr:uid="{00000000-0005-0000-0000-00000C7D0000}"/>
    <cellStyle name="Normal 40 7 4 2 5 3 3" xfId="27346" xr:uid="{00000000-0005-0000-0000-00000D7D0000}"/>
    <cellStyle name="Normal 40 7 4 2 5 4" xfId="10954" xr:uid="{00000000-0005-0000-0000-00000E7D0000}"/>
    <cellStyle name="Normal 40 7 4 2 5 4 2" xfId="38725" xr:uid="{00000000-0005-0000-0000-00000F7D0000}"/>
    <cellStyle name="Normal 40 7 4 2 5 4 3" xfId="24203" xr:uid="{00000000-0005-0000-0000-0000107D0000}"/>
    <cellStyle name="Normal 40 7 4 2 5 5" xfId="18585" xr:uid="{00000000-0005-0000-0000-0000117D0000}"/>
    <cellStyle name="Normal 40 7 4 2 5 5 2" xfId="36113" xr:uid="{00000000-0005-0000-0000-0000127D0000}"/>
    <cellStyle name="Normal 40 7 4 2 5 6" xfId="9935" xr:uid="{00000000-0005-0000-0000-0000137D0000}"/>
    <cellStyle name="Normal 40 7 4 2 5 6 2" xfId="33631" xr:uid="{00000000-0005-0000-0000-0000147D0000}"/>
    <cellStyle name="Normal 40 7 4 2 5 7" xfId="8063" xr:uid="{00000000-0005-0000-0000-0000157D0000}"/>
    <cellStyle name="Normal 40 7 4 2 5 7 2" xfId="29887" xr:uid="{00000000-0005-0000-0000-0000167D0000}"/>
    <cellStyle name="Normal 40 7 4 2 5 8" xfId="6191" xr:uid="{00000000-0005-0000-0000-0000177D0000}"/>
    <cellStyle name="Normal 40 7 4 2 5 8 2" xfId="22331" xr:uid="{00000000-0005-0000-0000-0000187D0000}"/>
    <cellStyle name="Normal 40 7 4 2 5 9" xfId="4319" xr:uid="{00000000-0005-0000-0000-0000197D0000}"/>
    <cellStyle name="Normal 40 7 4 2 6" xfId="1746" xr:uid="{00000000-0005-0000-0000-00001A7D0000}"/>
    <cellStyle name="Normal 40 7 4 2 6 2" xfId="16455" xr:uid="{00000000-0005-0000-0000-00001B7D0000}"/>
    <cellStyle name="Normal 40 7 4 2 6 2 2" xfId="44083" xr:uid="{00000000-0005-0000-0000-00001C7D0000}"/>
    <cellStyle name="Normal 40 7 4 2 6 2 3" xfId="31059" xr:uid="{00000000-0005-0000-0000-00001D7D0000}"/>
    <cellStyle name="Normal 40 7 4 2 6 2 4" xfId="26194" xr:uid="{00000000-0005-0000-0000-00001E7D0000}"/>
    <cellStyle name="Normal 40 7 4 2 6 3" xfId="14084" xr:uid="{00000000-0005-0000-0000-00001F7D0000}"/>
    <cellStyle name="Normal 40 7 4 2 6 3 2" xfId="41712" xr:uid="{00000000-0005-0000-0000-0000207D0000}"/>
    <cellStyle name="Normal 40 7 4 2 6 3 3" xfId="27925" xr:uid="{00000000-0005-0000-0000-0000217D0000}"/>
    <cellStyle name="Normal 40 7 4 2 6 4" xfId="17885" xr:uid="{00000000-0005-0000-0000-0000227D0000}"/>
    <cellStyle name="Normal 40 7 4 2 6 4 2" xfId="36692" xr:uid="{00000000-0005-0000-0000-0000237D0000}"/>
    <cellStyle name="Normal 40 7 4 2 6 4 3" xfId="23503" xr:uid="{00000000-0005-0000-0000-0000247D0000}"/>
    <cellStyle name="Normal 40 7 4 2 6 5" xfId="9235" xr:uid="{00000000-0005-0000-0000-0000257D0000}"/>
    <cellStyle name="Normal 40 7 4 2 6 5 2" xfId="32931" xr:uid="{00000000-0005-0000-0000-0000267D0000}"/>
    <cellStyle name="Normal 40 7 4 2 6 6" xfId="7363" xr:uid="{00000000-0005-0000-0000-0000277D0000}"/>
    <cellStyle name="Normal 40 7 4 2 6 6 2" xfId="29187" xr:uid="{00000000-0005-0000-0000-0000287D0000}"/>
    <cellStyle name="Normal 40 7 4 2 6 7" xfId="5491" xr:uid="{00000000-0005-0000-0000-0000297D0000}"/>
    <cellStyle name="Normal 40 7 4 2 6 7 2" xfId="21631" xr:uid="{00000000-0005-0000-0000-00002A7D0000}"/>
    <cellStyle name="Normal 40 7 4 2 6 8" xfId="3619" xr:uid="{00000000-0005-0000-0000-00002B7D0000}"/>
    <cellStyle name="Normal 40 7 4 2 6 9" xfId="19759" xr:uid="{00000000-0005-0000-0000-00002C7D0000}"/>
    <cellStyle name="Normal 40 7 4 2 7" xfId="1593" xr:uid="{00000000-0005-0000-0000-00002D7D0000}"/>
    <cellStyle name="Normal 40 7 4 2 7 2" xfId="15017" xr:uid="{00000000-0005-0000-0000-00002E7D0000}"/>
    <cellStyle name="Normal 40 7 4 2 7 2 2" xfId="42645" xr:uid="{00000000-0005-0000-0000-00002F7D0000}"/>
    <cellStyle name="Normal 40 7 4 2 7 2 3" xfId="30906" xr:uid="{00000000-0005-0000-0000-0000307D0000}"/>
    <cellStyle name="Normal 40 7 4 2 7 2 4" xfId="28384" xr:uid="{00000000-0005-0000-0000-0000317D0000}"/>
    <cellStyle name="Normal 40 7 4 2 7 3" xfId="12526" xr:uid="{00000000-0005-0000-0000-0000327D0000}"/>
    <cellStyle name="Normal 40 7 4 2 7 3 2" xfId="40273" xr:uid="{00000000-0005-0000-0000-0000337D0000}"/>
    <cellStyle name="Normal 40 7 4 2 7 3 3" xfId="23350" xr:uid="{00000000-0005-0000-0000-0000347D0000}"/>
    <cellStyle name="Normal 40 7 4 2 7 4" xfId="17732" xr:uid="{00000000-0005-0000-0000-0000357D0000}"/>
    <cellStyle name="Normal 40 7 4 2 7 4 2" xfId="35310" xr:uid="{00000000-0005-0000-0000-0000367D0000}"/>
    <cellStyle name="Normal 40 7 4 2 7 5" xfId="9082" xr:uid="{00000000-0005-0000-0000-0000377D0000}"/>
    <cellStyle name="Normal 40 7 4 2 7 5 2" xfId="32778" xr:uid="{00000000-0005-0000-0000-0000387D0000}"/>
    <cellStyle name="Normal 40 7 4 2 7 6" xfId="7210" xr:uid="{00000000-0005-0000-0000-0000397D0000}"/>
    <cellStyle name="Normal 40 7 4 2 7 6 2" xfId="29034" xr:uid="{00000000-0005-0000-0000-00003A7D0000}"/>
    <cellStyle name="Normal 40 7 4 2 7 7" xfId="5338" xr:uid="{00000000-0005-0000-0000-00003B7D0000}"/>
    <cellStyle name="Normal 40 7 4 2 7 7 2" xfId="21478" xr:uid="{00000000-0005-0000-0000-00003C7D0000}"/>
    <cellStyle name="Normal 40 7 4 2 7 8" xfId="3466" xr:uid="{00000000-0005-0000-0000-00003D7D0000}"/>
    <cellStyle name="Normal 40 7 4 2 7 9" xfId="19606" xr:uid="{00000000-0005-0000-0000-00003E7D0000}"/>
    <cellStyle name="Normal 40 7 4 2 8" xfId="11897" xr:uid="{00000000-0005-0000-0000-00003F7D0000}"/>
    <cellStyle name="Normal 40 7 4 2 8 2" xfId="39644" xr:uid="{00000000-0005-0000-0000-0000407D0000}"/>
    <cellStyle name="Normal 40 7 4 2 8 3" xfId="37006" xr:uid="{00000000-0005-0000-0000-0000417D0000}"/>
    <cellStyle name="Normal 40 7 4 2 8 4" xfId="30430" xr:uid="{00000000-0005-0000-0000-0000427D0000}"/>
    <cellStyle name="Normal 40 7 4 2 8 5" xfId="24756" xr:uid="{00000000-0005-0000-0000-0000437D0000}"/>
    <cellStyle name="Normal 40 7 4 2 9" xfId="14388" xr:uid="{00000000-0005-0000-0000-0000447D0000}"/>
    <cellStyle name="Normal 40 7 4 2 9 2" xfId="42016" xr:uid="{00000000-0005-0000-0000-0000457D0000}"/>
    <cellStyle name="Normal 40 7 4 2 9 3" xfId="34174" xr:uid="{00000000-0005-0000-0000-0000467D0000}"/>
    <cellStyle name="Normal 40 7 4 2 9 4" xfId="26542" xr:uid="{00000000-0005-0000-0000-0000477D0000}"/>
    <cellStyle name="Normal 40 7 4 3" xfId="1065" xr:uid="{00000000-0005-0000-0000-0000487D0000}"/>
    <cellStyle name="Normal 40 7 4 3 10" xfId="16710" xr:uid="{00000000-0005-0000-0000-0000497D0000}"/>
    <cellStyle name="Normal 40 7 4 3 10 2" xfId="44338" xr:uid="{00000000-0005-0000-0000-00004A7D0000}"/>
    <cellStyle name="Normal 40 7 4 3 10 3" xfId="22823" xr:uid="{00000000-0005-0000-0000-00004B7D0000}"/>
    <cellStyle name="Normal 40 7 4 3 11" xfId="10427" xr:uid="{00000000-0005-0000-0000-00004C7D0000}"/>
    <cellStyle name="Normal 40 7 4 3 11 2" xfId="38198" xr:uid="{00000000-0005-0000-0000-00004D7D0000}"/>
    <cellStyle name="Normal 40 7 4 3 12" xfId="17205" xr:uid="{00000000-0005-0000-0000-00004E7D0000}"/>
    <cellStyle name="Normal 40 7 4 3 12 2" xfId="35106" xr:uid="{00000000-0005-0000-0000-00004F7D0000}"/>
    <cellStyle name="Normal 40 7 4 3 13" xfId="8555" xr:uid="{00000000-0005-0000-0000-0000507D0000}"/>
    <cellStyle name="Normal 40 7 4 3 13 2" xfId="32251" xr:uid="{00000000-0005-0000-0000-0000517D0000}"/>
    <cellStyle name="Normal 40 7 4 3 14" xfId="6683" xr:uid="{00000000-0005-0000-0000-0000527D0000}"/>
    <cellStyle name="Normal 40 7 4 3 14 2" xfId="28507" xr:uid="{00000000-0005-0000-0000-0000537D0000}"/>
    <cellStyle name="Normal 40 7 4 3 15" xfId="4811" xr:uid="{00000000-0005-0000-0000-0000547D0000}"/>
    <cellStyle name="Normal 40 7 4 3 15 2" xfId="20951" xr:uid="{00000000-0005-0000-0000-0000557D0000}"/>
    <cellStyle name="Normal 40 7 4 3 16" xfId="2939" xr:uid="{00000000-0005-0000-0000-0000567D0000}"/>
    <cellStyle name="Normal 40 7 4 3 17" xfId="19079" xr:uid="{00000000-0005-0000-0000-0000577D0000}"/>
    <cellStyle name="Normal 40 7 4 3 2" xfId="1389" xr:uid="{00000000-0005-0000-0000-0000587D0000}"/>
    <cellStyle name="Normal 40 7 4 3 2 10" xfId="7006" xr:uid="{00000000-0005-0000-0000-0000597D0000}"/>
    <cellStyle name="Normal 40 7 4 3 2 10 2" xfId="28830" xr:uid="{00000000-0005-0000-0000-00005A7D0000}"/>
    <cellStyle name="Normal 40 7 4 3 2 11" xfId="5134" xr:uid="{00000000-0005-0000-0000-00005B7D0000}"/>
    <cellStyle name="Normal 40 7 4 3 2 11 2" xfId="21274" xr:uid="{00000000-0005-0000-0000-00005C7D0000}"/>
    <cellStyle name="Normal 40 7 4 3 2 12" xfId="3262" xr:uid="{00000000-0005-0000-0000-00005D7D0000}"/>
    <cellStyle name="Normal 40 7 4 3 2 13" xfId="19402" xr:uid="{00000000-0005-0000-0000-00005E7D0000}"/>
    <cellStyle name="Normal 40 7 4 3 2 2" xfId="2565" xr:uid="{00000000-0005-0000-0000-00005F7D0000}"/>
    <cellStyle name="Normal 40 7 4 3 2 2 10" xfId="20577" xr:uid="{00000000-0005-0000-0000-0000607D0000}"/>
    <cellStyle name="Normal 40 7 4 3 2 2 2" xfId="13638" xr:uid="{00000000-0005-0000-0000-0000617D0000}"/>
    <cellStyle name="Normal 40 7 4 3 2 2 2 2" xfId="41266" xr:uid="{00000000-0005-0000-0000-0000627D0000}"/>
    <cellStyle name="Normal 40 7 4 3 2 2 2 3" xfId="37824" xr:uid="{00000000-0005-0000-0000-0000637D0000}"/>
    <cellStyle name="Normal 40 7 4 3 2 2 2 4" xfId="31877" xr:uid="{00000000-0005-0000-0000-0000647D0000}"/>
    <cellStyle name="Normal 40 7 4 3 2 2 2 5" xfId="25748" xr:uid="{00000000-0005-0000-0000-0000657D0000}"/>
    <cellStyle name="Normal 40 7 4 3 2 2 3" xfId="16009" xr:uid="{00000000-0005-0000-0000-0000667D0000}"/>
    <cellStyle name="Normal 40 7 4 3 2 2 3 2" xfId="43637" xr:uid="{00000000-0005-0000-0000-0000677D0000}"/>
    <cellStyle name="Normal 40 7 4 3 2 2 3 3" xfId="27464" xr:uid="{00000000-0005-0000-0000-0000687D0000}"/>
    <cellStyle name="Normal 40 7 4 3 2 2 4" xfId="11226" xr:uid="{00000000-0005-0000-0000-0000697D0000}"/>
    <cellStyle name="Normal 40 7 4 3 2 2 4 2" xfId="38997" xr:uid="{00000000-0005-0000-0000-00006A7D0000}"/>
    <cellStyle name="Normal 40 7 4 3 2 2 4 3" xfId="24321" xr:uid="{00000000-0005-0000-0000-00006B7D0000}"/>
    <cellStyle name="Normal 40 7 4 3 2 2 5" xfId="18703" xr:uid="{00000000-0005-0000-0000-00006C7D0000}"/>
    <cellStyle name="Normal 40 7 4 3 2 2 5 2" xfId="36231" xr:uid="{00000000-0005-0000-0000-00006D7D0000}"/>
    <cellStyle name="Normal 40 7 4 3 2 2 6" xfId="10053" xr:uid="{00000000-0005-0000-0000-00006E7D0000}"/>
    <cellStyle name="Normal 40 7 4 3 2 2 6 2" xfId="33749" xr:uid="{00000000-0005-0000-0000-00006F7D0000}"/>
    <cellStyle name="Normal 40 7 4 3 2 2 7" xfId="8181" xr:uid="{00000000-0005-0000-0000-0000707D0000}"/>
    <cellStyle name="Normal 40 7 4 3 2 2 7 2" xfId="30005" xr:uid="{00000000-0005-0000-0000-0000717D0000}"/>
    <cellStyle name="Normal 40 7 4 3 2 2 8" xfId="6309" xr:uid="{00000000-0005-0000-0000-0000727D0000}"/>
    <cellStyle name="Normal 40 7 4 3 2 2 8 2" xfId="22449" xr:uid="{00000000-0005-0000-0000-0000737D0000}"/>
    <cellStyle name="Normal 40 7 4 3 2 2 9" xfId="4437" xr:uid="{00000000-0005-0000-0000-0000747D0000}"/>
    <cellStyle name="Normal 40 7 4 3 2 3" xfId="2021" xr:uid="{00000000-0005-0000-0000-0000757D0000}"/>
    <cellStyle name="Normal 40 7 4 3 2 3 2" xfId="15599" xr:uid="{00000000-0005-0000-0000-0000767D0000}"/>
    <cellStyle name="Normal 40 7 4 3 2 3 2 2" xfId="43227" xr:uid="{00000000-0005-0000-0000-0000777D0000}"/>
    <cellStyle name="Normal 40 7 4 3 2 3 2 3" xfId="31334" xr:uid="{00000000-0005-0000-0000-0000787D0000}"/>
    <cellStyle name="Normal 40 7 4 3 2 3 2 4" xfId="28212" xr:uid="{00000000-0005-0000-0000-0000797D0000}"/>
    <cellStyle name="Normal 40 7 4 3 2 3 3" xfId="13212" xr:uid="{00000000-0005-0000-0000-00007A7D0000}"/>
    <cellStyle name="Normal 40 7 4 3 2 3 3 2" xfId="40855" xr:uid="{00000000-0005-0000-0000-00007B7D0000}"/>
    <cellStyle name="Normal 40 7 4 3 2 3 3 3" xfId="23778" xr:uid="{00000000-0005-0000-0000-00007C7D0000}"/>
    <cellStyle name="Normal 40 7 4 3 2 3 4" xfId="18160" xr:uid="{00000000-0005-0000-0000-00007D7D0000}"/>
    <cellStyle name="Normal 40 7 4 3 2 3 4 2" xfId="37281" xr:uid="{00000000-0005-0000-0000-00007E7D0000}"/>
    <cellStyle name="Normal 40 7 4 3 2 3 5" xfId="9510" xr:uid="{00000000-0005-0000-0000-00007F7D0000}"/>
    <cellStyle name="Normal 40 7 4 3 2 3 5 2" xfId="33206" xr:uid="{00000000-0005-0000-0000-0000807D0000}"/>
    <cellStyle name="Normal 40 7 4 3 2 3 6" xfId="7638" xr:uid="{00000000-0005-0000-0000-0000817D0000}"/>
    <cellStyle name="Normal 40 7 4 3 2 3 6 2" xfId="29462" xr:uid="{00000000-0005-0000-0000-0000827D0000}"/>
    <cellStyle name="Normal 40 7 4 3 2 3 7" xfId="5766" xr:uid="{00000000-0005-0000-0000-0000837D0000}"/>
    <cellStyle name="Normal 40 7 4 3 2 3 7 2" xfId="21906" xr:uid="{00000000-0005-0000-0000-0000847D0000}"/>
    <cellStyle name="Normal 40 7 4 3 2 3 8" xfId="3894" xr:uid="{00000000-0005-0000-0000-0000857D0000}"/>
    <cellStyle name="Normal 40 7 4 3 2 3 9" xfId="20034" xr:uid="{00000000-0005-0000-0000-0000867D0000}"/>
    <cellStyle name="Normal 40 7 4 3 2 4" xfId="12322" xr:uid="{00000000-0005-0000-0000-0000877D0000}"/>
    <cellStyle name="Normal 40 7 4 3 2 4 2" xfId="40069" xr:uid="{00000000-0005-0000-0000-0000887D0000}"/>
    <cellStyle name="Normal 40 7 4 3 2 4 3" xfId="30702" xr:uid="{00000000-0005-0000-0000-0000897D0000}"/>
    <cellStyle name="Normal 40 7 4 3 2 4 4" xfId="25338" xr:uid="{00000000-0005-0000-0000-00008A7D0000}"/>
    <cellStyle name="Normal 40 7 4 3 2 5" xfId="14813" xr:uid="{00000000-0005-0000-0000-00008B7D0000}"/>
    <cellStyle name="Normal 40 7 4 3 2 5 2" xfId="42441" xr:uid="{00000000-0005-0000-0000-00008C7D0000}"/>
    <cellStyle name="Normal 40 7 4 3 2 5 3" xfId="34599" xr:uid="{00000000-0005-0000-0000-00008D7D0000}"/>
    <cellStyle name="Normal 40 7 4 3 2 5 4" xfId="27001" xr:uid="{00000000-0005-0000-0000-00008E7D0000}"/>
    <cellStyle name="Normal 40 7 4 3 2 6" xfId="17033" xr:uid="{00000000-0005-0000-0000-00008F7D0000}"/>
    <cellStyle name="Normal 40 7 4 3 2 6 2" xfId="44661" xr:uid="{00000000-0005-0000-0000-0000907D0000}"/>
    <cellStyle name="Normal 40 7 4 3 2 6 3" xfId="23146" xr:uid="{00000000-0005-0000-0000-0000917D0000}"/>
    <cellStyle name="Normal 40 7 4 3 2 7" xfId="10750" xr:uid="{00000000-0005-0000-0000-0000927D0000}"/>
    <cellStyle name="Normal 40 7 4 3 2 7 2" xfId="38521" xr:uid="{00000000-0005-0000-0000-0000937D0000}"/>
    <cellStyle name="Normal 40 7 4 3 2 8" xfId="17528" xr:uid="{00000000-0005-0000-0000-0000947D0000}"/>
    <cellStyle name="Normal 40 7 4 3 2 8 2" xfId="35768" xr:uid="{00000000-0005-0000-0000-0000957D0000}"/>
    <cellStyle name="Normal 40 7 4 3 2 9" xfId="8878" xr:uid="{00000000-0005-0000-0000-0000967D0000}"/>
    <cellStyle name="Normal 40 7 4 3 2 9 2" xfId="32574" xr:uid="{00000000-0005-0000-0000-0000977D0000}"/>
    <cellStyle name="Normal 40 7 4 3 3" xfId="1219" xr:uid="{00000000-0005-0000-0000-0000987D0000}"/>
    <cellStyle name="Normal 40 7 4 3 3 10" xfId="6836" xr:uid="{00000000-0005-0000-0000-0000997D0000}"/>
    <cellStyle name="Normal 40 7 4 3 3 10 2" xfId="28660" xr:uid="{00000000-0005-0000-0000-00009A7D0000}"/>
    <cellStyle name="Normal 40 7 4 3 3 11" xfId="4964" xr:uid="{00000000-0005-0000-0000-00009B7D0000}"/>
    <cellStyle name="Normal 40 7 4 3 3 11 2" xfId="21104" xr:uid="{00000000-0005-0000-0000-00009C7D0000}"/>
    <cellStyle name="Normal 40 7 4 3 3 12" xfId="3092" xr:uid="{00000000-0005-0000-0000-00009D7D0000}"/>
    <cellStyle name="Normal 40 7 4 3 3 13" xfId="19232" xr:uid="{00000000-0005-0000-0000-00009E7D0000}"/>
    <cellStyle name="Normal 40 7 4 3 3 2" xfId="2718" xr:uid="{00000000-0005-0000-0000-00009F7D0000}"/>
    <cellStyle name="Normal 40 7 4 3 3 2 10" xfId="20730" xr:uid="{00000000-0005-0000-0000-0000A07D0000}"/>
    <cellStyle name="Normal 40 7 4 3 3 2 2" xfId="13783" xr:uid="{00000000-0005-0000-0000-0000A17D0000}"/>
    <cellStyle name="Normal 40 7 4 3 3 2 2 2" xfId="41411" xr:uid="{00000000-0005-0000-0000-0000A27D0000}"/>
    <cellStyle name="Normal 40 7 4 3 3 2 2 3" xfId="37977" xr:uid="{00000000-0005-0000-0000-0000A37D0000}"/>
    <cellStyle name="Normal 40 7 4 3 3 2 2 4" xfId="32030" xr:uid="{00000000-0005-0000-0000-0000A47D0000}"/>
    <cellStyle name="Normal 40 7 4 3 3 2 2 5" xfId="25893" xr:uid="{00000000-0005-0000-0000-0000A57D0000}"/>
    <cellStyle name="Normal 40 7 4 3 3 2 3" xfId="16154" xr:uid="{00000000-0005-0000-0000-0000A67D0000}"/>
    <cellStyle name="Normal 40 7 4 3 3 2 3 2" xfId="43782" xr:uid="{00000000-0005-0000-0000-0000A77D0000}"/>
    <cellStyle name="Normal 40 7 4 3 3 2 3 3" xfId="27617" xr:uid="{00000000-0005-0000-0000-0000A87D0000}"/>
    <cellStyle name="Normal 40 7 4 3 3 2 4" xfId="11056" xr:uid="{00000000-0005-0000-0000-0000A97D0000}"/>
    <cellStyle name="Normal 40 7 4 3 3 2 4 2" xfId="38827" xr:uid="{00000000-0005-0000-0000-0000AA7D0000}"/>
    <cellStyle name="Normal 40 7 4 3 3 2 4 3" xfId="24474" xr:uid="{00000000-0005-0000-0000-0000AB7D0000}"/>
    <cellStyle name="Normal 40 7 4 3 3 2 5" xfId="18856" xr:uid="{00000000-0005-0000-0000-0000AC7D0000}"/>
    <cellStyle name="Normal 40 7 4 3 3 2 5 2" xfId="36384" xr:uid="{00000000-0005-0000-0000-0000AD7D0000}"/>
    <cellStyle name="Normal 40 7 4 3 3 2 6" xfId="10206" xr:uid="{00000000-0005-0000-0000-0000AE7D0000}"/>
    <cellStyle name="Normal 40 7 4 3 3 2 6 2" xfId="33902" xr:uid="{00000000-0005-0000-0000-0000AF7D0000}"/>
    <cellStyle name="Normal 40 7 4 3 3 2 7" xfId="8334" xr:uid="{00000000-0005-0000-0000-0000B07D0000}"/>
    <cellStyle name="Normal 40 7 4 3 3 2 7 2" xfId="30158" xr:uid="{00000000-0005-0000-0000-0000B17D0000}"/>
    <cellStyle name="Normal 40 7 4 3 3 2 8" xfId="6462" xr:uid="{00000000-0005-0000-0000-0000B27D0000}"/>
    <cellStyle name="Normal 40 7 4 3 3 2 8 2" xfId="22602" xr:uid="{00000000-0005-0000-0000-0000B37D0000}"/>
    <cellStyle name="Normal 40 7 4 3 3 2 9" xfId="4590" xr:uid="{00000000-0005-0000-0000-0000B47D0000}"/>
    <cellStyle name="Normal 40 7 4 3 3 3" xfId="2174" xr:uid="{00000000-0005-0000-0000-0000B57D0000}"/>
    <cellStyle name="Normal 40 7 4 3 3 3 2" xfId="15109" xr:uid="{00000000-0005-0000-0000-0000B67D0000}"/>
    <cellStyle name="Normal 40 7 4 3 3 3 2 2" xfId="42737" xr:uid="{00000000-0005-0000-0000-0000B77D0000}"/>
    <cellStyle name="Normal 40 7 4 3 3 3 2 3" xfId="31487" xr:uid="{00000000-0005-0000-0000-0000B87D0000}"/>
    <cellStyle name="Normal 40 7 4 3 3 3 2 4" xfId="28141" xr:uid="{00000000-0005-0000-0000-0000B97D0000}"/>
    <cellStyle name="Normal 40 7 4 3 3 3 3" xfId="12623" xr:uid="{00000000-0005-0000-0000-0000BA7D0000}"/>
    <cellStyle name="Normal 40 7 4 3 3 3 3 2" xfId="40365" xr:uid="{00000000-0005-0000-0000-0000BB7D0000}"/>
    <cellStyle name="Normal 40 7 4 3 3 3 3 3" xfId="23931" xr:uid="{00000000-0005-0000-0000-0000BC7D0000}"/>
    <cellStyle name="Normal 40 7 4 3 3 3 4" xfId="18313" xr:uid="{00000000-0005-0000-0000-0000BD7D0000}"/>
    <cellStyle name="Normal 40 7 4 3 3 3 4 2" xfId="37434" xr:uid="{00000000-0005-0000-0000-0000BE7D0000}"/>
    <cellStyle name="Normal 40 7 4 3 3 3 5" xfId="9663" xr:uid="{00000000-0005-0000-0000-0000BF7D0000}"/>
    <cellStyle name="Normal 40 7 4 3 3 3 5 2" xfId="33359" xr:uid="{00000000-0005-0000-0000-0000C07D0000}"/>
    <cellStyle name="Normal 40 7 4 3 3 3 6" xfId="7791" xr:uid="{00000000-0005-0000-0000-0000C17D0000}"/>
    <cellStyle name="Normal 40 7 4 3 3 3 6 2" xfId="29615" xr:uid="{00000000-0005-0000-0000-0000C27D0000}"/>
    <cellStyle name="Normal 40 7 4 3 3 3 7" xfId="5919" xr:uid="{00000000-0005-0000-0000-0000C37D0000}"/>
    <cellStyle name="Normal 40 7 4 3 3 3 7 2" xfId="22059" xr:uid="{00000000-0005-0000-0000-0000C47D0000}"/>
    <cellStyle name="Normal 40 7 4 3 3 3 8" xfId="4047" xr:uid="{00000000-0005-0000-0000-0000C57D0000}"/>
    <cellStyle name="Normal 40 7 4 3 3 3 9" xfId="20187" xr:uid="{00000000-0005-0000-0000-0000C67D0000}"/>
    <cellStyle name="Normal 40 7 4 3 3 4" xfId="12152" xr:uid="{00000000-0005-0000-0000-0000C77D0000}"/>
    <cellStyle name="Normal 40 7 4 3 3 4 2" xfId="39899" xr:uid="{00000000-0005-0000-0000-0000C87D0000}"/>
    <cellStyle name="Normal 40 7 4 3 3 4 3" xfId="30532" xr:uid="{00000000-0005-0000-0000-0000C97D0000}"/>
    <cellStyle name="Normal 40 7 4 3 3 4 4" xfId="24848" xr:uid="{00000000-0005-0000-0000-0000CA7D0000}"/>
    <cellStyle name="Normal 40 7 4 3 3 5" xfId="14643" xr:uid="{00000000-0005-0000-0000-0000CB7D0000}"/>
    <cellStyle name="Normal 40 7 4 3 3 5 2" xfId="42271" xr:uid="{00000000-0005-0000-0000-0000CC7D0000}"/>
    <cellStyle name="Normal 40 7 4 3 3 5 3" xfId="34429" xr:uid="{00000000-0005-0000-0000-0000CD7D0000}"/>
    <cellStyle name="Normal 40 7 4 3 3 5 4" xfId="26651" xr:uid="{00000000-0005-0000-0000-0000CE7D0000}"/>
    <cellStyle name="Normal 40 7 4 3 3 6" xfId="16863" xr:uid="{00000000-0005-0000-0000-0000CF7D0000}"/>
    <cellStyle name="Normal 40 7 4 3 3 6 2" xfId="44491" xr:uid="{00000000-0005-0000-0000-0000D07D0000}"/>
    <cellStyle name="Normal 40 7 4 3 3 6 3" xfId="22976" xr:uid="{00000000-0005-0000-0000-0000D17D0000}"/>
    <cellStyle name="Normal 40 7 4 3 3 7" xfId="10580" xr:uid="{00000000-0005-0000-0000-0000D27D0000}"/>
    <cellStyle name="Normal 40 7 4 3 3 7 2" xfId="38351" xr:uid="{00000000-0005-0000-0000-0000D37D0000}"/>
    <cellStyle name="Normal 40 7 4 3 3 8" xfId="17358" xr:uid="{00000000-0005-0000-0000-0000D47D0000}"/>
    <cellStyle name="Normal 40 7 4 3 3 8 2" xfId="35419" xr:uid="{00000000-0005-0000-0000-0000D57D0000}"/>
    <cellStyle name="Normal 40 7 4 3 3 9" xfId="8708" xr:uid="{00000000-0005-0000-0000-0000D67D0000}"/>
    <cellStyle name="Normal 40 7 4 3 3 9 2" xfId="32404" xr:uid="{00000000-0005-0000-0000-0000D77D0000}"/>
    <cellStyle name="Normal 40 7 4 3 4" xfId="1852" xr:uid="{00000000-0005-0000-0000-0000D87D0000}"/>
    <cellStyle name="Normal 40 7 4 3 4 10" xfId="3725" xr:uid="{00000000-0005-0000-0000-0000D97D0000}"/>
    <cellStyle name="Normal 40 7 4 3 4 11" xfId="19865" xr:uid="{00000000-0005-0000-0000-0000DA7D0000}"/>
    <cellStyle name="Normal 40 7 4 3 4 2" xfId="13331" xr:uid="{00000000-0005-0000-0000-0000DB7D0000}"/>
    <cellStyle name="Normal 40 7 4 3 4 2 2" xfId="15702" xr:uid="{00000000-0005-0000-0000-0000DC7D0000}"/>
    <cellStyle name="Normal 40 7 4 3 4 2 2 2" xfId="43330" xr:uid="{00000000-0005-0000-0000-0000DD7D0000}"/>
    <cellStyle name="Normal 40 7 4 3 4 2 3" xfId="40959" xr:uid="{00000000-0005-0000-0000-0000DE7D0000}"/>
    <cellStyle name="Normal 40 7 4 3 4 2 4" xfId="37112" xr:uid="{00000000-0005-0000-0000-0000DF7D0000}"/>
    <cellStyle name="Normal 40 7 4 3 4 2 5" xfId="31165" xr:uid="{00000000-0005-0000-0000-0000E07D0000}"/>
    <cellStyle name="Normal 40 7 4 3 4 2 6" xfId="25441" xr:uid="{00000000-0005-0000-0000-0000E17D0000}"/>
    <cellStyle name="Normal 40 7 4 3 4 3" xfId="11999" xr:uid="{00000000-0005-0000-0000-0000E27D0000}"/>
    <cellStyle name="Normal 40 7 4 3 4 3 2" xfId="39746" xr:uid="{00000000-0005-0000-0000-0000E37D0000}"/>
    <cellStyle name="Normal 40 7 4 3 4 3 3" xfId="34276" xr:uid="{00000000-0005-0000-0000-0000E47D0000}"/>
    <cellStyle name="Normal 40 7 4 3 4 3 4" xfId="27109" xr:uid="{00000000-0005-0000-0000-0000E57D0000}"/>
    <cellStyle name="Normal 40 7 4 3 4 4" xfId="14490" xr:uid="{00000000-0005-0000-0000-0000E67D0000}"/>
    <cellStyle name="Normal 40 7 4 3 4 4 2" xfId="42118" xr:uid="{00000000-0005-0000-0000-0000E77D0000}"/>
    <cellStyle name="Normal 40 7 4 3 4 4 3" xfId="23609" xr:uid="{00000000-0005-0000-0000-0000E87D0000}"/>
    <cellStyle name="Normal 40 7 4 3 4 5" xfId="11379" xr:uid="{00000000-0005-0000-0000-0000E97D0000}"/>
    <cellStyle name="Normal 40 7 4 3 4 5 2" xfId="39150" xr:uid="{00000000-0005-0000-0000-0000EA7D0000}"/>
    <cellStyle name="Normal 40 7 4 3 4 6" xfId="17991" xr:uid="{00000000-0005-0000-0000-0000EB7D0000}"/>
    <cellStyle name="Normal 40 7 4 3 4 6 2" xfId="35876" xr:uid="{00000000-0005-0000-0000-0000EC7D0000}"/>
    <cellStyle name="Normal 40 7 4 3 4 7" xfId="9341" xr:uid="{00000000-0005-0000-0000-0000ED7D0000}"/>
    <cellStyle name="Normal 40 7 4 3 4 7 2" xfId="33037" xr:uid="{00000000-0005-0000-0000-0000EE7D0000}"/>
    <cellStyle name="Normal 40 7 4 3 4 8" xfId="7469" xr:uid="{00000000-0005-0000-0000-0000EF7D0000}"/>
    <cellStyle name="Normal 40 7 4 3 4 8 2" xfId="29293" xr:uid="{00000000-0005-0000-0000-0000F07D0000}"/>
    <cellStyle name="Normal 40 7 4 3 4 9" xfId="5597" xr:uid="{00000000-0005-0000-0000-0000F17D0000}"/>
    <cellStyle name="Normal 40 7 4 3 4 9 2" xfId="21737" xr:uid="{00000000-0005-0000-0000-0000F27D0000}"/>
    <cellStyle name="Normal 40 7 4 3 5" xfId="2396" xr:uid="{00000000-0005-0000-0000-0000F37D0000}"/>
    <cellStyle name="Normal 40 7 4 3 5 10" xfId="20408" xr:uid="{00000000-0005-0000-0000-0000F47D0000}"/>
    <cellStyle name="Normal 40 7 4 3 5 2" xfId="13483" xr:uid="{00000000-0005-0000-0000-0000F57D0000}"/>
    <cellStyle name="Normal 40 7 4 3 5 2 2" xfId="41111" xr:uid="{00000000-0005-0000-0000-0000F67D0000}"/>
    <cellStyle name="Normal 40 7 4 3 5 2 3" xfId="37655" xr:uid="{00000000-0005-0000-0000-0000F77D0000}"/>
    <cellStyle name="Normal 40 7 4 3 5 2 4" xfId="31708" xr:uid="{00000000-0005-0000-0000-0000F87D0000}"/>
    <cellStyle name="Normal 40 7 4 3 5 2 5" xfId="25593" xr:uid="{00000000-0005-0000-0000-0000F97D0000}"/>
    <cellStyle name="Normal 40 7 4 3 5 3" xfId="15854" xr:uid="{00000000-0005-0000-0000-0000FA7D0000}"/>
    <cellStyle name="Normal 40 7 4 3 5 3 2" xfId="43482" xr:uid="{00000000-0005-0000-0000-0000FB7D0000}"/>
    <cellStyle name="Normal 40 7 4 3 5 3 3" xfId="27295" xr:uid="{00000000-0005-0000-0000-0000FC7D0000}"/>
    <cellStyle name="Normal 40 7 4 3 5 4" xfId="10903" xr:uid="{00000000-0005-0000-0000-0000FD7D0000}"/>
    <cellStyle name="Normal 40 7 4 3 5 4 2" xfId="38674" xr:uid="{00000000-0005-0000-0000-0000FE7D0000}"/>
    <cellStyle name="Normal 40 7 4 3 5 4 3" xfId="24152" xr:uid="{00000000-0005-0000-0000-0000FF7D0000}"/>
    <cellStyle name="Normal 40 7 4 3 5 5" xfId="18534" xr:uid="{00000000-0005-0000-0000-0000007E0000}"/>
    <cellStyle name="Normal 40 7 4 3 5 5 2" xfId="36062" xr:uid="{00000000-0005-0000-0000-0000017E0000}"/>
    <cellStyle name="Normal 40 7 4 3 5 6" xfId="9884" xr:uid="{00000000-0005-0000-0000-0000027E0000}"/>
    <cellStyle name="Normal 40 7 4 3 5 6 2" xfId="33580" xr:uid="{00000000-0005-0000-0000-0000037E0000}"/>
    <cellStyle name="Normal 40 7 4 3 5 7" xfId="8012" xr:uid="{00000000-0005-0000-0000-0000047E0000}"/>
    <cellStyle name="Normal 40 7 4 3 5 7 2" xfId="29836" xr:uid="{00000000-0005-0000-0000-0000057E0000}"/>
    <cellStyle name="Normal 40 7 4 3 5 8" xfId="6140" xr:uid="{00000000-0005-0000-0000-0000067E0000}"/>
    <cellStyle name="Normal 40 7 4 3 5 8 2" xfId="22280" xr:uid="{00000000-0005-0000-0000-0000077E0000}"/>
    <cellStyle name="Normal 40 7 4 3 5 9" xfId="4268" xr:uid="{00000000-0005-0000-0000-0000087E0000}"/>
    <cellStyle name="Normal 40 7 4 3 6" xfId="1695" xr:uid="{00000000-0005-0000-0000-0000097E0000}"/>
    <cellStyle name="Normal 40 7 4 3 6 2" xfId="16552" xr:uid="{00000000-0005-0000-0000-00000A7E0000}"/>
    <cellStyle name="Normal 40 7 4 3 6 2 2" xfId="44180" xr:uid="{00000000-0005-0000-0000-00000B7E0000}"/>
    <cellStyle name="Normal 40 7 4 3 6 2 3" xfId="31008" xr:uid="{00000000-0005-0000-0000-00000C7E0000}"/>
    <cellStyle name="Normal 40 7 4 3 6 2 4" xfId="26291" xr:uid="{00000000-0005-0000-0000-00000D7E0000}"/>
    <cellStyle name="Normal 40 7 4 3 6 3" xfId="14181" xr:uid="{00000000-0005-0000-0000-00000E7E0000}"/>
    <cellStyle name="Normal 40 7 4 3 6 3 2" xfId="41809" xr:uid="{00000000-0005-0000-0000-00000F7E0000}"/>
    <cellStyle name="Normal 40 7 4 3 6 3 3" xfId="28032" xr:uid="{00000000-0005-0000-0000-0000107E0000}"/>
    <cellStyle name="Normal 40 7 4 3 6 4" xfId="17834" xr:uid="{00000000-0005-0000-0000-0000117E0000}"/>
    <cellStyle name="Normal 40 7 4 3 6 4 2" xfId="36799" xr:uid="{00000000-0005-0000-0000-0000127E0000}"/>
    <cellStyle name="Normal 40 7 4 3 6 4 3" xfId="23452" xr:uid="{00000000-0005-0000-0000-0000137E0000}"/>
    <cellStyle name="Normal 40 7 4 3 6 5" xfId="9184" xr:uid="{00000000-0005-0000-0000-0000147E0000}"/>
    <cellStyle name="Normal 40 7 4 3 6 5 2" xfId="32880" xr:uid="{00000000-0005-0000-0000-0000157E0000}"/>
    <cellStyle name="Normal 40 7 4 3 6 6" xfId="7312" xr:uid="{00000000-0005-0000-0000-0000167E0000}"/>
    <cellStyle name="Normal 40 7 4 3 6 6 2" xfId="29136" xr:uid="{00000000-0005-0000-0000-0000177E0000}"/>
    <cellStyle name="Normal 40 7 4 3 6 7" xfId="5440" xr:uid="{00000000-0005-0000-0000-0000187E0000}"/>
    <cellStyle name="Normal 40 7 4 3 6 7 2" xfId="21580" xr:uid="{00000000-0005-0000-0000-0000197E0000}"/>
    <cellStyle name="Normal 40 7 4 3 6 8" xfId="3568" xr:uid="{00000000-0005-0000-0000-00001A7E0000}"/>
    <cellStyle name="Normal 40 7 4 3 6 9" xfId="19708" xr:uid="{00000000-0005-0000-0000-00001B7E0000}"/>
    <cellStyle name="Normal 40 7 4 3 7" xfId="1542" xr:uid="{00000000-0005-0000-0000-00001C7E0000}"/>
    <cellStyle name="Normal 40 7 4 3 7 2" xfId="14966" xr:uid="{00000000-0005-0000-0000-00001D7E0000}"/>
    <cellStyle name="Normal 40 7 4 3 7 2 2" xfId="42594" xr:uid="{00000000-0005-0000-0000-00001E7E0000}"/>
    <cellStyle name="Normal 40 7 4 3 7 2 3" xfId="30855" xr:uid="{00000000-0005-0000-0000-00001F7E0000}"/>
    <cellStyle name="Normal 40 7 4 3 7 2 4" xfId="28116" xr:uid="{00000000-0005-0000-0000-0000207E0000}"/>
    <cellStyle name="Normal 40 7 4 3 7 3" xfId="12475" xr:uid="{00000000-0005-0000-0000-0000217E0000}"/>
    <cellStyle name="Normal 40 7 4 3 7 3 2" xfId="40222" xr:uid="{00000000-0005-0000-0000-0000227E0000}"/>
    <cellStyle name="Normal 40 7 4 3 7 3 3" xfId="23299" xr:uid="{00000000-0005-0000-0000-0000237E0000}"/>
    <cellStyle name="Normal 40 7 4 3 7 4" xfId="17681" xr:uid="{00000000-0005-0000-0000-0000247E0000}"/>
    <cellStyle name="Normal 40 7 4 3 7 4 2" xfId="35259" xr:uid="{00000000-0005-0000-0000-0000257E0000}"/>
    <cellStyle name="Normal 40 7 4 3 7 5" xfId="9031" xr:uid="{00000000-0005-0000-0000-0000267E0000}"/>
    <cellStyle name="Normal 40 7 4 3 7 5 2" xfId="32727" xr:uid="{00000000-0005-0000-0000-0000277E0000}"/>
    <cellStyle name="Normal 40 7 4 3 7 6" xfId="7159" xr:uid="{00000000-0005-0000-0000-0000287E0000}"/>
    <cellStyle name="Normal 40 7 4 3 7 6 2" xfId="28983" xr:uid="{00000000-0005-0000-0000-0000297E0000}"/>
    <cellStyle name="Normal 40 7 4 3 7 7" xfId="5287" xr:uid="{00000000-0005-0000-0000-00002A7E0000}"/>
    <cellStyle name="Normal 40 7 4 3 7 7 2" xfId="21427" xr:uid="{00000000-0005-0000-0000-00002B7E0000}"/>
    <cellStyle name="Normal 40 7 4 3 7 8" xfId="3415" xr:uid="{00000000-0005-0000-0000-00002C7E0000}"/>
    <cellStyle name="Normal 40 7 4 3 7 9" xfId="19555" xr:uid="{00000000-0005-0000-0000-00002D7E0000}"/>
    <cellStyle name="Normal 40 7 4 3 8" xfId="11846" xr:uid="{00000000-0005-0000-0000-00002E7E0000}"/>
    <cellStyle name="Normal 40 7 4 3 8 2" xfId="39596" xr:uid="{00000000-0005-0000-0000-00002F7E0000}"/>
    <cellStyle name="Normal 40 7 4 3 8 3" xfId="36955" xr:uid="{00000000-0005-0000-0000-0000307E0000}"/>
    <cellStyle name="Normal 40 7 4 3 8 4" xfId="30379" xr:uid="{00000000-0005-0000-0000-0000317E0000}"/>
    <cellStyle name="Normal 40 7 4 3 8 5" xfId="24705" xr:uid="{00000000-0005-0000-0000-0000327E0000}"/>
    <cellStyle name="Normal 40 7 4 3 9" xfId="14337" xr:uid="{00000000-0005-0000-0000-0000337E0000}"/>
    <cellStyle name="Normal 40 7 4 3 9 2" xfId="41965" xr:uid="{00000000-0005-0000-0000-0000347E0000}"/>
    <cellStyle name="Normal 40 7 4 3 9 3" xfId="34123" xr:uid="{00000000-0005-0000-0000-0000357E0000}"/>
    <cellStyle name="Normal 40 7 4 3 9 4" xfId="26491" xr:uid="{00000000-0005-0000-0000-0000367E0000}"/>
    <cellStyle name="Normal 40 7 4 4" xfId="1321" xr:uid="{00000000-0005-0000-0000-0000377E0000}"/>
    <cellStyle name="Normal 40 7 4 4 10" xfId="17460" xr:uid="{00000000-0005-0000-0000-0000387E0000}"/>
    <cellStyle name="Normal 40 7 4 4 10 2" xfId="35578" xr:uid="{00000000-0005-0000-0000-0000397E0000}"/>
    <cellStyle name="Normal 40 7 4 4 11" xfId="8810" xr:uid="{00000000-0005-0000-0000-00003A7E0000}"/>
    <cellStyle name="Normal 40 7 4 4 11 2" xfId="32506" xr:uid="{00000000-0005-0000-0000-00003B7E0000}"/>
    <cellStyle name="Normal 40 7 4 4 12" xfId="6938" xr:uid="{00000000-0005-0000-0000-00003C7E0000}"/>
    <cellStyle name="Normal 40 7 4 4 12 2" xfId="28762" xr:uid="{00000000-0005-0000-0000-00003D7E0000}"/>
    <cellStyle name="Normal 40 7 4 4 13" xfId="5066" xr:uid="{00000000-0005-0000-0000-00003E7E0000}"/>
    <cellStyle name="Normal 40 7 4 4 13 2" xfId="21206" xr:uid="{00000000-0005-0000-0000-00003F7E0000}"/>
    <cellStyle name="Normal 40 7 4 4 14" xfId="3194" xr:uid="{00000000-0005-0000-0000-0000407E0000}"/>
    <cellStyle name="Normal 40 7 4 4 15" xfId="19334" xr:uid="{00000000-0005-0000-0000-0000417E0000}"/>
    <cellStyle name="Normal 40 7 4 4 2" xfId="2276" xr:uid="{00000000-0005-0000-0000-0000427E0000}"/>
    <cellStyle name="Normal 40 7 4 4 2 10" xfId="4149" xr:uid="{00000000-0005-0000-0000-0000437E0000}"/>
    <cellStyle name="Normal 40 7 4 4 2 11" xfId="20289" xr:uid="{00000000-0005-0000-0000-0000447E0000}"/>
    <cellStyle name="Normal 40 7 4 4 2 2" xfId="2820" xr:uid="{00000000-0005-0000-0000-0000457E0000}"/>
    <cellStyle name="Normal 40 7 4 4 2 2 2" xfId="16254" xr:uid="{00000000-0005-0000-0000-0000467E0000}"/>
    <cellStyle name="Normal 40 7 4 4 2 2 2 2" xfId="43882" xr:uid="{00000000-0005-0000-0000-0000477E0000}"/>
    <cellStyle name="Normal 40 7 4 4 2 2 2 3" xfId="38079" xr:uid="{00000000-0005-0000-0000-0000487E0000}"/>
    <cellStyle name="Normal 40 7 4 4 2 2 2 4" xfId="32132" xr:uid="{00000000-0005-0000-0000-0000497E0000}"/>
    <cellStyle name="Normal 40 7 4 4 2 2 2 5" xfId="25993" xr:uid="{00000000-0005-0000-0000-00004A7E0000}"/>
    <cellStyle name="Normal 40 7 4 4 2 2 3" xfId="13883" xr:uid="{00000000-0005-0000-0000-00004B7E0000}"/>
    <cellStyle name="Normal 40 7 4 4 2 2 3 2" xfId="41511" xr:uid="{00000000-0005-0000-0000-00004C7E0000}"/>
    <cellStyle name="Normal 40 7 4 4 2 2 3 3" xfId="27719" xr:uid="{00000000-0005-0000-0000-00004D7E0000}"/>
    <cellStyle name="Normal 40 7 4 4 2 2 4" xfId="18958" xr:uid="{00000000-0005-0000-0000-00004E7E0000}"/>
    <cellStyle name="Normal 40 7 4 4 2 2 4 2" xfId="36486" xr:uid="{00000000-0005-0000-0000-00004F7E0000}"/>
    <cellStyle name="Normal 40 7 4 4 2 2 4 3" xfId="24576" xr:uid="{00000000-0005-0000-0000-0000507E0000}"/>
    <cellStyle name="Normal 40 7 4 4 2 2 5" xfId="10308" xr:uid="{00000000-0005-0000-0000-0000517E0000}"/>
    <cellStyle name="Normal 40 7 4 4 2 2 5 2" xfId="34004" xr:uid="{00000000-0005-0000-0000-0000527E0000}"/>
    <cellStyle name="Normal 40 7 4 4 2 2 6" xfId="8436" xr:uid="{00000000-0005-0000-0000-0000537E0000}"/>
    <cellStyle name="Normal 40 7 4 4 2 2 6 2" xfId="30260" xr:uid="{00000000-0005-0000-0000-0000547E0000}"/>
    <cellStyle name="Normal 40 7 4 4 2 2 7" xfId="6564" xr:uid="{00000000-0005-0000-0000-0000557E0000}"/>
    <cellStyle name="Normal 40 7 4 4 2 2 7 2" xfId="22704" xr:uid="{00000000-0005-0000-0000-0000567E0000}"/>
    <cellStyle name="Normal 40 7 4 4 2 2 8" xfId="4692" xr:uid="{00000000-0005-0000-0000-0000577E0000}"/>
    <cellStyle name="Normal 40 7 4 4 2 2 9" xfId="20832" xr:uid="{00000000-0005-0000-0000-0000587E0000}"/>
    <cellStyle name="Normal 40 7 4 4 2 3" xfId="13420" xr:uid="{00000000-0005-0000-0000-0000597E0000}"/>
    <cellStyle name="Normal 40 7 4 4 2 3 2" xfId="41048" xr:uid="{00000000-0005-0000-0000-00005A7E0000}"/>
    <cellStyle name="Normal 40 7 4 4 2 3 3" xfId="37536" xr:uid="{00000000-0005-0000-0000-00005B7E0000}"/>
    <cellStyle name="Normal 40 7 4 4 2 3 4" xfId="31589" xr:uid="{00000000-0005-0000-0000-00005C7E0000}"/>
    <cellStyle name="Normal 40 7 4 4 2 3 5" xfId="25530" xr:uid="{00000000-0005-0000-0000-00005D7E0000}"/>
    <cellStyle name="Normal 40 7 4 4 2 4" xfId="15791" xr:uid="{00000000-0005-0000-0000-00005E7E0000}"/>
    <cellStyle name="Normal 40 7 4 4 2 4 2" xfId="43419" xr:uid="{00000000-0005-0000-0000-00005F7E0000}"/>
    <cellStyle name="Normal 40 7 4 4 2 4 3" xfId="27227" xr:uid="{00000000-0005-0000-0000-0000607E0000}"/>
    <cellStyle name="Normal 40 7 4 4 2 5" xfId="11481" xr:uid="{00000000-0005-0000-0000-0000617E0000}"/>
    <cellStyle name="Normal 40 7 4 4 2 5 2" xfId="39252" xr:uid="{00000000-0005-0000-0000-0000627E0000}"/>
    <cellStyle name="Normal 40 7 4 4 2 5 3" xfId="24033" xr:uid="{00000000-0005-0000-0000-0000637E0000}"/>
    <cellStyle name="Normal 40 7 4 4 2 6" xfId="18415" xr:uid="{00000000-0005-0000-0000-0000647E0000}"/>
    <cellStyle name="Normal 40 7 4 4 2 6 2" xfId="35994" xr:uid="{00000000-0005-0000-0000-0000657E0000}"/>
    <cellStyle name="Normal 40 7 4 4 2 7" xfId="9765" xr:uid="{00000000-0005-0000-0000-0000667E0000}"/>
    <cellStyle name="Normal 40 7 4 4 2 7 2" xfId="33461" xr:uid="{00000000-0005-0000-0000-0000677E0000}"/>
    <cellStyle name="Normal 40 7 4 4 2 8" xfId="7893" xr:uid="{00000000-0005-0000-0000-0000687E0000}"/>
    <cellStyle name="Normal 40 7 4 4 2 8 2" xfId="29717" xr:uid="{00000000-0005-0000-0000-0000697E0000}"/>
    <cellStyle name="Normal 40 7 4 4 2 9" xfId="6021" xr:uid="{00000000-0005-0000-0000-00006A7E0000}"/>
    <cellStyle name="Normal 40 7 4 4 2 9 2" xfId="22161" xr:uid="{00000000-0005-0000-0000-00006B7E0000}"/>
    <cellStyle name="Normal 40 7 4 4 3" xfId="2497" xr:uid="{00000000-0005-0000-0000-00006C7E0000}"/>
    <cellStyle name="Normal 40 7 4 4 3 10" xfId="20509" xr:uid="{00000000-0005-0000-0000-00006D7E0000}"/>
    <cellStyle name="Normal 40 7 4 4 3 2" xfId="13570" xr:uid="{00000000-0005-0000-0000-00006E7E0000}"/>
    <cellStyle name="Normal 40 7 4 4 3 2 2" xfId="41198" xr:uid="{00000000-0005-0000-0000-00006F7E0000}"/>
    <cellStyle name="Normal 40 7 4 4 3 2 3" xfId="37756" xr:uid="{00000000-0005-0000-0000-0000707E0000}"/>
    <cellStyle name="Normal 40 7 4 4 3 2 4" xfId="31809" xr:uid="{00000000-0005-0000-0000-0000717E0000}"/>
    <cellStyle name="Normal 40 7 4 4 3 2 5" xfId="25680" xr:uid="{00000000-0005-0000-0000-0000727E0000}"/>
    <cellStyle name="Normal 40 7 4 4 3 3" xfId="15941" xr:uid="{00000000-0005-0000-0000-0000737E0000}"/>
    <cellStyle name="Normal 40 7 4 4 3 3 2" xfId="43569" xr:uid="{00000000-0005-0000-0000-0000747E0000}"/>
    <cellStyle name="Normal 40 7 4 4 3 3 3" xfId="27396" xr:uid="{00000000-0005-0000-0000-0000757E0000}"/>
    <cellStyle name="Normal 40 7 4 4 3 4" xfId="11158" xr:uid="{00000000-0005-0000-0000-0000767E0000}"/>
    <cellStyle name="Normal 40 7 4 4 3 4 2" xfId="38929" xr:uid="{00000000-0005-0000-0000-0000777E0000}"/>
    <cellStyle name="Normal 40 7 4 4 3 4 3" xfId="24253" xr:uid="{00000000-0005-0000-0000-0000787E0000}"/>
    <cellStyle name="Normal 40 7 4 4 3 5" xfId="18635" xr:uid="{00000000-0005-0000-0000-0000797E0000}"/>
    <cellStyle name="Normal 40 7 4 4 3 5 2" xfId="36163" xr:uid="{00000000-0005-0000-0000-00007A7E0000}"/>
    <cellStyle name="Normal 40 7 4 4 3 6" xfId="9985" xr:uid="{00000000-0005-0000-0000-00007B7E0000}"/>
    <cellStyle name="Normal 40 7 4 4 3 6 2" xfId="33681" xr:uid="{00000000-0005-0000-0000-00007C7E0000}"/>
    <cellStyle name="Normal 40 7 4 4 3 7" xfId="8113" xr:uid="{00000000-0005-0000-0000-00007D7E0000}"/>
    <cellStyle name="Normal 40 7 4 4 3 7 2" xfId="29937" xr:uid="{00000000-0005-0000-0000-00007E7E0000}"/>
    <cellStyle name="Normal 40 7 4 4 3 8" xfId="6241" xr:uid="{00000000-0005-0000-0000-00007F7E0000}"/>
    <cellStyle name="Normal 40 7 4 4 3 8 2" xfId="22381" xr:uid="{00000000-0005-0000-0000-0000807E0000}"/>
    <cellStyle name="Normal 40 7 4 4 3 9" xfId="4369" xr:uid="{00000000-0005-0000-0000-0000817E0000}"/>
    <cellStyle name="Normal 40 7 4 4 4" xfId="1953" xr:uid="{00000000-0005-0000-0000-0000827E0000}"/>
    <cellStyle name="Normal 40 7 4 4 4 2" xfId="16372" xr:uid="{00000000-0005-0000-0000-0000837E0000}"/>
    <cellStyle name="Normal 40 7 4 4 4 2 2" xfId="44000" xr:uid="{00000000-0005-0000-0000-0000847E0000}"/>
    <cellStyle name="Normal 40 7 4 4 4 2 3" xfId="31266" xr:uid="{00000000-0005-0000-0000-0000857E0000}"/>
    <cellStyle name="Normal 40 7 4 4 4 2 4" xfId="26111" xr:uid="{00000000-0005-0000-0000-0000867E0000}"/>
    <cellStyle name="Normal 40 7 4 4 4 3" xfId="14001" xr:uid="{00000000-0005-0000-0000-0000877E0000}"/>
    <cellStyle name="Normal 40 7 4 4 4 3 2" xfId="41629" xr:uid="{00000000-0005-0000-0000-0000887E0000}"/>
    <cellStyle name="Normal 40 7 4 4 4 3 3" xfId="27842" xr:uid="{00000000-0005-0000-0000-0000897E0000}"/>
    <cellStyle name="Normal 40 7 4 4 4 4" xfId="18092" xr:uid="{00000000-0005-0000-0000-00008A7E0000}"/>
    <cellStyle name="Normal 40 7 4 4 4 4 2" xfId="36609" xr:uid="{00000000-0005-0000-0000-00008B7E0000}"/>
    <cellStyle name="Normal 40 7 4 4 4 4 3" xfId="23710" xr:uid="{00000000-0005-0000-0000-00008C7E0000}"/>
    <cellStyle name="Normal 40 7 4 4 4 5" xfId="9442" xr:uid="{00000000-0005-0000-0000-00008D7E0000}"/>
    <cellStyle name="Normal 40 7 4 4 4 5 2" xfId="33138" xr:uid="{00000000-0005-0000-0000-00008E7E0000}"/>
    <cellStyle name="Normal 40 7 4 4 4 6" xfId="7570" xr:uid="{00000000-0005-0000-0000-00008F7E0000}"/>
    <cellStyle name="Normal 40 7 4 4 4 6 2" xfId="29394" xr:uid="{00000000-0005-0000-0000-0000907E0000}"/>
    <cellStyle name="Normal 40 7 4 4 4 7" xfId="5698" xr:uid="{00000000-0005-0000-0000-0000917E0000}"/>
    <cellStyle name="Normal 40 7 4 4 4 7 2" xfId="21838" xr:uid="{00000000-0005-0000-0000-0000927E0000}"/>
    <cellStyle name="Normal 40 7 4 4 4 8" xfId="3826" xr:uid="{00000000-0005-0000-0000-0000937E0000}"/>
    <cellStyle name="Normal 40 7 4 4 4 9" xfId="19966" xr:uid="{00000000-0005-0000-0000-0000947E0000}"/>
    <cellStyle name="Normal 40 7 4 4 5" xfId="12762" xr:uid="{00000000-0005-0000-0000-0000957E0000}"/>
    <cellStyle name="Normal 40 7 4 4 5 2" xfId="15235" xr:uid="{00000000-0005-0000-0000-0000967E0000}"/>
    <cellStyle name="Normal 40 7 4 4 5 2 2" xfId="42863" xr:uid="{00000000-0005-0000-0000-0000977E0000}"/>
    <cellStyle name="Normal 40 7 4 4 5 2 3" xfId="34758" xr:uid="{00000000-0005-0000-0000-0000987E0000}"/>
    <cellStyle name="Normal 40 7 4 4 5 3" xfId="40491" xr:uid="{00000000-0005-0000-0000-0000997E0000}"/>
    <cellStyle name="Normal 40 7 4 4 5 4" xfId="37213" xr:uid="{00000000-0005-0000-0000-00009A7E0000}"/>
    <cellStyle name="Normal 40 7 4 4 5 5" xfId="30634" xr:uid="{00000000-0005-0000-0000-00009B7E0000}"/>
    <cellStyle name="Normal 40 7 4 4 5 6" xfId="24974" xr:uid="{00000000-0005-0000-0000-00009C7E0000}"/>
    <cellStyle name="Normal 40 7 4 4 6" xfId="12254" xr:uid="{00000000-0005-0000-0000-00009D7E0000}"/>
    <cellStyle name="Normal 40 7 4 4 6 2" xfId="40001" xr:uid="{00000000-0005-0000-0000-00009E7E0000}"/>
    <cellStyle name="Normal 40 7 4 4 6 3" xfId="34531" xr:uid="{00000000-0005-0000-0000-00009F7E0000}"/>
    <cellStyle name="Normal 40 7 4 4 6 4" xfId="26810" xr:uid="{00000000-0005-0000-0000-0000A07E0000}"/>
    <cellStyle name="Normal 40 7 4 4 7" xfId="14745" xr:uid="{00000000-0005-0000-0000-0000A17E0000}"/>
    <cellStyle name="Normal 40 7 4 4 7 2" xfId="42373" xr:uid="{00000000-0005-0000-0000-0000A27E0000}"/>
    <cellStyle name="Normal 40 7 4 4 7 3" xfId="23078" xr:uid="{00000000-0005-0000-0000-0000A37E0000}"/>
    <cellStyle name="Normal 40 7 4 4 8" xfId="16965" xr:uid="{00000000-0005-0000-0000-0000A47E0000}"/>
    <cellStyle name="Normal 40 7 4 4 8 2" xfId="44593" xr:uid="{00000000-0005-0000-0000-0000A57E0000}"/>
    <cellStyle name="Normal 40 7 4 4 9" xfId="10682" xr:uid="{00000000-0005-0000-0000-0000A67E0000}"/>
    <cellStyle name="Normal 40 7 4 4 9 2" xfId="38453" xr:uid="{00000000-0005-0000-0000-0000A77E0000}"/>
    <cellStyle name="Normal 40 7 4 5" xfId="1168" xr:uid="{00000000-0005-0000-0000-0000A87E0000}"/>
    <cellStyle name="Normal 40 7 4 5 10" xfId="8657" xr:uid="{00000000-0005-0000-0000-0000A97E0000}"/>
    <cellStyle name="Normal 40 7 4 5 10 2" xfId="32353" xr:uid="{00000000-0005-0000-0000-0000AA7E0000}"/>
    <cellStyle name="Normal 40 7 4 5 11" xfId="6785" xr:uid="{00000000-0005-0000-0000-0000AB7E0000}"/>
    <cellStyle name="Normal 40 7 4 5 11 2" xfId="28609" xr:uid="{00000000-0005-0000-0000-0000AC7E0000}"/>
    <cellStyle name="Normal 40 7 4 5 12" xfId="4913" xr:uid="{00000000-0005-0000-0000-0000AD7E0000}"/>
    <cellStyle name="Normal 40 7 4 5 12 2" xfId="21053" xr:uid="{00000000-0005-0000-0000-0000AE7E0000}"/>
    <cellStyle name="Normal 40 7 4 5 13" xfId="3041" xr:uid="{00000000-0005-0000-0000-0000AF7E0000}"/>
    <cellStyle name="Normal 40 7 4 5 14" xfId="19181" xr:uid="{00000000-0005-0000-0000-0000B07E0000}"/>
    <cellStyle name="Normal 40 7 4 5 2" xfId="2667" xr:uid="{00000000-0005-0000-0000-0000B17E0000}"/>
    <cellStyle name="Normal 40 7 4 5 2 10" xfId="20679" xr:uid="{00000000-0005-0000-0000-0000B27E0000}"/>
    <cellStyle name="Normal 40 7 4 5 2 2" xfId="13732" xr:uid="{00000000-0005-0000-0000-0000B37E0000}"/>
    <cellStyle name="Normal 40 7 4 5 2 2 2" xfId="41360" xr:uid="{00000000-0005-0000-0000-0000B47E0000}"/>
    <cellStyle name="Normal 40 7 4 5 2 2 3" xfId="37926" xr:uid="{00000000-0005-0000-0000-0000B57E0000}"/>
    <cellStyle name="Normal 40 7 4 5 2 2 4" xfId="31979" xr:uid="{00000000-0005-0000-0000-0000B67E0000}"/>
    <cellStyle name="Normal 40 7 4 5 2 2 5" xfId="25842" xr:uid="{00000000-0005-0000-0000-0000B77E0000}"/>
    <cellStyle name="Normal 40 7 4 5 2 3" xfId="16103" xr:uid="{00000000-0005-0000-0000-0000B87E0000}"/>
    <cellStyle name="Normal 40 7 4 5 2 3 2" xfId="43731" xr:uid="{00000000-0005-0000-0000-0000B97E0000}"/>
    <cellStyle name="Normal 40 7 4 5 2 3 3" xfId="27566" xr:uid="{00000000-0005-0000-0000-0000BA7E0000}"/>
    <cellStyle name="Normal 40 7 4 5 2 4" xfId="11532" xr:uid="{00000000-0005-0000-0000-0000BB7E0000}"/>
    <cellStyle name="Normal 40 7 4 5 2 4 2" xfId="39303" xr:uid="{00000000-0005-0000-0000-0000BC7E0000}"/>
    <cellStyle name="Normal 40 7 4 5 2 4 3" xfId="24423" xr:uid="{00000000-0005-0000-0000-0000BD7E0000}"/>
    <cellStyle name="Normal 40 7 4 5 2 5" xfId="18805" xr:uid="{00000000-0005-0000-0000-0000BE7E0000}"/>
    <cellStyle name="Normal 40 7 4 5 2 5 2" xfId="36333" xr:uid="{00000000-0005-0000-0000-0000BF7E0000}"/>
    <cellStyle name="Normal 40 7 4 5 2 6" xfId="10155" xr:uid="{00000000-0005-0000-0000-0000C07E0000}"/>
    <cellStyle name="Normal 40 7 4 5 2 6 2" xfId="33851" xr:uid="{00000000-0005-0000-0000-0000C17E0000}"/>
    <cellStyle name="Normal 40 7 4 5 2 7" xfId="8283" xr:uid="{00000000-0005-0000-0000-0000C27E0000}"/>
    <cellStyle name="Normal 40 7 4 5 2 7 2" xfId="30107" xr:uid="{00000000-0005-0000-0000-0000C37E0000}"/>
    <cellStyle name="Normal 40 7 4 5 2 8" xfId="6411" xr:uid="{00000000-0005-0000-0000-0000C47E0000}"/>
    <cellStyle name="Normal 40 7 4 5 2 8 2" xfId="22551" xr:uid="{00000000-0005-0000-0000-0000C57E0000}"/>
    <cellStyle name="Normal 40 7 4 5 2 9" xfId="4539" xr:uid="{00000000-0005-0000-0000-0000C67E0000}"/>
    <cellStyle name="Normal 40 7 4 5 3" xfId="2123" xr:uid="{00000000-0005-0000-0000-0000C77E0000}"/>
    <cellStyle name="Normal 40 7 4 5 3 10" xfId="20136" xr:uid="{00000000-0005-0000-0000-0000C87E0000}"/>
    <cellStyle name="Normal 40 7 4 5 3 2" xfId="13995" xr:uid="{00000000-0005-0000-0000-0000C97E0000}"/>
    <cellStyle name="Normal 40 7 4 5 3 2 2" xfId="41623" xr:uid="{00000000-0005-0000-0000-0000CA7E0000}"/>
    <cellStyle name="Normal 40 7 4 5 3 2 3" xfId="31436" xr:uid="{00000000-0005-0000-0000-0000CB7E0000}"/>
    <cellStyle name="Normal 40 7 4 5 3 2 4" xfId="26105" xr:uid="{00000000-0005-0000-0000-0000CC7E0000}"/>
    <cellStyle name="Normal 40 7 4 5 3 3" xfId="16366" xr:uid="{00000000-0005-0000-0000-0000CD7E0000}"/>
    <cellStyle name="Normal 40 7 4 5 3 3 2" xfId="43994" xr:uid="{00000000-0005-0000-0000-0000CE7E0000}"/>
    <cellStyle name="Normal 40 7 4 5 3 3 3" xfId="27836" xr:uid="{00000000-0005-0000-0000-0000CF7E0000}"/>
    <cellStyle name="Normal 40 7 4 5 3 4" xfId="11005" xr:uid="{00000000-0005-0000-0000-0000D07E0000}"/>
    <cellStyle name="Normal 40 7 4 5 3 4 2" xfId="38776" xr:uid="{00000000-0005-0000-0000-0000D17E0000}"/>
    <cellStyle name="Normal 40 7 4 5 3 4 3" xfId="23880" xr:uid="{00000000-0005-0000-0000-0000D27E0000}"/>
    <cellStyle name="Normal 40 7 4 5 3 5" xfId="18262" xr:uid="{00000000-0005-0000-0000-0000D37E0000}"/>
    <cellStyle name="Normal 40 7 4 5 3 5 2" xfId="36603" xr:uid="{00000000-0005-0000-0000-0000D47E0000}"/>
    <cellStyle name="Normal 40 7 4 5 3 6" xfId="9612" xr:uid="{00000000-0005-0000-0000-0000D57E0000}"/>
    <cellStyle name="Normal 40 7 4 5 3 6 2" xfId="33308" xr:uid="{00000000-0005-0000-0000-0000D67E0000}"/>
    <cellStyle name="Normal 40 7 4 5 3 7" xfId="7740" xr:uid="{00000000-0005-0000-0000-0000D77E0000}"/>
    <cellStyle name="Normal 40 7 4 5 3 7 2" xfId="29564" xr:uid="{00000000-0005-0000-0000-0000D87E0000}"/>
    <cellStyle name="Normal 40 7 4 5 3 8" xfId="5868" xr:uid="{00000000-0005-0000-0000-0000D97E0000}"/>
    <cellStyle name="Normal 40 7 4 5 3 8 2" xfId="22008" xr:uid="{00000000-0005-0000-0000-0000DA7E0000}"/>
    <cellStyle name="Normal 40 7 4 5 3 9" xfId="3996" xr:uid="{00000000-0005-0000-0000-0000DB7E0000}"/>
    <cellStyle name="Normal 40 7 4 5 4" xfId="12591" xr:uid="{00000000-0005-0000-0000-0000DC7E0000}"/>
    <cellStyle name="Normal 40 7 4 5 4 2" xfId="15078" xr:uid="{00000000-0005-0000-0000-0000DD7E0000}"/>
    <cellStyle name="Normal 40 7 4 5 4 2 2" xfId="42706" xr:uid="{00000000-0005-0000-0000-0000DE7E0000}"/>
    <cellStyle name="Normal 40 7 4 5 4 2 3" xfId="34684" xr:uid="{00000000-0005-0000-0000-0000DF7E0000}"/>
    <cellStyle name="Normal 40 7 4 5 4 3" xfId="40334" xr:uid="{00000000-0005-0000-0000-0000E07E0000}"/>
    <cellStyle name="Normal 40 7 4 5 4 4" xfId="37383" xr:uid="{00000000-0005-0000-0000-0000E17E0000}"/>
    <cellStyle name="Normal 40 7 4 5 4 5" xfId="30481" xr:uid="{00000000-0005-0000-0000-0000E27E0000}"/>
    <cellStyle name="Normal 40 7 4 5 4 6" xfId="24817" xr:uid="{00000000-0005-0000-0000-0000E37E0000}"/>
    <cellStyle name="Normal 40 7 4 5 5" xfId="12101" xr:uid="{00000000-0005-0000-0000-0000E47E0000}"/>
    <cellStyle name="Normal 40 7 4 5 5 2" xfId="39848" xr:uid="{00000000-0005-0000-0000-0000E57E0000}"/>
    <cellStyle name="Normal 40 7 4 5 5 3" xfId="34378" xr:uid="{00000000-0005-0000-0000-0000E67E0000}"/>
    <cellStyle name="Normal 40 7 4 5 5 4" xfId="26804" xr:uid="{00000000-0005-0000-0000-0000E77E0000}"/>
    <cellStyle name="Normal 40 7 4 5 6" xfId="14592" xr:uid="{00000000-0005-0000-0000-0000E87E0000}"/>
    <cellStyle name="Normal 40 7 4 5 6 2" xfId="42220" xr:uid="{00000000-0005-0000-0000-0000E97E0000}"/>
    <cellStyle name="Normal 40 7 4 5 6 3" xfId="22925" xr:uid="{00000000-0005-0000-0000-0000EA7E0000}"/>
    <cellStyle name="Normal 40 7 4 5 7" xfId="16812" xr:uid="{00000000-0005-0000-0000-0000EB7E0000}"/>
    <cellStyle name="Normal 40 7 4 5 7 2" xfId="44440" xr:uid="{00000000-0005-0000-0000-0000EC7E0000}"/>
    <cellStyle name="Normal 40 7 4 5 8" xfId="10529" xr:uid="{00000000-0005-0000-0000-0000ED7E0000}"/>
    <cellStyle name="Normal 40 7 4 5 8 2" xfId="38300" xr:uid="{00000000-0005-0000-0000-0000EE7E0000}"/>
    <cellStyle name="Normal 40 7 4 5 9" xfId="17307" xr:uid="{00000000-0005-0000-0000-0000EF7E0000}"/>
    <cellStyle name="Normal 40 7 4 5 9 2" xfId="35572" xr:uid="{00000000-0005-0000-0000-0000F07E0000}"/>
    <cellStyle name="Normal 40 7 4 6" xfId="1801" xr:uid="{00000000-0005-0000-0000-0000F17E0000}"/>
    <cellStyle name="Normal 40 7 4 6 10" xfId="3674" xr:uid="{00000000-0005-0000-0000-0000F27E0000}"/>
    <cellStyle name="Normal 40 7 4 6 11" xfId="19814" xr:uid="{00000000-0005-0000-0000-0000F37E0000}"/>
    <cellStyle name="Normal 40 7 4 6 2" xfId="12580" xr:uid="{00000000-0005-0000-0000-0000F47E0000}"/>
    <cellStyle name="Normal 40 7 4 6 2 2" xfId="15068" xr:uid="{00000000-0005-0000-0000-0000F57E0000}"/>
    <cellStyle name="Normal 40 7 4 6 2 2 2" xfId="42696" xr:uid="{00000000-0005-0000-0000-0000F67E0000}"/>
    <cellStyle name="Normal 40 7 4 6 2 3" xfId="40324" xr:uid="{00000000-0005-0000-0000-0000F77E0000}"/>
    <cellStyle name="Normal 40 7 4 6 2 4" xfId="37061" xr:uid="{00000000-0005-0000-0000-0000F87E0000}"/>
    <cellStyle name="Normal 40 7 4 6 2 5" xfId="31114" xr:uid="{00000000-0005-0000-0000-0000F97E0000}"/>
    <cellStyle name="Normal 40 7 4 6 2 6" xfId="24807" xr:uid="{00000000-0005-0000-0000-0000FA7E0000}"/>
    <cellStyle name="Normal 40 7 4 6 3" xfId="11948" xr:uid="{00000000-0005-0000-0000-0000FB7E0000}"/>
    <cellStyle name="Normal 40 7 4 6 3 2" xfId="39695" xr:uid="{00000000-0005-0000-0000-0000FC7E0000}"/>
    <cellStyle name="Normal 40 7 4 6 3 3" xfId="34225" xr:uid="{00000000-0005-0000-0000-0000FD7E0000}"/>
    <cellStyle name="Normal 40 7 4 6 3 4" xfId="26753" xr:uid="{00000000-0005-0000-0000-0000FE7E0000}"/>
    <cellStyle name="Normal 40 7 4 6 4" xfId="14439" xr:uid="{00000000-0005-0000-0000-0000FF7E0000}"/>
    <cellStyle name="Normal 40 7 4 6 4 2" xfId="42067" xr:uid="{00000000-0005-0000-0000-0000007F0000}"/>
    <cellStyle name="Normal 40 7 4 6 4 3" xfId="23558" xr:uid="{00000000-0005-0000-0000-0000017F0000}"/>
    <cellStyle name="Normal 40 7 4 6 5" xfId="11328" xr:uid="{00000000-0005-0000-0000-0000027F0000}"/>
    <cellStyle name="Normal 40 7 4 6 5 2" xfId="39099" xr:uid="{00000000-0005-0000-0000-0000037F0000}"/>
    <cellStyle name="Normal 40 7 4 6 6" xfId="17940" xr:uid="{00000000-0005-0000-0000-0000047F0000}"/>
    <cellStyle name="Normal 40 7 4 6 6 2" xfId="35521" xr:uid="{00000000-0005-0000-0000-0000057F0000}"/>
    <cellStyle name="Normal 40 7 4 6 7" xfId="9290" xr:uid="{00000000-0005-0000-0000-0000067F0000}"/>
    <cellStyle name="Normal 40 7 4 6 7 2" xfId="32986" xr:uid="{00000000-0005-0000-0000-0000077F0000}"/>
    <cellStyle name="Normal 40 7 4 6 8" xfId="7418" xr:uid="{00000000-0005-0000-0000-0000087F0000}"/>
    <cellStyle name="Normal 40 7 4 6 8 2" xfId="29242" xr:uid="{00000000-0005-0000-0000-0000097F0000}"/>
    <cellStyle name="Normal 40 7 4 6 9" xfId="5546" xr:uid="{00000000-0005-0000-0000-00000A7F0000}"/>
    <cellStyle name="Normal 40 7 4 6 9 2" xfId="21686" xr:uid="{00000000-0005-0000-0000-00000B7F0000}"/>
    <cellStyle name="Normal 40 7 4 7" xfId="2345" xr:uid="{00000000-0005-0000-0000-00000C7F0000}"/>
    <cellStyle name="Normal 40 7 4 7 10" xfId="20357" xr:uid="{00000000-0005-0000-0000-00000D7F0000}"/>
    <cellStyle name="Normal 40 7 4 7 2" xfId="13176" xr:uid="{00000000-0005-0000-0000-00000E7F0000}"/>
    <cellStyle name="Normal 40 7 4 7 2 2" xfId="40821" xr:uid="{00000000-0005-0000-0000-00000F7F0000}"/>
    <cellStyle name="Normal 40 7 4 7 2 3" xfId="37604" xr:uid="{00000000-0005-0000-0000-0000107F0000}"/>
    <cellStyle name="Normal 40 7 4 7 2 4" xfId="31657" xr:uid="{00000000-0005-0000-0000-0000117F0000}"/>
    <cellStyle name="Normal 40 7 4 7 2 5" xfId="25304" xr:uid="{00000000-0005-0000-0000-0000127F0000}"/>
    <cellStyle name="Normal 40 7 4 7 3" xfId="15565" xr:uid="{00000000-0005-0000-0000-0000137F0000}"/>
    <cellStyle name="Normal 40 7 4 7 3 2" xfId="43193" xr:uid="{00000000-0005-0000-0000-0000147F0000}"/>
    <cellStyle name="Normal 40 7 4 7 3 3" xfId="26600" xr:uid="{00000000-0005-0000-0000-0000157F0000}"/>
    <cellStyle name="Normal 40 7 4 7 4" xfId="10852" xr:uid="{00000000-0005-0000-0000-0000167F0000}"/>
    <cellStyle name="Normal 40 7 4 7 4 2" xfId="38623" xr:uid="{00000000-0005-0000-0000-0000177F0000}"/>
    <cellStyle name="Normal 40 7 4 7 4 3" xfId="24101" xr:uid="{00000000-0005-0000-0000-0000187F0000}"/>
    <cellStyle name="Normal 40 7 4 7 5" xfId="18483" xr:uid="{00000000-0005-0000-0000-0000197F0000}"/>
    <cellStyle name="Normal 40 7 4 7 5 2" xfId="35368" xr:uid="{00000000-0005-0000-0000-00001A7F0000}"/>
    <cellStyle name="Normal 40 7 4 7 6" xfId="9833" xr:uid="{00000000-0005-0000-0000-00001B7F0000}"/>
    <cellStyle name="Normal 40 7 4 7 6 2" xfId="33529" xr:uid="{00000000-0005-0000-0000-00001C7F0000}"/>
    <cellStyle name="Normal 40 7 4 7 7" xfId="7961" xr:uid="{00000000-0005-0000-0000-00001D7F0000}"/>
    <cellStyle name="Normal 40 7 4 7 7 2" xfId="29785" xr:uid="{00000000-0005-0000-0000-00001E7F0000}"/>
    <cellStyle name="Normal 40 7 4 7 8" xfId="6089" xr:uid="{00000000-0005-0000-0000-00001F7F0000}"/>
    <cellStyle name="Normal 40 7 4 7 8 2" xfId="22229" xr:uid="{00000000-0005-0000-0000-0000207F0000}"/>
    <cellStyle name="Normal 40 7 4 7 9" xfId="4217" xr:uid="{00000000-0005-0000-0000-0000217F0000}"/>
    <cellStyle name="Normal 40 7 4 8" xfId="1644" xr:uid="{00000000-0005-0000-0000-0000227F0000}"/>
    <cellStyle name="Normal 40 7 4 8 2" xfId="16315" xr:uid="{00000000-0005-0000-0000-0000237F0000}"/>
    <cellStyle name="Normal 40 7 4 8 2 2" xfId="43943" xr:uid="{00000000-0005-0000-0000-0000247F0000}"/>
    <cellStyle name="Normal 40 7 4 8 2 3" xfId="30957" xr:uid="{00000000-0005-0000-0000-0000257F0000}"/>
    <cellStyle name="Normal 40 7 4 8 2 4" xfId="26054" xr:uid="{00000000-0005-0000-0000-0000267F0000}"/>
    <cellStyle name="Normal 40 7 4 8 3" xfId="13944" xr:uid="{00000000-0005-0000-0000-0000277F0000}"/>
    <cellStyle name="Normal 40 7 4 8 3 2" xfId="41572" xr:uid="{00000000-0005-0000-0000-0000287F0000}"/>
    <cellStyle name="Normal 40 7 4 8 3 3" xfId="27785" xr:uid="{00000000-0005-0000-0000-0000297F0000}"/>
    <cellStyle name="Normal 40 7 4 8 4" xfId="17783" xr:uid="{00000000-0005-0000-0000-00002A7F0000}"/>
    <cellStyle name="Normal 40 7 4 8 4 2" xfId="36552" xr:uid="{00000000-0005-0000-0000-00002B7F0000}"/>
    <cellStyle name="Normal 40 7 4 8 4 3" xfId="23401" xr:uid="{00000000-0005-0000-0000-00002C7F0000}"/>
    <cellStyle name="Normal 40 7 4 8 5" xfId="9133" xr:uid="{00000000-0005-0000-0000-00002D7F0000}"/>
    <cellStyle name="Normal 40 7 4 8 5 2" xfId="32829" xr:uid="{00000000-0005-0000-0000-00002E7F0000}"/>
    <cellStyle name="Normal 40 7 4 8 6" xfId="7261" xr:uid="{00000000-0005-0000-0000-00002F7F0000}"/>
    <cellStyle name="Normal 40 7 4 8 6 2" xfId="29085" xr:uid="{00000000-0005-0000-0000-0000307F0000}"/>
    <cellStyle name="Normal 40 7 4 8 7" xfId="5389" xr:uid="{00000000-0005-0000-0000-0000317F0000}"/>
    <cellStyle name="Normal 40 7 4 8 7 2" xfId="21529" xr:uid="{00000000-0005-0000-0000-0000327F0000}"/>
    <cellStyle name="Normal 40 7 4 8 8" xfId="3517" xr:uid="{00000000-0005-0000-0000-0000337F0000}"/>
    <cellStyle name="Normal 40 7 4 8 9" xfId="19657" xr:uid="{00000000-0005-0000-0000-0000347F0000}"/>
    <cellStyle name="Normal 40 7 4 9" xfId="1491" xr:uid="{00000000-0005-0000-0000-0000357F0000}"/>
    <cellStyle name="Normal 40 7 4 9 2" xfId="14915" xr:uid="{00000000-0005-0000-0000-0000367F0000}"/>
    <cellStyle name="Normal 40 7 4 9 2 2" xfId="42543" xr:uid="{00000000-0005-0000-0000-0000377F0000}"/>
    <cellStyle name="Normal 40 7 4 9 2 3" xfId="30804" xr:uid="{00000000-0005-0000-0000-0000387F0000}"/>
    <cellStyle name="Normal 40 7 4 9 2 4" xfId="28381" xr:uid="{00000000-0005-0000-0000-0000397F0000}"/>
    <cellStyle name="Normal 40 7 4 9 3" xfId="12424" xr:uid="{00000000-0005-0000-0000-00003A7F0000}"/>
    <cellStyle name="Normal 40 7 4 9 3 2" xfId="40171" xr:uid="{00000000-0005-0000-0000-00003B7F0000}"/>
    <cellStyle name="Normal 40 7 4 9 3 3" xfId="23248" xr:uid="{00000000-0005-0000-0000-00003C7F0000}"/>
    <cellStyle name="Normal 40 7 4 9 4" xfId="17630" xr:uid="{00000000-0005-0000-0000-00003D7F0000}"/>
    <cellStyle name="Normal 40 7 4 9 4 2" xfId="35208" xr:uid="{00000000-0005-0000-0000-00003E7F0000}"/>
    <cellStyle name="Normal 40 7 4 9 5" xfId="8980" xr:uid="{00000000-0005-0000-0000-00003F7F0000}"/>
    <cellStyle name="Normal 40 7 4 9 5 2" xfId="32676" xr:uid="{00000000-0005-0000-0000-0000407F0000}"/>
    <cellStyle name="Normal 40 7 4 9 6" xfId="7108" xr:uid="{00000000-0005-0000-0000-0000417F0000}"/>
    <cellStyle name="Normal 40 7 4 9 6 2" xfId="28932" xr:uid="{00000000-0005-0000-0000-0000427F0000}"/>
    <cellStyle name="Normal 40 7 4 9 7" xfId="5236" xr:uid="{00000000-0005-0000-0000-0000437F0000}"/>
    <cellStyle name="Normal 40 7 4 9 7 2" xfId="21376" xr:uid="{00000000-0005-0000-0000-0000447F0000}"/>
    <cellStyle name="Normal 40 7 4 9 8" xfId="3364" xr:uid="{00000000-0005-0000-0000-0000457F0000}"/>
    <cellStyle name="Normal 40 7 4 9 9" xfId="19504" xr:uid="{00000000-0005-0000-0000-0000467F0000}"/>
    <cellStyle name="Normal 40 7 5" xfId="1097" xr:uid="{00000000-0005-0000-0000-0000477F0000}"/>
    <cellStyle name="Normal 40 7 5 10" xfId="14368" xr:uid="{00000000-0005-0000-0000-0000487F0000}"/>
    <cellStyle name="Normal 40 7 5 10 2" xfId="41996" xr:uid="{00000000-0005-0000-0000-0000497F0000}"/>
    <cellStyle name="Normal 40 7 5 10 3" xfId="34154" xr:uid="{00000000-0005-0000-0000-00004A7F0000}"/>
    <cellStyle name="Normal 40 7 5 10 4" xfId="26522" xr:uid="{00000000-0005-0000-0000-00004B7F0000}"/>
    <cellStyle name="Normal 40 7 5 11" xfId="16741" xr:uid="{00000000-0005-0000-0000-00004C7F0000}"/>
    <cellStyle name="Normal 40 7 5 11 2" xfId="44369" xr:uid="{00000000-0005-0000-0000-00004D7F0000}"/>
    <cellStyle name="Normal 40 7 5 11 3" xfId="22854" xr:uid="{00000000-0005-0000-0000-00004E7F0000}"/>
    <cellStyle name="Normal 40 7 5 12" xfId="10458" xr:uid="{00000000-0005-0000-0000-00004F7F0000}"/>
    <cellStyle name="Normal 40 7 5 12 2" xfId="38229" xr:uid="{00000000-0005-0000-0000-0000507F0000}"/>
    <cellStyle name="Normal 40 7 5 13" xfId="17236" xr:uid="{00000000-0005-0000-0000-0000517F0000}"/>
    <cellStyle name="Normal 40 7 5 13 2" xfId="35137" xr:uid="{00000000-0005-0000-0000-0000527F0000}"/>
    <cellStyle name="Normal 40 7 5 14" xfId="8586" xr:uid="{00000000-0005-0000-0000-0000537F0000}"/>
    <cellStyle name="Normal 40 7 5 14 2" xfId="32282" xr:uid="{00000000-0005-0000-0000-0000547F0000}"/>
    <cellStyle name="Normal 40 7 5 15" xfId="6714" xr:uid="{00000000-0005-0000-0000-0000557F0000}"/>
    <cellStyle name="Normal 40 7 5 15 2" xfId="28538" xr:uid="{00000000-0005-0000-0000-0000567F0000}"/>
    <cellStyle name="Normal 40 7 5 16" xfId="4842" xr:uid="{00000000-0005-0000-0000-0000577F0000}"/>
    <cellStyle name="Normal 40 7 5 16 2" xfId="20982" xr:uid="{00000000-0005-0000-0000-0000587F0000}"/>
    <cellStyle name="Normal 40 7 5 17" xfId="2970" xr:uid="{00000000-0005-0000-0000-0000597F0000}"/>
    <cellStyle name="Normal 40 7 5 18" xfId="19110" xr:uid="{00000000-0005-0000-0000-00005A7F0000}"/>
    <cellStyle name="Normal 40 7 5 2" xfId="1420" xr:uid="{00000000-0005-0000-0000-00005B7F0000}"/>
    <cellStyle name="Normal 40 7 5 2 10" xfId="7037" xr:uid="{00000000-0005-0000-0000-00005C7F0000}"/>
    <cellStyle name="Normal 40 7 5 2 10 2" xfId="28861" xr:uid="{00000000-0005-0000-0000-00005D7F0000}"/>
    <cellStyle name="Normal 40 7 5 2 11" xfId="5165" xr:uid="{00000000-0005-0000-0000-00005E7F0000}"/>
    <cellStyle name="Normal 40 7 5 2 11 2" xfId="21305" xr:uid="{00000000-0005-0000-0000-00005F7F0000}"/>
    <cellStyle name="Normal 40 7 5 2 12" xfId="3293" xr:uid="{00000000-0005-0000-0000-0000607F0000}"/>
    <cellStyle name="Normal 40 7 5 2 13" xfId="19433" xr:uid="{00000000-0005-0000-0000-0000617F0000}"/>
    <cellStyle name="Normal 40 7 5 2 2" xfId="2596" xr:uid="{00000000-0005-0000-0000-0000627F0000}"/>
    <cellStyle name="Normal 40 7 5 2 2 10" xfId="20608" xr:uid="{00000000-0005-0000-0000-0000637F0000}"/>
    <cellStyle name="Normal 40 7 5 2 2 2" xfId="13669" xr:uid="{00000000-0005-0000-0000-0000647F0000}"/>
    <cellStyle name="Normal 40 7 5 2 2 2 2" xfId="41297" xr:uid="{00000000-0005-0000-0000-0000657F0000}"/>
    <cellStyle name="Normal 40 7 5 2 2 2 3" xfId="37855" xr:uid="{00000000-0005-0000-0000-0000667F0000}"/>
    <cellStyle name="Normal 40 7 5 2 2 2 4" xfId="31908" xr:uid="{00000000-0005-0000-0000-0000677F0000}"/>
    <cellStyle name="Normal 40 7 5 2 2 2 5" xfId="25779" xr:uid="{00000000-0005-0000-0000-0000687F0000}"/>
    <cellStyle name="Normal 40 7 5 2 2 3" xfId="16040" xr:uid="{00000000-0005-0000-0000-0000697F0000}"/>
    <cellStyle name="Normal 40 7 5 2 2 3 2" xfId="43668" xr:uid="{00000000-0005-0000-0000-00006A7F0000}"/>
    <cellStyle name="Normal 40 7 5 2 2 3 3" xfId="27495" xr:uid="{00000000-0005-0000-0000-00006B7F0000}"/>
    <cellStyle name="Normal 40 7 5 2 2 4" xfId="11691" xr:uid="{00000000-0005-0000-0000-00006C7F0000}"/>
    <cellStyle name="Normal 40 7 5 2 2 4 2" xfId="39453" xr:uid="{00000000-0005-0000-0000-00006D7F0000}"/>
    <cellStyle name="Normal 40 7 5 2 2 4 3" xfId="24352" xr:uid="{00000000-0005-0000-0000-00006E7F0000}"/>
    <cellStyle name="Normal 40 7 5 2 2 5" xfId="18734" xr:uid="{00000000-0005-0000-0000-00006F7F0000}"/>
    <cellStyle name="Normal 40 7 5 2 2 5 2" xfId="36262" xr:uid="{00000000-0005-0000-0000-0000707F0000}"/>
    <cellStyle name="Normal 40 7 5 2 2 6" xfId="10084" xr:uid="{00000000-0005-0000-0000-0000717F0000}"/>
    <cellStyle name="Normal 40 7 5 2 2 6 2" xfId="33780" xr:uid="{00000000-0005-0000-0000-0000727F0000}"/>
    <cellStyle name="Normal 40 7 5 2 2 7" xfId="8212" xr:uid="{00000000-0005-0000-0000-0000737F0000}"/>
    <cellStyle name="Normal 40 7 5 2 2 7 2" xfId="30036" xr:uid="{00000000-0005-0000-0000-0000747F0000}"/>
    <cellStyle name="Normal 40 7 5 2 2 8" xfId="6340" xr:uid="{00000000-0005-0000-0000-0000757F0000}"/>
    <cellStyle name="Normal 40 7 5 2 2 8 2" xfId="22480" xr:uid="{00000000-0005-0000-0000-0000767F0000}"/>
    <cellStyle name="Normal 40 7 5 2 2 9" xfId="4468" xr:uid="{00000000-0005-0000-0000-0000777F0000}"/>
    <cellStyle name="Normal 40 7 5 2 3" xfId="2052" xr:uid="{00000000-0005-0000-0000-0000787F0000}"/>
    <cellStyle name="Normal 40 7 5 2 3 10" xfId="20065" xr:uid="{00000000-0005-0000-0000-0000797F0000}"/>
    <cellStyle name="Normal 40 7 5 2 3 2" xfId="13079" xr:uid="{00000000-0005-0000-0000-00007A7F0000}"/>
    <cellStyle name="Normal 40 7 5 2 3 2 2" xfId="40728" xr:uid="{00000000-0005-0000-0000-00007B7F0000}"/>
    <cellStyle name="Normal 40 7 5 2 3 2 3" xfId="31365" xr:uid="{00000000-0005-0000-0000-00007C7F0000}"/>
    <cellStyle name="Normal 40 7 5 2 3 2 4" xfId="28333" xr:uid="{00000000-0005-0000-0000-00007D7F0000}"/>
    <cellStyle name="Normal 40 7 5 2 3 3" xfId="15472" xr:uid="{00000000-0005-0000-0000-00007E7F0000}"/>
    <cellStyle name="Normal 40 7 5 2 3 3 2" xfId="43100" xr:uid="{00000000-0005-0000-0000-00007F7F0000}"/>
    <cellStyle name="Normal 40 7 5 2 3 3 3" xfId="23809" xr:uid="{00000000-0005-0000-0000-0000807F0000}"/>
    <cellStyle name="Normal 40 7 5 2 3 4" xfId="11257" xr:uid="{00000000-0005-0000-0000-0000817F0000}"/>
    <cellStyle name="Normal 40 7 5 2 3 4 2" xfId="39028" xr:uid="{00000000-0005-0000-0000-0000827F0000}"/>
    <cellStyle name="Normal 40 7 5 2 3 5" xfId="18191" xr:uid="{00000000-0005-0000-0000-0000837F0000}"/>
    <cellStyle name="Normal 40 7 5 2 3 5 2" xfId="37312" xr:uid="{00000000-0005-0000-0000-0000847F0000}"/>
    <cellStyle name="Normal 40 7 5 2 3 6" xfId="9541" xr:uid="{00000000-0005-0000-0000-0000857F0000}"/>
    <cellStyle name="Normal 40 7 5 2 3 6 2" xfId="33237" xr:uid="{00000000-0005-0000-0000-0000867F0000}"/>
    <cellStyle name="Normal 40 7 5 2 3 7" xfId="7669" xr:uid="{00000000-0005-0000-0000-0000877F0000}"/>
    <cellStyle name="Normal 40 7 5 2 3 7 2" xfId="29493" xr:uid="{00000000-0005-0000-0000-0000887F0000}"/>
    <cellStyle name="Normal 40 7 5 2 3 8" xfId="5797" xr:uid="{00000000-0005-0000-0000-0000897F0000}"/>
    <cellStyle name="Normal 40 7 5 2 3 8 2" xfId="21937" xr:uid="{00000000-0005-0000-0000-00008A7F0000}"/>
    <cellStyle name="Normal 40 7 5 2 3 9" xfId="3925" xr:uid="{00000000-0005-0000-0000-00008B7F0000}"/>
    <cellStyle name="Normal 40 7 5 2 4" xfId="12353" xr:uid="{00000000-0005-0000-0000-00008C7F0000}"/>
    <cellStyle name="Normal 40 7 5 2 4 2" xfId="40100" xr:uid="{00000000-0005-0000-0000-00008D7F0000}"/>
    <cellStyle name="Normal 40 7 5 2 4 3" xfId="30733" xr:uid="{00000000-0005-0000-0000-00008E7F0000}"/>
    <cellStyle name="Normal 40 7 5 2 4 4" xfId="25211" xr:uid="{00000000-0005-0000-0000-00008F7F0000}"/>
    <cellStyle name="Normal 40 7 5 2 5" xfId="14844" xr:uid="{00000000-0005-0000-0000-0000907F0000}"/>
    <cellStyle name="Normal 40 7 5 2 5 2" xfId="42472" xr:uid="{00000000-0005-0000-0000-0000917F0000}"/>
    <cellStyle name="Normal 40 7 5 2 5 3" xfId="34630" xr:uid="{00000000-0005-0000-0000-0000927F0000}"/>
    <cellStyle name="Normal 40 7 5 2 5 4" xfId="26858" xr:uid="{00000000-0005-0000-0000-0000937F0000}"/>
    <cellStyle name="Normal 40 7 5 2 6" xfId="17064" xr:uid="{00000000-0005-0000-0000-0000947F0000}"/>
    <cellStyle name="Normal 40 7 5 2 6 2" xfId="44692" xr:uid="{00000000-0005-0000-0000-0000957F0000}"/>
    <cellStyle name="Normal 40 7 5 2 6 3" xfId="23177" xr:uid="{00000000-0005-0000-0000-0000967F0000}"/>
    <cellStyle name="Normal 40 7 5 2 7" xfId="10781" xr:uid="{00000000-0005-0000-0000-0000977F0000}"/>
    <cellStyle name="Normal 40 7 5 2 7 2" xfId="38552" xr:uid="{00000000-0005-0000-0000-0000987F0000}"/>
    <cellStyle name="Normal 40 7 5 2 8" xfId="17559" xr:uid="{00000000-0005-0000-0000-0000997F0000}"/>
    <cellStyle name="Normal 40 7 5 2 8 2" xfId="35626" xr:uid="{00000000-0005-0000-0000-00009A7F0000}"/>
    <cellStyle name="Normal 40 7 5 2 9" xfId="8909" xr:uid="{00000000-0005-0000-0000-00009B7F0000}"/>
    <cellStyle name="Normal 40 7 5 2 9 2" xfId="32605" xr:uid="{00000000-0005-0000-0000-00009C7F0000}"/>
    <cellStyle name="Normal 40 7 5 3" xfId="1338" xr:uid="{00000000-0005-0000-0000-00009D7F0000}"/>
    <cellStyle name="Normal 40 7 5 3 10" xfId="6955" xr:uid="{00000000-0005-0000-0000-00009E7F0000}"/>
    <cellStyle name="Normal 40 7 5 3 10 2" xfId="28779" xr:uid="{00000000-0005-0000-0000-00009F7F0000}"/>
    <cellStyle name="Normal 40 7 5 3 11" xfId="5083" xr:uid="{00000000-0005-0000-0000-0000A07F0000}"/>
    <cellStyle name="Normal 40 7 5 3 11 2" xfId="21223" xr:uid="{00000000-0005-0000-0000-0000A17F0000}"/>
    <cellStyle name="Normal 40 7 5 3 12" xfId="3211" xr:uid="{00000000-0005-0000-0000-0000A27F0000}"/>
    <cellStyle name="Normal 40 7 5 3 13" xfId="19351" xr:uid="{00000000-0005-0000-0000-0000A37F0000}"/>
    <cellStyle name="Normal 40 7 5 3 2" xfId="2514" xr:uid="{00000000-0005-0000-0000-0000A47F0000}"/>
    <cellStyle name="Normal 40 7 5 3 2 10" xfId="20526" xr:uid="{00000000-0005-0000-0000-0000A57F0000}"/>
    <cellStyle name="Normal 40 7 5 3 2 2" xfId="13587" xr:uid="{00000000-0005-0000-0000-0000A67F0000}"/>
    <cellStyle name="Normal 40 7 5 3 2 2 2" xfId="41215" xr:uid="{00000000-0005-0000-0000-0000A77F0000}"/>
    <cellStyle name="Normal 40 7 5 3 2 2 3" xfId="37773" xr:uid="{00000000-0005-0000-0000-0000A87F0000}"/>
    <cellStyle name="Normal 40 7 5 3 2 2 4" xfId="31826" xr:uid="{00000000-0005-0000-0000-0000A97F0000}"/>
    <cellStyle name="Normal 40 7 5 3 2 2 5" xfId="25697" xr:uid="{00000000-0005-0000-0000-0000AA7F0000}"/>
    <cellStyle name="Normal 40 7 5 3 2 3" xfId="15958" xr:uid="{00000000-0005-0000-0000-0000AB7F0000}"/>
    <cellStyle name="Normal 40 7 5 3 2 3 2" xfId="43586" xr:uid="{00000000-0005-0000-0000-0000AC7F0000}"/>
    <cellStyle name="Normal 40 7 5 3 2 3 3" xfId="27413" xr:uid="{00000000-0005-0000-0000-0000AD7F0000}"/>
    <cellStyle name="Normal 40 7 5 3 2 4" xfId="11585" xr:uid="{00000000-0005-0000-0000-0000AE7F0000}"/>
    <cellStyle name="Normal 40 7 5 3 2 4 2" xfId="39350" xr:uid="{00000000-0005-0000-0000-0000AF7F0000}"/>
    <cellStyle name="Normal 40 7 5 3 2 4 3" xfId="24270" xr:uid="{00000000-0005-0000-0000-0000B07F0000}"/>
    <cellStyle name="Normal 40 7 5 3 2 5" xfId="18652" xr:uid="{00000000-0005-0000-0000-0000B17F0000}"/>
    <cellStyle name="Normal 40 7 5 3 2 5 2" xfId="36180" xr:uid="{00000000-0005-0000-0000-0000B27F0000}"/>
    <cellStyle name="Normal 40 7 5 3 2 6" xfId="10002" xr:uid="{00000000-0005-0000-0000-0000B37F0000}"/>
    <cellStyle name="Normal 40 7 5 3 2 6 2" xfId="33698" xr:uid="{00000000-0005-0000-0000-0000B47F0000}"/>
    <cellStyle name="Normal 40 7 5 3 2 7" xfId="8130" xr:uid="{00000000-0005-0000-0000-0000B57F0000}"/>
    <cellStyle name="Normal 40 7 5 3 2 7 2" xfId="29954" xr:uid="{00000000-0005-0000-0000-0000B67F0000}"/>
    <cellStyle name="Normal 40 7 5 3 2 8" xfId="6258" xr:uid="{00000000-0005-0000-0000-0000B77F0000}"/>
    <cellStyle name="Normal 40 7 5 3 2 8 2" xfId="22398" xr:uid="{00000000-0005-0000-0000-0000B87F0000}"/>
    <cellStyle name="Normal 40 7 5 3 2 9" xfId="4386" xr:uid="{00000000-0005-0000-0000-0000B97F0000}"/>
    <cellStyle name="Normal 40 7 5 3 3" xfId="1970" xr:uid="{00000000-0005-0000-0000-0000BA7F0000}"/>
    <cellStyle name="Normal 40 7 5 3 3 10" xfId="19983" xr:uid="{00000000-0005-0000-0000-0000BB7F0000}"/>
    <cellStyle name="Normal 40 7 5 3 3 2" xfId="12728" xr:uid="{00000000-0005-0000-0000-0000BC7F0000}"/>
    <cellStyle name="Normal 40 7 5 3 3 2 2" xfId="40457" xr:uid="{00000000-0005-0000-0000-0000BD7F0000}"/>
    <cellStyle name="Normal 40 7 5 3 3 2 3" xfId="31283" xr:uid="{00000000-0005-0000-0000-0000BE7F0000}"/>
    <cellStyle name="Normal 40 7 5 3 3 2 4" xfId="28294" xr:uid="{00000000-0005-0000-0000-0000BF7F0000}"/>
    <cellStyle name="Normal 40 7 5 3 3 3" xfId="15201" xr:uid="{00000000-0005-0000-0000-0000C07F0000}"/>
    <cellStyle name="Normal 40 7 5 3 3 3 2" xfId="42829" xr:uid="{00000000-0005-0000-0000-0000C17F0000}"/>
    <cellStyle name="Normal 40 7 5 3 3 3 3" xfId="23727" xr:uid="{00000000-0005-0000-0000-0000C27F0000}"/>
    <cellStyle name="Normal 40 7 5 3 3 4" xfId="11175" xr:uid="{00000000-0005-0000-0000-0000C37F0000}"/>
    <cellStyle name="Normal 40 7 5 3 3 4 2" xfId="38946" xr:uid="{00000000-0005-0000-0000-0000C47F0000}"/>
    <cellStyle name="Normal 40 7 5 3 3 5" xfId="18109" xr:uid="{00000000-0005-0000-0000-0000C57F0000}"/>
    <cellStyle name="Normal 40 7 5 3 3 5 2" xfId="37230" xr:uid="{00000000-0005-0000-0000-0000C67F0000}"/>
    <cellStyle name="Normal 40 7 5 3 3 6" xfId="9459" xr:uid="{00000000-0005-0000-0000-0000C77F0000}"/>
    <cellStyle name="Normal 40 7 5 3 3 6 2" xfId="33155" xr:uid="{00000000-0005-0000-0000-0000C87F0000}"/>
    <cellStyle name="Normal 40 7 5 3 3 7" xfId="7587" xr:uid="{00000000-0005-0000-0000-0000C97F0000}"/>
    <cellStyle name="Normal 40 7 5 3 3 7 2" xfId="29411" xr:uid="{00000000-0005-0000-0000-0000CA7F0000}"/>
    <cellStyle name="Normal 40 7 5 3 3 8" xfId="5715" xr:uid="{00000000-0005-0000-0000-0000CB7F0000}"/>
    <cellStyle name="Normal 40 7 5 3 3 8 2" xfId="21855" xr:uid="{00000000-0005-0000-0000-0000CC7F0000}"/>
    <cellStyle name="Normal 40 7 5 3 3 9" xfId="3843" xr:uid="{00000000-0005-0000-0000-0000CD7F0000}"/>
    <cellStyle name="Normal 40 7 5 3 4" xfId="12271" xr:uid="{00000000-0005-0000-0000-0000CE7F0000}"/>
    <cellStyle name="Normal 40 7 5 3 4 2" xfId="40018" xr:uid="{00000000-0005-0000-0000-0000CF7F0000}"/>
    <cellStyle name="Normal 40 7 5 3 4 3" xfId="30651" xr:uid="{00000000-0005-0000-0000-0000D07F0000}"/>
    <cellStyle name="Normal 40 7 5 3 4 4" xfId="24940" xr:uid="{00000000-0005-0000-0000-0000D17F0000}"/>
    <cellStyle name="Normal 40 7 5 3 5" xfId="14762" xr:uid="{00000000-0005-0000-0000-0000D27F0000}"/>
    <cellStyle name="Normal 40 7 5 3 5 2" xfId="42390" xr:uid="{00000000-0005-0000-0000-0000D37F0000}"/>
    <cellStyle name="Normal 40 7 5 3 5 3" xfId="34548" xr:uid="{00000000-0005-0000-0000-0000D47F0000}"/>
    <cellStyle name="Normal 40 7 5 3 5 4" xfId="26682" xr:uid="{00000000-0005-0000-0000-0000D57F0000}"/>
    <cellStyle name="Normal 40 7 5 3 6" xfId="16982" xr:uid="{00000000-0005-0000-0000-0000D67F0000}"/>
    <cellStyle name="Normal 40 7 5 3 6 2" xfId="44610" xr:uid="{00000000-0005-0000-0000-0000D77F0000}"/>
    <cellStyle name="Normal 40 7 5 3 6 3" xfId="23095" xr:uid="{00000000-0005-0000-0000-0000D87F0000}"/>
    <cellStyle name="Normal 40 7 5 3 7" xfId="10699" xr:uid="{00000000-0005-0000-0000-0000D97F0000}"/>
    <cellStyle name="Normal 40 7 5 3 7 2" xfId="38470" xr:uid="{00000000-0005-0000-0000-0000DA7F0000}"/>
    <cellStyle name="Normal 40 7 5 3 8" xfId="17477" xr:uid="{00000000-0005-0000-0000-0000DB7F0000}"/>
    <cellStyle name="Normal 40 7 5 3 8 2" xfId="35450" xr:uid="{00000000-0005-0000-0000-0000DC7F0000}"/>
    <cellStyle name="Normal 40 7 5 3 9" xfId="8827" xr:uid="{00000000-0005-0000-0000-0000DD7F0000}"/>
    <cellStyle name="Normal 40 7 5 3 9 2" xfId="32523" xr:uid="{00000000-0005-0000-0000-0000DE7F0000}"/>
    <cellStyle name="Normal 40 7 5 4" xfId="1250" xr:uid="{00000000-0005-0000-0000-0000DF7F0000}"/>
    <cellStyle name="Normal 40 7 5 4 10" xfId="6867" xr:uid="{00000000-0005-0000-0000-0000E07F0000}"/>
    <cellStyle name="Normal 40 7 5 4 10 2" xfId="28691" xr:uid="{00000000-0005-0000-0000-0000E17F0000}"/>
    <cellStyle name="Normal 40 7 5 4 11" xfId="4995" xr:uid="{00000000-0005-0000-0000-0000E27F0000}"/>
    <cellStyle name="Normal 40 7 5 4 11 2" xfId="21135" xr:uid="{00000000-0005-0000-0000-0000E37F0000}"/>
    <cellStyle name="Normal 40 7 5 4 12" xfId="3123" xr:uid="{00000000-0005-0000-0000-0000E47F0000}"/>
    <cellStyle name="Normal 40 7 5 4 13" xfId="19263" xr:uid="{00000000-0005-0000-0000-0000E57F0000}"/>
    <cellStyle name="Normal 40 7 5 4 2" xfId="2749" xr:uid="{00000000-0005-0000-0000-0000E67F0000}"/>
    <cellStyle name="Normal 40 7 5 4 2 10" xfId="20761" xr:uid="{00000000-0005-0000-0000-0000E77F0000}"/>
    <cellStyle name="Normal 40 7 5 4 2 2" xfId="13814" xr:uid="{00000000-0005-0000-0000-0000E87F0000}"/>
    <cellStyle name="Normal 40 7 5 4 2 2 2" xfId="41442" xr:uid="{00000000-0005-0000-0000-0000E97F0000}"/>
    <cellStyle name="Normal 40 7 5 4 2 2 3" xfId="38008" xr:uid="{00000000-0005-0000-0000-0000EA7F0000}"/>
    <cellStyle name="Normal 40 7 5 4 2 2 4" xfId="32061" xr:uid="{00000000-0005-0000-0000-0000EB7F0000}"/>
    <cellStyle name="Normal 40 7 5 4 2 2 5" xfId="25924" xr:uid="{00000000-0005-0000-0000-0000EC7F0000}"/>
    <cellStyle name="Normal 40 7 5 4 2 3" xfId="16185" xr:uid="{00000000-0005-0000-0000-0000ED7F0000}"/>
    <cellStyle name="Normal 40 7 5 4 2 3 2" xfId="43813" xr:uid="{00000000-0005-0000-0000-0000EE7F0000}"/>
    <cellStyle name="Normal 40 7 5 4 2 3 3" xfId="27648" xr:uid="{00000000-0005-0000-0000-0000EF7F0000}"/>
    <cellStyle name="Normal 40 7 5 4 2 4" xfId="11087" xr:uid="{00000000-0005-0000-0000-0000F07F0000}"/>
    <cellStyle name="Normal 40 7 5 4 2 4 2" xfId="38858" xr:uid="{00000000-0005-0000-0000-0000F17F0000}"/>
    <cellStyle name="Normal 40 7 5 4 2 4 3" xfId="24505" xr:uid="{00000000-0005-0000-0000-0000F27F0000}"/>
    <cellStyle name="Normal 40 7 5 4 2 5" xfId="18887" xr:uid="{00000000-0005-0000-0000-0000F37F0000}"/>
    <cellStyle name="Normal 40 7 5 4 2 5 2" xfId="36415" xr:uid="{00000000-0005-0000-0000-0000F47F0000}"/>
    <cellStyle name="Normal 40 7 5 4 2 6" xfId="10237" xr:uid="{00000000-0005-0000-0000-0000F57F0000}"/>
    <cellStyle name="Normal 40 7 5 4 2 6 2" xfId="33933" xr:uid="{00000000-0005-0000-0000-0000F67F0000}"/>
    <cellStyle name="Normal 40 7 5 4 2 7" xfId="8365" xr:uid="{00000000-0005-0000-0000-0000F77F0000}"/>
    <cellStyle name="Normal 40 7 5 4 2 7 2" xfId="30189" xr:uid="{00000000-0005-0000-0000-0000F87F0000}"/>
    <cellStyle name="Normal 40 7 5 4 2 8" xfId="6493" xr:uid="{00000000-0005-0000-0000-0000F97F0000}"/>
    <cellStyle name="Normal 40 7 5 4 2 8 2" xfId="22633" xr:uid="{00000000-0005-0000-0000-0000FA7F0000}"/>
    <cellStyle name="Normal 40 7 5 4 2 9" xfId="4621" xr:uid="{00000000-0005-0000-0000-0000FB7F0000}"/>
    <cellStyle name="Normal 40 7 5 4 3" xfId="2205" xr:uid="{00000000-0005-0000-0000-0000FC7F0000}"/>
    <cellStyle name="Normal 40 7 5 4 3 2" xfId="15760" xr:uid="{00000000-0005-0000-0000-0000FD7F0000}"/>
    <cellStyle name="Normal 40 7 5 4 3 2 2" xfId="43388" xr:uid="{00000000-0005-0000-0000-0000FE7F0000}"/>
    <cellStyle name="Normal 40 7 5 4 3 2 3" xfId="31518" xr:uid="{00000000-0005-0000-0000-0000FF7F0000}"/>
    <cellStyle name="Normal 40 7 5 4 3 2 4" xfId="26418" xr:uid="{00000000-0005-0000-0000-000000800000}"/>
    <cellStyle name="Normal 40 7 5 4 3 3" xfId="13389" xr:uid="{00000000-0005-0000-0000-000001800000}"/>
    <cellStyle name="Normal 40 7 5 4 3 3 2" xfId="41017" xr:uid="{00000000-0005-0000-0000-000002800000}"/>
    <cellStyle name="Normal 40 7 5 4 3 3 3" xfId="23962" xr:uid="{00000000-0005-0000-0000-000003800000}"/>
    <cellStyle name="Normal 40 7 5 4 3 4" xfId="18344" xr:uid="{00000000-0005-0000-0000-000004800000}"/>
    <cellStyle name="Normal 40 7 5 4 3 4 2" xfId="37465" xr:uid="{00000000-0005-0000-0000-000005800000}"/>
    <cellStyle name="Normal 40 7 5 4 3 5" xfId="9694" xr:uid="{00000000-0005-0000-0000-000006800000}"/>
    <cellStyle name="Normal 40 7 5 4 3 5 2" xfId="33390" xr:uid="{00000000-0005-0000-0000-000007800000}"/>
    <cellStyle name="Normal 40 7 5 4 3 6" xfId="7822" xr:uid="{00000000-0005-0000-0000-000008800000}"/>
    <cellStyle name="Normal 40 7 5 4 3 6 2" xfId="29646" xr:uid="{00000000-0005-0000-0000-000009800000}"/>
    <cellStyle name="Normal 40 7 5 4 3 7" xfId="5950" xr:uid="{00000000-0005-0000-0000-00000A800000}"/>
    <cellStyle name="Normal 40 7 5 4 3 7 2" xfId="22090" xr:uid="{00000000-0005-0000-0000-00000B800000}"/>
    <cellStyle name="Normal 40 7 5 4 3 8" xfId="4078" xr:uid="{00000000-0005-0000-0000-00000C800000}"/>
    <cellStyle name="Normal 40 7 5 4 3 9" xfId="20218" xr:uid="{00000000-0005-0000-0000-00000D800000}"/>
    <cellStyle name="Normal 40 7 5 4 4" xfId="12183" xr:uid="{00000000-0005-0000-0000-00000E800000}"/>
    <cellStyle name="Normal 40 7 5 4 4 2" xfId="39930" xr:uid="{00000000-0005-0000-0000-00000F800000}"/>
    <cellStyle name="Normal 40 7 5 4 4 3" xfId="30563" xr:uid="{00000000-0005-0000-0000-000010800000}"/>
    <cellStyle name="Normal 40 7 5 4 4 4" xfId="25499" xr:uid="{00000000-0005-0000-0000-000011800000}"/>
    <cellStyle name="Normal 40 7 5 4 5" xfId="14674" xr:uid="{00000000-0005-0000-0000-000012800000}"/>
    <cellStyle name="Normal 40 7 5 4 5 2" xfId="42302" xr:uid="{00000000-0005-0000-0000-000013800000}"/>
    <cellStyle name="Normal 40 7 5 4 5 3" xfId="34460" xr:uid="{00000000-0005-0000-0000-000014800000}"/>
    <cellStyle name="Normal 40 7 5 4 5 4" xfId="27177" xr:uid="{00000000-0005-0000-0000-000015800000}"/>
    <cellStyle name="Normal 40 7 5 4 6" xfId="16894" xr:uid="{00000000-0005-0000-0000-000016800000}"/>
    <cellStyle name="Normal 40 7 5 4 6 2" xfId="44522" xr:uid="{00000000-0005-0000-0000-000017800000}"/>
    <cellStyle name="Normal 40 7 5 4 6 3" xfId="23007" xr:uid="{00000000-0005-0000-0000-000018800000}"/>
    <cellStyle name="Normal 40 7 5 4 7" xfId="10611" xr:uid="{00000000-0005-0000-0000-000019800000}"/>
    <cellStyle name="Normal 40 7 5 4 7 2" xfId="38382" xr:uid="{00000000-0005-0000-0000-00001A800000}"/>
    <cellStyle name="Normal 40 7 5 4 8" xfId="17389" xr:uid="{00000000-0005-0000-0000-00001B800000}"/>
    <cellStyle name="Normal 40 7 5 4 8 2" xfId="35944" xr:uid="{00000000-0005-0000-0000-00001C800000}"/>
    <cellStyle name="Normal 40 7 5 4 9" xfId="8739" xr:uid="{00000000-0005-0000-0000-00001D800000}"/>
    <cellStyle name="Normal 40 7 5 4 9 2" xfId="32435" xr:uid="{00000000-0005-0000-0000-00001E800000}"/>
    <cellStyle name="Normal 40 7 5 5" xfId="1883" xr:uid="{00000000-0005-0000-0000-00001F800000}"/>
    <cellStyle name="Normal 40 7 5 5 10" xfId="3756" xr:uid="{00000000-0005-0000-0000-000020800000}"/>
    <cellStyle name="Normal 40 7 5 5 11" xfId="19896" xr:uid="{00000000-0005-0000-0000-000021800000}"/>
    <cellStyle name="Normal 40 7 5 5 2" xfId="13364" xr:uid="{00000000-0005-0000-0000-000022800000}"/>
    <cellStyle name="Normal 40 7 5 5 2 2" xfId="15735" xr:uid="{00000000-0005-0000-0000-000023800000}"/>
    <cellStyle name="Normal 40 7 5 5 2 2 2" xfId="43363" xr:uid="{00000000-0005-0000-0000-000024800000}"/>
    <cellStyle name="Normal 40 7 5 5 2 3" xfId="40992" xr:uid="{00000000-0005-0000-0000-000025800000}"/>
    <cellStyle name="Normal 40 7 5 5 2 4" xfId="37143" xr:uid="{00000000-0005-0000-0000-000026800000}"/>
    <cellStyle name="Normal 40 7 5 5 2 5" xfId="31196" xr:uid="{00000000-0005-0000-0000-000027800000}"/>
    <cellStyle name="Normal 40 7 5 5 2 6" xfId="25474" xr:uid="{00000000-0005-0000-0000-000028800000}"/>
    <cellStyle name="Normal 40 7 5 5 3" xfId="12030" xr:uid="{00000000-0005-0000-0000-000029800000}"/>
    <cellStyle name="Normal 40 7 5 5 3 2" xfId="39777" xr:uid="{00000000-0005-0000-0000-00002A800000}"/>
    <cellStyle name="Normal 40 7 5 5 3 3" xfId="34307" xr:uid="{00000000-0005-0000-0000-00002B800000}"/>
    <cellStyle name="Normal 40 7 5 5 3 4" xfId="27149" xr:uid="{00000000-0005-0000-0000-00002C800000}"/>
    <cellStyle name="Normal 40 7 5 5 4" xfId="14521" xr:uid="{00000000-0005-0000-0000-00002D800000}"/>
    <cellStyle name="Normal 40 7 5 5 4 2" xfId="42149" xr:uid="{00000000-0005-0000-0000-00002E800000}"/>
    <cellStyle name="Normal 40 7 5 5 4 3" xfId="23640" xr:uid="{00000000-0005-0000-0000-00002F800000}"/>
    <cellStyle name="Normal 40 7 5 5 5" xfId="11410" xr:uid="{00000000-0005-0000-0000-000030800000}"/>
    <cellStyle name="Normal 40 7 5 5 5 2" xfId="39181" xr:uid="{00000000-0005-0000-0000-000031800000}"/>
    <cellStyle name="Normal 40 7 5 5 6" xfId="18022" xr:uid="{00000000-0005-0000-0000-000032800000}"/>
    <cellStyle name="Normal 40 7 5 5 6 2" xfId="35916" xr:uid="{00000000-0005-0000-0000-000033800000}"/>
    <cellStyle name="Normal 40 7 5 5 7" xfId="9372" xr:uid="{00000000-0005-0000-0000-000034800000}"/>
    <cellStyle name="Normal 40 7 5 5 7 2" xfId="33068" xr:uid="{00000000-0005-0000-0000-000035800000}"/>
    <cellStyle name="Normal 40 7 5 5 8" xfId="7500" xr:uid="{00000000-0005-0000-0000-000036800000}"/>
    <cellStyle name="Normal 40 7 5 5 8 2" xfId="29324" xr:uid="{00000000-0005-0000-0000-000037800000}"/>
    <cellStyle name="Normal 40 7 5 5 9" xfId="5628" xr:uid="{00000000-0005-0000-0000-000038800000}"/>
    <cellStyle name="Normal 40 7 5 5 9 2" xfId="21768" xr:uid="{00000000-0005-0000-0000-000039800000}"/>
    <cellStyle name="Normal 40 7 5 6" xfId="2427" xr:uid="{00000000-0005-0000-0000-00003A800000}"/>
    <cellStyle name="Normal 40 7 5 6 10" xfId="20439" xr:uid="{00000000-0005-0000-0000-00003B800000}"/>
    <cellStyle name="Normal 40 7 5 6 2" xfId="13514" xr:uid="{00000000-0005-0000-0000-00003C800000}"/>
    <cellStyle name="Normal 40 7 5 6 2 2" xfId="41142" xr:uid="{00000000-0005-0000-0000-00003D800000}"/>
    <cellStyle name="Normal 40 7 5 6 2 3" xfId="37686" xr:uid="{00000000-0005-0000-0000-00003E800000}"/>
    <cellStyle name="Normal 40 7 5 6 2 4" xfId="31739" xr:uid="{00000000-0005-0000-0000-00003F800000}"/>
    <cellStyle name="Normal 40 7 5 6 2 5" xfId="25624" xr:uid="{00000000-0005-0000-0000-000040800000}"/>
    <cellStyle name="Normal 40 7 5 6 3" xfId="15885" xr:uid="{00000000-0005-0000-0000-000041800000}"/>
    <cellStyle name="Normal 40 7 5 6 3 2" xfId="43513" xr:uid="{00000000-0005-0000-0000-000042800000}"/>
    <cellStyle name="Normal 40 7 5 6 3 3" xfId="27326" xr:uid="{00000000-0005-0000-0000-000043800000}"/>
    <cellStyle name="Normal 40 7 5 6 4" xfId="10934" xr:uid="{00000000-0005-0000-0000-000044800000}"/>
    <cellStyle name="Normal 40 7 5 6 4 2" xfId="38705" xr:uid="{00000000-0005-0000-0000-000045800000}"/>
    <cellStyle name="Normal 40 7 5 6 4 3" xfId="24183" xr:uid="{00000000-0005-0000-0000-000046800000}"/>
    <cellStyle name="Normal 40 7 5 6 5" xfId="18565" xr:uid="{00000000-0005-0000-0000-000047800000}"/>
    <cellStyle name="Normal 40 7 5 6 5 2" xfId="36093" xr:uid="{00000000-0005-0000-0000-000048800000}"/>
    <cellStyle name="Normal 40 7 5 6 6" xfId="9915" xr:uid="{00000000-0005-0000-0000-000049800000}"/>
    <cellStyle name="Normal 40 7 5 6 6 2" xfId="33611" xr:uid="{00000000-0005-0000-0000-00004A800000}"/>
    <cellStyle name="Normal 40 7 5 6 7" xfId="8043" xr:uid="{00000000-0005-0000-0000-00004B800000}"/>
    <cellStyle name="Normal 40 7 5 6 7 2" xfId="29867" xr:uid="{00000000-0005-0000-0000-00004C800000}"/>
    <cellStyle name="Normal 40 7 5 6 8" xfId="6171" xr:uid="{00000000-0005-0000-0000-00004D800000}"/>
    <cellStyle name="Normal 40 7 5 6 8 2" xfId="22311" xr:uid="{00000000-0005-0000-0000-00004E800000}"/>
    <cellStyle name="Normal 40 7 5 6 9" xfId="4299" xr:uid="{00000000-0005-0000-0000-00004F800000}"/>
    <cellStyle name="Normal 40 7 5 7" xfId="1726" xr:uid="{00000000-0005-0000-0000-000050800000}"/>
    <cellStyle name="Normal 40 7 5 7 2" xfId="16420" xr:uid="{00000000-0005-0000-0000-000051800000}"/>
    <cellStyle name="Normal 40 7 5 7 2 2" xfId="44048" xr:uid="{00000000-0005-0000-0000-000052800000}"/>
    <cellStyle name="Normal 40 7 5 7 2 3" xfId="31039" xr:uid="{00000000-0005-0000-0000-000053800000}"/>
    <cellStyle name="Normal 40 7 5 7 2 4" xfId="26159" xr:uid="{00000000-0005-0000-0000-000054800000}"/>
    <cellStyle name="Normal 40 7 5 7 3" xfId="14049" xr:uid="{00000000-0005-0000-0000-000055800000}"/>
    <cellStyle name="Normal 40 7 5 7 3 2" xfId="41677" xr:uid="{00000000-0005-0000-0000-000056800000}"/>
    <cellStyle name="Normal 40 7 5 7 3 3" xfId="27890" xr:uid="{00000000-0005-0000-0000-000057800000}"/>
    <cellStyle name="Normal 40 7 5 7 4" xfId="17865" xr:uid="{00000000-0005-0000-0000-000058800000}"/>
    <cellStyle name="Normal 40 7 5 7 4 2" xfId="36657" xr:uid="{00000000-0005-0000-0000-000059800000}"/>
    <cellStyle name="Normal 40 7 5 7 4 3" xfId="23483" xr:uid="{00000000-0005-0000-0000-00005A800000}"/>
    <cellStyle name="Normal 40 7 5 7 5" xfId="9215" xr:uid="{00000000-0005-0000-0000-00005B800000}"/>
    <cellStyle name="Normal 40 7 5 7 5 2" xfId="32911" xr:uid="{00000000-0005-0000-0000-00005C800000}"/>
    <cellStyle name="Normal 40 7 5 7 6" xfId="7343" xr:uid="{00000000-0005-0000-0000-00005D800000}"/>
    <cellStyle name="Normal 40 7 5 7 6 2" xfId="29167" xr:uid="{00000000-0005-0000-0000-00005E800000}"/>
    <cellStyle name="Normal 40 7 5 7 7" xfId="5471" xr:uid="{00000000-0005-0000-0000-00005F800000}"/>
    <cellStyle name="Normal 40 7 5 7 7 2" xfId="21611" xr:uid="{00000000-0005-0000-0000-000060800000}"/>
    <cellStyle name="Normal 40 7 5 7 8" xfId="3599" xr:uid="{00000000-0005-0000-0000-000061800000}"/>
    <cellStyle name="Normal 40 7 5 7 9" xfId="19739" xr:uid="{00000000-0005-0000-0000-000062800000}"/>
    <cellStyle name="Normal 40 7 5 8" xfId="1573" xr:uid="{00000000-0005-0000-0000-000063800000}"/>
    <cellStyle name="Normal 40 7 5 8 2" xfId="14997" xr:uid="{00000000-0005-0000-0000-000064800000}"/>
    <cellStyle name="Normal 40 7 5 8 2 2" xfId="42625" xr:uid="{00000000-0005-0000-0000-000065800000}"/>
    <cellStyle name="Normal 40 7 5 8 2 3" xfId="30886" xr:uid="{00000000-0005-0000-0000-000066800000}"/>
    <cellStyle name="Normal 40 7 5 8 2 4" xfId="28210" xr:uid="{00000000-0005-0000-0000-000067800000}"/>
    <cellStyle name="Normal 40 7 5 8 3" xfId="12506" xr:uid="{00000000-0005-0000-0000-000068800000}"/>
    <cellStyle name="Normal 40 7 5 8 3 2" xfId="40253" xr:uid="{00000000-0005-0000-0000-000069800000}"/>
    <cellStyle name="Normal 40 7 5 8 3 3" xfId="23330" xr:uid="{00000000-0005-0000-0000-00006A800000}"/>
    <cellStyle name="Normal 40 7 5 8 4" xfId="17712" xr:uid="{00000000-0005-0000-0000-00006B800000}"/>
    <cellStyle name="Normal 40 7 5 8 4 2" xfId="35290" xr:uid="{00000000-0005-0000-0000-00006C800000}"/>
    <cellStyle name="Normal 40 7 5 8 5" xfId="9062" xr:uid="{00000000-0005-0000-0000-00006D800000}"/>
    <cellStyle name="Normal 40 7 5 8 5 2" xfId="32758" xr:uid="{00000000-0005-0000-0000-00006E800000}"/>
    <cellStyle name="Normal 40 7 5 8 6" xfId="7190" xr:uid="{00000000-0005-0000-0000-00006F800000}"/>
    <cellStyle name="Normal 40 7 5 8 6 2" xfId="29014" xr:uid="{00000000-0005-0000-0000-000070800000}"/>
    <cellStyle name="Normal 40 7 5 8 7" xfId="5318" xr:uid="{00000000-0005-0000-0000-000071800000}"/>
    <cellStyle name="Normal 40 7 5 8 7 2" xfId="21458" xr:uid="{00000000-0005-0000-0000-000072800000}"/>
    <cellStyle name="Normal 40 7 5 8 8" xfId="3446" xr:uid="{00000000-0005-0000-0000-000073800000}"/>
    <cellStyle name="Normal 40 7 5 8 9" xfId="19586" xr:uid="{00000000-0005-0000-0000-000074800000}"/>
    <cellStyle name="Normal 40 7 5 9" xfId="11877" xr:uid="{00000000-0005-0000-0000-000075800000}"/>
    <cellStyle name="Normal 40 7 5 9 2" xfId="39626" xr:uid="{00000000-0005-0000-0000-000076800000}"/>
    <cellStyle name="Normal 40 7 5 9 3" xfId="36986" xr:uid="{00000000-0005-0000-0000-000077800000}"/>
    <cellStyle name="Normal 40 7 5 9 4" xfId="30410" xr:uid="{00000000-0005-0000-0000-000078800000}"/>
    <cellStyle name="Normal 40 7 5 9 5" xfId="24736" xr:uid="{00000000-0005-0000-0000-000079800000}"/>
    <cellStyle name="Normal 40 7 6" xfId="1031" xr:uid="{00000000-0005-0000-0000-00007A800000}"/>
    <cellStyle name="Normal 40 7 6 10" xfId="16676" xr:uid="{00000000-0005-0000-0000-00007B800000}"/>
    <cellStyle name="Normal 40 7 6 10 2" xfId="44304" xr:uid="{00000000-0005-0000-0000-00007C800000}"/>
    <cellStyle name="Normal 40 7 6 10 3" xfId="22789" xr:uid="{00000000-0005-0000-0000-00007D800000}"/>
    <cellStyle name="Normal 40 7 6 11" xfId="10393" xr:uid="{00000000-0005-0000-0000-00007E800000}"/>
    <cellStyle name="Normal 40 7 6 11 2" xfId="38164" xr:uid="{00000000-0005-0000-0000-00007F800000}"/>
    <cellStyle name="Normal 40 7 6 12" xfId="17171" xr:uid="{00000000-0005-0000-0000-000080800000}"/>
    <cellStyle name="Normal 40 7 6 12 2" xfId="35072" xr:uid="{00000000-0005-0000-0000-000081800000}"/>
    <cellStyle name="Normal 40 7 6 13" xfId="8521" xr:uid="{00000000-0005-0000-0000-000082800000}"/>
    <cellStyle name="Normal 40 7 6 13 2" xfId="32217" xr:uid="{00000000-0005-0000-0000-000083800000}"/>
    <cellStyle name="Normal 40 7 6 14" xfId="6649" xr:uid="{00000000-0005-0000-0000-000084800000}"/>
    <cellStyle name="Normal 40 7 6 14 2" xfId="28473" xr:uid="{00000000-0005-0000-0000-000085800000}"/>
    <cellStyle name="Normal 40 7 6 15" xfId="4777" xr:uid="{00000000-0005-0000-0000-000086800000}"/>
    <cellStyle name="Normal 40 7 6 15 2" xfId="20917" xr:uid="{00000000-0005-0000-0000-000087800000}"/>
    <cellStyle name="Normal 40 7 6 16" xfId="2905" xr:uid="{00000000-0005-0000-0000-000088800000}"/>
    <cellStyle name="Normal 40 7 6 17" xfId="19045" xr:uid="{00000000-0005-0000-0000-000089800000}"/>
    <cellStyle name="Normal 40 7 6 2" xfId="1355" xr:uid="{00000000-0005-0000-0000-00008A800000}"/>
    <cellStyle name="Normal 40 7 6 2 10" xfId="6972" xr:uid="{00000000-0005-0000-0000-00008B800000}"/>
    <cellStyle name="Normal 40 7 6 2 10 2" xfId="28796" xr:uid="{00000000-0005-0000-0000-00008C800000}"/>
    <cellStyle name="Normal 40 7 6 2 11" xfId="5100" xr:uid="{00000000-0005-0000-0000-00008D800000}"/>
    <cellStyle name="Normal 40 7 6 2 11 2" xfId="21240" xr:uid="{00000000-0005-0000-0000-00008E800000}"/>
    <cellStyle name="Normal 40 7 6 2 12" xfId="3228" xr:uid="{00000000-0005-0000-0000-00008F800000}"/>
    <cellStyle name="Normal 40 7 6 2 13" xfId="19368" xr:uid="{00000000-0005-0000-0000-000090800000}"/>
    <cellStyle name="Normal 40 7 6 2 2" xfId="2531" xr:uid="{00000000-0005-0000-0000-000091800000}"/>
    <cellStyle name="Normal 40 7 6 2 2 10" xfId="20543" xr:uid="{00000000-0005-0000-0000-000092800000}"/>
    <cellStyle name="Normal 40 7 6 2 2 2" xfId="13604" xr:uid="{00000000-0005-0000-0000-000093800000}"/>
    <cellStyle name="Normal 40 7 6 2 2 2 2" xfId="41232" xr:uid="{00000000-0005-0000-0000-000094800000}"/>
    <cellStyle name="Normal 40 7 6 2 2 2 3" xfId="37790" xr:uid="{00000000-0005-0000-0000-000095800000}"/>
    <cellStyle name="Normal 40 7 6 2 2 2 4" xfId="31843" xr:uid="{00000000-0005-0000-0000-000096800000}"/>
    <cellStyle name="Normal 40 7 6 2 2 2 5" xfId="25714" xr:uid="{00000000-0005-0000-0000-000097800000}"/>
    <cellStyle name="Normal 40 7 6 2 2 3" xfId="15975" xr:uid="{00000000-0005-0000-0000-000098800000}"/>
    <cellStyle name="Normal 40 7 6 2 2 3 2" xfId="43603" xr:uid="{00000000-0005-0000-0000-000099800000}"/>
    <cellStyle name="Normal 40 7 6 2 2 3 3" xfId="27430" xr:uid="{00000000-0005-0000-0000-00009A800000}"/>
    <cellStyle name="Normal 40 7 6 2 2 4" xfId="11700" xr:uid="{00000000-0005-0000-0000-00009B800000}"/>
    <cellStyle name="Normal 40 7 6 2 2 4 2" xfId="39459" xr:uid="{00000000-0005-0000-0000-00009C800000}"/>
    <cellStyle name="Normal 40 7 6 2 2 4 3" xfId="24287" xr:uid="{00000000-0005-0000-0000-00009D800000}"/>
    <cellStyle name="Normal 40 7 6 2 2 5" xfId="18669" xr:uid="{00000000-0005-0000-0000-00009E800000}"/>
    <cellStyle name="Normal 40 7 6 2 2 5 2" xfId="36197" xr:uid="{00000000-0005-0000-0000-00009F800000}"/>
    <cellStyle name="Normal 40 7 6 2 2 6" xfId="10019" xr:uid="{00000000-0005-0000-0000-0000A0800000}"/>
    <cellStyle name="Normal 40 7 6 2 2 6 2" xfId="33715" xr:uid="{00000000-0005-0000-0000-0000A1800000}"/>
    <cellStyle name="Normal 40 7 6 2 2 7" xfId="8147" xr:uid="{00000000-0005-0000-0000-0000A2800000}"/>
    <cellStyle name="Normal 40 7 6 2 2 7 2" xfId="29971" xr:uid="{00000000-0005-0000-0000-0000A3800000}"/>
    <cellStyle name="Normal 40 7 6 2 2 8" xfId="6275" xr:uid="{00000000-0005-0000-0000-0000A4800000}"/>
    <cellStyle name="Normal 40 7 6 2 2 8 2" xfId="22415" xr:uid="{00000000-0005-0000-0000-0000A5800000}"/>
    <cellStyle name="Normal 40 7 6 2 2 9" xfId="4403" xr:uid="{00000000-0005-0000-0000-0000A6800000}"/>
    <cellStyle name="Normal 40 7 6 2 3" xfId="1987" xr:uid="{00000000-0005-0000-0000-0000A7800000}"/>
    <cellStyle name="Normal 40 7 6 2 3 10" xfId="20000" xr:uid="{00000000-0005-0000-0000-0000A8800000}"/>
    <cellStyle name="Normal 40 7 6 2 3 2" xfId="13086" xr:uid="{00000000-0005-0000-0000-0000A9800000}"/>
    <cellStyle name="Normal 40 7 6 2 3 2 2" xfId="40735" xr:uid="{00000000-0005-0000-0000-0000AA800000}"/>
    <cellStyle name="Normal 40 7 6 2 3 2 3" xfId="31300" xr:uid="{00000000-0005-0000-0000-0000AB800000}"/>
    <cellStyle name="Normal 40 7 6 2 3 2 4" xfId="28206" xr:uid="{00000000-0005-0000-0000-0000AC800000}"/>
    <cellStyle name="Normal 40 7 6 2 3 3" xfId="15479" xr:uid="{00000000-0005-0000-0000-0000AD800000}"/>
    <cellStyle name="Normal 40 7 6 2 3 3 2" xfId="43107" xr:uid="{00000000-0005-0000-0000-0000AE800000}"/>
    <cellStyle name="Normal 40 7 6 2 3 3 3" xfId="23744" xr:uid="{00000000-0005-0000-0000-0000AF800000}"/>
    <cellStyle name="Normal 40 7 6 2 3 4" xfId="11192" xr:uid="{00000000-0005-0000-0000-0000B0800000}"/>
    <cellStyle name="Normal 40 7 6 2 3 4 2" xfId="38963" xr:uid="{00000000-0005-0000-0000-0000B1800000}"/>
    <cellStyle name="Normal 40 7 6 2 3 5" xfId="18126" xr:uid="{00000000-0005-0000-0000-0000B2800000}"/>
    <cellStyle name="Normal 40 7 6 2 3 5 2" xfId="37247" xr:uid="{00000000-0005-0000-0000-0000B3800000}"/>
    <cellStyle name="Normal 40 7 6 2 3 6" xfId="9476" xr:uid="{00000000-0005-0000-0000-0000B4800000}"/>
    <cellStyle name="Normal 40 7 6 2 3 6 2" xfId="33172" xr:uid="{00000000-0005-0000-0000-0000B5800000}"/>
    <cellStyle name="Normal 40 7 6 2 3 7" xfId="7604" xr:uid="{00000000-0005-0000-0000-0000B6800000}"/>
    <cellStyle name="Normal 40 7 6 2 3 7 2" xfId="29428" xr:uid="{00000000-0005-0000-0000-0000B7800000}"/>
    <cellStyle name="Normal 40 7 6 2 3 8" xfId="5732" xr:uid="{00000000-0005-0000-0000-0000B8800000}"/>
    <cellStyle name="Normal 40 7 6 2 3 8 2" xfId="21872" xr:uid="{00000000-0005-0000-0000-0000B9800000}"/>
    <cellStyle name="Normal 40 7 6 2 3 9" xfId="3860" xr:uid="{00000000-0005-0000-0000-0000BA800000}"/>
    <cellStyle name="Normal 40 7 6 2 4" xfId="12288" xr:uid="{00000000-0005-0000-0000-0000BB800000}"/>
    <cellStyle name="Normal 40 7 6 2 4 2" xfId="40035" xr:uid="{00000000-0005-0000-0000-0000BC800000}"/>
    <cellStyle name="Normal 40 7 6 2 4 3" xfId="30668" xr:uid="{00000000-0005-0000-0000-0000BD800000}"/>
    <cellStyle name="Normal 40 7 6 2 4 4" xfId="25218" xr:uid="{00000000-0005-0000-0000-0000BE800000}"/>
    <cellStyle name="Normal 40 7 6 2 5" xfId="14779" xr:uid="{00000000-0005-0000-0000-0000BF800000}"/>
    <cellStyle name="Normal 40 7 6 2 5 2" xfId="42407" xr:uid="{00000000-0005-0000-0000-0000C0800000}"/>
    <cellStyle name="Normal 40 7 6 2 5 3" xfId="34565" xr:uid="{00000000-0005-0000-0000-0000C1800000}"/>
    <cellStyle name="Normal 40 7 6 2 5 4" xfId="26935" xr:uid="{00000000-0005-0000-0000-0000C2800000}"/>
    <cellStyle name="Normal 40 7 6 2 6" xfId="16999" xr:uid="{00000000-0005-0000-0000-0000C3800000}"/>
    <cellStyle name="Normal 40 7 6 2 6 2" xfId="44627" xr:uid="{00000000-0005-0000-0000-0000C4800000}"/>
    <cellStyle name="Normal 40 7 6 2 6 3" xfId="23112" xr:uid="{00000000-0005-0000-0000-0000C5800000}"/>
    <cellStyle name="Normal 40 7 6 2 7" xfId="10716" xr:uid="{00000000-0005-0000-0000-0000C6800000}"/>
    <cellStyle name="Normal 40 7 6 2 7 2" xfId="38487" xr:uid="{00000000-0005-0000-0000-0000C7800000}"/>
    <cellStyle name="Normal 40 7 6 2 8" xfId="17494" xr:uid="{00000000-0005-0000-0000-0000C8800000}"/>
    <cellStyle name="Normal 40 7 6 2 8 2" xfId="35702" xr:uid="{00000000-0005-0000-0000-0000C9800000}"/>
    <cellStyle name="Normal 40 7 6 2 9" xfId="8844" xr:uid="{00000000-0005-0000-0000-0000CA800000}"/>
    <cellStyle name="Normal 40 7 6 2 9 2" xfId="32540" xr:uid="{00000000-0005-0000-0000-0000CB800000}"/>
    <cellStyle name="Normal 40 7 6 3" xfId="1185" xr:uid="{00000000-0005-0000-0000-0000CC800000}"/>
    <cellStyle name="Normal 40 7 6 3 10" xfId="6802" xr:uid="{00000000-0005-0000-0000-0000CD800000}"/>
    <cellStyle name="Normal 40 7 6 3 10 2" xfId="28626" xr:uid="{00000000-0005-0000-0000-0000CE800000}"/>
    <cellStyle name="Normal 40 7 6 3 11" xfId="4930" xr:uid="{00000000-0005-0000-0000-0000CF800000}"/>
    <cellStyle name="Normal 40 7 6 3 11 2" xfId="21070" xr:uid="{00000000-0005-0000-0000-0000D0800000}"/>
    <cellStyle name="Normal 40 7 6 3 12" xfId="3058" xr:uid="{00000000-0005-0000-0000-0000D1800000}"/>
    <cellStyle name="Normal 40 7 6 3 13" xfId="19198" xr:uid="{00000000-0005-0000-0000-0000D2800000}"/>
    <cellStyle name="Normal 40 7 6 3 2" xfId="2684" xr:uid="{00000000-0005-0000-0000-0000D3800000}"/>
    <cellStyle name="Normal 40 7 6 3 2 10" xfId="20696" xr:uid="{00000000-0005-0000-0000-0000D4800000}"/>
    <cellStyle name="Normal 40 7 6 3 2 2" xfId="13749" xr:uid="{00000000-0005-0000-0000-0000D5800000}"/>
    <cellStyle name="Normal 40 7 6 3 2 2 2" xfId="41377" xr:uid="{00000000-0005-0000-0000-0000D6800000}"/>
    <cellStyle name="Normal 40 7 6 3 2 2 3" xfId="37943" xr:uid="{00000000-0005-0000-0000-0000D7800000}"/>
    <cellStyle name="Normal 40 7 6 3 2 2 4" xfId="31996" xr:uid="{00000000-0005-0000-0000-0000D8800000}"/>
    <cellStyle name="Normal 40 7 6 3 2 2 5" xfId="25859" xr:uid="{00000000-0005-0000-0000-0000D9800000}"/>
    <cellStyle name="Normal 40 7 6 3 2 3" xfId="16120" xr:uid="{00000000-0005-0000-0000-0000DA800000}"/>
    <cellStyle name="Normal 40 7 6 3 2 3 2" xfId="43748" xr:uid="{00000000-0005-0000-0000-0000DB800000}"/>
    <cellStyle name="Normal 40 7 6 3 2 3 3" xfId="27583" xr:uid="{00000000-0005-0000-0000-0000DC800000}"/>
    <cellStyle name="Normal 40 7 6 3 2 4" xfId="11539" xr:uid="{00000000-0005-0000-0000-0000DD800000}"/>
    <cellStyle name="Normal 40 7 6 3 2 4 2" xfId="39310" xr:uid="{00000000-0005-0000-0000-0000DE800000}"/>
    <cellStyle name="Normal 40 7 6 3 2 4 3" xfId="24440" xr:uid="{00000000-0005-0000-0000-0000DF800000}"/>
    <cellStyle name="Normal 40 7 6 3 2 5" xfId="18822" xr:uid="{00000000-0005-0000-0000-0000E0800000}"/>
    <cellStyle name="Normal 40 7 6 3 2 5 2" xfId="36350" xr:uid="{00000000-0005-0000-0000-0000E1800000}"/>
    <cellStyle name="Normal 40 7 6 3 2 6" xfId="10172" xr:uid="{00000000-0005-0000-0000-0000E2800000}"/>
    <cellStyle name="Normal 40 7 6 3 2 6 2" xfId="33868" xr:uid="{00000000-0005-0000-0000-0000E3800000}"/>
    <cellStyle name="Normal 40 7 6 3 2 7" xfId="8300" xr:uid="{00000000-0005-0000-0000-0000E4800000}"/>
    <cellStyle name="Normal 40 7 6 3 2 7 2" xfId="30124" xr:uid="{00000000-0005-0000-0000-0000E5800000}"/>
    <cellStyle name="Normal 40 7 6 3 2 8" xfId="6428" xr:uid="{00000000-0005-0000-0000-0000E6800000}"/>
    <cellStyle name="Normal 40 7 6 3 2 8 2" xfId="22568" xr:uid="{00000000-0005-0000-0000-0000E7800000}"/>
    <cellStyle name="Normal 40 7 6 3 2 9" xfId="4556" xr:uid="{00000000-0005-0000-0000-0000E8800000}"/>
    <cellStyle name="Normal 40 7 6 3 3" xfId="2140" xr:uid="{00000000-0005-0000-0000-0000E9800000}"/>
    <cellStyle name="Normal 40 7 6 3 3 10" xfId="20153" xr:uid="{00000000-0005-0000-0000-0000EA800000}"/>
    <cellStyle name="Normal 40 7 6 3 3 2" xfId="12735" xr:uid="{00000000-0005-0000-0000-0000EB800000}"/>
    <cellStyle name="Normal 40 7 6 3 3 2 2" xfId="40464" xr:uid="{00000000-0005-0000-0000-0000EC800000}"/>
    <cellStyle name="Normal 40 7 6 3 3 2 3" xfId="31453" xr:uid="{00000000-0005-0000-0000-0000ED800000}"/>
    <cellStyle name="Normal 40 7 6 3 3 2 4" xfId="28107" xr:uid="{00000000-0005-0000-0000-0000EE800000}"/>
    <cellStyle name="Normal 40 7 6 3 3 3" xfId="15208" xr:uid="{00000000-0005-0000-0000-0000EF800000}"/>
    <cellStyle name="Normal 40 7 6 3 3 3 2" xfId="42836" xr:uid="{00000000-0005-0000-0000-0000F0800000}"/>
    <cellStyle name="Normal 40 7 6 3 3 3 3" xfId="23897" xr:uid="{00000000-0005-0000-0000-0000F1800000}"/>
    <cellStyle name="Normal 40 7 6 3 3 4" xfId="11022" xr:uid="{00000000-0005-0000-0000-0000F2800000}"/>
    <cellStyle name="Normal 40 7 6 3 3 4 2" xfId="38793" xr:uid="{00000000-0005-0000-0000-0000F3800000}"/>
    <cellStyle name="Normal 40 7 6 3 3 5" xfId="18279" xr:uid="{00000000-0005-0000-0000-0000F4800000}"/>
    <cellStyle name="Normal 40 7 6 3 3 5 2" xfId="37400" xr:uid="{00000000-0005-0000-0000-0000F5800000}"/>
    <cellStyle name="Normal 40 7 6 3 3 6" xfId="9629" xr:uid="{00000000-0005-0000-0000-0000F6800000}"/>
    <cellStyle name="Normal 40 7 6 3 3 6 2" xfId="33325" xr:uid="{00000000-0005-0000-0000-0000F7800000}"/>
    <cellStyle name="Normal 40 7 6 3 3 7" xfId="7757" xr:uid="{00000000-0005-0000-0000-0000F8800000}"/>
    <cellStyle name="Normal 40 7 6 3 3 7 2" xfId="29581" xr:uid="{00000000-0005-0000-0000-0000F9800000}"/>
    <cellStyle name="Normal 40 7 6 3 3 8" xfId="5885" xr:uid="{00000000-0005-0000-0000-0000FA800000}"/>
    <cellStyle name="Normal 40 7 6 3 3 8 2" xfId="22025" xr:uid="{00000000-0005-0000-0000-0000FB800000}"/>
    <cellStyle name="Normal 40 7 6 3 3 9" xfId="4013" xr:uid="{00000000-0005-0000-0000-0000FC800000}"/>
    <cellStyle name="Normal 40 7 6 3 4" xfId="12118" xr:uid="{00000000-0005-0000-0000-0000FD800000}"/>
    <cellStyle name="Normal 40 7 6 3 4 2" xfId="39865" xr:uid="{00000000-0005-0000-0000-0000FE800000}"/>
    <cellStyle name="Normal 40 7 6 3 4 3" xfId="30498" xr:uid="{00000000-0005-0000-0000-0000FF800000}"/>
    <cellStyle name="Normal 40 7 6 3 4 4" xfId="24947" xr:uid="{00000000-0005-0000-0000-000000810000}"/>
    <cellStyle name="Normal 40 7 6 3 5" xfId="14609" xr:uid="{00000000-0005-0000-0000-000001810000}"/>
    <cellStyle name="Normal 40 7 6 3 5 2" xfId="42237" xr:uid="{00000000-0005-0000-0000-000002810000}"/>
    <cellStyle name="Normal 40 7 6 3 5 3" xfId="34395" xr:uid="{00000000-0005-0000-0000-000003810000}"/>
    <cellStyle name="Normal 40 7 6 3 5 4" xfId="26617" xr:uid="{00000000-0005-0000-0000-000004810000}"/>
    <cellStyle name="Normal 40 7 6 3 6" xfId="16829" xr:uid="{00000000-0005-0000-0000-000005810000}"/>
    <cellStyle name="Normal 40 7 6 3 6 2" xfId="44457" xr:uid="{00000000-0005-0000-0000-000006810000}"/>
    <cellStyle name="Normal 40 7 6 3 6 3" xfId="22942" xr:uid="{00000000-0005-0000-0000-000007810000}"/>
    <cellStyle name="Normal 40 7 6 3 7" xfId="10546" xr:uid="{00000000-0005-0000-0000-000008810000}"/>
    <cellStyle name="Normal 40 7 6 3 7 2" xfId="38317" xr:uid="{00000000-0005-0000-0000-000009810000}"/>
    <cellStyle name="Normal 40 7 6 3 8" xfId="17324" xr:uid="{00000000-0005-0000-0000-00000A810000}"/>
    <cellStyle name="Normal 40 7 6 3 8 2" xfId="35385" xr:uid="{00000000-0005-0000-0000-00000B810000}"/>
    <cellStyle name="Normal 40 7 6 3 9" xfId="8674" xr:uid="{00000000-0005-0000-0000-00000C810000}"/>
    <cellStyle name="Normal 40 7 6 3 9 2" xfId="32370" xr:uid="{00000000-0005-0000-0000-00000D810000}"/>
    <cellStyle name="Normal 40 7 6 4" xfId="1818" xr:uid="{00000000-0005-0000-0000-00000E810000}"/>
    <cellStyle name="Normal 40 7 6 4 10" xfId="3691" xr:uid="{00000000-0005-0000-0000-00000F810000}"/>
    <cellStyle name="Normal 40 7 6 4 11" xfId="19831" xr:uid="{00000000-0005-0000-0000-000010810000}"/>
    <cellStyle name="Normal 40 7 6 4 2" xfId="13376" xr:uid="{00000000-0005-0000-0000-000011810000}"/>
    <cellStyle name="Normal 40 7 6 4 2 2" xfId="15747" xr:uid="{00000000-0005-0000-0000-000012810000}"/>
    <cellStyle name="Normal 40 7 6 4 2 2 2" xfId="43375" xr:uid="{00000000-0005-0000-0000-000013810000}"/>
    <cellStyle name="Normal 40 7 6 4 2 3" xfId="41004" xr:uid="{00000000-0005-0000-0000-000014810000}"/>
    <cellStyle name="Normal 40 7 6 4 2 4" xfId="37078" xr:uid="{00000000-0005-0000-0000-000015810000}"/>
    <cellStyle name="Normal 40 7 6 4 2 5" xfId="31131" xr:uid="{00000000-0005-0000-0000-000016810000}"/>
    <cellStyle name="Normal 40 7 6 4 2 6" xfId="25486" xr:uid="{00000000-0005-0000-0000-000017810000}"/>
    <cellStyle name="Normal 40 7 6 4 3" xfId="11965" xr:uid="{00000000-0005-0000-0000-000018810000}"/>
    <cellStyle name="Normal 40 7 6 4 3 2" xfId="39712" xr:uid="{00000000-0005-0000-0000-000019810000}"/>
    <cellStyle name="Normal 40 7 6 4 3 3" xfId="34242" xr:uid="{00000000-0005-0000-0000-00001A810000}"/>
    <cellStyle name="Normal 40 7 6 4 3 4" xfId="27161" xr:uid="{00000000-0005-0000-0000-00001B810000}"/>
    <cellStyle name="Normal 40 7 6 4 4" xfId="14456" xr:uid="{00000000-0005-0000-0000-00001C810000}"/>
    <cellStyle name="Normal 40 7 6 4 4 2" xfId="42084" xr:uid="{00000000-0005-0000-0000-00001D810000}"/>
    <cellStyle name="Normal 40 7 6 4 4 3" xfId="23575" xr:uid="{00000000-0005-0000-0000-00001E810000}"/>
    <cellStyle name="Normal 40 7 6 4 5" xfId="11345" xr:uid="{00000000-0005-0000-0000-00001F810000}"/>
    <cellStyle name="Normal 40 7 6 4 5 2" xfId="39116" xr:uid="{00000000-0005-0000-0000-000020810000}"/>
    <cellStyle name="Normal 40 7 6 4 6" xfId="17957" xr:uid="{00000000-0005-0000-0000-000021810000}"/>
    <cellStyle name="Normal 40 7 6 4 6 2" xfId="35928" xr:uid="{00000000-0005-0000-0000-000022810000}"/>
    <cellStyle name="Normal 40 7 6 4 7" xfId="9307" xr:uid="{00000000-0005-0000-0000-000023810000}"/>
    <cellStyle name="Normal 40 7 6 4 7 2" xfId="33003" xr:uid="{00000000-0005-0000-0000-000024810000}"/>
    <cellStyle name="Normal 40 7 6 4 8" xfId="7435" xr:uid="{00000000-0005-0000-0000-000025810000}"/>
    <cellStyle name="Normal 40 7 6 4 8 2" xfId="29259" xr:uid="{00000000-0005-0000-0000-000026810000}"/>
    <cellStyle name="Normal 40 7 6 4 9" xfId="5563" xr:uid="{00000000-0005-0000-0000-000027810000}"/>
    <cellStyle name="Normal 40 7 6 4 9 2" xfId="21703" xr:uid="{00000000-0005-0000-0000-000028810000}"/>
    <cellStyle name="Normal 40 7 6 5" xfId="2362" xr:uid="{00000000-0005-0000-0000-000029810000}"/>
    <cellStyle name="Normal 40 7 6 5 10" xfId="20374" xr:uid="{00000000-0005-0000-0000-00002A810000}"/>
    <cellStyle name="Normal 40 7 6 5 2" xfId="13451" xr:uid="{00000000-0005-0000-0000-00002B810000}"/>
    <cellStyle name="Normal 40 7 6 5 2 2" xfId="41079" xr:uid="{00000000-0005-0000-0000-00002C810000}"/>
    <cellStyle name="Normal 40 7 6 5 2 3" xfId="37621" xr:uid="{00000000-0005-0000-0000-00002D810000}"/>
    <cellStyle name="Normal 40 7 6 5 2 4" xfId="31674" xr:uid="{00000000-0005-0000-0000-00002E810000}"/>
    <cellStyle name="Normal 40 7 6 5 2 5" xfId="25561" xr:uid="{00000000-0005-0000-0000-00002F810000}"/>
    <cellStyle name="Normal 40 7 6 5 3" xfId="15822" xr:uid="{00000000-0005-0000-0000-000030810000}"/>
    <cellStyle name="Normal 40 7 6 5 3 2" xfId="43450" xr:uid="{00000000-0005-0000-0000-000031810000}"/>
    <cellStyle name="Normal 40 7 6 5 3 3" xfId="27261" xr:uid="{00000000-0005-0000-0000-000032810000}"/>
    <cellStyle name="Normal 40 7 6 5 4" xfId="10869" xr:uid="{00000000-0005-0000-0000-000033810000}"/>
    <cellStyle name="Normal 40 7 6 5 4 2" xfId="38640" xr:uid="{00000000-0005-0000-0000-000034810000}"/>
    <cellStyle name="Normal 40 7 6 5 4 3" xfId="24118" xr:uid="{00000000-0005-0000-0000-000035810000}"/>
    <cellStyle name="Normal 40 7 6 5 5" xfId="18500" xr:uid="{00000000-0005-0000-0000-000036810000}"/>
    <cellStyle name="Normal 40 7 6 5 5 2" xfId="36028" xr:uid="{00000000-0005-0000-0000-000037810000}"/>
    <cellStyle name="Normal 40 7 6 5 6" xfId="9850" xr:uid="{00000000-0005-0000-0000-000038810000}"/>
    <cellStyle name="Normal 40 7 6 5 6 2" xfId="33546" xr:uid="{00000000-0005-0000-0000-000039810000}"/>
    <cellStyle name="Normal 40 7 6 5 7" xfId="7978" xr:uid="{00000000-0005-0000-0000-00003A810000}"/>
    <cellStyle name="Normal 40 7 6 5 7 2" xfId="29802" xr:uid="{00000000-0005-0000-0000-00003B810000}"/>
    <cellStyle name="Normal 40 7 6 5 8" xfId="6106" xr:uid="{00000000-0005-0000-0000-00003C810000}"/>
    <cellStyle name="Normal 40 7 6 5 8 2" xfId="22246" xr:uid="{00000000-0005-0000-0000-00003D810000}"/>
    <cellStyle name="Normal 40 7 6 5 9" xfId="4234" xr:uid="{00000000-0005-0000-0000-00003E810000}"/>
    <cellStyle name="Normal 40 7 6 6" xfId="1661" xr:uid="{00000000-0005-0000-0000-00003F810000}"/>
    <cellStyle name="Normal 40 7 6 6 2" xfId="16494" xr:uid="{00000000-0005-0000-0000-000040810000}"/>
    <cellStyle name="Normal 40 7 6 6 2 2" xfId="44122" xr:uid="{00000000-0005-0000-0000-000041810000}"/>
    <cellStyle name="Normal 40 7 6 6 2 3" xfId="30974" xr:uid="{00000000-0005-0000-0000-000042810000}"/>
    <cellStyle name="Normal 40 7 6 6 2 4" xfId="26233" xr:uid="{00000000-0005-0000-0000-000043810000}"/>
    <cellStyle name="Normal 40 7 6 6 3" xfId="14123" xr:uid="{00000000-0005-0000-0000-000044810000}"/>
    <cellStyle name="Normal 40 7 6 6 3 2" xfId="41751" xr:uid="{00000000-0005-0000-0000-000045810000}"/>
    <cellStyle name="Normal 40 7 6 6 3 3" xfId="27966" xr:uid="{00000000-0005-0000-0000-000046810000}"/>
    <cellStyle name="Normal 40 7 6 6 4" xfId="17800" xr:uid="{00000000-0005-0000-0000-000047810000}"/>
    <cellStyle name="Normal 40 7 6 6 4 2" xfId="36733" xr:uid="{00000000-0005-0000-0000-000048810000}"/>
    <cellStyle name="Normal 40 7 6 6 4 3" xfId="23418" xr:uid="{00000000-0005-0000-0000-000049810000}"/>
    <cellStyle name="Normal 40 7 6 6 5" xfId="9150" xr:uid="{00000000-0005-0000-0000-00004A810000}"/>
    <cellStyle name="Normal 40 7 6 6 5 2" xfId="32846" xr:uid="{00000000-0005-0000-0000-00004B810000}"/>
    <cellStyle name="Normal 40 7 6 6 6" xfId="7278" xr:uid="{00000000-0005-0000-0000-00004C810000}"/>
    <cellStyle name="Normal 40 7 6 6 6 2" xfId="29102" xr:uid="{00000000-0005-0000-0000-00004D810000}"/>
    <cellStyle name="Normal 40 7 6 6 7" xfId="5406" xr:uid="{00000000-0005-0000-0000-00004E810000}"/>
    <cellStyle name="Normal 40 7 6 6 7 2" xfId="21546" xr:uid="{00000000-0005-0000-0000-00004F810000}"/>
    <cellStyle name="Normal 40 7 6 6 8" xfId="3534" xr:uid="{00000000-0005-0000-0000-000050810000}"/>
    <cellStyle name="Normal 40 7 6 6 9" xfId="19674" xr:uid="{00000000-0005-0000-0000-000051810000}"/>
    <cellStyle name="Normal 40 7 6 7" xfId="1508" xr:uid="{00000000-0005-0000-0000-000052810000}"/>
    <cellStyle name="Normal 40 7 6 7 2" xfId="14932" xr:uid="{00000000-0005-0000-0000-000053810000}"/>
    <cellStyle name="Normal 40 7 6 7 2 2" xfId="42560" xr:uid="{00000000-0005-0000-0000-000054810000}"/>
    <cellStyle name="Normal 40 7 6 7 2 3" xfId="30821" xr:uid="{00000000-0005-0000-0000-000055810000}"/>
    <cellStyle name="Normal 40 7 6 7 2 4" xfId="28263" xr:uid="{00000000-0005-0000-0000-000056810000}"/>
    <cellStyle name="Normal 40 7 6 7 3" xfId="12441" xr:uid="{00000000-0005-0000-0000-000057810000}"/>
    <cellStyle name="Normal 40 7 6 7 3 2" xfId="40188" xr:uid="{00000000-0005-0000-0000-000058810000}"/>
    <cellStyle name="Normal 40 7 6 7 3 3" xfId="23265" xr:uid="{00000000-0005-0000-0000-000059810000}"/>
    <cellStyle name="Normal 40 7 6 7 4" xfId="17647" xr:uid="{00000000-0005-0000-0000-00005A810000}"/>
    <cellStyle name="Normal 40 7 6 7 4 2" xfId="35225" xr:uid="{00000000-0005-0000-0000-00005B810000}"/>
    <cellStyle name="Normal 40 7 6 7 5" xfId="8997" xr:uid="{00000000-0005-0000-0000-00005C810000}"/>
    <cellStyle name="Normal 40 7 6 7 5 2" xfId="32693" xr:uid="{00000000-0005-0000-0000-00005D810000}"/>
    <cellStyle name="Normal 40 7 6 7 6" xfId="7125" xr:uid="{00000000-0005-0000-0000-00005E810000}"/>
    <cellStyle name="Normal 40 7 6 7 6 2" xfId="28949" xr:uid="{00000000-0005-0000-0000-00005F810000}"/>
    <cellStyle name="Normal 40 7 6 7 7" xfId="5253" xr:uid="{00000000-0005-0000-0000-000060810000}"/>
    <cellStyle name="Normal 40 7 6 7 7 2" xfId="21393" xr:uid="{00000000-0005-0000-0000-000061810000}"/>
    <cellStyle name="Normal 40 7 6 7 8" xfId="3381" xr:uid="{00000000-0005-0000-0000-000062810000}"/>
    <cellStyle name="Normal 40 7 6 7 9" xfId="19521" xr:uid="{00000000-0005-0000-0000-000063810000}"/>
    <cellStyle name="Normal 40 7 6 8" xfId="11812" xr:uid="{00000000-0005-0000-0000-000064810000}"/>
    <cellStyle name="Normal 40 7 6 8 2" xfId="39565" xr:uid="{00000000-0005-0000-0000-000065810000}"/>
    <cellStyle name="Normal 40 7 6 8 3" xfId="36921" xr:uid="{00000000-0005-0000-0000-000066810000}"/>
    <cellStyle name="Normal 40 7 6 8 4" xfId="30345" xr:uid="{00000000-0005-0000-0000-000067810000}"/>
    <cellStyle name="Normal 40 7 6 8 5" xfId="24671" xr:uid="{00000000-0005-0000-0000-000068810000}"/>
    <cellStyle name="Normal 40 7 6 9" xfId="14303" xr:uid="{00000000-0005-0000-0000-000069810000}"/>
    <cellStyle name="Normal 40 7 6 9 2" xfId="41931" xr:uid="{00000000-0005-0000-0000-00006A810000}"/>
    <cellStyle name="Normal 40 7 6 9 3" xfId="34089" xr:uid="{00000000-0005-0000-0000-00006B810000}"/>
    <cellStyle name="Normal 40 7 6 9 4" xfId="26457" xr:uid="{00000000-0005-0000-0000-00006C810000}"/>
    <cellStyle name="Normal 40 7 7" xfId="1287" xr:uid="{00000000-0005-0000-0000-00006D810000}"/>
    <cellStyle name="Normal 40 7 7 10" xfId="17426" xr:uid="{00000000-0005-0000-0000-00006E810000}"/>
    <cellStyle name="Normal 40 7 7 10 2" xfId="35673" xr:uid="{00000000-0005-0000-0000-00006F810000}"/>
    <cellStyle name="Normal 40 7 7 11" xfId="8776" xr:uid="{00000000-0005-0000-0000-000070810000}"/>
    <cellStyle name="Normal 40 7 7 11 2" xfId="32472" xr:uid="{00000000-0005-0000-0000-000071810000}"/>
    <cellStyle name="Normal 40 7 7 12" xfId="6904" xr:uid="{00000000-0005-0000-0000-000072810000}"/>
    <cellStyle name="Normal 40 7 7 12 2" xfId="28728" xr:uid="{00000000-0005-0000-0000-000073810000}"/>
    <cellStyle name="Normal 40 7 7 13" xfId="5032" xr:uid="{00000000-0005-0000-0000-000074810000}"/>
    <cellStyle name="Normal 40 7 7 13 2" xfId="21172" xr:uid="{00000000-0005-0000-0000-000075810000}"/>
    <cellStyle name="Normal 40 7 7 14" xfId="3160" xr:uid="{00000000-0005-0000-0000-000076810000}"/>
    <cellStyle name="Normal 40 7 7 15" xfId="19300" xr:uid="{00000000-0005-0000-0000-000077810000}"/>
    <cellStyle name="Normal 40 7 7 2" xfId="2242" xr:uid="{00000000-0005-0000-0000-000078810000}"/>
    <cellStyle name="Normal 40 7 7 2 10" xfId="4115" xr:uid="{00000000-0005-0000-0000-000079810000}"/>
    <cellStyle name="Normal 40 7 7 2 11" xfId="20255" xr:uid="{00000000-0005-0000-0000-00007A810000}"/>
    <cellStyle name="Normal 40 7 7 2 2" xfId="2786" xr:uid="{00000000-0005-0000-0000-00007B810000}"/>
    <cellStyle name="Normal 40 7 7 2 2 2" xfId="16220" xr:uid="{00000000-0005-0000-0000-00007C810000}"/>
    <cellStyle name="Normal 40 7 7 2 2 2 2" xfId="43848" xr:uid="{00000000-0005-0000-0000-00007D810000}"/>
    <cellStyle name="Normal 40 7 7 2 2 2 3" xfId="38045" xr:uid="{00000000-0005-0000-0000-00007E810000}"/>
    <cellStyle name="Normal 40 7 7 2 2 2 4" xfId="32098" xr:uid="{00000000-0005-0000-0000-00007F810000}"/>
    <cellStyle name="Normal 40 7 7 2 2 2 5" xfId="25959" xr:uid="{00000000-0005-0000-0000-000080810000}"/>
    <cellStyle name="Normal 40 7 7 2 2 3" xfId="13849" xr:uid="{00000000-0005-0000-0000-000081810000}"/>
    <cellStyle name="Normal 40 7 7 2 2 3 2" xfId="41477" xr:uid="{00000000-0005-0000-0000-000082810000}"/>
    <cellStyle name="Normal 40 7 7 2 2 3 3" xfId="27685" xr:uid="{00000000-0005-0000-0000-000083810000}"/>
    <cellStyle name="Normal 40 7 7 2 2 4" xfId="18924" xr:uid="{00000000-0005-0000-0000-000084810000}"/>
    <cellStyle name="Normal 40 7 7 2 2 4 2" xfId="36452" xr:uid="{00000000-0005-0000-0000-000085810000}"/>
    <cellStyle name="Normal 40 7 7 2 2 4 3" xfId="24542" xr:uid="{00000000-0005-0000-0000-000086810000}"/>
    <cellStyle name="Normal 40 7 7 2 2 5" xfId="10274" xr:uid="{00000000-0005-0000-0000-000087810000}"/>
    <cellStyle name="Normal 40 7 7 2 2 5 2" xfId="33970" xr:uid="{00000000-0005-0000-0000-000088810000}"/>
    <cellStyle name="Normal 40 7 7 2 2 6" xfId="8402" xr:uid="{00000000-0005-0000-0000-000089810000}"/>
    <cellStyle name="Normal 40 7 7 2 2 6 2" xfId="30226" xr:uid="{00000000-0005-0000-0000-00008A810000}"/>
    <cellStyle name="Normal 40 7 7 2 2 7" xfId="6530" xr:uid="{00000000-0005-0000-0000-00008B810000}"/>
    <cellStyle name="Normal 40 7 7 2 2 7 2" xfId="22670" xr:uid="{00000000-0005-0000-0000-00008C810000}"/>
    <cellStyle name="Normal 40 7 7 2 2 8" xfId="4658" xr:uid="{00000000-0005-0000-0000-00008D810000}"/>
    <cellStyle name="Normal 40 7 7 2 2 9" xfId="20798" xr:uid="{00000000-0005-0000-0000-00008E810000}"/>
    <cellStyle name="Normal 40 7 7 2 3" xfId="13031" xr:uid="{00000000-0005-0000-0000-00008F810000}"/>
    <cellStyle name="Normal 40 7 7 2 3 2" xfId="40683" xr:uid="{00000000-0005-0000-0000-000090810000}"/>
    <cellStyle name="Normal 40 7 7 2 3 3" xfId="37502" xr:uid="{00000000-0005-0000-0000-000091810000}"/>
    <cellStyle name="Normal 40 7 7 2 3 4" xfId="31555" xr:uid="{00000000-0005-0000-0000-000092810000}"/>
    <cellStyle name="Normal 40 7 7 2 3 5" xfId="25166" xr:uid="{00000000-0005-0000-0000-000093810000}"/>
    <cellStyle name="Normal 40 7 7 2 4" xfId="15427" xr:uid="{00000000-0005-0000-0000-000094810000}"/>
    <cellStyle name="Normal 40 7 7 2 4 2" xfId="43055" xr:uid="{00000000-0005-0000-0000-000095810000}"/>
    <cellStyle name="Normal 40 7 7 2 4 3" xfId="27195" xr:uid="{00000000-0005-0000-0000-000096810000}"/>
    <cellStyle name="Normal 40 7 7 2 5" xfId="11654" xr:uid="{00000000-0005-0000-0000-000097810000}"/>
    <cellStyle name="Normal 40 7 7 2 5 2" xfId="39417" xr:uid="{00000000-0005-0000-0000-000098810000}"/>
    <cellStyle name="Normal 40 7 7 2 5 3" xfId="23999" xr:uid="{00000000-0005-0000-0000-000099810000}"/>
    <cellStyle name="Normal 40 7 7 2 6" xfId="18381" xr:uid="{00000000-0005-0000-0000-00009A810000}"/>
    <cellStyle name="Normal 40 7 7 2 6 2" xfId="35962" xr:uid="{00000000-0005-0000-0000-00009B810000}"/>
    <cellStyle name="Normal 40 7 7 2 7" xfId="9731" xr:uid="{00000000-0005-0000-0000-00009C810000}"/>
    <cellStyle name="Normal 40 7 7 2 7 2" xfId="33427" xr:uid="{00000000-0005-0000-0000-00009D810000}"/>
    <cellStyle name="Normal 40 7 7 2 8" xfId="7859" xr:uid="{00000000-0005-0000-0000-00009E810000}"/>
    <cellStyle name="Normal 40 7 7 2 8 2" xfId="29683" xr:uid="{00000000-0005-0000-0000-00009F810000}"/>
    <cellStyle name="Normal 40 7 7 2 9" xfId="5987" xr:uid="{00000000-0005-0000-0000-0000A0810000}"/>
    <cellStyle name="Normal 40 7 7 2 9 2" xfId="22127" xr:uid="{00000000-0005-0000-0000-0000A1810000}"/>
    <cellStyle name="Normal 40 7 7 3" xfId="2465" xr:uid="{00000000-0005-0000-0000-0000A2810000}"/>
    <cellStyle name="Normal 40 7 7 3 10" xfId="20477" xr:uid="{00000000-0005-0000-0000-0000A3810000}"/>
    <cellStyle name="Normal 40 7 7 3 2" xfId="12776" xr:uid="{00000000-0005-0000-0000-0000A4810000}"/>
    <cellStyle name="Normal 40 7 7 3 2 2" xfId="40504" xr:uid="{00000000-0005-0000-0000-0000A5810000}"/>
    <cellStyle name="Normal 40 7 7 3 2 3" xfId="37724" xr:uid="{00000000-0005-0000-0000-0000A6810000}"/>
    <cellStyle name="Normal 40 7 7 3 2 4" xfId="31777" xr:uid="{00000000-0005-0000-0000-0000A7810000}"/>
    <cellStyle name="Normal 40 7 7 3 2 5" xfId="24987" xr:uid="{00000000-0005-0000-0000-0000A8810000}"/>
    <cellStyle name="Normal 40 7 7 3 3" xfId="15248" xr:uid="{00000000-0005-0000-0000-0000A9810000}"/>
    <cellStyle name="Normal 40 7 7 3 3 2" xfId="42876" xr:uid="{00000000-0005-0000-0000-0000AA810000}"/>
    <cellStyle name="Normal 40 7 7 3 3 3" xfId="27364" xr:uid="{00000000-0005-0000-0000-0000AB810000}"/>
    <cellStyle name="Normal 40 7 7 3 4" xfId="11564" xr:uid="{00000000-0005-0000-0000-0000AC810000}"/>
    <cellStyle name="Normal 40 7 7 3 4 2" xfId="39331" xr:uid="{00000000-0005-0000-0000-0000AD810000}"/>
    <cellStyle name="Normal 40 7 7 3 4 3" xfId="24221" xr:uid="{00000000-0005-0000-0000-0000AE810000}"/>
    <cellStyle name="Normal 40 7 7 3 5" xfId="18603" xr:uid="{00000000-0005-0000-0000-0000AF810000}"/>
    <cellStyle name="Normal 40 7 7 3 5 2" xfId="36131" xr:uid="{00000000-0005-0000-0000-0000B0810000}"/>
    <cellStyle name="Normal 40 7 7 3 6" xfId="9953" xr:uid="{00000000-0005-0000-0000-0000B1810000}"/>
    <cellStyle name="Normal 40 7 7 3 6 2" xfId="33649" xr:uid="{00000000-0005-0000-0000-0000B2810000}"/>
    <cellStyle name="Normal 40 7 7 3 7" xfId="8081" xr:uid="{00000000-0005-0000-0000-0000B3810000}"/>
    <cellStyle name="Normal 40 7 7 3 7 2" xfId="29905" xr:uid="{00000000-0005-0000-0000-0000B4810000}"/>
    <cellStyle name="Normal 40 7 7 3 8" xfId="6209" xr:uid="{00000000-0005-0000-0000-0000B5810000}"/>
    <cellStyle name="Normal 40 7 7 3 8 2" xfId="22349" xr:uid="{00000000-0005-0000-0000-0000B6810000}"/>
    <cellStyle name="Normal 40 7 7 3 9" xfId="4337" xr:uid="{00000000-0005-0000-0000-0000B7810000}"/>
    <cellStyle name="Normal 40 7 7 4" xfId="1921" xr:uid="{00000000-0005-0000-0000-0000B8810000}"/>
    <cellStyle name="Normal 40 7 7 4 10" xfId="19934" xr:uid="{00000000-0005-0000-0000-0000B9810000}"/>
    <cellStyle name="Normal 40 7 7 4 2" xfId="14096" xr:uid="{00000000-0005-0000-0000-0000BA810000}"/>
    <cellStyle name="Normal 40 7 7 4 2 2" xfId="41724" xr:uid="{00000000-0005-0000-0000-0000BB810000}"/>
    <cellStyle name="Normal 40 7 7 4 2 3" xfId="31234" xr:uid="{00000000-0005-0000-0000-0000BC810000}"/>
    <cellStyle name="Normal 40 7 7 4 2 4" xfId="26206" xr:uid="{00000000-0005-0000-0000-0000BD810000}"/>
    <cellStyle name="Normal 40 7 7 4 3" xfId="16467" xr:uid="{00000000-0005-0000-0000-0000BE810000}"/>
    <cellStyle name="Normal 40 7 7 4 3 2" xfId="44095" xr:uid="{00000000-0005-0000-0000-0000BF810000}"/>
    <cellStyle name="Normal 40 7 7 4 3 3" xfId="27937" xr:uid="{00000000-0005-0000-0000-0000C0810000}"/>
    <cellStyle name="Normal 40 7 7 4 4" xfId="11447" xr:uid="{00000000-0005-0000-0000-0000C1810000}"/>
    <cellStyle name="Normal 40 7 7 4 4 2" xfId="39218" xr:uid="{00000000-0005-0000-0000-0000C2810000}"/>
    <cellStyle name="Normal 40 7 7 4 4 3" xfId="23678" xr:uid="{00000000-0005-0000-0000-0000C3810000}"/>
    <cellStyle name="Normal 40 7 7 4 5" xfId="18060" xr:uid="{00000000-0005-0000-0000-0000C4810000}"/>
    <cellStyle name="Normal 40 7 7 4 5 2" xfId="36704" xr:uid="{00000000-0005-0000-0000-0000C5810000}"/>
    <cellStyle name="Normal 40 7 7 4 6" xfId="9410" xr:uid="{00000000-0005-0000-0000-0000C6810000}"/>
    <cellStyle name="Normal 40 7 7 4 6 2" xfId="33106" xr:uid="{00000000-0005-0000-0000-0000C7810000}"/>
    <cellStyle name="Normal 40 7 7 4 7" xfId="7538" xr:uid="{00000000-0005-0000-0000-0000C8810000}"/>
    <cellStyle name="Normal 40 7 7 4 7 2" xfId="29362" xr:uid="{00000000-0005-0000-0000-0000C9810000}"/>
    <cellStyle name="Normal 40 7 7 4 8" xfId="5666" xr:uid="{00000000-0005-0000-0000-0000CA810000}"/>
    <cellStyle name="Normal 40 7 7 4 8 2" xfId="21806" xr:uid="{00000000-0005-0000-0000-0000CB810000}"/>
    <cellStyle name="Normal 40 7 7 4 9" xfId="3794" xr:uid="{00000000-0005-0000-0000-0000CC810000}"/>
    <cellStyle name="Normal 40 7 7 5" xfId="11124" xr:uid="{00000000-0005-0000-0000-0000CD810000}"/>
    <cellStyle name="Normal 40 7 7 5 2" xfId="12814" xr:uid="{00000000-0005-0000-0000-0000CE810000}"/>
    <cellStyle name="Normal 40 7 7 5 2 2" xfId="40537" xr:uid="{00000000-0005-0000-0000-0000CF810000}"/>
    <cellStyle name="Normal 40 7 7 5 2 3" xfId="34774" xr:uid="{00000000-0005-0000-0000-0000D0810000}"/>
    <cellStyle name="Normal 40 7 7 5 3" xfId="15281" xr:uid="{00000000-0005-0000-0000-0000D1810000}"/>
    <cellStyle name="Normal 40 7 7 5 3 2" xfId="42909" xr:uid="{00000000-0005-0000-0000-0000D2810000}"/>
    <cellStyle name="Normal 40 7 7 5 4" xfId="38895" xr:uid="{00000000-0005-0000-0000-0000D3810000}"/>
    <cellStyle name="Normal 40 7 7 5 5" xfId="37181" xr:uid="{00000000-0005-0000-0000-0000D4810000}"/>
    <cellStyle name="Normal 40 7 7 5 6" xfId="30600" xr:uid="{00000000-0005-0000-0000-0000D5810000}"/>
    <cellStyle name="Normal 40 7 7 5 7" xfId="25020" xr:uid="{00000000-0005-0000-0000-0000D6810000}"/>
    <cellStyle name="Normal 40 7 7 6" xfId="12220" xr:uid="{00000000-0005-0000-0000-0000D7810000}"/>
    <cellStyle name="Normal 40 7 7 6 2" xfId="39967" xr:uid="{00000000-0005-0000-0000-0000D8810000}"/>
    <cellStyle name="Normal 40 7 7 6 3" xfId="34497" xr:uid="{00000000-0005-0000-0000-0000D9810000}"/>
    <cellStyle name="Normal 40 7 7 6 4" xfId="26905" xr:uid="{00000000-0005-0000-0000-0000DA810000}"/>
    <cellStyle name="Normal 40 7 7 7" xfId="14711" xr:uid="{00000000-0005-0000-0000-0000DB810000}"/>
    <cellStyle name="Normal 40 7 7 7 2" xfId="42339" xr:uid="{00000000-0005-0000-0000-0000DC810000}"/>
    <cellStyle name="Normal 40 7 7 7 3" xfId="23044" xr:uid="{00000000-0005-0000-0000-0000DD810000}"/>
    <cellStyle name="Normal 40 7 7 8" xfId="16931" xr:uid="{00000000-0005-0000-0000-0000DE810000}"/>
    <cellStyle name="Normal 40 7 7 8 2" xfId="44559" xr:uid="{00000000-0005-0000-0000-0000DF810000}"/>
    <cellStyle name="Normal 40 7 7 9" xfId="10648" xr:uid="{00000000-0005-0000-0000-0000E0810000}"/>
    <cellStyle name="Normal 40 7 7 9 2" xfId="38419" xr:uid="{00000000-0005-0000-0000-0000E1810000}"/>
    <cellStyle name="Normal 40 7 8" xfId="1134" xr:uid="{00000000-0005-0000-0000-0000E2810000}"/>
    <cellStyle name="Normal 40 7 8 10" xfId="8623" xr:uid="{00000000-0005-0000-0000-0000E3810000}"/>
    <cellStyle name="Normal 40 7 8 10 2" xfId="32319" xr:uid="{00000000-0005-0000-0000-0000E4810000}"/>
    <cellStyle name="Normal 40 7 8 11" xfId="6751" xr:uid="{00000000-0005-0000-0000-0000E5810000}"/>
    <cellStyle name="Normal 40 7 8 11 2" xfId="28575" xr:uid="{00000000-0005-0000-0000-0000E6810000}"/>
    <cellStyle name="Normal 40 7 8 12" xfId="4879" xr:uid="{00000000-0005-0000-0000-0000E7810000}"/>
    <cellStyle name="Normal 40 7 8 12 2" xfId="21019" xr:uid="{00000000-0005-0000-0000-0000E8810000}"/>
    <cellStyle name="Normal 40 7 8 13" xfId="3007" xr:uid="{00000000-0005-0000-0000-0000E9810000}"/>
    <cellStyle name="Normal 40 7 8 14" xfId="19147" xr:uid="{00000000-0005-0000-0000-0000EA810000}"/>
    <cellStyle name="Normal 40 7 8 2" xfId="2633" xr:uid="{00000000-0005-0000-0000-0000EB810000}"/>
    <cellStyle name="Normal 40 7 8 2 10" xfId="20645" xr:uid="{00000000-0005-0000-0000-0000EC810000}"/>
    <cellStyle name="Normal 40 7 8 2 2" xfId="13009" xr:uid="{00000000-0005-0000-0000-0000ED810000}"/>
    <cellStyle name="Normal 40 7 8 2 2 2" xfId="40664" xr:uid="{00000000-0005-0000-0000-0000EE810000}"/>
    <cellStyle name="Normal 40 7 8 2 2 3" xfId="37892" xr:uid="{00000000-0005-0000-0000-0000EF810000}"/>
    <cellStyle name="Normal 40 7 8 2 2 4" xfId="31945" xr:uid="{00000000-0005-0000-0000-0000F0810000}"/>
    <cellStyle name="Normal 40 7 8 2 2 5" xfId="25147" xr:uid="{00000000-0005-0000-0000-0000F1810000}"/>
    <cellStyle name="Normal 40 7 8 2 3" xfId="15408" xr:uid="{00000000-0005-0000-0000-0000F2810000}"/>
    <cellStyle name="Normal 40 7 8 2 3 2" xfId="43036" xr:uid="{00000000-0005-0000-0000-0000F3810000}"/>
    <cellStyle name="Normal 40 7 8 2 3 3" xfId="27532" xr:uid="{00000000-0005-0000-0000-0000F4810000}"/>
    <cellStyle name="Normal 40 7 8 2 4" xfId="11609" xr:uid="{00000000-0005-0000-0000-0000F5810000}"/>
    <cellStyle name="Normal 40 7 8 2 4 2" xfId="39372" xr:uid="{00000000-0005-0000-0000-0000F6810000}"/>
    <cellStyle name="Normal 40 7 8 2 4 3" xfId="24389" xr:uid="{00000000-0005-0000-0000-0000F7810000}"/>
    <cellStyle name="Normal 40 7 8 2 5" xfId="18771" xr:uid="{00000000-0005-0000-0000-0000F8810000}"/>
    <cellStyle name="Normal 40 7 8 2 5 2" xfId="36299" xr:uid="{00000000-0005-0000-0000-0000F9810000}"/>
    <cellStyle name="Normal 40 7 8 2 6" xfId="10121" xr:uid="{00000000-0005-0000-0000-0000FA810000}"/>
    <cellStyle name="Normal 40 7 8 2 6 2" xfId="33817" xr:uid="{00000000-0005-0000-0000-0000FB810000}"/>
    <cellStyle name="Normal 40 7 8 2 7" xfId="8249" xr:uid="{00000000-0005-0000-0000-0000FC810000}"/>
    <cellStyle name="Normal 40 7 8 2 7 2" xfId="30073" xr:uid="{00000000-0005-0000-0000-0000FD810000}"/>
    <cellStyle name="Normal 40 7 8 2 8" xfId="6377" xr:uid="{00000000-0005-0000-0000-0000FE810000}"/>
    <cellStyle name="Normal 40 7 8 2 8 2" xfId="22517" xr:uid="{00000000-0005-0000-0000-0000FF810000}"/>
    <cellStyle name="Normal 40 7 8 2 9" xfId="4505" xr:uid="{00000000-0005-0000-0000-000000820000}"/>
    <cellStyle name="Normal 40 7 8 3" xfId="2089" xr:uid="{00000000-0005-0000-0000-000001820000}"/>
    <cellStyle name="Normal 40 7 8 3 10" xfId="20102" xr:uid="{00000000-0005-0000-0000-000002820000}"/>
    <cellStyle name="Normal 40 7 8 3 2" xfId="14141" xr:uid="{00000000-0005-0000-0000-000003820000}"/>
    <cellStyle name="Normal 40 7 8 3 2 2" xfId="41769" xr:uid="{00000000-0005-0000-0000-000004820000}"/>
    <cellStyle name="Normal 40 7 8 3 2 3" xfId="31402" xr:uid="{00000000-0005-0000-0000-000005820000}"/>
    <cellStyle name="Normal 40 7 8 3 2 4" xfId="26251" xr:uid="{00000000-0005-0000-0000-000006820000}"/>
    <cellStyle name="Normal 40 7 8 3 3" xfId="16512" xr:uid="{00000000-0005-0000-0000-000007820000}"/>
    <cellStyle name="Normal 40 7 8 3 3 2" xfId="44140" xr:uid="{00000000-0005-0000-0000-000008820000}"/>
    <cellStyle name="Normal 40 7 8 3 3 3" xfId="27984" xr:uid="{00000000-0005-0000-0000-000009820000}"/>
    <cellStyle name="Normal 40 7 8 3 4" xfId="10971" xr:uid="{00000000-0005-0000-0000-00000A820000}"/>
    <cellStyle name="Normal 40 7 8 3 4 2" xfId="38742" xr:uid="{00000000-0005-0000-0000-00000B820000}"/>
    <cellStyle name="Normal 40 7 8 3 4 3" xfId="23846" xr:uid="{00000000-0005-0000-0000-00000C820000}"/>
    <cellStyle name="Normal 40 7 8 3 5" xfId="18228" xr:uid="{00000000-0005-0000-0000-00000D820000}"/>
    <cellStyle name="Normal 40 7 8 3 5 2" xfId="36751" xr:uid="{00000000-0005-0000-0000-00000E820000}"/>
    <cellStyle name="Normal 40 7 8 3 6" xfId="9578" xr:uid="{00000000-0005-0000-0000-00000F820000}"/>
    <cellStyle name="Normal 40 7 8 3 6 2" xfId="33274" xr:uid="{00000000-0005-0000-0000-000010820000}"/>
    <cellStyle name="Normal 40 7 8 3 7" xfId="7706" xr:uid="{00000000-0005-0000-0000-000011820000}"/>
    <cellStyle name="Normal 40 7 8 3 7 2" xfId="29530" xr:uid="{00000000-0005-0000-0000-000012820000}"/>
    <cellStyle name="Normal 40 7 8 3 8" xfId="5834" xr:uid="{00000000-0005-0000-0000-000013820000}"/>
    <cellStyle name="Normal 40 7 8 3 8 2" xfId="21974" xr:uid="{00000000-0005-0000-0000-000014820000}"/>
    <cellStyle name="Normal 40 7 8 3 9" xfId="3962" xr:uid="{00000000-0005-0000-0000-000015820000}"/>
    <cellStyle name="Normal 40 7 8 4" xfId="12638" xr:uid="{00000000-0005-0000-0000-000016820000}"/>
    <cellStyle name="Normal 40 7 8 4 2" xfId="15121" xr:uid="{00000000-0005-0000-0000-000017820000}"/>
    <cellStyle name="Normal 40 7 8 4 2 2" xfId="42749" xr:uid="{00000000-0005-0000-0000-000018820000}"/>
    <cellStyle name="Normal 40 7 8 4 2 3" xfId="34702" xr:uid="{00000000-0005-0000-0000-000019820000}"/>
    <cellStyle name="Normal 40 7 8 4 3" xfId="40377" xr:uid="{00000000-0005-0000-0000-00001A820000}"/>
    <cellStyle name="Normal 40 7 8 4 4" xfId="37349" xr:uid="{00000000-0005-0000-0000-00001B820000}"/>
    <cellStyle name="Normal 40 7 8 4 5" xfId="30447" xr:uid="{00000000-0005-0000-0000-00001C820000}"/>
    <cellStyle name="Normal 40 7 8 4 6" xfId="24860" xr:uid="{00000000-0005-0000-0000-00001D820000}"/>
    <cellStyle name="Normal 40 7 8 5" xfId="12067" xr:uid="{00000000-0005-0000-0000-00001E820000}"/>
    <cellStyle name="Normal 40 7 8 5 2" xfId="39814" xr:uid="{00000000-0005-0000-0000-00001F820000}"/>
    <cellStyle name="Normal 40 7 8 5 3" xfId="34344" xr:uid="{00000000-0005-0000-0000-000020820000}"/>
    <cellStyle name="Normal 40 7 8 5 4" xfId="26953" xr:uid="{00000000-0005-0000-0000-000021820000}"/>
    <cellStyle name="Normal 40 7 8 6" xfId="14558" xr:uid="{00000000-0005-0000-0000-000022820000}"/>
    <cellStyle name="Normal 40 7 8 6 2" xfId="42186" xr:uid="{00000000-0005-0000-0000-000023820000}"/>
    <cellStyle name="Normal 40 7 8 6 3" xfId="22891" xr:uid="{00000000-0005-0000-0000-000024820000}"/>
    <cellStyle name="Normal 40 7 8 7" xfId="16778" xr:uid="{00000000-0005-0000-0000-000025820000}"/>
    <cellStyle name="Normal 40 7 8 7 2" xfId="44406" xr:uid="{00000000-0005-0000-0000-000026820000}"/>
    <cellStyle name="Normal 40 7 8 8" xfId="10495" xr:uid="{00000000-0005-0000-0000-000027820000}"/>
    <cellStyle name="Normal 40 7 8 8 2" xfId="38266" xr:uid="{00000000-0005-0000-0000-000028820000}"/>
    <cellStyle name="Normal 40 7 8 9" xfId="17273" xr:uid="{00000000-0005-0000-0000-000029820000}"/>
    <cellStyle name="Normal 40 7 8 9 2" xfId="35720" xr:uid="{00000000-0005-0000-0000-00002A820000}"/>
    <cellStyle name="Normal 40 7 9" xfId="1767" xr:uid="{00000000-0005-0000-0000-00002B820000}"/>
    <cellStyle name="Normal 40 7 9 10" xfId="5512" xr:uid="{00000000-0005-0000-0000-00002C820000}"/>
    <cellStyle name="Normal 40 7 9 10 2" xfId="21652" xr:uid="{00000000-0005-0000-0000-00002D820000}"/>
    <cellStyle name="Normal 40 7 9 11" xfId="3640" xr:uid="{00000000-0005-0000-0000-00002E820000}"/>
    <cellStyle name="Normal 40 7 9 12" xfId="19780" xr:uid="{00000000-0005-0000-0000-00002F820000}"/>
    <cellStyle name="Normal 40 7 9 2" xfId="13131" xr:uid="{00000000-0005-0000-0000-000030820000}"/>
    <cellStyle name="Normal 40 7 9 2 2" xfId="15522" xr:uid="{00000000-0005-0000-0000-000031820000}"/>
    <cellStyle name="Normal 40 7 9 2 2 2" xfId="43150" xr:uid="{00000000-0005-0000-0000-000032820000}"/>
    <cellStyle name="Normal 40 7 9 2 2 3" xfId="27995" xr:uid="{00000000-0005-0000-0000-000033820000}"/>
    <cellStyle name="Normal 40 7 9 2 3" xfId="40778" xr:uid="{00000000-0005-0000-0000-000034820000}"/>
    <cellStyle name="Normal 40 7 9 2 4" xfId="36762" xr:uid="{00000000-0005-0000-0000-000035820000}"/>
    <cellStyle name="Normal 40 7 9 2 5" xfId="31080" xr:uid="{00000000-0005-0000-0000-000036820000}"/>
    <cellStyle name="Normal 40 7 9 2 6" xfId="25261" xr:uid="{00000000-0005-0000-0000-000037820000}"/>
    <cellStyle name="Normal 40 7 9 3" xfId="12662" xr:uid="{00000000-0005-0000-0000-000038820000}"/>
    <cellStyle name="Normal 40 7 9 3 2" xfId="15140" xr:uid="{00000000-0005-0000-0000-000039820000}"/>
    <cellStyle name="Normal 40 7 9 3 2 2" xfId="42768" xr:uid="{00000000-0005-0000-0000-00003A820000}"/>
    <cellStyle name="Normal 40 7 9 3 3" xfId="40396" xr:uid="{00000000-0005-0000-0000-00003B820000}"/>
    <cellStyle name="Normal 40 7 9 3 4" xfId="37027" xr:uid="{00000000-0005-0000-0000-00003C820000}"/>
    <cellStyle name="Normal 40 7 9 3 5" xfId="34713" xr:uid="{00000000-0005-0000-0000-00003D820000}"/>
    <cellStyle name="Normal 40 7 9 3 6" xfId="24879" xr:uid="{00000000-0005-0000-0000-00003E820000}"/>
    <cellStyle name="Normal 40 7 9 4" xfId="11914" xr:uid="{00000000-0005-0000-0000-00003F820000}"/>
    <cellStyle name="Normal 40 7 9 4 2" xfId="39661" xr:uid="{00000000-0005-0000-0000-000040820000}"/>
    <cellStyle name="Normal 40 7 9 4 3" xfId="34191" xr:uid="{00000000-0005-0000-0000-000041820000}"/>
    <cellStyle name="Normal 40 7 9 4 4" xfId="26964" xr:uid="{00000000-0005-0000-0000-000042820000}"/>
    <cellStyle name="Normal 40 7 9 5" xfId="14405" xr:uid="{00000000-0005-0000-0000-000043820000}"/>
    <cellStyle name="Normal 40 7 9 5 2" xfId="42033" xr:uid="{00000000-0005-0000-0000-000044820000}"/>
    <cellStyle name="Normal 40 7 9 5 3" xfId="23524" xr:uid="{00000000-0005-0000-0000-000045820000}"/>
    <cellStyle name="Normal 40 7 9 6" xfId="11720" xr:uid="{00000000-0005-0000-0000-000046820000}"/>
    <cellStyle name="Normal 40 7 9 6 2" xfId="39476" xr:uid="{00000000-0005-0000-0000-000047820000}"/>
    <cellStyle name="Normal 40 7 9 7" xfId="17906" xr:uid="{00000000-0005-0000-0000-000048820000}"/>
    <cellStyle name="Normal 40 7 9 7 2" xfId="35731" xr:uid="{00000000-0005-0000-0000-000049820000}"/>
    <cellStyle name="Normal 40 7 9 8" xfId="9256" xr:uid="{00000000-0005-0000-0000-00004A820000}"/>
    <cellStyle name="Normal 40 7 9 8 2" xfId="32952" xr:uid="{00000000-0005-0000-0000-00004B820000}"/>
    <cellStyle name="Normal 40 7 9 9" xfId="7384" xr:uid="{00000000-0005-0000-0000-00004C820000}"/>
    <cellStyle name="Normal 40 7 9 9 2" xfId="29208" xr:uid="{00000000-0005-0000-0000-00004D820000}"/>
    <cellStyle name="Normal 40 8" xfId="12907" xr:uid="{00000000-0005-0000-0000-00004E820000}"/>
    <cellStyle name="Normal 40 8 2" xfId="13015" xr:uid="{00000000-0005-0000-0000-00004F820000}"/>
    <cellStyle name="Normal 40 8 2 2" xfId="15413" xr:uid="{00000000-0005-0000-0000-000050820000}"/>
    <cellStyle name="Normal 40 8 2 2 2" xfId="43041" xr:uid="{00000000-0005-0000-0000-000051820000}"/>
    <cellStyle name="Normal 40 8 2 3" xfId="40669" xr:uid="{00000000-0005-0000-0000-000052820000}"/>
    <cellStyle name="Normal 40 8 2 4" xfId="34866" xr:uid="{00000000-0005-0000-0000-000053820000}"/>
    <cellStyle name="Normal 40 8 2 5" xfId="25152" xr:uid="{00000000-0005-0000-0000-000054820000}"/>
    <cellStyle name="Normal 40 8 3" xfId="13011" xr:uid="{00000000-0005-0000-0000-000055820000}"/>
    <cellStyle name="Normal 40 8 3 2" xfId="15410" xr:uid="{00000000-0005-0000-0000-000056820000}"/>
    <cellStyle name="Normal 40 8 3 2 2" xfId="43038" xr:uid="{00000000-0005-0000-0000-000057820000}"/>
    <cellStyle name="Normal 40 8 3 3" xfId="40666" xr:uid="{00000000-0005-0000-0000-000058820000}"/>
    <cellStyle name="Normal 40 8 3 4" xfId="34864" xr:uid="{00000000-0005-0000-0000-000059820000}"/>
    <cellStyle name="Normal 40 8 3 5" xfId="25149" xr:uid="{00000000-0005-0000-0000-00005A820000}"/>
    <cellStyle name="Normal 40 8 4" xfId="15332" xr:uid="{00000000-0005-0000-0000-00005B820000}"/>
    <cellStyle name="Normal 40 8 4 2" xfId="42960" xr:uid="{00000000-0005-0000-0000-00005C820000}"/>
    <cellStyle name="Normal 40 8 5" xfId="17093" xr:uid="{00000000-0005-0000-0000-00005D820000}"/>
    <cellStyle name="Normal 40 8 5 2" xfId="40588" xr:uid="{00000000-0005-0000-0000-00005E820000}"/>
    <cellStyle name="Normal 40 8 6" xfId="34811" xr:uid="{00000000-0005-0000-0000-00005F820000}"/>
    <cellStyle name="Normal 40 8 7" xfId="25071" xr:uid="{00000000-0005-0000-0000-000060820000}"/>
    <cellStyle name="Normal 41" xfId="242" xr:uid="{00000000-0005-0000-0000-000061820000}"/>
    <cellStyle name="Normal 42" xfId="361" xr:uid="{00000000-0005-0000-0000-000062820000}"/>
    <cellStyle name="Normal 42 2" xfId="380" xr:uid="{00000000-0005-0000-0000-000063820000}"/>
    <cellStyle name="Normal 42 3" xfId="542" xr:uid="{00000000-0005-0000-0000-000064820000}"/>
    <cellStyle name="Normal 42 4" xfId="553" xr:uid="{00000000-0005-0000-0000-000065820000}"/>
    <cellStyle name="Normal 42 5" xfId="707" xr:uid="{00000000-0005-0000-0000-000066820000}"/>
    <cellStyle name="Normal 43" xfId="188" xr:uid="{00000000-0005-0000-0000-000067820000}"/>
    <cellStyle name="Normal 44" xfId="234" xr:uid="{00000000-0005-0000-0000-000068820000}"/>
    <cellStyle name="Normal 45" xfId="260" xr:uid="{00000000-0005-0000-0000-000069820000}"/>
    <cellStyle name="Normal 46" xfId="221" xr:uid="{00000000-0005-0000-0000-00006A820000}"/>
    <cellStyle name="Normal 47" xfId="219" xr:uid="{00000000-0005-0000-0000-00006B820000}"/>
    <cellStyle name="Normal 48" xfId="369" xr:uid="{00000000-0005-0000-0000-00006C820000}"/>
    <cellStyle name="Normal 48 2" xfId="405" xr:uid="{00000000-0005-0000-0000-00006D820000}"/>
    <cellStyle name="Normal 48 3" xfId="508" xr:uid="{00000000-0005-0000-0000-00006E820000}"/>
    <cellStyle name="Normal 48 4" xfId="368" xr:uid="{00000000-0005-0000-0000-00006F820000}"/>
    <cellStyle name="Normal 48 5" xfId="712" xr:uid="{00000000-0005-0000-0000-000070820000}"/>
    <cellStyle name="Normal 49" xfId="527" xr:uid="{00000000-0005-0000-0000-000071820000}"/>
    <cellStyle name="Normal 49 2" xfId="426" xr:uid="{00000000-0005-0000-0000-000072820000}"/>
    <cellStyle name="Normal 49 3" xfId="510" xr:uid="{00000000-0005-0000-0000-000073820000}"/>
    <cellStyle name="Normal 49 4" xfId="370" xr:uid="{00000000-0005-0000-0000-000074820000}"/>
    <cellStyle name="Normal 5" xfId="39" xr:uid="{00000000-0005-0000-0000-000075820000}"/>
    <cellStyle name="Normal 5 10" xfId="104" xr:uid="{00000000-0005-0000-0000-000076820000}"/>
    <cellStyle name="Normal 5 100" xfId="402" xr:uid="{00000000-0005-0000-0000-000077820000}"/>
    <cellStyle name="Normal 5 101" xfId="410" xr:uid="{00000000-0005-0000-0000-000078820000}"/>
    <cellStyle name="Normal 5 102" xfId="407" xr:uid="{00000000-0005-0000-0000-000079820000}"/>
    <cellStyle name="Normal 5 103" xfId="488" xr:uid="{00000000-0005-0000-0000-00007A820000}"/>
    <cellStyle name="Normal 5 104" xfId="490" xr:uid="{00000000-0005-0000-0000-00007B820000}"/>
    <cellStyle name="Normal 5 105" xfId="492" xr:uid="{00000000-0005-0000-0000-00007C820000}"/>
    <cellStyle name="Normal 5 106" xfId="494" xr:uid="{00000000-0005-0000-0000-00007D820000}"/>
    <cellStyle name="Normal 5 107" xfId="496" xr:uid="{00000000-0005-0000-0000-00007E820000}"/>
    <cellStyle name="Normal 5 108" xfId="498" xr:uid="{00000000-0005-0000-0000-00007F820000}"/>
    <cellStyle name="Normal 5 109" xfId="500" xr:uid="{00000000-0005-0000-0000-000080820000}"/>
    <cellStyle name="Normal 5 11" xfId="107" xr:uid="{00000000-0005-0000-0000-000081820000}"/>
    <cellStyle name="Normal 5 110" xfId="502" xr:uid="{00000000-0005-0000-0000-000082820000}"/>
    <cellStyle name="Normal 5 111" xfId="504" xr:uid="{00000000-0005-0000-0000-000083820000}"/>
    <cellStyle name="Normal 5 112" xfId="379" xr:uid="{00000000-0005-0000-0000-000084820000}"/>
    <cellStyle name="Normal 5 113" xfId="513" xr:uid="{00000000-0005-0000-0000-000085820000}"/>
    <cellStyle name="Normal 5 114" xfId="517" xr:uid="{00000000-0005-0000-0000-000086820000}"/>
    <cellStyle name="Normal 5 115" xfId="531" xr:uid="{00000000-0005-0000-0000-000087820000}"/>
    <cellStyle name="Normal 5 116" xfId="516" xr:uid="{00000000-0005-0000-0000-000088820000}"/>
    <cellStyle name="Normal 5 117" xfId="525" xr:uid="{00000000-0005-0000-0000-000089820000}"/>
    <cellStyle name="Normal 5 118" xfId="519" xr:uid="{00000000-0005-0000-0000-00008A820000}"/>
    <cellStyle name="Normal 5 119" xfId="521" xr:uid="{00000000-0005-0000-0000-00008B820000}"/>
    <cellStyle name="Normal 5 12" xfId="109" xr:uid="{00000000-0005-0000-0000-00008C820000}"/>
    <cellStyle name="Normal 5 120" xfId="524" xr:uid="{00000000-0005-0000-0000-00008D820000}"/>
    <cellStyle name="Normal 5 121" xfId="520" xr:uid="{00000000-0005-0000-0000-00008E820000}"/>
    <cellStyle name="Normal 5 122" xfId="533" xr:uid="{00000000-0005-0000-0000-00008F820000}"/>
    <cellStyle name="Normal 5 123" xfId="536" xr:uid="{00000000-0005-0000-0000-000090820000}"/>
    <cellStyle name="Normal 5 124" xfId="535" xr:uid="{00000000-0005-0000-0000-000091820000}"/>
    <cellStyle name="Normal 5 125" xfId="538" xr:uid="{00000000-0005-0000-0000-000092820000}"/>
    <cellStyle name="Normal 5 126" xfId="541" xr:uid="{00000000-0005-0000-0000-000093820000}"/>
    <cellStyle name="Normal 5 127" xfId="366" xr:uid="{00000000-0005-0000-0000-000094820000}"/>
    <cellStyle name="Normal 5 128" xfId="546" xr:uid="{00000000-0005-0000-0000-000095820000}"/>
    <cellStyle name="Normal 5 129" xfId="619" xr:uid="{00000000-0005-0000-0000-000096820000}"/>
    <cellStyle name="Normal 5 13" xfId="131" xr:uid="{00000000-0005-0000-0000-000097820000}"/>
    <cellStyle name="Normal 5 130" xfId="630" xr:uid="{00000000-0005-0000-0000-000098820000}"/>
    <cellStyle name="Normal 5 131" xfId="641" xr:uid="{00000000-0005-0000-0000-000099820000}"/>
    <cellStyle name="Normal 5 132" xfId="740" xr:uid="{00000000-0005-0000-0000-00009A820000}"/>
    <cellStyle name="Normal 5 133" xfId="772" xr:uid="{00000000-0005-0000-0000-00009B820000}"/>
    <cellStyle name="Normal 5 134" xfId="749" xr:uid="{00000000-0005-0000-0000-00009C820000}"/>
    <cellStyle name="Normal 5 135" xfId="765" xr:uid="{00000000-0005-0000-0000-00009D820000}"/>
    <cellStyle name="Normal 5 136" xfId="756" xr:uid="{00000000-0005-0000-0000-00009E820000}"/>
    <cellStyle name="Normal 5 137" xfId="753" xr:uid="{00000000-0005-0000-0000-00009F820000}"/>
    <cellStyle name="Normal 5 138" xfId="771" xr:uid="{00000000-0005-0000-0000-0000A0820000}"/>
    <cellStyle name="Normal 5 139" xfId="746" xr:uid="{00000000-0005-0000-0000-0000A1820000}"/>
    <cellStyle name="Normal 5 14" xfId="97" xr:uid="{00000000-0005-0000-0000-0000A2820000}"/>
    <cellStyle name="Normal 5 140" xfId="854" xr:uid="{00000000-0005-0000-0000-0000A3820000}"/>
    <cellStyle name="Normal 5 141" xfId="831" xr:uid="{00000000-0005-0000-0000-0000A4820000}"/>
    <cellStyle name="Normal 5 142" xfId="761" xr:uid="{00000000-0005-0000-0000-0000A5820000}"/>
    <cellStyle name="Normal 5 143" xfId="886" xr:uid="{00000000-0005-0000-0000-0000A6820000}"/>
    <cellStyle name="Normal 5 144" xfId="941" xr:uid="{00000000-0005-0000-0000-0000A7820000}"/>
    <cellStyle name="Normal 5 145" xfId="961" xr:uid="{00000000-0005-0000-0000-0000A8820000}"/>
    <cellStyle name="Normal 5 146" xfId="973" xr:uid="{00000000-0005-0000-0000-0000A9820000}"/>
    <cellStyle name="Normal 5 147" xfId="979" xr:uid="{00000000-0005-0000-0000-0000AA820000}"/>
    <cellStyle name="Normal 5 148" xfId="963" xr:uid="{00000000-0005-0000-0000-0000AB820000}"/>
    <cellStyle name="Normal 5 149" xfId="967" xr:uid="{00000000-0005-0000-0000-0000AC820000}"/>
    <cellStyle name="Normal 5 15" xfId="92" xr:uid="{00000000-0005-0000-0000-0000AD820000}"/>
    <cellStyle name="Normal 5 150" xfId="968" xr:uid="{00000000-0005-0000-0000-0000AE820000}"/>
    <cellStyle name="Normal 5 151" xfId="974" xr:uid="{00000000-0005-0000-0000-0000AF820000}"/>
    <cellStyle name="Normal 5 152" xfId="964" xr:uid="{00000000-0005-0000-0000-0000B0820000}"/>
    <cellStyle name="Normal 5 153" xfId="976" xr:uid="{00000000-0005-0000-0000-0000B1820000}"/>
    <cellStyle name="Normal 5 154" xfId="891" xr:uid="{00000000-0005-0000-0000-0000B2820000}"/>
    <cellStyle name="Normal 5 155" xfId="890" xr:uid="{00000000-0005-0000-0000-0000B3820000}"/>
    <cellStyle name="Normal 5 156" xfId="675" xr:uid="{00000000-0005-0000-0000-0000B4820000}"/>
    <cellStyle name="Normal 5 157" xfId="998" xr:uid="{00000000-0005-0000-0000-0000B5820000}"/>
    <cellStyle name="Normal 5 158" xfId="11544" xr:uid="{00000000-0005-0000-0000-0000B6820000}"/>
    <cellStyle name="Normal 5 159" xfId="11569" xr:uid="{00000000-0005-0000-0000-0000B7820000}"/>
    <cellStyle name="Normal 5 16" xfId="133" xr:uid="{00000000-0005-0000-0000-0000B8820000}"/>
    <cellStyle name="Normal 5 160" xfId="11551" xr:uid="{00000000-0005-0000-0000-0000B9820000}"/>
    <cellStyle name="Normal 5 161" xfId="11596" xr:uid="{00000000-0005-0000-0000-0000BA820000}"/>
    <cellStyle name="Normal 5 162" xfId="12537" xr:uid="{00000000-0005-0000-0000-0000BB820000}"/>
    <cellStyle name="Normal 5 163" xfId="13219" xr:uid="{00000000-0005-0000-0000-0000BC820000}"/>
    <cellStyle name="Normal 5 164" xfId="13266" xr:uid="{00000000-0005-0000-0000-0000BD820000}"/>
    <cellStyle name="Normal 5 17" xfId="98" xr:uid="{00000000-0005-0000-0000-0000BE820000}"/>
    <cellStyle name="Normal 5 18" xfId="134" xr:uid="{00000000-0005-0000-0000-0000BF820000}"/>
    <cellStyle name="Normal 5 19" xfId="95" xr:uid="{00000000-0005-0000-0000-0000C0820000}"/>
    <cellStyle name="Normal 5 2" xfId="48" xr:uid="{00000000-0005-0000-0000-0000C1820000}"/>
    <cellStyle name="Normal 5 20" xfId="135" xr:uid="{00000000-0005-0000-0000-0000C2820000}"/>
    <cellStyle name="Normal 5 21" xfId="100" xr:uid="{00000000-0005-0000-0000-0000C3820000}"/>
    <cellStyle name="Normal 5 22" xfId="144" xr:uid="{00000000-0005-0000-0000-0000C4820000}"/>
    <cellStyle name="Normal 5 23" xfId="150" xr:uid="{00000000-0005-0000-0000-0000C5820000}"/>
    <cellStyle name="Normal 5 24" xfId="165" xr:uid="{00000000-0005-0000-0000-0000C6820000}"/>
    <cellStyle name="Normal 5 25" xfId="177" xr:uid="{00000000-0005-0000-0000-0000C7820000}"/>
    <cellStyle name="Normal 5 26" xfId="153" xr:uid="{00000000-0005-0000-0000-0000C8820000}"/>
    <cellStyle name="Normal 5 27" xfId="176" xr:uid="{00000000-0005-0000-0000-0000C9820000}"/>
    <cellStyle name="Normal 5 28" xfId="166" xr:uid="{00000000-0005-0000-0000-0000CA820000}"/>
    <cellStyle name="Normal 5 29" xfId="175" xr:uid="{00000000-0005-0000-0000-0000CB820000}"/>
    <cellStyle name="Normal 5 3" xfId="56" xr:uid="{00000000-0005-0000-0000-0000CC820000}"/>
    <cellStyle name="Normal 5 30" xfId="167" xr:uid="{00000000-0005-0000-0000-0000CD820000}"/>
    <cellStyle name="Normal 5 31" xfId="174" xr:uid="{00000000-0005-0000-0000-0000CE820000}"/>
    <cellStyle name="Normal 5 32" xfId="168" xr:uid="{00000000-0005-0000-0000-0000CF820000}"/>
    <cellStyle name="Normal 5 33" xfId="173" xr:uid="{00000000-0005-0000-0000-0000D0820000}"/>
    <cellStyle name="Normal 5 34" xfId="156" xr:uid="{00000000-0005-0000-0000-0000D1820000}"/>
    <cellStyle name="Normal 5 35" xfId="172" xr:uid="{00000000-0005-0000-0000-0000D2820000}"/>
    <cellStyle name="Normal 5 36" xfId="169" xr:uid="{00000000-0005-0000-0000-0000D3820000}"/>
    <cellStyle name="Normal 5 37" xfId="171" xr:uid="{00000000-0005-0000-0000-0000D4820000}"/>
    <cellStyle name="Normal 5 38" xfId="170" xr:uid="{00000000-0005-0000-0000-0000D5820000}"/>
    <cellStyle name="Normal 5 39" xfId="155" xr:uid="{00000000-0005-0000-0000-0000D6820000}"/>
    <cellStyle name="Normal 5 4" xfId="58" xr:uid="{00000000-0005-0000-0000-0000D7820000}"/>
    <cellStyle name="Normal 5 40" xfId="202" xr:uid="{00000000-0005-0000-0000-0000D8820000}"/>
    <cellStyle name="Normal 5 41" xfId="192" xr:uid="{00000000-0005-0000-0000-0000D9820000}"/>
    <cellStyle name="Normal 5 42" xfId="205" xr:uid="{00000000-0005-0000-0000-0000DA820000}"/>
    <cellStyle name="Normal 5 43" xfId="236" xr:uid="{00000000-0005-0000-0000-0000DB820000}"/>
    <cellStyle name="Normal 5 44" xfId="187" xr:uid="{00000000-0005-0000-0000-0000DC820000}"/>
    <cellStyle name="Normal 5 45" xfId="213" xr:uid="{00000000-0005-0000-0000-0000DD820000}"/>
    <cellStyle name="Normal 5 46" xfId="178" xr:uid="{00000000-0005-0000-0000-0000DE820000}"/>
    <cellStyle name="Normal 5 47" xfId="275" xr:uid="{00000000-0005-0000-0000-0000DF820000}"/>
    <cellStyle name="Normal 5 48" xfId="207" xr:uid="{00000000-0005-0000-0000-0000E0820000}"/>
    <cellStyle name="Normal 5 49" xfId="230" xr:uid="{00000000-0005-0000-0000-0000E1820000}"/>
    <cellStyle name="Normal 5 5" xfId="73" xr:uid="{00000000-0005-0000-0000-0000E2820000}"/>
    <cellStyle name="Normal 5 50" xfId="198" xr:uid="{00000000-0005-0000-0000-0000E3820000}"/>
    <cellStyle name="Normal 5 51" xfId="212" xr:uid="{00000000-0005-0000-0000-0000E4820000}"/>
    <cellStyle name="Normal 5 52" xfId="259" xr:uid="{00000000-0005-0000-0000-0000E5820000}"/>
    <cellStyle name="Normal 5 53" xfId="279" xr:uid="{00000000-0005-0000-0000-0000E6820000}"/>
    <cellStyle name="Normal 5 54" xfId="273" xr:uid="{00000000-0005-0000-0000-0000E7820000}"/>
    <cellStyle name="Normal 5 55" xfId="274" xr:uid="{00000000-0005-0000-0000-0000E8820000}"/>
    <cellStyle name="Normal 5 56" xfId="269" xr:uid="{00000000-0005-0000-0000-0000E9820000}"/>
    <cellStyle name="Normal 5 57" xfId="262" xr:uid="{00000000-0005-0000-0000-0000EA820000}"/>
    <cellStyle name="Normal 5 58" xfId="277" xr:uid="{00000000-0005-0000-0000-0000EB820000}"/>
    <cellStyle name="Normal 5 59" xfId="204" xr:uid="{00000000-0005-0000-0000-0000EC820000}"/>
    <cellStyle name="Normal 5 6" xfId="76" xr:uid="{00000000-0005-0000-0000-0000ED820000}"/>
    <cellStyle name="Normal 5 60" xfId="282" xr:uid="{00000000-0005-0000-0000-0000EE820000}"/>
    <cellStyle name="Normal 5 61" xfId="284" xr:uid="{00000000-0005-0000-0000-0000EF820000}"/>
    <cellStyle name="Normal 5 62" xfId="287" xr:uid="{00000000-0005-0000-0000-0000F0820000}"/>
    <cellStyle name="Normal 5 63" xfId="289" xr:uid="{00000000-0005-0000-0000-0000F1820000}"/>
    <cellStyle name="Normal 5 64" xfId="291" xr:uid="{00000000-0005-0000-0000-0000F2820000}"/>
    <cellStyle name="Normal 5 65" xfId="293" xr:uid="{00000000-0005-0000-0000-0000F3820000}"/>
    <cellStyle name="Normal 5 66" xfId="295" xr:uid="{00000000-0005-0000-0000-0000F4820000}"/>
    <cellStyle name="Normal 5 67" xfId="307" xr:uid="{00000000-0005-0000-0000-0000F5820000}"/>
    <cellStyle name="Normal 5 68" xfId="318" xr:uid="{00000000-0005-0000-0000-0000F6820000}"/>
    <cellStyle name="Normal 5 69" xfId="320" xr:uid="{00000000-0005-0000-0000-0000F7820000}"/>
    <cellStyle name="Normal 5 7" xfId="51" xr:uid="{00000000-0005-0000-0000-0000F8820000}"/>
    <cellStyle name="Normal 5 70" xfId="309" xr:uid="{00000000-0005-0000-0000-0000F9820000}"/>
    <cellStyle name="Normal 5 71" xfId="311" xr:uid="{00000000-0005-0000-0000-0000FA820000}"/>
    <cellStyle name="Normal 5 72" xfId="333" xr:uid="{00000000-0005-0000-0000-0000FB820000}"/>
    <cellStyle name="Normal 5 73" xfId="335" xr:uid="{00000000-0005-0000-0000-0000FC820000}"/>
    <cellStyle name="Normal 5 74" xfId="338" xr:uid="{00000000-0005-0000-0000-0000FD820000}"/>
    <cellStyle name="Normal 5 75" xfId="341" xr:uid="{00000000-0005-0000-0000-0000FE820000}"/>
    <cellStyle name="Normal 5 76" xfId="344" xr:uid="{00000000-0005-0000-0000-0000FF820000}"/>
    <cellStyle name="Normal 5 77" xfId="348" xr:uid="{00000000-0005-0000-0000-000000830000}"/>
    <cellStyle name="Normal 5 78" xfId="350" xr:uid="{00000000-0005-0000-0000-000001830000}"/>
    <cellStyle name="Normal 5 79" xfId="363" xr:uid="{00000000-0005-0000-0000-000002830000}"/>
    <cellStyle name="Normal 5 8" xfId="52" xr:uid="{00000000-0005-0000-0000-000003830000}"/>
    <cellStyle name="Normal 5 80" xfId="377" xr:uid="{00000000-0005-0000-0000-000004830000}"/>
    <cellStyle name="Normal 5 81" xfId="417" xr:uid="{00000000-0005-0000-0000-000005830000}"/>
    <cellStyle name="Normal 5 82" xfId="387" xr:uid="{00000000-0005-0000-0000-000006830000}"/>
    <cellStyle name="Normal 5 83" xfId="449" xr:uid="{00000000-0005-0000-0000-000007830000}"/>
    <cellStyle name="Normal 5 84" xfId="451" xr:uid="{00000000-0005-0000-0000-000008830000}"/>
    <cellStyle name="Normal 5 85" xfId="453" xr:uid="{00000000-0005-0000-0000-000009830000}"/>
    <cellStyle name="Normal 5 86" xfId="456" xr:uid="{00000000-0005-0000-0000-00000A830000}"/>
    <cellStyle name="Normal 5 87" xfId="461" xr:uid="{00000000-0005-0000-0000-00000B830000}"/>
    <cellStyle name="Normal 5 88" xfId="388" xr:uid="{00000000-0005-0000-0000-00000C830000}"/>
    <cellStyle name="Normal 5 89" xfId="446" xr:uid="{00000000-0005-0000-0000-00000D830000}"/>
    <cellStyle name="Normal 5 9" xfId="93" xr:uid="{00000000-0005-0000-0000-00000E830000}"/>
    <cellStyle name="Normal 5 90" xfId="395" xr:uid="{00000000-0005-0000-0000-00000F830000}"/>
    <cellStyle name="Normal 5 91" xfId="433" xr:uid="{00000000-0005-0000-0000-000010830000}"/>
    <cellStyle name="Normal 5 92" xfId="425" xr:uid="{00000000-0005-0000-0000-000011830000}"/>
    <cellStyle name="Normal 5 93" xfId="459" xr:uid="{00000000-0005-0000-0000-000012830000}"/>
    <cellStyle name="Normal 5 94" xfId="392" xr:uid="{00000000-0005-0000-0000-000013830000}"/>
    <cellStyle name="Normal 5 95" xfId="464" xr:uid="{00000000-0005-0000-0000-000014830000}"/>
    <cellStyle name="Normal 5 96" xfId="469" xr:uid="{00000000-0005-0000-0000-000015830000}"/>
    <cellStyle name="Normal 5 97" xfId="404" xr:uid="{00000000-0005-0000-0000-000016830000}"/>
    <cellStyle name="Normal 5 98" xfId="457" xr:uid="{00000000-0005-0000-0000-000017830000}"/>
    <cellStyle name="Normal 5 99" xfId="462" xr:uid="{00000000-0005-0000-0000-000018830000}"/>
    <cellStyle name="Normal 5_ne master boq" xfId="149" xr:uid="{00000000-0005-0000-0000-000019830000}"/>
    <cellStyle name="Normal 50" xfId="228" xr:uid="{00000000-0005-0000-0000-00001A830000}"/>
    <cellStyle name="Normal 51" xfId="386" xr:uid="{00000000-0005-0000-0000-00001B830000}"/>
    <cellStyle name="Normal 51 2" xfId="695" xr:uid="{00000000-0005-0000-0000-00001C830000}"/>
    <cellStyle name="Normal 51 3" xfId="667" xr:uid="{00000000-0005-0000-0000-00001D830000}"/>
    <cellStyle name="Normal 51 4" xfId="717" xr:uid="{00000000-0005-0000-0000-00001E830000}"/>
    <cellStyle name="Normal 52" xfId="200" xr:uid="{00000000-0005-0000-0000-00001F830000}"/>
    <cellStyle name="Normal 53" xfId="432" xr:uid="{00000000-0005-0000-0000-000020830000}"/>
    <cellStyle name="Normal 53 2" xfId="685" xr:uid="{00000000-0005-0000-0000-000021830000}"/>
    <cellStyle name="Normal 53 3" xfId="674" xr:uid="{00000000-0005-0000-0000-000022830000}"/>
    <cellStyle name="Normal 53 4" xfId="702" xr:uid="{00000000-0005-0000-0000-000023830000}"/>
    <cellStyle name="Normal 54" xfId="201" xr:uid="{00000000-0005-0000-0000-000024830000}"/>
    <cellStyle name="Normal 55" xfId="430" xr:uid="{00000000-0005-0000-0000-000025830000}"/>
    <cellStyle name="Normal 55 2" xfId="686" xr:uid="{00000000-0005-0000-0000-000026830000}"/>
    <cellStyle name="Normal 55 3" xfId="673" xr:uid="{00000000-0005-0000-0000-000027830000}"/>
    <cellStyle name="Normal 55 4" xfId="705" xr:uid="{00000000-0005-0000-0000-000028830000}"/>
    <cellStyle name="Normal 56" xfId="280" xr:uid="{00000000-0005-0000-0000-000029830000}"/>
    <cellStyle name="Normal 57" xfId="411" xr:uid="{00000000-0005-0000-0000-00002A830000}"/>
    <cellStyle name="Normal 57 2" xfId="696" xr:uid="{00000000-0005-0000-0000-00002B830000}"/>
    <cellStyle name="Normal 57 3" xfId="672" xr:uid="{00000000-0005-0000-0000-00002C830000}"/>
    <cellStyle name="Normal 57 4" xfId="718" xr:uid="{00000000-0005-0000-0000-00002D830000}"/>
    <cellStyle name="Normal 58" xfId="285" xr:uid="{00000000-0005-0000-0000-00002E830000}"/>
    <cellStyle name="Normal 59" xfId="428" xr:uid="{00000000-0005-0000-0000-00002F830000}"/>
    <cellStyle name="Normal 59 2" xfId="706" xr:uid="{00000000-0005-0000-0000-000030830000}"/>
    <cellStyle name="Normal 6" xfId="70" xr:uid="{00000000-0005-0000-0000-000031830000}"/>
    <cellStyle name="Normal 6 2" xfId="123" xr:uid="{00000000-0005-0000-0000-000032830000}"/>
    <cellStyle name="Normal 60" xfId="371" xr:uid="{00000000-0005-0000-0000-000033830000}"/>
    <cellStyle name="Normal 60 2" xfId="704" xr:uid="{00000000-0005-0000-0000-000034830000}"/>
    <cellStyle name="Normal 61" xfId="436" xr:uid="{00000000-0005-0000-0000-000035830000}"/>
    <cellStyle name="Normal 62" xfId="389" xr:uid="{00000000-0005-0000-0000-000036830000}"/>
    <cellStyle name="Normal 63" xfId="396" xr:uid="{00000000-0005-0000-0000-000037830000}"/>
    <cellStyle name="Normal 64" xfId="400" xr:uid="{00000000-0005-0000-0000-000038830000}"/>
    <cellStyle name="Normal 65" xfId="401" xr:uid="{00000000-0005-0000-0000-000039830000}"/>
    <cellStyle name="Normal 66" xfId="424" xr:uid="{00000000-0005-0000-0000-00003A830000}"/>
    <cellStyle name="Normal 67" xfId="429" xr:uid="{00000000-0005-0000-0000-00003B830000}"/>
    <cellStyle name="Normal 68" xfId="420" xr:uid="{00000000-0005-0000-0000-00003C830000}"/>
    <cellStyle name="Normal 69" xfId="397" xr:uid="{00000000-0005-0000-0000-00003D830000}"/>
    <cellStyle name="Normal 7" xfId="86" xr:uid="{00000000-0005-0000-0000-00003E830000}"/>
    <cellStyle name="Normal 7 2" xfId="127" xr:uid="{00000000-0005-0000-0000-00003F830000}"/>
    <cellStyle name="Normal 7 3" xfId="356" xr:uid="{00000000-0005-0000-0000-000040830000}"/>
    <cellStyle name="Normal 70" xfId="467" xr:uid="{00000000-0005-0000-0000-000041830000}"/>
    <cellStyle name="Normal 71" xfId="473" xr:uid="{00000000-0005-0000-0000-000042830000}"/>
    <cellStyle name="Normal 72" xfId="393" xr:uid="{00000000-0005-0000-0000-000043830000}"/>
    <cellStyle name="Normal 73" xfId="413" xr:uid="{00000000-0005-0000-0000-000044830000}"/>
    <cellStyle name="Normal 73 2" xfId="722" xr:uid="{00000000-0005-0000-0000-000045830000}"/>
    <cellStyle name="Normal 74" xfId="465" xr:uid="{00000000-0005-0000-0000-000046830000}"/>
    <cellStyle name="Normal 75" xfId="478" xr:uid="{00000000-0005-0000-0000-000047830000}"/>
    <cellStyle name="Normal 76" xfId="391" xr:uid="{00000000-0005-0000-0000-000048830000}"/>
    <cellStyle name="Normal 77" xfId="415" xr:uid="{00000000-0005-0000-0000-000049830000}"/>
    <cellStyle name="Normal 78" xfId="445" xr:uid="{00000000-0005-0000-0000-00004A830000}"/>
    <cellStyle name="Normal 79" xfId="382" xr:uid="{00000000-0005-0000-0000-00004B830000}"/>
    <cellStyle name="Normal 8" xfId="82" xr:uid="{00000000-0005-0000-0000-00004C830000}"/>
    <cellStyle name="Normal 8 2" xfId="122" xr:uid="{00000000-0005-0000-0000-00004D830000}"/>
    <cellStyle name="Normal 80" xfId="423" xr:uid="{00000000-0005-0000-0000-00004E830000}"/>
    <cellStyle name="Normal 81" xfId="443" xr:uid="{00000000-0005-0000-0000-00004F830000}"/>
    <cellStyle name="Normal 82" xfId="365" xr:uid="{00000000-0005-0000-0000-000050830000}"/>
    <cellStyle name="Normal 83" xfId="543" xr:uid="{00000000-0005-0000-0000-000051830000}"/>
    <cellStyle name="Normal 83 10" xfId="1276" xr:uid="{00000000-0005-0000-0000-000052830000}"/>
    <cellStyle name="Normal 83 10 10" xfId="17415" xr:uid="{00000000-0005-0000-0000-000053830000}"/>
    <cellStyle name="Normal 83 10 10 2" xfId="35700" xr:uid="{00000000-0005-0000-0000-000054830000}"/>
    <cellStyle name="Normal 83 10 11" xfId="8765" xr:uid="{00000000-0005-0000-0000-000055830000}"/>
    <cellStyle name="Normal 83 10 11 2" xfId="32461" xr:uid="{00000000-0005-0000-0000-000056830000}"/>
    <cellStyle name="Normal 83 10 12" xfId="6893" xr:uid="{00000000-0005-0000-0000-000057830000}"/>
    <cellStyle name="Normal 83 10 12 2" xfId="28717" xr:uid="{00000000-0005-0000-0000-000058830000}"/>
    <cellStyle name="Normal 83 10 13" xfId="5021" xr:uid="{00000000-0005-0000-0000-000059830000}"/>
    <cellStyle name="Normal 83 10 13 2" xfId="21161" xr:uid="{00000000-0005-0000-0000-00005A830000}"/>
    <cellStyle name="Normal 83 10 14" xfId="3149" xr:uid="{00000000-0005-0000-0000-00005B830000}"/>
    <cellStyle name="Normal 83 10 15" xfId="19289" xr:uid="{00000000-0005-0000-0000-00005C830000}"/>
    <cellStyle name="Normal 83 10 2" xfId="2231" xr:uid="{00000000-0005-0000-0000-00005D830000}"/>
    <cellStyle name="Normal 83 10 2 10" xfId="20244" xr:uid="{00000000-0005-0000-0000-00005E830000}"/>
    <cellStyle name="Normal 83 10 2 2" xfId="12998" xr:uid="{00000000-0005-0000-0000-00005F830000}"/>
    <cellStyle name="Normal 83 10 2 2 2" xfId="40654" xr:uid="{00000000-0005-0000-0000-000060830000}"/>
    <cellStyle name="Normal 83 10 2 2 3" xfId="37491" xr:uid="{00000000-0005-0000-0000-000061830000}"/>
    <cellStyle name="Normal 83 10 2 2 4" xfId="31544" xr:uid="{00000000-0005-0000-0000-000062830000}"/>
    <cellStyle name="Normal 83 10 2 2 5" xfId="25137" xr:uid="{00000000-0005-0000-0000-000063830000}"/>
    <cellStyle name="Normal 83 10 2 3" xfId="15398" xr:uid="{00000000-0005-0000-0000-000064830000}"/>
    <cellStyle name="Normal 83 10 2 3 2" xfId="43026" xr:uid="{00000000-0005-0000-0000-000065830000}"/>
    <cellStyle name="Normal 83 10 2 3 3" xfId="27185" xr:uid="{00000000-0005-0000-0000-000066830000}"/>
    <cellStyle name="Normal 83 10 2 4" xfId="11679" xr:uid="{00000000-0005-0000-0000-000067830000}"/>
    <cellStyle name="Normal 83 10 2 4 2" xfId="39441" xr:uid="{00000000-0005-0000-0000-000068830000}"/>
    <cellStyle name="Normal 83 10 2 4 3" xfId="23988" xr:uid="{00000000-0005-0000-0000-000069830000}"/>
    <cellStyle name="Normal 83 10 2 5" xfId="18370" xr:uid="{00000000-0005-0000-0000-00006A830000}"/>
    <cellStyle name="Normal 83 10 2 5 2" xfId="35952" xr:uid="{00000000-0005-0000-0000-00006B830000}"/>
    <cellStyle name="Normal 83 10 2 6" xfId="9720" xr:uid="{00000000-0005-0000-0000-00006C830000}"/>
    <cellStyle name="Normal 83 10 2 6 2" xfId="33416" xr:uid="{00000000-0005-0000-0000-00006D830000}"/>
    <cellStyle name="Normal 83 10 2 7" xfId="7848" xr:uid="{00000000-0005-0000-0000-00006E830000}"/>
    <cellStyle name="Normal 83 10 2 7 2" xfId="29672" xr:uid="{00000000-0005-0000-0000-00006F830000}"/>
    <cellStyle name="Normal 83 10 2 8" xfId="5976" xr:uid="{00000000-0005-0000-0000-000070830000}"/>
    <cellStyle name="Normal 83 10 2 8 2" xfId="22116" xr:uid="{00000000-0005-0000-0000-000071830000}"/>
    <cellStyle name="Normal 83 10 2 9" xfId="4104" xr:uid="{00000000-0005-0000-0000-000072830000}"/>
    <cellStyle name="Normal 83 10 3" xfId="2775" xr:uid="{00000000-0005-0000-0000-000073830000}"/>
    <cellStyle name="Normal 83 10 3 10" xfId="20787" xr:uid="{00000000-0005-0000-0000-000074830000}"/>
    <cellStyle name="Normal 83 10 3 2" xfId="12627" xr:uid="{00000000-0005-0000-0000-000075830000}"/>
    <cellStyle name="Normal 83 10 3 2 2" xfId="40368" xr:uid="{00000000-0005-0000-0000-000076830000}"/>
    <cellStyle name="Normal 83 10 3 2 3" xfId="38034" xr:uid="{00000000-0005-0000-0000-000077830000}"/>
    <cellStyle name="Normal 83 10 3 2 4" xfId="32087" xr:uid="{00000000-0005-0000-0000-000078830000}"/>
    <cellStyle name="Normal 83 10 3 2 5" xfId="24851" xr:uid="{00000000-0005-0000-0000-000079830000}"/>
    <cellStyle name="Normal 83 10 3 3" xfId="15112" xr:uid="{00000000-0005-0000-0000-00007A830000}"/>
    <cellStyle name="Normal 83 10 3 3 2" xfId="42740" xr:uid="{00000000-0005-0000-0000-00007B830000}"/>
    <cellStyle name="Normal 83 10 3 3 3" xfId="27674" xr:uid="{00000000-0005-0000-0000-00007C830000}"/>
    <cellStyle name="Normal 83 10 3 4" xfId="11570" xr:uid="{00000000-0005-0000-0000-00007D830000}"/>
    <cellStyle name="Normal 83 10 3 4 2" xfId="39336" xr:uid="{00000000-0005-0000-0000-00007E830000}"/>
    <cellStyle name="Normal 83 10 3 4 3" xfId="24531" xr:uid="{00000000-0005-0000-0000-00007F830000}"/>
    <cellStyle name="Normal 83 10 3 5" xfId="18913" xr:uid="{00000000-0005-0000-0000-000080830000}"/>
    <cellStyle name="Normal 83 10 3 5 2" xfId="36441" xr:uid="{00000000-0005-0000-0000-000081830000}"/>
    <cellStyle name="Normal 83 10 3 6" xfId="10263" xr:uid="{00000000-0005-0000-0000-000082830000}"/>
    <cellStyle name="Normal 83 10 3 6 2" xfId="33959" xr:uid="{00000000-0005-0000-0000-000083830000}"/>
    <cellStyle name="Normal 83 10 3 7" xfId="8391" xr:uid="{00000000-0005-0000-0000-000084830000}"/>
    <cellStyle name="Normal 83 10 3 7 2" xfId="30215" xr:uid="{00000000-0005-0000-0000-000085830000}"/>
    <cellStyle name="Normal 83 10 3 8" xfId="6519" xr:uid="{00000000-0005-0000-0000-000086830000}"/>
    <cellStyle name="Normal 83 10 3 8 2" xfId="22659" xr:uid="{00000000-0005-0000-0000-000087830000}"/>
    <cellStyle name="Normal 83 10 3 9" xfId="4647" xr:uid="{00000000-0005-0000-0000-000088830000}"/>
    <cellStyle name="Normal 83 10 4" xfId="1754" xr:uid="{00000000-0005-0000-0000-000089830000}"/>
    <cellStyle name="Normal 83 10 4 10" xfId="19767" xr:uid="{00000000-0005-0000-0000-00008A830000}"/>
    <cellStyle name="Normal 83 10 4 2" xfId="14121" xr:uid="{00000000-0005-0000-0000-00008B830000}"/>
    <cellStyle name="Normal 83 10 4 2 2" xfId="41749" xr:uid="{00000000-0005-0000-0000-00008C830000}"/>
    <cellStyle name="Normal 83 10 4 2 3" xfId="31067" xr:uid="{00000000-0005-0000-0000-00008D830000}"/>
    <cellStyle name="Normal 83 10 4 2 4" xfId="26231" xr:uid="{00000000-0005-0000-0000-00008E830000}"/>
    <cellStyle name="Normal 83 10 4 3" xfId="16492" xr:uid="{00000000-0005-0000-0000-00008F830000}"/>
    <cellStyle name="Normal 83 10 4 3 2" xfId="44120" xr:uid="{00000000-0005-0000-0000-000090830000}"/>
    <cellStyle name="Normal 83 10 4 3 3" xfId="27964" xr:uid="{00000000-0005-0000-0000-000091830000}"/>
    <cellStyle name="Normal 83 10 4 4" xfId="11436" xr:uid="{00000000-0005-0000-0000-000092830000}"/>
    <cellStyle name="Normal 83 10 4 4 2" xfId="39207" xr:uid="{00000000-0005-0000-0000-000093830000}"/>
    <cellStyle name="Normal 83 10 4 4 3" xfId="23511" xr:uid="{00000000-0005-0000-0000-000094830000}"/>
    <cellStyle name="Normal 83 10 4 5" xfId="17893" xr:uid="{00000000-0005-0000-0000-000095830000}"/>
    <cellStyle name="Normal 83 10 4 5 2" xfId="36731" xr:uid="{00000000-0005-0000-0000-000096830000}"/>
    <cellStyle name="Normal 83 10 4 6" xfId="9243" xr:uid="{00000000-0005-0000-0000-000097830000}"/>
    <cellStyle name="Normal 83 10 4 6 2" xfId="32939" xr:uid="{00000000-0005-0000-0000-000098830000}"/>
    <cellStyle name="Normal 83 10 4 7" xfId="7371" xr:uid="{00000000-0005-0000-0000-000099830000}"/>
    <cellStyle name="Normal 83 10 4 7 2" xfId="29195" xr:uid="{00000000-0005-0000-0000-00009A830000}"/>
    <cellStyle name="Normal 83 10 4 8" xfId="5499" xr:uid="{00000000-0005-0000-0000-00009B830000}"/>
    <cellStyle name="Normal 83 10 4 8 2" xfId="21639" xr:uid="{00000000-0005-0000-0000-00009C830000}"/>
    <cellStyle name="Normal 83 10 4 9" xfId="3627" xr:uid="{00000000-0005-0000-0000-00009D830000}"/>
    <cellStyle name="Normal 83 10 5" xfId="11113" xr:uid="{00000000-0005-0000-0000-00009E830000}"/>
    <cellStyle name="Normal 83 10 5 2" xfId="12648" xr:uid="{00000000-0005-0000-0000-00009F830000}"/>
    <cellStyle name="Normal 83 10 5 2 2" xfId="40386" xr:uid="{00000000-0005-0000-0000-0000A0830000}"/>
    <cellStyle name="Normal 83 10 5 2 3" xfId="34708" xr:uid="{00000000-0005-0000-0000-0000A1830000}"/>
    <cellStyle name="Normal 83 10 5 3" xfId="15130" xr:uid="{00000000-0005-0000-0000-0000A2830000}"/>
    <cellStyle name="Normal 83 10 5 3 2" xfId="42758" xr:uid="{00000000-0005-0000-0000-0000A3830000}"/>
    <cellStyle name="Normal 83 10 5 4" xfId="38884" xr:uid="{00000000-0005-0000-0000-0000A4830000}"/>
    <cellStyle name="Normal 83 10 5 5" xfId="37014" xr:uid="{00000000-0005-0000-0000-0000A5830000}"/>
    <cellStyle name="Normal 83 10 5 6" xfId="30589" xr:uid="{00000000-0005-0000-0000-0000A6830000}"/>
    <cellStyle name="Normal 83 10 5 7" xfId="24869" xr:uid="{00000000-0005-0000-0000-0000A7830000}"/>
    <cellStyle name="Normal 83 10 6" xfId="12209" xr:uid="{00000000-0005-0000-0000-0000A8830000}"/>
    <cellStyle name="Normal 83 10 6 2" xfId="39956" xr:uid="{00000000-0005-0000-0000-0000A9830000}"/>
    <cellStyle name="Normal 83 10 6 3" xfId="34486" xr:uid="{00000000-0005-0000-0000-0000AA830000}"/>
    <cellStyle name="Normal 83 10 6 4" xfId="26932" xr:uid="{00000000-0005-0000-0000-0000AB830000}"/>
    <cellStyle name="Normal 83 10 7" xfId="14700" xr:uid="{00000000-0005-0000-0000-0000AC830000}"/>
    <cellStyle name="Normal 83 10 7 2" xfId="42328" xr:uid="{00000000-0005-0000-0000-0000AD830000}"/>
    <cellStyle name="Normal 83 10 7 3" xfId="23033" xr:uid="{00000000-0005-0000-0000-0000AE830000}"/>
    <cellStyle name="Normal 83 10 8" xfId="16920" xr:uid="{00000000-0005-0000-0000-0000AF830000}"/>
    <cellStyle name="Normal 83 10 8 2" xfId="44548" xr:uid="{00000000-0005-0000-0000-0000B0830000}"/>
    <cellStyle name="Normal 83 10 9" xfId="10637" xr:uid="{00000000-0005-0000-0000-0000B1830000}"/>
    <cellStyle name="Normal 83 10 9 2" xfId="38408" xr:uid="{00000000-0005-0000-0000-0000B2830000}"/>
    <cellStyle name="Normal 83 11" xfId="1123" xr:uid="{00000000-0005-0000-0000-0000B3830000}"/>
    <cellStyle name="Normal 83 11 10" xfId="8612" xr:uid="{00000000-0005-0000-0000-0000B4830000}"/>
    <cellStyle name="Normal 83 11 10 2" xfId="32308" xr:uid="{00000000-0005-0000-0000-0000B5830000}"/>
    <cellStyle name="Normal 83 11 11" xfId="6740" xr:uid="{00000000-0005-0000-0000-0000B6830000}"/>
    <cellStyle name="Normal 83 11 11 2" xfId="28564" xr:uid="{00000000-0005-0000-0000-0000B7830000}"/>
    <cellStyle name="Normal 83 11 12" xfId="4868" xr:uid="{00000000-0005-0000-0000-0000B8830000}"/>
    <cellStyle name="Normal 83 11 12 2" xfId="21008" xr:uid="{00000000-0005-0000-0000-0000B9830000}"/>
    <cellStyle name="Normal 83 11 13" xfId="2996" xr:uid="{00000000-0005-0000-0000-0000BA830000}"/>
    <cellStyle name="Normal 83 11 14" xfId="19136" xr:uid="{00000000-0005-0000-0000-0000BB830000}"/>
    <cellStyle name="Normal 83 11 2" xfId="2622" xr:uid="{00000000-0005-0000-0000-0000BC830000}"/>
    <cellStyle name="Normal 83 11 2 10" xfId="20634" xr:uid="{00000000-0005-0000-0000-0000BD830000}"/>
    <cellStyle name="Normal 83 11 2 2" xfId="13135" xr:uid="{00000000-0005-0000-0000-0000BE830000}"/>
    <cellStyle name="Normal 83 11 2 2 2" xfId="40781" xr:uid="{00000000-0005-0000-0000-0000BF830000}"/>
    <cellStyle name="Normal 83 11 2 2 3" xfId="37881" xr:uid="{00000000-0005-0000-0000-0000C0830000}"/>
    <cellStyle name="Normal 83 11 2 2 4" xfId="31934" xr:uid="{00000000-0005-0000-0000-0000C1830000}"/>
    <cellStyle name="Normal 83 11 2 2 5" xfId="25264" xr:uid="{00000000-0005-0000-0000-0000C2830000}"/>
    <cellStyle name="Normal 83 11 2 3" xfId="15525" xr:uid="{00000000-0005-0000-0000-0000C3830000}"/>
    <cellStyle name="Normal 83 11 2 3 2" xfId="43153" xr:uid="{00000000-0005-0000-0000-0000C4830000}"/>
    <cellStyle name="Normal 83 11 2 3 3" xfId="27521" xr:uid="{00000000-0005-0000-0000-0000C5830000}"/>
    <cellStyle name="Normal 83 11 2 4" xfId="11598" xr:uid="{00000000-0005-0000-0000-0000C6830000}"/>
    <cellStyle name="Normal 83 11 2 4 2" xfId="39361" xr:uid="{00000000-0005-0000-0000-0000C7830000}"/>
    <cellStyle name="Normal 83 11 2 4 3" xfId="24378" xr:uid="{00000000-0005-0000-0000-0000C8830000}"/>
    <cellStyle name="Normal 83 11 2 5" xfId="18760" xr:uid="{00000000-0005-0000-0000-0000C9830000}"/>
    <cellStyle name="Normal 83 11 2 5 2" xfId="36288" xr:uid="{00000000-0005-0000-0000-0000CA830000}"/>
    <cellStyle name="Normal 83 11 2 6" xfId="10110" xr:uid="{00000000-0005-0000-0000-0000CB830000}"/>
    <cellStyle name="Normal 83 11 2 6 2" xfId="33806" xr:uid="{00000000-0005-0000-0000-0000CC830000}"/>
    <cellStyle name="Normal 83 11 2 7" xfId="8238" xr:uid="{00000000-0005-0000-0000-0000CD830000}"/>
    <cellStyle name="Normal 83 11 2 7 2" xfId="30062" xr:uid="{00000000-0005-0000-0000-0000CE830000}"/>
    <cellStyle name="Normal 83 11 2 8" xfId="6366" xr:uid="{00000000-0005-0000-0000-0000CF830000}"/>
    <cellStyle name="Normal 83 11 2 8 2" xfId="22506" xr:uid="{00000000-0005-0000-0000-0000D0830000}"/>
    <cellStyle name="Normal 83 11 2 9" xfId="4494" xr:uid="{00000000-0005-0000-0000-0000D1830000}"/>
    <cellStyle name="Normal 83 11 3" xfId="2078" xr:uid="{00000000-0005-0000-0000-0000D2830000}"/>
    <cellStyle name="Normal 83 11 3 10" xfId="20091" xr:uid="{00000000-0005-0000-0000-0000D3830000}"/>
    <cellStyle name="Normal 83 11 3 2" xfId="14143" xr:uid="{00000000-0005-0000-0000-0000D4830000}"/>
    <cellStyle name="Normal 83 11 3 2 2" xfId="41771" xr:uid="{00000000-0005-0000-0000-0000D5830000}"/>
    <cellStyle name="Normal 83 11 3 2 3" xfId="31391" xr:uid="{00000000-0005-0000-0000-0000D6830000}"/>
    <cellStyle name="Normal 83 11 3 2 4" xfId="26253" xr:uid="{00000000-0005-0000-0000-0000D7830000}"/>
    <cellStyle name="Normal 83 11 3 3" xfId="16514" xr:uid="{00000000-0005-0000-0000-0000D8830000}"/>
    <cellStyle name="Normal 83 11 3 3 2" xfId="44142" xr:uid="{00000000-0005-0000-0000-0000D9830000}"/>
    <cellStyle name="Normal 83 11 3 3 3" xfId="27987" xr:uid="{00000000-0005-0000-0000-0000DA830000}"/>
    <cellStyle name="Normal 83 11 3 4" xfId="10960" xr:uid="{00000000-0005-0000-0000-0000DB830000}"/>
    <cellStyle name="Normal 83 11 3 4 2" xfId="38731" xr:uid="{00000000-0005-0000-0000-0000DC830000}"/>
    <cellStyle name="Normal 83 11 3 4 3" xfId="23835" xr:uid="{00000000-0005-0000-0000-0000DD830000}"/>
    <cellStyle name="Normal 83 11 3 5" xfId="18217" xr:uid="{00000000-0005-0000-0000-0000DE830000}"/>
    <cellStyle name="Normal 83 11 3 5 2" xfId="36754" xr:uid="{00000000-0005-0000-0000-0000DF830000}"/>
    <cellStyle name="Normal 83 11 3 6" xfId="9567" xr:uid="{00000000-0005-0000-0000-0000E0830000}"/>
    <cellStyle name="Normal 83 11 3 6 2" xfId="33263" xr:uid="{00000000-0005-0000-0000-0000E1830000}"/>
    <cellStyle name="Normal 83 11 3 7" xfId="7695" xr:uid="{00000000-0005-0000-0000-0000E2830000}"/>
    <cellStyle name="Normal 83 11 3 7 2" xfId="29519" xr:uid="{00000000-0005-0000-0000-0000E3830000}"/>
    <cellStyle name="Normal 83 11 3 8" xfId="5823" xr:uid="{00000000-0005-0000-0000-0000E4830000}"/>
    <cellStyle name="Normal 83 11 3 8 2" xfId="21963" xr:uid="{00000000-0005-0000-0000-0000E5830000}"/>
    <cellStyle name="Normal 83 11 3 9" xfId="3951" xr:uid="{00000000-0005-0000-0000-0000E6830000}"/>
    <cellStyle name="Normal 83 11 4" xfId="12635" xr:uid="{00000000-0005-0000-0000-0000E7830000}"/>
    <cellStyle name="Normal 83 11 4 2" xfId="15118" xr:uid="{00000000-0005-0000-0000-0000E8830000}"/>
    <cellStyle name="Normal 83 11 4 2 2" xfId="42746" xr:uid="{00000000-0005-0000-0000-0000E9830000}"/>
    <cellStyle name="Normal 83 11 4 2 3" xfId="34700" xr:uid="{00000000-0005-0000-0000-0000EA830000}"/>
    <cellStyle name="Normal 83 11 4 3" xfId="40374" xr:uid="{00000000-0005-0000-0000-0000EB830000}"/>
    <cellStyle name="Normal 83 11 4 4" xfId="37338" xr:uid="{00000000-0005-0000-0000-0000EC830000}"/>
    <cellStyle name="Normal 83 11 4 5" xfId="30436" xr:uid="{00000000-0005-0000-0000-0000ED830000}"/>
    <cellStyle name="Normal 83 11 4 6" xfId="24857" xr:uid="{00000000-0005-0000-0000-0000EE830000}"/>
    <cellStyle name="Normal 83 11 5" xfId="12056" xr:uid="{00000000-0005-0000-0000-0000EF830000}"/>
    <cellStyle name="Normal 83 11 5 2" xfId="39803" xr:uid="{00000000-0005-0000-0000-0000F0830000}"/>
    <cellStyle name="Normal 83 11 5 3" xfId="34333" xr:uid="{00000000-0005-0000-0000-0000F1830000}"/>
    <cellStyle name="Normal 83 11 5 4" xfId="26956" xr:uid="{00000000-0005-0000-0000-0000F2830000}"/>
    <cellStyle name="Normal 83 11 6" xfId="14547" xr:uid="{00000000-0005-0000-0000-0000F3830000}"/>
    <cellStyle name="Normal 83 11 6 2" xfId="42175" xr:uid="{00000000-0005-0000-0000-0000F4830000}"/>
    <cellStyle name="Normal 83 11 6 3" xfId="22880" xr:uid="{00000000-0005-0000-0000-0000F5830000}"/>
    <cellStyle name="Normal 83 11 7" xfId="16767" xr:uid="{00000000-0005-0000-0000-0000F6830000}"/>
    <cellStyle name="Normal 83 11 7 2" xfId="44395" xr:uid="{00000000-0005-0000-0000-0000F7830000}"/>
    <cellStyle name="Normal 83 11 8" xfId="10484" xr:uid="{00000000-0005-0000-0000-0000F8830000}"/>
    <cellStyle name="Normal 83 11 8 2" xfId="38255" xr:uid="{00000000-0005-0000-0000-0000F9830000}"/>
    <cellStyle name="Normal 83 11 9" xfId="17262" xr:uid="{00000000-0005-0000-0000-0000FA830000}"/>
    <cellStyle name="Normal 83 11 9 2" xfId="35723" xr:uid="{00000000-0005-0000-0000-0000FB830000}"/>
    <cellStyle name="Normal 83 12" xfId="1756" xr:uid="{00000000-0005-0000-0000-0000FC830000}"/>
    <cellStyle name="Normal 83 12 10" xfId="5501" xr:uid="{00000000-0005-0000-0000-0000FD830000}"/>
    <cellStyle name="Normal 83 12 10 2" xfId="21641" xr:uid="{00000000-0005-0000-0000-0000FE830000}"/>
    <cellStyle name="Normal 83 12 11" xfId="3629" xr:uid="{00000000-0005-0000-0000-0000FF830000}"/>
    <cellStyle name="Normal 83 12 12" xfId="19769" xr:uid="{00000000-0005-0000-0000-000000840000}"/>
    <cellStyle name="Normal 83 12 2" xfId="14167" xr:uid="{00000000-0005-0000-0000-000001840000}"/>
    <cellStyle name="Normal 83 12 2 2" xfId="16538" xr:uid="{00000000-0005-0000-0000-000002840000}"/>
    <cellStyle name="Normal 83 12 2 2 2" xfId="44166" xr:uid="{00000000-0005-0000-0000-000003840000}"/>
    <cellStyle name="Normal 83 12 2 2 3" xfId="28015" xr:uid="{00000000-0005-0000-0000-000004840000}"/>
    <cellStyle name="Normal 83 12 2 3" xfId="41795" xr:uid="{00000000-0005-0000-0000-000005840000}"/>
    <cellStyle name="Normal 83 12 2 4" xfId="36782" xr:uid="{00000000-0005-0000-0000-000006840000}"/>
    <cellStyle name="Normal 83 12 2 5" xfId="31069" xr:uid="{00000000-0005-0000-0000-000007840000}"/>
    <cellStyle name="Normal 83 12 2 6" xfId="26277" xr:uid="{00000000-0005-0000-0000-000008840000}"/>
    <cellStyle name="Normal 83 12 3" xfId="12833" xr:uid="{00000000-0005-0000-0000-000009840000}"/>
    <cellStyle name="Normal 83 12 3 2" xfId="15289" xr:uid="{00000000-0005-0000-0000-00000A840000}"/>
    <cellStyle name="Normal 83 12 3 2 2" xfId="42917" xr:uid="{00000000-0005-0000-0000-00000B840000}"/>
    <cellStyle name="Normal 83 12 3 3" xfId="40545" xr:uid="{00000000-0005-0000-0000-00000C840000}"/>
    <cellStyle name="Normal 83 12 3 4" xfId="37016" xr:uid="{00000000-0005-0000-0000-00000D840000}"/>
    <cellStyle name="Normal 83 12 3 5" xfId="34782" xr:uid="{00000000-0005-0000-0000-00000E840000}"/>
    <cellStyle name="Normal 83 12 3 6" xfId="25028" xr:uid="{00000000-0005-0000-0000-00000F840000}"/>
    <cellStyle name="Normal 83 12 4" xfId="11903" xr:uid="{00000000-0005-0000-0000-000010840000}"/>
    <cellStyle name="Normal 83 12 4 2" xfId="39650" xr:uid="{00000000-0005-0000-0000-000011840000}"/>
    <cellStyle name="Normal 83 12 4 3" xfId="34180" xr:uid="{00000000-0005-0000-0000-000012840000}"/>
    <cellStyle name="Normal 83 12 4 4" xfId="26984" xr:uid="{00000000-0005-0000-0000-000013840000}"/>
    <cellStyle name="Normal 83 12 5" xfId="14394" xr:uid="{00000000-0005-0000-0000-000014840000}"/>
    <cellStyle name="Normal 83 12 5 2" xfId="42022" xr:uid="{00000000-0005-0000-0000-000015840000}"/>
    <cellStyle name="Normal 83 12 5 3" xfId="23513" xr:uid="{00000000-0005-0000-0000-000016840000}"/>
    <cellStyle name="Normal 83 12 6" xfId="11733" xr:uid="{00000000-0005-0000-0000-000017840000}"/>
    <cellStyle name="Normal 83 12 6 2" xfId="39486" xr:uid="{00000000-0005-0000-0000-000018840000}"/>
    <cellStyle name="Normal 83 12 7" xfId="17895" xr:uid="{00000000-0005-0000-0000-000019840000}"/>
    <cellStyle name="Normal 83 12 7 2" xfId="35751" xr:uid="{00000000-0005-0000-0000-00001A840000}"/>
    <cellStyle name="Normal 83 12 8" xfId="9245" xr:uid="{00000000-0005-0000-0000-00001B840000}"/>
    <cellStyle name="Normal 83 12 8 2" xfId="32941" xr:uid="{00000000-0005-0000-0000-00001C840000}"/>
    <cellStyle name="Normal 83 12 9" xfId="7373" xr:uid="{00000000-0005-0000-0000-00001D840000}"/>
    <cellStyle name="Normal 83 12 9 2" xfId="29197" xr:uid="{00000000-0005-0000-0000-00001E840000}"/>
    <cellStyle name="Normal 83 13" xfId="2300" xr:uid="{00000000-0005-0000-0000-00001F840000}"/>
    <cellStyle name="Normal 83 13 10" xfId="4172" xr:uid="{00000000-0005-0000-0000-000020840000}"/>
    <cellStyle name="Normal 83 13 11" xfId="20312" xr:uid="{00000000-0005-0000-0000-000021840000}"/>
    <cellStyle name="Normal 83 13 2" xfId="14160" xr:uid="{00000000-0005-0000-0000-000022840000}"/>
    <cellStyle name="Normal 83 13 2 2" xfId="16531" xr:uid="{00000000-0005-0000-0000-000023840000}"/>
    <cellStyle name="Normal 83 13 2 2 2" xfId="44159" xr:uid="{00000000-0005-0000-0000-000024840000}"/>
    <cellStyle name="Normal 83 13 2 2 3" xfId="28008" xr:uid="{00000000-0005-0000-0000-000025840000}"/>
    <cellStyle name="Normal 83 13 2 3" xfId="41788" xr:uid="{00000000-0005-0000-0000-000026840000}"/>
    <cellStyle name="Normal 83 13 2 4" xfId="36775" xr:uid="{00000000-0005-0000-0000-000027840000}"/>
    <cellStyle name="Normal 83 13 2 5" xfId="31612" xr:uid="{00000000-0005-0000-0000-000028840000}"/>
    <cellStyle name="Normal 83 13 2 6" xfId="26270" xr:uid="{00000000-0005-0000-0000-000029840000}"/>
    <cellStyle name="Normal 83 13 3" xfId="12904" xr:uid="{00000000-0005-0000-0000-00002A840000}"/>
    <cellStyle name="Normal 83 13 3 2" xfId="40585" xr:uid="{00000000-0005-0000-0000-00002B840000}"/>
    <cellStyle name="Normal 83 13 3 3" xfId="37559" xr:uid="{00000000-0005-0000-0000-00002C840000}"/>
    <cellStyle name="Normal 83 13 3 4" xfId="34808" xr:uid="{00000000-0005-0000-0000-00002D840000}"/>
    <cellStyle name="Normal 83 13 3 5" xfId="25068" xr:uid="{00000000-0005-0000-0000-00002E840000}"/>
    <cellStyle name="Normal 83 13 4" xfId="15329" xr:uid="{00000000-0005-0000-0000-00002F840000}"/>
    <cellStyle name="Normal 83 13 4 2" xfId="42957" xr:uid="{00000000-0005-0000-0000-000030840000}"/>
    <cellStyle name="Normal 83 13 4 3" xfId="26977" xr:uid="{00000000-0005-0000-0000-000031840000}"/>
    <cellStyle name="Normal 83 13 5" xfId="11487" xr:uid="{00000000-0005-0000-0000-000032840000}"/>
    <cellStyle name="Normal 83 13 5 2" xfId="39258" xr:uid="{00000000-0005-0000-0000-000033840000}"/>
    <cellStyle name="Normal 83 13 5 3" xfId="24056" xr:uid="{00000000-0005-0000-0000-000034840000}"/>
    <cellStyle name="Normal 83 13 6" xfId="18438" xr:uid="{00000000-0005-0000-0000-000035840000}"/>
    <cellStyle name="Normal 83 13 6 2" xfId="35744" xr:uid="{00000000-0005-0000-0000-000036840000}"/>
    <cellStyle name="Normal 83 13 7" xfId="9788" xr:uid="{00000000-0005-0000-0000-000037840000}"/>
    <cellStyle name="Normal 83 13 7 2" xfId="33484" xr:uid="{00000000-0005-0000-0000-000038840000}"/>
    <cellStyle name="Normal 83 13 8" xfId="7916" xr:uid="{00000000-0005-0000-0000-000039840000}"/>
    <cellStyle name="Normal 83 13 8 2" xfId="29740" xr:uid="{00000000-0005-0000-0000-00003A840000}"/>
    <cellStyle name="Normal 83 13 9" xfId="6044" xr:uid="{00000000-0005-0000-0000-00003B840000}"/>
    <cellStyle name="Normal 83 13 9 2" xfId="22184" xr:uid="{00000000-0005-0000-0000-00003C840000}"/>
    <cellStyle name="Normal 83 14" xfId="1599" xr:uid="{00000000-0005-0000-0000-00003D840000}"/>
    <cellStyle name="Normal 83 14 10" xfId="3472" xr:uid="{00000000-0005-0000-0000-00003E840000}"/>
    <cellStyle name="Normal 83 14 11" xfId="19612" xr:uid="{00000000-0005-0000-0000-00003F840000}"/>
    <cellStyle name="Normal 83 14 2" xfId="13996" xr:uid="{00000000-0005-0000-0000-000040840000}"/>
    <cellStyle name="Normal 83 14 2 2" xfId="16367" xr:uid="{00000000-0005-0000-0000-000041840000}"/>
    <cellStyle name="Normal 83 14 2 2 2" xfId="43995" xr:uid="{00000000-0005-0000-0000-000042840000}"/>
    <cellStyle name="Normal 83 14 2 2 3" xfId="27837" xr:uid="{00000000-0005-0000-0000-000043840000}"/>
    <cellStyle name="Normal 83 14 2 3" xfId="41624" xr:uid="{00000000-0005-0000-0000-000044840000}"/>
    <cellStyle name="Normal 83 14 2 4" xfId="36604" xr:uid="{00000000-0005-0000-0000-000045840000}"/>
    <cellStyle name="Normal 83 14 2 5" xfId="30912" xr:uid="{00000000-0005-0000-0000-000046840000}"/>
    <cellStyle name="Normal 83 14 2 6" xfId="26106" xr:uid="{00000000-0005-0000-0000-000047840000}"/>
    <cellStyle name="Normal 83 14 3" xfId="12618" xr:uid="{00000000-0005-0000-0000-000048840000}"/>
    <cellStyle name="Normal 83 14 3 2" xfId="40360" xr:uid="{00000000-0005-0000-0000-000049840000}"/>
    <cellStyle name="Normal 83 14 3 3" xfId="34692" xr:uid="{00000000-0005-0000-0000-00004A840000}"/>
    <cellStyle name="Normal 83 14 3 4" xfId="24843" xr:uid="{00000000-0005-0000-0000-00004B840000}"/>
    <cellStyle name="Normal 83 14 4" xfId="15104" xr:uid="{00000000-0005-0000-0000-00004C840000}"/>
    <cellStyle name="Normal 83 14 4 2" xfId="42732" xr:uid="{00000000-0005-0000-0000-00004D840000}"/>
    <cellStyle name="Normal 83 14 4 3" xfId="26805" xr:uid="{00000000-0005-0000-0000-00004E840000}"/>
    <cellStyle name="Normal 83 14 5" xfId="11283" xr:uid="{00000000-0005-0000-0000-00004F840000}"/>
    <cellStyle name="Normal 83 14 5 2" xfId="39054" xr:uid="{00000000-0005-0000-0000-000050840000}"/>
    <cellStyle name="Normal 83 14 5 3" xfId="23356" xr:uid="{00000000-0005-0000-0000-000051840000}"/>
    <cellStyle name="Normal 83 14 6" xfId="17738" xr:uid="{00000000-0005-0000-0000-000052840000}"/>
    <cellStyle name="Normal 83 14 6 2" xfId="35573" xr:uid="{00000000-0005-0000-0000-000053840000}"/>
    <cellStyle name="Normal 83 14 7" xfId="9088" xr:uid="{00000000-0005-0000-0000-000054840000}"/>
    <cellStyle name="Normal 83 14 7 2" xfId="32784" xr:uid="{00000000-0005-0000-0000-000055840000}"/>
    <cellStyle name="Normal 83 14 8" xfId="7216" xr:uid="{00000000-0005-0000-0000-000056840000}"/>
    <cellStyle name="Normal 83 14 8 2" xfId="29040" xr:uid="{00000000-0005-0000-0000-000057840000}"/>
    <cellStyle name="Normal 83 14 9" xfId="5344" xr:uid="{00000000-0005-0000-0000-000058840000}"/>
    <cellStyle name="Normal 83 14 9 2" xfId="21484" xr:uid="{00000000-0005-0000-0000-000059840000}"/>
    <cellStyle name="Normal 83 15" xfId="1446" xr:uid="{00000000-0005-0000-0000-00005A840000}"/>
    <cellStyle name="Normal 83 15 10" xfId="3319" xr:uid="{00000000-0005-0000-0000-00005B840000}"/>
    <cellStyle name="Normal 83 15 11" xfId="19459" xr:uid="{00000000-0005-0000-0000-00005C840000}"/>
    <cellStyle name="Normal 83 15 2" xfId="14222" xr:uid="{00000000-0005-0000-0000-00005D840000}"/>
    <cellStyle name="Normal 83 15 2 2" xfId="16593" xr:uid="{00000000-0005-0000-0000-00005E840000}"/>
    <cellStyle name="Normal 83 15 2 2 2" xfId="44221" xr:uid="{00000000-0005-0000-0000-00005F840000}"/>
    <cellStyle name="Normal 83 15 2 2 3" xfId="28073" xr:uid="{00000000-0005-0000-0000-000060840000}"/>
    <cellStyle name="Normal 83 15 2 3" xfId="41850" xr:uid="{00000000-0005-0000-0000-000061840000}"/>
    <cellStyle name="Normal 83 15 2 4" xfId="36840" xr:uid="{00000000-0005-0000-0000-000062840000}"/>
    <cellStyle name="Normal 83 15 2 5" xfId="30759" xr:uid="{00000000-0005-0000-0000-000063840000}"/>
    <cellStyle name="Normal 83 15 2 6" xfId="26332" xr:uid="{00000000-0005-0000-0000-000064840000}"/>
    <cellStyle name="Normal 83 15 3" xfId="13268" xr:uid="{00000000-0005-0000-0000-000065840000}"/>
    <cellStyle name="Normal 83 15 3 2" xfId="40900" xr:uid="{00000000-0005-0000-0000-000066840000}"/>
    <cellStyle name="Normal 83 15 3 3" xfId="34950" xr:uid="{00000000-0005-0000-0000-000067840000}"/>
    <cellStyle name="Normal 83 15 3 4" xfId="25382" xr:uid="{00000000-0005-0000-0000-000068840000}"/>
    <cellStyle name="Normal 83 15 4" xfId="15643" xr:uid="{00000000-0005-0000-0000-000069840000}"/>
    <cellStyle name="Normal 83 15 4 2" xfId="43271" xr:uid="{00000000-0005-0000-0000-00006A840000}"/>
    <cellStyle name="Normal 83 15 4 3" xfId="27042" xr:uid="{00000000-0005-0000-0000-00006B840000}"/>
    <cellStyle name="Normal 83 15 5" xfId="10807" xr:uid="{00000000-0005-0000-0000-00006C840000}"/>
    <cellStyle name="Normal 83 15 5 2" xfId="38578" xr:uid="{00000000-0005-0000-0000-00006D840000}"/>
    <cellStyle name="Normal 83 15 5 3" xfId="23203" xr:uid="{00000000-0005-0000-0000-00006E840000}"/>
    <cellStyle name="Normal 83 15 6" xfId="17585" xr:uid="{00000000-0005-0000-0000-00006F840000}"/>
    <cellStyle name="Normal 83 15 6 2" xfId="35809" xr:uid="{00000000-0005-0000-0000-000070840000}"/>
    <cellStyle name="Normal 83 15 7" xfId="8935" xr:uid="{00000000-0005-0000-0000-000071840000}"/>
    <cellStyle name="Normal 83 15 7 2" xfId="32631" xr:uid="{00000000-0005-0000-0000-000072840000}"/>
    <cellStyle name="Normal 83 15 8" xfId="7063" xr:uid="{00000000-0005-0000-0000-000073840000}"/>
    <cellStyle name="Normal 83 15 8 2" xfId="28887" xr:uid="{00000000-0005-0000-0000-000074840000}"/>
    <cellStyle name="Normal 83 15 9" xfId="5191" xr:uid="{00000000-0005-0000-0000-000075840000}"/>
    <cellStyle name="Normal 83 15 9 2" xfId="21331" xr:uid="{00000000-0005-0000-0000-000076840000}"/>
    <cellStyle name="Normal 83 16" xfId="12617" xr:uid="{00000000-0005-0000-0000-000077840000}"/>
    <cellStyle name="Normal 83 16 2" xfId="15103" xr:uid="{00000000-0005-0000-0000-000078840000}"/>
    <cellStyle name="Normal 83 16 2 2" xfId="42731" xr:uid="{00000000-0005-0000-0000-000079840000}"/>
    <cellStyle name="Normal 83 16 2 3" xfId="34691" xr:uid="{00000000-0005-0000-0000-00007A840000}"/>
    <cellStyle name="Normal 83 16 2 4" xfId="24842" xr:uid="{00000000-0005-0000-0000-00007B840000}"/>
    <cellStyle name="Normal 83 16 3" xfId="26708" xr:uid="{00000000-0005-0000-0000-00007C840000}"/>
    <cellStyle name="Normal 83 16 3 2" xfId="40359" xr:uid="{00000000-0005-0000-0000-00007D840000}"/>
    <cellStyle name="Normal 83 16 4" xfId="35476" xr:uid="{00000000-0005-0000-0000-00007E840000}"/>
    <cellStyle name="Normal 83 16 5" xfId="30283" xr:uid="{00000000-0005-0000-0000-00007F840000}"/>
    <cellStyle name="Normal 83 16 6" xfId="24599" xr:uid="{00000000-0005-0000-0000-000080840000}"/>
    <cellStyle name="Normal 83 17" xfId="13226" xr:uid="{00000000-0005-0000-0000-000081840000}"/>
    <cellStyle name="Normal 83 17 2" xfId="15611" xr:uid="{00000000-0005-0000-0000-000082840000}"/>
    <cellStyle name="Normal 83 17 2 2" xfId="43239" xr:uid="{00000000-0005-0000-0000-000083840000}"/>
    <cellStyle name="Normal 83 17 2 3" xfId="26553" xr:uid="{00000000-0005-0000-0000-000084840000}"/>
    <cellStyle name="Normal 83 17 3" xfId="40867" xr:uid="{00000000-0005-0000-0000-000085840000}"/>
    <cellStyle name="Normal 83 17 4" xfId="35321" xr:uid="{00000000-0005-0000-0000-000086840000}"/>
    <cellStyle name="Normal 83 17 5" xfId="34929" xr:uid="{00000000-0005-0000-0000-000087840000}"/>
    <cellStyle name="Normal 83 17 6" xfId="25350" xr:uid="{00000000-0005-0000-0000-000088840000}"/>
    <cellStyle name="Normal 83 18" xfId="13904" xr:uid="{00000000-0005-0000-0000-000089840000}"/>
    <cellStyle name="Normal 83 18 2" xfId="16275" xr:uid="{00000000-0005-0000-0000-00008A840000}"/>
    <cellStyle name="Normal 83 18 2 2" xfId="43903" xr:uid="{00000000-0005-0000-0000-00008B840000}"/>
    <cellStyle name="Normal 83 18 2 3" xfId="27740" xr:uid="{00000000-0005-0000-0000-00008C840000}"/>
    <cellStyle name="Normal 83 18 3" xfId="41532" xr:uid="{00000000-0005-0000-0000-00008D840000}"/>
    <cellStyle name="Normal 83 18 4" xfId="36507" xr:uid="{00000000-0005-0000-0000-00008E840000}"/>
    <cellStyle name="Normal 83 18 5" xfId="34962" xr:uid="{00000000-0005-0000-0000-00008F840000}"/>
    <cellStyle name="Normal 83 18 6" xfId="26014" xr:uid="{00000000-0005-0000-0000-000090840000}"/>
    <cellStyle name="Normal 83 19" xfId="12379" xr:uid="{00000000-0005-0000-0000-000091840000}"/>
    <cellStyle name="Normal 83 19 2" xfId="14870" xr:uid="{00000000-0005-0000-0000-000092840000}"/>
    <cellStyle name="Normal 83 19 2 2" xfId="42498" xr:uid="{00000000-0005-0000-0000-000093840000}"/>
    <cellStyle name="Normal 83 19 3" xfId="40126" xr:uid="{00000000-0005-0000-0000-000094840000}"/>
    <cellStyle name="Normal 83 19 4" xfId="35163" xr:uid="{00000000-0005-0000-0000-000095840000}"/>
    <cellStyle name="Normal 83 19 5" xfId="34656" xr:uid="{00000000-0005-0000-0000-000096840000}"/>
    <cellStyle name="Normal 83 19 6" xfId="24606" xr:uid="{00000000-0005-0000-0000-000097840000}"/>
    <cellStyle name="Normal 83 2" xfId="548" xr:uid="{00000000-0005-0000-0000-000098840000}"/>
    <cellStyle name="Normal 83 2 10" xfId="1126" xr:uid="{00000000-0005-0000-0000-000099840000}"/>
    <cellStyle name="Normal 83 2 10 10" xfId="8615" xr:uid="{00000000-0005-0000-0000-00009A840000}"/>
    <cellStyle name="Normal 83 2 10 10 2" xfId="32311" xr:uid="{00000000-0005-0000-0000-00009B840000}"/>
    <cellStyle name="Normal 83 2 10 11" xfId="6743" xr:uid="{00000000-0005-0000-0000-00009C840000}"/>
    <cellStyle name="Normal 83 2 10 11 2" xfId="28567" xr:uid="{00000000-0005-0000-0000-00009D840000}"/>
    <cellStyle name="Normal 83 2 10 12" xfId="4871" xr:uid="{00000000-0005-0000-0000-00009E840000}"/>
    <cellStyle name="Normal 83 2 10 12 2" xfId="21011" xr:uid="{00000000-0005-0000-0000-00009F840000}"/>
    <cellStyle name="Normal 83 2 10 13" xfId="2999" xr:uid="{00000000-0005-0000-0000-0000A0840000}"/>
    <cellStyle name="Normal 83 2 10 14" xfId="19139" xr:uid="{00000000-0005-0000-0000-0000A1840000}"/>
    <cellStyle name="Normal 83 2 10 2" xfId="2625" xr:uid="{00000000-0005-0000-0000-0000A2840000}"/>
    <cellStyle name="Normal 83 2 10 2 10" xfId="20637" xr:uid="{00000000-0005-0000-0000-0000A3840000}"/>
    <cellStyle name="Normal 83 2 10 2 2" xfId="12892" xr:uid="{00000000-0005-0000-0000-0000A4840000}"/>
    <cellStyle name="Normal 83 2 10 2 2 2" xfId="40578" xr:uid="{00000000-0005-0000-0000-0000A5840000}"/>
    <cellStyle name="Normal 83 2 10 2 2 3" xfId="37884" xr:uid="{00000000-0005-0000-0000-0000A6840000}"/>
    <cellStyle name="Normal 83 2 10 2 2 4" xfId="31937" xr:uid="{00000000-0005-0000-0000-0000A7840000}"/>
    <cellStyle name="Normal 83 2 10 2 2 5" xfId="25061" xr:uid="{00000000-0005-0000-0000-0000A8840000}"/>
    <cellStyle name="Normal 83 2 10 2 3" xfId="15322" xr:uid="{00000000-0005-0000-0000-0000A9840000}"/>
    <cellStyle name="Normal 83 2 10 2 3 2" xfId="42950" xr:uid="{00000000-0005-0000-0000-0000AA840000}"/>
    <cellStyle name="Normal 83 2 10 2 3 3" xfId="27524" xr:uid="{00000000-0005-0000-0000-0000AB840000}"/>
    <cellStyle name="Normal 83 2 10 2 4" xfId="11601" xr:uid="{00000000-0005-0000-0000-0000AC840000}"/>
    <cellStyle name="Normal 83 2 10 2 4 2" xfId="39364" xr:uid="{00000000-0005-0000-0000-0000AD840000}"/>
    <cellStyle name="Normal 83 2 10 2 4 3" xfId="24381" xr:uid="{00000000-0005-0000-0000-0000AE840000}"/>
    <cellStyle name="Normal 83 2 10 2 5" xfId="18763" xr:uid="{00000000-0005-0000-0000-0000AF840000}"/>
    <cellStyle name="Normal 83 2 10 2 5 2" xfId="36291" xr:uid="{00000000-0005-0000-0000-0000B0840000}"/>
    <cellStyle name="Normal 83 2 10 2 6" xfId="10113" xr:uid="{00000000-0005-0000-0000-0000B1840000}"/>
    <cellStyle name="Normal 83 2 10 2 6 2" xfId="33809" xr:uid="{00000000-0005-0000-0000-0000B2840000}"/>
    <cellStyle name="Normal 83 2 10 2 7" xfId="8241" xr:uid="{00000000-0005-0000-0000-0000B3840000}"/>
    <cellStyle name="Normal 83 2 10 2 7 2" xfId="30065" xr:uid="{00000000-0005-0000-0000-0000B4840000}"/>
    <cellStyle name="Normal 83 2 10 2 8" xfId="6369" xr:uid="{00000000-0005-0000-0000-0000B5840000}"/>
    <cellStyle name="Normal 83 2 10 2 8 2" xfId="22509" xr:uid="{00000000-0005-0000-0000-0000B6840000}"/>
    <cellStyle name="Normal 83 2 10 2 9" xfId="4497" xr:uid="{00000000-0005-0000-0000-0000B7840000}"/>
    <cellStyle name="Normal 83 2 10 3" xfId="2081" xr:uid="{00000000-0005-0000-0000-0000B8840000}"/>
    <cellStyle name="Normal 83 2 10 3 10" xfId="20094" xr:uid="{00000000-0005-0000-0000-0000B9840000}"/>
    <cellStyle name="Normal 83 2 10 3 2" xfId="14142" xr:uid="{00000000-0005-0000-0000-0000BA840000}"/>
    <cellStyle name="Normal 83 2 10 3 2 2" xfId="41770" xr:uid="{00000000-0005-0000-0000-0000BB840000}"/>
    <cellStyle name="Normal 83 2 10 3 2 3" xfId="31394" xr:uid="{00000000-0005-0000-0000-0000BC840000}"/>
    <cellStyle name="Normal 83 2 10 3 2 4" xfId="26252" xr:uid="{00000000-0005-0000-0000-0000BD840000}"/>
    <cellStyle name="Normal 83 2 10 3 3" xfId="16513" xr:uid="{00000000-0005-0000-0000-0000BE840000}"/>
    <cellStyle name="Normal 83 2 10 3 3 2" xfId="44141" xr:uid="{00000000-0005-0000-0000-0000BF840000}"/>
    <cellStyle name="Normal 83 2 10 3 3 3" xfId="27985" xr:uid="{00000000-0005-0000-0000-0000C0840000}"/>
    <cellStyle name="Normal 83 2 10 3 4" xfId="10963" xr:uid="{00000000-0005-0000-0000-0000C1840000}"/>
    <cellStyle name="Normal 83 2 10 3 4 2" xfId="38734" xr:uid="{00000000-0005-0000-0000-0000C2840000}"/>
    <cellStyle name="Normal 83 2 10 3 4 3" xfId="23838" xr:uid="{00000000-0005-0000-0000-0000C3840000}"/>
    <cellStyle name="Normal 83 2 10 3 5" xfId="18220" xr:uid="{00000000-0005-0000-0000-0000C4840000}"/>
    <cellStyle name="Normal 83 2 10 3 5 2" xfId="36752" xr:uid="{00000000-0005-0000-0000-0000C5840000}"/>
    <cellStyle name="Normal 83 2 10 3 6" xfId="9570" xr:uid="{00000000-0005-0000-0000-0000C6840000}"/>
    <cellStyle name="Normal 83 2 10 3 6 2" xfId="33266" xr:uid="{00000000-0005-0000-0000-0000C7840000}"/>
    <cellStyle name="Normal 83 2 10 3 7" xfId="7698" xr:uid="{00000000-0005-0000-0000-0000C8840000}"/>
    <cellStyle name="Normal 83 2 10 3 7 2" xfId="29522" xr:uid="{00000000-0005-0000-0000-0000C9840000}"/>
    <cellStyle name="Normal 83 2 10 3 8" xfId="5826" xr:uid="{00000000-0005-0000-0000-0000CA840000}"/>
    <cellStyle name="Normal 83 2 10 3 8 2" xfId="21966" xr:uid="{00000000-0005-0000-0000-0000CB840000}"/>
    <cellStyle name="Normal 83 2 10 3 9" xfId="3954" xr:uid="{00000000-0005-0000-0000-0000CC840000}"/>
    <cellStyle name="Normal 83 2 10 4" xfId="12649" xr:uid="{00000000-0005-0000-0000-0000CD840000}"/>
    <cellStyle name="Normal 83 2 10 4 2" xfId="15131" xr:uid="{00000000-0005-0000-0000-0000CE840000}"/>
    <cellStyle name="Normal 83 2 10 4 2 2" xfId="42759" xr:uid="{00000000-0005-0000-0000-0000CF840000}"/>
    <cellStyle name="Normal 83 2 10 4 2 3" xfId="34709" xr:uid="{00000000-0005-0000-0000-0000D0840000}"/>
    <cellStyle name="Normal 83 2 10 4 3" xfId="40387" xr:uid="{00000000-0005-0000-0000-0000D1840000}"/>
    <cellStyle name="Normal 83 2 10 4 4" xfId="37341" xr:uid="{00000000-0005-0000-0000-0000D2840000}"/>
    <cellStyle name="Normal 83 2 10 4 5" xfId="30439" xr:uid="{00000000-0005-0000-0000-0000D3840000}"/>
    <cellStyle name="Normal 83 2 10 4 6" xfId="24870" xr:uid="{00000000-0005-0000-0000-0000D4840000}"/>
    <cellStyle name="Normal 83 2 10 5" xfId="12059" xr:uid="{00000000-0005-0000-0000-0000D5840000}"/>
    <cellStyle name="Normal 83 2 10 5 2" xfId="39806" xr:uid="{00000000-0005-0000-0000-0000D6840000}"/>
    <cellStyle name="Normal 83 2 10 5 3" xfId="34336" xr:uid="{00000000-0005-0000-0000-0000D7840000}"/>
    <cellStyle name="Normal 83 2 10 5 4" xfId="26954" xr:uid="{00000000-0005-0000-0000-0000D8840000}"/>
    <cellStyle name="Normal 83 2 10 6" xfId="14550" xr:uid="{00000000-0005-0000-0000-0000D9840000}"/>
    <cellStyle name="Normal 83 2 10 6 2" xfId="42178" xr:uid="{00000000-0005-0000-0000-0000DA840000}"/>
    <cellStyle name="Normal 83 2 10 6 3" xfId="22883" xr:uid="{00000000-0005-0000-0000-0000DB840000}"/>
    <cellStyle name="Normal 83 2 10 7" xfId="16770" xr:uid="{00000000-0005-0000-0000-0000DC840000}"/>
    <cellStyle name="Normal 83 2 10 7 2" xfId="44398" xr:uid="{00000000-0005-0000-0000-0000DD840000}"/>
    <cellStyle name="Normal 83 2 10 8" xfId="10487" xr:uid="{00000000-0005-0000-0000-0000DE840000}"/>
    <cellStyle name="Normal 83 2 10 8 2" xfId="38258" xr:uid="{00000000-0005-0000-0000-0000DF840000}"/>
    <cellStyle name="Normal 83 2 10 9" xfId="17265" xr:uid="{00000000-0005-0000-0000-0000E0840000}"/>
    <cellStyle name="Normal 83 2 10 9 2" xfId="35721" xr:uid="{00000000-0005-0000-0000-0000E1840000}"/>
    <cellStyle name="Normal 83 2 11" xfId="1759" xr:uid="{00000000-0005-0000-0000-0000E2840000}"/>
    <cellStyle name="Normal 83 2 11 10" xfId="5504" xr:uid="{00000000-0005-0000-0000-0000E3840000}"/>
    <cellStyle name="Normal 83 2 11 10 2" xfId="21644" xr:uid="{00000000-0005-0000-0000-0000E4840000}"/>
    <cellStyle name="Normal 83 2 11 11" xfId="3632" xr:uid="{00000000-0005-0000-0000-0000E5840000}"/>
    <cellStyle name="Normal 83 2 11 12" xfId="19772" xr:uid="{00000000-0005-0000-0000-0000E6840000}"/>
    <cellStyle name="Normal 83 2 11 2" xfId="12894" xr:uid="{00000000-0005-0000-0000-0000E7840000}"/>
    <cellStyle name="Normal 83 2 11 2 2" xfId="15323" xr:uid="{00000000-0005-0000-0000-0000E8840000}"/>
    <cellStyle name="Normal 83 2 11 2 2 2" xfId="42951" xr:uid="{00000000-0005-0000-0000-0000E9840000}"/>
    <cellStyle name="Normal 83 2 11 2 2 3" xfId="27946" xr:uid="{00000000-0005-0000-0000-0000EA840000}"/>
    <cellStyle name="Normal 83 2 11 2 3" xfId="40579" xr:uid="{00000000-0005-0000-0000-0000EB840000}"/>
    <cellStyle name="Normal 83 2 11 2 4" xfId="36713" xr:uid="{00000000-0005-0000-0000-0000EC840000}"/>
    <cellStyle name="Normal 83 2 11 2 5" xfId="31072" xr:uid="{00000000-0005-0000-0000-0000ED840000}"/>
    <cellStyle name="Normal 83 2 11 2 6" xfId="25062" xr:uid="{00000000-0005-0000-0000-0000EE840000}"/>
    <cellStyle name="Normal 83 2 11 3" xfId="12668" xr:uid="{00000000-0005-0000-0000-0000EF840000}"/>
    <cellStyle name="Normal 83 2 11 3 2" xfId="15146" xr:uid="{00000000-0005-0000-0000-0000F0840000}"/>
    <cellStyle name="Normal 83 2 11 3 2 2" xfId="42774" xr:uid="{00000000-0005-0000-0000-0000F1840000}"/>
    <cellStyle name="Normal 83 2 11 3 3" xfId="40402" xr:uid="{00000000-0005-0000-0000-0000F2840000}"/>
    <cellStyle name="Normal 83 2 11 3 4" xfId="37019" xr:uid="{00000000-0005-0000-0000-0000F3840000}"/>
    <cellStyle name="Normal 83 2 11 3 5" xfId="34715" xr:uid="{00000000-0005-0000-0000-0000F4840000}"/>
    <cellStyle name="Normal 83 2 11 3 6" xfId="24885" xr:uid="{00000000-0005-0000-0000-0000F5840000}"/>
    <cellStyle name="Normal 83 2 11 4" xfId="11906" xr:uid="{00000000-0005-0000-0000-0000F6840000}"/>
    <cellStyle name="Normal 83 2 11 4 2" xfId="39653" xr:uid="{00000000-0005-0000-0000-0000F7840000}"/>
    <cellStyle name="Normal 83 2 11 4 3" xfId="34183" xr:uid="{00000000-0005-0000-0000-0000F8840000}"/>
    <cellStyle name="Normal 83 2 11 4 4" xfId="26914" xr:uid="{00000000-0005-0000-0000-0000F9840000}"/>
    <cellStyle name="Normal 83 2 11 5" xfId="14397" xr:uid="{00000000-0005-0000-0000-0000FA840000}"/>
    <cellStyle name="Normal 83 2 11 5 2" xfId="42025" xr:uid="{00000000-0005-0000-0000-0000FB840000}"/>
    <cellStyle name="Normal 83 2 11 5 3" xfId="23516" xr:uid="{00000000-0005-0000-0000-0000FC840000}"/>
    <cellStyle name="Normal 83 2 11 6" xfId="11663" xr:uid="{00000000-0005-0000-0000-0000FD840000}"/>
    <cellStyle name="Normal 83 2 11 6 2" xfId="39426" xr:uid="{00000000-0005-0000-0000-0000FE840000}"/>
    <cellStyle name="Normal 83 2 11 7" xfId="17898" xr:uid="{00000000-0005-0000-0000-0000FF840000}"/>
    <cellStyle name="Normal 83 2 11 7 2" xfId="35682" xr:uid="{00000000-0005-0000-0000-000000850000}"/>
    <cellStyle name="Normal 83 2 11 8" xfId="9248" xr:uid="{00000000-0005-0000-0000-000001850000}"/>
    <cellStyle name="Normal 83 2 11 8 2" xfId="32944" xr:uid="{00000000-0005-0000-0000-000002850000}"/>
    <cellStyle name="Normal 83 2 11 9" xfId="7376" xr:uid="{00000000-0005-0000-0000-000003850000}"/>
    <cellStyle name="Normal 83 2 11 9 2" xfId="29200" xr:uid="{00000000-0005-0000-0000-000004850000}"/>
    <cellStyle name="Normal 83 2 12" xfId="2303" xr:uid="{00000000-0005-0000-0000-000005850000}"/>
    <cellStyle name="Normal 83 2 12 10" xfId="4175" xr:uid="{00000000-0005-0000-0000-000006850000}"/>
    <cellStyle name="Normal 83 2 12 11" xfId="20315" xr:uid="{00000000-0005-0000-0000-000007850000}"/>
    <cellStyle name="Normal 83 2 12 2" xfId="12960" xr:uid="{00000000-0005-0000-0000-000008850000}"/>
    <cellStyle name="Normal 83 2 12 2 2" xfId="15367" xr:uid="{00000000-0005-0000-0000-000009850000}"/>
    <cellStyle name="Normal 83 2 12 2 2 2" xfId="42995" xr:uid="{00000000-0005-0000-0000-00000A850000}"/>
    <cellStyle name="Normal 83 2 12 2 2 3" xfId="28018" xr:uid="{00000000-0005-0000-0000-00000B850000}"/>
    <cellStyle name="Normal 83 2 12 2 3" xfId="40623" xr:uid="{00000000-0005-0000-0000-00000C850000}"/>
    <cellStyle name="Normal 83 2 12 2 4" xfId="36785" xr:uid="{00000000-0005-0000-0000-00000D850000}"/>
    <cellStyle name="Normal 83 2 12 2 5" xfId="31615" xr:uid="{00000000-0005-0000-0000-00000E850000}"/>
    <cellStyle name="Normal 83 2 12 2 6" xfId="25106" xr:uid="{00000000-0005-0000-0000-00000F850000}"/>
    <cellStyle name="Normal 83 2 12 3" xfId="12831" xr:uid="{00000000-0005-0000-0000-000010850000}"/>
    <cellStyle name="Normal 83 2 12 3 2" xfId="40543" xr:uid="{00000000-0005-0000-0000-000011850000}"/>
    <cellStyle name="Normal 83 2 12 3 3" xfId="37562" xr:uid="{00000000-0005-0000-0000-000012850000}"/>
    <cellStyle name="Normal 83 2 12 3 4" xfId="34780" xr:uid="{00000000-0005-0000-0000-000013850000}"/>
    <cellStyle name="Normal 83 2 12 3 5" xfId="25026" xr:uid="{00000000-0005-0000-0000-000014850000}"/>
    <cellStyle name="Normal 83 2 12 4" xfId="15287" xr:uid="{00000000-0005-0000-0000-000015850000}"/>
    <cellStyle name="Normal 83 2 12 4 2" xfId="42915" xr:uid="{00000000-0005-0000-0000-000016850000}"/>
    <cellStyle name="Normal 83 2 12 4 3" xfId="26987" xr:uid="{00000000-0005-0000-0000-000017850000}"/>
    <cellStyle name="Normal 83 2 12 5" xfId="11736" xr:uid="{00000000-0005-0000-0000-000018850000}"/>
    <cellStyle name="Normal 83 2 12 5 2" xfId="39489" xr:uid="{00000000-0005-0000-0000-000019850000}"/>
    <cellStyle name="Normal 83 2 12 5 3" xfId="24059" xr:uid="{00000000-0005-0000-0000-00001A850000}"/>
    <cellStyle name="Normal 83 2 12 6" xfId="18441" xr:uid="{00000000-0005-0000-0000-00001B850000}"/>
    <cellStyle name="Normal 83 2 12 6 2" xfId="35754" xr:uid="{00000000-0005-0000-0000-00001C850000}"/>
    <cellStyle name="Normal 83 2 12 7" xfId="9791" xr:uid="{00000000-0005-0000-0000-00001D850000}"/>
    <cellStyle name="Normal 83 2 12 7 2" xfId="33487" xr:uid="{00000000-0005-0000-0000-00001E850000}"/>
    <cellStyle name="Normal 83 2 12 8" xfId="7919" xr:uid="{00000000-0005-0000-0000-00001F850000}"/>
    <cellStyle name="Normal 83 2 12 8 2" xfId="29743" xr:uid="{00000000-0005-0000-0000-000020850000}"/>
    <cellStyle name="Normal 83 2 12 9" xfId="6047" xr:uid="{00000000-0005-0000-0000-000021850000}"/>
    <cellStyle name="Normal 83 2 12 9 2" xfId="22187" xr:uid="{00000000-0005-0000-0000-000022850000}"/>
    <cellStyle name="Normal 83 2 13" xfId="1602" xr:uid="{00000000-0005-0000-0000-000023850000}"/>
    <cellStyle name="Normal 83 2 13 10" xfId="3475" xr:uid="{00000000-0005-0000-0000-000024850000}"/>
    <cellStyle name="Normal 83 2 13 11" xfId="19615" xr:uid="{00000000-0005-0000-0000-000025850000}"/>
    <cellStyle name="Normal 83 2 13 2" xfId="14022" xr:uid="{00000000-0005-0000-0000-000026850000}"/>
    <cellStyle name="Normal 83 2 13 2 2" xfId="16393" xr:uid="{00000000-0005-0000-0000-000027850000}"/>
    <cellStyle name="Normal 83 2 13 2 2 2" xfId="44021" xr:uid="{00000000-0005-0000-0000-000028850000}"/>
    <cellStyle name="Normal 83 2 13 2 2 3" xfId="27863" xr:uid="{00000000-0005-0000-0000-000029850000}"/>
    <cellStyle name="Normal 83 2 13 2 3" xfId="41650" xr:uid="{00000000-0005-0000-0000-00002A850000}"/>
    <cellStyle name="Normal 83 2 13 2 4" xfId="36630" xr:uid="{00000000-0005-0000-0000-00002B850000}"/>
    <cellStyle name="Normal 83 2 13 2 5" xfId="30915" xr:uid="{00000000-0005-0000-0000-00002C850000}"/>
    <cellStyle name="Normal 83 2 13 2 6" xfId="26132" xr:uid="{00000000-0005-0000-0000-00002D850000}"/>
    <cellStyle name="Normal 83 2 13 3" xfId="12841" xr:uid="{00000000-0005-0000-0000-00002E850000}"/>
    <cellStyle name="Normal 83 2 13 3 2" xfId="40551" xr:uid="{00000000-0005-0000-0000-00002F850000}"/>
    <cellStyle name="Normal 83 2 13 3 3" xfId="34788" xr:uid="{00000000-0005-0000-0000-000030850000}"/>
    <cellStyle name="Normal 83 2 13 3 4" xfId="25034" xr:uid="{00000000-0005-0000-0000-000031850000}"/>
    <cellStyle name="Normal 83 2 13 4" xfId="15295" xr:uid="{00000000-0005-0000-0000-000032850000}"/>
    <cellStyle name="Normal 83 2 13 4 2" xfId="42923" xr:uid="{00000000-0005-0000-0000-000033850000}"/>
    <cellStyle name="Normal 83 2 13 4 3" xfId="26831" xr:uid="{00000000-0005-0000-0000-000034850000}"/>
    <cellStyle name="Normal 83 2 13 5" xfId="11490" xr:uid="{00000000-0005-0000-0000-000035850000}"/>
    <cellStyle name="Normal 83 2 13 5 2" xfId="39261" xr:uid="{00000000-0005-0000-0000-000036850000}"/>
    <cellStyle name="Normal 83 2 13 5 3" xfId="23359" xr:uid="{00000000-0005-0000-0000-000037850000}"/>
    <cellStyle name="Normal 83 2 13 6" xfId="17741" xr:uid="{00000000-0005-0000-0000-000038850000}"/>
    <cellStyle name="Normal 83 2 13 6 2" xfId="35599" xr:uid="{00000000-0005-0000-0000-000039850000}"/>
    <cellStyle name="Normal 83 2 13 7" xfId="9091" xr:uid="{00000000-0005-0000-0000-00003A850000}"/>
    <cellStyle name="Normal 83 2 13 7 2" xfId="32787" xr:uid="{00000000-0005-0000-0000-00003B850000}"/>
    <cellStyle name="Normal 83 2 13 8" xfId="7219" xr:uid="{00000000-0005-0000-0000-00003C850000}"/>
    <cellStyle name="Normal 83 2 13 8 2" xfId="29043" xr:uid="{00000000-0005-0000-0000-00003D850000}"/>
    <cellStyle name="Normal 83 2 13 9" xfId="5347" xr:uid="{00000000-0005-0000-0000-00003E850000}"/>
    <cellStyle name="Normal 83 2 13 9 2" xfId="21487" xr:uid="{00000000-0005-0000-0000-00003F850000}"/>
    <cellStyle name="Normal 83 2 14" xfId="1449" xr:uid="{00000000-0005-0000-0000-000040850000}"/>
    <cellStyle name="Normal 83 2 14 10" xfId="3322" xr:uid="{00000000-0005-0000-0000-000041850000}"/>
    <cellStyle name="Normal 83 2 14 11" xfId="19462" xr:uid="{00000000-0005-0000-0000-000042850000}"/>
    <cellStyle name="Normal 83 2 14 2" xfId="14044" xr:uid="{00000000-0005-0000-0000-000043850000}"/>
    <cellStyle name="Normal 83 2 14 2 2" xfId="16415" xr:uid="{00000000-0005-0000-0000-000044850000}"/>
    <cellStyle name="Normal 83 2 14 2 2 2" xfId="44043" xr:uid="{00000000-0005-0000-0000-000045850000}"/>
    <cellStyle name="Normal 83 2 14 2 2 3" xfId="27885" xr:uid="{00000000-0005-0000-0000-000046850000}"/>
    <cellStyle name="Normal 83 2 14 2 3" xfId="41672" xr:uid="{00000000-0005-0000-0000-000047850000}"/>
    <cellStyle name="Normal 83 2 14 2 4" xfId="36652" xr:uid="{00000000-0005-0000-0000-000048850000}"/>
    <cellStyle name="Normal 83 2 14 2 5" xfId="30762" xr:uid="{00000000-0005-0000-0000-000049850000}"/>
    <cellStyle name="Normal 83 2 14 2 6" xfId="26154" xr:uid="{00000000-0005-0000-0000-00004A850000}"/>
    <cellStyle name="Normal 83 2 14 3" xfId="12927" xr:uid="{00000000-0005-0000-0000-00004B850000}"/>
    <cellStyle name="Normal 83 2 14 3 2" xfId="40604" xr:uid="{00000000-0005-0000-0000-00004C850000}"/>
    <cellStyle name="Normal 83 2 14 3 3" xfId="34825" xr:uid="{00000000-0005-0000-0000-00004D850000}"/>
    <cellStyle name="Normal 83 2 14 3 4" xfId="25087" xr:uid="{00000000-0005-0000-0000-00004E850000}"/>
    <cellStyle name="Normal 83 2 14 4" xfId="15348" xr:uid="{00000000-0005-0000-0000-00004F850000}"/>
    <cellStyle name="Normal 83 2 14 4 2" xfId="42976" xr:uid="{00000000-0005-0000-0000-000050850000}"/>
    <cellStyle name="Normal 83 2 14 4 3" xfId="26853" xr:uid="{00000000-0005-0000-0000-000051850000}"/>
    <cellStyle name="Normal 83 2 14 5" xfId="11286" xr:uid="{00000000-0005-0000-0000-000052850000}"/>
    <cellStyle name="Normal 83 2 14 5 2" xfId="39057" xr:uid="{00000000-0005-0000-0000-000053850000}"/>
    <cellStyle name="Normal 83 2 14 5 3" xfId="23206" xr:uid="{00000000-0005-0000-0000-000054850000}"/>
    <cellStyle name="Normal 83 2 14 6" xfId="17588" xr:uid="{00000000-0005-0000-0000-000055850000}"/>
    <cellStyle name="Normal 83 2 14 6 2" xfId="35621" xr:uid="{00000000-0005-0000-0000-000056850000}"/>
    <cellStyle name="Normal 83 2 14 7" xfId="8938" xr:uid="{00000000-0005-0000-0000-000057850000}"/>
    <cellStyle name="Normal 83 2 14 7 2" xfId="32634" xr:uid="{00000000-0005-0000-0000-000058850000}"/>
    <cellStyle name="Normal 83 2 14 8" xfId="7066" xr:uid="{00000000-0005-0000-0000-000059850000}"/>
    <cellStyle name="Normal 83 2 14 8 2" xfId="28890" xr:uid="{00000000-0005-0000-0000-00005A850000}"/>
    <cellStyle name="Normal 83 2 14 9" xfId="5194" xr:uid="{00000000-0005-0000-0000-00005B850000}"/>
    <cellStyle name="Normal 83 2 14 9 2" xfId="21334" xr:uid="{00000000-0005-0000-0000-00005C850000}"/>
    <cellStyle name="Normal 83 2 15" xfId="10810" xr:uid="{00000000-0005-0000-0000-00005D850000}"/>
    <cellStyle name="Normal 83 2 15 2" xfId="14157" xr:uid="{00000000-0005-0000-0000-00005E850000}"/>
    <cellStyle name="Normal 83 2 15 2 2" xfId="16528" xr:uid="{00000000-0005-0000-0000-00005F850000}"/>
    <cellStyle name="Normal 83 2 15 2 2 2" xfId="44156" xr:uid="{00000000-0005-0000-0000-000060850000}"/>
    <cellStyle name="Normal 83 2 15 2 2 3" xfId="28005" xr:uid="{00000000-0005-0000-0000-000061850000}"/>
    <cellStyle name="Normal 83 2 15 2 3" xfId="41785" xr:uid="{00000000-0005-0000-0000-000062850000}"/>
    <cellStyle name="Normal 83 2 15 2 4" xfId="36772" xr:uid="{00000000-0005-0000-0000-000063850000}"/>
    <cellStyle name="Normal 83 2 15 2 5" xfId="34987" xr:uid="{00000000-0005-0000-0000-000064850000}"/>
    <cellStyle name="Normal 83 2 15 2 6" xfId="26267" xr:uid="{00000000-0005-0000-0000-000065850000}"/>
    <cellStyle name="Normal 83 2 15 3" xfId="12952" xr:uid="{00000000-0005-0000-0000-000066850000}"/>
    <cellStyle name="Normal 83 2 15 3 2" xfId="40620" xr:uid="{00000000-0005-0000-0000-000067850000}"/>
    <cellStyle name="Normal 83 2 15 3 3" xfId="34837" xr:uid="{00000000-0005-0000-0000-000068850000}"/>
    <cellStyle name="Normal 83 2 15 3 4" xfId="26974" xr:uid="{00000000-0005-0000-0000-000069850000}"/>
    <cellStyle name="Normal 83 2 15 4" xfId="15364" xr:uid="{00000000-0005-0000-0000-00006A850000}"/>
    <cellStyle name="Normal 83 2 15 4 2" xfId="42992" xr:uid="{00000000-0005-0000-0000-00006B850000}"/>
    <cellStyle name="Normal 83 2 15 5" xfId="38581" xr:uid="{00000000-0005-0000-0000-00006C850000}"/>
    <cellStyle name="Normal 83 2 15 6" xfId="35741" xr:uid="{00000000-0005-0000-0000-00006D850000}"/>
    <cellStyle name="Normal 83 2 15 7" xfId="30286" xr:uid="{00000000-0005-0000-0000-00006E850000}"/>
    <cellStyle name="Normal 83 2 15 8" xfId="25103" xr:uid="{00000000-0005-0000-0000-00006F850000}"/>
    <cellStyle name="Normal 83 2 16" xfId="12896" xr:uid="{00000000-0005-0000-0000-000070850000}"/>
    <cellStyle name="Normal 83 2 16 2" xfId="15324" xr:uid="{00000000-0005-0000-0000-000071850000}"/>
    <cellStyle name="Normal 83 2 16 2 2" xfId="42952" xr:uid="{00000000-0005-0000-0000-000072850000}"/>
    <cellStyle name="Normal 83 2 16 2 3" xfId="26711" xr:uid="{00000000-0005-0000-0000-000073850000}"/>
    <cellStyle name="Normal 83 2 16 3" xfId="40580" xr:uid="{00000000-0005-0000-0000-000074850000}"/>
    <cellStyle name="Normal 83 2 16 4" xfId="35479" xr:uid="{00000000-0005-0000-0000-000075850000}"/>
    <cellStyle name="Normal 83 2 16 5" xfId="34805" xr:uid="{00000000-0005-0000-0000-000076850000}"/>
    <cellStyle name="Normal 83 2 16 6" xfId="25063" xr:uid="{00000000-0005-0000-0000-000077850000}"/>
    <cellStyle name="Normal 83 2 17" xfId="12951" xr:uid="{00000000-0005-0000-0000-000078850000}"/>
    <cellStyle name="Normal 83 2 17 2" xfId="15363" xr:uid="{00000000-0005-0000-0000-000079850000}"/>
    <cellStyle name="Normal 83 2 17 2 2" xfId="42991" xr:uid="{00000000-0005-0000-0000-00007A850000}"/>
    <cellStyle name="Normal 83 2 17 2 3" xfId="26556" xr:uid="{00000000-0005-0000-0000-00007B850000}"/>
    <cellStyle name="Normal 83 2 17 3" xfId="40619" xr:uid="{00000000-0005-0000-0000-00007C850000}"/>
    <cellStyle name="Normal 83 2 17 4" xfId="35324" xr:uid="{00000000-0005-0000-0000-00007D850000}"/>
    <cellStyle name="Normal 83 2 17 5" xfId="34836" xr:uid="{00000000-0005-0000-0000-00007E850000}"/>
    <cellStyle name="Normal 83 2 17 6" xfId="25102" xr:uid="{00000000-0005-0000-0000-00007F850000}"/>
    <cellStyle name="Normal 83 2 18" xfId="12967" xr:uid="{00000000-0005-0000-0000-000080850000}"/>
    <cellStyle name="Normal 83 2 18 2" xfId="15372" xr:uid="{00000000-0005-0000-0000-000081850000}"/>
    <cellStyle name="Normal 83 2 18 2 2" xfId="43000" xr:uid="{00000000-0005-0000-0000-000082850000}"/>
    <cellStyle name="Normal 83 2 18 2 3" xfId="27743" xr:uid="{00000000-0005-0000-0000-000083850000}"/>
    <cellStyle name="Normal 83 2 18 3" xfId="40628" xr:uid="{00000000-0005-0000-0000-000084850000}"/>
    <cellStyle name="Normal 83 2 18 4" xfId="36510" xr:uid="{00000000-0005-0000-0000-000085850000}"/>
    <cellStyle name="Normal 83 2 18 5" xfId="34841" xr:uid="{00000000-0005-0000-0000-000086850000}"/>
    <cellStyle name="Normal 83 2 18 6" xfId="25111" xr:uid="{00000000-0005-0000-0000-000087850000}"/>
    <cellStyle name="Normal 83 2 19" xfId="12929" xr:uid="{00000000-0005-0000-0000-000088850000}"/>
    <cellStyle name="Normal 83 2 19 2" xfId="15350" xr:uid="{00000000-0005-0000-0000-000089850000}"/>
    <cellStyle name="Normal 83 2 19 2 2" xfId="42978" xr:uid="{00000000-0005-0000-0000-00008A850000}"/>
    <cellStyle name="Normal 83 2 19 3" xfId="40606" xr:uid="{00000000-0005-0000-0000-00008B850000}"/>
    <cellStyle name="Normal 83 2 19 4" xfId="35166" xr:uid="{00000000-0005-0000-0000-00008C850000}"/>
    <cellStyle name="Normal 83 2 19 5" xfId="34827" xr:uid="{00000000-0005-0000-0000-00008D850000}"/>
    <cellStyle name="Normal 83 2 19 6" xfId="25089" xr:uid="{00000000-0005-0000-0000-00008E850000}"/>
    <cellStyle name="Normal 83 2 2" xfId="608" xr:uid="{00000000-0005-0000-0000-00008F850000}"/>
    <cellStyle name="Normal 83 2 2 10" xfId="12871" xr:uid="{00000000-0005-0000-0000-000090850000}"/>
    <cellStyle name="Normal 83 2 2 11" xfId="12903" xr:uid="{00000000-0005-0000-0000-000091850000}"/>
    <cellStyle name="Normal 83 2 2 12" xfId="12961" xr:uid="{00000000-0005-0000-0000-000092850000}"/>
    <cellStyle name="Normal 83 2 2 13" xfId="12969" xr:uid="{00000000-0005-0000-0000-000093850000}"/>
    <cellStyle name="Normal 83 2 2 14" xfId="12855" xr:uid="{00000000-0005-0000-0000-000094850000}"/>
    <cellStyle name="Normal 83 2 2 15" xfId="12949" xr:uid="{00000000-0005-0000-0000-000095850000}"/>
    <cellStyle name="Normal 83 2 2 16" xfId="12958" xr:uid="{00000000-0005-0000-0000-000096850000}"/>
    <cellStyle name="Normal 83 2 2 17" xfId="12947" xr:uid="{00000000-0005-0000-0000-000097850000}"/>
    <cellStyle name="Normal 83 2 2 18" xfId="13033" xr:uid="{00000000-0005-0000-0000-000098850000}"/>
    <cellStyle name="Normal 83 2 2 19" xfId="13005" xr:uid="{00000000-0005-0000-0000-000099850000}"/>
    <cellStyle name="Normal 83 2 2 2" xfId="12681" xr:uid="{00000000-0005-0000-0000-00009A850000}"/>
    <cellStyle name="Normal 83 2 2 20" xfId="13130" xr:uid="{00000000-0005-0000-0000-00009B850000}"/>
    <cellStyle name="Normal 83 2 2 20 2" xfId="15521" xr:uid="{00000000-0005-0000-0000-00009C850000}"/>
    <cellStyle name="Normal 83 2 2 20 2 2" xfId="43149" xr:uid="{00000000-0005-0000-0000-00009D850000}"/>
    <cellStyle name="Normal 83 2 2 20 3" xfId="40777" xr:uid="{00000000-0005-0000-0000-00009E850000}"/>
    <cellStyle name="Normal 83 2 2 20 4" xfId="34895" xr:uid="{00000000-0005-0000-0000-00009F850000}"/>
    <cellStyle name="Normal 83 2 2 20 5" xfId="25260" xr:uid="{00000000-0005-0000-0000-0000A0850000}"/>
    <cellStyle name="Normal 83 2 2 21" xfId="13138" xr:uid="{00000000-0005-0000-0000-0000A1850000}"/>
    <cellStyle name="Normal 83 2 2 21 2" xfId="15528" xr:uid="{00000000-0005-0000-0000-0000A2850000}"/>
    <cellStyle name="Normal 83 2 2 21 2 2" xfId="43156" xr:uid="{00000000-0005-0000-0000-0000A3850000}"/>
    <cellStyle name="Normal 83 2 2 21 3" xfId="40784" xr:uid="{00000000-0005-0000-0000-0000A4850000}"/>
    <cellStyle name="Normal 83 2 2 21 4" xfId="34898" xr:uid="{00000000-0005-0000-0000-0000A5850000}"/>
    <cellStyle name="Normal 83 2 2 21 5" xfId="25267" xr:uid="{00000000-0005-0000-0000-0000A6850000}"/>
    <cellStyle name="Normal 83 2 2 22" xfId="12915" xr:uid="{00000000-0005-0000-0000-0000A7850000}"/>
    <cellStyle name="Normal 83 2 2 22 2" xfId="15338" xr:uid="{00000000-0005-0000-0000-0000A8850000}"/>
    <cellStyle name="Normal 83 2 2 22 2 2" xfId="42966" xr:uid="{00000000-0005-0000-0000-0000A9850000}"/>
    <cellStyle name="Normal 83 2 2 22 3" xfId="40594" xr:uid="{00000000-0005-0000-0000-0000AA850000}"/>
    <cellStyle name="Normal 83 2 2 22 4" xfId="34817" xr:uid="{00000000-0005-0000-0000-0000AB850000}"/>
    <cellStyle name="Normal 83 2 2 22 5" xfId="25077" xr:uid="{00000000-0005-0000-0000-0000AC850000}"/>
    <cellStyle name="Normal 83 2 2 23" xfId="12678" xr:uid="{00000000-0005-0000-0000-0000AD850000}"/>
    <cellStyle name="Normal 83 2 2 23 2" xfId="15156" xr:uid="{00000000-0005-0000-0000-0000AE850000}"/>
    <cellStyle name="Normal 83 2 2 23 2 2" xfId="42784" xr:uid="{00000000-0005-0000-0000-0000AF850000}"/>
    <cellStyle name="Normal 83 2 2 23 3" xfId="40412" xr:uid="{00000000-0005-0000-0000-0000B0850000}"/>
    <cellStyle name="Normal 83 2 2 23 4" xfId="34722" xr:uid="{00000000-0005-0000-0000-0000B1850000}"/>
    <cellStyle name="Normal 83 2 2 23 5" xfId="24895" xr:uid="{00000000-0005-0000-0000-0000B2850000}"/>
    <cellStyle name="Normal 83 2 2 24" xfId="17099" xr:uid="{00000000-0005-0000-0000-0000B3850000}"/>
    <cellStyle name="Normal 83 2 2 3" xfId="12633" xr:uid="{00000000-0005-0000-0000-0000B4850000}"/>
    <cellStyle name="Normal 83 2 2 4" xfId="12818" xr:uid="{00000000-0005-0000-0000-0000B5850000}"/>
    <cellStyle name="Normal 83 2 2 5" xfId="12655" xr:uid="{00000000-0005-0000-0000-0000B6850000}"/>
    <cellStyle name="Normal 83 2 2 6" xfId="12819" xr:uid="{00000000-0005-0000-0000-0000B7850000}"/>
    <cellStyle name="Normal 83 2 2 7" xfId="12863" xr:uid="{00000000-0005-0000-0000-0000B8850000}"/>
    <cellStyle name="Normal 83 2 2 8" xfId="12898" xr:uid="{00000000-0005-0000-0000-0000B9850000}"/>
    <cellStyle name="Normal 83 2 2 9" xfId="12851" xr:uid="{00000000-0005-0000-0000-0000BA850000}"/>
    <cellStyle name="Normal 83 2 20" xfId="13021" xr:uid="{00000000-0005-0000-0000-0000BB850000}"/>
    <cellStyle name="Normal 83 2 20 2" xfId="15419" xr:uid="{00000000-0005-0000-0000-0000BC850000}"/>
    <cellStyle name="Normal 83 2 20 2 2" xfId="43047" xr:uid="{00000000-0005-0000-0000-0000BD850000}"/>
    <cellStyle name="Normal 83 2 20 3" xfId="40675" xr:uid="{00000000-0005-0000-0000-0000BE850000}"/>
    <cellStyle name="Normal 83 2 20 4" xfId="36862" xr:uid="{00000000-0005-0000-0000-0000BF850000}"/>
    <cellStyle name="Normal 83 2 20 5" xfId="34869" xr:uid="{00000000-0005-0000-0000-0000C0850000}"/>
    <cellStyle name="Normal 83 2 20 6" xfId="25158" xr:uid="{00000000-0005-0000-0000-0000C1850000}"/>
    <cellStyle name="Normal 83 2 21" xfId="13006" xr:uid="{00000000-0005-0000-0000-0000C2850000}"/>
    <cellStyle name="Normal 83 2 21 2" xfId="15405" xr:uid="{00000000-0005-0000-0000-0000C3850000}"/>
    <cellStyle name="Normal 83 2 21 2 2" xfId="43033" xr:uid="{00000000-0005-0000-0000-0000C4850000}"/>
    <cellStyle name="Normal 83 2 21 3" xfId="40661" xr:uid="{00000000-0005-0000-0000-0000C5850000}"/>
    <cellStyle name="Normal 83 2 21 4" xfId="34862" xr:uid="{00000000-0005-0000-0000-0000C6850000}"/>
    <cellStyle name="Normal 83 2 21 5" xfId="25144" xr:uid="{00000000-0005-0000-0000-0000C7850000}"/>
    <cellStyle name="Normal 83 2 22" xfId="12382" xr:uid="{00000000-0005-0000-0000-0000C8850000}"/>
    <cellStyle name="Normal 83 2 22 2" xfId="14873" xr:uid="{00000000-0005-0000-0000-0000C9850000}"/>
    <cellStyle name="Normal 83 2 22 2 2" xfId="42501" xr:uid="{00000000-0005-0000-0000-0000CA850000}"/>
    <cellStyle name="Normal 83 2 22 3" xfId="40129" xr:uid="{00000000-0005-0000-0000-0000CB850000}"/>
    <cellStyle name="Normal 83 2 22 4" xfId="34659" xr:uid="{00000000-0005-0000-0000-0000CC850000}"/>
    <cellStyle name="Normal 83 2 22 5" xfId="24609" xr:uid="{00000000-0005-0000-0000-0000CD850000}"/>
    <cellStyle name="Normal 83 2 23" xfId="11753" xr:uid="{00000000-0005-0000-0000-0000CE850000}"/>
    <cellStyle name="Normal 83 2 23 2" xfId="39506" xr:uid="{00000000-0005-0000-0000-0000CF850000}"/>
    <cellStyle name="Normal 83 2 23 3" xfId="34030" xr:uid="{00000000-0005-0000-0000-0000D0850000}"/>
    <cellStyle name="Normal 83 2 23 4" xfId="26378" xr:uid="{00000000-0005-0000-0000-0000D1850000}"/>
    <cellStyle name="Normal 83 2 24" xfId="14244" xr:uid="{00000000-0005-0000-0000-0000D2850000}"/>
    <cellStyle name="Normal 83 2 24 2" xfId="41872" xr:uid="{00000000-0005-0000-0000-0000D3850000}"/>
    <cellStyle name="Normal 83 2 24 3" xfId="22730" xr:uid="{00000000-0005-0000-0000-0000D4850000}"/>
    <cellStyle name="Normal 83 2 25" xfId="16617" xr:uid="{00000000-0005-0000-0000-0000D5850000}"/>
    <cellStyle name="Normal 83 2 25 2" xfId="44245" xr:uid="{00000000-0005-0000-0000-0000D6850000}"/>
    <cellStyle name="Normal 83 2 26" xfId="10334" xr:uid="{00000000-0005-0000-0000-0000D7850000}"/>
    <cellStyle name="Normal 83 2 26 2" xfId="38105" xr:uid="{00000000-0005-0000-0000-0000D8850000}"/>
    <cellStyle name="Normal 83 2 27" xfId="17112" xr:uid="{00000000-0005-0000-0000-0000D9850000}"/>
    <cellStyle name="Normal 83 2 27 2" xfId="35013" xr:uid="{00000000-0005-0000-0000-0000DA850000}"/>
    <cellStyle name="Normal 83 2 28" xfId="8462" xr:uid="{00000000-0005-0000-0000-0000DB850000}"/>
    <cellStyle name="Normal 83 2 28 2" xfId="32158" xr:uid="{00000000-0005-0000-0000-0000DC850000}"/>
    <cellStyle name="Normal 83 2 29" xfId="6590" xr:uid="{00000000-0005-0000-0000-0000DD850000}"/>
    <cellStyle name="Normal 83 2 29 2" xfId="28414" xr:uid="{00000000-0005-0000-0000-0000DE850000}"/>
    <cellStyle name="Normal 83 2 3" xfId="627" xr:uid="{00000000-0005-0000-0000-0000DF850000}"/>
    <cellStyle name="Normal 83 2 30" xfId="4718" xr:uid="{00000000-0005-0000-0000-0000E0850000}"/>
    <cellStyle name="Normal 83 2 30 2" xfId="20858" xr:uid="{00000000-0005-0000-0000-0000E1850000}"/>
    <cellStyle name="Normal 83 2 31" xfId="2846" xr:uid="{00000000-0005-0000-0000-0000E2850000}"/>
    <cellStyle name="Normal 83 2 32" xfId="18986" xr:uid="{00000000-0005-0000-0000-0000E3850000}"/>
    <cellStyle name="Normal 83 2 4" xfId="637" xr:uid="{00000000-0005-0000-0000-0000E4850000}"/>
    <cellStyle name="Normal 83 2 5" xfId="646" xr:uid="{00000000-0005-0000-0000-0000E5850000}"/>
    <cellStyle name="Normal 83 2 5 10" xfId="11770" xr:uid="{00000000-0005-0000-0000-0000E6850000}"/>
    <cellStyle name="Normal 83 2 5 10 2" xfId="39523" xr:uid="{00000000-0005-0000-0000-0000E7850000}"/>
    <cellStyle name="Normal 83 2 5 10 3" xfId="36879" xr:uid="{00000000-0005-0000-0000-0000E8850000}"/>
    <cellStyle name="Normal 83 2 5 10 4" xfId="30303" xr:uid="{00000000-0005-0000-0000-0000E9850000}"/>
    <cellStyle name="Normal 83 2 5 10 5" xfId="24626" xr:uid="{00000000-0005-0000-0000-0000EA850000}"/>
    <cellStyle name="Normal 83 2 5 11" xfId="14261" xr:uid="{00000000-0005-0000-0000-0000EB850000}"/>
    <cellStyle name="Normal 83 2 5 11 2" xfId="41889" xr:uid="{00000000-0005-0000-0000-0000EC850000}"/>
    <cellStyle name="Normal 83 2 5 11 3" xfId="34047" xr:uid="{00000000-0005-0000-0000-0000ED850000}"/>
    <cellStyle name="Normal 83 2 5 11 4" xfId="26400" xr:uid="{00000000-0005-0000-0000-0000EE850000}"/>
    <cellStyle name="Normal 83 2 5 12" xfId="16634" xr:uid="{00000000-0005-0000-0000-0000EF850000}"/>
    <cellStyle name="Normal 83 2 5 12 2" xfId="44262" xr:uid="{00000000-0005-0000-0000-0000F0850000}"/>
    <cellStyle name="Normal 83 2 5 12 3" xfId="22747" xr:uid="{00000000-0005-0000-0000-0000F1850000}"/>
    <cellStyle name="Normal 83 2 5 13" xfId="10351" xr:uid="{00000000-0005-0000-0000-0000F2850000}"/>
    <cellStyle name="Normal 83 2 5 13 2" xfId="38122" xr:uid="{00000000-0005-0000-0000-0000F3850000}"/>
    <cellStyle name="Normal 83 2 5 14" xfId="17129" xr:uid="{00000000-0005-0000-0000-0000F4850000}"/>
    <cellStyle name="Normal 83 2 5 14 2" xfId="35030" xr:uid="{00000000-0005-0000-0000-0000F5850000}"/>
    <cellStyle name="Normal 83 2 5 15" xfId="8479" xr:uid="{00000000-0005-0000-0000-0000F6850000}"/>
    <cellStyle name="Normal 83 2 5 15 2" xfId="32175" xr:uid="{00000000-0005-0000-0000-0000F7850000}"/>
    <cellStyle name="Normal 83 2 5 16" xfId="6607" xr:uid="{00000000-0005-0000-0000-0000F8850000}"/>
    <cellStyle name="Normal 83 2 5 16 2" xfId="28431" xr:uid="{00000000-0005-0000-0000-0000F9850000}"/>
    <cellStyle name="Normal 83 2 5 17" xfId="4735" xr:uid="{00000000-0005-0000-0000-0000FA850000}"/>
    <cellStyle name="Normal 83 2 5 17 2" xfId="20875" xr:uid="{00000000-0005-0000-0000-0000FB850000}"/>
    <cellStyle name="Normal 83 2 5 18" xfId="2863" xr:uid="{00000000-0005-0000-0000-0000FC850000}"/>
    <cellStyle name="Normal 83 2 5 19" xfId="19003" xr:uid="{00000000-0005-0000-0000-0000FD850000}"/>
    <cellStyle name="Normal 83 2 5 2" xfId="1091" xr:uid="{00000000-0005-0000-0000-0000FE850000}"/>
    <cellStyle name="Normal 83 2 5 2 10" xfId="16735" xr:uid="{00000000-0005-0000-0000-0000FF850000}"/>
    <cellStyle name="Normal 83 2 5 2 10 2" xfId="44363" xr:uid="{00000000-0005-0000-0000-000000860000}"/>
    <cellStyle name="Normal 83 2 5 2 10 3" xfId="22848" xr:uid="{00000000-0005-0000-0000-000001860000}"/>
    <cellStyle name="Normal 83 2 5 2 11" xfId="10452" xr:uid="{00000000-0005-0000-0000-000002860000}"/>
    <cellStyle name="Normal 83 2 5 2 11 2" xfId="38223" xr:uid="{00000000-0005-0000-0000-000003860000}"/>
    <cellStyle name="Normal 83 2 5 2 12" xfId="17230" xr:uid="{00000000-0005-0000-0000-000004860000}"/>
    <cellStyle name="Normal 83 2 5 2 12 2" xfId="35131" xr:uid="{00000000-0005-0000-0000-000005860000}"/>
    <cellStyle name="Normal 83 2 5 2 13" xfId="8580" xr:uid="{00000000-0005-0000-0000-000006860000}"/>
    <cellStyle name="Normal 83 2 5 2 13 2" xfId="32276" xr:uid="{00000000-0005-0000-0000-000007860000}"/>
    <cellStyle name="Normal 83 2 5 2 14" xfId="6708" xr:uid="{00000000-0005-0000-0000-000008860000}"/>
    <cellStyle name="Normal 83 2 5 2 14 2" xfId="28532" xr:uid="{00000000-0005-0000-0000-000009860000}"/>
    <cellStyle name="Normal 83 2 5 2 15" xfId="4836" xr:uid="{00000000-0005-0000-0000-00000A860000}"/>
    <cellStyle name="Normal 83 2 5 2 15 2" xfId="20976" xr:uid="{00000000-0005-0000-0000-00000B860000}"/>
    <cellStyle name="Normal 83 2 5 2 16" xfId="2964" xr:uid="{00000000-0005-0000-0000-00000C860000}"/>
    <cellStyle name="Normal 83 2 5 2 17" xfId="19104" xr:uid="{00000000-0005-0000-0000-00000D860000}"/>
    <cellStyle name="Normal 83 2 5 2 2" xfId="1414" xr:uid="{00000000-0005-0000-0000-00000E860000}"/>
    <cellStyle name="Normal 83 2 5 2 2 10" xfId="8903" xr:uid="{00000000-0005-0000-0000-00000F860000}"/>
    <cellStyle name="Normal 83 2 5 2 2 10 2" xfId="32599" xr:uid="{00000000-0005-0000-0000-000010860000}"/>
    <cellStyle name="Normal 83 2 5 2 2 11" xfId="7031" xr:uid="{00000000-0005-0000-0000-000011860000}"/>
    <cellStyle name="Normal 83 2 5 2 2 11 2" xfId="28855" xr:uid="{00000000-0005-0000-0000-000012860000}"/>
    <cellStyle name="Normal 83 2 5 2 2 12" xfId="5159" xr:uid="{00000000-0005-0000-0000-000013860000}"/>
    <cellStyle name="Normal 83 2 5 2 2 12 2" xfId="21299" xr:uid="{00000000-0005-0000-0000-000014860000}"/>
    <cellStyle name="Normal 83 2 5 2 2 13" xfId="3287" xr:uid="{00000000-0005-0000-0000-000015860000}"/>
    <cellStyle name="Normal 83 2 5 2 2 14" xfId="19427" xr:uid="{00000000-0005-0000-0000-000016860000}"/>
    <cellStyle name="Normal 83 2 5 2 2 2" xfId="2285" xr:uid="{00000000-0005-0000-0000-000017860000}"/>
    <cellStyle name="Normal 83 2 5 2 2 2 10" xfId="4158" xr:uid="{00000000-0005-0000-0000-000018860000}"/>
    <cellStyle name="Normal 83 2 5 2 2 2 11" xfId="20298" xr:uid="{00000000-0005-0000-0000-000019860000}"/>
    <cellStyle name="Normal 83 2 5 2 2 2 2" xfId="2829" xr:uid="{00000000-0005-0000-0000-00001A860000}"/>
    <cellStyle name="Normal 83 2 5 2 2 2 2 2" xfId="16262" xr:uid="{00000000-0005-0000-0000-00001B860000}"/>
    <cellStyle name="Normal 83 2 5 2 2 2 2 2 2" xfId="43890" xr:uid="{00000000-0005-0000-0000-00001C860000}"/>
    <cellStyle name="Normal 83 2 5 2 2 2 2 2 3" xfId="38088" xr:uid="{00000000-0005-0000-0000-00001D860000}"/>
    <cellStyle name="Normal 83 2 5 2 2 2 2 2 4" xfId="32141" xr:uid="{00000000-0005-0000-0000-00001E860000}"/>
    <cellStyle name="Normal 83 2 5 2 2 2 2 2 5" xfId="26001" xr:uid="{00000000-0005-0000-0000-00001F860000}"/>
    <cellStyle name="Normal 83 2 5 2 2 2 2 3" xfId="13891" xr:uid="{00000000-0005-0000-0000-000020860000}"/>
    <cellStyle name="Normal 83 2 5 2 2 2 2 3 2" xfId="41519" xr:uid="{00000000-0005-0000-0000-000021860000}"/>
    <cellStyle name="Normal 83 2 5 2 2 2 2 3 3" xfId="27727" xr:uid="{00000000-0005-0000-0000-000022860000}"/>
    <cellStyle name="Normal 83 2 5 2 2 2 2 4" xfId="18967" xr:uid="{00000000-0005-0000-0000-000023860000}"/>
    <cellStyle name="Normal 83 2 5 2 2 2 2 4 2" xfId="36494" xr:uid="{00000000-0005-0000-0000-000024860000}"/>
    <cellStyle name="Normal 83 2 5 2 2 2 2 4 3" xfId="24585" xr:uid="{00000000-0005-0000-0000-000025860000}"/>
    <cellStyle name="Normal 83 2 5 2 2 2 2 5" xfId="10317" xr:uid="{00000000-0005-0000-0000-000026860000}"/>
    <cellStyle name="Normal 83 2 5 2 2 2 2 5 2" xfId="34013" xr:uid="{00000000-0005-0000-0000-000027860000}"/>
    <cellStyle name="Normal 83 2 5 2 2 2 2 6" xfId="8445" xr:uid="{00000000-0005-0000-0000-000028860000}"/>
    <cellStyle name="Normal 83 2 5 2 2 2 2 6 2" xfId="30269" xr:uid="{00000000-0005-0000-0000-000029860000}"/>
    <cellStyle name="Normal 83 2 5 2 2 2 2 7" xfId="6573" xr:uid="{00000000-0005-0000-0000-00002A860000}"/>
    <cellStyle name="Normal 83 2 5 2 2 2 2 7 2" xfId="22713" xr:uid="{00000000-0005-0000-0000-00002B860000}"/>
    <cellStyle name="Normal 83 2 5 2 2 2 2 8" xfId="4701" xr:uid="{00000000-0005-0000-0000-00002C860000}"/>
    <cellStyle name="Normal 83 2 5 2 2 2 2 9" xfId="20841" xr:uid="{00000000-0005-0000-0000-00002D860000}"/>
    <cellStyle name="Normal 83 2 5 2 2 2 3" xfId="13428" xr:uid="{00000000-0005-0000-0000-00002E860000}"/>
    <cellStyle name="Normal 83 2 5 2 2 2 3 2" xfId="41056" xr:uid="{00000000-0005-0000-0000-00002F860000}"/>
    <cellStyle name="Normal 83 2 5 2 2 2 3 3" xfId="37545" xr:uid="{00000000-0005-0000-0000-000030860000}"/>
    <cellStyle name="Normal 83 2 5 2 2 2 3 4" xfId="31598" xr:uid="{00000000-0005-0000-0000-000031860000}"/>
    <cellStyle name="Normal 83 2 5 2 2 2 3 5" xfId="25538" xr:uid="{00000000-0005-0000-0000-000032860000}"/>
    <cellStyle name="Normal 83 2 5 2 2 2 4" xfId="15799" xr:uid="{00000000-0005-0000-0000-000033860000}"/>
    <cellStyle name="Normal 83 2 5 2 2 2 4 2" xfId="43427" xr:uid="{00000000-0005-0000-0000-000034860000}"/>
    <cellStyle name="Normal 83 2 5 2 2 2 4 3" xfId="27235" xr:uid="{00000000-0005-0000-0000-000035860000}"/>
    <cellStyle name="Normal 83 2 5 2 2 2 5" xfId="11618" xr:uid="{00000000-0005-0000-0000-000036860000}"/>
    <cellStyle name="Normal 83 2 5 2 2 2 5 2" xfId="39381" xr:uid="{00000000-0005-0000-0000-000037860000}"/>
    <cellStyle name="Normal 83 2 5 2 2 2 5 3" xfId="24042" xr:uid="{00000000-0005-0000-0000-000038860000}"/>
    <cellStyle name="Normal 83 2 5 2 2 2 6" xfId="18424" xr:uid="{00000000-0005-0000-0000-000039860000}"/>
    <cellStyle name="Normal 83 2 5 2 2 2 6 2" xfId="36002" xr:uid="{00000000-0005-0000-0000-00003A860000}"/>
    <cellStyle name="Normal 83 2 5 2 2 2 7" xfId="9774" xr:uid="{00000000-0005-0000-0000-00003B860000}"/>
    <cellStyle name="Normal 83 2 5 2 2 2 7 2" xfId="33470" xr:uid="{00000000-0005-0000-0000-00003C860000}"/>
    <cellStyle name="Normal 83 2 5 2 2 2 8" xfId="7902" xr:uid="{00000000-0005-0000-0000-00003D860000}"/>
    <cellStyle name="Normal 83 2 5 2 2 2 8 2" xfId="29726" xr:uid="{00000000-0005-0000-0000-00003E860000}"/>
    <cellStyle name="Normal 83 2 5 2 2 2 9" xfId="6030" xr:uid="{00000000-0005-0000-0000-00003F860000}"/>
    <cellStyle name="Normal 83 2 5 2 2 2 9 2" xfId="22170" xr:uid="{00000000-0005-0000-0000-000040860000}"/>
    <cellStyle name="Normal 83 2 5 2 2 3" xfId="2590" xr:uid="{00000000-0005-0000-0000-000041860000}"/>
    <cellStyle name="Normal 83 2 5 2 2 3 10" xfId="20602" xr:uid="{00000000-0005-0000-0000-000042860000}"/>
    <cellStyle name="Normal 83 2 5 2 2 3 2" xfId="13663" xr:uid="{00000000-0005-0000-0000-000043860000}"/>
    <cellStyle name="Normal 83 2 5 2 2 3 2 2" xfId="41291" xr:uid="{00000000-0005-0000-0000-000044860000}"/>
    <cellStyle name="Normal 83 2 5 2 2 3 2 3" xfId="37849" xr:uid="{00000000-0005-0000-0000-000045860000}"/>
    <cellStyle name="Normal 83 2 5 2 2 3 2 4" xfId="31902" xr:uid="{00000000-0005-0000-0000-000046860000}"/>
    <cellStyle name="Normal 83 2 5 2 2 3 2 5" xfId="25773" xr:uid="{00000000-0005-0000-0000-000047860000}"/>
    <cellStyle name="Normal 83 2 5 2 2 3 3" xfId="16034" xr:uid="{00000000-0005-0000-0000-000048860000}"/>
    <cellStyle name="Normal 83 2 5 2 2 3 3 2" xfId="43662" xr:uid="{00000000-0005-0000-0000-000049860000}"/>
    <cellStyle name="Normal 83 2 5 2 2 3 3 3" xfId="27489" xr:uid="{00000000-0005-0000-0000-00004A860000}"/>
    <cellStyle name="Normal 83 2 5 2 2 3 4" xfId="11251" xr:uid="{00000000-0005-0000-0000-00004B860000}"/>
    <cellStyle name="Normal 83 2 5 2 2 3 4 2" xfId="39022" xr:uid="{00000000-0005-0000-0000-00004C860000}"/>
    <cellStyle name="Normal 83 2 5 2 2 3 4 3" xfId="24346" xr:uid="{00000000-0005-0000-0000-00004D860000}"/>
    <cellStyle name="Normal 83 2 5 2 2 3 5" xfId="18728" xr:uid="{00000000-0005-0000-0000-00004E860000}"/>
    <cellStyle name="Normal 83 2 5 2 2 3 5 2" xfId="36256" xr:uid="{00000000-0005-0000-0000-00004F860000}"/>
    <cellStyle name="Normal 83 2 5 2 2 3 6" xfId="10078" xr:uid="{00000000-0005-0000-0000-000050860000}"/>
    <cellStyle name="Normal 83 2 5 2 2 3 6 2" xfId="33774" xr:uid="{00000000-0005-0000-0000-000051860000}"/>
    <cellStyle name="Normal 83 2 5 2 2 3 7" xfId="8206" xr:uid="{00000000-0005-0000-0000-000052860000}"/>
    <cellStyle name="Normal 83 2 5 2 2 3 7 2" xfId="30030" xr:uid="{00000000-0005-0000-0000-000053860000}"/>
    <cellStyle name="Normal 83 2 5 2 2 3 8" xfId="6334" xr:uid="{00000000-0005-0000-0000-000054860000}"/>
    <cellStyle name="Normal 83 2 5 2 2 3 8 2" xfId="22474" xr:uid="{00000000-0005-0000-0000-000055860000}"/>
    <cellStyle name="Normal 83 2 5 2 2 3 9" xfId="4462" xr:uid="{00000000-0005-0000-0000-000056860000}"/>
    <cellStyle name="Normal 83 2 5 2 2 4" xfId="2046" xr:uid="{00000000-0005-0000-0000-000057860000}"/>
    <cellStyle name="Normal 83 2 5 2 2 4 2" xfId="15482" xr:uid="{00000000-0005-0000-0000-000058860000}"/>
    <cellStyle name="Normal 83 2 5 2 2 4 2 2" xfId="43110" xr:uid="{00000000-0005-0000-0000-000059860000}"/>
    <cellStyle name="Normal 83 2 5 2 2 4 2 3" xfId="31359" xr:uid="{00000000-0005-0000-0000-00005A860000}"/>
    <cellStyle name="Normal 83 2 5 2 2 4 2 4" xfId="28148" xr:uid="{00000000-0005-0000-0000-00005B860000}"/>
    <cellStyle name="Normal 83 2 5 2 2 4 3" xfId="13089" xr:uid="{00000000-0005-0000-0000-00005C860000}"/>
    <cellStyle name="Normal 83 2 5 2 2 4 3 2" xfId="40738" xr:uid="{00000000-0005-0000-0000-00005D860000}"/>
    <cellStyle name="Normal 83 2 5 2 2 4 3 3" xfId="23803" xr:uid="{00000000-0005-0000-0000-00005E860000}"/>
    <cellStyle name="Normal 83 2 5 2 2 4 4" xfId="18185" xr:uid="{00000000-0005-0000-0000-00005F860000}"/>
    <cellStyle name="Normal 83 2 5 2 2 4 4 2" xfId="37306" xr:uid="{00000000-0005-0000-0000-000060860000}"/>
    <cellStyle name="Normal 83 2 5 2 2 4 5" xfId="9535" xr:uid="{00000000-0005-0000-0000-000061860000}"/>
    <cellStyle name="Normal 83 2 5 2 2 4 5 2" xfId="33231" xr:uid="{00000000-0005-0000-0000-000062860000}"/>
    <cellStyle name="Normal 83 2 5 2 2 4 6" xfId="7663" xr:uid="{00000000-0005-0000-0000-000063860000}"/>
    <cellStyle name="Normal 83 2 5 2 2 4 6 2" xfId="29487" xr:uid="{00000000-0005-0000-0000-000064860000}"/>
    <cellStyle name="Normal 83 2 5 2 2 4 7" xfId="5791" xr:uid="{00000000-0005-0000-0000-000065860000}"/>
    <cellStyle name="Normal 83 2 5 2 2 4 7 2" xfId="21931" xr:uid="{00000000-0005-0000-0000-000066860000}"/>
    <cellStyle name="Normal 83 2 5 2 2 4 8" xfId="3919" xr:uid="{00000000-0005-0000-0000-000067860000}"/>
    <cellStyle name="Normal 83 2 5 2 2 4 9" xfId="20059" xr:uid="{00000000-0005-0000-0000-000068860000}"/>
    <cellStyle name="Normal 83 2 5 2 2 5" xfId="12347" xr:uid="{00000000-0005-0000-0000-000069860000}"/>
    <cellStyle name="Normal 83 2 5 2 2 5 2" xfId="40094" xr:uid="{00000000-0005-0000-0000-00006A860000}"/>
    <cellStyle name="Normal 83 2 5 2 2 5 3" xfId="30727" xr:uid="{00000000-0005-0000-0000-00006B860000}"/>
    <cellStyle name="Normal 83 2 5 2 2 5 4" xfId="25221" xr:uid="{00000000-0005-0000-0000-00006C860000}"/>
    <cellStyle name="Normal 83 2 5 2 2 6" xfId="14838" xr:uid="{00000000-0005-0000-0000-00006D860000}"/>
    <cellStyle name="Normal 83 2 5 2 2 6 2" xfId="42466" xr:uid="{00000000-0005-0000-0000-00006E860000}"/>
    <cellStyle name="Normal 83 2 5 2 2 6 3" xfId="34624" xr:uid="{00000000-0005-0000-0000-00006F860000}"/>
    <cellStyle name="Normal 83 2 5 2 2 6 4" xfId="26868" xr:uid="{00000000-0005-0000-0000-000070860000}"/>
    <cellStyle name="Normal 83 2 5 2 2 7" xfId="17058" xr:uid="{00000000-0005-0000-0000-000071860000}"/>
    <cellStyle name="Normal 83 2 5 2 2 7 2" xfId="44686" xr:uid="{00000000-0005-0000-0000-000072860000}"/>
    <cellStyle name="Normal 83 2 5 2 2 7 3" xfId="23171" xr:uid="{00000000-0005-0000-0000-000073860000}"/>
    <cellStyle name="Normal 83 2 5 2 2 8" xfId="10775" xr:uid="{00000000-0005-0000-0000-000074860000}"/>
    <cellStyle name="Normal 83 2 5 2 2 8 2" xfId="38546" xr:uid="{00000000-0005-0000-0000-000075860000}"/>
    <cellStyle name="Normal 83 2 5 2 2 9" xfId="17553" xr:uid="{00000000-0005-0000-0000-000076860000}"/>
    <cellStyle name="Normal 83 2 5 2 2 9 2" xfId="35636" xr:uid="{00000000-0005-0000-0000-000077860000}"/>
    <cellStyle name="Normal 83 2 5 2 3" xfId="1244" xr:uid="{00000000-0005-0000-0000-000078860000}"/>
    <cellStyle name="Normal 83 2 5 2 3 10" xfId="6861" xr:uid="{00000000-0005-0000-0000-000079860000}"/>
    <cellStyle name="Normal 83 2 5 2 3 10 2" xfId="28685" xr:uid="{00000000-0005-0000-0000-00007A860000}"/>
    <cellStyle name="Normal 83 2 5 2 3 11" xfId="4989" xr:uid="{00000000-0005-0000-0000-00007B860000}"/>
    <cellStyle name="Normal 83 2 5 2 3 11 2" xfId="21129" xr:uid="{00000000-0005-0000-0000-00007C860000}"/>
    <cellStyle name="Normal 83 2 5 2 3 12" xfId="3117" xr:uid="{00000000-0005-0000-0000-00007D860000}"/>
    <cellStyle name="Normal 83 2 5 2 3 13" xfId="19257" xr:uid="{00000000-0005-0000-0000-00007E860000}"/>
    <cellStyle name="Normal 83 2 5 2 3 2" xfId="2743" xr:uid="{00000000-0005-0000-0000-00007F860000}"/>
    <cellStyle name="Normal 83 2 5 2 3 2 10" xfId="20755" xr:uid="{00000000-0005-0000-0000-000080860000}"/>
    <cellStyle name="Normal 83 2 5 2 3 2 2" xfId="13808" xr:uid="{00000000-0005-0000-0000-000081860000}"/>
    <cellStyle name="Normal 83 2 5 2 3 2 2 2" xfId="41436" xr:uid="{00000000-0005-0000-0000-000082860000}"/>
    <cellStyle name="Normal 83 2 5 2 3 2 2 3" xfId="38002" xr:uid="{00000000-0005-0000-0000-000083860000}"/>
    <cellStyle name="Normal 83 2 5 2 3 2 2 4" xfId="32055" xr:uid="{00000000-0005-0000-0000-000084860000}"/>
    <cellStyle name="Normal 83 2 5 2 3 2 2 5" xfId="25918" xr:uid="{00000000-0005-0000-0000-000085860000}"/>
    <cellStyle name="Normal 83 2 5 2 3 2 3" xfId="16179" xr:uid="{00000000-0005-0000-0000-000086860000}"/>
    <cellStyle name="Normal 83 2 5 2 3 2 3 2" xfId="43807" xr:uid="{00000000-0005-0000-0000-000087860000}"/>
    <cellStyle name="Normal 83 2 5 2 3 2 3 3" xfId="27642" xr:uid="{00000000-0005-0000-0000-000088860000}"/>
    <cellStyle name="Normal 83 2 5 2 3 2 4" xfId="11081" xr:uid="{00000000-0005-0000-0000-000089860000}"/>
    <cellStyle name="Normal 83 2 5 2 3 2 4 2" xfId="38852" xr:uid="{00000000-0005-0000-0000-00008A860000}"/>
    <cellStyle name="Normal 83 2 5 2 3 2 4 3" xfId="24499" xr:uid="{00000000-0005-0000-0000-00008B860000}"/>
    <cellStyle name="Normal 83 2 5 2 3 2 5" xfId="18881" xr:uid="{00000000-0005-0000-0000-00008C860000}"/>
    <cellStyle name="Normal 83 2 5 2 3 2 5 2" xfId="36409" xr:uid="{00000000-0005-0000-0000-00008D860000}"/>
    <cellStyle name="Normal 83 2 5 2 3 2 6" xfId="10231" xr:uid="{00000000-0005-0000-0000-00008E860000}"/>
    <cellStyle name="Normal 83 2 5 2 3 2 6 2" xfId="33927" xr:uid="{00000000-0005-0000-0000-00008F860000}"/>
    <cellStyle name="Normal 83 2 5 2 3 2 7" xfId="8359" xr:uid="{00000000-0005-0000-0000-000090860000}"/>
    <cellStyle name="Normal 83 2 5 2 3 2 7 2" xfId="30183" xr:uid="{00000000-0005-0000-0000-000091860000}"/>
    <cellStyle name="Normal 83 2 5 2 3 2 8" xfId="6487" xr:uid="{00000000-0005-0000-0000-000092860000}"/>
    <cellStyle name="Normal 83 2 5 2 3 2 8 2" xfId="22627" xr:uid="{00000000-0005-0000-0000-000093860000}"/>
    <cellStyle name="Normal 83 2 5 2 3 2 9" xfId="4615" xr:uid="{00000000-0005-0000-0000-000094860000}"/>
    <cellStyle name="Normal 83 2 5 2 3 3" xfId="2199" xr:uid="{00000000-0005-0000-0000-000095860000}"/>
    <cellStyle name="Normal 83 2 5 2 3 3 2" xfId="15144" xr:uid="{00000000-0005-0000-0000-000096860000}"/>
    <cellStyle name="Normal 83 2 5 2 3 3 2 2" xfId="42772" xr:uid="{00000000-0005-0000-0000-000097860000}"/>
    <cellStyle name="Normal 83 2 5 2 3 3 2 3" xfId="31512" xr:uid="{00000000-0005-0000-0000-000098860000}"/>
    <cellStyle name="Normal 83 2 5 2 3 3 2 4" xfId="28274" xr:uid="{00000000-0005-0000-0000-000099860000}"/>
    <cellStyle name="Normal 83 2 5 2 3 3 3" xfId="12666" xr:uid="{00000000-0005-0000-0000-00009A860000}"/>
    <cellStyle name="Normal 83 2 5 2 3 3 3 2" xfId="40400" xr:uid="{00000000-0005-0000-0000-00009B860000}"/>
    <cellStyle name="Normal 83 2 5 2 3 3 3 3" xfId="23956" xr:uid="{00000000-0005-0000-0000-00009C860000}"/>
    <cellStyle name="Normal 83 2 5 2 3 3 4" xfId="18338" xr:uid="{00000000-0005-0000-0000-00009D860000}"/>
    <cellStyle name="Normal 83 2 5 2 3 3 4 2" xfId="37459" xr:uid="{00000000-0005-0000-0000-00009E860000}"/>
    <cellStyle name="Normal 83 2 5 2 3 3 5" xfId="9688" xr:uid="{00000000-0005-0000-0000-00009F860000}"/>
    <cellStyle name="Normal 83 2 5 2 3 3 5 2" xfId="33384" xr:uid="{00000000-0005-0000-0000-0000A0860000}"/>
    <cellStyle name="Normal 83 2 5 2 3 3 6" xfId="7816" xr:uid="{00000000-0005-0000-0000-0000A1860000}"/>
    <cellStyle name="Normal 83 2 5 2 3 3 6 2" xfId="29640" xr:uid="{00000000-0005-0000-0000-0000A2860000}"/>
    <cellStyle name="Normal 83 2 5 2 3 3 7" xfId="5944" xr:uid="{00000000-0005-0000-0000-0000A3860000}"/>
    <cellStyle name="Normal 83 2 5 2 3 3 7 2" xfId="22084" xr:uid="{00000000-0005-0000-0000-0000A4860000}"/>
    <cellStyle name="Normal 83 2 5 2 3 3 8" xfId="4072" xr:uid="{00000000-0005-0000-0000-0000A5860000}"/>
    <cellStyle name="Normal 83 2 5 2 3 3 9" xfId="20212" xr:uid="{00000000-0005-0000-0000-0000A6860000}"/>
    <cellStyle name="Normal 83 2 5 2 3 4" xfId="12177" xr:uid="{00000000-0005-0000-0000-0000A7860000}"/>
    <cellStyle name="Normal 83 2 5 2 3 4 2" xfId="39924" xr:uid="{00000000-0005-0000-0000-0000A8860000}"/>
    <cellStyle name="Normal 83 2 5 2 3 4 3" xfId="30557" xr:uid="{00000000-0005-0000-0000-0000A9860000}"/>
    <cellStyle name="Normal 83 2 5 2 3 4 4" xfId="24883" xr:uid="{00000000-0005-0000-0000-0000AA860000}"/>
    <cellStyle name="Normal 83 2 5 2 3 5" xfId="14668" xr:uid="{00000000-0005-0000-0000-0000AB860000}"/>
    <cellStyle name="Normal 83 2 5 2 3 5 2" xfId="42296" xr:uid="{00000000-0005-0000-0000-0000AC860000}"/>
    <cellStyle name="Normal 83 2 5 2 3 5 3" xfId="34454" xr:uid="{00000000-0005-0000-0000-0000AD860000}"/>
    <cellStyle name="Normal 83 2 5 2 3 5 4" xfId="26676" xr:uid="{00000000-0005-0000-0000-0000AE860000}"/>
    <cellStyle name="Normal 83 2 5 2 3 6" xfId="16888" xr:uid="{00000000-0005-0000-0000-0000AF860000}"/>
    <cellStyle name="Normal 83 2 5 2 3 6 2" xfId="44516" xr:uid="{00000000-0005-0000-0000-0000B0860000}"/>
    <cellStyle name="Normal 83 2 5 2 3 6 3" xfId="23001" xr:uid="{00000000-0005-0000-0000-0000B1860000}"/>
    <cellStyle name="Normal 83 2 5 2 3 7" xfId="10605" xr:uid="{00000000-0005-0000-0000-0000B2860000}"/>
    <cellStyle name="Normal 83 2 5 2 3 7 2" xfId="38376" xr:uid="{00000000-0005-0000-0000-0000B3860000}"/>
    <cellStyle name="Normal 83 2 5 2 3 8" xfId="17383" xr:uid="{00000000-0005-0000-0000-0000B4860000}"/>
    <cellStyle name="Normal 83 2 5 2 3 8 2" xfId="35444" xr:uid="{00000000-0005-0000-0000-0000B5860000}"/>
    <cellStyle name="Normal 83 2 5 2 3 9" xfId="8733" xr:uid="{00000000-0005-0000-0000-0000B6860000}"/>
    <cellStyle name="Normal 83 2 5 2 3 9 2" xfId="32429" xr:uid="{00000000-0005-0000-0000-0000B7860000}"/>
    <cellStyle name="Normal 83 2 5 2 4" xfId="1877" xr:uid="{00000000-0005-0000-0000-0000B8860000}"/>
    <cellStyle name="Normal 83 2 5 2 4 10" xfId="3750" xr:uid="{00000000-0005-0000-0000-0000B9860000}"/>
    <cellStyle name="Normal 83 2 5 2 4 11" xfId="19890" xr:uid="{00000000-0005-0000-0000-0000BA860000}"/>
    <cellStyle name="Normal 83 2 5 2 4 2" xfId="12563" xr:uid="{00000000-0005-0000-0000-0000BB860000}"/>
    <cellStyle name="Normal 83 2 5 2 4 2 2" xfId="15052" xr:uid="{00000000-0005-0000-0000-0000BC860000}"/>
    <cellStyle name="Normal 83 2 5 2 4 2 2 2" xfId="42680" xr:uid="{00000000-0005-0000-0000-0000BD860000}"/>
    <cellStyle name="Normal 83 2 5 2 4 2 3" xfId="40308" xr:uid="{00000000-0005-0000-0000-0000BE860000}"/>
    <cellStyle name="Normal 83 2 5 2 4 2 4" xfId="37137" xr:uid="{00000000-0005-0000-0000-0000BF860000}"/>
    <cellStyle name="Normal 83 2 5 2 4 2 5" xfId="31190" xr:uid="{00000000-0005-0000-0000-0000C0860000}"/>
    <cellStyle name="Normal 83 2 5 2 4 2 6" xfId="24791" xr:uid="{00000000-0005-0000-0000-0000C1860000}"/>
    <cellStyle name="Normal 83 2 5 2 4 3" xfId="12024" xr:uid="{00000000-0005-0000-0000-0000C2860000}"/>
    <cellStyle name="Normal 83 2 5 2 4 3 2" xfId="39771" xr:uid="{00000000-0005-0000-0000-0000C3860000}"/>
    <cellStyle name="Normal 83 2 5 2 4 3 3" xfId="34301" xr:uid="{00000000-0005-0000-0000-0000C4860000}"/>
    <cellStyle name="Normal 83 2 5 2 4 3 4" xfId="26550" xr:uid="{00000000-0005-0000-0000-0000C5860000}"/>
    <cellStyle name="Normal 83 2 5 2 4 4" xfId="14515" xr:uid="{00000000-0005-0000-0000-0000C6860000}"/>
    <cellStyle name="Normal 83 2 5 2 4 4 2" xfId="42143" xr:uid="{00000000-0005-0000-0000-0000C7860000}"/>
    <cellStyle name="Normal 83 2 5 2 4 4 3" xfId="23634" xr:uid="{00000000-0005-0000-0000-0000C8860000}"/>
    <cellStyle name="Normal 83 2 5 2 4 5" xfId="11404" xr:uid="{00000000-0005-0000-0000-0000C9860000}"/>
    <cellStyle name="Normal 83 2 5 2 4 5 2" xfId="39175" xr:uid="{00000000-0005-0000-0000-0000CA860000}"/>
    <cellStyle name="Normal 83 2 5 2 4 6" xfId="18016" xr:uid="{00000000-0005-0000-0000-0000CB860000}"/>
    <cellStyle name="Normal 83 2 5 2 4 6 2" xfId="35318" xr:uid="{00000000-0005-0000-0000-0000CC860000}"/>
    <cellStyle name="Normal 83 2 5 2 4 7" xfId="9366" xr:uid="{00000000-0005-0000-0000-0000CD860000}"/>
    <cellStyle name="Normal 83 2 5 2 4 7 2" xfId="33062" xr:uid="{00000000-0005-0000-0000-0000CE860000}"/>
    <cellStyle name="Normal 83 2 5 2 4 8" xfId="7494" xr:uid="{00000000-0005-0000-0000-0000CF860000}"/>
    <cellStyle name="Normal 83 2 5 2 4 8 2" xfId="29318" xr:uid="{00000000-0005-0000-0000-0000D0860000}"/>
    <cellStyle name="Normal 83 2 5 2 4 9" xfId="5622" xr:uid="{00000000-0005-0000-0000-0000D1860000}"/>
    <cellStyle name="Normal 83 2 5 2 4 9 2" xfId="21762" xr:uid="{00000000-0005-0000-0000-0000D2860000}"/>
    <cellStyle name="Normal 83 2 5 2 5" xfId="2421" xr:uid="{00000000-0005-0000-0000-0000D3860000}"/>
    <cellStyle name="Normal 83 2 5 2 5 10" xfId="20433" xr:uid="{00000000-0005-0000-0000-0000D4860000}"/>
    <cellStyle name="Normal 83 2 5 2 5 2" xfId="13508" xr:uid="{00000000-0005-0000-0000-0000D5860000}"/>
    <cellStyle name="Normal 83 2 5 2 5 2 2" xfId="41136" xr:uid="{00000000-0005-0000-0000-0000D6860000}"/>
    <cellStyle name="Normal 83 2 5 2 5 2 3" xfId="37680" xr:uid="{00000000-0005-0000-0000-0000D7860000}"/>
    <cellStyle name="Normal 83 2 5 2 5 2 4" xfId="31733" xr:uid="{00000000-0005-0000-0000-0000D8860000}"/>
    <cellStyle name="Normal 83 2 5 2 5 2 5" xfId="25618" xr:uid="{00000000-0005-0000-0000-0000D9860000}"/>
    <cellStyle name="Normal 83 2 5 2 5 3" xfId="15879" xr:uid="{00000000-0005-0000-0000-0000DA860000}"/>
    <cellStyle name="Normal 83 2 5 2 5 3 2" xfId="43507" xr:uid="{00000000-0005-0000-0000-0000DB860000}"/>
    <cellStyle name="Normal 83 2 5 2 5 3 3" xfId="27320" xr:uid="{00000000-0005-0000-0000-0000DC860000}"/>
    <cellStyle name="Normal 83 2 5 2 5 4" xfId="10928" xr:uid="{00000000-0005-0000-0000-0000DD860000}"/>
    <cellStyle name="Normal 83 2 5 2 5 4 2" xfId="38699" xr:uid="{00000000-0005-0000-0000-0000DE860000}"/>
    <cellStyle name="Normal 83 2 5 2 5 4 3" xfId="24177" xr:uid="{00000000-0005-0000-0000-0000DF860000}"/>
    <cellStyle name="Normal 83 2 5 2 5 5" xfId="18559" xr:uid="{00000000-0005-0000-0000-0000E0860000}"/>
    <cellStyle name="Normal 83 2 5 2 5 5 2" xfId="36087" xr:uid="{00000000-0005-0000-0000-0000E1860000}"/>
    <cellStyle name="Normal 83 2 5 2 5 6" xfId="9909" xr:uid="{00000000-0005-0000-0000-0000E2860000}"/>
    <cellStyle name="Normal 83 2 5 2 5 6 2" xfId="33605" xr:uid="{00000000-0005-0000-0000-0000E3860000}"/>
    <cellStyle name="Normal 83 2 5 2 5 7" xfId="8037" xr:uid="{00000000-0005-0000-0000-0000E4860000}"/>
    <cellStyle name="Normal 83 2 5 2 5 7 2" xfId="29861" xr:uid="{00000000-0005-0000-0000-0000E5860000}"/>
    <cellStyle name="Normal 83 2 5 2 5 8" xfId="6165" xr:uid="{00000000-0005-0000-0000-0000E6860000}"/>
    <cellStyle name="Normal 83 2 5 2 5 8 2" xfId="22305" xr:uid="{00000000-0005-0000-0000-0000E7860000}"/>
    <cellStyle name="Normal 83 2 5 2 5 9" xfId="4293" xr:uid="{00000000-0005-0000-0000-0000E8860000}"/>
    <cellStyle name="Normal 83 2 5 2 6" xfId="1720" xr:uid="{00000000-0005-0000-0000-0000E9860000}"/>
    <cellStyle name="Normal 83 2 5 2 6 2" xfId="16430" xr:uid="{00000000-0005-0000-0000-0000EA860000}"/>
    <cellStyle name="Normal 83 2 5 2 6 2 2" xfId="44058" xr:uid="{00000000-0005-0000-0000-0000EB860000}"/>
    <cellStyle name="Normal 83 2 5 2 6 2 3" xfId="31033" xr:uid="{00000000-0005-0000-0000-0000EC860000}"/>
    <cellStyle name="Normal 83 2 5 2 6 2 4" xfId="26169" xr:uid="{00000000-0005-0000-0000-0000ED860000}"/>
    <cellStyle name="Normal 83 2 5 2 6 3" xfId="14059" xr:uid="{00000000-0005-0000-0000-0000EE860000}"/>
    <cellStyle name="Normal 83 2 5 2 6 3 2" xfId="41687" xr:uid="{00000000-0005-0000-0000-0000EF860000}"/>
    <cellStyle name="Normal 83 2 5 2 6 3 3" xfId="27900" xr:uid="{00000000-0005-0000-0000-0000F0860000}"/>
    <cellStyle name="Normal 83 2 5 2 6 4" xfId="17859" xr:uid="{00000000-0005-0000-0000-0000F1860000}"/>
    <cellStyle name="Normal 83 2 5 2 6 4 2" xfId="36667" xr:uid="{00000000-0005-0000-0000-0000F2860000}"/>
    <cellStyle name="Normal 83 2 5 2 6 4 3" xfId="23477" xr:uid="{00000000-0005-0000-0000-0000F3860000}"/>
    <cellStyle name="Normal 83 2 5 2 6 5" xfId="9209" xr:uid="{00000000-0005-0000-0000-0000F4860000}"/>
    <cellStyle name="Normal 83 2 5 2 6 5 2" xfId="32905" xr:uid="{00000000-0005-0000-0000-0000F5860000}"/>
    <cellStyle name="Normal 83 2 5 2 6 6" xfId="7337" xr:uid="{00000000-0005-0000-0000-0000F6860000}"/>
    <cellStyle name="Normal 83 2 5 2 6 6 2" xfId="29161" xr:uid="{00000000-0005-0000-0000-0000F7860000}"/>
    <cellStyle name="Normal 83 2 5 2 6 7" xfId="5465" xr:uid="{00000000-0005-0000-0000-0000F8860000}"/>
    <cellStyle name="Normal 83 2 5 2 6 7 2" xfId="21605" xr:uid="{00000000-0005-0000-0000-0000F9860000}"/>
    <cellStyle name="Normal 83 2 5 2 6 8" xfId="3593" xr:uid="{00000000-0005-0000-0000-0000FA860000}"/>
    <cellStyle name="Normal 83 2 5 2 6 9" xfId="19733" xr:uid="{00000000-0005-0000-0000-0000FB860000}"/>
    <cellStyle name="Normal 83 2 5 2 7" xfId="1567" xr:uid="{00000000-0005-0000-0000-0000FC860000}"/>
    <cellStyle name="Normal 83 2 5 2 7 2" xfId="14991" xr:uid="{00000000-0005-0000-0000-0000FD860000}"/>
    <cellStyle name="Normal 83 2 5 2 7 2 2" xfId="42619" xr:uid="{00000000-0005-0000-0000-0000FE860000}"/>
    <cellStyle name="Normal 83 2 5 2 7 2 3" xfId="30880" xr:uid="{00000000-0005-0000-0000-0000FF860000}"/>
    <cellStyle name="Normal 83 2 5 2 7 2 4" xfId="28105" xr:uid="{00000000-0005-0000-0000-000000870000}"/>
    <cellStyle name="Normal 83 2 5 2 7 3" xfId="12500" xr:uid="{00000000-0005-0000-0000-000001870000}"/>
    <cellStyle name="Normal 83 2 5 2 7 3 2" xfId="40247" xr:uid="{00000000-0005-0000-0000-000002870000}"/>
    <cellStyle name="Normal 83 2 5 2 7 3 3" xfId="23324" xr:uid="{00000000-0005-0000-0000-000003870000}"/>
    <cellStyle name="Normal 83 2 5 2 7 4" xfId="17706" xr:uid="{00000000-0005-0000-0000-000004870000}"/>
    <cellStyle name="Normal 83 2 5 2 7 4 2" xfId="35284" xr:uid="{00000000-0005-0000-0000-000005870000}"/>
    <cellStyle name="Normal 83 2 5 2 7 5" xfId="9056" xr:uid="{00000000-0005-0000-0000-000006870000}"/>
    <cellStyle name="Normal 83 2 5 2 7 5 2" xfId="32752" xr:uid="{00000000-0005-0000-0000-000007870000}"/>
    <cellStyle name="Normal 83 2 5 2 7 6" xfId="7184" xr:uid="{00000000-0005-0000-0000-000008870000}"/>
    <cellStyle name="Normal 83 2 5 2 7 6 2" xfId="29008" xr:uid="{00000000-0005-0000-0000-000009870000}"/>
    <cellStyle name="Normal 83 2 5 2 7 7" xfId="5312" xr:uid="{00000000-0005-0000-0000-00000A870000}"/>
    <cellStyle name="Normal 83 2 5 2 7 7 2" xfId="21452" xr:uid="{00000000-0005-0000-0000-00000B870000}"/>
    <cellStyle name="Normal 83 2 5 2 7 8" xfId="3440" xr:uid="{00000000-0005-0000-0000-00000C870000}"/>
    <cellStyle name="Normal 83 2 5 2 7 9" xfId="19580" xr:uid="{00000000-0005-0000-0000-00000D870000}"/>
    <cellStyle name="Normal 83 2 5 2 8" xfId="11871" xr:uid="{00000000-0005-0000-0000-00000E870000}"/>
    <cellStyle name="Normal 83 2 5 2 8 2" xfId="39620" xr:uid="{00000000-0005-0000-0000-00000F870000}"/>
    <cellStyle name="Normal 83 2 5 2 8 3" xfId="36980" xr:uid="{00000000-0005-0000-0000-000010870000}"/>
    <cellStyle name="Normal 83 2 5 2 8 4" xfId="30404" xr:uid="{00000000-0005-0000-0000-000011870000}"/>
    <cellStyle name="Normal 83 2 5 2 8 5" xfId="24730" xr:uid="{00000000-0005-0000-0000-000012870000}"/>
    <cellStyle name="Normal 83 2 5 2 9" xfId="14362" xr:uid="{00000000-0005-0000-0000-000013870000}"/>
    <cellStyle name="Normal 83 2 5 2 9 2" xfId="41990" xr:uid="{00000000-0005-0000-0000-000014870000}"/>
    <cellStyle name="Normal 83 2 5 2 9 3" xfId="34148" xr:uid="{00000000-0005-0000-0000-000015870000}"/>
    <cellStyle name="Normal 83 2 5 2 9 4" xfId="26516" xr:uid="{00000000-0005-0000-0000-000016870000}"/>
    <cellStyle name="Normal 83 2 5 3" xfId="1040" xr:uid="{00000000-0005-0000-0000-000017870000}"/>
    <cellStyle name="Normal 83 2 5 3 10" xfId="16685" xr:uid="{00000000-0005-0000-0000-000018870000}"/>
    <cellStyle name="Normal 83 2 5 3 10 2" xfId="44313" xr:uid="{00000000-0005-0000-0000-000019870000}"/>
    <cellStyle name="Normal 83 2 5 3 10 3" xfId="22798" xr:uid="{00000000-0005-0000-0000-00001A870000}"/>
    <cellStyle name="Normal 83 2 5 3 11" xfId="10402" xr:uid="{00000000-0005-0000-0000-00001B870000}"/>
    <cellStyle name="Normal 83 2 5 3 11 2" xfId="38173" xr:uid="{00000000-0005-0000-0000-00001C870000}"/>
    <cellStyle name="Normal 83 2 5 3 12" xfId="17180" xr:uid="{00000000-0005-0000-0000-00001D870000}"/>
    <cellStyle name="Normal 83 2 5 3 12 2" xfId="35081" xr:uid="{00000000-0005-0000-0000-00001E870000}"/>
    <cellStyle name="Normal 83 2 5 3 13" xfId="8530" xr:uid="{00000000-0005-0000-0000-00001F870000}"/>
    <cellStyle name="Normal 83 2 5 3 13 2" xfId="32226" xr:uid="{00000000-0005-0000-0000-000020870000}"/>
    <cellStyle name="Normal 83 2 5 3 14" xfId="6658" xr:uid="{00000000-0005-0000-0000-000021870000}"/>
    <cellStyle name="Normal 83 2 5 3 14 2" xfId="28482" xr:uid="{00000000-0005-0000-0000-000022870000}"/>
    <cellStyle name="Normal 83 2 5 3 15" xfId="4786" xr:uid="{00000000-0005-0000-0000-000023870000}"/>
    <cellStyle name="Normal 83 2 5 3 15 2" xfId="20926" xr:uid="{00000000-0005-0000-0000-000024870000}"/>
    <cellStyle name="Normal 83 2 5 3 16" xfId="2914" xr:uid="{00000000-0005-0000-0000-000025870000}"/>
    <cellStyle name="Normal 83 2 5 3 17" xfId="19054" xr:uid="{00000000-0005-0000-0000-000026870000}"/>
    <cellStyle name="Normal 83 2 5 3 2" xfId="1364" xr:uid="{00000000-0005-0000-0000-000027870000}"/>
    <cellStyle name="Normal 83 2 5 3 2 10" xfId="6981" xr:uid="{00000000-0005-0000-0000-000028870000}"/>
    <cellStyle name="Normal 83 2 5 3 2 10 2" xfId="28805" xr:uid="{00000000-0005-0000-0000-000029870000}"/>
    <cellStyle name="Normal 83 2 5 3 2 11" xfId="5109" xr:uid="{00000000-0005-0000-0000-00002A870000}"/>
    <cellStyle name="Normal 83 2 5 3 2 11 2" xfId="21249" xr:uid="{00000000-0005-0000-0000-00002B870000}"/>
    <cellStyle name="Normal 83 2 5 3 2 12" xfId="3237" xr:uid="{00000000-0005-0000-0000-00002C870000}"/>
    <cellStyle name="Normal 83 2 5 3 2 13" xfId="19377" xr:uid="{00000000-0005-0000-0000-00002D870000}"/>
    <cellStyle name="Normal 83 2 5 3 2 2" xfId="2540" xr:uid="{00000000-0005-0000-0000-00002E870000}"/>
    <cellStyle name="Normal 83 2 5 3 2 2 10" xfId="20552" xr:uid="{00000000-0005-0000-0000-00002F870000}"/>
    <cellStyle name="Normal 83 2 5 3 2 2 2" xfId="13613" xr:uid="{00000000-0005-0000-0000-000030870000}"/>
    <cellStyle name="Normal 83 2 5 3 2 2 2 2" xfId="41241" xr:uid="{00000000-0005-0000-0000-000031870000}"/>
    <cellStyle name="Normal 83 2 5 3 2 2 2 3" xfId="37799" xr:uid="{00000000-0005-0000-0000-000032870000}"/>
    <cellStyle name="Normal 83 2 5 3 2 2 2 4" xfId="31852" xr:uid="{00000000-0005-0000-0000-000033870000}"/>
    <cellStyle name="Normal 83 2 5 3 2 2 2 5" xfId="25723" xr:uid="{00000000-0005-0000-0000-000034870000}"/>
    <cellStyle name="Normal 83 2 5 3 2 2 3" xfId="15984" xr:uid="{00000000-0005-0000-0000-000035870000}"/>
    <cellStyle name="Normal 83 2 5 3 2 2 3 2" xfId="43612" xr:uid="{00000000-0005-0000-0000-000036870000}"/>
    <cellStyle name="Normal 83 2 5 3 2 2 3 3" xfId="27439" xr:uid="{00000000-0005-0000-0000-000037870000}"/>
    <cellStyle name="Normal 83 2 5 3 2 2 4" xfId="11201" xr:uid="{00000000-0005-0000-0000-000038870000}"/>
    <cellStyle name="Normal 83 2 5 3 2 2 4 2" xfId="38972" xr:uid="{00000000-0005-0000-0000-000039870000}"/>
    <cellStyle name="Normal 83 2 5 3 2 2 4 3" xfId="24296" xr:uid="{00000000-0005-0000-0000-00003A870000}"/>
    <cellStyle name="Normal 83 2 5 3 2 2 5" xfId="18678" xr:uid="{00000000-0005-0000-0000-00003B870000}"/>
    <cellStyle name="Normal 83 2 5 3 2 2 5 2" xfId="36206" xr:uid="{00000000-0005-0000-0000-00003C870000}"/>
    <cellStyle name="Normal 83 2 5 3 2 2 6" xfId="10028" xr:uid="{00000000-0005-0000-0000-00003D870000}"/>
    <cellStyle name="Normal 83 2 5 3 2 2 6 2" xfId="33724" xr:uid="{00000000-0005-0000-0000-00003E870000}"/>
    <cellStyle name="Normal 83 2 5 3 2 2 7" xfId="8156" xr:uid="{00000000-0005-0000-0000-00003F870000}"/>
    <cellStyle name="Normal 83 2 5 3 2 2 7 2" xfId="29980" xr:uid="{00000000-0005-0000-0000-000040870000}"/>
    <cellStyle name="Normal 83 2 5 3 2 2 8" xfId="6284" xr:uid="{00000000-0005-0000-0000-000041870000}"/>
    <cellStyle name="Normal 83 2 5 3 2 2 8 2" xfId="22424" xr:uid="{00000000-0005-0000-0000-000042870000}"/>
    <cellStyle name="Normal 83 2 5 3 2 2 9" xfId="4412" xr:uid="{00000000-0005-0000-0000-000043870000}"/>
    <cellStyle name="Normal 83 2 5 3 2 3" xfId="1996" xr:uid="{00000000-0005-0000-0000-000044870000}"/>
    <cellStyle name="Normal 83 2 5 3 2 3 2" xfId="15506" xr:uid="{00000000-0005-0000-0000-000045870000}"/>
    <cellStyle name="Normal 83 2 5 3 2 3 2 2" xfId="43134" xr:uid="{00000000-0005-0000-0000-000046870000}"/>
    <cellStyle name="Normal 83 2 5 3 2 3 2 3" xfId="31309" xr:uid="{00000000-0005-0000-0000-000047870000}"/>
    <cellStyle name="Normal 83 2 5 3 2 3 2 4" xfId="28247" xr:uid="{00000000-0005-0000-0000-000048870000}"/>
    <cellStyle name="Normal 83 2 5 3 2 3 3" xfId="13114" xr:uid="{00000000-0005-0000-0000-000049870000}"/>
    <cellStyle name="Normal 83 2 5 3 2 3 3 2" xfId="40762" xr:uid="{00000000-0005-0000-0000-00004A870000}"/>
    <cellStyle name="Normal 83 2 5 3 2 3 3 3" xfId="23753" xr:uid="{00000000-0005-0000-0000-00004B870000}"/>
    <cellStyle name="Normal 83 2 5 3 2 3 4" xfId="18135" xr:uid="{00000000-0005-0000-0000-00004C870000}"/>
    <cellStyle name="Normal 83 2 5 3 2 3 4 2" xfId="37256" xr:uid="{00000000-0005-0000-0000-00004D870000}"/>
    <cellStyle name="Normal 83 2 5 3 2 3 5" xfId="9485" xr:uid="{00000000-0005-0000-0000-00004E870000}"/>
    <cellStyle name="Normal 83 2 5 3 2 3 5 2" xfId="33181" xr:uid="{00000000-0005-0000-0000-00004F870000}"/>
    <cellStyle name="Normal 83 2 5 3 2 3 6" xfId="7613" xr:uid="{00000000-0005-0000-0000-000050870000}"/>
    <cellStyle name="Normal 83 2 5 3 2 3 6 2" xfId="29437" xr:uid="{00000000-0005-0000-0000-000051870000}"/>
    <cellStyle name="Normal 83 2 5 3 2 3 7" xfId="5741" xr:uid="{00000000-0005-0000-0000-000052870000}"/>
    <cellStyle name="Normal 83 2 5 3 2 3 7 2" xfId="21881" xr:uid="{00000000-0005-0000-0000-000053870000}"/>
    <cellStyle name="Normal 83 2 5 3 2 3 8" xfId="3869" xr:uid="{00000000-0005-0000-0000-000054870000}"/>
    <cellStyle name="Normal 83 2 5 3 2 3 9" xfId="20009" xr:uid="{00000000-0005-0000-0000-000055870000}"/>
    <cellStyle name="Normal 83 2 5 3 2 4" xfId="12297" xr:uid="{00000000-0005-0000-0000-000056870000}"/>
    <cellStyle name="Normal 83 2 5 3 2 4 2" xfId="40044" xr:uid="{00000000-0005-0000-0000-000057870000}"/>
    <cellStyle name="Normal 83 2 5 3 2 4 3" xfId="30677" xr:uid="{00000000-0005-0000-0000-000058870000}"/>
    <cellStyle name="Normal 83 2 5 3 2 4 4" xfId="25245" xr:uid="{00000000-0005-0000-0000-000059870000}"/>
    <cellStyle name="Normal 83 2 5 3 2 5" xfId="14788" xr:uid="{00000000-0005-0000-0000-00005A870000}"/>
    <cellStyle name="Normal 83 2 5 3 2 5 2" xfId="42416" xr:uid="{00000000-0005-0000-0000-00005B870000}"/>
    <cellStyle name="Normal 83 2 5 3 2 5 3" xfId="34574" xr:uid="{00000000-0005-0000-0000-00005C870000}"/>
    <cellStyle name="Normal 83 2 5 3 2 5 4" xfId="26783" xr:uid="{00000000-0005-0000-0000-00005D870000}"/>
    <cellStyle name="Normal 83 2 5 3 2 6" xfId="17008" xr:uid="{00000000-0005-0000-0000-00005E870000}"/>
    <cellStyle name="Normal 83 2 5 3 2 6 2" xfId="44636" xr:uid="{00000000-0005-0000-0000-00005F870000}"/>
    <cellStyle name="Normal 83 2 5 3 2 6 3" xfId="23121" xr:uid="{00000000-0005-0000-0000-000060870000}"/>
    <cellStyle name="Normal 83 2 5 3 2 7" xfId="10725" xr:uid="{00000000-0005-0000-0000-000061870000}"/>
    <cellStyle name="Normal 83 2 5 3 2 7 2" xfId="38496" xr:uid="{00000000-0005-0000-0000-000062870000}"/>
    <cellStyle name="Normal 83 2 5 3 2 8" xfId="17503" xr:uid="{00000000-0005-0000-0000-000063870000}"/>
    <cellStyle name="Normal 83 2 5 3 2 8 2" xfId="35551" xr:uid="{00000000-0005-0000-0000-000064870000}"/>
    <cellStyle name="Normal 83 2 5 3 2 9" xfId="8853" xr:uid="{00000000-0005-0000-0000-000065870000}"/>
    <cellStyle name="Normal 83 2 5 3 2 9 2" xfId="32549" xr:uid="{00000000-0005-0000-0000-000066870000}"/>
    <cellStyle name="Normal 83 2 5 3 3" xfId="1194" xr:uid="{00000000-0005-0000-0000-000067870000}"/>
    <cellStyle name="Normal 83 2 5 3 3 10" xfId="6811" xr:uid="{00000000-0005-0000-0000-000068870000}"/>
    <cellStyle name="Normal 83 2 5 3 3 10 2" xfId="28635" xr:uid="{00000000-0005-0000-0000-000069870000}"/>
    <cellStyle name="Normal 83 2 5 3 3 11" xfId="4939" xr:uid="{00000000-0005-0000-0000-00006A870000}"/>
    <cellStyle name="Normal 83 2 5 3 3 11 2" xfId="21079" xr:uid="{00000000-0005-0000-0000-00006B870000}"/>
    <cellStyle name="Normal 83 2 5 3 3 12" xfId="3067" xr:uid="{00000000-0005-0000-0000-00006C870000}"/>
    <cellStyle name="Normal 83 2 5 3 3 13" xfId="19207" xr:uid="{00000000-0005-0000-0000-00006D870000}"/>
    <cellStyle name="Normal 83 2 5 3 3 2" xfId="2693" xr:uid="{00000000-0005-0000-0000-00006E870000}"/>
    <cellStyle name="Normal 83 2 5 3 3 2 10" xfId="20705" xr:uid="{00000000-0005-0000-0000-00006F870000}"/>
    <cellStyle name="Normal 83 2 5 3 3 2 2" xfId="13758" xr:uid="{00000000-0005-0000-0000-000070870000}"/>
    <cellStyle name="Normal 83 2 5 3 3 2 2 2" xfId="41386" xr:uid="{00000000-0005-0000-0000-000071870000}"/>
    <cellStyle name="Normal 83 2 5 3 3 2 2 3" xfId="37952" xr:uid="{00000000-0005-0000-0000-000072870000}"/>
    <cellStyle name="Normal 83 2 5 3 3 2 2 4" xfId="32005" xr:uid="{00000000-0005-0000-0000-000073870000}"/>
    <cellStyle name="Normal 83 2 5 3 3 2 2 5" xfId="25868" xr:uid="{00000000-0005-0000-0000-000074870000}"/>
    <cellStyle name="Normal 83 2 5 3 3 2 3" xfId="16129" xr:uid="{00000000-0005-0000-0000-000075870000}"/>
    <cellStyle name="Normal 83 2 5 3 3 2 3 2" xfId="43757" xr:uid="{00000000-0005-0000-0000-000076870000}"/>
    <cellStyle name="Normal 83 2 5 3 3 2 3 3" xfId="27592" xr:uid="{00000000-0005-0000-0000-000077870000}"/>
    <cellStyle name="Normal 83 2 5 3 3 2 4" xfId="11031" xr:uid="{00000000-0005-0000-0000-000078870000}"/>
    <cellStyle name="Normal 83 2 5 3 3 2 4 2" xfId="38802" xr:uid="{00000000-0005-0000-0000-000079870000}"/>
    <cellStyle name="Normal 83 2 5 3 3 2 4 3" xfId="24449" xr:uid="{00000000-0005-0000-0000-00007A870000}"/>
    <cellStyle name="Normal 83 2 5 3 3 2 5" xfId="18831" xr:uid="{00000000-0005-0000-0000-00007B870000}"/>
    <cellStyle name="Normal 83 2 5 3 3 2 5 2" xfId="36359" xr:uid="{00000000-0005-0000-0000-00007C870000}"/>
    <cellStyle name="Normal 83 2 5 3 3 2 6" xfId="10181" xr:uid="{00000000-0005-0000-0000-00007D870000}"/>
    <cellStyle name="Normal 83 2 5 3 3 2 6 2" xfId="33877" xr:uid="{00000000-0005-0000-0000-00007E870000}"/>
    <cellStyle name="Normal 83 2 5 3 3 2 7" xfId="8309" xr:uid="{00000000-0005-0000-0000-00007F870000}"/>
    <cellStyle name="Normal 83 2 5 3 3 2 7 2" xfId="30133" xr:uid="{00000000-0005-0000-0000-000080870000}"/>
    <cellStyle name="Normal 83 2 5 3 3 2 8" xfId="6437" xr:uid="{00000000-0005-0000-0000-000081870000}"/>
    <cellStyle name="Normal 83 2 5 3 3 2 8 2" xfId="22577" xr:uid="{00000000-0005-0000-0000-000082870000}"/>
    <cellStyle name="Normal 83 2 5 3 3 2 9" xfId="4565" xr:uid="{00000000-0005-0000-0000-000083870000}"/>
    <cellStyle name="Normal 83 2 5 3 3 3" xfId="2149" xr:uid="{00000000-0005-0000-0000-000084870000}"/>
    <cellStyle name="Normal 83 2 5 3 3 3 2" xfId="15609" xr:uid="{00000000-0005-0000-0000-000085870000}"/>
    <cellStyle name="Normal 83 2 5 3 3 3 2 2" xfId="43237" xr:uid="{00000000-0005-0000-0000-000086870000}"/>
    <cellStyle name="Normal 83 2 5 3 3 3 2 3" xfId="31462" xr:uid="{00000000-0005-0000-0000-000087870000}"/>
    <cellStyle name="Normal 83 2 5 3 3 3 2 4" xfId="28277" xr:uid="{00000000-0005-0000-0000-000088870000}"/>
    <cellStyle name="Normal 83 2 5 3 3 3 3" xfId="13224" xr:uid="{00000000-0005-0000-0000-000089870000}"/>
    <cellStyle name="Normal 83 2 5 3 3 3 3 2" xfId="40865" xr:uid="{00000000-0005-0000-0000-00008A870000}"/>
    <cellStyle name="Normal 83 2 5 3 3 3 3 3" xfId="23906" xr:uid="{00000000-0005-0000-0000-00008B870000}"/>
    <cellStyle name="Normal 83 2 5 3 3 3 4" xfId="18288" xr:uid="{00000000-0005-0000-0000-00008C870000}"/>
    <cellStyle name="Normal 83 2 5 3 3 3 4 2" xfId="37409" xr:uid="{00000000-0005-0000-0000-00008D870000}"/>
    <cellStyle name="Normal 83 2 5 3 3 3 5" xfId="9638" xr:uid="{00000000-0005-0000-0000-00008E870000}"/>
    <cellStyle name="Normal 83 2 5 3 3 3 5 2" xfId="33334" xr:uid="{00000000-0005-0000-0000-00008F870000}"/>
    <cellStyle name="Normal 83 2 5 3 3 3 6" xfId="7766" xr:uid="{00000000-0005-0000-0000-000090870000}"/>
    <cellStyle name="Normal 83 2 5 3 3 3 6 2" xfId="29590" xr:uid="{00000000-0005-0000-0000-000091870000}"/>
    <cellStyle name="Normal 83 2 5 3 3 3 7" xfId="5894" xr:uid="{00000000-0005-0000-0000-000092870000}"/>
    <cellStyle name="Normal 83 2 5 3 3 3 7 2" xfId="22034" xr:uid="{00000000-0005-0000-0000-000093870000}"/>
    <cellStyle name="Normal 83 2 5 3 3 3 8" xfId="4022" xr:uid="{00000000-0005-0000-0000-000094870000}"/>
    <cellStyle name="Normal 83 2 5 3 3 3 9" xfId="20162" xr:uid="{00000000-0005-0000-0000-000095870000}"/>
    <cellStyle name="Normal 83 2 5 3 3 4" xfId="12127" xr:uid="{00000000-0005-0000-0000-000096870000}"/>
    <cellStyle name="Normal 83 2 5 3 3 4 2" xfId="39874" xr:uid="{00000000-0005-0000-0000-000097870000}"/>
    <cellStyle name="Normal 83 2 5 3 3 4 3" xfId="30507" xr:uid="{00000000-0005-0000-0000-000098870000}"/>
    <cellStyle name="Normal 83 2 5 3 3 4 4" xfId="25348" xr:uid="{00000000-0005-0000-0000-000099870000}"/>
    <cellStyle name="Normal 83 2 5 3 3 5" xfId="14618" xr:uid="{00000000-0005-0000-0000-00009A870000}"/>
    <cellStyle name="Normal 83 2 5 3 3 5 2" xfId="42246" xr:uid="{00000000-0005-0000-0000-00009B870000}"/>
    <cellStyle name="Normal 83 2 5 3 3 5 3" xfId="34404" xr:uid="{00000000-0005-0000-0000-00009C870000}"/>
    <cellStyle name="Normal 83 2 5 3 3 5 4" xfId="26626" xr:uid="{00000000-0005-0000-0000-00009D870000}"/>
    <cellStyle name="Normal 83 2 5 3 3 6" xfId="16838" xr:uid="{00000000-0005-0000-0000-00009E870000}"/>
    <cellStyle name="Normal 83 2 5 3 3 6 2" xfId="44466" xr:uid="{00000000-0005-0000-0000-00009F870000}"/>
    <cellStyle name="Normal 83 2 5 3 3 6 3" xfId="22951" xr:uid="{00000000-0005-0000-0000-0000A0870000}"/>
    <cellStyle name="Normal 83 2 5 3 3 7" xfId="10555" xr:uid="{00000000-0005-0000-0000-0000A1870000}"/>
    <cellStyle name="Normal 83 2 5 3 3 7 2" xfId="38326" xr:uid="{00000000-0005-0000-0000-0000A2870000}"/>
    <cellStyle name="Normal 83 2 5 3 3 8" xfId="17333" xr:uid="{00000000-0005-0000-0000-0000A3870000}"/>
    <cellStyle name="Normal 83 2 5 3 3 8 2" xfId="35394" xr:uid="{00000000-0005-0000-0000-0000A4870000}"/>
    <cellStyle name="Normal 83 2 5 3 3 9" xfId="8683" xr:uid="{00000000-0005-0000-0000-0000A5870000}"/>
    <cellStyle name="Normal 83 2 5 3 3 9 2" xfId="32379" xr:uid="{00000000-0005-0000-0000-0000A6870000}"/>
    <cellStyle name="Normal 83 2 5 3 4" xfId="1827" xr:uid="{00000000-0005-0000-0000-0000A7870000}"/>
    <cellStyle name="Normal 83 2 5 3 4 10" xfId="3700" xr:uid="{00000000-0005-0000-0000-0000A8870000}"/>
    <cellStyle name="Normal 83 2 5 3 4 11" xfId="19840" xr:uid="{00000000-0005-0000-0000-0000A9870000}"/>
    <cellStyle name="Normal 83 2 5 3 4 2" xfId="13357" xr:uid="{00000000-0005-0000-0000-0000AA870000}"/>
    <cellStyle name="Normal 83 2 5 3 4 2 2" xfId="15728" xr:uid="{00000000-0005-0000-0000-0000AB870000}"/>
    <cellStyle name="Normal 83 2 5 3 4 2 2 2" xfId="43356" xr:uid="{00000000-0005-0000-0000-0000AC870000}"/>
    <cellStyle name="Normal 83 2 5 3 4 2 3" xfId="40985" xr:uid="{00000000-0005-0000-0000-0000AD870000}"/>
    <cellStyle name="Normal 83 2 5 3 4 2 4" xfId="37087" xr:uid="{00000000-0005-0000-0000-0000AE870000}"/>
    <cellStyle name="Normal 83 2 5 3 4 2 5" xfId="31140" xr:uid="{00000000-0005-0000-0000-0000AF870000}"/>
    <cellStyle name="Normal 83 2 5 3 4 2 6" xfId="25467" xr:uid="{00000000-0005-0000-0000-0000B0870000}"/>
    <cellStyle name="Normal 83 2 5 3 4 3" xfId="11974" xr:uid="{00000000-0005-0000-0000-0000B1870000}"/>
    <cellStyle name="Normal 83 2 5 3 4 3 2" xfId="39721" xr:uid="{00000000-0005-0000-0000-0000B2870000}"/>
    <cellStyle name="Normal 83 2 5 3 4 3 3" xfId="34251" xr:uid="{00000000-0005-0000-0000-0000B3870000}"/>
    <cellStyle name="Normal 83 2 5 3 4 3 4" xfId="27141" xr:uid="{00000000-0005-0000-0000-0000B4870000}"/>
    <cellStyle name="Normal 83 2 5 3 4 4" xfId="14465" xr:uid="{00000000-0005-0000-0000-0000B5870000}"/>
    <cellStyle name="Normal 83 2 5 3 4 4 2" xfId="42093" xr:uid="{00000000-0005-0000-0000-0000B6870000}"/>
    <cellStyle name="Normal 83 2 5 3 4 4 3" xfId="23584" xr:uid="{00000000-0005-0000-0000-0000B7870000}"/>
    <cellStyle name="Normal 83 2 5 3 4 5" xfId="11354" xr:uid="{00000000-0005-0000-0000-0000B8870000}"/>
    <cellStyle name="Normal 83 2 5 3 4 5 2" xfId="39125" xr:uid="{00000000-0005-0000-0000-0000B9870000}"/>
    <cellStyle name="Normal 83 2 5 3 4 6" xfId="17966" xr:uid="{00000000-0005-0000-0000-0000BA870000}"/>
    <cellStyle name="Normal 83 2 5 3 4 6 2" xfId="35908" xr:uid="{00000000-0005-0000-0000-0000BB870000}"/>
    <cellStyle name="Normal 83 2 5 3 4 7" xfId="9316" xr:uid="{00000000-0005-0000-0000-0000BC870000}"/>
    <cellStyle name="Normal 83 2 5 3 4 7 2" xfId="33012" xr:uid="{00000000-0005-0000-0000-0000BD870000}"/>
    <cellStyle name="Normal 83 2 5 3 4 8" xfId="7444" xr:uid="{00000000-0005-0000-0000-0000BE870000}"/>
    <cellStyle name="Normal 83 2 5 3 4 8 2" xfId="29268" xr:uid="{00000000-0005-0000-0000-0000BF870000}"/>
    <cellStyle name="Normal 83 2 5 3 4 9" xfId="5572" xr:uid="{00000000-0005-0000-0000-0000C0870000}"/>
    <cellStyle name="Normal 83 2 5 3 4 9 2" xfId="21712" xr:uid="{00000000-0005-0000-0000-0000C1870000}"/>
    <cellStyle name="Normal 83 2 5 3 5" xfId="2371" xr:uid="{00000000-0005-0000-0000-0000C2870000}"/>
    <cellStyle name="Normal 83 2 5 3 5 10" xfId="20383" xr:uid="{00000000-0005-0000-0000-0000C3870000}"/>
    <cellStyle name="Normal 83 2 5 3 5 2" xfId="13458" xr:uid="{00000000-0005-0000-0000-0000C4870000}"/>
    <cellStyle name="Normal 83 2 5 3 5 2 2" xfId="41086" xr:uid="{00000000-0005-0000-0000-0000C5870000}"/>
    <cellStyle name="Normal 83 2 5 3 5 2 3" xfId="37630" xr:uid="{00000000-0005-0000-0000-0000C6870000}"/>
    <cellStyle name="Normal 83 2 5 3 5 2 4" xfId="31683" xr:uid="{00000000-0005-0000-0000-0000C7870000}"/>
    <cellStyle name="Normal 83 2 5 3 5 2 5" xfId="25568" xr:uid="{00000000-0005-0000-0000-0000C8870000}"/>
    <cellStyle name="Normal 83 2 5 3 5 3" xfId="15829" xr:uid="{00000000-0005-0000-0000-0000C9870000}"/>
    <cellStyle name="Normal 83 2 5 3 5 3 2" xfId="43457" xr:uid="{00000000-0005-0000-0000-0000CA870000}"/>
    <cellStyle name="Normal 83 2 5 3 5 3 3" xfId="27270" xr:uid="{00000000-0005-0000-0000-0000CB870000}"/>
    <cellStyle name="Normal 83 2 5 3 5 4" xfId="10878" xr:uid="{00000000-0005-0000-0000-0000CC870000}"/>
    <cellStyle name="Normal 83 2 5 3 5 4 2" xfId="38649" xr:uid="{00000000-0005-0000-0000-0000CD870000}"/>
    <cellStyle name="Normal 83 2 5 3 5 4 3" xfId="24127" xr:uid="{00000000-0005-0000-0000-0000CE870000}"/>
    <cellStyle name="Normal 83 2 5 3 5 5" xfId="18509" xr:uid="{00000000-0005-0000-0000-0000CF870000}"/>
    <cellStyle name="Normal 83 2 5 3 5 5 2" xfId="36037" xr:uid="{00000000-0005-0000-0000-0000D0870000}"/>
    <cellStyle name="Normal 83 2 5 3 5 6" xfId="9859" xr:uid="{00000000-0005-0000-0000-0000D1870000}"/>
    <cellStyle name="Normal 83 2 5 3 5 6 2" xfId="33555" xr:uid="{00000000-0005-0000-0000-0000D2870000}"/>
    <cellStyle name="Normal 83 2 5 3 5 7" xfId="7987" xr:uid="{00000000-0005-0000-0000-0000D3870000}"/>
    <cellStyle name="Normal 83 2 5 3 5 7 2" xfId="29811" xr:uid="{00000000-0005-0000-0000-0000D4870000}"/>
    <cellStyle name="Normal 83 2 5 3 5 8" xfId="6115" xr:uid="{00000000-0005-0000-0000-0000D5870000}"/>
    <cellStyle name="Normal 83 2 5 3 5 8 2" xfId="22255" xr:uid="{00000000-0005-0000-0000-0000D6870000}"/>
    <cellStyle name="Normal 83 2 5 3 5 9" xfId="4243" xr:uid="{00000000-0005-0000-0000-0000D7870000}"/>
    <cellStyle name="Normal 83 2 5 3 6" xfId="1670" xr:uid="{00000000-0005-0000-0000-0000D8870000}"/>
    <cellStyle name="Normal 83 2 5 3 6 2" xfId="16345" xr:uid="{00000000-0005-0000-0000-0000D9870000}"/>
    <cellStyle name="Normal 83 2 5 3 6 2 2" xfId="43973" xr:uid="{00000000-0005-0000-0000-0000DA870000}"/>
    <cellStyle name="Normal 83 2 5 3 6 2 3" xfId="30983" xr:uid="{00000000-0005-0000-0000-0000DB870000}"/>
    <cellStyle name="Normal 83 2 5 3 6 2 4" xfId="26084" xr:uid="{00000000-0005-0000-0000-0000DC870000}"/>
    <cellStyle name="Normal 83 2 5 3 6 3" xfId="13974" xr:uid="{00000000-0005-0000-0000-0000DD870000}"/>
    <cellStyle name="Normal 83 2 5 3 6 3 2" xfId="41602" xr:uid="{00000000-0005-0000-0000-0000DE870000}"/>
    <cellStyle name="Normal 83 2 5 3 6 3 3" xfId="27815" xr:uid="{00000000-0005-0000-0000-0000DF870000}"/>
    <cellStyle name="Normal 83 2 5 3 6 4" xfId="17809" xr:uid="{00000000-0005-0000-0000-0000E0870000}"/>
    <cellStyle name="Normal 83 2 5 3 6 4 2" xfId="36582" xr:uid="{00000000-0005-0000-0000-0000E1870000}"/>
    <cellStyle name="Normal 83 2 5 3 6 4 3" xfId="23427" xr:uid="{00000000-0005-0000-0000-0000E2870000}"/>
    <cellStyle name="Normal 83 2 5 3 6 5" xfId="9159" xr:uid="{00000000-0005-0000-0000-0000E3870000}"/>
    <cellStyle name="Normal 83 2 5 3 6 5 2" xfId="32855" xr:uid="{00000000-0005-0000-0000-0000E4870000}"/>
    <cellStyle name="Normal 83 2 5 3 6 6" xfId="7287" xr:uid="{00000000-0005-0000-0000-0000E5870000}"/>
    <cellStyle name="Normal 83 2 5 3 6 6 2" xfId="29111" xr:uid="{00000000-0005-0000-0000-0000E6870000}"/>
    <cellStyle name="Normal 83 2 5 3 6 7" xfId="5415" xr:uid="{00000000-0005-0000-0000-0000E7870000}"/>
    <cellStyle name="Normal 83 2 5 3 6 7 2" xfId="21555" xr:uid="{00000000-0005-0000-0000-0000E8870000}"/>
    <cellStyle name="Normal 83 2 5 3 6 8" xfId="3543" xr:uid="{00000000-0005-0000-0000-0000E9870000}"/>
    <cellStyle name="Normal 83 2 5 3 6 9" xfId="19683" xr:uid="{00000000-0005-0000-0000-0000EA870000}"/>
    <cellStyle name="Normal 83 2 5 3 7" xfId="1517" xr:uid="{00000000-0005-0000-0000-0000EB870000}"/>
    <cellStyle name="Normal 83 2 5 3 7 2" xfId="14941" xr:uid="{00000000-0005-0000-0000-0000EC870000}"/>
    <cellStyle name="Normal 83 2 5 3 7 2 2" xfId="42569" xr:uid="{00000000-0005-0000-0000-0000ED870000}"/>
    <cellStyle name="Normal 83 2 5 3 7 2 3" xfId="30830" xr:uid="{00000000-0005-0000-0000-0000EE870000}"/>
    <cellStyle name="Normal 83 2 5 3 7 2 4" xfId="28327" xr:uid="{00000000-0005-0000-0000-0000EF870000}"/>
    <cellStyle name="Normal 83 2 5 3 7 3" xfId="12450" xr:uid="{00000000-0005-0000-0000-0000F0870000}"/>
    <cellStyle name="Normal 83 2 5 3 7 3 2" xfId="40197" xr:uid="{00000000-0005-0000-0000-0000F1870000}"/>
    <cellStyle name="Normal 83 2 5 3 7 3 3" xfId="23274" xr:uid="{00000000-0005-0000-0000-0000F2870000}"/>
    <cellStyle name="Normal 83 2 5 3 7 4" xfId="17656" xr:uid="{00000000-0005-0000-0000-0000F3870000}"/>
    <cellStyle name="Normal 83 2 5 3 7 4 2" xfId="35234" xr:uid="{00000000-0005-0000-0000-0000F4870000}"/>
    <cellStyle name="Normal 83 2 5 3 7 5" xfId="9006" xr:uid="{00000000-0005-0000-0000-0000F5870000}"/>
    <cellStyle name="Normal 83 2 5 3 7 5 2" xfId="32702" xr:uid="{00000000-0005-0000-0000-0000F6870000}"/>
    <cellStyle name="Normal 83 2 5 3 7 6" xfId="7134" xr:uid="{00000000-0005-0000-0000-0000F7870000}"/>
    <cellStyle name="Normal 83 2 5 3 7 6 2" xfId="28958" xr:uid="{00000000-0005-0000-0000-0000F8870000}"/>
    <cellStyle name="Normal 83 2 5 3 7 7" xfId="5262" xr:uid="{00000000-0005-0000-0000-0000F9870000}"/>
    <cellStyle name="Normal 83 2 5 3 7 7 2" xfId="21402" xr:uid="{00000000-0005-0000-0000-0000FA870000}"/>
    <cellStyle name="Normal 83 2 5 3 7 8" xfId="3390" xr:uid="{00000000-0005-0000-0000-0000FB870000}"/>
    <cellStyle name="Normal 83 2 5 3 7 9" xfId="19530" xr:uid="{00000000-0005-0000-0000-0000FC870000}"/>
    <cellStyle name="Normal 83 2 5 3 8" xfId="11821" xr:uid="{00000000-0005-0000-0000-0000FD870000}"/>
    <cellStyle name="Normal 83 2 5 3 8 2" xfId="39573" xr:uid="{00000000-0005-0000-0000-0000FE870000}"/>
    <cellStyle name="Normal 83 2 5 3 8 3" xfId="36930" xr:uid="{00000000-0005-0000-0000-0000FF870000}"/>
    <cellStyle name="Normal 83 2 5 3 8 4" xfId="30354" xr:uid="{00000000-0005-0000-0000-000000880000}"/>
    <cellStyle name="Normal 83 2 5 3 8 5" xfId="24680" xr:uid="{00000000-0005-0000-0000-000001880000}"/>
    <cellStyle name="Normal 83 2 5 3 9" xfId="14312" xr:uid="{00000000-0005-0000-0000-000002880000}"/>
    <cellStyle name="Normal 83 2 5 3 9 2" xfId="41940" xr:uid="{00000000-0005-0000-0000-000003880000}"/>
    <cellStyle name="Normal 83 2 5 3 9 3" xfId="34098" xr:uid="{00000000-0005-0000-0000-000004880000}"/>
    <cellStyle name="Normal 83 2 5 3 9 4" xfId="26466" xr:uid="{00000000-0005-0000-0000-000005880000}"/>
    <cellStyle name="Normal 83 2 5 4" xfId="1296" xr:uid="{00000000-0005-0000-0000-000006880000}"/>
    <cellStyle name="Normal 83 2 5 4 10" xfId="17435" xr:uid="{00000000-0005-0000-0000-000007880000}"/>
    <cellStyle name="Normal 83 2 5 4 10 2" xfId="35561" xr:uid="{00000000-0005-0000-0000-000008880000}"/>
    <cellStyle name="Normal 83 2 5 4 11" xfId="8785" xr:uid="{00000000-0005-0000-0000-000009880000}"/>
    <cellStyle name="Normal 83 2 5 4 11 2" xfId="32481" xr:uid="{00000000-0005-0000-0000-00000A880000}"/>
    <cellStyle name="Normal 83 2 5 4 12" xfId="6913" xr:uid="{00000000-0005-0000-0000-00000B880000}"/>
    <cellStyle name="Normal 83 2 5 4 12 2" xfId="28737" xr:uid="{00000000-0005-0000-0000-00000C880000}"/>
    <cellStyle name="Normal 83 2 5 4 13" xfId="5041" xr:uid="{00000000-0005-0000-0000-00000D880000}"/>
    <cellStyle name="Normal 83 2 5 4 13 2" xfId="21181" xr:uid="{00000000-0005-0000-0000-00000E880000}"/>
    <cellStyle name="Normal 83 2 5 4 14" xfId="3169" xr:uid="{00000000-0005-0000-0000-00000F880000}"/>
    <cellStyle name="Normal 83 2 5 4 15" xfId="19309" xr:uid="{00000000-0005-0000-0000-000010880000}"/>
    <cellStyle name="Normal 83 2 5 4 2" xfId="2251" xr:uid="{00000000-0005-0000-0000-000011880000}"/>
    <cellStyle name="Normal 83 2 5 4 2 10" xfId="4124" xr:uid="{00000000-0005-0000-0000-000012880000}"/>
    <cellStyle name="Normal 83 2 5 4 2 11" xfId="20264" xr:uid="{00000000-0005-0000-0000-000013880000}"/>
    <cellStyle name="Normal 83 2 5 4 2 2" xfId="2795" xr:uid="{00000000-0005-0000-0000-000014880000}"/>
    <cellStyle name="Normal 83 2 5 4 2 2 2" xfId="16229" xr:uid="{00000000-0005-0000-0000-000015880000}"/>
    <cellStyle name="Normal 83 2 5 4 2 2 2 2" xfId="43857" xr:uid="{00000000-0005-0000-0000-000016880000}"/>
    <cellStyle name="Normal 83 2 5 4 2 2 2 3" xfId="38054" xr:uid="{00000000-0005-0000-0000-000017880000}"/>
    <cellStyle name="Normal 83 2 5 4 2 2 2 4" xfId="32107" xr:uid="{00000000-0005-0000-0000-000018880000}"/>
    <cellStyle name="Normal 83 2 5 4 2 2 2 5" xfId="25968" xr:uid="{00000000-0005-0000-0000-000019880000}"/>
    <cellStyle name="Normal 83 2 5 4 2 2 3" xfId="13858" xr:uid="{00000000-0005-0000-0000-00001A880000}"/>
    <cellStyle name="Normal 83 2 5 4 2 2 3 2" xfId="41486" xr:uid="{00000000-0005-0000-0000-00001B880000}"/>
    <cellStyle name="Normal 83 2 5 4 2 2 3 3" xfId="27694" xr:uid="{00000000-0005-0000-0000-00001C880000}"/>
    <cellStyle name="Normal 83 2 5 4 2 2 4" xfId="18933" xr:uid="{00000000-0005-0000-0000-00001D880000}"/>
    <cellStyle name="Normal 83 2 5 4 2 2 4 2" xfId="36461" xr:uid="{00000000-0005-0000-0000-00001E880000}"/>
    <cellStyle name="Normal 83 2 5 4 2 2 4 3" xfId="24551" xr:uid="{00000000-0005-0000-0000-00001F880000}"/>
    <cellStyle name="Normal 83 2 5 4 2 2 5" xfId="10283" xr:uid="{00000000-0005-0000-0000-000020880000}"/>
    <cellStyle name="Normal 83 2 5 4 2 2 5 2" xfId="33979" xr:uid="{00000000-0005-0000-0000-000021880000}"/>
    <cellStyle name="Normal 83 2 5 4 2 2 6" xfId="8411" xr:uid="{00000000-0005-0000-0000-000022880000}"/>
    <cellStyle name="Normal 83 2 5 4 2 2 6 2" xfId="30235" xr:uid="{00000000-0005-0000-0000-000023880000}"/>
    <cellStyle name="Normal 83 2 5 4 2 2 7" xfId="6539" xr:uid="{00000000-0005-0000-0000-000024880000}"/>
    <cellStyle name="Normal 83 2 5 4 2 2 7 2" xfId="22679" xr:uid="{00000000-0005-0000-0000-000025880000}"/>
    <cellStyle name="Normal 83 2 5 4 2 2 8" xfId="4667" xr:uid="{00000000-0005-0000-0000-000026880000}"/>
    <cellStyle name="Normal 83 2 5 4 2 2 9" xfId="20807" xr:uid="{00000000-0005-0000-0000-000027880000}"/>
    <cellStyle name="Normal 83 2 5 4 2 3" xfId="13397" xr:uid="{00000000-0005-0000-0000-000028880000}"/>
    <cellStyle name="Normal 83 2 5 4 2 3 2" xfId="41025" xr:uid="{00000000-0005-0000-0000-000029880000}"/>
    <cellStyle name="Normal 83 2 5 4 2 3 3" xfId="37511" xr:uid="{00000000-0005-0000-0000-00002A880000}"/>
    <cellStyle name="Normal 83 2 5 4 2 3 4" xfId="31564" xr:uid="{00000000-0005-0000-0000-00002B880000}"/>
    <cellStyle name="Normal 83 2 5 4 2 3 5" xfId="25507" xr:uid="{00000000-0005-0000-0000-00002C880000}"/>
    <cellStyle name="Normal 83 2 5 4 2 4" xfId="15768" xr:uid="{00000000-0005-0000-0000-00002D880000}"/>
    <cellStyle name="Normal 83 2 5 4 2 4 2" xfId="43396" xr:uid="{00000000-0005-0000-0000-00002E880000}"/>
    <cellStyle name="Normal 83 2 5 4 2 4 3" xfId="27204" xr:uid="{00000000-0005-0000-0000-00002F880000}"/>
    <cellStyle name="Normal 83 2 5 4 2 5" xfId="11456" xr:uid="{00000000-0005-0000-0000-000030880000}"/>
    <cellStyle name="Normal 83 2 5 4 2 5 2" xfId="39227" xr:uid="{00000000-0005-0000-0000-000031880000}"/>
    <cellStyle name="Normal 83 2 5 4 2 5 3" xfId="24008" xr:uid="{00000000-0005-0000-0000-000032880000}"/>
    <cellStyle name="Normal 83 2 5 4 2 6" xfId="18390" xr:uid="{00000000-0005-0000-0000-000033880000}"/>
    <cellStyle name="Normal 83 2 5 4 2 6 2" xfId="35971" xr:uid="{00000000-0005-0000-0000-000034880000}"/>
    <cellStyle name="Normal 83 2 5 4 2 7" xfId="9740" xr:uid="{00000000-0005-0000-0000-000035880000}"/>
    <cellStyle name="Normal 83 2 5 4 2 7 2" xfId="33436" xr:uid="{00000000-0005-0000-0000-000036880000}"/>
    <cellStyle name="Normal 83 2 5 4 2 8" xfId="7868" xr:uid="{00000000-0005-0000-0000-000037880000}"/>
    <cellStyle name="Normal 83 2 5 4 2 8 2" xfId="29692" xr:uid="{00000000-0005-0000-0000-000038880000}"/>
    <cellStyle name="Normal 83 2 5 4 2 9" xfId="5996" xr:uid="{00000000-0005-0000-0000-000039880000}"/>
    <cellStyle name="Normal 83 2 5 4 2 9 2" xfId="22136" xr:uid="{00000000-0005-0000-0000-00003A880000}"/>
    <cellStyle name="Normal 83 2 5 4 3" xfId="2472" xr:uid="{00000000-0005-0000-0000-00003B880000}"/>
    <cellStyle name="Normal 83 2 5 4 3 10" xfId="20484" xr:uid="{00000000-0005-0000-0000-00003C880000}"/>
    <cellStyle name="Normal 83 2 5 4 3 2" xfId="13545" xr:uid="{00000000-0005-0000-0000-00003D880000}"/>
    <cellStyle name="Normal 83 2 5 4 3 2 2" xfId="41173" xr:uid="{00000000-0005-0000-0000-00003E880000}"/>
    <cellStyle name="Normal 83 2 5 4 3 2 3" xfId="37731" xr:uid="{00000000-0005-0000-0000-00003F880000}"/>
    <cellStyle name="Normal 83 2 5 4 3 2 4" xfId="31784" xr:uid="{00000000-0005-0000-0000-000040880000}"/>
    <cellStyle name="Normal 83 2 5 4 3 2 5" xfId="25655" xr:uid="{00000000-0005-0000-0000-000041880000}"/>
    <cellStyle name="Normal 83 2 5 4 3 3" xfId="15916" xr:uid="{00000000-0005-0000-0000-000042880000}"/>
    <cellStyle name="Normal 83 2 5 4 3 3 2" xfId="43544" xr:uid="{00000000-0005-0000-0000-000043880000}"/>
    <cellStyle name="Normal 83 2 5 4 3 3 3" xfId="27371" xr:uid="{00000000-0005-0000-0000-000044880000}"/>
    <cellStyle name="Normal 83 2 5 4 3 4" xfId="11133" xr:uid="{00000000-0005-0000-0000-000045880000}"/>
    <cellStyle name="Normal 83 2 5 4 3 4 2" xfId="38904" xr:uid="{00000000-0005-0000-0000-000046880000}"/>
    <cellStyle name="Normal 83 2 5 4 3 4 3" xfId="24228" xr:uid="{00000000-0005-0000-0000-000047880000}"/>
    <cellStyle name="Normal 83 2 5 4 3 5" xfId="18610" xr:uid="{00000000-0005-0000-0000-000048880000}"/>
    <cellStyle name="Normal 83 2 5 4 3 5 2" xfId="36138" xr:uid="{00000000-0005-0000-0000-000049880000}"/>
    <cellStyle name="Normal 83 2 5 4 3 6" xfId="9960" xr:uid="{00000000-0005-0000-0000-00004A880000}"/>
    <cellStyle name="Normal 83 2 5 4 3 6 2" xfId="33656" xr:uid="{00000000-0005-0000-0000-00004B880000}"/>
    <cellStyle name="Normal 83 2 5 4 3 7" xfId="8088" xr:uid="{00000000-0005-0000-0000-00004C880000}"/>
    <cellStyle name="Normal 83 2 5 4 3 7 2" xfId="29912" xr:uid="{00000000-0005-0000-0000-00004D880000}"/>
    <cellStyle name="Normal 83 2 5 4 3 8" xfId="6216" xr:uid="{00000000-0005-0000-0000-00004E880000}"/>
    <cellStyle name="Normal 83 2 5 4 3 8 2" xfId="22356" xr:uid="{00000000-0005-0000-0000-00004F880000}"/>
    <cellStyle name="Normal 83 2 5 4 3 9" xfId="4344" xr:uid="{00000000-0005-0000-0000-000050880000}"/>
    <cellStyle name="Normal 83 2 5 4 4" xfId="1928" xr:uid="{00000000-0005-0000-0000-000051880000}"/>
    <cellStyle name="Normal 83 2 5 4 4 2" xfId="16355" xr:uid="{00000000-0005-0000-0000-000052880000}"/>
    <cellStyle name="Normal 83 2 5 4 4 2 2" xfId="43983" xr:uid="{00000000-0005-0000-0000-000053880000}"/>
    <cellStyle name="Normal 83 2 5 4 4 2 3" xfId="31241" xr:uid="{00000000-0005-0000-0000-000054880000}"/>
    <cellStyle name="Normal 83 2 5 4 4 2 4" xfId="26094" xr:uid="{00000000-0005-0000-0000-000055880000}"/>
    <cellStyle name="Normal 83 2 5 4 4 3" xfId="13984" xr:uid="{00000000-0005-0000-0000-000056880000}"/>
    <cellStyle name="Normal 83 2 5 4 4 3 2" xfId="41612" xr:uid="{00000000-0005-0000-0000-000057880000}"/>
    <cellStyle name="Normal 83 2 5 4 4 3 3" xfId="27825" xr:uid="{00000000-0005-0000-0000-000058880000}"/>
    <cellStyle name="Normal 83 2 5 4 4 4" xfId="18067" xr:uid="{00000000-0005-0000-0000-000059880000}"/>
    <cellStyle name="Normal 83 2 5 4 4 4 2" xfId="36592" xr:uid="{00000000-0005-0000-0000-00005A880000}"/>
    <cellStyle name="Normal 83 2 5 4 4 4 3" xfId="23685" xr:uid="{00000000-0005-0000-0000-00005B880000}"/>
    <cellStyle name="Normal 83 2 5 4 4 5" xfId="9417" xr:uid="{00000000-0005-0000-0000-00005C880000}"/>
    <cellStyle name="Normal 83 2 5 4 4 5 2" xfId="33113" xr:uid="{00000000-0005-0000-0000-00005D880000}"/>
    <cellStyle name="Normal 83 2 5 4 4 6" xfId="7545" xr:uid="{00000000-0005-0000-0000-00005E880000}"/>
    <cellStyle name="Normal 83 2 5 4 4 6 2" xfId="29369" xr:uid="{00000000-0005-0000-0000-00005F880000}"/>
    <cellStyle name="Normal 83 2 5 4 4 7" xfId="5673" xr:uid="{00000000-0005-0000-0000-000060880000}"/>
    <cellStyle name="Normal 83 2 5 4 4 7 2" xfId="21813" xr:uid="{00000000-0005-0000-0000-000061880000}"/>
    <cellStyle name="Normal 83 2 5 4 4 8" xfId="3801" xr:uid="{00000000-0005-0000-0000-000062880000}"/>
    <cellStyle name="Normal 83 2 5 4 4 9" xfId="19941" xr:uid="{00000000-0005-0000-0000-000063880000}"/>
    <cellStyle name="Normal 83 2 5 4 5" xfId="12853" xr:uid="{00000000-0005-0000-0000-000064880000}"/>
    <cellStyle name="Normal 83 2 5 4 5 2" xfId="15302" xr:uid="{00000000-0005-0000-0000-000065880000}"/>
    <cellStyle name="Normal 83 2 5 4 5 2 2" xfId="42930" xr:uid="{00000000-0005-0000-0000-000066880000}"/>
    <cellStyle name="Normal 83 2 5 4 5 2 3" xfId="34794" xr:uid="{00000000-0005-0000-0000-000067880000}"/>
    <cellStyle name="Normal 83 2 5 4 5 3" xfId="40558" xr:uid="{00000000-0005-0000-0000-000068880000}"/>
    <cellStyle name="Normal 83 2 5 4 5 4" xfId="37188" xr:uid="{00000000-0005-0000-0000-000069880000}"/>
    <cellStyle name="Normal 83 2 5 4 5 5" xfId="30609" xr:uid="{00000000-0005-0000-0000-00006A880000}"/>
    <cellStyle name="Normal 83 2 5 4 5 6" xfId="25041" xr:uid="{00000000-0005-0000-0000-00006B880000}"/>
    <cellStyle name="Normal 83 2 5 4 6" xfId="12229" xr:uid="{00000000-0005-0000-0000-00006C880000}"/>
    <cellStyle name="Normal 83 2 5 4 6 2" xfId="39976" xr:uid="{00000000-0005-0000-0000-00006D880000}"/>
    <cellStyle name="Normal 83 2 5 4 6 3" xfId="34506" xr:uid="{00000000-0005-0000-0000-00006E880000}"/>
    <cellStyle name="Normal 83 2 5 4 6 4" xfId="26793" xr:uid="{00000000-0005-0000-0000-00006F880000}"/>
    <cellStyle name="Normal 83 2 5 4 7" xfId="14720" xr:uid="{00000000-0005-0000-0000-000070880000}"/>
    <cellStyle name="Normal 83 2 5 4 7 2" xfId="42348" xr:uid="{00000000-0005-0000-0000-000071880000}"/>
    <cellStyle name="Normal 83 2 5 4 7 3" xfId="23053" xr:uid="{00000000-0005-0000-0000-000072880000}"/>
    <cellStyle name="Normal 83 2 5 4 8" xfId="16940" xr:uid="{00000000-0005-0000-0000-000073880000}"/>
    <cellStyle name="Normal 83 2 5 4 8 2" xfId="44568" xr:uid="{00000000-0005-0000-0000-000074880000}"/>
    <cellStyle name="Normal 83 2 5 4 9" xfId="10657" xr:uid="{00000000-0005-0000-0000-000075880000}"/>
    <cellStyle name="Normal 83 2 5 4 9 2" xfId="38428" xr:uid="{00000000-0005-0000-0000-000076880000}"/>
    <cellStyle name="Normal 83 2 5 5" xfId="1143" xr:uid="{00000000-0005-0000-0000-000077880000}"/>
    <cellStyle name="Normal 83 2 5 5 10" xfId="8632" xr:uid="{00000000-0005-0000-0000-000078880000}"/>
    <cellStyle name="Normal 83 2 5 5 10 2" xfId="32328" xr:uid="{00000000-0005-0000-0000-000079880000}"/>
    <cellStyle name="Normal 83 2 5 5 11" xfId="6760" xr:uid="{00000000-0005-0000-0000-00007A880000}"/>
    <cellStyle name="Normal 83 2 5 5 11 2" xfId="28584" xr:uid="{00000000-0005-0000-0000-00007B880000}"/>
    <cellStyle name="Normal 83 2 5 5 12" xfId="4888" xr:uid="{00000000-0005-0000-0000-00007C880000}"/>
    <cellStyle name="Normal 83 2 5 5 12 2" xfId="21028" xr:uid="{00000000-0005-0000-0000-00007D880000}"/>
    <cellStyle name="Normal 83 2 5 5 13" xfId="3016" xr:uid="{00000000-0005-0000-0000-00007E880000}"/>
    <cellStyle name="Normal 83 2 5 5 14" xfId="19156" xr:uid="{00000000-0005-0000-0000-00007F880000}"/>
    <cellStyle name="Normal 83 2 5 5 2" xfId="2642" xr:uid="{00000000-0005-0000-0000-000080880000}"/>
    <cellStyle name="Normal 83 2 5 5 2 10" xfId="20654" xr:uid="{00000000-0005-0000-0000-000081880000}"/>
    <cellStyle name="Normal 83 2 5 5 2 2" xfId="13707" xr:uid="{00000000-0005-0000-0000-000082880000}"/>
    <cellStyle name="Normal 83 2 5 5 2 2 2" xfId="41335" xr:uid="{00000000-0005-0000-0000-000083880000}"/>
    <cellStyle name="Normal 83 2 5 5 2 2 3" xfId="37901" xr:uid="{00000000-0005-0000-0000-000084880000}"/>
    <cellStyle name="Normal 83 2 5 5 2 2 4" xfId="31954" xr:uid="{00000000-0005-0000-0000-000085880000}"/>
    <cellStyle name="Normal 83 2 5 5 2 2 5" xfId="25817" xr:uid="{00000000-0005-0000-0000-000086880000}"/>
    <cellStyle name="Normal 83 2 5 5 2 3" xfId="16078" xr:uid="{00000000-0005-0000-0000-000087880000}"/>
    <cellStyle name="Normal 83 2 5 5 2 3 2" xfId="43706" xr:uid="{00000000-0005-0000-0000-000088880000}"/>
    <cellStyle name="Normal 83 2 5 5 2 3 3" xfId="27541" xr:uid="{00000000-0005-0000-0000-000089880000}"/>
    <cellStyle name="Normal 83 2 5 5 2 4" xfId="11507" xr:uid="{00000000-0005-0000-0000-00008A880000}"/>
    <cellStyle name="Normal 83 2 5 5 2 4 2" xfId="39278" xr:uid="{00000000-0005-0000-0000-00008B880000}"/>
    <cellStyle name="Normal 83 2 5 5 2 4 3" xfId="24398" xr:uid="{00000000-0005-0000-0000-00008C880000}"/>
    <cellStyle name="Normal 83 2 5 5 2 5" xfId="18780" xr:uid="{00000000-0005-0000-0000-00008D880000}"/>
    <cellStyle name="Normal 83 2 5 5 2 5 2" xfId="36308" xr:uid="{00000000-0005-0000-0000-00008E880000}"/>
    <cellStyle name="Normal 83 2 5 5 2 6" xfId="10130" xr:uid="{00000000-0005-0000-0000-00008F880000}"/>
    <cellStyle name="Normal 83 2 5 5 2 6 2" xfId="33826" xr:uid="{00000000-0005-0000-0000-000090880000}"/>
    <cellStyle name="Normal 83 2 5 5 2 7" xfId="8258" xr:uid="{00000000-0005-0000-0000-000091880000}"/>
    <cellStyle name="Normal 83 2 5 5 2 7 2" xfId="30082" xr:uid="{00000000-0005-0000-0000-000092880000}"/>
    <cellStyle name="Normal 83 2 5 5 2 8" xfId="6386" xr:uid="{00000000-0005-0000-0000-000093880000}"/>
    <cellStyle name="Normal 83 2 5 5 2 8 2" xfId="22526" xr:uid="{00000000-0005-0000-0000-000094880000}"/>
    <cellStyle name="Normal 83 2 5 5 2 9" xfId="4514" xr:uid="{00000000-0005-0000-0000-000095880000}"/>
    <cellStyle name="Normal 83 2 5 5 3" xfId="2098" xr:uid="{00000000-0005-0000-0000-000096880000}"/>
    <cellStyle name="Normal 83 2 5 5 3 10" xfId="20111" xr:uid="{00000000-0005-0000-0000-000097880000}"/>
    <cellStyle name="Normal 83 2 5 5 3 2" xfId="14215" xr:uid="{00000000-0005-0000-0000-000098880000}"/>
    <cellStyle name="Normal 83 2 5 5 3 2 2" xfId="41843" xr:uid="{00000000-0005-0000-0000-000099880000}"/>
    <cellStyle name="Normal 83 2 5 5 3 2 3" xfId="31411" xr:uid="{00000000-0005-0000-0000-00009A880000}"/>
    <cellStyle name="Normal 83 2 5 5 3 2 4" xfId="26325" xr:uid="{00000000-0005-0000-0000-00009B880000}"/>
    <cellStyle name="Normal 83 2 5 5 3 3" xfId="16586" xr:uid="{00000000-0005-0000-0000-00009C880000}"/>
    <cellStyle name="Normal 83 2 5 5 3 3 2" xfId="44214" xr:uid="{00000000-0005-0000-0000-00009D880000}"/>
    <cellStyle name="Normal 83 2 5 5 3 3 3" xfId="28066" xr:uid="{00000000-0005-0000-0000-00009E880000}"/>
    <cellStyle name="Normal 83 2 5 5 3 4" xfId="10980" xr:uid="{00000000-0005-0000-0000-00009F880000}"/>
    <cellStyle name="Normal 83 2 5 5 3 4 2" xfId="38751" xr:uid="{00000000-0005-0000-0000-0000A0880000}"/>
    <cellStyle name="Normal 83 2 5 5 3 4 3" xfId="23855" xr:uid="{00000000-0005-0000-0000-0000A1880000}"/>
    <cellStyle name="Normal 83 2 5 5 3 5" xfId="18237" xr:uid="{00000000-0005-0000-0000-0000A2880000}"/>
    <cellStyle name="Normal 83 2 5 5 3 5 2" xfId="36833" xr:uid="{00000000-0005-0000-0000-0000A3880000}"/>
    <cellStyle name="Normal 83 2 5 5 3 6" xfId="9587" xr:uid="{00000000-0005-0000-0000-0000A4880000}"/>
    <cellStyle name="Normal 83 2 5 5 3 6 2" xfId="33283" xr:uid="{00000000-0005-0000-0000-0000A5880000}"/>
    <cellStyle name="Normal 83 2 5 5 3 7" xfId="7715" xr:uid="{00000000-0005-0000-0000-0000A6880000}"/>
    <cellStyle name="Normal 83 2 5 5 3 7 2" xfId="29539" xr:uid="{00000000-0005-0000-0000-0000A7880000}"/>
    <cellStyle name="Normal 83 2 5 5 3 8" xfId="5843" xr:uid="{00000000-0005-0000-0000-0000A8880000}"/>
    <cellStyle name="Normal 83 2 5 5 3 8 2" xfId="21983" xr:uid="{00000000-0005-0000-0000-0000A9880000}"/>
    <cellStyle name="Normal 83 2 5 5 3 9" xfId="3971" xr:uid="{00000000-0005-0000-0000-0000AA880000}"/>
    <cellStyle name="Normal 83 2 5 5 4" xfId="12740" xr:uid="{00000000-0005-0000-0000-0000AB880000}"/>
    <cellStyle name="Normal 83 2 5 5 4 2" xfId="15213" xr:uid="{00000000-0005-0000-0000-0000AC880000}"/>
    <cellStyle name="Normal 83 2 5 5 4 2 2" xfId="42841" xr:uid="{00000000-0005-0000-0000-0000AD880000}"/>
    <cellStyle name="Normal 83 2 5 5 4 2 3" xfId="34742" xr:uid="{00000000-0005-0000-0000-0000AE880000}"/>
    <cellStyle name="Normal 83 2 5 5 4 3" xfId="40469" xr:uid="{00000000-0005-0000-0000-0000AF880000}"/>
    <cellStyle name="Normal 83 2 5 5 4 4" xfId="37358" xr:uid="{00000000-0005-0000-0000-0000B0880000}"/>
    <cellStyle name="Normal 83 2 5 5 4 5" xfId="30456" xr:uid="{00000000-0005-0000-0000-0000B1880000}"/>
    <cellStyle name="Normal 83 2 5 5 4 6" xfId="24952" xr:uid="{00000000-0005-0000-0000-0000B2880000}"/>
    <cellStyle name="Normal 83 2 5 5 5" xfId="12076" xr:uid="{00000000-0005-0000-0000-0000B3880000}"/>
    <cellStyle name="Normal 83 2 5 5 5 2" xfId="39823" xr:uid="{00000000-0005-0000-0000-0000B4880000}"/>
    <cellStyle name="Normal 83 2 5 5 5 3" xfId="34353" xr:uid="{00000000-0005-0000-0000-0000B5880000}"/>
    <cellStyle name="Normal 83 2 5 5 5 4" xfId="27035" xr:uid="{00000000-0005-0000-0000-0000B6880000}"/>
    <cellStyle name="Normal 83 2 5 5 6" xfId="14567" xr:uid="{00000000-0005-0000-0000-0000B7880000}"/>
    <cellStyle name="Normal 83 2 5 5 6 2" xfId="42195" xr:uid="{00000000-0005-0000-0000-0000B8880000}"/>
    <cellStyle name="Normal 83 2 5 5 6 3" xfId="22900" xr:uid="{00000000-0005-0000-0000-0000B9880000}"/>
    <cellStyle name="Normal 83 2 5 5 7" xfId="16787" xr:uid="{00000000-0005-0000-0000-0000BA880000}"/>
    <cellStyle name="Normal 83 2 5 5 7 2" xfId="44415" xr:uid="{00000000-0005-0000-0000-0000BB880000}"/>
    <cellStyle name="Normal 83 2 5 5 8" xfId="10504" xr:uid="{00000000-0005-0000-0000-0000BC880000}"/>
    <cellStyle name="Normal 83 2 5 5 8 2" xfId="38275" xr:uid="{00000000-0005-0000-0000-0000BD880000}"/>
    <cellStyle name="Normal 83 2 5 5 9" xfId="17282" xr:uid="{00000000-0005-0000-0000-0000BE880000}"/>
    <cellStyle name="Normal 83 2 5 5 9 2" xfId="35802" xr:uid="{00000000-0005-0000-0000-0000BF880000}"/>
    <cellStyle name="Normal 83 2 5 6" xfId="1776" xr:uid="{00000000-0005-0000-0000-0000C0880000}"/>
    <cellStyle name="Normal 83 2 5 6 10" xfId="3649" xr:uid="{00000000-0005-0000-0000-0000C1880000}"/>
    <cellStyle name="Normal 83 2 5 6 11" xfId="19789" xr:uid="{00000000-0005-0000-0000-0000C2880000}"/>
    <cellStyle name="Normal 83 2 5 6 2" xfId="13236" xr:uid="{00000000-0005-0000-0000-0000C3880000}"/>
    <cellStyle name="Normal 83 2 5 6 2 2" xfId="15621" xr:uid="{00000000-0005-0000-0000-0000C4880000}"/>
    <cellStyle name="Normal 83 2 5 6 2 2 2" xfId="43249" xr:uid="{00000000-0005-0000-0000-0000C5880000}"/>
    <cellStyle name="Normal 83 2 5 6 2 3" xfId="40877" xr:uid="{00000000-0005-0000-0000-0000C6880000}"/>
    <cellStyle name="Normal 83 2 5 6 2 4" xfId="37036" xr:uid="{00000000-0005-0000-0000-0000C7880000}"/>
    <cellStyle name="Normal 83 2 5 6 2 5" xfId="31089" xr:uid="{00000000-0005-0000-0000-0000C8880000}"/>
    <cellStyle name="Normal 83 2 5 6 2 6" xfId="25360" xr:uid="{00000000-0005-0000-0000-0000C9880000}"/>
    <cellStyle name="Normal 83 2 5 6 3" xfId="11923" xr:uid="{00000000-0005-0000-0000-0000CA880000}"/>
    <cellStyle name="Normal 83 2 5 6 3 2" xfId="39670" xr:uid="{00000000-0005-0000-0000-0000CB880000}"/>
    <cellStyle name="Normal 83 2 5 6 3 3" xfId="34200" xr:uid="{00000000-0005-0000-0000-0000CC880000}"/>
    <cellStyle name="Normal 83 2 5 6 3 4" xfId="26734" xr:uid="{00000000-0005-0000-0000-0000CD880000}"/>
    <cellStyle name="Normal 83 2 5 6 4" xfId="14414" xr:uid="{00000000-0005-0000-0000-0000CE880000}"/>
    <cellStyle name="Normal 83 2 5 6 4 2" xfId="42042" xr:uid="{00000000-0005-0000-0000-0000CF880000}"/>
    <cellStyle name="Normal 83 2 5 6 4 3" xfId="23533" xr:uid="{00000000-0005-0000-0000-0000D0880000}"/>
    <cellStyle name="Normal 83 2 5 6 5" xfId="11303" xr:uid="{00000000-0005-0000-0000-0000D1880000}"/>
    <cellStyle name="Normal 83 2 5 6 5 2" xfId="39074" xr:uid="{00000000-0005-0000-0000-0000D2880000}"/>
    <cellStyle name="Normal 83 2 5 6 6" xfId="17915" xr:uid="{00000000-0005-0000-0000-0000D3880000}"/>
    <cellStyle name="Normal 83 2 5 6 6 2" xfId="35502" xr:uid="{00000000-0005-0000-0000-0000D4880000}"/>
    <cellStyle name="Normal 83 2 5 6 7" xfId="9265" xr:uid="{00000000-0005-0000-0000-0000D5880000}"/>
    <cellStyle name="Normal 83 2 5 6 7 2" xfId="32961" xr:uid="{00000000-0005-0000-0000-0000D6880000}"/>
    <cellStyle name="Normal 83 2 5 6 8" xfId="7393" xr:uid="{00000000-0005-0000-0000-0000D7880000}"/>
    <cellStyle name="Normal 83 2 5 6 8 2" xfId="29217" xr:uid="{00000000-0005-0000-0000-0000D8880000}"/>
    <cellStyle name="Normal 83 2 5 6 9" xfId="5521" xr:uid="{00000000-0005-0000-0000-0000D9880000}"/>
    <cellStyle name="Normal 83 2 5 6 9 2" xfId="21661" xr:uid="{00000000-0005-0000-0000-0000DA880000}"/>
    <cellStyle name="Normal 83 2 5 7" xfId="2320" xr:uid="{00000000-0005-0000-0000-0000DB880000}"/>
    <cellStyle name="Normal 83 2 5 7 10" xfId="20332" xr:uid="{00000000-0005-0000-0000-0000DC880000}"/>
    <cellStyle name="Normal 83 2 5 7 2" xfId="13162" xr:uid="{00000000-0005-0000-0000-0000DD880000}"/>
    <cellStyle name="Normal 83 2 5 7 2 2" xfId="40807" xr:uid="{00000000-0005-0000-0000-0000DE880000}"/>
    <cellStyle name="Normal 83 2 5 7 2 3" xfId="37579" xr:uid="{00000000-0005-0000-0000-0000DF880000}"/>
    <cellStyle name="Normal 83 2 5 7 2 4" xfId="31632" xr:uid="{00000000-0005-0000-0000-0000E0880000}"/>
    <cellStyle name="Normal 83 2 5 7 2 5" xfId="25290" xr:uid="{00000000-0005-0000-0000-0000E1880000}"/>
    <cellStyle name="Normal 83 2 5 7 3" xfId="15551" xr:uid="{00000000-0005-0000-0000-0000E2880000}"/>
    <cellStyle name="Normal 83 2 5 7 3 2" xfId="43179" xr:uid="{00000000-0005-0000-0000-0000E3880000}"/>
    <cellStyle name="Normal 83 2 5 7 3 3" xfId="26573" xr:uid="{00000000-0005-0000-0000-0000E4880000}"/>
    <cellStyle name="Normal 83 2 5 7 4" xfId="10827" xr:uid="{00000000-0005-0000-0000-0000E5880000}"/>
    <cellStyle name="Normal 83 2 5 7 4 2" xfId="38598" xr:uid="{00000000-0005-0000-0000-0000E6880000}"/>
    <cellStyle name="Normal 83 2 5 7 4 3" xfId="24076" xr:uid="{00000000-0005-0000-0000-0000E7880000}"/>
    <cellStyle name="Normal 83 2 5 7 5" xfId="18458" xr:uid="{00000000-0005-0000-0000-0000E8880000}"/>
    <cellStyle name="Normal 83 2 5 7 5 2" xfId="35341" xr:uid="{00000000-0005-0000-0000-0000E9880000}"/>
    <cellStyle name="Normal 83 2 5 7 6" xfId="9808" xr:uid="{00000000-0005-0000-0000-0000EA880000}"/>
    <cellStyle name="Normal 83 2 5 7 6 2" xfId="33504" xr:uid="{00000000-0005-0000-0000-0000EB880000}"/>
    <cellStyle name="Normal 83 2 5 7 7" xfId="7936" xr:uid="{00000000-0005-0000-0000-0000EC880000}"/>
    <cellStyle name="Normal 83 2 5 7 7 2" xfId="29760" xr:uid="{00000000-0005-0000-0000-0000ED880000}"/>
    <cellStyle name="Normal 83 2 5 7 8" xfId="6064" xr:uid="{00000000-0005-0000-0000-0000EE880000}"/>
    <cellStyle name="Normal 83 2 5 7 8 2" xfId="22204" xr:uid="{00000000-0005-0000-0000-0000EF880000}"/>
    <cellStyle name="Normal 83 2 5 7 9" xfId="4192" xr:uid="{00000000-0005-0000-0000-0000F0880000}"/>
    <cellStyle name="Normal 83 2 5 8" xfId="1619" xr:uid="{00000000-0005-0000-0000-0000F1880000}"/>
    <cellStyle name="Normal 83 2 5 8 2" xfId="16296" xr:uid="{00000000-0005-0000-0000-0000F2880000}"/>
    <cellStyle name="Normal 83 2 5 8 2 2" xfId="43924" xr:uid="{00000000-0005-0000-0000-0000F3880000}"/>
    <cellStyle name="Normal 83 2 5 8 2 3" xfId="30932" xr:uid="{00000000-0005-0000-0000-0000F4880000}"/>
    <cellStyle name="Normal 83 2 5 8 2 4" xfId="26035" xr:uid="{00000000-0005-0000-0000-0000F5880000}"/>
    <cellStyle name="Normal 83 2 5 8 3" xfId="13925" xr:uid="{00000000-0005-0000-0000-0000F6880000}"/>
    <cellStyle name="Normal 83 2 5 8 3 2" xfId="41553" xr:uid="{00000000-0005-0000-0000-0000F7880000}"/>
    <cellStyle name="Normal 83 2 5 8 3 3" xfId="27766" xr:uid="{00000000-0005-0000-0000-0000F8880000}"/>
    <cellStyle name="Normal 83 2 5 8 4" xfId="17758" xr:uid="{00000000-0005-0000-0000-0000F9880000}"/>
    <cellStyle name="Normal 83 2 5 8 4 2" xfId="36533" xr:uid="{00000000-0005-0000-0000-0000FA880000}"/>
    <cellStyle name="Normal 83 2 5 8 4 3" xfId="23376" xr:uid="{00000000-0005-0000-0000-0000FB880000}"/>
    <cellStyle name="Normal 83 2 5 8 5" xfId="9108" xr:uid="{00000000-0005-0000-0000-0000FC880000}"/>
    <cellStyle name="Normal 83 2 5 8 5 2" xfId="32804" xr:uid="{00000000-0005-0000-0000-0000FD880000}"/>
    <cellStyle name="Normal 83 2 5 8 6" xfId="7236" xr:uid="{00000000-0005-0000-0000-0000FE880000}"/>
    <cellStyle name="Normal 83 2 5 8 6 2" xfId="29060" xr:uid="{00000000-0005-0000-0000-0000FF880000}"/>
    <cellStyle name="Normal 83 2 5 8 7" xfId="5364" xr:uid="{00000000-0005-0000-0000-000000890000}"/>
    <cellStyle name="Normal 83 2 5 8 7 2" xfId="21504" xr:uid="{00000000-0005-0000-0000-000001890000}"/>
    <cellStyle name="Normal 83 2 5 8 8" xfId="3492" xr:uid="{00000000-0005-0000-0000-000002890000}"/>
    <cellStyle name="Normal 83 2 5 8 9" xfId="19632" xr:uid="{00000000-0005-0000-0000-000003890000}"/>
    <cellStyle name="Normal 83 2 5 9" xfId="1466" xr:uid="{00000000-0005-0000-0000-000004890000}"/>
    <cellStyle name="Normal 83 2 5 9 2" xfId="14890" xr:uid="{00000000-0005-0000-0000-000005890000}"/>
    <cellStyle name="Normal 83 2 5 9 2 2" xfId="42518" xr:uid="{00000000-0005-0000-0000-000006890000}"/>
    <cellStyle name="Normal 83 2 5 9 2 3" xfId="30779" xr:uid="{00000000-0005-0000-0000-000007890000}"/>
    <cellStyle name="Normal 83 2 5 9 2 4" xfId="28176" xr:uid="{00000000-0005-0000-0000-000008890000}"/>
    <cellStyle name="Normal 83 2 5 9 3" xfId="12399" xr:uid="{00000000-0005-0000-0000-000009890000}"/>
    <cellStyle name="Normal 83 2 5 9 3 2" xfId="40146" xr:uid="{00000000-0005-0000-0000-00000A890000}"/>
    <cellStyle name="Normal 83 2 5 9 3 3" xfId="23223" xr:uid="{00000000-0005-0000-0000-00000B890000}"/>
    <cellStyle name="Normal 83 2 5 9 4" xfId="17605" xr:uid="{00000000-0005-0000-0000-00000C890000}"/>
    <cellStyle name="Normal 83 2 5 9 4 2" xfId="35183" xr:uid="{00000000-0005-0000-0000-00000D890000}"/>
    <cellStyle name="Normal 83 2 5 9 5" xfId="8955" xr:uid="{00000000-0005-0000-0000-00000E890000}"/>
    <cellStyle name="Normal 83 2 5 9 5 2" xfId="32651" xr:uid="{00000000-0005-0000-0000-00000F890000}"/>
    <cellStyle name="Normal 83 2 5 9 6" xfId="7083" xr:uid="{00000000-0005-0000-0000-000010890000}"/>
    <cellStyle name="Normal 83 2 5 9 6 2" xfId="28907" xr:uid="{00000000-0005-0000-0000-000011890000}"/>
    <cellStyle name="Normal 83 2 5 9 7" xfId="5211" xr:uid="{00000000-0005-0000-0000-000012890000}"/>
    <cellStyle name="Normal 83 2 5 9 7 2" xfId="21351" xr:uid="{00000000-0005-0000-0000-000013890000}"/>
    <cellStyle name="Normal 83 2 5 9 8" xfId="3339" xr:uid="{00000000-0005-0000-0000-000014890000}"/>
    <cellStyle name="Normal 83 2 5 9 9" xfId="19479" xr:uid="{00000000-0005-0000-0000-000015890000}"/>
    <cellStyle name="Normal 83 2 6" xfId="1003" xr:uid="{00000000-0005-0000-0000-000016890000}"/>
    <cellStyle name="Normal 83 2 6 10" xfId="11787" xr:uid="{00000000-0005-0000-0000-000017890000}"/>
    <cellStyle name="Normal 83 2 6 10 2" xfId="39540" xr:uid="{00000000-0005-0000-0000-000018890000}"/>
    <cellStyle name="Normal 83 2 6 10 3" xfId="36896" xr:uid="{00000000-0005-0000-0000-000019890000}"/>
    <cellStyle name="Normal 83 2 6 10 4" xfId="30320" xr:uid="{00000000-0005-0000-0000-00001A890000}"/>
    <cellStyle name="Normal 83 2 6 10 5" xfId="24646" xr:uid="{00000000-0005-0000-0000-00001B890000}"/>
    <cellStyle name="Normal 83 2 6 11" xfId="14278" xr:uid="{00000000-0005-0000-0000-00001C890000}"/>
    <cellStyle name="Normal 83 2 6 11 2" xfId="41906" xr:uid="{00000000-0005-0000-0000-00001D890000}"/>
    <cellStyle name="Normal 83 2 6 11 3" xfId="34064" xr:uid="{00000000-0005-0000-0000-00001E890000}"/>
    <cellStyle name="Normal 83 2 6 11 4" xfId="26432" xr:uid="{00000000-0005-0000-0000-00001F890000}"/>
    <cellStyle name="Normal 83 2 6 12" xfId="16651" xr:uid="{00000000-0005-0000-0000-000020890000}"/>
    <cellStyle name="Normal 83 2 6 12 2" xfId="44279" xr:uid="{00000000-0005-0000-0000-000021890000}"/>
    <cellStyle name="Normal 83 2 6 12 3" xfId="22764" xr:uid="{00000000-0005-0000-0000-000022890000}"/>
    <cellStyle name="Normal 83 2 6 13" xfId="10368" xr:uid="{00000000-0005-0000-0000-000023890000}"/>
    <cellStyle name="Normal 83 2 6 13 2" xfId="38139" xr:uid="{00000000-0005-0000-0000-000024890000}"/>
    <cellStyle name="Normal 83 2 6 14" xfId="17146" xr:uid="{00000000-0005-0000-0000-000025890000}"/>
    <cellStyle name="Normal 83 2 6 14 2" xfId="35047" xr:uid="{00000000-0005-0000-0000-000026890000}"/>
    <cellStyle name="Normal 83 2 6 15" xfId="8496" xr:uid="{00000000-0005-0000-0000-000027890000}"/>
    <cellStyle name="Normal 83 2 6 15 2" xfId="32192" xr:uid="{00000000-0005-0000-0000-000028890000}"/>
    <cellStyle name="Normal 83 2 6 16" xfId="6624" xr:uid="{00000000-0005-0000-0000-000029890000}"/>
    <cellStyle name="Normal 83 2 6 16 2" xfId="28448" xr:uid="{00000000-0005-0000-0000-00002A890000}"/>
    <cellStyle name="Normal 83 2 6 17" xfId="4752" xr:uid="{00000000-0005-0000-0000-00002B890000}"/>
    <cellStyle name="Normal 83 2 6 17 2" xfId="20892" xr:uid="{00000000-0005-0000-0000-00002C890000}"/>
    <cellStyle name="Normal 83 2 6 18" xfId="2880" xr:uid="{00000000-0005-0000-0000-00002D890000}"/>
    <cellStyle name="Normal 83 2 6 19" xfId="19020" xr:uid="{00000000-0005-0000-0000-00002E890000}"/>
    <cellStyle name="Normal 83 2 6 2" xfId="1109" xr:uid="{00000000-0005-0000-0000-00002F890000}"/>
    <cellStyle name="Normal 83 2 6 2 10" xfId="16753" xr:uid="{00000000-0005-0000-0000-000030890000}"/>
    <cellStyle name="Normal 83 2 6 2 10 2" xfId="44381" xr:uid="{00000000-0005-0000-0000-000031890000}"/>
    <cellStyle name="Normal 83 2 6 2 10 3" xfId="22866" xr:uid="{00000000-0005-0000-0000-000032890000}"/>
    <cellStyle name="Normal 83 2 6 2 11" xfId="10470" xr:uid="{00000000-0005-0000-0000-000033890000}"/>
    <cellStyle name="Normal 83 2 6 2 11 2" xfId="38241" xr:uid="{00000000-0005-0000-0000-000034890000}"/>
    <cellStyle name="Normal 83 2 6 2 12" xfId="17248" xr:uid="{00000000-0005-0000-0000-000035890000}"/>
    <cellStyle name="Normal 83 2 6 2 12 2" xfId="35149" xr:uid="{00000000-0005-0000-0000-000036890000}"/>
    <cellStyle name="Normal 83 2 6 2 13" xfId="8598" xr:uid="{00000000-0005-0000-0000-000037890000}"/>
    <cellStyle name="Normal 83 2 6 2 13 2" xfId="32294" xr:uid="{00000000-0005-0000-0000-000038890000}"/>
    <cellStyle name="Normal 83 2 6 2 14" xfId="6726" xr:uid="{00000000-0005-0000-0000-000039890000}"/>
    <cellStyle name="Normal 83 2 6 2 14 2" xfId="28550" xr:uid="{00000000-0005-0000-0000-00003A890000}"/>
    <cellStyle name="Normal 83 2 6 2 15" xfId="4854" xr:uid="{00000000-0005-0000-0000-00003B890000}"/>
    <cellStyle name="Normal 83 2 6 2 15 2" xfId="20994" xr:uid="{00000000-0005-0000-0000-00003C890000}"/>
    <cellStyle name="Normal 83 2 6 2 16" xfId="2982" xr:uid="{00000000-0005-0000-0000-00003D890000}"/>
    <cellStyle name="Normal 83 2 6 2 17" xfId="19122" xr:uid="{00000000-0005-0000-0000-00003E890000}"/>
    <cellStyle name="Normal 83 2 6 2 2" xfId="1432" xr:uid="{00000000-0005-0000-0000-00003F890000}"/>
    <cellStyle name="Normal 83 2 6 2 2 10" xfId="7049" xr:uid="{00000000-0005-0000-0000-000040890000}"/>
    <cellStyle name="Normal 83 2 6 2 2 10 2" xfId="28873" xr:uid="{00000000-0005-0000-0000-000041890000}"/>
    <cellStyle name="Normal 83 2 6 2 2 11" xfId="5177" xr:uid="{00000000-0005-0000-0000-000042890000}"/>
    <cellStyle name="Normal 83 2 6 2 2 11 2" xfId="21317" xr:uid="{00000000-0005-0000-0000-000043890000}"/>
    <cellStyle name="Normal 83 2 6 2 2 12" xfId="3305" xr:uid="{00000000-0005-0000-0000-000044890000}"/>
    <cellStyle name="Normal 83 2 6 2 2 13" xfId="19445" xr:uid="{00000000-0005-0000-0000-000045890000}"/>
    <cellStyle name="Normal 83 2 6 2 2 2" xfId="2608" xr:uid="{00000000-0005-0000-0000-000046890000}"/>
    <cellStyle name="Normal 83 2 6 2 2 2 10" xfId="20620" xr:uid="{00000000-0005-0000-0000-000047890000}"/>
    <cellStyle name="Normal 83 2 6 2 2 2 2" xfId="13681" xr:uid="{00000000-0005-0000-0000-000048890000}"/>
    <cellStyle name="Normal 83 2 6 2 2 2 2 2" xfId="41309" xr:uid="{00000000-0005-0000-0000-000049890000}"/>
    <cellStyle name="Normal 83 2 6 2 2 2 2 3" xfId="37867" xr:uid="{00000000-0005-0000-0000-00004A890000}"/>
    <cellStyle name="Normal 83 2 6 2 2 2 2 4" xfId="31920" xr:uid="{00000000-0005-0000-0000-00004B890000}"/>
    <cellStyle name="Normal 83 2 6 2 2 2 2 5" xfId="25791" xr:uid="{00000000-0005-0000-0000-00004C890000}"/>
    <cellStyle name="Normal 83 2 6 2 2 2 3" xfId="16052" xr:uid="{00000000-0005-0000-0000-00004D890000}"/>
    <cellStyle name="Normal 83 2 6 2 2 2 3 2" xfId="43680" xr:uid="{00000000-0005-0000-0000-00004E890000}"/>
    <cellStyle name="Normal 83 2 6 2 2 2 3 3" xfId="27507" xr:uid="{00000000-0005-0000-0000-00004F890000}"/>
    <cellStyle name="Normal 83 2 6 2 2 2 4" xfId="11635" xr:uid="{00000000-0005-0000-0000-000050890000}"/>
    <cellStyle name="Normal 83 2 6 2 2 2 4 2" xfId="39398" xr:uid="{00000000-0005-0000-0000-000051890000}"/>
    <cellStyle name="Normal 83 2 6 2 2 2 4 3" xfId="24364" xr:uid="{00000000-0005-0000-0000-000052890000}"/>
    <cellStyle name="Normal 83 2 6 2 2 2 5" xfId="18746" xr:uid="{00000000-0005-0000-0000-000053890000}"/>
    <cellStyle name="Normal 83 2 6 2 2 2 5 2" xfId="36274" xr:uid="{00000000-0005-0000-0000-000054890000}"/>
    <cellStyle name="Normal 83 2 6 2 2 2 6" xfId="10096" xr:uid="{00000000-0005-0000-0000-000055890000}"/>
    <cellStyle name="Normal 83 2 6 2 2 2 6 2" xfId="33792" xr:uid="{00000000-0005-0000-0000-000056890000}"/>
    <cellStyle name="Normal 83 2 6 2 2 2 7" xfId="8224" xr:uid="{00000000-0005-0000-0000-000057890000}"/>
    <cellStyle name="Normal 83 2 6 2 2 2 7 2" xfId="30048" xr:uid="{00000000-0005-0000-0000-000058890000}"/>
    <cellStyle name="Normal 83 2 6 2 2 2 8" xfId="6352" xr:uid="{00000000-0005-0000-0000-000059890000}"/>
    <cellStyle name="Normal 83 2 6 2 2 2 8 2" xfId="22492" xr:uid="{00000000-0005-0000-0000-00005A890000}"/>
    <cellStyle name="Normal 83 2 6 2 2 2 9" xfId="4480" xr:uid="{00000000-0005-0000-0000-00005B890000}"/>
    <cellStyle name="Normal 83 2 6 2 2 3" xfId="2064" xr:uid="{00000000-0005-0000-0000-00005C890000}"/>
    <cellStyle name="Normal 83 2 6 2 2 3 10" xfId="20077" xr:uid="{00000000-0005-0000-0000-00005D890000}"/>
    <cellStyle name="Normal 83 2 6 2 2 3 2" xfId="13063" xr:uid="{00000000-0005-0000-0000-00005E890000}"/>
    <cellStyle name="Normal 83 2 6 2 2 3 2 2" xfId="40712" xr:uid="{00000000-0005-0000-0000-00005F890000}"/>
    <cellStyle name="Normal 83 2 6 2 2 3 2 3" xfId="31377" xr:uid="{00000000-0005-0000-0000-000060890000}"/>
    <cellStyle name="Normal 83 2 6 2 2 3 2 4" xfId="28267" xr:uid="{00000000-0005-0000-0000-000061890000}"/>
    <cellStyle name="Normal 83 2 6 2 2 3 3" xfId="15456" xr:uid="{00000000-0005-0000-0000-000062890000}"/>
    <cellStyle name="Normal 83 2 6 2 2 3 3 2" xfId="43084" xr:uid="{00000000-0005-0000-0000-000063890000}"/>
    <cellStyle name="Normal 83 2 6 2 2 3 3 3" xfId="23821" xr:uid="{00000000-0005-0000-0000-000064890000}"/>
    <cellStyle name="Normal 83 2 6 2 2 3 4" xfId="11269" xr:uid="{00000000-0005-0000-0000-000065890000}"/>
    <cellStyle name="Normal 83 2 6 2 2 3 4 2" xfId="39040" xr:uid="{00000000-0005-0000-0000-000066890000}"/>
    <cellStyle name="Normal 83 2 6 2 2 3 5" xfId="18203" xr:uid="{00000000-0005-0000-0000-000067890000}"/>
    <cellStyle name="Normal 83 2 6 2 2 3 5 2" xfId="37324" xr:uid="{00000000-0005-0000-0000-000068890000}"/>
    <cellStyle name="Normal 83 2 6 2 2 3 6" xfId="9553" xr:uid="{00000000-0005-0000-0000-000069890000}"/>
    <cellStyle name="Normal 83 2 6 2 2 3 6 2" xfId="33249" xr:uid="{00000000-0005-0000-0000-00006A890000}"/>
    <cellStyle name="Normal 83 2 6 2 2 3 7" xfId="7681" xr:uid="{00000000-0005-0000-0000-00006B890000}"/>
    <cellStyle name="Normal 83 2 6 2 2 3 7 2" xfId="29505" xr:uid="{00000000-0005-0000-0000-00006C890000}"/>
    <cellStyle name="Normal 83 2 6 2 2 3 8" xfId="5809" xr:uid="{00000000-0005-0000-0000-00006D890000}"/>
    <cellStyle name="Normal 83 2 6 2 2 3 8 2" xfId="21949" xr:uid="{00000000-0005-0000-0000-00006E890000}"/>
    <cellStyle name="Normal 83 2 6 2 2 3 9" xfId="3937" xr:uid="{00000000-0005-0000-0000-00006F890000}"/>
    <cellStyle name="Normal 83 2 6 2 2 4" xfId="12365" xr:uid="{00000000-0005-0000-0000-000070890000}"/>
    <cellStyle name="Normal 83 2 6 2 2 4 2" xfId="40112" xr:uid="{00000000-0005-0000-0000-000071890000}"/>
    <cellStyle name="Normal 83 2 6 2 2 4 3" xfId="30745" xr:uid="{00000000-0005-0000-0000-000072890000}"/>
    <cellStyle name="Normal 83 2 6 2 2 4 4" xfId="25195" xr:uid="{00000000-0005-0000-0000-000073890000}"/>
    <cellStyle name="Normal 83 2 6 2 2 5" xfId="14856" xr:uid="{00000000-0005-0000-0000-000074890000}"/>
    <cellStyle name="Normal 83 2 6 2 2 5 2" xfId="42484" xr:uid="{00000000-0005-0000-0000-000075890000}"/>
    <cellStyle name="Normal 83 2 6 2 2 5 3" xfId="34642" xr:uid="{00000000-0005-0000-0000-000076890000}"/>
    <cellStyle name="Normal 83 2 6 2 2 5 4" xfId="26885" xr:uid="{00000000-0005-0000-0000-000077890000}"/>
    <cellStyle name="Normal 83 2 6 2 2 6" xfId="17076" xr:uid="{00000000-0005-0000-0000-000078890000}"/>
    <cellStyle name="Normal 83 2 6 2 2 6 2" xfId="44704" xr:uid="{00000000-0005-0000-0000-000079890000}"/>
    <cellStyle name="Normal 83 2 6 2 2 6 3" xfId="23189" xr:uid="{00000000-0005-0000-0000-00007A890000}"/>
    <cellStyle name="Normal 83 2 6 2 2 7" xfId="10793" xr:uid="{00000000-0005-0000-0000-00007B890000}"/>
    <cellStyle name="Normal 83 2 6 2 2 7 2" xfId="38564" xr:uid="{00000000-0005-0000-0000-00007C890000}"/>
    <cellStyle name="Normal 83 2 6 2 2 8" xfId="17571" xr:uid="{00000000-0005-0000-0000-00007D890000}"/>
    <cellStyle name="Normal 83 2 6 2 2 8 2" xfId="35653" xr:uid="{00000000-0005-0000-0000-00007E890000}"/>
    <cellStyle name="Normal 83 2 6 2 2 9" xfId="8921" xr:uid="{00000000-0005-0000-0000-00007F890000}"/>
    <cellStyle name="Normal 83 2 6 2 2 9 2" xfId="32617" xr:uid="{00000000-0005-0000-0000-000080890000}"/>
    <cellStyle name="Normal 83 2 6 2 3" xfId="1262" xr:uid="{00000000-0005-0000-0000-000081890000}"/>
    <cellStyle name="Normal 83 2 6 2 3 10" xfId="6879" xr:uid="{00000000-0005-0000-0000-000082890000}"/>
    <cellStyle name="Normal 83 2 6 2 3 10 2" xfId="28703" xr:uid="{00000000-0005-0000-0000-000083890000}"/>
    <cellStyle name="Normal 83 2 6 2 3 11" xfId="5007" xr:uid="{00000000-0005-0000-0000-000084890000}"/>
    <cellStyle name="Normal 83 2 6 2 3 11 2" xfId="21147" xr:uid="{00000000-0005-0000-0000-000085890000}"/>
    <cellStyle name="Normal 83 2 6 2 3 12" xfId="3135" xr:uid="{00000000-0005-0000-0000-000086890000}"/>
    <cellStyle name="Normal 83 2 6 2 3 13" xfId="19275" xr:uid="{00000000-0005-0000-0000-000087890000}"/>
    <cellStyle name="Normal 83 2 6 2 3 2" xfId="2761" xr:uid="{00000000-0005-0000-0000-000088890000}"/>
    <cellStyle name="Normal 83 2 6 2 3 2 10" xfId="20773" xr:uid="{00000000-0005-0000-0000-000089890000}"/>
    <cellStyle name="Normal 83 2 6 2 3 2 2" xfId="13826" xr:uid="{00000000-0005-0000-0000-00008A890000}"/>
    <cellStyle name="Normal 83 2 6 2 3 2 2 2" xfId="41454" xr:uid="{00000000-0005-0000-0000-00008B890000}"/>
    <cellStyle name="Normal 83 2 6 2 3 2 2 3" xfId="38020" xr:uid="{00000000-0005-0000-0000-00008C890000}"/>
    <cellStyle name="Normal 83 2 6 2 3 2 2 4" xfId="32073" xr:uid="{00000000-0005-0000-0000-00008D890000}"/>
    <cellStyle name="Normal 83 2 6 2 3 2 2 5" xfId="25936" xr:uid="{00000000-0005-0000-0000-00008E890000}"/>
    <cellStyle name="Normal 83 2 6 2 3 2 3" xfId="16197" xr:uid="{00000000-0005-0000-0000-00008F890000}"/>
    <cellStyle name="Normal 83 2 6 2 3 2 3 2" xfId="43825" xr:uid="{00000000-0005-0000-0000-000090890000}"/>
    <cellStyle name="Normal 83 2 6 2 3 2 3 3" xfId="27660" xr:uid="{00000000-0005-0000-0000-000091890000}"/>
    <cellStyle name="Normal 83 2 6 2 3 2 4" xfId="11099" xr:uid="{00000000-0005-0000-0000-000092890000}"/>
    <cellStyle name="Normal 83 2 6 2 3 2 4 2" xfId="38870" xr:uid="{00000000-0005-0000-0000-000093890000}"/>
    <cellStyle name="Normal 83 2 6 2 3 2 4 3" xfId="24517" xr:uid="{00000000-0005-0000-0000-000094890000}"/>
    <cellStyle name="Normal 83 2 6 2 3 2 5" xfId="18899" xr:uid="{00000000-0005-0000-0000-000095890000}"/>
    <cellStyle name="Normal 83 2 6 2 3 2 5 2" xfId="36427" xr:uid="{00000000-0005-0000-0000-000096890000}"/>
    <cellStyle name="Normal 83 2 6 2 3 2 6" xfId="10249" xr:uid="{00000000-0005-0000-0000-000097890000}"/>
    <cellStyle name="Normal 83 2 6 2 3 2 6 2" xfId="33945" xr:uid="{00000000-0005-0000-0000-000098890000}"/>
    <cellStyle name="Normal 83 2 6 2 3 2 7" xfId="8377" xr:uid="{00000000-0005-0000-0000-000099890000}"/>
    <cellStyle name="Normal 83 2 6 2 3 2 7 2" xfId="30201" xr:uid="{00000000-0005-0000-0000-00009A890000}"/>
    <cellStyle name="Normal 83 2 6 2 3 2 8" xfId="6505" xr:uid="{00000000-0005-0000-0000-00009B890000}"/>
    <cellStyle name="Normal 83 2 6 2 3 2 8 2" xfId="22645" xr:uid="{00000000-0005-0000-0000-00009C890000}"/>
    <cellStyle name="Normal 83 2 6 2 3 2 9" xfId="4633" xr:uid="{00000000-0005-0000-0000-00009D890000}"/>
    <cellStyle name="Normal 83 2 6 2 3 3" xfId="2217" xr:uid="{00000000-0005-0000-0000-00009E890000}"/>
    <cellStyle name="Normal 83 2 6 2 3 3 2" xfId="15578" xr:uid="{00000000-0005-0000-0000-00009F890000}"/>
    <cellStyle name="Normal 83 2 6 2 3 3 2 2" xfId="43206" xr:uid="{00000000-0005-0000-0000-0000A0890000}"/>
    <cellStyle name="Normal 83 2 6 2 3 3 2 3" xfId="31530" xr:uid="{00000000-0005-0000-0000-0000A1890000}"/>
    <cellStyle name="Normal 83 2 6 2 3 3 2 4" xfId="26369" xr:uid="{00000000-0005-0000-0000-0000A2890000}"/>
    <cellStyle name="Normal 83 2 6 2 3 3 3" xfId="13190" xr:uid="{00000000-0005-0000-0000-0000A3890000}"/>
    <cellStyle name="Normal 83 2 6 2 3 3 3 2" xfId="40834" xr:uid="{00000000-0005-0000-0000-0000A4890000}"/>
    <cellStyle name="Normal 83 2 6 2 3 3 3 3" xfId="23974" xr:uid="{00000000-0005-0000-0000-0000A5890000}"/>
    <cellStyle name="Normal 83 2 6 2 3 3 4" xfId="18356" xr:uid="{00000000-0005-0000-0000-0000A6890000}"/>
    <cellStyle name="Normal 83 2 6 2 3 3 4 2" xfId="37477" xr:uid="{00000000-0005-0000-0000-0000A7890000}"/>
    <cellStyle name="Normal 83 2 6 2 3 3 5" xfId="9706" xr:uid="{00000000-0005-0000-0000-0000A8890000}"/>
    <cellStyle name="Normal 83 2 6 2 3 3 5 2" xfId="33402" xr:uid="{00000000-0005-0000-0000-0000A9890000}"/>
    <cellStyle name="Normal 83 2 6 2 3 3 6" xfId="7834" xr:uid="{00000000-0005-0000-0000-0000AA890000}"/>
    <cellStyle name="Normal 83 2 6 2 3 3 6 2" xfId="29658" xr:uid="{00000000-0005-0000-0000-0000AB890000}"/>
    <cellStyle name="Normal 83 2 6 2 3 3 7" xfId="5962" xr:uid="{00000000-0005-0000-0000-0000AC890000}"/>
    <cellStyle name="Normal 83 2 6 2 3 3 7 2" xfId="22102" xr:uid="{00000000-0005-0000-0000-0000AD890000}"/>
    <cellStyle name="Normal 83 2 6 2 3 3 8" xfId="4090" xr:uid="{00000000-0005-0000-0000-0000AE890000}"/>
    <cellStyle name="Normal 83 2 6 2 3 3 9" xfId="20230" xr:uid="{00000000-0005-0000-0000-0000AF890000}"/>
    <cellStyle name="Normal 83 2 6 2 3 4" xfId="12195" xr:uid="{00000000-0005-0000-0000-0000B0890000}"/>
    <cellStyle name="Normal 83 2 6 2 3 4 2" xfId="39942" xr:uid="{00000000-0005-0000-0000-0000B1890000}"/>
    <cellStyle name="Normal 83 2 6 2 3 4 3" xfId="30575" xr:uid="{00000000-0005-0000-0000-0000B2890000}"/>
    <cellStyle name="Normal 83 2 6 2 3 4 4" xfId="25317" xr:uid="{00000000-0005-0000-0000-0000B3890000}"/>
    <cellStyle name="Normal 83 2 6 2 3 5" xfId="14686" xr:uid="{00000000-0005-0000-0000-0000B4890000}"/>
    <cellStyle name="Normal 83 2 6 2 3 5 2" xfId="42314" xr:uid="{00000000-0005-0000-0000-0000B5890000}"/>
    <cellStyle name="Normal 83 2 6 2 3 5 3" xfId="34472" xr:uid="{00000000-0005-0000-0000-0000B6890000}"/>
    <cellStyle name="Normal 83 2 6 2 3 5 4" xfId="26694" xr:uid="{00000000-0005-0000-0000-0000B7890000}"/>
    <cellStyle name="Normal 83 2 6 2 3 6" xfId="16906" xr:uid="{00000000-0005-0000-0000-0000B8890000}"/>
    <cellStyle name="Normal 83 2 6 2 3 6 2" xfId="44534" xr:uid="{00000000-0005-0000-0000-0000B9890000}"/>
    <cellStyle name="Normal 83 2 6 2 3 6 3" xfId="23019" xr:uid="{00000000-0005-0000-0000-0000BA890000}"/>
    <cellStyle name="Normal 83 2 6 2 3 7" xfId="10623" xr:uid="{00000000-0005-0000-0000-0000BB890000}"/>
    <cellStyle name="Normal 83 2 6 2 3 7 2" xfId="38394" xr:uid="{00000000-0005-0000-0000-0000BC890000}"/>
    <cellStyle name="Normal 83 2 6 2 3 8" xfId="17401" xr:uid="{00000000-0005-0000-0000-0000BD890000}"/>
    <cellStyle name="Normal 83 2 6 2 3 8 2" xfId="35462" xr:uid="{00000000-0005-0000-0000-0000BE890000}"/>
    <cellStyle name="Normal 83 2 6 2 3 9" xfId="8751" xr:uid="{00000000-0005-0000-0000-0000BF890000}"/>
    <cellStyle name="Normal 83 2 6 2 3 9 2" xfId="32447" xr:uid="{00000000-0005-0000-0000-0000C0890000}"/>
    <cellStyle name="Normal 83 2 6 2 4" xfId="1895" xr:uid="{00000000-0005-0000-0000-0000C1890000}"/>
    <cellStyle name="Normal 83 2 6 2 4 10" xfId="3768" xr:uid="{00000000-0005-0000-0000-0000C2890000}"/>
    <cellStyle name="Normal 83 2 6 2 4 11" xfId="19908" xr:uid="{00000000-0005-0000-0000-0000C3890000}"/>
    <cellStyle name="Normal 83 2 6 2 4 2" xfId="13298" xr:uid="{00000000-0005-0000-0000-0000C4890000}"/>
    <cellStyle name="Normal 83 2 6 2 4 2 2" xfId="15669" xr:uid="{00000000-0005-0000-0000-0000C5890000}"/>
    <cellStyle name="Normal 83 2 6 2 4 2 2 2" xfId="43297" xr:uid="{00000000-0005-0000-0000-0000C6890000}"/>
    <cellStyle name="Normal 83 2 6 2 4 2 3" xfId="40926" xr:uid="{00000000-0005-0000-0000-0000C7890000}"/>
    <cellStyle name="Normal 83 2 6 2 4 2 4" xfId="37155" xr:uid="{00000000-0005-0000-0000-0000C8890000}"/>
    <cellStyle name="Normal 83 2 6 2 4 2 5" xfId="31208" xr:uid="{00000000-0005-0000-0000-0000C9890000}"/>
    <cellStyle name="Normal 83 2 6 2 4 2 6" xfId="25408" xr:uid="{00000000-0005-0000-0000-0000CA890000}"/>
    <cellStyle name="Normal 83 2 6 2 4 3" xfId="12042" xr:uid="{00000000-0005-0000-0000-0000CB890000}"/>
    <cellStyle name="Normal 83 2 6 2 4 3 2" xfId="39789" xr:uid="{00000000-0005-0000-0000-0000CC890000}"/>
    <cellStyle name="Normal 83 2 6 2 4 3 3" xfId="34319" xr:uid="{00000000-0005-0000-0000-0000CD890000}"/>
    <cellStyle name="Normal 83 2 6 2 4 3 4" xfId="27073" xr:uid="{00000000-0005-0000-0000-0000CE890000}"/>
    <cellStyle name="Normal 83 2 6 2 4 4" xfId="14533" xr:uid="{00000000-0005-0000-0000-0000CF890000}"/>
    <cellStyle name="Normal 83 2 6 2 4 4 2" xfId="42161" xr:uid="{00000000-0005-0000-0000-0000D0890000}"/>
    <cellStyle name="Normal 83 2 6 2 4 4 3" xfId="23652" xr:uid="{00000000-0005-0000-0000-0000D1890000}"/>
    <cellStyle name="Normal 83 2 6 2 4 5" xfId="11422" xr:uid="{00000000-0005-0000-0000-0000D2890000}"/>
    <cellStyle name="Normal 83 2 6 2 4 5 2" xfId="39193" xr:uid="{00000000-0005-0000-0000-0000D3890000}"/>
    <cellStyle name="Normal 83 2 6 2 4 6" xfId="18034" xr:uid="{00000000-0005-0000-0000-0000D4890000}"/>
    <cellStyle name="Normal 83 2 6 2 4 6 2" xfId="35840" xr:uid="{00000000-0005-0000-0000-0000D5890000}"/>
    <cellStyle name="Normal 83 2 6 2 4 7" xfId="9384" xr:uid="{00000000-0005-0000-0000-0000D6890000}"/>
    <cellStyle name="Normal 83 2 6 2 4 7 2" xfId="33080" xr:uid="{00000000-0005-0000-0000-0000D7890000}"/>
    <cellStyle name="Normal 83 2 6 2 4 8" xfId="7512" xr:uid="{00000000-0005-0000-0000-0000D8890000}"/>
    <cellStyle name="Normal 83 2 6 2 4 8 2" xfId="29336" xr:uid="{00000000-0005-0000-0000-0000D9890000}"/>
    <cellStyle name="Normal 83 2 6 2 4 9" xfId="5640" xr:uid="{00000000-0005-0000-0000-0000DA890000}"/>
    <cellStyle name="Normal 83 2 6 2 4 9 2" xfId="21780" xr:uid="{00000000-0005-0000-0000-0000DB890000}"/>
    <cellStyle name="Normal 83 2 6 2 5" xfId="2439" xr:uid="{00000000-0005-0000-0000-0000DC890000}"/>
    <cellStyle name="Normal 83 2 6 2 5 10" xfId="20451" xr:uid="{00000000-0005-0000-0000-0000DD890000}"/>
    <cellStyle name="Normal 83 2 6 2 5 2" xfId="13526" xr:uid="{00000000-0005-0000-0000-0000DE890000}"/>
    <cellStyle name="Normal 83 2 6 2 5 2 2" xfId="41154" xr:uid="{00000000-0005-0000-0000-0000DF890000}"/>
    <cellStyle name="Normal 83 2 6 2 5 2 3" xfId="37698" xr:uid="{00000000-0005-0000-0000-0000E0890000}"/>
    <cellStyle name="Normal 83 2 6 2 5 2 4" xfId="31751" xr:uid="{00000000-0005-0000-0000-0000E1890000}"/>
    <cellStyle name="Normal 83 2 6 2 5 2 5" xfId="25636" xr:uid="{00000000-0005-0000-0000-0000E2890000}"/>
    <cellStyle name="Normal 83 2 6 2 5 3" xfId="15897" xr:uid="{00000000-0005-0000-0000-0000E3890000}"/>
    <cellStyle name="Normal 83 2 6 2 5 3 2" xfId="43525" xr:uid="{00000000-0005-0000-0000-0000E4890000}"/>
    <cellStyle name="Normal 83 2 6 2 5 3 3" xfId="27338" xr:uid="{00000000-0005-0000-0000-0000E5890000}"/>
    <cellStyle name="Normal 83 2 6 2 5 4" xfId="10946" xr:uid="{00000000-0005-0000-0000-0000E6890000}"/>
    <cellStyle name="Normal 83 2 6 2 5 4 2" xfId="38717" xr:uid="{00000000-0005-0000-0000-0000E7890000}"/>
    <cellStyle name="Normal 83 2 6 2 5 4 3" xfId="24195" xr:uid="{00000000-0005-0000-0000-0000E8890000}"/>
    <cellStyle name="Normal 83 2 6 2 5 5" xfId="18577" xr:uid="{00000000-0005-0000-0000-0000E9890000}"/>
    <cellStyle name="Normal 83 2 6 2 5 5 2" xfId="36105" xr:uid="{00000000-0005-0000-0000-0000EA890000}"/>
    <cellStyle name="Normal 83 2 6 2 5 6" xfId="9927" xr:uid="{00000000-0005-0000-0000-0000EB890000}"/>
    <cellStyle name="Normal 83 2 6 2 5 6 2" xfId="33623" xr:uid="{00000000-0005-0000-0000-0000EC890000}"/>
    <cellStyle name="Normal 83 2 6 2 5 7" xfId="8055" xr:uid="{00000000-0005-0000-0000-0000ED890000}"/>
    <cellStyle name="Normal 83 2 6 2 5 7 2" xfId="29879" xr:uid="{00000000-0005-0000-0000-0000EE890000}"/>
    <cellStyle name="Normal 83 2 6 2 5 8" xfId="6183" xr:uid="{00000000-0005-0000-0000-0000EF890000}"/>
    <cellStyle name="Normal 83 2 6 2 5 8 2" xfId="22323" xr:uid="{00000000-0005-0000-0000-0000F0890000}"/>
    <cellStyle name="Normal 83 2 6 2 5 9" xfId="4311" xr:uid="{00000000-0005-0000-0000-0000F1890000}"/>
    <cellStyle name="Normal 83 2 6 2 6" xfId="1738" xr:uid="{00000000-0005-0000-0000-0000F2890000}"/>
    <cellStyle name="Normal 83 2 6 2 6 2" xfId="16447" xr:uid="{00000000-0005-0000-0000-0000F3890000}"/>
    <cellStyle name="Normal 83 2 6 2 6 2 2" xfId="44075" xr:uid="{00000000-0005-0000-0000-0000F4890000}"/>
    <cellStyle name="Normal 83 2 6 2 6 2 3" xfId="31051" xr:uid="{00000000-0005-0000-0000-0000F5890000}"/>
    <cellStyle name="Normal 83 2 6 2 6 2 4" xfId="26186" xr:uid="{00000000-0005-0000-0000-0000F6890000}"/>
    <cellStyle name="Normal 83 2 6 2 6 3" xfId="14076" xr:uid="{00000000-0005-0000-0000-0000F7890000}"/>
    <cellStyle name="Normal 83 2 6 2 6 3 2" xfId="41704" xr:uid="{00000000-0005-0000-0000-0000F8890000}"/>
    <cellStyle name="Normal 83 2 6 2 6 3 3" xfId="27917" xr:uid="{00000000-0005-0000-0000-0000F9890000}"/>
    <cellStyle name="Normal 83 2 6 2 6 4" xfId="17877" xr:uid="{00000000-0005-0000-0000-0000FA890000}"/>
    <cellStyle name="Normal 83 2 6 2 6 4 2" xfId="36684" xr:uid="{00000000-0005-0000-0000-0000FB890000}"/>
    <cellStyle name="Normal 83 2 6 2 6 4 3" xfId="23495" xr:uid="{00000000-0005-0000-0000-0000FC890000}"/>
    <cellStyle name="Normal 83 2 6 2 6 5" xfId="9227" xr:uid="{00000000-0005-0000-0000-0000FD890000}"/>
    <cellStyle name="Normal 83 2 6 2 6 5 2" xfId="32923" xr:uid="{00000000-0005-0000-0000-0000FE890000}"/>
    <cellStyle name="Normal 83 2 6 2 6 6" xfId="7355" xr:uid="{00000000-0005-0000-0000-0000FF890000}"/>
    <cellStyle name="Normal 83 2 6 2 6 6 2" xfId="29179" xr:uid="{00000000-0005-0000-0000-0000008A0000}"/>
    <cellStyle name="Normal 83 2 6 2 6 7" xfId="5483" xr:uid="{00000000-0005-0000-0000-0000018A0000}"/>
    <cellStyle name="Normal 83 2 6 2 6 7 2" xfId="21623" xr:uid="{00000000-0005-0000-0000-0000028A0000}"/>
    <cellStyle name="Normal 83 2 6 2 6 8" xfId="3611" xr:uid="{00000000-0005-0000-0000-0000038A0000}"/>
    <cellStyle name="Normal 83 2 6 2 6 9" xfId="19751" xr:uid="{00000000-0005-0000-0000-0000048A0000}"/>
    <cellStyle name="Normal 83 2 6 2 7" xfId="1585" xr:uid="{00000000-0005-0000-0000-0000058A0000}"/>
    <cellStyle name="Normal 83 2 6 2 7 2" xfId="15009" xr:uid="{00000000-0005-0000-0000-0000068A0000}"/>
    <cellStyle name="Normal 83 2 6 2 7 2 2" xfId="42637" xr:uid="{00000000-0005-0000-0000-0000078A0000}"/>
    <cellStyle name="Normal 83 2 6 2 7 2 3" xfId="30898" xr:uid="{00000000-0005-0000-0000-0000088A0000}"/>
    <cellStyle name="Normal 83 2 6 2 7 2 4" xfId="26374" xr:uid="{00000000-0005-0000-0000-0000098A0000}"/>
    <cellStyle name="Normal 83 2 6 2 7 3" xfId="12518" xr:uid="{00000000-0005-0000-0000-00000A8A0000}"/>
    <cellStyle name="Normal 83 2 6 2 7 3 2" xfId="40265" xr:uid="{00000000-0005-0000-0000-00000B8A0000}"/>
    <cellStyle name="Normal 83 2 6 2 7 3 3" xfId="23342" xr:uid="{00000000-0005-0000-0000-00000C8A0000}"/>
    <cellStyle name="Normal 83 2 6 2 7 4" xfId="17724" xr:uid="{00000000-0005-0000-0000-00000D8A0000}"/>
    <cellStyle name="Normal 83 2 6 2 7 4 2" xfId="35302" xr:uid="{00000000-0005-0000-0000-00000E8A0000}"/>
    <cellStyle name="Normal 83 2 6 2 7 5" xfId="9074" xr:uid="{00000000-0005-0000-0000-00000F8A0000}"/>
    <cellStyle name="Normal 83 2 6 2 7 5 2" xfId="32770" xr:uid="{00000000-0005-0000-0000-0000108A0000}"/>
    <cellStyle name="Normal 83 2 6 2 7 6" xfId="7202" xr:uid="{00000000-0005-0000-0000-0000118A0000}"/>
    <cellStyle name="Normal 83 2 6 2 7 6 2" xfId="29026" xr:uid="{00000000-0005-0000-0000-0000128A0000}"/>
    <cellStyle name="Normal 83 2 6 2 7 7" xfId="5330" xr:uid="{00000000-0005-0000-0000-0000138A0000}"/>
    <cellStyle name="Normal 83 2 6 2 7 7 2" xfId="21470" xr:uid="{00000000-0005-0000-0000-0000148A0000}"/>
    <cellStyle name="Normal 83 2 6 2 7 8" xfId="3458" xr:uid="{00000000-0005-0000-0000-0000158A0000}"/>
    <cellStyle name="Normal 83 2 6 2 7 9" xfId="19598" xr:uid="{00000000-0005-0000-0000-0000168A0000}"/>
    <cellStyle name="Normal 83 2 6 2 8" xfId="11889" xr:uid="{00000000-0005-0000-0000-0000178A0000}"/>
    <cellStyle name="Normal 83 2 6 2 8 2" xfId="39637" xr:uid="{00000000-0005-0000-0000-0000188A0000}"/>
    <cellStyle name="Normal 83 2 6 2 8 3" xfId="36998" xr:uid="{00000000-0005-0000-0000-0000198A0000}"/>
    <cellStyle name="Normal 83 2 6 2 8 4" xfId="30422" xr:uid="{00000000-0005-0000-0000-00001A8A0000}"/>
    <cellStyle name="Normal 83 2 6 2 8 5" xfId="24748" xr:uid="{00000000-0005-0000-0000-00001B8A0000}"/>
    <cellStyle name="Normal 83 2 6 2 9" xfId="14380" xr:uid="{00000000-0005-0000-0000-00001C8A0000}"/>
    <cellStyle name="Normal 83 2 6 2 9 2" xfId="42008" xr:uid="{00000000-0005-0000-0000-00001D8A0000}"/>
    <cellStyle name="Normal 83 2 6 2 9 3" xfId="34166" xr:uid="{00000000-0005-0000-0000-00001E8A0000}"/>
    <cellStyle name="Normal 83 2 6 2 9 4" xfId="26534" xr:uid="{00000000-0005-0000-0000-00001F8A0000}"/>
    <cellStyle name="Normal 83 2 6 3" xfId="1057" xr:uid="{00000000-0005-0000-0000-0000208A0000}"/>
    <cellStyle name="Normal 83 2 6 3 10" xfId="16702" xr:uid="{00000000-0005-0000-0000-0000218A0000}"/>
    <cellStyle name="Normal 83 2 6 3 10 2" xfId="44330" xr:uid="{00000000-0005-0000-0000-0000228A0000}"/>
    <cellStyle name="Normal 83 2 6 3 10 3" xfId="22815" xr:uid="{00000000-0005-0000-0000-0000238A0000}"/>
    <cellStyle name="Normal 83 2 6 3 11" xfId="10419" xr:uid="{00000000-0005-0000-0000-0000248A0000}"/>
    <cellStyle name="Normal 83 2 6 3 11 2" xfId="38190" xr:uid="{00000000-0005-0000-0000-0000258A0000}"/>
    <cellStyle name="Normal 83 2 6 3 12" xfId="17197" xr:uid="{00000000-0005-0000-0000-0000268A0000}"/>
    <cellStyle name="Normal 83 2 6 3 12 2" xfId="35098" xr:uid="{00000000-0005-0000-0000-0000278A0000}"/>
    <cellStyle name="Normal 83 2 6 3 13" xfId="8547" xr:uid="{00000000-0005-0000-0000-0000288A0000}"/>
    <cellStyle name="Normal 83 2 6 3 13 2" xfId="32243" xr:uid="{00000000-0005-0000-0000-0000298A0000}"/>
    <cellStyle name="Normal 83 2 6 3 14" xfId="6675" xr:uid="{00000000-0005-0000-0000-00002A8A0000}"/>
    <cellStyle name="Normal 83 2 6 3 14 2" xfId="28499" xr:uid="{00000000-0005-0000-0000-00002B8A0000}"/>
    <cellStyle name="Normal 83 2 6 3 15" xfId="4803" xr:uid="{00000000-0005-0000-0000-00002C8A0000}"/>
    <cellStyle name="Normal 83 2 6 3 15 2" xfId="20943" xr:uid="{00000000-0005-0000-0000-00002D8A0000}"/>
    <cellStyle name="Normal 83 2 6 3 16" xfId="2931" xr:uid="{00000000-0005-0000-0000-00002E8A0000}"/>
    <cellStyle name="Normal 83 2 6 3 17" xfId="19071" xr:uid="{00000000-0005-0000-0000-00002F8A0000}"/>
    <cellStyle name="Normal 83 2 6 3 2" xfId="1381" xr:uid="{00000000-0005-0000-0000-0000308A0000}"/>
    <cellStyle name="Normal 83 2 6 3 2 10" xfId="6998" xr:uid="{00000000-0005-0000-0000-0000318A0000}"/>
    <cellStyle name="Normal 83 2 6 3 2 10 2" xfId="28822" xr:uid="{00000000-0005-0000-0000-0000328A0000}"/>
    <cellStyle name="Normal 83 2 6 3 2 11" xfId="5126" xr:uid="{00000000-0005-0000-0000-0000338A0000}"/>
    <cellStyle name="Normal 83 2 6 3 2 11 2" xfId="21266" xr:uid="{00000000-0005-0000-0000-0000348A0000}"/>
    <cellStyle name="Normal 83 2 6 3 2 12" xfId="3254" xr:uid="{00000000-0005-0000-0000-0000358A0000}"/>
    <cellStyle name="Normal 83 2 6 3 2 13" xfId="19394" xr:uid="{00000000-0005-0000-0000-0000368A0000}"/>
    <cellStyle name="Normal 83 2 6 3 2 2" xfId="2557" xr:uid="{00000000-0005-0000-0000-0000378A0000}"/>
    <cellStyle name="Normal 83 2 6 3 2 2 10" xfId="20569" xr:uid="{00000000-0005-0000-0000-0000388A0000}"/>
    <cellStyle name="Normal 83 2 6 3 2 2 2" xfId="13630" xr:uid="{00000000-0005-0000-0000-0000398A0000}"/>
    <cellStyle name="Normal 83 2 6 3 2 2 2 2" xfId="41258" xr:uid="{00000000-0005-0000-0000-00003A8A0000}"/>
    <cellStyle name="Normal 83 2 6 3 2 2 2 3" xfId="37816" xr:uid="{00000000-0005-0000-0000-00003B8A0000}"/>
    <cellStyle name="Normal 83 2 6 3 2 2 2 4" xfId="31869" xr:uid="{00000000-0005-0000-0000-00003C8A0000}"/>
    <cellStyle name="Normal 83 2 6 3 2 2 2 5" xfId="25740" xr:uid="{00000000-0005-0000-0000-00003D8A0000}"/>
    <cellStyle name="Normal 83 2 6 3 2 2 3" xfId="16001" xr:uid="{00000000-0005-0000-0000-00003E8A0000}"/>
    <cellStyle name="Normal 83 2 6 3 2 2 3 2" xfId="43629" xr:uid="{00000000-0005-0000-0000-00003F8A0000}"/>
    <cellStyle name="Normal 83 2 6 3 2 2 3 3" xfId="27456" xr:uid="{00000000-0005-0000-0000-0000408A0000}"/>
    <cellStyle name="Normal 83 2 6 3 2 2 4" xfId="11218" xr:uid="{00000000-0005-0000-0000-0000418A0000}"/>
    <cellStyle name="Normal 83 2 6 3 2 2 4 2" xfId="38989" xr:uid="{00000000-0005-0000-0000-0000428A0000}"/>
    <cellStyle name="Normal 83 2 6 3 2 2 4 3" xfId="24313" xr:uid="{00000000-0005-0000-0000-0000438A0000}"/>
    <cellStyle name="Normal 83 2 6 3 2 2 5" xfId="18695" xr:uid="{00000000-0005-0000-0000-0000448A0000}"/>
    <cellStyle name="Normal 83 2 6 3 2 2 5 2" xfId="36223" xr:uid="{00000000-0005-0000-0000-0000458A0000}"/>
    <cellStyle name="Normal 83 2 6 3 2 2 6" xfId="10045" xr:uid="{00000000-0005-0000-0000-0000468A0000}"/>
    <cellStyle name="Normal 83 2 6 3 2 2 6 2" xfId="33741" xr:uid="{00000000-0005-0000-0000-0000478A0000}"/>
    <cellStyle name="Normal 83 2 6 3 2 2 7" xfId="8173" xr:uid="{00000000-0005-0000-0000-0000488A0000}"/>
    <cellStyle name="Normal 83 2 6 3 2 2 7 2" xfId="29997" xr:uid="{00000000-0005-0000-0000-0000498A0000}"/>
    <cellStyle name="Normal 83 2 6 3 2 2 8" xfId="6301" xr:uid="{00000000-0005-0000-0000-00004A8A0000}"/>
    <cellStyle name="Normal 83 2 6 3 2 2 8 2" xfId="22441" xr:uid="{00000000-0005-0000-0000-00004B8A0000}"/>
    <cellStyle name="Normal 83 2 6 3 2 2 9" xfId="4429" xr:uid="{00000000-0005-0000-0000-00004C8A0000}"/>
    <cellStyle name="Normal 83 2 6 3 2 3" xfId="2013" xr:uid="{00000000-0005-0000-0000-00004D8A0000}"/>
    <cellStyle name="Normal 83 2 6 3 2 3 2" xfId="15393" xr:uid="{00000000-0005-0000-0000-00004E8A0000}"/>
    <cellStyle name="Normal 83 2 6 3 2 3 2 2" xfId="43021" xr:uid="{00000000-0005-0000-0000-00004F8A0000}"/>
    <cellStyle name="Normal 83 2 6 3 2 3 2 3" xfId="31326" xr:uid="{00000000-0005-0000-0000-0000508A0000}"/>
    <cellStyle name="Normal 83 2 6 3 2 3 2 4" xfId="28298" xr:uid="{00000000-0005-0000-0000-0000518A0000}"/>
    <cellStyle name="Normal 83 2 6 3 2 3 3" xfId="12993" xr:uid="{00000000-0005-0000-0000-0000528A0000}"/>
    <cellStyle name="Normal 83 2 6 3 2 3 3 2" xfId="40649" xr:uid="{00000000-0005-0000-0000-0000538A0000}"/>
    <cellStyle name="Normal 83 2 6 3 2 3 3 3" xfId="23770" xr:uid="{00000000-0005-0000-0000-0000548A0000}"/>
    <cellStyle name="Normal 83 2 6 3 2 3 4" xfId="18152" xr:uid="{00000000-0005-0000-0000-0000558A0000}"/>
    <cellStyle name="Normal 83 2 6 3 2 3 4 2" xfId="37273" xr:uid="{00000000-0005-0000-0000-0000568A0000}"/>
    <cellStyle name="Normal 83 2 6 3 2 3 5" xfId="9502" xr:uid="{00000000-0005-0000-0000-0000578A0000}"/>
    <cellStyle name="Normal 83 2 6 3 2 3 5 2" xfId="33198" xr:uid="{00000000-0005-0000-0000-0000588A0000}"/>
    <cellStyle name="Normal 83 2 6 3 2 3 6" xfId="7630" xr:uid="{00000000-0005-0000-0000-0000598A0000}"/>
    <cellStyle name="Normal 83 2 6 3 2 3 6 2" xfId="29454" xr:uid="{00000000-0005-0000-0000-00005A8A0000}"/>
    <cellStyle name="Normal 83 2 6 3 2 3 7" xfId="5758" xr:uid="{00000000-0005-0000-0000-00005B8A0000}"/>
    <cellStyle name="Normal 83 2 6 3 2 3 7 2" xfId="21898" xr:uid="{00000000-0005-0000-0000-00005C8A0000}"/>
    <cellStyle name="Normal 83 2 6 3 2 3 8" xfId="3886" xr:uid="{00000000-0005-0000-0000-00005D8A0000}"/>
    <cellStyle name="Normal 83 2 6 3 2 3 9" xfId="20026" xr:uid="{00000000-0005-0000-0000-00005E8A0000}"/>
    <cellStyle name="Normal 83 2 6 3 2 4" xfId="12314" xr:uid="{00000000-0005-0000-0000-00005F8A0000}"/>
    <cellStyle name="Normal 83 2 6 3 2 4 2" xfId="40061" xr:uid="{00000000-0005-0000-0000-0000608A0000}"/>
    <cellStyle name="Normal 83 2 6 3 2 4 3" xfId="30694" xr:uid="{00000000-0005-0000-0000-0000618A0000}"/>
    <cellStyle name="Normal 83 2 6 3 2 4 4" xfId="25132" xr:uid="{00000000-0005-0000-0000-0000628A0000}"/>
    <cellStyle name="Normal 83 2 6 3 2 5" xfId="14805" xr:uid="{00000000-0005-0000-0000-0000638A0000}"/>
    <cellStyle name="Normal 83 2 6 3 2 5 2" xfId="42433" xr:uid="{00000000-0005-0000-0000-0000648A0000}"/>
    <cellStyle name="Normal 83 2 6 3 2 5 3" xfId="34591" xr:uid="{00000000-0005-0000-0000-0000658A0000}"/>
    <cellStyle name="Normal 83 2 6 3 2 5 4" xfId="26766" xr:uid="{00000000-0005-0000-0000-0000668A0000}"/>
    <cellStyle name="Normal 83 2 6 3 2 6" xfId="17025" xr:uid="{00000000-0005-0000-0000-0000678A0000}"/>
    <cellStyle name="Normal 83 2 6 3 2 6 2" xfId="44653" xr:uid="{00000000-0005-0000-0000-0000688A0000}"/>
    <cellStyle name="Normal 83 2 6 3 2 6 3" xfId="23138" xr:uid="{00000000-0005-0000-0000-0000698A0000}"/>
    <cellStyle name="Normal 83 2 6 3 2 7" xfId="10742" xr:uid="{00000000-0005-0000-0000-00006A8A0000}"/>
    <cellStyle name="Normal 83 2 6 3 2 7 2" xfId="38513" xr:uid="{00000000-0005-0000-0000-00006B8A0000}"/>
    <cellStyle name="Normal 83 2 6 3 2 8" xfId="17520" xr:uid="{00000000-0005-0000-0000-00006C8A0000}"/>
    <cellStyle name="Normal 83 2 6 3 2 8 2" xfId="35534" xr:uid="{00000000-0005-0000-0000-00006D8A0000}"/>
    <cellStyle name="Normal 83 2 6 3 2 9" xfId="8870" xr:uid="{00000000-0005-0000-0000-00006E8A0000}"/>
    <cellStyle name="Normal 83 2 6 3 2 9 2" xfId="32566" xr:uid="{00000000-0005-0000-0000-00006F8A0000}"/>
    <cellStyle name="Normal 83 2 6 3 3" xfId="1211" xr:uid="{00000000-0005-0000-0000-0000708A0000}"/>
    <cellStyle name="Normal 83 2 6 3 3 10" xfId="6828" xr:uid="{00000000-0005-0000-0000-0000718A0000}"/>
    <cellStyle name="Normal 83 2 6 3 3 10 2" xfId="28652" xr:uid="{00000000-0005-0000-0000-0000728A0000}"/>
    <cellStyle name="Normal 83 2 6 3 3 11" xfId="4956" xr:uid="{00000000-0005-0000-0000-0000738A0000}"/>
    <cellStyle name="Normal 83 2 6 3 3 11 2" xfId="21096" xr:uid="{00000000-0005-0000-0000-0000748A0000}"/>
    <cellStyle name="Normal 83 2 6 3 3 12" xfId="3084" xr:uid="{00000000-0005-0000-0000-0000758A0000}"/>
    <cellStyle name="Normal 83 2 6 3 3 13" xfId="19224" xr:uid="{00000000-0005-0000-0000-0000768A0000}"/>
    <cellStyle name="Normal 83 2 6 3 3 2" xfId="2710" xr:uid="{00000000-0005-0000-0000-0000778A0000}"/>
    <cellStyle name="Normal 83 2 6 3 3 2 10" xfId="20722" xr:uid="{00000000-0005-0000-0000-0000788A0000}"/>
    <cellStyle name="Normal 83 2 6 3 3 2 2" xfId="13775" xr:uid="{00000000-0005-0000-0000-0000798A0000}"/>
    <cellStyle name="Normal 83 2 6 3 3 2 2 2" xfId="41403" xr:uid="{00000000-0005-0000-0000-00007A8A0000}"/>
    <cellStyle name="Normal 83 2 6 3 3 2 2 3" xfId="37969" xr:uid="{00000000-0005-0000-0000-00007B8A0000}"/>
    <cellStyle name="Normal 83 2 6 3 3 2 2 4" xfId="32022" xr:uid="{00000000-0005-0000-0000-00007C8A0000}"/>
    <cellStyle name="Normal 83 2 6 3 3 2 2 5" xfId="25885" xr:uid="{00000000-0005-0000-0000-00007D8A0000}"/>
    <cellStyle name="Normal 83 2 6 3 3 2 3" xfId="16146" xr:uid="{00000000-0005-0000-0000-00007E8A0000}"/>
    <cellStyle name="Normal 83 2 6 3 3 2 3 2" xfId="43774" xr:uid="{00000000-0005-0000-0000-00007F8A0000}"/>
    <cellStyle name="Normal 83 2 6 3 3 2 3 3" xfId="27609" xr:uid="{00000000-0005-0000-0000-0000808A0000}"/>
    <cellStyle name="Normal 83 2 6 3 3 2 4" xfId="11048" xr:uid="{00000000-0005-0000-0000-0000818A0000}"/>
    <cellStyle name="Normal 83 2 6 3 3 2 4 2" xfId="38819" xr:uid="{00000000-0005-0000-0000-0000828A0000}"/>
    <cellStyle name="Normal 83 2 6 3 3 2 4 3" xfId="24466" xr:uid="{00000000-0005-0000-0000-0000838A0000}"/>
    <cellStyle name="Normal 83 2 6 3 3 2 5" xfId="18848" xr:uid="{00000000-0005-0000-0000-0000848A0000}"/>
    <cellStyle name="Normal 83 2 6 3 3 2 5 2" xfId="36376" xr:uid="{00000000-0005-0000-0000-0000858A0000}"/>
    <cellStyle name="Normal 83 2 6 3 3 2 6" xfId="10198" xr:uid="{00000000-0005-0000-0000-0000868A0000}"/>
    <cellStyle name="Normal 83 2 6 3 3 2 6 2" xfId="33894" xr:uid="{00000000-0005-0000-0000-0000878A0000}"/>
    <cellStyle name="Normal 83 2 6 3 3 2 7" xfId="8326" xr:uid="{00000000-0005-0000-0000-0000888A0000}"/>
    <cellStyle name="Normal 83 2 6 3 3 2 7 2" xfId="30150" xr:uid="{00000000-0005-0000-0000-0000898A0000}"/>
    <cellStyle name="Normal 83 2 6 3 3 2 8" xfId="6454" xr:uid="{00000000-0005-0000-0000-00008A8A0000}"/>
    <cellStyle name="Normal 83 2 6 3 3 2 8 2" xfId="22594" xr:uid="{00000000-0005-0000-0000-00008B8A0000}"/>
    <cellStyle name="Normal 83 2 6 3 3 2 9" xfId="4582" xr:uid="{00000000-0005-0000-0000-00008C8A0000}"/>
    <cellStyle name="Normal 83 2 6 3 3 3" xfId="2166" xr:uid="{00000000-0005-0000-0000-00008D8A0000}"/>
    <cellStyle name="Normal 83 2 6 3 3 3 2" xfId="15101" xr:uid="{00000000-0005-0000-0000-00008E8A0000}"/>
    <cellStyle name="Normal 83 2 6 3 3 3 2 2" xfId="42729" xr:uid="{00000000-0005-0000-0000-00008F8A0000}"/>
    <cellStyle name="Normal 83 2 6 3 3 3 2 3" xfId="31479" xr:uid="{00000000-0005-0000-0000-0000908A0000}"/>
    <cellStyle name="Normal 83 2 6 3 3 3 2 4" xfId="28293" xr:uid="{00000000-0005-0000-0000-0000918A0000}"/>
    <cellStyle name="Normal 83 2 6 3 3 3 3" xfId="12615" xr:uid="{00000000-0005-0000-0000-0000928A0000}"/>
    <cellStyle name="Normal 83 2 6 3 3 3 3 2" xfId="40357" xr:uid="{00000000-0005-0000-0000-0000938A0000}"/>
    <cellStyle name="Normal 83 2 6 3 3 3 3 3" xfId="23923" xr:uid="{00000000-0005-0000-0000-0000948A0000}"/>
    <cellStyle name="Normal 83 2 6 3 3 3 4" xfId="18305" xr:uid="{00000000-0005-0000-0000-0000958A0000}"/>
    <cellStyle name="Normal 83 2 6 3 3 3 4 2" xfId="37426" xr:uid="{00000000-0005-0000-0000-0000968A0000}"/>
    <cellStyle name="Normal 83 2 6 3 3 3 5" xfId="9655" xr:uid="{00000000-0005-0000-0000-0000978A0000}"/>
    <cellStyle name="Normal 83 2 6 3 3 3 5 2" xfId="33351" xr:uid="{00000000-0005-0000-0000-0000988A0000}"/>
    <cellStyle name="Normal 83 2 6 3 3 3 6" xfId="7783" xr:uid="{00000000-0005-0000-0000-0000998A0000}"/>
    <cellStyle name="Normal 83 2 6 3 3 3 6 2" xfId="29607" xr:uid="{00000000-0005-0000-0000-00009A8A0000}"/>
    <cellStyle name="Normal 83 2 6 3 3 3 7" xfId="5911" xr:uid="{00000000-0005-0000-0000-00009B8A0000}"/>
    <cellStyle name="Normal 83 2 6 3 3 3 7 2" xfId="22051" xr:uid="{00000000-0005-0000-0000-00009C8A0000}"/>
    <cellStyle name="Normal 83 2 6 3 3 3 8" xfId="4039" xr:uid="{00000000-0005-0000-0000-00009D8A0000}"/>
    <cellStyle name="Normal 83 2 6 3 3 3 9" xfId="20179" xr:uid="{00000000-0005-0000-0000-00009E8A0000}"/>
    <cellStyle name="Normal 83 2 6 3 3 4" xfId="12144" xr:uid="{00000000-0005-0000-0000-00009F8A0000}"/>
    <cellStyle name="Normal 83 2 6 3 3 4 2" xfId="39891" xr:uid="{00000000-0005-0000-0000-0000A08A0000}"/>
    <cellStyle name="Normal 83 2 6 3 3 4 3" xfId="30524" xr:uid="{00000000-0005-0000-0000-0000A18A0000}"/>
    <cellStyle name="Normal 83 2 6 3 3 4 4" xfId="24840" xr:uid="{00000000-0005-0000-0000-0000A28A0000}"/>
    <cellStyle name="Normal 83 2 6 3 3 5" xfId="14635" xr:uid="{00000000-0005-0000-0000-0000A38A0000}"/>
    <cellStyle name="Normal 83 2 6 3 3 5 2" xfId="42263" xr:uid="{00000000-0005-0000-0000-0000A48A0000}"/>
    <cellStyle name="Normal 83 2 6 3 3 5 3" xfId="34421" xr:uid="{00000000-0005-0000-0000-0000A58A0000}"/>
    <cellStyle name="Normal 83 2 6 3 3 5 4" xfId="26643" xr:uid="{00000000-0005-0000-0000-0000A68A0000}"/>
    <cellStyle name="Normal 83 2 6 3 3 6" xfId="16855" xr:uid="{00000000-0005-0000-0000-0000A78A0000}"/>
    <cellStyle name="Normal 83 2 6 3 3 6 2" xfId="44483" xr:uid="{00000000-0005-0000-0000-0000A88A0000}"/>
    <cellStyle name="Normal 83 2 6 3 3 6 3" xfId="22968" xr:uid="{00000000-0005-0000-0000-0000A98A0000}"/>
    <cellStyle name="Normal 83 2 6 3 3 7" xfId="10572" xr:uid="{00000000-0005-0000-0000-0000AA8A0000}"/>
    <cellStyle name="Normal 83 2 6 3 3 7 2" xfId="38343" xr:uid="{00000000-0005-0000-0000-0000AB8A0000}"/>
    <cellStyle name="Normal 83 2 6 3 3 8" xfId="17350" xr:uid="{00000000-0005-0000-0000-0000AC8A0000}"/>
    <cellStyle name="Normal 83 2 6 3 3 8 2" xfId="35411" xr:uid="{00000000-0005-0000-0000-0000AD8A0000}"/>
    <cellStyle name="Normal 83 2 6 3 3 9" xfId="8700" xr:uid="{00000000-0005-0000-0000-0000AE8A0000}"/>
    <cellStyle name="Normal 83 2 6 3 3 9 2" xfId="32396" xr:uid="{00000000-0005-0000-0000-0000AF8A0000}"/>
    <cellStyle name="Normal 83 2 6 3 4" xfId="1844" xr:uid="{00000000-0005-0000-0000-0000B08A0000}"/>
    <cellStyle name="Normal 83 2 6 3 4 10" xfId="3717" xr:uid="{00000000-0005-0000-0000-0000B18A0000}"/>
    <cellStyle name="Normal 83 2 6 3 4 11" xfId="19857" xr:uid="{00000000-0005-0000-0000-0000B28A0000}"/>
    <cellStyle name="Normal 83 2 6 3 4 2" xfId="13328" xr:uid="{00000000-0005-0000-0000-0000B38A0000}"/>
    <cellStyle name="Normal 83 2 6 3 4 2 2" xfId="15699" xr:uid="{00000000-0005-0000-0000-0000B48A0000}"/>
    <cellStyle name="Normal 83 2 6 3 4 2 2 2" xfId="43327" xr:uid="{00000000-0005-0000-0000-0000B58A0000}"/>
    <cellStyle name="Normal 83 2 6 3 4 2 3" xfId="40956" xr:uid="{00000000-0005-0000-0000-0000B68A0000}"/>
    <cellStyle name="Normal 83 2 6 3 4 2 4" xfId="37104" xr:uid="{00000000-0005-0000-0000-0000B78A0000}"/>
    <cellStyle name="Normal 83 2 6 3 4 2 5" xfId="31157" xr:uid="{00000000-0005-0000-0000-0000B88A0000}"/>
    <cellStyle name="Normal 83 2 6 3 4 2 6" xfId="25438" xr:uid="{00000000-0005-0000-0000-0000B98A0000}"/>
    <cellStyle name="Normal 83 2 6 3 4 3" xfId="11991" xr:uid="{00000000-0005-0000-0000-0000BA8A0000}"/>
    <cellStyle name="Normal 83 2 6 3 4 3 2" xfId="39738" xr:uid="{00000000-0005-0000-0000-0000BB8A0000}"/>
    <cellStyle name="Normal 83 2 6 3 4 3 3" xfId="34268" xr:uid="{00000000-0005-0000-0000-0000BC8A0000}"/>
    <cellStyle name="Normal 83 2 6 3 4 3 4" xfId="27105" xr:uid="{00000000-0005-0000-0000-0000BD8A0000}"/>
    <cellStyle name="Normal 83 2 6 3 4 4" xfId="14482" xr:uid="{00000000-0005-0000-0000-0000BE8A0000}"/>
    <cellStyle name="Normal 83 2 6 3 4 4 2" xfId="42110" xr:uid="{00000000-0005-0000-0000-0000BF8A0000}"/>
    <cellStyle name="Normal 83 2 6 3 4 4 3" xfId="23601" xr:uid="{00000000-0005-0000-0000-0000C08A0000}"/>
    <cellStyle name="Normal 83 2 6 3 4 5" xfId="11371" xr:uid="{00000000-0005-0000-0000-0000C18A0000}"/>
    <cellStyle name="Normal 83 2 6 3 4 5 2" xfId="39142" xr:uid="{00000000-0005-0000-0000-0000C28A0000}"/>
    <cellStyle name="Normal 83 2 6 3 4 6" xfId="17983" xr:uid="{00000000-0005-0000-0000-0000C38A0000}"/>
    <cellStyle name="Normal 83 2 6 3 4 6 2" xfId="35872" xr:uid="{00000000-0005-0000-0000-0000C48A0000}"/>
    <cellStyle name="Normal 83 2 6 3 4 7" xfId="9333" xr:uid="{00000000-0005-0000-0000-0000C58A0000}"/>
    <cellStyle name="Normal 83 2 6 3 4 7 2" xfId="33029" xr:uid="{00000000-0005-0000-0000-0000C68A0000}"/>
    <cellStyle name="Normal 83 2 6 3 4 8" xfId="7461" xr:uid="{00000000-0005-0000-0000-0000C78A0000}"/>
    <cellStyle name="Normal 83 2 6 3 4 8 2" xfId="29285" xr:uid="{00000000-0005-0000-0000-0000C88A0000}"/>
    <cellStyle name="Normal 83 2 6 3 4 9" xfId="5589" xr:uid="{00000000-0005-0000-0000-0000C98A0000}"/>
    <cellStyle name="Normal 83 2 6 3 4 9 2" xfId="21729" xr:uid="{00000000-0005-0000-0000-0000CA8A0000}"/>
    <cellStyle name="Normal 83 2 6 3 5" xfId="2388" xr:uid="{00000000-0005-0000-0000-0000CB8A0000}"/>
    <cellStyle name="Normal 83 2 6 3 5 10" xfId="20400" xr:uid="{00000000-0005-0000-0000-0000CC8A0000}"/>
    <cellStyle name="Normal 83 2 6 3 5 2" xfId="13475" xr:uid="{00000000-0005-0000-0000-0000CD8A0000}"/>
    <cellStyle name="Normal 83 2 6 3 5 2 2" xfId="41103" xr:uid="{00000000-0005-0000-0000-0000CE8A0000}"/>
    <cellStyle name="Normal 83 2 6 3 5 2 3" xfId="37647" xr:uid="{00000000-0005-0000-0000-0000CF8A0000}"/>
    <cellStyle name="Normal 83 2 6 3 5 2 4" xfId="31700" xr:uid="{00000000-0005-0000-0000-0000D08A0000}"/>
    <cellStyle name="Normal 83 2 6 3 5 2 5" xfId="25585" xr:uid="{00000000-0005-0000-0000-0000D18A0000}"/>
    <cellStyle name="Normal 83 2 6 3 5 3" xfId="15846" xr:uid="{00000000-0005-0000-0000-0000D28A0000}"/>
    <cellStyle name="Normal 83 2 6 3 5 3 2" xfId="43474" xr:uid="{00000000-0005-0000-0000-0000D38A0000}"/>
    <cellStyle name="Normal 83 2 6 3 5 3 3" xfId="27287" xr:uid="{00000000-0005-0000-0000-0000D48A0000}"/>
    <cellStyle name="Normal 83 2 6 3 5 4" xfId="10895" xr:uid="{00000000-0005-0000-0000-0000D58A0000}"/>
    <cellStyle name="Normal 83 2 6 3 5 4 2" xfId="38666" xr:uid="{00000000-0005-0000-0000-0000D68A0000}"/>
    <cellStyle name="Normal 83 2 6 3 5 4 3" xfId="24144" xr:uid="{00000000-0005-0000-0000-0000D78A0000}"/>
    <cellStyle name="Normal 83 2 6 3 5 5" xfId="18526" xr:uid="{00000000-0005-0000-0000-0000D88A0000}"/>
    <cellStyle name="Normal 83 2 6 3 5 5 2" xfId="36054" xr:uid="{00000000-0005-0000-0000-0000D98A0000}"/>
    <cellStyle name="Normal 83 2 6 3 5 6" xfId="9876" xr:uid="{00000000-0005-0000-0000-0000DA8A0000}"/>
    <cellStyle name="Normal 83 2 6 3 5 6 2" xfId="33572" xr:uid="{00000000-0005-0000-0000-0000DB8A0000}"/>
    <cellStyle name="Normal 83 2 6 3 5 7" xfId="8004" xr:uid="{00000000-0005-0000-0000-0000DC8A0000}"/>
    <cellStyle name="Normal 83 2 6 3 5 7 2" xfId="29828" xr:uid="{00000000-0005-0000-0000-0000DD8A0000}"/>
    <cellStyle name="Normal 83 2 6 3 5 8" xfId="6132" xr:uid="{00000000-0005-0000-0000-0000DE8A0000}"/>
    <cellStyle name="Normal 83 2 6 3 5 8 2" xfId="22272" xr:uid="{00000000-0005-0000-0000-0000DF8A0000}"/>
    <cellStyle name="Normal 83 2 6 3 5 9" xfId="4260" xr:uid="{00000000-0005-0000-0000-0000E08A0000}"/>
    <cellStyle name="Normal 83 2 6 3 6" xfId="1687" xr:uid="{00000000-0005-0000-0000-0000E18A0000}"/>
    <cellStyle name="Normal 83 2 6 3 6 2" xfId="16328" xr:uid="{00000000-0005-0000-0000-0000E28A0000}"/>
    <cellStyle name="Normal 83 2 6 3 6 2 2" xfId="43956" xr:uid="{00000000-0005-0000-0000-0000E38A0000}"/>
    <cellStyle name="Normal 83 2 6 3 6 2 3" xfId="31000" xr:uid="{00000000-0005-0000-0000-0000E48A0000}"/>
    <cellStyle name="Normal 83 2 6 3 6 2 4" xfId="26067" xr:uid="{00000000-0005-0000-0000-0000E58A0000}"/>
    <cellStyle name="Normal 83 2 6 3 6 3" xfId="13957" xr:uid="{00000000-0005-0000-0000-0000E68A0000}"/>
    <cellStyle name="Normal 83 2 6 3 6 3 2" xfId="41585" xr:uid="{00000000-0005-0000-0000-0000E78A0000}"/>
    <cellStyle name="Normal 83 2 6 3 6 3 3" xfId="27798" xr:uid="{00000000-0005-0000-0000-0000E88A0000}"/>
    <cellStyle name="Normal 83 2 6 3 6 4" xfId="17826" xr:uid="{00000000-0005-0000-0000-0000E98A0000}"/>
    <cellStyle name="Normal 83 2 6 3 6 4 2" xfId="36565" xr:uid="{00000000-0005-0000-0000-0000EA8A0000}"/>
    <cellStyle name="Normal 83 2 6 3 6 4 3" xfId="23444" xr:uid="{00000000-0005-0000-0000-0000EB8A0000}"/>
    <cellStyle name="Normal 83 2 6 3 6 5" xfId="9176" xr:uid="{00000000-0005-0000-0000-0000EC8A0000}"/>
    <cellStyle name="Normal 83 2 6 3 6 5 2" xfId="32872" xr:uid="{00000000-0005-0000-0000-0000ED8A0000}"/>
    <cellStyle name="Normal 83 2 6 3 6 6" xfId="7304" xr:uid="{00000000-0005-0000-0000-0000EE8A0000}"/>
    <cellStyle name="Normal 83 2 6 3 6 6 2" xfId="29128" xr:uid="{00000000-0005-0000-0000-0000EF8A0000}"/>
    <cellStyle name="Normal 83 2 6 3 6 7" xfId="5432" xr:uid="{00000000-0005-0000-0000-0000F08A0000}"/>
    <cellStyle name="Normal 83 2 6 3 6 7 2" xfId="21572" xr:uid="{00000000-0005-0000-0000-0000F18A0000}"/>
    <cellStyle name="Normal 83 2 6 3 6 8" xfId="3560" xr:uid="{00000000-0005-0000-0000-0000F28A0000}"/>
    <cellStyle name="Normal 83 2 6 3 6 9" xfId="19700" xr:uid="{00000000-0005-0000-0000-0000F38A0000}"/>
    <cellStyle name="Normal 83 2 6 3 7" xfId="1534" xr:uid="{00000000-0005-0000-0000-0000F48A0000}"/>
    <cellStyle name="Normal 83 2 6 3 7 2" xfId="14958" xr:uid="{00000000-0005-0000-0000-0000F58A0000}"/>
    <cellStyle name="Normal 83 2 6 3 7 2 2" xfId="42586" xr:uid="{00000000-0005-0000-0000-0000F68A0000}"/>
    <cellStyle name="Normal 83 2 6 3 7 2 3" xfId="30847" xr:uid="{00000000-0005-0000-0000-0000F78A0000}"/>
    <cellStyle name="Normal 83 2 6 3 7 2 4" xfId="28376" xr:uid="{00000000-0005-0000-0000-0000F88A0000}"/>
    <cellStyle name="Normal 83 2 6 3 7 3" xfId="12467" xr:uid="{00000000-0005-0000-0000-0000F98A0000}"/>
    <cellStyle name="Normal 83 2 6 3 7 3 2" xfId="40214" xr:uid="{00000000-0005-0000-0000-0000FA8A0000}"/>
    <cellStyle name="Normal 83 2 6 3 7 3 3" xfId="23291" xr:uid="{00000000-0005-0000-0000-0000FB8A0000}"/>
    <cellStyle name="Normal 83 2 6 3 7 4" xfId="17673" xr:uid="{00000000-0005-0000-0000-0000FC8A0000}"/>
    <cellStyle name="Normal 83 2 6 3 7 4 2" xfId="35251" xr:uid="{00000000-0005-0000-0000-0000FD8A0000}"/>
    <cellStyle name="Normal 83 2 6 3 7 5" xfId="9023" xr:uid="{00000000-0005-0000-0000-0000FE8A0000}"/>
    <cellStyle name="Normal 83 2 6 3 7 5 2" xfId="32719" xr:uid="{00000000-0005-0000-0000-0000FF8A0000}"/>
    <cellStyle name="Normal 83 2 6 3 7 6" xfId="7151" xr:uid="{00000000-0005-0000-0000-0000008B0000}"/>
    <cellStyle name="Normal 83 2 6 3 7 6 2" xfId="28975" xr:uid="{00000000-0005-0000-0000-0000018B0000}"/>
    <cellStyle name="Normal 83 2 6 3 7 7" xfId="5279" xr:uid="{00000000-0005-0000-0000-0000028B0000}"/>
    <cellStyle name="Normal 83 2 6 3 7 7 2" xfId="21419" xr:uid="{00000000-0005-0000-0000-0000038B0000}"/>
    <cellStyle name="Normal 83 2 6 3 7 8" xfId="3407" xr:uid="{00000000-0005-0000-0000-0000048B0000}"/>
    <cellStyle name="Normal 83 2 6 3 7 9" xfId="19547" xr:uid="{00000000-0005-0000-0000-0000058B0000}"/>
    <cellStyle name="Normal 83 2 6 3 8" xfId="11838" xr:uid="{00000000-0005-0000-0000-0000068B0000}"/>
    <cellStyle name="Normal 83 2 6 3 8 2" xfId="39589" xr:uid="{00000000-0005-0000-0000-0000078B0000}"/>
    <cellStyle name="Normal 83 2 6 3 8 3" xfId="36947" xr:uid="{00000000-0005-0000-0000-0000088B0000}"/>
    <cellStyle name="Normal 83 2 6 3 8 4" xfId="30371" xr:uid="{00000000-0005-0000-0000-0000098B0000}"/>
    <cellStyle name="Normal 83 2 6 3 8 5" xfId="24697" xr:uid="{00000000-0005-0000-0000-00000A8B0000}"/>
    <cellStyle name="Normal 83 2 6 3 9" xfId="14329" xr:uid="{00000000-0005-0000-0000-00000B8B0000}"/>
    <cellStyle name="Normal 83 2 6 3 9 2" xfId="41957" xr:uid="{00000000-0005-0000-0000-00000C8B0000}"/>
    <cellStyle name="Normal 83 2 6 3 9 3" xfId="34115" xr:uid="{00000000-0005-0000-0000-00000D8B0000}"/>
    <cellStyle name="Normal 83 2 6 3 9 4" xfId="26483" xr:uid="{00000000-0005-0000-0000-00000E8B0000}"/>
    <cellStyle name="Normal 83 2 6 4" xfId="1313" xr:uid="{00000000-0005-0000-0000-00000F8B0000}"/>
    <cellStyle name="Normal 83 2 6 4 10" xfId="17452" xr:uid="{00000000-0005-0000-0000-0000108B0000}"/>
    <cellStyle name="Normal 83 2 6 4 10 2" xfId="35574" xr:uid="{00000000-0005-0000-0000-0000118B0000}"/>
    <cellStyle name="Normal 83 2 6 4 11" xfId="8802" xr:uid="{00000000-0005-0000-0000-0000128B0000}"/>
    <cellStyle name="Normal 83 2 6 4 11 2" xfId="32498" xr:uid="{00000000-0005-0000-0000-0000138B0000}"/>
    <cellStyle name="Normal 83 2 6 4 12" xfId="6930" xr:uid="{00000000-0005-0000-0000-0000148B0000}"/>
    <cellStyle name="Normal 83 2 6 4 12 2" xfId="28754" xr:uid="{00000000-0005-0000-0000-0000158B0000}"/>
    <cellStyle name="Normal 83 2 6 4 13" xfId="5058" xr:uid="{00000000-0005-0000-0000-0000168B0000}"/>
    <cellStyle name="Normal 83 2 6 4 13 2" xfId="21198" xr:uid="{00000000-0005-0000-0000-0000178B0000}"/>
    <cellStyle name="Normal 83 2 6 4 14" xfId="3186" xr:uid="{00000000-0005-0000-0000-0000188B0000}"/>
    <cellStyle name="Normal 83 2 6 4 15" xfId="19326" xr:uid="{00000000-0005-0000-0000-0000198B0000}"/>
    <cellStyle name="Normal 83 2 6 4 2" xfId="2268" xr:uid="{00000000-0005-0000-0000-00001A8B0000}"/>
    <cellStyle name="Normal 83 2 6 4 2 10" xfId="4141" xr:uid="{00000000-0005-0000-0000-00001B8B0000}"/>
    <cellStyle name="Normal 83 2 6 4 2 11" xfId="20281" xr:uid="{00000000-0005-0000-0000-00001C8B0000}"/>
    <cellStyle name="Normal 83 2 6 4 2 2" xfId="2812" xr:uid="{00000000-0005-0000-0000-00001D8B0000}"/>
    <cellStyle name="Normal 83 2 6 4 2 2 2" xfId="16246" xr:uid="{00000000-0005-0000-0000-00001E8B0000}"/>
    <cellStyle name="Normal 83 2 6 4 2 2 2 2" xfId="43874" xr:uid="{00000000-0005-0000-0000-00001F8B0000}"/>
    <cellStyle name="Normal 83 2 6 4 2 2 2 3" xfId="38071" xr:uid="{00000000-0005-0000-0000-0000208B0000}"/>
    <cellStyle name="Normal 83 2 6 4 2 2 2 4" xfId="32124" xr:uid="{00000000-0005-0000-0000-0000218B0000}"/>
    <cellStyle name="Normal 83 2 6 4 2 2 2 5" xfId="25985" xr:uid="{00000000-0005-0000-0000-0000228B0000}"/>
    <cellStyle name="Normal 83 2 6 4 2 2 3" xfId="13875" xr:uid="{00000000-0005-0000-0000-0000238B0000}"/>
    <cellStyle name="Normal 83 2 6 4 2 2 3 2" xfId="41503" xr:uid="{00000000-0005-0000-0000-0000248B0000}"/>
    <cellStyle name="Normal 83 2 6 4 2 2 3 3" xfId="27711" xr:uid="{00000000-0005-0000-0000-0000258B0000}"/>
    <cellStyle name="Normal 83 2 6 4 2 2 4" xfId="18950" xr:uid="{00000000-0005-0000-0000-0000268B0000}"/>
    <cellStyle name="Normal 83 2 6 4 2 2 4 2" xfId="36478" xr:uid="{00000000-0005-0000-0000-0000278B0000}"/>
    <cellStyle name="Normal 83 2 6 4 2 2 4 3" xfId="24568" xr:uid="{00000000-0005-0000-0000-0000288B0000}"/>
    <cellStyle name="Normal 83 2 6 4 2 2 5" xfId="10300" xr:uid="{00000000-0005-0000-0000-0000298B0000}"/>
    <cellStyle name="Normal 83 2 6 4 2 2 5 2" xfId="33996" xr:uid="{00000000-0005-0000-0000-00002A8B0000}"/>
    <cellStyle name="Normal 83 2 6 4 2 2 6" xfId="8428" xr:uid="{00000000-0005-0000-0000-00002B8B0000}"/>
    <cellStyle name="Normal 83 2 6 4 2 2 6 2" xfId="30252" xr:uid="{00000000-0005-0000-0000-00002C8B0000}"/>
    <cellStyle name="Normal 83 2 6 4 2 2 7" xfId="6556" xr:uid="{00000000-0005-0000-0000-00002D8B0000}"/>
    <cellStyle name="Normal 83 2 6 4 2 2 7 2" xfId="22696" xr:uid="{00000000-0005-0000-0000-00002E8B0000}"/>
    <cellStyle name="Normal 83 2 6 4 2 2 8" xfId="4684" xr:uid="{00000000-0005-0000-0000-00002F8B0000}"/>
    <cellStyle name="Normal 83 2 6 4 2 2 9" xfId="20824" xr:uid="{00000000-0005-0000-0000-0000308B0000}"/>
    <cellStyle name="Normal 83 2 6 4 2 3" xfId="13413" xr:uid="{00000000-0005-0000-0000-0000318B0000}"/>
    <cellStyle name="Normal 83 2 6 4 2 3 2" xfId="41041" xr:uid="{00000000-0005-0000-0000-0000328B0000}"/>
    <cellStyle name="Normal 83 2 6 4 2 3 3" xfId="37528" xr:uid="{00000000-0005-0000-0000-0000338B0000}"/>
    <cellStyle name="Normal 83 2 6 4 2 3 4" xfId="31581" xr:uid="{00000000-0005-0000-0000-0000348B0000}"/>
    <cellStyle name="Normal 83 2 6 4 2 3 5" xfId="25523" xr:uid="{00000000-0005-0000-0000-0000358B0000}"/>
    <cellStyle name="Normal 83 2 6 4 2 4" xfId="15784" xr:uid="{00000000-0005-0000-0000-0000368B0000}"/>
    <cellStyle name="Normal 83 2 6 4 2 4 2" xfId="43412" xr:uid="{00000000-0005-0000-0000-0000378B0000}"/>
    <cellStyle name="Normal 83 2 6 4 2 4 3" xfId="27220" xr:uid="{00000000-0005-0000-0000-0000388B0000}"/>
    <cellStyle name="Normal 83 2 6 4 2 5" xfId="11473" xr:uid="{00000000-0005-0000-0000-0000398B0000}"/>
    <cellStyle name="Normal 83 2 6 4 2 5 2" xfId="39244" xr:uid="{00000000-0005-0000-0000-00003A8B0000}"/>
    <cellStyle name="Normal 83 2 6 4 2 5 3" xfId="24025" xr:uid="{00000000-0005-0000-0000-00003B8B0000}"/>
    <cellStyle name="Normal 83 2 6 4 2 6" xfId="18407" xr:uid="{00000000-0005-0000-0000-00003C8B0000}"/>
    <cellStyle name="Normal 83 2 6 4 2 6 2" xfId="35987" xr:uid="{00000000-0005-0000-0000-00003D8B0000}"/>
    <cellStyle name="Normal 83 2 6 4 2 7" xfId="9757" xr:uid="{00000000-0005-0000-0000-00003E8B0000}"/>
    <cellStyle name="Normal 83 2 6 4 2 7 2" xfId="33453" xr:uid="{00000000-0005-0000-0000-00003F8B0000}"/>
    <cellStyle name="Normal 83 2 6 4 2 8" xfId="7885" xr:uid="{00000000-0005-0000-0000-0000408B0000}"/>
    <cellStyle name="Normal 83 2 6 4 2 8 2" xfId="29709" xr:uid="{00000000-0005-0000-0000-0000418B0000}"/>
    <cellStyle name="Normal 83 2 6 4 2 9" xfId="6013" xr:uid="{00000000-0005-0000-0000-0000428B0000}"/>
    <cellStyle name="Normal 83 2 6 4 2 9 2" xfId="22153" xr:uid="{00000000-0005-0000-0000-0000438B0000}"/>
    <cellStyle name="Normal 83 2 6 4 3" xfId="2489" xr:uid="{00000000-0005-0000-0000-0000448B0000}"/>
    <cellStyle name="Normal 83 2 6 4 3 10" xfId="20501" xr:uid="{00000000-0005-0000-0000-0000458B0000}"/>
    <cellStyle name="Normal 83 2 6 4 3 2" xfId="13562" xr:uid="{00000000-0005-0000-0000-0000468B0000}"/>
    <cellStyle name="Normal 83 2 6 4 3 2 2" xfId="41190" xr:uid="{00000000-0005-0000-0000-0000478B0000}"/>
    <cellStyle name="Normal 83 2 6 4 3 2 3" xfId="37748" xr:uid="{00000000-0005-0000-0000-0000488B0000}"/>
    <cellStyle name="Normal 83 2 6 4 3 2 4" xfId="31801" xr:uid="{00000000-0005-0000-0000-0000498B0000}"/>
    <cellStyle name="Normal 83 2 6 4 3 2 5" xfId="25672" xr:uid="{00000000-0005-0000-0000-00004A8B0000}"/>
    <cellStyle name="Normal 83 2 6 4 3 3" xfId="15933" xr:uid="{00000000-0005-0000-0000-00004B8B0000}"/>
    <cellStyle name="Normal 83 2 6 4 3 3 2" xfId="43561" xr:uid="{00000000-0005-0000-0000-00004C8B0000}"/>
    <cellStyle name="Normal 83 2 6 4 3 3 3" xfId="27388" xr:uid="{00000000-0005-0000-0000-00004D8B0000}"/>
    <cellStyle name="Normal 83 2 6 4 3 4" xfId="11150" xr:uid="{00000000-0005-0000-0000-00004E8B0000}"/>
    <cellStyle name="Normal 83 2 6 4 3 4 2" xfId="38921" xr:uid="{00000000-0005-0000-0000-00004F8B0000}"/>
    <cellStyle name="Normal 83 2 6 4 3 4 3" xfId="24245" xr:uid="{00000000-0005-0000-0000-0000508B0000}"/>
    <cellStyle name="Normal 83 2 6 4 3 5" xfId="18627" xr:uid="{00000000-0005-0000-0000-0000518B0000}"/>
    <cellStyle name="Normal 83 2 6 4 3 5 2" xfId="36155" xr:uid="{00000000-0005-0000-0000-0000528B0000}"/>
    <cellStyle name="Normal 83 2 6 4 3 6" xfId="9977" xr:uid="{00000000-0005-0000-0000-0000538B0000}"/>
    <cellStyle name="Normal 83 2 6 4 3 6 2" xfId="33673" xr:uid="{00000000-0005-0000-0000-0000548B0000}"/>
    <cellStyle name="Normal 83 2 6 4 3 7" xfId="8105" xr:uid="{00000000-0005-0000-0000-0000558B0000}"/>
    <cellStyle name="Normal 83 2 6 4 3 7 2" xfId="29929" xr:uid="{00000000-0005-0000-0000-0000568B0000}"/>
    <cellStyle name="Normal 83 2 6 4 3 8" xfId="6233" xr:uid="{00000000-0005-0000-0000-0000578B0000}"/>
    <cellStyle name="Normal 83 2 6 4 3 8 2" xfId="22373" xr:uid="{00000000-0005-0000-0000-0000588B0000}"/>
    <cellStyle name="Normal 83 2 6 4 3 9" xfId="4361" xr:uid="{00000000-0005-0000-0000-0000598B0000}"/>
    <cellStyle name="Normal 83 2 6 4 4" xfId="1945" xr:uid="{00000000-0005-0000-0000-00005A8B0000}"/>
    <cellStyle name="Normal 83 2 6 4 4 2" xfId="16368" xr:uid="{00000000-0005-0000-0000-00005B8B0000}"/>
    <cellStyle name="Normal 83 2 6 4 4 2 2" xfId="43996" xr:uid="{00000000-0005-0000-0000-00005C8B0000}"/>
    <cellStyle name="Normal 83 2 6 4 4 2 3" xfId="31258" xr:uid="{00000000-0005-0000-0000-00005D8B0000}"/>
    <cellStyle name="Normal 83 2 6 4 4 2 4" xfId="26107" xr:uid="{00000000-0005-0000-0000-00005E8B0000}"/>
    <cellStyle name="Normal 83 2 6 4 4 3" xfId="13997" xr:uid="{00000000-0005-0000-0000-00005F8B0000}"/>
    <cellStyle name="Normal 83 2 6 4 4 3 2" xfId="41625" xr:uid="{00000000-0005-0000-0000-0000608B0000}"/>
    <cellStyle name="Normal 83 2 6 4 4 3 3" xfId="27838" xr:uid="{00000000-0005-0000-0000-0000618B0000}"/>
    <cellStyle name="Normal 83 2 6 4 4 4" xfId="18084" xr:uid="{00000000-0005-0000-0000-0000628B0000}"/>
    <cellStyle name="Normal 83 2 6 4 4 4 2" xfId="36605" xr:uid="{00000000-0005-0000-0000-0000638B0000}"/>
    <cellStyle name="Normal 83 2 6 4 4 4 3" xfId="23702" xr:uid="{00000000-0005-0000-0000-0000648B0000}"/>
    <cellStyle name="Normal 83 2 6 4 4 5" xfId="9434" xr:uid="{00000000-0005-0000-0000-0000658B0000}"/>
    <cellStyle name="Normal 83 2 6 4 4 5 2" xfId="33130" xr:uid="{00000000-0005-0000-0000-0000668B0000}"/>
    <cellStyle name="Normal 83 2 6 4 4 6" xfId="7562" xr:uid="{00000000-0005-0000-0000-0000678B0000}"/>
    <cellStyle name="Normal 83 2 6 4 4 6 2" xfId="29386" xr:uid="{00000000-0005-0000-0000-0000688B0000}"/>
    <cellStyle name="Normal 83 2 6 4 4 7" xfId="5690" xr:uid="{00000000-0005-0000-0000-0000698B0000}"/>
    <cellStyle name="Normal 83 2 6 4 4 7 2" xfId="21830" xr:uid="{00000000-0005-0000-0000-00006A8B0000}"/>
    <cellStyle name="Normal 83 2 6 4 4 8" xfId="3818" xr:uid="{00000000-0005-0000-0000-00006B8B0000}"/>
    <cellStyle name="Normal 83 2 6 4 4 9" xfId="19958" xr:uid="{00000000-0005-0000-0000-00006C8B0000}"/>
    <cellStyle name="Normal 83 2 6 4 5" xfId="12948" xr:uid="{00000000-0005-0000-0000-00006D8B0000}"/>
    <cellStyle name="Normal 83 2 6 4 5 2" xfId="15362" xr:uid="{00000000-0005-0000-0000-00006E8B0000}"/>
    <cellStyle name="Normal 83 2 6 4 5 2 2" xfId="42990" xr:uid="{00000000-0005-0000-0000-00006F8B0000}"/>
    <cellStyle name="Normal 83 2 6 4 5 2 3" xfId="34835" xr:uid="{00000000-0005-0000-0000-0000708B0000}"/>
    <cellStyle name="Normal 83 2 6 4 5 3" xfId="40618" xr:uid="{00000000-0005-0000-0000-0000718B0000}"/>
    <cellStyle name="Normal 83 2 6 4 5 4" xfId="37205" xr:uid="{00000000-0005-0000-0000-0000728B0000}"/>
    <cellStyle name="Normal 83 2 6 4 5 5" xfId="30626" xr:uid="{00000000-0005-0000-0000-0000738B0000}"/>
    <cellStyle name="Normal 83 2 6 4 5 6" xfId="25101" xr:uid="{00000000-0005-0000-0000-0000748B0000}"/>
    <cellStyle name="Normal 83 2 6 4 6" xfId="12246" xr:uid="{00000000-0005-0000-0000-0000758B0000}"/>
    <cellStyle name="Normal 83 2 6 4 6 2" xfId="39993" xr:uid="{00000000-0005-0000-0000-0000768B0000}"/>
    <cellStyle name="Normal 83 2 6 4 6 3" xfId="34523" xr:uid="{00000000-0005-0000-0000-0000778B0000}"/>
    <cellStyle name="Normal 83 2 6 4 6 4" xfId="26806" xr:uid="{00000000-0005-0000-0000-0000788B0000}"/>
    <cellStyle name="Normal 83 2 6 4 7" xfId="14737" xr:uid="{00000000-0005-0000-0000-0000798B0000}"/>
    <cellStyle name="Normal 83 2 6 4 7 2" xfId="42365" xr:uid="{00000000-0005-0000-0000-00007A8B0000}"/>
    <cellStyle name="Normal 83 2 6 4 7 3" xfId="23070" xr:uid="{00000000-0005-0000-0000-00007B8B0000}"/>
    <cellStyle name="Normal 83 2 6 4 8" xfId="16957" xr:uid="{00000000-0005-0000-0000-00007C8B0000}"/>
    <cellStyle name="Normal 83 2 6 4 8 2" xfId="44585" xr:uid="{00000000-0005-0000-0000-00007D8B0000}"/>
    <cellStyle name="Normal 83 2 6 4 9" xfId="10674" xr:uid="{00000000-0005-0000-0000-00007E8B0000}"/>
    <cellStyle name="Normal 83 2 6 4 9 2" xfId="38445" xr:uid="{00000000-0005-0000-0000-00007F8B0000}"/>
    <cellStyle name="Normal 83 2 6 5" xfId="1160" xr:uid="{00000000-0005-0000-0000-0000808B0000}"/>
    <cellStyle name="Normal 83 2 6 5 10" xfId="8649" xr:uid="{00000000-0005-0000-0000-0000818B0000}"/>
    <cellStyle name="Normal 83 2 6 5 10 2" xfId="32345" xr:uid="{00000000-0005-0000-0000-0000828B0000}"/>
    <cellStyle name="Normal 83 2 6 5 11" xfId="6777" xr:uid="{00000000-0005-0000-0000-0000838B0000}"/>
    <cellStyle name="Normal 83 2 6 5 11 2" xfId="28601" xr:uid="{00000000-0005-0000-0000-0000848B0000}"/>
    <cellStyle name="Normal 83 2 6 5 12" xfId="4905" xr:uid="{00000000-0005-0000-0000-0000858B0000}"/>
    <cellStyle name="Normal 83 2 6 5 12 2" xfId="21045" xr:uid="{00000000-0005-0000-0000-0000868B0000}"/>
    <cellStyle name="Normal 83 2 6 5 13" xfId="3033" xr:uid="{00000000-0005-0000-0000-0000878B0000}"/>
    <cellStyle name="Normal 83 2 6 5 14" xfId="19173" xr:uid="{00000000-0005-0000-0000-0000888B0000}"/>
    <cellStyle name="Normal 83 2 6 5 2" xfId="2659" xr:uid="{00000000-0005-0000-0000-0000898B0000}"/>
    <cellStyle name="Normal 83 2 6 5 2 10" xfId="20671" xr:uid="{00000000-0005-0000-0000-00008A8B0000}"/>
    <cellStyle name="Normal 83 2 6 5 2 2" xfId="13724" xr:uid="{00000000-0005-0000-0000-00008B8B0000}"/>
    <cellStyle name="Normal 83 2 6 5 2 2 2" xfId="41352" xr:uid="{00000000-0005-0000-0000-00008C8B0000}"/>
    <cellStyle name="Normal 83 2 6 5 2 2 3" xfId="37918" xr:uid="{00000000-0005-0000-0000-00008D8B0000}"/>
    <cellStyle name="Normal 83 2 6 5 2 2 4" xfId="31971" xr:uid="{00000000-0005-0000-0000-00008E8B0000}"/>
    <cellStyle name="Normal 83 2 6 5 2 2 5" xfId="25834" xr:uid="{00000000-0005-0000-0000-00008F8B0000}"/>
    <cellStyle name="Normal 83 2 6 5 2 3" xfId="16095" xr:uid="{00000000-0005-0000-0000-0000908B0000}"/>
    <cellStyle name="Normal 83 2 6 5 2 3 2" xfId="43723" xr:uid="{00000000-0005-0000-0000-0000918B0000}"/>
    <cellStyle name="Normal 83 2 6 5 2 3 3" xfId="27558" xr:uid="{00000000-0005-0000-0000-0000928B0000}"/>
    <cellStyle name="Normal 83 2 6 5 2 4" xfId="11524" xr:uid="{00000000-0005-0000-0000-0000938B0000}"/>
    <cellStyle name="Normal 83 2 6 5 2 4 2" xfId="39295" xr:uid="{00000000-0005-0000-0000-0000948B0000}"/>
    <cellStyle name="Normal 83 2 6 5 2 4 3" xfId="24415" xr:uid="{00000000-0005-0000-0000-0000958B0000}"/>
    <cellStyle name="Normal 83 2 6 5 2 5" xfId="18797" xr:uid="{00000000-0005-0000-0000-0000968B0000}"/>
    <cellStyle name="Normal 83 2 6 5 2 5 2" xfId="36325" xr:uid="{00000000-0005-0000-0000-0000978B0000}"/>
    <cellStyle name="Normal 83 2 6 5 2 6" xfId="10147" xr:uid="{00000000-0005-0000-0000-0000988B0000}"/>
    <cellStyle name="Normal 83 2 6 5 2 6 2" xfId="33843" xr:uid="{00000000-0005-0000-0000-0000998B0000}"/>
    <cellStyle name="Normal 83 2 6 5 2 7" xfId="8275" xr:uid="{00000000-0005-0000-0000-00009A8B0000}"/>
    <cellStyle name="Normal 83 2 6 5 2 7 2" xfId="30099" xr:uid="{00000000-0005-0000-0000-00009B8B0000}"/>
    <cellStyle name="Normal 83 2 6 5 2 8" xfId="6403" xr:uid="{00000000-0005-0000-0000-00009C8B0000}"/>
    <cellStyle name="Normal 83 2 6 5 2 8 2" xfId="22543" xr:uid="{00000000-0005-0000-0000-00009D8B0000}"/>
    <cellStyle name="Normal 83 2 6 5 2 9" xfId="4531" xr:uid="{00000000-0005-0000-0000-00009E8B0000}"/>
    <cellStyle name="Normal 83 2 6 5 3" xfId="2115" xr:uid="{00000000-0005-0000-0000-00009F8B0000}"/>
    <cellStyle name="Normal 83 2 6 5 3 10" xfId="20128" xr:uid="{00000000-0005-0000-0000-0000A08B0000}"/>
    <cellStyle name="Normal 83 2 6 5 3 2" xfId="14209" xr:uid="{00000000-0005-0000-0000-0000A18B0000}"/>
    <cellStyle name="Normal 83 2 6 5 3 2 2" xfId="41837" xr:uid="{00000000-0005-0000-0000-0000A28B0000}"/>
    <cellStyle name="Normal 83 2 6 5 3 2 3" xfId="31428" xr:uid="{00000000-0005-0000-0000-0000A38B0000}"/>
    <cellStyle name="Normal 83 2 6 5 3 2 4" xfId="26319" xr:uid="{00000000-0005-0000-0000-0000A48B0000}"/>
    <cellStyle name="Normal 83 2 6 5 3 3" xfId="16580" xr:uid="{00000000-0005-0000-0000-0000A58B0000}"/>
    <cellStyle name="Normal 83 2 6 5 3 3 2" xfId="44208" xr:uid="{00000000-0005-0000-0000-0000A68B0000}"/>
    <cellStyle name="Normal 83 2 6 5 3 3 3" xfId="28060" xr:uid="{00000000-0005-0000-0000-0000A78B0000}"/>
    <cellStyle name="Normal 83 2 6 5 3 4" xfId="10997" xr:uid="{00000000-0005-0000-0000-0000A88B0000}"/>
    <cellStyle name="Normal 83 2 6 5 3 4 2" xfId="38768" xr:uid="{00000000-0005-0000-0000-0000A98B0000}"/>
    <cellStyle name="Normal 83 2 6 5 3 4 3" xfId="23872" xr:uid="{00000000-0005-0000-0000-0000AA8B0000}"/>
    <cellStyle name="Normal 83 2 6 5 3 5" xfId="18254" xr:uid="{00000000-0005-0000-0000-0000AB8B0000}"/>
    <cellStyle name="Normal 83 2 6 5 3 5 2" xfId="36827" xr:uid="{00000000-0005-0000-0000-0000AC8B0000}"/>
    <cellStyle name="Normal 83 2 6 5 3 6" xfId="9604" xr:uid="{00000000-0005-0000-0000-0000AD8B0000}"/>
    <cellStyle name="Normal 83 2 6 5 3 6 2" xfId="33300" xr:uid="{00000000-0005-0000-0000-0000AE8B0000}"/>
    <cellStyle name="Normal 83 2 6 5 3 7" xfId="7732" xr:uid="{00000000-0005-0000-0000-0000AF8B0000}"/>
    <cellStyle name="Normal 83 2 6 5 3 7 2" xfId="29556" xr:uid="{00000000-0005-0000-0000-0000B08B0000}"/>
    <cellStyle name="Normal 83 2 6 5 3 8" xfId="5860" xr:uid="{00000000-0005-0000-0000-0000B18B0000}"/>
    <cellStyle name="Normal 83 2 6 5 3 8 2" xfId="22000" xr:uid="{00000000-0005-0000-0000-0000B28B0000}"/>
    <cellStyle name="Normal 83 2 6 5 3 9" xfId="3988" xr:uid="{00000000-0005-0000-0000-0000B38B0000}"/>
    <cellStyle name="Normal 83 2 6 5 4" xfId="12712" xr:uid="{00000000-0005-0000-0000-0000B48B0000}"/>
    <cellStyle name="Normal 83 2 6 5 4 2" xfId="15185" xr:uid="{00000000-0005-0000-0000-0000B58B0000}"/>
    <cellStyle name="Normal 83 2 6 5 4 2 2" xfId="42813" xr:uid="{00000000-0005-0000-0000-0000B68B0000}"/>
    <cellStyle name="Normal 83 2 6 5 4 2 3" xfId="34736" xr:uid="{00000000-0005-0000-0000-0000B78B0000}"/>
    <cellStyle name="Normal 83 2 6 5 4 3" xfId="40441" xr:uid="{00000000-0005-0000-0000-0000B88B0000}"/>
    <cellStyle name="Normal 83 2 6 5 4 4" xfId="37375" xr:uid="{00000000-0005-0000-0000-0000B98B0000}"/>
    <cellStyle name="Normal 83 2 6 5 4 5" xfId="30473" xr:uid="{00000000-0005-0000-0000-0000BA8B0000}"/>
    <cellStyle name="Normal 83 2 6 5 4 6" xfId="24924" xr:uid="{00000000-0005-0000-0000-0000BB8B0000}"/>
    <cellStyle name="Normal 83 2 6 5 5" xfId="12093" xr:uid="{00000000-0005-0000-0000-0000BC8B0000}"/>
    <cellStyle name="Normal 83 2 6 5 5 2" xfId="39840" xr:uid="{00000000-0005-0000-0000-0000BD8B0000}"/>
    <cellStyle name="Normal 83 2 6 5 5 3" xfId="34370" xr:uid="{00000000-0005-0000-0000-0000BE8B0000}"/>
    <cellStyle name="Normal 83 2 6 5 5 4" xfId="27029" xr:uid="{00000000-0005-0000-0000-0000BF8B0000}"/>
    <cellStyle name="Normal 83 2 6 5 6" xfId="14584" xr:uid="{00000000-0005-0000-0000-0000C08B0000}"/>
    <cellStyle name="Normal 83 2 6 5 6 2" xfId="42212" xr:uid="{00000000-0005-0000-0000-0000C18B0000}"/>
    <cellStyle name="Normal 83 2 6 5 6 3" xfId="22917" xr:uid="{00000000-0005-0000-0000-0000C28B0000}"/>
    <cellStyle name="Normal 83 2 6 5 7" xfId="16804" xr:uid="{00000000-0005-0000-0000-0000C38B0000}"/>
    <cellStyle name="Normal 83 2 6 5 7 2" xfId="44432" xr:uid="{00000000-0005-0000-0000-0000C48B0000}"/>
    <cellStyle name="Normal 83 2 6 5 8" xfId="10521" xr:uid="{00000000-0005-0000-0000-0000C58B0000}"/>
    <cellStyle name="Normal 83 2 6 5 8 2" xfId="38292" xr:uid="{00000000-0005-0000-0000-0000C68B0000}"/>
    <cellStyle name="Normal 83 2 6 5 9" xfId="17299" xr:uid="{00000000-0005-0000-0000-0000C78B0000}"/>
    <cellStyle name="Normal 83 2 6 5 9 2" xfId="35796" xr:uid="{00000000-0005-0000-0000-0000C88B0000}"/>
    <cellStyle name="Normal 83 2 6 6" xfId="1793" xr:uid="{00000000-0005-0000-0000-0000C98B0000}"/>
    <cellStyle name="Normal 83 2 6 6 10" xfId="3666" xr:uid="{00000000-0005-0000-0000-0000CA8B0000}"/>
    <cellStyle name="Normal 83 2 6 6 11" xfId="19806" xr:uid="{00000000-0005-0000-0000-0000CB8B0000}"/>
    <cellStyle name="Normal 83 2 6 6 2" xfId="12781" xr:uid="{00000000-0005-0000-0000-0000CC8B0000}"/>
    <cellStyle name="Normal 83 2 6 6 2 2" xfId="15252" xr:uid="{00000000-0005-0000-0000-0000CD8B0000}"/>
    <cellStyle name="Normal 83 2 6 6 2 2 2" xfId="42880" xr:uid="{00000000-0005-0000-0000-0000CE8B0000}"/>
    <cellStyle name="Normal 83 2 6 6 2 3" xfId="40508" xr:uid="{00000000-0005-0000-0000-0000CF8B0000}"/>
    <cellStyle name="Normal 83 2 6 6 2 4" xfId="37053" xr:uid="{00000000-0005-0000-0000-0000D08B0000}"/>
    <cellStyle name="Normal 83 2 6 6 2 5" xfId="31106" xr:uid="{00000000-0005-0000-0000-0000D18B0000}"/>
    <cellStyle name="Normal 83 2 6 6 2 6" xfId="24991" xr:uid="{00000000-0005-0000-0000-0000D28B0000}"/>
    <cellStyle name="Normal 83 2 6 6 3" xfId="11940" xr:uid="{00000000-0005-0000-0000-0000D38B0000}"/>
    <cellStyle name="Normal 83 2 6 6 3 2" xfId="39687" xr:uid="{00000000-0005-0000-0000-0000D48B0000}"/>
    <cellStyle name="Normal 83 2 6 6 3 3" xfId="34217" xr:uid="{00000000-0005-0000-0000-0000D58B0000}"/>
    <cellStyle name="Normal 83 2 6 6 3 4" xfId="26727" xr:uid="{00000000-0005-0000-0000-0000D68B0000}"/>
    <cellStyle name="Normal 83 2 6 6 4" xfId="14431" xr:uid="{00000000-0005-0000-0000-0000D78B0000}"/>
    <cellStyle name="Normal 83 2 6 6 4 2" xfId="42059" xr:uid="{00000000-0005-0000-0000-0000D88B0000}"/>
    <cellStyle name="Normal 83 2 6 6 4 3" xfId="23550" xr:uid="{00000000-0005-0000-0000-0000D98B0000}"/>
    <cellStyle name="Normal 83 2 6 6 5" xfId="11320" xr:uid="{00000000-0005-0000-0000-0000DA8B0000}"/>
    <cellStyle name="Normal 83 2 6 6 5 2" xfId="39091" xr:uid="{00000000-0005-0000-0000-0000DB8B0000}"/>
    <cellStyle name="Normal 83 2 6 6 6" xfId="17932" xr:uid="{00000000-0005-0000-0000-0000DC8B0000}"/>
    <cellStyle name="Normal 83 2 6 6 6 2" xfId="35495" xr:uid="{00000000-0005-0000-0000-0000DD8B0000}"/>
    <cellStyle name="Normal 83 2 6 6 7" xfId="9282" xr:uid="{00000000-0005-0000-0000-0000DE8B0000}"/>
    <cellStyle name="Normal 83 2 6 6 7 2" xfId="32978" xr:uid="{00000000-0005-0000-0000-0000DF8B0000}"/>
    <cellStyle name="Normal 83 2 6 6 8" xfId="7410" xr:uid="{00000000-0005-0000-0000-0000E08B0000}"/>
    <cellStyle name="Normal 83 2 6 6 8 2" xfId="29234" xr:uid="{00000000-0005-0000-0000-0000E18B0000}"/>
    <cellStyle name="Normal 83 2 6 6 9" xfId="5538" xr:uid="{00000000-0005-0000-0000-0000E28B0000}"/>
    <cellStyle name="Normal 83 2 6 6 9 2" xfId="21678" xr:uid="{00000000-0005-0000-0000-0000E38B0000}"/>
    <cellStyle name="Normal 83 2 6 7" xfId="2337" xr:uid="{00000000-0005-0000-0000-0000E48B0000}"/>
    <cellStyle name="Normal 83 2 6 7 10" xfId="20349" xr:uid="{00000000-0005-0000-0000-0000E58B0000}"/>
    <cellStyle name="Normal 83 2 6 7 2" xfId="13217" xr:uid="{00000000-0005-0000-0000-0000E68B0000}"/>
    <cellStyle name="Normal 83 2 6 7 2 2" xfId="40859" xr:uid="{00000000-0005-0000-0000-0000E78B0000}"/>
    <cellStyle name="Normal 83 2 6 7 2 3" xfId="37596" xr:uid="{00000000-0005-0000-0000-0000E88B0000}"/>
    <cellStyle name="Normal 83 2 6 7 2 4" xfId="31649" xr:uid="{00000000-0005-0000-0000-0000E98B0000}"/>
    <cellStyle name="Normal 83 2 6 7 2 5" xfId="25342" xr:uid="{00000000-0005-0000-0000-0000EA8B0000}"/>
    <cellStyle name="Normal 83 2 6 7 3" xfId="15603" xr:uid="{00000000-0005-0000-0000-0000EB8B0000}"/>
    <cellStyle name="Normal 83 2 6 7 3 2" xfId="43231" xr:uid="{00000000-0005-0000-0000-0000EC8B0000}"/>
    <cellStyle name="Normal 83 2 6 7 3 3" xfId="26592" xr:uid="{00000000-0005-0000-0000-0000ED8B0000}"/>
    <cellStyle name="Normal 83 2 6 7 4" xfId="10844" xr:uid="{00000000-0005-0000-0000-0000EE8B0000}"/>
    <cellStyle name="Normal 83 2 6 7 4 2" xfId="38615" xr:uid="{00000000-0005-0000-0000-0000EF8B0000}"/>
    <cellStyle name="Normal 83 2 6 7 4 3" xfId="24093" xr:uid="{00000000-0005-0000-0000-0000F08B0000}"/>
    <cellStyle name="Normal 83 2 6 7 5" xfId="18475" xr:uid="{00000000-0005-0000-0000-0000F18B0000}"/>
    <cellStyle name="Normal 83 2 6 7 5 2" xfId="35360" xr:uid="{00000000-0005-0000-0000-0000F28B0000}"/>
    <cellStyle name="Normal 83 2 6 7 6" xfId="9825" xr:uid="{00000000-0005-0000-0000-0000F38B0000}"/>
    <cellStyle name="Normal 83 2 6 7 6 2" xfId="33521" xr:uid="{00000000-0005-0000-0000-0000F48B0000}"/>
    <cellStyle name="Normal 83 2 6 7 7" xfId="7953" xr:uid="{00000000-0005-0000-0000-0000F58B0000}"/>
    <cellStyle name="Normal 83 2 6 7 7 2" xfId="29777" xr:uid="{00000000-0005-0000-0000-0000F68B0000}"/>
    <cellStyle name="Normal 83 2 6 7 8" xfId="6081" xr:uid="{00000000-0005-0000-0000-0000F78B0000}"/>
    <cellStyle name="Normal 83 2 6 7 8 2" xfId="22221" xr:uid="{00000000-0005-0000-0000-0000F88B0000}"/>
    <cellStyle name="Normal 83 2 6 7 9" xfId="4209" xr:uid="{00000000-0005-0000-0000-0000F98B0000}"/>
    <cellStyle name="Normal 83 2 6 8" xfId="1636" xr:uid="{00000000-0005-0000-0000-0000FA8B0000}"/>
    <cellStyle name="Normal 83 2 6 8 2" xfId="16289" xr:uid="{00000000-0005-0000-0000-0000FB8B0000}"/>
    <cellStyle name="Normal 83 2 6 8 2 2" xfId="43917" xr:uid="{00000000-0005-0000-0000-0000FC8B0000}"/>
    <cellStyle name="Normal 83 2 6 8 2 3" xfId="30949" xr:uid="{00000000-0005-0000-0000-0000FD8B0000}"/>
    <cellStyle name="Normal 83 2 6 8 2 4" xfId="26028" xr:uid="{00000000-0005-0000-0000-0000FE8B0000}"/>
    <cellStyle name="Normal 83 2 6 8 3" xfId="13918" xr:uid="{00000000-0005-0000-0000-0000FF8B0000}"/>
    <cellStyle name="Normal 83 2 6 8 3 2" xfId="41546" xr:uid="{00000000-0005-0000-0000-0000008C0000}"/>
    <cellStyle name="Normal 83 2 6 8 3 3" xfId="27759" xr:uid="{00000000-0005-0000-0000-0000018C0000}"/>
    <cellStyle name="Normal 83 2 6 8 4" xfId="17775" xr:uid="{00000000-0005-0000-0000-0000028C0000}"/>
    <cellStyle name="Normal 83 2 6 8 4 2" xfId="36526" xr:uid="{00000000-0005-0000-0000-0000038C0000}"/>
    <cellStyle name="Normal 83 2 6 8 4 3" xfId="23393" xr:uid="{00000000-0005-0000-0000-0000048C0000}"/>
    <cellStyle name="Normal 83 2 6 8 5" xfId="9125" xr:uid="{00000000-0005-0000-0000-0000058C0000}"/>
    <cellStyle name="Normal 83 2 6 8 5 2" xfId="32821" xr:uid="{00000000-0005-0000-0000-0000068C0000}"/>
    <cellStyle name="Normal 83 2 6 8 6" xfId="7253" xr:uid="{00000000-0005-0000-0000-0000078C0000}"/>
    <cellStyle name="Normal 83 2 6 8 6 2" xfId="29077" xr:uid="{00000000-0005-0000-0000-0000088C0000}"/>
    <cellStyle name="Normal 83 2 6 8 7" xfId="5381" xr:uid="{00000000-0005-0000-0000-0000098C0000}"/>
    <cellStyle name="Normal 83 2 6 8 7 2" xfId="21521" xr:uid="{00000000-0005-0000-0000-00000A8C0000}"/>
    <cellStyle name="Normal 83 2 6 8 8" xfId="3509" xr:uid="{00000000-0005-0000-0000-00000B8C0000}"/>
    <cellStyle name="Normal 83 2 6 8 9" xfId="19649" xr:uid="{00000000-0005-0000-0000-00000C8C0000}"/>
    <cellStyle name="Normal 83 2 6 9" xfId="1483" xr:uid="{00000000-0005-0000-0000-00000D8C0000}"/>
    <cellStyle name="Normal 83 2 6 9 2" xfId="14907" xr:uid="{00000000-0005-0000-0000-00000E8C0000}"/>
    <cellStyle name="Normal 83 2 6 9 2 2" xfId="42535" xr:uid="{00000000-0005-0000-0000-00000F8C0000}"/>
    <cellStyle name="Normal 83 2 6 9 2 3" xfId="30796" xr:uid="{00000000-0005-0000-0000-0000108C0000}"/>
    <cellStyle name="Normal 83 2 6 9 2 4" xfId="28380" xr:uid="{00000000-0005-0000-0000-0000118C0000}"/>
    <cellStyle name="Normal 83 2 6 9 3" xfId="12416" xr:uid="{00000000-0005-0000-0000-0000128C0000}"/>
    <cellStyle name="Normal 83 2 6 9 3 2" xfId="40163" xr:uid="{00000000-0005-0000-0000-0000138C0000}"/>
    <cellStyle name="Normal 83 2 6 9 3 3" xfId="23240" xr:uid="{00000000-0005-0000-0000-0000148C0000}"/>
    <cellStyle name="Normal 83 2 6 9 4" xfId="17622" xr:uid="{00000000-0005-0000-0000-0000158C0000}"/>
    <cellStyle name="Normal 83 2 6 9 4 2" xfId="35200" xr:uid="{00000000-0005-0000-0000-0000168C0000}"/>
    <cellStyle name="Normal 83 2 6 9 5" xfId="8972" xr:uid="{00000000-0005-0000-0000-0000178C0000}"/>
    <cellStyle name="Normal 83 2 6 9 5 2" xfId="32668" xr:uid="{00000000-0005-0000-0000-0000188C0000}"/>
    <cellStyle name="Normal 83 2 6 9 6" xfId="7100" xr:uid="{00000000-0005-0000-0000-0000198C0000}"/>
    <cellStyle name="Normal 83 2 6 9 6 2" xfId="28924" xr:uid="{00000000-0005-0000-0000-00001A8C0000}"/>
    <cellStyle name="Normal 83 2 6 9 7" xfId="5228" xr:uid="{00000000-0005-0000-0000-00001B8C0000}"/>
    <cellStyle name="Normal 83 2 6 9 7 2" xfId="21368" xr:uid="{00000000-0005-0000-0000-00001C8C0000}"/>
    <cellStyle name="Normal 83 2 6 9 8" xfId="3356" xr:uid="{00000000-0005-0000-0000-00001D8C0000}"/>
    <cellStyle name="Normal 83 2 6 9 9" xfId="19496" xr:uid="{00000000-0005-0000-0000-00001E8C0000}"/>
    <cellStyle name="Normal 83 2 7" xfId="1087" xr:uid="{00000000-0005-0000-0000-00001F8C0000}"/>
    <cellStyle name="Normal 83 2 7 10" xfId="14358" xr:uid="{00000000-0005-0000-0000-0000208C0000}"/>
    <cellStyle name="Normal 83 2 7 10 2" xfId="41986" xr:uid="{00000000-0005-0000-0000-0000218C0000}"/>
    <cellStyle name="Normal 83 2 7 10 3" xfId="34144" xr:uid="{00000000-0005-0000-0000-0000228C0000}"/>
    <cellStyle name="Normal 83 2 7 10 4" xfId="26512" xr:uid="{00000000-0005-0000-0000-0000238C0000}"/>
    <cellStyle name="Normal 83 2 7 11" xfId="16731" xr:uid="{00000000-0005-0000-0000-0000248C0000}"/>
    <cellStyle name="Normal 83 2 7 11 2" xfId="44359" xr:uid="{00000000-0005-0000-0000-0000258C0000}"/>
    <cellStyle name="Normal 83 2 7 11 3" xfId="22844" xr:uid="{00000000-0005-0000-0000-0000268C0000}"/>
    <cellStyle name="Normal 83 2 7 12" xfId="10448" xr:uid="{00000000-0005-0000-0000-0000278C0000}"/>
    <cellStyle name="Normal 83 2 7 12 2" xfId="38219" xr:uid="{00000000-0005-0000-0000-0000288C0000}"/>
    <cellStyle name="Normal 83 2 7 13" xfId="17226" xr:uid="{00000000-0005-0000-0000-0000298C0000}"/>
    <cellStyle name="Normal 83 2 7 13 2" xfId="35127" xr:uid="{00000000-0005-0000-0000-00002A8C0000}"/>
    <cellStyle name="Normal 83 2 7 14" xfId="8576" xr:uid="{00000000-0005-0000-0000-00002B8C0000}"/>
    <cellStyle name="Normal 83 2 7 14 2" xfId="32272" xr:uid="{00000000-0005-0000-0000-00002C8C0000}"/>
    <cellStyle name="Normal 83 2 7 15" xfId="6704" xr:uid="{00000000-0005-0000-0000-00002D8C0000}"/>
    <cellStyle name="Normal 83 2 7 15 2" xfId="28528" xr:uid="{00000000-0005-0000-0000-00002E8C0000}"/>
    <cellStyle name="Normal 83 2 7 16" xfId="4832" xr:uid="{00000000-0005-0000-0000-00002F8C0000}"/>
    <cellStyle name="Normal 83 2 7 16 2" xfId="20972" xr:uid="{00000000-0005-0000-0000-0000308C0000}"/>
    <cellStyle name="Normal 83 2 7 17" xfId="2960" xr:uid="{00000000-0005-0000-0000-0000318C0000}"/>
    <cellStyle name="Normal 83 2 7 18" xfId="19100" xr:uid="{00000000-0005-0000-0000-0000328C0000}"/>
    <cellStyle name="Normal 83 2 7 2" xfId="1410" xr:uid="{00000000-0005-0000-0000-0000338C0000}"/>
    <cellStyle name="Normal 83 2 7 2 10" xfId="7027" xr:uid="{00000000-0005-0000-0000-0000348C0000}"/>
    <cellStyle name="Normal 83 2 7 2 10 2" xfId="28851" xr:uid="{00000000-0005-0000-0000-0000358C0000}"/>
    <cellStyle name="Normal 83 2 7 2 11" xfId="5155" xr:uid="{00000000-0005-0000-0000-0000368C0000}"/>
    <cellStyle name="Normal 83 2 7 2 11 2" xfId="21295" xr:uid="{00000000-0005-0000-0000-0000378C0000}"/>
    <cellStyle name="Normal 83 2 7 2 12" xfId="3283" xr:uid="{00000000-0005-0000-0000-0000388C0000}"/>
    <cellStyle name="Normal 83 2 7 2 13" xfId="19423" xr:uid="{00000000-0005-0000-0000-0000398C0000}"/>
    <cellStyle name="Normal 83 2 7 2 2" xfId="2586" xr:uid="{00000000-0005-0000-0000-00003A8C0000}"/>
    <cellStyle name="Normal 83 2 7 2 2 10" xfId="20598" xr:uid="{00000000-0005-0000-0000-00003B8C0000}"/>
    <cellStyle name="Normal 83 2 7 2 2 2" xfId="13659" xr:uid="{00000000-0005-0000-0000-00003C8C0000}"/>
    <cellStyle name="Normal 83 2 7 2 2 2 2" xfId="41287" xr:uid="{00000000-0005-0000-0000-00003D8C0000}"/>
    <cellStyle name="Normal 83 2 7 2 2 2 3" xfId="37845" xr:uid="{00000000-0005-0000-0000-00003E8C0000}"/>
    <cellStyle name="Normal 83 2 7 2 2 2 4" xfId="31898" xr:uid="{00000000-0005-0000-0000-00003F8C0000}"/>
    <cellStyle name="Normal 83 2 7 2 2 2 5" xfId="25769" xr:uid="{00000000-0005-0000-0000-0000408C0000}"/>
    <cellStyle name="Normal 83 2 7 2 2 3" xfId="16030" xr:uid="{00000000-0005-0000-0000-0000418C0000}"/>
    <cellStyle name="Normal 83 2 7 2 2 3 2" xfId="43658" xr:uid="{00000000-0005-0000-0000-0000428C0000}"/>
    <cellStyle name="Normal 83 2 7 2 2 3 3" xfId="27485" xr:uid="{00000000-0005-0000-0000-0000438C0000}"/>
    <cellStyle name="Normal 83 2 7 2 2 4" xfId="11683" xr:uid="{00000000-0005-0000-0000-0000448C0000}"/>
    <cellStyle name="Normal 83 2 7 2 2 4 2" xfId="39445" xr:uid="{00000000-0005-0000-0000-0000458C0000}"/>
    <cellStyle name="Normal 83 2 7 2 2 4 3" xfId="24342" xr:uid="{00000000-0005-0000-0000-0000468C0000}"/>
    <cellStyle name="Normal 83 2 7 2 2 5" xfId="18724" xr:uid="{00000000-0005-0000-0000-0000478C0000}"/>
    <cellStyle name="Normal 83 2 7 2 2 5 2" xfId="36252" xr:uid="{00000000-0005-0000-0000-0000488C0000}"/>
    <cellStyle name="Normal 83 2 7 2 2 6" xfId="10074" xr:uid="{00000000-0005-0000-0000-0000498C0000}"/>
    <cellStyle name="Normal 83 2 7 2 2 6 2" xfId="33770" xr:uid="{00000000-0005-0000-0000-00004A8C0000}"/>
    <cellStyle name="Normal 83 2 7 2 2 7" xfId="8202" xr:uid="{00000000-0005-0000-0000-00004B8C0000}"/>
    <cellStyle name="Normal 83 2 7 2 2 7 2" xfId="30026" xr:uid="{00000000-0005-0000-0000-00004C8C0000}"/>
    <cellStyle name="Normal 83 2 7 2 2 8" xfId="6330" xr:uid="{00000000-0005-0000-0000-00004D8C0000}"/>
    <cellStyle name="Normal 83 2 7 2 2 8 2" xfId="22470" xr:uid="{00000000-0005-0000-0000-00004E8C0000}"/>
    <cellStyle name="Normal 83 2 7 2 2 9" xfId="4458" xr:uid="{00000000-0005-0000-0000-00004F8C0000}"/>
    <cellStyle name="Normal 83 2 7 2 3" xfId="2042" xr:uid="{00000000-0005-0000-0000-0000508C0000}"/>
    <cellStyle name="Normal 83 2 7 2 3 10" xfId="20055" xr:uid="{00000000-0005-0000-0000-0000518C0000}"/>
    <cellStyle name="Normal 83 2 7 2 3 2" xfId="13072" xr:uid="{00000000-0005-0000-0000-0000528C0000}"/>
    <cellStyle name="Normal 83 2 7 2 3 2 2" xfId="40721" xr:uid="{00000000-0005-0000-0000-0000538C0000}"/>
    <cellStyle name="Normal 83 2 7 2 3 2 3" xfId="31355" xr:uid="{00000000-0005-0000-0000-0000548C0000}"/>
    <cellStyle name="Normal 83 2 7 2 3 2 4" xfId="28109" xr:uid="{00000000-0005-0000-0000-0000558C0000}"/>
    <cellStyle name="Normal 83 2 7 2 3 3" xfId="15465" xr:uid="{00000000-0005-0000-0000-0000568C0000}"/>
    <cellStyle name="Normal 83 2 7 2 3 3 2" xfId="43093" xr:uid="{00000000-0005-0000-0000-0000578C0000}"/>
    <cellStyle name="Normal 83 2 7 2 3 3 3" xfId="23799" xr:uid="{00000000-0005-0000-0000-0000588C0000}"/>
    <cellStyle name="Normal 83 2 7 2 3 4" xfId="11247" xr:uid="{00000000-0005-0000-0000-0000598C0000}"/>
    <cellStyle name="Normal 83 2 7 2 3 4 2" xfId="39018" xr:uid="{00000000-0005-0000-0000-00005A8C0000}"/>
    <cellStyle name="Normal 83 2 7 2 3 5" xfId="18181" xr:uid="{00000000-0005-0000-0000-00005B8C0000}"/>
    <cellStyle name="Normal 83 2 7 2 3 5 2" xfId="37302" xr:uid="{00000000-0005-0000-0000-00005C8C0000}"/>
    <cellStyle name="Normal 83 2 7 2 3 6" xfId="9531" xr:uid="{00000000-0005-0000-0000-00005D8C0000}"/>
    <cellStyle name="Normal 83 2 7 2 3 6 2" xfId="33227" xr:uid="{00000000-0005-0000-0000-00005E8C0000}"/>
    <cellStyle name="Normal 83 2 7 2 3 7" xfId="7659" xr:uid="{00000000-0005-0000-0000-00005F8C0000}"/>
    <cellStyle name="Normal 83 2 7 2 3 7 2" xfId="29483" xr:uid="{00000000-0005-0000-0000-0000608C0000}"/>
    <cellStyle name="Normal 83 2 7 2 3 8" xfId="5787" xr:uid="{00000000-0005-0000-0000-0000618C0000}"/>
    <cellStyle name="Normal 83 2 7 2 3 8 2" xfId="21927" xr:uid="{00000000-0005-0000-0000-0000628C0000}"/>
    <cellStyle name="Normal 83 2 7 2 3 9" xfId="3915" xr:uid="{00000000-0005-0000-0000-0000638C0000}"/>
    <cellStyle name="Normal 83 2 7 2 4" xfId="12343" xr:uid="{00000000-0005-0000-0000-0000648C0000}"/>
    <cellStyle name="Normal 83 2 7 2 4 2" xfId="40090" xr:uid="{00000000-0005-0000-0000-0000658C0000}"/>
    <cellStyle name="Normal 83 2 7 2 4 3" xfId="30723" xr:uid="{00000000-0005-0000-0000-0000668C0000}"/>
    <cellStyle name="Normal 83 2 7 2 4 4" xfId="25204" xr:uid="{00000000-0005-0000-0000-0000678C0000}"/>
    <cellStyle name="Normal 83 2 7 2 5" xfId="14834" xr:uid="{00000000-0005-0000-0000-0000688C0000}"/>
    <cellStyle name="Normal 83 2 7 2 5 2" xfId="42462" xr:uid="{00000000-0005-0000-0000-0000698C0000}"/>
    <cellStyle name="Normal 83 2 7 2 5 3" xfId="34620" xr:uid="{00000000-0005-0000-0000-00006A8C0000}"/>
    <cellStyle name="Normal 83 2 7 2 5 4" xfId="26848" xr:uid="{00000000-0005-0000-0000-00006B8C0000}"/>
    <cellStyle name="Normal 83 2 7 2 6" xfId="17054" xr:uid="{00000000-0005-0000-0000-00006C8C0000}"/>
    <cellStyle name="Normal 83 2 7 2 6 2" xfId="44682" xr:uid="{00000000-0005-0000-0000-00006D8C0000}"/>
    <cellStyle name="Normal 83 2 7 2 6 3" xfId="23167" xr:uid="{00000000-0005-0000-0000-00006E8C0000}"/>
    <cellStyle name="Normal 83 2 7 2 7" xfId="10771" xr:uid="{00000000-0005-0000-0000-00006F8C0000}"/>
    <cellStyle name="Normal 83 2 7 2 7 2" xfId="38542" xr:uid="{00000000-0005-0000-0000-0000708C0000}"/>
    <cellStyle name="Normal 83 2 7 2 8" xfId="17549" xr:uid="{00000000-0005-0000-0000-0000718C0000}"/>
    <cellStyle name="Normal 83 2 7 2 8 2" xfId="35616" xr:uid="{00000000-0005-0000-0000-0000728C0000}"/>
    <cellStyle name="Normal 83 2 7 2 9" xfId="8899" xr:uid="{00000000-0005-0000-0000-0000738C0000}"/>
    <cellStyle name="Normal 83 2 7 2 9 2" xfId="32595" xr:uid="{00000000-0005-0000-0000-0000748C0000}"/>
    <cellStyle name="Normal 83 2 7 3" xfId="1330" xr:uid="{00000000-0005-0000-0000-0000758C0000}"/>
    <cellStyle name="Normal 83 2 7 3 10" xfId="6947" xr:uid="{00000000-0005-0000-0000-0000768C0000}"/>
    <cellStyle name="Normal 83 2 7 3 10 2" xfId="28771" xr:uid="{00000000-0005-0000-0000-0000778C0000}"/>
    <cellStyle name="Normal 83 2 7 3 11" xfId="5075" xr:uid="{00000000-0005-0000-0000-0000788C0000}"/>
    <cellStyle name="Normal 83 2 7 3 11 2" xfId="21215" xr:uid="{00000000-0005-0000-0000-0000798C0000}"/>
    <cellStyle name="Normal 83 2 7 3 12" xfId="3203" xr:uid="{00000000-0005-0000-0000-00007A8C0000}"/>
    <cellStyle name="Normal 83 2 7 3 13" xfId="19343" xr:uid="{00000000-0005-0000-0000-00007B8C0000}"/>
    <cellStyle name="Normal 83 2 7 3 2" xfId="2506" xr:uid="{00000000-0005-0000-0000-00007C8C0000}"/>
    <cellStyle name="Normal 83 2 7 3 2 10" xfId="20518" xr:uid="{00000000-0005-0000-0000-00007D8C0000}"/>
    <cellStyle name="Normal 83 2 7 3 2 2" xfId="13579" xr:uid="{00000000-0005-0000-0000-00007E8C0000}"/>
    <cellStyle name="Normal 83 2 7 3 2 2 2" xfId="41207" xr:uid="{00000000-0005-0000-0000-00007F8C0000}"/>
    <cellStyle name="Normal 83 2 7 3 2 2 3" xfId="37765" xr:uid="{00000000-0005-0000-0000-0000808C0000}"/>
    <cellStyle name="Normal 83 2 7 3 2 2 4" xfId="31818" xr:uid="{00000000-0005-0000-0000-0000818C0000}"/>
    <cellStyle name="Normal 83 2 7 3 2 2 5" xfId="25689" xr:uid="{00000000-0005-0000-0000-0000828C0000}"/>
    <cellStyle name="Normal 83 2 7 3 2 3" xfId="15950" xr:uid="{00000000-0005-0000-0000-0000838C0000}"/>
    <cellStyle name="Normal 83 2 7 3 2 3 2" xfId="43578" xr:uid="{00000000-0005-0000-0000-0000848C0000}"/>
    <cellStyle name="Normal 83 2 7 3 2 3 3" xfId="27405" xr:uid="{00000000-0005-0000-0000-0000858C0000}"/>
    <cellStyle name="Normal 83 2 7 3 2 4" xfId="11576" xr:uid="{00000000-0005-0000-0000-0000868C0000}"/>
    <cellStyle name="Normal 83 2 7 3 2 4 2" xfId="39341" xr:uid="{00000000-0005-0000-0000-0000878C0000}"/>
    <cellStyle name="Normal 83 2 7 3 2 4 3" xfId="24262" xr:uid="{00000000-0005-0000-0000-0000888C0000}"/>
    <cellStyle name="Normal 83 2 7 3 2 5" xfId="18644" xr:uid="{00000000-0005-0000-0000-0000898C0000}"/>
    <cellStyle name="Normal 83 2 7 3 2 5 2" xfId="36172" xr:uid="{00000000-0005-0000-0000-00008A8C0000}"/>
    <cellStyle name="Normal 83 2 7 3 2 6" xfId="9994" xr:uid="{00000000-0005-0000-0000-00008B8C0000}"/>
    <cellStyle name="Normal 83 2 7 3 2 6 2" xfId="33690" xr:uid="{00000000-0005-0000-0000-00008C8C0000}"/>
    <cellStyle name="Normal 83 2 7 3 2 7" xfId="8122" xr:uid="{00000000-0005-0000-0000-00008D8C0000}"/>
    <cellStyle name="Normal 83 2 7 3 2 7 2" xfId="29946" xr:uid="{00000000-0005-0000-0000-00008E8C0000}"/>
    <cellStyle name="Normal 83 2 7 3 2 8" xfId="6250" xr:uid="{00000000-0005-0000-0000-00008F8C0000}"/>
    <cellStyle name="Normal 83 2 7 3 2 8 2" xfId="22390" xr:uid="{00000000-0005-0000-0000-0000908C0000}"/>
    <cellStyle name="Normal 83 2 7 3 2 9" xfId="4378" xr:uid="{00000000-0005-0000-0000-0000918C0000}"/>
    <cellStyle name="Normal 83 2 7 3 3" xfId="1962" xr:uid="{00000000-0005-0000-0000-0000928C0000}"/>
    <cellStyle name="Normal 83 2 7 3 3 10" xfId="19975" xr:uid="{00000000-0005-0000-0000-0000938C0000}"/>
    <cellStyle name="Normal 83 2 7 3 3 2" xfId="12991" xr:uid="{00000000-0005-0000-0000-0000948C0000}"/>
    <cellStyle name="Normal 83 2 7 3 3 2 2" xfId="40647" xr:uid="{00000000-0005-0000-0000-0000958C0000}"/>
    <cellStyle name="Normal 83 2 7 3 3 2 3" xfId="31275" xr:uid="{00000000-0005-0000-0000-0000968C0000}"/>
    <cellStyle name="Normal 83 2 7 3 3 2 4" xfId="28289" xr:uid="{00000000-0005-0000-0000-0000978C0000}"/>
    <cellStyle name="Normal 83 2 7 3 3 3" xfId="15391" xr:uid="{00000000-0005-0000-0000-0000988C0000}"/>
    <cellStyle name="Normal 83 2 7 3 3 3 2" xfId="43019" xr:uid="{00000000-0005-0000-0000-0000998C0000}"/>
    <cellStyle name="Normal 83 2 7 3 3 3 3" xfId="23719" xr:uid="{00000000-0005-0000-0000-00009A8C0000}"/>
    <cellStyle name="Normal 83 2 7 3 3 4" xfId="11167" xr:uid="{00000000-0005-0000-0000-00009B8C0000}"/>
    <cellStyle name="Normal 83 2 7 3 3 4 2" xfId="38938" xr:uid="{00000000-0005-0000-0000-00009C8C0000}"/>
    <cellStyle name="Normal 83 2 7 3 3 5" xfId="18101" xr:uid="{00000000-0005-0000-0000-00009D8C0000}"/>
    <cellStyle name="Normal 83 2 7 3 3 5 2" xfId="37222" xr:uid="{00000000-0005-0000-0000-00009E8C0000}"/>
    <cellStyle name="Normal 83 2 7 3 3 6" xfId="9451" xr:uid="{00000000-0005-0000-0000-00009F8C0000}"/>
    <cellStyle name="Normal 83 2 7 3 3 6 2" xfId="33147" xr:uid="{00000000-0005-0000-0000-0000A08C0000}"/>
    <cellStyle name="Normal 83 2 7 3 3 7" xfId="7579" xr:uid="{00000000-0005-0000-0000-0000A18C0000}"/>
    <cellStyle name="Normal 83 2 7 3 3 7 2" xfId="29403" xr:uid="{00000000-0005-0000-0000-0000A28C0000}"/>
    <cellStyle name="Normal 83 2 7 3 3 8" xfId="5707" xr:uid="{00000000-0005-0000-0000-0000A38C0000}"/>
    <cellStyle name="Normal 83 2 7 3 3 8 2" xfId="21847" xr:uid="{00000000-0005-0000-0000-0000A48C0000}"/>
    <cellStyle name="Normal 83 2 7 3 3 9" xfId="3835" xr:uid="{00000000-0005-0000-0000-0000A58C0000}"/>
    <cellStyle name="Normal 83 2 7 3 4" xfId="12263" xr:uid="{00000000-0005-0000-0000-0000A68C0000}"/>
    <cellStyle name="Normal 83 2 7 3 4 2" xfId="40010" xr:uid="{00000000-0005-0000-0000-0000A78C0000}"/>
    <cellStyle name="Normal 83 2 7 3 4 3" xfId="30643" xr:uid="{00000000-0005-0000-0000-0000A88C0000}"/>
    <cellStyle name="Normal 83 2 7 3 4 4" xfId="25130" xr:uid="{00000000-0005-0000-0000-0000A98C0000}"/>
    <cellStyle name="Normal 83 2 7 3 5" xfId="14754" xr:uid="{00000000-0005-0000-0000-0000AA8C0000}"/>
    <cellStyle name="Normal 83 2 7 3 5 2" xfId="42382" xr:uid="{00000000-0005-0000-0000-0000AB8C0000}"/>
    <cellStyle name="Normal 83 2 7 3 5 3" xfId="34540" xr:uid="{00000000-0005-0000-0000-0000AC8C0000}"/>
    <cellStyle name="Normal 83 2 7 3 5 4" xfId="26672" xr:uid="{00000000-0005-0000-0000-0000AD8C0000}"/>
    <cellStyle name="Normal 83 2 7 3 6" xfId="16974" xr:uid="{00000000-0005-0000-0000-0000AE8C0000}"/>
    <cellStyle name="Normal 83 2 7 3 6 2" xfId="44602" xr:uid="{00000000-0005-0000-0000-0000AF8C0000}"/>
    <cellStyle name="Normal 83 2 7 3 6 3" xfId="23087" xr:uid="{00000000-0005-0000-0000-0000B08C0000}"/>
    <cellStyle name="Normal 83 2 7 3 7" xfId="10691" xr:uid="{00000000-0005-0000-0000-0000B18C0000}"/>
    <cellStyle name="Normal 83 2 7 3 7 2" xfId="38462" xr:uid="{00000000-0005-0000-0000-0000B28C0000}"/>
    <cellStyle name="Normal 83 2 7 3 8" xfId="17469" xr:uid="{00000000-0005-0000-0000-0000B38C0000}"/>
    <cellStyle name="Normal 83 2 7 3 8 2" xfId="35440" xr:uid="{00000000-0005-0000-0000-0000B48C0000}"/>
    <cellStyle name="Normal 83 2 7 3 9" xfId="8819" xr:uid="{00000000-0005-0000-0000-0000B58C0000}"/>
    <cellStyle name="Normal 83 2 7 3 9 2" xfId="32515" xr:uid="{00000000-0005-0000-0000-0000B68C0000}"/>
    <cellStyle name="Normal 83 2 7 4" xfId="1240" xr:uid="{00000000-0005-0000-0000-0000B78C0000}"/>
    <cellStyle name="Normal 83 2 7 4 10" xfId="6857" xr:uid="{00000000-0005-0000-0000-0000B88C0000}"/>
    <cellStyle name="Normal 83 2 7 4 10 2" xfId="28681" xr:uid="{00000000-0005-0000-0000-0000B98C0000}"/>
    <cellStyle name="Normal 83 2 7 4 11" xfId="4985" xr:uid="{00000000-0005-0000-0000-0000BA8C0000}"/>
    <cellStyle name="Normal 83 2 7 4 11 2" xfId="21125" xr:uid="{00000000-0005-0000-0000-0000BB8C0000}"/>
    <cellStyle name="Normal 83 2 7 4 12" xfId="3113" xr:uid="{00000000-0005-0000-0000-0000BC8C0000}"/>
    <cellStyle name="Normal 83 2 7 4 13" xfId="19253" xr:uid="{00000000-0005-0000-0000-0000BD8C0000}"/>
    <cellStyle name="Normal 83 2 7 4 2" xfId="2739" xr:uid="{00000000-0005-0000-0000-0000BE8C0000}"/>
    <cellStyle name="Normal 83 2 7 4 2 10" xfId="20751" xr:uid="{00000000-0005-0000-0000-0000BF8C0000}"/>
    <cellStyle name="Normal 83 2 7 4 2 2" xfId="13804" xr:uid="{00000000-0005-0000-0000-0000C08C0000}"/>
    <cellStyle name="Normal 83 2 7 4 2 2 2" xfId="41432" xr:uid="{00000000-0005-0000-0000-0000C18C0000}"/>
    <cellStyle name="Normal 83 2 7 4 2 2 3" xfId="37998" xr:uid="{00000000-0005-0000-0000-0000C28C0000}"/>
    <cellStyle name="Normal 83 2 7 4 2 2 4" xfId="32051" xr:uid="{00000000-0005-0000-0000-0000C38C0000}"/>
    <cellStyle name="Normal 83 2 7 4 2 2 5" xfId="25914" xr:uid="{00000000-0005-0000-0000-0000C48C0000}"/>
    <cellStyle name="Normal 83 2 7 4 2 3" xfId="16175" xr:uid="{00000000-0005-0000-0000-0000C58C0000}"/>
    <cellStyle name="Normal 83 2 7 4 2 3 2" xfId="43803" xr:uid="{00000000-0005-0000-0000-0000C68C0000}"/>
    <cellStyle name="Normal 83 2 7 4 2 3 3" xfId="27638" xr:uid="{00000000-0005-0000-0000-0000C78C0000}"/>
    <cellStyle name="Normal 83 2 7 4 2 4" xfId="11077" xr:uid="{00000000-0005-0000-0000-0000C88C0000}"/>
    <cellStyle name="Normal 83 2 7 4 2 4 2" xfId="38848" xr:uid="{00000000-0005-0000-0000-0000C98C0000}"/>
    <cellStyle name="Normal 83 2 7 4 2 4 3" xfId="24495" xr:uid="{00000000-0005-0000-0000-0000CA8C0000}"/>
    <cellStyle name="Normal 83 2 7 4 2 5" xfId="18877" xr:uid="{00000000-0005-0000-0000-0000CB8C0000}"/>
    <cellStyle name="Normal 83 2 7 4 2 5 2" xfId="36405" xr:uid="{00000000-0005-0000-0000-0000CC8C0000}"/>
    <cellStyle name="Normal 83 2 7 4 2 6" xfId="10227" xr:uid="{00000000-0005-0000-0000-0000CD8C0000}"/>
    <cellStyle name="Normal 83 2 7 4 2 6 2" xfId="33923" xr:uid="{00000000-0005-0000-0000-0000CE8C0000}"/>
    <cellStyle name="Normal 83 2 7 4 2 7" xfId="8355" xr:uid="{00000000-0005-0000-0000-0000CF8C0000}"/>
    <cellStyle name="Normal 83 2 7 4 2 7 2" xfId="30179" xr:uid="{00000000-0005-0000-0000-0000D08C0000}"/>
    <cellStyle name="Normal 83 2 7 4 2 8" xfId="6483" xr:uid="{00000000-0005-0000-0000-0000D18C0000}"/>
    <cellStyle name="Normal 83 2 7 4 2 8 2" xfId="22623" xr:uid="{00000000-0005-0000-0000-0000D28C0000}"/>
    <cellStyle name="Normal 83 2 7 4 2 9" xfId="4611" xr:uid="{00000000-0005-0000-0000-0000D38C0000}"/>
    <cellStyle name="Normal 83 2 7 4 3" xfId="2195" xr:uid="{00000000-0005-0000-0000-0000D48C0000}"/>
    <cellStyle name="Normal 83 2 7 4 3 2" xfId="15368" xr:uid="{00000000-0005-0000-0000-0000D58C0000}"/>
    <cellStyle name="Normal 83 2 7 4 3 2 2" xfId="42996" xr:uid="{00000000-0005-0000-0000-0000D68C0000}"/>
    <cellStyle name="Normal 83 2 7 4 3 2 3" xfId="31508" xr:uid="{00000000-0005-0000-0000-0000D78C0000}"/>
    <cellStyle name="Normal 83 2 7 4 3 2 4" xfId="28388" xr:uid="{00000000-0005-0000-0000-0000D88C0000}"/>
    <cellStyle name="Normal 83 2 7 4 3 3" xfId="12962" xr:uid="{00000000-0005-0000-0000-0000D98C0000}"/>
    <cellStyle name="Normal 83 2 7 4 3 3 2" xfId="40624" xr:uid="{00000000-0005-0000-0000-0000DA8C0000}"/>
    <cellStyle name="Normal 83 2 7 4 3 3 3" xfId="23952" xr:uid="{00000000-0005-0000-0000-0000DB8C0000}"/>
    <cellStyle name="Normal 83 2 7 4 3 4" xfId="18334" xr:uid="{00000000-0005-0000-0000-0000DC8C0000}"/>
    <cellStyle name="Normal 83 2 7 4 3 4 2" xfId="37455" xr:uid="{00000000-0005-0000-0000-0000DD8C0000}"/>
    <cellStyle name="Normal 83 2 7 4 3 5" xfId="9684" xr:uid="{00000000-0005-0000-0000-0000DE8C0000}"/>
    <cellStyle name="Normal 83 2 7 4 3 5 2" xfId="33380" xr:uid="{00000000-0005-0000-0000-0000DF8C0000}"/>
    <cellStyle name="Normal 83 2 7 4 3 6" xfId="7812" xr:uid="{00000000-0005-0000-0000-0000E08C0000}"/>
    <cellStyle name="Normal 83 2 7 4 3 6 2" xfId="29636" xr:uid="{00000000-0005-0000-0000-0000E18C0000}"/>
    <cellStyle name="Normal 83 2 7 4 3 7" xfId="5940" xr:uid="{00000000-0005-0000-0000-0000E28C0000}"/>
    <cellStyle name="Normal 83 2 7 4 3 7 2" xfId="22080" xr:uid="{00000000-0005-0000-0000-0000E38C0000}"/>
    <cellStyle name="Normal 83 2 7 4 3 8" xfId="4068" xr:uid="{00000000-0005-0000-0000-0000E48C0000}"/>
    <cellStyle name="Normal 83 2 7 4 3 9" xfId="20208" xr:uid="{00000000-0005-0000-0000-0000E58C0000}"/>
    <cellStyle name="Normal 83 2 7 4 4" xfId="12173" xr:uid="{00000000-0005-0000-0000-0000E68C0000}"/>
    <cellStyle name="Normal 83 2 7 4 4 2" xfId="39920" xr:uid="{00000000-0005-0000-0000-0000E78C0000}"/>
    <cellStyle name="Normal 83 2 7 4 4 3" xfId="30553" xr:uid="{00000000-0005-0000-0000-0000E88C0000}"/>
    <cellStyle name="Normal 83 2 7 4 4 4" xfId="25107" xr:uid="{00000000-0005-0000-0000-0000E98C0000}"/>
    <cellStyle name="Normal 83 2 7 4 5" xfId="14664" xr:uid="{00000000-0005-0000-0000-0000EA8C0000}"/>
    <cellStyle name="Normal 83 2 7 4 5 2" xfId="42292" xr:uid="{00000000-0005-0000-0000-0000EB8C0000}"/>
    <cellStyle name="Normal 83 2 7 4 5 3" xfId="34450" xr:uid="{00000000-0005-0000-0000-0000EC8C0000}"/>
    <cellStyle name="Normal 83 2 7 4 5 4" xfId="27169" xr:uid="{00000000-0005-0000-0000-0000ED8C0000}"/>
    <cellStyle name="Normal 83 2 7 4 6" xfId="16884" xr:uid="{00000000-0005-0000-0000-0000EE8C0000}"/>
    <cellStyle name="Normal 83 2 7 4 6 2" xfId="44512" xr:uid="{00000000-0005-0000-0000-0000EF8C0000}"/>
    <cellStyle name="Normal 83 2 7 4 6 3" xfId="22997" xr:uid="{00000000-0005-0000-0000-0000F08C0000}"/>
    <cellStyle name="Normal 83 2 7 4 7" xfId="10601" xr:uid="{00000000-0005-0000-0000-0000F18C0000}"/>
    <cellStyle name="Normal 83 2 7 4 7 2" xfId="38372" xr:uid="{00000000-0005-0000-0000-0000F28C0000}"/>
    <cellStyle name="Normal 83 2 7 4 8" xfId="17379" xr:uid="{00000000-0005-0000-0000-0000F38C0000}"/>
    <cellStyle name="Normal 83 2 7 4 8 2" xfId="35936" xr:uid="{00000000-0005-0000-0000-0000F48C0000}"/>
    <cellStyle name="Normal 83 2 7 4 9" xfId="8729" xr:uid="{00000000-0005-0000-0000-0000F58C0000}"/>
    <cellStyle name="Normal 83 2 7 4 9 2" xfId="32425" xr:uid="{00000000-0005-0000-0000-0000F68C0000}"/>
    <cellStyle name="Normal 83 2 7 5" xfId="1873" xr:uid="{00000000-0005-0000-0000-0000F78C0000}"/>
    <cellStyle name="Normal 83 2 7 5 10" xfId="3746" xr:uid="{00000000-0005-0000-0000-0000F88C0000}"/>
    <cellStyle name="Normal 83 2 7 5 11" xfId="19886" xr:uid="{00000000-0005-0000-0000-0000F98C0000}"/>
    <cellStyle name="Normal 83 2 7 5 2" xfId="12721" xr:uid="{00000000-0005-0000-0000-0000FA8C0000}"/>
    <cellStyle name="Normal 83 2 7 5 2 2" xfId="15194" xr:uid="{00000000-0005-0000-0000-0000FB8C0000}"/>
    <cellStyle name="Normal 83 2 7 5 2 2 2" xfId="42822" xr:uid="{00000000-0005-0000-0000-0000FC8C0000}"/>
    <cellStyle name="Normal 83 2 7 5 2 3" xfId="40450" xr:uid="{00000000-0005-0000-0000-0000FD8C0000}"/>
    <cellStyle name="Normal 83 2 7 5 2 4" xfId="37133" xr:uid="{00000000-0005-0000-0000-0000FE8C0000}"/>
    <cellStyle name="Normal 83 2 7 5 2 5" xfId="31186" xr:uid="{00000000-0005-0000-0000-0000FF8C0000}"/>
    <cellStyle name="Normal 83 2 7 5 2 6" xfId="24933" xr:uid="{00000000-0005-0000-0000-0000008D0000}"/>
    <cellStyle name="Normal 83 2 7 5 3" xfId="12020" xr:uid="{00000000-0005-0000-0000-0000018D0000}"/>
    <cellStyle name="Normal 83 2 7 5 3 2" xfId="39767" xr:uid="{00000000-0005-0000-0000-0000028D0000}"/>
    <cellStyle name="Normal 83 2 7 5 3 3" xfId="34297" xr:uid="{00000000-0005-0000-0000-0000038D0000}"/>
    <cellStyle name="Normal 83 2 7 5 3 4" xfId="27106" xr:uid="{00000000-0005-0000-0000-0000048D0000}"/>
    <cellStyle name="Normal 83 2 7 5 4" xfId="14511" xr:uid="{00000000-0005-0000-0000-0000058D0000}"/>
    <cellStyle name="Normal 83 2 7 5 4 2" xfId="42139" xr:uid="{00000000-0005-0000-0000-0000068D0000}"/>
    <cellStyle name="Normal 83 2 7 5 4 3" xfId="23630" xr:uid="{00000000-0005-0000-0000-0000078D0000}"/>
    <cellStyle name="Normal 83 2 7 5 5" xfId="11400" xr:uid="{00000000-0005-0000-0000-0000088D0000}"/>
    <cellStyle name="Normal 83 2 7 5 5 2" xfId="39171" xr:uid="{00000000-0005-0000-0000-0000098D0000}"/>
    <cellStyle name="Normal 83 2 7 5 6" xfId="18012" xr:uid="{00000000-0005-0000-0000-00000A8D0000}"/>
    <cellStyle name="Normal 83 2 7 5 6 2" xfId="35873" xr:uid="{00000000-0005-0000-0000-00000B8D0000}"/>
    <cellStyle name="Normal 83 2 7 5 7" xfId="9362" xr:uid="{00000000-0005-0000-0000-00000C8D0000}"/>
    <cellStyle name="Normal 83 2 7 5 7 2" xfId="33058" xr:uid="{00000000-0005-0000-0000-00000D8D0000}"/>
    <cellStyle name="Normal 83 2 7 5 8" xfId="7490" xr:uid="{00000000-0005-0000-0000-00000E8D0000}"/>
    <cellStyle name="Normal 83 2 7 5 8 2" xfId="29314" xr:uid="{00000000-0005-0000-0000-00000F8D0000}"/>
    <cellStyle name="Normal 83 2 7 5 9" xfId="5618" xr:uid="{00000000-0005-0000-0000-0000108D0000}"/>
    <cellStyle name="Normal 83 2 7 5 9 2" xfId="21758" xr:uid="{00000000-0005-0000-0000-0000118D0000}"/>
    <cellStyle name="Normal 83 2 7 6" xfId="2417" xr:uid="{00000000-0005-0000-0000-0000128D0000}"/>
    <cellStyle name="Normal 83 2 7 6 10" xfId="20429" xr:uid="{00000000-0005-0000-0000-0000138D0000}"/>
    <cellStyle name="Normal 83 2 7 6 2" xfId="13504" xr:uid="{00000000-0005-0000-0000-0000148D0000}"/>
    <cellStyle name="Normal 83 2 7 6 2 2" xfId="41132" xr:uid="{00000000-0005-0000-0000-0000158D0000}"/>
    <cellStyle name="Normal 83 2 7 6 2 3" xfId="37676" xr:uid="{00000000-0005-0000-0000-0000168D0000}"/>
    <cellStyle name="Normal 83 2 7 6 2 4" xfId="31729" xr:uid="{00000000-0005-0000-0000-0000178D0000}"/>
    <cellStyle name="Normal 83 2 7 6 2 5" xfId="25614" xr:uid="{00000000-0005-0000-0000-0000188D0000}"/>
    <cellStyle name="Normal 83 2 7 6 3" xfId="15875" xr:uid="{00000000-0005-0000-0000-0000198D0000}"/>
    <cellStyle name="Normal 83 2 7 6 3 2" xfId="43503" xr:uid="{00000000-0005-0000-0000-00001A8D0000}"/>
    <cellStyle name="Normal 83 2 7 6 3 3" xfId="27316" xr:uid="{00000000-0005-0000-0000-00001B8D0000}"/>
    <cellStyle name="Normal 83 2 7 6 4" xfId="10924" xr:uid="{00000000-0005-0000-0000-00001C8D0000}"/>
    <cellStyle name="Normal 83 2 7 6 4 2" xfId="38695" xr:uid="{00000000-0005-0000-0000-00001D8D0000}"/>
    <cellStyle name="Normal 83 2 7 6 4 3" xfId="24173" xr:uid="{00000000-0005-0000-0000-00001E8D0000}"/>
    <cellStyle name="Normal 83 2 7 6 5" xfId="18555" xr:uid="{00000000-0005-0000-0000-00001F8D0000}"/>
    <cellStyle name="Normal 83 2 7 6 5 2" xfId="36083" xr:uid="{00000000-0005-0000-0000-0000208D0000}"/>
    <cellStyle name="Normal 83 2 7 6 6" xfId="9905" xr:uid="{00000000-0005-0000-0000-0000218D0000}"/>
    <cellStyle name="Normal 83 2 7 6 6 2" xfId="33601" xr:uid="{00000000-0005-0000-0000-0000228D0000}"/>
    <cellStyle name="Normal 83 2 7 6 7" xfId="8033" xr:uid="{00000000-0005-0000-0000-0000238D0000}"/>
    <cellStyle name="Normal 83 2 7 6 7 2" xfId="29857" xr:uid="{00000000-0005-0000-0000-0000248D0000}"/>
    <cellStyle name="Normal 83 2 7 6 8" xfId="6161" xr:uid="{00000000-0005-0000-0000-0000258D0000}"/>
    <cellStyle name="Normal 83 2 7 6 8 2" xfId="22301" xr:uid="{00000000-0005-0000-0000-0000268D0000}"/>
    <cellStyle name="Normal 83 2 7 6 9" xfId="4289" xr:uid="{00000000-0005-0000-0000-0000278D0000}"/>
    <cellStyle name="Normal 83 2 7 7" xfId="1716" xr:uid="{00000000-0005-0000-0000-0000288D0000}"/>
    <cellStyle name="Normal 83 2 7 7 2" xfId="16410" xr:uid="{00000000-0005-0000-0000-0000298D0000}"/>
    <cellStyle name="Normal 83 2 7 7 2 2" xfId="44038" xr:uid="{00000000-0005-0000-0000-00002A8D0000}"/>
    <cellStyle name="Normal 83 2 7 7 2 3" xfId="31029" xr:uid="{00000000-0005-0000-0000-00002B8D0000}"/>
    <cellStyle name="Normal 83 2 7 7 2 4" xfId="26149" xr:uid="{00000000-0005-0000-0000-00002C8D0000}"/>
    <cellStyle name="Normal 83 2 7 7 3" xfId="14039" xr:uid="{00000000-0005-0000-0000-00002D8D0000}"/>
    <cellStyle name="Normal 83 2 7 7 3 2" xfId="41667" xr:uid="{00000000-0005-0000-0000-00002E8D0000}"/>
    <cellStyle name="Normal 83 2 7 7 3 3" xfId="27880" xr:uid="{00000000-0005-0000-0000-00002F8D0000}"/>
    <cellStyle name="Normal 83 2 7 7 4" xfId="17855" xr:uid="{00000000-0005-0000-0000-0000308D0000}"/>
    <cellStyle name="Normal 83 2 7 7 4 2" xfId="36647" xr:uid="{00000000-0005-0000-0000-0000318D0000}"/>
    <cellStyle name="Normal 83 2 7 7 4 3" xfId="23473" xr:uid="{00000000-0005-0000-0000-0000328D0000}"/>
    <cellStyle name="Normal 83 2 7 7 5" xfId="9205" xr:uid="{00000000-0005-0000-0000-0000338D0000}"/>
    <cellStyle name="Normal 83 2 7 7 5 2" xfId="32901" xr:uid="{00000000-0005-0000-0000-0000348D0000}"/>
    <cellStyle name="Normal 83 2 7 7 6" xfId="7333" xr:uid="{00000000-0005-0000-0000-0000358D0000}"/>
    <cellStyle name="Normal 83 2 7 7 6 2" xfId="29157" xr:uid="{00000000-0005-0000-0000-0000368D0000}"/>
    <cellStyle name="Normal 83 2 7 7 7" xfId="5461" xr:uid="{00000000-0005-0000-0000-0000378D0000}"/>
    <cellStyle name="Normal 83 2 7 7 7 2" xfId="21601" xr:uid="{00000000-0005-0000-0000-0000388D0000}"/>
    <cellStyle name="Normal 83 2 7 7 8" xfId="3589" xr:uid="{00000000-0005-0000-0000-0000398D0000}"/>
    <cellStyle name="Normal 83 2 7 7 9" xfId="19729" xr:uid="{00000000-0005-0000-0000-00003A8D0000}"/>
    <cellStyle name="Normal 83 2 7 8" xfId="1563" xr:uid="{00000000-0005-0000-0000-00003B8D0000}"/>
    <cellStyle name="Normal 83 2 7 8 2" xfId="14987" xr:uid="{00000000-0005-0000-0000-00003C8D0000}"/>
    <cellStyle name="Normal 83 2 7 8 2 2" xfId="42615" xr:uid="{00000000-0005-0000-0000-00003D8D0000}"/>
    <cellStyle name="Normal 83 2 7 8 2 3" xfId="30876" xr:uid="{00000000-0005-0000-0000-00003E8D0000}"/>
    <cellStyle name="Normal 83 2 7 8 2 4" xfId="28324" xr:uid="{00000000-0005-0000-0000-00003F8D0000}"/>
    <cellStyle name="Normal 83 2 7 8 3" xfId="12496" xr:uid="{00000000-0005-0000-0000-0000408D0000}"/>
    <cellStyle name="Normal 83 2 7 8 3 2" xfId="40243" xr:uid="{00000000-0005-0000-0000-0000418D0000}"/>
    <cellStyle name="Normal 83 2 7 8 3 3" xfId="23320" xr:uid="{00000000-0005-0000-0000-0000428D0000}"/>
    <cellStyle name="Normal 83 2 7 8 4" xfId="17702" xr:uid="{00000000-0005-0000-0000-0000438D0000}"/>
    <cellStyle name="Normal 83 2 7 8 4 2" xfId="35280" xr:uid="{00000000-0005-0000-0000-0000448D0000}"/>
    <cellStyle name="Normal 83 2 7 8 5" xfId="9052" xr:uid="{00000000-0005-0000-0000-0000458D0000}"/>
    <cellStyle name="Normal 83 2 7 8 5 2" xfId="32748" xr:uid="{00000000-0005-0000-0000-0000468D0000}"/>
    <cellStyle name="Normal 83 2 7 8 6" xfId="7180" xr:uid="{00000000-0005-0000-0000-0000478D0000}"/>
    <cellStyle name="Normal 83 2 7 8 6 2" xfId="29004" xr:uid="{00000000-0005-0000-0000-0000488D0000}"/>
    <cellStyle name="Normal 83 2 7 8 7" xfId="5308" xr:uid="{00000000-0005-0000-0000-0000498D0000}"/>
    <cellStyle name="Normal 83 2 7 8 7 2" xfId="21448" xr:uid="{00000000-0005-0000-0000-00004A8D0000}"/>
    <cellStyle name="Normal 83 2 7 8 8" xfId="3436" xr:uid="{00000000-0005-0000-0000-00004B8D0000}"/>
    <cellStyle name="Normal 83 2 7 8 9" xfId="19576" xr:uid="{00000000-0005-0000-0000-00004C8D0000}"/>
    <cellStyle name="Normal 83 2 7 9" xfId="11867" xr:uid="{00000000-0005-0000-0000-00004D8D0000}"/>
    <cellStyle name="Normal 83 2 7 9 2" xfId="39616" xr:uid="{00000000-0005-0000-0000-00004E8D0000}"/>
    <cellStyle name="Normal 83 2 7 9 3" xfId="36976" xr:uid="{00000000-0005-0000-0000-00004F8D0000}"/>
    <cellStyle name="Normal 83 2 7 9 4" xfId="30400" xr:uid="{00000000-0005-0000-0000-0000508D0000}"/>
    <cellStyle name="Normal 83 2 7 9 5" xfId="24726" xr:uid="{00000000-0005-0000-0000-0000518D0000}"/>
    <cellStyle name="Normal 83 2 8" xfId="1023" xr:uid="{00000000-0005-0000-0000-0000528D0000}"/>
    <cellStyle name="Normal 83 2 8 10" xfId="16668" xr:uid="{00000000-0005-0000-0000-0000538D0000}"/>
    <cellStyle name="Normal 83 2 8 10 2" xfId="44296" xr:uid="{00000000-0005-0000-0000-0000548D0000}"/>
    <cellStyle name="Normal 83 2 8 10 3" xfId="22781" xr:uid="{00000000-0005-0000-0000-0000558D0000}"/>
    <cellStyle name="Normal 83 2 8 11" xfId="10385" xr:uid="{00000000-0005-0000-0000-0000568D0000}"/>
    <cellStyle name="Normal 83 2 8 11 2" xfId="38156" xr:uid="{00000000-0005-0000-0000-0000578D0000}"/>
    <cellStyle name="Normal 83 2 8 12" xfId="17163" xr:uid="{00000000-0005-0000-0000-0000588D0000}"/>
    <cellStyle name="Normal 83 2 8 12 2" xfId="35064" xr:uid="{00000000-0005-0000-0000-0000598D0000}"/>
    <cellStyle name="Normal 83 2 8 13" xfId="8513" xr:uid="{00000000-0005-0000-0000-00005A8D0000}"/>
    <cellStyle name="Normal 83 2 8 13 2" xfId="32209" xr:uid="{00000000-0005-0000-0000-00005B8D0000}"/>
    <cellStyle name="Normal 83 2 8 14" xfId="6641" xr:uid="{00000000-0005-0000-0000-00005C8D0000}"/>
    <cellStyle name="Normal 83 2 8 14 2" xfId="28465" xr:uid="{00000000-0005-0000-0000-00005D8D0000}"/>
    <cellStyle name="Normal 83 2 8 15" xfId="4769" xr:uid="{00000000-0005-0000-0000-00005E8D0000}"/>
    <cellStyle name="Normal 83 2 8 15 2" xfId="20909" xr:uid="{00000000-0005-0000-0000-00005F8D0000}"/>
    <cellStyle name="Normal 83 2 8 16" xfId="2897" xr:uid="{00000000-0005-0000-0000-0000608D0000}"/>
    <cellStyle name="Normal 83 2 8 17" xfId="19037" xr:uid="{00000000-0005-0000-0000-0000618D0000}"/>
    <cellStyle name="Normal 83 2 8 2" xfId="1347" xr:uid="{00000000-0005-0000-0000-0000628D0000}"/>
    <cellStyle name="Normal 83 2 8 2 10" xfId="6964" xr:uid="{00000000-0005-0000-0000-0000638D0000}"/>
    <cellStyle name="Normal 83 2 8 2 10 2" xfId="28788" xr:uid="{00000000-0005-0000-0000-0000648D0000}"/>
    <cellStyle name="Normal 83 2 8 2 11" xfId="5092" xr:uid="{00000000-0005-0000-0000-0000658D0000}"/>
    <cellStyle name="Normal 83 2 8 2 11 2" xfId="21232" xr:uid="{00000000-0005-0000-0000-0000668D0000}"/>
    <cellStyle name="Normal 83 2 8 2 12" xfId="3220" xr:uid="{00000000-0005-0000-0000-0000678D0000}"/>
    <cellStyle name="Normal 83 2 8 2 13" xfId="19360" xr:uid="{00000000-0005-0000-0000-0000688D0000}"/>
    <cellStyle name="Normal 83 2 8 2 2" xfId="2523" xr:uid="{00000000-0005-0000-0000-0000698D0000}"/>
    <cellStyle name="Normal 83 2 8 2 2 10" xfId="20535" xr:uid="{00000000-0005-0000-0000-00006A8D0000}"/>
    <cellStyle name="Normal 83 2 8 2 2 2" xfId="13596" xr:uid="{00000000-0005-0000-0000-00006B8D0000}"/>
    <cellStyle name="Normal 83 2 8 2 2 2 2" xfId="41224" xr:uid="{00000000-0005-0000-0000-00006C8D0000}"/>
    <cellStyle name="Normal 83 2 8 2 2 2 3" xfId="37782" xr:uid="{00000000-0005-0000-0000-00006D8D0000}"/>
    <cellStyle name="Normal 83 2 8 2 2 2 4" xfId="31835" xr:uid="{00000000-0005-0000-0000-00006E8D0000}"/>
    <cellStyle name="Normal 83 2 8 2 2 2 5" xfId="25706" xr:uid="{00000000-0005-0000-0000-00006F8D0000}"/>
    <cellStyle name="Normal 83 2 8 2 2 3" xfId="15967" xr:uid="{00000000-0005-0000-0000-0000708D0000}"/>
    <cellStyle name="Normal 83 2 8 2 2 3 2" xfId="43595" xr:uid="{00000000-0005-0000-0000-0000718D0000}"/>
    <cellStyle name="Normal 83 2 8 2 2 3 3" xfId="27422" xr:uid="{00000000-0005-0000-0000-0000728D0000}"/>
    <cellStyle name="Normal 83 2 8 2 2 4" xfId="11671" xr:uid="{00000000-0005-0000-0000-0000738D0000}"/>
    <cellStyle name="Normal 83 2 8 2 2 4 2" xfId="39433" xr:uid="{00000000-0005-0000-0000-0000748D0000}"/>
    <cellStyle name="Normal 83 2 8 2 2 4 3" xfId="24279" xr:uid="{00000000-0005-0000-0000-0000758D0000}"/>
    <cellStyle name="Normal 83 2 8 2 2 5" xfId="18661" xr:uid="{00000000-0005-0000-0000-0000768D0000}"/>
    <cellStyle name="Normal 83 2 8 2 2 5 2" xfId="36189" xr:uid="{00000000-0005-0000-0000-0000778D0000}"/>
    <cellStyle name="Normal 83 2 8 2 2 6" xfId="10011" xr:uid="{00000000-0005-0000-0000-0000788D0000}"/>
    <cellStyle name="Normal 83 2 8 2 2 6 2" xfId="33707" xr:uid="{00000000-0005-0000-0000-0000798D0000}"/>
    <cellStyle name="Normal 83 2 8 2 2 7" xfId="8139" xr:uid="{00000000-0005-0000-0000-00007A8D0000}"/>
    <cellStyle name="Normal 83 2 8 2 2 7 2" xfId="29963" xr:uid="{00000000-0005-0000-0000-00007B8D0000}"/>
    <cellStyle name="Normal 83 2 8 2 2 8" xfId="6267" xr:uid="{00000000-0005-0000-0000-00007C8D0000}"/>
    <cellStyle name="Normal 83 2 8 2 2 8 2" xfId="22407" xr:uid="{00000000-0005-0000-0000-00007D8D0000}"/>
    <cellStyle name="Normal 83 2 8 2 2 9" xfId="4395" xr:uid="{00000000-0005-0000-0000-00007E8D0000}"/>
    <cellStyle name="Normal 83 2 8 2 3" xfId="1979" xr:uid="{00000000-0005-0000-0000-00007F8D0000}"/>
    <cellStyle name="Normal 83 2 8 2 3 10" xfId="19992" xr:uid="{00000000-0005-0000-0000-0000808D0000}"/>
    <cellStyle name="Normal 83 2 8 2 3 2" xfId="13049" xr:uid="{00000000-0005-0000-0000-0000818D0000}"/>
    <cellStyle name="Normal 83 2 8 2 3 2 2" xfId="40698" xr:uid="{00000000-0005-0000-0000-0000828D0000}"/>
    <cellStyle name="Normal 83 2 8 2 3 2 3" xfId="31292" xr:uid="{00000000-0005-0000-0000-0000838D0000}"/>
    <cellStyle name="Normal 83 2 8 2 3 2 4" xfId="28408" xr:uid="{00000000-0005-0000-0000-0000848D0000}"/>
    <cellStyle name="Normal 83 2 8 2 3 3" xfId="15442" xr:uid="{00000000-0005-0000-0000-0000858D0000}"/>
    <cellStyle name="Normal 83 2 8 2 3 3 2" xfId="43070" xr:uid="{00000000-0005-0000-0000-0000868D0000}"/>
    <cellStyle name="Normal 83 2 8 2 3 3 3" xfId="23736" xr:uid="{00000000-0005-0000-0000-0000878D0000}"/>
    <cellStyle name="Normal 83 2 8 2 3 4" xfId="11184" xr:uid="{00000000-0005-0000-0000-0000888D0000}"/>
    <cellStyle name="Normal 83 2 8 2 3 4 2" xfId="38955" xr:uid="{00000000-0005-0000-0000-0000898D0000}"/>
    <cellStyle name="Normal 83 2 8 2 3 5" xfId="18118" xr:uid="{00000000-0005-0000-0000-00008A8D0000}"/>
    <cellStyle name="Normal 83 2 8 2 3 5 2" xfId="37239" xr:uid="{00000000-0005-0000-0000-00008B8D0000}"/>
    <cellStyle name="Normal 83 2 8 2 3 6" xfId="9468" xr:uid="{00000000-0005-0000-0000-00008C8D0000}"/>
    <cellStyle name="Normal 83 2 8 2 3 6 2" xfId="33164" xr:uid="{00000000-0005-0000-0000-00008D8D0000}"/>
    <cellStyle name="Normal 83 2 8 2 3 7" xfId="7596" xr:uid="{00000000-0005-0000-0000-00008E8D0000}"/>
    <cellStyle name="Normal 83 2 8 2 3 7 2" xfId="29420" xr:uid="{00000000-0005-0000-0000-00008F8D0000}"/>
    <cellStyle name="Normal 83 2 8 2 3 8" xfId="5724" xr:uid="{00000000-0005-0000-0000-0000908D0000}"/>
    <cellStyle name="Normal 83 2 8 2 3 8 2" xfId="21864" xr:uid="{00000000-0005-0000-0000-0000918D0000}"/>
    <cellStyle name="Normal 83 2 8 2 3 9" xfId="3852" xr:uid="{00000000-0005-0000-0000-0000928D0000}"/>
    <cellStyle name="Normal 83 2 8 2 4" xfId="12280" xr:uid="{00000000-0005-0000-0000-0000938D0000}"/>
    <cellStyle name="Normal 83 2 8 2 4 2" xfId="40027" xr:uid="{00000000-0005-0000-0000-0000948D0000}"/>
    <cellStyle name="Normal 83 2 8 2 4 3" xfId="30660" xr:uid="{00000000-0005-0000-0000-0000958D0000}"/>
    <cellStyle name="Normal 83 2 8 2 4 4" xfId="25181" xr:uid="{00000000-0005-0000-0000-0000968D0000}"/>
    <cellStyle name="Normal 83 2 8 2 5" xfId="14771" xr:uid="{00000000-0005-0000-0000-0000978D0000}"/>
    <cellStyle name="Normal 83 2 8 2 5 2" xfId="42399" xr:uid="{00000000-0005-0000-0000-0000988D0000}"/>
    <cellStyle name="Normal 83 2 8 2 5 3" xfId="34557" xr:uid="{00000000-0005-0000-0000-0000998D0000}"/>
    <cellStyle name="Normal 83 2 8 2 5 4" xfId="26923" xr:uid="{00000000-0005-0000-0000-00009A8D0000}"/>
    <cellStyle name="Normal 83 2 8 2 6" xfId="16991" xr:uid="{00000000-0005-0000-0000-00009B8D0000}"/>
    <cellStyle name="Normal 83 2 8 2 6 2" xfId="44619" xr:uid="{00000000-0005-0000-0000-00009C8D0000}"/>
    <cellStyle name="Normal 83 2 8 2 6 3" xfId="23104" xr:uid="{00000000-0005-0000-0000-00009D8D0000}"/>
    <cellStyle name="Normal 83 2 8 2 7" xfId="10708" xr:uid="{00000000-0005-0000-0000-00009E8D0000}"/>
    <cellStyle name="Normal 83 2 8 2 7 2" xfId="38479" xr:uid="{00000000-0005-0000-0000-00009F8D0000}"/>
    <cellStyle name="Normal 83 2 8 2 8" xfId="17486" xr:uid="{00000000-0005-0000-0000-0000A08D0000}"/>
    <cellStyle name="Normal 83 2 8 2 8 2" xfId="35691" xr:uid="{00000000-0005-0000-0000-0000A18D0000}"/>
    <cellStyle name="Normal 83 2 8 2 9" xfId="8836" xr:uid="{00000000-0005-0000-0000-0000A28D0000}"/>
    <cellStyle name="Normal 83 2 8 2 9 2" xfId="32532" xr:uid="{00000000-0005-0000-0000-0000A38D0000}"/>
    <cellStyle name="Normal 83 2 8 3" xfId="1177" xr:uid="{00000000-0005-0000-0000-0000A48D0000}"/>
    <cellStyle name="Normal 83 2 8 3 10" xfId="6794" xr:uid="{00000000-0005-0000-0000-0000A58D0000}"/>
    <cellStyle name="Normal 83 2 8 3 10 2" xfId="28618" xr:uid="{00000000-0005-0000-0000-0000A68D0000}"/>
    <cellStyle name="Normal 83 2 8 3 11" xfId="4922" xr:uid="{00000000-0005-0000-0000-0000A78D0000}"/>
    <cellStyle name="Normal 83 2 8 3 11 2" xfId="21062" xr:uid="{00000000-0005-0000-0000-0000A88D0000}"/>
    <cellStyle name="Normal 83 2 8 3 12" xfId="3050" xr:uid="{00000000-0005-0000-0000-0000A98D0000}"/>
    <cellStyle name="Normal 83 2 8 3 13" xfId="19190" xr:uid="{00000000-0005-0000-0000-0000AA8D0000}"/>
    <cellStyle name="Normal 83 2 8 3 2" xfId="2676" xr:uid="{00000000-0005-0000-0000-0000AB8D0000}"/>
    <cellStyle name="Normal 83 2 8 3 2 10" xfId="20688" xr:uid="{00000000-0005-0000-0000-0000AC8D0000}"/>
    <cellStyle name="Normal 83 2 8 3 2 2" xfId="13741" xr:uid="{00000000-0005-0000-0000-0000AD8D0000}"/>
    <cellStyle name="Normal 83 2 8 3 2 2 2" xfId="41369" xr:uid="{00000000-0005-0000-0000-0000AE8D0000}"/>
    <cellStyle name="Normal 83 2 8 3 2 2 3" xfId="37935" xr:uid="{00000000-0005-0000-0000-0000AF8D0000}"/>
    <cellStyle name="Normal 83 2 8 3 2 2 4" xfId="31988" xr:uid="{00000000-0005-0000-0000-0000B08D0000}"/>
    <cellStyle name="Normal 83 2 8 3 2 2 5" xfId="25851" xr:uid="{00000000-0005-0000-0000-0000B18D0000}"/>
    <cellStyle name="Normal 83 2 8 3 2 3" xfId="16112" xr:uid="{00000000-0005-0000-0000-0000B28D0000}"/>
    <cellStyle name="Normal 83 2 8 3 2 3 2" xfId="43740" xr:uid="{00000000-0005-0000-0000-0000B38D0000}"/>
    <cellStyle name="Normal 83 2 8 3 2 3 3" xfId="27575" xr:uid="{00000000-0005-0000-0000-0000B48D0000}"/>
    <cellStyle name="Normal 83 2 8 3 2 4" xfId="11557" xr:uid="{00000000-0005-0000-0000-0000B58D0000}"/>
    <cellStyle name="Normal 83 2 8 3 2 4 2" xfId="39324" xr:uid="{00000000-0005-0000-0000-0000B68D0000}"/>
    <cellStyle name="Normal 83 2 8 3 2 4 3" xfId="24432" xr:uid="{00000000-0005-0000-0000-0000B78D0000}"/>
    <cellStyle name="Normal 83 2 8 3 2 5" xfId="18814" xr:uid="{00000000-0005-0000-0000-0000B88D0000}"/>
    <cellStyle name="Normal 83 2 8 3 2 5 2" xfId="36342" xr:uid="{00000000-0005-0000-0000-0000B98D0000}"/>
    <cellStyle name="Normal 83 2 8 3 2 6" xfId="10164" xr:uid="{00000000-0005-0000-0000-0000BA8D0000}"/>
    <cellStyle name="Normal 83 2 8 3 2 6 2" xfId="33860" xr:uid="{00000000-0005-0000-0000-0000BB8D0000}"/>
    <cellStyle name="Normal 83 2 8 3 2 7" xfId="8292" xr:uid="{00000000-0005-0000-0000-0000BC8D0000}"/>
    <cellStyle name="Normal 83 2 8 3 2 7 2" xfId="30116" xr:uid="{00000000-0005-0000-0000-0000BD8D0000}"/>
    <cellStyle name="Normal 83 2 8 3 2 8" xfId="6420" xr:uid="{00000000-0005-0000-0000-0000BE8D0000}"/>
    <cellStyle name="Normal 83 2 8 3 2 8 2" xfId="22560" xr:uid="{00000000-0005-0000-0000-0000BF8D0000}"/>
    <cellStyle name="Normal 83 2 8 3 2 9" xfId="4548" xr:uid="{00000000-0005-0000-0000-0000C08D0000}"/>
    <cellStyle name="Normal 83 2 8 3 3" xfId="2132" xr:uid="{00000000-0005-0000-0000-0000C18D0000}"/>
    <cellStyle name="Normal 83 2 8 3 3 10" xfId="20145" xr:uid="{00000000-0005-0000-0000-0000C28D0000}"/>
    <cellStyle name="Normal 83 2 8 3 3 2" xfId="12997" xr:uid="{00000000-0005-0000-0000-0000C38D0000}"/>
    <cellStyle name="Normal 83 2 8 3 3 2 2" xfId="40653" xr:uid="{00000000-0005-0000-0000-0000C48D0000}"/>
    <cellStyle name="Normal 83 2 8 3 3 2 3" xfId="31445" xr:uid="{00000000-0005-0000-0000-0000C58D0000}"/>
    <cellStyle name="Normal 83 2 8 3 3 2 4" xfId="28098" xr:uid="{00000000-0005-0000-0000-0000C68D0000}"/>
    <cellStyle name="Normal 83 2 8 3 3 3" xfId="15397" xr:uid="{00000000-0005-0000-0000-0000C78D0000}"/>
    <cellStyle name="Normal 83 2 8 3 3 3 2" xfId="43025" xr:uid="{00000000-0005-0000-0000-0000C88D0000}"/>
    <cellStyle name="Normal 83 2 8 3 3 3 3" xfId="23889" xr:uid="{00000000-0005-0000-0000-0000C98D0000}"/>
    <cellStyle name="Normal 83 2 8 3 3 4" xfId="11014" xr:uid="{00000000-0005-0000-0000-0000CA8D0000}"/>
    <cellStyle name="Normal 83 2 8 3 3 4 2" xfId="38785" xr:uid="{00000000-0005-0000-0000-0000CB8D0000}"/>
    <cellStyle name="Normal 83 2 8 3 3 5" xfId="18271" xr:uid="{00000000-0005-0000-0000-0000CC8D0000}"/>
    <cellStyle name="Normal 83 2 8 3 3 5 2" xfId="37392" xr:uid="{00000000-0005-0000-0000-0000CD8D0000}"/>
    <cellStyle name="Normal 83 2 8 3 3 6" xfId="9621" xr:uid="{00000000-0005-0000-0000-0000CE8D0000}"/>
    <cellStyle name="Normal 83 2 8 3 3 6 2" xfId="33317" xr:uid="{00000000-0005-0000-0000-0000CF8D0000}"/>
    <cellStyle name="Normal 83 2 8 3 3 7" xfId="7749" xr:uid="{00000000-0005-0000-0000-0000D08D0000}"/>
    <cellStyle name="Normal 83 2 8 3 3 7 2" xfId="29573" xr:uid="{00000000-0005-0000-0000-0000D18D0000}"/>
    <cellStyle name="Normal 83 2 8 3 3 8" xfId="5877" xr:uid="{00000000-0005-0000-0000-0000D28D0000}"/>
    <cellStyle name="Normal 83 2 8 3 3 8 2" xfId="22017" xr:uid="{00000000-0005-0000-0000-0000D38D0000}"/>
    <cellStyle name="Normal 83 2 8 3 3 9" xfId="4005" xr:uid="{00000000-0005-0000-0000-0000D48D0000}"/>
    <cellStyle name="Normal 83 2 8 3 4" xfId="12110" xr:uid="{00000000-0005-0000-0000-0000D58D0000}"/>
    <cellStyle name="Normal 83 2 8 3 4 2" xfId="39857" xr:uid="{00000000-0005-0000-0000-0000D68D0000}"/>
    <cellStyle name="Normal 83 2 8 3 4 3" xfId="30490" xr:uid="{00000000-0005-0000-0000-0000D78D0000}"/>
    <cellStyle name="Normal 83 2 8 3 4 4" xfId="25136" xr:uid="{00000000-0005-0000-0000-0000D88D0000}"/>
    <cellStyle name="Normal 83 2 8 3 5" xfId="14601" xr:uid="{00000000-0005-0000-0000-0000D98D0000}"/>
    <cellStyle name="Normal 83 2 8 3 5 2" xfId="42229" xr:uid="{00000000-0005-0000-0000-0000DA8D0000}"/>
    <cellStyle name="Normal 83 2 8 3 5 3" xfId="34387" xr:uid="{00000000-0005-0000-0000-0000DB8D0000}"/>
    <cellStyle name="Normal 83 2 8 3 5 4" xfId="26609" xr:uid="{00000000-0005-0000-0000-0000DC8D0000}"/>
    <cellStyle name="Normal 83 2 8 3 6" xfId="16821" xr:uid="{00000000-0005-0000-0000-0000DD8D0000}"/>
    <cellStyle name="Normal 83 2 8 3 6 2" xfId="44449" xr:uid="{00000000-0005-0000-0000-0000DE8D0000}"/>
    <cellStyle name="Normal 83 2 8 3 6 3" xfId="22934" xr:uid="{00000000-0005-0000-0000-0000DF8D0000}"/>
    <cellStyle name="Normal 83 2 8 3 7" xfId="10538" xr:uid="{00000000-0005-0000-0000-0000E08D0000}"/>
    <cellStyle name="Normal 83 2 8 3 7 2" xfId="38309" xr:uid="{00000000-0005-0000-0000-0000E18D0000}"/>
    <cellStyle name="Normal 83 2 8 3 8" xfId="17316" xr:uid="{00000000-0005-0000-0000-0000E28D0000}"/>
    <cellStyle name="Normal 83 2 8 3 8 2" xfId="35377" xr:uid="{00000000-0005-0000-0000-0000E38D0000}"/>
    <cellStyle name="Normal 83 2 8 3 9" xfId="8666" xr:uid="{00000000-0005-0000-0000-0000E48D0000}"/>
    <cellStyle name="Normal 83 2 8 3 9 2" xfId="32362" xr:uid="{00000000-0005-0000-0000-0000E58D0000}"/>
    <cellStyle name="Normal 83 2 8 4" xfId="1810" xr:uid="{00000000-0005-0000-0000-0000E68D0000}"/>
    <cellStyle name="Normal 83 2 8 4 10" xfId="3683" xr:uid="{00000000-0005-0000-0000-0000E78D0000}"/>
    <cellStyle name="Normal 83 2 8 4 11" xfId="19823" xr:uid="{00000000-0005-0000-0000-0000E88D0000}"/>
    <cellStyle name="Normal 83 2 8 4 2" xfId="12842" xr:uid="{00000000-0005-0000-0000-0000E98D0000}"/>
    <cellStyle name="Normal 83 2 8 4 2 2" xfId="15296" xr:uid="{00000000-0005-0000-0000-0000EA8D0000}"/>
    <cellStyle name="Normal 83 2 8 4 2 2 2" xfId="42924" xr:uid="{00000000-0005-0000-0000-0000EB8D0000}"/>
    <cellStyle name="Normal 83 2 8 4 2 3" xfId="40552" xr:uid="{00000000-0005-0000-0000-0000EC8D0000}"/>
    <cellStyle name="Normal 83 2 8 4 2 4" xfId="37070" xr:uid="{00000000-0005-0000-0000-0000ED8D0000}"/>
    <cellStyle name="Normal 83 2 8 4 2 5" xfId="31123" xr:uid="{00000000-0005-0000-0000-0000EE8D0000}"/>
    <cellStyle name="Normal 83 2 8 4 2 6" xfId="25035" xr:uid="{00000000-0005-0000-0000-0000EF8D0000}"/>
    <cellStyle name="Normal 83 2 8 4 3" xfId="11957" xr:uid="{00000000-0005-0000-0000-0000F08D0000}"/>
    <cellStyle name="Normal 83 2 8 4 3 2" xfId="39704" xr:uid="{00000000-0005-0000-0000-0000F18D0000}"/>
    <cellStyle name="Normal 83 2 8 4 3 3" xfId="34234" xr:uid="{00000000-0005-0000-0000-0000F28D0000}"/>
    <cellStyle name="Normal 83 2 8 4 3 4" xfId="27148" xr:uid="{00000000-0005-0000-0000-0000F38D0000}"/>
    <cellStyle name="Normal 83 2 8 4 4" xfId="14448" xr:uid="{00000000-0005-0000-0000-0000F48D0000}"/>
    <cellStyle name="Normal 83 2 8 4 4 2" xfId="42076" xr:uid="{00000000-0005-0000-0000-0000F58D0000}"/>
    <cellStyle name="Normal 83 2 8 4 4 3" xfId="23567" xr:uid="{00000000-0005-0000-0000-0000F68D0000}"/>
    <cellStyle name="Normal 83 2 8 4 5" xfId="11337" xr:uid="{00000000-0005-0000-0000-0000F78D0000}"/>
    <cellStyle name="Normal 83 2 8 4 5 2" xfId="39108" xr:uid="{00000000-0005-0000-0000-0000F88D0000}"/>
    <cellStyle name="Normal 83 2 8 4 6" xfId="17949" xr:uid="{00000000-0005-0000-0000-0000F98D0000}"/>
    <cellStyle name="Normal 83 2 8 4 6 2" xfId="35915" xr:uid="{00000000-0005-0000-0000-0000FA8D0000}"/>
    <cellStyle name="Normal 83 2 8 4 7" xfId="9299" xr:uid="{00000000-0005-0000-0000-0000FB8D0000}"/>
    <cellStyle name="Normal 83 2 8 4 7 2" xfId="32995" xr:uid="{00000000-0005-0000-0000-0000FC8D0000}"/>
    <cellStyle name="Normal 83 2 8 4 8" xfId="7427" xr:uid="{00000000-0005-0000-0000-0000FD8D0000}"/>
    <cellStyle name="Normal 83 2 8 4 8 2" xfId="29251" xr:uid="{00000000-0005-0000-0000-0000FE8D0000}"/>
    <cellStyle name="Normal 83 2 8 4 9" xfId="5555" xr:uid="{00000000-0005-0000-0000-0000FF8D0000}"/>
    <cellStyle name="Normal 83 2 8 4 9 2" xfId="21695" xr:uid="{00000000-0005-0000-0000-0000008E0000}"/>
    <cellStyle name="Normal 83 2 8 5" xfId="2354" xr:uid="{00000000-0005-0000-0000-0000018E0000}"/>
    <cellStyle name="Normal 83 2 8 5 10" xfId="20366" xr:uid="{00000000-0005-0000-0000-0000028E0000}"/>
    <cellStyle name="Normal 83 2 8 5 2" xfId="12695" xr:uid="{00000000-0005-0000-0000-0000038E0000}"/>
    <cellStyle name="Normal 83 2 8 5 2 2" xfId="40425" xr:uid="{00000000-0005-0000-0000-0000048E0000}"/>
    <cellStyle name="Normal 83 2 8 5 2 3" xfId="37613" xr:uid="{00000000-0005-0000-0000-0000058E0000}"/>
    <cellStyle name="Normal 83 2 8 5 2 4" xfId="31666" xr:uid="{00000000-0005-0000-0000-0000068E0000}"/>
    <cellStyle name="Normal 83 2 8 5 2 5" xfId="24908" xr:uid="{00000000-0005-0000-0000-0000078E0000}"/>
    <cellStyle name="Normal 83 2 8 5 3" xfId="15169" xr:uid="{00000000-0005-0000-0000-0000088E0000}"/>
    <cellStyle name="Normal 83 2 8 5 3 2" xfId="42797" xr:uid="{00000000-0005-0000-0000-0000098E0000}"/>
    <cellStyle name="Normal 83 2 8 5 3 3" xfId="27253" xr:uid="{00000000-0005-0000-0000-00000A8E0000}"/>
    <cellStyle name="Normal 83 2 8 5 4" xfId="10861" xr:uid="{00000000-0005-0000-0000-00000B8E0000}"/>
    <cellStyle name="Normal 83 2 8 5 4 2" xfId="38632" xr:uid="{00000000-0005-0000-0000-00000C8E0000}"/>
    <cellStyle name="Normal 83 2 8 5 4 3" xfId="24110" xr:uid="{00000000-0005-0000-0000-00000D8E0000}"/>
    <cellStyle name="Normal 83 2 8 5 5" xfId="18492" xr:uid="{00000000-0005-0000-0000-00000E8E0000}"/>
    <cellStyle name="Normal 83 2 8 5 5 2" xfId="36020" xr:uid="{00000000-0005-0000-0000-00000F8E0000}"/>
    <cellStyle name="Normal 83 2 8 5 6" xfId="9842" xr:uid="{00000000-0005-0000-0000-0000108E0000}"/>
    <cellStyle name="Normal 83 2 8 5 6 2" xfId="33538" xr:uid="{00000000-0005-0000-0000-0000118E0000}"/>
    <cellStyle name="Normal 83 2 8 5 7" xfId="7970" xr:uid="{00000000-0005-0000-0000-0000128E0000}"/>
    <cellStyle name="Normal 83 2 8 5 7 2" xfId="29794" xr:uid="{00000000-0005-0000-0000-0000138E0000}"/>
    <cellStyle name="Normal 83 2 8 5 8" xfId="6098" xr:uid="{00000000-0005-0000-0000-0000148E0000}"/>
    <cellStyle name="Normal 83 2 8 5 8 2" xfId="22238" xr:uid="{00000000-0005-0000-0000-0000158E0000}"/>
    <cellStyle name="Normal 83 2 8 5 9" xfId="4226" xr:uid="{00000000-0005-0000-0000-0000168E0000}"/>
    <cellStyle name="Normal 83 2 8 6" xfId="1653" xr:uid="{00000000-0005-0000-0000-0000178E0000}"/>
    <cellStyle name="Normal 83 2 8 6 2" xfId="16483" xr:uid="{00000000-0005-0000-0000-0000188E0000}"/>
    <cellStyle name="Normal 83 2 8 6 2 2" xfId="44111" xr:uid="{00000000-0005-0000-0000-0000198E0000}"/>
    <cellStyle name="Normal 83 2 8 6 2 3" xfId="30966" xr:uid="{00000000-0005-0000-0000-00001A8E0000}"/>
    <cellStyle name="Normal 83 2 8 6 2 4" xfId="26222" xr:uid="{00000000-0005-0000-0000-00001B8E0000}"/>
    <cellStyle name="Normal 83 2 8 6 3" xfId="14112" xr:uid="{00000000-0005-0000-0000-00001C8E0000}"/>
    <cellStyle name="Normal 83 2 8 6 3 2" xfId="41740" xr:uid="{00000000-0005-0000-0000-00001D8E0000}"/>
    <cellStyle name="Normal 83 2 8 6 3 3" xfId="27955" xr:uid="{00000000-0005-0000-0000-00001E8E0000}"/>
    <cellStyle name="Normal 83 2 8 6 4" xfId="17792" xr:uid="{00000000-0005-0000-0000-00001F8E0000}"/>
    <cellStyle name="Normal 83 2 8 6 4 2" xfId="36722" xr:uid="{00000000-0005-0000-0000-0000208E0000}"/>
    <cellStyle name="Normal 83 2 8 6 4 3" xfId="23410" xr:uid="{00000000-0005-0000-0000-0000218E0000}"/>
    <cellStyle name="Normal 83 2 8 6 5" xfId="9142" xr:uid="{00000000-0005-0000-0000-0000228E0000}"/>
    <cellStyle name="Normal 83 2 8 6 5 2" xfId="32838" xr:uid="{00000000-0005-0000-0000-0000238E0000}"/>
    <cellStyle name="Normal 83 2 8 6 6" xfId="7270" xr:uid="{00000000-0005-0000-0000-0000248E0000}"/>
    <cellStyle name="Normal 83 2 8 6 6 2" xfId="29094" xr:uid="{00000000-0005-0000-0000-0000258E0000}"/>
    <cellStyle name="Normal 83 2 8 6 7" xfId="5398" xr:uid="{00000000-0005-0000-0000-0000268E0000}"/>
    <cellStyle name="Normal 83 2 8 6 7 2" xfId="21538" xr:uid="{00000000-0005-0000-0000-0000278E0000}"/>
    <cellStyle name="Normal 83 2 8 6 8" xfId="3526" xr:uid="{00000000-0005-0000-0000-0000288E0000}"/>
    <cellStyle name="Normal 83 2 8 6 9" xfId="19666" xr:uid="{00000000-0005-0000-0000-0000298E0000}"/>
    <cellStyle name="Normal 83 2 8 7" xfId="1500" xr:uid="{00000000-0005-0000-0000-00002A8E0000}"/>
    <cellStyle name="Normal 83 2 8 7 2" xfId="14924" xr:uid="{00000000-0005-0000-0000-00002B8E0000}"/>
    <cellStyle name="Normal 83 2 8 7 2 2" xfId="42552" xr:uid="{00000000-0005-0000-0000-00002C8E0000}"/>
    <cellStyle name="Normal 83 2 8 7 2 3" xfId="30813" xr:uid="{00000000-0005-0000-0000-00002D8E0000}"/>
    <cellStyle name="Normal 83 2 8 7 2 4" xfId="28104" xr:uid="{00000000-0005-0000-0000-00002E8E0000}"/>
    <cellStyle name="Normal 83 2 8 7 3" xfId="12433" xr:uid="{00000000-0005-0000-0000-00002F8E0000}"/>
    <cellStyle name="Normal 83 2 8 7 3 2" xfId="40180" xr:uid="{00000000-0005-0000-0000-0000308E0000}"/>
    <cellStyle name="Normal 83 2 8 7 3 3" xfId="23257" xr:uid="{00000000-0005-0000-0000-0000318E0000}"/>
    <cellStyle name="Normal 83 2 8 7 4" xfId="17639" xr:uid="{00000000-0005-0000-0000-0000328E0000}"/>
    <cellStyle name="Normal 83 2 8 7 4 2" xfId="35217" xr:uid="{00000000-0005-0000-0000-0000338E0000}"/>
    <cellStyle name="Normal 83 2 8 7 5" xfId="8989" xr:uid="{00000000-0005-0000-0000-0000348E0000}"/>
    <cellStyle name="Normal 83 2 8 7 5 2" xfId="32685" xr:uid="{00000000-0005-0000-0000-0000358E0000}"/>
    <cellStyle name="Normal 83 2 8 7 6" xfId="7117" xr:uid="{00000000-0005-0000-0000-0000368E0000}"/>
    <cellStyle name="Normal 83 2 8 7 6 2" xfId="28941" xr:uid="{00000000-0005-0000-0000-0000378E0000}"/>
    <cellStyle name="Normal 83 2 8 7 7" xfId="5245" xr:uid="{00000000-0005-0000-0000-0000388E0000}"/>
    <cellStyle name="Normal 83 2 8 7 7 2" xfId="21385" xr:uid="{00000000-0005-0000-0000-0000398E0000}"/>
    <cellStyle name="Normal 83 2 8 7 8" xfId="3373" xr:uid="{00000000-0005-0000-0000-00003A8E0000}"/>
    <cellStyle name="Normal 83 2 8 7 9" xfId="19513" xr:uid="{00000000-0005-0000-0000-00003B8E0000}"/>
    <cellStyle name="Normal 83 2 8 8" xfId="11804" xr:uid="{00000000-0005-0000-0000-00003C8E0000}"/>
    <cellStyle name="Normal 83 2 8 8 2" xfId="39557" xr:uid="{00000000-0005-0000-0000-00003D8E0000}"/>
    <cellStyle name="Normal 83 2 8 8 3" xfId="36913" xr:uid="{00000000-0005-0000-0000-00003E8E0000}"/>
    <cellStyle name="Normal 83 2 8 8 4" xfId="30337" xr:uid="{00000000-0005-0000-0000-00003F8E0000}"/>
    <cellStyle name="Normal 83 2 8 8 5" xfId="24663" xr:uid="{00000000-0005-0000-0000-0000408E0000}"/>
    <cellStyle name="Normal 83 2 8 9" xfId="14295" xr:uid="{00000000-0005-0000-0000-0000418E0000}"/>
    <cellStyle name="Normal 83 2 8 9 2" xfId="41923" xr:uid="{00000000-0005-0000-0000-0000428E0000}"/>
    <cellStyle name="Normal 83 2 8 9 3" xfId="34081" xr:uid="{00000000-0005-0000-0000-0000438E0000}"/>
    <cellStyle name="Normal 83 2 8 9 4" xfId="26449" xr:uid="{00000000-0005-0000-0000-0000448E0000}"/>
    <cellStyle name="Normal 83 2 9" xfId="1279" xr:uid="{00000000-0005-0000-0000-0000458E0000}"/>
    <cellStyle name="Normal 83 2 9 10" xfId="17418" xr:uid="{00000000-0005-0000-0000-0000468E0000}"/>
    <cellStyle name="Normal 83 2 9 10 2" xfId="35671" xr:uid="{00000000-0005-0000-0000-0000478E0000}"/>
    <cellStyle name="Normal 83 2 9 11" xfId="8768" xr:uid="{00000000-0005-0000-0000-0000488E0000}"/>
    <cellStyle name="Normal 83 2 9 11 2" xfId="32464" xr:uid="{00000000-0005-0000-0000-0000498E0000}"/>
    <cellStyle name="Normal 83 2 9 12" xfId="6896" xr:uid="{00000000-0005-0000-0000-00004A8E0000}"/>
    <cellStyle name="Normal 83 2 9 12 2" xfId="28720" xr:uid="{00000000-0005-0000-0000-00004B8E0000}"/>
    <cellStyle name="Normal 83 2 9 13" xfId="5024" xr:uid="{00000000-0005-0000-0000-00004C8E0000}"/>
    <cellStyle name="Normal 83 2 9 13 2" xfId="21164" xr:uid="{00000000-0005-0000-0000-00004D8E0000}"/>
    <cellStyle name="Normal 83 2 9 14" xfId="3152" xr:uid="{00000000-0005-0000-0000-00004E8E0000}"/>
    <cellStyle name="Normal 83 2 9 15" xfId="19292" xr:uid="{00000000-0005-0000-0000-00004F8E0000}"/>
    <cellStyle name="Normal 83 2 9 2" xfId="2234" xr:uid="{00000000-0005-0000-0000-0000508E0000}"/>
    <cellStyle name="Normal 83 2 9 2 10" xfId="4107" xr:uid="{00000000-0005-0000-0000-0000518E0000}"/>
    <cellStyle name="Normal 83 2 9 2 11" xfId="20247" xr:uid="{00000000-0005-0000-0000-0000528E0000}"/>
    <cellStyle name="Normal 83 2 9 2 2" xfId="2778" xr:uid="{00000000-0005-0000-0000-0000538E0000}"/>
    <cellStyle name="Normal 83 2 9 2 2 2" xfId="16213" xr:uid="{00000000-0005-0000-0000-0000548E0000}"/>
    <cellStyle name="Normal 83 2 9 2 2 2 2" xfId="43841" xr:uid="{00000000-0005-0000-0000-0000558E0000}"/>
    <cellStyle name="Normal 83 2 9 2 2 2 3" xfId="38037" xr:uid="{00000000-0005-0000-0000-0000568E0000}"/>
    <cellStyle name="Normal 83 2 9 2 2 2 4" xfId="32090" xr:uid="{00000000-0005-0000-0000-0000578E0000}"/>
    <cellStyle name="Normal 83 2 9 2 2 2 5" xfId="25952" xr:uid="{00000000-0005-0000-0000-0000588E0000}"/>
    <cellStyle name="Normal 83 2 9 2 2 3" xfId="13842" xr:uid="{00000000-0005-0000-0000-0000598E0000}"/>
    <cellStyle name="Normal 83 2 9 2 2 3 2" xfId="41470" xr:uid="{00000000-0005-0000-0000-00005A8E0000}"/>
    <cellStyle name="Normal 83 2 9 2 2 3 3" xfId="27677" xr:uid="{00000000-0005-0000-0000-00005B8E0000}"/>
    <cellStyle name="Normal 83 2 9 2 2 4" xfId="18916" xr:uid="{00000000-0005-0000-0000-00005C8E0000}"/>
    <cellStyle name="Normal 83 2 9 2 2 4 2" xfId="36444" xr:uid="{00000000-0005-0000-0000-00005D8E0000}"/>
    <cellStyle name="Normal 83 2 9 2 2 4 3" xfId="24534" xr:uid="{00000000-0005-0000-0000-00005E8E0000}"/>
    <cellStyle name="Normal 83 2 9 2 2 5" xfId="10266" xr:uid="{00000000-0005-0000-0000-00005F8E0000}"/>
    <cellStyle name="Normal 83 2 9 2 2 5 2" xfId="33962" xr:uid="{00000000-0005-0000-0000-0000608E0000}"/>
    <cellStyle name="Normal 83 2 9 2 2 6" xfId="8394" xr:uid="{00000000-0005-0000-0000-0000618E0000}"/>
    <cellStyle name="Normal 83 2 9 2 2 6 2" xfId="30218" xr:uid="{00000000-0005-0000-0000-0000628E0000}"/>
    <cellStyle name="Normal 83 2 9 2 2 7" xfId="6522" xr:uid="{00000000-0005-0000-0000-0000638E0000}"/>
    <cellStyle name="Normal 83 2 9 2 2 7 2" xfId="22662" xr:uid="{00000000-0005-0000-0000-0000648E0000}"/>
    <cellStyle name="Normal 83 2 9 2 2 8" xfId="4650" xr:uid="{00000000-0005-0000-0000-0000658E0000}"/>
    <cellStyle name="Normal 83 2 9 2 2 9" xfId="20790" xr:uid="{00000000-0005-0000-0000-0000668E0000}"/>
    <cellStyle name="Normal 83 2 9 2 3" xfId="12897" xr:uid="{00000000-0005-0000-0000-0000678E0000}"/>
    <cellStyle name="Normal 83 2 9 2 3 2" xfId="40581" xr:uid="{00000000-0005-0000-0000-0000688E0000}"/>
    <cellStyle name="Normal 83 2 9 2 3 3" xfId="37494" xr:uid="{00000000-0005-0000-0000-0000698E0000}"/>
    <cellStyle name="Normal 83 2 9 2 3 4" xfId="31547" xr:uid="{00000000-0005-0000-0000-00006A8E0000}"/>
    <cellStyle name="Normal 83 2 9 2 3 5" xfId="25064" xr:uid="{00000000-0005-0000-0000-00006B8E0000}"/>
    <cellStyle name="Normal 83 2 9 2 4" xfId="15325" xr:uid="{00000000-0005-0000-0000-00006C8E0000}"/>
    <cellStyle name="Normal 83 2 9 2 4 2" xfId="42953" xr:uid="{00000000-0005-0000-0000-00006D8E0000}"/>
    <cellStyle name="Normal 83 2 9 2 4 3" xfId="27188" xr:uid="{00000000-0005-0000-0000-00006E8E0000}"/>
    <cellStyle name="Normal 83 2 9 2 5" xfId="11653" xr:uid="{00000000-0005-0000-0000-00006F8E0000}"/>
    <cellStyle name="Normal 83 2 9 2 5 2" xfId="39416" xr:uid="{00000000-0005-0000-0000-0000708E0000}"/>
    <cellStyle name="Normal 83 2 9 2 5 3" xfId="23991" xr:uid="{00000000-0005-0000-0000-0000718E0000}"/>
    <cellStyle name="Normal 83 2 9 2 6" xfId="18373" xr:uid="{00000000-0005-0000-0000-0000728E0000}"/>
    <cellStyle name="Normal 83 2 9 2 6 2" xfId="35955" xr:uid="{00000000-0005-0000-0000-0000738E0000}"/>
    <cellStyle name="Normal 83 2 9 2 7" xfId="9723" xr:uid="{00000000-0005-0000-0000-0000748E0000}"/>
    <cellStyle name="Normal 83 2 9 2 7 2" xfId="33419" xr:uid="{00000000-0005-0000-0000-0000758E0000}"/>
    <cellStyle name="Normal 83 2 9 2 8" xfId="7851" xr:uid="{00000000-0005-0000-0000-0000768E0000}"/>
    <cellStyle name="Normal 83 2 9 2 8 2" xfId="29675" xr:uid="{00000000-0005-0000-0000-0000778E0000}"/>
    <cellStyle name="Normal 83 2 9 2 9" xfId="5979" xr:uid="{00000000-0005-0000-0000-0000788E0000}"/>
    <cellStyle name="Normal 83 2 9 2 9 2" xfId="22119" xr:uid="{00000000-0005-0000-0000-0000798E0000}"/>
    <cellStyle name="Normal 83 2 9 3" xfId="2455" xr:uid="{00000000-0005-0000-0000-00007A8E0000}"/>
    <cellStyle name="Normal 83 2 9 3 10" xfId="20467" xr:uid="{00000000-0005-0000-0000-00007B8E0000}"/>
    <cellStyle name="Normal 83 2 9 3 2" xfId="13161" xr:uid="{00000000-0005-0000-0000-00007C8E0000}"/>
    <cellStyle name="Normal 83 2 9 3 2 2" xfId="40806" xr:uid="{00000000-0005-0000-0000-00007D8E0000}"/>
    <cellStyle name="Normal 83 2 9 3 2 3" xfId="37714" xr:uid="{00000000-0005-0000-0000-00007E8E0000}"/>
    <cellStyle name="Normal 83 2 9 3 2 4" xfId="31767" xr:uid="{00000000-0005-0000-0000-00007F8E0000}"/>
    <cellStyle name="Normal 83 2 9 3 2 5" xfId="25289" xr:uid="{00000000-0005-0000-0000-0000808E0000}"/>
    <cellStyle name="Normal 83 2 9 3 3" xfId="15550" xr:uid="{00000000-0005-0000-0000-0000818E0000}"/>
    <cellStyle name="Normal 83 2 9 3 3 2" xfId="43178" xr:uid="{00000000-0005-0000-0000-0000828E0000}"/>
    <cellStyle name="Normal 83 2 9 3 3 3" xfId="27354" xr:uid="{00000000-0005-0000-0000-0000838E0000}"/>
    <cellStyle name="Normal 83 2 9 3 4" xfId="11562" xr:uid="{00000000-0005-0000-0000-0000848E0000}"/>
    <cellStyle name="Normal 83 2 9 3 4 2" xfId="39329" xr:uid="{00000000-0005-0000-0000-0000858E0000}"/>
    <cellStyle name="Normal 83 2 9 3 4 3" xfId="24211" xr:uid="{00000000-0005-0000-0000-0000868E0000}"/>
    <cellStyle name="Normal 83 2 9 3 5" xfId="18593" xr:uid="{00000000-0005-0000-0000-0000878E0000}"/>
    <cellStyle name="Normal 83 2 9 3 5 2" xfId="36121" xr:uid="{00000000-0005-0000-0000-0000888E0000}"/>
    <cellStyle name="Normal 83 2 9 3 6" xfId="9943" xr:uid="{00000000-0005-0000-0000-0000898E0000}"/>
    <cellStyle name="Normal 83 2 9 3 6 2" xfId="33639" xr:uid="{00000000-0005-0000-0000-00008A8E0000}"/>
    <cellStyle name="Normal 83 2 9 3 7" xfId="8071" xr:uid="{00000000-0005-0000-0000-00008B8E0000}"/>
    <cellStyle name="Normal 83 2 9 3 7 2" xfId="29895" xr:uid="{00000000-0005-0000-0000-00008C8E0000}"/>
    <cellStyle name="Normal 83 2 9 3 8" xfId="6199" xr:uid="{00000000-0005-0000-0000-00008D8E0000}"/>
    <cellStyle name="Normal 83 2 9 3 8 2" xfId="22339" xr:uid="{00000000-0005-0000-0000-00008E8E0000}"/>
    <cellStyle name="Normal 83 2 9 3 9" xfId="4327" xr:uid="{00000000-0005-0000-0000-00008F8E0000}"/>
    <cellStyle name="Normal 83 2 9 4" xfId="1911" xr:uid="{00000000-0005-0000-0000-0000908E0000}"/>
    <cellStyle name="Normal 83 2 9 4 10" xfId="19924" xr:uid="{00000000-0005-0000-0000-0000918E0000}"/>
    <cellStyle name="Normal 83 2 9 4 2" xfId="14094" xr:uid="{00000000-0005-0000-0000-0000928E0000}"/>
    <cellStyle name="Normal 83 2 9 4 2 2" xfId="41722" xr:uid="{00000000-0005-0000-0000-0000938E0000}"/>
    <cellStyle name="Normal 83 2 9 4 2 3" xfId="31224" xr:uid="{00000000-0005-0000-0000-0000948E0000}"/>
    <cellStyle name="Normal 83 2 9 4 2 4" xfId="26204" xr:uid="{00000000-0005-0000-0000-0000958E0000}"/>
    <cellStyle name="Normal 83 2 9 4 3" xfId="16465" xr:uid="{00000000-0005-0000-0000-0000968E0000}"/>
    <cellStyle name="Normal 83 2 9 4 3 2" xfId="44093" xr:uid="{00000000-0005-0000-0000-0000978E0000}"/>
    <cellStyle name="Normal 83 2 9 4 3 3" xfId="27935" xr:uid="{00000000-0005-0000-0000-0000988E0000}"/>
    <cellStyle name="Normal 83 2 9 4 4" xfId="11439" xr:uid="{00000000-0005-0000-0000-0000998E0000}"/>
    <cellStyle name="Normal 83 2 9 4 4 2" xfId="39210" xr:uid="{00000000-0005-0000-0000-00009A8E0000}"/>
    <cellStyle name="Normal 83 2 9 4 4 3" xfId="23668" xr:uid="{00000000-0005-0000-0000-00009B8E0000}"/>
    <cellStyle name="Normal 83 2 9 4 5" xfId="18050" xr:uid="{00000000-0005-0000-0000-00009C8E0000}"/>
    <cellStyle name="Normal 83 2 9 4 5 2" xfId="36702" xr:uid="{00000000-0005-0000-0000-00009D8E0000}"/>
    <cellStyle name="Normal 83 2 9 4 6" xfId="9400" xr:uid="{00000000-0005-0000-0000-00009E8E0000}"/>
    <cellStyle name="Normal 83 2 9 4 6 2" xfId="33096" xr:uid="{00000000-0005-0000-0000-00009F8E0000}"/>
    <cellStyle name="Normal 83 2 9 4 7" xfId="7528" xr:uid="{00000000-0005-0000-0000-0000A08E0000}"/>
    <cellStyle name="Normal 83 2 9 4 7 2" xfId="29352" xr:uid="{00000000-0005-0000-0000-0000A18E0000}"/>
    <cellStyle name="Normal 83 2 9 4 8" xfId="5656" xr:uid="{00000000-0005-0000-0000-0000A28E0000}"/>
    <cellStyle name="Normal 83 2 9 4 8 2" xfId="21796" xr:uid="{00000000-0005-0000-0000-0000A38E0000}"/>
    <cellStyle name="Normal 83 2 9 4 9" xfId="3784" xr:uid="{00000000-0005-0000-0000-0000A48E0000}"/>
    <cellStyle name="Normal 83 2 9 5" xfId="11116" xr:uid="{00000000-0005-0000-0000-0000A58E0000}"/>
    <cellStyle name="Normal 83 2 9 5 2" xfId="12680" xr:uid="{00000000-0005-0000-0000-0000A68E0000}"/>
    <cellStyle name="Normal 83 2 9 5 2 2" xfId="40414" xr:uid="{00000000-0005-0000-0000-0000A78E0000}"/>
    <cellStyle name="Normal 83 2 9 5 2 3" xfId="34724" xr:uid="{00000000-0005-0000-0000-0000A88E0000}"/>
    <cellStyle name="Normal 83 2 9 5 3" xfId="15158" xr:uid="{00000000-0005-0000-0000-0000A98E0000}"/>
    <cellStyle name="Normal 83 2 9 5 3 2" xfId="42786" xr:uid="{00000000-0005-0000-0000-0000AA8E0000}"/>
    <cellStyle name="Normal 83 2 9 5 4" xfId="38887" xr:uid="{00000000-0005-0000-0000-0000AB8E0000}"/>
    <cellStyle name="Normal 83 2 9 5 5" xfId="37171" xr:uid="{00000000-0005-0000-0000-0000AC8E0000}"/>
    <cellStyle name="Normal 83 2 9 5 6" xfId="30592" xr:uid="{00000000-0005-0000-0000-0000AD8E0000}"/>
    <cellStyle name="Normal 83 2 9 5 7" xfId="24897" xr:uid="{00000000-0005-0000-0000-0000AE8E0000}"/>
    <cellStyle name="Normal 83 2 9 6" xfId="12212" xr:uid="{00000000-0005-0000-0000-0000AF8E0000}"/>
    <cellStyle name="Normal 83 2 9 6 2" xfId="39959" xr:uid="{00000000-0005-0000-0000-0000B08E0000}"/>
    <cellStyle name="Normal 83 2 9 6 3" xfId="34489" xr:uid="{00000000-0005-0000-0000-0000B18E0000}"/>
    <cellStyle name="Normal 83 2 9 6 4" xfId="26903" xr:uid="{00000000-0005-0000-0000-0000B28E0000}"/>
    <cellStyle name="Normal 83 2 9 7" xfId="14703" xr:uid="{00000000-0005-0000-0000-0000B38E0000}"/>
    <cellStyle name="Normal 83 2 9 7 2" xfId="42331" xr:uid="{00000000-0005-0000-0000-0000B48E0000}"/>
    <cellStyle name="Normal 83 2 9 7 3" xfId="23036" xr:uid="{00000000-0005-0000-0000-0000B58E0000}"/>
    <cellStyle name="Normal 83 2 9 8" xfId="16923" xr:uid="{00000000-0005-0000-0000-0000B68E0000}"/>
    <cellStyle name="Normal 83 2 9 8 2" xfId="44551" xr:uid="{00000000-0005-0000-0000-0000B78E0000}"/>
    <cellStyle name="Normal 83 2 9 9" xfId="10640" xr:uid="{00000000-0005-0000-0000-0000B88E0000}"/>
    <cellStyle name="Normal 83 2 9 9 2" xfId="38411" xr:uid="{00000000-0005-0000-0000-0000B98E0000}"/>
    <cellStyle name="Normal 83 20" xfId="11750" xr:uid="{00000000-0005-0000-0000-0000BA8E0000}"/>
    <cellStyle name="Normal 83 20 2" xfId="39503" xr:uid="{00000000-0005-0000-0000-0000BB8E0000}"/>
    <cellStyle name="Normal 83 20 3" xfId="36859" xr:uid="{00000000-0005-0000-0000-0000BC8E0000}"/>
    <cellStyle name="Normal 83 20 4" xfId="34027" xr:uid="{00000000-0005-0000-0000-0000BD8E0000}"/>
    <cellStyle name="Normal 83 20 5" xfId="26375" xr:uid="{00000000-0005-0000-0000-0000BE8E0000}"/>
    <cellStyle name="Normal 83 21" xfId="14241" xr:uid="{00000000-0005-0000-0000-0000BF8E0000}"/>
    <cellStyle name="Normal 83 21 2" xfId="41869" xr:uid="{00000000-0005-0000-0000-0000C08E0000}"/>
    <cellStyle name="Normal 83 21 3" xfId="22727" xr:uid="{00000000-0005-0000-0000-0000C18E0000}"/>
    <cellStyle name="Normal 83 22" xfId="16614" xr:uid="{00000000-0005-0000-0000-0000C28E0000}"/>
    <cellStyle name="Normal 83 22 2" xfId="44242" xr:uid="{00000000-0005-0000-0000-0000C38E0000}"/>
    <cellStyle name="Normal 83 23" xfId="10331" xr:uid="{00000000-0005-0000-0000-0000C48E0000}"/>
    <cellStyle name="Normal 83 23 2" xfId="38102" xr:uid="{00000000-0005-0000-0000-0000C58E0000}"/>
    <cellStyle name="Normal 83 24" xfId="17090" xr:uid="{00000000-0005-0000-0000-0000C68E0000}"/>
    <cellStyle name="Normal 83 24 2" xfId="35010" xr:uid="{00000000-0005-0000-0000-0000C78E0000}"/>
    <cellStyle name="Normal 83 25" xfId="17109" xr:uid="{00000000-0005-0000-0000-0000C88E0000}"/>
    <cellStyle name="Normal 83 25 2" xfId="32155" xr:uid="{00000000-0005-0000-0000-0000C98E0000}"/>
    <cellStyle name="Normal 83 26" xfId="8459" xr:uid="{00000000-0005-0000-0000-0000CA8E0000}"/>
    <cellStyle name="Normal 83 26 2" xfId="28411" xr:uid="{00000000-0005-0000-0000-0000CB8E0000}"/>
    <cellStyle name="Normal 83 27" xfId="6587" xr:uid="{00000000-0005-0000-0000-0000CC8E0000}"/>
    <cellStyle name="Normal 83 27 2" xfId="20855" xr:uid="{00000000-0005-0000-0000-0000CD8E0000}"/>
    <cellStyle name="Normal 83 28" xfId="4715" xr:uid="{00000000-0005-0000-0000-0000CE8E0000}"/>
    <cellStyle name="Normal 83 29" xfId="2843" xr:uid="{00000000-0005-0000-0000-0000CF8E0000}"/>
    <cellStyle name="Normal 83 3" xfId="621" xr:uid="{00000000-0005-0000-0000-0000D08E0000}"/>
    <cellStyle name="Normal 83 3 10" xfId="1763" xr:uid="{00000000-0005-0000-0000-0000D18E0000}"/>
    <cellStyle name="Normal 83 3 10 10" xfId="5508" xr:uid="{00000000-0005-0000-0000-0000D28E0000}"/>
    <cellStyle name="Normal 83 3 10 10 2" xfId="21648" xr:uid="{00000000-0005-0000-0000-0000D38E0000}"/>
    <cellStyle name="Normal 83 3 10 11" xfId="3636" xr:uid="{00000000-0005-0000-0000-0000D48E0000}"/>
    <cellStyle name="Normal 83 3 10 12" xfId="19776" xr:uid="{00000000-0005-0000-0000-0000D58E0000}"/>
    <cellStyle name="Normal 83 3 10 2" xfId="12933" xr:uid="{00000000-0005-0000-0000-0000D68E0000}"/>
    <cellStyle name="Normal 83 3 10 2 2" xfId="15352" xr:uid="{00000000-0005-0000-0000-0000D78E0000}"/>
    <cellStyle name="Normal 83 3 10 2 2 2" xfId="42980" xr:uid="{00000000-0005-0000-0000-0000D88E0000}"/>
    <cellStyle name="Normal 83 3 10 2 2 3" xfId="27989" xr:uid="{00000000-0005-0000-0000-0000D98E0000}"/>
    <cellStyle name="Normal 83 3 10 2 3" xfId="40608" xr:uid="{00000000-0005-0000-0000-0000DA8E0000}"/>
    <cellStyle name="Normal 83 3 10 2 4" xfId="36756" xr:uid="{00000000-0005-0000-0000-0000DB8E0000}"/>
    <cellStyle name="Normal 83 3 10 2 5" xfId="31076" xr:uid="{00000000-0005-0000-0000-0000DC8E0000}"/>
    <cellStyle name="Normal 83 3 10 2 6" xfId="25091" xr:uid="{00000000-0005-0000-0000-0000DD8E0000}"/>
    <cellStyle name="Normal 83 3 10 3" xfId="12823" xr:uid="{00000000-0005-0000-0000-0000DE8E0000}"/>
    <cellStyle name="Normal 83 3 10 3 2" xfId="15283" xr:uid="{00000000-0005-0000-0000-0000DF8E0000}"/>
    <cellStyle name="Normal 83 3 10 3 2 2" xfId="42911" xr:uid="{00000000-0005-0000-0000-0000E08E0000}"/>
    <cellStyle name="Normal 83 3 10 3 3" xfId="40539" xr:uid="{00000000-0005-0000-0000-0000E18E0000}"/>
    <cellStyle name="Normal 83 3 10 3 4" xfId="37023" xr:uid="{00000000-0005-0000-0000-0000E28E0000}"/>
    <cellStyle name="Normal 83 3 10 3 5" xfId="34776" xr:uid="{00000000-0005-0000-0000-0000E38E0000}"/>
    <cellStyle name="Normal 83 3 10 3 6" xfId="25022" xr:uid="{00000000-0005-0000-0000-0000E48E0000}"/>
    <cellStyle name="Normal 83 3 10 4" xfId="11910" xr:uid="{00000000-0005-0000-0000-0000E58E0000}"/>
    <cellStyle name="Normal 83 3 10 4 2" xfId="39657" xr:uid="{00000000-0005-0000-0000-0000E68E0000}"/>
    <cellStyle name="Normal 83 3 10 4 3" xfId="34187" xr:uid="{00000000-0005-0000-0000-0000E78E0000}"/>
    <cellStyle name="Normal 83 3 10 4 4" xfId="26958" xr:uid="{00000000-0005-0000-0000-0000E88E0000}"/>
    <cellStyle name="Normal 83 3 10 5" xfId="14401" xr:uid="{00000000-0005-0000-0000-0000E98E0000}"/>
    <cellStyle name="Normal 83 3 10 5 2" xfId="42029" xr:uid="{00000000-0005-0000-0000-0000EA8E0000}"/>
    <cellStyle name="Normal 83 3 10 5 3" xfId="23520" xr:uid="{00000000-0005-0000-0000-0000EB8E0000}"/>
    <cellStyle name="Normal 83 3 10 6" xfId="11716" xr:uid="{00000000-0005-0000-0000-0000EC8E0000}"/>
    <cellStyle name="Normal 83 3 10 6 2" xfId="39472" xr:uid="{00000000-0005-0000-0000-0000ED8E0000}"/>
    <cellStyle name="Normal 83 3 10 7" xfId="17902" xr:uid="{00000000-0005-0000-0000-0000EE8E0000}"/>
    <cellStyle name="Normal 83 3 10 7 2" xfId="35725" xr:uid="{00000000-0005-0000-0000-0000EF8E0000}"/>
    <cellStyle name="Normal 83 3 10 8" xfId="9252" xr:uid="{00000000-0005-0000-0000-0000F08E0000}"/>
    <cellStyle name="Normal 83 3 10 8 2" xfId="32948" xr:uid="{00000000-0005-0000-0000-0000F18E0000}"/>
    <cellStyle name="Normal 83 3 10 9" xfId="7380" xr:uid="{00000000-0005-0000-0000-0000F28E0000}"/>
    <cellStyle name="Normal 83 3 10 9 2" xfId="29204" xr:uid="{00000000-0005-0000-0000-0000F38E0000}"/>
    <cellStyle name="Normal 83 3 11" xfId="2307" xr:uid="{00000000-0005-0000-0000-0000F48E0000}"/>
    <cellStyle name="Normal 83 3 11 10" xfId="4179" xr:uid="{00000000-0005-0000-0000-0000F58E0000}"/>
    <cellStyle name="Normal 83 3 11 11" xfId="20319" xr:uid="{00000000-0005-0000-0000-0000F68E0000}"/>
    <cellStyle name="Normal 83 3 11 2" xfId="12870" xr:uid="{00000000-0005-0000-0000-0000F78E0000}"/>
    <cellStyle name="Normal 83 3 11 2 2" xfId="15313" xr:uid="{00000000-0005-0000-0000-0000F88E0000}"/>
    <cellStyle name="Normal 83 3 11 2 2 2" xfId="42941" xr:uid="{00000000-0005-0000-0000-0000F98E0000}"/>
    <cellStyle name="Normal 83 3 11 2 2 3" xfId="28022" xr:uid="{00000000-0005-0000-0000-0000FA8E0000}"/>
    <cellStyle name="Normal 83 3 11 2 3" xfId="40569" xr:uid="{00000000-0005-0000-0000-0000FB8E0000}"/>
    <cellStyle name="Normal 83 3 11 2 4" xfId="36789" xr:uid="{00000000-0005-0000-0000-0000FC8E0000}"/>
    <cellStyle name="Normal 83 3 11 2 5" xfId="31619" xr:uid="{00000000-0005-0000-0000-0000FD8E0000}"/>
    <cellStyle name="Normal 83 3 11 2 6" xfId="25052" xr:uid="{00000000-0005-0000-0000-0000FE8E0000}"/>
    <cellStyle name="Normal 83 3 11 3" xfId="12832" xr:uid="{00000000-0005-0000-0000-0000FF8E0000}"/>
    <cellStyle name="Normal 83 3 11 3 2" xfId="40544" xr:uid="{00000000-0005-0000-0000-0000008F0000}"/>
    <cellStyle name="Normal 83 3 11 3 3" xfId="37566" xr:uid="{00000000-0005-0000-0000-0000018F0000}"/>
    <cellStyle name="Normal 83 3 11 3 4" xfId="34781" xr:uid="{00000000-0005-0000-0000-0000028F0000}"/>
    <cellStyle name="Normal 83 3 11 3 5" xfId="25027" xr:uid="{00000000-0005-0000-0000-0000038F0000}"/>
    <cellStyle name="Normal 83 3 11 4" xfId="15288" xr:uid="{00000000-0005-0000-0000-0000048F0000}"/>
    <cellStyle name="Normal 83 3 11 4 2" xfId="42916" xr:uid="{00000000-0005-0000-0000-0000058F0000}"/>
    <cellStyle name="Normal 83 3 11 4 3" xfId="26991" xr:uid="{00000000-0005-0000-0000-0000068F0000}"/>
    <cellStyle name="Normal 83 3 11 5" xfId="11740" xr:uid="{00000000-0005-0000-0000-0000078F0000}"/>
    <cellStyle name="Normal 83 3 11 5 2" xfId="39493" xr:uid="{00000000-0005-0000-0000-0000088F0000}"/>
    <cellStyle name="Normal 83 3 11 5 3" xfId="24063" xr:uid="{00000000-0005-0000-0000-0000098F0000}"/>
    <cellStyle name="Normal 83 3 11 6" xfId="18445" xr:uid="{00000000-0005-0000-0000-00000A8F0000}"/>
    <cellStyle name="Normal 83 3 11 6 2" xfId="35758" xr:uid="{00000000-0005-0000-0000-00000B8F0000}"/>
    <cellStyle name="Normal 83 3 11 7" xfId="9795" xr:uid="{00000000-0005-0000-0000-00000C8F0000}"/>
    <cellStyle name="Normal 83 3 11 7 2" xfId="33491" xr:uid="{00000000-0005-0000-0000-00000D8F0000}"/>
    <cellStyle name="Normal 83 3 11 8" xfId="7923" xr:uid="{00000000-0005-0000-0000-00000E8F0000}"/>
    <cellStyle name="Normal 83 3 11 8 2" xfId="29747" xr:uid="{00000000-0005-0000-0000-00000F8F0000}"/>
    <cellStyle name="Normal 83 3 11 9" xfId="6051" xr:uid="{00000000-0005-0000-0000-0000108F0000}"/>
    <cellStyle name="Normal 83 3 11 9 2" xfId="22191" xr:uid="{00000000-0005-0000-0000-0000118F0000}"/>
    <cellStyle name="Normal 83 3 12" xfId="1606" xr:uid="{00000000-0005-0000-0000-0000128F0000}"/>
    <cellStyle name="Normal 83 3 12 10" xfId="3479" xr:uid="{00000000-0005-0000-0000-0000138F0000}"/>
    <cellStyle name="Normal 83 3 12 11" xfId="19619" xr:uid="{00000000-0005-0000-0000-0000148F0000}"/>
    <cellStyle name="Normal 83 3 12 2" xfId="14163" xr:uid="{00000000-0005-0000-0000-0000158F0000}"/>
    <cellStyle name="Normal 83 3 12 2 2" xfId="16534" xr:uid="{00000000-0005-0000-0000-0000168F0000}"/>
    <cellStyle name="Normal 83 3 12 2 2 2" xfId="44162" xr:uid="{00000000-0005-0000-0000-0000178F0000}"/>
    <cellStyle name="Normal 83 3 12 2 2 3" xfId="28011" xr:uid="{00000000-0005-0000-0000-0000188F0000}"/>
    <cellStyle name="Normal 83 3 12 2 3" xfId="41791" xr:uid="{00000000-0005-0000-0000-0000198F0000}"/>
    <cellStyle name="Normal 83 3 12 2 4" xfId="36778" xr:uid="{00000000-0005-0000-0000-00001A8F0000}"/>
    <cellStyle name="Normal 83 3 12 2 5" xfId="30919" xr:uid="{00000000-0005-0000-0000-00001B8F0000}"/>
    <cellStyle name="Normal 83 3 12 2 6" xfId="26273" xr:uid="{00000000-0005-0000-0000-00001C8F0000}"/>
    <cellStyle name="Normal 83 3 12 3" xfId="12928" xr:uid="{00000000-0005-0000-0000-00001D8F0000}"/>
    <cellStyle name="Normal 83 3 12 3 2" xfId="40605" xr:uid="{00000000-0005-0000-0000-00001E8F0000}"/>
    <cellStyle name="Normal 83 3 12 3 3" xfId="34826" xr:uid="{00000000-0005-0000-0000-00001F8F0000}"/>
    <cellStyle name="Normal 83 3 12 3 4" xfId="25088" xr:uid="{00000000-0005-0000-0000-0000208F0000}"/>
    <cellStyle name="Normal 83 3 12 4" xfId="15349" xr:uid="{00000000-0005-0000-0000-0000218F0000}"/>
    <cellStyle name="Normal 83 3 12 4 2" xfId="42977" xr:uid="{00000000-0005-0000-0000-0000228F0000}"/>
    <cellStyle name="Normal 83 3 12 4 3" xfId="26980" xr:uid="{00000000-0005-0000-0000-0000238F0000}"/>
    <cellStyle name="Normal 83 3 12 5" xfId="11494" xr:uid="{00000000-0005-0000-0000-0000248F0000}"/>
    <cellStyle name="Normal 83 3 12 5 2" xfId="39265" xr:uid="{00000000-0005-0000-0000-0000258F0000}"/>
    <cellStyle name="Normal 83 3 12 5 3" xfId="23363" xr:uid="{00000000-0005-0000-0000-0000268F0000}"/>
    <cellStyle name="Normal 83 3 12 6" xfId="17745" xr:uid="{00000000-0005-0000-0000-0000278F0000}"/>
    <cellStyle name="Normal 83 3 12 6 2" xfId="35747" xr:uid="{00000000-0005-0000-0000-0000288F0000}"/>
    <cellStyle name="Normal 83 3 12 7" xfId="9095" xr:uid="{00000000-0005-0000-0000-0000298F0000}"/>
    <cellStyle name="Normal 83 3 12 7 2" xfId="32791" xr:uid="{00000000-0005-0000-0000-00002A8F0000}"/>
    <cellStyle name="Normal 83 3 12 8" xfId="7223" xr:uid="{00000000-0005-0000-0000-00002B8F0000}"/>
    <cellStyle name="Normal 83 3 12 8 2" xfId="29047" xr:uid="{00000000-0005-0000-0000-00002C8F0000}"/>
    <cellStyle name="Normal 83 3 12 9" xfId="5351" xr:uid="{00000000-0005-0000-0000-00002D8F0000}"/>
    <cellStyle name="Normal 83 3 12 9 2" xfId="21491" xr:uid="{00000000-0005-0000-0000-00002E8F0000}"/>
    <cellStyle name="Normal 83 3 13" xfId="1453" xr:uid="{00000000-0005-0000-0000-00002F8F0000}"/>
    <cellStyle name="Normal 83 3 13 10" xfId="3326" xr:uid="{00000000-0005-0000-0000-0000308F0000}"/>
    <cellStyle name="Normal 83 3 13 11" xfId="19466" xr:uid="{00000000-0005-0000-0000-0000318F0000}"/>
    <cellStyle name="Normal 83 3 13 2" xfId="14187" xr:uid="{00000000-0005-0000-0000-0000328F0000}"/>
    <cellStyle name="Normal 83 3 13 2 2" xfId="16558" xr:uid="{00000000-0005-0000-0000-0000338F0000}"/>
    <cellStyle name="Normal 83 3 13 2 2 2" xfId="44186" xr:uid="{00000000-0005-0000-0000-0000348F0000}"/>
    <cellStyle name="Normal 83 3 13 2 2 3" xfId="28038" xr:uid="{00000000-0005-0000-0000-0000358F0000}"/>
    <cellStyle name="Normal 83 3 13 2 3" xfId="41815" xr:uid="{00000000-0005-0000-0000-0000368F0000}"/>
    <cellStyle name="Normal 83 3 13 2 4" xfId="36805" xr:uid="{00000000-0005-0000-0000-0000378F0000}"/>
    <cellStyle name="Normal 83 3 13 2 5" xfId="30766" xr:uid="{00000000-0005-0000-0000-0000388F0000}"/>
    <cellStyle name="Normal 83 3 13 2 6" xfId="26297" xr:uid="{00000000-0005-0000-0000-0000398F0000}"/>
    <cellStyle name="Normal 83 3 13 3" xfId="12966" xr:uid="{00000000-0005-0000-0000-00003A8F0000}"/>
    <cellStyle name="Normal 83 3 13 3 2" xfId="40627" xr:uid="{00000000-0005-0000-0000-00003B8F0000}"/>
    <cellStyle name="Normal 83 3 13 3 3" xfId="34840" xr:uid="{00000000-0005-0000-0000-00003C8F0000}"/>
    <cellStyle name="Normal 83 3 13 3 4" xfId="25110" xr:uid="{00000000-0005-0000-0000-00003D8F0000}"/>
    <cellStyle name="Normal 83 3 13 4" xfId="15371" xr:uid="{00000000-0005-0000-0000-00003E8F0000}"/>
    <cellStyle name="Normal 83 3 13 4 2" xfId="42999" xr:uid="{00000000-0005-0000-0000-00003F8F0000}"/>
    <cellStyle name="Normal 83 3 13 4 3" xfId="27007" xr:uid="{00000000-0005-0000-0000-0000408F0000}"/>
    <cellStyle name="Normal 83 3 13 5" xfId="11290" xr:uid="{00000000-0005-0000-0000-0000418F0000}"/>
    <cellStyle name="Normal 83 3 13 5 2" xfId="39061" xr:uid="{00000000-0005-0000-0000-0000428F0000}"/>
    <cellStyle name="Normal 83 3 13 5 3" xfId="23210" xr:uid="{00000000-0005-0000-0000-0000438F0000}"/>
    <cellStyle name="Normal 83 3 13 6" xfId="17592" xr:uid="{00000000-0005-0000-0000-0000448F0000}"/>
    <cellStyle name="Normal 83 3 13 6 2" xfId="35774" xr:uid="{00000000-0005-0000-0000-0000458F0000}"/>
    <cellStyle name="Normal 83 3 13 7" xfId="8942" xr:uid="{00000000-0005-0000-0000-0000468F0000}"/>
    <cellStyle name="Normal 83 3 13 7 2" xfId="32638" xr:uid="{00000000-0005-0000-0000-0000478F0000}"/>
    <cellStyle name="Normal 83 3 13 8" xfId="7070" xr:uid="{00000000-0005-0000-0000-0000488F0000}"/>
    <cellStyle name="Normal 83 3 13 8 2" xfId="28894" xr:uid="{00000000-0005-0000-0000-0000498F0000}"/>
    <cellStyle name="Normal 83 3 13 9" xfId="5198" xr:uid="{00000000-0005-0000-0000-00004A8F0000}"/>
    <cellStyle name="Normal 83 3 13 9 2" xfId="21338" xr:uid="{00000000-0005-0000-0000-00004B8F0000}"/>
    <cellStyle name="Normal 83 3 14" xfId="10814" xr:uid="{00000000-0005-0000-0000-00004C8F0000}"/>
    <cellStyle name="Normal 83 3 14 2" xfId="14029" xr:uid="{00000000-0005-0000-0000-00004D8F0000}"/>
    <cellStyle name="Normal 83 3 14 2 2" xfId="16400" xr:uid="{00000000-0005-0000-0000-00004E8F0000}"/>
    <cellStyle name="Normal 83 3 14 2 2 2" xfId="44028" xr:uid="{00000000-0005-0000-0000-00004F8F0000}"/>
    <cellStyle name="Normal 83 3 14 2 2 3" xfId="27870" xr:uid="{00000000-0005-0000-0000-0000508F0000}"/>
    <cellStyle name="Normal 83 3 14 2 3" xfId="41657" xr:uid="{00000000-0005-0000-0000-0000518F0000}"/>
    <cellStyle name="Normal 83 3 14 2 4" xfId="36637" xr:uid="{00000000-0005-0000-0000-0000528F0000}"/>
    <cellStyle name="Normal 83 3 14 2 5" xfId="34981" xr:uid="{00000000-0005-0000-0000-0000538F0000}"/>
    <cellStyle name="Normal 83 3 14 2 6" xfId="26139" xr:uid="{00000000-0005-0000-0000-0000548F0000}"/>
    <cellStyle name="Normal 83 3 14 3" xfId="12971" xr:uid="{00000000-0005-0000-0000-0000558F0000}"/>
    <cellStyle name="Normal 83 3 14 3 2" xfId="40630" xr:uid="{00000000-0005-0000-0000-0000568F0000}"/>
    <cellStyle name="Normal 83 3 14 3 3" xfId="34843" xr:uid="{00000000-0005-0000-0000-0000578F0000}"/>
    <cellStyle name="Normal 83 3 14 3 4" xfId="26838" xr:uid="{00000000-0005-0000-0000-0000588F0000}"/>
    <cellStyle name="Normal 83 3 14 4" xfId="15374" xr:uid="{00000000-0005-0000-0000-0000598F0000}"/>
    <cellStyle name="Normal 83 3 14 4 2" xfId="43002" xr:uid="{00000000-0005-0000-0000-00005A8F0000}"/>
    <cellStyle name="Normal 83 3 14 5" xfId="38585" xr:uid="{00000000-0005-0000-0000-00005B8F0000}"/>
    <cellStyle name="Normal 83 3 14 6" xfId="35606" xr:uid="{00000000-0005-0000-0000-00005C8F0000}"/>
    <cellStyle name="Normal 83 3 14 7" xfId="30290" xr:uid="{00000000-0005-0000-0000-00005D8F0000}"/>
    <cellStyle name="Normal 83 3 14 8" xfId="25113" xr:uid="{00000000-0005-0000-0000-00005E8F0000}"/>
    <cellStyle name="Normal 83 3 15" xfId="12972" xr:uid="{00000000-0005-0000-0000-00005F8F0000}"/>
    <cellStyle name="Normal 83 3 15 2" xfId="15375" xr:uid="{00000000-0005-0000-0000-0000608F0000}"/>
    <cellStyle name="Normal 83 3 15 2 2" xfId="43003" xr:uid="{00000000-0005-0000-0000-0000618F0000}"/>
    <cellStyle name="Normal 83 3 15 2 3" xfId="26715" xr:uid="{00000000-0005-0000-0000-0000628F0000}"/>
    <cellStyle name="Normal 83 3 15 3" xfId="40631" xr:uid="{00000000-0005-0000-0000-0000638F0000}"/>
    <cellStyle name="Normal 83 3 15 4" xfId="35483" xr:uid="{00000000-0005-0000-0000-0000648F0000}"/>
    <cellStyle name="Normal 83 3 15 5" xfId="34844" xr:uid="{00000000-0005-0000-0000-0000658F0000}"/>
    <cellStyle name="Normal 83 3 15 6" xfId="25114" xr:uid="{00000000-0005-0000-0000-0000668F0000}"/>
    <cellStyle name="Normal 83 3 16" xfId="12889" xr:uid="{00000000-0005-0000-0000-0000678F0000}"/>
    <cellStyle name="Normal 83 3 16 2" xfId="15319" xr:uid="{00000000-0005-0000-0000-0000688F0000}"/>
    <cellStyle name="Normal 83 3 16 2 2" xfId="42947" xr:uid="{00000000-0005-0000-0000-0000698F0000}"/>
    <cellStyle name="Normal 83 3 16 2 3" xfId="26560" xr:uid="{00000000-0005-0000-0000-00006A8F0000}"/>
    <cellStyle name="Normal 83 3 16 3" xfId="40575" xr:uid="{00000000-0005-0000-0000-00006B8F0000}"/>
    <cellStyle name="Normal 83 3 16 4" xfId="35328" xr:uid="{00000000-0005-0000-0000-00006C8F0000}"/>
    <cellStyle name="Normal 83 3 16 5" xfId="34804" xr:uid="{00000000-0005-0000-0000-00006D8F0000}"/>
    <cellStyle name="Normal 83 3 16 6" xfId="25058" xr:uid="{00000000-0005-0000-0000-00006E8F0000}"/>
    <cellStyle name="Normal 83 3 17" xfId="12901" xr:uid="{00000000-0005-0000-0000-00006F8F0000}"/>
    <cellStyle name="Normal 83 3 17 2" xfId="15327" xr:uid="{00000000-0005-0000-0000-0000708F0000}"/>
    <cellStyle name="Normal 83 3 17 2 2" xfId="42955" xr:uid="{00000000-0005-0000-0000-0000718F0000}"/>
    <cellStyle name="Normal 83 3 17 2 3" xfId="27747" xr:uid="{00000000-0005-0000-0000-0000728F0000}"/>
    <cellStyle name="Normal 83 3 17 3" xfId="40583" xr:uid="{00000000-0005-0000-0000-0000738F0000}"/>
    <cellStyle name="Normal 83 3 17 4" xfId="36514" xr:uid="{00000000-0005-0000-0000-0000748F0000}"/>
    <cellStyle name="Normal 83 3 17 5" xfId="34806" xr:uid="{00000000-0005-0000-0000-0000758F0000}"/>
    <cellStyle name="Normal 83 3 17 6" xfId="25066" xr:uid="{00000000-0005-0000-0000-0000768F0000}"/>
    <cellStyle name="Normal 83 3 18" xfId="12956" xr:uid="{00000000-0005-0000-0000-0000778F0000}"/>
    <cellStyle name="Normal 83 3 18 2" xfId="15366" xr:uid="{00000000-0005-0000-0000-0000788F0000}"/>
    <cellStyle name="Normal 83 3 18 2 2" xfId="42994" xr:uid="{00000000-0005-0000-0000-0000798F0000}"/>
    <cellStyle name="Normal 83 3 18 3" xfId="40622" xr:uid="{00000000-0005-0000-0000-00007A8F0000}"/>
    <cellStyle name="Normal 83 3 18 4" xfId="35170" xr:uid="{00000000-0005-0000-0000-00007B8F0000}"/>
    <cellStyle name="Normal 83 3 18 5" xfId="34838" xr:uid="{00000000-0005-0000-0000-00007C8F0000}"/>
    <cellStyle name="Normal 83 3 18 6" xfId="25105" xr:uid="{00000000-0005-0000-0000-00007D8F0000}"/>
    <cellStyle name="Normal 83 3 19" xfId="13035" xr:uid="{00000000-0005-0000-0000-00007E8F0000}"/>
    <cellStyle name="Normal 83 3 19 2" xfId="15430" xr:uid="{00000000-0005-0000-0000-00007F8F0000}"/>
    <cellStyle name="Normal 83 3 19 2 2" xfId="43058" xr:uid="{00000000-0005-0000-0000-0000808F0000}"/>
    <cellStyle name="Normal 83 3 19 3" xfId="40686" xr:uid="{00000000-0005-0000-0000-0000818F0000}"/>
    <cellStyle name="Normal 83 3 19 4" xfId="36866" xr:uid="{00000000-0005-0000-0000-0000828F0000}"/>
    <cellStyle name="Normal 83 3 19 5" xfId="34876" xr:uid="{00000000-0005-0000-0000-0000838F0000}"/>
    <cellStyle name="Normal 83 3 19 6" xfId="25169" xr:uid="{00000000-0005-0000-0000-0000848F0000}"/>
    <cellStyle name="Normal 83 3 2" xfId="628" xr:uid="{00000000-0005-0000-0000-0000858F0000}"/>
    <cellStyle name="Normal 83 3 2 10" xfId="12882" xr:uid="{00000000-0005-0000-0000-0000868F0000}"/>
    <cellStyle name="Normal 83 3 2 11" xfId="12869" xr:uid="{00000000-0005-0000-0000-0000878F0000}"/>
    <cellStyle name="Normal 83 3 2 12" xfId="12878" xr:uid="{00000000-0005-0000-0000-0000888F0000}"/>
    <cellStyle name="Normal 83 3 2 13" xfId="12888" xr:uid="{00000000-0005-0000-0000-0000898F0000}"/>
    <cellStyle name="Normal 83 3 2 14" xfId="12946" xr:uid="{00000000-0005-0000-0000-00008A8F0000}"/>
    <cellStyle name="Normal 83 3 2 15" xfId="12854" xr:uid="{00000000-0005-0000-0000-00008B8F0000}"/>
    <cellStyle name="Normal 83 3 2 16" xfId="12899" xr:uid="{00000000-0005-0000-0000-00008C8F0000}"/>
    <cellStyle name="Normal 83 3 2 17" xfId="12984" xr:uid="{00000000-0005-0000-0000-00008D8F0000}"/>
    <cellStyle name="Normal 83 3 2 18" xfId="13040" xr:uid="{00000000-0005-0000-0000-00008E8F0000}"/>
    <cellStyle name="Normal 83 3 2 19" xfId="13029" xr:uid="{00000000-0005-0000-0000-00008F8F0000}"/>
    <cellStyle name="Normal 83 3 2 2" xfId="12687" xr:uid="{00000000-0005-0000-0000-0000908F0000}"/>
    <cellStyle name="Normal 83 3 2 20" xfId="13132" xr:uid="{00000000-0005-0000-0000-0000918F0000}"/>
    <cellStyle name="Normal 83 3 2 20 2" xfId="15523" xr:uid="{00000000-0005-0000-0000-0000928F0000}"/>
    <cellStyle name="Normal 83 3 2 20 2 2" xfId="43151" xr:uid="{00000000-0005-0000-0000-0000938F0000}"/>
    <cellStyle name="Normal 83 3 2 20 3" xfId="40779" xr:uid="{00000000-0005-0000-0000-0000948F0000}"/>
    <cellStyle name="Normal 83 3 2 20 4" xfId="34896" xr:uid="{00000000-0005-0000-0000-0000958F0000}"/>
    <cellStyle name="Normal 83 3 2 20 5" xfId="25262" xr:uid="{00000000-0005-0000-0000-0000968F0000}"/>
    <cellStyle name="Normal 83 3 2 21" xfId="13139" xr:uid="{00000000-0005-0000-0000-0000978F0000}"/>
    <cellStyle name="Normal 83 3 2 21 2" xfId="15529" xr:uid="{00000000-0005-0000-0000-0000988F0000}"/>
    <cellStyle name="Normal 83 3 2 21 2 2" xfId="43157" xr:uid="{00000000-0005-0000-0000-0000998F0000}"/>
    <cellStyle name="Normal 83 3 2 21 3" xfId="40785" xr:uid="{00000000-0005-0000-0000-00009A8F0000}"/>
    <cellStyle name="Normal 83 3 2 21 4" xfId="34899" xr:uid="{00000000-0005-0000-0000-00009B8F0000}"/>
    <cellStyle name="Normal 83 3 2 21 5" xfId="25268" xr:uid="{00000000-0005-0000-0000-00009C8F0000}"/>
    <cellStyle name="Normal 83 3 2 22" xfId="12916" xr:uid="{00000000-0005-0000-0000-00009D8F0000}"/>
    <cellStyle name="Normal 83 3 2 22 2" xfId="15339" xr:uid="{00000000-0005-0000-0000-00009E8F0000}"/>
    <cellStyle name="Normal 83 3 2 22 2 2" xfId="42967" xr:uid="{00000000-0005-0000-0000-00009F8F0000}"/>
    <cellStyle name="Normal 83 3 2 22 3" xfId="40595" xr:uid="{00000000-0005-0000-0000-0000A08F0000}"/>
    <cellStyle name="Normal 83 3 2 22 4" xfId="34818" xr:uid="{00000000-0005-0000-0000-0000A18F0000}"/>
    <cellStyle name="Normal 83 3 2 22 5" xfId="25078" xr:uid="{00000000-0005-0000-0000-0000A28F0000}"/>
    <cellStyle name="Normal 83 3 2 23" xfId="12682" xr:uid="{00000000-0005-0000-0000-0000A38F0000}"/>
    <cellStyle name="Normal 83 3 2 23 2" xfId="15159" xr:uid="{00000000-0005-0000-0000-0000A48F0000}"/>
    <cellStyle name="Normal 83 3 2 23 2 2" xfId="42787" xr:uid="{00000000-0005-0000-0000-0000A58F0000}"/>
    <cellStyle name="Normal 83 3 2 23 3" xfId="40415" xr:uid="{00000000-0005-0000-0000-0000A68F0000}"/>
    <cellStyle name="Normal 83 3 2 23 4" xfId="34725" xr:uid="{00000000-0005-0000-0000-0000A78F0000}"/>
    <cellStyle name="Normal 83 3 2 23 5" xfId="24898" xr:uid="{00000000-0005-0000-0000-0000A88F0000}"/>
    <cellStyle name="Normal 83 3 2 24" xfId="17100" xr:uid="{00000000-0005-0000-0000-0000A98F0000}"/>
    <cellStyle name="Normal 83 3 2 3" xfId="12815" xr:uid="{00000000-0005-0000-0000-0000AA8F0000}"/>
    <cellStyle name="Normal 83 3 2 4" xfId="12651" xr:uid="{00000000-0005-0000-0000-0000AB8F0000}"/>
    <cellStyle name="Normal 83 3 2 5" xfId="12820" xr:uid="{00000000-0005-0000-0000-0000AC8F0000}"/>
    <cellStyle name="Normal 83 3 2 6" xfId="12836" xr:uid="{00000000-0005-0000-0000-0000AD8F0000}"/>
    <cellStyle name="Normal 83 3 2 7" xfId="12926" xr:uid="{00000000-0005-0000-0000-0000AE8F0000}"/>
    <cellStyle name="Normal 83 3 2 8" xfId="12932" xr:uid="{00000000-0005-0000-0000-0000AF8F0000}"/>
    <cellStyle name="Normal 83 3 2 9" xfId="12945" xr:uid="{00000000-0005-0000-0000-0000B08F0000}"/>
    <cellStyle name="Normal 83 3 20" xfId="13002" xr:uid="{00000000-0005-0000-0000-0000B18F0000}"/>
    <cellStyle name="Normal 83 3 20 2" xfId="15402" xr:uid="{00000000-0005-0000-0000-0000B28F0000}"/>
    <cellStyle name="Normal 83 3 20 2 2" xfId="43030" xr:uid="{00000000-0005-0000-0000-0000B38F0000}"/>
    <cellStyle name="Normal 83 3 20 3" xfId="40658" xr:uid="{00000000-0005-0000-0000-0000B48F0000}"/>
    <cellStyle name="Normal 83 3 20 4" xfId="34860" xr:uid="{00000000-0005-0000-0000-0000B58F0000}"/>
    <cellStyle name="Normal 83 3 20 5" xfId="25141" xr:uid="{00000000-0005-0000-0000-0000B68F0000}"/>
    <cellStyle name="Normal 83 3 21" xfId="12386" xr:uid="{00000000-0005-0000-0000-0000B78F0000}"/>
    <cellStyle name="Normal 83 3 21 2" xfId="14877" xr:uid="{00000000-0005-0000-0000-0000B88F0000}"/>
    <cellStyle name="Normal 83 3 21 2 2" xfId="42505" xr:uid="{00000000-0005-0000-0000-0000B98F0000}"/>
    <cellStyle name="Normal 83 3 21 3" xfId="40133" xr:uid="{00000000-0005-0000-0000-0000BA8F0000}"/>
    <cellStyle name="Normal 83 3 21 4" xfId="34663" xr:uid="{00000000-0005-0000-0000-0000BB8F0000}"/>
    <cellStyle name="Normal 83 3 21 5" xfId="24613" xr:uid="{00000000-0005-0000-0000-0000BC8F0000}"/>
    <cellStyle name="Normal 83 3 22" xfId="11757" xr:uid="{00000000-0005-0000-0000-0000BD8F0000}"/>
    <cellStyle name="Normal 83 3 22 2" xfId="39510" xr:uid="{00000000-0005-0000-0000-0000BE8F0000}"/>
    <cellStyle name="Normal 83 3 22 3" xfId="34034" xr:uid="{00000000-0005-0000-0000-0000BF8F0000}"/>
    <cellStyle name="Normal 83 3 22 4" xfId="26386" xr:uid="{00000000-0005-0000-0000-0000C08F0000}"/>
    <cellStyle name="Normal 83 3 23" xfId="14248" xr:uid="{00000000-0005-0000-0000-0000C18F0000}"/>
    <cellStyle name="Normal 83 3 23 2" xfId="41876" xr:uid="{00000000-0005-0000-0000-0000C28F0000}"/>
    <cellStyle name="Normal 83 3 23 3" xfId="22734" xr:uid="{00000000-0005-0000-0000-0000C38F0000}"/>
    <cellStyle name="Normal 83 3 24" xfId="16621" xr:uid="{00000000-0005-0000-0000-0000C48F0000}"/>
    <cellStyle name="Normal 83 3 24 2" xfId="44249" xr:uid="{00000000-0005-0000-0000-0000C58F0000}"/>
    <cellStyle name="Normal 83 3 25" xfId="10338" xr:uid="{00000000-0005-0000-0000-0000C68F0000}"/>
    <cellStyle name="Normal 83 3 25 2" xfId="38109" xr:uid="{00000000-0005-0000-0000-0000C78F0000}"/>
    <cellStyle name="Normal 83 3 26" xfId="17116" xr:uid="{00000000-0005-0000-0000-0000C88F0000}"/>
    <cellStyle name="Normal 83 3 26 2" xfId="35017" xr:uid="{00000000-0005-0000-0000-0000C98F0000}"/>
    <cellStyle name="Normal 83 3 27" xfId="8466" xr:uid="{00000000-0005-0000-0000-0000CA8F0000}"/>
    <cellStyle name="Normal 83 3 27 2" xfId="32162" xr:uid="{00000000-0005-0000-0000-0000CB8F0000}"/>
    <cellStyle name="Normal 83 3 28" xfId="6594" xr:uid="{00000000-0005-0000-0000-0000CC8F0000}"/>
    <cellStyle name="Normal 83 3 28 2" xfId="28418" xr:uid="{00000000-0005-0000-0000-0000CD8F0000}"/>
    <cellStyle name="Normal 83 3 29" xfId="4722" xr:uid="{00000000-0005-0000-0000-0000CE8F0000}"/>
    <cellStyle name="Normal 83 3 29 2" xfId="20862" xr:uid="{00000000-0005-0000-0000-0000CF8F0000}"/>
    <cellStyle name="Normal 83 3 3" xfId="638" xr:uid="{00000000-0005-0000-0000-0000D08F0000}"/>
    <cellStyle name="Normal 83 3 30" xfId="2850" xr:uid="{00000000-0005-0000-0000-0000D18F0000}"/>
    <cellStyle name="Normal 83 3 31" xfId="18990" xr:uid="{00000000-0005-0000-0000-0000D28F0000}"/>
    <cellStyle name="Normal 83 3 4" xfId="650" xr:uid="{00000000-0005-0000-0000-0000D38F0000}"/>
    <cellStyle name="Normal 83 3 4 10" xfId="11774" xr:uid="{00000000-0005-0000-0000-0000D48F0000}"/>
    <cellStyle name="Normal 83 3 4 10 2" xfId="39527" xr:uid="{00000000-0005-0000-0000-0000D58F0000}"/>
    <cellStyle name="Normal 83 3 4 10 3" xfId="36883" xr:uid="{00000000-0005-0000-0000-0000D68F0000}"/>
    <cellStyle name="Normal 83 3 4 10 4" xfId="30307" xr:uid="{00000000-0005-0000-0000-0000D78F0000}"/>
    <cellStyle name="Normal 83 3 4 10 5" xfId="24630" xr:uid="{00000000-0005-0000-0000-0000D88F0000}"/>
    <cellStyle name="Normal 83 3 4 11" xfId="14265" xr:uid="{00000000-0005-0000-0000-0000D98F0000}"/>
    <cellStyle name="Normal 83 3 4 11 2" xfId="41893" xr:uid="{00000000-0005-0000-0000-0000DA8F0000}"/>
    <cellStyle name="Normal 83 3 4 11 3" xfId="34051" xr:uid="{00000000-0005-0000-0000-0000DB8F0000}"/>
    <cellStyle name="Normal 83 3 4 11 4" xfId="26404" xr:uid="{00000000-0005-0000-0000-0000DC8F0000}"/>
    <cellStyle name="Normal 83 3 4 12" xfId="16638" xr:uid="{00000000-0005-0000-0000-0000DD8F0000}"/>
    <cellStyle name="Normal 83 3 4 12 2" xfId="44266" xr:uid="{00000000-0005-0000-0000-0000DE8F0000}"/>
    <cellStyle name="Normal 83 3 4 12 3" xfId="22751" xr:uid="{00000000-0005-0000-0000-0000DF8F0000}"/>
    <cellStyle name="Normal 83 3 4 13" xfId="10355" xr:uid="{00000000-0005-0000-0000-0000E08F0000}"/>
    <cellStyle name="Normal 83 3 4 13 2" xfId="38126" xr:uid="{00000000-0005-0000-0000-0000E18F0000}"/>
    <cellStyle name="Normal 83 3 4 14" xfId="17133" xr:uid="{00000000-0005-0000-0000-0000E28F0000}"/>
    <cellStyle name="Normal 83 3 4 14 2" xfId="35034" xr:uid="{00000000-0005-0000-0000-0000E38F0000}"/>
    <cellStyle name="Normal 83 3 4 15" xfId="8483" xr:uid="{00000000-0005-0000-0000-0000E48F0000}"/>
    <cellStyle name="Normal 83 3 4 15 2" xfId="32179" xr:uid="{00000000-0005-0000-0000-0000E58F0000}"/>
    <cellStyle name="Normal 83 3 4 16" xfId="6611" xr:uid="{00000000-0005-0000-0000-0000E68F0000}"/>
    <cellStyle name="Normal 83 3 4 16 2" xfId="28435" xr:uid="{00000000-0005-0000-0000-0000E78F0000}"/>
    <cellStyle name="Normal 83 3 4 17" xfId="4739" xr:uid="{00000000-0005-0000-0000-0000E88F0000}"/>
    <cellStyle name="Normal 83 3 4 17 2" xfId="20879" xr:uid="{00000000-0005-0000-0000-0000E98F0000}"/>
    <cellStyle name="Normal 83 3 4 18" xfId="2867" xr:uid="{00000000-0005-0000-0000-0000EA8F0000}"/>
    <cellStyle name="Normal 83 3 4 19" xfId="19007" xr:uid="{00000000-0005-0000-0000-0000EB8F0000}"/>
    <cellStyle name="Normal 83 3 4 2" xfId="1083" xr:uid="{00000000-0005-0000-0000-0000EC8F0000}"/>
    <cellStyle name="Normal 83 3 4 2 10" xfId="16727" xr:uid="{00000000-0005-0000-0000-0000ED8F0000}"/>
    <cellStyle name="Normal 83 3 4 2 10 2" xfId="44355" xr:uid="{00000000-0005-0000-0000-0000EE8F0000}"/>
    <cellStyle name="Normal 83 3 4 2 10 3" xfId="22840" xr:uid="{00000000-0005-0000-0000-0000EF8F0000}"/>
    <cellStyle name="Normal 83 3 4 2 11" xfId="10444" xr:uid="{00000000-0005-0000-0000-0000F08F0000}"/>
    <cellStyle name="Normal 83 3 4 2 11 2" xfId="38215" xr:uid="{00000000-0005-0000-0000-0000F18F0000}"/>
    <cellStyle name="Normal 83 3 4 2 12" xfId="17222" xr:uid="{00000000-0005-0000-0000-0000F28F0000}"/>
    <cellStyle name="Normal 83 3 4 2 12 2" xfId="35123" xr:uid="{00000000-0005-0000-0000-0000F38F0000}"/>
    <cellStyle name="Normal 83 3 4 2 13" xfId="8572" xr:uid="{00000000-0005-0000-0000-0000F48F0000}"/>
    <cellStyle name="Normal 83 3 4 2 13 2" xfId="32268" xr:uid="{00000000-0005-0000-0000-0000F58F0000}"/>
    <cellStyle name="Normal 83 3 4 2 14" xfId="6700" xr:uid="{00000000-0005-0000-0000-0000F68F0000}"/>
    <cellStyle name="Normal 83 3 4 2 14 2" xfId="28524" xr:uid="{00000000-0005-0000-0000-0000F78F0000}"/>
    <cellStyle name="Normal 83 3 4 2 15" xfId="4828" xr:uid="{00000000-0005-0000-0000-0000F88F0000}"/>
    <cellStyle name="Normal 83 3 4 2 15 2" xfId="20968" xr:uid="{00000000-0005-0000-0000-0000F98F0000}"/>
    <cellStyle name="Normal 83 3 4 2 16" xfId="2956" xr:uid="{00000000-0005-0000-0000-0000FA8F0000}"/>
    <cellStyle name="Normal 83 3 4 2 17" xfId="19096" xr:uid="{00000000-0005-0000-0000-0000FB8F0000}"/>
    <cellStyle name="Normal 83 3 4 2 2" xfId="1406" xr:uid="{00000000-0005-0000-0000-0000FC8F0000}"/>
    <cellStyle name="Normal 83 3 4 2 2 10" xfId="8895" xr:uid="{00000000-0005-0000-0000-0000FD8F0000}"/>
    <cellStyle name="Normal 83 3 4 2 2 10 2" xfId="32591" xr:uid="{00000000-0005-0000-0000-0000FE8F0000}"/>
    <cellStyle name="Normal 83 3 4 2 2 11" xfId="7023" xr:uid="{00000000-0005-0000-0000-0000FF8F0000}"/>
    <cellStyle name="Normal 83 3 4 2 2 11 2" xfId="28847" xr:uid="{00000000-0005-0000-0000-000000900000}"/>
    <cellStyle name="Normal 83 3 4 2 2 12" xfId="5151" xr:uid="{00000000-0005-0000-0000-000001900000}"/>
    <cellStyle name="Normal 83 3 4 2 2 12 2" xfId="21291" xr:uid="{00000000-0005-0000-0000-000002900000}"/>
    <cellStyle name="Normal 83 3 4 2 2 13" xfId="3279" xr:uid="{00000000-0005-0000-0000-000003900000}"/>
    <cellStyle name="Normal 83 3 4 2 2 14" xfId="19419" xr:uid="{00000000-0005-0000-0000-000004900000}"/>
    <cellStyle name="Normal 83 3 4 2 2 2" xfId="2289" xr:uid="{00000000-0005-0000-0000-000005900000}"/>
    <cellStyle name="Normal 83 3 4 2 2 2 10" xfId="4162" xr:uid="{00000000-0005-0000-0000-000006900000}"/>
    <cellStyle name="Normal 83 3 4 2 2 2 11" xfId="20302" xr:uid="{00000000-0005-0000-0000-000007900000}"/>
    <cellStyle name="Normal 83 3 4 2 2 2 2" xfId="2833" xr:uid="{00000000-0005-0000-0000-000008900000}"/>
    <cellStyle name="Normal 83 3 4 2 2 2 2 2" xfId="16265" xr:uid="{00000000-0005-0000-0000-000009900000}"/>
    <cellStyle name="Normal 83 3 4 2 2 2 2 2 2" xfId="43893" xr:uid="{00000000-0005-0000-0000-00000A900000}"/>
    <cellStyle name="Normal 83 3 4 2 2 2 2 2 3" xfId="38092" xr:uid="{00000000-0005-0000-0000-00000B900000}"/>
    <cellStyle name="Normal 83 3 4 2 2 2 2 2 4" xfId="32145" xr:uid="{00000000-0005-0000-0000-00000C900000}"/>
    <cellStyle name="Normal 83 3 4 2 2 2 2 2 5" xfId="26004" xr:uid="{00000000-0005-0000-0000-00000D900000}"/>
    <cellStyle name="Normal 83 3 4 2 2 2 2 3" xfId="13894" xr:uid="{00000000-0005-0000-0000-00000E900000}"/>
    <cellStyle name="Normal 83 3 4 2 2 2 2 3 2" xfId="41522" xr:uid="{00000000-0005-0000-0000-00000F900000}"/>
    <cellStyle name="Normal 83 3 4 2 2 2 2 3 3" xfId="27730" xr:uid="{00000000-0005-0000-0000-000010900000}"/>
    <cellStyle name="Normal 83 3 4 2 2 2 2 4" xfId="18971" xr:uid="{00000000-0005-0000-0000-000011900000}"/>
    <cellStyle name="Normal 83 3 4 2 2 2 2 4 2" xfId="36497" xr:uid="{00000000-0005-0000-0000-000012900000}"/>
    <cellStyle name="Normal 83 3 4 2 2 2 2 4 3" xfId="24589" xr:uid="{00000000-0005-0000-0000-000013900000}"/>
    <cellStyle name="Normal 83 3 4 2 2 2 2 5" xfId="10321" xr:uid="{00000000-0005-0000-0000-000014900000}"/>
    <cellStyle name="Normal 83 3 4 2 2 2 2 5 2" xfId="34017" xr:uid="{00000000-0005-0000-0000-000015900000}"/>
    <cellStyle name="Normal 83 3 4 2 2 2 2 6" xfId="8449" xr:uid="{00000000-0005-0000-0000-000016900000}"/>
    <cellStyle name="Normal 83 3 4 2 2 2 2 6 2" xfId="30273" xr:uid="{00000000-0005-0000-0000-000017900000}"/>
    <cellStyle name="Normal 83 3 4 2 2 2 2 7" xfId="6577" xr:uid="{00000000-0005-0000-0000-000018900000}"/>
    <cellStyle name="Normal 83 3 4 2 2 2 2 7 2" xfId="22717" xr:uid="{00000000-0005-0000-0000-000019900000}"/>
    <cellStyle name="Normal 83 3 4 2 2 2 2 8" xfId="4705" xr:uid="{00000000-0005-0000-0000-00001A900000}"/>
    <cellStyle name="Normal 83 3 4 2 2 2 2 9" xfId="20845" xr:uid="{00000000-0005-0000-0000-00001B900000}"/>
    <cellStyle name="Normal 83 3 4 2 2 2 3" xfId="13431" xr:uid="{00000000-0005-0000-0000-00001C900000}"/>
    <cellStyle name="Normal 83 3 4 2 2 2 3 2" xfId="41059" xr:uid="{00000000-0005-0000-0000-00001D900000}"/>
    <cellStyle name="Normal 83 3 4 2 2 2 3 3" xfId="37549" xr:uid="{00000000-0005-0000-0000-00001E900000}"/>
    <cellStyle name="Normal 83 3 4 2 2 2 3 4" xfId="31602" xr:uid="{00000000-0005-0000-0000-00001F900000}"/>
    <cellStyle name="Normal 83 3 4 2 2 2 3 5" xfId="25541" xr:uid="{00000000-0005-0000-0000-000020900000}"/>
    <cellStyle name="Normal 83 3 4 2 2 2 4" xfId="15802" xr:uid="{00000000-0005-0000-0000-000021900000}"/>
    <cellStyle name="Normal 83 3 4 2 2 2 4 2" xfId="43430" xr:uid="{00000000-0005-0000-0000-000022900000}"/>
    <cellStyle name="Normal 83 3 4 2 2 2 4 3" xfId="27238" xr:uid="{00000000-0005-0000-0000-000023900000}"/>
    <cellStyle name="Normal 83 3 4 2 2 2 5" xfId="11622" xr:uid="{00000000-0005-0000-0000-000024900000}"/>
    <cellStyle name="Normal 83 3 4 2 2 2 5 2" xfId="39385" xr:uid="{00000000-0005-0000-0000-000025900000}"/>
    <cellStyle name="Normal 83 3 4 2 2 2 5 3" xfId="24046" xr:uid="{00000000-0005-0000-0000-000026900000}"/>
    <cellStyle name="Normal 83 3 4 2 2 2 6" xfId="18428" xr:uid="{00000000-0005-0000-0000-000027900000}"/>
    <cellStyle name="Normal 83 3 4 2 2 2 6 2" xfId="36005" xr:uid="{00000000-0005-0000-0000-000028900000}"/>
    <cellStyle name="Normal 83 3 4 2 2 2 7" xfId="9778" xr:uid="{00000000-0005-0000-0000-000029900000}"/>
    <cellStyle name="Normal 83 3 4 2 2 2 7 2" xfId="33474" xr:uid="{00000000-0005-0000-0000-00002A900000}"/>
    <cellStyle name="Normal 83 3 4 2 2 2 8" xfId="7906" xr:uid="{00000000-0005-0000-0000-00002B900000}"/>
    <cellStyle name="Normal 83 3 4 2 2 2 8 2" xfId="29730" xr:uid="{00000000-0005-0000-0000-00002C900000}"/>
    <cellStyle name="Normal 83 3 4 2 2 2 9" xfId="6034" xr:uid="{00000000-0005-0000-0000-00002D900000}"/>
    <cellStyle name="Normal 83 3 4 2 2 2 9 2" xfId="22174" xr:uid="{00000000-0005-0000-0000-00002E900000}"/>
    <cellStyle name="Normal 83 3 4 2 2 3" xfId="2582" xr:uid="{00000000-0005-0000-0000-00002F900000}"/>
    <cellStyle name="Normal 83 3 4 2 2 3 10" xfId="20594" xr:uid="{00000000-0005-0000-0000-000030900000}"/>
    <cellStyle name="Normal 83 3 4 2 2 3 2" xfId="13655" xr:uid="{00000000-0005-0000-0000-000031900000}"/>
    <cellStyle name="Normal 83 3 4 2 2 3 2 2" xfId="41283" xr:uid="{00000000-0005-0000-0000-000032900000}"/>
    <cellStyle name="Normal 83 3 4 2 2 3 2 3" xfId="37841" xr:uid="{00000000-0005-0000-0000-000033900000}"/>
    <cellStyle name="Normal 83 3 4 2 2 3 2 4" xfId="31894" xr:uid="{00000000-0005-0000-0000-000034900000}"/>
    <cellStyle name="Normal 83 3 4 2 2 3 2 5" xfId="25765" xr:uid="{00000000-0005-0000-0000-000035900000}"/>
    <cellStyle name="Normal 83 3 4 2 2 3 3" xfId="16026" xr:uid="{00000000-0005-0000-0000-000036900000}"/>
    <cellStyle name="Normal 83 3 4 2 2 3 3 2" xfId="43654" xr:uid="{00000000-0005-0000-0000-000037900000}"/>
    <cellStyle name="Normal 83 3 4 2 2 3 3 3" xfId="27481" xr:uid="{00000000-0005-0000-0000-000038900000}"/>
    <cellStyle name="Normal 83 3 4 2 2 3 4" xfId="11243" xr:uid="{00000000-0005-0000-0000-000039900000}"/>
    <cellStyle name="Normal 83 3 4 2 2 3 4 2" xfId="39014" xr:uid="{00000000-0005-0000-0000-00003A900000}"/>
    <cellStyle name="Normal 83 3 4 2 2 3 4 3" xfId="24338" xr:uid="{00000000-0005-0000-0000-00003B900000}"/>
    <cellStyle name="Normal 83 3 4 2 2 3 5" xfId="18720" xr:uid="{00000000-0005-0000-0000-00003C900000}"/>
    <cellStyle name="Normal 83 3 4 2 2 3 5 2" xfId="36248" xr:uid="{00000000-0005-0000-0000-00003D900000}"/>
    <cellStyle name="Normal 83 3 4 2 2 3 6" xfId="10070" xr:uid="{00000000-0005-0000-0000-00003E900000}"/>
    <cellStyle name="Normal 83 3 4 2 2 3 6 2" xfId="33766" xr:uid="{00000000-0005-0000-0000-00003F900000}"/>
    <cellStyle name="Normal 83 3 4 2 2 3 7" xfId="8198" xr:uid="{00000000-0005-0000-0000-000040900000}"/>
    <cellStyle name="Normal 83 3 4 2 2 3 7 2" xfId="30022" xr:uid="{00000000-0005-0000-0000-000041900000}"/>
    <cellStyle name="Normal 83 3 4 2 2 3 8" xfId="6326" xr:uid="{00000000-0005-0000-0000-000042900000}"/>
    <cellStyle name="Normal 83 3 4 2 2 3 8 2" xfId="22466" xr:uid="{00000000-0005-0000-0000-000043900000}"/>
    <cellStyle name="Normal 83 3 4 2 2 3 9" xfId="4454" xr:uid="{00000000-0005-0000-0000-000044900000}"/>
    <cellStyle name="Normal 83 3 4 2 2 4" xfId="2038" xr:uid="{00000000-0005-0000-0000-000045900000}"/>
    <cellStyle name="Normal 83 3 4 2 2 4 2" xfId="15485" xr:uid="{00000000-0005-0000-0000-000046900000}"/>
    <cellStyle name="Normal 83 3 4 2 2 4 2 2" xfId="43113" xr:uid="{00000000-0005-0000-0000-000047900000}"/>
    <cellStyle name="Normal 83 3 4 2 2 4 2 3" xfId="31351" xr:uid="{00000000-0005-0000-0000-000048900000}"/>
    <cellStyle name="Normal 83 3 4 2 2 4 2 4" xfId="28328" xr:uid="{00000000-0005-0000-0000-000049900000}"/>
    <cellStyle name="Normal 83 3 4 2 2 4 3" xfId="13092" xr:uid="{00000000-0005-0000-0000-00004A900000}"/>
    <cellStyle name="Normal 83 3 4 2 2 4 3 2" xfId="40741" xr:uid="{00000000-0005-0000-0000-00004B900000}"/>
    <cellStyle name="Normal 83 3 4 2 2 4 3 3" xfId="23795" xr:uid="{00000000-0005-0000-0000-00004C900000}"/>
    <cellStyle name="Normal 83 3 4 2 2 4 4" xfId="18177" xr:uid="{00000000-0005-0000-0000-00004D900000}"/>
    <cellStyle name="Normal 83 3 4 2 2 4 4 2" xfId="37298" xr:uid="{00000000-0005-0000-0000-00004E900000}"/>
    <cellStyle name="Normal 83 3 4 2 2 4 5" xfId="9527" xr:uid="{00000000-0005-0000-0000-00004F900000}"/>
    <cellStyle name="Normal 83 3 4 2 2 4 5 2" xfId="33223" xr:uid="{00000000-0005-0000-0000-000050900000}"/>
    <cellStyle name="Normal 83 3 4 2 2 4 6" xfId="7655" xr:uid="{00000000-0005-0000-0000-000051900000}"/>
    <cellStyle name="Normal 83 3 4 2 2 4 6 2" xfId="29479" xr:uid="{00000000-0005-0000-0000-000052900000}"/>
    <cellStyle name="Normal 83 3 4 2 2 4 7" xfId="5783" xr:uid="{00000000-0005-0000-0000-000053900000}"/>
    <cellStyle name="Normal 83 3 4 2 2 4 7 2" xfId="21923" xr:uid="{00000000-0005-0000-0000-000054900000}"/>
    <cellStyle name="Normal 83 3 4 2 2 4 8" xfId="3911" xr:uid="{00000000-0005-0000-0000-000055900000}"/>
    <cellStyle name="Normal 83 3 4 2 2 4 9" xfId="20051" xr:uid="{00000000-0005-0000-0000-000056900000}"/>
    <cellStyle name="Normal 83 3 4 2 2 5" xfId="12339" xr:uid="{00000000-0005-0000-0000-000057900000}"/>
    <cellStyle name="Normal 83 3 4 2 2 5 2" xfId="40086" xr:uid="{00000000-0005-0000-0000-000058900000}"/>
    <cellStyle name="Normal 83 3 4 2 2 5 3" xfId="30719" xr:uid="{00000000-0005-0000-0000-000059900000}"/>
    <cellStyle name="Normal 83 3 4 2 2 5 4" xfId="25224" xr:uid="{00000000-0005-0000-0000-00005A900000}"/>
    <cellStyle name="Normal 83 3 4 2 2 6" xfId="14830" xr:uid="{00000000-0005-0000-0000-00005B900000}"/>
    <cellStyle name="Normal 83 3 4 2 2 6 2" xfId="42458" xr:uid="{00000000-0005-0000-0000-00005C900000}"/>
    <cellStyle name="Normal 83 3 4 2 2 6 3" xfId="34616" xr:uid="{00000000-0005-0000-0000-00005D900000}"/>
    <cellStyle name="Normal 83 3 4 2 2 6 4" xfId="26872" xr:uid="{00000000-0005-0000-0000-00005E900000}"/>
    <cellStyle name="Normal 83 3 4 2 2 7" xfId="17050" xr:uid="{00000000-0005-0000-0000-00005F900000}"/>
    <cellStyle name="Normal 83 3 4 2 2 7 2" xfId="44678" xr:uid="{00000000-0005-0000-0000-000060900000}"/>
    <cellStyle name="Normal 83 3 4 2 2 7 3" xfId="23163" xr:uid="{00000000-0005-0000-0000-000061900000}"/>
    <cellStyle name="Normal 83 3 4 2 2 8" xfId="10767" xr:uid="{00000000-0005-0000-0000-000062900000}"/>
    <cellStyle name="Normal 83 3 4 2 2 8 2" xfId="38538" xr:uid="{00000000-0005-0000-0000-000063900000}"/>
    <cellStyle name="Normal 83 3 4 2 2 9" xfId="17545" xr:uid="{00000000-0005-0000-0000-000064900000}"/>
    <cellStyle name="Normal 83 3 4 2 2 9 2" xfId="35640" xr:uid="{00000000-0005-0000-0000-000065900000}"/>
    <cellStyle name="Normal 83 3 4 2 3" xfId="1236" xr:uid="{00000000-0005-0000-0000-000066900000}"/>
    <cellStyle name="Normal 83 3 4 2 3 10" xfId="6853" xr:uid="{00000000-0005-0000-0000-000067900000}"/>
    <cellStyle name="Normal 83 3 4 2 3 10 2" xfId="28677" xr:uid="{00000000-0005-0000-0000-000068900000}"/>
    <cellStyle name="Normal 83 3 4 2 3 11" xfId="4981" xr:uid="{00000000-0005-0000-0000-000069900000}"/>
    <cellStyle name="Normal 83 3 4 2 3 11 2" xfId="21121" xr:uid="{00000000-0005-0000-0000-00006A900000}"/>
    <cellStyle name="Normal 83 3 4 2 3 12" xfId="3109" xr:uid="{00000000-0005-0000-0000-00006B900000}"/>
    <cellStyle name="Normal 83 3 4 2 3 13" xfId="19249" xr:uid="{00000000-0005-0000-0000-00006C900000}"/>
    <cellStyle name="Normal 83 3 4 2 3 2" xfId="2735" xr:uid="{00000000-0005-0000-0000-00006D900000}"/>
    <cellStyle name="Normal 83 3 4 2 3 2 10" xfId="20747" xr:uid="{00000000-0005-0000-0000-00006E900000}"/>
    <cellStyle name="Normal 83 3 4 2 3 2 2" xfId="13800" xr:uid="{00000000-0005-0000-0000-00006F900000}"/>
    <cellStyle name="Normal 83 3 4 2 3 2 2 2" xfId="41428" xr:uid="{00000000-0005-0000-0000-000070900000}"/>
    <cellStyle name="Normal 83 3 4 2 3 2 2 3" xfId="37994" xr:uid="{00000000-0005-0000-0000-000071900000}"/>
    <cellStyle name="Normal 83 3 4 2 3 2 2 4" xfId="32047" xr:uid="{00000000-0005-0000-0000-000072900000}"/>
    <cellStyle name="Normal 83 3 4 2 3 2 2 5" xfId="25910" xr:uid="{00000000-0005-0000-0000-000073900000}"/>
    <cellStyle name="Normal 83 3 4 2 3 2 3" xfId="16171" xr:uid="{00000000-0005-0000-0000-000074900000}"/>
    <cellStyle name="Normal 83 3 4 2 3 2 3 2" xfId="43799" xr:uid="{00000000-0005-0000-0000-000075900000}"/>
    <cellStyle name="Normal 83 3 4 2 3 2 3 3" xfId="27634" xr:uid="{00000000-0005-0000-0000-000076900000}"/>
    <cellStyle name="Normal 83 3 4 2 3 2 4" xfId="11073" xr:uid="{00000000-0005-0000-0000-000077900000}"/>
    <cellStyle name="Normal 83 3 4 2 3 2 4 2" xfId="38844" xr:uid="{00000000-0005-0000-0000-000078900000}"/>
    <cellStyle name="Normal 83 3 4 2 3 2 4 3" xfId="24491" xr:uid="{00000000-0005-0000-0000-000079900000}"/>
    <cellStyle name="Normal 83 3 4 2 3 2 5" xfId="18873" xr:uid="{00000000-0005-0000-0000-00007A900000}"/>
    <cellStyle name="Normal 83 3 4 2 3 2 5 2" xfId="36401" xr:uid="{00000000-0005-0000-0000-00007B900000}"/>
    <cellStyle name="Normal 83 3 4 2 3 2 6" xfId="10223" xr:uid="{00000000-0005-0000-0000-00007C900000}"/>
    <cellStyle name="Normal 83 3 4 2 3 2 6 2" xfId="33919" xr:uid="{00000000-0005-0000-0000-00007D900000}"/>
    <cellStyle name="Normal 83 3 4 2 3 2 7" xfId="8351" xr:uid="{00000000-0005-0000-0000-00007E900000}"/>
    <cellStyle name="Normal 83 3 4 2 3 2 7 2" xfId="30175" xr:uid="{00000000-0005-0000-0000-00007F900000}"/>
    <cellStyle name="Normal 83 3 4 2 3 2 8" xfId="6479" xr:uid="{00000000-0005-0000-0000-000080900000}"/>
    <cellStyle name="Normal 83 3 4 2 3 2 8 2" xfId="22619" xr:uid="{00000000-0005-0000-0000-000081900000}"/>
    <cellStyle name="Normal 83 3 4 2 3 2 9" xfId="4607" xr:uid="{00000000-0005-0000-0000-000082900000}"/>
    <cellStyle name="Normal 83 3 4 2 3 3" xfId="2191" xr:uid="{00000000-0005-0000-0000-000083900000}"/>
    <cellStyle name="Normal 83 3 4 2 3 3 2" xfId="15138" xr:uid="{00000000-0005-0000-0000-000084900000}"/>
    <cellStyle name="Normal 83 3 4 2 3 3 2 2" xfId="42766" xr:uid="{00000000-0005-0000-0000-000085900000}"/>
    <cellStyle name="Normal 83 3 4 2 3 3 2 3" xfId="31504" xr:uid="{00000000-0005-0000-0000-000086900000}"/>
    <cellStyle name="Normal 83 3 4 2 3 3 2 4" xfId="28395" xr:uid="{00000000-0005-0000-0000-000087900000}"/>
    <cellStyle name="Normal 83 3 4 2 3 3 3" xfId="12659" xr:uid="{00000000-0005-0000-0000-000088900000}"/>
    <cellStyle name="Normal 83 3 4 2 3 3 3 2" xfId="40394" xr:uid="{00000000-0005-0000-0000-000089900000}"/>
    <cellStyle name="Normal 83 3 4 2 3 3 3 3" xfId="23948" xr:uid="{00000000-0005-0000-0000-00008A900000}"/>
    <cellStyle name="Normal 83 3 4 2 3 3 4" xfId="18330" xr:uid="{00000000-0005-0000-0000-00008B900000}"/>
    <cellStyle name="Normal 83 3 4 2 3 3 4 2" xfId="37451" xr:uid="{00000000-0005-0000-0000-00008C900000}"/>
    <cellStyle name="Normal 83 3 4 2 3 3 5" xfId="9680" xr:uid="{00000000-0005-0000-0000-00008D900000}"/>
    <cellStyle name="Normal 83 3 4 2 3 3 5 2" xfId="33376" xr:uid="{00000000-0005-0000-0000-00008E900000}"/>
    <cellStyle name="Normal 83 3 4 2 3 3 6" xfId="7808" xr:uid="{00000000-0005-0000-0000-00008F900000}"/>
    <cellStyle name="Normal 83 3 4 2 3 3 6 2" xfId="29632" xr:uid="{00000000-0005-0000-0000-000090900000}"/>
    <cellStyle name="Normal 83 3 4 2 3 3 7" xfId="5936" xr:uid="{00000000-0005-0000-0000-000091900000}"/>
    <cellStyle name="Normal 83 3 4 2 3 3 7 2" xfId="22076" xr:uid="{00000000-0005-0000-0000-000092900000}"/>
    <cellStyle name="Normal 83 3 4 2 3 3 8" xfId="4064" xr:uid="{00000000-0005-0000-0000-000093900000}"/>
    <cellStyle name="Normal 83 3 4 2 3 3 9" xfId="20204" xr:uid="{00000000-0005-0000-0000-000094900000}"/>
    <cellStyle name="Normal 83 3 4 2 3 4" xfId="12169" xr:uid="{00000000-0005-0000-0000-000095900000}"/>
    <cellStyle name="Normal 83 3 4 2 3 4 2" xfId="39916" xr:uid="{00000000-0005-0000-0000-000096900000}"/>
    <cellStyle name="Normal 83 3 4 2 3 4 3" xfId="30549" xr:uid="{00000000-0005-0000-0000-000097900000}"/>
    <cellStyle name="Normal 83 3 4 2 3 4 4" xfId="24877" xr:uid="{00000000-0005-0000-0000-000098900000}"/>
    <cellStyle name="Normal 83 3 4 2 3 5" xfId="14660" xr:uid="{00000000-0005-0000-0000-000099900000}"/>
    <cellStyle name="Normal 83 3 4 2 3 5 2" xfId="42288" xr:uid="{00000000-0005-0000-0000-00009A900000}"/>
    <cellStyle name="Normal 83 3 4 2 3 5 3" xfId="34446" xr:uid="{00000000-0005-0000-0000-00009B900000}"/>
    <cellStyle name="Normal 83 3 4 2 3 5 4" xfId="26668" xr:uid="{00000000-0005-0000-0000-00009C900000}"/>
    <cellStyle name="Normal 83 3 4 2 3 6" xfId="16880" xr:uid="{00000000-0005-0000-0000-00009D900000}"/>
    <cellStyle name="Normal 83 3 4 2 3 6 2" xfId="44508" xr:uid="{00000000-0005-0000-0000-00009E900000}"/>
    <cellStyle name="Normal 83 3 4 2 3 6 3" xfId="22993" xr:uid="{00000000-0005-0000-0000-00009F900000}"/>
    <cellStyle name="Normal 83 3 4 2 3 7" xfId="10597" xr:uid="{00000000-0005-0000-0000-0000A0900000}"/>
    <cellStyle name="Normal 83 3 4 2 3 7 2" xfId="38368" xr:uid="{00000000-0005-0000-0000-0000A1900000}"/>
    <cellStyle name="Normal 83 3 4 2 3 8" xfId="17375" xr:uid="{00000000-0005-0000-0000-0000A2900000}"/>
    <cellStyle name="Normal 83 3 4 2 3 8 2" xfId="35436" xr:uid="{00000000-0005-0000-0000-0000A3900000}"/>
    <cellStyle name="Normal 83 3 4 2 3 9" xfId="8725" xr:uid="{00000000-0005-0000-0000-0000A4900000}"/>
    <cellStyle name="Normal 83 3 4 2 3 9 2" xfId="32421" xr:uid="{00000000-0005-0000-0000-0000A5900000}"/>
    <cellStyle name="Normal 83 3 4 2 4" xfId="1869" xr:uid="{00000000-0005-0000-0000-0000A6900000}"/>
    <cellStyle name="Normal 83 3 4 2 4 10" xfId="3742" xr:uid="{00000000-0005-0000-0000-0000A7900000}"/>
    <cellStyle name="Normal 83 3 4 2 4 11" xfId="19882" xr:uid="{00000000-0005-0000-0000-0000A8900000}"/>
    <cellStyle name="Normal 83 3 4 2 4 2" xfId="13288" xr:uid="{00000000-0005-0000-0000-0000A9900000}"/>
    <cellStyle name="Normal 83 3 4 2 4 2 2" xfId="15659" xr:uid="{00000000-0005-0000-0000-0000AA900000}"/>
    <cellStyle name="Normal 83 3 4 2 4 2 2 2" xfId="43287" xr:uid="{00000000-0005-0000-0000-0000AB900000}"/>
    <cellStyle name="Normal 83 3 4 2 4 2 3" xfId="40916" xr:uid="{00000000-0005-0000-0000-0000AC900000}"/>
    <cellStyle name="Normal 83 3 4 2 4 2 4" xfId="37129" xr:uid="{00000000-0005-0000-0000-0000AD900000}"/>
    <cellStyle name="Normal 83 3 4 2 4 2 5" xfId="31182" xr:uid="{00000000-0005-0000-0000-0000AE900000}"/>
    <cellStyle name="Normal 83 3 4 2 4 2 6" xfId="25398" xr:uid="{00000000-0005-0000-0000-0000AF900000}"/>
    <cellStyle name="Normal 83 3 4 2 4 3" xfId="12016" xr:uid="{00000000-0005-0000-0000-0000B0900000}"/>
    <cellStyle name="Normal 83 3 4 2 4 3 2" xfId="39763" xr:uid="{00000000-0005-0000-0000-0000B1900000}"/>
    <cellStyle name="Normal 83 3 4 2 4 3 3" xfId="34293" xr:uid="{00000000-0005-0000-0000-0000B2900000}"/>
    <cellStyle name="Normal 83 3 4 2 4 3 4" xfId="27063" xr:uid="{00000000-0005-0000-0000-0000B3900000}"/>
    <cellStyle name="Normal 83 3 4 2 4 4" xfId="14507" xr:uid="{00000000-0005-0000-0000-0000B4900000}"/>
    <cellStyle name="Normal 83 3 4 2 4 4 2" xfId="42135" xr:uid="{00000000-0005-0000-0000-0000B5900000}"/>
    <cellStyle name="Normal 83 3 4 2 4 4 3" xfId="23626" xr:uid="{00000000-0005-0000-0000-0000B6900000}"/>
    <cellStyle name="Normal 83 3 4 2 4 5" xfId="11396" xr:uid="{00000000-0005-0000-0000-0000B7900000}"/>
    <cellStyle name="Normal 83 3 4 2 4 5 2" xfId="39167" xr:uid="{00000000-0005-0000-0000-0000B8900000}"/>
    <cellStyle name="Normal 83 3 4 2 4 6" xfId="18008" xr:uid="{00000000-0005-0000-0000-0000B9900000}"/>
    <cellStyle name="Normal 83 3 4 2 4 6 2" xfId="35830" xr:uid="{00000000-0005-0000-0000-0000BA900000}"/>
    <cellStyle name="Normal 83 3 4 2 4 7" xfId="9358" xr:uid="{00000000-0005-0000-0000-0000BB900000}"/>
    <cellStyle name="Normal 83 3 4 2 4 7 2" xfId="33054" xr:uid="{00000000-0005-0000-0000-0000BC900000}"/>
    <cellStyle name="Normal 83 3 4 2 4 8" xfId="7486" xr:uid="{00000000-0005-0000-0000-0000BD900000}"/>
    <cellStyle name="Normal 83 3 4 2 4 8 2" xfId="29310" xr:uid="{00000000-0005-0000-0000-0000BE900000}"/>
    <cellStyle name="Normal 83 3 4 2 4 9" xfId="5614" xr:uid="{00000000-0005-0000-0000-0000BF900000}"/>
    <cellStyle name="Normal 83 3 4 2 4 9 2" xfId="21754" xr:uid="{00000000-0005-0000-0000-0000C0900000}"/>
    <cellStyle name="Normal 83 3 4 2 5" xfId="2413" xr:uid="{00000000-0005-0000-0000-0000C1900000}"/>
    <cellStyle name="Normal 83 3 4 2 5 10" xfId="20425" xr:uid="{00000000-0005-0000-0000-0000C2900000}"/>
    <cellStyle name="Normal 83 3 4 2 5 2" xfId="13500" xr:uid="{00000000-0005-0000-0000-0000C3900000}"/>
    <cellStyle name="Normal 83 3 4 2 5 2 2" xfId="41128" xr:uid="{00000000-0005-0000-0000-0000C4900000}"/>
    <cellStyle name="Normal 83 3 4 2 5 2 3" xfId="37672" xr:uid="{00000000-0005-0000-0000-0000C5900000}"/>
    <cellStyle name="Normal 83 3 4 2 5 2 4" xfId="31725" xr:uid="{00000000-0005-0000-0000-0000C6900000}"/>
    <cellStyle name="Normal 83 3 4 2 5 2 5" xfId="25610" xr:uid="{00000000-0005-0000-0000-0000C7900000}"/>
    <cellStyle name="Normal 83 3 4 2 5 3" xfId="15871" xr:uid="{00000000-0005-0000-0000-0000C8900000}"/>
    <cellStyle name="Normal 83 3 4 2 5 3 2" xfId="43499" xr:uid="{00000000-0005-0000-0000-0000C9900000}"/>
    <cellStyle name="Normal 83 3 4 2 5 3 3" xfId="27312" xr:uid="{00000000-0005-0000-0000-0000CA900000}"/>
    <cellStyle name="Normal 83 3 4 2 5 4" xfId="10920" xr:uid="{00000000-0005-0000-0000-0000CB900000}"/>
    <cellStyle name="Normal 83 3 4 2 5 4 2" xfId="38691" xr:uid="{00000000-0005-0000-0000-0000CC900000}"/>
    <cellStyle name="Normal 83 3 4 2 5 4 3" xfId="24169" xr:uid="{00000000-0005-0000-0000-0000CD900000}"/>
    <cellStyle name="Normal 83 3 4 2 5 5" xfId="18551" xr:uid="{00000000-0005-0000-0000-0000CE900000}"/>
    <cellStyle name="Normal 83 3 4 2 5 5 2" xfId="36079" xr:uid="{00000000-0005-0000-0000-0000CF900000}"/>
    <cellStyle name="Normal 83 3 4 2 5 6" xfId="9901" xr:uid="{00000000-0005-0000-0000-0000D0900000}"/>
    <cellStyle name="Normal 83 3 4 2 5 6 2" xfId="33597" xr:uid="{00000000-0005-0000-0000-0000D1900000}"/>
    <cellStyle name="Normal 83 3 4 2 5 7" xfId="8029" xr:uid="{00000000-0005-0000-0000-0000D2900000}"/>
    <cellStyle name="Normal 83 3 4 2 5 7 2" xfId="29853" xr:uid="{00000000-0005-0000-0000-0000D3900000}"/>
    <cellStyle name="Normal 83 3 4 2 5 8" xfId="6157" xr:uid="{00000000-0005-0000-0000-0000D4900000}"/>
    <cellStyle name="Normal 83 3 4 2 5 8 2" xfId="22297" xr:uid="{00000000-0005-0000-0000-0000D5900000}"/>
    <cellStyle name="Normal 83 3 4 2 5 9" xfId="4285" xr:uid="{00000000-0005-0000-0000-0000D6900000}"/>
    <cellStyle name="Normal 83 3 4 2 6" xfId="1712" xr:uid="{00000000-0005-0000-0000-0000D7900000}"/>
    <cellStyle name="Normal 83 3 4 2 6 2" xfId="16434" xr:uid="{00000000-0005-0000-0000-0000D8900000}"/>
    <cellStyle name="Normal 83 3 4 2 6 2 2" xfId="44062" xr:uid="{00000000-0005-0000-0000-0000D9900000}"/>
    <cellStyle name="Normal 83 3 4 2 6 2 3" xfId="31025" xr:uid="{00000000-0005-0000-0000-0000DA900000}"/>
    <cellStyle name="Normal 83 3 4 2 6 2 4" xfId="26173" xr:uid="{00000000-0005-0000-0000-0000DB900000}"/>
    <cellStyle name="Normal 83 3 4 2 6 3" xfId="14063" xr:uid="{00000000-0005-0000-0000-0000DC900000}"/>
    <cellStyle name="Normal 83 3 4 2 6 3 2" xfId="41691" xr:uid="{00000000-0005-0000-0000-0000DD900000}"/>
    <cellStyle name="Normal 83 3 4 2 6 3 3" xfId="27904" xr:uid="{00000000-0005-0000-0000-0000DE900000}"/>
    <cellStyle name="Normal 83 3 4 2 6 4" xfId="17851" xr:uid="{00000000-0005-0000-0000-0000DF900000}"/>
    <cellStyle name="Normal 83 3 4 2 6 4 2" xfId="36671" xr:uid="{00000000-0005-0000-0000-0000E0900000}"/>
    <cellStyle name="Normal 83 3 4 2 6 4 3" xfId="23469" xr:uid="{00000000-0005-0000-0000-0000E1900000}"/>
    <cellStyle name="Normal 83 3 4 2 6 5" xfId="9201" xr:uid="{00000000-0005-0000-0000-0000E2900000}"/>
    <cellStyle name="Normal 83 3 4 2 6 5 2" xfId="32897" xr:uid="{00000000-0005-0000-0000-0000E3900000}"/>
    <cellStyle name="Normal 83 3 4 2 6 6" xfId="7329" xr:uid="{00000000-0005-0000-0000-0000E4900000}"/>
    <cellStyle name="Normal 83 3 4 2 6 6 2" xfId="29153" xr:uid="{00000000-0005-0000-0000-0000E5900000}"/>
    <cellStyle name="Normal 83 3 4 2 6 7" xfId="5457" xr:uid="{00000000-0005-0000-0000-0000E6900000}"/>
    <cellStyle name="Normal 83 3 4 2 6 7 2" xfId="21597" xr:uid="{00000000-0005-0000-0000-0000E7900000}"/>
    <cellStyle name="Normal 83 3 4 2 6 8" xfId="3585" xr:uid="{00000000-0005-0000-0000-0000E8900000}"/>
    <cellStyle name="Normal 83 3 4 2 6 9" xfId="19725" xr:uid="{00000000-0005-0000-0000-0000E9900000}"/>
    <cellStyle name="Normal 83 3 4 2 7" xfId="1559" xr:uid="{00000000-0005-0000-0000-0000EA900000}"/>
    <cellStyle name="Normal 83 3 4 2 7 2" xfId="14983" xr:uid="{00000000-0005-0000-0000-0000EB900000}"/>
    <cellStyle name="Normal 83 3 4 2 7 2 2" xfId="42611" xr:uid="{00000000-0005-0000-0000-0000EC900000}"/>
    <cellStyle name="Normal 83 3 4 2 7 2 3" xfId="30872" xr:uid="{00000000-0005-0000-0000-0000ED900000}"/>
    <cellStyle name="Normal 83 3 4 2 7 2 4" xfId="28095" xr:uid="{00000000-0005-0000-0000-0000EE900000}"/>
    <cellStyle name="Normal 83 3 4 2 7 3" xfId="12492" xr:uid="{00000000-0005-0000-0000-0000EF900000}"/>
    <cellStyle name="Normal 83 3 4 2 7 3 2" xfId="40239" xr:uid="{00000000-0005-0000-0000-0000F0900000}"/>
    <cellStyle name="Normal 83 3 4 2 7 3 3" xfId="23316" xr:uid="{00000000-0005-0000-0000-0000F1900000}"/>
    <cellStyle name="Normal 83 3 4 2 7 4" xfId="17698" xr:uid="{00000000-0005-0000-0000-0000F2900000}"/>
    <cellStyle name="Normal 83 3 4 2 7 4 2" xfId="35276" xr:uid="{00000000-0005-0000-0000-0000F3900000}"/>
    <cellStyle name="Normal 83 3 4 2 7 5" xfId="9048" xr:uid="{00000000-0005-0000-0000-0000F4900000}"/>
    <cellStyle name="Normal 83 3 4 2 7 5 2" xfId="32744" xr:uid="{00000000-0005-0000-0000-0000F5900000}"/>
    <cellStyle name="Normal 83 3 4 2 7 6" xfId="7176" xr:uid="{00000000-0005-0000-0000-0000F6900000}"/>
    <cellStyle name="Normal 83 3 4 2 7 6 2" xfId="29000" xr:uid="{00000000-0005-0000-0000-0000F7900000}"/>
    <cellStyle name="Normal 83 3 4 2 7 7" xfId="5304" xr:uid="{00000000-0005-0000-0000-0000F8900000}"/>
    <cellStyle name="Normal 83 3 4 2 7 7 2" xfId="21444" xr:uid="{00000000-0005-0000-0000-0000F9900000}"/>
    <cellStyle name="Normal 83 3 4 2 7 8" xfId="3432" xr:uid="{00000000-0005-0000-0000-0000FA900000}"/>
    <cellStyle name="Normal 83 3 4 2 7 9" xfId="19572" xr:uid="{00000000-0005-0000-0000-0000FB900000}"/>
    <cellStyle name="Normal 83 3 4 2 8" xfId="11863" xr:uid="{00000000-0005-0000-0000-0000FC900000}"/>
    <cellStyle name="Normal 83 3 4 2 8 2" xfId="39612" xr:uid="{00000000-0005-0000-0000-0000FD900000}"/>
    <cellStyle name="Normal 83 3 4 2 8 3" xfId="36972" xr:uid="{00000000-0005-0000-0000-0000FE900000}"/>
    <cellStyle name="Normal 83 3 4 2 8 4" xfId="30396" xr:uid="{00000000-0005-0000-0000-0000FF900000}"/>
    <cellStyle name="Normal 83 3 4 2 8 5" xfId="24722" xr:uid="{00000000-0005-0000-0000-000000910000}"/>
    <cellStyle name="Normal 83 3 4 2 9" xfId="14354" xr:uid="{00000000-0005-0000-0000-000001910000}"/>
    <cellStyle name="Normal 83 3 4 2 9 2" xfId="41982" xr:uid="{00000000-0005-0000-0000-000002910000}"/>
    <cellStyle name="Normal 83 3 4 2 9 3" xfId="34140" xr:uid="{00000000-0005-0000-0000-000003910000}"/>
    <cellStyle name="Normal 83 3 4 2 9 4" xfId="26508" xr:uid="{00000000-0005-0000-0000-000004910000}"/>
    <cellStyle name="Normal 83 3 4 3" xfId="1044" xr:uid="{00000000-0005-0000-0000-000005910000}"/>
    <cellStyle name="Normal 83 3 4 3 10" xfId="16689" xr:uid="{00000000-0005-0000-0000-000006910000}"/>
    <cellStyle name="Normal 83 3 4 3 10 2" xfId="44317" xr:uid="{00000000-0005-0000-0000-000007910000}"/>
    <cellStyle name="Normal 83 3 4 3 10 3" xfId="22802" xr:uid="{00000000-0005-0000-0000-000008910000}"/>
    <cellStyle name="Normal 83 3 4 3 11" xfId="10406" xr:uid="{00000000-0005-0000-0000-000009910000}"/>
    <cellStyle name="Normal 83 3 4 3 11 2" xfId="38177" xr:uid="{00000000-0005-0000-0000-00000A910000}"/>
    <cellStyle name="Normal 83 3 4 3 12" xfId="17184" xr:uid="{00000000-0005-0000-0000-00000B910000}"/>
    <cellStyle name="Normal 83 3 4 3 12 2" xfId="35085" xr:uid="{00000000-0005-0000-0000-00000C910000}"/>
    <cellStyle name="Normal 83 3 4 3 13" xfId="8534" xr:uid="{00000000-0005-0000-0000-00000D910000}"/>
    <cellStyle name="Normal 83 3 4 3 13 2" xfId="32230" xr:uid="{00000000-0005-0000-0000-00000E910000}"/>
    <cellStyle name="Normal 83 3 4 3 14" xfId="6662" xr:uid="{00000000-0005-0000-0000-00000F910000}"/>
    <cellStyle name="Normal 83 3 4 3 14 2" xfId="28486" xr:uid="{00000000-0005-0000-0000-000010910000}"/>
    <cellStyle name="Normal 83 3 4 3 15" xfId="4790" xr:uid="{00000000-0005-0000-0000-000011910000}"/>
    <cellStyle name="Normal 83 3 4 3 15 2" xfId="20930" xr:uid="{00000000-0005-0000-0000-000012910000}"/>
    <cellStyle name="Normal 83 3 4 3 16" xfId="2918" xr:uid="{00000000-0005-0000-0000-000013910000}"/>
    <cellStyle name="Normal 83 3 4 3 17" xfId="19058" xr:uid="{00000000-0005-0000-0000-000014910000}"/>
    <cellStyle name="Normal 83 3 4 3 2" xfId="1368" xr:uid="{00000000-0005-0000-0000-000015910000}"/>
    <cellStyle name="Normal 83 3 4 3 2 10" xfId="6985" xr:uid="{00000000-0005-0000-0000-000016910000}"/>
    <cellStyle name="Normal 83 3 4 3 2 10 2" xfId="28809" xr:uid="{00000000-0005-0000-0000-000017910000}"/>
    <cellStyle name="Normal 83 3 4 3 2 11" xfId="5113" xr:uid="{00000000-0005-0000-0000-000018910000}"/>
    <cellStyle name="Normal 83 3 4 3 2 11 2" xfId="21253" xr:uid="{00000000-0005-0000-0000-000019910000}"/>
    <cellStyle name="Normal 83 3 4 3 2 12" xfId="3241" xr:uid="{00000000-0005-0000-0000-00001A910000}"/>
    <cellStyle name="Normal 83 3 4 3 2 13" xfId="19381" xr:uid="{00000000-0005-0000-0000-00001B910000}"/>
    <cellStyle name="Normal 83 3 4 3 2 2" xfId="2544" xr:uid="{00000000-0005-0000-0000-00001C910000}"/>
    <cellStyle name="Normal 83 3 4 3 2 2 10" xfId="20556" xr:uid="{00000000-0005-0000-0000-00001D910000}"/>
    <cellStyle name="Normal 83 3 4 3 2 2 2" xfId="13617" xr:uid="{00000000-0005-0000-0000-00001E910000}"/>
    <cellStyle name="Normal 83 3 4 3 2 2 2 2" xfId="41245" xr:uid="{00000000-0005-0000-0000-00001F910000}"/>
    <cellStyle name="Normal 83 3 4 3 2 2 2 3" xfId="37803" xr:uid="{00000000-0005-0000-0000-000020910000}"/>
    <cellStyle name="Normal 83 3 4 3 2 2 2 4" xfId="31856" xr:uid="{00000000-0005-0000-0000-000021910000}"/>
    <cellStyle name="Normal 83 3 4 3 2 2 2 5" xfId="25727" xr:uid="{00000000-0005-0000-0000-000022910000}"/>
    <cellStyle name="Normal 83 3 4 3 2 2 3" xfId="15988" xr:uid="{00000000-0005-0000-0000-000023910000}"/>
    <cellStyle name="Normal 83 3 4 3 2 2 3 2" xfId="43616" xr:uid="{00000000-0005-0000-0000-000024910000}"/>
    <cellStyle name="Normal 83 3 4 3 2 2 3 3" xfId="27443" xr:uid="{00000000-0005-0000-0000-000025910000}"/>
    <cellStyle name="Normal 83 3 4 3 2 2 4" xfId="11205" xr:uid="{00000000-0005-0000-0000-000026910000}"/>
    <cellStyle name="Normal 83 3 4 3 2 2 4 2" xfId="38976" xr:uid="{00000000-0005-0000-0000-000027910000}"/>
    <cellStyle name="Normal 83 3 4 3 2 2 4 3" xfId="24300" xr:uid="{00000000-0005-0000-0000-000028910000}"/>
    <cellStyle name="Normal 83 3 4 3 2 2 5" xfId="18682" xr:uid="{00000000-0005-0000-0000-000029910000}"/>
    <cellStyle name="Normal 83 3 4 3 2 2 5 2" xfId="36210" xr:uid="{00000000-0005-0000-0000-00002A910000}"/>
    <cellStyle name="Normal 83 3 4 3 2 2 6" xfId="10032" xr:uid="{00000000-0005-0000-0000-00002B910000}"/>
    <cellStyle name="Normal 83 3 4 3 2 2 6 2" xfId="33728" xr:uid="{00000000-0005-0000-0000-00002C910000}"/>
    <cellStyle name="Normal 83 3 4 3 2 2 7" xfId="8160" xr:uid="{00000000-0005-0000-0000-00002D910000}"/>
    <cellStyle name="Normal 83 3 4 3 2 2 7 2" xfId="29984" xr:uid="{00000000-0005-0000-0000-00002E910000}"/>
    <cellStyle name="Normal 83 3 4 3 2 2 8" xfId="6288" xr:uid="{00000000-0005-0000-0000-00002F910000}"/>
    <cellStyle name="Normal 83 3 4 3 2 2 8 2" xfId="22428" xr:uid="{00000000-0005-0000-0000-000030910000}"/>
    <cellStyle name="Normal 83 3 4 3 2 2 9" xfId="4416" xr:uid="{00000000-0005-0000-0000-000031910000}"/>
    <cellStyle name="Normal 83 3 4 3 2 3" xfId="2000" xr:uid="{00000000-0005-0000-0000-000032910000}"/>
    <cellStyle name="Normal 83 3 4 3 2 3 2" xfId="15507" xr:uid="{00000000-0005-0000-0000-000033910000}"/>
    <cellStyle name="Normal 83 3 4 3 2 3 2 2" xfId="43135" xr:uid="{00000000-0005-0000-0000-000034910000}"/>
    <cellStyle name="Normal 83 3 4 3 2 3 2 3" xfId="31313" xr:uid="{00000000-0005-0000-0000-000035910000}"/>
    <cellStyle name="Normal 83 3 4 3 2 3 2 4" xfId="28232" xr:uid="{00000000-0005-0000-0000-000036910000}"/>
    <cellStyle name="Normal 83 3 4 3 2 3 3" xfId="13115" xr:uid="{00000000-0005-0000-0000-000037910000}"/>
    <cellStyle name="Normal 83 3 4 3 2 3 3 2" xfId="40763" xr:uid="{00000000-0005-0000-0000-000038910000}"/>
    <cellStyle name="Normal 83 3 4 3 2 3 3 3" xfId="23757" xr:uid="{00000000-0005-0000-0000-000039910000}"/>
    <cellStyle name="Normal 83 3 4 3 2 3 4" xfId="18139" xr:uid="{00000000-0005-0000-0000-00003A910000}"/>
    <cellStyle name="Normal 83 3 4 3 2 3 4 2" xfId="37260" xr:uid="{00000000-0005-0000-0000-00003B910000}"/>
    <cellStyle name="Normal 83 3 4 3 2 3 5" xfId="9489" xr:uid="{00000000-0005-0000-0000-00003C910000}"/>
    <cellStyle name="Normal 83 3 4 3 2 3 5 2" xfId="33185" xr:uid="{00000000-0005-0000-0000-00003D910000}"/>
    <cellStyle name="Normal 83 3 4 3 2 3 6" xfId="7617" xr:uid="{00000000-0005-0000-0000-00003E910000}"/>
    <cellStyle name="Normal 83 3 4 3 2 3 6 2" xfId="29441" xr:uid="{00000000-0005-0000-0000-00003F910000}"/>
    <cellStyle name="Normal 83 3 4 3 2 3 7" xfId="5745" xr:uid="{00000000-0005-0000-0000-000040910000}"/>
    <cellStyle name="Normal 83 3 4 3 2 3 7 2" xfId="21885" xr:uid="{00000000-0005-0000-0000-000041910000}"/>
    <cellStyle name="Normal 83 3 4 3 2 3 8" xfId="3873" xr:uid="{00000000-0005-0000-0000-000042910000}"/>
    <cellStyle name="Normal 83 3 4 3 2 3 9" xfId="20013" xr:uid="{00000000-0005-0000-0000-000043910000}"/>
    <cellStyle name="Normal 83 3 4 3 2 4" xfId="12301" xr:uid="{00000000-0005-0000-0000-000044910000}"/>
    <cellStyle name="Normal 83 3 4 3 2 4 2" xfId="40048" xr:uid="{00000000-0005-0000-0000-000045910000}"/>
    <cellStyle name="Normal 83 3 4 3 2 4 3" xfId="30681" xr:uid="{00000000-0005-0000-0000-000046910000}"/>
    <cellStyle name="Normal 83 3 4 3 2 4 4" xfId="25246" xr:uid="{00000000-0005-0000-0000-000047910000}"/>
    <cellStyle name="Normal 83 3 4 3 2 5" xfId="14792" xr:uid="{00000000-0005-0000-0000-000048910000}"/>
    <cellStyle name="Normal 83 3 4 3 2 5 2" xfId="42420" xr:uid="{00000000-0005-0000-0000-000049910000}"/>
    <cellStyle name="Normal 83 3 4 3 2 5 3" xfId="34578" xr:uid="{00000000-0005-0000-0000-00004A910000}"/>
    <cellStyle name="Normal 83 3 4 3 2 5 4" xfId="26779" xr:uid="{00000000-0005-0000-0000-00004B910000}"/>
    <cellStyle name="Normal 83 3 4 3 2 6" xfId="17012" xr:uid="{00000000-0005-0000-0000-00004C910000}"/>
    <cellStyle name="Normal 83 3 4 3 2 6 2" xfId="44640" xr:uid="{00000000-0005-0000-0000-00004D910000}"/>
    <cellStyle name="Normal 83 3 4 3 2 6 3" xfId="23125" xr:uid="{00000000-0005-0000-0000-00004E910000}"/>
    <cellStyle name="Normal 83 3 4 3 2 7" xfId="10729" xr:uid="{00000000-0005-0000-0000-00004F910000}"/>
    <cellStyle name="Normal 83 3 4 3 2 7 2" xfId="38500" xr:uid="{00000000-0005-0000-0000-000050910000}"/>
    <cellStyle name="Normal 83 3 4 3 2 8" xfId="17507" xr:uid="{00000000-0005-0000-0000-000051910000}"/>
    <cellStyle name="Normal 83 3 4 3 2 8 2" xfId="35547" xr:uid="{00000000-0005-0000-0000-000052910000}"/>
    <cellStyle name="Normal 83 3 4 3 2 9" xfId="8857" xr:uid="{00000000-0005-0000-0000-000053910000}"/>
    <cellStyle name="Normal 83 3 4 3 2 9 2" xfId="32553" xr:uid="{00000000-0005-0000-0000-000054910000}"/>
    <cellStyle name="Normal 83 3 4 3 3" xfId="1198" xr:uid="{00000000-0005-0000-0000-000055910000}"/>
    <cellStyle name="Normal 83 3 4 3 3 10" xfId="6815" xr:uid="{00000000-0005-0000-0000-000056910000}"/>
    <cellStyle name="Normal 83 3 4 3 3 10 2" xfId="28639" xr:uid="{00000000-0005-0000-0000-000057910000}"/>
    <cellStyle name="Normal 83 3 4 3 3 11" xfId="4943" xr:uid="{00000000-0005-0000-0000-000058910000}"/>
    <cellStyle name="Normal 83 3 4 3 3 11 2" xfId="21083" xr:uid="{00000000-0005-0000-0000-000059910000}"/>
    <cellStyle name="Normal 83 3 4 3 3 12" xfId="3071" xr:uid="{00000000-0005-0000-0000-00005A910000}"/>
    <cellStyle name="Normal 83 3 4 3 3 13" xfId="19211" xr:uid="{00000000-0005-0000-0000-00005B910000}"/>
    <cellStyle name="Normal 83 3 4 3 3 2" xfId="2697" xr:uid="{00000000-0005-0000-0000-00005C910000}"/>
    <cellStyle name="Normal 83 3 4 3 3 2 10" xfId="20709" xr:uid="{00000000-0005-0000-0000-00005D910000}"/>
    <cellStyle name="Normal 83 3 4 3 3 2 2" xfId="13762" xr:uid="{00000000-0005-0000-0000-00005E910000}"/>
    <cellStyle name="Normal 83 3 4 3 3 2 2 2" xfId="41390" xr:uid="{00000000-0005-0000-0000-00005F910000}"/>
    <cellStyle name="Normal 83 3 4 3 3 2 2 3" xfId="37956" xr:uid="{00000000-0005-0000-0000-000060910000}"/>
    <cellStyle name="Normal 83 3 4 3 3 2 2 4" xfId="32009" xr:uid="{00000000-0005-0000-0000-000061910000}"/>
    <cellStyle name="Normal 83 3 4 3 3 2 2 5" xfId="25872" xr:uid="{00000000-0005-0000-0000-000062910000}"/>
    <cellStyle name="Normal 83 3 4 3 3 2 3" xfId="16133" xr:uid="{00000000-0005-0000-0000-000063910000}"/>
    <cellStyle name="Normal 83 3 4 3 3 2 3 2" xfId="43761" xr:uid="{00000000-0005-0000-0000-000064910000}"/>
    <cellStyle name="Normal 83 3 4 3 3 2 3 3" xfId="27596" xr:uid="{00000000-0005-0000-0000-000065910000}"/>
    <cellStyle name="Normal 83 3 4 3 3 2 4" xfId="11035" xr:uid="{00000000-0005-0000-0000-000066910000}"/>
    <cellStyle name="Normal 83 3 4 3 3 2 4 2" xfId="38806" xr:uid="{00000000-0005-0000-0000-000067910000}"/>
    <cellStyle name="Normal 83 3 4 3 3 2 4 3" xfId="24453" xr:uid="{00000000-0005-0000-0000-000068910000}"/>
    <cellStyle name="Normal 83 3 4 3 3 2 5" xfId="18835" xr:uid="{00000000-0005-0000-0000-000069910000}"/>
    <cellStyle name="Normal 83 3 4 3 3 2 5 2" xfId="36363" xr:uid="{00000000-0005-0000-0000-00006A910000}"/>
    <cellStyle name="Normal 83 3 4 3 3 2 6" xfId="10185" xr:uid="{00000000-0005-0000-0000-00006B910000}"/>
    <cellStyle name="Normal 83 3 4 3 3 2 6 2" xfId="33881" xr:uid="{00000000-0005-0000-0000-00006C910000}"/>
    <cellStyle name="Normal 83 3 4 3 3 2 7" xfId="8313" xr:uid="{00000000-0005-0000-0000-00006D910000}"/>
    <cellStyle name="Normal 83 3 4 3 3 2 7 2" xfId="30137" xr:uid="{00000000-0005-0000-0000-00006E910000}"/>
    <cellStyle name="Normal 83 3 4 3 3 2 8" xfId="6441" xr:uid="{00000000-0005-0000-0000-00006F910000}"/>
    <cellStyle name="Normal 83 3 4 3 3 2 8 2" xfId="22581" xr:uid="{00000000-0005-0000-0000-000070910000}"/>
    <cellStyle name="Normal 83 3 4 3 3 2 9" xfId="4569" xr:uid="{00000000-0005-0000-0000-000071910000}"/>
    <cellStyle name="Normal 83 3 4 3 3 3" xfId="2153" xr:uid="{00000000-0005-0000-0000-000072910000}"/>
    <cellStyle name="Normal 83 3 4 3 3 3 2" xfId="15553" xr:uid="{00000000-0005-0000-0000-000073910000}"/>
    <cellStyle name="Normal 83 3 4 3 3 3 2 2" xfId="43181" xr:uid="{00000000-0005-0000-0000-000074910000}"/>
    <cellStyle name="Normal 83 3 4 3 3 3 2 3" xfId="31466" xr:uid="{00000000-0005-0000-0000-000075910000}"/>
    <cellStyle name="Normal 83 3 4 3 3 3 2 4" xfId="28353" xr:uid="{00000000-0005-0000-0000-000076910000}"/>
    <cellStyle name="Normal 83 3 4 3 3 3 3" xfId="13164" xr:uid="{00000000-0005-0000-0000-000077910000}"/>
    <cellStyle name="Normal 83 3 4 3 3 3 3 2" xfId="40809" xr:uid="{00000000-0005-0000-0000-000078910000}"/>
    <cellStyle name="Normal 83 3 4 3 3 3 3 3" xfId="23910" xr:uid="{00000000-0005-0000-0000-000079910000}"/>
    <cellStyle name="Normal 83 3 4 3 3 3 4" xfId="18292" xr:uid="{00000000-0005-0000-0000-00007A910000}"/>
    <cellStyle name="Normal 83 3 4 3 3 3 4 2" xfId="37413" xr:uid="{00000000-0005-0000-0000-00007B910000}"/>
    <cellStyle name="Normal 83 3 4 3 3 3 5" xfId="9642" xr:uid="{00000000-0005-0000-0000-00007C910000}"/>
    <cellStyle name="Normal 83 3 4 3 3 3 5 2" xfId="33338" xr:uid="{00000000-0005-0000-0000-00007D910000}"/>
    <cellStyle name="Normal 83 3 4 3 3 3 6" xfId="7770" xr:uid="{00000000-0005-0000-0000-00007E910000}"/>
    <cellStyle name="Normal 83 3 4 3 3 3 6 2" xfId="29594" xr:uid="{00000000-0005-0000-0000-00007F910000}"/>
    <cellStyle name="Normal 83 3 4 3 3 3 7" xfId="5898" xr:uid="{00000000-0005-0000-0000-000080910000}"/>
    <cellStyle name="Normal 83 3 4 3 3 3 7 2" xfId="22038" xr:uid="{00000000-0005-0000-0000-000081910000}"/>
    <cellStyle name="Normal 83 3 4 3 3 3 8" xfId="4026" xr:uid="{00000000-0005-0000-0000-000082910000}"/>
    <cellStyle name="Normal 83 3 4 3 3 3 9" xfId="20166" xr:uid="{00000000-0005-0000-0000-000083910000}"/>
    <cellStyle name="Normal 83 3 4 3 3 4" xfId="12131" xr:uid="{00000000-0005-0000-0000-000084910000}"/>
    <cellStyle name="Normal 83 3 4 3 3 4 2" xfId="39878" xr:uid="{00000000-0005-0000-0000-000085910000}"/>
    <cellStyle name="Normal 83 3 4 3 3 4 3" xfId="30511" xr:uid="{00000000-0005-0000-0000-000086910000}"/>
    <cellStyle name="Normal 83 3 4 3 3 4 4" xfId="25292" xr:uid="{00000000-0005-0000-0000-000087910000}"/>
    <cellStyle name="Normal 83 3 4 3 3 5" xfId="14622" xr:uid="{00000000-0005-0000-0000-000088910000}"/>
    <cellStyle name="Normal 83 3 4 3 3 5 2" xfId="42250" xr:uid="{00000000-0005-0000-0000-000089910000}"/>
    <cellStyle name="Normal 83 3 4 3 3 5 3" xfId="34408" xr:uid="{00000000-0005-0000-0000-00008A910000}"/>
    <cellStyle name="Normal 83 3 4 3 3 5 4" xfId="26630" xr:uid="{00000000-0005-0000-0000-00008B910000}"/>
    <cellStyle name="Normal 83 3 4 3 3 6" xfId="16842" xr:uid="{00000000-0005-0000-0000-00008C910000}"/>
    <cellStyle name="Normal 83 3 4 3 3 6 2" xfId="44470" xr:uid="{00000000-0005-0000-0000-00008D910000}"/>
    <cellStyle name="Normal 83 3 4 3 3 6 3" xfId="22955" xr:uid="{00000000-0005-0000-0000-00008E910000}"/>
    <cellStyle name="Normal 83 3 4 3 3 7" xfId="10559" xr:uid="{00000000-0005-0000-0000-00008F910000}"/>
    <cellStyle name="Normal 83 3 4 3 3 7 2" xfId="38330" xr:uid="{00000000-0005-0000-0000-000090910000}"/>
    <cellStyle name="Normal 83 3 4 3 3 8" xfId="17337" xr:uid="{00000000-0005-0000-0000-000091910000}"/>
    <cellStyle name="Normal 83 3 4 3 3 8 2" xfId="35398" xr:uid="{00000000-0005-0000-0000-000092910000}"/>
    <cellStyle name="Normal 83 3 4 3 3 9" xfId="8687" xr:uid="{00000000-0005-0000-0000-000093910000}"/>
    <cellStyle name="Normal 83 3 4 3 3 9 2" xfId="32383" xr:uid="{00000000-0005-0000-0000-000094910000}"/>
    <cellStyle name="Normal 83 3 4 3 4" xfId="1831" xr:uid="{00000000-0005-0000-0000-000095910000}"/>
    <cellStyle name="Normal 83 3 4 3 4 10" xfId="3704" xr:uid="{00000000-0005-0000-0000-000096910000}"/>
    <cellStyle name="Normal 83 3 4 3 4 11" xfId="19844" xr:uid="{00000000-0005-0000-0000-000097910000}"/>
    <cellStyle name="Normal 83 3 4 3 4 2" xfId="13345" xr:uid="{00000000-0005-0000-0000-000098910000}"/>
    <cellStyle name="Normal 83 3 4 3 4 2 2" xfId="15716" xr:uid="{00000000-0005-0000-0000-000099910000}"/>
    <cellStyle name="Normal 83 3 4 3 4 2 2 2" xfId="43344" xr:uid="{00000000-0005-0000-0000-00009A910000}"/>
    <cellStyle name="Normal 83 3 4 3 4 2 3" xfId="40973" xr:uid="{00000000-0005-0000-0000-00009B910000}"/>
    <cellStyle name="Normal 83 3 4 3 4 2 4" xfId="37091" xr:uid="{00000000-0005-0000-0000-00009C910000}"/>
    <cellStyle name="Normal 83 3 4 3 4 2 5" xfId="31144" xr:uid="{00000000-0005-0000-0000-00009D910000}"/>
    <cellStyle name="Normal 83 3 4 3 4 2 6" xfId="25455" xr:uid="{00000000-0005-0000-0000-00009E910000}"/>
    <cellStyle name="Normal 83 3 4 3 4 3" xfId="11978" xr:uid="{00000000-0005-0000-0000-00009F910000}"/>
    <cellStyle name="Normal 83 3 4 3 4 3 2" xfId="39725" xr:uid="{00000000-0005-0000-0000-0000A0910000}"/>
    <cellStyle name="Normal 83 3 4 3 4 3 3" xfId="34255" xr:uid="{00000000-0005-0000-0000-0000A1910000}"/>
    <cellStyle name="Normal 83 3 4 3 4 3 4" xfId="27125" xr:uid="{00000000-0005-0000-0000-0000A2910000}"/>
    <cellStyle name="Normal 83 3 4 3 4 4" xfId="14469" xr:uid="{00000000-0005-0000-0000-0000A3910000}"/>
    <cellStyle name="Normal 83 3 4 3 4 4 2" xfId="42097" xr:uid="{00000000-0005-0000-0000-0000A4910000}"/>
    <cellStyle name="Normal 83 3 4 3 4 4 3" xfId="23588" xr:uid="{00000000-0005-0000-0000-0000A5910000}"/>
    <cellStyle name="Normal 83 3 4 3 4 5" xfId="11358" xr:uid="{00000000-0005-0000-0000-0000A6910000}"/>
    <cellStyle name="Normal 83 3 4 3 4 5 2" xfId="39129" xr:uid="{00000000-0005-0000-0000-0000A7910000}"/>
    <cellStyle name="Normal 83 3 4 3 4 6" xfId="17970" xr:uid="{00000000-0005-0000-0000-0000A8910000}"/>
    <cellStyle name="Normal 83 3 4 3 4 6 2" xfId="35892" xr:uid="{00000000-0005-0000-0000-0000A9910000}"/>
    <cellStyle name="Normal 83 3 4 3 4 7" xfId="9320" xr:uid="{00000000-0005-0000-0000-0000AA910000}"/>
    <cellStyle name="Normal 83 3 4 3 4 7 2" xfId="33016" xr:uid="{00000000-0005-0000-0000-0000AB910000}"/>
    <cellStyle name="Normal 83 3 4 3 4 8" xfId="7448" xr:uid="{00000000-0005-0000-0000-0000AC910000}"/>
    <cellStyle name="Normal 83 3 4 3 4 8 2" xfId="29272" xr:uid="{00000000-0005-0000-0000-0000AD910000}"/>
    <cellStyle name="Normal 83 3 4 3 4 9" xfId="5576" xr:uid="{00000000-0005-0000-0000-0000AE910000}"/>
    <cellStyle name="Normal 83 3 4 3 4 9 2" xfId="21716" xr:uid="{00000000-0005-0000-0000-0000AF910000}"/>
    <cellStyle name="Normal 83 3 4 3 5" xfId="2375" xr:uid="{00000000-0005-0000-0000-0000B0910000}"/>
    <cellStyle name="Normal 83 3 4 3 5 10" xfId="20387" xr:uid="{00000000-0005-0000-0000-0000B1910000}"/>
    <cellStyle name="Normal 83 3 4 3 5 2" xfId="13462" xr:uid="{00000000-0005-0000-0000-0000B2910000}"/>
    <cellStyle name="Normal 83 3 4 3 5 2 2" xfId="41090" xr:uid="{00000000-0005-0000-0000-0000B3910000}"/>
    <cellStyle name="Normal 83 3 4 3 5 2 3" xfId="37634" xr:uid="{00000000-0005-0000-0000-0000B4910000}"/>
    <cellStyle name="Normal 83 3 4 3 5 2 4" xfId="31687" xr:uid="{00000000-0005-0000-0000-0000B5910000}"/>
    <cellStyle name="Normal 83 3 4 3 5 2 5" xfId="25572" xr:uid="{00000000-0005-0000-0000-0000B6910000}"/>
    <cellStyle name="Normal 83 3 4 3 5 3" xfId="15833" xr:uid="{00000000-0005-0000-0000-0000B7910000}"/>
    <cellStyle name="Normal 83 3 4 3 5 3 2" xfId="43461" xr:uid="{00000000-0005-0000-0000-0000B8910000}"/>
    <cellStyle name="Normal 83 3 4 3 5 3 3" xfId="27274" xr:uid="{00000000-0005-0000-0000-0000B9910000}"/>
    <cellStyle name="Normal 83 3 4 3 5 4" xfId="10882" xr:uid="{00000000-0005-0000-0000-0000BA910000}"/>
    <cellStyle name="Normal 83 3 4 3 5 4 2" xfId="38653" xr:uid="{00000000-0005-0000-0000-0000BB910000}"/>
    <cellStyle name="Normal 83 3 4 3 5 4 3" xfId="24131" xr:uid="{00000000-0005-0000-0000-0000BC910000}"/>
    <cellStyle name="Normal 83 3 4 3 5 5" xfId="18513" xr:uid="{00000000-0005-0000-0000-0000BD910000}"/>
    <cellStyle name="Normal 83 3 4 3 5 5 2" xfId="36041" xr:uid="{00000000-0005-0000-0000-0000BE910000}"/>
    <cellStyle name="Normal 83 3 4 3 5 6" xfId="9863" xr:uid="{00000000-0005-0000-0000-0000BF910000}"/>
    <cellStyle name="Normal 83 3 4 3 5 6 2" xfId="33559" xr:uid="{00000000-0005-0000-0000-0000C0910000}"/>
    <cellStyle name="Normal 83 3 4 3 5 7" xfId="7991" xr:uid="{00000000-0005-0000-0000-0000C1910000}"/>
    <cellStyle name="Normal 83 3 4 3 5 7 2" xfId="29815" xr:uid="{00000000-0005-0000-0000-0000C2910000}"/>
    <cellStyle name="Normal 83 3 4 3 5 8" xfId="6119" xr:uid="{00000000-0005-0000-0000-0000C3910000}"/>
    <cellStyle name="Normal 83 3 4 3 5 8 2" xfId="22259" xr:uid="{00000000-0005-0000-0000-0000C4910000}"/>
    <cellStyle name="Normal 83 3 4 3 5 9" xfId="4247" xr:uid="{00000000-0005-0000-0000-0000C5910000}"/>
    <cellStyle name="Normal 83 3 4 3 6" xfId="1674" xr:uid="{00000000-0005-0000-0000-0000C6910000}"/>
    <cellStyle name="Normal 83 3 4 3 6 2" xfId="16341" xr:uid="{00000000-0005-0000-0000-0000C7910000}"/>
    <cellStyle name="Normal 83 3 4 3 6 2 2" xfId="43969" xr:uid="{00000000-0005-0000-0000-0000C8910000}"/>
    <cellStyle name="Normal 83 3 4 3 6 2 3" xfId="30987" xr:uid="{00000000-0005-0000-0000-0000C9910000}"/>
    <cellStyle name="Normal 83 3 4 3 6 2 4" xfId="26080" xr:uid="{00000000-0005-0000-0000-0000CA910000}"/>
    <cellStyle name="Normal 83 3 4 3 6 3" xfId="13970" xr:uid="{00000000-0005-0000-0000-0000CB910000}"/>
    <cellStyle name="Normal 83 3 4 3 6 3 2" xfId="41598" xr:uid="{00000000-0005-0000-0000-0000CC910000}"/>
    <cellStyle name="Normal 83 3 4 3 6 3 3" xfId="27811" xr:uid="{00000000-0005-0000-0000-0000CD910000}"/>
    <cellStyle name="Normal 83 3 4 3 6 4" xfId="17813" xr:uid="{00000000-0005-0000-0000-0000CE910000}"/>
    <cellStyle name="Normal 83 3 4 3 6 4 2" xfId="36578" xr:uid="{00000000-0005-0000-0000-0000CF910000}"/>
    <cellStyle name="Normal 83 3 4 3 6 4 3" xfId="23431" xr:uid="{00000000-0005-0000-0000-0000D0910000}"/>
    <cellStyle name="Normal 83 3 4 3 6 5" xfId="9163" xr:uid="{00000000-0005-0000-0000-0000D1910000}"/>
    <cellStyle name="Normal 83 3 4 3 6 5 2" xfId="32859" xr:uid="{00000000-0005-0000-0000-0000D2910000}"/>
    <cellStyle name="Normal 83 3 4 3 6 6" xfId="7291" xr:uid="{00000000-0005-0000-0000-0000D3910000}"/>
    <cellStyle name="Normal 83 3 4 3 6 6 2" xfId="29115" xr:uid="{00000000-0005-0000-0000-0000D4910000}"/>
    <cellStyle name="Normal 83 3 4 3 6 7" xfId="5419" xr:uid="{00000000-0005-0000-0000-0000D5910000}"/>
    <cellStyle name="Normal 83 3 4 3 6 7 2" xfId="21559" xr:uid="{00000000-0005-0000-0000-0000D6910000}"/>
    <cellStyle name="Normal 83 3 4 3 6 8" xfId="3547" xr:uid="{00000000-0005-0000-0000-0000D7910000}"/>
    <cellStyle name="Normal 83 3 4 3 6 9" xfId="19687" xr:uid="{00000000-0005-0000-0000-0000D8910000}"/>
    <cellStyle name="Normal 83 3 4 3 7" xfId="1521" xr:uid="{00000000-0005-0000-0000-0000D9910000}"/>
    <cellStyle name="Normal 83 3 4 3 7 2" xfId="14945" xr:uid="{00000000-0005-0000-0000-0000DA910000}"/>
    <cellStyle name="Normal 83 3 4 3 7 2 2" xfId="42573" xr:uid="{00000000-0005-0000-0000-0000DB910000}"/>
    <cellStyle name="Normal 83 3 4 3 7 2 3" xfId="30834" xr:uid="{00000000-0005-0000-0000-0000DC910000}"/>
    <cellStyle name="Normal 83 3 4 3 7 2 4" xfId="28108" xr:uid="{00000000-0005-0000-0000-0000DD910000}"/>
    <cellStyle name="Normal 83 3 4 3 7 3" xfId="12454" xr:uid="{00000000-0005-0000-0000-0000DE910000}"/>
    <cellStyle name="Normal 83 3 4 3 7 3 2" xfId="40201" xr:uid="{00000000-0005-0000-0000-0000DF910000}"/>
    <cellStyle name="Normal 83 3 4 3 7 3 3" xfId="23278" xr:uid="{00000000-0005-0000-0000-0000E0910000}"/>
    <cellStyle name="Normal 83 3 4 3 7 4" xfId="17660" xr:uid="{00000000-0005-0000-0000-0000E1910000}"/>
    <cellStyle name="Normal 83 3 4 3 7 4 2" xfId="35238" xr:uid="{00000000-0005-0000-0000-0000E2910000}"/>
    <cellStyle name="Normal 83 3 4 3 7 5" xfId="9010" xr:uid="{00000000-0005-0000-0000-0000E3910000}"/>
    <cellStyle name="Normal 83 3 4 3 7 5 2" xfId="32706" xr:uid="{00000000-0005-0000-0000-0000E4910000}"/>
    <cellStyle name="Normal 83 3 4 3 7 6" xfId="7138" xr:uid="{00000000-0005-0000-0000-0000E5910000}"/>
    <cellStyle name="Normal 83 3 4 3 7 6 2" xfId="28962" xr:uid="{00000000-0005-0000-0000-0000E6910000}"/>
    <cellStyle name="Normal 83 3 4 3 7 7" xfId="5266" xr:uid="{00000000-0005-0000-0000-0000E7910000}"/>
    <cellStyle name="Normal 83 3 4 3 7 7 2" xfId="21406" xr:uid="{00000000-0005-0000-0000-0000E8910000}"/>
    <cellStyle name="Normal 83 3 4 3 7 8" xfId="3394" xr:uid="{00000000-0005-0000-0000-0000E9910000}"/>
    <cellStyle name="Normal 83 3 4 3 7 9" xfId="19534" xr:uid="{00000000-0005-0000-0000-0000EA910000}"/>
    <cellStyle name="Normal 83 3 4 3 8" xfId="11825" xr:uid="{00000000-0005-0000-0000-0000EB910000}"/>
    <cellStyle name="Normal 83 3 4 3 8 2" xfId="39577" xr:uid="{00000000-0005-0000-0000-0000EC910000}"/>
    <cellStyle name="Normal 83 3 4 3 8 3" xfId="36934" xr:uid="{00000000-0005-0000-0000-0000ED910000}"/>
    <cellStyle name="Normal 83 3 4 3 8 4" xfId="30358" xr:uid="{00000000-0005-0000-0000-0000EE910000}"/>
    <cellStyle name="Normal 83 3 4 3 8 5" xfId="24684" xr:uid="{00000000-0005-0000-0000-0000EF910000}"/>
    <cellStyle name="Normal 83 3 4 3 9" xfId="14316" xr:uid="{00000000-0005-0000-0000-0000F0910000}"/>
    <cellStyle name="Normal 83 3 4 3 9 2" xfId="41944" xr:uid="{00000000-0005-0000-0000-0000F1910000}"/>
    <cellStyle name="Normal 83 3 4 3 9 3" xfId="34102" xr:uid="{00000000-0005-0000-0000-0000F2910000}"/>
    <cellStyle name="Normal 83 3 4 3 9 4" xfId="26470" xr:uid="{00000000-0005-0000-0000-0000F3910000}"/>
    <cellStyle name="Normal 83 3 4 4" xfId="1300" xr:uid="{00000000-0005-0000-0000-0000F4910000}"/>
    <cellStyle name="Normal 83 3 4 4 10" xfId="17439" xr:uid="{00000000-0005-0000-0000-0000F5910000}"/>
    <cellStyle name="Normal 83 3 4 4 10 2" xfId="35560" xr:uid="{00000000-0005-0000-0000-0000F6910000}"/>
    <cellStyle name="Normal 83 3 4 4 11" xfId="8789" xr:uid="{00000000-0005-0000-0000-0000F7910000}"/>
    <cellStyle name="Normal 83 3 4 4 11 2" xfId="32485" xr:uid="{00000000-0005-0000-0000-0000F8910000}"/>
    <cellStyle name="Normal 83 3 4 4 12" xfId="6917" xr:uid="{00000000-0005-0000-0000-0000F9910000}"/>
    <cellStyle name="Normal 83 3 4 4 12 2" xfId="28741" xr:uid="{00000000-0005-0000-0000-0000FA910000}"/>
    <cellStyle name="Normal 83 3 4 4 13" xfId="5045" xr:uid="{00000000-0005-0000-0000-0000FB910000}"/>
    <cellStyle name="Normal 83 3 4 4 13 2" xfId="21185" xr:uid="{00000000-0005-0000-0000-0000FC910000}"/>
    <cellStyle name="Normal 83 3 4 4 14" xfId="3173" xr:uid="{00000000-0005-0000-0000-0000FD910000}"/>
    <cellStyle name="Normal 83 3 4 4 15" xfId="19313" xr:uid="{00000000-0005-0000-0000-0000FE910000}"/>
    <cellStyle name="Normal 83 3 4 4 2" xfId="2255" xr:uid="{00000000-0005-0000-0000-0000FF910000}"/>
    <cellStyle name="Normal 83 3 4 4 2 10" xfId="4128" xr:uid="{00000000-0005-0000-0000-000000920000}"/>
    <cellStyle name="Normal 83 3 4 4 2 11" xfId="20268" xr:uid="{00000000-0005-0000-0000-000001920000}"/>
    <cellStyle name="Normal 83 3 4 4 2 2" xfId="2799" xr:uid="{00000000-0005-0000-0000-000002920000}"/>
    <cellStyle name="Normal 83 3 4 4 2 2 2" xfId="16233" xr:uid="{00000000-0005-0000-0000-000003920000}"/>
    <cellStyle name="Normal 83 3 4 4 2 2 2 2" xfId="43861" xr:uid="{00000000-0005-0000-0000-000004920000}"/>
    <cellStyle name="Normal 83 3 4 4 2 2 2 3" xfId="38058" xr:uid="{00000000-0005-0000-0000-000005920000}"/>
    <cellStyle name="Normal 83 3 4 4 2 2 2 4" xfId="32111" xr:uid="{00000000-0005-0000-0000-000006920000}"/>
    <cellStyle name="Normal 83 3 4 4 2 2 2 5" xfId="25972" xr:uid="{00000000-0005-0000-0000-000007920000}"/>
    <cellStyle name="Normal 83 3 4 4 2 2 3" xfId="13862" xr:uid="{00000000-0005-0000-0000-000008920000}"/>
    <cellStyle name="Normal 83 3 4 4 2 2 3 2" xfId="41490" xr:uid="{00000000-0005-0000-0000-000009920000}"/>
    <cellStyle name="Normal 83 3 4 4 2 2 3 3" xfId="27698" xr:uid="{00000000-0005-0000-0000-00000A920000}"/>
    <cellStyle name="Normal 83 3 4 4 2 2 4" xfId="18937" xr:uid="{00000000-0005-0000-0000-00000B920000}"/>
    <cellStyle name="Normal 83 3 4 4 2 2 4 2" xfId="36465" xr:uid="{00000000-0005-0000-0000-00000C920000}"/>
    <cellStyle name="Normal 83 3 4 4 2 2 4 3" xfId="24555" xr:uid="{00000000-0005-0000-0000-00000D920000}"/>
    <cellStyle name="Normal 83 3 4 4 2 2 5" xfId="10287" xr:uid="{00000000-0005-0000-0000-00000E920000}"/>
    <cellStyle name="Normal 83 3 4 4 2 2 5 2" xfId="33983" xr:uid="{00000000-0005-0000-0000-00000F920000}"/>
    <cellStyle name="Normal 83 3 4 4 2 2 6" xfId="8415" xr:uid="{00000000-0005-0000-0000-000010920000}"/>
    <cellStyle name="Normal 83 3 4 4 2 2 6 2" xfId="30239" xr:uid="{00000000-0005-0000-0000-000011920000}"/>
    <cellStyle name="Normal 83 3 4 4 2 2 7" xfId="6543" xr:uid="{00000000-0005-0000-0000-000012920000}"/>
    <cellStyle name="Normal 83 3 4 4 2 2 7 2" xfId="22683" xr:uid="{00000000-0005-0000-0000-000013920000}"/>
    <cellStyle name="Normal 83 3 4 4 2 2 8" xfId="4671" xr:uid="{00000000-0005-0000-0000-000014920000}"/>
    <cellStyle name="Normal 83 3 4 4 2 2 9" xfId="20811" xr:uid="{00000000-0005-0000-0000-000015920000}"/>
    <cellStyle name="Normal 83 3 4 4 2 3" xfId="13401" xr:uid="{00000000-0005-0000-0000-000016920000}"/>
    <cellStyle name="Normal 83 3 4 4 2 3 2" xfId="41029" xr:uid="{00000000-0005-0000-0000-000017920000}"/>
    <cellStyle name="Normal 83 3 4 4 2 3 3" xfId="37515" xr:uid="{00000000-0005-0000-0000-000018920000}"/>
    <cellStyle name="Normal 83 3 4 4 2 3 4" xfId="31568" xr:uid="{00000000-0005-0000-0000-000019920000}"/>
    <cellStyle name="Normal 83 3 4 4 2 3 5" xfId="25511" xr:uid="{00000000-0005-0000-0000-00001A920000}"/>
    <cellStyle name="Normal 83 3 4 4 2 4" xfId="15772" xr:uid="{00000000-0005-0000-0000-00001B920000}"/>
    <cellStyle name="Normal 83 3 4 4 2 4 2" xfId="43400" xr:uid="{00000000-0005-0000-0000-00001C920000}"/>
    <cellStyle name="Normal 83 3 4 4 2 4 3" xfId="27208" xr:uid="{00000000-0005-0000-0000-00001D920000}"/>
    <cellStyle name="Normal 83 3 4 4 2 5" xfId="11460" xr:uid="{00000000-0005-0000-0000-00001E920000}"/>
    <cellStyle name="Normal 83 3 4 4 2 5 2" xfId="39231" xr:uid="{00000000-0005-0000-0000-00001F920000}"/>
    <cellStyle name="Normal 83 3 4 4 2 5 3" xfId="24012" xr:uid="{00000000-0005-0000-0000-000020920000}"/>
    <cellStyle name="Normal 83 3 4 4 2 6" xfId="18394" xr:uid="{00000000-0005-0000-0000-000021920000}"/>
    <cellStyle name="Normal 83 3 4 4 2 6 2" xfId="35975" xr:uid="{00000000-0005-0000-0000-000022920000}"/>
    <cellStyle name="Normal 83 3 4 4 2 7" xfId="9744" xr:uid="{00000000-0005-0000-0000-000023920000}"/>
    <cellStyle name="Normal 83 3 4 4 2 7 2" xfId="33440" xr:uid="{00000000-0005-0000-0000-000024920000}"/>
    <cellStyle name="Normal 83 3 4 4 2 8" xfId="7872" xr:uid="{00000000-0005-0000-0000-000025920000}"/>
    <cellStyle name="Normal 83 3 4 4 2 8 2" xfId="29696" xr:uid="{00000000-0005-0000-0000-000026920000}"/>
    <cellStyle name="Normal 83 3 4 4 2 9" xfId="6000" xr:uid="{00000000-0005-0000-0000-000027920000}"/>
    <cellStyle name="Normal 83 3 4 4 2 9 2" xfId="22140" xr:uid="{00000000-0005-0000-0000-000028920000}"/>
    <cellStyle name="Normal 83 3 4 4 3" xfId="2476" xr:uid="{00000000-0005-0000-0000-000029920000}"/>
    <cellStyle name="Normal 83 3 4 4 3 10" xfId="20488" xr:uid="{00000000-0005-0000-0000-00002A920000}"/>
    <cellStyle name="Normal 83 3 4 4 3 2" xfId="13549" xr:uid="{00000000-0005-0000-0000-00002B920000}"/>
    <cellStyle name="Normal 83 3 4 4 3 2 2" xfId="41177" xr:uid="{00000000-0005-0000-0000-00002C920000}"/>
    <cellStyle name="Normal 83 3 4 4 3 2 3" xfId="37735" xr:uid="{00000000-0005-0000-0000-00002D920000}"/>
    <cellStyle name="Normal 83 3 4 4 3 2 4" xfId="31788" xr:uid="{00000000-0005-0000-0000-00002E920000}"/>
    <cellStyle name="Normal 83 3 4 4 3 2 5" xfId="25659" xr:uid="{00000000-0005-0000-0000-00002F920000}"/>
    <cellStyle name="Normal 83 3 4 4 3 3" xfId="15920" xr:uid="{00000000-0005-0000-0000-000030920000}"/>
    <cellStyle name="Normal 83 3 4 4 3 3 2" xfId="43548" xr:uid="{00000000-0005-0000-0000-000031920000}"/>
    <cellStyle name="Normal 83 3 4 4 3 3 3" xfId="27375" xr:uid="{00000000-0005-0000-0000-000032920000}"/>
    <cellStyle name="Normal 83 3 4 4 3 4" xfId="11137" xr:uid="{00000000-0005-0000-0000-000033920000}"/>
    <cellStyle name="Normal 83 3 4 4 3 4 2" xfId="38908" xr:uid="{00000000-0005-0000-0000-000034920000}"/>
    <cellStyle name="Normal 83 3 4 4 3 4 3" xfId="24232" xr:uid="{00000000-0005-0000-0000-000035920000}"/>
    <cellStyle name="Normal 83 3 4 4 3 5" xfId="18614" xr:uid="{00000000-0005-0000-0000-000036920000}"/>
    <cellStyle name="Normal 83 3 4 4 3 5 2" xfId="36142" xr:uid="{00000000-0005-0000-0000-000037920000}"/>
    <cellStyle name="Normal 83 3 4 4 3 6" xfId="9964" xr:uid="{00000000-0005-0000-0000-000038920000}"/>
    <cellStyle name="Normal 83 3 4 4 3 6 2" xfId="33660" xr:uid="{00000000-0005-0000-0000-000039920000}"/>
    <cellStyle name="Normal 83 3 4 4 3 7" xfId="8092" xr:uid="{00000000-0005-0000-0000-00003A920000}"/>
    <cellStyle name="Normal 83 3 4 4 3 7 2" xfId="29916" xr:uid="{00000000-0005-0000-0000-00003B920000}"/>
    <cellStyle name="Normal 83 3 4 4 3 8" xfId="6220" xr:uid="{00000000-0005-0000-0000-00003C920000}"/>
    <cellStyle name="Normal 83 3 4 4 3 8 2" xfId="22360" xr:uid="{00000000-0005-0000-0000-00003D920000}"/>
    <cellStyle name="Normal 83 3 4 4 3 9" xfId="4348" xr:uid="{00000000-0005-0000-0000-00003E920000}"/>
    <cellStyle name="Normal 83 3 4 4 4" xfId="1932" xr:uid="{00000000-0005-0000-0000-00003F920000}"/>
    <cellStyle name="Normal 83 3 4 4 4 2" xfId="16354" xr:uid="{00000000-0005-0000-0000-000040920000}"/>
    <cellStyle name="Normal 83 3 4 4 4 2 2" xfId="43982" xr:uid="{00000000-0005-0000-0000-000041920000}"/>
    <cellStyle name="Normal 83 3 4 4 4 2 3" xfId="31245" xr:uid="{00000000-0005-0000-0000-000042920000}"/>
    <cellStyle name="Normal 83 3 4 4 4 2 4" xfId="26093" xr:uid="{00000000-0005-0000-0000-000043920000}"/>
    <cellStyle name="Normal 83 3 4 4 4 3" xfId="13983" xr:uid="{00000000-0005-0000-0000-000044920000}"/>
    <cellStyle name="Normal 83 3 4 4 4 3 2" xfId="41611" xr:uid="{00000000-0005-0000-0000-000045920000}"/>
    <cellStyle name="Normal 83 3 4 4 4 3 3" xfId="27824" xr:uid="{00000000-0005-0000-0000-000046920000}"/>
    <cellStyle name="Normal 83 3 4 4 4 4" xfId="18071" xr:uid="{00000000-0005-0000-0000-000047920000}"/>
    <cellStyle name="Normal 83 3 4 4 4 4 2" xfId="36591" xr:uid="{00000000-0005-0000-0000-000048920000}"/>
    <cellStyle name="Normal 83 3 4 4 4 4 3" xfId="23689" xr:uid="{00000000-0005-0000-0000-000049920000}"/>
    <cellStyle name="Normal 83 3 4 4 4 5" xfId="9421" xr:uid="{00000000-0005-0000-0000-00004A920000}"/>
    <cellStyle name="Normal 83 3 4 4 4 5 2" xfId="33117" xr:uid="{00000000-0005-0000-0000-00004B920000}"/>
    <cellStyle name="Normal 83 3 4 4 4 6" xfId="7549" xr:uid="{00000000-0005-0000-0000-00004C920000}"/>
    <cellStyle name="Normal 83 3 4 4 4 6 2" xfId="29373" xr:uid="{00000000-0005-0000-0000-00004D920000}"/>
    <cellStyle name="Normal 83 3 4 4 4 7" xfId="5677" xr:uid="{00000000-0005-0000-0000-00004E920000}"/>
    <cellStyle name="Normal 83 3 4 4 4 7 2" xfId="21817" xr:uid="{00000000-0005-0000-0000-00004F920000}"/>
    <cellStyle name="Normal 83 3 4 4 4 8" xfId="3805" xr:uid="{00000000-0005-0000-0000-000050920000}"/>
    <cellStyle name="Normal 83 3 4 4 4 9" xfId="19945" xr:uid="{00000000-0005-0000-0000-000051920000}"/>
    <cellStyle name="Normal 83 3 4 4 5" xfId="12848" xr:uid="{00000000-0005-0000-0000-000052920000}"/>
    <cellStyle name="Normal 83 3 4 4 5 2" xfId="15300" xr:uid="{00000000-0005-0000-0000-000053920000}"/>
    <cellStyle name="Normal 83 3 4 4 5 2 2" xfId="42928" xr:uid="{00000000-0005-0000-0000-000054920000}"/>
    <cellStyle name="Normal 83 3 4 4 5 2 3" xfId="34792" xr:uid="{00000000-0005-0000-0000-000055920000}"/>
    <cellStyle name="Normal 83 3 4 4 5 3" xfId="40556" xr:uid="{00000000-0005-0000-0000-000056920000}"/>
    <cellStyle name="Normal 83 3 4 4 5 4" xfId="37192" xr:uid="{00000000-0005-0000-0000-000057920000}"/>
    <cellStyle name="Normal 83 3 4 4 5 5" xfId="30613" xr:uid="{00000000-0005-0000-0000-000058920000}"/>
    <cellStyle name="Normal 83 3 4 4 5 6" xfId="25039" xr:uid="{00000000-0005-0000-0000-000059920000}"/>
    <cellStyle name="Normal 83 3 4 4 6" xfId="12233" xr:uid="{00000000-0005-0000-0000-00005A920000}"/>
    <cellStyle name="Normal 83 3 4 4 6 2" xfId="39980" xr:uid="{00000000-0005-0000-0000-00005B920000}"/>
    <cellStyle name="Normal 83 3 4 4 6 3" xfId="34510" xr:uid="{00000000-0005-0000-0000-00005C920000}"/>
    <cellStyle name="Normal 83 3 4 4 6 4" xfId="26792" xr:uid="{00000000-0005-0000-0000-00005D920000}"/>
    <cellStyle name="Normal 83 3 4 4 7" xfId="14724" xr:uid="{00000000-0005-0000-0000-00005E920000}"/>
    <cellStyle name="Normal 83 3 4 4 7 2" xfId="42352" xr:uid="{00000000-0005-0000-0000-00005F920000}"/>
    <cellStyle name="Normal 83 3 4 4 7 3" xfId="23057" xr:uid="{00000000-0005-0000-0000-000060920000}"/>
    <cellStyle name="Normal 83 3 4 4 8" xfId="16944" xr:uid="{00000000-0005-0000-0000-000061920000}"/>
    <cellStyle name="Normal 83 3 4 4 8 2" xfId="44572" xr:uid="{00000000-0005-0000-0000-000062920000}"/>
    <cellStyle name="Normal 83 3 4 4 9" xfId="10661" xr:uid="{00000000-0005-0000-0000-000063920000}"/>
    <cellStyle name="Normal 83 3 4 4 9 2" xfId="38432" xr:uid="{00000000-0005-0000-0000-000064920000}"/>
    <cellStyle name="Normal 83 3 4 5" xfId="1147" xr:uid="{00000000-0005-0000-0000-000065920000}"/>
    <cellStyle name="Normal 83 3 4 5 10" xfId="8636" xr:uid="{00000000-0005-0000-0000-000066920000}"/>
    <cellStyle name="Normal 83 3 4 5 10 2" xfId="32332" xr:uid="{00000000-0005-0000-0000-000067920000}"/>
    <cellStyle name="Normal 83 3 4 5 11" xfId="6764" xr:uid="{00000000-0005-0000-0000-000068920000}"/>
    <cellStyle name="Normal 83 3 4 5 11 2" xfId="28588" xr:uid="{00000000-0005-0000-0000-000069920000}"/>
    <cellStyle name="Normal 83 3 4 5 12" xfId="4892" xr:uid="{00000000-0005-0000-0000-00006A920000}"/>
    <cellStyle name="Normal 83 3 4 5 12 2" xfId="21032" xr:uid="{00000000-0005-0000-0000-00006B920000}"/>
    <cellStyle name="Normal 83 3 4 5 13" xfId="3020" xr:uid="{00000000-0005-0000-0000-00006C920000}"/>
    <cellStyle name="Normal 83 3 4 5 14" xfId="19160" xr:uid="{00000000-0005-0000-0000-00006D920000}"/>
    <cellStyle name="Normal 83 3 4 5 2" xfId="2646" xr:uid="{00000000-0005-0000-0000-00006E920000}"/>
    <cellStyle name="Normal 83 3 4 5 2 10" xfId="20658" xr:uid="{00000000-0005-0000-0000-00006F920000}"/>
    <cellStyle name="Normal 83 3 4 5 2 2" xfId="13711" xr:uid="{00000000-0005-0000-0000-000070920000}"/>
    <cellStyle name="Normal 83 3 4 5 2 2 2" xfId="41339" xr:uid="{00000000-0005-0000-0000-000071920000}"/>
    <cellStyle name="Normal 83 3 4 5 2 2 3" xfId="37905" xr:uid="{00000000-0005-0000-0000-000072920000}"/>
    <cellStyle name="Normal 83 3 4 5 2 2 4" xfId="31958" xr:uid="{00000000-0005-0000-0000-000073920000}"/>
    <cellStyle name="Normal 83 3 4 5 2 2 5" xfId="25821" xr:uid="{00000000-0005-0000-0000-000074920000}"/>
    <cellStyle name="Normal 83 3 4 5 2 3" xfId="16082" xr:uid="{00000000-0005-0000-0000-000075920000}"/>
    <cellStyle name="Normal 83 3 4 5 2 3 2" xfId="43710" xr:uid="{00000000-0005-0000-0000-000076920000}"/>
    <cellStyle name="Normal 83 3 4 5 2 3 3" xfId="27545" xr:uid="{00000000-0005-0000-0000-000077920000}"/>
    <cellStyle name="Normal 83 3 4 5 2 4" xfId="11511" xr:uid="{00000000-0005-0000-0000-000078920000}"/>
    <cellStyle name="Normal 83 3 4 5 2 4 2" xfId="39282" xr:uid="{00000000-0005-0000-0000-000079920000}"/>
    <cellStyle name="Normal 83 3 4 5 2 4 3" xfId="24402" xr:uid="{00000000-0005-0000-0000-00007A920000}"/>
    <cellStyle name="Normal 83 3 4 5 2 5" xfId="18784" xr:uid="{00000000-0005-0000-0000-00007B920000}"/>
    <cellStyle name="Normal 83 3 4 5 2 5 2" xfId="36312" xr:uid="{00000000-0005-0000-0000-00007C920000}"/>
    <cellStyle name="Normal 83 3 4 5 2 6" xfId="10134" xr:uid="{00000000-0005-0000-0000-00007D920000}"/>
    <cellStyle name="Normal 83 3 4 5 2 6 2" xfId="33830" xr:uid="{00000000-0005-0000-0000-00007E920000}"/>
    <cellStyle name="Normal 83 3 4 5 2 7" xfId="8262" xr:uid="{00000000-0005-0000-0000-00007F920000}"/>
    <cellStyle name="Normal 83 3 4 5 2 7 2" xfId="30086" xr:uid="{00000000-0005-0000-0000-000080920000}"/>
    <cellStyle name="Normal 83 3 4 5 2 8" xfId="6390" xr:uid="{00000000-0005-0000-0000-000081920000}"/>
    <cellStyle name="Normal 83 3 4 5 2 8 2" xfId="22530" xr:uid="{00000000-0005-0000-0000-000082920000}"/>
    <cellStyle name="Normal 83 3 4 5 2 9" xfId="4518" xr:uid="{00000000-0005-0000-0000-000083920000}"/>
    <cellStyle name="Normal 83 3 4 5 3" xfId="2102" xr:uid="{00000000-0005-0000-0000-000084920000}"/>
    <cellStyle name="Normal 83 3 4 5 3 10" xfId="20115" xr:uid="{00000000-0005-0000-0000-000085920000}"/>
    <cellStyle name="Normal 83 3 4 5 3 2" xfId="14205" xr:uid="{00000000-0005-0000-0000-000086920000}"/>
    <cellStyle name="Normal 83 3 4 5 3 2 2" xfId="41833" xr:uid="{00000000-0005-0000-0000-000087920000}"/>
    <cellStyle name="Normal 83 3 4 5 3 2 3" xfId="31415" xr:uid="{00000000-0005-0000-0000-000088920000}"/>
    <cellStyle name="Normal 83 3 4 5 3 2 4" xfId="26315" xr:uid="{00000000-0005-0000-0000-000089920000}"/>
    <cellStyle name="Normal 83 3 4 5 3 3" xfId="16576" xr:uid="{00000000-0005-0000-0000-00008A920000}"/>
    <cellStyle name="Normal 83 3 4 5 3 3 2" xfId="44204" xr:uid="{00000000-0005-0000-0000-00008B920000}"/>
    <cellStyle name="Normal 83 3 4 5 3 3 3" xfId="28056" xr:uid="{00000000-0005-0000-0000-00008C920000}"/>
    <cellStyle name="Normal 83 3 4 5 3 4" xfId="10984" xr:uid="{00000000-0005-0000-0000-00008D920000}"/>
    <cellStyle name="Normal 83 3 4 5 3 4 2" xfId="38755" xr:uid="{00000000-0005-0000-0000-00008E920000}"/>
    <cellStyle name="Normal 83 3 4 5 3 4 3" xfId="23859" xr:uid="{00000000-0005-0000-0000-00008F920000}"/>
    <cellStyle name="Normal 83 3 4 5 3 5" xfId="18241" xr:uid="{00000000-0005-0000-0000-000090920000}"/>
    <cellStyle name="Normal 83 3 4 5 3 5 2" xfId="36823" xr:uid="{00000000-0005-0000-0000-000091920000}"/>
    <cellStyle name="Normal 83 3 4 5 3 6" xfId="9591" xr:uid="{00000000-0005-0000-0000-000092920000}"/>
    <cellStyle name="Normal 83 3 4 5 3 6 2" xfId="33287" xr:uid="{00000000-0005-0000-0000-000093920000}"/>
    <cellStyle name="Normal 83 3 4 5 3 7" xfId="7719" xr:uid="{00000000-0005-0000-0000-000094920000}"/>
    <cellStyle name="Normal 83 3 4 5 3 7 2" xfId="29543" xr:uid="{00000000-0005-0000-0000-000095920000}"/>
    <cellStyle name="Normal 83 3 4 5 3 8" xfId="5847" xr:uid="{00000000-0005-0000-0000-000096920000}"/>
    <cellStyle name="Normal 83 3 4 5 3 8 2" xfId="21987" xr:uid="{00000000-0005-0000-0000-000097920000}"/>
    <cellStyle name="Normal 83 3 4 5 3 9" xfId="3975" xr:uid="{00000000-0005-0000-0000-000098920000}"/>
    <cellStyle name="Normal 83 3 4 5 4" xfId="12744" xr:uid="{00000000-0005-0000-0000-000099920000}"/>
    <cellStyle name="Normal 83 3 4 5 4 2" xfId="15217" xr:uid="{00000000-0005-0000-0000-00009A920000}"/>
    <cellStyle name="Normal 83 3 4 5 4 2 2" xfId="42845" xr:uid="{00000000-0005-0000-0000-00009B920000}"/>
    <cellStyle name="Normal 83 3 4 5 4 2 3" xfId="34746" xr:uid="{00000000-0005-0000-0000-00009C920000}"/>
    <cellStyle name="Normal 83 3 4 5 4 3" xfId="40473" xr:uid="{00000000-0005-0000-0000-00009D920000}"/>
    <cellStyle name="Normal 83 3 4 5 4 4" xfId="37362" xr:uid="{00000000-0005-0000-0000-00009E920000}"/>
    <cellStyle name="Normal 83 3 4 5 4 5" xfId="30460" xr:uid="{00000000-0005-0000-0000-00009F920000}"/>
    <cellStyle name="Normal 83 3 4 5 4 6" xfId="24956" xr:uid="{00000000-0005-0000-0000-0000A0920000}"/>
    <cellStyle name="Normal 83 3 4 5 5" xfId="12080" xr:uid="{00000000-0005-0000-0000-0000A1920000}"/>
    <cellStyle name="Normal 83 3 4 5 5 2" xfId="39827" xr:uid="{00000000-0005-0000-0000-0000A2920000}"/>
    <cellStyle name="Normal 83 3 4 5 5 3" xfId="34357" xr:uid="{00000000-0005-0000-0000-0000A3920000}"/>
    <cellStyle name="Normal 83 3 4 5 5 4" xfId="27025" xr:uid="{00000000-0005-0000-0000-0000A4920000}"/>
    <cellStyle name="Normal 83 3 4 5 6" xfId="14571" xr:uid="{00000000-0005-0000-0000-0000A5920000}"/>
    <cellStyle name="Normal 83 3 4 5 6 2" xfId="42199" xr:uid="{00000000-0005-0000-0000-0000A6920000}"/>
    <cellStyle name="Normal 83 3 4 5 6 3" xfId="22904" xr:uid="{00000000-0005-0000-0000-0000A7920000}"/>
    <cellStyle name="Normal 83 3 4 5 7" xfId="16791" xr:uid="{00000000-0005-0000-0000-0000A8920000}"/>
    <cellStyle name="Normal 83 3 4 5 7 2" xfId="44419" xr:uid="{00000000-0005-0000-0000-0000A9920000}"/>
    <cellStyle name="Normal 83 3 4 5 8" xfId="10508" xr:uid="{00000000-0005-0000-0000-0000AA920000}"/>
    <cellStyle name="Normal 83 3 4 5 8 2" xfId="38279" xr:uid="{00000000-0005-0000-0000-0000AB920000}"/>
    <cellStyle name="Normal 83 3 4 5 9" xfId="17286" xr:uid="{00000000-0005-0000-0000-0000AC920000}"/>
    <cellStyle name="Normal 83 3 4 5 9 2" xfId="35792" xr:uid="{00000000-0005-0000-0000-0000AD920000}"/>
    <cellStyle name="Normal 83 3 4 6" xfId="1780" xr:uid="{00000000-0005-0000-0000-0000AE920000}"/>
    <cellStyle name="Normal 83 3 4 6 10" xfId="3653" xr:uid="{00000000-0005-0000-0000-0000AF920000}"/>
    <cellStyle name="Normal 83 3 4 6 11" xfId="19793" xr:uid="{00000000-0005-0000-0000-0000B0920000}"/>
    <cellStyle name="Normal 83 3 4 6 2" xfId="13204" xr:uid="{00000000-0005-0000-0000-0000B1920000}"/>
    <cellStyle name="Normal 83 3 4 6 2 2" xfId="15592" xr:uid="{00000000-0005-0000-0000-0000B2920000}"/>
    <cellStyle name="Normal 83 3 4 6 2 2 2" xfId="43220" xr:uid="{00000000-0005-0000-0000-0000B3920000}"/>
    <cellStyle name="Normal 83 3 4 6 2 3" xfId="40848" xr:uid="{00000000-0005-0000-0000-0000B4920000}"/>
    <cellStyle name="Normal 83 3 4 6 2 4" xfId="37040" xr:uid="{00000000-0005-0000-0000-0000B5920000}"/>
    <cellStyle name="Normal 83 3 4 6 2 5" xfId="31093" xr:uid="{00000000-0005-0000-0000-0000B6920000}"/>
    <cellStyle name="Normal 83 3 4 6 2 6" xfId="25331" xr:uid="{00000000-0005-0000-0000-0000B7920000}"/>
    <cellStyle name="Normal 83 3 4 6 3" xfId="11927" xr:uid="{00000000-0005-0000-0000-0000B8920000}"/>
    <cellStyle name="Normal 83 3 4 6 3 2" xfId="39674" xr:uid="{00000000-0005-0000-0000-0000B9920000}"/>
    <cellStyle name="Normal 83 3 4 6 3 3" xfId="34204" xr:uid="{00000000-0005-0000-0000-0000BA920000}"/>
    <cellStyle name="Normal 83 3 4 6 3 4" xfId="26739" xr:uid="{00000000-0005-0000-0000-0000BB920000}"/>
    <cellStyle name="Normal 83 3 4 6 4" xfId="14418" xr:uid="{00000000-0005-0000-0000-0000BC920000}"/>
    <cellStyle name="Normal 83 3 4 6 4 2" xfId="42046" xr:uid="{00000000-0005-0000-0000-0000BD920000}"/>
    <cellStyle name="Normal 83 3 4 6 4 3" xfId="23537" xr:uid="{00000000-0005-0000-0000-0000BE920000}"/>
    <cellStyle name="Normal 83 3 4 6 5" xfId="11307" xr:uid="{00000000-0005-0000-0000-0000BF920000}"/>
    <cellStyle name="Normal 83 3 4 6 5 2" xfId="39078" xr:uid="{00000000-0005-0000-0000-0000C0920000}"/>
    <cellStyle name="Normal 83 3 4 6 6" xfId="17919" xr:uid="{00000000-0005-0000-0000-0000C1920000}"/>
    <cellStyle name="Normal 83 3 4 6 6 2" xfId="35507" xr:uid="{00000000-0005-0000-0000-0000C2920000}"/>
    <cellStyle name="Normal 83 3 4 6 7" xfId="9269" xr:uid="{00000000-0005-0000-0000-0000C3920000}"/>
    <cellStyle name="Normal 83 3 4 6 7 2" xfId="32965" xr:uid="{00000000-0005-0000-0000-0000C4920000}"/>
    <cellStyle name="Normal 83 3 4 6 8" xfId="7397" xr:uid="{00000000-0005-0000-0000-0000C5920000}"/>
    <cellStyle name="Normal 83 3 4 6 8 2" xfId="29221" xr:uid="{00000000-0005-0000-0000-0000C6920000}"/>
    <cellStyle name="Normal 83 3 4 6 9" xfId="5525" xr:uid="{00000000-0005-0000-0000-0000C7920000}"/>
    <cellStyle name="Normal 83 3 4 6 9 2" xfId="21665" xr:uid="{00000000-0005-0000-0000-0000C8920000}"/>
    <cellStyle name="Normal 83 3 4 7" xfId="2324" xr:uid="{00000000-0005-0000-0000-0000C9920000}"/>
    <cellStyle name="Normal 83 3 4 7 10" xfId="20336" xr:uid="{00000000-0005-0000-0000-0000CA920000}"/>
    <cellStyle name="Normal 83 3 4 7 2" xfId="13166" xr:uid="{00000000-0005-0000-0000-0000CB920000}"/>
    <cellStyle name="Normal 83 3 4 7 2 2" xfId="40811" xr:uid="{00000000-0005-0000-0000-0000CC920000}"/>
    <cellStyle name="Normal 83 3 4 7 2 3" xfId="37583" xr:uid="{00000000-0005-0000-0000-0000CD920000}"/>
    <cellStyle name="Normal 83 3 4 7 2 4" xfId="31636" xr:uid="{00000000-0005-0000-0000-0000CE920000}"/>
    <cellStyle name="Normal 83 3 4 7 2 5" xfId="25294" xr:uid="{00000000-0005-0000-0000-0000CF920000}"/>
    <cellStyle name="Normal 83 3 4 7 3" xfId="15555" xr:uid="{00000000-0005-0000-0000-0000D0920000}"/>
    <cellStyle name="Normal 83 3 4 7 3 2" xfId="43183" xr:uid="{00000000-0005-0000-0000-0000D1920000}"/>
    <cellStyle name="Normal 83 3 4 7 3 3" xfId="26577" xr:uid="{00000000-0005-0000-0000-0000D2920000}"/>
    <cellStyle name="Normal 83 3 4 7 4" xfId="10831" xr:uid="{00000000-0005-0000-0000-0000D3920000}"/>
    <cellStyle name="Normal 83 3 4 7 4 2" xfId="38602" xr:uid="{00000000-0005-0000-0000-0000D4920000}"/>
    <cellStyle name="Normal 83 3 4 7 4 3" xfId="24080" xr:uid="{00000000-0005-0000-0000-0000D5920000}"/>
    <cellStyle name="Normal 83 3 4 7 5" xfId="18462" xr:uid="{00000000-0005-0000-0000-0000D6920000}"/>
    <cellStyle name="Normal 83 3 4 7 5 2" xfId="35345" xr:uid="{00000000-0005-0000-0000-0000D7920000}"/>
    <cellStyle name="Normal 83 3 4 7 6" xfId="9812" xr:uid="{00000000-0005-0000-0000-0000D8920000}"/>
    <cellStyle name="Normal 83 3 4 7 6 2" xfId="33508" xr:uid="{00000000-0005-0000-0000-0000D9920000}"/>
    <cellStyle name="Normal 83 3 4 7 7" xfId="7940" xr:uid="{00000000-0005-0000-0000-0000DA920000}"/>
    <cellStyle name="Normal 83 3 4 7 7 2" xfId="29764" xr:uid="{00000000-0005-0000-0000-0000DB920000}"/>
    <cellStyle name="Normal 83 3 4 7 8" xfId="6068" xr:uid="{00000000-0005-0000-0000-0000DC920000}"/>
    <cellStyle name="Normal 83 3 4 7 8 2" xfId="22208" xr:uid="{00000000-0005-0000-0000-0000DD920000}"/>
    <cellStyle name="Normal 83 3 4 7 9" xfId="4196" xr:uid="{00000000-0005-0000-0000-0000DE920000}"/>
    <cellStyle name="Normal 83 3 4 8" xfId="1623" xr:uid="{00000000-0005-0000-0000-0000DF920000}"/>
    <cellStyle name="Normal 83 3 4 8 2" xfId="16301" xr:uid="{00000000-0005-0000-0000-0000E0920000}"/>
    <cellStyle name="Normal 83 3 4 8 2 2" xfId="43929" xr:uid="{00000000-0005-0000-0000-0000E1920000}"/>
    <cellStyle name="Normal 83 3 4 8 2 3" xfId="30936" xr:uid="{00000000-0005-0000-0000-0000E2920000}"/>
    <cellStyle name="Normal 83 3 4 8 2 4" xfId="26040" xr:uid="{00000000-0005-0000-0000-0000E3920000}"/>
    <cellStyle name="Normal 83 3 4 8 3" xfId="13930" xr:uid="{00000000-0005-0000-0000-0000E4920000}"/>
    <cellStyle name="Normal 83 3 4 8 3 2" xfId="41558" xr:uid="{00000000-0005-0000-0000-0000E5920000}"/>
    <cellStyle name="Normal 83 3 4 8 3 3" xfId="27771" xr:uid="{00000000-0005-0000-0000-0000E6920000}"/>
    <cellStyle name="Normal 83 3 4 8 4" xfId="17762" xr:uid="{00000000-0005-0000-0000-0000E7920000}"/>
    <cellStyle name="Normal 83 3 4 8 4 2" xfId="36538" xr:uid="{00000000-0005-0000-0000-0000E8920000}"/>
    <cellStyle name="Normal 83 3 4 8 4 3" xfId="23380" xr:uid="{00000000-0005-0000-0000-0000E9920000}"/>
    <cellStyle name="Normal 83 3 4 8 5" xfId="9112" xr:uid="{00000000-0005-0000-0000-0000EA920000}"/>
    <cellStyle name="Normal 83 3 4 8 5 2" xfId="32808" xr:uid="{00000000-0005-0000-0000-0000EB920000}"/>
    <cellStyle name="Normal 83 3 4 8 6" xfId="7240" xr:uid="{00000000-0005-0000-0000-0000EC920000}"/>
    <cellStyle name="Normal 83 3 4 8 6 2" xfId="29064" xr:uid="{00000000-0005-0000-0000-0000ED920000}"/>
    <cellStyle name="Normal 83 3 4 8 7" xfId="5368" xr:uid="{00000000-0005-0000-0000-0000EE920000}"/>
    <cellStyle name="Normal 83 3 4 8 7 2" xfId="21508" xr:uid="{00000000-0005-0000-0000-0000EF920000}"/>
    <cellStyle name="Normal 83 3 4 8 8" xfId="3496" xr:uid="{00000000-0005-0000-0000-0000F0920000}"/>
    <cellStyle name="Normal 83 3 4 8 9" xfId="19636" xr:uid="{00000000-0005-0000-0000-0000F1920000}"/>
    <cellStyle name="Normal 83 3 4 9" xfId="1470" xr:uid="{00000000-0005-0000-0000-0000F2920000}"/>
    <cellStyle name="Normal 83 3 4 9 2" xfId="14894" xr:uid="{00000000-0005-0000-0000-0000F3920000}"/>
    <cellStyle name="Normal 83 3 4 9 2 2" xfId="42522" xr:uid="{00000000-0005-0000-0000-0000F4920000}"/>
    <cellStyle name="Normal 83 3 4 9 2 3" xfId="30783" xr:uid="{00000000-0005-0000-0000-0000F5920000}"/>
    <cellStyle name="Normal 83 3 4 9 2 4" xfId="28342" xr:uid="{00000000-0005-0000-0000-0000F6920000}"/>
    <cellStyle name="Normal 83 3 4 9 3" xfId="12403" xr:uid="{00000000-0005-0000-0000-0000F7920000}"/>
    <cellStyle name="Normal 83 3 4 9 3 2" xfId="40150" xr:uid="{00000000-0005-0000-0000-0000F8920000}"/>
    <cellStyle name="Normal 83 3 4 9 3 3" xfId="23227" xr:uid="{00000000-0005-0000-0000-0000F9920000}"/>
    <cellStyle name="Normal 83 3 4 9 4" xfId="17609" xr:uid="{00000000-0005-0000-0000-0000FA920000}"/>
    <cellStyle name="Normal 83 3 4 9 4 2" xfId="35187" xr:uid="{00000000-0005-0000-0000-0000FB920000}"/>
    <cellStyle name="Normal 83 3 4 9 5" xfId="8959" xr:uid="{00000000-0005-0000-0000-0000FC920000}"/>
    <cellStyle name="Normal 83 3 4 9 5 2" xfId="32655" xr:uid="{00000000-0005-0000-0000-0000FD920000}"/>
    <cellStyle name="Normal 83 3 4 9 6" xfId="7087" xr:uid="{00000000-0005-0000-0000-0000FE920000}"/>
    <cellStyle name="Normal 83 3 4 9 6 2" xfId="28911" xr:uid="{00000000-0005-0000-0000-0000FF920000}"/>
    <cellStyle name="Normal 83 3 4 9 7" xfId="5215" xr:uid="{00000000-0005-0000-0000-000000930000}"/>
    <cellStyle name="Normal 83 3 4 9 7 2" xfId="21355" xr:uid="{00000000-0005-0000-0000-000001930000}"/>
    <cellStyle name="Normal 83 3 4 9 8" xfId="3343" xr:uid="{00000000-0005-0000-0000-000002930000}"/>
    <cellStyle name="Normal 83 3 4 9 9" xfId="19483" xr:uid="{00000000-0005-0000-0000-000003930000}"/>
    <cellStyle name="Normal 83 3 5" xfId="1007" xr:uid="{00000000-0005-0000-0000-000004930000}"/>
    <cellStyle name="Normal 83 3 5 10" xfId="11791" xr:uid="{00000000-0005-0000-0000-000005930000}"/>
    <cellStyle name="Normal 83 3 5 10 2" xfId="39544" xr:uid="{00000000-0005-0000-0000-000006930000}"/>
    <cellStyle name="Normal 83 3 5 10 3" xfId="36900" xr:uid="{00000000-0005-0000-0000-000007930000}"/>
    <cellStyle name="Normal 83 3 5 10 4" xfId="30324" xr:uid="{00000000-0005-0000-0000-000008930000}"/>
    <cellStyle name="Normal 83 3 5 10 5" xfId="24650" xr:uid="{00000000-0005-0000-0000-000009930000}"/>
    <cellStyle name="Normal 83 3 5 11" xfId="14282" xr:uid="{00000000-0005-0000-0000-00000A930000}"/>
    <cellStyle name="Normal 83 3 5 11 2" xfId="41910" xr:uid="{00000000-0005-0000-0000-00000B930000}"/>
    <cellStyle name="Normal 83 3 5 11 3" xfId="34068" xr:uid="{00000000-0005-0000-0000-00000C930000}"/>
    <cellStyle name="Normal 83 3 5 11 4" xfId="26436" xr:uid="{00000000-0005-0000-0000-00000D930000}"/>
    <cellStyle name="Normal 83 3 5 12" xfId="16655" xr:uid="{00000000-0005-0000-0000-00000E930000}"/>
    <cellStyle name="Normal 83 3 5 12 2" xfId="44283" xr:uid="{00000000-0005-0000-0000-00000F930000}"/>
    <cellStyle name="Normal 83 3 5 12 3" xfId="22768" xr:uid="{00000000-0005-0000-0000-000010930000}"/>
    <cellStyle name="Normal 83 3 5 13" xfId="10372" xr:uid="{00000000-0005-0000-0000-000011930000}"/>
    <cellStyle name="Normal 83 3 5 13 2" xfId="38143" xr:uid="{00000000-0005-0000-0000-000012930000}"/>
    <cellStyle name="Normal 83 3 5 14" xfId="17150" xr:uid="{00000000-0005-0000-0000-000013930000}"/>
    <cellStyle name="Normal 83 3 5 14 2" xfId="35051" xr:uid="{00000000-0005-0000-0000-000014930000}"/>
    <cellStyle name="Normal 83 3 5 15" xfId="8500" xr:uid="{00000000-0005-0000-0000-000015930000}"/>
    <cellStyle name="Normal 83 3 5 15 2" xfId="32196" xr:uid="{00000000-0005-0000-0000-000016930000}"/>
    <cellStyle name="Normal 83 3 5 16" xfId="6628" xr:uid="{00000000-0005-0000-0000-000017930000}"/>
    <cellStyle name="Normal 83 3 5 16 2" xfId="28452" xr:uid="{00000000-0005-0000-0000-000018930000}"/>
    <cellStyle name="Normal 83 3 5 17" xfId="4756" xr:uid="{00000000-0005-0000-0000-000019930000}"/>
    <cellStyle name="Normal 83 3 5 17 2" xfId="20896" xr:uid="{00000000-0005-0000-0000-00001A930000}"/>
    <cellStyle name="Normal 83 3 5 18" xfId="2884" xr:uid="{00000000-0005-0000-0000-00001B930000}"/>
    <cellStyle name="Normal 83 3 5 19" xfId="19024" xr:uid="{00000000-0005-0000-0000-00001C930000}"/>
    <cellStyle name="Normal 83 3 5 2" xfId="1113" xr:uid="{00000000-0005-0000-0000-00001D930000}"/>
    <cellStyle name="Normal 83 3 5 2 10" xfId="16757" xr:uid="{00000000-0005-0000-0000-00001E930000}"/>
    <cellStyle name="Normal 83 3 5 2 10 2" xfId="44385" xr:uid="{00000000-0005-0000-0000-00001F930000}"/>
    <cellStyle name="Normal 83 3 5 2 10 3" xfId="22870" xr:uid="{00000000-0005-0000-0000-000020930000}"/>
    <cellStyle name="Normal 83 3 5 2 11" xfId="10474" xr:uid="{00000000-0005-0000-0000-000021930000}"/>
    <cellStyle name="Normal 83 3 5 2 11 2" xfId="38245" xr:uid="{00000000-0005-0000-0000-000022930000}"/>
    <cellStyle name="Normal 83 3 5 2 12" xfId="17252" xr:uid="{00000000-0005-0000-0000-000023930000}"/>
    <cellStyle name="Normal 83 3 5 2 12 2" xfId="35153" xr:uid="{00000000-0005-0000-0000-000024930000}"/>
    <cellStyle name="Normal 83 3 5 2 13" xfId="8602" xr:uid="{00000000-0005-0000-0000-000025930000}"/>
    <cellStyle name="Normal 83 3 5 2 13 2" xfId="32298" xr:uid="{00000000-0005-0000-0000-000026930000}"/>
    <cellStyle name="Normal 83 3 5 2 14" xfId="6730" xr:uid="{00000000-0005-0000-0000-000027930000}"/>
    <cellStyle name="Normal 83 3 5 2 14 2" xfId="28554" xr:uid="{00000000-0005-0000-0000-000028930000}"/>
    <cellStyle name="Normal 83 3 5 2 15" xfId="4858" xr:uid="{00000000-0005-0000-0000-000029930000}"/>
    <cellStyle name="Normal 83 3 5 2 15 2" xfId="20998" xr:uid="{00000000-0005-0000-0000-00002A930000}"/>
    <cellStyle name="Normal 83 3 5 2 16" xfId="2986" xr:uid="{00000000-0005-0000-0000-00002B930000}"/>
    <cellStyle name="Normal 83 3 5 2 17" xfId="19126" xr:uid="{00000000-0005-0000-0000-00002C930000}"/>
    <cellStyle name="Normal 83 3 5 2 2" xfId="1436" xr:uid="{00000000-0005-0000-0000-00002D930000}"/>
    <cellStyle name="Normal 83 3 5 2 2 10" xfId="7053" xr:uid="{00000000-0005-0000-0000-00002E930000}"/>
    <cellStyle name="Normal 83 3 5 2 2 10 2" xfId="28877" xr:uid="{00000000-0005-0000-0000-00002F930000}"/>
    <cellStyle name="Normal 83 3 5 2 2 11" xfId="5181" xr:uid="{00000000-0005-0000-0000-000030930000}"/>
    <cellStyle name="Normal 83 3 5 2 2 11 2" xfId="21321" xr:uid="{00000000-0005-0000-0000-000031930000}"/>
    <cellStyle name="Normal 83 3 5 2 2 12" xfId="3309" xr:uid="{00000000-0005-0000-0000-000032930000}"/>
    <cellStyle name="Normal 83 3 5 2 2 13" xfId="19449" xr:uid="{00000000-0005-0000-0000-000033930000}"/>
    <cellStyle name="Normal 83 3 5 2 2 2" xfId="2612" xr:uid="{00000000-0005-0000-0000-000034930000}"/>
    <cellStyle name="Normal 83 3 5 2 2 2 10" xfId="20624" xr:uid="{00000000-0005-0000-0000-000035930000}"/>
    <cellStyle name="Normal 83 3 5 2 2 2 2" xfId="13685" xr:uid="{00000000-0005-0000-0000-000036930000}"/>
    <cellStyle name="Normal 83 3 5 2 2 2 2 2" xfId="41313" xr:uid="{00000000-0005-0000-0000-000037930000}"/>
    <cellStyle name="Normal 83 3 5 2 2 2 2 3" xfId="37871" xr:uid="{00000000-0005-0000-0000-000038930000}"/>
    <cellStyle name="Normal 83 3 5 2 2 2 2 4" xfId="31924" xr:uid="{00000000-0005-0000-0000-000039930000}"/>
    <cellStyle name="Normal 83 3 5 2 2 2 2 5" xfId="25795" xr:uid="{00000000-0005-0000-0000-00003A930000}"/>
    <cellStyle name="Normal 83 3 5 2 2 2 3" xfId="16056" xr:uid="{00000000-0005-0000-0000-00003B930000}"/>
    <cellStyle name="Normal 83 3 5 2 2 2 3 2" xfId="43684" xr:uid="{00000000-0005-0000-0000-00003C930000}"/>
    <cellStyle name="Normal 83 3 5 2 2 2 3 3" xfId="27511" xr:uid="{00000000-0005-0000-0000-00003D930000}"/>
    <cellStyle name="Normal 83 3 5 2 2 2 4" xfId="11639" xr:uid="{00000000-0005-0000-0000-00003E930000}"/>
    <cellStyle name="Normal 83 3 5 2 2 2 4 2" xfId="39402" xr:uid="{00000000-0005-0000-0000-00003F930000}"/>
    <cellStyle name="Normal 83 3 5 2 2 2 4 3" xfId="24368" xr:uid="{00000000-0005-0000-0000-000040930000}"/>
    <cellStyle name="Normal 83 3 5 2 2 2 5" xfId="18750" xr:uid="{00000000-0005-0000-0000-000041930000}"/>
    <cellStyle name="Normal 83 3 5 2 2 2 5 2" xfId="36278" xr:uid="{00000000-0005-0000-0000-000042930000}"/>
    <cellStyle name="Normal 83 3 5 2 2 2 6" xfId="10100" xr:uid="{00000000-0005-0000-0000-000043930000}"/>
    <cellStyle name="Normal 83 3 5 2 2 2 6 2" xfId="33796" xr:uid="{00000000-0005-0000-0000-000044930000}"/>
    <cellStyle name="Normal 83 3 5 2 2 2 7" xfId="8228" xr:uid="{00000000-0005-0000-0000-000045930000}"/>
    <cellStyle name="Normal 83 3 5 2 2 2 7 2" xfId="30052" xr:uid="{00000000-0005-0000-0000-000046930000}"/>
    <cellStyle name="Normal 83 3 5 2 2 2 8" xfId="6356" xr:uid="{00000000-0005-0000-0000-000047930000}"/>
    <cellStyle name="Normal 83 3 5 2 2 2 8 2" xfId="22496" xr:uid="{00000000-0005-0000-0000-000048930000}"/>
    <cellStyle name="Normal 83 3 5 2 2 2 9" xfId="4484" xr:uid="{00000000-0005-0000-0000-000049930000}"/>
    <cellStyle name="Normal 83 3 5 2 2 3" xfId="2068" xr:uid="{00000000-0005-0000-0000-00004A930000}"/>
    <cellStyle name="Normal 83 3 5 2 2 3 10" xfId="20081" xr:uid="{00000000-0005-0000-0000-00004B930000}"/>
    <cellStyle name="Normal 83 3 5 2 2 3 2" xfId="13047" xr:uid="{00000000-0005-0000-0000-00004C930000}"/>
    <cellStyle name="Normal 83 3 5 2 2 3 2 2" xfId="40696" xr:uid="{00000000-0005-0000-0000-00004D930000}"/>
    <cellStyle name="Normal 83 3 5 2 2 3 2 3" xfId="31381" xr:uid="{00000000-0005-0000-0000-00004E930000}"/>
    <cellStyle name="Normal 83 3 5 2 2 3 2 4" xfId="28295" xr:uid="{00000000-0005-0000-0000-00004F930000}"/>
    <cellStyle name="Normal 83 3 5 2 2 3 3" xfId="15440" xr:uid="{00000000-0005-0000-0000-000050930000}"/>
    <cellStyle name="Normal 83 3 5 2 2 3 3 2" xfId="43068" xr:uid="{00000000-0005-0000-0000-000051930000}"/>
    <cellStyle name="Normal 83 3 5 2 2 3 3 3" xfId="23825" xr:uid="{00000000-0005-0000-0000-000052930000}"/>
    <cellStyle name="Normal 83 3 5 2 2 3 4" xfId="11273" xr:uid="{00000000-0005-0000-0000-000053930000}"/>
    <cellStyle name="Normal 83 3 5 2 2 3 4 2" xfId="39044" xr:uid="{00000000-0005-0000-0000-000054930000}"/>
    <cellStyle name="Normal 83 3 5 2 2 3 5" xfId="18207" xr:uid="{00000000-0005-0000-0000-000055930000}"/>
    <cellStyle name="Normal 83 3 5 2 2 3 5 2" xfId="37328" xr:uid="{00000000-0005-0000-0000-000056930000}"/>
    <cellStyle name="Normal 83 3 5 2 2 3 6" xfId="9557" xr:uid="{00000000-0005-0000-0000-000057930000}"/>
    <cellStyle name="Normal 83 3 5 2 2 3 6 2" xfId="33253" xr:uid="{00000000-0005-0000-0000-000058930000}"/>
    <cellStyle name="Normal 83 3 5 2 2 3 7" xfId="7685" xr:uid="{00000000-0005-0000-0000-000059930000}"/>
    <cellStyle name="Normal 83 3 5 2 2 3 7 2" xfId="29509" xr:uid="{00000000-0005-0000-0000-00005A930000}"/>
    <cellStyle name="Normal 83 3 5 2 2 3 8" xfId="5813" xr:uid="{00000000-0005-0000-0000-00005B930000}"/>
    <cellStyle name="Normal 83 3 5 2 2 3 8 2" xfId="21953" xr:uid="{00000000-0005-0000-0000-00005C930000}"/>
    <cellStyle name="Normal 83 3 5 2 2 3 9" xfId="3941" xr:uid="{00000000-0005-0000-0000-00005D930000}"/>
    <cellStyle name="Normal 83 3 5 2 2 4" xfId="12369" xr:uid="{00000000-0005-0000-0000-00005E930000}"/>
    <cellStyle name="Normal 83 3 5 2 2 4 2" xfId="40116" xr:uid="{00000000-0005-0000-0000-00005F930000}"/>
    <cellStyle name="Normal 83 3 5 2 2 4 3" xfId="30749" xr:uid="{00000000-0005-0000-0000-000060930000}"/>
    <cellStyle name="Normal 83 3 5 2 2 4 4" xfId="25179" xr:uid="{00000000-0005-0000-0000-000061930000}"/>
    <cellStyle name="Normal 83 3 5 2 2 5" xfId="14860" xr:uid="{00000000-0005-0000-0000-000062930000}"/>
    <cellStyle name="Normal 83 3 5 2 2 5 2" xfId="42488" xr:uid="{00000000-0005-0000-0000-000063930000}"/>
    <cellStyle name="Normal 83 3 5 2 2 5 3" xfId="34646" xr:uid="{00000000-0005-0000-0000-000064930000}"/>
    <cellStyle name="Normal 83 3 5 2 2 5 4" xfId="26889" xr:uid="{00000000-0005-0000-0000-000065930000}"/>
    <cellStyle name="Normal 83 3 5 2 2 6" xfId="17080" xr:uid="{00000000-0005-0000-0000-000066930000}"/>
    <cellStyle name="Normal 83 3 5 2 2 6 2" xfId="44708" xr:uid="{00000000-0005-0000-0000-000067930000}"/>
    <cellStyle name="Normal 83 3 5 2 2 6 3" xfId="23193" xr:uid="{00000000-0005-0000-0000-000068930000}"/>
    <cellStyle name="Normal 83 3 5 2 2 7" xfId="10797" xr:uid="{00000000-0005-0000-0000-000069930000}"/>
    <cellStyle name="Normal 83 3 5 2 2 7 2" xfId="38568" xr:uid="{00000000-0005-0000-0000-00006A930000}"/>
    <cellStyle name="Normal 83 3 5 2 2 8" xfId="17575" xr:uid="{00000000-0005-0000-0000-00006B930000}"/>
    <cellStyle name="Normal 83 3 5 2 2 8 2" xfId="35657" xr:uid="{00000000-0005-0000-0000-00006C930000}"/>
    <cellStyle name="Normal 83 3 5 2 2 9" xfId="8925" xr:uid="{00000000-0005-0000-0000-00006D930000}"/>
    <cellStyle name="Normal 83 3 5 2 2 9 2" xfId="32621" xr:uid="{00000000-0005-0000-0000-00006E930000}"/>
    <cellStyle name="Normal 83 3 5 2 3" xfId="1266" xr:uid="{00000000-0005-0000-0000-00006F930000}"/>
    <cellStyle name="Normal 83 3 5 2 3 10" xfId="6883" xr:uid="{00000000-0005-0000-0000-000070930000}"/>
    <cellStyle name="Normal 83 3 5 2 3 10 2" xfId="28707" xr:uid="{00000000-0005-0000-0000-000071930000}"/>
    <cellStyle name="Normal 83 3 5 2 3 11" xfId="5011" xr:uid="{00000000-0005-0000-0000-000072930000}"/>
    <cellStyle name="Normal 83 3 5 2 3 11 2" xfId="21151" xr:uid="{00000000-0005-0000-0000-000073930000}"/>
    <cellStyle name="Normal 83 3 5 2 3 12" xfId="3139" xr:uid="{00000000-0005-0000-0000-000074930000}"/>
    <cellStyle name="Normal 83 3 5 2 3 13" xfId="19279" xr:uid="{00000000-0005-0000-0000-000075930000}"/>
    <cellStyle name="Normal 83 3 5 2 3 2" xfId="2765" xr:uid="{00000000-0005-0000-0000-000076930000}"/>
    <cellStyle name="Normal 83 3 5 2 3 2 10" xfId="20777" xr:uid="{00000000-0005-0000-0000-000077930000}"/>
    <cellStyle name="Normal 83 3 5 2 3 2 2" xfId="13830" xr:uid="{00000000-0005-0000-0000-000078930000}"/>
    <cellStyle name="Normal 83 3 5 2 3 2 2 2" xfId="41458" xr:uid="{00000000-0005-0000-0000-000079930000}"/>
    <cellStyle name="Normal 83 3 5 2 3 2 2 3" xfId="38024" xr:uid="{00000000-0005-0000-0000-00007A930000}"/>
    <cellStyle name="Normal 83 3 5 2 3 2 2 4" xfId="32077" xr:uid="{00000000-0005-0000-0000-00007B930000}"/>
    <cellStyle name="Normal 83 3 5 2 3 2 2 5" xfId="25940" xr:uid="{00000000-0005-0000-0000-00007C930000}"/>
    <cellStyle name="Normal 83 3 5 2 3 2 3" xfId="16201" xr:uid="{00000000-0005-0000-0000-00007D930000}"/>
    <cellStyle name="Normal 83 3 5 2 3 2 3 2" xfId="43829" xr:uid="{00000000-0005-0000-0000-00007E930000}"/>
    <cellStyle name="Normal 83 3 5 2 3 2 3 3" xfId="27664" xr:uid="{00000000-0005-0000-0000-00007F930000}"/>
    <cellStyle name="Normal 83 3 5 2 3 2 4" xfId="11103" xr:uid="{00000000-0005-0000-0000-000080930000}"/>
    <cellStyle name="Normal 83 3 5 2 3 2 4 2" xfId="38874" xr:uid="{00000000-0005-0000-0000-000081930000}"/>
    <cellStyle name="Normal 83 3 5 2 3 2 4 3" xfId="24521" xr:uid="{00000000-0005-0000-0000-000082930000}"/>
    <cellStyle name="Normal 83 3 5 2 3 2 5" xfId="18903" xr:uid="{00000000-0005-0000-0000-000083930000}"/>
    <cellStyle name="Normal 83 3 5 2 3 2 5 2" xfId="36431" xr:uid="{00000000-0005-0000-0000-000084930000}"/>
    <cellStyle name="Normal 83 3 5 2 3 2 6" xfId="10253" xr:uid="{00000000-0005-0000-0000-000085930000}"/>
    <cellStyle name="Normal 83 3 5 2 3 2 6 2" xfId="33949" xr:uid="{00000000-0005-0000-0000-000086930000}"/>
    <cellStyle name="Normal 83 3 5 2 3 2 7" xfId="8381" xr:uid="{00000000-0005-0000-0000-000087930000}"/>
    <cellStyle name="Normal 83 3 5 2 3 2 7 2" xfId="30205" xr:uid="{00000000-0005-0000-0000-000088930000}"/>
    <cellStyle name="Normal 83 3 5 2 3 2 8" xfId="6509" xr:uid="{00000000-0005-0000-0000-000089930000}"/>
    <cellStyle name="Normal 83 3 5 2 3 2 8 2" xfId="22649" xr:uid="{00000000-0005-0000-0000-00008A930000}"/>
    <cellStyle name="Normal 83 3 5 2 3 2 9" xfId="4637" xr:uid="{00000000-0005-0000-0000-00008B930000}"/>
    <cellStyle name="Normal 83 3 5 2 3 3" xfId="2221" xr:uid="{00000000-0005-0000-0000-00008C930000}"/>
    <cellStyle name="Normal 83 3 5 2 3 3 2" xfId="15057" xr:uid="{00000000-0005-0000-0000-00008D930000}"/>
    <cellStyle name="Normal 83 3 5 2 3 3 2 2" xfId="42685" xr:uid="{00000000-0005-0000-0000-00008E930000}"/>
    <cellStyle name="Normal 83 3 5 2 3 3 2 3" xfId="31534" xr:uid="{00000000-0005-0000-0000-00008F930000}"/>
    <cellStyle name="Normal 83 3 5 2 3 3 2 4" xfId="26383" xr:uid="{00000000-0005-0000-0000-000090930000}"/>
    <cellStyle name="Normal 83 3 5 2 3 3 3" xfId="12568" xr:uid="{00000000-0005-0000-0000-000091930000}"/>
    <cellStyle name="Normal 83 3 5 2 3 3 3 2" xfId="40313" xr:uid="{00000000-0005-0000-0000-000092930000}"/>
    <cellStyle name="Normal 83 3 5 2 3 3 3 3" xfId="23978" xr:uid="{00000000-0005-0000-0000-000093930000}"/>
    <cellStyle name="Normal 83 3 5 2 3 3 4" xfId="18360" xr:uid="{00000000-0005-0000-0000-000094930000}"/>
    <cellStyle name="Normal 83 3 5 2 3 3 4 2" xfId="37481" xr:uid="{00000000-0005-0000-0000-000095930000}"/>
    <cellStyle name="Normal 83 3 5 2 3 3 5" xfId="9710" xr:uid="{00000000-0005-0000-0000-000096930000}"/>
    <cellStyle name="Normal 83 3 5 2 3 3 5 2" xfId="33406" xr:uid="{00000000-0005-0000-0000-000097930000}"/>
    <cellStyle name="Normal 83 3 5 2 3 3 6" xfId="7838" xr:uid="{00000000-0005-0000-0000-000098930000}"/>
    <cellStyle name="Normal 83 3 5 2 3 3 6 2" xfId="29662" xr:uid="{00000000-0005-0000-0000-000099930000}"/>
    <cellStyle name="Normal 83 3 5 2 3 3 7" xfId="5966" xr:uid="{00000000-0005-0000-0000-00009A930000}"/>
    <cellStyle name="Normal 83 3 5 2 3 3 7 2" xfId="22106" xr:uid="{00000000-0005-0000-0000-00009B930000}"/>
    <cellStyle name="Normal 83 3 5 2 3 3 8" xfId="4094" xr:uid="{00000000-0005-0000-0000-00009C930000}"/>
    <cellStyle name="Normal 83 3 5 2 3 3 9" xfId="20234" xr:uid="{00000000-0005-0000-0000-00009D930000}"/>
    <cellStyle name="Normal 83 3 5 2 3 4" xfId="12199" xr:uid="{00000000-0005-0000-0000-00009E930000}"/>
    <cellStyle name="Normal 83 3 5 2 3 4 2" xfId="39946" xr:uid="{00000000-0005-0000-0000-00009F930000}"/>
    <cellStyle name="Normal 83 3 5 2 3 4 3" xfId="30579" xr:uid="{00000000-0005-0000-0000-0000A0930000}"/>
    <cellStyle name="Normal 83 3 5 2 3 4 4" xfId="24796" xr:uid="{00000000-0005-0000-0000-0000A1930000}"/>
    <cellStyle name="Normal 83 3 5 2 3 5" xfId="14690" xr:uid="{00000000-0005-0000-0000-0000A2930000}"/>
    <cellStyle name="Normal 83 3 5 2 3 5 2" xfId="42318" xr:uid="{00000000-0005-0000-0000-0000A3930000}"/>
    <cellStyle name="Normal 83 3 5 2 3 5 3" xfId="34476" xr:uid="{00000000-0005-0000-0000-0000A4930000}"/>
    <cellStyle name="Normal 83 3 5 2 3 5 4" xfId="26698" xr:uid="{00000000-0005-0000-0000-0000A5930000}"/>
    <cellStyle name="Normal 83 3 5 2 3 6" xfId="16910" xr:uid="{00000000-0005-0000-0000-0000A6930000}"/>
    <cellStyle name="Normal 83 3 5 2 3 6 2" xfId="44538" xr:uid="{00000000-0005-0000-0000-0000A7930000}"/>
    <cellStyle name="Normal 83 3 5 2 3 6 3" xfId="23023" xr:uid="{00000000-0005-0000-0000-0000A8930000}"/>
    <cellStyle name="Normal 83 3 5 2 3 7" xfId="10627" xr:uid="{00000000-0005-0000-0000-0000A9930000}"/>
    <cellStyle name="Normal 83 3 5 2 3 7 2" xfId="38398" xr:uid="{00000000-0005-0000-0000-0000AA930000}"/>
    <cellStyle name="Normal 83 3 5 2 3 8" xfId="17405" xr:uid="{00000000-0005-0000-0000-0000AB930000}"/>
    <cellStyle name="Normal 83 3 5 2 3 8 2" xfId="35466" xr:uid="{00000000-0005-0000-0000-0000AC930000}"/>
    <cellStyle name="Normal 83 3 5 2 3 9" xfId="8755" xr:uid="{00000000-0005-0000-0000-0000AD930000}"/>
    <cellStyle name="Normal 83 3 5 2 3 9 2" xfId="32451" xr:uid="{00000000-0005-0000-0000-0000AE930000}"/>
    <cellStyle name="Normal 83 3 5 2 4" xfId="1899" xr:uid="{00000000-0005-0000-0000-0000AF930000}"/>
    <cellStyle name="Normal 83 3 5 2 4 10" xfId="3772" xr:uid="{00000000-0005-0000-0000-0000B0930000}"/>
    <cellStyle name="Normal 83 3 5 2 4 11" xfId="19912" xr:uid="{00000000-0005-0000-0000-0000B1930000}"/>
    <cellStyle name="Normal 83 3 5 2 4 2" xfId="13320" xr:uid="{00000000-0005-0000-0000-0000B2930000}"/>
    <cellStyle name="Normal 83 3 5 2 4 2 2" xfId="15691" xr:uid="{00000000-0005-0000-0000-0000B3930000}"/>
    <cellStyle name="Normal 83 3 5 2 4 2 2 2" xfId="43319" xr:uid="{00000000-0005-0000-0000-0000B4930000}"/>
    <cellStyle name="Normal 83 3 5 2 4 2 3" xfId="40948" xr:uid="{00000000-0005-0000-0000-0000B5930000}"/>
    <cellStyle name="Normal 83 3 5 2 4 2 4" xfId="37159" xr:uid="{00000000-0005-0000-0000-0000B6930000}"/>
    <cellStyle name="Normal 83 3 5 2 4 2 5" xfId="31212" xr:uid="{00000000-0005-0000-0000-0000B7930000}"/>
    <cellStyle name="Normal 83 3 5 2 4 2 6" xfId="25430" xr:uid="{00000000-0005-0000-0000-0000B8930000}"/>
    <cellStyle name="Normal 83 3 5 2 4 3" xfId="12046" xr:uid="{00000000-0005-0000-0000-0000B9930000}"/>
    <cellStyle name="Normal 83 3 5 2 4 3 2" xfId="39793" xr:uid="{00000000-0005-0000-0000-0000BA930000}"/>
    <cellStyle name="Normal 83 3 5 2 4 3 3" xfId="34323" xr:uid="{00000000-0005-0000-0000-0000BB930000}"/>
    <cellStyle name="Normal 83 3 5 2 4 3 4" xfId="27097" xr:uid="{00000000-0005-0000-0000-0000BC930000}"/>
    <cellStyle name="Normal 83 3 5 2 4 4" xfId="14537" xr:uid="{00000000-0005-0000-0000-0000BD930000}"/>
    <cellStyle name="Normal 83 3 5 2 4 4 2" xfId="42165" xr:uid="{00000000-0005-0000-0000-0000BE930000}"/>
    <cellStyle name="Normal 83 3 5 2 4 4 3" xfId="23656" xr:uid="{00000000-0005-0000-0000-0000BF930000}"/>
    <cellStyle name="Normal 83 3 5 2 4 5" xfId="11426" xr:uid="{00000000-0005-0000-0000-0000C0930000}"/>
    <cellStyle name="Normal 83 3 5 2 4 5 2" xfId="39197" xr:uid="{00000000-0005-0000-0000-0000C1930000}"/>
    <cellStyle name="Normal 83 3 5 2 4 6" xfId="18038" xr:uid="{00000000-0005-0000-0000-0000C2930000}"/>
    <cellStyle name="Normal 83 3 5 2 4 6 2" xfId="35864" xr:uid="{00000000-0005-0000-0000-0000C3930000}"/>
    <cellStyle name="Normal 83 3 5 2 4 7" xfId="9388" xr:uid="{00000000-0005-0000-0000-0000C4930000}"/>
    <cellStyle name="Normal 83 3 5 2 4 7 2" xfId="33084" xr:uid="{00000000-0005-0000-0000-0000C5930000}"/>
    <cellStyle name="Normal 83 3 5 2 4 8" xfId="7516" xr:uid="{00000000-0005-0000-0000-0000C6930000}"/>
    <cellStyle name="Normal 83 3 5 2 4 8 2" xfId="29340" xr:uid="{00000000-0005-0000-0000-0000C7930000}"/>
    <cellStyle name="Normal 83 3 5 2 4 9" xfId="5644" xr:uid="{00000000-0005-0000-0000-0000C8930000}"/>
    <cellStyle name="Normal 83 3 5 2 4 9 2" xfId="21784" xr:uid="{00000000-0005-0000-0000-0000C9930000}"/>
    <cellStyle name="Normal 83 3 5 2 5" xfId="2443" xr:uid="{00000000-0005-0000-0000-0000CA930000}"/>
    <cellStyle name="Normal 83 3 5 2 5 10" xfId="20455" xr:uid="{00000000-0005-0000-0000-0000CB930000}"/>
    <cellStyle name="Normal 83 3 5 2 5 2" xfId="13530" xr:uid="{00000000-0005-0000-0000-0000CC930000}"/>
    <cellStyle name="Normal 83 3 5 2 5 2 2" xfId="41158" xr:uid="{00000000-0005-0000-0000-0000CD930000}"/>
    <cellStyle name="Normal 83 3 5 2 5 2 3" xfId="37702" xr:uid="{00000000-0005-0000-0000-0000CE930000}"/>
    <cellStyle name="Normal 83 3 5 2 5 2 4" xfId="31755" xr:uid="{00000000-0005-0000-0000-0000CF930000}"/>
    <cellStyle name="Normal 83 3 5 2 5 2 5" xfId="25640" xr:uid="{00000000-0005-0000-0000-0000D0930000}"/>
    <cellStyle name="Normal 83 3 5 2 5 3" xfId="15901" xr:uid="{00000000-0005-0000-0000-0000D1930000}"/>
    <cellStyle name="Normal 83 3 5 2 5 3 2" xfId="43529" xr:uid="{00000000-0005-0000-0000-0000D2930000}"/>
    <cellStyle name="Normal 83 3 5 2 5 3 3" xfId="27342" xr:uid="{00000000-0005-0000-0000-0000D3930000}"/>
    <cellStyle name="Normal 83 3 5 2 5 4" xfId="10950" xr:uid="{00000000-0005-0000-0000-0000D4930000}"/>
    <cellStyle name="Normal 83 3 5 2 5 4 2" xfId="38721" xr:uid="{00000000-0005-0000-0000-0000D5930000}"/>
    <cellStyle name="Normal 83 3 5 2 5 4 3" xfId="24199" xr:uid="{00000000-0005-0000-0000-0000D6930000}"/>
    <cellStyle name="Normal 83 3 5 2 5 5" xfId="18581" xr:uid="{00000000-0005-0000-0000-0000D7930000}"/>
    <cellStyle name="Normal 83 3 5 2 5 5 2" xfId="36109" xr:uid="{00000000-0005-0000-0000-0000D8930000}"/>
    <cellStyle name="Normal 83 3 5 2 5 6" xfId="9931" xr:uid="{00000000-0005-0000-0000-0000D9930000}"/>
    <cellStyle name="Normal 83 3 5 2 5 6 2" xfId="33627" xr:uid="{00000000-0005-0000-0000-0000DA930000}"/>
    <cellStyle name="Normal 83 3 5 2 5 7" xfId="8059" xr:uid="{00000000-0005-0000-0000-0000DB930000}"/>
    <cellStyle name="Normal 83 3 5 2 5 7 2" xfId="29883" xr:uid="{00000000-0005-0000-0000-0000DC930000}"/>
    <cellStyle name="Normal 83 3 5 2 5 8" xfId="6187" xr:uid="{00000000-0005-0000-0000-0000DD930000}"/>
    <cellStyle name="Normal 83 3 5 2 5 8 2" xfId="22327" xr:uid="{00000000-0005-0000-0000-0000DE930000}"/>
    <cellStyle name="Normal 83 3 5 2 5 9" xfId="4315" xr:uid="{00000000-0005-0000-0000-0000DF930000}"/>
    <cellStyle name="Normal 83 3 5 2 6" xfId="1742" xr:uid="{00000000-0005-0000-0000-0000E0930000}"/>
    <cellStyle name="Normal 83 3 5 2 6 2" xfId="16451" xr:uid="{00000000-0005-0000-0000-0000E1930000}"/>
    <cellStyle name="Normal 83 3 5 2 6 2 2" xfId="44079" xr:uid="{00000000-0005-0000-0000-0000E2930000}"/>
    <cellStyle name="Normal 83 3 5 2 6 2 3" xfId="31055" xr:uid="{00000000-0005-0000-0000-0000E3930000}"/>
    <cellStyle name="Normal 83 3 5 2 6 2 4" xfId="26190" xr:uid="{00000000-0005-0000-0000-0000E4930000}"/>
    <cellStyle name="Normal 83 3 5 2 6 3" xfId="14080" xr:uid="{00000000-0005-0000-0000-0000E5930000}"/>
    <cellStyle name="Normal 83 3 5 2 6 3 2" xfId="41708" xr:uid="{00000000-0005-0000-0000-0000E6930000}"/>
    <cellStyle name="Normal 83 3 5 2 6 3 3" xfId="27921" xr:uid="{00000000-0005-0000-0000-0000E7930000}"/>
    <cellStyle name="Normal 83 3 5 2 6 4" xfId="17881" xr:uid="{00000000-0005-0000-0000-0000E8930000}"/>
    <cellStyle name="Normal 83 3 5 2 6 4 2" xfId="36688" xr:uid="{00000000-0005-0000-0000-0000E9930000}"/>
    <cellStyle name="Normal 83 3 5 2 6 4 3" xfId="23499" xr:uid="{00000000-0005-0000-0000-0000EA930000}"/>
    <cellStyle name="Normal 83 3 5 2 6 5" xfId="9231" xr:uid="{00000000-0005-0000-0000-0000EB930000}"/>
    <cellStyle name="Normal 83 3 5 2 6 5 2" xfId="32927" xr:uid="{00000000-0005-0000-0000-0000EC930000}"/>
    <cellStyle name="Normal 83 3 5 2 6 6" xfId="7359" xr:uid="{00000000-0005-0000-0000-0000ED930000}"/>
    <cellStyle name="Normal 83 3 5 2 6 6 2" xfId="29183" xr:uid="{00000000-0005-0000-0000-0000EE930000}"/>
    <cellStyle name="Normal 83 3 5 2 6 7" xfId="5487" xr:uid="{00000000-0005-0000-0000-0000EF930000}"/>
    <cellStyle name="Normal 83 3 5 2 6 7 2" xfId="21627" xr:uid="{00000000-0005-0000-0000-0000F0930000}"/>
    <cellStyle name="Normal 83 3 5 2 6 8" xfId="3615" xr:uid="{00000000-0005-0000-0000-0000F1930000}"/>
    <cellStyle name="Normal 83 3 5 2 6 9" xfId="19755" xr:uid="{00000000-0005-0000-0000-0000F2930000}"/>
    <cellStyle name="Normal 83 3 5 2 7" xfId="1589" xr:uid="{00000000-0005-0000-0000-0000F3930000}"/>
    <cellStyle name="Normal 83 3 5 2 7 2" xfId="15013" xr:uid="{00000000-0005-0000-0000-0000F4930000}"/>
    <cellStyle name="Normal 83 3 5 2 7 2 2" xfId="42641" xr:uid="{00000000-0005-0000-0000-0000F5930000}"/>
    <cellStyle name="Normal 83 3 5 2 7 2 3" xfId="30902" xr:uid="{00000000-0005-0000-0000-0000F6930000}"/>
    <cellStyle name="Normal 83 3 5 2 7 2 4" xfId="28199" xr:uid="{00000000-0005-0000-0000-0000F7930000}"/>
    <cellStyle name="Normal 83 3 5 2 7 3" xfId="12522" xr:uid="{00000000-0005-0000-0000-0000F8930000}"/>
    <cellStyle name="Normal 83 3 5 2 7 3 2" xfId="40269" xr:uid="{00000000-0005-0000-0000-0000F9930000}"/>
    <cellStyle name="Normal 83 3 5 2 7 3 3" xfId="23346" xr:uid="{00000000-0005-0000-0000-0000FA930000}"/>
    <cellStyle name="Normal 83 3 5 2 7 4" xfId="17728" xr:uid="{00000000-0005-0000-0000-0000FB930000}"/>
    <cellStyle name="Normal 83 3 5 2 7 4 2" xfId="35306" xr:uid="{00000000-0005-0000-0000-0000FC930000}"/>
    <cellStyle name="Normal 83 3 5 2 7 5" xfId="9078" xr:uid="{00000000-0005-0000-0000-0000FD930000}"/>
    <cellStyle name="Normal 83 3 5 2 7 5 2" xfId="32774" xr:uid="{00000000-0005-0000-0000-0000FE930000}"/>
    <cellStyle name="Normal 83 3 5 2 7 6" xfId="7206" xr:uid="{00000000-0005-0000-0000-0000FF930000}"/>
    <cellStyle name="Normal 83 3 5 2 7 6 2" xfId="29030" xr:uid="{00000000-0005-0000-0000-000000940000}"/>
    <cellStyle name="Normal 83 3 5 2 7 7" xfId="5334" xr:uid="{00000000-0005-0000-0000-000001940000}"/>
    <cellStyle name="Normal 83 3 5 2 7 7 2" xfId="21474" xr:uid="{00000000-0005-0000-0000-000002940000}"/>
    <cellStyle name="Normal 83 3 5 2 7 8" xfId="3462" xr:uid="{00000000-0005-0000-0000-000003940000}"/>
    <cellStyle name="Normal 83 3 5 2 7 9" xfId="19602" xr:uid="{00000000-0005-0000-0000-000004940000}"/>
    <cellStyle name="Normal 83 3 5 2 8" xfId="11893" xr:uid="{00000000-0005-0000-0000-000005940000}"/>
    <cellStyle name="Normal 83 3 5 2 8 2" xfId="39640" xr:uid="{00000000-0005-0000-0000-000006940000}"/>
    <cellStyle name="Normal 83 3 5 2 8 3" xfId="37002" xr:uid="{00000000-0005-0000-0000-000007940000}"/>
    <cellStyle name="Normal 83 3 5 2 8 4" xfId="30426" xr:uid="{00000000-0005-0000-0000-000008940000}"/>
    <cellStyle name="Normal 83 3 5 2 8 5" xfId="24752" xr:uid="{00000000-0005-0000-0000-000009940000}"/>
    <cellStyle name="Normal 83 3 5 2 9" xfId="14384" xr:uid="{00000000-0005-0000-0000-00000A940000}"/>
    <cellStyle name="Normal 83 3 5 2 9 2" xfId="42012" xr:uid="{00000000-0005-0000-0000-00000B940000}"/>
    <cellStyle name="Normal 83 3 5 2 9 3" xfId="34170" xr:uid="{00000000-0005-0000-0000-00000C940000}"/>
    <cellStyle name="Normal 83 3 5 2 9 4" xfId="26538" xr:uid="{00000000-0005-0000-0000-00000D940000}"/>
    <cellStyle name="Normal 83 3 5 3" xfId="1061" xr:uid="{00000000-0005-0000-0000-00000E940000}"/>
    <cellStyle name="Normal 83 3 5 3 10" xfId="16706" xr:uid="{00000000-0005-0000-0000-00000F940000}"/>
    <cellStyle name="Normal 83 3 5 3 10 2" xfId="44334" xr:uid="{00000000-0005-0000-0000-000010940000}"/>
    <cellStyle name="Normal 83 3 5 3 10 3" xfId="22819" xr:uid="{00000000-0005-0000-0000-000011940000}"/>
    <cellStyle name="Normal 83 3 5 3 11" xfId="10423" xr:uid="{00000000-0005-0000-0000-000012940000}"/>
    <cellStyle name="Normal 83 3 5 3 11 2" xfId="38194" xr:uid="{00000000-0005-0000-0000-000013940000}"/>
    <cellStyle name="Normal 83 3 5 3 12" xfId="17201" xr:uid="{00000000-0005-0000-0000-000014940000}"/>
    <cellStyle name="Normal 83 3 5 3 12 2" xfId="35102" xr:uid="{00000000-0005-0000-0000-000015940000}"/>
    <cellStyle name="Normal 83 3 5 3 13" xfId="8551" xr:uid="{00000000-0005-0000-0000-000016940000}"/>
    <cellStyle name="Normal 83 3 5 3 13 2" xfId="32247" xr:uid="{00000000-0005-0000-0000-000017940000}"/>
    <cellStyle name="Normal 83 3 5 3 14" xfId="6679" xr:uid="{00000000-0005-0000-0000-000018940000}"/>
    <cellStyle name="Normal 83 3 5 3 14 2" xfId="28503" xr:uid="{00000000-0005-0000-0000-000019940000}"/>
    <cellStyle name="Normal 83 3 5 3 15" xfId="4807" xr:uid="{00000000-0005-0000-0000-00001A940000}"/>
    <cellStyle name="Normal 83 3 5 3 15 2" xfId="20947" xr:uid="{00000000-0005-0000-0000-00001B940000}"/>
    <cellStyle name="Normal 83 3 5 3 16" xfId="2935" xr:uid="{00000000-0005-0000-0000-00001C940000}"/>
    <cellStyle name="Normal 83 3 5 3 17" xfId="19075" xr:uid="{00000000-0005-0000-0000-00001D940000}"/>
    <cellStyle name="Normal 83 3 5 3 2" xfId="1385" xr:uid="{00000000-0005-0000-0000-00001E940000}"/>
    <cellStyle name="Normal 83 3 5 3 2 10" xfId="7002" xr:uid="{00000000-0005-0000-0000-00001F940000}"/>
    <cellStyle name="Normal 83 3 5 3 2 10 2" xfId="28826" xr:uid="{00000000-0005-0000-0000-000020940000}"/>
    <cellStyle name="Normal 83 3 5 3 2 11" xfId="5130" xr:uid="{00000000-0005-0000-0000-000021940000}"/>
    <cellStyle name="Normal 83 3 5 3 2 11 2" xfId="21270" xr:uid="{00000000-0005-0000-0000-000022940000}"/>
    <cellStyle name="Normal 83 3 5 3 2 12" xfId="3258" xr:uid="{00000000-0005-0000-0000-000023940000}"/>
    <cellStyle name="Normal 83 3 5 3 2 13" xfId="19398" xr:uid="{00000000-0005-0000-0000-000024940000}"/>
    <cellStyle name="Normal 83 3 5 3 2 2" xfId="2561" xr:uid="{00000000-0005-0000-0000-000025940000}"/>
    <cellStyle name="Normal 83 3 5 3 2 2 10" xfId="20573" xr:uid="{00000000-0005-0000-0000-000026940000}"/>
    <cellStyle name="Normal 83 3 5 3 2 2 2" xfId="13634" xr:uid="{00000000-0005-0000-0000-000027940000}"/>
    <cellStyle name="Normal 83 3 5 3 2 2 2 2" xfId="41262" xr:uid="{00000000-0005-0000-0000-000028940000}"/>
    <cellStyle name="Normal 83 3 5 3 2 2 2 3" xfId="37820" xr:uid="{00000000-0005-0000-0000-000029940000}"/>
    <cellStyle name="Normal 83 3 5 3 2 2 2 4" xfId="31873" xr:uid="{00000000-0005-0000-0000-00002A940000}"/>
    <cellStyle name="Normal 83 3 5 3 2 2 2 5" xfId="25744" xr:uid="{00000000-0005-0000-0000-00002B940000}"/>
    <cellStyle name="Normal 83 3 5 3 2 2 3" xfId="16005" xr:uid="{00000000-0005-0000-0000-00002C940000}"/>
    <cellStyle name="Normal 83 3 5 3 2 2 3 2" xfId="43633" xr:uid="{00000000-0005-0000-0000-00002D940000}"/>
    <cellStyle name="Normal 83 3 5 3 2 2 3 3" xfId="27460" xr:uid="{00000000-0005-0000-0000-00002E940000}"/>
    <cellStyle name="Normal 83 3 5 3 2 2 4" xfId="11222" xr:uid="{00000000-0005-0000-0000-00002F940000}"/>
    <cellStyle name="Normal 83 3 5 3 2 2 4 2" xfId="38993" xr:uid="{00000000-0005-0000-0000-000030940000}"/>
    <cellStyle name="Normal 83 3 5 3 2 2 4 3" xfId="24317" xr:uid="{00000000-0005-0000-0000-000031940000}"/>
    <cellStyle name="Normal 83 3 5 3 2 2 5" xfId="18699" xr:uid="{00000000-0005-0000-0000-000032940000}"/>
    <cellStyle name="Normal 83 3 5 3 2 2 5 2" xfId="36227" xr:uid="{00000000-0005-0000-0000-000033940000}"/>
    <cellStyle name="Normal 83 3 5 3 2 2 6" xfId="10049" xr:uid="{00000000-0005-0000-0000-000034940000}"/>
    <cellStyle name="Normal 83 3 5 3 2 2 6 2" xfId="33745" xr:uid="{00000000-0005-0000-0000-000035940000}"/>
    <cellStyle name="Normal 83 3 5 3 2 2 7" xfId="8177" xr:uid="{00000000-0005-0000-0000-000036940000}"/>
    <cellStyle name="Normal 83 3 5 3 2 2 7 2" xfId="30001" xr:uid="{00000000-0005-0000-0000-000037940000}"/>
    <cellStyle name="Normal 83 3 5 3 2 2 8" xfId="6305" xr:uid="{00000000-0005-0000-0000-000038940000}"/>
    <cellStyle name="Normal 83 3 5 3 2 2 8 2" xfId="22445" xr:uid="{00000000-0005-0000-0000-000039940000}"/>
    <cellStyle name="Normal 83 3 5 3 2 2 9" xfId="4433" xr:uid="{00000000-0005-0000-0000-00003A940000}"/>
    <cellStyle name="Normal 83 3 5 3 2 3" xfId="2017" xr:uid="{00000000-0005-0000-0000-00003B940000}"/>
    <cellStyle name="Normal 83 3 5 3 2 3 2" xfId="15401" xr:uid="{00000000-0005-0000-0000-00003C940000}"/>
    <cellStyle name="Normal 83 3 5 3 2 3 2 2" xfId="43029" xr:uid="{00000000-0005-0000-0000-00003D940000}"/>
    <cellStyle name="Normal 83 3 5 3 2 3 2 3" xfId="31330" xr:uid="{00000000-0005-0000-0000-00003E940000}"/>
    <cellStyle name="Normal 83 3 5 3 2 3 2 4" xfId="28119" xr:uid="{00000000-0005-0000-0000-00003F940000}"/>
    <cellStyle name="Normal 83 3 5 3 2 3 3" xfId="13001" xr:uid="{00000000-0005-0000-0000-000040940000}"/>
    <cellStyle name="Normal 83 3 5 3 2 3 3 2" xfId="40657" xr:uid="{00000000-0005-0000-0000-000041940000}"/>
    <cellStyle name="Normal 83 3 5 3 2 3 3 3" xfId="23774" xr:uid="{00000000-0005-0000-0000-000042940000}"/>
    <cellStyle name="Normal 83 3 5 3 2 3 4" xfId="18156" xr:uid="{00000000-0005-0000-0000-000043940000}"/>
    <cellStyle name="Normal 83 3 5 3 2 3 4 2" xfId="37277" xr:uid="{00000000-0005-0000-0000-000044940000}"/>
    <cellStyle name="Normal 83 3 5 3 2 3 5" xfId="9506" xr:uid="{00000000-0005-0000-0000-000045940000}"/>
    <cellStyle name="Normal 83 3 5 3 2 3 5 2" xfId="33202" xr:uid="{00000000-0005-0000-0000-000046940000}"/>
    <cellStyle name="Normal 83 3 5 3 2 3 6" xfId="7634" xr:uid="{00000000-0005-0000-0000-000047940000}"/>
    <cellStyle name="Normal 83 3 5 3 2 3 6 2" xfId="29458" xr:uid="{00000000-0005-0000-0000-000048940000}"/>
    <cellStyle name="Normal 83 3 5 3 2 3 7" xfId="5762" xr:uid="{00000000-0005-0000-0000-000049940000}"/>
    <cellStyle name="Normal 83 3 5 3 2 3 7 2" xfId="21902" xr:uid="{00000000-0005-0000-0000-00004A940000}"/>
    <cellStyle name="Normal 83 3 5 3 2 3 8" xfId="3890" xr:uid="{00000000-0005-0000-0000-00004B940000}"/>
    <cellStyle name="Normal 83 3 5 3 2 3 9" xfId="20030" xr:uid="{00000000-0005-0000-0000-00004C940000}"/>
    <cellStyle name="Normal 83 3 5 3 2 4" xfId="12318" xr:uid="{00000000-0005-0000-0000-00004D940000}"/>
    <cellStyle name="Normal 83 3 5 3 2 4 2" xfId="40065" xr:uid="{00000000-0005-0000-0000-00004E940000}"/>
    <cellStyle name="Normal 83 3 5 3 2 4 3" xfId="30698" xr:uid="{00000000-0005-0000-0000-00004F940000}"/>
    <cellStyle name="Normal 83 3 5 3 2 4 4" xfId="25140" xr:uid="{00000000-0005-0000-0000-000050940000}"/>
    <cellStyle name="Normal 83 3 5 3 2 5" xfId="14809" xr:uid="{00000000-0005-0000-0000-000051940000}"/>
    <cellStyle name="Normal 83 3 5 3 2 5 2" xfId="42437" xr:uid="{00000000-0005-0000-0000-000052940000}"/>
    <cellStyle name="Normal 83 3 5 3 2 5 3" xfId="34595" xr:uid="{00000000-0005-0000-0000-000053940000}"/>
    <cellStyle name="Normal 83 3 5 3 2 5 4" xfId="26762" xr:uid="{00000000-0005-0000-0000-000054940000}"/>
    <cellStyle name="Normal 83 3 5 3 2 6" xfId="17029" xr:uid="{00000000-0005-0000-0000-000055940000}"/>
    <cellStyle name="Normal 83 3 5 3 2 6 2" xfId="44657" xr:uid="{00000000-0005-0000-0000-000056940000}"/>
    <cellStyle name="Normal 83 3 5 3 2 6 3" xfId="23142" xr:uid="{00000000-0005-0000-0000-000057940000}"/>
    <cellStyle name="Normal 83 3 5 3 2 7" xfId="10746" xr:uid="{00000000-0005-0000-0000-000058940000}"/>
    <cellStyle name="Normal 83 3 5 3 2 7 2" xfId="38517" xr:uid="{00000000-0005-0000-0000-000059940000}"/>
    <cellStyle name="Normal 83 3 5 3 2 8" xfId="17524" xr:uid="{00000000-0005-0000-0000-00005A940000}"/>
    <cellStyle name="Normal 83 3 5 3 2 8 2" xfId="35530" xr:uid="{00000000-0005-0000-0000-00005B940000}"/>
    <cellStyle name="Normal 83 3 5 3 2 9" xfId="8874" xr:uid="{00000000-0005-0000-0000-00005C940000}"/>
    <cellStyle name="Normal 83 3 5 3 2 9 2" xfId="32570" xr:uid="{00000000-0005-0000-0000-00005D940000}"/>
    <cellStyle name="Normal 83 3 5 3 3" xfId="1215" xr:uid="{00000000-0005-0000-0000-00005E940000}"/>
    <cellStyle name="Normal 83 3 5 3 3 10" xfId="6832" xr:uid="{00000000-0005-0000-0000-00005F940000}"/>
    <cellStyle name="Normal 83 3 5 3 3 10 2" xfId="28656" xr:uid="{00000000-0005-0000-0000-000060940000}"/>
    <cellStyle name="Normal 83 3 5 3 3 11" xfId="4960" xr:uid="{00000000-0005-0000-0000-000061940000}"/>
    <cellStyle name="Normal 83 3 5 3 3 11 2" xfId="21100" xr:uid="{00000000-0005-0000-0000-000062940000}"/>
    <cellStyle name="Normal 83 3 5 3 3 12" xfId="3088" xr:uid="{00000000-0005-0000-0000-000063940000}"/>
    <cellStyle name="Normal 83 3 5 3 3 13" xfId="19228" xr:uid="{00000000-0005-0000-0000-000064940000}"/>
    <cellStyle name="Normal 83 3 5 3 3 2" xfId="2714" xr:uid="{00000000-0005-0000-0000-000065940000}"/>
    <cellStyle name="Normal 83 3 5 3 3 2 10" xfId="20726" xr:uid="{00000000-0005-0000-0000-000066940000}"/>
    <cellStyle name="Normal 83 3 5 3 3 2 2" xfId="13779" xr:uid="{00000000-0005-0000-0000-000067940000}"/>
    <cellStyle name="Normal 83 3 5 3 3 2 2 2" xfId="41407" xr:uid="{00000000-0005-0000-0000-000068940000}"/>
    <cellStyle name="Normal 83 3 5 3 3 2 2 3" xfId="37973" xr:uid="{00000000-0005-0000-0000-000069940000}"/>
    <cellStyle name="Normal 83 3 5 3 3 2 2 4" xfId="32026" xr:uid="{00000000-0005-0000-0000-00006A940000}"/>
    <cellStyle name="Normal 83 3 5 3 3 2 2 5" xfId="25889" xr:uid="{00000000-0005-0000-0000-00006B940000}"/>
    <cellStyle name="Normal 83 3 5 3 3 2 3" xfId="16150" xr:uid="{00000000-0005-0000-0000-00006C940000}"/>
    <cellStyle name="Normal 83 3 5 3 3 2 3 2" xfId="43778" xr:uid="{00000000-0005-0000-0000-00006D940000}"/>
    <cellStyle name="Normal 83 3 5 3 3 2 3 3" xfId="27613" xr:uid="{00000000-0005-0000-0000-00006E940000}"/>
    <cellStyle name="Normal 83 3 5 3 3 2 4" xfId="11052" xr:uid="{00000000-0005-0000-0000-00006F940000}"/>
    <cellStyle name="Normal 83 3 5 3 3 2 4 2" xfId="38823" xr:uid="{00000000-0005-0000-0000-000070940000}"/>
    <cellStyle name="Normal 83 3 5 3 3 2 4 3" xfId="24470" xr:uid="{00000000-0005-0000-0000-000071940000}"/>
    <cellStyle name="Normal 83 3 5 3 3 2 5" xfId="18852" xr:uid="{00000000-0005-0000-0000-000072940000}"/>
    <cellStyle name="Normal 83 3 5 3 3 2 5 2" xfId="36380" xr:uid="{00000000-0005-0000-0000-000073940000}"/>
    <cellStyle name="Normal 83 3 5 3 3 2 6" xfId="10202" xr:uid="{00000000-0005-0000-0000-000074940000}"/>
    <cellStyle name="Normal 83 3 5 3 3 2 6 2" xfId="33898" xr:uid="{00000000-0005-0000-0000-000075940000}"/>
    <cellStyle name="Normal 83 3 5 3 3 2 7" xfId="8330" xr:uid="{00000000-0005-0000-0000-000076940000}"/>
    <cellStyle name="Normal 83 3 5 3 3 2 7 2" xfId="30154" xr:uid="{00000000-0005-0000-0000-000077940000}"/>
    <cellStyle name="Normal 83 3 5 3 3 2 8" xfId="6458" xr:uid="{00000000-0005-0000-0000-000078940000}"/>
    <cellStyle name="Normal 83 3 5 3 3 2 8 2" xfId="22598" xr:uid="{00000000-0005-0000-0000-000079940000}"/>
    <cellStyle name="Normal 83 3 5 3 3 2 9" xfId="4586" xr:uid="{00000000-0005-0000-0000-00007A940000}"/>
    <cellStyle name="Normal 83 3 5 3 3 3" xfId="2170" xr:uid="{00000000-0005-0000-0000-00007B940000}"/>
    <cellStyle name="Normal 83 3 5 3 3 3 2" xfId="15260" xr:uid="{00000000-0005-0000-0000-00007C940000}"/>
    <cellStyle name="Normal 83 3 5 3 3 3 2 2" xfId="42888" xr:uid="{00000000-0005-0000-0000-00007D940000}"/>
    <cellStyle name="Normal 83 3 5 3 3 3 2 3" xfId="31483" xr:uid="{00000000-0005-0000-0000-00007E940000}"/>
    <cellStyle name="Normal 83 3 5 3 3 3 2 4" xfId="28101" xr:uid="{00000000-0005-0000-0000-00007F940000}"/>
    <cellStyle name="Normal 83 3 5 3 3 3 3" xfId="12792" xr:uid="{00000000-0005-0000-0000-000080940000}"/>
    <cellStyle name="Normal 83 3 5 3 3 3 3 2" xfId="40516" xr:uid="{00000000-0005-0000-0000-000081940000}"/>
    <cellStyle name="Normal 83 3 5 3 3 3 3 3" xfId="23927" xr:uid="{00000000-0005-0000-0000-000082940000}"/>
    <cellStyle name="Normal 83 3 5 3 3 3 4" xfId="18309" xr:uid="{00000000-0005-0000-0000-000083940000}"/>
    <cellStyle name="Normal 83 3 5 3 3 3 4 2" xfId="37430" xr:uid="{00000000-0005-0000-0000-000084940000}"/>
    <cellStyle name="Normal 83 3 5 3 3 3 5" xfId="9659" xr:uid="{00000000-0005-0000-0000-000085940000}"/>
    <cellStyle name="Normal 83 3 5 3 3 3 5 2" xfId="33355" xr:uid="{00000000-0005-0000-0000-000086940000}"/>
    <cellStyle name="Normal 83 3 5 3 3 3 6" xfId="7787" xr:uid="{00000000-0005-0000-0000-000087940000}"/>
    <cellStyle name="Normal 83 3 5 3 3 3 6 2" xfId="29611" xr:uid="{00000000-0005-0000-0000-000088940000}"/>
    <cellStyle name="Normal 83 3 5 3 3 3 7" xfId="5915" xr:uid="{00000000-0005-0000-0000-000089940000}"/>
    <cellStyle name="Normal 83 3 5 3 3 3 7 2" xfId="22055" xr:uid="{00000000-0005-0000-0000-00008A940000}"/>
    <cellStyle name="Normal 83 3 5 3 3 3 8" xfId="4043" xr:uid="{00000000-0005-0000-0000-00008B940000}"/>
    <cellStyle name="Normal 83 3 5 3 3 3 9" xfId="20183" xr:uid="{00000000-0005-0000-0000-00008C940000}"/>
    <cellStyle name="Normal 83 3 5 3 3 4" xfId="12148" xr:uid="{00000000-0005-0000-0000-00008D940000}"/>
    <cellStyle name="Normal 83 3 5 3 3 4 2" xfId="39895" xr:uid="{00000000-0005-0000-0000-00008E940000}"/>
    <cellStyle name="Normal 83 3 5 3 3 4 3" xfId="30528" xr:uid="{00000000-0005-0000-0000-00008F940000}"/>
    <cellStyle name="Normal 83 3 5 3 3 4 4" xfId="24999" xr:uid="{00000000-0005-0000-0000-000090940000}"/>
    <cellStyle name="Normal 83 3 5 3 3 5" xfId="14639" xr:uid="{00000000-0005-0000-0000-000091940000}"/>
    <cellStyle name="Normal 83 3 5 3 3 5 2" xfId="42267" xr:uid="{00000000-0005-0000-0000-000092940000}"/>
    <cellStyle name="Normal 83 3 5 3 3 5 3" xfId="34425" xr:uid="{00000000-0005-0000-0000-000093940000}"/>
    <cellStyle name="Normal 83 3 5 3 3 5 4" xfId="26647" xr:uid="{00000000-0005-0000-0000-000094940000}"/>
    <cellStyle name="Normal 83 3 5 3 3 6" xfId="16859" xr:uid="{00000000-0005-0000-0000-000095940000}"/>
    <cellStyle name="Normal 83 3 5 3 3 6 2" xfId="44487" xr:uid="{00000000-0005-0000-0000-000096940000}"/>
    <cellStyle name="Normal 83 3 5 3 3 6 3" xfId="22972" xr:uid="{00000000-0005-0000-0000-000097940000}"/>
    <cellStyle name="Normal 83 3 5 3 3 7" xfId="10576" xr:uid="{00000000-0005-0000-0000-000098940000}"/>
    <cellStyle name="Normal 83 3 5 3 3 7 2" xfId="38347" xr:uid="{00000000-0005-0000-0000-000099940000}"/>
    <cellStyle name="Normal 83 3 5 3 3 8" xfId="17354" xr:uid="{00000000-0005-0000-0000-00009A940000}"/>
    <cellStyle name="Normal 83 3 5 3 3 8 2" xfId="35415" xr:uid="{00000000-0005-0000-0000-00009B940000}"/>
    <cellStyle name="Normal 83 3 5 3 3 9" xfId="8704" xr:uid="{00000000-0005-0000-0000-00009C940000}"/>
    <cellStyle name="Normal 83 3 5 3 3 9 2" xfId="32400" xr:uid="{00000000-0005-0000-0000-00009D940000}"/>
    <cellStyle name="Normal 83 3 5 3 4" xfId="1848" xr:uid="{00000000-0005-0000-0000-00009E940000}"/>
    <cellStyle name="Normal 83 3 5 3 4 10" xfId="3721" xr:uid="{00000000-0005-0000-0000-00009F940000}"/>
    <cellStyle name="Normal 83 3 5 3 4 11" xfId="19861" xr:uid="{00000000-0005-0000-0000-0000A0940000}"/>
    <cellStyle name="Normal 83 3 5 3 4 2" xfId="13215" xr:uid="{00000000-0005-0000-0000-0000A1940000}"/>
    <cellStyle name="Normal 83 3 5 3 4 2 2" xfId="15601" xr:uid="{00000000-0005-0000-0000-0000A2940000}"/>
    <cellStyle name="Normal 83 3 5 3 4 2 2 2" xfId="43229" xr:uid="{00000000-0005-0000-0000-0000A3940000}"/>
    <cellStyle name="Normal 83 3 5 3 4 2 3" xfId="40857" xr:uid="{00000000-0005-0000-0000-0000A4940000}"/>
    <cellStyle name="Normal 83 3 5 3 4 2 4" xfId="37108" xr:uid="{00000000-0005-0000-0000-0000A5940000}"/>
    <cellStyle name="Normal 83 3 5 3 4 2 5" xfId="31161" xr:uid="{00000000-0005-0000-0000-0000A6940000}"/>
    <cellStyle name="Normal 83 3 5 3 4 2 6" xfId="25340" xr:uid="{00000000-0005-0000-0000-0000A7940000}"/>
    <cellStyle name="Normal 83 3 5 3 4 3" xfId="11995" xr:uid="{00000000-0005-0000-0000-0000A8940000}"/>
    <cellStyle name="Normal 83 3 5 3 4 3 2" xfId="39742" xr:uid="{00000000-0005-0000-0000-0000A9940000}"/>
    <cellStyle name="Normal 83 3 5 3 4 3 3" xfId="34272" xr:uid="{00000000-0005-0000-0000-0000AA940000}"/>
    <cellStyle name="Normal 83 3 5 3 4 3 4" xfId="26549" xr:uid="{00000000-0005-0000-0000-0000AB940000}"/>
    <cellStyle name="Normal 83 3 5 3 4 4" xfId="14486" xr:uid="{00000000-0005-0000-0000-0000AC940000}"/>
    <cellStyle name="Normal 83 3 5 3 4 4 2" xfId="42114" xr:uid="{00000000-0005-0000-0000-0000AD940000}"/>
    <cellStyle name="Normal 83 3 5 3 4 4 3" xfId="23605" xr:uid="{00000000-0005-0000-0000-0000AE940000}"/>
    <cellStyle name="Normal 83 3 5 3 4 5" xfId="11375" xr:uid="{00000000-0005-0000-0000-0000AF940000}"/>
    <cellStyle name="Normal 83 3 5 3 4 5 2" xfId="39146" xr:uid="{00000000-0005-0000-0000-0000B0940000}"/>
    <cellStyle name="Normal 83 3 5 3 4 6" xfId="17987" xr:uid="{00000000-0005-0000-0000-0000B1940000}"/>
    <cellStyle name="Normal 83 3 5 3 4 6 2" xfId="35317" xr:uid="{00000000-0005-0000-0000-0000B2940000}"/>
    <cellStyle name="Normal 83 3 5 3 4 7" xfId="9337" xr:uid="{00000000-0005-0000-0000-0000B3940000}"/>
    <cellStyle name="Normal 83 3 5 3 4 7 2" xfId="33033" xr:uid="{00000000-0005-0000-0000-0000B4940000}"/>
    <cellStyle name="Normal 83 3 5 3 4 8" xfId="7465" xr:uid="{00000000-0005-0000-0000-0000B5940000}"/>
    <cellStyle name="Normal 83 3 5 3 4 8 2" xfId="29289" xr:uid="{00000000-0005-0000-0000-0000B6940000}"/>
    <cellStyle name="Normal 83 3 5 3 4 9" xfId="5593" xr:uid="{00000000-0005-0000-0000-0000B7940000}"/>
    <cellStyle name="Normal 83 3 5 3 4 9 2" xfId="21733" xr:uid="{00000000-0005-0000-0000-0000B8940000}"/>
    <cellStyle name="Normal 83 3 5 3 5" xfId="2392" xr:uid="{00000000-0005-0000-0000-0000B9940000}"/>
    <cellStyle name="Normal 83 3 5 3 5 10" xfId="20404" xr:uid="{00000000-0005-0000-0000-0000BA940000}"/>
    <cellStyle name="Normal 83 3 5 3 5 2" xfId="13479" xr:uid="{00000000-0005-0000-0000-0000BB940000}"/>
    <cellStyle name="Normal 83 3 5 3 5 2 2" xfId="41107" xr:uid="{00000000-0005-0000-0000-0000BC940000}"/>
    <cellStyle name="Normal 83 3 5 3 5 2 3" xfId="37651" xr:uid="{00000000-0005-0000-0000-0000BD940000}"/>
    <cellStyle name="Normal 83 3 5 3 5 2 4" xfId="31704" xr:uid="{00000000-0005-0000-0000-0000BE940000}"/>
    <cellStyle name="Normal 83 3 5 3 5 2 5" xfId="25589" xr:uid="{00000000-0005-0000-0000-0000BF940000}"/>
    <cellStyle name="Normal 83 3 5 3 5 3" xfId="15850" xr:uid="{00000000-0005-0000-0000-0000C0940000}"/>
    <cellStyle name="Normal 83 3 5 3 5 3 2" xfId="43478" xr:uid="{00000000-0005-0000-0000-0000C1940000}"/>
    <cellStyle name="Normal 83 3 5 3 5 3 3" xfId="27291" xr:uid="{00000000-0005-0000-0000-0000C2940000}"/>
    <cellStyle name="Normal 83 3 5 3 5 4" xfId="10899" xr:uid="{00000000-0005-0000-0000-0000C3940000}"/>
    <cellStyle name="Normal 83 3 5 3 5 4 2" xfId="38670" xr:uid="{00000000-0005-0000-0000-0000C4940000}"/>
    <cellStyle name="Normal 83 3 5 3 5 4 3" xfId="24148" xr:uid="{00000000-0005-0000-0000-0000C5940000}"/>
    <cellStyle name="Normal 83 3 5 3 5 5" xfId="18530" xr:uid="{00000000-0005-0000-0000-0000C6940000}"/>
    <cellStyle name="Normal 83 3 5 3 5 5 2" xfId="36058" xr:uid="{00000000-0005-0000-0000-0000C7940000}"/>
    <cellStyle name="Normal 83 3 5 3 5 6" xfId="9880" xr:uid="{00000000-0005-0000-0000-0000C8940000}"/>
    <cellStyle name="Normal 83 3 5 3 5 6 2" xfId="33576" xr:uid="{00000000-0005-0000-0000-0000C9940000}"/>
    <cellStyle name="Normal 83 3 5 3 5 7" xfId="8008" xr:uid="{00000000-0005-0000-0000-0000CA940000}"/>
    <cellStyle name="Normal 83 3 5 3 5 7 2" xfId="29832" xr:uid="{00000000-0005-0000-0000-0000CB940000}"/>
    <cellStyle name="Normal 83 3 5 3 5 8" xfId="6136" xr:uid="{00000000-0005-0000-0000-0000CC940000}"/>
    <cellStyle name="Normal 83 3 5 3 5 8 2" xfId="22276" xr:uid="{00000000-0005-0000-0000-0000CD940000}"/>
    <cellStyle name="Normal 83 3 5 3 5 9" xfId="4264" xr:uid="{00000000-0005-0000-0000-0000CE940000}"/>
    <cellStyle name="Normal 83 3 5 3 6" xfId="1691" xr:uid="{00000000-0005-0000-0000-0000CF940000}"/>
    <cellStyle name="Normal 83 3 5 3 6 2" xfId="16324" xr:uid="{00000000-0005-0000-0000-0000D0940000}"/>
    <cellStyle name="Normal 83 3 5 3 6 2 2" xfId="43952" xr:uid="{00000000-0005-0000-0000-0000D1940000}"/>
    <cellStyle name="Normal 83 3 5 3 6 2 3" xfId="31004" xr:uid="{00000000-0005-0000-0000-0000D2940000}"/>
    <cellStyle name="Normal 83 3 5 3 6 2 4" xfId="26063" xr:uid="{00000000-0005-0000-0000-0000D3940000}"/>
    <cellStyle name="Normal 83 3 5 3 6 3" xfId="13953" xr:uid="{00000000-0005-0000-0000-0000D4940000}"/>
    <cellStyle name="Normal 83 3 5 3 6 3 2" xfId="41581" xr:uid="{00000000-0005-0000-0000-0000D5940000}"/>
    <cellStyle name="Normal 83 3 5 3 6 3 3" xfId="27794" xr:uid="{00000000-0005-0000-0000-0000D6940000}"/>
    <cellStyle name="Normal 83 3 5 3 6 4" xfId="17830" xr:uid="{00000000-0005-0000-0000-0000D7940000}"/>
    <cellStyle name="Normal 83 3 5 3 6 4 2" xfId="36561" xr:uid="{00000000-0005-0000-0000-0000D8940000}"/>
    <cellStyle name="Normal 83 3 5 3 6 4 3" xfId="23448" xr:uid="{00000000-0005-0000-0000-0000D9940000}"/>
    <cellStyle name="Normal 83 3 5 3 6 5" xfId="9180" xr:uid="{00000000-0005-0000-0000-0000DA940000}"/>
    <cellStyle name="Normal 83 3 5 3 6 5 2" xfId="32876" xr:uid="{00000000-0005-0000-0000-0000DB940000}"/>
    <cellStyle name="Normal 83 3 5 3 6 6" xfId="7308" xr:uid="{00000000-0005-0000-0000-0000DC940000}"/>
    <cellStyle name="Normal 83 3 5 3 6 6 2" xfId="29132" xr:uid="{00000000-0005-0000-0000-0000DD940000}"/>
    <cellStyle name="Normal 83 3 5 3 6 7" xfId="5436" xr:uid="{00000000-0005-0000-0000-0000DE940000}"/>
    <cellStyle name="Normal 83 3 5 3 6 7 2" xfId="21576" xr:uid="{00000000-0005-0000-0000-0000DF940000}"/>
    <cellStyle name="Normal 83 3 5 3 6 8" xfId="3564" xr:uid="{00000000-0005-0000-0000-0000E0940000}"/>
    <cellStyle name="Normal 83 3 5 3 6 9" xfId="19704" xr:uid="{00000000-0005-0000-0000-0000E1940000}"/>
    <cellStyle name="Normal 83 3 5 3 7" xfId="1538" xr:uid="{00000000-0005-0000-0000-0000E2940000}"/>
    <cellStyle name="Normal 83 3 5 3 7 2" xfId="14962" xr:uid="{00000000-0005-0000-0000-0000E3940000}"/>
    <cellStyle name="Normal 83 3 5 3 7 2 2" xfId="42590" xr:uid="{00000000-0005-0000-0000-0000E4940000}"/>
    <cellStyle name="Normal 83 3 5 3 7 2 3" xfId="30851" xr:uid="{00000000-0005-0000-0000-0000E5940000}"/>
    <cellStyle name="Normal 83 3 5 3 7 2 4" xfId="28334" xr:uid="{00000000-0005-0000-0000-0000E6940000}"/>
    <cellStyle name="Normal 83 3 5 3 7 3" xfId="12471" xr:uid="{00000000-0005-0000-0000-0000E7940000}"/>
    <cellStyle name="Normal 83 3 5 3 7 3 2" xfId="40218" xr:uid="{00000000-0005-0000-0000-0000E8940000}"/>
    <cellStyle name="Normal 83 3 5 3 7 3 3" xfId="23295" xr:uid="{00000000-0005-0000-0000-0000E9940000}"/>
    <cellStyle name="Normal 83 3 5 3 7 4" xfId="17677" xr:uid="{00000000-0005-0000-0000-0000EA940000}"/>
    <cellStyle name="Normal 83 3 5 3 7 4 2" xfId="35255" xr:uid="{00000000-0005-0000-0000-0000EB940000}"/>
    <cellStyle name="Normal 83 3 5 3 7 5" xfId="9027" xr:uid="{00000000-0005-0000-0000-0000EC940000}"/>
    <cellStyle name="Normal 83 3 5 3 7 5 2" xfId="32723" xr:uid="{00000000-0005-0000-0000-0000ED940000}"/>
    <cellStyle name="Normal 83 3 5 3 7 6" xfId="7155" xr:uid="{00000000-0005-0000-0000-0000EE940000}"/>
    <cellStyle name="Normal 83 3 5 3 7 6 2" xfId="28979" xr:uid="{00000000-0005-0000-0000-0000EF940000}"/>
    <cellStyle name="Normal 83 3 5 3 7 7" xfId="5283" xr:uid="{00000000-0005-0000-0000-0000F0940000}"/>
    <cellStyle name="Normal 83 3 5 3 7 7 2" xfId="21423" xr:uid="{00000000-0005-0000-0000-0000F1940000}"/>
    <cellStyle name="Normal 83 3 5 3 7 8" xfId="3411" xr:uid="{00000000-0005-0000-0000-0000F2940000}"/>
    <cellStyle name="Normal 83 3 5 3 7 9" xfId="19551" xr:uid="{00000000-0005-0000-0000-0000F3940000}"/>
    <cellStyle name="Normal 83 3 5 3 8" xfId="11842" xr:uid="{00000000-0005-0000-0000-0000F4940000}"/>
    <cellStyle name="Normal 83 3 5 3 8 2" xfId="39592" xr:uid="{00000000-0005-0000-0000-0000F5940000}"/>
    <cellStyle name="Normal 83 3 5 3 8 3" xfId="36951" xr:uid="{00000000-0005-0000-0000-0000F6940000}"/>
    <cellStyle name="Normal 83 3 5 3 8 4" xfId="30375" xr:uid="{00000000-0005-0000-0000-0000F7940000}"/>
    <cellStyle name="Normal 83 3 5 3 8 5" xfId="24701" xr:uid="{00000000-0005-0000-0000-0000F8940000}"/>
    <cellStyle name="Normal 83 3 5 3 9" xfId="14333" xr:uid="{00000000-0005-0000-0000-0000F9940000}"/>
    <cellStyle name="Normal 83 3 5 3 9 2" xfId="41961" xr:uid="{00000000-0005-0000-0000-0000FA940000}"/>
    <cellStyle name="Normal 83 3 5 3 9 3" xfId="34119" xr:uid="{00000000-0005-0000-0000-0000FB940000}"/>
    <cellStyle name="Normal 83 3 5 3 9 4" xfId="26487" xr:uid="{00000000-0005-0000-0000-0000FC940000}"/>
    <cellStyle name="Normal 83 3 5 4" xfId="1317" xr:uid="{00000000-0005-0000-0000-0000FD940000}"/>
    <cellStyle name="Normal 83 3 5 4 10" xfId="17456" xr:uid="{00000000-0005-0000-0000-0000FE940000}"/>
    <cellStyle name="Normal 83 3 5 4 10 2" xfId="35595" xr:uid="{00000000-0005-0000-0000-0000FF940000}"/>
    <cellStyle name="Normal 83 3 5 4 11" xfId="8806" xr:uid="{00000000-0005-0000-0000-000000950000}"/>
    <cellStyle name="Normal 83 3 5 4 11 2" xfId="32502" xr:uid="{00000000-0005-0000-0000-000001950000}"/>
    <cellStyle name="Normal 83 3 5 4 12" xfId="6934" xr:uid="{00000000-0005-0000-0000-000002950000}"/>
    <cellStyle name="Normal 83 3 5 4 12 2" xfId="28758" xr:uid="{00000000-0005-0000-0000-000003950000}"/>
    <cellStyle name="Normal 83 3 5 4 13" xfId="5062" xr:uid="{00000000-0005-0000-0000-000004950000}"/>
    <cellStyle name="Normal 83 3 5 4 13 2" xfId="21202" xr:uid="{00000000-0005-0000-0000-000005950000}"/>
    <cellStyle name="Normal 83 3 5 4 14" xfId="3190" xr:uid="{00000000-0005-0000-0000-000006950000}"/>
    <cellStyle name="Normal 83 3 5 4 15" xfId="19330" xr:uid="{00000000-0005-0000-0000-000007950000}"/>
    <cellStyle name="Normal 83 3 5 4 2" xfId="2272" xr:uid="{00000000-0005-0000-0000-000008950000}"/>
    <cellStyle name="Normal 83 3 5 4 2 10" xfId="4145" xr:uid="{00000000-0005-0000-0000-000009950000}"/>
    <cellStyle name="Normal 83 3 5 4 2 11" xfId="20285" xr:uid="{00000000-0005-0000-0000-00000A950000}"/>
    <cellStyle name="Normal 83 3 5 4 2 2" xfId="2816" xr:uid="{00000000-0005-0000-0000-00000B950000}"/>
    <cellStyle name="Normal 83 3 5 4 2 2 2" xfId="16250" xr:uid="{00000000-0005-0000-0000-00000C950000}"/>
    <cellStyle name="Normal 83 3 5 4 2 2 2 2" xfId="43878" xr:uid="{00000000-0005-0000-0000-00000D950000}"/>
    <cellStyle name="Normal 83 3 5 4 2 2 2 3" xfId="38075" xr:uid="{00000000-0005-0000-0000-00000E950000}"/>
    <cellStyle name="Normal 83 3 5 4 2 2 2 4" xfId="32128" xr:uid="{00000000-0005-0000-0000-00000F950000}"/>
    <cellStyle name="Normal 83 3 5 4 2 2 2 5" xfId="25989" xr:uid="{00000000-0005-0000-0000-000010950000}"/>
    <cellStyle name="Normal 83 3 5 4 2 2 3" xfId="13879" xr:uid="{00000000-0005-0000-0000-000011950000}"/>
    <cellStyle name="Normal 83 3 5 4 2 2 3 2" xfId="41507" xr:uid="{00000000-0005-0000-0000-000012950000}"/>
    <cellStyle name="Normal 83 3 5 4 2 2 3 3" xfId="27715" xr:uid="{00000000-0005-0000-0000-000013950000}"/>
    <cellStyle name="Normal 83 3 5 4 2 2 4" xfId="18954" xr:uid="{00000000-0005-0000-0000-000014950000}"/>
    <cellStyle name="Normal 83 3 5 4 2 2 4 2" xfId="36482" xr:uid="{00000000-0005-0000-0000-000015950000}"/>
    <cellStyle name="Normal 83 3 5 4 2 2 4 3" xfId="24572" xr:uid="{00000000-0005-0000-0000-000016950000}"/>
    <cellStyle name="Normal 83 3 5 4 2 2 5" xfId="10304" xr:uid="{00000000-0005-0000-0000-000017950000}"/>
    <cellStyle name="Normal 83 3 5 4 2 2 5 2" xfId="34000" xr:uid="{00000000-0005-0000-0000-000018950000}"/>
    <cellStyle name="Normal 83 3 5 4 2 2 6" xfId="8432" xr:uid="{00000000-0005-0000-0000-000019950000}"/>
    <cellStyle name="Normal 83 3 5 4 2 2 6 2" xfId="30256" xr:uid="{00000000-0005-0000-0000-00001A950000}"/>
    <cellStyle name="Normal 83 3 5 4 2 2 7" xfId="6560" xr:uid="{00000000-0005-0000-0000-00001B950000}"/>
    <cellStyle name="Normal 83 3 5 4 2 2 7 2" xfId="22700" xr:uid="{00000000-0005-0000-0000-00001C950000}"/>
    <cellStyle name="Normal 83 3 5 4 2 2 8" xfId="4688" xr:uid="{00000000-0005-0000-0000-00001D950000}"/>
    <cellStyle name="Normal 83 3 5 4 2 2 9" xfId="20828" xr:uid="{00000000-0005-0000-0000-00001E950000}"/>
    <cellStyle name="Normal 83 3 5 4 2 3" xfId="13416" xr:uid="{00000000-0005-0000-0000-00001F950000}"/>
    <cellStyle name="Normal 83 3 5 4 2 3 2" xfId="41044" xr:uid="{00000000-0005-0000-0000-000020950000}"/>
    <cellStyle name="Normal 83 3 5 4 2 3 3" xfId="37532" xr:uid="{00000000-0005-0000-0000-000021950000}"/>
    <cellStyle name="Normal 83 3 5 4 2 3 4" xfId="31585" xr:uid="{00000000-0005-0000-0000-000022950000}"/>
    <cellStyle name="Normal 83 3 5 4 2 3 5" xfId="25526" xr:uid="{00000000-0005-0000-0000-000023950000}"/>
    <cellStyle name="Normal 83 3 5 4 2 4" xfId="15787" xr:uid="{00000000-0005-0000-0000-000024950000}"/>
    <cellStyle name="Normal 83 3 5 4 2 4 2" xfId="43415" xr:uid="{00000000-0005-0000-0000-000025950000}"/>
    <cellStyle name="Normal 83 3 5 4 2 4 3" xfId="27223" xr:uid="{00000000-0005-0000-0000-000026950000}"/>
    <cellStyle name="Normal 83 3 5 4 2 5" xfId="11477" xr:uid="{00000000-0005-0000-0000-000027950000}"/>
    <cellStyle name="Normal 83 3 5 4 2 5 2" xfId="39248" xr:uid="{00000000-0005-0000-0000-000028950000}"/>
    <cellStyle name="Normal 83 3 5 4 2 5 3" xfId="24029" xr:uid="{00000000-0005-0000-0000-000029950000}"/>
    <cellStyle name="Normal 83 3 5 4 2 6" xfId="18411" xr:uid="{00000000-0005-0000-0000-00002A950000}"/>
    <cellStyle name="Normal 83 3 5 4 2 6 2" xfId="35990" xr:uid="{00000000-0005-0000-0000-00002B950000}"/>
    <cellStyle name="Normal 83 3 5 4 2 7" xfId="9761" xr:uid="{00000000-0005-0000-0000-00002C950000}"/>
    <cellStyle name="Normal 83 3 5 4 2 7 2" xfId="33457" xr:uid="{00000000-0005-0000-0000-00002D950000}"/>
    <cellStyle name="Normal 83 3 5 4 2 8" xfId="7889" xr:uid="{00000000-0005-0000-0000-00002E950000}"/>
    <cellStyle name="Normal 83 3 5 4 2 8 2" xfId="29713" xr:uid="{00000000-0005-0000-0000-00002F950000}"/>
    <cellStyle name="Normal 83 3 5 4 2 9" xfId="6017" xr:uid="{00000000-0005-0000-0000-000030950000}"/>
    <cellStyle name="Normal 83 3 5 4 2 9 2" xfId="22157" xr:uid="{00000000-0005-0000-0000-000031950000}"/>
    <cellStyle name="Normal 83 3 5 4 3" xfId="2493" xr:uid="{00000000-0005-0000-0000-000032950000}"/>
    <cellStyle name="Normal 83 3 5 4 3 10" xfId="20505" xr:uid="{00000000-0005-0000-0000-000033950000}"/>
    <cellStyle name="Normal 83 3 5 4 3 2" xfId="13566" xr:uid="{00000000-0005-0000-0000-000034950000}"/>
    <cellStyle name="Normal 83 3 5 4 3 2 2" xfId="41194" xr:uid="{00000000-0005-0000-0000-000035950000}"/>
    <cellStyle name="Normal 83 3 5 4 3 2 3" xfId="37752" xr:uid="{00000000-0005-0000-0000-000036950000}"/>
    <cellStyle name="Normal 83 3 5 4 3 2 4" xfId="31805" xr:uid="{00000000-0005-0000-0000-000037950000}"/>
    <cellStyle name="Normal 83 3 5 4 3 2 5" xfId="25676" xr:uid="{00000000-0005-0000-0000-000038950000}"/>
    <cellStyle name="Normal 83 3 5 4 3 3" xfId="15937" xr:uid="{00000000-0005-0000-0000-000039950000}"/>
    <cellStyle name="Normal 83 3 5 4 3 3 2" xfId="43565" xr:uid="{00000000-0005-0000-0000-00003A950000}"/>
    <cellStyle name="Normal 83 3 5 4 3 3 3" xfId="27392" xr:uid="{00000000-0005-0000-0000-00003B950000}"/>
    <cellStyle name="Normal 83 3 5 4 3 4" xfId="11154" xr:uid="{00000000-0005-0000-0000-00003C950000}"/>
    <cellStyle name="Normal 83 3 5 4 3 4 2" xfId="38925" xr:uid="{00000000-0005-0000-0000-00003D950000}"/>
    <cellStyle name="Normal 83 3 5 4 3 4 3" xfId="24249" xr:uid="{00000000-0005-0000-0000-00003E950000}"/>
    <cellStyle name="Normal 83 3 5 4 3 5" xfId="18631" xr:uid="{00000000-0005-0000-0000-00003F950000}"/>
    <cellStyle name="Normal 83 3 5 4 3 5 2" xfId="36159" xr:uid="{00000000-0005-0000-0000-000040950000}"/>
    <cellStyle name="Normal 83 3 5 4 3 6" xfId="9981" xr:uid="{00000000-0005-0000-0000-000041950000}"/>
    <cellStyle name="Normal 83 3 5 4 3 6 2" xfId="33677" xr:uid="{00000000-0005-0000-0000-000042950000}"/>
    <cellStyle name="Normal 83 3 5 4 3 7" xfId="8109" xr:uid="{00000000-0005-0000-0000-000043950000}"/>
    <cellStyle name="Normal 83 3 5 4 3 7 2" xfId="29933" xr:uid="{00000000-0005-0000-0000-000044950000}"/>
    <cellStyle name="Normal 83 3 5 4 3 8" xfId="6237" xr:uid="{00000000-0005-0000-0000-000045950000}"/>
    <cellStyle name="Normal 83 3 5 4 3 8 2" xfId="22377" xr:uid="{00000000-0005-0000-0000-000046950000}"/>
    <cellStyle name="Normal 83 3 5 4 3 9" xfId="4365" xr:uid="{00000000-0005-0000-0000-000047950000}"/>
    <cellStyle name="Normal 83 3 5 4 4" xfId="1949" xr:uid="{00000000-0005-0000-0000-000048950000}"/>
    <cellStyle name="Normal 83 3 5 4 4 2" xfId="16389" xr:uid="{00000000-0005-0000-0000-000049950000}"/>
    <cellStyle name="Normal 83 3 5 4 4 2 2" xfId="44017" xr:uid="{00000000-0005-0000-0000-00004A950000}"/>
    <cellStyle name="Normal 83 3 5 4 4 2 3" xfId="31262" xr:uid="{00000000-0005-0000-0000-00004B950000}"/>
    <cellStyle name="Normal 83 3 5 4 4 2 4" xfId="26128" xr:uid="{00000000-0005-0000-0000-00004C950000}"/>
    <cellStyle name="Normal 83 3 5 4 4 3" xfId="14018" xr:uid="{00000000-0005-0000-0000-00004D950000}"/>
    <cellStyle name="Normal 83 3 5 4 4 3 2" xfId="41646" xr:uid="{00000000-0005-0000-0000-00004E950000}"/>
    <cellStyle name="Normal 83 3 5 4 4 3 3" xfId="27859" xr:uid="{00000000-0005-0000-0000-00004F950000}"/>
    <cellStyle name="Normal 83 3 5 4 4 4" xfId="18088" xr:uid="{00000000-0005-0000-0000-000050950000}"/>
    <cellStyle name="Normal 83 3 5 4 4 4 2" xfId="36626" xr:uid="{00000000-0005-0000-0000-000051950000}"/>
    <cellStyle name="Normal 83 3 5 4 4 4 3" xfId="23706" xr:uid="{00000000-0005-0000-0000-000052950000}"/>
    <cellStyle name="Normal 83 3 5 4 4 5" xfId="9438" xr:uid="{00000000-0005-0000-0000-000053950000}"/>
    <cellStyle name="Normal 83 3 5 4 4 5 2" xfId="33134" xr:uid="{00000000-0005-0000-0000-000054950000}"/>
    <cellStyle name="Normal 83 3 5 4 4 6" xfId="7566" xr:uid="{00000000-0005-0000-0000-000055950000}"/>
    <cellStyle name="Normal 83 3 5 4 4 6 2" xfId="29390" xr:uid="{00000000-0005-0000-0000-000056950000}"/>
    <cellStyle name="Normal 83 3 5 4 4 7" xfId="5694" xr:uid="{00000000-0005-0000-0000-000057950000}"/>
    <cellStyle name="Normal 83 3 5 4 4 7 2" xfId="21834" xr:uid="{00000000-0005-0000-0000-000058950000}"/>
    <cellStyle name="Normal 83 3 5 4 4 8" xfId="3822" xr:uid="{00000000-0005-0000-0000-000059950000}"/>
    <cellStyle name="Normal 83 3 5 4 4 9" xfId="19962" xr:uid="{00000000-0005-0000-0000-00005A950000}"/>
    <cellStyle name="Normal 83 3 5 4 5" xfId="12937" xr:uid="{00000000-0005-0000-0000-00005B950000}"/>
    <cellStyle name="Normal 83 3 5 4 5 2" xfId="15355" xr:uid="{00000000-0005-0000-0000-00005C950000}"/>
    <cellStyle name="Normal 83 3 5 4 5 2 2" xfId="42983" xr:uid="{00000000-0005-0000-0000-00005D950000}"/>
    <cellStyle name="Normal 83 3 5 4 5 2 3" xfId="34829" xr:uid="{00000000-0005-0000-0000-00005E950000}"/>
    <cellStyle name="Normal 83 3 5 4 5 3" xfId="40611" xr:uid="{00000000-0005-0000-0000-00005F950000}"/>
    <cellStyle name="Normal 83 3 5 4 5 4" xfId="37209" xr:uid="{00000000-0005-0000-0000-000060950000}"/>
    <cellStyle name="Normal 83 3 5 4 5 5" xfId="30630" xr:uid="{00000000-0005-0000-0000-000061950000}"/>
    <cellStyle name="Normal 83 3 5 4 5 6" xfId="25094" xr:uid="{00000000-0005-0000-0000-000062950000}"/>
    <cellStyle name="Normal 83 3 5 4 6" xfId="12250" xr:uid="{00000000-0005-0000-0000-000063950000}"/>
    <cellStyle name="Normal 83 3 5 4 6 2" xfId="39997" xr:uid="{00000000-0005-0000-0000-000064950000}"/>
    <cellStyle name="Normal 83 3 5 4 6 3" xfId="34527" xr:uid="{00000000-0005-0000-0000-000065950000}"/>
    <cellStyle name="Normal 83 3 5 4 6 4" xfId="26827" xr:uid="{00000000-0005-0000-0000-000066950000}"/>
    <cellStyle name="Normal 83 3 5 4 7" xfId="14741" xr:uid="{00000000-0005-0000-0000-000067950000}"/>
    <cellStyle name="Normal 83 3 5 4 7 2" xfId="42369" xr:uid="{00000000-0005-0000-0000-000068950000}"/>
    <cellStyle name="Normal 83 3 5 4 7 3" xfId="23074" xr:uid="{00000000-0005-0000-0000-000069950000}"/>
    <cellStyle name="Normal 83 3 5 4 8" xfId="16961" xr:uid="{00000000-0005-0000-0000-00006A950000}"/>
    <cellStyle name="Normal 83 3 5 4 8 2" xfId="44589" xr:uid="{00000000-0005-0000-0000-00006B950000}"/>
    <cellStyle name="Normal 83 3 5 4 9" xfId="10678" xr:uid="{00000000-0005-0000-0000-00006C950000}"/>
    <cellStyle name="Normal 83 3 5 4 9 2" xfId="38449" xr:uid="{00000000-0005-0000-0000-00006D950000}"/>
    <cellStyle name="Normal 83 3 5 5" xfId="1164" xr:uid="{00000000-0005-0000-0000-00006E950000}"/>
    <cellStyle name="Normal 83 3 5 5 10" xfId="8653" xr:uid="{00000000-0005-0000-0000-00006F950000}"/>
    <cellStyle name="Normal 83 3 5 5 10 2" xfId="32349" xr:uid="{00000000-0005-0000-0000-000070950000}"/>
    <cellStyle name="Normal 83 3 5 5 11" xfId="6781" xr:uid="{00000000-0005-0000-0000-000071950000}"/>
    <cellStyle name="Normal 83 3 5 5 11 2" xfId="28605" xr:uid="{00000000-0005-0000-0000-000072950000}"/>
    <cellStyle name="Normal 83 3 5 5 12" xfId="4909" xr:uid="{00000000-0005-0000-0000-000073950000}"/>
    <cellStyle name="Normal 83 3 5 5 12 2" xfId="21049" xr:uid="{00000000-0005-0000-0000-000074950000}"/>
    <cellStyle name="Normal 83 3 5 5 13" xfId="3037" xr:uid="{00000000-0005-0000-0000-000075950000}"/>
    <cellStyle name="Normal 83 3 5 5 14" xfId="19177" xr:uid="{00000000-0005-0000-0000-000076950000}"/>
    <cellStyle name="Normal 83 3 5 5 2" xfId="2663" xr:uid="{00000000-0005-0000-0000-000077950000}"/>
    <cellStyle name="Normal 83 3 5 5 2 10" xfId="20675" xr:uid="{00000000-0005-0000-0000-000078950000}"/>
    <cellStyle name="Normal 83 3 5 5 2 2" xfId="13728" xr:uid="{00000000-0005-0000-0000-000079950000}"/>
    <cellStyle name="Normal 83 3 5 5 2 2 2" xfId="41356" xr:uid="{00000000-0005-0000-0000-00007A950000}"/>
    <cellStyle name="Normal 83 3 5 5 2 2 3" xfId="37922" xr:uid="{00000000-0005-0000-0000-00007B950000}"/>
    <cellStyle name="Normal 83 3 5 5 2 2 4" xfId="31975" xr:uid="{00000000-0005-0000-0000-00007C950000}"/>
    <cellStyle name="Normal 83 3 5 5 2 2 5" xfId="25838" xr:uid="{00000000-0005-0000-0000-00007D950000}"/>
    <cellStyle name="Normal 83 3 5 5 2 3" xfId="16099" xr:uid="{00000000-0005-0000-0000-00007E950000}"/>
    <cellStyle name="Normal 83 3 5 5 2 3 2" xfId="43727" xr:uid="{00000000-0005-0000-0000-00007F950000}"/>
    <cellStyle name="Normal 83 3 5 5 2 3 3" xfId="27562" xr:uid="{00000000-0005-0000-0000-000080950000}"/>
    <cellStyle name="Normal 83 3 5 5 2 4" xfId="11528" xr:uid="{00000000-0005-0000-0000-000081950000}"/>
    <cellStyle name="Normal 83 3 5 5 2 4 2" xfId="39299" xr:uid="{00000000-0005-0000-0000-000082950000}"/>
    <cellStyle name="Normal 83 3 5 5 2 4 3" xfId="24419" xr:uid="{00000000-0005-0000-0000-000083950000}"/>
    <cellStyle name="Normal 83 3 5 5 2 5" xfId="18801" xr:uid="{00000000-0005-0000-0000-000084950000}"/>
    <cellStyle name="Normal 83 3 5 5 2 5 2" xfId="36329" xr:uid="{00000000-0005-0000-0000-000085950000}"/>
    <cellStyle name="Normal 83 3 5 5 2 6" xfId="10151" xr:uid="{00000000-0005-0000-0000-000086950000}"/>
    <cellStyle name="Normal 83 3 5 5 2 6 2" xfId="33847" xr:uid="{00000000-0005-0000-0000-000087950000}"/>
    <cellStyle name="Normal 83 3 5 5 2 7" xfId="8279" xr:uid="{00000000-0005-0000-0000-000088950000}"/>
    <cellStyle name="Normal 83 3 5 5 2 7 2" xfId="30103" xr:uid="{00000000-0005-0000-0000-000089950000}"/>
    <cellStyle name="Normal 83 3 5 5 2 8" xfId="6407" xr:uid="{00000000-0005-0000-0000-00008A950000}"/>
    <cellStyle name="Normal 83 3 5 5 2 8 2" xfId="22547" xr:uid="{00000000-0005-0000-0000-00008B950000}"/>
    <cellStyle name="Normal 83 3 5 5 2 9" xfId="4535" xr:uid="{00000000-0005-0000-0000-00008C950000}"/>
    <cellStyle name="Normal 83 3 5 5 3" xfId="2119" xr:uid="{00000000-0005-0000-0000-00008D950000}"/>
    <cellStyle name="Normal 83 3 5 5 3 10" xfId="20132" xr:uid="{00000000-0005-0000-0000-00008E950000}"/>
    <cellStyle name="Normal 83 3 5 5 3 2" xfId="14219" xr:uid="{00000000-0005-0000-0000-00008F950000}"/>
    <cellStyle name="Normal 83 3 5 5 3 2 2" xfId="41847" xr:uid="{00000000-0005-0000-0000-000090950000}"/>
    <cellStyle name="Normal 83 3 5 5 3 2 3" xfId="31432" xr:uid="{00000000-0005-0000-0000-000091950000}"/>
    <cellStyle name="Normal 83 3 5 5 3 2 4" xfId="26329" xr:uid="{00000000-0005-0000-0000-000092950000}"/>
    <cellStyle name="Normal 83 3 5 5 3 3" xfId="16590" xr:uid="{00000000-0005-0000-0000-000093950000}"/>
    <cellStyle name="Normal 83 3 5 5 3 3 2" xfId="44218" xr:uid="{00000000-0005-0000-0000-000094950000}"/>
    <cellStyle name="Normal 83 3 5 5 3 3 3" xfId="28070" xr:uid="{00000000-0005-0000-0000-000095950000}"/>
    <cellStyle name="Normal 83 3 5 5 3 4" xfId="11001" xr:uid="{00000000-0005-0000-0000-000096950000}"/>
    <cellStyle name="Normal 83 3 5 5 3 4 2" xfId="38772" xr:uid="{00000000-0005-0000-0000-000097950000}"/>
    <cellStyle name="Normal 83 3 5 5 3 4 3" xfId="23876" xr:uid="{00000000-0005-0000-0000-000098950000}"/>
    <cellStyle name="Normal 83 3 5 5 3 5" xfId="18258" xr:uid="{00000000-0005-0000-0000-000099950000}"/>
    <cellStyle name="Normal 83 3 5 5 3 5 2" xfId="36837" xr:uid="{00000000-0005-0000-0000-00009A950000}"/>
    <cellStyle name="Normal 83 3 5 5 3 6" xfId="9608" xr:uid="{00000000-0005-0000-0000-00009B950000}"/>
    <cellStyle name="Normal 83 3 5 5 3 6 2" xfId="33304" xr:uid="{00000000-0005-0000-0000-00009C950000}"/>
    <cellStyle name="Normal 83 3 5 5 3 7" xfId="7736" xr:uid="{00000000-0005-0000-0000-00009D950000}"/>
    <cellStyle name="Normal 83 3 5 5 3 7 2" xfId="29560" xr:uid="{00000000-0005-0000-0000-00009E950000}"/>
    <cellStyle name="Normal 83 3 5 5 3 8" xfId="5864" xr:uid="{00000000-0005-0000-0000-00009F950000}"/>
    <cellStyle name="Normal 83 3 5 5 3 8 2" xfId="22004" xr:uid="{00000000-0005-0000-0000-0000A0950000}"/>
    <cellStyle name="Normal 83 3 5 5 3 9" xfId="3992" xr:uid="{00000000-0005-0000-0000-0000A1950000}"/>
    <cellStyle name="Normal 83 3 5 5 4" xfId="12693" xr:uid="{00000000-0005-0000-0000-0000A2950000}"/>
    <cellStyle name="Normal 83 3 5 5 4 2" xfId="15167" xr:uid="{00000000-0005-0000-0000-0000A3950000}"/>
    <cellStyle name="Normal 83 3 5 5 4 2 2" xfId="42795" xr:uid="{00000000-0005-0000-0000-0000A4950000}"/>
    <cellStyle name="Normal 83 3 5 5 4 2 3" xfId="34732" xr:uid="{00000000-0005-0000-0000-0000A5950000}"/>
    <cellStyle name="Normal 83 3 5 5 4 3" xfId="40423" xr:uid="{00000000-0005-0000-0000-0000A6950000}"/>
    <cellStyle name="Normal 83 3 5 5 4 4" xfId="37379" xr:uid="{00000000-0005-0000-0000-0000A7950000}"/>
    <cellStyle name="Normal 83 3 5 5 4 5" xfId="30477" xr:uid="{00000000-0005-0000-0000-0000A8950000}"/>
    <cellStyle name="Normal 83 3 5 5 4 6" xfId="24906" xr:uid="{00000000-0005-0000-0000-0000A9950000}"/>
    <cellStyle name="Normal 83 3 5 5 5" xfId="12097" xr:uid="{00000000-0005-0000-0000-0000AA950000}"/>
    <cellStyle name="Normal 83 3 5 5 5 2" xfId="39844" xr:uid="{00000000-0005-0000-0000-0000AB950000}"/>
    <cellStyle name="Normal 83 3 5 5 5 3" xfId="34374" xr:uid="{00000000-0005-0000-0000-0000AC950000}"/>
    <cellStyle name="Normal 83 3 5 5 5 4" xfId="27039" xr:uid="{00000000-0005-0000-0000-0000AD950000}"/>
    <cellStyle name="Normal 83 3 5 5 6" xfId="14588" xr:uid="{00000000-0005-0000-0000-0000AE950000}"/>
    <cellStyle name="Normal 83 3 5 5 6 2" xfId="42216" xr:uid="{00000000-0005-0000-0000-0000AF950000}"/>
    <cellStyle name="Normal 83 3 5 5 6 3" xfId="22921" xr:uid="{00000000-0005-0000-0000-0000B0950000}"/>
    <cellStyle name="Normal 83 3 5 5 7" xfId="16808" xr:uid="{00000000-0005-0000-0000-0000B1950000}"/>
    <cellStyle name="Normal 83 3 5 5 7 2" xfId="44436" xr:uid="{00000000-0005-0000-0000-0000B2950000}"/>
    <cellStyle name="Normal 83 3 5 5 8" xfId="10525" xr:uid="{00000000-0005-0000-0000-0000B3950000}"/>
    <cellStyle name="Normal 83 3 5 5 8 2" xfId="38296" xr:uid="{00000000-0005-0000-0000-0000B4950000}"/>
    <cellStyle name="Normal 83 3 5 5 9" xfId="17303" xr:uid="{00000000-0005-0000-0000-0000B5950000}"/>
    <cellStyle name="Normal 83 3 5 5 9 2" xfId="35806" xr:uid="{00000000-0005-0000-0000-0000B6950000}"/>
    <cellStyle name="Normal 83 3 5 6" xfId="1797" xr:uid="{00000000-0005-0000-0000-0000B7950000}"/>
    <cellStyle name="Normal 83 3 5 6 10" xfId="3670" xr:uid="{00000000-0005-0000-0000-0000B8950000}"/>
    <cellStyle name="Normal 83 3 5 6 11" xfId="19810" xr:uid="{00000000-0005-0000-0000-0000B9950000}"/>
    <cellStyle name="Normal 83 3 5 6 2" xfId="12600" xr:uid="{00000000-0005-0000-0000-0000BA950000}"/>
    <cellStyle name="Normal 83 3 5 6 2 2" xfId="15086" xr:uid="{00000000-0005-0000-0000-0000BB950000}"/>
    <cellStyle name="Normal 83 3 5 6 2 2 2" xfId="42714" xr:uid="{00000000-0005-0000-0000-0000BC950000}"/>
    <cellStyle name="Normal 83 3 5 6 2 3" xfId="40342" xr:uid="{00000000-0005-0000-0000-0000BD950000}"/>
    <cellStyle name="Normal 83 3 5 6 2 4" xfId="37057" xr:uid="{00000000-0005-0000-0000-0000BE950000}"/>
    <cellStyle name="Normal 83 3 5 6 2 5" xfId="31110" xr:uid="{00000000-0005-0000-0000-0000BF950000}"/>
    <cellStyle name="Normal 83 3 5 6 2 6" xfId="24825" xr:uid="{00000000-0005-0000-0000-0000C0950000}"/>
    <cellStyle name="Normal 83 3 5 6 3" xfId="11944" xr:uid="{00000000-0005-0000-0000-0000C1950000}"/>
    <cellStyle name="Normal 83 3 5 6 3 2" xfId="39691" xr:uid="{00000000-0005-0000-0000-0000C2950000}"/>
    <cellStyle name="Normal 83 3 5 6 3 3" xfId="34221" xr:uid="{00000000-0005-0000-0000-0000C3950000}"/>
    <cellStyle name="Normal 83 3 5 6 3 4" xfId="26749" xr:uid="{00000000-0005-0000-0000-0000C4950000}"/>
    <cellStyle name="Normal 83 3 5 6 4" xfId="14435" xr:uid="{00000000-0005-0000-0000-0000C5950000}"/>
    <cellStyle name="Normal 83 3 5 6 4 2" xfId="42063" xr:uid="{00000000-0005-0000-0000-0000C6950000}"/>
    <cellStyle name="Normal 83 3 5 6 4 3" xfId="23554" xr:uid="{00000000-0005-0000-0000-0000C7950000}"/>
    <cellStyle name="Normal 83 3 5 6 5" xfId="11324" xr:uid="{00000000-0005-0000-0000-0000C8950000}"/>
    <cellStyle name="Normal 83 3 5 6 5 2" xfId="39095" xr:uid="{00000000-0005-0000-0000-0000C9950000}"/>
    <cellStyle name="Normal 83 3 5 6 6" xfId="17936" xr:uid="{00000000-0005-0000-0000-0000CA950000}"/>
    <cellStyle name="Normal 83 3 5 6 6 2" xfId="35517" xr:uid="{00000000-0005-0000-0000-0000CB950000}"/>
    <cellStyle name="Normal 83 3 5 6 7" xfId="9286" xr:uid="{00000000-0005-0000-0000-0000CC950000}"/>
    <cellStyle name="Normal 83 3 5 6 7 2" xfId="32982" xr:uid="{00000000-0005-0000-0000-0000CD950000}"/>
    <cellStyle name="Normal 83 3 5 6 8" xfId="7414" xr:uid="{00000000-0005-0000-0000-0000CE950000}"/>
    <cellStyle name="Normal 83 3 5 6 8 2" xfId="29238" xr:uid="{00000000-0005-0000-0000-0000CF950000}"/>
    <cellStyle name="Normal 83 3 5 6 9" xfId="5542" xr:uid="{00000000-0005-0000-0000-0000D0950000}"/>
    <cellStyle name="Normal 83 3 5 6 9 2" xfId="21682" xr:uid="{00000000-0005-0000-0000-0000D1950000}"/>
    <cellStyle name="Normal 83 3 5 7" xfId="2341" xr:uid="{00000000-0005-0000-0000-0000D2950000}"/>
    <cellStyle name="Normal 83 3 5 7 10" xfId="20353" xr:uid="{00000000-0005-0000-0000-0000D3950000}"/>
    <cellStyle name="Normal 83 3 5 7 2" xfId="13149" xr:uid="{00000000-0005-0000-0000-0000D4950000}"/>
    <cellStyle name="Normal 83 3 5 7 2 2" xfId="40795" xr:uid="{00000000-0005-0000-0000-0000D5950000}"/>
    <cellStyle name="Normal 83 3 5 7 2 3" xfId="37600" xr:uid="{00000000-0005-0000-0000-0000D6950000}"/>
    <cellStyle name="Normal 83 3 5 7 2 4" xfId="31653" xr:uid="{00000000-0005-0000-0000-0000D7950000}"/>
    <cellStyle name="Normal 83 3 5 7 2 5" xfId="25278" xr:uid="{00000000-0005-0000-0000-0000D8950000}"/>
    <cellStyle name="Normal 83 3 5 7 3" xfId="15539" xr:uid="{00000000-0005-0000-0000-0000D9950000}"/>
    <cellStyle name="Normal 83 3 5 7 3 2" xfId="43167" xr:uid="{00000000-0005-0000-0000-0000DA950000}"/>
    <cellStyle name="Normal 83 3 5 7 3 3" xfId="26596" xr:uid="{00000000-0005-0000-0000-0000DB950000}"/>
    <cellStyle name="Normal 83 3 5 7 4" xfId="10848" xr:uid="{00000000-0005-0000-0000-0000DC950000}"/>
    <cellStyle name="Normal 83 3 5 7 4 2" xfId="38619" xr:uid="{00000000-0005-0000-0000-0000DD950000}"/>
    <cellStyle name="Normal 83 3 5 7 4 3" xfId="24097" xr:uid="{00000000-0005-0000-0000-0000DE950000}"/>
    <cellStyle name="Normal 83 3 5 7 5" xfId="18479" xr:uid="{00000000-0005-0000-0000-0000DF950000}"/>
    <cellStyle name="Normal 83 3 5 7 5 2" xfId="35364" xr:uid="{00000000-0005-0000-0000-0000E0950000}"/>
    <cellStyle name="Normal 83 3 5 7 6" xfId="9829" xr:uid="{00000000-0005-0000-0000-0000E1950000}"/>
    <cellStyle name="Normal 83 3 5 7 6 2" xfId="33525" xr:uid="{00000000-0005-0000-0000-0000E2950000}"/>
    <cellStyle name="Normal 83 3 5 7 7" xfId="7957" xr:uid="{00000000-0005-0000-0000-0000E3950000}"/>
    <cellStyle name="Normal 83 3 5 7 7 2" xfId="29781" xr:uid="{00000000-0005-0000-0000-0000E4950000}"/>
    <cellStyle name="Normal 83 3 5 7 8" xfId="6085" xr:uid="{00000000-0005-0000-0000-0000E5950000}"/>
    <cellStyle name="Normal 83 3 5 7 8 2" xfId="22225" xr:uid="{00000000-0005-0000-0000-0000E6950000}"/>
    <cellStyle name="Normal 83 3 5 7 9" xfId="4213" xr:uid="{00000000-0005-0000-0000-0000E7950000}"/>
    <cellStyle name="Normal 83 3 5 8" xfId="1640" xr:uid="{00000000-0005-0000-0000-0000E8950000}"/>
    <cellStyle name="Normal 83 3 5 8 2" xfId="16311" xr:uid="{00000000-0005-0000-0000-0000E9950000}"/>
    <cellStyle name="Normal 83 3 5 8 2 2" xfId="43939" xr:uid="{00000000-0005-0000-0000-0000EA950000}"/>
    <cellStyle name="Normal 83 3 5 8 2 3" xfId="30953" xr:uid="{00000000-0005-0000-0000-0000EB950000}"/>
    <cellStyle name="Normal 83 3 5 8 2 4" xfId="26050" xr:uid="{00000000-0005-0000-0000-0000EC950000}"/>
    <cellStyle name="Normal 83 3 5 8 3" xfId="13940" xr:uid="{00000000-0005-0000-0000-0000ED950000}"/>
    <cellStyle name="Normal 83 3 5 8 3 2" xfId="41568" xr:uid="{00000000-0005-0000-0000-0000EE950000}"/>
    <cellStyle name="Normal 83 3 5 8 3 3" xfId="27781" xr:uid="{00000000-0005-0000-0000-0000EF950000}"/>
    <cellStyle name="Normal 83 3 5 8 4" xfId="17779" xr:uid="{00000000-0005-0000-0000-0000F0950000}"/>
    <cellStyle name="Normal 83 3 5 8 4 2" xfId="36548" xr:uid="{00000000-0005-0000-0000-0000F1950000}"/>
    <cellStyle name="Normal 83 3 5 8 4 3" xfId="23397" xr:uid="{00000000-0005-0000-0000-0000F2950000}"/>
    <cellStyle name="Normal 83 3 5 8 5" xfId="9129" xr:uid="{00000000-0005-0000-0000-0000F3950000}"/>
    <cellStyle name="Normal 83 3 5 8 5 2" xfId="32825" xr:uid="{00000000-0005-0000-0000-0000F4950000}"/>
    <cellStyle name="Normal 83 3 5 8 6" xfId="7257" xr:uid="{00000000-0005-0000-0000-0000F5950000}"/>
    <cellStyle name="Normal 83 3 5 8 6 2" xfId="29081" xr:uid="{00000000-0005-0000-0000-0000F6950000}"/>
    <cellStyle name="Normal 83 3 5 8 7" xfId="5385" xr:uid="{00000000-0005-0000-0000-0000F7950000}"/>
    <cellStyle name="Normal 83 3 5 8 7 2" xfId="21525" xr:uid="{00000000-0005-0000-0000-0000F8950000}"/>
    <cellStyle name="Normal 83 3 5 8 8" xfId="3513" xr:uid="{00000000-0005-0000-0000-0000F9950000}"/>
    <cellStyle name="Normal 83 3 5 8 9" xfId="19653" xr:uid="{00000000-0005-0000-0000-0000FA950000}"/>
    <cellStyle name="Normal 83 3 5 9" xfId="1487" xr:uid="{00000000-0005-0000-0000-0000FB950000}"/>
    <cellStyle name="Normal 83 3 5 9 2" xfId="14911" xr:uid="{00000000-0005-0000-0000-0000FC950000}"/>
    <cellStyle name="Normal 83 3 5 9 2 2" xfId="42539" xr:uid="{00000000-0005-0000-0000-0000FD950000}"/>
    <cellStyle name="Normal 83 3 5 9 2 3" xfId="30800" xr:uid="{00000000-0005-0000-0000-0000FE950000}"/>
    <cellStyle name="Normal 83 3 5 9 2 4" xfId="28121" xr:uid="{00000000-0005-0000-0000-0000FF950000}"/>
    <cellStyle name="Normal 83 3 5 9 3" xfId="12420" xr:uid="{00000000-0005-0000-0000-000000960000}"/>
    <cellStyle name="Normal 83 3 5 9 3 2" xfId="40167" xr:uid="{00000000-0005-0000-0000-000001960000}"/>
    <cellStyle name="Normal 83 3 5 9 3 3" xfId="23244" xr:uid="{00000000-0005-0000-0000-000002960000}"/>
    <cellStyle name="Normal 83 3 5 9 4" xfId="17626" xr:uid="{00000000-0005-0000-0000-000003960000}"/>
    <cellStyle name="Normal 83 3 5 9 4 2" xfId="35204" xr:uid="{00000000-0005-0000-0000-000004960000}"/>
    <cellStyle name="Normal 83 3 5 9 5" xfId="8976" xr:uid="{00000000-0005-0000-0000-000005960000}"/>
    <cellStyle name="Normal 83 3 5 9 5 2" xfId="32672" xr:uid="{00000000-0005-0000-0000-000006960000}"/>
    <cellStyle name="Normal 83 3 5 9 6" xfId="7104" xr:uid="{00000000-0005-0000-0000-000007960000}"/>
    <cellStyle name="Normal 83 3 5 9 6 2" xfId="28928" xr:uid="{00000000-0005-0000-0000-000008960000}"/>
    <cellStyle name="Normal 83 3 5 9 7" xfId="5232" xr:uid="{00000000-0005-0000-0000-000009960000}"/>
    <cellStyle name="Normal 83 3 5 9 7 2" xfId="21372" xr:uid="{00000000-0005-0000-0000-00000A960000}"/>
    <cellStyle name="Normal 83 3 5 9 8" xfId="3360" xr:uid="{00000000-0005-0000-0000-00000B960000}"/>
    <cellStyle name="Normal 83 3 5 9 9" xfId="19500" xr:uid="{00000000-0005-0000-0000-00000C960000}"/>
    <cellStyle name="Normal 83 3 6" xfId="1093" xr:uid="{00000000-0005-0000-0000-00000D960000}"/>
    <cellStyle name="Normal 83 3 6 10" xfId="14364" xr:uid="{00000000-0005-0000-0000-00000E960000}"/>
    <cellStyle name="Normal 83 3 6 10 2" xfId="41992" xr:uid="{00000000-0005-0000-0000-00000F960000}"/>
    <cellStyle name="Normal 83 3 6 10 3" xfId="34150" xr:uid="{00000000-0005-0000-0000-000010960000}"/>
    <cellStyle name="Normal 83 3 6 10 4" xfId="26518" xr:uid="{00000000-0005-0000-0000-000011960000}"/>
    <cellStyle name="Normal 83 3 6 11" xfId="16737" xr:uid="{00000000-0005-0000-0000-000012960000}"/>
    <cellStyle name="Normal 83 3 6 11 2" xfId="44365" xr:uid="{00000000-0005-0000-0000-000013960000}"/>
    <cellStyle name="Normal 83 3 6 11 3" xfId="22850" xr:uid="{00000000-0005-0000-0000-000014960000}"/>
    <cellStyle name="Normal 83 3 6 12" xfId="10454" xr:uid="{00000000-0005-0000-0000-000015960000}"/>
    <cellStyle name="Normal 83 3 6 12 2" xfId="38225" xr:uid="{00000000-0005-0000-0000-000016960000}"/>
    <cellStyle name="Normal 83 3 6 13" xfId="17232" xr:uid="{00000000-0005-0000-0000-000017960000}"/>
    <cellStyle name="Normal 83 3 6 13 2" xfId="35133" xr:uid="{00000000-0005-0000-0000-000018960000}"/>
    <cellStyle name="Normal 83 3 6 14" xfId="8582" xr:uid="{00000000-0005-0000-0000-000019960000}"/>
    <cellStyle name="Normal 83 3 6 14 2" xfId="32278" xr:uid="{00000000-0005-0000-0000-00001A960000}"/>
    <cellStyle name="Normal 83 3 6 15" xfId="6710" xr:uid="{00000000-0005-0000-0000-00001B960000}"/>
    <cellStyle name="Normal 83 3 6 15 2" xfId="28534" xr:uid="{00000000-0005-0000-0000-00001C960000}"/>
    <cellStyle name="Normal 83 3 6 16" xfId="4838" xr:uid="{00000000-0005-0000-0000-00001D960000}"/>
    <cellStyle name="Normal 83 3 6 16 2" xfId="20978" xr:uid="{00000000-0005-0000-0000-00001E960000}"/>
    <cellStyle name="Normal 83 3 6 17" xfId="2966" xr:uid="{00000000-0005-0000-0000-00001F960000}"/>
    <cellStyle name="Normal 83 3 6 18" xfId="19106" xr:uid="{00000000-0005-0000-0000-000020960000}"/>
    <cellStyle name="Normal 83 3 6 2" xfId="1416" xr:uid="{00000000-0005-0000-0000-000021960000}"/>
    <cellStyle name="Normal 83 3 6 2 10" xfId="7033" xr:uid="{00000000-0005-0000-0000-000022960000}"/>
    <cellStyle name="Normal 83 3 6 2 10 2" xfId="28857" xr:uid="{00000000-0005-0000-0000-000023960000}"/>
    <cellStyle name="Normal 83 3 6 2 11" xfId="5161" xr:uid="{00000000-0005-0000-0000-000024960000}"/>
    <cellStyle name="Normal 83 3 6 2 11 2" xfId="21301" xr:uid="{00000000-0005-0000-0000-000025960000}"/>
    <cellStyle name="Normal 83 3 6 2 12" xfId="3289" xr:uid="{00000000-0005-0000-0000-000026960000}"/>
    <cellStyle name="Normal 83 3 6 2 13" xfId="19429" xr:uid="{00000000-0005-0000-0000-000027960000}"/>
    <cellStyle name="Normal 83 3 6 2 2" xfId="2592" xr:uid="{00000000-0005-0000-0000-000028960000}"/>
    <cellStyle name="Normal 83 3 6 2 2 10" xfId="20604" xr:uid="{00000000-0005-0000-0000-000029960000}"/>
    <cellStyle name="Normal 83 3 6 2 2 2" xfId="13665" xr:uid="{00000000-0005-0000-0000-00002A960000}"/>
    <cellStyle name="Normal 83 3 6 2 2 2 2" xfId="41293" xr:uid="{00000000-0005-0000-0000-00002B960000}"/>
    <cellStyle name="Normal 83 3 6 2 2 2 3" xfId="37851" xr:uid="{00000000-0005-0000-0000-00002C960000}"/>
    <cellStyle name="Normal 83 3 6 2 2 2 4" xfId="31904" xr:uid="{00000000-0005-0000-0000-00002D960000}"/>
    <cellStyle name="Normal 83 3 6 2 2 2 5" xfId="25775" xr:uid="{00000000-0005-0000-0000-00002E960000}"/>
    <cellStyle name="Normal 83 3 6 2 2 3" xfId="16036" xr:uid="{00000000-0005-0000-0000-00002F960000}"/>
    <cellStyle name="Normal 83 3 6 2 2 3 2" xfId="43664" xr:uid="{00000000-0005-0000-0000-000030960000}"/>
    <cellStyle name="Normal 83 3 6 2 2 3 3" xfId="27491" xr:uid="{00000000-0005-0000-0000-000031960000}"/>
    <cellStyle name="Normal 83 3 6 2 2 4" xfId="11687" xr:uid="{00000000-0005-0000-0000-000032960000}"/>
    <cellStyle name="Normal 83 3 6 2 2 4 2" xfId="39449" xr:uid="{00000000-0005-0000-0000-000033960000}"/>
    <cellStyle name="Normal 83 3 6 2 2 4 3" xfId="24348" xr:uid="{00000000-0005-0000-0000-000034960000}"/>
    <cellStyle name="Normal 83 3 6 2 2 5" xfId="18730" xr:uid="{00000000-0005-0000-0000-000035960000}"/>
    <cellStyle name="Normal 83 3 6 2 2 5 2" xfId="36258" xr:uid="{00000000-0005-0000-0000-000036960000}"/>
    <cellStyle name="Normal 83 3 6 2 2 6" xfId="10080" xr:uid="{00000000-0005-0000-0000-000037960000}"/>
    <cellStyle name="Normal 83 3 6 2 2 6 2" xfId="33776" xr:uid="{00000000-0005-0000-0000-000038960000}"/>
    <cellStyle name="Normal 83 3 6 2 2 7" xfId="8208" xr:uid="{00000000-0005-0000-0000-000039960000}"/>
    <cellStyle name="Normal 83 3 6 2 2 7 2" xfId="30032" xr:uid="{00000000-0005-0000-0000-00003A960000}"/>
    <cellStyle name="Normal 83 3 6 2 2 8" xfId="6336" xr:uid="{00000000-0005-0000-0000-00003B960000}"/>
    <cellStyle name="Normal 83 3 6 2 2 8 2" xfId="22476" xr:uid="{00000000-0005-0000-0000-00003C960000}"/>
    <cellStyle name="Normal 83 3 6 2 2 9" xfId="4464" xr:uid="{00000000-0005-0000-0000-00003D960000}"/>
    <cellStyle name="Normal 83 3 6 2 3" xfId="2048" xr:uid="{00000000-0005-0000-0000-00003E960000}"/>
    <cellStyle name="Normal 83 3 6 2 3 10" xfId="20061" xr:uid="{00000000-0005-0000-0000-00003F960000}"/>
    <cellStyle name="Normal 83 3 6 2 3 2" xfId="13076" xr:uid="{00000000-0005-0000-0000-000040960000}"/>
    <cellStyle name="Normal 83 3 6 2 3 2 2" xfId="40725" xr:uid="{00000000-0005-0000-0000-000041960000}"/>
    <cellStyle name="Normal 83 3 6 2 3 2 3" xfId="31361" xr:uid="{00000000-0005-0000-0000-000042960000}"/>
    <cellStyle name="Normal 83 3 6 2 3 2 4" xfId="28308" xr:uid="{00000000-0005-0000-0000-000043960000}"/>
    <cellStyle name="Normal 83 3 6 2 3 3" xfId="15469" xr:uid="{00000000-0005-0000-0000-000044960000}"/>
    <cellStyle name="Normal 83 3 6 2 3 3 2" xfId="43097" xr:uid="{00000000-0005-0000-0000-000045960000}"/>
    <cellStyle name="Normal 83 3 6 2 3 3 3" xfId="23805" xr:uid="{00000000-0005-0000-0000-000046960000}"/>
    <cellStyle name="Normal 83 3 6 2 3 4" xfId="11253" xr:uid="{00000000-0005-0000-0000-000047960000}"/>
    <cellStyle name="Normal 83 3 6 2 3 4 2" xfId="39024" xr:uid="{00000000-0005-0000-0000-000048960000}"/>
    <cellStyle name="Normal 83 3 6 2 3 5" xfId="18187" xr:uid="{00000000-0005-0000-0000-000049960000}"/>
    <cellStyle name="Normal 83 3 6 2 3 5 2" xfId="37308" xr:uid="{00000000-0005-0000-0000-00004A960000}"/>
    <cellStyle name="Normal 83 3 6 2 3 6" xfId="9537" xr:uid="{00000000-0005-0000-0000-00004B960000}"/>
    <cellStyle name="Normal 83 3 6 2 3 6 2" xfId="33233" xr:uid="{00000000-0005-0000-0000-00004C960000}"/>
    <cellStyle name="Normal 83 3 6 2 3 7" xfId="7665" xr:uid="{00000000-0005-0000-0000-00004D960000}"/>
    <cellStyle name="Normal 83 3 6 2 3 7 2" xfId="29489" xr:uid="{00000000-0005-0000-0000-00004E960000}"/>
    <cellStyle name="Normal 83 3 6 2 3 8" xfId="5793" xr:uid="{00000000-0005-0000-0000-00004F960000}"/>
    <cellStyle name="Normal 83 3 6 2 3 8 2" xfId="21933" xr:uid="{00000000-0005-0000-0000-000050960000}"/>
    <cellStyle name="Normal 83 3 6 2 3 9" xfId="3921" xr:uid="{00000000-0005-0000-0000-000051960000}"/>
    <cellStyle name="Normal 83 3 6 2 4" xfId="12349" xr:uid="{00000000-0005-0000-0000-000052960000}"/>
    <cellStyle name="Normal 83 3 6 2 4 2" xfId="40096" xr:uid="{00000000-0005-0000-0000-000053960000}"/>
    <cellStyle name="Normal 83 3 6 2 4 3" xfId="30729" xr:uid="{00000000-0005-0000-0000-000054960000}"/>
    <cellStyle name="Normal 83 3 6 2 4 4" xfId="25208" xr:uid="{00000000-0005-0000-0000-000055960000}"/>
    <cellStyle name="Normal 83 3 6 2 5" xfId="14840" xr:uid="{00000000-0005-0000-0000-000056960000}"/>
    <cellStyle name="Normal 83 3 6 2 5 2" xfId="42468" xr:uid="{00000000-0005-0000-0000-000057960000}"/>
    <cellStyle name="Normal 83 3 6 2 5 3" xfId="34626" xr:uid="{00000000-0005-0000-0000-000058960000}"/>
    <cellStyle name="Normal 83 3 6 2 5 4" xfId="26854" xr:uid="{00000000-0005-0000-0000-000059960000}"/>
    <cellStyle name="Normal 83 3 6 2 6" xfId="17060" xr:uid="{00000000-0005-0000-0000-00005A960000}"/>
    <cellStyle name="Normal 83 3 6 2 6 2" xfId="44688" xr:uid="{00000000-0005-0000-0000-00005B960000}"/>
    <cellStyle name="Normal 83 3 6 2 6 3" xfId="23173" xr:uid="{00000000-0005-0000-0000-00005C960000}"/>
    <cellStyle name="Normal 83 3 6 2 7" xfId="10777" xr:uid="{00000000-0005-0000-0000-00005D960000}"/>
    <cellStyle name="Normal 83 3 6 2 7 2" xfId="38548" xr:uid="{00000000-0005-0000-0000-00005E960000}"/>
    <cellStyle name="Normal 83 3 6 2 8" xfId="17555" xr:uid="{00000000-0005-0000-0000-00005F960000}"/>
    <cellStyle name="Normal 83 3 6 2 8 2" xfId="35622" xr:uid="{00000000-0005-0000-0000-000060960000}"/>
    <cellStyle name="Normal 83 3 6 2 9" xfId="8905" xr:uid="{00000000-0005-0000-0000-000061960000}"/>
    <cellStyle name="Normal 83 3 6 2 9 2" xfId="32601" xr:uid="{00000000-0005-0000-0000-000062960000}"/>
    <cellStyle name="Normal 83 3 6 3" xfId="1334" xr:uid="{00000000-0005-0000-0000-000063960000}"/>
    <cellStyle name="Normal 83 3 6 3 10" xfId="6951" xr:uid="{00000000-0005-0000-0000-000064960000}"/>
    <cellStyle name="Normal 83 3 6 3 10 2" xfId="28775" xr:uid="{00000000-0005-0000-0000-000065960000}"/>
    <cellStyle name="Normal 83 3 6 3 11" xfId="5079" xr:uid="{00000000-0005-0000-0000-000066960000}"/>
    <cellStyle name="Normal 83 3 6 3 11 2" xfId="21219" xr:uid="{00000000-0005-0000-0000-000067960000}"/>
    <cellStyle name="Normal 83 3 6 3 12" xfId="3207" xr:uid="{00000000-0005-0000-0000-000068960000}"/>
    <cellStyle name="Normal 83 3 6 3 13" xfId="19347" xr:uid="{00000000-0005-0000-0000-000069960000}"/>
    <cellStyle name="Normal 83 3 6 3 2" xfId="2510" xr:uid="{00000000-0005-0000-0000-00006A960000}"/>
    <cellStyle name="Normal 83 3 6 3 2 10" xfId="20522" xr:uid="{00000000-0005-0000-0000-00006B960000}"/>
    <cellStyle name="Normal 83 3 6 3 2 2" xfId="13583" xr:uid="{00000000-0005-0000-0000-00006C960000}"/>
    <cellStyle name="Normal 83 3 6 3 2 2 2" xfId="41211" xr:uid="{00000000-0005-0000-0000-00006D960000}"/>
    <cellStyle name="Normal 83 3 6 3 2 2 3" xfId="37769" xr:uid="{00000000-0005-0000-0000-00006E960000}"/>
    <cellStyle name="Normal 83 3 6 3 2 2 4" xfId="31822" xr:uid="{00000000-0005-0000-0000-00006F960000}"/>
    <cellStyle name="Normal 83 3 6 3 2 2 5" xfId="25693" xr:uid="{00000000-0005-0000-0000-000070960000}"/>
    <cellStyle name="Normal 83 3 6 3 2 3" xfId="15954" xr:uid="{00000000-0005-0000-0000-000071960000}"/>
    <cellStyle name="Normal 83 3 6 3 2 3 2" xfId="43582" xr:uid="{00000000-0005-0000-0000-000072960000}"/>
    <cellStyle name="Normal 83 3 6 3 2 3 3" xfId="27409" xr:uid="{00000000-0005-0000-0000-000073960000}"/>
    <cellStyle name="Normal 83 3 6 3 2 4" xfId="11581" xr:uid="{00000000-0005-0000-0000-000074960000}"/>
    <cellStyle name="Normal 83 3 6 3 2 4 2" xfId="39346" xr:uid="{00000000-0005-0000-0000-000075960000}"/>
    <cellStyle name="Normal 83 3 6 3 2 4 3" xfId="24266" xr:uid="{00000000-0005-0000-0000-000076960000}"/>
    <cellStyle name="Normal 83 3 6 3 2 5" xfId="18648" xr:uid="{00000000-0005-0000-0000-000077960000}"/>
    <cellStyle name="Normal 83 3 6 3 2 5 2" xfId="36176" xr:uid="{00000000-0005-0000-0000-000078960000}"/>
    <cellStyle name="Normal 83 3 6 3 2 6" xfId="9998" xr:uid="{00000000-0005-0000-0000-000079960000}"/>
    <cellStyle name="Normal 83 3 6 3 2 6 2" xfId="33694" xr:uid="{00000000-0005-0000-0000-00007A960000}"/>
    <cellStyle name="Normal 83 3 6 3 2 7" xfId="8126" xr:uid="{00000000-0005-0000-0000-00007B960000}"/>
    <cellStyle name="Normal 83 3 6 3 2 7 2" xfId="29950" xr:uid="{00000000-0005-0000-0000-00007C960000}"/>
    <cellStyle name="Normal 83 3 6 3 2 8" xfId="6254" xr:uid="{00000000-0005-0000-0000-00007D960000}"/>
    <cellStyle name="Normal 83 3 6 3 2 8 2" xfId="22394" xr:uid="{00000000-0005-0000-0000-00007E960000}"/>
    <cellStyle name="Normal 83 3 6 3 2 9" xfId="4382" xr:uid="{00000000-0005-0000-0000-00007F960000}"/>
    <cellStyle name="Normal 83 3 6 3 3" xfId="1966" xr:uid="{00000000-0005-0000-0000-000080960000}"/>
    <cellStyle name="Normal 83 3 6 3 3 10" xfId="19979" xr:uid="{00000000-0005-0000-0000-000081960000}"/>
    <cellStyle name="Normal 83 3 6 3 3 2" xfId="12990" xr:uid="{00000000-0005-0000-0000-000082960000}"/>
    <cellStyle name="Normal 83 3 6 3 3 2 2" xfId="40646" xr:uid="{00000000-0005-0000-0000-000083960000}"/>
    <cellStyle name="Normal 83 3 6 3 3 2 3" xfId="31279" xr:uid="{00000000-0005-0000-0000-000084960000}"/>
    <cellStyle name="Normal 83 3 6 3 3 2 4" xfId="28266" xr:uid="{00000000-0005-0000-0000-000085960000}"/>
    <cellStyle name="Normal 83 3 6 3 3 3" xfId="15390" xr:uid="{00000000-0005-0000-0000-000086960000}"/>
    <cellStyle name="Normal 83 3 6 3 3 3 2" xfId="43018" xr:uid="{00000000-0005-0000-0000-000087960000}"/>
    <cellStyle name="Normal 83 3 6 3 3 3 3" xfId="23723" xr:uid="{00000000-0005-0000-0000-000088960000}"/>
    <cellStyle name="Normal 83 3 6 3 3 4" xfId="11171" xr:uid="{00000000-0005-0000-0000-000089960000}"/>
    <cellStyle name="Normal 83 3 6 3 3 4 2" xfId="38942" xr:uid="{00000000-0005-0000-0000-00008A960000}"/>
    <cellStyle name="Normal 83 3 6 3 3 5" xfId="18105" xr:uid="{00000000-0005-0000-0000-00008B960000}"/>
    <cellStyle name="Normal 83 3 6 3 3 5 2" xfId="37226" xr:uid="{00000000-0005-0000-0000-00008C960000}"/>
    <cellStyle name="Normal 83 3 6 3 3 6" xfId="9455" xr:uid="{00000000-0005-0000-0000-00008D960000}"/>
    <cellStyle name="Normal 83 3 6 3 3 6 2" xfId="33151" xr:uid="{00000000-0005-0000-0000-00008E960000}"/>
    <cellStyle name="Normal 83 3 6 3 3 7" xfId="7583" xr:uid="{00000000-0005-0000-0000-00008F960000}"/>
    <cellStyle name="Normal 83 3 6 3 3 7 2" xfId="29407" xr:uid="{00000000-0005-0000-0000-000090960000}"/>
    <cellStyle name="Normal 83 3 6 3 3 8" xfId="5711" xr:uid="{00000000-0005-0000-0000-000091960000}"/>
    <cellStyle name="Normal 83 3 6 3 3 8 2" xfId="21851" xr:uid="{00000000-0005-0000-0000-000092960000}"/>
    <cellStyle name="Normal 83 3 6 3 3 9" xfId="3839" xr:uid="{00000000-0005-0000-0000-000093960000}"/>
    <cellStyle name="Normal 83 3 6 3 4" xfId="12267" xr:uid="{00000000-0005-0000-0000-000094960000}"/>
    <cellStyle name="Normal 83 3 6 3 4 2" xfId="40014" xr:uid="{00000000-0005-0000-0000-000095960000}"/>
    <cellStyle name="Normal 83 3 6 3 4 3" xfId="30647" xr:uid="{00000000-0005-0000-0000-000096960000}"/>
    <cellStyle name="Normal 83 3 6 3 4 4" xfId="25129" xr:uid="{00000000-0005-0000-0000-000097960000}"/>
    <cellStyle name="Normal 83 3 6 3 5" xfId="14758" xr:uid="{00000000-0005-0000-0000-000098960000}"/>
    <cellStyle name="Normal 83 3 6 3 5 2" xfId="42386" xr:uid="{00000000-0005-0000-0000-000099960000}"/>
    <cellStyle name="Normal 83 3 6 3 5 3" xfId="34544" xr:uid="{00000000-0005-0000-0000-00009A960000}"/>
    <cellStyle name="Normal 83 3 6 3 5 4" xfId="26678" xr:uid="{00000000-0005-0000-0000-00009B960000}"/>
    <cellStyle name="Normal 83 3 6 3 6" xfId="16978" xr:uid="{00000000-0005-0000-0000-00009C960000}"/>
    <cellStyle name="Normal 83 3 6 3 6 2" xfId="44606" xr:uid="{00000000-0005-0000-0000-00009D960000}"/>
    <cellStyle name="Normal 83 3 6 3 6 3" xfId="23091" xr:uid="{00000000-0005-0000-0000-00009E960000}"/>
    <cellStyle name="Normal 83 3 6 3 7" xfId="10695" xr:uid="{00000000-0005-0000-0000-00009F960000}"/>
    <cellStyle name="Normal 83 3 6 3 7 2" xfId="38466" xr:uid="{00000000-0005-0000-0000-0000A0960000}"/>
    <cellStyle name="Normal 83 3 6 3 8" xfId="17473" xr:uid="{00000000-0005-0000-0000-0000A1960000}"/>
    <cellStyle name="Normal 83 3 6 3 8 2" xfId="35446" xr:uid="{00000000-0005-0000-0000-0000A2960000}"/>
    <cellStyle name="Normal 83 3 6 3 9" xfId="8823" xr:uid="{00000000-0005-0000-0000-0000A3960000}"/>
    <cellStyle name="Normal 83 3 6 3 9 2" xfId="32519" xr:uid="{00000000-0005-0000-0000-0000A4960000}"/>
    <cellStyle name="Normal 83 3 6 4" xfId="1246" xr:uid="{00000000-0005-0000-0000-0000A5960000}"/>
    <cellStyle name="Normal 83 3 6 4 10" xfId="6863" xr:uid="{00000000-0005-0000-0000-0000A6960000}"/>
    <cellStyle name="Normal 83 3 6 4 10 2" xfId="28687" xr:uid="{00000000-0005-0000-0000-0000A7960000}"/>
    <cellStyle name="Normal 83 3 6 4 11" xfId="4991" xr:uid="{00000000-0005-0000-0000-0000A8960000}"/>
    <cellStyle name="Normal 83 3 6 4 11 2" xfId="21131" xr:uid="{00000000-0005-0000-0000-0000A9960000}"/>
    <cellStyle name="Normal 83 3 6 4 12" xfId="3119" xr:uid="{00000000-0005-0000-0000-0000AA960000}"/>
    <cellStyle name="Normal 83 3 6 4 13" xfId="19259" xr:uid="{00000000-0005-0000-0000-0000AB960000}"/>
    <cellStyle name="Normal 83 3 6 4 2" xfId="2745" xr:uid="{00000000-0005-0000-0000-0000AC960000}"/>
    <cellStyle name="Normal 83 3 6 4 2 10" xfId="20757" xr:uid="{00000000-0005-0000-0000-0000AD960000}"/>
    <cellStyle name="Normal 83 3 6 4 2 2" xfId="13810" xr:uid="{00000000-0005-0000-0000-0000AE960000}"/>
    <cellStyle name="Normal 83 3 6 4 2 2 2" xfId="41438" xr:uid="{00000000-0005-0000-0000-0000AF960000}"/>
    <cellStyle name="Normal 83 3 6 4 2 2 3" xfId="38004" xr:uid="{00000000-0005-0000-0000-0000B0960000}"/>
    <cellStyle name="Normal 83 3 6 4 2 2 4" xfId="32057" xr:uid="{00000000-0005-0000-0000-0000B1960000}"/>
    <cellStyle name="Normal 83 3 6 4 2 2 5" xfId="25920" xr:uid="{00000000-0005-0000-0000-0000B2960000}"/>
    <cellStyle name="Normal 83 3 6 4 2 3" xfId="16181" xr:uid="{00000000-0005-0000-0000-0000B3960000}"/>
    <cellStyle name="Normal 83 3 6 4 2 3 2" xfId="43809" xr:uid="{00000000-0005-0000-0000-0000B4960000}"/>
    <cellStyle name="Normal 83 3 6 4 2 3 3" xfId="27644" xr:uid="{00000000-0005-0000-0000-0000B5960000}"/>
    <cellStyle name="Normal 83 3 6 4 2 4" xfId="11083" xr:uid="{00000000-0005-0000-0000-0000B6960000}"/>
    <cellStyle name="Normal 83 3 6 4 2 4 2" xfId="38854" xr:uid="{00000000-0005-0000-0000-0000B7960000}"/>
    <cellStyle name="Normal 83 3 6 4 2 4 3" xfId="24501" xr:uid="{00000000-0005-0000-0000-0000B8960000}"/>
    <cellStyle name="Normal 83 3 6 4 2 5" xfId="18883" xr:uid="{00000000-0005-0000-0000-0000B9960000}"/>
    <cellStyle name="Normal 83 3 6 4 2 5 2" xfId="36411" xr:uid="{00000000-0005-0000-0000-0000BA960000}"/>
    <cellStyle name="Normal 83 3 6 4 2 6" xfId="10233" xr:uid="{00000000-0005-0000-0000-0000BB960000}"/>
    <cellStyle name="Normal 83 3 6 4 2 6 2" xfId="33929" xr:uid="{00000000-0005-0000-0000-0000BC960000}"/>
    <cellStyle name="Normal 83 3 6 4 2 7" xfId="8361" xr:uid="{00000000-0005-0000-0000-0000BD960000}"/>
    <cellStyle name="Normal 83 3 6 4 2 7 2" xfId="30185" xr:uid="{00000000-0005-0000-0000-0000BE960000}"/>
    <cellStyle name="Normal 83 3 6 4 2 8" xfId="6489" xr:uid="{00000000-0005-0000-0000-0000BF960000}"/>
    <cellStyle name="Normal 83 3 6 4 2 8 2" xfId="22629" xr:uid="{00000000-0005-0000-0000-0000C0960000}"/>
    <cellStyle name="Normal 83 3 6 4 2 9" xfId="4617" xr:uid="{00000000-0005-0000-0000-0000C1960000}"/>
    <cellStyle name="Normal 83 3 6 4 3" xfId="2201" xr:uid="{00000000-0005-0000-0000-0000C2960000}"/>
    <cellStyle name="Normal 83 3 6 4 3 2" xfId="15326" xr:uid="{00000000-0005-0000-0000-0000C3960000}"/>
    <cellStyle name="Normal 83 3 6 4 3 2 2" xfId="42954" xr:uid="{00000000-0005-0000-0000-0000C4960000}"/>
    <cellStyle name="Normal 83 3 6 4 3 2 3" xfId="31514" xr:uid="{00000000-0005-0000-0000-0000C5960000}"/>
    <cellStyle name="Normal 83 3 6 4 3 2 4" xfId="28231" xr:uid="{00000000-0005-0000-0000-0000C6960000}"/>
    <cellStyle name="Normal 83 3 6 4 3 3" xfId="12900" xr:uid="{00000000-0005-0000-0000-0000C7960000}"/>
    <cellStyle name="Normal 83 3 6 4 3 3 2" xfId="40582" xr:uid="{00000000-0005-0000-0000-0000C8960000}"/>
    <cellStyle name="Normal 83 3 6 4 3 3 3" xfId="23958" xr:uid="{00000000-0005-0000-0000-0000C9960000}"/>
    <cellStyle name="Normal 83 3 6 4 3 4" xfId="18340" xr:uid="{00000000-0005-0000-0000-0000CA960000}"/>
    <cellStyle name="Normal 83 3 6 4 3 4 2" xfId="37461" xr:uid="{00000000-0005-0000-0000-0000CB960000}"/>
    <cellStyle name="Normal 83 3 6 4 3 5" xfId="9690" xr:uid="{00000000-0005-0000-0000-0000CC960000}"/>
    <cellStyle name="Normal 83 3 6 4 3 5 2" xfId="33386" xr:uid="{00000000-0005-0000-0000-0000CD960000}"/>
    <cellStyle name="Normal 83 3 6 4 3 6" xfId="7818" xr:uid="{00000000-0005-0000-0000-0000CE960000}"/>
    <cellStyle name="Normal 83 3 6 4 3 6 2" xfId="29642" xr:uid="{00000000-0005-0000-0000-0000CF960000}"/>
    <cellStyle name="Normal 83 3 6 4 3 7" xfId="5946" xr:uid="{00000000-0005-0000-0000-0000D0960000}"/>
    <cellStyle name="Normal 83 3 6 4 3 7 2" xfId="22086" xr:uid="{00000000-0005-0000-0000-0000D1960000}"/>
    <cellStyle name="Normal 83 3 6 4 3 8" xfId="4074" xr:uid="{00000000-0005-0000-0000-0000D2960000}"/>
    <cellStyle name="Normal 83 3 6 4 3 9" xfId="20214" xr:uid="{00000000-0005-0000-0000-0000D3960000}"/>
    <cellStyle name="Normal 83 3 6 4 4" xfId="12179" xr:uid="{00000000-0005-0000-0000-0000D4960000}"/>
    <cellStyle name="Normal 83 3 6 4 4 2" xfId="39926" xr:uid="{00000000-0005-0000-0000-0000D5960000}"/>
    <cellStyle name="Normal 83 3 6 4 4 3" xfId="30559" xr:uid="{00000000-0005-0000-0000-0000D6960000}"/>
    <cellStyle name="Normal 83 3 6 4 4 4" xfId="25065" xr:uid="{00000000-0005-0000-0000-0000D7960000}"/>
    <cellStyle name="Normal 83 3 6 4 5" xfId="14670" xr:uid="{00000000-0005-0000-0000-0000D8960000}"/>
    <cellStyle name="Normal 83 3 6 4 5 2" xfId="42298" xr:uid="{00000000-0005-0000-0000-0000D9960000}"/>
    <cellStyle name="Normal 83 3 6 4 5 3" xfId="34456" xr:uid="{00000000-0005-0000-0000-0000DA960000}"/>
    <cellStyle name="Normal 83 3 6 4 5 4" xfId="27173" xr:uid="{00000000-0005-0000-0000-0000DB960000}"/>
    <cellStyle name="Normal 83 3 6 4 6" xfId="16890" xr:uid="{00000000-0005-0000-0000-0000DC960000}"/>
    <cellStyle name="Normal 83 3 6 4 6 2" xfId="44518" xr:uid="{00000000-0005-0000-0000-0000DD960000}"/>
    <cellStyle name="Normal 83 3 6 4 6 3" xfId="23003" xr:uid="{00000000-0005-0000-0000-0000DE960000}"/>
    <cellStyle name="Normal 83 3 6 4 7" xfId="10607" xr:uid="{00000000-0005-0000-0000-0000DF960000}"/>
    <cellStyle name="Normal 83 3 6 4 7 2" xfId="38378" xr:uid="{00000000-0005-0000-0000-0000E0960000}"/>
    <cellStyle name="Normal 83 3 6 4 8" xfId="17385" xr:uid="{00000000-0005-0000-0000-0000E1960000}"/>
    <cellStyle name="Normal 83 3 6 4 8 2" xfId="35940" xr:uid="{00000000-0005-0000-0000-0000E2960000}"/>
    <cellStyle name="Normal 83 3 6 4 9" xfId="8735" xr:uid="{00000000-0005-0000-0000-0000E3960000}"/>
    <cellStyle name="Normal 83 3 6 4 9 2" xfId="32431" xr:uid="{00000000-0005-0000-0000-0000E4960000}"/>
    <cellStyle name="Normal 83 3 6 5" xfId="1879" xr:uid="{00000000-0005-0000-0000-0000E5960000}"/>
    <cellStyle name="Normal 83 3 6 5 10" xfId="3752" xr:uid="{00000000-0005-0000-0000-0000E6960000}"/>
    <cellStyle name="Normal 83 3 6 5 11" xfId="19892" xr:uid="{00000000-0005-0000-0000-0000E7960000}"/>
    <cellStyle name="Normal 83 3 6 5 2" xfId="12725" xr:uid="{00000000-0005-0000-0000-0000E8960000}"/>
    <cellStyle name="Normal 83 3 6 5 2 2" xfId="15198" xr:uid="{00000000-0005-0000-0000-0000E9960000}"/>
    <cellStyle name="Normal 83 3 6 5 2 2 2" xfId="42826" xr:uid="{00000000-0005-0000-0000-0000EA960000}"/>
    <cellStyle name="Normal 83 3 6 5 2 3" xfId="40454" xr:uid="{00000000-0005-0000-0000-0000EB960000}"/>
    <cellStyle name="Normal 83 3 6 5 2 4" xfId="37139" xr:uid="{00000000-0005-0000-0000-0000EC960000}"/>
    <cellStyle name="Normal 83 3 6 5 2 5" xfId="31192" xr:uid="{00000000-0005-0000-0000-0000ED960000}"/>
    <cellStyle name="Normal 83 3 6 5 2 6" xfId="24937" xr:uid="{00000000-0005-0000-0000-0000EE960000}"/>
    <cellStyle name="Normal 83 3 6 5 3" xfId="12026" xr:uid="{00000000-0005-0000-0000-0000EF960000}"/>
    <cellStyle name="Normal 83 3 6 5 3 2" xfId="39773" xr:uid="{00000000-0005-0000-0000-0000F0960000}"/>
    <cellStyle name="Normal 83 3 6 5 3 3" xfId="34303" xr:uid="{00000000-0005-0000-0000-0000F1960000}"/>
    <cellStyle name="Normal 83 3 6 5 3 4" xfId="27124" xr:uid="{00000000-0005-0000-0000-0000F2960000}"/>
    <cellStyle name="Normal 83 3 6 5 4" xfId="14517" xr:uid="{00000000-0005-0000-0000-0000F3960000}"/>
    <cellStyle name="Normal 83 3 6 5 4 2" xfId="42145" xr:uid="{00000000-0005-0000-0000-0000F4960000}"/>
    <cellStyle name="Normal 83 3 6 5 4 3" xfId="23636" xr:uid="{00000000-0005-0000-0000-0000F5960000}"/>
    <cellStyle name="Normal 83 3 6 5 5" xfId="11406" xr:uid="{00000000-0005-0000-0000-0000F6960000}"/>
    <cellStyle name="Normal 83 3 6 5 5 2" xfId="39177" xr:uid="{00000000-0005-0000-0000-0000F7960000}"/>
    <cellStyle name="Normal 83 3 6 5 6" xfId="18018" xr:uid="{00000000-0005-0000-0000-0000F8960000}"/>
    <cellStyle name="Normal 83 3 6 5 6 2" xfId="35891" xr:uid="{00000000-0005-0000-0000-0000F9960000}"/>
    <cellStyle name="Normal 83 3 6 5 7" xfId="9368" xr:uid="{00000000-0005-0000-0000-0000FA960000}"/>
    <cellStyle name="Normal 83 3 6 5 7 2" xfId="33064" xr:uid="{00000000-0005-0000-0000-0000FB960000}"/>
    <cellStyle name="Normal 83 3 6 5 8" xfId="7496" xr:uid="{00000000-0005-0000-0000-0000FC960000}"/>
    <cellStyle name="Normal 83 3 6 5 8 2" xfId="29320" xr:uid="{00000000-0005-0000-0000-0000FD960000}"/>
    <cellStyle name="Normal 83 3 6 5 9" xfId="5624" xr:uid="{00000000-0005-0000-0000-0000FE960000}"/>
    <cellStyle name="Normal 83 3 6 5 9 2" xfId="21764" xr:uid="{00000000-0005-0000-0000-0000FF960000}"/>
    <cellStyle name="Normal 83 3 6 6" xfId="2423" xr:uid="{00000000-0005-0000-0000-000000970000}"/>
    <cellStyle name="Normal 83 3 6 6 10" xfId="20435" xr:uid="{00000000-0005-0000-0000-000001970000}"/>
    <cellStyle name="Normal 83 3 6 6 2" xfId="13510" xr:uid="{00000000-0005-0000-0000-000002970000}"/>
    <cellStyle name="Normal 83 3 6 6 2 2" xfId="41138" xr:uid="{00000000-0005-0000-0000-000003970000}"/>
    <cellStyle name="Normal 83 3 6 6 2 3" xfId="37682" xr:uid="{00000000-0005-0000-0000-000004970000}"/>
    <cellStyle name="Normal 83 3 6 6 2 4" xfId="31735" xr:uid="{00000000-0005-0000-0000-000005970000}"/>
    <cellStyle name="Normal 83 3 6 6 2 5" xfId="25620" xr:uid="{00000000-0005-0000-0000-000006970000}"/>
    <cellStyle name="Normal 83 3 6 6 3" xfId="15881" xr:uid="{00000000-0005-0000-0000-000007970000}"/>
    <cellStyle name="Normal 83 3 6 6 3 2" xfId="43509" xr:uid="{00000000-0005-0000-0000-000008970000}"/>
    <cellStyle name="Normal 83 3 6 6 3 3" xfId="27322" xr:uid="{00000000-0005-0000-0000-000009970000}"/>
    <cellStyle name="Normal 83 3 6 6 4" xfId="10930" xr:uid="{00000000-0005-0000-0000-00000A970000}"/>
    <cellStyle name="Normal 83 3 6 6 4 2" xfId="38701" xr:uid="{00000000-0005-0000-0000-00000B970000}"/>
    <cellStyle name="Normal 83 3 6 6 4 3" xfId="24179" xr:uid="{00000000-0005-0000-0000-00000C970000}"/>
    <cellStyle name="Normal 83 3 6 6 5" xfId="18561" xr:uid="{00000000-0005-0000-0000-00000D970000}"/>
    <cellStyle name="Normal 83 3 6 6 5 2" xfId="36089" xr:uid="{00000000-0005-0000-0000-00000E970000}"/>
    <cellStyle name="Normal 83 3 6 6 6" xfId="9911" xr:uid="{00000000-0005-0000-0000-00000F970000}"/>
    <cellStyle name="Normal 83 3 6 6 6 2" xfId="33607" xr:uid="{00000000-0005-0000-0000-000010970000}"/>
    <cellStyle name="Normal 83 3 6 6 7" xfId="8039" xr:uid="{00000000-0005-0000-0000-000011970000}"/>
    <cellStyle name="Normal 83 3 6 6 7 2" xfId="29863" xr:uid="{00000000-0005-0000-0000-000012970000}"/>
    <cellStyle name="Normal 83 3 6 6 8" xfId="6167" xr:uid="{00000000-0005-0000-0000-000013970000}"/>
    <cellStyle name="Normal 83 3 6 6 8 2" xfId="22307" xr:uid="{00000000-0005-0000-0000-000014970000}"/>
    <cellStyle name="Normal 83 3 6 6 9" xfId="4295" xr:uid="{00000000-0005-0000-0000-000015970000}"/>
    <cellStyle name="Normal 83 3 6 7" xfId="1722" xr:uid="{00000000-0005-0000-0000-000016970000}"/>
    <cellStyle name="Normal 83 3 6 7 2" xfId="16416" xr:uid="{00000000-0005-0000-0000-000017970000}"/>
    <cellStyle name="Normal 83 3 6 7 2 2" xfId="44044" xr:uid="{00000000-0005-0000-0000-000018970000}"/>
    <cellStyle name="Normal 83 3 6 7 2 3" xfId="31035" xr:uid="{00000000-0005-0000-0000-000019970000}"/>
    <cellStyle name="Normal 83 3 6 7 2 4" xfId="26155" xr:uid="{00000000-0005-0000-0000-00001A970000}"/>
    <cellStyle name="Normal 83 3 6 7 3" xfId="14045" xr:uid="{00000000-0005-0000-0000-00001B970000}"/>
    <cellStyle name="Normal 83 3 6 7 3 2" xfId="41673" xr:uid="{00000000-0005-0000-0000-00001C970000}"/>
    <cellStyle name="Normal 83 3 6 7 3 3" xfId="27886" xr:uid="{00000000-0005-0000-0000-00001D970000}"/>
    <cellStyle name="Normal 83 3 6 7 4" xfId="17861" xr:uid="{00000000-0005-0000-0000-00001E970000}"/>
    <cellStyle name="Normal 83 3 6 7 4 2" xfId="36653" xr:uid="{00000000-0005-0000-0000-00001F970000}"/>
    <cellStyle name="Normal 83 3 6 7 4 3" xfId="23479" xr:uid="{00000000-0005-0000-0000-000020970000}"/>
    <cellStyle name="Normal 83 3 6 7 5" xfId="9211" xr:uid="{00000000-0005-0000-0000-000021970000}"/>
    <cellStyle name="Normal 83 3 6 7 5 2" xfId="32907" xr:uid="{00000000-0005-0000-0000-000022970000}"/>
    <cellStyle name="Normal 83 3 6 7 6" xfId="7339" xr:uid="{00000000-0005-0000-0000-000023970000}"/>
    <cellStyle name="Normal 83 3 6 7 6 2" xfId="29163" xr:uid="{00000000-0005-0000-0000-000024970000}"/>
    <cellStyle name="Normal 83 3 6 7 7" xfId="5467" xr:uid="{00000000-0005-0000-0000-000025970000}"/>
    <cellStyle name="Normal 83 3 6 7 7 2" xfId="21607" xr:uid="{00000000-0005-0000-0000-000026970000}"/>
    <cellStyle name="Normal 83 3 6 7 8" xfId="3595" xr:uid="{00000000-0005-0000-0000-000027970000}"/>
    <cellStyle name="Normal 83 3 6 7 9" xfId="19735" xr:uid="{00000000-0005-0000-0000-000028970000}"/>
    <cellStyle name="Normal 83 3 6 8" xfId="1569" xr:uid="{00000000-0005-0000-0000-000029970000}"/>
    <cellStyle name="Normal 83 3 6 8 2" xfId="14993" xr:uid="{00000000-0005-0000-0000-00002A970000}"/>
    <cellStyle name="Normal 83 3 6 8 2 2" xfId="42621" xr:uid="{00000000-0005-0000-0000-00002B970000}"/>
    <cellStyle name="Normal 83 3 6 8 2 3" xfId="30882" xr:uid="{00000000-0005-0000-0000-00002C970000}"/>
    <cellStyle name="Normal 83 3 6 8 2 4" xfId="28372" xr:uid="{00000000-0005-0000-0000-00002D970000}"/>
    <cellStyle name="Normal 83 3 6 8 3" xfId="12502" xr:uid="{00000000-0005-0000-0000-00002E970000}"/>
    <cellStyle name="Normal 83 3 6 8 3 2" xfId="40249" xr:uid="{00000000-0005-0000-0000-00002F970000}"/>
    <cellStyle name="Normal 83 3 6 8 3 3" xfId="23326" xr:uid="{00000000-0005-0000-0000-000030970000}"/>
    <cellStyle name="Normal 83 3 6 8 4" xfId="17708" xr:uid="{00000000-0005-0000-0000-000031970000}"/>
    <cellStyle name="Normal 83 3 6 8 4 2" xfId="35286" xr:uid="{00000000-0005-0000-0000-000032970000}"/>
    <cellStyle name="Normal 83 3 6 8 5" xfId="9058" xr:uid="{00000000-0005-0000-0000-000033970000}"/>
    <cellStyle name="Normal 83 3 6 8 5 2" xfId="32754" xr:uid="{00000000-0005-0000-0000-000034970000}"/>
    <cellStyle name="Normal 83 3 6 8 6" xfId="7186" xr:uid="{00000000-0005-0000-0000-000035970000}"/>
    <cellStyle name="Normal 83 3 6 8 6 2" xfId="29010" xr:uid="{00000000-0005-0000-0000-000036970000}"/>
    <cellStyle name="Normal 83 3 6 8 7" xfId="5314" xr:uid="{00000000-0005-0000-0000-000037970000}"/>
    <cellStyle name="Normal 83 3 6 8 7 2" xfId="21454" xr:uid="{00000000-0005-0000-0000-000038970000}"/>
    <cellStyle name="Normal 83 3 6 8 8" xfId="3442" xr:uid="{00000000-0005-0000-0000-000039970000}"/>
    <cellStyle name="Normal 83 3 6 8 9" xfId="19582" xr:uid="{00000000-0005-0000-0000-00003A970000}"/>
    <cellStyle name="Normal 83 3 6 9" xfId="11873" xr:uid="{00000000-0005-0000-0000-00003B970000}"/>
    <cellStyle name="Normal 83 3 6 9 2" xfId="39622" xr:uid="{00000000-0005-0000-0000-00003C970000}"/>
    <cellStyle name="Normal 83 3 6 9 3" xfId="36982" xr:uid="{00000000-0005-0000-0000-00003D970000}"/>
    <cellStyle name="Normal 83 3 6 9 4" xfId="30406" xr:uid="{00000000-0005-0000-0000-00003E970000}"/>
    <cellStyle name="Normal 83 3 6 9 5" xfId="24732" xr:uid="{00000000-0005-0000-0000-00003F970000}"/>
    <cellStyle name="Normal 83 3 7" xfId="1027" xr:uid="{00000000-0005-0000-0000-000040970000}"/>
    <cellStyle name="Normal 83 3 7 10" xfId="16672" xr:uid="{00000000-0005-0000-0000-000041970000}"/>
    <cellStyle name="Normal 83 3 7 10 2" xfId="44300" xr:uid="{00000000-0005-0000-0000-000042970000}"/>
    <cellStyle name="Normal 83 3 7 10 3" xfId="22785" xr:uid="{00000000-0005-0000-0000-000043970000}"/>
    <cellStyle name="Normal 83 3 7 11" xfId="10389" xr:uid="{00000000-0005-0000-0000-000044970000}"/>
    <cellStyle name="Normal 83 3 7 11 2" xfId="38160" xr:uid="{00000000-0005-0000-0000-000045970000}"/>
    <cellStyle name="Normal 83 3 7 12" xfId="17167" xr:uid="{00000000-0005-0000-0000-000046970000}"/>
    <cellStyle name="Normal 83 3 7 12 2" xfId="35068" xr:uid="{00000000-0005-0000-0000-000047970000}"/>
    <cellStyle name="Normal 83 3 7 13" xfId="8517" xr:uid="{00000000-0005-0000-0000-000048970000}"/>
    <cellStyle name="Normal 83 3 7 13 2" xfId="32213" xr:uid="{00000000-0005-0000-0000-000049970000}"/>
    <cellStyle name="Normal 83 3 7 14" xfId="6645" xr:uid="{00000000-0005-0000-0000-00004A970000}"/>
    <cellStyle name="Normal 83 3 7 14 2" xfId="28469" xr:uid="{00000000-0005-0000-0000-00004B970000}"/>
    <cellStyle name="Normal 83 3 7 15" xfId="4773" xr:uid="{00000000-0005-0000-0000-00004C970000}"/>
    <cellStyle name="Normal 83 3 7 15 2" xfId="20913" xr:uid="{00000000-0005-0000-0000-00004D970000}"/>
    <cellStyle name="Normal 83 3 7 16" xfId="2901" xr:uid="{00000000-0005-0000-0000-00004E970000}"/>
    <cellStyle name="Normal 83 3 7 17" xfId="19041" xr:uid="{00000000-0005-0000-0000-00004F970000}"/>
    <cellStyle name="Normal 83 3 7 2" xfId="1351" xr:uid="{00000000-0005-0000-0000-000050970000}"/>
    <cellStyle name="Normal 83 3 7 2 10" xfId="6968" xr:uid="{00000000-0005-0000-0000-000051970000}"/>
    <cellStyle name="Normal 83 3 7 2 10 2" xfId="28792" xr:uid="{00000000-0005-0000-0000-000052970000}"/>
    <cellStyle name="Normal 83 3 7 2 11" xfId="5096" xr:uid="{00000000-0005-0000-0000-000053970000}"/>
    <cellStyle name="Normal 83 3 7 2 11 2" xfId="21236" xr:uid="{00000000-0005-0000-0000-000054970000}"/>
    <cellStyle name="Normal 83 3 7 2 12" xfId="3224" xr:uid="{00000000-0005-0000-0000-000055970000}"/>
    <cellStyle name="Normal 83 3 7 2 13" xfId="19364" xr:uid="{00000000-0005-0000-0000-000056970000}"/>
    <cellStyle name="Normal 83 3 7 2 2" xfId="2527" xr:uid="{00000000-0005-0000-0000-000057970000}"/>
    <cellStyle name="Normal 83 3 7 2 2 10" xfId="20539" xr:uid="{00000000-0005-0000-0000-000058970000}"/>
    <cellStyle name="Normal 83 3 7 2 2 2" xfId="13600" xr:uid="{00000000-0005-0000-0000-000059970000}"/>
    <cellStyle name="Normal 83 3 7 2 2 2 2" xfId="41228" xr:uid="{00000000-0005-0000-0000-00005A970000}"/>
    <cellStyle name="Normal 83 3 7 2 2 2 3" xfId="37786" xr:uid="{00000000-0005-0000-0000-00005B970000}"/>
    <cellStyle name="Normal 83 3 7 2 2 2 4" xfId="31839" xr:uid="{00000000-0005-0000-0000-00005C970000}"/>
    <cellStyle name="Normal 83 3 7 2 2 2 5" xfId="25710" xr:uid="{00000000-0005-0000-0000-00005D970000}"/>
    <cellStyle name="Normal 83 3 7 2 2 3" xfId="15971" xr:uid="{00000000-0005-0000-0000-00005E970000}"/>
    <cellStyle name="Normal 83 3 7 2 2 3 2" xfId="43599" xr:uid="{00000000-0005-0000-0000-00005F970000}"/>
    <cellStyle name="Normal 83 3 7 2 2 3 3" xfId="27426" xr:uid="{00000000-0005-0000-0000-000060970000}"/>
    <cellStyle name="Normal 83 3 7 2 2 4" xfId="11652" xr:uid="{00000000-0005-0000-0000-000061970000}"/>
    <cellStyle name="Normal 83 3 7 2 2 4 2" xfId="39415" xr:uid="{00000000-0005-0000-0000-000062970000}"/>
    <cellStyle name="Normal 83 3 7 2 2 4 3" xfId="24283" xr:uid="{00000000-0005-0000-0000-000063970000}"/>
    <cellStyle name="Normal 83 3 7 2 2 5" xfId="18665" xr:uid="{00000000-0005-0000-0000-000064970000}"/>
    <cellStyle name="Normal 83 3 7 2 2 5 2" xfId="36193" xr:uid="{00000000-0005-0000-0000-000065970000}"/>
    <cellStyle name="Normal 83 3 7 2 2 6" xfId="10015" xr:uid="{00000000-0005-0000-0000-000066970000}"/>
    <cellStyle name="Normal 83 3 7 2 2 6 2" xfId="33711" xr:uid="{00000000-0005-0000-0000-000067970000}"/>
    <cellStyle name="Normal 83 3 7 2 2 7" xfId="8143" xr:uid="{00000000-0005-0000-0000-000068970000}"/>
    <cellStyle name="Normal 83 3 7 2 2 7 2" xfId="29967" xr:uid="{00000000-0005-0000-0000-000069970000}"/>
    <cellStyle name="Normal 83 3 7 2 2 8" xfId="6271" xr:uid="{00000000-0005-0000-0000-00006A970000}"/>
    <cellStyle name="Normal 83 3 7 2 2 8 2" xfId="22411" xr:uid="{00000000-0005-0000-0000-00006B970000}"/>
    <cellStyle name="Normal 83 3 7 2 2 9" xfId="4399" xr:uid="{00000000-0005-0000-0000-00006C970000}"/>
    <cellStyle name="Normal 83 3 7 2 3" xfId="1983" xr:uid="{00000000-0005-0000-0000-00006D970000}"/>
    <cellStyle name="Normal 83 3 7 2 3 10" xfId="19996" xr:uid="{00000000-0005-0000-0000-00006E970000}"/>
    <cellStyle name="Normal 83 3 7 2 3 2" xfId="13110" xr:uid="{00000000-0005-0000-0000-00006F970000}"/>
    <cellStyle name="Normal 83 3 7 2 3 2 2" xfId="40758" xr:uid="{00000000-0005-0000-0000-000070970000}"/>
    <cellStyle name="Normal 83 3 7 2 3 2 3" xfId="31296" xr:uid="{00000000-0005-0000-0000-000071970000}"/>
    <cellStyle name="Normal 83 3 7 2 3 2 4" xfId="28355" xr:uid="{00000000-0005-0000-0000-000072970000}"/>
    <cellStyle name="Normal 83 3 7 2 3 3" xfId="15502" xr:uid="{00000000-0005-0000-0000-000073970000}"/>
    <cellStyle name="Normal 83 3 7 2 3 3 2" xfId="43130" xr:uid="{00000000-0005-0000-0000-000074970000}"/>
    <cellStyle name="Normal 83 3 7 2 3 3 3" xfId="23740" xr:uid="{00000000-0005-0000-0000-000075970000}"/>
    <cellStyle name="Normal 83 3 7 2 3 4" xfId="11188" xr:uid="{00000000-0005-0000-0000-000076970000}"/>
    <cellStyle name="Normal 83 3 7 2 3 4 2" xfId="38959" xr:uid="{00000000-0005-0000-0000-000077970000}"/>
    <cellStyle name="Normal 83 3 7 2 3 5" xfId="18122" xr:uid="{00000000-0005-0000-0000-000078970000}"/>
    <cellStyle name="Normal 83 3 7 2 3 5 2" xfId="37243" xr:uid="{00000000-0005-0000-0000-000079970000}"/>
    <cellStyle name="Normal 83 3 7 2 3 6" xfId="9472" xr:uid="{00000000-0005-0000-0000-00007A970000}"/>
    <cellStyle name="Normal 83 3 7 2 3 6 2" xfId="33168" xr:uid="{00000000-0005-0000-0000-00007B970000}"/>
    <cellStyle name="Normal 83 3 7 2 3 7" xfId="7600" xr:uid="{00000000-0005-0000-0000-00007C970000}"/>
    <cellStyle name="Normal 83 3 7 2 3 7 2" xfId="29424" xr:uid="{00000000-0005-0000-0000-00007D970000}"/>
    <cellStyle name="Normal 83 3 7 2 3 8" xfId="5728" xr:uid="{00000000-0005-0000-0000-00007E970000}"/>
    <cellStyle name="Normal 83 3 7 2 3 8 2" xfId="21868" xr:uid="{00000000-0005-0000-0000-00007F970000}"/>
    <cellStyle name="Normal 83 3 7 2 3 9" xfId="3856" xr:uid="{00000000-0005-0000-0000-000080970000}"/>
    <cellStyle name="Normal 83 3 7 2 4" xfId="12284" xr:uid="{00000000-0005-0000-0000-000081970000}"/>
    <cellStyle name="Normal 83 3 7 2 4 2" xfId="40031" xr:uid="{00000000-0005-0000-0000-000082970000}"/>
    <cellStyle name="Normal 83 3 7 2 4 3" xfId="30664" xr:uid="{00000000-0005-0000-0000-000083970000}"/>
    <cellStyle name="Normal 83 3 7 2 4 4" xfId="25241" xr:uid="{00000000-0005-0000-0000-000084970000}"/>
    <cellStyle name="Normal 83 3 7 2 5" xfId="14775" xr:uid="{00000000-0005-0000-0000-000085970000}"/>
    <cellStyle name="Normal 83 3 7 2 5 2" xfId="42403" xr:uid="{00000000-0005-0000-0000-000086970000}"/>
    <cellStyle name="Normal 83 3 7 2 5 3" xfId="34561" xr:uid="{00000000-0005-0000-0000-000087970000}"/>
    <cellStyle name="Normal 83 3 7 2 5 4" xfId="26902" xr:uid="{00000000-0005-0000-0000-000088970000}"/>
    <cellStyle name="Normal 83 3 7 2 6" xfId="16995" xr:uid="{00000000-0005-0000-0000-000089970000}"/>
    <cellStyle name="Normal 83 3 7 2 6 2" xfId="44623" xr:uid="{00000000-0005-0000-0000-00008A970000}"/>
    <cellStyle name="Normal 83 3 7 2 6 3" xfId="23108" xr:uid="{00000000-0005-0000-0000-00008B970000}"/>
    <cellStyle name="Normal 83 3 7 2 7" xfId="10712" xr:uid="{00000000-0005-0000-0000-00008C970000}"/>
    <cellStyle name="Normal 83 3 7 2 7 2" xfId="38483" xr:uid="{00000000-0005-0000-0000-00008D970000}"/>
    <cellStyle name="Normal 83 3 7 2 8" xfId="17490" xr:uid="{00000000-0005-0000-0000-00008E970000}"/>
    <cellStyle name="Normal 83 3 7 2 8 2" xfId="35670" xr:uid="{00000000-0005-0000-0000-00008F970000}"/>
    <cellStyle name="Normal 83 3 7 2 9" xfId="8840" xr:uid="{00000000-0005-0000-0000-000090970000}"/>
    <cellStyle name="Normal 83 3 7 2 9 2" xfId="32536" xr:uid="{00000000-0005-0000-0000-000091970000}"/>
    <cellStyle name="Normal 83 3 7 3" xfId="1181" xr:uid="{00000000-0005-0000-0000-000092970000}"/>
    <cellStyle name="Normal 83 3 7 3 10" xfId="6798" xr:uid="{00000000-0005-0000-0000-000093970000}"/>
    <cellStyle name="Normal 83 3 7 3 10 2" xfId="28622" xr:uid="{00000000-0005-0000-0000-000094970000}"/>
    <cellStyle name="Normal 83 3 7 3 11" xfId="4926" xr:uid="{00000000-0005-0000-0000-000095970000}"/>
    <cellStyle name="Normal 83 3 7 3 11 2" xfId="21066" xr:uid="{00000000-0005-0000-0000-000096970000}"/>
    <cellStyle name="Normal 83 3 7 3 12" xfId="3054" xr:uid="{00000000-0005-0000-0000-000097970000}"/>
    <cellStyle name="Normal 83 3 7 3 13" xfId="19194" xr:uid="{00000000-0005-0000-0000-000098970000}"/>
    <cellStyle name="Normal 83 3 7 3 2" xfId="2680" xr:uid="{00000000-0005-0000-0000-000099970000}"/>
    <cellStyle name="Normal 83 3 7 3 2 10" xfId="20692" xr:uid="{00000000-0005-0000-0000-00009A970000}"/>
    <cellStyle name="Normal 83 3 7 3 2 2" xfId="13745" xr:uid="{00000000-0005-0000-0000-00009B970000}"/>
    <cellStyle name="Normal 83 3 7 3 2 2 2" xfId="41373" xr:uid="{00000000-0005-0000-0000-00009C970000}"/>
    <cellStyle name="Normal 83 3 7 3 2 2 3" xfId="37939" xr:uid="{00000000-0005-0000-0000-00009D970000}"/>
    <cellStyle name="Normal 83 3 7 3 2 2 4" xfId="31992" xr:uid="{00000000-0005-0000-0000-00009E970000}"/>
    <cellStyle name="Normal 83 3 7 3 2 2 5" xfId="25855" xr:uid="{00000000-0005-0000-0000-00009F970000}"/>
    <cellStyle name="Normal 83 3 7 3 2 3" xfId="16116" xr:uid="{00000000-0005-0000-0000-0000A0970000}"/>
    <cellStyle name="Normal 83 3 7 3 2 3 2" xfId="43744" xr:uid="{00000000-0005-0000-0000-0000A1970000}"/>
    <cellStyle name="Normal 83 3 7 3 2 3 3" xfId="27579" xr:uid="{00000000-0005-0000-0000-0000A2970000}"/>
    <cellStyle name="Normal 83 3 7 3 2 4" xfId="11543" xr:uid="{00000000-0005-0000-0000-0000A3970000}"/>
    <cellStyle name="Normal 83 3 7 3 2 4 2" xfId="39314" xr:uid="{00000000-0005-0000-0000-0000A4970000}"/>
    <cellStyle name="Normal 83 3 7 3 2 4 3" xfId="24436" xr:uid="{00000000-0005-0000-0000-0000A5970000}"/>
    <cellStyle name="Normal 83 3 7 3 2 5" xfId="18818" xr:uid="{00000000-0005-0000-0000-0000A6970000}"/>
    <cellStyle name="Normal 83 3 7 3 2 5 2" xfId="36346" xr:uid="{00000000-0005-0000-0000-0000A7970000}"/>
    <cellStyle name="Normal 83 3 7 3 2 6" xfId="10168" xr:uid="{00000000-0005-0000-0000-0000A8970000}"/>
    <cellStyle name="Normal 83 3 7 3 2 6 2" xfId="33864" xr:uid="{00000000-0005-0000-0000-0000A9970000}"/>
    <cellStyle name="Normal 83 3 7 3 2 7" xfId="8296" xr:uid="{00000000-0005-0000-0000-0000AA970000}"/>
    <cellStyle name="Normal 83 3 7 3 2 7 2" xfId="30120" xr:uid="{00000000-0005-0000-0000-0000AB970000}"/>
    <cellStyle name="Normal 83 3 7 3 2 8" xfId="6424" xr:uid="{00000000-0005-0000-0000-0000AC970000}"/>
    <cellStyle name="Normal 83 3 7 3 2 8 2" xfId="22564" xr:uid="{00000000-0005-0000-0000-0000AD970000}"/>
    <cellStyle name="Normal 83 3 7 3 2 9" xfId="4552" xr:uid="{00000000-0005-0000-0000-0000AE970000}"/>
    <cellStyle name="Normal 83 3 7 3 3" xfId="2136" xr:uid="{00000000-0005-0000-0000-0000AF970000}"/>
    <cellStyle name="Normal 83 3 7 3 3 10" xfId="20149" xr:uid="{00000000-0005-0000-0000-0000B0970000}"/>
    <cellStyle name="Normal 83 3 7 3 3 2" xfId="13123" xr:uid="{00000000-0005-0000-0000-0000B1970000}"/>
    <cellStyle name="Normal 83 3 7 3 3 2 2" xfId="40770" xr:uid="{00000000-0005-0000-0000-0000B2970000}"/>
    <cellStyle name="Normal 83 3 7 3 3 2 3" xfId="31449" xr:uid="{00000000-0005-0000-0000-0000B3970000}"/>
    <cellStyle name="Normal 83 3 7 3 3 2 4" xfId="28326" xr:uid="{00000000-0005-0000-0000-0000B4970000}"/>
    <cellStyle name="Normal 83 3 7 3 3 3" xfId="15514" xr:uid="{00000000-0005-0000-0000-0000B5970000}"/>
    <cellStyle name="Normal 83 3 7 3 3 3 2" xfId="43142" xr:uid="{00000000-0005-0000-0000-0000B6970000}"/>
    <cellStyle name="Normal 83 3 7 3 3 3 3" xfId="23893" xr:uid="{00000000-0005-0000-0000-0000B7970000}"/>
    <cellStyle name="Normal 83 3 7 3 3 4" xfId="11018" xr:uid="{00000000-0005-0000-0000-0000B8970000}"/>
    <cellStyle name="Normal 83 3 7 3 3 4 2" xfId="38789" xr:uid="{00000000-0005-0000-0000-0000B9970000}"/>
    <cellStyle name="Normal 83 3 7 3 3 5" xfId="18275" xr:uid="{00000000-0005-0000-0000-0000BA970000}"/>
    <cellStyle name="Normal 83 3 7 3 3 5 2" xfId="37396" xr:uid="{00000000-0005-0000-0000-0000BB970000}"/>
    <cellStyle name="Normal 83 3 7 3 3 6" xfId="9625" xr:uid="{00000000-0005-0000-0000-0000BC970000}"/>
    <cellStyle name="Normal 83 3 7 3 3 6 2" xfId="33321" xr:uid="{00000000-0005-0000-0000-0000BD970000}"/>
    <cellStyle name="Normal 83 3 7 3 3 7" xfId="7753" xr:uid="{00000000-0005-0000-0000-0000BE970000}"/>
    <cellStyle name="Normal 83 3 7 3 3 7 2" xfId="29577" xr:uid="{00000000-0005-0000-0000-0000BF970000}"/>
    <cellStyle name="Normal 83 3 7 3 3 8" xfId="5881" xr:uid="{00000000-0005-0000-0000-0000C0970000}"/>
    <cellStyle name="Normal 83 3 7 3 3 8 2" xfId="22021" xr:uid="{00000000-0005-0000-0000-0000C1970000}"/>
    <cellStyle name="Normal 83 3 7 3 3 9" xfId="4009" xr:uid="{00000000-0005-0000-0000-0000C2970000}"/>
    <cellStyle name="Normal 83 3 7 3 4" xfId="12114" xr:uid="{00000000-0005-0000-0000-0000C3970000}"/>
    <cellStyle name="Normal 83 3 7 3 4 2" xfId="39861" xr:uid="{00000000-0005-0000-0000-0000C4970000}"/>
    <cellStyle name="Normal 83 3 7 3 4 3" xfId="30494" xr:uid="{00000000-0005-0000-0000-0000C5970000}"/>
    <cellStyle name="Normal 83 3 7 3 4 4" xfId="25253" xr:uid="{00000000-0005-0000-0000-0000C6970000}"/>
    <cellStyle name="Normal 83 3 7 3 5" xfId="14605" xr:uid="{00000000-0005-0000-0000-0000C7970000}"/>
    <cellStyle name="Normal 83 3 7 3 5 2" xfId="42233" xr:uid="{00000000-0005-0000-0000-0000C8970000}"/>
    <cellStyle name="Normal 83 3 7 3 5 3" xfId="34391" xr:uid="{00000000-0005-0000-0000-0000C9970000}"/>
    <cellStyle name="Normal 83 3 7 3 5 4" xfId="26613" xr:uid="{00000000-0005-0000-0000-0000CA970000}"/>
    <cellStyle name="Normal 83 3 7 3 6" xfId="16825" xr:uid="{00000000-0005-0000-0000-0000CB970000}"/>
    <cellStyle name="Normal 83 3 7 3 6 2" xfId="44453" xr:uid="{00000000-0005-0000-0000-0000CC970000}"/>
    <cellStyle name="Normal 83 3 7 3 6 3" xfId="22938" xr:uid="{00000000-0005-0000-0000-0000CD970000}"/>
    <cellStyle name="Normal 83 3 7 3 7" xfId="10542" xr:uid="{00000000-0005-0000-0000-0000CE970000}"/>
    <cellStyle name="Normal 83 3 7 3 7 2" xfId="38313" xr:uid="{00000000-0005-0000-0000-0000CF970000}"/>
    <cellStyle name="Normal 83 3 7 3 8" xfId="17320" xr:uid="{00000000-0005-0000-0000-0000D0970000}"/>
    <cellStyle name="Normal 83 3 7 3 8 2" xfId="35381" xr:uid="{00000000-0005-0000-0000-0000D1970000}"/>
    <cellStyle name="Normal 83 3 7 3 9" xfId="8670" xr:uid="{00000000-0005-0000-0000-0000D2970000}"/>
    <cellStyle name="Normal 83 3 7 3 9 2" xfId="32366" xr:uid="{00000000-0005-0000-0000-0000D3970000}"/>
    <cellStyle name="Normal 83 3 7 4" xfId="1814" xr:uid="{00000000-0005-0000-0000-0000D4970000}"/>
    <cellStyle name="Normal 83 3 7 4 10" xfId="3687" xr:uid="{00000000-0005-0000-0000-0000D5970000}"/>
    <cellStyle name="Normal 83 3 7 4 11" xfId="19827" xr:uid="{00000000-0005-0000-0000-0000D6970000}"/>
    <cellStyle name="Normal 83 3 7 4 2" xfId="12931" xr:uid="{00000000-0005-0000-0000-0000D7970000}"/>
    <cellStyle name="Normal 83 3 7 4 2 2" xfId="15351" xr:uid="{00000000-0005-0000-0000-0000D8970000}"/>
    <cellStyle name="Normal 83 3 7 4 2 2 2" xfId="42979" xr:uid="{00000000-0005-0000-0000-0000D9970000}"/>
    <cellStyle name="Normal 83 3 7 4 2 3" xfId="40607" xr:uid="{00000000-0005-0000-0000-0000DA970000}"/>
    <cellStyle name="Normal 83 3 7 4 2 4" xfId="37074" xr:uid="{00000000-0005-0000-0000-0000DB970000}"/>
    <cellStyle name="Normal 83 3 7 4 2 5" xfId="31127" xr:uid="{00000000-0005-0000-0000-0000DC970000}"/>
    <cellStyle name="Normal 83 3 7 4 2 6" xfId="25090" xr:uid="{00000000-0005-0000-0000-0000DD970000}"/>
    <cellStyle name="Normal 83 3 7 4 3" xfId="11961" xr:uid="{00000000-0005-0000-0000-0000DE970000}"/>
    <cellStyle name="Normal 83 3 7 4 3 2" xfId="39708" xr:uid="{00000000-0005-0000-0000-0000DF970000}"/>
    <cellStyle name="Normal 83 3 7 4 3 3" xfId="34238" xr:uid="{00000000-0005-0000-0000-0000E0970000}"/>
    <cellStyle name="Normal 83 3 7 4 3 4" xfId="27131" xr:uid="{00000000-0005-0000-0000-0000E1970000}"/>
    <cellStyle name="Normal 83 3 7 4 4" xfId="14452" xr:uid="{00000000-0005-0000-0000-0000E2970000}"/>
    <cellStyle name="Normal 83 3 7 4 4 2" xfId="42080" xr:uid="{00000000-0005-0000-0000-0000E3970000}"/>
    <cellStyle name="Normal 83 3 7 4 4 3" xfId="23571" xr:uid="{00000000-0005-0000-0000-0000E4970000}"/>
    <cellStyle name="Normal 83 3 7 4 5" xfId="11341" xr:uid="{00000000-0005-0000-0000-0000E5970000}"/>
    <cellStyle name="Normal 83 3 7 4 5 2" xfId="39112" xr:uid="{00000000-0005-0000-0000-0000E6970000}"/>
    <cellStyle name="Normal 83 3 7 4 6" xfId="17953" xr:uid="{00000000-0005-0000-0000-0000E7970000}"/>
    <cellStyle name="Normal 83 3 7 4 6 2" xfId="35898" xr:uid="{00000000-0005-0000-0000-0000E8970000}"/>
    <cellStyle name="Normal 83 3 7 4 7" xfId="9303" xr:uid="{00000000-0005-0000-0000-0000E9970000}"/>
    <cellStyle name="Normal 83 3 7 4 7 2" xfId="32999" xr:uid="{00000000-0005-0000-0000-0000EA970000}"/>
    <cellStyle name="Normal 83 3 7 4 8" xfId="7431" xr:uid="{00000000-0005-0000-0000-0000EB970000}"/>
    <cellStyle name="Normal 83 3 7 4 8 2" xfId="29255" xr:uid="{00000000-0005-0000-0000-0000EC970000}"/>
    <cellStyle name="Normal 83 3 7 4 9" xfId="5559" xr:uid="{00000000-0005-0000-0000-0000ED970000}"/>
    <cellStyle name="Normal 83 3 7 4 9 2" xfId="21699" xr:uid="{00000000-0005-0000-0000-0000EE970000}"/>
    <cellStyle name="Normal 83 3 7 5" xfId="2358" xr:uid="{00000000-0005-0000-0000-0000EF970000}"/>
    <cellStyle name="Normal 83 3 7 5 10" xfId="20370" xr:uid="{00000000-0005-0000-0000-0000F0970000}"/>
    <cellStyle name="Normal 83 3 7 5 2" xfId="12768" xr:uid="{00000000-0005-0000-0000-0000F1970000}"/>
    <cellStyle name="Normal 83 3 7 5 2 2" xfId="40497" xr:uid="{00000000-0005-0000-0000-0000F2970000}"/>
    <cellStyle name="Normal 83 3 7 5 2 3" xfId="37617" xr:uid="{00000000-0005-0000-0000-0000F3970000}"/>
    <cellStyle name="Normal 83 3 7 5 2 4" xfId="31670" xr:uid="{00000000-0005-0000-0000-0000F4970000}"/>
    <cellStyle name="Normal 83 3 7 5 2 5" xfId="24980" xr:uid="{00000000-0005-0000-0000-0000F5970000}"/>
    <cellStyle name="Normal 83 3 7 5 3" xfId="15241" xr:uid="{00000000-0005-0000-0000-0000F6970000}"/>
    <cellStyle name="Normal 83 3 7 5 3 2" xfId="42869" xr:uid="{00000000-0005-0000-0000-0000F7970000}"/>
    <cellStyle name="Normal 83 3 7 5 3 3" xfId="27257" xr:uid="{00000000-0005-0000-0000-0000F8970000}"/>
    <cellStyle name="Normal 83 3 7 5 4" xfId="10865" xr:uid="{00000000-0005-0000-0000-0000F9970000}"/>
    <cellStyle name="Normal 83 3 7 5 4 2" xfId="38636" xr:uid="{00000000-0005-0000-0000-0000FA970000}"/>
    <cellStyle name="Normal 83 3 7 5 4 3" xfId="24114" xr:uid="{00000000-0005-0000-0000-0000FB970000}"/>
    <cellStyle name="Normal 83 3 7 5 5" xfId="18496" xr:uid="{00000000-0005-0000-0000-0000FC970000}"/>
    <cellStyle name="Normal 83 3 7 5 5 2" xfId="36024" xr:uid="{00000000-0005-0000-0000-0000FD970000}"/>
    <cellStyle name="Normal 83 3 7 5 6" xfId="9846" xr:uid="{00000000-0005-0000-0000-0000FE970000}"/>
    <cellStyle name="Normal 83 3 7 5 6 2" xfId="33542" xr:uid="{00000000-0005-0000-0000-0000FF970000}"/>
    <cellStyle name="Normal 83 3 7 5 7" xfId="7974" xr:uid="{00000000-0005-0000-0000-000000980000}"/>
    <cellStyle name="Normal 83 3 7 5 7 2" xfId="29798" xr:uid="{00000000-0005-0000-0000-000001980000}"/>
    <cellStyle name="Normal 83 3 7 5 8" xfId="6102" xr:uid="{00000000-0005-0000-0000-000002980000}"/>
    <cellStyle name="Normal 83 3 7 5 8 2" xfId="22242" xr:uid="{00000000-0005-0000-0000-000003980000}"/>
    <cellStyle name="Normal 83 3 7 5 9" xfId="4230" xr:uid="{00000000-0005-0000-0000-000004980000}"/>
    <cellStyle name="Normal 83 3 7 6" xfId="1657" xr:uid="{00000000-0005-0000-0000-000005980000}"/>
    <cellStyle name="Normal 83 3 7 6 2" xfId="16464" xr:uid="{00000000-0005-0000-0000-000006980000}"/>
    <cellStyle name="Normal 83 3 7 6 2 2" xfId="44092" xr:uid="{00000000-0005-0000-0000-000007980000}"/>
    <cellStyle name="Normal 83 3 7 6 2 3" xfId="30970" xr:uid="{00000000-0005-0000-0000-000008980000}"/>
    <cellStyle name="Normal 83 3 7 6 2 4" xfId="26203" xr:uid="{00000000-0005-0000-0000-000009980000}"/>
    <cellStyle name="Normal 83 3 7 6 3" xfId="14093" xr:uid="{00000000-0005-0000-0000-00000A980000}"/>
    <cellStyle name="Normal 83 3 7 6 3 2" xfId="41721" xr:uid="{00000000-0005-0000-0000-00000B980000}"/>
    <cellStyle name="Normal 83 3 7 6 3 3" xfId="27934" xr:uid="{00000000-0005-0000-0000-00000C980000}"/>
    <cellStyle name="Normal 83 3 7 6 4" xfId="17796" xr:uid="{00000000-0005-0000-0000-00000D980000}"/>
    <cellStyle name="Normal 83 3 7 6 4 2" xfId="36701" xr:uid="{00000000-0005-0000-0000-00000E980000}"/>
    <cellStyle name="Normal 83 3 7 6 4 3" xfId="23414" xr:uid="{00000000-0005-0000-0000-00000F980000}"/>
    <cellStyle name="Normal 83 3 7 6 5" xfId="9146" xr:uid="{00000000-0005-0000-0000-000010980000}"/>
    <cellStyle name="Normal 83 3 7 6 5 2" xfId="32842" xr:uid="{00000000-0005-0000-0000-000011980000}"/>
    <cellStyle name="Normal 83 3 7 6 6" xfId="7274" xr:uid="{00000000-0005-0000-0000-000012980000}"/>
    <cellStyle name="Normal 83 3 7 6 6 2" xfId="29098" xr:uid="{00000000-0005-0000-0000-000013980000}"/>
    <cellStyle name="Normal 83 3 7 6 7" xfId="5402" xr:uid="{00000000-0005-0000-0000-000014980000}"/>
    <cellStyle name="Normal 83 3 7 6 7 2" xfId="21542" xr:uid="{00000000-0005-0000-0000-000015980000}"/>
    <cellStyle name="Normal 83 3 7 6 8" xfId="3530" xr:uid="{00000000-0005-0000-0000-000016980000}"/>
    <cellStyle name="Normal 83 3 7 6 9" xfId="19670" xr:uid="{00000000-0005-0000-0000-000017980000}"/>
    <cellStyle name="Normal 83 3 7 7" xfId="1504" xr:uid="{00000000-0005-0000-0000-000018980000}"/>
    <cellStyle name="Normal 83 3 7 7 2" xfId="14928" xr:uid="{00000000-0005-0000-0000-000019980000}"/>
    <cellStyle name="Normal 83 3 7 7 2 2" xfId="42556" xr:uid="{00000000-0005-0000-0000-00001A980000}"/>
    <cellStyle name="Normal 83 3 7 7 2 3" xfId="30817" xr:uid="{00000000-0005-0000-0000-00001B980000}"/>
    <cellStyle name="Normal 83 3 7 7 2 4" xfId="28310" xr:uid="{00000000-0005-0000-0000-00001C980000}"/>
    <cellStyle name="Normal 83 3 7 7 3" xfId="12437" xr:uid="{00000000-0005-0000-0000-00001D980000}"/>
    <cellStyle name="Normal 83 3 7 7 3 2" xfId="40184" xr:uid="{00000000-0005-0000-0000-00001E980000}"/>
    <cellStyle name="Normal 83 3 7 7 3 3" xfId="23261" xr:uid="{00000000-0005-0000-0000-00001F980000}"/>
    <cellStyle name="Normal 83 3 7 7 4" xfId="17643" xr:uid="{00000000-0005-0000-0000-000020980000}"/>
    <cellStyle name="Normal 83 3 7 7 4 2" xfId="35221" xr:uid="{00000000-0005-0000-0000-000021980000}"/>
    <cellStyle name="Normal 83 3 7 7 5" xfId="8993" xr:uid="{00000000-0005-0000-0000-000022980000}"/>
    <cellStyle name="Normal 83 3 7 7 5 2" xfId="32689" xr:uid="{00000000-0005-0000-0000-000023980000}"/>
    <cellStyle name="Normal 83 3 7 7 6" xfId="7121" xr:uid="{00000000-0005-0000-0000-000024980000}"/>
    <cellStyle name="Normal 83 3 7 7 6 2" xfId="28945" xr:uid="{00000000-0005-0000-0000-000025980000}"/>
    <cellStyle name="Normal 83 3 7 7 7" xfId="5249" xr:uid="{00000000-0005-0000-0000-000026980000}"/>
    <cellStyle name="Normal 83 3 7 7 7 2" xfId="21389" xr:uid="{00000000-0005-0000-0000-000027980000}"/>
    <cellStyle name="Normal 83 3 7 7 8" xfId="3377" xr:uid="{00000000-0005-0000-0000-000028980000}"/>
    <cellStyle name="Normal 83 3 7 7 9" xfId="19517" xr:uid="{00000000-0005-0000-0000-000029980000}"/>
    <cellStyle name="Normal 83 3 7 8" xfId="11808" xr:uid="{00000000-0005-0000-0000-00002A980000}"/>
    <cellStyle name="Normal 83 3 7 8 2" xfId="39561" xr:uid="{00000000-0005-0000-0000-00002B980000}"/>
    <cellStyle name="Normal 83 3 7 8 3" xfId="36917" xr:uid="{00000000-0005-0000-0000-00002C980000}"/>
    <cellStyle name="Normal 83 3 7 8 4" xfId="30341" xr:uid="{00000000-0005-0000-0000-00002D980000}"/>
    <cellStyle name="Normal 83 3 7 8 5" xfId="24667" xr:uid="{00000000-0005-0000-0000-00002E980000}"/>
    <cellStyle name="Normal 83 3 7 9" xfId="14299" xr:uid="{00000000-0005-0000-0000-00002F980000}"/>
    <cellStyle name="Normal 83 3 7 9 2" xfId="41927" xr:uid="{00000000-0005-0000-0000-000030980000}"/>
    <cellStyle name="Normal 83 3 7 9 3" xfId="34085" xr:uid="{00000000-0005-0000-0000-000031980000}"/>
    <cellStyle name="Normal 83 3 7 9 4" xfId="26453" xr:uid="{00000000-0005-0000-0000-000032980000}"/>
    <cellStyle name="Normal 83 3 8" xfId="1283" xr:uid="{00000000-0005-0000-0000-000033980000}"/>
    <cellStyle name="Normal 83 3 8 10" xfId="17422" xr:uid="{00000000-0005-0000-0000-000034980000}"/>
    <cellStyle name="Normal 83 3 8 10 2" xfId="35676" xr:uid="{00000000-0005-0000-0000-000035980000}"/>
    <cellStyle name="Normal 83 3 8 11" xfId="8772" xr:uid="{00000000-0005-0000-0000-000036980000}"/>
    <cellStyle name="Normal 83 3 8 11 2" xfId="32468" xr:uid="{00000000-0005-0000-0000-000037980000}"/>
    <cellStyle name="Normal 83 3 8 12" xfId="6900" xr:uid="{00000000-0005-0000-0000-000038980000}"/>
    <cellStyle name="Normal 83 3 8 12 2" xfId="28724" xr:uid="{00000000-0005-0000-0000-000039980000}"/>
    <cellStyle name="Normal 83 3 8 13" xfId="5028" xr:uid="{00000000-0005-0000-0000-00003A980000}"/>
    <cellStyle name="Normal 83 3 8 13 2" xfId="21168" xr:uid="{00000000-0005-0000-0000-00003B980000}"/>
    <cellStyle name="Normal 83 3 8 14" xfId="3156" xr:uid="{00000000-0005-0000-0000-00003C980000}"/>
    <cellStyle name="Normal 83 3 8 15" xfId="19296" xr:uid="{00000000-0005-0000-0000-00003D980000}"/>
    <cellStyle name="Normal 83 3 8 2" xfId="2238" xr:uid="{00000000-0005-0000-0000-00003E980000}"/>
    <cellStyle name="Normal 83 3 8 2 10" xfId="4111" xr:uid="{00000000-0005-0000-0000-00003F980000}"/>
    <cellStyle name="Normal 83 3 8 2 11" xfId="20251" xr:uid="{00000000-0005-0000-0000-000040980000}"/>
    <cellStyle name="Normal 83 3 8 2 2" xfId="2782" xr:uid="{00000000-0005-0000-0000-000041980000}"/>
    <cellStyle name="Normal 83 3 8 2 2 2" xfId="16216" xr:uid="{00000000-0005-0000-0000-000042980000}"/>
    <cellStyle name="Normal 83 3 8 2 2 2 2" xfId="43844" xr:uid="{00000000-0005-0000-0000-000043980000}"/>
    <cellStyle name="Normal 83 3 8 2 2 2 3" xfId="38041" xr:uid="{00000000-0005-0000-0000-000044980000}"/>
    <cellStyle name="Normal 83 3 8 2 2 2 4" xfId="32094" xr:uid="{00000000-0005-0000-0000-000045980000}"/>
    <cellStyle name="Normal 83 3 8 2 2 2 5" xfId="25955" xr:uid="{00000000-0005-0000-0000-000046980000}"/>
    <cellStyle name="Normal 83 3 8 2 2 3" xfId="13845" xr:uid="{00000000-0005-0000-0000-000047980000}"/>
    <cellStyle name="Normal 83 3 8 2 2 3 2" xfId="41473" xr:uid="{00000000-0005-0000-0000-000048980000}"/>
    <cellStyle name="Normal 83 3 8 2 2 3 3" xfId="27681" xr:uid="{00000000-0005-0000-0000-000049980000}"/>
    <cellStyle name="Normal 83 3 8 2 2 4" xfId="18920" xr:uid="{00000000-0005-0000-0000-00004A980000}"/>
    <cellStyle name="Normal 83 3 8 2 2 4 2" xfId="36448" xr:uid="{00000000-0005-0000-0000-00004B980000}"/>
    <cellStyle name="Normal 83 3 8 2 2 4 3" xfId="24538" xr:uid="{00000000-0005-0000-0000-00004C980000}"/>
    <cellStyle name="Normal 83 3 8 2 2 5" xfId="10270" xr:uid="{00000000-0005-0000-0000-00004D980000}"/>
    <cellStyle name="Normal 83 3 8 2 2 5 2" xfId="33966" xr:uid="{00000000-0005-0000-0000-00004E980000}"/>
    <cellStyle name="Normal 83 3 8 2 2 6" xfId="8398" xr:uid="{00000000-0005-0000-0000-00004F980000}"/>
    <cellStyle name="Normal 83 3 8 2 2 6 2" xfId="30222" xr:uid="{00000000-0005-0000-0000-000050980000}"/>
    <cellStyle name="Normal 83 3 8 2 2 7" xfId="6526" xr:uid="{00000000-0005-0000-0000-000051980000}"/>
    <cellStyle name="Normal 83 3 8 2 2 7 2" xfId="22666" xr:uid="{00000000-0005-0000-0000-000052980000}"/>
    <cellStyle name="Normal 83 3 8 2 2 8" xfId="4654" xr:uid="{00000000-0005-0000-0000-000053980000}"/>
    <cellStyle name="Normal 83 3 8 2 2 9" xfId="20794" xr:uid="{00000000-0005-0000-0000-000054980000}"/>
    <cellStyle name="Normal 83 3 8 2 3" xfId="12883" xr:uid="{00000000-0005-0000-0000-000055980000}"/>
    <cellStyle name="Normal 83 3 8 2 3 2" xfId="40571" xr:uid="{00000000-0005-0000-0000-000056980000}"/>
    <cellStyle name="Normal 83 3 8 2 3 3" xfId="37498" xr:uid="{00000000-0005-0000-0000-000057980000}"/>
    <cellStyle name="Normal 83 3 8 2 3 4" xfId="31551" xr:uid="{00000000-0005-0000-0000-000058980000}"/>
    <cellStyle name="Normal 83 3 8 2 3 5" xfId="25054" xr:uid="{00000000-0005-0000-0000-000059980000}"/>
    <cellStyle name="Normal 83 3 8 2 4" xfId="15315" xr:uid="{00000000-0005-0000-0000-00005A980000}"/>
    <cellStyle name="Normal 83 3 8 2 4 2" xfId="42943" xr:uid="{00000000-0005-0000-0000-00005B980000}"/>
    <cellStyle name="Normal 83 3 8 2 4 3" xfId="27191" xr:uid="{00000000-0005-0000-0000-00005C980000}"/>
    <cellStyle name="Normal 83 3 8 2 5" xfId="11657" xr:uid="{00000000-0005-0000-0000-00005D980000}"/>
    <cellStyle name="Normal 83 3 8 2 5 2" xfId="39420" xr:uid="{00000000-0005-0000-0000-00005E980000}"/>
    <cellStyle name="Normal 83 3 8 2 5 3" xfId="23995" xr:uid="{00000000-0005-0000-0000-00005F980000}"/>
    <cellStyle name="Normal 83 3 8 2 6" xfId="18377" xr:uid="{00000000-0005-0000-0000-000060980000}"/>
    <cellStyle name="Normal 83 3 8 2 6 2" xfId="35958" xr:uid="{00000000-0005-0000-0000-000061980000}"/>
    <cellStyle name="Normal 83 3 8 2 7" xfId="9727" xr:uid="{00000000-0005-0000-0000-000062980000}"/>
    <cellStyle name="Normal 83 3 8 2 7 2" xfId="33423" xr:uid="{00000000-0005-0000-0000-000063980000}"/>
    <cellStyle name="Normal 83 3 8 2 8" xfId="7855" xr:uid="{00000000-0005-0000-0000-000064980000}"/>
    <cellStyle name="Normal 83 3 8 2 8 2" xfId="29679" xr:uid="{00000000-0005-0000-0000-000065980000}"/>
    <cellStyle name="Normal 83 3 8 2 9" xfId="5983" xr:uid="{00000000-0005-0000-0000-000066980000}"/>
    <cellStyle name="Normal 83 3 8 2 9 2" xfId="22123" xr:uid="{00000000-0005-0000-0000-000067980000}"/>
    <cellStyle name="Normal 83 3 8 3" xfId="2467" xr:uid="{00000000-0005-0000-0000-000068980000}"/>
    <cellStyle name="Normal 83 3 8 3 10" xfId="20479" xr:uid="{00000000-0005-0000-0000-000069980000}"/>
    <cellStyle name="Normal 83 3 8 3 2" xfId="13184" xr:uid="{00000000-0005-0000-0000-00006A980000}"/>
    <cellStyle name="Normal 83 3 8 3 2 2" xfId="40828" xr:uid="{00000000-0005-0000-0000-00006B980000}"/>
    <cellStyle name="Normal 83 3 8 3 2 3" xfId="37726" xr:uid="{00000000-0005-0000-0000-00006C980000}"/>
    <cellStyle name="Normal 83 3 8 3 2 4" xfId="31779" xr:uid="{00000000-0005-0000-0000-00006D980000}"/>
    <cellStyle name="Normal 83 3 8 3 2 5" xfId="25311" xr:uid="{00000000-0005-0000-0000-00006E980000}"/>
    <cellStyle name="Normal 83 3 8 3 3" xfId="15572" xr:uid="{00000000-0005-0000-0000-00006F980000}"/>
    <cellStyle name="Normal 83 3 8 3 3 2" xfId="43200" xr:uid="{00000000-0005-0000-0000-000070980000}"/>
    <cellStyle name="Normal 83 3 8 3 3 3" xfId="27366" xr:uid="{00000000-0005-0000-0000-000071980000}"/>
    <cellStyle name="Normal 83 3 8 3 4" xfId="11549" xr:uid="{00000000-0005-0000-0000-000072980000}"/>
    <cellStyle name="Normal 83 3 8 3 4 2" xfId="39318" xr:uid="{00000000-0005-0000-0000-000073980000}"/>
    <cellStyle name="Normal 83 3 8 3 4 3" xfId="24223" xr:uid="{00000000-0005-0000-0000-000074980000}"/>
    <cellStyle name="Normal 83 3 8 3 5" xfId="18605" xr:uid="{00000000-0005-0000-0000-000075980000}"/>
    <cellStyle name="Normal 83 3 8 3 5 2" xfId="36133" xr:uid="{00000000-0005-0000-0000-000076980000}"/>
    <cellStyle name="Normal 83 3 8 3 6" xfId="9955" xr:uid="{00000000-0005-0000-0000-000077980000}"/>
    <cellStyle name="Normal 83 3 8 3 6 2" xfId="33651" xr:uid="{00000000-0005-0000-0000-000078980000}"/>
    <cellStyle name="Normal 83 3 8 3 7" xfId="8083" xr:uid="{00000000-0005-0000-0000-000079980000}"/>
    <cellStyle name="Normal 83 3 8 3 7 2" xfId="29907" xr:uid="{00000000-0005-0000-0000-00007A980000}"/>
    <cellStyle name="Normal 83 3 8 3 8" xfId="6211" xr:uid="{00000000-0005-0000-0000-00007B980000}"/>
    <cellStyle name="Normal 83 3 8 3 8 2" xfId="22351" xr:uid="{00000000-0005-0000-0000-00007C980000}"/>
    <cellStyle name="Normal 83 3 8 3 9" xfId="4339" xr:uid="{00000000-0005-0000-0000-00007D980000}"/>
    <cellStyle name="Normal 83 3 8 4" xfId="1923" xr:uid="{00000000-0005-0000-0000-00007E980000}"/>
    <cellStyle name="Normal 83 3 8 4 10" xfId="19936" xr:uid="{00000000-0005-0000-0000-00007F980000}"/>
    <cellStyle name="Normal 83 3 8 4 2" xfId="14099" xr:uid="{00000000-0005-0000-0000-000080980000}"/>
    <cellStyle name="Normal 83 3 8 4 2 2" xfId="41727" xr:uid="{00000000-0005-0000-0000-000081980000}"/>
    <cellStyle name="Normal 83 3 8 4 2 3" xfId="31236" xr:uid="{00000000-0005-0000-0000-000082980000}"/>
    <cellStyle name="Normal 83 3 8 4 2 4" xfId="26209" xr:uid="{00000000-0005-0000-0000-000083980000}"/>
    <cellStyle name="Normal 83 3 8 4 3" xfId="16470" xr:uid="{00000000-0005-0000-0000-000084980000}"/>
    <cellStyle name="Normal 83 3 8 4 3 2" xfId="44098" xr:uid="{00000000-0005-0000-0000-000085980000}"/>
    <cellStyle name="Normal 83 3 8 4 3 3" xfId="27940" xr:uid="{00000000-0005-0000-0000-000086980000}"/>
    <cellStyle name="Normal 83 3 8 4 4" xfId="11443" xr:uid="{00000000-0005-0000-0000-000087980000}"/>
    <cellStyle name="Normal 83 3 8 4 4 2" xfId="39214" xr:uid="{00000000-0005-0000-0000-000088980000}"/>
    <cellStyle name="Normal 83 3 8 4 4 3" xfId="23680" xr:uid="{00000000-0005-0000-0000-000089980000}"/>
    <cellStyle name="Normal 83 3 8 4 5" xfId="18062" xr:uid="{00000000-0005-0000-0000-00008A980000}"/>
    <cellStyle name="Normal 83 3 8 4 5 2" xfId="36707" xr:uid="{00000000-0005-0000-0000-00008B980000}"/>
    <cellStyle name="Normal 83 3 8 4 6" xfId="9412" xr:uid="{00000000-0005-0000-0000-00008C980000}"/>
    <cellStyle name="Normal 83 3 8 4 6 2" xfId="33108" xr:uid="{00000000-0005-0000-0000-00008D980000}"/>
    <cellStyle name="Normal 83 3 8 4 7" xfId="7540" xr:uid="{00000000-0005-0000-0000-00008E980000}"/>
    <cellStyle name="Normal 83 3 8 4 7 2" xfId="29364" xr:uid="{00000000-0005-0000-0000-00008F980000}"/>
    <cellStyle name="Normal 83 3 8 4 8" xfId="5668" xr:uid="{00000000-0005-0000-0000-000090980000}"/>
    <cellStyle name="Normal 83 3 8 4 8 2" xfId="21808" xr:uid="{00000000-0005-0000-0000-000091980000}"/>
    <cellStyle name="Normal 83 3 8 4 9" xfId="3796" xr:uid="{00000000-0005-0000-0000-000092980000}"/>
    <cellStyle name="Normal 83 3 8 5" xfId="11120" xr:uid="{00000000-0005-0000-0000-000093980000}"/>
    <cellStyle name="Normal 83 3 8 5 2" xfId="12812" xr:uid="{00000000-0005-0000-0000-000094980000}"/>
    <cellStyle name="Normal 83 3 8 5 2 2" xfId="40535" xr:uid="{00000000-0005-0000-0000-000095980000}"/>
    <cellStyle name="Normal 83 3 8 5 2 3" xfId="34772" xr:uid="{00000000-0005-0000-0000-000096980000}"/>
    <cellStyle name="Normal 83 3 8 5 3" xfId="15279" xr:uid="{00000000-0005-0000-0000-000097980000}"/>
    <cellStyle name="Normal 83 3 8 5 3 2" xfId="42907" xr:uid="{00000000-0005-0000-0000-000098980000}"/>
    <cellStyle name="Normal 83 3 8 5 4" xfId="38891" xr:uid="{00000000-0005-0000-0000-000099980000}"/>
    <cellStyle name="Normal 83 3 8 5 5" xfId="37183" xr:uid="{00000000-0005-0000-0000-00009A980000}"/>
    <cellStyle name="Normal 83 3 8 5 6" xfId="30596" xr:uid="{00000000-0005-0000-0000-00009B980000}"/>
    <cellStyle name="Normal 83 3 8 5 7" xfId="25018" xr:uid="{00000000-0005-0000-0000-00009C980000}"/>
    <cellStyle name="Normal 83 3 8 6" xfId="12216" xr:uid="{00000000-0005-0000-0000-00009D980000}"/>
    <cellStyle name="Normal 83 3 8 6 2" xfId="39963" xr:uid="{00000000-0005-0000-0000-00009E980000}"/>
    <cellStyle name="Normal 83 3 8 6 3" xfId="34493" xr:uid="{00000000-0005-0000-0000-00009F980000}"/>
    <cellStyle name="Normal 83 3 8 6 4" xfId="26908" xr:uid="{00000000-0005-0000-0000-0000A0980000}"/>
    <cellStyle name="Normal 83 3 8 7" xfId="14707" xr:uid="{00000000-0005-0000-0000-0000A1980000}"/>
    <cellStyle name="Normal 83 3 8 7 2" xfId="42335" xr:uid="{00000000-0005-0000-0000-0000A2980000}"/>
    <cellStyle name="Normal 83 3 8 7 3" xfId="23040" xr:uid="{00000000-0005-0000-0000-0000A3980000}"/>
    <cellStyle name="Normal 83 3 8 8" xfId="16927" xr:uid="{00000000-0005-0000-0000-0000A4980000}"/>
    <cellStyle name="Normal 83 3 8 8 2" xfId="44555" xr:uid="{00000000-0005-0000-0000-0000A5980000}"/>
    <cellStyle name="Normal 83 3 8 9" xfId="10644" xr:uid="{00000000-0005-0000-0000-0000A6980000}"/>
    <cellStyle name="Normal 83 3 8 9 2" xfId="38415" xr:uid="{00000000-0005-0000-0000-0000A7980000}"/>
    <cellStyle name="Normal 83 3 9" xfId="1130" xr:uid="{00000000-0005-0000-0000-0000A8980000}"/>
    <cellStyle name="Normal 83 3 9 10" xfId="8619" xr:uid="{00000000-0005-0000-0000-0000A9980000}"/>
    <cellStyle name="Normal 83 3 9 10 2" xfId="32315" xr:uid="{00000000-0005-0000-0000-0000AA980000}"/>
    <cellStyle name="Normal 83 3 9 11" xfId="6747" xr:uid="{00000000-0005-0000-0000-0000AB980000}"/>
    <cellStyle name="Normal 83 3 9 11 2" xfId="28571" xr:uid="{00000000-0005-0000-0000-0000AC980000}"/>
    <cellStyle name="Normal 83 3 9 12" xfId="4875" xr:uid="{00000000-0005-0000-0000-0000AD980000}"/>
    <cellStyle name="Normal 83 3 9 12 2" xfId="21015" xr:uid="{00000000-0005-0000-0000-0000AE980000}"/>
    <cellStyle name="Normal 83 3 9 13" xfId="3003" xr:uid="{00000000-0005-0000-0000-0000AF980000}"/>
    <cellStyle name="Normal 83 3 9 14" xfId="19143" xr:uid="{00000000-0005-0000-0000-0000B0980000}"/>
    <cellStyle name="Normal 83 3 9 2" xfId="2629" xr:uid="{00000000-0005-0000-0000-0000B1980000}"/>
    <cellStyle name="Normal 83 3 9 2 10" xfId="20641" xr:uid="{00000000-0005-0000-0000-0000B2980000}"/>
    <cellStyle name="Normal 83 3 9 2 2" xfId="12955" xr:uid="{00000000-0005-0000-0000-0000B3980000}"/>
    <cellStyle name="Normal 83 3 9 2 2 2" xfId="40621" xr:uid="{00000000-0005-0000-0000-0000B4980000}"/>
    <cellStyle name="Normal 83 3 9 2 2 3" xfId="37888" xr:uid="{00000000-0005-0000-0000-0000B5980000}"/>
    <cellStyle name="Normal 83 3 9 2 2 4" xfId="31941" xr:uid="{00000000-0005-0000-0000-0000B6980000}"/>
    <cellStyle name="Normal 83 3 9 2 2 5" xfId="25104" xr:uid="{00000000-0005-0000-0000-0000B7980000}"/>
    <cellStyle name="Normal 83 3 9 2 3" xfId="15365" xr:uid="{00000000-0005-0000-0000-0000B8980000}"/>
    <cellStyle name="Normal 83 3 9 2 3 2" xfId="42993" xr:uid="{00000000-0005-0000-0000-0000B9980000}"/>
    <cellStyle name="Normal 83 3 9 2 3 3" xfId="27528" xr:uid="{00000000-0005-0000-0000-0000BA980000}"/>
    <cellStyle name="Normal 83 3 9 2 4" xfId="11605" xr:uid="{00000000-0005-0000-0000-0000BB980000}"/>
    <cellStyle name="Normal 83 3 9 2 4 2" xfId="39368" xr:uid="{00000000-0005-0000-0000-0000BC980000}"/>
    <cellStyle name="Normal 83 3 9 2 4 3" xfId="24385" xr:uid="{00000000-0005-0000-0000-0000BD980000}"/>
    <cellStyle name="Normal 83 3 9 2 5" xfId="18767" xr:uid="{00000000-0005-0000-0000-0000BE980000}"/>
    <cellStyle name="Normal 83 3 9 2 5 2" xfId="36295" xr:uid="{00000000-0005-0000-0000-0000BF980000}"/>
    <cellStyle name="Normal 83 3 9 2 6" xfId="10117" xr:uid="{00000000-0005-0000-0000-0000C0980000}"/>
    <cellStyle name="Normal 83 3 9 2 6 2" xfId="33813" xr:uid="{00000000-0005-0000-0000-0000C1980000}"/>
    <cellStyle name="Normal 83 3 9 2 7" xfId="8245" xr:uid="{00000000-0005-0000-0000-0000C2980000}"/>
    <cellStyle name="Normal 83 3 9 2 7 2" xfId="30069" xr:uid="{00000000-0005-0000-0000-0000C3980000}"/>
    <cellStyle name="Normal 83 3 9 2 8" xfId="6373" xr:uid="{00000000-0005-0000-0000-0000C4980000}"/>
    <cellStyle name="Normal 83 3 9 2 8 2" xfId="22513" xr:uid="{00000000-0005-0000-0000-0000C5980000}"/>
    <cellStyle name="Normal 83 3 9 2 9" xfId="4501" xr:uid="{00000000-0005-0000-0000-0000C6980000}"/>
    <cellStyle name="Normal 83 3 9 3" xfId="2085" xr:uid="{00000000-0005-0000-0000-0000C7980000}"/>
    <cellStyle name="Normal 83 3 9 3 10" xfId="20098" xr:uid="{00000000-0005-0000-0000-0000C8980000}"/>
    <cellStyle name="Normal 83 3 9 3 2" xfId="14130" xr:uid="{00000000-0005-0000-0000-0000C9980000}"/>
    <cellStyle name="Normal 83 3 9 3 2 2" xfId="41758" xr:uid="{00000000-0005-0000-0000-0000CA980000}"/>
    <cellStyle name="Normal 83 3 9 3 2 3" xfId="31398" xr:uid="{00000000-0005-0000-0000-0000CB980000}"/>
    <cellStyle name="Normal 83 3 9 3 2 4" xfId="26240" xr:uid="{00000000-0005-0000-0000-0000CC980000}"/>
    <cellStyle name="Normal 83 3 9 3 3" xfId="16501" xr:uid="{00000000-0005-0000-0000-0000CD980000}"/>
    <cellStyle name="Normal 83 3 9 3 3 2" xfId="44129" xr:uid="{00000000-0005-0000-0000-0000CE980000}"/>
    <cellStyle name="Normal 83 3 9 3 3 3" xfId="27973" xr:uid="{00000000-0005-0000-0000-0000CF980000}"/>
    <cellStyle name="Normal 83 3 9 3 4" xfId="10967" xr:uid="{00000000-0005-0000-0000-0000D0980000}"/>
    <cellStyle name="Normal 83 3 9 3 4 2" xfId="38738" xr:uid="{00000000-0005-0000-0000-0000D1980000}"/>
    <cellStyle name="Normal 83 3 9 3 4 3" xfId="23842" xr:uid="{00000000-0005-0000-0000-0000D2980000}"/>
    <cellStyle name="Normal 83 3 9 3 5" xfId="18224" xr:uid="{00000000-0005-0000-0000-0000D3980000}"/>
    <cellStyle name="Normal 83 3 9 3 5 2" xfId="36740" xr:uid="{00000000-0005-0000-0000-0000D4980000}"/>
    <cellStyle name="Normal 83 3 9 3 6" xfId="9574" xr:uid="{00000000-0005-0000-0000-0000D5980000}"/>
    <cellStyle name="Normal 83 3 9 3 6 2" xfId="33270" xr:uid="{00000000-0005-0000-0000-0000D6980000}"/>
    <cellStyle name="Normal 83 3 9 3 7" xfId="7702" xr:uid="{00000000-0005-0000-0000-0000D7980000}"/>
    <cellStyle name="Normal 83 3 9 3 7 2" xfId="29526" xr:uid="{00000000-0005-0000-0000-0000D8980000}"/>
    <cellStyle name="Normal 83 3 9 3 8" xfId="5830" xr:uid="{00000000-0005-0000-0000-0000D9980000}"/>
    <cellStyle name="Normal 83 3 9 3 8 2" xfId="21970" xr:uid="{00000000-0005-0000-0000-0000DA980000}"/>
    <cellStyle name="Normal 83 3 9 3 9" xfId="3958" xr:uid="{00000000-0005-0000-0000-0000DB980000}"/>
    <cellStyle name="Normal 83 3 9 4" xfId="12671" xr:uid="{00000000-0005-0000-0000-0000DC980000}"/>
    <cellStyle name="Normal 83 3 9 4 2" xfId="15149" xr:uid="{00000000-0005-0000-0000-0000DD980000}"/>
    <cellStyle name="Normal 83 3 9 4 2 2" xfId="42777" xr:uid="{00000000-0005-0000-0000-0000DE980000}"/>
    <cellStyle name="Normal 83 3 9 4 2 3" xfId="34716" xr:uid="{00000000-0005-0000-0000-0000DF980000}"/>
    <cellStyle name="Normal 83 3 9 4 3" xfId="40405" xr:uid="{00000000-0005-0000-0000-0000E0980000}"/>
    <cellStyle name="Normal 83 3 9 4 4" xfId="37345" xr:uid="{00000000-0005-0000-0000-0000E1980000}"/>
    <cellStyle name="Normal 83 3 9 4 5" xfId="30443" xr:uid="{00000000-0005-0000-0000-0000E2980000}"/>
    <cellStyle name="Normal 83 3 9 4 6" xfId="24888" xr:uid="{00000000-0005-0000-0000-0000E3980000}"/>
    <cellStyle name="Normal 83 3 9 5" xfId="12063" xr:uid="{00000000-0005-0000-0000-0000E4980000}"/>
    <cellStyle name="Normal 83 3 9 5 2" xfId="39810" xr:uid="{00000000-0005-0000-0000-0000E5980000}"/>
    <cellStyle name="Normal 83 3 9 5 3" xfId="34340" xr:uid="{00000000-0005-0000-0000-0000E6980000}"/>
    <cellStyle name="Normal 83 3 9 5 4" xfId="26942" xr:uid="{00000000-0005-0000-0000-0000E7980000}"/>
    <cellStyle name="Normal 83 3 9 6" xfId="14554" xr:uid="{00000000-0005-0000-0000-0000E8980000}"/>
    <cellStyle name="Normal 83 3 9 6 2" xfId="42182" xr:uid="{00000000-0005-0000-0000-0000E9980000}"/>
    <cellStyle name="Normal 83 3 9 6 3" xfId="22887" xr:uid="{00000000-0005-0000-0000-0000EA980000}"/>
    <cellStyle name="Normal 83 3 9 7" xfId="16774" xr:uid="{00000000-0005-0000-0000-0000EB980000}"/>
    <cellStyle name="Normal 83 3 9 7 2" xfId="44402" xr:uid="{00000000-0005-0000-0000-0000EC980000}"/>
    <cellStyle name="Normal 83 3 9 8" xfId="10491" xr:uid="{00000000-0005-0000-0000-0000ED980000}"/>
    <cellStyle name="Normal 83 3 9 8 2" xfId="38262" xr:uid="{00000000-0005-0000-0000-0000EE980000}"/>
    <cellStyle name="Normal 83 3 9 9" xfId="17269" xr:uid="{00000000-0005-0000-0000-0000EF980000}"/>
    <cellStyle name="Normal 83 3 9 9 2" xfId="35709" xr:uid="{00000000-0005-0000-0000-0000F0980000}"/>
    <cellStyle name="Normal 83 30" xfId="18983" xr:uid="{00000000-0005-0000-0000-0000F1980000}"/>
    <cellStyle name="Normal 83 31" xfId="44722" xr:uid="{00000000-0005-0000-0000-0000F2980000}"/>
    <cellStyle name="Normal 83 4" xfId="632" xr:uid="{00000000-0005-0000-0000-0000F3980000}"/>
    <cellStyle name="Normal 83 4 10" xfId="1611" xr:uid="{00000000-0005-0000-0000-0000F4980000}"/>
    <cellStyle name="Normal 83 4 10 10" xfId="3484" xr:uid="{00000000-0005-0000-0000-0000F5980000}"/>
    <cellStyle name="Normal 83 4 10 11" xfId="19624" xr:uid="{00000000-0005-0000-0000-0000F6980000}"/>
    <cellStyle name="Normal 83 4 10 2" xfId="13982" xr:uid="{00000000-0005-0000-0000-0000F7980000}"/>
    <cellStyle name="Normal 83 4 10 2 2" xfId="16353" xr:uid="{00000000-0005-0000-0000-0000F8980000}"/>
    <cellStyle name="Normal 83 4 10 2 2 2" xfId="43981" xr:uid="{00000000-0005-0000-0000-0000F9980000}"/>
    <cellStyle name="Normal 83 4 10 2 2 3" xfId="27823" xr:uid="{00000000-0005-0000-0000-0000FA980000}"/>
    <cellStyle name="Normal 83 4 10 2 3" xfId="41610" xr:uid="{00000000-0005-0000-0000-0000FB980000}"/>
    <cellStyle name="Normal 83 4 10 2 4" xfId="36590" xr:uid="{00000000-0005-0000-0000-0000FC980000}"/>
    <cellStyle name="Normal 83 4 10 2 5" xfId="30924" xr:uid="{00000000-0005-0000-0000-0000FD980000}"/>
    <cellStyle name="Normal 83 4 10 2 6" xfId="26092" xr:uid="{00000000-0005-0000-0000-0000FE980000}"/>
    <cellStyle name="Normal 83 4 10 3" xfId="12867" xr:uid="{00000000-0005-0000-0000-0000FF980000}"/>
    <cellStyle name="Normal 83 4 10 3 2" xfId="40567" xr:uid="{00000000-0005-0000-0000-000000990000}"/>
    <cellStyle name="Normal 83 4 10 3 3" xfId="34799" xr:uid="{00000000-0005-0000-0000-000001990000}"/>
    <cellStyle name="Normal 83 4 10 3 4" xfId="25050" xr:uid="{00000000-0005-0000-0000-000002990000}"/>
    <cellStyle name="Normal 83 4 10 4" xfId="15311" xr:uid="{00000000-0005-0000-0000-000003990000}"/>
    <cellStyle name="Normal 83 4 10 4 2" xfId="42939" xr:uid="{00000000-0005-0000-0000-000004990000}"/>
    <cellStyle name="Normal 83 4 10 4 3" xfId="26791" xr:uid="{00000000-0005-0000-0000-000005990000}"/>
    <cellStyle name="Normal 83 4 10 5" xfId="11499" xr:uid="{00000000-0005-0000-0000-000006990000}"/>
    <cellStyle name="Normal 83 4 10 5 2" xfId="39270" xr:uid="{00000000-0005-0000-0000-000007990000}"/>
    <cellStyle name="Normal 83 4 10 5 3" xfId="23368" xr:uid="{00000000-0005-0000-0000-000008990000}"/>
    <cellStyle name="Normal 83 4 10 6" xfId="17750" xr:uid="{00000000-0005-0000-0000-000009990000}"/>
    <cellStyle name="Normal 83 4 10 6 2" xfId="35559" xr:uid="{00000000-0005-0000-0000-00000A990000}"/>
    <cellStyle name="Normal 83 4 10 7" xfId="9100" xr:uid="{00000000-0005-0000-0000-00000B990000}"/>
    <cellStyle name="Normal 83 4 10 7 2" xfId="32796" xr:uid="{00000000-0005-0000-0000-00000C990000}"/>
    <cellStyle name="Normal 83 4 10 8" xfId="7228" xr:uid="{00000000-0005-0000-0000-00000D990000}"/>
    <cellStyle name="Normal 83 4 10 8 2" xfId="29052" xr:uid="{00000000-0005-0000-0000-00000E990000}"/>
    <cellStyle name="Normal 83 4 10 9" xfId="5356" xr:uid="{00000000-0005-0000-0000-00000F990000}"/>
    <cellStyle name="Normal 83 4 10 9 2" xfId="21496" xr:uid="{00000000-0005-0000-0000-000010990000}"/>
    <cellStyle name="Normal 83 4 11" xfId="1458" xr:uid="{00000000-0005-0000-0000-000011990000}"/>
    <cellStyle name="Normal 83 4 11 10" xfId="3331" xr:uid="{00000000-0005-0000-0000-000012990000}"/>
    <cellStyle name="Normal 83 4 11 11" xfId="19471" xr:uid="{00000000-0005-0000-0000-000013990000}"/>
    <cellStyle name="Normal 83 4 11 2" xfId="14228" xr:uid="{00000000-0005-0000-0000-000014990000}"/>
    <cellStyle name="Normal 83 4 11 2 2" xfId="16599" xr:uid="{00000000-0005-0000-0000-000015990000}"/>
    <cellStyle name="Normal 83 4 11 2 2 2" xfId="44227" xr:uid="{00000000-0005-0000-0000-000016990000}"/>
    <cellStyle name="Normal 83 4 11 2 2 3" xfId="28079" xr:uid="{00000000-0005-0000-0000-000017990000}"/>
    <cellStyle name="Normal 83 4 11 2 3" xfId="41856" xr:uid="{00000000-0005-0000-0000-000018990000}"/>
    <cellStyle name="Normal 83 4 11 2 4" xfId="36846" xr:uid="{00000000-0005-0000-0000-000019990000}"/>
    <cellStyle name="Normal 83 4 11 2 5" xfId="30771" xr:uid="{00000000-0005-0000-0000-00001A990000}"/>
    <cellStyle name="Normal 83 4 11 2 6" xfId="26338" xr:uid="{00000000-0005-0000-0000-00001B990000}"/>
    <cellStyle name="Normal 83 4 11 3" xfId="12942" xr:uid="{00000000-0005-0000-0000-00001C990000}"/>
    <cellStyle name="Normal 83 4 11 3 2" xfId="40615" xr:uid="{00000000-0005-0000-0000-00001D990000}"/>
    <cellStyle name="Normal 83 4 11 3 3" xfId="34833" xr:uid="{00000000-0005-0000-0000-00001E990000}"/>
    <cellStyle name="Normal 83 4 11 3 4" xfId="25098" xr:uid="{00000000-0005-0000-0000-00001F990000}"/>
    <cellStyle name="Normal 83 4 11 4" xfId="15359" xr:uid="{00000000-0005-0000-0000-000020990000}"/>
    <cellStyle name="Normal 83 4 11 4 2" xfId="42987" xr:uid="{00000000-0005-0000-0000-000021990000}"/>
    <cellStyle name="Normal 83 4 11 4 3" xfId="27048" xr:uid="{00000000-0005-0000-0000-000022990000}"/>
    <cellStyle name="Normal 83 4 11 5" xfId="11295" xr:uid="{00000000-0005-0000-0000-000023990000}"/>
    <cellStyle name="Normal 83 4 11 5 2" xfId="39066" xr:uid="{00000000-0005-0000-0000-000024990000}"/>
    <cellStyle name="Normal 83 4 11 5 3" xfId="23215" xr:uid="{00000000-0005-0000-0000-000025990000}"/>
    <cellStyle name="Normal 83 4 11 6" xfId="17597" xr:uid="{00000000-0005-0000-0000-000026990000}"/>
    <cellStyle name="Normal 83 4 11 6 2" xfId="35815" xr:uid="{00000000-0005-0000-0000-000027990000}"/>
    <cellStyle name="Normal 83 4 11 7" xfId="8947" xr:uid="{00000000-0005-0000-0000-000028990000}"/>
    <cellStyle name="Normal 83 4 11 7 2" xfId="32643" xr:uid="{00000000-0005-0000-0000-000029990000}"/>
    <cellStyle name="Normal 83 4 11 8" xfId="7075" xr:uid="{00000000-0005-0000-0000-00002A990000}"/>
    <cellStyle name="Normal 83 4 11 8 2" xfId="28899" xr:uid="{00000000-0005-0000-0000-00002B990000}"/>
    <cellStyle name="Normal 83 4 11 9" xfId="5203" xr:uid="{00000000-0005-0000-0000-00002C990000}"/>
    <cellStyle name="Normal 83 4 11 9 2" xfId="21343" xr:uid="{00000000-0005-0000-0000-00002D990000}"/>
    <cellStyle name="Normal 83 4 12" xfId="10819" xr:uid="{00000000-0005-0000-0000-00002E990000}"/>
    <cellStyle name="Normal 83 4 12 2" xfId="14235" xr:uid="{00000000-0005-0000-0000-00002F990000}"/>
    <cellStyle name="Normal 83 4 12 2 2" xfId="16606" xr:uid="{00000000-0005-0000-0000-000030990000}"/>
    <cellStyle name="Normal 83 4 12 2 2 2" xfId="44234" xr:uid="{00000000-0005-0000-0000-000031990000}"/>
    <cellStyle name="Normal 83 4 12 2 2 3" xfId="28086" xr:uid="{00000000-0005-0000-0000-000032990000}"/>
    <cellStyle name="Normal 83 4 12 2 3" xfId="41863" xr:uid="{00000000-0005-0000-0000-000033990000}"/>
    <cellStyle name="Normal 83 4 12 2 4" xfId="36853" xr:uid="{00000000-0005-0000-0000-000034990000}"/>
    <cellStyle name="Normal 83 4 12 2 5" xfId="35004" xr:uid="{00000000-0005-0000-0000-000035990000}"/>
    <cellStyle name="Normal 83 4 12 2 6" xfId="26345" xr:uid="{00000000-0005-0000-0000-000036990000}"/>
    <cellStyle name="Normal 83 4 12 3" xfId="12973" xr:uid="{00000000-0005-0000-0000-000037990000}"/>
    <cellStyle name="Normal 83 4 12 3 2" xfId="40632" xr:uid="{00000000-0005-0000-0000-000038990000}"/>
    <cellStyle name="Normal 83 4 12 3 3" xfId="34845" xr:uid="{00000000-0005-0000-0000-000039990000}"/>
    <cellStyle name="Normal 83 4 12 3 4" xfId="25115" xr:uid="{00000000-0005-0000-0000-00003A990000}"/>
    <cellStyle name="Normal 83 4 12 4" xfId="15376" xr:uid="{00000000-0005-0000-0000-00003B990000}"/>
    <cellStyle name="Normal 83 4 12 4 2" xfId="43004" xr:uid="{00000000-0005-0000-0000-00003C990000}"/>
    <cellStyle name="Normal 83 4 12 4 3" xfId="27055" xr:uid="{00000000-0005-0000-0000-00003D990000}"/>
    <cellStyle name="Normal 83 4 12 5" xfId="38590" xr:uid="{00000000-0005-0000-0000-00003E990000}"/>
    <cellStyle name="Normal 83 4 12 6" xfId="35822" xr:uid="{00000000-0005-0000-0000-00003F990000}"/>
    <cellStyle name="Normal 83 4 12 7" xfId="30295" xr:uid="{00000000-0005-0000-0000-000040990000}"/>
    <cellStyle name="Normal 83 4 12 8" xfId="24602" xr:uid="{00000000-0005-0000-0000-000041990000}"/>
    <cellStyle name="Normal 83 4 13" xfId="12975" xr:uid="{00000000-0005-0000-0000-000042990000}"/>
    <cellStyle name="Normal 83 4 13 2" xfId="15378" xr:uid="{00000000-0005-0000-0000-000043990000}"/>
    <cellStyle name="Normal 83 4 13 2 2" xfId="43006" xr:uid="{00000000-0005-0000-0000-000044990000}"/>
    <cellStyle name="Normal 83 4 13 2 3" xfId="26720" xr:uid="{00000000-0005-0000-0000-000045990000}"/>
    <cellStyle name="Normal 83 4 13 3" xfId="40634" xr:uid="{00000000-0005-0000-0000-000046990000}"/>
    <cellStyle name="Normal 83 4 13 4" xfId="35488" xr:uid="{00000000-0005-0000-0000-000047990000}"/>
    <cellStyle name="Normal 83 4 13 5" xfId="34847" xr:uid="{00000000-0005-0000-0000-000048990000}"/>
    <cellStyle name="Normal 83 4 13 6" xfId="25117" xr:uid="{00000000-0005-0000-0000-000049990000}"/>
    <cellStyle name="Normal 83 4 14" xfId="12977" xr:uid="{00000000-0005-0000-0000-00004A990000}"/>
    <cellStyle name="Normal 83 4 14 2" xfId="15380" xr:uid="{00000000-0005-0000-0000-00004B990000}"/>
    <cellStyle name="Normal 83 4 14 2 2" xfId="43008" xr:uid="{00000000-0005-0000-0000-00004C990000}"/>
    <cellStyle name="Normal 83 4 14 2 3" xfId="26565" xr:uid="{00000000-0005-0000-0000-00004D990000}"/>
    <cellStyle name="Normal 83 4 14 3" xfId="40636" xr:uid="{00000000-0005-0000-0000-00004E990000}"/>
    <cellStyle name="Normal 83 4 14 4" xfId="35333" xr:uid="{00000000-0005-0000-0000-00004F990000}"/>
    <cellStyle name="Normal 83 4 14 5" xfId="34849" xr:uid="{00000000-0005-0000-0000-000050990000}"/>
    <cellStyle name="Normal 83 4 14 6" xfId="25119" xr:uid="{00000000-0005-0000-0000-000051990000}"/>
    <cellStyle name="Normal 83 4 15" xfId="12979" xr:uid="{00000000-0005-0000-0000-000052990000}"/>
    <cellStyle name="Normal 83 4 15 2" xfId="15382" xr:uid="{00000000-0005-0000-0000-000053990000}"/>
    <cellStyle name="Normal 83 4 15 2 2" xfId="43010" xr:uid="{00000000-0005-0000-0000-000054990000}"/>
    <cellStyle name="Normal 83 4 15 2 3" xfId="27752" xr:uid="{00000000-0005-0000-0000-000055990000}"/>
    <cellStyle name="Normal 83 4 15 3" xfId="40638" xr:uid="{00000000-0005-0000-0000-000056990000}"/>
    <cellStyle name="Normal 83 4 15 4" xfId="36519" xr:uid="{00000000-0005-0000-0000-000057990000}"/>
    <cellStyle name="Normal 83 4 15 5" xfId="34851" xr:uid="{00000000-0005-0000-0000-000058990000}"/>
    <cellStyle name="Normal 83 4 15 6" xfId="25121" xr:uid="{00000000-0005-0000-0000-000059990000}"/>
    <cellStyle name="Normal 83 4 16" xfId="12981" xr:uid="{00000000-0005-0000-0000-00005A990000}"/>
    <cellStyle name="Normal 83 4 16 2" xfId="15384" xr:uid="{00000000-0005-0000-0000-00005B990000}"/>
    <cellStyle name="Normal 83 4 16 2 2" xfId="43012" xr:uid="{00000000-0005-0000-0000-00005C990000}"/>
    <cellStyle name="Normal 83 4 16 3" xfId="40640" xr:uid="{00000000-0005-0000-0000-00005D990000}"/>
    <cellStyle name="Normal 83 4 16 4" xfId="35175" xr:uid="{00000000-0005-0000-0000-00005E990000}"/>
    <cellStyle name="Normal 83 4 16 5" xfId="34853" xr:uid="{00000000-0005-0000-0000-00005F990000}"/>
    <cellStyle name="Normal 83 4 16 6" xfId="25123" xr:uid="{00000000-0005-0000-0000-000060990000}"/>
    <cellStyle name="Normal 83 4 17" xfId="12986" xr:uid="{00000000-0005-0000-0000-000061990000}"/>
    <cellStyle name="Normal 83 4 17 2" xfId="15387" xr:uid="{00000000-0005-0000-0000-000062990000}"/>
    <cellStyle name="Normal 83 4 17 2 2" xfId="43015" xr:uid="{00000000-0005-0000-0000-000063990000}"/>
    <cellStyle name="Normal 83 4 17 3" xfId="40643" xr:uid="{00000000-0005-0000-0000-000064990000}"/>
    <cellStyle name="Normal 83 4 17 4" xfId="36871" xr:uid="{00000000-0005-0000-0000-000065990000}"/>
    <cellStyle name="Normal 83 4 17 5" xfId="34856" xr:uid="{00000000-0005-0000-0000-000066990000}"/>
    <cellStyle name="Normal 83 4 17 6" xfId="25126" xr:uid="{00000000-0005-0000-0000-000067990000}"/>
    <cellStyle name="Normal 83 4 18" xfId="13042" xr:uid="{00000000-0005-0000-0000-000068990000}"/>
    <cellStyle name="Normal 83 4 18 2" xfId="15435" xr:uid="{00000000-0005-0000-0000-000069990000}"/>
    <cellStyle name="Normal 83 4 18 2 2" xfId="43063" xr:uid="{00000000-0005-0000-0000-00006A990000}"/>
    <cellStyle name="Normal 83 4 18 3" xfId="40691" xr:uid="{00000000-0005-0000-0000-00006B990000}"/>
    <cellStyle name="Normal 83 4 18 4" xfId="34878" xr:uid="{00000000-0005-0000-0000-00006C990000}"/>
    <cellStyle name="Normal 83 4 18 5" xfId="25174" xr:uid="{00000000-0005-0000-0000-00006D990000}"/>
    <cellStyle name="Normal 83 4 19" xfId="13088" xr:uid="{00000000-0005-0000-0000-00006E990000}"/>
    <cellStyle name="Normal 83 4 19 2" xfId="15481" xr:uid="{00000000-0005-0000-0000-00006F990000}"/>
    <cellStyle name="Normal 83 4 19 2 2" xfId="43109" xr:uid="{00000000-0005-0000-0000-000070990000}"/>
    <cellStyle name="Normal 83 4 19 3" xfId="40737" xr:uid="{00000000-0005-0000-0000-000071990000}"/>
    <cellStyle name="Normal 83 4 19 4" xfId="34882" xr:uid="{00000000-0005-0000-0000-000072990000}"/>
    <cellStyle name="Normal 83 4 19 5" xfId="25220" xr:uid="{00000000-0005-0000-0000-000073990000}"/>
    <cellStyle name="Normal 83 4 2" xfId="655" xr:uid="{00000000-0005-0000-0000-000074990000}"/>
    <cellStyle name="Normal 83 4 2 10" xfId="11779" xr:uid="{00000000-0005-0000-0000-000075990000}"/>
    <cellStyle name="Normal 83 4 2 10 2" xfId="39532" xr:uid="{00000000-0005-0000-0000-000076990000}"/>
    <cellStyle name="Normal 83 4 2 10 3" xfId="36888" xr:uid="{00000000-0005-0000-0000-000077990000}"/>
    <cellStyle name="Normal 83 4 2 10 4" xfId="30312" xr:uid="{00000000-0005-0000-0000-000078990000}"/>
    <cellStyle name="Normal 83 4 2 10 5" xfId="24635" xr:uid="{00000000-0005-0000-0000-000079990000}"/>
    <cellStyle name="Normal 83 4 2 11" xfId="14270" xr:uid="{00000000-0005-0000-0000-00007A990000}"/>
    <cellStyle name="Normal 83 4 2 11 2" xfId="41898" xr:uid="{00000000-0005-0000-0000-00007B990000}"/>
    <cellStyle name="Normal 83 4 2 11 3" xfId="34056" xr:uid="{00000000-0005-0000-0000-00007C990000}"/>
    <cellStyle name="Normal 83 4 2 11 4" xfId="26409" xr:uid="{00000000-0005-0000-0000-00007D990000}"/>
    <cellStyle name="Normal 83 4 2 12" xfId="16643" xr:uid="{00000000-0005-0000-0000-00007E990000}"/>
    <cellStyle name="Normal 83 4 2 12 2" xfId="44271" xr:uid="{00000000-0005-0000-0000-00007F990000}"/>
    <cellStyle name="Normal 83 4 2 12 3" xfId="22756" xr:uid="{00000000-0005-0000-0000-000080990000}"/>
    <cellStyle name="Normal 83 4 2 13" xfId="10360" xr:uid="{00000000-0005-0000-0000-000081990000}"/>
    <cellStyle name="Normal 83 4 2 13 2" xfId="38131" xr:uid="{00000000-0005-0000-0000-000082990000}"/>
    <cellStyle name="Normal 83 4 2 14" xfId="17104" xr:uid="{00000000-0005-0000-0000-000083990000}"/>
    <cellStyle name="Normal 83 4 2 14 2" xfId="35039" xr:uid="{00000000-0005-0000-0000-000084990000}"/>
    <cellStyle name="Normal 83 4 2 15" xfId="17138" xr:uid="{00000000-0005-0000-0000-000085990000}"/>
    <cellStyle name="Normal 83 4 2 15 2" xfId="32184" xr:uid="{00000000-0005-0000-0000-000086990000}"/>
    <cellStyle name="Normal 83 4 2 16" xfId="8488" xr:uid="{00000000-0005-0000-0000-000087990000}"/>
    <cellStyle name="Normal 83 4 2 16 2" xfId="28440" xr:uid="{00000000-0005-0000-0000-000088990000}"/>
    <cellStyle name="Normal 83 4 2 17" xfId="6616" xr:uid="{00000000-0005-0000-0000-000089990000}"/>
    <cellStyle name="Normal 83 4 2 17 2" xfId="20884" xr:uid="{00000000-0005-0000-0000-00008A990000}"/>
    <cellStyle name="Normal 83 4 2 18" xfId="4744" xr:uid="{00000000-0005-0000-0000-00008B990000}"/>
    <cellStyle name="Normal 83 4 2 19" xfId="2872" xr:uid="{00000000-0005-0000-0000-00008C990000}"/>
    <cellStyle name="Normal 83 4 2 2" xfId="1078" xr:uid="{00000000-0005-0000-0000-00008D990000}"/>
    <cellStyle name="Normal 83 4 2 2 10" xfId="16722" xr:uid="{00000000-0005-0000-0000-00008E990000}"/>
    <cellStyle name="Normal 83 4 2 2 10 2" xfId="44350" xr:uid="{00000000-0005-0000-0000-00008F990000}"/>
    <cellStyle name="Normal 83 4 2 2 10 3" xfId="22835" xr:uid="{00000000-0005-0000-0000-000090990000}"/>
    <cellStyle name="Normal 83 4 2 2 11" xfId="10439" xr:uid="{00000000-0005-0000-0000-000091990000}"/>
    <cellStyle name="Normal 83 4 2 2 11 2" xfId="38210" xr:uid="{00000000-0005-0000-0000-000092990000}"/>
    <cellStyle name="Normal 83 4 2 2 12" xfId="17217" xr:uid="{00000000-0005-0000-0000-000093990000}"/>
    <cellStyle name="Normal 83 4 2 2 12 2" xfId="35118" xr:uid="{00000000-0005-0000-0000-000094990000}"/>
    <cellStyle name="Normal 83 4 2 2 13" xfId="8567" xr:uid="{00000000-0005-0000-0000-000095990000}"/>
    <cellStyle name="Normal 83 4 2 2 13 2" xfId="32263" xr:uid="{00000000-0005-0000-0000-000096990000}"/>
    <cellStyle name="Normal 83 4 2 2 14" xfId="6695" xr:uid="{00000000-0005-0000-0000-000097990000}"/>
    <cellStyle name="Normal 83 4 2 2 14 2" xfId="28519" xr:uid="{00000000-0005-0000-0000-000098990000}"/>
    <cellStyle name="Normal 83 4 2 2 15" xfId="4823" xr:uid="{00000000-0005-0000-0000-000099990000}"/>
    <cellStyle name="Normal 83 4 2 2 15 2" xfId="20963" xr:uid="{00000000-0005-0000-0000-00009A990000}"/>
    <cellStyle name="Normal 83 4 2 2 16" xfId="2951" xr:uid="{00000000-0005-0000-0000-00009B990000}"/>
    <cellStyle name="Normal 83 4 2 2 17" xfId="19091" xr:uid="{00000000-0005-0000-0000-00009C990000}"/>
    <cellStyle name="Normal 83 4 2 2 2" xfId="1401" xr:uid="{00000000-0005-0000-0000-00009D990000}"/>
    <cellStyle name="Normal 83 4 2 2 2 10" xfId="8890" xr:uid="{00000000-0005-0000-0000-00009E990000}"/>
    <cellStyle name="Normal 83 4 2 2 2 10 2" xfId="32586" xr:uid="{00000000-0005-0000-0000-00009F990000}"/>
    <cellStyle name="Normal 83 4 2 2 2 11" xfId="7018" xr:uid="{00000000-0005-0000-0000-0000A0990000}"/>
    <cellStyle name="Normal 83 4 2 2 2 11 2" xfId="28842" xr:uid="{00000000-0005-0000-0000-0000A1990000}"/>
    <cellStyle name="Normal 83 4 2 2 2 12" xfId="5146" xr:uid="{00000000-0005-0000-0000-0000A2990000}"/>
    <cellStyle name="Normal 83 4 2 2 2 12 2" xfId="21286" xr:uid="{00000000-0005-0000-0000-0000A3990000}"/>
    <cellStyle name="Normal 83 4 2 2 2 13" xfId="3274" xr:uid="{00000000-0005-0000-0000-0000A4990000}"/>
    <cellStyle name="Normal 83 4 2 2 2 14" xfId="19414" xr:uid="{00000000-0005-0000-0000-0000A5990000}"/>
    <cellStyle name="Normal 83 4 2 2 2 2" xfId="2294" xr:uid="{00000000-0005-0000-0000-0000A6990000}"/>
    <cellStyle name="Normal 83 4 2 2 2 2 10" xfId="4167" xr:uid="{00000000-0005-0000-0000-0000A7990000}"/>
    <cellStyle name="Normal 83 4 2 2 2 2 11" xfId="20307" xr:uid="{00000000-0005-0000-0000-0000A8990000}"/>
    <cellStyle name="Normal 83 4 2 2 2 2 2" xfId="2838" xr:uid="{00000000-0005-0000-0000-0000A9990000}"/>
    <cellStyle name="Normal 83 4 2 2 2 2 2 2" xfId="16270" xr:uid="{00000000-0005-0000-0000-0000AA990000}"/>
    <cellStyle name="Normal 83 4 2 2 2 2 2 2 2" xfId="43898" xr:uid="{00000000-0005-0000-0000-0000AB990000}"/>
    <cellStyle name="Normal 83 4 2 2 2 2 2 2 3" xfId="38097" xr:uid="{00000000-0005-0000-0000-0000AC990000}"/>
    <cellStyle name="Normal 83 4 2 2 2 2 2 2 4" xfId="32150" xr:uid="{00000000-0005-0000-0000-0000AD990000}"/>
    <cellStyle name="Normal 83 4 2 2 2 2 2 2 5" xfId="26009" xr:uid="{00000000-0005-0000-0000-0000AE990000}"/>
    <cellStyle name="Normal 83 4 2 2 2 2 2 3" xfId="13899" xr:uid="{00000000-0005-0000-0000-0000AF990000}"/>
    <cellStyle name="Normal 83 4 2 2 2 2 2 3 2" xfId="41527" xr:uid="{00000000-0005-0000-0000-0000B0990000}"/>
    <cellStyle name="Normal 83 4 2 2 2 2 2 3 3" xfId="27735" xr:uid="{00000000-0005-0000-0000-0000B1990000}"/>
    <cellStyle name="Normal 83 4 2 2 2 2 2 4" xfId="18976" xr:uid="{00000000-0005-0000-0000-0000B2990000}"/>
    <cellStyle name="Normal 83 4 2 2 2 2 2 4 2" xfId="36502" xr:uid="{00000000-0005-0000-0000-0000B3990000}"/>
    <cellStyle name="Normal 83 4 2 2 2 2 2 4 3" xfId="24594" xr:uid="{00000000-0005-0000-0000-0000B4990000}"/>
    <cellStyle name="Normal 83 4 2 2 2 2 2 5" xfId="10326" xr:uid="{00000000-0005-0000-0000-0000B5990000}"/>
    <cellStyle name="Normal 83 4 2 2 2 2 2 5 2" xfId="34022" xr:uid="{00000000-0005-0000-0000-0000B6990000}"/>
    <cellStyle name="Normal 83 4 2 2 2 2 2 6" xfId="8454" xr:uid="{00000000-0005-0000-0000-0000B7990000}"/>
    <cellStyle name="Normal 83 4 2 2 2 2 2 6 2" xfId="30278" xr:uid="{00000000-0005-0000-0000-0000B8990000}"/>
    <cellStyle name="Normal 83 4 2 2 2 2 2 7" xfId="6582" xr:uid="{00000000-0005-0000-0000-0000B9990000}"/>
    <cellStyle name="Normal 83 4 2 2 2 2 2 7 2" xfId="22722" xr:uid="{00000000-0005-0000-0000-0000BA990000}"/>
    <cellStyle name="Normal 83 4 2 2 2 2 2 8" xfId="4710" xr:uid="{00000000-0005-0000-0000-0000BB990000}"/>
    <cellStyle name="Normal 83 4 2 2 2 2 2 9" xfId="20850" xr:uid="{00000000-0005-0000-0000-0000BC990000}"/>
    <cellStyle name="Normal 83 4 2 2 2 2 3" xfId="13436" xr:uid="{00000000-0005-0000-0000-0000BD990000}"/>
    <cellStyle name="Normal 83 4 2 2 2 2 3 2" xfId="41064" xr:uid="{00000000-0005-0000-0000-0000BE990000}"/>
    <cellStyle name="Normal 83 4 2 2 2 2 3 3" xfId="37554" xr:uid="{00000000-0005-0000-0000-0000BF990000}"/>
    <cellStyle name="Normal 83 4 2 2 2 2 3 4" xfId="31607" xr:uid="{00000000-0005-0000-0000-0000C0990000}"/>
    <cellStyle name="Normal 83 4 2 2 2 2 3 5" xfId="25546" xr:uid="{00000000-0005-0000-0000-0000C1990000}"/>
    <cellStyle name="Normal 83 4 2 2 2 2 4" xfId="15807" xr:uid="{00000000-0005-0000-0000-0000C2990000}"/>
    <cellStyle name="Normal 83 4 2 2 2 2 4 2" xfId="43435" xr:uid="{00000000-0005-0000-0000-0000C3990000}"/>
    <cellStyle name="Normal 83 4 2 2 2 2 4 3" xfId="27243" xr:uid="{00000000-0005-0000-0000-0000C4990000}"/>
    <cellStyle name="Normal 83 4 2 2 2 2 5" xfId="11627" xr:uid="{00000000-0005-0000-0000-0000C5990000}"/>
    <cellStyle name="Normal 83 4 2 2 2 2 5 2" xfId="39390" xr:uid="{00000000-0005-0000-0000-0000C6990000}"/>
    <cellStyle name="Normal 83 4 2 2 2 2 5 3" xfId="24051" xr:uid="{00000000-0005-0000-0000-0000C7990000}"/>
    <cellStyle name="Normal 83 4 2 2 2 2 6" xfId="18433" xr:uid="{00000000-0005-0000-0000-0000C8990000}"/>
    <cellStyle name="Normal 83 4 2 2 2 2 6 2" xfId="36010" xr:uid="{00000000-0005-0000-0000-0000C9990000}"/>
    <cellStyle name="Normal 83 4 2 2 2 2 7" xfId="9783" xr:uid="{00000000-0005-0000-0000-0000CA990000}"/>
    <cellStyle name="Normal 83 4 2 2 2 2 7 2" xfId="33479" xr:uid="{00000000-0005-0000-0000-0000CB990000}"/>
    <cellStyle name="Normal 83 4 2 2 2 2 8" xfId="7911" xr:uid="{00000000-0005-0000-0000-0000CC990000}"/>
    <cellStyle name="Normal 83 4 2 2 2 2 8 2" xfId="29735" xr:uid="{00000000-0005-0000-0000-0000CD990000}"/>
    <cellStyle name="Normal 83 4 2 2 2 2 9" xfId="6039" xr:uid="{00000000-0005-0000-0000-0000CE990000}"/>
    <cellStyle name="Normal 83 4 2 2 2 2 9 2" xfId="22179" xr:uid="{00000000-0005-0000-0000-0000CF990000}"/>
    <cellStyle name="Normal 83 4 2 2 2 3" xfId="2577" xr:uid="{00000000-0005-0000-0000-0000D0990000}"/>
    <cellStyle name="Normal 83 4 2 2 2 3 10" xfId="20589" xr:uid="{00000000-0005-0000-0000-0000D1990000}"/>
    <cellStyle name="Normal 83 4 2 2 2 3 2" xfId="13650" xr:uid="{00000000-0005-0000-0000-0000D2990000}"/>
    <cellStyle name="Normal 83 4 2 2 2 3 2 2" xfId="41278" xr:uid="{00000000-0005-0000-0000-0000D3990000}"/>
    <cellStyle name="Normal 83 4 2 2 2 3 2 3" xfId="37836" xr:uid="{00000000-0005-0000-0000-0000D4990000}"/>
    <cellStyle name="Normal 83 4 2 2 2 3 2 4" xfId="31889" xr:uid="{00000000-0005-0000-0000-0000D5990000}"/>
    <cellStyle name="Normal 83 4 2 2 2 3 2 5" xfId="25760" xr:uid="{00000000-0005-0000-0000-0000D6990000}"/>
    <cellStyle name="Normal 83 4 2 2 2 3 3" xfId="16021" xr:uid="{00000000-0005-0000-0000-0000D7990000}"/>
    <cellStyle name="Normal 83 4 2 2 2 3 3 2" xfId="43649" xr:uid="{00000000-0005-0000-0000-0000D8990000}"/>
    <cellStyle name="Normal 83 4 2 2 2 3 3 3" xfId="27476" xr:uid="{00000000-0005-0000-0000-0000D9990000}"/>
    <cellStyle name="Normal 83 4 2 2 2 3 4" xfId="11238" xr:uid="{00000000-0005-0000-0000-0000DA990000}"/>
    <cellStyle name="Normal 83 4 2 2 2 3 4 2" xfId="39009" xr:uid="{00000000-0005-0000-0000-0000DB990000}"/>
    <cellStyle name="Normal 83 4 2 2 2 3 4 3" xfId="24333" xr:uid="{00000000-0005-0000-0000-0000DC990000}"/>
    <cellStyle name="Normal 83 4 2 2 2 3 5" xfId="18715" xr:uid="{00000000-0005-0000-0000-0000DD990000}"/>
    <cellStyle name="Normal 83 4 2 2 2 3 5 2" xfId="36243" xr:uid="{00000000-0005-0000-0000-0000DE990000}"/>
    <cellStyle name="Normal 83 4 2 2 2 3 6" xfId="10065" xr:uid="{00000000-0005-0000-0000-0000DF990000}"/>
    <cellStyle name="Normal 83 4 2 2 2 3 6 2" xfId="33761" xr:uid="{00000000-0005-0000-0000-0000E0990000}"/>
    <cellStyle name="Normal 83 4 2 2 2 3 7" xfId="8193" xr:uid="{00000000-0005-0000-0000-0000E1990000}"/>
    <cellStyle name="Normal 83 4 2 2 2 3 7 2" xfId="30017" xr:uid="{00000000-0005-0000-0000-0000E2990000}"/>
    <cellStyle name="Normal 83 4 2 2 2 3 8" xfId="6321" xr:uid="{00000000-0005-0000-0000-0000E3990000}"/>
    <cellStyle name="Normal 83 4 2 2 2 3 8 2" xfId="22461" xr:uid="{00000000-0005-0000-0000-0000E4990000}"/>
    <cellStyle name="Normal 83 4 2 2 2 3 9" xfId="4449" xr:uid="{00000000-0005-0000-0000-0000E5990000}"/>
    <cellStyle name="Normal 83 4 2 2 2 4" xfId="2033" xr:uid="{00000000-0005-0000-0000-0000E6990000}"/>
    <cellStyle name="Normal 83 4 2 2 2 4 2" xfId="15489" xr:uid="{00000000-0005-0000-0000-0000E7990000}"/>
    <cellStyle name="Normal 83 4 2 2 2 4 2 2" xfId="43117" xr:uid="{00000000-0005-0000-0000-0000E8990000}"/>
    <cellStyle name="Normal 83 4 2 2 2 4 2 3" xfId="31346" xr:uid="{00000000-0005-0000-0000-0000E9990000}"/>
    <cellStyle name="Normal 83 4 2 2 2 4 2 4" xfId="28151" xr:uid="{00000000-0005-0000-0000-0000EA990000}"/>
    <cellStyle name="Normal 83 4 2 2 2 4 3" xfId="13096" xr:uid="{00000000-0005-0000-0000-0000EB990000}"/>
    <cellStyle name="Normal 83 4 2 2 2 4 3 2" xfId="40745" xr:uid="{00000000-0005-0000-0000-0000EC990000}"/>
    <cellStyle name="Normal 83 4 2 2 2 4 3 3" xfId="23790" xr:uid="{00000000-0005-0000-0000-0000ED990000}"/>
    <cellStyle name="Normal 83 4 2 2 2 4 4" xfId="18172" xr:uid="{00000000-0005-0000-0000-0000EE990000}"/>
    <cellStyle name="Normal 83 4 2 2 2 4 4 2" xfId="37293" xr:uid="{00000000-0005-0000-0000-0000EF990000}"/>
    <cellStyle name="Normal 83 4 2 2 2 4 5" xfId="9522" xr:uid="{00000000-0005-0000-0000-0000F0990000}"/>
    <cellStyle name="Normal 83 4 2 2 2 4 5 2" xfId="33218" xr:uid="{00000000-0005-0000-0000-0000F1990000}"/>
    <cellStyle name="Normal 83 4 2 2 2 4 6" xfId="7650" xr:uid="{00000000-0005-0000-0000-0000F2990000}"/>
    <cellStyle name="Normal 83 4 2 2 2 4 6 2" xfId="29474" xr:uid="{00000000-0005-0000-0000-0000F3990000}"/>
    <cellStyle name="Normal 83 4 2 2 2 4 7" xfId="5778" xr:uid="{00000000-0005-0000-0000-0000F4990000}"/>
    <cellStyle name="Normal 83 4 2 2 2 4 7 2" xfId="21918" xr:uid="{00000000-0005-0000-0000-0000F5990000}"/>
    <cellStyle name="Normal 83 4 2 2 2 4 8" xfId="3906" xr:uid="{00000000-0005-0000-0000-0000F6990000}"/>
    <cellStyle name="Normal 83 4 2 2 2 4 9" xfId="20046" xr:uid="{00000000-0005-0000-0000-0000F7990000}"/>
    <cellStyle name="Normal 83 4 2 2 2 5" xfId="12334" xr:uid="{00000000-0005-0000-0000-0000F8990000}"/>
    <cellStyle name="Normal 83 4 2 2 2 5 2" xfId="40081" xr:uid="{00000000-0005-0000-0000-0000F9990000}"/>
    <cellStyle name="Normal 83 4 2 2 2 5 3" xfId="30714" xr:uid="{00000000-0005-0000-0000-0000FA990000}"/>
    <cellStyle name="Normal 83 4 2 2 2 5 4" xfId="25228" xr:uid="{00000000-0005-0000-0000-0000FB990000}"/>
    <cellStyle name="Normal 83 4 2 2 2 6" xfId="14825" xr:uid="{00000000-0005-0000-0000-0000FC990000}"/>
    <cellStyle name="Normal 83 4 2 2 2 6 2" xfId="42453" xr:uid="{00000000-0005-0000-0000-0000FD990000}"/>
    <cellStyle name="Normal 83 4 2 2 2 6 3" xfId="34611" xr:uid="{00000000-0005-0000-0000-0000FE990000}"/>
    <cellStyle name="Normal 83 4 2 2 2 6 4" xfId="26877" xr:uid="{00000000-0005-0000-0000-0000FF990000}"/>
    <cellStyle name="Normal 83 4 2 2 2 7" xfId="17045" xr:uid="{00000000-0005-0000-0000-0000009A0000}"/>
    <cellStyle name="Normal 83 4 2 2 2 7 2" xfId="44673" xr:uid="{00000000-0005-0000-0000-0000019A0000}"/>
    <cellStyle name="Normal 83 4 2 2 2 7 3" xfId="23158" xr:uid="{00000000-0005-0000-0000-0000029A0000}"/>
    <cellStyle name="Normal 83 4 2 2 2 8" xfId="10762" xr:uid="{00000000-0005-0000-0000-0000039A0000}"/>
    <cellStyle name="Normal 83 4 2 2 2 8 2" xfId="38533" xr:uid="{00000000-0005-0000-0000-0000049A0000}"/>
    <cellStyle name="Normal 83 4 2 2 2 9" xfId="17540" xr:uid="{00000000-0005-0000-0000-0000059A0000}"/>
    <cellStyle name="Normal 83 4 2 2 2 9 2" xfId="35645" xr:uid="{00000000-0005-0000-0000-0000069A0000}"/>
    <cellStyle name="Normal 83 4 2 2 3" xfId="1231" xr:uid="{00000000-0005-0000-0000-0000079A0000}"/>
    <cellStyle name="Normal 83 4 2 2 3 10" xfId="6848" xr:uid="{00000000-0005-0000-0000-0000089A0000}"/>
    <cellStyle name="Normal 83 4 2 2 3 10 2" xfId="28672" xr:uid="{00000000-0005-0000-0000-0000099A0000}"/>
    <cellStyle name="Normal 83 4 2 2 3 11" xfId="4976" xr:uid="{00000000-0005-0000-0000-00000A9A0000}"/>
    <cellStyle name="Normal 83 4 2 2 3 11 2" xfId="21116" xr:uid="{00000000-0005-0000-0000-00000B9A0000}"/>
    <cellStyle name="Normal 83 4 2 2 3 12" xfId="3104" xr:uid="{00000000-0005-0000-0000-00000C9A0000}"/>
    <cellStyle name="Normal 83 4 2 2 3 13" xfId="19244" xr:uid="{00000000-0005-0000-0000-00000D9A0000}"/>
    <cellStyle name="Normal 83 4 2 2 3 2" xfId="2730" xr:uid="{00000000-0005-0000-0000-00000E9A0000}"/>
    <cellStyle name="Normal 83 4 2 2 3 2 10" xfId="20742" xr:uid="{00000000-0005-0000-0000-00000F9A0000}"/>
    <cellStyle name="Normal 83 4 2 2 3 2 2" xfId="13795" xr:uid="{00000000-0005-0000-0000-0000109A0000}"/>
    <cellStyle name="Normal 83 4 2 2 3 2 2 2" xfId="41423" xr:uid="{00000000-0005-0000-0000-0000119A0000}"/>
    <cellStyle name="Normal 83 4 2 2 3 2 2 3" xfId="37989" xr:uid="{00000000-0005-0000-0000-0000129A0000}"/>
    <cellStyle name="Normal 83 4 2 2 3 2 2 4" xfId="32042" xr:uid="{00000000-0005-0000-0000-0000139A0000}"/>
    <cellStyle name="Normal 83 4 2 2 3 2 2 5" xfId="25905" xr:uid="{00000000-0005-0000-0000-0000149A0000}"/>
    <cellStyle name="Normal 83 4 2 2 3 2 3" xfId="16166" xr:uid="{00000000-0005-0000-0000-0000159A0000}"/>
    <cellStyle name="Normal 83 4 2 2 3 2 3 2" xfId="43794" xr:uid="{00000000-0005-0000-0000-0000169A0000}"/>
    <cellStyle name="Normal 83 4 2 2 3 2 3 3" xfId="27629" xr:uid="{00000000-0005-0000-0000-0000179A0000}"/>
    <cellStyle name="Normal 83 4 2 2 3 2 4" xfId="11068" xr:uid="{00000000-0005-0000-0000-0000189A0000}"/>
    <cellStyle name="Normal 83 4 2 2 3 2 4 2" xfId="38839" xr:uid="{00000000-0005-0000-0000-0000199A0000}"/>
    <cellStyle name="Normal 83 4 2 2 3 2 4 3" xfId="24486" xr:uid="{00000000-0005-0000-0000-00001A9A0000}"/>
    <cellStyle name="Normal 83 4 2 2 3 2 5" xfId="18868" xr:uid="{00000000-0005-0000-0000-00001B9A0000}"/>
    <cellStyle name="Normal 83 4 2 2 3 2 5 2" xfId="36396" xr:uid="{00000000-0005-0000-0000-00001C9A0000}"/>
    <cellStyle name="Normal 83 4 2 2 3 2 6" xfId="10218" xr:uid="{00000000-0005-0000-0000-00001D9A0000}"/>
    <cellStyle name="Normal 83 4 2 2 3 2 6 2" xfId="33914" xr:uid="{00000000-0005-0000-0000-00001E9A0000}"/>
    <cellStyle name="Normal 83 4 2 2 3 2 7" xfId="8346" xr:uid="{00000000-0005-0000-0000-00001F9A0000}"/>
    <cellStyle name="Normal 83 4 2 2 3 2 7 2" xfId="30170" xr:uid="{00000000-0005-0000-0000-0000209A0000}"/>
    <cellStyle name="Normal 83 4 2 2 3 2 8" xfId="6474" xr:uid="{00000000-0005-0000-0000-0000219A0000}"/>
    <cellStyle name="Normal 83 4 2 2 3 2 8 2" xfId="22614" xr:uid="{00000000-0005-0000-0000-0000229A0000}"/>
    <cellStyle name="Normal 83 4 2 2 3 2 9" xfId="4602" xr:uid="{00000000-0005-0000-0000-0000239A0000}"/>
    <cellStyle name="Normal 83 4 2 2 3 3" xfId="2186" xr:uid="{00000000-0005-0000-0000-0000249A0000}"/>
    <cellStyle name="Normal 83 4 2 2 3 3 2" xfId="15141" xr:uid="{00000000-0005-0000-0000-0000259A0000}"/>
    <cellStyle name="Normal 83 4 2 2 3 3 2 2" xfId="42769" xr:uid="{00000000-0005-0000-0000-0000269A0000}"/>
    <cellStyle name="Normal 83 4 2 2 3 3 2 3" xfId="31499" xr:uid="{00000000-0005-0000-0000-0000279A0000}"/>
    <cellStyle name="Normal 83 4 2 2 3 3 2 4" xfId="28214" xr:uid="{00000000-0005-0000-0000-0000289A0000}"/>
    <cellStyle name="Normal 83 4 2 2 3 3 3" xfId="12663" xr:uid="{00000000-0005-0000-0000-0000299A0000}"/>
    <cellStyle name="Normal 83 4 2 2 3 3 3 2" xfId="40397" xr:uid="{00000000-0005-0000-0000-00002A9A0000}"/>
    <cellStyle name="Normal 83 4 2 2 3 3 3 3" xfId="23943" xr:uid="{00000000-0005-0000-0000-00002B9A0000}"/>
    <cellStyle name="Normal 83 4 2 2 3 3 4" xfId="18325" xr:uid="{00000000-0005-0000-0000-00002C9A0000}"/>
    <cellStyle name="Normal 83 4 2 2 3 3 4 2" xfId="37446" xr:uid="{00000000-0005-0000-0000-00002D9A0000}"/>
    <cellStyle name="Normal 83 4 2 2 3 3 5" xfId="9675" xr:uid="{00000000-0005-0000-0000-00002E9A0000}"/>
    <cellStyle name="Normal 83 4 2 2 3 3 5 2" xfId="33371" xr:uid="{00000000-0005-0000-0000-00002F9A0000}"/>
    <cellStyle name="Normal 83 4 2 2 3 3 6" xfId="7803" xr:uid="{00000000-0005-0000-0000-0000309A0000}"/>
    <cellStyle name="Normal 83 4 2 2 3 3 6 2" xfId="29627" xr:uid="{00000000-0005-0000-0000-0000319A0000}"/>
    <cellStyle name="Normal 83 4 2 2 3 3 7" xfId="5931" xr:uid="{00000000-0005-0000-0000-0000329A0000}"/>
    <cellStyle name="Normal 83 4 2 2 3 3 7 2" xfId="22071" xr:uid="{00000000-0005-0000-0000-0000339A0000}"/>
    <cellStyle name="Normal 83 4 2 2 3 3 8" xfId="4059" xr:uid="{00000000-0005-0000-0000-0000349A0000}"/>
    <cellStyle name="Normal 83 4 2 2 3 3 9" xfId="20199" xr:uid="{00000000-0005-0000-0000-0000359A0000}"/>
    <cellStyle name="Normal 83 4 2 2 3 4" xfId="12164" xr:uid="{00000000-0005-0000-0000-0000369A0000}"/>
    <cellStyle name="Normal 83 4 2 2 3 4 2" xfId="39911" xr:uid="{00000000-0005-0000-0000-0000379A0000}"/>
    <cellStyle name="Normal 83 4 2 2 3 4 3" xfId="30544" xr:uid="{00000000-0005-0000-0000-0000389A0000}"/>
    <cellStyle name="Normal 83 4 2 2 3 4 4" xfId="24880" xr:uid="{00000000-0005-0000-0000-0000399A0000}"/>
    <cellStyle name="Normal 83 4 2 2 3 5" xfId="14655" xr:uid="{00000000-0005-0000-0000-00003A9A0000}"/>
    <cellStyle name="Normal 83 4 2 2 3 5 2" xfId="42283" xr:uid="{00000000-0005-0000-0000-00003B9A0000}"/>
    <cellStyle name="Normal 83 4 2 2 3 5 3" xfId="34441" xr:uid="{00000000-0005-0000-0000-00003C9A0000}"/>
    <cellStyle name="Normal 83 4 2 2 3 5 4" xfId="26663" xr:uid="{00000000-0005-0000-0000-00003D9A0000}"/>
    <cellStyle name="Normal 83 4 2 2 3 6" xfId="16875" xr:uid="{00000000-0005-0000-0000-00003E9A0000}"/>
    <cellStyle name="Normal 83 4 2 2 3 6 2" xfId="44503" xr:uid="{00000000-0005-0000-0000-00003F9A0000}"/>
    <cellStyle name="Normal 83 4 2 2 3 6 3" xfId="22988" xr:uid="{00000000-0005-0000-0000-0000409A0000}"/>
    <cellStyle name="Normal 83 4 2 2 3 7" xfId="10592" xr:uid="{00000000-0005-0000-0000-0000419A0000}"/>
    <cellStyle name="Normal 83 4 2 2 3 7 2" xfId="38363" xr:uid="{00000000-0005-0000-0000-0000429A0000}"/>
    <cellStyle name="Normal 83 4 2 2 3 8" xfId="17370" xr:uid="{00000000-0005-0000-0000-0000439A0000}"/>
    <cellStyle name="Normal 83 4 2 2 3 8 2" xfId="35431" xr:uid="{00000000-0005-0000-0000-0000449A0000}"/>
    <cellStyle name="Normal 83 4 2 2 3 9" xfId="8720" xr:uid="{00000000-0005-0000-0000-0000459A0000}"/>
    <cellStyle name="Normal 83 4 2 2 3 9 2" xfId="32416" xr:uid="{00000000-0005-0000-0000-0000469A0000}"/>
    <cellStyle name="Normal 83 4 2 2 4" xfId="1864" xr:uid="{00000000-0005-0000-0000-0000479A0000}"/>
    <cellStyle name="Normal 83 4 2 2 4 10" xfId="3737" xr:uid="{00000000-0005-0000-0000-0000489A0000}"/>
    <cellStyle name="Normal 83 4 2 2 4 11" xfId="19877" xr:uid="{00000000-0005-0000-0000-0000499A0000}"/>
    <cellStyle name="Normal 83 4 2 2 4 2" xfId="13335" xr:uid="{00000000-0005-0000-0000-00004A9A0000}"/>
    <cellStyle name="Normal 83 4 2 2 4 2 2" xfId="15706" xr:uid="{00000000-0005-0000-0000-00004B9A0000}"/>
    <cellStyle name="Normal 83 4 2 2 4 2 2 2" xfId="43334" xr:uid="{00000000-0005-0000-0000-00004C9A0000}"/>
    <cellStyle name="Normal 83 4 2 2 4 2 3" xfId="40963" xr:uid="{00000000-0005-0000-0000-00004D9A0000}"/>
    <cellStyle name="Normal 83 4 2 2 4 2 4" xfId="37124" xr:uid="{00000000-0005-0000-0000-00004E9A0000}"/>
    <cellStyle name="Normal 83 4 2 2 4 2 5" xfId="31177" xr:uid="{00000000-0005-0000-0000-00004F9A0000}"/>
    <cellStyle name="Normal 83 4 2 2 4 2 6" xfId="25445" xr:uid="{00000000-0005-0000-0000-0000509A0000}"/>
    <cellStyle name="Normal 83 4 2 2 4 3" xfId="12011" xr:uid="{00000000-0005-0000-0000-0000519A0000}"/>
    <cellStyle name="Normal 83 4 2 2 4 3 2" xfId="39758" xr:uid="{00000000-0005-0000-0000-0000529A0000}"/>
    <cellStyle name="Normal 83 4 2 2 4 3 3" xfId="34288" xr:uid="{00000000-0005-0000-0000-0000539A0000}"/>
    <cellStyle name="Normal 83 4 2 2 4 3 4" xfId="27113" xr:uid="{00000000-0005-0000-0000-0000549A0000}"/>
    <cellStyle name="Normal 83 4 2 2 4 4" xfId="14502" xr:uid="{00000000-0005-0000-0000-0000559A0000}"/>
    <cellStyle name="Normal 83 4 2 2 4 4 2" xfId="42130" xr:uid="{00000000-0005-0000-0000-0000569A0000}"/>
    <cellStyle name="Normal 83 4 2 2 4 4 3" xfId="23621" xr:uid="{00000000-0005-0000-0000-0000579A0000}"/>
    <cellStyle name="Normal 83 4 2 2 4 5" xfId="11391" xr:uid="{00000000-0005-0000-0000-0000589A0000}"/>
    <cellStyle name="Normal 83 4 2 2 4 5 2" xfId="39162" xr:uid="{00000000-0005-0000-0000-0000599A0000}"/>
    <cellStyle name="Normal 83 4 2 2 4 6" xfId="18003" xr:uid="{00000000-0005-0000-0000-00005A9A0000}"/>
    <cellStyle name="Normal 83 4 2 2 4 6 2" xfId="35880" xr:uid="{00000000-0005-0000-0000-00005B9A0000}"/>
    <cellStyle name="Normal 83 4 2 2 4 7" xfId="9353" xr:uid="{00000000-0005-0000-0000-00005C9A0000}"/>
    <cellStyle name="Normal 83 4 2 2 4 7 2" xfId="33049" xr:uid="{00000000-0005-0000-0000-00005D9A0000}"/>
    <cellStyle name="Normal 83 4 2 2 4 8" xfId="7481" xr:uid="{00000000-0005-0000-0000-00005E9A0000}"/>
    <cellStyle name="Normal 83 4 2 2 4 8 2" xfId="29305" xr:uid="{00000000-0005-0000-0000-00005F9A0000}"/>
    <cellStyle name="Normal 83 4 2 2 4 9" xfId="5609" xr:uid="{00000000-0005-0000-0000-0000609A0000}"/>
    <cellStyle name="Normal 83 4 2 2 4 9 2" xfId="21749" xr:uid="{00000000-0005-0000-0000-0000619A0000}"/>
    <cellStyle name="Normal 83 4 2 2 5" xfId="2408" xr:uid="{00000000-0005-0000-0000-0000629A0000}"/>
    <cellStyle name="Normal 83 4 2 2 5 10" xfId="20420" xr:uid="{00000000-0005-0000-0000-0000639A0000}"/>
    <cellStyle name="Normal 83 4 2 2 5 2" xfId="13495" xr:uid="{00000000-0005-0000-0000-0000649A0000}"/>
    <cellStyle name="Normal 83 4 2 2 5 2 2" xfId="41123" xr:uid="{00000000-0005-0000-0000-0000659A0000}"/>
    <cellStyle name="Normal 83 4 2 2 5 2 3" xfId="37667" xr:uid="{00000000-0005-0000-0000-0000669A0000}"/>
    <cellStyle name="Normal 83 4 2 2 5 2 4" xfId="31720" xr:uid="{00000000-0005-0000-0000-0000679A0000}"/>
    <cellStyle name="Normal 83 4 2 2 5 2 5" xfId="25605" xr:uid="{00000000-0005-0000-0000-0000689A0000}"/>
    <cellStyle name="Normal 83 4 2 2 5 3" xfId="15866" xr:uid="{00000000-0005-0000-0000-0000699A0000}"/>
    <cellStyle name="Normal 83 4 2 2 5 3 2" xfId="43494" xr:uid="{00000000-0005-0000-0000-00006A9A0000}"/>
    <cellStyle name="Normal 83 4 2 2 5 3 3" xfId="27307" xr:uid="{00000000-0005-0000-0000-00006B9A0000}"/>
    <cellStyle name="Normal 83 4 2 2 5 4" xfId="10915" xr:uid="{00000000-0005-0000-0000-00006C9A0000}"/>
    <cellStyle name="Normal 83 4 2 2 5 4 2" xfId="38686" xr:uid="{00000000-0005-0000-0000-00006D9A0000}"/>
    <cellStyle name="Normal 83 4 2 2 5 4 3" xfId="24164" xr:uid="{00000000-0005-0000-0000-00006E9A0000}"/>
    <cellStyle name="Normal 83 4 2 2 5 5" xfId="18546" xr:uid="{00000000-0005-0000-0000-00006F9A0000}"/>
    <cellStyle name="Normal 83 4 2 2 5 5 2" xfId="36074" xr:uid="{00000000-0005-0000-0000-0000709A0000}"/>
    <cellStyle name="Normal 83 4 2 2 5 6" xfId="9896" xr:uid="{00000000-0005-0000-0000-0000719A0000}"/>
    <cellStyle name="Normal 83 4 2 2 5 6 2" xfId="33592" xr:uid="{00000000-0005-0000-0000-0000729A0000}"/>
    <cellStyle name="Normal 83 4 2 2 5 7" xfId="8024" xr:uid="{00000000-0005-0000-0000-0000739A0000}"/>
    <cellStyle name="Normal 83 4 2 2 5 7 2" xfId="29848" xr:uid="{00000000-0005-0000-0000-0000749A0000}"/>
    <cellStyle name="Normal 83 4 2 2 5 8" xfId="6152" xr:uid="{00000000-0005-0000-0000-0000759A0000}"/>
    <cellStyle name="Normal 83 4 2 2 5 8 2" xfId="22292" xr:uid="{00000000-0005-0000-0000-0000769A0000}"/>
    <cellStyle name="Normal 83 4 2 2 5 9" xfId="4280" xr:uid="{00000000-0005-0000-0000-0000779A0000}"/>
    <cellStyle name="Normal 83 4 2 2 6" xfId="1707" xr:uid="{00000000-0005-0000-0000-0000789A0000}"/>
    <cellStyle name="Normal 83 4 2 2 6 2" xfId="16439" xr:uid="{00000000-0005-0000-0000-0000799A0000}"/>
    <cellStyle name="Normal 83 4 2 2 6 2 2" xfId="44067" xr:uid="{00000000-0005-0000-0000-00007A9A0000}"/>
    <cellStyle name="Normal 83 4 2 2 6 2 3" xfId="31020" xr:uid="{00000000-0005-0000-0000-00007B9A0000}"/>
    <cellStyle name="Normal 83 4 2 2 6 2 4" xfId="26178" xr:uid="{00000000-0005-0000-0000-00007C9A0000}"/>
    <cellStyle name="Normal 83 4 2 2 6 3" xfId="14068" xr:uid="{00000000-0005-0000-0000-00007D9A0000}"/>
    <cellStyle name="Normal 83 4 2 2 6 3 2" xfId="41696" xr:uid="{00000000-0005-0000-0000-00007E9A0000}"/>
    <cellStyle name="Normal 83 4 2 2 6 3 3" xfId="27909" xr:uid="{00000000-0005-0000-0000-00007F9A0000}"/>
    <cellStyle name="Normal 83 4 2 2 6 4" xfId="17846" xr:uid="{00000000-0005-0000-0000-0000809A0000}"/>
    <cellStyle name="Normal 83 4 2 2 6 4 2" xfId="36676" xr:uid="{00000000-0005-0000-0000-0000819A0000}"/>
    <cellStyle name="Normal 83 4 2 2 6 4 3" xfId="23464" xr:uid="{00000000-0005-0000-0000-0000829A0000}"/>
    <cellStyle name="Normal 83 4 2 2 6 5" xfId="9196" xr:uid="{00000000-0005-0000-0000-0000839A0000}"/>
    <cellStyle name="Normal 83 4 2 2 6 5 2" xfId="32892" xr:uid="{00000000-0005-0000-0000-0000849A0000}"/>
    <cellStyle name="Normal 83 4 2 2 6 6" xfId="7324" xr:uid="{00000000-0005-0000-0000-0000859A0000}"/>
    <cellStyle name="Normal 83 4 2 2 6 6 2" xfId="29148" xr:uid="{00000000-0005-0000-0000-0000869A0000}"/>
    <cellStyle name="Normal 83 4 2 2 6 7" xfId="5452" xr:uid="{00000000-0005-0000-0000-0000879A0000}"/>
    <cellStyle name="Normal 83 4 2 2 6 7 2" xfId="21592" xr:uid="{00000000-0005-0000-0000-0000889A0000}"/>
    <cellStyle name="Normal 83 4 2 2 6 8" xfId="3580" xr:uid="{00000000-0005-0000-0000-0000899A0000}"/>
    <cellStyle name="Normal 83 4 2 2 6 9" xfId="19720" xr:uid="{00000000-0005-0000-0000-00008A9A0000}"/>
    <cellStyle name="Normal 83 4 2 2 7" xfId="1554" xr:uid="{00000000-0005-0000-0000-00008B9A0000}"/>
    <cellStyle name="Normal 83 4 2 2 7 2" xfId="14978" xr:uid="{00000000-0005-0000-0000-00008C9A0000}"/>
    <cellStyle name="Normal 83 4 2 2 7 2 2" xfId="42606" xr:uid="{00000000-0005-0000-0000-00008D9A0000}"/>
    <cellStyle name="Normal 83 4 2 2 7 2 3" xfId="30867" xr:uid="{00000000-0005-0000-0000-00008E9A0000}"/>
    <cellStyle name="Normal 83 4 2 2 7 2 4" xfId="28225" xr:uid="{00000000-0005-0000-0000-00008F9A0000}"/>
    <cellStyle name="Normal 83 4 2 2 7 3" xfId="12487" xr:uid="{00000000-0005-0000-0000-0000909A0000}"/>
    <cellStyle name="Normal 83 4 2 2 7 3 2" xfId="40234" xr:uid="{00000000-0005-0000-0000-0000919A0000}"/>
    <cellStyle name="Normal 83 4 2 2 7 3 3" xfId="23311" xr:uid="{00000000-0005-0000-0000-0000929A0000}"/>
    <cellStyle name="Normal 83 4 2 2 7 4" xfId="17693" xr:uid="{00000000-0005-0000-0000-0000939A0000}"/>
    <cellStyle name="Normal 83 4 2 2 7 4 2" xfId="35271" xr:uid="{00000000-0005-0000-0000-0000949A0000}"/>
    <cellStyle name="Normal 83 4 2 2 7 5" xfId="9043" xr:uid="{00000000-0005-0000-0000-0000959A0000}"/>
    <cellStyle name="Normal 83 4 2 2 7 5 2" xfId="32739" xr:uid="{00000000-0005-0000-0000-0000969A0000}"/>
    <cellStyle name="Normal 83 4 2 2 7 6" xfId="7171" xr:uid="{00000000-0005-0000-0000-0000979A0000}"/>
    <cellStyle name="Normal 83 4 2 2 7 6 2" xfId="28995" xr:uid="{00000000-0005-0000-0000-0000989A0000}"/>
    <cellStyle name="Normal 83 4 2 2 7 7" xfId="5299" xr:uid="{00000000-0005-0000-0000-0000999A0000}"/>
    <cellStyle name="Normal 83 4 2 2 7 7 2" xfId="21439" xr:uid="{00000000-0005-0000-0000-00009A9A0000}"/>
    <cellStyle name="Normal 83 4 2 2 7 8" xfId="3427" xr:uid="{00000000-0005-0000-0000-00009B9A0000}"/>
    <cellStyle name="Normal 83 4 2 2 7 9" xfId="19567" xr:uid="{00000000-0005-0000-0000-00009C9A0000}"/>
    <cellStyle name="Normal 83 4 2 2 8" xfId="11858" xr:uid="{00000000-0005-0000-0000-00009D9A0000}"/>
    <cellStyle name="Normal 83 4 2 2 8 2" xfId="39608" xr:uid="{00000000-0005-0000-0000-00009E9A0000}"/>
    <cellStyle name="Normal 83 4 2 2 8 3" xfId="36967" xr:uid="{00000000-0005-0000-0000-00009F9A0000}"/>
    <cellStyle name="Normal 83 4 2 2 8 4" xfId="30391" xr:uid="{00000000-0005-0000-0000-0000A09A0000}"/>
    <cellStyle name="Normal 83 4 2 2 8 5" xfId="24717" xr:uid="{00000000-0005-0000-0000-0000A19A0000}"/>
    <cellStyle name="Normal 83 4 2 2 9" xfId="14349" xr:uid="{00000000-0005-0000-0000-0000A29A0000}"/>
    <cellStyle name="Normal 83 4 2 2 9 2" xfId="41977" xr:uid="{00000000-0005-0000-0000-0000A39A0000}"/>
    <cellStyle name="Normal 83 4 2 2 9 3" xfId="34135" xr:uid="{00000000-0005-0000-0000-0000A49A0000}"/>
    <cellStyle name="Normal 83 4 2 2 9 4" xfId="26503" xr:uid="{00000000-0005-0000-0000-0000A59A0000}"/>
    <cellStyle name="Normal 83 4 2 20" xfId="19012" xr:uid="{00000000-0005-0000-0000-0000A69A0000}"/>
    <cellStyle name="Normal 83 4 2 3" xfId="1049" xr:uid="{00000000-0005-0000-0000-0000A79A0000}"/>
    <cellStyle name="Normal 83 4 2 3 10" xfId="16694" xr:uid="{00000000-0005-0000-0000-0000A89A0000}"/>
    <cellStyle name="Normal 83 4 2 3 10 2" xfId="44322" xr:uid="{00000000-0005-0000-0000-0000A99A0000}"/>
    <cellStyle name="Normal 83 4 2 3 10 3" xfId="22807" xr:uid="{00000000-0005-0000-0000-0000AA9A0000}"/>
    <cellStyle name="Normal 83 4 2 3 11" xfId="10411" xr:uid="{00000000-0005-0000-0000-0000AB9A0000}"/>
    <cellStyle name="Normal 83 4 2 3 11 2" xfId="38182" xr:uid="{00000000-0005-0000-0000-0000AC9A0000}"/>
    <cellStyle name="Normal 83 4 2 3 12" xfId="17189" xr:uid="{00000000-0005-0000-0000-0000AD9A0000}"/>
    <cellStyle name="Normal 83 4 2 3 12 2" xfId="35090" xr:uid="{00000000-0005-0000-0000-0000AE9A0000}"/>
    <cellStyle name="Normal 83 4 2 3 13" xfId="8539" xr:uid="{00000000-0005-0000-0000-0000AF9A0000}"/>
    <cellStyle name="Normal 83 4 2 3 13 2" xfId="32235" xr:uid="{00000000-0005-0000-0000-0000B09A0000}"/>
    <cellStyle name="Normal 83 4 2 3 14" xfId="6667" xr:uid="{00000000-0005-0000-0000-0000B19A0000}"/>
    <cellStyle name="Normal 83 4 2 3 14 2" xfId="28491" xr:uid="{00000000-0005-0000-0000-0000B29A0000}"/>
    <cellStyle name="Normal 83 4 2 3 15" xfId="4795" xr:uid="{00000000-0005-0000-0000-0000B39A0000}"/>
    <cellStyle name="Normal 83 4 2 3 15 2" xfId="20935" xr:uid="{00000000-0005-0000-0000-0000B49A0000}"/>
    <cellStyle name="Normal 83 4 2 3 16" xfId="2923" xr:uid="{00000000-0005-0000-0000-0000B59A0000}"/>
    <cellStyle name="Normal 83 4 2 3 17" xfId="19063" xr:uid="{00000000-0005-0000-0000-0000B69A0000}"/>
    <cellStyle name="Normal 83 4 2 3 2" xfId="1373" xr:uid="{00000000-0005-0000-0000-0000B79A0000}"/>
    <cellStyle name="Normal 83 4 2 3 2 10" xfId="6990" xr:uid="{00000000-0005-0000-0000-0000B89A0000}"/>
    <cellStyle name="Normal 83 4 2 3 2 10 2" xfId="28814" xr:uid="{00000000-0005-0000-0000-0000B99A0000}"/>
    <cellStyle name="Normal 83 4 2 3 2 11" xfId="5118" xr:uid="{00000000-0005-0000-0000-0000BA9A0000}"/>
    <cellStyle name="Normal 83 4 2 3 2 11 2" xfId="21258" xr:uid="{00000000-0005-0000-0000-0000BB9A0000}"/>
    <cellStyle name="Normal 83 4 2 3 2 12" xfId="3246" xr:uid="{00000000-0005-0000-0000-0000BC9A0000}"/>
    <cellStyle name="Normal 83 4 2 3 2 13" xfId="19386" xr:uid="{00000000-0005-0000-0000-0000BD9A0000}"/>
    <cellStyle name="Normal 83 4 2 3 2 2" xfId="2549" xr:uid="{00000000-0005-0000-0000-0000BE9A0000}"/>
    <cellStyle name="Normal 83 4 2 3 2 2 10" xfId="20561" xr:uid="{00000000-0005-0000-0000-0000BF9A0000}"/>
    <cellStyle name="Normal 83 4 2 3 2 2 2" xfId="13622" xr:uid="{00000000-0005-0000-0000-0000C09A0000}"/>
    <cellStyle name="Normal 83 4 2 3 2 2 2 2" xfId="41250" xr:uid="{00000000-0005-0000-0000-0000C19A0000}"/>
    <cellStyle name="Normal 83 4 2 3 2 2 2 3" xfId="37808" xr:uid="{00000000-0005-0000-0000-0000C29A0000}"/>
    <cellStyle name="Normal 83 4 2 3 2 2 2 4" xfId="31861" xr:uid="{00000000-0005-0000-0000-0000C39A0000}"/>
    <cellStyle name="Normal 83 4 2 3 2 2 2 5" xfId="25732" xr:uid="{00000000-0005-0000-0000-0000C49A0000}"/>
    <cellStyle name="Normal 83 4 2 3 2 2 3" xfId="15993" xr:uid="{00000000-0005-0000-0000-0000C59A0000}"/>
    <cellStyle name="Normal 83 4 2 3 2 2 3 2" xfId="43621" xr:uid="{00000000-0005-0000-0000-0000C69A0000}"/>
    <cellStyle name="Normal 83 4 2 3 2 2 3 3" xfId="27448" xr:uid="{00000000-0005-0000-0000-0000C79A0000}"/>
    <cellStyle name="Normal 83 4 2 3 2 2 4" xfId="11210" xr:uid="{00000000-0005-0000-0000-0000C89A0000}"/>
    <cellStyle name="Normal 83 4 2 3 2 2 4 2" xfId="38981" xr:uid="{00000000-0005-0000-0000-0000C99A0000}"/>
    <cellStyle name="Normal 83 4 2 3 2 2 4 3" xfId="24305" xr:uid="{00000000-0005-0000-0000-0000CA9A0000}"/>
    <cellStyle name="Normal 83 4 2 3 2 2 5" xfId="18687" xr:uid="{00000000-0005-0000-0000-0000CB9A0000}"/>
    <cellStyle name="Normal 83 4 2 3 2 2 5 2" xfId="36215" xr:uid="{00000000-0005-0000-0000-0000CC9A0000}"/>
    <cellStyle name="Normal 83 4 2 3 2 2 6" xfId="10037" xr:uid="{00000000-0005-0000-0000-0000CD9A0000}"/>
    <cellStyle name="Normal 83 4 2 3 2 2 6 2" xfId="33733" xr:uid="{00000000-0005-0000-0000-0000CE9A0000}"/>
    <cellStyle name="Normal 83 4 2 3 2 2 7" xfId="8165" xr:uid="{00000000-0005-0000-0000-0000CF9A0000}"/>
    <cellStyle name="Normal 83 4 2 3 2 2 7 2" xfId="29989" xr:uid="{00000000-0005-0000-0000-0000D09A0000}"/>
    <cellStyle name="Normal 83 4 2 3 2 2 8" xfId="6293" xr:uid="{00000000-0005-0000-0000-0000D19A0000}"/>
    <cellStyle name="Normal 83 4 2 3 2 2 8 2" xfId="22433" xr:uid="{00000000-0005-0000-0000-0000D29A0000}"/>
    <cellStyle name="Normal 83 4 2 3 2 2 9" xfId="4421" xr:uid="{00000000-0005-0000-0000-0000D39A0000}"/>
    <cellStyle name="Normal 83 4 2 3 2 3" xfId="2005" xr:uid="{00000000-0005-0000-0000-0000D49A0000}"/>
    <cellStyle name="Normal 83 4 2 3 2 3 2" xfId="15509" xr:uid="{00000000-0005-0000-0000-0000D59A0000}"/>
    <cellStyle name="Normal 83 4 2 3 2 3 2 2" xfId="43137" xr:uid="{00000000-0005-0000-0000-0000D69A0000}"/>
    <cellStyle name="Normal 83 4 2 3 2 3 2 3" xfId="31318" xr:uid="{00000000-0005-0000-0000-0000D79A0000}"/>
    <cellStyle name="Normal 83 4 2 3 2 3 2 4" xfId="28093" xr:uid="{00000000-0005-0000-0000-0000D89A0000}"/>
    <cellStyle name="Normal 83 4 2 3 2 3 3" xfId="13117" xr:uid="{00000000-0005-0000-0000-0000D99A0000}"/>
    <cellStyle name="Normal 83 4 2 3 2 3 3 2" xfId="40765" xr:uid="{00000000-0005-0000-0000-0000DA9A0000}"/>
    <cellStyle name="Normal 83 4 2 3 2 3 3 3" xfId="23762" xr:uid="{00000000-0005-0000-0000-0000DB9A0000}"/>
    <cellStyle name="Normal 83 4 2 3 2 3 4" xfId="18144" xr:uid="{00000000-0005-0000-0000-0000DC9A0000}"/>
    <cellStyle name="Normal 83 4 2 3 2 3 4 2" xfId="37265" xr:uid="{00000000-0005-0000-0000-0000DD9A0000}"/>
    <cellStyle name="Normal 83 4 2 3 2 3 5" xfId="9494" xr:uid="{00000000-0005-0000-0000-0000DE9A0000}"/>
    <cellStyle name="Normal 83 4 2 3 2 3 5 2" xfId="33190" xr:uid="{00000000-0005-0000-0000-0000DF9A0000}"/>
    <cellStyle name="Normal 83 4 2 3 2 3 6" xfId="7622" xr:uid="{00000000-0005-0000-0000-0000E09A0000}"/>
    <cellStyle name="Normal 83 4 2 3 2 3 6 2" xfId="29446" xr:uid="{00000000-0005-0000-0000-0000E19A0000}"/>
    <cellStyle name="Normal 83 4 2 3 2 3 7" xfId="5750" xr:uid="{00000000-0005-0000-0000-0000E29A0000}"/>
    <cellStyle name="Normal 83 4 2 3 2 3 7 2" xfId="21890" xr:uid="{00000000-0005-0000-0000-0000E39A0000}"/>
    <cellStyle name="Normal 83 4 2 3 2 3 8" xfId="3878" xr:uid="{00000000-0005-0000-0000-0000E49A0000}"/>
    <cellStyle name="Normal 83 4 2 3 2 3 9" xfId="20018" xr:uid="{00000000-0005-0000-0000-0000E59A0000}"/>
    <cellStyle name="Normal 83 4 2 3 2 4" xfId="12306" xr:uid="{00000000-0005-0000-0000-0000E69A0000}"/>
    <cellStyle name="Normal 83 4 2 3 2 4 2" xfId="40053" xr:uid="{00000000-0005-0000-0000-0000E79A0000}"/>
    <cellStyle name="Normal 83 4 2 3 2 4 3" xfId="30686" xr:uid="{00000000-0005-0000-0000-0000E89A0000}"/>
    <cellStyle name="Normal 83 4 2 3 2 4 4" xfId="25248" xr:uid="{00000000-0005-0000-0000-0000E99A0000}"/>
    <cellStyle name="Normal 83 4 2 3 2 5" xfId="14797" xr:uid="{00000000-0005-0000-0000-0000EA9A0000}"/>
    <cellStyle name="Normal 83 4 2 3 2 5 2" xfId="42425" xr:uid="{00000000-0005-0000-0000-0000EB9A0000}"/>
    <cellStyle name="Normal 83 4 2 3 2 5 3" xfId="34583" xr:uid="{00000000-0005-0000-0000-0000EC9A0000}"/>
    <cellStyle name="Normal 83 4 2 3 2 5 4" xfId="26774" xr:uid="{00000000-0005-0000-0000-0000ED9A0000}"/>
    <cellStyle name="Normal 83 4 2 3 2 6" xfId="17017" xr:uid="{00000000-0005-0000-0000-0000EE9A0000}"/>
    <cellStyle name="Normal 83 4 2 3 2 6 2" xfId="44645" xr:uid="{00000000-0005-0000-0000-0000EF9A0000}"/>
    <cellStyle name="Normal 83 4 2 3 2 6 3" xfId="23130" xr:uid="{00000000-0005-0000-0000-0000F09A0000}"/>
    <cellStyle name="Normal 83 4 2 3 2 7" xfId="10734" xr:uid="{00000000-0005-0000-0000-0000F19A0000}"/>
    <cellStyle name="Normal 83 4 2 3 2 7 2" xfId="38505" xr:uid="{00000000-0005-0000-0000-0000F29A0000}"/>
    <cellStyle name="Normal 83 4 2 3 2 8" xfId="17512" xr:uid="{00000000-0005-0000-0000-0000F39A0000}"/>
    <cellStyle name="Normal 83 4 2 3 2 8 2" xfId="35542" xr:uid="{00000000-0005-0000-0000-0000F49A0000}"/>
    <cellStyle name="Normal 83 4 2 3 2 9" xfId="8862" xr:uid="{00000000-0005-0000-0000-0000F59A0000}"/>
    <cellStyle name="Normal 83 4 2 3 2 9 2" xfId="32558" xr:uid="{00000000-0005-0000-0000-0000F69A0000}"/>
    <cellStyle name="Normal 83 4 2 3 3" xfId="1203" xr:uid="{00000000-0005-0000-0000-0000F79A0000}"/>
    <cellStyle name="Normal 83 4 2 3 3 10" xfId="6820" xr:uid="{00000000-0005-0000-0000-0000F89A0000}"/>
    <cellStyle name="Normal 83 4 2 3 3 10 2" xfId="28644" xr:uid="{00000000-0005-0000-0000-0000F99A0000}"/>
    <cellStyle name="Normal 83 4 2 3 3 11" xfId="4948" xr:uid="{00000000-0005-0000-0000-0000FA9A0000}"/>
    <cellStyle name="Normal 83 4 2 3 3 11 2" xfId="21088" xr:uid="{00000000-0005-0000-0000-0000FB9A0000}"/>
    <cellStyle name="Normal 83 4 2 3 3 12" xfId="3076" xr:uid="{00000000-0005-0000-0000-0000FC9A0000}"/>
    <cellStyle name="Normal 83 4 2 3 3 13" xfId="19216" xr:uid="{00000000-0005-0000-0000-0000FD9A0000}"/>
    <cellStyle name="Normal 83 4 2 3 3 2" xfId="2702" xr:uid="{00000000-0005-0000-0000-0000FE9A0000}"/>
    <cellStyle name="Normal 83 4 2 3 3 2 10" xfId="20714" xr:uid="{00000000-0005-0000-0000-0000FF9A0000}"/>
    <cellStyle name="Normal 83 4 2 3 3 2 2" xfId="13767" xr:uid="{00000000-0005-0000-0000-0000009B0000}"/>
    <cellStyle name="Normal 83 4 2 3 3 2 2 2" xfId="41395" xr:uid="{00000000-0005-0000-0000-0000019B0000}"/>
    <cellStyle name="Normal 83 4 2 3 3 2 2 3" xfId="37961" xr:uid="{00000000-0005-0000-0000-0000029B0000}"/>
    <cellStyle name="Normal 83 4 2 3 3 2 2 4" xfId="32014" xr:uid="{00000000-0005-0000-0000-0000039B0000}"/>
    <cellStyle name="Normal 83 4 2 3 3 2 2 5" xfId="25877" xr:uid="{00000000-0005-0000-0000-0000049B0000}"/>
    <cellStyle name="Normal 83 4 2 3 3 2 3" xfId="16138" xr:uid="{00000000-0005-0000-0000-0000059B0000}"/>
    <cellStyle name="Normal 83 4 2 3 3 2 3 2" xfId="43766" xr:uid="{00000000-0005-0000-0000-0000069B0000}"/>
    <cellStyle name="Normal 83 4 2 3 3 2 3 3" xfId="27601" xr:uid="{00000000-0005-0000-0000-0000079B0000}"/>
    <cellStyle name="Normal 83 4 2 3 3 2 4" xfId="11040" xr:uid="{00000000-0005-0000-0000-0000089B0000}"/>
    <cellStyle name="Normal 83 4 2 3 3 2 4 2" xfId="38811" xr:uid="{00000000-0005-0000-0000-0000099B0000}"/>
    <cellStyle name="Normal 83 4 2 3 3 2 4 3" xfId="24458" xr:uid="{00000000-0005-0000-0000-00000A9B0000}"/>
    <cellStyle name="Normal 83 4 2 3 3 2 5" xfId="18840" xr:uid="{00000000-0005-0000-0000-00000B9B0000}"/>
    <cellStyle name="Normal 83 4 2 3 3 2 5 2" xfId="36368" xr:uid="{00000000-0005-0000-0000-00000C9B0000}"/>
    <cellStyle name="Normal 83 4 2 3 3 2 6" xfId="10190" xr:uid="{00000000-0005-0000-0000-00000D9B0000}"/>
    <cellStyle name="Normal 83 4 2 3 3 2 6 2" xfId="33886" xr:uid="{00000000-0005-0000-0000-00000E9B0000}"/>
    <cellStyle name="Normal 83 4 2 3 3 2 7" xfId="8318" xr:uid="{00000000-0005-0000-0000-00000F9B0000}"/>
    <cellStyle name="Normal 83 4 2 3 3 2 7 2" xfId="30142" xr:uid="{00000000-0005-0000-0000-0000109B0000}"/>
    <cellStyle name="Normal 83 4 2 3 3 2 8" xfId="6446" xr:uid="{00000000-0005-0000-0000-0000119B0000}"/>
    <cellStyle name="Normal 83 4 2 3 3 2 8 2" xfId="22586" xr:uid="{00000000-0005-0000-0000-0000129B0000}"/>
    <cellStyle name="Normal 83 4 2 3 3 2 9" xfId="4574" xr:uid="{00000000-0005-0000-0000-0000139B0000}"/>
    <cellStyle name="Normal 83 4 2 3 3 3" xfId="2158" xr:uid="{00000000-0005-0000-0000-0000149B0000}"/>
    <cellStyle name="Normal 83 4 2 3 3 3 2" xfId="15543" xr:uid="{00000000-0005-0000-0000-0000159B0000}"/>
    <cellStyle name="Normal 83 4 2 3 3 3 2 2" xfId="43171" xr:uid="{00000000-0005-0000-0000-0000169B0000}"/>
    <cellStyle name="Normal 83 4 2 3 3 3 2 3" xfId="31471" xr:uid="{00000000-0005-0000-0000-0000179B0000}"/>
    <cellStyle name="Normal 83 4 2 3 3 3 2 4" xfId="28286" xr:uid="{00000000-0005-0000-0000-0000189B0000}"/>
    <cellStyle name="Normal 83 4 2 3 3 3 3" xfId="13153" xr:uid="{00000000-0005-0000-0000-0000199B0000}"/>
    <cellStyle name="Normal 83 4 2 3 3 3 3 2" xfId="40799" xr:uid="{00000000-0005-0000-0000-00001A9B0000}"/>
    <cellStyle name="Normal 83 4 2 3 3 3 3 3" xfId="23915" xr:uid="{00000000-0005-0000-0000-00001B9B0000}"/>
    <cellStyle name="Normal 83 4 2 3 3 3 4" xfId="18297" xr:uid="{00000000-0005-0000-0000-00001C9B0000}"/>
    <cellStyle name="Normal 83 4 2 3 3 3 4 2" xfId="37418" xr:uid="{00000000-0005-0000-0000-00001D9B0000}"/>
    <cellStyle name="Normal 83 4 2 3 3 3 5" xfId="9647" xr:uid="{00000000-0005-0000-0000-00001E9B0000}"/>
    <cellStyle name="Normal 83 4 2 3 3 3 5 2" xfId="33343" xr:uid="{00000000-0005-0000-0000-00001F9B0000}"/>
    <cellStyle name="Normal 83 4 2 3 3 3 6" xfId="7775" xr:uid="{00000000-0005-0000-0000-0000209B0000}"/>
    <cellStyle name="Normal 83 4 2 3 3 3 6 2" xfId="29599" xr:uid="{00000000-0005-0000-0000-0000219B0000}"/>
    <cellStyle name="Normal 83 4 2 3 3 3 7" xfId="5903" xr:uid="{00000000-0005-0000-0000-0000229B0000}"/>
    <cellStyle name="Normal 83 4 2 3 3 3 7 2" xfId="22043" xr:uid="{00000000-0005-0000-0000-0000239B0000}"/>
    <cellStyle name="Normal 83 4 2 3 3 3 8" xfId="4031" xr:uid="{00000000-0005-0000-0000-0000249B0000}"/>
    <cellStyle name="Normal 83 4 2 3 3 3 9" xfId="20171" xr:uid="{00000000-0005-0000-0000-0000259B0000}"/>
    <cellStyle name="Normal 83 4 2 3 3 4" xfId="12136" xr:uid="{00000000-0005-0000-0000-0000269B0000}"/>
    <cellStyle name="Normal 83 4 2 3 3 4 2" xfId="39883" xr:uid="{00000000-0005-0000-0000-0000279B0000}"/>
    <cellStyle name="Normal 83 4 2 3 3 4 3" xfId="30516" xr:uid="{00000000-0005-0000-0000-0000289B0000}"/>
    <cellStyle name="Normal 83 4 2 3 3 4 4" xfId="25282" xr:uid="{00000000-0005-0000-0000-0000299B0000}"/>
    <cellStyle name="Normal 83 4 2 3 3 5" xfId="14627" xr:uid="{00000000-0005-0000-0000-00002A9B0000}"/>
    <cellStyle name="Normal 83 4 2 3 3 5 2" xfId="42255" xr:uid="{00000000-0005-0000-0000-00002B9B0000}"/>
    <cellStyle name="Normal 83 4 2 3 3 5 3" xfId="34413" xr:uid="{00000000-0005-0000-0000-00002C9B0000}"/>
    <cellStyle name="Normal 83 4 2 3 3 5 4" xfId="26635" xr:uid="{00000000-0005-0000-0000-00002D9B0000}"/>
    <cellStyle name="Normal 83 4 2 3 3 6" xfId="16847" xr:uid="{00000000-0005-0000-0000-00002E9B0000}"/>
    <cellStyle name="Normal 83 4 2 3 3 6 2" xfId="44475" xr:uid="{00000000-0005-0000-0000-00002F9B0000}"/>
    <cellStyle name="Normal 83 4 2 3 3 6 3" xfId="22960" xr:uid="{00000000-0005-0000-0000-0000309B0000}"/>
    <cellStyle name="Normal 83 4 2 3 3 7" xfId="10564" xr:uid="{00000000-0005-0000-0000-0000319B0000}"/>
    <cellStyle name="Normal 83 4 2 3 3 7 2" xfId="38335" xr:uid="{00000000-0005-0000-0000-0000329B0000}"/>
    <cellStyle name="Normal 83 4 2 3 3 8" xfId="17342" xr:uid="{00000000-0005-0000-0000-0000339B0000}"/>
    <cellStyle name="Normal 83 4 2 3 3 8 2" xfId="35403" xr:uid="{00000000-0005-0000-0000-0000349B0000}"/>
    <cellStyle name="Normal 83 4 2 3 3 9" xfId="8692" xr:uid="{00000000-0005-0000-0000-0000359B0000}"/>
    <cellStyle name="Normal 83 4 2 3 3 9 2" xfId="32388" xr:uid="{00000000-0005-0000-0000-0000369B0000}"/>
    <cellStyle name="Normal 83 4 2 3 4" xfId="1836" xr:uid="{00000000-0005-0000-0000-0000379B0000}"/>
    <cellStyle name="Normal 83 4 2 3 4 10" xfId="3709" xr:uid="{00000000-0005-0000-0000-0000389B0000}"/>
    <cellStyle name="Normal 83 4 2 3 4 11" xfId="19849" xr:uid="{00000000-0005-0000-0000-0000399B0000}"/>
    <cellStyle name="Normal 83 4 2 3 4 2" xfId="13368" xr:uid="{00000000-0005-0000-0000-00003A9B0000}"/>
    <cellStyle name="Normal 83 4 2 3 4 2 2" xfId="15739" xr:uid="{00000000-0005-0000-0000-00003B9B0000}"/>
    <cellStyle name="Normal 83 4 2 3 4 2 2 2" xfId="43367" xr:uid="{00000000-0005-0000-0000-00003C9B0000}"/>
    <cellStyle name="Normal 83 4 2 3 4 2 3" xfId="40996" xr:uid="{00000000-0005-0000-0000-00003D9B0000}"/>
    <cellStyle name="Normal 83 4 2 3 4 2 4" xfId="37096" xr:uid="{00000000-0005-0000-0000-00003E9B0000}"/>
    <cellStyle name="Normal 83 4 2 3 4 2 5" xfId="31149" xr:uid="{00000000-0005-0000-0000-00003F9B0000}"/>
    <cellStyle name="Normal 83 4 2 3 4 2 6" xfId="25478" xr:uid="{00000000-0005-0000-0000-0000409B0000}"/>
    <cellStyle name="Normal 83 4 2 3 4 3" xfId="11983" xr:uid="{00000000-0005-0000-0000-0000419B0000}"/>
    <cellStyle name="Normal 83 4 2 3 4 3 2" xfId="39730" xr:uid="{00000000-0005-0000-0000-0000429B0000}"/>
    <cellStyle name="Normal 83 4 2 3 4 3 3" xfId="34260" xr:uid="{00000000-0005-0000-0000-0000439B0000}"/>
    <cellStyle name="Normal 83 4 2 3 4 3 4" xfId="27153" xr:uid="{00000000-0005-0000-0000-0000449B0000}"/>
    <cellStyle name="Normal 83 4 2 3 4 4" xfId="14474" xr:uid="{00000000-0005-0000-0000-0000459B0000}"/>
    <cellStyle name="Normal 83 4 2 3 4 4 2" xfId="42102" xr:uid="{00000000-0005-0000-0000-0000469B0000}"/>
    <cellStyle name="Normal 83 4 2 3 4 4 3" xfId="23593" xr:uid="{00000000-0005-0000-0000-0000479B0000}"/>
    <cellStyle name="Normal 83 4 2 3 4 5" xfId="11363" xr:uid="{00000000-0005-0000-0000-0000489B0000}"/>
    <cellStyle name="Normal 83 4 2 3 4 5 2" xfId="39134" xr:uid="{00000000-0005-0000-0000-0000499B0000}"/>
    <cellStyle name="Normal 83 4 2 3 4 6" xfId="17975" xr:uid="{00000000-0005-0000-0000-00004A9B0000}"/>
    <cellStyle name="Normal 83 4 2 3 4 6 2" xfId="35920" xr:uid="{00000000-0005-0000-0000-00004B9B0000}"/>
    <cellStyle name="Normal 83 4 2 3 4 7" xfId="9325" xr:uid="{00000000-0005-0000-0000-00004C9B0000}"/>
    <cellStyle name="Normal 83 4 2 3 4 7 2" xfId="33021" xr:uid="{00000000-0005-0000-0000-00004D9B0000}"/>
    <cellStyle name="Normal 83 4 2 3 4 8" xfId="7453" xr:uid="{00000000-0005-0000-0000-00004E9B0000}"/>
    <cellStyle name="Normal 83 4 2 3 4 8 2" xfId="29277" xr:uid="{00000000-0005-0000-0000-00004F9B0000}"/>
    <cellStyle name="Normal 83 4 2 3 4 9" xfId="5581" xr:uid="{00000000-0005-0000-0000-0000509B0000}"/>
    <cellStyle name="Normal 83 4 2 3 4 9 2" xfId="21721" xr:uid="{00000000-0005-0000-0000-0000519B0000}"/>
    <cellStyle name="Normal 83 4 2 3 5" xfId="2380" xr:uid="{00000000-0005-0000-0000-0000529B0000}"/>
    <cellStyle name="Normal 83 4 2 3 5 10" xfId="20392" xr:uid="{00000000-0005-0000-0000-0000539B0000}"/>
    <cellStyle name="Normal 83 4 2 3 5 2" xfId="13467" xr:uid="{00000000-0005-0000-0000-0000549B0000}"/>
    <cellStyle name="Normal 83 4 2 3 5 2 2" xfId="41095" xr:uid="{00000000-0005-0000-0000-0000559B0000}"/>
    <cellStyle name="Normal 83 4 2 3 5 2 3" xfId="37639" xr:uid="{00000000-0005-0000-0000-0000569B0000}"/>
    <cellStyle name="Normal 83 4 2 3 5 2 4" xfId="31692" xr:uid="{00000000-0005-0000-0000-0000579B0000}"/>
    <cellStyle name="Normal 83 4 2 3 5 2 5" xfId="25577" xr:uid="{00000000-0005-0000-0000-0000589B0000}"/>
    <cellStyle name="Normal 83 4 2 3 5 3" xfId="15838" xr:uid="{00000000-0005-0000-0000-0000599B0000}"/>
    <cellStyle name="Normal 83 4 2 3 5 3 2" xfId="43466" xr:uid="{00000000-0005-0000-0000-00005A9B0000}"/>
    <cellStyle name="Normal 83 4 2 3 5 3 3" xfId="27279" xr:uid="{00000000-0005-0000-0000-00005B9B0000}"/>
    <cellStyle name="Normal 83 4 2 3 5 4" xfId="10887" xr:uid="{00000000-0005-0000-0000-00005C9B0000}"/>
    <cellStyle name="Normal 83 4 2 3 5 4 2" xfId="38658" xr:uid="{00000000-0005-0000-0000-00005D9B0000}"/>
    <cellStyle name="Normal 83 4 2 3 5 4 3" xfId="24136" xr:uid="{00000000-0005-0000-0000-00005E9B0000}"/>
    <cellStyle name="Normal 83 4 2 3 5 5" xfId="18518" xr:uid="{00000000-0005-0000-0000-00005F9B0000}"/>
    <cellStyle name="Normal 83 4 2 3 5 5 2" xfId="36046" xr:uid="{00000000-0005-0000-0000-0000609B0000}"/>
    <cellStyle name="Normal 83 4 2 3 5 6" xfId="9868" xr:uid="{00000000-0005-0000-0000-0000619B0000}"/>
    <cellStyle name="Normal 83 4 2 3 5 6 2" xfId="33564" xr:uid="{00000000-0005-0000-0000-0000629B0000}"/>
    <cellStyle name="Normal 83 4 2 3 5 7" xfId="7996" xr:uid="{00000000-0005-0000-0000-0000639B0000}"/>
    <cellStyle name="Normal 83 4 2 3 5 7 2" xfId="29820" xr:uid="{00000000-0005-0000-0000-0000649B0000}"/>
    <cellStyle name="Normal 83 4 2 3 5 8" xfId="6124" xr:uid="{00000000-0005-0000-0000-0000659B0000}"/>
    <cellStyle name="Normal 83 4 2 3 5 8 2" xfId="22264" xr:uid="{00000000-0005-0000-0000-0000669B0000}"/>
    <cellStyle name="Normal 83 4 2 3 5 9" xfId="4252" xr:uid="{00000000-0005-0000-0000-0000679B0000}"/>
    <cellStyle name="Normal 83 4 2 3 6" xfId="1679" xr:uid="{00000000-0005-0000-0000-0000689B0000}"/>
    <cellStyle name="Normal 83 4 2 3 6 2" xfId="16336" xr:uid="{00000000-0005-0000-0000-0000699B0000}"/>
    <cellStyle name="Normal 83 4 2 3 6 2 2" xfId="43964" xr:uid="{00000000-0005-0000-0000-00006A9B0000}"/>
    <cellStyle name="Normal 83 4 2 3 6 2 3" xfId="30992" xr:uid="{00000000-0005-0000-0000-00006B9B0000}"/>
    <cellStyle name="Normal 83 4 2 3 6 2 4" xfId="26075" xr:uid="{00000000-0005-0000-0000-00006C9B0000}"/>
    <cellStyle name="Normal 83 4 2 3 6 3" xfId="13965" xr:uid="{00000000-0005-0000-0000-00006D9B0000}"/>
    <cellStyle name="Normal 83 4 2 3 6 3 2" xfId="41593" xr:uid="{00000000-0005-0000-0000-00006E9B0000}"/>
    <cellStyle name="Normal 83 4 2 3 6 3 3" xfId="27806" xr:uid="{00000000-0005-0000-0000-00006F9B0000}"/>
    <cellStyle name="Normal 83 4 2 3 6 4" xfId="17818" xr:uid="{00000000-0005-0000-0000-0000709B0000}"/>
    <cellStyle name="Normal 83 4 2 3 6 4 2" xfId="36573" xr:uid="{00000000-0005-0000-0000-0000719B0000}"/>
    <cellStyle name="Normal 83 4 2 3 6 4 3" xfId="23436" xr:uid="{00000000-0005-0000-0000-0000729B0000}"/>
    <cellStyle name="Normal 83 4 2 3 6 5" xfId="9168" xr:uid="{00000000-0005-0000-0000-0000739B0000}"/>
    <cellStyle name="Normal 83 4 2 3 6 5 2" xfId="32864" xr:uid="{00000000-0005-0000-0000-0000749B0000}"/>
    <cellStyle name="Normal 83 4 2 3 6 6" xfId="7296" xr:uid="{00000000-0005-0000-0000-0000759B0000}"/>
    <cellStyle name="Normal 83 4 2 3 6 6 2" xfId="29120" xr:uid="{00000000-0005-0000-0000-0000769B0000}"/>
    <cellStyle name="Normal 83 4 2 3 6 7" xfId="5424" xr:uid="{00000000-0005-0000-0000-0000779B0000}"/>
    <cellStyle name="Normal 83 4 2 3 6 7 2" xfId="21564" xr:uid="{00000000-0005-0000-0000-0000789B0000}"/>
    <cellStyle name="Normal 83 4 2 3 6 8" xfId="3552" xr:uid="{00000000-0005-0000-0000-0000799B0000}"/>
    <cellStyle name="Normal 83 4 2 3 6 9" xfId="19692" xr:uid="{00000000-0005-0000-0000-00007A9B0000}"/>
    <cellStyle name="Normal 83 4 2 3 7" xfId="1526" xr:uid="{00000000-0005-0000-0000-00007B9B0000}"/>
    <cellStyle name="Normal 83 4 2 3 7 2" xfId="14950" xr:uid="{00000000-0005-0000-0000-00007C9B0000}"/>
    <cellStyle name="Normal 83 4 2 3 7 2 2" xfId="42578" xr:uid="{00000000-0005-0000-0000-00007D9B0000}"/>
    <cellStyle name="Normal 83 4 2 3 7 2 3" xfId="30839" xr:uid="{00000000-0005-0000-0000-00007E9B0000}"/>
    <cellStyle name="Normal 83 4 2 3 7 2 4" xfId="28203" xr:uid="{00000000-0005-0000-0000-00007F9B0000}"/>
    <cellStyle name="Normal 83 4 2 3 7 3" xfId="12459" xr:uid="{00000000-0005-0000-0000-0000809B0000}"/>
    <cellStyle name="Normal 83 4 2 3 7 3 2" xfId="40206" xr:uid="{00000000-0005-0000-0000-0000819B0000}"/>
    <cellStyle name="Normal 83 4 2 3 7 3 3" xfId="23283" xr:uid="{00000000-0005-0000-0000-0000829B0000}"/>
    <cellStyle name="Normal 83 4 2 3 7 4" xfId="17665" xr:uid="{00000000-0005-0000-0000-0000839B0000}"/>
    <cellStyle name="Normal 83 4 2 3 7 4 2" xfId="35243" xr:uid="{00000000-0005-0000-0000-0000849B0000}"/>
    <cellStyle name="Normal 83 4 2 3 7 5" xfId="9015" xr:uid="{00000000-0005-0000-0000-0000859B0000}"/>
    <cellStyle name="Normal 83 4 2 3 7 5 2" xfId="32711" xr:uid="{00000000-0005-0000-0000-0000869B0000}"/>
    <cellStyle name="Normal 83 4 2 3 7 6" xfId="7143" xr:uid="{00000000-0005-0000-0000-0000879B0000}"/>
    <cellStyle name="Normal 83 4 2 3 7 6 2" xfId="28967" xr:uid="{00000000-0005-0000-0000-0000889B0000}"/>
    <cellStyle name="Normal 83 4 2 3 7 7" xfId="5271" xr:uid="{00000000-0005-0000-0000-0000899B0000}"/>
    <cellStyle name="Normal 83 4 2 3 7 7 2" xfId="21411" xr:uid="{00000000-0005-0000-0000-00008A9B0000}"/>
    <cellStyle name="Normal 83 4 2 3 7 8" xfId="3399" xr:uid="{00000000-0005-0000-0000-00008B9B0000}"/>
    <cellStyle name="Normal 83 4 2 3 7 9" xfId="19539" xr:uid="{00000000-0005-0000-0000-00008C9B0000}"/>
    <cellStyle name="Normal 83 4 2 3 8" xfId="11830" xr:uid="{00000000-0005-0000-0000-00008D9B0000}"/>
    <cellStyle name="Normal 83 4 2 3 8 2" xfId="39582" xr:uid="{00000000-0005-0000-0000-00008E9B0000}"/>
    <cellStyle name="Normal 83 4 2 3 8 3" xfId="36939" xr:uid="{00000000-0005-0000-0000-00008F9B0000}"/>
    <cellStyle name="Normal 83 4 2 3 8 4" xfId="30363" xr:uid="{00000000-0005-0000-0000-0000909B0000}"/>
    <cellStyle name="Normal 83 4 2 3 8 5" xfId="24689" xr:uid="{00000000-0005-0000-0000-0000919B0000}"/>
    <cellStyle name="Normal 83 4 2 3 9" xfId="14321" xr:uid="{00000000-0005-0000-0000-0000929B0000}"/>
    <cellStyle name="Normal 83 4 2 3 9 2" xfId="41949" xr:uid="{00000000-0005-0000-0000-0000939B0000}"/>
    <cellStyle name="Normal 83 4 2 3 9 3" xfId="34107" xr:uid="{00000000-0005-0000-0000-0000949B0000}"/>
    <cellStyle name="Normal 83 4 2 3 9 4" xfId="26475" xr:uid="{00000000-0005-0000-0000-0000959B0000}"/>
    <cellStyle name="Normal 83 4 2 4" xfId="1305" xr:uid="{00000000-0005-0000-0000-0000969B0000}"/>
    <cellStyle name="Normal 83 4 2 4 10" xfId="17444" xr:uid="{00000000-0005-0000-0000-0000979B0000}"/>
    <cellStyle name="Normal 83 4 2 4 10 2" xfId="35782" xr:uid="{00000000-0005-0000-0000-0000989B0000}"/>
    <cellStyle name="Normal 83 4 2 4 11" xfId="8794" xr:uid="{00000000-0005-0000-0000-0000999B0000}"/>
    <cellStyle name="Normal 83 4 2 4 11 2" xfId="32490" xr:uid="{00000000-0005-0000-0000-00009A9B0000}"/>
    <cellStyle name="Normal 83 4 2 4 12" xfId="6922" xr:uid="{00000000-0005-0000-0000-00009B9B0000}"/>
    <cellStyle name="Normal 83 4 2 4 12 2" xfId="28746" xr:uid="{00000000-0005-0000-0000-00009C9B0000}"/>
    <cellStyle name="Normal 83 4 2 4 13" xfId="5050" xr:uid="{00000000-0005-0000-0000-00009D9B0000}"/>
    <cellStyle name="Normal 83 4 2 4 13 2" xfId="21190" xr:uid="{00000000-0005-0000-0000-00009E9B0000}"/>
    <cellStyle name="Normal 83 4 2 4 14" xfId="3178" xr:uid="{00000000-0005-0000-0000-00009F9B0000}"/>
    <cellStyle name="Normal 83 4 2 4 15" xfId="19318" xr:uid="{00000000-0005-0000-0000-0000A09B0000}"/>
    <cellStyle name="Normal 83 4 2 4 2" xfId="2260" xr:uid="{00000000-0005-0000-0000-0000A19B0000}"/>
    <cellStyle name="Normal 83 4 2 4 2 10" xfId="4133" xr:uid="{00000000-0005-0000-0000-0000A29B0000}"/>
    <cellStyle name="Normal 83 4 2 4 2 11" xfId="20273" xr:uid="{00000000-0005-0000-0000-0000A39B0000}"/>
    <cellStyle name="Normal 83 4 2 4 2 2" xfId="2804" xr:uid="{00000000-0005-0000-0000-0000A49B0000}"/>
    <cellStyle name="Normal 83 4 2 4 2 2 2" xfId="16238" xr:uid="{00000000-0005-0000-0000-0000A59B0000}"/>
    <cellStyle name="Normal 83 4 2 4 2 2 2 2" xfId="43866" xr:uid="{00000000-0005-0000-0000-0000A69B0000}"/>
    <cellStyle name="Normal 83 4 2 4 2 2 2 3" xfId="38063" xr:uid="{00000000-0005-0000-0000-0000A79B0000}"/>
    <cellStyle name="Normal 83 4 2 4 2 2 2 4" xfId="32116" xr:uid="{00000000-0005-0000-0000-0000A89B0000}"/>
    <cellStyle name="Normal 83 4 2 4 2 2 2 5" xfId="25977" xr:uid="{00000000-0005-0000-0000-0000A99B0000}"/>
    <cellStyle name="Normal 83 4 2 4 2 2 3" xfId="13867" xr:uid="{00000000-0005-0000-0000-0000AA9B0000}"/>
    <cellStyle name="Normal 83 4 2 4 2 2 3 2" xfId="41495" xr:uid="{00000000-0005-0000-0000-0000AB9B0000}"/>
    <cellStyle name="Normal 83 4 2 4 2 2 3 3" xfId="27703" xr:uid="{00000000-0005-0000-0000-0000AC9B0000}"/>
    <cellStyle name="Normal 83 4 2 4 2 2 4" xfId="18942" xr:uid="{00000000-0005-0000-0000-0000AD9B0000}"/>
    <cellStyle name="Normal 83 4 2 4 2 2 4 2" xfId="36470" xr:uid="{00000000-0005-0000-0000-0000AE9B0000}"/>
    <cellStyle name="Normal 83 4 2 4 2 2 4 3" xfId="24560" xr:uid="{00000000-0005-0000-0000-0000AF9B0000}"/>
    <cellStyle name="Normal 83 4 2 4 2 2 5" xfId="10292" xr:uid="{00000000-0005-0000-0000-0000B09B0000}"/>
    <cellStyle name="Normal 83 4 2 4 2 2 5 2" xfId="33988" xr:uid="{00000000-0005-0000-0000-0000B19B0000}"/>
    <cellStyle name="Normal 83 4 2 4 2 2 6" xfId="8420" xr:uid="{00000000-0005-0000-0000-0000B29B0000}"/>
    <cellStyle name="Normal 83 4 2 4 2 2 6 2" xfId="30244" xr:uid="{00000000-0005-0000-0000-0000B39B0000}"/>
    <cellStyle name="Normal 83 4 2 4 2 2 7" xfId="6548" xr:uid="{00000000-0005-0000-0000-0000B49B0000}"/>
    <cellStyle name="Normal 83 4 2 4 2 2 7 2" xfId="22688" xr:uid="{00000000-0005-0000-0000-0000B59B0000}"/>
    <cellStyle name="Normal 83 4 2 4 2 2 8" xfId="4676" xr:uid="{00000000-0005-0000-0000-0000B69B0000}"/>
    <cellStyle name="Normal 83 4 2 4 2 2 9" xfId="20816" xr:uid="{00000000-0005-0000-0000-0000B79B0000}"/>
    <cellStyle name="Normal 83 4 2 4 2 3" xfId="13406" xr:uid="{00000000-0005-0000-0000-0000B89B0000}"/>
    <cellStyle name="Normal 83 4 2 4 2 3 2" xfId="41034" xr:uid="{00000000-0005-0000-0000-0000B99B0000}"/>
    <cellStyle name="Normal 83 4 2 4 2 3 3" xfId="37520" xr:uid="{00000000-0005-0000-0000-0000BA9B0000}"/>
    <cellStyle name="Normal 83 4 2 4 2 3 4" xfId="31573" xr:uid="{00000000-0005-0000-0000-0000BB9B0000}"/>
    <cellStyle name="Normal 83 4 2 4 2 3 5" xfId="25516" xr:uid="{00000000-0005-0000-0000-0000BC9B0000}"/>
    <cellStyle name="Normal 83 4 2 4 2 4" xfId="15777" xr:uid="{00000000-0005-0000-0000-0000BD9B0000}"/>
    <cellStyle name="Normal 83 4 2 4 2 4 2" xfId="43405" xr:uid="{00000000-0005-0000-0000-0000BE9B0000}"/>
    <cellStyle name="Normal 83 4 2 4 2 4 3" xfId="27213" xr:uid="{00000000-0005-0000-0000-0000BF9B0000}"/>
    <cellStyle name="Normal 83 4 2 4 2 5" xfId="11465" xr:uid="{00000000-0005-0000-0000-0000C09B0000}"/>
    <cellStyle name="Normal 83 4 2 4 2 5 2" xfId="39236" xr:uid="{00000000-0005-0000-0000-0000C19B0000}"/>
    <cellStyle name="Normal 83 4 2 4 2 5 3" xfId="24017" xr:uid="{00000000-0005-0000-0000-0000C29B0000}"/>
    <cellStyle name="Normal 83 4 2 4 2 6" xfId="18399" xr:uid="{00000000-0005-0000-0000-0000C39B0000}"/>
    <cellStyle name="Normal 83 4 2 4 2 6 2" xfId="35980" xr:uid="{00000000-0005-0000-0000-0000C49B0000}"/>
    <cellStyle name="Normal 83 4 2 4 2 7" xfId="9749" xr:uid="{00000000-0005-0000-0000-0000C59B0000}"/>
    <cellStyle name="Normal 83 4 2 4 2 7 2" xfId="33445" xr:uid="{00000000-0005-0000-0000-0000C69B0000}"/>
    <cellStyle name="Normal 83 4 2 4 2 8" xfId="7877" xr:uid="{00000000-0005-0000-0000-0000C79B0000}"/>
    <cellStyle name="Normal 83 4 2 4 2 8 2" xfId="29701" xr:uid="{00000000-0005-0000-0000-0000C89B0000}"/>
    <cellStyle name="Normal 83 4 2 4 2 9" xfId="6005" xr:uid="{00000000-0005-0000-0000-0000C99B0000}"/>
    <cellStyle name="Normal 83 4 2 4 2 9 2" xfId="22145" xr:uid="{00000000-0005-0000-0000-0000CA9B0000}"/>
    <cellStyle name="Normal 83 4 2 4 3" xfId="2481" xr:uid="{00000000-0005-0000-0000-0000CB9B0000}"/>
    <cellStyle name="Normal 83 4 2 4 3 10" xfId="20493" xr:uid="{00000000-0005-0000-0000-0000CC9B0000}"/>
    <cellStyle name="Normal 83 4 2 4 3 2" xfId="13554" xr:uid="{00000000-0005-0000-0000-0000CD9B0000}"/>
    <cellStyle name="Normal 83 4 2 4 3 2 2" xfId="41182" xr:uid="{00000000-0005-0000-0000-0000CE9B0000}"/>
    <cellStyle name="Normal 83 4 2 4 3 2 3" xfId="37740" xr:uid="{00000000-0005-0000-0000-0000CF9B0000}"/>
    <cellStyle name="Normal 83 4 2 4 3 2 4" xfId="31793" xr:uid="{00000000-0005-0000-0000-0000D09B0000}"/>
    <cellStyle name="Normal 83 4 2 4 3 2 5" xfId="25664" xr:uid="{00000000-0005-0000-0000-0000D19B0000}"/>
    <cellStyle name="Normal 83 4 2 4 3 3" xfId="15925" xr:uid="{00000000-0005-0000-0000-0000D29B0000}"/>
    <cellStyle name="Normal 83 4 2 4 3 3 2" xfId="43553" xr:uid="{00000000-0005-0000-0000-0000D39B0000}"/>
    <cellStyle name="Normal 83 4 2 4 3 3 3" xfId="27380" xr:uid="{00000000-0005-0000-0000-0000D49B0000}"/>
    <cellStyle name="Normal 83 4 2 4 3 4" xfId="11142" xr:uid="{00000000-0005-0000-0000-0000D59B0000}"/>
    <cellStyle name="Normal 83 4 2 4 3 4 2" xfId="38913" xr:uid="{00000000-0005-0000-0000-0000D69B0000}"/>
    <cellStyle name="Normal 83 4 2 4 3 4 3" xfId="24237" xr:uid="{00000000-0005-0000-0000-0000D79B0000}"/>
    <cellStyle name="Normal 83 4 2 4 3 5" xfId="18619" xr:uid="{00000000-0005-0000-0000-0000D89B0000}"/>
    <cellStyle name="Normal 83 4 2 4 3 5 2" xfId="36147" xr:uid="{00000000-0005-0000-0000-0000D99B0000}"/>
    <cellStyle name="Normal 83 4 2 4 3 6" xfId="9969" xr:uid="{00000000-0005-0000-0000-0000DA9B0000}"/>
    <cellStyle name="Normal 83 4 2 4 3 6 2" xfId="33665" xr:uid="{00000000-0005-0000-0000-0000DB9B0000}"/>
    <cellStyle name="Normal 83 4 2 4 3 7" xfId="8097" xr:uid="{00000000-0005-0000-0000-0000DC9B0000}"/>
    <cellStyle name="Normal 83 4 2 4 3 7 2" xfId="29921" xr:uid="{00000000-0005-0000-0000-0000DD9B0000}"/>
    <cellStyle name="Normal 83 4 2 4 3 8" xfId="6225" xr:uid="{00000000-0005-0000-0000-0000DE9B0000}"/>
    <cellStyle name="Normal 83 4 2 4 3 8 2" xfId="22365" xr:uid="{00000000-0005-0000-0000-0000DF9B0000}"/>
    <cellStyle name="Normal 83 4 2 4 3 9" xfId="4353" xr:uid="{00000000-0005-0000-0000-0000E09B0000}"/>
    <cellStyle name="Normal 83 4 2 4 4" xfId="1937" xr:uid="{00000000-0005-0000-0000-0000E19B0000}"/>
    <cellStyle name="Normal 83 4 2 4 4 2" xfId="16566" xr:uid="{00000000-0005-0000-0000-0000E29B0000}"/>
    <cellStyle name="Normal 83 4 2 4 4 2 2" xfId="44194" xr:uid="{00000000-0005-0000-0000-0000E39B0000}"/>
    <cellStyle name="Normal 83 4 2 4 4 2 3" xfId="31250" xr:uid="{00000000-0005-0000-0000-0000E49B0000}"/>
    <cellStyle name="Normal 83 4 2 4 4 2 4" xfId="26305" xr:uid="{00000000-0005-0000-0000-0000E59B0000}"/>
    <cellStyle name="Normal 83 4 2 4 4 3" xfId="14195" xr:uid="{00000000-0005-0000-0000-0000E69B0000}"/>
    <cellStyle name="Normal 83 4 2 4 4 3 2" xfId="41823" xr:uid="{00000000-0005-0000-0000-0000E79B0000}"/>
    <cellStyle name="Normal 83 4 2 4 4 3 3" xfId="28046" xr:uid="{00000000-0005-0000-0000-0000E89B0000}"/>
    <cellStyle name="Normal 83 4 2 4 4 4" xfId="18076" xr:uid="{00000000-0005-0000-0000-0000E99B0000}"/>
    <cellStyle name="Normal 83 4 2 4 4 4 2" xfId="36813" xr:uid="{00000000-0005-0000-0000-0000EA9B0000}"/>
    <cellStyle name="Normal 83 4 2 4 4 4 3" xfId="23694" xr:uid="{00000000-0005-0000-0000-0000EB9B0000}"/>
    <cellStyle name="Normal 83 4 2 4 4 5" xfId="9426" xr:uid="{00000000-0005-0000-0000-0000EC9B0000}"/>
    <cellStyle name="Normal 83 4 2 4 4 5 2" xfId="33122" xr:uid="{00000000-0005-0000-0000-0000ED9B0000}"/>
    <cellStyle name="Normal 83 4 2 4 4 6" xfId="7554" xr:uid="{00000000-0005-0000-0000-0000EE9B0000}"/>
    <cellStyle name="Normal 83 4 2 4 4 6 2" xfId="29378" xr:uid="{00000000-0005-0000-0000-0000EF9B0000}"/>
    <cellStyle name="Normal 83 4 2 4 4 7" xfId="5682" xr:uid="{00000000-0005-0000-0000-0000F09B0000}"/>
    <cellStyle name="Normal 83 4 2 4 4 7 2" xfId="21822" xr:uid="{00000000-0005-0000-0000-0000F19B0000}"/>
    <cellStyle name="Normal 83 4 2 4 4 8" xfId="3810" xr:uid="{00000000-0005-0000-0000-0000F29B0000}"/>
    <cellStyle name="Normal 83 4 2 4 4 9" xfId="19950" xr:uid="{00000000-0005-0000-0000-0000F39B0000}"/>
    <cellStyle name="Normal 83 4 2 4 5" xfId="13032" xr:uid="{00000000-0005-0000-0000-0000F49B0000}"/>
    <cellStyle name="Normal 83 4 2 4 5 2" xfId="15428" xr:uid="{00000000-0005-0000-0000-0000F59B0000}"/>
    <cellStyle name="Normal 83 4 2 4 5 2 2" xfId="43056" xr:uid="{00000000-0005-0000-0000-0000F69B0000}"/>
    <cellStyle name="Normal 83 4 2 4 5 2 3" xfId="34874" xr:uid="{00000000-0005-0000-0000-0000F79B0000}"/>
    <cellStyle name="Normal 83 4 2 4 5 3" xfId="40684" xr:uid="{00000000-0005-0000-0000-0000F89B0000}"/>
    <cellStyle name="Normal 83 4 2 4 5 4" xfId="37197" xr:uid="{00000000-0005-0000-0000-0000F99B0000}"/>
    <cellStyle name="Normal 83 4 2 4 5 5" xfId="30618" xr:uid="{00000000-0005-0000-0000-0000FA9B0000}"/>
    <cellStyle name="Normal 83 4 2 4 5 6" xfId="25167" xr:uid="{00000000-0005-0000-0000-0000FB9B0000}"/>
    <cellStyle name="Normal 83 4 2 4 6" xfId="12238" xr:uid="{00000000-0005-0000-0000-0000FC9B0000}"/>
    <cellStyle name="Normal 83 4 2 4 6 2" xfId="39985" xr:uid="{00000000-0005-0000-0000-0000FD9B0000}"/>
    <cellStyle name="Normal 83 4 2 4 6 3" xfId="34515" xr:uid="{00000000-0005-0000-0000-0000FE9B0000}"/>
    <cellStyle name="Normal 83 4 2 4 6 4" xfId="27015" xr:uid="{00000000-0005-0000-0000-0000FF9B0000}"/>
    <cellStyle name="Normal 83 4 2 4 7" xfId="14729" xr:uid="{00000000-0005-0000-0000-0000009C0000}"/>
    <cellStyle name="Normal 83 4 2 4 7 2" xfId="42357" xr:uid="{00000000-0005-0000-0000-0000019C0000}"/>
    <cellStyle name="Normal 83 4 2 4 7 3" xfId="23062" xr:uid="{00000000-0005-0000-0000-0000029C0000}"/>
    <cellStyle name="Normal 83 4 2 4 8" xfId="16949" xr:uid="{00000000-0005-0000-0000-0000039C0000}"/>
    <cellStyle name="Normal 83 4 2 4 8 2" xfId="44577" xr:uid="{00000000-0005-0000-0000-0000049C0000}"/>
    <cellStyle name="Normal 83 4 2 4 9" xfId="10666" xr:uid="{00000000-0005-0000-0000-0000059C0000}"/>
    <cellStyle name="Normal 83 4 2 4 9 2" xfId="38437" xr:uid="{00000000-0005-0000-0000-0000069C0000}"/>
    <cellStyle name="Normal 83 4 2 5" xfId="1152" xr:uid="{00000000-0005-0000-0000-0000079C0000}"/>
    <cellStyle name="Normal 83 4 2 5 10" xfId="8641" xr:uid="{00000000-0005-0000-0000-0000089C0000}"/>
    <cellStyle name="Normal 83 4 2 5 10 2" xfId="32337" xr:uid="{00000000-0005-0000-0000-0000099C0000}"/>
    <cellStyle name="Normal 83 4 2 5 11" xfId="6769" xr:uid="{00000000-0005-0000-0000-00000A9C0000}"/>
    <cellStyle name="Normal 83 4 2 5 11 2" xfId="28593" xr:uid="{00000000-0005-0000-0000-00000B9C0000}"/>
    <cellStyle name="Normal 83 4 2 5 12" xfId="4897" xr:uid="{00000000-0005-0000-0000-00000C9C0000}"/>
    <cellStyle name="Normal 83 4 2 5 12 2" xfId="21037" xr:uid="{00000000-0005-0000-0000-00000D9C0000}"/>
    <cellStyle name="Normal 83 4 2 5 13" xfId="3025" xr:uid="{00000000-0005-0000-0000-00000E9C0000}"/>
    <cellStyle name="Normal 83 4 2 5 14" xfId="19165" xr:uid="{00000000-0005-0000-0000-00000F9C0000}"/>
    <cellStyle name="Normal 83 4 2 5 2" xfId="2651" xr:uid="{00000000-0005-0000-0000-0000109C0000}"/>
    <cellStyle name="Normal 83 4 2 5 2 10" xfId="20663" xr:uid="{00000000-0005-0000-0000-0000119C0000}"/>
    <cellStyle name="Normal 83 4 2 5 2 2" xfId="13716" xr:uid="{00000000-0005-0000-0000-0000129C0000}"/>
    <cellStyle name="Normal 83 4 2 5 2 2 2" xfId="41344" xr:uid="{00000000-0005-0000-0000-0000139C0000}"/>
    <cellStyle name="Normal 83 4 2 5 2 2 3" xfId="37910" xr:uid="{00000000-0005-0000-0000-0000149C0000}"/>
    <cellStyle name="Normal 83 4 2 5 2 2 4" xfId="31963" xr:uid="{00000000-0005-0000-0000-0000159C0000}"/>
    <cellStyle name="Normal 83 4 2 5 2 2 5" xfId="25826" xr:uid="{00000000-0005-0000-0000-0000169C0000}"/>
    <cellStyle name="Normal 83 4 2 5 2 3" xfId="16087" xr:uid="{00000000-0005-0000-0000-0000179C0000}"/>
    <cellStyle name="Normal 83 4 2 5 2 3 2" xfId="43715" xr:uid="{00000000-0005-0000-0000-0000189C0000}"/>
    <cellStyle name="Normal 83 4 2 5 2 3 3" xfId="27550" xr:uid="{00000000-0005-0000-0000-0000199C0000}"/>
    <cellStyle name="Normal 83 4 2 5 2 4" xfId="11516" xr:uid="{00000000-0005-0000-0000-00001A9C0000}"/>
    <cellStyle name="Normal 83 4 2 5 2 4 2" xfId="39287" xr:uid="{00000000-0005-0000-0000-00001B9C0000}"/>
    <cellStyle name="Normal 83 4 2 5 2 4 3" xfId="24407" xr:uid="{00000000-0005-0000-0000-00001C9C0000}"/>
    <cellStyle name="Normal 83 4 2 5 2 5" xfId="18789" xr:uid="{00000000-0005-0000-0000-00001D9C0000}"/>
    <cellStyle name="Normal 83 4 2 5 2 5 2" xfId="36317" xr:uid="{00000000-0005-0000-0000-00001E9C0000}"/>
    <cellStyle name="Normal 83 4 2 5 2 6" xfId="10139" xr:uid="{00000000-0005-0000-0000-00001F9C0000}"/>
    <cellStyle name="Normal 83 4 2 5 2 6 2" xfId="33835" xr:uid="{00000000-0005-0000-0000-0000209C0000}"/>
    <cellStyle name="Normal 83 4 2 5 2 7" xfId="8267" xr:uid="{00000000-0005-0000-0000-0000219C0000}"/>
    <cellStyle name="Normal 83 4 2 5 2 7 2" xfId="30091" xr:uid="{00000000-0005-0000-0000-0000229C0000}"/>
    <cellStyle name="Normal 83 4 2 5 2 8" xfId="6395" xr:uid="{00000000-0005-0000-0000-0000239C0000}"/>
    <cellStyle name="Normal 83 4 2 5 2 8 2" xfId="22535" xr:uid="{00000000-0005-0000-0000-0000249C0000}"/>
    <cellStyle name="Normal 83 4 2 5 2 9" xfId="4523" xr:uid="{00000000-0005-0000-0000-0000259C0000}"/>
    <cellStyle name="Normal 83 4 2 5 3" xfId="2107" xr:uid="{00000000-0005-0000-0000-0000269C0000}"/>
    <cellStyle name="Normal 83 4 2 5 3 10" xfId="20120" xr:uid="{00000000-0005-0000-0000-0000279C0000}"/>
    <cellStyle name="Normal 83 4 2 5 3 2" xfId="14224" xr:uid="{00000000-0005-0000-0000-0000289C0000}"/>
    <cellStyle name="Normal 83 4 2 5 3 2 2" xfId="41852" xr:uid="{00000000-0005-0000-0000-0000299C0000}"/>
    <cellStyle name="Normal 83 4 2 5 3 2 3" xfId="31420" xr:uid="{00000000-0005-0000-0000-00002A9C0000}"/>
    <cellStyle name="Normal 83 4 2 5 3 2 4" xfId="26334" xr:uid="{00000000-0005-0000-0000-00002B9C0000}"/>
    <cellStyle name="Normal 83 4 2 5 3 3" xfId="16595" xr:uid="{00000000-0005-0000-0000-00002C9C0000}"/>
    <cellStyle name="Normal 83 4 2 5 3 3 2" xfId="44223" xr:uid="{00000000-0005-0000-0000-00002D9C0000}"/>
    <cellStyle name="Normal 83 4 2 5 3 3 3" xfId="28075" xr:uid="{00000000-0005-0000-0000-00002E9C0000}"/>
    <cellStyle name="Normal 83 4 2 5 3 4" xfId="10989" xr:uid="{00000000-0005-0000-0000-00002F9C0000}"/>
    <cellStyle name="Normal 83 4 2 5 3 4 2" xfId="38760" xr:uid="{00000000-0005-0000-0000-0000309C0000}"/>
    <cellStyle name="Normal 83 4 2 5 3 4 3" xfId="23864" xr:uid="{00000000-0005-0000-0000-0000319C0000}"/>
    <cellStyle name="Normal 83 4 2 5 3 5" xfId="18246" xr:uid="{00000000-0005-0000-0000-0000329C0000}"/>
    <cellStyle name="Normal 83 4 2 5 3 5 2" xfId="36842" xr:uid="{00000000-0005-0000-0000-0000339C0000}"/>
    <cellStyle name="Normal 83 4 2 5 3 6" xfId="9596" xr:uid="{00000000-0005-0000-0000-0000349C0000}"/>
    <cellStyle name="Normal 83 4 2 5 3 6 2" xfId="33292" xr:uid="{00000000-0005-0000-0000-0000359C0000}"/>
    <cellStyle name="Normal 83 4 2 5 3 7" xfId="7724" xr:uid="{00000000-0005-0000-0000-0000369C0000}"/>
    <cellStyle name="Normal 83 4 2 5 3 7 2" xfId="29548" xr:uid="{00000000-0005-0000-0000-0000379C0000}"/>
    <cellStyle name="Normal 83 4 2 5 3 8" xfId="5852" xr:uid="{00000000-0005-0000-0000-0000389C0000}"/>
    <cellStyle name="Normal 83 4 2 5 3 8 2" xfId="21992" xr:uid="{00000000-0005-0000-0000-0000399C0000}"/>
    <cellStyle name="Normal 83 4 2 5 3 9" xfId="3980" xr:uid="{00000000-0005-0000-0000-00003A9C0000}"/>
    <cellStyle name="Normal 83 4 2 5 4" xfId="13143" xr:uid="{00000000-0005-0000-0000-00003B9C0000}"/>
    <cellStyle name="Normal 83 4 2 5 4 2" xfId="15533" xr:uid="{00000000-0005-0000-0000-00003C9C0000}"/>
    <cellStyle name="Normal 83 4 2 5 4 2 2" xfId="43161" xr:uid="{00000000-0005-0000-0000-00003D9C0000}"/>
    <cellStyle name="Normal 83 4 2 5 4 2 3" xfId="34903" xr:uid="{00000000-0005-0000-0000-00003E9C0000}"/>
    <cellStyle name="Normal 83 4 2 5 4 3" xfId="40789" xr:uid="{00000000-0005-0000-0000-00003F9C0000}"/>
    <cellStyle name="Normal 83 4 2 5 4 4" xfId="37367" xr:uid="{00000000-0005-0000-0000-0000409C0000}"/>
    <cellStyle name="Normal 83 4 2 5 4 5" xfId="30465" xr:uid="{00000000-0005-0000-0000-0000419C0000}"/>
    <cellStyle name="Normal 83 4 2 5 4 6" xfId="25272" xr:uid="{00000000-0005-0000-0000-0000429C0000}"/>
    <cellStyle name="Normal 83 4 2 5 5" xfId="12085" xr:uid="{00000000-0005-0000-0000-0000439C0000}"/>
    <cellStyle name="Normal 83 4 2 5 5 2" xfId="39832" xr:uid="{00000000-0005-0000-0000-0000449C0000}"/>
    <cellStyle name="Normal 83 4 2 5 5 3" xfId="34362" xr:uid="{00000000-0005-0000-0000-0000459C0000}"/>
    <cellStyle name="Normal 83 4 2 5 5 4" xfId="27044" xr:uid="{00000000-0005-0000-0000-0000469C0000}"/>
    <cellStyle name="Normal 83 4 2 5 6" xfId="14576" xr:uid="{00000000-0005-0000-0000-0000479C0000}"/>
    <cellStyle name="Normal 83 4 2 5 6 2" xfId="42204" xr:uid="{00000000-0005-0000-0000-0000489C0000}"/>
    <cellStyle name="Normal 83 4 2 5 6 3" xfId="22909" xr:uid="{00000000-0005-0000-0000-0000499C0000}"/>
    <cellStyle name="Normal 83 4 2 5 7" xfId="16796" xr:uid="{00000000-0005-0000-0000-00004A9C0000}"/>
    <cellStyle name="Normal 83 4 2 5 7 2" xfId="44424" xr:uid="{00000000-0005-0000-0000-00004B9C0000}"/>
    <cellStyle name="Normal 83 4 2 5 8" xfId="10513" xr:uid="{00000000-0005-0000-0000-00004C9C0000}"/>
    <cellStyle name="Normal 83 4 2 5 8 2" xfId="38284" xr:uid="{00000000-0005-0000-0000-00004D9C0000}"/>
    <cellStyle name="Normal 83 4 2 5 9" xfId="17291" xr:uid="{00000000-0005-0000-0000-00004E9C0000}"/>
    <cellStyle name="Normal 83 4 2 5 9 2" xfId="35811" xr:uid="{00000000-0005-0000-0000-00004F9C0000}"/>
    <cellStyle name="Normal 83 4 2 6" xfId="1785" xr:uid="{00000000-0005-0000-0000-0000509C0000}"/>
    <cellStyle name="Normal 83 4 2 6 10" xfId="3658" xr:uid="{00000000-0005-0000-0000-0000519C0000}"/>
    <cellStyle name="Normal 83 4 2 6 11" xfId="19798" xr:uid="{00000000-0005-0000-0000-0000529C0000}"/>
    <cellStyle name="Normal 83 4 2 6 2" xfId="12920" xr:uid="{00000000-0005-0000-0000-0000539C0000}"/>
    <cellStyle name="Normal 83 4 2 6 2 2" xfId="15343" xr:uid="{00000000-0005-0000-0000-0000549C0000}"/>
    <cellStyle name="Normal 83 4 2 6 2 2 2" xfId="42971" xr:uid="{00000000-0005-0000-0000-0000559C0000}"/>
    <cellStyle name="Normal 83 4 2 6 2 3" xfId="40599" xr:uid="{00000000-0005-0000-0000-0000569C0000}"/>
    <cellStyle name="Normal 83 4 2 6 2 4" xfId="37045" xr:uid="{00000000-0005-0000-0000-0000579C0000}"/>
    <cellStyle name="Normal 83 4 2 6 2 5" xfId="31098" xr:uid="{00000000-0005-0000-0000-0000589C0000}"/>
    <cellStyle name="Normal 83 4 2 6 2 6" xfId="25082" xr:uid="{00000000-0005-0000-0000-0000599C0000}"/>
    <cellStyle name="Normal 83 4 2 6 3" xfId="11932" xr:uid="{00000000-0005-0000-0000-00005A9C0000}"/>
    <cellStyle name="Normal 83 4 2 6 3 2" xfId="39679" xr:uid="{00000000-0005-0000-0000-00005B9C0000}"/>
    <cellStyle name="Normal 83 4 2 6 3 3" xfId="34209" xr:uid="{00000000-0005-0000-0000-00005C9C0000}"/>
    <cellStyle name="Normal 83 4 2 6 3 4" xfId="26744" xr:uid="{00000000-0005-0000-0000-00005D9C0000}"/>
    <cellStyle name="Normal 83 4 2 6 4" xfId="14423" xr:uid="{00000000-0005-0000-0000-00005E9C0000}"/>
    <cellStyle name="Normal 83 4 2 6 4 2" xfId="42051" xr:uid="{00000000-0005-0000-0000-00005F9C0000}"/>
    <cellStyle name="Normal 83 4 2 6 4 3" xfId="23542" xr:uid="{00000000-0005-0000-0000-0000609C0000}"/>
    <cellStyle name="Normal 83 4 2 6 5" xfId="11312" xr:uid="{00000000-0005-0000-0000-0000619C0000}"/>
    <cellStyle name="Normal 83 4 2 6 5 2" xfId="39083" xr:uid="{00000000-0005-0000-0000-0000629C0000}"/>
    <cellStyle name="Normal 83 4 2 6 6" xfId="17924" xr:uid="{00000000-0005-0000-0000-0000639C0000}"/>
    <cellStyle name="Normal 83 4 2 6 6 2" xfId="35512" xr:uid="{00000000-0005-0000-0000-0000649C0000}"/>
    <cellStyle name="Normal 83 4 2 6 7" xfId="9274" xr:uid="{00000000-0005-0000-0000-0000659C0000}"/>
    <cellStyle name="Normal 83 4 2 6 7 2" xfId="32970" xr:uid="{00000000-0005-0000-0000-0000669C0000}"/>
    <cellStyle name="Normal 83 4 2 6 8" xfId="7402" xr:uid="{00000000-0005-0000-0000-0000679C0000}"/>
    <cellStyle name="Normal 83 4 2 6 8 2" xfId="29226" xr:uid="{00000000-0005-0000-0000-0000689C0000}"/>
    <cellStyle name="Normal 83 4 2 6 9" xfId="5530" xr:uid="{00000000-0005-0000-0000-0000699C0000}"/>
    <cellStyle name="Normal 83 4 2 6 9 2" xfId="21670" xr:uid="{00000000-0005-0000-0000-00006A9C0000}"/>
    <cellStyle name="Normal 83 4 2 7" xfId="2329" xr:uid="{00000000-0005-0000-0000-00006B9C0000}"/>
    <cellStyle name="Normal 83 4 2 7 10" xfId="20341" xr:uid="{00000000-0005-0000-0000-00006C9C0000}"/>
    <cellStyle name="Normal 83 4 2 7 2" xfId="12749" xr:uid="{00000000-0005-0000-0000-00006D9C0000}"/>
    <cellStyle name="Normal 83 4 2 7 2 2" xfId="40478" xr:uid="{00000000-0005-0000-0000-00006E9C0000}"/>
    <cellStyle name="Normal 83 4 2 7 2 3" xfId="37588" xr:uid="{00000000-0005-0000-0000-00006F9C0000}"/>
    <cellStyle name="Normal 83 4 2 7 2 4" xfId="31641" xr:uid="{00000000-0005-0000-0000-0000709C0000}"/>
    <cellStyle name="Normal 83 4 2 7 2 5" xfId="24961" xr:uid="{00000000-0005-0000-0000-0000719C0000}"/>
    <cellStyle name="Normal 83 4 2 7 3" xfId="15222" xr:uid="{00000000-0005-0000-0000-0000729C0000}"/>
    <cellStyle name="Normal 83 4 2 7 3 2" xfId="42850" xr:uid="{00000000-0005-0000-0000-0000739C0000}"/>
    <cellStyle name="Normal 83 4 2 7 3 3" xfId="26582" xr:uid="{00000000-0005-0000-0000-0000749C0000}"/>
    <cellStyle name="Normal 83 4 2 7 4" xfId="10836" xr:uid="{00000000-0005-0000-0000-0000759C0000}"/>
    <cellStyle name="Normal 83 4 2 7 4 2" xfId="38607" xr:uid="{00000000-0005-0000-0000-0000769C0000}"/>
    <cellStyle name="Normal 83 4 2 7 4 3" xfId="24085" xr:uid="{00000000-0005-0000-0000-0000779C0000}"/>
    <cellStyle name="Normal 83 4 2 7 5" xfId="18467" xr:uid="{00000000-0005-0000-0000-0000789C0000}"/>
    <cellStyle name="Normal 83 4 2 7 5 2" xfId="35350" xr:uid="{00000000-0005-0000-0000-0000799C0000}"/>
    <cellStyle name="Normal 83 4 2 7 6" xfId="9817" xr:uid="{00000000-0005-0000-0000-00007A9C0000}"/>
    <cellStyle name="Normal 83 4 2 7 6 2" xfId="33513" xr:uid="{00000000-0005-0000-0000-00007B9C0000}"/>
    <cellStyle name="Normal 83 4 2 7 7" xfId="7945" xr:uid="{00000000-0005-0000-0000-00007C9C0000}"/>
    <cellStyle name="Normal 83 4 2 7 7 2" xfId="29769" xr:uid="{00000000-0005-0000-0000-00007D9C0000}"/>
    <cellStyle name="Normal 83 4 2 7 8" xfId="6073" xr:uid="{00000000-0005-0000-0000-00007E9C0000}"/>
    <cellStyle name="Normal 83 4 2 7 8 2" xfId="22213" xr:uid="{00000000-0005-0000-0000-00007F9C0000}"/>
    <cellStyle name="Normal 83 4 2 7 9" xfId="4201" xr:uid="{00000000-0005-0000-0000-0000809C0000}"/>
    <cellStyle name="Normal 83 4 2 8" xfId="1628" xr:uid="{00000000-0005-0000-0000-0000819C0000}"/>
    <cellStyle name="Normal 83 4 2 8 2" xfId="16306" xr:uid="{00000000-0005-0000-0000-0000829C0000}"/>
    <cellStyle name="Normal 83 4 2 8 2 2" xfId="43934" xr:uid="{00000000-0005-0000-0000-0000839C0000}"/>
    <cellStyle name="Normal 83 4 2 8 2 3" xfId="30941" xr:uid="{00000000-0005-0000-0000-0000849C0000}"/>
    <cellStyle name="Normal 83 4 2 8 2 4" xfId="26045" xr:uid="{00000000-0005-0000-0000-0000859C0000}"/>
    <cellStyle name="Normal 83 4 2 8 3" xfId="13935" xr:uid="{00000000-0005-0000-0000-0000869C0000}"/>
    <cellStyle name="Normal 83 4 2 8 3 2" xfId="41563" xr:uid="{00000000-0005-0000-0000-0000879C0000}"/>
    <cellStyle name="Normal 83 4 2 8 3 3" xfId="27776" xr:uid="{00000000-0005-0000-0000-0000889C0000}"/>
    <cellStyle name="Normal 83 4 2 8 4" xfId="17767" xr:uid="{00000000-0005-0000-0000-0000899C0000}"/>
    <cellStyle name="Normal 83 4 2 8 4 2" xfId="36543" xr:uid="{00000000-0005-0000-0000-00008A9C0000}"/>
    <cellStyle name="Normal 83 4 2 8 4 3" xfId="23385" xr:uid="{00000000-0005-0000-0000-00008B9C0000}"/>
    <cellStyle name="Normal 83 4 2 8 5" xfId="9117" xr:uid="{00000000-0005-0000-0000-00008C9C0000}"/>
    <cellStyle name="Normal 83 4 2 8 5 2" xfId="32813" xr:uid="{00000000-0005-0000-0000-00008D9C0000}"/>
    <cellStyle name="Normal 83 4 2 8 6" xfId="7245" xr:uid="{00000000-0005-0000-0000-00008E9C0000}"/>
    <cellStyle name="Normal 83 4 2 8 6 2" xfId="29069" xr:uid="{00000000-0005-0000-0000-00008F9C0000}"/>
    <cellStyle name="Normal 83 4 2 8 7" xfId="5373" xr:uid="{00000000-0005-0000-0000-0000909C0000}"/>
    <cellStyle name="Normal 83 4 2 8 7 2" xfId="21513" xr:uid="{00000000-0005-0000-0000-0000919C0000}"/>
    <cellStyle name="Normal 83 4 2 8 8" xfId="3501" xr:uid="{00000000-0005-0000-0000-0000929C0000}"/>
    <cellStyle name="Normal 83 4 2 8 9" xfId="19641" xr:uid="{00000000-0005-0000-0000-0000939C0000}"/>
    <cellStyle name="Normal 83 4 2 9" xfId="1475" xr:uid="{00000000-0005-0000-0000-0000949C0000}"/>
    <cellStyle name="Normal 83 4 2 9 2" xfId="14899" xr:uid="{00000000-0005-0000-0000-0000959C0000}"/>
    <cellStyle name="Normal 83 4 2 9 2 2" xfId="42527" xr:uid="{00000000-0005-0000-0000-0000969C0000}"/>
    <cellStyle name="Normal 83 4 2 9 2 3" xfId="30788" xr:uid="{00000000-0005-0000-0000-0000979C0000}"/>
    <cellStyle name="Normal 83 4 2 9 2 4" xfId="28357" xr:uid="{00000000-0005-0000-0000-0000989C0000}"/>
    <cellStyle name="Normal 83 4 2 9 3" xfId="12408" xr:uid="{00000000-0005-0000-0000-0000999C0000}"/>
    <cellStyle name="Normal 83 4 2 9 3 2" xfId="40155" xr:uid="{00000000-0005-0000-0000-00009A9C0000}"/>
    <cellStyle name="Normal 83 4 2 9 3 3" xfId="23232" xr:uid="{00000000-0005-0000-0000-00009B9C0000}"/>
    <cellStyle name="Normal 83 4 2 9 4" xfId="17614" xr:uid="{00000000-0005-0000-0000-00009C9C0000}"/>
    <cellStyle name="Normal 83 4 2 9 4 2" xfId="35192" xr:uid="{00000000-0005-0000-0000-00009D9C0000}"/>
    <cellStyle name="Normal 83 4 2 9 5" xfId="8964" xr:uid="{00000000-0005-0000-0000-00009E9C0000}"/>
    <cellStyle name="Normal 83 4 2 9 5 2" xfId="32660" xr:uid="{00000000-0005-0000-0000-00009F9C0000}"/>
    <cellStyle name="Normal 83 4 2 9 6" xfId="7092" xr:uid="{00000000-0005-0000-0000-0000A09C0000}"/>
    <cellStyle name="Normal 83 4 2 9 6 2" xfId="28916" xr:uid="{00000000-0005-0000-0000-0000A19C0000}"/>
    <cellStyle name="Normal 83 4 2 9 7" xfId="5220" xr:uid="{00000000-0005-0000-0000-0000A29C0000}"/>
    <cellStyle name="Normal 83 4 2 9 7 2" xfId="21360" xr:uid="{00000000-0005-0000-0000-0000A39C0000}"/>
    <cellStyle name="Normal 83 4 2 9 8" xfId="3348" xr:uid="{00000000-0005-0000-0000-0000A49C0000}"/>
    <cellStyle name="Normal 83 4 2 9 9" xfId="19488" xr:uid="{00000000-0005-0000-0000-0000A59C0000}"/>
    <cellStyle name="Normal 83 4 20" xfId="12909" xr:uid="{00000000-0005-0000-0000-0000A69C0000}"/>
    <cellStyle name="Normal 83 4 21" xfId="12675" xr:uid="{00000000-0005-0000-0000-0000A79C0000}"/>
    <cellStyle name="Normal 83 4 21 2" xfId="15153" xr:uid="{00000000-0005-0000-0000-0000A89C0000}"/>
    <cellStyle name="Normal 83 4 21 2 2" xfId="42781" xr:uid="{00000000-0005-0000-0000-0000A99C0000}"/>
    <cellStyle name="Normal 83 4 21 3" xfId="40409" xr:uid="{00000000-0005-0000-0000-0000AA9C0000}"/>
    <cellStyle name="Normal 83 4 21 4" xfId="34719" xr:uid="{00000000-0005-0000-0000-0000AB9C0000}"/>
    <cellStyle name="Normal 83 4 21 5" xfId="24892" xr:uid="{00000000-0005-0000-0000-0000AC9C0000}"/>
    <cellStyle name="Normal 83 4 22" xfId="12391" xr:uid="{00000000-0005-0000-0000-0000AD9C0000}"/>
    <cellStyle name="Normal 83 4 22 2" xfId="14882" xr:uid="{00000000-0005-0000-0000-0000AE9C0000}"/>
    <cellStyle name="Normal 83 4 22 2 2" xfId="42510" xr:uid="{00000000-0005-0000-0000-0000AF9C0000}"/>
    <cellStyle name="Normal 83 4 22 3" xfId="40138" xr:uid="{00000000-0005-0000-0000-0000B09C0000}"/>
    <cellStyle name="Normal 83 4 22 4" xfId="34668" xr:uid="{00000000-0005-0000-0000-0000B19C0000}"/>
    <cellStyle name="Normal 83 4 22 5" xfId="24618" xr:uid="{00000000-0005-0000-0000-0000B29C0000}"/>
    <cellStyle name="Normal 83 4 23" xfId="11762" xr:uid="{00000000-0005-0000-0000-0000B39C0000}"/>
    <cellStyle name="Normal 83 4 23 2" xfId="39515" xr:uid="{00000000-0005-0000-0000-0000B49C0000}"/>
    <cellStyle name="Normal 83 4 23 3" xfId="34039" xr:uid="{00000000-0005-0000-0000-0000B59C0000}"/>
    <cellStyle name="Normal 83 4 23 4" xfId="26392" xr:uid="{00000000-0005-0000-0000-0000B69C0000}"/>
    <cellStyle name="Normal 83 4 24" xfId="14253" xr:uid="{00000000-0005-0000-0000-0000B79C0000}"/>
    <cellStyle name="Normal 83 4 24 2" xfId="41881" xr:uid="{00000000-0005-0000-0000-0000B89C0000}"/>
    <cellStyle name="Normal 83 4 24 3" xfId="22739" xr:uid="{00000000-0005-0000-0000-0000B99C0000}"/>
    <cellStyle name="Normal 83 4 25" xfId="16626" xr:uid="{00000000-0005-0000-0000-0000BA9C0000}"/>
    <cellStyle name="Normal 83 4 25 2" xfId="44254" xr:uid="{00000000-0005-0000-0000-0000BB9C0000}"/>
    <cellStyle name="Normal 83 4 26" xfId="10343" xr:uid="{00000000-0005-0000-0000-0000BC9C0000}"/>
    <cellStyle name="Normal 83 4 26 2" xfId="38114" xr:uid="{00000000-0005-0000-0000-0000BD9C0000}"/>
    <cellStyle name="Normal 83 4 27" xfId="17121" xr:uid="{00000000-0005-0000-0000-0000BE9C0000}"/>
    <cellStyle name="Normal 83 4 27 2" xfId="35022" xr:uid="{00000000-0005-0000-0000-0000BF9C0000}"/>
    <cellStyle name="Normal 83 4 28" xfId="8471" xr:uid="{00000000-0005-0000-0000-0000C09C0000}"/>
    <cellStyle name="Normal 83 4 28 2" xfId="32167" xr:uid="{00000000-0005-0000-0000-0000C19C0000}"/>
    <cellStyle name="Normal 83 4 29" xfId="6599" xr:uid="{00000000-0005-0000-0000-0000C29C0000}"/>
    <cellStyle name="Normal 83 4 29 2" xfId="28423" xr:uid="{00000000-0005-0000-0000-0000C39C0000}"/>
    <cellStyle name="Normal 83 4 3" xfId="1012" xr:uid="{00000000-0005-0000-0000-0000C49C0000}"/>
    <cellStyle name="Normal 83 4 3 10" xfId="11796" xr:uid="{00000000-0005-0000-0000-0000C59C0000}"/>
    <cellStyle name="Normal 83 4 3 10 2" xfId="39549" xr:uid="{00000000-0005-0000-0000-0000C69C0000}"/>
    <cellStyle name="Normal 83 4 3 10 3" xfId="36905" xr:uid="{00000000-0005-0000-0000-0000C79C0000}"/>
    <cellStyle name="Normal 83 4 3 10 4" xfId="30329" xr:uid="{00000000-0005-0000-0000-0000C89C0000}"/>
    <cellStyle name="Normal 83 4 3 10 5" xfId="24655" xr:uid="{00000000-0005-0000-0000-0000C99C0000}"/>
    <cellStyle name="Normal 83 4 3 11" xfId="14287" xr:uid="{00000000-0005-0000-0000-0000CA9C0000}"/>
    <cellStyle name="Normal 83 4 3 11 2" xfId="41915" xr:uid="{00000000-0005-0000-0000-0000CB9C0000}"/>
    <cellStyle name="Normal 83 4 3 11 3" xfId="34073" xr:uid="{00000000-0005-0000-0000-0000CC9C0000}"/>
    <cellStyle name="Normal 83 4 3 11 4" xfId="26441" xr:uid="{00000000-0005-0000-0000-0000CD9C0000}"/>
    <cellStyle name="Normal 83 4 3 12" xfId="16660" xr:uid="{00000000-0005-0000-0000-0000CE9C0000}"/>
    <cellStyle name="Normal 83 4 3 12 2" xfId="44288" xr:uid="{00000000-0005-0000-0000-0000CF9C0000}"/>
    <cellStyle name="Normal 83 4 3 12 3" xfId="22773" xr:uid="{00000000-0005-0000-0000-0000D09C0000}"/>
    <cellStyle name="Normal 83 4 3 13" xfId="10377" xr:uid="{00000000-0005-0000-0000-0000D19C0000}"/>
    <cellStyle name="Normal 83 4 3 13 2" xfId="38148" xr:uid="{00000000-0005-0000-0000-0000D29C0000}"/>
    <cellStyle name="Normal 83 4 3 14" xfId="17155" xr:uid="{00000000-0005-0000-0000-0000D39C0000}"/>
    <cellStyle name="Normal 83 4 3 14 2" xfId="35056" xr:uid="{00000000-0005-0000-0000-0000D49C0000}"/>
    <cellStyle name="Normal 83 4 3 15" xfId="8505" xr:uid="{00000000-0005-0000-0000-0000D59C0000}"/>
    <cellStyle name="Normal 83 4 3 15 2" xfId="32201" xr:uid="{00000000-0005-0000-0000-0000D69C0000}"/>
    <cellStyle name="Normal 83 4 3 16" xfId="6633" xr:uid="{00000000-0005-0000-0000-0000D79C0000}"/>
    <cellStyle name="Normal 83 4 3 16 2" xfId="28457" xr:uid="{00000000-0005-0000-0000-0000D89C0000}"/>
    <cellStyle name="Normal 83 4 3 17" xfId="4761" xr:uid="{00000000-0005-0000-0000-0000D99C0000}"/>
    <cellStyle name="Normal 83 4 3 17 2" xfId="20901" xr:uid="{00000000-0005-0000-0000-0000DA9C0000}"/>
    <cellStyle name="Normal 83 4 3 18" xfId="2889" xr:uid="{00000000-0005-0000-0000-0000DB9C0000}"/>
    <cellStyle name="Normal 83 4 3 19" xfId="19029" xr:uid="{00000000-0005-0000-0000-0000DC9C0000}"/>
    <cellStyle name="Normal 83 4 3 2" xfId="1118" xr:uid="{00000000-0005-0000-0000-0000DD9C0000}"/>
    <cellStyle name="Normal 83 4 3 2 10" xfId="16762" xr:uid="{00000000-0005-0000-0000-0000DE9C0000}"/>
    <cellStyle name="Normal 83 4 3 2 10 2" xfId="44390" xr:uid="{00000000-0005-0000-0000-0000DF9C0000}"/>
    <cellStyle name="Normal 83 4 3 2 10 3" xfId="22875" xr:uid="{00000000-0005-0000-0000-0000E09C0000}"/>
    <cellStyle name="Normal 83 4 3 2 11" xfId="10479" xr:uid="{00000000-0005-0000-0000-0000E19C0000}"/>
    <cellStyle name="Normal 83 4 3 2 11 2" xfId="38250" xr:uid="{00000000-0005-0000-0000-0000E29C0000}"/>
    <cellStyle name="Normal 83 4 3 2 12" xfId="17257" xr:uid="{00000000-0005-0000-0000-0000E39C0000}"/>
    <cellStyle name="Normal 83 4 3 2 12 2" xfId="35158" xr:uid="{00000000-0005-0000-0000-0000E49C0000}"/>
    <cellStyle name="Normal 83 4 3 2 13" xfId="8607" xr:uid="{00000000-0005-0000-0000-0000E59C0000}"/>
    <cellStyle name="Normal 83 4 3 2 13 2" xfId="32303" xr:uid="{00000000-0005-0000-0000-0000E69C0000}"/>
    <cellStyle name="Normal 83 4 3 2 14" xfId="6735" xr:uid="{00000000-0005-0000-0000-0000E79C0000}"/>
    <cellStyle name="Normal 83 4 3 2 14 2" xfId="28559" xr:uid="{00000000-0005-0000-0000-0000E89C0000}"/>
    <cellStyle name="Normal 83 4 3 2 15" xfId="4863" xr:uid="{00000000-0005-0000-0000-0000E99C0000}"/>
    <cellStyle name="Normal 83 4 3 2 15 2" xfId="21003" xr:uid="{00000000-0005-0000-0000-0000EA9C0000}"/>
    <cellStyle name="Normal 83 4 3 2 16" xfId="2991" xr:uid="{00000000-0005-0000-0000-0000EB9C0000}"/>
    <cellStyle name="Normal 83 4 3 2 17" xfId="19131" xr:uid="{00000000-0005-0000-0000-0000EC9C0000}"/>
    <cellStyle name="Normal 83 4 3 2 2" xfId="1441" xr:uid="{00000000-0005-0000-0000-0000ED9C0000}"/>
    <cellStyle name="Normal 83 4 3 2 2 10" xfId="7058" xr:uid="{00000000-0005-0000-0000-0000EE9C0000}"/>
    <cellStyle name="Normal 83 4 3 2 2 10 2" xfId="28882" xr:uid="{00000000-0005-0000-0000-0000EF9C0000}"/>
    <cellStyle name="Normal 83 4 3 2 2 11" xfId="5186" xr:uid="{00000000-0005-0000-0000-0000F09C0000}"/>
    <cellStyle name="Normal 83 4 3 2 2 11 2" xfId="21326" xr:uid="{00000000-0005-0000-0000-0000F19C0000}"/>
    <cellStyle name="Normal 83 4 3 2 2 12" xfId="3314" xr:uid="{00000000-0005-0000-0000-0000F29C0000}"/>
    <cellStyle name="Normal 83 4 3 2 2 13" xfId="19454" xr:uid="{00000000-0005-0000-0000-0000F39C0000}"/>
    <cellStyle name="Normal 83 4 3 2 2 2" xfId="2617" xr:uid="{00000000-0005-0000-0000-0000F49C0000}"/>
    <cellStyle name="Normal 83 4 3 2 2 2 10" xfId="20629" xr:uid="{00000000-0005-0000-0000-0000F59C0000}"/>
    <cellStyle name="Normal 83 4 3 2 2 2 2" xfId="13690" xr:uid="{00000000-0005-0000-0000-0000F69C0000}"/>
    <cellStyle name="Normal 83 4 3 2 2 2 2 2" xfId="41318" xr:uid="{00000000-0005-0000-0000-0000F79C0000}"/>
    <cellStyle name="Normal 83 4 3 2 2 2 2 3" xfId="37876" xr:uid="{00000000-0005-0000-0000-0000F89C0000}"/>
    <cellStyle name="Normal 83 4 3 2 2 2 2 4" xfId="31929" xr:uid="{00000000-0005-0000-0000-0000F99C0000}"/>
    <cellStyle name="Normal 83 4 3 2 2 2 2 5" xfId="25800" xr:uid="{00000000-0005-0000-0000-0000FA9C0000}"/>
    <cellStyle name="Normal 83 4 3 2 2 2 3" xfId="16061" xr:uid="{00000000-0005-0000-0000-0000FB9C0000}"/>
    <cellStyle name="Normal 83 4 3 2 2 2 3 2" xfId="43689" xr:uid="{00000000-0005-0000-0000-0000FC9C0000}"/>
    <cellStyle name="Normal 83 4 3 2 2 2 3 3" xfId="27516" xr:uid="{00000000-0005-0000-0000-0000FD9C0000}"/>
    <cellStyle name="Normal 83 4 3 2 2 2 4" xfId="11644" xr:uid="{00000000-0005-0000-0000-0000FE9C0000}"/>
    <cellStyle name="Normal 83 4 3 2 2 2 4 2" xfId="39407" xr:uid="{00000000-0005-0000-0000-0000FF9C0000}"/>
    <cellStyle name="Normal 83 4 3 2 2 2 4 3" xfId="24373" xr:uid="{00000000-0005-0000-0000-0000009D0000}"/>
    <cellStyle name="Normal 83 4 3 2 2 2 5" xfId="18755" xr:uid="{00000000-0005-0000-0000-0000019D0000}"/>
    <cellStyle name="Normal 83 4 3 2 2 2 5 2" xfId="36283" xr:uid="{00000000-0005-0000-0000-0000029D0000}"/>
    <cellStyle name="Normal 83 4 3 2 2 2 6" xfId="10105" xr:uid="{00000000-0005-0000-0000-0000039D0000}"/>
    <cellStyle name="Normal 83 4 3 2 2 2 6 2" xfId="33801" xr:uid="{00000000-0005-0000-0000-0000049D0000}"/>
    <cellStyle name="Normal 83 4 3 2 2 2 7" xfId="8233" xr:uid="{00000000-0005-0000-0000-0000059D0000}"/>
    <cellStyle name="Normal 83 4 3 2 2 2 7 2" xfId="30057" xr:uid="{00000000-0005-0000-0000-0000069D0000}"/>
    <cellStyle name="Normal 83 4 3 2 2 2 8" xfId="6361" xr:uid="{00000000-0005-0000-0000-0000079D0000}"/>
    <cellStyle name="Normal 83 4 3 2 2 2 8 2" xfId="22501" xr:uid="{00000000-0005-0000-0000-0000089D0000}"/>
    <cellStyle name="Normal 83 4 3 2 2 2 9" xfId="4489" xr:uid="{00000000-0005-0000-0000-0000099D0000}"/>
    <cellStyle name="Normal 83 4 3 2 2 3" xfId="2073" xr:uid="{00000000-0005-0000-0000-00000A9D0000}"/>
    <cellStyle name="Normal 83 4 3 2 2 3 10" xfId="20086" xr:uid="{00000000-0005-0000-0000-00000B9D0000}"/>
    <cellStyle name="Normal 83 4 3 2 2 3 2" xfId="13105" xr:uid="{00000000-0005-0000-0000-00000C9D0000}"/>
    <cellStyle name="Normal 83 4 3 2 2 3 2 2" xfId="40753" xr:uid="{00000000-0005-0000-0000-00000D9D0000}"/>
    <cellStyle name="Normal 83 4 3 2 2 3 2 3" xfId="31386" xr:uid="{00000000-0005-0000-0000-00000E9D0000}"/>
    <cellStyle name="Normal 83 4 3 2 2 3 2 4" xfId="26414" xr:uid="{00000000-0005-0000-0000-00000F9D0000}"/>
    <cellStyle name="Normal 83 4 3 2 2 3 3" xfId="15497" xr:uid="{00000000-0005-0000-0000-0000109D0000}"/>
    <cellStyle name="Normal 83 4 3 2 2 3 3 2" xfId="43125" xr:uid="{00000000-0005-0000-0000-0000119D0000}"/>
    <cellStyle name="Normal 83 4 3 2 2 3 3 3" xfId="23830" xr:uid="{00000000-0005-0000-0000-0000129D0000}"/>
    <cellStyle name="Normal 83 4 3 2 2 3 4" xfId="11278" xr:uid="{00000000-0005-0000-0000-0000139D0000}"/>
    <cellStyle name="Normal 83 4 3 2 2 3 4 2" xfId="39049" xr:uid="{00000000-0005-0000-0000-0000149D0000}"/>
    <cellStyle name="Normal 83 4 3 2 2 3 5" xfId="18212" xr:uid="{00000000-0005-0000-0000-0000159D0000}"/>
    <cellStyle name="Normal 83 4 3 2 2 3 5 2" xfId="37333" xr:uid="{00000000-0005-0000-0000-0000169D0000}"/>
    <cellStyle name="Normal 83 4 3 2 2 3 6" xfId="9562" xr:uid="{00000000-0005-0000-0000-0000179D0000}"/>
    <cellStyle name="Normal 83 4 3 2 2 3 6 2" xfId="33258" xr:uid="{00000000-0005-0000-0000-0000189D0000}"/>
    <cellStyle name="Normal 83 4 3 2 2 3 7" xfId="7690" xr:uid="{00000000-0005-0000-0000-0000199D0000}"/>
    <cellStyle name="Normal 83 4 3 2 2 3 7 2" xfId="29514" xr:uid="{00000000-0005-0000-0000-00001A9D0000}"/>
    <cellStyle name="Normal 83 4 3 2 2 3 8" xfId="5818" xr:uid="{00000000-0005-0000-0000-00001B9D0000}"/>
    <cellStyle name="Normal 83 4 3 2 2 3 8 2" xfId="21958" xr:uid="{00000000-0005-0000-0000-00001C9D0000}"/>
    <cellStyle name="Normal 83 4 3 2 2 3 9" xfId="3946" xr:uid="{00000000-0005-0000-0000-00001D9D0000}"/>
    <cellStyle name="Normal 83 4 3 2 2 4" xfId="12374" xr:uid="{00000000-0005-0000-0000-00001E9D0000}"/>
    <cellStyle name="Normal 83 4 3 2 2 4 2" xfId="40121" xr:uid="{00000000-0005-0000-0000-00001F9D0000}"/>
    <cellStyle name="Normal 83 4 3 2 2 4 3" xfId="30754" xr:uid="{00000000-0005-0000-0000-0000209D0000}"/>
    <cellStyle name="Normal 83 4 3 2 2 4 4" xfId="25236" xr:uid="{00000000-0005-0000-0000-0000219D0000}"/>
    <cellStyle name="Normal 83 4 3 2 2 5" xfId="14865" xr:uid="{00000000-0005-0000-0000-0000229D0000}"/>
    <cellStyle name="Normal 83 4 3 2 2 5 2" xfId="42493" xr:uid="{00000000-0005-0000-0000-0000239D0000}"/>
    <cellStyle name="Normal 83 4 3 2 2 5 3" xfId="34651" xr:uid="{00000000-0005-0000-0000-0000249D0000}"/>
    <cellStyle name="Normal 83 4 3 2 2 5 4" xfId="26894" xr:uid="{00000000-0005-0000-0000-0000259D0000}"/>
    <cellStyle name="Normal 83 4 3 2 2 6" xfId="17085" xr:uid="{00000000-0005-0000-0000-0000269D0000}"/>
    <cellStyle name="Normal 83 4 3 2 2 6 2" xfId="44713" xr:uid="{00000000-0005-0000-0000-0000279D0000}"/>
    <cellStyle name="Normal 83 4 3 2 2 6 3" xfId="23198" xr:uid="{00000000-0005-0000-0000-0000289D0000}"/>
    <cellStyle name="Normal 83 4 3 2 2 7" xfId="10802" xr:uid="{00000000-0005-0000-0000-0000299D0000}"/>
    <cellStyle name="Normal 83 4 3 2 2 7 2" xfId="38573" xr:uid="{00000000-0005-0000-0000-00002A9D0000}"/>
    <cellStyle name="Normal 83 4 3 2 2 8" xfId="17580" xr:uid="{00000000-0005-0000-0000-00002B9D0000}"/>
    <cellStyle name="Normal 83 4 3 2 2 8 2" xfId="35662" xr:uid="{00000000-0005-0000-0000-00002C9D0000}"/>
    <cellStyle name="Normal 83 4 3 2 2 9" xfId="8930" xr:uid="{00000000-0005-0000-0000-00002D9D0000}"/>
    <cellStyle name="Normal 83 4 3 2 2 9 2" xfId="32626" xr:uid="{00000000-0005-0000-0000-00002E9D0000}"/>
    <cellStyle name="Normal 83 4 3 2 3" xfId="1271" xr:uid="{00000000-0005-0000-0000-00002F9D0000}"/>
    <cellStyle name="Normal 83 4 3 2 3 10" xfId="6888" xr:uid="{00000000-0005-0000-0000-0000309D0000}"/>
    <cellStyle name="Normal 83 4 3 2 3 10 2" xfId="28712" xr:uid="{00000000-0005-0000-0000-0000319D0000}"/>
    <cellStyle name="Normal 83 4 3 2 3 11" xfId="5016" xr:uid="{00000000-0005-0000-0000-0000329D0000}"/>
    <cellStyle name="Normal 83 4 3 2 3 11 2" xfId="21156" xr:uid="{00000000-0005-0000-0000-0000339D0000}"/>
    <cellStyle name="Normal 83 4 3 2 3 12" xfId="3144" xr:uid="{00000000-0005-0000-0000-0000349D0000}"/>
    <cellStyle name="Normal 83 4 3 2 3 13" xfId="19284" xr:uid="{00000000-0005-0000-0000-0000359D0000}"/>
    <cellStyle name="Normal 83 4 3 2 3 2" xfId="2770" xr:uid="{00000000-0005-0000-0000-0000369D0000}"/>
    <cellStyle name="Normal 83 4 3 2 3 2 10" xfId="20782" xr:uid="{00000000-0005-0000-0000-0000379D0000}"/>
    <cellStyle name="Normal 83 4 3 2 3 2 2" xfId="13835" xr:uid="{00000000-0005-0000-0000-0000389D0000}"/>
    <cellStyle name="Normal 83 4 3 2 3 2 2 2" xfId="41463" xr:uid="{00000000-0005-0000-0000-0000399D0000}"/>
    <cellStyle name="Normal 83 4 3 2 3 2 2 3" xfId="38029" xr:uid="{00000000-0005-0000-0000-00003A9D0000}"/>
    <cellStyle name="Normal 83 4 3 2 3 2 2 4" xfId="32082" xr:uid="{00000000-0005-0000-0000-00003B9D0000}"/>
    <cellStyle name="Normal 83 4 3 2 3 2 2 5" xfId="25945" xr:uid="{00000000-0005-0000-0000-00003C9D0000}"/>
    <cellStyle name="Normal 83 4 3 2 3 2 3" xfId="16206" xr:uid="{00000000-0005-0000-0000-00003D9D0000}"/>
    <cellStyle name="Normal 83 4 3 2 3 2 3 2" xfId="43834" xr:uid="{00000000-0005-0000-0000-00003E9D0000}"/>
    <cellStyle name="Normal 83 4 3 2 3 2 3 3" xfId="27669" xr:uid="{00000000-0005-0000-0000-00003F9D0000}"/>
    <cellStyle name="Normal 83 4 3 2 3 2 4" xfId="11108" xr:uid="{00000000-0005-0000-0000-0000409D0000}"/>
    <cellStyle name="Normal 83 4 3 2 3 2 4 2" xfId="38879" xr:uid="{00000000-0005-0000-0000-0000419D0000}"/>
    <cellStyle name="Normal 83 4 3 2 3 2 4 3" xfId="24526" xr:uid="{00000000-0005-0000-0000-0000429D0000}"/>
    <cellStyle name="Normal 83 4 3 2 3 2 5" xfId="18908" xr:uid="{00000000-0005-0000-0000-0000439D0000}"/>
    <cellStyle name="Normal 83 4 3 2 3 2 5 2" xfId="36436" xr:uid="{00000000-0005-0000-0000-0000449D0000}"/>
    <cellStyle name="Normal 83 4 3 2 3 2 6" xfId="10258" xr:uid="{00000000-0005-0000-0000-0000459D0000}"/>
    <cellStyle name="Normal 83 4 3 2 3 2 6 2" xfId="33954" xr:uid="{00000000-0005-0000-0000-0000469D0000}"/>
    <cellStyle name="Normal 83 4 3 2 3 2 7" xfId="8386" xr:uid="{00000000-0005-0000-0000-0000479D0000}"/>
    <cellStyle name="Normal 83 4 3 2 3 2 7 2" xfId="30210" xr:uid="{00000000-0005-0000-0000-0000489D0000}"/>
    <cellStyle name="Normal 83 4 3 2 3 2 8" xfId="6514" xr:uid="{00000000-0005-0000-0000-0000499D0000}"/>
    <cellStyle name="Normal 83 4 3 2 3 2 8 2" xfId="22654" xr:uid="{00000000-0005-0000-0000-00004A9D0000}"/>
    <cellStyle name="Normal 83 4 3 2 3 2 9" xfId="4642" xr:uid="{00000000-0005-0000-0000-00004B9D0000}"/>
    <cellStyle name="Normal 83 4 3 2 3 3" xfId="2226" xr:uid="{00000000-0005-0000-0000-00004C9D0000}"/>
    <cellStyle name="Normal 83 4 3 2 3 3 2" xfId="15030" xr:uid="{00000000-0005-0000-0000-00004D9D0000}"/>
    <cellStyle name="Normal 83 4 3 2 3 3 2 2" xfId="42658" xr:uid="{00000000-0005-0000-0000-00004E9D0000}"/>
    <cellStyle name="Normal 83 4 3 2 3 3 2 3" xfId="31539" xr:uid="{00000000-0005-0000-0000-00004F9D0000}"/>
    <cellStyle name="Normal 83 4 3 2 3 3 2 4" xfId="26425" xr:uid="{00000000-0005-0000-0000-0000509D0000}"/>
    <cellStyle name="Normal 83 4 3 2 3 3 3" xfId="12540" xr:uid="{00000000-0005-0000-0000-0000519D0000}"/>
    <cellStyle name="Normal 83 4 3 2 3 3 3 2" xfId="40286" xr:uid="{00000000-0005-0000-0000-0000529D0000}"/>
    <cellStyle name="Normal 83 4 3 2 3 3 3 3" xfId="23983" xr:uid="{00000000-0005-0000-0000-0000539D0000}"/>
    <cellStyle name="Normal 83 4 3 2 3 3 4" xfId="18365" xr:uid="{00000000-0005-0000-0000-0000549D0000}"/>
    <cellStyle name="Normal 83 4 3 2 3 3 4 2" xfId="37486" xr:uid="{00000000-0005-0000-0000-0000559D0000}"/>
    <cellStyle name="Normal 83 4 3 2 3 3 5" xfId="9715" xr:uid="{00000000-0005-0000-0000-0000569D0000}"/>
    <cellStyle name="Normal 83 4 3 2 3 3 5 2" xfId="33411" xr:uid="{00000000-0005-0000-0000-0000579D0000}"/>
    <cellStyle name="Normal 83 4 3 2 3 3 6" xfId="7843" xr:uid="{00000000-0005-0000-0000-0000589D0000}"/>
    <cellStyle name="Normal 83 4 3 2 3 3 6 2" xfId="29667" xr:uid="{00000000-0005-0000-0000-0000599D0000}"/>
    <cellStyle name="Normal 83 4 3 2 3 3 7" xfId="5971" xr:uid="{00000000-0005-0000-0000-00005A9D0000}"/>
    <cellStyle name="Normal 83 4 3 2 3 3 7 2" xfId="22111" xr:uid="{00000000-0005-0000-0000-00005B9D0000}"/>
    <cellStyle name="Normal 83 4 3 2 3 3 8" xfId="4099" xr:uid="{00000000-0005-0000-0000-00005C9D0000}"/>
    <cellStyle name="Normal 83 4 3 2 3 3 9" xfId="20239" xr:uid="{00000000-0005-0000-0000-00005D9D0000}"/>
    <cellStyle name="Normal 83 4 3 2 3 4" xfId="12204" xr:uid="{00000000-0005-0000-0000-00005E9D0000}"/>
    <cellStyle name="Normal 83 4 3 2 3 4 2" xfId="39951" xr:uid="{00000000-0005-0000-0000-00005F9D0000}"/>
    <cellStyle name="Normal 83 4 3 2 3 4 3" xfId="30584" xr:uid="{00000000-0005-0000-0000-0000609D0000}"/>
    <cellStyle name="Normal 83 4 3 2 3 4 4" xfId="24769" xr:uid="{00000000-0005-0000-0000-0000619D0000}"/>
    <cellStyle name="Normal 83 4 3 2 3 5" xfId="14695" xr:uid="{00000000-0005-0000-0000-0000629D0000}"/>
    <cellStyle name="Normal 83 4 3 2 3 5 2" xfId="42323" xr:uid="{00000000-0005-0000-0000-0000639D0000}"/>
    <cellStyle name="Normal 83 4 3 2 3 5 3" xfId="34481" xr:uid="{00000000-0005-0000-0000-0000649D0000}"/>
    <cellStyle name="Normal 83 4 3 2 3 5 4" xfId="26703" xr:uid="{00000000-0005-0000-0000-0000659D0000}"/>
    <cellStyle name="Normal 83 4 3 2 3 6" xfId="16915" xr:uid="{00000000-0005-0000-0000-0000669D0000}"/>
    <cellStyle name="Normal 83 4 3 2 3 6 2" xfId="44543" xr:uid="{00000000-0005-0000-0000-0000679D0000}"/>
    <cellStyle name="Normal 83 4 3 2 3 6 3" xfId="23028" xr:uid="{00000000-0005-0000-0000-0000689D0000}"/>
    <cellStyle name="Normal 83 4 3 2 3 7" xfId="10632" xr:uid="{00000000-0005-0000-0000-0000699D0000}"/>
    <cellStyle name="Normal 83 4 3 2 3 7 2" xfId="38403" xr:uid="{00000000-0005-0000-0000-00006A9D0000}"/>
    <cellStyle name="Normal 83 4 3 2 3 8" xfId="17410" xr:uid="{00000000-0005-0000-0000-00006B9D0000}"/>
    <cellStyle name="Normal 83 4 3 2 3 8 2" xfId="35471" xr:uid="{00000000-0005-0000-0000-00006C9D0000}"/>
    <cellStyle name="Normal 83 4 3 2 3 9" xfId="8760" xr:uid="{00000000-0005-0000-0000-00006D9D0000}"/>
    <cellStyle name="Normal 83 4 3 2 3 9 2" xfId="32456" xr:uid="{00000000-0005-0000-0000-00006E9D0000}"/>
    <cellStyle name="Normal 83 4 3 2 4" xfId="1904" xr:uid="{00000000-0005-0000-0000-00006F9D0000}"/>
    <cellStyle name="Normal 83 4 3 2 4 10" xfId="3777" xr:uid="{00000000-0005-0000-0000-0000709D0000}"/>
    <cellStyle name="Normal 83 4 3 2 4 11" xfId="19917" xr:uid="{00000000-0005-0000-0000-0000719D0000}"/>
    <cellStyle name="Normal 83 4 3 2 4 2" xfId="13346" xr:uid="{00000000-0005-0000-0000-0000729D0000}"/>
    <cellStyle name="Normal 83 4 3 2 4 2 2" xfId="15717" xr:uid="{00000000-0005-0000-0000-0000739D0000}"/>
    <cellStyle name="Normal 83 4 3 2 4 2 2 2" xfId="43345" xr:uid="{00000000-0005-0000-0000-0000749D0000}"/>
    <cellStyle name="Normal 83 4 3 2 4 2 3" xfId="40974" xr:uid="{00000000-0005-0000-0000-0000759D0000}"/>
    <cellStyle name="Normal 83 4 3 2 4 2 4" xfId="37164" xr:uid="{00000000-0005-0000-0000-0000769D0000}"/>
    <cellStyle name="Normal 83 4 3 2 4 2 5" xfId="31217" xr:uid="{00000000-0005-0000-0000-0000779D0000}"/>
    <cellStyle name="Normal 83 4 3 2 4 2 6" xfId="25456" xr:uid="{00000000-0005-0000-0000-0000789D0000}"/>
    <cellStyle name="Normal 83 4 3 2 4 3" xfId="12051" xr:uid="{00000000-0005-0000-0000-0000799D0000}"/>
    <cellStyle name="Normal 83 4 3 2 4 3 2" xfId="39798" xr:uid="{00000000-0005-0000-0000-00007A9D0000}"/>
    <cellStyle name="Normal 83 4 3 2 4 3 3" xfId="34328" xr:uid="{00000000-0005-0000-0000-00007B9D0000}"/>
    <cellStyle name="Normal 83 4 3 2 4 3 4" xfId="27127" xr:uid="{00000000-0005-0000-0000-00007C9D0000}"/>
    <cellStyle name="Normal 83 4 3 2 4 4" xfId="14542" xr:uid="{00000000-0005-0000-0000-00007D9D0000}"/>
    <cellStyle name="Normal 83 4 3 2 4 4 2" xfId="42170" xr:uid="{00000000-0005-0000-0000-00007E9D0000}"/>
    <cellStyle name="Normal 83 4 3 2 4 4 3" xfId="23661" xr:uid="{00000000-0005-0000-0000-00007F9D0000}"/>
    <cellStyle name="Normal 83 4 3 2 4 5" xfId="11431" xr:uid="{00000000-0005-0000-0000-0000809D0000}"/>
    <cellStyle name="Normal 83 4 3 2 4 5 2" xfId="39202" xr:uid="{00000000-0005-0000-0000-0000819D0000}"/>
    <cellStyle name="Normal 83 4 3 2 4 6" xfId="18043" xr:uid="{00000000-0005-0000-0000-0000829D0000}"/>
    <cellStyle name="Normal 83 4 3 2 4 6 2" xfId="35894" xr:uid="{00000000-0005-0000-0000-0000839D0000}"/>
    <cellStyle name="Normal 83 4 3 2 4 7" xfId="9393" xr:uid="{00000000-0005-0000-0000-0000849D0000}"/>
    <cellStyle name="Normal 83 4 3 2 4 7 2" xfId="33089" xr:uid="{00000000-0005-0000-0000-0000859D0000}"/>
    <cellStyle name="Normal 83 4 3 2 4 8" xfId="7521" xr:uid="{00000000-0005-0000-0000-0000869D0000}"/>
    <cellStyle name="Normal 83 4 3 2 4 8 2" xfId="29345" xr:uid="{00000000-0005-0000-0000-0000879D0000}"/>
    <cellStyle name="Normal 83 4 3 2 4 9" xfId="5649" xr:uid="{00000000-0005-0000-0000-0000889D0000}"/>
    <cellStyle name="Normal 83 4 3 2 4 9 2" xfId="21789" xr:uid="{00000000-0005-0000-0000-0000899D0000}"/>
    <cellStyle name="Normal 83 4 3 2 5" xfId="2448" xr:uid="{00000000-0005-0000-0000-00008A9D0000}"/>
    <cellStyle name="Normal 83 4 3 2 5 10" xfId="20460" xr:uid="{00000000-0005-0000-0000-00008B9D0000}"/>
    <cellStyle name="Normal 83 4 3 2 5 2" xfId="13535" xr:uid="{00000000-0005-0000-0000-00008C9D0000}"/>
    <cellStyle name="Normal 83 4 3 2 5 2 2" xfId="41163" xr:uid="{00000000-0005-0000-0000-00008D9D0000}"/>
    <cellStyle name="Normal 83 4 3 2 5 2 3" xfId="37707" xr:uid="{00000000-0005-0000-0000-00008E9D0000}"/>
    <cellStyle name="Normal 83 4 3 2 5 2 4" xfId="31760" xr:uid="{00000000-0005-0000-0000-00008F9D0000}"/>
    <cellStyle name="Normal 83 4 3 2 5 2 5" xfId="25645" xr:uid="{00000000-0005-0000-0000-0000909D0000}"/>
    <cellStyle name="Normal 83 4 3 2 5 3" xfId="15906" xr:uid="{00000000-0005-0000-0000-0000919D0000}"/>
    <cellStyle name="Normal 83 4 3 2 5 3 2" xfId="43534" xr:uid="{00000000-0005-0000-0000-0000929D0000}"/>
    <cellStyle name="Normal 83 4 3 2 5 3 3" xfId="27347" xr:uid="{00000000-0005-0000-0000-0000939D0000}"/>
    <cellStyle name="Normal 83 4 3 2 5 4" xfId="10955" xr:uid="{00000000-0005-0000-0000-0000949D0000}"/>
    <cellStyle name="Normal 83 4 3 2 5 4 2" xfId="38726" xr:uid="{00000000-0005-0000-0000-0000959D0000}"/>
    <cellStyle name="Normal 83 4 3 2 5 4 3" xfId="24204" xr:uid="{00000000-0005-0000-0000-0000969D0000}"/>
    <cellStyle name="Normal 83 4 3 2 5 5" xfId="18586" xr:uid="{00000000-0005-0000-0000-0000979D0000}"/>
    <cellStyle name="Normal 83 4 3 2 5 5 2" xfId="36114" xr:uid="{00000000-0005-0000-0000-0000989D0000}"/>
    <cellStyle name="Normal 83 4 3 2 5 6" xfId="9936" xr:uid="{00000000-0005-0000-0000-0000999D0000}"/>
    <cellStyle name="Normal 83 4 3 2 5 6 2" xfId="33632" xr:uid="{00000000-0005-0000-0000-00009A9D0000}"/>
    <cellStyle name="Normal 83 4 3 2 5 7" xfId="8064" xr:uid="{00000000-0005-0000-0000-00009B9D0000}"/>
    <cellStyle name="Normal 83 4 3 2 5 7 2" xfId="29888" xr:uid="{00000000-0005-0000-0000-00009C9D0000}"/>
    <cellStyle name="Normal 83 4 3 2 5 8" xfId="6192" xr:uid="{00000000-0005-0000-0000-00009D9D0000}"/>
    <cellStyle name="Normal 83 4 3 2 5 8 2" xfId="22332" xr:uid="{00000000-0005-0000-0000-00009E9D0000}"/>
    <cellStyle name="Normal 83 4 3 2 5 9" xfId="4320" xr:uid="{00000000-0005-0000-0000-00009F9D0000}"/>
    <cellStyle name="Normal 83 4 3 2 6" xfId="1747" xr:uid="{00000000-0005-0000-0000-0000A09D0000}"/>
    <cellStyle name="Normal 83 4 3 2 6 2" xfId="16456" xr:uid="{00000000-0005-0000-0000-0000A19D0000}"/>
    <cellStyle name="Normal 83 4 3 2 6 2 2" xfId="44084" xr:uid="{00000000-0005-0000-0000-0000A29D0000}"/>
    <cellStyle name="Normal 83 4 3 2 6 2 3" xfId="31060" xr:uid="{00000000-0005-0000-0000-0000A39D0000}"/>
    <cellStyle name="Normal 83 4 3 2 6 2 4" xfId="26195" xr:uid="{00000000-0005-0000-0000-0000A49D0000}"/>
    <cellStyle name="Normal 83 4 3 2 6 3" xfId="14085" xr:uid="{00000000-0005-0000-0000-0000A59D0000}"/>
    <cellStyle name="Normal 83 4 3 2 6 3 2" xfId="41713" xr:uid="{00000000-0005-0000-0000-0000A69D0000}"/>
    <cellStyle name="Normal 83 4 3 2 6 3 3" xfId="27926" xr:uid="{00000000-0005-0000-0000-0000A79D0000}"/>
    <cellStyle name="Normal 83 4 3 2 6 4" xfId="17886" xr:uid="{00000000-0005-0000-0000-0000A89D0000}"/>
    <cellStyle name="Normal 83 4 3 2 6 4 2" xfId="36693" xr:uid="{00000000-0005-0000-0000-0000A99D0000}"/>
    <cellStyle name="Normal 83 4 3 2 6 4 3" xfId="23504" xr:uid="{00000000-0005-0000-0000-0000AA9D0000}"/>
    <cellStyle name="Normal 83 4 3 2 6 5" xfId="9236" xr:uid="{00000000-0005-0000-0000-0000AB9D0000}"/>
    <cellStyle name="Normal 83 4 3 2 6 5 2" xfId="32932" xr:uid="{00000000-0005-0000-0000-0000AC9D0000}"/>
    <cellStyle name="Normal 83 4 3 2 6 6" xfId="7364" xr:uid="{00000000-0005-0000-0000-0000AD9D0000}"/>
    <cellStyle name="Normal 83 4 3 2 6 6 2" xfId="29188" xr:uid="{00000000-0005-0000-0000-0000AE9D0000}"/>
    <cellStyle name="Normal 83 4 3 2 6 7" xfId="5492" xr:uid="{00000000-0005-0000-0000-0000AF9D0000}"/>
    <cellStyle name="Normal 83 4 3 2 6 7 2" xfId="21632" xr:uid="{00000000-0005-0000-0000-0000B09D0000}"/>
    <cellStyle name="Normal 83 4 3 2 6 8" xfId="3620" xr:uid="{00000000-0005-0000-0000-0000B19D0000}"/>
    <cellStyle name="Normal 83 4 3 2 6 9" xfId="19760" xr:uid="{00000000-0005-0000-0000-0000B29D0000}"/>
    <cellStyle name="Normal 83 4 3 2 7" xfId="1594" xr:uid="{00000000-0005-0000-0000-0000B39D0000}"/>
    <cellStyle name="Normal 83 4 3 2 7 2" xfId="15018" xr:uid="{00000000-0005-0000-0000-0000B49D0000}"/>
    <cellStyle name="Normal 83 4 3 2 7 2 2" xfId="42646" xr:uid="{00000000-0005-0000-0000-0000B59D0000}"/>
    <cellStyle name="Normal 83 4 3 2 7 2 3" xfId="30907" xr:uid="{00000000-0005-0000-0000-0000B69D0000}"/>
    <cellStyle name="Normal 83 4 3 2 7 2 4" xfId="28276" xr:uid="{00000000-0005-0000-0000-0000B79D0000}"/>
    <cellStyle name="Normal 83 4 3 2 7 3" xfId="12527" xr:uid="{00000000-0005-0000-0000-0000B89D0000}"/>
    <cellStyle name="Normal 83 4 3 2 7 3 2" xfId="40274" xr:uid="{00000000-0005-0000-0000-0000B99D0000}"/>
    <cellStyle name="Normal 83 4 3 2 7 3 3" xfId="23351" xr:uid="{00000000-0005-0000-0000-0000BA9D0000}"/>
    <cellStyle name="Normal 83 4 3 2 7 4" xfId="17733" xr:uid="{00000000-0005-0000-0000-0000BB9D0000}"/>
    <cellStyle name="Normal 83 4 3 2 7 4 2" xfId="35311" xr:uid="{00000000-0005-0000-0000-0000BC9D0000}"/>
    <cellStyle name="Normal 83 4 3 2 7 5" xfId="9083" xr:uid="{00000000-0005-0000-0000-0000BD9D0000}"/>
    <cellStyle name="Normal 83 4 3 2 7 5 2" xfId="32779" xr:uid="{00000000-0005-0000-0000-0000BE9D0000}"/>
    <cellStyle name="Normal 83 4 3 2 7 6" xfId="7211" xr:uid="{00000000-0005-0000-0000-0000BF9D0000}"/>
    <cellStyle name="Normal 83 4 3 2 7 6 2" xfId="29035" xr:uid="{00000000-0005-0000-0000-0000C09D0000}"/>
    <cellStyle name="Normal 83 4 3 2 7 7" xfId="5339" xr:uid="{00000000-0005-0000-0000-0000C19D0000}"/>
    <cellStyle name="Normal 83 4 3 2 7 7 2" xfId="21479" xr:uid="{00000000-0005-0000-0000-0000C29D0000}"/>
    <cellStyle name="Normal 83 4 3 2 7 8" xfId="3467" xr:uid="{00000000-0005-0000-0000-0000C39D0000}"/>
    <cellStyle name="Normal 83 4 3 2 7 9" xfId="19607" xr:uid="{00000000-0005-0000-0000-0000C49D0000}"/>
    <cellStyle name="Normal 83 4 3 2 8" xfId="11898" xr:uid="{00000000-0005-0000-0000-0000C59D0000}"/>
    <cellStyle name="Normal 83 4 3 2 8 2" xfId="39645" xr:uid="{00000000-0005-0000-0000-0000C69D0000}"/>
    <cellStyle name="Normal 83 4 3 2 8 3" xfId="37007" xr:uid="{00000000-0005-0000-0000-0000C79D0000}"/>
    <cellStyle name="Normal 83 4 3 2 8 4" xfId="30431" xr:uid="{00000000-0005-0000-0000-0000C89D0000}"/>
    <cellStyle name="Normal 83 4 3 2 8 5" xfId="24757" xr:uid="{00000000-0005-0000-0000-0000C99D0000}"/>
    <cellStyle name="Normal 83 4 3 2 9" xfId="14389" xr:uid="{00000000-0005-0000-0000-0000CA9D0000}"/>
    <cellStyle name="Normal 83 4 3 2 9 2" xfId="42017" xr:uid="{00000000-0005-0000-0000-0000CB9D0000}"/>
    <cellStyle name="Normal 83 4 3 2 9 3" xfId="34175" xr:uid="{00000000-0005-0000-0000-0000CC9D0000}"/>
    <cellStyle name="Normal 83 4 3 2 9 4" xfId="26543" xr:uid="{00000000-0005-0000-0000-0000CD9D0000}"/>
    <cellStyle name="Normal 83 4 3 3" xfId="1066" xr:uid="{00000000-0005-0000-0000-0000CE9D0000}"/>
    <cellStyle name="Normal 83 4 3 3 10" xfId="16711" xr:uid="{00000000-0005-0000-0000-0000CF9D0000}"/>
    <cellStyle name="Normal 83 4 3 3 10 2" xfId="44339" xr:uid="{00000000-0005-0000-0000-0000D09D0000}"/>
    <cellStyle name="Normal 83 4 3 3 10 3" xfId="22824" xr:uid="{00000000-0005-0000-0000-0000D19D0000}"/>
    <cellStyle name="Normal 83 4 3 3 11" xfId="10428" xr:uid="{00000000-0005-0000-0000-0000D29D0000}"/>
    <cellStyle name="Normal 83 4 3 3 11 2" xfId="38199" xr:uid="{00000000-0005-0000-0000-0000D39D0000}"/>
    <cellStyle name="Normal 83 4 3 3 12" xfId="17206" xr:uid="{00000000-0005-0000-0000-0000D49D0000}"/>
    <cellStyle name="Normal 83 4 3 3 12 2" xfId="35107" xr:uid="{00000000-0005-0000-0000-0000D59D0000}"/>
    <cellStyle name="Normal 83 4 3 3 13" xfId="8556" xr:uid="{00000000-0005-0000-0000-0000D69D0000}"/>
    <cellStyle name="Normal 83 4 3 3 13 2" xfId="32252" xr:uid="{00000000-0005-0000-0000-0000D79D0000}"/>
    <cellStyle name="Normal 83 4 3 3 14" xfId="6684" xr:uid="{00000000-0005-0000-0000-0000D89D0000}"/>
    <cellStyle name="Normal 83 4 3 3 14 2" xfId="28508" xr:uid="{00000000-0005-0000-0000-0000D99D0000}"/>
    <cellStyle name="Normal 83 4 3 3 15" xfId="4812" xr:uid="{00000000-0005-0000-0000-0000DA9D0000}"/>
    <cellStyle name="Normal 83 4 3 3 15 2" xfId="20952" xr:uid="{00000000-0005-0000-0000-0000DB9D0000}"/>
    <cellStyle name="Normal 83 4 3 3 16" xfId="2940" xr:uid="{00000000-0005-0000-0000-0000DC9D0000}"/>
    <cellStyle name="Normal 83 4 3 3 17" xfId="19080" xr:uid="{00000000-0005-0000-0000-0000DD9D0000}"/>
    <cellStyle name="Normal 83 4 3 3 2" xfId="1390" xr:uid="{00000000-0005-0000-0000-0000DE9D0000}"/>
    <cellStyle name="Normal 83 4 3 3 2 10" xfId="7007" xr:uid="{00000000-0005-0000-0000-0000DF9D0000}"/>
    <cellStyle name="Normal 83 4 3 3 2 10 2" xfId="28831" xr:uid="{00000000-0005-0000-0000-0000E09D0000}"/>
    <cellStyle name="Normal 83 4 3 3 2 11" xfId="5135" xr:uid="{00000000-0005-0000-0000-0000E19D0000}"/>
    <cellStyle name="Normal 83 4 3 3 2 11 2" xfId="21275" xr:uid="{00000000-0005-0000-0000-0000E29D0000}"/>
    <cellStyle name="Normal 83 4 3 3 2 12" xfId="3263" xr:uid="{00000000-0005-0000-0000-0000E39D0000}"/>
    <cellStyle name="Normal 83 4 3 3 2 13" xfId="19403" xr:uid="{00000000-0005-0000-0000-0000E49D0000}"/>
    <cellStyle name="Normal 83 4 3 3 2 2" xfId="2566" xr:uid="{00000000-0005-0000-0000-0000E59D0000}"/>
    <cellStyle name="Normal 83 4 3 3 2 2 10" xfId="20578" xr:uid="{00000000-0005-0000-0000-0000E69D0000}"/>
    <cellStyle name="Normal 83 4 3 3 2 2 2" xfId="13639" xr:uid="{00000000-0005-0000-0000-0000E79D0000}"/>
    <cellStyle name="Normal 83 4 3 3 2 2 2 2" xfId="41267" xr:uid="{00000000-0005-0000-0000-0000E89D0000}"/>
    <cellStyle name="Normal 83 4 3 3 2 2 2 3" xfId="37825" xr:uid="{00000000-0005-0000-0000-0000E99D0000}"/>
    <cellStyle name="Normal 83 4 3 3 2 2 2 4" xfId="31878" xr:uid="{00000000-0005-0000-0000-0000EA9D0000}"/>
    <cellStyle name="Normal 83 4 3 3 2 2 2 5" xfId="25749" xr:uid="{00000000-0005-0000-0000-0000EB9D0000}"/>
    <cellStyle name="Normal 83 4 3 3 2 2 3" xfId="16010" xr:uid="{00000000-0005-0000-0000-0000EC9D0000}"/>
    <cellStyle name="Normal 83 4 3 3 2 2 3 2" xfId="43638" xr:uid="{00000000-0005-0000-0000-0000ED9D0000}"/>
    <cellStyle name="Normal 83 4 3 3 2 2 3 3" xfId="27465" xr:uid="{00000000-0005-0000-0000-0000EE9D0000}"/>
    <cellStyle name="Normal 83 4 3 3 2 2 4" xfId="11227" xr:uid="{00000000-0005-0000-0000-0000EF9D0000}"/>
    <cellStyle name="Normal 83 4 3 3 2 2 4 2" xfId="38998" xr:uid="{00000000-0005-0000-0000-0000F09D0000}"/>
    <cellStyle name="Normal 83 4 3 3 2 2 4 3" xfId="24322" xr:uid="{00000000-0005-0000-0000-0000F19D0000}"/>
    <cellStyle name="Normal 83 4 3 3 2 2 5" xfId="18704" xr:uid="{00000000-0005-0000-0000-0000F29D0000}"/>
    <cellStyle name="Normal 83 4 3 3 2 2 5 2" xfId="36232" xr:uid="{00000000-0005-0000-0000-0000F39D0000}"/>
    <cellStyle name="Normal 83 4 3 3 2 2 6" xfId="10054" xr:uid="{00000000-0005-0000-0000-0000F49D0000}"/>
    <cellStyle name="Normal 83 4 3 3 2 2 6 2" xfId="33750" xr:uid="{00000000-0005-0000-0000-0000F59D0000}"/>
    <cellStyle name="Normal 83 4 3 3 2 2 7" xfId="8182" xr:uid="{00000000-0005-0000-0000-0000F69D0000}"/>
    <cellStyle name="Normal 83 4 3 3 2 2 7 2" xfId="30006" xr:uid="{00000000-0005-0000-0000-0000F79D0000}"/>
    <cellStyle name="Normal 83 4 3 3 2 2 8" xfId="6310" xr:uid="{00000000-0005-0000-0000-0000F89D0000}"/>
    <cellStyle name="Normal 83 4 3 3 2 2 8 2" xfId="22450" xr:uid="{00000000-0005-0000-0000-0000F99D0000}"/>
    <cellStyle name="Normal 83 4 3 3 2 2 9" xfId="4438" xr:uid="{00000000-0005-0000-0000-0000FA9D0000}"/>
    <cellStyle name="Normal 83 4 3 3 2 3" xfId="2022" xr:uid="{00000000-0005-0000-0000-0000FB9D0000}"/>
    <cellStyle name="Normal 83 4 3 3 2 3 2" xfId="15512" xr:uid="{00000000-0005-0000-0000-0000FC9D0000}"/>
    <cellStyle name="Normal 83 4 3 3 2 3 2 2" xfId="43140" xr:uid="{00000000-0005-0000-0000-0000FD9D0000}"/>
    <cellStyle name="Normal 83 4 3 3 2 3 2 3" xfId="31335" xr:uid="{00000000-0005-0000-0000-0000FE9D0000}"/>
    <cellStyle name="Normal 83 4 3 3 2 3 2 4" xfId="28359" xr:uid="{00000000-0005-0000-0000-0000FF9D0000}"/>
    <cellStyle name="Normal 83 4 3 3 2 3 3" xfId="13121" xr:uid="{00000000-0005-0000-0000-0000009E0000}"/>
    <cellStyle name="Normal 83 4 3 3 2 3 3 2" xfId="40768" xr:uid="{00000000-0005-0000-0000-0000019E0000}"/>
    <cellStyle name="Normal 83 4 3 3 2 3 3 3" xfId="23779" xr:uid="{00000000-0005-0000-0000-0000029E0000}"/>
    <cellStyle name="Normal 83 4 3 3 2 3 4" xfId="18161" xr:uid="{00000000-0005-0000-0000-0000039E0000}"/>
    <cellStyle name="Normal 83 4 3 3 2 3 4 2" xfId="37282" xr:uid="{00000000-0005-0000-0000-0000049E0000}"/>
    <cellStyle name="Normal 83 4 3 3 2 3 5" xfId="9511" xr:uid="{00000000-0005-0000-0000-0000059E0000}"/>
    <cellStyle name="Normal 83 4 3 3 2 3 5 2" xfId="33207" xr:uid="{00000000-0005-0000-0000-0000069E0000}"/>
    <cellStyle name="Normal 83 4 3 3 2 3 6" xfId="7639" xr:uid="{00000000-0005-0000-0000-0000079E0000}"/>
    <cellStyle name="Normal 83 4 3 3 2 3 6 2" xfId="29463" xr:uid="{00000000-0005-0000-0000-0000089E0000}"/>
    <cellStyle name="Normal 83 4 3 3 2 3 7" xfId="5767" xr:uid="{00000000-0005-0000-0000-0000099E0000}"/>
    <cellStyle name="Normal 83 4 3 3 2 3 7 2" xfId="21907" xr:uid="{00000000-0005-0000-0000-00000A9E0000}"/>
    <cellStyle name="Normal 83 4 3 3 2 3 8" xfId="3895" xr:uid="{00000000-0005-0000-0000-00000B9E0000}"/>
    <cellStyle name="Normal 83 4 3 3 2 3 9" xfId="20035" xr:uid="{00000000-0005-0000-0000-00000C9E0000}"/>
    <cellStyle name="Normal 83 4 3 3 2 4" xfId="12323" xr:uid="{00000000-0005-0000-0000-00000D9E0000}"/>
    <cellStyle name="Normal 83 4 3 3 2 4 2" xfId="40070" xr:uid="{00000000-0005-0000-0000-00000E9E0000}"/>
    <cellStyle name="Normal 83 4 3 3 2 4 3" xfId="30703" xr:uid="{00000000-0005-0000-0000-00000F9E0000}"/>
    <cellStyle name="Normal 83 4 3 3 2 4 4" xfId="25251" xr:uid="{00000000-0005-0000-0000-0000109E0000}"/>
    <cellStyle name="Normal 83 4 3 3 2 5" xfId="14814" xr:uid="{00000000-0005-0000-0000-0000119E0000}"/>
    <cellStyle name="Normal 83 4 3 3 2 5 2" xfId="42442" xr:uid="{00000000-0005-0000-0000-0000129E0000}"/>
    <cellStyle name="Normal 83 4 3 3 2 5 3" xfId="34600" xr:uid="{00000000-0005-0000-0000-0000139E0000}"/>
    <cellStyle name="Normal 83 4 3 3 2 5 4" xfId="27002" xr:uid="{00000000-0005-0000-0000-0000149E0000}"/>
    <cellStyle name="Normal 83 4 3 3 2 6" xfId="17034" xr:uid="{00000000-0005-0000-0000-0000159E0000}"/>
    <cellStyle name="Normal 83 4 3 3 2 6 2" xfId="44662" xr:uid="{00000000-0005-0000-0000-0000169E0000}"/>
    <cellStyle name="Normal 83 4 3 3 2 6 3" xfId="23147" xr:uid="{00000000-0005-0000-0000-0000179E0000}"/>
    <cellStyle name="Normal 83 4 3 3 2 7" xfId="10751" xr:uid="{00000000-0005-0000-0000-0000189E0000}"/>
    <cellStyle name="Normal 83 4 3 3 2 7 2" xfId="38522" xr:uid="{00000000-0005-0000-0000-0000199E0000}"/>
    <cellStyle name="Normal 83 4 3 3 2 8" xfId="17529" xr:uid="{00000000-0005-0000-0000-00001A9E0000}"/>
    <cellStyle name="Normal 83 4 3 3 2 8 2" xfId="35769" xr:uid="{00000000-0005-0000-0000-00001B9E0000}"/>
    <cellStyle name="Normal 83 4 3 3 2 9" xfId="8879" xr:uid="{00000000-0005-0000-0000-00001C9E0000}"/>
    <cellStyle name="Normal 83 4 3 3 2 9 2" xfId="32575" xr:uid="{00000000-0005-0000-0000-00001D9E0000}"/>
    <cellStyle name="Normal 83 4 3 3 3" xfId="1220" xr:uid="{00000000-0005-0000-0000-00001E9E0000}"/>
    <cellStyle name="Normal 83 4 3 3 3 10" xfId="6837" xr:uid="{00000000-0005-0000-0000-00001F9E0000}"/>
    <cellStyle name="Normal 83 4 3 3 3 10 2" xfId="28661" xr:uid="{00000000-0005-0000-0000-0000209E0000}"/>
    <cellStyle name="Normal 83 4 3 3 3 11" xfId="4965" xr:uid="{00000000-0005-0000-0000-0000219E0000}"/>
    <cellStyle name="Normal 83 4 3 3 3 11 2" xfId="21105" xr:uid="{00000000-0005-0000-0000-0000229E0000}"/>
    <cellStyle name="Normal 83 4 3 3 3 12" xfId="3093" xr:uid="{00000000-0005-0000-0000-0000239E0000}"/>
    <cellStyle name="Normal 83 4 3 3 3 13" xfId="19233" xr:uid="{00000000-0005-0000-0000-0000249E0000}"/>
    <cellStyle name="Normal 83 4 3 3 3 2" xfId="2719" xr:uid="{00000000-0005-0000-0000-0000259E0000}"/>
    <cellStyle name="Normal 83 4 3 3 3 2 10" xfId="20731" xr:uid="{00000000-0005-0000-0000-0000269E0000}"/>
    <cellStyle name="Normal 83 4 3 3 3 2 2" xfId="13784" xr:uid="{00000000-0005-0000-0000-0000279E0000}"/>
    <cellStyle name="Normal 83 4 3 3 3 2 2 2" xfId="41412" xr:uid="{00000000-0005-0000-0000-0000289E0000}"/>
    <cellStyle name="Normal 83 4 3 3 3 2 2 3" xfId="37978" xr:uid="{00000000-0005-0000-0000-0000299E0000}"/>
    <cellStyle name="Normal 83 4 3 3 3 2 2 4" xfId="32031" xr:uid="{00000000-0005-0000-0000-00002A9E0000}"/>
    <cellStyle name="Normal 83 4 3 3 3 2 2 5" xfId="25894" xr:uid="{00000000-0005-0000-0000-00002B9E0000}"/>
    <cellStyle name="Normal 83 4 3 3 3 2 3" xfId="16155" xr:uid="{00000000-0005-0000-0000-00002C9E0000}"/>
    <cellStyle name="Normal 83 4 3 3 3 2 3 2" xfId="43783" xr:uid="{00000000-0005-0000-0000-00002D9E0000}"/>
    <cellStyle name="Normal 83 4 3 3 3 2 3 3" xfId="27618" xr:uid="{00000000-0005-0000-0000-00002E9E0000}"/>
    <cellStyle name="Normal 83 4 3 3 3 2 4" xfId="11057" xr:uid="{00000000-0005-0000-0000-00002F9E0000}"/>
    <cellStyle name="Normal 83 4 3 3 3 2 4 2" xfId="38828" xr:uid="{00000000-0005-0000-0000-0000309E0000}"/>
    <cellStyle name="Normal 83 4 3 3 3 2 4 3" xfId="24475" xr:uid="{00000000-0005-0000-0000-0000319E0000}"/>
    <cellStyle name="Normal 83 4 3 3 3 2 5" xfId="18857" xr:uid="{00000000-0005-0000-0000-0000329E0000}"/>
    <cellStyle name="Normal 83 4 3 3 3 2 5 2" xfId="36385" xr:uid="{00000000-0005-0000-0000-0000339E0000}"/>
    <cellStyle name="Normal 83 4 3 3 3 2 6" xfId="10207" xr:uid="{00000000-0005-0000-0000-0000349E0000}"/>
    <cellStyle name="Normal 83 4 3 3 3 2 6 2" xfId="33903" xr:uid="{00000000-0005-0000-0000-0000359E0000}"/>
    <cellStyle name="Normal 83 4 3 3 3 2 7" xfId="8335" xr:uid="{00000000-0005-0000-0000-0000369E0000}"/>
    <cellStyle name="Normal 83 4 3 3 3 2 7 2" xfId="30159" xr:uid="{00000000-0005-0000-0000-0000379E0000}"/>
    <cellStyle name="Normal 83 4 3 3 3 2 8" xfId="6463" xr:uid="{00000000-0005-0000-0000-0000389E0000}"/>
    <cellStyle name="Normal 83 4 3 3 3 2 8 2" xfId="22603" xr:uid="{00000000-0005-0000-0000-0000399E0000}"/>
    <cellStyle name="Normal 83 4 3 3 3 2 9" xfId="4591" xr:uid="{00000000-0005-0000-0000-00003A9E0000}"/>
    <cellStyle name="Normal 83 4 3 3 3 3" xfId="2175" xr:uid="{00000000-0005-0000-0000-00003B9E0000}"/>
    <cellStyle name="Normal 83 4 3 3 3 3 2" xfId="15605" xr:uid="{00000000-0005-0000-0000-00003C9E0000}"/>
    <cellStyle name="Normal 83 4 3 3 3 3 2 2" xfId="43233" xr:uid="{00000000-0005-0000-0000-00003D9E0000}"/>
    <cellStyle name="Normal 83 4 3 3 3 3 2 3" xfId="31488" xr:uid="{00000000-0005-0000-0000-00003E9E0000}"/>
    <cellStyle name="Normal 83 4 3 3 3 3 2 4" xfId="28401" xr:uid="{00000000-0005-0000-0000-00003F9E0000}"/>
    <cellStyle name="Normal 83 4 3 3 3 3 3" xfId="13220" xr:uid="{00000000-0005-0000-0000-0000409E0000}"/>
    <cellStyle name="Normal 83 4 3 3 3 3 3 2" xfId="40861" xr:uid="{00000000-0005-0000-0000-0000419E0000}"/>
    <cellStyle name="Normal 83 4 3 3 3 3 3 3" xfId="23932" xr:uid="{00000000-0005-0000-0000-0000429E0000}"/>
    <cellStyle name="Normal 83 4 3 3 3 3 4" xfId="18314" xr:uid="{00000000-0005-0000-0000-0000439E0000}"/>
    <cellStyle name="Normal 83 4 3 3 3 3 4 2" xfId="37435" xr:uid="{00000000-0005-0000-0000-0000449E0000}"/>
    <cellStyle name="Normal 83 4 3 3 3 3 5" xfId="9664" xr:uid="{00000000-0005-0000-0000-0000459E0000}"/>
    <cellStyle name="Normal 83 4 3 3 3 3 5 2" xfId="33360" xr:uid="{00000000-0005-0000-0000-0000469E0000}"/>
    <cellStyle name="Normal 83 4 3 3 3 3 6" xfId="7792" xr:uid="{00000000-0005-0000-0000-0000479E0000}"/>
    <cellStyle name="Normal 83 4 3 3 3 3 6 2" xfId="29616" xr:uid="{00000000-0005-0000-0000-0000489E0000}"/>
    <cellStyle name="Normal 83 4 3 3 3 3 7" xfId="5920" xr:uid="{00000000-0005-0000-0000-0000499E0000}"/>
    <cellStyle name="Normal 83 4 3 3 3 3 7 2" xfId="22060" xr:uid="{00000000-0005-0000-0000-00004A9E0000}"/>
    <cellStyle name="Normal 83 4 3 3 3 3 8" xfId="4048" xr:uid="{00000000-0005-0000-0000-00004B9E0000}"/>
    <cellStyle name="Normal 83 4 3 3 3 3 9" xfId="20188" xr:uid="{00000000-0005-0000-0000-00004C9E0000}"/>
    <cellStyle name="Normal 83 4 3 3 3 4" xfId="12153" xr:uid="{00000000-0005-0000-0000-00004D9E0000}"/>
    <cellStyle name="Normal 83 4 3 3 3 4 2" xfId="39900" xr:uid="{00000000-0005-0000-0000-00004E9E0000}"/>
    <cellStyle name="Normal 83 4 3 3 3 4 3" xfId="30533" xr:uid="{00000000-0005-0000-0000-00004F9E0000}"/>
    <cellStyle name="Normal 83 4 3 3 3 4 4" xfId="25344" xr:uid="{00000000-0005-0000-0000-0000509E0000}"/>
    <cellStyle name="Normal 83 4 3 3 3 5" xfId="14644" xr:uid="{00000000-0005-0000-0000-0000519E0000}"/>
    <cellStyle name="Normal 83 4 3 3 3 5 2" xfId="42272" xr:uid="{00000000-0005-0000-0000-0000529E0000}"/>
    <cellStyle name="Normal 83 4 3 3 3 5 3" xfId="34430" xr:uid="{00000000-0005-0000-0000-0000539E0000}"/>
    <cellStyle name="Normal 83 4 3 3 3 5 4" xfId="26652" xr:uid="{00000000-0005-0000-0000-0000549E0000}"/>
    <cellStyle name="Normal 83 4 3 3 3 6" xfId="16864" xr:uid="{00000000-0005-0000-0000-0000559E0000}"/>
    <cellStyle name="Normal 83 4 3 3 3 6 2" xfId="44492" xr:uid="{00000000-0005-0000-0000-0000569E0000}"/>
    <cellStyle name="Normal 83 4 3 3 3 6 3" xfId="22977" xr:uid="{00000000-0005-0000-0000-0000579E0000}"/>
    <cellStyle name="Normal 83 4 3 3 3 7" xfId="10581" xr:uid="{00000000-0005-0000-0000-0000589E0000}"/>
    <cellStyle name="Normal 83 4 3 3 3 7 2" xfId="38352" xr:uid="{00000000-0005-0000-0000-0000599E0000}"/>
    <cellStyle name="Normal 83 4 3 3 3 8" xfId="17359" xr:uid="{00000000-0005-0000-0000-00005A9E0000}"/>
    <cellStyle name="Normal 83 4 3 3 3 8 2" xfId="35420" xr:uid="{00000000-0005-0000-0000-00005B9E0000}"/>
    <cellStyle name="Normal 83 4 3 3 3 9" xfId="8709" xr:uid="{00000000-0005-0000-0000-00005C9E0000}"/>
    <cellStyle name="Normal 83 4 3 3 3 9 2" xfId="32405" xr:uid="{00000000-0005-0000-0000-00005D9E0000}"/>
    <cellStyle name="Normal 83 4 3 3 4" xfId="1853" xr:uid="{00000000-0005-0000-0000-00005E9E0000}"/>
    <cellStyle name="Normal 83 4 3 3 4 10" xfId="3726" xr:uid="{00000000-0005-0000-0000-00005F9E0000}"/>
    <cellStyle name="Normal 83 4 3 3 4 11" xfId="19866" xr:uid="{00000000-0005-0000-0000-0000609E0000}"/>
    <cellStyle name="Normal 83 4 3 3 4 2" xfId="12571" xr:uid="{00000000-0005-0000-0000-0000619E0000}"/>
    <cellStyle name="Normal 83 4 3 3 4 2 2" xfId="15060" xr:uid="{00000000-0005-0000-0000-0000629E0000}"/>
    <cellStyle name="Normal 83 4 3 3 4 2 2 2" xfId="42688" xr:uid="{00000000-0005-0000-0000-0000639E0000}"/>
    <cellStyle name="Normal 83 4 3 3 4 2 3" xfId="40316" xr:uid="{00000000-0005-0000-0000-0000649E0000}"/>
    <cellStyle name="Normal 83 4 3 3 4 2 4" xfId="37113" xr:uid="{00000000-0005-0000-0000-0000659E0000}"/>
    <cellStyle name="Normal 83 4 3 3 4 2 5" xfId="31166" xr:uid="{00000000-0005-0000-0000-0000669E0000}"/>
    <cellStyle name="Normal 83 4 3 3 4 2 6" xfId="24799" xr:uid="{00000000-0005-0000-0000-0000679E0000}"/>
    <cellStyle name="Normal 83 4 3 3 4 3" xfId="12000" xr:uid="{00000000-0005-0000-0000-0000689E0000}"/>
    <cellStyle name="Normal 83 4 3 3 4 3 2" xfId="39747" xr:uid="{00000000-0005-0000-0000-0000699E0000}"/>
    <cellStyle name="Normal 83 4 3 3 4 3 3" xfId="34277" xr:uid="{00000000-0005-0000-0000-00006A9E0000}"/>
    <cellStyle name="Normal 83 4 3 3 4 3 4" xfId="26551" xr:uid="{00000000-0005-0000-0000-00006B9E0000}"/>
    <cellStyle name="Normal 83 4 3 3 4 4" xfId="14491" xr:uid="{00000000-0005-0000-0000-00006C9E0000}"/>
    <cellStyle name="Normal 83 4 3 3 4 4 2" xfId="42119" xr:uid="{00000000-0005-0000-0000-00006D9E0000}"/>
    <cellStyle name="Normal 83 4 3 3 4 4 3" xfId="23610" xr:uid="{00000000-0005-0000-0000-00006E9E0000}"/>
    <cellStyle name="Normal 83 4 3 3 4 5" xfId="11380" xr:uid="{00000000-0005-0000-0000-00006F9E0000}"/>
    <cellStyle name="Normal 83 4 3 3 4 5 2" xfId="39151" xr:uid="{00000000-0005-0000-0000-0000709E0000}"/>
    <cellStyle name="Normal 83 4 3 3 4 6" xfId="17992" xr:uid="{00000000-0005-0000-0000-0000719E0000}"/>
    <cellStyle name="Normal 83 4 3 3 4 6 2" xfId="35319" xr:uid="{00000000-0005-0000-0000-0000729E0000}"/>
    <cellStyle name="Normal 83 4 3 3 4 7" xfId="9342" xr:uid="{00000000-0005-0000-0000-0000739E0000}"/>
    <cellStyle name="Normal 83 4 3 3 4 7 2" xfId="33038" xr:uid="{00000000-0005-0000-0000-0000749E0000}"/>
    <cellStyle name="Normal 83 4 3 3 4 8" xfId="7470" xr:uid="{00000000-0005-0000-0000-0000759E0000}"/>
    <cellStyle name="Normal 83 4 3 3 4 8 2" xfId="29294" xr:uid="{00000000-0005-0000-0000-0000769E0000}"/>
    <cellStyle name="Normal 83 4 3 3 4 9" xfId="5598" xr:uid="{00000000-0005-0000-0000-0000779E0000}"/>
    <cellStyle name="Normal 83 4 3 3 4 9 2" xfId="21738" xr:uid="{00000000-0005-0000-0000-0000789E0000}"/>
    <cellStyle name="Normal 83 4 3 3 5" xfId="2397" xr:uid="{00000000-0005-0000-0000-0000799E0000}"/>
    <cellStyle name="Normal 83 4 3 3 5 10" xfId="20409" xr:uid="{00000000-0005-0000-0000-00007A9E0000}"/>
    <cellStyle name="Normal 83 4 3 3 5 2" xfId="13484" xr:uid="{00000000-0005-0000-0000-00007B9E0000}"/>
    <cellStyle name="Normal 83 4 3 3 5 2 2" xfId="41112" xr:uid="{00000000-0005-0000-0000-00007C9E0000}"/>
    <cellStyle name="Normal 83 4 3 3 5 2 3" xfId="37656" xr:uid="{00000000-0005-0000-0000-00007D9E0000}"/>
    <cellStyle name="Normal 83 4 3 3 5 2 4" xfId="31709" xr:uid="{00000000-0005-0000-0000-00007E9E0000}"/>
    <cellStyle name="Normal 83 4 3 3 5 2 5" xfId="25594" xr:uid="{00000000-0005-0000-0000-00007F9E0000}"/>
    <cellStyle name="Normal 83 4 3 3 5 3" xfId="15855" xr:uid="{00000000-0005-0000-0000-0000809E0000}"/>
    <cellStyle name="Normal 83 4 3 3 5 3 2" xfId="43483" xr:uid="{00000000-0005-0000-0000-0000819E0000}"/>
    <cellStyle name="Normal 83 4 3 3 5 3 3" xfId="27296" xr:uid="{00000000-0005-0000-0000-0000829E0000}"/>
    <cellStyle name="Normal 83 4 3 3 5 4" xfId="10904" xr:uid="{00000000-0005-0000-0000-0000839E0000}"/>
    <cellStyle name="Normal 83 4 3 3 5 4 2" xfId="38675" xr:uid="{00000000-0005-0000-0000-0000849E0000}"/>
    <cellStyle name="Normal 83 4 3 3 5 4 3" xfId="24153" xr:uid="{00000000-0005-0000-0000-0000859E0000}"/>
    <cellStyle name="Normal 83 4 3 3 5 5" xfId="18535" xr:uid="{00000000-0005-0000-0000-0000869E0000}"/>
    <cellStyle name="Normal 83 4 3 3 5 5 2" xfId="36063" xr:uid="{00000000-0005-0000-0000-0000879E0000}"/>
    <cellStyle name="Normal 83 4 3 3 5 6" xfId="9885" xr:uid="{00000000-0005-0000-0000-0000889E0000}"/>
    <cellStyle name="Normal 83 4 3 3 5 6 2" xfId="33581" xr:uid="{00000000-0005-0000-0000-0000899E0000}"/>
    <cellStyle name="Normal 83 4 3 3 5 7" xfId="8013" xr:uid="{00000000-0005-0000-0000-00008A9E0000}"/>
    <cellStyle name="Normal 83 4 3 3 5 7 2" xfId="29837" xr:uid="{00000000-0005-0000-0000-00008B9E0000}"/>
    <cellStyle name="Normal 83 4 3 3 5 8" xfId="6141" xr:uid="{00000000-0005-0000-0000-00008C9E0000}"/>
    <cellStyle name="Normal 83 4 3 3 5 8 2" xfId="22281" xr:uid="{00000000-0005-0000-0000-00008D9E0000}"/>
    <cellStyle name="Normal 83 4 3 3 5 9" xfId="4269" xr:uid="{00000000-0005-0000-0000-00008E9E0000}"/>
    <cellStyle name="Normal 83 4 3 3 6" xfId="1696" xr:uid="{00000000-0005-0000-0000-00008F9E0000}"/>
    <cellStyle name="Normal 83 4 3 3 6 2" xfId="16553" xr:uid="{00000000-0005-0000-0000-0000909E0000}"/>
    <cellStyle name="Normal 83 4 3 3 6 2 2" xfId="44181" xr:uid="{00000000-0005-0000-0000-0000919E0000}"/>
    <cellStyle name="Normal 83 4 3 3 6 2 3" xfId="31009" xr:uid="{00000000-0005-0000-0000-0000929E0000}"/>
    <cellStyle name="Normal 83 4 3 3 6 2 4" xfId="26292" xr:uid="{00000000-0005-0000-0000-0000939E0000}"/>
    <cellStyle name="Normal 83 4 3 3 6 3" xfId="14182" xr:uid="{00000000-0005-0000-0000-0000949E0000}"/>
    <cellStyle name="Normal 83 4 3 3 6 3 2" xfId="41810" xr:uid="{00000000-0005-0000-0000-0000959E0000}"/>
    <cellStyle name="Normal 83 4 3 3 6 3 3" xfId="28033" xr:uid="{00000000-0005-0000-0000-0000969E0000}"/>
    <cellStyle name="Normal 83 4 3 3 6 4" xfId="17835" xr:uid="{00000000-0005-0000-0000-0000979E0000}"/>
    <cellStyle name="Normal 83 4 3 3 6 4 2" xfId="36800" xr:uid="{00000000-0005-0000-0000-0000989E0000}"/>
    <cellStyle name="Normal 83 4 3 3 6 4 3" xfId="23453" xr:uid="{00000000-0005-0000-0000-0000999E0000}"/>
    <cellStyle name="Normal 83 4 3 3 6 5" xfId="9185" xr:uid="{00000000-0005-0000-0000-00009A9E0000}"/>
    <cellStyle name="Normal 83 4 3 3 6 5 2" xfId="32881" xr:uid="{00000000-0005-0000-0000-00009B9E0000}"/>
    <cellStyle name="Normal 83 4 3 3 6 6" xfId="7313" xr:uid="{00000000-0005-0000-0000-00009C9E0000}"/>
    <cellStyle name="Normal 83 4 3 3 6 6 2" xfId="29137" xr:uid="{00000000-0005-0000-0000-00009D9E0000}"/>
    <cellStyle name="Normal 83 4 3 3 6 7" xfId="5441" xr:uid="{00000000-0005-0000-0000-00009E9E0000}"/>
    <cellStyle name="Normal 83 4 3 3 6 7 2" xfId="21581" xr:uid="{00000000-0005-0000-0000-00009F9E0000}"/>
    <cellStyle name="Normal 83 4 3 3 6 8" xfId="3569" xr:uid="{00000000-0005-0000-0000-0000A09E0000}"/>
    <cellStyle name="Normal 83 4 3 3 6 9" xfId="19709" xr:uid="{00000000-0005-0000-0000-0000A19E0000}"/>
    <cellStyle name="Normal 83 4 3 3 7" xfId="1543" xr:uid="{00000000-0005-0000-0000-0000A29E0000}"/>
    <cellStyle name="Normal 83 4 3 3 7 2" xfId="14967" xr:uid="{00000000-0005-0000-0000-0000A39E0000}"/>
    <cellStyle name="Normal 83 4 3 3 7 2 2" xfId="42595" xr:uid="{00000000-0005-0000-0000-0000A49E0000}"/>
    <cellStyle name="Normal 83 4 3 3 7 2 3" xfId="30856" xr:uid="{00000000-0005-0000-0000-0000A59E0000}"/>
    <cellStyle name="Normal 83 4 3 3 7 2 4" xfId="28146" xr:uid="{00000000-0005-0000-0000-0000A69E0000}"/>
    <cellStyle name="Normal 83 4 3 3 7 3" xfId="12476" xr:uid="{00000000-0005-0000-0000-0000A79E0000}"/>
    <cellStyle name="Normal 83 4 3 3 7 3 2" xfId="40223" xr:uid="{00000000-0005-0000-0000-0000A89E0000}"/>
    <cellStyle name="Normal 83 4 3 3 7 3 3" xfId="23300" xr:uid="{00000000-0005-0000-0000-0000A99E0000}"/>
    <cellStyle name="Normal 83 4 3 3 7 4" xfId="17682" xr:uid="{00000000-0005-0000-0000-0000AA9E0000}"/>
    <cellStyle name="Normal 83 4 3 3 7 4 2" xfId="35260" xr:uid="{00000000-0005-0000-0000-0000AB9E0000}"/>
    <cellStyle name="Normal 83 4 3 3 7 5" xfId="9032" xr:uid="{00000000-0005-0000-0000-0000AC9E0000}"/>
    <cellStyle name="Normal 83 4 3 3 7 5 2" xfId="32728" xr:uid="{00000000-0005-0000-0000-0000AD9E0000}"/>
    <cellStyle name="Normal 83 4 3 3 7 6" xfId="7160" xr:uid="{00000000-0005-0000-0000-0000AE9E0000}"/>
    <cellStyle name="Normal 83 4 3 3 7 6 2" xfId="28984" xr:uid="{00000000-0005-0000-0000-0000AF9E0000}"/>
    <cellStyle name="Normal 83 4 3 3 7 7" xfId="5288" xr:uid="{00000000-0005-0000-0000-0000B09E0000}"/>
    <cellStyle name="Normal 83 4 3 3 7 7 2" xfId="21428" xr:uid="{00000000-0005-0000-0000-0000B19E0000}"/>
    <cellStyle name="Normal 83 4 3 3 7 8" xfId="3416" xr:uid="{00000000-0005-0000-0000-0000B29E0000}"/>
    <cellStyle name="Normal 83 4 3 3 7 9" xfId="19556" xr:uid="{00000000-0005-0000-0000-0000B39E0000}"/>
    <cellStyle name="Normal 83 4 3 3 8" xfId="11847" xr:uid="{00000000-0005-0000-0000-0000B49E0000}"/>
    <cellStyle name="Normal 83 4 3 3 8 2" xfId="39597" xr:uid="{00000000-0005-0000-0000-0000B59E0000}"/>
    <cellStyle name="Normal 83 4 3 3 8 3" xfId="36956" xr:uid="{00000000-0005-0000-0000-0000B69E0000}"/>
    <cellStyle name="Normal 83 4 3 3 8 4" xfId="30380" xr:uid="{00000000-0005-0000-0000-0000B79E0000}"/>
    <cellStyle name="Normal 83 4 3 3 8 5" xfId="24706" xr:uid="{00000000-0005-0000-0000-0000B89E0000}"/>
    <cellStyle name="Normal 83 4 3 3 9" xfId="14338" xr:uid="{00000000-0005-0000-0000-0000B99E0000}"/>
    <cellStyle name="Normal 83 4 3 3 9 2" xfId="41966" xr:uid="{00000000-0005-0000-0000-0000BA9E0000}"/>
    <cellStyle name="Normal 83 4 3 3 9 3" xfId="34124" xr:uid="{00000000-0005-0000-0000-0000BB9E0000}"/>
    <cellStyle name="Normal 83 4 3 3 9 4" xfId="26492" xr:uid="{00000000-0005-0000-0000-0000BC9E0000}"/>
    <cellStyle name="Normal 83 4 3 4" xfId="1322" xr:uid="{00000000-0005-0000-0000-0000BD9E0000}"/>
    <cellStyle name="Normal 83 4 3 4 10" xfId="17461" xr:uid="{00000000-0005-0000-0000-0000BE9E0000}"/>
    <cellStyle name="Normal 83 4 3 4 10 2" xfId="35598" xr:uid="{00000000-0005-0000-0000-0000BF9E0000}"/>
    <cellStyle name="Normal 83 4 3 4 11" xfId="8811" xr:uid="{00000000-0005-0000-0000-0000C09E0000}"/>
    <cellStyle name="Normal 83 4 3 4 11 2" xfId="32507" xr:uid="{00000000-0005-0000-0000-0000C19E0000}"/>
    <cellStyle name="Normal 83 4 3 4 12" xfId="6939" xr:uid="{00000000-0005-0000-0000-0000C29E0000}"/>
    <cellStyle name="Normal 83 4 3 4 12 2" xfId="28763" xr:uid="{00000000-0005-0000-0000-0000C39E0000}"/>
    <cellStyle name="Normal 83 4 3 4 13" xfId="5067" xr:uid="{00000000-0005-0000-0000-0000C49E0000}"/>
    <cellStyle name="Normal 83 4 3 4 13 2" xfId="21207" xr:uid="{00000000-0005-0000-0000-0000C59E0000}"/>
    <cellStyle name="Normal 83 4 3 4 14" xfId="3195" xr:uid="{00000000-0005-0000-0000-0000C69E0000}"/>
    <cellStyle name="Normal 83 4 3 4 15" xfId="19335" xr:uid="{00000000-0005-0000-0000-0000C79E0000}"/>
    <cellStyle name="Normal 83 4 3 4 2" xfId="2277" xr:uid="{00000000-0005-0000-0000-0000C89E0000}"/>
    <cellStyle name="Normal 83 4 3 4 2 10" xfId="4150" xr:uid="{00000000-0005-0000-0000-0000C99E0000}"/>
    <cellStyle name="Normal 83 4 3 4 2 11" xfId="20290" xr:uid="{00000000-0005-0000-0000-0000CA9E0000}"/>
    <cellStyle name="Normal 83 4 3 4 2 2" xfId="2821" xr:uid="{00000000-0005-0000-0000-0000CB9E0000}"/>
    <cellStyle name="Normal 83 4 3 4 2 2 2" xfId="16255" xr:uid="{00000000-0005-0000-0000-0000CC9E0000}"/>
    <cellStyle name="Normal 83 4 3 4 2 2 2 2" xfId="43883" xr:uid="{00000000-0005-0000-0000-0000CD9E0000}"/>
    <cellStyle name="Normal 83 4 3 4 2 2 2 3" xfId="38080" xr:uid="{00000000-0005-0000-0000-0000CE9E0000}"/>
    <cellStyle name="Normal 83 4 3 4 2 2 2 4" xfId="32133" xr:uid="{00000000-0005-0000-0000-0000CF9E0000}"/>
    <cellStyle name="Normal 83 4 3 4 2 2 2 5" xfId="25994" xr:uid="{00000000-0005-0000-0000-0000D09E0000}"/>
    <cellStyle name="Normal 83 4 3 4 2 2 3" xfId="13884" xr:uid="{00000000-0005-0000-0000-0000D19E0000}"/>
    <cellStyle name="Normal 83 4 3 4 2 2 3 2" xfId="41512" xr:uid="{00000000-0005-0000-0000-0000D29E0000}"/>
    <cellStyle name="Normal 83 4 3 4 2 2 3 3" xfId="27720" xr:uid="{00000000-0005-0000-0000-0000D39E0000}"/>
    <cellStyle name="Normal 83 4 3 4 2 2 4" xfId="18959" xr:uid="{00000000-0005-0000-0000-0000D49E0000}"/>
    <cellStyle name="Normal 83 4 3 4 2 2 4 2" xfId="36487" xr:uid="{00000000-0005-0000-0000-0000D59E0000}"/>
    <cellStyle name="Normal 83 4 3 4 2 2 4 3" xfId="24577" xr:uid="{00000000-0005-0000-0000-0000D69E0000}"/>
    <cellStyle name="Normal 83 4 3 4 2 2 5" xfId="10309" xr:uid="{00000000-0005-0000-0000-0000D79E0000}"/>
    <cellStyle name="Normal 83 4 3 4 2 2 5 2" xfId="34005" xr:uid="{00000000-0005-0000-0000-0000D89E0000}"/>
    <cellStyle name="Normal 83 4 3 4 2 2 6" xfId="8437" xr:uid="{00000000-0005-0000-0000-0000D99E0000}"/>
    <cellStyle name="Normal 83 4 3 4 2 2 6 2" xfId="30261" xr:uid="{00000000-0005-0000-0000-0000DA9E0000}"/>
    <cellStyle name="Normal 83 4 3 4 2 2 7" xfId="6565" xr:uid="{00000000-0005-0000-0000-0000DB9E0000}"/>
    <cellStyle name="Normal 83 4 3 4 2 2 7 2" xfId="22705" xr:uid="{00000000-0005-0000-0000-0000DC9E0000}"/>
    <cellStyle name="Normal 83 4 3 4 2 2 8" xfId="4693" xr:uid="{00000000-0005-0000-0000-0000DD9E0000}"/>
    <cellStyle name="Normal 83 4 3 4 2 2 9" xfId="20833" xr:uid="{00000000-0005-0000-0000-0000DE9E0000}"/>
    <cellStyle name="Normal 83 4 3 4 2 3" xfId="13421" xr:uid="{00000000-0005-0000-0000-0000DF9E0000}"/>
    <cellStyle name="Normal 83 4 3 4 2 3 2" xfId="41049" xr:uid="{00000000-0005-0000-0000-0000E09E0000}"/>
    <cellStyle name="Normal 83 4 3 4 2 3 3" xfId="37537" xr:uid="{00000000-0005-0000-0000-0000E19E0000}"/>
    <cellStyle name="Normal 83 4 3 4 2 3 4" xfId="31590" xr:uid="{00000000-0005-0000-0000-0000E29E0000}"/>
    <cellStyle name="Normal 83 4 3 4 2 3 5" xfId="25531" xr:uid="{00000000-0005-0000-0000-0000E39E0000}"/>
    <cellStyle name="Normal 83 4 3 4 2 4" xfId="15792" xr:uid="{00000000-0005-0000-0000-0000E49E0000}"/>
    <cellStyle name="Normal 83 4 3 4 2 4 2" xfId="43420" xr:uid="{00000000-0005-0000-0000-0000E59E0000}"/>
    <cellStyle name="Normal 83 4 3 4 2 4 3" xfId="27228" xr:uid="{00000000-0005-0000-0000-0000E69E0000}"/>
    <cellStyle name="Normal 83 4 3 4 2 5" xfId="11482" xr:uid="{00000000-0005-0000-0000-0000E79E0000}"/>
    <cellStyle name="Normal 83 4 3 4 2 5 2" xfId="39253" xr:uid="{00000000-0005-0000-0000-0000E89E0000}"/>
    <cellStyle name="Normal 83 4 3 4 2 5 3" xfId="24034" xr:uid="{00000000-0005-0000-0000-0000E99E0000}"/>
    <cellStyle name="Normal 83 4 3 4 2 6" xfId="18416" xr:uid="{00000000-0005-0000-0000-0000EA9E0000}"/>
    <cellStyle name="Normal 83 4 3 4 2 6 2" xfId="35995" xr:uid="{00000000-0005-0000-0000-0000EB9E0000}"/>
    <cellStyle name="Normal 83 4 3 4 2 7" xfId="9766" xr:uid="{00000000-0005-0000-0000-0000EC9E0000}"/>
    <cellStyle name="Normal 83 4 3 4 2 7 2" xfId="33462" xr:uid="{00000000-0005-0000-0000-0000ED9E0000}"/>
    <cellStyle name="Normal 83 4 3 4 2 8" xfId="7894" xr:uid="{00000000-0005-0000-0000-0000EE9E0000}"/>
    <cellStyle name="Normal 83 4 3 4 2 8 2" xfId="29718" xr:uid="{00000000-0005-0000-0000-0000EF9E0000}"/>
    <cellStyle name="Normal 83 4 3 4 2 9" xfId="6022" xr:uid="{00000000-0005-0000-0000-0000F09E0000}"/>
    <cellStyle name="Normal 83 4 3 4 2 9 2" xfId="22162" xr:uid="{00000000-0005-0000-0000-0000F19E0000}"/>
    <cellStyle name="Normal 83 4 3 4 3" xfId="2498" xr:uid="{00000000-0005-0000-0000-0000F29E0000}"/>
    <cellStyle name="Normal 83 4 3 4 3 10" xfId="20510" xr:uid="{00000000-0005-0000-0000-0000F39E0000}"/>
    <cellStyle name="Normal 83 4 3 4 3 2" xfId="13571" xr:uid="{00000000-0005-0000-0000-0000F49E0000}"/>
    <cellStyle name="Normal 83 4 3 4 3 2 2" xfId="41199" xr:uid="{00000000-0005-0000-0000-0000F59E0000}"/>
    <cellStyle name="Normal 83 4 3 4 3 2 3" xfId="37757" xr:uid="{00000000-0005-0000-0000-0000F69E0000}"/>
    <cellStyle name="Normal 83 4 3 4 3 2 4" xfId="31810" xr:uid="{00000000-0005-0000-0000-0000F79E0000}"/>
    <cellStyle name="Normal 83 4 3 4 3 2 5" xfId="25681" xr:uid="{00000000-0005-0000-0000-0000F89E0000}"/>
    <cellStyle name="Normal 83 4 3 4 3 3" xfId="15942" xr:uid="{00000000-0005-0000-0000-0000F99E0000}"/>
    <cellStyle name="Normal 83 4 3 4 3 3 2" xfId="43570" xr:uid="{00000000-0005-0000-0000-0000FA9E0000}"/>
    <cellStyle name="Normal 83 4 3 4 3 3 3" xfId="27397" xr:uid="{00000000-0005-0000-0000-0000FB9E0000}"/>
    <cellStyle name="Normal 83 4 3 4 3 4" xfId="11159" xr:uid="{00000000-0005-0000-0000-0000FC9E0000}"/>
    <cellStyle name="Normal 83 4 3 4 3 4 2" xfId="38930" xr:uid="{00000000-0005-0000-0000-0000FD9E0000}"/>
    <cellStyle name="Normal 83 4 3 4 3 4 3" xfId="24254" xr:uid="{00000000-0005-0000-0000-0000FE9E0000}"/>
    <cellStyle name="Normal 83 4 3 4 3 5" xfId="18636" xr:uid="{00000000-0005-0000-0000-0000FF9E0000}"/>
    <cellStyle name="Normal 83 4 3 4 3 5 2" xfId="36164" xr:uid="{00000000-0005-0000-0000-0000009F0000}"/>
    <cellStyle name="Normal 83 4 3 4 3 6" xfId="9986" xr:uid="{00000000-0005-0000-0000-0000019F0000}"/>
    <cellStyle name="Normal 83 4 3 4 3 6 2" xfId="33682" xr:uid="{00000000-0005-0000-0000-0000029F0000}"/>
    <cellStyle name="Normal 83 4 3 4 3 7" xfId="8114" xr:uid="{00000000-0005-0000-0000-0000039F0000}"/>
    <cellStyle name="Normal 83 4 3 4 3 7 2" xfId="29938" xr:uid="{00000000-0005-0000-0000-0000049F0000}"/>
    <cellStyle name="Normal 83 4 3 4 3 8" xfId="6242" xr:uid="{00000000-0005-0000-0000-0000059F0000}"/>
    <cellStyle name="Normal 83 4 3 4 3 8 2" xfId="22382" xr:uid="{00000000-0005-0000-0000-0000069F0000}"/>
    <cellStyle name="Normal 83 4 3 4 3 9" xfId="4370" xr:uid="{00000000-0005-0000-0000-0000079F0000}"/>
    <cellStyle name="Normal 83 4 3 4 4" xfId="1954" xr:uid="{00000000-0005-0000-0000-0000089F0000}"/>
    <cellStyle name="Normal 83 4 3 4 4 2" xfId="16392" xr:uid="{00000000-0005-0000-0000-0000099F0000}"/>
    <cellStyle name="Normal 83 4 3 4 4 2 2" xfId="44020" xr:uid="{00000000-0005-0000-0000-00000A9F0000}"/>
    <cellStyle name="Normal 83 4 3 4 4 2 3" xfId="31267" xr:uid="{00000000-0005-0000-0000-00000B9F0000}"/>
    <cellStyle name="Normal 83 4 3 4 4 2 4" xfId="26131" xr:uid="{00000000-0005-0000-0000-00000C9F0000}"/>
    <cellStyle name="Normal 83 4 3 4 4 3" xfId="14021" xr:uid="{00000000-0005-0000-0000-00000D9F0000}"/>
    <cellStyle name="Normal 83 4 3 4 4 3 2" xfId="41649" xr:uid="{00000000-0005-0000-0000-00000E9F0000}"/>
    <cellStyle name="Normal 83 4 3 4 4 3 3" xfId="27862" xr:uid="{00000000-0005-0000-0000-00000F9F0000}"/>
    <cellStyle name="Normal 83 4 3 4 4 4" xfId="18093" xr:uid="{00000000-0005-0000-0000-0000109F0000}"/>
    <cellStyle name="Normal 83 4 3 4 4 4 2" xfId="36629" xr:uid="{00000000-0005-0000-0000-0000119F0000}"/>
    <cellStyle name="Normal 83 4 3 4 4 4 3" xfId="23711" xr:uid="{00000000-0005-0000-0000-0000129F0000}"/>
    <cellStyle name="Normal 83 4 3 4 4 5" xfId="9443" xr:uid="{00000000-0005-0000-0000-0000139F0000}"/>
    <cellStyle name="Normal 83 4 3 4 4 5 2" xfId="33139" xr:uid="{00000000-0005-0000-0000-0000149F0000}"/>
    <cellStyle name="Normal 83 4 3 4 4 6" xfId="7571" xr:uid="{00000000-0005-0000-0000-0000159F0000}"/>
    <cellStyle name="Normal 83 4 3 4 4 6 2" xfId="29395" xr:uid="{00000000-0005-0000-0000-0000169F0000}"/>
    <cellStyle name="Normal 83 4 3 4 4 7" xfId="5699" xr:uid="{00000000-0005-0000-0000-0000179F0000}"/>
    <cellStyle name="Normal 83 4 3 4 4 7 2" xfId="21839" xr:uid="{00000000-0005-0000-0000-0000189F0000}"/>
    <cellStyle name="Normal 83 4 3 4 4 8" xfId="3827" xr:uid="{00000000-0005-0000-0000-0000199F0000}"/>
    <cellStyle name="Normal 83 4 3 4 4 9" xfId="19967" xr:uid="{00000000-0005-0000-0000-00001A9F0000}"/>
    <cellStyle name="Normal 83 4 3 4 5" xfId="12902" xr:uid="{00000000-0005-0000-0000-00001B9F0000}"/>
    <cellStyle name="Normal 83 4 3 4 5 2" xfId="15328" xr:uid="{00000000-0005-0000-0000-00001C9F0000}"/>
    <cellStyle name="Normal 83 4 3 4 5 2 2" xfId="42956" xr:uid="{00000000-0005-0000-0000-00001D9F0000}"/>
    <cellStyle name="Normal 83 4 3 4 5 2 3" xfId="34807" xr:uid="{00000000-0005-0000-0000-00001E9F0000}"/>
    <cellStyle name="Normal 83 4 3 4 5 3" xfId="40584" xr:uid="{00000000-0005-0000-0000-00001F9F0000}"/>
    <cellStyle name="Normal 83 4 3 4 5 4" xfId="37214" xr:uid="{00000000-0005-0000-0000-0000209F0000}"/>
    <cellStyle name="Normal 83 4 3 4 5 5" xfId="30635" xr:uid="{00000000-0005-0000-0000-0000219F0000}"/>
    <cellStyle name="Normal 83 4 3 4 5 6" xfId="25067" xr:uid="{00000000-0005-0000-0000-0000229F0000}"/>
    <cellStyle name="Normal 83 4 3 4 6" xfId="12255" xr:uid="{00000000-0005-0000-0000-0000239F0000}"/>
    <cellStyle name="Normal 83 4 3 4 6 2" xfId="40002" xr:uid="{00000000-0005-0000-0000-0000249F0000}"/>
    <cellStyle name="Normal 83 4 3 4 6 3" xfId="34532" xr:uid="{00000000-0005-0000-0000-0000259F0000}"/>
    <cellStyle name="Normal 83 4 3 4 6 4" xfId="26830" xr:uid="{00000000-0005-0000-0000-0000269F0000}"/>
    <cellStyle name="Normal 83 4 3 4 7" xfId="14746" xr:uid="{00000000-0005-0000-0000-0000279F0000}"/>
    <cellStyle name="Normal 83 4 3 4 7 2" xfId="42374" xr:uid="{00000000-0005-0000-0000-0000289F0000}"/>
    <cellStyle name="Normal 83 4 3 4 7 3" xfId="23079" xr:uid="{00000000-0005-0000-0000-0000299F0000}"/>
    <cellStyle name="Normal 83 4 3 4 8" xfId="16966" xr:uid="{00000000-0005-0000-0000-00002A9F0000}"/>
    <cellStyle name="Normal 83 4 3 4 8 2" xfId="44594" xr:uid="{00000000-0005-0000-0000-00002B9F0000}"/>
    <cellStyle name="Normal 83 4 3 4 9" xfId="10683" xr:uid="{00000000-0005-0000-0000-00002C9F0000}"/>
    <cellStyle name="Normal 83 4 3 4 9 2" xfId="38454" xr:uid="{00000000-0005-0000-0000-00002D9F0000}"/>
    <cellStyle name="Normal 83 4 3 5" xfId="1169" xr:uid="{00000000-0005-0000-0000-00002E9F0000}"/>
    <cellStyle name="Normal 83 4 3 5 10" xfId="8658" xr:uid="{00000000-0005-0000-0000-00002F9F0000}"/>
    <cellStyle name="Normal 83 4 3 5 10 2" xfId="32354" xr:uid="{00000000-0005-0000-0000-0000309F0000}"/>
    <cellStyle name="Normal 83 4 3 5 11" xfId="6786" xr:uid="{00000000-0005-0000-0000-0000319F0000}"/>
    <cellStyle name="Normal 83 4 3 5 11 2" xfId="28610" xr:uid="{00000000-0005-0000-0000-0000329F0000}"/>
    <cellStyle name="Normal 83 4 3 5 12" xfId="4914" xr:uid="{00000000-0005-0000-0000-0000339F0000}"/>
    <cellStyle name="Normal 83 4 3 5 12 2" xfId="21054" xr:uid="{00000000-0005-0000-0000-0000349F0000}"/>
    <cellStyle name="Normal 83 4 3 5 13" xfId="3042" xr:uid="{00000000-0005-0000-0000-0000359F0000}"/>
    <cellStyle name="Normal 83 4 3 5 14" xfId="19182" xr:uid="{00000000-0005-0000-0000-0000369F0000}"/>
    <cellStyle name="Normal 83 4 3 5 2" xfId="2668" xr:uid="{00000000-0005-0000-0000-0000379F0000}"/>
    <cellStyle name="Normal 83 4 3 5 2 10" xfId="20680" xr:uid="{00000000-0005-0000-0000-0000389F0000}"/>
    <cellStyle name="Normal 83 4 3 5 2 2" xfId="13733" xr:uid="{00000000-0005-0000-0000-0000399F0000}"/>
    <cellStyle name="Normal 83 4 3 5 2 2 2" xfId="41361" xr:uid="{00000000-0005-0000-0000-00003A9F0000}"/>
    <cellStyle name="Normal 83 4 3 5 2 2 3" xfId="37927" xr:uid="{00000000-0005-0000-0000-00003B9F0000}"/>
    <cellStyle name="Normal 83 4 3 5 2 2 4" xfId="31980" xr:uid="{00000000-0005-0000-0000-00003C9F0000}"/>
    <cellStyle name="Normal 83 4 3 5 2 2 5" xfId="25843" xr:uid="{00000000-0005-0000-0000-00003D9F0000}"/>
    <cellStyle name="Normal 83 4 3 5 2 3" xfId="16104" xr:uid="{00000000-0005-0000-0000-00003E9F0000}"/>
    <cellStyle name="Normal 83 4 3 5 2 3 2" xfId="43732" xr:uid="{00000000-0005-0000-0000-00003F9F0000}"/>
    <cellStyle name="Normal 83 4 3 5 2 3 3" xfId="27567" xr:uid="{00000000-0005-0000-0000-0000409F0000}"/>
    <cellStyle name="Normal 83 4 3 5 2 4" xfId="11533" xr:uid="{00000000-0005-0000-0000-0000419F0000}"/>
    <cellStyle name="Normal 83 4 3 5 2 4 2" xfId="39304" xr:uid="{00000000-0005-0000-0000-0000429F0000}"/>
    <cellStyle name="Normal 83 4 3 5 2 4 3" xfId="24424" xr:uid="{00000000-0005-0000-0000-0000439F0000}"/>
    <cellStyle name="Normal 83 4 3 5 2 5" xfId="18806" xr:uid="{00000000-0005-0000-0000-0000449F0000}"/>
    <cellStyle name="Normal 83 4 3 5 2 5 2" xfId="36334" xr:uid="{00000000-0005-0000-0000-0000459F0000}"/>
    <cellStyle name="Normal 83 4 3 5 2 6" xfId="10156" xr:uid="{00000000-0005-0000-0000-0000469F0000}"/>
    <cellStyle name="Normal 83 4 3 5 2 6 2" xfId="33852" xr:uid="{00000000-0005-0000-0000-0000479F0000}"/>
    <cellStyle name="Normal 83 4 3 5 2 7" xfId="8284" xr:uid="{00000000-0005-0000-0000-0000489F0000}"/>
    <cellStyle name="Normal 83 4 3 5 2 7 2" xfId="30108" xr:uid="{00000000-0005-0000-0000-0000499F0000}"/>
    <cellStyle name="Normal 83 4 3 5 2 8" xfId="6412" xr:uid="{00000000-0005-0000-0000-00004A9F0000}"/>
    <cellStyle name="Normal 83 4 3 5 2 8 2" xfId="22552" xr:uid="{00000000-0005-0000-0000-00004B9F0000}"/>
    <cellStyle name="Normal 83 4 3 5 2 9" xfId="4540" xr:uid="{00000000-0005-0000-0000-00004C9F0000}"/>
    <cellStyle name="Normal 83 4 3 5 3" xfId="2124" xr:uid="{00000000-0005-0000-0000-00004D9F0000}"/>
    <cellStyle name="Normal 83 4 3 5 3 10" xfId="20137" xr:uid="{00000000-0005-0000-0000-00004E9F0000}"/>
    <cellStyle name="Normal 83 4 3 5 3 2" xfId="14003" xr:uid="{00000000-0005-0000-0000-00004F9F0000}"/>
    <cellStyle name="Normal 83 4 3 5 3 2 2" xfId="41631" xr:uid="{00000000-0005-0000-0000-0000509F0000}"/>
    <cellStyle name="Normal 83 4 3 5 3 2 3" xfId="31437" xr:uid="{00000000-0005-0000-0000-0000519F0000}"/>
    <cellStyle name="Normal 83 4 3 5 3 2 4" xfId="26113" xr:uid="{00000000-0005-0000-0000-0000529F0000}"/>
    <cellStyle name="Normal 83 4 3 5 3 3" xfId="16374" xr:uid="{00000000-0005-0000-0000-0000539F0000}"/>
    <cellStyle name="Normal 83 4 3 5 3 3 2" xfId="44002" xr:uid="{00000000-0005-0000-0000-0000549F0000}"/>
    <cellStyle name="Normal 83 4 3 5 3 3 3" xfId="27844" xr:uid="{00000000-0005-0000-0000-0000559F0000}"/>
    <cellStyle name="Normal 83 4 3 5 3 4" xfId="11006" xr:uid="{00000000-0005-0000-0000-0000569F0000}"/>
    <cellStyle name="Normal 83 4 3 5 3 4 2" xfId="38777" xr:uid="{00000000-0005-0000-0000-0000579F0000}"/>
    <cellStyle name="Normal 83 4 3 5 3 4 3" xfId="23881" xr:uid="{00000000-0005-0000-0000-0000589F0000}"/>
    <cellStyle name="Normal 83 4 3 5 3 5" xfId="18263" xr:uid="{00000000-0005-0000-0000-0000599F0000}"/>
    <cellStyle name="Normal 83 4 3 5 3 5 2" xfId="36611" xr:uid="{00000000-0005-0000-0000-00005A9F0000}"/>
    <cellStyle name="Normal 83 4 3 5 3 6" xfId="9613" xr:uid="{00000000-0005-0000-0000-00005B9F0000}"/>
    <cellStyle name="Normal 83 4 3 5 3 6 2" xfId="33309" xr:uid="{00000000-0005-0000-0000-00005C9F0000}"/>
    <cellStyle name="Normal 83 4 3 5 3 7" xfId="7741" xr:uid="{00000000-0005-0000-0000-00005D9F0000}"/>
    <cellStyle name="Normal 83 4 3 5 3 7 2" xfId="29565" xr:uid="{00000000-0005-0000-0000-00005E9F0000}"/>
    <cellStyle name="Normal 83 4 3 5 3 8" xfId="5869" xr:uid="{00000000-0005-0000-0000-00005F9F0000}"/>
    <cellStyle name="Normal 83 4 3 5 3 8 2" xfId="22009" xr:uid="{00000000-0005-0000-0000-0000609F0000}"/>
    <cellStyle name="Normal 83 4 3 5 3 9" xfId="3997" xr:uid="{00000000-0005-0000-0000-0000619F0000}"/>
    <cellStyle name="Normal 83 4 3 5 4" xfId="12763" xr:uid="{00000000-0005-0000-0000-0000629F0000}"/>
    <cellStyle name="Normal 83 4 3 5 4 2" xfId="15236" xr:uid="{00000000-0005-0000-0000-0000639F0000}"/>
    <cellStyle name="Normal 83 4 3 5 4 2 2" xfId="42864" xr:uid="{00000000-0005-0000-0000-0000649F0000}"/>
    <cellStyle name="Normal 83 4 3 5 4 2 3" xfId="34759" xr:uid="{00000000-0005-0000-0000-0000659F0000}"/>
    <cellStyle name="Normal 83 4 3 5 4 3" xfId="40492" xr:uid="{00000000-0005-0000-0000-0000669F0000}"/>
    <cellStyle name="Normal 83 4 3 5 4 4" xfId="37384" xr:uid="{00000000-0005-0000-0000-0000679F0000}"/>
    <cellStyle name="Normal 83 4 3 5 4 5" xfId="30482" xr:uid="{00000000-0005-0000-0000-0000689F0000}"/>
    <cellStyle name="Normal 83 4 3 5 4 6" xfId="24975" xr:uid="{00000000-0005-0000-0000-0000699F0000}"/>
    <cellStyle name="Normal 83 4 3 5 5" xfId="12102" xr:uid="{00000000-0005-0000-0000-00006A9F0000}"/>
    <cellStyle name="Normal 83 4 3 5 5 2" xfId="39849" xr:uid="{00000000-0005-0000-0000-00006B9F0000}"/>
    <cellStyle name="Normal 83 4 3 5 5 3" xfId="34379" xr:uid="{00000000-0005-0000-0000-00006C9F0000}"/>
    <cellStyle name="Normal 83 4 3 5 5 4" xfId="26812" xr:uid="{00000000-0005-0000-0000-00006D9F0000}"/>
    <cellStyle name="Normal 83 4 3 5 6" xfId="14593" xr:uid="{00000000-0005-0000-0000-00006E9F0000}"/>
    <cellStyle name="Normal 83 4 3 5 6 2" xfId="42221" xr:uid="{00000000-0005-0000-0000-00006F9F0000}"/>
    <cellStyle name="Normal 83 4 3 5 6 3" xfId="22926" xr:uid="{00000000-0005-0000-0000-0000709F0000}"/>
    <cellStyle name="Normal 83 4 3 5 7" xfId="16813" xr:uid="{00000000-0005-0000-0000-0000719F0000}"/>
    <cellStyle name="Normal 83 4 3 5 7 2" xfId="44441" xr:uid="{00000000-0005-0000-0000-0000729F0000}"/>
    <cellStyle name="Normal 83 4 3 5 8" xfId="10530" xr:uid="{00000000-0005-0000-0000-0000739F0000}"/>
    <cellStyle name="Normal 83 4 3 5 8 2" xfId="38301" xr:uid="{00000000-0005-0000-0000-0000749F0000}"/>
    <cellStyle name="Normal 83 4 3 5 9" xfId="17308" xr:uid="{00000000-0005-0000-0000-0000759F0000}"/>
    <cellStyle name="Normal 83 4 3 5 9 2" xfId="35580" xr:uid="{00000000-0005-0000-0000-0000769F0000}"/>
    <cellStyle name="Normal 83 4 3 6" xfId="1802" xr:uid="{00000000-0005-0000-0000-0000779F0000}"/>
    <cellStyle name="Normal 83 4 3 6 10" xfId="3675" xr:uid="{00000000-0005-0000-0000-0000789F0000}"/>
    <cellStyle name="Normal 83 4 3 6 11" xfId="19815" xr:uid="{00000000-0005-0000-0000-0000799F0000}"/>
    <cellStyle name="Normal 83 4 3 6 2" xfId="12581" xr:uid="{00000000-0005-0000-0000-00007A9F0000}"/>
    <cellStyle name="Normal 83 4 3 6 2 2" xfId="15069" xr:uid="{00000000-0005-0000-0000-00007B9F0000}"/>
    <cellStyle name="Normal 83 4 3 6 2 2 2" xfId="42697" xr:uid="{00000000-0005-0000-0000-00007C9F0000}"/>
    <cellStyle name="Normal 83 4 3 6 2 3" xfId="40325" xr:uid="{00000000-0005-0000-0000-00007D9F0000}"/>
    <cellStyle name="Normal 83 4 3 6 2 4" xfId="37062" xr:uid="{00000000-0005-0000-0000-00007E9F0000}"/>
    <cellStyle name="Normal 83 4 3 6 2 5" xfId="31115" xr:uid="{00000000-0005-0000-0000-00007F9F0000}"/>
    <cellStyle name="Normal 83 4 3 6 2 6" xfId="24808" xr:uid="{00000000-0005-0000-0000-0000809F0000}"/>
    <cellStyle name="Normal 83 4 3 6 3" xfId="11949" xr:uid="{00000000-0005-0000-0000-0000819F0000}"/>
    <cellStyle name="Normal 83 4 3 6 3 2" xfId="39696" xr:uid="{00000000-0005-0000-0000-0000829F0000}"/>
    <cellStyle name="Normal 83 4 3 6 3 3" xfId="34226" xr:uid="{00000000-0005-0000-0000-0000839F0000}"/>
    <cellStyle name="Normal 83 4 3 6 3 4" xfId="26754" xr:uid="{00000000-0005-0000-0000-0000849F0000}"/>
    <cellStyle name="Normal 83 4 3 6 4" xfId="14440" xr:uid="{00000000-0005-0000-0000-0000859F0000}"/>
    <cellStyle name="Normal 83 4 3 6 4 2" xfId="42068" xr:uid="{00000000-0005-0000-0000-0000869F0000}"/>
    <cellStyle name="Normal 83 4 3 6 4 3" xfId="23559" xr:uid="{00000000-0005-0000-0000-0000879F0000}"/>
    <cellStyle name="Normal 83 4 3 6 5" xfId="11329" xr:uid="{00000000-0005-0000-0000-0000889F0000}"/>
    <cellStyle name="Normal 83 4 3 6 5 2" xfId="39100" xr:uid="{00000000-0005-0000-0000-0000899F0000}"/>
    <cellStyle name="Normal 83 4 3 6 6" xfId="17941" xr:uid="{00000000-0005-0000-0000-00008A9F0000}"/>
    <cellStyle name="Normal 83 4 3 6 6 2" xfId="35522" xr:uid="{00000000-0005-0000-0000-00008B9F0000}"/>
    <cellStyle name="Normal 83 4 3 6 7" xfId="9291" xr:uid="{00000000-0005-0000-0000-00008C9F0000}"/>
    <cellStyle name="Normal 83 4 3 6 7 2" xfId="32987" xr:uid="{00000000-0005-0000-0000-00008D9F0000}"/>
    <cellStyle name="Normal 83 4 3 6 8" xfId="7419" xr:uid="{00000000-0005-0000-0000-00008E9F0000}"/>
    <cellStyle name="Normal 83 4 3 6 8 2" xfId="29243" xr:uid="{00000000-0005-0000-0000-00008F9F0000}"/>
    <cellStyle name="Normal 83 4 3 6 9" xfId="5547" xr:uid="{00000000-0005-0000-0000-0000909F0000}"/>
    <cellStyle name="Normal 83 4 3 6 9 2" xfId="21687" xr:uid="{00000000-0005-0000-0000-0000919F0000}"/>
    <cellStyle name="Normal 83 4 3 7" xfId="2346" xr:uid="{00000000-0005-0000-0000-0000929F0000}"/>
    <cellStyle name="Normal 83 4 3 7 10" xfId="20358" xr:uid="{00000000-0005-0000-0000-0000939F0000}"/>
    <cellStyle name="Normal 83 4 3 7 2" xfId="12583" xr:uid="{00000000-0005-0000-0000-0000949F0000}"/>
    <cellStyle name="Normal 83 4 3 7 2 2" xfId="40327" xr:uid="{00000000-0005-0000-0000-0000959F0000}"/>
    <cellStyle name="Normal 83 4 3 7 2 3" xfId="37605" xr:uid="{00000000-0005-0000-0000-0000969F0000}"/>
    <cellStyle name="Normal 83 4 3 7 2 4" xfId="31658" xr:uid="{00000000-0005-0000-0000-0000979F0000}"/>
    <cellStyle name="Normal 83 4 3 7 2 5" xfId="24810" xr:uid="{00000000-0005-0000-0000-0000989F0000}"/>
    <cellStyle name="Normal 83 4 3 7 3" xfId="15071" xr:uid="{00000000-0005-0000-0000-0000999F0000}"/>
    <cellStyle name="Normal 83 4 3 7 3 2" xfId="42699" xr:uid="{00000000-0005-0000-0000-00009A9F0000}"/>
    <cellStyle name="Normal 83 4 3 7 3 3" xfId="26601" xr:uid="{00000000-0005-0000-0000-00009B9F0000}"/>
    <cellStyle name="Normal 83 4 3 7 4" xfId="10853" xr:uid="{00000000-0005-0000-0000-00009C9F0000}"/>
    <cellStyle name="Normal 83 4 3 7 4 2" xfId="38624" xr:uid="{00000000-0005-0000-0000-00009D9F0000}"/>
    <cellStyle name="Normal 83 4 3 7 4 3" xfId="24102" xr:uid="{00000000-0005-0000-0000-00009E9F0000}"/>
    <cellStyle name="Normal 83 4 3 7 5" xfId="18484" xr:uid="{00000000-0005-0000-0000-00009F9F0000}"/>
    <cellStyle name="Normal 83 4 3 7 5 2" xfId="35369" xr:uid="{00000000-0005-0000-0000-0000A09F0000}"/>
    <cellStyle name="Normal 83 4 3 7 6" xfId="9834" xr:uid="{00000000-0005-0000-0000-0000A19F0000}"/>
    <cellStyle name="Normal 83 4 3 7 6 2" xfId="33530" xr:uid="{00000000-0005-0000-0000-0000A29F0000}"/>
    <cellStyle name="Normal 83 4 3 7 7" xfId="7962" xr:uid="{00000000-0005-0000-0000-0000A39F0000}"/>
    <cellStyle name="Normal 83 4 3 7 7 2" xfId="29786" xr:uid="{00000000-0005-0000-0000-0000A49F0000}"/>
    <cellStyle name="Normal 83 4 3 7 8" xfId="6090" xr:uid="{00000000-0005-0000-0000-0000A59F0000}"/>
    <cellStyle name="Normal 83 4 3 7 8 2" xfId="22230" xr:uid="{00000000-0005-0000-0000-0000A69F0000}"/>
    <cellStyle name="Normal 83 4 3 7 9" xfId="4218" xr:uid="{00000000-0005-0000-0000-0000A79F0000}"/>
    <cellStyle name="Normal 83 4 3 8" xfId="1645" xr:uid="{00000000-0005-0000-0000-0000A89F0000}"/>
    <cellStyle name="Normal 83 4 3 8 2" xfId="16316" xr:uid="{00000000-0005-0000-0000-0000A99F0000}"/>
    <cellStyle name="Normal 83 4 3 8 2 2" xfId="43944" xr:uid="{00000000-0005-0000-0000-0000AA9F0000}"/>
    <cellStyle name="Normal 83 4 3 8 2 3" xfId="30958" xr:uid="{00000000-0005-0000-0000-0000AB9F0000}"/>
    <cellStyle name="Normal 83 4 3 8 2 4" xfId="26055" xr:uid="{00000000-0005-0000-0000-0000AC9F0000}"/>
    <cellStyle name="Normal 83 4 3 8 3" xfId="13945" xr:uid="{00000000-0005-0000-0000-0000AD9F0000}"/>
    <cellStyle name="Normal 83 4 3 8 3 2" xfId="41573" xr:uid="{00000000-0005-0000-0000-0000AE9F0000}"/>
    <cellStyle name="Normal 83 4 3 8 3 3" xfId="27786" xr:uid="{00000000-0005-0000-0000-0000AF9F0000}"/>
    <cellStyle name="Normal 83 4 3 8 4" xfId="17784" xr:uid="{00000000-0005-0000-0000-0000B09F0000}"/>
    <cellStyle name="Normal 83 4 3 8 4 2" xfId="36553" xr:uid="{00000000-0005-0000-0000-0000B19F0000}"/>
    <cellStyle name="Normal 83 4 3 8 4 3" xfId="23402" xr:uid="{00000000-0005-0000-0000-0000B29F0000}"/>
    <cellStyle name="Normal 83 4 3 8 5" xfId="9134" xr:uid="{00000000-0005-0000-0000-0000B39F0000}"/>
    <cellStyle name="Normal 83 4 3 8 5 2" xfId="32830" xr:uid="{00000000-0005-0000-0000-0000B49F0000}"/>
    <cellStyle name="Normal 83 4 3 8 6" xfId="7262" xr:uid="{00000000-0005-0000-0000-0000B59F0000}"/>
    <cellStyle name="Normal 83 4 3 8 6 2" xfId="29086" xr:uid="{00000000-0005-0000-0000-0000B69F0000}"/>
    <cellStyle name="Normal 83 4 3 8 7" xfId="5390" xr:uid="{00000000-0005-0000-0000-0000B79F0000}"/>
    <cellStyle name="Normal 83 4 3 8 7 2" xfId="21530" xr:uid="{00000000-0005-0000-0000-0000B89F0000}"/>
    <cellStyle name="Normal 83 4 3 8 8" xfId="3518" xr:uid="{00000000-0005-0000-0000-0000B99F0000}"/>
    <cellStyle name="Normal 83 4 3 8 9" xfId="19658" xr:uid="{00000000-0005-0000-0000-0000BA9F0000}"/>
    <cellStyle name="Normal 83 4 3 9" xfId="1492" xr:uid="{00000000-0005-0000-0000-0000BB9F0000}"/>
    <cellStyle name="Normal 83 4 3 9 2" xfId="14916" xr:uid="{00000000-0005-0000-0000-0000BC9F0000}"/>
    <cellStyle name="Normal 83 4 3 9 2 2" xfId="42544" xr:uid="{00000000-0005-0000-0000-0000BD9F0000}"/>
    <cellStyle name="Normal 83 4 3 9 2 3" xfId="30805" xr:uid="{00000000-0005-0000-0000-0000BE9F0000}"/>
    <cellStyle name="Normal 83 4 3 9 2 4" xfId="28268" xr:uid="{00000000-0005-0000-0000-0000BF9F0000}"/>
    <cellStyle name="Normal 83 4 3 9 3" xfId="12425" xr:uid="{00000000-0005-0000-0000-0000C09F0000}"/>
    <cellStyle name="Normal 83 4 3 9 3 2" xfId="40172" xr:uid="{00000000-0005-0000-0000-0000C19F0000}"/>
    <cellStyle name="Normal 83 4 3 9 3 3" xfId="23249" xr:uid="{00000000-0005-0000-0000-0000C29F0000}"/>
    <cellStyle name="Normal 83 4 3 9 4" xfId="17631" xr:uid="{00000000-0005-0000-0000-0000C39F0000}"/>
    <cellStyle name="Normal 83 4 3 9 4 2" xfId="35209" xr:uid="{00000000-0005-0000-0000-0000C49F0000}"/>
    <cellStyle name="Normal 83 4 3 9 5" xfId="8981" xr:uid="{00000000-0005-0000-0000-0000C59F0000}"/>
    <cellStyle name="Normal 83 4 3 9 5 2" xfId="32677" xr:uid="{00000000-0005-0000-0000-0000C69F0000}"/>
    <cellStyle name="Normal 83 4 3 9 6" xfId="7109" xr:uid="{00000000-0005-0000-0000-0000C79F0000}"/>
    <cellStyle name="Normal 83 4 3 9 6 2" xfId="28933" xr:uid="{00000000-0005-0000-0000-0000C89F0000}"/>
    <cellStyle name="Normal 83 4 3 9 7" xfId="5237" xr:uid="{00000000-0005-0000-0000-0000C99F0000}"/>
    <cellStyle name="Normal 83 4 3 9 7 2" xfId="21377" xr:uid="{00000000-0005-0000-0000-0000CA9F0000}"/>
    <cellStyle name="Normal 83 4 3 9 8" xfId="3365" xr:uid="{00000000-0005-0000-0000-0000CB9F0000}"/>
    <cellStyle name="Normal 83 4 3 9 9" xfId="19505" xr:uid="{00000000-0005-0000-0000-0000CC9F0000}"/>
    <cellStyle name="Normal 83 4 30" xfId="4727" xr:uid="{00000000-0005-0000-0000-0000CD9F0000}"/>
    <cellStyle name="Normal 83 4 30 2" xfId="20867" xr:uid="{00000000-0005-0000-0000-0000CE9F0000}"/>
    <cellStyle name="Normal 83 4 31" xfId="2855" xr:uid="{00000000-0005-0000-0000-0000CF9F0000}"/>
    <cellStyle name="Normal 83 4 32" xfId="18995" xr:uid="{00000000-0005-0000-0000-0000D09F0000}"/>
    <cellStyle name="Normal 83 4 4" xfId="1098" xr:uid="{00000000-0005-0000-0000-0000D19F0000}"/>
    <cellStyle name="Normal 83 4 4 10" xfId="14369" xr:uid="{00000000-0005-0000-0000-0000D29F0000}"/>
    <cellStyle name="Normal 83 4 4 10 2" xfId="41997" xr:uid="{00000000-0005-0000-0000-0000D39F0000}"/>
    <cellStyle name="Normal 83 4 4 10 3" xfId="34155" xr:uid="{00000000-0005-0000-0000-0000D49F0000}"/>
    <cellStyle name="Normal 83 4 4 10 4" xfId="26523" xr:uid="{00000000-0005-0000-0000-0000D59F0000}"/>
    <cellStyle name="Normal 83 4 4 11" xfId="16742" xr:uid="{00000000-0005-0000-0000-0000D69F0000}"/>
    <cellStyle name="Normal 83 4 4 11 2" xfId="44370" xr:uid="{00000000-0005-0000-0000-0000D79F0000}"/>
    <cellStyle name="Normal 83 4 4 11 3" xfId="22855" xr:uid="{00000000-0005-0000-0000-0000D89F0000}"/>
    <cellStyle name="Normal 83 4 4 12" xfId="10459" xr:uid="{00000000-0005-0000-0000-0000D99F0000}"/>
    <cellStyle name="Normal 83 4 4 12 2" xfId="38230" xr:uid="{00000000-0005-0000-0000-0000DA9F0000}"/>
    <cellStyle name="Normal 83 4 4 13" xfId="17237" xr:uid="{00000000-0005-0000-0000-0000DB9F0000}"/>
    <cellStyle name="Normal 83 4 4 13 2" xfId="35138" xr:uid="{00000000-0005-0000-0000-0000DC9F0000}"/>
    <cellStyle name="Normal 83 4 4 14" xfId="8587" xr:uid="{00000000-0005-0000-0000-0000DD9F0000}"/>
    <cellStyle name="Normal 83 4 4 14 2" xfId="32283" xr:uid="{00000000-0005-0000-0000-0000DE9F0000}"/>
    <cellStyle name="Normal 83 4 4 15" xfId="6715" xr:uid="{00000000-0005-0000-0000-0000DF9F0000}"/>
    <cellStyle name="Normal 83 4 4 15 2" xfId="28539" xr:uid="{00000000-0005-0000-0000-0000E09F0000}"/>
    <cellStyle name="Normal 83 4 4 16" xfId="4843" xr:uid="{00000000-0005-0000-0000-0000E19F0000}"/>
    <cellStyle name="Normal 83 4 4 16 2" xfId="20983" xr:uid="{00000000-0005-0000-0000-0000E29F0000}"/>
    <cellStyle name="Normal 83 4 4 17" xfId="2971" xr:uid="{00000000-0005-0000-0000-0000E39F0000}"/>
    <cellStyle name="Normal 83 4 4 18" xfId="19111" xr:uid="{00000000-0005-0000-0000-0000E49F0000}"/>
    <cellStyle name="Normal 83 4 4 2" xfId="1421" xr:uid="{00000000-0005-0000-0000-0000E59F0000}"/>
    <cellStyle name="Normal 83 4 4 2 10" xfId="7038" xr:uid="{00000000-0005-0000-0000-0000E69F0000}"/>
    <cellStyle name="Normal 83 4 4 2 10 2" xfId="28862" xr:uid="{00000000-0005-0000-0000-0000E79F0000}"/>
    <cellStyle name="Normal 83 4 4 2 11" xfId="5166" xr:uid="{00000000-0005-0000-0000-0000E89F0000}"/>
    <cellStyle name="Normal 83 4 4 2 11 2" xfId="21306" xr:uid="{00000000-0005-0000-0000-0000E99F0000}"/>
    <cellStyle name="Normal 83 4 4 2 12" xfId="3294" xr:uid="{00000000-0005-0000-0000-0000EA9F0000}"/>
    <cellStyle name="Normal 83 4 4 2 13" xfId="19434" xr:uid="{00000000-0005-0000-0000-0000EB9F0000}"/>
    <cellStyle name="Normal 83 4 4 2 2" xfId="2597" xr:uid="{00000000-0005-0000-0000-0000EC9F0000}"/>
    <cellStyle name="Normal 83 4 4 2 2 10" xfId="20609" xr:uid="{00000000-0005-0000-0000-0000ED9F0000}"/>
    <cellStyle name="Normal 83 4 4 2 2 2" xfId="13670" xr:uid="{00000000-0005-0000-0000-0000EE9F0000}"/>
    <cellStyle name="Normal 83 4 4 2 2 2 2" xfId="41298" xr:uid="{00000000-0005-0000-0000-0000EF9F0000}"/>
    <cellStyle name="Normal 83 4 4 2 2 2 3" xfId="37856" xr:uid="{00000000-0005-0000-0000-0000F09F0000}"/>
    <cellStyle name="Normal 83 4 4 2 2 2 4" xfId="31909" xr:uid="{00000000-0005-0000-0000-0000F19F0000}"/>
    <cellStyle name="Normal 83 4 4 2 2 2 5" xfId="25780" xr:uid="{00000000-0005-0000-0000-0000F29F0000}"/>
    <cellStyle name="Normal 83 4 4 2 2 3" xfId="16041" xr:uid="{00000000-0005-0000-0000-0000F39F0000}"/>
    <cellStyle name="Normal 83 4 4 2 2 3 2" xfId="43669" xr:uid="{00000000-0005-0000-0000-0000F49F0000}"/>
    <cellStyle name="Normal 83 4 4 2 2 3 3" xfId="27496" xr:uid="{00000000-0005-0000-0000-0000F59F0000}"/>
    <cellStyle name="Normal 83 4 4 2 2 4" xfId="11692" xr:uid="{00000000-0005-0000-0000-0000F69F0000}"/>
    <cellStyle name="Normal 83 4 4 2 2 4 2" xfId="39454" xr:uid="{00000000-0005-0000-0000-0000F79F0000}"/>
    <cellStyle name="Normal 83 4 4 2 2 4 3" xfId="24353" xr:uid="{00000000-0005-0000-0000-0000F89F0000}"/>
    <cellStyle name="Normal 83 4 4 2 2 5" xfId="18735" xr:uid="{00000000-0005-0000-0000-0000F99F0000}"/>
    <cellStyle name="Normal 83 4 4 2 2 5 2" xfId="36263" xr:uid="{00000000-0005-0000-0000-0000FA9F0000}"/>
    <cellStyle name="Normal 83 4 4 2 2 6" xfId="10085" xr:uid="{00000000-0005-0000-0000-0000FB9F0000}"/>
    <cellStyle name="Normal 83 4 4 2 2 6 2" xfId="33781" xr:uid="{00000000-0005-0000-0000-0000FC9F0000}"/>
    <cellStyle name="Normal 83 4 4 2 2 7" xfId="8213" xr:uid="{00000000-0005-0000-0000-0000FD9F0000}"/>
    <cellStyle name="Normal 83 4 4 2 2 7 2" xfId="30037" xr:uid="{00000000-0005-0000-0000-0000FE9F0000}"/>
    <cellStyle name="Normal 83 4 4 2 2 8" xfId="6341" xr:uid="{00000000-0005-0000-0000-0000FF9F0000}"/>
    <cellStyle name="Normal 83 4 4 2 2 8 2" xfId="22481" xr:uid="{00000000-0005-0000-0000-000000A00000}"/>
    <cellStyle name="Normal 83 4 4 2 2 9" xfId="4469" xr:uid="{00000000-0005-0000-0000-000001A00000}"/>
    <cellStyle name="Normal 83 4 4 2 3" xfId="2053" xr:uid="{00000000-0005-0000-0000-000002A00000}"/>
    <cellStyle name="Normal 83 4 4 2 3 10" xfId="20066" xr:uid="{00000000-0005-0000-0000-000003A00000}"/>
    <cellStyle name="Normal 83 4 4 2 3 2" xfId="13083" xr:uid="{00000000-0005-0000-0000-000004A00000}"/>
    <cellStyle name="Normal 83 4 4 2 3 2 2" xfId="40732" xr:uid="{00000000-0005-0000-0000-000005A00000}"/>
    <cellStyle name="Normal 83 4 4 2 3 2 3" xfId="31366" xr:uid="{00000000-0005-0000-0000-000006A00000}"/>
    <cellStyle name="Normal 83 4 4 2 3 2 4" xfId="28252" xr:uid="{00000000-0005-0000-0000-000007A00000}"/>
    <cellStyle name="Normal 83 4 4 2 3 3" xfId="15476" xr:uid="{00000000-0005-0000-0000-000008A00000}"/>
    <cellStyle name="Normal 83 4 4 2 3 3 2" xfId="43104" xr:uid="{00000000-0005-0000-0000-000009A00000}"/>
    <cellStyle name="Normal 83 4 4 2 3 3 3" xfId="23810" xr:uid="{00000000-0005-0000-0000-00000AA00000}"/>
    <cellStyle name="Normal 83 4 4 2 3 4" xfId="11258" xr:uid="{00000000-0005-0000-0000-00000BA00000}"/>
    <cellStyle name="Normal 83 4 4 2 3 4 2" xfId="39029" xr:uid="{00000000-0005-0000-0000-00000CA00000}"/>
    <cellStyle name="Normal 83 4 4 2 3 5" xfId="18192" xr:uid="{00000000-0005-0000-0000-00000DA00000}"/>
    <cellStyle name="Normal 83 4 4 2 3 5 2" xfId="37313" xr:uid="{00000000-0005-0000-0000-00000EA00000}"/>
    <cellStyle name="Normal 83 4 4 2 3 6" xfId="9542" xr:uid="{00000000-0005-0000-0000-00000FA00000}"/>
    <cellStyle name="Normal 83 4 4 2 3 6 2" xfId="33238" xr:uid="{00000000-0005-0000-0000-000010A00000}"/>
    <cellStyle name="Normal 83 4 4 2 3 7" xfId="7670" xr:uid="{00000000-0005-0000-0000-000011A00000}"/>
    <cellStyle name="Normal 83 4 4 2 3 7 2" xfId="29494" xr:uid="{00000000-0005-0000-0000-000012A00000}"/>
    <cellStyle name="Normal 83 4 4 2 3 8" xfId="5798" xr:uid="{00000000-0005-0000-0000-000013A00000}"/>
    <cellStyle name="Normal 83 4 4 2 3 8 2" xfId="21938" xr:uid="{00000000-0005-0000-0000-000014A00000}"/>
    <cellStyle name="Normal 83 4 4 2 3 9" xfId="3926" xr:uid="{00000000-0005-0000-0000-000015A00000}"/>
    <cellStyle name="Normal 83 4 4 2 4" xfId="12354" xr:uid="{00000000-0005-0000-0000-000016A00000}"/>
    <cellStyle name="Normal 83 4 4 2 4 2" xfId="40101" xr:uid="{00000000-0005-0000-0000-000017A00000}"/>
    <cellStyle name="Normal 83 4 4 2 4 3" xfId="30734" xr:uid="{00000000-0005-0000-0000-000018A00000}"/>
    <cellStyle name="Normal 83 4 4 2 4 4" xfId="25215" xr:uid="{00000000-0005-0000-0000-000019A00000}"/>
    <cellStyle name="Normal 83 4 4 2 5" xfId="14845" xr:uid="{00000000-0005-0000-0000-00001AA00000}"/>
    <cellStyle name="Normal 83 4 4 2 5 2" xfId="42473" xr:uid="{00000000-0005-0000-0000-00001BA00000}"/>
    <cellStyle name="Normal 83 4 4 2 5 3" xfId="34631" xr:uid="{00000000-0005-0000-0000-00001CA00000}"/>
    <cellStyle name="Normal 83 4 4 2 5 4" xfId="26860" xr:uid="{00000000-0005-0000-0000-00001DA00000}"/>
    <cellStyle name="Normal 83 4 4 2 6" xfId="17065" xr:uid="{00000000-0005-0000-0000-00001EA00000}"/>
    <cellStyle name="Normal 83 4 4 2 6 2" xfId="44693" xr:uid="{00000000-0005-0000-0000-00001FA00000}"/>
    <cellStyle name="Normal 83 4 4 2 6 3" xfId="23178" xr:uid="{00000000-0005-0000-0000-000020A00000}"/>
    <cellStyle name="Normal 83 4 4 2 7" xfId="10782" xr:uid="{00000000-0005-0000-0000-000021A00000}"/>
    <cellStyle name="Normal 83 4 4 2 7 2" xfId="38553" xr:uid="{00000000-0005-0000-0000-000022A00000}"/>
    <cellStyle name="Normal 83 4 4 2 8" xfId="17560" xr:uid="{00000000-0005-0000-0000-000023A00000}"/>
    <cellStyle name="Normal 83 4 4 2 8 2" xfId="35628" xr:uid="{00000000-0005-0000-0000-000024A00000}"/>
    <cellStyle name="Normal 83 4 4 2 9" xfId="8910" xr:uid="{00000000-0005-0000-0000-000025A00000}"/>
    <cellStyle name="Normal 83 4 4 2 9 2" xfId="32606" xr:uid="{00000000-0005-0000-0000-000026A00000}"/>
    <cellStyle name="Normal 83 4 4 3" xfId="1339" xr:uid="{00000000-0005-0000-0000-000027A00000}"/>
    <cellStyle name="Normal 83 4 4 3 10" xfId="6956" xr:uid="{00000000-0005-0000-0000-000028A00000}"/>
    <cellStyle name="Normal 83 4 4 3 10 2" xfId="28780" xr:uid="{00000000-0005-0000-0000-000029A00000}"/>
    <cellStyle name="Normal 83 4 4 3 11" xfId="5084" xr:uid="{00000000-0005-0000-0000-00002AA00000}"/>
    <cellStyle name="Normal 83 4 4 3 11 2" xfId="21224" xr:uid="{00000000-0005-0000-0000-00002BA00000}"/>
    <cellStyle name="Normal 83 4 4 3 12" xfId="3212" xr:uid="{00000000-0005-0000-0000-00002CA00000}"/>
    <cellStyle name="Normal 83 4 4 3 13" xfId="19352" xr:uid="{00000000-0005-0000-0000-00002DA00000}"/>
    <cellStyle name="Normal 83 4 4 3 2" xfId="2515" xr:uid="{00000000-0005-0000-0000-00002EA00000}"/>
    <cellStyle name="Normal 83 4 4 3 2 10" xfId="20527" xr:uid="{00000000-0005-0000-0000-00002FA00000}"/>
    <cellStyle name="Normal 83 4 4 3 2 2" xfId="13588" xr:uid="{00000000-0005-0000-0000-000030A00000}"/>
    <cellStyle name="Normal 83 4 4 3 2 2 2" xfId="41216" xr:uid="{00000000-0005-0000-0000-000031A00000}"/>
    <cellStyle name="Normal 83 4 4 3 2 2 3" xfId="37774" xr:uid="{00000000-0005-0000-0000-000032A00000}"/>
    <cellStyle name="Normal 83 4 4 3 2 2 4" xfId="31827" xr:uid="{00000000-0005-0000-0000-000033A00000}"/>
    <cellStyle name="Normal 83 4 4 3 2 2 5" xfId="25698" xr:uid="{00000000-0005-0000-0000-000034A00000}"/>
    <cellStyle name="Normal 83 4 4 3 2 3" xfId="15959" xr:uid="{00000000-0005-0000-0000-000035A00000}"/>
    <cellStyle name="Normal 83 4 4 3 2 3 2" xfId="43587" xr:uid="{00000000-0005-0000-0000-000036A00000}"/>
    <cellStyle name="Normal 83 4 4 3 2 3 3" xfId="27414" xr:uid="{00000000-0005-0000-0000-000037A00000}"/>
    <cellStyle name="Normal 83 4 4 3 2 4" xfId="11586" xr:uid="{00000000-0005-0000-0000-000038A00000}"/>
    <cellStyle name="Normal 83 4 4 3 2 4 2" xfId="39351" xr:uid="{00000000-0005-0000-0000-000039A00000}"/>
    <cellStyle name="Normal 83 4 4 3 2 4 3" xfId="24271" xr:uid="{00000000-0005-0000-0000-00003AA00000}"/>
    <cellStyle name="Normal 83 4 4 3 2 5" xfId="18653" xr:uid="{00000000-0005-0000-0000-00003BA00000}"/>
    <cellStyle name="Normal 83 4 4 3 2 5 2" xfId="36181" xr:uid="{00000000-0005-0000-0000-00003CA00000}"/>
    <cellStyle name="Normal 83 4 4 3 2 6" xfId="10003" xr:uid="{00000000-0005-0000-0000-00003DA00000}"/>
    <cellStyle name="Normal 83 4 4 3 2 6 2" xfId="33699" xr:uid="{00000000-0005-0000-0000-00003EA00000}"/>
    <cellStyle name="Normal 83 4 4 3 2 7" xfId="8131" xr:uid="{00000000-0005-0000-0000-00003FA00000}"/>
    <cellStyle name="Normal 83 4 4 3 2 7 2" xfId="29955" xr:uid="{00000000-0005-0000-0000-000040A00000}"/>
    <cellStyle name="Normal 83 4 4 3 2 8" xfId="6259" xr:uid="{00000000-0005-0000-0000-000041A00000}"/>
    <cellStyle name="Normal 83 4 4 3 2 8 2" xfId="22399" xr:uid="{00000000-0005-0000-0000-000042A00000}"/>
    <cellStyle name="Normal 83 4 4 3 2 9" xfId="4387" xr:uid="{00000000-0005-0000-0000-000043A00000}"/>
    <cellStyle name="Normal 83 4 4 3 3" xfId="1971" xr:uid="{00000000-0005-0000-0000-000044A00000}"/>
    <cellStyle name="Normal 83 4 4 3 3 10" xfId="19984" xr:uid="{00000000-0005-0000-0000-000045A00000}"/>
    <cellStyle name="Normal 83 4 4 3 3 2" xfId="13112" xr:uid="{00000000-0005-0000-0000-000046A00000}"/>
    <cellStyle name="Normal 83 4 4 3 3 2 2" xfId="40760" xr:uid="{00000000-0005-0000-0000-000047A00000}"/>
    <cellStyle name="Normal 83 4 4 3 3 2 3" xfId="31284" xr:uid="{00000000-0005-0000-0000-000048A00000}"/>
    <cellStyle name="Normal 83 4 4 3 3 2 4" xfId="28338" xr:uid="{00000000-0005-0000-0000-000049A00000}"/>
    <cellStyle name="Normal 83 4 4 3 3 3" xfId="15504" xr:uid="{00000000-0005-0000-0000-00004AA00000}"/>
    <cellStyle name="Normal 83 4 4 3 3 3 2" xfId="43132" xr:uid="{00000000-0005-0000-0000-00004BA00000}"/>
    <cellStyle name="Normal 83 4 4 3 3 3 3" xfId="23728" xr:uid="{00000000-0005-0000-0000-00004CA00000}"/>
    <cellStyle name="Normal 83 4 4 3 3 4" xfId="11176" xr:uid="{00000000-0005-0000-0000-00004DA00000}"/>
    <cellStyle name="Normal 83 4 4 3 3 4 2" xfId="38947" xr:uid="{00000000-0005-0000-0000-00004EA00000}"/>
    <cellStyle name="Normal 83 4 4 3 3 5" xfId="18110" xr:uid="{00000000-0005-0000-0000-00004FA00000}"/>
    <cellStyle name="Normal 83 4 4 3 3 5 2" xfId="37231" xr:uid="{00000000-0005-0000-0000-000050A00000}"/>
    <cellStyle name="Normal 83 4 4 3 3 6" xfId="9460" xr:uid="{00000000-0005-0000-0000-000051A00000}"/>
    <cellStyle name="Normal 83 4 4 3 3 6 2" xfId="33156" xr:uid="{00000000-0005-0000-0000-000052A00000}"/>
    <cellStyle name="Normal 83 4 4 3 3 7" xfId="7588" xr:uid="{00000000-0005-0000-0000-000053A00000}"/>
    <cellStyle name="Normal 83 4 4 3 3 7 2" xfId="29412" xr:uid="{00000000-0005-0000-0000-000054A00000}"/>
    <cellStyle name="Normal 83 4 4 3 3 8" xfId="5716" xr:uid="{00000000-0005-0000-0000-000055A00000}"/>
    <cellStyle name="Normal 83 4 4 3 3 8 2" xfId="21856" xr:uid="{00000000-0005-0000-0000-000056A00000}"/>
    <cellStyle name="Normal 83 4 4 3 3 9" xfId="3844" xr:uid="{00000000-0005-0000-0000-000057A00000}"/>
    <cellStyle name="Normal 83 4 4 3 4" xfId="12272" xr:uid="{00000000-0005-0000-0000-000058A00000}"/>
    <cellStyle name="Normal 83 4 4 3 4 2" xfId="40019" xr:uid="{00000000-0005-0000-0000-000059A00000}"/>
    <cellStyle name="Normal 83 4 4 3 4 3" xfId="30652" xr:uid="{00000000-0005-0000-0000-00005AA00000}"/>
    <cellStyle name="Normal 83 4 4 3 4 4" xfId="25243" xr:uid="{00000000-0005-0000-0000-00005BA00000}"/>
    <cellStyle name="Normal 83 4 4 3 5" xfId="14763" xr:uid="{00000000-0005-0000-0000-00005CA00000}"/>
    <cellStyle name="Normal 83 4 4 3 5 2" xfId="42391" xr:uid="{00000000-0005-0000-0000-00005DA00000}"/>
    <cellStyle name="Normal 83 4 4 3 5 3" xfId="34549" xr:uid="{00000000-0005-0000-0000-00005EA00000}"/>
    <cellStyle name="Normal 83 4 4 3 5 4" xfId="26683" xr:uid="{00000000-0005-0000-0000-00005FA00000}"/>
    <cellStyle name="Normal 83 4 4 3 6" xfId="16983" xr:uid="{00000000-0005-0000-0000-000060A00000}"/>
    <cellStyle name="Normal 83 4 4 3 6 2" xfId="44611" xr:uid="{00000000-0005-0000-0000-000061A00000}"/>
    <cellStyle name="Normal 83 4 4 3 6 3" xfId="23096" xr:uid="{00000000-0005-0000-0000-000062A00000}"/>
    <cellStyle name="Normal 83 4 4 3 7" xfId="10700" xr:uid="{00000000-0005-0000-0000-000063A00000}"/>
    <cellStyle name="Normal 83 4 4 3 7 2" xfId="38471" xr:uid="{00000000-0005-0000-0000-000064A00000}"/>
    <cellStyle name="Normal 83 4 4 3 8" xfId="17478" xr:uid="{00000000-0005-0000-0000-000065A00000}"/>
    <cellStyle name="Normal 83 4 4 3 8 2" xfId="35451" xr:uid="{00000000-0005-0000-0000-000066A00000}"/>
    <cellStyle name="Normal 83 4 4 3 9" xfId="8828" xr:uid="{00000000-0005-0000-0000-000067A00000}"/>
    <cellStyle name="Normal 83 4 4 3 9 2" xfId="32524" xr:uid="{00000000-0005-0000-0000-000068A00000}"/>
    <cellStyle name="Normal 83 4 4 4" xfId="1251" xr:uid="{00000000-0005-0000-0000-000069A00000}"/>
    <cellStyle name="Normal 83 4 4 4 10" xfId="6868" xr:uid="{00000000-0005-0000-0000-00006AA00000}"/>
    <cellStyle name="Normal 83 4 4 4 10 2" xfId="28692" xr:uid="{00000000-0005-0000-0000-00006BA00000}"/>
    <cellStyle name="Normal 83 4 4 4 11" xfId="4996" xr:uid="{00000000-0005-0000-0000-00006CA00000}"/>
    <cellStyle name="Normal 83 4 4 4 11 2" xfId="21136" xr:uid="{00000000-0005-0000-0000-00006DA00000}"/>
    <cellStyle name="Normal 83 4 4 4 12" xfId="3124" xr:uid="{00000000-0005-0000-0000-00006EA00000}"/>
    <cellStyle name="Normal 83 4 4 4 13" xfId="19264" xr:uid="{00000000-0005-0000-0000-00006FA00000}"/>
    <cellStyle name="Normal 83 4 4 4 2" xfId="2750" xr:uid="{00000000-0005-0000-0000-000070A00000}"/>
    <cellStyle name="Normal 83 4 4 4 2 10" xfId="20762" xr:uid="{00000000-0005-0000-0000-000071A00000}"/>
    <cellStyle name="Normal 83 4 4 4 2 2" xfId="13815" xr:uid="{00000000-0005-0000-0000-000072A00000}"/>
    <cellStyle name="Normal 83 4 4 4 2 2 2" xfId="41443" xr:uid="{00000000-0005-0000-0000-000073A00000}"/>
    <cellStyle name="Normal 83 4 4 4 2 2 3" xfId="38009" xr:uid="{00000000-0005-0000-0000-000074A00000}"/>
    <cellStyle name="Normal 83 4 4 4 2 2 4" xfId="32062" xr:uid="{00000000-0005-0000-0000-000075A00000}"/>
    <cellStyle name="Normal 83 4 4 4 2 2 5" xfId="25925" xr:uid="{00000000-0005-0000-0000-000076A00000}"/>
    <cellStyle name="Normal 83 4 4 4 2 3" xfId="16186" xr:uid="{00000000-0005-0000-0000-000077A00000}"/>
    <cellStyle name="Normal 83 4 4 4 2 3 2" xfId="43814" xr:uid="{00000000-0005-0000-0000-000078A00000}"/>
    <cellStyle name="Normal 83 4 4 4 2 3 3" xfId="27649" xr:uid="{00000000-0005-0000-0000-000079A00000}"/>
    <cellStyle name="Normal 83 4 4 4 2 4" xfId="11088" xr:uid="{00000000-0005-0000-0000-00007AA00000}"/>
    <cellStyle name="Normal 83 4 4 4 2 4 2" xfId="38859" xr:uid="{00000000-0005-0000-0000-00007BA00000}"/>
    <cellStyle name="Normal 83 4 4 4 2 4 3" xfId="24506" xr:uid="{00000000-0005-0000-0000-00007CA00000}"/>
    <cellStyle name="Normal 83 4 4 4 2 5" xfId="18888" xr:uid="{00000000-0005-0000-0000-00007DA00000}"/>
    <cellStyle name="Normal 83 4 4 4 2 5 2" xfId="36416" xr:uid="{00000000-0005-0000-0000-00007EA00000}"/>
    <cellStyle name="Normal 83 4 4 4 2 6" xfId="10238" xr:uid="{00000000-0005-0000-0000-00007FA00000}"/>
    <cellStyle name="Normal 83 4 4 4 2 6 2" xfId="33934" xr:uid="{00000000-0005-0000-0000-000080A00000}"/>
    <cellStyle name="Normal 83 4 4 4 2 7" xfId="8366" xr:uid="{00000000-0005-0000-0000-000081A00000}"/>
    <cellStyle name="Normal 83 4 4 4 2 7 2" xfId="30190" xr:uid="{00000000-0005-0000-0000-000082A00000}"/>
    <cellStyle name="Normal 83 4 4 4 2 8" xfId="6494" xr:uid="{00000000-0005-0000-0000-000083A00000}"/>
    <cellStyle name="Normal 83 4 4 4 2 8 2" xfId="22634" xr:uid="{00000000-0005-0000-0000-000084A00000}"/>
    <cellStyle name="Normal 83 4 4 4 2 9" xfId="4622" xr:uid="{00000000-0005-0000-0000-000085A00000}"/>
    <cellStyle name="Normal 83 4 4 4 3" xfId="2206" xr:uid="{00000000-0005-0000-0000-000086A00000}"/>
    <cellStyle name="Normal 83 4 4 4 3 2" xfId="15306" xr:uid="{00000000-0005-0000-0000-000087A00000}"/>
    <cellStyle name="Normal 83 4 4 4 3 2 2" xfId="42934" xr:uid="{00000000-0005-0000-0000-000088A00000}"/>
    <cellStyle name="Normal 83 4 4 4 3 2 3" xfId="31519" xr:uid="{00000000-0005-0000-0000-000089A00000}"/>
    <cellStyle name="Normal 83 4 4 4 3 2 4" xfId="26360" xr:uid="{00000000-0005-0000-0000-00008AA00000}"/>
    <cellStyle name="Normal 83 4 4 4 3 3" xfId="12860" xr:uid="{00000000-0005-0000-0000-00008BA00000}"/>
    <cellStyle name="Normal 83 4 4 4 3 3 2" xfId="40562" xr:uid="{00000000-0005-0000-0000-00008CA00000}"/>
    <cellStyle name="Normal 83 4 4 4 3 3 3" xfId="23963" xr:uid="{00000000-0005-0000-0000-00008DA00000}"/>
    <cellStyle name="Normal 83 4 4 4 3 4" xfId="18345" xr:uid="{00000000-0005-0000-0000-00008EA00000}"/>
    <cellStyle name="Normal 83 4 4 4 3 4 2" xfId="37466" xr:uid="{00000000-0005-0000-0000-00008FA00000}"/>
    <cellStyle name="Normal 83 4 4 4 3 5" xfId="9695" xr:uid="{00000000-0005-0000-0000-000090A00000}"/>
    <cellStyle name="Normal 83 4 4 4 3 5 2" xfId="33391" xr:uid="{00000000-0005-0000-0000-000091A00000}"/>
    <cellStyle name="Normal 83 4 4 4 3 6" xfId="7823" xr:uid="{00000000-0005-0000-0000-000092A00000}"/>
    <cellStyle name="Normal 83 4 4 4 3 6 2" xfId="29647" xr:uid="{00000000-0005-0000-0000-000093A00000}"/>
    <cellStyle name="Normal 83 4 4 4 3 7" xfId="5951" xr:uid="{00000000-0005-0000-0000-000094A00000}"/>
    <cellStyle name="Normal 83 4 4 4 3 7 2" xfId="22091" xr:uid="{00000000-0005-0000-0000-000095A00000}"/>
    <cellStyle name="Normal 83 4 4 4 3 8" xfId="4079" xr:uid="{00000000-0005-0000-0000-000096A00000}"/>
    <cellStyle name="Normal 83 4 4 4 3 9" xfId="20219" xr:uid="{00000000-0005-0000-0000-000097A00000}"/>
    <cellStyle name="Normal 83 4 4 4 4" xfId="12184" xr:uid="{00000000-0005-0000-0000-000098A00000}"/>
    <cellStyle name="Normal 83 4 4 4 4 2" xfId="39931" xr:uid="{00000000-0005-0000-0000-000099A00000}"/>
    <cellStyle name="Normal 83 4 4 4 4 3" xfId="30564" xr:uid="{00000000-0005-0000-0000-00009AA00000}"/>
    <cellStyle name="Normal 83 4 4 4 4 4" xfId="25045" xr:uid="{00000000-0005-0000-0000-00009BA00000}"/>
    <cellStyle name="Normal 83 4 4 4 5" xfId="14675" xr:uid="{00000000-0005-0000-0000-00009CA00000}"/>
    <cellStyle name="Normal 83 4 4 4 5 2" xfId="42303" xr:uid="{00000000-0005-0000-0000-00009DA00000}"/>
    <cellStyle name="Normal 83 4 4 4 5 3" xfId="34461" xr:uid="{00000000-0005-0000-0000-00009EA00000}"/>
    <cellStyle name="Normal 83 4 4 4 5 4" xfId="27178" xr:uid="{00000000-0005-0000-0000-00009FA00000}"/>
    <cellStyle name="Normal 83 4 4 4 6" xfId="16895" xr:uid="{00000000-0005-0000-0000-0000A0A00000}"/>
    <cellStyle name="Normal 83 4 4 4 6 2" xfId="44523" xr:uid="{00000000-0005-0000-0000-0000A1A00000}"/>
    <cellStyle name="Normal 83 4 4 4 6 3" xfId="23008" xr:uid="{00000000-0005-0000-0000-0000A2A00000}"/>
    <cellStyle name="Normal 83 4 4 4 7" xfId="10612" xr:uid="{00000000-0005-0000-0000-0000A3A00000}"/>
    <cellStyle name="Normal 83 4 4 4 7 2" xfId="38383" xr:uid="{00000000-0005-0000-0000-0000A4A00000}"/>
    <cellStyle name="Normal 83 4 4 4 8" xfId="17390" xr:uid="{00000000-0005-0000-0000-0000A5A00000}"/>
    <cellStyle name="Normal 83 4 4 4 8 2" xfId="35945" xr:uid="{00000000-0005-0000-0000-0000A6A00000}"/>
    <cellStyle name="Normal 83 4 4 4 9" xfId="8740" xr:uid="{00000000-0005-0000-0000-0000A7A00000}"/>
    <cellStyle name="Normal 83 4 4 4 9 2" xfId="32436" xr:uid="{00000000-0005-0000-0000-0000A8A00000}"/>
    <cellStyle name="Normal 83 4 4 5" xfId="1884" xr:uid="{00000000-0005-0000-0000-0000A9A00000}"/>
    <cellStyle name="Normal 83 4 4 5 10" xfId="3757" xr:uid="{00000000-0005-0000-0000-0000AAA00000}"/>
    <cellStyle name="Normal 83 4 4 5 11" xfId="19897" xr:uid="{00000000-0005-0000-0000-0000ABA00000}"/>
    <cellStyle name="Normal 83 4 4 5 2" xfId="12732" xr:uid="{00000000-0005-0000-0000-0000ACA00000}"/>
    <cellStyle name="Normal 83 4 4 5 2 2" xfId="15205" xr:uid="{00000000-0005-0000-0000-0000ADA00000}"/>
    <cellStyle name="Normal 83 4 4 5 2 2 2" xfId="42833" xr:uid="{00000000-0005-0000-0000-0000AEA00000}"/>
    <cellStyle name="Normal 83 4 4 5 2 3" xfId="40461" xr:uid="{00000000-0005-0000-0000-0000AFA00000}"/>
    <cellStyle name="Normal 83 4 4 5 2 4" xfId="37144" xr:uid="{00000000-0005-0000-0000-0000B0A00000}"/>
    <cellStyle name="Normal 83 4 4 5 2 5" xfId="31197" xr:uid="{00000000-0005-0000-0000-0000B1A00000}"/>
    <cellStyle name="Normal 83 4 4 5 2 6" xfId="24944" xr:uid="{00000000-0005-0000-0000-0000B2A00000}"/>
    <cellStyle name="Normal 83 4 4 5 3" xfId="12031" xr:uid="{00000000-0005-0000-0000-0000B3A00000}"/>
    <cellStyle name="Normal 83 4 4 5 3 2" xfId="39778" xr:uid="{00000000-0005-0000-0000-0000B4A00000}"/>
    <cellStyle name="Normal 83 4 4 5 3 3" xfId="34308" xr:uid="{00000000-0005-0000-0000-0000B5A00000}"/>
    <cellStyle name="Normal 83 4 4 5 3 4" xfId="27136" xr:uid="{00000000-0005-0000-0000-0000B6A00000}"/>
    <cellStyle name="Normal 83 4 4 5 4" xfId="14522" xr:uid="{00000000-0005-0000-0000-0000B7A00000}"/>
    <cellStyle name="Normal 83 4 4 5 4 2" xfId="42150" xr:uid="{00000000-0005-0000-0000-0000B8A00000}"/>
    <cellStyle name="Normal 83 4 4 5 4 3" xfId="23641" xr:uid="{00000000-0005-0000-0000-0000B9A00000}"/>
    <cellStyle name="Normal 83 4 4 5 5" xfId="11411" xr:uid="{00000000-0005-0000-0000-0000BAA00000}"/>
    <cellStyle name="Normal 83 4 4 5 5 2" xfId="39182" xr:uid="{00000000-0005-0000-0000-0000BBA00000}"/>
    <cellStyle name="Normal 83 4 4 5 6" xfId="18023" xr:uid="{00000000-0005-0000-0000-0000BCA00000}"/>
    <cellStyle name="Normal 83 4 4 5 6 2" xfId="35903" xr:uid="{00000000-0005-0000-0000-0000BDA00000}"/>
    <cellStyle name="Normal 83 4 4 5 7" xfId="9373" xr:uid="{00000000-0005-0000-0000-0000BEA00000}"/>
    <cellStyle name="Normal 83 4 4 5 7 2" xfId="33069" xr:uid="{00000000-0005-0000-0000-0000BFA00000}"/>
    <cellStyle name="Normal 83 4 4 5 8" xfId="7501" xr:uid="{00000000-0005-0000-0000-0000C0A00000}"/>
    <cellStyle name="Normal 83 4 4 5 8 2" xfId="29325" xr:uid="{00000000-0005-0000-0000-0000C1A00000}"/>
    <cellStyle name="Normal 83 4 4 5 9" xfId="5629" xr:uid="{00000000-0005-0000-0000-0000C2A00000}"/>
    <cellStyle name="Normal 83 4 4 5 9 2" xfId="21769" xr:uid="{00000000-0005-0000-0000-0000C3A00000}"/>
    <cellStyle name="Normal 83 4 4 6" xfId="2428" xr:uid="{00000000-0005-0000-0000-0000C4A00000}"/>
    <cellStyle name="Normal 83 4 4 6 10" xfId="20440" xr:uid="{00000000-0005-0000-0000-0000C5A00000}"/>
    <cellStyle name="Normal 83 4 4 6 2" xfId="13515" xr:uid="{00000000-0005-0000-0000-0000C6A00000}"/>
    <cellStyle name="Normal 83 4 4 6 2 2" xfId="41143" xr:uid="{00000000-0005-0000-0000-0000C7A00000}"/>
    <cellStyle name="Normal 83 4 4 6 2 3" xfId="37687" xr:uid="{00000000-0005-0000-0000-0000C8A00000}"/>
    <cellStyle name="Normal 83 4 4 6 2 4" xfId="31740" xr:uid="{00000000-0005-0000-0000-0000C9A00000}"/>
    <cellStyle name="Normal 83 4 4 6 2 5" xfId="25625" xr:uid="{00000000-0005-0000-0000-0000CAA00000}"/>
    <cellStyle name="Normal 83 4 4 6 3" xfId="15886" xr:uid="{00000000-0005-0000-0000-0000CBA00000}"/>
    <cellStyle name="Normal 83 4 4 6 3 2" xfId="43514" xr:uid="{00000000-0005-0000-0000-0000CCA00000}"/>
    <cellStyle name="Normal 83 4 4 6 3 3" xfId="27327" xr:uid="{00000000-0005-0000-0000-0000CDA00000}"/>
    <cellStyle name="Normal 83 4 4 6 4" xfId="10935" xr:uid="{00000000-0005-0000-0000-0000CEA00000}"/>
    <cellStyle name="Normal 83 4 4 6 4 2" xfId="38706" xr:uid="{00000000-0005-0000-0000-0000CFA00000}"/>
    <cellStyle name="Normal 83 4 4 6 4 3" xfId="24184" xr:uid="{00000000-0005-0000-0000-0000D0A00000}"/>
    <cellStyle name="Normal 83 4 4 6 5" xfId="18566" xr:uid="{00000000-0005-0000-0000-0000D1A00000}"/>
    <cellStyle name="Normal 83 4 4 6 5 2" xfId="36094" xr:uid="{00000000-0005-0000-0000-0000D2A00000}"/>
    <cellStyle name="Normal 83 4 4 6 6" xfId="9916" xr:uid="{00000000-0005-0000-0000-0000D3A00000}"/>
    <cellStyle name="Normal 83 4 4 6 6 2" xfId="33612" xr:uid="{00000000-0005-0000-0000-0000D4A00000}"/>
    <cellStyle name="Normal 83 4 4 6 7" xfId="8044" xr:uid="{00000000-0005-0000-0000-0000D5A00000}"/>
    <cellStyle name="Normal 83 4 4 6 7 2" xfId="29868" xr:uid="{00000000-0005-0000-0000-0000D6A00000}"/>
    <cellStyle name="Normal 83 4 4 6 8" xfId="6172" xr:uid="{00000000-0005-0000-0000-0000D7A00000}"/>
    <cellStyle name="Normal 83 4 4 6 8 2" xfId="22312" xr:uid="{00000000-0005-0000-0000-0000D8A00000}"/>
    <cellStyle name="Normal 83 4 4 6 9" xfId="4300" xr:uid="{00000000-0005-0000-0000-0000D9A00000}"/>
    <cellStyle name="Normal 83 4 4 7" xfId="1727" xr:uid="{00000000-0005-0000-0000-0000DAA00000}"/>
    <cellStyle name="Normal 83 4 4 7 2" xfId="16422" xr:uid="{00000000-0005-0000-0000-0000DBA00000}"/>
    <cellStyle name="Normal 83 4 4 7 2 2" xfId="44050" xr:uid="{00000000-0005-0000-0000-0000DCA00000}"/>
    <cellStyle name="Normal 83 4 4 7 2 3" xfId="31040" xr:uid="{00000000-0005-0000-0000-0000DDA00000}"/>
    <cellStyle name="Normal 83 4 4 7 2 4" xfId="26161" xr:uid="{00000000-0005-0000-0000-0000DEA00000}"/>
    <cellStyle name="Normal 83 4 4 7 3" xfId="14051" xr:uid="{00000000-0005-0000-0000-0000DFA00000}"/>
    <cellStyle name="Normal 83 4 4 7 3 2" xfId="41679" xr:uid="{00000000-0005-0000-0000-0000E0A00000}"/>
    <cellStyle name="Normal 83 4 4 7 3 3" xfId="27892" xr:uid="{00000000-0005-0000-0000-0000E1A00000}"/>
    <cellStyle name="Normal 83 4 4 7 4" xfId="17866" xr:uid="{00000000-0005-0000-0000-0000E2A00000}"/>
    <cellStyle name="Normal 83 4 4 7 4 2" xfId="36659" xr:uid="{00000000-0005-0000-0000-0000E3A00000}"/>
    <cellStyle name="Normal 83 4 4 7 4 3" xfId="23484" xr:uid="{00000000-0005-0000-0000-0000E4A00000}"/>
    <cellStyle name="Normal 83 4 4 7 5" xfId="9216" xr:uid="{00000000-0005-0000-0000-0000E5A00000}"/>
    <cellStyle name="Normal 83 4 4 7 5 2" xfId="32912" xr:uid="{00000000-0005-0000-0000-0000E6A00000}"/>
    <cellStyle name="Normal 83 4 4 7 6" xfId="7344" xr:uid="{00000000-0005-0000-0000-0000E7A00000}"/>
    <cellStyle name="Normal 83 4 4 7 6 2" xfId="29168" xr:uid="{00000000-0005-0000-0000-0000E8A00000}"/>
    <cellStyle name="Normal 83 4 4 7 7" xfId="5472" xr:uid="{00000000-0005-0000-0000-0000E9A00000}"/>
    <cellStyle name="Normal 83 4 4 7 7 2" xfId="21612" xr:uid="{00000000-0005-0000-0000-0000EAA00000}"/>
    <cellStyle name="Normal 83 4 4 7 8" xfId="3600" xr:uid="{00000000-0005-0000-0000-0000EBA00000}"/>
    <cellStyle name="Normal 83 4 4 7 9" xfId="19740" xr:uid="{00000000-0005-0000-0000-0000ECA00000}"/>
    <cellStyle name="Normal 83 4 4 8" xfId="1574" xr:uid="{00000000-0005-0000-0000-0000EDA00000}"/>
    <cellStyle name="Normal 83 4 4 8 2" xfId="14998" xr:uid="{00000000-0005-0000-0000-0000EEA00000}"/>
    <cellStyle name="Normal 83 4 4 8 2 2" xfId="42626" xr:uid="{00000000-0005-0000-0000-0000EFA00000}"/>
    <cellStyle name="Normal 83 4 4 8 2 3" xfId="30887" xr:uid="{00000000-0005-0000-0000-0000F0A00000}"/>
    <cellStyle name="Normal 83 4 4 8 2 4" xfId="28410" xr:uid="{00000000-0005-0000-0000-0000F1A00000}"/>
    <cellStyle name="Normal 83 4 4 8 3" xfId="12507" xr:uid="{00000000-0005-0000-0000-0000F2A00000}"/>
    <cellStyle name="Normal 83 4 4 8 3 2" xfId="40254" xr:uid="{00000000-0005-0000-0000-0000F3A00000}"/>
    <cellStyle name="Normal 83 4 4 8 3 3" xfId="23331" xr:uid="{00000000-0005-0000-0000-0000F4A00000}"/>
    <cellStyle name="Normal 83 4 4 8 4" xfId="17713" xr:uid="{00000000-0005-0000-0000-0000F5A00000}"/>
    <cellStyle name="Normal 83 4 4 8 4 2" xfId="35291" xr:uid="{00000000-0005-0000-0000-0000F6A00000}"/>
    <cellStyle name="Normal 83 4 4 8 5" xfId="9063" xr:uid="{00000000-0005-0000-0000-0000F7A00000}"/>
    <cellStyle name="Normal 83 4 4 8 5 2" xfId="32759" xr:uid="{00000000-0005-0000-0000-0000F8A00000}"/>
    <cellStyle name="Normal 83 4 4 8 6" xfId="7191" xr:uid="{00000000-0005-0000-0000-0000F9A00000}"/>
    <cellStyle name="Normal 83 4 4 8 6 2" xfId="29015" xr:uid="{00000000-0005-0000-0000-0000FAA00000}"/>
    <cellStyle name="Normal 83 4 4 8 7" xfId="5319" xr:uid="{00000000-0005-0000-0000-0000FBA00000}"/>
    <cellStyle name="Normal 83 4 4 8 7 2" xfId="21459" xr:uid="{00000000-0005-0000-0000-0000FCA00000}"/>
    <cellStyle name="Normal 83 4 4 8 8" xfId="3447" xr:uid="{00000000-0005-0000-0000-0000FDA00000}"/>
    <cellStyle name="Normal 83 4 4 8 9" xfId="19587" xr:uid="{00000000-0005-0000-0000-0000FEA00000}"/>
    <cellStyle name="Normal 83 4 4 9" xfId="11878" xr:uid="{00000000-0005-0000-0000-0000FFA00000}"/>
    <cellStyle name="Normal 83 4 4 9 2" xfId="39627" xr:uid="{00000000-0005-0000-0000-000000A10000}"/>
    <cellStyle name="Normal 83 4 4 9 3" xfId="36987" xr:uid="{00000000-0005-0000-0000-000001A10000}"/>
    <cellStyle name="Normal 83 4 4 9 4" xfId="30411" xr:uid="{00000000-0005-0000-0000-000002A10000}"/>
    <cellStyle name="Normal 83 4 4 9 5" xfId="24737" xr:uid="{00000000-0005-0000-0000-000003A10000}"/>
    <cellStyle name="Normal 83 4 5" xfId="1032" xr:uid="{00000000-0005-0000-0000-000004A10000}"/>
    <cellStyle name="Normal 83 4 5 10" xfId="16677" xr:uid="{00000000-0005-0000-0000-000005A10000}"/>
    <cellStyle name="Normal 83 4 5 10 2" xfId="44305" xr:uid="{00000000-0005-0000-0000-000006A10000}"/>
    <cellStyle name="Normal 83 4 5 10 3" xfId="22790" xr:uid="{00000000-0005-0000-0000-000007A10000}"/>
    <cellStyle name="Normal 83 4 5 11" xfId="10394" xr:uid="{00000000-0005-0000-0000-000008A10000}"/>
    <cellStyle name="Normal 83 4 5 11 2" xfId="38165" xr:uid="{00000000-0005-0000-0000-000009A10000}"/>
    <cellStyle name="Normal 83 4 5 12" xfId="17172" xr:uid="{00000000-0005-0000-0000-00000AA10000}"/>
    <cellStyle name="Normal 83 4 5 12 2" xfId="35073" xr:uid="{00000000-0005-0000-0000-00000BA10000}"/>
    <cellStyle name="Normal 83 4 5 13" xfId="8522" xr:uid="{00000000-0005-0000-0000-00000CA10000}"/>
    <cellStyle name="Normal 83 4 5 13 2" xfId="32218" xr:uid="{00000000-0005-0000-0000-00000DA10000}"/>
    <cellStyle name="Normal 83 4 5 14" xfId="6650" xr:uid="{00000000-0005-0000-0000-00000EA10000}"/>
    <cellStyle name="Normal 83 4 5 14 2" xfId="28474" xr:uid="{00000000-0005-0000-0000-00000FA10000}"/>
    <cellStyle name="Normal 83 4 5 15" xfId="4778" xr:uid="{00000000-0005-0000-0000-000010A10000}"/>
    <cellStyle name="Normal 83 4 5 15 2" xfId="20918" xr:uid="{00000000-0005-0000-0000-000011A10000}"/>
    <cellStyle name="Normal 83 4 5 16" xfId="2906" xr:uid="{00000000-0005-0000-0000-000012A10000}"/>
    <cellStyle name="Normal 83 4 5 17" xfId="19046" xr:uid="{00000000-0005-0000-0000-000013A10000}"/>
    <cellStyle name="Normal 83 4 5 2" xfId="1356" xr:uid="{00000000-0005-0000-0000-000014A10000}"/>
    <cellStyle name="Normal 83 4 5 2 10" xfId="6973" xr:uid="{00000000-0005-0000-0000-000015A10000}"/>
    <cellStyle name="Normal 83 4 5 2 10 2" xfId="28797" xr:uid="{00000000-0005-0000-0000-000016A10000}"/>
    <cellStyle name="Normal 83 4 5 2 11" xfId="5101" xr:uid="{00000000-0005-0000-0000-000017A10000}"/>
    <cellStyle name="Normal 83 4 5 2 11 2" xfId="21241" xr:uid="{00000000-0005-0000-0000-000018A10000}"/>
    <cellStyle name="Normal 83 4 5 2 12" xfId="3229" xr:uid="{00000000-0005-0000-0000-000019A10000}"/>
    <cellStyle name="Normal 83 4 5 2 13" xfId="19369" xr:uid="{00000000-0005-0000-0000-00001AA10000}"/>
    <cellStyle name="Normal 83 4 5 2 2" xfId="2532" xr:uid="{00000000-0005-0000-0000-00001BA10000}"/>
    <cellStyle name="Normal 83 4 5 2 2 10" xfId="20544" xr:uid="{00000000-0005-0000-0000-00001CA10000}"/>
    <cellStyle name="Normal 83 4 5 2 2 2" xfId="13605" xr:uid="{00000000-0005-0000-0000-00001DA10000}"/>
    <cellStyle name="Normal 83 4 5 2 2 2 2" xfId="41233" xr:uid="{00000000-0005-0000-0000-00001EA10000}"/>
    <cellStyle name="Normal 83 4 5 2 2 2 3" xfId="37791" xr:uid="{00000000-0005-0000-0000-00001FA10000}"/>
    <cellStyle name="Normal 83 4 5 2 2 2 4" xfId="31844" xr:uid="{00000000-0005-0000-0000-000020A10000}"/>
    <cellStyle name="Normal 83 4 5 2 2 2 5" xfId="25715" xr:uid="{00000000-0005-0000-0000-000021A10000}"/>
    <cellStyle name="Normal 83 4 5 2 2 3" xfId="15976" xr:uid="{00000000-0005-0000-0000-000022A10000}"/>
    <cellStyle name="Normal 83 4 5 2 2 3 2" xfId="43604" xr:uid="{00000000-0005-0000-0000-000023A10000}"/>
    <cellStyle name="Normal 83 4 5 2 2 3 3" xfId="27431" xr:uid="{00000000-0005-0000-0000-000024A10000}"/>
    <cellStyle name="Normal 83 4 5 2 2 4" xfId="11701" xr:uid="{00000000-0005-0000-0000-000025A10000}"/>
    <cellStyle name="Normal 83 4 5 2 2 4 2" xfId="39460" xr:uid="{00000000-0005-0000-0000-000026A10000}"/>
    <cellStyle name="Normal 83 4 5 2 2 4 3" xfId="24288" xr:uid="{00000000-0005-0000-0000-000027A10000}"/>
    <cellStyle name="Normal 83 4 5 2 2 5" xfId="18670" xr:uid="{00000000-0005-0000-0000-000028A10000}"/>
    <cellStyle name="Normal 83 4 5 2 2 5 2" xfId="36198" xr:uid="{00000000-0005-0000-0000-000029A10000}"/>
    <cellStyle name="Normal 83 4 5 2 2 6" xfId="10020" xr:uid="{00000000-0005-0000-0000-00002AA10000}"/>
    <cellStyle name="Normal 83 4 5 2 2 6 2" xfId="33716" xr:uid="{00000000-0005-0000-0000-00002BA10000}"/>
    <cellStyle name="Normal 83 4 5 2 2 7" xfId="8148" xr:uid="{00000000-0005-0000-0000-00002CA10000}"/>
    <cellStyle name="Normal 83 4 5 2 2 7 2" xfId="29972" xr:uid="{00000000-0005-0000-0000-00002DA10000}"/>
    <cellStyle name="Normal 83 4 5 2 2 8" xfId="6276" xr:uid="{00000000-0005-0000-0000-00002EA10000}"/>
    <cellStyle name="Normal 83 4 5 2 2 8 2" xfId="22416" xr:uid="{00000000-0005-0000-0000-00002FA10000}"/>
    <cellStyle name="Normal 83 4 5 2 2 9" xfId="4404" xr:uid="{00000000-0005-0000-0000-000030A10000}"/>
    <cellStyle name="Normal 83 4 5 2 3" xfId="1988" xr:uid="{00000000-0005-0000-0000-000031A10000}"/>
    <cellStyle name="Normal 83 4 5 2 3 10" xfId="20001" xr:uid="{00000000-0005-0000-0000-000032A10000}"/>
    <cellStyle name="Normal 83 4 5 2 3 2" xfId="13058" xr:uid="{00000000-0005-0000-0000-000033A10000}"/>
    <cellStyle name="Normal 83 4 5 2 3 2 2" xfId="40707" xr:uid="{00000000-0005-0000-0000-000034A10000}"/>
    <cellStyle name="Normal 83 4 5 2 3 2 3" xfId="31301" xr:uid="{00000000-0005-0000-0000-000035A10000}"/>
    <cellStyle name="Normal 83 4 5 2 3 2 4" xfId="28387" xr:uid="{00000000-0005-0000-0000-000036A10000}"/>
    <cellStyle name="Normal 83 4 5 2 3 3" xfId="15451" xr:uid="{00000000-0005-0000-0000-000037A10000}"/>
    <cellStyle name="Normal 83 4 5 2 3 3 2" xfId="43079" xr:uid="{00000000-0005-0000-0000-000038A10000}"/>
    <cellStyle name="Normal 83 4 5 2 3 3 3" xfId="23745" xr:uid="{00000000-0005-0000-0000-000039A10000}"/>
    <cellStyle name="Normal 83 4 5 2 3 4" xfId="11193" xr:uid="{00000000-0005-0000-0000-00003AA10000}"/>
    <cellStyle name="Normal 83 4 5 2 3 4 2" xfId="38964" xr:uid="{00000000-0005-0000-0000-00003BA10000}"/>
    <cellStyle name="Normal 83 4 5 2 3 5" xfId="18127" xr:uid="{00000000-0005-0000-0000-00003CA10000}"/>
    <cellStyle name="Normal 83 4 5 2 3 5 2" xfId="37248" xr:uid="{00000000-0005-0000-0000-00003DA10000}"/>
    <cellStyle name="Normal 83 4 5 2 3 6" xfId="9477" xr:uid="{00000000-0005-0000-0000-00003EA10000}"/>
    <cellStyle name="Normal 83 4 5 2 3 6 2" xfId="33173" xr:uid="{00000000-0005-0000-0000-00003FA10000}"/>
    <cellStyle name="Normal 83 4 5 2 3 7" xfId="7605" xr:uid="{00000000-0005-0000-0000-000040A10000}"/>
    <cellStyle name="Normal 83 4 5 2 3 7 2" xfId="29429" xr:uid="{00000000-0005-0000-0000-000041A10000}"/>
    <cellStyle name="Normal 83 4 5 2 3 8" xfId="5733" xr:uid="{00000000-0005-0000-0000-000042A10000}"/>
    <cellStyle name="Normal 83 4 5 2 3 8 2" xfId="21873" xr:uid="{00000000-0005-0000-0000-000043A10000}"/>
    <cellStyle name="Normal 83 4 5 2 3 9" xfId="3861" xr:uid="{00000000-0005-0000-0000-000044A10000}"/>
    <cellStyle name="Normal 83 4 5 2 4" xfId="12289" xr:uid="{00000000-0005-0000-0000-000045A10000}"/>
    <cellStyle name="Normal 83 4 5 2 4 2" xfId="40036" xr:uid="{00000000-0005-0000-0000-000046A10000}"/>
    <cellStyle name="Normal 83 4 5 2 4 3" xfId="30669" xr:uid="{00000000-0005-0000-0000-000047A10000}"/>
    <cellStyle name="Normal 83 4 5 2 4 4" xfId="25190" xr:uid="{00000000-0005-0000-0000-000048A10000}"/>
    <cellStyle name="Normal 83 4 5 2 5" xfId="14780" xr:uid="{00000000-0005-0000-0000-000049A10000}"/>
    <cellStyle name="Normal 83 4 5 2 5 2" xfId="42408" xr:uid="{00000000-0005-0000-0000-00004AA10000}"/>
    <cellStyle name="Normal 83 4 5 2 5 3" xfId="34566" xr:uid="{00000000-0005-0000-0000-00004BA10000}"/>
    <cellStyle name="Normal 83 4 5 2 5 4" xfId="26936" xr:uid="{00000000-0005-0000-0000-00004CA10000}"/>
    <cellStyle name="Normal 83 4 5 2 6" xfId="17000" xr:uid="{00000000-0005-0000-0000-00004DA10000}"/>
    <cellStyle name="Normal 83 4 5 2 6 2" xfId="44628" xr:uid="{00000000-0005-0000-0000-00004EA10000}"/>
    <cellStyle name="Normal 83 4 5 2 6 3" xfId="23113" xr:uid="{00000000-0005-0000-0000-00004FA10000}"/>
    <cellStyle name="Normal 83 4 5 2 7" xfId="10717" xr:uid="{00000000-0005-0000-0000-000050A10000}"/>
    <cellStyle name="Normal 83 4 5 2 7 2" xfId="38488" xr:uid="{00000000-0005-0000-0000-000051A10000}"/>
    <cellStyle name="Normal 83 4 5 2 8" xfId="17495" xr:uid="{00000000-0005-0000-0000-000052A10000}"/>
    <cellStyle name="Normal 83 4 5 2 8 2" xfId="35703" xr:uid="{00000000-0005-0000-0000-000053A10000}"/>
    <cellStyle name="Normal 83 4 5 2 9" xfId="8845" xr:uid="{00000000-0005-0000-0000-000054A10000}"/>
    <cellStyle name="Normal 83 4 5 2 9 2" xfId="32541" xr:uid="{00000000-0005-0000-0000-000055A10000}"/>
    <cellStyle name="Normal 83 4 5 3" xfId="1186" xr:uid="{00000000-0005-0000-0000-000056A10000}"/>
    <cellStyle name="Normal 83 4 5 3 10" xfId="6803" xr:uid="{00000000-0005-0000-0000-000057A10000}"/>
    <cellStyle name="Normal 83 4 5 3 10 2" xfId="28627" xr:uid="{00000000-0005-0000-0000-000058A10000}"/>
    <cellStyle name="Normal 83 4 5 3 11" xfId="4931" xr:uid="{00000000-0005-0000-0000-000059A10000}"/>
    <cellStyle name="Normal 83 4 5 3 11 2" xfId="21071" xr:uid="{00000000-0005-0000-0000-00005AA10000}"/>
    <cellStyle name="Normal 83 4 5 3 12" xfId="3059" xr:uid="{00000000-0005-0000-0000-00005BA10000}"/>
    <cellStyle name="Normal 83 4 5 3 13" xfId="19199" xr:uid="{00000000-0005-0000-0000-00005CA10000}"/>
    <cellStyle name="Normal 83 4 5 3 2" xfId="2685" xr:uid="{00000000-0005-0000-0000-00005DA10000}"/>
    <cellStyle name="Normal 83 4 5 3 2 10" xfId="20697" xr:uid="{00000000-0005-0000-0000-00005EA10000}"/>
    <cellStyle name="Normal 83 4 5 3 2 2" xfId="13750" xr:uid="{00000000-0005-0000-0000-00005FA10000}"/>
    <cellStyle name="Normal 83 4 5 3 2 2 2" xfId="41378" xr:uid="{00000000-0005-0000-0000-000060A10000}"/>
    <cellStyle name="Normal 83 4 5 3 2 2 3" xfId="37944" xr:uid="{00000000-0005-0000-0000-000061A10000}"/>
    <cellStyle name="Normal 83 4 5 3 2 2 4" xfId="31997" xr:uid="{00000000-0005-0000-0000-000062A10000}"/>
    <cellStyle name="Normal 83 4 5 3 2 2 5" xfId="25860" xr:uid="{00000000-0005-0000-0000-000063A10000}"/>
    <cellStyle name="Normal 83 4 5 3 2 3" xfId="16121" xr:uid="{00000000-0005-0000-0000-000064A10000}"/>
    <cellStyle name="Normal 83 4 5 3 2 3 2" xfId="43749" xr:uid="{00000000-0005-0000-0000-000065A10000}"/>
    <cellStyle name="Normal 83 4 5 3 2 3 3" xfId="27584" xr:uid="{00000000-0005-0000-0000-000066A10000}"/>
    <cellStyle name="Normal 83 4 5 3 2 4" xfId="11538" xr:uid="{00000000-0005-0000-0000-000067A10000}"/>
    <cellStyle name="Normal 83 4 5 3 2 4 2" xfId="39309" xr:uid="{00000000-0005-0000-0000-000068A10000}"/>
    <cellStyle name="Normal 83 4 5 3 2 4 3" xfId="24441" xr:uid="{00000000-0005-0000-0000-000069A10000}"/>
    <cellStyle name="Normal 83 4 5 3 2 5" xfId="18823" xr:uid="{00000000-0005-0000-0000-00006AA10000}"/>
    <cellStyle name="Normal 83 4 5 3 2 5 2" xfId="36351" xr:uid="{00000000-0005-0000-0000-00006BA10000}"/>
    <cellStyle name="Normal 83 4 5 3 2 6" xfId="10173" xr:uid="{00000000-0005-0000-0000-00006CA10000}"/>
    <cellStyle name="Normal 83 4 5 3 2 6 2" xfId="33869" xr:uid="{00000000-0005-0000-0000-00006DA10000}"/>
    <cellStyle name="Normal 83 4 5 3 2 7" xfId="8301" xr:uid="{00000000-0005-0000-0000-00006EA10000}"/>
    <cellStyle name="Normal 83 4 5 3 2 7 2" xfId="30125" xr:uid="{00000000-0005-0000-0000-00006FA10000}"/>
    <cellStyle name="Normal 83 4 5 3 2 8" xfId="6429" xr:uid="{00000000-0005-0000-0000-000070A10000}"/>
    <cellStyle name="Normal 83 4 5 3 2 8 2" xfId="22569" xr:uid="{00000000-0005-0000-0000-000071A10000}"/>
    <cellStyle name="Normal 83 4 5 3 2 9" xfId="4557" xr:uid="{00000000-0005-0000-0000-000072A10000}"/>
    <cellStyle name="Normal 83 4 5 3 3" xfId="2141" xr:uid="{00000000-0005-0000-0000-000073A10000}"/>
    <cellStyle name="Normal 83 4 5 3 3 10" xfId="20154" xr:uid="{00000000-0005-0000-0000-000074A10000}"/>
    <cellStyle name="Normal 83 4 5 3 3 2" xfId="12995" xr:uid="{00000000-0005-0000-0000-000075A10000}"/>
    <cellStyle name="Normal 83 4 5 3 3 2 2" xfId="40651" xr:uid="{00000000-0005-0000-0000-000076A10000}"/>
    <cellStyle name="Normal 83 4 5 3 3 2 3" xfId="31454" xr:uid="{00000000-0005-0000-0000-000077A10000}"/>
    <cellStyle name="Normal 83 4 5 3 3 2 4" xfId="26354" xr:uid="{00000000-0005-0000-0000-000078A10000}"/>
    <cellStyle name="Normal 83 4 5 3 3 3" xfId="15395" xr:uid="{00000000-0005-0000-0000-000079A10000}"/>
    <cellStyle name="Normal 83 4 5 3 3 3 2" xfId="43023" xr:uid="{00000000-0005-0000-0000-00007AA10000}"/>
    <cellStyle name="Normal 83 4 5 3 3 3 3" xfId="23898" xr:uid="{00000000-0005-0000-0000-00007BA10000}"/>
    <cellStyle name="Normal 83 4 5 3 3 4" xfId="11023" xr:uid="{00000000-0005-0000-0000-00007CA10000}"/>
    <cellStyle name="Normal 83 4 5 3 3 4 2" xfId="38794" xr:uid="{00000000-0005-0000-0000-00007DA10000}"/>
    <cellStyle name="Normal 83 4 5 3 3 5" xfId="18280" xr:uid="{00000000-0005-0000-0000-00007EA10000}"/>
    <cellStyle name="Normal 83 4 5 3 3 5 2" xfId="37401" xr:uid="{00000000-0005-0000-0000-00007FA10000}"/>
    <cellStyle name="Normal 83 4 5 3 3 6" xfId="9630" xr:uid="{00000000-0005-0000-0000-000080A10000}"/>
    <cellStyle name="Normal 83 4 5 3 3 6 2" xfId="33326" xr:uid="{00000000-0005-0000-0000-000081A10000}"/>
    <cellStyle name="Normal 83 4 5 3 3 7" xfId="7758" xr:uid="{00000000-0005-0000-0000-000082A10000}"/>
    <cellStyle name="Normal 83 4 5 3 3 7 2" xfId="29582" xr:uid="{00000000-0005-0000-0000-000083A10000}"/>
    <cellStyle name="Normal 83 4 5 3 3 8" xfId="5886" xr:uid="{00000000-0005-0000-0000-000084A10000}"/>
    <cellStyle name="Normal 83 4 5 3 3 8 2" xfId="22026" xr:uid="{00000000-0005-0000-0000-000085A10000}"/>
    <cellStyle name="Normal 83 4 5 3 3 9" xfId="4014" xr:uid="{00000000-0005-0000-0000-000086A10000}"/>
    <cellStyle name="Normal 83 4 5 3 4" xfId="12119" xr:uid="{00000000-0005-0000-0000-000087A10000}"/>
    <cellStyle name="Normal 83 4 5 3 4 2" xfId="39866" xr:uid="{00000000-0005-0000-0000-000088A10000}"/>
    <cellStyle name="Normal 83 4 5 3 4 3" xfId="30499" xr:uid="{00000000-0005-0000-0000-000089A10000}"/>
    <cellStyle name="Normal 83 4 5 3 4 4" xfId="25134" xr:uid="{00000000-0005-0000-0000-00008AA10000}"/>
    <cellStyle name="Normal 83 4 5 3 5" xfId="14610" xr:uid="{00000000-0005-0000-0000-00008BA10000}"/>
    <cellStyle name="Normal 83 4 5 3 5 2" xfId="42238" xr:uid="{00000000-0005-0000-0000-00008CA10000}"/>
    <cellStyle name="Normal 83 4 5 3 5 3" xfId="34396" xr:uid="{00000000-0005-0000-0000-00008DA10000}"/>
    <cellStyle name="Normal 83 4 5 3 5 4" xfId="26618" xr:uid="{00000000-0005-0000-0000-00008EA10000}"/>
    <cellStyle name="Normal 83 4 5 3 6" xfId="16830" xr:uid="{00000000-0005-0000-0000-00008FA10000}"/>
    <cellStyle name="Normal 83 4 5 3 6 2" xfId="44458" xr:uid="{00000000-0005-0000-0000-000090A10000}"/>
    <cellStyle name="Normal 83 4 5 3 6 3" xfId="22943" xr:uid="{00000000-0005-0000-0000-000091A10000}"/>
    <cellStyle name="Normal 83 4 5 3 7" xfId="10547" xr:uid="{00000000-0005-0000-0000-000092A10000}"/>
    <cellStyle name="Normal 83 4 5 3 7 2" xfId="38318" xr:uid="{00000000-0005-0000-0000-000093A10000}"/>
    <cellStyle name="Normal 83 4 5 3 8" xfId="17325" xr:uid="{00000000-0005-0000-0000-000094A10000}"/>
    <cellStyle name="Normal 83 4 5 3 8 2" xfId="35386" xr:uid="{00000000-0005-0000-0000-000095A10000}"/>
    <cellStyle name="Normal 83 4 5 3 9" xfId="8675" xr:uid="{00000000-0005-0000-0000-000096A10000}"/>
    <cellStyle name="Normal 83 4 5 3 9 2" xfId="32371" xr:uid="{00000000-0005-0000-0000-000097A10000}"/>
    <cellStyle name="Normal 83 4 5 4" xfId="1819" xr:uid="{00000000-0005-0000-0000-000098A10000}"/>
    <cellStyle name="Normal 83 4 5 4 10" xfId="3692" xr:uid="{00000000-0005-0000-0000-000099A10000}"/>
    <cellStyle name="Normal 83 4 5 4 11" xfId="19832" xr:uid="{00000000-0005-0000-0000-00009AA10000}"/>
    <cellStyle name="Normal 83 4 5 4 2" xfId="12891" xr:uid="{00000000-0005-0000-0000-00009BA10000}"/>
    <cellStyle name="Normal 83 4 5 4 2 2" xfId="15321" xr:uid="{00000000-0005-0000-0000-00009CA10000}"/>
    <cellStyle name="Normal 83 4 5 4 2 2 2" xfId="42949" xr:uid="{00000000-0005-0000-0000-00009DA10000}"/>
    <cellStyle name="Normal 83 4 5 4 2 3" xfId="40577" xr:uid="{00000000-0005-0000-0000-00009EA10000}"/>
    <cellStyle name="Normal 83 4 5 4 2 4" xfId="37079" xr:uid="{00000000-0005-0000-0000-00009FA10000}"/>
    <cellStyle name="Normal 83 4 5 4 2 5" xfId="31132" xr:uid="{00000000-0005-0000-0000-0000A0A10000}"/>
    <cellStyle name="Normal 83 4 5 4 2 6" xfId="25060" xr:uid="{00000000-0005-0000-0000-0000A1A10000}"/>
    <cellStyle name="Normal 83 4 5 4 3" xfId="11966" xr:uid="{00000000-0005-0000-0000-0000A2A10000}"/>
    <cellStyle name="Normal 83 4 5 4 3 2" xfId="39713" xr:uid="{00000000-0005-0000-0000-0000A3A10000}"/>
    <cellStyle name="Normal 83 4 5 4 3 3" xfId="34243" xr:uid="{00000000-0005-0000-0000-0000A4A10000}"/>
    <cellStyle name="Normal 83 4 5 4 3 4" xfId="27120" xr:uid="{00000000-0005-0000-0000-0000A5A10000}"/>
    <cellStyle name="Normal 83 4 5 4 4" xfId="14457" xr:uid="{00000000-0005-0000-0000-0000A6A10000}"/>
    <cellStyle name="Normal 83 4 5 4 4 2" xfId="42085" xr:uid="{00000000-0005-0000-0000-0000A7A10000}"/>
    <cellStyle name="Normal 83 4 5 4 4 3" xfId="23576" xr:uid="{00000000-0005-0000-0000-0000A8A10000}"/>
    <cellStyle name="Normal 83 4 5 4 5" xfId="11346" xr:uid="{00000000-0005-0000-0000-0000A9A10000}"/>
    <cellStyle name="Normal 83 4 5 4 5 2" xfId="39117" xr:uid="{00000000-0005-0000-0000-0000AAA10000}"/>
    <cellStyle name="Normal 83 4 5 4 6" xfId="17958" xr:uid="{00000000-0005-0000-0000-0000ABA10000}"/>
    <cellStyle name="Normal 83 4 5 4 6 2" xfId="35887" xr:uid="{00000000-0005-0000-0000-0000ACA10000}"/>
    <cellStyle name="Normal 83 4 5 4 7" xfId="9308" xr:uid="{00000000-0005-0000-0000-0000ADA10000}"/>
    <cellStyle name="Normal 83 4 5 4 7 2" xfId="33004" xr:uid="{00000000-0005-0000-0000-0000AEA10000}"/>
    <cellStyle name="Normal 83 4 5 4 8" xfId="7436" xr:uid="{00000000-0005-0000-0000-0000AFA10000}"/>
    <cellStyle name="Normal 83 4 5 4 8 2" xfId="29260" xr:uid="{00000000-0005-0000-0000-0000B0A10000}"/>
    <cellStyle name="Normal 83 4 5 4 9" xfId="5564" xr:uid="{00000000-0005-0000-0000-0000B1A10000}"/>
    <cellStyle name="Normal 83 4 5 4 9 2" xfId="21704" xr:uid="{00000000-0005-0000-0000-0000B2A10000}"/>
    <cellStyle name="Normal 83 4 5 5" xfId="2363" xr:uid="{00000000-0005-0000-0000-0000B3A10000}"/>
    <cellStyle name="Normal 83 4 5 5 10" xfId="20375" xr:uid="{00000000-0005-0000-0000-0000B4A10000}"/>
    <cellStyle name="Normal 83 4 5 5 2" xfId="12707" xr:uid="{00000000-0005-0000-0000-0000B5A10000}"/>
    <cellStyle name="Normal 83 4 5 5 2 2" xfId="40436" xr:uid="{00000000-0005-0000-0000-0000B6A10000}"/>
    <cellStyle name="Normal 83 4 5 5 2 3" xfId="37622" xr:uid="{00000000-0005-0000-0000-0000B7A10000}"/>
    <cellStyle name="Normal 83 4 5 5 2 4" xfId="31675" xr:uid="{00000000-0005-0000-0000-0000B8A10000}"/>
    <cellStyle name="Normal 83 4 5 5 2 5" xfId="24919" xr:uid="{00000000-0005-0000-0000-0000B9A10000}"/>
    <cellStyle name="Normal 83 4 5 5 3" xfId="15180" xr:uid="{00000000-0005-0000-0000-0000BAA10000}"/>
    <cellStyle name="Normal 83 4 5 5 3 2" xfId="42808" xr:uid="{00000000-0005-0000-0000-0000BBA10000}"/>
    <cellStyle name="Normal 83 4 5 5 3 3" xfId="27262" xr:uid="{00000000-0005-0000-0000-0000BCA10000}"/>
    <cellStyle name="Normal 83 4 5 5 4" xfId="10870" xr:uid="{00000000-0005-0000-0000-0000BDA10000}"/>
    <cellStyle name="Normal 83 4 5 5 4 2" xfId="38641" xr:uid="{00000000-0005-0000-0000-0000BEA10000}"/>
    <cellStyle name="Normal 83 4 5 5 4 3" xfId="24119" xr:uid="{00000000-0005-0000-0000-0000BFA10000}"/>
    <cellStyle name="Normal 83 4 5 5 5" xfId="18501" xr:uid="{00000000-0005-0000-0000-0000C0A10000}"/>
    <cellStyle name="Normal 83 4 5 5 5 2" xfId="36029" xr:uid="{00000000-0005-0000-0000-0000C1A10000}"/>
    <cellStyle name="Normal 83 4 5 5 6" xfId="9851" xr:uid="{00000000-0005-0000-0000-0000C2A10000}"/>
    <cellStyle name="Normal 83 4 5 5 6 2" xfId="33547" xr:uid="{00000000-0005-0000-0000-0000C3A10000}"/>
    <cellStyle name="Normal 83 4 5 5 7" xfId="7979" xr:uid="{00000000-0005-0000-0000-0000C4A10000}"/>
    <cellStyle name="Normal 83 4 5 5 7 2" xfId="29803" xr:uid="{00000000-0005-0000-0000-0000C5A10000}"/>
    <cellStyle name="Normal 83 4 5 5 8" xfId="6107" xr:uid="{00000000-0005-0000-0000-0000C6A10000}"/>
    <cellStyle name="Normal 83 4 5 5 8 2" xfId="22247" xr:uid="{00000000-0005-0000-0000-0000C7A10000}"/>
    <cellStyle name="Normal 83 4 5 5 9" xfId="4235" xr:uid="{00000000-0005-0000-0000-0000C8A10000}"/>
    <cellStyle name="Normal 83 4 5 6" xfId="1662" xr:uid="{00000000-0005-0000-0000-0000C9A10000}"/>
    <cellStyle name="Normal 83 4 5 6 2" xfId="16495" xr:uid="{00000000-0005-0000-0000-0000CAA10000}"/>
    <cellStyle name="Normal 83 4 5 6 2 2" xfId="44123" xr:uid="{00000000-0005-0000-0000-0000CBA10000}"/>
    <cellStyle name="Normal 83 4 5 6 2 3" xfId="30975" xr:uid="{00000000-0005-0000-0000-0000CCA10000}"/>
    <cellStyle name="Normal 83 4 5 6 2 4" xfId="26234" xr:uid="{00000000-0005-0000-0000-0000CDA10000}"/>
    <cellStyle name="Normal 83 4 5 6 3" xfId="14124" xr:uid="{00000000-0005-0000-0000-0000CEA10000}"/>
    <cellStyle name="Normal 83 4 5 6 3 2" xfId="41752" xr:uid="{00000000-0005-0000-0000-0000CFA10000}"/>
    <cellStyle name="Normal 83 4 5 6 3 3" xfId="27967" xr:uid="{00000000-0005-0000-0000-0000D0A10000}"/>
    <cellStyle name="Normal 83 4 5 6 4" xfId="17801" xr:uid="{00000000-0005-0000-0000-0000D1A10000}"/>
    <cellStyle name="Normal 83 4 5 6 4 2" xfId="36734" xr:uid="{00000000-0005-0000-0000-0000D2A10000}"/>
    <cellStyle name="Normal 83 4 5 6 4 3" xfId="23419" xr:uid="{00000000-0005-0000-0000-0000D3A10000}"/>
    <cellStyle name="Normal 83 4 5 6 5" xfId="9151" xr:uid="{00000000-0005-0000-0000-0000D4A10000}"/>
    <cellStyle name="Normal 83 4 5 6 5 2" xfId="32847" xr:uid="{00000000-0005-0000-0000-0000D5A10000}"/>
    <cellStyle name="Normal 83 4 5 6 6" xfId="7279" xr:uid="{00000000-0005-0000-0000-0000D6A10000}"/>
    <cellStyle name="Normal 83 4 5 6 6 2" xfId="29103" xr:uid="{00000000-0005-0000-0000-0000D7A10000}"/>
    <cellStyle name="Normal 83 4 5 6 7" xfId="5407" xr:uid="{00000000-0005-0000-0000-0000D8A10000}"/>
    <cellStyle name="Normal 83 4 5 6 7 2" xfId="21547" xr:uid="{00000000-0005-0000-0000-0000D9A10000}"/>
    <cellStyle name="Normal 83 4 5 6 8" xfId="3535" xr:uid="{00000000-0005-0000-0000-0000DAA10000}"/>
    <cellStyle name="Normal 83 4 5 6 9" xfId="19675" xr:uid="{00000000-0005-0000-0000-0000DBA10000}"/>
    <cellStyle name="Normal 83 4 5 7" xfId="1509" xr:uid="{00000000-0005-0000-0000-0000DCA10000}"/>
    <cellStyle name="Normal 83 4 5 7 2" xfId="14933" xr:uid="{00000000-0005-0000-0000-0000DDA10000}"/>
    <cellStyle name="Normal 83 4 5 7 2 2" xfId="42561" xr:uid="{00000000-0005-0000-0000-0000DEA10000}"/>
    <cellStyle name="Normal 83 4 5 7 2 3" xfId="30822" xr:uid="{00000000-0005-0000-0000-0000DFA10000}"/>
    <cellStyle name="Normal 83 4 5 7 2 4" xfId="28228" xr:uid="{00000000-0005-0000-0000-0000E0A10000}"/>
    <cellStyle name="Normal 83 4 5 7 3" xfId="12442" xr:uid="{00000000-0005-0000-0000-0000E1A10000}"/>
    <cellStyle name="Normal 83 4 5 7 3 2" xfId="40189" xr:uid="{00000000-0005-0000-0000-0000E2A10000}"/>
    <cellStyle name="Normal 83 4 5 7 3 3" xfId="23266" xr:uid="{00000000-0005-0000-0000-0000E3A10000}"/>
    <cellStyle name="Normal 83 4 5 7 4" xfId="17648" xr:uid="{00000000-0005-0000-0000-0000E4A10000}"/>
    <cellStyle name="Normal 83 4 5 7 4 2" xfId="35226" xr:uid="{00000000-0005-0000-0000-0000E5A10000}"/>
    <cellStyle name="Normal 83 4 5 7 5" xfId="8998" xr:uid="{00000000-0005-0000-0000-0000E6A10000}"/>
    <cellStyle name="Normal 83 4 5 7 5 2" xfId="32694" xr:uid="{00000000-0005-0000-0000-0000E7A10000}"/>
    <cellStyle name="Normal 83 4 5 7 6" xfId="7126" xr:uid="{00000000-0005-0000-0000-0000E8A10000}"/>
    <cellStyle name="Normal 83 4 5 7 6 2" xfId="28950" xr:uid="{00000000-0005-0000-0000-0000E9A10000}"/>
    <cellStyle name="Normal 83 4 5 7 7" xfId="5254" xr:uid="{00000000-0005-0000-0000-0000EAA10000}"/>
    <cellStyle name="Normal 83 4 5 7 7 2" xfId="21394" xr:uid="{00000000-0005-0000-0000-0000EBA10000}"/>
    <cellStyle name="Normal 83 4 5 7 8" xfId="3382" xr:uid="{00000000-0005-0000-0000-0000ECA10000}"/>
    <cellStyle name="Normal 83 4 5 7 9" xfId="19522" xr:uid="{00000000-0005-0000-0000-0000EDA10000}"/>
    <cellStyle name="Normal 83 4 5 8" xfId="11813" xr:uid="{00000000-0005-0000-0000-0000EEA10000}"/>
    <cellStyle name="Normal 83 4 5 8 2" xfId="39566" xr:uid="{00000000-0005-0000-0000-0000EFA10000}"/>
    <cellStyle name="Normal 83 4 5 8 3" xfId="36922" xr:uid="{00000000-0005-0000-0000-0000F0A10000}"/>
    <cellStyle name="Normal 83 4 5 8 4" xfId="30346" xr:uid="{00000000-0005-0000-0000-0000F1A10000}"/>
    <cellStyle name="Normal 83 4 5 8 5" xfId="24672" xr:uid="{00000000-0005-0000-0000-0000F2A10000}"/>
    <cellStyle name="Normal 83 4 5 9" xfId="14304" xr:uid="{00000000-0005-0000-0000-0000F3A10000}"/>
    <cellStyle name="Normal 83 4 5 9 2" xfId="41932" xr:uid="{00000000-0005-0000-0000-0000F4A10000}"/>
    <cellStyle name="Normal 83 4 5 9 3" xfId="34090" xr:uid="{00000000-0005-0000-0000-0000F5A10000}"/>
    <cellStyle name="Normal 83 4 5 9 4" xfId="26458" xr:uid="{00000000-0005-0000-0000-0000F6A10000}"/>
    <cellStyle name="Normal 83 4 6" xfId="1288" xr:uid="{00000000-0005-0000-0000-0000F7A10000}"/>
    <cellStyle name="Normal 83 4 6 10" xfId="17427" xr:uid="{00000000-0005-0000-0000-0000F8A10000}"/>
    <cellStyle name="Normal 83 4 6 10 2" xfId="35677" xr:uid="{00000000-0005-0000-0000-0000F9A10000}"/>
    <cellStyle name="Normal 83 4 6 11" xfId="8777" xr:uid="{00000000-0005-0000-0000-0000FAA10000}"/>
    <cellStyle name="Normal 83 4 6 11 2" xfId="32473" xr:uid="{00000000-0005-0000-0000-0000FBA10000}"/>
    <cellStyle name="Normal 83 4 6 12" xfId="6905" xr:uid="{00000000-0005-0000-0000-0000FCA10000}"/>
    <cellStyle name="Normal 83 4 6 12 2" xfId="28729" xr:uid="{00000000-0005-0000-0000-0000FDA10000}"/>
    <cellStyle name="Normal 83 4 6 13" xfId="5033" xr:uid="{00000000-0005-0000-0000-0000FEA10000}"/>
    <cellStyle name="Normal 83 4 6 13 2" xfId="21173" xr:uid="{00000000-0005-0000-0000-0000FFA10000}"/>
    <cellStyle name="Normal 83 4 6 14" xfId="3161" xr:uid="{00000000-0005-0000-0000-000000A20000}"/>
    <cellStyle name="Normal 83 4 6 15" xfId="19301" xr:uid="{00000000-0005-0000-0000-000001A20000}"/>
    <cellStyle name="Normal 83 4 6 2" xfId="2243" xr:uid="{00000000-0005-0000-0000-000002A20000}"/>
    <cellStyle name="Normal 83 4 6 2 10" xfId="4116" xr:uid="{00000000-0005-0000-0000-000003A20000}"/>
    <cellStyle name="Normal 83 4 6 2 11" xfId="20256" xr:uid="{00000000-0005-0000-0000-000004A20000}"/>
    <cellStyle name="Normal 83 4 6 2 2" xfId="2787" xr:uid="{00000000-0005-0000-0000-000005A20000}"/>
    <cellStyle name="Normal 83 4 6 2 2 2" xfId="16221" xr:uid="{00000000-0005-0000-0000-000006A20000}"/>
    <cellStyle name="Normal 83 4 6 2 2 2 2" xfId="43849" xr:uid="{00000000-0005-0000-0000-000007A20000}"/>
    <cellStyle name="Normal 83 4 6 2 2 2 3" xfId="38046" xr:uid="{00000000-0005-0000-0000-000008A20000}"/>
    <cellStyle name="Normal 83 4 6 2 2 2 4" xfId="32099" xr:uid="{00000000-0005-0000-0000-000009A20000}"/>
    <cellStyle name="Normal 83 4 6 2 2 2 5" xfId="25960" xr:uid="{00000000-0005-0000-0000-00000AA20000}"/>
    <cellStyle name="Normal 83 4 6 2 2 3" xfId="13850" xr:uid="{00000000-0005-0000-0000-00000BA20000}"/>
    <cellStyle name="Normal 83 4 6 2 2 3 2" xfId="41478" xr:uid="{00000000-0005-0000-0000-00000CA20000}"/>
    <cellStyle name="Normal 83 4 6 2 2 3 3" xfId="27686" xr:uid="{00000000-0005-0000-0000-00000DA20000}"/>
    <cellStyle name="Normal 83 4 6 2 2 4" xfId="18925" xr:uid="{00000000-0005-0000-0000-00000EA20000}"/>
    <cellStyle name="Normal 83 4 6 2 2 4 2" xfId="36453" xr:uid="{00000000-0005-0000-0000-00000FA20000}"/>
    <cellStyle name="Normal 83 4 6 2 2 4 3" xfId="24543" xr:uid="{00000000-0005-0000-0000-000010A20000}"/>
    <cellStyle name="Normal 83 4 6 2 2 5" xfId="10275" xr:uid="{00000000-0005-0000-0000-000011A20000}"/>
    <cellStyle name="Normal 83 4 6 2 2 5 2" xfId="33971" xr:uid="{00000000-0005-0000-0000-000012A20000}"/>
    <cellStyle name="Normal 83 4 6 2 2 6" xfId="8403" xr:uid="{00000000-0005-0000-0000-000013A20000}"/>
    <cellStyle name="Normal 83 4 6 2 2 6 2" xfId="30227" xr:uid="{00000000-0005-0000-0000-000014A20000}"/>
    <cellStyle name="Normal 83 4 6 2 2 7" xfId="6531" xr:uid="{00000000-0005-0000-0000-000015A20000}"/>
    <cellStyle name="Normal 83 4 6 2 2 7 2" xfId="22671" xr:uid="{00000000-0005-0000-0000-000016A20000}"/>
    <cellStyle name="Normal 83 4 6 2 2 8" xfId="4659" xr:uid="{00000000-0005-0000-0000-000017A20000}"/>
    <cellStyle name="Normal 83 4 6 2 2 9" xfId="20799" xr:uid="{00000000-0005-0000-0000-000018A20000}"/>
    <cellStyle name="Normal 83 4 6 2 3" xfId="13197" xr:uid="{00000000-0005-0000-0000-000019A20000}"/>
    <cellStyle name="Normal 83 4 6 2 3 2" xfId="40841" xr:uid="{00000000-0005-0000-0000-00001AA20000}"/>
    <cellStyle name="Normal 83 4 6 2 3 3" xfId="37503" xr:uid="{00000000-0005-0000-0000-00001BA20000}"/>
    <cellStyle name="Normal 83 4 6 2 3 4" xfId="31556" xr:uid="{00000000-0005-0000-0000-00001CA20000}"/>
    <cellStyle name="Normal 83 4 6 2 3 5" xfId="25324" xr:uid="{00000000-0005-0000-0000-00001DA20000}"/>
    <cellStyle name="Normal 83 4 6 2 4" xfId="15585" xr:uid="{00000000-0005-0000-0000-00001EA20000}"/>
    <cellStyle name="Normal 83 4 6 2 4 2" xfId="43213" xr:uid="{00000000-0005-0000-0000-00001FA20000}"/>
    <cellStyle name="Normal 83 4 6 2 4 3" xfId="27196" xr:uid="{00000000-0005-0000-0000-000020A20000}"/>
    <cellStyle name="Normal 83 4 6 2 5" xfId="11658" xr:uid="{00000000-0005-0000-0000-000021A20000}"/>
    <cellStyle name="Normal 83 4 6 2 5 2" xfId="39421" xr:uid="{00000000-0005-0000-0000-000022A20000}"/>
    <cellStyle name="Normal 83 4 6 2 5 3" xfId="24000" xr:uid="{00000000-0005-0000-0000-000023A20000}"/>
    <cellStyle name="Normal 83 4 6 2 6" xfId="18382" xr:uid="{00000000-0005-0000-0000-000024A20000}"/>
    <cellStyle name="Normal 83 4 6 2 6 2" xfId="35963" xr:uid="{00000000-0005-0000-0000-000025A20000}"/>
    <cellStyle name="Normal 83 4 6 2 7" xfId="9732" xr:uid="{00000000-0005-0000-0000-000026A20000}"/>
    <cellStyle name="Normal 83 4 6 2 7 2" xfId="33428" xr:uid="{00000000-0005-0000-0000-000027A20000}"/>
    <cellStyle name="Normal 83 4 6 2 8" xfId="7860" xr:uid="{00000000-0005-0000-0000-000028A20000}"/>
    <cellStyle name="Normal 83 4 6 2 8 2" xfId="29684" xr:uid="{00000000-0005-0000-0000-000029A20000}"/>
    <cellStyle name="Normal 83 4 6 2 9" xfId="5988" xr:uid="{00000000-0005-0000-0000-00002AA20000}"/>
    <cellStyle name="Normal 83 4 6 2 9 2" xfId="22128" xr:uid="{00000000-0005-0000-0000-00002BA20000}"/>
    <cellStyle name="Normal 83 4 6 3" xfId="2468" xr:uid="{00000000-0005-0000-0000-00002CA20000}"/>
    <cellStyle name="Normal 83 4 6 3 10" xfId="20480" xr:uid="{00000000-0005-0000-0000-00002DA20000}"/>
    <cellStyle name="Normal 83 4 6 3 2" xfId="13186" xr:uid="{00000000-0005-0000-0000-00002EA20000}"/>
    <cellStyle name="Normal 83 4 6 3 2 2" xfId="40830" xr:uid="{00000000-0005-0000-0000-00002FA20000}"/>
    <cellStyle name="Normal 83 4 6 3 2 3" xfId="37727" xr:uid="{00000000-0005-0000-0000-000030A20000}"/>
    <cellStyle name="Normal 83 4 6 3 2 4" xfId="31780" xr:uid="{00000000-0005-0000-0000-000031A20000}"/>
    <cellStyle name="Normal 83 4 6 3 2 5" xfId="25313" xr:uid="{00000000-0005-0000-0000-000032A20000}"/>
    <cellStyle name="Normal 83 4 6 3 3" xfId="15574" xr:uid="{00000000-0005-0000-0000-000033A20000}"/>
    <cellStyle name="Normal 83 4 6 3 3 2" xfId="43202" xr:uid="{00000000-0005-0000-0000-000034A20000}"/>
    <cellStyle name="Normal 83 4 6 3 3 3" xfId="27367" xr:uid="{00000000-0005-0000-0000-000035A20000}"/>
    <cellStyle name="Normal 83 4 6 3 4" xfId="11565" xr:uid="{00000000-0005-0000-0000-000036A20000}"/>
    <cellStyle name="Normal 83 4 6 3 4 2" xfId="39332" xr:uid="{00000000-0005-0000-0000-000037A20000}"/>
    <cellStyle name="Normal 83 4 6 3 4 3" xfId="24224" xr:uid="{00000000-0005-0000-0000-000038A20000}"/>
    <cellStyle name="Normal 83 4 6 3 5" xfId="18606" xr:uid="{00000000-0005-0000-0000-000039A20000}"/>
    <cellStyle name="Normal 83 4 6 3 5 2" xfId="36134" xr:uid="{00000000-0005-0000-0000-00003AA20000}"/>
    <cellStyle name="Normal 83 4 6 3 6" xfId="9956" xr:uid="{00000000-0005-0000-0000-00003BA20000}"/>
    <cellStyle name="Normal 83 4 6 3 6 2" xfId="33652" xr:uid="{00000000-0005-0000-0000-00003CA20000}"/>
    <cellStyle name="Normal 83 4 6 3 7" xfId="8084" xr:uid="{00000000-0005-0000-0000-00003DA20000}"/>
    <cellStyle name="Normal 83 4 6 3 7 2" xfId="29908" xr:uid="{00000000-0005-0000-0000-00003EA20000}"/>
    <cellStyle name="Normal 83 4 6 3 8" xfId="6212" xr:uid="{00000000-0005-0000-0000-00003FA20000}"/>
    <cellStyle name="Normal 83 4 6 3 8 2" xfId="22352" xr:uid="{00000000-0005-0000-0000-000040A20000}"/>
    <cellStyle name="Normal 83 4 6 3 9" xfId="4340" xr:uid="{00000000-0005-0000-0000-000041A20000}"/>
    <cellStyle name="Normal 83 4 6 4" xfId="1924" xr:uid="{00000000-0005-0000-0000-000042A20000}"/>
    <cellStyle name="Normal 83 4 6 4 10" xfId="19937" xr:uid="{00000000-0005-0000-0000-000043A20000}"/>
    <cellStyle name="Normal 83 4 6 4 2" xfId="14100" xr:uid="{00000000-0005-0000-0000-000044A20000}"/>
    <cellStyle name="Normal 83 4 6 4 2 2" xfId="41728" xr:uid="{00000000-0005-0000-0000-000045A20000}"/>
    <cellStyle name="Normal 83 4 6 4 2 3" xfId="31237" xr:uid="{00000000-0005-0000-0000-000046A20000}"/>
    <cellStyle name="Normal 83 4 6 4 2 4" xfId="26210" xr:uid="{00000000-0005-0000-0000-000047A20000}"/>
    <cellStyle name="Normal 83 4 6 4 3" xfId="16471" xr:uid="{00000000-0005-0000-0000-000048A20000}"/>
    <cellStyle name="Normal 83 4 6 4 3 2" xfId="44099" xr:uid="{00000000-0005-0000-0000-000049A20000}"/>
    <cellStyle name="Normal 83 4 6 4 3 3" xfId="27941" xr:uid="{00000000-0005-0000-0000-00004AA20000}"/>
    <cellStyle name="Normal 83 4 6 4 4" xfId="11448" xr:uid="{00000000-0005-0000-0000-00004BA20000}"/>
    <cellStyle name="Normal 83 4 6 4 4 2" xfId="39219" xr:uid="{00000000-0005-0000-0000-00004CA20000}"/>
    <cellStyle name="Normal 83 4 6 4 4 3" xfId="23681" xr:uid="{00000000-0005-0000-0000-00004DA20000}"/>
    <cellStyle name="Normal 83 4 6 4 5" xfId="18063" xr:uid="{00000000-0005-0000-0000-00004EA20000}"/>
    <cellStyle name="Normal 83 4 6 4 5 2" xfId="36708" xr:uid="{00000000-0005-0000-0000-00004FA20000}"/>
    <cellStyle name="Normal 83 4 6 4 6" xfId="9413" xr:uid="{00000000-0005-0000-0000-000050A20000}"/>
    <cellStyle name="Normal 83 4 6 4 6 2" xfId="33109" xr:uid="{00000000-0005-0000-0000-000051A20000}"/>
    <cellStyle name="Normal 83 4 6 4 7" xfId="7541" xr:uid="{00000000-0005-0000-0000-000052A20000}"/>
    <cellStyle name="Normal 83 4 6 4 7 2" xfId="29365" xr:uid="{00000000-0005-0000-0000-000053A20000}"/>
    <cellStyle name="Normal 83 4 6 4 8" xfId="5669" xr:uid="{00000000-0005-0000-0000-000054A20000}"/>
    <cellStyle name="Normal 83 4 6 4 8 2" xfId="21809" xr:uid="{00000000-0005-0000-0000-000055A20000}"/>
    <cellStyle name="Normal 83 4 6 4 9" xfId="3797" xr:uid="{00000000-0005-0000-0000-000056A20000}"/>
    <cellStyle name="Normal 83 4 6 5" xfId="11125" xr:uid="{00000000-0005-0000-0000-000057A20000}"/>
    <cellStyle name="Normal 83 4 6 5 2" xfId="12843" xr:uid="{00000000-0005-0000-0000-000058A20000}"/>
    <cellStyle name="Normal 83 4 6 5 2 2" xfId="40553" xr:uid="{00000000-0005-0000-0000-000059A20000}"/>
    <cellStyle name="Normal 83 4 6 5 2 3" xfId="34789" xr:uid="{00000000-0005-0000-0000-00005AA20000}"/>
    <cellStyle name="Normal 83 4 6 5 3" xfId="15297" xr:uid="{00000000-0005-0000-0000-00005BA20000}"/>
    <cellStyle name="Normal 83 4 6 5 3 2" xfId="42925" xr:uid="{00000000-0005-0000-0000-00005CA20000}"/>
    <cellStyle name="Normal 83 4 6 5 4" xfId="38896" xr:uid="{00000000-0005-0000-0000-00005DA20000}"/>
    <cellStyle name="Normal 83 4 6 5 5" xfId="37184" xr:uid="{00000000-0005-0000-0000-00005EA20000}"/>
    <cellStyle name="Normal 83 4 6 5 6" xfId="30601" xr:uid="{00000000-0005-0000-0000-00005FA20000}"/>
    <cellStyle name="Normal 83 4 6 5 7" xfId="25036" xr:uid="{00000000-0005-0000-0000-000060A20000}"/>
    <cellStyle name="Normal 83 4 6 6" xfId="12221" xr:uid="{00000000-0005-0000-0000-000061A20000}"/>
    <cellStyle name="Normal 83 4 6 6 2" xfId="39968" xr:uid="{00000000-0005-0000-0000-000062A20000}"/>
    <cellStyle name="Normal 83 4 6 6 3" xfId="34498" xr:uid="{00000000-0005-0000-0000-000063A20000}"/>
    <cellStyle name="Normal 83 4 6 6 4" xfId="26909" xr:uid="{00000000-0005-0000-0000-000064A20000}"/>
    <cellStyle name="Normal 83 4 6 7" xfId="14712" xr:uid="{00000000-0005-0000-0000-000065A20000}"/>
    <cellStyle name="Normal 83 4 6 7 2" xfId="42340" xr:uid="{00000000-0005-0000-0000-000066A20000}"/>
    <cellStyle name="Normal 83 4 6 7 3" xfId="23045" xr:uid="{00000000-0005-0000-0000-000067A20000}"/>
    <cellStyle name="Normal 83 4 6 8" xfId="16932" xr:uid="{00000000-0005-0000-0000-000068A20000}"/>
    <cellStyle name="Normal 83 4 6 8 2" xfId="44560" xr:uid="{00000000-0005-0000-0000-000069A20000}"/>
    <cellStyle name="Normal 83 4 6 9" xfId="10649" xr:uid="{00000000-0005-0000-0000-00006AA20000}"/>
    <cellStyle name="Normal 83 4 6 9 2" xfId="38420" xr:uid="{00000000-0005-0000-0000-00006BA20000}"/>
    <cellStyle name="Normal 83 4 7" xfId="1135" xr:uid="{00000000-0005-0000-0000-00006CA20000}"/>
    <cellStyle name="Normal 83 4 7 10" xfId="8624" xr:uid="{00000000-0005-0000-0000-00006DA20000}"/>
    <cellStyle name="Normal 83 4 7 10 2" xfId="32320" xr:uid="{00000000-0005-0000-0000-00006EA20000}"/>
    <cellStyle name="Normal 83 4 7 11" xfId="6752" xr:uid="{00000000-0005-0000-0000-00006FA20000}"/>
    <cellStyle name="Normal 83 4 7 11 2" xfId="28576" xr:uid="{00000000-0005-0000-0000-000070A20000}"/>
    <cellStyle name="Normal 83 4 7 12" xfId="4880" xr:uid="{00000000-0005-0000-0000-000071A20000}"/>
    <cellStyle name="Normal 83 4 7 12 2" xfId="21020" xr:uid="{00000000-0005-0000-0000-000072A20000}"/>
    <cellStyle name="Normal 83 4 7 13" xfId="3008" xr:uid="{00000000-0005-0000-0000-000073A20000}"/>
    <cellStyle name="Normal 83 4 7 14" xfId="19148" xr:uid="{00000000-0005-0000-0000-000074A20000}"/>
    <cellStyle name="Normal 83 4 7 2" xfId="2634" xr:uid="{00000000-0005-0000-0000-000075A20000}"/>
    <cellStyle name="Normal 83 4 7 2 10" xfId="20646" xr:uid="{00000000-0005-0000-0000-000076A20000}"/>
    <cellStyle name="Normal 83 4 7 2 2" xfId="13699" xr:uid="{00000000-0005-0000-0000-000077A20000}"/>
    <cellStyle name="Normal 83 4 7 2 2 2" xfId="41327" xr:uid="{00000000-0005-0000-0000-000078A20000}"/>
    <cellStyle name="Normal 83 4 7 2 2 3" xfId="37893" xr:uid="{00000000-0005-0000-0000-000079A20000}"/>
    <cellStyle name="Normal 83 4 7 2 2 4" xfId="31946" xr:uid="{00000000-0005-0000-0000-00007AA20000}"/>
    <cellStyle name="Normal 83 4 7 2 2 5" xfId="25809" xr:uid="{00000000-0005-0000-0000-00007BA20000}"/>
    <cellStyle name="Normal 83 4 7 2 3" xfId="16070" xr:uid="{00000000-0005-0000-0000-00007CA20000}"/>
    <cellStyle name="Normal 83 4 7 2 3 2" xfId="43698" xr:uid="{00000000-0005-0000-0000-00007DA20000}"/>
    <cellStyle name="Normal 83 4 7 2 3 3" xfId="27533" xr:uid="{00000000-0005-0000-0000-00007EA20000}"/>
    <cellStyle name="Normal 83 4 7 2 4" xfId="11610" xr:uid="{00000000-0005-0000-0000-00007FA20000}"/>
    <cellStyle name="Normal 83 4 7 2 4 2" xfId="39373" xr:uid="{00000000-0005-0000-0000-000080A20000}"/>
    <cellStyle name="Normal 83 4 7 2 4 3" xfId="24390" xr:uid="{00000000-0005-0000-0000-000081A20000}"/>
    <cellStyle name="Normal 83 4 7 2 5" xfId="18772" xr:uid="{00000000-0005-0000-0000-000082A20000}"/>
    <cellStyle name="Normal 83 4 7 2 5 2" xfId="36300" xr:uid="{00000000-0005-0000-0000-000083A20000}"/>
    <cellStyle name="Normal 83 4 7 2 6" xfId="10122" xr:uid="{00000000-0005-0000-0000-000084A20000}"/>
    <cellStyle name="Normal 83 4 7 2 6 2" xfId="33818" xr:uid="{00000000-0005-0000-0000-000085A20000}"/>
    <cellStyle name="Normal 83 4 7 2 7" xfId="8250" xr:uid="{00000000-0005-0000-0000-000086A20000}"/>
    <cellStyle name="Normal 83 4 7 2 7 2" xfId="30074" xr:uid="{00000000-0005-0000-0000-000087A20000}"/>
    <cellStyle name="Normal 83 4 7 2 8" xfId="6378" xr:uid="{00000000-0005-0000-0000-000088A20000}"/>
    <cellStyle name="Normal 83 4 7 2 8 2" xfId="22518" xr:uid="{00000000-0005-0000-0000-000089A20000}"/>
    <cellStyle name="Normal 83 4 7 2 9" xfId="4506" xr:uid="{00000000-0005-0000-0000-00008AA20000}"/>
    <cellStyle name="Normal 83 4 7 3" xfId="2090" xr:uid="{00000000-0005-0000-0000-00008BA20000}"/>
    <cellStyle name="Normal 83 4 7 3 10" xfId="20103" xr:uid="{00000000-0005-0000-0000-00008CA20000}"/>
    <cellStyle name="Normal 83 4 7 3 2" xfId="14134" xr:uid="{00000000-0005-0000-0000-00008DA20000}"/>
    <cellStyle name="Normal 83 4 7 3 2 2" xfId="41762" xr:uid="{00000000-0005-0000-0000-00008EA20000}"/>
    <cellStyle name="Normal 83 4 7 3 2 3" xfId="31403" xr:uid="{00000000-0005-0000-0000-00008FA20000}"/>
    <cellStyle name="Normal 83 4 7 3 2 4" xfId="26244" xr:uid="{00000000-0005-0000-0000-000090A20000}"/>
    <cellStyle name="Normal 83 4 7 3 3" xfId="16505" xr:uid="{00000000-0005-0000-0000-000091A20000}"/>
    <cellStyle name="Normal 83 4 7 3 3 2" xfId="44133" xr:uid="{00000000-0005-0000-0000-000092A20000}"/>
    <cellStyle name="Normal 83 4 7 3 3 3" xfId="27977" xr:uid="{00000000-0005-0000-0000-000093A20000}"/>
    <cellStyle name="Normal 83 4 7 3 4" xfId="10972" xr:uid="{00000000-0005-0000-0000-000094A20000}"/>
    <cellStyle name="Normal 83 4 7 3 4 2" xfId="38743" xr:uid="{00000000-0005-0000-0000-000095A20000}"/>
    <cellStyle name="Normal 83 4 7 3 4 3" xfId="23847" xr:uid="{00000000-0005-0000-0000-000096A20000}"/>
    <cellStyle name="Normal 83 4 7 3 5" xfId="18229" xr:uid="{00000000-0005-0000-0000-000097A20000}"/>
    <cellStyle name="Normal 83 4 7 3 5 2" xfId="36744" xr:uid="{00000000-0005-0000-0000-000098A20000}"/>
    <cellStyle name="Normal 83 4 7 3 6" xfId="9579" xr:uid="{00000000-0005-0000-0000-000099A20000}"/>
    <cellStyle name="Normal 83 4 7 3 6 2" xfId="33275" xr:uid="{00000000-0005-0000-0000-00009AA20000}"/>
    <cellStyle name="Normal 83 4 7 3 7" xfId="7707" xr:uid="{00000000-0005-0000-0000-00009BA20000}"/>
    <cellStyle name="Normal 83 4 7 3 7 2" xfId="29531" xr:uid="{00000000-0005-0000-0000-00009CA20000}"/>
    <cellStyle name="Normal 83 4 7 3 8" xfId="5835" xr:uid="{00000000-0005-0000-0000-00009DA20000}"/>
    <cellStyle name="Normal 83 4 7 3 8 2" xfId="21975" xr:uid="{00000000-0005-0000-0000-00009EA20000}"/>
    <cellStyle name="Normal 83 4 7 3 9" xfId="3963" xr:uid="{00000000-0005-0000-0000-00009FA20000}"/>
    <cellStyle name="Normal 83 4 7 4" xfId="12884" xr:uid="{00000000-0005-0000-0000-0000A0A20000}"/>
    <cellStyle name="Normal 83 4 7 4 2" xfId="15316" xr:uid="{00000000-0005-0000-0000-0000A1A20000}"/>
    <cellStyle name="Normal 83 4 7 4 2 2" xfId="42944" xr:uid="{00000000-0005-0000-0000-0000A2A20000}"/>
    <cellStyle name="Normal 83 4 7 4 2 3" xfId="34802" xr:uid="{00000000-0005-0000-0000-0000A3A20000}"/>
    <cellStyle name="Normal 83 4 7 4 3" xfId="40572" xr:uid="{00000000-0005-0000-0000-0000A4A20000}"/>
    <cellStyle name="Normal 83 4 7 4 4" xfId="37350" xr:uid="{00000000-0005-0000-0000-0000A5A20000}"/>
    <cellStyle name="Normal 83 4 7 4 5" xfId="30448" xr:uid="{00000000-0005-0000-0000-0000A6A20000}"/>
    <cellStyle name="Normal 83 4 7 4 6" xfId="25055" xr:uid="{00000000-0005-0000-0000-0000A7A20000}"/>
    <cellStyle name="Normal 83 4 7 5" xfId="12068" xr:uid="{00000000-0005-0000-0000-0000A8A20000}"/>
    <cellStyle name="Normal 83 4 7 5 2" xfId="39815" xr:uid="{00000000-0005-0000-0000-0000A9A20000}"/>
    <cellStyle name="Normal 83 4 7 5 3" xfId="34345" xr:uid="{00000000-0005-0000-0000-0000AAA20000}"/>
    <cellStyle name="Normal 83 4 7 5 4" xfId="26946" xr:uid="{00000000-0005-0000-0000-0000ABA20000}"/>
    <cellStyle name="Normal 83 4 7 6" xfId="14559" xr:uid="{00000000-0005-0000-0000-0000ACA20000}"/>
    <cellStyle name="Normal 83 4 7 6 2" xfId="42187" xr:uid="{00000000-0005-0000-0000-0000ADA20000}"/>
    <cellStyle name="Normal 83 4 7 6 3" xfId="22892" xr:uid="{00000000-0005-0000-0000-0000AEA20000}"/>
    <cellStyle name="Normal 83 4 7 7" xfId="16779" xr:uid="{00000000-0005-0000-0000-0000AFA20000}"/>
    <cellStyle name="Normal 83 4 7 7 2" xfId="44407" xr:uid="{00000000-0005-0000-0000-0000B0A20000}"/>
    <cellStyle name="Normal 83 4 7 8" xfId="10496" xr:uid="{00000000-0005-0000-0000-0000B1A20000}"/>
    <cellStyle name="Normal 83 4 7 8 2" xfId="38267" xr:uid="{00000000-0005-0000-0000-0000B2A20000}"/>
    <cellStyle name="Normal 83 4 7 9" xfId="17274" xr:uid="{00000000-0005-0000-0000-0000B3A20000}"/>
    <cellStyle name="Normal 83 4 7 9 2" xfId="35713" xr:uid="{00000000-0005-0000-0000-0000B4A20000}"/>
    <cellStyle name="Normal 83 4 8" xfId="1768" xr:uid="{00000000-0005-0000-0000-0000B5A20000}"/>
    <cellStyle name="Normal 83 4 8 10" xfId="5513" xr:uid="{00000000-0005-0000-0000-0000B6A20000}"/>
    <cellStyle name="Normal 83 4 8 10 2" xfId="21653" xr:uid="{00000000-0005-0000-0000-0000B7A20000}"/>
    <cellStyle name="Normal 83 4 8 11" xfId="3641" xr:uid="{00000000-0005-0000-0000-0000B8A20000}"/>
    <cellStyle name="Normal 83 4 8 12" xfId="19781" xr:uid="{00000000-0005-0000-0000-0000B9A20000}"/>
    <cellStyle name="Normal 83 4 8 2" xfId="14118" xr:uid="{00000000-0005-0000-0000-0000BAA20000}"/>
    <cellStyle name="Normal 83 4 8 2 2" xfId="16489" xr:uid="{00000000-0005-0000-0000-0000BBA20000}"/>
    <cellStyle name="Normal 83 4 8 2 2 2" xfId="44117" xr:uid="{00000000-0005-0000-0000-0000BCA20000}"/>
    <cellStyle name="Normal 83 4 8 2 2 3" xfId="27961" xr:uid="{00000000-0005-0000-0000-0000BDA20000}"/>
    <cellStyle name="Normal 83 4 8 2 3" xfId="41746" xr:uid="{00000000-0005-0000-0000-0000BEA20000}"/>
    <cellStyle name="Normal 83 4 8 2 4" xfId="36728" xr:uid="{00000000-0005-0000-0000-0000BFA20000}"/>
    <cellStyle name="Normal 83 4 8 2 5" xfId="31081" xr:uid="{00000000-0005-0000-0000-0000C0A20000}"/>
    <cellStyle name="Normal 83 4 8 2 6" xfId="26228" xr:uid="{00000000-0005-0000-0000-0000C1A20000}"/>
    <cellStyle name="Normal 83 4 8 3" xfId="12944" xr:uid="{00000000-0005-0000-0000-0000C2A20000}"/>
    <cellStyle name="Normal 83 4 8 3 2" xfId="15361" xr:uid="{00000000-0005-0000-0000-0000C3A20000}"/>
    <cellStyle name="Normal 83 4 8 3 2 2" xfId="42989" xr:uid="{00000000-0005-0000-0000-0000C4A20000}"/>
    <cellStyle name="Normal 83 4 8 3 3" xfId="40617" xr:uid="{00000000-0005-0000-0000-0000C5A20000}"/>
    <cellStyle name="Normal 83 4 8 3 4" xfId="37028" xr:uid="{00000000-0005-0000-0000-0000C6A20000}"/>
    <cellStyle name="Normal 83 4 8 3 5" xfId="34834" xr:uid="{00000000-0005-0000-0000-0000C7A20000}"/>
    <cellStyle name="Normal 83 4 8 3 6" xfId="25100" xr:uid="{00000000-0005-0000-0000-0000C8A20000}"/>
    <cellStyle name="Normal 83 4 8 4" xfId="11915" xr:uid="{00000000-0005-0000-0000-0000C9A20000}"/>
    <cellStyle name="Normal 83 4 8 4 2" xfId="39662" xr:uid="{00000000-0005-0000-0000-0000CAA20000}"/>
    <cellStyle name="Normal 83 4 8 4 3" xfId="34192" xr:uid="{00000000-0005-0000-0000-0000CBA20000}"/>
    <cellStyle name="Normal 83 4 8 4 4" xfId="26929" xr:uid="{00000000-0005-0000-0000-0000CCA20000}"/>
    <cellStyle name="Normal 83 4 8 5" xfId="14406" xr:uid="{00000000-0005-0000-0000-0000CDA20000}"/>
    <cellStyle name="Normal 83 4 8 5 2" xfId="42034" xr:uid="{00000000-0005-0000-0000-0000CEA20000}"/>
    <cellStyle name="Normal 83 4 8 5 3" xfId="23525" xr:uid="{00000000-0005-0000-0000-0000CFA20000}"/>
    <cellStyle name="Normal 83 4 8 6" xfId="11676" xr:uid="{00000000-0005-0000-0000-0000D0A20000}"/>
    <cellStyle name="Normal 83 4 8 6 2" xfId="39438" xr:uid="{00000000-0005-0000-0000-0000D1A20000}"/>
    <cellStyle name="Normal 83 4 8 7" xfId="17907" xr:uid="{00000000-0005-0000-0000-0000D2A20000}"/>
    <cellStyle name="Normal 83 4 8 7 2" xfId="35697" xr:uid="{00000000-0005-0000-0000-0000D3A20000}"/>
    <cellStyle name="Normal 83 4 8 8" xfId="9257" xr:uid="{00000000-0005-0000-0000-0000D4A20000}"/>
    <cellStyle name="Normal 83 4 8 8 2" xfId="32953" xr:uid="{00000000-0005-0000-0000-0000D5A20000}"/>
    <cellStyle name="Normal 83 4 8 9" xfId="7385" xr:uid="{00000000-0005-0000-0000-0000D6A20000}"/>
    <cellStyle name="Normal 83 4 8 9 2" xfId="29209" xr:uid="{00000000-0005-0000-0000-0000D7A20000}"/>
    <cellStyle name="Normal 83 4 9" xfId="2312" xr:uid="{00000000-0005-0000-0000-0000D8A20000}"/>
    <cellStyle name="Normal 83 4 9 10" xfId="4184" xr:uid="{00000000-0005-0000-0000-0000D9A20000}"/>
    <cellStyle name="Normal 83 4 9 11" xfId="20324" xr:uid="{00000000-0005-0000-0000-0000DAA20000}"/>
    <cellStyle name="Normal 83 4 9 2" xfId="14176" xr:uid="{00000000-0005-0000-0000-0000DBA20000}"/>
    <cellStyle name="Normal 83 4 9 2 2" xfId="16547" xr:uid="{00000000-0005-0000-0000-0000DCA20000}"/>
    <cellStyle name="Normal 83 4 9 2 2 2" xfId="44175" xr:uid="{00000000-0005-0000-0000-0000DDA20000}"/>
    <cellStyle name="Normal 83 4 9 2 2 3" xfId="28027" xr:uid="{00000000-0005-0000-0000-0000DEA20000}"/>
    <cellStyle name="Normal 83 4 9 2 3" xfId="41804" xr:uid="{00000000-0005-0000-0000-0000DFA20000}"/>
    <cellStyle name="Normal 83 4 9 2 4" xfId="36794" xr:uid="{00000000-0005-0000-0000-0000E0A20000}"/>
    <cellStyle name="Normal 83 4 9 2 5" xfId="31624" xr:uid="{00000000-0005-0000-0000-0000E1A20000}"/>
    <cellStyle name="Normal 83 4 9 2 6" xfId="26286" xr:uid="{00000000-0005-0000-0000-0000E2A20000}"/>
    <cellStyle name="Normal 83 4 9 3" xfId="12938" xr:uid="{00000000-0005-0000-0000-0000E3A20000}"/>
    <cellStyle name="Normal 83 4 9 3 2" xfId="40612" xr:uid="{00000000-0005-0000-0000-0000E4A20000}"/>
    <cellStyle name="Normal 83 4 9 3 3" xfId="37571" xr:uid="{00000000-0005-0000-0000-0000E5A20000}"/>
    <cellStyle name="Normal 83 4 9 3 4" xfId="34830" xr:uid="{00000000-0005-0000-0000-0000E6A20000}"/>
    <cellStyle name="Normal 83 4 9 3 5" xfId="25095" xr:uid="{00000000-0005-0000-0000-0000E7A20000}"/>
    <cellStyle name="Normal 83 4 9 4" xfId="15356" xr:uid="{00000000-0005-0000-0000-0000E8A20000}"/>
    <cellStyle name="Normal 83 4 9 4 2" xfId="42984" xr:uid="{00000000-0005-0000-0000-0000E9A20000}"/>
    <cellStyle name="Normal 83 4 9 4 3" xfId="26996" xr:uid="{00000000-0005-0000-0000-0000EAA20000}"/>
    <cellStyle name="Normal 83 4 9 5" xfId="11745" xr:uid="{00000000-0005-0000-0000-0000EBA20000}"/>
    <cellStyle name="Normal 83 4 9 5 2" xfId="39498" xr:uid="{00000000-0005-0000-0000-0000ECA20000}"/>
    <cellStyle name="Normal 83 4 9 5 3" xfId="24068" xr:uid="{00000000-0005-0000-0000-0000EDA20000}"/>
    <cellStyle name="Normal 83 4 9 6" xfId="18450" xr:uid="{00000000-0005-0000-0000-0000EEA20000}"/>
    <cellStyle name="Normal 83 4 9 6 2" xfId="35763" xr:uid="{00000000-0005-0000-0000-0000EFA20000}"/>
    <cellStyle name="Normal 83 4 9 7" xfId="9800" xr:uid="{00000000-0005-0000-0000-0000F0A20000}"/>
    <cellStyle name="Normal 83 4 9 7 2" xfId="33496" xr:uid="{00000000-0005-0000-0000-0000F1A20000}"/>
    <cellStyle name="Normal 83 4 9 8" xfId="7928" xr:uid="{00000000-0005-0000-0000-0000F2A20000}"/>
    <cellStyle name="Normal 83 4 9 8 2" xfId="29752" xr:uid="{00000000-0005-0000-0000-0000F3A20000}"/>
    <cellStyle name="Normal 83 4 9 9" xfId="6056" xr:uid="{00000000-0005-0000-0000-0000F4A20000}"/>
    <cellStyle name="Normal 83 4 9 9 2" xfId="22196" xr:uid="{00000000-0005-0000-0000-0000F5A20000}"/>
    <cellStyle name="Normal 83 5" xfId="643" xr:uid="{00000000-0005-0000-0000-0000F6A20000}"/>
    <cellStyle name="Normal 83 5 10" xfId="1616" xr:uid="{00000000-0005-0000-0000-0000F7A20000}"/>
    <cellStyle name="Normal 83 5 10 2" xfId="15210" xr:uid="{00000000-0005-0000-0000-0000F8A20000}"/>
    <cellStyle name="Normal 83 5 10 2 2" xfId="42838" xr:uid="{00000000-0005-0000-0000-0000F9A20000}"/>
    <cellStyle name="Normal 83 5 10 2 3" xfId="30929" xr:uid="{00000000-0005-0000-0000-0000FAA20000}"/>
    <cellStyle name="Normal 83 5 10 2 4" xfId="24949" xr:uid="{00000000-0005-0000-0000-0000FBA20000}"/>
    <cellStyle name="Normal 83 5 10 3" xfId="12737" xr:uid="{00000000-0005-0000-0000-0000FCA20000}"/>
    <cellStyle name="Normal 83 5 10 3 2" xfId="40466" xr:uid="{00000000-0005-0000-0000-0000FDA20000}"/>
    <cellStyle name="Normal 83 5 10 3 3" xfId="26731" xr:uid="{00000000-0005-0000-0000-0000FEA20000}"/>
    <cellStyle name="Normal 83 5 10 4" xfId="17755" xr:uid="{00000000-0005-0000-0000-0000FFA20000}"/>
    <cellStyle name="Normal 83 5 10 4 2" xfId="35499" xr:uid="{00000000-0005-0000-0000-000000A30000}"/>
    <cellStyle name="Normal 83 5 10 4 3" xfId="23373" xr:uid="{00000000-0005-0000-0000-000001A30000}"/>
    <cellStyle name="Normal 83 5 10 5" xfId="9105" xr:uid="{00000000-0005-0000-0000-000002A30000}"/>
    <cellStyle name="Normal 83 5 10 5 2" xfId="32801" xr:uid="{00000000-0005-0000-0000-000003A30000}"/>
    <cellStyle name="Normal 83 5 10 6" xfId="7233" xr:uid="{00000000-0005-0000-0000-000004A30000}"/>
    <cellStyle name="Normal 83 5 10 6 2" xfId="29057" xr:uid="{00000000-0005-0000-0000-000005A30000}"/>
    <cellStyle name="Normal 83 5 10 7" xfId="5361" xr:uid="{00000000-0005-0000-0000-000006A30000}"/>
    <cellStyle name="Normal 83 5 10 7 2" xfId="21501" xr:uid="{00000000-0005-0000-0000-000007A30000}"/>
    <cellStyle name="Normal 83 5 10 8" xfId="3489" xr:uid="{00000000-0005-0000-0000-000008A30000}"/>
    <cellStyle name="Normal 83 5 10 9" xfId="19629" xr:uid="{00000000-0005-0000-0000-000009A30000}"/>
    <cellStyle name="Normal 83 5 11" xfId="1463" xr:uid="{00000000-0005-0000-0000-00000AA30000}"/>
    <cellStyle name="Normal 83 5 11 2" xfId="15277" xr:uid="{00000000-0005-0000-0000-00000BA30000}"/>
    <cellStyle name="Normal 83 5 11 2 2" xfId="42905" xr:uid="{00000000-0005-0000-0000-00000CA30000}"/>
    <cellStyle name="Normal 83 5 11 2 3" xfId="30776" xr:uid="{00000000-0005-0000-0000-00000DA30000}"/>
    <cellStyle name="Normal 83 5 11 2 4" xfId="25016" xr:uid="{00000000-0005-0000-0000-00000EA30000}"/>
    <cellStyle name="Normal 83 5 11 3" xfId="12809" xr:uid="{00000000-0005-0000-0000-00000FA30000}"/>
    <cellStyle name="Normal 83 5 11 3 2" xfId="40533" xr:uid="{00000000-0005-0000-0000-000010A30000}"/>
    <cellStyle name="Normal 83 5 11 3 3" xfId="26570" xr:uid="{00000000-0005-0000-0000-000011A30000}"/>
    <cellStyle name="Normal 83 5 11 4" xfId="17602" xr:uid="{00000000-0005-0000-0000-000012A30000}"/>
    <cellStyle name="Normal 83 5 11 4 2" xfId="35338" xr:uid="{00000000-0005-0000-0000-000013A30000}"/>
    <cellStyle name="Normal 83 5 11 4 3" xfId="23220" xr:uid="{00000000-0005-0000-0000-000014A30000}"/>
    <cellStyle name="Normal 83 5 11 5" xfId="8952" xr:uid="{00000000-0005-0000-0000-000015A30000}"/>
    <cellStyle name="Normal 83 5 11 5 2" xfId="32648" xr:uid="{00000000-0005-0000-0000-000016A30000}"/>
    <cellStyle name="Normal 83 5 11 6" xfId="7080" xr:uid="{00000000-0005-0000-0000-000017A30000}"/>
    <cellStyle name="Normal 83 5 11 6 2" xfId="28904" xr:uid="{00000000-0005-0000-0000-000018A30000}"/>
    <cellStyle name="Normal 83 5 11 7" xfId="5208" xr:uid="{00000000-0005-0000-0000-000019A30000}"/>
    <cellStyle name="Normal 83 5 11 7 2" xfId="21348" xr:uid="{00000000-0005-0000-0000-00001AA30000}"/>
    <cellStyle name="Normal 83 5 11 8" xfId="3336" xr:uid="{00000000-0005-0000-0000-00001BA30000}"/>
    <cellStyle name="Normal 83 5 11 9" xfId="19476" xr:uid="{00000000-0005-0000-0000-00001CA30000}"/>
    <cellStyle name="Normal 83 5 12" xfId="13922" xr:uid="{00000000-0005-0000-0000-00001DA30000}"/>
    <cellStyle name="Normal 83 5 12 2" xfId="16293" xr:uid="{00000000-0005-0000-0000-00001EA30000}"/>
    <cellStyle name="Normal 83 5 12 2 2" xfId="43921" xr:uid="{00000000-0005-0000-0000-00001FA30000}"/>
    <cellStyle name="Normal 83 5 12 2 3" xfId="34975" xr:uid="{00000000-0005-0000-0000-000020A30000}"/>
    <cellStyle name="Normal 83 5 12 2 4" xfId="27763" xr:uid="{00000000-0005-0000-0000-000021A30000}"/>
    <cellStyle name="Normal 83 5 12 3" xfId="41550" xr:uid="{00000000-0005-0000-0000-000022A30000}"/>
    <cellStyle name="Normal 83 5 12 4" xfId="36530" xr:uid="{00000000-0005-0000-0000-000023A30000}"/>
    <cellStyle name="Normal 83 5 12 5" xfId="30300" xr:uid="{00000000-0005-0000-0000-000024A30000}"/>
    <cellStyle name="Normal 83 5 12 6" xfId="26032" xr:uid="{00000000-0005-0000-0000-000025A30000}"/>
    <cellStyle name="Normal 83 5 13" xfId="12396" xr:uid="{00000000-0005-0000-0000-000026A30000}"/>
    <cellStyle name="Normal 83 5 13 2" xfId="14887" xr:uid="{00000000-0005-0000-0000-000027A30000}"/>
    <cellStyle name="Normal 83 5 13 2 2" xfId="42515" xr:uid="{00000000-0005-0000-0000-000028A30000}"/>
    <cellStyle name="Normal 83 5 13 3" xfId="40143" xr:uid="{00000000-0005-0000-0000-000029A30000}"/>
    <cellStyle name="Normal 83 5 13 4" xfId="35180" xr:uid="{00000000-0005-0000-0000-00002AA30000}"/>
    <cellStyle name="Normal 83 5 13 5" xfId="34673" xr:uid="{00000000-0005-0000-0000-00002BA30000}"/>
    <cellStyle name="Normal 83 5 13 6" xfId="24623" xr:uid="{00000000-0005-0000-0000-00002CA30000}"/>
    <cellStyle name="Normal 83 5 14" xfId="11767" xr:uid="{00000000-0005-0000-0000-00002DA30000}"/>
    <cellStyle name="Normal 83 5 14 2" xfId="39520" xr:uid="{00000000-0005-0000-0000-00002EA30000}"/>
    <cellStyle name="Normal 83 5 14 3" xfId="36876" xr:uid="{00000000-0005-0000-0000-00002FA30000}"/>
    <cellStyle name="Normal 83 5 14 4" xfId="34044" xr:uid="{00000000-0005-0000-0000-000030A30000}"/>
    <cellStyle name="Normal 83 5 14 5" xfId="26397" xr:uid="{00000000-0005-0000-0000-000031A30000}"/>
    <cellStyle name="Normal 83 5 15" xfId="14258" xr:uid="{00000000-0005-0000-0000-000032A30000}"/>
    <cellStyle name="Normal 83 5 15 2" xfId="41886" xr:uid="{00000000-0005-0000-0000-000033A30000}"/>
    <cellStyle name="Normal 83 5 15 3" xfId="22744" xr:uid="{00000000-0005-0000-0000-000034A30000}"/>
    <cellStyle name="Normal 83 5 16" xfId="16631" xr:uid="{00000000-0005-0000-0000-000035A30000}"/>
    <cellStyle name="Normal 83 5 16 2" xfId="44259" xr:uid="{00000000-0005-0000-0000-000036A30000}"/>
    <cellStyle name="Normal 83 5 17" xfId="10348" xr:uid="{00000000-0005-0000-0000-000037A30000}"/>
    <cellStyle name="Normal 83 5 17 2" xfId="38119" xr:uid="{00000000-0005-0000-0000-000038A30000}"/>
    <cellStyle name="Normal 83 5 18" xfId="17096" xr:uid="{00000000-0005-0000-0000-000039A30000}"/>
    <cellStyle name="Normal 83 5 18 2" xfId="35027" xr:uid="{00000000-0005-0000-0000-00003AA30000}"/>
    <cellStyle name="Normal 83 5 19" xfId="17126" xr:uid="{00000000-0005-0000-0000-00003BA30000}"/>
    <cellStyle name="Normal 83 5 19 2" xfId="32172" xr:uid="{00000000-0005-0000-0000-00003CA30000}"/>
    <cellStyle name="Normal 83 5 2" xfId="768" xr:uid="{00000000-0005-0000-0000-00003DA30000}"/>
    <cellStyle name="Normal 83 5 2 2" xfId="2282" xr:uid="{00000000-0005-0000-0000-00003EA30000}"/>
    <cellStyle name="Normal 83 5 2 2 10" xfId="9771" xr:uid="{00000000-0005-0000-0000-00003FA30000}"/>
    <cellStyle name="Normal 83 5 2 2 10 2" xfId="29723" xr:uid="{00000000-0005-0000-0000-000040A30000}"/>
    <cellStyle name="Normal 83 5 2 2 11" xfId="7899" xr:uid="{00000000-0005-0000-0000-000041A30000}"/>
    <cellStyle name="Normal 83 5 2 2 11 2" xfId="22167" xr:uid="{00000000-0005-0000-0000-000042A30000}"/>
    <cellStyle name="Normal 83 5 2 2 12" xfId="6027" xr:uid="{00000000-0005-0000-0000-000043A30000}"/>
    <cellStyle name="Normal 83 5 2 2 13" xfId="4155" xr:uid="{00000000-0005-0000-0000-000044A30000}"/>
    <cellStyle name="Normal 83 5 2 2 14" xfId="20295" xr:uid="{00000000-0005-0000-0000-000045A30000}"/>
    <cellStyle name="Normal 83 5 2 2 2" xfId="2826" xr:uid="{00000000-0005-0000-0000-000046A30000}"/>
    <cellStyle name="Normal 83 5 2 2 2 10" xfId="20838" xr:uid="{00000000-0005-0000-0000-000047A30000}"/>
    <cellStyle name="Normal 83 5 2 2 2 2" xfId="14165" xr:uid="{00000000-0005-0000-0000-000048A30000}"/>
    <cellStyle name="Normal 83 5 2 2 2 2 2" xfId="16536" xr:uid="{00000000-0005-0000-0000-000049A30000}"/>
    <cellStyle name="Normal 83 5 2 2 2 2 2 2" xfId="44164" xr:uid="{00000000-0005-0000-0000-00004AA30000}"/>
    <cellStyle name="Normal 83 5 2 2 2 2 2 3" xfId="28013" xr:uid="{00000000-0005-0000-0000-00004BA30000}"/>
    <cellStyle name="Normal 83 5 2 2 2 2 3" xfId="41793" xr:uid="{00000000-0005-0000-0000-00004CA30000}"/>
    <cellStyle name="Normal 83 5 2 2 2 2 4" xfId="36780" xr:uid="{00000000-0005-0000-0000-00004DA30000}"/>
    <cellStyle name="Normal 83 5 2 2 2 2 5" xfId="32138" xr:uid="{00000000-0005-0000-0000-00004EA30000}"/>
    <cellStyle name="Normal 83 5 2 2 2 2 6" xfId="26275" xr:uid="{00000000-0005-0000-0000-00004FA30000}"/>
    <cellStyle name="Normal 83 5 2 2 2 3" xfId="13254" xr:uid="{00000000-0005-0000-0000-000050A30000}"/>
    <cellStyle name="Normal 83 5 2 2 2 3 2" xfId="15634" xr:uid="{00000000-0005-0000-0000-000051A30000}"/>
    <cellStyle name="Normal 83 5 2 2 2 3 2 2" xfId="43262" xr:uid="{00000000-0005-0000-0000-000052A30000}"/>
    <cellStyle name="Normal 83 5 2 2 2 3 3" xfId="40891" xr:uid="{00000000-0005-0000-0000-000053A30000}"/>
    <cellStyle name="Normal 83 5 2 2 2 3 4" xfId="38085" xr:uid="{00000000-0005-0000-0000-000054A30000}"/>
    <cellStyle name="Normal 83 5 2 2 2 3 5" xfId="34941" xr:uid="{00000000-0005-0000-0000-000055A30000}"/>
    <cellStyle name="Normal 83 5 2 2 2 3 6" xfId="25373" xr:uid="{00000000-0005-0000-0000-000056A30000}"/>
    <cellStyle name="Normal 83 5 2 2 2 4" xfId="13100" xr:uid="{00000000-0005-0000-0000-000057A30000}"/>
    <cellStyle name="Normal 83 5 2 2 2 5" xfId="18964" xr:uid="{00000000-0005-0000-0000-000058A30000}"/>
    <cellStyle name="Normal 83 5 2 2 2 5 2" xfId="35749" xr:uid="{00000000-0005-0000-0000-000059A30000}"/>
    <cellStyle name="Normal 83 5 2 2 2 5 3" xfId="26982" xr:uid="{00000000-0005-0000-0000-00005AA30000}"/>
    <cellStyle name="Normal 83 5 2 2 2 6" xfId="10314" xr:uid="{00000000-0005-0000-0000-00005BA30000}"/>
    <cellStyle name="Normal 83 5 2 2 2 6 2" xfId="34010" xr:uid="{00000000-0005-0000-0000-00005CA30000}"/>
    <cellStyle name="Normal 83 5 2 2 2 6 3" xfId="24582" xr:uid="{00000000-0005-0000-0000-00005DA30000}"/>
    <cellStyle name="Normal 83 5 2 2 2 7" xfId="8442" xr:uid="{00000000-0005-0000-0000-00005EA30000}"/>
    <cellStyle name="Normal 83 5 2 2 2 7 2" xfId="30266" xr:uid="{00000000-0005-0000-0000-00005FA30000}"/>
    <cellStyle name="Normal 83 5 2 2 2 8" xfId="6570" xr:uid="{00000000-0005-0000-0000-000060A30000}"/>
    <cellStyle name="Normal 83 5 2 2 2 8 2" xfId="22710" xr:uid="{00000000-0005-0000-0000-000061A30000}"/>
    <cellStyle name="Normal 83 5 2 2 2 9" xfId="4698" xr:uid="{00000000-0005-0000-0000-000062A30000}"/>
    <cellStyle name="Normal 83 5 2 2 3" xfId="13277" xr:uid="{00000000-0005-0000-0000-000063A30000}"/>
    <cellStyle name="Normal 83 5 2 2 3 2" xfId="14230" xr:uid="{00000000-0005-0000-0000-000064A30000}"/>
    <cellStyle name="Normal 83 5 2 2 3 2 2" xfId="16601" xr:uid="{00000000-0005-0000-0000-000065A30000}"/>
    <cellStyle name="Normal 83 5 2 2 3 2 2 2" xfId="44229" xr:uid="{00000000-0005-0000-0000-000066A30000}"/>
    <cellStyle name="Normal 83 5 2 2 3 2 2 3" xfId="28081" xr:uid="{00000000-0005-0000-0000-000067A30000}"/>
    <cellStyle name="Normal 83 5 2 2 3 2 3" xfId="41858" xr:uid="{00000000-0005-0000-0000-000068A30000}"/>
    <cellStyle name="Normal 83 5 2 2 3 2 4" xfId="36848" xr:uid="{00000000-0005-0000-0000-000069A30000}"/>
    <cellStyle name="Normal 83 5 2 2 3 2 5" xfId="34999" xr:uid="{00000000-0005-0000-0000-00006AA30000}"/>
    <cellStyle name="Normal 83 5 2 2 3 2 6" xfId="26340" xr:uid="{00000000-0005-0000-0000-00006BA30000}"/>
    <cellStyle name="Normal 83 5 2 2 3 3" xfId="15648" xr:uid="{00000000-0005-0000-0000-00006CA30000}"/>
    <cellStyle name="Normal 83 5 2 2 3 3 2" xfId="43276" xr:uid="{00000000-0005-0000-0000-00006DA30000}"/>
    <cellStyle name="Normal 83 5 2 2 3 3 3" xfId="27050" xr:uid="{00000000-0005-0000-0000-00006EA30000}"/>
    <cellStyle name="Normal 83 5 2 2 3 4" xfId="40905" xr:uid="{00000000-0005-0000-0000-00006FA30000}"/>
    <cellStyle name="Normal 83 5 2 2 3 5" xfId="35817" xr:uid="{00000000-0005-0000-0000-000070A30000}"/>
    <cellStyle name="Normal 83 5 2 2 3 6" xfId="31595" xr:uid="{00000000-0005-0000-0000-000071A30000}"/>
    <cellStyle name="Normal 83 5 2 2 3 7" xfId="25387" xr:uid="{00000000-0005-0000-0000-000072A30000}"/>
    <cellStyle name="Normal 83 5 2 2 4" xfId="13282" xr:uid="{00000000-0005-0000-0000-000073A30000}"/>
    <cellStyle name="Normal 83 5 2 2 4 2" xfId="14237" xr:uid="{00000000-0005-0000-0000-000074A30000}"/>
    <cellStyle name="Normal 83 5 2 2 4 2 2" xfId="16608" xr:uid="{00000000-0005-0000-0000-000075A30000}"/>
    <cellStyle name="Normal 83 5 2 2 4 2 2 2" xfId="44236" xr:uid="{00000000-0005-0000-0000-000076A30000}"/>
    <cellStyle name="Normal 83 5 2 2 4 2 2 3" xfId="28088" xr:uid="{00000000-0005-0000-0000-000077A30000}"/>
    <cellStyle name="Normal 83 5 2 2 4 2 3" xfId="41865" xr:uid="{00000000-0005-0000-0000-000078A30000}"/>
    <cellStyle name="Normal 83 5 2 2 4 2 4" xfId="36855" xr:uid="{00000000-0005-0000-0000-000079A30000}"/>
    <cellStyle name="Normal 83 5 2 2 4 2 5" xfId="35006" xr:uid="{00000000-0005-0000-0000-00007AA30000}"/>
    <cellStyle name="Normal 83 5 2 2 4 2 6" xfId="26347" xr:uid="{00000000-0005-0000-0000-00007BA30000}"/>
    <cellStyle name="Normal 83 5 2 2 4 3" xfId="15653" xr:uid="{00000000-0005-0000-0000-00007CA30000}"/>
    <cellStyle name="Normal 83 5 2 2 4 3 2" xfId="43281" xr:uid="{00000000-0005-0000-0000-00007DA30000}"/>
    <cellStyle name="Normal 83 5 2 2 4 3 3" xfId="27057" xr:uid="{00000000-0005-0000-0000-00007EA30000}"/>
    <cellStyle name="Normal 83 5 2 2 4 4" xfId="40910" xr:uid="{00000000-0005-0000-0000-00007FA30000}"/>
    <cellStyle name="Normal 83 5 2 2 4 5" xfId="35824" xr:uid="{00000000-0005-0000-0000-000080A30000}"/>
    <cellStyle name="Normal 83 5 2 2 4 6" xfId="34958" xr:uid="{00000000-0005-0000-0000-000081A30000}"/>
    <cellStyle name="Normal 83 5 2 2 4 7" xfId="25392" xr:uid="{00000000-0005-0000-0000-000082A30000}"/>
    <cellStyle name="Normal 83 5 2 2 5" xfId="13284" xr:uid="{00000000-0005-0000-0000-000083A30000}"/>
    <cellStyle name="Normal 83 5 2 2 5 2" xfId="14239" xr:uid="{00000000-0005-0000-0000-000084A30000}"/>
    <cellStyle name="Normal 83 5 2 2 5 2 2" xfId="16610" xr:uid="{00000000-0005-0000-0000-000085A30000}"/>
    <cellStyle name="Normal 83 5 2 2 5 2 2 2" xfId="44238" xr:uid="{00000000-0005-0000-0000-000086A30000}"/>
    <cellStyle name="Normal 83 5 2 2 5 2 2 3" xfId="28090" xr:uid="{00000000-0005-0000-0000-000087A30000}"/>
    <cellStyle name="Normal 83 5 2 2 5 2 3" xfId="41867" xr:uid="{00000000-0005-0000-0000-000088A30000}"/>
    <cellStyle name="Normal 83 5 2 2 5 2 4" xfId="36857" xr:uid="{00000000-0005-0000-0000-000089A30000}"/>
    <cellStyle name="Normal 83 5 2 2 5 2 5" xfId="35008" xr:uid="{00000000-0005-0000-0000-00008AA30000}"/>
    <cellStyle name="Normal 83 5 2 2 5 2 6" xfId="26349" xr:uid="{00000000-0005-0000-0000-00008BA30000}"/>
    <cellStyle name="Normal 83 5 2 2 5 3" xfId="15655" xr:uid="{00000000-0005-0000-0000-00008CA30000}"/>
    <cellStyle name="Normal 83 5 2 2 5 3 2" xfId="43283" xr:uid="{00000000-0005-0000-0000-00008DA30000}"/>
    <cellStyle name="Normal 83 5 2 2 5 3 3" xfId="27059" xr:uid="{00000000-0005-0000-0000-00008EA30000}"/>
    <cellStyle name="Normal 83 5 2 2 5 4" xfId="40912" xr:uid="{00000000-0005-0000-0000-00008FA30000}"/>
    <cellStyle name="Normal 83 5 2 2 5 5" xfId="35826" xr:uid="{00000000-0005-0000-0000-000090A30000}"/>
    <cellStyle name="Normal 83 5 2 2 5 6" xfId="34960" xr:uid="{00000000-0005-0000-0000-000091A30000}"/>
    <cellStyle name="Normal 83 5 2 2 5 7" xfId="25394" xr:uid="{00000000-0005-0000-0000-000092A30000}"/>
    <cellStyle name="Normal 83 5 2 2 6" xfId="12667" xr:uid="{00000000-0005-0000-0000-000093A30000}"/>
    <cellStyle name="Normal 83 5 2 2 6 2" xfId="40401" xr:uid="{00000000-0005-0000-0000-000094A30000}"/>
    <cellStyle name="Normal 83 5 2 2 6 3" xfId="37542" xr:uid="{00000000-0005-0000-0000-000095A30000}"/>
    <cellStyle name="Normal 83 5 2 2 6 4" xfId="34714" xr:uid="{00000000-0005-0000-0000-000096A30000}"/>
    <cellStyle name="Normal 83 5 2 2 6 5" xfId="24884" xr:uid="{00000000-0005-0000-0000-000097A30000}"/>
    <cellStyle name="Normal 83 5 2 2 7" xfId="15145" xr:uid="{00000000-0005-0000-0000-000098A30000}"/>
    <cellStyle name="Normal 83 5 2 2 7 2" xfId="42773" xr:uid="{00000000-0005-0000-0000-000099A30000}"/>
    <cellStyle name="Normal 83 5 2 2 7 3" xfId="24039" xr:uid="{00000000-0005-0000-0000-00009AA30000}"/>
    <cellStyle name="Normal 83 5 2 2 8" xfId="11730" xr:uid="{00000000-0005-0000-0000-00009BA30000}"/>
    <cellStyle name="Normal 83 5 2 2 8 2" xfId="39484" xr:uid="{00000000-0005-0000-0000-00009CA30000}"/>
    <cellStyle name="Normal 83 5 2 2 9" xfId="18421" xr:uid="{00000000-0005-0000-0000-00009DA30000}"/>
    <cellStyle name="Normal 83 5 2 2 9 2" xfId="33467" xr:uid="{00000000-0005-0000-0000-00009EA30000}"/>
    <cellStyle name="Normal 83 5 2 3" xfId="12834" xr:uid="{00000000-0005-0000-0000-00009FA30000}"/>
    <cellStyle name="Normal 83 5 2 3 2" xfId="13119" xr:uid="{00000000-0005-0000-0000-0000A0A30000}"/>
    <cellStyle name="Normal 83 5 2 3 3" xfId="15290" xr:uid="{00000000-0005-0000-0000-0000A1A30000}"/>
    <cellStyle name="Normal 83 5 2 3 3 2" xfId="42918" xr:uid="{00000000-0005-0000-0000-0000A2A30000}"/>
    <cellStyle name="Normal 83 5 2 3 4" xfId="40546" xr:uid="{00000000-0005-0000-0000-0000A3A30000}"/>
    <cellStyle name="Normal 83 5 2 3 5" xfId="34783" xr:uid="{00000000-0005-0000-0000-0000A4A30000}"/>
    <cellStyle name="Normal 83 5 2 3 6" xfId="25029" xr:uid="{00000000-0005-0000-0000-0000A5A30000}"/>
    <cellStyle name="Normal 83 5 2 4" xfId="12838" xr:uid="{00000000-0005-0000-0000-0000A6A30000}"/>
    <cellStyle name="Normal 83 5 2 4 2" xfId="12574" xr:uid="{00000000-0005-0000-0000-0000A7A30000}"/>
    <cellStyle name="Normal 83 5 2 4 3" xfId="15293" xr:uid="{00000000-0005-0000-0000-0000A8A30000}"/>
    <cellStyle name="Normal 83 5 2 4 3 2" xfId="42921" xr:uid="{00000000-0005-0000-0000-0000A9A30000}"/>
    <cellStyle name="Normal 83 5 2 4 4" xfId="40549" xr:uid="{00000000-0005-0000-0000-0000AAA30000}"/>
    <cellStyle name="Normal 83 5 2 4 5" xfId="34786" xr:uid="{00000000-0005-0000-0000-0000ABA30000}"/>
    <cellStyle name="Normal 83 5 2 4 6" xfId="25032" xr:uid="{00000000-0005-0000-0000-0000ACA30000}"/>
    <cellStyle name="Normal 83 5 2 5" xfId="13087" xr:uid="{00000000-0005-0000-0000-0000ADA30000}"/>
    <cellStyle name="Normal 83 5 2 5 2" xfId="13249" xr:uid="{00000000-0005-0000-0000-0000AEA30000}"/>
    <cellStyle name="Normal 83 5 2 5 3" xfId="15480" xr:uid="{00000000-0005-0000-0000-0000AFA30000}"/>
    <cellStyle name="Normal 83 5 2 5 3 2" xfId="43108" xr:uid="{00000000-0005-0000-0000-0000B0A30000}"/>
    <cellStyle name="Normal 83 5 2 5 4" xfId="40736" xr:uid="{00000000-0005-0000-0000-0000B1A30000}"/>
    <cellStyle name="Normal 83 5 2 5 5" xfId="34881" xr:uid="{00000000-0005-0000-0000-0000B2A30000}"/>
    <cellStyle name="Normal 83 5 2 5 6" xfId="25219" xr:uid="{00000000-0005-0000-0000-0000B3A30000}"/>
    <cellStyle name="Normal 83 5 2 6" xfId="13247" xr:uid="{00000000-0005-0000-0000-0000B4A30000}"/>
    <cellStyle name="Normal 83 5 2 6 2" xfId="15631" xr:uid="{00000000-0005-0000-0000-0000B5A30000}"/>
    <cellStyle name="Normal 83 5 2 6 2 2" xfId="43259" xr:uid="{00000000-0005-0000-0000-0000B6A30000}"/>
    <cellStyle name="Normal 83 5 2 6 2 3" xfId="26865" xr:uid="{00000000-0005-0000-0000-0000B7A30000}"/>
    <cellStyle name="Normal 83 5 2 6 3" xfId="40887" xr:uid="{00000000-0005-0000-0000-0000B8A30000}"/>
    <cellStyle name="Normal 83 5 2 6 4" xfId="35633" xr:uid="{00000000-0005-0000-0000-0000B9A30000}"/>
    <cellStyle name="Normal 83 5 2 6 5" xfId="34938" xr:uid="{00000000-0005-0000-0000-0000BAA30000}"/>
    <cellStyle name="Normal 83 5 2 6 6" xfId="25370" xr:uid="{00000000-0005-0000-0000-0000BBA30000}"/>
    <cellStyle name="Normal 83 5 2 7" xfId="14056" xr:uid="{00000000-0005-0000-0000-0000BCA30000}"/>
    <cellStyle name="Normal 83 5 2 7 2" xfId="16427" xr:uid="{00000000-0005-0000-0000-0000BDA30000}"/>
    <cellStyle name="Normal 83 5 2 7 2 2" xfId="44055" xr:uid="{00000000-0005-0000-0000-0000BEA30000}"/>
    <cellStyle name="Normal 83 5 2 7 2 3" xfId="27897" xr:uid="{00000000-0005-0000-0000-0000BFA30000}"/>
    <cellStyle name="Normal 83 5 2 7 3" xfId="41684" xr:uid="{00000000-0005-0000-0000-0000C0A30000}"/>
    <cellStyle name="Normal 83 5 2 7 4" xfId="36664" xr:uid="{00000000-0005-0000-0000-0000C1A30000}"/>
    <cellStyle name="Normal 83 5 2 7 5" xfId="34983" xr:uid="{00000000-0005-0000-0000-0000C2A30000}"/>
    <cellStyle name="Normal 83 5 2 7 6" xfId="26166" xr:uid="{00000000-0005-0000-0000-0000C3A30000}"/>
    <cellStyle name="Normal 83 5 20" xfId="8476" xr:uid="{00000000-0005-0000-0000-0000C4A30000}"/>
    <cellStyle name="Normal 83 5 20 2" xfId="28428" xr:uid="{00000000-0005-0000-0000-0000C5A30000}"/>
    <cellStyle name="Normal 83 5 21" xfId="6604" xr:uid="{00000000-0005-0000-0000-0000C6A30000}"/>
    <cellStyle name="Normal 83 5 21 2" xfId="20872" xr:uid="{00000000-0005-0000-0000-0000C7A30000}"/>
    <cellStyle name="Normal 83 5 22" xfId="4732" xr:uid="{00000000-0005-0000-0000-0000C8A30000}"/>
    <cellStyle name="Normal 83 5 23" xfId="2860" xr:uid="{00000000-0005-0000-0000-0000C9A30000}"/>
    <cellStyle name="Normal 83 5 24" xfId="19000" xr:uid="{00000000-0005-0000-0000-0000CAA30000}"/>
    <cellStyle name="Normal 83 5 3" xfId="1018" xr:uid="{00000000-0005-0000-0000-0000CBA30000}"/>
    <cellStyle name="Normal 83 5 4" xfId="1082" xr:uid="{00000000-0005-0000-0000-0000CCA30000}"/>
    <cellStyle name="Normal 83 5 4 10" xfId="10443" xr:uid="{00000000-0005-0000-0000-0000CDA30000}"/>
    <cellStyle name="Normal 83 5 4 10 2" xfId="38214" xr:uid="{00000000-0005-0000-0000-0000CEA30000}"/>
    <cellStyle name="Normal 83 5 4 10 3" xfId="22839" xr:uid="{00000000-0005-0000-0000-0000CFA30000}"/>
    <cellStyle name="Normal 83 5 4 11" xfId="17221" xr:uid="{00000000-0005-0000-0000-0000D0A30000}"/>
    <cellStyle name="Normal 83 5 4 11 2" xfId="35122" xr:uid="{00000000-0005-0000-0000-0000D1A30000}"/>
    <cellStyle name="Normal 83 5 4 12" xfId="8571" xr:uid="{00000000-0005-0000-0000-0000D2A30000}"/>
    <cellStyle name="Normal 83 5 4 12 2" xfId="32267" xr:uid="{00000000-0005-0000-0000-0000D3A30000}"/>
    <cellStyle name="Normal 83 5 4 13" xfId="6699" xr:uid="{00000000-0005-0000-0000-0000D4A30000}"/>
    <cellStyle name="Normal 83 5 4 13 2" xfId="28523" xr:uid="{00000000-0005-0000-0000-0000D5A30000}"/>
    <cellStyle name="Normal 83 5 4 14" xfId="4827" xr:uid="{00000000-0005-0000-0000-0000D6A30000}"/>
    <cellStyle name="Normal 83 5 4 14 2" xfId="20967" xr:uid="{00000000-0005-0000-0000-0000D7A30000}"/>
    <cellStyle name="Normal 83 5 4 15" xfId="2955" xr:uid="{00000000-0005-0000-0000-0000D8A30000}"/>
    <cellStyle name="Normal 83 5 4 16" xfId="19095" xr:uid="{00000000-0005-0000-0000-0000D9A30000}"/>
    <cellStyle name="Normal 83 5 4 2" xfId="1405" xr:uid="{00000000-0005-0000-0000-0000DAA30000}"/>
    <cellStyle name="Normal 83 5 4 2 10" xfId="8894" xr:uid="{00000000-0005-0000-0000-0000DBA30000}"/>
    <cellStyle name="Normal 83 5 4 2 10 2" xfId="28846" xr:uid="{00000000-0005-0000-0000-0000DCA30000}"/>
    <cellStyle name="Normal 83 5 4 2 11" xfId="7022" xr:uid="{00000000-0005-0000-0000-0000DDA30000}"/>
    <cellStyle name="Normal 83 5 4 2 11 2" xfId="21290" xr:uid="{00000000-0005-0000-0000-0000DEA30000}"/>
    <cellStyle name="Normal 83 5 4 2 12" xfId="5150" xr:uid="{00000000-0005-0000-0000-0000DFA30000}"/>
    <cellStyle name="Normal 83 5 4 2 13" xfId="3278" xr:uid="{00000000-0005-0000-0000-0000E0A30000}"/>
    <cellStyle name="Normal 83 5 4 2 14" xfId="19418" xr:uid="{00000000-0005-0000-0000-0000E1A30000}"/>
    <cellStyle name="Normal 83 5 4 2 2" xfId="2581" xr:uid="{00000000-0005-0000-0000-0000E2A30000}"/>
    <cellStyle name="Normal 83 5 4 2 2 10" xfId="20593" xr:uid="{00000000-0005-0000-0000-0000E3A30000}"/>
    <cellStyle name="Normal 83 5 4 2 2 2" xfId="13654" xr:uid="{00000000-0005-0000-0000-0000E4A30000}"/>
    <cellStyle name="Normal 83 5 4 2 2 2 2" xfId="41282" xr:uid="{00000000-0005-0000-0000-0000E5A30000}"/>
    <cellStyle name="Normal 83 5 4 2 2 2 3" xfId="37840" xr:uid="{00000000-0005-0000-0000-0000E6A30000}"/>
    <cellStyle name="Normal 83 5 4 2 2 2 4" xfId="31893" xr:uid="{00000000-0005-0000-0000-0000E7A30000}"/>
    <cellStyle name="Normal 83 5 4 2 2 2 5" xfId="25764" xr:uid="{00000000-0005-0000-0000-0000E8A30000}"/>
    <cellStyle name="Normal 83 5 4 2 2 3" xfId="16025" xr:uid="{00000000-0005-0000-0000-0000E9A30000}"/>
    <cellStyle name="Normal 83 5 4 2 2 3 2" xfId="43653" xr:uid="{00000000-0005-0000-0000-0000EAA30000}"/>
    <cellStyle name="Normal 83 5 4 2 2 3 3" xfId="27480" xr:uid="{00000000-0005-0000-0000-0000EBA30000}"/>
    <cellStyle name="Normal 83 5 4 2 2 4" xfId="11595" xr:uid="{00000000-0005-0000-0000-0000ECA30000}"/>
    <cellStyle name="Normal 83 5 4 2 2 4 2" xfId="39360" xr:uid="{00000000-0005-0000-0000-0000EDA30000}"/>
    <cellStyle name="Normal 83 5 4 2 2 4 3" xfId="24337" xr:uid="{00000000-0005-0000-0000-0000EEA30000}"/>
    <cellStyle name="Normal 83 5 4 2 2 5" xfId="18719" xr:uid="{00000000-0005-0000-0000-0000EFA30000}"/>
    <cellStyle name="Normal 83 5 4 2 2 5 2" xfId="36247" xr:uid="{00000000-0005-0000-0000-0000F0A30000}"/>
    <cellStyle name="Normal 83 5 4 2 2 6" xfId="10069" xr:uid="{00000000-0005-0000-0000-0000F1A30000}"/>
    <cellStyle name="Normal 83 5 4 2 2 6 2" xfId="33765" xr:uid="{00000000-0005-0000-0000-0000F2A30000}"/>
    <cellStyle name="Normal 83 5 4 2 2 7" xfId="8197" xr:uid="{00000000-0005-0000-0000-0000F3A30000}"/>
    <cellStyle name="Normal 83 5 4 2 2 7 2" xfId="30021" xr:uid="{00000000-0005-0000-0000-0000F4A30000}"/>
    <cellStyle name="Normal 83 5 4 2 2 8" xfId="6325" xr:uid="{00000000-0005-0000-0000-0000F5A30000}"/>
    <cellStyle name="Normal 83 5 4 2 2 8 2" xfId="22465" xr:uid="{00000000-0005-0000-0000-0000F6A30000}"/>
    <cellStyle name="Normal 83 5 4 2 2 9" xfId="4453" xr:uid="{00000000-0005-0000-0000-0000F7A30000}"/>
    <cellStyle name="Normal 83 5 4 2 3" xfId="2037" xr:uid="{00000000-0005-0000-0000-0000F8A30000}"/>
    <cellStyle name="Normal 83 5 4 2 3 10" xfId="20050" xr:uid="{00000000-0005-0000-0000-0000F9A30000}"/>
    <cellStyle name="Normal 83 5 4 2 3 2" xfId="13330" xr:uid="{00000000-0005-0000-0000-0000FAA30000}"/>
    <cellStyle name="Normal 83 5 4 2 3 2 2" xfId="40958" xr:uid="{00000000-0005-0000-0000-0000FBA30000}"/>
    <cellStyle name="Normal 83 5 4 2 3 2 3" xfId="31350" xr:uid="{00000000-0005-0000-0000-0000FCA30000}"/>
    <cellStyle name="Normal 83 5 4 2 3 2 4" xfId="25440" xr:uid="{00000000-0005-0000-0000-0000FDA30000}"/>
    <cellStyle name="Normal 83 5 4 2 3 3" xfId="15701" xr:uid="{00000000-0005-0000-0000-0000FEA30000}"/>
    <cellStyle name="Normal 83 5 4 2 3 3 2" xfId="43329" xr:uid="{00000000-0005-0000-0000-0000FFA30000}"/>
    <cellStyle name="Normal 83 5 4 2 3 3 3" xfId="27108" xr:uid="{00000000-0005-0000-0000-000000A40000}"/>
    <cellStyle name="Normal 83 5 4 2 3 4" xfId="11242" xr:uid="{00000000-0005-0000-0000-000001A40000}"/>
    <cellStyle name="Normal 83 5 4 2 3 4 2" xfId="39013" xr:uid="{00000000-0005-0000-0000-000002A40000}"/>
    <cellStyle name="Normal 83 5 4 2 3 4 3" xfId="23794" xr:uid="{00000000-0005-0000-0000-000003A40000}"/>
    <cellStyle name="Normal 83 5 4 2 3 5" xfId="18176" xr:uid="{00000000-0005-0000-0000-000004A40000}"/>
    <cellStyle name="Normal 83 5 4 2 3 5 2" xfId="35875" xr:uid="{00000000-0005-0000-0000-000005A40000}"/>
    <cellStyle name="Normal 83 5 4 2 3 6" xfId="9526" xr:uid="{00000000-0005-0000-0000-000006A40000}"/>
    <cellStyle name="Normal 83 5 4 2 3 6 2" xfId="33222" xr:uid="{00000000-0005-0000-0000-000007A40000}"/>
    <cellStyle name="Normal 83 5 4 2 3 7" xfId="7654" xr:uid="{00000000-0005-0000-0000-000008A40000}"/>
    <cellStyle name="Normal 83 5 4 2 3 7 2" xfId="29478" xr:uid="{00000000-0005-0000-0000-000009A40000}"/>
    <cellStyle name="Normal 83 5 4 2 3 8" xfId="5782" xr:uid="{00000000-0005-0000-0000-00000AA40000}"/>
    <cellStyle name="Normal 83 5 4 2 3 8 2" xfId="21922" xr:uid="{00000000-0005-0000-0000-00000BA40000}"/>
    <cellStyle name="Normal 83 5 4 2 3 9" xfId="3910" xr:uid="{00000000-0005-0000-0000-00000CA40000}"/>
    <cellStyle name="Normal 83 5 4 2 4" xfId="12787" xr:uid="{00000000-0005-0000-0000-00000DA40000}"/>
    <cellStyle name="Normal 83 5 4 2 4 2" xfId="34766" xr:uid="{00000000-0005-0000-0000-00000EA40000}"/>
    <cellStyle name="Normal 83 5 4 2 4 3" xfId="37297" xr:uid="{00000000-0005-0000-0000-00000FA40000}"/>
    <cellStyle name="Normal 83 5 4 2 4 4" xfId="30718" xr:uid="{00000000-0005-0000-0000-000010A40000}"/>
    <cellStyle name="Normal 83 5 4 2 5" xfId="12338" xr:uid="{00000000-0005-0000-0000-000011A40000}"/>
    <cellStyle name="Normal 83 5 4 2 5 2" xfId="40085" xr:uid="{00000000-0005-0000-0000-000012A40000}"/>
    <cellStyle name="Normal 83 5 4 2 5 3" xfId="34615" xr:uid="{00000000-0005-0000-0000-000013A40000}"/>
    <cellStyle name="Normal 83 5 4 2 5 4" xfId="23162" xr:uid="{00000000-0005-0000-0000-000014A40000}"/>
    <cellStyle name="Normal 83 5 4 2 6" xfId="14829" xr:uid="{00000000-0005-0000-0000-000015A40000}"/>
    <cellStyle name="Normal 83 5 4 2 6 2" xfId="42457" xr:uid="{00000000-0005-0000-0000-000016A40000}"/>
    <cellStyle name="Normal 83 5 4 2 7" xfId="17049" xr:uid="{00000000-0005-0000-0000-000017A40000}"/>
    <cellStyle name="Normal 83 5 4 2 7 2" xfId="44677" xr:uid="{00000000-0005-0000-0000-000018A40000}"/>
    <cellStyle name="Normal 83 5 4 2 8" xfId="10766" xr:uid="{00000000-0005-0000-0000-000019A40000}"/>
    <cellStyle name="Normal 83 5 4 2 8 2" xfId="38537" xr:uid="{00000000-0005-0000-0000-00001AA40000}"/>
    <cellStyle name="Normal 83 5 4 2 9" xfId="17544" xr:uid="{00000000-0005-0000-0000-00001BA40000}"/>
    <cellStyle name="Normal 83 5 4 2 9 2" xfId="32590" xr:uid="{00000000-0005-0000-0000-00001CA40000}"/>
    <cellStyle name="Normal 83 5 4 3" xfId="1235" xr:uid="{00000000-0005-0000-0000-00001DA40000}"/>
    <cellStyle name="Normal 83 5 4 3 10" xfId="6852" xr:uid="{00000000-0005-0000-0000-00001EA40000}"/>
    <cellStyle name="Normal 83 5 4 3 10 2" xfId="28676" xr:uid="{00000000-0005-0000-0000-00001FA40000}"/>
    <cellStyle name="Normal 83 5 4 3 11" xfId="4980" xr:uid="{00000000-0005-0000-0000-000020A40000}"/>
    <cellStyle name="Normal 83 5 4 3 11 2" xfId="21120" xr:uid="{00000000-0005-0000-0000-000021A40000}"/>
    <cellStyle name="Normal 83 5 4 3 12" xfId="3108" xr:uid="{00000000-0005-0000-0000-000022A40000}"/>
    <cellStyle name="Normal 83 5 4 3 13" xfId="19248" xr:uid="{00000000-0005-0000-0000-000023A40000}"/>
    <cellStyle name="Normal 83 5 4 3 2" xfId="2734" xr:uid="{00000000-0005-0000-0000-000024A40000}"/>
    <cellStyle name="Normal 83 5 4 3 2 10" xfId="20746" xr:uid="{00000000-0005-0000-0000-000025A40000}"/>
    <cellStyle name="Normal 83 5 4 3 2 2" xfId="13799" xr:uid="{00000000-0005-0000-0000-000026A40000}"/>
    <cellStyle name="Normal 83 5 4 3 2 2 2" xfId="41427" xr:uid="{00000000-0005-0000-0000-000027A40000}"/>
    <cellStyle name="Normal 83 5 4 3 2 2 3" xfId="37993" xr:uid="{00000000-0005-0000-0000-000028A40000}"/>
    <cellStyle name="Normal 83 5 4 3 2 2 4" xfId="32046" xr:uid="{00000000-0005-0000-0000-000029A40000}"/>
    <cellStyle name="Normal 83 5 4 3 2 2 5" xfId="25909" xr:uid="{00000000-0005-0000-0000-00002AA40000}"/>
    <cellStyle name="Normal 83 5 4 3 2 3" xfId="16170" xr:uid="{00000000-0005-0000-0000-00002BA40000}"/>
    <cellStyle name="Normal 83 5 4 3 2 3 2" xfId="43798" xr:uid="{00000000-0005-0000-0000-00002CA40000}"/>
    <cellStyle name="Normal 83 5 4 3 2 3 3" xfId="27633" xr:uid="{00000000-0005-0000-0000-00002DA40000}"/>
    <cellStyle name="Normal 83 5 4 3 2 4" xfId="11072" xr:uid="{00000000-0005-0000-0000-00002EA40000}"/>
    <cellStyle name="Normal 83 5 4 3 2 4 2" xfId="38843" xr:uid="{00000000-0005-0000-0000-00002FA40000}"/>
    <cellStyle name="Normal 83 5 4 3 2 4 3" xfId="24490" xr:uid="{00000000-0005-0000-0000-000030A40000}"/>
    <cellStyle name="Normal 83 5 4 3 2 5" xfId="18872" xr:uid="{00000000-0005-0000-0000-000031A40000}"/>
    <cellStyle name="Normal 83 5 4 3 2 5 2" xfId="36400" xr:uid="{00000000-0005-0000-0000-000032A40000}"/>
    <cellStyle name="Normal 83 5 4 3 2 6" xfId="10222" xr:uid="{00000000-0005-0000-0000-000033A40000}"/>
    <cellStyle name="Normal 83 5 4 3 2 6 2" xfId="33918" xr:uid="{00000000-0005-0000-0000-000034A40000}"/>
    <cellStyle name="Normal 83 5 4 3 2 7" xfId="8350" xr:uid="{00000000-0005-0000-0000-000035A40000}"/>
    <cellStyle name="Normal 83 5 4 3 2 7 2" xfId="30174" xr:uid="{00000000-0005-0000-0000-000036A40000}"/>
    <cellStyle name="Normal 83 5 4 3 2 8" xfId="6478" xr:uid="{00000000-0005-0000-0000-000037A40000}"/>
    <cellStyle name="Normal 83 5 4 3 2 8 2" xfId="22618" xr:uid="{00000000-0005-0000-0000-000038A40000}"/>
    <cellStyle name="Normal 83 5 4 3 2 9" xfId="4606" xr:uid="{00000000-0005-0000-0000-000039A40000}"/>
    <cellStyle name="Normal 83 5 4 3 3" xfId="2190" xr:uid="{00000000-0005-0000-0000-00003AA40000}"/>
    <cellStyle name="Normal 83 5 4 3 3 2" xfId="15099" xr:uid="{00000000-0005-0000-0000-00003BA40000}"/>
    <cellStyle name="Normal 83 5 4 3 3 2 2" xfId="42727" xr:uid="{00000000-0005-0000-0000-00003CA40000}"/>
    <cellStyle name="Normal 83 5 4 3 3 2 3" xfId="31503" xr:uid="{00000000-0005-0000-0000-00003DA40000}"/>
    <cellStyle name="Normal 83 5 4 3 3 2 4" xfId="28200" xr:uid="{00000000-0005-0000-0000-00003EA40000}"/>
    <cellStyle name="Normal 83 5 4 3 3 3" xfId="12613" xr:uid="{00000000-0005-0000-0000-00003FA40000}"/>
    <cellStyle name="Normal 83 5 4 3 3 3 2" xfId="40355" xr:uid="{00000000-0005-0000-0000-000040A40000}"/>
    <cellStyle name="Normal 83 5 4 3 3 3 3" xfId="23947" xr:uid="{00000000-0005-0000-0000-000041A40000}"/>
    <cellStyle name="Normal 83 5 4 3 3 4" xfId="18329" xr:uid="{00000000-0005-0000-0000-000042A40000}"/>
    <cellStyle name="Normal 83 5 4 3 3 4 2" xfId="37450" xr:uid="{00000000-0005-0000-0000-000043A40000}"/>
    <cellStyle name="Normal 83 5 4 3 3 5" xfId="9679" xr:uid="{00000000-0005-0000-0000-000044A40000}"/>
    <cellStyle name="Normal 83 5 4 3 3 5 2" xfId="33375" xr:uid="{00000000-0005-0000-0000-000045A40000}"/>
    <cellStyle name="Normal 83 5 4 3 3 6" xfId="7807" xr:uid="{00000000-0005-0000-0000-000046A40000}"/>
    <cellStyle name="Normal 83 5 4 3 3 6 2" xfId="29631" xr:uid="{00000000-0005-0000-0000-000047A40000}"/>
    <cellStyle name="Normal 83 5 4 3 3 7" xfId="5935" xr:uid="{00000000-0005-0000-0000-000048A40000}"/>
    <cellStyle name="Normal 83 5 4 3 3 7 2" xfId="22075" xr:uid="{00000000-0005-0000-0000-000049A40000}"/>
    <cellStyle name="Normal 83 5 4 3 3 8" xfId="4063" xr:uid="{00000000-0005-0000-0000-00004AA40000}"/>
    <cellStyle name="Normal 83 5 4 3 3 9" xfId="20203" xr:uid="{00000000-0005-0000-0000-00004BA40000}"/>
    <cellStyle name="Normal 83 5 4 3 4" xfId="12168" xr:uid="{00000000-0005-0000-0000-00004CA40000}"/>
    <cellStyle name="Normal 83 5 4 3 4 2" xfId="39915" xr:uid="{00000000-0005-0000-0000-00004DA40000}"/>
    <cellStyle name="Normal 83 5 4 3 4 3" xfId="30548" xr:uid="{00000000-0005-0000-0000-00004EA40000}"/>
    <cellStyle name="Normal 83 5 4 3 4 4" xfId="24838" xr:uid="{00000000-0005-0000-0000-00004FA40000}"/>
    <cellStyle name="Normal 83 5 4 3 5" xfId="14659" xr:uid="{00000000-0005-0000-0000-000050A40000}"/>
    <cellStyle name="Normal 83 5 4 3 5 2" xfId="42287" xr:uid="{00000000-0005-0000-0000-000051A40000}"/>
    <cellStyle name="Normal 83 5 4 3 5 3" xfId="34445" xr:uid="{00000000-0005-0000-0000-000052A40000}"/>
    <cellStyle name="Normal 83 5 4 3 5 4" xfId="26667" xr:uid="{00000000-0005-0000-0000-000053A40000}"/>
    <cellStyle name="Normal 83 5 4 3 6" xfId="16879" xr:uid="{00000000-0005-0000-0000-000054A40000}"/>
    <cellStyle name="Normal 83 5 4 3 6 2" xfId="44507" xr:uid="{00000000-0005-0000-0000-000055A40000}"/>
    <cellStyle name="Normal 83 5 4 3 6 3" xfId="22992" xr:uid="{00000000-0005-0000-0000-000056A40000}"/>
    <cellStyle name="Normal 83 5 4 3 7" xfId="10596" xr:uid="{00000000-0005-0000-0000-000057A40000}"/>
    <cellStyle name="Normal 83 5 4 3 7 2" xfId="38367" xr:uid="{00000000-0005-0000-0000-000058A40000}"/>
    <cellStyle name="Normal 83 5 4 3 8" xfId="17374" xr:uid="{00000000-0005-0000-0000-000059A40000}"/>
    <cellStyle name="Normal 83 5 4 3 8 2" xfId="35435" xr:uid="{00000000-0005-0000-0000-00005AA40000}"/>
    <cellStyle name="Normal 83 5 4 3 9" xfId="8724" xr:uid="{00000000-0005-0000-0000-00005BA40000}"/>
    <cellStyle name="Normal 83 5 4 3 9 2" xfId="32420" xr:uid="{00000000-0005-0000-0000-00005CA40000}"/>
    <cellStyle name="Normal 83 5 4 4" xfId="1868" xr:uid="{00000000-0005-0000-0000-00005DA40000}"/>
    <cellStyle name="Normal 83 5 4 4 10" xfId="3741" xr:uid="{00000000-0005-0000-0000-00005EA40000}"/>
    <cellStyle name="Normal 83 5 4 4 11" xfId="19881" xr:uid="{00000000-0005-0000-0000-00005FA40000}"/>
    <cellStyle name="Normal 83 5 4 4 2" xfId="13313" xr:uid="{00000000-0005-0000-0000-000060A40000}"/>
    <cellStyle name="Normal 83 5 4 4 2 2" xfId="15684" xr:uid="{00000000-0005-0000-0000-000061A40000}"/>
    <cellStyle name="Normal 83 5 4 4 2 2 2" xfId="43312" xr:uid="{00000000-0005-0000-0000-000062A40000}"/>
    <cellStyle name="Normal 83 5 4 4 2 3" xfId="40941" xr:uid="{00000000-0005-0000-0000-000063A40000}"/>
    <cellStyle name="Normal 83 5 4 4 2 4" xfId="37128" xr:uid="{00000000-0005-0000-0000-000064A40000}"/>
    <cellStyle name="Normal 83 5 4 4 2 5" xfId="31181" xr:uid="{00000000-0005-0000-0000-000065A40000}"/>
    <cellStyle name="Normal 83 5 4 4 2 6" xfId="25423" xr:uid="{00000000-0005-0000-0000-000066A40000}"/>
    <cellStyle name="Normal 83 5 4 4 3" xfId="12015" xr:uid="{00000000-0005-0000-0000-000067A40000}"/>
    <cellStyle name="Normal 83 5 4 4 3 2" xfId="39762" xr:uid="{00000000-0005-0000-0000-000068A40000}"/>
    <cellStyle name="Normal 83 5 4 4 3 3" xfId="34292" xr:uid="{00000000-0005-0000-0000-000069A40000}"/>
    <cellStyle name="Normal 83 5 4 4 3 4" xfId="27088" xr:uid="{00000000-0005-0000-0000-00006AA40000}"/>
    <cellStyle name="Normal 83 5 4 4 4" xfId="14506" xr:uid="{00000000-0005-0000-0000-00006BA40000}"/>
    <cellStyle name="Normal 83 5 4 4 4 2" xfId="42134" xr:uid="{00000000-0005-0000-0000-00006CA40000}"/>
    <cellStyle name="Normal 83 5 4 4 4 3" xfId="23625" xr:uid="{00000000-0005-0000-0000-00006DA40000}"/>
    <cellStyle name="Normal 83 5 4 4 5" xfId="11395" xr:uid="{00000000-0005-0000-0000-00006EA40000}"/>
    <cellStyle name="Normal 83 5 4 4 5 2" xfId="39166" xr:uid="{00000000-0005-0000-0000-00006FA40000}"/>
    <cellStyle name="Normal 83 5 4 4 6" xfId="18007" xr:uid="{00000000-0005-0000-0000-000070A40000}"/>
    <cellStyle name="Normal 83 5 4 4 6 2" xfId="35855" xr:uid="{00000000-0005-0000-0000-000071A40000}"/>
    <cellStyle name="Normal 83 5 4 4 7" xfId="9357" xr:uid="{00000000-0005-0000-0000-000072A40000}"/>
    <cellStyle name="Normal 83 5 4 4 7 2" xfId="33053" xr:uid="{00000000-0005-0000-0000-000073A40000}"/>
    <cellStyle name="Normal 83 5 4 4 8" xfId="7485" xr:uid="{00000000-0005-0000-0000-000074A40000}"/>
    <cellStyle name="Normal 83 5 4 4 8 2" xfId="29309" xr:uid="{00000000-0005-0000-0000-000075A40000}"/>
    <cellStyle name="Normal 83 5 4 4 9" xfId="5613" xr:uid="{00000000-0005-0000-0000-000076A40000}"/>
    <cellStyle name="Normal 83 5 4 4 9 2" xfId="21753" xr:uid="{00000000-0005-0000-0000-000077A40000}"/>
    <cellStyle name="Normal 83 5 4 5" xfId="2412" xr:uid="{00000000-0005-0000-0000-000078A40000}"/>
    <cellStyle name="Normal 83 5 4 5 10" xfId="20424" xr:uid="{00000000-0005-0000-0000-000079A40000}"/>
    <cellStyle name="Normal 83 5 4 5 2" xfId="13499" xr:uid="{00000000-0005-0000-0000-00007AA40000}"/>
    <cellStyle name="Normal 83 5 4 5 2 2" xfId="41127" xr:uid="{00000000-0005-0000-0000-00007BA40000}"/>
    <cellStyle name="Normal 83 5 4 5 2 3" xfId="37671" xr:uid="{00000000-0005-0000-0000-00007CA40000}"/>
    <cellStyle name="Normal 83 5 4 5 2 4" xfId="31724" xr:uid="{00000000-0005-0000-0000-00007DA40000}"/>
    <cellStyle name="Normal 83 5 4 5 2 5" xfId="25609" xr:uid="{00000000-0005-0000-0000-00007EA40000}"/>
    <cellStyle name="Normal 83 5 4 5 3" xfId="15870" xr:uid="{00000000-0005-0000-0000-00007FA40000}"/>
    <cellStyle name="Normal 83 5 4 5 3 2" xfId="43498" xr:uid="{00000000-0005-0000-0000-000080A40000}"/>
    <cellStyle name="Normal 83 5 4 5 3 3" xfId="27311" xr:uid="{00000000-0005-0000-0000-000081A40000}"/>
    <cellStyle name="Normal 83 5 4 5 4" xfId="10919" xr:uid="{00000000-0005-0000-0000-000082A40000}"/>
    <cellStyle name="Normal 83 5 4 5 4 2" xfId="38690" xr:uid="{00000000-0005-0000-0000-000083A40000}"/>
    <cellStyle name="Normal 83 5 4 5 4 3" xfId="24168" xr:uid="{00000000-0005-0000-0000-000084A40000}"/>
    <cellStyle name="Normal 83 5 4 5 5" xfId="18550" xr:uid="{00000000-0005-0000-0000-000085A40000}"/>
    <cellStyle name="Normal 83 5 4 5 5 2" xfId="36078" xr:uid="{00000000-0005-0000-0000-000086A40000}"/>
    <cellStyle name="Normal 83 5 4 5 6" xfId="9900" xr:uid="{00000000-0005-0000-0000-000087A40000}"/>
    <cellStyle name="Normal 83 5 4 5 6 2" xfId="33596" xr:uid="{00000000-0005-0000-0000-000088A40000}"/>
    <cellStyle name="Normal 83 5 4 5 7" xfId="8028" xr:uid="{00000000-0005-0000-0000-000089A40000}"/>
    <cellStyle name="Normal 83 5 4 5 7 2" xfId="29852" xr:uid="{00000000-0005-0000-0000-00008AA40000}"/>
    <cellStyle name="Normal 83 5 4 5 8" xfId="6156" xr:uid="{00000000-0005-0000-0000-00008BA40000}"/>
    <cellStyle name="Normal 83 5 4 5 8 2" xfId="22296" xr:uid="{00000000-0005-0000-0000-00008CA40000}"/>
    <cellStyle name="Normal 83 5 4 5 9" xfId="4284" xr:uid="{00000000-0005-0000-0000-00008DA40000}"/>
    <cellStyle name="Normal 83 5 4 6" xfId="1711" xr:uid="{00000000-0005-0000-0000-00008EA40000}"/>
    <cellStyle name="Normal 83 5 4 6 2" xfId="14982" xr:uid="{00000000-0005-0000-0000-00008FA40000}"/>
    <cellStyle name="Normal 83 5 4 6 2 2" xfId="42610" xr:uid="{00000000-0005-0000-0000-000090A40000}"/>
    <cellStyle name="Normal 83 5 4 6 2 3" xfId="31024" xr:uid="{00000000-0005-0000-0000-000091A40000}"/>
    <cellStyle name="Normal 83 5 4 6 2 4" xfId="24604" xr:uid="{00000000-0005-0000-0000-000092A40000}"/>
    <cellStyle name="Normal 83 5 4 6 3" xfId="12491" xr:uid="{00000000-0005-0000-0000-000093A40000}"/>
    <cellStyle name="Normal 83 5 4 6 3 2" xfId="40238" xr:uid="{00000000-0005-0000-0000-000094A40000}"/>
    <cellStyle name="Normal 83 5 4 6 3 3" xfId="28120" xr:uid="{00000000-0005-0000-0000-000095A40000}"/>
    <cellStyle name="Normal 83 5 4 6 4" xfId="17850" xr:uid="{00000000-0005-0000-0000-000096A40000}"/>
    <cellStyle name="Normal 83 5 4 6 4 2" xfId="35275" xr:uid="{00000000-0005-0000-0000-000097A40000}"/>
    <cellStyle name="Normal 83 5 4 6 4 3" xfId="23468" xr:uid="{00000000-0005-0000-0000-000098A40000}"/>
    <cellStyle name="Normal 83 5 4 6 5" xfId="9200" xr:uid="{00000000-0005-0000-0000-000099A40000}"/>
    <cellStyle name="Normal 83 5 4 6 5 2" xfId="32896" xr:uid="{00000000-0005-0000-0000-00009AA40000}"/>
    <cellStyle name="Normal 83 5 4 6 6" xfId="7328" xr:uid="{00000000-0005-0000-0000-00009BA40000}"/>
    <cellStyle name="Normal 83 5 4 6 6 2" xfId="29152" xr:uid="{00000000-0005-0000-0000-00009CA40000}"/>
    <cellStyle name="Normal 83 5 4 6 7" xfId="5456" xr:uid="{00000000-0005-0000-0000-00009DA40000}"/>
    <cellStyle name="Normal 83 5 4 6 7 2" xfId="21596" xr:uid="{00000000-0005-0000-0000-00009EA40000}"/>
    <cellStyle name="Normal 83 5 4 6 8" xfId="3584" xr:uid="{00000000-0005-0000-0000-00009FA40000}"/>
    <cellStyle name="Normal 83 5 4 6 9" xfId="19724" xr:uid="{00000000-0005-0000-0000-0000A0A40000}"/>
    <cellStyle name="Normal 83 5 4 7" xfId="1558" xr:uid="{00000000-0005-0000-0000-0000A1A40000}"/>
    <cellStyle name="Normal 83 5 4 7 2" xfId="11862" xr:uid="{00000000-0005-0000-0000-0000A2A40000}"/>
    <cellStyle name="Normal 83 5 4 7 2 2" xfId="30871" xr:uid="{00000000-0005-0000-0000-0000A3A40000}"/>
    <cellStyle name="Normal 83 5 4 7 2 3" xfId="28156" xr:uid="{00000000-0005-0000-0000-0000A4A40000}"/>
    <cellStyle name="Normal 83 5 4 7 3" xfId="17697" xr:uid="{00000000-0005-0000-0000-0000A5A40000}"/>
    <cellStyle name="Normal 83 5 4 7 3 2" xfId="36971" xr:uid="{00000000-0005-0000-0000-0000A6A40000}"/>
    <cellStyle name="Normal 83 5 4 7 3 3" xfId="23315" xr:uid="{00000000-0005-0000-0000-0000A7A40000}"/>
    <cellStyle name="Normal 83 5 4 7 4" xfId="9047" xr:uid="{00000000-0005-0000-0000-0000A8A40000}"/>
    <cellStyle name="Normal 83 5 4 7 4 2" xfId="32743" xr:uid="{00000000-0005-0000-0000-0000A9A40000}"/>
    <cellStyle name="Normal 83 5 4 7 5" xfId="7175" xr:uid="{00000000-0005-0000-0000-0000AAA40000}"/>
    <cellStyle name="Normal 83 5 4 7 5 2" xfId="28999" xr:uid="{00000000-0005-0000-0000-0000ABA40000}"/>
    <cellStyle name="Normal 83 5 4 7 6" xfId="5303" xr:uid="{00000000-0005-0000-0000-0000ACA40000}"/>
    <cellStyle name="Normal 83 5 4 7 6 2" xfId="21443" xr:uid="{00000000-0005-0000-0000-0000ADA40000}"/>
    <cellStyle name="Normal 83 5 4 7 7" xfId="3431" xr:uid="{00000000-0005-0000-0000-0000AEA40000}"/>
    <cellStyle name="Normal 83 5 4 7 8" xfId="19571" xr:uid="{00000000-0005-0000-0000-0000AFA40000}"/>
    <cellStyle name="Normal 83 5 4 8" xfId="14353" xr:uid="{00000000-0005-0000-0000-0000B0A40000}"/>
    <cellStyle name="Normal 83 5 4 8 2" xfId="41981" xr:uid="{00000000-0005-0000-0000-0000B1A40000}"/>
    <cellStyle name="Normal 83 5 4 8 3" xfId="30395" xr:uid="{00000000-0005-0000-0000-0000B2A40000}"/>
    <cellStyle name="Normal 83 5 4 8 4" xfId="24721" xr:uid="{00000000-0005-0000-0000-0000B3A40000}"/>
    <cellStyle name="Normal 83 5 4 9" xfId="16726" xr:uid="{00000000-0005-0000-0000-0000B4A40000}"/>
    <cellStyle name="Normal 83 5 4 9 2" xfId="44354" xr:uid="{00000000-0005-0000-0000-0000B5A40000}"/>
    <cellStyle name="Normal 83 5 4 9 3" xfId="34139" xr:uid="{00000000-0005-0000-0000-0000B6A40000}"/>
    <cellStyle name="Normal 83 5 4 9 4" xfId="26507" xr:uid="{00000000-0005-0000-0000-0000B7A40000}"/>
    <cellStyle name="Normal 83 5 5" xfId="1037" xr:uid="{00000000-0005-0000-0000-0000B8A40000}"/>
    <cellStyle name="Normal 83 5 5 10" xfId="10399" xr:uid="{00000000-0005-0000-0000-0000B9A40000}"/>
    <cellStyle name="Normal 83 5 5 10 2" xfId="38170" xr:uid="{00000000-0005-0000-0000-0000BAA40000}"/>
    <cellStyle name="Normal 83 5 5 10 3" xfId="22795" xr:uid="{00000000-0005-0000-0000-0000BBA40000}"/>
    <cellStyle name="Normal 83 5 5 11" xfId="17177" xr:uid="{00000000-0005-0000-0000-0000BCA40000}"/>
    <cellStyle name="Normal 83 5 5 11 2" xfId="35078" xr:uid="{00000000-0005-0000-0000-0000BDA40000}"/>
    <cellStyle name="Normal 83 5 5 12" xfId="8527" xr:uid="{00000000-0005-0000-0000-0000BEA40000}"/>
    <cellStyle name="Normal 83 5 5 12 2" xfId="32223" xr:uid="{00000000-0005-0000-0000-0000BFA40000}"/>
    <cellStyle name="Normal 83 5 5 13" xfId="6655" xr:uid="{00000000-0005-0000-0000-0000C0A40000}"/>
    <cellStyle name="Normal 83 5 5 13 2" xfId="28479" xr:uid="{00000000-0005-0000-0000-0000C1A40000}"/>
    <cellStyle name="Normal 83 5 5 14" xfId="4783" xr:uid="{00000000-0005-0000-0000-0000C2A40000}"/>
    <cellStyle name="Normal 83 5 5 14 2" xfId="20923" xr:uid="{00000000-0005-0000-0000-0000C3A40000}"/>
    <cellStyle name="Normal 83 5 5 15" xfId="2911" xr:uid="{00000000-0005-0000-0000-0000C4A40000}"/>
    <cellStyle name="Normal 83 5 5 16" xfId="19051" xr:uid="{00000000-0005-0000-0000-0000C5A40000}"/>
    <cellStyle name="Normal 83 5 5 2" xfId="1361" xr:uid="{00000000-0005-0000-0000-0000C6A40000}"/>
    <cellStyle name="Normal 83 5 5 2 10" xfId="8850" xr:uid="{00000000-0005-0000-0000-0000C7A40000}"/>
    <cellStyle name="Normal 83 5 5 2 10 2" xfId="28802" xr:uid="{00000000-0005-0000-0000-0000C8A40000}"/>
    <cellStyle name="Normal 83 5 5 2 11" xfId="6978" xr:uid="{00000000-0005-0000-0000-0000C9A40000}"/>
    <cellStyle name="Normal 83 5 5 2 11 2" xfId="21246" xr:uid="{00000000-0005-0000-0000-0000CAA40000}"/>
    <cellStyle name="Normal 83 5 5 2 12" xfId="5106" xr:uid="{00000000-0005-0000-0000-0000CBA40000}"/>
    <cellStyle name="Normal 83 5 5 2 13" xfId="3234" xr:uid="{00000000-0005-0000-0000-0000CCA40000}"/>
    <cellStyle name="Normal 83 5 5 2 14" xfId="19374" xr:uid="{00000000-0005-0000-0000-0000CDA40000}"/>
    <cellStyle name="Normal 83 5 5 2 2" xfId="2537" xr:uid="{00000000-0005-0000-0000-0000CEA40000}"/>
    <cellStyle name="Normal 83 5 5 2 2 10" xfId="20549" xr:uid="{00000000-0005-0000-0000-0000CFA40000}"/>
    <cellStyle name="Normal 83 5 5 2 2 2" xfId="13610" xr:uid="{00000000-0005-0000-0000-0000D0A40000}"/>
    <cellStyle name="Normal 83 5 5 2 2 2 2" xfId="41238" xr:uid="{00000000-0005-0000-0000-0000D1A40000}"/>
    <cellStyle name="Normal 83 5 5 2 2 2 3" xfId="37796" xr:uid="{00000000-0005-0000-0000-0000D2A40000}"/>
    <cellStyle name="Normal 83 5 5 2 2 2 4" xfId="31849" xr:uid="{00000000-0005-0000-0000-0000D3A40000}"/>
    <cellStyle name="Normal 83 5 5 2 2 2 5" xfId="25720" xr:uid="{00000000-0005-0000-0000-0000D4A40000}"/>
    <cellStyle name="Normal 83 5 5 2 2 3" xfId="15981" xr:uid="{00000000-0005-0000-0000-0000D5A40000}"/>
    <cellStyle name="Normal 83 5 5 2 2 3 2" xfId="43609" xr:uid="{00000000-0005-0000-0000-0000D6A40000}"/>
    <cellStyle name="Normal 83 5 5 2 2 3 3" xfId="27436" xr:uid="{00000000-0005-0000-0000-0000D7A40000}"/>
    <cellStyle name="Normal 83 5 5 2 2 4" xfId="11723" xr:uid="{00000000-0005-0000-0000-0000D8A40000}"/>
    <cellStyle name="Normal 83 5 5 2 2 4 2" xfId="39477" xr:uid="{00000000-0005-0000-0000-0000D9A40000}"/>
    <cellStyle name="Normal 83 5 5 2 2 4 3" xfId="24293" xr:uid="{00000000-0005-0000-0000-0000DAA40000}"/>
    <cellStyle name="Normal 83 5 5 2 2 5" xfId="18675" xr:uid="{00000000-0005-0000-0000-0000DBA40000}"/>
    <cellStyle name="Normal 83 5 5 2 2 5 2" xfId="36203" xr:uid="{00000000-0005-0000-0000-0000DCA40000}"/>
    <cellStyle name="Normal 83 5 5 2 2 6" xfId="10025" xr:uid="{00000000-0005-0000-0000-0000DDA40000}"/>
    <cellStyle name="Normal 83 5 5 2 2 6 2" xfId="33721" xr:uid="{00000000-0005-0000-0000-0000DEA40000}"/>
    <cellStyle name="Normal 83 5 5 2 2 7" xfId="8153" xr:uid="{00000000-0005-0000-0000-0000DFA40000}"/>
    <cellStyle name="Normal 83 5 5 2 2 7 2" xfId="29977" xr:uid="{00000000-0005-0000-0000-0000E0A40000}"/>
    <cellStyle name="Normal 83 5 5 2 2 8" xfId="6281" xr:uid="{00000000-0005-0000-0000-0000E1A40000}"/>
    <cellStyle name="Normal 83 5 5 2 2 8 2" xfId="22421" xr:uid="{00000000-0005-0000-0000-0000E2A40000}"/>
    <cellStyle name="Normal 83 5 5 2 2 9" xfId="4409" xr:uid="{00000000-0005-0000-0000-0000E3A40000}"/>
    <cellStyle name="Normal 83 5 5 2 3" xfId="1993" xr:uid="{00000000-0005-0000-0000-0000E4A40000}"/>
    <cellStyle name="Normal 83 5 5 2 3 10" xfId="20006" xr:uid="{00000000-0005-0000-0000-0000E5A40000}"/>
    <cellStyle name="Normal 83 5 5 2 3 2" xfId="13306" xr:uid="{00000000-0005-0000-0000-0000E6A40000}"/>
    <cellStyle name="Normal 83 5 5 2 3 2 2" xfId="40934" xr:uid="{00000000-0005-0000-0000-0000E7A40000}"/>
    <cellStyle name="Normal 83 5 5 2 3 2 3" xfId="31306" xr:uid="{00000000-0005-0000-0000-0000E8A40000}"/>
    <cellStyle name="Normal 83 5 5 2 3 2 4" xfId="25416" xr:uid="{00000000-0005-0000-0000-0000E9A40000}"/>
    <cellStyle name="Normal 83 5 5 2 3 3" xfId="15677" xr:uid="{00000000-0005-0000-0000-0000EAA40000}"/>
    <cellStyle name="Normal 83 5 5 2 3 3 2" xfId="43305" xr:uid="{00000000-0005-0000-0000-0000EBA40000}"/>
    <cellStyle name="Normal 83 5 5 2 3 3 3" xfId="27081" xr:uid="{00000000-0005-0000-0000-0000ECA40000}"/>
    <cellStyle name="Normal 83 5 5 2 3 4" xfId="11198" xr:uid="{00000000-0005-0000-0000-0000EDA40000}"/>
    <cellStyle name="Normal 83 5 5 2 3 4 2" xfId="38969" xr:uid="{00000000-0005-0000-0000-0000EEA40000}"/>
    <cellStyle name="Normal 83 5 5 2 3 4 3" xfId="23750" xr:uid="{00000000-0005-0000-0000-0000EFA40000}"/>
    <cellStyle name="Normal 83 5 5 2 3 5" xfId="18132" xr:uid="{00000000-0005-0000-0000-0000F0A40000}"/>
    <cellStyle name="Normal 83 5 5 2 3 5 2" xfId="35848" xr:uid="{00000000-0005-0000-0000-0000F1A40000}"/>
    <cellStyle name="Normal 83 5 5 2 3 6" xfId="9482" xr:uid="{00000000-0005-0000-0000-0000F2A40000}"/>
    <cellStyle name="Normal 83 5 5 2 3 6 2" xfId="33178" xr:uid="{00000000-0005-0000-0000-0000F3A40000}"/>
    <cellStyle name="Normal 83 5 5 2 3 7" xfId="7610" xr:uid="{00000000-0005-0000-0000-0000F4A40000}"/>
    <cellStyle name="Normal 83 5 5 2 3 7 2" xfId="29434" xr:uid="{00000000-0005-0000-0000-0000F5A40000}"/>
    <cellStyle name="Normal 83 5 5 2 3 8" xfId="5738" xr:uid="{00000000-0005-0000-0000-0000F6A40000}"/>
    <cellStyle name="Normal 83 5 5 2 3 8 2" xfId="21878" xr:uid="{00000000-0005-0000-0000-0000F7A40000}"/>
    <cellStyle name="Normal 83 5 5 2 3 9" xfId="3866" xr:uid="{00000000-0005-0000-0000-0000F8A40000}"/>
    <cellStyle name="Normal 83 5 5 2 4" xfId="12811" xr:uid="{00000000-0005-0000-0000-0000F9A40000}"/>
    <cellStyle name="Normal 83 5 5 2 4 2" xfId="34771" xr:uid="{00000000-0005-0000-0000-0000FAA40000}"/>
    <cellStyle name="Normal 83 5 5 2 4 3" xfId="37253" xr:uid="{00000000-0005-0000-0000-0000FBA40000}"/>
    <cellStyle name="Normal 83 5 5 2 4 4" xfId="30674" xr:uid="{00000000-0005-0000-0000-0000FCA40000}"/>
    <cellStyle name="Normal 83 5 5 2 5" xfId="12294" xr:uid="{00000000-0005-0000-0000-0000FDA40000}"/>
    <cellStyle name="Normal 83 5 5 2 5 2" xfId="40041" xr:uid="{00000000-0005-0000-0000-0000FEA40000}"/>
    <cellStyle name="Normal 83 5 5 2 5 3" xfId="34571" xr:uid="{00000000-0005-0000-0000-0000FFA40000}"/>
    <cellStyle name="Normal 83 5 5 2 5 4" xfId="23118" xr:uid="{00000000-0005-0000-0000-000000A50000}"/>
    <cellStyle name="Normal 83 5 5 2 6" xfId="14785" xr:uid="{00000000-0005-0000-0000-000001A50000}"/>
    <cellStyle name="Normal 83 5 5 2 6 2" xfId="42413" xr:uid="{00000000-0005-0000-0000-000002A50000}"/>
    <cellStyle name="Normal 83 5 5 2 7" xfId="17005" xr:uid="{00000000-0005-0000-0000-000003A50000}"/>
    <cellStyle name="Normal 83 5 5 2 7 2" xfId="44633" xr:uid="{00000000-0005-0000-0000-000004A50000}"/>
    <cellStyle name="Normal 83 5 5 2 8" xfId="10722" xr:uid="{00000000-0005-0000-0000-000005A50000}"/>
    <cellStyle name="Normal 83 5 5 2 8 2" xfId="38493" xr:uid="{00000000-0005-0000-0000-000006A50000}"/>
    <cellStyle name="Normal 83 5 5 2 9" xfId="17500" xr:uid="{00000000-0005-0000-0000-000007A50000}"/>
    <cellStyle name="Normal 83 5 5 2 9 2" xfId="32546" xr:uid="{00000000-0005-0000-0000-000008A50000}"/>
    <cellStyle name="Normal 83 5 5 3" xfId="1191" xr:uid="{00000000-0005-0000-0000-000009A50000}"/>
    <cellStyle name="Normal 83 5 5 3 10" xfId="6808" xr:uid="{00000000-0005-0000-0000-00000AA50000}"/>
    <cellStyle name="Normal 83 5 5 3 10 2" xfId="28632" xr:uid="{00000000-0005-0000-0000-00000BA50000}"/>
    <cellStyle name="Normal 83 5 5 3 11" xfId="4936" xr:uid="{00000000-0005-0000-0000-00000CA50000}"/>
    <cellStyle name="Normal 83 5 5 3 11 2" xfId="21076" xr:uid="{00000000-0005-0000-0000-00000DA50000}"/>
    <cellStyle name="Normal 83 5 5 3 12" xfId="3064" xr:uid="{00000000-0005-0000-0000-00000EA50000}"/>
    <cellStyle name="Normal 83 5 5 3 13" xfId="19204" xr:uid="{00000000-0005-0000-0000-00000FA50000}"/>
    <cellStyle name="Normal 83 5 5 3 2" xfId="2690" xr:uid="{00000000-0005-0000-0000-000010A50000}"/>
    <cellStyle name="Normal 83 5 5 3 2 10" xfId="20702" xr:uid="{00000000-0005-0000-0000-000011A50000}"/>
    <cellStyle name="Normal 83 5 5 3 2 2" xfId="13755" xr:uid="{00000000-0005-0000-0000-000012A50000}"/>
    <cellStyle name="Normal 83 5 5 3 2 2 2" xfId="41383" xr:uid="{00000000-0005-0000-0000-000013A50000}"/>
    <cellStyle name="Normal 83 5 5 3 2 2 3" xfId="37949" xr:uid="{00000000-0005-0000-0000-000014A50000}"/>
    <cellStyle name="Normal 83 5 5 3 2 2 4" xfId="32002" xr:uid="{00000000-0005-0000-0000-000015A50000}"/>
    <cellStyle name="Normal 83 5 5 3 2 2 5" xfId="25865" xr:uid="{00000000-0005-0000-0000-000016A50000}"/>
    <cellStyle name="Normal 83 5 5 3 2 3" xfId="16126" xr:uid="{00000000-0005-0000-0000-000017A50000}"/>
    <cellStyle name="Normal 83 5 5 3 2 3 2" xfId="43754" xr:uid="{00000000-0005-0000-0000-000018A50000}"/>
    <cellStyle name="Normal 83 5 5 3 2 3 3" xfId="27589" xr:uid="{00000000-0005-0000-0000-000019A50000}"/>
    <cellStyle name="Normal 83 5 5 3 2 4" xfId="11615" xr:uid="{00000000-0005-0000-0000-00001AA50000}"/>
    <cellStyle name="Normal 83 5 5 3 2 4 2" xfId="39378" xr:uid="{00000000-0005-0000-0000-00001BA50000}"/>
    <cellStyle name="Normal 83 5 5 3 2 4 3" xfId="24446" xr:uid="{00000000-0005-0000-0000-00001CA50000}"/>
    <cellStyle name="Normal 83 5 5 3 2 5" xfId="18828" xr:uid="{00000000-0005-0000-0000-00001DA50000}"/>
    <cellStyle name="Normal 83 5 5 3 2 5 2" xfId="36356" xr:uid="{00000000-0005-0000-0000-00001EA50000}"/>
    <cellStyle name="Normal 83 5 5 3 2 6" xfId="10178" xr:uid="{00000000-0005-0000-0000-00001FA50000}"/>
    <cellStyle name="Normal 83 5 5 3 2 6 2" xfId="33874" xr:uid="{00000000-0005-0000-0000-000020A50000}"/>
    <cellStyle name="Normal 83 5 5 3 2 7" xfId="8306" xr:uid="{00000000-0005-0000-0000-000021A50000}"/>
    <cellStyle name="Normal 83 5 5 3 2 7 2" xfId="30130" xr:uid="{00000000-0005-0000-0000-000022A50000}"/>
    <cellStyle name="Normal 83 5 5 3 2 8" xfId="6434" xr:uid="{00000000-0005-0000-0000-000023A50000}"/>
    <cellStyle name="Normal 83 5 5 3 2 8 2" xfId="22574" xr:uid="{00000000-0005-0000-0000-000024A50000}"/>
    <cellStyle name="Normal 83 5 5 3 2 9" xfId="4562" xr:uid="{00000000-0005-0000-0000-000025A50000}"/>
    <cellStyle name="Normal 83 5 5 3 3" xfId="2146" xr:uid="{00000000-0005-0000-0000-000026A50000}"/>
    <cellStyle name="Normal 83 5 5 3 3 10" xfId="20159" xr:uid="{00000000-0005-0000-0000-000027A50000}"/>
    <cellStyle name="Normal 83 5 5 3 3 2" xfId="12553" xr:uid="{00000000-0005-0000-0000-000028A50000}"/>
    <cellStyle name="Normal 83 5 5 3 3 2 2" xfId="40299" xr:uid="{00000000-0005-0000-0000-000029A50000}"/>
    <cellStyle name="Normal 83 5 5 3 3 2 3" xfId="31459" xr:uid="{00000000-0005-0000-0000-00002AA50000}"/>
    <cellStyle name="Normal 83 5 5 3 3 2 4" xfId="28306" xr:uid="{00000000-0005-0000-0000-00002BA50000}"/>
    <cellStyle name="Normal 83 5 5 3 3 3" xfId="15043" xr:uid="{00000000-0005-0000-0000-00002CA50000}"/>
    <cellStyle name="Normal 83 5 5 3 3 3 2" xfId="42671" xr:uid="{00000000-0005-0000-0000-00002DA50000}"/>
    <cellStyle name="Normal 83 5 5 3 3 3 3" xfId="23903" xr:uid="{00000000-0005-0000-0000-00002EA50000}"/>
    <cellStyle name="Normal 83 5 5 3 3 4" xfId="11028" xr:uid="{00000000-0005-0000-0000-00002FA50000}"/>
    <cellStyle name="Normal 83 5 5 3 3 4 2" xfId="38799" xr:uid="{00000000-0005-0000-0000-000030A50000}"/>
    <cellStyle name="Normal 83 5 5 3 3 5" xfId="18285" xr:uid="{00000000-0005-0000-0000-000031A50000}"/>
    <cellStyle name="Normal 83 5 5 3 3 5 2" xfId="37406" xr:uid="{00000000-0005-0000-0000-000032A50000}"/>
    <cellStyle name="Normal 83 5 5 3 3 6" xfId="9635" xr:uid="{00000000-0005-0000-0000-000033A50000}"/>
    <cellStyle name="Normal 83 5 5 3 3 6 2" xfId="33331" xr:uid="{00000000-0005-0000-0000-000034A50000}"/>
    <cellStyle name="Normal 83 5 5 3 3 7" xfId="7763" xr:uid="{00000000-0005-0000-0000-000035A50000}"/>
    <cellStyle name="Normal 83 5 5 3 3 7 2" xfId="29587" xr:uid="{00000000-0005-0000-0000-000036A50000}"/>
    <cellStyle name="Normal 83 5 5 3 3 8" xfId="5891" xr:uid="{00000000-0005-0000-0000-000037A50000}"/>
    <cellStyle name="Normal 83 5 5 3 3 8 2" xfId="22031" xr:uid="{00000000-0005-0000-0000-000038A50000}"/>
    <cellStyle name="Normal 83 5 5 3 3 9" xfId="4019" xr:uid="{00000000-0005-0000-0000-000039A50000}"/>
    <cellStyle name="Normal 83 5 5 3 4" xfId="12124" xr:uid="{00000000-0005-0000-0000-00003AA50000}"/>
    <cellStyle name="Normal 83 5 5 3 4 2" xfId="39871" xr:uid="{00000000-0005-0000-0000-00003BA50000}"/>
    <cellStyle name="Normal 83 5 5 3 4 3" xfId="30504" xr:uid="{00000000-0005-0000-0000-00003CA50000}"/>
    <cellStyle name="Normal 83 5 5 3 4 4" xfId="24782" xr:uid="{00000000-0005-0000-0000-00003DA50000}"/>
    <cellStyle name="Normal 83 5 5 3 5" xfId="14615" xr:uid="{00000000-0005-0000-0000-00003EA50000}"/>
    <cellStyle name="Normal 83 5 5 3 5 2" xfId="42243" xr:uid="{00000000-0005-0000-0000-00003FA50000}"/>
    <cellStyle name="Normal 83 5 5 3 5 3" xfId="34401" xr:uid="{00000000-0005-0000-0000-000040A50000}"/>
    <cellStyle name="Normal 83 5 5 3 5 4" xfId="26623" xr:uid="{00000000-0005-0000-0000-000041A50000}"/>
    <cellStyle name="Normal 83 5 5 3 6" xfId="16835" xr:uid="{00000000-0005-0000-0000-000042A50000}"/>
    <cellStyle name="Normal 83 5 5 3 6 2" xfId="44463" xr:uid="{00000000-0005-0000-0000-000043A50000}"/>
    <cellStyle name="Normal 83 5 5 3 6 3" xfId="22948" xr:uid="{00000000-0005-0000-0000-000044A50000}"/>
    <cellStyle name="Normal 83 5 5 3 7" xfId="10552" xr:uid="{00000000-0005-0000-0000-000045A50000}"/>
    <cellStyle name="Normal 83 5 5 3 7 2" xfId="38323" xr:uid="{00000000-0005-0000-0000-000046A50000}"/>
    <cellStyle name="Normal 83 5 5 3 8" xfId="17330" xr:uid="{00000000-0005-0000-0000-000047A50000}"/>
    <cellStyle name="Normal 83 5 5 3 8 2" xfId="35391" xr:uid="{00000000-0005-0000-0000-000048A50000}"/>
    <cellStyle name="Normal 83 5 5 3 9" xfId="8680" xr:uid="{00000000-0005-0000-0000-000049A50000}"/>
    <cellStyle name="Normal 83 5 5 3 9 2" xfId="32376" xr:uid="{00000000-0005-0000-0000-00004AA50000}"/>
    <cellStyle name="Normal 83 5 5 4" xfId="1824" xr:uid="{00000000-0005-0000-0000-00004BA50000}"/>
    <cellStyle name="Normal 83 5 5 4 10" xfId="3697" xr:uid="{00000000-0005-0000-0000-00004CA50000}"/>
    <cellStyle name="Normal 83 5 5 4 11" xfId="19837" xr:uid="{00000000-0005-0000-0000-00004DA50000}"/>
    <cellStyle name="Normal 83 5 5 4 2" xfId="12793" xr:uid="{00000000-0005-0000-0000-00004EA50000}"/>
    <cellStyle name="Normal 83 5 5 4 2 2" xfId="15261" xr:uid="{00000000-0005-0000-0000-00004FA50000}"/>
    <cellStyle name="Normal 83 5 5 4 2 2 2" xfId="42889" xr:uid="{00000000-0005-0000-0000-000050A50000}"/>
    <cellStyle name="Normal 83 5 5 4 2 3" xfId="40517" xr:uid="{00000000-0005-0000-0000-000051A50000}"/>
    <cellStyle name="Normal 83 5 5 4 2 4" xfId="37084" xr:uid="{00000000-0005-0000-0000-000052A50000}"/>
    <cellStyle name="Normal 83 5 5 4 2 5" xfId="31137" xr:uid="{00000000-0005-0000-0000-000053A50000}"/>
    <cellStyle name="Normal 83 5 5 4 2 6" xfId="25000" xr:uid="{00000000-0005-0000-0000-000054A50000}"/>
    <cellStyle name="Normal 83 5 5 4 3" xfId="11971" xr:uid="{00000000-0005-0000-0000-000055A50000}"/>
    <cellStyle name="Normal 83 5 5 4 3 2" xfId="39718" xr:uid="{00000000-0005-0000-0000-000056A50000}"/>
    <cellStyle name="Normal 83 5 5 4 3 3" xfId="34248" xr:uid="{00000000-0005-0000-0000-000057A50000}"/>
    <cellStyle name="Normal 83 5 5 4 3 4" xfId="26587" xr:uid="{00000000-0005-0000-0000-000058A50000}"/>
    <cellStyle name="Normal 83 5 5 4 4" xfId="14462" xr:uid="{00000000-0005-0000-0000-000059A50000}"/>
    <cellStyle name="Normal 83 5 5 4 4 2" xfId="42090" xr:uid="{00000000-0005-0000-0000-00005AA50000}"/>
    <cellStyle name="Normal 83 5 5 4 4 3" xfId="23581" xr:uid="{00000000-0005-0000-0000-00005BA50000}"/>
    <cellStyle name="Normal 83 5 5 4 5" xfId="11351" xr:uid="{00000000-0005-0000-0000-00005CA50000}"/>
    <cellStyle name="Normal 83 5 5 4 5 2" xfId="39122" xr:uid="{00000000-0005-0000-0000-00005DA50000}"/>
    <cellStyle name="Normal 83 5 5 4 6" xfId="17963" xr:uid="{00000000-0005-0000-0000-00005EA50000}"/>
    <cellStyle name="Normal 83 5 5 4 6 2" xfId="35355" xr:uid="{00000000-0005-0000-0000-00005FA50000}"/>
    <cellStyle name="Normal 83 5 5 4 7" xfId="9313" xr:uid="{00000000-0005-0000-0000-000060A50000}"/>
    <cellStyle name="Normal 83 5 5 4 7 2" xfId="33009" xr:uid="{00000000-0005-0000-0000-000061A50000}"/>
    <cellStyle name="Normal 83 5 5 4 8" xfId="7441" xr:uid="{00000000-0005-0000-0000-000062A50000}"/>
    <cellStyle name="Normal 83 5 5 4 8 2" xfId="29265" xr:uid="{00000000-0005-0000-0000-000063A50000}"/>
    <cellStyle name="Normal 83 5 5 4 9" xfId="5569" xr:uid="{00000000-0005-0000-0000-000064A50000}"/>
    <cellStyle name="Normal 83 5 5 4 9 2" xfId="21709" xr:uid="{00000000-0005-0000-0000-000065A50000}"/>
    <cellStyle name="Normal 83 5 5 5" xfId="2368" xr:uid="{00000000-0005-0000-0000-000066A50000}"/>
    <cellStyle name="Normal 83 5 5 5 10" xfId="20380" xr:uid="{00000000-0005-0000-0000-000067A50000}"/>
    <cellStyle name="Normal 83 5 5 5 2" xfId="13455" xr:uid="{00000000-0005-0000-0000-000068A50000}"/>
    <cellStyle name="Normal 83 5 5 5 2 2" xfId="41083" xr:uid="{00000000-0005-0000-0000-000069A50000}"/>
    <cellStyle name="Normal 83 5 5 5 2 3" xfId="37627" xr:uid="{00000000-0005-0000-0000-00006AA50000}"/>
    <cellStyle name="Normal 83 5 5 5 2 4" xfId="31680" xr:uid="{00000000-0005-0000-0000-00006BA50000}"/>
    <cellStyle name="Normal 83 5 5 5 2 5" xfId="25565" xr:uid="{00000000-0005-0000-0000-00006CA50000}"/>
    <cellStyle name="Normal 83 5 5 5 3" xfId="15826" xr:uid="{00000000-0005-0000-0000-00006DA50000}"/>
    <cellStyle name="Normal 83 5 5 5 3 2" xfId="43454" xr:uid="{00000000-0005-0000-0000-00006EA50000}"/>
    <cellStyle name="Normal 83 5 5 5 3 3" xfId="27267" xr:uid="{00000000-0005-0000-0000-00006FA50000}"/>
    <cellStyle name="Normal 83 5 5 5 4" xfId="10875" xr:uid="{00000000-0005-0000-0000-000070A50000}"/>
    <cellStyle name="Normal 83 5 5 5 4 2" xfId="38646" xr:uid="{00000000-0005-0000-0000-000071A50000}"/>
    <cellStyle name="Normal 83 5 5 5 4 3" xfId="24124" xr:uid="{00000000-0005-0000-0000-000072A50000}"/>
    <cellStyle name="Normal 83 5 5 5 5" xfId="18506" xr:uid="{00000000-0005-0000-0000-000073A50000}"/>
    <cellStyle name="Normal 83 5 5 5 5 2" xfId="36034" xr:uid="{00000000-0005-0000-0000-000074A50000}"/>
    <cellStyle name="Normal 83 5 5 5 6" xfId="9856" xr:uid="{00000000-0005-0000-0000-000075A50000}"/>
    <cellStyle name="Normal 83 5 5 5 6 2" xfId="33552" xr:uid="{00000000-0005-0000-0000-000076A50000}"/>
    <cellStyle name="Normal 83 5 5 5 7" xfId="7984" xr:uid="{00000000-0005-0000-0000-000077A50000}"/>
    <cellStyle name="Normal 83 5 5 5 7 2" xfId="29808" xr:uid="{00000000-0005-0000-0000-000078A50000}"/>
    <cellStyle name="Normal 83 5 5 5 8" xfId="6112" xr:uid="{00000000-0005-0000-0000-000079A50000}"/>
    <cellStyle name="Normal 83 5 5 5 8 2" xfId="22252" xr:uid="{00000000-0005-0000-0000-00007AA50000}"/>
    <cellStyle name="Normal 83 5 5 5 9" xfId="4240" xr:uid="{00000000-0005-0000-0000-00007BA50000}"/>
    <cellStyle name="Normal 83 5 5 6" xfId="1667" xr:uid="{00000000-0005-0000-0000-00007CA50000}"/>
    <cellStyle name="Normal 83 5 5 6 2" xfId="14938" xr:uid="{00000000-0005-0000-0000-00007DA50000}"/>
    <cellStyle name="Normal 83 5 5 6 2 2" xfId="42566" xr:uid="{00000000-0005-0000-0000-00007EA50000}"/>
    <cellStyle name="Normal 83 5 5 6 2 3" xfId="30980" xr:uid="{00000000-0005-0000-0000-00007FA50000}"/>
    <cellStyle name="Normal 83 5 5 6 2 4" xfId="24642" xr:uid="{00000000-0005-0000-0000-000080A50000}"/>
    <cellStyle name="Normal 83 5 5 6 3" xfId="12447" xr:uid="{00000000-0005-0000-0000-000081A50000}"/>
    <cellStyle name="Normal 83 5 5 6 3 2" xfId="40194" xr:uid="{00000000-0005-0000-0000-000082A50000}"/>
    <cellStyle name="Normal 83 5 5 6 3 3" xfId="28136" xr:uid="{00000000-0005-0000-0000-000083A50000}"/>
    <cellStyle name="Normal 83 5 5 6 4" xfId="17806" xr:uid="{00000000-0005-0000-0000-000084A50000}"/>
    <cellStyle name="Normal 83 5 5 6 4 2" xfId="35231" xr:uid="{00000000-0005-0000-0000-000085A50000}"/>
    <cellStyle name="Normal 83 5 5 6 4 3" xfId="23424" xr:uid="{00000000-0005-0000-0000-000086A50000}"/>
    <cellStyle name="Normal 83 5 5 6 5" xfId="9156" xr:uid="{00000000-0005-0000-0000-000087A50000}"/>
    <cellStyle name="Normal 83 5 5 6 5 2" xfId="32852" xr:uid="{00000000-0005-0000-0000-000088A50000}"/>
    <cellStyle name="Normal 83 5 5 6 6" xfId="7284" xr:uid="{00000000-0005-0000-0000-000089A50000}"/>
    <cellStyle name="Normal 83 5 5 6 6 2" xfId="29108" xr:uid="{00000000-0005-0000-0000-00008AA50000}"/>
    <cellStyle name="Normal 83 5 5 6 7" xfId="5412" xr:uid="{00000000-0005-0000-0000-00008BA50000}"/>
    <cellStyle name="Normal 83 5 5 6 7 2" xfId="21552" xr:uid="{00000000-0005-0000-0000-00008CA50000}"/>
    <cellStyle name="Normal 83 5 5 6 8" xfId="3540" xr:uid="{00000000-0005-0000-0000-00008DA50000}"/>
    <cellStyle name="Normal 83 5 5 6 9" xfId="19680" xr:uid="{00000000-0005-0000-0000-00008EA50000}"/>
    <cellStyle name="Normal 83 5 5 7" xfId="1514" xr:uid="{00000000-0005-0000-0000-00008FA50000}"/>
    <cellStyle name="Normal 83 5 5 7 2" xfId="11818" xr:uid="{00000000-0005-0000-0000-000090A50000}"/>
    <cellStyle name="Normal 83 5 5 7 2 2" xfId="30827" xr:uid="{00000000-0005-0000-0000-000091A50000}"/>
    <cellStyle name="Normal 83 5 5 7 2 3" xfId="28099" xr:uid="{00000000-0005-0000-0000-000092A50000}"/>
    <cellStyle name="Normal 83 5 5 7 3" xfId="17653" xr:uid="{00000000-0005-0000-0000-000093A50000}"/>
    <cellStyle name="Normal 83 5 5 7 3 2" xfId="36927" xr:uid="{00000000-0005-0000-0000-000094A50000}"/>
    <cellStyle name="Normal 83 5 5 7 3 3" xfId="23271" xr:uid="{00000000-0005-0000-0000-000095A50000}"/>
    <cellStyle name="Normal 83 5 5 7 4" xfId="9003" xr:uid="{00000000-0005-0000-0000-000096A50000}"/>
    <cellStyle name="Normal 83 5 5 7 4 2" xfId="32699" xr:uid="{00000000-0005-0000-0000-000097A50000}"/>
    <cellStyle name="Normal 83 5 5 7 5" xfId="7131" xr:uid="{00000000-0005-0000-0000-000098A50000}"/>
    <cellStyle name="Normal 83 5 5 7 5 2" xfId="28955" xr:uid="{00000000-0005-0000-0000-000099A50000}"/>
    <cellStyle name="Normal 83 5 5 7 6" xfId="5259" xr:uid="{00000000-0005-0000-0000-00009AA50000}"/>
    <cellStyle name="Normal 83 5 5 7 6 2" xfId="21399" xr:uid="{00000000-0005-0000-0000-00009BA50000}"/>
    <cellStyle name="Normal 83 5 5 7 7" xfId="3387" xr:uid="{00000000-0005-0000-0000-00009CA50000}"/>
    <cellStyle name="Normal 83 5 5 7 8" xfId="19527" xr:uid="{00000000-0005-0000-0000-00009DA50000}"/>
    <cellStyle name="Normal 83 5 5 8" xfId="14309" xr:uid="{00000000-0005-0000-0000-00009EA50000}"/>
    <cellStyle name="Normal 83 5 5 8 2" xfId="41937" xr:uid="{00000000-0005-0000-0000-00009FA50000}"/>
    <cellStyle name="Normal 83 5 5 8 3" xfId="30351" xr:uid="{00000000-0005-0000-0000-0000A0A50000}"/>
    <cellStyle name="Normal 83 5 5 8 4" xfId="24677" xr:uid="{00000000-0005-0000-0000-0000A1A50000}"/>
    <cellStyle name="Normal 83 5 5 9" xfId="16682" xr:uid="{00000000-0005-0000-0000-0000A2A50000}"/>
    <cellStyle name="Normal 83 5 5 9 2" xfId="44310" xr:uid="{00000000-0005-0000-0000-0000A3A50000}"/>
    <cellStyle name="Normal 83 5 5 9 3" xfId="34095" xr:uid="{00000000-0005-0000-0000-0000A4A50000}"/>
    <cellStyle name="Normal 83 5 5 9 4" xfId="26463" xr:uid="{00000000-0005-0000-0000-0000A5A50000}"/>
    <cellStyle name="Normal 83 5 6" xfId="1293" xr:uid="{00000000-0005-0000-0000-0000A6A50000}"/>
    <cellStyle name="Normal 83 5 6 10" xfId="17432" xr:uid="{00000000-0005-0000-0000-0000A7A50000}"/>
    <cellStyle name="Normal 83 5 6 10 2" xfId="35736" xr:uid="{00000000-0005-0000-0000-0000A8A50000}"/>
    <cellStyle name="Normal 83 5 6 11" xfId="8782" xr:uid="{00000000-0005-0000-0000-0000A9A50000}"/>
    <cellStyle name="Normal 83 5 6 11 2" xfId="32478" xr:uid="{00000000-0005-0000-0000-0000AAA50000}"/>
    <cellStyle name="Normal 83 5 6 12" xfId="6910" xr:uid="{00000000-0005-0000-0000-0000ABA50000}"/>
    <cellStyle name="Normal 83 5 6 12 2" xfId="28734" xr:uid="{00000000-0005-0000-0000-0000ACA50000}"/>
    <cellStyle name="Normal 83 5 6 13" xfId="5038" xr:uid="{00000000-0005-0000-0000-0000ADA50000}"/>
    <cellStyle name="Normal 83 5 6 13 2" xfId="21178" xr:uid="{00000000-0005-0000-0000-0000AEA50000}"/>
    <cellStyle name="Normal 83 5 6 14" xfId="3166" xr:uid="{00000000-0005-0000-0000-0000AFA50000}"/>
    <cellStyle name="Normal 83 5 6 15" xfId="19306" xr:uid="{00000000-0005-0000-0000-0000B0A50000}"/>
    <cellStyle name="Normal 83 5 6 2" xfId="2248" xr:uid="{00000000-0005-0000-0000-0000B1A50000}"/>
    <cellStyle name="Normal 83 5 6 2 10" xfId="4121" xr:uid="{00000000-0005-0000-0000-0000B2A50000}"/>
    <cellStyle name="Normal 83 5 6 2 11" xfId="20261" xr:uid="{00000000-0005-0000-0000-0000B3A50000}"/>
    <cellStyle name="Normal 83 5 6 2 2" xfId="2792" xr:uid="{00000000-0005-0000-0000-0000B4A50000}"/>
    <cellStyle name="Normal 83 5 6 2 2 2" xfId="16226" xr:uid="{00000000-0005-0000-0000-0000B5A50000}"/>
    <cellStyle name="Normal 83 5 6 2 2 2 2" xfId="43854" xr:uid="{00000000-0005-0000-0000-0000B6A50000}"/>
    <cellStyle name="Normal 83 5 6 2 2 2 3" xfId="38051" xr:uid="{00000000-0005-0000-0000-0000B7A50000}"/>
    <cellStyle name="Normal 83 5 6 2 2 2 4" xfId="32104" xr:uid="{00000000-0005-0000-0000-0000B8A50000}"/>
    <cellStyle name="Normal 83 5 6 2 2 2 5" xfId="25965" xr:uid="{00000000-0005-0000-0000-0000B9A50000}"/>
    <cellStyle name="Normal 83 5 6 2 2 3" xfId="13855" xr:uid="{00000000-0005-0000-0000-0000BAA50000}"/>
    <cellStyle name="Normal 83 5 6 2 2 3 2" xfId="41483" xr:uid="{00000000-0005-0000-0000-0000BBA50000}"/>
    <cellStyle name="Normal 83 5 6 2 2 3 3" xfId="27691" xr:uid="{00000000-0005-0000-0000-0000BCA50000}"/>
    <cellStyle name="Normal 83 5 6 2 2 4" xfId="18930" xr:uid="{00000000-0005-0000-0000-0000BDA50000}"/>
    <cellStyle name="Normal 83 5 6 2 2 4 2" xfId="36458" xr:uid="{00000000-0005-0000-0000-0000BEA50000}"/>
    <cellStyle name="Normal 83 5 6 2 2 4 3" xfId="24548" xr:uid="{00000000-0005-0000-0000-0000BFA50000}"/>
    <cellStyle name="Normal 83 5 6 2 2 5" xfId="10280" xr:uid="{00000000-0005-0000-0000-0000C0A50000}"/>
    <cellStyle name="Normal 83 5 6 2 2 5 2" xfId="33976" xr:uid="{00000000-0005-0000-0000-0000C1A50000}"/>
    <cellStyle name="Normal 83 5 6 2 2 6" xfId="8408" xr:uid="{00000000-0005-0000-0000-0000C2A50000}"/>
    <cellStyle name="Normal 83 5 6 2 2 6 2" xfId="30232" xr:uid="{00000000-0005-0000-0000-0000C3A50000}"/>
    <cellStyle name="Normal 83 5 6 2 2 7" xfId="6536" xr:uid="{00000000-0005-0000-0000-0000C4A50000}"/>
    <cellStyle name="Normal 83 5 6 2 2 7 2" xfId="22676" xr:uid="{00000000-0005-0000-0000-0000C5A50000}"/>
    <cellStyle name="Normal 83 5 6 2 2 8" xfId="4664" xr:uid="{00000000-0005-0000-0000-0000C6A50000}"/>
    <cellStyle name="Normal 83 5 6 2 2 9" xfId="20804" xr:uid="{00000000-0005-0000-0000-0000C7A50000}"/>
    <cellStyle name="Normal 83 5 6 2 3" xfId="12771" xr:uid="{00000000-0005-0000-0000-0000C8A50000}"/>
    <cellStyle name="Normal 83 5 6 2 3 2" xfId="40499" xr:uid="{00000000-0005-0000-0000-0000C9A50000}"/>
    <cellStyle name="Normal 83 5 6 2 3 3" xfId="37508" xr:uid="{00000000-0005-0000-0000-0000CAA50000}"/>
    <cellStyle name="Normal 83 5 6 2 3 4" xfId="31561" xr:uid="{00000000-0005-0000-0000-0000CBA50000}"/>
    <cellStyle name="Normal 83 5 6 2 3 5" xfId="24982" xr:uid="{00000000-0005-0000-0000-0000CCA50000}"/>
    <cellStyle name="Normal 83 5 6 2 4" xfId="15243" xr:uid="{00000000-0005-0000-0000-0000CDA50000}"/>
    <cellStyle name="Normal 83 5 6 2 4 2" xfId="42871" xr:uid="{00000000-0005-0000-0000-0000CEA50000}"/>
    <cellStyle name="Normal 83 5 6 2 4 3" xfId="27201" xr:uid="{00000000-0005-0000-0000-0000CFA50000}"/>
    <cellStyle name="Normal 83 5 6 2 5" xfId="11727" xr:uid="{00000000-0005-0000-0000-0000D0A50000}"/>
    <cellStyle name="Normal 83 5 6 2 5 2" xfId="39481" xr:uid="{00000000-0005-0000-0000-0000D1A50000}"/>
    <cellStyle name="Normal 83 5 6 2 5 3" xfId="24005" xr:uid="{00000000-0005-0000-0000-0000D2A50000}"/>
    <cellStyle name="Normal 83 5 6 2 6" xfId="18387" xr:uid="{00000000-0005-0000-0000-0000D3A50000}"/>
    <cellStyle name="Normal 83 5 6 2 6 2" xfId="35968" xr:uid="{00000000-0005-0000-0000-0000D4A50000}"/>
    <cellStyle name="Normal 83 5 6 2 7" xfId="9737" xr:uid="{00000000-0005-0000-0000-0000D5A50000}"/>
    <cellStyle name="Normal 83 5 6 2 7 2" xfId="33433" xr:uid="{00000000-0005-0000-0000-0000D6A50000}"/>
    <cellStyle name="Normal 83 5 6 2 8" xfId="7865" xr:uid="{00000000-0005-0000-0000-0000D7A50000}"/>
    <cellStyle name="Normal 83 5 6 2 8 2" xfId="29689" xr:uid="{00000000-0005-0000-0000-0000D8A50000}"/>
    <cellStyle name="Normal 83 5 6 2 9" xfId="5993" xr:uid="{00000000-0005-0000-0000-0000D9A50000}"/>
    <cellStyle name="Normal 83 5 6 2 9 2" xfId="22133" xr:uid="{00000000-0005-0000-0000-0000DAA50000}"/>
    <cellStyle name="Normal 83 5 6 3" xfId="2469" xr:uid="{00000000-0005-0000-0000-0000DBA50000}"/>
    <cellStyle name="Normal 83 5 6 3 10" xfId="20481" xr:uid="{00000000-0005-0000-0000-0000DCA50000}"/>
    <cellStyle name="Normal 83 5 6 3 2" xfId="13542" xr:uid="{00000000-0005-0000-0000-0000DDA50000}"/>
    <cellStyle name="Normal 83 5 6 3 2 2" xfId="41170" xr:uid="{00000000-0005-0000-0000-0000DEA50000}"/>
    <cellStyle name="Normal 83 5 6 3 2 3" xfId="37728" xr:uid="{00000000-0005-0000-0000-0000DFA50000}"/>
    <cellStyle name="Normal 83 5 6 3 2 4" xfId="31781" xr:uid="{00000000-0005-0000-0000-0000E0A50000}"/>
    <cellStyle name="Normal 83 5 6 3 2 5" xfId="25652" xr:uid="{00000000-0005-0000-0000-0000E1A50000}"/>
    <cellStyle name="Normal 83 5 6 3 3" xfId="15913" xr:uid="{00000000-0005-0000-0000-0000E2A50000}"/>
    <cellStyle name="Normal 83 5 6 3 3 2" xfId="43541" xr:uid="{00000000-0005-0000-0000-0000E3A50000}"/>
    <cellStyle name="Normal 83 5 6 3 3 3" xfId="27368" xr:uid="{00000000-0005-0000-0000-0000E4A50000}"/>
    <cellStyle name="Normal 83 5 6 3 4" xfId="11453" xr:uid="{00000000-0005-0000-0000-0000E5A50000}"/>
    <cellStyle name="Normal 83 5 6 3 4 2" xfId="39224" xr:uid="{00000000-0005-0000-0000-0000E6A50000}"/>
    <cellStyle name="Normal 83 5 6 3 4 3" xfId="24225" xr:uid="{00000000-0005-0000-0000-0000E7A50000}"/>
    <cellStyle name="Normal 83 5 6 3 5" xfId="18607" xr:uid="{00000000-0005-0000-0000-0000E8A50000}"/>
    <cellStyle name="Normal 83 5 6 3 5 2" xfId="36135" xr:uid="{00000000-0005-0000-0000-0000E9A50000}"/>
    <cellStyle name="Normal 83 5 6 3 6" xfId="9957" xr:uid="{00000000-0005-0000-0000-0000EAA50000}"/>
    <cellStyle name="Normal 83 5 6 3 6 2" xfId="33653" xr:uid="{00000000-0005-0000-0000-0000EBA50000}"/>
    <cellStyle name="Normal 83 5 6 3 7" xfId="8085" xr:uid="{00000000-0005-0000-0000-0000ECA50000}"/>
    <cellStyle name="Normal 83 5 6 3 7 2" xfId="29909" xr:uid="{00000000-0005-0000-0000-0000EDA50000}"/>
    <cellStyle name="Normal 83 5 6 3 8" xfId="6213" xr:uid="{00000000-0005-0000-0000-0000EEA50000}"/>
    <cellStyle name="Normal 83 5 6 3 8 2" xfId="22353" xr:uid="{00000000-0005-0000-0000-0000EFA50000}"/>
    <cellStyle name="Normal 83 5 6 3 9" xfId="4341" xr:uid="{00000000-0005-0000-0000-0000F0A50000}"/>
    <cellStyle name="Normal 83 5 6 4" xfId="1925" xr:uid="{00000000-0005-0000-0000-0000F1A50000}"/>
    <cellStyle name="Normal 83 5 6 4 10" xfId="19938" xr:uid="{00000000-0005-0000-0000-0000F2A50000}"/>
    <cellStyle name="Normal 83 5 6 4 2" xfId="14152" xr:uid="{00000000-0005-0000-0000-0000F3A50000}"/>
    <cellStyle name="Normal 83 5 6 4 2 2" xfId="41780" xr:uid="{00000000-0005-0000-0000-0000F4A50000}"/>
    <cellStyle name="Normal 83 5 6 4 2 3" xfId="31238" xr:uid="{00000000-0005-0000-0000-0000F5A50000}"/>
    <cellStyle name="Normal 83 5 6 4 2 4" xfId="26262" xr:uid="{00000000-0005-0000-0000-0000F6A50000}"/>
    <cellStyle name="Normal 83 5 6 4 3" xfId="16523" xr:uid="{00000000-0005-0000-0000-0000F7A50000}"/>
    <cellStyle name="Normal 83 5 6 4 3 2" xfId="44151" xr:uid="{00000000-0005-0000-0000-0000F8A50000}"/>
    <cellStyle name="Normal 83 5 6 4 3 3" xfId="28000" xr:uid="{00000000-0005-0000-0000-0000F9A50000}"/>
    <cellStyle name="Normal 83 5 6 4 4" xfId="11130" xr:uid="{00000000-0005-0000-0000-0000FAA50000}"/>
    <cellStyle name="Normal 83 5 6 4 4 2" xfId="38901" xr:uid="{00000000-0005-0000-0000-0000FBA50000}"/>
    <cellStyle name="Normal 83 5 6 4 4 3" xfId="23682" xr:uid="{00000000-0005-0000-0000-0000FCA50000}"/>
    <cellStyle name="Normal 83 5 6 4 5" xfId="18064" xr:uid="{00000000-0005-0000-0000-0000FDA50000}"/>
    <cellStyle name="Normal 83 5 6 4 5 2" xfId="36767" xr:uid="{00000000-0005-0000-0000-0000FEA50000}"/>
    <cellStyle name="Normal 83 5 6 4 6" xfId="9414" xr:uid="{00000000-0005-0000-0000-0000FFA50000}"/>
    <cellStyle name="Normal 83 5 6 4 6 2" xfId="33110" xr:uid="{00000000-0005-0000-0000-000000A60000}"/>
    <cellStyle name="Normal 83 5 6 4 7" xfId="7542" xr:uid="{00000000-0005-0000-0000-000001A60000}"/>
    <cellStyle name="Normal 83 5 6 4 7 2" xfId="29366" xr:uid="{00000000-0005-0000-0000-000002A60000}"/>
    <cellStyle name="Normal 83 5 6 4 8" xfId="5670" xr:uid="{00000000-0005-0000-0000-000003A60000}"/>
    <cellStyle name="Normal 83 5 6 4 8 2" xfId="21810" xr:uid="{00000000-0005-0000-0000-000004A60000}"/>
    <cellStyle name="Normal 83 5 6 4 9" xfId="3798" xr:uid="{00000000-0005-0000-0000-000005A60000}"/>
    <cellStyle name="Normal 83 5 6 5" xfId="13113" xr:uid="{00000000-0005-0000-0000-000006A60000}"/>
    <cellStyle name="Normal 83 5 6 5 2" xfId="15505" xr:uid="{00000000-0005-0000-0000-000007A60000}"/>
    <cellStyle name="Normal 83 5 6 5 2 2" xfId="43133" xr:uid="{00000000-0005-0000-0000-000008A60000}"/>
    <cellStyle name="Normal 83 5 6 5 2 3" xfId="34888" xr:uid="{00000000-0005-0000-0000-000009A60000}"/>
    <cellStyle name="Normal 83 5 6 5 3" xfId="40761" xr:uid="{00000000-0005-0000-0000-00000AA60000}"/>
    <cellStyle name="Normal 83 5 6 5 4" xfId="37185" xr:uid="{00000000-0005-0000-0000-00000BA60000}"/>
    <cellStyle name="Normal 83 5 6 5 5" xfId="30606" xr:uid="{00000000-0005-0000-0000-00000CA60000}"/>
    <cellStyle name="Normal 83 5 6 5 6" xfId="25244" xr:uid="{00000000-0005-0000-0000-00000DA60000}"/>
    <cellStyle name="Normal 83 5 6 6" xfId="12226" xr:uid="{00000000-0005-0000-0000-00000EA60000}"/>
    <cellStyle name="Normal 83 5 6 6 2" xfId="39973" xr:uid="{00000000-0005-0000-0000-00000FA60000}"/>
    <cellStyle name="Normal 83 5 6 6 3" xfId="34503" xr:uid="{00000000-0005-0000-0000-000010A60000}"/>
    <cellStyle name="Normal 83 5 6 6 4" xfId="26969" xr:uid="{00000000-0005-0000-0000-000011A60000}"/>
    <cellStyle name="Normal 83 5 6 7" xfId="14717" xr:uid="{00000000-0005-0000-0000-000012A60000}"/>
    <cellStyle name="Normal 83 5 6 7 2" xfId="42345" xr:uid="{00000000-0005-0000-0000-000013A60000}"/>
    <cellStyle name="Normal 83 5 6 7 3" xfId="23050" xr:uid="{00000000-0005-0000-0000-000014A60000}"/>
    <cellStyle name="Normal 83 5 6 8" xfId="16937" xr:uid="{00000000-0005-0000-0000-000015A60000}"/>
    <cellStyle name="Normal 83 5 6 8 2" xfId="44565" xr:uid="{00000000-0005-0000-0000-000016A60000}"/>
    <cellStyle name="Normal 83 5 6 9" xfId="10654" xr:uid="{00000000-0005-0000-0000-000017A60000}"/>
    <cellStyle name="Normal 83 5 6 9 2" xfId="38425" xr:uid="{00000000-0005-0000-0000-000018A60000}"/>
    <cellStyle name="Normal 83 5 7" xfId="1140" xr:uid="{00000000-0005-0000-0000-000019A60000}"/>
    <cellStyle name="Normal 83 5 7 10" xfId="8629" xr:uid="{00000000-0005-0000-0000-00001AA60000}"/>
    <cellStyle name="Normal 83 5 7 10 2" xfId="32325" xr:uid="{00000000-0005-0000-0000-00001BA60000}"/>
    <cellStyle name="Normal 83 5 7 11" xfId="6757" xr:uid="{00000000-0005-0000-0000-00001CA60000}"/>
    <cellStyle name="Normal 83 5 7 11 2" xfId="28581" xr:uid="{00000000-0005-0000-0000-00001DA60000}"/>
    <cellStyle name="Normal 83 5 7 12" xfId="4885" xr:uid="{00000000-0005-0000-0000-00001EA60000}"/>
    <cellStyle name="Normal 83 5 7 12 2" xfId="21025" xr:uid="{00000000-0005-0000-0000-00001FA60000}"/>
    <cellStyle name="Normal 83 5 7 13" xfId="3013" xr:uid="{00000000-0005-0000-0000-000020A60000}"/>
    <cellStyle name="Normal 83 5 7 14" xfId="19153" xr:uid="{00000000-0005-0000-0000-000021A60000}"/>
    <cellStyle name="Normal 83 5 7 2" xfId="2639" xr:uid="{00000000-0005-0000-0000-000022A60000}"/>
    <cellStyle name="Normal 83 5 7 2 10" xfId="20651" xr:uid="{00000000-0005-0000-0000-000023A60000}"/>
    <cellStyle name="Normal 83 5 7 2 2" xfId="13704" xr:uid="{00000000-0005-0000-0000-000024A60000}"/>
    <cellStyle name="Normal 83 5 7 2 2 2" xfId="41332" xr:uid="{00000000-0005-0000-0000-000025A60000}"/>
    <cellStyle name="Normal 83 5 7 2 2 3" xfId="37898" xr:uid="{00000000-0005-0000-0000-000026A60000}"/>
    <cellStyle name="Normal 83 5 7 2 2 4" xfId="31951" xr:uid="{00000000-0005-0000-0000-000027A60000}"/>
    <cellStyle name="Normal 83 5 7 2 2 5" xfId="25814" xr:uid="{00000000-0005-0000-0000-000028A60000}"/>
    <cellStyle name="Normal 83 5 7 2 3" xfId="16075" xr:uid="{00000000-0005-0000-0000-000029A60000}"/>
    <cellStyle name="Normal 83 5 7 2 3 2" xfId="43703" xr:uid="{00000000-0005-0000-0000-00002AA60000}"/>
    <cellStyle name="Normal 83 5 7 2 3 3" xfId="27538" xr:uid="{00000000-0005-0000-0000-00002BA60000}"/>
    <cellStyle name="Normal 83 5 7 2 4" xfId="11504" xr:uid="{00000000-0005-0000-0000-00002CA60000}"/>
    <cellStyle name="Normal 83 5 7 2 4 2" xfId="39275" xr:uid="{00000000-0005-0000-0000-00002DA60000}"/>
    <cellStyle name="Normal 83 5 7 2 4 3" xfId="24395" xr:uid="{00000000-0005-0000-0000-00002EA60000}"/>
    <cellStyle name="Normal 83 5 7 2 5" xfId="18777" xr:uid="{00000000-0005-0000-0000-00002FA60000}"/>
    <cellStyle name="Normal 83 5 7 2 5 2" xfId="36305" xr:uid="{00000000-0005-0000-0000-000030A60000}"/>
    <cellStyle name="Normal 83 5 7 2 6" xfId="10127" xr:uid="{00000000-0005-0000-0000-000031A60000}"/>
    <cellStyle name="Normal 83 5 7 2 6 2" xfId="33823" xr:uid="{00000000-0005-0000-0000-000032A60000}"/>
    <cellStyle name="Normal 83 5 7 2 7" xfId="8255" xr:uid="{00000000-0005-0000-0000-000033A60000}"/>
    <cellStyle name="Normal 83 5 7 2 7 2" xfId="30079" xr:uid="{00000000-0005-0000-0000-000034A60000}"/>
    <cellStyle name="Normal 83 5 7 2 8" xfId="6383" xr:uid="{00000000-0005-0000-0000-000035A60000}"/>
    <cellStyle name="Normal 83 5 7 2 8 2" xfId="22523" xr:uid="{00000000-0005-0000-0000-000036A60000}"/>
    <cellStyle name="Normal 83 5 7 2 9" xfId="4511" xr:uid="{00000000-0005-0000-0000-000037A60000}"/>
    <cellStyle name="Normal 83 5 7 3" xfId="2095" xr:uid="{00000000-0005-0000-0000-000038A60000}"/>
    <cellStyle name="Normal 83 5 7 3 10" xfId="20108" xr:uid="{00000000-0005-0000-0000-000039A60000}"/>
    <cellStyle name="Normal 83 5 7 3 2" xfId="13975" xr:uid="{00000000-0005-0000-0000-00003AA60000}"/>
    <cellStyle name="Normal 83 5 7 3 2 2" xfId="41603" xr:uid="{00000000-0005-0000-0000-00003BA60000}"/>
    <cellStyle name="Normal 83 5 7 3 2 3" xfId="31408" xr:uid="{00000000-0005-0000-0000-00003CA60000}"/>
    <cellStyle name="Normal 83 5 7 3 2 4" xfId="26085" xr:uid="{00000000-0005-0000-0000-00003DA60000}"/>
    <cellStyle name="Normal 83 5 7 3 3" xfId="16346" xr:uid="{00000000-0005-0000-0000-00003EA60000}"/>
    <cellStyle name="Normal 83 5 7 3 3 2" xfId="43974" xr:uid="{00000000-0005-0000-0000-00003FA60000}"/>
    <cellStyle name="Normal 83 5 7 3 3 3" xfId="27816" xr:uid="{00000000-0005-0000-0000-000040A60000}"/>
    <cellStyle name="Normal 83 5 7 3 4" xfId="10977" xr:uid="{00000000-0005-0000-0000-000041A60000}"/>
    <cellStyle name="Normal 83 5 7 3 4 2" xfId="38748" xr:uid="{00000000-0005-0000-0000-000042A60000}"/>
    <cellStyle name="Normal 83 5 7 3 4 3" xfId="23852" xr:uid="{00000000-0005-0000-0000-000043A60000}"/>
    <cellStyle name="Normal 83 5 7 3 5" xfId="18234" xr:uid="{00000000-0005-0000-0000-000044A60000}"/>
    <cellStyle name="Normal 83 5 7 3 5 2" xfId="36583" xr:uid="{00000000-0005-0000-0000-000045A60000}"/>
    <cellStyle name="Normal 83 5 7 3 6" xfId="9584" xr:uid="{00000000-0005-0000-0000-000046A60000}"/>
    <cellStyle name="Normal 83 5 7 3 6 2" xfId="33280" xr:uid="{00000000-0005-0000-0000-000047A60000}"/>
    <cellStyle name="Normal 83 5 7 3 7" xfId="7712" xr:uid="{00000000-0005-0000-0000-000048A60000}"/>
    <cellStyle name="Normal 83 5 7 3 7 2" xfId="29536" xr:uid="{00000000-0005-0000-0000-000049A60000}"/>
    <cellStyle name="Normal 83 5 7 3 8" xfId="5840" xr:uid="{00000000-0005-0000-0000-00004AA60000}"/>
    <cellStyle name="Normal 83 5 7 3 8 2" xfId="21980" xr:uid="{00000000-0005-0000-0000-00004BA60000}"/>
    <cellStyle name="Normal 83 5 7 3 9" xfId="3968" xr:uid="{00000000-0005-0000-0000-00004CA60000}"/>
    <cellStyle name="Normal 83 5 7 4" xfId="13014" xr:uid="{00000000-0005-0000-0000-00004DA60000}"/>
    <cellStyle name="Normal 83 5 7 4 2" xfId="15412" xr:uid="{00000000-0005-0000-0000-00004EA60000}"/>
    <cellStyle name="Normal 83 5 7 4 2 2" xfId="43040" xr:uid="{00000000-0005-0000-0000-00004FA60000}"/>
    <cellStyle name="Normal 83 5 7 4 2 3" xfId="34865" xr:uid="{00000000-0005-0000-0000-000050A60000}"/>
    <cellStyle name="Normal 83 5 7 4 3" xfId="40668" xr:uid="{00000000-0005-0000-0000-000051A60000}"/>
    <cellStyle name="Normal 83 5 7 4 4" xfId="37355" xr:uid="{00000000-0005-0000-0000-000052A60000}"/>
    <cellStyle name="Normal 83 5 7 4 5" xfId="30453" xr:uid="{00000000-0005-0000-0000-000053A60000}"/>
    <cellStyle name="Normal 83 5 7 4 6" xfId="25151" xr:uid="{00000000-0005-0000-0000-000054A60000}"/>
    <cellStyle name="Normal 83 5 7 5" xfId="12073" xr:uid="{00000000-0005-0000-0000-000055A60000}"/>
    <cellStyle name="Normal 83 5 7 5 2" xfId="39820" xr:uid="{00000000-0005-0000-0000-000056A60000}"/>
    <cellStyle name="Normal 83 5 7 5 3" xfId="34350" xr:uid="{00000000-0005-0000-0000-000057A60000}"/>
    <cellStyle name="Normal 83 5 7 5 4" xfId="26784" xr:uid="{00000000-0005-0000-0000-000058A60000}"/>
    <cellStyle name="Normal 83 5 7 6" xfId="14564" xr:uid="{00000000-0005-0000-0000-000059A60000}"/>
    <cellStyle name="Normal 83 5 7 6 2" xfId="42192" xr:uid="{00000000-0005-0000-0000-00005AA60000}"/>
    <cellStyle name="Normal 83 5 7 6 3" xfId="22897" xr:uid="{00000000-0005-0000-0000-00005BA60000}"/>
    <cellStyle name="Normal 83 5 7 7" xfId="16784" xr:uid="{00000000-0005-0000-0000-00005CA60000}"/>
    <cellStyle name="Normal 83 5 7 7 2" xfId="44412" xr:uid="{00000000-0005-0000-0000-00005DA60000}"/>
    <cellStyle name="Normal 83 5 7 8" xfId="10501" xr:uid="{00000000-0005-0000-0000-00005EA60000}"/>
    <cellStyle name="Normal 83 5 7 8 2" xfId="38272" xr:uid="{00000000-0005-0000-0000-00005FA60000}"/>
    <cellStyle name="Normal 83 5 7 9" xfId="17279" xr:uid="{00000000-0005-0000-0000-000060A60000}"/>
    <cellStyle name="Normal 83 5 7 9 2" xfId="35552" xr:uid="{00000000-0005-0000-0000-000061A60000}"/>
    <cellStyle name="Normal 83 5 8" xfId="1773" xr:uid="{00000000-0005-0000-0000-000062A60000}"/>
    <cellStyle name="Normal 83 5 8 10" xfId="5518" xr:uid="{00000000-0005-0000-0000-000063A60000}"/>
    <cellStyle name="Normal 83 5 8 10 2" xfId="21658" xr:uid="{00000000-0005-0000-0000-000064A60000}"/>
    <cellStyle name="Normal 83 5 8 11" xfId="3646" xr:uid="{00000000-0005-0000-0000-000065A60000}"/>
    <cellStyle name="Normal 83 5 8 12" xfId="19786" xr:uid="{00000000-0005-0000-0000-000066A60000}"/>
    <cellStyle name="Normal 83 5 8 2" xfId="14189" xr:uid="{00000000-0005-0000-0000-000067A60000}"/>
    <cellStyle name="Normal 83 5 8 2 2" xfId="16560" xr:uid="{00000000-0005-0000-0000-000068A60000}"/>
    <cellStyle name="Normal 83 5 8 2 2 2" xfId="44188" xr:uid="{00000000-0005-0000-0000-000069A60000}"/>
    <cellStyle name="Normal 83 5 8 2 2 3" xfId="28040" xr:uid="{00000000-0005-0000-0000-00006AA60000}"/>
    <cellStyle name="Normal 83 5 8 2 3" xfId="41817" xr:uid="{00000000-0005-0000-0000-00006BA60000}"/>
    <cellStyle name="Normal 83 5 8 2 4" xfId="36807" xr:uid="{00000000-0005-0000-0000-00006CA60000}"/>
    <cellStyle name="Normal 83 5 8 2 5" xfId="31086" xr:uid="{00000000-0005-0000-0000-00006DA60000}"/>
    <cellStyle name="Normal 83 5 8 2 6" xfId="26299" xr:uid="{00000000-0005-0000-0000-00006EA60000}"/>
    <cellStyle name="Normal 83 5 8 3" xfId="13010" xr:uid="{00000000-0005-0000-0000-00006FA60000}"/>
    <cellStyle name="Normal 83 5 8 3 2" xfId="15409" xr:uid="{00000000-0005-0000-0000-000070A60000}"/>
    <cellStyle name="Normal 83 5 8 3 2 2" xfId="43037" xr:uid="{00000000-0005-0000-0000-000071A60000}"/>
    <cellStyle name="Normal 83 5 8 3 3" xfId="40665" xr:uid="{00000000-0005-0000-0000-000072A60000}"/>
    <cellStyle name="Normal 83 5 8 3 4" xfId="37033" xr:uid="{00000000-0005-0000-0000-000073A60000}"/>
    <cellStyle name="Normal 83 5 8 3 5" xfId="34863" xr:uid="{00000000-0005-0000-0000-000074A60000}"/>
    <cellStyle name="Normal 83 5 8 3 6" xfId="25148" xr:uid="{00000000-0005-0000-0000-000075A60000}"/>
    <cellStyle name="Normal 83 5 8 4" xfId="11920" xr:uid="{00000000-0005-0000-0000-000076A60000}"/>
    <cellStyle name="Normal 83 5 8 4 2" xfId="39667" xr:uid="{00000000-0005-0000-0000-000077A60000}"/>
    <cellStyle name="Normal 83 5 8 4 3" xfId="34197" xr:uid="{00000000-0005-0000-0000-000078A60000}"/>
    <cellStyle name="Normal 83 5 8 4 4" xfId="27009" xr:uid="{00000000-0005-0000-0000-000079A60000}"/>
    <cellStyle name="Normal 83 5 8 5" xfId="14411" xr:uid="{00000000-0005-0000-0000-00007AA60000}"/>
    <cellStyle name="Normal 83 5 8 5 2" xfId="42039" xr:uid="{00000000-0005-0000-0000-00007BA60000}"/>
    <cellStyle name="Normal 83 5 8 5 3" xfId="23530" xr:uid="{00000000-0005-0000-0000-00007CA60000}"/>
    <cellStyle name="Normal 83 5 8 6" xfId="11300" xr:uid="{00000000-0005-0000-0000-00007DA60000}"/>
    <cellStyle name="Normal 83 5 8 6 2" xfId="39071" xr:uid="{00000000-0005-0000-0000-00007EA60000}"/>
    <cellStyle name="Normal 83 5 8 7" xfId="17912" xr:uid="{00000000-0005-0000-0000-00007FA60000}"/>
    <cellStyle name="Normal 83 5 8 7 2" xfId="35776" xr:uid="{00000000-0005-0000-0000-000080A60000}"/>
    <cellStyle name="Normal 83 5 8 8" xfId="9262" xr:uid="{00000000-0005-0000-0000-000081A60000}"/>
    <cellStyle name="Normal 83 5 8 8 2" xfId="32958" xr:uid="{00000000-0005-0000-0000-000082A60000}"/>
    <cellStyle name="Normal 83 5 8 9" xfId="7390" xr:uid="{00000000-0005-0000-0000-000083A60000}"/>
    <cellStyle name="Normal 83 5 8 9 2" xfId="29214" xr:uid="{00000000-0005-0000-0000-000084A60000}"/>
    <cellStyle name="Normal 83 5 9" xfId="2317" xr:uid="{00000000-0005-0000-0000-000085A60000}"/>
    <cellStyle name="Normal 83 5 9 10" xfId="4189" xr:uid="{00000000-0005-0000-0000-000086A60000}"/>
    <cellStyle name="Normal 83 5 9 11" xfId="20329" xr:uid="{00000000-0005-0000-0000-000087A60000}"/>
    <cellStyle name="Normal 83 5 9 2" xfId="14024" xr:uid="{00000000-0005-0000-0000-000088A60000}"/>
    <cellStyle name="Normal 83 5 9 2 2" xfId="16395" xr:uid="{00000000-0005-0000-0000-000089A60000}"/>
    <cellStyle name="Normal 83 5 9 2 2 2" xfId="44023" xr:uid="{00000000-0005-0000-0000-00008AA60000}"/>
    <cellStyle name="Normal 83 5 9 2 2 3" xfId="27865" xr:uid="{00000000-0005-0000-0000-00008BA60000}"/>
    <cellStyle name="Normal 83 5 9 2 3" xfId="41652" xr:uid="{00000000-0005-0000-0000-00008CA60000}"/>
    <cellStyle name="Normal 83 5 9 2 4" xfId="36632" xr:uid="{00000000-0005-0000-0000-00008DA60000}"/>
    <cellStyle name="Normal 83 5 9 2 5" xfId="31629" xr:uid="{00000000-0005-0000-0000-00008EA60000}"/>
    <cellStyle name="Normal 83 5 9 2 6" xfId="26134" xr:uid="{00000000-0005-0000-0000-00008FA60000}"/>
    <cellStyle name="Normal 83 5 9 3" xfId="12912" xr:uid="{00000000-0005-0000-0000-000090A60000}"/>
    <cellStyle name="Normal 83 5 9 3 2" xfId="40591" xr:uid="{00000000-0005-0000-0000-000091A60000}"/>
    <cellStyle name="Normal 83 5 9 3 3" xfId="37576" xr:uid="{00000000-0005-0000-0000-000092A60000}"/>
    <cellStyle name="Normal 83 5 9 3 4" xfId="34814" xr:uid="{00000000-0005-0000-0000-000093A60000}"/>
    <cellStyle name="Normal 83 5 9 3 5" xfId="25074" xr:uid="{00000000-0005-0000-0000-000094A60000}"/>
    <cellStyle name="Normal 83 5 9 4" xfId="15335" xr:uid="{00000000-0005-0000-0000-000095A60000}"/>
    <cellStyle name="Normal 83 5 9 4 2" xfId="42963" xr:uid="{00000000-0005-0000-0000-000096A60000}"/>
    <cellStyle name="Normal 83 5 9 4 3" xfId="26833" xr:uid="{00000000-0005-0000-0000-000097A60000}"/>
    <cellStyle name="Normal 83 5 9 5" xfId="10824" xr:uid="{00000000-0005-0000-0000-000098A60000}"/>
    <cellStyle name="Normal 83 5 9 5 2" xfId="38595" xr:uid="{00000000-0005-0000-0000-000099A60000}"/>
    <cellStyle name="Normal 83 5 9 5 3" xfId="24073" xr:uid="{00000000-0005-0000-0000-00009AA60000}"/>
    <cellStyle name="Normal 83 5 9 6" xfId="18455" xr:uid="{00000000-0005-0000-0000-00009BA60000}"/>
    <cellStyle name="Normal 83 5 9 6 2" xfId="35601" xr:uid="{00000000-0005-0000-0000-00009CA60000}"/>
    <cellStyle name="Normal 83 5 9 7" xfId="9805" xr:uid="{00000000-0005-0000-0000-00009DA60000}"/>
    <cellStyle name="Normal 83 5 9 7 2" xfId="33501" xr:uid="{00000000-0005-0000-0000-00009EA60000}"/>
    <cellStyle name="Normal 83 5 9 8" xfId="7933" xr:uid="{00000000-0005-0000-0000-00009FA60000}"/>
    <cellStyle name="Normal 83 5 9 8 2" xfId="29757" xr:uid="{00000000-0005-0000-0000-0000A0A60000}"/>
    <cellStyle name="Normal 83 5 9 9" xfId="6061" xr:uid="{00000000-0005-0000-0000-0000A1A60000}"/>
    <cellStyle name="Normal 83 5 9 9 2" xfId="22201" xr:uid="{00000000-0005-0000-0000-0000A2A60000}"/>
    <cellStyle name="Normal 83 6" xfId="996" xr:uid="{00000000-0005-0000-0000-0000A3A60000}"/>
    <cellStyle name="Normal 83 6 10" xfId="16612" xr:uid="{00000000-0005-0000-0000-0000A4A60000}"/>
    <cellStyle name="Normal 83 6 10 2" xfId="44240" xr:uid="{00000000-0005-0000-0000-0000A5A60000}"/>
    <cellStyle name="Normal 83 6 2" xfId="2265" xr:uid="{00000000-0005-0000-0000-0000A6A60000}"/>
    <cellStyle name="Normal 83 6 2 10" xfId="7882" xr:uid="{00000000-0005-0000-0000-0000A7A60000}"/>
    <cellStyle name="Normal 83 6 2 10 2" xfId="33450" xr:uid="{00000000-0005-0000-0000-0000A8A60000}"/>
    <cellStyle name="Normal 83 6 2 11" xfId="6010" xr:uid="{00000000-0005-0000-0000-0000A9A60000}"/>
    <cellStyle name="Normal 83 6 2 11 2" xfId="29706" xr:uid="{00000000-0005-0000-0000-0000AAA60000}"/>
    <cellStyle name="Normal 83 6 2 12" xfId="4138" xr:uid="{00000000-0005-0000-0000-0000ABA60000}"/>
    <cellStyle name="Normal 83 6 2 12 2" xfId="22150" xr:uid="{00000000-0005-0000-0000-0000ACA60000}"/>
    <cellStyle name="Normal 83 6 2 13" xfId="20278" xr:uid="{00000000-0005-0000-0000-0000ADA60000}"/>
    <cellStyle name="Normal 83 6 2 2" xfId="2809" xr:uid="{00000000-0005-0000-0000-0000AEA60000}"/>
    <cellStyle name="Normal 83 6 2 2 2" xfId="13872" xr:uid="{00000000-0005-0000-0000-0000AFA60000}"/>
    <cellStyle name="Normal 83 6 2 2 2 2" xfId="16243" xr:uid="{00000000-0005-0000-0000-0000B0A60000}"/>
    <cellStyle name="Normal 83 6 2 2 2 2 2" xfId="43871" xr:uid="{00000000-0005-0000-0000-0000B1A60000}"/>
    <cellStyle name="Normal 83 6 2 2 2 2 3" xfId="27708" xr:uid="{00000000-0005-0000-0000-0000B2A60000}"/>
    <cellStyle name="Normal 83 6 2 2 2 3" xfId="41500" xr:uid="{00000000-0005-0000-0000-0000B3A60000}"/>
    <cellStyle name="Normal 83 6 2 2 2 4" xfId="36475" xr:uid="{00000000-0005-0000-0000-0000B4A60000}"/>
    <cellStyle name="Normal 83 6 2 2 2 5" xfId="32121" xr:uid="{00000000-0005-0000-0000-0000B5A60000}"/>
    <cellStyle name="Normal 83 6 2 2 2 6" xfId="25982" xr:uid="{00000000-0005-0000-0000-0000B6A60000}"/>
    <cellStyle name="Normal 83 6 2 2 3" xfId="11699" xr:uid="{00000000-0005-0000-0000-0000B7A60000}"/>
    <cellStyle name="Normal 83 6 2 2 3 2" xfId="38068" xr:uid="{00000000-0005-0000-0000-0000B8A60000}"/>
    <cellStyle name="Normal 83 6 2 2 4" xfId="18947" xr:uid="{00000000-0005-0000-0000-0000B9A60000}"/>
    <cellStyle name="Normal 83 6 2 2 4 2" xfId="33993" xr:uid="{00000000-0005-0000-0000-0000BAA60000}"/>
    <cellStyle name="Normal 83 6 2 2 4 3" xfId="24565" xr:uid="{00000000-0005-0000-0000-0000BBA60000}"/>
    <cellStyle name="Normal 83 6 2 2 5" xfId="10297" xr:uid="{00000000-0005-0000-0000-0000BCA60000}"/>
    <cellStyle name="Normal 83 6 2 2 5 2" xfId="30249" xr:uid="{00000000-0005-0000-0000-0000BDA60000}"/>
    <cellStyle name="Normal 83 6 2 2 6" xfId="8425" xr:uid="{00000000-0005-0000-0000-0000BEA60000}"/>
    <cellStyle name="Normal 83 6 2 2 6 2" xfId="22693" xr:uid="{00000000-0005-0000-0000-0000BFA60000}"/>
    <cellStyle name="Normal 83 6 2 2 7" xfId="6553" xr:uid="{00000000-0005-0000-0000-0000C0A60000}"/>
    <cellStyle name="Normal 83 6 2 2 8" xfId="4681" xr:uid="{00000000-0005-0000-0000-0000C1A60000}"/>
    <cellStyle name="Normal 83 6 2 2 9" xfId="20821" xr:uid="{00000000-0005-0000-0000-0000C2A60000}"/>
    <cellStyle name="Normal 83 6 2 3" xfId="11632" xr:uid="{00000000-0005-0000-0000-0000C3A60000}"/>
    <cellStyle name="Normal 83 6 2 3 2" xfId="13270" xr:uid="{00000000-0005-0000-0000-0000C4A60000}"/>
    <cellStyle name="Normal 83 6 2 3 3" xfId="12755" xr:uid="{00000000-0005-0000-0000-0000C5A60000}"/>
    <cellStyle name="Normal 83 6 2 3 3 2" xfId="40484" xr:uid="{00000000-0005-0000-0000-0000C6A60000}"/>
    <cellStyle name="Normal 83 6 2 3 4" xfId="15228" xr:uid="{00000000-0005-0000-0000-0000C7A60000}"/>
    <cellStyle name="Normal 83 6 2 3 4 2" xfId="42856" xr:uid="{00000000-0005-0000-0000-0000C8A60000}"/>
    <cellStyle name="Normal 83 6 2 3 5" xfId="39395" xr:uid="{00000000-0005-0000-0000-0000C9A60000}"/>
    <cellStyle name="Normal 83 6 2 3 6" xfId="31578" xr:uid="{00000000-0005-0000-0000-0000CAA60000}"/>
    <cellStyle name="Normal 83 6 2 3 7" xfId="24967" xr:uid="{00000000-0005-0000-0000-0000CBA60000}"/>
    <cellStyle name="Normal 83 6 2 4" xfId="13187" xr:uid="{00000000-0005-0000-0000-0000CCA60000}"/>
    <cellStyle name="Normal 83 6 2 4 2" xfId="12562" xr:uid="{00000000-0005-0000-0000-0000CDA60000}"/>
    <cellStyle name="Normal 83 6 2 4 3" xfId="15575" xr:uid="{00000000-0005-0000-0000-0000CEA60000}"/>
    <cellStyle name="Normal 83 6 2 4 3 2" xfId="43203" xr:uid="{00000000-0005-0000-0000-0000CFA60000}"/>
    <cellStyle name="Normal 83 6 2 4 4" xfId="40831" xr:uid="{00000000-0005-0000-0000-0000D0A60000}"/>
    <cellStyle name="Normal 83 6 2 4 5" xfId="34917" xr:uid="{00000000-0005-0000-0000-0000D1A60000}"/>
    <cellStyle name="Normal 83 6 2 4 6" xfId="25314" xr:uid="{00000000-0005-0000-0000-0000D2A60000}"/>
    <cellStyle name="Normal 83 6 2 5" xfId="13259" xr:uid="{00000000-0005-0000-0000-0000D3A60000}"/>
    <cellStyle name="Normal 83 6 2 6" xfId="14073" xr:uid="{00000000-0005-0000-0000-0000D4A60000}"/>
    <cellStyle name="Normal 83 6 2 6 2" xfId="16444" xr:uid="{00000000-0005-0000-0000-0000D5A60000}"/>
    <cellStyle name="Normal 83 6 2 6 2 2" xfId="44072" xr:uid="{00000000-0005-0000-0000-0000D6A60000}"/>
    <cellStyle name="Normal 83 6 2 6 2 3" xfId="27914" xr:uid="{00000000-0005-0000-0000-0000D7A60000}"/>
    <cellStyle name="Normal 83 6 2 6 3" xfId="41701" xr:uid="{00000000-0005-0000-0000-0000D8A60000}"/>
    <cellStyle name="Normal 83 6 2 6 4" xfId="36681" xr:uid="{00000000-0005-0000-0000-0000D9A60000}"/>
    <cellStyle name="Normal 83 6 2 6 5" xfId="34985" xr:uid="{00000000-0005-0000-0000-0000DAA60000}"/>
    <cellStyle name="Normal 83 6 2 6 6" xfId="26183" xr:uid="{00000000-0005-0000-0000-0000DBA60000}"/>
    <cellStyle name="Normal 83 6 2 7" xfId="11470" xr:uid="{00000000-0005-0000-0000-0000DCA60000}"/>
    <cellStyle name="Normal 83 6 2 7 2" xfId="18982" xr:uid="{00000000-0005-0000-0000-0000DDA60000}"/>
    <cellStyle name="Normal 83 6 2 7 2 2" xfId="37525" xr:uid="{00000000-0005-0000-0000-0000DEA60000}"/>
    <cellStyle name="Normal 83 6 2 8" xfId="18404" xr:uid="{00000000-0005-0000-0000-0000DFA60000}"/>
    <cellStyle name="Normal 83 6 2 8 2" xfId="39241" xr:uid="{00000000-0005-0000-0000-0000E0A60000}"/>
    <cellStyle name="Normal 83 6 2 8 3" xfId="26882" xr:uid="{00000000-0005-0000-0000-0000E1A60000}"/>
    <cellStyle name="Normal 83 6 2 9" xfId="9754" xr:uid="{00000000-0005-0000-0000-0000E2A60000}"/>
    <cellStyle name="Normal 83 6 2 9 2" xfId="35650" xr:uid="{00000000-0005-0000-0000-0000E3A60000}"/>
    <cellStyle name="Normal 83 6 2 9 3" xfId="24022" xr:uid="{00000000-0005-0000-0000-0000E4A60000}"/>
    <cellStyle name="Normal 83 6 3" xfId="11721" xr:uid="{00000000-0005-0000-0000-0000E5A60000}"/>
    <cellStyle name="Normal 83 6 3 2" xfId="12784" xr:uid="{00000000-0005-0000-0000-0000E6A60000}"/>
    <cellStyle name="Normal 83 6 3 3" xfId="13018" xr:uid="{00000000-0005-0000-0000-0000E7A60000}"/>
    <cellStyle name="Normal 83 6 3 3 2" xfId="40672" xr:uid="{00000000-0005-0000-0000-0000E8A60000}"/>
    <cellStyle name="Normal 83 6 3 4" xfId="15416" xr:uid="{00000000-0005-0000-0000-0000E9A60000}"/>
    <cellStyle name="Normal 83 6 3 4 2" xfId="43044" xr:uid="{00000000-0005-0000-0000-0000EAA60000}"/>
    <cellStyle name="Normal 83 6 3 5" xfId="34868" xr:uid="{00000000-0005-0000-0000-0000EBA60000}"/>
    <cellStyle name="Normal 83 6 3 6" xfId="25155" xr:uid="{00000000-0005-0000-0000-0000ECA60000}"/>
    <cellStyle name="Normal 83 6 4" xfId="11728" xr:uid="{00000000-0005-0000-0000-0000EDA60000}"/>
    <cellStyle name="Normal 83 6 4 2" xfId="14159" xr:uid="{00000000-0005-0000-0000-0000EEA60000}"/>
    <cellStyle name="Normal 83 6 4 2 2" xfId="16530" xr:uid="{00000000-0005-0000-0000-0000EFA60000}"/>
    <cellStyle name="Normal 83 6 4 2 2 2" xfId="44158" xr:uid="{00000000-0005-0000-0000-0000F0A60000}"/>
    <cellStyle name="Normal 83 6 4 2 2 3" xfId="28007" xr:uid="{00000000-0005-0000-0000-0000F1A60000}"/>
    <cellStyle name="Normal 83 6 4 2 3" xfId="41787" xr:uid="{00000000-0005-0000-0000-0000F2A60000}"/>
    <cellStyle name="Normal 83 6 4 2 4" xfId="36774" xr:uid="{00000000-0005-0000-0000-0000F3A60000}"/>
    <cellStyle name="Normal 83 6 4 2 5" xfId="34988" xr:uid="{00000000-0005-0000-0000-0000F4A60000}"/>
    <cellStyle name="Normal 83 6 4 2 6" xfId="26269" xr:uid="{00000000-0005-0000-0000-0000F5A60000}"/>
    <cellStyle name="Normal 83 6 4 3" xfId="12698" xr:uid="{00000000-0005-0000-0000-0000F6A60000}"/>
    <cellStyle name="Normal 83 6 4 3 2" xfId="40428" xr:uid="{00000000-0005-0000-0000-0000F7A60000}"/>
    <cellStyle name="Normal 83 6 4 3 3" xfId="26976" xr:uid="{00000000-0005-0000-0000-0000F8A60000}"/>
    <cellStyle name="Normal 83 6 4 4" xfId="15172" xr:uid="{00000000-0005-0000-0000-0000F9A60000}"/>
    <cellStyle name="Normal 83 6 4 4 2" xfId="42800" xr:uid="{00000000-0005-0000-0000-0000FAA60000}"/>
    <cellStyle name="Normal 83 6 4 5" xfId="39482" xr:uid="{00000000-0005-0000-0000-0000FBA60000}"/>
    <cellStyle name="Normal 83 6 4 6" xfId="35743" xr:uid="{00000000-0005-0000-0000-0000FCA60000}"/>
    <cellStyle name="Normal 83 6 4 7" xfId="34733" xr:uid="{00000000-0005-0000-0000-0000FDA60000}"/>
    <cellStyle name="Normal 83 6 4 8" xfId="24911" xr:uid="{00000000-0005-0000-0000-0000FEA60000}"/>
    <cellStyle name="Normal 83 6 5" xfId="12783" xr:uid="{00000000-0005-0000-0000-0000FFA60000}"/>
    <cellStyle name="Normal 83 6 5 2" xfId="13960" xr:uid="{00000000-0005-0000-0000-000000A70000}"/>
    <cellStyle name="Normal 83 6 5 2 2" xfId="16331" xr:uid="{00000000-0005-0000-0000-000001A70000}"/>
    <cellStyle name="Normal 83 6 5 2 2 2" xfId="43959" xr:uid="{00000000-0005-0000-0000-000002A70000}"/>
    <cellStyle name="Normal 83 6 5 2 2 3" xfId="27801" xr:uid="{00000000-0005-0000-0000-000003A70000}"/>
    <cellStyle name="Normal 83 6 5 2 3" xfId="41588" xr:uid="{00000000-0005-0000-0000-000004A70000}"/>
    <cellStyle name="Normal 83 6 5 2 4" xfId="36568" xr:uid="{00000000-0005-0000-0000-000005A70000}"/>
    <cellStyle name="Normal 83 6 5 2 5" xfId="34978" xr:uid="{00000000-0005-0000-0000-000006A70000}"/>
    <cellStyle name="Normal 83 6 5 2 6" xfId="26070" xr:uid="{00000000-0005-0000-0000-000007A70000}"/>
    <cellStyle name="Normal 83 6 5 3" xfId="15253" xr:uid="{00000000-0005-0000-0000-000008A70000}"/>
    <cellStyle name="Normal 83 6 5 3 2" xfId="42881" xr:uid="{00000000-0005-0000-0000-000009A70000}"/>
    <cellStyle name="Normal 83 6 5 3 3" xfId="26769" xr:uid="{00000000-0005-0000-0000-00000AA70000}"/>
    <cellStyle name="Normal 83 6 5 4" xfId="40509" xr:uid="{00000000-0005-0000-0000-00000BA70000}"/>
    <cellStyle name="Normal 83 6 5 5" xfId="35537" xr:uid="{00000000-0005-0000-0000-00000CA70000}"/>
    <cellStyle name="Normal 83 6 5 6" xfId="34764" xr:uid="{00000000-0005-0000-0000-00000DA70000}"/>
    <cellStyle name="Normal 83 6 5 7" xfId="24992" xr:uid="{00000000-0005-0000-0000-00000EA70000}"/>
    <cellStyle name="Normal 83 6 6" xfId="13177" xr:uid="{00000000-0005-0000-0000-00000FA70000}"/>
    <cellStyle name="Normal 83 6 6 2" xfId="14014" xr:uid="{00000000-0005-0000-0000-000010A70000}"/>
    <cellStyle name="Normal 83 6 6 2 2" xfId="16385" xr:uid="{00000000-0005-0000-0000-000011A70000}"/>
    <cellStyle name="Normal 83 6 6 2 2 2" xfId="44013" xr:uid="{00000000-0005-0000-0000-000012A70000}"/>
    <cellStyle name="Normal 83 6 6 2 2 3" xfId="27855" xr:uid="{00000000-0005-0000-0000-000013A70000}"/>
    <cellStyle name="Normal 83 6 6 2 3" xfId="41642" xr:uid="{00000000-0005-0000-0000-000014A70000}"/>
    <cellStyle name="Normal 83 6 6 2 4" xfId="36622" xr:uid="{00000000-0005-0000-0000-000015A70000}"/>
    <cellStyle name="Normal 83 6 6 2 5" xfId="34979" xr:uid="{00000000-0005-0000-0000-000016A70000}"/>
    <cellStyle name="Normal 83 6 6 2 6" xfId="26124" xr:uid="{00000000-0005-0000-0000-000017A70000}"/>
    <cellStyle name="Normal 83 6 6 3" xfId="15566" xr:uid="{00000000-0005-0000-0000-000018A70000}"/>
    <cellStyle name="Normal 83 6 6 3 2" xfId="43194" xr:uid="{00000000-0005-0000-0000-000019A70000}"/>
    <cellStyle name="Normal 83 6 6 3 3" xfId="26823" xr:uid="{00000000-0005-0000-0000-00001AA70000}"/>
    <cellStyle name="Normal 83 6 6 4" xfId="40822" xr:uid="{00000000-0005-0000-0000-00001BA70000}"/>
    <cellStyle name="Normal 83 6 6 5" xfId="35591" xr:uid="{00000000-0005-0000-0000-00001CA70000}"/>
    <cellStyle name="Normal 83 6 6 6" xfId="34914" xr:uid="{00000000-0005-0000-0000-00001DA70000}"/>
    <cellStyle name="Normal 83 6 6 7" xfId="25305" xr:uid="{00000000-0005-0000-0000-00001EA70000}"/>
    <cellStyle name="Normal 83 6 7" xfId="13263" xr:uid="{00000000-0005-0000-0000-00001FA70000}"/>
    <cellStyle name="Normal 83 6 7 2" xfId="14210" xr:uid="{00000000-0005-0000-0000-000020A70000}"/>
    <cellStyle name="Normal 83 6 7 2 2" xfId="16581" xr:uid="{00000000-0005-0000-0000-000021A70000}"/>
    <cellStyle name="Normal 83 6 7 2 2 2" xfId="44209" xr:uid="{00000000-0005-0000-0000-000022A70000}"/>
    <cellStyle name="Normal 83 6 7 2 2 3" xfId="28061" xr:uid="{00000000-0005-0000-0000-000023A70000}"/>
    <cellStyle name="Normal 83 6 7 2 3" xfId="41838" xr:uid="{00000000-0005-0000-0000-000024A70000}"/>
    <cellStyle name="Normal 83 6 7 2 4" xfId="36828" xr:uid="{00000000-0005-0000-0000-000025A70000}"/>
    <cellStyle name="Normal 83 6 7 2 5" xfId="34994" xr:uid="{00000000-0005-0000-0000-000026A70000}"/>
    <cellStyle name="Normal 83 6 7 2 6" xfId="26320" xr:uid="{00000000-0005-0000-0000-000027A70000}"/>
    <cellStyle name="Normal 83 6 7 3" xfId="15639" xr:uid="{00000000-0005-0000-0000-000028A70000}"/>
    <cellStyle name="Normal 83 6 7 3 2" xfId="43267" xr:uid="{00000000-0005-0000-0000-000029A70000}"/>
    <cellStyle name="Normal 83 6 7 3 3" xfId="27030" xr:uid="{00000000-0005-0000-0000-00002AA70000}"/>
    <cellStyle name="Normal 83 6 7 4" xfId="40896" xr:uid="{00000000-0005-0000-0000-00002BA70000}"/>
    <cellStyle name="Normal 83 6 7 5" xfId="35797" xr:uid="{00000000-0005-0000-0000-00002CA70000}"/>
    <cellStyle name="Normal 83 6 7 6" xfId="34946" xr:uid="{00000000-0005-0000-0000-00002DA70000}"/>
    <cellStyle name="Normal 83 6 7 7" xfId="25378" xr:uid="{00000000-0005-0000-0000-00002EA70000}"/>
    <cellStyle name="Normal 83 6 8" xfId="12560" xr:uid="{00000000-0005-0000-0000-00002FA70000}"/>
    <cellStyle name="Normal 83 6 8 2" xfId="15050" xr:uid="{00000000-0005-0000-0000-000030A70000}"/>
    <cellStyle name="Normal 83 6 8 2 2" xfId="42678" xr:uid="{00000000-0005-0000-0000-000031A70000}"/>
    <cellStyle name="Normal 83 6 8 2 3" xfId="26729" xr:uid="{00000000-0005-0000-0000-000032A70000}"/>
    <cellStyle name="Normal 83 6 8 3" xfId="40306" xr:uid="{00000000-0005-0000-0000-000033A70000}"/>
    <cellStyle name="Normal 83 6 8 4" xfId="35497" xr:uid="{00000000-0005-0000-0000-000034A70000}"/>
    <cellStyle name="Normal 83 6 8 5" xfId="34678" xr:uid="{00000000-0005-0000-0000-000035A70000}"/>
    <cellStyle name="Normal 83 6 8 6" xfId="24789" xr:uid="{00000000-0005-0000-0000-000036A70000}"/>
    <cellStyle name="Normal 83 6 9" xfId="13920" xr:uid="{00000000-0005-0000-0000-000037A70000}"/>
    <cellStyle name="Normal 83 6 9 2" xfId="16291" xr:uid="{00000000-0005-0000-0000-000038A70000}"/>
    <cellStyle name="Normal 83 6 9 2 2" xfId="43919" xr:uid="{00000000-0005-0000-0000-000039A70000}"/>
    <cellStyle name="Normal 83 6 9 2 3" xfId="27761" xr:uid="{00000000-0005-0000-0000-00003AA70000}"/>
    <cellStyle name="Normal 83 6 9 3" xfId="41548" xr:uid="{00000000-0005-0000-0000-00003BA70000}"/>
    <cellStyle name="Normal 83 6 9 4" xfId="36528" xr:uid="{00000000-0005-0000-0000-00003CA70000}"/>
    <cellStyle name="Normal 83 6 9 5" xfId="34974" xr:uid="{00000000-0005-0000-0000-00003DA70000}"/>
    <cellStyle name="Normal 83 6 9 6" xfId="26030" xr:uid="{00000000-0005-0000-0000-00003EA70000}"/>
    <cellStyle name="Normal 83 7" xfId="1000" xr:uid="{00000000-0005-0000-0000-00003FA70000}"/>
    <cellStyle name="Normal 83 7 10" xfId="11784" xr:uid="{00000000-0005-0000-0000-000040A70000}"/>
    <cellStyle name="Normal 83 7 10 2" xfId="39537" xr:uid="{00000000-0005-0000-0000-000041A70000}"/>
    <cellStyle name="Normal 83 7 10 3" xfId="36893" xr:uid="{00000000-0005-0000-0000-000042A70000}"/>
    <cellStyle name="Normal 83 7 10 4" xfId="30317" xr:uid="{00000000-0005-0000-0000-000043A70000}"/>
    <cellStyle name="Normal 83 7 10 5" xfId="24643" xr:uid="{00000000-0005-0000-0000-000044A70000}"/>
    <cellStyle name="Normal 83 7 11" xfId="14275" xr:uid="{00000000-0005-0000-0000-000045A70000}"/>
    <cellStyle name="Normal 83 7 11 2" xfId="41903" xr:uid="{00000000-0005-0000-0000-000046A70000}"/>
    <cellStyle name="Normal 83 7 11 3" xfId="34061" xr:uid="{00000000-0005-0000-0000-000047A70000}"/>
    <cellStyle name="Normal 83 7 11 4" xfId="26429" xr:uid="{00000000-0005-0000-0000-000048A70000}"/>
    <cellStyle name="Normal 83 7 12" xfId="16648" xr:uid="{00000000-0005-0000-0000-000049A70000}"/>
    <cellStyle name="Normal 83 7 12 2" xfId="44276" xr:uid="{00000000-0005-0000-0000-00004AA70000}"/>
    <cellStyle name="Normal 83 7 12 3" xfId="22761" xr:uid="{00000000-0005-0000-0000-00004BA70000}"/>
    <cellStyle name="Normal 83 7 13" xfId="10365" xr:uid="{00000000-0005-0000-0000-00004CA70000}"/>
    <cellStyle name="Normal 83 7 13 2" xfId="38136" xr:uid="{00000000-0005-0000-0000-00004DA70000}"/>
    <cellStyle name="Normal 83 7 14" xfId="17143" xr:uid="{00000000-0005-0000-0000-00004EA70000}"/>
    <cellStyle name="Normal 83 7 14 2" xfId="35044" xr:uid="{00000000-0005-0000-0000-00004FA70000}"/>
    <cellStyle name="Normal 83 7 15" xfId="8493" xr:uid="{00000000-0005-0000-0000-000050A70000}"/>
    <cellStyle name="Normal 83 7 15 2" xfId="32189" xr:uid="{00000000-0005-0000-0000-000051A70000}"/>
    <cellStyle name="Normal 83 7 16" xfId="6621" xr:uid="{00000000-0005-0000-0000-000052A70000}"/>
    <cellStyle name="Normal 83 7 16 2" xfId="28445" xr:uid="{00000000-0005-0000-0000-000053A70000}"/>
    <cellStyle name="Normal 83 7 17" xfId="4749" xr:uid="{00000000-0005-0000-0000-000054A70000}"/>
    <cellStyle name="Normal 83 7 17 2" xfId="20889" xr:uid="{00000000-0005-0000-0000-000055A70000}"/>
    <cellStyle name="Normal 83 7 18" xfId="2877" xr:uid="{00000000-0005-0000-0000-000056A70000}"/>
    <cellStyle name="Normal 83 7 19" xfId="19017" xr:uid="{00000000-0005-0000-0000-000057A70000}"/>
    <cellStyle name="Normal 83 7 2" xfId="1106" xr:uid="{00000000-0005-0000-0000-000058A70000}"/>
    <cellStyle name="Normal 83 7 2 10" xfId="10467" xr:uid="{00000000-0005-0000-0000-000059A70000}"/>
    <cellStyle name="Normal 83 7 2 10 2" xfId="38238" xr:uid="{00000000-0005-0000-0000-00005AA70000}"/>
    <cellStyle name="Normal 83 7 2 10 3" xfId="22863" xr:uid="{00000000-0005-0000-0000-00005BA70000}"/>
    <cellStyle name="Normal 83 7 2 11" xfId="17245" xr:uid="{00000000-0005-0000-0000-00005CA70000}"/>
    <cellStyle name="Normal 83 7 2 11 2" xfId="35146" xr:uid="{00000000-0005-0000-0000-00005DA70000}"/>
    <cellStyle name="Normal 83 7 2 12" xfId="8595" xr:uid="{00000000-0005-0000-0000-00005EA70000}"/>
    <cellStyle name="Normal 83 7 2 12 2" xfId="32291" xr:uid="{00000000-0005-0000-0000-00005FA70000}"/>
    <cellStyle name="Normal 83 7 2 13" xfId="6723" xr:uid="{00000000-0005-0000-0000-000060A70000}"/>
    <cellStyle name="Normal 83 7 2 13 2" xfId="28547" xr:uid="{00000000-0005-0000-0000-000061A70000}"/>
    <cellStyle name="Normal 83 7 2 14" xfId="4851" xr:uid="{00000000-0005-0000-0000-000062A70000}"/>
    <cellStyle name="Normal 83 7 2 14 2" xfId="20991" xr:uid="{00000000-0005-0000-0000-000063A70000}"/>
    <cellStyle name="Normal 83 7 2 15" xfId="2979" xr:uid="{00000000-0005-0000-0000-000064A70000}"/>
    <cellStyle name="Normal 83 7 2 16" xfId="19119" xr:uid="{00000000-0005-0000-0000-000065A70000}"/>
    <cellStyle name="Normal 83 7 2 2" xfId="1429" xr:uid="{00000000-0005-0000-0000-000066A70000}"/>
    <cellStyle name="Normal 83 7 2 2 10" xfId="7046" xr:uid="{00000000-0005-0000-0000-000067A70000}"/>
    <cellStyle name="Normal 83 7 2 2 10 2" xfId="28870" xr:uid="{00000000-0005-0000-0000-000068A70000}"/>
    <cellStyle name="Normal 83 7 2 2 11" xfId="5174" xr:uid="{00000000-0005-0000-0000-000069A70000}"/>
    <cellStyle name="Normal 83 7 2 2 11 2" xfId="21314" xr:uid="{00000000-0005-0000-0000-00006AA70000}"/>
    <cellStyle name="Normal 83 7 2 2 12" xfId="3302" xr:uid="{00000000-0005-0000-0000-00006BA70000}"/>
    <cellStyle name="Normal 83 7 2 2 13" xfId="19442" xr:uid="{00000000-0005-0000-0000-00006CA70000}"/>
    <cellStyle name="Normal 83 7 2 2 2" xfId="2605" xr:uid="{00000000-0005-0000-0000-00006DA70000}"/>
    <cellStyle name="Normal 83 7 2 2 2 10" xfId="20617" xr:uid="{00000000-0005-0000-0000-00006EA70000}"/>
    <cellStyle name="Normal 83 7 2 2 2 2" xfId="13678" xr:uid="{00000000-0005-0000-0000-00006FA70000}"/>
    <cellStyle name="Normal 83 7 2 2 2 2 2" xfId="41306" xr:uid="{00000000-0005-0000-0000-000070A70000}"/>
    <cellStyle name="Normal 83 7 2 2 2 2 3" xfId="37864" xr:uid="{00000000-0005-0000-0000-000071A70000}"/>
    <cellStyle name="Normal 83 7 2 2 2 2 4" xfId="31917" xr:uid="{00000000-0005-0000-0000-000072A70000}"/>
    <cellStyle name="Normal 83 7 2 2 2 2 5" xfId="25788" xr:uid="{00000000-0005-0000-0000-000073A70000}"/>
    <cellStyle name="Normal 83 7 2 2 2 3" xfId="16049" xr:uid="{00000000-0005-0000-0000-000074A70000}"/>
    <cellStyle name="Normal 83 7 2 2 2 3 2" xfId="43677" xr:uid="{00000000-0005-0000-0000-000075A70000}"/>
    <cellStyle name="Normal 83 7 2 2 2 3 3" xfId="27504" xr:uid="{00000000-0005-0000-0000-000076A70000}"/>
    <cellStyle name="Normal 83 7 2 2 2 4" xfId="11680" xr:uid="{00000000-0005-0000-0000-000077A70000}"/>
    <cellStyle name="Normal 83 7 2 2 2 4 2" xfId="39442" xr:uid="{00000000-0005-0000-0000-000078A70000}"/>
    <cellStyle name="Normal 83 7 2 2 2 4 3" xfId="24361" xr:uid="{00000000-0005-0000-0000-000079A70000}"/>
    <cellStyle name="Normal 83 7 2 2 2 5" xfId="18743" xr:uid="{00000000-0005-0000-0000-00007AA70000}"/>
    <cellStyle name="Normal 83 7 2 2 2 5 2" xfId="36271" xr:uid="{00000000-0005-0000-0000-00007BA70000}"/>
    <cellStyle name="Normal 83 7 2 2 2 6" xfId="10093" xr:uid="{00000000-0005-0000-0000-00007CA70000}"/>
    <cellStyle name="Normal 83 7 2 2 2 6 2" xfId="33789" xr:uid="{00000000-0005-0000-0000-00007DA70000}"/>
    <cellStyle name="Normal 83 7 2 2 2 7" xfId="8221" xr:uid="{00000000-0005-0000-0000-00007EA70000}"/>
    <cellStyle name="Normal 83 7 2 2 2 7 2" xfId="30045" xr:uid="{00000000-0005-0000-0000-00007FA70000}"/>
    <cellStyle name="Normal 83 7 2 2 2 8" xfId="6349" xr:uid="{00000000-0005-0000-0000-000080A70000}"/>
    <cellStyle name="Normal 83 7 2 2 2 8 2" xfId="22489" xr:uid="{00000000-0005-0000-0000-000081A70000}"/>
    <cellStyle name="Normal 83 7 2 2 2 9" xfId="4477" xr:uid="{00000000-0005-0000-0000-000082A70000}"/>
    <cellStyle name="Normal 83 7 2 2 3" xfId="2061" xr:uid="{00000000-0005-0000-0000-000083A70000}"/>
    <cellStyle name="Normal 83 7 2 2 3 10" xfId="20074" xr:uid="{00000000-0005-0000-0000-000084A70000}"/>
    <cellStyle name="Normal 83 7 2 2 3 2" xfId="13065" xr:uid="{00000000-0005-0000-0000-000085A70000}"/>
    <cellStyle name="Normal 83 7 2 2 3 2 2" xfId="40714" xr:uid="{00000000-0005-0000-0000-000086A70000}"/>
    <cellStyle name="Normal 83 7 2 2 3 2 3" xfId="31374" xr:uid="{00000000-0005-0000-0000-000087A70000}"/>
    <cellStyle name="Normal 83 7 2 2 3 2 4" xfId="28155" xr:uid="{00000000-0005-0000-0000-000088A70000}"/>
    <cellStyle name="Normal 83 7 2 2 3 3" xfId="15458" xr:uid="{00000000-0005-0000-0000-000089A70000}"/>
    <cellStyle name="Normal 83 7 2 2 3 3 2" xfId="43086" xr:uid="{00000000-0005-0000-0000-00008AA70000}"/>
    <cellStyle name="Normal 83 7 2 2 3 3 3" xfId="23818" xr:uid="{00000000-0005-0000-0000-00008BA70000}"/>
    <cellStyle name="Normal 83 7 2 2 3 4" xfId="11266" xr:uid="{00000000-0005-0000-0000-00008CA70000}"/>
    <cellStyle name="Normal 83 7 2 2 3 4 2" xfId="39037" xr:uid="{00000000-0005-0000-0000-00008DA70000}"/>
    <cellStyle name="Normal 83 7 2 2 3 5" xfId="18200" xr:uid="{00000000-0005-0000-0000-00008EA70000}"/>
    <cellStyle name="Normal 83 7 2 2 3 5 2" xfId="37321" xr:uid="{00000000-0005-0000-0000-00008FA70000}"/>
    <cellStyle name="Normal 83 7 2 2 3 6" xfId="9550" xr:uid="{00000000-0005-0000-0000-000090A70000}"/>
    <cellStyle name="Normal 83 7 2 2 3 6 2" xfId="33246" xr:uid="{00000000-0005-0000-0000-000091A70000}"/>
    <cellStyle name="Normal 83 7 2 2 3 7" xfId="7678" xr:uid="{00000000-0005-0000-0000-000092A70000}"/>
    <cellStyle name="Normal 83 7 2 2 3 7 2" xfId="29502" xr:uid="{00000000-0005-0000-0000-000093A70000}"/>
    <cellStyle name="Normal 83 7 2 2 3 8" xfId="5806" xr:uid="{00000000-0005-0000-0000-000094A70000}"/>
    <cellStyle name="Normal 83 7 2 2 3 8 2" xfId="21946" xr:uid="{00000000-0005-0000-0000-000095A70000}"/>
    <cellStyle name="Normal 83 7 2 2 3 9" xfId="3934" xr:uid="{00000000-0005-0000-0000-000096A70000}"/>
    <cellStyle name="Normal 83 7 2 2 4" xfId="12362" xr:uid="{00000000-0005-0000-0000-000097A70000}"/>
    <cellStyle name="Normal 83 7 2 2 4 2" xfId="40109" xr:uid="{00000000-0005-0000-0000-000098A70000}"/>
    <cellStyle name="Normal 83 7 2 2 4 3" xfId="30742" xr:uid="{00000000-0005-0000-0000-000099A70000}"/>
    <cellStyle name="Normal 83 7 2 2 4 4" xfId="25197" xr:uid="{00000000-0005-0000-0000-00009AA70000}"/>
    <cellStyle name="Normal 83 7 2 2 5" xfId="14853" xr:uid="{00000000-0005-0000-0000-00009BA70000}"/>
    <cellStyle name="Normal 83 7 2 2 5 2" xfId="42481" xr:uid="{00000000-0005-0000-0000-00009CA70000}"/>
    <cellStyle name="Normal 83 7 2 2 5 3" xfId="34639" xr:uid="{00000000-0005-0000-0000-00009DA70000}"/>
    <cellStyle name="Normal 83 7 2 2 5 4" xfId="26691" xr:uid="{00000000-0005-0000-0000-00009EA70000}"/>
    <cellStyle name="Normal 83 7 2 2 6" xfId="17073" xr:uid="{00000000-0005-0000-0000-00009FA70000}"/>
    <cellStyle name="Normal 83 7 2 2 6 2" xfId="44701" xr:uid="{00000000-0005-0000-0000-0000A0A70000}"/>
    <cellStyle name="Normal 83 7 2 2 6 3" xfId="23186" xr:uid="{00000000-0005-0000-0000-0000A1A70000}"/>
    <cellStyle name="Normal 83 7 2 2 7" xfId="10790" xr:uid="{00000000-0005-0000-0000-0000A2A70000}"/>
    <cellStyle name="Normal 83 7 2 2 7 2" xfId="38561" xr:uid="{00000000-0005-0000-0000-0000A3A70000}"/>
    <cellStyle name="Normal 83 7 2 2 8" xfId="17568" xr:uid="{00000000-0005-0000-0000-0000A4A70000}"/>
    <cellStyle name="Normal 83 7 2 2 8 2" xfId="35459" xr:uid="{00000000-0005-0000-0000-0000A5A70000}"/>
    <cellStyle name="Normal 83 7 2 2 9" xfId="8918" xr:uid="{00000000-0005-0000-0000-0000A6A70000}"/>
    <cellStyle name="Normal 83 7 2 2 9 2" xfId="32614" xr:uid="{00000000-0005-0000-0000-0000A7A70000}"/>
    <cellStyle name="Normal 83 7 2 3" xfId="1259" xr:uid="{00000000-0005-0000-0000-0000A8A70000}"/>
    <cellStyle name="Normal 83 7 2 3 10" xfId="6876" xr:uid="{00000000-0005-0000-0000-0000A9A70000}"/>
    <cellStyle name="Normal 83 7 2 3 10 2" xfId="28700" xr:uid="{00000000-0005-0000-0000-0000AAA70000}"/>
    <cellStyle name="Normal 83 7 2 3 11" xfId="5004" xr:uid="{00000000-0005-0000-0000-0000ABA70000}"/>
    <cellStyle name="Normal 83 7 2 3 11 2" xfId="21144" xr:uid="{00000000-0005-0000-0000-0000ACA70000}"/>
    <cellStyle name="Normal 83 7 2 3 12" xfId="3132" xr:uid="{00000000-0005-0000-0000-0000ADA70000}"/>
    <cellStyle name="Normal 83 7 2 3 13" xfId="19272" xr:uid="{00000000-0005-0000-0000-0000AEA70000}"/>
    <cellStyle name="Normal 83 7 2 3 2" xfId="2758" xr:uid="{00000000-0005-0000-0000-0000AFA70000}"/>
    <cellStyle name="Normal 83 7 2 3 2 10" xfId="20770" xr:uid="{00000000-0005-0000-0000-0000B0A70000}"/>
    <cellStyle name="Normal 83 7 2 3 2 2" xfId="13823" xr:uid="{00000000-0005-0000-0000-0000B1A70000}"/>
    <cellStyle name="Normal 83 7 2 3 2 2 2" xfId="41451" xr:uid="{00000000-0005-0000-0000-0000B2A70000}"/>
    <cellStyle name="Normal 83 7 2 3 2 2 3" xfId="38017" xr:uid="{00000000-0005-0000-0000-0000B3A70000}"/>
    <cellStyle name="Normal 83 7 2 3 2 2 4" xfId="32070" xr:uid="{00000000-0005-0000-0000-0000B4A70000}"/>
    <cellStyle name="Normal 83 7 2 3 2 2 5" xfId="25933" xr:uid="{00000000-0005-0000-0000-0000B5A70000}"/>
    <cellStyle name="Normal 83 7 2 3 2 3" xfId="16194" xr:uid="{00000000-0005-0000-0000-0000B6A70000}"/>
    <cellStyle name="Normal 83 7 2 3 2 3 2" xfId="43822" xr:uid="{00000000-0005-0000-0000-0000B7A70000}"/>
    <cellStyle name="Normal 83 7 2 3 2 3 3" xfId="27657" xr:uid="{00000000-0005-0000-0000-0000B8A70000}"/>
    <cellStyle name="Normal 83 7 2 3 2 4" xfId="11096" xr:uid="{00000000-0005-0000-0000-0000B9A70000}"/>
    <cellStyle name="Normal 83 7 2 3 2 4 2" xfId="38867" xr:uid="{00000000-0005-0000-0000-0000BAA70000}"/>
    <cellStyle name="Normal 83 7 2 3 2 4 3" xfId="24514" xr:uid="{00000000-0005-0000-0000-0000BBA70000}"/>
    <cellStyle name="Normal 83 7 2 3 2 5" xfId="18896" xr:uid="{00000000-0005-0000-0000-0000BCA70000}"/>
    <cellStyle name="Normal 83 7 2 3 2 5 2" xfId="36424" xr:uid="{00000000-0005-0000-0000-0000BDA70000}"/>
    <cellStyle name="Normal 83 7 2 3 2 6" xfId="10246" xr:uid="{00000000-0005-0000-0000-0000BEA70000}"/>
    <cellStyle name="Normal 83 7 2 3 2 6 2" xfId="33942" xr:uid="{00000000-0005-0000-0000-0000BFA70000}"/>
    <cellStyle name="Normal 83 7 2 3 2 7" xfId="8374" xr:uid="{00000000-0005-0000-0000-0000C0A70000}"/>
    <cellStyle name="Normal 83 7 2 3 2 7 2" xfId="30198" xr:uid="{00000000-0005-0000-0000-0000C1A70000}"/>
    <cellStyle name="Normal 83 7 2 3 2 8" xfId="6502" xr:uid="{00000000-0005-0000-0000-0000C2A70000}"/>
    <cellStyle name="Normal 83 7 2 3 2 8 2" xfId="22642" xr:uid="{00000000-0005-0000-0000-0000C3A70000}"/>
    <cellStyle name="Normal 83 7 2 3 2 9" xfId="4630" xr:uid="{00000000-0005-0000-0000-0000C4A70000}"/>
    <cellStyle name="Normal 83 7 2 3 3" xfId="2214" xr:uid="{00000000-0005-0000-0000-0000C5A70000}"/>
    <cellStyle name="Normal 83 7 2 3 3 2" xfId="15764" xr:uid="{00000000-0005-0000-0000-0000C6A70000}"/>
    <cellStyle name="Normal 83 7 2 3 3 2 2" xfId="43392" xr:uid="{00000000-0005-0000-0000-0000C7A70000}"/>
    <cellStyle name="Normal 83 7 2 3 3 2 3" xfId="31527" xr:uid="{00000000-0005-0000-0000-0000C8A70000}"/>
    <cellStyle name="Normal 83 7 2 3 3 2 4" xfId="26364" xr:uid="{00000000-0005-0000-0000-0000C9A70000}"/>
    <cellStyle name="Normal 83 7 2 3 3 3" xfId="13393" xr:uid="{00000000-0005-0000-0000-0000CAA70000}"/>
    <cellStyle name="Normal 83 7 2 3 3 3 2" xfId="41021" xr:uid="{00000000-0005-0000-0000-0000CBA70000}"/>
    <cellStyle name="Normal 83 7 2 3 3 3 3" xfId="23971" xr:uid="{00000000-0005-0000-0000-0000CCA70000}"/>
    <cellStyle name="Normal 83 7 2 3 3 4" xfId="18353" xr:uid="{00000000-0005-0000-0000-0000CDA70000}"/>
    <cellStyle name="Normal 83 7 2 3 3 4 2" xfId="37474" xr:uid="{00000000-0005-0000-0000-0000CEA70000}"/>
    <cellStyle name="Normal 83 7 2 3 3 5" xfId="9703" xr:uid="{00000000-0005-0000-0000-0000CFA70000}"/>
    <cellStyle name="Normal 83 7 2 3 3 5 2" xfId="33399" xr:uid="{00000000-0005-0000-0000-0000D0A70000}"/>
    <cellStyle name="Normal 83 7 2 3 3 6" xfId="7831" xr:uid="{00000000-0005-0000-0000-0000D1A70000}"/>
    <cellStyle name="Normal 83 7 2 3 3 6 2" xfId="29655" xr:uid="{00000000-0005-0000-0000-0000D2A70000}"/>
    <cellStyle name="Normal 83 7 2 3 3 7" xfId="5959" xr:uid="{00000000-0005-0000-0000-0000D3A70000}"/>
    <cellStyle name="Normal 83 7 2 3 3 7 2" xfId="22099" xr:uid="{00000000-0005-0000-0000-0000D4A70000}"/>
    <cellStyle name="Normal 83 7 2 3 3 8" xfId="4087" xr:uid="{00000000-0005-0000-0000-0000D5A70000}"/>
    <cellStyle name="Normal 83 7 2 3 3 9" xfId="20227" xr:uid="{00000000-0005-0000-0000-0000D6A70000}"/>
    <cellStyle name="Normal 83 7 2 3 4" xfId="12192" xr:uid="{00000000-0005-0000-0000-0000D7A70000}"/>
    <cellStyle name="Normal 83 7 2 3 4 2" xfId="39939" xr:uid="{00000000-0005-0000-0000-0000D8A70000}"/>
    <cellStyle name="Normal 83 7 2 3 4 3" xfId="30572" xr:uid="{00000000-0005-0000-0000-0000D9A70000}"/>
    <cellStyle name="Normal 83 7 2 3 4 4" xfId="25503" xr:uid="{00000000-0005-0000-0000-0000DAA70000}"/>
    <cellStyle name="Normal 83 7 2 3 5" xfId="14683" xr:uid="{00000000-0005-0000-0000-0000DBA70000}"/>
    <cellStyle name="Normal 83 7 2 3 5 2" xfId="42311" xr:uid="{00000000-0005-0000-0000-0000DCA70000}"/>
    <cellStyle name="Normal 83 7 2 3 5 3" xfId="34469" xr:uid="{00000000-0005-0000-0000-0000DDA70000}"/>
    <cellStyle name="Normal 83 7 2 3 5 4" xfId="27183" xr:uid="{00000000-0005-0000-0000-0000DEA70000}"/>
    <cellStyle name="Normal 83 7 2 3 6" xfId="16903" xr:uid="{00000000-0005-0000-0000-0000DFA70000}"/>
    <cellStyle name="Normal 83 7 2 3 6 2" xfId="44531" xr:uid="{00000000-0005-0000-0000-0000E0A70000}"/>
    <cellStyle name="Normal 83 7 2 3 6 3" xfId="23016" xr:uid="{00000000-0005-0000-0000-0000E1A70000}"/>
    <cellStyle name="Normal 83 7 2 3 7" xfId="10620" xr:uid="{00000000-0005-0000-0000-0000E2A70000}"/>
    <cellStyle name="Normal 83 7 2 3 7 2" xfId="38391" xr:uid="{00000000-0005-0000-0000-0000E3A70000}"/>
    <cellStyle name="Normal 83 7 2 3 8" xfId="17398" xr:uid="{00000000-0005-0000-0000-0000E4A70000}"/>
    <cellStyle name="Normal 83 7 2 3 8 2" xfId="35950" xr:uid="{00000000-0005-0000-0000-0000E5A70000}"/>
    <cellStyle name="Normal 83 7 2 3 9" xfId="8748" xr:uid="{00000000-0005-0000-0000-0000E6A70000}"/>
    <cellStyle name="Normal 83 7 2 3 9 2" xfId="32444" xr:uid="{00000000-0005-0000-0000-0000E7A70000}"/>
    <cellStyle name="Normal 83 7 2 4" xfId="1892" xr:uid="{00000000-0005-0000-0000-0000E8A70000}"/>
    <cellStyle name="Normal 83 7 2 4 10" xfId="3765" xr:uid="{00000000-0005-0000-0000-0000E9A70000}"/>
    <cellStyle name="Normal 83 7 2 4 11" xfId="19905" xr:uid="{00000000-0005-0000-0000-0000EAA70000}"/>
    <cellStyle name="Normal 83 7 2 4 2" xfId="13375" xr:uid="{00000000-0005-0000-0000-0000EBA70000}"/>
    <cellStyle name="Normal 83 7 2 4 2 2" xfId="15746" xr:uid="{00000000-0005-0000-0000-0000ECA70000}"/>
    <cellStyle name="Normal 83 7 2 4 2 2 2" xfId="43374" xr:uid="{00000000-0005-0000-0000-0000EDA70000}"/>
    <cellStyle name="Normal 83 7 2 4 2 3" xfId="41003" xr:uid="{00000000-0005-0000-0000-0000EEA70000}"/>
    <cellStyle name="Normal 83 7 2 4 2 4" xfId="37152" xr:uid="{00000000-0005-0000-0000-0000EFA70000}"/>
    <cellStyle name="Normal 83 7 2 4 2 5" xfId="31205" xr:uid="{00000000-0005-0000-0000-0000F0A70000}"/>
    <cellStyle name="Normal 83 7 2 4 2 6" xfId="25485" xr:uid="{00000000-0005-0000-0000-0000F1A70000}"/>
    <cellStyle name="Normal 83 7 2 4 3" xfId="12039" xr:uid="{00000000-0005-0000-0000-0000F2A70000}"/>
    <cellStyle name="Normal 83 7 2 4 3 2" xfId="39786" xr:uid="{00000000-0005-0000-0000-0000F3A70000}"/>
    <cellStyle name="Normal 83 7 2 4 3 3" xfId="34316" xr:uid="{00000000-0005-0000-0000-0000F4A70000}"/>
    <cellStyle name="Normal 83 7 2 4 3 4" xfId="27160" xr:uid="{00000000-0005-0000-0000-0000F5A70000}"/>
    <cellStyle name="Normal 83 7 2 4 4" xfId="14530" xr:uid="{00000000-0005-0000-0000-0000F6A70000}"/>
    <cellStyle name="Normal 83 7 2 4 4 2" xfId="42158" xr:uid="{00000000-0005-0000-0000-0000F7A70000}"/>
    <cellStyle name="Normal 83 7 2 4 4 3" xfId="23649" xr:uid="{00000000-0005-0000-0000-0000F8A70000}"/>
    <cellStyle name="Normal 83 7 2 4 5" xfId="11419" xr:uid="{00000000-0005-0000-0000-0000F9A70000}"/>
    <cellStyle name="Normal 83 7 2 4 5 2" xfId="39190" xr:uid="{00000000-0005-0000-0000-0000FAA70000}"/>
    <cellStyle name="Normal 83 7 2 4 6" xfId="18031" xr:uid="{00000000-0005-0000-0000-0000FBA70000}"/>
    <cellStyle name="Normal 83 7 2 4 6 2" xfId="35927" xr:uid="{00000000-0005-0000-0000-0000FCA70000}"/>
    <cellStyle name="Normal 83 7 2 4 7" xfId="9381" xr:uid="{00000000-0005-0000-0000-0000FDA70000}"/>
    <cellStyle name="Normal 83 7 2 4 7 2" xfId="33077" xr:uid="{00000000-0005-0000-0000-0000FEA70000}"/>
    <cellStyle name="Normal 83 7 2 4 8" xfId="7509" xr:uid="{00000000-0005-0000-0000-0000FFA70000}"/>
    <cellStyle name="Normal 83 7 2 4 8 2" xfId="29333" xr:uid="{00000000-0005-0000-0000-000000A80000}"/>
    <cellStyle name="Normal 83 7 2 4 9" xfId="5637" xr:uid="{00000000-0005-0000-0000-000001A80000}"/>
    <cellStyle name="Normal 83 7 2 4 9 2" xfId="21777" xr:uid="{00000000-0005-0000-0000-000002A80000}"/>
    <cellStyle name="Normal 83 7 2 5" xfId="2436" xr:uid="{00000000-0005-0000-0000-000003A80000}"/>
    <cellStyle name="Normal 83 7 2 5 10" xfId="20448" xr:uid="{00000000-0005-0000-0000-000004A80000}"/>
    <cellStyle name="Normal 83 7 2 5 2" xfId="13523" xr:uid="{00000000-0005-0000-0000-000005A80000}"/>
    <cellStyle name="Normal 83 7 2 5 2 2" xfId="41151" xr:uid="{00000000-0005-0000-0000-000006A80000}"/>
    <cellStyle name="Normal 83 7 2 5 2 3" xfId="37695" xr:uid="{00000000-0005-0000-0000-000007A80000}"/>
    <cellStyle name="Normal 83 7 2 5 2 4" xfId="31748" xr:uid="{00000000-0005-0000-0000-000008A80000}"/>
    <cellStyle name="Normal 83 7 2 5 2 5" xfId="25633" xr:uid="{00000000-0005-0000-0000-000009A80000}"/>
    <cellStyle name="Normal 83 7 2 5 3" xfId="15894" xr:uid="{00000000-0005-0000-0000-00000AA80000}"/>
    <cellStyle name="Normal 83 7 2 5 3 2" xfId="43522" xr:uid="{00000000-0005-0000-0000-00000BA80000}"/>
    <cellStyle name="Normal 83 7 2 5 3 3" xfId="27335" xr:uid="{00000000-0005-0000-0000-00000CA80000}"/>
    <cellStyle name="Normal 83 7 2 5 4" xfId="10943" xr:uid="{00000000-0005-0000-0000-00000DA80000}"/>
    <cellStyle name="Normal 83 7 2 5 4 2" xfId="38714" xr:uid="{00000000-0005-0000-0000-00000EA80000}"/>
    <cellStyle name="Normal 83 7 2 5 4 3" xfId="24192" xr:uid="{00000000-0005-0000-0000-00000FA80000}"/>
    <cellStyle name="Normal 83 7 2 5 5" xfId="18574" xr:uid="{00000000-0005-0000-0000-000010A80000}"/>
    <cellStyle name="Normal 83 7 2 5 5 2" xfId="36102" xr:uid="{00000000-0005-0000-0000-000011A80000}"/>
    <cellStyle name="Normal 83 7 2 5 6" xfId="9924" xr:uid="{00000000-0005-0000-0000-000012A80000}"/>
    <cellStyle name="Normal 83 7 2 5 6 2" xfId="33620" xr:uid="{00000000-0005-0000-0000-000013A80000}"/>
    <cellStyle name="Normal 83 7 2 5 7" xfId="8052" xr:uid="{00000000-0005-0000-0000-000014A80000}"/>
    <cellStyle name="Normal 83 7 2 5 7 2" xfId="29876" xr:uid="{00000000-0005-0000-0000-000015A80000}"/>
    <cellStyle name="Normal 83 7 2 5 8" xfId="6180" xr:uid="{00000000-0005-0000-0000-000016A80000}"/>
    <cellStyle name="Normal 83 7 2 5 8 2" xfId="22320" xr:uid="{00000000-0005-0000-0000-000017A80000}"/>
    <cellStyle name="Normal 83 7 2 5 9" xfId="4308" xr:uid="{00000000-0005-0000-0000-000018A80000}"/>
    <cellStyle name="Normal 83 7 2 6" xfId="1735" xr:uid="{00000000-0005-0000-0000-000019A80000}"/>
    <cellStyle name="Normal 83 7 2 6 2" xfId="15006" xr:uid="{00000000-0005-0000-0000-00001AA80000}"/>
    <cellStyle name="Normal 83 7 2 6 2 2" xfId="42634" xr:uid="{00000000-0005-0000-0000-00001BA80000}"/>
    <cellStyle name="Normal 83 7 2 6 2 3" xfId="31048" xr:uid="{00000000-0005-0000-0000-00001CA80000}"/>
    <cellStyle name="Normal 83 7 2 6 2 4" xfId="24603" xr:uid="{00000000-0005-0000-0000-00001DA80000}"/>
    <cellStyle name="Normal 83 7 2 6 3" xfId="12515" xr:uid="{00000000-0005-0000-0000-00001EA80000}"/>
    <cellStyle name="Normal 83 7 2 6 3 2" xfId="40262" xr:uid="{00000000-0005-0000-0000-00001FA80000}"/>
    <cellStyle name="Normal 83 7 2 6 3 3" xfId="28185" xr:uid="{00000000-0005-0000-0000-000020A80000}"/>
    <cellStyle name="Normal 83 7 2 6 4" xfId="17874" xr:uid="{00000000-0005-0000-0000-000021A80000}"/>
    <cellStyle name="Normal 83 7 2 6 4 2" xfId="35299" xr:uid="{00000000-0005-0000-0000-000022A80000}"/>
    <cellStyle name="Normal 83 7 2 6 4 3" xfId="23492" xr:uid="{00000000-0005-0000-0000-000023A80000}"/>
    <cellStyle name="Normal 83 7 2 6 5" xfId="9224" xr:uid="{00000000-0005-0000-0000-000024A80000}"/>
    <cellStyle name="Normal 83 7 2 6 5 2" xfId="32920" xr:uid="{00000000-0005-0000-0000-000025A80000}"/>
    <cellStyle name="Normal 83 7 2 6 6" xfId="7352" xr:uid="{00000000-0005-0000-0000-000026A80000}"/>
    <cellStyle name="Normal 83 7 2 6 6 2" xfId="29176" xr:uid="{00000000-0005-0000-0000-000027A80000}"/>
    <cellStyle name="Normal 83 7 2 6 7" xfId="5480" xr:uid="{00000000-0005-0000-0000-000028A80000}"/>
    <cellStyle name="Normal 83 7 2 6 7 2" xfId="21620" xr:uid="{00000000-0005-0000-0000-000029A80000}"/>
    <cellStyle name="Normal 83 7 2 6 8" xfId="3608" xr:uid="{00000000-0005-0000-0000-00002AA80000}"/>
    <cellStyle name="Normal 83 7 2 6 9" xfId="19748" xr:uid="{00000000-0005-0000-0000-00002BA80000}"/>
    <cellStyle name="Normal 83 7 2 7" xfId="1582" xr:uid="{00000000-0005-0000-0000-00002CA80000}"/>
    <cellStyle name="Normal 83 7 2 7 2" xfId="11886" xr:uid="{00000000-0005-0000-0000-00002DA80000}"/>
    <cellStyle name="Normal 83 7 2 7 2 2" xfId="30895" xr:uid="{00000000-0005-0000-0000-00002EA80000}"/>
    <cellStyle name="Normal 83 7 2 7 2 3" xfId="28193" xr:uid="{00000000-0005-0000-0000-00002FA80000}"/>
    <cellStyle name="Normal 83 7 2 7 3" xfId="17721" xr:uid="{00000000-0005-0000-0000-000030A80000}"/>
    <cellStyle name="Normal 83 7 2 7 3 2" xfId="36995" xr:uid="{00000000-0005-0000-0000-000031A80000}"/>
    <cellStyle name="Normal 83 7 2 7 3 3" xfId="23339" xr:uid="{00000000-0005-0000-0000-000032A80000}"/>
    <cellStyle name="Normal 83 7 2 7 4" xfId="9071" xr:uid="{00000000-0005-0000-0000-000033A80000}"/>
    <cellStyle name="Normal 83 7 2 7 4 2" xfId="32767" xr:uid="{00000000-0005-0000-0000-000034A80000}"/>
    <cellStyle name="Normal 83 7 2 7 5" xfId="7199" xr:uid="{00000000-0005-0000-0000-000035A80000}"/>
    <cellStyle name="Normal 83 7 2 7 5 2" xfId="29023" xr:uid="{00000000-0005-0000-0000-000036A80000}"/>
    <cellStyle name="Normal 83 7 2 7 6" xfId="5327" xr:uid="{00000000-0005-0000-0000-000037A80000}"/>
    <cellStyle name="Normal 83 7 2 7 6 2" xfId="21467" xr:uid="{00000000-0005-0000-0000-000038A80000}"/>
    <cellStyle name="Normal 83 7 2 7 7" xfId="3455" xr:uid="{00000000-0005-0000-0000-000039A80000}"/>
    <cellStyle name="Normal 83 7 2 7 8" xfId="19595" xr:uid="{00000000-0005-0000-0000-00003AA80000}"/>
    <cellStyle name="Normal 83 7 2 8" xfId="14377" xr:uid="{00000000-0005-0000-0000-00003BA80000}"/>
    <cellStyle name="Normal 83 7 2 8 2" xfId="42005" xr:uid="{00000000-0005-0000-0000-00003CA80000}"/>
    <cellStyle name="Normal 83 7 2 8 3" xfId="30419" xr:uid="{00000000-0005-0000-0000-00003DA80000}"/>
    <cellStyle name="Normal 83 7 2 8 4" xfId="24745" xr:uid="{00000000-0005-0000-0000-00003EA80000}"/>
    <cellStyle name="Normal 83 7 2 9" xfId="16750" xr:uid="{00000000-0005-0000-0000-00003FA80000}"/>
    <cellStyle name="Normal 83 7 2 9 2" xfId="44378" xr:uid="{00000000-0005-0000-0000-000040A80000}"/>
    <cellStyle name="Normal 83 7 2 9 3" xfId="34163" xr:uid="{00000000-0005-0000-0000-000041A80000}"/>
    <cellStyle name="Normal 83 7 2 9 4" xfId="26531" xr:uid="{00000000-0005-0000-0000-000042A80000}"/>
    <cellStyle name="Normal 83 7 3" xfId="1054" xr:uid="{00000000-0005-0000-0000-000043A80000}"/>
    <cellStyle name="Normal 83 7 3 10" xfId="10416" xr:uid="{00000000-0005-0000-0000-000044A80000}"/>
    <cellStyle name="Normal 83 7 3 10 2" xfId="38187" xr:uid="{00000000-0005-0000-0000-000045A80000}"/>
    <cellStyle name="Normal 83 7 3 10 3" xfId="22812" xr:uid="{00000000-0005-0000-0000-000046A80000}"/>
    <cellStyle name="Normal 83 7 3 11" xfId="17194" xr:uid="{00000000-0005-0000-0000-000047A80000}"/>
    <cellStyle name="Normal 83 7 3 11 2" xfId="35095" xr:uid="{00000000-0005-0000-0000-000048A80000}"/>
    <cellStyle name="Normal 83 7 3 12" xfId="8544" xr:uid="{00000000-0005-0000-0000-000049A80000}"/>
    <cellStyle name="Normal 83 7 3 12 2" xfId="32240" xr:uid="{00000000-0005-0000-0000-00004AA80000}"/>
    <cellStyle name="Normal 83 7 3 13" xfId="6672" xr:uid="{00000000-0005-0000-0000-00004BA80000}"/>
    <cellStyle name="Normal 83 7 3 13 2" xfId="28496" xr:uid="{00000000-0005-0000-0000-00004CA80000}"/>
    <cellStyle name="Normal 83 7 3 14" xfId="4800" xr:uid="{00000000-0005-0000-0000-00004DA80000}"/>
    <cellStyle name="Normal 83 7 3 14 2" xfId="20940" xr:uid="{00000000-0005-0000-0000-00004EA80000}"/>
    <cellStyle name="Normal 83 7 3 15" xfId="2928" xr:uid="{00000000-0005-0000-0000-00004FA80000}"/>
    <cellStyle name="Normal 83 7 3 16" xfId="19068" xr:uid="{00000000-0005-0000-0000-000050A80000}"/>
    <cellStyle name="Normal 83 7 3 2" xfId="1378" xr:uid="{00000000-0005-0000-0000-000051A80000}"/>
    <cellStyle name="Normal 83 7 3 2 10" xfId="6995" xr:uid="{00000000-0005-0000-0000-000052A80000}"/>
    <cellStyle name="Normal 83 7 3 2 10 2" xfId="28819" xr:uid="{00000000-0005-0000-0000-000053A80000}"/>
    <cellStyle name="Normal 83 7 3 2 11" xfId="5123" xr:uid="{00000000-0005-0000-0000-000054A80000}"/>
    <cellStyle name="Normal 83 7 3 2 11 2" xfId="21263" xr:uid="{00000000-0005-0000-0000-000055A80000}"/>
    <cellStyle name="Normal 83 7 3 2 12" xfId="3251" xr:uid="{00000000-0005-0000-0000-000056A80000}"/>
    <cellStyle name="Normal 83 7 3 2 13" xfId="19391" xr:uid="{00000000-0005-0000-0000-000057A80000}"/>
    <cellStyle name="Normal 83 7 3 2 2" xfId="2554" xr:uid="{00000000-0005-0000-0000-000058A80000}"/>
    <cellStyle name="Normal 83 7 3 2 2 10" xfId="20566" xr:uid="{00000000-0005-0000-0000-000059A80000}"/>
    <cellStyle name="Normal 83 7 3 2 2 2" xfId="13627" xr:uid="{00000000-0005-0000-0000-00005AA80000}"/>
    <cellStyle name="Normal 83 7 3 2 2 2 2" xfId="41255" xr:uid="{00000000-0005-0000-0000-00005BA80000}"/>
    <cellStyle name="Normal 83 7 3 2 2 2 3" xfId="37813" xr:uid="{00000000-0005-0000-0000-00005CA80000}"/>
    <cellStyle name="Normal 83 7 3 2 2 2 4" xfId="31866" xr:uid="{00000000-0005-0000-0000-00005DA80000}"/>
    <cellStyle name="Normal 83 7 3 2 2 2 5" xfId="25737" xr:uid="{00000000-0005-0000-0000-00005EA80000}"/>
    <cellStyle name="Normal 83 7 3 2 2 3" xfId="15998" xr:uid="{00000000-0005-0000-0000-00005FA80000}"/>
    <cellStyle name="Normal 83 7 3 2 2 3 2" xfId="43626" xr:uid="{00000000-0005-0000-0000-000060A80000}"/>
    <cellStyle name="Normal 83 7 3 2 2 3 3" xfId="27453" xr:uid="{00000000-0005-0000-0000-000061A80000}"/>
    <cellStyle name="Normal 83 7 3 2 2 4" xfId="11215" xr:uid="{00000000-0005-0000-0000-000062A80000}"/>
    <cellStyle name="Normal 83 7 3 2 2 4 2" xfId="38986" xr:uid="{00000000-0005-0000-0000-000063A80000}"/>
    <cellStyle name="Normal 83 7 3 2 2 4 3" xfId="24310" xr:uid="{00000000-0005-0000-0000-000064A80000}"/>
    <cellStyle name="Normal 83 7 3 2 2 5" xfId="18692" xr:uid="{00000000-0005-0000-0000-000065A80000}"/>
    <cellStyle name="Normal 83 7 3 2 2 5 2" xfId="36220" xr:uid="{00000000-0005-0000-0000-000066A80000}"/>
    <cellStyle name="Normal 83 7 3 2 2 6" xfId="10042" xr:uid="{00000000-0005-0000-0000-000067A80000}"/>
    <cellStyle name="Normal 83 7 3 2 2 6 2" xfId="33738" xr:uid="{00000000-0005-0000-0000-000068A80000}"/>
    <cellStyle name="Normal 83 7 3 2 2 7" xfId="8170" xr:uid="{00000000-0005-0000-0000-000069A80000}"/>
    <cellStyle name="Normal 83 7 3 2 2 7 2" xfId="29994" xr:uid="{00000000-0005-0000-0000-00006AA80000}"/>
    <cellStyle name="Normal 83 7 3 2 2 8" xfId="6298" xr:uid="{00000000-0005-0000-0000-00006BA80000}"/>
    <cellStyle name="Normal 83 7 3 2 2 8 2" xfId="22438" xr:uid="{00000000-0005-0000-0000-00006CA80000}"/>
    <cellStyle name="Normal 83 7 3 2 2 9" xfId="4426" xr:uid="{00000000-0005-0000-0000-00006DA80000}"/>
    <cellStyle name="Normal 83 7 3 2 3" xfId="2010" xr:uid="{00000000-0005-0000-0000-00006EA80000}"/>
    <cellStyle name="Normal 83 7 3 2 3 2" xfId="15582" xr:uid="{00000000-0005-0000-0000-00006FA80000}"/>
    <cellStyle name="Normal 83 7 3 2 3 2 2" xfId="43210" xr:uid="{00000000-0005-0000-0000-000070A80000}"/>
    <cellStyle name="Normal 83 7 3 2 3 2 3" xfId="31323" xr:uid="{00000000-0005-0000-0000-000071A80000}"/>
    <cellStyle name="Normal 83 7 3 2 3 2 4" xfId="28245" xr:uid="{00000000-0005-0000-0000-000072A80000}"/>
    <cellStyle name="Normal 83 7 3 2 3 3" xfId="13194" xr:uid="{00000000-0005-0000-0000-000073A80000}"/>
    <cellStyle name="Normal 83 7 3 2 3 3 2" xfId="40838" xr:uid="{00000000-0005-0000-0000-000074A80000}"/>
    <cellStyle name="Normal 83 7 3 2 3 3 3" xfId="23767" xr:uid="{00000000-0005-0000-0000-000075A80000}"/>
    <cellStyle name="Normal 83 7 3 2 3 4" xfId="18149" xr:uid="{00000000-0005-0000-0000-000076A80000}"/>
    <cellStyle name="Normal 83 7 3 2 3 4 2" xfId="37270" xr:uid="{00000000-0005-0000-0000-000077A80000}"/>
    <cellStyle name="Normal 83 7 3 2 3 5" xfId="9499" xr:uid="{00000000-0005-0000-0000-000078A80000}"/>
    <cellStyle name="Normal 83 7 3 2 3 5 2" xfId="33195" xr:uid="{00000000-0005-0000-0000-000079A80000}"/>
    <cellStyle name="Normal 83 7 3 2 3 6" xfId="7627" xr:uid="{00000000-0005-0000-0000-00007AA80000}"/>
    <cellStyle name="Normal 83 7 3 2 3 6 2" xfId="29451" xr:uid="{00000000-0005-0000-0000-00007BA80000}"/>
    <cellStyle name="Normal 83 7 3 2 3 7" xfId="5755" xr:uid="{00000000-0005-0000-0000-00007CA80000}"/>
    <cellStyle name="Normal 83 7 3 2 3 7 2" xfId="21895" xr:uid="{00000000-0005-0000-0000-00007DA80000}"/>
    <cellStyle name="Normal 83 7 3 2 3 8" xfId="3883" xr:uid="{00000000-0005-0000-0000-00007EA80000}"/>
    <cellStyle name="Normal 83 7 3 2 3 9" xfId="20023" xr:uid="{00000000-0005-0000-0000-00007FA80000}"/>
    <cellStyle name="Normal 83 7 3 2 4" xfId="12311" xr:uid="{00000000-0005-0000-0000-000080A80000}"/>
    <cellStyle name="Normal 83 7 3 2 4 2" xfId="40058" xr:uid="{00000000-0005-0000-0000-000081A80000}"/>
    <cellStyle name="Normal 83 7 3 2 4 3" xfId="30691" xr:uid="{00000000-0005-0000-0000-000082A80000}"/>
    <cellStyle name="Normal 83 7 3 2 4 4" xfId="25321" xr:uid="{00000000-0005-0000-0000-000083A80000}"/>
    <cellStyle name="Normal 83 7 3 2 5" xfId="14802" xr:uid="{00000000-0005-0000-0000-000084A80000}"/>
    <cellStyle name="Normal 83 7 3 2 5 2" xfId="42430" xr:uid="{00000000-0005-0000-0000-000085A80000}"/>
    <cellStyle name="Normal 83 7 3 2 5 3" xfId="34588" xr:uid="{00000000-0005-0000-0000-000086A80000}"/>
    <cellStyle name="Normal 83 7 3 2 5 4" xfId="26640" xr:uid="{00000000-0005-0000-0000-000087A80000}"/>
    <cellStyle name="Normal 83 7 3 2 6" xfId="17022" xr:uid="{00000000-0005-0000-0000-000088A80000}"/>
    <cellStyle name="Normal 83 7 3 2 6 2" xfId="44650" xr:uid="{00000000-0005-0000-0000-000089A80000}"/>
    <cellStyle name="Normal 83 7 3 2 6 3" xfId="23135" xr:uid="{00000000-0005-0000-0000-00008AA80000}"/>
    <cellStyle name="Normal 83 7 3 2 7" xfId="10739" xr:uid="{00000000-0005-0000-0000-00008BA80000}"/>
    <cellStyle name="Normal 83 7 3 2 7 2" xfId="38510" xr:uid="{00000000-0005-0000-0000-00008CA80000}"/>
    <cellStyle name="Normal 83 7 3 2 8" xfId="17517" xr:uid="{00000000-0005-0000-0000-00008DA80000}"/>
    <cellStyle name="Normal 83 7 3 2 8 2" xfId="35408" xr:uid="{00000000-0005-0000-0000-00008EA80000}"/>
    <cellStyle name="Normal 83 7 3 2 9" xfId="8867" xr:uid="{00000000-0005-0000-0000-00008FA80000}"/>
    <cellStyle name="Normal 83 7 3 2 9 2" xfId="32563" xr:uid="{00000000-0005-0000-0000-000090A80000}"/>
    <cellStyle name="Normal 83 7 3 3" xfId="1208" xr:uid="{00000000-0005-0000-0000-000091A80000}"/>
    <cellStyle name="Normal 83 7 3 3 10" xfId="6825" xr:uid="{00000000-0005-0000-0000-000092A80000}"/>
    <cellStyle name="Normal 83 7 3 3 10 2" xfId="28649" xr:uid="{00000000-0005-0000-0000-000093A80000}"/>
    <cellStyle name="Normal 83 7 3 3 11" xfId="4953" xr:uid="{00000000-0005-0000-0000-000094A80000}"/>
    <cellStyle name="Normal 83 7 3 3 11 2" xfId="21093" xr:uid="{00000000-0005-0000-0000-000095A80000}"/>
    <cellStyle name="Normal 83 7 3 3 12" xfId="3081" xr:uid="{00000000-0005-0000-0000-000096A80000}"/>
    <cellStyle name="Normal 83 7 3 3 13" xfId="19221" xr:uid="{00000000-0005-0000-0000-000097A80000}"/>
    <cellStyle name="Normal 83 7 3 3 2" xfId="2707" xr:uid="{00000000-0005-0000-0000-000098A80000}"/>
    <cellStyle name="Normal 83 7 3 3 2 10" xfId="20719" xr:uid="{00000000-0005-0000-0000-000099A80000}"/>
    <cellStyle name="Normal 83 7 3 3 2 2" xfId="13772" xr:uid="{00000000-0005-0000-0000-00009AA80000}"/>
    <cellStyle name="Normal 83 7 3 3 2 2 2" xfId="41400" xr:uid="{00000000-0005-0000-0000-00009BA80000}"/>
    <cellStyle name="Normal 83 7 3 3 2 2 3" xfId="37966" xr:uid="{00000000-0005-0000-0000-00009CA80000}"/>
    <cellStyle name="Normal 83 7 3 3 2 2 4" xfId="32019" xr:uid="{00000000-0005-0000-0000-00009DA80000}"/>
    <cellStyle name="Normal 83 7 3 3 2 2 5" xfId="25882" xr:uid="{00000000-0005-0000-0000-00009EA80000}"/>
    <cellStyle name="Normal 83 7 3 3 2 3" xfId="16143" xr:uid="{00000000-0005-0000-0000-00009FA80000}"/>
    <cellStyle name="Normal 83 7 3 3 2 3 2" xfId="43771" xr:uid="{00000000-0005-0000-0000-0000A0A80000}"/>
    <cellStyle name="Normal 83 7 3 3 2 3 3" xfId="27606" xr:uid="{00000000-0005-0000-0000-0000A1A80000}"/>
    <cellStyle name="Normal 83 7 3 3 2 4" xfId="11045" xr:uid="{00000000-0005-0000-0000-0000A2A80000}"/>
    <cellStyle name="Normal 83 7 3 3 2 4 2" xfId="38816" xr:uid="{00000000-0005-0000-0000-0000A3A80000}"/>
    <cellStyle name="Normal 83 7 3 3 2 4 3" xfId="24463" xr:uid="{00000000-0005-0000-0000-0000A4A80000}"/>
    <cellStyle name="Normal 83 7 3 3 2 5" xfId="18845" xr:uid="{00000000-0005-0000-0000-0000A5A80000}"/>
    <cellStyle name="Normal 83 7 3 3 2 5 2" xfId="36373" xr:uid="{00000000-0005-0000-0000-0000A6A80000}"/>
    <cellStyle name="Normal 83 7 3 3 2 6" xfId="10195" xr:uid="{00000000-0005-0000-0000-0000A7A80000}"/>
    <cellStyle name="Normal 83 7 3 3 2 6 2" xfId="33891" xr:uid="{00000000-0005-0000-0000-0000A8A80000}"/>
    <cellStyle name="Normal 83 7 3 3 2 7" xfId="8323" xr:uid="{00000000-0005-0000-0000-0000A9A80000}"/>
    <cellStyle name="Normal 83 7 3 3 2 7 2" xfId="30147" xr:uid="{00000000-0005-0000-0000-0000AAA80000}"/>
    <cellStyle name="Normal 83 7 3 3 2 8" xfId="6451" xr:uid="{00000000-0005-0000-0000-0000ABA80000}"/>
    <cellStyle name="Normal 83 7 3 3 2 8 2" xfId="22591" xr:uid="{00000000-0005-0000-0000-0000ACA80000}"/>
    <cellStyle name="Normal 83 7 3 3 2 9" xfId="4579" xr:uid="{00000000-0005-0000-0000-0000ADA80000}"/>
    <cellStyle name="Normal 83 7 3 3 3" xfId="2163" xr:uid="{00000000-0005-0000-0000-0000AEA80000}"/>
    <cellStyle name="Normal 83 7 3 3 3 2" xfId="15750" xr:uid="{00000000-0005-0000-0000-0000AFA80000}"/>
    <cellStyle name="Normal 83 7 3 3 3 2 2" xfId="43378" xr:uid="{00000000-0005-0000-0000-0000B0A80000}"/>
    <cellStyle name="Normal 83 7 3 3 3 2 3" xfId="31476" xr:uid="{00000000-0005-0000-0000-0000B1A80000}"/>
    <cellStyle name="Normal 83 7 3 3 3 2 4" xfId="28235" xr:uid="{00000000-0005-0000-0000-0000B2A80000}"/>
    <cellStyle name="Normal 83 7 3 3 3 3" xfId="13379" xr:uid="{00000000-0005-0000-0000-0000B3A80000}"/>
    <cellStyle name="Normal 83 7 3 3 3 3 2" xfId="41007" xr:uid="{00000000-0005-0000-0000-0000B4A80000}"/>
    <cellStyle name="Normal 83 7 3 3 3 3 3" xfId="23920" xr:uid="{00000000-0005-0000-0000-0000B5A80000}"/>
    <cellStyle name="Normal 83 7 3 3 3 4" xfId="18302" xr:uid="{00000000-0005-0000-0000-0000B6A80000}"/>
    <cellStyle name="Normal 83 7 3 3 3 4 2" xfId="37423" xr:uid="{00000000-0005-0000-0000-0000B7A80000}"/>
    <cellStyle name="Normal 83 7 3 3 3 5" xfId="9652" xr:uid="{00000000-0005-0000-0000-0000B8A80000}"/>
    <cellStyle name="Normal 83 7 3 3 3 5 2" xfId="33348" xr:uid="{00000000-0005-0000-0000-0000B9A80000}"/>
    <cellStyle name="Normal 83 7 3 3 3 6" xfId="7780" xr:uid="{00000000-0005-0000-0000-0000BAA80000}"/>
    <cellStyle name="Normal 83 7 3 3 3 6 2" xfId="29604" xr:uid="{00000000-0005-0000-0000-0000BBA80000}"/>
    <cellStyle name="Normal 83 7 3 3 3 7" xfId="5908" xr:uid="{00000000-0005-0000-0000-0000BCA80000}"/>
    <cellStyle name="Normal 83 7 3 3 3 7 2" xfId="22048" xr:uid="{00000000-0005-0000-0000-0000BDA80000}"/>
    <cellStyle name="Normal 83 7 3 3 3 8" xfId="4036" xr:uid="{00000000-0005-0000-0000-0000BEA80000}"/>
    <cellStyle name="Normal 83 7 3 3 3 9" xfId="20176" xr:uid="{00000000-0005-0000-0000-0000BFA80000}"/>
    <cellStyle name="Normal 83 7 3 3 4" xfId="12141" xr:uid="{00000000-0005-0000-0000-0000C0A80000}"/>
    <cellStyle name="Normal 83 7 3 3 4 2" xfId="39888" xr:uid="{00000000-0005-0000-0000-0000C1A80000}"/>
    <cellStyle name="Normal 83 7 3 3 4 3" xfId="30521" xr:uid="{00000000-0005-0000-0000-0000C2A80000}"/>
    <cellStyle name="Normal 83 7 3 3 4 4" xfId="25489" xr:uid="{00000000-0005-0000-0000-0000C3A80000}"/>
    <cellStyle name="Normal 83 7 3 3 5" xfId="14632" xr:uid="{00000000-0005-0000-0000-0000C4A80000}"/>
    <cellStyle name="Normal 83 7 3 3 5 2" xfId="42260" xr:uid="{00000000-0005-0000-0000-0000C5A80000}"/>
    <cellStyle name="Normal 83 7 3 3 5 3" xfId="34418" xr:uid="{00000000-0005-0000-0000-0000C6A80000}"/>
    <cellStyle name="Normal 83 7 3 3 5 4" xfId="27164" xr:uid="{00000000-0005-0000-0000-0000C7A80000}"/>
    <cellStyle name="Normal 83 7 3 3 6" xfId="16852" xr:uid="{00000000-0005-0000-0000-0000C8A80000}"/>
    <cellStyle name="Normal 83 7 3 3 6 2" xfId="44480" xr:uid="{00000000-0005-0000-0000-0000C9A80000}"/>
    <cellStyle name="Normal 83 7 3 3 6 3" xfId="22965" xr:uid="{00000000-0005-0000-0000-0000CAA80000}"/>
    <cellStyle name="Normal 83 7 3 3 7" xfId="10569" xr:uid="{00000000-0005-0000-0000-0000CBA80000}"/>
    <cellStyle name="Normal 83 7 3 3 7 2" xfId="38340" xr:uid="{00000000-0005-0000-0000-0000CCA80000}"/>
    <cellStyle name="Normal 83 7 3 3 8" xfId="17347" xr:uid="{00000000-0005-0000-0000-0000CDA80000}"/>
    <cellStyle name="Normal 83 7 3 3 8 2" xfId="35931" xr:uid="{00000000-0005-0000-0000-0000CEA80000}"/>
    <cellStyle name="Normal 83 7 3 3 9" xfId="8697" xr:uid="{00000000-0005-0000-0000-0000CFA80000}"/>
    <cellStyle name="Normal 83 7 3 3 9 2" xfId="32393" xr:uid="{00000000-0005-0000-0000-0000D0A80000}"/>
    <cellStyle name="Normal 83 7 3 4" xfId="1841" xr:uid="{00000000-0005-0000-0000-0000D1A80000}"/>
    <cellStyle name="Normal 83 7 3 4 10" xfId="3714" xr:uid="{00000000-0005-0000-0000-0000D2A80000}"/>
    <cellStyle name="Normal 83 7 3 4 11" xfId="19854" xr:uid="{00000000-0005-0000-0000-0000D3A80000}"/>
    <cellStyle name="Normal 83 7 3 4 2" xfId="13322" xr:uid="{00000000-0005-0000-0000-0000D4A80000}"/>
    <cellStyle name="Normal 83 7 3 4 2 2" xfId="15693" xr:uid="{00000000-0005-0000-0000-0000D5A80000}"/>
    <cellStyle name="Normal 83 7 3 4 2 2 2" xfId="43321" xr:uid="{00000000-0005-0000-0000-0000D6A80000}"/>
    <cellStyle name="Normal 83 7 3 4 2 3" xfId="40950" xr:uid="{00000000-0005-0000-0000-0000D7A80000}"/>
    <cellStyle name="Normal 83 7 3 4 2 4" xfId="37101" xr:uid="{00000000-0005-0000-0000-0000D8A80000}"/>
    <cellStyle name="Normal 83 7 3 4 2 5" xfId="31154" xr:uid="{00000000-0005-0000-0000-0000D9A80000}"/>
    <cellStyle name="Normal 83 7 3 4 2 6" xfId="25432" xr:uid="{00000000-0005-0000-0000-0000DAA80000}"/>
    <cellStyle name="Normal 83 7 3 4 3" xfId="11988" xr:uid="{00000000-0005-0000-0000-0000DBA80000}"/>
    <cellStyle name="Normal 83 7 3 4 3 2" xfId="39735" xr:uid="{00000000-0005-0000-0000-0000DCA80000}"/>
    <cellStyle name="Normal 83 7 3 4 3 3" xfId="34265" xr:uid="{00000000-0005-0000-0000-0000DDA80000}"/>
    <cellStyle name="Normal 83 7 3 4 3 4" xfId="27099" xr:uid="{00000000-0005-0000-0000-0000DEA80000}"/>
    <cellStyle name="Normal 83 7 3 4 4" xfId="14479" xr:uid="{00000000-0005-0000-0000-0000DFA80000}"/>
    <cellStyle name="Normal 83 7 3 4 4 2" xfId="42107" xr:uid="{00000000-0005-0000-0000-0000E0A80000}"/>
    <cellStyle name="Normal 83 7 3 4 4 3" xfId="23598" xr:uid="{00000000-0005-0000-0000-0000E1A80000}"/>
    <cellStyle name="Normal 83 7 3 4 5" xfId="11368" xr:uid="{00000000-0005-0000-0000-0000E2A80000}"/>
    <cellStyle name="Normal 83 7 3 4 5 2" xfId="39139" xr:uid="{00000000-0005-0000-0000-0000E3A80000}"/>
    <cellStyle name="Normal 83 7 3 4 6" xfId="17980" xr:uid="{00000000-0005-0000-0000-0000E4A80000}"/>
    <cellStyle name="Normal 83 7 3 4 6 2" xfId="35866" xr:uid="{00000000-0005-0000-0000-0000E5A80000}"/>
    <cellStyle name="Normal 83 7 3 4 7" xfId="9330" xr:uid="{00000000-0005-0000-0000-0000E6A80000}"/>
    <cellStyle name="Normal 83 7 3 4 7 2" xfId="33026" xr:uid="{00000000-0005-0000-0000-0000E7A80000}"/>
    <cellStyle name="Normal 83 7 3 4 8" xfId="7458" xr:uid="{00000000-0005-0000-0000-0000E8A80000}"/>
    <cellStyle name="Normal 83 7 3 4 8 2" xfId="29282" xr:uid="{00000000-0005-0000-0000-0000E9A80000}"/>
    <cellStyle name="Normal 83 7 3 4 9" xfId="5586" xr:uid="{00000000-0005-0000-0000-0000EAA80000}"/>
    <cellStyle name="Normal 83 7 3 4 9 2" xfId="21726" xr:uid="{00000000-0005-0000-0000-0000EBA80000}"/>
    <cellStyle name="Normal 83 7 3 5" xfId="2385" xr:uid="{00000000-0005-0000-0000-0000ECA80000}"/>
    <cellStyle name="Normal 83 7 3 5 10" xfId="20397" xr:uid="{00000000-0005-0000-0000-0000EDA80000}"/>
    <cellStyle name="Normal 83 7 3 5 2" xfId="13472" xr:uid="{00000000-0005-0000-0000-0000EEA80000}"/>
    <cellStyle name="Normal 83 7 3 5 2 2" xfId="41100" xr:uid="{00000000-0005-0000-0000-0000EFA80000}"/>
    <cellStyle name="Normal 83 7 3 5 2 3" xfId="37644" xr:uid="{00000000-0005-0000-0000-0000F0A80000}"/>
    <cellStyle name="Normal 83 7 3 5 2 4" xfId="31697" xr:uid="{00000000-0005-0000-0000-0000F1A80000}"/>
    <cellStyle name="Normal 83 7 3 5 2 5" xfId="25582" xr:uid="{00000000-0005-0000-0000-0000F2A80000}"/>
    <cellStyle name="Normal 83 7 3 5 3" xfId="15843" xr:uid="{00000000-0005-0000-0000-0000F3A80000}"/>
    <cellStyle name="Normal 83 7 3 5 3 2" xfId="43471" xr:uid="{00000000-0005-0000-0000-0000F4A80000}"/>
    <cellStyle name="Normal 83 7 3 5 3 3" xfId="27284" xr:uid="{00000000-0005-0000-0000-0000F5A80000}"/>
    <cellStyle name="Normal 83 7 3 5 4" xfId="10892" xr:uid="{00000000-0005-0000-0000-0000F6A80000}"/>
    <cellStyle name="Normal 83 7 3 5 4 2" xfId="38663" xr:uid="{00000000-0005-0000-0000-0000F7A80000}"/>
    <cellStyle name="Normal 83 7 3 5 4 3" xfId="24141" xr:uid="{00000000-0005-0000-0000-0000F8A80000}"/>
    <cellStyle name="Normal 83 7 3 5 5" xfId="18523" xr:uid="{00000000-0005-0000-0000-0000F9A80000}"/>
    <cellStyle name="Normal 83 7 3 5 5 2" xfId="36051" xr:uid="{00000000-0005-0000-0000-0000FAA80000}"/>
    <cellStyle name="Normal 83 7 3 5 6" xfId="9873" xr:uid="{00000000-0005-0000-0000-0000FBA80000}"/>
    <cellStyle name="Normal 83 7 3 5 6 2" xfId="33569" xr:uid="{00000000-0005-0000-0000-0000FCA80000}"/>
    <cellStyle name="Normal 83 7 3 5 7" xfId="8001" xr:uid="{00000000-0005-0000-0000-0000FDA80000}"/>
    <cellStyle name="Normal 83 7 3 5 7 2" xfId="29825" xr:uid="{00000000-0005-0000-0000-0000FEA80000}"/>
    <cellStyle name="Normal 83 7 3 5 8" xfId="6129" xr:uid="{00000000-0005-0000-0000-0000FFA80000}"/>
    <cellStyle name="Normal 83 7 3 5 8 2" xfId="22269" xr:uid="{00000000-0005-0000-0000-000000A90000}"/>
    <cellStyle name="Normal 83 7 3 5 9" xfId="4257" xr:uid="{00000000-0005-0000-0000-000001A90000}"/>
    <cellStyle name="Normal 83 7 3 6" xfId="1684" xr:uid="{00000000-0005-0000-0000-000002A90000}"/>
    <cellStyle name="Normal 83 7 3 6 2" xfId="14955" xr:uid="{00000000-0005-0000-0000-000003A90000}"/>
    <cellStyle name="Normal 83 7 3 6 2 2" xfId="42583" xr:uid="{00000000-0005-0000-0000-000004A90000}"/>
    <cellStyle name="Normal 83 7 3 6 2 3" xfId="30997" xr:uid="{00000000-0005-0000-0000-000005A90000}"/>
    <cellStyle name="Normal 83 7 3 6 2 4" xfId="24641" xr:uid="{00000000-0005-0000-0000-000006A90000}"/>
    <cellStyle name="Normal 83 7 3 6 3" xfId="12464" xr:uid="{00000000-0005-0000-0000-000007A90000}"/>
    <cellStyle name="Normal 83 7 3 6 3 2" xfId="40211" xr:uid="{00000000-0005-0000-0000-000008A90000}"/>
    <cellStyle name="Normal 83 7 3 6 3 3" xfId="28385" xr:uid="{00000000-0005-0000-0000-000009A90000}"/>
    <cellStyle name="Normal 83 7 3 6 4" xfId="17823" xr:uid="{00000000-0005-0000-0000-00000AA90000}"/>
    <cellStyle name="Normal 83 7 3 6 4 2" xfId="35248" xr:uid="{00000000-0005-0000-0000-00000BA90000}"/>
    <cellStyle name="Normal 83 7 3 6 4 3" xfId="23441" xr:uid="{00000000-0005-0000-0000-00000CA90000}"/>
    <cellStyle name="Normal 83 7 3 6 5" xfId="9173" xr:uid="{00000000-0005-0000-0000-00000DA90000}"/>
    <cellStyle name="Normal 83 7 3 6 5 2" xfId="32869" xr:uid="{00000000-0005-0000-0000-00000EA90000}"/>
    <cellStyle name="Normal 83 7 3 6 6" xfId="7301" xr:uid="{00000000-0005-0000-0000-00000FA90000}"/>
    <cellStyle name="Normal 83 7 3 6 6 2" xfId="29125" xr:uid="{00000000-0005-0000-0000-000010A90000}"/>
    <cellStyle name="Normal 83 7 3 6 7" xfId="5429" xr:uid="{00000000-0005-0000-0000-000011A90000}"/>
    <cellStyle name="Normal 83 7 3 6 7 2" xfId="21569" xr:uid="{00000000-0005-0000-0000-000012A90000}"/>
    <cellStyle name="Normal 83 7 3 6 8" xfId="3557" xr:uid="{00000000-0005-0000-0000-000013A90000}"/>
    <cellStyle name="Normal 83 7 3 6 9" xfId="19697" xr:uid="{00000000-0005-0000-0000-000014A90000}"/>
    <cellStyle name="Normal 83 7 3 7" xfId="1531" xr:uid="{00000000-0005-0000-0000-000015A90000}"/>
    <cellStyle name="Normal 83 7 3 7 2" xfId="11835" xr:uid="{00000000-0005-0000-0000-000016A90000}"/>
    <cellStyle name="Normal 83 7 3 7 2 2" xfId="30844" xr:uid="{00000000-0005-0000-0000-000017A90000}"/>
    <cellStyle name="Normal 83 7 3 7 2 3" xfId="28392" xr:uid="{00000000-0005-0000-0000-000018A90000}"/>
    <cellStyle name="Normal 83 7 3 7 3" xfId="17670" xr:uid="{00000000-0005-0000-0000-000019A90000}"/>
    <cellStyle name="Normal 83 7 3 7 3 2" xfId="36944" xr:uid="{00000000-0005-0000-0000-00001AA90000}"/>
    <cellStyle name="Normal 83 7 3 7 3 3" xfId="23288" xr:uid="{00000000-0005-0000-0000-00001BA90000}"/>
    <cellStyle name="Normal 83 7 3 7 4" xfId="9020" xr:uid="{00000000-0005-0000-0000-00001CA90000}"/>
    <cellStyle name="Normal 83 7 3 7 4 2" xfId="32716" xr:uid="{00000000-0005-0000-0000-00001DA90000}"/>
    <cellStyle name="Normal 83 7 3 7 5" xfId="7148" xr:uid="{00000000-0005-0000-0000-00001EA90000}"/>
    <cellStyle name="Normal 83 7 3 7 5 2" xfId="28972" xr:uid="{00000000-0005-0000-0000-00001FA90000}"/>
    <cellStyle name="Normal 83 7 3 7 6" xfId="5276" xr:uid="{00000000-0005-0000-0000-000020A90000}"/>
    <cellStyle name="Normal 83 7 3 7 6 2" xfId="21416" xr:uid="{00000000-0005-0000-0000-000021A90000}"/>
    <cellStyle name="Normal 83 7 3 7 7" xfId="3404" xr:uid="{00000000-0005-0000-0000-000022A90000}"/>
    <cellStyle name="Normal 83 7 3 7 8" xfId="19544" xr:uid="{00000000-0005-0000-0000-000023A90000}"/>
    <cellStyle name="Normal 83 7 3 8" xfId="14326" xr:uid="{00000000-0005-0000-0000-000024A90000}"/>
    <cellStyle name="Normal 83 7 3 8 2" xfId="41954" xr:uid="{00000000-0005-0000-0000-000025A90000}"/>
    <cellStyle name="Normal 83 7 3 8 3" xfId="30368" xr:uid="{00000000-0005-0000-0000-000026A90000}"/>
    <cellStyle name="Normal 83 7 3 8 4" xfId="24694" xr:uid="{00000000-0005-0000-0000-000027A90000}"/>
    <cellStyle name="Normal 83 7 3 9" xfId="16699" xr:uid="{00000000-0005-0000-0000-000028A90000}"/>
    <cellStyle name="Normal 83 7 3 9 2" xfId="44327" xr:uid="{00000000-0005-0000-0000-000029A90000}"/>
    <cellStyle name="Normal 83 7 3 9 3" xfId="34112" xr:uid="{00000000-0005-0000-0000-00002AA90000}"/>
    <cellStyle name="Normal 83 7 3 9 4" xfId="26480" xr:uid="{00000000-0005-0000-0000-00002BA90000}"/>
    <cellStyle name="Normal 83 7 4" xfId="1310" xr:uid="{00000000-0005-0000-0000-00002CA90000}"/>
    <cellStyle name="Normal 83 7 4 10" xfId="6927" xr:uid="{00000000-0005-0000-0000-00002DA90000}"/>
    <cellStyle name="Normal 83 7 4 10 2" xfId="28751" xr:uid="{00000000-0005-0000-0000-00002EA90000}"/>
    <cellStyle name="Normal 83 7 4 11" xfId="5055" xr:uid="{00000000-0005-0000-0000-00002FA90000}"/>
    <cellStyle name="Normal 83 7 4 11 2" xfId="21195" xr:uid="{00000000-0005-0000-0000-000030A90000}"/>
    <cellStyle name="Normal 83 7 4 12" xfId="3183" xr:uid="{00000000-0005-0000-0000-000031A90000}"/>
    <cellStyle name="Normal 83 7 4 13" xfId="19323" xr:uid="{00000000-0005-0000-0000-000032A90000}"/>
    <cellStyle name="Normal 83 7 4 2" xfId="2486" xr:uid="{00000000-0005-0000-0000-000033A90000}"/>
    <cellStyle name="Normal 83 7 4 2 10" xfId="20498" xr:uid="{00000000-0005-0000-0000-000034A90000}"/>
    <cellStyle name="Normal 83 7 4 2 2" xfId="13559" xr:uid="{00000000-0005-0000-0000-000035A90000}"/>
    <cellStyle name="Normal 83 7 4 2 2 2" xfId="41187" xr:uid="{00000000-0005-0000-0000-000036A90000}"/>
    <cellStyle name="Normal 83 7 4 2 2 3" xfId="37745" xr:uid="{00000000-0005-0000-0000-000037A90000}"/>
    <cellStyle name="Normal 83 7 4 2 2 4" xfId="31798" xr:uid="{00000000-0005-0000-0000-000038A90000}"/>
    <cellStyle name="Normal 83 7 4 2 2 5" xfId="25669" xr:uid="{00000000-0005-0000-0000-000039A90000}"/>
    <cellStyle name="Normal 83 7 4 2 3" xfId="15930" xr:uid="{00000000-0005-0000-0000-00003AA90000}"/>
    <cellStyle name="Normal 83 7 4 2 3 2" xfId="43558" xr:uid="{00000000-0005-0000-0000-00003BA90000}"/>
    <cellStyle name="Normal 83 7 4 2 3 3" xfId="27385" xr:uid="{00000000-0005-0000-0000-00003CA90000}"/>
    <cellStyle name="Normal 83 7 4 2 4" xfId="11521" xr:uid="{00000000-0005-0000-0000-00003DA90000}"/>
    <cellStyle name="Normal 83 7 4 2 4 2" xfId="39292" xr:uid="{00000000-0005-0000-0000-00003EA90000}"/>
    <cellStyle name="Normal 83 7 4 2 4 3" xfId="24242" xr:uid="{00000000-0005-0000-0000-00003FA90000}"/>
    <cellStyle name="Normal 83 7 4 2 5" xfId="18624" xr:uid="{00000000-0005-0000-0000-000040A90000}"/>
    <cellStyle name="Normal 83 7 4 2 5 2" xfId="36152" xr:uid="{00000000-0005-0000-0000-000041A90000}"/>
    <cellStyle name="Normal 83 7 4 2 6" xfId="9974" xr:uid="{00000000-0005-0000-0000-000042A90000}"/>
    <cellStyle name="Normal 83 7 4 2 6 2" xfId="33670" xr:uid="{00000000-0005-0000-0000-000043A90000}"/>
    <cellStyle name="Normal 83 7 4 2 7" xfId="8102" xr:uid="{00000000-0005-0000-0000-000044A90000}"/>
    <cellStyle name="Normal 83 7 4 2 7 2" xfId="29926" xr:uid="{00000000-0005-0000-0000-000045A90000}"/>
    <cellStyle name="Normal 83 7 4 2 8" xfId="6230" xr:uid="{00000000-0005-0000-0000-000046A90000}"/>
    <cellStyle name="Normal 83 7 4 2 8 2" xfId="22370" xr:uid="{00000000-0005-0000-0000-000047A90000}"/>
    <cellStyle name="Normal 83 7 4 2 9" xfId="4358" xr:uid="{00000000-0005-0000-0000-000048A90000}"/>
    <cellStyle name="Normal 83 7 4 3" xfId="1942" xr:uid="{00000000-0005-0000-0000-000049A90000}"/>
    <cellStyle name="Normal 83 7 4 3 10" xfId="19955" xr:uid="{00000000-0005-0000-0000-00004AA90000}"/>
    <cellStyle name="Normal 83 7 4 3 2" xfId="12714" xr:uid="{00000000-0005-0000-0000-00004BA90000}"/>
    <cellStyle name="Normal 83 7 4 3 2 2" xfId="40443" xr:uid="{00000000-0005-0000-0000-00004CA90000}"/>
    <cellStyle name="Normal 83 7 4 3 2 3" xfId="31255" xr:uid="{00000000-0005-0000-0000-00004DA90000}"/>
    <cellStyle name="Normal 83 7 4 3 2 4" xfId="28302" xr:uid="{00000000-0005-0000-0000-00004EA90000}"/>
    <cellStyle name="Normal 83 7 4 3 3" xfId="15187" xr:uid="{00000000-0005-0000-0000-00004FA90000}"/>
    <cellStyle name="Normal 83 7 4 3 3 2" xfId="42815" xr:uid="{00000000-0005-0000-0000-000050A90000}"/>
    <cellStyle name="Normal 83 7 4 3 3 3" xfId="23699" xr:uid="{00000000-0005-0000-0000-000051A90000}"/>
    <cellStyle name="Normal 83 7 4 3 4" xfId="11147" xr:uid="{00000000-0005-0000-0000-000052A90000}"/>
    <cellStyle name="Normal 83 7 4 3 4 2" xfId="38918" xr:uid="{00000000-0005-0000-0000-000053A90000}"/>
    <cellStyle name="Normal 83 7 4 3 5" xfId="18081" xr:uid="{00000000-0005-0000-0000-000054A90000}"/>
    <cellStyle name="Normal 83 7 4 3 5 2" xfId="37202" xr:uid="{00000000-0005-0000-0000-000055A90000}"/>
    <cellStyle name="Normal 83 7 4 3 6" xfId="9431" xr:uid="{00000000-0005-0000-0000-000056A90000}"/>
    <cellStyle name="Normal 83 7 4 3 6 2" xfId="33127" xr:uid="{00000000-0005-0000-0000-000057A90000}"/>
    <cellStyle name="Normal 83 7 4 3 7" xfId="7559" xr:uid="{00000000-0005-0000-0000-000058A90000}"/>
    <cellStyle name="Normal 83 7 4 3 7 2" xfId="29383" xr:uid="{00000000-0005-0000-0000-000059A90000}"/>
    <cellStyle name="Normal 83 7 4 3 8" xfId="5687" xr:uid="{00000000-0005-0000-0000-00005AA90000}"/>
    <cellStyle name="Normal 83 7 4 3 8 2" xfId="21827" xr:uid="{00000000-0005-0000-0000-00005BA90000}"/>
    <cellStyle name="Normal 83 7 4 3 9" xfId="3815" xr:uid="{00000000-0005-0000-0000-00005CA90000}"/>
    <cellStyle name="Normal 83 7 4 4" xfId="12243" xr:uid="{00000000-0005-0000-0000-00005DA90000}"/>
    <cellStyle name="Normal 83 7 4 4 2" xfId="39990" xr:uid="{00000000-0005-0000-0000-00005EA90000}"/>
    <cellStyle name="Normal 83 7 4 4 3" xfId="30623" xr:uid="{00000000-0005-0000-0000-00005FA90000}"/>
    <cellStyle name="Normal 83 7 4 4 4" xfId="24926" xr:uid="{00000000-0005-0000-0000-000060A90000}"/>
    <cellStyle name="Normal 83 7 4 5" xfId="14734" xr:uid="{00000000-0005-0000-0000-000061A90000}"/>
    <cellStyle name="Normal 83 7 4 5 2" xfId="42362" xr:uid="{00000000-0005-0000-0000-000062A90000}"/>
    <cellStyle name="Normal 83 7 4 5 3" xfId="34520" xr:uid="{00000000-0005-0000-0000-000063A90000}"/>
    <cellStyle name="Normal 83 7 4 5 4" xfId="26845" xr:uid="{00000000-0005-0000-0000-000064A90000}"/>
    <cellStyle name="Normal 83 7 4 6" xfId="16954" xr:uid="{00000000-0005-0000-0000-000065A90000}"/>
    <cellStyle name="Normal 83 7 4 6 2" xfId="44582" xr:uid="{00000000-0005-0000-0000-000066A90000}"/>
    <cellStyle name="Normal 83 7 4 6 3" xfId="23067" xr:uid="{00000000-0005-0000-0000-000067A90000}"/>
    <cellStyle name="Normal 83 7 4 7" xfId="10671" xr:uid="{00000000-0005-0000-0000-000068A90000}"/>
    <cellStyle name="Normal 83 7 4 7 2" xfId="38442" xr:uid="{00000000-0005-0000-0000-000069A90000}"/>
    <cellStyle name="Normal 83 7 4 8" xfId="17449" xr:uid="{00000000-0005-0000-0000-00006AA90000}"/>
    <cellStyle name="Normal 83 7 4 8 2" xfId="35613" xr:uid="{00000000-0005-0000-0000-00006BA90000}"/>
    <cellStyle name="Normal 83 7 4 9" xfId="8799" xr:uid="{00000000-0005-0000-0000-00006CA90000}"/>
    <cellStyle name="Normal 83 7 4 9 2" xfId="32495" xr:uid="{00000000-0005-0000-0000-00006DA90000}"/>
    <cellStyle name="Normal 83 7 5" xfId="1157" xr:uid="{00000000-0005-0000-0000-00006EA90000}"/>
    <cellStyle name="Normal 83 7 5 10" xfId="6774" xr:uid="{00000000-0005-0000-0000-00006FA90000}"/>
    <cellStyle name="Normal 83 7 5 10 2" xfId="28598" xr:uid="{00000000-0005-0000-0000-000070A90000}"/>
    <cellStyle name="Normal 83 7 5 11" xfId="4902" xr:uid="{00000000-0005-0000-0000-000071A90000}"/>
    <cellStyle name="Normal 83 7 5 11 2" xfId="21042" xr:uid="{00000000-0005-0000-0000-000072A90000}"/>
    <cellStyle name="Normal 83 7 5 12" xfId="3030" xr:uid="{00000000-0005-0000-0000-000073A90000}"/>
    <cellStyle name="Normal 83 7 5 13" xfId="19170" xr:uid="{00000000-0005-0000-0000-000074A90000}"/>
    <cellStyle name="Normal 83 7 5 2" xfId="2656" xr:uid="{00000000-0005-0000-0000-000075A90000}"/>
    <cellStyle name="Normal 83 7 5 2 10" xfId="20668" xr:uid="{00000000-0005-0000-0000-000076A90000}"/>
    <cellStyle name="Normal 83 7 5 2 2" xfId="13721" xr:uid="{00000000-0005-0000-0000-000077A90000}"/>
    <cellStyle name="Normal 83 7 5 2 2 2" xfId="41349" xr:uid="{00000000-0005-0000-0000-000078A90000}"/>
    <cellStyle name="Normal 83 7 5 2 2 3" xfId="37915" xr:uid="{00000000-0005-0000-0000-000079A90000}"/>
    <cellStyle name="Normal 83 7 5 2 2 4" xfId="31968" xr:uid="{00000000-0005-0000-0000-00007AA90000}"/>
    <cellStyle name="Normal 83 7 5 2 2 5" xfId="25831" xr:uid="{00000000-0005-0000-0000-00007BA90000}"/>
    <cellStyle name="Normal 83 7 5 2 3" xfId="16092" xr:uid="{00000000-0005-0000-0000-00007CA90000}"/>
    <cellStyle name="Normal 83 7 5 2 3 2" xfId="43720" xr:uid="{00000000-0005-0000-0000-00007DA90000}"/>
    <cellStyle name="Normal 83 7 5 2 3 3" xfId="27555" xr:uid="{00000000-0005-0000-0000-00007EA90000}"/>
    <cellStyle name="Normal 83 7 5 2 4" xfId="10994" xr:uid="{00000000-0005-0000-0000-00007FA90000}"/>
    <cellStyle name="Normal 83 7 5 2 4 2" xfId="38765" xr:uid="{00000000-0005-0000-0000-000080A90000}"/>
    <cellStyle name="Normal 83 7 5 2 4 3" xfId="24412" xr:uid="{00000000-0005-0000-0000-000081A90000}"/>
    <cellStyle name="Normal 83 7 5 2 5" xfId="18794" xr:uid="{00000000-0005-0000-0000-000082A90000}"/>
    <cellStyle name="Normal 83 7 5 2 5 2" xfId="36322" xr:uid="{00000000-0005-0000-0000-000083A90000}"/>
    <cellStyle name="Normal 83 7 5 2 6" xfId="10144" xr:uid="{00000000-0005-0000-0000-000084A90000}"/>
    <cellStyle name="Normal 83 7 5 2 6 2" xfId="33840" xr:uid="{00000000-0005-0000-0000-000085A90000}"/>
    <cellStyle name="Normal 83 7 5 2 7" xfId="8272" xr:uid="{00000000-0005-0000-0000-000086A90000}"/>
    <cellStyle name="Normal 83 7 5 2 7 2" xfId="30096" xr:uid="{00000000-0005-0000-0000-000087A90000}"/>
    <cellStyle name="Normal 83 7 5 2 8" xfId="6400" xr:uid="{00000000-0005-0000-0000-000088A90000}"/>
    <cellStyle name="Normal 83 7 5 2 8 2" xfId="22540" xr:uid="{00000000-0005-0000-0000-000089A90000}"/>
    <cellStyle name="Normal 83 7 5 2 9" xfId="4528" xr:uid="{00000000-0005-0000-0000-00008AA90000}"/>
    <cellStyle name="Normal 83 7 5 3" xfId="2112" xr:uid="{00000000-0005-0000-0000-00008BA90000}"/>
    <cellStyle name="Normal 83 7 5 3 2" xfId="15276" xr:uid="{00000000-0005-0000-0000-00008CA90000}"/>
    <cellStyle name="Normal 83 7 5 3 2 2" xfId="42904" xr:uid="{00000000-0005-0000-0000-00008DA90000}"/>
    <cellStyle name="Normal 83 7 5 3 2 3" xfId="31425" xr:uid="{00000000-0005-0000-0000-00008EA90000}"/>
    <cellStyle name="Normal 83 7 5 3 2 4" xfId="28174" xr:uid="{00000000-0005-0000-0000-00008FA90000}"/>
    <cellStyle name="Normal 83 7 5 3 3" xfId="12808" xr:uid="{00000000-0005-0000-0000-000090A90000}"/>
    <cellStyle name="Normal 83 7 5 3 3 2" xfId="40532" xr:uid="{00000000-0005-0000-0000-000091A90000}"/>
    <cellStyle name="Normal 83 7 5 3 3 3" xfId="23869" xr:uid="{00000000-0005-0000-0000-000092A90000}"/>
    <cellStyle name="Normal 83 7 5 3 4" xfId="18251" xr:uid="{00000000-0005-0000-0000-000093A90000}"/>
    <cellStyle name="Normal 83 7 5 3 4 2" xfId="37372" xr:uid="{00000000-0005-0000-0000-000094A90000}"/>
    <cellStyle name="Normal 83 7 5 3 5" xfId="9601" xr:uid="{00000000-0005-0000-0000-000095A90000}"/>
    <cellStyle name="Normal 83 7 5 3 5 2" xfId="33297" xr:uid="{00000000-0005-0000-0000-000096A90000}"/>
    <cellStyle name="Normal 83 7 5 3 6" xfId="7729" xr:uid="{00000000-0005-0000-0000-000097A90000}"/>
    <cellStyle name="Normal 83 7 5 3 6 2" xfId="29553" xr:uid="{00000000-0005-0000-0000-000098A90000}"/>
    <cellStyle name="Normal 83 7 5 3 7" xfId="5857" xr:uid="{00000000-0005-0000-0000-000099A90000}"/>
    <cellStyle name="Normal 83 7 5 3 7 2" xfId="21997" xr:uid="{00000000-0005-0000-0000-00009AA90000}"/>
    <cellStyle name="Normal 83 7 5 3 8" xfId="3985" xr:uid="{00000000-0005-0000-0000-00009BA90000}"/>
    <cellStyle name="Normal 83 7 5 3 9" xfId="20125" xr:uid="{00000000-0005-0000-0000-00009CA90000}"/>
    <cellStyle name="Normal 83 7 5 4" xfId="12090" xr:uid="{00000000-0005-0000-0000-00009DA90000}"/>
    <cellStyle name="Normal 83 7 5 4 2" xfId="39837" xr:uid="{00000000-0005-0000-0000-00009EA90000}"/>
    <cellStyle name="Normal 83 7 5 4 3" xfId="30470" xr:uid="{00000000-0005-0000-0000-00009FA90000}"/>
    <cellStyle name="Normal 83 7 5 4 4" xfId="25015" xr:uid="{00000000-0005-0000-0000-0000A0A90000}"/>
    <cellStyle name="Normal 83 7 5 5" xfId="14581" xr:uid="{00000000-0005-0000-0000-0000A1A90000}"/>
    <cellStyle name="Normal 83 7 5 5 2" xfId="42209" xr:uid="{00000000-0005-0000-0000-0000A2A90000}"/>
    <cellStyle name="Normal 83 7 5 5 3" xfId="34367" xr:uid="{00000000-0005-0000-0000-0000A3A90000}"/>
    <cellStyle name="Normal 83 7 5 5 4" xfId="26589" xr:uid="{00000000-0005-0000-0000-0000A4A90000}"/>
    <cellStyle name="Normal 83 7 5 6" xfId="16801" xr:uid="{00000000-0005-0000-0000-0000A5A90000}"/>
    <cellStyle name="Normal 83 7 5 6 2" xfId="44429" xr:uid="{00000000-0005-0000-0000-0000A6A90000}"/>
    <cellStyle name="Normal 83 7 5 6 3" xfId="22914" xr:uid="{00000000-0005-0000-0000-0000A7A90000}"/>
    <cellStyle name="Normal 83 7 5 7" xfId="10518" xr:uid="{00000000-0005-0000-0000-0000A8A90000}"/>
    <cellStyle name="Normal 83 7 5 7 2" xfId="38289" xr:uid="{00000000-0005-0000-0000-0000A9A90000}"/>
    <cellStyle name="Normal 83 7 5 8" xfId="17296" xr:uid="{00000000-0005-0000-0000-0000AAA90000}"/>
    <cellStyle name="Normal 83 7 5 8 2" xfId="35357" xr:uid="{00000000-0005-0000-0000-0000ABA90000}"/>
    <cellStyle name="Normal 83 7 5 9" xfId="8646" xr:uid="{00000000-0005-0000-0000-0000ACA90000}"/>
    <cellStyle name="Normal 83 7 5 9 2" xfId="32342" xr:uid="{00000000-0005-0000-0000-0000ADA90000}"/>
    <cellStyle name="Normal 83 7 6" xfId="1790" xr:uid="{00000000-0005-0000-0000-0000AEA90000}"/>
    <cellStyle name="Normal 83 7 6 10" xfId="3663" xr:uid="{00000000-0005-0000-0000-0000AFA90000}"/>
    <cellStyle name="Normal 83 7 6 11" xfId="19803" xr:uid="{00000000-0005-0000-0000-0000B0A90000}"/>
    <cellStyle name="Normal 83 7 6 2" xfId="12598" xr:uid="{00000000-0005-0000-0000-0000B1A90000}"/>
    <cellStyle name="Normal 83 7 6 2 2" xfId="15084" xr:uid="{00000000-0005-0000-0000-0000B2A90000}"/>
    <cellStyle name="Normal 83 7 6 2 2 2" xfId="42712" xr:uid="{00000000-0005-0000-0000-0000B3A90000}"/>
    <cellStyle name="Normal 83 7 6 2 3" xfId="40340" xr:uid="{00000000-0005-0000-0000-0000B4A90000}"/>
    <cellStyle name="Normal 83 7 6 2 4" xfId="37050" xr:uid="{00000000-0005-0000-0000-0000B5A90000}"/>
    <cellStyle name="Normal 83 7 6 2 5" xfId="31103" xr:uid="{00000000-0005-0000-0000-0000B6A90000}"/>
    <cellStyle name="Normal 83 7 6 2 6" xfId="24823" xr:uid="{00000000-0005-0000-0000-0000B7A90000}"/>
    <cellStyle name="Normal 83 7 6 3" xfId="11937" xr:uid="{00000000-0005-0000-0000-0000B8A90000}"/>
    <cellStyle name="Normal 83 7 6 3 2" xfId="39684" xr:uid="{00000000-0005-0000-0000-0000B9A90000}"/>
    <cellStyle name="Normal 83 7 6 3 3" xfId="34214" xr:uid="{00000000-0005-0000-0000-0000BAA90000}"/>
    <cellStyle name="Normal 83 7 6 3 4" xfId="26548" xr:uid="{00000000-0005-0000-0000-0000BBA90000}"/>
    <cellStyle name="Normal 83 7 6 4" xfId="14428" xr:uid="{00000000-0005-0000-0000-0000BCA90000}"/>
    <cellStyle name="Normal 83 7 6 4 2" xfId="42056" xr:uid="{00000000-0005-0000-0000-0000BDA90000}"/>
    <cellStyle name="Normal 83 7 6 4 3" xfId="23547" xr:uid="{00000000-0005-0000-0000-0000BEA90000}"/>
    <cellStyle name="Normal 83 7 6 5" xfId="11317" xr:uid="{00000000-0005-0000-0000-0000BFA90000}"/>
    <cellStyle name="Normal 83 7 6 5 2" xfId="39088" xr:uid="{00000000-0005-0000-0000-0000C0A90000}"/>
    <cellStyle name="Normal 83 7 6 6" xfId="17929" xr:uid="{00000000-0005-0000-0000-0000C1A90000}"/>
    <cellStyle name="Normal 83 7 6 6 2" xfId="35316" xr:uid="{00000000-0005-0000-0000-0000C2A90000}"/>
    <cellStyle name="Normal 83 7 6 7" xfId="9279" xr:uid="{00000000-0005-0000-0000-0000C3A90000}"/>
    <cellStyle name="Normal 83 7 6 7 2" xfId="32975" xr:uid="{00000000-0005-0000-0000-0000C4A90000}"/>
    <cellStyle name="Normal 83 7 6 8" xfId="7407" xr:uid="{00000000-0005-0000-0000-0000C5A90000}"/>
    <cellStyle name="Normal 83 7 6 8 2" xfId="29231" xr:uid="{00000000-0005-0000-0000-0000C6A90000}"/>
    <cellStyle name="Normal 83 7 6 9" xfId="5535" xr:uid="{00000000-0005-0000-0000-0000C7A90000}"/>
    <cellStyle name="Normal 83 7 6 9 2" xfId="21675" xr:uid="{00000000-0005-0000-0000-0000C8A90000}"/>
    <cellStyle name="Normal 83 7 7" xfId="2334" xr:uid="{00000000-0005-0000-0000-0000C9A90000}"/>
    <cellStyle name="Normal 83 7 7 10" xfId="20346" xr:uid="{00000000-0005-0000-0000-0000CAA90000}"/>
    <cellStyle name="Normal 83 7 7 2" xfId="13441" xr:uid="{00000000-0005-0000-0000-0000CBA90000}"/>
    <cellStyle name="Normal 83 7 7 2 2" xfId="41069" xr:uid="{00000000-0005-0000-0000-0000CCA90000}"/>
    <cellStyle name="Normal 83 7 7 2 3" xfId="37593" xr:uid="{00000000-0005-0000-0000-0000CDA90000}"/>
    <cellStyle name="Normal 83 7 7 2 4" xfId="31646" xr:uid="{00000000-0005-0000-0000-0000CEA90000}"/>
    <cellStyle name="Normal 83 7 7 2 5" xfId="25551" xr:uid="{00000000-0005-0000-0000-0000CFA90000}"/>
    <cellStyle name="Normal 83 7 7 3" xfId="15812" xr:uid="{00000000-0005-0000-0000-0000D0A90000}"/>
    <cellStyle name="Normal 83 7 7 3 2" xfId="43440" xr:uid="{00000000-0005-0000-0000-0000D1A90000}"/>
    <cellStyle name="Normal 83 7 7 3 3" xfId="27248" xr:uid="{00000000-0005-0000-0000-0000D2A90000}"/>
    <cellStyle name="Normal 83 7 7 4" xfId="10841" xr:uid="{00000000-0005-0000-0000-0000D3A90000}"/>
    <cellStyle name="Normal 83 7 7 4 2" xfId="38612" xr:uid="{00000000-0005-0000-0000-0000D4A90000}"/>
    <cellStyle name="Normal 83 7 7 4 3" xfId="24090" xr:uid="{00000000-0005-0000-0000-0000D5A90000}"/>
    <cellStyle name="Normal 83 7 7 5" xfId="18472" xr:uid="{00000000-0005-0000-0000-0000D6A90000}"/>
    <cellStyle name="Normal 83 7 7 5 2" xfId="36015" xr:uid="{00000000-0005-0000-0000-0000D7A90000}"/>
    <cellStyle name="Normal 83 7 7 6" xfId="9822" xr:uid="{00000000-0005-0000-0000-0000D8A90000}"/>
    <cellStyle name="Normal 83 7 7 6 2" xfId="33518" xr:uid="{00000000-0005-0000-0000-0000D9A90000}"/>
    <cellStyle name="Normal 83 7 7 7" xfId="7950" xr:uid="{00000000-0005-0000-0000-0000DAA90000}"/>
    <cellStyle name="Normal 83 7 7 7 2" xfId="29774" xr:uid="{00000000-0005-0000-0000-0000DBA90000}"/>
    <cellStyle name="Normal 83 7 7 8" xfId="6078" xr:uid="{00000000-0005-0000-0000-0000DCA90000}"/>
    <cellStyle name="Normal 83 7 7 8 2" xfId="22218" xr:uid="{00000000-0005-0000-0000-0000DDA90000}"/>
    <cellStyle name="Normal 83 7 7 9" xfId="4206" xr:uid="{00000000-0005-0000-0000-0000DEA90000}"/>
    <cellStyle name="Normal 83 7 8" xfId="1633" xr:uid="{00000000-0005-0000-0000-0000DFA90000}"/>
    <cellStyle name="Normal 83 7 8 2" xfId="16407" xr:uid="{00000000-0005-0000-0000-0000E0A90000}"/>
    <cellStyle name="Normal 83 7 8 2 2" xfId="44035" xr:uid="{00000000-0005-0000-0000-0000E1A90000}"/>
    <cellStyle name="Normal 83 7 8 2 3" xfId="30946" xr:uid="{00000000-0005-0000-0000-0000E2A90000}"/>
    <cellStyle name="Normal 83 7 8 2 4" xfId="26146" xr:uid="{00000000-0005-0000-0000-0000E3A90000}"/>
    <cellStyle name="Normal 83 7 8 3" xfId="14036" xr:uid="{00000000-0005-0000-0000-0000E4A90000}"/>
    <cellStyle name="Normal 83 7 8 3 2" xfId="41664" xr:uid="{00000000-0005-0000-0000-0000E5A90000}"/>
    <cellStyle name="Normal 83 7 8 3 3" xfId="27877" xr:uid="{00000000-0005-0000-0000-0000E6A90000}"/>
    <cellStyle name="Normal 83 7 8 4" xfId="17772" xr:uid="{00000000-0005-0000-0000-0000E7A90000}"/>
    <cellStyle name="Normal 83 7 8 4 2" xfId="36644" xr:uid="{00000000-0005-0000-0000-0000E8A90000}"/>
    <cellStyle name="Normal 83 7 8 4 3" xfId="23390" xr:uid="{00000000-0005-0000-0000-0000E9A90000}"/>
    <cellStyle name="Normal 83 7 8 5" xfId="9122" xr:uid="{00000000-0005-0000-0000-0000EAA90000}"/>
    <cellStyle name="Normal 83 7 8 5 2" xfId="32818" xr:uid="{00000000-0005-0000-0000-0000EBA90000}"/>
    <cellStyle name="Normal 83 7 8 6" xfId="7250" xr:uid="{00000000-0005-0000-0000-0000ECA90000}"/>
    <cellStyle name="Normal 83 7 8 6 2" xfId="29074" xr:uid="{00000000-0005-0000-0000-0000EDA90000}"/>
    <cellStyle name="Normal 83 7 8 7" xfId="5378" xr:uid="{00000000-0005-0000-0000-0000EEA90000}"/>
    <cellStyle name="Normal 83 7 8 7 2" xfId="21518" xr:uid="{00000000-0005-0000-0000-0000EFA90000}"/>
    <cellStyle name="Normal 83 7 8 8" xfId="3506" xr:uid="{00000000-0005-0000-0000-0000F0A90000}"/>
    <cellStyle name="Normal 83 7 8 9" xfId="19646" xr:uid="{00000000-0005-0000-0000-0000F1A90000}"/>
    <cellStyle name="Normal 83 7 9" xfId="1480" xr:uid="{00000000-0005-0000-0000-0000F2A90000}"/>
    <cellStyle name="Normal 83 7 9 2" xfId="14904" xr:uid="{00000000-0005-0000-0000-0000F3A90000}"/>
    <cellStyle name="Normal 83 7 9 2 2" xfId="42532" xr:uid="{00000000-0005-0000-0000-0000F4A90000}"/>
    <cellStyle name="Normal 83 7 9 2 3" xfId="30793" xr:uid="{00000000-0005-0000-0000-0000F5A90000}"/>
    <cellStyle name="Normal 83 7 9 2 4" xfId="28207" xr:uid="{00000000-0005-0000-0000-0000F6A90000}"/>
    <cellStyle name="Normal 83 7 9 3" xfId="12413" xr:uid="{00000000-0005-0000-0000-0000F7A90000}"/>
    <cellStyle name="Normal 83 7 9 3 2" xfId="40160" xr:uid="{00000000-0005-0000-0000-0000F8A90000}"/>
    <cellStyle name="Normal 83 7 9 3 3" xfId="23237" xr:uid="{00000000-0005-0000-0000-0000F9A90000}"/>
    <cellStyle name="Normal 83 7 9 4" xfId="17619" xr:uid="{00000000-0005-0000-0000-0000FAA90000}"/>
    <cellStyle name="Normal 83 7 9 4 2" xfId="35197" xr:uid="{00000000-0005-0000-0000-0000FBA90000}"/>
    <cellStyle name="Normal 83 7 9 5" xfId="8969" xr:uid="{00000000-0005-0000-0000-0000FCA90000}"/>
    <cellStyle name="Normal 83 7 9 5 2" xfId="32665" xr:uid="{00000000-0005-0000-0000-0000FDA90000}"/>
    <cellStyle name="Normal 83 7 9 6" xfId="7097" xr:uid="{00000000-0005-0000-0000-0000FEA90000}"/>
    <cellStyle name="Normal 83 7 9 6 2" xfId="28921" xr:uid="{00000000-0005-0000-0000-0000FFA90000}"/>
    <cellStyle name="Normal 83 7 9 7" xfId="5225" xr:uid="{00000000-0005-0000-0000-000000AA0000}"/>
    <cellStyle name="Normal 83 7 9 7 2" xfId="21365" xr:uid="{00000000-0005-0000-0000-000001AA0000}"/>
    <cellStyle name="Normal 83 7 9 8" xfId="3353" xr:uid="{00000000-0005-0000-0000-000002AA0000}"/>
    <cellStyle name="Normal 83 7 9 9" xfId="19493" xr:uid="{00000000-0005-0000-0000-000003AA0000}"/>
    <cellStyle name="Normal 83 8" xfId="1084" xr:uid="{00000000-0005-0000-0000-000004AA0000}"/>
    <cellStyle name="Normal 83 8 10" xfId="14355" xr:uid="{00000000-0005-0000-0000-000005AA0000}"/>
    <cellStyle name="Normal 83 8 10 2" xfId="41983" xr:uid="{00000000-0005-0000-0000-000006AA0000}"/>
    <cellStyle name="Normal 83 8 10 3" xfId="34141" xr:uid="{00000000-0005-0000-0000-000007AA0000}"/>
    <cellStyle name="Normal 83 8 10 4" xfId="26509" xr:uid="{00000000-0005-0000-0000-000008AA0000}"/>
    <cellStyle name="Normal 83 8 11" xfId="16728" xr:uid="{00000000-0005-0000-0000-000009AA0000}"/>
    <cellStyle name="Normal 83 8 11 2" xfId="44356" xr:uid="{00000000-0005-0000-0000-00000AAA0000}"/>
    <cellStyle name="Normal 83 8 11 3" xfId="22841" xr:uid="{00000000-0005-0000-0000-00000BAA0000}"/>
    <cellStyle name="Normal 83 8 12" xfId="10445" xr:uid="{00000000-0005-0000-0000-00000CAA0000}"/>
    <cellStyle name="Normal 83 8 12 2" xfId="38216" xr:uid="{00000000-0005-0000-0000-00000DAA0000}"/>
    <cellStyle name="Normal 83 8 13" xfId="17223" xr:uid="{00000000-0005-0000-0000-00000EAA0000}"/>
    <cellStyle name="Normal 83 8 13 2" xfId="35124" xr:uid="{00000000-0005-0000-0000-00000FAA0000}"/>
    <cellStyle name="Normal 83 8 14" xfId="8573" xr:uid="{00000000-0005-0000-0000-000010AA0000}"/>
    <cellStyle name="Normal 83 8 14 2" xfId="32269" xr:uid="{00000000-0005-0000-0000-000011AA0000}"/>
    <cellStyle name="Normal 83 8 15" xfId="6701" xr:uid="{00000000-0005-0000-0000-000012AA0000}"/>
    <cellStyle name="Normal 83 8 15 2" xfId="28525" xr:uid="{00000000-0005-0000-0000-000013AA0000}"/>
    <cellStyle name="Normal 83 8 16" xfId="4829" xr:uid="{00000000-0005-0000-0000-000014AA0000}"/>
    <cellStyle name="Normal 83 8 16 2" xfId="20969" xr:uid="{00000000-0005-0000-0000-000015AA0000}"/>
    <cellStyle name="Normal 83 8 17" xfId="2957" xr:uid="{00000000-0005-0000-0000-000016AA0000}"/>
    <cellStyle name="Normal 83 8 18" xfId="19097" xr:uid="{00000000-0005-0000-0000-000017AA0000}"/>
    <cellStyle name="Normal 83 8 2" xfId="1407" xr:uid="{00000000-0005-0000-0000-000018AA0000}"/>
    <cellStyle name="Normal 83 8 2 10" xfId="7024" xr:uid="{00000000-0005-0000-0000-000019AA0000}"/>
    <cellStyle name="Normal 83 8 2 10 2" xfId="28848" xr:uid="{00000000-0005-0000-0000-00001AAA0000}"/>
    <cellStyle name="Normal 83 8 2 11" xfId="5152" xr:uid="{00000000-0005-0000-0000-00001BAA0000}"/>
    <cellStyle name="Normal 83 8 2 11 2" xfId="21292" xr:uid="{00000000-0005-0000-0000-00001CAA0000}"/>
    <cellStyle name="Normal 83 8 2 12" xfId="3280" xr:uid="{00000000-0005-0000-0000-00001DAA0000}"/>
    <cellStyle name="Normal 83 8 2 13" xfId="19420" xr:uid="{00000000-0005-0000-0000-00001EAA0000}"/>
    <cellStyle name="Normal 83 8 2 2" xfId="2583" xr:uid="{00000000-0005-0000-0000-00001FAA0000}"/>
    <cellStyle name="Normal 83 8 2 2 10" xfId="20595" xr:uid="{00000000-0005-0000-0000-000020AA0000}"/>
    <cellStyle name="Normal 83 8 2 2 2" xfId="13656" xr:uid="{00000000-0005-0000-0000-000021AA0000}"/>
    <cellStyle name="Normal 83 8 2 2 2 2" xfId="41284" xr:uid="{00000000-0005-0000-0000-000022AA0000}"/>
    <cellStyle name="Normal 83 8 2 2 2 3" xfId="37842" xr:uid="{00000000-0005-0000-0000-000023AA0000}"/>
    <cellStyle name="Normal 83 8 2 2 2 4" xfId="31895" xr:uid="{00000000-0005-0000-0000-000024AA0000}"/>
    <cellStyle name="Normal 83 8 2 2 2 5" xfId="25766" xr:uid="{00000000-0005-0000-0000-000025AA0000}"/>
    <cellStyle name="Normal 83 8 2 2 3" xfId="16027" xr:uid="{00000000-0005-0000-0000-000026AA0000}"/>
    <cellStyle name="Normal 83 8 2 2 3 2" xfId="43655" xr:uid="{00000000-0005-0000-0000-000027AA0000}"/>
    <cellStyle name="Normal 83 8 2 2 3 3" xfId="27482" xr:uid="{00000000-0005-0000-0000-000028AA0000}"/>
    <cellStyle name="Normal 83 8 2 2 4" xfId="11670" xr:uid="{00000000-0005-0000-0000-000029AA0000}"/>
    <cellStyle name="Normal 83 8 2 2 4 2" xfId="39432" xr:uid="{00000000-0005-0000-0000-00002AAA0000}"/>
    <cellStyle name="Normal 83 8 2 2 4 3" xfId="24339" xr:uid="{00000000-0005-0000-0000-00002BAA0000}"/>
    <cellStyle name="Normal 83 8 2 2 5" xfId="18721" xr:uid="{00000000-0005-0000-0000-00002CAA0000}"/>
    <cellStyle name="Normal 83 8 2 2 5 2" xfId="36249" xr:uid="{00000000-0005-0000-0000-00002DAA0000}"/>
    <cellStyle name="Normal 83 8 2 2 6" xfId="10071" xr:uid="{00000000-0005-0000-0000-00002EAA0000}"/>
    <cellStyle name="Normal 83 8 2 2 6 2" xfId="33767" xr:uid="{00000000-0005-0000-0000-00002FAA0000}"/>
    <cellStyle name="Normal 83 8 2 2 7" xfId="8199" xr:uid="{00000000-0005-0000-0000-000030AA0000}"/>
    <cellStyle name="Normal 83 8 2 2 7 2" xfId="30023" xr:uid="{00000000-0005-0000-0000-000031AA0000}"/>
    <cellStyle name="Normal 83 8 2 2 8" xfId="6327" xr:uid="{00000000-0005-0000-0000-000032AA0000}"/>
    <cellStyle name="Normal 83 8 2 2 8 2" xfId="22467" xr:uid="{00000000-0005-0000-0000-000033AA0000}"/>
    <cellStyle name="Normal 83 8 2 2 9" xfId="4455" xr:uid="{00000000-0005-0000-0000-000034AA0000}"/>
    <cellStyle name="Normal 83 8 2 3" xfId="2039" xr:uid="{00000000-0005-0000-0000-000035AA0000}"/>
    <cellStyle name="Normal 83 8 2 3 10" xfId="20052" xr:uid="{00000000-0005-0000-0000-000036AA0000}"/>
    <cellStyle name="Normal 83 8 2 3 2" xfId="13062" xr:uid="{00000000-0005-0000-0000-000037AA0000}"/>
    <cellStyle name="Normal 83 8 2 3 2 2" xfId="40711" xr:uid="{00000000-0005-0000-0000-000038AA0000}"/>
    <cellStyle name="Normal 83 8 2 3 2 3" xfId="31352" xr:uid="{00000000-0005-0000-0000-000039AA0000}"/>
    <cellStyle name="Normal 83 8 2 3 2 4" xfId="28139" xr:uid="{00000000-0005-0000-0000-00003AAA0000}"/>
    <cellStyle name="Normal 83 8 2 3 3" xfId="15455" xr:uid="{00000000-0005-0000-0000-00003BAA0000}"/>
    <cellStyle name="Normal 83 8 2 3 3 2" xfId="43083" xr:uid="{00000000-0005-0000-0000-00003CAA0000}"/>
    <cellStyle name="Normal 83 8 2 3 3 3" xfId="23796" xr:uid="{00000000-0005-0000-0000-00003DAA0000}"/>
    <cellStyle name="Normal 83 8 2 3 4" xfId="11244" xr:uid="{00000000-0005-0000-0000-00003EAA0000}"/>
    <cellStyle name="Normal 83 8 2 3 4 2" xfId="39015" xr:uid="{00000000-0005-0000-0000-00003FAA0000}"/>
    <cellStyle name="Normal 83 8 2 3 5" xfId="18178" xr:uid="{00000000-0005-0000-0000-000040AA0000}"/>
    <cellStyle name="Normal 83 8 2 3 5 2" xfId="37299" xr:uid="{00000000-0005-0000-0000-000041AA0000}"/>
    <cellStyle name="Normal 83 8 2 3 6" xfId="9528" xr:uid="{00000000-0005-0000-0000-000042AA0000}"/>
    <cellStyle name="Normal 83 8 2 3 6 2" xfId="33224" xr:uid="{00000000-0005-0000-0000-000043AA0000}"/>
    <cellStyle name="Normal 83 8 2 3 7" xfId="7656" xr:uid="{00000000-0005-0000-0000-000044AA0000}"/>
    <cellStyle name="Normal 83 8 2 3 7 2" xfId="29480" xr:uid="{00000000-0005-0000-0000-000045AA0000}"/>
    <cellStyle name="Normal 83 8 2 3 8" xfId="5784" xr:uid="{00000000-0005-0000-0000-000046AA0000}"/>
    <cellStyle name="Normal 83 8 2 3 8 2" xfId="21924" xr:uid="{00000000-0005-0000-0000-000047AA0000}"/>
    <cellStyle name="Normal 83 8 2 3 9" xfId="3912" xr:uid="{00000000-0005-0000-0000-000048AA0000}"/>
    <cellStyle name="Normal 83 8 2 4" xfId="12340" xr:uid="{00000000-0005-0000-0000-000049AA0000}"/>
    <cellStyle name="Normal 83 8 2 4 2" xfId="40087" xr:uid="{00000000-0005-0000-0000-00004AAA0000}"/>
    <cellStyle name="Normal 83 8 2 4 3" xfId="30720" xr:uid="{00000000-0005-0000-0000-00004BAA0000}"/>
    <cellStyle name="Normal 83 8 2 4 4" xfId="25194" xr:uid="{00000000-0005-0000-0000-00004CAA0000}"/>
    <cellStyle name="Normal 83 8 2 5" xfId="14831" xr:uid="{00000000-0005-0000-0000-00004DAA0000}"/>
    <cellStyle name="Normal 83 8 2 5 2" xfId="42459" xr:uid="{00000000-0005-0000-0000-00004EAA0000}"/>
    <cellStyle name="Normal 83 8 2 5 3" xfId="34617" xr:uid="{00000000-0005-0000-0000-00004FAA0000}"/>
    <cellStyle name="Normal 83 8 2 5 4" xfId="26921" xr:uid="{00000000-0005-0000-0000-000050AA0000}"/>
    <cellStyle name="Normal 83 8 2 6" xfId="17051" xr:uid="{00000000-0005-0000-0000-000051AA0000}"/>
    <cellStyle name="Normal 83 8 2 6 2" xfId="44679" xr:uid="{00000000-0005-0000-0000-000052AA0000}"/>
    <cellStyle name="Normal 83 8 2 6 3" xfId="23164" xr:uid="{00000000-0005-0000-0000-000053AA0000}"/>
    <cellStyle name="Normal 83 8 2 7" xfId="10768" xr:uid="{00000000-0005-0000-0000-000054AA0000}"/>
    <cellStyle name="Normal 83 8 2 7 2" xfId="38539" xr:uid="{00000000-0005-0000-0000-000055AA0000}"/>
    <cellStyle name="Normal 83 8 2 8" xfId="17546" xr:uid="{00000000-0005-0000-0000-000056AA0000}"/>
    <cellStyle name="Normal 83 8 2 8 2" xfId="35689" xr:uid="{00000000-0005-0000-0000-000057AA0000}"/>
    <cellStyle name="Normal 83 8 2 9" xfId="8896" xr:uid="{00000000-0005-0000-0000-000058AA0000}"/>
    <cellStyle name="Normal 83 8 2 9 2" xfId="32592" xr:uid="{00000000-0005-0000-0000-000059AA0000}"/>
    <cellStyle name="Normal 83 8 3" xfId="1327" xr:uid="{00000000-0005-0000-0000-00005AAA0000}"/>
    <cellStyle name="Normal 83 8 3 10" xfId="6944" xr:uid="{00000000-0005-0000-0000-00005BAA0000}"/>
    <cellStyle name="Normal 83 8 3 10 2" xfId="28768" xr:uid="{00000000-0005-0000-0000-00005CAA0000}"/>
    <cellStyle name="Normal 83 8 3 11" xfId="5072" xr:uid="{00000000-0005-0000-0000-00005DAA0000}"/>
    <cellStyle name="Normal 83 8 3 11 2" xfId="21212" xr:uid="{00000000-0005-0000-0000-00005EAA0000}"/>
    <cellStyle name="Normal 83 8 3 12" xfId="3200" xr:uid="{00000000-0005-0000-0000-00005FAA0000}"/>
    <cellStyle name="Normal 83 8 3 13" xfId="19340" xr:uid="{00000000-0005-0000-0000-000060AA0000}"/>
    <cellStyle name="Normal 83 8 3 2" xfId="2503" xr:uid="{00000000-0005-0000-0000-000061AA0000}"/>
    <cellStyle name="Normal 83 8 3 2 10" xfId="20515" xr:uid="{00000000-0005-0000-0000-000062AA0000}"/>
    <cellStyle name="Normal 83 8 3 2 2" xfId="13576" xr:uid="{00000000-0005-0000-0000-000063AA0000}"/>
    <cellStyle name="Normal 83 8 3 2 2 2" xfId="41204" xr:uid="{00000000-0005-0000-0000-000064AA0000}"/>
    <cellStyle name="Normal 83 8 3 2 2 3" xfId="37762" xr:uid="{00000000-0005-0000-0000-000065AA0000}"/>
    <cellStyle name="Normal 83 8 3 2 2 4" xfId="31815" xr:uid="{00000000-0005-0000-0000-000066AA0000}"/>
    <cellStyle name="Normal 83 8 3 2 2 5" xfId="25686" xr:uid="{00000000-0005-0000-0000-000067AA0000}"/>
    <cellStyle name="Normal 83 8 3 2 3" xfId="15947" xr:uid="{00000000-0005-0000-0000-000068AA0000}"/>
    <cellStyle name="Normal 83 8 3 2 3 2" xfId="43575" xr:uid="{00000000-0005-0000-0000-000069AA0000}"/>
    <cellStyle name="Normal 83 8 3 2 3 3" xfId="27402" xr:uid="{00000000-0005-0000-0000-00006AAA0000}"/>
    <cellStyle name="Normal 83 8 3 2 4" xfId="11572" xr:uid="{00000000-0005-0000-0000-00006BAA0000}"/>
    <cellStyle name="Normal 83 8 3 2 4 2" xfId="39337" xr:uid="{00000000-0005-0000-0000-00006CAA0000}"/>
    <cellStyle name="Normal 83 8 3 2 4 3" xfId="24259" xr:uid="{00000000-0005-0000-0000-00006DAA0000}"/>
    <cellStyle name="Normal 83 8 3 2 5" xfId="18641" xr:uid="{00000000-0005-0000-0000-00006EAA0000}"/>
    <cellStyle name="Normal 83 8 3 2 5 2" xfId="36169" xr:uid="{00000000-0005-0000-0000-00006FAA0000}"/>
    <cellStyle name="Normal 83 8 3 2 6" xfId="9991" xr:uid="{00000000-0005-0000-0000-000070AA0000}"/>
    <cellStyle name="Normal 83 8 3 2 6 2" xfId="33687" xr:uid="{00000000-0005-0000-0000-000071AA0000}"/>
    <cellStyle name="Normal 83 8 3 2 7" xfId="8119" xr:uid="{00000000-0005-0000-0000-000072AA0000}"/>
    <cellStyle name="Normal 83 8 3 2 7 2" xfId="29943" xr:uid="{00000000-0005-0000-0000-000073AA0000}"/>
    <cellStyle name="Normal 83 8 3 2 8" xfId="6247" xr:uid="{00000000-0005-0000-0000-000074AA0000}"/>
    <cellStyle name="Normal 83 8 3 2 8 2" xfId="22387" xr:uid="{00000000-0005-0000-0000-000075AA0000}"/>
    <cellStyle name="Normal 83 8 3 2 9" xfId="4375" xr:uid="{00000000-0005-0000-0000-000076AA0000}"/>
    <cellStyle name="Normal 83 8 3 3" xfId="1959" xr:uid="{00000000-0005-0000-0000-000077AA0000}"/>
    <cellStyle name="Normal 83 8 3 3 10" xfId="19972" xr:uid="{00000000-0005-0000-0000-000078AA0000}"/>
    <cellStyle name="Normal 83 8 3 3 2" xfId="12711" xr:uid="{00000000-0005-0000-0000-000079AA0000}"/>
    <cellStyle name="Normal 83 8 3 3 2 2" xfId="40440" xr:uid="{00000000-0005-0000-0000-00007AAA0000}"/>
    <cellStyle name="Normal 83 8 3 3 2 3" xfId="31272" xr:uid="{00000000-0005-0000-0000-00007BAA0000}"/>
    <cellStyle name="Normal 83 8 3 3 2 4" xfId="28227" xr:uid="{00000000-0005-0000-0000-00007CAA0000}"/>
    <cellStyle name="Normal 83 8 3 3 3" xfId="15184" xr:uid="{00000000-0005-0000-0000-00007DAA0000}"/>
    <cellStyle name="Normal 83 8 3 3 3 2" xfId="42812" xr:uid="{00000000-0005-0000-0000-00007EAA0000}"/>
    <cellStyle name="Normal 83 8 3 3 3 3" xfId="23716" xr:uid="{00000000-0005-0000-0000-00007FAA0000}"/>
    <cellStyle name="Normal 83 8 3 3 4" xfId="11164" xr:uid="{00000000-0005-0000-0000-000080AA0000}"/>
    <cellStyle name="Normal 83 8 3 3 4 2" xfId="38935" xr:uid="{00000000-0005-0000-0000-000081AA0000}"/>
    <cellStyle name="Normal 83 8 3 3 5" xfId="18098" xr:uid="{00000000-0005-0000-0000-000082AA0000}"/>
    <cellStyle name="Normal 83 8 3 3 5 2" xfId="37219" xr:uid="{00000000-0005-0000-0000-000083AA0000}"/>
    <cellStyle name="Normal 83 8 3 3 6" xfId="9448" xr:uid="{00000000-0005-0000-0000-000084AA0000}"/>
    <cellStyle name="Normal 83 8 3 3 6 2" xfId="33144" xr:uid="{00000000-0005-0000-0000-000085AA0000}"/>
    <cellStyle name="Normal 83 8 3 3 7" xfId="7576" xr:uid="{00000000-0005-0000-0000-000086AA0000}"/>
    <cellStyle name="Normal 83 8 3 3 7 2" xfId="29400" xr:uid="{00000000-0005-0000-0000-000087AA0000}"/>
    <cellStyle name="Normal 83 8 3 3 8" xfId="5704" xr:uid="{00000000-0005-0000-0000-000088AA0000}"/>
    <cellStyle name="Normal 83 8 3 3 8 2" xfId="21844" xr:uid="{00000000-0005-0000-0000-000089AA0000}"/>
    <cellStyle name="Normal 83 8 3 3 9" xfId="3832" xr:uid="{00000000-0005-0000-0000-00008AAA0000}"/>
    <cellStyle name="Normal 83 8 3 4" xfId="12260" xr:uid="{00000000-0005-0000-0000-00008BAA0000}"/>
    <cellStyle name="Normal 83 8 3 4 2" xfId="40007" xr:uid="{00000000-0005-0000-0000-00008CAA0000}"/>
    <cellStyle name="Normal 83 8 3 4 3" xfId="30640" xr:uid="{00000000-0005-0000-0000-00008DAA0000}"/>
    <cellStyle name="Normal 83 8 3 4 4" xfId="24923" xr:uid="{00000000-0005-0000-0000-00008EAA0000}"/>
    <cellStyle name="Normal 83 8 3 5" xfId="14751" xr:uid="{00000000-0005-0000-0000-00008FAA0000}"/>
    <cellStyle name="Normal 83 8 3 5 2" xfId="42379" xr:uid="{00000000-0005-0000-0000-000090AA0000}"/>
    <cellStyle name="Normal 83 8 3 5 3" xfId="34537" xr:uid="{00000000-0005-0000-0000-000091AA0000}"/>
    <cellStyle name="Normal 83 8 3 5 4" xfId="26669" xr:uid="{00000000-0005-0000-0000-000092AA0000}"/>
    <cellStyle name="Normal 83 8 3 6" xfId="16971" xr:uid="{00000000-0005-0000-0000-000093AA0000}"/>
    <cellStyle name="Normal 83 8 3 6 2" xfId="44599" xr:uid="{00000000-0005-0000-0000-000094AA0000}"/>
    <cellStyle name="Normal 83 8 3 6 3" xfId="23084" xr:uid="{00000000-0005-0000-0000-000095AA0000}"/>
    <cellStyle name="Normal 83 8 3 7" xfId="10688" xr:uid="{00000000-0005-0000-0000-000096AA0000}"/>
    <cellStyle name="Normal 83 8 3 7 2" xfId="38459" xr:uid="{00000000-0005-0000-0000-000097AA0000}"/>
    <cellStyle name="Normal 83 8 3 8" xfId="17466" xr:uid="{00000000-0005-0000-0000-000098AA0000}"/>
    <cellStyle name="Normal 83 8 3 8 2" xfId="35437" xr:uid="{00000000-0005-0000-0000-000099AA0000}"/>
    <cellStyle name="Normal 83 8 3 9" xfId="8816" xr:uid="{00000000-0005-0000-0000-00009AAA0000}"/>
    <cellStyle name="Normal 83 8 3 9 2" xfId="32512" xr:uid="{00000000-0005-0000-0000-00009BAA0000}"/>
    <cellStyle name="Normal 83 8 4" xfId="1237" xr:uid="{00000000-0005-0000-0000-00009CAA0000}"/>
    <cellStyle name="Normal 83 8 4 10" xfId="6854" xr:uid="{00000000-0005-0000-0000-00009DAA0000}"/>
    <cellStyle name="Normal 83 8 4 10 2" xfId="28678" xr:uid="{00000000-0005-0000-0000-00009EAA0000}"/>
    <cellStyle name="Normal 83 8 4 11" xfId="4982" xr:uid="{00000000-0005-0000-0000-00009FAA0000}"/>
    <cellStyle name="Normal 83 8 4 11 2" xfId="21122" xr:uid="{00000000-0005-0000-0000-0000A0AA0000}"/>
    <cellStyle name="Normal 83 8 4 12" xfId="3110" xr:uid="{00000000-0005-0000-0000-0000A1AA0000}"/>
    <cellStyle name="Normal 83 8 4 13" xfId="19250" xr:uid="{00000000-0005-0000-0000-0000A2AA0000}"/>
    <cellStyle name="Normal 83 8 4 2" xfId="2736" xr:uid="{00000000-0005-0000-0000-0000A3AA0000}"/>
    <cellStyle name="Normal 83 8 4 2 10" xfId="20748" xr:uid="{00000000-0005-0000-0000-0000A4AA0000}"/>
    <cellStyle name="Normal 83 8 4 2 2" xfId="13801" xr:uid="{00000000-0005-0000-0000-0000A5AA0000}"/>
    <cellStyle name="Normal 83 8 4 2 2 2" xfId="41429" xr:uid="{00000000-0005-0000-0000-0000A6AA0000}"/>
    <cellStyle name="Normal 83 8 4 2 2 3" xfId="37995" xr:uid="{00000000-0005-0000-0000-0000A7AA0000}"/>
    <cellStyle name="Normal 83 8 4 2 2 4" xfId="32048" xr:uid="{00000000-0005-0000-0000-0000A8AA0000}"/>
    <cellStyle name="Normal 83 8 4 2 2 5" xfId="25911" xr:uid="{00000000-0005-0000-0000-0000A9AA0000}"/>
    <cellStyle name="Normal 83 8 4 2 3" xfId="16172" xr:uid="{00000000-0005-0000-0000-0000AAAA0000}"/>
    <cellStyle name="Normal 83 8 4 2 3 2" xfId="43800" xr:uid="{00000000-0005-0000-0000-0000ABAA0000}"/>
    <cellStyle name="Normal 83 8 4 2 3 3" xfId="27635" xr:uid="{00000000-0005-0000-0000-0000ACAA0000}"/>
    <cellStyle name="Normal 83 8 4 2 4" xfId="11074" xr:uid="{00000000-0005-0000-0000-0000ADAA0000}"/>
    <cellStyle name="Normal 83 8 4 2 4 2" xfId="38845" xr:uid="{00000000-0005-0000-0000-0000AEAA0000}"/>
    <cellStyle name="Normal 83 8 4 2 4 3" xfId="24492" xr:uid="{00000000-0005-0000-0000-0000AFAA0000}"/>
    <cellStyle name="Normal 83 8 4 2 5" xfId="18874" xr:uid="{00000000-0005-0000-0000-0000B0AA0000}"/>
    <cellStyle name="Normal 83 8 4 2 5 2" xfId="36402" xr:uid="{00000000-0005-0000-0000-0000B1AA0000}"/>
    <cellStyle name="Normal 83 8 4 2 6" xfId="10224" xr:uid="{00000000-0005-0000-0000-0000B2AA0000}"/>
    <cellStyle name="Normal 83 8 4 2 6 2" xfId="33920" xr:uid="{00000000-0005-0000-0000-0000B3AA0000}"/>
    <cellStyle name="Normal 83 8 4 2 7" xfId="8352" xr:uid="{00000000-0005-0000-0000-0000B4AA0000}"/>
    <cellStyle name="Normal 83 8 4 2 7 2" xfId="30176" xr:uid="{00000000-0005-0000-0000-0000B5AA0000}"/>
    <cellStyle name="Normal 83 8 4 2 8" xfId="6480" xr:uid="{00000000-0005-0000-0000-0000B6AA0000}"/>
    <cellStyle name="Normal 83 8 4 2 8 2" xfId="22620" xr:uid="{00000000-0005-0000-0000-0000B7AA0000}"/>
    <cellStyle name="Normal 83 8 4 2 9" xfId="4608" xr:uid="{00000000-0005-0000-0000-0000B8AA0000}"/>
    <cellStyle name="Normal 83 8 4 3" xfId="2192" xr:uid="{00000000-0005-0000-0000-0000B9AA0000}"/>
    <cellStyle name="Normal 83 8 4 3 2" xfId="15752" xr:uid="{00000000-0005-0000-0000-0000BAAA0000}"/>
    <cellStyle name="Normal 83 8 4 3 2 2" xfId="43380" xr:uid="{00000000-0005-0000-0000-0000BBAA0000}"/>
    <cellStyle name="Normal 83 8 4 3 2 3" xfId="31505" xr:uid="{00000000-0005-0000-0000-0000BCAA0000}"/>
    <cellStyle name="Normal 83 8 4 3 2 4" xfId="28205" xr:uid="{00000000-0005-0000-0000-0000BDAA0000}"/>
    <cellStyle name="Normal 83 8 4 3 3" xfId="13381" xr:uid="{00000000-0005-0000-0000-0000BEAA0000}"/>
    <cellStyle name="Normal 83 8 4 3 3 2" xfId="41009" xr:uid="{00000000-0005-0000-0000-0000BFAA0000}"/>
    <cellStyle name="Normal 83 8 4 3 3 3" xfId="23949" xr:uid="{00000000-0005-0000-0000-0000C0AA0000}"/>
    <cellStyle name="Normal 83 8 4 3 4" xfId="18331" xr:uid="{00000000-0005-0000-0000-0000C1AA0000}"/>
    <cellStyle name="Normal 83 8 4 3 4 2" xfId="37452" xr:uid="{00000000-0005-0000-0000-0000C2AA0000}"/>
    <cellStyle name="Normal 83 8 4 3 5" xfId="9681" xr:uid="{00000000-0005-0000-0000-0000C3AA0000}"/>
    <cellStyle name="Normal 83 8 4 3 5 2" xfId="33377" xr:uid="{00000000-0005-0000-0000-0000C4AA0000}"/>
    <cellStyle name="Normal 83 8 4 3 6" xfId="7809" xr:uid="{00000000-0005-0000-0000-0000C5AA0000}"/>
    <cellStyle name="Normal 83 8 4 3 6 2" xfId="29633" xr:uid="{00000000-0005-0000-0000-0000C6AA0000}"/>
    <cellStyle name="Normal 83 8 4 3 7" xfId="5937" xr:uid="{00000000-0005-0000-0000-0000C7AA0000}"/>
    <cellStyle name="Normal 83 8 4 3 7 2" xfId="22077" xr:uid="{00000000-0005-0000-0000-0000C8AA0000}"/>
    <cellStyle name="Normal 83 8 4 3 8" xfId="4065" xr:uid="{00000000-0005-0000-0000-0000C9AA0000}"/>
    <cellStyle name="Normal 83 8 4 3 9" xfId="20205" xr:uid="{00000000-0005-0000-0000-0000CAAA0000}"/>
    <cellStyle name="Normal 83 8 4 4" xfId="12170" xr:uid="{00000000-0005-0000-0000-0000CBAA0000}"/>
    <cellStyle name="Normal 83 8 4 4 2" xfId="39917" xr:uid="{00000000-0005-0000-0000-0000CCAA0000}"/>
    <cellStyle name="Normal 83 8 4 4 3" xfId="30550" xr:uid="{00000000-0005-0000-0000-0000CDAA0000}"/>
    <cellStyle name="Normal 83 8 4 4 4" xfId="25491" xr:uid="{00000000-0005-0000-0000-0000CEAA0000}"/>
    <cellStyle name="Normal 83 8 4 5" xfId="14661" xr:uid="{00000000-0005-0000-0000-0000CFAA0000}"/>
    <cellStyle name="Normal 83 8 4 5 2" xfId="42289" xr:uid="{00000000-0005-0000-0000-0000D0AA0000}"/>
    <cellStyle name="Normal 83 8 4 5 3" xfId="34447" xr:uid="{00000000-0005-0000-0000-0000D1AA0000}"/>
    <cellStyle name="Normal 83 8 4 5 4" xfId="27166" xr:uid="{00000000-0005-0000-0000-0000D2AA0000}"/>
    <cellStyle name="Normal 83 8 4 6" xfId="16881" xr:uid="{00000000-0005-0000-0000-0000D3AA0000}"/>
    <cellStyle name="Normal 83 8 4 6 2" xfId="44509" xr:uid="{00000000-0005-0000-0000-0000D4AA0000}"/>
    <cellStyle name="Normal 83 8 4 6 3" xfId="22994" xr:uid="{00000000-0005-0000-0000-0000D5AA0000}"/>
    <cellStyle name="Normal 83 8 4 7" xfId="10598" xr:uid="{00000000-0005-0000-0000-0000D6AA0000}"/>
    <cellStyle name="Normal 83 8 4 7 2" xfId="38369" xr:uid="{00000000-0005-0000-0000-0000D7AA0000}"/>
    <cellStyle name="Normal 83 8 4 8" xfId="17376" xr:uid="{00000000-0005-0000-0000-0000D8AA0000}"/>
    <cellStyle name="Normal 83 8 4 8 2" xfId="35933" xr:uid="{00000000-0005-0000-0000-0000D9AA0000}"/>
    <cellStyle name="Normal 83 8 4 9" xfId="8726" xr:uid="{00000000-0005-0000-0000-0000DAAA0000}"/>
    <cellStyle name="Normal 83 8 4 9 2" xfId="32422" xr:uid="{00000000-0005-0000-0000-0000DBAA0000}"/>
    <cellStyle name="Normal 83 8 5" xfId="1870" xr:uid="{00000000-0005-0000-0000-0000DCAA0000}"/>
    <cellStyle name="Normal 83 8 5 10" xfId="3743" xr:uid="{00000000-0005-0000-0000-0000DDAA0000}"/>
    <cellStyle name="Normal 83 8 5 11" xfId="19883" xr:uid="{00000000-0005-0000-0000-0000DEAA0000}"/>
    <cellStyle name="Normal 83 8 5 2" xfId="13321" xr:uid="{00000000-0005-0000-0000-0000DFAA0000}"/>
    <cellStyle name="Normal 83 8 5 2 2" xfId="15692" xr:uid="{00000000-0005-0000-0000-0000E0AA0000}"/>
    <cellStyle name="Normal 83 8 5 2 2 2" xfId="43320" xr:uid="{00000000-0005-0000-0000-0000E1AA0000}"/>
    <cellStyle name="Normal 83 8 5 2 3" xfId="40949" xr:uid="{00000000-0005-0000-0000-0000E2AA0000}"/>
    <cellStyle name="Normal 83 8 5 2 4" xfId="37130" xr:uid="{00000000-0005-0000-0000-0000E3AA0000}"/>
    <cellStyle name="Normal 83 8 5 2 5" xfId="31183" xr:uid="{00000000-0005-0000-0000-0000E4AA0000}"/>
    <cellStyle name="Normal 83 8 5 2 6" xfId="25431" xr:uid="{00000000-0005-0000-0000-0000E5AA0000}"/>
    <cellStyle name="Normal 83 8 5 3" xfId="12017" xr:uid="{00000000-0005-0000-0000-0000E6AA0000}"/>
    <cellStyle name="Normal 83 8 5 3 2" xfId="39764" xr:uid="{00000000-0005-0000-0000-0000E7AA0000}"/>
    <cellStyle name="Normal 83 8 5 3 3" xfId="34294" xr:uid="{00000000-0005-0000-0000-0000E8AA0000}"/>
    <cellStyle name="Normal 83 8 5 3 4" xfId="27098" xr:uid="{00000000-0005-0000-0000-0000E9AA0000}"/>
    <cellStyle name="Normal 83 8 5 4" xfId="14508" xr:uid="{00000000-0005-0000-0000-0000EAAA0000}"/>
    <cellStyle name="Normal 83 8 5 4 2" xfId="42136" xr:uid="{00000000-0005-0000-0000-0000EBAA0000}"/>
    <cellStyle name="Normal 83 8 5 4 3" xfId="23627" xr:uid="{00000000-0005-0000-0000-0000ECAA0000}"/>
    <cellStyle name="Normal 83 8 5 5" xfId="11397" xr:uid="{00000000-0005-0000-0000-0000EDAA0000}"/>
    <cellStyle name="Normal 83 8 5 5 2" xfId="39168" xr:uid="{00000000-0005-0000-0000-0000EEAA0000}"/>
    <cellStyle name="Normal 83 8 5 6" xfId="18009" xr:uid="{00000000-0005-0000-0000-0000EFAA0000}"/>
    <cellStyle name="Normal 83 8 5 6 2" xfId="35865" xr:uid="{00000000-0005-0000-0000-0000F0AA0000}"/>
    <cellStyle name="Normal 83 8 5 7" xfId="9359" xr:uid="{00000000-0005-0000-0000-0000F1AA0000}"/>
    <cellStyle name="Normal 83 8 5 7 2" xfId="33055" xr:uid="{00000000-0005-0000-0000-0000F2AA0000}"/>
    <cellStyle name="Normal 83 8 5 8" xfId="7487" xr:uid="{00000000-0005-0000-0000-0000F3AA0000}"/>
    <cellStyle name="Normal 83 8 5 8 2" xfId="29311" xr:uid="{00000000-0005-0000-0000-0000F4AA0000}"/>
    <cellStyle name="Normal 83 8 5 9" xfId="5615" xr:uid="{00000000-0005-0000-0000-0000F5AA0000}"/>
    <cellStyle name="Normal 83 8 5 9 2" xfId="21755" xr:uid="{00000000-0005-0000-0000-0000F6AA0000}"/>
    <cellStyle name="Normal 83 8 6" xfId="2414" xr:uid="{00000000-0005-0000-0000-0000F7AA0000}"/>
    <cellStyle name="Normal 83 8 6 10" xfId="20426" xr:uid="{00000000-0005-0000-0000-0000F8AA0000}"/>
    <cellStyle name="Normal 83 8 6 2" xfId="13501" xr:uid="{00000000-0005-0000-0000-0000F9AA0000}"/>
    <cellStyle name="Normal 83 8 6 2 2" xfId="41129" xr:uid="{00000000-0005-0000-0000-0000FAAA0000}"/>
    <cellStyle name="Normal 83 8 6 2 3" xfId="37673" xr:uid="{00000000-0005-0000-0000-0000FBAA0000}"/>
    <cellStyle name="Normal 83 8 6 2 4" xfId="31726" xr:uid="{00000000-0005-0000-0000-0000FCAA0000}"/>
    <cellStyle name="Normal 83 8 6 2 5" xfId="25611" xr:uid="{00000000-0005-0000-0000-0000FDAA0000}"/>
    <cellStyle name="Normal 83 8 6 3" xfId="15872" xr:uid="{00000000-0005-0000-0000-0000FEAA0000}"/>
    <cellStyle name="Normal 83 8 6 3 2" xfId="43500" xr:uid="{00000000-0005-0000-0000-0000FFAA0000}"/>
    <cellStyle name="Normal 83 8 6 3 3" xfId="27313" xr:uid="{00000000-0005-0000-0000-000000AB0000}"/>
    <cellStyle name="Normal 83 8 6 4" xfId="10921" xr:uid="{00000000-0005-0000-0000-000001AB0000}"/>
    <cellStyle name="Normal 83 8 6 4 2" xfId="38692" xr:uid="{00000000-0005-0000-0000-000002AB0000}"/>
    <cellStyle name="Normal 83 8 6 4 3" xfId="24170" xr:uid="{00000000-0005-0000-0000-000003AB0000}"/>
    <cellStyle name="Normal 83 8 6 5" xfId="18552" xr:uid="{00000000-0005-0000-0000-000004AB0000}"/>
    <cellStyle name="Normal 83 8 6 5 2" xfId="36080" xr:uid="{00000000-0005-0000-0000-000005AB0000}"/>
    <cellStyle name="Normal 83 8 6 6" xfId="9902" xr:uid="{00000000-0005-0000-0000-000006AB0000}"/>
    <cellStyle name="Normal 83 8 6 6 2" xfId="33598" xr:uid="{00000000-0005-0000-0000-000007AB0000}"/>
    <cellStyle name="Normal 83 8 6 7" xfId="8030" xr:uid="{00000000-0005-0000-0000-000008AB0000}"/>
    <cellStyle name="Normal 83 8 6 7 2" xfId="29854" xr:uid="{00000000-0005-0000-0000-000009AB0000}"/>
    <cellStyle name="Normal 83 8 6 8" xfId="6158" xr:uid="{00000000-0005-0000-0000-00000AAB0000}"/>
    <cellStyle name="Normal 83 8 6 8 2" xfId="22298" xr:uid="{00000000-0005-0000-0000-00000BAB0000}"/>
    <cellStyle name="Normal 83 8 6 9" xfId="4286" xr:uid="{00000000-0005-0000-0000-00000CAB0000}"/>
    <cellStyle name="Normal 83 8 7" xfId="1713" xr:uid="{00000000-0005-0000-0000-00000DAB0000}"/>
    <cellStyle name="Normal 83 8 7 2" xfId="16481" xr:uid="{00000000-0005-0000-0000-00000EAB0000}"/>
    <cellStyle name="Normal 83 8 7 2 2" xfId="44109" xr:uid="{00000000-0005-0000-0000-00000FAB0000}"/>
    <cellStyle name="Normal 83 8 7 2 3" xfId="31026" xr:uid="{00000000-0005-0000-0000-000010AB0000}"/>
    <cellStyle name="Normal 83 8 7 2 4" xfId="26220" xr:uid="{00000000-0005-0000-0000-000011AB0000}"/>
    <cellStyle name="Normal 83 8 7 3" xfId="14110" xr:uid="{00000000-0005-0000-0000-000012AB0000}"/>
    <cellStyle name="Normal 83 8 7 3 2" xfId="41738" xr:uid="{00000000-0005-0000-0000-000013AB0000}"/>
    <cellStyle name="Normal 83 8 7 3 3" xfId="27953" xr:uid="{00000000-0005-0000-0000-000014AB0000}"/>
    <cellStyle name="Normal 83 8 7 4" xfId="17852" xr:uid="{00000000-0005-0000-0000-000015AB0000}"/>
    <cellStyle name="Normal 83 8 7 4 2" xfId="36720" xr:uid="{00000000-0005-0000-0000-000016AB0000}"/>
    <cellStyle name="Normal 83 8 7 4 3" xfId="23470" xr:uid="{00000000-0005-0000-0000-000017AB0000}"/>
    <cellStyle name="Normal 83 8 7 5" xfId="9202" xr:uid="{00000000-0005-0000-0000-000018AB0000}"/>
    <cellStyle name="Normal 83 8 7 5 2" xfId="32898" xr:uid="{00000000-0005-0000-0000-000019AB0000}"/>
    <cellStyle name="Normal 83 8 7 6" xfId="7330" xr:uid="{00000000-0005-0000-0000-00001AAB0000}"/>
    <cellStyle name="Normal 83 8 7 6 2" xfId="29154" xr:uid="{00000000-0005-0000-0000-00001BAB0000}"/>
    <cellStyle name="Normal 83 8 7 7" xfId="5458" xr:uid="{00000000-0005-0000-0000-00001CAB0000}"/>
    <cellStyle name="Normal 83 8 7 7 2" xfId="21598" xr:uid="{00000000-0005-0000-0000-00001DAB0000}"/>
    <cellStyle name="Normal 83 8 7 8" xfId="3586" xr:uid="{00000000-0005-0000-0000-00001EAB0000}"/>
    <cellStyle name="Normal 83 8 7 9" xfId="19726" xr:uid="{00000000-0005-0000-0000-00001FAB0000}"/>
    <cellStyle name="Normal 83 8 8" xfId="1560" xr:uid="{00000000-0005-0000-0000-000020AB0000}"/>
    <cellStyle name="Normal 83 8 8 2" xfId="14984" xr:uid="{00000000-0005-0000-0000-000021AB0000}"/>
    <cellStyle name="Normal 83 8 8 2 2" xfId="42612" xr:uid="{00000000-0005-0000-0000-000022AB0000}"/>
    <cellStyle name="Normal 83 8 8 2 3" xfId="30873" xr:uid="{00000000-0005-0000-0000-000023AB0000}"/>
    <cellStyle name="Normal 83 8 8 2 4" xfId="28391" xr:uid="{00000000-0005-0000-0000-000024AB0000}"/>
    <cellStyle name="Normal 83 8 8 3" xfId="12493" xr:uid="{00000000-0005-0000-0000-000025AB0000}"/>
    <cellStyle name="Normal 83 8 8 3 2" xfId="40240" xr:uid="{00000000-0005-0000-0000-000026AB0000}"/>
    <cellStyle name="Normal 83 8 8 3 3" xfId="23317" xr:uid="{00000000-0005-0000-0000-000027AB0000}"/>
    <cellStyle name="Normal 83 8 8 4" xfId="17699" xr:uid="{00000000-0005-0000-0000-000028AB0000}"/>
    <cellStyle name="Normal 83 8 8 4 2" xfId="35277" xr:uid="{00000000-0005-0000-0000-000029AB0000}"/>
    <cellStyle name="Normal 83 8 8 5" xfId="9049" xr:uid="{00000000-0005-0000-0000-00002AAB0000}"/>
    <cellStyle name="Normal 83 8 8 5 2" xfId="32745" xr:uid="{00000000-0005-0000-0000-00002BAB0000}"/>
    <cellStyle name="Normal 83 8 8 6" xfId="7177" xr:uid="{00000000-0005-0000-0000-00002CAB0000}"/>
    <cellStyle name="Normal 83 8 8 6 2" xfId="29001" xr:uid="{00000000-0005-0000-0000-00002DAB0000}"/>
    <cellStyle name="Normal 83 8 8 7" xfId="5305" xr:uid="{00000000-0005-0000-0000-00002EAB0000}"/>
    <cellStyle name="Normal 83 8 8 7 2" xfId="21445" xr:uid="{00000000-0005-0000-0000-00002FAB0000}"/>
    <cellStyle name="Normal 83 8 8 8" xfId="3433" xr:uid="{00000000-0005-0000-0000-000030AB0000}"/>
    <cellStyle name="Normal 83 8 8 9" xfId="19573" xr:uid="{00000000-0005-0000-0000-000031AB0000}"/>
    <cellStyle name="Normal 83 8 9" xfId="11864" xr:uid="{00000000-0005-0000-0000-000032AB0000}"/>
    <cellStyle name="Normal 83 8 9 2" xfId="39613" xr:uid="{00000000-0005-0000-0000-000033AB0000}"/>
    <cellStyle name="Normal 83 8 9 3" xfId="36973" xr:uid="{00000000-0005-0000-0000-000034AB0000}"/>
    <cellStyle name="Normal 83 8 9 4" xfId="30397" xr:uid="{00000000-0005-0000-0000-000035AB0000}"/>
    <cellStyle name="Normal 83 8 9 5" xfId="24723" xr:uid="{00000000-0005-0000-0000-000036AB0000}"/>
    <cellStyle name="Normal 83 9" xfId="1020" xr:uid="{00000000-0005-0000-0000-000037AB0000}"/>
    <cellStyle name="Normal 83 9 10" xfId="16665" xr:uid="{00000000-0005-0000-0000-000038AB0000}"/>
    <cellStyle name="Normal 83 9 10 2" xfId="44293" xr:uid="{00000000-0005-0000-0000-000039AB0000}"/>
    <cellStyle name="Normal 83 9 10 3" xfId="22778" xr:uid="{00000000-0005-0000-0000-00003AAB0000}"/>
    <cellStyle name="Normal 83 9 11" xfId="10382" xr:uid="{00000000-0005-0000-0000-00003BAB0000}"/>
    <cellStyle name="Normal 83 9 11 2" xfId="38153" xr:uid="{00000000-0005-0000-0000-00003CAB0000}"/>
    <cellStyle name="Normal 83 9 12" xfId="17160" xr:uid="{00000000-0005-0000-0000-00003DAB0000}"/>
    <cellStyle name="Normal 83 9 12 2" xfId="35061" xr:uid="{00000000-0005-0000-0000-00003EAB0000}"/>
    <cellStyle name="Normal 83 9 13" xfId="8510" xr:uid="{00000000-0005-0000-0000-00003FAB0000}"/>
    <cellStyle name="Normal 83 9 13 2" xfId="32206" xr:uid="{00000000-0005-0000-0000-000040AB0000}"/>
    <cellStyle name="Normal 83 9 14" xfId="6638" xr:uid="{00000000-0005-0000-0000-000041AB0000}"/>
    <cellStyle name="Normal 83 9 14 2" xfId="28462" xr:uid="{00000000-0005-0000-0000-000042AB0000}"/>
    <cellStyle name="Normal 83 9 15" xfId="4766" xr:uid="{00000000-0005-0000-0000-000043AB0000}"/>
    <cellStyle name="Normal 83 9 15 2" xfId="20906" xr:uid="{00000000-0005-0000-0000-000044AB0000}"/>
    <cellStyle name="Normal 83 9 16" xfId="2894" xr:uid="{00000000-0005-0000-0000-000045AB0000}"/>
    <cellStyle name="Normal 83 9 17" xfId="19034" xr:uid="{00000000-0005-0000-0000-000046AB0000}"/>
    <cellStyle name="Normal 83 9 2" xfId="1344" xr:uid="{00000000-0005-0000-0000-000047AB0000}"/>
    <cellStyle name="Normal 83 9 2 10" xfId="6961" xr:uid="{00000000-0005-0000-0000-000048AB0000}"/>
    <cellStyle name="Normal 83 9 2 10 2" xfId="28785" xr:uid="{00000000-0005-0000-0000-000049AB0000}"/>
    <cellStyle name="Normal 83 9 2 11" xfId="5089" xr:uid="{00000000-0005-0000-0000-00004AAB0000}"/>
    <cellStyle name="Normal 83 9 2 11 2" xfId="21229" xr:uid="{00000000-0005-0000-0000-00004BAB0000}"/>
    <cellStyle name="Normal 83 9 2 12" xfId="3217" xr:uid="{00000000-0005-0000-0000-00004CAB0000}"/>
    <cellStyle name="Normal 83 9 2 13" xfId="19357" xr:uid="{00000000-0005-0000-0000-00004DAB0000}"/>
    <cellStyle name="Normal 83 9 2 2" xfId="2520" xr:uid="{00000000-0005-0000-0000-00004EAB0000}"/>
    <cellStyle name="Normal 83 9 2 2 10" xfId="20532" xr:uid="{00000000-0005-0000-0000-00004FAB0000}"/>
    <cellStyle name="Normal 83 9 2 2 2" xfId="13593" xr:uid="{00000000-0005-0000-0000-000050AB0000}"/>
    <cellStyle name="Normal 83 9 2 2 2 2" xfId="41221" xr:uid="{00000000-0005-0000-0000-000051AB0000}"/>
    <cellStyle name="Normal 83 9 2 2 2 3" xfId="37779" xr:uid="{00000000-0005-0000-0000-000052AB0000}"/>
    <cellStyle name="Normal 83 9 2 2 2 4" xfId="31832" xr:uid="{00000000-0005-0000-0000-000053AB0000}"/>
    <cellStyle name="Normal 83 9 2 2 2 5" xfId="25703" xr:uid="{00000000-0005-0000-0000-000054AB0000}"/>
    <cellStyle name="Normal 83 9 2 2 3" xfId="15964" xr:uid="{00000000-0005-0000-0000-000055AB0000}"/>
    <cellStyle name="Normal 83 9 2 2 3 2" xfId="43592" xr:uid="{00000000-0005-0000-0000-000056AB0000}"/>
    <cellStyle name="Normal 83 9 2 2 3 3" xfId="27419" xr:uid="{00000000-0005-0000-0000-000057AB0000}"/>
    <cellStyle name="Normal 83 9 2 2 4" xfId="11664" xr:uid="{00000000-0005-0000-0000-000058AB0000}"/>
    <cellStyle name="Normal 83 9 2 2 4 2" xfId="39427" xr:uid="{00000000-0005-0000-0000-000059AB0000}"/>
    <cellStyle name="Normal 83 9 2 2 4 3" xfId="24276" xr:uid="{00000000-0005-0000-0000-00005AAB0000}"/>
    <cellStyle name="Normal 83 9 2 2 5" xfId="18658" xr:uid="{00000000-0005-0000-0000-00005BAB0000}"/>
    <cellStyle name="Normal 83 9 2 2 5 2" xfId="36186" xr:uid="{00000000-0005-0000-0000-00005CAB0000}"/>
    <cellStyle name="Normal 83 9 2 2 6" xfId="10008" xr:uid="{00000000-0005-0000-0000-00005DAB0000}"/>
    <cellStyle name="Normal 83 9 2 2 6 2" xfId="33704" xr:uid="{00000000-0005-0000-0000-00005EAB0000}"/>
    <cellStyle name="Normal 83 9 2 2 7" xfId="8136" xr:uid="{00000000-0005-0000-0000-00005FAB0000}"/>
    <cellStyle name="Normal 83 9 2 2 7 2" xfId="29960" xr:uid="{00000000-0005-0000-0000-000060AB0000}"/>
    <cellStyle name="Normal 83 9 2 2 8" xfId="6264" xr:uid="{00000000-0005-0000-0000-000061AB0000}"/>
    <cellStyle name="Normal 83 9 2 2 8 2" xfId="22404" xr:uid="{00000000-0005-0000-0000-000062AB0000}"/>
    <cellStyle name="Normal 83 9 2 2 9" xfId="4392" xr:uid="{00000000-0005-0000-0000-000063AB0000}"/>
    <cellStyle name="Normal 83 9 2 3" xfId="1976" xr:uid="{00000000-0005-0000-0000-000064AB0000}"/>
    <cellStyle name="Normal 83 9 2 3 10" xfId="19989" xr:uid="{00000000-0005-0000-0000-000065AB0000}"/>
    <cellStyle name="Normal 83 9 2 3 2" xfId="13004" xr:uid="{00000000-0005-0000-0000-000066AB0000}"/>
    <cellStyle name="Normal 83 9 2 3 2 2" xfId="40660" xr:uid="{00000000-0005-0000-0000-000067AB0000}"/>
    <cellStyle name="Normal 83 9 2 3 2 3" xfId="31289" xr:uid="{00000000-0005-0000-0000-000068AB0000}"/>
    <cellStyle name="Normal 83 9 2 3 2 4" xfId="28343" xr:uid="{00000000-0005-0000-0000-000069AB0000}"/>
    <cellStyle name="Normal 83 9 2 3 3" xfId="15404" xr:uid="{00000000-0005-0000-0000-00006AAB0000}"/>
    <cellStyle name="Normal 83 9 2 3 3 2" xfId="43032" xr:uid="{00000000-0005-0000-0000-00006BAB0000}"/>
    <cellStyle name="Normal 83 9 2 3 3 3" xfId="23733" xr:uid="{00000000-0005-0000-0000-00006CAB0000}"/>
    <cellStyle name="Normal 83 9 2 3 4" xfId="11181" xr:uid="{00000000-0005-0000-0000-00006DAB0000}"/>
    <cellStyle name="Normal 83 9 2 3 4 2" xfId="38952" xr:uid="{00000000-0005-0000-0000-00006EAB0000}"/>
    <cellStyle name="Normal 83 9 2 3 5" xfId="18115" xr:uid="{00000000-0005-0000-0000-00006FAB0000}"/>
    <cellStyle name="Normal 83 9 2 3 5 2" xfId="37236" xr:uid="{00000000-0005-0000-0000-000070AB0000}"/>
    <cellStyle name="Normal 83 9 2 3 6" xfId="9465" xr:uid="{00000000-0005-0000-0000-000071AB0000}"/>
    <cellStyle name="Normal 83 9 2 3 6 2" xfId="33161" xr:uid="{00000000-0005-0000-0000-000072AB0000}"/>
    <cellStyle name="Normal 83 9 2 3 7" xfId="7593" xr:uid="{00000000-0005-0000-0000-000073AB0000}"/>
    <cellStyle name="Normal 83 9 2 3 7 2" xfId="29417" xr:uid="{00000000-0005-0000-0000-000074AB0000}"/>
    <cellStyle name="Normal 83 9 2 3 8" xfId="5721" xr:uid="{00000000-0005-0000-0000-000075AB0000}"/>
    <cellStyle name="Normal 83 9 2 3 8 2" xfId="21861" xr:uid="{00000000-0005-0000-0000-000076AB0000}"/>
    <cellStyle name="Normal 83 9 2 3 9" xfId="3849" xr:uid="{00000000-0005-0000-0000-000077AB0000}"/>
    <cellStyle name="Normal 83 9 2 4" xfId="12277" xr:uid="{00000000-0005-0000-0000-000078AB0000}"/>
    <cellStyle name="Normal 83 9 2 4 2" xfId="40024" xr:uid="{00000000-0005-0000-0000-000079AB0000}"/>
    <cellStyle name="Normal 83 9 2 4 3" xfId="30657" xr:uid="{00000000-0005-0000-0000-00007AAB0000}"/>
    <cellStyle name="Normal 83 9 2 4 4" xfId="25143" xr:uid="{00000000-0005-0000-0000-00007BAB0000}"/>
    <cellStyle name="Normal 83 9 2 5" xfId="14768" xr:uid="{00000000-0005-0000-0000-00007CAB0000}"/>
    <cellStyle name="Normal 83 9 2 5 2" xfId="42396" xr:uid="{00000000-0005-0000-0000-00007DAB0000}"/>
    <cellStyle name="Normal 83 9 2 5 3" xfId="34554" xr:uid="{00000000-0005-0000-0000-00007EAB0000}"/>
    <cellStyle name="Normal 83 9 2 5 4" xfId="26915" xr:uid="{00000000-0005-0000-0000-00007FAB0000}"/>
    <cellStyle name="Normal 83 9 2 6" xfId="16988" xr:uid="{00000000-0005-0000-0000-000080AB0000}"/>
    <cellStyle name="Normal 83 9 2 6 2" xfId="44616" xr:uid="{00000000-0005-0000-0000-000081AB0000}"/>
    <cellStyle name="Normal 83 9 2 6 3" xfId="23101" xr:uid="{00000000-0005-0000-0000-000082AB0000}"/>
    <cellStyle name="Normal 83 9 2 7" xfId="10705" xr:uid="{00000000-0005-0000-0000-000083AB0000}"/>
    <cellStyle name="Normal 83 9 2 7 2" xfId="38476" xr:uid="{00000000-0005-0000-0000-000084AB0000}"/>
    <cellStyle name="Normal 83 9 2 8" xfId="17483" xr:uid="{00000000-0005-0000-0000-000085AB0000}"/>
    <cellStyle name="Normal 83 9 2 8 2" xfId="35683" xr:uid="{00000000-0005-0000-0000-000086AB0000}"/>
    <cellStyle name="Normal 83 9 2 9" xfId="8833" xr:uid="{00000000-0005-0000-0000-000087AB0000}"/>
    <cellStyle name="Normal 83 9 2 9 2" xfId="32529" xr:uid="{00000000-0005-0000-0000-000088AB0000}"/>
    <cellStyle name="Normal 83 9 3" xfId="1174" xr:uid="{00000000-0005-0000-0000-000089AB0000}"/>
    <cellStyle name="Normal 83 9 3 10" xfId="6791" xr:uid="{00000000-0005-0000-0000-00008AAB0000}"/>
    <cellStyle name="Normal 83 9 3 10 2" xfId="28615" xr:uid="{00000000-0005-0000-0000-00008BAB0000}"/>
    <cellStyle name="Normal 83 9 3 11" xfId="4919" xr:uid="{00000000-0005-0000-0000-00008CAB0000}"/>
    <cellStyle name="Normal 83 9 3 11 2" xfId="21059" xr:uid="{00000000-0005-0000-0000-00008DAB0000}"/>
    <cellStyle name="Normal 83 9 3 12" xfId="3047" xr:uid="{00000000-0005-0000-0000-00008EAB0000}"/>
    <cellStyle name="Normal 83 9 3 13" xfId="19187" xr:uid="{00000000-0005-0000-0000-00008FAB0000}"/>
    <cellStyle name="Normal 83 9 3 2" xfId="2673" xr:uid="{00000000-0005-0000-0000-000090AB0000}"/>
    <cellStyle name="Normal 83 9 3 2 10" xfId="20685" xr:uid="{00000000-0005-0000-0000-000091AB0000}"/>
    <cellStyle name="Normal 83 9 3 2 2" xfId="13738" xr:uid="{00000000-0005-0000-0000-000092AB0000}"/>
    <cellStyle name="Normal 83 9 3 2 2 2" xfId="41366" xr:uid="{00000000-0005-0000-0000-000093AB0000}"/>
    <cellStyle name="Normal 83 9 3 2 2 3" xfId="37932" xr:uid="{00000000-0005-0000-0000-000094AB0000}"/>
    <cellStyle name="Normal 83 9 3 2 2 4" xfId="31985" xr:uid="{00000000-0005-0000-0000-000095AB0000}"/>
    <cellStyle name="Normal 83 9 3 2 2 5" xfId="25848" xr:uid="{00000000-0005-0000-0000-000096AB0000}"/>
    <cellStyle name="Normal 83 9 3 2 3" xfId="16109" xr:uid="{00000000-0005-0000-0000-000097AB0000}"/>
    <cellStyle name="Normal 83 9 3 2 3 2" xfId="43737" xr:uid="{00000000-0005-0000-0000-000098AB0000}"/>
    <cellStyle name="Normal 83 9 3 2 3 3" xfId="27572" xr:uid="{00000000-0005-0000-0000-000099AB0000}"/>
    <cellStyle name="Normal 83 9 3 2 4" xfId="11561" xr:uid="{00000000-0005-0000-0000-00009AAB0000}"/>
    <cellStyle name="Normal 83 9 3 2 4 2" xfId="39328" xr:uid="{00000000-0005-0000-0000-00009BAB0000}"/>
    <cellStyle name="Normal 83 9 3 2 4 3" xfId="24429" xr:uid="{00000000-0005-0000-0000-00009CAB0000}"/>
    <cellStyle name="Normal 83 9 3 2 5" xfId="18811" xr:uid="{00000000-0005-0000-0000-00009DAB0000}"/>
    <cellStyle name="Normal 83 9 3 2 5 2" xfId="36339" xr:uid="{00000000-0005-0000-0000-00009EAB0000}"/>
    <cellStyle name="Normal 83 9 3 2 6" xfId="10161" xr:uid="{00000000-0005-0000-0000-00009FAB0000}"/>
    <cellStyle name="Normal 83 9 3 2 6 2" xfId="33857" xr:uid="{00000000-0005-0000-0000-0000A0AB0000}"/>
    <cellStyle name="Normal 83 9 3 2 7" xfId="8289" xr:uid="{00000000-0005-0000-0000-0000A1AB0000}"/>
    <cellStyle name="Normal 83 9 3 2 7 2" xfId="30113" xr:uid="{00000000-0005-0000-0000-0000A2AB0000}"/>
    <cellStyle name="Normal 83 9 3 2 8" xfId="6417" xr:uid="{00000000-0005-0000-0000-0000A3AB0000}"/>
    <cellStyle name="Normal 83 9 3 2 8 2" xfId="22557" xr:uid="{00000000-0005-0000-0000-0000A4AB0000}"/>
    <cellStyle name="Normal 83 9 3 2 9" xfId="4545" xr:uid="{00000000-0005-0000-0000-0000A5AB0000}"/>
    <cellStyle name="Normal 83 9 3 3" xfId="2129" xr:uid="{00000000-0005-0000-0000-0000A6AB0000}"/>
    <cellStyle name="Normal 83 9 3 3 10" xfId="20142" xr:uid="{00000000-0005-0000-0000-0000A7AB0000}"/>
    <cellStyle name="Normal 83 9 3 3 2" xfId="12653" xr:uid="{00000000-0005-0000-0000-0000A8AB0000}"/>
    <cellStyle name="Normal 83 9 3 3 2 2" xfId="40390" xr:uid="{00000000-0005-0000-0000-0000A9AB0000}"/>
    <cellStyle name="Normal 83 9 3 3 2 3" xfId="31442" xr:uid="{00000000-0005-0000-0000-0000AAAB0000}"/>
    <cellStyle name="Normal 83 9 3 3 2 4" xfId="28127" xr:uid="{00000000-0005-0000-0000-0000ABAB0000}"/>
    <cellStyle name="Normal 83 9 3 3 3" xfId="15134" xr:uid="{00000000-0005-0000-0000-0000ACAB0000}"/>
    <cellStyle name="Normal 83 9 3 3 3 2" xfId="42762" xr:uid="{00000000-0005-0000-0000-0000ADAB0000}"/>
    <cellStyle name="Normal 83 9 3 3 3 3" xfId="23886" xr:uid="{00000000-0005-0000-0000-0000AEAB0000}"/>
    <cellStyle name="Normal 83 9 3 3 4" xfId="11011" xr:uid="{00000000-0005-0000-0000-0000AFAB0000}"/>
    <cellStyle name="Normal 83 9 3 3 4 2" xfId="38782" xr:uid="{00000000-0005-0000-0000-0000B0AB0000}"/>
    <cellStyle name="Normal 83 9 3 3 5" xfId="18268" xr:uid="{00000000-0005-0000-0000-0000B1AB0000}"/>
    <cellStyle name="Normal 83 9 3 3 5 2" xfId="37389" xr:uid="{00000000-0005-0000-0000-0000B2AB0000}"/>
    <cellStyle name="Normal 83 9 3 3 6" xfId="9618" xr:uid="{00000000-0005-0000-0000-0000B3AB0000}"/>
    <cellStyle name="Normal 83 9 3 3 6 2" xfId="33314" xr:uid="{00000000-0005-0000-0000-0000B4AB0000}"/>
    <cellStyle name="Normal 83 9 3 3 7" xfId="7746" xr:uid="{00000000-0005-0000-0000-0000B5AB0000}"/>
    <cellStyle name="Normal 83 9 3 3 7 2" xfId="29570" xr:uid="{00000000-0005-0000-0000-0000B6AB0000}"/>
    <cellStyle name="Normal 83 9 3 3 8" xfId="5874" xr:uid="{00000000-0005-0000-0000-0000B7AB0000}"/>
    <cellStyle name="Normal 83 9 3 3 8 2" xfId="22014" xr:uid="{00000000-0005-0000-0000-0000B8AB0000}"/>
    <cellStyle name="Normal 83 9 3 3 9" xfId="4002" xr:uid="{00000000-0005-0000-0000-0000B9AB0000}"/>
    <cellStyle name="Normal 83 9 3 4" xfId="12107" xr:uid="{00000000-0005-0000-0000-0000BAAB0000}"/>
    <cellStyle name="Normal 83 9 3 4 2" xfId="39854" xr:uid="{00000000-0005-0000-0000-0000BBAB0000}"/>
    <cellStyle name="Normal 83 9 3 4 3" xfId="30487" xr:uid="{00000000-0005-0000-0000-0000BCAB0000}"/>
    <cellStyle name="Normal 83 9 3 4 4" xfId="24873" xr:uid="{00000000-0005-0000-0000-0000BDAB0000}"/>
    <cellStyle name="Normal 83 9 3 5" xfId="14598" xr:uid="{00000000-0005-0000-0000-0000BEAB0000}"/>
    <cellStyle name="Normal 83 9 3 5 2" xfId="42226" xr:uid="{00000000-0005-0000-0000-0000BFAB0000}"/>
    <cellStyle name="Normal 83 9 3 5 3" xfId="34384" xr:uid="{00000000-0005-0000-0000-0000C0AB0000}"/>
    <cellStyle name="Normal 83 9 3 5 4" xfId="26606" xr:uid="{00000000-0005-0000-0000-0000C1AB0000}"/>
    <cellStyle name="Normal 83 9 3 6" xfId="16818" xr:uid="{00000000-0005-0000-0000-0000C2AB0000}"/>
    <cellStyle name="Normal 83 9 3 6 2" xfId="44446" xr:uid="{00000000-0005-0000-0000-0000C3AB0000}"/>
    <cellStyle name="Normal 83 9 3 6 3" xfId="22931" xr:uid="{00000000-0005-0000-0000-0000C4AB0000}"/>
    <cellStyle name="Normal 83 9 3 7" xfId="10535" xr:uid="{00000000-0005-0000-0000-0000C5AB0000}"/>
    <cellStyle name="Normal 83 9 3 7 2" xfId="38306" xr:uid="{00000000-0005-0000-0000-0000C6AB0000}"/>
    <cellStyle name="Normal 83 9 3 8" xfId="17313" xr:uid="{00000000-0005-0000-0000-0000C7AB0000}"/>
    <cellStyle name="Normal 83 9 3 8 2" xfId="35374" xr:uid="{00000000-0005-0000-0000-0000C8AB0000}"/>
    <cellStyle name="Normal 83 9 3 9" xfId="8663" xr:uid="{00000000-0005-0000-0000-0000C9AB0000}"/>
    <cellStyle name="Normal 83 9 3 9 2" xfId="32359" xr:uid="{00000000-0005-0000-0000-0000CAAB0000}"/>
    <cellStyle name="Normal 83 9 4" xfId="1807" xr:uid="{00000000-0005-0000-0000-0000CBAB0000}"/>
    <cellStyle name="Normal 83 9 4 10" xfId="3680" xr:uid="{00000000-0005-0000-0000-0000CCAB0000}"/>
    <cellStyle name="Normal 83 9 4 11" xfId="19820" xr:uid="{00000000-0005-0000-0000-0000CDAB0000}"/>
    <cellStyle name="Normal 83 9 4 2" xfId="13342" xr:uid="{00000000-0005-0000-0000-0000CEAB0000}"/>
    <cellStyle name="Normal 83 9 4 2 2" xfId="15713" xr:uid="{00000000-0005-0000-0000-0000CFAB0000}"/>
    <cellStyle name="Normal 83 9 4 2 2 2" xfId="43341" xr:uid="{00000000-0005-0000-0000-0000D0AB0000}"/>
    <cellStyle name="Normal 83 9 4 2 3" xfId="40970" xr:uid="{00000000-0005-0000-0000-0000D1AB0000}"/>
    <cellStyle name="Normal 83 9 4 2 4" xfId="37067" xr:uid="{00000000-0005-0000-0000-0000D2AB0000}"/>
    <cellStyle name="Normal 83 9 4 2 5" xfId="31120" xr:uid="{00000000-0005-0000-0000-0000D3AB0000}"/>
    <cellStyle name="Normal 83 9 4 2 6" xfId="25452" xr:uid="{00000000-0005-0000-0000-0000D4AB0000}"/>
    <cellStyle name="Normal 83 9 4 3" xfId="11954" xr:uid="{00000000-0005-0000-0000-0000D5AB0000}"/>
    <cellStyle name="Normal 83 9 4 3 2" xfId="39701" xr:uid="{00000000-0005-0000-0000-0000D6AB0000}"/>
    <cellStyle name="Normal 83 9 4 3 3" xfId="34231" xr:uid="{00000000-0005-0000-0000-0000D7AB0000}"/>
    <cellStyle name="Normal 83 9 4 3 4" xfId="27121" xr:uid="{00000000-0005-0000-0000-0000D8AB0000}"/>
    <cellStyle name="Normal 83 9 4 4" xfId="14445" xr:uid="{00000000-0005-0000-0000-0000D9AB0000}"/>
    <cellStyle name="Normal 83 9 4 4 2" xfId="42073" xr:uid="{00000000-0005-0000-0000-0000DAAB0000}"/>
    <cellStyle name="Normal 83 9 4 4 3" xfId="23564" xr:uid="{00000000-0005-0000-0000-0000DBAB0000}"/>
    <cellStyle name="Normal 83 9 4 5" xfId="11334" xr:uid="{00000000-0005-0000-0000-0000DCAB0000}"/>
    <cellStyle name="Normal 83 9 4 5 2" xfId="39105" xr:uid="{00000000-0005-0000-0000-0000DDAB0000}"/>
    <cellStyle name="Normal 83 9 4 6" xfId="17946" xr:uid="{00000000-0005-0000-0000-0000DEAB0000}"/>
    <cellStyle name="Normal 83 9 4 6 2" xfId="35888" xr:uid="{00000000-0005-0000-0000-0000DFAB0000}"/>
    <cellStyle name="Normal 83 9 4 7" xfId="9296" xr:uid="{00000000-0005-0000-0000-0000E0AB0000}"/>
    <cellStyle name="Normal 83 9 4 7 2" xfId="32992" xr:uid="{00000000-0005-0000-0000-0000E1AB0000}"/>
    <cellStyle name="Normal 83 9 4 8" xfId="7424" xr:uid="{00000000-0005-0000-0000-0000E2AB0000}"/>
    <cellStyle name="Normal 83 9 4 8 2" xfId="29248" xr:uid="{00000000-0005-0000-0000-0000E3AB0000}"/>
    <cellStyle name="Normal 83 9 4 9" xfId="5552" xr:uid="{00000000-0005-0000-0000-0000E4AB0000}"/>
    <cellStyle name="Normal 83 9 4 9 2" xfId="21692" xr:uid="{00000000-0005-0000-0000-0000E5AB0000}"/>
    <cellStyle name="Normal 83 9 5" xfId="2351" xr:uid="{00000000-0005-0000-0000-0000E6AB0000}"/>
    <cellStyle name="Normal 83 9 5 10" xfId="20363" xr:uid="{00000000-0005-0000-0000-0000E7AB0000}"/>
    <cellStyle name="Normal 83 9 5 2" xfId="13443" xr:uid="{00000000-0005-0000-0000-0000E8AB0000}"/>
    <cellStyle name="Normal 83 9 5 2 2" xfId="41071" xr:uid="{00000000-0005-0000-0000-0000E9AB0000}"/>
    <cellStyle name="Normal 83 9 5 2 3" xfId="37610" xr:uid="{00000000-0005-0000-0000-0000EAAB0000}"/>
    <cellStyle name="Normal 83 9 5 2 4" xfId="31663" xr:uid="{00000000-0005-0000-0000-0000EBAB0000}"/>
    <cellStyle name="Normal 83 9 5 2 5" xfId="25553" xr:uid="{00000000-0005-0000-0000-0000ECAB0000}"/>
    <cellStyle name="Normal 83 9 5 3" xfId="15814" xr:uid="{00000000-0005-0000-0000-0000EDAB0000}"/>
    <cellStyle name="Normal 83 9 5 3 2" xfId="43442" xr:uid="{00000000-0005-0000-0000-0000EEAB0000}"/>
    <cellStyle name="Normal 83 9 5 3 3" xfId="27250" xr:uid="{00000000-0005-0000-0000-0000EFAB0000}"/>
    <cellStyle name="Normal 83 9 5 4" xfId="10858" xr:uid="{00000000-0005-0000-0000-0000F0AB0000}"/>
    <cellStyle name="Normal 83 9 5 4 2" xfId="38629" xr:uid="{00000000-0005-0000-0000-0000F1AB0000}"/>
    <cellStyle name="Normal 83 9 5 4 3" xfId="24107" xr:uid="{00000000-0005-0000-0000-0000F2AB0000}"/>
    <cellStyle name="Normal 83 9 5 5" xfId="18489" xr:uid="{00000000-0005-0000-0000-0000F3AB0000}"/>
    <cellStyle name="Normal 83 9 5 5 2" xfId="36017" xr:uid="{00000000-0005-0000-0000-0000F4AB0000}"/>
    <cellStyle name="Normal 83 9 5 6" xfId="9839" xr:uid="{00000000-0005-0000-0000-0000F5AB0000}"/>
    <cellStyle name="Normal 83 9 5 6 2" xfId="33535" xr:uid="{00000000-0005-0000-0000-0000F6AB0000}"/>
    <cellStyle name="Normal 83 9 5 7" xfId="7967" xr:uid="{00000000-0005-0000-0000-0000F7AB0000}"/>
    <cellStyle name="Normal 83 9 5 7 2" xfId="29791" xr:uid="{00000000-0005-0000-0000-0000F8AB0000}"/>
    <cellStyle name="Normal 83 9 5 8" xfId="6095" xr:uid="{00000000-0005-0000-0000-0000F9AB0000}"/>
    <cellStyle name="Normal 83 9 5 8 2" xfId="22235" xr:uid="{00000000-0005-0000-0000-0000FAAB0000}"/>
    <cellStyle name="Normal 83 9 5 9" xfId="4223" xr:uid="{00000000-0005-0000-0000-0000FBAB0000}"/>
    <cellStyle name="Normal 83 9 6" xfId="1650" xr:uid="{00000000-0005-0000-0000-0000FCAB0000}"/>
    <cellStyle name="Normal 83 9 6 2" xfId="16475" xr:uid="{00000000-0005-0000-0000-0000FDAB0000}"/>
    <cellStyle name="Normal 83 9 6 2 2" xfId="44103" xr:uid="{00000000-0005-0000-0000-0000FEAB0000}"/>
    <cellStyle name="Normal 83 9 6 2 3" xfId="30963" xr:uid="{00000000-0005-0000-0000-0000FFAB0000}"/>
    <cellStyle name="Normal 83 9 6 2 4" xfId="26214" xr:uid="{00000000-0005-0000-0000-000000AC0000}"/>
    <cellStyle name="Normal 83 9 6 3" xfId="14104" xr:uid="{00000000-0005-0000-0000-000001AC0000}"/>
    <cellStyle name="Normal 83 9 6 3 2" xfId="41732" xr:uid="{00000000-0005-0000-0000-000002AC0000}"/>
    <cellStyle name="Normal 83 9 6 3 3" xfId="27947" xr:uid="{00000000-0005-0000-0000-000003AC0000}"/>
    <cellStyle name="Normal 83 9 6 4" xfId="17789" xr:uid="{00000000-0005-0000-0000-000004AC0000}"/>
    <cellStyle name="Normal 83 9 6 4 2" xfId="36714" xr:uid="{00000000-0005-0000-0000-000005AC0000}"/>
    <cellStyle name="Normal 83 9 6 4 3" xfId="23407" xr:uid="{00000000-0005-0000-0000-000006AC0000}"/>
    <cellStyle name="Normal 83 9 6 5" xfId="9139" xr:uid="{00000000-0005-0000-0000-000007AC0000}"/>
    <cellStyle name="Normal 83 9 6 5 2" xfId="32835" xr:uid="{00000000-0005-0000-0000-000008AC0000}"/>
    <cellStyle name="Normal 83 9 6 6" xfId="7267" xr:uid="{00000000-0005-0000-0000-000009AC0000}"/>
    <cellStyle name="Normal 83 9 6 6 2" xfId="29091" xr:uid="{00000000-0005-0000-0000-00000AAC0000}"/>
    <cellStyle name="Normal 83 9 6 7" xfId="5395" xr:uid="{00000000-0005-0000-0000-00000BAC0000}"/>
    <cellStyle name="Normal 83 9 6 7 2" xfId="21535" xr:uid="{00000000-0005-0000-0000-00000CAC0000}"/>
    <cellStyle name="Normal 83 9 6 8" xfId="3523" xr:uid="{00000000-0005-0000-0000-00000DAC0000}"/>
    <cellStyle name="Normal 83 9 6 9" xfId="19663" xr:uid="{00000000-0005-0000-0000-00000EAC0000}"/>
    <cellStyle name="Normal 83 9 7" xfId="1497" xr:uid="{00000000-0005-0000-0000-00000FAC0000}"/>
    <cellStyle name="Normal 83 9 7 2" xfId="14921" xr:uid="{00000000-0005-0000-0000-000010AC0000}"/>
    <cellStyle name="Normal 83 9 7 2 2" xfId="42549" xr:uid="{00000000-0005-0000-0000-000011AC0000}"/>
    <cellStyle name="Normal 83 9 7 2 3" xfId="30810" xr:uid="{00000000-0005-0000-0000-000012AC0000}"/>
    <cellStyle name="Normal 83 9 7 2 4" xfId="28133" xr:uid="{00000000-0005-0000-0000-000013AC0000}"/>
    <cellStyle name="Normal 83 9 7 3" xfId="12430" xr:uid="{00000000-0005-0000-0000-000014AC0000}"/>
    <cellStyle name="Normal 83 9 7 3 2" xfId="40177" xr:uid="{00000000-0005-0000-0000-000015AC0000}"/>
    <cellStyle name="Normal 83 9 7 3 3" xfId="23254" xr:uid="{00000000-0005-0000-0000-000016AC0000}"/>
    <cellStyle name="Normal 83 9 7 4" xfId="17636" xr:uid="{00000000-0005-0000-0000-000017AC0000}"/>
    <cellStyle name="Normal 83 9 7 4 2" xfId="35214" xr:uid="{00000000-0005-0000-0000-000018AC0000}"/>
    <cellStyle name="Normal 83 9 7 5" xfId="8986" xr:uid="{00000000-0005-0000-0000-000019AC0000}"/>
    <cellStyle name="Normal 83 9 7 5 2" xfId="32682" xr:uid="{00000000-0005-0000-0000-00001AAC0000}"/>
    <cellStyle name="Normal 83 9 7 6" xfId="7114" xr:uid="{00000000-0005-0000-0000-00001BAC0000}"/>
    <cellStyle name="Normal 83 9 7 6 2" xfId="28938" xr:uid="{00000000-0005-0000-0000-00001CAC0000}"/>
    <cellStyle name="Normal 83 9 7 7" xfId="5242" xr:uid="{00000000-0005-0000-0000-00001DAC0000}"/>
    <cellStyle name="Normal 83 9 7 7 2" xfId="21382" xr:uid="{00000000-0005-0000-0000-00001EAC0000}"/>
    <cellStyle name="Normal 83 9 7 8" xfId="3370" xr:uid="{00000000-0005-0000-0000-00001FAC0000}"/>
    <cellStyle name="Normal 83 9 7 9" xfId="19510" xr:uid="{00000000-0005-0000-0000-000020AC0000}"/>
    <cellStyle name="Normal 83 9 8" xfId="11801" xr:uid="{00000000-0005-0000-0000-000021AC0000}"/>
    <cellStyle name="Normal 83 9 8 2" xfId="39554" xr:uid="{00000000-0005-0000-0000-000022AC0000}"/>
    <cellStyle name="Normal 83 9 8 3" xfId="36910" xr:uid="{00000000-0005-0000-0000-000023AC0000}"/>
    <cellStyle name="Normal 83 9 8 4" xfId="30334" xr:uid="{00000000-0005-0000-0000-000024AC0000}"/>
    <cellStyle name="Normal 83 9 8 5" xfId="24660" xr:uid="{00000000-0005-0000-0000-000025AC0000}"/>
    <cellStyle name="Normal 83 9 9" xfId="14292" xr:uid="{00000000-0005-0000-0000-000026AC0000}"/>
    <cellStyle name="Normal 83 9 9 2" xfId="41920" xr:uid="{00000000-0005-0000-0000-000027AC0000}"/>
    <cellStyle name="Normal 83 9 9 3" xfId="34078" xr:uid="{00000000-0005-0000-0000-000028AC0000}"/>
    <cellStyle name="Normal 83 9 9 4" xfId="26446" xr:uid="{00000000-0005-0000-0000-000029AC0000}"/>
    <cellStyle name="Normal 84" xfId="640" xr:uid="{00000000-0005-0000-0000-00002AAC0000}"/>
    <cellStyle name="Normal 84 2" xfId="750" xr:uid="{00000000-0005-0000-0000-00002BAC0000}"/>
    <cellStyle name="Normal 84 3" xfId="12782" xr:uid="{00000000-0005-0000-0000-00002CAC0000}"/>
    <cellStyle name="Normal 85" xfId="775" xr:uid="{00000000-0005-0000-0000-00002DAC0000}"/>
    <cellStyle name="Normal 86" xfId="751" xr:uid="{00000000-0005-0000-0000-00002EAC0000}"/>
    <cellStyle name="Normal 87" xfId="604" xr:uid="{00000000-0005-0000-0000-00002FAC0000}"/>
    <cellStyle name="Normal 87 2" xfId="829" xr:uid="{00000000-0005-0000-0000-000030AC0000}"/>
    <cellStyle name="Normal 87 3" xfId="758" xr:uid="{00000000-0005-0000-0000-000031AC0000}"/>
    <cellStyle name="Normal 87 4" xfId="916" xr:uid="{00000000-0005-0000-0000-000032AC0000}"/>
    <cellStyle name="Normal 87 5" xfId="939" xr:uid="{00000000-0005-0000-0000-000033AC0000}"/>
    <cellStyle name="Normal 88" xfId="605" xr:uid="{00000000-0005-0000-0000-000034AC0000}"/>
    <cellStyle name="Normal 88 2" xfId="953" xr:uid="{00000000-0005-0000-0000-000035AC0000}"/>
    <cellStyle name="Normal 88 3" xfId="957" xr:uid="{00000000-0005-0000-0000-000036AC0000}"/>
    <cellStyle name="Normal 88 4" xfId="959" xr:uid="{00000000-0005-0000-0000-000037AC0000}"/>
    <cellStyle name="Normal 89" xfId="607" xr:uid="{00000000-0005-0000-0000-000038AC0000}"/>
    <cellStyle name="Normal 89 2" xfId="952" xr:uid="{00000000-0005-0000-0000-000039AC0000}"/>
    <cellStyle name="Normal 89 3" xfId="915" xr:uid="{00000000-0005-0000-0000-00003AAC0000}"/>
    <cellStyle name="Normal 89 4" xfId="914" xr:uid="{00000000-0005-0000-0000-00003BAC0000}"/>
    <cellStyle name="Normal 9" xfId="83" xr:uid="{00000000-0005-0000-0000-00003CAC0000}"/>
    <cellStyle name="Normal 9 2" xfId="129" xr:uid="{00000000-0005-0000-0000-00003DAC0000}"/>
    <cellStyle name="Normal 90" xfId="606" xr:uid="{00000000-0005-0000-0000-00003EAC0000}"/>
    <cellStyle name="Normal 90 2" xfId="903" xr:uid="{00000000-0005-0000-0000-00003FAC0000}"/>
    <cellStyle name="Normal 90 3" xfId="940" xr:uid="{00000000-0005-0000-0000-000040AC0000}"/>
    <cellStyle name="Normal 90 4" xfId="948" xr:uid="{00000000-0005-0000-0000-000041AC0000}"/>
    <cellStyle name="Normal 91" xfId="884" xr:uid="{00000000-0005-0000-0000-000042AC0000}"/>
    <cellStyle name="Normal 91 2" xfId="934" xr:uid="{00000000-0005-0000-0000-000043AC0000}"/>
    <cellStyle name="Normal 91 3" xfId="982" xr:uid="{00000000-0005-0000-0000-000044AC0000}"/>
    <cellStyle name="Normal 91 4" xfId="926" xr:uid="{00000000-0005-0000-0000-000045AC0000}"/>
    <cellStyle name="Normal 92" xfId="919" xr:uid="{00000000-0005-0000-0000-000046AC0000}"/>
    <cellStyle name="Normal 93" xfId="969" xr:uid="{00000000-0005-0000-0000-000047AC0000}"/>
    <cellStyle name="Normal 93 2" xfId="987" xr:uid="{00000000-0005-0000-0000-000048AC0000}"/>
    <cellStyle name="Normal 93 3" xfId="13269" xr:uid="{00000000-0005-0000-0000-000049AC0000}"/>
    <cellStyle name="Normal 93 4" xfId="13271" xr:uid="{00000000-0005-0000-0000-00004AAC0000}"/>
    <cellStyle name="Normal 93 5" xfId="13180" xr:uid="{00000000-0005-0000-0000-00004BAC0000}"/>
    <cellStyle name="Normal 94" xfId="971" xr:uid="{00000000-0005-0000-0000-00004CAC0000}"/>
    <cellStyle name="Normal 94 2" xfId="989" xr:uid="{00000000-0005-0000-0000-00004DAC0000}"/>
    <cellStyle name="Normal 95" xfId="966" xr:uid="{00000000-0005-0000-0000-00004EAC0000}"/>
    <cellStyle name="Normal 95 2" xfId="986" xr:uid="{00000000-0005-0000-0000-00004FAC0000}"/>
    <cellStyle name="Normal 96" xfId="888" xr:uid="{00000000-0005-0000-0000-000050AC0000}"/>
    <cellStyle name="Normal 96 2" xfId="983" xr:uid="{00000000-0005-0000-0000-000051AC0000}"/>
    <cellStyle name="Normal 97" xfId="892" xr:uid="{00000000-0005-0000-0000-000052AC0000}"/>
    <cellStyle name="Normal 98" xfId="11665" xr:uid="{00000000-0005-0000-0000-000053AC0000}"/>
    <cellStyle name="Normal 99" xfId="12660" xr:uid="{00000000-0005-0000-0000-000054AC0000}"/>
    <cellStyle name="Normal_COSTING ORDER MASTER" xfId="40" xr:uid="{00000000-0005-0000-0000-000055AC0000}"/>
    <cellStyle name="Normal_Sheet1" xfId="41" xr:uid="{00000000-0005-0000-0000-000056AC0000}"/>
    <cellStyle name="Note" xfId="42" builtinId="10" customBuiltin="1"/>
    <cellStyle name="Note 10" xfId="68" xr:uid="{00000000-0005-0000-0000-000058AC0000}"/>
    <cellStyle name="Note 10 2" xfId="119" xr:uid="{00000000-0005-0000-0000-000059AC0000}"/>
    <cellStyle name="Note 100" xfId="412" xr:uid="{00000000-0005-0000-0000-00005AAC0000}"/>
    <cellStyle name="Note 100 2" xfId="703" xr:uid="{00000000-0005-0000-0000-00005BAC0000}"/>
    <cellStyle name="Note 101" xfId="390" xr:uid="{00000000-0005-0000-0000-00005CAC0000}"/>
    <cellStyle name="Note 101 2" xfId="701" xr:uid="{00000000-0005-0000-0000-00005DAC0000}"/>
    <cellStyle name="Note 102" xfId="383" xr:uid="{00000000-0005-0000-0000-00005EAC0000}"/>
    <cellStyle name="Note 103" xfId="414" xr:uid="{00000000-0005-0000-0000-00005FAC0000}"/>
    <cellStyle name="Note 104" xfId="454" xr:uid="{00000000-0005-0000-0000-000060AC0000}"/>
    <cellStyle name="Note 105" xfId="471" xr:uid="{00000000-0005-0000-0000-000061AC0000}"/>
    <cellStyle name="Note 106" xfId="422" xr:uid="{00000000-0005-0000-0000-000062AC0000}"/>
    <cellStyle name="Note 107" xfId="403" xr:uid="{00000000-0005-0000-0000-000063AC0000}"/>
    <cellStyle name="Note 108" xfId="482" xr:uid="{00000000-0005-0000-0000-000064AC0000}"/>
    <cellStyle name="Note 109" xfId="485" xr:uid="{00000000-0005-0000-0000-000065AC0000}"/>
    <cellStyle name="Note 11" xfId="60" xr:uid="{00000000-0005-0000-0000-000066AC0000}"/>
    <cellStyle name="Note 11 2" xfId="130" xr:uid="{00000000-0005-0000-0000-000067AC0000}"/>
    <cellStyle name="Note 110" xfId="439" xr:uid="{00000000-0005-0000-0000-000068AC0000}"/>
    <cellStyle name="Note 111" xfId="487" xr:uid="{00000000-0005-0000-0000-000069AC0000}"/>
    <cellStyle name="Note 112" xfId="399" xr:uid="{00000000-0005-0000-0000-00006AAC0000}"/>
    <cellStyle name="Note 113" xfId="441" xr:uid="{00000000-0005-0000-0000-00006BAC0000}"/>
    <cellStyle name="Note 114" xfId="434" xr:uid="{00000000-0005-0000-0000-00006CAC0000}"/>
    <cellStyle name="Note 114 2" xfId="723" xr:uid="{00000000-0005-0000-0000-00006DAC0000}"/>
    <cellStyle name="Note 115" xfId="394" xr:uid="{00000000-0005-0000-0000-00006EAC0000}"/>
    <cellStyle name="Note 115 2" xfId="721" xr:uid="{00000000-0005-0000-0000-00006FAC0000}"/>
    <cellStyle name="Note 116" xfId="468" xr:uid="{00000000-0005-0000-0000-000070AC0000}"/>
    <cellStyle name="Note 116 2" xfId="726" xr:uid="{00000000-0005-0000-0000-000071AC0000}"/>
    <cellStyle name="Note 116 3" xfId="724" xr:uid="{00000000-0005-0000-0000-000072AC0000}"/>
    <cellStyle name="Note 117" xfId="438" xr:uid="{00000000-0005-0000-0000-000073AC0000}"/>
    <cellStyle name="Note 117 2" xfId="725" xr:uid="{00000000-0005-0000-0000-000074AC0000}"/>
    <cellStyle name="Note 117 3" xfId="727" xr:uid="{00000000-0005-0000-0000-000075AC0000}"/>
    <cellStyle name="Note 118" xfId="378" xr:uid="{00000000-0005-0000-0000-000076AC0000}"/>
    <cellStyle name="Note 118 2" xfId="728" xr:uid="{00000000-0005-0000-0000-000077AC0000}"/>
    <cellStyle name="Note 119" xfId="512" xr:uid="{00000000-0005-0000-0000-000078AC0000}"/>
    <cellStyle name="Note 12" xfId="74" xr:uid="{00000000-0005-0000-0000-000079AC0000}"/>
    <cellStyle name="Note 120" xfId="518" xr:uid="{00000000-0005-0000-0000-00007AAC0000}"/>
    <cellStyle name="Note 120 10" xfId="800" xr:uid="{00000000-0005-0000-0000-00007BAC0000}"/>
    <cellStyle name="Note 120 11" xfId="744" xr:uid="{00000000-0005-0000-0000-00007CAC0000}"/>
    <cellStyle name="Note 120 12" xfId="833" xr:uid="{00000000-0005-0000-0000-00007DAC0000}"/>
    <cellStyle name="Note 120 13" xfId="851" xr:uid="{00000000-0005-0000-0000-00007EAC0000}"/>
    <cellStyle name="Note 120 14" xfId="864" xr:uid="{00000000-0005-0000-0000-00007FAC0000}"/>
    <cellStyle name="Note 120 15" xfId="827" xr:uid="{00000000-0005-0000-0000-000080AC0000}"/>
    <cellStyle name="Note 120 16" xfId="910" xr:uid="{00000000-0005-0000-0000-000081AC0000}"/>
    <cellStyle name="Note 120 17" xfId="905" xr:uid="{00000000-0005-0000-0000-000082AC0000}"/>
    <cellStyle name="Note 120 2" xfId="777" xr:uid="{00000000-0005-0000-0000-000083AC0000}"/>
    <cellStyle name="Note 120 3" xfId="778" xr:uid="{00000000-0005-0000-0000-000084AC0000}"/>
    <cellStyle name="Note 120 4" xfId="739" xr:uid="{00000000-0005-0000-0000-000085AC0000}"/>
    <cellStyle name="Note 120 5" xfId="783" xr:uid="{00000000-0005-0000-0000-000086AC0000}"/>
    <cellStyle name="Note 120 6" xfId="788" xr:uid="{00000000-0005-0000-0000-000087AC0000}"/>
    <cellStyle name="Note 120 7" xfId="755" xr:uid="{00000000-0005-0000-0000-000088AC0000}"/>
    <cellStyle name="Note 120 8" xfId="813" xr:uid="{00000000-0005-0000-0000-000089AC0000}"/>
    <cellStyle name="Note 120 9" xfId="807" xr:uid="{00000000-0005-0000-0000-00008AAC0000}"/>
    <cellStyle name="Note 121" xfId="530" xr:uid="{00000000-0005-0000-0000-00008BAC0000}"/>
    <cellStyle name="Note 121 10" xfId="808" xr:uid="{00000000-0005-0000-0000-00008CAC0000}"/>
    <cellStyle name="Note 121 11" xfId="858" xr:uid="{00000000-0005-0000-0000-00008DAC0000}"/>
    <cellStyle name="Note 121 12" xfId="873" xr:uid="{00000000-0005-0000-0000-00008EAC0000}"/>
    <cellStyle name="Note 121 13" xfId="836" xr:uid="{00000000-0005-0000-0000-00008FAC0000}"/>
    <cellStyle name="Note 121 14" xfId="843" xr:uid="{00000000-0005-0000-0000-000090AC0000}"/>
    <cellStyle name="Note 121 15" xfId="927" xr:uid="{00000000-0005-0000-0000-000091AC0000}"/>
    <cellStyle name="Note 121 16" xfId="904" xr:uid="{00000000-0005-0000-0000-000092AC0000}"/>
    <cellStyle name="Note 121 17" xfId="956" xr:uid="{00000000-0005-0000-0000-000093AC0000}"/>
    <cellStyle name="Note 121 2" xfId="781" xr:uid="{00000000-0005-0000-0000-000094AC0000}"/>
    <cellStyle name="Note 121 3" xfId="793" xr:uid="{00000000-0005-0000-0000-000095AC0000}"/>
    <cellStyle name="Note 121 4" xfId="795" xr:uid="{00000000-0005-0000-0000-000096AC0000}"/>
    <cellStyle name="Note 121 5" xfId="796" xr:uid="{00000000-0005-0000-0000-000097AC0000}"/>
    <cellStyle name="Note 121 6" xfId="797" xr:uid="{00000000-0005-0000-0000-000098AC0000}"/>
    <cellStyle name="Note 121 7" xfId="820" xr:uid="{00000000-0005-0000-0000-000099AC0000}"/>
    <cellStyle name="Note 121 8" xfId="805" xr:uid="{00000000-0005-0000-0000-00009AAC0000}"/>
    <cellStyle name="Note 121 9" xfId="801" xr:uid="{00000000-0005-0000-0000-00009BAC0000}"/>
    <cellStyle name="Note 122" xfId="515" xr:uid="{00000000-0005-0000-0000-00009CAC0000}"/>
    <cellStyle name="Note 122 10" xfId="815" xr:uid="{00000000-0005-0000-0000-00009DAC0000}"/>
    <cellStyle name="Note 122 11" xfId="846" xr:uid="{00000000-0005-0000-0000-00009EAC0000}"/>
    <cellStyle name="Note 122 12" xfId="872" xr:uid="{00000000-0005-0000-0000-00009FAC0000}"/>
    <cellStyle name="Note 122 13" xfId="855" xr:uid="{00000000-0005-0000-0000-0000A0AC0000}"/>
    <cellStyle name="Note 122 14" xfId="866" xr:uid="{00000000-0005-0000-0000-0000A1AC0000}"/>
    <cellStyle name="Note 122 15" xfId="924" xr:uid="{00000000-0005-0000-0000-0000A2AC0000}"/>
    <cellStyle name="Note 122 16" xfId="943" xr:uid="{00000000-0005-0000-0000-0000A3AC0000}"/>
    <cellStyle name="Note 122 17" xfId="944" xr:uid="{00000000-0005-0000-0000-0000A4AC0000}"/>
    <cellStyle name="Note 122 2" xfId="780" xr:uid="{00000000-0005-0000-0000-0000A5AC0000}"/>
    <cellStyle name="Note 122 3" xfId="792" xr:uid="{00000000-0005-0000-0000-0000A6AC0000}"/>
    <cellStyle name="Note 122 4" xfId="794" xr:uid="{00000000-0005-0000-0000-0000A7AC0000}"/>
    <cellStyle name="Note 122 5" xfId="789" xr:uid="{00000000-0005-0000-0000-0000A8AC0000}"/>
    <cellStyle name="Note 122 6" xfId="790" xr:uid="{00000000-0005-0000-0000-0000A9AC0000}"/>
    <cellStyle name="Note 122 7" xfId="819" xr:uid="{00000000-0005-0000-0000-0000AAAC0000}"/>
    <cellStyle name="Note 122 8" xfId="814" xr:uid="{00000000-0005-0000-0000-0000ABAC0000}"/>
    <cellStyle name="Note 122 9" xfId="811" xr:uid="{00000000-0005-0000-0000-0000ACAC0000}"/>
    <cellStyle name="Note 123" xfId="528" xr:uid="{00000000-0005-0000-0000-0000ADAC0000}"/>
    <cellStyle name="Note 123 10" xfId="816" xr:uid="{00000000-0005-0000-0000-0000AEAC0000}"/>
    <cellStyle name="Note 123 11" xfId="852" xr:uid="{00000000-0005-0000-0000-0000AFAC0000}"/>
    <cellStyle name="Note 123 12" xfId="871" xr:uid="{00000000-0005-0000-0000-0000B0AC0000}"/>
    <cellStyle name="Note 123 13" xfId="853" xr:uid="{00000000-0005-0000-0000-0000B1AC0000}"/>
    <cellStyle name="Note 123 14" xfId="869" xr:uid="{00000000-0005-0000-0000-0000B2AC0000}"/>
    <cellStyle name="Note 123 15" xfId="899" xr:uid="{00000000-0005-0000-0000-0000B3AC0000}"/>
    <cellStyle name="Note 123 16" xfId="921" xr:uid="{00000000-0005-0000-0000-0000B4AC0000}"/>
    <cellStyle name="Note 123 17" xfId="929" xr:uid="{00000000-0005-0000-0000-0000B5AC0000}"/>
    <cellStyle name="Note 123 2" xfId="611" xr:uid="{00000000-0005-0000-0000-0000B6AC0000}"/>
    <cellStyle name="Note 123 3" xfId="791" xr:uid="{00000000-0005-0000-0000-0000B7AC0000}"/>
    <cellStyle name="Note 123 4" xfId="732" xr:uid="{00000000-0005-0000-0000-0000B8AC0000}"/>
    <cellStyle name="Note 123 5" xfId="787" xr:uid="{00000000-0005-0000-0000-0000B9AC0000}"/>
    <cellStyle name="Note 123 6" xfId="786" xr:uid="{00000000-0005-0000-0000-0000BAAC0000}"/>
    <cellStyle name="Note 123 7" xfId="818" xr:uid="{00000000-0005-0000-0000-0000BBAC0000}"/>
    <cellStyle name="Note 123 8" xfId="799" xr:uid="{00000000-0005-0000-0000-0000BCAC0000}"/>
    <cellStyle name="Note 123 9" xfId="737" xr:uid="{00000000-0005-0000-0000-0000BDAC0000}"/>
    <cellStyle name="Note 124" xfId="529" xr:uid="{00000000-0005-0000-0000-0000BEAC0000}"/>
    <cellStyle name="Note 124 10" xfId="754" xr:uid="{00000000-0005-0000-0000-0000BFAC0000}"/>
    <cellStyle name="Note 124 11" xfId="838" xr:uid="{00000000-0005-0000-0000-0000C0AC0000}"/>
    <cellStyle name="Note 124 12" xfId="856" xr:uid="{00000000-0005-0000-0000-0000C1AC0000}"/>
    <cellStyle name="Note 124 13" xfId="879" xr:uid="{00000000-0005-0000-0000-0000C2AC0000}"/>
    <cellStyle name="Note 124 14" xfId="742" xr:uid="{00000000-0005-0000-0000-0000C3AC0000}"/>
    <cellStyle name="Note 124 15" xfId="932" xr:uid="{00000000-0005-0000-0000-0000C4AC0000}"/>
    <cellStyle name="Note 124 16" xfId="909" xr:uid="{00000000-0005-0000-0000-0000C5AC0000}"/>
    <cellStyle name="Note 124 2" xfId="779" xr:uid="{00000000-0005-0000-0000-0000C6AC0000}"/>
    <cellStyle name="Note 124 3" xfId="782" xr:uid="{00000000-0005-0000-0000-0000C7AC0000}"/>
    <cellStyle name="Note 124 4" xfId="773" xr:uid="{00000000-0005-0000-0000-0000C8AC0000}"/>
    <cellStyle name="Note 124 5" xfId="784" xr:uid="{00000000-0005-0000-0000-0000C9AC0000}"/>
    <cellStyle name="Note 124 6" xfId="736" xr:uid="{00000000-0005-0000-0000-0000CAAC0000}"/>
    <cellStyle name="Note 124 7" xfId="802" xr:uid="{00000000-0005-0000-0000-0000CBAC0000}"/>
    <cellStyle name="Note 124 8" xfId="798" xr:uid="{00000000-0005-0000-0000-0000CCAC0000}"/>
    <cellStyle name="Note 124 9" xfId="810" xr:uid="{00000000-0005-0000-0000-0000CDAC0000}"/>
    <cellStyle name="Note 125" xfId="523" xr:uid="{00000000-0005-0000-0000-0000CEAC0000}"/>
    <cellStyle name="Note 125 10" xfId="735" xr:uid="{00000000-0005-0000-0000-0000CFAC0000}"/>
    <cellStyle name="Note 125 11" xfId="902" xr:uid="{00000000-0005-0000-0000-0000D0AC0000}"/>
    <cellStyle name="Note 125 12" xfId="947" xr:uid="{00000000-0005-0000-0000-0000D1AC0000}"/>
    <cellStyle name="Note 125 2" xfId="785" xr:uid="{00000000-0005-0000-0000-0000D2AC0000}"/>
    <cellStyle name="Note 125 3" xfId="804" xr:uid="{00000000-0005-0000-0000-0000D3AC0000}"/>
    <cellStyle name="Note 125 4" xfId="803" xr:uid="{00000000-0005-0000-0000-0000D4AC0000}"/>
    <cellStyle name="Note 125 5" xfId="747" xr:uid="{00000000-0005-0000-0000-0000D5AC0000}"/>
    <cellStyle name="Note 125 6" xfId="774" xr:uid="{00000000-0005-0000-0000-0000D6AC0000}"/>
    <cellStyle name="Note 125 7" xfId="844" xr:uid="{00000000-0005-0000-0000-0000D7AC0000}"/>
    <cellStyle name="Note 125 8" xfId="830" xr:uid="{00000000-0005-0000-0000-0000D8AC0000}"/>
    <cellStyle name="Note 125 9" xfId="867" xr:uid="{00000000-0005-0000-0000-0000D9AC0000}"/>
    <cellStyle name="Note 126" xfId="526" xr:uid="{00000000-0005-0000-0000-0000DAAC0000}"/>
    <cellStyle name="Note 126 10" xfId="925" xr:uid="{00000000-0005-0000-0000-0000DBAC0000}"/>
    <cellStyle name="Note 126 11" xfId="911" xr:uid="{00000000-0005-0000-0000-0000DCAC0000}"/>
    <cellStyle name="Note 126 12" xfId="945" xr:uid="{00000000-0005-0000-0000-0000DDAC0000}"/>
    <cellStyle name="Note 126 2" xfId="822" xr:uid="{00000000-0005-0000-0000-0000DEAC0000}"/>
    <cellStyle name="Note 126 3" xfId="817" xr:uid="{00000000-0005-0000-0000-0000DFAC0000}"/>
    <cellStyle name="Note 126 4" xfId="809" xr:uid="{00000000-0005-0000-0000-0000E0AC0000}"/>
    <cellStyle name="Note 126 5" xfId="757" xr:uid="{00000000-0005-0000-0000-0000E1AC0000}"/>
    <cellStyle name="Note 126 6" xfId="832" xr:uid="{00000000-0005-0000-0000-0000E2AC0000}"/>
    <cellStyle name="Note 126 7" xfId="875" xr:uid="{00000000-0005-0000-0000-0000E3AC0000}"/>
    <cellStyle name="Note 126 8" xfId="848" xr:uid="{00000000-0005-0000-0000-0000E4AC0000}"/>
    <cellStyle name="Note 126 9" xfId="841" xr:uid="{00000000-0005-0000-0000-0000E5AC0000}"/>
    <cellStyle name="Note 127" xfId="522" xr:uid="{00000000-0005-0000-0000-0000E6AC0000}"/>
    <cellStyle name="Note 127 10" xfId="930" xr:uid="{00000000-0005-0000-0000-0000E7AC0000}"/>
    <cellStyle name="Note 127 11" xfId="920" xr:uid="{00000000-0005-0000-0000-0000E8AC0000}"/>
    <cellStyle name="Note 127 12" xfId="955" xr:uid="{00000000-0005-0000-0000-0000E9AC0000}"/>
    <cellStyle name="Note 127 2" xfId="821" xr:uid="{00000000-0005-0000-0000-0000EAAC0000}"/>
    <cellStyle name="Note 127 3" xfId="731" xr:uid="{00000000-0005-0000-0000-0000EBAC0000}"/>
    <cellStyle name="Note 127 4" xfId="812" xr:uid="{00000000-0005-0000-0000-0000ECAC0000}"/>
    <cellStyle name="Note 127 5" xfId="806" xr:uid="{00000000-0005-0000-0000-0000EDAC0000}"/>
    <cellStyle name="Note 127 6" xfId="862" xr:uid="{00000000-0005-0000-0000-0000EEAC0000}"/>
    <cellStyle name="Note 127 7" xfId="874" xr:uid="{00000000-0005-0000-0000-0000EFAC0000}"/>
    <cellStyle name="Note 127 8" xfId="847" xr:uid="{00000000-0005-0000-0000-0000F0AC0000}"/>
    <cellStyle name="Note 127 9" xfId="863" xr:uid="{00000000-0005-0000-0000-0000F1AC0000}"/>
    <cellStyle name="Note 128" xfId="534" xr:uid="{00000000-0005-0000-0000-0000F2AC0000}"/>
    <cellStyle name="Note 128 10" xfId="896" xr:uid="{00000000-0005-0000-0000-0000F3AC0000}"/>
    <cellStyle name="Note 128 11" xfId="931" xr:uid="{00000000-0005-0000-0000-0000F4AC0000}"/>
    <cellStyle name="Note 128 12" xfId="907" xr:uid="{00000000-0005-0000-0000-0000F5AC0000}"/>
    <cellStyle name="Note 128 2" xfId="823" xr:uid="{00000000-0005-0000-0000-0000F6AC0000}"/>
    <cellStyle name="Note 128 3" xfId="824" xr:uid="{00000000-0005-0000-0000-0000F7AC0000}"/>
    <cellStyle name="Note 128 4" xfId="825" xr:uid="{00000000-0005-0000-0000-0000F8AC0000}"/>
    <cellStyle name="Note 128 5" xfId="826" xr:uid="{00000000-0005-0000-0000-0000F9AC0000}"/>
    <cellStyle name="Note 128 6" xfId="849" xr:uid="{00000000-0005-0000-0000-0000FAAC0000}"/>
    <cellStyle name="Note 128 7" xfId="876" xr:uid="{00000000-0005-0000-0000-0000FBAC0000}"/>
    <cellStyle name="Note 128 8" xfId="857" xr:uid="{00000000-0005-0000-0000-0000FCAC0000}"/>
    <cellStyle name="Note 128 9" xfId="834" xr:uid="{00000000-0005-0000-0000-0000FDAC0000}"/>
    <cellStyle name="Note 129" xfId="537" xr:uid="{00000000-0005-0000-0000-0000FEAC0000}"/>
    <cellStyle name="Note 129 2" xfId="729" xr:uid="{00000000-0005-0000-0000-0000FFAC0000}"/>
    <cellStyle name="Note 129 3" xfId="733" xr:uid="{00000000-0005-0000-0000-000000AD0000}"/>
    <cellStyle name="Note 129 4" xfId="839" xr:uid="{00000000-0005-0000-0000-000001AD0000}"/>
    <cellStyle name="Note 129 5" xfId="861" xr:uid="{00000000-0005-0000-0000-000002AD0000}"/>
    <cellStyle name="Note 129 6" xfId="748" xr:uid="{00000000-0005-0000-0000-000003AD0000}"/>
    <cellStyle name="Note 129 7" xfId="936" xr:uid="{00000000-0005-0000-0000-000004AD0000}"/>
    <cellStyle name="Note 129 8" xfId="906" xr:uid="{00000000-0005-0000-0000-000005AD0000}"/>
    <cellStyle name="Note 13" xfId="77" xr:uid="{00000000-0005-0000-0000-000006AD0000}"/>
    <cellStyle name="Note 130" xfId="532" xr:uid="{00000000-0005-0000-0000-000007AD0000}"/>
    <cellStyle name="Note 130 2" xfId="837" xr:uid="{00000000-0005-0000-0000-000008AD0000}"/>
    <cellStyle name="Note 130 3" xfId="878" xr:uid="{00000000-0005-0000-0000-000009AD0000}"/>
    <cellStyle name="Note 130 4" xfId="881" xr:uid="{00000000-0005-0000-0000-00000AAD0000}"/>
    <cellStyle name="Note 130 5" xfId="883" xr:uid="{00000000-0005-0000-0000-00000BAD0000}"/>
    <cellStyle name="Note 130 6" xfId="950" xr:uid="{00000000-0005-0000-0000-00000CAD0000}"/>
    <cellStyle name="Note 130 7" xfId="942" xr:uid="{00000000-0005-0000-0000-00000DAD0000}"/>
    <cellStyle name="Note 130 8" xfId="908" xr:uid="{00000000-0005-0000-0000-00000EAD0000}"/>
    <cellStyle name="Note 131" xfId="539" xr:uid="{00000000-0005-0000-0000-00000FAD0000}"/>
    <cellStyle name="Note 131 2" xfId="850" xr:uid="{00000000-0005-0000-0000-000010AD0000}"/>
    <cellStyle name="Note 131 3" xfId="877" xr:uid="{00000000-0005-0000-0000-000011AD0000}"/>
    <cellStyle name="Note 131 4" xfId="880" xr:uid="{00000000-0005-0000-0000-000012AD0000}"/>
    <cellStyle name="Note 131 5" xfId="882" xr:uid="{00000000-0005-0000-0000-000013AD0000}"/>
    <cellStyle name="Note 131 6" xfId="949" xr:uid="{00000000-0005-0000-0000-000014AD0000}"/>
    <cellStyle name="Note 131 7" xfId="933" xr:uid="{00000000-0005-0000-0000-000015AD0000}"/>
    <cellStyle name="Note 131 8" xfId="913" xr:uid="{00000000-0005-0000-0000-000016AD0000}"/>
    <cellStyle name="Note 132" xfId="540" xr:uid="{00000000-0005-0000-0000-000017AD0000}"/>
    <cellStyle name="Note 132 2" xfId="835" xr:uid="{00000000-0005-0000-0000-000018AD0000}"/>
    <cellStyle name="Note 132 3" xfId="868" xr:uid="{00000000-0005-0000-0000-000019AD0000}"/>
    <cellStyle name="Note 132 4" xfId="845" xr:uid="{00000000-0005-0000-0000-00001AAD0000}"/>
    <cellStyle name="Note 132 5" xfId="870" xr:uid="{00000000-0005-0000-0000-00001BAD0000}"/>
    <cellStyle name="Note 132 6" xfId="917" xr:uid="{00000000-0005-0000-0000-00001CAD0000}"/>
    <cellStyle name="Note 132 7" xfId="897" xr:uid="{00000000-0005-0000-0000-00001DAD0000}"/>
    <cellStyle name="Note 132 8" xfId="946" xr:uid="{00000000-0005-0000-0000-00001EAD0000}"/>
    <cellStyle name="Note 133" xfId="367" xr:uid="{00000000-0005-0000-0000-00001FAD0000}"/>
    <cellStyle name="Note 133 2" xfId="767" xr:uid="{00000000-0005-0000-0000-000020AD0000}"/>
    <cellStyle name="Note 133 3" xfId="859" xr:uid="{00000000-0005-0000-0000-000021AD0000}"/>
    <cellStyle name="Note 133 4" xfId="860" xr:uid="{00000000-0005-0000-0000-000022AD0000}"/>
    <cellStyle name="Note 133 5" xfId="840" xr:uid="{00000000-0005-0000-0000-000023AD0000}"/>
    <cellStyle name="Note 133 6" xfId="743" xr:uid="{00000000-0005-0000-0000-000024AD0000}"/>
    <cellStyle name="Note 133 7" xfId="918" xr:uid="{00000000-0005-0000-0000-000025AD0000}"/>
    <cellStyle name="Note 133 8" xfId="901" xr:uid="{00000000-0005-0000-0000-000026AD0000}"/>
    <cellStyle name="Note 134" xfId="547" xr:uid="{00000000-0005-0000-0000-000027AD0000}"/>
    <cellStyle name="Note 134 2" xfId="551" xr:uid="{00000000-0005-0000-0000-000028AD0000}"/>
    <cellStyle name="Note 135" xfId="620" xr:uid="{00000000-0005-0000-0000-000029AD0000}"/>
    <cellStyle name="Note 135 2" xfId="624" xr:uid="{00000000-0005-0000-0000-00002AAD0000}"/>
    <cellStyle name="Note 136" xfId="631" xr:uid="{00000000-0005-0000-0000-00002BAD0000}"/>
    <cellStyle name="Note 136 2" xfId="12690" xr:uid="{00000000-0005-0000-0000-00002CAD0000}"/>
    <cellStyle name="Note 136 3" xfId="12817" xr:uid="{00000000-0005-0000-0000-00002DAD0000}"/>
    <cellStyle name="Note 136 4" xfId="12826" xr:uid="{00000000-0005-0000-0000-00002EAD0000}"/>
    <cellStyle name="Note 136 5" xfId="12821" xr:uid="{00000000-0005-0000-0000-00002FAD0000}"/>
    <cellStyle name="Note 136 6" xfId="12634" xr:uid="{00000000-0005-0000-0000-000030AD0000}"/>
    <cellStyle name="Note 137" xfId="642" xr:uid="{00000000-0005-0000-0000-000031AD0000}"/>
    <cellStyle name="Note 137 2" xfId="660" xr:uid="{00000000-0005-0000-0000-000032AD0000}"/>
    <cellStyle name="Note 137 3" xfId="997" xr:uid="{00000000-0005-0000-0000-000033AD0000}"/>
    <cellStyle name="Note 137 4" xfId="12769" xr:uid="{00000000-0005-0000-0000-000034AD0000}"/>
    <cellStyle name="Note 137 5" xfId="12701" xr:uid="{00000000-0005-0000-0000-000035AD0000}"/>
    <cellStyle name="Note 138" xfId="741" xr:uid="{00000000-0005-0000-0000-000036AD0000}"/>
    <cellStyle name="Note 138 2" xfId="2299" xr:uid="{00000000-0005-0000-0000-000037AD0000}"/>
    <cellStyle name="Note 139" xfId="762" xr:uid="{00000000-0005-0000-0000-000038AD0000}"/>
    <cellStyle name="Note 139 2" xfId="11698" xr:uid="{00000000-0005-0000-0000-000039AD0000}"/>
    <cellStyle name="Note 139 3" xfId="11713" xr:uid="{00000000-0005-0000-0000-00003AAD0000}"/>
    <cellStyle name="Note 139 4" xfId="11711" xr:uid="{00000000-0005-0000-0000-00003BAD0000}"/>
    <cellStyle name="Note 139 5" xfId="11722" xr:uid="{00000000-0005-0000-0000-00003CAD0000}"/>
    <cellStyle name="Note 14" xfId="50" xr:uid="{00000000-0005-0000-0000-00003DAD0000}"/>
    <cellStyle name="Note 140" xfId="738" xr:uid="{00000000-0005-0000-0000-00003EAD0000}"/>
    <cellStyle name="Note 141" xfId="776" xr:uid="{00000000-0005-0000-0000-00003FAD0000}"/>
    <cellStyle name="Note 142" xfId="734" xr:uid="{00000000-0005-0000-0000-000040AD0000}"/>
    <cellStyle name="Note 143" xfId="760" xr:uid="{00000000-0005-0000-0000-000041AD0000}"/>
    <cellStyle name="Note 143 2" xfId="13251" xr:uid="{00000000-0005-0000-0000-000042AD0000}"/>
    <cellStyle name="Note 143 3" xfId="13260" xr:uid="{00000000-0005-0000-0000-000043AD0000}"/>
    <cellStyle name="Note 143 4" xfId="12624" xr:uid="{00000000-0005-0000-0000-000044AD0000}"/>
    <cellStyle name="Note 143 5" xfId="13246" xr:uid="{00000000-0005-0000-0000-000045AD0000}"/>
    <cellStyle name="Note 144" xfId="764" xr:uid="{00000000-0005-0000-0000-000046AD0000}"/>
    <cellStyle name="Note 145" xfId="763" xr:uid="{00000000-0005-0000-0000-000047AD0000}"/>
    <cellStyle name="Note 145 2" xfId="828" xr:uid="{00000000-0005-0000-0000-000048AD0000}"/>
    <cellStyle name="Note 145 3" xfId="766" xr:uid="{00000000-0005-0000-0000-000049AD0000}"/>
    <cellStyle name="Note 145 4" xfId="938" xr:uid="{00000000-0005-0000-0000-00004AAD0000}"/>
    <cellStyle name="Note 145 5" xfId="898" xr:uid="{00000000-0005-0000-0000-00004BAD0000}"/>
    <cellStyle name="Note 146" xfId="842" xr:uid="{00000000-0005-0000-0000-00004CAD0000}"/>
    <cellStyle name="Note 146 2" xfId="951" xr:uid="{00000000-0005-0000-0000-00004DAD0000}"/>
    <cellStyle name="Note 146 3" xfId="900" xr:uid="{00000000-0005-0000-0000-00004EAD0000}"/>
    <cellStyle name="Note 146 4" xfId="937" xr:uid="{00000000-0005-0000-0000-00004FAD0000}"/>
    <cellStyle name="Note 147" xfId="865" xr:uid="{00000000-0005-0000-0000-000050AD0000}"/>
    <cellStyle name="Note 147 2" xfId="954" xr:uid="{00000000-0005-0000-0000-000051AD0000}"/>
    <cellStyle name="Note 147 3" xfId="958" xr:uid="{00000000-0005-0000-0000-000052AD0000}"/>
    <cellStyle name="Note 147 4" xfId="960" xr:uid="{00000000-0005-0000-0000-000053AD0000}"/>
    <cellStyle name="Note 148" xfId="770" xr:uid="{00000000-0005-0000-0000-000054AD0000}"/>
    <cellStyle name="Note 148 2" xfId="912" xr:uid="{00000000-0005-0000-0000-000055AD0000}"/>
    <cellStyle name="Note 148 3" xfId="923" xr:uid="{00000000-0005-0000-0000-000056AD0000}"/>
    <cellStyle name="Note 148 4" xfId="935" xr:uid="{00000000-0005-0000-0000-000057AD0000}"/>
    <cellStyle name="Note 149" xfId="887" xr:uid="{00000000-0005-0000-0000-000058AD0000}"/>
    <cellStyle name="Note 149 2" xfId="928" xr:uid="{00000000-0005-0000-0000-000059AD0000}"/>
    <cellStyle name="Note 149 3" xfId="885" xr:uid="{00000000-0005-0000-0000-00005AAD0000}"/>
    <cellStyle name="Note 149 4" xfId="922" xr:uid="{00000000-0005-0000-0000-00005BAD0000}"/>
    <cellStyle name="Note 15" xfId="53" xr:uid="{00000000-0005-0000-0000-00005CAD0000}"/>
    <cellStyle name="Note 150" xfId="895" xr:uid="{00000000-0005-0000-0000-00005DAD0000}"/>
    <cellStyle name="Note 151" xfId="962" xr:uid="{00000000-0005-0000-0000-00005EAD0000}"/>
    <cellStyle name="Note 151 2" xfId="984" xr:uid="{00000000-0005-0000-0000-00005FAD0000}"/>
    <cellStyle name="Note 152" xfId="975" xr:uid="{00000000-0005-0000-0000-000060AD0000}"/>
    <cellStyle name="Note 152 2" xfId="991" xr:uid="{00000000-0005-0000-0000-000061AD0000}"/>
    <cellStyle name="Note 153" xfId="970" xr:uid="{00000000-0005-0000-0000-000062AD0000}"/>
    <cellStyle name="Note 153 2" xfId="988" xr:uid="{00000000-0005-0000-0000-000063AD0000}"/>
    <cellStyle name="Note 154" xfId="965" xr:uid="{00000000-0005-0000-0000-000064AD0000}"/>
    <cellStyle name="Note 154 2" xfId="985" xr:uid="{00000000-0005-0000-0000-000065AD0000}"/>
    <cellStyle name="Note 155" xfId="972" xr:uid="{00000000-0005-0000-0000-000066AD0000}"/>
    <cellStyle name="Note 155 2" xfId="990" xr:uid="{00000000-0005-0000-0000-000067AD0000}"/>
    <cellStyle name="Note 156" xfId="977" xr:uid="{00000000-0005-0000-0000-000068AD0000}"/>
    <cellStyle name="Note 156 2" xfId="992" xr:uid="{00000000-0005-0000-0000-000069AD0000}"/>
    <cellStyle name="Note 157" xfId="978" xr:uid="{00000000-0005-0000-0000-00006AAD0000}"/>
    <cellStyle name="Note 157 2" xfId="993" xr:uid="{00000000-0005-0000-0000-00006BAD0000}"/>
    <cellStyle name="Note 158" xfId="981" xr:uid="{00000000-0005-0000-0000-00006CAD0000}"/>
    <cellStyle name="Note 158 2" xfId="995" xr:uid="{00000000-0005-0000-0000-00006DAD0000}"/>
    <cellStyle name="Note 159" xfId="980" xr:uid="{00000000-0005-0000-0000-00006EAD0000}"/>
    <cellStyle name="Note 159 2" xfId="994" xr:uid="{00000000-0005-0000-0000-00006FAD0000}"/>
    <cellStyle name="Note 16" xfId="94" xr:uid="{00000000-0005-0000-0000-000070AD0000}"/>
    <cellStyle name="Note 16 10" xfId="137" xr:uid="{00000000-0005-0000-0000-000071AD0000}"/>
    <cellStyle name="Note 16 2" xfId="103" xr:uid="{00000000-0005-0000-0000-000072AD0000}"/>
    <cellStyle name="Note 16 3" xfId="132" xr:uid="{00000000-0005-0000-0000-000073AD0000}"/>
    <cellStyle name="Note 16 4" xfId="102" xr:uid="{00000000-0005-0000-0000-000074AD0000}"/>
    <cellStyle name="Note 16 5" xfId="91" xr:uid="{00000000-0005-0000-0000-000075AD0000}"/>
    <cellStyle name="Note 16 6" xfId="89" xr:uid="{00000000-0005-0000-0000-000076AD0000}"/>
    <cellStyle name="Note 16 7" xfId="99" xr:uid="{00000000-0005-0000-0000-000077AD0000}"/>
    <cellStyle name="Note 16 8" xfId="90" xr:uid="{00000000-0005-0000-0000-000078AD0000}"/>
    <cellStyle name="Note 16 9" xfId="96" xr:uid="{00000000-0005-0000-0000-000079AD0000}"/>
    <cellStyle name="Note 160" xfId="889" xr:uid="{00000000-0005-0000-0000-00007AAD0000}"/>
    <cellStyle name="Note 160 2" xfId="893" xr:uid="{00000000-0005-0000-0000-00007BAD0000}"/>
    <cellStyle name="Note 160 3" xfId="13134" xr:uid="{00000000-0005-0000-0000-00007CAD0000}"/>
    <cellStyle name="Note 161" xfId="894" xr:uid="{00000000-0005-0000-0000-00007DAD0000}"/>
    <cellStyle name="Note 162" xfId="752" xr:uid="{00000000-0005-0000-0000-00007EAD0000}"/>
    <cellStyle name="Note 163" xfId="999" xr:uid="{00000000-0005-0000-0000-00007FAD0000}"/>
    <cellStyle name="Note 164" xfId="11545" xr:uid="{00000000-0005-0000-0000-000080AD0000}"/>
    <cellStyle name="Note 165" xfId="11571" xr:uid="{00000000-0005-0000-0000-000081AD0000}"/>
    <cellStyle name="Note 166" xfId="11556" xr:uid="{00000000-0005-0000-0000-000082AD0000}"/>
    <cellStyle name="Note 167" xfId="11597" xr:uid="{00000000-0005-0000-0000-000083AD0000}"/>
    <cellStyle name="Note 167 2" xfId="11732" xr:uid="{00000000-0005-0000-0000-000084AD0000}"/>
    <cellStyle name="Note 168" xfId="13213" xr:uid="{00000000-0005-0000-0000-000085AD0000}"/>
    <cellStyle name="Note 169" xfId="12592" xr:uid="{00000000-0005-0000-0000-000086AD0000}"/>
    <cellStyle name="Note 17" xfId="105" xr:uid="{00000000-0005-0000-0000-000087AD0000}"/>
    <cellStyle name="Note 17 2" xfId="354" xr:uid="{00000000-0005-0000-0000-000088AD0000}"/>
    <cellStyle name="Note 17 3" xfId="355" xr:uid="{00000000-0005-0000-0000-000089AD0000}"/>
    <cellStyle name="Note 170" xfId="13252" xr:uid="{00000000-0005-0000-0000-00008AAD0000}"/>
    <cellStyle name="Note 18" xfId="108" xr:uid="{00000000-0005-0000-0000-00008BAD0000}"/>
    <cellStyle name="Note 19" xfId="110" xr:uid="{00000000-0005-0000-0000-00008CAD0000}"/>
    <cellStyle name="Note 2" xfId="49" xr:uid="{00000000-0005-0000-0000-00008DAD0000}"/>
    <cellStyle name="Note 2 2" xfId="55" xr:uid="{00000000-0005-0000-0000-00008EAD0000}"/>
    <cellStyle name="Note 2 3" xfId="71" xr:uid="{00000000-0005-0000-0000-00008FAD0000}"/>
    <cellStyle name="Note 2 4" xfId="78" xr:uid="{00000000-0005-0000-0000-000090AD0000}"/>
    <cellStyle name="Note 2 5" xfId="54" xr:uid="{00000000-0005-0000-0000-000091AD0000}"/>
    <cellStyle name="Note 20" xfId="101" xr:uid="{00000000-0005-0000-0000-000092AD0000}"/>
    <cellStyle name="Note 21" xfId="136" xr:uid="{00000000-0005-0000-0000-000093AD0000}"/>
    <cellStyle name="Note 21 2" xfId="237" xr:uid="{00000000-0005-0000-0000-000094AD0000}"/>
    <cellStyle name="Note 21 3" xfId="238" xr:uid="{00000000-0005-0000-0000-000095AD0000}"/>
    <cellStyle name="Note 21 4" xfId="227" xr:uid="{00000000-0005-0000-0000-000096AD0000}"/>
    <cellStyle name="Note 22" xfId="138" xr:uid="{00000000-0005-0000-0000-000097AD0000}"/>
    <cellStyle name="Note 23" xfId="139" xr:uid="{00000000-0005-0000-0000-000098AD0000}"/>
    <cellStyle name="Note 24" xfId="140" xr:uid="{00000000-0005-0000-0000-000099AD0000}"/>
    <cellStyle name="Note 25" xfId="141" xr:uid="{00000000-0005-0000-0000-00009AAD0000}"/>
    <cellStyle name="Note 26" xfId="142" xr:uid="{00000000-0005-0000-0000-00009BAD0000}"/>
    <cellStyle name="Note 27" xfId="143" xr:uid="{00000000-0005-0000-0000-00009CAD0000}"/>
    <cellStyle name="Note 28" xfId="145" xr:uid="{00000000-0005-0000-0000-00009DAD0000}"/>
    <cellStyle name="Note 29" xfId="151" xr:uid="{00000000-0005-0000-0000-00009EAD0000}"/>
    <cellStyle name="Note 29 10" xfId="216" xr:uid="{00000000-0005-0000-0000-00009FAD0000}"/>
    <cellStyle name="Note 29 11" xfId="331" xr:uid="{00000000-0005-0000-0000-0000A0AD0000}"/>
    <cellStyle name="Note 29 12" xfId="323" xr:uid="{00000000-0005-0000-0000-0000A1AD0000}"/>
    <cellStyle name="Note 29 13" xfId="330" xr:uid="{00000000-0005-0000-0000-0000A2AD0000}"/>
    <cellStyle name="Note 29 14" xfId="594" xr:uid="{00000000-0005-0000-0000-0000A3AD0000}"/>
    <cellStyle name="Note 29 15" xfId="558" xr:uid="{00000000-0005-0000-0000-0000A4AD0000}"/>
    <cellStyle name="Note 29 16" xfId="572" xr:uid="{00000000-0005-0000-0000-0000A5AD0000}"/>
    <cellStyle name="Note 29 17" xfId="600" xr:uid="{00000000-0005-0000-0000-0000A6AD0000}"/>
    <cellStyle name="Note 29 18" xfId="562" xr:uid="{00000000-0005-0000-0000-0000A7AD0000}"/>
    <cellStyle name="Note 29 19" xfId="587" xr:uid="{00000000-0005-0000-0000-0000A8AD0000}"/>
    <cellStyle name="Note 29 2" xfId="180" xr:uid="{00000000-0005-0000-0000-0000A9AD0000}"/>
    <cellStyle name="Note 29 20" xfId="603" xr:uid="{00000000-0005-0000-0000-0000AAAD0000}"/>
    <cellStyle name="Note 29 21" xfId="602" xr:uid="{00000000-0005-0000-0000-0000ABAD0000}"/>
    <cellStyle name="Note 29 3" xfId="248" xr:uid="{00000000-0005-0000-0000-0000ACAD0000}"/>
    <cellStyle name="Note 29 4" xfId="255" xr:uid="{00000000-0005-0000-0000-0000ADAD0000}"/>
    <cellStyle name="Note 29 5" xfId="256" xr:uid="{00000000-0005-0000-0000-0000AEAD0000}"/>
    <cellStyle name="Note 29 6" xfId="251" xr:uid="{00000000-0005-0000-0000-0000AFAD0000}"/>
    <cellStyle name="Note 29 7" xfId="240" xr:uid="{00000000-0005-0000-0000-0000B0AD0000}"/>
    <cellStyle name="Note 29 8" xfId="253" xr:uid="{00000000-0005-0000-0000-0000B1AD0000}"/>
    <cellStyle name="Note 29 9" xfId="258" xr:uid="{00000000-0005-0000-0000-0000B2AD0000}"/>
    <cellStyle name="Note 3" xfId="57" xr:uid="{00000000-0005-0000-0000-0000B3AD0000}"/>
    <cellStyle name="Note 3 2" xfId="111" xr:uid="{00000000-0005-0000-0000-0000B4AD0000}"/>
    <cellStyle name="Note 30" xfId="162" xr:uid="{00000000-0005-0000-0000-0000B5AD0000}"/>
    <cellStyle name="Note 30 10" xfId="565" xr:uid="{00000000-0005-0000-0000-0000B6AD0000}"/>
    <cellStyle name="Note 30 11" xfId="597" xr:uid="{00000000-0005-0000-0000-0000B7AD0000}"/>
    <cellStyle name="Note 30 12" xfId="568" xr:uid="{00000000-0005-0000-0000-0000B8AD0000}"/>
    <cellStyle name="Note 30 13" xfId="574" xr:uid="{00000000-0005-0000-0000-0000B9AD0000}"/>
    <cellStyle name="Note 30 14" xfId="567" xr:uid="{00000000-0005-0000-0000-0000BAAD0000}"/>
    <cellStyle name="Note 30 15" xfId="577" xr:uid="{00000000-0005-0000-0000-0000BBAD0000}"/>
    <cellStyle name="Note 30 16" xfId="592" xr:uid="{00000000-0005-0000-0000-0000BCAD0000}"/>
    <cellStyle name="Note 30 17" xfId="580" xr:uid="{00000000-0005-0000-0000-0000BDAD0000}"/>
    <cellStyle name="Note 30 2" xfId="225" xr:uid="{00000000-0005-0000-0000-0000BEAD0000}"/>
    <cellStyle name="Note 30 3" xfId="214" xr:uid="{00000000-0005-0000-0000-0000BFAD0000}"/>
    <cellStyle name="Note 30 4" xfId="570" xr:uid="{00000000-0005-0000-0000-0000C0AD0000}"/>
    <cellStyle name="Note 30 5" xfId="560" xr:uid="{00000000-0005-0000-0000-0000C1AD0000}"/>
    <cellStyle name="Note 30 6" xfId="579" xr:uid="{00000000-0005-0000-0000-0000C2AD0000}"/>
    <cellStyle name="Note 30 7" xfId="575" xr:uid="{00000000-0005-0000-0000-0000C3AD0000}"/>
    <cellStyle name="Note 30 8" xfId="581" xr:uid="{00000000-0005-0000-0000-0000C4AD0000}"/>
    <cellStyle name="Note 30 9" xfId="573" xr:uid="{00000000-0005-0000-0000-0000C5AD0000}"/>
    <cellStyle name="Note 31" xfId="186" xr:uid="{00000000-0005-0000-0000-0000C6AD0000}"/>
    <cellStyle name="Note 31 10" xfId="593" xr:uid="{00000000-0005-0000-0000-0000C7AD0000}"/>
    <cellStyle name="Note 31 11" xfId="596" xr:uid="{00000000-0005-0000-0000-0000C8AD0000}"/>
    <cellStyle name="Note 31 12" xfId="586" xr:uid="{00000000-0005-0000-0000-0000C9AD0000}"/>
    <cellStyle name="Note 31 13" xfId="563" xr:uid="{00000000-0005-0000-0000-0000CAAD0000}"/>
    <cellStyle name="Note 31 14" xfId="582" xr:uid="{00000000-0005-0000-0000-0000CBAD0000}"/>
    <cellStyle name="Note 31 15" xfId="588" xr:uid="{00000000-0005-0000-0000-0000CCAD0000}"/>
    <cellStyle name="Note 31 16" xfId="595" xr:uid="{00000000-0005-0000-0000-0000CDAD0000}"/>
    <cellStyle name="Note 31 17" xfId="601" xr:uid="{00000000-0005-0000-0000-0000CEAD0000}"/>
    <cellStyle name="Note 31 2" xfId="239" xr:uid="{00000000-0005-0000-0000-0000CFAD0000}"/>
    <cellStyle name="Note 31 3" xfId="261" xr:uid="{00000000-0005-0000-0000-0000D0AD0000}"/>
    <cellStyle name="Note 31 4" xfId="557" xr:uid="{00000000-0005-0000-0000-0000D1AD0000}"/>
    <cellStyle name="Note 31 5" xfId="578" xr:uid="{00000000-0005-0000-0000-0000D2AD0000}"/>
    <cellStyle name="Note 31 6" xfId="583" xr:uid="{00000000-0005-0000-0000-0000D3AD0000}"/>
    <cellStyle name="Note 31 7" xfId="561" xr:uid="{00000000-0005-0000-0000-0000D4AD0000}"/>
    <cellStyle name="Note 31 8" xfId="564" xr:uid="{00000000-0005-0000-0000-0000D5AD0000}"/>
    <cellStyle name="Note 31 9" xfId="556" xr:uid="{00000000-0005-0000-0000-0000D6AD0000}"/>
    <cellStyle name="Note 32" xfId="157" xr:uid="{00000000-0005-0000-0000-0000D7AD0000}"/>
    <cellStyle name="Note 32 2" xfId="250" xr:uid="{00000000-0005-0000-0000-0000D8AD0000}"/>
    <cellStyle name="Note 32 3" xfId="271" xr:uid="{00000000-0005-0000-0000-0000D9AD0000}"/>
    <cellStyle name="Note 33" xfId="183" xr:uid="{00000000-0005-0000-0000-0000DAAD0000}"/>
    <cellStyle name="Note 33 2" xfId="246" xr:uid="{00000000-0005-0000-0000-0000DBAD0000}"/>
    <cellStyle name="Note 33 3" xfId="267" xr:uid="{00000000-0005-0000-0000-0000DCAD0000}"/>
    <cellStyle name="Note 34" xfId="164" xr:uid="{00000000-0005-0000-0000-0000DDAD0000}"/>
    <cellStyle name="Note 34 2" xfId="254" xr:uid="{00000000-0005-0000-0000-0000DEAD0000}"/>
    <cellStyle name="Note 34 3" xfId="276" xr:uid="{00000000-0005-0000-0000-0000DFAD0000}"/>
    <cellStyle name="Note 35" xfId="181" xr:uid="{00000000-0005-0000-0000-0000E0AD0000}"/>
    <cellStyle name="Note 35 2" xfId="241" xr:uid="{00000000-0005-0000-0000-0000E1AD0000}"/>
    <cellStyle name="Note 35 3" xfId="263" xr:uid="{00000000-0005-0000-0000-0000E2AD0000}"/>
    <cellStyle name="Note 36" xfId="160" xr:uid="{00000000-0005-0000-0000-0000E3AD0000}"/>
    <cellStyle name="Note 36 2" xfId="249" xr:uid="{00000000-0005-0000-0000-0000E4AD0000}"/>
    <cellStyle name="Note 36 3" xfId="270" xr:uid="{00000000-0005-0000-0000-0000E5AD0000}"/>
    <cellStyle name="Note 37" xfId="185" xr:uid="{00000000-0005-0000-0000-0000E6AD0000}"/>
    <cellStyle name="Note 37 2" xfId="245" xr:uid="{00000000-0005-0000-0000-0000E7AD0000}"/>
    <cellStyle name="Note 37 3" xfId="266" xr:uid="{00000000-0005-0000-0000-0000E8AD0000}"/>
    <cellStyle name="Note 38" xfId="154" xr:uid="{00000000-0005-0000-0000-0000E9AD0000}"/>
    <cellStyle name="Note 39" xfId="190" xr:uid="{00000000-0005-0000-0000-0000EAAD0000}"/>
    <cellStyle name="Note 4" xfId="59" xr:uid="{00000000-0005-0000-0000-0000EBAD0000}"/>
    <cellStyle name="Note 4 2" xfId="63" xr:uid="{00000000-0005-0000-0000-0000ECAD0000}"/>
    <cellStyle name="Note 4 3" xfId="113" xr:uid="{00000000-0005-0000-0000-0000EDAD0000}"/>
    <cellStyle name="Note 4 4" xfId="114" xr:uid="{00000000-0005-0000-0000-0000EEAD0000}"/>
    <cellStyle name="Note 4 5" xfId="115" xr:uid="{00000000-0005-0000-0000-0000EFAD0000}"/>
    <cellStyle name="Note 4 6" xfId="116" xr:uid="{00000000-0005-0000-0000-0000F0AD0000}"/>
    <cellStyle name="Note 4 7" xfId="117" xr:uid="{00000000-0005-0000-0000-0000F1AD0000}"/>
    <cellStyle name="Note 4 8" xfId="120" xr:uid="{00000000-0005-0000-0000-0000F2AD0000}"/>
    <cellStyle name="Note 40" xfId="199" xr:uid="{00000000-0005-0000-0000-0000F3AD0000}"/>
    <cellStyle name="Note 41" xfId="182" xr:uid="{00000000-0005-0000-0000-0000F4AD0000}"/>
    <cellStyle name="Note 42" xfId="163" xr:uid="{00000000-0005-0000-0000-0000F5AD0000}"/>
    <cellStyle name="Note 42 2" xfId="609" xr:uid="{00000000-0005-0000-0000-0000F6AD0000}"/>
    <cellStyle name="Note 43" xfId="195" xr:uid="{00000000-0005-0000-0000-0000F7AD0000}"/>
    <cellStyle name="Note 44" xfId="159" xr:uid="{00000000-0005-0000-0000-0000F8AD0000}"/>
    <cellStyle name="Note 45" xfId="229" xr:uid="{00000000-0005-0000-0000-0000F9AD0000}"/>
    <cellStyle name="Note 46" xfId="209" xr:uid="{00000000-0005-0000-0000-0000FAAD0000}"/>
    <cellStyle name="Note 47" xfId="206" xr:uid="{00000000-0005-0000-0000-0000FBAD0000}"/>
    <cellStyle name="Note 48" xfId="210" xr:uid="{00000000-0005-0000-0000-0000FCAD0000}"/>
    <cellStyle name="Note 49" xfId="235" xr:uid="{00000000-0005-0000-0000-0000FDAD0000}"/>
    <cellStyle name="Note 5" xfId="64" xr:uid="{00000000-0005-0000-0000-0000FEAD0000}"/>
    <cellStyle name="Note 5 2" xfId="112" xr:uid="{00000000-0005-0000-0000-0000FFAD0000}"/>
    <cellStyle name="Note 50" xfId="232" xr:uid="{00000000-0005-0000-0000-000000AE0000}"/>
    <cellStyle name="Note 51" xfId="222" xr:uid="{00000000-0005-0000-0000-000001AE0000}"/>
    <cellStyle name="Note 52" xfId="223" xr:uid="{00000000-0005-0000-0000-000002AE0000}"/>
    <cellStyle name="Note 53" xfId="217" xr:uid="{00000000-0005-0000-0000-000003AE0000}"/>
    <cellStyle name="Note 54" xfId="215" xr:uid="{00000000-0005-0000-0000-000004AE0000}"/>
    <cellStyle name="Note 54 2" xfId="349" xr:uid="{00000000-0005-0000-0000-000005AE0000}"/>
    <cellStyle name="Note 55" xfId="281" xr:uid="{00000000-0005-0000-0000-000006AE0000}"/>
    <cellStyle name="Note 56" xfId="283" xr:uid="{00000000-0005-0000-0000-000007AE0000}"/>
    <cellStyle name="Note 57" xfId="286" xr:uid="{00000000-0005-0000-0000-000008AE0000}"/>
    <cellStyle name="Note 58" xfId="288" xr:uid="{00000000-0005-0000-0000-000009AE0000}"/>
    <cellStyle name="Note 59" xfId="290" xr:uid="{00000000-0005-0000-0000-00000AAE0000}"/>
    <cellStyle name="Note 6" xfId="65" xr:uid="{00000000-0005-0000-0000-00000BAE0000}"/>
    <cellStyle name="Note 6 2" xfId="125" xr:uid="{00000000-0005-0000-0000-00000CAE0000}"/>
    <cellStyle name="Note 60" xfId="292" xr:uid="{00000000-0005-0000-0000-00000DAE0000}"/>
    <cellStyle name="Note 61" xfId="294" xr:uid="{00000000-0005-0000-0000-00000EAE0000}"/>
    <cellStyle name="Note 62" xfId="296" xr:uid="{00000000-0005-0000-0000-00000FAE0000}"/>
    <cellStyle name="Note 63" xfId="297" xr:uid="{00000000-0005-0000-0000-000010AE0000}"/>
    <cellStyle name="Note 64" xfId="298" xr:uid="{00000000-0005-0000-0000-000011AE0000}"/>
    <cellStyle name="Note 65" xfId="299" xr:uid="{00000000-0005-0000-0000-000012AE0000}"/>
    <cellStyle name="Note 66" xfId="300" xr:uid="{00000000-0005-0000-0000-000013AE0000}"/>
    <cellStyle name="Note 67" xfId="301" xr:uid="{00000000-0005-0000-0000-000014AE0000}"/>
    <cellStyle name="Note 68" xfId="302" xr:uid="{00000000-0005-0000-0000-000015AE0000}"/>
    <cellStyle name="Note 69" xfId="303" xr:uid="{00000000-0005-0000-0000-000016AE0000}"/>
    <cellStyle name="Note 7" xfId="66" xr:uid="{00000000-0005-0000-0000-000017AE0000}"/>
    <cellStyle name="Note 7 2" xfId="121" xr:uid="{00000000-0005-0000-0000-000018AE0000}"/>
    <cellStyle name="Note 70" xfId="304" xr:uid="{00000000-0005-0000-0000-000019AE0000}"/>
    <cellStyle name="Note 71" xfId="305" xr:uid="{00000000-0005-0000-0000-00001AAE0000}"/>
    <cellStyle name="Note 72" xfId="306" xr:uid="{00000000-0005-0000-0000-00001BAE0000}"/>
    <cellStyle name="Note 73" xfId="308" xr:uid="{00000000-0005-0000-0000-00001CAE0000}"/>
    <cellStyle name="Note 74" xfId="319" xr:uid="{00000000-0005-0000-0000-00001DAE0000}"/>
    <cellStyle name="Note 75" xfId="313" xr:uid="{00000000-0005-0000-0000-00001EAE0000}"/>
    <cellStyle name="Note 76" xfId="325" xr:uid="{00000000-0005-0000-0000-00001FAE0000}"/>
    <cellStyle name="Note 77" xfId="316" xr:uid="{00000000-0005-0000-0000-000020AE0000}"/>
    <cellStyle name="Note 78" xfId="334" xr:uid="{00000000-0005-0000-0000-000021AE0000}"/>
    <cellStyle name="Note 79" xfId="336" xr:uid="{00000000-0005-0000-0000-000022AE0000}"/>
    <cellStyle name="Note 79 10" xfId="12930" xr:uid="{00000000-0005-0000-0000-000023AE0000}"/>
    <cellStyle name="Note 79 11" xfId="12879" xr:uid="{00000000-0005-0000-0000-000024AE0000}"/>
    <cellStyle name="Note 79 12" xfId="12953" xr:uid="{00000000-0005-0000-0000-000025AE0000}"/>
    <cellStyle name="Note 79 13" xfId="12845" xr:uid="{00000000-0005-0000-0000-000026AE0000}"/>
    <cellStyle name="Note 79 14" xfId="12880" xr:uid="{00000000-0005-0000-0000-000027AE0000}"/>
    <cellStyle name="Note 79 15" xfId="12875" xr:uid="{00000000-0005-0000-0000-000028AE0000}"/>
    <cellStyle name="Note 79 16" xfId="12964" xr:uid="{00000000-0005-0000-0000-000029AE0000}"/>
    <cellStyle name="Note 79 17" xfId="12954" xr:uid="{00000000-0005-0000-0000-00002AAE0000}"/>
    <cellStyle name="Note 79 18" xfId="12950" xr:uid="{00000000-0005-0000-0000-00002BAE0000}"/>
    <cellStyle name="Note 79 19" xfId="12877" xr:uid="{00000000-0005-0000-0000-00002CAE0000}"/>
    <cellStyle name="Note 79 2" xfId="337" xr:uid="{00000000-0005-0000-0000-00002DAE0000}"/>
    <cellStyle name="Note 79 20" xfId="12876" xr:uid="{00000000-0005-0000-0000-00002EAE0000}"/>
    <cellStyle name="Note 79 21" xfId="12844" xr:uid="{00000000-0005-0000-0000-00002FAE0000}"/>
    <cellStyle name="Note 79 22" xfId="12886" xr:uid="{00000000-0005-0000-0000-000030AE0000}"/>
    <cellStyle name="Note 79 23" xfId="12840" xr:uid="{00000000-0005-0000-0000-000031AE0000}"/>
    <cellStyle name="Note 79 24" xfId="12852" xr:uid="{00000000-0005-0000-0000-000032AE0000}"/>
    <cellStyle name="Note 79 3" xfId="357" xr:uid="{00000000-0005-0000-0000-000033AE0000}"/>
    <cellStyle name="Note 79 4" xfId="359" xr:uid="{00000000-0005-0000-0000-000034AE0000}"/>
    <cellStyle name="Note 79 5" xfId="440" xr:uid="{00000000-0005-0000-0000-000035AE0000}"/>
    <cellStyle name="Note 79 6" xfId="614" xr:uid="{00000000-0005-0000-0000-000036AE0000}"/>
    <cellStyle name="Note 79 7" xfId="613" xr:uid="{00000000-0005-0000-0000-000037AE0000}"/>
    <cellStyle name="Note 79 8" xfId="612" xr:uid="{00000000-0005-0000-0000-000038AE0000}"/>
    <cellStyle name="Note 79 9" xfId="12925" xr:uid="{00000000-0005-0000-0000-000039AE0000}"/>
    <cellStyle name="Note 8" xfId="67" xr:uid="{00000000-0005-0000-0000-00003AAE0000}"/>
    <cellStyle name="Note 8 2" xfId="128" xr:uid="{00000000-0005-0000-0000-00003BAE0000}"/>
    <cellStyle name="Note 80" xfId="339" xr:uid="{00000000-0005-0000-0000-00003CAE0000}"/>
    <cellStyle name="Note 81" xfId="342" xr:uid="{00000000-0005-0000-0000-00003DAE0000}"/>
    <cellStyle name="Note 82" xfId="345" xr:uid="{00000000-0005-0000-0000-00003EAE0000}"/>
    <cellStyle name="Note 82 10" xfId="458" xr:uid="{00000000-0005-0000-0000-00003FAE0000}"/>
    <cellStyle name="Note 82 11" xfId="463" xr:uid="{00000000-0005-0000-0000-000040AE0000}"/>
    <cellStyle name="Note 82 12" xfId="466" xr:uid="{00000000-0005-0000-0000-000041AE0000}"/>
    <cellStyle name="Note 82 13" xfId="470" xr:uid="{00000000-0005-0000-0000-000042AE0000}"/>
    <cellStyle name="Note 82 14" xfId="472" xr:uid="{00000000-0005-0000-0000-000043AE0000}"/>
    <cellStyle name="Note 82 15" xfId="474" xr:uid="{00000000-0005-0000-0000-000044AE0000}"/>
    <cellStyle name="Note 82 16" xfId="475" xr:uid="{00000000-0005-0000-0000-000045AE0000}"/>
    <cellStyle name="Note 82 17" xfId="476" xr:uid="{00000000-0005-0000-0000-000046AE0000}"/>
    <cellStyle name="Note 82 18" xfId="477" xr:uid="{00000000-0005-0000-0000-000047AE0000}"/>
    <cellStyle name="Note 82 19" xfId="479" xr:uid="{00000000-0005-0000-0000-000048AE0000}"/>
    <cellStyle name="Note 82 2" xfId="346" xr:uid="{00000000-0005-0000-0000-000049AE0000}"/>
    <cellStyle name="Note 82 20" xfId="480" xr:uid="{00000000-0005-0000-0000-00004AAE0000}"/>
    <cellStyle name="Note 82 21" xfId="481" xr:uid="{00000000-0005-0000-0000-00004BAE0000}"/>
    <cellStyle name="Note 82 22" xfId="483" xr:uid="{00000000-0005-0000-0000-00004CAE0000}"/>
    <cellStyle name="Note 82 23" xfId="484" xr:uid="{00000000-0005-0000-0000-00004DAE0000}"/>
    <cellStyle name="Note 82 24" xfId="486" xr:uid="{00000000-0005-0000-0000-00004EAE0000}"/>
    <cellStyle name="Note 82 25" xfId="416" xr:uid="{00000000-0005-0000-0000-00004FAE0000}"/>
    <cellStyle name="Note 82 26" xfId="460" xr:uid="{00000000-0005-0000-0000-000050AE0000}"/>
    <cellStyle name="Note 82 27" xfId="489" xr:uid="{00000000-0005-0000-0000-000051AE0000}"/>
    <cellStyle name="Note 82 28" xfId="491" xr:uid="{00000000-0005-0000-0000-000052AE0000}"/>
    <cellStyle name="Note 82 29" xfId="493" xr:uid="{00000000-0005-0000-0000-000053AE0000}"/>
    <cellStyle name="Note 82 3" xfId="360" xr:uid="{00000000-0005-0000-0000-000054AE0000}"/>
    <cellStyle name="Note 82 30" xfId="495" xr:uid="{00000000-0005-0000-0000-000055AE0000}"/>
    <cellStyle name="Note 82 31" xfId="497" xr:uid="{00000000-0005-0000-0000-000056AE0000}"/>
    <cellStyle name="Note 82 32" xfId="499" xr:uid="{00000000-0005-0000-0000-000057AE0000}"/>
    <cellStyle name="Note 82 33" xfId="501" xr:uid="{00000000-0005-0000-0000-000058AE0000}"/>
    <cellStyle name="Note 82 34" xfId="503" xr:uid="{00000000-0005-0000-0000-000059AE0000}"/>
    <cellStyle name="Note 82 35" xfId="505" xr:uid="{00000000-0005-0000-0000-00005AAE0000}"/>
    <cellStyle name="Note 82 36" xfId="506" xr:uid="{00000000-0005-0000-0000-00005BAE0000}"/>
    <cellStyle name="Note 82 37" xfId="373" xr:uid="{00000000-0005-0000-0000-00005CAE0000}"/>
    <cellStyle name="Note 82 4" xfId="385" xr:uid="{00000000-0005-0000-0000-00005DAE0000}"/>
    <cellStyle name="Note 82 5" xfId="447" xr:uid="{00000000-0005-0000-0000-00005EAE0000}"/>
    <cellStyle name="Note 82 6" xfId="448" xr:uid="{00000000-0005-0000-0000-00005FAE0000}"/>
    <cellStyle name="Note 82 7" xfId="450" xr:uid="{00000000-0005-0000-0000-000060AE0000}"/>
    <cellStyle name="Note 82 8" xfId="452" xr:uid="{00000000-0005-0000-0000-000061AE0000}"/>
    <cellStyle name="Note 82 9" xfId="455" xr:uid="{00000000-0005-0000-0000-000062AE0000}"/>
    <cellStyle name="Note 83" xfId="347" xr:uid="{00000000-0005-0000-0000-000063AE0000}"/>
    <cellStyle name="Note 83 2" xfId="554" xr:uid="{00000000-0005-0000-0000-000064AE0000}"/>
    <cellStyle name="Note 84" xfId="351" xr:uid="{00000000-0005-0000-0000-000065AE0000}"/>
    <cellStyle name="Note 84 2" xfId="352" xr:uid="{00000000-0005-0000-0000-000066AE0000}"/>
    <cellStyle name="Note 84 3" xfId="616" xr:uid="{00000000-0005-0000-0000-000067AE0000}"/>
    <cellStyle name="Note 84 4" xfId="615" xr:uid="{00000000-0005-0000-0000-000068AE0000}"/>
    <cellStyle name="Note 84 5" xfId="745" xr:uid="{00000000-0005-0000-0000-000069AE0000}"/>
    <cellStyle name="Note 84 6" xfId="769" xr:uid="{00000000-0005-0000-0000-00006AAE0000}"/>
    <cellStyle name="Note 84 7" xfId="759" xr:uid="{00000000-0005-0000-0000-00006BAE0000}"/>
    <cellStyle name="Note 84 8" xfId="730" xr:uid="{00000000-0005-0000-0000-00006CAE0000}"/>
    <cellStyle name="Note 85" xfId="364" xr:uid="{00000000-0005-0000-0000-00006DAE0000}"/>
    <cellStyle name="Note 85 2" xfId="372" xr:uid="{00000000-0005-0000-0000-00006EAE0000}"/>
    <cellStyle name="Note 85 3" xfId="507" xr:uid="{00000000-0005-0000-0000-00006FAE0000}"/>
    <cellStyle name="Note 85 4" xfId="514" xr:uid="{00000000-0005-0000-0000-000070AE0000}"/>
    <cellStyle name="Note 85 5" xfId="362" xr:uid="{00000000-0005-0000-0000-000071AE0000}"/>
    <cellStyle name="Note 85 6" xfId="691" xr:uid="{00000000-0005-0000-0000-000072AE0000}"/>
    <cellStyle name="Note 85 7" xfId="670" xr:uid="{00000000-0005-0000-0000-000073AE0000}"/>
    <cellStyle name="Note 85 8" xfId="713" xr:uid="{00000000-0005-0000-0000-000074AE0000}"/>
    <cellStyle name="Note 86" xfId="374" xr:uid="{00000000-0005-0000-0000-000075AE0000}"/>
    <cellStyle name="Note 86 2" xfId="421" xr:uid="{00000000-0005-0000-0000-000076AE0000}"/>
    <cellStyle name="Note 86 3" xfId="509" xr:uid="{00000000-0005-0000-0000-000077AE0000}"/>
    <cellStyle name="Note 86 4" xfId="376" xr:uid="{00000000-0005-0000-0000-000078AE0000}"/>
    <cellStyle name="Note 86 5" xfId="694" xr:uid="{00000000-0005-0000-0000-000079AE0000}"/>
    <cellStyle name="Note 86 6" xfId="662" xr:uid="{00000000-0005-0000-0000-00007AAE0000}"/>
    <cellStyle name="Note 86 7" xfId="716" xr:uid="{00000000-0005-0000-0000-00007BAE0000}"/>
    <cellStyle name="Note 87" xfId="384" xr:uid="{00000000-0005-0000-0000-00007CAE0000}"/>
    <cellStyle name="Note 87 2" xfId="680" xr:uid="{00000000-0005-0000-0000-00007DAE0000}"/>
    <cellStyle name="Note 88" xfId="409" xr:uid="{00000000-0005-0000-0000-00007EAE0000}"/>
    <cellStyle name="Note 88 2" xfId="679" xr:uid="{00000000-0005-0000-0000-00007FAE0000}"/>
    <cellStyle name="Note 89" xfId="431" xr:uid="{00000000-0005-0000-0000-000080AE0000}"/>
    <cellStyle name="Note 89 2" xfId="678" xr:uid="{00000000-0005-0000-0000-000081AE0000}"/>
    <cellStyle name="Note 9" xfId="69" xr:uid="{00000000-0005-0000-0000-000082AE0000}"/>
    <cellStyle name="Note 9 2" xfId="124" xr:uid="{00000000-0005-0000-0000-000083AE0000}"/>
    <cellStyle name="Note 90" xfId="427" xr:uid="{00000000-0005-0000-0000-000084AE0000}"/>
    <cellStyle name="Note 90 2" xfId="681" xr:uid="{00000000-0005-0000-0000-000085AE0000}"/>
    <cellStyle name="Note 91" xfId="419" xr:uid="{00000000-0005-0000-0000-000086AE0000}"/>
    <cellStyle name="Note 91 2" xfId="677" xr:uid="{00000000-0005-0000-0000-000087AE0000}"/>
    <cellStyle name="Note 92" xfId="381" xr:uid="{00000000-0005-0000-0000-000088AE0000}"/>
    <cellStyle name="Note 92 2" xfId="676" xr:uid="{00000000-0005-0000-0000-000089AE0000}"/>
    <cellStyle name="Note 92 3" xfId="684" xr:uid="{00000000-0005-0000-0000-00008AAE0000}"/>
    <cellStyle name="Note 92 4" xfId="698" xr:uid="{00000000-0005-0000-0000-00008BAE0000}"/>
    <cellStyle name="Note 92 5" xfId="700" xr:uid="{00000000-0005-0000-0000-00008CAE0000}"/>
    <cellStyle name="Note 92 6" xfId="720" xr:uid="{00000000-0005-0000-0000-00008DAE0000}"/>
    <cellStyle name="Note 93" xfId="406" xr:uid="{00000000-0005-0000-0000-00008EAE0000}"/>
    <cellStyle name="Note 93 2" xfId="683" xr:uid="{00000000-0005-0000-0000-00008FAE0000}"/>
    <cellStyle name="Note 93 3" xfId="689" xr:uid="{00000000-0005-0000-0000-000090AE0000}"/>
    <cellStyle name="Note 93 4" xfId="668" xr:uid="{00000000-0005-0000-0000-000091AE0000}"/>
    <cellStyle name="Note 93 5" xfId="710" xr:uid="{00000000-0005-0000-0000-000092AE0000}"/>
    <cellStyle name="Note 94" xfId="444" xr:uid="{00000000-0005-0000-0000-000093AE0000}"/>
    <cellStyle name="Note 94 2" xfId="682" xr:uid="{00000000-0005-0000-0000-000094AE0000}"/>
    <cellStyle name="Note 94 3" xfId="688" xr:uid="{00000000-0005-0000-0000-000095AE0000}"/>
    <cellStyle name="Note 94 4" xfId="669" xr:uid="{00000000-0005-0000-0000-000096AE0000}"/>
    <cellStyle name="Note 94 5" xfId="709" xr:uid="{00000000-0005-0000-0000-000097AE0000}"/>
    <cellStyle name="Note 95" xfId="442" xr:uid="{00000000-0005-0000-0000-000098AE0000}"/>
    <cellStyle name="Note 95 2" xfId="690" xr:uid="{00000000-0005-0000-0000-000099AE0000}"/>
    <cellStyle name="Note 95 3" xfId="665" xr:uid="{00000000-0005-0000-0000-00009AAE0000}"/>
    <cellStyle name="Note 95 4" xfId="711" xr:uid="{00000000-0005-0000-0000-00009BAE0000}"/>
    <cellStyle name="Note 96" xfId="398" xr:uid="{00000000-0005-0000-0000-00009CAE0000}"/>
    <cellStyle name="Note 96 2" xfId="697" xr:uid="{00000000-0005-0000-0000-00009DAE0000}"/>
    <cellStyle name="Note 96 3" xfId="699" xr:uid="{00000000-0005-0000-0000-00009EAE0000}"/>
    <cellStyle name="Note 96 4" xfId="719" xr:uid="{00000000-0005-0000-0000-00009FAE0000}"/>
    <cellStyle name="Note 97" xfId="435" xr:uid="{00000000-0005-0000-0000-0000A0AE0000}"/>
    <cellStyle name="Note 97 2" xfId="687" xr:uid="{00000000-0005-0000-0000-0000A1AE0000}"/>
    <cellStyle name="Note 97 3" xfId="666" xr:uid="{00000000-0005-0000-0000-0000A2AE0000}"/>
    <cellStyle name="Note 97 4" xfId="708" xr:uid="{00000000-0005-0000-0000-0000A3AE0000}"/>
    <cellStyle name="Note 98" xfId="418" xr:uid="{00000000-0005-0000-0000-0000A4AE0000}"/>
    <cellStyle name="Note 98 2" xfId="693" xr:uid="{00000000-0005-0000-0000-0000A5AE0000}"/>
    <cellStyle name="Note 98 3" xfId="664" xr:uid="{00000000-0005-0000-0000-0000A6AE0000}"/>
    <cellStyle name="Note 98 4" xfId="715" xr:uid="{00000000-0005-0000-0000-0000A7AE0000}"/>
    <cellStyle name="Note 99" xfId="408" xr:uid="{00000000-0005-0000-0000-0000A8AE0000}"/>
    <cellStyle name="Note 99 2" xfId="692" xr:uid="{00000000-0005-0000-0000-0000A9AE0000}"/>
    <cellStyle name="Note 99 3" xfId="663" xr:uid="{00000000-0005-0000-0000-0000AAAE0000}"/>
    <cellStyle name="Note 99 4" xfId="714" xr:uid="{00000000-0005-0000-0000-0000ABAE0000}"/>
    <cellStyle name="Output" xfId="43" builtinId="21" customBuiltin="1"/>
    <cellStyle name="Percent" xfId="44724" builtinId="5"/>
    <cellStyle name="Percent 2" xfId="1076" xr:uid="{00000000-0005-0000-0000-0000ADAE0000}"/>
    <cellStyle name="Percent 3" xfId="1019" xr:uid="{00000000-0005-0000-0000-0000AEAE0000}"/>
    <cellStyle name="Percent 5" xfId="44718" xr:uid="{00000000-0005-0000-0000-0000AFAE0000}"/>
    <cellStyle name="SAPBEXstdItem" xfId="87" xr:uid="{00000000-0005-0000-0000-0000B0AE0000}"/>
    <cellStyle name="Title" xfId="44" builtinId="15" customBuiltin="1"/>
    <cellStyle name="Total" xfId="45" builtinId="25" customBuiltin="1"/>
    <cellStyle name="Warning Text" xfId="46" builtinId="11" customBuiltin="1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C3E3E"/>
      <color rgb="FF0000FF"/>
      <color rgb="FF2C12EC"/>
      <color rgb="FFFFFF66"/>
      <color rgb="FF008B98"/>
      <color rgb="FFFFFF00"/>
      <color rgb="FF666699"/>
      <color rgb="FF9BBB59"/>
      <color rgb="FF00FF00"/>
      <color rgb="FF33ED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connections" Target="connections.xml"/><Relationship Id="rId226" Type="http://schemas.openxmlformats.org/officeDocument/2006/relationships/customXml" Target="../customXml/item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customXml" Target="../customXml/item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tyles" Target="styles.xml"/><Relationship Id="rId227" Type="http://schemas.openxmlformats.org/officeDocument/2006/relationships/customXml" Target="../customXml/item1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customXml" Target="../customXml/item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haredStrings" Target="sharedStrings.xml"/><Relationship Id="rId228" Type="http://schemas.openxmlformats.org/officeDocument/2006/relationships/customXml" Target="../customXml/item1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customXml" Target="../customXml/item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sheetMetadata" Target="metadata.xml"/><Relationship Id="rId229" Type="http://schemas.openxmlformats.org/officeDocument/2006/relationships/customXml" Target="../customXml/item1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customXml" Target="../customXml/item9.xml"/><Relationship Id="rId230" Type="http://schemas.openxmlformats.org/officeDocument/2006/relationships/customXml" Target="../customXml/item2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powerPivotData" Target="model/item.data"/><Relationship Id="rId190" Type="http://schemas.openxmlformats.org/officeDocument/2006/relationships/worksheet" Target="worksheets/sheet190.xml"/><Relationship Id="rId204" Type="http://schemas.openxmlformats.org/officeDocument/2006/relationships/theme" Target="theme/theme1.xml"/><Relationship Id="rId220" Type="http://schemas.openxmlformats.org/officeDocument/2006/relationships/customXml" Target="../customXml/item10.xml"/><Relationship Id="rId225" Type="http://schemas.openxmlformats.org/officeDocument/2006/relationships/customXml" Target="../customXml/item1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calcChain" Target="calcChain.xml"/><Relationship Id="rId215" Type="http://schemas.openxmlformats.org/officeDocument/2006/relationships/customXml" Target="../customXml/item5.xml"/><Relationship Id="rId26" Type="http://schemas.openxmlformats.org/officeDocument/2006/relationships/worksheet" Target="worksheets/sheet26.xml"/><Relationship Id="rId231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externalLink" Target="externalLinks/externalLink3.xml"/><Relationship Id="rId16" Type="http://schemas.openxmlformats.org/officeDocument/2006/relationships/worksheet" Target="worksheets/sheet16.xml"/><Relationship Id="rId221" Type="http://schemas.openxmlformats.org/officeDocument/2006/relationships/customXml" Target="../customXml/item1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customXml" Target="../customXml/item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externalLink" Target="externalLinks/externalLink4.xml"/><Relationship Id="rId222" Type="http://schemas.openxmlformats.org/officeDocument/2006/relationships/customXml" Target="../customXml/item1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customXml" Target="../customXml/item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externalLink" Target="externalLinks/externalLink1.xml"/><Relationship Id="rId202" Type="http://schemas.openxmlformats.org/officeDocument/2006/relationships/externalLink" Target="externalLinks/externalLink5.xml"/><Relationship Id="rId223" Type="http://schemas.openxmlformats.org/officeDocument/2006/relationships/customXml" Target="../customXml/item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externalLink" Target="externalLinks/externalLink2.xml"/><Relationship Id="rId203" Type="http://schemas.openxmlformats.org/officeDocument/2006/relationships/externalLink" Target="externalLinks/externalLink6.xml"/><Relationship Id="rId19" Type="http://schemas.openxmlformats.org/officeDocument/2006/relationships/worksheet" Target="worksheets/sheet19.xml"/><Relationship Id="rId224" Type="http://schemas.openxmlformats.org/officeDocument/2006/relationships/customXml" Target="../customXml/item1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38</xdr:row>
          <xdr:rowOff>57150</xdr:rowOff>
        </xdr:from>
        <xdr:to>
          <xdr:col>25</xdr:col>
          <xdr:colOff>304800</xdr:colOff>
          <xdr:row>44</xdr:row>
          <xdr:rowOff>19050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0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NZ" sz="2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Navigation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428625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714374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810374" cy="7905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5</xdr:col>
      <xdr:colOff>733425</xdr:colOff>
      <xdr:row>5</xdr:row>
      <xdr:rowOff>57149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76200"/>
          <a:ext cx="6715125" cy="79057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6</xdr:col>
      <xdr:colOff>1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6724650" cy="79057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6</xdr:col>
      <xdr:colOff>1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6724650" cy="79057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34175" cy="79057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676275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723900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86550" cy="79057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4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5</xdr:col>
      <xdr:colOff>704851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4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6724650" cy="790574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4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5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5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5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5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733424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5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4" cy="790574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5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5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5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6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714375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6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77025" cy="790574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6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6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6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6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714375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6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77025" cy="790574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6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7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619125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7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7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7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742949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7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599" cy="790574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7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561975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7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7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666750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8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752475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8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8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8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714375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8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77025" cy="790574"/>
        </a:xfrm>
        <a:prstGeom prst="rect">
          <a:avLst/>
        </a:prstGeom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5</xdr:col>
      <xdr:colOff>666751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8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6724650" cy="790574"/>
        </a:xfrm>
        <a:prstGeom prst="rect">
          <a:avLst/>
        </a:prstGeom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8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600075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8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86550" cy="790574"/>
        </a:xfrm>
        <a:prstGeom prst="rect">
          <a:avLst/>
        </a:prstGeom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9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723900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9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86550" cy="790574"/>
        </a:xfrm>
        <a:prstGeom prst="rect">
          <a:avLst/>
        </a:prstGeom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9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9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9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714375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9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77025" cy="790574"/>
        </a:xfrm>
        <a:prstGeom prst="rect">
          <a:avLst/>
        </a:prstGeom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9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9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A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A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A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A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A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A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742950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A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6</xdr:col>
      <xdr:colOff>1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6724650" cy="790574"/>
        </a:xfrm>
        <a:prstGeom prst="rect">
          <a:avLst/>
        </a:prstGeom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628650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24650" cy="790574"/>
        </a:xfrm>
        <a:prstGeom prst="rect">
          <a:avLst/>
        </a:prstGeom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723900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86550" cy="790574"/>
        </a:xfrm>
        <a:prstGeom prst="rect">
          <a:avLst/>
        </a:prstGeom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666750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B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05600" cy="790574"/>
        </a:xfrm>
        <a:prstGeom prst="rect">
          <a:avLst/>
        </a:prstGeom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723900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B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86550" cy="790574"/>
        </a:xfrm>
        <a:prstGeom prst="rect">
          <a:avLst/>
        </a:prstGeom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733425</xdr:colOff>
      <xdr:row>4</xdr:row>
      <xdr:rowOff>142874</xdr:rowOff>
    </xdr:to>
    <xdr:pic>
      <xdr:nvPicPr>
        <xdr:cNvPr id="2" name="Picture 1" descr="Jennian Strip Logo.png">
          <a:extLst>
            <a:ext uri="{FF2B5EF4-FFF2-40B4-BE49-F238E27FC236}">
              <a16:creationId xmlns:a16="http://schemas.microsoft.com/office/drawing/2014/main" id="{00000000-0008-0000-B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96075" cy="790574"/>
        </a:xfrm>
        <a:prstGeom prst="rect">
          <a:avLst/>
        </a:prstGeom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714375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B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77025" cy="790574"/>
        </a:xfrm>
        <a:prstGeom prst="rect">
          <a:avLst/>
        </a:prstGeom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723900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B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86550" cy="790574"/>
        </a:xfrm>
        <a:prstGeom prst="rect">
          <a:avLst/>
        </a:prstGeom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752475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C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715125" cy="790574"/>
        </a:xfrm>
        <a:prstGeom prst="rect">
          <a:avLst/>
        </a:prstGeom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695325</xdr:colOff>
      <xdr:row>4</xdr:row>
      <xdr:rowOff>142874</xdr:rowOff>
    </xdr:to>
    <xdr:pic>
      <xdr:nvPicPr>
        <xdr:cNvPr id="3" name="Picture 2" descr="Jennian Strip Logo.png">
          <a:extLst>
            <a:ext uri="{FF2B5EF4-FFF2-40B4-BE49-F238E27FC236}">
              <a16:creationId xmlns:a16="http://schemas.microsoft.com/office/drawing/2014/main" id="{00000000-0008-0000-C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657975" cy="7905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enniannelsonbays.sharepoint.com/Documents%20and%20Settings/User/Local%20Settings/Temporary%20Internet%20Files/OLK524/Master%20Pricing-Order%20Shee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enniannelsonbays.sharepoint.com/Jennian%20Homes%20Nelson%20Bays/Current%20NB/Schrader/Pricing-Order%20Sheet%20-%20project%20manager%2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enniannelsonbays.sharepoint.com/Documents%20and%20Settings/charlie/Application%20Data/Microsoft/Excel/COSTING%20ORDER%20MASTER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enniannelsonbays.sharepoint.com/Network/Quoted%20Jobs/Jennian%20Standard%20Plan%20Pricing/Costings%20-%20Designer%20Spec/COSTING%20ORDER%20MASTER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ales%20&amp;%20Marketing\Sales\Admin\Price%20lists\Bonus%20Spreadsheet\Sep15%20F&amp;P%20Pricing%20Spreadsheet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enniannelsonbays.sharepoint.com/Network/Quoted%20Jobs/Jennian%20Standard%20Plan%20Pricing/Costings%20-%20Designer%20Spec/Std%20Plans%20A%20-%20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Sheet"/>
      <sheetName val="Main item list"/>
      <sheetName val="Cost Centre Totals"/>
      <sheetName val="240 Labour Contract"/>
      <sheetName val="070 Temp Power"/>
      <sheetName val="080 Skips"/>
      <sheetName val="085 Site Toilet"/>
      <sheetName val="105 Site Works"/>
      <sheetName val="575 Contractor"/>
      <sheetName val="575 Concrete"/>
      <sheetName val="150 Concrete Footings"/>
      <sheetName val="195 Concrete Slab"/>
      <sheetName val="200 Concrete Pump"/>
      <sheetName val="180 Blocklayer"/>
      <sheetName val="215 Concrete Placing"/>
      <sheetName val="575 Retaining - C1"/>
      <sheetName val="160 Steel - C1"/>
      <sheetName val="210 Foundation Hware - C1"/>
      <sheetName val="135 Subfloor Framing - C1"/>
      <sheetName val="235 Framing Timber - C1"/>
      <sheetName val="245 Framing Hware - C1"/>
      <sheetName val="140 Subfloor Hware - C1"/>
      <sheetName val="245 Framing Hware - C2"/>
      <sheetName val="295 Exterior Finishes - C2"/>
      <sheetName val="385 Exterior Cladding - C2"/>
      <sheetName val="230 F &amp; T"/>
      <sheetName val="260 Structural Steel"/>
      <sheetName val="495 Plumber"/>
      <sheetName val="475 Electrical"/>
      <sheetName val="470 Heating and Cooling"/>
      <sheetName val="505 Gas Supply &amp; Install"/>
      <sheetName val="495 Solar Hot Water"/>
      <sheetName val="300 Fascia &amp; Gutter"/>
      <sheetName val="335 Roof Colorsteel"/>
      <sheetName val="340 Roof Tile"/>
      <sheetName val="355 Aluminium Joinery"/>
      <sheetName val="550 Drainlayer"/>
      <sheetName val="305 Bricks"/>
      <sheetName val="310 Bricklayer"/>
      <sheetName val="395 Exterior Plaster"/>
      <sheetName val="400 Garage Door"/>
      <sheetName val="405 Interior Doors"/>
      <sheetName val="440 Gib Stopping"/>
      <sheetName val="460 Shower Install"/>
      <sheetName val="455 Kitchen Joinery"/>
      <sheetName val="535 Interior Painting"/>
      <sheetName val="535 Exterior Painting"/>
      <sheetName val="545 Wardrobes"/>
      <sheetName val="510 Tiles"/>
      <sheetName val="525 Carpet &amp; Vinyl"/>
      <sheetName val="555 Driveways"/>
      <sheetName val="100 Scaffolding"/>
      <sheetName val="350 Insulation"/>
      <sheetName val="350 Insulation Install"/>
      <sheetName val="410 Interior Lining - C3"/>
      <sheetName val="435 Lockbox - C3"/>
      <sheetName val="425 Interior Finishes - C3"/>
      <sheetName val="435 Interior Hware - C3"/>
      <sheetName val="490 Plumbing Hware - C3"/>
      <sheetName val="435 Interior Hware 2 - C4"/>
      <sheetName val="465 Kitchen Appliances - C4"/>
      <sheetName val="490 Plumbing Hware 2 - C4"/>
      <sheetName val="545 Mirrors - C4"/>
      <sheetName val="545 Glass"/>
      <sheetName val="525 Floorsanding"/>
      <sheetName val="555 Fencing"/>
      <sheetName val="001 Corporate Box"/>
      <sheetName val="605 Cleaning"/>
      <sheetName val="080 Wheelie Bin"/>
      <sheetName val="Suppliers"/>
      <sheetName val="Order Tota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Sheet"/>
      <sheetName val="Main item list"/>
      <sheetName val="Cost Centre Totals"/>
      <sheetName val="001 Corporate Box"/>
      <sheetName val="070 Temp Power"/>
      <sheetName val="080 Skips"/>
      <sheetName val="080 Wheelie Bin"/>
      <sheetName val="085 Site Toilet"/>
      <sheetName val="100 Scaffolding"/>
      <sheetName val="105 Site Works"/>
      <sheetName val="180 Blocklayer"/>
      <sheetName val="435 Lockbox - C1"/>
      <sheetName val="495 Aquatite - C1"/>
      <sheetName val="160 Steel - C1"/>
      <sheetName val="210 Foundation Hware - C1"/>
      <sheetName val="135 Subfloor Framing - C1"/>
      <sheetName val="235 Framing Timber - C1"/>
      <sheetName val="245 Framing Hware - C1"/>
      <sheetName val="140 Subfloor Hware - C1"/>
      <sheetName val="245 Framing Hware - C2"/>
      <sheetName val="295 Exterior Finishes - C2"/>
      <sheetName val="385 Exterior Cladding - C2"/>
      <sheetName val="410 Interior Lining - C3"/>
      <sheetName val="425 Interior Finishes - C3"/>
      <sheetName val="435 Interior Hware - C3"/>
      <sheetName val="490 Plumbing Hware"/>
      <sheetName val="435 Interior Hware 2 - C4"/>
      <sheetName val="490 Plumbing Hware 2 - C4"/>
      <sheetName val="150 Concrete Footings"/>
      <sheetName val="195 Concrete Slab"/>
      <sheetName val="200 Concrete Pump"/>
      <sheetName val="215 Concrete Placing"/>
      <sheetName val="230 F &amp; T"/>
      <sheetName val="260 Structural Steel"/>
      <sheetName val="300 Fascia &amp; Gutter"/>
      <sheetName val="335 Roof Colorsteel"/>
      <sheetName val="395 Exterior Plaster"/>
      <sheetName val="350 Insulation"/>
      <sheetName val="350 Insulation Install"/>
      <sheetName val="400 Garage Door"/>
      <sheetName val="405 Interior Doors"/>
      <sheetName val="440 Gib Stopping"/>
      <sheetName val="535 Exterior Painting"/>
      <sheetName val="535 Interior Painting"/>
      <sheetName val="240 Labour Contract"/>
      <sheetName val="550 Drainlayer"/>
      <sheetName val="505 Gas Supply &amp; Install"/>
      <sheetName val="455 Kitchen Joinery"/>
      <sheetName val="355 Aluminium Joinery"/>
      <sheetName val="460 Shower Install"/>
      <sheetName val="495 Plumber"/>
      <sheetName val="495 Solar Hot Water"/>
      <sheetName val="545 Glass"/>
      <sheetName val="545 Wardrobes"/>
      <sheetName val="510 Tiles"/>
      <sheetName val="525 Carpet &amp; Vinyl"/>
      <sheetName val="525 Timber Floor"/>
      <sheetName val="525 Floorsanding"/>
      <sheetName val="555 Driveways"/>
      <sheetName val="475 Electrical"/>
      <sheetName val="605 Cleaning"/>
      <sheetName val="Supplier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Sheet"/>
      <sheetName val="Specifications"/>
      <sheetName val="Data"/>
      <sheetName val="Misc information"/>
      <sheetName val="wizard"/>
      <sheetName val="Main item list"/>
      <sheetName val="Cost Centre Totals"/>
      <sheetName val="Foundations"/>
      <sheetName val="Exterior cladding"/>
      <sheetName val="Interior linings"/>
      <sheetName val="Client information"/>
      <sheetName val="Roof Selection"/>
      <sheetName val="Ext cladding selection"/>
      <sheetName val="Insulation selection"/>
      <sheetName val="Aluminium joinery selection"/>
      <sheetName val="Interior doors selection"/>
      <sheetName val="Internal finishings"/>
      <sheetName val="Garage door selection"/>
      <sheetName val="Floorcovering selection"/>
      <sheetName val="Tile selection"/>
      <sheetName val="Appliance Selection"/>
      <sheetName val="Plumbing selection"/>
      <sheetName val="Drainlaying and Tank Selections"/>
      <sheetName val="Shelving &amp; Mirror selections"/>
      <sheetName val="Heating Selections"/>
      <sheetName val="Kitchen stairs selections"/>
      <sheetName val="Driveway patios selections"/>
      <sheetName val="Electrical selections"/>
      <sheetName val="Decorating selections"/>
      <sheetName val="Precut order 00"/>
      <sheetName val="Foundation and floor order 01"/>
      <sheetName val="Reinforcing steel order 02"/>
      <sheetName val="Foundation hardware order 03"/>
      <sheetName val="Concrete placing order 04 "/>
      <sheetName val="Concrete cut order 05"/>
      <sheetName val="Framing Hardware order 06"/>
      <sheetName val="Structural Steel order 07"/>
      <sheetName val="Ext cladding order 08"/>
      <sheetName val="Fascia Gutter order 09"/>
      <sheetName val="Roof order 10"/>
      <sheetName val="Entry door order 11"/>
      <sheetName val="Aluminium order 12"/>
      <sheetName val="Stairs order 13"/>
      <sheetName val="Brick order 14"/>
      <sheetName val="Linea Order 14a"/>
      <sheetName val="Brick Layer order 15"/>
      <sheetName val="Exterior Plasterer Order 16"/>
      <sheetName val="Garage door order 17"/>
      <sheetName val="Electrican Order 18"/>
      <sheetName val="Plumber Order 19"/>
      <sheetName val="Heating Order 20"/>
      <sheetName val="Woodfire Order 21"/>
      <sheetName val="Gas Work Order 22"/>
      <sheetName val="Interior door order 23"/>
      <sheetName val="Plumbing items 24"/>
      <sheetName val="Insulation order 25"/>
      <sheetName val="Gib fixing order 26"/>
      <sheetName val="Interior linings order 27"/>
      <sheetName val="Gib stopping order 28"/>
      <sheetName val="Kitchen Joinery order 29"/>
      <sheetName val="Appliance order 30"/>
      <sheetName val="Shower order Carters 31"/>
      <sheetName val="Shower Installation order 32"/>
      <sheetName val="Vanities &amp; Tub order 33"/>
      <sheetName val="Interior Hardware order 34"/>
      <sheetName val="Interior Door Hardware 34a"/>
      <sheetName val="Painting order 35"/>
      <sheetName val="Tiles order 37"/>
      <sheetName val="Shower order Showerwell 38"/>
      <sheetName val="Carpet order 39"/>
      <sheetName val="Shelves  Mirrors Order 40"/>
      <sheetName val="Drain layer order 41"/>
      <sheetName val="Septic Tank Order 42"/>
      <sheetName val="Water Tank Order 42a"/>
      <sheetName val="Paths Patios &amp; drives order 43"/>
      <sheetName val="Builders labour single level"/>
      <sheetName val="Order dates"/>
      <sheetName val="Construction report"/>
      <sheetName val="Colour scheme"/>
      <sheetName val="Changes to do"/>
      <sheetName val="Sheet Maintennace"/>
      <sheetName val="INDEX Costing"/>
      <sheetName val="INDEX Selections"/>
      <sheetName val="INDEX Orders"/>
      <sheetName val="Extra's order numbers"/>
    </sheetNames>
    <sheetDataSet>
      <sheetData sheetId="0"/>
      <sheetData sheetId="1" refreshError="1"/>
      <sheetData sheetId="2" refreshError="1">
        <row r="4">
          <cell r="K4" t="str">
            <v>Jennian Homes Nelson</v>
          </cell>
        </row>
        <row r="5">
          <cell r="K5" t="str">
            <v>Jennian Homes Nelson</v>
          </cell>
        </row>
        <row r="11">
          <cell r="A11" t="str">
            <v>Please Select Builder</v>
          </cell>
          <cell r="K11" t="str">
            <v>[None]</v>
          </cell>
          <cell r="U11" t="str">
            <v>Aluminium 12</v>
          </cell>
        </row>
        <row r="12">
          <cell r="A12" t="str">
            <v>Example builders name</v>
          </cell>
          <cell r="K12" t="str">
            <v>Example contact</v>
          </cell>
          <cell r="U12" t="str">
            <v>Appliance Order 30</v>
          </cell>
        </row>
        <row r="13">
          <cell r="U13" t="str">
            <v>Brick Layer Order 15</v>
          </cell>
        </row>
        <row r="14">
          <cell r="U14" t="str">
            <v>Brick Order 14</v>
          </cell>
        </row>
        <row r="15">
          <cell r="U15" t="str">
            <v>Carpet Order 39</v>
          </cell>
        </row>
        <row r="16">
          <cell r="U16" t="str">
            <v>Concrete Cut Order 05</v>
          </cell>
        </row>
        <row r="17">
          <cell r="U17" t="str">
            <v>Concrete Placing Order 04</v>
          </cell>
        </row>
        <row r="18">
          <cell r="U18" t="str">
            <v>Drain Layer Order 41</v>
          </cell>
        </row>
        <row r="19">
          <cell r="U19" t="str">
            <v>Electrician Order 18</v>
          </cell>
        </row>
        <row r="20">
          <cell r="U20" t="str">
            <v>Entry Door Order 11</v>
          </cell>
        </row>
        <row r="21">
          <cell r="U21" t="str">
            <v>Exterior Insuclad Plasterer 16</v>
          </cell>
        </row>
        <row r="22">
          <cell r="U22" t="str">
            <v>External  Cladding Order 08</v>
          </cell>
        </row>
        <row r="23">
          <cell r="U23" t="str">
            <v>Fascia Gutter Order 09</v>
          </cell>
        </row>
        <row r="24">
          <cell r="U24" t="str">
            <v>Foundation and Floor order 01</v>
          </cell>
        </row>
        <row r="25">
          <cell r="U25" t="str">
            <v>Foundation Hardware Order 03</v>
          </cell>
        </row>
        <row r="26">
          <cell r="U26" t="str">
            <v>Framing Hardware Order 06</v>
          </cell>
        </row>
        <row r="27">
          <cell r="U27" t="str">
            <v>Garage Door Order 17</v>
          </cell>
        </row>
        <row r="28">
          <cell r="U28" t="str">
            <v>Gas Work Order 22</v>
          </cell>
        </row>
        <row r="29">
          <cell r="U29" t="str">
            <v>Gib Fixing Order 26</v>
          </cell>
        </row>
        <row r="30">
          <cell r="U30" t="str">
            <v>Gib Stopping Order 28</v>
          </cell>
        </row>
        <row r="31">
          <cell r="U31" t="str">
            <v>Heating Order 20</v>
          </cell>
        </row>
        <row r="32">
          <cell r="U32" t="str">
            <v>Insulation Order 25</v>
          </cell>
        </row>
        <row r="33">
          <cell r="U33" t="str">
            <v>Interior Door Order 23</v>
          </cell>
        </row>
        <row r="34">
          <cell r="U34" t="str">
            <v>Interior Hardware Order 34</v>
          </cell>
        </row>
        <row r="35">
          <cell r="U35" t="str">
            <v>Interior Door Hardware 34a</v>
          </cell>
        </row>
        <row r="36">
          <cell r="U36" t="str">
            <v>Interior linings Order 27</v>
          </cell>
        </row>
        <row r="37">
          <cell r="U37" t="str">
            <v>Kitchen Joinery Order 29</v>
          </cell>
        </row>
        <row r="38">
          <cell r="U38" t="str">
            <v>Linea Order 14a</v>
          </cell>
        </row>
        <row r="39">
          <cell r="U39" t="str">
            <v>Painting Order 35</v>
          </cell>
        </row>
        <row r="40">
          <cell r="U40" t="str">
            <v>Paths Patios &amp; Drives 43</v>
          </cell>
        </row>
        <row r="41">
          <cell r="U41" t="str">
            <v>Plumber Order 19</v>
          </cell>
        </row>
        <row r="42">
          <cell r="U42" t="str">
            <v>Plumbing Items 24</v>
          </cell>
        </row>
        <row r="43">
          <cell r="U43" t="str">
            <v>Precut order 00</v>
          </cell>
        </row>
        <row r="44">
          <cell r="U44" t="str">
            <v>Reinforcing Steel Order 02</v>
          </cell>
        </row>
        <row r="45">
          <cell r="U45" t="str">
            <v>Roof Order 10</v>
          </cell>
        </row>
        <row r="46">
          <cell r="U46" t="str">
            <v>Septic Tank 42</v>
          </cell>
        </row>
        <row r="47">
          <cell r="U47" t="str">
            <v>Shelves &amp; Mirrors Order 40</v>
          </cell>
        </row>
        <row r="48">
          <cell r="U48" t="str">
            <v>Shower Installation Order 32</v>
          </cell>
        </row>
        <row r="49">
          <cell r="U49" t="str">
            <v>Shower Order Carters 31</v>
          </cell>
        </row>
        <row r="50">
          <cell r="U50" t="str">
            <v>Shower Order Showerwell 38</v>
          </cell>
        </row>
        <row r="51">
          <cell r="U51" t="str">
            <v>Stairs Order 13</v>
          </cell>
        </row>
        <row r="52">
          <cell r="U52" t="str">
            <v>Structural Steel Order 07</v>
          </cell>
        </row>
        <row r="53">
          <cell r="U53" t="str">
            <v>Tiles Order 37</v>
          </cell>
        </row>
        <row r="54">
          <cell r="U54" t="str">
            <v>Vanities &amp; Tub Order 33</v>
          </cell>
        </row>
        <row r="55">
          <cell r="U55" t="str">
            <v>Water Tank 42a</v>
          </cell>
        </row>
        <row r="56">
          <cell r="U56" t="str">
            <v>Woodfire 21</v>
          </cell>
        </row>
        <row r="81">
          <cell r="A81" t="str">
            <v>Please Select Supplier</v>
          </cell>
          <cell r="K81" t="str">
            <v>Please Select Supplier</v>
          </cell>
          <cell r="U81" t="str">
            <v>Please Select Supplier</v>
          </cell>
          <cell r="AE81" t="str">
            <v>Please Select Supplier</v>
          </cell>
          <cell r="AO81" t="str">
            <v>Please Select Supplier</v>
          </cell>
          <cell r="AY81" t="str">
            <v>Please Select Supplier</v>
          </cell>
          <cell r="BI81" t="str">
            <v>Please Select Supplier</v>
          </cell>
          <cell r="BS81" t="str">
            <v>Please Select Supplier</v>
          </cell>
          <cell r="CC81" t="str">
            <v>Please Select Supplier</v>
          </cell>
          <cell r="CM81" t="str">
            <v>Please Select Supplier</v>
          </cell>
          <cell r="CW81" t="str">
            <v>Please Select Supplier</v>
          </cell>
          <cell r="DG81" t="str">
            <v>Please Select Supplier</v>
          </cell>
          <cell r="DQ81" t="str">
            <v>Please Select Supplier</v>
          </cell>
          <cell r="EA81" t="str">
            <v>Please Select Supplier</v>
          </cell>
          <cell r="EK81" t="str">
            <v>Please Select Supplier</v>
          </cell>
          <cell r="EU81" t="str">
            <v>Please Select Supplier</v>
          </cell>
          <cell r="FE81" t="str">
            <v>Please Select Bricklayer</v>
          </cell>
          <cell r="FO81" t="str">
            <v>Please Select Supplier</v>
          </cell>
          <cell r="FY81" t="str">
            <v>Please Select Supplier</v>
          </cell>
          <cell r="GI81" t="str">
            <v>Please Select Supplier</v>
          </cell>
          <cell r="GS81" t="str">
            <v>Please Select Supplier</v>
          </cell>
          <cell r="HC81" t="str">
            <v>Please Select Supplier</v>
          </cell>
          <cell r="HM81" t="str">
            <v>Please Select Supplier</v>
          </cell>
          <cell r="HW81" t="str">
            <v>Please Select Supplier</v>
          </cell>
          <cell r="IG81" t="str">
            <v>Please Select Supplier</v>
          </cell>
        </row>
        <row r="82">
          <cell r="A82" t="str">
            <v>Carters</v>
          </cell>
          <cell r="K82" t="str">
            <v>[FLOOR PLACED BY BUILDERS]</v>
          </cell>
          <cell r="U82" t="str">
            <v>Carters</v>
          </cell>
          <cell r="AE82" t="str">
            <v>Carters</v>
          </cell>
          <cell r="AO82" t="str">
            <v>Mikes Cobblestone &amp; Slate</v>
          </cell>
          <cell r="AY82" t="str">
            <v>The Soft Cut</v>
          </cell>
          <cell r="BI82" t="str">
            <v>Carters</v>
          </cell>
          <cell r="BS82" t="str">
            <v>Bromley Steel</v>
          </cell>
          <cell r="CC82" t="str">
            <v>Carters</v>
          </cell>
          <cell r="CM82" t="str">
            <v>Diamond Roofing</v>
          </cell>
          <cell r="CW82" t="str">
            <v>Diamond Roofing</v>
          </cell>
          <cell r="DG82" t="str">
            <v xml:space="preserve">Carters </v>
          </cell>
          <cell r="DQ82" t="str">
            <v>Hagley Building Products</v>
          </cell>
          <cell r="EA82" t="str">
            <v>Lumber Products Ltd</v>
          </cell>
          <cell r="EK82" t="str">
            <v>Canterbury Clay Bricks</v>
          </cell>
          <cell r="EU82" t="str">
            <v>Canterbury Clay Bricks</v>
          </cell>
          <cell r="FE82" t="str">
            <v>Jim Crosbie</v>
          </cell>
          <cell r="FO82" t="str">
            <v>[Plastering is not required]</v>
          </cell>
          <cell r="FY82" t="str">
            <v>Canterbury Garage Doors</v>
          </cell>
          <cell r="GI82" t="str">
            <v>Laser Electrical</v>
          </cell>
          <cell r="GS82" t="str">
            <v>Prestige Plumbing</v>
          </cell>
          <cell r="HC82" t="str">
            <v>Ezi Breeze Ltd</v>
          </cell>
          <cell r="HM82" t="str">
            <v>Ezi Breeze Ltd</v>
          </cell>
          <cell r="HW82" t="str">
            <v>Prestige Plumbing</v>
          </cell>
          <cell r="IG82" t="str">
            <v>Lumber Products Ltd</v>
          </cell>
        </row>
        <row r="83">
          <cell r="K83" t="str">
            <v>Dave Waller</v>
          </cell>
          <cell r="BS83" t="str">
            <v>Moore Steel Ltd</v>
          </cell>
          <cell r="CM83" t="str">
            <v>Metalcraft Industries Ltd</v>
          </cell>
          <cell r="CW83" t="str">
            <v>Metalcraft Industries Ltd</v>
          </cell>
          <cell r="DG83" t="str">
            <v>Hagley</v>
          </cell>
          <cell r="DQ83" t="str">
            <v>Nebulite Garden City</v>
          </cell>
          <cell r="EK83" t="str">
            <v>Carters (Austral)</v>
          </cell>
          <cell r="EU83" t="str">
            <v>Carters (Austral)</v>
          </cell>
          <cell r="FE83" t="str">
            <v>Wayne Thom</v>
          </cell>
          <cell r="FO83" t="str">
            <v>Canterbury Brick &amp; Block Ltd</v>
          </cell>
          <cell r="HC83" t="str">
            <v>Heat Pump Air Conditioning Ltd</v>
          </cell>
          <cell r="HM83" t="str">
            <v>Heat Pump Air Conditioning Ltd</v>
          </cell>
        </row>
        <row r="84">
          <cell r="K84" t="str">
            <v>Ian Waller</v>
          </cell>
          <cell r="CW84" t="str">
            <v>O'Donnell Brick and Tile</v>
          </cell>
          <cell r="EK84" t="str">
            <v>Midland Bricks</v>
          </cell>
          <cell r="EU84" t="str">
            <v>Midland Bricks</v>
          </cell>
          <cell r="FO84" t="str">
            <v>Rockcoat</v>
          </cell>
          <cell r="HC84" t="str">
            <v>South Island Hardware Centre Ltd</v>
          </cell>
          <cell r="HM84" t="str">
            <v>South Island Hardware Centre Ltd</v>
          </cell>
        </row>
        <row r="85">
          <cell r="K85" t="str">
            <v>aaaaaaaaaaaaaaa</v>
          </cell>
          <cell r="EK85" t="str">
            <v>Monier Brickmakers Ltd</v>
          </cell>
          <cell r="EU85" t="str">
            <v>Monier Brickmakers Ltd</v>
          </cell>
        </row>
        <row r="151">
          <cell r="A151" t="str">
            <v>Please Select Supplier</v>
          </cell>
          <cell r="K151" t="str">
            <v>Please Select Supplier</v>
          </cell>
          <cell r="U151" t="str">
            <v>Please Select Supplier</v>
          </cell>
          <cell r="AE151" t="str">
            <v>Please Select Supplier</v>
          </cell>
          <cell r="AO151" t="str">
            <v>Please Select Supplier</v>
          </cell>
          <cell r="AY151" t="str">
            <v>Please Select Supplier</v>
          </cell>
          <cell r="BI151" t="str">
            <v>Please Select Supplier</v>
          </cell>
          <cell r="BS151" t="str">
            <v>Please Select Supplier</v>
          </cell>
          <cell r="CC151" t="str">
            <v>Please Select Supplier</v>
          </cell>
          <cell r="CM151" t="str">
            <v>Please Select Supplier</v>
          </cell>
          <cell r="CW151" t="str">
            <v>Please Select Supplier</v>
          </cell>
          <cell r="DG151" t="str">
            <v>Please Select Supplier</v>
          </cell>
          <cell r="DQ151" t="str">
            <v>Please Select Supplier</v>
          </cell>
          <cell r="EA151" t="str">
            <v>Please Select Supplier</v>
          </cell>
          <cell r="EK151" t="str">
            <v>Please Select Supplier</v>
          </cell>
          <cell r="EU151" t="str">
            <v>Please Select Supplier</v>
          </cell>
          <cell r="FE151" t="str">
            <v>Please Select Supplier</v>
          </cell>
          <cell r="FO151" t="str">
            <v>Please Select Supplier</v>
          </cell>
          <cell r="FY151" t="str">
            <v>Please Select Supplier</v>
          </cell>
          <cell r="GI151" t="str">
            <v>Please Select Supplier</v>
          </cell>
          <cell r="GS151" t="str">
            <v>Please Select Supplier</v>
          </cell>
          <cell r="HC151" t="str">
            <v>Please Select Supplier</v>
          </cell>
        </row>
        <row r="152">
          <cell r="A152" t="str">
            <v>Carters</v>
          </cell>
          <cell r="K152" t="str">
            <v>Carters</v>
          </cell>
          <cell r="U152" t="str">
            <v>South Island Fixers Ltd</v>
          </cell>
          <cell r="AE152" t="str">
            <v>Carters</v>
          </cell>
          <cell r="AO152" t="str">
            <v>Cochrane &amp; Associates Ltd</v>
          </cell>
          <cell r="AY152" t="str">
            <v>Hagley Building Products</v>
          </cell>
          <cell r="BI152" t="str">
            <v>Carters</v>
          </cell>
          <cell r="BS152" t="str">
            <v>Carters</v>
          </cell>
          <cell r="CC152" t="str">
            <v>Bill Bakkum</v>
          </cell>
          <cell r="CM152" t="str">
            <v>Carters</v>
          </cell>
          <cell r="CW152" t="str">
            <v>Carters</v>
          </cell>
          <cell r="DG152" t="str">
            <v>Carters</v>
          </cell>
          <cell r="DQ152" t="str">
            <v>?</v>
          </cell>
          <cell r="EA152" t="str">
            <v>Dores for Floors</v>
          </cell>
          <cell r="EK152" t="str">
            <v>Showerwell</v>
          </cell>
          <cell r="EU152" t="str">
            <v>Dores for Floors</v>
          </cell>
          <cell r="FE152" t="str">
            <v>Wardrobe World</v>
          </cell>
          <cell r="FO152" t="str">
            <v>Wardrobe World</v>
          </cell>
          <cell r="FY152" t="str">
            <v>Hansen Contractors</v>
          </cell>
          <cell r="GI152" t="str">
            <v>[Owners Responsibile for Septic Tank installation]</v>
          </cell>
          <cell r="GS152" t="str">
            <v>Owners responsible for Water tank installation</v>
          </cell>
          <cell r="HC152" t="str">
            <v>[Driveway responsibility of owners]</v>
          </cell>
        </row>
        <row r="153">
          <cell r="AY153" t="str">
            <v>Sockburn Joinery</v>
          </cell>
          <cell r="BI153" t="str">
            <v>Fisher &amp; Pykel</v>
          </cell>
          <cell r="FY153" t="str">
            <v>Jim Raika Drainage</v>
          </cell>
          <cell r="GI153" t="str">
            <v>Hansen Contractors</v>
          </cell>
          <cell r="HC153" t="str">
            <v>I Pave</v>
          </cell>
        </row>
        <row r="154">
          <cell r="HC154" t="str">
            <v>Mikes Cobblestone &amp; Slate</v>
          </cell>
        </row>
        <row r="221">
          <cell r="A221" t="str">
            <v>Select door height</v>
          </cell>
          <cell r="K221" t="str">
            <v>Select door stops</v>
          </cell>
          <cell r="U221" t="str">
            <v>Insert door type:</v>
          </cell>
        </row>
        <row r="222">
          <cell r="A222" t="str">
            <v>Standard height</v>
          </cell>
          <cell r="K222" t="str">
            <v>Door stops are Not included</v>
          </cell>
          <cell r="U222" t="str">
            <v>4 panel smooth</v>
          </cell>
        </row>
        <row r="223">
          <cell r="A223" t="str">
            <v>Overheight</v>
          </cell>
          <cell r="K223" t="str">
            <v>Cambrian wall mounted door stop, satin chrome</v>
          </cell>
          <cell r="U223" t="str">
            <v>4 panel woodgrain</v>
          </cell>
        </row>
        <row r="224">
          <cell r="K224" t="str">
            <v>Floor door stop, JB104</v>
          </cell>
          <cell r="U224" t="str">
            <v>Flush panel smooth</v>
          </cell>
        </row>
        <row r="225">
          <cell r="K225" t="str">
            <v>Pryda door stop white / chrome</v>
          </cell>
          <cell r="U225" t="str">
            <v>Hag 11 V groove smooth</v>
          </cell>
        </row>
        <row r="226">
          <cell r="U226" t="str">
            <v>Hag 12 V groove smooth</v>
          </cell>
        </row>
      </sheetData>
      <sheetData sheetId="3"/>
      <sheetData sheetId="4"/>
      <sheetData sheetId="5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Sheet"/>
      <sheetName val="Specifications"/>
      <sheetName val="Data"/>
      <sheetName val="Misc information"/>
      <sheetName val="wizard"/>
      <sheetName val="Main item list"/>
      <sheetName val="Cost Centre Totals"/>
      <sheetName val="Foundations"/>
      <sheetName val="Exterior cladding"/>
      <sheetName val="Interior linings"/>
      <sheetName val="Client information"/>
      <sheetName val="Roof Selection"/>
      <sheetName val="Ext cladding selection"/>
      <sheetName val="Insulation selection"/>
      <sheetName val="Aluminium joinery selection"/>
      <sheetName val="Interior doors selection"/>
      <sheetName val="Internal finishings"/>
      <sheetName val="Garage door selection"/>
      <sheetName val="Floorcovering selection"/>
      <sheetName val="Tile selection"/>
      <sheetName val="Appliance Selection"/>
      <sheetName val="Plumbing selection"/>
      <sheetName val="Drainlaying and Tank Selections"/>
      <sheetName val="Shelving &amp; Mirror selections"/>
      <sheetName val="Heating Selections"/>
      <sheetName val="Kitchen stairs selections"/>
      <sheetName val="Driveway patios selections"/>
      <sheetName val="Electrical selections"/>
      <sheetName val="Decorating selections"/>
      <sheetName val="Precut order 00"/>
      <sheetName val="Foundation and floor order 01"/>
      <sheetName val="Reinforcing steel order 02"/>
      <sheetName val="Foundation hardware order 03"/>
      <sheetName val="Concrete placing order 04 "/>
      <sheetName val="Concrete cut order 05"/>
      <sheetName val="Framing Hardware order 06"/>
      <sheetName val="Structural Steel order 07"/>
      <sheetName val="Ext cladding order 08"/>
      <sheetName val="Fascia Gutter order 09"/>
      <sheetName val="Roof order 10"/>
      <sheetName val="Entry door order 11"/>
      <sheetName val="Aluminium order 12"/>
      <sheetName val="Stairs order 13"/>
      <sheetName val="Brick order 14"/>
      <sheetName val="Linea Order 14a"/>
      <sheetName val="Brick Layer order 15"/>
      <sheetName val="Exterior Plasterer Order 16"/>
      <sheetName val="Garage door order 17"/>
      <sheetName val="Electrican Order 18"/>
      <sheetName val="Plumber Order 19"/>
      <sheetName val="Heating Order 20"/>
      <sheetName val="Woodfire Order 21"/>
      <sheetName val="Gas Work Order 22"/>
      <sheetName val="Interior door order 23"/>
      <sheetName val="Plumbing items 24"/>
      <sheetName val="Insulation order 25"/>
      <sheetName val="Gib fixing order 26"/>
      <sheetName val="Interior linings order 27"/>
      <sheetName val="Gib stopping order 28"/>
      <sheetName val="Kitchen Joinery order 29"/>
      <sheetName val="Appliance order 30"/>
      <sheetName val="Shower order Carters 31"/>
      <sheetName val="Shower Installation order 32"/>
      <sheetName val="Vanities &amp; Tub order 33"/>
      <sheetName val="Interior Hardware order 34"/>
      <sheetName val="Interior Door Hardware 34a"/>
      <sheetName val="Painting order 35"/>
      <sheetName val="Tiles order 37"/>
      <sheetName val="Shower order Showerwell 38"/>
      <sheetName val="Carpet order 39"/>
      <sheetName val="Shelves  Mirrors Order 40"/>
      <sheetName val="Drain layer order 41"/>
      <sheetName val="Septic Tank Order 42"/>
      <sheetName val="Water Tank Order 42a"/>
      <sheetName val="Paths Patios &amp; drives order 43"/>
      <sheetName val="Builders labour single level"/>
      <sheetName val="Order dates"/>
      <sheetName val="Construction report"/>
      <sheetName val="Colour scheme"/>
      <sheetName val="Changes to do"/>
      <sheetName val="Sheet Maintennace"/>
      <sheetName val="INDEX Costing"/>
      <sheetName val="INDEX Selections"/>
      <sheetName val="INDEX Orders"/>
      <sheetName val="Extra's order numbers"/>
    </sheetNames>
    <sheetDataSet>
      <sheetData sheetId="0"/>
      <sheetData sheetId="1" refreshError="1"/>
      <sheetData sheetId="2" refreshError="1">
        <row r="4">
          <cell r="K4" t="str">
            <v>Jennian Homes Nelson</v>
          </cell>
        </row>
        <row r="5">
          <cell r="K5" t="str">
            <v>Jennian Homes Nelson</v>
          </cell>
        </row>
        <row r="11">
          <cell r="A11" t="str">
            <v>Please Select Builder</v>
          </cell>
          <cell r="K11" t="str">
            <v>[None]</v>
          </cell>
          <cell r="U11" t="str">
            <v>Aluminium 12</v>
          </cell>
        </row>
        <row r="12">
          <cell r="A12" t="str">
            <v>Example builders name</v>
          </cell>
          <cell r="K12" t="str">
            <v>Example contact</v>
          </cell>
          <cell r="U12" t="str">
            <v>Appliance Order 30</v>
          </cell>
        </row>
        <row r="13">
          <cell r="U13" t="str">
            <v>Brick Layer Order 15</v>
          </cell>
        </row>
        <row r="14">
          <cell r="U14" t="str">
            <v>Brick Order 14</v>
          </cell>
        </row>
        <row r="15">
          <cell r="U15" t="str">
            <v>Carpet Order 39</v>
          </cell>
        </row>
        <row r="16">
          <cell r="U16" t="str">
            <v>Concrete Cut Order 05</v>
          </cell>
        </row>
        <row r="17">
          <cell r="U17" t="str">
            <v>Concrete Placing Order 04</v>
          </cell>
        </row>
        <row r="18">
          <cell r="U18" t="str">
            <v>Drain Layer Order 41</v>
          </cell>
        </row>
        <row r="19">
          <cell r="U19" t="str">
            <v>Electrician Order 18</v>
          </cell>
        </row>
        <row r="20">
          <cell r="U20" t="str">
            <v>Entry Door Order 11</v>
          </cell>
        </row>
        <row r="21">
          <cell r="U21" t="str">
            <v>Exterior Insuclad Plasterer 16</v>
          </cell>
        </row>
        <row r="22">
          <cell r="U22" t="str">
            <v>External  Cladding Order 08</v>
          </cell>
        </row>
        <row r="23">
          <cell r="U23" t="str">
            <v>Fascia Gutter Order 09</v>
          </cell>
        </row>
        <row r="24">
          <cell r="U24" t="str">
            <v>Foundation and Floor order 01</v>
          </cell>
        </row>
        <row r="25">
          <cell r="U25" t="str">
            <v>Foundation Hardware Order 03</v>
          </cell>
        </row>
        <row r="26">
          <cell r="U26" t="str">
            <v>Framing Hardware Order 06</v>
          </cell>
        </row>
        <row r="27">
          <cell r="U27" t="str">
            <v>Garage Door Order 17</v>
          </cell>
        </row>
        <row r="28">
          <cell r="U28" t="str">
            <v>Gas Work Order 22</v>
          </cell>
        </row>
        <row r="29">
          <cell r="U29" t="str">
            <v>Gib Fixing Order 26</v>
          </cell>
        </row>
        <row r="30">
          <cell r="U30" t="str">
            <v>Gib Stopping Order 28</v>
          </cell>
        </row>
        <row r="31">
          <cell r="U31" t="str">
            <v>Heating Order 20</v>
          </cell>
        </row>
        <row r="32">
          <cell r="U32" t="str">
            <v>Insulation Order 25</v>
          </cell>
        </row>
        <row r="33">
          <cell r="U33" t="str">
            <v>Interior Door Order 23</v>
          </cell>
        </row>
        <row r="34">
          <cell r="U34" t="str">
            <v>Interior Hardware Order 34</v>
          </cell>
        </row>
        <row r="35">
          <cell r="U35" t="str">
            <v>Interior Door Hardware 34a</v>
          </cell>
        </row>
        <row r="36">
          <cell r="U36" t="str">
            <v>Interior linings Order 27</v>
          </cell>
        </row>
        <row r="37">
          <cell r="U37" t="str">
            <v>Kitchen Joinery Order 29</v>
          </cell>
        </row>
        <row r="38">
          <cell r="U38" t="str">
            <v>Linea Order 14a</v>
          </cell>
        </row>
        <row r="39">
          <cell r="U39" t="str">
            <v>Painting Order 35</v>
          </cell>
        </row>
        <row r="40">
          <cell r="U40" t="str">
            <v>Paths Patios &amp; Drives 43</v>
          </cell>
        </row>
        <row r="41">
          <cell r="U41" t="str">
            <v>Plumber Order 19</v>
          </cell>
        </row>
        <row r="42">
          <cell r="U42" t="str">
            <v>Plumbing Items 24</v>
          </cell>
        </row>
        <row r="43">
          <cell r="U43" t="str">
            <v>Precut order 00</v>
          </cell>
        </row>
        <row r="44">
          <cell r="U44" t="str">
            <v>Reinforcing Steel Order 02</v>
          </cell>
        </row>
        <row r="45">
          <cell r="U45" t="str">
            <v>Roof Order 10</v>
          </cell>
        </row>
        <row r="46">
          <cell r="U46" t="str">
            <v>Septic Tank 42</v>
          </cell>
        </row>
        <row r="47">
          <cell r="U47" t="str">
            <v>Shelves &amp; Mirrors Order 40</v>
          </cell>
        </row>
        <row r="48">
          <cell r="U48" t="str">
            <v>Shower Installation Order 32</v>
          </cell>
        </row>
        <row r="49">
          <cell r="U49" t="str">
            <v>Shower Order Carters 31</v>
          </cell>
        </row>
        <row r="50">
          <cell r="U50" t="str">
            <v>Shower Order Showerwell 38</v>
          </cell>
        </row>
        <row r="51">
          <cell r="U51" t="str">
            <v>Stairs Order 13</v>
          </cell>
        </row>
        <row r="52">
          <cell r="U52" t="str">
            <v>Structural Steel Order 07</v>
          </cell>
        </row>
        <row r="53">
          <cell r="U53" t="str">
            <v>Tiles Order 37</v>
          </cell>
        </row>
        <row r="54">
          <cell r="U54" t="str">
            <v>Vanities &amp; Tub Order 33</v>
          </cell>
        </row>
        <row r="55">
          <cell r="U55" t="str">
            <v>Water Tank 42a</v>
          </cell>
        </row>
        <row r="56">
          <cell r="U56" t="str">
            <v>Woodfire 21</v>
          </cell>
        </row>
        <row r="81">
          <cell r="A81" t="str">
            <v>Please Select Supplier</v>
          </cell>
          <cell r="K81" t="str">
            <v>Please Select Supplier</v>
          </cell>
          <cell r="U81" t="str">
            <v>Please Select Supplier</v>
          </cell>
          <cell r="AE81" t="str">
            <v>Please Select Supplier</v>
          </cell>
          <cell r="AO81" t="str">
            <v>Please Select Supplier</v>
          </cell>
          <cell r="AY81" t="str">
            <v>Please Select Supplier</v>
          </cell>
          <cell r="BI81" t="str">
            <v>Please Select Supplier</v>
          </cell>
          <cell r="BS81" t="str">
            <v>Please Select Supplier</v>
          </cell>
          <cell r="CC81" t="str">
            <v>Please Select Supplier</v>
          </cell>
          <cell r="CM81" t="str">
            <v>Please Select Supplier</v>
          </cell>
          <cell r="CW81" t="str">
            <v>Please Select Supplier</v>
          </cell>
          <cell r="DG81" t="str">
            <v>Please Select Supplier</v>
          </cell>
          <cell r="DQ81" t="str">
            <v>Please Select Supplier</v>
          </cell>
          <cell r="EA81" t="str">
            <v>Please Select Supplier</v>
          </cell>
          <cell r="EK81" t="str">
            <v>Please Select Supplier</v>
          </cell>
          <cell r="EU81" t="str">
            <v>Please Select Supplier</v>
          </cell>
          <cell r="FE81" t="str">
            <v>Please Select Bricklayer</v>
          </cell>
          <cell r="FO81" t="str">
            <v>Please Select Supplier</v>
          </cell>
          <cell r="FY81" t="str">
            <v>Please Select Supplier</v>
          </cell>
          <cell r="GI81" t="str">
            <v>Please Select Supplier</v>
          </cell>
          <cell r="GS81" t="str">
            <v>Please Select Supplier</v>
          </cell>
          <cell r="HC81" t="str">
            <v>Please Select Supplier</v>
          </cell>
          <cell r="HM81" t="str">
            <v>Please Select Supplier</v>
          </cell>
          <cell r="HW81" t="str">
            <v>Please Select Supplier</v>
          </cell>
          <cell r="IG81" t="str">
            <v>Please Select Supplier</v>
          </cell>
        </row>
        <row r="82">
          <cell r="A82" t="str">
            <v>Carters</v>
          </cell>
          <cell r="K82" t="str">
            <v>[FLOOR PLACED BY BUILDERS]</v>
          </cell>
          <cell r="U82" t="str">
            <v>Carters</v>
          </cell>
          <cell r="AE82" t="str">
            <v>Carters</v>
          </cell>
          <cell r="AO82" t="str">
            <v>Mikes Cobblestone &amp; Slate</v>
          </cell>
          <cell r="AY82" t="str">
            <v>The Soft Cut</v>
          </cell>
          <cell r="BI82" t="str">
            <v>Carters</v>
          </cell>
          <cell r="BS82" t="str">
            <v>Bromley Steel</v>
          </cell>
          <cell r="CC82" t="str">
            <v>Carters</v>
          </cell>
          <cell r="CM82" t="str">
            <v>Diamond Roofing</v>
          </cell>
          <cell r="CW82" t="str">
            <v>Diamond Roofing</v>
          </cell>
          <cell r="DG82" t="str">
            <v xml:space="preserve">Carters </v>
          </cell>
          <cell r="DQ82" t="str">
            <v>Hagley Building Products</v>
          </cell>
          <cell r="EA82" t="str">
            <v>Lumber Products Ltd</v>
          </cell>
          <cell r="EK82" t="str">
            <v>Canterbury Clay Bricks</v>
          </cell>
          <cell r="EU82" t="str">
            <v>Canterbury Clay Bricks</v>
          </cell>
          <cell r="FE82" t="str">
            <v>Jim Crosbie</v>
          </cell>
          <cell r="FO82" t="str">
            <v>[Plastering is not required]</v>
          </cell>
          <cell r="FY82" t="str">
            <v>Canterbury Garage Doors</v>
          </cell>
          <cell r="GI82" t="str">
            <v>Laser Electrical</v>
          </cell>
          <cell r="GS82" t="str">
            <v>Prestige Plumbing</v>
          </cell>
          <cell r="HC82" t="str">
            <v>Ezi Breeze Ltd</v>
          </cell>
          <cell r="HM82" t="str">
            <v>Ezi Breeze Ltd</v>
          </cell>
          <cell r="HW82" t="str">
            <v>Prestige Plumbing</v>
          </cell>
          <cell r="IG82" t="str">
            <v>Lumber Products Ltd</v>
          </cell>
        </row>
        <row r="83">
          <cell r="K83" t="str">
            <v>Dave Waller</v>
          </cell>
          <cell r="BS83" t="str">
            <v>Moore Steel Ltd</v>
          </cell>
          <cell r="CM83" t="str">
            <v>Metalcraft Industries Ltd</v>
          </cell>
          <cell r="CW83" t="str">
            <v>Metalcraft Industries Ltd</v>
          </cell>
          <cell r="DG83" t="str">
            <v>Hagley</v>
          </cell>
          <cell r="DQ83" t="str">
            <v>Nebulite Garden City</v>
          </cell>
          <cell r="EK83" t="str">
            <v>Carters (Austral)</v>
          </cell>
          <cell r="EU83" t="str">
            <v>Carters (Austral)</v>
          </cell>
          <cell r="FE83" t="str">
            <v>Wayne Thom</v>
          </cell>
          <cell r="FO83" t="str">
            <v>Canterbury Brick &amp; Block Ltd</v>
          </cell>
          <cell r="HC83" t="str">
            <v>Heat Pump Air Conditioning Ltd</v>
          </cell>
          <cell r="HM83" t="str">
            <v>Heat Pump Air Conditioning Ltd</v>
          </cell>
        </row>
        <row r="84">
          <cell r="K84" t="str">
            <v>Ian Waller</v>
          </cell>
          <cell r="CW84" t="str">
            <v>O'Donnell Brick and Tile</v>
          </cell>
          <cell r="EK84" t="str">
            <v>Midland Bricks</v>
          </cell>
          <cell r="EU84" t="str">
            <v>Midland Bricks</v>
          </cell>
          <cell r="FO84" t="str">
            <v>Rockcoat</v>
          </cell>
          <cell r="HC84" t="str">
            <v>South Island Hardware Centre Ltd</v>
          </cell>
          <cell r="HM84" t="str">
            <v>South Island Hardware Centre Ltd</v>
          </cell>
        </row>
        <row r="85">
          <cell r="K85" t="str">
            <v>aaaaaaaaaaaaaaa</v>
          </cell>
          <cell r="EK85" t="str">
            <v>Monier Brickmakers Ltd</v>
          </cell>
          <cell r="EU85" t="str">
            <v>Monier Brickmakers Ltd</v>
          </cell>
        </row>
        <row r="151">
          <cell r="A151" t="str">
            <v>Please Select Supplier</v>
          </cell>
          <cell r="K151" t="str">
            <v>Please Select Supplier</v>
          </cell>
          <cell r="U151" t="str">
            <v>Please Select Supplier</v>
          </cell>
          <cell r="AE151" t="str">
            <v>Please Select Supplier</v>
          </cell>
          <cell r="AO151" t="str">
            <v>Please Select Supplier</v>
          </cell>
          <cell r="AY151" t="str">
            <v>Please Select Supplier</v>
          </cell>
          <cell r="BI151" t="str">
            <v>Please Select Supplier</v>
          </cell>
          <cell r="BS151" t="str">
            <v>Please Select Supplier</v>
          </cell>
          <cell r="CC151" t="str">
            <v>Please Select Supplier</v>
          </cell>
          <cell r="CM151" t="str">
            <v>Please Select Supplier</v>
          </cell>
          <cell r="CW151" t="str">
            <v>Please Select Supplier</v>
          </cell>
          <cell r="DG151" t="str">
            <v>Please Select Supplier</v>
          </cell>
          <cell r="DQ151" t="str">
            <v>Please Select Supplier</v>
          </cell>
          <cell r="EA151" t="str">
            <v>Please Select Supplier</v>
          </cell>
          <cell r="EK151" t="str">
            <v>Please Select Supplier</v>
          </cell>
          <cell r="EU151" t="str">
            <v>Please Select Supplier</v>
          </cell>
          <cell r="FE151" t="str">
            <v>Please Select Supplier</v>
          </cell>
          <cell r="FO151" t="str">
            <v>Please Select Supplier</v>
          </cell>
          <cell r="FY151" t="str">
            <v>Please Select Supplier</v>
          </cell>
          <cell r="GI151" t="str">
            <v>Please Select Supplier</v>
          </cell>
          <cell r="GS151" t="str">
            <v>Please Select Supplier</v>
          </cell>
          <cell r="HC151" t="str">
            <v>Please Select Supplier</v>
          </cell>
        </row>
        <row r="152">
          <cell r="A152" t="str">
            <v>Carters</v>
          </cell>
          <cell r="K152" t="str">
            <v>Carters</v>
          </cell>
          <cell r="U152" t="str">
            <v>South Island Fixers Ltd</v>
          </cell>
          <cell r="AE152" t="str">
            <v>Carters</v>
          </cell>
          <cell r="AO152" t="str">
            <v>Cochrane &amp; Associates Ltd</v>
          </cell>
          <cell r="AY152" t="str">
            <v>Hagley Building Products</v>
          </cell>
          <cell r="BI152" t="str">
            <v>Carters</v>
          </cell>
          <cell r="BS152" t="str">
            <v>Carters</v>
          </cell>
          <cell r="CC152" t="str">
            <v>Bill Bakkum</v>
          </cell>
          <cell r="CM152" t="str">
            <v>Carters</v>
          </cell>
          <cell r="CW152" t="str">
            <v>Carters</v>
          </cell>
          <cell r="DG152" t="str">
            <v>Carters</v>
          </cell>
          <cell r="DQ152" t="str">
            <v>?</v>
          </cell>
          <cell r="EA152" t="str">
            <v>Dores for Floors</v>
          </cell>
          <cell r="EK152" t="str">
            <v>Showerwell</v>
          </cell>
          <cell r="EU152" t="str">
            <v>Dores for Floors</v>
          </cell>
          <cell r="FE152" t="str">
            <v>Wardrobe World</v>
          </cell>
          <cell r="FO152" t="str">
            <v>Wardrobe World</v>
          </cell>
          <cell r="FY152" t="str">
            <v>Hansen Contractors</v>
          </cell>
          <cell r="GI152" t="str">
            <v>[Owners Responsibile for Septic Tank installation]</v>
          </cell>
          <cell r="GS152" t="str">
            <v>Owners responsible for Water tank installation</v>
          </cell>
          <cell r="HC152" t="str">
            <v>[Driveway responsibility of owners]</v>
          </cell>
        </row>
        <row r="153">
          <cell r="AY153" t="str">
            <v>Sockburn Joinery</v>
          </cell>
          <cell r="BI153" t="str">
            <v>Fisher &amp; Pykel</v>
          </cell>
          <cell r="FY153" t="str">
            <v>Jim Raika Drainage</v>
          </cell>
          <cell r="GI153" t="str">
            <v>Hansen Contractors</v>
          </cell>
          <cell r="HC153" t="str">
            <v>I Pave</v>
          </cell>
        </row>
        <row r="154">
          <cell r="HC154" t="str">
            <v>Mikes Cobblestone &amp; Slate</v>
          </cell>
        </row>
        <row r="221">
          <cell r="A221" t="str">
            <v>Select door height</v>
          </cell>
          <cell r="K221" t="str">
            <v>Select door stops</v>
          </cell>
          <cell r="U221" t="str">
            <v>Insert door type:</v>
          </cell>
        </row>
        <row r="222">
          <cell r="A222" t="str">
            <v>Standard height</v>
          </cell>
          <cell r="K222" t="str">
            <v>Door stops are Not included</v>
          </cell>
          <cell r="U222" t="str">
            <v>4 panel smooth</v>
          </cell>
        </row>
        <row r="223">
          <cell r="A223" t="str">
            <v>Overheight</v>
          </cell>
          <cell r="K223" t="str">
            <v>Cambrian wall mounted door stop, satin chrome</v>
          </cell>
          <cell r="U223" t="str">
            <v>4 panel woodgrain</v>
          </cell>
        </row>
        <row r="224">
          <cell r="K224" t="str">
            <v>Floor door stop, JB104</v>
          </cell>
          <cell r="U224" t="str">
            <v>Flush panel smooth</v>
          </cell>
        </row>
        <row r="225">
          <cell r="K225" t="str">
            <v>Pryda door stop white / chrome</v>
          </cell>
          <cell r="U225" t="str">
            <v>Hag 11 V groove smooth</v>
          </cell>
        </row>
        <row r="226">
          <cell r="U226" t="str">
            <v>Hag 12 V groove smooth</v>
          </cell>
        </row>
      </sheetData>
      <sheetData sheetId="3"/>
      <sheetData sheetId="4"/>
      <sheetData sheetId="5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ennianSept2015"/>
      <sheetName val="Points Data"/>
      <sheetName val="NEW TEMPLATE"/>
      <sheetName val=" APPLIANCE CONNEXION GRP 1"/>
      <sheetName val="APPLIANCE CONNEXION GRP 2"/>
      <sheetName val="APPLIANCE CONNEXION GRP 3"/>
      <sheetName val=" THE APPLIANCE SHED"/>
      <sheetName val="ASH B&amp;C grade"/>
      <sheetName val=" BETTA GRP 1"/>
      <sheetName val="BETTA GRP 2"/>
      <sheetName val=" DTR"/>
      <sheetName val="FARMERS"/>
      <sheetName val="FORLONGS ID1"/>
      <sheetName val="HARVEY NORMAN"/>
      <sheetName val="HEATHCOTES ID1"/>
      <sheetName val=" INDEPENDENTS ID2"/>
      <sheetName val="JB HOME"/>
      <sheetName val="KITCHEN THINGS"/>
      <sheetName val="NARTA"/>
      <sheetName val="NOEL LEEMINGS"/>
      <sheetName val="SMITHS CITY"/>
      <sheetName val="STAFF"/>
      <sheetName val="Commercial Dlrs"/>
      <sheetName val="CB2 Supporter"/>
      <sheetName val="CARTERS"/>
      <sheetName val="HN COMMERCIAL"/>
      <sheetName val="NLG COMMERCIAL"/>
      <sheetName val="ACL COMMERCIAL"/>
      <sheetName val="SCG COMMERCIAL"/>
    </sheetNames>
    <sheetDataSet>
      <sheetData sheetId="0">
        <row r="1">
          <cell r="B1" t="str">
            <v>CODES</v>
          </cell>
          <cell r="I1" t="str">
            <v>Price data code</v>
          </cell>
          <cell r="J1" t="str">
            <v>Old Code</v>
          </cell>
          <cell r="K1">
            <v>0</v>
          </cell>
          <cell r="L1">
            <v>0</v>
          </cell>
          <cell r="M1" t="str">
            <v>Commercial Base Price</v>
          </cell>
          <cell r="N1" t="str">
            <v>CB2 Disc</v>
          </cell>
          <cell r="O1" t="str">
            <v>Actual Invoice price</v>
          </cell>
          <cell r="R1" t="str">
            <v>NET INVOICE</v>
          </cell>
          <cell r="U1" t="str">
            <v>NETT NETT</v>
          </cell>
          <cell r="X1" t="str">
            <v>SRP</v>
          </cell>
        </row>
        <row r="3">
          <cell r="I3" t="str">
            <v>HWT60FVW</v>
          </cell>
          <cell r="J3">
            <v>0</v>
          </cell>
          <cell r="M3">
            <v>417</v>
          </cell>
          <cell r="O3">
            <v>417</v>
          </cell>
          <cell r="R3">
            <v>417</v>
          </cell>
          <cell r="U3">
            <v>417</v>
          </cell>
          <cell r="X3">
            <v>599</v>
          </cell>
        </row>
        <row r="4">
          <cell r="I4" t="str">
            <v>HWMP60-118</v>
          </cell>
          <cell r="J4">
            <v>0</v>
          </cell>
          <cell r="M4">
            <v>451</v>
          </cell>
          <cell r="O4">
            <v>451</v>
          </cell>
          <cell r="R4">
            <v>451</v>
          </cell>
          <cell r="U4">
            <v>451</v>
          </cell>
          <cell r="X4">
            <v>649</v>
          </cell>
        </row>
        <row r="5">
          <cell r="I5" t="str">
            <v>HWMSP60</v>
          </cell>
          <cell r="J5">
            <v>0</v>
          </cell>
          <cell r="M5">
            <v>486</v>
          </cell>
          <cell r="O5">
            <v>486</v>
          </cell>
          <cell r="R5">
            <v>486</v>
          </cell>
          <cell r="U5">
            <v>486</v>
          </cell>
          <cell r="X5">
            <v>699</v>
          </cell>
        </row>
        <row r="6">
          <cell r="I6" t="str">
            <v>HWT70FVW</v>
          </cell>
          <cell r="J6">
            <v>0</v>
          </cell>
          <cell r="M6">
            <v>486</v>
          </cell>
          <cell r="O6">
            <v>486</v>
          </cell>
          <cell r="R6">
            <v>486</v>
          </cell>
          <cell r="U6">
            <v>486</v>
          </cell>
          <cell r="X6">
            <v>699</v>
          </cell>
        </row>
        <row r="7">
          <cell r="I7" t="str">
            <v>HWMP70-118</v>
          </cell>
          <cell r="J7">
            <v>0</v>
          </cell>
          <cell r="M7">
            <v>521</v>
          </cell>
          <cell r="O7">
            <v>521</v>
          </cell>
          <cell r="R7">
            <v>521</v>
          </cell>
          <cell r="U7">
            <v>521</v>
          </cell>
          <cell r="X7">
            <v>749</v>
          </cell>
        </row>
        <row r="8">
          <cell r="I8" t="str">
            <v>HWM75TLU</v>
          </cell>
          <cell r="J8">
            <v>0</v>
          </cell>
          <cell r="M8">
            <v>695</v>
          </cell>
          <cell r="O8">
            <v>695</v>
          </cell>
          <cell r="R8">
            <v>695</v>
          </cell>
          <cell r="U8">
            <v>695</v>
          </cell>
          <cell r="X8">
            <v>999</v>
          </cell>
        </row>
        <row r="9">
          <cell r="I9" t="str">
            <v>HWMSP70</v>
          </cell>
          <cell r="J9">
            <v>0</v>
          </cell>
          <cell r="M9">
            <v>556</v>
          </cell>
          <cell r="O9">
            <v>556</v>
          </cell>
          <cell r="R9">
            <v>556</v>
          </cell>
          <cell r="U9">
            <v>556</v>
          </cell>
          <cell r="X9">
            <v>799</v>
          </cell>
        </row>
        <row r="10">
          <cell r="I10" t="str">
            <v>HWMP95TLU</v>
          </cell>
          <cell r="J10">
            <v>0</v>
          </cell>
          <cell r="M10">
            <v>799</v>
          </cell>
          <cell r="O10">
            <v>799</v>
          </cell>
          <cell r="R10">
            <v>799</v>
          </cell>
          <cell r="U10">
            <v>799</v>
          </cell>
          <cell r="X10">
            <v>1149</v>
          </cell>
        </row>
        <row r="11">
          <cell r="I11" t="str">
            <v>HWM701203D</v>
          </cell>
          <cell r="J11">
            <v>0</v>
          </cell>
          <cell r="M11">
            <v>556</v>
          </cell>
          <cell r="N11">
            <v>25</v>
          </cell>
          <cell r="O11">
            <v>531</v>
          </cell>
          <cell r="R11">
            <v>531</v>
          </cell>
          <cell r="U11">
            <v>531</v>
          </cell>
          <cell r="X11">
            <v>799</v>
          </cell>
        </row>
        <row r="12">
          <cell r="I12" t="str">
            <v>HWM701201</v>
          </cell>
          <cell r="J12">
            <v>0</v>
          </cell>
          <cell r="M12">
            <v>577</v>
          </cell>
          <cell r="O12">
            <v>577</v>
          </cell>
          <cell r="R12">
            <v>577</v>
          </cell>
          <cell r="U12">
            <v>577</v>
          </cell>
          <cell r="X12">
            <v>829</v>
          </cell>
        </row>
        <row r="13">
          <cell r="I13" t="str">
            <v>HWM75-1279</v>
          </cell>
          <cell r="J13">
            <v>0</v>
          </cell>
          <cell r="M13">
            <v>591</v>
          </cell>
          <cell r="O13">
            <v>591</v>
          </cell>
          <cell r="R13">
            <v>591</v>
          </cell>
          <cell r="U13">
            <v>591</v>
          </cell>
          <cell r="X13">
            <v>849</v>
          </cell>
        </row>
        <row r="14">
          <cell r="I14" t="str">
            <v>HW75-B12266</v>
          </cell>
          <cell r="J14">
            <v>0</v>
          </cell>
          <cell r="M14">
            <v>834</v>
          </cell>
          <cell r="O14">
            <v>834</v>
          </cell>
          <cell r="R14">
            <v>834</v>
          </cell>
          <cell r="U14">
            <v>834</v>
          </cell>
          <cell r="X14">
            <v>1199</v>
          </cell>
        </row>
        <row r="15">
          <cell r="I15" t="str">
            <v>HWM801401</v>
          </cell>
          <cell r="J15">
            <v>0</v>
          </cell>
          <cell r="M15">
            <v>730</v>
          </cell>
          <cell r="N15">
            <v>35</v>
          </cell>
          <cell r="O15">
            <v>695</v>
          </cell>
          <cell r="R15">
            <v>695</v>
          </cell>
          <cell r="U15">
            <v>695</v>
          </cell>
          <cell r="X15">
            <v>1049</v>
          </cell>
        </row>
        <row r="16">
          <cell r="I16" t="str">
            <v>HWM801403D</v>
          </cell>
          <cell r="J16">
            <v>0</v>
          </cell>
          <cell r="M16">
            <v>695</v>
          </cell>
          <cell r="O16">
            <v>695</v>
          </cell>
          <cell r="R16">
            <v>695</v>
          </cell>
          <cell r="U16">
            <v>695</v>
          </cell>
          <cell r="X16">
            <v>999</v>
          </cell>
        </row>
        <row r="17">
          <cell r="I17" t="str">
            <v>HWM85-1479</v>
          </cell>
          <cell r="J17">
            <v>0</v>
          </cell>
          <cell r="M17">
            <v>765</v>
          </cell>
          <cell r="O17">
            <v>765</v>
          </cell>
          <cell r="R17">
            <v>765</v>
          </cell>
          <cell r="U17">
            <v>765</v>
          </cell>
          <cell r="X17">
            <v>1099</v>
          </cell>
        </row>
        <row r="18">
          <cell r="I18" t="str">
            <v>HWM85-1482</v>
          </cell>
          <cell r="J18">
            <v>0</v>
          </cell>
          <cell r="M18">
            <v>834</v>
          </cell>
          <cell r="O18">
            <v>834</v>
          </cell>
          <cell r="R18">
            <v>834</v>
          </cell>
          <cell r="U18">
            <v>834</v>
          </cell>
          <cell r="X18">
            <v>1199</v>
          </cell>
        </row>
        <row r="19">
          <cell r="I19" t="str">
            <v>HW85-B14266</v>
          </cell>
          <cell r="J19">
            <v>0</v>
          </cell>
          <cell r="M19">
            <v>904</v>
          </cell>
          <cell r="O19">
            <v>904</v>
          </cell>
          <cell r="R19">
            <v>904</v>
          </cell>
          <cell r="U19">
            <v>904</v>
          </cell>
          <cell r="X19">
            <v>1299</v>
          </cell>
        </row>
        <row r="20">
          <cell r="I20" t="str">
            <v>MW513</v>
          </cell>
          <cell r="J20">
            <v>0</v>
          </cell>
          <cell r="M20">
            <v>521</v>
          </cell>
          <cell r="N20">
            <v>35</v>
          </cell>
          <cell r="O20">
            <v>486</v>
          </cell>
          <cell r="R20">
            <v>486</v>
          </cell>
          <cell r="U20">
            <v>486</v>
          </cell>
          <cell r="X20">
            <v>749</v>
          </cell>
        </row>
        <row r="21">
          <cell r="I21" t="str">
            <v>WA55TG</v>
          </cell>
          <cell r="J21">
            <v>0</v>
          </cell>
          <cell r="M21">
            <v>556</v>
          </cell>
          <cell r="O21">
            <v>556</v>
          </cell>
          <cell r="R21">
            <v>556</v>
          </cell>
          <cell r="U21">
            <v>556</v>
          </cell>
          <cell r="X21">
            <v>799</v>
          </cell>
        </row>
        <row r="22">
          <cell r="I22" t="str">
            <v>WA60T56GW1</v>
          </cell>
          <cell r="J22">
            <v>0</v>
          </cell>
          <cell r="M22">
            <v>591</v>
          </cell>
          <cell r="O22">
            <v>591</v>
          </cell>
          <cell r="R22">
            <v>591</v>
          </cell>
          <cell r="U22">
            <v>591</v>
          </cell>
          <cell r="X22">
            <v>849</v>
          </cell>
        </row>
        <row r="23">
          <cell r="I23" t="str">
            <v>MW60</v>
          </cell>
          <cell r="J23">
            <v>0</v>
          </cell>
          <cell r="M23">
            <v>625</v>
          </cell>
          <cell r="O23">
            <v>625</v>
          </cell>
          <cell r="R23">
            <v>625</v>
          </cell>
          <cell r="U23">
            <v>625</v>
          </cell>
          <cell r="X23">
            <v>899</v>
          </cell>
        </row>
        <row r="24">
          <cell r="I24" t="str">
            <v>WA7060M</v>
          </cell>
          <cell r="J24">
            <v>0</v>
          </cell>
          <cell r="M24">
            <v>834</v>
          </cell>
          <cell r="O24">
            <v>834</v>
          </cell>
          <cell r="R24">
            <v>834</v>
          </cell>
          <cell r="U24">
            <v>834</v>
          </cell>
          <cell r="X24">
            <v>1199</v>
          </cell>
        </row>
        <row r="25">
          <cell r="I25" t="str">
            <v>WA7060G</v>
          </cell>
          <cell r="J25">
            <v>0</v>
          </cell>
          <cell r="M25">
            <v>904</v>
          </cell>
          <cell r="O25">
            <v>904</v>
          </cell>
          <cell r="R25">
            <v>904</v>
          </cell>
          <cell r="U25">
            <v>904</v>
          </cell>
          <cell r="X25">
            <v>1299</v>
          </cell>
        </row>
        <row r="26">
          <cell r="I26" t="str">
            <v>WA7060E</v>
          </cell>
          <cell r="J26">
            <v>0</v>
          </cell>
          <cell r="M26">
            <v>1043</v>
          </cell>
          <cell r="O26">
            <v>1043</v>
          </cell>
          <cell r="R26">
            <v>1043</v>
          </cell>
          <cell r="U26">
            <v>1043</v>
          </cell>
          <cell r="X26">
            <v>1499</v>
          </cell>
        </row>
        <row r="27">
          <cell r="I27" t="str">
            <v>WA70TF</v>
          </cell>
          <cell r="J27">
            <v>0</v>
          </cell>
          <cell r="M27">
            <v>904</v>
          </cell>
          <cell r="O27">
            <v>904</v>
          </cell>
          <cell r="R27">
            <v>904</v>
          </cell>
          <cell r="U27">
            <v>904</v>
          </cell>
          <cell r="X27">
            <v>1299</v>
          </cell>
        </row>
        <row r="28">
          <cell r="I28" t="str">
            <v>WA8060G</v>
          </cell>
          <cell r="J28">
            <v>0</v>
          </cell>
          <cell r="M28">
            <v>1043</v>
          </cell>
          <cell r="O28">
            <v>1043</v>
          </cell>
          <cell r="R28">
            <v>1043</v>
          </cell>
          <cell r="U28">
            <v>1043</v>
          </cell>
          <cell r="X28">
            <v>1499</v>
          </cell>
        </row>
        <row r="29">
          <cell r="I29" t="str">
            <v>WA8060E</v>
          </cell>
          <cell r="J29">
            <v>0</v>
          </cell>
          <cell r="M29">
            <v>1182</v>
          </cell>
          <cell r="O29">
            <v>1182</v>
          </cell>
          <cell r="R29">
            <v>1182</v>
          </cell>
          <cell r="U29">
            <v>1182</v>
          </cell>
          <cell r="X29">
            <v>1699</v>
          </cell>
        </row>
        <row r="30">
          <cell r="I30" t="str">
            <v>WA8060P</v>
          </cell>
          <cell r="J30">
            <v>0</v>
          </cell>
          <cell r="M30">
            <v>1321</v>
          </cell>
          <cell r="O30">
            <v>1321</v>
          </cell>
          <cell r="R30">
            <v>1321</v>
          </cell>
          <cell r="U30">
            <v>1321</v>
          </cell>
          <cell r="X30">
            <v>1899</v>
          </cell>
        </row>
        <row r="31">
          <cell r="I31" t="str">
            <v>WL80TC</v>
          </cell>
          <cell r="J31">
            <v>0</v>
          </cell>
          <cell r="M31">
            <v>1112</v>
          </cell>
          <cell r="O31">
            <v>1112</v>
          </cell>
          <cell r="R31">
            <v>1112</v>
          </cell>
          <cell r="U31">
            <v>1112</v>
          </cell>
          <cell r="X31">
            <v>1599</v>
          </cell>
        </row>
        <row r="32">
          <cell r="I32" t="str">
            <v>WL8060P</v>
          </cell>
          <cell r="J32">
            <v>0</v>
          </cell>
          <cell r="M32">
            <v>1321</v>
          </cell>
          <cell r="O32">
            <v>1321</v>
          </cell>
          <cell r="R32">
            <v>1321</v>
          </cell>
          <cell r="U32">
            <v>1321</v>
          </cell>
          <cell r="X32">
            <v>1899</v>
          </cell>
        </row>
        <row r="33">
          <cell r="I33" t="str">
            <v>WA1068G</v>
          </cell>
          <cell r="J33">
            <v>0</v>
          </cell>
          <cell r="M33">
            <v>1251</v>
          </cell>
          <cell r="O33">
            <v>1251</v>
          </cell>
          <cell r="R33">
            <v>1251</v>
          </cell>
          <cell r="U33">
            <v>1251</v>
          </cell>
          <cell r="X33">
            <v>1799</v>
          </cell>
        </row>
        <row r="34">
          <cell r="I34" t="str">
            <v>WL1068P</v>
          </cell>
          <cell r="J34">
            <v>0</v>
          </cell>
          <cell r="M34">
            <v>1391</v>
          </cell>
          <cell r="O34">
            <v>1391</v>
          </cell>
          <cell r="R34">
            <v>1391</v>
          </cell>
          <cell r="U34">
            <v>1391</v>
          </cell>
          <cell r="X34">
            <v>1999</v>
          </cell>
        </row>
        <row r="35">
          <cell r="I35" t="str">
            <v>WA1068P</v>
          </cell>
          <cell r="J35">
            <v>0</v>
          </cell>
          <cell r="M35">
            <v>1391</v>
          </cell>
          <cell r="O35">
            <v>1391</v>
          </cell>
          <cell r="R35">
            <v>1391</v>
          </cell>
          <cell r="U35">
            <v>1391</v>
          </cell>
          <cell r="X35">
            <v>1999</v>
          </cell>
        </row>
        <row r="36">
          <cell r="I36" t="str">
            <v>WH7560P</v>
          </cell>
          <cell r="J36">
            <v>0</v>
          </cell>
          <cell r="M36">
            <v>1112</v>
          </cell>
          <cell r="O36">
            <v>1112</v>
          </cell>
          <cell r="R36">
            <v>1112</v>
          </cell>
          <cell r="U36">
            <v>1112</v>
          </cell>
          <cell r="X36">
            <v>1599</v>
          </cell>
        </row>
        <row r="37">
          <cell r="I37" t="str">
            <v>WH7560J</v>
          </cell>
          <cell r="J37">
            <v>0</v>
          </cell>
          <cell r="M37">
            <v>973</v>
          </cell>
          <cell r="O37">
            <v>973</v>
          </cell>
          <cell r="R37">
            <v>973</v>
          </cell>
          <cell r="U37">
            <v>973</v>
          </cell>
          <cell r="X37">
            <v>1399</v>
          </cell>
        </row>
        <row r="38">
          <cell r="I38" t="str">
            <v>WH8560P</v>
          </cell>
          <cell r="J38">
            <v>0</v>
          </cell>
          <cell r="M38">
            <v>1182</v>
          </cell>
          <cell r="O38">
            <v>1182</v>
          </cell>
          <cell r="R38">
            <v>1182</v>
          </cell>
          <cell r="U38">
            <v>1182</v>
          </cell>
          <cell r="X38">
            <v>1699</v>
          </cell>
        </row>
        <row r="39">
          <cell r="I39" t="str">
            <v>WH8560J</v>
          </cell>
          <cell r="J39">
            <v>0</v>
          </cell>
          <cell r="M39">
            <v>1043</v>
          </cell>
          <cell r="O39">
            <v>1043</v>
          </cell>
          <cell r="R39">
            <v>1043</v>
          </cell>
          <cell r="U39">
            <v>1043</v>
          </cell>
          <cell r="X39">
            <v>1499</v>
          </cell>
        </row>
        <row r="41">
          <cell r="I41" t="str">
            <v>HDY-M40</v>
          </cell>
          <cell r="J41">
            <v>0</v>
          </cell>
          <cell r="M41">
            <v>312</v>
          </cell>
          <cell r="O41">
            <v>312</v>
          </cell>
          <cell r="R41">
            <v>312</v>
          </cell>
          <cell r="U41">
            <v>312</v>
          </cell>
          <cell r="X41">
            <v>449</v>
          </cell>
        </row>
        <row r="42">
          <cell r="I42" t="str">
            <v xml:space="preserve">HDY-M60 </v>
          </cell>
          <cell r="J42">
            <v>0</v>
          </cell>
          <cell r="M42">
            <v>382</v>
          </cell>
          <cell r="N42">
            <v>19</v>
          </cell>
          <cell r="O42">
            <v>363</v>
          </cell>
          <cell r="R42">
            <v>363</v>
          </cell>
          <cell r="U42">
            <v>363</v>
          </cell>
          <cell r="X42">
            <v>549</v>
          </cell>
        </row>
        <row r="43">
          <cell r="I43" t="str">
            <v>HDY-D60</v>
          </cell>
          <cell r="J43">
            <v>0</v>
          </cell>
          <cell r="M43">
            <v>417</v>
          </cell>
          <cell r="N43">
            <v>33</v>
          </cell>
          <cell r="O43">
            <v>384</v>
          </cell>
          <cell r="R43">
            <v>384</v>
          </cell>
          <cell r="U43">
            <v>384</v>
          </cell>
          <cell r="X43">
            <v>599</v>
          </cell>
        </row>
        <row r="44">
          <cell r="I44" t="str">
            <v>HDY-E60</v>
          </cell>
          <cell r="J44">
            <v>0</v>
          </cell>
          <cell r="M44">
            <v>438</v>
          </cell>
          <cell r="O44">
            <v>438</v>
          </cell>
          <cell r="R44">
            <v>438</v>
          </cell>
          <cell r="U44">
            <v>438</v>
          </cell>
          <cell r="X44">
            <v>629</v>
          </cell>
        </row>
        <row r="45">
          <cell r="I45" t="str">
            <v>HD80-01</v>
          </cell>
          <cell r="J45">
            <v>0</v>
          </cell>
          <cell r="M45">
            <v>904</v>
          </cell>
          <cell r="N45">
            <v>48</v>
          </cell>
          <cell r="O45">
            <v>856</v>
          </cell>
          <cell r="R45">
            <v>856</v>
          </cell>
          <cell r="U45">
            <v>856</v>
          </cell>
          <cell r="X45">
            <v>1299</v>
          </cell>
        </row>
        <row r="46">
          <cell r="I46" t="str">
            <v>DE40F56A</v>
          </cell>
          <cell r="J46">
            <v>0</v>
          </cell>
          <cell r="M46">
            <v>382</v>
          </cell>
          <cell r="O46">
            <v>382</v>
          </cell>
          <cell r="R46">
            <v>382</v>
          </cell>
          <cell r="U46">
            <v>382</v>
          </cell>
          <cell r="X46">
            <v>549</v>
          </cell>
        </row>
        <row r="47">
          <cell r="I47" t="str">
            <v>DE50F56A</v>
          </cell>
          <cell r="J47">
            <v>0</v>
          </cell>
          <cell r="M47">
            <v>417</v>
          </cell>
          <cell r="N47">
            <v>45</v>
          </cell>
          <cell r="O47">
            <v>372</v>
          </cell>
          <cell r="R47">
            <v>372</v>
          </cell>
          <cell r="U47">
            <v>372</v>
          </cell>
          <cell r="X47">
            <v>599</v>
          </cell>
        </row>
        <row r="48">
          <cell r="I48" t="str">
            <v>DE50F56E</v>
          </cell>
          <cell r="J48">
            <v>0</v>
          </cell>
          <cell r="M48">
            <v>486</v>
          </cell>
          <cell r="N48">
            <v>55</v>
          </cell>
          <cell r="O48">
            <v>431</v>
          </cell>
          <cell r="R48">
            <v>431</v>
          </cell>
          <cell r="U48">
            <v>431</v>
          </cell>
          <cell r="X48">
            <v>699</v>
          </cell>
        </row>
        <row r="49">
          <cell r="I49" t="str">
            <v>DE6060G</v>
          </cell>
          <cell r="J49">
            <v>0</v>
          </cell>
          <cell r="M49">
            <v>591</v>
          </cell>
          <cell r="O49">
            <v>591</v>
          </cell>
          <cell r="R49">
            <v>591</v>
          </cell>
          <cell r="U49">
            <v>591</v>
          </cell>
          <cell r="X49">
            <v>849</v>
          </cell>
        </row>
        <row r="50">
          <cell r="I50" t="str">
            <v>DE6060P</v>
          </cell>
          <cell r="J50">
            <v>0</v>
          </cell>
          <cell r="M50">
            <v>625</v>
          </cell>
          <cell r="O50">
            <v>625</v>
          </cell>
          <cell r="R50">
            <v>625</v>
          </cell>
          <cell r="U50">
            <v>625</v>
          </cell>
          <cell r="X50">
            <v>899</v>
          </cell>
        </row>
        <row r="51">
          <cell r="I51" t="str">
            <v>DE8060P</v>
          </cell>
          <cell r="J51">
            <v>0</v>
          </cell>
          <cell r="M51">
            <v>1043</v>
          </cell>
          <cell r="O51">
            <v>1043</v>
          </cell>
          <cell r="R51">
            <v>1043</v>
          </cell>
          <cell r="U51">
            <v>1043</v>
          </cell>
          <cell r="X51">
            <v>1499</v>
          </cell>
        </row>
        <row r="52">
          <cell r="I52" t="str">
            <v>PLINTH</v>
          </cell>
          <cell r="J52">
            <v>0</v>
          </cell>
          <cell r="M52">
            <v>50</v>
          </cell>
          <cell r="O52">
            <v>50</v>
          </cell>
          <cell r="R52">
            <v>50</v>
          </cell>
          <cell r="U52">
            <v>50</v>
          </cell>
          <cell r="X52">
            <v>75</v>
          </cell>
        </row>
        <row r="53">
          <cell r="I53" t="str">
            <v>PLINTH</v>
          </cell>
          <cell r="J53">
            <v>0</v>
          </cell>
          <cell r="M53">
            <v>50</v>
          </cell>
          <cell r="O53">
            <v>50</v>
          </cell>
          <cell r="R53">
            <v>50</v>
          </cell>
          <cell r="U53">
            <v>50</v>
          </cell>
          <cell r="X53">
            <v>75</v>
          </cell>
        </row>
        <row r="55">
          <cell r="I55" t="str">
            <v>HRZ-40</v>
          </cell>
          <cell r="J55">
            <v>0</v>
          </cell>
          <cell r="M55">
            <v>159</v>
          </cell>
          <cell r="N55">
            <v>22</v>
          </cell>
          <cell r="O55">
            <v>137</v>
          </cell>
          <cell r="R55">
            <v>137</v>
          </cell>
          <cell r="U55">
            <v>137</v>
          </cell>
          <cell r="X55">
            <v>229</v>
          </cell>
        </row>
        <row r="56">
          <cell r="I56" t="str">
            <v>HRZ-60</v>
          </cell>
          <cell r="J56">
            <v>0</v>
          </cell>
          <cell r="M56">
            <v>208</v>
          </cell>
          <cell r="N56">
            <v>24</v>
          </cell>
          <cell r="O56">
            <v>184</v>
          </cell>
          <cell r="R56">
            <v>184</v>
          </cell>
          <cell r="U56">
            <v>184</v>
          </cell>
          <cell r="X56">
            <v>299</v>
          </cell>
        </row>
        <row r="57">
          <cell r="I57" t="str">
            <v>RFH55</v>
          </cell>
          <cell r="J57">
            <v>0</v>
          </cell>
          <cell r="M57">
            <v>163</v>
          </cell>
          <cell r="N57">
            <v>25</v>
          </cell>
          <cell r="O57">
            <v>138</v>
          </cell>
          <cell r="R57">
            <v>138</v>
          </cell>
          <cell r="U57">
            <v>138</v>
          </cell>
          <cell r="X57">
            <v>279</v>
          </cell>
        </row>
        <row r="58">
          <cell r="I58" t="str">
            <v>RFH80</v>
          </cell>
          <cell r="J58">
            <v>0</v>
          </cell>
          <cell r="M58">
            <v>243</v>
          </cell>
          <cell r="N58">
            <v>35</v>
          </cell>
          <cell r="O58">
            <v>208</v>
          </cell>
          <cell r="R58">
            <v>208</v>
          </cell>
          <cell r="U58">
            <v>208</v>
          </cell>
          <cell r="X58">
            <v>349</v>
          </cell>
        </row>
        <row r="59">
          <cell r="I59" t="str">
            <v>HRZ-113</v>
          </cell>
          <cell r="J59">
            <v>0</v>
          </cell>
          <cell r="M59">
            <v>264</v>
          </cell>
          <cell r="N59">
            <v>27</v>
          </cell>
          <cell r="O59">
            <v>237</v>
          </cell>
          <cell r="R59">
            <v>237</v>
          </cell>
          <cell r="U59">
            <v>237</v>
          </cell>
          <cell r="X59">
            <v>379</v>
          </cell>
        </row>
        <row r="60">
          <cell r="I60" t="str">
            <v>HRZ113SS</v>
          </cell>
          <cell r="J60">
            <v>0</v>
          </cell>
          <cell r="M60">
            <v>333</v>
          </cell>
          <cell r="O60">
            <v>333</v>
          </cell>
          <cell r="R60">
            <v>333</v>
          </cell>
          <cell r="U60">
            <v>333</v>
          </cell>
          <cell r="X60">
            <v>479</v>
          </cell>
        </row>
        <row r="61">
          <cell r="I61" t="str">
            <v>HBF130W</v>
          </cell>
          <cell r="J61">
            <v>0</v>
          </cell>
          <cell r="M61">
            <v>312</v>
          </cell>
          <cell r="O61">
            <v>312</v>
          </cell>
          <cell r="R61">
            <v>312</v>
          </cell>
          <cell r="U61">
            <v>312</v>
          </cell>
          <cell r="X61">
            <v>449</v>
          </cell>
        </row>
        <row r="62">
          <cell r="I62" t="str">
            <v>HBF130SS</v>
          </cell>
          <cell r="J62">
            <v>0</v>
          </cell>
          <cell r="M62">
            <v>382</v>
          </cell>
          <cell r="O62">
            <v>382</v>
          </cell>
          <cell r="R62">
            <v>382</v>
          </cell>
          <cell r="U62">
            <v>382</v>
          </cell>
          <cell r="X62">
            <v>549</v>
          </cell>
        </row>
        <row r="63">
          <cell r="I63" t="str">
            <v>P120W</v>
          </cell>
          <cell r="J63">
            <v>0</v>
          </cell>
          <cell r="M63">
            <v>270</v>
          </cell>
          <cell r="N63">
            <v>20</v>
          </cell>
          <cell r="O63">
            <v>250</v>
          </cell>
          <cell r="R63">
            <v>250</v>
          </cell>
          <cell r="U63">
            <v>250</v>
          </cell>
          <cell r="X63">
            <v>499</v>
          </cell>
        </row>
        <row r="64">
          <cell r="I64" t="str">
            <v>P120W</v>
          </cell>
          <cell r="J64">
            <v>0</v>
          </cell>
          <cell r="M64">
            <v>270</v>
          </cell>
          <cell r="N64">
            <v>20</v>
          </cell>
          <cell r="O64">
            <v>250</v>
          </cell>
          <cell r="R64">
            <v>250</v>
          </cell>
          <cell r="U64">
            <v>250</v>
          </cell>
          <cell r="X64">
            <v>499</v>
          </cell>
        </row>
        <row r="65">
          <cell r="I65" t="str">
            <v>P120 SS</v>
          </cell>
          <cell r="J65">
            <v>0</v>
          </cell>
          <cell r="M65">
            <v>486</v>
          </cell>
          <cell r="N65">
            <v>52</v>
          </cell>
          <cell r="O65">
            <v>434</v>
          </cell>
          <cell r="R65">
            <v>434</v>
          </cell>
          <cell r="U65">
            <v>434</v>
          </cell>
          <cell r="X65">
            <v>699</v>
          </cell>
        </row>
        <row r="66">
          <cell r="I66" t="str">
            <v xml:space="preserve">HWC-22BW </v>
          </cell>
          <cell r="J66">
            <v>0</v>
          </cell>
          <cell r="M66">
            <v>347</v>
          </cell>
          <cell r="O66">
            <v>347</v>
          </cell>
          <cell r="R66">
            <v>347</v>
          </cell>
          <cell r="U66">
            <v>347</v>
          </cell>
          <cell r="X66">
            <v>499</v>
          </cell>
        </row>
        <row r="67">
          <cell r="I67" t="str">
            <v>HWC-22BS</v>
          </cell>
          <cell r="J67">
            <v>0</v>
          </cell>
          <cell r="M67">
            <v>417</v>
          </cell>
          <cell r="O67">
            <v>417</v>
          </cell>
          <cell r="R67">
            <v>417</v>
          </cell>
          <cell r="U67">
            <v>417</v>
          </cell>
          <cell r="X67">
            <v>599</v>
          </cell>
        </row>
        <row r="68">
          <cell r="I68" t="str">
            <v>HWC-22BSS</v>
          </cell>
          <cell r="J68">
            <v>0</v>
          </cell>
          <cell r="M68">
            <v>451</v>
          </cell>
          <cell r="O68">
            <v>451</v>
          </cell>
          <cell r="R68">
            <v>451</v>
          </cell>
          <cell r="U68">
            <v>451</v>
          </cell>
          <cell r="X68">
            <v>649</v>
          </cell>
        </row>
        <row r="69">
          <cell r="I69" t="str">
            <v>JC110GD</v>
          </cell>
          <cell r="J69">
            <v>0</v>
          </cell>
          <cell r="M69">
            <v>591</v>
          </cell>
          <cell r="N69">
            <v>30</v>
          </cell>
          <cell r="O69">
            <v>561</v>
          </cell>
          <cell r="R69">
            <v>561</v>
          </cell>
          <cell r="U69">
            <v>561</v>
          </cell>
          <cell r="X69">
            <v>849</v>
          </cell>
        </row>
        <row r="70">
          <cell r="I70" t="str">
            <v>JC160GD</v>
          </cell>
          <cell r="J70">
            <v>0</v>
          </cell>
          <cell r="M70">
            <v>765</v>
          </cell>
          <cell r="N70">
            <v>30</v>
          </cell>
          <cell r="O70">
            <v>735</v>
          </cell>
          <cell r="R70">
            <v>735</v>
          </cell>
          <cell r="U70">
            <v>735</v>
          </cell>
          <cell r="X70">
            <v>1099</v>
          </cell>
        </row>
        <row r="71">
          <cell r="I71" t="str">
            <v>RS60RDWX</v>
          </cell>
          <cell r="J71">
            <v>0</v>
          </cell>
          <cell r="M71">
            <v>1380</v>
          </cell>
          <cell r="O71">
            <v>1380</v>
          </cell>
          <cell r="R71">
            <v>1380</v>
          </cell>
          <cell r="U71">
            <v>1380</v>
          </cell>
          <cell r="X71">
            <v>2499</v>
          </cell>
        </row>
        <row r="72">
          <cell r="I72" t="str">
            <v>RF106RDWX</v>
          </cell>
          <cell r="J72">
            <v>0</v>
          </cell>
          <cell r="M72">
            <v>1550</v>
          </cell>
          <cell r="O72">
            <v>1550</v>
          </cell>
          <cell r="R72">
            <v>1550</v>
          </cell>
          <cell r="U72">
            <v>1550</v>
          </cell>
          <cell r="X72">
            <v>2799</v>
          </cell>
        </row>
        <row r="73">
          <cell r="I73" t="str">
            <v>RF206RDWX</v>
          </cell>
          <cell r="J73">
            <v>0</v>
          </cell>
          <cell r="M73">
            <v>1880</v>
          </cell>
          <cell r="O73">
            <v>1880</v>
          </cell>
          <cell r="R73">
            <v>1880</v>
          </cell>
          <cell r="U73">
            <v>1880</v>
          </cell>
          <cell r="X73">
            <v>3399</v>
          </cell>
        </row>
        <row r="74">
          <cell r="I74" t="str">
            <v>RF306RDWX</v>
          </cell>
          <cell r="J74">
            <v>0</v>
          </cell>
          <cell r="M74">
            <v>2160</v>
          </cell>
          <cell r="O74">
            <v>2160</v>
          </cell>
          <cell r="R74">
            <v>2160</v>
          </cell>
          <cell r="U74">
            <v>2160</v>
          </cell>
          <cell r="X74">
            <v>3899</v>
          </cell>
        </row>
        <row r="75">
          <cell r="I75" t="str">
            <v>RF356RDWX</v>
          </cell>
          <cell r="J75">
            <v>0</v>
          </cell>
          <cell r="M75">
            <v>2325</v>
          </cell>
          <cell r="O75">
            <v>2325</v>
          </cell>
          <cell r="R75">
            <v>2325</v>
          </cell>
          <cell r="U75">
            <v>2325</v>
          </cell>
          <cell r="X75">
            <v>4199</v>
          </cell>
        </row>
        <row r="76">
          <cell r="I76" t="str">
            <v>HRZ241</v>
          </cell>
          <cell r="J76">
            <v>0</v>
          </cell>
          <cell r="M76">
            <v>486</v>
          </cell>
          <cell r="N76">
            <v>27</v>
          </cell>
          <cell r="O76">
            <v>459</v>
          </cell>
          <cell r="R76">
            <v>459</v>
          </cell>
          <cell r="U76">
            <v>459</v>
          </cell>
          <cell r="X76">
            <v>699</v>
          </cell>
        </row>
        <row r="77">
          <cell r="I77" t="str">
            <v>HRZ322</v>
          </cell>
          <cell r="J77">
            <v>0</v>
          </cell>
          <cell r="M77">
            <v>625</v>
          </cell>
          <cell r="N77">
            <v>30</v>
          </cell>
          <cell r="O77">
            <v>595</v>
          </cell>
          <cell r="R77">
            <v>595</v>
          </cell>
          <cell r="U77">
            <v>595</v>
          </cell>
          <cell r="X77">
            <v>899</v>
          </cell>
        </row>
        <row r="78">
          <cell r="I78" t="str">
            <v>HRB227W</v>
          </cell>
          <cell r="J78">
            <v>0</v>
          </cell>
          <cell r="M78">
            <v>521</v>
          </cell>
          <cell r="O78">
            <v>521</v>
          </cell>
          <cell r="R78">
            <v>521</v>
          </cell>
          <cell r="U78">
            <v>521</v>
          </cell>
          <cell r="X78">
            <v>749</v>
          </cell>
        </row>
        <row r="79">
          <cell r="I79" t="str">
            <v>HRB227S</v>
          </cell>
          <cell r="J79">
            <v>0</v>
          </cell>
          <cell r="M79">
            <v>591</v>
          </cell>
          <cell r="O79">
            <v>591</v>
          </cell>
          <cell r="R79">
            <v>591</v>
          </cell>
          <cell r="U79">
            <v>591</v>
          </cell>
          <cell r="X79">
            <v>849</v>
          </cell>
        </row>
        <row r="80">
          <cell r="I80" t="str">
            <v>C190</v>
          </cell>
          <cell r="J80">
            <v>0</v>
          </cell>
          <cell r="M80">
            <v>765</v>
          </cell>
          <cell r="O80">
            <v>765</v>
          </cell>
          <cell r="R80">
            <v>765</v>
          </cell>
          <cell r="U80">
            <v>765</v>
          </cell>
          <cell r="X80">
            <v>1099</v>
          </cell>
        </row>
        <row r="81">
          <cell r="I81" t="str">
            <v>C190</v>
          </cell>
          <cell r="J81">
            <v>0</v>
          </cell>
          <cell r="M81">
            <v>765</v>
          </cell>
          <cell r="O81">
            <v>765</v>
          </cell>
          <cell r="R81">
            <v>765</v>
          </cell>
          <cell r="U81">
            <v>765</v>
          </cell>
          <cell r="X81">
            <v>1099</v>
          </cell>
        </row>
        <row r="82">
          <cell r="I82" t="str">
            <v>E240BW</v>
          </cell>
          <cell r="J82">
            <v>0</v>
          </cell>
          <cell r="M82">
            <v>695</v>
          </cell>
          <cell r="O82">
            <v>695</v>
          </cell>
          <cell r="R82">
            <v>695</v>
          </cell>
          <cell r="U82">
            <v>695</v>
          </cell>
          <cell r="X82">
            <v>999</v>
          </cell>
        </row>
        <row r="83">
          <cell r="I83" t="str">
            <v>E240BW</v>
          </cell>
          <cell r="J83">
            <v>0</v>
          </cell>
          <cell r="M83">
            <v>695</v>
          </cell>
          <cell r="O83">
            <v>695</v>
          </cell>
          <cell r="R83">
            <v>695</v>
          </cell>
          <cell r="U83">
            <v>695</v>
          </cell>
          <cell r="X83">
            <v>999</v>
          </cell>
        </row>
        <row r="84">
          <cell r="I84" t="str">
            <v>E240B SS</v>
          </cell>
          <cell r="J84">
            <v>0</v>
          </cell>
          <cell r="M84">
            <v>834</v>
          </cell>
          <cell r="O84">
            <v>834</v>
          </cell>
          <cell r="R84">
            <v>834</v>
          </cell>
          <cell r="U84">
            <v>834</v>
          </cell>
          <cell r="X84">
            <v>1199</v>
          </cell>
        </row>
        <row r="85">
          <cell r="I85" t="str">
            <v>E240B SS</v>
          </cell>
          <cell r="J85">
            <v>0</v>
          </cell>
          <cell r="M85">
            <v>834</v>
          </cell>
          <cell r="O85">
            <v>834</v>
          </cell>
          <cell r="R85">
            <v>834</v>
          </cell>
          <cell r="U85">
            <v>834</v>
          </cell>
          <cell r="X85">
            <v>1199</v>
          </cell>
        </row>
        <row r="86">
          <cell r="I86" t="str">
            <v>C270W</v>
          </cell>
          <cell r="J86">
            <v>0</v>
          </cell>
          <cell r="M86">
            <v>904</v>
          </cell>
          <cell r="O86">
            <v>904</v>
          </cell>
          <cell r="R86">
            <v>904</v>
          </cell>
          <cell r="U86">
            <v>904</v>
          </cell>
          <cell r="X86">
            <v>1299</v>
          </cell>
        </row>
        <row r="87">
          <cell r="I87" t="str">
            <v>C270W</v>
          </cell>
          <cell r="J87">
            <v>0</v>
          </cell>
          <cell r="M87">
            <v>904</v>
          </cell>
          <cell r="O87">
            <v>904</v>
          </cell>
          <cell r="R87">
            <v>904</v>
          </cell>
          <cell r="U87">
            <v>904</v>
          </cell>
          <cell r="X87">
            <v>1299</v>
          </cell>
        </row>
        <row r="88">
          <cell r="I88" t="str">
            <v>C270 SS</v>
          </cell>
          <cell r="J88">
            <v>0</v>
          </cell>
          <cell r="M88">
            <v>1043</v>
          </cell>
          <cell r="O88">
            <v>1043</v>
          </cell>
          <cell r="R88">
            <v>1043</v>
          </cell>
          <cell r="U88">
            <v>1043</v>
          </cell>
          <cell r="X88">
            <v>1499</v>
          </cell>
        </row>
        <row r="89">
          <cell r="I89" t="str">
            <v>E169TW</v>
          </cell>
          <cell r="J89">
            <v>0</v>
          </cell>
          <cell r="M89">
            <v>556</v>
          </cell>
          <cell r="O89">
            <v>556</v>
          </cell>
          <cell r="R89">
            <v>556</v>
          </cell>
          <cell r="U89">
            <v>556</v>
          </cell>
          <cell r="X89">
            <v>799</v>
          </cell>
        </row>
        <row r="90">
          <cell r="I90" t="str">
            <v>E169TW</v>
          </cell>
          <cell r="J90">
            <v>0</v>
          </cell>
          <cell r="M90">
            <v>556</v>
          </cell>
          <cell r="O90">
            <v>556</v>
          </cell>
          <cell r="R90">
            <v>556</v>
          </cell>
          <cell r="U90">
            <v>556</v>
          </cell>
          <cell r="X90">
            <v>799</v>
          </cell>
        </row>
        <row r="91">
          <cell r="I91" t="str">
            <v>E249TW</v>
          </cell>
          <cell r="J91">
            <v>0</v>
          </cell>
          <cell r="M91">
            <v>695</v>
          </cell>
          <cell r="N91">
            <v>68</v>
          </cell>
          <cell r="O91">
            <v>627</v>
          </cell>
          <cell r="R91">
            <v>627</v>
          </cell>
          <cell r="U91">
            <v>627</v>
          </cell>
          <cell r="X91">
            <v>999</v>
          </cell>
        </row>
        <row r="92">
          <cell r="I92" t="str">
            <v>E249TW</v>
          </cell>
          <cell r="J92">
            <v>0</v>
          </cell>
          <cell r="M92">
            <v>695</v>
          </cell>
          <cell r="N92">
            <v>68</v>
          </cell>
          <cell r="O92">
            <v>627</v>
          </cell>
          <cell r="R92">
            <v>627</v>
          </cell>
          <cell r="U92">
            <v>627</v>
          </cell>
          <cell r="X92">
            <v>999</v>
          </cell>
        </row>
        <row r="93">
          <cell r="I93" t="str">
            <v>E249T SS</v>
          </cell>
          <cell r="J93">
            <v>0</v>
          </cell>
          <cell r="M93">
            <v>903</v>
          </cell>
          <cell r="N93">
            <v>99</v>
          </cell>
          <cell r="O93">
            <v>804</v>
          </cell>
          <cell r="R93">
            <v>804</v>
          </cell>
          <cell r="U93">
            <v>804</v>
          </cell>
          <cell r="X93">
            <v>1299</v>
          </cell>
        </row>
        <row r="94">
          <cell r="I94" t="str">
            <v>E249T SS</v>
          </cell>
          <cell r="J94">
            <v>0</v>
          </cell>
          <cell r="M94">
            <v>903</v>
          </cell>
          <cell r="N94">
            <v>99</v>
          </cell>
          <cell r="O94">
            <v>804</v>
          </cell>
          <cell r="R94">
            <v>804</v>
          </cell>
          <cell r="U94">
            <v>804</v>
          </cell>
          <cell r="X94">
            <v>1299</v>
          </cell>
        </row>
        <row r="96">
          <cell r="I96" t="str">
            <v>HRFZ213</v>
          </cell>
          <cell r="J96">
            <v>0</v>
          </cell>
          <cell r="M96">
            <v>451</v>
          </cell>
          <cell r="N96">
            <v>25</v>
          </cell>
          <cell r="O96">
            <v>426</v>
          </cell>
          <cell r="R96">
            <v>426</v>
          </cell>
          <cell r="U96">
            <v>426</v>
          </cell>
          <cell r="X96">
            <v>649</v>
          </cell>
        </row>
        <row r="97">
          <cell r="I97" t="str">
            <v>HRFZ-213SS</v>
          </cell>
          <cell r="J97">
            <v>0</v>
          </cell>
          <cell r="M97">
            <v>507</v>
          </cell>
          <cell r="O97">
            <v>507</v>
          </cell>
          <cell r="R97">
            <v>507</v>
          </cell>
          <cell r="U97">
            <v>507</v>
          </cell>
          <cell r="X97">
            <v>729</v>
          </cell>
        </row>
        <row r="98">
          <cell r="I98" t="str">
            <v xml:space="preserve">HRF-224FW </v>
          </cell>
          <cell r="J98">
            <v>0</v>
          </cell>
          <cell r="M98">
            <v>521</v>
          </cell>
          <cell r="N98">
            <v>30</v>
          </cell>
          <cell r="O98">
            <v>491</v>
          </cell>
          <cell r="R98">
            <v>491</v>
          </cell>
          <cell r="U98">
            <v>491</v>
          </cell>
          <cell r="X98">
            <v>749</v>
          </cell>
        </row>
        <row r="99">
          <cell r="I99" t="str">
            <v>HRF-224FG</v>
          </cell>
          <cell r="J99">
            <v>0</v>
          </cell>
          <cell r="M99">
            <v>556</v>
          </cell>
          <cell r="N99">
            <v>30</v>
          </cell>
          <cell r="O99">
            <v>526</v>
          </cell>
          <cell r="R99">
            <v>526</v>
          </cell>
          <cell r="U99">
            <v>526</v>
          </cell>
          <cell r="X99">
            <v>799</v>
          </cell>
        </row>
        <row r="100">
          <cell r="I100" t="str">
            <v>HRF-239FW</v>
          </cell>
          <cell r="J100">
            <v>0</v>
          </cell>
          <cell r="M100">
            <v>540</v>
          </cell>
          <cell r="O100">
            <v>540</v>
          </cell>
          <cell r="R100">
            <v>540</v>
          </cell>
          <cell r="U100">
            <v>540</v>
          </cell>
          <cell r="X100">
            <v>799</v>
          </cell>
        </row>
        <row r="101">
          <cell r="I101" t="str">
            <v>HRF-261FW</v>
          </cell>
          <cell r="J101">
            <v>0</v>
          </cell>
          <cell r="M101">
            <v>577</v>
          </cell>
          <cell r="O101">
            <v>577</v>
          </cell>
          <cell r="R101">
            <v>577</v>
          </cell>
          <cell r="U101">
            <v>577</v>
          </cell>
          <cell r="X101">
            <v>829</v>
          </cell>
        </row>
        <row r="102">
          <cell r="I102" t="str">
            <v xml:space="preserve">HRF-261FG </v>
          </cell>
          <cell r="J102">
            <v>0</v>
          </cell>
          <cell r="M102">
            <v>611</v>
          </cell>
          <cell r="O102">
            <v>611</v>
          </cell>
          <cell r="R102">
            <v>611</v>
          </cell>
          <cell r="U102">
            <v>611</v>
          </cell>
          <cell r="X102">
            <v>879</v>
          </cell>
        </row>
        <row r="103">
          <cell r="I103" t="str">
            <v>HRF-297FW</v>
          </cell>
          <cell r="J103">
            <v>0</v>
          </cell>
          <cell r="M103">
            <v>625</v>
          </cell>
          <cell r="O103">
            <v>625</v>
          </cell>
          <cell r="R103">
            <v>625</v>
          </cell>
          <cell r="U103">
            <v>625</v>
          </cell>
          <cell r="X103">
            <v>899</v>
          </cell>
        </row>
        <row r="104">
          <cell r="I104" t="str">
            <v>HRF-297FG</v>
          </cell>
          <cell r="J104">
            <v>0</v>
          </cell>
          <cell r="M104">
            <v>660</v>
          </cell>
          <cell r="O104">
            <v>660</v>
          </cell>
          <cell r="R104">
            <v>660</v>
          </cell>
          <cell r="U104">
            <v>660</v>
          </cell>
          <cell r="X104">
            <v>949</v>
          </cell>
        </row>
        <row r="105">
          <cell r="I105" t="str">
            <v>HRF-335FW</v>
          </cell>
          <cell r="J105">
            <v>0</v>
          </cell>
          <cell r="M105">
            <v>695</v>
          </cell>
          <cell r="N105">
            <v>40</v>
          </cell>
          <cell r="O105">
            <v>655</v>
          </cell>
          <cell r="R105">
            <v>655</v>
          </cell>
          <cell r="U105">
            <v>655</v>
          </cell>
          <cell r="X105">
            <v>999</v>
          </cell>
        </row>
        <row r="106">
          <cell r="I106" t="str">
            <v>HRF-335FG</v>
          </cell>
          <cell r="J106">
            <v>0</v>
          </cell>
          <cell r="M106">
            <v>730</v>
          </cell>
          <cell r="N106">
            <v>45</v>
          </cell>
          <cell r="O106">
            <v>685</v>
          </cell>
          <cell r="R106">
            <v>685</v>
          </cell>
          <cell r="U106">
            <v>685</v>
          </cell>
          <cell r="X106">
            <v>1049</v>
          </cell>
        </row>
        <row r="107">
          <cell r="I107" t="str">
            <v>CFL629CW</v>
          </cell>
          <cell r="J107">
            <v>0</v>
          </cell>
          <cell r="M107">
            <v>695</v>
          </cell>
          <cell r="N107">
            <v>40</v>
          </cell>
          <cell r="O107">
            <v>655</v>
          </cell>
          <cell r="R107">
            <v>655</v>
          </cell>
          <cell r="U107">
            <v>655</v>
          </cell>
          <cell r="X107">
            <v>999</v>
          </cell>
        </row>
        <row r="108">
          <cell r="I108" t="str">
            <v>HBMF348AX</v>
          </cell>
          <cell r="J108">
            <v>0</v>
          </cell>
          <cell r="M108">
            <v>750</v>
          </cell>
          <cell r="O108">
            <v>750</v>
          </cell>
          <cell r="R108">
            <v>750</v>
          </cell>
          <cell r="U108">
            <v>750</v>
          </cell>
          <cell r="X108">
            <v>1099</v>
          </cell>
        </row>
        <row r="109">
          <cell r="I109" t="str">
            <v>AFL628CX</v>
          </cell>
          <cell r="J109">
            <v>0</v>
          </cell>
          <cell r="M109">
            <v>938</v>
          </cell>
          <cell r="O109">
            <v>938</v>
          </cell>
          <cell r="R109">
            <v>938</v>
          </cell>
          <cell r="U109">
            <v>938</v>
          </cell>
          <cell r="X109">
            <v>1349</v>
          </cell>
        </row>
        <row r="110">
          <cell r="I110" t="str">
            <v>HTMR480WH</v>
          </cell>
          <cell r="J110">
            <v>0</v>
          </cell>
          <cell r="M110">
            <v>904</v>
          </cell>
          <cell r="O110">
            <v>904</v>
          </cell>
          <cell r="R110">
            <v>904</v>
          </cell>
          <cell r="U110">
            <v>904</v>
          </cell>
          <cell r="X110">
            <v>1299</v>
          </cell>
        </row>
        <row r="111">
          <cell r="I111" t="str">
            <v>HTMR480SS</v>
          </cell>
          <cell r="J111">
            <v>0</v>
          </cell>
          <cell r="M111">
            <v>973</v>
          </cell>
          <cell r="O111">
            <v>973</v>
          </cell>
          <cell r="R111">
            <v>973</v>
          </cell>
          <cell r="U111">
            <v>973</v>
          </cell>
          <cell r="X111">
            <v>1399</v>
          </cell>
        </row>
        <row r="112">
          <cell r="I112" t="str">
            <v>HTMR575WH</v>
          </cell>
          <cell r="J112">
            <v>0</v>
          </cell>
          <cell r="M112">
            <v>1043</v>
          </cell>
          <cell r="O112">
            <v>1043</v>
          </cell>
          <cell r="R112">
            <v>1043</v>
          </cell>
          <cell r="U112">
            <v>1043</v>
          </cell>
          <cell r="X112">
            <v>1499</v>
          </cell>
        </row>
        <row r="113">
          <cell r="I113" t="str">
            <v>HTMR575SS</v>
          </cell>
          <cell r="J113">
            <v>0</v>
          </cell>
          <cell r="M113">
            <v>1112</v>
          </cell>
          <cell r="O113">
            <v>1112</v>
          </cell>
          <cell r="R113">
            <v>1112</v>
          </cell>
          <cell r="U113">
            <v>1112</v>
          </cell>
          <cell r="X113">
            <v>1599</v>
          </cell>
        </row>
        <row r="114">
          <cell r="I114" t="str">
            <v>HTD647AW</v>
          </cell>
          <cell r="J114">
            <v>0</v>
          </cell>
          <cell r="M114">
            <v>1738</v>
          </cell>
          <cell r="O114">
            <v>1738</v>
          </cell>
          <cell r="R114">
            <v>1738</v>
          </cell>
          <cell r="U114">
            <v>1738</v>
          </cell>
          <cell r="X114">
            <v>2499</v>
          </cell>
        </row>
        <row r="115">
          <cell r="I115" t="str">
            <v>HTD635WISS</v>
          </cell>
          <cell r="J115">
            <v>0</v>
          </cell>
          <cell r="M115">
            <v>1947</v>
          </cell>
          <cell r="O115">
            <v>1947</v>
          </cell>
          <cell r="R115">
            <v>1947</v>
          </cell>
          <cell r="U115">
            <v>1947</v>
          </cell>
          <cell r="X115">
            <v>2799</v>
          </cell>
        </row>
        <row r="116">
          <cell r="I116" t="str">
            <v>HFD635WISS</v>
          </cell>
          <cell r="J116">
            <v>0</v>
          </cell>
          <cell r="M116">
            <v>2086</v>
          </cell>
          <cell r="O116">
            <v>2086</v>
          </cell>
          <cell r="R116">
            <v>2086</v>
          </cell>
          <cell r="U116">
            <v>2086</v>
          </cell>
          <cell r="X116">
            <v>2999</v>
          </cell>
        </row>
        <row r="117">
          <cell r="I117" t="str">
            <v>HSBS582AW</v>
          </cell>
          <cell r="J117">
            <v>0</v>
          </cell>
          <cell r="M117">
            <v>1112</v>
          </cell>
          <cell r="O117">
            <v>1112</v>
          </cell>
          <cell r="R117">
            <v>1112</v>
          </cell>
          <cell r="U117">
            <v>1112</v>
          </cell>
          <cell r="X117">
            <v>1599</v>
          </cell>
        </row>
        <row r="118">
          <cell r="I118" t="str">
            <v>HSBS582AS</v>
          </cell>
          <cell r="J118">
            <v>0</v>
          </cell>
          <cell r="M118">
            <v>1251</v>
          </cell>
          <cell r="O118">
            <v>1251</v>
          </cell>
          <cell r="R118">
            <v>1251</v>
          </cell>
          <cell r="U118">
            <v>1251</v>
          </cell>
          <cell r="X118">
            <v>1799</v>
          </cell>
        </row>
        <row r="119">
          <cell r="I119" t="str">
            <v>HSBS562IS</v>
          </cell>
          <cell r="J119">
            <v>0</v>
          </cell>
          <cell r="M119">
            <v>1460</v>
          </cell>
          <cell r="O119">
            <v>1460</v>
          </cell>
          <cell r="R119">
            <v>1460</v>
          </cell>
          <cell r="U119">
            <v>1460</v>
          </cell>
          <cell r="X119">
            <v>2099</v>
          </cell>
        </row>
        <row r="120">
          <cell r="I120" t="str">
            <v>HSBS628AS</v>
          </cell>
          <cell r="J120">
            <v>0</v>
          </cell>
          <cell r="M120">
            <v>1391</v>
          </cell>
          <cell r="O120">
            <v>1391</v>
          </cell>
          <cell r="R120">
            <v>1391</v>
          </cell>
          <cell r="U120">
            <v>1391</v>
          </cell>
          <cell r="X120">
            <v>1999</v>
          </cell>
        </row>
        <row r="121">
          <cell r="I121" t="str">
            <v>HSBS628AW</v>
          </cell>
          <cell r="J121">
            <v>0</v>
          </cell>
          <cell r="M121">
            <v>1251</v>
          </cell>
          <cell r="O121">
            <v>1251</v>
          </cell>
          <cell r="R121">
            <v>1251</v>
          </cell>
          <cell r="U121">
            <v>1251</v>
          </cell>
          <cell r="X121">
            <v>1799</v>
          </cell>
        </row>
        <row r="122">
          <cell r="I122" t="str">
            <v>HSBS610IS</v>
          </cell>
          <cell r="J122">
            <v>0</v>
          </cell>
          <cell r="M122">
            <v>1669</v>
          </cell>
          <cell r="O122">
            <v>1669</v>
          </cell>
          <cell r="R122">
            <v>1669</v>
          </cell>
          <cell r="U122">
            <v>1669</v>
          </cell>
          <cell r="X122">
            <v>2399</v>
          </cell>
        </row>
        <row r="123">
          <cell r="I123" t="str">
            <v>E373</v>
          </cell>
          <cell r="J123">
            <v>0</v>
          </cell>
          <cell r="M123">
            <v>1182</v>
          </cell>
          <cell r="O123">
            <v>1182</v>
          </cell>
          <cell r="R123">
            <v>1182</v>
          </cell>
          <cell r="U123">
            <v>1182</v>
          </cell>
          <cell r="X123">
            <v>1699</v>
          </cell>
        </row>
        <row r="124">
          <cell r="I124" t="str">
            <v>E373</v>
          </cell>
          <cell r="J124">
            <v>0</v>
          </cell>
          <cell r="M124">
            <v>1182</v>
          </cell>
          <cell r="O124">
            <v>1182</v>
          </cell>
          <cell r="R124">
            <v>1182</v>
          </cell>
          <cell r="U124">
            <v>1182</v>
          </cell>
          <cell r="X124">
            <v>1699</v>
          </cell>
        </row>
        <row r="125">
          <cell r="I125" t="str">
            <v>E331TT</v>
          </cell>
          <cell r="J125">
            <v>0</v>
          </cell>
          <cell r="M125">
            <v>869</v>
          </cell>
          <cell r="O125">
            <v>869</v>
          </cell>
          <cell r="R125">
            <v>869</v>
          </cell>
          <cell r="U125">
            <v>869</v>
          </cell>
          <cell r="X125">
            <v>1249</v>
          </cell>
        </row>
        <row r="126">
          <cell r="I126" t="str">
            <v>E331TT</v>
          </cell>
          <cell r="J126">
            <v>0</v>
          </cell>
          <cell r="M126">
            <v>869</v>
          </cell>
          <cell r="O126">
            <v>869</v>
          </cell>
          <cell r="R126">
            <v>869</v>
          </cell>
          <cell r="U126">
            <v>869</v>
          </cell>
          <cell r="X126">
            <v>1249</v>
          </cell>
        </row>
        <row r="127">
          <cell r="I127" t="str">
            <v>E372BT</v>
          </cell>
          <cell r="J127">
            <v>0</v>
          </cell>
          <cell r="M127">
            <v>973</v>
          </cell>
          <cell r="O127">
            <v>973</v>
          </cell>
          <cell r="R127">
            <v>973</v>
          </cell>
          <cell r="U127">
            <v>973</v>
          </cell>
          <cell r="X127">
            <v>1399</v>
          </cell>
        </row>
        <row r="128">
          <cell r="I128" t="str">
            <v>E372BT</v>
          </cell>
          <cell r="J128">
            <v>0</v>
          </cell>
          <cell r="M128">
            <v>973</v>
          </cell>
          <cell r="O128">
            <v>973</v>
          </cell>
          <cell r="R128">
            <v>973</v>
          </cell>
          <cell r="U128">
            <v>973</v>
          </cell>
          <cell r="X128">
            <v>1399</v>
          </cell>
        </row>
        <row r="129">
          <cell r="I129" t="str">
            <v>E372BE</v>
          </cell>
          <cell r="J129">
            <v>0</v>
          </cell>
          <cell r="M129">
            <v>1043</v>
          </cell>
          <cell r="O129">
            <v>1043</v>
          </cell>
          <cell r="R129">
            <v>1043</v>
          </cell>
          <cell r="U129">
            <v>1043</v>
          </cell>
          <cell r="X129">
            <v>1499</v>
          </cell>
        </row>
        <row r="130">
          <cell r="I130" t="str">
            <v>E372BE</v>
          </cell>
          <cell r="J130">
            <v>0</v>
          </cell>
          <cell r="M130">
            <v>1043</v>
          </cell>
          <cell r="O130">
            <v>1043</v>
          </cell>
          <cell r="R130">
            <v>1043</v>
          </cell>
          <cell r="U130">
            <v>1043</v>
          </cell>
          <cell r="X130">
            <v>1499</v>
          </cell>
        </row>
        <row r="131">
          <cell r="I131" t="str">
            <v>E372BX</v>
          </cell>
          <cell r="J131">
            <v>0</v>
          </cell>
          <cell r="M131">
            <v>1182</v>
          </cell>
          <cell r="O131">
            <v>1182</v>
          </cell>
          <cell r="R131">
            <v>1182</v>
          </cell>
          <cell r="U131">
            <v>1182</v>
          </cell>
          <cell r="X131">
            <v>1699</v>
          </cell>
        </row>
        <row r="132">
          <cell r="I132" t="str">
            <v>E372BX</v>
          </cell>
          <cell r="J132">
            <v>0</v>
          </cell>
          <cell r="M132">
            <v>1182</v>
          </cell>
          <cell r="O132">
            <v>1182</v>
          </cell>
          <cell r="R132">
            <v>1182</v>
          </cell>
          <cell r="U132">
            <v>1182</v>
          </cell>
          <cell r="X132">
            <v>1699</v>
          </cell>
        </row>
        <row r="133">
          <cell r="I133" t="str">
            <v>E372BRXFD</v>
          </cell>
          <cell r="J133">
            <v>0</v>
          </cell>
          <cell r="M133">
            <v>1391</v>
          </cell>
          <cell r="O133">
            <v>1391</v>
          </cell>
          <cell r="R133">
            <v>1391</v>
          </cell>
          <cell r="U133">
            <v>1391</v>
          </cell>
          <cell r="X133">
            <v>1999</v>
          </cell>
        </row>
        <row r="134">
          <cell r="I134" t="str">
            <v>E381TT</v>
          </cell>
          <cell r="J134">
            <v>0</v>
          </cell>
          <cell r="M134">
            <v>1043</v>
          </cell>
          <cell r="O134">
            <v>1043</v>
          </cell>
          <cell r="R134">
            <v>1043</v>
          </cell>
          <cell r="U134">
            <v>1043</v>
          </cell>
          <cell r="X134">
            <v>1499</v>
          </cell>
        </row>
        <row r="135">
          <cell r="I135" t="str">
            <v>E381TT</v>
          </cell>
          <cell r="J135">
            <v>0</v>
          </cell>
          <cell r="M135">
            <v>1043</v>
          </cell>
          <cell r="O135">
            <v>1043</v>
          </cell>
          <cell r="R135">
            <v>1043</v>
          </cell>
          <cell r="U135">
            <v>1043</v>
          </cell>
          <cell r="X135">
            <v>1499</v>
          </cell>
        </row>
        <row r="136">
          <cell r="I136" t="str">
            <v>E402BT</v>
          </cell>
          <cell r="J136">
            <v>0</v>
          </cell>
          <cell r="M136">
            <v>1112</v>
          </cell>
          <cell r="O136">
            <v>1112</v>
          </cell>
          <cell r="R136">
            <v>1112</v>
          </cell>
          <cell r="U136">
            <v>1112</v>
          </cell>
          <cell r="X136">
            <v>1599</v>
          </cell>
        </row>
        <row r="137">
          <cell r="I137" t="str">
            <v>E402BT</v>
          </cell>
          <cell r="J137">
            <v>0</v>
          </cell>
          <cell r="M137">
            <v>1112</v>
          </cell>
          <cell r="O137">
            <v>1112</v>
          </cell>
          <cell r="R137">
            <v>1112</v>
          </cell>
          <cell r="U137">
            <v>1112</v>
          </cell>
          <cell r="X137">
            <v>1599</v>
          </cell>
        </row>
        <row r="138">
          <cell r="I138" t="str">
            <v>E402BE</v>
          </cell>
          <cell r="J138">
            <v>0</v>
          </cell>
          <cell r="M138">
            <v>1251</v>
          </cell>
          <cell r="O138">
            <v>1251</v>
          </cell>
          <cell r="R138">
            <v>1251</v>
          </cell>
          <cell r="U138">
            <v>1251</v>
          </cell>
          <cell r="X138">
            <v>1799</v>
          </cell>
        </row>
        <row r="139">
          <cell r="I139" t="str">
            <v>E402BE</v>
          </cell>
          <cell r="J139">
            <v>0</v>
          </cell>
          <cell r="M139">
            <v>1251</v>
          </cell>
          <cell r="O139">
            <v>1251</v>
          </cell>
          <cell r="R139">
            <v>1251</v>
          </cell>
          <cell r="U139">
            <v>1251</v>
          </cell>
          <cell r="X139">
            <v>1799</v>
          </cell>
        </row>
        <row r="140">
          <cell r="I140" t="str">
            <v>E402BX</v>
          </cell>
          <cell r="J140">
            <v>0</v>
          </cell>
          <cell r="M140">
            <v>1391</v>
          </cell>
          <cell r="O140">
            <v>1391</v>
          </cell>
          <cell r="R140">
            <v>1391</v>
          </cell>
          <cell r="U140">
            <v>1391</v>
          </cell>
          <cell r="X140">
            <v>1999</v>
          </cell>
        </row>
        <row r="141">
          <cell r="I141" t="str">
            <v>E402BX</v>
          </cell>
          <cell r="J141">
            <v>0</v>
          </cell>
          <cell r="M141">
            <v>1391</v>
          </cell>
          <cell r="O141">
            <v>1391</v>
          </cell>
          <cell r="R141">
            <v>1391</v>
          </cell>
          <cell r="U141">
            <v>1391</v>
          </cell>
          <cell r="X141">
            <v>1999</v>
          </cell>
        </row>
        <row r="142">
          <cell r="I142" t="str">
            <v>E402BXD</v>
          </cell>
          <cell r="J142">
            <v>0</v>
          </cell>
          <cell r="M142">
            <v>1669</v>
          </cell>
          <cell r="O142">
            <v>1669</v>
          </cell>
          <cell r="R142">
            <v>1669</v>
          </cell>
          <cell r="U142">
            <v>1669</v>
          </cell>
          <cell r="X142">
            <v>2399</v>
          </cell>
        </row>
        <row r="143">
          <cell r="I143" t="str">
            <v>E402BXD</v>
          </cell>
          <cell r="J143">
            <v>0</v>
          </cell>
          <cell r="M143">
            <v>1669</v>
          </cell>
          <cell r="O143">
            <v>1669</v>
          </cell>
          <cell r="R143">
            <v>1669</v>
          </cell>
          <cell r="U143">
            <v>1669</v>
          </cell>
          <cell r="X143">
            <v>2399</v>
          </cell>
        </row>
        <row r="144">
          <cell r="I144" t="str">
            <v>E402BXDU</v>
          </cell>
          <cell r="J144">
            <v>0</v>
          </cell>
          <cell r="M144">
            <v>1878</v>
          </cell>
          <cell r="O144">
            <v>1878</v>
          </cell>
          <cell r="R144">
            <v>1878</v>
          </cell>
          <cell r="U144">
            <v>1878</v>
          </cell>
          <cell r="X144">
            <v>2699</v>
          </cell>
        </row>
        <row r="145">
          <cell r="I145" t="str">
            <v>E411TT</v>
          </cell>
          <cell r="J145">
            <v>0</v>
          </cell>
          <cell r="M145">
            <v>1251</v>
          </cell>
          <cell r="O145">
            <v>1251</v>
          </cell>
          <cell r="R145">
            <v>1251</v>
          </cell>
          <cell r="U145">
            <v>1251</v>
          </cell>
          <cell r="X145">
            <v>1799</v>
          </cell>
        </row>
        <row r="146">
          <cell r="I146" t="str">
            <v>E411TT</v>
          </cell>
          <cell r="J146">
            <v>0</v>
          </cell>
          <cell r="M146">
            <v>1251</v>
          </cell>
          <cell r="O146">
            <v>1251</v>
          </cell>
          <cell r="R146">
            <v>1251</v>
          </cell>
          <cell r="U146">
            <v>1251</v>
          </cell>
          <cell r="X146">
            <v>1799</v>
          </cell>
        </row>
        <row r="147">
          <cell r="I147" t="str">
            <v>E415HE</v>
          </cell>
          <cell r="J147">
            <v>0</v>
          </cell>
          <cell r="M147">
            <v>973</v>
          </cell>
          <cell r="O147">
            <v>973</v>
          </cell>
          <cell r="R147">
            <v>973</v>
          </cell>
          <cell r="U147">
            <v>973</v>
          </cell>
          <cell r="X147">
            <v>1399</v>
          </cell>
        </row>
        <row r="148">
          <cell r="I148" t="str">
            <v>E415HX</v>
          </cell>
          <cell r="J148">
            <v>0</v>
          </cell>
          <cell r="M148">
            <v>1043</v>
          </cell>
          <cell r="O148">
            <v>1043</v>
          </cell>
          <cell r="R148">
            <v>1043</v>
          </cell>
          <cell r="U148">
            <v>1043</v>
          </cell>
          <cell r="X148">
            <v>1499</v>
          </cell>
        </row>
        <row r="149">
          <cell r="I149" t="str">
            <v>E450</v>
          </cell>
          <cell r="J149">
            <v>0</v>
          </cell>
          <cell r="M149">
            <v>1391</v>
          </cell>
          <cell r="O149">
            <v>1391</v>
          </cell>
          <cell r="R149">
            <v>1391</v>
          </cell>
          <cell r="U149">
            <v>1391</v>
          </cell>
          <cell r="X149">
            <v>1999</v>
          </cell>
        </row>
        <row r="150">
          <cell r="I150" t="str">
            <v>E450</v>
          </cell>
          <cell r="J150">
            <v>0</v>
          </cell>
          <cell r="M150">
            <v>1391</v>
          </cell>
          <cell r="O150">
            <v>1391</v>
          </cell>
          <cell r="R150">
            <v>1391</v>
          </cell>
          <cell r="U150">
            <v>1391</v>
          </cell>
          <cell r="X150">
            <v>1999</v>
          </cell>
        </row>
        <row r="151">
          <cell r="I151" t="str">
            <v>E450XD</v>
          </cell>
          <cell r="J151">
            <v>0</v>
          </cell>
          <cell r="M151">
            <v>1530</v>
          </cell>
          <cell r="O151">
            <v>1530</v>
          </cell>
          <cell r="R151">
            <v>1530</v>
          </cell>
          <cell r="U151">
            <v>1530</v>
          </cell>
          <cell r="X151">
            <v>2199</v>
          </cell>
        </row>
        <row r="152">
          <cell r="I152" t="str">
            <v>E450XD</v>
          </cell>
          <cell r="J152">
            <v>0</v>
          </cell>
          <cell r="M152">
            <v>1530</v>
          </cell>
          <cell r="O152">
            <v>1530</v>
          </cell>
          <cell r="R152">
            <v>1530</v>
          </cell>
          <cell r="U152">
            <v>1530</v>
          </cell>
          <cell r="X152">
            <v>2199</v>
          </cell>
        </row>
        <row r="153">
          <cell r="I153" t="str">
            <v>E442BE</v>
          </cell>
          <cell r="J153">
            <v>0</v>
          </cell>
          <cell r="M153">
            <v>1460</v>
          </cell>
          <cell r="O153">
            <v>1460</v>
          </cell>
          <cell r="R153">
            <v>1460</v>
          </cell>
          <cell r="U153">
            <v>1460</v>
          </cell>
          <cell r="X153">
            <v>2099</v>
          </cell>
        </row>
        <row r="154">
          <cell r="I154" t="str">
            <v>E442BE</v>
          </cell>
          <cell r="J154">
            <v>0</v>
          </cell>
          <cell r="M154">
            <v>1460</v>
          </cell>
          <cell r="O154">
            <v>1460</v>
          </cell>
          <cell r="R154">
            <v>1460</v>
          </cell>
          <cell r="U154">
            <v>1460</v>
          </cell>
          <cell r="X154">
            <v>2099</v>
          </cell>
        </row>
        <row r="155">
          <cell r="I155" t="str">
            <v>E442BX</v>
          </cell>
          <cell r="J155">
            <v>0</v>
          </cell>
          <cell r="M155">
            <v>1669</v>
          </cell>
          <cell r="O155">
            <v>1669</v>
          </cell>
          <cell r="R155">
            <v>1669</v>
          </cell>
          <cell r="U155">
            <v>1669</v>
          </cell>
          <cell r="X155">
            <v>2399</v>
          </cell>
        </row>
        <row r="156">
          <cell r="I156" t="str">
            <v>E442BX</v>
          </cell>
          <cell r="J156">
            <v>0</v>
          </cell>
          <cell r="M156">
            <v>1669</v>
          </cell>
          <cell r="O156">
            <v>1669</v>
          </cell>
          <cell r="R156">
            <v>1669</v>
          </cell>
          <cell r="U156">
            <v>1669</v>
          </cell>
          <cell r="X156">
            <v>2399</v>
          </cell>
        </row>
        <row r="157">
          <cell r="I157" t="str">
            <v>E442BRWD</v>
          </cell>
          <cell r="J157">
            <v>0</v>
          </cell>
          <cell r="M157">
            <v>1669</v>
          </cell>
          <cell r="O157">
            <v>1669</v>
          </cell>
          <cell r="R157">
            <v>1669</v>
          </cell>
          <cell r="U157">
            <v>1669</v>
          </cell>
          <cell r="X157">
            <v>2399</v>
          </cell>
        </row>
        <row r="158">
          <cell r="I158" t="str">
            <v>E442BRXD</v>
          </cell>
          <cell r="J158">
            <v>0</v>
          </cell>
          <cell r="M158">
            <v>1808</v>
          </cell>
          <cell r="O158">
            <v>1808</v>
          </cell>
          <cell r="R158">
            <v>1808</v>
          </cell>
          <cell r="U158">
            <v>1808</v>
          </cell>
          <cell r="X158">
            <v>2599</v>
          </cell>
        </row>
        <row r="159">
          <cell r="I159" t="str">
            <v>E442BLXD</v>
          </cell>
          <cell r="J159">
            <v>0</v>
          </cell>
          <cell r="M159">
            <v>1808</v>
          </cell>
          <cell r="O159">
            <v>1808</v>
          </cell>
          <cell r="R159">
            <v>1808</v>
          </cell>
          <cell r="U159">
            <v>1808</v>
          </cell>
          <cell r="X159">
            <v>2599</v>
          </cell>
        </row>
        <row r="160">
          <cell r="I160" t="str">
            <v>E442BXDU</v>
          </cell>
          <cell r="J160">
            <v>0</v>
          </cell>
          <cell r="M160">
            <v>2017</v>
          </cell>
          <cell r="O160">
            <v>2017</v>
          </cell>
          <cell r="R160">
            <v>2017</v>
          </cell>
          <cell r="U160">
            <v>2017</v>
          </cell>
          <cell r="X160">
            <v>2899</v>
          </cell>
        </row>
        <row r="161">
          <cell r="I161" t="str">
            <v>E522BE</v>
          </cell>
          <cell r="J161">
            <v>0</v>
          </cell>
          <cell r="M161">
            <v>1530</v>
          </cell>
          <cell r="O161">
            <v>1530</v>
          </cell>
          <cell r="R161">
            <v>1530</v>
          </cell>
          <cell r="U161">
            <v>1530</v>
          </cell>
          <cell r="X161">
            <v>2199</v>
          </cell>
        </row>
        <row r="162">
          <cell r="I162" t="str">
            <v>E522BE</v>
          </cell>
          <cell r="J162">
            <v>0</v>
          </cell>
          <cell r="M162">
            <v>1530</v>
          </cell>
          <cell r="O162">
            <v>1530</v>
          </cell>
          <cell r="R162">
            <v>1530</v>
          </cell>
          <cell r="U162">
            <v>1530</v>
          </cell>
          <cell r="X162">
            <v>2199</v>
          </cell>
        </row>
        <row r="163">
          <cell r="I163" t="str">
            <v>E522BX</v>
          </cell>
          <cell r="J163">
            <v>0</v>
          </cell>
          <cell r="M163">
            <v>1669</v>
          </cell>
          <cell r="O163">
            <v>1669</v>
          </cell>
          <cell r="R163">
            <v>1669</v>
          </cell>
          <cell r="U163">
            <v>1669</v>
          </cell>
          <cell r="X163">
            <v>2399</v>
          </cell>
        </row>
        <row r="164">
          <cell r="I164" t="str">
            <v>E522BX</v>
          </cell>
          <cell r="J164">
            <v>0</v>
          </cell>
          <cell r="M164">
            <v>1669</v>
          </cell>
          <cell r="O164">
            <v>1669</v>
          </cell>
          <cell r="R164">
            <v>1669</v>
          </cell>
          <cell r="U164">
            <v>1669</v>
          </cell>
          <cell r="X164">
            <v>2399</v>
          </cell>
        </row>
        <row r="165">
          <cell r="I165" t="str">
            <v>E522BRWD</v>
          </cell>
          <cell r="J165">
            <v>0</v>
          </cell>
          <cell r="M165">
            <v>1738</v>
          </cell>
          <cell r="O165">
            <v>1738</v>
          </cell>
          <cell r="R165">
            <v>1738</v>
          </cell>
          <cell r="U165">
            <v>1738</v>
          </cell>
          <cell r="X165">
            <v>2499</v>
          </cell>
        </row>
        <row r="166">
          <cell r="I166" t="str">
            <v>RF522ADW</v>
          </cell>
          <cell r="J166">
            <v>0</v>
          </cell>
          <cell r="M166">
            <v>1738</v>
          </cell>
          <cell r="O166">
            <v>1738</v>
          </cell>
          <cell r="R166">
            <v>1738</v>
          </cell>
          <cell r="U166">
            <v>1738</v>
          </cell>
          <cell r="X166">
            <v>2499</v>
          </cell>
        </row>
        <row r="167">
          <cell r="I167" t="str">
            <v>RF522WDRX</v>
          </cell>
          <cell r="J167">
            <v>0</v>
          </cell>
          <cell r="M167">
            <v>1878</v>
          </cell>
          <cell r="O167">
            <v>1878</v>
          </cell>
          <cell r="R167">
            <v>1878</v>
          </cell>
          <cell r="U167">
            <v>1878</v>
          </cell>
          <cell r="X167">
            <v>2699</v>
          </cell>
        </row>
        <row r="168">
          <cell r="I168" t="str">
            <v>RF522WDLX</v>
          </cell>
          <cell r="J168">
            <v>0</v>
          </cell>
          <cell r="M168">
            <v>1878</v>
          </cell>
          <cell r="O168">
            <v>1878</v>
          </cell>
          <cell r="R168">
            <v>1878</v>
          </cell>
          <cell r="U168">
            <v>1878</v>
          </cell>
          <cell r="X168">
            <v>2699</v>
          </cell>
        </row>
        <row r="169">
          <cell r="I169" t="str">
            <v>RF522WDRUX</v>
          </cell>
          <cell r="J169">
            <v>0</v>
          </cell>
          <cell r="M169">
            <v>2086</v>
          </cell>
          <cell r="O169">
            <v>2086</v>
          </cell>
          <cell r="R169">
            <v>2086</v>
          </cell>
          <cell r="U169">
            <v>2086</v>
          </cell>
          <cell r="X169">
            <v>2999</v>
          </cell>
        </row>
        <row r="170">
          <cell r="I170" t="str">
            <v>RF522WDLUX</v>
          </cell>
          <cell r="J170">
            <v>0</v>
          </cell>
          <cell r="M170">
            <v>2086</v>
          </cell>
          <cell r="O170">
            <v>2086</v>
          </cell>
          <cell r="R170">
            <v>2086</v>
          </cell>
          <cell r="U170">
            <v>2086</v>
          </cell>
          <cell r="X170">
            <v>2999</v>
          </cell>
        </row>
        <row r="171">
          <cell r="I171" t="str">
            <v>RF522ADX</v>
          </cell>
          <cell r="J171">
            <v>0</v>
          </cell>
          <cell r="M171">
            <v>2365</v>
          </cell>
          <cell r="O171">
            <v>2365</v>
          </cell>
          <cell r="R171">
            <v>2365</v>
          </cell>
          <cell r="U171">
            <v>2365</v>
          </cell>
          <cell r="X171">
            <v>3399</v>
          </cell>
        </row>
        <row r="172">
          <cell r="I172" t="str">
            <v>RF522ADUSX</v>
          </cell>
          <cell r="J172">
            <v>0</v>
          </cell>
          <cell r="M172">
            <v>2573</v>
          </cell>
          <cell r="O172">
            <v>2573</v>
          </cell>
          <cell r="R172">
            <v>2573</v>
          </cell>
          <cell r="U172">
            <v>2573</v>
          </cell>
          <cell r="X172">
            <v>3699</v>
          </cell>
        </row>
        <row r="173">
          <cell r="I173" t="str">
            <v>RF610ADW</v>
          </cell>
          <cell r="J173">
            <v>0</v>
          </cell>
          <cell r="M173">
            <v>2573</v>
          </cell>
          <cell r="O173">
            <v>2573</v>
          </cell>
          <cell r="R173">
            <v>2573</v>
          </cell>
          <cell r="U173">
            <v>2573</v>
          </cell>
          <cell r="X173">
            <v>3699</v>
          </cell>
        </row>
        <row r="174">
          <cell r="I174" t="str">
            <v>RF610ADX</v>
          </cell>
          <cell r="J174">
            <v>0</v>
          </cell>
          <cell r="M174">
            <v>2712</v>
          </cell>
          <cell r="O174">
            <v>2712</v>
          </cell>
          <cell r="R174">
            <v>2712</v>
          </cell>
          <cell r="U174">
            <v>2712</v>
          </cell>
          <cell r="X174">
            <v>3899</v>
          </cell>
        </row>
        <row r="175">
          <cell r="I175" t="str">
            <v>RF610ADUSX</v>
          </cell>
          <cell r="J175">
            <v>0</v>
          </cell>
          <cell r="M175">
            <v>2750</v>
          </cell>
          <cell r="N175">
            <v>300</v>
          </cell>
          <cell r="O175">
            <v>2450</v>
          </cell>
          <cell r="R175">
            <v>2450</v>
          </cell>
          <cell r="U175">
            <v>2450</v>
          </cell>
          <cell r="X175">
            <v>4199</v>
          </cell>
        </row>
        <row r="176">
          <cell r="I176" t="str">
            <v>RF610ADUQSX</v>
          </cell>
          <cell r="J176">
            <v>0</v>
          </cell>
          <cell r="M176">
            <v>3130</v>
          </cell>
          <cell r="O176">
            <v>3130</v>
          </cell>
          <cell r="R176">
            <v>3130</v>
          </cell>
          <cell r="U176">
            <v>3130</v>
          </cell>
          <cell r="X176">
            <v>4499</v>
          </cell>
        </row>
        <row r="177">
          <cell r="I177" t="str">
            <v>RX628DW</v>
          </cell>
          <cell r="J177">
            <v>0</v>
          </cell>
          <cell r="M177">
            <v>1739</v>
          </cell>
          <cell r="O177">
            <v>1739</v>
          </cell>
          <cell r="R177">
            <v>1739</v>
          </cell>
          <cell r="U177">
            <v>1739</v>
          </cell>
          <cell r="X177">
            <v>2499</v>
          </cell>
        </row>
        <row r="178">
          <cell r="I178" t="str">
            <v>RX628DX</v>
          </cell>
          <cell r="J178">
            <v>0</v>
          </cell>
          <cell r="M178">
            <v>1878</v>
          </cell>
          <cell r="O178">
            <v>1878</v>
          </cell>
          <cell r="R178">
            <v>1878</v>
          </cell>
          <cell r="U178">
            <v>1878</v>
          </cell>
          <cell r="X178">
            <v>2699</v>
          </cell>
        </row>
        <row r="179">
          <cell r="I179" t="str">
            <v>RX611DUX1</v>
          </cell>
          <cell r="J179">
            <v>0</v>
          </cell>
          <cell r="M179">
            <v>2225</v>
          </cell>
          <cell r="O179">
            <v>2225</v>
          </cell>
          <cell r="R179">
            <v>2225</v>
          </cell>
          <cell r="U179">
            <v>2225</v>
          </cell>
          <cell r="X179">
            <v>3199</v>
          </cell>
        </row>
        <row r="180">
          <cell r="I180" t="str">
            <v>RS90A1</v>
          </cell>
          <cell r="J180">
            <v>0</v>
          </cell>
          <cell r="M180">
            <v>5369</v>
          </cell>
          <cell r="O180">
            <v>5369</v>
          </cell>
          <cell r="R180">
            <v>5369</v>
          </cell>
          <cell r="U180">
            <v>5369</v>
          </cell>
          <cell r="X180">
            <v>0</v>
          </cell>
        </row>
        <row r="181">
          <cell r="I181" t="str">
            <v>RD90</v>
          </cell>
          <cell r="J181">
            <v>0</v>
          </cell>
          <cell r="M181">
            <v>825</v>
          </cell>
          <cell r="O181">
            <v>825</v>
          </cell>
          <cell r="R181">
            <v>825</v>
          </cell>
          <cell r="U181">
            <v>825</v>
          </cell>
          <cell r="X181">
            <v>0</v>
          </cell>
        </row>
        <row r="182">
          <cell r="I182" t="str">
            <v>RS90AU1</v>
          </cell>
          <cell r="J182">
            <v>0</v>
          </cell>
          <cell r="M182">
            <v>5782</v>
          </cell>
          <cell r="O182">
            <v>5782</v>
          </cell>
          <cell r="R182">
            <v>5782</v>
          </cell>
          <cell r="U182">
            <v>5782</v>
          </cell>
          <cell r="X182">
            <v>0</v>
          </cell>
        </row>
        <row r="183">
          <cell r="I183" t="str">
            <v>RD90U</v>
          </cell>
          <cell r="J183">
            <v>0</v>
          </cell>
          <cell r="M183">
            <v>825</v>
          </cell>
          <cell r="O183">
            <v>825</v>
          </cell>
          <cell r="R183">
            <v>825</v>
          </cell>
          <cell r="U183">
            <v>825</v>
          </cell>
          <cell r="X183">
            <v>0</v>
          </cell>
        </row>
        <row r="184">
          <cell r="I184" t="str">
            <v>RB90S64MKIW</v>
          </cell>
          <cell r="J184">
            <v>0</v>
          </cell>
          <cell r="M184">
            <v>2434</v>
          </cell>
          <cell r="O184">
            <v>2434</v>
          </cell>
          <cell r="R184">
            <v>2434</v>
          </cell>
          <cell r="U184">
            <v>2434</v>
          </cell>
          <cell r="X184">
            <v>0</v>
          </cell>
        </row>
        <row r="186">
          <cell r="I186" t="str">
            <v>HFZ85A</v>
          </cell>
          <cell r="J186">
            <v>0</v>
          </cell>
          <cell r="M186">
            <v>278</v>
          </cell>
          <cell r="O186">
            <v>278</v>
          </cell>
          <cell r="R186">
            <v>278</v>
          </cell>
          <cell r="U186">
            <v>278</v>
          </cell>
          <cell r="X186">
            <v>399</v>
          </cell>
        </row>
        <row r="187">
          <cell r="I187" t="str">
            <v>HVF160WH2</v>
          </cell>
          <cell r="J187">
            <v>0</v>
          </cell>
          <cell r="M187">
            <v>522</v>
          </cell>
          <cell r="O187">
            <v>522</v>
          </cell>
          <cell r="R187">
            <v>522</v>
          </cell>
          <cell r="U187">
            <v>522</v>
          </cell>
          <cell r="X187">
            <v>799</v>
          </cell>
        </row>
        <row r="188">
          <cell r="I188" t="str">
            <v>HFV175</v>
          </cell>
          <cell r="J188">
            <v>0</v>
          </cell>
          <cell r="M188">
            <v>556</v>
          </cell>
          <cell r="N188">
            <v>30</v>
          </cell>
          <cell r="O188">
            <v>526</v>
          </cell>
          <cell r="R188">
            <v>526</v>
          </cell>
          <cell r="U188">
            <v>526</v>
          </cell>
          <cell r="X188">
            <v>799</v>
          </cell>
        </row>
        <row r="189">
          <cell r="I189" t="str">
            <v>HFZ238</v>
          </cell>
          <cell r="J189">
            <v>0</v>
          </cell>
          <cell r="M189">
            <v>695</v>
          </cell>
          <cell r="N189">
            <v>35</v>
          </cell>
          <cell r="O189">
            <v>660</v>
          </cell>
          <cell r="R189">
            <v>660</v>
          </cell>
          <cell r="U189">
            <v>660</v>
          </cell>
          <cell r="X189">
            <v>999</v>
          </cell>
        </row>
        <row r="190">
          <cell r="I190" t="str">
            <v>HVF220WH2</v>
          </cell>
          <cell r="J190">
            <v>0</v>
          </cell>
          <cell r="M190">
            <v>765</v>
          </cell>
          <cell r="O190">
            <v>765</v>
          </cell>
          <cell r="R190">
            <v>765</v>
          </cell>
          <cell r="U190">
            <v>765</v>
          </cell>
          <cell r="X190">
            <v>1099</v>
          </cell>
        </row>
        <row r="191">
          <cell r="I191" t="str">
            <v>HVF260WH2</v>
          </cell>
          <cell r="J191">
            <v>0</v>
          </cell>
          <cell r="M191">
            <v>834</v>
          </cell>
          <cell r="O191">
            <v>834</v>
          </cell>
          <cell r="R191">
            <v>834</v>
          </cell>
          <cell r="U191">
            <v>834</v>
          </cell>
          <cell r="X191">
            <v>1199</v>
          </cell>
        </row>
        <row r="192">
          <cell r="I192" t="str">
            <v>HVF260SS2</v>
          </cell>
          <cell r="J192">
            <v>0</v>
          </cell>
          <cell r="M192">
            <v>904</v>
          </cell>
          <cell r="O192">
            <v>904</v>
          </cell>
          <cell r="R192">
            <v>904</v>
          </cell>
          <cell r="U192">
            <v>904</v>
          </cell>
          <cell r="X192">
            <v>1299</v>
          </cell>
        </row>
        <row r="193">
          <cell r="I193" t="str">
            <v>HVF300WH2</v>
          </cell>
          <cell r="J193">
            <v>0</v>
          </cell>
          <cell r="M193">
            <v>904</v>
          </cell>
          <cell r="O193">
            <v>904</v>
          </cell>
          <cell r="R193">
            <v>904</v>
          </cell>
          <cell r="U193">
            <v>904</v>
          </cell>
          <cell r="X193">
            <v>1299</v>
          </cell>
        </row>
        <row r="194">
          <cell r="I194" t="str">
            <v>E150W</v>
          </cell>
          <cell r="J194">
            <v>0</v>
          </cell>
          <cell r="M194">
            <v>799</v>
          </cell>
          <cell r="O194">
            <v>799</v>
          </cell>
          <cell r="R194">
            <v>799</v>
          </cell>
          <cell r="U194">
            <v>799</v>
          </cell>
          <cell r="X194">
            <v>1149</v>
          </cell>
        </row>
        <row r="195">
          <cell r="I195" t="str">
            <v>E150W</v>
          </cell>
          <cell r="J195">
            <v>0</v>
          </cell>
          <cell r="M195">
            <v>799</v>
          </cell>
          <cell r="O195">
            <v>799</v>
          </cell>
          <cell r="R195">
            <v>799</v>
          </cell>
          <cell r="U195">
            <v>799</v>
          </cell>
          <cell r="X195">
            <v>1149</v>
          </cell>
        </row>
        <row r="196">
          <cell r="I196" t="str">
            <v>E1210W</v>
          </cell>
          <cell r="J196">
            <v>0</v>
          </cell>
          <cell r="M196">
            <v>1043</v>
          </cell>
          <cell r="O196">
            <v>1043</v>
          </cell>
          <cell r="R196">
            <v>1043</v>
          </cell>
          <cell r="U196">
            <v>1043</v>
          </cell>
          <cell r="X196">
            <v>1499</v>
          </cell>
        </row>
        <row r="197">
          <cell r="I197" t="str">
            <v>E1210W</v>
          </cell>
          <cell r="J197">
            <v>0</v>
          </cell>
          <cell r="M197">
            <v>1043</v>
          </cell>
          <cell r="O197">
            <v>1043</v>
          </cell>
          <cell r="R197">
            <v>1043</v>
          </cell>
          <cell r="U197">
            <v>1043</v>
          </cell>
          <cell r="X197">
            <v>1499</v>
          </cell>
        </row>
        <row r="198">
          <cell r="I198" t="str">
            <v>E210X</v>
          </cell>
          <cell r="J198">
            <v>0</v>
          </cell>
          <cell r="M198">
            <v>1182</v>
          </cell>
          <cell r="O198">
            <v>1182</v>
          </cell>
          <cell r="R198">
            <v>1182</v>
          </cell>
          <cell r="U198">
            <v>1182</v>
          </cell>
          <cell r="X198">
            <v>1699</v>
          </cell>
        </row>
        <row r="199">
          <cell r="I199" t="str">
            <v>E308</v>
          </cell>
          <cell r="J199">
            <v>0</v>
          </cell>
          <cell r="M199">
            <v>1321</v>
          </cell>
          <cell r="O199">
            <v>1321</v>
          </cell>
          <cell r="R199">
            <v>1321</v>
          </cell>
          <cell r="U199">
            <v>1321</v>
          </cell>
          <cell r="X199">
            <v>1899</v>
          </cell>
        </row>
        <row r="200">
          <cell r="I200" t="str">
            <v>E308</v>
          </cell>
          <cell r="J200">
            <v>0</v>
          </cell>
          <cell r="M200">
            <v>1321</v>
          </cell>
          <cell r="O200">
            <v>1321</v>
          </cell>
          <cell r="R200">
            <v>1321</v>
          </cell>
          <cell r="U200">
            <v>1321</v>
          </cell>
          <cell r="X200">
            <v>1899</v>
          </cell>
        </row>
        <row r="201">
          <cell r="I201" t="str">
            <v>E388 WW</v>
          </cell>
          <cell r="J201">
            <v>0</v>
          </cell>
          <cell r="M201">
            <v>1599</v>
          </cell>
          <cell r="O201">
            <v>1599</v>
          </cell>
          <cell r="R201">
            <v>1599</v>
          </cell>
          <cell r="U201">
            <v>1599</v>
          </cell>
          <cell r="X201">
            <v>2299</v>
          </cell>
        </row>
        <row r="202">
          <cell r="I202" t="str">
            <v>E388 WW</v>
          </cell>
          <cell r="J202">
            <v>0</v>
          </cell>
          <cell r="M202">
            <v>1599</v>
          </cell>
          <cell r="O202">
            <v>1599</v>
          </cell>
          <cell r="R202">
            <v>1599</v>
          </cell>
          <cell r="U202">
            <v>1599</v>
          </cell>
          <cell r="X202">
            <v>2299</v>
          </cell>
        </row>
        <row r="203">
          <cell r="I203" t="str">
            <v>E388XD</v>
          </cell>
          <cell r="J203">
            <v>0</v>
          </cell>
          <cell r="M203">
            <v>1668</v>
          </cell>
          <cell r="O203">
            <v>1668</v>
          </cell>
          <cell r="R203">
            <v>1668</v>
          </cell>
          <cell r="U203">
            <v>1668</v>
          </cell>
          <cell r="X203">
            <v>2399</v>
          </cell>
        </row>
        <row r="204">
          <cell r="I204" t="str">
            <v>E388XD</v>
          </cell>
          <cell r="J204">
            <v>0</v>
          </cell>
          <cell r="M204">
            <v>1668</v>
          </cell>
          <cell r="O204">
            <v>1668</v>
          </cell>
          <cell r="R204">
            <v>1668</v>
          </cell>
          <cell r="U204">
            <v>1668</v>
          </cell>
          <cell r="X204">
            <v>2399</v>
          </cell>
        </row>
        <row r="206">
          <cell r="I206" t="str">
            <v xml:space="preserve">HCF-105WH </v>
          </cell>
          <cell r="J206">
            <v>0</v>
          </cell>
          <cell r="M206">
            <v>298</v>
          </cell>
          <cell r="O206">
            <v>298</v>
          </cell>
          <cell r="R206">
            <v>298</v>
          </cell>
          <cell r="U206">
            <v>298</v>
          </cell>
          <cell r="X206">
            <v>429</v>
          </cell>
        </row>
        <row r="207">
          <cell r="I207" t="str">
            <v>HCF-148WH</v>
          </cell>
          <cell r="J207">
            <v>0</v>
          </cell>
          <cell r="M207">
            <v>347</v>
          </cell>
          <cell r="N207">
            <v>22</v>
          </cell>
          <cell r="O207">
            <v>325</v>
          </cell>
          <cell r="R207">
            <v>325</v>
          </cell>
          <cell r="U207">
            <v>325</v>
          </cell>
          <cell r="X207">
            <v>499</v>
          </cell>
        </row>
        <row r="208">
          <cell r="I208" t="str">
            <v>HCF-208WH</v>
          </cell>
          <cell r="J208">
            <v>0</v>
          </cell>
          <cell r="M208">
            <v>417</v>
          </cell>
          <cell r="O208">
            <v>417</v>
          </cell>
          <cell r="R208">
            <v>417</v>
          </cell>
          <cell r="U208">
            <v>417</v>
          </cell>
          <cell r="X208">
            <v>599</v>
          </cell>
        </row>
        <row r="209">
          <cell r="I209" t="str">
            <v>HCF264</v>
          </cell>
          <cell r="J209">
            <v>0</v>
          </cell>
          <cell r="M209">
            <v>556</v>
          </cell>
          <cell r="O209">
            <v>556</v>
          </cell>
          <cell r="R209">
            <v>556</v>
          </cell>
          <cell r="U209">
            <v>556</v>
          </cell>
          <cell r="X209">
            <v>799</v>
          </cell>
        </row>
        <row r="210">
          <cell r="I210" t="str">
            <v>RCH319</v>
          </cell>
          <cell r="J210">
            <v>0</v>
          </cell>
          <cell r="M210">
            <v>695</v>
          </cell>
          <cell r="O210">
            <v>695</v>
          </cell>
          <cell r="R210">
            <v>695</v>
          </cell>
          <cell r="U210">
            <v>695</v>
          </cell>
          <cell r="X210">
            <v>999</v>
          </cell>
        </row>
        <row r="211">
          <cell r="I211" t="str">
            <v>HCF384</v>
          </cell>
          <cell r="J211">
            <v>0</v>
          </cell>
          <cell r="M211">
            <v>799</v>
          </cell>
          <cell r="O211">
            <v>799</v>
          </cell>
          <cell r="R211">
            <v>799</v>
          </cell>
          <cell r="U211">
            <v>799</v>
          </cell>
          <cell r="X211">
            <v>1149</v>
          </cell>
        </row>
        <row r="212">
          <cell r="I212" t="str">
            <v>HCF524</v>
          </cell>
          <cell r="J212">
            <v>0</v>
          </cell>
          <cell r="M212">
            <v>973</v>
          </cell>
          <cell r="N212">
            <v>16</v>
          </cell>
          <cell r="O212">
            <v>957</v>
          </cell>
          <cell r="R212">
            <v>957</v>
          </cell>
          <cell r="U212">
            <v>957</v>
          </cell>
          <cell r="X212">
            <v>1399</v>
          </cell>
        </row>
        <row r="213">
          <cell r="I213" t="str">
            <v>H160S</v>
          </cell>
          <cell r="J213">
            <v>0</v>
          </cell>
          <cell r="M213">
            <v>625</v>
          </cell>
          <cell r="O213">
            <v>625</v>
          </cell>
          <cell r="R213">
            <v>625</v>
          </cell>
          <cell r="U213">
            <v>625</v>
          </cell>
          <cell r="X213">
            <v>899</v>
          </cell>
        </row>
        <row r="214">
          <cell r="I214" t="str">
            <v>H215X</v>
          </cell>
          <cell r="J214">
            <v>0</v>
          </cell>
          <cell r="M214">
            <v>765</v>
          </cell>
          <cell r="O214">
            <v>765</v>
          </cell>
          <cell r="R214">
            <v>765</v>
          </cell>
          <cell r="U214">
            <v>765</v>
          </cell>
          <cell r="X214">
            <v>1099</v>
          </cell>
        </row>
        <row r="215">
          <cell r="I215" t="str">
            <v>H220X</v>
          </cell>
          <cell r="J215">
            <v>0</v>
          </cell>
          <cell r="M215">
            <v>765</v>
          </cell>
          <cell r="O215">
            <v>765</v>
          </cell>
          <cell r="R215">
            <v>765</v>
          </cell>
          <cell r="U215">
            <v>765</v>
          </cell>
          <cell r="X215">
            <v>1099</v>
          </cell>
        </row>
        <row r="216">
          <cell r="I216" t="str">
            <v>H275X</v>
          </cell>
          <cell r="J216">
            <v>0</v>
          </cell>
          <cell r="M216">
            <v>904</v>
          </cell>
          <cell r="O216">
            <v>904</v>
          </cell>
          <cell r="R216">
            <v>904</v>
          </cell>
          <cell r="U216">
            <v>904</v>
          </cell>
          <cell r="X216">
            <v>1299</v>
          </cell>
        </row>
        <row r="217">
          <cell r="I217" t="str">
            <v>H280X</v>
          </cell>
          <cell r="J217">
            <v>0</v>
          </cell>
          <cell r="M217">
            <v>904</v>
          </cell>
          <cell r="O217">
            <v>904</v>
          </cell>
          <cell r="R217">
            <v>904</v>
          </cell>
          <cell r="U217">
            <v>904</v>
          </cell>
          <cell r="X217">
            <v>1299</v>
          </cell>
        </row>
        <row r="218">
          <cell r="I218" t="str">
            <v>H320X</v>
          </cell>
          <cell r="J218">
            <v>0</v>
          </cell>
          <cell r="M218">
            <v>904</v>
          </cell>
          <cell r="O218">
            <v>904</v>
          </cell>
          <cell r="R218">
            <v>904</v>
          </cell>
          <cell r="U218">
            <v>904</v>
          </cell>
          <cell r="X218">
            <v>1299</v>
          </cell>
        </row>
        <row r="219">
          <cell r="I219" t="str">
            <v>H360X</v>
          </cell>
          <cell r="J219">
            <v>0</v>
          </cell>
          <cell r="M219">
            <v>973</v>
          </cell>
          <cell r="O219">
            <v>973</v>
          </cell>
          <cell r="R219">
            <v>973</v>
          </cell>
          <cell r="U219">
            <v>973</v>
          </cell>
          <cell r="X219">
            <v>1399</v>
          </cell>
        </row>
        <row r="220">
          <cell r="I220" t="str">
            <v>H510X</v>
          </cell>
          <cell r="J220">
            <v>0</v>
          </cell>
          <cell r="M220">
            <v>1182</v>
          </cell>
          <cell r="O220">
            <v>1182</v>
          </cell>
          <cell r="R220">
            <v>1182</v>
          </cell>
          <cell r="U220">
            <v>1182</v>
          </cell>
          <cell r="X220">
            <v>1699</v>
          </cell>
        </row>
        <row r="221">
          <cell r="I221" t="str">
            <v>H701X</v>
          </cell>
          <cell r="J221">
            <v>0</v>
          </cell>
          <cell r="M221">
            <v>1391</v>
          </cell>
          <cell r="O221">
            <v>1391</v>
          </cell>
          <cell r="R221">
            <v>1391</v>
          </cell>
          <cell r="U221">
            <v>1391</v>
          </cell>
          <cell r="X221">
            <v>1999</v>
          </cell>
        </row>
        <row r="223">
          <cell r="I223" t="str">
            <v>HDW100WCT</v>
          </cell>
          <cell r="J223">
            <v>0</v>
          </cell>
          <cell r="M223">
            <v>382</v>
          </cell>
          <cell r="O223">
            <v>382</v>
          </cell>
          <cell r="R223">
            <v>382</v>
          </cell>
          <cell r="U223">
            <v>382</v>
          </cell>
          <cell r="X223">
            <v>549</v>
          </cell>
        </row>
        <row r="224">
          <cell r="I224" t="str">
            <v>HDW100SCT</v>
          </cell>
          <cell r="J224">
            <v>0</v>
          </cell>
          <cell r="M224">
            <v>451</v>
          </cell>
          <cell r="O224">
            <v>451</v>
          </cell>
          <cell r="R224">
            <v>451</v>
          </cell>
          <cell r="U224">
            <v>451</v>
          </cell>
          <cell r="X224">
            <v>649</v>
          </cell>
        </row>
        <row r="225">
          <cell r="I225" t="str">
            <v>HDW9TFE3WH</v>
          </cell>
          <cell r="J225">
            <v>0</v>
          </cell>
          <cell r="M225">
            <v>451</v>
          </cell>
          <cell r="O225">
            <v>451</v>
          </cell>
          <cell r="R225">
            <v>451</v>
          </cell>
          <cell r="U225">
            <v>451</v>
          </cell>
          <cell r="X225">
            <v>649</v>
          </cell>
        </row>
        <row r="226">
          <cell r="I226" t="str">
            <v>HDW9TFE3SS</v>
          </cell>
          <cell r="J226">
            <v>0</v>
          </cell>
          <cell r="M226">
            <v>521</v>
          </cell>
          <cell r="O226">
            <v>521</v>
          </cell>
          <cell r="R226">
            <v>521</v>
          </cell>
          <cell r="U226">
            <v>521</v>
          </cell>
          <cell r="X226">
            <v>749</v>
          </cell>
        </row>
        <row r="227">
          <cell r="I227" t="str">
            <v>HDW12-SFE1WH</v>
          </cell>
          <cell r="J227">
            <v>0</v>
          </cell>
          <cell r="M227">
            <v>451</v>
          </cell>
          <cell r="O227">
            <v>451</v>
          </cell>
          <cell r="R227">
            <v>451</v>
          </cell>
          <cell r="U227">
            <v>451</v>
          </cell>
          <cell r="X227">
            <v>649</v>
          </cell>
        </row>
        <row r="228">
          <cell r="I228" t="str">
            <v>HDW12-SFE1SS</v>
          </cell>
          <cell r="J228">
            <v>0</v>
          </cell>
          <cell r="M228">
            <v>521</v>
          </cell>
          <cell r="O228">
            <v>521</v>
          </cell>
          <cell r="R228">
            <v>521</v>
          </cell>
          <cell r="U228">
            <v>521</v>
          </cell>
          <cell r="X228">
            <v>749</v>
          </cell>
        </row>
        <row r="229">
          <cell r="I229" t="str">
            <v>HDW12-SFE3WH</v>
          </cell>
          <cell r="J229">
            <v>0</v>
          </cell>
          <cell r="M229">
            <v>556</v>
          </cell>
          <cell r="O229">
            <v>556</v>
          </cell>
          <cell r="R229">
            <v>556</v>
          </cell>
          <cell r="U229">
            <v>556</v>
          </cell>
          <cell r="X229">
            <v>799</v>
          </cell>
        </row>
        <row r="230">
          <cell r="I230" t="str">
            <v>HDW12-SFE3SS</v>
          </cell>
          <cell r="J230">
            <v>0</v>
          </cell>
          <cell r="M230">
            <v>625</v>
          </cell>
          <cell r="O230">
            <v>625</v>
          </cell>
          <cell r="R230">
            <v>625</v>
          </cell>
          <cell r="U230">
            <v>625</v>
          </cell>
          <cell r="X230">
            <v>899</v>
          </cell>
        </row>
        <row r="231">
          <cell r="I231" t="str">
            <v>DW12TFE4WH</v>
          </cell>
          <cell r="M231">
            <v>506</v>
          </cell>
          <cell r="N231">
            <v>25</v>
          </cell>
          <cell r="O231">
            <v>481</v>
          </cell>
          <cell r="R231">
            <v>481</v>
          </cell>
          <cell r="U231">
            <v>481</v>
          </cell>
          <cell r="X231">
            <v>699</v>
          </cell>
        </row>
        <row r="232">
          <cell r="I232" t="str">
            <v>HDW12-TFE3WH</v>
          </cell>
          <cell r="J232">
            <v>0</v>
          </cell>
          <cell r="M232">
            <v>556</v>
          </cell>
          <cell r="O232">
            <v>556</v>
          </cell>
          <cell r="R232">
            <v>556</v>
          </cell>
          <cell r="U232">
            <v>556</v>
          </cell>
          <cell r="X232">
            <v>799</v>
          </cell>
        </row>
        <row r="233">
          <cell r="I233" t="str">
            <v>DW12TFE4SS</v>
          </cell>
          <cell r="M233">
            <v>559</v>
          </cell>
          <cell r="N233">
            <v>25</v>
          </cell>
          <cell r="O233">
            <v>534</v>
          </cell>
          <cell r="R233">
            <v>534</v>
          </cell>
          <cell r="U233">
            <v>534</v>
          </cell>
          <cell r="X233">
            <v>799</v>
          </cell>
        </row>
        <row r="234">
          <cell r="I234" t="str">
            <v>HDW12-TFE3SS</v>
          </cell>
          <cell r="J234">
            <v>0</v>
          </cell>
          <cell r="M234">
            <v>625</v>
          </cell>
          <cell r="O234">
            <v>625</v>
          </cell>
          <cell r="R234">
            <v>625</v>
          </cell>
          <cell r="U234">
            <v>625</v>
          </cell>
          <cell r="X234">
            <v>899</v>
          </cell>
        </row>
        <row r="235">
          <cell r="I235" t="str">
            <v>DW60CRW</v>
          </cell>
          <cell r="J235">
            <v>0</v>
          </cell>
          <cell r="M235">
            <v>450</v>
          </cell>
          <cell r="N235">
            <v>51</v>
          </cell>
          <cell r="O235">
            <v>399</v>
          </cell>
          <cell r="R235">
            <v>399</v>
          </cell>
          <cell r="U235">
            <v>399</v>
          </cell>
          <cell r="X235">
            <v>599</v>
          </cell>
        </row>
        <row r="236">
          <cell r="I236" t="str">
            <v>DW60CRX</v>
          </cell>
          <cell r="J236">
            <v>0</v>
          </cell>
          <cell r="M236">
            <v>460</v>
          </cell>
          <cell r="N236">
            <v>39</v>
          </cell>
          <cell r="O236">
            <v>421</v>
          </cell>
          <cell r="R236">
            <v>421</v>
          </cell>
          <cell r="U236">
            <v>421</v>
          </cell>
          <cell r="X236">
            <v>699</v>
          </cell>
        </row>
        <row r="237">
          <cell r="I237" t="str">
            <v>DW60CHW</v>
          </cell>
          <cell r="J237">
            <v>0</v>
          </cell>
          <cell r="M237">
            <v>578</v>
          </cell>
          <cell r="O237">
            <v>578</v>
          </cell>
          <cell r="R237">
            <v>578</v>
          </cell>
          <cell r="U237">
            <v>578</v>
          </cell>
          <cell r="X237">
            <v>999</v>
          </cell>
        </row>
        <row r="238">
          <cell r="I238" t="str">
            <v>DW60CHX</v>
          </cell>
          <cell r="J238">
            <v>0</v>
          </cell>
          <cell r="M238">
            <v>600</v>
          </cell>
          <cell r="O238">
            <v>600</v>
          </cell>
          <cell r="R238">
            <v>600</v>
          </cell>
          <cell r="U238">
            <v>600</v>
          </cell>
          <cell r="X238">
            <v>1199</v>
          </cell>
        </row>
        <row r="239">
          <cell r="I239" t="str">
            <v>DW60CHPW</v>
          </cell>
          <cell r="J239">
            <v>0</v>
          </cell>
          <cell r="M239">
            <v>642</v>
          </cell>
          <cell r="O239">
            <v>642</v>
          </cell>
          <cell r="R239">
            <v>642</v>
          </cell>
          <cell r="U239">
            <v>642</v>
          </cell>
          <cell r="X239">
            <v>1099</v>
          </cell>
        </row>
        <row r="240">
          <cell r="I240" t="str">
            <v>DW60CHPX</v>
          </cell>
          <cell r="J240">
            <v>0</v>
          </cell>
          <cell r="M240">
            <v>710</v>
          </cell>
          <cell r="O240">
            <v>710</v>
          </cell>
          <cell r="R240">
            <v>710</v>
          </cell>
          <cell r="U240">
            <v>710</v>
          </cell>
          <cell r="X240">
            <v>1299</v>
          </cell>
        </row>
        <row r="241">
          <cell r="I241" t="str">
            <v>DW60CKW</v>
          </cell>
          <cell r="J241">
            <v>0</v>
          </cell>
          <cell r="M241">
            <v>720</v>
          </cell>
          <cell r="N241">
            <v>30</v>
          </cell>
          <cell r="O241">
            <v>690</v>
          </cell>
          <cell r="R241">
            <v>690</v>
          </cell>
          <cell r="U241">
            <v>690</v>
          </cell>
          <cell r="X241">
            <v>1399</v>
          </cell>
        </row>
        <row r="242">
          <cell r="I242" t="str">
            <v>DW60CKX</v>
          </cell>
          <cell r="J242">
            <v>0</v>
          </cell>
          <cell r="M242">
            <v>780</v>
          </cell>
          <cell r="N242">
            <v>30</v>
          </cell>
          <cell r="O242">
            <v>750</v>
          </cell>
          <cell r="R242">
            <v>750</v>
          </cell>
          <cell r="U242">
            <v>750</v>
          </cell>
          <cell r="X242">
            <v>1599</v>
          </cell>
        </row>
        <row r="244">
          <cell r="I244" t="str">
            <v>DD60SCTW</v>
          </cell>
          <cell r="J244">
            <v>0</v>
          </cell>
          <cell r="M244">
            <v>710</v>
          </cell>
          <cell r="N244">
            <v>50</v>
          </cell>
          <cell r="O244">
            <v>660</v>
          </cell>
          <cell r="R244">
            <v>660</v>
          </cell>
          <cell r="U244">
            <v>660</v>
          </cell>
          <cell r="X244">
            <v>1199</v>
          </cell>
        </row>
        <row r="245">
          <cell r="I245" t="str">
            <v>DD60SCTX</v>
          </cell>
          <cell r="J245">
            <v>0</v>
          </cell>
          <cell r="M245">
            <v>710</v>
          </cell>
          <cell r="N245">
            <v>50</v>
          </cell>
          <cell r="O245">
            <v>660</v>
          </cell>
          <cell r="R245">
            <v>660</v>
          </cell>
          <cell r="U245">
            <v>660</v>
          </cell>
          <cell r="X245">
            <v>1299</v>
          </cell>
        </row>
        <row r="246">
          <cell r="I246" t="str">
            <v>DD60SCX</v>
          </cell>
          <cell r="J246">
            <v>0</v>
          </cell>
          <cell r="M246">
            <v>710</v>
          </cell>
          <cell r="N246">
            <v>50</v>
          </cell>
          <cell r="O246">
            <v>660</v>
          </cell>
          <cell r="R246">
            <v>660</v>
          </cell>
          <cell r="U246">
            <v>660</v>
          </cell>
          <cell r="X246">
            <v>1199</v>
          </cell>
        </row>
        <row r="247">
          <cell r="I247" t="str">
            <v>DD60STI</v>
          </cell>
          <cell r="J247">
            <v>0</v>
          </cell>
          <cell r="M247">
            <v>809</v>
          </cell>
          <cell r="O247">
            <v>809</v>
          </cell>
          <cell r="R247">
            <v>809</v>
          </cell>
          <cell r="U247">
            <v>809</v>
          </cell>
          <cell r="X247">
            <v>1399</v>
          </cell>
        </row>
        <row r="248">
          <cell r="I248" t="str">
            <v>DD60SI</v>
          </cell>
          <cell r="J248">
            <v>0</v>
          </cell>
          <cell r="M248">
            <v>820</v>
          </cell>
          <cell r="O248">
            <v>820</v>
          </cell>
          <cell r="R248">
            <v>820</v>
          </cell>
          <cell r="U248">
            <v>820</v>
          </cell>
          <cell r="X248">
            <v>1299</v>
          </cell>
        </row>
        <row r="249">
          <cell r="I249" t="str">
            <v>DD60SDFTX</v>
          </cell>
          <cell r="J249">
            <v>0</v>
          </cell>
          <cell r="M249">
            <v>910</v>
          </cell>
          <cell r="N249">
            <v>108</v>
          </cell>
          <cell r="O249">
            <v>802</v>
          </cell>
          <cell r="R249">
            <v>802</v>
          </cell>
          <cell r="U249">
            <v>802</v>
          </cell>
          <cell r="X249">
            <v>1499</v>
          </cell>
        </row>
        <row r="250">
          <cell r="I250" t="str">
            <v>DD90STI</v>
          </cell>
          <cell r="J250">
            <v>0</v>
          </cell>
          <cell r="M250">
            <v>1079</v>
          </cell>
          <cell r="O250">
            <v>1079</v>
          </cell>
          <cell r="R250">
            <v>1079</v>
          </cell>
          <cell r="U250">
            <v>1079</v>
          </cell>
          <cell r="X250">
            <v>2099</v>
          </cell>
        </row>
        <row r="251">
          <cell r="I251" t="str">
            <v>DD90SDFTX</v>
          </cell>
          <cell r="J251">
            <v>0</v>
          </cell>
          <cell r="M251">
            <v>1213</v>
          </cell>
          <cell r="O251">
            <v>1213</v>
          </cell>
          <cell r="R251">
            <v>1213</v>
          </cell>
          <cell r="U251">
            <v>1213</v>
          </cell>
          <cell r="X251">
            <v>2299</v>
          </cell>
        </row>
        <row r="252">
          <cell r="I252" t="str">
            <v>DD60DCW</v>
          </cell>
          <cell r="J252">
            <v>0</v>
          </cell>
          <cell r="M252">
            <v>1150</v>
          </cell>
          <cell r="N252">
            <v>130</v>
          </cell>
          <cell r="O252">
            <v>1020</v>
          </cell>
          <cell r="R252">
            <v>1020</v>
          </cell>
          <cell r="U252">
            <v>1020</v>
          </cell>
          <cell r="X252">
            <v>1799</v>
          </cell>
        </row>
        <row r="253">
          <cell r="I253" t="str">
            <v>DD60DAW</v>
          </cell>
          <cell r="J253">
            <v>0</v>
          </cell>
          <cell r="M253">
            <v>900</v>
          </cell>
          <cell r="O253">
            <v>900</v>
          </cell>
          <cell r="R253">
            <v>900</v>
          </cell>
          <cell r="U253">
            <v>900</v>
          </cell>
          <cell r="X253">
            <v>1699</v>
          </cell>
        </row>
        <row r="254">
          <cell r="I254" t="str">
            <v>DD60DI</v>
          </cell>
          <cell r="J254">
            <v>0</v>
          </cell>
          <cell r="M254">
            <v>1281</v>
          </cell>
          <cell r="O254">
            <v>1281</v>
          </cell>
          <cell r="R254">
            <v>1281</v>
          </cell>
          <cell r="U254">
            <v>1281</v>
          </cell>
          <cell r="X254">
            <v>2099</v>
          </cell>
        </row>
        <row r="255">
          <cell r="I255" t="str">
            <v>DD60DCX</v>
          </cell>
          <cell r="J255">
            <v>0</v>
          </cell>
          <cell r="M255">
            <v>1150</v>
          </cell>
          <cell r="N255">
            <v>130</v>
          </cell>
          <cell r="O255">
            <v>1020</v>
          </cell>
          <cell r="R255">
            <v>1020</v>
          </cell>
          <cell r="U255">
            <v>1020</v>
          </cell>
          <cell r="X255">
            <v>1999</v>
          </cell>
        </row>
        <row r="256">
          <cell r="I256" t="str">
            <v>DD60DAX</v>
          </cell>
          <cell r="J256">
            <v>0</v>
          </cell>
          <cell r="M256">
            <v>900</v>
          </cell>
          <cell r="O256">
            <v>900</v>
          </cell>
          <cell r="R256">
            <v>900</v>
          </cell>
          <cell r="U256">
            <v>900</v>
          </cell>
          <cell r="X256">
            <v>1899</v>
          </cell>
        </row>
        <row r="257">
          <cell r="I257" t="str">
            <v>DD60DDFX</v>
          </cell>
          <cell r="J257">
            <v>0</v>
          </cell>
          <cell r="M257">
            <v>1382</v>
          </cell>
          <cell r="N257">
            <v>82</v>
          </cell>
          <cell r="O257">
            <v>1300</v>
          </cell>
          <cell r="R257">
            <v>1300</v>
          </cell>
          <cell r="U257">
            <v>1300</v>
          </cell>
          <cell r="X257">
            <v>2299</v>
          </cell>
        </row>
        <row r="259">
          <cell r="I259" t="str">
            <v>OR61S2CEWW</v>
          </cell>
          <cell r="J259">
            <v>0</v>
          </cell>
          <cell r="M259">
            <v>771</v>
          </cell>
          <cell r="O259">
            <v>771</v>
          </cell>
          <cell r="R259">
            <v>771</v>
          </cell>
          <cell r="U259">
            <v>771</v>
          </cell>
          <cell r="X259">
            <v>1199</v>
          </cell>
        </row>
        <row r="260">
          <cell r="I260" t="str">
            <v>OR61S4CEWW</v>
          </cell>
          <cell r="J260">
            <v>0</v>
          </cell>
          <cell r="M260">
            <v>964</v>
          </cell>
          <cell r="O260">
            <v>964</v>
          </cell>
          <cell r="R260">
            <v>964</v>
          </cell>
          <cell r="U260">
            <v>964</v>
          </cell>
          <cell r="X260">
            <v>1499</v>
          </cell>
        </row>
        <row r="261">
          <cell r="I261" t="str">
            <v>OR61S8CEWSW</v>
          </cell>
          <cell r="J261">
            <v>0</v>
          </cell>
          <cell r="M261">
            <v>1286</v>
          </cell>
          <cell r="O261">
            <v>1286</v>
          </cell>
          <cell r="R261">
            <v>1286</v>
          </cell>
          <cell r="U261">
            <v>1286</v>
          </cell>
          <cell r="X261">
            <v>1999</v>
          </cell>
        </row>
        <row r="263">
          <cell r="I263" t="str">
            <v>OR60SCGX</v>
          </cell>
          <cell r="J263">
            <v>0</v>
          </cell>
          <cell r="M263">
            <v>1157</v>
          </cell>
          <cell r="N263">
            <v>80</v>
          </cell>
          <cell r="O263">
            <v>1077</v>
          </cell>
          <cell r="R263">
            <v>1077</v>
          </cell>
          <cell r="U263">
            <v>1077</v>
          </cell>
          <cell r="X263">
            <v>1999</v>
          </cell>
        </row>
        <row r="264">
          <cell r="I264" t="str">
            <v>OR60SDBGX</v>
          </cell>
          <cell r="J264">
            <v>0</v>
          </cell>
          <cell r="M264">
            <v>1608</v>
          </cell>
          <cell r="N264">
            <v>112</v>
          </cell>
          <cell r="O264">
            <v>1496</v>
          </cell>
          <cell r="R264">
            <v>1496</v>
          </cell>
          <cell r="U264">
            <v>1496</v>
          </cell>
          <cell r="X264">
            <v>2699</v>
          </cell>
        </row>
        <row r="265">
          <cell r="I265" t="str">
            <v>OR60SDBSX</v>
          </cell>
          <cell r="J265">
            <v>0</v>
          </cell>
          <cell r="M265">
            <v>1801</v>
          </cell>
          <cell r="N265">
            <v>126</v>
          </cell>
          <cell r="O265">
            <v>1675</v>
          </cell>
          <cell r="R265">
            <v>1675</v>
          </cell>
          <cell r="U265">
            <v>1675</v>
          </cell>
          <cell r="X265">
            <v>2999</v>
          </cell>
        </row>
        <row r="266">
          <cell r="I266" t="str">
            <v>OR90SCBGFX</v>
          </cell>
          <cell r="J266">
            <v>0</v>
          </cell>
          <cell r="M266">
            <v>1479</v>
          </cell>
          <cell r="N266">
            <v>263</v>
          </cell>
          <cell r="O266">
            <v>1216</v>
          </cell>
          <cell r="R266">
            <v>1216</v>
          </cell>
          <cell r="U266">
            <v>1216</v>
          </cell>
          <cell r="X266">
            <v>2299</v>
          </cell>
        </row>
        <row r="267">
          <cell r="I267" t="str">
            <v>OR90SDBGFX</v>
          </cell>
          <cell r="J267">
            <v>0</v>
          </cell>
          <cell r="M267">
            <v>2300</v>
          </cell>
          <cell r="N267">
            <v>230</v>
          </cell>
          <cell r="O267">
            <v>2070</v>
          </cell>
          <cell r="R267">
            <v>2070</v>
          </cell>
          <cell r="U267">
            <v>2070</v>
          </cell>
          <cell r="X267">
            <v>3499</v>
          </cell>
        </row>
        <row r="268">
          <cell r="I268" t="str">
            <v>OR90SDBGFX3</v>
          </cell>
          <cell r="J268">
            <v>0</v>
          </cell>
          <cell r="M268">
            <v>3130</v>
          </cell>
          <cell r="O268">
            <v>3130</v>
          </cell>
          <cell r="R268">
            <v>3130</v>
          </cell>
          <cell r="U268">
            <v>3130</v>
          </cell>
          <cell r="X268">
            <v>4499</v>
          </cell>
        </row>
        <row r="269">
          <cell r="I269" t="str">
            <v>OR90SDBGFPX</v>
          </cell>
          <cell r="J269">
            <v>0</v>
          </cell>
          <cell r="M269">
            <v>3478</v>
          </cell>
          <cell r="N269">
            <v>878</v>
          </cell>
          <cell r="O269">
            <v>2600</v>
          </cell>
          <cell r="R269">
            <v>2600</v>
          </cell>
          <cell r="U269">
            <v>2600</v>
          </cell>
          <cell r="X269">
            <v>4999</v>
          </cell>
        </row>
        <row r="270">
          <cell r="I270" t="str">
            <v>OR90SDBSIX</v>
          </cell>
          <cell r="J270">
            <v>0</v>
          </cell>
          <cell r="M270">
            <v>3129</v>
          </cell>
          <cell r="N270">
            <v>529</v>
          </cell>
          <cell r="O270">
            <v>2600</v>
          </cell>
          <cell r="R270">
            <v>2600</v>
          </cell>
          <cell r="U270">
            <v>2600</v>
          </cell>
          <cell r="X270">
            <v>4999</v>
          </cell>
        </row>
        <row r="271">
          <cell r="I271" t="str">
            <v>OR90SDBSIX2</v>
          </cell>
          <cell r="J271">
            <v>0</v>
          </cell>
          <cell r="M271">
            <v>4174</v>
          </cell>
          <cell r="N271">
            <v>1024</v>
          </cell>
          <cell r="O271">
            <v>3150</v>
          </cell>
          <cell r="R271">
            <v>3150</v>
          </cell>
          <cell r="U271">
            <v>3150</v>
          </cell>
          <cell r="X271">
            <v>5999</v>
          </cell>
        </row>
        <row r="272">
          <cell r="I272" t="str">
            <v>OR90SDBSIPX</v>
          </cell>
          <cell r="J272">
            <v>0</v>
          </cell>
          <cell r="M272">
            <v>4521</v>
          </cell>
          <cell r="N272">
            <v>1031</v>
          </cell>
          <cell r="O272">
            <v>3490</v>
          </cell>
          <cell r="R272">
            <v>3490</v>
          </cell>
          <cell r="U272">
            <v>3490</v>
          </cell>
          <cell r="X272">
            <v>6499</v>
          </cell>
        </row>
        <row r="273">
          <cell r="I273" t="str">
            <v>OR120DDWGFX</v>
          </cell>
          <cell r="J273">
            <v>0</v>
          </cell>
          <cell r="M273">
            <v>4503</v>
          </cell>
          <cell r="N273">
            <v>315</v>
          </cell>
          <cell r="O273">
            <v>4188</v>
          </cell>
          <cell r="R273">
            <v>4188</v>
          </cell>
          <cell r="U273">
            <v>4188</v>
          </cell>
          <cell r="X273">
            <v>7999</v>
          </cell>
        </row>
        <row r="275">
          <cell r="I275" t="str">
            <v>HWO60S4MMW</v>
          </cell>
          <cell r="J275">
            <v>0</v>
          </cell>
          <cell r="M275">
            <v>470</v>
          </cell>
          <cell r="N275">
            <v>60</v>
          </cell>
          <cell r="O275">
            <v>410</v>
          </cell>
          <cell r="R275">
            <v>410</v>
          </cell>
          <cell r="U275">
            <v>410</v>
          </cell>
          <cell r="X275">
            <v>799</v>
          </cell>
        </row>
        <row r="276">
          <cell r="I276" t="str">
            <v>HWO60S4MMX</v>
          </cell>
          <cell r="J276">
            <v>0</v>
          </cell>
          <cell r="M276">
            <v>470</v>
          </cell>
          <cell r="N276">
            <v>60</v>
          </cell>
          <cell r="O276">
            <v>410</v>
          </cell>
          <cell r="R276">
            <v>410</v>
          </cell>
          <cell r="U276">
            <v>410</v>
          </cell>
          <cell r="X276">
            <v>849</v>
          </cell>
        </row>
        <row r="277">
          <cell r="I277" t="str">
            <v>HWO60S4MEW</v>
          </cell>
          <cell r="J277">
            <v>0</v>
          </cell>
          <cell r="M277">
            <v>510</v>
          </cell>
          <cell r="N277">
            <v>50</v>
          </cell>
          <cell r="O277">
            <v>460</v>
          </cell>
          <cell r="R277">
            <v>460</v>
          </cell>
          <cell r="U277">
            <v>460</v>
          </cell>
          <cell r="X277">
            <v>849</v>
          </cell>
        </row>
        <row r="278">
          <cell r="I278" t="str">
            <v>HWO60S4MEX</v>
          </cell>
          <cell r="J278">
            <v>0</v>
          </cell>
          <cell r="M278">
            <v>510</v>
          </cell>
          <cell r="N278">
            <v>50</v>
          </cell>
          <cell r="O278">
            <v>460</v>
          </cell>
          <cell r="R278">
            <v>460</v>
          </cell>
          <cell r="U278">
            <v>460</v>
          </cell>
          <cell r="X278">
            <v>899</v>
          </cell>
        </row>
        <row r="279">
          <cell r="I279" t="str">
            <v>OB60SC5CEW</v>
          </cell>
          <cell r="J279">
            <v>0</v>
          </cell>
          <cell r="M279">
            <v>600</v>
          </cell>
          <cell r="N279">
            <v>60</v>
          </cell>
          <cell r="O279">
            <v>540</v>
          </cell>
          <cell r="R279">
            <v>540</v>
          </cell>
          <cell r="U279">
            <v>540</v>
          </cell>
          <cell r="X279">
            <v>1399</v>
          </cell>
        </row>
        <row r="280">
          <cell r="I280" t="str">
            <v>OB60SC5CEX</v>
          </cell>
          <cell r="J280">
            <v>0</v>
          </cell>
          <cell r="M280">
            <v>600</v>
          </cell>
          <cell r="N280">
            <v>60</v>
          </cell>
          <cell r="O280">
            <v>540</v>
          </cell>
          <cell r="R280">
            <v>540</v>
          </cell>
          <cell r="U280">
            <v>540</v>
          </cell>
          <cell r="X280">
            <v>1499</v>
          </cell>
        </row>
        <row r="281">
          <cell r="I281" t="str">
            <v>OB60S4CRX</v>
          </cell>
          <cell r="J281">
            <v>0</v>
          </cell>
          <cell r="M281">
            <v>556</v>
          </cell>
          <cell r="N281">
            <v>86</v>
          </cell>
          <cell r="O281">
            <v>470</v>
          </cell>
          <cell r="R281">
            <v>470</v>
          </cell>
          <cell r="U281">
            <v>470</v>
          </cell>
          <cell r="X281">
            <v>899</v>
          </cell>
        </row>
        <row r="282">
          <cell r="I282" t="str">
            <v>OB60SC5CRX</v>
          </cell>
          <cell r="J282">
            <v>0</v>
          </cell>
          <cell r="M282">
            <v>590</v>
          </cell>
          <cell r="N282">
            <v>70</v>
          </cell>
          <cell r="O282">
            <v>520</v>
          </cell>
          <cell r="R282">
            <v>520</v>
          </cell>
          <cell r="U282">
            <v>520</v>
          </cell>
          <cell r="X282">
            <v>1099</v>
          </cell>
        </row>
        <row r="283">
          <cell r="I283" t="str">
            <v>OB60S4CRW</v>
          </cell>
          <cell r="J283">
            <v>0</v>
          </cell>
          <cell r="M283">
            <v>521</v>
          </cell>
          <cell r="N283">
            <v>51</v>
          </cell>
          <cell r="O283">
            <v>470</v>
          </cell>
          <cell r="R283">
            <v>470</v>
          </cell>
          <cell r="U283">
            <v>470</v>
          </cell>
          <cell r="X283">
            <v>799</v>
          </cell>
        </row>
        <row r="284">
          <cell r="I284" t="str">
            <v>OB60SC5CRW</v>
          </cell>
          <cell r="J284">
            <v>0</v>
          </cell>
          <cell r="M284">
            <v>590</v>
          </cell>
          <cell r="N284">
            <v>70</v>
          </cell>
          <cell r="O284">
            <v>520</v>
          </cell>
          <cell r="R284">
            <v>520</v>
          </cell>
          <cell r="U284">
            <v>520</v>
          </cell>
          <cell r="X284">
            <v>999</v>
          </cell>
        </row>
        <row r="285">
          <cell r="I285" t="str">
            <v>OB60SC7CEW FP</v>
          </cell>
          <cell r="J285">
            <v>0</v>
          </cell>
          <cell r="M285">
            <v>900</v>
          </cell>
          <cell r="N285">
            <v>100</v>
          </cell>
          <cell r="O285">
            <v>800</v>
          </cell>
          <cell r="R285">
            <v>800</v>
          </cell>
          <cell r="U285">
            <v>800</v>
          </cell>
          <cell r="X285">
            <v>1599</v>
          </cell>
        </row>
        <row r="286">
          <cell r="I286" t="str">
            <v>OB60SC7CEX FP</v>
          </cell>
          <cell r="J286">
            <v>0</v>
          </cell>
          <cell r="M286">
            <v>900</v>
          </cell>
          <cell r="N286">
            <v>100</v>
          </cell>
          <cell r="O286">
            <v>800</v>
          </cell>
          <cell r="R286">
            <v>800</v>
          </cell>
          <cell r="U286">
            <v>800</v>
          </cell>
          <cell r="X286">
            <v>1699</v>
          </cell>
        </row>
        <row r="287">
          <cell r="I287" t="str">
            <v>OB60SC0CEW</v>
          </cell>
          <cell r="J287">
            <v>0</v>
          </cell>
          <cell r="M287">
            <v>900</v>
          </cell>
          <cell r="N287">
            <v>300</v>
          </cell>
          <cell r="O287">
            <v>600</v>
          </cell>
          <cell r="R287">
            <v>600</v>
          </cell>
          <cell r="U287">
            <v>600</v>
          </cell>
          <cell r="X287">
            <v>1199</v>
          </cell>
        </row>
        <row r="288">
          <cell r="I288" t="str">
            <v>OB60S7CEW</v>
          </cell>
          <cell r="J288">
            <v>0</v>
          </cell>
          <cell r="M288">
            <v>591</v>
          </cell>
          <cell r="N288">
            <v>61</v>
          </cell>
          <cell r="O288">
            <v>530</v>
          </cell>
          <cell r="R288">
            <v>530</v>
          </cell>
          <cell r="U288">
            <v>530</v>
          </cell>
          <cell r="X288">
            <v>899</v>
          </cell>
        </row>
        <row r="289">
          <cell r="I289" t="str">
            <v>OB60SC0CEX</v>
          </cell>
          <cell r="J289">
            <v>0</v>
          </cell>
          <cell r="M289">
            <v>900</v>
          </cell>
          <cell r="N289">
            <v>300</v>
          </cell>
          <cell r="O289">
            <v>600</v>
          </cell>
          <cell r="R289">
            <v>600</v>
          </cell>
          <cell r="U289">
            <v>600</v>
          </cell>
          <cell r="X289">
            <v>1299</v>
          </cell>
        </row>
        <row r="290">
          <cell r="I290" t="str">
            <v>OB60SL7DEW</v>
          </cell>
          <cell r="J290">
            <v>0</v>
          </cell>
          <cell r="M290">
            <v>900</v>
          </cell>
          <cell r="N290">
            <v>110</v>
          </cell>
          <cell r="O290">
            <v>790</v>
          </cell>
          <cell r="R290">
            <v>790</v>
          </cell>
          <cell r="U290">
            <v>790</v>
          </cell>
          <cell r="X290">
            <v>1799</v>
          </cell>
        </row>
        <row r="291">
          <cell r="I291" t="str">
            <v>OB60SL7DEX</v>
          </cell>
          <cell r="J291">
            <v>0</v>
          </cell>
          <cell r="M291">
            <v>940</v>
          </cell>
          <cell r="N291">
            <v>110</v>
          </cell>
          <cell r="O291">
            <v>830</v>
          </cell>
          <cell r="R291">
            <v>830</v>
          </cell>
          <cell r="U291">
            <v>830</v>
          </cell>
          <cell r="X291">
            <v>2099</v>
          </cell>
        </row>
        <row r="292">
          <cell r="I292" t="str">
            <v>OB60SC7CEPX</v>
          </cell>
          <cell r="J292">
            <v>0</v>
          </cell>
          <cell r="M292">
            <v>1050</v>
          </cell>
          <cell r="N292">
            <v>150</v>
          </cell>
          <cell r="O292">
            <v>900</v>
          </cell>
          <cell r="R292">
            <v>900</v>
          </cell>
          <cell r="U292">
            <v>900</v>
          </cell>
          <cell r="X292">
            <v>2199</v>
          </cell>
        </row>
        <row r="293">
          <cell r="I293" t="str">
            <v>OB60SL9DEX</v>
          </cell>
          <cell r="J293">
            <v>0</v>
          </cell>
          <cell r="M293">
            <v>1640</v>
          </cell>
          <cell r="N293">
            <v>237</v>
          </cell>
          <cell r="O293">
            <v>1403</v>
          </cell>
          <cell r="R293">
            <v>1403</v>
          </cell>
          <cell r="U293">
            <v>1403</v>
          </cell>
          <cell r="X293">
            <v>2599</v>
          </cell>
        </row>
        <row r="294">
          <cell r="I294" t="str">
            <v>OB60SC9DEPX</v>
          </cell>
          <cell r="J294">
            <v>0</v>
          </cell>
          <cell r="M294">
            <v>1530</v>
          </cell>
          <cell r="O294">
            <v>1530</v>
          </cell>
          <cell r="R294">
            <v>1530</v>
          </cell>
          <cell r="U294">
            <v>1530</v>
          </cell>
          <cell r="X294">
            <v>2499</v>
          </cell>
        </row>
        <row r="295">
          <cell r="I295" t="str">
            <v>OB60SL11DEPX</v>
          </cell>
          <cell r="J295">
            <v>0</v>
          </cell>
          <cell r="M295">
            <v>1902</v>
          </cell>
          <cell r="N295">
            <v>275</v>
          </cell>
          <cell r="O295">
            <v>1627</v>
          </cell>
          <cell r="R295">
            <v>1627</v>
          </cell>
          <cell r="U295">
            <v>1627</v>
          </cell>
          <cell r="X295">
            <v>3099</v>
          </cell>
        </row>
        <row r="296">
          <cell r="I296" t="str">
            <v>OB60SL11DCPX</v>
          </cell>
          <cell r="J296">
            <v>0</v>
          </cell>
          <cell r="M296">
            <v>1902</v>
          </cell>
          <cell r="N296">
            <v>275</v>
          </cell>
          <cell r="O296">
            <v>1627</v>
          </cell>
          <cell r="R296">
            <v>1627</v>
          </cell>
          <cell r="U296">
            <v>1627</v>
          </cell>
          <cell r="X296">
            <v>3099</v>
          </cell>
        </row>
        <row r="297">
          <cell r="I297" t="str">
            <v>OB2ROTIS</v>
          </cell>
          <cell r="J297">
            <v>0</v>
          </cell>
          <cell r="M297">
            <v>139</v>
          </cell>
          <cell r="O297">
            <v>139</v>
          </cell>
          <cell r="R297">
            <v>139</v>
          </cell>
          <cell r="U297">
            <v>139</v>
          </cell>
          <cell r="X297">
            <v>199</v>
          </cell>
        </row>
        <row r="298">
          <cell r="I298" t="str">
            <v>OB60BCEX</v>
          </cell>
          <cell r="J298">
            <v>0</v>
          </cell>
          <cell r="M298">
            <v>1391</v>
          </cell>
          <cell r="O298">
            <v>1391</v>
          </cell>
          <cell r="R298">
            <v>1391</v>
          </cell>
          <cell r="U298">
            <v>1391</v>
          </cell>
          <cell r="X298">
            <v>1999</v>
          </cell>
        </row>
        <row r="299">
          <cell r="I299" t="str">
            <v>OB60B77CEW</v>
          </cell>
          <cell r="J299">
            <v>0</v>
          </cell>
          <cell r="M299">
            <v>1390</v>
          </cell>
          <cell r="N299">
            <v>100</v>
          </cell>
          <cell r="O299">
            <v>1290</v>
          </cell>
          <cell r="R299">
            <v>1290</v>
          </cell>
          <cell r="U299">
            <v>1290</v>
          </cell>
          <cell r="X299">
            <v>2699</v>
          </cell>
        </row>
        <row r="300">
          <cell r="I300" t="str">
            <v>OB60NC9DEX1</v>
          </cell>
          <cell r="J300">
            <v>0</v>
          </cell>
          <cell r="M300">
            <v>700</v>
          </cell>
          <cell r="O300">
            <v>700</v>
          </cell>
          <cell r="R300">
            <v>700</v>
          </cell>
          <cell r="U300">
            <v>700</v>
          </cell>
          <cell r="X300">
            <v>1999</v>
          </cell>
        </row>
        <row r="301">
          <cell r="I301" t="str">
            <v>OB60B77DEX</v>
          </cell>
          <cell r="J301">
            <v>0</v>
          </cell>
          <cell r="M301">
            <v>2033</v>
          </cell>
          <cell r="N301">
            <v>294</v>
          </cell>
          <cell r="O301">
            <v>1739</v>
          </cell>
          <cell r="R301">
            <v>1739</v>
          </cell>
          <cell r="U301">
            <v>1739</v>
          </cell>
          <cell r="X301">
            <v>2999</v>
          </cell>
        </row>
        <row r="302">
          <cell r="I302" t="str">
            <v>OB60DDEX</v>
          </cell>
          <cell r="J302">
            <v>0</v>
          </cell>
          <cell r="M302">
            <v>2362</v>
          </cell>
          <cell r="N302">
            <v>342</v>
          </cell>
          <cell r="O302">
            <v>2020</v>
          </cell>
          <cell r="R302">
            <v>2020</v>
          </cell>
          <cell r="U302">
            <v>2020</v>
          </cell>
          <cell r="X302">
            <v>3999</v>
          </cell>
        </row>
        <row r="303">
          <cell r="I303" t="str">
            <v>OB76SDEPX</v>
          </cell>
          <cell r="J303">
            <v>0</v>
          </cell>
          <cell r="M303">
            <v>3215</v>
          </cell>
          <cell r="N303">
            <v>466</v>
          </cell>
          <cell r="O303">
            <v>2749</v>
          </cell>
          <cell r="R303">
            <v>2749</v>
          </cell>
          <cell r="U303">
            <v>2749</v>
          </cell>
          <cell r="X303">
            <v>5499</v>
          </cell>
        </row>
        <row r="304">
          <cell r="I304" t="str">
            <v>OB76DDEPX</v>
          </cell>
          <cell r="J304">
            <v>0</v>
          </cell>
          <cell r="M304">
            <v>5184</v>
          </cell>
          <cell r="N304">
            <v>751</v>
          </cell>
          <cell r="O304">
            <v>4433</v>
          </cell>
          <cell r="R304">
            <v>4433</v>
          </cell>
          <cell r="U304">
            <v>4433</v>
          </cell>
          <cell r="X304">
            <v>8999</v>
          </cell>
        </row>
        <row r="305">
          <cell r="I305" t="str">
            <v>OB90S9MEPX</v>
          </cell>
          <cell r="J305">
            <v>0</v>
          </cell>
          <cell r="M305">
            <v>3215</v>
          </cell>
          <cell r="N305">
            <v>466</v>
          </cell>
          <cell r="O305">
            <v>2749</v>
          </cell>
          <cell r="R305">
            <v>2749</v>
          </cell>
          <cell r="U305">
            <v>2749</v>
          </cell>
          <cell r="X305">
            <v>5999</v>
          </cell>
        </row>
        <row r="307">
          <cell r="I307" t="str">
            <v>EB60DSXB</v>
          </cell>
          <cell r="J307">
            <v>0</v>
          </cell>
          <cell r="M307">
            <v>2380</v>
          </cell>
          <cell r="N307">
            <v>345</v>
          </cell>
          <cell r="O307">
            <v>2035</v>
          </cell>
          <cell r="R307">
            <v>2035</v>
          </cell>
          <cell r="U307">
            <v>2035</v>
          </cell>
          <cell r="X307">
            <v>3699</v>
          </cell>
        </row>
        <row r="308">
          <cell r="I308" t="str">
            <v>OS60NDTX</v>
          </cell>
          <cell r="J308">
            <v>0</v>
          </cell>
          <cell r="M308">
            <v>1738</v>
          </cell>
          <cell r="N308">
            <v>252</v>
          </cell>
          <cell r="O308">
            <v>1486</v>
          </cell>
          <cell r="R308">
            <v>1486</v>
          </cell>
          <cell r="U308">
            <v>1486</v>
          </cell>
          <cell r="X308">
            <v>2699</v>
          </cell>
        </row>
        <row r="309">
          <cell r="I309" t="str">
            <v>OM36NDXB</v>
          </cell>
          <cell r="J309">
            <v>0</v>
          </cell>
          <cell r="M309">
            <v>2059</v>
          </cell>
          <cell r="N309">
            <v>298</v>
          </cell>
          <cell r="O309">
            <v>1761</v>
          </cell>
          <cell r="R309">
            <v>1761</v>
          </cell>
          <cell r="U309">
            <v>1761</v>
          </cell>
          <cell r="X309">
            <v>3199</v>
          </cell>
        </row>
        <row r="310">
          <cell r="I310" t="str">
            <v>OB60N8DTX</v>
          </cell>
          <cell r="J310">
            <v>0</v>
          </cell>
          <cell r="M310">
            <v>1416</v>
          </cell>
          <cell r="N310">
            <v>205</v>
          </cell>
          <cell r="O310">
            <v>1211</v>
          </cell>
          <cell r="R310">
            <v>1211</v>
          </cell>
          <cell r="U310">
            <v>1211</v>
          </cell>
          <cell r="X310">
            <v>2199</v>
          </cell>
        </row>
        <row r="311">
          <cell r="I311" t="str">
            <v>WB60SDEB</v>
          </cell>
          <cell r="J311">
            <v>0</v>
          </cell>
          <cell r="M311">
            <v>960</v>
          </cell>
          <cell r="N311">
            <v>144</v>
          </cell>
          <cell r="O311">
            <v>816</v>
          </cell>
          <cell r="R311">
            <v>816</v>
          </cell>
          <cell r="U311">
            <v>816</v>
          </cell>
          <cell r="X311">
            <v>1499</v>
          </cell>
        </row>
        <row r="312">
          <cell r="I312" t="str">
            <v>WB60SDEX</v>
          </cell>
          <cell r="J312">
            <v>0</v>
          </cell>
          <cell r="M312">
            <v>960</v>
          </cell>
          <cell r="N312">
            <v>144</v>
          </cell>
          <cell r="O312">
            <v>816</v>
          </cell>
          <cell r="R312">
            <v>816</v>
          </cell>
          <cell r="U312">
            <v>816</v>
          </cell>
          <cell r="X312">
            <v>1499</v>
          </cell>
        </row>
        <row r="313">
          <cell r="M313">
            <v>0</v>
          </cell>
        </row>
        <row r="314">
          <cell r="I314" t="str">
            <v>HCE604CPW1</v>
          </cell>
          <cell r="J314">
            <v>0</v>
          </cell>
          <cell r="M314">
            <v>190</v>
          </cell>
          <cell r="N314">
            <v>34</v>
          </cell>
          <cell r="O314">
            <v>156</v>
          </cell>
          <cell r="R314">
            <v>156</v>
          </cell>
          <cell r="U314">
            <v>156</v>
          </cell>
          <cell r="X314">
            <v>299</v>
          </cell>
        </row>
        <row r="315">
          <cell r="I315" t="str">
            <v>HCE604CPX1</v>
          </cell>
          <cell r="J315">
            <v>0</v>
          </cell>
          <cell r="M315">
            <v>220</v>
          </cell>
          <cell r="N315">
            <v>35</v>
          </cell>
          <cell r="O315">
            <v>185</v>
          </cell>
          <cell r="R315">
            <v>185</v>
          </cell>
          <cell r="U315">
            <v>185</v>
          </cell>
          <cell r="X315">
            <v>349</v>
          </cell>
        </row>
        <row r="316">
          <cell r="I316" t="str">
            <v>HCE604CTB1</v>
          </cell>
          <cell r="J316">
            <v>0</v>
          </cell>
          <cell r="M316">
            <v>380</v>
          </cell>
          <cell r="N316">
            <v>60</v>
          </cell>
          <cell r="O316">
            <v>320</v>
          </cell>
          <cell r="R316">
            <v>320</v>
          </cell>
          <cell r="U316">
            <v>320</v>
          </cell>
          <cell r="X316">
            <v>599</v>
          </cell>
        </row>
        <row r="317">
          <cell r="I317" t="str">
            <v>CE604CW</v>
          </cell>
          <cell r="J317">
            <v>0</v>
          </cell>
          <cell r="M317">
            <v>450</v>
          </cell>
          <cell r="N317">
            <v>70</v>
          </cell>
          <cell r="O317">
            <v>380</v>
          </cell>
          <cell r="R317">
            <v>380</v>
          </cell>
          <cell r="U317">
            <v>380</v>
          </cell>
          <cell r="X317">
            <v>699</v>
          </cell>
        </row>
        <row r="318">
          <cell r="I318" t="str">
            <v>CE604CX</v>
          </cell>
          <cell r="J318">
            <v>0</v>
          </cell>
          <cell r="M318">
            <v>450</v>
          </cell>
          <cell r="N318">
            <v>70</v>
          </cell>
          <cell r="O318">
            <v>380</v>
          </cell>
          <cell r="R318">
            <v>380</v>
          </cell>
          <cell r="U318">
            <v>380</v>
          </cell>
          <cell r="X318">
            <v>699</v>
          </cell>
        </row>
        <row r="319">
          <cell r="I319" t="str">
            <v>CE302CBX</v>
          </cell>
          <cell r="J319">
            <v>0</v>
          </cell>
          <cell r="M319">
            <v>524</v>
          </cell>
          <cell r="N319">
            <v>47</v>
          </cell>
          <cell r="O319">
            <v>477</v>
          </cell>
          <cell r="R319">
            <v>477</v>
          </cell>
          <cell r="U319">
            <v>477</v>
          </cell>
          <cell r="X319">
            <v>799</v>
          </cell>
        </row>
        <row r="320">
          <cell r="I320" t="str">
            <v>CE604CBX</v>
          </cell>
          <cell r="J320">
            <v>0</v>
          </cell>
          <cell r="M320">
            <v>580</v>
          </cell>
          <cell r="N320">
            <v>175</v>
          </cell>
          <cell r="O320">
            <v>405</v>
          </cell>
          <cell r="R320">
            <v>405</v>
          </cell>
          <cell r="U320">
            <v>405</v>
          </cell>
          <cell r="X320">
            <v>999</v>
          </cell>
        </row>
        <row r="321">
          <cell r="I321" t="str">
            <v>CE905CBX</v>
          </cell>
          <cell r="J321">
            <v>0</v>
          </cell>
          <cell r="M321">
            <v>1180</v>
          </cell>
          <cell r="N321">
            <v>171</v>
          </cell>
          <cell r="O321">
            <v>1009</v>
          </cell>
          <cell r="R321">
            <v>1009</v>
          </cell>
          <cell r="U321">
            <v>1009</v>
          </cell>
          <cell r="X321">
            <v>1499</v>
          </cell>
        </row>
        <row r="322">
          <cell r="I322" t="str">
            <v>CI302DTB</v>
          </cell>
          <cell r="J322">
            <v>0</v>
          </cell>
          <cell r="M322">
            <v>1182</v>
          </cell>
          <cell r="N322">
            <v>282</v>
          </cell>
          <cell r="O322">
            <v>900</v>
          </cell>
          <cell r="R322">
            <v>900</v>
          </cell>
          <cell r="U322">
            <v>900</v>
          </cell>
          <cell r="X322">
            <v>1699</v>
          </cell>
        </row>
        <row r="323">
          <cell r="I323" t="str">
            <v>CI603DTB</v>
          </cell>
          <cell r="J323">
            <v>0</v>
          </cell>
          <cell r="M323">
            <v>1391</v>
          </cell>
          <cell r="N323">
            <v>241</v>
          </cell>
          <cell r="O323">
            <v>1150</v>
          </cell>
          <cell r="R323">
            <v>1150</v>
          </cell>
          <cell r="U323">
            <v>1150</v>
          </cell>
          <cell r="X323">
            <v>1999</v>
          </cell>
        </row>
        <row r="324">
          <cell r="I324" t="str">
            <v>CI604DTB1</v>
          </cell>
          <cell r="J324">
            <v>0</v>
          </cell>
          <cell r="M324">
            <v>1509</v>
          </cell>
          <cell r="N324">
            <v>559</v>
          </cell>
          <cell r="O324">
            <v>950</v>
          </cell>
          <cell r="R324">
            <v>950</v>
          </cell>
          <cell r="U324">
            <v>950</v>
          </cell>
          <cell r="X324">
            <v>2199</v>
          </cell>
        </row>
        <row r="325">
          <cell r="I325" t="str">
            <v>CI604DTB2</v>
          </cell>
          <cell r="J325">
            <v>0</v>
          </cell>
          <cell r="M325">
            <v>1738</v>
          </cell>
          <cell r="N325">
            <v>308</v>
          </cell>
          <cell r="O325">
            <v>1430</v>
          </cell>
          <cell r="R325">
            <v>1430</v>
          </cell>
          <cell r="U325">
            <v>1430</v>
          </cell>
          <cell r="X325">
            <v>2499</v>
          </cell>
        </row>
        <row r="326">
          <cell r="I326" t="str">
            <v>CI754DTB</v>
          </cell>
          <cell r="J326">
            <v>0</v>
          </cell>
          <cell r="M326">
            <v>1878</v>
          </cell>
          <cell r="N326">
            <v>335</v>
          </cell>
          <cell r="O326">
            <v>1543</v>
          </cell>
          <cell r="R326">
            <v>1543</v>
          </cell>
          <cell r="U326">
            <v>1543</v>
          </cell>
          <cell r="X326">
            <v>2699</v>
          </cell>
        </row>
        <row r="327">
          <cell r="I327" t="str">
            <v>CI905DTB</v>
          </cell>
          <cell r="J327">
            <v>0</v>
          </cell>
          <cell r="M327">
            <v>2086</v>
          </cell>
          <cell r="N327">
            <v>122</v>
          </cell>
          <cell r="O327">
            <v>1964</v>
          </cell>
          <cell r="R327">
            <v>1964</v>
          </cell>
          <cell r="U327">
            <v>1964</v>
          </cell>
          <cell r="X327">
            <v>2999</v>
          </cell>
        </row>
        <row r="328">
          <cell r="I328" t="str">
            <v>CE604DTB</v>
          </cell>
          <cell r="J328">
            <v>0</v>
          </cell>
          <cell r="M328">
            <v>750</v>
          </cell>
          <cell r="N328">
            <v>100</v>
          </cell>
          <cell r="O328">
            <v>650</v>
          </cell>
          <cell r="R328">
            <v>650</v>
          </cell>
          <cell r="U328">
            <v>650</v>
          </cell>
          <cell r="X328">
            <v>1399</v>
          </cell>
        </row>
        <row r="329">
          <cell r="I329" t="str">
            <v>CE754DTB</v>
          </cell>
          <cell r="J329">
            <v>0</v>
          </cell>
          <cell r="M329">
            <v>1114</v>
          </cell>
          <cell r="N329">
            <v>161</v>
          </cell>
          <cell r="O329">
            <v>953</v>
          </cell>
          <cell r="R329">
            <v>953</v>
          </cell>
          <cell r="U329">
            <v>953</v>
          </cell>
          <cell r="X329">
            <v>1599</v>
          </cell>
        </row>
        <row r="331">
          <cell r="I331" t="str">
            <v>HCG604WW</v>
          </cell>
          <cell r="J331">
            <v>0</v>
          </cell>
          <cell r="M331">
            <v>220</v>
          </cell>
          <cell r="N331">
            <v>35</v>
          </cell>
          <cell r="O331">
            <v>185</v>
          </cell>
          <cell r="R331">
            <v>185</v>
          </cell>
          <cell r="U331">
            <v>185</v>
          </cell>
          <cell r="X331">
            <v>349</v>
          </cell>
        </row>
        <row r="332">
          <cell r="I332" t="str">
            <v>HCG604WX</v>
          </cell>
          <cell r="J332">
            <v>0</v>
          </cell>
          <cell r="M332">
            <v>250</v>
          </cell>
          <cell r="N332">
            <v>40</v>
          </cell>
          <cell r="O332">
            <v>210</v>
          </cell>
          <cell r="R332">
            <v>210</v>
          </cell>
          <cell r="U332">
            <v>210</v>
          </cell>
          <cell r="X332">
            <v>399</v>
          </cell>
        </row>
        <row r="333">
          <cell r="I333" t="str">
            <v>HCG604WFCW1</v>
          </cell>
          <cell r="J333">
            <v>0</v>
          </cell>
          <cell r="M333">
            <v>280</v>
          </cell>
          <cell r="N333">
            <v>40</v>
          </cell>
          <cell r="O333">
            <v>240</v>
          </cell>
          <cell r="R333">
            <v>240</v>
          </cell>
          <cell r="U333">
            <v>240</v>
          </cell>
          <cell r="X333">
            <v>449</v>
          </cell>
        </row>
        <row r="334">
          <cell r="I334" t="str">
            <v>HCG604WFCX1</v>
          </cell>
          <cell r="J334">
            <v>0</v>
          </cell>
          <cell r="M334">
            <v>315</v>
          </cell>
          <cell r="N334">
            <v>45</v>
          </cell>
          <cell r="O334">
            <v>270</v>
          </cell>
          <cell r="R334">
            <v>270</v>
          </cell>
          <cell r="U334">
            <v>270</v>
          </cell>
          <cell r="X334">
            <v>499</v>
          </cell>
        </row>
        <row r="335">
          <cell r="I335" t="str">
            <v>CG604CWX</v>
          </cell>
          <cell r="J335">
            <v>0</v>
          </cell>
          <cell r="M335">
            <v>399</v>
          </cell>
          <cell r="N335">
            <v>30</v>
          </cell>
          <cell r="O335">
            <v>369</v>
          </cell>
          <cell r="R335">
            <v>369</v>
          </cell>
          <cell r="U335">
            <v>369</v>
          </cell>
          <cell r="X335">
            <v>499</v>
          </cell>
        </row>
        <row r="336">
          <cell r="I336" t="str">
            <v>CG604CWFW</v>
          </cell>
          <cell r="J336">
            <v>0</v>
          </cell>
          <cell r="M336">
            <v>623</v>
          </cell>
          <cell r="N336">
            <v>90</v>
          </cell>
          <cell r="O336">
            <v>533</v>
          </cell>
          <cell r="R336">
            <v>533</v>
          </cell>
          <cell r="U336">
            <v>533</v>
          </cell>
          <cell r="X336">
            <v>699</v>
          </cell>
        </row>
        <row r="337">
          <cell r="I337" t="str">
            <v>CG604DWFCX</v>
          </cell>
          <cell r="J337">
            <v>0</v>
          </cell>
          <cell r="M337">
            <v>623</v>
          </cell>
          <cell r="N337">
            <v>90</v>
          </cell>
          <cell r="O337">
            <v>533</v>
          </cell>
          <cell r="R337">
            <v>533</v>
          </cell>
          <cell r="U337">
            <v>533</v>
          </cell>
          <cell r="X337">
            <v>999</v>
          </cell>
        </row>
        <row r="338">
          <cell r="I338" t="str">
            <v>CG905DWFCX</v>
          </cell>
          <cell r="J338">
            <v>0</v>
          </cell>
          <cell r="M338">
            <v>852</v>
          </cell>
          <cell r="N338">
            <v>123</v>
          </cell>
          <cell r="O338">
            <v>729</v>
          </cell>
          <cell r="R338">
            <v>729</v>
          </cell>
          <cell r="U338">
            <v>729</v>
          </cell>
          <cell r="X338">
            <v>1299</v>
          </cell>
        </row>
        <row r="339">
          <cell r="I339" t="str">
            <v>CG604DX</v>
          </cell>
          <cell r="J339">
            <v>0</v>
          </cell>
          <cell r="M339">
            <v>743</v>
          </cell>
          <cell r="N339">
            <v>90</v>
          </cell>
          <cell r="O339">
            <v>653</v>
          </cell>
          <cell r="R339">
            <v>653</v>
          </cell>
          <cell r="U339">
            <v>653</v>
          </cell>
          <cell r="X339">
            <v>1199</v>
          </cell>
        </row>
        <row r="340">
          <cell r="I340" t="str">
            <v>CG905DX</v>
          </cell>
          <cell r="J340">
            <v>0</v>
          </cell>
          <cell r="M340">
            <v>972</v>
          </cell>
          <cell r="N340">
            <v>123</v>
          </cell>
          <cell r="O340">
            <v>849</v>
          </cell>
          <cell r="R340">
            <v>849</v>
          </cell>
          <cell r="U340">
            <v>849</v>
          </cell>
          <cell r="X340">
            <v>1599</v>
          </cell>
        </row>
        <row r="341">
          <cell r="I341" t="str">
            <v>CG302DNGGB</v>
          </cell>
          <cell r="J341">
            <v>0</v>
          </cell>
          <cell r="M341">
            <v>768</v>
          </cell>
          <cell r="N341">
            <v>116</v>
          </cell>
          <cell r="O341">
            <v>652</v>
          </cell>
          <cell r="R341">
            <v>652</v>
          </cell>
          <cell r="U341">
            <v>652</v>
          </cell>
          <cell r="X341">
            <v>1199</v>
          </cell>
        </row>
        <row r="342">
          <cell r="I342" t="str">
            <v>CG302DLPGB</v>
          </cell>
          <cell r="J342">
            <v>0</v>
          </cell>
          <cell r="M342">
            <v>768</v>
          </cell>
          <cell r="N342">
            <v>116</v>
          </cell>
          <cell r="O342">
            <v>652</v>
          </cell>
          <cell r="R342">
            <v>652</v>
          </cell>
          <cell r="U342">
            <v>652</v>
          </cell>
          <cell r="X342">
            <v>1199</v>
          </cell>
        </row>
        <row r="343">
          <cell r="I343" t="str">
            <v>CG451DNGGB</v>
          </cell>
          <cell r="J343">
            <v>0</v>
          </cell>
          <cell r="M343">
            <v>704</v>
          </cell>
          <cell r="N343">
            <v>106</v>
          </cell>
          <cell r="O343">
            <v>598</v>
          </cell>
          <cell r="R343">
            <v>598</v>
          </cell>
          <cell r="U343">
            <v>598</v>
          </cell>
          <cell r="X343">
            <v>1099</v>
          </cell>
        </row>
        <row r="344">
          <cell r="I344" t="str">
            <v>CG451DLPGB</v>
          </cell>
          <cell r="J344">
            <v>0</v>
          </cell>
          <cell r="M344">
            <v>704</v>
          </cell>
          <cell r="N344">
            <v>106</v>
          </cell>
          <cell r="O344">
            <v>598</v>
          </cell>
          <cell r="R344">
            <v>598</v>
          </cell>
          <cell r="U344">
            <v>598</v>
          </cell>
          <cell r="X344">
            <v>1099</v>
          </cell>
        </row>
        <row r="345">
          <cell r="I345" t="str">
            <v>CG603DNGGB</v>
          </cell>
          <cell r="J345">
            <v>0</v>
          </cell>
          <cell r="M345">
            <v>1023</v>
          </cell>
          <cell r="N345">
            <v>148</v>
          </cell>
          <cell r="O345">
            <v>875</v>
          </cell>
          <cell r="R345">
            <v>875</v>
          </cell>
          <cell r="U345">
            <v>875</v>
          </cell>
          <cell r="X345">
            <v>1599</v>
          </cell>
        </row>
        <row r="346">
          <cell r="I346" t="str">
            <v>CG603DLPGB</v>
          </cell>
          <cell r="J346">
            <v>0</v>
          </cell>
          <cell r="M346">
            <v>1023</v>
          </cell>
          <cell r="N346">
            <v>148</v>
          </cell>
          <cell r="O346">
            <v>875</v>
          </cell>
          <cell r="R346">
            <v>875</v>
          </cell>
          <cell r="U346">
            <v>875</v>
          </cell>
          <cell r="X346">
            <v>1599</v>
          </cell>
        </row>
        <row r="347">
          <cell r="I347" t="str">
            <v>CG604DNGGB</v>
          </cell>
          <cell r="J347">
            <v>0</v>
          </cell>
          <cell r="M347">
            <v>1151</v>
          </cell>
          <cell r="N347">
            <v>166</v>
          </cell>
          <cell r="O347">
            <v>985</v>
          </cell>
          <cell r="R347">
            <v>985</v>
          </cell>
          <cell r="U347">
            <v>985</v>
          </cell>
          <cell r="X347">
            <v>1799</v>
          </cell>
        </row>
        <row r="348">
          <cell r="I348" t="str">
            <v>CG604DLPGB</v>
          </cell>
          <cell r="J348">
            <v>0</v>
          </cell>
          <cell r="M348">
            <v>1151</v>
          </cell>
          <cell r="N348">
            <v>166</v>
          </cell>
          <cell r="O348">
            <v>985</v>
          </cell>
          <cell r="R348">
            <v>985</v>
          </cell>
          <cell r="U348">
            <v>985</v>
          </cell>
          <cell r="X348">
            <v>1799</v>
          </cell>
        </row>
        <row r="349">
          <cell r="I349" t="str">
            <v>CG903DNGGB</v>
          </cell>
          <cell r="J349">
            <v>0</v>
          </cell>
          <cell r="M349">
            <v>1279</v>
          </cell>
          <cell r="N349">
            <v>191</v>
          </cell>
          <cell r="O349">
            <v>1088</v>
          </cell>
          <cell r="R349">
            <v>1088</v>
          </cell>
          <cell r="U349">
            <v>1088</v>
          </cell>
          <cell r="X349">
            <v>1799</v>
          </cell>
        </row>
        <row r="350">
          <cell r="I350" t="str">
            <v>CG903DLPGB</v>
          </cell>
          <cell r="J350">
            <v>0</v>
          </cell>
          <cell r="M350">
            <v>1279</v>
          </cell>
          <cell r="N350">
            <v>191</v>
          </cell>
          <cell r="O350">
            <v>1088</v>
          </cell>
          <cell r="R350">
            <v>1088</v>
          </cell>
          <cell r="U350">
            <v>1088</v>
          </cell>
          <cell r="X350">
            <v>1799</v>
          </cell>
        </row>
        <row r="351">
          <cell r="I351" t="str">
            <v>CG905DNGGB</v>
          </cell>
          <cell r="J351">
            <v>0</v>
          </cell>
          <cell r="M351">
            <v>1407</v>
          </cell>
          <cell r="N351">
            <v>204</v>
          </cell>
          <cell r="O351">
            <v>1203</v>
          </cell>
          <cell r="R351">
            <v>1203</v>
          </cell>
          <cell r="U351">
            <v>1203</v>
          </cell>
          <cell r="X351">
            <v>1999</v>
          </cell>
        </row>
        <row r="352">
          <cell r="I352" t="str">
            <v>CG905DLPGB</v>
          </cell>
          <cell r="J352">
            <v>0</v>
          </cell>
          <cell r="M352">
            <v>1407</v>
          </cell>
          <cell r="N352">
            <v>204</v>
          </cell>
          <cell r="O352">
            <v>1203</v>
          </cell>
          <cell r="R352">
            <v>1203</v>
          </cell>
          <cell r="U352">
            <v>1203</v>
          </cell>
          <cell r="X352">
            <v>1999</v>
          </cell>
        </row>
        <row r="353">
          <cell r="I353" t="str">
            <v>CG905DWNGACX</v>
          </cell>
          <cell r="J353">
            <v>0</v>
          </cell>
          <cell r="M353">
            <v>1808</v>
          </cell>
          <cell r="O353">
            <v>1808</v>
          </cell>
          <cell r="R353">
            <v>1808</v>
          </cell>
          <cell r="U353">
            <v>1808</v>
          </cell>
          <cell r="X353">
            <v>2599</v>
          </cell>
        </row>
        <row r="354">
          <cell r="I354" t="str">
            <v>CG905DWLPACX</v>
          </cell>
          <cell r="J354">
            <v>0</v>
          </cell>
          <cell r="M354">
            <v>1808</v>
          </cell>
          <cell r="O354">
            <v>1808</v>
          </cell>
          <cell r="R354">
            <v>1808</v>
          </cell>
          <cell r="U354">
            <v>1808</v>
          </cell>
          <cell r="X354">
            <v>2599</v>
          </cell>
        </row>
        <row r="356">
          <cell r="I356" t="str">
            <v>HS60CESX</v>
          </cell>
          <cell r="J356">
            <v>0</v>
          </cell>
          <cell r="M356">
            <v>173</v>
          </cell>
          <cell r="O356">
            <v>173</v>
          </cell>
          <cell r="R356">
            <v>173</v>
          </cell>
          <cell r="U356">
            <v>173</v>
          </cell>
          <cell r="X356">
            <v>299</v>
          </cell>
        </row>
        <row r="357">
          <cell r="I357" t="str">
            <v>HF60CSX</v>
          </cell>
          <cell r="J357">
            <v>0</v>
          </cell>
          <cell r="M357">
            <v>130</v>
          </cell>
          <cell r="N357">
            <v>18</v>
          </cell>
          <cell r="O357">
            <v>112</v>
          </cell>
          <cell r="R357">
            <v>112</v>
          </cell>
          <cell r="U357">
            <v>112</v>
          </cell>
          <cell r="X357">
            <v>299</v>
          </cell>
        </row>
        <row r="358">
          <cell r="I358" t="str">
            <v>HC60PCHTX</v>
          </cell>
          <cell r="J358">
            <v>0</v>
          </cell>
          <cell r="M358">
            <v>295</v>
          </cell>
          <cell r="N358">
            <v>35</v>
          </cell>
          <cell r="O358">
            <v>260</v>
          </cell>
          <cell r="R358">
            <v>260</v>
          </cell>
          <cell r="U358">
            <v>260</v>
          </cell>
          <cell r="X358">
            <v>799</v>
          </cell>
        </row>
        <row r="359">
          <cell r="I359" t="str">
            <v>HC60PCIX</v>
          </cell>
          <cell r="J359">
            <v>0</v>
          </cell>
          <cell r="M359">
            <v>260</v>
          </cell>
          <cell r="N359">
            <v>20</v>
          </cell>
          <cell r="O359">
            <v>240</v>
          </cell>
          <cell r="R359">
            <v>240</v>
          </cell>
          <cell r="U359">
            <v>240</v>
          </cell>
          <cell r="X359">
            <v>499</v>
          </cell>
        </row>
        <row r="360">
          <cell r="I360" t="str">
            <v>HC90PCIX</v>
          </cell>
          <cell r="J360">
            <v>0</v>
          </cell>
          <cell r="M360">
            <v>310</v>
          </cell>
          <cell r="O360">
            <v>310</v>
          </cell>
          <cell r="R360">
            <v>310</v>
          </cell>
          <cell r="U360">
            <v>310</v>
          </cell>
          <cell r="X360">
            <v>599</v>
          </cell>
        </row>
        <row r="361">
          <cell r="I361" t="str">
            <v>HC90PCHTX</v>
          </cell>
          <cell r="J361">
            <v>0</v>
          </cell>
          <cell r="M361">
            <v>340</v>
          </cell>
          <cell r="N361">
            <v>40</v>
          </cell>
          <cell r="O361">
            <v>300</v>
          </cell>
          <cell r="R361">
            <v>300</v>
          </cell>
          <cell r="U361">
            <v>300</v>
          </cell>
          <cell r="X361">
            <v>899</v>
          </cell>
        </row>
        <row r="362">
          <cell r="I362" t="str">
            <v>HS60CSX</v>
          </cell>
          <cell r="J362">
            <v>0</v>
          </cell>
          <cell r="M362">
            <v>173</v>
          </cell>
          <cell r="N362">
            <v>22</v>
          </cell>
          <cell r="O362">
            <v>151</v>
          </cell>
          <cell r="R362">
            <v>151</v>
          </cell>
          <cell r="U362">
            <v>151</v>
          </cell>
          <cell r="X362">
            <v>299</v>
          </cell>
        </row>
        <row r="363">
          <cell r="I363" t="str">
            <v>HS60CIWX</v>
          </cell>
          <cell r="J363">
            <v>0</v>
          </cell>
          <cell r="M363">
            <v>276</v>
          </cell>
          <cell r="N363">
            <v>41</v>
          </cell>
          <cell r="O363">
            <v>235</v>
          </cell>
          <cell r="R363">
            <v>235</v>
          </cell>
          <cell r="U363">
            <v>235</v>
          </cell>
          <cell r="X363">
            <v>449</v>
          </cell>
        </row>
        <row r="364">
          <cell r="I364" t="str">
            <v>HC90CGX</v>
          </cell>
          <cell r="J364">
            <v>0</v>
          </cell>
          <cell r="M364">
            <v>565</v>
          </cell>
          <cell r="N364">
            <v>81</v>
          </cell>
          <cell r="O364">
            <v>484</v>
          </cell>
          <cell r="R364">
            <v>484</v>
          </cell>
          <cell r="U364">
            <v>484</v>
          </cell>
          <cell r="X364">
            <v>899</v>
          </cell>
        </row>
        <row r="365">
          <cell r="I365" t="str">
            <v>HC90DCXB</v>
          </cell>
          <cell r="J365">
            <v>0</v>
          </cell>
          <cell r="M365">
            <v>600</v>
          </cell>
          <cell r="N365">
            <v>50</v>
          </cell>
          <cell r="O365">
            <v>550</v>
          </cell>
          <cell r="R365">
            <v>550</v>
          </cell>
          <cell r="U365">
            <v>550</v>
          </cell>
          <cell r="X365">
            <v>1149</v>
          </cell>
        </row>
        <row r="366">
          <cell r="I366" t="str">
            <v xml:space="preserve">HC120DCXB       </v>
          </cell>
          <cell r="J366">
            <v>0</v>
          </cell>
          <cell r="M366">
            <v>983</v>
          </cell>
          <cell r="N366">
            <v>142</v>
          </cell>
          <cell r="O366">
            <v>841</v>
          </cell>
          <cell r="R366">
            <v>841</v>
          </cell>
          <cell r="U366">
            <v>841</v>
          </cell>
          <cell r="X366">
            <v>1499</v>
          </cell>
        </row>
        <row r="367">
          <cell r="I367" t="str">
            <v>HP60IDCHX</v>
          </cell>
          <cell r="J367">
            <v>0</v>
          </cell>
          <cell r="M367">
            <v>635</v>
          </cell>
          <cell r="N367">
            <v>95</v>
          </cell>
          <cell r="O367">
            <v>540</v>
          </cell>
          <cell r="R367">
            <v>540</v>
          </cell>
          <cell r="U367">
            <v>540</v>
          </cell>
          <cell r="X367">
            <v>999</v>
          </cell>
        </row>
        <row r="368">
          <cell r="I368" t="str">
            <v>HP90IDCHX</v>
          </cell>
          <cell r="J368">
            <v>0</v>
          </cell>
          <cell r="M368">
            <v>831</v>
          </cell>
          <cell r="N368">
            <v>125</v>
          </cell>
          <cell r="O368">
            <v>706</v>
          </cell>
          <cell r="R368">
            <v>706</v>
          </cell>
          <cell r="U368">
            <v>706</v>
          </cell>
          <cell r="X368">
            <v>1299</v>
          </cell>
        </row>
        <row r="369">
          <cell r="I369" t="str">
            <v>HC90MXB</v>
          </cell>
          <cell r="J369">
            <v>0</v>
          </cell>
          <cell r="M369">
            <v>1968</v>
          </cell>
          <cell r="N369">
            <v>285</v>
          </cell>
          <cell r="O369">
            <v>1683</v>
          </cell>
          <cell r="R369">
            <v>1683</v>
          </cell>
          <cell r="U369">
            <v>1683</v>
          </cell>
          <cell r="X369">
            <v>0</v>
          </cell>
        </row>
        <row r="370">
          <cell r="I370" t="str">
            <v>HI120MXB</v>
          </cell>
          <cell r="J370">
            <v>0</v>
          </cell>
          <cell r="M370">
            <v>2230</v>
          </cell>
          <cell r="N370">
            <v>323</v>
          </cell>
          <cell r="O370">
            <v>1907</v>
          </cell>
          <cell r="R370">
            <v>1907</v>
          </cell>
          <cell r="U370">
            <v>1907</v>
          </cell>
          <cell r="X370">
            <v>0</v>
          </cell>
        </row>
        <row r="372">
          <cell r="I372" t="str">
            <v>GD75IA</v>
          </cell>
          <cell r="J372">
            <v>0</v>
          </cell>
          <cell r="M372">
            <v>200</v>
          </cell>
          <cell r="N372">
            <v>20</v>
          </cell>
          <cell r="O372">
            <v>180</v>
          </cell>
          <cell r="R372">
            <v>180</v>
          </cell>
          <cell r="U372">
            <v>180</v>
          </cell>
          <cell r="X372">
            <v>399</v>
          </cell>
        </row>
        <row r="373">
          <cell r="I373" t="str">
            <v>GD50S</v>
          </cell>
          <cell r="J373">
            <v>0</v>
          </cell>
          <cell r="M373">
            <v>115</v>
          </cell>
          <cell r="N373">
            <v>15</v>
          </cell>
          <cell r="O373">
            <v>100</v>
          </cell>
          <cell r="R373">
            <v>100</v>
          </cell>
          <cell r="U373">
            <v>100</v>
          </cell>
          <cell r="X373">
            <v>249</v>
          </cell>
        </row>
        <row r="375">
          <cell r="I375" t="str">
            <v>OB2ROTIS</v>
          </cell>
          <cell r="J375">
            <v>0</v>
          </cell>
          <cell r="M375">
            <v>139</v>
          </cell>
          <cell r="O375">
            <v>139</v>
          </cell>
          <cell r="R375">
            <v>139</v>
          </cell>
          <cell r="U375">
            <v>139</v>
          </cell>
          <cell r="X375">
            <v>199</v>
          </cell>
        </row>
        <row r="376">
          <cell r="I376" t="str">
            <v>SB90X</v>
          </cell>
          <cell r="J376">
            <v>0</v>
          </cell>
          <cell r="M376">
            <v>284</v>
          </cell>
          <cell r="O376">
            <v>284</v>
          </cell>
          <cell r="R376">
            <v>284</v>
          </cell>
          <cell r="U376">
            <v>284</v>
          </cell>
          <cell r="X376">
            <v>399</v>
          </cell>
        </row>
        <row r="377">
          <cell r="I377" t="str">
            <v>SB1216</v>
          </cell>
          <cell r="J377">
            <v>0</v>
          </cell>
          <cell r="M377">
            <v>485</v>
          </cell>
          <cell r="O377">
            <v>485</v>
          </cell>
          <cell r="R377">
            <v>485</v>
          </cell>
          <cell r="U377">
            <v>485</v>
          </cell>
          <cell r="X377">
            <v>699</v>
          </cell>
        </row>
        <row r="378">
          <cell r="I378">
            <v>0</v>
          </cell>
          <cell r="J378">
            <v>0</v>
          </cell>
        </row>
        <row r="379">
          <cell r="I379" t="str">
            <v>HP90ICSX</v>
          </cell>
          <cell r="J379">
            <v>89156</v>
          </cell>
          <cell r="K379" t="e">
            <v>#REF!</v>
          </cell>
          <cell r="L379" t="e">
            <v>#REF!</v>
          </cell>
          <cell r="M379">
            <v>230</v>
          </cell>
          <cell r="O379">
            <v>230</v>
          </cell>
          <cell r="R379">
            <v>230</v>
          </cell>
          <cell r="U379">
            <v>230</v>
          </cell>
          <cell r="X379">
            <v>799</v>
          </cell>
        </row>
        <row r="380">
          <cell r="I380" t="str">
            <v>HP60ICSX</v>
          </cell>
          <cell r="J380">
            <v>0</v>
          </cell>
          <cell r="M380">
            <v>200</v>
          </cell>
          <cell r="O380">
            <v>200</v>
          </cell>
          <cell r="R380">
            <v>200</v>
          </cell>
          <cell r="U380">
            <v>200</v>
          </cell>
          <cell r="X380">
            <v>699</v>
          </cell>
        </row>
        <row r="381">
          <cell r="I381" t="str">
            <v>E169TL SX</v>
          </cell>
          <cell r="J381">
            <v>0</v>
          </cell>
          <cell r="M381">
            <v>799</v>
          </cell>
          <cell r="N381">
            <v>54</v>
          </cell>
          <cell r="O381">
            <v>745</v>
          </cell>
          <cell r="R381">
            <v>745</v>
          </cell>
          <cell r="U381">
            <v>745</v>
          </cell>
          <cell r="X381">
            <v>1099</v>
          </cell>
        </row>
        <row r="382">
          <cell r="I382" t="str">
            <v>E169TR SX</v>
          </cell>
          <cell r="J382">
            <v>0</v>
          </cell>
          <cell r="M382">
            <v>799</v>
          </cell>
          <cell r="N382">
            <v>54</v>
          </cell>
          <cell r="O382">
            <v>745</v>
          </cell>
          <cell r="R382">
            <v>745</v>
          </cell>
          <cell r="U382">
            <v>745</v>
          </cell>
          <cell r="X382">
            <v>1099</v>
          </cell>
        </row>
        <row r="383">
          <cell r="I383" t="str">
            <v>OB60NLMX</v>
          </cell>
          <cell r="J383">
            <v>0</v>
          </cell>
          <cell r="M383">
            <v>540</v>
          </cell>
          <cell r="N383">
            <v>71</v>
          </cell>
          <cell r="O383">
            <v>469</v>
          </cell>
          <cell r="R383">
            <v>469</v>
          </cell>
          <cell r="U383">
            <v>469</v>
          </cell>
          <cell r="X383">
            <v>1299</v>
          </cell>
        </row>
        <row r="384">
          <cell r="I384" t="str">
            <v>OB60NC7CEX1</v>
          </cell>
          <cell r="J384">
            <v>0</v>
          </cell>
          <cell r="M384">
            <v>640</v>
          </cell>
          <cell r="N384">
            <v>120</v>
          </cell>
          <cell r="O384">
            <v>520</v>
          </cell>
          <cell r="R384">
            <v>520</v>
          </cell>
          <cell r="U384">
            <v>520</v>
          </cell>
          <cell r="X384">
            <v>1699</v>
          </cell>
        </row>
        <row r="385">
          <cell r="I385" t="str">
            <v>OB60SVMX</v>
          </cell>
          <cell r="J385">
            <v>0</v>
          </cell>
          <cell r="M385">
            <v>560</v>
          </cell>
          <cell r="N385">
            <v>80</v>
          </cell>
          <cell r="O385">
            <v>480</v>
          </cell>
          <cell r="R385">
            <v>480</v>
          </cell>
          <cell r="U385">
            <v>480</v>
          </cell>
          <cell r="X385">
            <v>1199</v>
          </cell>
        </row>
        <row r="386">
          <cell r="I386" t="str">
            <v>OB60SCVMX</v>
          </cell>
          <cell r="J386">
            <v>0</v>
          </cell>
          <cell r="M386">
            <v>580</v>
          </cell>
          <cell r="N386">
            <v>60</v>
          </cell>
          <cell r="O386">
            <v>520</v>
          </cell>
          <cell r="R386">
            <v>520</v>
          </cell>
          <cell r="U386">
            <v>520</v>
          </cell>
          <cell r="X386">
            <v>1499</v>
          </cell>
        </row>
        <row r="387">
          <cell r="I387">
            <v>0</v>
          </cell>
          <cell r="J387">
            <v>0</v>
          </cell>
        </row>
        <row r="388">
          <cell r="I388" t="str">
            <v>HC60DCXB</v>
          </cell>
          <cell r="J388">
            <v>0</v>
          </cell>
          <cell r="M388">
            <v>400</v>
          </cell>
          <cell r="O388">
            <v>400</v>
          </cell>
          <cell r="R388">
            <v>400</v>
          </cell>
          <cell r="U388">
            <v>400</v>
          </cell>
          <cell r="X388">
            <v>999</v>
          </cell>
        </row>
        <row r="389">
          <cell r="I389" t="str">
            <v>OM25B</v>
          </cell>
          <cell r="J389">
            <v>0</v>
          </cell>
          <cell r="M389">
            <v>289</v>
          </cell>
          <cell r="N389">
            <v>41</v>
          </cell>
          <cell r="O389">
            <v>248</v>
          </cell>
          <cell r="R389">
            <v>248</v>
          </cell>
          <cell r="U389">
            <v>248</v>
          </cell>
          <cell r="X389">
            <v>399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Sheet 01.12.12"/>
      <sheetName val="Main Item List"/>
      <sheetName val="Altera"/>
      <sheetName val="Altera Labour"/>
      <sheetName val="Aspen"/>
      <sheetName val="Aspen Labour"/>
      <sheetName val="Avalon"/>
      <sheetName val="Avalon Labour"/>
      <sheetName val="Bermuda"/>
      <sheetName val="Bermuda Labour"/>
      <sheetName val="Broadwater"/>
      <sheetName val="Broadwater Labour"/>
      <sheetName val="Cameron"/>
      <sheetName val="Cameron Labour"/>
      <sheetName val="Chianti"/>
      <sheetName val="Chianti Labour"/>
      <sheetName val="Civic"/>
      <sheetName val="Civic Labour"/>
      <sheetName val="Coloumbus"/>
      <sheetName val="Colombus Labour"/>
      <sheetName val="Cook"/>
      <sheetName val="Cook Labour"/>
      <sheetName val="Coronet"/>
      <sheetName val="Coronet Labour"/>
      <sheetName val="Crimson Magnum"/>
      <sheetName val="Crimson Labour"/>
      <sheetName val="Summary"/>
      <sheetName val="Main Sheet"/>
      <sheetName val="Windermere"/>
      <sheetName val="Main Sheet 03.10.12"/>
    </sheetNames>
    <sheetDataSet>
      <sheetData sheetId="0"/>
      <sheetData sheetId="1">
        <row r="3">
          <cell r="A3" t="str">
            <v>100100RAN1H4RS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914A087-B798-4E8E-93E3-71804470CAF2}" autoFormatId="16" applyNumberFormats="0" applyBorderFormats="0" applyFontFormats="0" applyPatternFormats="0" applyAlignmentFormats="0" applyWidthHeightFormats="0">
  <queryTableRefresh nextId="13">
    <queryTableFields count="12">
      <queryTableField id="1" name="BLoad" tableColumnId="1"/>
      <queryTableField id="2" name="CostCentre" tableColumnId="2"/>
      <queryTableField id="3" name="Counter" tableColumnId="3"/>
      <queryTableField id="4" name="ItemCode" tableColumnId="4"/>
      <queryTableField id="5" name="JobNo" tableColumnId="5"/>
      <queryTableField id="6" name="LineNumber" tableColumnId="6"/>
      <queryTableField id="7" name="Price" tableColumnId="7"/>
      <queryTableField id="8" name="PriceLevel" tableColumnId="8"/>
      <queryTableField id="9" name="PriceLock" tableColumnId="9"/>
      <queryTableField id="10" name="Quantity" tableColumnId="10"/>
      <queryTableField id="11" name="UnitPrice" tableColumnId="11"/>
      <queryTableField id="12" name="XDescription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63A658-6E07-47B2-A4D2-9F20CE698E7F}" name="BillRecord" displayName="BillRecord" ref="A1:L451" tableType="queryTable" totalsRowShown="0">
  <autoFilter ref="A1:L451" xr:uid="{864C7CF8-9218-4E5A-BDC7-57CFB9BE3B21}"/>
  <tableColumns count="12">
    <tableColumn id="1" xr3:uid="{FB803E40-ED20-441C-94A3-A15FD70604E0}" uniqueName="1" name="BLoad" queryTableFieldId="1"/>
    <tableColumn id="2" xr3:uid="{B1DDFC8B-AA3D-4014-8F2B-662AE38D7242}" uniqueName="2" name="CostCentre" queryTableFieldId="2"/>
    <tableColumn id="3" xr3:uid="{ACF037A7-7C3B-4F71-843E-959C54D33D28}" uniqueName="3" name="Counter" queryTableFieldId="3"/>
    <tableColumn id="4" xr3:uid="{F33FF3D8-A39D-467C-920B-BA43A517DCE5}" uniqueName="4" name="ItemCode" queryTableFieldId="4" dataDxfId="2"/>
    <tableColumn id="5" xr3:uid="{E9A21307-5F72-448D-80AF-FF294ADE532C}" uniqueName="5" name="JobNo" queryTableFieldId="5"/>
    <tableColumn id="6" xr3:uid="{A5DC70CE-8249-41E1-AADE-C0E67BEAACB5}" uniqueName="6" name="LineNumber" queryTableFieldId="6"/>
    <tableColumn id="7" xr3:uid="{88DB8BDC-3E49-43C7-8CCF-48F7F71143E6}" uniqueName="7" name="Price" queryTableFieldId="7"/>
    <tableColumn id="8" xr3:uid="{BB147DF7-AA5B-440E-AA5F-6D8D9B2DDB06}" uniqueName="8" name="PriceLevel" queryTableFieldId="8" dataDxfId="1"/>
    <tableColumn id="9" xr3:uid="{0DEBEC16-F09B-4F16-904B-F0C1A34FC069}" uniqueName="9" name="PriceLock" queryTableFieldId="9"/>
    <tableColumn id="10" xr3:uid="{145E7D9F-BE48-4067-A663-A411A40E3BFF}" uniqueName="10" name="Quantity" queryTableFieldId="10"/>
    <tableColumn id="11" xr3:uid="{5B211695-551A-4960-A887-76211DC44703}" uniqueName="11" name="UnitPrice" queryTableFieldId="11"/>
    <tableColumn id="12" xr3:uid="{1636802A-35F4-4B0C-A077-CFA998ED038D}" uniqueName="12" name="XDescription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ikeg@ikc.co.nz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185.bin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6.bin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187.bin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8.bin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189.bin"/></Relationships>
</file>

<file path=xl/worksheets/_rels/sheet1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0.bin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191.bin"/></Relationships>
</file>

<file path=xl/worksheets/_rels/sheet1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2.bin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193.bin"/></Relationships>
</file>

<file path=xl/worksheets/_rels/sheet1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4.bin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195.bin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6.bin"/></Relationships>
</file>

<file path=xl/worksheets/_rels/sheet197.xml.rels><?xml version="1.0" encoding="UTF-8" standalone="yes"?>
<Relationships xmlns="http://schemas.openxmlformats.org/package/2006/relationships"><Relationship Id="rId117" Type="http://schemas.openxmlformats.org/officeDocument/2006/relationships/hyperlink" Target="mailto:cfbuilding@xtra.co.nz" TargetMode="External"/><Relationship Id="rId21" Type="http://schemas.openxmlformats.org/officeDocument/2006/relationships/hyperlink" Target="mailto:admin@airconnelson.co.nz" TargetMode="External"/><Relationship Id="rId42" Type="http://schemas.openxmlformats.org/officeDocument/2006/relationships/hyperlink" Target="mailto:palmerb@xtra.co.nz" TargetMode="External"/><Relationship Id="rId63" Type="http://schemas.openxmlformats.org/officeDocument/2006/relationships/hyperlink" Target="mailto:acooke@viridianglass.co.nz" TargetMode="External"/><Relationship Id="rId84" Type="http://schemas.openxmlformats.org/officeDocument/2006/relationships/hyperlink" Target="mailto:sales@lifts.co.nz" TargetMode="External"/><Relationship Id="rId138" Type="http://schemas.openxmlformats.org/officeDocument/2006/relationships/hyperlink" Target="mailto:bingo.skipanddrumhire@vodafone.co.nz" TargetMode="External"/><Relationship Id="rId159" Type="http://schemas.openxmlformats.org/officeDocument/2006/relationships/hyperlink" Target="mailto:davereespainters@xtra.co.nz" TargetMode="External"/><Relationship Id="rId170" Type="http://schemas.openxmlformats.org/officeDocument/2006/relationships/hyperlink" Target="mailto:paul.hunter@fultonhogan.com" TargetMode="External"/><Relationship Id="rId191" Type="http://schemas.openxmlformats.org/officeDocument/2006/relationships/hyperlink" Target="mailto:DWNEstimator@designwindows.co.nz" TargetMode="External"/><Relationship Id="rId205" Type="http://schemas.openxmlformats.org/officeDocument/2006/relationships/hyperlink" Target="mailto:carlmonopoli80@gmail.com" TargetMode="External"/><Relationship Id="rId226" Type="http://schemas.openxmlformats.org/officeDocument/2006/relationships/hyperlink" Target="mailto:rachel@oakleysplumbing.co.nz" TargetMode="External"/><Relationship Id="rId107" Type="http://schemas.openxmlformats.org/officeDocument/2006/relationships/hyperlink" Target="mailto:harryfraser@icloud.com" TargetMode="External"/><Relationship Id="rId11" Type="http://schemas.openxmlformats.org/officeDocument/2006/relationships/hyperlink" Target="mailto:charlton@etengineering.co.nz" TargetMode="External"/><Relationship Id="rId32" Type="http://schemas.openxmlformats.org/officeDocument/2006/relationships/hyperlink" Target="mailto:info@scaffoldmarlborough.co.nz" TargetMode="External"/><Relationship Id="rId53" Type="http://schemas.openxmlformats.org/officeDocument/2006/relationships/hyperlink" Target="mailto:isaac@solatubenelson.co.nz" TargetMode="External"/><Relationship Id="rId74" Type="http://schemas.openxmlformats.org/officeDocument/2006/relationships/hyperlink" Target="mailto:patrick.bourke@obg.co.nz" TargetMode="External"/><Relationship Id="rId128" Type="http://schemas.openxmlformats.org/officeDocument/2006/relationships/hyperlink" Target="mailto:peter@completeelectrical.co.nz" TargetMode="External"/><Relationship Id="rId149" Type="http://schemas.openxmlformats.org/officeDocument/2006/relationships/hyperlink" Target="mailto:steve@srlbuild.co.nz" TargetMode="External"/><Relationship Id="rId5" Type="http://schemas.openxmlformats.org/officeDocument/2006/relationships/hyperlink" Target="mailto:office@findlaterconstruction.co.nz" TargetMode="External"/><Relationship Id="rId95" Type="http://schemas.openxmlformats.org/officeDocument/2006/relationships/hyperlink" Target="mailto:steve.heating@yahoo.co.nz" TargetMode="External"/><Relationship Id="rId160" Type="http://schemas.openxmlformats.org/officeDocument/2006/relationships/hyperlink" Target="mailto:alpope@xtra.co.nz" TargetMode="External"/><Relationship Id="rId181" Type="http://schemas.openxmlformats.org/officeDocument/2006/relationships/hyperlink" Target="mailto:rockcote.blm@gmail.com" TargetMode="External"/><Relationship Id="rId216" Type="http://schemas.openxmlformats.org/officeDocument/2006/relationships/hyperlink" Target="mailto:qs@absoluteenergy.co.nz" TargetMode="External"/><Relationship Id="rId22" Type="http://schemas.openxmlformats.org/officeDocument/2006/relationships/hyperlink" Target="mailto:info@dtdecorators.co.nz" TargetMode="External"/><Relationship Id="rId43" Type="http://schemas.openxmlformats.org/officeDocument/2006/relationships/hyperlink" Target="mailto:blenheim.party@hirepool.co.nz" TargetMode="External"/><Relationship Id="rId64" Type="http://schemas.openxmlformats.org/officeDocument/2006/relationships/hyperlink" Target="mailto:Nelsales@uacl.co.nz" TargetMode="External"/><Relationship Id="rId118" Type="http://schemas.openxmlformats.org/officeDocument/2006/relationships/hyperlink" Target="mailto:tse@trophy.co.nz" TargetMode="External"/><Relationship Id="rId139" Type="http://schemas.openxmlformats.org/officeDocument/2006/relationships/hyperlink" Target="mailto:Michael.Merrett@nz.harveynorman.com" TargetMode="External"/><Relationship Id="rId85" Type="http://schemas.openxmlformats.org/officeDocument/2006/relationships/hyperlink" Target="mailto:info@timberworksnz.com" TargetMode="External"/><Relationship Id="rId150" Type="http://schemas.openxmlformats.org/officeDocument/2006/relationships/hyperlink" Target="mailto:stephen.scott@nulooksolutions.co.nz" TargetMode="External"/><Relationship Id="rId171" Type="http://schemas.openxmlformats.org/officeDocument/2006/relationships/hyperlink" Target="mailto:lindy.smythe@plumbingworld.co.nz" TargetMode="External"/><Relationship Id="rId192" Type="http://schemas.openxmlformats.org/officeDocument/2006/relationships/hyperlink" Target="mailto:nzcommercialsales@fisherpaykel.com" TargetMode="External"/><Relationship Id="rId206" Type="http://schemas.openxmlformats.org/officeDocument/2006/relationships/hyperlink" Target="mailto:orders@hometech.co.nz" TargetMode="External"/><Relationship Id="rId227" Type="http://schemas.openxmlformats.org/officeDocument/2006/relationships/hyperlink" Target="mailto:nelson.orders@carters.co.nz" TargetMode="External"/><Relationship Id="rId12" Type="http://schemas.openxmlformats.org/officeDocument/2006/relationships/hyperlink" Target="mailto:gavin@contourroofing.co.nz" TargetMode="External"/><Relationship Id="rId33" Type="http://schemas.openxmlformats.org/officeDocument/2006/relationships/hyperlink" Target="mailto:marlbrickandtile@hotmail.com" TargetMode="External"/><Relationship Id="rId108" Type="http://schemas.openxmlformats.org/officeDocument/2006/relationships/hyperlink" Target="mailto:4waterz@gmail.com" TargetMode="External"/><Relationship Id="rId129" Type="http://schemas.openxmlformats.org/officeDocument/2006/relationships/hyperlink" Target="mailto:tashpeteflynn@xtra.co.nz" TargetMode="External"/><Relationship Id="rId54" Type="http://schemas.openxmlformats.org/officeDocument/2006/relationships/hyperlink" Target="mailto:j_breilly@xtra.co.nz" TargetMode="External"/><Relationship Id="rId75" Type="http://schemas.openxmlformats.org/officeDocument/2006/relationships/hyperlink" Target="mailto:thelin.construction@xtra.co.nz" TargetMode="External"/><Relationship Id="rId96" Type="http://schemas.openxmlformats.org/officeDocument/2006/relationships/hyperlink" Target="mailto:info@precisionpainters.co.nz" TargetMode="External"/><Relationship Id="rId140" Type="http://schemas.openxmlformats.org/officeDocument/2006/relationships/hyperlink" Target="mailto:janice.bovendeerd@devan.co.nz" TargetMode="External"/><Relationship Id="rId161" Type="http://schemas.openxmlformats.org/officeDocument/2006/relationships/hyperlink" Target="mailto:richard@thompelec.co.nz" TargetMode="External"/><Relationship Id="rId182" Type="http://schemas.openxmlformats.org/officeDocument/2006/relationships/hyperlink" Target="mailto:alastair@cutriteconcrete.co.nz" TargetMode="External"/><Relationship Id="rId217" Type="http://schemas.openxmlformats.org/officeDocument/2006/relationships/hyperlink" Target="mailto:theproperstoppers@gmail.com" TargetMode="External"/><Relationship Id="rId6" Type="http://schemas.openxmlformats.org/officeDocument/2006/relationships/hyperlink" Target="mailto:nelson.orders@carters.co.nz" TargetMode="External"/><Relationship Id="rId23" Type="http://schemas.openxmlformats.org/officeDocument/2006/relationships/hyperlink" Target="mailto:eliteflooring2005ltd@xtra.co.nz" TargetMode="External"/><Relationship Id="rId119" Type="http://schemas.openxmlformats.org/officeDocument/2006/relationships/hyperlink" Target="mailto:sales@htlgroup.co.nz" TargetMode="External"/><Relationship Id="rId44" Type="http://schemas.openxmlformats.org/officeDocument/2006/relationships/hyperlink" Target="mailto:mainland@chemdry.co.nz" TargetMode="External"/><Relationship Id="rId65" Type="http://schemas.openxmlformats.org/officeDocument/2006/relationships/hyperlink" Target="mailto:sales@bestwest.co.nz" TargetMode="External"/><Relationship Id="rId86" Type="http://schemas.openxmlformats.org/officeDocument/2006/relationships/hyperlink" Target="mailto:office@ikc.co.nz" TargetMode="External"/><Relationship Id="rId130" Type="http://schemas.openxmlformats.org/officeDocument/2006/relationships/hyperlink" Target="mailto:flatcreeksheds@ihug.co.nz" TargetMode="External"/><Relationship Id="rId151" Type="http://schemas.openxmlformats.org/officeDocument/2006/relationships/hyperlink" Target="mailto:info@mintair.co.nz" TargetMode="External"/><Relationship Id="rId172" Type="http://schemas.openxmlformats.org/officeDocument/2006/relationships/hyperlink" Target="mailto:ngibsonbuilders@outlook.com" TargetMode="External"/><Relationship Id="rId193" Type="http://schemas.openxmlformats.org/officeDocument/2006/relationships/hyperlink" Target="mailto:sales@zinkltd.co.nz" TargetMode="External"/><Relationship Id="rId207" Type="http://schemas.openxmlformats.org/officeDocument/2006/relationships/hyperlink" Target="mailto:Reception@galbraithgroup.co.nz" TargetMode="External"/><Relationship Id="rId228" Type="http://schemas.openxmlformats.org/officeDocument/2006/relationships/hyperlink" Target="mailto:office@portaloo.nz" TargetMode="External"/><Relationship Id="rId13" Type="http://schemas.openxmlformats.org/officeDocument/2006/relationships/hyperlink" Target="mailto:john@ultimateroofing.nz" TargetMode="External"/><Relationship Id="rId109" Type="http://schemas.openxmlformats.org/officeDocument/2006/relationships/hyperlink" Target="mailto:Glen.Weeden@carters.co.nz" TargetMode="External"/><Relationship Id="rId34" Type="http://schemas.openxmlformats.org/officeDocument/2006/relationships/hyperlink" Target="mailto:blenheim@laserplumbing.co.nz" TargetMode="External"/><Relationship Id="rId55" Type="http://schemas.openxmlformats.org/officeDocument/2006/relationships/hyperlink" Target="mailto:andyash@ts.co.nz" TargetMode="External"/><Relationship Id="rId76" Type="http://schemas.openxmlformats.org/officeDocument/2006/relationships/hyperlink" Target="mailto:udellspurpose@gmail.com" TargetMode="External"/><Relationship Id="rId97" Type="http://schemas.openxmlformats.org/officeDocument/2006/relationships/hyperlink" Target="mailto:office@theconcretecutter.co.nz" TargetMode="External"/><Relationship Id="rId120" Type="http://schemas.openxmlformats.org/officeDocument/2006/relationships/hyperlink" Target="mailto:gbscaffold@xtra.co.nz" TargetMode="External"/><Relationship Id="rId141" Type="http://schemas.openxmlformats.org/officeDocument/2006/relationships/hyperlink" Target="mailto:meadmartinltd@gmail.com" TargetMode="External"/><Relationship Id="rId7" Type="http://schemas.openxmlformats.org/officeDocument/2006/relationships/hyperlink" Target="mailto:darren@berkettcontracting.co.nz" TargetMode="External"/><Relationship Id="rId162" Type="http://schemas.openxmlformats.org/officeDocument/2006/relationships/hyperlink" Target="mailto:tktilers@xtra.co.nz" TargetMode="External"/><Relationship Id="rId183" Type="http://schemas.openxmlformats.org/officeDocument/2006/relationships/hyperlink" Target="mailto:rtcontracting@xtra.co.nz" TargetMode="External"/><Relationship Id="rId218" Type="http://schemas.openxmlformats.org/officeDocument/2006/relationships/hyperlink" Target="mailto:stplastering@outlook.co.nz" TargetMode="External"/><Relationship Id="rId24" Type="http://schemas.openxmlformats.org/officeDocument/2006/relationships/hyperlink" Target="mailto:miltonnorris@orcon.net.nz" TargetMode="External"/><Relationship Id="rId45" Type="http://schemas.openxmlformats.org/officeDocument/2006/relationships/hyperlink" Target="mailto:kmmtvis@xtra.co.nz" TargetMode="External"/><Relationship Id="rId66" Type="http://schemas.openxmlformats.org/officeDocument/2006/relationships/hyperlink" Target="mailto:office@nfglass.co.nz" TargetMode="External"/><Relationship Id="rId87" Type="http://schemas.openxmlformats.org/officeDocument/2006/relationships/hyperlink" Target="mailto:sales@trendymirrors.co.nz" TargetMode="External"/><Relationship Id="rId110" Type="http://schemas.openxmlformats.org/officeDocument/2006/relationships/hyperlink" Target="mailto:admin@tcel.co.nz" TargetMode="External"/><Relationship Id="rId131" Type="http://schemas.openxmlformats.org/officeDocument/2006/relationships/hyperlink" Target="mailto:info@clay-bricks.co.nz" TargetMode="External"/><Relationship Id="rId152" Type="http://schemas.openxmlformats.org/officeDocument/2006/relationships/hyperlink" Target="mailto:steve@envisionaluminium.co.nz" TargetMode="External"/><Relationship Id="rId173" Type="http://schemas.openxmlformats.org/officeDocument/2006/relationships/hyperlink" Target="mailto:nrtconcrete@gmail.com" TargetMode="External"/><Relationship Id="rId194" Type="http://schemas.openxmlformats.org/officeDocument/2006/relationships/hyperlink" Target="mailto:kiem@powertechnelson.co.nz" TargetMode="External"/><Relationship Id="rId208" Type="http://schemas.openxmlformats.org/officeDocument/2006/relationships/hyperlink" Target="mailto:toni.ladbrook@mico.co.nz" TargetMode="External"/><Relationship Id="rId229" Type="http://schemas.openxmlformats.org/officeDocument/2006/relationships/hyperlink" Target="mailto:daniel@waimeascaffold.co.nz" TargetMode="External"/><Relationship Id="rId14" Type="http://schemas.openxmlformats.org/officeDocument/2006/relationships/hyperlink" Target="mailto:admin@dominatornelson.co.nz" TargetMode="External"/><Relationship Id="rId35" Type="http://schemas.openxmlformats.org/officeDocument/2006/relationships/hyperlink" Target="mailto:info@rubybayjoinery.co.nz" TargetMode="External"/><Relationship Id="rId56" Type="http://schemas.openxmlformats.org/officeDocument/2006/relationships/hyperlink" Target="mailto:peninsulaplasterers@hotmail.co.nz" TargetMode="External"/><Relationship Id="rId77" Type="http://schemas.openxmlformats.org/officeDocument/2006/relationships/hyperlink" Target="mailto:riwakaelectrical@xtra.co.nz" TargetMode="External"/><Relationship Id="rId100" Type="http://schemas.openxmlformats.org/officeDocument/2006/relationships/hyperlink" Target="mailto:chambers.jackett@xtra.co.nz" TargetMode="External"/><Relationship Id="rId8" Type="http://schemas.openxmlformats.org/officeDocument/2006/relationships/hyperlink" Target="mailto:michellelunn@concrete-metals.co.nz" TargetMode="External"/><Relationship Id="rId98" Type="http://schemas.openxmlformats.org/officeDocument/2006/relationships/hyperlink" Target="mailto:peter.armstrong@stratco.co.nz" TargetMode="External"/><Relationship Id="rId121" Type="http://schemas.openxmlformats.org/officeDocument/2006/relationships/hyperlink" Target="mailto:info@installsolutions.net.nz" TargetMode="External"/><Relationship Id="rId142" Type="http://schemas.openxmlformats.org/officeDocument/2006/relationships/hyperlink" Target="mailto:trade.nelson@bunnings.co.nz" TargetMode="External"/><Relationship Id="rId163" Type="http://schemas.openxmlformats.org/officeDocument/2006/relationships/hyperlink" Target="mailto:v.millson@laserplumbing.co.nz" TargetMode="External"/><Relationship Id="rId184" Type="http://schemas.openxmlformats.org/officeDocument/2006/relationships/hyperlink" Target="mailto:southern.masonry@yahoo.co.nz" TargetMode="External"/><Relationship Id="rId219" Type="http://schemas.openxmlformats.org/officeDocument/2006/relationships/hyperlink" Target="mailto:mike_in_nelson@yahoo.co.nz" TargetMode="External"/><Relationship Id="rId230" Type="http://schemas.openxmlformats.org/officeDocument/2006/relationships/hyperlink" Target="mailto:carole@youresafe.co.nz" TargetMode="External"/><Relationship Id="rId25" Type="http://schemas.openxmlformats.org/officeDocument/2006/relationships/hyperlink" Target="mailto:pinkfitnelson@xtra.co.nz" TargetMode="External"/><Relationship Id="rId46" Type="http://schemas.openxmlformats.org/officeDocument/2006/relationships/hyperlink" Target="mailto:sales@fishermarl.co.nz" TargetMode="External"/><Relationship Id="rId67" Type="http://schemas.openxmlformats.org/officeDocument/2006/relationships/hyperlink" Target="mailto:goldenbayglass@gmail.com" TargetMode="External"/><Relationship Id="rId116" Type="http://schemas.openxmlformats.org/officeDocument/2006/relationships/hyperlink" Target="mailto:murray.watts@stratco.co.nz" TargetMode="External"/><Relationship Id="rId137" Type="http://schemas.openxmlformats.org/officeDocument/2006/relationships/hyperlink" Target="mailto:bmp_will@outlook.com" TargetMode="External"/><Relationship Id="rId158" Type="http://schemas.openxmlformats.org/officeDocument/2006/relationships/hyperlink" Target="mailto:daniel@coman.co.nz" TargetMode="External"/><Relationship Id="rId20" Type="http://schemas.openxmlformats.org/officeDocument/2006/relationships/hyperlink" Target="mailto:orders@richmondglass.co.nz" TargetMode="External"/><Relationship Id="rId41" Type="http://schemas.openxmlformats.org/officeDocument/2006/relationships/hyperlink" Target="mailto:mcdonaldmasonary@hotmail.com" TargetMode="External"/><Relationship Id="rId62" Type="http://schemas.openxmlformats.org/officeDocument/2006/relationships/hyperlink" Target="mailto:stephen@nelpest.co.nz" TargetMode="External"/><Relationship Id="rId83" Type="http://schemas.openxmlformats.org/officeDocument/2006/relationships/hyperlink" Target="mailto:ian@kernohan.co.nz" TargetMode="External"/><Relationship Id="rId88" Type="http://schemas.openxmlformats.org/officeDocument/2006/relationships/hyperlink" Target="mailto:hugh.askin@jennian.co.nz" TargetMode="External"/><Relationship Id="rId111" Type="http://schemas.openxmlformats.org/officeDocument/2006/relationships/hyperlink" Target="mailto:carl@days.co.nz" TargetMode="External"/><Relationship Id="rId132" Type="http://schemas.openxmlformats.org/officeDocument/2006/relationships/hyperlink" Target="mailto:des@cjindustries.co.nz" TargetMode="External"/><Relationship Id="rId153" Type="http://schemas.openxmlformats.org/officeDocument/2006/relationships/hyperlink" Target="mailto:joandzud@xtra.co.nz" TargetMode="External"/><Relationship Id="rId174" Type="http://schemas.openxmlformats.org/officeDocument/2006/relationships/hyperlink" Target="mailto:lcocking@wastemanagement.co.nz" TargetMode="External"/><Relationship Id="rId179" Type="http://schemas.openxmlformats.org/officeDocument/2006/relationships/hyperlink" Target="mailto:bc_element@hotmail.com" TargetMode="External"/><Relationship Id="rId195" Type="http://schemas.openxmlformats.org/officeDocument/2006/relationships/hyperlink" Target="mailto:telcodesign@broadspectrum.com" TargetMode="External"/><Relationship Id="rId209" Type="http://schemas.openxmlformats.org/officeDocument/2006/relationships/hyperlink" Target="mailto:info@mistainless.co.nz" TargetMode="External"/><Relationship Id="rId190" Type="http://schemas.openxmlformats.org/officeDocument/2006/relationships/hyperlink" Target="mailto:mark@accrete.co.nz" TargetMode="External"/><Relationship Id="rId204" Type="http://schemas.openxmlformats.org/officeDocument/2006/relationships/hyperlink" Target="mailto:nelson@advanced-electrical.co.nz" TargetMode="External"/><Relationship Id="rId220" Type="http://schemas.openxmlformats.org/officeDocument/2006/relationships/hyperlink" Target="mailto:nelson.phd.fix@gmail.com" TargetMode="External"/><Relationship Id="rId225" Type="http://schemas.openxmlformats.org/officeDocument/2006/relationships/hyperlink" Target="mailto:orders@brickandstone.co.nz" TargetMode="External"/><Relationship Id="rId15" Type="http://schemas.openxmlformats.org/officeDocument/2006/relationships/hyperlink" Target="mailto:k.n.winter@xtra.co.nz" TargetMode="External"/><Relationship Id="rId36" Type="http://schemas.openxmlformats.org/officeDocument/2006/relationships/hyperlink" Target="mailto:dboult@ihug.co.nz" TargetMode="External"/><Relationship Id="rId57" Type="http://schemas.openxmlformats.org/officeDocument/2006/relationships/hyperlink" Target="mailto:bevankeys@beamnz.co.nz" TargetMode="External"/><Relationship Id="rId106" Type="http://schemas.openxmlformats.org/officeDocument/2006/relationships/hyperlink" Target="mailto:james@bgwjoinery.co.nz" TargetMode="External"/><Relationship Id="rId127" Type="http://schemas.openxmlformats.org/officeDocument/2006/relationships/hyperlink" Target="mailto:am.pm@xtra.co.nz" TargetMode="External"/><Relationship Id="rId10" Type="http://schemas.openxmlformats.org/officeDocument/2006/relationships/hyperlink" Target="mailto:admin@h-hconcrete.co.nz" TargetMode="External"/><Relationship Id="rId31" Type="http://schemas.openxmlformats.org/officeDocument/2006/relationships/hyperlink" Target="mailto:Robert@haysplumbing.co.nz" TargetMode="External"/><Relationship Id="rId52" Type="http://schemas.openxmlformats.org/officeDocument/2006/relationships/hyperlink" Target="mailto:paintworksmarlborough@xtra.co.nz" TargetMode="External"/><Relationship Id="rId73" Type="http://schemas.openxmlformats.org/officeDocument/2006/relationships/hyperlink" Target="mailto:admin@roofingtasman.co.nz" TargetMode="External"/><Relationship Id="rId78" Type="http://schemas.openxmlformats.org/officeDocument/2006/relationships/hyperlink" Target="mailto:info@alphaprecasts.co.nz" TargetMode="External"/><Relationship Id="rId94" Type="http://schemas.openxmlformats.org/officeDocument/2006/relationships/hyperlink" Target="mailto:enquires@jennian.co.nz" TargetMode="External"/><Relationship Id="rId99" Type="http://schemas.openxmlformats.org/officeDocument/2006/relationships/hyperlink" Target="mailto:stainlessconcepts@xtra.co.nz" TargetMode="External"/><Relationship Id="rId101" Type="http://schemas.openxmlformats.org/officeDocument/2006/relationships/hyperlink" Target="mailto:pat.wendy@xtra.co.nz" TargetMode="External"/><Relationship Id="rId122" Type="http://schemas.openxmlformats.org/officeDocument/2006/relationships/hyperlink" Target="mailto:mckay07@ihug.co.nz" TargetMode="External"/><Relationship Id="rId143" Type="http://schemas.openxmlformats.org/officeDocument/2006/relationships/hyperlink" Target="mailto:info@jandmconcreting.co.nz" TargetMode="External"/><Relationship Id="rId148" Type="http://schemas.openxmlformats.org/officeDocument/2006/relationships/hyperlink" Target="mailto:motueka@flooringxtra.co.nz" TargetMode="External"/><Relationship Id="rId164" Type="http://schemas.openxmlformats.org/officeDocument/2006/relationships/hyperlink" Target="mailto:robflood@hotmail.co.nz" TargetMode="External"/><Relationship Id="rId169" Type="http://schemas.openxmlformats.org/officeDocument/2006/relationships/hyperlink" Target="mailto:savviesfamily@xtra.co.nz" TargetMode="External"/><Relationship Id="rId185" Type="http://schemas.openxmlformats.org/officeDocument/2006/relationships/hyperlink" Target="mailto:dave@cjsasphalt.co.nz" TargetMode="External"/><Relationship Id="rId4" Type="http://schemas.openxmlformats.org/officeDocument/2006/relationships/hyperlink" Target="mailto:clarecon@ts.co.nz" TargetMode="External"/><Relationship Id="rId9" Type="http://schemas.openxmlformats.org/officeDocument/2006/relationships/hyperlink" Target="mailto:carmel.myers@aaacps.co.nz" TargetMode="External"/><Relationship Id="rId180" Type="http://schemas.openxmlformats.org/officeDocument/2006/relationships/hyperlink" Target="mailto:info@theconcretecompany.co.nz" TargetMode="External"/><Relationship Id="rId210" Type="http://schemas.openxmlformats.org/officeDocument/2006/relationships/hyperlink" Target="mailto:admin@moveables.co.nz" TargetMode="External"/><Relationship Id="rId215" Type="http://schemas.openxmlformats.org/officeDocument/2006/relationships/hyperlink" Target="mailto:Harry@ultraspec.co.nz" TargetMode="External"/><Relationship Id="rId26" Type="http://schemas.openxmlformats.org/officeDocument/2006/relationships/hyperlink" Target="mailto:sales@rockgasnelson.co.nz" TargetMode="External"/><Relationship Id="rId231" Type="http://schemas.openxmlformats.org/officeDocument/2006/relationships/hyperlink" Target="mailto:Glen.Weeden@carters.co.nz" TargetMode="External"/><Relationship Id="rId47" Type="http://schemas.openxmlformats.org/officeDocument/2006/relationships/hyperlink" Target="mailto:sales@accoladejoinery.co.nz" TargetMode="External"/><Relationship Id="rId68" Type="http://schemas.openxmlformats.org/officeDocument/2006/relationships/hyperlink" Target="mailto:gjsargent@clear.net.nz" TargetMode="External"/><Relationship Id="rId89" Type="http://schemas.openxmlformats.org/officeDocument/2006/relationships/hyperlink" Target="mailto:gibsonf.t@xtra.co.nz" TargetMode="External"/><Relationship Id="rId112" Type="http://schemas.openxmlformats.org/officeDocument/2006/relationships/hyperlink" Target="mailto:kane.hoskings@solarcity.co.nz" TargetMode="External"/><Relationship Id="rId133" Type="http://schemas.openxmlformats.org/officeDocument/2006/relationships/hyperlink" Target="mailto:josh@marlboroughglass.co.nz" TargetMode="External"/><Relationship Id="rId154" Type="http://schemas.openxmlformats.org/officeDocument/2006/relationships/hyperlink" Target="mailto:quotes@zorite.co.nz" TargetMode="External"/><Relationship Id="rId175" Type="http://schemas.openxmlformats.org/officeDocument/2006/relationships/hyperlink" Target="mailto:info@stoneworksnz.com" TargetMode="External"/><Relationship Id="rId196" Type="http://schemas.openxmlformats.org/officeDocument/2006/relationships/hyperlink" Target="mailto:office@richmondfreshchoice.co.nz" TargetMode="External"/><Relationship Id="rId200" Type="http://schemas.openxmlformats.org/officeDocument/2006/relationships/hyperlink" Target="mailto:Bhemi@nelmac.co.nz" TargetMode="External"/><Relationship Id="rId16" Type="http://schemas.openxmlformats.org/officeDocument/2006/relationships/hyperlink" Target="mailto:admin@tasbayplumbing.co.nz" TargetMode="External"/><Relationship Id="rId221" Type="http://schemas.openxmlformats.org/officeDocument/2006/relationships/hyperlink" Target="mailto:jo.rose@meganelson.co.nz" TargetMode="External"/><Relationship Id="rId37" Type="http://schemas.openxmlformats.org/officeDocument/2006/relationships/hyperlink" Target="mailto:info@thenewgateco.co.nz" TargetMode="External"/><Relationship Id="rId58" Type="http://schemas.openxmlformats.org/officeDocument/2006/relationships/hyperlink" Target="mailto:alec@v8comp.co.nz" TargetMode="External"/><Relationship Id="rId79" Type="http://schemas.openxmlformats.org/officeDocument/2006/relationships/hyperlink" Target="mailto:gold.fridge@xtra.co.nz" TargetMode="External"/><Relationship Id="rId102" Type="http://schemas.openxmlformats.org/officeDocument/2006/relationships/hyperlink" Target="mailto:lorienconsulting@ihug.co.nz" TargetMode="External"/><Relationship Id="rId123" Type="http://schemas.openxmlformats.org/officeDocument/2006/relationships/hyperlink" Target="mailto:gbpump@gmail.com" TargetMode="External"/><Relationship Id="rId144" Type="http://schemas.openxmlformats.org/officeDocument/2006/relationships/hyperlink" Target="mailto:admin@amk.co.nz" TargetMode="External"/><Relationship Id="rId90" Type="http://schemas.openxmlformats.org/officeDocument/2006/relationships/hyperlink" Target="mailto:contracting@sollys.co.nz" TargetMode="External"/><Relationship Id="rId165" Type="http://schemas.openxmlformats.org/officeDocument/2006/relationships/hyperlink" Target="mailto:info@hammac.co.nz" TargetMode="External"/><Relationship Id="rId186" Type="http://schemas.openxmlformats.org/officeDocument/2006/relationships/hyperlink" Target="mailto:formply@xtra.co.nz" TargetMode="External"/><Relationship Id="rId211" Type="http://schemas.openxmlformats.org/officeDocument/2006/relationships/hyperlink" Target="mailto:paul@tiledirect.co.nz" TargetMode="External"/><Relationship Id="rId232" Type="http://schemas.openxmlformats.org/officeDocument/2006/relationships/printerSettings" Target="../printerSettings/printerSettings197.bin"/><Relationship Id="rId27" Type="http://schemas.openxmlformats.org/officeDocument/2006/relationships/hyperlink" Target="mailto:tasbaybrickblock@vodafone.co.nz" TargetMode="External"/><Relationship Id="rId48" Type="http://schemas.openxmlformats.org/officeDocument/2006/relationships/hyperlink" Target="mailto:showerman12@hotmail.com" TargetMode="External"/><Relationship Id="rId69" Type="http://schemas.openxmlformats.org/officeDocument/2006/relationships/hyperlink" Target="mailto:sales@advanced-access.co.nz" TargetMode="External"/><Relationship Id="rId113" Type="http://schemas.openxmlformats.org/officeDocument/2006/relationships/hyperlink" Target="mailto:tp.nicholls@xtra.co.nz" TargetMode="External"/><Relationship Id="rId134" Type="http://schemas.openxmlformats.org/officeDocument/2006/relationships/hyperlink" Target="mailto:info@goscaffolding.co.nz" TargetMode="External"/><Relationship Id="rId80" Type="http://schemas.openxmlformats.org/officeDocument/2006/relationships/hyperlink" Target="mailto:daniel.evenden@firth.co.nz" TargetMode="External"/><Relationship Id="rId155" Type="http://schemas.openxmlformats.org/officeDocument/2006/relationships/hyperlink" Target="mailto:gloria.warburton@xtra.co.nz" TargetMode="External"/><Relationship Id="rId176" Type="http://schemas.openxmlformats.org/officeDocument/2006/relationships/hyperlink" Target="mailto:martin@specialisedwaterproofing.co.nz" TargetMode="External"/><Relationship Id="rId197" Type="http://schemas.openxmlformats.org/officeDocument/2006/relationships/hyperlink" Target="mailto:hamga@xtra.co.nz" TargetMode="External"/><Relationship Id="rId201" Type="http://schemas.openxmlformats.org/officeDocument/2006/relationships/hyperlink" Target="mailto:matt@nelsonfencing.nz" TargetMode="External"/><Relationship Id="rId222" Type="http://schemas.openxmlformats.org/officeDocument/2006/relationships/hyperlink" Target="mailto:tpcontracting@outlook.com" TargetMode="External"/><Relationship Id="rId17" Type="http://schemas.openxmlformats.org/officeDocument/2006/relationships/hyperlink" Target="mailto:nzcommercialsales@fisherpaykel.com" TargetMode="External"/><Relationship Id="rId38" Type="http://schemas.openxmlformats.org/officeDocument/2006/relationships/hyperlink" Target="mailto:stylecraft@stairways.co.nz" TargetMode="External"/><Relationship Id="rId59" Type="http://schemas.openxmlformats.org/officeDocument/2006/relationships/hyperlink" Target="mailto:n.hobson.1stgas@mac.co.nz" TargetMode="External"/><Relationship Id="rId103" Type="http://schemas.openxmlformats.org/officeDocument/2006/relationships/hyperlink" Target="mailto:josh@canplan.co.nz" TargetMode="External"/><Relationship Id="rId124" Type="http://schemas.openxmlformats.org/officeDocument/2006/relationships/hyperlink" Target="mailto:langdon.decorating@gmail.com" TargetMode="External"/><Relationship Id="rId70" Type="http://schemas.openxmlformats.org/officeDocument/2006/relationships/hyperlink" Target="mailto:admin@nvl.co.nz" TargetMode="External"/><Relationship Id="rId91" Type="http://schemas.openxmlformats.org/officeDocument/2006/relationships/hyperlink" Target="mailto:cary@nelsonglass.co.nz" TargetMode="External"/><Relationship Id="rId145" Type="http://schemas.openxmlformats.org/officeDocument/2006/relationships/hyperlink" Target="mailto:cory@psp.co.nz" TargetMode="External"/><Relationship Id="rId166" Type="http://schemas.openxmlformats.org/officeDocument/2006/relationships/hyperlink" Target="mailto:James.Rossiter@kitchenthings.co.nz" TargetMode="External"/><Relationship Id="rId187" Type="http://schemas.openxmlformats.org/officeDocument/2006/relationships/hyperlink" Target="mailto:kelvin@nolimitnz.co.nz" TargetMode="External"/><Relationship Id="rId1" Type="http://schemas.openxmlformats.org/officeDocument/2006/relationships/hyperlink" Target="mailto:tracey.bonis@hubbersflooring.co.nz" TargetMode="External"/><Relationship Id="rId212" Type="http://schemas.openxmlformats.org/officeDocument/2006/relationships/hyperlink" Target="mailto:gavin@potius.co.nz" TargetMode="External"/><Relationship Id="rId28" Type="http://schemas.openxmlformats.org/officeDocument/2006/relationships/hyperlink" Target="mailto:westley.drainlayers@xtra.co.nz" TargetMode="External"/><Relationship Id="rId49" Type="http://schemas.openxmlformats.org/officeDocument/2006/relationships/hyperlink" Target="mailto:sales@craftbuilt.co.nz" TargetMode="External"/><Relationship Id="rId114" Type="http://schemas.openxmlformats.org/officeDocument/2006/relationships/hyperlink" Target="mailto:palmerdonaldson@xtra.co.nz" TargetMode="External"/><Relationship Id="rId60" Type="http://schemas.openxmlformats.org/officeDocument/2006/relationships/hyperlink" Target="mailto:branch70@plumbingworld.co.nz" TargetMode="External"/><Relationship Id="rId81" Type="http://schemas.openxmlformats.org/officeDocument/2006/relationships/hyperlink" Target="mailto:geoff@baylink.co.nz" TargetMode="External"/><Relationship Id="rId135" Type="http://schemas.openxmlformats.org/officeDocument/2006/relationships/hyperlink" Target="mailto:sales@kiwisafe.co.nz" TargetMode="External"/><Relationship Id="rId156" Type="http://schemas.openxmlformats.org/officeDocument/2006/relationships/hyperlink" Target="mailto:jared@superbuild.co.nz" TargetMode="External"/><Relationship Id="rId177" Type="http://schemas.openxmlformats.org/officeDocument/2006/relationships/hyperlink" Target="mailto:steve@respace.co.nz" TargetMode="External"/><Relationship Id="rId198" Type="http://schemas.openxmlformats.org/officeDocument/2006/relationships/hyperlink" Target="mailto:allan@cgwl.co.nz" TargetMode="External"/><Relationship Id="rId202" Type="http://schemas.openxmlformats.org/officeDocument/2006/relationships/hyperlink" Target="mailto:joshellery@hotmail.com" TargetMode="External"/><Relationship Id="rId223" Type="http://schemas.openxmlformats.org/officeDocument/2006/relationships/hyperlink" Target="mailto:nick@elevationconstruction.co.nz" TargetMode="External"/><Relationship Id="rId18" Type="http://schemas.openxmlformats.org/officeDocument/2006/relationships/hyperlink" Target="mailto:plumbingandheating@xtra.co.nz" TargetMode="External"/><Relationship Id="rId39" Type="http://schemas.openxmlformats.org/officeDocument/2006/relationships/hyperlink" Target="mailto:siorders@nzbrickdistributors.co.nz" TargetMode="External"/><Relationship Id="rId50" Type="http://schemas.openxmlformats.org/officeDocument/2006/relationships/hyperlink" Target="mailto:ekford@xtra.co.nz" TargetMode="External"/><Relationship Id="rId104" Type="http://schemas.openxmlformats.org/officeDocument/2006/relationships/hyperlink" Target="mailto:southpac2008@hotmail.com" TargetMode="External"/><Relationship Id="rId125" Type="http://schemas.openxmlformats.org/officeDocument/2006/relationships/hyperlink" Target="mailto:rhplasterers@hotmail.com" TargetMode="External"/><Relationship Id="rId146" Type="http://schemas.openxmlformats.org/officeDocument/2006/relationships/hyperlink" Target="mailto:Orders@brickandstone.co.nz" TargetMode="External"/><Relationship Id="rId167" Type="http://schemas.openxmlformats.org/officeDocument/2006/relationships/hyperlink" Target="mailto:office@alphascaffold.co.nz" TargetMode="External"/><Relationship Id="rId188" Type="http://schemas.openxmlformats.org/officeDocument/2006/relationships/hyperlink" Target="mailto:msellers@thesellersroom.co.nz" TargetMode="External"/><Relationship Id="rId71" Type="http://schemas.openxmlformats.org/officeDocument/2006/relationships/hyperlink" Target="mailto:craig@asphaltgeneral.co.nz" TargetMode="External"/><Relationship Id="rId92" Type="http://schemas.openxmlformats.org/officeDocument/2006/relationships/hyperlink" Target="mailto:brett@itmnelson.co.nz" TargetMode="External"/><Relationship Id="rId213" Type="http://schemas.openxmlformats.org/officeDocument/2006/relationships/hyperlink" Target="mailto:inwoodholdingsltd@gmail.com" TargetMode="External"/><Relationship Id="rId2" Type="http://schemas.openxmlformats.org/officeDocument/2006/relationships/hyperlink" Target="mailto:gavin@hazardco.com" TargetMode="External"/><Relationship Id="rId29" Type="http://schemas.openxmlformats.org/officeDocument/2006/relationships/hyperlink" Target="mailto:cripo@xtra.co.nz" TargetMode="External"/><Relationship Id="rId40" Type="http://schemas.openxmlformats.org/officeDocument/2006/relationships/hyperlink" Target="mailto:a1concrete@xtra.co.nz" TargetMode="External"/><Relationship Id="rId115" Type="http://schemas.openxmlformats.org/officeDocument/2006/relationships/hyperlink" Target="mailto:contspouter@xtra.co.nz" TargetMode="External"/><Relationship Id="rId136" Type="http://schemas.openxmlformats.org/officeDocument/2006/relationships/hyperlink" Target="mailto:cbarrowman@trendskitchens.co.nz" TargetMode="External"/><Relationship Id="rId157" Type="http://schemas.openxmlformats.org/officeDocument/2006/relationships/hyperlink" Target="mailto:sales@clearviewcleaning.co.nz" TargetMode="External"/><Relationship Id="rId178" Type="http://schemas.openxmlformats.org/officeDocument/2006/relationships/hyperlink" Target="mailto:matt@quaystone.co.nz" TargetMode="External"/><Relationship Id="rId61" Type="http://schemas.openxmlformats.org/officeDocument/2006/relationships/hyperlink" Target="mailto:carlton@spaziocasa.co.nz" TargetMode="External"/><Relationship Id="rId82" Type="http://schemas.openxmlformats.org/officeDocument/2006/relationships/hyperlink" Target="mailto:office@pyers.co.nz" TargetMode="External"/><Relationship Id="rId199" Type="http://schemas.openxmlformats.org/officeDocument/2006/relationships/hyperlink" Target="mailto:info@totaldecorating.co.nz" TargetMode="External"/><Relationship Id="rId203" Type="http://schemas.openxmlformats.org/officeDocument/2006/relationships/hyperlink" Target="mailto:shanenewth@goldpine.co.nz" TargetMode="External"/><Relationship Id="rId19" Type="http://schemas.openxmlformats.org/officeDocument/2006/relationships/hyperlink" Target="mailto:grant@trendskitchens.co.nz" TargetMode="External"/><Relationship Id="rId224" Type="http://schemas.openxmlformats.org/officeDocument/2006/relationships/hyperlink" Target="mailto:sean.armstrong@firth.co.nz" TargetMode="External"/><Relationship Id="rId30" Type="http://schemas.openxmlformats.org/officeDocument/2006/relationships/hyperlink" Target="mailto:tracy@corporateboxes.co.nz" TargetMode="External"/><Relationship Id="rId105" Type="http://schemas.openxmlformats.org/officeDocument/2006/relationships/hyperlink" Target="mailto:mike@dissco.co.nz" TargetMode="External"/><Relationship Id="rId126" Type="http://schemas.openxmlformats.org/officeDocument/2006/relationships/hyperlink" Target="mailto:info@smartalliances.co.nz" TargetMode="External"/><Relationship Id="rId147" Type="http://schemas.openxmlformats.org/officeDocument/2006/relationships/hyperlink" Target="mailto:steve@classicstone.co.nz" TargetMode="External"/><Relationship Id="rId168" Type="http://schemas.openxmlformats.org/officeDocument/2006/relationships/hyperlink" Target="mailto:steve@nbd.co.nz" TargetMode="External"/><Relationship Id="rId51" Type="http://schemas.openxmlformats.org/officeDocument/2006/relationships/hyperlink" Target="mailto:keithrendel@firth.co.nz" TargetMode="External"/><Relationship Id="rId72" Type="http://schemas.openxmlformats.org/officeDocument/2006/relationships/hyperlink" Target="mailto:lifehire@xtra.co.nz" TargetMode="External"/><Relationship Id="rId93" Type="http://schemas.openxmlformats.org/officeDocument/2006/relationships/hyperlink" Target="mailto:eggerspainting@gmail.com" TargetMode="External"/><Relationship Id="rId189" Type="http://schemas.openxmlformats.org/officeDocument/2006/relationships/hyperlink" Target="mailto:NelTile@xtra.co.nz" TargetMode="External"/><Relationship Id="rId3" Type="http://schemas.openxmlformats.org/officeDocument/2006/relationships/hyperlink" Target="mailto:michelle.jennison@flooringxtra.co.nz" TargetMode="External"/><Relationship Id="rId214" Type="http://schemas.openxmlformats.org/officeDocument/2006/relationships/hyperlink" Target="mailto:marten@ezyscribe.co.n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325DD-FFAB-47BD-92D9-F86EAA6235DF}">
  <sheetPr codeName="Sheet191"/>
  <dimension ref="A1:X45"/>
  <sheetViews>
    <sheetView tabSelected="1" workbookViewId="0">
      <selection activeCell="B1" sqref="B1"/>
    </sheetView>
  </sheetViews>
  <sheetFormatPr defaultRowHeight="12.75" x14ac:dyDescent="0.2"/>
  <cols>
    <col min="1" max="1" width="4.140625" customWidth="1"/>
    <col min="2" max="2" width="29.7109375" style="29" customWidth="1"/>
    <col min="3" max="3" width="6.5703125" style="29" customWidth="1"/>
    <col min="4" max="4" width="11.5703125" customWidth="1"/>
    <col min="5" max="5" width="0.7109375" customWidth="1"/>
    <col min="6" max="6" width="4.42578125" customWidth="1"/>
    <col min="7" max="7" width="25" customWidth="1"/>
    <col min="8" max="8" width="12.85546875" customWidth="1"/>
    <col min="9" max="9" width="11.42578125" bestFit="1" customWidth="1"/>
    <col min="10" max="10" width="0.5703125" style="245" customWidth="1"/>
    <col min="11" max="11" width="4.7109375" customWidth="1"/>
    <col min="12" max="12" width="20" bestFit="1" customWidth="1"/>
    <col min="14" max="14" width="11.42578125" bestFit="1" customWidth="1"/>
    <col min="15" max="15" width="0.7109375" style="245" customWidth="1"/>
    <col min="16" max="16" width="6.140625" customWidth="1"/>
    <col min="17" max="17" width="24.7109375" bestFit="1" customWidth="1"/>
    <col min="19" max="19" width="11.42578125" bestFit="1" customWidth="1"/>
    <col min="20" max="20" width="0.85546875" style="245" customWidth="1"/>
    <col min="21" max="21" width="5.85546875" customWidth="1"/>
    <col min="22" max="22" width="24.5703125" bestFit="1" customWidth="1"/>
    <col min="24" max="24" width="11.42578125" bestFit="1" customWidth="1"/>
  </cols>
  <sheetData>
    <row r="1" spans="1:24" x14ac:dyDescent="0.2">
      <c r="A1" s="803">
        <v>1</v>
      </c>
      <c r="B1" s="804" t="str" cm="1">
        <f t="array" ref="B1">INDEX(SheetNames,A1)</f>
        <v>Nav</v>
      </c>
      <c r="C1" s="804"/>
      <c r="D1" s="805" t="str">
        <f>HYPERLINK("#'"&amp;B1&amp;"'!A1","Go To Sheet")</f>
        <v>Go To Sheet</v>
      </c>
      <c r="E1" s="245"/>
      <c r="F1" s="803">
        <v>46</v>
      </c>
      <c r="G1" s="804" t="str" cm="1">
        <f t="array" ref="G1">INDEX(SheetNames,F1)</f>
        <v>210.1 Dazzle - C1</v>
      </c>
      <c r="H1" t="str">
        <f>'210.1 Dazzle - C1'!H11</f>
        <v>yes</v>
      </c>
      <c r="I1" s="805" t="str">
        <f t="shared" ref="I1:I45" si="0">HYPERLINK("#'"&amp;G1&amp;"'!A1","Go To Sheet")</f>
        <v>Go To Sheet</v>
      </c>
      <c r="K1" s="803">
        <v>91</v>
      </c>
      <c r="L1" s="804" t="str" cm="1">
        <f t="array" ref="L1">INDEX(SheetNames,K1)</f>
        <v>495 csv</v>
      </c>
      <c r="N1" s="805" t="str">
        <f t="shared" ref="N1:N45" si="1">HYPERLINK("#'"&amp;L1&amp;"'!A1","Go To Sheet")</f>
        <v>Go To Sheet</v>
      </c>
      <c r="P1" s="803">
        <v>136</v>
      </c>
      <c r="Q1" s="804" t="str" cm="1">
        <f t="array" ref="Q1">INDEX(SheetNames,P1)</f>
        <v>440 Gib Stopper</v>
      </c>
      <c r="R1" t="str">
        <f>'440 Gib Stopper'!H9</f>
        <v>yes</v>
      </c>
      <c r="S1" s="805" t="str">
        <f t="shared" ref="S1:S45" si="2">HYPERLINK("#'"&amp;Q1&amp;"'!A1","Go To Sheet")</f>
        <v>Go To Sheet</v>
      </c>
      <c r="U1" s="803">
        <v>181</v>
      </c>
      <c r="V1" s="804" t="str" cm="1">
        <f t="array" ref="V1">INDEX(SheetNames,U1)</f>
        <v>465.1 Integrated Rangehood</v>
      </c>
      <c r="W1" t="str">
        <f>'465.1 Integrated Rangehood'!H9</f>
        <v>yes</v>
      </c>
      <c r="X1" s="805" t="str">
        <f t="shared" ref="X1:X17" si="3">HYPERLINK("#'"&amp;V1&amp;"'!A1","Go To Sheet")</f>
        <v>Go To Sheet</v>
      </c>
    </row>
    <row r="2" spans="1:24" x14ac:dyDescent="0.2">
      <c r="A2" s="803">
        <v>2</v>
      </c>
      <c r="B2" s="804" t="str" cm="1">
        <f t="array" ref="B2">INDEX(SheetNames,A2)</f>
        <v>XML</v>
      </c>
      <c r="C2" s="804"/>
      <c r="D2" s="805" t="str">
        <f>HYPERLINK("#'"&amp;B2&amp;"'!A1","Go To Sheet")</f>
        <v>Go To Sheet</v>
      </c>
      <c r="E2" s="245"/>
      <c r="F2" s="803">
        <v>47</v>
      </c>
      <c r="G2" s="804" t="str" cm="1">
        <f t="array" ref="G2">INDEX(SheetNames,F2)</f>
        <v xml:space="preserve">210_1 csv </v>
      </c>
      <c r="I2" s="805" t="str">
        <f t="shared" si="0"/>
        <v>Go To Sheet</v>
      </c>
      <c r="K2" s="803">
        <v>92</v>
      </c>
      <c r="L2" s="804" t="str" cm="1">
        <f t="array" ref="L2">INDEX(SheetNames,K2)</f>
        <v>475 Electrical</v>
      </c>
      <c r="M2" t="str">
        <f>'475 Electrical'!H9</f>
        <v>yes</v>
      </c>
      <c r="N2" s="805" t="str">
        <f t="shared" si="1"/>
        <v>Go To Sheet</v>
      </c>
      <c r="P2" s="803">
        <v>137</v>
      </c>
      <c r="Q2" s="804" t="str" cm="1">
        <f t="array" ref="Q2">INDEX(SheetNames,P2)</f>
        <v>440 csv</v>
      </c>
      <c r="S2" s="805" t="str">
        <f t="shared" si="2"/>
        <v>Go To Sheet</v>
      </c>
      <c r="U2" s="803">
        <v>182</v>
      </c>
      <c r="V2" s="804" t="str" cm="1">
        <f t="array" ref="V2">INDEX(SheetNames,U2)</f>
        <v>465_1 csv</v>
      </c>
      <c r="X2" s="805" t="str">
        <f t="shared" si="3"/>
        <v>Go To Sheet</v>
      </c>
    </row>
    <row r="3" spans="1:24" x14ac:dyDescent="0.2">
      <c r="A3" s="803">
        <v>3</v>
      </c>
      <c r="B3" s="804" t="str" cm="1">
        <f t="array" ref="B3">INDEX(SheetNames,A3)</f>
        <v>Main Sheet</v>
      </c>
      <c r="C3" s="804"/>
      <c r="D3" s="805" t="str">
        <f t="shared" ref="D3:D45" si="4">HYPERLINK("#'"&amp;B3&amp;"'!A1","Go To Sheet")</f>
        <v>Go To Sheet</v>
      </c>
      <c r="E3" s="245"/>
      <c r="F3" s="803">
        <v>48</v>
      </c>
      <c r="G3" s="804" t="str" cm="1">
        <f t="array" ref="G3">INDEX(SheetNames,F3)</f>
        <v>210 Foundation Hware - C1</v>
      </c>
      <c r="H3" t="str">
        <f>'210 Foundation Hware - C1'!H9</f>
        <v>yes</v>
      </c>
      <c r="I3" s="805" t="str">
        <f t="shared" si="0"/>
        <v>Go To Sheet</v>
      </c>
      <c r="K3" s="803">
        <v>93</v>
      </c>
      <c r="L3" s="804" t="str" cm="1">
        <f t="array" ref="L3">INDEX(SheetNames,K3)</f>
        <v>475 csv</v>
      </c>
      <c r="N3" s="805" t="str">
        <f t="shared" si="1"/>
        <v>Go To Sheet</v>
      </c>
      <c r="P3" s="803">
        <v>138</v>
      </c>
      <c r="Q3" s="804" t="str" cm="1">
        <f t="array" ref="Q3">INDEX(SheetNames,P3)</f>
        <v>460 Shower Install</v>
      </c>
      <c r="R3" t="str">
        <f>'460 Shower Install'!H9</f>
        <v>yes</v>
      </c>
      <c r="S3" s="805" t="str">
        <f t="shared" si="2"/>
        <v>Go To Sheet</v>
      </c>
      <c r="U3" s="803">
        <v>183</v>
      </c>
      <c r="V3" s="804" t="str" cm="1">
        <f t="array" ref="V3">INDEX(SheetNames,U3)</f>
        <v>490.4 Plumbing Hware - C4</v>
      </c>
      <c r="W3" t="str">
        <f>'490.4 Plumbing Hware - C4'!H9</f>
        <v>yes</v>
      </c>
      <c r="X3" s="805" t="str">
        <f t="shared" si="3"/>
        <v>Go To Sheet</v>
      </c>
    </row>
    <row r="4" spans="1:24" x14ac:dyDescent="0.2">
      <c r="A4" s="803">
        <v>4</v>
      </c>
      <c r="B4" s="804" t="str" cm="1">
        <f t="array" ref="B4">INDEX(SheetNames,A4)</f>
        <v>Main Item List</v>
      </c>
      <c r="C4" s="804"/>
      <c r="D4" s="805" t="str">
        <f t="shared" si="4"/>
        <v>Go To Sheet</v>
      </c>
      <c r="E4" s="245"/>
      <c r="F4" s="803">
        <v>49</v>
      </c>
      <c r="G4" s="804" t="str" cm="1">
        <f t="array" ref="G4">INDEX(SheetNames,F4)</f>
        <v>210 csv</v>
      </c>
      <c r="I4" s="805" t="str">
        <f t="shared" si="0"/>
        <v>Go To Sheet</v>
      </c>
      <c r="K4" s="803">
        <v>94</v>
      </c>
      <c r="L4" s="804" t="str" cm="1">
        <f t="array" ref="L4">INDEX(SheetNames,K4)</f>
        <v>475.1 Ventilation</v>
      </c>
      <c r="M4" t="str">
        <f>'475.1 Ventilation'!H9</f>
        <v>yes</v>
      </c>
      <c r="N4" s="805" t="str">
        <f t="shared" si="1"/>
        <v>Go To Sheet</v>
      </c>
      <c r="P4" s="803">
        <v>139</v>
      </c>
      <c r="Q4" s="804" t="str" cm="1">
        <f t="array" ref="Q4">INDEX(SheetNames,P4)</f>
        <v>460 csv</v>
      </c>
      <c r="S4" s="805" t="str">
        <f t="shared" si="2"/>
        <v>Go To Sheet</v>
      </c>
      <c r="U4" s="803">
        <v>184</v>
      </c>
      <c r="V4" s="804" t="str" cm="1">
        <f t="array" ref="V4">INDEX(SheetNames,U4)</f>
        <v>490_4 csv</v>
      </c>
      <c r="X4" s="805" t="str">
        <f t="shared" si="3"/>
        <v>Go To Sheet</v>
      </c>
    </row>
    <row r="5" spans="1:24" x14ac:dyDescent="0.2">
      <c r="A5" s="803">
        <v>5</v>
      </c>
      <c r="B5" s="804" t="str" cm="1">
        <f t="array" ref="B5">INDEX(SheetNames,A5)</f>
        <v>Cost Centres</v>
      </c>
      <c r="C5" s="804"/>
      <c r="D5" s="805" t="str">
        <f t="shared" si="4"/>
        <v>Go To Sheet</v>
      </c>
      <c r="E5" s="245"/>
      <c r="F5" s="803">
        <v>50</v>
      </c>
      <c r="G5" s="804" t="str" cm="1">
        <f t="array" ref="G5">INDEX(SheetNames,F5)</f>
        <v>135 Subfloor Framing - C1</v>
      </c>
      <c r="H5" t="str">
        <f>'135 Subfloor Framing - C1'!H9</f>
        <v>yes</v>
      </c>
      <c r="I5" s="805" t="str">
        <f t="shared" si="0"/>
        <v>Go To Sheet</v>
      </c>
      <c r="K5" s="803">
        <v>95</v>
      </c>
      <c r="L5" s="804" t="str" cm="1">
        <f t="array" ref="L5">INDEX(SheetNames,K5)</f>
        <v>475_1 csv</v>
      </c>
      <c r="N5" s="805" t="str">
        <f t="shared" si="1"/>
        <v>Go To Sheet</v>
      </c>
      <c r="P5" s="803">
        <v>140</v>
      </c>
      <c r="Q5" s="804" t="str" cm="1">
        <f t="array" ref="Q5">INDEX(SheetNames,P5)</f>
        <v>455 Kitchen Joinery</v>
      </c>
      <c r="R5" t="str">
        <f>'455 Kitchen Joinery'!H9</f>
        <v>yes</v>
      </c>
      <c r="S5" s="805" t="str">
        <f t="shared" si="2"/>
        <v>Go To Sheet</v>
      </c>
      <c r="U5" s="803">
        <v>185</v>
      </c>
      <c r="V5" s="804" t="str" cm="1">
        <f t="array" ref="V5">INDEX(SheetNames,U5)</f>
        <v>490.5 Plumbing Hware</v>
      </c>
      <c r="W5" t="str">
        <f>'490.5 Plumbing Hware'!H9</f>
        <v>yes</v>
      </c>
      <c r="X5" s="805" t="str">
        <f t="shared" si="3"/>
        <v>Go To Sheet</v>
      </c>
    </row>
    <row r="6" spans="1:24" x14ac:dyDescent="0.2">
      <c r="A6" s="803">
        <v>6</v>
      </c>
      <c r="B6" s="804" t="str" cm="1">
        <f t="array" ref="B6">INDEX(SheetNames,A6)</f>
        <v>Labour Detailed</v>
      </c>
      <c r="C6" s="804"/>
      <c r="D6" s="805" t="str">
        <f t="shared" si="4"/>
        <v>Go To Sheet</v>
      </c>
      <c r="E6" s="245"/>
      <c r="F6" s="803">
        <v>51</v>
      </c>
      <c r="G6" s="804" t="str" cm="1">
        <f t="array" ref="G6">INDEX(SheetNames,F6)</f>
        <v>135 csv</v>
      </c>
      <c r="I6" s="805" t="str">
        <f t="shared" si="0"/>
        <v>Go To Sheet</v>
      </c>
      <c r="K6" s="803">
        <v>96</v>
      </c>
      <c r="L6" s="804" t="str" cm="1">
        <f t="array" ref="L6">INDEX(SheetNames,K6)</f>
        <v>470 Heat Pump</v>
      </c>
      <c r="M6" t="str">
        <f>'470 Heat Pump'!H9</f>
        <v>yes</v>
      </c>
      <c r="N6" s="805" t="str">
        <f t="shared" si="1"/>
        <v>Go To Sheet</v>
      </c>
      <c r="P6" s="803">
        <v>141</v>
      </c>
      <c r="Q6" s="804" t="str" cm="1">
        <f t="array" ref="Q6">INDEX(SheetNames,P6)</f>
        <v>455 csv</v>
      </c>
      <c r="S6" s="805" t="str">
        <f t="shared" si="2"/>
        <v>Go To Sheet</v>
      </c>
      <c r="U6" s="803">
        <v>186</v>
      </c>
      <c r="V6" s="804" t="str" cm="1">
        <f t="array" ref="V6">INDEX(SheetNames,U6)</f>
        <v>490_5 csv</v>
      </c>
      <c r="X6" s="805" t="str">
        <f t="shared" si="3"/>
        <v>Go To Sheet</v>
      </c>
    </row>
    <row r="7" spans="1:24" x14ac:dyDescent="0.2">
      <c r="A7" s="803">
        <v>7</v>
      </c>
      <c r="B7" s="804" t="str" cm="1">
        <f t="array" ref="B7">INDEX(SheetNames,A7)</f>
        <v>Labour Summary</v>
      </c>
      <c r="C7" s="804"/>
      <c r="D7" s="805" t="str">
        <f t="shared" si="4"/>
        <v>Go To Sheet</v>
      </c>
      <c r="E7" s="245"/>
      <c r="F7" s="803">
        <v>52</v>
      </c>
      <c r="G7" s="804" t="str" cm="1">
        <f t="array" ref="G7">INDEX(SheetNames,F7)</f>
        <v>235 Framing Timber - C1</v>
      </c>
      <c r="H7" t="str">
        <f>'235 Framing Timber - C1'!H9</f>
        <v>yes</v>
      </c>
      <c r="I7" s="805" t="str">
        <f t="shared" si="0"/>
        <v>Go To Sheet</v>
      </c>
      <c r="K7" s="803">
        <v>97</v>
      </c>
      <c r="L7" s="804" t="str" cm="1">
        <f t="array" ref="L7">INDEX(SheetNames,K7)</f>
        <v>470 csv</v>
      </c>
      <c r="N7" s="805" t="str">
        <f t="shared" si="1"/>
        <v>Go To Sheet</v>
      </c>
      <c r="P7" s="803">
        <v>142</v>
      </c>
      <c r="Q7" s="804" t="str" cm="1">
        <f t="array" ref="Q7">INDEX(SheetNames,P7)</f>
        <v>455.1 Rangehood Duct</v>
      </c>
      <c r="R7" t="str">
        <f>'455.1 Rangehood Duct'!H9</f>
        <v>yes</v>
      </c>
      <c r="S7" s="805" t="str">
        <f t="shared" si="2"/>
        <v>Go To Sheet</v>
      </c>
      <c r="U7" s="803">
        <v>187</v>
      </c>
      <c r="V7" s="804" t="str" cm="1">
        <f t="array" ref="V7">INDEX(SheetNames,U7)</f>
        <v>490.6 Water Tanks</v>
      </c>
      <c r="W7" t="str">
        <f>'490.6 Water Tanks'!H9</f>
        <v>yes</v>
      </c>
      <c r="X7" s="805" t="str">
        <f t="shared" si="3"/>
        <v>Go To Sheet</v>
      </c>
    </row>
    <row r="8" spans="1:24" x14ac:dyDescent="0.2">
      <c r="A8" s="803">
        <v>8</v>
      </c>
      <c r="B8" s="804" t="str" cm="1">
        <f t="array" ref="B8">INDEX(SheetNames,A8)</f>
        <v>240 Labour Contract</v>
      </c>
      <c r="C8" s="804"/>
      <c r="D8" s="805" t="str">
        <f t="shared" si="4"/>
        <v>Go To Sheet</v>
      </c>
      <c r="E8" s="245"/>
      <c r="F8" s="803">
        <v>53</v>
      </c>
      <c r="G8" s="804" t="str" cm="1">
        <f t="array" ref="G8">INDEX(SheetNames,F8)</f>
        <v>235 csv</v>
      </c>
      <c r="I8" s="805" t="str">
        <f t="shared" si="0"/>
        <v>Go To Sheet</v>
      </c>
      <c r="K8" s="803">
        <v>98</v>
      </c>
      <c r="L8" s="804" t="str" cm="1">
        <f t="array" ref="L8">INDEX(SheetNames,K8)</f>
        <v xml:space="preserve">470.3  Fire Supply </v>
      </c>
      <c r="M8" t="str">
        <f>'470.3  Fire Supply '!H9</f>
        <v>yes</v>
      </c>
      <c r="N8" s="805" t="str">
        <f t="shared" si="1"/>
        <v>Go To Sheet</v>
      </c>
      <c r="P8" s="803">
        <v>143</v>
      </c>
      <c r="Q8" s="804" t="str" cm="1">
        <f t="array" ref="Q8">INDEX(SheetNames,P8)</f>
        <v>455_1 csv</v>
      </c>
      <c r="S8" s="805" t="str">
        <f t="shared" si="2"/>
        <v>Go To Sheet</v>
      </c>
      <c r="U8" s="803">
        <v>188</v>
      </c>
      <c r="V8" s="804" t="str" cm="1">
        <f t="array" ref="V8">INDEX(SheetNames,U8)</f>
        <v>490_6 csv</v>
      </c>
      <c r="X8" s="805" t="str">
        <f t="shared" si="3"/>
        <v>Go To Sheet</v>
      </c>
    </row>
    <row r="9" spans="1:24" x14ac:dyDescent="0.2">
      <c r="A9" s="803">
        <v>9</v>
      </c>
      <c r="B9" s="804" t="str" cm="1">
        <f t="array" ref="B9">INDEX(SheetNames,A9)</f>
        <v>240 csv</v>
      </c>
      <c r="C9" s="804"/>
      <c r="D9" s="805" t="str">
        <f t="shared" si="4"/>
        <v>Go To Sheet</v>
      </c>
      <c r="E9" s="245"/>
      <c r="F9" s="803">
        <v>54</v>
      </c>
      <c r="G9" s="804" t="str" cm="1">
        <f t="array" ref="G9">INDEX(SheetNames,F9)</f>
        <v>245 Framing Hware - C1</v>
      </c>
      <c r="H9" t="str">
        <f>'245 Framing Hware - C1'!H9</f>
        <v>yes</v>
      </c>
      <c r="I9" s="805" t="str">
        <f t="shared" si="0"/>
        <v>Go To Sheet</v>
      </c>
      <c r="K9" s="803">
        <v>99</v>
      </c>
      <c r="L9" s="804" t="str" cm="1">
        <f t="array" ref="L9">INDEX(SheetNames,K9)</f>
        <v>470_3 csv</v>
      </c>
      <c r="N9" s="805" t="str">
        <f t="shared" si="1"/>
        <v>Go To Sheet</v>
      </c>
      <c r="P9" s="803">
        <v>144</v>
      </c>
      <c r="Q9" s="804" t="str" cm="1">
        <f t="array" ref="Q9">INDEX(SheetNames,P9)</f>
        <v>535 Interior Painting</v>
      </c>
      <c r="R9" t="str">
        <f>'535 Interior Painting'!H9</f>
        <v>yes</v>
      </c>
      <c r="S9" s="805" t="str">
        <f t="shared" si="2"/>
        <v>Go To Sheet</v>
      </c>
      <c r="U9" s="803">
        <v>189</v>
      </c>
      <c r="V9" s="804" t="str" cm="1">
        <f t="array" ref="V9">INDEX(SheetNames,U9)</f>
        <v>545.1 Glass &amp; Mirrors</v>
      </c>
      <c r="W9" t="str">
        <f>'545.1 Glass &amp; Mirrors'!H9</f>
        <v>yes</v>
      </c>
      <c r="X9" s="805" t="str">
        <f t="shared" si="3"/>
        <v>Go To Sheet</v>
      </c>
    </row>
    <row r="10" spans="1:24" x14ac:dyDescent="0.2">
      <c r="A10" s="803">
        <v>10</v>
      </c>
      <c r="B10" s="804" t="str" cm="1">
        <f t="array" ref="B10">INDEX(SheetNames,A10)</f>
        <v>070 Temp Power</v>
      </c>
      <c r="C10" s="29" t="str">
        <f>'070 Temp Power'!H9</f>
        <v>yes</v>
      </c>
      <c r="D10" s="805" t="str">
        <f t="shared" si="4"/>
        <v>Go To Sheet</v>
      </c>
      <c r="E10" s="245"/>
      <c r="F10" s="803">
        <v>55</v>
      </c>
      <c r="G10" s="804" t="str" cm="1">
        <f t="array" ref="G10">INDEX(SheetNames,F10)</f>
        <v>245 csv</v>
      </c>
      <c r="I10" s="805" t="str">
        <f t="shared" si="0"/>
        <v>Go To Sheet</v>
      </c>
      <c r="K10" s="803">
        <v>100</v>
      </c>
      <c r="L10" s="804" t="str" cm="1">
        <f t="array" ref="L10">INDEX(SheetNames,K10)</f>
        <v>470.2 Fire - Install</v>
      </c>
      <c r="M10" t="str">
        <f>'470.2 Fire - Install'!H9</f>
        <v>yes</v>
      </c>
      <c r="N10" s="805" t="str">
        <f t="shared" si="1"/>
        <v>Go To Sheet</v>
      </c>
      <c r="P10" s="803">
        <v>145</v>
      </c>
      <c r="Q10" s="804" t="str" cm="1">
        <f t="array" ref="Q10">INDEX(SheetNames,P10)</f>
        <v>535 csv</v>
      </c>
      <c r="S10" s="805" t="str">
        <f t="shared" si="2"/>
        <v>Go To Sheet</v>
      </c>
      <c r="U10" s="803">
        <v>190</v>
      </c>
      <c r="V10" s="804" t="str" cm="1">
        <f t="array" ref="V10">INDEX(SheetNames,U10)</f>
        <v>545_1 csv</v>
      </c>
      <c r="X10" s="805" t="str">
        <f t="shared" si="3"/>
        <v>Go To Sheet</v>
      </c>
    </row>
    <row r="11" spans="1:24" x14ac:dyDescent="0.2">
      <c r="A11" s="803">
        <v>11</v>
      </c>
      <c r="B11" s="804" t="str" cm="1">
        <f t="array" ref="B11">INDEX(SheetNames,A11)</f>
        <v>070 csv</v>
      </c>
      <c r="C11" s="804"/>
      <c r="D11" s="805" t="str">
        <f t="shared" si="4"/>
        <v>Go To Sheet</v>
      </c>
      <c r="E11" s="245"/>
      <c r="F11" s="803">
        <v>56</v>
      </c>
      <c r="G11" s="804" t="str" cm="1">
        <f t="array" ref="G11">INDEX(SheetNames,F11)</f>
        <v>140 Subfloor Hware - C1</v>
      </c>
      <c r="H11" t="str">
        <f>'135 Subfloor Framing - C1'!H9</f>
        <v>yes</v>
      </c>
      <c r="I11" s="805" t="str">
        <f t="shared" si="0"/>
        <v>Go To Sheet</v>
      </c>
      <c r="K11" s="803">
        <v>101</v>
      </c>
      <c r="L11" s="804" t="str" cm="1">
        <f t="array" ref="L11">INDEX(SheetNames,K11)</f>
        <v>470_2 csv</v>
      </c>
      <c r="N11" s="805" t="str">
        <f t="shared" si="1"/>
        <v>Go To Sheet</v>
      </c>
      <c r="P11" s="803">
        <v>146</v>
      </c>
      <c r="Q11" s="804" t="str" cm="1">
        <f t="array" ref="Q11">INDEX(SheetNames,P11)</f>
        <v>535.1 Exterior Painting</v>
      </c>
      <c r="R11" t="str">
        <f>'535.1 Exterior Painting'!H9</f>
        <v>yes</v>
      </c>
      <c r="S11" s="805" t="str">
        <f t="shared" si="2"/>
        <v>Go To Sheet</v>
      </c>
      <c r="U11" s="803">
        <v>191</v>
      </c>
      <c r="V11" s="804" t="str" cm="1">
        <f t="array" ref="V11">INDEX(SheetNames,U11)</f>
        <v>605 Cleaning</v>
      </c>
      <c r="W11" t="str">
        <f>'605 Cleaning'!H9</f>
        <v>yes</v>
      </c>
      <c r="X11" s="805" t="str">
        <f t="shared" si="3"/>
        <v>Go To Sheet</v>
      </c>
    </row>
    <row r="12" spans="1:24" x14ac:dyDescent="0.2">
      <c r="A12" s="803">
        <v>12</v>
      </c>
      <c r="B12" s="804" t="str" cm="1">
        <f t="array" ref="B12">INDEX(SheetNames,A12)</f>
        <v>089.1 H&amp;S Management</v>
      </c>
      <c r="C12" s="804" t="str">
        <f>'089.1 H&amp;S Management'!H9</f>
        <v>yes</v>
      </c>
      <c r="D12" s="805" t="str">
        <f t="shared" si="4"/>
        <v>Go To Sheet</v>
      </c>
      <c r="E12" s="245"/>
      <c r="F12" s="803">
        <v>57</v>
      </c>
      <c r="G12" s="804" t="str" cm="1">
        <f t="array" ref="G12">INDEX(SheetNames,F12)</f>
        <v>140 csv</v>
      </c>
      <c r="I12" s="805" t="str">
        <f t="shared" si="0"/>
        <v>Go To Sheet</v>
      </c>
      <c r="K12" s="803">
        <v>102</v>
      </c>
      <c r="L12" s="804" t="str" cm="1">
        <f t="array" ref="L12">INDEX(SheetNames,K12)</f>
        <v>505 Gas Supply</v>
      </c>
      <c r="M12" t="str">
        <f>'505 Gas Supply'!H9</f>
        <v>yes</v>
      </c>
      <c r="N12" s="805" t="str">
        <f t="shared" si="1"/>
        <v>Go To Sheet</v>
      </c>
      <c r="P12" s="803">
        <v>147</v>
      </c>
      <c r="Q12" s="804" t="str" cm="1">
        <f t="array" ref="Q12">INDEX(SheetNames,P12)</f>
        <v>535_1 csv</v>
      </c>
      <c r="S12" s="805" t="str">
        <f t="shared" si="2"/>
        <v>Go To Sheet</v>
      </c>
      <c r="U12" s="803">
        <v>192</v>
      </c>
      <c r="V12" s="804" t="str" cm="1">
        <f t="array" ref="V12">INDEX(SheetNames,U12)</f>
        <v>605 csv</v>
      </c>
      <c r="X12" s="805" t="str">
        <f t="shared" si="3"/>
        <v>Go To Sheet</v>
      </c>
    </row>
    <row r="13" spans="1:24" x14ac:dyDescent="0.2">
      <c r="A13" s="803">
        <v>13</v>
      </c>
      <c r="B13" s="804" t="str" cm="1">
        <f t="array" ref="B13">INDEX(SheetNames,A13)</f>
        <v>089_1 csv</v>
      </c>
      <c r="D13" s="805" t="str">
        <f t="shared" si="4"/>
        <v>Go To Sheet</v>
      </c>
      <c r="E13" s="245"/>
      <c r="F13" s="803">
        <v>58</v>
      </c>
      <c r="G13" s="804" t="str" cm="1">
        <f t="array" ref="G13">INDEX(SheetNames,F13)</f>
        <v>135.1 Decking - C2</v>
      </c>
      <c r="H13" t="str">
        <f>'135.1 Decking - C2'!H9</f>
        <v>yes</v>
      </c>
      <c r="I13" s="805" t="str">
        <f t="shared" si="0"/>
        <v>Go To Sheet</v>
      </c>
      <c r="K13" s="803">
        <v>103</v>
      </c>
      <c r="L13" s="804" t="str" cm="1">
        <f t="array" ref="L13">INDEX(SheetNames,K13)</f>
        <v>505 csv</v>
      </c>
      <c r="N13" s="805" t="str">
        <f t="shared" si="1"/>
        <v>Go To Sheet</v>
      </c>
      <c r="P13" s="803">
        <v>148</v>
      </c>
      <c r="Q13" s="804" t="str" cm="1">
        <f t="array" ref="Q13">INDEX(SheetNames,P13)</f>
        <v>545 Wardrobes</v>
      </c>
      <c r="R13" t="str">
        <f>'545 Wardrobes'!H9</f>
        <v>yes</v>
      </c>
      <c r="S13" s="805" t="str">
        <f t="shared" si="2"/>
        <v>Go To Sheet</v>
      </c>
      <c r="U13" s="809">
        <v>193</v>
      </c>
      <c r="V13" s="810" t="str" cm="1">
        <f t="array" ref="V13">INDEX(SheetNames,U13)</f>
        <v>555.1 Hydration</v>
      </c>
      <c r="W13" s="811" t="str">
        <f>'555.1 Hydration'!H9</f>
        <v>never</v>
      </c>
      <c r="X13" s="812" t="str">
        <f t="shared" si="3"/>
        <v>Go To Sheet</v>
      </c>
    </row>
    <row r="14" spans="1:24" x14ac:dyDescent="0.2">
      <c r="A14" s="803">
        <v>14</v>
      </c>
      <c r="B14" s="804" t="str" cm="1">
        <f t="array" ref="B14">INDEX(SheetNames,A14)</f>
        <v xml:space="preserve">089.2 Temp Site Fence </v>
      </c>
      <c r="C14" s="804" t="str">
        <f>'089.2 Temp Site Fence '!H9</f>
        <v>yes</v>
      </c>
      <c r="D14" s="805" t="str">
        <f t="shared" si="4"/>
        <v>Go To Sheet</v>
      </c>
      <c r="E14" s="245"/>
      <c r="F14" s="803">
        <v>59</v>
      </c>
      <c r="G14" s="804" t="str" cm="1">
        <f t="array" ref="G14">INDEX(SheetNames,F14)</f>
        <v>135_1 csv</v>
      </c>
      <c r="I14" s="805" t="str">
        <f t="shared" si="0"/>
        <v>Go To Sheet</v>
      </c>
      <c r="K14" s="803">
        <v>104</v>
      </c>
      <c r="L14" s="804" t="str" cm="1">
        <f t="array" ref="L14">INDEX(SheetNames,K14)</f>
        <v>505.1 Gas Install</v>
      </c>
      <c r="M14" t="str">
        <f>'505.1 Gas Install'!H9</f>
        <v>yes</v>
      </c>
      <c r="N14" s="805" t="str">
        <f t="shared" si="1"/>
        <v>Go To Sheet</v>
      </c>
      <c r="P14" s="803">
        <v>149</v>
      </c>
      <c r="Q14" s="804" t="str" cm="1">
        <f t="array" ref="Q14">INDEX(SheetNames,P14)</f>
        <v>545 csv</v>
      </c>
      <c r="S14" s="805" t="str">
        <f t="shared" si="2"/>
        <v>Go To Sheet</v>
      </c>
      <c r="U14" s="803">
        <v>194</v>
      </c>
      <c r="V14" s="804" t="str" cm="1">
        <f t="array" ref="V14">INDEX(SheetNames,U14)</f>
        <v>555_1 csv</v>
      </c>
      <c r="X14" s="805" t="str">
        <f t="shared" si="3"/>
        <v>Go To Sheet</v>
      </c>
    </row>
    <row r="15" spans="1:24" x14ac:dyDescent="0.2">
      <c r="A15" s="803">
        <v>15</v>
      </c>
      <c r="B15" s="804" t="str" cm="1">
        <f t="array" ref="B15">INDEX(SheetNames,A15)</f>
        <v>089_2 csv</v>
      </c>
      <c r="C15" s="804"/>
      <c r="D15" s="805" t="str">
        <f t="shared" si="4"/>
        <v>Go To Sheet</v>
      </c>
      <c r="E15" s="245"/>
      <c r="F15" s="803">
        <v>60</v>
      </c>
      <c r="G15" s="804" t="str" cm="1">
        <f t="array" ref="G15">INDEX(SheetNames,F15)</f>
        <v>245.1 Framing Hware - C2</v>
      </c>
      <c r="H15" t="str">
        <f>'245.1 Framing Hware - C2'!H9</f>
        <v>yes</v>
      </c>
      <c r="I15" s="805" t="str">
        <f t="shared" si="0"/>
        <v>Go To Sheet</v>
      </c>
      <c r="K15" s="803">
        <v>105</v>
      </c>
      <c r="L15" s="804" t="str" cm="1">
        <f t="array" ref="L15">INDEX(SheetNames,K15)</f>
        <v>505_1 csv</v>
      </c>
      <c r="N15" s="805" t="str">
        <f t="shared" si="1"/>
        <v>Go To Sheet</v>
      </c>
      <c r="P15" s="803">
        <v>150</v>
      </c>
      <c r="Q15" s="804" t="str" cm="1">
        <f t="array" ref="Q15">INDEX(SheetNames,P15)</f>
        <v>525.2 Floorsanding</v>
      </c>
      <c r="R15" t="str">
        <f>'525.2 Floorsanding'!H9</f>
        <v>yes</v>
      </c>
      <c r="S15" s="805" t="str">
        <f t="shared" si="2"/>
        <v>Go To Sheet</v>
      </c>
      <c r="U15" s="809">
        <v>195</v>
      </c>
      <c r="V15" s="810" t="str" cm="1">
        <f t="array" ref="V15">INDEX(SheetNames,U15)</f>
        <v>001 3D Crystal</v>
      </c>
      <c r="W15" s="811" t="str">
        <f>'001 3D Crystal'!H9</f>
        <v>never</v>
      </c>
      <c r="X15" s="812" t="str">
        <f t="shared" si="3"/>
        <v>Go To Sheet</v>
      </c>
    </row>
    <row r="16" spans="1:24" x14ac:dyDescent="0.2">
      <c r="A16" s="803">
        <v>16</v>
      </c>
      <c r="B16" s="804" t="str" cm="1">
        <f t="array" ref="B16">INDEX(SheetNames,A16)</f>
        <v>080 Skips</v>
      </c>
      <c r="C16" s="804" t="str">
        <f>'080 Skips'!H9</f>
        <v>yes</v>
      </c>
      <c r="D16" s="805" t="str">
        <f t="shared" si="4"/>
        <v>Go To Sheet</v>
      </c>
      <c r="E16" s="245"/>
      <c r="F16" s="803">
        <v>61</v>
      </c>
      <c r="G16" s="804" t="str" cm="1">
        <f t="array" ref="G16">INDEX(SheetNames,F16)</f>
        <v>245_1 csv</v>
      </c>
      <c r="I16" s="805" t="str">
        <f t="shared" si="0"/>
        <v>Go To Sheet</v>
      </c>
      <c r="K16" s="803">
        <v>106</v>
      </c>
      <c r="L16" s="804" t="str" cm="1">
        <f t="array" ref="L16">INDEX(SheetNames,K16)</f>
        <v>495.1 Solar Hot Water</v>
      </c>
      <c r="M16" t="str">
        <f>'495.1 Solar Hot Water'!H9</f>
        <v>yes</v>
      </c>
      <c r="N16" s="805" t="str">
        <f t="shared" si="1"/>
        <v>Go To Sheet</v>
      </c>
      <c r="P16" s="803">
        <v>151</v>
      </c>
      <c r="Q16" s="804" t="str" cm="1">
        <f t="array" ref="Q16">INDEX(SheetNames,P16)</f>
        <v>525_2 csv</v>
      </c>
      <c r="S16" s="805" t="str">
        <f t="shared" si="2"/>
        <v>Go To Sheet</v>
      </c>
      <c r="U16" s="803">
        <v>196</v>
      </c>
      <c r="V16" s="804" t="str" cm="1">
        <f t="array" ref="V16">INDEX(SheetNames,U16)</f>
        <v>001 csv</v>
      </c>
      <c r="X16" s="805" t="str">
        <f t="shared" si="3"/>
        <v>Go To Sheet</v>
      </c>
    </row>
    <row r="17" spans="1:24" x14ac:dyDescent="0.2">
      <c r="A17" s="803">
        <v>17</v>
      </c>
      <c r="B17" s="804" t="str" cm="1">
        <f t="array" ref="B17">INDEX(SheetNames,A17)</f>
        <v>080 csv</v>
      </c>
      <c r="C17" s="804"/>
      <c r="D17" s="805" t="str">
        <f t="shared" si="4"/>
        <v>Go To Sheet</v>
      </c>
      <c r="E17" s="245"/>
      <c r="F17" s="803">
        <v>62</v>
      </c>
      <c r="G17" s="804" t="str" cm="1">
        <f t="array" ref="G17">INDEX(SheetNames,F17)</f>
        <v>295 Exterior Finishes - C2</v>
      </c>
      <c r="H17" t="str">
        <f>'295 Exterior Finishes - C2'!H9</f>
        <v>yes</v>
      </c>
      <c r="I17" s="805" t="str">
        <f t="shared" si="0"/>
        <v>Go To Sheet</v>
      </c>
      <c r="K17" s="803">
        <v>107</v>
      </c>
      <c r="L17" s="804" t="str" cm="1">
        <f t="array" ref="L17">INDEX(SheetNames,K17)</f>
        <v>495_1 csv</v>
      </c>
      <c r="N17" s="805" t="str">
        <f t="shared" si="1"/>
        <v>Go To Sheet</v>
      </c>
      <c r="P17" s="803">
        <v>152</v>
      </c>
      <c r="Q17" s="804" t="str" cm="1">
        <f t="array" ref="Q17">INDEX(SheetNames,P17)</f>
        <v>510 Tiles</v>
      </c>
      <c r="R17" t="str">
        <f>'510 Tiles'!H9</f>
        <v>yes</v>
      </c>
      <c r="S17" s="805" t="str">
        <f t="shared" si="2"/>
        <v>Go To Sheet</v>
      </c>
      <c r="U17" s="803">
        <v>197</v>
      </c>
      <c r="V17" s="804" t="str" cm="1">
        <f t="array" ref="V17">INDEX(SheetNames,U17)</f>
        <v>Suppliers</v>
      </c>
      <c r="X17" s="805" t="str">
        <f t="shared" si="3"/>
        <v>Go To Sheet</v>
      </c>
    </row>
    <row r="18" spans="1:24" x14ac:dyDescent="0.2">
      <c r="A18" s="803">
        <v>18</v>
      </c>
      <c r="B18" s="804" t="str" cm="1">
        <f t="array" ref="B18">INDEX(SheetNames,A18)</f>
        <v>085 Site Toilet</v>
      </c>
      <c r="C18" s="804" t="str">
        <f>'085 Site Toilet'!H9</f>
        <v>yes</v>
      </c>
      <c r="D18" s="805" t="str">
        <f t="shared" si="4"/>
        <v>Go To Sheet</v>
      </c>
      <c r="E18" s="245"/>
      <c r="F18" s="803">
        <v>63</v>
      </c>
      <c r="G18" s="804" t="str" cm="1">
        <f t="array" ref="G18">INDEX(SheetNames,F18)</f>
        <v>295 csv</v>
      </c>
      <c r="I18" s="805" t="str">
        <f t="shared" si="0"/>
        <v>Go To Sheet</v>
      </c>
      <c r="K18" s="803">
        <v>108</v>
      </c>
      <c r="L18" s="804" t="str" cm="1">
        <f t="array" ref="L18">INDEX(SheetNames,K18)</f>
        <v>300 Fascia &amp; Gutter</v>
      </c>
      <c r="M18" t="str">
        <f>'300 Fascia &amp; Gutter'!H9</f>
        <v>yes</v>
      </c>
      <c r="N18" s="805" t="str">
        <f t="shared" si="1"/>
        <v>Go To Sheet</v>
      </c>
      <c r="P18" s="803">
        <v>153</v>
      </c>
      <c r="Q18" s="804" t="str" cm="1">
        <f t="array" ref="Q18">INDEX(SheetNames,P18)</f>
        <v>510 csv</v>
      </c>
      <c r="S18" s="805" t="str">
        <f t="shared" si="2"/>
        <v>Go To Sheet</v>
      </c>
      <c r="U18" s="803"/>
      <c r="V18" s="804"/>
      <c r="X18" s="803"/>
    </row>
    <row r="19" spans="1:24" x14ac:dyDescent="0.2">
      <c r="A19" s="803">
        <v>19</v>
      </c>
      <c r="B19" s="804" t="str" cm="1">
        <f t="array" ref="B19">INDEX(SheetNames,A19)</f>
        <v>085 csv</v>
      </c>
      <c r="C19" s="804"/>
      <c r="D19" s="805" t="str">
        <f t="shared" si="4"/>
        <v>Go To Sheet</v>
      </c>
      <c r="E19" s="245"/>
      <c r="F19" s="803">
        <v>64</v>
      </c>
      <c r="G19" s="804" t="str" cm="1">
        <f t="array" ref="G19">INDEX(SheetNames,F19)</f>
        <v>295.1 Glass Balustrade</v>
      </c>
      <c r="H19" t="str">
        <f>'295.1 Glass Balustrade'!H9</f>
        <v>yes</v>
      </c>
      <c r="I19" s="805" t="str">
        <f t="shared" si="0"/>
        <v>Go To Sheet</v>
      </c>
      <c r="K19" s="803">
        <v>109</v>
      </c>
      <c r="L19" s="804" t="str" cm="1">
        <f t="array" ref="L19">INDEX(SheetNames,K19)</f>
        <v>300 csv</v>
      </c>
      <c r="N19" s="805" t="str">
        <f t="shared" si="1"/>
        <v>Go To Sheet</v>
      </c>
      <c r="P19" s="803">
        <v>154</v>
      </c>
      <c r="Q19" s="804" t="str" cm="1">
        <f t="array" ref="Q19">INDEX(SheetNames,P19)</f>
        <v xml:space="preserve">530 Vinyl </v>
      </c>
      <c r="R19" t="str">
        <f>'530 Vinyl '!H9</f>
        <v>yes</v>
      </c>
      <c r="S19" s="805" t="str">
        <f t="shared" si="2"/>
        <v>Go To Sheet</v>
      </c>
      <c r="U19" s="803"/>
      <c r="V19" s="804"/>
      <c r="X19" s="803"/>
    </row>
    <row r="20" spans="1:24" x14ac:dyDescent="0.2">
      <c r="A20" s="803">
        <v>20</v>
      </c>
      <c r="B20" s="804" t="str" cm="1">
        <f t="array" ref="B20">INDEX(SheetNames,A20)</f>
        <v>105 Excavation &amp; Site Prep</v>
      </c>
      <c r="C20" s="804" t="str">
        <f>'105 Excavation &amp; Site Prep'!H9</f>
        <v>yes</v>
      </c>
      <c r="D20" s="805" t="str">
        <f t="shared" si="4"/>
        <v>Go To Sheet</v>
      </c>
      <c r="E20" s="245"/>
      <c r="F20" s="803">
        <v>65</v>
      </c>
      <c r="G20" s="804" t="str" cm="1">
        <f t="array" ref="G20">INDEX(SheetNames,F20)</f>
        <v>295_1 csv</v>
      </c>
      <c r="I20" s="805" t="str">
        <f t="shared" si="0"/>
        <v>Go To Sheet</v>
      </c>
      <c r="K20" s="803">
        <v>110</v>
      </c>
      <c r="L20" s="804" t="str" cm="1">
        <f t="array" ref="L20">INDEX(SheetNames,K20)</f>
        <v>320 Coloursteel Roof</v>
      </c>
      <c r="M20" t="str">
        <f>'320 Coloursteel Roof'!H9</f>
        <v>yes</v>
      </c>
      <c r="N20" s="805" t="str">
        <f t="shared" si="1"/>
        <v>Go To Sheet</v>
      </c>
      <c r="P20" s="803">
        <v>155</v>
      </c>
      <c r="Q20" s="804" t="str" cm="1">
        <f t="array" ref="Q20">INDEX(SheetNames,P20)</f>
        <v>530 csv</v>
      </c>
      <c r="S20" s="805" t="str">
        <f t="shared" si="2"/>
        <v>Go To Sheet</v>
      </c>
      <c r="U20" s="803"/>
      <c r="V20" s="804"/>
      <c r="X20" s="803"/>
    </row>
    <row r="21" spans="1:24" x14ac:dyDescent="0.2">
      <c r="A21" s="803">
        <v>21</v>
      </c>
      <c r="B21" s="804" t="str" cm="1">
        <f t="array" ref="B21">INDEX(SheetNames,A21)</f>
        <v>105 csv</v>
      </c>
      <c r="C21" s="804"/>
      <c r="D21" s="805" t="str">
        <f t="shared" si="4"/>
        <v>Go To Sheet</v>
      </c>
      <c r="E21" s="245"/>
      <c r="F21" s="803">
        <v>66</v>
      </c>
      <c r="G21" s="804" t="str" cm="1">
        <f t="array" ref="G21">INDEX(SheetNames,F21)</f>
        <v>385 Exterior Cladding - C2</v>
      </c>
      <c r="H21" t="str">
        <f>'385 Exterior Cladding - C2'!H9</f>
        <v>yes</v>
      </c>
      <c r="I21" s="805" t="str">
        <f t="shared" si="0"/>
        <v>Go To Sheet</v>
      </c>
      <c r="K21" s="803">
        <v>111</v>
      </c>
      <c r="L21" s="804" t="str" cm="1">
        <f t="array" ref="L21">INDEX(SheetNames,K21)</f>
        <v>320 csv</v>
      </c>
      <c r="N21" s="805" t="str">
        <f t="shared" si="1"/>
        <v>Go To Sheet</v>
      </c>
      <c r="P21" s="803">
        <v>156</v>
      </c>
      <c r="Q21" s="804" t="str" cm="1">
        <f t="array" ref="Q21">INDEX(SheetNames,P21)</f>
        <v xml:space="preserve">525 Carpet </v>
      </c>
      <c r="R21" t="str">
        <f>'525 Carpet '!H9</f>
        <v>yes</v>
      </c>
      <c r="S21" s="805" t="str">
        <f t="shared" si="2"/>
        <v>Go To Sheet</v>
      </c>
      <c r="U21" s="803"/>
      <c r="V21" s="804"/>
      <c r="X21" s="803"/>
    </row>
    <row r="22" spans="1:24" x14ac:dyDescent="0.2">
      <c r="A22" s="803">
        <v>22</v>
      </c>
      <c r="B22" s="804" t="str" cm="1">
        <f t="array" ref="B22">INDEX(SheetNames,A22)</f>
        <v>105.1 Excavation Deck Footings</v>
      </c>
      <c r="C22" s="804" t="str">
        <f>'105.1 Excavation Deck Footings'!H9</f>
        <v>yes</v>
      </c>
      <c r="D22" s="805" t="str">
        <f t="shared" si="4"/>
        <v>Go To Sheet</v>
      </c>
      <c r="E22" s="245"/>
      <c r="F22" s="803">
        <v>67</v>
      </c>
      <c r="G22" s="804" t="str" cm="1">
        <f t="array" ref="G22">INDEX(SheetNames,F22)</f>
        <v>385 csv</v>
      </c>
      <c r="I22" s="805" t="str">
        <f t="shared" si="0"/>
        <v>Go To Sheet</v>
      </c>
      <c r="K22" s="803">
        <v>112</v>
      </c>
      <c r="L22" s="804" t="str" cm="1">
        <f t="array" ref="L22">INDEX(SheetNames,K22)</f>
        <v>340 Tile Roof</v>
      </c>
      <c r="M22" t="str">
        <f>'340 Tile Roof'!H9</f>
        <v>yes</v>
      </c>
      <c r="N22" s="805" t="str">
        <f t="shared" si="1"/>
        <v>Go To Sheet</v>
      </c>
      <c r="P22" s="803">
        <v>157</v>
      </c>
      <c r="Q22" s="804" t="str" cm="1">
        <f t="array" ref="Q22">INDEX(SheetNames,P22)</f>
        <v>525 csv</v>
      </c>
      <c r="S22" s="805" t="str">
        <f t="shared" si="2"/>
        <v>Go To Sheet</v>
      </c>
      <c r="U22" s="803"/>
      <c r="V22" s="804"/>
      <c r="X22" s="803"/>
    </row>
    <row r="23" spans="1:24" x14ac:dyDescent="0.2">
      <c r="A23" s="803">
        <v>23</v>
      </c>
      <c r="B23" s="804" t="str" cm="1">
        <f t="array" ref="B23">INDEX(SheetNames,A23)</f>
        <v>105_1 csv</v>
      </c>
      <c r="C23" s="804"/>
      <c r="D23" s="805" t="str">
        <f t="shared" si="4"/>
        <v>Go To Sheet</v>
      </c>
      <c r="E23" s="245"/>
      <c r="F23" s="803">
        <v>68</v>
      </c>
      <c r="G23" s="804" t="str" cm="1">
        <f t="array" ref="G23">INDEX(SheetNames,F23)</f>
        <v xml:space="preserve">380.1 Flashings - C2 </v>
      </c>
      <c r="H23" t="str">
        <f>'380.1 Flashings - C2 '!H9</f>
        <v>yes</v>
      </c>
      <c r="I23" s="805" t="str">
        <f t="shared" si="0"/>
        <v>Go To Sheet</v>
      </c>
      <c r="K23" s="803">
        <v>113</v>
      </c>
      <c r="L23" s="804" t="str" cm="1">
        <f t="array" ref="L23">INDEX(SheetNames,K23)</f>
        <v>340 csv</v>
      </c>
      <c r="N23" s="805" t="str">
        <f t="shared" si="1"/>
        <v>Go To Sheet</v>
      </c>
      <c r="P23" s="803">
        <v>158</v>
      </c>
      <c r="Q23" s="804" t="str" cm="1">
        <f t="array" ref="Q23">INDEX(SheetNames,P23)</f>
        <v>555 Siteworks</v>
      </c>
      <c r="R23" t="str">
        <f>'555 Siteworks'!H9</f>
        <v>yes</v>
      </c>
      <c r="S23" s="805" t="str">
        <f t="shared" si="2"/>
        <v>Go To Sheet</v>
      </c>
    </row>
    <row r="24" spans="1:24" x14ac:dyDescent="0.2">
      <c r="A24" s="803">
        <v>24</v>
      </c>
      <c r="B24" s="804" t="str" cm="1">
        <f t="array" ref="B24">INDEX(SheetNames,A24)</f>
        <v>030 Engineer</v>
      </c>
      <c r="C24" s="804" t="str">
        <f>'030 Engineer'!H9</f>
        <v>yes</v>
      </c>
      <c r="D24" s="805" t="str">
        <f t="shared" si="4"/>
        <v>Go To Sheet</v>
      </c>
      <c r="E24" s="245"/>
      <c r="F24" s="803">
        <v>69</v>
      </c>
      <c r="G24" s="804" t="str" cm="1">
        <f t="array" ref="G24">INDEX(SheetNames,F24)</f>
        <v>380_1 csv</v>
      </c>
      <c r="I24" s="805" t="str">
        <f t="shared" si="0"/>
        <v>Go To Sheet</v>
      </c>
      <c r="K24" s="803">
        <v>114</v>
      </c>
      <c r="L24" s="804" t="str" cm="1">
        <f t="array" ref="L24">INDEX(SheetNames,K24)</f>
        <v>380 Flashings</v>
      </c>
      <c r="M24" t="str">
        <f>'380 Flashings'!H9</f>
        <v>yes</v>
      </c>
      <c r="N24" s="805" t="str">
        <f t="shared" si="1"/>
        <v>Go To Sheet</v>
      </c>
      <c r="P24" s="803">
        <v>159</v>
      </c>
      <c r="Q24" s="804" t="str" cm="1">
        <f t="array" ref="Q24">INDEX(SheetNames,P24)</f>
        <v>555 csv</v>
      </c>
      <c r="S24" s="805" t="str">
        <f t="shared" si="2"/>
        <v>Go To Sheet</v>
      </c>
    </row>
    <row r="25" spans="1:24" x14ac:dyDescent="0.2">
      <c r="A25" s="803">
        <v>25</v>
      </c>
      <c r="B25" s="804" t="str" cm="1">
        <f t="array" ref="B25">INDEX(SheetNames,A25)</f>
        <v>030 csv</v>
      </c>
      <c r="C25" s="804"/>
      <c r="D25" s="805" t="str">
        <f t="shared" si="4"/>
        <v>Go To Sheet</v>
      </c>
      <c r="E25" s="245"/>
      <c r="F25" s="803">
        <v>70</v>
      </c>
      <c r="G25" s="804" t="str" cm="1">
        <f t="array" ref="G25">INDEX(SheetNames,F25)</f>
        <v>490 Plumbing Hware - C2</v>
      </c>
      <c r="H25" t="str">
        <f>'490 Plumbing Hware - C2'!H9</f>
        <v>yes</v>
      </c>
      <c r="I25" s="805" t="str">
        <f t="shared" si="0"/>
        <v>Go To Sheet</v>
      </c>
      <c r="K25" s="803">
        <v>115</v>
      </c>
      <c r="L25" s="804" t="str" cm="1">
        <f t="array" ref="L25">INDEX(SheetNames,K25)</f>
        <v>380 csv</v>
      </c>
      <c r="N25" s="805" t="str">
        <f t="shared" si="1"/>
        <v>Go To Sheet</v>
      </c>
      <c r="P25" s="803">
        <v>160</v>
      </c>
      <c r="Q25" s="804" t="str" cm="1">
        <f t="array" ref="Q25">INDEX(SheetNames,P25)</f>
        <v>350 Insulation</v>
      </c>
      <c r="R25" t="str">
        <f>'350 Insulation'!H9</f>
        <v>yes</v>
      </c>
      <c r="S25" s="805" t="str">
        <f t="shared" si="2"/>
        <v>Go To Sheet</v>
      </c>
    </row>
    <row r="26" spans="1:24" x14ac:dyDescent="0.2">
      <c r="A26" s="803">
        <v>26</v>
      </c>
      <c r="B26" s="804" t="str" cm="1">
        <f t="array" ref="B26">INDEX(SheetNames,A26)</f>
        <v>575 Contractor</v>
      </c>
      <c r="C26" s="804" t="str">
        <f>'575 Contractor'!H9</f>
        <v>yes</v>
      </c>
      <c r="D26" s="805" t="str">
        <f t="shared" si="4"/>
        <v>Go To Sheet</v>
      </c>
      <c r="E26" s="245"/>
      <c r="F26" s="803">
        <v>71</v>
      </c>
      <c r="G26" s="804" t="str" cm="1">
        <f t="array" ref="G26">INDEX(SheetNames,F26)</f>
        <v>490 csv</v>
      </c>
      <c r="I26" s="805" t="str">
        <f t="shared" si="0"/>
        <v>Go To Sheet</v>
      </c>
      <c r="K26" s="803">
        <v>116</v>
      </c>
      <c r="L26" s="804" t="str" cm="1">
        <f t="array" ref="L26">INDEX(SheetNames,K26)</f>
        <v>355 Aluminium Joinery</v>
      </c>
      <c r="M26" t="str">
        <f>'355 Aluminium Joinery'!H9</f>
        <v>yes</v>
      </c>
      <c r="N26" s="805" t="str">
        <f t="shared" si="1"/>
        <v>Go To Sheet</v>
      </c>
      <c r="P26" s="803">
        <v>161</v>
      </c>
      <c r="Q26" s="804" t="str" cm="1">
        <f t="array" ref="Q26">INDEX(SheetNames,P26)</f>
        <v>350 csv</v>
      </c>
      <c r="S26" s="805" t="str">
        <f t="shared" si="2"/>
        <v>Go To Sheet</v>
      </c>
    </row>
    <row r="27" spans="1:24" x14ac:dyDescent="0.2">
      <c r="A27" s="803">
        <v>27</v>
      </c>
      <c r="B27" s="804" t="str" cm="1">
        <f t="array" ref="B27">INDEX(SheetNames,A27)</f>
        <v>575 csv</v>
      </c>
      <c r="C27" s="804"/>
      <c r="D27" s="805" t="str">
        <f t="shared" si="4"/>
        <v>Go To Sheet</v>
      </c>
      <c r="E27" s="245"/>
      <c r="F27" s="803">
        <v>72</v>
      </c>
      <c r="G27" s="804" t="str" cm="1">
        <f t="array" ref="G27">INDEX(SheetNames,F27)</f>
        <v>490.1 Plumbing Hware - C2</v>
      </c>
      <c r="H27" t="str">
        <f>'490.1 Plumbing Hware - C2'!H9</f>
        <v>yes</v>
      </c>
      <c r="I27" s="805" t="str">
        <f t="shared" si="0"/>
        <v>Go To Sheet</v>
      </c>
      <c r="K27" s="803">
        <v>117</v>
      </c>
      <c r="L27" s="804" t="str" cm="1">
        <f t="array" ref="L27">INDEX(SheetNames,K27)</f>
        <v>355 csv</v>
      </c>
      <c r="N27" s="805" t="str">
        <f t="shared" si="1"/>
        <v>Go To Sheet</v>
      </c>
      <c r="P27" s="809">
        <v>162</v>
      </c>
      <c r="Q27" s="810" t="str" cm="1">
        <f t="array" ref="Q27">INDEX(SheetNames,P27)</f>
        <v>410 Interior Linings - C3</v>
      </c>
      <c r="R27" s="811" t="str">
        <f>'410 Interior Linings - C3'!H9</f>
        <v>never</v>
      </c>
      <c r="S27" s="812" t="str">
        <f t="shared" si="2"/>
        <v>Go To Sheet</v>
      </c>
    </row>
    <row r="28" spans="1:24" x14ac:dyDescent="0.2">
      <c r="A28" s="803">
        <v>28</v>
      </c>
      <c r="B28" s="804" t="str" cm="1">
        <f t="array" ref="B28">INDEX(SheetNames,A28)</f>
        <v>575.1 Concrete</v>
      </c>
      <c r="C28" s="804" t="str">
        <f>'575.1 Concrete'!H9</f>
        <v>yes</v>
      </c>
      <c r="D28" s="805" t="str">
        <f t="shared" si="4"/>
        <v>Go To Sheet</v>
      </c>
      <c r="E28" s="245"/>
      <c r="F28" s="803">
        <v>73</v>
      </c>
      <c r="G28" s="804" t="str" cm="1">
        <f t="array" ref="G28">INDEX(SheetNames,F28)</f>
        <v>490_1 csv</v>
      </c>
      <c r="I28" s="805" t="str">
        <f t="shared" si="0"/>
        <v>Go To Sheet</v>
      </c>
      <c r="K28" s="803">
        <v>118</v>
      </c>
      <c r="L28" s="804" t="str" cm="1">
        <f t="array" ref="L28">INDEX(SheetNames,K28)</f>
        <v>550 Drainlayer</v>
      </c>
      <c r="M28" t="str">
        <f>'550 Drainlayer'!H9</f>
        <v>yes</v>
      </c>
      <c r="N28" s="805" t="str">
        <f t="shared" si="1"/>
        <v>Go To Sheet</v>
      </c>
      <c r="P28" s="803">
        <v>163</v>
      </c>
      <c r="Q28" s="804" t="str" cm="1">
        <f t="array" ref="Q28">INDEX(SheetNames,P28)</f>
        <v>410 csv</v>
      </c>
      <c r="S28" s="805" t="str">
        <f t="shared" si="2"/>
        <v>Go To Sheet</v>
      </c>
    </row>
    <row r="29" spans="1:24" x14ac:dyDescent="0.2">
      <c r="A29" s="803">
        <v>29</v>
      </c>
      <c r="B29" s="804" t="str" cm="1">
        <f t="array" ref="B29">INDEX(SheetNames,A29)</f>
        <v>575_1 csv</v>
      </c>
      <c r="C29" s="804"/>
      <c r="D29" s="805" t="str">
        <f t="shared" si="4"/>
        <v>Go To Sheet</v>
      </c>
      <c r="E29" s="245"/>
      <c r="F29" s="803">
        <v>74</v>
      </c>
      <c r="G29" s="804" t="str" cm="1">
        <f t="array" ref="G29">INDEX(SheetNames,F29)</f>
        <v>490.7 Plumbing Hware - C3</v>
      </c>
      <c r="H29" t="str">
        <f>'490.7 Plumbing Hware - C3'!H9</f>
        <v>yes</v>
      </c>
      <c r="I29" s="805" t="str">
        <f t="shared" si="0"/>
        <v>Go To Sheet</v>
      </c>
      <c r="K29" s="803">
        <v>119</v>
      </c>
      <c r="L29" s="804" t="str" cm="1">
        <f t="array" ref="L29">INDEX(SheetNames,K29)</f>
        <v>550 csv</v>
      </c>
      <c r="N29" s="805" t="str">
        <f t="shared" si="1"/>
        <v>Go To Sheet</v>
      </c>
      <c r="P29" s="809">
        <v>164</v>
      </c>
      <c r="Q29" s="810" t="str" cm="1">
        <f t="array" ref="Q29">INDEX(SheetNames,P29)</f>
        <v>410 Interior Linings - take off</v>
      </c>
      <c r="R29" s="811" t="str">
        <f>'410 Interior Linings - take off'!H9</f>
        <v>never</v>
      </c>
      <c r="S29" s="812" t="str">
        <f t="shared" si="2"/>
        <v>Go To Sheet</v>
      </c>
    </row>
    <row r="30" spans="1:24" x14ac:dyDescent="0.2">
      <c r="A30" s="803">
        <v>30</v>
      </c>
      <c r="B30" s="804" t="str" cm="1">
        <f t="array" ref="B30">INDEX(SheetNames,A30)</f>
        <v>150 Concrete Footings</v>
      </c>
      <c r="C30" s="804" t="str">
        <f>'150 Concrete Footings'!H9</f>
        <v>yes</v>
      </c>
      <c r="D30" s="805" t="str">
        <f t="shared" si="4"/>
        <v>Go To Sheet</v>
      </c>
      <c r="E30" s="245"/>
      <c r="F30" s="803">
        <v>75</v>
      </c>
      <c r="G30" s="804" t="str" cm="1">
        <f t="array" ref="G30">INDEX(SheetNames,F30)</f>
        <v>490_7 csv</v>
      </c>
      <c r="I30" s="805" t="str">
        <f t="shared" si="0"/>
        <v>Go To Sheet</v>
      </c>
      <c r="K30" s="803">
        <v>120</v>
      </c>
      <c r="L30" s="804" t="str" cm="1">
        <f t="array" ref="L30">INDEX(SheetNames,K30)</f>
        <v>305 Bricks</v>
      </c>
      <c r="M30" t="str">
        <f>'305 Bricks'!H9</f>
        <v>yes</v>
      </c>
      <c r="N30" s="805" t="str">
        <f t="shared" si="1"/>
        <v>Go To Sheet</v>
      </c>
      <c r="P30" s="803">
        <v>165</v>
      </c>
      <c r="Q30" s="804" t="str" cm="1">
        <f t="array" ref="Q30">INDEX(SheetNames,P30)</f>
        <v>240 GIB Fixer</v>
      </c>
      <c r="R30" t="str">
        <f>'240 GIB Fixer'!H9</f>
        <v>yes</v>
      </c>
      <c r="S30" s="805" t="str">
        <f t="shared" si="2"/>
        <v>Go To Sheet</v>
      </c>
    </row>
    <row r="31" spans="1:24" x14ac:dyDescent="0.2">
      <c r="A31" s="803">
        <v>31</v>
      </c>
      <c r="B31" s="804" t="str" cm="1">
        <f t="array" ref="B31">INDEX(SheetNames,A31)</f>
        <v>150 csv</v>
      </c>
      <c r="C31" s="804"/>
      <c r="D31" s="805" t="str">
        <f t="shared" si="4"/>
        <v>Go To Sheet</v>
      </c>
      <c r="E31" s="245"/>
      <c r="F31" s="803">
        <v>76</v>
      </c>
      <c r="G31" s="804" t="str" cm="1">
        <f t="array" ref="G31">INDEX(SheetNames,F31)</f>
        <v>490.2 Plumbing Hware - C3</v>
      </c>
      <c r="H31" t="str">
        <f>'490.2 Plumbing Hware - C3'!H9</f>
        <v>yes</v>
      </c>
      <c r="I31" s="805" t="str">
        <f t="shared" si="0"/>
        <v>Go To Sheet</v>
      </c>
      <c r="K31" s="803">
        <v>121</v>
      </c>
      <c r="L31" s="804" t="str" cm="1">
        <f t="array" ref="L31">INDEX(SheetNames,K31)</f>
        <v>305 csv</v>
      </c>
      <c r="N31" s="805" t="str">
        <f t="shared" si="1"/>
        <v>Go To Sheet</v>
      </c>
      <c r="P31" s="803">
        <v>166</v>
      </c>
      <c r="Q31" s="804" t="str" cm="1">
        <f t="array" ref="Q31">INDEX(SheetNames,P31)</f>
        <v xml:space="preserve">240 csv </v>
      </c>
      <c r="S31" s="805" t="str">
        <f t="shared" si="2"/>
        <v>Go To Sheet</v>
      </c>
    </row>
    <row r="32" spans="1:24" x14ac:dyDescent="0.2">
      <c r="A32" s="803">
        <v>32</v>
      </c>
      <c r="B32" s="804" t="str" cm="1">
        <f t="array" ref="B32">INDEX(SheetNames,A32)</f>
        <v>195 RibRaft Floor</v>
      </c>
      <c r="C32" s="804" t="str">
        <f>'195 RibRaft Floor'!H9</f>
        <v>yes</v>
      </c>
      <c r="D32" s="805" t="str">
        <f t="shared" si="4"/>
        <v>Go To Sheet</v>
      </c>
      <c r="E32" s="245"/>
      <c r="F32" s="803">
        <v>77</v>
      </c>
      <c r="G32" s="804" t="str" cm="1">
        <f t="array" ref="G32">INDEX(SheetNames,F32)</f>
        <v>490_2 csv</v>
      </c>
      <c r="I32" s="805" t="str">
        <f t="shared" si="0"/>
        <v>Go To Sheet</v>
      </c>
      <c r="K32" s="803">
        <v>122</v>
      </c>
      <c r="L32" s="804" t="str" cm="1">
        <f t="array" ref="L32">INDEX(SheetNames,K32)</f>
        <v>310 Bricklayer</v>
      </c>
      <c r="M32" t="str">
        <f>'310 Bricklayer'!H9</f>
        <v>yes</v>
      </c>
      <c r="N32" s="805" t="str">
        <f t="shared" si="1"/>
        <v>Go To Sheet</v>
      </c>
      <c r="P32" s="803">
        <v>167</v>
      </c>
      <c r="Q32" s="804" t="str" cm="1">
        <f t="array" ref="Q32">INDEX(SheetNames,P32)</f>
        <v>425.1 Attic Stairs - C3</v>
      </c>
      <c r="R32" t="str">
        <f>'425.1 Attic Stairs - C3'!H9</f>
        <v>yes</v>
      </c>
      <c r="S32" s="805" t="str">
        <f t="shared" si="2"/>
        <v>Go To Sheet</v>
      </c>
    </row>
    <row r="33" spans="1:22" x14ac:dyDescent="0.2">
      <c r="A33" s="803">
        <v>33</v>
      </c>
      <c r="B33" s="804" t="str" cm="1">
        <f t="array" ref="B33">INDEX(SheetNames,A33)</f>
        <v>195 csv</v>
      </c>
      <c r="C33" s="804"/>
      <c r="D33" s="805" t="str">
        <f t="shared" si="4"/>
        <v>Go To Sheet</v>
      </c>
      <c r="E33" s="245"/>
      <c r="F33" s="803">
        <v>78</v>
      </c>
      <c r="G33" s="804" t="str" cm="1">
        <f t="array" ref="G33">INDEX(SheetNames,F33)</f>
        <v>490.3 Plumbing Hware</v>
      </c>
      <c r="H33" t="str">
        <f>'490.3 Plumbing Hware'!H9</f>
        <v>yes</v>
      </c>
      <c r="I33" s="805" t="str">
        <f t="shared" si="0"/>
        <v>Go To Sheet</v>
      </c>
      <c r="K33" s="803">
        <v>123</v>
      </c>
      <c r="L33" s="804" t="str" cm="1">
        <f t="array" ref="L33">INDEX(SheetNames,K33)</f>
        <v>310 csv</v>
      </c>
      <c r="N33" s="805" t="str">
        <f t="shared" si="1"/>
        <v>Go To Sheet</v>
      </c>
      <c r="P33" s="803">
        <v>168</v>
      </c>
      <c r="Q33" s="804" t="str" cm="1">
        <f t="array" ref="Q33">INDEX(SheetNames,P33)</f>
        <v>425_1 csv</v>
      </c>
      <c r="S33" s="805" t="str">
        <f t="shared" si="2"/>
        <v>Go To Sheet</v>
      </c>
    </row>
    <row r="34" spans="1:22" x14ac:dyDescent="0.2">
      <c r="A34" s="803">
        <v>34</v>
      </c>
      <c r="B34" s="804" t="str" cm="1">
        <f t="array" ref="B34">INDEX(SheetNames,A34)</f>
        <v>200 Concrete Pump</v>
      </c>
      <c r="C34" s="804" t="str">
        <f>'200 Concrete Pump'!H9</f>
        <v>yes</v>
      </c>
      <c r="D34" s="805" t="str">
        <f t="shared" si="4"/>
        <v>Go To Sheet</v>
      </c>
      <c r="E34" s="245"/>
      <c r="F34" s="803">
        <v>79</v>
      </c>
      <c r="G34" s="804" t="str" cm="1">
        <f t="array" ref="G34">INDEX(SheetNames,F34)</f>
        <v>490_3 csv</v>
      </c>
      <c r="I34" s="805" t="str">
        <f t="shared" si="0"/>
        <v>Go To Sheet</v>
      </c>
      <c r="K34" s="803">
        <v>124</v>
      </c>
      <c r="L34" s="804" t="str" cm="1">
        <f t="array" ref="L34">INDEX(SheetNames,K34)</f>
        <v>310.1 Schist</v>
      </c>
      <c r="M34" t="str">
        <f>'310.1 Schist'!H9</f>
        <v>yes</v>
      </c>
      <c r="N34" s="805" t="str">
        <f t="shared" si="1"/>
        <v>Go To Sheet</v>
      </c>
      <c r="P34" s="809">
        <v>169</v>
      </c>
      <c r="Q34" s="810" t="str" cm="1">
        <f t="array" ref="Q34">INDEX(SheetNames,P34)</f>
        <v>435.1 Lockbox - C3</v>
      </c>
      <c r="R34" s="811" t="str">
        <f>'435.1 Lockbox - C3'!H9</f>
        <v>never</v>
      </c>
      <c r="S34" s="812" t="str">
        <f t="shared" si="2"/>
        <v>Go To Sheet</v>
      </c>
    </row>
    <row r="35" spans="1:22" x14ac:dyDescent="0.2">
      <c r="A35" s="803">
        <v>35</v>
      </c>
      <c r="B35" s="804" t="str" cm="1">
        <f t="array" ref="B35">INDEX(SheetNames,A35)</f>
        <v>200 csv</v>
      </c>
      <c r="C35" s="804"/>
      <c r="D35" s="805" t="str">
        <f t="shared" si="4"/>
        <v>Go To Sheet</v>
      </c>
      <c r="E35" s="245"/>
      <c r="F35" s="803">
        <v>80</v>
      </c>
      <c r="G35" s="804" t="str" cm="1">
        <f t="array" ref="G35">INDEX(SheetNames,F35)</f>
        <v>230 Frame &amp; Truss</v>
      </c>
      <c r="H35" t="str">
        <f>'230 Frame &amp; Truss'!H9</f>
        <v>yes</v>
      </c>
      <c r="I35" s="805" t="str">
        <f t="shared" si="0"/>
        <v>Go To Sheet</v>
      </c>
      <c r="K35" s="803">
        <v>125</v>
      </c>
      <c r="L35" s="804" t="str" cm="1">
        <f t="array" ref="L35">INDEX(SheetNames,K35)</f>
        <v>310_1 csv</v>
      </c>
      <c r="N35" s="805" t="str">
        <f t="shared" si="1"/>
        <v>Go To Sheet</v>
      </c>
      <c r="P35" s="803">
        <v>170</v>
      </c>
      <c r="Q35" s="804" t="str" cm="1">
        <f t="array" ref="Q35">INDEX(SheetNames,P35)</f>
        <v>435_1 csv</v>
      </c>
      <c r="S35" s="805" t="str">
        <f t="shared" si="2"/>
        <v>Go To Sheet</v>
      </c>
      <c r="V35" s="29" t="s">
        <v>54937</v>
      </c>
    </row>
    <row r="36" spans="1:22" x14ac:dyDescent="0.2">
      <c r="A36" s="803">
        <v>36</v>
      </c>
      <c r="B36" s="804" t="str" cm="1">
        <f t="array" ref="B36">INDEX(SheetNames,A36)</f>
        <v>180 Blocklayer</v>
      </c>
      <c r="C36" s="804" t="str">
        <f>'180 Blocklayer'!H9</f>
        <v>yes</v>
      </c>
      <c r="D36" s="805" t="str">
        <f t="shared" si="4"/>
        <v>Go To Sheet</v>
      </c>
      <c r="E36" s="245"/>
      <c r="F36" s="803">
        <v>81</v>
      </c>
      <c r="G36" s="804" t="str" cm="1">
        <f t="array" ref="G36">INDEX(SheetNames,F36)</f>
        <v>230 csv</v>
      </c>
      <c r="I36" s="805" t="str">
        <f t="shared" si="0"/>
        <v>Go To Sheet</v>
      </c>
      <c r="K36" s="803">
        <v>126</v>
      </c>
      <c r="L36" s="804" t="str" cm="1">
        <f t="array" ref="L36">INDEX(SheetNames,K36)</f>
        <v>395 Exterior Plaster</v>
      </c>
      <c r="M36" t="str">
        <f>'395 Exterior Plaster'!H9</f>
        <v>yes</v>
      </c>
      <c r="N36" s="805" t="str">
        <f t="shared" si="1"/>
        <v>Go To Sheet</v>
      </c>
      <c r="P36" s="803">
        <v>171</v>
      </c>
      <c r="Q36" s="804" t="str" cm="1">
        <f t="array" ref="Q36">INDEX(SheetNames,P36)</f>
        <v>425 Interior Finishes - C3</v>
      </c>
      <c r="R36" t="str">
        <f>'425 Interior Finishes - C3'!H9</f>
        <v>yes</v>
      </c>
      <c r="S36" s="805" t="str">
        <f t="shared" si="2"/>
        <v>Go To Sheet</v>
      </c>
      <c r="V36" s="29" t="s">
        <v>54938</v>
      </c>
    </row>
    <row r="37" spans="1:22" x14ac:dyDescent="0.2">
      <c r="A37" s="803">
        <v>37</v>
      </c>
      <c r="B37" s="804" t="str" cm="1">
        <f t="array" ref="B37">INDEX(SheetNames,A37)</f>
        <v>180 csv</v>
      </c>
      <c r="C37" s="804"/>
      <c r="D37" s="805" t="str">
        <f t="shared" si="4"/>
        <v>Go To Sheet</v>
      </c>
      <c r="E37" s="245"/>
      <c r="F37" s="803">
        <v>82</v>
      </c>
      <c r="G37" s="804" t="str" cm="1">
        <f t="array" ref="G37">INDEX(SheetNames,F37)</f>
        <v>260 Structural Steel</v>
      </c>
      <c r="H37" t="str">
        <f>'260 Structural Steel'!H9</f>
        <v>yes</v>
      </c>
      <c r="I37" s="805" t="str">
        <f t="shared" si="0"/>
        <v>Go To Sheet</v>
      </c>
      <c r="K37" s="803">
        <v>127</v>
      </c>
      <c r="L37" s="804" t="str" cm="1">
        <f t="array" ref="L37">INDEX(SheetNames,K37)</f>
        <v>395 csv</v>
      </c>
      <c r="N37" s="805" t="str">
        <f t="shared" si="1"/>
        <v>Go To Sheet</v>
      </c>
      <c r="P37" s="803">
        <v>172</v>
      </c>
      <c r="Q37" s="804" t="str" cm="1">
        <f t="array" ref="Q37">INDEX(SheetNames,P37)</f>
        <v>425 csv</v>
      </c>
      <c r="S37" s="805" t="str">
        <f t="shared" si="2"/>
        <v>Go To Sheet</v>
      </c>
    </row>
    <row r="38" spans="1:22" x14ac:dyDescent="0.2">
      <c r="A38" s="803">
        <v>38</v>
      </c>
      <c r="B38" s="804" t="str" cm="1">
        <f t="array" ref="B38">INDEX(SheetNames,A38)</f>
        <v>210.2 Block Waterproofing</v>
      </c>
      <c r="C38" s="804" t="str">
        <f>'210.2 Block Waterproofing'!H9</f>
        <v>yes</v>
      </c>
      <c r="D38" s="805" t="str">
        <f t="shared" si="4"/>
        <v>Go To Sheet</v>
      </c>
      <c r="E38" s="245"/>
      <c r="F38" s="803">
        <v>83</v>
      </c>
      <c r="G38" s="804" t="str" cm="1">
        <f t="array" ref="G38">INDEX(SheetNames,F38)</f>
        <v>260 csv</v>
      </c>
      <c r="I38" s="805" t="str">
        <f t="shared" si="0"/>
        <v>Go To Sheet</v>
      </c>
      <c r="K38" s="803">
        <v>128</v>
      </c>
      <c r="L38" s="804" t="str" cm="1">
        <f t="array" ref="L38">INDEX(SheetNames,K38)</f>
        <v>400 Garage Door</v>
      </c>
      <c r="M38" t="str">
        <f>'400 Garage Door'!H9</f>
        <v>yes</v>
      </c>
      <c r="N38" s="805" t="str">
        <f t="shared" si="1"/>
        <v>Go To Sheet</v>
      </c>
      <c r="P38" s="803">
        <v>173</v>
      </c>
      <c r="Q38" s="804" t="str" cm="1">
        <f t="array" ref="Q38">INDEX(SheetNames,P38)</f>
        <v>425.2 Interior - Exterior Stair</v>
      </c>
      <c r="R38" t="str">
        <f>'425.2 Interior - Exterior Stair'!H9</f>
        <v>yes</v>
      </c>
      <c r="S38" s="805" t="str">
        <f t="shared" si="2"/>
        <v>Go To Sheet</v>
      </c>
    </row>
    <row r="39" spans="1:22" x14ac:dyDescent="0.2">
      <c r="A39" s="803">
        <v>39</v>
      </c>
      <c r="B39" s="804" t="str" cm="1">
        <f t="array" ref="B39">INDEX(SheetNames,A39)</f>
        <v>210_2 csv</v>
      </c>
      <c r="C39" s="804"/>
      <c r="D39" s="805" t="str">
        <f t="shared" si="4"/>
        <v>Go To Sheet</v>
      </c>
      <c r="E39" s="245"/>
      <c r="F39" s="803">
        <v>84</v>
      </c>
      <c r="G39" s="804" t="str" cm="1">
        <f t="array" ref="G39">INDEX(SheetNames,F39)</f>
        <v>100 Scaffold</v>
      </c>
      <c r="H39" t="str">
        <f>'100 Scaffold'!H9</f>
        <v>yes</v>
      </c>
      <c r="I39" s="805" t="str">
        <f t="shared" si="0"/>
        <v>Go To Sheet</v>
      </c>
      <c r="K39" s="803">
        <v>129</v>
      </c>
      <c r="L39" s="804" t="str" cm="1">
        <f t="array" ref="L39">INDEX(SheetNames,K39)</f>
        <v>400 csv</v>
      </c>
      <c r="N39" s="805" t="str">
        <f t="shared" si="1"/>
        <v>Go To Sheet</v>
      </c>
      <c r="P39" s="803">
        <v>174</v>
      </c>
      <c r="Q39" s="804" t="str" cm="1">
        <f t="array" ref="Q39">INDEX(SheetNames,P39)</f>
        <v>425_2 csv</v>
      </c>
      <c r="S39" s="805" t="str">
        <f t="shared" si="2"/>
        <v>Go To Sheet</v>
      </c>
    </row>
    <row r="40" spans="1:22" x14ac:dyDescent="0.2">
      <c r="A40" s="803">
        <v>40</v>
      </c>
      <c r="B40" s="804" t="str" cm="1">
        <f t="array" ref="B40">INDEX(SheetNames,A40)</f>
        <v>215 Concrete Placing</v>
      </c>
      <c r="C40" s="804" t="str">
        <f>'215 Concrete Placing'!H9</f>
        <v>yes</v>
      </c>
      <c r="D40" s="805" t="str">
        <f t="shared" si="4"/>
        <v>Go To Sheet</v>
      </c>
      <c r="E40" s="245"/>
      <c r="F40" s="803">
        <v>85</v>
      </c>
      <c r="G40" s="804" t="str" cm="1">
        <f t="array" ref="G40">INDEX(SheetNames,F40)</f>
        <v>100 csv</v>
      </c>
      <c r="I40" s="805" t="str">
        <f t="shared" si="0"/>
        <v>Go To Sheet</v>
      </c>
      <c r="K40" s="803">
        <v>130</v>
      </c>
      <c r="L40" s="804" t="str" cm="1">
        <f t="array" ref="L40">INDEX(SheetNames,K40)</f>
        <v>405 Interior Doors</v>
      </c>
      <c r="M40" t="str">
        <f>'405 Interior Doors'!H9</f>
        <v>yes</v>
      </c>
      <c r="N40" s="805" t="str">
        <f t="shared" si="1"/>
        <v>Go To Sheet</v>
      </c>
      <c r="P40" s="803">
        <v>175</v>
      </c>
      <c r="Q40" s="804" t="str" cm="1">
        <f t="array" ref="Q40">INDEX(SheetNames,P40)</f>
        <v>470.1 Hometech - Solatube</v>
      </c>
      <c r="R40" t="str">
        <f>'470.1 Hometech - Solatube'!H9</f>
        <v>yes</v>
      </c>
      <c r="S40" s="805" t="str">
        <f t="shared" si="2"/>
        <v>Go To Sheet</v>
      </c>
    </row>
    <row r="41" spans="1:22" x14ac:dyDescent="0.2">
      <c r="A41" s="803">
        <v>41</v>
      </c>
      <c r="B41" s="804" t="str" cm="1">
        <f t="array" ref="B41">INDEX(SheetNames,A41)</f>
        <v>215 csv</v>
      </c>
      <c r="C41" s="804"/>
      <c r="D41" s="805" t="str">
        <f t="shared" si="4"/>
        <v>Go To Sheet</v>
      </c>
      <c r="E41" s="245"/>
      <c r="F41" s="803">
        <v>86</v>
      </c>
      <c r="G41" s="804" t="str" cm="1">
        <f t="array" ref="G41">INDEX(SheetNames,F41)</f>
        <v>100.1 Edge Protection</v>
      </c>
      <c r="H41" t="str">
        <f>'100.1 Edge Protection'!H9</f>
        <v>yes</v>
      </c>
      <c r="I41" s="805" t="str">
        <f t="shared" si="0"/>
        <v>Go To Sheet</v>
      </c>
      <c r="K41" s="803">
        <v>131</v>
      </c>
      <c r="L41" s="804" t="str" cm="1">
        <f t="array" ref="L41">INDEX(SheetNames,K41)</f>
        <v>405 csv</v>
      </c>
      <c r="N41" s="805" t="str">
        <f t="shared" si="1"/>
        <v>Go To Sheet</v>
      </c>
      <c r="P41" s="803">
        <v>176</v>
      </c>
      <c r="Q41" s="804" t="str" cm="1">
        <f t="array" ref="Q41">INDEX(SheetNames,P41)</f>
        <v>470_1 csv</v>
      </c>
      <c r="S41" s="805" t="str">
        <f t="shared" si="2"/>
        <v>Go To Sheet</v>
      </c>
    </row>
    <row r="42" spans="1:22" x14ac:dyDescent="0.2">
      <c r="A42" s="803">
        <v>42</v>
      </c>
      <c r="B42" s="804" t="str" cm="1">
        <f t="array" ref="B42">INDEX(SheetNames,A42)</f>
        <v>575.2 Retaining - C1</v>
      </c>
      <c r="C42" s="804" t="str">
        <f>'575.2 Retaining - C1'!H9</f>
        <v>yes</v>
      </c>
      <c r="D42" s="805" t="str">
        <f t="shared" si="4"/>
        <v>Go To Sheet</v>
      </c>
      <c r="E42" s="245"/>
      <c r="F42" s="803">
        <v>87</v>
      </c>
      <c r="G42" s="804" t="str" cm="1">
        <f t="array" ref="G42">INDEX(SheetNames,F42)</f>
        <v>100_1 csv</v>
      </c>
      <c r="I42" s="805" t="str">
        <f t="shared" si="0"/>
        <v>Go To Sheet</v>
      </c>
      <c r="K42" s="803">
        <v>132</v>
      </c>
      <c r="L42" s="804" t="str" cm="1">
        <f t="array" ref="L42">INDEX(SheetNames,K42)</f>
        <v>405.1 Cavity Sliders</v>
      </c>
      <c r="M42" t="str">
        <f>'405.1 Cavity Sliders'!H9</f>
        <v>yes</v>
      </c>
      <c r="N42" s="805" t="str">
        <f t="shared" si="1"/>
        <v>Go To Sheet</v>
      </c>
      <c r="P42" s="803">
        <v>177</v>
      </c>
      <c r="Q42" s="804" t="str" cm="1">
        <f t="array" ref="Q42">INDEX(SheetNames,P42)</f>
        <v>435 Interior Hware - C4</v>
      </c>
      <c r="R42" t="str">
        <f>'435 Interior Hware - C4'!H9</f>
        <v>yes</v>
      </c>
      <c r="S42" s="805" t="str">
        <f t="shared" si="2"/>
        <v>Go To Sheet</v>
      </c>
    </row>
    <row r="43" spans="1:22" x14ac:dyDescent="0.2">
      <c r="A43" s="803">
        <v>43</v>
      </c>
      <c r="B43" s="804" t="str" cm="1">
        <f t="array" ref="B43">INDEX(SheetNames,A43)</f>
        <v>575_2 csv</v>
      </c>
      <c r="C43" s="804"/>
      <c r="D43" s="805" t="str">
        <f t="shared" si="4"/>
        <v>Go To Sheet</v>
      </c>
      <c r="E43" s="245"/>
      <c r="F43" s="803">
        <v>88</v>
      </c>
      <c r="G43" s="804" t="str" cm="1">
        <f t="array" ref="G43">INDEX(SheetNames,F43)</f>
        <v>088 Safety Nets</v>
      </c>
      <c r="H43" t="str">
        <f>'088 Safety Nets'!H9</f>
        <v>yes</v>
      </c>
      <c r="I43" s="805" t="str">
        <f t="shared" si="0"/>
        <v>Go To Sheet</v>
      </c>
      <c r="K43" s="803">
        <v>133</v>
      </c>
      <c r="L43" s="804" t="str" cm="1">
        <f t="array" ref="L43">INDEX(SheetNames,K43)</f>
        <v>405_1 csv</v>
      </c>
      <c r="N43" s="805" t="str">
        <f t="shared" si="1"/>
        <v>Go To Sheet</v>
      </c>
      <c r="P43" s="803">
        <v>178</v>
      </c>
      <c r="Q43" s="804" t="str" cm="1">
        <f t="array" ref="Q43">INDEX(SheetNames,P43)</f>
        <v>435 csv</v>
      </c>
      <c r="S43" s="805" t="str">
        <f t="shared" si="2"/>
        <v>Go To Sheet</v>
      </c>
    </row>
    <row r="44" spans="1:22" x14ac:dyDescent="0.2">
      <c r="A44" s="803">
        <v>44</v>
      </c>
      <c r="B44" s="804" t="str" cm="1">
        <f t="array" ref="B44">INDEX(SheetNames,A44)</f>
        <v>160 Steel - C1</v>
      </c>
      <c r="C44" s="804" t="str">
        <f>'160 Steel - C1'!H9</f>
        <v>yes</v>
      </c>
      <c r="D44" s="805" t="str">
        <f t="shared" si="4"/>
        <v>Go To Sheet</v>
      </c>
      <c r="E44" s="245"/>
      <c r="F44" s="803">
        <v>89</v>
      </c>
      <c r="G44" s="804" t="str" cm="1">
        <f t="array" ref="G44">INDEX(SheetNames,F44)</f>
        <v>088 csv</v>
      </c>
      <c r="I44" s="805" t="str">
        <f t="shared" si="0"/>
        <v>Go To Sheet</v>
      </c>
      <c r="K44" s="803">
        <v>134</v>
      </c>
      <c r="L44" s="804" t="str" cm="1">
        <f t="array" ref="L44">INDEX(SheetNames,K44)</f>
        <v>405.2 Bi-Fold Doors</v>
      </c>
      <c r="M44" t="str">
        <f>'405.2 Bi-Fold Doors'!H9</f>
        <v>yes</v>
      </c>
      <c r="N44" s="805" t="str">
        <f t="shared" si="1"/>
        <v>Go To Sheet</v>
      </c>
      <c r="P44" s="803">
        <v>179</v>
      </c>
      <c r="Q44" s="804" t="str" cm="1">
        <f t="array" ref="Q44">INDEX(SheetNames,P44)</f>
        <v xml:space="preserve">465 Kitchen Appliances </v>
      </c>
      <c r="R44" t="str">
        <f>'465 Kitchen Appliances '!H9</f>
        <v>yes</v>
      </c>
      <c r="S44" s="805" t="str">
        <f t="shared" si="2"/>
        <v>Go To Sheet</v>
      </c>
    </row>
    <row r="45" spans="1:22" x14ac:dyDescent="0.2">
      <c r="A45" s="803">
        <v>45</v>
      </c>
      <c r="B45" s="804" t="str" cm="1">
        <f t="array" ref="B45">INDEX(SheetNames,A45)</f>
        <v>160 csv</v>
      </c>
      <c r="C45" s="804"/>
      <c r="D45" s="805" t="str">
        <f t="shared" si="4"/>
        <v>Go To Sheet</v>
      </c>
      <c r="E45" s="245"/>
      <c r="F45" s="803">
        <v>90</v>
      </c>
      <c r="G45" s="804" t="str" cm="1">
        <f t="array" ref="G45">INDEX(SheetNames,F45)</f>
        <v>495 Plumber</v>
      </c>
      <c r="H45" t="str">
        <f>'495 Plumber'!H9</f>
        <v>yes</v>
      </c>
      <c r="I45" s="805" t="str">
        <f t="shared" si="0"/>
        <v>Go To Sheet</v>
      </c>
      <c r="K45" s="803">
        <v>135</v>
      </c>
      <c r="L45" s="804" t="str" cm="1">
        <f t="array" ref="L45">INDEX(SheetNames,K45)</f>
        <v>405_2 csv</v>
      </c>
      <c r="N45" s="805" t="str">
        <f t="shared" si="1"/>
        <v>Go To Sheet</v>
      </c>
      <c r="P45" s="803">
        <v>180</v>
      </c>
      <c r="Q45" s="804" t="str" cm="1">
        <f t="array" ref="Q45">INDEX(SheetNames,P45)</f>
        <v>465 csv</v>
      </c>
      <c r="S45" s="805" t="str">
        <f t="shared" si="2"/>
        <v>Go To 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Sheet191.NavigationButton">
                <anchor moveWithCells="1" sizeWithCells="1">
                  <from>
                    <xdr:col>20</xdr:col>
                    <xdr:colOff>19050</xdr:colOff>
                    <xdr:row>38</xdr:row>
                    <xdr:rowOff>57150</xdr:rowOff>
                  </from>
                  <to>
                    <xdr:col>25</xdr:col>
                    <xdr:colOff>304800</xdr:colOff>
                    <xdr:row>44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52243-7B4E-4683-BE37-347D044A7239}">
  <sheetPr codeName="Sheet2">
    <tabColor theme="9" tint="0.59999389629810485"/>
  </sheetPr>
  <dimension ref="A1:L451"/>
  <sheetViews>
    <sheetView workbookViewId="0"/>
  </sheetViews>
  <sheetFormatPr defaultRowHeight="12.75" x14ac:dyDescent="0.2"/>
  <cols>
    <col min="1" max="1" width="12" bestFit="1" customWidth="1"/>
    <col min="2" max="2" width="13.140625" bestFit="1" customWidth="1"/>
    <col min="3" max="3" width="10.42578125" bestFit="1" customWidth="1"/>
    <col min="4" max="4" width="20.7109375" bestFit="1" customWidth="1"/>
    <col min="5" max="5" width="9" bestFit="1" customWidth="1"/>
    <col min="6" max="6" width="14.42578125" bestFit="1" customWidth="1"/>
    <col min="7" max="7" width="12" bestFit="1" customWidth="1"/>
    <col min="8" max="8" width="18.140625" bestFit="1" customWidth="1"/>
    <col min="9" max="9" width="12.28515625" bestFit="1" customWidth="1"/>
    <col min="10" max="11" width="12" bestFit="1" customWidth="1"/>
    <col min="12" max="12" width="81.140625" bestFit="1" customWidth="1"/>
  </cols>
  <sheetData>
    <row r="1" spans="1:12" x14ac:dyDescent="0.2">
      <c r="A1" t="s">
        <v>54248</v>
      </c>
      <c r="B1" t="s">
        <v>54196</v>
      </c>
      <c r="C1" t="s">
        <v>54249</v>
      </c>
      <c r="D1" t="s">
        <v>54197</v>
      </c>
      <c r="E1" t="s">
        <v>54250</v>
      </c>
      <c r="F1" t="s">
        <v>54251</v>
      </c>
      <c r="G1" t="s">
        <v>938</v>
      </c>
      <c r="H1" t="s">
        <v>54252</v>
      </c>
      <c r="I1" t="s">
        <v>54253</v>
      </c>
      <c r="J1" t="s">
        <v>937</v>
      </c>
      <c r="K1" t="s">
        <v>54198</v>
      </c>
      <c r="L1" t="s">
        <v>54199</v>
      </c>
    </row>
    <row r="2" spans="1:12" x14ac:dyDescent="0.2">
      <c r="A2">
        <v>1</v>
      </c>
      <c r="B2">
        <v>1</v>
      </c>
      <c r="C2">
        <v>1</v>
      </c>
      <c r="D2" s="731" t="s">
        <v>54257</v>
      </c>
      <c r="E2">
        <v>20058</v>
      </c>
      <c r="F2">
        <v>20</v>
      </c>
      <c r="G2">
        <v>1000</v>
      </c>
      <c r="H2" s="731" t="s">
        <v>54254</v>
      </c>
      <c r="I2" t="b">
        <v>0</v>
      </c>
      <c r="J2">
        <v>1</v>
      </c>
      <c r="K2">
        <v>1000</v>
      </c>
      <c r="L2" s="731" t="s">
        <v>54258</v>
      </c>
    </row>
    <row r="3" spans="1:12" x14ac:dyDescent="0.2">
      <c r="A3">
        <v>1</v>
      </c>
      <c r="B3">
        <v>1</v>
      </c>
      <c r="C3">
        <v>2</v>
      </c>
      <c r="D3" s="731" t="s">
        <v>52519</v>
      </c>
      <c r="E3">
        <v>20058</v>
      </c>
      <c r="F3">
        <v>30</v>
      </c>
      <c r="G3">
        <v>150</v>
      </c>
      <c r="H3" s="731" t="s">
        <v>54254</v>
      </c>
      <c r="I3" t="b">
        <v>0</v>
      </c>
      <c r="J3">
        <v>1</v>
      </c>
      <c r="K3">
        <v>150</v>
      </c>
      <c r="L3" s="731" t="s">
        <v>52520</v>
      </c>
    </row>
    <row r="4" spans="1:12" x14ac:dyDescent="0.2">
      <c r="A4">
        <v>1</v>
      </c>
      <c r="B4">
        <v>1</v>
      </c>
      <c r="C4">
        <v>3</v>
      </c>
      <c r="D4" s="731" t="s">
        <v>30749</v>
      </c>
      <c r="E4">
        <v>20058</v>
      </c>
      <c r="F4">
        <v>40</v>
      </c>
      <c r="G4">
        <v>200</v>
      </c>
      <c r="H4" s="731" t="s">
        <v>54254</v>
      </c>
      <c r="I4" t="b">
        <v>0</v>
      </c>
      <c r="J4">
        <v>1</v>
      </c>
      <c r="K4">
        <v>200</v>
      </c>
      <c r="L4" s="731" t="s">
        <v>30750</v>
      </c>
    </row>
    <row r="5" spans="1:12" x14ac:dyDescent="0.2">
      <c r="A5">
        <v>1</v>
      </c>
      <c r="B5">
        <v>1</v>
      </c>
      <c r="C5">
        <v>4</v>
      </c>
      <c r="D5" s="731" t="s">
        <v>1450</v>
      </c>
      <c r="E5">
        <v>20058</v>
      </c>
      <c r="F5">
        <v>50</v>
      </c>
      <c r="G5">
        <v>900</v>
      </c>
      <c r="H5" s="731" t="s">
        <v>54254</v>
      </c>
      <c r="I5" t="b">
        <v>0</v>
      </c>
      <c r="J5">
        <v>1</v>
      </c>
      <c r="K5">
        <v>900</v>
      </c>
      <c r="L5" s="731" t="s">
        <v>17996</v>
      </c>
    </row>
    <row r="6" spans="1:12" x14ac:dyDescent="0.2">
      <c r="A6">
        <v>1</v>
      </c>
      <c r="B6">
        <v>1</v>
      </c>
      <c r="C6">
        <v>5</v>
      </c>
      <c r="D6" s="731" t="s">
        <v>5167</v>
      </c>
      <c r="E6">
        <v>20058</v>
      </c>
      <c r="F6">
        <v>60</v>
      </c>
      <c r="G6">
        <v>100</v>
      </c>
      <c r="H6" s="731" t="s">
        <v>54254</v>
      </c>
      <c r="I6" t="b">
        <v>0</v>
      </c>
      <c r="J6">
        <v>1</v>
      </c>
      <c r="K6">
        <v>100</v>
      </c>
      <c r="L6" s="731" t="s">
        <v>17796</v>
      </c>
    </row>
    <row r="7" spans="1:12" x14ac:dyDescent="0.2">
      <c r="A7">
        <v>1</v>
      </c>
      <c r="B7">
        <v>1</v>
      </c>
      <c r="C7">
        <v>6</v>
      </c>
      <c r="D7" s="731" t="s">
        <v>18862</v>
      </c>
      <c r="E7">
        <v>20058</v>
      </c>
      <c r="F7">
        <v>70</v>
      </c>
      <c r="G7">
        <v>100</v>
      </c>
      <c r="H7" s="731" t="s">
        <v>54254</v>
      </c>
      <c r="I7" t="b">
        <v>0</v>
      </c>
      <c r="J7">
        <v>1</v>
      </c>
      <c r="K7">
        <v>100</v>
      </c>
      <c r="L7" s="731" t="s">
        <v>18863</v>
      </c>
    </row>
    <row r="8" spans="1:12" x14ac:dyDescent="0.2">
      <c r="A8">
        <v>1</v>
      </c>
      <c r="B8">
        <v>1</v>
      </c>
      <c r="C8">
        <v>7</v>
      </c>
      <c r="D8" s="731" t="s">
        <v>30751</v>
      </c>
      <c r="E8">
        <v>20058</v>
      </c>
      <c r="F8">
        <v>80</v>
      </c>
      <c r="G8">
        <v>1500</v>
      </c>
      <c r="H8" s="731" t="s">
        <v>54254</v>
      </c>
      <c r="I8" t="b">
        <v>0</v>
      </c>
      <c r="J8">
        <v>1</v>
      </c>
      <c r="K8">
        <v>1500</v>
      </c>
      <c r="L8" s="731" t="s">
        <v>52577</v>
      </c>
    </row>
    <row r="9" spans="1:12" x14ac:dyDescent="0.2">
      <c r="A9">
        <v>1</v>
      </c>
      <c r="B9">
        <v>1</v>
      </c>
      <c r="C9">
        <v>8</v>
      </c>
      <c r="D9" s="731" t="s">
        <v>2405</v>
      </c>
      <c r="E9">
        <v>20058</v>
      </c>
      <c r="F9">
        <v>90</v>
      </c>
      <c r="G9">
        <v>265</v>
      </c>
      <c r="H9" s="731" t="s">
        <v>54254</v>
      </c>
      <c r="I9" t="b">
        <v>0</v>
      </c>
      <c r="J9">
        <v>1</v>
      </c>
      <c r="K9">
        <v>265</v>
      </c>
      <c r="L9" s="731" t="s">
        <v>17687</v>
      </c>
    </row>
    <row r="10" spans="1:12" x14ac:dyDescent="0.2">
      <c r="A10">
        <v>1</v>
      </c>
      <c r="B10">
        <v>1</v>
      </c>
      <c r="C10">
        <v>9</v>
      </c>
      <c r="D10" s="731" t="s">
        <v>28830</v>
      </c>
      <c r="E10">
        <v>20058</v>
      </c>
      <c r="F10">
        <v>100</v>
      </c>
      <c r="G10">
        <v>1000</v>
      </c>
      <c r="H10" s="731" t="s">
        <v>54254</v>
      </c>
      <c r="I10" t="b">
        <v>0</v>
      </c>
      <c r="J10">
        <v>1</v>
      </c>
      <c r="K10">
        <v>1000</v>
      </c>
      <c r="L10" s="731" t="s">
        <v>28831</v>
      </c>
    </row>
    <row r="11" spans="1:12" x14ac:dyDescent="0.2">
      <c r="A11">
        <v>1</v>
      </c>
      <c r="B11">
        <v>5</v>
      </c>
      <c r="C11">
        <v>10</v>
      </c>
      <c r="D11" s="731" t="s">
        <v>17591</v>
      </c>
      <c r="E11">
        <v>20058</v>
      </c>
      <c r="F11">
        <v>20</v>
      </c>
      <c r="G11">
        <v>1010.87</v>
      </c>
      <c r="H11" s="731" t="s">
        <v>54254</v>
      </c>
      <c r="I11" t="b">
        <v>0</v>
      </c>
      <c r="J11">
        <v>1</v>
      </c>
      <c r="K11">
        <v>1010.87</v>
      </c>
      <c r="L11" s="731" t="s">
        <v>17592</v>
      </c>
    </row>
    <row r="12" spans="1:12" x14ac:dyDescent="0.2">
      <c r="A12">
        <v>1</v>
      </c>
      <c r="B12">
        <v>10</v>
      </c>
      <c r="C12">
        <v>11</v>
      </c>
      <c r="D12" s="731" t="s">
        <v>1449</v>
      </c>
      <c r="E12">
        <v>20058</v>
      </c>
      <c r="F12">
        <v>20</v>
      </c>
      <c r="G12">
        <v>765.70056</v>
      </c>
      <c r="H12" s="731" t="s">
        <v>54254</v>
      </c>
      <c r="I12" t="b">
        <v>0</v>
      </c>
      <c r="J12">
        <v>357.80399999999997</v>
      </c>
      <c r="K12">
        <v>2.14</v>
      </c>
      <c r="L12" s="731" t="s">
        <v>17800</v>
      </c>
    </row>
    <row r="13" spans="1:12" x14ac:dyDescent="0.2">
      <c r="A13">
        <v>499952.41</v>
      </c>
      <c r="B13">
        <v>25</v>
      </c>
      <c r="C13">
        <v>12</v>
      </c>
      <c r="D13" s="731" t="s">
        <v>3781</v>
      </c>
      <c r="E13">
        <v>20058</v>
      </c>
      <c r="F13">
        <v>20</v>
      </c>
      <c r="G13">
        <v>4130.43</v>
      </c>
      <c r="H13" s="731" t="s">
        <v>54261</v>
      </c>
      <c r="I13" t="b">
        <v>0</v>
      </c>
      <c r="J13">
        <v>1</v>
      </c>
      <c r="K13">
        <v>4130.43</v>
      </c>
      <c r="L13" s="731" t="s">
        <v>17639</v>
      </c>
    </row>
    <row r="14" spans="1:12" x14ac:dyDescent="0.2">
      <c r="A14">
        <v>1</v>
      </c>
      <c r="B14">
        <v>25</v>
      </c>
      <c r="C14">
        <v>13</v>
      </c>
      <c r="D14" s="731" t="s">
        <v>2663</v>
      </c>
      <c r="E14">
        <v>20058</v>
      </c>
      <c r="F14">
        <v>30</v>
      </c>
      <c r="G14">
        <v>1892.3856000000001</v>
      </c>
      <c r="H14" s="731" t="s">
        <v>54870</v>
      </c>
      <c r="I14" t="b">
        <v>0</v>
      </c>
      <c r="J14">
        <v>397.56</v>
      </c>
      <c r="K14">
        <v>4.76</v>
      </c>
      <c r="L14" s="731" t="s">
        <v>17626</v>
      </c>
    </row>
    <row r="15" spans="1:12" x14ac:dyDescent="0.2">
      <c r="A15">
        <v>1</v>
      </c>
      <c r="B15">
        <v>25</v>
      </c>
      <c r="C15">
        <v>14</v>
      </c>
      <c r="D15" s="731" t="s">
        <v>2760</v>
      </c>
      <c r="E15">
        <v>20058</v>
      </c>
      <c r="F15">
        <v>40</v>
      </c>
      <c r="G15">
        <v>405</v>
      </c>
      <c r="H15" s="731" t="s">
        <v>54254</v>
      </c>
      <c r="I15" t="b">
        <v>0</v>
      </c>
      <c r="J15">
        <v>3</v>
      </c>
      <c r="K15">
        <v>135</v>
      </c>
      <c r="L15" s="731" t="s">
        <v>17635</v>
      </c>
    </row>
    <row r="16" spans="1:12" x14ac:dyDescent="0.2">
      <c r="A16">
        <v>1</v>
      </c>
      <c r="B16">
        <v>25</v>
      </c>
      <c r="C16">
        <v>15</v>
      </c>
      <c r="D16" s="731" t="s">
        <v>2761</v>
      </c>
      <c r="E16">
        <v>20058</v>
      </c>
      <c r="F16">
        <v>50</v>
      </c>
      <c r="G16">
        <v>217.39</v>
      </c>
      <c r="H16" s="731" t="s">
        <v>54254</v>
      </c>
      <c r="I16" t="b">
        <v>0</v>
      </c>
      <c r="J16">
        <v>1</v>
      </c>
      <c r="K16">
        <v>217.39</v>
      </c>
      <c r="L16" s="731" t="s">
        <v>17636</v>
      </c>
    </row>
    <row r="17" spans="1:12" x14ac:dyDescent="0.2">
      <c r="A17">
        <v>1</v>
      </c>
      <c r="B17">
        <v>25</v>
      </c>
      <c r="C17">
        <v>16</v>
      </c>
      <c r="D17" s="731" t="s">
        <v>2758</v>
      </c>
      <c r="E17">
        <v>20058</v>
      </c>
      <c r="F17">
        <v>60</v>
      </c>
      <c r="G17">
        <v>1130.43</v>
      </c>
      <c r="H17" s="731" t="s">
        <v>54254</v>
      </c>
      <c r="I17" t="b">
        <v>0</v>
      </c>
      <c r="J17">
        <v>1</v>
      </c>
      <c r="K17">
        <v>1130.43</v>
      </c>
      <c r="L17" s="731" t="s">
        <v>17605</v>
      </c>
    </row>
    <row r="18" spans="1:12" x14ac:dyDescent="0.2">
      <c r="A18">
        <v>1</v>
      </c>
      <c r="B18">
        <v>30</v>
      </c>
      <c r="C18">
        <v>17</v>
      </c>
      <c r="D18" s="731" t="s">
        <v>4915</v>
      </c>
      <c r="E18">
        <v>20058</v>
      </c>
      <c r="F18">
        <v>20</v>
      </c>
      <c r="G18">
        <v>450</v>
      </c>
      <c r="H18" s="731" t="s">
        <v>54254</v>
      </c>
      <c r="I18" t="b">
        <v>0</v>
      </c>
      <c r="J18">
        <v>1</v>
      </c>
      <c r="K18">
        <v>450</v>
      </c>
      <c r="L18" s="731" t="s">
        <v>17696</v>
      </c>
    </row>
    <row r="19" spans="1:12" x14ac:dyDescent="0.2">
      <c r="A19">
        <v>1</v>
      </c>
      <c r="B19">
        <v>30</v>
      </c>
      <c r="C19">
        <v>18</v>
      </c>
      <c r="D19" s="731" t="s">
        <v>2298</v>
      </c>
      <c r="E19">
        <v>20058</v>
      </c>
      <c r="F19">
        <v>30</v>
      </c>
      <c r="G19">
        <v>280</v>
      </c>
      <c r="H19" s="731" t="s">
        <v>54254</v>
      </c>
      <c r="I19" t="b">
        <v>0</v>
      </c>
      <c r="J19">
        <v>2</v>
      </c>
      <c r="K19">
        <v>140</v>
      </c>
      <c r="L19" s="731" t="s">
        <v>17692</v>
      </c>
    </row>
    <row r="20" spans="1:12" x14ac:dyDescent="0.2">
      <c r="A20">
        <v>1</v>
      </c>
      <c r="B20">
        <v>30</v>
      </c>
      <c r="C20">
        <v>19</v>
      </c>
      <c r="D20" s="731" t="s">
        <v>2300</v>
      </c>
      <c r="E20">
        <v>20058</v>
      </c>
      <c r="F20">
        <v>40</v>
      </c>
      <c r="G20">
        <v>142</v>
      </c>
      <c r="H20" s="731" t="s">
        <v>54254</v>
      </c>
      <c r="I20" t="b">
        <v>0</v>
      </c>
      <c r="J20">
        <v>1</v>
      </c>
      <c r="K20">
        <v>142</v>
      </c>
      <c r="L20" s="731" t="s">
        <v>17694</v>
      </c>
    </row>
    <row r="21" spans="1:12" x14ac:dyDescent="0.2">
      <c r="A21">
        <v>1</v>
      </c>
      <c r="B21">
        <v>30</v>
      </c>
      <c r="C21">
        <v>20</v>
      </c>
      <c r="D21" s="731" t="s">
        <v>18875</v>
      </c>
      <c r="E21">
        <v>20058</v>
      </c>
      <c r="F21">
        <v>50</v>
      </c>
      <c r="G21">
        <v>200</v>
      </c>
      <c r="H21" s="731" t="s">
        <v>54254</v>
      </c>
      <c r="I21" t="b">
        <v>0</v>
      </c>
      <c r="J21">
        <v>1</v>
      </c>
      <c r="K21">
        <v>200</v>
      </c>
      <c r="L21" s="731" t="s">
        <v>18876</v>
      </c>
    </row>
    <row r="22" spans="1:12" x14ac:dyDescent="0.2">
      <c r="A22">
        <v>1</v>
      </c>
      <c r="B22">
        <v>40</v>
      </c>
      <c r="C22">
        <v>21</v>
      </c>
      <c r="D22" s="731" t="s">
        <v>1182</v>
      </c>
      <c r="E22">
        <v>20058</v>
      </c>
      <c r="F22">
        <v>20</v>
      </c>
      <c r="G22">
        <v>350</v>
      </c>
      <c r="H22" s="731" t="s">
        <v>54275</v>
      </c>
      <c r="I22" t="b">
        <v>0</v>
      </c>
      <c r="J22">
        <v>1</v>
      </c>
      <c r="K22">
        <v>350</v>
      </c>
      <c r="L22" s="731" t="s">
        <v>17667</v>
      </c>
    </row>
    <row r="23" spans="1:12" x14ac:dyDescent="0.2">
      <c r="A23">
        <v>1</v>
      </c>
      <c r="B23">
        <v>40</v>
      </c>
      <c r="C23">
        <v>22</v>
      </c>
      <c r="D23" s="731" t="s">
        <v>1185</v>
      </c>
      <c r="E23">
        <v>20058</v>
      </c>
      <c r="F23">
        <v>30</v>
      </c>
      <c r="G23">
        <v>3578.04</v>
      </c>
      <c r="H23" s="731" t="s">
        <v>54275</v>
      </c>
      <c r="I23" t="b">
        <v>0</v>
      </c>
      <c r="J23">
        <v>198.78</v>
      </c>
      <c r="K23">
        <v>18</v>
      </c>
      <c r="L23" s="731" t="s">
        <v>17669</v>
      </c>
    </row>
    <row r="24" spans="1:12" x14ac:dyDescent="0.2">
      <c r="A24">
        <v>1</v>
      </c>
      <c r="B24">
        <v>40</v>
      </c>
      <c r="C24">
        <v>23</v>
      </c>
      <c r="D24" s="731" t="s">
        <v>3532</v>
      </c>
      <c r="E24">
        <v>20058</v>
      </c>
      <c r="F24">
        <v>40</v>
      </c>
      <c r="G24">
        <v>250</v>
      </c>
      <c r="H24" s="731" t="s">
        <v>54254</v>
      </c>
      <c r="I24" t="b">
        <v>0</v>
      </c>
      <c r="J24">
        <v>1</v>
      </c>
      <c r="K24">
        <v>250</v>
      </c>
      <c r="L24" s="731" t="s">
        <v>17674</v>
      </c>
    </row>
    <row r="25" spans="1:12" x14ac:dyDescent="0.2">
      <c r="A25">
        <v>1</v>
      </c>
      <c r="B25">
        <v>55</v>
      </c>
      <c r="C25">
        <v>24</v>
      </c>
      <c r="D25" s="731" t="s">
        <v>2428</v>
      </c>
      <c r="E25">
        <v>20058</v>
      </c>
      <c r="F25">
        <v>20</v>
      </c>
      <c r="G25">
        <v>550</v>
      </c>
      <c r="H25" s="731" t="s">
        <v>54254</v>
      </c>
      <c r="I25" t="b">
        <v>0</v>
      </c>
      <c r="J25">
        <v>1</v>
      </c>
      <c r="K25">
        <v>550</v>
      </c>
      <c r="L25" s="731" t="s">
        <v>17672</v>
      </c>
    </row>
    <row r="26" spans="1:12" x14ac:dyDescent="0.2">
      <c r="A26">
        <v>1</v>
      </c>
      <c r="B26">
        <v>55</v>
      </c>
      <c r="C26">
        <v>25</v>
      </c>
      <c r="D26" s="731" t="s">
        <v>2128</v>
      </c>
      <c r="E26">
        <v>20058</v>
      </c>
      <c r="F26">
        <v>30</v>
      </c>
      <c r="G26">
        <v>500</v>
      </c>
      <c r="H26" s="731" t="s">
        <v>54254</v>
      </c>
      <c r="I26" t="b">
        <v>0</v>
      </c>
      <c r="J26">
        <v>1</v>
      </c>
      <c r="K26">
        <v>500</v>
      </c>
      <c r="L26" s="731" t="s">
        <v>17673</v>
      </c>
    </row>
    <row r="27" spans="1:12" x14ac:dyDescent="0.2">
      <c r="A27">
        <v>1</v>
      </c>
      <c r="B27">
        <v>55</v>
      </c>
      <c r="C27">
        <v>26</v>
      </c>
      <c r="D27" s="731" t="s">
        <v>54268</v>
      </c>
      <c r="E27">
        <v>20058</v>
      </c>
      <c r="F27">
        <v>40</v>
      </c>
      <c r="G27">
        <v>500</v>
      </c>
      <c r="H27" s="731" t="s">
        <v>54254</v>
      </c>
      <c r="I27" t="b">
        <v>0</v>
      </c>
      <c r="J27">
        <v>1</v>
      </c>
      <c r="K27">
        <v>500</v>
      </c>
      <c r="L27" s="731" t="s">
        <v>54269</v>
      </c>
    </row>
    <row r="28" spans="1:12" x14ac:dyDescent="0.2">
      <c r="A28">
        <v>1</v>
      </c>
      <c r="B28">
        <v>70</v>
      </c>
      <c r="C28">
        <v>27</v>
      </c>
      <c r="D28" s="731" t="s">
        <v>2631</v>
      </c>
      <c r="E28">
        <v>20058</v>
      </c>
      <c r="F28">
        <v>20</v>
      </c>
      <c r="G28">
        <v>569.91999999999996</v>
      </c>
      <c r="H28" s="731" t="s">
        <v>54254</v>
      </c>
      <c r="I28" t="b">
        <v>0</v>
      </c>
      <c r="J28">
        <v>1</v>
      </c>
      <c r="K28">
        <v>569.91999999999996</v>
      </c>
      <c r="L28" s="731" t="s">
        <v>17840</v>
      </c>
    </row>
    <row r="29" spans="1:12" x14ac:dyDescent="0.2">
      <c r="A29">
        <v>1</v>
      </c>
      <c r="B29">
        <v>70</v>
      </c>
      <c r="C29">
        <v>28</v>
      </c>
      <c r="D29" s="731" t="s">
        <v>4819</v>
      </c>
      <c r="E29">
        <v>20058</v>
      </c>
      <c r="F29">
        <v>30</v>
      </c>
      <c r="G29">
        <v>249.84</v>
      </c>
      <c r="H29" s="731" t="s">
        <v>54254</v>
      </c>
      <c r="I29" t="b">
        <v>0</v>
      </c>
      <c r="J29">
        <v>24</v>
      </c>
      <c r="K29">
        <v>10.41</v>
      </c>
      <c r="L29" s="731" t="s">
        <v>17841</v>
      </c>
    </row>
    <row r="30" spans="1:12" x14ac:dyDescent="0.2">
      <c r="A30">
        <v>1</v>
      </c>
      <c r="B30">
        <v>70</v>
      </c>
      <c r="C30">
        <v>29</v>
      </c>
      <c r="D30" s="731" t="s">
        <v>1842</v>
      </c>
      <c r="E30">
        <v>20058</v>
      </c>
      <c r="F30">
        <v>40</v>
      </c>
      <c r="G30">
        <v>180</v>
      </c>
      <c r="H30" s="731" t="s">
        <v>54254</v>
      </c>
      <c r="I30" t="b">
        <v>0</v>
      </c>
      <c r="J30">
        <v>6</v>
      </c>
      <c r="K30">
        <v>30</v>
      </c>
      <c r="L30" s="731" t="s">
        <v>17845</v>
      </c>
    </row>
    <row r="31" spans="1:12" x14ac:dyDescent="0.2">
      <c r="A31">
        <v>1</v>
      </c>
      <c r="B31">
        <v>80</v>
      </c>
      <c r="C31">
        <v>30</v>
      </c>
      <c r="D31" s="731" t="s">
        <v>4033</v>
      </c>
      <c r="E31">
        <v>20058</v>
      </c>
      <c r="F31">
        <v>20</v>
      </c>
      <c r="G31">
        <v>44</v>
      </c>
      <c r="H31" s="731" t="s">
        <v>54254</v>
      </c>
      <c r="I31" t="b">
        <v>0</v>
      </c>
      <c r="J31">
        <v>1</v>
      </c>
      <c r="K31">
        <v>44</v>
      </c>
      <c r="L31" s="731" t="s">
        <v>17849</v>
      </c>
    </row>
    <row r="32" spans="1:12" x14ac:dyDescent="0.2">
      <c r="A32">
        <v>1</v>
      </c>
      <c r="B32">
        <v>80</v>
      </c>
      <c r="C32">
        <v>31</v>
      </c>
      <c r="D32" s="731" t="s">
        <v>30473</v>
      </c>
      <c r="E32">
        <v>20058</v>
      </c>
      <c r="F32">
        <v>30</v>
      </c>
      <c r="G32">
        <v>1324.19</v>
      </c>
      <c r="H32" s="731" t="s">
        <v>54254</v>
      </c>
      <c r="I32" t="b">
        <v>0</v>
      </c>
      <c r="J32">
        <v>7</v>
      </c>
      <c r="K32">
        <v>189.17</v>
      </c>
      <c r="L32" s="731" t="s">
        <v>30474</v>
      </c>
    </row>
    <row r="33" spans="1:12" x14ac:dyDescent="0.2">
      <c r="A33">
        <v>1</v>
      </c>
      <c r="B33">
        <v>80</v>
      </c>
      <c r="C33">
        <v>32</v>
      </c>
      <c r="D33" s="731" t="s">
        <v>4038</v>
      </c>
      <c r="E33">
        <v>20058</v>
      </c>
      <c r="F33">
        <v>40</v>
      </c>
      <c r="G33">
        <v>516</v>
      </c>
      <c r="H33" s="731" t="s">
        <v>54254</v>
      </c>
      <c r="I33" t="b">
        <v>0</v>
      </c>
      <c r="J33">
        <v>6</v>
      </c>
      <c r="K33">
        <v>86</v>
      </c>
      <c r="L33" s="731" t="s">
        <v>54200</v>
      </c>
    </row>
    <row r="34" spans="1:12" x14ac:dyDescent="0.2">
      <c r="A34">
        <v>1</v>
      </c>
      <c r="B34">
        <v>80</v>
      </c>
      <c r="C34">
        <v>33</v>
      </c>
      <c r="D34" s="731" t="s">
        <v>2409</v>
      </c>
      <c r="E34">
        <v>20058</v>
      </c>
      <c r="F34">
        <v>50</v>
      </c>
      <c r="G34">
        <v>50</v>
      </c>
      <c r="H34" s="731" t="s">
        <v>54254</v>
      </c>
      <c r="I34" t="b">
        <v>0</v>
      </c>
      <c r="J34">
        <v>1</v>
      </c>
      <c r="K34">
        <v>50</v>
      </c>
      <c r="L34" s="731" t="s">
        <v>17856</v>
      </c>
    </row>
    <row r="35" spans="1:12" x14ac:dyDescent="0.2">
      <c r="A35">
        <v>1</v>
      </c>
      <c r="B35">
        <v>85</v>
      </c>
      <c r="C35">
        <v>34</v>
      </c>
      <c r="D35" s="731" t="s">
        <v>2407</v>
      </c>
      <c r="E35">
        <v>20058</v>
      </c>
      <c r="F35">
        <v>20</v>
      </c>
      <c r="G35">
        <v>600</v>
      </c>
      <c r="H35" s="731" t="s">
        <v>54254</v>
      </c>
      <c r="I35" t="b">
        <v>0</v>
      </c>
      <c r="J35">
        <v>6</v>
      </c>
      <c r="K35">
        <v>100</v>
      </c>
      <c r="L35" s="731" t="s">
        <v>17847</v>
      </c>
    </row>
    <row r="36" spans="1:12" x14ac:dyDescent="0.2">
      <c r="A36">
        <v>1</v>
      </c>
      <c r="B36">
        <v>85</v>
      </c>
      <c r="C36">
        <v>35</v>
      </c>
      <c r="D36" s="731" t="s">
        <v>2408</v>
      </c>
      <c r="E36">
        <v>20058</v>
      </c>
      <c r="F36">
        <v>30</v>
      </c>
      <c r="G36">
        <v>480</v>
      </c>
      <c r="H36" s="731" t="s">
        <v>54254</v>
      </c>
      <c r="I36" t="b">
        <v>0</v>
      </c>
      <c r="J36">
        <v>6</v>
      </c>
      <c r="K36">
        <v>80</v>
      </c>
      <c r="L36" s="731" t="s">
        <v>17848</v>
      </c>
    </row>
    <row r="37" spans="1:12" x14ac:dyDescent="0.2">
      <c r="A37">
        <v>1</v>
      </c>
      <c r="B37">
        <v>88</v>
      </c>
      <c r="C37">
        <v>36</v>
      </c>
      <c r="D37" s="731" t="s">
        <v>4735</v>
      </c>
      <c r="E37">
        <v>20058</v>
      </c>
      <c r="F37">
        <v>20</v>
      </c>
      <c r="G37">
        <v>818.80499999999995</v>
      </c>
      <c r="H37" s="731" t="s">
        <v>54254</v>
      </c>
      <c r="I37" t="b">
        <v>0</v>
      </c>
      <c r="J37">
        <v>209.95</v>
      </c>
      <c r="K37">
        <v>3.9</v>
      </c>
      <c r="L37" s="731" t="s">
        <v>17608</v>
      </c>
    </row>
    <row r="38" spans="1:12" x14ac:dyDescent="0.2">
      <c r="A38">
        <v>1</v>
      </c>
      <c r="B38">
        <v>100</v>
      </c>
      <c r="C38">
        <v>37</v>
      </c>
      <c r="D38" s="731" t="s">
        <v>450</v>
      </c>
      <c r="E38">
        <v>20058</v>
      </c>
      <c r="F38">
        <v>20</v>
      </c>
      <c r="G38">
        <v>2401.35</v>
      </c>
      <c r="H38" s="731" t="s">
        <v>54254</v>
      </c>
      <c r="I38" t="b">
        <v>0</v>
      </c>
      <c r="J38">
        <v>68.61</v>
      </c>
      <c r="K38">
        <v>35</v>
      </c>
      <c r="L38" s="731" t="s">
        <v>17831</v>
      </c>
    </row>
    <row r="39" spans="1:12" x14ac:dyDescent="0.2">
      <c r="A39">
        <v>1</v>
      </c>
      <c r="B39">
        <v>100</v>
      </c>
      <c r="C39">
        <v>38</v>
      </c>
      <c r="D39" s="731" t="s">
        <v>2257</v>
      </c>
      <c r="E39">
        <v>20058</v>
      </c>
      <c r="F39">
        <v>30</v>
      </c>
      <c r="G39">
        <v>70.510000000000005</v>
      </c>
      <c r="H39" s="731" t="s">
        <v>54254</v>
      </c>
      <c r="I39" t="b">
        <v>0</v>
      </c>
      <c r="J39">
        <v>6.41</v>
      </c>
      <c r="K39">
        <v>11</v>
      </c>
      <c r="L39" s="731" t="s">
        <v>18017</v>
      </c>
    </row>
    <row r="40" spans="1:12" x14ac:dyDescent="0.2">
      <c r="A40">
        <v>1</v>
      </c>
      <c r="B40">
        <v>100</v>
      </c>
      <c r="C40">
        <v>39</v>
      </c>
      <c r="D40" s="731" t="s">
        <v>5127</v>
      </c>
      <c r="E40">
        <v>20058</v>
      </c>
      <c r="F40">
        <v>40</v>
      </c>
      <c r="G40">
        <v>1350.36</v>
      </c>
      <c r="H40" s="731" t="s">
        <v>54254</v>
      </c>
      <c r="I40" t="b">
        <v>0</v>
      </c>
      <c r="J40">
        <v>8</v>
      </c>
      <c r="K40">
        <v>168.79499999999999</v>
      </c>
      <c r="L40" s="731" t="s">
        <v>17834</v>
      </c>
    </row>
    <row r="41" spans="1:12" x14ac:dyDescent="0.2">
      <c r="A41">
        <v>1</v>
      </c>
      <c r="B41">
        <v>100</v>
      </c>
      <c r="C41">
        <v>40</v>
      </c>
      <c r="D41" s="731" t="s">
        <v>5126</v>
      </c>
      <c r="E41">
        <v>20058</v>
      </c>
      <c r="F41">
        <v>50</v>
      </c>
      <c r="G41">
        <v>1125.3</v>
      </c>
      <c r="H41" s="731" t="s">
        <v>54254</v>
      </c>
      <c r="I41" t="b">
        <v>0</v>
      </c>
      <c r="J41">
        <v>75.02</v>
      </c>
      <c r="K41">
        <v>15</v>
      </c>
      <c r="L41" s="731" t="s">
        <v>17835</v>
      </c>
    </row>
    <row r="42" spans="1:12" x14ac:dyDescent="0.2">
      <c r="A42">
        <v>1</v>
      </c>
      <c r="B42">
        <v>89</v>
      </c>
      <c r="C42">
        <v>41</v>
      </c>
      <c r="D42" s="731" t="s">
        <v>5169</v>
      </c>
      <c r="E42">
        <v>20058</v>
      </c>
      <c r="F42">
        <v>20</v>
      </c>
      <c r="G42">
        <v>100</v>
      </c>
      <c r="H42" s="731" t="s">
        <v>54254</v>
      </c>
      <c r="I42" t="b">
        <v>0</v>
      </c>
      <c r="J42">
        <v>1</v>
      </c>
      <c r="K42">
        <v>100</v>
      </c>
      <c r="L42" s="731" t="s">
        <v>17836</v>
      </c>
    </row>
    <row r="43" spans="1:12" x14ac:dyDescent="0.2">
      <c r="A43">
        <v>1</v>
      </c>
      <c r="B43">
        <v>89</v>
      </c>
      <c r="C43">
        <v>42</v>
      </c>
      <c r="D43" s="731" t="s">
        <v>52578</v>
      </c>
      <c r="E43">
        <v>20058</v>
      </c>
      <c r="F43">
        <v>30</v>
      </c>
      <c r="G43">
        <v>250</v>
      </c>
      <c r="H43" s="731" t="s">
        <v>54254</v>
      </c>
      <c r="I43" t="b">
        <v>0</v>
      </c>
      <c r="J43">
        <v>1</v>
      </c>
      <c r="K43">
        <v>250</v>
      </c>
      <c r="L43" s="731" t="s">
        <v>52579</v>
      </c>
    </row>
    <row r="44" spans="1:12" x14ac:dyDescent="0.2">
      <c r="A44">
        <v>1</v>
      </c>
      <c r="B44">
        <v>89</v>
      </c>
      <c r="C44">
        <v>43</v>
      </c>
      <c r="D44" s="731" t="s">
        <v>52581</v>
      </c>
      <c r="E44">
        <v>20058</v>
      </c>
      <c r="F44">
        <v>40</v>
      </c>
      <c r="G44">
        <v>200</v>
      </c>
      <c r="H44" s="731" t="s">
        <v>54254</v>
      </c>
      <c r="I44" t="b">
        <v>0</v>
      </c>
      <c r="J44">
        <v>1</v>
      </c>
      <c r="K44">
        <v>200</v>
      </c>
      <c r="L44" s="731" t="s">
        <v>52580</v>
      </c>
    </row>
    <row r="45" spans="1:12" x14ac:dyDescent="0.2">
      <c r="A45">
        <v>1</v>
      </c>
      <c r="B45">
        <v>89.1</v>
      </c>
      <c r="C45">
        <v>44</v>
      </c>
      <c r="D45" s="731" t="s">
        <v>54255</v>
      </c>
      <c r="E45">
        <v>20058</v>
      </c>
      <c r="F45">
        <v>20</v>
      </c>
      <c r="G45">
        <v>1300</v>
      </c>
      <c r="H45" s="731" t="s">
        <v>54254</v>
      </c>
      <c r="I45" t="b">
        <v>0</v>
      </c>
      <c r="J45">
        <v>1</v>
      </c>
      <c r="K45">
        <v>1300</v>
      </c>
      <c r="L45" s="731" t="s">
        <v>54270</v>
      </c>
    </row>
    <row r="46" spans="1:12" x14ac:dyDescent="0.2">
      <c r="A46">
        <v>1</v>
      </c>
      <c r="B46">
        <v>89.2</v>
      </c>
      <c r="C46">
        <v>45</v>
      </c>
      <c r="D46" s="731" t="s">
        <v>30705</v>
      </c>
      <c r="E46">
        <v>20058</v>
      </c>
      <c r="F46">
        <v>20</v>
      </c>
      <c r="G46">
        <v>1100</v>
      </c>
      <c r="H46" s="731" t="s">
        <v>54254</v>
      </c>
      <c r="I46" t="b">
        <v>0</v>
      </c>
      <c r="J46">
        <v>1</v>
      </c>
      <c r="K46">
        <v>1100</v>
      </c>
      <c r="L46" s="731" t="s">
        <v>30706</v>
      </c>
    </row>
    <row r="47" spans="1:12" x14ac:dyDescent="0.2">
      <c r="A47">
        <v>1</v>
      </c>
      <c r="B47">
        <v>605</v>
      </c>
      <c r="C47">
        <v>46</v>
      </c>
      <c r="D47" s="731" t="s">
        <v>2829</v>
      </c>
      <c r="E47">
        <v>20058</v>
      </c>
      <c r="F47">
        <v>20</v>
      </c>
      <c r="G47">
        <v>695.73</v>
      </c>
      <c r="H47" s="731" t="s">
        <v>54254</v>
      </c>
      <c r="I47" t="b">
        <v>0</v>
      </c>
      <c r="J47">
        <v>198.78</v>
      </c>
      <c r="K47">
        <v>3.5</v>
      </c>
      <c r="L47" s="731" t="s">
        <v>17643</v>
      </c>
    </row>
    <row r="48" spans="1:12" x14ac:dyDescent="0.2">
      <c r="A48">
        <v>1</v>
      </c>
      <c r="B48">
        <v>610</v>
      </c>
      <c r="C48">
        <v>47</v>
      </c>
      <c r="D48" s="731" t="s">
        <v>1727</v>
      </c>
      <c r="E48">
        <v>20058</v>
      </c>
      <c r="F48">
        <v>20</v>
      </c>
      <c r="G48">
        <v>300</v>
      </c>
      <c r="H48" s="731" t="s">
        <v>54254</v>
      </c>
      <c r="I48" t="b">
        <v>0</v>
      </c>
      <c r="J48">
        <v>1</v>
      </c>
      <c r="K48">
        <v>300</v>
      </c>
      <c r="L48" s="731" t="s">
        <v>18003</v>
      </c>
    </row>
    <row r="49" spans="1:12" x14ac:dyDescent="0.2">
      <c r="A49">
        <v>1</v>
      </c>
      <c r="B49">
        <v>800</v>
      </c>
      <c r="C49">
        <v>48</v>
      </c>
      <c r="D49" s="731" t="s">
        <v>6583</v>
      </c>
      <c r="E49">
        <v>20058</v>
      </c>
      <c r="F49">
        <v>20</v>
      </c>
      <c r="G49">
        <v>1200</v>
      </c>
      <c r="H49" s="731" t="s">
        <v>54254</v>
      </c>
      <c r="I49" t="b">
        <v>0</v>
      </c>
      <c r="J49">
        <v>8</v>
      </c>
      <c r="K49">
        <v>150</v>
      </c>
      <c r="L49" s="731" t="s">
        <v>18025</v>
      </c>
    </row>
    <row r="50" spans="1:12" x14ac:dyDescent="0.2">
      <c r="A50">
        <v>1</v>
      </c>
      <c r="B50">
        <v>105</v>
      </c>
      <c r="C50">
        <v>49</v>
      </c>
      <c r="D50" s="731" t="s">
        <v>1955</v>
      </c>
      <c r="E50">
        <v>20058</v>
      </c>
      <c r="F50">
        <v>20</v>
      </c>
      <c r="G50">
        <v>1609.0249875</v>
      </c>
      <c r="H50" s="731" t="s">
        <v>54871</v>
      </c>
      <c r="I50" t="b">
        <v>0</v>
      </c>
      <c r="J50">
        <v>11.493035624999999</v>
      </c>
      <c r="K50">
        <v>140</v>
      </c>
      <c r="L50" s="731" t="s">
        <v>16872</v>
      </c>
    </row>
    <row r="51" spans="1:12" x14ac:dyDescent="0.2">
      <c r="A51">
        <v>1</v>
      </c>
      <c r="B51">
        <v>105</v>
      </c>
      <c r="C51">
        <v>50</v>
      </c>
      <c r="D51" s="731" t="s">
        <v>1956</v>
      </c>
      <c r="E51">
        <v>20058</v>
      </c>
      <c r="F51">
        <v>30</v>
      </c>
      <c r="G51">
        <v>2817.6174000000001</v>
      </c>
      <c r="H51" s="731" t="s">
        <v>54254</v>
      </c>
      <c r="I51" t="b">
        <v>0</v>
      </c>
      <c r="J51">
        <v>104.3562</v>
      </c>
      <c r="K51">
        <v>27</v>
      </c>
      <c r="L51" s="731" t="s">
        <v>16873</v>
      </c>
    </row>
    <row r="52" spans="1:12" x14ac:dyDescent="0.2">
      <c r="A52">
        <v>1</v>
      </c>
      <c r="B52">
        <v>105</v>
      </c>
      <c r="C52">
        <v>51</v>
      </c>
      <c r="D52" s="731" t="s">
        <v>549</v>
      </c>
      <c r="E52">
        <v>20058</v>
      </c>
      <c r="F52">
        <v>40</v>
      </c>
      <c r="G52">
        <v>280</v>
      </c>
      <c r="H52" s="731" t="s">
        <v>54254</v>
      </c>
      <c r="I52" t="b">
        <v>0</v>
      </c>
      <c r="J52">
        <v>2</v>
      </c>
      <c r="K52">
        <v>140</v>
      </c>
      <c r="L52" s="731" t="s">
        <v>16876</v>
      </c>
    </row>
    <row r="53" spans="1:12" x14ac:dyDescent="0.2">
      <c r="A53">
        <v>1</v>
      </c>
      <c r="B53">
        <v>105</v>
      </c>
      <c r="C53">
        <v>52</v>
      </c>
      <c r="D53" s="731" t="s">
        <v>1693</v>
      </c>
      <c r="E53">
        <v>20058</v>
      </c>
      <c r="F53">
        <v>50</v>
      </c>
      <c r="G53">
        <v>300</v>
      </c>
      <c r="H53" s="731" t="s">
        <v>54254</v>
      </c>
      <c r="I53" t="b">
        <v>0</v>
      </c>
      <c r="J53">
        <v>1</v>
      </c>
      <c r="K53">
        <v>300</v>
      </c>
      <c r="L53" s="731" t="s">
        <v>18846</v>
      </c>
    </row>
    <row r="54" spans="1:12" x14ac:dyDescent="0.2">
      <c r="A54">
        <v>1</v>
      </c>
      <c r="B54">
        <v>105</v>
      </c>
      <c r="C54">
        <v>53</v>
      </c>
      <c r="D54" s="731" t="s">
        <v>2042</v>
      </c>
      <c r="E54">
        <v>20058</v>
      </c>
      <c r="F54">
        <v>60</v>
      </c>
      <c r="G54">
        <v>668.95</v>
      </c>
      <c r="H54" s="731" t="s">
        <v>54254</v>
      </c>
      <c r="I54" t="b">
        <v>0</v>
      </c>
      <c r="J54">
        <v>13.379</v>
      </c>
      <c r="K54">
        <v>50</v>
      </c>
      <c r="L54" s="731" t="s">
        <v>54201</v>
      </c>
    </row>
    <row r="55" spans="1:12" x14ac:dyDescent="0.2">
      <c r="A55">
        <v>1</v>
      </c>
      <c r="B55">
        <v>105</v>
      </c>
      <c r="C55">
        <v>54</v>
      </c>
      <c r="D55" s="731" t="s">
        <v>2043</v>
      </c>
      <c r="E55">
        <v>20058</v>
      </c>
      <c r="F55">
        <v>70</v>
      </c>
      <c r="G55">
        <v>4403.8316400000003</v>
      </c>
      <c r="H55" s="731" t="s">
        <v>54254</v>
      </c>
      <c r="I55" t="b">
        <v>0</v>
      </c>
      <c r="J55">
        <v>86.963499999999996</v>
      </c>
      <c r="K55">
        <v>50.64</v>
      </c>
      <c r="L55" s="731" t="s">
        <v>18848</v>
      </c>
    </row>
    <row r="56" spans="1:12" x14ac:dyDescent="0.2">
      <c r="A56">
        <v>1</v>
      </c>
      <c r="B56">
        <v>105</v>
      </c>
      <c r="C56">
        <v>55</v>
      </c>
      <c r="D56" s="731" t="s">
        <v>2114</v>
      </c>
      <c r="E56">
        <v>20058</v>
      </c>
      <c r="F56">
        <v>80</v>
      </c>
      <c r="G56">
        <v>367.92250000000001</v>
      </c>
      <c r="H56" s="731" t="s">
        <v>54254</v>
      </c>
      <c r="I56" t="b">
        <v>0</v>
      </c>
      <c r="J56">
        <v>7.3584500000000004</v>
      </c>
      <c r="K56">
        <v>50</v>
      </c>
      <c r="L56" s="731" t="s">
        <v>16879</v>
      </c>
    </row>
    <row r="57" spans="1:12" x14ac:dyDescent="0.2">
      <c r="A57">
        <v>1</v>
      </c>
      <c r="B57">
        <v>105</v>
      </c>
      <c r="C57">
        <v>56</v>
      </c>
      <c r="D57" s="731" t="s">
        <v>149</v>
      </c>
      <c r="E57">
        <v>20058</v>
      </c>
      <c r="F57">
        <v>90</v>
      </c>
      <c r="G57">
        <v>420</v>
      </c>
      <c r="H57" s="731" t="s">
        <v>54254</v>
      </c>
      <c r="I57" t="b">
        <v>0</v>
      </c>
      <c r="J57">
        <v>3</v>
      </c>
      <c r="K57">
        <v>140</v>
      </c>
      <c r="L57" s="731" t="s">
        <v>16882</v>
      </c>
    </row>
    <row r="58" spans="1:12" x14ac:dyDescent="0.2">
      <c r="A58">
        <v>1</v>
      </c>
      <c r="B58">
        <v>105</v>
      </c>
      <c r="C58">
        <v>57</v>
      </c>
      <c r="D58" s="731" t="s">
        <v>150</v>
      </c>
      <c r="E58">
        <v>20058</v>
      </c>
      <c r="F58">
        <v>100</v>
      </c>
      <c r="G58">
        <v>350</v>
      </c>
      <c r="H58" s="731" t="s">
        <v>54254</v>
      </c>
      <c r="I58" t="b">
        <v>0</v>
      </c>
      <c r="J58">
        <v>7</v>
      </c>
      <c r="K58">
        <v>50</v>
      </c>
      <c r="L58" s="731" t="s">
        <v>16883</v>
      </c>
    </row>
    <row r="59" spans="1:12" x14ac:dyDescent="0.2">
      <c r="A59">
        <v>1</v>
      </c>
      <c r="B59">
        <v>195</v>
      </c>
      <c r="C59">
        <v>58</v>
      </c>
      <c r="D59" s="731" t="s">
        <v>5201</v>
      </c>
      <c r="E59">
        <v>20058</v>
      </c>
      <c r="F59">
        <v>20</v>
      </c>
      <c r="G59">
        <v>23058.48</v>
      </c>
      <c r="H59" s="731" t="s">
        <v>54254</v>
      </c>
      <c r="I59" t="b">
        <v>0</v>
      </c>
      <c r="J59">
        <v>198.78</v>
      </c>
      <c r="K59">
        <v>116</v>
      </c>
      <c r="L59" s="731" t="s">
        <v>16856</v>
      </c>
    </row>
    <row r="60" spans="1:12" x14ac:dyDescent="0.2">
      <c r="A60">
        <v>1</v>
      </c>
      <c r="B60">
        <v>195</v>
      </c>
      <c r="C60">
        <v>59</v>
      </c>
      <c r="D60" s="731" t="s">
        <v>5516</v>
      </c>
      <c r="E60">
        <v>20058</v>
      </c>
      <c r="F60">
        <v>30</v>
      </c>
      <c r="G60">
        <v>80</v>
      </c>
      <c r="H60" s="731" t="s">
        <v>54254</v>
      </c>
      <c r="I60" t="b">
        <v>0</v>
      </c>
      <c r="J60">
        <v>1</v>
      </c>
      <c r="K60">
        <v>80</v>
      </c>
      <c r="L60" s="731" t="s">
        <v>16857</v>
      </c>
    </row>
    <row r="61" spans="1:12" x14ac:dyDescent="0.2">
      <c r="A61">
        <v>1</v>
      </c>
      <c r="B61">
        <v>195</v>
      </c>
      <c r="C61">
        <v>60</v>
      </c>
      <c r="D61" s="731" t="s">
        <v>7458</v>
      </c>
      <c r="E61">
        <v>20058</v>
      </c>
      <c r="F61">
        <v>40</v>
      </c>
      <c r="G61">
        <v>100</v>
      </c>
      <c r="H61" s="731" t="s">
        <v>54254</v>
      </c>
      <c r="I61" t="b">
        <v>0</v>
      </c>
      <c r="J61">
        <v>1</v>
      </c>
      <c r="K61">
        <v>100</v>
      </c>
      <c r="L61" s="731" t="s">
        <v>54202</v>
      </c>
    </row>
    <row r="62" spans="1:12" x14ac:dyDescent="0.2">
      <c r="A62">
        <v>1</v>
      </c>
      <c r="B62">
        <v>195</v>
      </c>
      <c r="C62">
        <v>61</v>
      </c>
      <c r="D62" s="731" t="s">
        <v>5517</v>
      </c>
      <c r="E62">
        <v>20058</v>
      </c>
      <c r="F62">
        <v>50</v>
      </c>
      <c r="G62">
        <v>256</v>
      </c>
      <c r="H62" s="731" t="s">
        <v>54254</v>
      </c>
      <c r="I62" t="b">
        <v>0</v>
      </c>
      <c r="J62">
        <v>8</v>
      </c>
      <c r="K62">
        <v>32</v>
      </c>
      <c r="L62" s="731" t="s">
        <v>16860</v>
      </c>
    </row>
    <row r="63" spans="1:12" x14ac:dyDescent="0.2">
      <c r="A63">
        <v>1</v>
      </c>
      <c r="B63">
        <v>195</v>
      </c>
      <c r="C63">
        <v>62</v>
      </c>
      <c r="D63" s="731" t="s">
        <v>5701</v>
      </c>
      <c r="E63">
        <v>20058</v>
      </c>
      <c r="F63">
        <v>60</v>
      </c>
      <c r="G63">
        <v>450</v>
      </c>
      <c r="H63" s="731" t="s">
        <v>54254</v>
      </c>
      <c r="I63" t="b">
        <v>0</v>
      </c>
      <c r="J63">
        <v>1</v>
      </c>
      <c r="K63">
        <v>450</v>
      </c>
      <c r="L63" s="731" t="s">
        <v>16855</v>
      </c>
    </row>
    <row r="64" spans="1:12" x14ac:dyDescent="0.2">
      <c r="A64">
        <v>1</v>
      </c>
      <c r="B64">
        <v>195</v>
      </c>
      <c r="C64">
        <v>63</v>
      </c>
      <c r="D64" s="731" t="s">
        <v>1370</v>
      </c>
      <c r="E64">
        <v>20058</v>
      </c>
      <c r="F64">
        <v>70</v>
      </c>
      <c r="G64">
        <v>496.95</v>
      </c>
      <c r="H64" s="731" t="s">
        <v>54254</v>
      </c>
      <c r="I64" t="b">
        <v>0</v>
      </c>
      <c r="J64">
        <v>198.78</v>
      </c>
      <c r="K64">
        <v>2.5</v>
      </c>
      <c r="L64" s="731" t="s">
        <v>16854</v>
      </c>
    </row>
    <row r="65" spans="1:12" x14ac:dyDescent="0.2">
      <c r="A65">
        <v>1</v>
      </c>
      <c r="B65">
        <v>195</v>
      </c>
      <c r="C65">
        <v>64</v>
      </c>
      <c r="D65" s="731" t="s">
        <v>54203</v>
      </c>
      <c r="E65">
        <v>20058</v>
      </c>
      <c r="F65">
        <v>80</v>
      </c>
      <c r="G65">
        <v>2364.96</v>
      </c>
      <c r="H65" s="731" t="s">
        <v>54872</v>
      </c>
      <c r="I65" t="b">
        <v>0</v>
      </c>
      <c r="J65">
        <v>30.32</v>
      </c>
      <c r="K65">
        <v>78</v>
      </c>
      <c r="L65" s="731" t="s">
        <v>54204</v>
      </c>
    </row>
    <row r="66" spans="1:12" x14ac:dyDescent="0.2">
      <c r="A66">
        <v>1</v>
      </c>
      <c r="B66">
        <v>230</v>
      </c>
      <c r="C66">
        <v>65</v>
      </c>
      <c r="D66" s="731" t="s">
        <v>9444</v>
      </c>
      <c r="E66">
        <v>20058</v>
      </c>
      <c r="F66">
        <v>20</v>
      </c>
      <c r="G66">
        <v>2795.29</v>
      </c>
      <c r="H66" s="731" t="s">
        <v>54254</v>
      </c>
      <c r="I66" t="b">
        <v>0</v>
      </c>
      <c r="J66">
        <v>1</v>
      </c>
      <c r="K66">
        <v>2795.29</v>
      </c>
      <c r="L66" s="731" t="s">
        <v>54873</v>
      </c>
    </row>
    <row r="67" spans="1:12" x14ac:dyDescent="0.2">
      <c r="A67">
        <v>1</v>
      </c>
      <c r="B67">
        <v>230</v>
      </c>
      <c r="C67">
        <v>66</v>
      </c>
      <c r="D67" s="731" t="s">
        <v>54273</v>
      </c>
      <c r="E67">
        <v>20058</v>
      </c>
      <c r="F67">
        <v>30</v>
      </c>
      <c r="G67">
        <v>26337.06</v>
      </c>
      <c r="H67" s="731" t="s">
        <v>54254</v>
      </c>
      <c r="I67" t="b">
        <v>0</v>
      </c>
      <c r="J67">
        <v>1</v>
      </c>
      <c r="K67">
        <v>26337.06</v>
      </c>
      <c r="L67" s="731" t="s">
        <v>54874</v>
      </c>
    </row>
    <row r="68" spans="1:12" x14ac:dyDescent="0.2">
      <c r="A68">
        <v>1</v>
      </c>
      <c r="B68">
        <v>235</v>
      </c>
      <c r="C68">
        <v>67</v>
      </c>
      <c r="D68" s="731" t="s">
        <v>793</v>
      </c>
      <c r="E68">
        <v>20058</v>
      </c>
      <c r="F68">
        <v>20</v>
      </c>
      <c r="G68">
        <v>804.57</v>
      </c>
      <c r="H68" s="731" t="s">
        <v>54254</v>
      </c>
      <c r="I68" t="b">
        <v>0</v>
      </c>
      <c r="J68">
        <v>39</v>
      </c>
      <c r="K68">
        <v>20.63</v>
      </c>
      <c r="L68" s="731" t="s">
        <v>54205</v>
      </c>
    </row>
    <row r="69" spans="1:12" x14ac:dyDescent="0.2">
      <c r="A69">
        <v>1</v>
      </c>
      <c r="B69">
        <v>235</v>
      </c>
      <c r="C69">
        <v>68</v>
      </c>
      <c r="D69" s="731" t="s">
        <v>4134</v>
      </c>
      <c r="E69">
        <v>20058</v>
      </c>
      <c r="F69">
        <v>30</v>
      </c>
      <c r="G69">
        <v>93.436199999999999</v>
      </c>
      <c r="H69" s="731" t="s">
        <v>54254</v>
      </c>
      <c r="I69" t="b">
        <v>0</v>
      </c>
      <c r="J69">
        <v>79.86</v>
      </c>
      <c r="K69">
        <v>1.17</v>
      </c>
      <c r="L69" s="731" t="s">
        <v>47189</v>
      </c>
    </row>
    <row r="70" spans="1:12" x14ac:dyDescent="0.2">
      <c r="A70">
        <v>1</v>
      </c>
      <c r="B70">
        <v>235</v>
      </c>
      <c r="C70">
        <v>69</v>
      </c>
      <c r="D70" s="731" t="s">
        <v>2359</v>
      </c>
      <c r="E70">
        <v>20058</v>
      </c>
      <c r="F70">
        <v>40</v>
      </c>
      <c r="G70">
        <v>416.30799999999999</v>
      </c>
      <c r="H70" s="731" t="s">
        <v>54254</v>
      </c>
      <c r="I70" t="b">
        <v>0</v>
      </c>
      <c r="J70">
        <v>79.599999999999994</v>
      </c>
      <c r="K70">
        <v>5.23</v>
      </c>
      <c r="L70" s="731" t="s">
        <v>54206</v>
      </c>
    </row>
    <row r="71" spans="1:12" x14ac:dyDescent="0.2">
      <c r="A71">
        <v>1</v>
      </c>
      <c r="B71">
        <v>235</v>
      </c>
      <c r="C71">
        <v>70</v>
      </c>
      <c r="D71" s="731" t="s">
        <v>6646</v>
      </c>
      <c r="E71">
        <v>20058</v>
      </c>
      <c r="F71">
        <v>50</v>
      </c>
      <c r="G71">
        <v>685.08</v>
      </c>
      <c r="H71" s="731" t="s">
        <v>54254</v>
      </c>
      <c r="I71" t="b">
        <v>0</v>
      </c>
      <c r="J71">
        <v>18</v>
      </c>
      <c r="K71">
        <v>38.06</v>
      </c>
      <c r="L71" s="731" t="s">
        <v>54207</v>
      </c>
    </row>
    <row r="72" spans="1:12" x14ac:dyDescent="0.2">
      <c r="A72">
        <v>1</v>
      </c>
      <c r="B72">
        <v>235</v>
      </c>
      <c r="C72">
        <v>71</v>
      </c>
      <c r="D72" s="731" t="s">
        <v>3436</v>
      </c>
      <c r="E72">
        <v>20058</v>
      </c>
      <c r="F72">
        <v>60</v>
      </c>
      <c r="G72">
        <v>274.39</v>
      </c>
      <c r="H72" s="731" t="s">
        <v>54254</v>
      </c>
      <c r="I72" t="b">
        <v>0</v>
      </c>
      <c r="J72">
        <v>23</v>
      </c>
      <c r="K72">
        <v>11.93</v>
      </c>
      <c r="L72" s="731" t="s">
        <v>54208</v>
      </c>
    </row>
    <row r="73" spans="1:12" x14ac:dyDescent="0.2">
      <c r="A73">
        <v>1</v>
      </c>
      <c r="B73">
        <v>235</v>
      </c>
      <c r="C73">
        <v>72</v>
      </c>
      <c r="D73" s="731" t="s">
        <v>2418</v>
      </c>
      <c r="E73">
        <v>20058</v>
      </c>
      <c r="F73">
        <v>70</v>
      </c>
      <c r="G73">
        <v>2464.02</v>
      </c>
      <c r="H73" s="731" t="s">
        <v>54254</v>
      </c>
      <c r="I73" t="b">
        <v>0</v>
      </c>
      <c r="J73">
        <v>702</v>
      </c>
      <c r="K73">
        <v>3.51</v>
      </c>
      <c r="L73" s="731" t="s">
        <v>54209</v>
      </c>
    </row>
    <row r="74" spans="1:12" x14ac:dyDescent="0.2">
      <c r="A74">
        <v>1</v>
      </c>
      <c r="B74">
        <v>245</v>
      </c>
      <c r="C74">
        <v>73</v>
      </c>
      <c r="D74" s="731" t="s">
        <v>746</v>
      </c>
      <c r="E74">
        <v>20058</v>
      </c>
      <c r="F74">
        <v>20</v>
      </c>
      <c r="G74">
        <v>55.97</v>
      </c>
      <c r="H74" s="731" t="s">
        <v>54254</v>
      </c>
      <c r="I74" t="b">
        <v>0</v>
      </c>
      <c r="J74">
        <v>1</v>
      </c>
      <c r="K74">
        <v>55.97</v>
      </c>
      <c r="L74" s="731" t="s">
        <v>54211</v>
      </c>
    </row>
    <row r="75" spans="1:12" x14ac:dyDescent="0.2">
      <c r="A75">
        <v>1</v>
      </c>
      <c r="B75">
        <v>245</v>
      </c>
      <c r="C75">
        <v>74</v>
      </c>
      <c r="D75" s="731" t="s">
        <v>38765</v>
      </c>
      <c r="E75">
        <v>20058</v>
      </c>
      <c r="F75">
        <v>30</v>
      </c>
      <c r="G75">
        <v>30.7</v>
      </c>
      <c r="H75" s="731" t="s">
        <v>54254</v>
      </c>
      <c r="I75" t="b">
        <v>0</v>
      </c>
      <c r="J75">
        <v>5</v>
      </c>
      <c r="K75">
        <v>6.14</v>
      </c>
      <c r="L75" s="731" t="s">
        <v>38766</v>
      </c>
    </row>
    <row r="76" spans="1:12" x14ac:dyDescent="0.2">
      <c r="A76">
        <v>1</v>
      </c>
      <c r="B76">
        <v>245</v>
      </c>
      <c r="C76">
        <v>75</v>
      </c>
      <c r="D76" s="731" t="s">
        <v>8003</v>
      </c>
      <c r="E76">
        <v>20058</v>
      </c>
      <c r="F76">
        <v>40</v>
      </c>
      <c r="G76">
        <v>32.340000000000003</v>
      </c>
      <c r="H76" s="731" t="s">
        <v>54254</v>
      </c>
      <c r="I76" t="b">
        <v>0</v>
      </c>
      <c r="J76">
        <v>2</v>
      </c>
      <c r="K76">
        <v>16.170000000000002</v>
      </c>
      <c r="L76" s="731" t="s">
        <v>54215</v>
      </c>
    </row>
    <row r="77" spans="1:12" x14ac:dyDescent="0.2">
      <c r="A77">
        <v>1</v>
      </c>
      <c r="B77">
        <v>245</v>
      </c>
      <c r="C77">
        <v>76</v>
      </c>
      <c r="D77" s="731" t="s">
        <v>1801</v>
      </c>
      <c r="E77">
        <v>20058</v>
      </c>
      <c r="F77">
        <v>50</v>
      </c>
      <c r="G77">
        <v>210</v>
      </c>
      <c r="H77" s="731" t="s">
        <v>54254</v>
      </c>
      <c r="I77" t="b">
        <v>0</v>
      </c>
      <c r="J77">
        <v>6</v>
      </c>
      <c r="K77">
        <v>35</v>
      </c>
      <c r="L77" s="731" t="s">
        <v>17765</v>
      </c>
    </row>
    <row r="78" spans="1:12" x14ac:dyDescent="0.2">
      <c r="A78">
        <v>1</v>
      </c>
      <c r="B78">
        <v>245</v>
      </c>
      <c r="C78">
        <v>77</v>
      </c>
      <c r="D78" s="731" t="s">
        <v>11790</v>
      </c>
      <c r="E78">
        <v>20058</v>
      </c>
      <c r="F78">
        <v>60</v>
      </c>
      <c r="G78">
        <v>121.18</v>
      </c>
      <c r="H78" s="731" t="s">
        <v>54254</v>
      </c>
      <c r="I78" t="b">
        <v>0</v>
      </c>
      <c r="J78">
        <v>1</v>
      </c>
      <c r="K78">
        <v>121.18</v>
      </c>
      <c r="L78" s="731" t="s">
        <v>54216</v>
      </c>
    </row>
    <row r="79" spans="1:12" x14ac:dyDescent="0.2">
      <c r="A79">
        <v>1</v>
      </c>
      <c r="B79">
        <v>245</v>
      </c>
      <c r="C79">
        <v>78</v>
      </c>
      <c r="D79" s="731" t="s">
        <v>2093</v>
      </c>
      <c r="E79">
        <v>20058</v>
      </c>
      <c r="F79">
        <v>70</v>
      </c>
      <c r="G79">
        <v>60.24</v>
      </c>
      <c r="H79" s="731" t="s">
        <v>54254</v>
      </c>
      <c r="I79" t="b">
        <v>0</v>
      </c>
      <c r="J79">
        <v>2</v>
      </c>
      <c r="K79">
        <v>30.12</v>
      </c>
      <c r="L79" s="731" t="s">
        <v>6274</v>
      </c>
    </row>
    <row r="80" spans="1:12" x14ac:dyDescent="0.2">
      <c r="A80">
        <v>1</v>
      </c>
      <c r="B80">
        <v>245.1</v>
      </c>
      <c r="C80">
        <v>79</v>
      </c>
      <c r="D80" s="731" t="s">
        <v>7998</v>
      </c>
      <c r="E80">
        <v>20058</v>
      </c>
      <c r="F80">
        <v>20</v>
      </c>
      <c r="G80">
        <v>318.04000000000002</v>
      </c>
      <c r="H80" s="731" t="s">
        <v>54254</v>
      </c>
      <c r="I80" t="b">
        <v>0</v>
      </c>
      <c r="J80">
        <v>2</v>
      </c>
      <c r="K80">
        <v>159.02000000000001</v>
      </c>
      <c r="L80" s="731" t="s">
        <v>54210</v>
      </c>
    </row>
    <row r="81" spans="1:12" x14ac:dyDescent="0.2">
      <c r="A81">
        <v>1</v>
      </c>
      <c r="B81">
        <v>245.1</v>
      </c>
      <c r="C81">
        <v>80</v>
      </c>
      <c r="D81" s="731" t="s">
        <v>992</v>
      </c>
      <c r="E81">
        <v>20058</v>
      </c>
      <c r="F81">
        <v>30</v>
      </c>
      <c r="G81">
        <v>932.06</v>
      </c>
      <c r="H81" s="731" t="s">
        <v>54254</v>
      </c>
      <c r="I81" t="b">
        <v>0</v>
      </c>
      <c r="J81">
        <v>58</v>
      </c>
      <c r="K81">
        <v>16.07</v>
      </c>
      <c r="L81" s="731" t="s">
        <v>54212</v>
      </c>
    </row>
    <row r="82" spans="1:12" x14ac:dyDescent="0.2">
      <c r="A82">
        <v>1</v>
      </c>
      <c r="B82">
        <v>245.1</v>
      </c>
      <c r="C82">
        <v>81</v>
      </c>
      <c r="D82" s="731" t="s">
        <v>2561</v>
      </c>
      <c r="E82">
        <v>20058</v>
      </c>
      <c r="F82">
        <v>40</v>
      </c>
      <c r="G82">
        <v>324.36</v>
      </c>
      <c r="H82" s="731" t="s">
        <v>54254</v>
      </c>
      <c r="I82" t="b">
        <v>0</v>
      </c>
      <c r="J82">
        <v>51</v>
      </c>
      <c r="K82">
        <v>6.36</v>
      </c>
      <c r="L82" s="731" t="s">
        <v>54213</v>
      </c>
    </row>
    <row r="83" spans="1:12" x14ac:dyDescent="0.2">
      <c r="A83">
        <v>1</v>
      </c>
      <c r="B83">
        <v>245.1</v>
      </c>
      <c r="C83">
        <v>82</v>
      </c>
      <c r="D83" s="731" t="s">
        <v>662</v>
      </c>
      <c r="E83">
        <v>20058</v>
      </c>
      <c r="F83">
        <v>50</v>
      </c>
      <c r="G83">
        <v>272.08</v>
      </c>
      <c r="H83" s="731" t="s">
        <v>54254</v>
      </c>
      <c r="I83" t="b">
        <v>0</v>
      </c>
      <c r="J83">
        <v>358</v>
      </c>
      <c r="K83">
        <v>0.76</v>
      </c>
      <c r="L83" s="731" t="s">
        <v>54214</v>
      </c>
    </row>
    <row r="84" spans="1:12" x14ac:dyDescent="0.2">
      <c r="A84">
        <v>1</v>
      </c>
      <c r="B84">
        <v>380.1</v>
      </c>
      <c r="C84">
        <v>83</v>
      </c>
      <c r="D84" s="731" t="s">
        <v>12002</v>
      </c>
      <c r="E84">
        <v>20058</v>
      </c>
      <c r="F84">
        <v>20</v>
      </c>
      <c r="G84">
        <v>36.659999999999997</v>
      </c>
      <c r="H84" s="731" t="s">
        <v>54254</v>
      </c>
      <c r="I84" t="b">
        <v>0</v>
      </c>
      <c r="J84">
        <v>2</v>
      </c>
      <c r="K84">
        <v>18.329999999999998</v>
      </c>
      <c r="L84" s="731" t="s">
        <v>23038</v>
      </c>
    </row>
    <row r="85" spans="1:12" x14ac:dyDescent="0.2">
      <c r="A85">
        <v>1</v>
      </c>
      <c r="B85">
        <v>380.1</v>
      </c>
      <c r="C85">
        <v>84</v>
      </c>
      <c r="D85" s="731" t="s">
        <v>2245</v>
      </c>
      <c r="E85">
        <v>20058</v>
      </c>
      <c r="F85">
        <v>30</v>
      </c>
      <c r="G85">
        <v>51.55</v>
      </c>
      <c r="H85" s="731" t="s">
        <v>54254</v>
      </c>
      <c r="I85" t="b">
        <v>0</v>
      </c>
      <c r="J85">
        <v>5</v>
      </c>
      <c r="K85">
        <v>10.31</v>
      </c>
      <c r="L85" s="731" t="s">
        <v>2246</v>
      </c>
    </row>
    <row r="86" spans="1:12" x14ac:dyDescent="0.2">
      <c r="A86">
        <v>1</v>
      </c>
      <c r="B86">
        <v>380</v>
      </c>
      <c r="C86">
        <v>85</v>
      </c>
      <c r="D86" s="731" t="s">
        <v>876</v>
      </c>
      <c r="E86">
        <v>20058</v>
      </c>
      <c r="F86">
        <v>20</v>
      </c>
      <c r="G86">
        <v>250</v>
      </c>
      <c r="H86" s="731" t="s">
        <v>54254</v>
      </c>
      <c r="I86" t="b">
        <v>0</v>
      </c>
      <c r="J86">
        <v>1</v>
      </c>
      <c r="K86">
        <v>250</v>
      </c>
      <c r="L86" s="731" t="s">
        <v>18136</v>
      </c>
    </row>
    <row r="87" spans="1:12" x14ac:dyDescent="0.2">
      <c r="A87">
        <v>1</v>
      </c>
      <c r="B87">
        <v>385</v>
      </c>
      <c r="C87">
        <v>86</v>
      </c>
      <c r="D87" s="731" t="s">
        <v>1151</v>
      </c>
      <c r="E87">
        <v>20058</v>
      </c>
      <c r="F87">
        <v>20</v>
      </c>
      <c r="G87">
        <v>993.36</v>
      </c>
      <c r="H87" s="731" t="s">
        <v>54254</v>
      </c>
      <c r="I87" t="b">
        <v>0</v>
      </c>
      <c r="J87">
        <v>24</v>
      </c>
      <c r="K87">
        <v>41.39</v>
      </c>
      <c r="L87" s="731" t="s">
        <v>54274</v>
      </c>
    </row>
    <row r="88" spans="1:12" x14ac:dyDescent="0.2">
      <c r="A88">
        <v>1</v>
      </c>
      <c r="B88">
        <v>385</v>
      </c>
      <c r="C88">
        <v>87</v>
      </c>
      <c r="D88" s="731" t="s">
        <v>1307</v>
      </c>
      <c r="E88">
        <v>20058</v>
      </c>
      <c r="F88">
        <v>30</v>
      </c>
      <c r="G88">
        <v>81.599999999999994</v>
      </c>
      <c r="H88" s="731" t="s">
        <v>54254</v>
      </c>
      <c r="I88" t="b">
        <v>0</v>
      </c>
      <c r="J88">
        <v>32</v>
      </c>
      <c r="K88">
        <v>2.5499999999999998</v>
      </c>
      <c r="L88" s="731" t="s">
        <v>54276</v>
      </c>
    </row>
    <row r="89" spans="1:12" x14ac:dyDescent="0.2">
      <c r="A89">
        <v>1</v>
      </c>
      <c r="B89">
        <v>385</v>
      </c>
      <c r="C89">
        <v>88</v>
      </c>
      <c r="D89" s="731" t="s">
        <v>4338</v>
      </c>
      <c r="E89">
        <v>20058</v>
      </c>
      <c r="F89">
        <v>40</v>
      </c>
      <c r="G89">
        <v>159.53</v>
      </c>
      <c r="H89" s="731" t="s">
        <v>54254</v>
      </c>
      <c r="I89" t="b">
        <v>0</v>
      </c>
      <c r="J89">
        <v>7</v>
      </c>
      <c r="K89">
        <v>22.79</v>
      </c>
      <c r="L89" s="731" t="s">
        <v>54277</v>
      </c>
    </row>
    <row r="90" spans="1:12" x14ac:dyDescent="0.2">
      <c r="A90">
        <v>1</v>
      </c>
      <c r="B90">
        <v>385</v>
      </c>
      <c r="C90">
        <v>89</v>
      </c>
      <c r="D90" s="731" t="s">
        <v>2637</v>
      </c>
      <c r="E90">
        <v>20058</v>
      </c>
      <c r="F90">
        <v>50</v>
      </c>
      <c r="G90">
        <v>486.3</v>
      </c>
      <c r="H90" s="731" t="s">
        <v>54254</v>
      </c>
      <c r="I90" t="b">
        <v>0</v>
      </c>
      <c r="J90">
        <v>30</v>
      </c>
      <c r="K90">
        <v>16.21</v>
      </c>
      <c r="L90" s="731" t="s">
        <v>54278</v>
      </c>
    </row>
    <row r="91" spans="1:12" x14ac:dyDescent="0.2">
      <c r="A91">
        <v>1</v>
      </c>
      <c r="B91">
        <v>385</v>
      </c>
      <c r="C91">
        <v>90</v>
      </c>
      <c r="D91" s="731" t="s">
        <v>1317</v>
      </c>
      <c r="E91">
        <v>20058</v>
      </c>
      <c r="F91">
        <v>60</v>
      </c>
      <c r="G91">
        <v>35.020000000000003</v>
      </c>
      <c r="H91" s="731" t="s">
        <v>54254</v>
      </c>
      <c r="I91" t="b">
        <v>0</v>
      </c>
      <c r="J91">
        <v>34</v>
      </c>
      <c r="K91">
        <v>1.03</v>
      </c>
      <c r="L91" s="731" t="s">
        <v>54279</v>
      </c>
    </row>
    <row r="92" spans="1:12" x14ac:dyDescent="0.2">
      <c r="A92">
        <v>1</v>
      </c>
      <c r="B92">
        <v>385</v>
      </c>
      <c r="C92">
        <v>91</v>
      </c>
      <c r="D92" s="731" t="s">
        <v>1047</v>
      </c>
      <c r="E92">
        <v>20058</v>
      </c>
      <c r="F92">
        <v>70</v>
      </c>
      <c r="G92">
        <v>157.80000000000001</v>
      </c>
      <c r="H92" s="731" t="s">
        <v>54254</v>
      </c>
      <c r="I92" t="b">
        <v>0</v>
      </c>
      <c r="J92">
        <v>5</v>
      </c>
      <c r="K92">
        <v>31.56</v>
      </c>
      <c r="L92" s="731" t="s">
        <v>54217</v>
      </c>
    </row>
    <row r="93" spans="1:12" x14ac:dyDescent="0.2">
      <c r="A93">
        <v>1</v>
      </c>
      <c r="B93">
        <v>385</v>
      </c>
      <c r="C93">
        <v>92</v>
      </c>
      <c r="D93" s="731" t="s">
        <v>1314</v>
      </c>
      <c r="E93">
        <v>20058</v>
      </c>
      <c r="F93">
        <v>80</v>
      </c>
      <c r="G93">
        <v>22.92</v>
      </c>
      <c r="H93" s="731" t="s">
        <v>54254</v>
      </c>
      <c r="I93" t="b">
        <v>0</v>
      </c>
      <c r="J93">
        <v>6</v>
      </c>
      <c r="K93">
        <v>3.82</v>
      </c>
      <c r="L93" s="731" t="s">
        <v>54218</v>
      </c>
    </row>
    <row r="94" spans="1:12" x14ac:dyDescent="0.2">
      <c r="A94">
        <v>1</v>
      </c>
      <c r="B94">
        <v>385</v>
      </c>
      <c r="C94">
        <v>93</v>
      </c>
      <c r="D94" s="731" t="s">
        <v>54495</v>
      </c>
      <c r="E94">
        <v>20058</v>
      </c>
      <c r="F94">
        <v>90</v>
      </c>
      <c r="G94">
        <v>277.92</v>
      </c>
      <c r="H94" s="731" t="s">
        <v>54254</v>
      </c>
      <c r="I94" t="b">
        <v>0</v>
      </c>
      <c r="J94">
        <v>3</v>
      </c>
      <c r="K94">
        <v>92.64</v>
      </c>
      <c r="L94" s="731" t="s">
        <v>54496</v>
      </c>
    </row>
    <row r="95" spans="1:12" x14ac:dyDescent="0.2">
      <c r="A95">
        <v>1</v>
      </c>
      <c r="B95">
        <v>385</v>
      </c>
      <c r="C95">
        <v>94</v>
      </c>
      <c r="D95" s="731" t="s">
        <v>391</v>
      </c>
      <c r="E95">
        <v>20058</v>
      </c>
      <c r="F95">
        <v>100</v>
      </c>
      <c r="G95">
        <v>20.7</v>
      </c>
      <c r="H95" s="731" t="s">
        <v>54254</v>
      </c>
      <c r="I95" t="b">
        <v>0</v>
      </c>
      <c r="J95">
        <v>46</v>
      </c>
      <c r="K95">
        <v>0.45</v>
      </c>
      <c r="L95" s="731" t="s">
        <v>54219</v>
      </c>
    </row>
    <row r="96" spans="1:12" x14ac:dyDescent="0.2">
      <c r="A96">
        <v>1</v>
      </c>
      <c r="B96">
        <v>295</v>
      </c>
      <c r="C96">
        <v>95</v>
      </c>
      <c r="D96" s="731" t="s">
        <v>5797</v>
      </c>
      <c r="E96">
        <v>20058</v>
      </c>
      <c r="F96">
        <v>20</v>
      </c>
      <c r="G96">
        <v>132</v>
      </c>
      <c r="H96" s="731" t="s">
        <v>54254</v>
      </c>
      <c r="I96" t="b">
        <v>0</v>
      </c>
      <c r="J96">
        <v>2</v>
      </c>
      <c r="K96">
        <v>66</v>
      </c>
      <c r="L96" s="731" t="s">
        <v>54280</v>
      </c>
    </row>
    <row r="97" spans="1:12" x14ac:dyDescent="0.2">
      <c r="A97">
        <v>1</v>
      </c>
      <c r="B97">
        <v>410</v>
      </c>
      <c r="C97">
        <v>96</v>
      </c>
      <c r="D97" s="731" t="s">
        <v>258</v>
      </c>
      <c r="E97">
        <v>20058</v>
      </c>
      <c r="F97">
        <v>20</v>
      </c>
      <c r="G97">
        <v>735.93</v>
      </c>
      <c r="H97" s="731" t="s">
        <v>54254</v>
      </c>
      <c r="I97" t="b">
        <v>0</v>
      </c>
      <c r="J97">
        <v>17</v>
      </c>
      <c r="K97">
        <v>43.29</v>
      </c>
      <c r="L97" s="731" t="s">
        <v>54220</v>
      </c>
    </row>
    <row r="98" spans="1:12" x14ac:dyDescent="0.2">
      <c r="A98">
        <v>1</v>
      </c>
      <c r="B98">
        <v>410</v>
      </c>
      <c r="C98">
        <v>97</v>
      </c>
      <c r="D98" s="731" t="s">
        <v>1286</v>
      </c>
      <c r="E98">
        <v>20058</v>
      </c>
      <c r="F98">
        <v>30</v>
      </c>
      <c r="G98">
        <v>287.39999999999998</v>
      </c>
      <c r="H98" s="731" t="s">
        <v>54254</v>
      </c>
      <c r="I98" t="b">
        <v>0</v>
      </c>
      <c r="J98">
        <v>5</v>
      </c>
      <c r="K98">
        <v>57.48</v>
      </c>
      <c r="L98" s="731" t="s">
        <v>54221</v>
      </c>
    </row>
    <row r="99" spans="1:12" x14ac:dyDescent="0.2">
      <c r="A99">
        <v>1</v>
      </c>
      <c r="B99">
        <v>410</v>
      </c>
      <c r="C99">
        <v>98</v>
      </c>
      <c r="D99" s="731" t="s">
        <v>1329</v>
      </c>
      <c r="E99">
        <v>20058</v>
      </c>
      <c r="F99">
        <v>40</v>
      </c>
      <c r="G99">
        <v>3281.74</v>
      </c>
      <c r="H99" s="731" t="s">
        <v>54254</v>
      </c>
      <c r="I99" t="b">
        <v>0</v>
      </c>
      <c r="J99">
        <v>77</v>
      </c>
      <c r="K99">
        <v>42.62</v>
      </c>
      <c r="L99" s="731" t="s">
        <v>54222</v>
      </c>
    </row>
    <row r="100" spans="1:12" x14ac:dyDescent="0.2">
      <c r="A100">
        <v>1</v>
      </c>
      <c r="B100">
        <v>410</v>
      </c>
      <c r="C100">
        <v>99</v>
      </c>
      <c r="D100" s="731" t="s">
        <v>783</v>
      </c>
      <c r="E100">
        <v>20058</v>
      </c>
      <c r="F100">
        <v>50</v>
      </c>
      <c r="G100">
        <v>2007.8370239999999</v>
      </c>
      <c r="H100" s="731" t="s">
        <v>54254</v>
      </c>
      <c r="I100" t="b">
        <v>0</v>
      </c>
      <c r="J100">
        <v>212.69460000000001</v>
      </c>
      <c r="K100">
        <v>9.44</v>
      </c>
      <c r="L100" s="731" t="s">
        <v>54223</v>
      </c>
    </row>
    <row r="101" spans="1:12" x14ac:dyDescent="0.2">
      <c r="A101">
        <v>1</v>
      </c>
      <c r="B101">
        <v>410</v>
      </c>
      <c r="C101">
        <v>100</v>
      </c>
      <c r="D101" s="731" t="s">
        <v>251</v>
      </c>
      <c r="E101">
        <v>20058</v>
      </c>
      <c r="F101">
        <v>60</v>
      </c>
      <c r="G101">
        <v>68.599999999999994</v>
      </c>
      <c r="H101" s="731" t="s">
        <v>54254</v>
      </c>
      <c r="I101" t="b">
        <v>0</v>
      </c>
      <c r="J101">
        <v>2</v>
      </c>
      <c r="K101">
        <v>34.299999999999997</v>
      </c>
      <c r="L101" s="731" t="s">
        <v>54224</v>
      </c>
    </row>
    <row r="102" spans="1:12" x14ac:dyDescent="0.2">
      <c r="A102">
        <v>1</v>
      </c>
      <c r="B102">
        <v>410</v>
      </c>
      <c r="C102">
        <v>101</v>
      </c>
      <c r="D102" s="731" t="s">
        <v>1855</v>
      </c>
      <c r="E102">
        <v>20058</v>
      </c>
      <c r="F102">
        <v>70</v>
      </c>
      <c r="G102">
        <v>141.18</v>
      </c>
      <c r="H102" s="731" t="s">
        <v>54254</v>
      </c>
      <c r="I102" t="b">
        <v>0</v>
      </c>
      <c r="J102">
        <v>2</v>
      </c>
      <c r="K102">
        <v>70.59</v>
      </c>
      <c r="L102" s="731" t="s">
        <v>54225</v>
      </c>
    </row>
    <row r="103" spans="1:12" x14ac:dyDescent="0.2">
      <c r="A103">
        <v>1</v>
      </c>
      <c r="B103">
        <v>410</v>
      </c>
      <c r="C103">
        <v>102</v>
      </c>
      <c r="D103" s="731" t="s">
        <v>2886</v>
      </c>
      <c r="E103">
        <v>20058</v>
      </c>
      <c r="F103">
        <v>80</v>
      </c>
      <c r="G103">
        <v>722.1</v>
      </c>
      <c r="H103" s="731" t="s">
        <v>54254</v>
      </c>
      <c r="I103" t="b">
        <v>0</v>
      </c>
      <c r="J103">
        <v>15</v>
      </c>
      <c r="K103">
        <v>48.14</v>
      </c>
      <c r="L103" s="731" t="s">
        <v>54226</v>
      </c>
    </row>
    <row r="104" spans="1:12" x14ac:dyDescent="0.2">
      <c r="A104">
        <v>1</v>
      </c>
      <c r="B104">
        <v>410</v>
      </c>
      <c r="C104">
        <v>103</v>
      </c>
      <c r="D104" s="731" t="s">
        <v>564</v>
      </c>
      <c r="E104">
        <v>20058</v>
      </c>
      <c r="F104">
        <v>90</v>
      </c>
      <c r="G104">
        <v>20.96</v>
      </c>
      <c r="H104" s="731" t="s">
        <v>54254</v>
      </c>
      <c r="I104" t="b">
        <v>0</v>
      </c>
      <c r="J104">
        <v>4</v>
      </c>
      <c r="K104">
        <v>5.24</v>
      </c>
      <c r="L104" s="731" t="s">
        <v>54227</v>
      </c>
    </row>
    <row r="105" spans="1:12" x14ac:dyDescent="0.2">
      <c r="A105">
        <v>1</v>
      </c>
      <c r="B105">
        <v>425</v>
      </c>
      <c r="C105">
        <v>104</v>
      </c>
      <c r="D105" s="731" t="s">
        <v>4321</v>
      </c>
      <c r="E105">
        <v>20058</v>
      </c>
      <c r="F105">
        <v>20</v>
      </c>
      <c r="G105">
        <v>220.72</v>
      </c>
      <c r="H105" s="731" t="s">
        <v>54254</v>
      </c>
      <c r="I105" t="b">
        <v>0</v>
      </c>
      <c r="J105">
        <v>31</v>
      </c>
      <c r="K105">
        <v>7.12</v>
      </c>
      <c r="L105" s="731" t="s">
        <v>48169</v>
      </c>
    </row>
    <row r="106" spans="1:12" x14ac:dyDescent="0.2">
      <c r="A106">
        <v>1</v>
      </c>
      <c r="B106">
        <v>425</v>
      </c>
      <c r="C106">
        <v>105</v>
      </c>
      <c r="D106" s="731" t="s">
        <v>4321</v>
      </c>
      <c r="E106">
        <v>20058</v>
      </c>
      <c r="F106">
        <v>30</v>
      </c>
      <c r="G106">
        <v>398.72</v>
      </c>
      <c r="H106" s="731" t="s">
        <v>54254</v>
      </c>
      <c r="I106" t="b">
        <v>0</v>
      </c>
      <c r="J106">
        <v>56</v>
      </c>
      <c r="K106">
        <v>7.12</v>
      </c>
      <c r="L106" s="731" t="s">
        <v>48169</v>
      </c>
    </row>
    <row r="107" spans="1:12" x14ac:dyDescent="0.2">
      <c r="A107">
        <v>1</v>
      </c>
      <c r="B107">
        <v>425</v>
      </c>
      <c r="C107">
        <v>106</v>
      </c>
      <c r="D107" s="731" t="s">
        <v>612</v>
      </c>
      <c r="E107">
        <v>20058</v>
      </c>
      <c r="F107">
        <v>40</v>
      </c>
      <c r="G107">
        <v>44.72</v>
      </c>
      <c r="H107" s="731" t="s">
        <v>54254</v>
      </c>
      <c r="I107" t="b">
        <v>0</v>
      </c>
      <c r="J107">
        <v>4</v>
      </c>
      <c r="K107">
        <v>11.18</v>
      </c>
      <c r="L107" s="731" t="s">
        <v>54228</v>
      </c>
    </row>
    <row r="108" spans="1:12" x14ac:dyDescent="0.2">
      <c r="A108">
        <v>1</v>
      </c>
      <c r="B108">
        <v>425</v>
      </c>
      <c r="C108">
        <v>107</v>
      </c>
      <c r="D108" s="731" t="s">
        <v>612</v>
      </c>
      <c r="E108">
        <v>20058</v>
      </c>
      <c r="F108">
        <v>50</v>
      </c>
      <c r="G108">
        <v>55.9</v>
      </c>
      <c r="H108" s="731" t="s">
        <v>54254</v>
      </c>
      <c r="I108" t="b">
        <v>0</v>
      </c>
      <c r="J108">
        <v>5</v>
      </c>
      <c r="K108">
        <v>11.18</v>
      </c>
      <c r="L108" s="731" t="s">
        <v>54228</v>
      </c>
    </row>
    <row r="109" spans="1:12" x14ac:dyDescent="0.2">
      <c r="A109">
        <v>1</v>
      </c>
      <c r="B109">
        <v>425</v>
      </c>
      <c r="C109">
        <v>108</v>
      </c>
      <c r="D109" s="731" t="s">
        <v>4322</v>
      </c>
      <c r="E109">
        <v>20058</v>
      </c>
      <c r="F109">
        <v>60</v>
      </c>
      <c r="G109">
        <v>40.200000000000003</v>
      </c>
      <c r="H109" s="731" t="s">
        <v>54254</v>
      </c>
      <c r="I109" t="b">
        <v>0</v>
      </c>
      <c r="J109">
        <v>6</v>
      </c>
      <c r="K109">
        <v>6.7</v>
      </c>
      <c r="L109" s="731" t="s">
        <v>48168</v>
      </c>
    </row>
    <row r="110" spans="1:12" x14ac:dyDescent="0.2">
      <c r="A110">
        <v>1</v>
      </c>
      <c r="B110">
        <v>425</v>
      </c>
      <c r="C110">
        <v>109</v>
      </c>
      <c r="D110" s="731" t="s">
        <v>5180</v>
      </c>
      <c r="E110">
        <v>20058</v>
      </c>
      <c r="F110">
        <v>70</v>
      </c>
      <c r="G110">
        <v>150</v>
      </c>
      <c r="H110" s="731" t="s">
        <v>54254</v>
      </c>
      <c r="I110" t="b">
        <v>0</v>
      </c>
      <c r="J110">
        <v>1</v>
      </c>
      <c r="K110">
        <v>150</v>
      </c>
      <c r="L110" s="731" t="s">
        <v>17785</v>
      </c>
    </row>
    <row r="111" spans="1:12" x14ac:dyDescent="0.2">
      <c r="A111">
        <v>0</v>
      </c>
      <c r="B111">
        <v>240</v>
      </c>
      <c r="C111">
        <v>110</v>
      </c>
      <c r="D111" s="731" t="s">
        <v>933</v>
      </c>
      <c r="E111">
        <v>20058</v>
      </c>
      <c r="F111">
        <v>40</v>
      </c>
      <c r="G111">
        <v>0</v>
      </c>
      <c r="H111" s="731" t="s">
        <v>54254</v>
      </c>
      <c r="I111" t="b">
        <v>0</v>
      </c>
      <c r="J111">
        <v>0</v>
      </c>
      <c r="K111">
        <v>60</v>
      </c>
      <c r="L111" s="731" t="s">
        <v>52576</v>
      </c>
    </row>
    <row r="112" spans="1:12" x14ac:dyDescent="0.2">
      <c r="A112">
        <v>0</v>
      </c>
      <c r="B112">
        <v>240</v>
      </c>
      <c r="C112">
        <v>111</v>
      </c>
      <c r="D112" s="731" t="s">
        <v>666</v>
      </c>
      <c r="E112">
        <v>20058</v>
      </c>
      <c r="F112">
        <v>50</v>
      </c>
      <c r="G112">
        <v>0</v>
      </c>
      <c r="H112" s="731" t="s">
        <v>54254</v>
      </c>
      <c r="I112" t="b">
        <v>0</v>
      </c>
      <c r="J112">
        <v>0</v>
      </c>
      <c r="K112">
        <v>60</v>
      </c>
      <c r="L112" s="731" t="s">
        <v>3873</v>
      </c>
    </row>
    <row r="113" spans="1:12" x14ac:dyDescent="0.2">
      <c r="A113">
        <v>0</v>
      </c>
      <c r="B113">
        <v>240</v>
      </c>
      <c r="C113">
        <v>112</v>
      </c>
      <c r="D113" s="731" t="s">
        <v>54283</v>
      </c>
      <c r="E113">
        <v>20058</v>
      </c>
      <c r="F113">
        <v>60</v>
      </c>
      <c r="G113">
        <v>0</v>
      </c>
      <c r="H113" s="731" t="s">
        <v>54254</v>
      </c>
      <c r="I113" t="b">
        <v>0</v>
      </c>
      <c r="J113">
        <v>0</v>
      </c>
      <c r="K113">
        <v>60</v>
      </c>
      <c r="L113" s="731" t="s">
        <v>3874</v>
      </c>
    </row>
    <row r="114" spans="1:12" x14ac:dyDescent="0.2">
      <c r="A114">
        <v>0</v>
      </c>
      <c r="B114">
        <v>240</v>
      </c>
      <c r="C114">
        <v>113</v>
      </c>
      <c r="D114" s="731" t="s">
        <v>54284</v>
      </c>
      <c r="E114">
        <v>20058</v>
      </c>
      <c r="F114">
        <v>70</v>
      </c>
      <c r="G114">
        <v>0</v>
      </c>
      <c r="H114" s="731" t="s">
        <v>54254</v>
      </c>
      <c r="I114" t="b">
        <v>0</v>
      </c>
      <c r="J114">
        <v>0</v>
      </c>
      <c r="K114">
        <v>60</v>
      </c>
      <c r="L114" s="731" t="s">
        <v>3875</v>
      </c>
    </row>
    <row r="115" spans="1:12" x14ac:dyDescent="0.2">
      <c r="A115">
        <v>0</v>
      </c>
      <c r="B115">
        <v>240</v>
      </c>
      <c r="C115">
        <v>114</v>
      </c>
      <c r="D115" s="731" t="s">
        <v>669</v>
      </c>
      <c r="E115">
        <v>20058</v>
      </c>
      <c r="F115">
        <v>80</v>
      </c>
      <c r="G115">
        <v>0</v>
      </c>
      <c r="H115" s="731" t="s">
        <v>54254</v>
      </c>
      <c r="I115" t="b">
        <v>0</v>
      </c>
      <c r="J115">
        <v>0</v>
      </c>
      <c r="K115">
        <v>60</v>
      </c>
      <c r="L115" s="731" t="s">
        <v>3877</v>
      </c>
    </row>
    <row r="116" spans="1:12" x14ac:dyDescent="0.2">
      <c r="A116">
        <v>0</v>
      </c>
      <c r="B116">
        <v>240</v>
      </c>
      <c r="C116">
        <v>115</v>
      </c>
      <c r="D116" s="731" t="s">
        <v>720</v>
      </c>
      <c r="E116">
        <v>20058</v>
      </c>
      <c r="F116">
        <v>90</v>
      </c>
      <c r="G116">
        <v>0</v>
      </c>
      <c r="H116" s="731" t="s">
        <v>54254</v>
      </c>
      <c r="I116" t="b">
        <v>0</v>
      </c>
      <c r="J116">
        <v>0</v>
      </c>
      <c r="K116">
        <v>60</v>
      </c>
      <c r="L116" s="731" t="s">
        <v>3878</v>
      </c>
    </row>
    <row r="117" spans="1:12" x14ac:dyDescent="0.2">
      <c r="A117">
        <v>0</v>
      </c>
      <c r="B117">
        <v>240</v>
      </c>
      <c r="C117">
        <v>116</v>
      </c>
      <c r="D117" s="731" t="s">
        <v>54285</v>
      </c>
      <c r="E117">
        <v>20058</v>
      </c>
      <c r="F117">
        <v>100</v>
      </c>
      <c r="G117">
        <v>0</v>
      </c>
      <c r="H117" s="731" t="s">
        <v>54254</v>
      </c>
      <c r="I117" t="b">
        <v>0</v>
      </c>
      <c r="J117">
        <v>0</v>
      </c>
      <c r="K117">
        <v>60</v>
      </c>
      <c r="L117" s="731" t="s">
        <v>3879</v>
      </c>
    </row>
    <row r="118" spans="1:12" x14ac:dyDescent="0.2">
      <c r="A118">
        <v>0</v>
      </c>
      <c r="B118">
        <v>240</v>
      </c>
      <c r="C118">
        <v>117</v>
      </c>
      <c r="D118" s="731" t="s">
        <v>722</v>
      </c>
      <c r="E118">
        <v>20058</v>
      </c>
      <c r="F118">
        <v>110</v>
      </c>
      <c r="G118">
        <v>0</v>
      </c>
      <c r="H118" s="731" t="s">
        <v>54254</v>
      </c>
      <c r="I118" t="b">
        <v>0</v>
      </c>
      <c r="J118">
        <v>0</v>
      </c>
      <c r="K118">
        <v>60</v>
      </c>
      <c r="L118" s="731" t="s">
        <v>3880</v>
      </c>
    </row>
    <row r="119" spans="1:12" x14ac:dyDescent="0.2">
      <c r="A119">
        <v>0</v>
      </c>
      <c r="B119">
        <v>240</v>
      </c>
      <c r="C119">
        <v>118</v>
      </c>
      <c r="D119" s="731" t="s">
        <v>54286</v>
      </c>
      <c r="E119">
        <v>20058</v>
      </c>
      <c r="F119">
        <v>120</v>
      </c>
      <c r="G119">
        <v>0</v>
      </c>
      <c r="H119" s="731" t="s">
        <v>54254</v>
      </c>
      <c r="I119" t="b">
        <v>0</v>
      </c>
      <c r="J119">
        <v>0</v>
      </c>
      <c r="K119">
        <v>60</v>
      </c>
      <c r="L119" s="731" t="s">
        <v>3881</v>
      </c>
    </row>
    <row r="120" spans="1:12" x14ac:dyDescent="0.2">
      <c r="A120">
        <v>0</v>
      </c>
      <c r="B120">
        <v>240</v>
      </c>
      <c r="C120">
        <v>119</v>
      </c>
      <c r="D120" s="731" t="s">
        <v>54287</v>
      </c>
      <c r="E120">
        <v>20058</v>
      </c>
      <c r="F120">
        <v>130</v>
      </c>
      <c r="G120">
        <v>0</v>
      </c>
      <c r="H120" s="731" t="s">
        <v>54254</v>
      </c>
      <c r="I120" t="b">
        <v>0</v>
      </c>
      <c r="J120">
        <v>0</v>
      </c>
      <c r="K120">
        <v>60</v>
      </c>
      <c r="L120" s="731" t="s">
        <v>3882</v>
      </c>
    </row>
    <row r="121" spans="1:12" x14ac:dyDescent="0.2">
      <c r="A121">
        <v>0</v>
      </c>
      <c r="B121">
        <v>240</v>
      </c>
      <c r="C121">
        <v>120</v>
      </c>
      <c r="D121" s="731" t="s">
        <v>724</v>
      </c>
      <c r="E121">
        <v>20058</v>
      </c>
      <c r="F121">
        <v>140</v>
      </c>
      <c r="G121">
        <v>0</v>
      </c>
      <c r="H121" s="731" t="s">
        <v>54254</v>
      </c>
      <c r="I121" t="b">
        <v>0</v>
      </c>
      <c r="J121">
        <v>0</v>
      </c>
      <c r="K121">
        <v>60</v>
      </c>
      <c r="L121" s="731" t="s">
        <v>3883</v>
      </c>
    </row>
    <row r="122" spans="1:12" x14ac:dyDescent="0.2">
      <c r="A122">
        <v>0</v>
      </c>
      <c r="B122">
        <v>240</v>
      </c>
      <c r="C122">
        <v>121</v>
      </c>
      <c r="D122" s="731" t="s">
        <v>54288</v>
      </c>
      <c r="E122">
        <v>20058</v>
      </c>
      <c r="F122">
        <v>150</v>
      </c>
      <c r="G122">
        <v>0</v>
      </c>
      <c r="H122" s="731" t="s">
        <v>54254</v>
      </c>
      <c r="I122" t="b">
        <v>0</v>
      </c>
      <c r="J122">
        <v>0</v>
      </c>
      <c r="K122">
        <v>60</v>
      </c>
      <c r="L122" s="731" t="s">
        <v>3884</v>
      </c>
    </row>
    <row r="123" spans="1:12" x14ac:dyDescent="0.2">
      <c r="A123">
        <v>0</v>
      </c>
      <c r="B123">
        <v>240</v>
      </c>
      <c r="C123">
        <v>122</v>
      </c>
      <c r="D123" s="731" t="s">
        <v>54289</v>
      </c>
      <c r="E123">
        <v>20058</v>
      </c>
      <c r="F123">
        <v>160</v>
      </c>
      <c r="G123">
        <v>0</v>
      </c>
      <c r="H123" s="731" t="s">
        <v>54254</v>
      </c>
      <c r="I123" t="b">
        <v>0</v>
      </c>
      <c r="J123">
        <v>0</v>
      </c>
      <c r="K123">
        <v>60</v>
      </c>
      <c r="L123" s="731" t="s">
        <v>3885</v>
      </c>
    </row>
    <row r="124" spans="1:12" x14ac:dyDescent="0.2">
      <c r="A124">
        <v>0</v>
      </c>
      <c r="B124">
        <v>240</v>
      </c>
      <c r="C124">
        <v>123</v>
      </c>
      <c r="D124" s="731" t="s">
        <v>726</v>
      </c>
      <c r="E124">
        <v>20058</v>
      </c>
      <c r="F124">
        <v>170</v>
      </c>
      <c r="G124">
        <v>0</v>
      </c>
      <c r="H124" s="731" t="s">
        <v>54254</v>
      </c>
      <c r="I124" t="b">
        <v>0</v>
      </c>
      <c r="J124">
        <v>0</v>
      </c>
      <c r="K124">
        <v>60</v>
      </c>
      <c r="L124" s="731" t="s">
        <v>3886</v>
      </c>
    </row>
    <row r="125" spans="1:12" x14ac:dyDescent="0.2">
      <c r="A125">
        <v>0</v>
      </c>
      <c r="B125">
        <v>240</v>
      </c>
      <c r="C125">
        <v>124</v>
      </c>
      <c r="D125" s="731" t="s">
        <v>54290</v>
      </c>
      <c r="E125">
        <v>20058</v>
      </c>
      <c r="F125">
        <v>180</v>
      </c>
      <c r="G125">
        <v>0</v>
      </c>
      <c r="H125" s="731" t="s">
        <v>54254</v>
      </c>
      <c r="I125" t="b">
        <v>0</v>
      </c>
      <c r="J125">
        <v>0</v>
      </c>
      <c r="K125">
        <v>60</v>
      </c>
      <c r="L125" s="731" t="s">
        <v>4090</v>
      </c>
    </row>
    <row r="126" spans="1:12" x14ac:dyDescent="0.2">
      <c r="A126">
        <v>0</v>
      </c>
      <c r="B126">
        <v>240</v>
      </c>
      <c r="C126">
        <v>125</v>
      </c>
      <c r="D126" s="731" t="s">
        <v>727</v>
      </c>
      <c r="E126">
        <v>20058</v>
      </c>
      <c r="F126">
        <v>190</v>
      </c>
      <c r="G126">
        <v>0</v>
      </c>
      <c r="H126" s="731" t="s">
        <v>54254</v>
      </c>
      <c r="I126" t="b">
        <v>0</v>
      </c>
      <c r="J126">
        <v>0</v>
      </c>
      <c r="K126">
        <v>60</v>
      </c>
      <c r="L126" s="731" t="s">
        <v>4734</v>
      </c>
    </row>
    <row r="127" spans="1:12" x14ac:dyDescent="0.2">
      <c r="A127">
        <v>0</v>
      </c>
      <c r="B127">
        <v>240</v>
      </c>
      <c r="C127">
        <v>126</v>
      </c>
      <c r="D127" s="731" t="s">
        <v>729</v>
      </c>
      <c r="E127">
        <v>20058</v>
      </c>
      <c r="F127">
        <v>200</v>
      </c>
      <c r="G127">
        <v>0</v>
      </c>
      <c r="H127" s="731" t="s">
        <v>54254</v>
      </c>
      <c r="I127" t="b">
        <v>0</v>
      </c>
      <c r="J127">
        <v>0</v>
      </c>
      <c r="K127">
        <v>60</v>
      </c>
      <c r="L127" s="731" t="s">
        <v>4741</v>
      </c>
    </row>
    <row r="128" spans="1:12" x14ac:dyDescent="0.2">
      <c r="A128">
        <v>0</v>
      </c>
      <c r="B128">
        <v>240</v>
      </c>
      <c r="C128">
        <v>127</v>
      </c>
      <c r="D128" s="731" t="s">
        <v>54291</v>
      </c>
      <c r="E128">
        <v>20058</v>
      </c>
      <c r="F128">
        <v>210</v>
      </c>
      <c r="G128">
        <v>0</v>
      </c>
      <c r="H128" s="731" t="s">
        <v>54254</v>
      </c>
      <c r="I128" t="b">
        <v>0</v>
      </c>
      <c r="J128">
        <v>0</v>
      </c>
      <c r="K128">
        <v>60</v>
      </c>
      <c r="L128" s="731" t="s">
        <v>5063</v>
      </c>
    </row>
    <row r="129" spans="1:12" x14ac:dyDescent="0.2">
      <c r="A129">
        <v>0</v>
      </c>
      <c r="B129">
        <v>240</v>
      </c>
      <c r="C129">
        <v>128</v>
      </c>
      <c r="D129" s="731" t="s">
        <v>54292</v>
      </c>
      <c r="E129">
        <v>20058</v>
      </c>
      <c r="F129">
        <v>220</v>
      </c>
      <c r="G129">
        <v>0</v>
      </c>
      <c r="H129" s="731" t="s">
        <v>54254</v>
      </c>
      <c r="I129" t="b">
        <v>0</v>
      </c>
      <c r="J129">
        <v>0</v>
      </c>
      <c r="K129">
        <v>60</v>
      </c>
      <c r="L129" s="731" t="s">
        <v>4805</v>
      </c>
    </row>
    <row r="130" spans="1:12" x14ac:dyDescent="0.2">
      <c r="A130">
        <v>1</v>
      </c>
      <c r="B130">
        <v>240</v>
      </c>
      <c r="C130">
        <v>129</v>
      </c>
      <c r="D130" s="731" t="s">
        <v>2559</v>
      </c>
      <c r="E130">
        <v>20058</v>
      </c>
      <c r="F130">
        <v>250</v>
      </c>
      <c r="G130">
        <v>0</v>
      </c>
      <c r="H130" s="731" t="s">
        <v>54254</v>
      </c>
      <c r="I130" t="b">
        <v>0</v>
      </c>
      <c r="J130">
        <v>0</v>
      </c>
      <c r="K130">
        <v>1</v>
      </c>
      <c r="L130" s="731" t="s">
        <v>3888</v>
      </c>
    </row>
    <row r="131" spans="1:12" x14ac:dyDescent="0.2">
      <c r="A131">
        <v>0</v>
      </c>
      <c r="B131">
        <v>240</v>
      </c>
      <c r="C131">
        <v>130</v>
      </c>
      <c r="D131" s="731" t="s">
        <v>2907</v>
      </c>
      <c r="E131">
        <v>20058</v>
      </c>
      <c r="F131">
        <v>300</v>
      </c>
      <c r="G131">
        <v>0</v>
      </c>
      <c r="H131" s="731" t="s">
        <v>54254</v>
      </c>
      <c r="I131" t="b">
        <v>0</v>
      </c>
      <c r="J131">
        <v>0</v>
      </c>
      <c r="K131">
        <v>60</v>
      </c>
      <c r="L131" s="731" t="s">
        <v>3892</v>
      </c>
    </row>
    <row r="132" spans="1:12" x14ac:dyDescent="0.2">
      <c r="A132">
        <v>0</v>
      </c>
      <c r="B132">
        <v>240</v>
      </c>
      <c r="C132">
        <v>131</v>
      </c>
      <c r="D132" s="731" t="s">
        <v>54293</v>
      </c>
      <c r="E132">
        <v>20058</v>
      </c>
      <c r="F132">
        <v>310</v>
      </c>
      <c r="G132">
        <v>0</v>
      </c>
      <c r="H132" s="731" t="s">
        <v>54254</v>
      </c>
      <c r="I132" t="b">
        <v>0</v>
      </c>
      <c r="J132">
        <v>0</v>
      </c>
      <c r="K132">
        <v>60</v>
      </c>
      <c r="L132" s="731" t="s">
        <v>3893</v>
      </c>
    </row>
    <row r="133" spans="1:12" x14ac:dyDescent="0.2">
      <c r="A133">
        <v>0</v>
      </c>
      <c r="B133">
        <v>240</v>
      </c>
      <c r="C133">
        <v>132</v>
      </c>
      <c r="D133" s="731" t="s">
        <v>54294</v>
      </c>
      <c r="E133">
        <v>20058</v>
      </c>
      <c r="F133">
        <v>320</v>
      </c>
      <c r="G133">
        <v>0</v>
      </c>
      <c r="H133" s="731" t="s">
        <v>54295</v>
      </c>
      <c r="I133" t="b">
        <v>0</v>
      </c>
      <c r="J133">
        <v>0</v>
      </c>
      <c r="K133">
        <v>60</v>
      </c>
      <c r="L133" s="731" t="s">
        <v>3894</v>
      </c>
    </row>
    <row r="134" spans="1:12" x14ac:dyDescent="0.2">
      <c r="A134">
        <v>0</v>
      </c>
      <c r="B134">
        <v>240</v>
      </c>
      <c r="C134">
        <v>133</v>
      </c>
      <c r="D134" s="731" t="s">
        <v>54296</v>
      </c>
      <c r="E134">
        <v>20058</v>
      </c>
      <c r="F134">
        <v>330</v>
      </c>
      <c r="G134">
        <v>0</v>
      </c>
      <c r="H134" s="731" t="s">
        <v>54295</v>
      </c>
      <c r="I134" t="b">
        <v>0</v>
      </c>
      <c r="J134">
        <v>0</v>
      </c>
      <c r="K134">
        <v>60</v>
      </c>
      <c r="L134" s="731" t="s">
        <v>3895</v>
      </c>
    </row>
    <row r="135" spans="1:12" x14ac:dyDescent="0.2">
      <c r="A135">
        <v>0</v>
      </c>
      <c r="B135">
        <v>240</v>
      </c>
      <c r="C135">
        <v>134</v>
      </c>
      <c r="D135" s="731" t="s">
        <v>54297</v>
      </c>
      <c r="E135">
        <v>20058</v>
      </c>
      <c r="F135">
        <v>340</v>
      </c>
      <c r="G135">
        <v>0</v>
      </c>
      <c r="H135" s="731" t="s">
        <v>54254</v>
      </c>
      <c r="I135" t="b">
        <v>0</v>
      </c>
      <c r="J135">
        <v>0</v>
      </c>
      <c r="K135">
        <v>60</v>
      </c>
      <c r="L135" s="731" t="s">
        <v>3896</v>
      </c>
    </row>
    <row r="136" spans="1:12" x14ac:dyDescent="0.2">
      <c r="A136">
        <v>0</v>
      </c>
      <c r="B136">
        <v>240</v>
      </c>
      <c r="C136">
        <v>135</v>
      </c>
      <c r="D136" s="731" t="s">
        <v>54298</v>
      </c>
      <c r="E136">
        <v>20058</v>
      </c>
      <c r="F136">
        <v>350</v>
      </c>
      <c r="G136">
        <v>0</v>
      </c>
      <c r="H136" s="731" t="s">
        <v>54254</v>
      </c>
      <c r="I136" t="b">
        <v>0</v>
      </c>
      <c r="J136">
        <v>0</v>
      </c>
      <c r="K136">
        <v>60</v>
      </c>
      <c r="L136" s="731" t="s">
        <v>3897</v>
      </c>
    </row>
    <row r="137" spans="1:12" x14ac:dyDescent="0.2">
      <c r="A137">
        <v>0</v>
      </c>
      <c r="B137">
        <v>240</v>
      </c>
      <c r="C137">
        <v>136</v>
      </c>
      <c r="D137" s="731" t="s">
        <v>959</v>
      </c>
      <c r="E137">
        <v>20058</v>
      </c>
      <c r="F137">
        <v>360</v>
      </c>
      <c r="G137">
        <v>0</v>
      </c>
      <c r="H137" s="731" t="s">
        <v>54254</v>
      </c>
      <c r="I137" t="b">
        <v>0</v>
      </c>
      <c r="J137">
        <v>0</v>
      </c>
      <c r="K137">
        <v>60</v>
      </c>
      <c r="L137" s="731" t="s">
        <v>3898</v>
      </c>
    </row>
    <row r="138" spans="1:12" x14ac:dyDescent="0.2">
      <c r="A138">
        <v>0</v>
      </c>
      <c r="B138">
        <v>240</v>
      </c>
      <c r="C138">
        <v>137</v>
      </c>
      <c r="D138" s="731" t="s">
        <v>401</v>
      </c>
      <c r="E138">
        <v>20058</v>
      </c>
      <c r="F138">
        <v>370</v>
      </c>
      <c r="G138">
        <v>0</v>
      </c>
      <c r="H138" s="731" t="s">
        <v>54254</v>
      </c>
      <c r="I138" t="b">
        <v>0</v>
      </c>
      <c r="J138">
        <v>0</v>
      </c>
      <c r="K138">
        <v>60</v>
      </c>
      <c r="L138" s="731" t="s">
        <v>3899</v>
      </c>
    </row>
    <row r="139" spans="1:12" x14ac:dyDescent="0.2">
      <c r="A139">
        <v>0</v>
      </c>
      <c r="B139">
        <v>240</v>
      </c>
      <c r="C139">
        <v>138</v>
      </c>
      <c r="D139" s="731" t="s">
        <v>54299</v>
      </c>
      <c r="E139">
        <v>20058</v>
      </c>
      <c r="F139">
        <v>380</v>
      </c>
      <c r="G139">
        <v>0</v>
      </c>
      <c r="H139" s="731" t="s">
        <v>54254</v>
      </c>
      <c r="I139" t="b">
        <v>0</v>
      </c>
      <c r="J139">
        <v>0</v>
      </c>
      <c r="K139">
        <v>60</v>
      </c>
      <c r="L139" s="731" t="s">
        <v>3900</v>
      </c>
    </row>
    <row r="140" spans="1:12" x14ac:dyDescent="0.2">
      <c r="A140">
        <v>0</v>
      </c>
      <c r="B140">
        <v>240</v>
      </c>
      <c r="C140">
        <v>139</v>
      </c>
      <c r="D140" s="731" t="s">
        <v>2871</v>
      </c>
      <c r="E140">
        <v>20058</v>
      </c>
      <c r="F140">
        <v>390</v>
      </c>
      <c r="G140">
        <v>0</v>
      </c>
      <c r="H140" s="731" t="s">
        <v>54295</v>
      </c>
      <c r="I140" t="b">
        <v>0</v>
      </c>
      <c r="J140">
        <v>0</v>
      </c>
      <c r="K140">
        <v>60</v>
      </c>
      <c r="L140" s="731" t="s">
        <v>6488</v>
      </c>
    </row>
    <row r="141" spans="1:12" x14ac:dyDescent="0.2">
      <c r="A141">
        <v>0</v>
      </c>
      <c r="B141">
        <v>240</v>
      </c>
      <c r="C141">
        <v>140</v>
      </c>
      <c r="D141" s="731" t="s">
        <v>54300</v>
      </c>
      <c r="E141">
        <v>20058</v>
      </c>
      <c r="F141">
        <v>400</v>
      </c>
      <c r="G141">
        <v>0</v>
      </c>
      <c r="H141" s="731" t="s">
        <v>54254</v>
      </c>
      <c r="I141" t="b">
        <v>0</v>
      </c>
      <c r="J141">
        <v>0</v>
      </c>
      <c r="K141">
        <v>60</v>
      </c>
      <c r="L141" s="731" t="s">
        <v>3901</v>
      </c>
    </row>
    <row r="142" spans="1:12" x14ac:dyDescent="0.2">
      <c r="A142">
        <v>0</v>
      </c>
      <c r="B142">
        <v>240</v>
      </c>
      <c r="C142">
        <v>141</v>
      </c>
      <c r="D142" s="731" t="s">
        <v>2910</v>
      </c>
      <c r="E142">
        <v>20058</v>
      </c>
      <c r="F142">
        <v>410</v>
      </c>
      <c r="G142">
        <v>0</v>
      </c>
      <c r="H142" s="731" t="s">
        <v>54254</v>
      </c>
      <c r="I142" t="b">
        <v>0</v>
      </c>
      <c r="J142">
        <v>0</v>
      </c>
      <c r="K142">
        <v>60</v>
      </c>
      <c r="L142" s="731" t="s">
        <v>3902</v>
      </c>
    </row>
    <row r="143" spans="1:12" x14ac:dyDescent="0.2">
      <c r="A143">
        <v>0</v>
      </c>
      <c r="B143">
        <v>240</v>
      </c>
      <c r="C143">
        <v>142</v>
      </c>
      <c r="D143" s="731" t="s">
        <v>54301</v>
      </c>
      <c r="E143">
        <v>20058</v>
      </c>
      <c r="F143">
        <v>420</v>
      </c>
      <c r="G143">
        <v>0</v>
      </c>
      <c r="H143" s="731" t="s">
        <v>54254</v>
      </c>
      <c r="I143" t="b">
        <v>0</v>
      </c>
      <c r="J143">
        <v>0</v>
      </c>
      <c r="K143">
        <v>60</v>
      </c>
      <c r="L143" s="731" t="s">
        <v>3903</v>
      </c>
    </row>
    <row r="144" spans="1:12" x14ac:dyDescent="0.2">
      <c r="A144">
        <v>0</v>
      </c>
      <c r="B144">
        <v>240</v>
      </c>
      <c r="C144">
        <v>143</v>
      </c>
      <c r="D144" s="731" t="s">
        <v>54302</v>
      </c>
      <c r="E144">
        <v>20058</v>
      </c>
      <c r="F144">
        <v>430</v>
      </c>
      <c r="G144">
        <v>0</v>
      </c>
      <c r="H144" s="731" t="s">
        <v>54254</v>
      </c>
      <c r="I144" t="b">
        <v>0</v>
      </c>
      <c r="J144">
        <v>0</v>
      </c>
      <c r="K144">
        <v>60</v>
      </c>
      <c r="L144" s="731" t="s">
        <v>3904</v>
      </c>
    </row>
    <row r="145" spans="1:12" x14ac:dyDescent="0.2">
      <c r="A145">
        <v>0</v>
      </c>
      <c r="B145">
        <v>240</v>
      </c>
      <c r="C145">
        <v>144</v>
      </c>
      <c r="D145" s="731" t="s">
        <v>54303</v>
      </c>
      <c r="E145">
        <v>20058</v>
      </c>
      <c r="F145">
        <v>440</v>
      </c>
      <c r="G145">
        <v>0</v>
      </c>
      <c r="H145" s="731" t="s">
        <v>54254</v>
      </c>
      <c r="I145" t="b">
        <v>0</v>
      </c>
      <c r="J145">
        <v>0</v>
      </c>
      <c r="K145">
        <v>60</v>
      </c>
      <c r="L145" s="731" t="s">
        <v>4753</v>
      </c>
    </row>
    <row r="146" spans="1:12" x14ac:dyDescent="0.2">
      <c r="A146">
        <v>0</v>
      </c>
      <c r="B146">
        <v>240</v>
      </c>
      <c r="C146">
        <v>145</v>
      </c>
      <c r="D146" s="731" t="s">
        <v>956</v>
      </c>
      <c r="E146">
        <v>20058</v>
      </c>
      <c r="F146">
        <v>450</v>
      </c>
      <c r="G146">
        <v>0</v>
      </c>
      <c r="H146" s="731" t="s">
        <v>54254</v>
      </c>
      <c r="I146" t="b">
        <v>0</v>
      </c>
      <c r="J146">
        <v>0</v>
      </c>
      <c r="K146">
        <v>60</v>
      </c>
      <c r="L146" s="731" t="s">
        <v>4067</v>
      </c>
    </row>
    <row r="147" spans="1:12" x14ac:dyDescent="0.2">
      <c r="A147">
        <v>0</v>
      </c>
      <c r="B147">
        <v>240</v>
      </c>
      <c r="C147">
        <v>146</v>
      </c>
      <c r="D147" s="731" t="s">
        <v>54304</v>
      </c>
      <c r="E147">
        <v>20058</v>
      </c>
      <c r="F147">
        <v>460</v>
      </c>
      <c r="G147">
        <v>0</v>
      </c>
      <c r="H147" s="731" t="s">
        <v>54254</v>
      </c>
      <c r="I147" t="b">
        <v>0</v>
      </c>
      <c r="J147">
        <v>0</v>
      </c>
      <c r="K147">
        <v>60</v>
      </c>
      <c r="L147" s="731" t="s">
        <v>3905</v>
      </c>
    </row>
    <row r="148" spans="1:12" x14ac:dyDescent="0.2">
      <c r="A148">
        <v>0</v>
      </c>
      <c r="B148">
        <v>240</v>
      </c>
      <c r="C148">
        <v>147</v>
      </c>
      <c r="D148" s="731" t="s">
        <v>54305</v>
      </c>
      <c r="E148">
        <v>20058</v>
      </c>
      <c r="F148">
        <v>470</v>
      </c>
      <c r="G148">
        <v>0</v>
      </c>
      <c r="H148" s="731" t="s">
        <v>54254</v>
      </c>
      <c r="I148" t="b">
        <v>0</v>
      </c>
      <c r="J148">
        <v>0</v>
      </c>
      <c r="K148">
        <v>60</v>
      </c>
      <c r="L148" s="731" t="s">
        <v>4763</v>
      </c>
    </row>
    <row r="149" spans="1:12" x14ac:dyDescent="0.2">
      <c r="A149">
        <v>0</v>
      </c>
      <c r="B149">
        <v>240</v>
      </c>
      <c r="C149">
        <v>148</v>
      </c>
      <c r="D149" s="731" t="s">
        <v>2873</v>
      </c>
      <c r="E149">
        <v>20058</v>
      </c>
      <c r="F149">
        <v>480</v>
      </c>
      <c r="G149">
        <v>0</v>
      </c>
      <c r="H149" s="731" t="s">
        <v>54254</v>
      </c>
      <c r="I149" t="b">
        <v>0</v>
      </c>
      <c r="J149">
        <v>0</v>
      </c>
      <c r="K149">
        <v>60</v>
      </c>
      <c r="L149" s="731" t="s">
        <v>4073</v>
      </c>
    </row>
    <row r="150" spans="1:12" x14ac:dyDescent="0.2">
      <c r="A150">
        <v>1</v>
      </c>
      <c r="B150">
        <v>240</v>
      </c>
      <c r="C150">
        <v>149</v>
      </c>
      <c r="D150" s="731" t="s">
        <v>2875</v>
      </c>
      <c r="E150">
        <v>20058</v>
      </c>
      <c r="F150">
        <v>510</v>
      </c>
      <c r="G150">
        <v>0</v>
      </c>
      <c r="H150" s="731" t="s">
        <v>54295</v>
      </c>
      <c r="I150" t="b">
        <v>0</v>
      </c>
      <c r="J150">
        <v>0</v>
      </c>
      <c r="K150">
        <v>1</v>
      </c>
      <c r="L150" s="731" t="s">
        <v>3907</v>
      </c>
    </row>
    <row r="151" spans="1:12" x14ac:dyDescent="0.2">
      <c r="A151">
        <v>1</v>
      </c>
      <c r="B151">
        <v>240</v>
      </c>
      <c r="C151">
        <v>150</v>
      </c>
      <c r="D151" s="731" t="s">
        <v>54306</v>
      </c>
      <c r="E151">
        <v>20058</v>
      </c>
      <c r="F151">
        <v>520</v>
      </c>
      <c r="G151">
        <v>0</v>
      </c>
      <c r="H151" s="731" t="s">
        <v>54295</v>
      </c>
      <c r="I151" t="b">
        <v>0</v>
      </c>
      <c r="J151">
        <v>0</v>
      </c>
      <c r="K151">
        <v>1</v>
      </c>
      <c r="L151" s="731" t="s">
        <v>3908</v>
      </c>
    </row>
    <row r="152" spans="1:12" x14ac:dyDescent="0.2">
      <c r="A152">
        <v>1</v>
      </c>
      <c r="B152">
        <v>240</v>
      </c>
      <c r="C152">
        <v>151</v>
      </c>
      <c r="D152" s="731" t="s">
        <v>148</v>
      </c>
      <c r="E152">
        <v>20058</v>
      </c>
      <c r="F152">
        <v>530</v>
      </c>
      <c r="G152">
        <v>0</v>
      </c>
      <c r="H152" s="731" t="s">
        <v>54254</v>
      </c>
      <c r="I152" t="b">
        <v>0</v>
      </c>
      <c r="J152">
        <v>0</v>
      </c>
      <c r="K152">
        <v>1</v>
      </c>
      <c r="L152" s="731" t="s">
        <v>4764</v>
      </c>
    </row>
    <row r="153" spans="1:12" x14ac:dyDescent="0.2">
      <c r="A153">
        <v>1</v>
      </c>
      <c r="B153">
        <v>240</v>
      </c>
      <c r="C153">
        <v>152</v>
      </c>
      <c r="D153" s="731" t="s">
        <v>1714</v>
      </c>
      <c r="E153">
        <v>20058</v>
      </c>
      <c r="F153">
        <v>540</v>
      </c>
      <c r="G153">
        <v>0</v>
      </c>
      <c r="H153" s="731" t="s">
        <v>54254</v>
      </c>
      <c r="I153" t="b">
        <v>0</v>
      </c>
      <c r="J153">
        <v>0</v>
      </c>
      <c r="K153">
        <v>1</v>
      </c>
      <c r="L153" s="731" t="s">
        <v>3909</v>
      </c>
    </row>
    <row r="154" spans="1:12" x14ac:dyDescent="0.2">
      <c r="A154">
        <v>1</v>
      </c>
      <c r="B154">
        <v>240</v>
      </c>
      <c r="C154">
        <v>153</v>
      </c>
      <c r="D154" s="731" t="s">
        <v>54307</v>
      </c>
      <c r="E154">
        <v>20058</v>
      </c>
      <c r="F154">
        <v>550</v>
      </c>
      <c r="G154">
        <v>0</v>
      </c>
      <c r="H154" s="731" t="s">
        <v>54295</v>
      </c>
      <c r="I154" t="b">
        <v>0</v>
      </c>
      <c r="J154">
        <v>0</v>
      </c>
      <c r="K154">
        <v>1</v>
      </c>
      <c r="L154" s="731" t="s">
        <v>3910</v>
      </c>
    </row>
    <row r="155" spans="1:12" x14ac:dyDescent="0.2">
      <c r="A155">
        <v>1</v>
      </c>
      <c r="B155">
        <v>240</v>
      </c>
      <c r="C155">
        <v>154</v>
      </c>
      <c r="D155" s="731" t="s">
        <v>54308</v>
      </c>
      <c r="E155">
        <v>20058</v>
      </c>
      <c r="F155">
        <v>560</v>
      </c>
      <c r="G155">
        <v>0</v>
      </c>
      <c r="H155" s="731" t="s">
        <v>54295</v>
      </c>
      <c r="I155" t="b">
        <v>0</v>
      </c>
      <c r="J155">
        <v>0</v>
      </c>
      <c r="K155">
        <v>1</v>
      </c>
      <c r="L155" s="731" t="s">
        <v>3911</v>
      </c>
    </row>
    <row r="156" spans="1:12" x14ac:dyDescent="0.2">
      <c r="A156">
        <v>1</v>
      </c>
      <c r="B156">
        <v>240</v>
      </c>
      <c r="C156">
        <v>155</v>
      </c>
      <c r="D156" s="731" t="s">
        <v>2266</v>
      </c>
      <c r="E156">
        <v>20058</v>
      </c>
      <c r="F156">
        <v>570</v>
      </c>
      <c r="G156">
        <v>0</v>
      </c>
      <c r="H156" s="731" t="s">
        <v>54295</v>
      </c>
      <c r="I156" t="b">
        <v>0</v>
      </c>
      <c r="J156">
        <v>0</v>
      </c>
      <c r="K156">
        <v>1</v>
      </c>
      <c r="L156" s="731" t="s">
        <v>3912</v>
      </c>
    </row>
    <row r="157" spans="1:12" x14ac:dyDescent="0.2">
      <c r="A157">
        <v>1</v>
      </c>
      <c r="B157">
        <v>240</v>
      </c>
      <c r="C157">
        <v>156</v>
      </c>
      <c r="D157" s="731" t="s">
        <v>2269</v>
      </c>
      <c r="E157">
        <v>20058</v>
      </c>
      <c r="F157">
        <v>580</v>
      </c>
      <c r="G157">
        <v>0</v>
      </c>
      <c r="H157" s="731" t="s">
        <v>54254</v>
      </c>
      <c r="I157" t="b">
        <v>0</v>
      </c>
      <c r="J157">
        <v>0</v>
      </c>
      <c r="K157">
        <v>1</v>
      </c>
      <c r="L157" s="731" t="s">
        <v>3913</v>
      </c>
    </row>
    <row r="158" spans="1:12" x14ac:dyDescent="0.2">
      <c r="A158">
        <v>1</v>
      </c>
      <c r="B158">
        <v>240</v>
      </c>
      <c r="C158">
        <v>157</v>
      </c>
      <c r="D158" s="731" t="s">
        <v>54309</v>
      </c>
      <c r="E158">
        <v>20058</v>
      </c>
      <c r="F158">
        <v>590</v>
      </c>
      <c r="G158">
        <v>0</v>
      </c>
      <c r="H158" s="731" t="s">
        <v>54254</v>
      </c>
      <c r="I158" t="b">
        <v>0</v>
      </c>
      <c r="J158">
        <v>0</v>
      </c>
      <c r="K158">
        <v>1</v>
      </c>
      <c r="L158" s="731" t="s">
        <v>4068</v>
      </c>
    </row>
    <row r="159" spans="1:12" x14ac:dyDescent="0.2">
      <c r="A159">
        <v>0</v>
      </c>
      <c r="B159">
        <v>240</v>
      </c>
      <c r="C159">
        <v>158</v>
      </c>
      <c r="D159" s="731" t="s">
        <v>54310</v>
      </c>
      <c r="E159">
        <v>20058</v>
      </c>
      <c r="F159">
        <v>640</v>
      </c>
      <c r="G159">
        <v>0</v>
      </c>
      <c r="H159" s="731" t="s">
        <v>54254</v>
      </c>
      <c r="I159" t="b">
        <v>0</v>
      </c>
      <c r="J159">
        <v>0</v>
      </c>
      <c r="K159">
        <v>60</v>
      </c>
      <c r="L159" s="731" t="s">
        <v>4056</v>
      </c>
    </row>
    <row r="160" spans="1:12" x14ac:dyDescent="0.2">
      <c r="A160">
        <v>0</v>
      </c>
      <c r="B160">
        <v>240</v>
      </c>
      <c r="C160">
        <v>159</v>
      </c>
      <c r="D160" s="731" t="s">
        <v>54311</v>
      </c>
      <c r="E160">
        <v>20058</v>
      </c>
      <c r="F160">
        <v>650</v>
      </c>
      <c r="G160">
        <v>0</v>
      </c>
      <c r="H160" s="731" t="s">
        <v>54254</v>
      </c>
      <c r="I160" t="b">
        <v>0</v>
      </c>
      <c r="J160">
        <v>0</v>
      </c>
      <c r="K160">
        <v>60</v>
      </c>
      <c r="L160" s="731" t="s">
        <v>4057</v>
      </c>
    </row>
    <row r="161" spans="1:12" x14ac:dyDescent="0.2">
      <c r="A161">
        <v>0</v>
      </c>
      <c r="B161">
        <v>240</v>
      </c>
      <c r="C161">
        <v>160</v>
      </c>
      <c r="D161" s="731" t="s">
        <v>54312</v>
      </c>
      <c r="E161">
        <v>20058</v>
      </c>
      <c r="F161">
        <v>660</v>
      </c>
      <c r="G161">
        <v>0</v>
      </c>
      <c r="H161" s="731" t="s">
        <v>54254</v>
      </c>
      <c r="I161" t="b">
        <v>0</v>
      </c>
      <c r="J161">
        <v>0</v>
      </c>
      <c r="K161">
        <v>60</v>
      </c>
      <c r="L161" s="731" t="s">
        <v>4058</v>
      </c>
    </row>
    <row r="162" spans="1:12" x14ac:dyDescent="0.2">
      <c r="A162">
        <v>0</v>
      </c>
      <c r="B162">
        <v>240</v>
      </c>
      <c r="C162">
        <v>161</v>
      </c>
      <c r="D162" s="731" t="s">
        <v>1218</v>
      </c>
      <c r="E162">
        <v>20058</v>
      </c>
      <c r="F162">
        <v>670</v>
      </c>
      <c r="G162">
        <v>0</v>
      </c>
      <c r="H162" s="731" t="s">
        <v>54254</v>
      </c>
      <c r="I162" t="b">
        <v>0</v>
      </c>
      <c r="J162">
        <v>0</v>
      </c>
      <c r="K162">
        <v>60</v>
      </c>
      <c r="L162" s="731" t="s">
        <v>4059</v>
      </c>
    </row>
    <row r="163" spans="1:12" x14ac:dyDescent="0.2">
      <c r="A163">
        <v>0</v>
      </c>
      <c r="B163">
        <v>240</v>
      </c>
      <c r="C163">
        <v>162</v>
      </c>
      <c r="D163" s="731" t="s">
        <v>54313</v>
      </c>
      <c r="E163">
        <v>20058</v>
      </c>
      <c r="F163">
        <v>680</v>
      </c>
      <c r="G163">
        <v>0</v>
      </c>
      <c r="H163" s="731" t="s">
        <v>54254</v>
      </c>
      <c r="I163" t="b">
        <v>0</v>
      </c>
      <c r="J163">
        <v>0</v>
      </c>
      <c r="K163">
        <v>60</v>
      </c>
      <c r="L163" s="731" t="s">
        <v>4060</v>
      </c>
    </row>
    <row r="164" spans="1:12" x14ac:dyDescent="0.2">
      <c r="A164">
        <v>1</v>
      </c>
      <c r="B164">
        <v>240</v>
      </c>
      <c r="C164">
        <v>163</v>
      </c>
      <c r="D164" s="731" t="s">
        <v>54314</v>
      </c>
      <c r="E164">
        <v>20058</v>
      </c>
      <c r="F164">
        <v>710</v>
      </c>
      <c r="G164">
        <v>0</v>
      </c>
      <c r="H164" s="731" t="s">
        <v>54254</v>
      </c>
      <c r="I164" t="b">
        <v>0</v>
      </c>
      <c r="J164">
        <v>0</v>
      </c>
      <c r="K164">
        <v>1</v>
      </c>
      <c r="L164" s="731" t="s">
        <v>3917</v>
      </c>
    </row>
    <row r="165" spans="1:12" x14ac:dyDescent="0.2">
      <c r="A165">
        <v>42.736400000000003</v>
      </c>
      <c r="B165">
        <v>240</v>
      </c>
      <c r="C165">
        <v>164</v>
      </c>
      <c r="D165" s="731" t="s">
        <v>54315</v>
      </c>
      <c r="E165">
        <v>20058</v>
      </c>
      <c r="F165">
        <v>760</v>
      </c>
      <c r="G165">
        <v>2564.1840000000002</v>
      </c>
      <c r="H165" s="731" t="s">
        <v>54254</v>
      </c>
      <c r="I165" t="b">
        <v>0</v>
      </c>
      <c r="J165">
        <v>152.63</v>
      </c>
      <c r="K165">
        <v>60</v>
      </c>
      <c r="L165" s="731" t="s">
        <v>3920</v>
      </c>
    </row>
    <row r="166" spans="1:12" x14ac:dyDescent="0.2">
      <c r="A166">
        <v>0</v>
      </c>
      <c r="B166">
        <v>240</v>
      </c>
      <c r="C166">
        <v>165</v>
      </c>
      <c r="D166" s="731" t="s">
        <v>54316</v>
      </c>
      <c r="E166">
        <v>20058</v>
      </c>
      <c r="F166">
        <v>770</v>
      </c>
      <c r="G166">
        <v>0</v>
      </c>
      <c r="H166" s="731" t="s">
        <v>54254</v>
      </c>
      <c r="I166" t="b">
        <v>0</v>
      </c>
      <c r="J166">
        <v>0</v>
      </c>
      <c r="K166">
        <v>60</v>
      </c>
      <c r="L166" s="731" t="s">
        <v>6607</v>
      </c>
    </row>
    <row r="167" spans="1:12" x14ac:dyDescent="0.2">
      <c r="A167">
        <v>2.7519999999999998</v>
      </c>
      <c r="B167">
        <v>240</v>
      </c>
      <c r="C167">
        <v>166</v>
      </c>
      <c r="D167" s="731" t="s">
        <v>54317</v>
      </c>
      <c r="E167">
        <v>20058</v>
      </c>
      <c r="F167">
        <v>780</v>
      </c>
      <c r="G167">
        <v>165.12</v>
      </c>
      <c r="H167" s="731" t="s">
        <v>54254</v>
      </c>
      <c r="I167" t="b">
        <v>0</v>
      </c>
      <c r="J167">
        <v>68.8</v>
      </c>
      <c r="K167">
        <v>60</v>
      </c>
      <c r="L167" s="731" t="s">
        <v>6608</v>
      </c>
    </row>
    <row r="168" spans="1:12" x14ac:dyDescent="0.2">
      <c r="A168">
        <v>0</v>
      </c>
      <c r="B168">
        <v>240</v>
      </c>
      <c r="C168">
        <v>167</v>
      </c>
      <c r="D168" s="731" t="s">
        <v>54318</v>
      </c>
      <c r="E168">
        <v>20058</v>
      </c>
      <c r="F168">
        <v>790</v>
      </c>
      <c r="G168">
        <v>0</v>
      </c>
      <c r="H168" s="731" t="s">
        <v>54254</v>
      </c>
      <c r="I168" t="b">
        <v>0</v>
      </c>
      <c r="J168">
        <v>0</v>
      </c>
      <c r="K168">
        <v>60</v>
      </c>
      <c r="L168" s="731" t="s">
        <v>3921</v>
      </c>
    </row>
    <row r="169" spans="1:12" x14ac:dyDescent="0.2">
      <c r="A169">
        <v>0.9728</v>
      </c>
      <c r="B169">
        <v>240</v>
      </c>
      <c r="C169">
        <v>168</v>
      </c>
      <c r="D169" s="731" t="s">
        <v>54319</v>
      </c>
      <c r="E169">
        <v>20058</v>
      </c>
      <c r="F169">
        <v>800</v>
      </c>
      <c r="G169">
        <v>58.368000000000002</v>
      </c>
      <c r="H169" s="731" t="s">
        <v>54254</v>
      </c>
      <c r="I169" t="b">
        <v>0</v>
      </c>
      <c r="J169">
        <v>6.08</v>
      </c>
      <c r="K169">
        <v>60</v>
      </c>
      <c r="L169" s="731" t="s">
        <v>3922</v>
      </c>
    </row>
    <row r="170" spans="1:12" x14ac:dyDescent="0.2">
      <c r="A170">
        <v>2</v>
      </c>
      <c r="B170">
        <v>240</v>
      </c>
      <c r="C170">
        <v>169</v>
      </c>
      <c r="D170" s="731" t="s">
        <v>54320</v>
      </c>
      <c r="E170">
        <v>20058</v>
      </c>
      <c r="F170">
        <v>810</v>
      </c>
      <c r="G170">
        <v>120</v>
      </c>
      <c r="H170" s="731" t="s">
        <v>54254</v>
      </c>
      <c r="I170" t="b">
        <v>0</v>
      </c>
      <c r="J170">
        <v>1</v>
      </c>
      <c r="K170">
        <v>60</v>
      </c>
      <c r="L170" s="731" t="s">
        <v>6489</v>
      </c>
    </row>
    <row r="171" spans="1:12" x14ac:dyDescent="0.2">
      <c r="A171">
        <v>0</v>
      </c>
      <c r="B171">
        <v>240</v>
      </c>
      <c r="C171">
        <v>170</v>
      </c>
      <c r="D171" s="731" t="s">
        <v>54321</v>
      </c>
      <c r="E171">
        <v>20058</v>
      </c>
      <c r="F171">
        <v>820</v>
      </c>
      <c r="G171">
        <v>0</v>
      </c>
      <c r="H171" s="731" t="s">
        <v>54254</v>
      </c>
      <c r="I171" t="b">
        <v>0</v>
      </c>
      <c r="J171">
        <v>0</v>
      </c>
      <c r="K171">
        <v>60</v>
      </c>
      <c r="L171" s="731" t="s">
        <v>6490</v>
      </c>
    </row>
    <row r="172" spans="1:12" x14ac:dyDescent="0.2">
      <c r="A172">
        <v>40.572000000000003</v>
      </c>
      <c r="B172">
        <v>240</v>
      </c>
      <c r="C172">
        <v>171</v>
      </c>
      <c r="D172" s="731" t="s">
        <v>54322</v>
      </c>
      <c r="E172">
        <v>20058</v>
      </c>
      <c r="F172">
        <v>830</v>
      </c>
      <c r="G172">
        <v>2434.3200000000002</v>
      </c>
      <c r="H172" s="731" t="s">
        <v>54254</v>
      </c>
      <c r="I172" t="b">
        <v>0</v>
      </c>
      <c r="J172">
        <v>270.48</v>
      </c>
      <c r="K172">
        <v>60</v>
      </c>
      <c r="L172" s="731" t="s">
        <v>3923</v>
      </c>
    </row>
    <row r="173" spans="1:12" x14ac:dyDescent="0.2">
      <c r="A173">
        <v>17.581199999999999</v>
      </c>
      <c r="B173">
        <v>240</v>
      </c>
      <c r="C173">
        <v>172</v>
      </c>
      <c r="D173" s="731" t="s">
        <v>54323</v>
      </c>
      <c r="E173">
        <v>20058</v>
      </c>
      <c r="F173">
        <v>840</v>
      </c>
      <c r="G173">
        <v>1054.8720000000001</v>
      </c>
      <c r="H173" s="731" t="s">
        <v>54254</v>
      </c>
      <c r="I173" t="b">
        <v>0</v>
      </c>
      <c r="J173">
        <v>270.48</v>
      </c>
      <c r="K173">
        <v>60</v>
      </c>
      <c r="L173" s="731" t="s">
        <v>6609</v>
      </c>
    </row>
    <row r="174" spans="1:12" x14ac:dyDescent="0.2">
      <c r="A174">
        <v>1</v>
      </c>
      <c r="B174">
        <v>240</v>
      </c>
      <c r="C174">
        <v>173</v>
      </c>
      <c r="D174" s="731" t="s">
        <v>54324</v>
      </c>
      <c r="E174">
        <v>20058</v>
      </c>
      <c r="F174">
        <v>850</v>
      </c>
      <c r="G174">
        <v>60</v>
      </c>
      <c r="H174" s="731" t="s">
        <v>54254</v>
      </c>
      <c r="I174" t="b">
        <v>0</v>
      </c>
      <c r="J174">
        <v>1</v>
      </c>
      <c r="K174">
        <v>60</v>
      </c>
      <c r="L174" s="731" t="s">
        <v>6491</v>
      </c>
    </row>
    <row r="175" spans="1:12" x14ac:dyDescent="0.2">
      <c r="A175">
        <v>0</v>
      </c>
      <c r="B175">
        <v>240</v>
      </c>
      <c r="C175">
        <v>174</v>
      </c>
      <c r="D175" s="731" t="s">
        <v>54325</v>
      </c>
      <c r="E175">
        <v>20058</v>
      </c>
      <c r="F175">
        <v>860</v>
      </c>
      <c r="G175">
        <v>0</v>
      </c>
      <c r="H175" s="731" t="s">
        <v>54254</v>
      </c>
      <c r="I175" t="b">
        <v>0</v>
      </c>
      <c r="J175">
        <v>0</v>
      </c>
      <c r="K175">
        <v>60</v>
      </c>
      <c r="L175" s="731" t="s">
        <v>4112</v>
      </c>
    </row>
    <row r="176" spans="1:12" x14ac:dyDescent="0.2">
      <c r="A176">
        <v>31.307849999999998</v>
      </c>
      <c r="B176">
        <v>240</v>
      </c>
      <c r="C176">
        <v>175</v>
      </c>
      <c r="D176" s="731" t="s">
        <v>54326</v>
      </c>
      <c r="E176">
        <v>20058</v>
      </c>
      <c r="F176">
        <v>870</v>
      </c>
      <c r="G176">
        <v>1878.471</v>
      </c>
      <c r="H176" s="731" t="s">
        <v>54254</v>
      </c>
      <c r="I176" t="b">
        <v>0</v>
      </c>
      <c r="J176">
        <v>347.86500000000001</v>
      </c>
      <c r="K176">
        <v>60</v>
      </c>
      <c r="L176" s="731" t="s">
        <v>3924</v>
      </c>
    </row>
    <row r="177" spans="1:12" x14ac:dyDescent="0.2">
      <c r="A177">
        <v>7.1560800000000002</v>
      </c>
      <c r="B177">
        <v>240</v>
      </c>
      <c r="C177">
        <v>176</v>
      </c>
      <c r="D177" s="731" t="s">
        <v>54327</v>
      </c>
      <c r="E177">
        <v>20058</v>
      </c>
      <c r="F177">
        <v>880</v>
      </c>
      <c r="G177">
        <v>429.3648</v>
      </c>
      <c r="H177" s="731" t="s">
        <v>54254</v>
      </c>
      <c r="I177" t="b">
        <v>0</v>
      </c>
      <c r="J177">
        <v>119.268</v>
      </c>
      <c r="K177">
        <v>60</v>
      </c>
      <c r="L177" s="731" t="s">
        <v>3925</v>
      </c>
    </row>
    <row r="178" spans="1:12" x14ac:dyDescent="0.2">
      <c r="A178">
        <v>0</v>
      </c>
      <c r="B178">
        <v>240</v>
      </c>
      <c r="C178">
        <v>177</v>
      </c>
      <c r="D178" s="731" t="s">
        <v>54328</v>
      </c>
      <c r="E178">
        <v>20058</v>
      </c>
      <c r="F178">
        <v>890</v>
      </c>
      <c r="G178">
        <v>0</v>
      </c>
      <c r="H178" s="731" t="s">
        <v>54254</v>
      </c>
      <c r="I178" t="b">
        <v>0</v>
      </c>
      <c r="J178">
        <v>0</v>
      </c>
      <c r="K178">
        <v>60</v>
      </c>
      <c r="L178" s="731" t="s">
        <v>4082</v>
      </c>
    </row>
    <row r="179" spans="1:12" x14ac:dyDescent="0.2">
      <c r="A179">
        <v>0</v>
      </c>
      <c r="B179">
        <v>240</v>
      </c>
      <c r="C179">
        <v>178</v>
      </c>
      <c r="D179" s="731" t="s">
        <v>54329</v>
      </c>
      <c r="E179">
        <v>20058</v>
      </c>
      <c r="F179">
        <v>900</v>
      </c>
      <c r="G179">
        <v>0</v>
      </c>
      <c r="H179" s="731" t="s">
        <v>54254</v>
      </c>
      <c r="I179" t="b">
        <v>0</v>
      </c>
      <c r="J179">
        <v>0</v>
      </c>
      <c r="K179">
        <v>60</v>
      </c>
      <c r="L179" s="731" t="s">
        <v>6492</v>
      </c>
    </row>
    <row r="180" spans="1:12" x14ac:dyDescent="0.2">
      <c r="A180">
        <v>15.143000000000001</v>
      </c>
      <c r="B180">
        <v>240</v>
      </c>
      <c r="C180">
        <v>179</v>
      </c>
      <c r="D180" s="731" t="s">
        <v>54330</v>
      </c>
      <c r="E180">
        <v>20058</v>
      </c>
      <c r="F180">
        <v>910</v>
      </c>
      <c r="G180">
        <v>908.58</v>
      </c>
      <c r="H180" s="731" t="s">
        <v>54254</v>
      </c>
      <c r="I180" t="b">
        <v>0</v>
      </c>
      <c r="J180">
        <v>151.43</v>
      </c>
      <c r="K180">
        <v>60</v>
      </c>
      <c r="L180" s="731" t="s">
        <v>3926</v>
      </c>
    </row>
    <row r="181" spans="1:12" x14ac:dyDescent="0.2">
      <c r="A181">
        <v>0</v>
      </c>
      <c r="B181">
        <v>240</v>
      </c>
      <c r="C181">
        <v>180</v>
      </c>
      <c r="D181" s="731" t="s">
        <v>54331</v>
      </c>
      <c r="E181">
        <v>20058</v>
      </c>
      <c r="F181">
        <v>920</v>
      </c>
      <c r="G181">
        <v>0</v>
      </c>
      <c r="H181" s="731" t="s">
        <v>54254</v>
      </c>
      <c r="I181" t="b">
        <v>0</v>
      </c>
      <c r="J181">
        <v>0</v>
      </c>
      <c r="K181">
        <v>60</v>
      </c>
      <c r="L181" s="731" t="s">
        <v>4089</v>
      </c>
    </row>
    <row r="182" spans="1:12" x14ac:dyDescent="0.2">
      <c r="A182">
        <v>25.3070533333334</v>
      </c>
      <c r="B182">
        <v>240</v>
      </c>
      <c r="C182">
        <v>181</v>
      </c>
      <c r="D182" s="731" t="s">
        <v>54332</v>
      </c>
      <c r="E182">
        <v>20058</v>
      </c>
      <c r="F182">
        <v>930</v>
      </c>
      <c r="G182">
        <v>1518.4232</v>
      </c>
      <c r="H182" s="731" t="s">
        <v>54254</v>
      </c>
      <c r="I182" t="b">
        <v>0</v>
      </c>
      <c r="J182">
        <v>632.67633333333401</v>
      </c>
      <c r="K182">
        <v>60</v>
      </c>
      <c r="L182" s="731" t="s">
        <v>3927</v>
      </c>
    </row>
    <row r="183" spans="1:12" x14ac:dyDescent="0.2">
      <c r="A183">
        <v>27.2165999999999</v>
      </c>
      <c r="B183">
        <v>240</v>
      </c>
      <c r="C183">
        <v>182</v>
      </c>
      <c r="D183" s="731" t="s">
        <v>54333</v>
      </c>
      <c r="E183">
        <v>20058</v>
      </c>
      <c r="F183">
        <v>940</v>
      </c>
      <c r="G183">
        <v>1632.9960000000001</v>
      </c>
      <c r="H183" s="731" t="s">
        <v>54254</v>
      </c>
      <c r="I183" t="b">
        <v>0</v>
      </c>
      <c r="J183">
        <v>151.20333333333301</v>
      </c>
      <c r="K183">
        <v>60</v>
      </c>
      <c r="L183" s="731" t="s">
        <v>3928</v>
      </c>
    </row>
    <row r="184" spans="1:12" x14ac:dyDescent="0.2">
      <c r="A184">
        <v>0</v>
      </c>
      <c r="B184">
        <v>240</v>
      </c>
      <c r="C184">
        <v>183</v>
      </c>
      <c r="D184" s="731" t="s">
        <v>54334</v>
      </c>
      <c r="E184">
        <v>20058</v>
      </c>
      <c r="F184">
        <v>950</v>
      </c>
      <c r="G184">
        <v>0</v>
      </c>
      <c r="H184" s="731" t="s">
        <v>54335</v>
      </c>
      <c r="I184" t="b">
        <v>0</v>
      </c>
      <c r="J184">
        <v>0</v>
      </c>
      <c r="K184">
        <v>60</v>
      </c>
      <c r="L184" s="731" t="s">
        <v>3929</v>
      </c>
    </row>
    <row r="185" spans="1:12" x14ac:dyDescent="0.2">
      <c r="A185">
        <v>0</v>
      </c>
      <c r="B185">
        <v>240</v>
      </c>
      <c r="C185">
        <v>184</v>
      </c>
      <c r="D185" s="731" t="s">
        <v>54336</v>
      </c>
      <c r="E185">
        <v>20058</v>
      </c>
      <c r="F185">
        <v>960</v>
      </c>
      <c r="G185">
        <v>0</v>
      </c>
      <c r="H185" s="731" t="s">
        <v>54254</v>
      </c>
      <c r="I185" t="b">
        <v>0</v>
      </c>
      <c r="J185">
        <v>0</v>
      </c>
      <c r="K185">
        <v>60</v>
      </c>
      <c r="L185" s="731" t="s">
        <v>6493</v>
      </c>
    </row>
    <row r="186" spans="1:12" x14ac:dyDescent="0.2">
      <c r="A186">
        <v>0</v>
      </c>
      <c r="B186">
        <v>240</v>
      </c>
      <c r="C186">
        <v>185</v>
      </c>
      <c r="D186" s="731" t="s">
        <v>54337</v>
      </c>
      <c r="E186">
        <v>20058</v>
      </c>
      <c r="F186">
        <v>970</v>
      </c>
      <c r="G186">
        <v>0</v>
      </c>
      <c r="H186" s="731" t="s">
        <v>54254</v>
      </c>
      <c r="I186" t="b">
        <v>0</v>
      </c>
      <c r="J186">
        <v>0</v>
      </c>
      <c r="K186">
        <v>60</v>
      </c>
      <c r="L186" s="731" t="s">
        <v>3930</v>
      </c>
    </row>
    <row r="187" spans="1:12" x14ac:dyDescent="0.2">
      <c r="A187">
        <v>4.7178000000000004</v>
      </c>
      <c r="B187">
        <v>240</v>
      </c>
      <c r="C187">
        <v>186</v>
      </c>
      <c r="D187" s="731" t="s">
        <v>54338</v>
      </c>
      <c r="E187">
        <v>20058</v>
      </c>
      <c r="F187">
        <v>980</v>
      </c>
      <c r="G187">
        <v>283.06799999999998</v>
      </c>
      <c r="H187" s="731" t="s">
        <v>54254</v>
      </c>
      <c r="I187" t="b">
        <v>0</v>
      </c>
      <c r="J187">
        <v>26.21</v>
      </c>
      <c r="K187">
        <v>60</v>
      </c>
      <c r="L187" s="731" t="s">
        <v>3931</v>
      </c>
    </row>
    <row r="188" spans="1:12" x14ac:dyDescent="0.2">
      <c r="A188">
        <v>0</v>
      </c>
      <c r="B188">
        <v>240</v>
      </c>
      <c r="C188">
        <v>187</v>
      </c>
      <c r="D188" s="731" t="s">
        <v>54339</v>
      </c>
      <c r="E188">
        <v>20058</v>
      </c>
      <c r="F188">
        <v>990</v>
      </c>
      <c r="G188">
        <v>0</v>
      </c>
      <c r="H188" s="731" t="s">
        <v>54254</v>
      </c>
      <c r="I188" t="b">
        <v>0</v>
      </c>
      <c r="J188">
        <v>0</v>
      </c>
      <c r="K188">
        <v>60</v>
      </c>
      <c r="L188" s="731" t="s">
        <v>3932</v>
      </c>
    </row>
    <row r="189" spans="1:12" x14ac:dyDescent="0.2">
      <c r="A189">
        <v>0</v>
      </c>
      <c r="B189">
        <v>240</v>
      </c>
      <c r="C189">
        <v>188</v>
      </c>
      <c r="D189" s="731" t="s">
        <v>54340</v>
      </c>
      <c r="E189">
        <v>20058</v>
      </c>
      <c r="F189">
        <v>1000</v>
      </c>
      <c r="G189">
        <v>0</v>
      </c>
      <c r="H189" s="731" t="s">
        <v>54254</v>
      </c>
      <c r="I189" t="b">
        <v>0</v>
      </c>
      <c r="J189">
        <v>0</v>
      </c>
      <c r="K189">
        <v>60</v>
      </c>
      <c r="L189" s="731" t="s">
        <v>3933</v>
      </c>
    </row>
    <row r="190" spans="1:12" x14ac:dyDescent="0.2">
      <c r="A190">
        <v>0</v>
      </c>
      <c r="B190">
        <v>240</v>
      </c>
      <c r="C190">
        <v>189</v>
      </c>
      <c r="D190" s="731" t="s">
        <v>54341</v>
      </c>
      <c r="E190">
        <v>20058</v>
      </c>
      <c r="F190">
        <v>1010</v>
      </c>
      <c r="G190">
        <v>0</v>
      </c>
      <c r="H190" s="731" t="s">
        <v>54254</v>
      </c>
      <c r="I190" t="b">
        <v>0</v>
      </c>
      <c r="J190">
        <v>0</v>
      </c>
      <c r="K190">
        <v>60</v>
      </c>
      <c r="L190" s="731" t="s">
        <v>4083</v>
      </c>
    </row>
    <row r="191" spans="1:12" x14ac:dyDescent="0.2">
      <c r="A191">
        <v>0.6</v>
      </c>
      <c r="B191">
        <v>240</v>
      </c>
      <c r="C191">
        <v>190</v>
      </c>
      <c r="D191" s="731" t="s">
        <v>54342</v>
      </c>
      <c r="E191">
        <v>20058</v>
      </c>
      <c r="F191">
        <v>1020</v>
      </c>
      <c r="G191">
        <v>36</v>
      </c>
      <c r="H191" s="731" t="s">
        <v>54254</v>
      </c>
      <c r="I191" t="b">
        <v>0</v>
      </c>
      <c r="J191">
        <v>1.2</v>
      </c>
      <c r="K191">
        <v>60</v>
      </c>
      <c r="L191" s="731" t="s">
        <v>4084</v>
      </c>
    </row>
    <row r="192" spans="1:12" x14ac:dyDescent="0.2">
      <c r="A192">
        <v>0</v>
      </c>
      <c r="B192">
        <v>240</v>
      </c>
      <c r="C192">
        <v>191</v>
      </c>
      <c r="D192" s="731" t="s">
        <v>54343</v>
      </c>
      <c r="E192">
        <v>20058</v>
      </c>
      <c r="F192">
        <v>1030</v>
      </c>
      <c r="G192">
        <v>0</v>
      </c>
      <c r="H192" s="731" t="s">
        <v>54254</v>
      </c>
      <c r="I192" t="b">
        <v>0</v>
      </c>
      <c r="J192">
        <v>0</v>
      </c>
      <c r="K192">
        <v>60</v>
      </c>
      <c r="L192" s="731" t="s">
        <v>3934</v>
      </c>
    </row>
    <row r="193" spans="1:12" x14ac:dyDescent="0.2">
      <c r="A193">
        <v>2</v>
      </c>
      <c r="B193">
        <v>240</v>
      </c>
      <c r="C193">
        <v>192</v>
      </c>
      <c r="D193" s="731" t="s">
        <v>54344</v>
      </c>
      <c r="E193">
        <v>20058</v>
      </c>
      <c r="F193">
        <v>1040</v>
      </c>
      <c r="G193">
        <v>120</v>
      </c>
      <c r="H193" s="731" t="s">
        <v>54254</v>
      </c>
      <c r="I193" t="b">
        <v>0</v>
      </c>
      <c r="J193">
        <v>1</v>
      </c>
      <c r="K193">
        <v>60</v>
      </c>
      <c r="L193" s="731" t="s">
        <v>4066</v>
      </c>
    </row>
    <row r="194" spans="1:12" x14ac:dyDescent="0.2">
      <c r="A194">
        <v>0</v>
      </c>
      <c r="B194">
        <v>240</v>
      </c>
      <c r="C194">
        <v>193</v>
      </c>
      <c r="D194" s="731" t="s">
        <v>54345</v>
      </c>
      <c r="E194">
        <v>20058</v>
      </c>
      <c r="F194">
        <v>1050</v>
      </c>
      <c r="G194">
        <v>0</v>
      </c>
      <c r="H194" s="731" t="s">
        <v>54254</v>
      </c>
      <c r="I194" t="b">
        <v>0</v>
      </c>
      <c r="J194">
        <v>0</v>
      </c>
      <c r="K194">
        <v>60</v>
      </c>
      <c r="L194" s="731" t="s">
        <v>4740</v>
      </c>
    </row>
    <row r="195" spans="1:12" x14ac:dyDescent="0.2">
      <c r="A195">
        <v>0</v>
      </c>
      <c r="B195">
        <v>240</v>
      </c>
      <c r="C195">
        <v>194</v>
      </c>
      <c r="D195" s="731" t="s">
        <v>54346</v>
      </c>
      <c r="E195">
        <v>20058</v>
      </c>
      <c r="F195">
        <v>1080</v>
      </c>
      <c r="G195">
        <v>0</v>
      </c>
      <c r="H195" s="731" t="s">
        <v>54254</v>
      </c>
      <c r="I195" t="b">
        <v>0</v>
      </c>
      <c r="J195">
        <v>0</v>
      </c>
      <c r="K195">
        <v>1</v>
      </c>
      <c r="L195" s="731" t="s">
        <v>3936</v>
      </c>
    </row>
    <row r="196" spans="1:12" x14ac:dyDescent="0.2">
      <c r="A196">
        <v>1789.02</v>
      </c>
      <c r="B196">
        <v>240</v>
      </c>
      <c r="C196">
        <v>195</v>
      </c>
      <c r="D196" s="731" t="s">
        <v>54347</v>
      </c>
      <c r="E196">
        <v>20058</v>
      </c>
      <c r="F196">
        <v>1090</v>
      </c>
      <c r="G196">
        <v>1789.02</v>
      </c>
      <c r="H196" s="731" t="s">
        <v>54254</v>
      </c>
      <c r="I196" t="b">
        <v>0</v>
      </c>
      <c r="J196">
        <v>198.78</v>
      </c>
      <c r="K196">
        <v>1</v>
      </c>
      <c r="L196" s="731" t="s">
        <v>54348</v>
      </c>
    </row>
    <row r="197" spans="1:12" x14ac:dyDescent="0.2">
      <c r="A197">
        <v>250</v>
      </c>
      <c r="B197">
        <v>240</v>
      </c>
      <c r="C197">
        <v>196</v>
      </c>
      <c r="D197" s="731" t="s">
        <v>54349</v>
      </c>
      <c r="E197">
        <v>20058</v>
      </c>
      <c r="F197">
        <v>1100</v>
      </c>
      <c r="G197">
        <v>250</v>
      </c>
      <c r="H197" s="731" t="s">
        <v>54254</v>
      </c>
      <c r="I197" t="b">
        <v>0</v>
      </c>
      <c r="J197">
        <v>1</v>
      </c>
      <c r="K197">
        <v>1</v>
      </c>
      <c r="L197" s="731" t="s">
        <v>3938</v>
      </c>
    </row>
    <row r="198" spans="1:12" x14ac:dyDescent="0.2">
      <c r="A198">
        <v>0</v>
      </c>
      <c r="B198">
        <v>240</v>
      </c>
      <c r="C198">
        <v>197</v>
      </c>
      <c r="D198" s="731" t="s">
        <v>54350</v>
      </c>
      <c r="E198">
        <v>20058</v>
      </c>
      <c r="F198">
        <v>1110</v>
      </c>
      <c r="G198">
        <v>0</v>
      </c>
      <c r="H198" s="731" t="s">
        <v>54254</v>
      </c>
      <c r="I198" t="b">
        <v>0</v>
      </c>
      <c r="J198">
        <v>0</v>
      </c>
      <c r="K198">
        <v>1</v>
      </c>
      <c r="L198" s="731" t="s">
        <v>3939</v>
      </c>
    </row>
    <row r="199" spans="1:12" x14ac:dyDescent="0.2">
      <c r="A199">
        <v>0</v>
      </c>
      <c r="B199">
        <v>240</v>
      </c>
      <c r="C199">
        <v>198</v>
      </c>
      <c r="D199" s="731" t="s">
        <v>54351</v>
      </c>
      <c r="E199">
        <v>20058</v>
      </c>
      <c r="F199">
        <v>1120</v>
      </c>
      <c r="G199">
        <v>0</v>
      </c>
      <c r="H199" s="731" t="s">
        <v>54254</v>
      </c>
      <c r="I199" t="b">
        <v>0</v>
      </c>
      <c r="J199">
        <v>0</v>
      </c>
      <c r="K199">
        <v>0.7</v>
      </c>
      <c r="L199" s="731" t="s">
        <v>3940</v>
      </c>
    </row>
    <row r="200" spans="1:12" x14ac:dyDescent="0.2">
      <c r="A200">
        <v>100</v>
      </c>
      <c r="B200">
        <v>240</v>
      </c>
      <c r="C200">
        <v>199</v>
      </c>
      <c r="D200" s="731" t="s">
        <v>54352</v>
      </c>
      <c r="E200">
        <v>20058</v>
      </c>
      <c r="F200">
        <v>1130</v>
      </c>
      <c r="G200">
        <v>100</v>
      </c>
      <c r="H200" s="731" t="s">
        <v>54254</v>
      </c>
      <c r="I200" t="b">
        <v>0</v>
      </c>
      <c r="J200">
        <v>5</v>
      </c>
      <c r="K200">
        <v>1</v>
      </c>
      <c r="L200" s="731" t="s">
        <v>3941</v>
      </c>
    </row>
    <row r="201" spans="1:12" x14ac:dyDescent="0.2">
      <c r="A201">
        <v>270.48</v>
      </c>
      <c r="B201">
        <v>240</v>
      </c>
      <c r="C201">
        <v>200</v>
      </c>
      <c r="D201" s="731" t="s">
        <v>54353</v>
      </c>
      <c r="E201">
        <v>20058</v>
      </c>
      <c r="F201">
        <v>1140</v>
      </c>
      <c r="G201">
        <v>183.9264</v>
      </c>
      <c r="H201" s="731" t="s">
        <v>54254</v>
      </c>
      <c r="I201" t="b">
        <v>0</v>
      </c>
      <c r="J201">
        <v>270.48</v>
      </c>
      <c r="K201">
        <v>0.68</v>
      </c>
      <c r="L201" s="731" t="s">
        <v>3942</v>
      </c>
    </row>
    <row r="202" spans="1:12" x14ac:dyDescent="0.2">
      <c r="A202">
        <v>0</v>
      </c>
      <c r="B202">
        <v>240</v>
      </c>
      <c r="C202">
        <v>201</v>
      </c>
      <c r="D202" s="731" t="s">
        <v>54354</v>
      </c>
      <c r="E202">
        <v>20058</v>
      </c>
      <c r="F202">
        <v>1150</v>
      </c>
      <c r="G202">
        <v>0</v>
      </c>
      <c r="H202" s="731" t="s">
        <v>54254</v>
      </c>
      <c r="I202" t="b">
        <v>0</v>
      </c>
      <c r="J202">
        <v>0</v>
      </c>
      <c r="K202">
        <v>1</v>
      </c>
      <c r="L202" s="731" t="s">
        <v>3943</v>
      </c>
    </row>
    <row r="203" spans="1:12" x14ac:dyDescent="0.2">
      <c r="A203">
        <v>0</v>
      </c>
      <c r="B203">
        <v>240</v>
      </c>
      <c r="C203">
        <v>202</v>
      </c>
      <c r="D203" s="731" t="s">
        <v>54355</v>
      </c>
      <c r="E203">
        <v>20058</v>
      </c>
      <c r="F203">
        <v>1160</v>
      </c>
      <c r="G203">
        <v>0</v>
      </c>
      <c r="H203" s="731" t="s">
        <v>54254</v>
      </c>
      <c r="I203" t="b">
        <v>0</v>
      </c>
      <c r="J203">
        <v>0</v>
      </c>
      <c r="K203">
        <v>1</v>
      </c>
      <c r="L203" s="731" t="s">
        <v>3944</v>
      </c>
    </row>
    <row r="204" spans="1:12" x14ac:dyDescent="0.2">
      <c r="A204">
        <v>0</v>
      </c>
      <c r="B204">
        <v>240</v>
      </c>
      <c r="C204">
        <v>203</v>
      </c>
      <c r="D204" s="731" t="s">
        <v>54356</v>
      </c>
      <c r="E204">
        <v>20058</v>
      </c>
      <c r="F204">
        <v>1170</v>
      </c>
      <c r="G204">
        <v>0</v>
      </c>
      <c r="H204" s="731" t="s">
        <v>54254</v>
      </c>
      <c r="I204" t="b">
        <v>0</v>
      </c>
      <c r="J204">
        <v>0</v>
      </c>
      <c r="K204">
        <v>1</v>
      </c>
      <c r="L204" s="731" t="s">
        <v>4085</v>
      </c>
    </row>
    <row r="205" spans="1:12" x14ac:dyDescent="0.2">
      <c r="A205">
        <v>0</v>
      </c>
      <c r="B205">
        <v>240</v>
      </c>
      <c r="C205">
        <v>204</v>
      </c>
      <c r="D205" s="731" t="s">
        <v>54357</v>
      </c>
      <c r="E205">
        <v>20058</v>
      </c>
      <c r="F205">
        <v>1180</v>
      </c>
      <c r="G205">
        <v>0</v>
      </c>
      <c r="H205" s="731" t="s">
        <v>54254</v>
      </c>
      <c r="I205" t="b">
        <v>0</v>
      </c>
      <c r="J205">
        <v>0</v>
      </c>
      <c r="K205">
        <v>1</v>
      </c>
      <c r="L205" s="731" t="s">
        <v>4726</v>
      </c>
    </row>
    <row r="206" spans="1:12" x14ac:dyDescent="0.2">
      <c r="A206">
        <v>34.399999999999899</v>
      </c>
      <c r="B206">
        <v>240</v>
      </c>
      <c r="C206">
        <v>205</v>
      </c>
      <c r="D206" s="731" t="s">
        <v>54358</v>
      </c>
      <c r="E206">
        <v>20058</v>
      </c>
      <c r="F206">
        <v>1190</v>
      </c>
      <c r="G206">
        <v>34.399999999999899</v>
      </c>
      <c r="H206" s="731" t="s">
        <v>54254</v>
      </c>
      <c r="I206" t="b">
        <v>0</v>
      </c>
      <c r="J206">
        <v>2.2933333333333299</v>
      </c>
      <c r="K206">
        <v>1</v>
      </c>
      <c r="L206" s="731" t="s">
        <v>6610</v>
      </c>
    </row>
    <row r="207" spans="1:12" x14ac:dyDescent="0.2">
      <c r="A207">
        <v>13.6624</v>
      </c>
      <c r="B207">
        <v>240</v>
      </c>
      <c r="C207">
        <v>206</v>
      </c>
      <c r="D207" s="731" t="s">
        <v>54359</v>
      </c>
      <c r="E207">
        <v>20058</v>
      </c>
      <c r="F207">
        <v>1240</v>
      </c>
      <c r="G207">
        <v>819.74400000000003</v>
      </c>
      <c r="H207" s="731" t="s">
        <v>54254</v>
      </c>
      <c r="I207" t="b">
        <v>0</v>
      </c>
      <c r="J207">
        <v>170.78</v>
      </c>
      <c r="K207">
        <v>60</v>
      </c>
      <c r="L207" s="731" t="s">
        <v>3947</v>
      </c>
    </row>
    <row r="208" spans="1:12" x14ac:dyDescent="0.2">
      <c r="A208">
        <v>0</v>
      </c>
      <c r="B208">
        <v>240</v>
      </c>
      <c r="C208">
        <v>207</v>
      </c>
      <c r="D208" s="731" t="s">
        <v>54360</v>
      </c>
      <c r="E208">
        <v>20058</v>
      </c>
      <c r="F208">
        <v>1250</v>
      </c>
      <c r="G208">
        <v>0</v>
      </c>
      <c r="H208" s="731" t="s">
        <v>54254</v>
      </c>
      <c r="I208" t="b">
        <v>0</v>
      </c>
      <c r="J208">
        <v>0</v>
      </c>
      <c r="K208">
        <v>60</v>
      </c>
      <c r="L208" s="731" t="s">
        <v>3948</v>
      </c>
    </row>
    <row r="209" spans="1:12" x14ac:dyDescent="0.2">
      <c r="A209">
        <v>4</v>
      </c>
      <c r="B209">
        <v>240</v>
      </c>
      <c r="C209">
        <v>208</v>
      </c>
      <c r="D209" s="731" t="s">
        <v>54361</v>
      </c>
      <c r="E209">
        <v>20058</v>
      </c>
      <c r="F209">
        <v>1260</v>
      </c>
      <c r="G209">
        <v>240</v>
      </c>
      <c r="H209" s="731" t="s">
        <v>54254</v>
      </c>
      <c r="I209" t="b">
        <v>0</v>
      </c>
      <c r="J209">
        <v>1</v>
      </c>
      <c r="K209">
        <v>60</v>
      </c>
      <c r="L209" s="731" t="s">
        <v>6611</v>
      </c>
    </row>
    <row r="210" spans="1:12" x14ac:dyDescent="0.2">
      <c r="A210">
        <v>2.1295999999999999</v>
      </c>
      <c r="B210">
        <v>240</v>
      </c>
      <c r="C210">
        <v>209</v>
      </c>
      <c r="D210" s="731" t="s">
        <v>54362</v>
      </c>
      <c r="E210">
        <v>20058</v>
      </c>
      <c r="F210">
        <v>1270</v>
      </c>
      <c r="G210">
        <v>127.776</v>
      </c>
      <c r="H210" s="731" t="s">
        <v>54254</v>
      </c>
      <c r="I210" t="b">
        <v>0</v>
      </c>
      <c r="J210">
        <v>13.31</v>
      </c>
      <c r="K210">
        <v>60</v>
      </c>
      <c r="L210" s="731" t="s">
        <v>3949</v>
      </c>
    </row>
    <row r="211" spans="1:12" x14ac:dyDescent="0.2">
      <c r="A211">
        <v>0</v>
      </c>
      <c r="B211">
        <v>240</v>
      </c>
      <c r="C211">
        <v>210</v>
      </c>
      <c r="D211" s="731" t="s">
        <v>54363</v>
      </c>
      <c r="E211">
        <v>20058</v>
      </c>
      <c r="F211">
        <v>1280</v>
      </c>
      <c r="G211">
        <v>0</v>
      </c>
      <c r="H211" s="731" t="s">
        <v>54254</v>
      </c>
      <c r="I211" t="b">
        <v>0</v>
      </c>
      <c r="J211">
        <v>0</v>
      </c>
      <c r="K211">
        <v>60</v>
      </c>
      <c r="L211" s="731" t="s">
        <v>4791</v>
      </c>
    </row>
    <row r="212" spans="1:12" x14ac:dyDescent="0.2">
      <c r="A212">
        <v>19.965</v>
      </c>
      <c r="B212">
        <v>240</v>
      </c>
      <c r="C212">
        <v>211</v>
      </c>
      <c r="D212" s="731" t="s">
        <v>54364</v>
      </c>
      <c r="E212">
        <v>20058</v>
      </c>
      <c r="F212">
        <v>1290</v>
      </c>
      <c r="G212">
        <v>1197.9000000000001</v>
      </c>
      <c r="H212" s="731" t="s">
        <v>54254</v>
      </c>
      <c r="I212" t="b">
        <v>0</v>
      </c>
      <c r="J212">
        <v>13.31</v>
      </c>
      <c r="K212">
        <v>60</v>
      </c>
      <c r="L212" s="731" t="s">
        <v>3950</v>
      </c>
    </row>
    <row r="213" spans="1:12" x14ac:dyDescent="0.2">
      <c r="A213">
        <v>0</v>
      </c>
      <c r="B213">
        <v>240</v>
      </c>
      <c r="C213">
        <v>212</v>
      </c>
      <c r="D213" s="731" t="s">
        <v>54365</v>
      </c>
      <c r="E213">
        <v>20058</v>
      </c>
      <c r="F213">
        <v>1300</v>
      </c>
      <c r="G213">
        <v>0</v>
      </c>
      <c r="H213" s="731" t="s">
        <v>54254</v>
      </c>
      <c r="I213" t="b">
        <v>0</v>
      </c>
      <c r="J213">
        <v>0</v>
      </c>
      <c r="K213">
        <v>60</v>
      </c>
      <c r="L213" s="731" t="s">
        <v>3951</v>
      </c>
    </row>
    <row r="214" spans="1:12" x14ac:dyDescent="0.2">
      <c r="A214">
        <v>0</v>
      </c>
      <c r="B214">
        <v>240</v>
      </c>
      <c r="C214">
        <v>213</v>
      </c>
      <c r="D214" s="731" t="s">
        <v>54366</v>
      </c>
      <c r="E214">
        <v>20058</v>
      </c>
      <c r="F214">
        <v>1310</v>
      </c>
      <c r="G214">
        <v>0</v>
      </c>
      <c r="H214" s="731" t="s">
        <v>54254</v>
      </c>
      <c r="I214" t="b">
        <v>0</v>
      </c>
      <c r="J214">
        <v>0</v>
      </c>
      <c r="K214">
        <v>60</v>
      </c>
      <c r="L214" s="731" t="s">
        <v>3952</v>
      </c>
    </row>
    <row r="215" spans="1:12" x14ac:dyDescent="0.2">
      <c r="A215">
        <v>0</v>
      </c>
      <c r="B215">
        <v>240</v>
      </c>
      <c r="C215">
        <v>214</v>
      </c>
      <c r="D215" s="731" t="s">
        <v>54367</v>
      </c>
      <c r="E215">
        <v>20058</v>
      </c>
      <c r="F215">
        <v>1320</v>
      </c>
      <c r="G215">
        <v>0</v>
      </c>
      <c r="H215" s="731" t="s">
        <v>54254</v>
      </c>
      <c r="I215" t="b">
        <v>0</v>
      </c>
      <c r="J215">
        <v>0</v>
      </c>
      <c r="K215">
        <v>60</v>
      </c>
      <c r="L215" s="731" t="s">
        <v>4792</v>
      </c>
    </row>
    <row r="216" spans="1:12" x14ac:dyDescent="0.2">
      <c r="A216">
        <v>0</v>
      </c>
      <c r="B216">
        <v>240</v>
      </c>
      <c r="C216">
        <v>215</v>
      </c>
      <c r="D216" s="731" t="s">
        <v>54368</v>
      </c>
      <c r="E216">
        <v>20058</v>
      </c>
      <c r="F216">
        <v>1330</v>
      </c>
      <c r="G216">
        <v>0</v>
      </c>
      <c r="H216" s="731" t="s">
        <v>54254</v>
      </c>
      <c r="I216" t="b">
        <v>0</v>
      </c>
      <c r="J216">
        <v>0</v>
      </c>
      <c r="K216">
        <v>60</v>
      </c>
      <c r="L216" s="731" t="s">
        <v>6494</v>
      </c>
    </row>
    <row r="217" spans="1:12" x14ac:dyDescent="0.2">
      <c r="A217">
        <v>0</v>
      </c>
      <c r="B217">
        <v>240</v>
      </c>
      <c r="C217">
        <v>216</v>
      </c>
      <c r="D217" s="731" t="s">
        <v>54369</v>
      </c>
      <c r="E217">
        <v>20058</v>
      </c>
      <c r="F217">
        <v>1340</v>
      </c>
      <c r="G217">
        <v>0</v>
      </c>
      <c r="H217" s="731" t="s">
        <v>54254</v>
      </c>
      <c r="I217" t="b">
        <v>0</v>
      </c>
      <c r="J217">
        <v>0</v>
      </c>
      <c r="K217">
        <v>60</v>
      </c>
      <c r="L217" s="731" t="s">
        <v>3953</v>
      </c>
    </row>
    <row r="218" spans="1:12" x14ac:dyDescent="0.2">
      <c r="A218">
        <v>0</v>
      </c>
      <c r="B218">
        <v>240</v>
      </c>
      <c r="C218">
        <v>217</v>
      </c>
      <c r="D218" s="731" t="s">
        <v>54370</v>
      </c>
      <c r="E218">
        <v>20058</v>
      </c>
      <c r="F218">
        <v>1350</v>
      </c>
      <c r="G218">
        <v>0</v>
      </c>
      <c r="H218" s="731" t="s">
        <v>54254</v>
      </c>
      <c r="I218" t="b">
        <v>0</v>
      </c>
      <c r="J218">
        <v>0</v>
      </c>
      <c r="K218">
        <v>60</v>
      </c>
      <c r="L218" s="731" t="s">
        <v>4072</v>
      </c>
    </row>
    <row r="219" spans="1:12" x14ac:dyDescent="0.2">
      <c r="A219">
        <v>0</v>
      </c>
      <c r="B219">
        <v>240</v>
      </c>
      <c r="C219">
        <v>218</v>
      </c>
      <c r="D219" s="731" t="s">
        <v>54371</v>
      </c>
      <c r="E219">
        <v>20058</v>
      </c>
      <c r="F219">
        <v>1360</v>
      </c>
      <c r="G219">
        <v>0</v>
      </c>
      <c r="H219" s="731" t="s">
        <v>54254</v>
      </c>
      <c r="I219" t="b">
        <v>0</v>
      </c>
      <c r="J219">
        <v>0</v>
      </c>
      <c r="K219">
        <v>60</v>
      </c>
      <c r="L219" s="731" t="s">
        <v>4071</v>
      </c>
    </row>
    <row r="220" spans="1:12" x14ac:dyDescent="0.2">
      <c r="A220">
        <v>0</v>
      </c>
      <c r="B220">
        <v>240</v>
      </c>
      <c r="C220">
        <v>219</v>
      </c>
      <c r="D220" s="731" t="s">
        <v>54372</v>
      </c>
      <c r="E220">
        <v>20058</v>
      </c>
      <c r="F220">
        <v>1370</v>
      </c>
      <c r="G220">
        <v>0</v>
      </c>
      <c r="H220" s="731" t="s">
        <v>54254</v>
      </c>
      <c r="I220" t="b">
        <v>0</v>
      </c>
      <c r="J220">
        <v>0</v>
      </c>
      <c r="K220">
        <v>60</v>
      </c>
      <c r="L220" s="731" t="s">
        <v>3954</v>
      </c>
    </row>
    <row r="221" spans="1:12" x14ac:dyDescent="0.2">
      <c r="A221">
        <v>0</v>
      </c>
      <c r="B221">
        <v>240</v>
      </c>
      <c r="C221">
        <v>220</v>
      </c>
      <c r="D221" s="731" t="s">
        <v>54373</v>
      </c>
      <c r="E221">
        <v>20058</v>
      </c>
      <c r="F221">
        <v>1380</v>
      </c>
      <c r="G221">
        <v>0</v>
      </c>
      <c r="H221" s="731" t="s">
        <v>54254</v>
      </c>
      <c r="I221" t="b">
        <v>0</v>
      </c>
      <c r="J221">
        <v>0</v>
      </c>
      <c r="K221">
        <v>60</v>
      </c>
      <c r="L221" s="731" t="s">
        <v>3955</v>
      </c>
    </row>
    <row r="222" spans="1:12" x14ac:dyDescent="0.2">
      <c r="A222">
        <v>0</v>
      </c>
      <c r="B222">
        <v>240</v>
      </c>
      <c r="C222">
        <v>221</v>
      </c>
      <c r="D222" s="731" t="s">
        <v>54374</v>
      </c>
      <c r="E222">
        <v>20058</v>
      </c>
      <c r="F222">
        <v>1390</v>
      </c>
      <c r="G222">
        <v>0</v>
      </c>
      <c r="H222" s="731" t="s">
        <v>54254</v>
      </c>
      <c r="I222" t="b">
        <v>0</v>
      </c>
      <c r="J222">
        <v>0</v>
      </c>
      <c r="K222">
        <v>60</v>
      </c>
      <c r="L222" s="731" t="s">
        <v>3956</v>
      </c>
    </row>
    <row r="223" spans="1:12" x14ac:dyDescent="0.2">
      <c r="A223">
        <v>0</v>
      </c>
      <c r="B223">
        <v>240</v>
      </c>
      <c r="C223">
        <v>222</v>
      </c>
      <c r="D223" s="731" t="s">
        <v>54375</v>
      </c>
      <c r="E223">
        <v>20058</v>
      </c>
      <c r="F223">
        <v>1400</v>
      </c>
      <c r="G223">
        <v>0</v>
      </c>
      <c r="H223" s="731" t="s">
        <v>54254</v>
      </c>
      <c r="I223" t="b">
        <v>0</v>
      </c>
      <c r="J223">
        <v>0</v>
      </c>
      <c r="K223">
        <v>60</v>
      </c>
      <c r="L223" s="731" t="s">
        <v>4069</v>
      </c>
    </row>
    <row r="224" spans="1:12" x14ac:dyDescent="0.2">
      <c r="A224">
        <v>18.056999999999999</v>
      </c>
      <c r="B224">
        <v>240</v>
      </c>
      <c r="C224">
        <v>223</v>
      </c>
      <c r="D224" s="731" t="s">
        <v>954</v>
      </c>
      <c r="E224">
        <v>20058</v>
      </c>
      <c r="F224">
        <v>1410</v>
      </c>
      <c r="G224">
        <v>1083.42</v>
      </c>
      <c r="H224" s="731" t="s">
        <v>54254</v>
      </c>
      <c r="I224" t="b">
        <v>0</v>
      </c>
      <c r="J224">
        <v>60.19</v>
      </c>
      <c r="K224">
        <v>60</v>
      </c>
      <c r="L224" s="731" t="s">
        <v>3957</v>
      </c>
    </row>
    <row r="225" spans="1:12" x14ac:dyDescent="0.2">
      <c r="A225">
        <v>5.585</v>
      </c>
      <c r="B225">
        <v>240</v>
      </c>
      <c r="C225">
        <v>224</v>
      </c>
      <c r="D225" s="731" t="s">
        <v>54376</v>
      </c>
      <c r="E225">
        <v>20058</v>
      </c>
      <c r="F225">
        <v>1420</v>
      </c>
      <c r="G225">
        <v>335.1</v>
      </c>
      <c r="H225" s="731" t="s">
        <v>54254</v>
      </c>
      <c r="I225" t="b">
        <v>0</v>
      </c>
      <c r="J225">
        <v>11.17</v>
      </c>
      <c r="K225">
        <v>60</v>
      </c>
      <c r="L225" s="731" t="s">
        <v>3958</v>
      </c>
    </row>
    <row r="226" spans="1:12" x14ac:dyDescent="0.2">
      <c r="A226">
        <v>0</v>
      </c>
      <c r="B226">
        <v>240</v>
      </c>
      <c r="C226">
        <v>225</v>
      </c>
      <c r="D226" s="731" t="s">
        <v>54377</v>
      </c>
      <c r="E226">
        <v>20058</v>
      </c>
      <c r="F226">
        <v>1430</v>
      </c>
      <c r="G226">
        <v>0</v>
      </c>
      <c r="H226" s="731" t="s">
        <v>54254</v>
      </c>
      <c r="I226" t="b">
        <v>0</v>
      </c>
      <c r="J226">
        <v>0</v>
      </c>
      <c r="K226">
        <v>60</v>
      </c>
      <c r="L226" s="731" t="s">
        <v>3959</v>
      </c>
    </row>
    <row r="227" spans="1:12" x14ac:dyDescent="0.2">
      <c r="A227">
        <v>0</v>
      </c>
      <c r="B227">
        <v>240</v>
      </c>
      <c r="C227">
        <v>226</v>
      </c>
      <c r="D227" s="731" t="s">
        <v>54378</v>
      </c>
      <c r="E227">
        <v>20058</v>
      </c>
      <c r="F227">
        <v>1440</v>
      </c>
      <c r="G227">
        <v>0</v>
      </c>
      <c r="H227" s="731" t="s">
        <v>54254</v>
      </c>
      <c r="I227" t="b">
        <v>0</v>
      </c>
      <c r="J227">
        <v>0</v>
      </c>
      <c r="K227">
        <v>60</v>
      </c>
      <c r="L227" s="731" t="s">
        <v>3960</v>
      </c>
    </row>
    <row r="228" spans="1:12" x14ac:dyDescent="0.2">
      <c r="A228">
        <v>0</v>
      </c>
      <c r="B228">
        <v>240</v>
      </c>
      <c r="C228">
        <v>227</v>
      </c>
      <c r="D228" s="731" t="s">
        <v>54379</v>
      </c>
      <c r="E228">
        <v>20058</v>
      </c>
      <c r="F228">
        <v>1450</v>
      </c>
      <c r="G228">
        <v>0</v>
      </c>
      <c r="H228" s="731" t="s">
        <v>54254</v>
      </c>
      <c r="I228" t="b">
        <v>0</v>
      </c>
      <c r="J228">
        <v>0</v>
      </c>
      <c r="K228">
        <v>60</v>
      </c>
      <c r="L228" s="731" t="s">
        <v>8029</v>
      </c>
    </row>
    <row r="229" spans="1:12" x14ac:dyDescent="0.2">
      <c r="A229">
        <v>23.135999999999999</v>
      </c>
      <c r="B229">
        <v>240</v>
      </c>
      <c r="C229">
        <v>228</v>
      </c>
      <c r="D229" s="731" t="s">
        <v>54380</v>
      </c>
      <c r="E229">
        <v>20058</v>
      </c>
      <c r="F229">
        <v>1460</v>
      </c>
      <c r="G229">
        <v>1388.16</v>
      </c>
      <c r="H229" s="731" t="s">
        <v>54254</v>
      </c>
      <c r="I229" t="b">
        <v>0</v>
      </c>
      <c r="J229">
        <v>38.56</v>
      </c>
      <c r="K229">
        <v>60</v>
      </c>
      <c r="L229" s="731" t="s">
        <v>54381</v>
      </c>
    </row>
    <row r="230" spans="1:12" x14ac:dyDescent="0.2">
      <c r="A230">
        <v>0.62649999999999995</v>
      </c>
      <c r="B230">
        <v>240</v>
      </c>
      <c r="C230">
        <v>229</v>
      </c>
      <c r="D230" s="731" t="s">
        <v>54382</v>
      </c>
      <c r="E230">
        <v>20058</v>
      </c>
      <c r="F230">
        <v>1470</v>
      </c>
      <c r="G230">
        <v>37.590000000000003</v>
      </c>
      <c r="H230" s="731" t="s">
        <v>54254</v>
      </c>
      <c r="I230" t="b">
        <v>0</v>
      </c>
      <c r="J230">
        <v>12.53</v>
      </c>
      <c r="K230">
        <v>60</v>
      </c>
      <c r="L230" s="731" t="s">
        <v>3961</v>
      </c>
    </row>
    <row r="231" spans="1:12" x14ac:dyDescent="0.2">
      <c r="A231">
        <v>6</v>
      </c>
      <c r="B231">
        <v>240</v>
      </c>
      <c r="C231">
        <v>230</v>
      </c>
      <c r="D231" s="731" t="s">
        <v>54383</v>
      </c>
      <c r="E231">
        <v>20058</v>
      </c>
      <c r="F231">
        <v>1480</v>
      </c>
      <c r="G231">
        <v>360</v>
      </c>
      <c r="H231" s="731" t="s">
        <v>54254</v>
      </c>
      <c r="I231" t="b">
        <v>0</v>
      </c>
      <c r="J231">
        <v>8</v>
      </c>
      <c r="K231">
        <v>60</v>
      </c>
      <c r="L231" s="731" t="s">
        <v>6612</v>
      </c>
    </row>
    <row r="232" spans="1:12" x14ac:dyDescent="0.2">
      <c r="A232">
        <v>0</v>
      </c>
      <c r="B232">
        <v>240</v>
      </c>
      <c r="C232">
        <v>231</v>
      </c>
      <c r="D232" s="731" t="s">
        <v>54384</v>
      </c>
      <c r="E232">
        <v>20058</v>
      </c>
      <c r="F232">
        <v>1490</v>
      </c>
      <c r="G232">
        <v>0</v>
      </c>
      <c r="H232" s="731" t="s">
        <v>54254</v>
      </c>
      <c r="I232" t="b">
        <v>0</v>
      </c>
      <c r="J232">
        <v>0</v>
      </c>
      <c r="K232">
        <v>60</v>
      </c>
      <c r="L232" s="731" t="s">
        <v>4086</v>
      </c>
    </row>
    <row r="233" spans="1:12" x14ac:dyDescent="0.2">
      <c r="A233">
        <v>0</v>
      </c>
      <c r="B233">
        <v>240</v>
      </c>
      <c r="C233">
        <v>232</v>
      </c>
      <c r="D233" s="731" t="s">
        <v>54385</v>
      </c>
      <c r="E233">
        <v>20058</v>
      </c>
      <c r="F233">
        <v>1500</v>
      </c>
      <c r="G233">
        <v>0</v>
      </c>
      <c r="H233" s="731" t="s">
        <v>54254</v>
      </c>
      <c r="I233" t="b">
        <v>0</v>
      </c>
      <c r="J233">
        <v>0</v>
      </c>
      <c r="K233">
        <v>60</v>
      </c>
      <c r="L233" s="731" t="s">
        <v>5178</v>
      </c>
    </row>
    <row r="234" spans="1:12" x14ac:dyDescent="0.2">
      <c r="A234">
        <v>1</v>
      </c>
      <c r="B234">
        <v>240</v>
      </c>
      <c r="C234">
        <v>233</v>
      </c>
      <c r="D234" s="731" t="s">
        <v>54386</v>
      </c>
      <c r="E234">
        <v>20058</v>
      </c>
      <c r="F234">
        <v>1530</v>
      </c>
      <c r="G234">
        <v>59.895000000000003</v>
      </c>
      <c r="H234" s="731" t="s">
        <v>54254</v>
      </c>
      <c r="I234" t="b">
        <v>0</v>
      </c>
      <c r="J234">
        <v>13.31</v>
      </c>
      <c r="K234">
        <v>1</v>
      </c>
      <c r="L234" s="731" t="s">
        <v>3963</v>
      </c>
    </row>
    <row r="235" spans="1:12" x14ac:dyDescent="0.2">
      <c r="A235">
        <v>1</v>
      </c>
      <c r="B235">
        <v>240</v>
      </c>
      <c r="C235">
        <v>234</v>
      </c>
      <c r="D235" s="731" t="s">
        <v>54387</v>
      </c>
      <c r="E235">
        <v>20058</v>
      </c>
      <c r="F235">
        <v>1540</v>
      </c>
      <c r="G235">
        <v>0</v>
      </c>
      <c r="H235" s="731" t="s">
        <v>54254</v>
      </c>
      <c r="I235" t="b">
        <v>0</v>
      </c>
      <c r="J235">
        <v>0</v>
      </c>
      <c r="K235">
        <v>1</v>
      </c>
      <c r="L235" s="731" t="s">
        <v>3964</v>
      </c>
    </row>
    <row r="236" spans="1:12" x14ac:dyDescent="0.2">
      <c r="A236">
        <v>1</v>
      </c>
      <c r="B236">
        <v>240</v>
      </c>
      <c r="C236">
        <v>235</v>
      </c>
      <c r="D236" s="731" t="s">
        <v>54388</v>
      </c>
      <c r="E236">
        <v>20058</v>
      </c>
      <c r="F236">
        <v>1550</v>
      </c>
      <c r="G236">
        <v>0</v>
      </c>
      <c r="H236" s="731" t="s">
        <v>54254</v>
      </c>
      <c r="I236" t="b">
        <v>0</v>
      </c>
      <c r="J236">
        <v>0</v>
      </c>
      <c r="K236">
        <v>1</v>
      </c>
      <c r="L236" s="731" t="s">
        <v>3965</v>
      </c>
    </row>
    <row r="237" spans="1:12" x14ac:dyDescent="0.2">
      <c r="A237">
        <v>1</v>
      </c>
      <c r="B237">
        <v>240</v>
      </c>
      <c r="C237">
        <v>236</v>
      </c>
      <c r="D237" s="731" t="s">
        <v>54389</v>
      </c>
      <c r="E237">
        <v>20058</v>
      </c>
      <c r="F237">
        <v>1560</v>
      </c>
      <c r="G237">
        <v>0</v>
      </c>
      <c r="H237" s="731" t="s">
        <v>54254</v>
      </c>
      <c r="I237" t="b">
        <v>0</v>
      </c>
      <c r="J237">
        <v>0</v>
      </c>
      <c r="K237">
        <v>1</v>
      </c>
      <c r="L237" s="731" t="s">
        <v>3966</v>
      </c>
    </row>
    <row r="238" spans="1:12" x14ac:dyDescent="0.2">
      <c r="A238">
        <v>1</v>
      </c>
      <c r="B238">
        <v>240</v>
      </c>
      <c r="C238">
        <v>237</v>
      </c>
      <c r="D238" s="731" t="s">
        <v>54390</v>
      </c>
      <c r="E238">
        <v>20058</v>
      </c>
      <c r="F238">
        <v>1570</v>
      </c>
      <c r="G238">
        <v>0</v>
      </c>
      <c r="H238" s="731" t="s">
        <v>54254</v>
      </c>
      <c r="I238" t="b">
        <v>0</v>
      </c>
      <c r="J238">
        <v>0</v>
      </c>
      <c r="K238">
        <v>1</v>
      </c>
      <c r="L238" s="731" t="s">
        <v>3967</v>
      </c>
    </row>
    <row r="239" spans="1:12" x14ac:dyDescent="0.2">
      <c r="A239">
        <v>1</v>
      </c>
      <c r="B239">
        <v>240</v>
      </c>
      <c r="C239">
        <v>238</v>
      </c>
      <c r="D239" s="731" t="s">
        <v>54391</v>
      </c>
      <c r="E239">
        <v>20058</v>
      </c>
      <c r="F239">
        <v>1580</v>
      </c>
      <c r="G239">
        <v>0</v>
      </c>
      <c r="H239" s="731" t="s">
        <v>54254</v>
      </c>
      <c r="I239" t="b">
        <v>0</v>
      </c>
      <c r="J239">
        <v>0</v>
      </c>
      <c r="K239">
        <v>1</v>
      </c>
      <c r="L239" s="731" t="s">
        <v>5179</v>
      </c>
    </row>
    <row r="240" spans="1:12" x14ac:dyDescent="0.2">
      <c r="A240">
        <v>2.73</v>
      </c>
      <c r="B240">
        <v>240</v>
      </c>
      <c r="C240">
        <v>239</v>
      </c>
      <c r="D240" s="731" t="s">
        <v>54392</v>
      </c>
      <c r="E240">
        <v>20058</v>
      </c>
      <c r="F240">
        <v>1630</v>
      </c>
      <c r="G240">
        <v>163.80000000000001</v>
      </c>
      <c r="H240" s="731" t="s">
        <v>54254</v>
      </c>
      <c r="I240" t="b">
        <v>0</v>
      </c>
      <c r="J240">
        <v>9.1</v>
      </c>
      <c r="K240">
        <v>60</v>
      </c>
      <c r="L240" s="731" t="s">
        <v>3969</v>
      </c>
    </row>
    <row r="241" spans="1:12" x14ac:dyDescent="0.2">
      <c r="A241">
        <v>0</v>
      </c>
      <c r="B241">
        <v>240</v>
      </c>
      <c r="C241">
        <v>240</v>
      </c>
      <c r="D241" s="731" t="s">
        <v>54393</v>
      </c>
      <c r="E241">
        <v>20058</v>
      </c>
      <c r="F241">
        <v>1640</v>
      </c>
      <c r="G241">
        <v>0</v>
      </c>
      <c r="H241" s="731" t="s">
        <v>54254</v>
      </c>
      <c r="I241" t="b">
        <v>0</v>
      </c>
      <c r="J241">
        <v>0</v>
      </c>
      <c r="K241">
        <v>60</v>
      </c>
      <c r="L241" s="731" t="s">
        <v>3970</v>
      </c>
    </row>
    <row r="242" spans="1:12" x14ac:dyDescent="0.2">
      <c r="A242">
        <v>0</v>
      </c>
      <c r="B242">
        <v>240</v>
      </c>
      <c r="C242">
        <v>241</v>
      </c>
      <c r="D242" s="731" t="s">
        <v>54394</v>
      </c>
      <c r="E242">
        <v>20058</v>
      </c>
      <c r="F242">
        <v>1650</v>
      </c>
      <c r="G242">
        <v>0</v>
      </c>
      <c r="H242" s="731" t="s">
        <v>54254</v>
      </c>
      <c r="I242" t="b">
        <v>0</v>
      </c>
      <c r="J242">
        <v>0</v>
      </c>
      <c r="K242">
        <v>60</v>
      </c>
      <c r="L242" s="731" t="s">
        <v>3971</v>
      </c>
    </row>
    <row r="243" spans="1:12" x14ac:dyDescent="0.2">
      <c r="A243">
        <v>0</v>
      </c>
      <c r="B243">
        <v>240</v>
      </c>
      <c r="C243">
        <v>242</v>
      </c>
      <c r="D243" s="731" t="s">
        <v>54395</v>
      </c>
      <c r="E243">
        <v>20058</v>
      </c>
      <c r="F243">
        <v>1660</v>
      </c>
      <c r="G243">
        <v>0</v>
      </c>
      <c r="H243" s="731" t="s">
        <v>54254</v>
      </c>
      <c r="I243" t="b">
        <v>0</v>
      </c>
      <c r="J243">
        <v>0</v>
      </c>
      <c r="K243">
        <v>60</v>
      </c>
      <c r="L243" s="731" t="s">
        <v>3972</v>
      </c>
    </row>
    <row r="244" spans="1:12" x14ac:dyDescent="0.2">
      <c r="A244">
        <v>0</v>
      </c>
      <c r="B244">
        <v>240</v>
      </c>
      <c r="C244">
        <v>243</v>
      </c>
      <c r="D244" s="731" t="s">
        <v>54396</v>
      </c>
      <c r="E244">
        <v>20058</v>
      </c>
      <c r="F244">
        <v>1670</v>
      </c>
      <c r="G244">
        <v>0</v>
      </c>
      <c r="H244" s="731" t="s">
        <v>54254</v>
      </c>
      <c r="I244" t="b">
        <v>0</v>
      </c>
      <c r="J244">
        <v>0</v>
      </c>
      <c r="K244">
        <v>60</v>
      </c>
      <c r="L244" s="731" t="s">
        <v>4087</v>
      </c>
    </row>
    <row r="245" spans="1:12" x14ac:dyDescent="0.2">
      <c r="A245">
        <v>0</v>
      </c>
      <c r="B245">
        <v>240</v>
      </c>
      <c r="C245">
        <v>244</v>
      </c>
      <c r="D245" s="731" t="s">
        <v>54397</v>
      </c>
      <c r="E245">
        <v>20058</v>
      </c>
      <c r="F245">
        <v>1680</v>
      </c>
      <c r="G245">
        <v>0</v>
      </c>
      <c r="H245" s="731" t="s">
        <v>54254</v>
      </c>
      <c r="I245" t="b">
        <v>0</v>
      </c>
      <c r="J245">
        <v>0</v>
      </c>
      <c r="K245">
        <v>60</v>
      </c>
      <c r="L245" s="731" t="s">
        <v>3973</v>
      </c>
    </row>
    <row r="246" spans="1:12" x14ac:dyDescent="0.2">
      <c r="A246">
        <v>0</v>
      </c>
      <c r="B246">
        <v>240</v>
      </c>
      <c r="C246">
        <v>245</v>
      </c>
      <c r="D246" s="731" t="s">
        <v>54398</v>
      </c>
      <c r="E246">
        <v>20058</v>
      </c>
      <c r="F246">
        <v>1690</v>
      </c>
      <c r="G246">
        <v>0</v>
      </c>
      <c r="H246" s="731" t="s">
        <v>54254</v>
      </c>
      <c r="I246" t="b">
        <v>0</v>
      </c>
      <c r="J246">
        <v>0</v>
      </c>
      <c r="K246">
        <v>60</v>
      </c>
      <c r="L246" s="731" t="s">
        <v>6495</v>
      </c>
    </row>
    <row r="247" spans="1:12" x14ac:dyDescent="0.2">
      <c r="A247">
        <v>0</v>
      </c>
      <c r="B247">
        <v>240</v>
      </c>
      <c r="C247">
        <v>246</v>
      </c>
      <c r="D247" s="731" t="s">
        <v>54399</v>
      </c>
      <c r="E247">
        <v>20058</v>
      </c>
      <c r="F247">
        <v>1700</v>
      </c>
      <c r="G247">
        <v>0</v>
      </c>
      <c r="H247" s="731" t="s">
        <v>54254</v>
      </c>
      <c r="I247" t="b">
        <v>0</v>
      </c>
      <c r="J247">
        <v>0</v>
      </c>
      <c r="K247">
        <v>60</v>
      </c>
      <c r="L247" s="731" t="s">
        <v>6496</v>
      </c>
    </row>
    <row r="248" spans="1:12" x14ac:dyDescent="0.2">
      <c r="A248">
        <v>1</v>
      </c>
      <c r="B248">
        <v>240</v>
      </c>
      <c r="C248">
        <v>247</v>
      </c>
      <c r="D248" s="731" t="s">
        <v>54400</v>
      </c>
      <c r="E248">
        <v>20058</v>
      </c>
      <c r="F248">
        <v>1730</v>
      </c>
      <c r="G248">
        <v>0</v>
      </c>
      <c r="H248" s="731" t="s">
        <v>54254</v>
      </c>
      <c r="I248" t="b">
        <v>0</v>
      </c>
      <c r="J248">
        <v>0</v>
      </c>
      <c r="K248">
        <v>1</v>
      </c>
      <c r="L248" s="731" t="s">
        <v>3975</v>
      </c>
    </row>
    <row r="249" spans="1:12" x14ac:dyDescent="0.2">
      <c r="A249">
        <v>1</v>
      </c>
      <c r="B249">
        <v>240</v>
      </c>
      <c r="C249">
        <v>248</v>
      </c>
      <c r="D249" s="731" t="s">
        <v>54401</v>
      </c>
      <c r="E249">
        <v>20058</v>
      </c>
      <c r="F249">
        <v>1740</v>
      </c>
      <c r="G249">
        <v>0</v>
      </c>
      <c r="H249" s="731" t="s">
        <v>54254</v>
      </c>
      <c r="I249" t="b">
        <v>0</v>
      </c>
      <c r="J249">
        <v>0</v>
      </c>
      <c r="K249">
        <v>1</v>
      </c>
      <c r="L249" s="731" t="s">
        <v>3976</v>
      </c>
    </row>
    <row r="250" spans="1:12" x14ac:dyDescent="0.2">
      <c r="A250">
        <v>1</v>
      </c>
      <c r="B250">
        <v>240</v>
      </c>
      <c r="C250">
        <v>249</v>
      </c>
      <c r="D250" s="731" t="s">
        <v>54402</v>
      </c>
      <c r="E250">
        <v>20058</v>
      </c>
      <c r="F250">
        <v>1750</v>
      </c>
      <c r="G250">
        <v>0</v>
      </c>
      <c r="H250" s="731" t="s">
        <v>54254</v>
      </c>
      <c r="I250" t="b">
        <v>0</v>
      </c>
      <c r="J250">
        <v>0</v>
      </c>
      <c r="K250">
        <v>1</v>
      </c>
      <c r="L250" s="731" t="s">
        <v>4747</v>
      </c>
    </row>
    <row r="251" spans="1:12" x14ac:dyDescent="0.2">
      <c r="A251">
        <v>1</v>
      </c>
      <c r="B251">
        <v>240</v>
      </c>
      <c r="C251">
        <v>250</v>
      </c>
      <c r="D251" s="731" t="s">
        <v>54403</v>
      </c>
      <c r="E251">
        <v>20058</v>
      </c>
      <c r="F251">
        <v>1760</v>
      </c>
      <c r="G251">
        <v>0</v>
      </c>
      <c r="H251" s="731" t="s">
        <v>54254</v>
      </c>
      <c r="I251" t="b">
        <v>0</v>
      </c>
      <c r="J251">
        <v>0</v>
      </c>
      <c r="K251">
        <v>1</v>
      </c>
      <c r="L251" s="731" t="s">
        <v>6497</v>
      </c>
    </row>
    <row r="252" spans="1:12" x14ac:dyDescent="0.2">
      <c r="A252">
        <v>62.134399999999999</v>
      </c>
      <c r="B252">
        <v>240</v>
      </c>
      <c r="C252">
        <v>251</v>
      </c>
      <c r="D252" s="731" t="s">
        <v>54404</v>
      </c>
      <c r="E252">
        <v>20058</v>
      </c>
      <c r="F252">
        <v>1810</v>
      </c>
      <c r="G252">
        <v>3728.0639999999999</v>
      </c>
      <c r="H252" s="731" t="s">
        <v>54254</v>
      </c>
      <c r="I252" t="b">
        <v>0</v>
      </c>
      <c r="J252">
        <v>388.34</v>
      </c>
      <c r="K252">
        <v>60</v>
      </c>
      <c r="L252" s="731" t="s">
        <v>3978</v>
      </c>
    </row>
    <row r="253" spans="1:12" x14ac:dyDescent="0.2">
      <c r="A253">
        <v>0</v>
      </c>
      <c r="B253">
        <v>240</v>
      </c>
      <c r="C253">
        <v>252</v>
      </c>
      <c r="D253" s="731" t="s">
        <v>54405</v>
      </c>
      <c r="E253">
        <v>20058</v>
      </c>
      <c r="F253">
        <v>1820</v>
      </c>
      <c r="G253">
        <v>0</v>
      </c>
      <c r="H253" s="731" t="s">
        <v>54254</v>
      </c>
      <c r="I253" t="b">
        <v>0</v>
      </c>
      <c r="J253">
        <v>0</v>
      </c>
      <c r="K253">
        <v>60</v>
      </c>
      <c r="L253" s="731" t="s">
        <v>3979</v>
      </c>
    </row>
    <row r="254" spans="1:12" x14ac:dyDescent="0.2">
      <c r="A254">
        <v>0</v>
      </c>
      <c r="B254">
        <v>240</v>
      </c>
      <c r="C254">
        <v>253</v>
      </c>
      <c r="D254" s="731" t="s">
        <v>54406</v>
      </c>
      <c r="E254">
        <v>20058</v>
      </c>
      <c r="F254">
        <v>1830</v>
      </c>
      <c r="G254">
        <v>0</v>
      </c>
      <c r="H254" s="731" t="s">
        <v>54254</v>
      </c>
      <c r="I254" t="b">
        <v>0</v>
      </c>
      <c r="J254">
        <v>0</v>
      </c>
      <c r="K254">
        <v>60</v>
      </c>
      <c r="L254" s="731" t="s">
        <v>3980</v>
      </c>
    </row>
    <row r="255" spans="1:12" x14ac:dyDescent="0.2">
      <c r="A255">
        <v>31.8048</v>
      </c>
      <c r="B255">
        <v>240</v>
      </c>
      <c r="C255">
        <v>254</v>
      </c>
      <c r="D255" s="731" t="s">
        <v>54407</v>
      </c>
      <c r="E255">
        <v>20058</v>
      </c>
      <c r="F255">
        <v>1840</v>
      </c>
      <c r="G255">
        <v>1908.288</v>
      </c>
      <c r="H255" s="731" t="s">
        <v>54254</v>
      </c>
      <c r="I255" t="b">
        <v>0</v>
      </c>
      <c r="J255">
        <v>198.78</v>
      </c>
      <c r="K255">
        <v>60</v>
      </c>
      <c r="L255" s="731" t="s">
        <v>3981</v>
      </c>
    </row>
    <row r="256" spans="1:12" x14ac:dyDescent="0.2">
      <c r="A256">
        <v>0</v>
      </c>
      <c r="B256">
        <v>240</v>
      </c>
      <c r="C256">
        <v>255</v>
      </c>
      <c r="D256" s="731" t="s">
        <v>54408</v>
      </c>
      <c r="E256">
        <v>20058</v>
      </c>
      <c r="F256">
        <v>1850</v>
      </c>
      <c r="G256">
        <v>0</v>
      </c>
      <c r="H256" s="731" t="s">
        <v>54254</v>
      </c>
      <c r="I256" t="b">
        <v>0</v>
      </c>
      <c r="J256">
        <v>0</v>
      </c>
      <c r="K256">
        <v>60</v>
      </c>
      <c r="L256" s="731" t="s">
        <v>3982</v>
      </c>
    </row>
    <row r="257" spans="1:12" x14ac:dyDescent="0.2">
      <c r="A257">
        <v>0</v>
      </c>
      <c r="B257">
        <v>240</v>
      </c>
      <c r="C257">
        <v>256</v>
      </c>
      <c r="D257" s="731" t="s">
        <v>54409</v>
      </c>
      <c r="E257">
        <v>20058</v>
      </c>
      <c r="F257">
        <v>1860</v>
      </c>
      <c r="G257">
        <v>0</v>
      </c>
      <c r="H257" s="731" t="s">
        <v>54254</v>
      </c>
      <c r="I257" t="b">
        <v>0</v>
      </c>
      <c r="J257">
        <v>0</v>
      </c>
      <c r="K257">
        <v>60</v>
      </c>
      <c r="L257" s="731" t="s">
        <v>6613</v>
      </c>
    </row>
    <row r="258" spans="1:12" x14ac:dyDescent="0.2">
      <c r="A258">
        <v>0</v>
      </c>
      <c r="B258">
        <v>240</v>
      </c>
      <c r="C258">
        <v>257</v>
      </c>
      <c r="D258" s="731" t="s">
        <v>54410</v>
      </c>
      <c r="E258">
        <v>20058</v>
      </c>
      <c r="F258">
        <v>1870</v>
      </c>
      <c r="G258">
        <v>0</v>
      </c>
      <c r="H258" s="731" t="s">
        <v>54254</v>
      </c>
      <c r="I258" t="b">
        <v>0</v>
      </c>
      <c r="J258">
        <v>0</v>
      </c>
      <c r="K258">
        <v>60</v>
      </c>
      <c r="L258" s="731" t="s">
        <v>6614</v>
      </c>
    </row>
    <row r="259" spans="1:12" x14ac:dyDescent="0.2">
      <c r="A259">
        <v>2.8224</v>
      </c>
      <c r="B259">
        <v>240</v>
      </c>
      <c r="C259">
        <v>258</v>
      </c>
      <c r="D259" s="731" t="s">
        <v>54411</v>
      </c>
      <c r="E259">
        <v>20058</v>
      </c>
      <c r="F259">
        <v>1880</v>
      </c>
      <c r="G259">
        <v>169.34399999999999</v>
      </c>
      <c r="H259" s="731" t="s">
        <v>54254</v>
      </c>
      <c r="I259" t="b">
        <v>0</v>
      </c>
      <c r="J259">
        <v>5.04</v>
      </c>
      <c r="K259">
        <v>60</v>
      </c>
      <c r="L259" s="731" t="s">
        <v>3983</v>
      </c>
    </row>
    <row r="260" spans="1:12" x14ac:dyDescent="0.2">
      <c r="A260">
        <v>0</v>
      </c>
      <c r="B260">
        <v>240</v>
      </c>
      <c r="C260">
        <v>259</v>
      </c>
      <c r="D260" s="731" t="s">
        <v>54412</v>
      </c>
      <c r="E260">
        <v>20058</v>
      </c>
      <c r="F260">
        <v>1890</v>
      </c>
      <c r="G260">
        <v>0</v>
      </c>
      <c r="H260" s="731" t="s">
        <v>54254</v>
      </c>
      <c r="I260" t="b">
        <v>0</v>
      </c>
      <c r="J260">
        <v>0</v>
      </c>
      <c r="K260">
        <v>60</v>
      </c>
      <c r="L260" s="731" t="s">
        <v>4061</v>
      </c>
    </row>
    <row r="261" spans="1:12" x14ac:dyDescent="0.2">
      <c r="A261">
        <v>0</v>
      </c>
      <c r="B261">
        <v>240</v>
      </c>
      <c r="C261">
        <v>260</v>
      </c>
      <c r="D261" s="731" t="s">
        <v>54413</v>
      </c>
      <c r="E261">
        <v>20058</v>
      </c>
      <c r="F261">
        <v>1900</v>
      </c>
      <c r="G261">
        <v>0</v>
      </c>
      <c r="H261" s="731" t="s">
        <v>54254</v>
      </c>
      <c r="I261" t="b">
        <v>0</v>
      </c>
      <c r="J261">
        <v>0</v>
      </c>
      <c r="K261">
        <v>60</v>
      </c>
      <c r="L261" s="731" t="s">
        <v>4070</v>
      </c>
    </row>
    <row r="262" spans="1:12" x14ac:dyDescent="0.2">
      <c r="A262">
        <v>0</v>
      </c>
      <c r="B262">
        <v>240</v>
      </c>
      <c r="C262">
        <v>261</v>
      </c>
      <c r="D262" s="731" t="s">
        <v>54414</v>
      </c>
      <c r="E262">
        <v>20058</v>
      </c>
      <c r="F262">
        <v>1910</v>
      </c>
      <c r="G262">
        <v>0</v>
      </c>
      <c r="H262" s="731" t="s">
        <v>54254</v>
      </c>
      <c r="I262" t="b">
        <v>0</v>
      </c>
      <c r="J262">
        <v>0</v>
      </c>
      <c r="K262">
        <v>60</v>
      </c>
      <c r="L262" s="731" t="s">
        <v>4064</v>
      </c>
    </row>
    <row r="263" spans="1:12" x14ac:dyDescent="0.2">
      <c r="A263">
        <v>14.465999999999999</v>
      </c>
      <c r="B263">
        <v>240</v>
      </c>
      <c r="C263">
        <v>262</v>
      </c>
      <c r="D263" s="731" t="s">
        <v>54415</v>
      </c>
      <c r="E263">
        <v>20058</v>
      </c>
      <c r="F263">
        <v>1920</v>
      </c>
      <c r="G263">
        <v>867.96</v>
      </c>
      <c r="H263" s="731" t="s">
        <v>54254</v>
      </c>
      <c r="I263" t="b">
        <v>0</v>
      </c>
      <c r="J263">
        <v>48.22</v>
      </c>
      <c r="K263">
        <v>60</v>
      </c>
      <c r="L263" s="731" t="s">
        <v>4724</v>
      </c>
    </row>
    <row r="264" spans="1:12" x14ac:dyDescent="0.2">
      <c r="A264">
        <v>0</v>
      </c>
      <c r="B264">
        <v>240</v>
      </c>
      <c r="C264">
        <v>263</v>
      </c>
      <c r="D264" s="731" t="s">
        <v>54416</v>
      </c>
      <c r="E264">
        <v>20058</v>
      </c>
      <c r="F264">
        <v>1930</v>
      </c>
      <c r="G264">
        <v>0</v>
      </c>
      <c r="H264" s="731" t="s">
        <v>54254</v>
      </c>
      <c r="I264" t="b">
        <v>0</v>
      </c>
      <c r="J264">
        <v>0</v>
      </c>
      <c r="K264">
        <v>60</v>
      </c>
      <c r="L264" s="731" t="s">
        <v>6498</v>
      </c>
    </row>
    <row r="265" spans="1:12" x14ac:dyDescent="0.2">
      <c r="A265">
        <v>0</v>
      </c>
      <c r="B265">
        <v>240</v>
      </c>
      <c r="C265">
        <v>264</v>
      </c>
      <c r="D265" s="731" t="s">
        <v>54417</v>
      </c>
      <c r="E265">
        <v>20058</v>
      </c>
      <c r="F265">
        <v>1940</v>
      </c>
      <c r="G265">
        <v>0</v>
      </c>
      <c r="H265" s="731" t="s">
        <v>54254</v>
      </c>
      <c r="I265" t="b">
        <v>0</v>
      </c>
      <c r="J265">
        <v>0</v>
      </c>
      <c r="K265">
        <v>60</v>
      </c>
      <c r="L265" s="731" t="s">
        <v>6499</v>
      </c>
    </row>
    <row r="266" spans="1:12" x14ac:dyDescent="0.2">
      <c r="A266">
        <v>0</v>
      </c>
      <c r="B266">
        <v>240</v>
      </c>
      <c r="C266">
        <v>265</v>
      </c>
      <c r="D266" s="731" t="s">
        <v>54418</v>
      </c>
      <c r="E266">
        <v>20058</v>
      </c>
      <c r="F266">
        <v>1950</v>
      </c>
      <c r="G266">
        <v>0</v>
      </c>
      <c r="H266" s="731" t="s">
        <v>54254</v>
      </c>
      <c r="I266" t="b">
        <v>0</v>
      </c>
      <c r="J266">
        <v>0</v>
      </c>
      <c r="K266">
        <v>60</v>
      </c>
      <c r="L266" s="731" t="s">
        <v>4725</v>
      </c>
    </row>
    <row r="267" spans="1:12" x14ac:dyDescent="0.2">
      <c r="A267">
        <v>0</v>
      </c>
      <c r="B267">
        <v>240</v>
      </c>
      <c r="C267">
        <v>266</v>
      </c>
      <c r="D267" s="731" t="s">
        <v>54419</v>
      </c>
      <c r="E267">
        <v>20058</v>
      </c>
      <c r="F267">
        <v>1960</v>
      </c>
      <c r="G267">
        <v>0</v>
      </c>
      <c r="H267" s="731" t="s">
        <v>54254</v>
      </c>
      <c r="I267" t="b">
        <v>0</v>
      </c>
      <c r="J267">
        <v>0</v>
      </c>
      <c r="K267">
        <v>60</v>
      </c>
      <c r="L267" s="731" t="s">
        <v>4754</v>
      </c>
    </row>
    <row r="268" spans="1:12" x14ac:dyDescent="0.2">
      <c r="A268">
        <v>0</v>
      </c>
      <c r="B268">
        <v>240</v>
      </c>
      <c r="C268">
        <v>267</v>
      </c>
      <c r="D268" s="731" t="s">
        <v>54420</v>
      </c>
      <c r="E268">
        <v>20058</v>
      </c>
      <c r="F268">
        <v>1970</v>
      </c>
      <c r="G268">
        <v>0</v>
      </c>
      <c r="H268" s="731" t="s">
        <v>54254</v>
      </c>
      <c r="I268" t="b">
        <v>0</v>
      </c>
      <c r="J268">
        <v>0</v>
      </c>
      <c r="K268">
        <v>60</v>
      </c>
      <c r="L268" s="731" t="s">
        <v>6500</v>
      </c>
    </row>
    <row r="269" spans="1:12" x14ac:dyDescent="0.2">
      <c r="A269">
        <v>1</v>
      </c>
      <c r="B269">
        <v>240</v>
      </c>
      <c r="C269">
        <v>268</v>
      </c>
      <c r="D269" s="731" t="s">
        <v>54421</v>
      </c>
      <c r="E269">
        <v>20058</v>
      </c>
      <c r="F269">
        <v>2000</v>
      </c>
      <c r="G269">
        <v>217.47040000000001</v>
      </c>
      <c r="H269" s="731" t="s">
        <v>54254</v>
      </c>
      <c r="I269" t="b">
        <v>0</v>
      </c>
      <c r="J269">
        <v>388.34</v>
      </c>
      <c r="K269">
        <v>1</v>
      </c>
      <c r="L269" s="731" t="s">
        <v>3985</v>
      </c>
    </row>
    <row r="270" spans="1:12" x14ac:dyDescent="0.2">
      <c r="A270">
        <v>1</v>
      </c>
      <c r="B270">
        <v>240</v>
      </c>
      <c r="C270">
        <v>269</v>
      </c>
      <c r="D270" s="731" t="s">
        <v>54422</v>
      </c>
      <c r="E270">
        <v>20058</v>
      </c>
      <c r="F270">
        <v>2010</v>
      </c>
      <c r="G270">
        <v>119.268</v>
      </c>
      <c r="H270" s="731" t="s">
        <v>54254</v>
      </c>
      <c r="I270" t="b">
        <v>0</v>
      </c>
      <c r="J270">
        <v>198.78</v>
      </c>
      <c r="K270">
        <v>1</v>
      </c>
      <c r="L270" s="731" t="s">
        <v>3986</v>
      </c>
    </row>
    <row r="271" spans="1:12" x14ac:dyDescent="0.2">
      <c r="A271">
        <v>1</v>
      </c>
      <c r="B271">
        <v>240</v>
      </c>
      <c r="C271">
        <v>270</v>
      </c>
      <c r="D271" s="731" t="s">
        <v>54423</v>
      </c>
      <c r="E271">
        <v>20058</v>
      </c>
      <c r="F271">
        <v>2020</v>
      </c>
      <c r="G271">
        <v>10.08</v>
      </c>
      <c r="H271" s="731" t="s">
        <v>54254</v>
      </c>
      <c r="I271" t="b">
        <v>0</v>
      </c>
      <c r="J271">
        <v>5.04</v>
      </c>
      <c r="K271">
        <v>1</v>
      </c>
      <c r="L271" s="731" t="s">
        <v>30844</v>
      </c>
    </row>
    <row r="272" spans="1:12" x14ac:dyDescent="0.2">
      <c r="A272">
        <v>1</v>
      </c>
      <c r="B272">
        <v>240</v>
      </c>
      <c r="C272">
        <v>271</v>
      </c>
      <c r="D272" s="731" t="s">
        <v>54424</v>
      </c>
      <c r="E272">
        <v>20058</v>
      </c>
      <c r="F272">
        <v>2030</v>
      </c>
      <c r="G272">
        <v>55.453000000000003</v>
      </c>
      <c r="H272" s="731" t="s">
        <v>54254</v>
      </c>
      <c r="I272" t="b">
        <v>0</v>
      </c>
      <c r="J272">
        <v>48.22</v>
      </c>
      <c r="K272">
        <v>1</v>
      </c>
      <c r="L272" s="731" t="s">
        <v>4723</v>
      </c>
    </row>
    <row r="273" spans="1:12" x14ac:dyDescent="0.2">
      <c r="A273">
        <v>1</v>
      </c>
      <c r="B273">
        <v>240</v>
      </c>
      <c r="C273">
        <v>272</v>
      </c>
      <c r="D273" s="731" t="s">
        <v>54425</v>
      </c>
      <c r="E273">
        <v>20058</v>
      </c>
      <c r="F273">
        <v>2040</v>
      </c>
      <c r="G273">
        <v>0</v>
      </c>
      <c r="H273" s="731" t="s">
        <v>54254</v>
      </c>
      <c r="I273" t="b">
        <v>0</v>
      </c>
      <c r="J273">
        <v>0</v>
      </c>
      <c r="K273">
        <v>1</v>
      </c>
      <c r="L273" s="731" t="s">
        <v>6501</v>
      </c>
    </row>
    <row r="274" spans="1:12" x14ac:dyDescent="0.2">
      <c r="A274">
        <v>1</v>
      </c>
      <c r="B274">
        <v>240</v>
      </c>
      <c r="C274">
        <v>273</v>
      </c>
      <c r="D274" s="731" t="s">
        <v>54426</v>
      </c>
      <c r="E274">
        <v>20058</v>
      </c>
      <c r="F274">
        <v>2050</v>
      </c>
      <c r="G274">
        <v>0</v>
      </c>
      <c r="H274" s="731" t="s">
        <v>54254</v>
      </c>
      <c r="I274" t="b">
        <v>0</v>
      </c>
      <c r="J274">
        <v>0</v>
      </c>
      <c r="K274">
        <v>1</v>
      </c>
      <c r="L274" s="731" t="s">
        <v>4062</v>
      </c>
    </row>
    <row r="275" spans="1:12" x14ac:dyDescent="0.2">
      <c r="A275">
        <v>46.266300000000001</v>
      </c>
      <c r="B275">
        <v>240</v>
      </c>
      <c r="C275">
        <v>274</v>
      </c>
      <c r="D275" s="731" t="s">
        <v>54427</v>
      </c>
      <c r="E275">
        <v>20058</v>
      </c>
      <c r="F275">
        <v>2100</v>
      </c>
      <c r="G275">
        <v>2775.9780000000001</v>
      </c>
      <c r="H275" s="731" t="s">
        <v>54254</v>
      </c>
      <c r="I275" t="b">
        <v>0</v>
      </c>
      <c r="J275">
        <v>514.07000000000005</v>
      </c>
      <c r="K275">
        <v>60</v>
      </c>
      <c r="L275" s="731" t="s">
        <v>3988</v>
      </c>
    </row>
    <row r="276" spans="1:12" x14ac:dyDescent="0.2">
      <c r="A276">
        <v>0</v>
      </c>
      <c r="B276">
        <v>240</v>
      </c>
      <c r="C276">
        <v>275</v>
      </c>
      <c r="D276" s="731" t="s">
        <v>54428</v>
      </c>
      <c r="E276">
        <v>20058</v>
      </c>
      <c r="F276">
        <v>2110</v>
      </c>
      <c r="G276">
        <v>0</v>
      </c>
      <c r="H276" s="731" t="s">
        <v>54254</v>
      </c>
      <c r="I276" t="b">
        <v>0</v>
      </c>
      <c r="J276">
        <v>0</v>
      </c>
      <c r="K276">
        <v>60</v>
      </c>
      <c r="L276" s="731" t="s">
        <v>3989</v>
      </c>
    </row>
    <row r="277" spans="1:12" x14ac:dyDescent="0.2">
      <c r="A277">
        <v>0</v>
      </c>
      <c r="B277">
        <v>240</v>
      </c>
      <c r="C277">
        <v>276</v>
      </c>
      <c r="D277" s="731" t="s">
        <v>54429</v>
      </c>
      <c r="E277">
        <v>20058</v>
      </c>
      <c r="F277">
        <v>2120</v>
      </c>
      <c r="G277">
        <v>0</v>
      </c>
      <c r="H277" s="731" t="s">
        <v>54254</v>
      </c>
      <c r="I277" t="b">
        <v>0</v>
      </c>
      <c r="J277">
        <v>0</v>
      </c>
      <c r="K277">
        <v>60</v>
      </c>
      <c r="L277" s="731" t="s">
        <v>3991</v>
      </c>
    </row>
    <row r="278" spans="1:12" x14ac:dyDescent="0.2">
      <c r="A278">
        <v>0</v>
      </c>
      <c r="B278">
        <v>240</v>
      </c>
      <c r="C278">
        <v>277</v>
      </c>
      <c r="D278" s="731" t="s">
        <v>54430</v>
      </c>
      <c r="E278">
        <v>20058</v>
      </c>
      <c r="F278">
        <v>2130</v>
      </c>
      <c r="G278">
        <v>0</v>
      </c>
      <c r="H278" s="731" t="s">
        <v>54254</v>
      </c>
      <c r="I278" t="b">
        <v>0</v>
      </c>
      <c r="J278">
        <v>0</v>
      </c>
      <c r="K278">
        <v>60</v>
      </c>
      <c r="L278" s="731" t="s">
        <v>3992</v>
      </c>
    </row>
    <row r="279" spans="1:12" x14ac:dyDescent="0.2">
      <c r="A279">
        <v>0.5</v>
      </c>
      <c r="B279">
        <v>240</v>
      </c>
      <c r="C279">
        <v>278</v>
      </c>
      <c r="D279" s="731" t="s">
        <v>54431</v>
      </c>
      <c r="E279">
        <v>20058</v>
      </c>
      <c r="F279">
        <v>2140</v>
      </c>
      <c r="G279">
        <v>30</v>
      </c>
      <c r="H279" s="731" t="s">
        <v>54254</v>
      </c>
      <c r="I279" t="b">
        <v>0</v>
      </c>
      <c r="J279">
        <v>1</v>
      </c>
      <c r="K279">
        <v>60</v>
      </c>
      <c r="L279" s="731" t="s">
        <v>3993</v>
      </c>
    </row>
    <row r="280" spans="1:12" x14ac:dyDescent="0.2">
      <c r="A280">
        <v>0</v>
      </c>
      <c r="B280">
        <v>240</v>
      </c>
      <c r="C280">
        <v>279</v>
      </c>
      <c r="D280" s="731" t="s">
        <v>54432</v>
      </c>
      <c r="E280">
        <v>20058</v>
      </c>
      <c r="F280">
        <v>2150</v>
      </c>
      <c r="G280">
        <v>0</v>
      </c>
      <c r="H280" s="731" t="s">
        <v>54254</v>
      </c>
      <c r="I280" t="b">
        <v>0</v>
      </c>
      <c r="J280">
        <v>0</v>
      </c>
      <c r="K280">
        <v>60</v>
      </c>
      <c r="L280" s="731" t="s">
        <v>3994</v>
      </c>
    </row>
    <row r="281" spans="1:12" x14ac:dyDescent="0.2">
      <c r="A281">
        <v>0</v>
      </c>
      <c r="B281">
        <v>240</v>
      </c>
      <c r="C281">
        <v>280</v>
      </c>
      <c r="D281" s="731" t="s">
        <v>54433</v>
      </c>
      <c r="E281">
        <v>20058</v>
      </c>
      <c r="F281">
        <v>2160</v>
      </c>
      <c r="G281">
        <v>0</v>
      </c>
      <c r="H281" s="731" t="s">
        <v>54254</v>
      </c>
      <c r="I281" t="b">
        <v>0</v>
      </c>
      <c r="J281">
        <v>0</v>
      </c>
      <c r="K281">
        <v>60</v>
      </c>
      <c r="L281" s="731" t="s">
        <v>3995</v>
      </c>
    </row>
    <row r="282" spans="1:12" x14ac:dyDescent="0.2">
      <c r="A282">
        <v>0</v>
      </c>
      <c r="B282">
        <v>240</v>
      </c>
      <c r="C282">
        <v>281</v>
      </c>
      <c r="D282" s="731" t="s">
        <v>54434</v>
      </c>
      <c r="E282">
        <v>20058</v>
      </c>
      <c r="F282">
        <v>2170</v>
      </c>
      <c r="G282">
        <v>0</v>
      </c>
      <c r="H282" s="731" t="s">
        <v>54254</v>
      </c>
      <c r="I282" t="b">
        <v>0</v>
      </c>
      <c r="J282">
        <v>0</v>
      </c>
      <c r="K282">
        <v>60</v>
      </c>
      <c r="L282" s="731" t="s">
        <v>3996</v>
      </c>
    </row>
    <row r="283" spans="1:12" x14ac:dyDescent="0.2">
      <c r="A283">
        <v>0</v>
      </c>
      <c r="B283">
        <v>240</v>
      </c>
      <c r="C283">
        <v>282</v>
      </c>
      <c r="D283" s="731" t="s">
        <v>54435</v>
      </c>
      <c r="E283">
        <v>20058</v>
      </c>
      <c r="F283">
        <v>2180</v>
      </c>
      <c r="G283">
        <v>0</v>
      </c>
      <c r="H283" s="731" t="s">
        <v>54254</v>
      </c>
      <c r="I283" t="b">
        <v>0</v>
      </c>
      <c r="J283">
        <v>0</v>
      </c>
      <c r="K283">
        <v>60</v>
      </c>
      <c r="L283" s="731" t="s">
        <v>3997</v>
      </c>
    </row>
    <row r="284" spans="1:12" x14ac:dyDescent="0.2">
      <c r="A284">
        <v>0</v>
      </c>
      <c r="B284">
        <v>240</v>
      </c>
      <c r="C284">
        <v>283</v>
      </c>
      <c r="D284" s="731" t="s">
        <v>54436</v>
      </c>
      <c r="E284">
        <v>20058</v>
      </c>
      <c r="F284">
        <v>2190</v>
      </c>
      <c r="G284">
        <v>0</v>
      </c>
      <c r="H284" s="731" t="s">
        <v>54254</v>
      </c>
      <c r="I284" t="b">
        <v>0</v>
      </c>
      <c r="J284">
        <v>0</v>
      </c>
      <c r="K284">
        <v>60</v>
      </c>
      <c r="L284" s="731" t="s">
        <v>6502</v>
      </c>
    </row>
    <row r="285" spans="1:12" x14ac:dyDescent="0.2">
      <c r="A285">
        <v>1</v>
      </c>
      <c r="B285">
        <v>240</v>
      </c>
      <c r="C285">
        <v>284</v>
      </c>
      <c r="D285" s="731" t="s">
        <v>54437</v>
      </c>
      <c r="E285">
        <v>20058</v>
      </c>
      <c r="F285">
        <v>2220</v>
      </c>
      <c r="G285">
        <v>185.0652</v>
      </c>
      <c r="H285" s="731" t="s">
        <v>54254</v>
      </c>
      <c r="I285" t="b">
        <v>0</v>
      </c>
      <c r="J285">
        <v>514.07000000000005</v>
      </c>
      <c r="K285">
        <v>1</v>
      </c>
      <c r="L285" s="731" t="s">
        <v>3999</v>
      </c>
    </row>
    <row r="286" spans="1:12" x14ac:dyDescent="0.2">
      <c r="A286">
        <v>8.25</v>
      </c>
      <c r="B286">
        <v>240</v>
      </c>
      <c r="C286">
        <v>285</v>
      </c>
      <c r="D286" s="731" t="s">
        <v>54438</v>
      </c>
      <c r="E286">
        <v>20058</v>
      </c>
      <c r="F286">
        <v>2270</v>
      </c>
      <c r="G286">
        <v>495</v>
      </c>
      <c r="H286" s="731" t="s">
        <v>54254</v>
      </c>
      <c r="I286" t="b">
        <v>0</v>
      </c>
      <c r="J286">
        <v>11</v>
      </c>
      <c r="K286">
        <v>60</v>
      </c>
      <c r="L286" s="731" t="s">
        <v>4001</v>
      </c>
    </row>
    <row r="287" spans="1:12" x14ac:dyDescent="0.2">
      <c r="A287">
        <v>4</v>
      </c>
      <c r="B287">
        <v>240</v>
      </c>
      <c r="C287">
        <v>286</v>
      </c>
      <c r="D287" s="731" t="s">
        <v>54439</v>
      </c>
      <c r="E287">
        <v>20058</v>
      </c>
      <c r="F287">
        <v>2280</v>
      </c>
      <c r="G287">
        <v>240</v>
      </c>
      <c r="H287" s="731" t="s">
        <v>54254</v>
      </c>
      <c r="I287" t="b">
        <v>0</v>
      </c>
      <c r="J287">
        <v>4</v>
      </c>
      <c r="K287">
        <v>60</v>
      </c>
      <c r="L287" s="731" t="s">
        <v>4002</v>
      </c>
    </row>
    <row r="288" spans="1:12" x14ac:dyDescent="0.2">
      <c r="A288">
        <v>6</v>
      </c>
      <c r="B288">
        <v>240</v>
      </c>
      <c r="C288">
        <v>287</v>
      </c>
      <c r="D288" s="731" t="s">
        <v>54440</v>
      </c>
      <c r="E288">
        <v>20058</v>
      </c>
      <c r="F288">
        <v>2290</v>
      </c>
      <c r="G288">
        <v>360</v>
      </c>
      <c r="H288" s="731" t="s">
        <v>54254</v>
      </c>
      <c r="I288" t="b">
        <v>0</v>
      </c>
      <c r="J288">
        <v>2</v>
      </c>
      <c r="K288">
        <v>60</v>
      </c>
      <c r="L288" s="731" t="s">
        <v>4003</v>
      </c>
    </row>
    <row r="289" spans="1:12" x14ac:dyDescent="0.2">
      <c r="A289">
        <v>8</v>
      </c>
      <c r="B289">
        <v>240</v>
      </c>
      <c r="C289">
        <v>288</v>
      </c>
      <c r="D289" s="731" t="s">
        <v>54441</v>
      </c>
      <c r="E289">
        <v>20058</v>
      </c>
      <c r="F289">
        <v>2300</v>
      </c>
      <c r="G289">
        <v>480</v>
      </c>
      <c r="H289" s="731" t="s">
        <v>54254</v>
      </c>
      <c r="I289" t="b">
        <v>0</v>
      </c>
      <c r="J289">
        <v>2</v>
      </c>
      <c r="K289">
        <v>60</v>
      </c>
      <c r="L289" s="731" t="s">
        <v>4004</v>
      </c>
    </row>
    <row r="290" spans="1:12" x14ac:dyDescent="0.2">
      <c r="A290">
        <v>0</v>
      </c>
      <c r="B290">
        <v>240</v>
      </c>
      <c r="C290">
        <v>289</v>
      </c>
      <c r="D290" s="731" t="s">
        <v>54442</v>
      </c>
      <c r="E290">
        <v>20058</v>
      </c>
      <c r="F290">
        <v>2310</v>
      </c>
      <c r="G290">
        <v>0</v>
      </c>
      <c r="H290" s="731" t="s">
        <v>54254</v>
      </c>
      <c r="I290" t="b">
        <v>0</v>
      </c>
      <c r="J290">
        <v>0</v>
      </c>
      <c r="K290">
        <v>60</v>
      </c>
      <c r="L290" s="731" t="s">
        <v>4005</v>
      </c>
    </row>
    <row r="291" spans="1:12" x14ac:dyDescent="0.2">
      <c r="A291">
        <v>9</v>
      </c>
      <c r="B291">
        <v>240</v>
      </c>
      <c r="C291">
        <v>290</v>
      </c>
      <c r="D291" s="731" t="s">
        <v>54443</v>
      </c>
      <c r="E291">
        <v>20058</v>
      </c>
      <c r="F291">
        <v>2320</v>
      </c>
      <c r="G291">
        <v>540</v>
      </c>
      <c r="H291" s="731" t="s">
        <v>54254</v>
      </c>
      <c r="I291" t="b">
        <v>0</v>
      </c>
      <c r="J291">
        <v>9</v>
      </c>
      <c r="K291">
        <v>60</v>
      </c>
      <c r="L291" s="731" t="s">
        <v>4006</v>
      </c>
    </row>
    <row r="292" spans="1:12" x14ac:dyDescent="0.2">
      <c r="A292">
        <v>4.8</v>
      </c>
      <c r="B292">
        <v>240</v>
      </c>
      <c r="C292">
        <v>291</v>
      </c>
      <c r="D292" s="731" t="s">
        <v>54444</v>
      </c>
      <c r="E292">
        <v>20058</v>
      </c>
      <c r="F292">
        <v>2330</v>
      </c>
      <c r="G292">
        <v>288</v>
      </c>
      <c r="H292" s="731" t="s">
        <v>54254</v>
      </c>
      <c r="I292" t="b">
        <v>0</v>
      </c>
      <c r="J292">
        <v>12</v>
      </c>
      <c r="K292">
        <v>60</v>
      </c>
      <c r="L292" s="731" t="s">
        <v>4007</v>
      </c>
    </row>
    <row r="293" spans="1:12" x14ac:dyDescent="0.2">
      <c r="A293">
        <v>3</v>
      </c>
      <c r="B293">
        <v>240</v>
      </c>
      <c r="C293">
        <v>292</v>
      </c>
      <c r="D293" s="731" t="s">
        <v>54445</v>
      </c>
      <c r="E293">
        <v>20058</v>
      </c>
      <c r="F293">
        <v>2340</v>
      </c>
      <c r="G293">
        <v>180</v>
      </c>
      <c r="H293" s="731" t="s">
        <v>54254</v>
      </c>
      <c r="I293" t="b">
        <v>0</v>
      </c>
      <c r="J293">
        <v>6</v>
      </c>
      <c r="K293">
        <v>60</v>
      </c>
      <c r="L293" s="731" t="s">
        <v>4008</v>
      </c>
    </row>
    <row r="294" spans="1:12" x14ac:dyDescent="0.2">
      <c r="A294">
        <v>3.6</v>
      </c>
      <c r="B294">
        <v>240</v>
      </c>
      <c r="C294">
        <v>293</v>
      </c>
      <c r="D294" s="731" t="s">
        <v>54446</v>
      </c>
      <c r="E294">
        <v>20058</v>
      </c>
      <c r="F294">
        <v>2350</v>
      </c>
      <c r="G294">
        <v>216</v>
      </c>
      <c r="H294" s="731" t="s">
        <v>54254</v>
      </c>
      <c r="I294" t="b">
        <v>0</v>
      </c>
      <c r="J294">
        <v>18</v>
      </c>
      <c r="K294">
        <v>60</v>
      </c>
      <c r="L294" s="731" t="s">
        <v>4009</v>
      </c>
    </row>
    <row r="295" spans="1:12" x14ac:dyDescent="0.2">
      <c r="A295">
        <v>0.5</v>
      </c>
      <c r="B295">
        <v>240</v>
      </c>
      <c r="C295">
        <v>294</v>
      </c>
      <c r="D295" s="731" t="s">
        <v>54447</v>
      </c>
      <c r="E295">
        <v>20058</v>
      </c>
      <c r="F295">
        <v>2360</v>
      </c>
      <c r="G295">
        <v>30</v>
      </c>
      <c r="H295" s="731" t="s">
        <v>54254</v>
      </c>
      <c r="I295" t="b">
        <v>0</v>
      </c>
      <c r="J295">
        <v>1</v>
      </c>
      <c r="K295">
        <v>60</v>
      </c>
      <c r="L295" s="731" t="s">
        <v>4088</v>
      </c>
    </row>
    <row r="296" spans="1:12" x14ac:dyDescent="0.2">
      <c r="A296">
        <v>0.6</v>
      </c>
      <c r="B296">
        <v>240</v>
      </c>
      <c r="C296">
        <v>295</v>
      </c>
      <c r="D296" s="731" t="s">
        <v>54448</v>
      </c>
      <c r="E296">
        <v>20058</v>
      </c>
      <c r="F296">
        <v>2410</v>
      </c>
      <c r="G296">
        <v>36</v>
      </c>
      <c r="H296" s="731" t="s">
        <v>54254</v>
      </c>
      <c r="I296" t="b">
        <v>0</v>
      </c>
      <c r="J296">
        <v>2</v>
      </c>
      <c r="K296">
        <v>60</v>
      </c>
      <c r="L296" s="731" t="s">
        <v>4010</v>
      </c>
    </row>
    <row r="297" spans="1:12" x14ac:dyDescent="0.2">
      <c r="A297">
        <v>0</v>
      </c>
      <c r="B297">
        <v>240</v>
      </c>
      <c r="C297">
        <v>296</v>
      </c>
      <c r="D297" s="731" t="s">
        <v>54449</v>
      </c>
      <c r="E297">
        <v>20058</v>
      </c>
      <c r="F297">
        <v>2420</v>
      </c>
      <c r="G297">
        <v>0</v>
      </c>
      <c r="H297" s="731" t="s">
        <v>54254</v>
      </c>
      <c r="I297" t="b">
        <v>0</v>
      </c>
      <c r="J297">
        <v>0</v>
      </c>
      <c r="K297">
        <v>60</v>
      </c>
      <c r="L297" s="731" t="s">
        <v>4011</v>
      </c>
    </row>
    <row r="298" spans="1:12" x14ac:dyDescent="0.2">
      <c r="A298">
        <v>0</v>
      </c>
      <c r="B298">
        <v>240</v>
      </c>
      <c r="C298">
        <v>297</v>
      </c>
      <c r="D298" s="731" t="s">
        <v>54450</v>
      </c>
      <c r="E298">
        <v>20058</v>
      </c>
      <c r="F298">
        <v>2430</v>
      </c>
      <c r="G298">
        <v>0</v>
      </c>
      <c r="H298" s="731" t="s">
        <v>54254</v>
      </c>
      <c r="I298" t="b">
        <v>0</v>
      </c>
      <c r="J298">
        <v>0</v>
      </c>
      <c r="K298">
        <v>60</v>
      </c>
      <c r="L298" s="731" t="s">
        <v>4012</v>
      </c>
    </row>
    <row r="299" spans="1:12" x14ac:dyDescent="0.2">
      <c r="A299">
        <v>0</v>
      </c>
      <c r="B299">
        <v>240</v>
      </c>
      <c r="C299">
        <v>298</v>
      </c>
      <c r="D299" s="731" t="s">
        <v>54451</v>
      </c>
      <c r="E299">
        <v>20058</v>
      </c>
      <c r="F299">
        <v>2440</v>
      </c>
      <c r="G299">
        <v>0</v>
      </c>
      <c r="H299" s="731" t="s">
        <v>54254</v>
      </c>
      <c r="I299" t="b">
        <v>0</v>
      </c>
      <c r="J299">
        <v>0</v>
      </c>
      <c r="K299">
        <v>60</v>
      </c>
      <c r="L299" s="731" t="s">
        <v>4013</v>
      </c>
    </row>
    <row r="300" spans="1:12" x14ac:dyDescent="0.2">
      <c r="A300">
        <v>3.4</v>
      </c>
      <c r="B300">
        <v>240</v>
      </c>
      <c r="C300">
        <v>299</v>
      </c>
      <c r="D300" s="731" t="s">
        <v>54452</v>
      </c>
      <c r="E300">
        <v>20058</v>
      </c>
      <c r="F300">
        <v>2450</v>
      </c>
      <c r="G300">
        <v>204</v>
      </c>
      <c r="H300" s="731" t="s">
        <v>54254</v>
      </c>
      <c r="I300" t="b">
        <v>0</v>
      </c>
      <c r="J300">
        <v>2</v>
      </c>
      <c r="K300">
        <v>60</v>
      </c>
      <c r="L300" s="731" t="s">
        <v>4014</v>
      </c>
    </row>
    <row r="301" spans="1:12" x14ac:dyDescent="0.2">
      <c r="A301">
        <v>0</v>
      </c>
      <c r="B301">
        <v>240</v>
      </c>
      <c r="C301">
        <v>300</v>
      </c>
      <c r="D301" s="731" t="s">
        <v>54453</v>
      </c>
      <c r="E301">
        <v>20058</v>
      </c>
      <c r="F301">
        <v>2460</v>
      </c>
      <c r="G301">
        <v>0</v>
      </c>
      <c r="H301" s="731" t="s">
        <v>54254</v>
      </c>
      <c r="I301" t="b">
        <v>0</v>
      </c>
      <c r="J301">
        <v>0</v>
      </c>
      <c r="K301">
        <v>60</v>
      </c>
      <c r="L301" s="731" t="s">
        <v>4015</v>
      </c>
    </row>
    <row r="302" spans="1:12" x14ac:dyDescent="0.2">
      <c r="A302">
        <v>0</v>
      </c>
      <c r="B302">
        <v>240</v>
      </c>
      <c r="C302">
        <v>301</v>
      </c>
      <c r="D302" s="731" t="s">
        <v>54454</v>
      </c>
      <c r="E302">
        <v>20058</v>
      </c>
      <c r="F302">
        <v>2470</v>
      </c>
      <c r="G302">
        <v>0</v>
      </c>
      <c r="H302" s="731" t="s">
        <v>54254</v>
      </c>
      <c r="I302" t="b">
        <v>0</v>
      </c>
      <c r="J302">
        <v>0</v>
      </c>
      <c r="K302">
        <v>60</v>
      </c>
      <c r="L302" s="731" t="s">
        <v>4016</v>
      </c>
    </row>
    <row r="303" spans="1:12" x14ac:dyDescent="0.2">
      <c r="A303">
        <v>12</v>
      </c>
      <c r="B303">
        <v>240</v>
      </c>
      <c r="C303">
        <v>302</v>
      </c>
      <c r="D303" s="731" t="s">
        <v>54455</v>
      </c>
      <c r="E303">
        <v>20058</v>
      </c>
      <c r="F303">
        <v>2520</v>
      </c>
      <c r="G303">
        <v>720</v>
      </c>
      <c r="H303" s="731" t="s">
        <v>54254</v>
      </c>
      <c r="I303" t="b">
        <v>0</v>
      </c>
      <c r="J303">
        <v>12</v>
      </c>
      <c r="K303">
        <v>60</v>
      </c>
      <c r="L303" s="731" t="s">
        <v>6615</v>
      </c>
    </row>
    <row r="304" spans="1:12" x14ac:dyDescent="0.2">
      <c r="A304">
        <v>0</v>
      </c>
      <c r="B304">
        <v>240</v>
      </c>
      <c r="C304">
        <v>303</v>
      </c>
      <c r="D304" s="731" t="s">
        <v>54456</v>
      </c>
      <c r="E304">
        <v>20058</v>
      </c>
      <c r="F304">
        <v>2530</v>
      </c>
      <c r="G304">
        <v>0</v>
      </c>
      <c r="H304" s="731" t="s">
        <v>54254</v>
      </c>
      <c r="I304" t="b">
        <v>0</v>
      </c>
      <c r="J304">
        <v>0</v>
      </c>
      <c r="K304">
        <v>60</v>
      </c>
      <c r="L304" s="731" t="s">
        <v>4054</v>
      </c>
    </row>
    <row r="305" spans="1:12" x14ac:dyDescent="0.2">
      <c r="A305">
        <v>0</v>
      </c>
      <c r="B305">
        <v>240</v>
      </c>
      <c r="C305">
        <v>304</v>
      </c>
      <c r="D305" s="731" t="s">
        <v>54457</v>
      </c>
      <c r="E305">
        <v>20058</v>
      </c>
      <c r="F305">
        <v>2540</v>
      </c>
      <c r="G305">
        <v>0</v>
      </c>
      <c r="H305" s="731" t="s">
        <v>54254</v>
      </c>
      <c r="I305" t="b">
        <v>0</v>
      </c>
      <c r="J305">
        <v>0</v>
      </c>
      <c r="K305">
        <v>60</v>
      </c>
      <c r="L305" s="731" t="s">
        <v>4055</v>
      </c>
    </row>
    <row r="306" spans="1:12" x14ac:dyDescent="0.2">
      <c r="A306">
        <v>1</v>
      </c>
      <c r="B306">
        <v>300</v>
      </c>
      <c r="C306">
        <v>305</v>
      </c>
      <c r="D306" s="731" t="s">
        <v>2136</v>
      </c>
      <c r="E306">
        <v>20058</v>
      </c>
      <c r="F306">
        <v>20</v>
      </c>
      <c r="G306">
        <v>2241.6880000000001</v>
      </c>
      <c r="H306" s="731" t="s">
        <v>54254</v>
      </c>
      <c r="I306" t="b">
        <v>0</v>
      </c>
      <c r="J306">
        <v>62.2</v>
      </c>
      <c r="K306">
        <v>36.04</v>
      </c>
      <c r="L306" s="731" t="s">
        <v>17571</v>
      </c>
    </row>
    <row r="307" spans="1:12" x14ac:dyDescent="0.2">
      <c r="A307">
        <v>1</v>
      </c>
      <c r="B307">
        <v>300</v>
      </c>
      <c r="C307">
        <v>306</v>
      </c>
      <c r="D307" s="731" t="s">
        <v>1729</v>
      </c>
      <c r="E307">
        <v>20058</v>
      </c>
      <c r="F307">
        <v>30</v>
      </c>
      <c r="G307">
        <v>135.892</v>
      </c>
      <c r="H307" s="731" t="s">
        <v>54254</v>
      </c>
      <c r="I307" t="b">
        <v>0</v>
      </c>
      <c r="J307">
        <v>6.41</v>
      </c>
      <c r="K307">
        <v>21.2</v>
      </c>
      <c r="L307" s="731" t="s">
        <v>17570</v>
      </c>
    </row>
    <row r="308" spans="1:12" x14ac:dyDescent="0.2">
      <c r="A308">
        <v>1</v>
      </c>
      <c r="B308">
        <v>300</v>
      </c>
      <c r="C308">
        <v>307</v>
      </c>
      <c r="D308" s="731" t="s">
        <v>2972</v>
      </c>
      <c r="E308">
        <v>20058</v>
      </c>
      <c r="F308">
        <v>40</v>
      </c>
      <c r="G308">
        <v>254.4</v>
      </c>
      <c r="H308" s="731" t="s">
        <v>54254</v>
      </c>
      <c r="I308" t="b">
        <v>0</v>
      </c>
      <c r="J308">
        <v>15</v>
      </c>
      <c r="K308">
        <v>16.96</v>
      </c>
      <c r="L308" s="731" t="s">
        <v>17569</v>
      </c>
    </row>
    <row r="309" spans="1:12" x14ac:dyDescent="0.2">
      <c r="A309">
        <v>1</v>
      </c>
      <c r="B309">
        <v>320</v>
      </c>
      <c r="C309">
        <v>308</v>
      </c>
      <c r="D309" s="731" t="s">
        <v>2135</v>
      </c>
      <c r="E309">
        <v>20058</v>
      </c>
      <c r="F309">
        <v>20</v>
      </c>
      <c r="G309">
        <v>10034.808000000001</v>
      </c>
      <c r="H309" s="731" t="s">
        <v>54254</v>
      </c>
      <c r="I309" t="b">
        <v>0</v>
      </c>
      <c r="J309">
        <v>270.48</v>
      </c>
      <c r="K309">
        <v>37.1</v>
      </c>
      <c r="L309" s="731" t="s">
        <v>17573</v>
      </c>
    </row>
    <row r="310" spans="1:12" x14ac:dyDescent="0.2">
      <c r="A310">
        <v>1</v>
      </c>
      <c r="B310">
        <v>320</v>
      </c>
      <c r="C310">
        <v>309</v>
      </c>
      <c r="D310" s="731" t="s">
        <v>5134</v>
      </c>
      <c r="E310">
        <v>20058</v>
      </c>
      <c r="F310">
        <v>30</v>
      </c>
      <c r="G310">
        <v>151.5324</v>
      </c>
      <c r="H310" s="731" t="s">
        <v>54254</v>
      </c>
      <c r="I310" t="b">
        <v>0</v>
      </c>
      <c r="J310">
        <v>6.41</v>
      </c>
      <c r="K310">
        <v>23.64</v>
      </c>
      <c r="L310" s="731" t="s">
        <v>17575</v>
      </c>
    </row>
    <row r="311" spans="1:12" x14ac:dyDescent="0.2">
      <c r="A311">
        <v>1</v>
      </c>
      <c r="B311">
        <v>320</v>
      </c>
      <c r="C311">
        <v>310</v>
      </c>
      <c r="D311" s="731" t="s">
        <v>5135</v>
      </c>
      <c r="E311">
        <v>20058</v>
      </c>
      <c r="F311">
        <v>40</v>
      </c>
      <c r="G311">
        <v>1612.366</v>
      </c>
      <c r="H311" s="731" t="s">
        <v>54254</v>
      </c>
      <c r="I311" t="b">
        <v>0</v>
      </c>
      <c r="J311">
        <v>57.4</v>
      </c>
      <c r="K311">
        <v>28.09</v>
      </c>
      <c r="L311" s="731" t="s">
        <v>17576</v>
      </c>
    </row>
    <row r="312" spans="1:12" x14ac:dyDescent="0.2">
      <c r="A312">
        <v>1</v>
      </c>
      <c r="B312">
        <v>320</v>
      </c>
      <c r="C312">
        <v>311</v>
      </c>
      <c r="D312" s="731" t="s">
        <v>5137</v>
      </c>
      <c r="E312">
        <v>20058</v>
      </c>
      <c r="F312">
        <v>50</v>
      </c>
      <c r="G312">
        <v>283.709</v>
      </c>
      <c r="H312" s="731" t="s">
        <v>54254</v>
      </c>
      <c r="I312" t="b">
        <v>0</v>
      </c>
      <c r="J312">
        <v>10.1</v>
      </c>
      <c r="K312">
        <v>28.09</v>
      </c>
      <c r="L312" s="731" t="s">
        <v>17578</v>
      </c>
    </row>
    <row r="313" spans="1:12" x14ac:dyDescent="0.2">
      <c r="A313">
        <v>1</v>
      </c>
      <c r="B313">
        <v>320</v>
      </c>
      <c r="C313">
        <v>312</v>
      </c>
      <c r="D313" s="731" t="s">
        <v>5138</v>
      </c>
      <c r="E313">
        <v>20058</v>
      </c>
      <c r="F313">
        <v>60</v>
      </c>
      <c r="G313">
        <v>588.93870000000004</v>
      </c>
      <c r="H313" s="731" t="s">
        <v>54254</v>
      </c>
      <c r="I313" t="b">
        <v>0</v>
      </c>
      <c r="J313">
        <v>26.21</v>
      </c>
      <c r="K313">
        <v>22.47</v>
      </c>
      <c r="L313" s="731" t="s">
        <v>17579</v>
      </c>
    </row>
    <row r="314" spans="1:12" x14ac:dyDescent="0.2">
      <c r="A314">
        <v>1</v>
      </c>
      <c r="B314">
        <v>395</v>
      </c>
      <c r="C314">
        <v>313</v>
      </c>
      <c r="D314" s="731" t="s">
        <v>52524</v>
      </c>
      <c r="E314">
        <v>20058</v>
      </c>
      <c r="F314">
        <v>20</v>
      </c>
      <c r="G314">
        <v>15388.62</v>
      </c>
      <c r="H314" s="731" t="s">
        <v>54254</v>
      </c>
      <c r="I314" t="b">
        <v>0</v>
      </c>
      <c r="J314">
        <v>108.6</v>
      </c>
      <c r="K314">
        <v>141.69999999999999</v>
      </c>
      <c r="L314" s="731" t="s">
        <v>54458</v>
      </c>
    </row>
    <row r="315" spans="1:12" x14ac:dyDescent="0.2">
      <c r="A315">
        <v>1</v>
      </c>
      <c r="B315">
        <v>395</v>
      </c>
      <c r="C315">
        <v>314</v>
      </c>
      <c r="D315" s="731" t="s">
        <v>2302</v>
      </c>
      <c r="E315">
        <v>20058</v>
      </c>
      <c r="F315">
        <v>30</v>
      </c>
      <c r="G315">
        <v>597.29999999999995</v>
      </c>
      <c r="H315" s="731" t="s">
        <v>54254</v>
      </c>
      <c r="I315" t="b">
        <v>0</v>
      </c>
      <c r="J315">
        <v>108.6</v>
      </c>
      <c r="K315">
        <v>5.5</v>
      </c>
      <c r="L315" s="731" t="s">
        <v>54875</v>
      </c>
    </row>
    <row r="316" spans="1:12" x14ac:dyDescent="0.2">
      <c r="A316">
        <v>1</v>
      </c>
      <c r="B316">
        <v>395</v>
      </c>
      <c r="C316">
        <v>315</v>
      </c>
      <c r="D316" s="731" t="s">
        <v>52529</v>
      </c>
      <c r="E316">
        <v>20058</v>
      </c>
      <c r="F316">
        <v>40</v>
      </c>
      <c r="G316">
        <v>217.2</v>
      </c>
      <c r="H316" s="731" t="s">
        <v>54254</v>
      </c>
      <c r="I316" t="b">
        <v>0</v>
      </c>
      <c r="J316">
        <v>108.6</v>
      </c>
      <c r="K316">
        <v>2</v>
      </c>
      <c r="L316" s="731" t="s">
        <v>54460</v>
      </c>
    </row>
    <row r="317" spans="1:12" x14ac:dyDescent="0.2">
      <c r="A317">
        <v>1</v>
      </c>
      <c r="B317">
        <v>395</v>
      </c>
      <c r="C317">
        <v>316</v>
      </c>
      <c r="D317" s="731" t="s">
        <v>360</v>
      </c>
      <c r="E317">
        <v>20058</v>
      </c>
      <c r="F317">
        <v>50</v>
      </c>
      <c r="G317">
        <v>200</v>
      </c>
      <c r="H317" s="731" t="s">
        <v>54254</v>
      </c>
      <c r="I317" t="b">
        <v>0</v>
      </c>
      <c r="J317">
        <v>1</v>
      </c>
      <c r="K317">
        <v>200</v>
      </c>
      <c r="L317" s="731" t="s">
        <v>17698</v>
      </c>
    </row>
    <row r="318" spans="1:12" x14ac:dyDescent="0.2">
      <c r="A318">
        <v>1</v>
      </c>
      <c r="B318">
        <v>355</v>
      </c>
      <c r="C318">
        <v>317</v>
      </c>
      <c r="D318" s="731" t="s">
        <v>852</v>
      </c>
      <c r="E318">
        <v>20058</v>
      </c>
      <c r="F318">
        <v>20</v>
      </c>
      <c r="G318">
        <v>18409.060000000001</v>
      </c>
      <c r="H318" s="731" t="s">
        <v>54254</v>
      </c>
      <c r="I318" t="b">
        <v>0</v>
      </c>
      <c r="J318">
        <v>1</v>
      </c>
      <c r="K318">
        <v>18409.060000000001</v>
      </c>
      <c r="L318" s="731" t="s">
        <v>18141</v>
      </c>
    </row>
    <row r="319" spans="1:12" x14ac:dyDescent="0.2">
      <c r="A319">
        <v>1</v>
      </c>
      <c r="B319">
        <v>400</v>
      </c>
      <c r="C319">
        <v>318</v>
      </c>
      <c r="D319" s="731" t="s">
        <v>5591</v>
      </c>
      <c r="E319">
        <v>20058</v>
      </c>
      <c r="F319">
        <v>20</v>
      </c>
      <c r="G319">
        <v>2229</v>
      </c>
      <c r="H319" s="731" t="s">
        <v>54254</v>
      </c>
      <c r="I319" t="b">
        <v>0</v>
      </c>
      <c r="J319">
        <v>1</v>
      </c>
      <c r="K319">
        <v>2229</v>
      </c>
      <c r="L319" s="731" t="s">
        <v>54229</v>
      </c>
    </row>
    <row r="320" spans="1:12" x14ac:dyDescent="0.2">
      <c r="A320">
        <v>1</v>
      </c>
      <c r="B320">
        <v>400</v>
      </c>
      <c r="C320">
        <v>319</v>
      </c>
      <c r="D320" s="731" t="s">
        <v>2173</v>
      </c>
      <c r="E320">
        <v>20058</v>
      </c>
      <c r="F320">
        <v>30</v>
      </c>
      <c r="G320">
        <v>105</v>
      </c>
      <c r="H320" s="731" t="s">
        <v>54254</v>
      </c>
      <c r="I320" t="b">
        <v>0</v>
      </c>
      <c r="J320">
        <v>1</v>
      </c>
      <c r="K320">
        <v>105</v>
      </c>
      <c r="L320" s="731" t="s">
        <v>18682</v>
      </c>
    </row>
    <row r="321" spans="1:12" x14ac:dyDescent="0.2">
      <c r="A321">
        <v>1</v>
      </c>
      <c r="B321">
        <v>350</v>
      </c>
      <c r="C321">
        <v>320</v>
      </c>
      <c r="D321" s="731" t="s">
        <v>11226</v>
      </c>
      <c r="E321">
        <v>20058</v>
      </c>
      <c r="F321">
        <v>20</v>
      </c>
      <c r="G321">
        <v>903.43</v>
      </c>
      <c r="H321" s="731" t="s">
        <v>54254</v>
      </c>
      <c r="I321" t="b">
        <v>0</v>
      </c>
      <c r="J321">
        <v>11</v>
      </c>
      <c r="K321">
        <v>82.13</v>
      </c>
      <c r="L321" s="731" t="s">
        <v>54230</v>
      </c>
    </row>
    <row r="322" spans="1:12" x14ac:dyDescent="0.2">
      <c r="A322">
        <v>1</v>
      </c>
      <c r="B322">
        <v>350</v>
      </c>
      <c r="C322">
        <v>321</v>
      </c>
      <c r="D322" s="731" t="s">
        <v>750</v>
      </c>
      <c r="E322">
        <v>20058</v>
      </c>
      <c r="F322">
        <v>30</v>
      </c>
      <c r="G322">
        <v>868.2</v>
      </c>
      <c r="H322" s="731" t="s">
        <v>54254</v>
      </c>
      <c r="I322" t="b">
        <v>0</v>
      </c>
      <c r="J322">
        <v>20</v>
      </c>
      <c r="K322">
        <v>43.41</v>
      </c>
      <c r="L322" s="731" t="s">
        <v>54231</v>
      </c>
    </row>
    <row r="323" spans="1:12" x14ac:dyDescent="0.2">
      <c r="A323">
        <v>1</v>
      </c>
      <c r="B323">
        <v>350</v>
      </c>
      <c r="C323">
        <v>322</v>
      </c>
      <c r="D323" s="731" t="s">
        <v>11214</v>
      </c>
      <c r="E323">
        <v>20058</v>
      </c>
      <c r="F323">
        <v>40</v>
      </c>
      <c r="G323">
        <v>156.72</v>
      </c>
      <c r="H323" s="731" t="s">
        <v>54254</v>
      </c>
      <c r="I323" t="b">
        <v>0</v>
      </c>
      <c r="J323">
        <v>2</v>
      </c>
      <c r="K323">
        <v>78.36</v>
      </c>
      <c r="L323" s="731" t="s">
        <v>11215</v>
      </c>
    </row>
    <row r="324" spans="1:12" x14ac:dyDescent="0.2">
      <c r="A324">
        <v>1</v>
      </c>
      <c r="B324">
        <v>350</v>
      </c>
      <c r="C324">
        <v>323</v>
      </c>
      <c r="D324" s="731" t="s">
        <v>3674</v>
      </c>
      <c r="E324">
        <v>20058</v>
      </c>
      <c r="F324">
        <v>50</v>
      </c>
      <c r="G324">
        <v>771.33879999999999</v>
      </c>
      <c r="H324" s="731" t="s">
        <v>54254</v>
      </c>
      <c r="I324" t="b">
        <v>0</v>
      </c>
      <c r="J324">
        <v>277.45999999999998</v>
      </c>
      <c r="K324">
        <v>2.78</v>
      </c>
      <c r="L324" s="731" t="s">
        <v>54232</v>
      </c>
    </row>
    <row r="325" spans="1:12" x14ac:dyDescent="0.2">
      <c r="A325">
        <v>1</v>
      </c>
      <c r="B325">
        <v>440</v>
      </c>
      <c r="C325">
        <v>324</v>
      </c>
      <c r="D325" s="731" t="s">
        <v>4776</v>
      </c>
      <c r="E325">
        <v>20058</v>
      </c>
      <c r="F325">
        <v>20</v>
      </c>
      <c r="G325">
        <v>3068.364</v>
      </c>
      <c r="H325" s="731" t="s">
        <v>54254</v>
      </c>
      <c r="I325" t="b">
        <v>0</v>
      </c>
      <c r="J325">
        <v>393.38</v>
      </c>
      <c r="K325">
        <v>7.8</v>
      </c>
      <c r="L325" s="731" t="s">
        <v>18054</v>
      </c>
    </row>
    <row r="326" spans="1:12" x14ac:dyDescent="0.2">
      <c r="A326">
        <v>1</v>
      </c>
      <c r="B326">
        <v>440</v>
      </c>
      <c r="C326">
        <v>325</v>
      </c>
      <c r="D326" s="731" t="s">
        <v>4775</v>
      </c>
      <c r="E326">
        <v>20058</v>
      </c>
      <c r="F326">
        <v>30</v>
      </c>
      <c r="G326">
        <v>1789.02</v>
      </c>
      <c r="H326" s="731" t="s">
        <v>54254</v>
      </c>
      <c r="I326" t="b">
        <v>0</v>
      </c>
      <c r="J326">
        <v>198.78</v>
      </c>
      <c r="K326">
        <v>9</v>
      </c>
      <c r="L326" s="731" t="s">
        <v>54233</v>
      </c>
    </row>
    <row r="327" spans="1:12" x14ac:dyDescent="0.2">
      <c r="A327">
        <v>1</v>
      </c>
      <c r="B327">
        <v>440</v>
      </c>
      <c r="C327">
        <v>326</v>
      </c>
      <c r="D327" s="731" t="s">
        <v>4771</v>
      </c>
      <c r="E327">
        <v>20058</v>
      </c>
      <c r="F327">
        <v>40</v>
      </c>
      <c r="G327">
        <v>1022.8</v>
      </c>
      <c r="H327" s="731" t="s">
        <v>54254</v>
      </c>
      <c r="I327" t="b">
        <v>0</v>
      </c>
      <c r="J327">
        <v>204.56</v>
      </c>
      <c r="K327">
        <v>5</v>
      </c>
      <c r="L327" s="731" t="s">
        <v>18048</v>
      </c>
    </row>
    <row r="328" spans="1:12" x14ac:dyDescent="0.2">
      <c r="A328">
        <v>1</v>
      </c>
      <c r="B328">
        <v>440</v>
      </c>
      <c r="C328">
        <v>327</v>
      </c>
      <c r="D328" s="731" t="s">
        <v>2585</v>
      </c>
      <c r="E328">
        <v>20058</v>
      </c>
      <c r="F328">
        <v>50</v>
      </c>
      <c r="G328">
        <v>220</v>
      </c>
      <c r="H328" s="731" t="s">
        <v>54254</v>
      </c>
      <c r="I328" t="b">
        <v>0</v>
      </c>
      <c r="J328">
        <v>11</v>
      </c>
      <c r="K328">
        <v>20</v>
      </c>
      <c r="L328" s="731" t="s">
        <v>18045</v>
      </c>
    </row>
    <row r="329" spans="1:12" x14ac:dyDescent="0.2">
      <c r="A329">
        <v>1</v>
      </c>
      <c r="B329">
        <v>440</v>
      </c>
      <c r="C329">
        <v>328</v>
      </c>
      <c r="D329" s="731" t="s">
        <v>2584</v>
      </c>
      <c r="E329">
        <v>20058</v>
      </c>
      <c r="F329">
        <v>60</v>
      </c>
      <c r="G329">
        <v>78.683999999999997</v>
      </c>
      <c r="H329" s="731" t="s">
        <v>54254</v>
      </c>
      <c r="I329" t="b">
        <v>0</v>
      </c>
      <c r="J329">
        <v>9.48</v>
      </c>
      <c r="K329">
        <v>8.3000000000000007</v>
      </c>
      <c r="L329" s="731" t="s">
        <v>18044</v>
      </c>
    </row>
    <row r="330" spans="1:12" x14ac:dyDescent="0.2">
      <c r="A330">
        <v>1</v>
      </c>
      <c r="B330">
        <v>535</v>
      </c>
      <c r="C330">
        <v>329</v>
      </c>
      <c r="D330" s="731" t="s">
        <v>5703</v>
      </c>
      <c r="E330">
        <v>20058</v>
      </c>
      <c r="F330">
        <v>20</v>
      </c>
      <c r="G330">
        <v>4416</v>
      </c>
      <c r="H330" s="731" t="s">
        <v>54254</v>
      </c>
      <c r="I330" t="b">
        <v>0</v>
      </c>
      <c r="J330">
        <v>441.6</v>
      </c>
      <c r="K330">
        <v>10</v>
      </c>
      <c r="L330" s="731" t="s">
        <v>18087</v>
      </c>
    </row>
    <row r="331" spans="1:12" x14ac:dyDescent="0.2">
      <c r="A331">
        <v>1</v>
      </c>
      <c r="B331">
        <v>535</v>
      </c>
      <c r="C331">
        <v>330</v>
      </c>
      <c r="D331" s="731" t="s">
        <v>5718</v>
      </c>
      <c r="E331">
        <v>20058</v>
      </c>
      <c r="F331">
        <v>30</v>
      </c>
      <c r="G331">
        <v>2385.36</v>
      </c>
      <c r="H331" s="731" t="s">
        <v>54254</v>
      </c>
      <c r="I331" t="b">
        <v>0</v>
      </c>
      <c r="J331">
        <v>198.78</v>
      </c>
      <c r="K331">
        <v>12</v>
      </c>
      <c r="L331" s="731" t="s">
        <v>18086</v>
      </c>
    </row>
    <row r="332" spans="1:12" x14ac:dyDescent="0.2">
      <c r="A332">
        <v>1</v>
      </c>
      <c r="B332">
        <v>535</v>
      </c>
      <c r="C332">
        <v>331</v>
      </c>
      <c r="D332" s="731" t="s">
        <v>1045</v>
      </c>
      <c r="E332">
        <v>20058</v>
      </c>
      <c r="F332">
        <v>40</v>
      </c>
      <c r="G332">
        <v>739.76</v>
      </c>
      <c r="H332" s="731" t="s">
        <v>54254</v>
      </c>
      <c r="I332" t="b">
        <v>0</v>
      </c>
      <c r="J332">
        <v>184.94</v>
      </c>
      <c r="K332">
        <v>4</v>
      </c>
      <c r="L332" s="731" t="s">
        <v>18075</v>
      </c>
    </row>
    <row r="333" spans="1:12" x14ac:dyDescent="0.2">
      <c r="A333">
        <v>1</v>
      </c>
      <c r="B333">
        <v>535</v>
      </c>
      <c r="C333">
        <v>332</v>
      </c>
      <c r="D333" s="731" t="s">
        <v>5709</v>
      </c>
      <c r="E333">
        <v>20058</v>
      </c>
      <c r="F333">
        <v>50</v>
      </c>
      <c r="G333">
        <v>1316.52</v>
      </c>
      <c r="H333" s="731" t="s">
        <v>54254</v>
      </c>
      <c r="I333" t="b">
        <v>0</v>
      </c>
      <c r="J333">
        <v>329.13</v>
      </c>
      <c r="K333">
        <v>4</v>
      </c>
      <c r="L333" s="731" t="s">
        <v>18074</v>
      </c>
    </row>
    <row r="334" spans="1:12" x14ac:dyDescent="0.2">
      <c r="A334">
        <v>1</v>
      </c>
      <c r="B334">
        <v>535</v>
      </c>
      <c r="C334">
        <v>333</v>
      </c>
      <c r="D334" s="731" t="s">
        <v>5704</v>
      </c>
      <c r="E334">
        <v>20058</v>
      </c>
      <c r="F334">
        <v>60</v>
      </c>
      <c r="G334">
        <v>1000</v>
      </c>
      <c r="H334" s="731" t="s">
        <v>54254</v>
      </c>
      <c r="I334" t="b">
        <v>0</v>
      </c>
      <c r="J334">
        <v>25</v>
      </c>
      <c r="K334">
        <v>40</v>
      </c>
      <c r="L334" s="731" t="s">
        <v>18078</v>
      </c>
    </row>
    <row r="335" spans="1:12" x14ac:dyDescent="0.2">
      <c r="A335">
        <v>1</v>
      </c>
      <c r="B335">
        <v>535.1</v>
      </c>
      <c r="C335">
        <v>334</v>
      </c>
      <c r="D335" s="731" t="s">
        <v>419</v>
      </c>
      <c r="E335">
        <v>20058</v>
      </c>
      <c r="F335">
        <v>20</v>
      </c>
      <c r="G335">
        <v>631.995</v>
      </c>
      <c r="H335" s="731" t="s">
        <v>54254</v>
      </c>
      <c r="I335" t="b">
        <v>0</v>
      </c>
      <c r="J335">
        <v>60.19</v>
      </c>
      <c r="K335">
        <v>10.5</v>
      </c>
      <c r="L335" s="731" t="s">
        <v>18066</v>
      </c>
    </row>
    <row r="336" spans="1:12" x14ac:dyDescent="0.2">
      <c r="A336">
        <v>1</v>
      </c>
      <c r="B336">
        <v>535.1</v>
      </c>
      <c r="C336">
        <v>335</v>
      </c>
      <c r="D336" s="731" t="s">
        <v>973</v>
      </c>
      <c r="E336">
        <v>20058</v>
      </c>
      <c r="F336">
        <v>30</v>
      </c>
      <c r="G336">
        <v>167.55</v>
      </c>
      <c r="H336" s="731" t="s">
        <v>54254</v>
      </c>
      <c r="I336" t="b">
        <v>0</v>
      </c>
      <c r="J336">
        <v>11.17</v>
      </c>
      <c r="K336">
        <v>15</v>
      </c>
      <c r="L336" s="731" t="s">
        <v>18068</v>
      </c>
    </row>
    <row r="337" spans="1:12" x14ac:dyDescent="0.2">
      <c r="A337">
        <v>1</v>
      </c>
      <c r="B337">
        <v>535.1</v>
      </c>
      <c r="C337">
        <v>336</v>
      </c>
      <c r="D337" s="731" t="s">
        <v>6569</v>
      </c>
      <c r="E337">
        <v>20058</v>
      </c>
      <c r="F337">
        <v>40</v>
      </c>
      <c r="G337">
        <v>190</v>
      </c>
      <c r="H337" s="731" t="s">
        <v>54254</v>
      </c>
      <c r="I337" t="b">
        <v>0</v>
      </c>
      <c r="J337">
        <v>1</v>
      </c>
      <c r="K337">
        <v>190</v>
      </c>
      <c r="L337" s="731" t="s">
        <v>18071</v>
      </c>
    </row>
    <row r="338" spans="1:12" x14ac:dyDescent="0.2">
      <c r="A338">
        <v>1</v>
      </c>
      <c r="B338">
        <v>535.1</v>
      </c>
      <c r="C338">
        <v>337</v>
      </c>
      <c r="D338" s="731" t="s">
        <v>1231</v>
      </c>
      <c r="E338">
        <v>20058</v>
      </c>
      <c r="F338">
        <v>50</v>
      </c>
      <c r="G338">
        <v>532.4</v>
      </c>
      <c r="H338" s="731" t="s">
        <v>54254</v>
      </c>
      <c r="I338" t="b">
        <v>0</v>
      </c>
      <c r="J338">
        <v>13.31</v>
      </c>
      <c r="K338">
        <v>40</v>
      </c>
      <c r="L338" s="731" t="s">
        <v>18085</v>
      </c>
    </row>
    <row r="339" spans="1:12" x14ac:dyDescent="0.2">
      <c r="A339">
        <v>1</v>
      </c>
      <c r="B339">
        <v>535.1</v>
      </c>
      <c r="C339">
        <v>338</v>
      </c>
      <c r="D339" s="731" t="s">
        <v>54463</v>
      </c>
      <c r="E339">
        <v>20058</v>
      </c>
      <c r="F339">
        <v>60</v>
      </c>
      <c r="G339">
        <v>200</v>
      </c>
      <c r="H339" s="731" t="s">
        <v>54254</v>
      </c>
      <c r="I339" t="b">
        <v>0</v>
      </c>
      <c r="J339">
        <v>1</v>
      </c>
      <c r="K339">
        <v>200</v>
      </c>
      <c r="L339" s="731" t="s">
        <v>54464</v>
      </c>
    </row>
    <row r="340" spans="1:12" x14ac:dyDescent="0.2">
      <c r="A340">
        <v>1</v>
      </c>
      <c r="B340">
        <v>405</v>
      </c>
      <c r="C340">
        <v>339</v>
      </c>
      <c r="D340" s="731" t="s">
        <v>2339</v>
      </c>
      <c r="E340">
        <v>20058</v>
      </c>
      <c r="F340">
        <v>20</v>
      </c>
      <c r="G340">
        <v>892.26</v>
      </c>
      <c r="H340" s="731" t="s">
        <v>54254</v>
      </c>
      <c r="I340" t="b">
        <v>0</v>
      </c>
      <c r="J340">
        <v>6</v>
      </c>
      <c r="K340">
        <v>148.71</v>
      </c>
      <c r="L340" s="731" t="s">
        <v>18210</v>
      </c>
    </row>
    <row r="341" spans="1:12" x14ac:dyDescent="0.2">
      <c r="A341">
        <v>1</v>
      </c>
      <c r="B341">
        <v>405</v>
      </c>
      <c r="C341">
        <v>340</v>
      </c>
      <c r="D341" s="731" t="s">
        <v>2340</v>
      </c>
      <c r="E341">
        <v>20058</v>
      </c>
      <c r="F341">
        <v>30</v>
      </c>
      <c r="G341">
        <v>513.48</v>
      </c>
      <c r="H341" s="731" t="s">
        <v>54254</v>
      </c>
      <c r="I341" t="b">
        <v>0</v>
      </c>
      <c r="J341">
        <v>3</v>
      </c>
      <c r="K341">
        <v>171.16</v>
      </c>
      <c r="L341" s="731" t="s">
        <v>18211</v>
      </c>
    </row>
    <row r="342" spans="1:12" x14ac:dyDescent="0.2">
      <c r="A342">
        <v>1</v>
      </c>
      <c r="B342">
        <v>405</v>
      </c>
      <c r="C342">
        <v>341</v>
      </c>
      <c r="D342" s="731" t="s">
        <v>54876</v>
      </c>
      <c r="E342">
        <v>20058</v>
      </c>
      <c r="F342">
        <v>40</v>
      </c>
      <c r="G342">
        <v>346.56</v>
      </c>
      <c r="H342" s="731" t="s">
        <v>54254</v>
      </c>
      <c r="I342" t="b">
        <v>0</v>
      </c>
      <c r="J342">
        <v>2</v>
      </c>
      <c r="K342">
        <v>173.28</v>
      </c>
      <c r="L342" s="731" t="s">
        <v>54877</v>
      </c>
    </row>
    <row r="343" spans="1:12" x14ac:dyDescent="0.2">
      <c r="A343">
        <v>1</v>
      </c>
      <c r="B343">
        <v>405</v>
      </c>
      <c r="C343">
        <v>342</v>
      </c>
      <c r="D343" s="731" t="s">
        <v>3510</v>
      </c>
      <c r="E343">
        <v>20058</v>
      </c>
      <c r="F343">
        <v>50</v>
      </c>
      <c r="G343">
        <v>910.02</v>
      </c>
      <c r="H343" s="731" t="s">
        <v>54254</v>
      </c>
      <c r="I343" t="b">
        <v>0</v>
      </c>
      <c r="J343">
        <v>3</v>
      </c>
      <c r="K343">
        <v>303.33999999999997</v>
      </c>
      <c r="L343" s="731" t="s">
        <v>18203</v>
      </c>
    </row>
    <row r="344" spans="1:12" x14ac:dyDescent="0.2">
      <c r="A344">
        <v>1</v>
      </c>
      <c r="B344">
        <v>405</v>
      </c>
      <c r="C344">
        <v>343</v>
      </c>
      <c r="D344" s="731" t="s">
        <v>54878</v>
      </c>
      <c r="E344">
        <v>20058</v>
      </c>
      <c r="F344">
        <v>60</v>
      </c>
      <c r="G344">
        <v>1152.8499999999999</v>
      </c>
      <c r="H344" s="731" t="s">
        <v>54879</v>
      </c>
      <c r="I344" t="b">
        <v>0</v>
      </c>
      <c r="J344">
        <v>1</v>
      </c>
      <c r="K344">
        <v>1152.8499999999999</v>
      </c>
      <c r="L344" s="731" t="s">
        <v>54880</v>
      </c>
    </row>
    <row r="345" spans="1:12" x14ac:dyDescent="0.2">
      <c r="A345">
        <v>1</v>
      </c>
      <c r="B345">
        <v>405</v>
      </c>
      <c r="C345">
        <v>344</v>
      </c>
      <c r="D345" s="731" t="s">
        <v>2389</v>
      </c>
      <c r="E345">
        <v>20058</v>
      </c>
      <c r="F345">
        <v>70</v>
      </c>
      <c r="G345">
        <v>1380.6</v>
      </c>
      <c r="H345" s="731" t="s">
        <v>54254</v>
      </c>
      <c r="I345" t="b">
        <v>0</v>
      </c>
      <c r="J345">
        <v>2</v>
      </c>
      <c r="K345">
        <v>690.3</v>
      </c>
      <c r="L345" s="731" t="s">
        <v>18169</v>
      </c>
    </row>
    <row r="346" spans="1:12" x14ac:dyDescent="0.2">
      <c r="A346">
        <v>1</v>
      </c>
      <c r="B346">
        <v>405</v>
      </c>
      <c r="C346">
        <v>345</v>
      </c>
      <c r="D346" s="731" t="s">
        <v>2062</v>
      </c>
      <c r="E346">
        <v>20058</v>
      </c>
      <c r="F346">
        <v>80</v>
      </c>
      <c r="G346">
        <v>891</v>
      </c>
      <c r="H346" s="731" t="s">
        <v>54254</v>
      </c>
      <c r="I346" t="b">
        <v>0</v>
      </c>
      <c r="J346">
        <v>2</v>
      </c>
      <c r="K346">
        <v>445.5</v>
      </c>
      <c r="L346" s="731" t="s">
        <v>18229</v>
      </c>
    </row>
    <row r="347" spans="1:12" x14ac:dyDescent="0.2">
      <c r="A347">
        <v>1</v>
      </c>
      <c r="B347">
        <v>405</v>
      </c>
      <c r="C347">
        <v>346</v>
      </c>
      <c r="D347" s="731" t="s">
        <v>4247</v>
      </c>
      <c r="E347">
        <v>20058</v>
      </c>
      <c r="F347">
        <v>90</v>
      </c>
      <c r="G347">
        <v>191.52</v>
      </c>
      <c r="H347" s="731" t="s">
        <v>54254</v>
      </c>
      <c r="I347" t="b">
        <v>0</v>
      </c>
      <c r="J347">
        <v>6</v>
      </c>
      <c r="K347">
        <v>31.92</v>
      </c>
      <c r="L347" s="731" t="s">
        <v>18170</v>
      </c>
    </row>
    <row r="348" spans="1:12" x14ac:dyDescent="0.2">
      <c r="A348">
        <v>1</v>
      </c>
      <c r="B348">
        <v>405</v>
      </c>
      <c r="C348">
        <v>347</v>
      </c>
      <c r="D348" s="731" t="s">
        <v>6662</v>
      </c>
      <c r="E348">
        <v>20058</v>
      </c>
      <c r="F348">
        <v>100</v>
      </c>
      <c r="G348">
        <v>95.76</v>
      </c>
      <c r="H348" s="731" t="s">
        <v>54254</v>
      </c>
      <c r="I348" t="b">
        <v>0</v>
      </c>
      <c r="J348">
        <v>3</v>
      </c>
      <c r="K348">
        <v>31.92</v>
      </c>
      <c r="L348" s="731" t="s">
        <v>18224</v>
      </c>
    </row>
    <row r="349" spans="1:12" x14ac:dyDescent="0.2">
      <c r="A349">
        <v>1</v>
      </c>
      <c r="B349">
        <v>405</v>
      </c>
      <c r="C349">
        <v>348</v>
      </c>
      <c r="D349" s="731" t="s">
        <v>5862</v>
      </c>
      <c r="E349">
        <v>20058</v>
      </c>
      <c r="F349">
        <v>110</v>
      </c>
      <c r="G349">
        <v>475</v>
      </c>
      <c r="H349" s="731" t="s">
        <v>54254</v>
      </c>
      <c r="I349" t="b">
        <v>0</v>
      </c>
      <c r="J349">
        <v>5</v>
      </c>
      <c r="K349">
        <v>95</v>
      </c>
      <c r="L349" s="731" t="s">
        <v>18172</v>
      </c>
    </row>
    <row r="350" spans="1:12" x14ac:dyDescent="0.2">
      <c r="A350">
        <v>1</v>
      </c>
      <c r="B350">
        <v>435</v>
      </c>
      <c r="C350">
        <v>349</v>
      </c>
      <c r="D350" s="731" t="s">
        <v>3631</v>
      </c>
      <c r="E350">
        <v>20058</v>
      </c>
      <c r="F350">
        <v>20</v>
      </c>
      <c r="G350">
        <v>245.22</v>
      </c>
      <c r="H350" s="731" t="s">
        <v>54254</v>
      </c>
      <c r="I350" t="b">
        <v>0</v>
      </c>
      <c r="J350">
        <v>6</v>
      </c>
      <c r="K350">
        <v>40.869999999999997</v>
      </c>
      <c r="L350" s="731" t="s">
        <v>3632</v>
      </c>
    </row>
    <row r="351" spans="1:12" x14ac:dyDescent="0.2">
      <c r="A351">
        <v>1</v>
      </c>
      <c r="B351">
        <v>435</v>
      </c>
      <c r="C351">
        <v>350</v>
      </c>
      <c r="D351" s="731" t="s">
        <v>3633</v>
      </c>
      <c r="E351">
        <v>20058</v>
      </c>
      <c r="F351">
        <v>30</v>
      </c>
      <c r="G351">
        <v>191.58</v>
      </c>
      <c r="H351" s="731" t="s">
        <v>54462</v>
      </c>
      <c r="I351" t="b">
        <v>0</v>
      </c>
      <c r="J351">
        <v>3</v>
      </c>
      <c r="K351">
        <v>63.86</v>
      </c>
      <c r="L351" s="731" t="s">
        <v>3634</v>
      </c>
    </row>
    <row r="352" spans="1:12" x14ac:dyDescent="0.2">
      <c r="A352">
        <v>1</v>
      </c>
      <c r="B352">
        <v>435</v>
      </c>
      <c r="C352">
        <v>351</v>
      </c>
      <c r="D352" s="731" t="s">
        <v>6047</v>
      </c>
      <c r="E352">
        <v>20058</v>
      </c>
      <c r="F352">
        <v>40</v>
      </c>
      <c r="G352">
        <v>142.52000000000001</v>
      </c>
      <c r="H352" s="731" t="s">
        <v>54254</v>
      </c>
      <c r="I352" t="b">
        <v>0</v>
      </c>
      <c r="J352">
        <v>7</v>
      </c>
      <c r="K352">
        <v>20.36</v>
      </c>
      <c r="L352" s="731" t="s">
        <v>6048</v>
      </c>
    </row>
    <row r="353" spans="1:12" x14ac:dyDescent="0.2">
      <c r="A353">
        <v>1</v>
      </c>
      <c r="B353">
        <v>435</v>
      </c>
      <c r="C353">
        <v>352</v>
      </c>
      <c r="D353" s="731" t="s">
        <v>3629</v>
      </c>
      <c r="E353">
        <v>20058</v>
      </c>
      <c r="F353">
        <v>50</v>
      </c>
      <c r="G353">
        <v>101.85</v>
      </c>
      <c r="H353" s="731" t="s">
        <v>54254</v>
      </c>
      <c r="I353" t="b">
        <v>0</v>
      </c>
      <c r="J353">
        <v>5</v>
      </c>
      <c r="K353">
        <v>20.37</v>
      </c>
      <c r="L353" s="731" t="s">
        <v>3630</v>
      </c>
    </row>
    <row r="354" spans="1:12" x14ac:dyDescent="0.2">
      <c r="A354">
        <v>1</v>
      </c>
      <c r="B354">
        <v>435</v>
      </c>
      <c r="C354">
        <v>353</v>
      </c>
      <c r="D354" s="731" t="s">
        <v>22658</v>
      </c>
      <c r="E354">
        <v>20058</v>
      </c>
      <c r="F354">
        <v>60</v>
      </c>
      <c r="G354">
        <v>147.5</v>
      </c>
      <c r="H354" s="731" t="s">
        <v>54254</v>
      </c>
      <c r="I354" t="b">
        <v>0</v>
      </c>
      <c r="J354">
        <v>2</v>
      </c>
      <c r="K354">
        <v>73.75</v>
      </c>
      <c r="L354" s="731" t="s">
        <v>54235</v>
      </c>
    </row>
    <row r="355" spans="1:12" x14ac:dyDescent="0.2">
      <c r="A355">
        <v>1</v>
      </c>
      <c r="B355">
        <v>435</v>
      </c>
      <c r="C355">
        <v>354</v>
      </c>
      <c r="D355" s="731" t="s">
        <v>5831</v>
      </c>
      <c r="E355">
        <v>20058</v>
      </c>
      <c r="F355">
        <v>70</v>
      </c>
      <c r="G355">
        <v>42.24</v>
      </c>
      <c r="H355" s="731" t="s">
        <v>54254</v>
      </c>
      <c r="I355" t="b">
        <v>0</v>
      </c>
      <c r="J355">
        <v>4</v>
      </c>
      <c r="K355">
        <v>10.56</v>
      </c>
      <c r="L355" s="731" t="s">
        <v>54236</v>
      </c>
    </row>
    <row r="356" spans="1:12" x14ac:dyDescent="0.2">
      <c r="A356">
        <v>1</v>
      </c>
      <c r="B356">
        <v>435</v>
      </c>
      <c r="C356">
        <v>355</v>
      </c>
      <c r="D356" s="731" t="s">
        <v>4063</v>
      </c>
      <c r="E356">
        <v>20058</v>
      </c>
      <c r="F356">
        <v>80</v>
      </c>
      <c r="G356">
        <v>24.46</v>
      </c>
      <c r="H356" s="731" t="s">
        <v>54254</v>
      </c>
      <c r="I356" t="b">
        <v>0</v>
      </c>
      <c r="J356">
        <v>1</v>
      </c>
      <c r="K356">
        <v>24.46</v>
      </c>
      <c r="L356" s="731" t="s">
        <v>54237</v>
      </c>
    </row>
    <row r="357" spans="1:12" x14ac:dyDescent="0.2">
      <c r="A357">
        <v>1</v>
      </c>
      <c r="B357">
        <v>435</v>
      </c>
      <c r="C357">
        <v>356</v>
      </c>
      <c r="D357" s="731" t="s">
        <v>5871</v>
      </c>
      <c r="E357">
        <v>20058</v>
      </c>
      <c r="F357">
        <v>90</v>
      </c>
      <c r="G357">
        <v>13.45</v>
      </c>
      <c r="H357" s="731" t="s">
        <v>54254</v>
      </c>
      <c r="I357" t="b">
        <v>0</v>
      </c>
      <c r="J357">
        <v>1</v>
      </c>
      <c r="K357">
        <v>13.45</v>
      </c>
      <c r="L357" s="731" t="s">
        <v>54465</v>
      </c>
    </row>
    <row r="358" spans="1:12" x14ac:dyDescent="0.2">
      <c r="A358">
        <v>1</v>
      </c>
      <c r="B358">
        <v>435</v>
      </c>
      <c r="C358">
        <v>357</v>
      </c>
      <c r="D358" s="731" t="s">
        <v>7460</v>
      </c>
      <c r="E358">
        <v>20058</v>
      </c>
      <c r="F358">
        <v>100</v>
      </c>
      <c r="G358">
        <v>104.72</v>
      </c>
      <c r="H358" s="731" t="s">
        <v>54254</v>
      </c>
      <c r="I358" t="b">
        <v>0</v>
      </c>
      <c r="J358">
        <v>17</v>
      </c>
      <c r="K358">
        <v>6.16</v>
      </c>
      <c r="L358" s="731" t="s">
        <v>54238</v>
      </c>
    </row>
    <row r="359" spans="1:12" x14ac:dyDescent="0.2">
      <c r="A359">
        <v>1</v>
      </c>
      <c r="B359">
        <v>435.1</v>
      </c>
      <c r="C359">
        <v>358</v>
      </c>
      <c r="D359" s="731" t="s">
        <v>743</v>
      </c>
      <c r="E359">
        <v>20058</v>
      </c>
      <c r="F359">
        <v>20</v>
      </c>
      <c r="G359">
        <v>57</v>
      </c>
      <c r="H359" s="731" t="s">
        <v>54254</v>
      </c>
      <c r="I359" t="b">
        <v>0</v>
      </c>
      <c r="J359">
        <v>1</v>
      </c>
      <c r="K359">
        <v>57</v>
      </c>
      <c r="L359" s="731" t="s">
        <v>54234</v>
      </c>
    </row>
    <row r="360" spans="1:12" x14ac:dyDescent="0.2">
      <c r="A360">
        <v>1</v>
      </c>
      <c r="B360">
        <v>455</v>
      </c>
      <c r="C360">
        <v>359</v>
      </c>
      <c r="D360" s="731" t="s">
        <v>329</v>
      </c>
      <c r="E360">
        <v>20058</v>
      </c>
      <c r="F360">
        <v>20</v>
      </c>
      <c r="G360">
        <v>21548.695652173901</v>
      </c>
      <c r="H360" s="731" t="s">
        <v>54881</v>
      </c>
      <c r="I360" t="b">
        <v>0</v>
      </c>
      <c r="J360">
        <v>1</v>
      </c>
      <c r="K360">
        <v>21548.695652173901</v>
      </c>
      <c r="L360" s="731" t="s">
        <v>17789</v>
      </c>
    </row>
    <row r="361" spans="1:12" x14ac:dyDescent="0.2">
      <c r="A361">
        <v>1412</v>
      </c>
      <c r="B361">
        <v>455</v>
      </c>
      <c r="C361">
        <v>360</v>
      </c>
      <c r="D361" s="731" t="s">
        <v>54882</v>
      </c>
      <c r="E361">
        <v>20058</v>
      </c>
      <c r="F361">
        <v>30</v>
      </c>
      <c r="G361">
        <v>511.304347826087</v>
      </c>
      <c r="H361" s="731" t="s">
        <v>54883</v>
      </c>
      <c r="I361" t="b">
        <v>0</v>
      </c>
      <c r="J361">
        <v>1</v>
      </c>
      <c r="K361">
        <v>511.304347826087</v>
      </c>
      <c r="L361" s="731" t="s">
        <v>54884</v>
      </c>
    </row>
    <row r="362" spans="1:12" x14ac:dyDescent="0.2">
      <c r="A362">
        <v>1</v>
      </c>
      <c r="B362">
        <v>455</v>
      </c>
      <c r="C362">
        <v>361</v>
      </c>
      <c r="D362" s="731" t="s">
        <v>54885</v>
      </c>
      <c r="E362">
        <v>20058</v>
      </c>
      <c r="F362">
        <v>40</v>
      </c>
      <c r="G362">
        <v>1003.47826086957</v>
      </c>
      <c r="H362" s="731" t="s">
        <v>54886</v>
      </c>
      <c r="I362" t="b">
        <v>0</v>
      </c>
      <c r="J362">
        <v>1</v>
      </c>
      <c r="K362">
        <v>1003.47826086957</v>
      </c>
      <c r="L362" s="731" t="s">
        <v>54887</v>
      </c>
    </row>
    <row r="363" spans="1:12" x14ac:dyDescent="0.2">
      <c r="A363">
        <v>1</v>
      </c>
      <c r="B363">
        <v>455</v>
      </c>
      <c r="C363">
        <v>362</v>
      </c>
      <c r="D363" s="731" t="s">
        <v>18031</v>
      </c>
      <c r="E363">
        <v>20058</v>
      </c>
      <c r="F363">
        <v>50</v>
      </c>
      <c r="G363">
        <v>4891.3043478260897</v>
      </c>
      <c r="H363" s="731" t="s">
        <v>54888</v>
      </c>
      <c r="I363" t="b">
        <v>0</v>
      </c>
      <c r="J363">
        <v>1</v>
      </c>
      <c r="K363">
        <v>4891.3043478260897</v>
      </c>
      <c r="L363" s="731" t="s">
        <v>18032</v>
      </c>
    </row>
    <row r="364" spans="1:12" x14ac:dyDescent="0.2">
      <c r="A364">
        <v>1</v>
      </c>
      <c r="B364">
        <v>455</v>
      </c>
      <c r="C364">
        <v>363</v>
      </c>
      <c r="D364" s="731" t="s">
        <v>2965</v>
      </c>
      <c r="E364">
        <v>20058</v>
      </c>
      <c r="F364">
        <v>60</v>
      </c>
      <c r="G364">
        <v>136.5</v>
      </c>
      <c r="H364" s="731" t="s">
        <v>54254</v>
      </c>
      <c r="I364" t="b">
        <v>0</v>
      </c>
      <c r="J364">
        <v>1</v>
      </c>
      <c r="K364">
        <v>136.5</v>
      </c>
      <c r="L364" s="731" t="s">
        <v>17794</v>
      </c>
    </row>
    <row r="365" spans="1:12" x14ac:dyDescent="0.2">
      <c r="A365">
        <v>1</v>
      </c>
      <c r="B365">
        <v>455.1</v>
      </c>
      <c r="C365">
        <v>364</v>
      </c>
      <c r="D365" s="731" t="s">
        <v>4854</v>
      </c>
      <c r="E365">
        <v>20058</v>
      </c>
      <c r="F365">
        <v>20</v>
      </c>
      <c r="G365">
        <v>490</v>
      </c>
      <c r="H365" s="731" t="s">
        <v>54254</v>
      </c>
      <c r="I365" t="b">
        <v>0</v>
      </c>
      <c r="J365">
        <v>1</v>
      </c>
      <c r="K365">
        <v>490</v>
      </c>
      <c r="L365" s="731" t="s">
        <v>54466</v>
      </c>
    </row>
    <row r="366" spans="1:12" x14ac:dyDescent="0.2">
      <c r="A366">
        <v>1</v>
      </c>
      <c r="B366">
        <v>545</v>
      </c>
      <c r="C366">
        <v>365</v>
      </c>
      <c r="D366" s="731" t="s">
        <v>18035</v>
      </c>
      <c r="E366">
        <v>20058</v>
      </c>
      <c r="F366">
        <v>20</v>
      </c>
      <c r="G366">
        <v>2842.5</v>
      </c>
      <c r="H366" s="731" t="s">
        <v>54254</v>
      </c>
      <c r="I366" t="b">
        <v>0</v>
      </c>
      <c r="J366">
        <v>1</v>
      </c>
      <c r="K366">
        <v>2842.5</v>
      </c>
      <c r="L366" s="731" t="s">
        <v>18036</v>
      </c>
    </row>
    <row r="367" spans="1:12" x14ac:dyDescent="0.2">
      <c r="A367">
        <v>1</v>
      </c>
      <c r="B367">
        <v>465</v>
      </c>
      <c r="C367">
        <v>366</v>
      </c>
      <c r="D367" s="731" t="s">
        <v>16653</v>
      </c>
      <c r="E367">
        <v>20058</v>
      </c>
      <c r="F367">
        <v>20</v>
      </c>
      <c r="G367">
        <v>2017</v>
      </c>
      <c r="H367" s="731" t="s">
        <v>54254</v>
      </c>
      <c r="I367" t="b">
        <v>0</v>
      </c>
      <c r="J367">
        <v>1</v>
      </c>
      <c r="K367">
        <v>2017</v>
      </c>
      <c r="L367" s="731" t="s">
        <v>10245</v>
      </c>
    </row>
    <row r="368" spans="1:12" x14ac:dyDescent="0.2">
      <c r="A368">
        <v>1</v>
      </c>
      <c r="B368">
        <v>465</v>
      </c>
      <c r="C368">
        <v>367</v>
      </c>
      <c r="D368" s="731" t="s">
        <v>16839</v>
      </c>
      <c r="E368">
        <v>20058</v>
      </c>
      <c r="F368">
        <v>30</v>
      </c>
      <c r="G368">
        <v>1025.06</v>
      </c>
      <c r="H368" s="731" t="s">
        <v>54254</v>
      </c>
      <c r="I368" t="b">
        <v>0</v>
      </c>
      <c r="J368">
        <v>1</v>
      </c>
      <c r="K368">
        <v>1025.06</v>
      </c>
      <c r="L368" s="731" t="s">
        <v>10336</v>
      </c>
    </row>
    <row r="369" spans="1:12" x14ac:dyDescent="0.2">
      <c r="A369">
        <v>1</v>
      </c>
      <c r="B369">
        <v>465</v>
      </c>
      <c r="C369">
        <v>368</v>
      </c>
      <c r="D369" s="731" t="s">
        <v>16698</v>
      </c>
      <c r="E369">
        <v>20058</v>
      </c>
      <c r="F369">
        <v>40</v>
      </c>
      <c r="G369">
        <v>584</v>
      </c>
      <c r="H369" s="731" t="s">
        <v>54254</v>
      </c>
      <c r="I369" t="b">
        <v>0</v>
      </c>
      <c r="J369">
        <v>1</v>
      </c>
      <c r="K369">
        <v>584</v>
      </c>
      <c r="L369" s="731" t="s">
        <v>10276</v>
      </c>
    </row>
    <row r="370" spans="1:12" x14ac:dyDescent="0.2">
      <c r="A370">
        <v>1</v>
      </c>
      <c r="B370">
        <v>465</v>
      </c>
      <c r="C370">
        <v>369</v>
      </c>
      <c r="D370" s="731" t="s">
        <v>19838</v>
      </c>
      <c r="E370">
        <v>20058</v>
      </c>
      <c r="F370">
        <v>50</v>
      </c>
      <c r="G370">
        <v>2822</v>
      </c>
      <c r="H370" s="731" t="s">
        <v>54254</v>
      </c>
      <c r="I370" t="b">
        <v>0</v>
      </c>
      <c r="J370">
        <v>1</v>
      </c>
      <c r="K370">
        <v>2822</v>
      </c>
      <c r="L370" s="731" t="s">
        <v>10359</v>
      </c>
    </row>
    <row r="371" spans="1:12" x14ac:dyDescent="0.2">
      <c r="A371">
        <v>1</v>
      </c>
      <c r="B371">
        <v>475</v>
      </c>
      <c r="C371">
        <v>370</v>
      </c>
      <c r="D371" s="731" t="s">
        <v>7486</v>
      </c>
      <c r="E371">
        <v>20058</v>
      </c>
      <c r="F371">
        <v>20</v>
      </c>
      <c r="G371">
        <v>412.5</v>
      </c>
      <c r="H371" s="731" t="s">
        <v>54254</v>
      </c>
      <c r="I371" t="b">
        <v>0</v>
      </c>
      <c r="J371">
        <v>33</v>
      </c>
      <c r="K371">
        <v>12.5</v>
      </c>
      <c r="L371" s="731" t="s">
        <v>18235</v>
      </c>
    </row>
    <row r="372" spans="1:12" x14ac:dyDescent="0.2">
      <c r="A372">
        <v>1</v>
      </c>
      <c r="B372">
        <v>475</v>
      </c>
      <c r="C372">
        <v>371</v>
      </c>
      <c r="D372" s="731" t="s">
        <v>7490</v>
      </c>
      <c r="E372">
        <v>20058</v>
      </c>
      <c r="F372">
        <v>30</v>
      </c>
      <c r="G372">
        <v>2707.64</v>
      </c>
      <c r="H372" s="731" t="s">
        <v>54254</v>
      </c>
      <c r="I372" t="b">
        <v>0</v>
      </c>
      <c r="J372">
        <v>1</v>
      </c>
      <c r="K372">
        <v>2707.64</v>
      </c>
      <c r="L372" s="731" t="s">
        <v>18239</v>
      </c>
    </row>
    <row r="373" spans="1:12" x14ac:dyDescent="0.2">
      <c r="A373">
        <v>1</v>
      </c>
      <c r="B373">
        <v>475</v>
      </c>
      <c r="C373">
        <v>372</v>
      </c>
      <c r="D373" s="731" t="s">
        <v>7849</v>
      </c>
      <c r="E373">
        <v>20058</v>
      </c>
      <c r="F373">
        <v>40</v>
      </c>
      <c r="G373">
        <v>220.81</v>
      </c>
      <c r="H373" s="731" t="s">
        <v>54254</v>
      </c>
      <c r="I373" t="b">
        <v>0</v>
      </c>
      <c r="J373">
        <v>1</v>
      </c>
      <c r="K373">
        <v>220.81</v>
      </c>
      <c r="L373" s="731" t="s">
        <v>18589</v>
      </c>
    </row>
    <row r="374" spans="1:12" x14ac:dyDescent="0.2">
      <c r="A374">
        <v>1</v>
      </c>
      <c r="B374">
        <v>475</v>
      </c>
      <c r="C374">
        <v>373</v>
      </c>
      <c r="D374" s="731" t="s">
        <v>7542</v>
      </c>
      <c r="E374">
        <v>20058</v>
      </c>
      <c r="F374">
        <v>50</v>
      </c>
      <c r="G374">
        <v>124.6</v>
      </c>
      <c r="H374" s="731" t="s">
        <v>54254</v>
      </c>
      <c r="I374" t="b">
        <v>0</v>
      </c>
      <c r="J374">
        <v>2</v>
      </c>
      <c r="K374">
        <v>62.3</v>
      </c>
      <c r="L374" s="731" t="s">
        <v>18290</v>
      </c>
    </row>
    <row r="375" spans="1:12" x14ac:dyDescent="0.2">
      <c r="A375">
        <v>1</v>
      </c>
      <c r="B375">
        <v>475</v>
      </c>
      <c r="C375">
        <v>374</v>
      </c>
      <c r="D375" s="731" t="s">
        <v>7819</v>
      </c>
      <c r="E375">
        <v>20058</v>
      </c>
      <c r="F375">
        <v>60</v>
      </c>
      <c r="G375">
        <v>153.58000000000001</v>
      </c>
      <c r="H375" s="731" t="s">
        <v>54254</v>
      </c>
      <c r="I375" t="b">
        <v>0</v>
      </c>
      <c r="J375">
        <v>14</v>
      </c>
      <c r="K375">
        <v>10.97</v>
      </c>
      <c r="L375" s="731" t="s">
        <v>18554</v>
      </c>
    </row>
    <row r="376" spans="1:12" x14ac:dyDescent="0.2">
      <c r="A376">
        <v>1</v>
      </c>
      <c r="B376">
        <v>475</v>
      </c>
      <c r="C376">
        <v>375</v>
      </c>
      <c r="D376" s="731" t="s">
        <v>7501</v>
      </c>
      <c r="E376">
        <v>20058</v>
      </c>
      <c r="F376">
        <v>70</v>
      </c>
      <c r="G376">
        <v>112.32</v>
      </c>
      <c r="H376" s="731" t="s">
        <v>54254</v>
      </c>
      <c r="I376" t="b">
        <v>0</v>
      </c>
      <c r="J376">
        <v>4</v>
      </c>
      <c r="K376">
        <v>28.08</v>
      </c>
      <c r="L376" s="731" t="s">
        <v>18249</v>
      </c>
    </row>
    <row r="377" spans="1:12" x14ac:dyDescent="0.2">
      <c r="A377">
        <v>1</v>
      </c>
      <c r="B377">
        <v>475</v>
      </c>
      <c r="C377">
        <v>376</v>
      </c>
      <c r="D377" s="731" t="s">
        <v>7507</v>
      </c>
      <c r="E377">
        <v>20058</v>
      </c>
      <c r="F377">
        <v>80</v>
      </c>
      <c r="G377">
        <v>316.39999999999998</v>
      </c>
      <c r="H377" s="731" t="s">
        <v>54254</v>
      </c>
      <c r="I377" t="b">
        <v>0</v>
      </c>
      <c r="J377">
        <v>7</v>
      </c>
      <c r="K377">
        <v>45.2</v>
      </c>
      <c r="L377" s="731" t="s">
        <v>18255</v>
      </c>
    </row>
    <row r="378" spans="1:12" x14ac:dyDescent="0.2">
      <c r="A378">
        <v>1</v>
      </c>
      <c r="B378">
        <v>475</v>
      </c>
      <c r="C378">
        <v>377</v>
      </c>
      <c r="D378" s="731" t="s">
        <v>7712</v>
      </c>
      <c r="E378">
        <v>20058</v>
      </c>
      <c r="F378">
        <v>90</v>
      </c>
      <c r="G378">
        <v>325.64</v>
      </c>
      <c r="H378" s="731" t="s">
        <v>54254</v>
      </c>
      <c r="I378" t="b">
        <v>0</v>
      </c>
      <c r="J378">
        <v>2</v>
      </c>
      <c r="K378">
        <v>162.82</v>
      </c>
      <c r="L378" s="731" t="s">
        <v>18470</v>
      </c>
    </row>
    <row r="379" spans="1:12" x14ac:dyDescent="0.2">
      <c r="A379">
        <v>1</v>
      </c>
      <c r="B379">
        <v>475</v>
      </c>
      <c r="C379">
        <v>378</v>
      </c>
      <c r="D379" s="731" t="s">
        <v>7581</v>
      </c>
      <c r="E379">
        <v>20058</v>
      </c>
      <c r="F379">
        <v>100</v>
      </c>
      <c r="G379">
        <v>3544.1</v>
      </c>
      <c r="H379" s="731" t="s">
        <v>54254</v>
      </c>
      <c r="I379" t="b">
        <v>0</v>
      </c>
      <c r="J379">
        <v>35</v>
      </c>
      <c r="K379">
        <v>101.26</v>
      </c>
      <c r="L379" s="731" t="s">
        <v>18330</v>
      </c>
    </row>
    <row r="380" spans="1:12" x14ac:dyDescent="0.2">
      <c r="A380">
        <v>1</v>
      </c>
      <c r="B380">
        <v>475</v>
      </c>
      <c r="C380">
        <v>379</v>
      </c>
      <c r="D380" s="731" t="s">
        <v>7552</v>
      </c>
      <c r="E380">
        <v>20058</v>
      </c>
      <c r="F380">
        <v>110</v>
      </c>
      <c r="G380">
        <v>110.76</v>
      </c>
      <c r="H380" s="731" t="s">
        <v>54254</v>
      </c>
      <c r="I380" t="b">
        <v>0</v>
      </c>
      <c r="J380">
        <v>1</v>
      </c>
      <c r="K380">
        <v>110.76</v>
      </c>
      <c r="L380" s="731" t="s">
        <v>18301</v>
      </c>
    </row>
    <row r="381" spans="1:12" x14ac:dyDescent="0.2">
      <c r="A381">
        <v>1</v>
      </c>
      <c r="B381">
        <v>475</v>
      </c>
      <c r="C381">
        <v>380</v>
      </c>
      <c r="D381" s="731" t="s">
        <v>7761</v>
      </c>
      <c r="E381">
        <v>20058</v>
      </c>
      <c r="F381">
        <v>120</v>
      </c>
      <c r="G381">
        <v>304.11</v>
      </c>
      <c r="H381" s="731" t="s">
        <v>54254</v>
      </c>
      <c r="I381" t="b">
        <v>0</v>
      </c>
      <c r="J381">
        <v>3</v>
      </c>
      <c r="K381">
        <v>101.37</v>
      </c>
      <c r="L381" s="731" t="s">
        <v>18510</v>
      </c>
    </row>
    <row r="382" spans="1:12" x14ac:dyDescent="0.2">
      <c r="A382">
        <v>1</v>
      </c>
      <c r="B382">
        <v>475</v>
      </c>
      <c r="C382">
        <v>381</v>
      </c>
      <c r="D382" s="731" t="s">
        <v>7560</v>
      </c>
      <c r="E382">
        <v>20058</v>
      </c>
      <c r="F382">
        <v>130</v>
      </c>
      <c r="G382">
        <v>2049.36</v>
      </c>
      <c r="H382" s="731" t="s">
        <v>54254</v>
      </c>
      <c r="I382" t="b">
        <v>0</v>
      </c>
      <c r="J382">
        <v>24</v>
      </c>
      <c r="K382">
        <v>85.39</v>
      </c>
      <c r="L382" s="731" t="s">
        <v>18308</v>
      </c>
    </row>
    <row r="383" spans="1:12" x14ac:dyDescent="0.2">
      <c r="A383">
        <v>1</v>
      </c>
      <c r="B383">
        <v>475</v>
      </c>
      <c r="C383">
        <v>382</v>
      </c>
      <c r="D383" s="731" t="s">
        <v>7562</v>
      </c>
      <c r="E383">
        <v>20058</v>
      </c>
      <c r="F383">
        <v>140</v>
      </c>
      <c r="G383">
        <v>884.04</v>
      </c>
      <c r="H383" s="731" t="s">
        <v>54254</v>
      </c>
      <c r="I383" t="b">
        <v>0</v>
      </c>
      <c r="J383">
        <v>6</v>
      </c>
      <c r="K383">
        <v>147.34</v>
      </c>
      <c r="L383" s="731" t="s">
        <v>18310</v>
      </c>
    </row>
    <row r="384" spans="1:12" x14ac:dyDescent="0.2">
      <c r="A384">
        <v>1</v>
      </c>
      <c r="B384">
        <v>475</v>
      </c>
      <c r="C384">
        <v>383</v>
      </c>
      <c r="D384" s="731" t="s">
        <v>7574</v>
      </c>
      <c r="E384">
        <v>20058</v>
      </c>
      <c r="F384">
        <v>150</v>
      </c>
      <c r="G384">
        <v>81.260000000000005</v>
      </c>
      <c r="H384" s="731" t="s">
        <v>54254</v>
      </c>
      <c r="I384" t="b">
        <v>0</v>
      </c>
      <c r="J384">
        <v>1</v>
      </c>
      <c r="K384">
        <v>81.260000000000005</v>
      </c>
      <c r="L384" s="731" t="s">
        <v>18322</v>
      </c>
    </row>
    <row r="385" spans="1:12" x14ac:dyDescent="0.2">
      <c r="A385">
        <v>1</v>
      </c>
      <c r="B385">
        <v>475</v>
      </c>
      <c r="C385">
        <v>384</v>
      </c>
      <c r="D385" s="731" t="s">
        <v>7682</v>
      </c>
      <c r="E385">
        <v>20058</v>
      </c>
      <c r="F385">
        <v>160</v>
      </c>
      <c r="G385">
        <v>158.18</v>
      </c>
      <c r="H385" s="731" t="s">
        <v>54254</v>
      </c>
      <c r="I385" t="b">
        <v>0</v>
      </c>
      <c r="J385">
        <v>1</v>
      </c>
      <c r="K385">
        <v>158.18</v>
      </c>
      <c r="L385" s="731" t="s">
        <v>18429</v>
      </c>
    </row>
    <row r="386" spans="1:12" x14ac:dyDescent="0.2">
      <c r="A386">
        <v>1</v>
      </c>
      <c r="B386">
        <v>475</v>
      </c>
      <c r="C386">
        <v>385</v>
      </c>
      <c r="D386" s="731" t="s">
        <v>7606</v>
      </c>
      <c r="E386">
        <v>20058</v>
      </c>
      <c r="F386">
        <v>170</v>
      </c>
      <c r="G386">
        <v>115.44</v>
      </c>
      <c r="H386" s="731" t="s">
        <v>54254</v>
      </c>
      <c r="I386" t="b">
        <v>0</v>
      </c>
      <c r="J386">
        <v>1</v>
      </c>
      <c r="K386">
        <v>115.44</v>
      </c>
      <c r="L386" s="731" t="s">
        <v>18353</v>
      </c>
    </row>
    <row r="387" spans="1:12" x14ac:dyDescent="0.2">
      <c r="A387">
        <v>1</v>
      </c>
      <c r="B387">
        <v>475</v>
      </c>
      <c r="C387">
        <v>386</v>
      </c>
      <c r="D387" s="731" t="s">
        <v>7739</v>
      </c>
      <c r="E387">
        <v>20058</v>
      </c>
      <c r="F387">
        <v>180</v>
      </c>
      <c r="G387">
        <v>115.44</v>
      </c>
      <c r="H387" s="731" t="s">
        <v>54254</v>
      </c>
      <c r="I387" t="b">
        <v>0</v>
      </c>
      <c r="J387">
        <v>1</v>
      </c>
      <c r="K387">
        <v>115.44</v>
      </c>
      <c r="L387" s="731" t="s">
        <v>18497</v>
      </c>
    </row>
    <row r="388" spans="1:12" x14ac:dyDescent="0.2">
      <c r="A388">
        <v>1</v>
      </c>
      <c r="B388">
        <v>475</v>
      </c>
      <c r="C388">
        <v>387</v>
      </c>
      <c r="D388" s="731" t="s">
        <v>7853</v>
      </c>
      <c r="E388">
        <v>20058</v>
      </c>
      <c r="F388">
        <v>190</v>
      </c>
      <c r="G388">
        <v>188.78</v>
      </c>
      <c r="H388" s="731" t="s">
        <v>54254</v>
      </c>
      <c r="I388" t="b">
        <v>0</v>
      </c>
      <c r="J388">
        <v>1</v>
      </c>
      <c r="K388">
        <v>188.78</v>
      </c>
      <c r="L388" s="731" t="s">
        <v>18593</v>
      </c>
    </row>
    <row r="389" spans="1:12" x14ac:dyDescent="0.2">
      <c r="A389">
        <v>1</v>
      </c>
      <c r="B389">
        <v>475</v>
      </c>
      <c r="C389">
        <v>388</v>
      </c>
      <c r="D389" s="731" t="s">
        <v>7654</v>
      </c>
      <c r="E389">
        <v>20058</v>
      </c>
      <c r="F389">
        <v>200</v>
      </c>
      <c r="G389">
        <v>115.44</v>
      </c>
      <c r="H389" s="731" t="s">
        <v>54254</v>
      </c>
      <c r="I389" t="b">
        <v>0</v>
      </c>
      <c r="J389">
        <v>1</v>
      </c>
      <c r="K389">
        <v>115.44</v>
      </c>
      <c r="L389" s="731" t="s">
        <v>18402</v>
      </c>
    </row>
    <row r="390" spans="1:12" x14ac:dyDescent="0.2">
      <c r="A390">
        <v>1</v>
      </c>
      <c r="B390">
        <v>475</v>
      </c>
      <c r="C390">
        <v>389</v>
      </c>
      <c r="D390" s="731" t="s">
        <v>7530</v>
      </c>
      <c r="E390">
        <v>20058</v>
      </c>
      <c r="F390">
        <v>210</v>
      </c>
      <c r="G390">
        <v>529.08000000000004</v>
      </c>
      <c r="H390" s="731" t="s">
        <v>54254</v>
      </c>
      <c r="I390" t="b">
        <v>0</v>
      </c>
      <c r="J390">
        <v>4</v>
      </c>
      <c r="K390">
        <v>132.27000000000001</v>
      </c>
      <c r="L390" s="731" t="s">
        <v>18278</v>
      </c>
    </row>
    <row r="391" spans="1:12" x14ac:dyDescent="0.2">
      <c r="A391">
        <v>1</v>
      </c>
      <c r="B391">
        <v>475</v>
      </c>
      <c r="C391">
        <v>390</v>
      </c>
      <c r="D391" s="731" t="s">
        <v>7766</v>
      </c>
      <c r="E391">
        <v>20058</v>
      </c>
      <c r="F391">
        <v>220</v>
      </c>
      <c r="G391">
        <v>138.08000000000001</v>
      </c>
      <c r="H391" s="731" t="s">
        <v>54254</v>
      </c>
      <c r="I391" t="b">
        <v>0</v>
      </c>
      <c r="J391">
        <v>1</v>
      </c>
      <c r="K391">
        <v>138.08000000000001</v>
      </c>
      <c r="L391" s="731" t="s">
        <v>18514</v>
      </c>
    </row>
    <row r="392" spans="1:12" x14ac:dyDescent="0.2">
      <c r="A392">
        <v>1</v>
      </c>
      <c r="B392">
        <v>475</v>
      </c>
      <c r="C392">
        <v>391</v>
      </c>
      <c r="D392" s="731" t="s">
        <v>7822</v>
      </c>
      <c r="E392">
        <v>20058</v>
      </c>
      <c r="F392">
        <v>230</v>
      </c>
      <c r="G392">
        <v>363.96</v>
      </c>
      <c r="H392" s="731" t="s">
        <v>54254</v>
      </c>
      <c r="I392" t="b">
        <v>0</v>
      </c>
      <c r="J392">
        <v>3</v>
      </c>
      <c r="K392">
        <v>121.32</v>
      </c>
      <c r="L392" s="731" t="s">
        <v>18560</v>
      </c>
    </row>
    <row r="393" spans="1:12" x14ac:dyDescent="0.2">
      <c r="A393">
        <v>1</v>
      </c>
      <c r="B393">
        <v>475</v>
      </c>
      <c r="C393">
        <v>392</v>
      </c>
      <c r="D393" s="731" t="s">
        <v>7622</v>
      </c>
      <c r="E393">
        <v>20058</v>
      </c>
      <c r="F393">
        <v>240</v>
      </c>
      <c r="G393">
        <v>80.510000000000005</v>
      </c>
      <c r="H393" s="731" t="s">
        <v>54254</v>
      </c>
      <c r="I393" t="b">
        <v>0</v>
      </c>
      <c r="J393">
        <v>1</v>
      </c>
      <c r="K393">
        <v>80.510000000000005</v>
      </c>
      <c r="L393" s="731" t="s">
        <v>18369</v>
      </c>
    </row>
    <row r="394" spans="1:12" x14ac:dyDescent="0.2">
      <c r="A394">
        <v>1</v>
      </c>
      <c r="B394">
        <v>475</v>
      </c>
      <c r="C394">
        <v>393</v>
      </c>
      <c r="D394" s="731" t="s">
        <v>7596</v>
      </c>
      <c r="E394">
        <v>20058</v>
      </c>
      <c r="F394">
        <v>250</v>
      </c>
      <c r="G394">
        <v>720.09</v>
      </c>
      <c r="H394" s="731" t="s">
        <v>54254</v>
      </c>
      <c r="I394" t="b">
        <v>0</v>
      </c>
      <c r="J394">
        <v>3</v>
      </c>
      <c r="K394">
        <v>240.03</v>
      </c>
      <c r="L394" s="731" t="s">
        <v>54239</v>
      </c>
    </row>
    <row r="395" spans="1:12" x14ac:dyDescent="0.2">
      <c r="A395">
        <v>1</v>
      </c>
      <c r="B395">
        <v>475</v>
      </c>
      <c r="C395">
        <v>394</v>
      </c>
      <c r="D395" s="731" t="s">
        <v>7783</v>
      </c>
      <c r="E395">
        <v>20058</v>
      </c>
      <c r="F395">
        <v>260</v>
      </c>
      <c r="G395">
        <v>556.91999999999996</v>
      </c>
      <c r="H395" s="731" t="s">
        <v>54254</v>
      </c>
      <c r="I395" t="b">
        <v>0</v>
      </c>
      <c r="J395">
        <v>2</v>
      </c>
      <c r="K395">
        <v>278.45999999999998</v>
      </c>
      <c r="L395" s="731" t="s">
        <v>54240</v>
      </c>
    </row>
    <row r="396" spans="1:12" x14ac:dyDescent="0.2">
      <c r="A396">
        <v>1</v>
      </c>
      <c r="B396">
        <v>475</v>
      </c>
      <c r="C396">
        <v>395</v>
      </c>
      <c r="D396" s="731" t="s">
        <v>5538</v>
      </c>
      <c r="E396">
        <v>20058</v>
      </c>
      <c r="F396">
        <v>270</v>
      </c>
      <c r="G396">
        <v>605.26</v>
      </c>
      <c r="H396" s="731" t="s">
        <v>54254</v>
      </c>
      <c r="I396" t="b">
        <v>0</v>
      </c>
      <c r="J396">
        <v>2</v>
      </c>
      <c r="K396">
        <v>302.63</v>
      </c>
      <c r="L396" s="731" t="s">
        <v>18433</v>
      </c>
    </row>
    <row r="397" spans="1:12" x14ac:dyDescent="0.2">
      <c r="A397">
        <v>1</v>
      </c>
      <c r="B397">
        <v>475</v>
      </c>
      <c r="C397">
        <v>396</v>
      </c>
      <c r="D397" s="731" t="s">
        <v>7522</v>
      </c>
      <c r="E397">
        <v>20058</v>
      </c>
      <c r="F397">
        <v>280</v>
      </c>
      <c r="G397">
        <v>99.96</v>
      </c>
      <c r="H397" s="731" t="s">
        <v>54254</v>
      </c>
      <c r="I397" t="b">
        <v>0</v>
      </c>
      <c r="J397">
        <v>2</v>
      </c>
      <c r="K397">
        <v>49.98</v>
      </c>
      <c r="L397" s="731" t="s">
        <v>18272</v>
      </c>
    </row>
    <row r="398" spans="1:12" x14ac:dyDescent="0.2">
      <c r="A398">
        <v>1</v>
      </c>
      <c r="B398">
        <v>475</v>
      </c>
      <c r="C398">
        <v>397</v>
      </c>
      <c r="D398" s="731" t="s">
        <v>7517</v>
      </c>
      <c r="E398">
        <v>20058</v>
      </c>
      <c r="F398">
        <v>290</v>
      </c>
      <c r="G398">
        <v>841.72</v>
      </c>
      <c r="H398" s="731" t="s">
        <v>54254</v>
      </c>
      <c r="I398" t="b">
        <v>0</v>
      </c>
      <c r="J398">
        <v>1</v>
      </c>
      <c r="K398">
        <v>841.72</v>
      </c>
      <c r="L398" s="731" t="s">
        <v>18266</v>
      </c>
    </row>
    <row r="399" spans="1:12" x14ac:dyDescent="0.2">
      <c r="A399">
        <v>1</v>
      </c>
      <c r="B399">
        <v>475</v>
      </c>
      <c r="C399">
        <v>398</v>
      </c>
      <c r="D399" s="731" t="s">
        <v>7624</v>
      </c>
      <c r="E399">
        <v>20058</v>
      </c>
      <c r="F399">
        <v>300</v>
      </c>
      <c r="G399">
        <v>64.099999999999994</v>
      </c>
      <c r="H399" s="731" t="s">
        <v>54254</v>
      </c>
      <c r="I399" t="b">
        <v>0</v>
      </c>
      <c r="J399">
        <v>1</v>
      </c>
      <c r="K399">
        <v>64.099999999999994</v>
      </c>
      <c r="L399" s="731" t="s">
        <v>18372</v>
      </c>
    </row>
    <row r="400" spans="1:12" x14ac:dyDescent="0.2">
      <c r="A400">
        <v>1</v>
      </c>
      <c r="B400">
        <v>475</v>
      </c>
      <c r="C400">
        <v>399</v>
      </c>
      <c r="D400" s="731" t="s">
        <v>52022</v>
      </c>
      <c r="E400">
        <v>20058</v>
      </c>
      <c r="F400">
        <v>310</v>
      </c>
      <c r="G400">
        <v>554.21</v>
      </c>
      <c r="H400" s="731" t="s">
        <v>54254</v>
      </c>
      <c r="I400" t="b">
        <v>0</v>
      </c>
      <c r="J400">
        <v>1</v>
      </c>
      <c r="K400">
        <v>554.21</v>
      </c>
      <c r="L400" s="731" t="s">
        <v>52023</v>
      </c>
    </row>
    <row r="401" spans="1:12" x14ac:dyDescent="0.2">
      <c r="A401">
        <v>1</v>
      </c>
      <c r="B401">
        <v>475</v>
      </c>
      <c r="C401">
        <v>400</v>
      </c>
      <c r="D401" s="731" t="s">
        <v>52024</v>
      </c>
      <c r="E401">
        <v>20058</v>
      </c>
      <c r="F401">
        <v>320</v>
      </c>
      <c r="G401">
        <v>387.5</v>
      </c>
      <c r="H401" s="731" t="s">
        <v>54254</v>
      </c>
      <c r="I401" t="b">
        <v>0</v>
      </c>
      <c r="J401">
        <v>1</v>
      </c>
      <c r="K401">
        <v>387.5</v>
      </c>
      <c r="L401" s="731" t="s">
        <v>52025</v>
      </c>
    </row>
    <row r="402" spans="1:12" x14ac:dyDescent="0.2">
      <c r="A402">
        <v>1</v>
      </c>
      <c r="B402">
        <v>475</v>
      </c>
      <c r="C402">
        <v>401</v>
      </c>
      <c r="D402" s="731" t="s">
        <v>7510</v>
      </c>
      <c r="E402">
        <v>20058</v>
      </c>
      <c r="F402">
        <v>330</v>
      </c>
      <c r="G402">
        <v>239.64</v>
      </c>
      <c r="H402" s="731" t="s">
        <v>54254</v>
      </c>
      <c r="I402" t="b">
        <v>0</v>
      </c>
      <c r="J402">
        <v>1</v>
      </c>
      <c r="K402">
        <v>239.64</v>
      </c>
      <c r="L402" s="731" t="s">
        <v>18259</v>
      </c>
    </row>
    <row r="403" spans="1:12" x14ac:dyDescent="0.2">
      <c r="A403">
        <v>1</v>
      </c>
      <c r="B403">
        <v>475</v>
      </c>
      <c r="C403">
        <v>402</v>
      </c>
      <c r="D403" s="731" t="s">
        <v>7750</v>
      </c>
      <c r="E403">
        <v>20058</v>
      </c>
      <c r="F403">
        <v>340</v>
      </c>
      <c r="G403">
        <v>160.13999999999999</v>
      </c>
      <c r="H403" s="731" t="s">
        <v>54254</v>
      </c>
      <c r="I403" t="b">
        <v>0</v>
      </c>
      <c r="J403">
        <v>1</v>
      </c>
      <c r="K403">
        <v>160.13999999999999</v>
      </c>
      <c r="L403" s="731" t="s">
        <v>18504</v>
      </c>
    </row>
    <row r="404" spans="1:12" x14ac:dyDescent="0.2">
      <c r="A404">
        <v>1</v>
      </c>
      <c r="B404">
        <v>475.1</v>
      </c>
      <c r="C404">
        <v>403</v>
      </c>
      <c r="D404" s="731" t="s">
        <v>30795</v>
      </c>
      <c r="E404">
        <v>20058</v>
      </c>
      <c r="F404">
        <v>20</v>
      </c>
      <c r="G404">
        <v>2100</v>
      </c>
      <c r="H404" s="731" t="s">
        <v>54254</v>
      </c>
      <c r="I404" t="b">
        <v>0</v>
      </c>
      <c r="J404">
        <v>1</v>
      </c>
      <c r="K404">
        <v>2100</v>
      </c>
      <c r="L404" s="731" t="s">
        <v>54467</v>
      </c>
    </row>
    <row r="405" spans="1:12" x14ac:dyDescent="0.2">
      <c r="A405">
        <v>1</v>
      </c>
      <c r="B405">
        <v>470</v>
      </c>
      <c r="C405">
        <v>404</v>
      </c>
      <c r="D405" s="731" t="s">
        <v>28532</v>
      </c>
      <c r="E405">
        <v>20058</v>
      </c>
      <c r="F405">
        <v>20</v>
      </c>
      <c r="G405">
        <v>2765.63</v>
      </c>
      <c r="H405" s="731" t="s">
        <v>54254</v>
      </c>
      <c r="I405" t="b">
        <v>0</v>
      </c>
      <c r="J405">
        <v>1</v>
      </c>
      <c r="K405">
        <v>2765.63</v>
      </c>
      <c r="L405" s="731" t="s">
        <v>54889</v>
      </c>
    </row>
    <row r="406" spans="1:12" x14ac:dyDescent="0.2">
      <c r="A406">
        <v>1</v>
      </c>
      <c r="B406">
        <v>470</v>
      </c>
      <c r="C406">
        <v>405</v>
      </c>
      <c r="D406" s="731" t="s">
        <v>4102</v>
      </c>
      <c r="E406">
        <v>20058</v>
      </c>
      <c r="F406">
        <v>30</v>
      </c>
      <c r="G406">
        <v>750</v>
      </c>
      <c r="H406" s="731" t="s">
        <v>54254</v>
      </c>
      <c r="I406" t="b">
        <v>0</v>
      </c>
      <c r="J406">
        <v>25</v>
      </c>
      <c r="K406">
        <v>30</v>
      </c>
      <c r="L406" s="731" t="s">
        <v>17777</v>
      </c>
    </row>
    <row r="407" spans="1:12" x14ac:dyDescent="0.2">
      <c r="A407">
        <v>1</v>
      </c>
      <c r="B407">
        <v>490</v>
      </c>
      <c r="C407">
        <v>406</v>
      </c>
      <c r="D407" s="731" t="s">
        <v>12725</v>
      </c>
      <c r="E407">
        <v>20058</v>
      </c>
      <c r="F407">
        <v>40</v>
      </c>
      <c r="G407">
        <v>1211</v>
      </c>
      <c r="H407" s="731" t="s">
        <v>54254</v>
      </c>
      <c r="I407" t="b">
        <v>0</v>
      </c>
      <c r="J407">
        <v>1</v>
      </c>
      <c r="K407">
        <v>1211</v>
      </c>
      <c r="L407" s="731" t="s">
        <v>54890</v>
      </c>
    </row>
    <row r="408" spans="1:12" x14ac:dyDescent="0.2">
      <c r="A408">
        <v>1</v>
      </c>
      <c r="B408">
        <v>490</v>
      </c>
      <c r="C408">
        <v>407</v>
      </c>
      <c r="D408" s="731" t="s">
        <v>13024</v>
      </c>
      <c r="E408">
        <v>20058</v>
      </c>
      <c r="F408">
        <v>50</v>
      </c>
      <c r="G408">
        <v>35.1</v>
      </c>
      <c r="H408" s="731" t="s">
        <v>54254</v>
      </c>
      <c r="I408" t="b">
        <v>0</v>
      </c>
      <c r="J408">
        <v>1</v>
      </c>
      <c r="K408">
        <v>35.1</v>
      </c>
      <c r="L408" s="731" t="s">
        <v>24539</v>
      </c>
    </row>
    <row r="409" spans="1:12" x14ac:dyDescent="0.2">
      <c r="A409">
        <v>1</v>
      </c>
      <c r="B409">
        <v>490</v>
      </c>
      <c r="C409">
        <v>408</v>
      </c>
      <c r="D409" s="731" t="s">
        <v>12414</v>
      </c>
      <c r="E409">
        <v>20058</v>
      </c>
      <c r="F409">
        <v>60</v>
      </c>
      <c r="G409">
        <v>1854</v>
      </c>
      <c r="H409" s="731" t="s">
        <v>54254</v>
      </c>
      <c r="I409" t="b">
        <v>0</v>
      </c>
      <c r="J409">
        <v>1</v>
      </c>
      <c r="K409">
        <v>1854</v>
      </c>
      <c r="L409" s="731" t="s">
        <v>28877</v>
      </c>
    </row>
    <row r="410" spans="1:12" x14ac:dyDescent="0.2">
      <c r="A410">
        <v>1</v>
      </c>
      <c r="B410">
        <v>490</v>
      </c>
      <c r="C410">
        <v>409</v>
      </c>
      <c r="D410" s="731" t="s">
        <v>5079</v>
      </c>
      <c r="E410">
        <v>20058</v>
      </c>
      <c r="F410">
        <v>110</v>
      </c>
      <c r="G410">
        <v>1299</v>
      </c>
      <c r="H410" s="731" t="s">
        <v>54254</v>
      </c>
      <c r="I410" t="b">
        <v>0</v>
      </c>
      <c r="J410">
        <v>1</v>
      </c>
      <c r="K410">
        <v>1299</v>
      </c>
      <c r="L410" s="731" t="s">
        <v>28995</v>
      </c>
    </row>
    <row r="411" spans="1:12" x14ac:dyDescent="0.2">
      <c r="A411">
        <v>1</v>
      </c>
      <c r="B411">
        <v>490</v>
      </c>
      <c r="C411">
        <v>410</v>
      </c>
      <c r="D411" s="731" t="s">
        <v>24182</v>
      </c>
      <c r="E411">
        <v>20058</v>
      </c>
      <c r="F411">
        <v>150</v>
      </c>
      <c r="G411">
        <v>643.5</v>
      </c>
      <c r="H411" s="731" t="s">
        <v>54254</v>
      </c>
      <c r="I411" t="b">
        <v>0</v>
      </c>
      <c r="J411">
        <v>1</v>
      </c>
      <c r="K411">
        <v>643.5</v>
      </c>
      <c r="L411" s="731" t="s">
        <v>53993</v>
      </c>
    </row>
    <row r="412" spans="1:12" x14ac:dyDescent="0.2">
      <c r="A412">
        <v>1</v>
      </c>
      <c r="B412">
        <v>490</v>
      </c>
      <c r="C412">
        <v>411</v>
      </c>
      <c r="D412" s="731" t="s">
        <v>24186</v>
      </c>
      <c r="E412">
        <v>20058</v>
      </c>
      <c r="F412">
        <v>160</v>
      </c>
      <c r="G412">
        <v>772.2</v>
      </c>
      <c r="H412" s="731" t="s">
        <v>54254</v>
      </c>
      <c r="I412" t="b">
        <v>0</v>
      </c>
      <c r="J412">
        <v>1</v>
      </c>
      <c r="K412">
        <v>772.2</v>
      </c>
      <c r="L412" s="731" t="s">
        <v>53995</v>
      </c>
    </row>
    <row r="413" spans="1:12" x14ac:dyDescent="0.2">
      <c r="A413">
        <v>1</v>
      </c>
      <c r="B413">
        <v>490</v>
      </c>
      <c r="C413">
        <v>412</v>
      </c>
      <c r="D413" s="731" t="s">
        <v>953</v>
      </c>
      <c r="E413">
        <v>20058</v>
      </c>
      <c r="F413">
        <v>200</v>
      </c>
      <c r="G413">
        <v>58.98</v>
      </c>
      <c r="H413" s="731" t="s">
        <v>54254</v>
      </c>
      <c r="I413" t="b">
        <v>0</v>
      </c>
      <c r="J413">
        <v>2</v>
      </c>
      <c r="K413">
        <v>29.49</v>
      </c>
      <c r="L413" s="731" t="s">
        <v>54241</v>
      </c>
    </row>
    <row r="414" spans="1:12" x14ac:dyDescent="0.2">
      <c r="A414">
        <v>1</v>
      </c>
      <c r="B414">
        <v>490</v>
      </c>
      <c r="C414">
        <v>413</v>
      </c>
      <c r="D414" s="731" t="s">
        <v>54891</v>
      </c>
      <c r="E414">
        <v>20058</v>
      </c>
      <c r="F414">
        <v>240</v>
      </c>
      <c r="G414">
        <v>591.6</v>
      </c>
      <c r="H414" s="731" t="s">
        <v>54254</v>
      </c>
      <c r="I414" t="b">
        <v>0</v>
      </c>
      <c r="J414">
        <v>1</v>
      </c>
      <c r="K414">
        <v>591.6</v>
      </c>
      <c r="L414" s="731" t="s">
        <v>54892</v>
      </c>
    </row>
    <row r="415" spans="1:12" x14ac:dyDescent="0.2">
      <c r="A415">
        <v>1</v>
      </c>
      <c r="B415">
        <v>490</v>
      </c>
      <c r="C415">
        <v>414</v>
      </c>
      <c r="D415" s="731" t="s">
        <v>54478</v>
      </c>
      <c r="E415">
        <v>20058</v>
      </c>
      <c r="F415">
        <v>250</v>
      </c>
      <c r="G415">
        <v>328.02</v>
      </c>
      <c r="H415" s="731" t="s">
        <v>54254</v>
      </c>
      <c r="I415" t="b">
        <v>0</v>
      </c>
      <c r="J415">
        <v>1</v>
      </c>
      <c r="K415">
        <v>328.02</v>
      </c>
      <c r="L415" s="731" t="s">
        <v>54483</v>
      </c>
    </row>
    <row r="416" spans="1:12" x14ac:dyDescent="0.2">
      <c r="A416">
        <v>1</v>
      </c>
      <c r="B416">
        <v>490</v>
      </c>
      <c r="C416">
        <v>415</v>
      </c>
      <c r="D416" s="731" t="s">
        <v>1037</v>
      </c>
      <c r="E416">
        <v>20058</v>
      </c>
      <c r="F416">
        <v>260</v>
      </c>
      <c r="G416">
        <v>48.52</v>
      </c>
      <c r="H416" s="731" t="s">
        <v>54254</v>
      </c>
      <c r="I416" t="b">
        <v>0</v>
      </c>
      <c r="J416">
        <v>2</v>
      </c>
      <c r="K416">
        <v>24.26</v>
      </c>
      <c r="L416" s="731" t="s">
        <v>54242</v>
      </c>
    </row>
    <row r="417" spans="1:12" x14ac:dyDescent="0.2">
      <c r="A417">
        <v>1</v>
      </c>
      <c r="B417">
        <v>490</v>
      </c>
      <c r="C417">
        <v>416</v>
      </c>
      <c r="D417" s="731" t="s">
        <v>17563</v>
      </c>
      <c r="E417">
        <v>20058</v>
      </c>
      <c r="F417">
        <v>300</v>
      </c>
      <c r="G417">
        <v>450.45</v>
      </c>
      <c r="H417" s="731" t="s">
        <v>54254</v>
      </c>
      <c r="I417" t="b">
        <v>0</v>
      </c>
      <c r="J417">
        <v>3</v>
      </c>
      <c r="K417">
        <v>150.15</v>
      </c>
      <c r="L417" s="731" t="s">
        <v>54243</v>
      </c>
    </row>
    <row r="418" spans="1:12" x14ac:dyDescent="0.2">
      <c r="A418">
        <v>1</v>
      </c>
      <c r="B418">
        <v>490</v>
      </c>
      <c r="C418">
        <v>417</v>
      </c>
      <c r="D418" s="731" t="s">
        <v>17562</v>
      </c>
      <c r="E418">
        <v>20058</v>
      </c>
      <c r="F418">
        <v>310</v>
      </c>
      <c r="G418">
        <v>325.72000000000003</v>
      </c>
      <c r="H418" s="731" t="s">
        <v>54254</v>
      </c>
      <c r="I418" t="b">
        <v>0</v>
      </c>
      <c r="J418">
        <v>2</v>
      </c>
      <c r="K418">
        <v>162.86000000000001</v>
      </c>
      <c r="L418" s="731" t="s">
        <v>54244</v>
      </c>
    </row>
    <row r="419" spans="1:12" x14ac:dyDescent="0.2">
      <c r="A419">
        <v>1</v>
      </c>
      <c r="B419">
        <v>490</v>
      </c>
      <c r="C419">
        <v>418</v>
      </c>
      <c r="D419" s="731" t="s">
        <v>6220</v>
      </c>
      <c r="E419">
        <v>20058</v>
      </c>
      <c r="F419">
        <v>320</v>
      </c>
      <c r="G419">
        <v>128.69999999999999</v>
      </c>
      <c r="H419" s="731" t="s">
        <v>54254</v>
      </c>
      <c r="I419" t="b">
        <v>0</v>
      </c>
      <c r="J419">
        <v>1</v>
      </c>
      <c r="K419">
        <v>128.69999999999999</v>
      </c>
      <c r="L419" s="731" t="s">
        <v>54468</v>
      </c>
    </row>
    <row r="420" spans="1:12" x14ac:dyDescent="0.2">
      <c r="A420">
        <v>1</v>
      </c>
      <c r="B420">
        <v>490</v>
      </c>
      <c r="C420">
        <v>419</v>
      </c>
      <c r="D420" s="731" t="s">
        <v>17568</v>
      </c>
      <c r="E420">
        <v>20058</v>
      </c>
      <c r="F420">
        <v>330</v>
      </c>
      <c r="G420">
        <v>202.4</v>
      </c>
      <c r="H420" s="731" t="s">
        <v>54254</v>
      </c>
      <c r="I420" t="b">
        <v>0</v>
      </c>
      <c r="J420">
        <v>1</v>
      </c>
      <c r="K420">
        <v>202.4</v>
      </c>
      <c r="L420" s="731" t="s">
        <v>54469</v>
      </c>
    </row>
    <row r="421" spans="1:12" x14ac:dyDescent="0.2">
      <c r="A421">
        <v>1</v>
      </c>
      <c r="B421">
        <v>490</v>
      </c>
      <c r="C421">
        <v>420</v>
      </c>
      <c r="D421" s="731" t="s">
        <v>5362</v>
      </c>
      <c r="E421">
        <v>20058</v>
      </c>
      <c r="F421">
        <v>340</v>
      </c>
      <c r="G421">
        <v>150.16</v>
      </c>
      <c r="H421" s="731" t="s">
        <v>54254</v>
      </c>
      <c r="I421" t="b">
        <v>0</v>
      </c>
      <c r="J421">
        <v>2</v>
      </c>
      <c r="K421">
        <v>75.08</v>
      </c>
      <c r="L421" s="731" t="s">
        <v>54245</v>
      </c>
    </row>
    <row r="422" spans="1:12" x14ac:dyDescent="0.2">
      <c r="A422">
        <v>1</v>
      </c>
      <c r="B422">
        <v>490</v>
      </c>
      <c r="C422">
        <v>421</v>
      </c>
      <c r="D422" s="731" t="s">
        <v>54246</v>
      </c>
      <c r="E422">
        <v>20058</v>
      </c>
      <c r="F422">
        <v>380</v>
      </c>
      <c r="G422">
        <v>1016.67</v>
      </c>
      <c r="H422" s="731" t="s">
        <v>54254</v>
      </c>
      <c r="I422" t="b">
        <v>0</v>
      </c>
      <c r="J422">
        <v>1</v>
      </c>
      <c r="K422">
        <v>1016.67</v>
      </c>
      <c r="L422" s="731" t="s">
        <v>14814</v>
      </c>
    </row>
    <row r="423" spans="1:12" x14ac:dyDescent="0.2">
      <c r="A423">
        <v>1</v>
      </c>
      <c r="B423">
        <v>490</v>
      </c>
      <c r="C423">
        <v>422</v>
      </c>
      <c r="D423" s="731" t="s">
        <v>426</v>
      </c>
      <c r="E423">
        <v>20058</v>
      </c>
      <c r="F423">
        <v>420</v>
      </c>
      <c r="G423">
        <v>464.92</v>
      </c>
      <c r="H423" s="731" t="s">
        <v>54254</v>
      </c>
      <c r="I423" t="b">
        <v>0</v>
      </c>
      <c r="J423">
        <v>1</v>
      </c>
      <c r="K423">
        <v>464.92</v>
      </c>
      <c r="L423" s="731" t="s">
        <v>54247</v>
      </c>
    </row>
    <row r="424" spans="1:12" x14ac:dyDescent="0.2">
      <c r="A424">
        <v>1</v>
      </c>
      <c r="B424">
        <v>460</v>
      </c>
      <c r="C424">
        <v>423</v>
      </c>
      <c r="D424" s="731" t="s">
        <v>1414</v>
      </c>
      <c r="E424">
        <v>20058</v>
      </c>
      <c r="F424">
        <v>20</v>
      </c>
      <c r="G424">
        <v>620</v>
      </c>
      <c r="H424" s="731" t="s">
        <v>54254</v>
      </c>
      <c r="I424" t="b">
        <v>0</v>
      </c>
      <c r="J424">
        <v>2</v>
      </c>
      <c r="K424">
        <v>310</v>
      </c>
      <c r="L424" s="731" t="s">
        <v>30836</v>
      </c>
    </row>
    <row r="425" spans="1:12" x14ac:dyDescent="0.2">
      <c r="A425">
        <v>1</v>
      </c>
      <c r="B425">
        <v>460</v>
      </c>
      <c r="C425">
        <v>424</v>
      </c>
      <c r="D425" s="731" t="s">
        <v>2960</v>
      </c>
      <c r="E425">
        <v>20058</v>
      </c>
      <c r="F425">
        <v>30</v>
      </c>
      <c r="G425">
        <v>60</v>
      </c>
      <c r="H425" s="731" t="s">
        <v>54254</v>
      </c>
      <c r="I425" t="b">
        <v>0</v>
      </c>
      <c r="J425">
        <v>3</v>
      </c>
      <c r="K425">
        <v>20</v>
      </c>
      <c r="L425" s="731" t="s">
        <v>18838</v>
      </c>
    </row>
    <row r="426" spans="1:12" x14ac:dyDescent="0.2">
      <c r="A426">
        <v>1</v>
      </c>
      <c r="B426">
        <v>460</v>
      </c>
      <c r="C426">
        <v>425</v>
      </c>
      <c r="D426" s="731" t="s">
        <v>54470</v>
      </c>
      <c r="E426">
        <v>20058</v>
      </c>
      <c r="F426">
        <v>40</v>
      </c>
      <c r="G426">
        <v>70</v>
      </c>
      <c r="H426" s="731" t="s">
        <v>54254</v>
      </c>
      <c r="I426" t="b">
        <v>0</v>
      </c>
      <c r="J426">
        <v>2</v>
      </c>
      <c r="K426">
        <v>35</v>
      </c>
      <c r="L426" s="731" t="s">
        <v>54471</v>
      </c>
    </row>
    <row r="427" spans="1:12" x14ac:dyDescent="0.2">
      <c r="A427">
        <v>1</v>
      </c>
      <c r="B427">
        <v>460</v>
      </c>
      <c r="C427">
        <v>426</v>
      </c>
      <c r="D427" s="731" t="s">
        <v>6703</v>
      </c>
      <c r="E427">
        <v>20058</v>
      </c>
      <c r="F427">
        <v>50</v>
      </c>
      <c r="G427">
        <v>330</v>
      </c>
      <c r="H427" s="731" t="s">
        <v>54254</v>
      </c>
      <c r="I427" t="b">
        <v>0</v>
      </c>
      <c r="J427">
        <v>2</v>
      </c>
      <c r="K427">
        <v>165</v>
      </c>
      <c r="L427" s="731" t="s">
        <v>54472</v>
      </c>
    </row>
    <row r="428" spans="1:12" x14ac:dyDescent="0.2">
      <c r="A428">
        <v>1</v>
      </c>
      <c r="B428">
        <v>460</v>
      </c>
      <c r="C428">
        <v>427</v>
      </c>
      <c r="D428" s="731" t="s">
        <v>54506</v>
      </c>
      <c r="E428">
        <v>20058</v>
      </c>
      <c r="F428">
        <v>60</v>
      </c>
      <c r="G428">
        <v>45</v>
      </c>
      <c r="H428" s="731" t="s">
        <v>54254</v>
      </c>
      <c r="I428" t="b">
        <v>0</v>
      </c>
      <c r="J428">
        <v>1</v>
      </c>
      <c r="K428">
        <v>45</v>
      </c>
      <c r="L428" s="731" t="s">
        <v>54507</v>
      </c>
    </row>
    <row r="429" spans="1:12" x14ac:dyDescent="0.2">
      <c r="A429">
        <v>1</v>
      </c>
      <c r="B429">
        <v>460</v>
      </c>
      <c r="C429">
        <v>428</v>
      </c>
      <c r="D429" s="731" t="s">
        <v>54508</v>
      </c>
      <c r="E429">
        <v>20058</v>
      </c>
      <c r="F429">
        <v>70</v>
      </c>
      <c r="G429">
        <v>36</v>
      </c>
      <c r="H429" s="731" t="s">
        <v>54254</v>
      </c>
      <c r="I429" t="b">
        <v>0</v>
      </c>
      <c r="J429">
        <v>2</v>
      </c>
      <c r="K429">
        <v>18</v>
      </c>
      <c r="L429" s="731" t="s">
        <v>54509</v>
      </c>
    </row>
    <row r="430" spans="1:12" x14ac:dyDescent="0.2">
      <c r="A430">
        <v>1</v>
      </c>
      <c r="B430">
        <v>495</v>
      </c>
      <c r="C430">
        <v>429</v>
      </c>
      <c r="D430" s="731" t="s">
        <v>5229</v>
      </c>
      <c r="E430">
        <v>20058</v>
      </c>
      <c r="F430">
        <v>20</v>
      </c>
      <c r="G430">
        <v>25</v>
      </c>
      <c r="H430" s="731" t="s">
        <v>54254</v>
      </c>
      <c r="I430" t="b">
        <v>0</v>
      </c>
      <c r="J430">
        <v>1</v>
      </c>
      <c r="K430">
        <v>25</v>
      </c>
      <c r="L430" s="731" t="s">
        <v>17802</v>
      </c>
    </row>
    <row r="431" spans="1:12" x14ac:dyDescent="0.2">
      <c r="A431">
        <v>1</v>
      </c>
      <c r="B431">
        <v>495</v>
      </c>
      <c r="C431">
        <v>430</v>
      </c>
      <c r="D431" s="731" t="s">
        <v>2566</v>
      </c>
      <c r="E431">
        <v>20058</v>
      </c>
      <c r="F431">
        <v>30</v>
      </c>
      <c r="G431">
        <v>55</v>
      </c>
      <c r="H431" s="731" t="s">
        <v>54254</v>
      </c>
      <c r="I431" t="b">
        <v>0</v>
      </c>
      <c r="J431">
        <v>1</v>
      </c>
      <c r="K431">
        <v>55</v>
      </c>
      <c r="L431" s="731" t="s">
        <v>17803</v>
      </c>
    </row>
    <row r="432" spans="1:12" x14ac:dyDescent="0.2">
      <c r="A432">
        <v>1</v>
      </c>
      <c r="B432">
        <v>495</v>
      </c>
      <c r="C432">
        <v>431</v>
      </c>
      <c r="D432" s="731" t="s">
        <v>12916</v>
      </c>
      <c r="E432">
        <v>20058</v>
      </c>
      <c r="F432">
        <v>40</v>
      </c>
      <c r="G432">
        <v>660</v>
      </c>
      <c r="H432" s="731" t="s">
        <v>54254</v>
      </c>
      <c r="I432" t="b">
        <v>0</v>
      </c>
      <c r="J432">
        <v>4</v>
      </c>
      <c r="K432">
        <v>165</v>
      </c>
      <c r="L432" s="731" t="s">
        <v>12917</v>
      </c>
    </row>
    <row r="433" spans="1:12" x14ac:dyDescent="0.2">
      <c r="A433">
        <v>1</v>
      </c>
      <c r="B433">
        <v>495</v>
      </c>
      <c r="C433">
        <v>432</v>
      </c>
      <c r="D433" s="731" t="s">
        <v>6779</v>
      </c>
      <c r="E433">
        <v>20058</v>
      </c>
      <c r="F433">
        <v>50</v>
      </c>
      <c r="G433">
        <v>400</v>
      </c>
      <c r="H433" s="731" t="s">
        <v>54254</v>
      </c>
      <c r="I433" t="b">
        <v>0</v>
      </c>
      <c r="J433">
        <v>1</v>
      </c>
      <c r="K433">
        <v>400</v>
      </c>
      <c r="L433" s="731" t="s">
        <v>17805</v>
      </c>
    </row>
    <row r="434" spans="1:12" x14ac:dyDescent="0.2">
      <c r="A434">
        <v>1</v>
      </c>
      <c r="B434">
        <v>495</v>
      </c>
      <c r="C434">
        <v>433</v>
      </c>
      <c r="D434" s="731" t="s">
        <v>2728</v>
      </c>
      <c r="E434">
        <v>20058</v>
      </c>
      <c r="F434">
        <v>60</v>
      </c>
      <c r="G434">
        <v>405</v>
      </c>
      <c r="H434" s="731" t="s">
        <v>54254</v>
      </c>
      <c r="I434" t="b">
        <v>0</v>
      </c>
      <c r="J434">
        <v>3</v>
      </c>
      <c r="K434">
        <v>135</v>
      </c>
      <c r="L434" s="731" t="s">
        <v>17808</v>
      </c>
    </row>
    <row r="435" spans="1:12" x14ac:dyDescent="0.2">
      <c r="A435">
        <v>1</v>
      </c>
      <c r="B435">
        <v>495</v>
      </c>
      <c r="C435">
        <v>434</v>
      </c>
      <c r="D435" s="731" t="s">
        <v>2059</v>
      </c>
      <c r="E435">
        <v>20058</v>
      </c>
      <c r="F435">
        <v>70</v>
      </c>
      <c r="G435">
        <v>300</v>
      </c>
      <c r="H435" s="731" t="s">
        <v>54473</v>
      </c>
      <c r="I435" t="b">
        <v>0</v>
      </c>
      <c r="J435">
        <v>1</v>
      </c>
      <c r="K435">
        <v>300</v>
      </c>
      <c r="L435" s="731" t="s">
        <v>17813</v>
      </c>
    </row>
    <row r="436" spans="1:12" x14ac:dyDescent="0.2">
      <c r="A436">
        <v>1</v>
      </c>
      <c r="B436">
        <v>495</v>
      </c>
      <c r="C436">
        <v>435</v>
      </c>
      <c r="D436" s="731" t="s">
        <v>2732</v>
      </c>
      <c r="E436">
        <v>20058</v>
      </c>
      <c r="F436">
        <v>80</v>
      </c>
      <c r="G436">
        <v>275</v>
      </c>
      <c r="H436" s="731" t="s">
        <v>54254</v>
      </c>
      <c r="I436" t="b">
        <v>0</v>
      </c>
      <c r="J436">
        <v>1</v>
      </c>
      <c r="K436">
        <v>275</v>
      </c>
      <c r="L436" s="731" t="s">
        <v>17814</v>
      </c>
    </row>
    <row r="437" spans="1:12" x14ac:dyDescent="0.2">
      <c r="A437">
        <v>1</v>
      </c>
      <c r="B437">
        <v>495</v>
      </c>
      <c r="C437">
        <v>436</v>
      </c>
      <c r="D437" s="731" t="s">
        <v>1428</v>
      </c>
      <c r="E437">
        <v>20058</v>
      </c>
      <c r="F437">
        <v>90</v>
      </c>
      <c r="G437">
        <v>4950</v>
      </c>
      <c r="H437" s="731" t="s">
        <v>54254</v>
      </c>
      <c r="I437" t="b">
        <v>0</v>
      </c>
      <c r="J437">
        <v>9</v>
      </c>
      <c r="K437">
        <v>550</v>
      </c>
      <c r="L437" s="731" t="s">
        <v>17816</v>
      </c>
    </row>
    <row r="438" spans="1:12" x14ac:dyDescent="0.2">
      <c r="A438">
        <v>1</v>
      </c>
      <c r="B438">
        <v>495</v>
      </c>
      <c r="C438">
        <v>437</v>
      </c>
      <c r="D438" s="731" t="s">
        <v>2946</v>
      </c>
      <c r="E438">
        <v>20058</v>
      </c>
      <c r="F438">
        <v>100</v>
      </c>
      <c r="G438">
        <v>465</v>
      </c>
      <c r="H438" s="731" t="s">
        <v>54254</v>
      </c>
      <c r="I438" t="b">
        <v>0</v>
      </c>
      <c r="J438">
        <v>1</v>
      </c>
      <c r="K438">
        <v>465</v>
      </c>
      <c r="L438" s="731" t="s">
        <v>17817</v>
      </c>
    </row>
    <row r="439" spans="1:12" x14ac:dyDescent="0.2">
      <c r="A439">
        <v>1</v>
      </c>
      <c r="B439">
        <v>495</v>
      </c>
      <c r="C439">
        <v>438</v>
      </c>
      <c r="D439" s="731" t="s">
        <v>2952</v>
      </c>
      <c r="E439">
        <v>20058</v>
      </c>
      <c r="F439">
        <v>110</v>
      </c>
      <c r="G439">
        <v>550</v>
      </c>
      <c r="H439" s="731" t="s">
        <v>54254</v>
      </c>
      <c r="I439" t="b">
        <v>0</v>
      </c>
      <c r="J439">
        <v>1</v>
      </c>
      <c r="K439">
        <v>550</v>
      </c>
      <c r="L439" s="731" t="s">
        <v>17819</v>
      </c>
    </row>
    <row r="440" spans="1:12" x14ac:dyDescent="0.2">
      <c r="A440">
        <v>1</v>
      </c>
      <c r="B440">
        <v>495</v>
      </c>
      <c r="C440">
        <v>439</v>
      </c>
      <c r="D440" s="731" t="s">
        <v>5581</v>
      </c>
      <c r="E440">
        <v>20058</v>
      </c>
      <c r="F440">
        <v>120</v>
      </c>
      <c r="G440">
        <v>30</v>
      </c>
      <c r="H440" s="731" t="s">
        <v>54254</v>
      </c>
      <c r="I440" t="b">
        <v>0</v>
      </c>
      <c r="J440">
        <v>2</v>
      </c>
      <c r="K440">
        <v>15</v>
      </c>
      <c r="L440" s="731" t="s">
        <v>17822</v>
      </c>
    </row>
    <row r="441" spans="1:12" x14ac:dyDescent="0.2">
      <c r="A441">
        <v>1</v>
      </c>
      <c r="B441">
        <v>495</v>
      </c>
      <c r="C441">
        <v>440</v>
      </c>
      <c r="D441" s="731" t="s">
        <v>2602</v>
      </c>
      <c r="E441">
        <v>20058</v>
      </c>
      <c r="F441">
        <v>130</v>
      </c>
      <c r="G441">
        <v>120</v>
      </c>
      <c r="H441" s="731" t="s">
        <v>54254</v>
      </c>
      <c r="I441" t="b">
        <v>0</v>
      </c>
      <c r="J441">
        <v>1</v>
      </c>
      <c r="K441">
        <v>120</v>
      </c>
      <c r="L441" s="731" t="s">
        <v>17830</v>
      </c>
    </row>
    <row r="442" spans="1:12" x14ac:dyDescent="0.2">
      <c r="A442">
        <v>1</v>
      </c>
      <c r="B442">
        <v>550</v>
      </c>
      <c r="C442">
        <v>441</v>
      </c>
      <c r="D442" s="731" t="s">
        <v>54893</v>
      </c>
      <c r="E442">
        <v>20058</v>
      </c>
      <c r="F442">
        <v>20</v>
      </c>
      <c r="G442">
        <v>4272</v>
      </c>
      <c r="H442" s="731" t="s">
        <v>54894</v>
      </c>
      <c r="I442" t="b">
        <v>0</v>
      </c>
      <c r="J442">
        <v>1</v>
      </c>
      <c r="K442">
        <v>4272</v>
      </c>
      <c r="L442" s="731" t="s">
        <v>54895</v>
      </c>
    </row>
    <row r="443" spans="1:12" x14ac:dyDescent="0.2">
      <c r="A443">
        <v>1</v>
      </c>
      <c r="B443">
        <v>550</v>
      </c>
      <c r="C443">
        <v>442</v>
      </c>
      <c r="D443" s="731" t="s">
        <v>18037</v>
      </c>
      <c r="E443">
        <v>20058</v>
      </c>
      <c r="F443">
        <v>30</v>
      </c>
      <c r="G443">
        <v>1228</v>
      </c>
      <c r="H443" s="731" t="s">
        <v>54254</v>
      </c>
      <c r="I443" t="b">
        <v>0</v>
      </c>
      <c r="J443">
        <v>1</v>
      </c>
      <c r="K443">
        <v>1228</v>
      </c>
      <c r="L443" s="731" t="s">
        <v>18038</v>
      </c>
    </row>
    <row r="444" spans="1:12" x14ac:dyDescent="0.2">
      <c r="A444">
        <v>1</v>
      </c>
      <c r="B444">
        <v>545</v>
      </c>
      <c r="C444">
        <v>443</v>
      </c>
      <c r="D444" s="731" t="s">
        <v>4100</v>
      </c>
      <c r="E444">
        <v>20058</v>
      </c>
      <c r="F444">
        <v>20</v>
      </c>
      <c r="G444">
        <v>140</v>
      </c>
      <c r="H444" s="731" t="s">
        <v>54254</v>
      </c>
      <c r="I444" t="b">
        <v>0</v>
      </c>
      <c r="J444">
        <v>2</v>
      </c>
      <c r="K444">
        <v>70</v>
      </c>
      <c r="L444" s="731" t="s">
        <v>18647</v>
      </c>
    </row>
    <row r="445" spans="1:12" x14ac:dyDescent="0.2">
      <c r="A445">
        <v>1</v>
      </c>
      <c r="B445">
        <v>510</v>
      </c>
      <c r="C445">
        <v>444</v>
      </c>
      <c r="D445" s="731" t="s">
        <v>21</v>
      </c>
      <c r="E445">
        <v>20058</v>
      </c>
      <c r="F445">
        <v>20</v>
      </c>
      <c r="G445">
        <v>1326.0869565217399</v>
      </c>
      <c r="H445" s="731" t="s">
        <v>54896</v>
      </c>
      <c r="I445" t="b">
        <v>0</v>
      </c>
      <c r="J445">
        <v>1</v>
      </c>
      <c r="K445">
        <v>1326.0869565217399</v>
      </c>
      <c r="L445" s="731" t="s">
        <v>17736</v>
      </c>
    </row>
    <row r="446" spans="1:12" x14ac:dyDescent="0.2">
      <c r="A446">
        <v>1</v>
      </c>
      <c r="B446">
        <v>525</v>
      </c>
      <c r="C446">
        <v>445</v>
      </c>
      <c r="D446" s="731" t="s">
        <v>18039</v>
      </c>
      <c r="E446">
        <v>20058</v>
      </c>
      <c r="F446">
        <v>20</v>
      </c>
      <c r="G446">
        <v>5349.5652173913004</v>
      </c>
      <c r="H446" s="731" t="s">
        <v>54897</v>
      </c>
      <c r="I446" t="b">
        <v>0</v>
      </c>
      <c r="J446">
        <v>1</v>
      </c>
      <c r="K446">
        <v>5349.5652173913004</v>
      </c>
      <c r="L446" s="731" t="s">
        <v>18040</v>
      </c>
    </row>
    <row r="447" spans="1:12" x14ac:dyDescent="0.2">
      <c r="A447">
        <v>1</v>
      </c>
      <c r="B447">
        <v>530</v>
      </c>
      <c r="C447">
        <v>446</v>
      </c>
      <c r="D447" s="731" t="s">
        <v>2225</v>
      </c>
      <c r="E447">
        <v>20058</v>
      </c>
      <c r="F447">
        <v>20</v>
      </c>
      <c r="G447">
        <v>6152.1739130434798</v>
      </c>
      <c r="H447" s="731" t="s">
        <v>54898</v>
      </c>
      <c r="I447" t="b">
        <v>0</v>
      </c>
      <c r="J447">
        <v>1</v>
      </c>
      <c r="K447">
        <v>6152.1739130434798</v>
      </c>
      <c r="L447" s="731" t="s">
        <v>17760</v>
      </c>
    </row>
    <row r="448" spans="1:12" x14ac:dyDescent="0.2">
      <c r="A448">
        <v>1</v>
      </c>
      <c r="B448">
        <v>555</v>
      </c>
      <c r="C448">
        <v>447</v>
      </c>
      <c r="D448" s="731" t="s">
        <v>2705</v>
      </c>
      <c r="E448">
        <v>20058</v>
      </c>
      <c r="F448">
        <v>20</v>
      </c>
      <c r="G448">
        <v>659.7</v>
      </c>
      <c r="H448" s="731" t="s">
        <v>54254</v>
      </c>
      <c r="I448" t="b">
        <v>0</v>
      </c>
      <c r="J448">
        <v>43.98</v>
      </c>
      <c r="K448">
        <v>15</v>
      </c>
      <c r="L448" s="731" t="s">
        <v>17722</v>
      </c>
    </row>
    <row r="449" spans="1:12" x14ac:dyDescent="0.2">
      <c r="A449">
        <v>1</v>
      </c>
      <c r="B449">
        <v>555</v>
      </c>
      <c r="C449">
        <v>448</v>
      </c>
      <c r="D449" s="731" t="s">
        <v>1803</v>
      </c>
      <c r="E449">
        <v>20058</v>
      </c>
      <c r="F449">
        <v>30</v>
      </c>
      <c r="G449">
        <v>2441.88</v>
      </c>
      <c r="H449" s="731" t="s">
        <v>54254</v>
      </c>
      <c r="I449" t="b">
        <v>0</v>
      </c>
      <c r="J449">
        <v>35.700000000000003</v>
      </c>
      <c r="K449">
        <v>68.400000000000006</v>
      </c>
      <c r="L449" s="731" t="s">
        <v>17712</v>
      </c>
    </row>
    <row r="450" spans="1:12" x14ac:dyDescent="0.2">
      <c r="A450">
        <v>1</v>
      </c>
      <c r="B450">
        <v>555</v>
      </c>
      <c r="C450">
        <v>449</v>
      </c>
      <c r="D450" s="731" t="s">
        <v>2704</v>
      </c>
      <c r="E450">
        <v>20058</v>
      </c>
      <c r="F450">
        <v>40</v>
      </c>
      <c r="G450">
        <v>507.81240000000003</v>
      </c>
      <c r="H450" s="731" t="s">
        <v>54254</v>
      </c>
      <c r="I450" t="b">
        <v>0</v>
      </c>
      <c r="J450">
        <v>8.2799999999999994</v>
      </c>
      <c r="K450">
        <v>61.33</v>
      </c>
      <c r="L450" s="731" t="s">
        <v>17721</v>
      </c>
    </row>
    <row r="451" spans="1:12" x14ac:dyDescent="0.2">
      <c r="A451">
        <v>1</v>
      </c>
      <c r="B451">
        <v>555</v>
      </c>
      <c r="C451">
        <v>450</v>
      </c>
      <c r="D451" s="731" t="s">
        <v>54476</v>
      </c>
      <c r="E451">
        <v>20058</v>
      </c>
      <c r="F451">
        <v>50</v>
      </c>
      <c r="G451">
        <v>500</v>
      </c>
      <c r="H451" s="731" t="s">
        <v>54254</v>
      </c>
      <c r="I451" t="b">
        <v>0</v>
      </c>
      <c r="J451">
        <v>1</v>
      </c>
      <c r="K451">
        <v>500</v>
      </c>
      <c r="L451" s="731" t="s">
        <v>54477</v>
      </c>
    </row>
  </sheetData>
  <phoneticPr fontId="14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 filterMode="1">
    <tabColor indexed="12"/>
  </sheetPr>
  <dimension ref="A1:Q448"/>
  <sheetViews>
    <sheetView zoomScaleNormal="100" workbookViewId="0">
      <pane ySplit="15" topLeftCell="A55" activePane="bottomLeft" state="frozen"/>
      <selection activeCell="C259" sqref="C259"/>
      <selection pane="bottomLeft" activeCell="N11" sqref="N10:N11"/>
    </sheetView>
  </sheetViews>
  <sheetFormatPr defaultColWidth="9.140625" defaultRowHeight="12.75" x14ac:dyDescent="0.2"/>
  <cols>
    <col min="1" max="1" width="18.28515625" style="142" customWidth="1"/>
    <col min="2" max="2" width="64.140625" style="142" customWidth="1"/>
    <col min="3" max="3" width="9.140625" style="143"/>
    <col min="4" max="4" width="10.140625" style="142" bestFit="1" customWidth="1"/>
    <col min="5" max="5" width="12.28515625" style="142" bestFit="1" customWidth="1"/>
    <col min="6" max="6" width="16" style="142" customWidth="1"/>
    <col min="7" max="7" width="9.140625" style="138"/>
    <col min="8" max="12" width="9.140625" style="136"/>
    <col min="13" max="17" width="9.140625" style="3"/>
  </cols>
  <sheetData>
    <row r="1" spans="1:13" customFormat="1" ht="35.25" customHeight="1" x14ac:dyDescent="0.5">
      <c r="A1" s="817" t="s">
        <v>3741</v>
      </c>
      <c r="B1" s="818"/>
      <c r="C1" s="818"/>
      <c r="D1" s="818"/>
      <c r="E1" s="818"/>
      <c r="F1" s="819"/>
      <c r="G1" s="743" t="s">
        <v>54256</v>
      </c>
      <c r="H1" s="135"/>
      <c r="I1" s="135"/>
    </row>
    <row r="2" spans="1:13" customFormat="1" ht="33" customHeight="1" thickBot="1" x14ac:dyDescent="0.3">
      <c r="A2" s="820" t="s">
        <v>3742</v>
      </c>
      <c r="B2" s="821"/>
      <c r="C2" s="821"/>
      <c r="D2" s="822"/>
      <c r="E2" s="822"/>
      <c r="F2" s="823"/>
      <c r="G2" s="136"/>
      <c r="H2" s="136"/>
      <c r="I2" s="136"/>
      <c r="K2" s="733"/>
    </row>
    <row r="3" spans="1:13" customFormat="1" ht="12" customHeight="1" x14ac:dyDescent="0.2">
      <c r="A3" s="141"/>
      <c r="B3" s="142"/>
      <c r="C3" s="143"/>
      <c r="D3" s="824">
        <f>F299</f>
        <v>404844.16252561047</v>
      </c>
      <c r="E3" s="825"/>
      <c r="F3" s="826"/>
      <c r="G3" s="136"/>
      <c r="H3" s="136"/>
      <c r="I3" s="136"/>
    </row>
    <row r="4" spans="1:13" customFormat="1" ht="12" customHeight="1" thickBot="1" x14ac:dyDescent="0.25">
      <c r="A4" s="141"/>
      <c r="B4" s="142"/>
      <c r="C4" s="143"/>
      <c r="D4" s="827"/>
      <c r="E4" s="828"/>
      <c r="F4" s="829"/>
      <c r="G4" s="136"/>
      <c r="H4" s="136"/>
      <c r="I4" s="136"/>
    </row>
    <row r="5" spans="1:13" customFormat="1" ht="12" customHeight="1" x14ac:dyDescent="0.2">
      <c r="A5" s="144" t="s">
        <v>1053</v>
      </c>
      <c r="B5" s="142" t="str">
        <f>G1&amp; " "&amp;XML!E2</f>
        <v>JNB 20058</v>
      </c>
      <c r="C5" s="143"/>
      <c r="D5" s="142"/>
      <c r="E5" s="142"/>
      <c r="F5" s="145"/>
      <c r="G5" s="136"/>
      <c r="H5" s="136"/>
      <c r="I5" s="136"/>
    </row>
    <row r="6" spans="1:13" customFormat="1" ht="12" customHeight="1" x14ac:dyDescent="0.2">
      <c r="A6" s="144" t="s">
        <v>1054</v>
      </c>
      <c r="B6" s="142" t="s">
        <v>3767</v>
      </c>
      <c r="C6" s="830" t="s">
        <v>2230</v>
      </c>
      <c r="D6" s="830"/>
      <c r="E6" s="831">
        <v>42797</v>
      </c>
      <c r="F6" s="832"/>
      <c r="G6" s="136"/>
      <c r="H6" s="136"/>
      <c r="I6" s="136"/>
    </row>
    <row r="7" spans="1:13" customFormat="1" ht="12" customHeight="1" x14ac:dyDescent="0.2">
      <c r="A7" s="144" t="s">
        <v>1055</v>
      </c>
      <c r="B7" s="142" t="s">
        <v>1060</v>
      </c>
      <c r="C7" s="143"/>
      <c r="D7" s="142"/>
      <c r="E7" s="142"/>
      <c r="F7" s="145"/>
      <c r="G7" s="136"/>
      <c r="H7" s="136"/>
      <c r="I7" s="136"/>
    </row>
    <row r="8" spans="1:13" customFormat="1" ht="12" customHeight="1" x14ac:dyDescent="0.2">
      <c r="A8" s="144" t="s">
        <v>1056</v>
      </c>
      <c r="B8" s="142" t="s">
        <v>3721</v>
      </c>
      <c r="C8" s="143"/>
      <c r="D8" s="142"/>
      <c r="E8" s="142"/>
      <c r="F8" s="145"/>
      <c r="G8" s="136"/>
      <c r="H8" s="136"/>
      <c r="I8" s="136"/>
    </row>
    <row r="9" spans="1:13" customFormat="1" ht="12" customHeight="1" x14ac:dyDescent="0.2">
      <c r="A9" s="144" t="s">
        <v>1057</v>
      </c>
      <c r="B9" s="142" t="s">
        <v>3383</v>
      </c>
      <c r="C9" s="143"/>
      <c r="D9" s="142"/>
      <c r="E9" s="142"/>
      <c r="F9" s="145"/>
      <c r="G9" s="136"/>
      <c r="H9" s="136"/>
      <c r="I9" s="136"/>
    </row>
    <row r="10" spans="1:13" customFormat="1" ht="12" customHeight="1" x14ac:dyDescent="0.2">
      <c r="A10" s="144" t="s">
        <v>2618</v>
      </c>
      <c r="B10" s="146" t="s">
        <v>3384</v>
      </c>
      <c r="C10" s="143"/>
      <c r="D10" s="142"/>
      <c r="E10" s="142"/>
      <c r="F10" s="145"/>
      <c r="G10" s="136"/>
      <c r="H10" s="136"/>
      <c r="I10" s="136"/>
    </row>
    <row r="11" spans="1:13" customFormat="1" ht="12" customHeight="1" x14ac:dyDescent="0.2">
      <c r="A11" s="144" t="s">
        <v>1058</v>
      </c>
      <c r="B11" s="142" t="s">
        <v>30483</v>
      </c>
      <c r="C11" s="830" t="s">
        <v>2229</v>
      </c>
      <c r="D11" s="830"/>
      <c r="E11" s="816" t="str">
        <f>VLOOKUP(B11,'Main Sheet'!$A$6:$F$1259,2,0)</f>
        <v>027 910 1093</v>
      </c>
      <c r="F11" s="833"/>
      <c r="G11" s="136"/>
      <c r="H11" s="136"/>
      <c r="I11" s="136"/>
      <c r="M11" s="3"/>
    </row>
    <row r="12" spans="1:13" customFormat="1" ht="12" customHeight="1" x14ac:dyDescent="0.2">
      <c r="A12" s="144" t="s">
        <v>1059</v>
      </c>
      <c r="B12" s="147" t="s">
        <v>8028</v>
      </c>
      <c r="C12" s="143"/>
      <c r="D12" s="142"/>
      <c r="E12" s="142"/>
      <c r="F12" s="145"/>
      <c r="G12" s="136"/>
      <c r="H12" s="136"/>
      <c r="I12" s="136"/>
      <c r="M12" s="3"/>
    </row>
    <row r="13" spans="1:13" customFormat="1" ht="12" customHeight="1" x14ac:dyDescent="0.2">
      <c r="A13" s="144" t="s">
        <v>30789</v>
      </c>
      <c r="B13" s="142" t="s">
        <v>30843</v>
      </c>
      <c r="C13" s="830" t="s">
        <v>30790</v>
      </c>
      <c r="D13" s="830"/>
      <c r="E13" s="816" t="str">
        <f>VLOOKUP(B13,'Main Sheet'!$A$6:$F$1259,2,0)</f>
        <v xml:space="preserve"> Mobile</v>
      </c>
      <c r="F13" s="833"/>
      <c r="G13" s="136"/>
      <c r="H13" s="136"/>
      <c r="I13" s="136"/>
      <c r="M13" s="3"/>
    </row>
    <row r="14" spans="1:13" customFormat="1" ht="12" customHeight="1" thickBot="1" x14ac:dyDescent="0.25">
      <c r="A14" s="144"/>
      <c r="B14" s="142"/>
      <c r="C14" s="148"/>
      <c r="D14" s="332"/>
      <c r="E14" s="149"/>
      <c r="F14" s="150"/>
      <c r="G14" s="136"/>
      <c r="H14" s="136"/>
      <c r="I14" s="136"/>
      <c r="M14" s="3"/>
    </row>
    <row r="15" spans="1:13" customFormat="1" ht="21.75" customHeight="1" thickBot="1" x14ac:dyDescent="0.25">
      <c r="A15" s="333" t="s">
        <v>934</v>
      </c>
      <c r="B15" s="334" t="s">
        <v>935</v>
      </c>
      <c r="C15" s="151" t="s">
        <v>937</v>
      </c>
      <c r="D15" s="151" t="s">
        <v>936</v>
      </c>
      <c r="E15" s="151" t="s">
        <v>938</v>
      </c>
      <c r="F15" s="152" t="s">
        <v>939</v>
      </c>
      <c r="G15" s="136"/>
      <c r="H15" s="136"/>
      <c r="I15" s="136"/>
      <c r="M15" s="3"/>
    </row>
    <row r="16" spans="1:13" customFormat="1" x14ac:dyDescent="0.2">
      <c r="A16" s="834" t="s">
        <v>2165</v>
      </c>
      <c r="B16" s="835"/>
      <c r="C16" s="835"/>
      <c r="D16" s="142"/>
      <c r="E16" s="153"/>
      <c r="F16" s="154"/>
      <c r="G16" s="136"/>
      <c r="H16" s="136"/>
      <c r="I16" s="136"/>
      <c r="M16" s="3"/>
    </row>
    <row r="17" spans="1:13" customFormat="1" ht="14.25" x14ac:dyDescent="0.2">
      <c r="A17" s="815" t="s">
        <v>2231</v>
      </c>
      <c r="B17" s="816"/>
      <c r="C17" s="155">
        <v>100</v>
      </c>
      <c r="D17" s="142" t="s">
        <v>2168</v>
      </c>
      <c r="E17" s="142"/>
      <c r="F17" s="145"/>
      <c r="G17" s="136"/>
      <c r="H17" s="245"/>
      <c r="I17" s="245"/>
      <c r="M17" s="3"/>
    </row>
    <row r="18" spans="1:13" customFormat="1" ht="14.25" x14ac:dyDescent="0.2">
      <c r="A18" s="815" t="s">
        <v>2232</v>
      </c>
      <c r="B18" s="816"/>
      <c r="C18" s="155">
        <v>40</v>
      </c>
      <c r="D18" s="142" t="s">
        <v>2168</v>
      </c>
      <c r="E18" s="142"/>
      <c r="F18" s="145"/>
      <c r="G18" s="136"/>
      <c r="H18" s="245"/>
      <c r="I18" s="245"/>
      <c r="M18" s="3"/>
    </row>
    <row r="19" spans="1:13" customFormat="1" ht="15" thickBot="1" x14ac:dyDescent="0.25">
      <c r="A19" s="815" t="s">
        <v>2455</v>
      </c>
      <c r="B19" s="816"/>
      <c r="C19" s="155">
        <v>0</v>
      </c>
      <c r="D19" s="142" t="s">
        <v>2168</v>
      </c>
      <c r="E19" s="142"/>
      <c r="F19" s="145"/>
      <c r="G19" s="136"/>
      <c r="H19" s="245"/>
      <c r="I19" s="245"/>
      <c r="M19" s="3"/>
    </row>
    <row r="20" spans="1:13" customFormat="1" ht="14.25" x14ac:dyDescent="0.2">
      <c r="A20" s="836" t="s">
        <v>2227</v>
      </c>
      <c r="B20" s="837"/>
      <c r="C20" s="156">
        <f>SUM(C17:C19)</f>
        <v>140</v>
      </c>
      <c r="D20" s="142" t="s">
        <v>2168</v>
      </c>
      <c r="E20" s="142"/>
      <c r="F20" s="145"/>
      <c r="G20" s="136"/>
      <c r="H20" s="245"/>
      <c r="I20" s="245"/>
      <c r="M20" s="3"/>
    </row>
    <row r="21" spans="1:13" customFormat="1" x14ac:dyDescent="0.2">
      <c r="A21" s="838" t="s">
        <v>2166</v>
      </c>
      <c r="B21" s="839"/>
      <c r="C21" s="839"/>
      <c r="D21" s="142"/>
      <c r="E21" s="142"/>
      <c r="F21" s="145"/>
      <c r="G21" s="136"/>
      <c r="H21" s="245"/>
      <c r="I21" s="245"/>
    </row>
    <row r="22" spans="1:13" customFormat="1" ht="14.25" x14ac:dyDescent="0.2">
      <c r="A22" s="815" t="s">
        <v>2233</v>
      </c>
      <c r="B22" s="816"/>
      <c r="C22" s="155">
        <v>0</v>
      </c>
      <c r="D22" s="142" t="s">
        <v>2168</v>
      </c>
      <c r="E22" s="142"/>
      <c r="F22" s="145"/>
      <c r="G22" s="136"/>
      <c r="H22" s="245"/>
      <c r="I22" s="245"/>
    </row>
    <row r="23" spans="1:13" customFormat="1" ht="14.25" x14ac:dyDescent="0.2">
      <c r="A23" s="815" t="s">
        <v>2234</v>
      </c>
      <c r="B23" s="816"/>
      <c r="C23" s="155">
        <v>0</v>
      </c>
      <c r="D23" s="142" t="s">
        <v>2168</v>
      </c>
      <c r="E23" s="142"/>
      <c r="F23" s="145"/>
      <c r="G23" s="136"/>
      <c r="H23" s="245"/>
      <c r="I23" s="245"/>
      <c r="M23" s="3"/>
    </row>
    <row r="24" spans="1:13" customFormat="1" ht="15" thickBot="1" x14ac:dyDescent="0.25">
      <c r="A24" s="815" t="s">
        <v>2235</v>
      </c>
      <c r="B24" s="816"/>
      <c r="C24" s="157">
        <v>0</v>
      </c>
      <c r="D24" s="142" t="s">
        <v>2168</v>
      </c>
      <c r="E24" s="142"/>
      <c r="F24" s="145"/>
      <c r="G24" s="136"/>
      <c r="H24" s="245"/>
      <c r="I24" s="245"/>
      <c r="M24" s="3"/>
    </row>
    <row r="25" spans="1:13" customFormat="1" ht="14.25" x14ac:dyDescent="0.2">
      <c r="A25" s="836" t="s">
        <v>2167</v>
      </c>
      <c r="B25" s="837"/>
      <c r="C25" s="158">
        <f>SUM(C22:C24)</f>
        <v>0</v>
      </c>
      <c r="D25" s="142" t="s">
        <v>2168</v>
      </c>
      <c r="E25" s="142"/>
      <c r="F25" s="145"/>
      <c r="G25" s="136"/>
      <c r="H25" s="245"/>
      <c r="I25" s="245"/>
      <c r="M25" s="3"/>
    </row>
    <row r="26" spans="1:13" customFormat="1" x14ac:dyDescent="0.2">
      <c r="A26" s="838" t="s">
        <v>2169</v>
      </c>
      <c r="B26" s="839"/>
      <c r="C26" s="839"/>
      <c r="D26" s="142"/>
      <c r="E26" s="142"/>
      <c r="F26" s="145"/>
      <c r="G26" s="136"/>
      <c r="H26" s="245"/>
      <c r="I26" s="245"/>
      <c r="M26" s="3"/>
    </row>
    <row r="27" spans="1:13" customFormat="1" x14ac:dyDescent="0.2">
      <c r="A27" s="815" t="s">
        <v>1566</v>
      </c>
      <c r="B27" s="816"/>
      <c r="C27" s="155">
        <v>0</v>
      </c>
      <c r="D27" s="142" t="s">
        <v>1569</v>
      </c>
      <c r="E27" s="142"/>
      <c r="F27" s="145"/>
      <c r="G27" s="136"/>
      <c r="H27" s="245"/>
      <c r="I27" s="245"/>
      <c r="M27" s="3"/>
    </row>
    <row r="28" spans="1:13" customFormat="1" x14ac:dyDescent="0.2">
      <c r="A28" s="815" t="s">
        <v>1568</v>
      </c>
      <c r="B28" s="816"/>
      <c r="C28" s="155">
        <v>0</v>
      </c>
      <c r="D28" s="142" t="s">
        <v>1569</v>
      </c>
      <c r="E28" s="142"/>
      <c r="F28" s="145"/>
      <c r="G28" s="136"/>
      <c r="H28" s="245"/>
      <c r="I28" s="245"/>
      <c r="M28" s="3"/>
    </row>
    <row r="29" spans="1:13" customFormat="1" x14ac:dyDescent="0.2">
      <c r="A29" s="815" t="s">
        <v>1567</v>
      </c>
      <c r="B29" s="816"/>
      <c r="C29" s="155">
        <v>0</v>
      </c>
      <c r="D29" s="142" t="s">
        <v>1569</v>
      </c>
      <c r="E29" s="142"/>
      <c r="F29" s="145"/>
      <c r="G29" s="136"/>
      <c r="H29" s="245"/>
      <c r="I29" s="245"/>
      <c r="M29" s="3"/>
    </row>
    <row r="30" spans="1:13" customFormat="1" x14ac:dyDescent="0.2">
      <c r="A30" s="815" t="s">
        <v>6663</v>
      </c>
      <c r="B30" s="816"/>
      <c r="C30" s="155">
        <v>0</v>
      </c>
      <c r="D30" s="142" t="s">
        <v>1569</v>
      </c>
      <c r="E30" s="142"/>
      <c r="F30" s="145"/>
      <c r="G30" s="136"/>
      <c r="H30" s="245"/>
      <c r="I30" s="245"/>
      <c r="M30" s="3"/>
    </row>
    <row r="31" spans="1:13" customFormat="1" x14ac:dyDescent="0.2">
      <c r="A31" s="815" t="s">
        <v>6664</v>
      </c>
      <c r="B31" s="816"/>
      <c r="C31" s="155">
        <v>0</v>
      </c>
      <c r="D31" s="142" t="s">
        <v>1569</v>
      </c>
      <c r="E31" s="142"/>
      <c r="F31" s="145"/>
      <c r="G31" s="136"/>
      <c r="H31" s="245"/>
      <c r="I31" s="245"/>
      <c r="M31" s="3"/>
    </row>
    <row r="32" spans="1:13" customFormat="1" x14ac:dyDescent="0.2">
      <c r="A32" s="815" t="s">
        <v>6665</v>
      </c>
      <c r="B32" s="816"/>
      <c r="C32" s="155">
        <v>0</v>
      </c>
      <c r="D32" s="142" t="s">
        <v>1569</v>
      </c>
      <c r="E32" s="142"/>
      <c r="F32" s="145"/>
      <c r="G32" s="136"/>
      <c r="H32" s="245"/>
      <c r="I32" s="245"/>
      <c r="M32" s="3"/>
    </row>
    <row r="33" spans="1:16" ht="14.25" x14ac:dyDescent="0.2">
      <c r="A33" s="815" t="s">
        <v>1570</v>
      </c>
      <c r="B33" s="816"/>
      <c r="C33" s="155">
        <v>0</v>
      </c>
      <c r="D33" s="142" t="s">
        <v>2168</v>
      </c>
      <c r="F33" s="145"/>
      <c r="G33" s="136"/>
    </row>
    <row r="34" spans="1:16" s="3" customFormat="1" ht="14.25" x14ac:dyDescent="0.2">
      <c r="A34" s="815" t="s">
        <v>1571</v>
      </c>
      <c r="B34" s="816"/>
      <c r="C34" s="155">
        <v>0</v>
      </c>
      <c r="D34" s="142" t="s">
        <v>2168</v>
      </c>
      <c r="E34" s="142"/>
      <c r="F34" s="145"/>
      <c r="G34" s="136"/>
      <c r="H34" s="136"/>
      <c r="I34" s="136"/>
      <c r="J34" s="136"/>
      <c r="K34" s="136"/>
      <c r="L34" s="136"/>
    </row>
    <row r="35" spans="1:16" s="3" customFormat="1" ht="14.25" x14ac:dyDescent="0.2">
      <c r="A35" s="815" t="s">
        <v>1572</v>
      </c>
      <c r="B35" s="816"/>
      <c r="C35" s="155">
        <v>0</v>
      </c>
      <c r="D35" s="142" t="s">
        <v>2168</v>
      </c>
      <c r="E35" s="142"/>
      <c r="F35" s="145"/>
      <c r="G35" s="136"/>
      <c r="H35" s="136"/>
      <c r="I35" s="136"/>
      <c r="J35" s="136"/>
      <c r="K35" s="136"/>
      <c r="L35" s="136"/>
    </row>
    <row r="36" spans="1:16" s="3" customFormat="1" ht="35.25" customHeight="1" x14ac:dyDescent="0.4">
      <c r="A36" s="273"/>
      <c r="B36" s="554" t="s">
        <v>7945</v>
      </c>
      <c r="C36" s="155"/>
      <c r="D36" s="142"/>
      <c r="E36" s="142"/>
      <c r="F36" s="142"/>
      <c r="G36" s="136"/>
      <c r="H36" s="136"/>
      <c r="I36" s="136"/>
      <c r="J36" s="136"/>
      <c r="K36" s="136"/>
      <c r="L36" s="136"/>
    </row>
    <row r="37" spans="1:16" s="3" customFormat="1" ht="35.25" customHeight="1" thickBot="1" x14ac:dyDescent="0.45">
      <c r="A37" s="273"/>
      <c r="B37" s="554"/>
      <c r="C37" s="155"/>
      <c r="D37" s="142"/>
      <c r="E37" s="142"/>
      <c r="F37" s="142"/>
      <c r="G37" s="136"/>
      <c r="H37" s="136"/>
      <c r="I37" s="136"/>
      <c r="J37" s="136"/>
      <c r="K37" s="136"/>
      <c r="L37" s="136"/>
    </row>
    <row r="38" spans="1:16" s="4" customFormat="1" ht="27" thickBot="1" x14ac:dyDescent="0.45">
      <c r="A38" s="174" t="s">
        <v>933</v>
      </c>
      <c r="B38" s="175" t="s">
        <v>932</v>
      </c>
      <c r="C38" s="176"/>
      <c r="D38" s="175"/>
      <c r="E38" s="175"/>
      <c r="F38" s="177"/>
      <c r="G38" s="137">
        <v>1</v>
      </c>
      <c r="H38" s="137"/>
      <c r="I38" s="137"/>
      <c r="J38" s="137"/>
      <c r="K38" s="137"/>
      <c r="L38" s="137"/>
    </row>
    <row r="39" spans="1:16" s="29" customFormat="1" x14ac:dyDescent="0.2">
      <c r="A39" s="218" t="str" cm="1">
        <f t="array" ref="A39">INDEX(XML!$D$1:$D$1202,SMALL(IF(($G$38=XML!$B$1:$B$1202),ROW(XML!$B$1:$B$1202)-MIN(ROW(XML!$B$1:$B$1202))+1,""),ROWS($A$1:A1)))</f>
        <v>ORJHRF</v>
      </c>
      <c r="B39" s="210" t="str">
        <f>VLOOKUP(A39,'Main Item List'!$A$3:$D$27760,2,0)</f>
        <v xml:space="preserve">Jennian Homes Royalty Fees_x000D_
</v>
      </c>
      <c r="C39" s="219">
        <f>VLOOKUP(A39,XML!D$1:$L$876,7,0)</f>
        <v>1</v>
      </c>
      <c r="D39" s="211" t="str">
        <f>VLOOKUP(A39,'Main Item List'!$A$3:$D$27760,3,0)</f>
        <v xml:space="preserve"> each </v>
      </c>
      <c r="E39" s="212">
        <f>VLOOKUP(A39,'Main Item List'!$A$3:$D$27760,4,0)</f>
        <v>1000</v>
      </c>
      <c r="F39" s="213">
        <f>IFERROR((C39*E39),"0")</f>
        <v>1000</v>
      </c>
      <c r="G39" s="381"/>
      <c r="H39" s="136"/>
      <c r="I39" s="136"/>
      <c r="J39" s="136"/>
      <c r="K39" s="136"/>
      <c r="L39" s="381"/>
      <c r="M39" s="76"/>
      <c r="N39" s="76"/>
      <c r="O39" s="76"/>
      <c r="P39" s="76"/>
    </row>
    <row r="40" spans="1:16" s="29" customFormat="1" x14ac:dyDescent="0.2">
      <c r="A40" s="218" t="str" cm="1">
        <f t="array" ref="A40">INDEX(XML!$D$1:$D$1202,SMALL(IF(($G$38=XML!$B$1:$B$1202),ROW(XML!$B$1:$B$1202)-MIN(ROW(XML!$B$1:$B$1202))+1,""),ROWS($A$1:A2)))</f>
        <v>OREHC</v>
      </c>
      <c r="B40" s="210" t="str">
        <f>VLOOKUP(A40,'Main Item List'!$A$3:$D$27760,2,0)</f>
        <v>Exterior house clean</v>
      </c>
      <c r="C40" s="219">
        <f>VLOOKUP(A40,XML!D$1:$L$876,7,0)</f>
        <v>1</v>
      </c>
      <c r="D40" s="211" t="str">
        <f>VLOOKUP(A40,'Main Item List'!$A$3:$D$27760,3,0)</f>
        <v xml:space="preserve"> sum </v>
      </c>
      <c r="E40" s="212">
        <f>VLOOKUP(A40,'Main Item List'!$A$3:$D$27760,4,0)</f>
        <v>150</v>
      </c>
      <c r="F40" s="213">
        <f t="shared" ref="F40:F48" si="0">IFERROR((C40*E40),"0")</f>
        <v>150</v>
      </c>
      <c r="G40" s="381"/>
      <c r="H40" s="136"/>
      <c r="I40" s="136"/>
      <c r="J40" s="136"/>
      <c r="K40" s="136"/>
      <c r="L40" s="381"/>
      <c r="M40" s="76"/>
      <c r="N40" s="76"/>
      <c r="O40" s="76"/>
      <c r="P40" s="76"/>
    </row>
    <row r="41" spans="1:16" s="29" customFormat="1" x14ac:dyDescent="0.2">
      <c r="A41" s="218" t="str" cm="1">
        <f t="array" ref="A41">INDEX(XML!$D$1:$D$1202,SMALL(IF(($G$38=XML!$B$1:$B$1202),ROW(XML!$B$1:$B$1202)-MIN(ROW(XML!$B$1:$B$1202))+1,""),ROWS($A$1:A3)))</f>
        <v>ORGTEE</v>
      </c>
      <c r="B41" s="210" t="str">
        <f>VLOOKUP(A41,'Main Item List'!$A$3:$D$27760,2,0)</f>
        <v>Gtee maintenance fee</v>
      </c>
      <c r="C41" s="219">
        <f>VLOOKUP(A41,XML!D$1:$L$876,7,0)</f>
        <v>1</v>
      </c>
      <c r="D41" s="211" t="str">
        <f>VLOOKUP(A41,'Main Item List'!$A$3:$D$27760,3,0)</f>
        <v xml:space="preserve"> each </v>
      </c>
      <c r="E41" s="212">
        <f>VLOOKUP(A41,'Main Item List'!$A$3:$D$27760,4,0)</f>
        <v>200</v>
      </c>
      <c r="F41" s="213">
        <f t="shared" si="0"/>
        <v>200</v>
      </c>
      <c r="G41" s="381"/>
      <c r="H41" s="136"/>
      <c r="I41" s="136"/>
      <c r="J41" s="136"/>
      <c r="K41" s="136"/>
      <c r="L41" s="381"/>
      <c r="M41" s="76"/>
      <c r="N41" s="76"/>
      <c r="O41" s="76"/>
      <c r="P41" s="76"/>
    </row>
    <row r="42" spans="1:16" s="29" customFormat="1" x14ac:dyDescent="0.2">
      <c r="A42" s="218" t="str" cm="1">
        <f t="array" ref="A42">INDEX(XML!$D$1:$D$1202,SMALL(IF(($G$38=XML!$B$1:$B$1202),ROW(XML!$B$1:$B$1202)-MIN(ROW(XML!$B$1:$B$1202))+1,""),ROWS($A$1:A4)))</f>
        <v>OR10018</v>
      </c>
      <c r="B42" s="210" t="str">
        <f>VLOOKUP(A42,'Main Item List'!$A$3:$D$27760,2,0)</f>
        <v>Client gift allowance</v>
      </c>
      <c r="C42" s="219">
        <f>VLOOKUP(A42,XML!D$1:$L$876,7,0)</f>
        <v>1</v>
      </c>
      <c r="D42" s="211" t="str">
        <f>VLOOKUP(A42,'Main Item List'!$A$3:$D$27760,3,0)</f>
        <v>each</v>
      </c>
      <c r="E42" s="212">
        <f>VLOOKUP(A42,'Main Item List'!$A$3:$D$27760,4,0)</f>
        <v>900</v>
      </c>
      <c r="F42" s="213">
        <f t="shared" si="0"/>
        <v>900</v>
      </c>
      <c r="G42" s="381"/>
      <c r="H42" s="136"/>
      <c r="I42" s="136"/>
      <c r="J42" s="136"/>
      <c r="K42" s="136"/>
      <c r="L42" s="381"/>
      <c r="M42" s="583"/>
      <c r="N42" s="583"/>
      <c r="O42" s="583"/>
      <c r="P42" s="583"/>
    </row>
    <row r="43" spans="1:16" s="29" customFormat="1" x14ac:dyDescent="0.2">
      <c r="A43" s="218" t="str" cm="1">
        <f t="array" ref="A43">INDEX(XML!$D$1:$D$1202,SMALL(IF(($G$38=XML!$B$1:$B$1202),ROW(XML!$B$1:$B$1202)-MIN(ROW(XML!$B$1:$B$1202))+1,""),ROWS($A$1:A5)))</f>
        <v>OR10008</v>
      </c>
      <c r="B43" s="210" t="str">
        <f>VLOOKUP(A43,'Main Item List'!$A$3:$D$27760,2,0)</f>
        <v>Yard / storage costs</v>
      </c>
      <c r="C43" s="219">
        <f>VLOOKUP(A43,XML!D$1:$L$876,7,0)</f>
        <v>1</v>
      </c>
      <c r="D43" s="211" t="str">
        <f>VLOOKUP(A43,'Main Item List'!$A$3:$D$27760,3,0)</f>
        <v>sum</v>
      </c>
      <c r="E43" s="212">
        <f>VLOOKUP(A43,'Main Item List'!$A$3:$D$27760,4,0)</f>
        <v>100</v>
      </c>
      <c r="F43" s="213">
        <f t="shared" si="0"/>
        <v>100</v>
      </c>
      <c r="G43" s="381"/>
      <c r="H43" s="136"/>
      <c r="I43" s="136"/>
      <c r="J43" s="136"/>
      <c r="K43" s="136"/>
      <c r="L43" s="381"/>
      <c r="M43" s="657"/>
      <c r="N43" s="657"/>
      <c r="O43" s="657"/>
      <c r="P43" s="657"/>
    </row>
    <row r="44" spans="1:16" s="29" customFormat="1" x14ac:dyDescent="0.2">
      <c r="A44" s="218" t="str" cm="1">
        <f t="array" ref="A44">INDEX(XML!$D$1:$D$1202,SMALL(IF(($G$38=XML!$B$1:$B$1202),ROW(XML!$B$1:$B$1202)-MIN(ROW(XML!$B$1:$B$1202))+1,""),ROWS($A$1:A6)))</f>
        <v>ORDHR</v>
      </c>
      <c r="B44" s="210" t="str">
        <f>VLOOKUP(A44,'Main Item List'!$A$3:$D$27760,2,0)</f>
        <v>Diesel heater recovery</v>
      </c>
      <c r="C44" s="219">
        <f>VLOOKUP(A44,XML!D$1:$L$876,7,0)</f>
        <v>1</v>
      </c>
      <c r="D44" s="211" t="str">
        <f>VLOOKUP(A44,'Main Item List'!$A$3:$D$27760,3,0)</f>
        <v xml:space="preserve"> each </v>
      </c>
      <c r="E44" s="212">
        <f>VLOOKUP(A44,'Main Item List'!$A$3:$D$27760,4,0)</f>
        <v>100</v>
      </c>
      <c r="F44" s="213">
        <f t="shared" si="0"/>
        <v>100</v>
      </c>
      <c r="G44" s="381"/>
      <c r="H44" s="136"/>
      <c r="I44" s="136"/>
      <c r="J44" s="136"/>
      <c r="K44" s="136"/>
      <c r="L44" s="381"/>
      <c r="M44" s="657"/>
      <c r="N44" s="657"/>
      <c r="O44" s="657"/>
      <c r="P44" s="657"/>
    </row>
    <row r="45" spans="1:16" s="29" customFormat="1" x14ac:dyDescent="0.2">
      <c r="A45" s="218" t="str" cm="1">
        <f t="array" ref="A45">INDEX(XML!$D$1:$D$1202,SMALL(IF(($G$38=XML!$B$1:$B$1202),ROW(XML!$B$1:$B$1202)-MIN(ROW(XML!$B$1:$B$1202))+1,""),ROWS($A$1:A7)))</f>
        <v>OH1</v>
      </c>
      <c r="B45" s="210" t="str">
        <f>VLOOKUP(A45,'Main Item List'!$A$3:$D$27760,2,0)</f>
        <v>Promotional recovery fee &amp; Olympic Support</v>
      </c>
      <c r="C45" s="219">
        <f>VLOOKUP(A45,XML!D$1:$L$876,7,0)</f>
        <v>1</v>
      </c>
      <c r="D45" s="211" t="str">
        <f>VLOOKUP(A45,'Main Item List'!$A$3:$D$27760,3,0)</f>
        <v>each</v>
      </c>
      <c r="E45" s="212">
        <f>VLOOKUP(A45,'Main Item List'!$A$3:$D$27760,4,0)</f>
        <v>1500</v>
      </c>
      <c r="F45" s="213">
        <f t="shared" si="0"/>
        <v>1500</v>
      </c>
      <c r="G45" s="381"/>
      <c r="H45" s="136"/>
      <c r="I45" s="136"/>
      <c r="J45" s="136"/>
      <c r="K45" s="136"/>
      <c r="L45" s="381"/>
      <c r="M45" s="717"/>
      <c r="N45" s="717"/>
      <c r="O45" s="717"/>
      <c r="P45" s="717"/>
    </row>
    <row r="46" spans="1:16" s="29" customFormat="1" x14ac:dyDescent="0.2">
      <c r="A46" s="218" t="str" cm="1">
        <f t="array" ref="A46">INDEX(XML!$D$1:$D$1202,SMALL(IF(($G$38=XML!$B$1:$B$1202),ROW(XML!$B$1:$B$1202)-MIN(ROW(XML!$B$1:$B$1202))+1,""),ROWS($A$1:A8)))</f>
        <v>DLTLCM</v>
      </c>
      <c r="B46" s="210" t="str">
        <f>VLOOKUP(A46,'Main Item List'!$A$3:$D$27760,2,0)</f>
        <v>Telecom underground services - Up to 30m mains &amp; labour</v>
      </c>
      <c r="C46" s="219">
        <f>VLOOKUP(A46,XML!D$1:$L$876,7,0)</f>
        <v>1</v>
      </c>
      <c r="D46" s="211" t="str">
        <f>VLOOKUP(A46,'Main Item List'!$A$3:$D$27760,3,0)</f>
        <v xml:space="preserve"> each </v>
      </c>
      <c r="E46" s="212">
        <f>VLOOKUP(A46,'Main Item List'!$A$3:$D$27760,4,0)</f>
        <v>265</v>
      </c>
      <c r="F46" s="213">
        <f t="shared" si="0"/>
        <v>265</v>
      </c>
      <c r="G46" s="381"/>
      <c r="H46" s="136"/>
      <c r="I46" s="136"/>
      <c r="J46" s="136"/>
      <c r="K46" s="136"/>
      <c r="L46" s="381"/>
      <c r="M46" s="717"/>
      <c r="N46" s="717"/>
      <c r="O46" s="717"/>
      <c r="P46" s="717"/>
    </row>
    <row r="47" spans="1:16" s="29" customFormat="1" x14ac:dyDescent="0.2">
      <c r="A47" s="218" t="str" cm="1">
        <f t="array" ref="A47">INDEX(XML!$D$1:$D$1202,SMALL(IF(($G$38=XML!$B$1:$B$1202),ROW(XML!$B$1:$B$1202)-MIN(ROW(XML!$B$1:$B$1202))+1,""),ROWS($A$1:A9)))</f>
        <v>ORHLSF</v>
      </c>
      <c r="B47" s="210" t="str">
        <f>VLOOKUP(A47,'Main Item List'!$A$3:$D$27760,2,0)</f>
        <v>HLS Fees</v>
      </c>
      <c r="C47" s="219">
        <v>1</v>
      </c>
      <c r="D47" s="211" t="str">
        <f>VLOOKUP(A47,'Main Item List'!$A$3:$D$27760,3,0)</f>
        <v>sum</v>
      </c>
      <c r="E47" s="212">
        <f>VLOOKUP(A47,'Main Item List'!$A$3:$D$27760,4,0)</f>
        <v>1000</v>
      </c>
      <c r="F47" s="213">
        <f t="shared" si="0"/>
        <v>1000</v>
      </c>
      <c r="G47" s="381"/>
      <c r="H47" s="136"/>
      <c r="I47" s="136"/>
      <c r="J47" s="136"/>
      <c r="K47" s="136"/>
      <c r="L47" s="381"/>
      <c r="M47" s="785"/>
      <c r="N47" s="785"/>
      <c r="O47" s="785"/>
      <c r="P47" s="785"/>
    </row>
    <row r="48" spans="1:16" s="29" customFormat="1" x14ac:dyDescent="0.2">
      <c r="A48" s="218" t="e" cm="1">
        <f t="array" ref="A48">INDEX(XML!$D$1:$D$1202,SMALL(IF(($G$38=XML!$B$1:$B$1202),ROW(XML!$B$1:$B$1202)-MIN(ROW(XML!$B$1:$B$1202))+1,""),ROWS($A$1:A10)))</f>
        <v>#NUM!</v>
      </c>
      <c r="B48" s="210" t="e">
        <f>VLOOKUP(A48,'Main Item List'!$A$3:$D$27760,2,0)</f>
        <v>#NUM!</v>
      </c>
      <c r="C48" s="219">
        <v>1</v>
      </c>
      <c r="D48" s="211" t="e">
        <f>VLOOKUP(A48,'Main Item List'!$A$3:$D$27760,3,0)</f>
        <v>#NUM!</v>
      </c>
      <c r="E48" s="212" t="e">
        <f>VLOOKUP(A48,'Main Item List'!$A$3:$D$27760,4,0)</f>
        <v>#NUM!</v>
      </c>
      <c r="F48" s="213" t="str">
        <f t="shared" si="0"/>
        <v>0</v>
      </c>
      <c r="G48" s="381"/>
      <c r="H48" s="136"/>
      <c r="I48" s="136"/>
      <c r="J48" s="136"/>
      <c r="K48" s="136"/>
      <c r="L48" s="381"/>
      <c r="M48" s="785"/>
      <c r="N48" s="785"/>
      <c r="O48" s="785"/>
      <c r="P48" s="785"/>
    </row>
    <row r="49" spans="1:17" s="29" customFormat="1" x14ac:dyDescent="0.2">
      <c r="A49" s="218" t="e" cm="1">
        <f t="array" ref="A49">INDEX(XML!$D$1:$D$1202,SMALL(IF(($G$38=XML!$B$1:$B$1202),ROW(XML!$B$1:$B$1202)-MIN(ROW(XML!$B$1:$B$1202))+1,""),ROWS($A$1:A11)))</f>
        <v>#NUM!</v>
      </c>
      <c r="B49" s="210" t="e">
        <f>VLOOKUP(A49,'Main Item List'!$A$3:$D$27760,2,0)</f>
        <v>#NUM!</v>
      </c>
      <c r="C49" s="219">
        <v>1</v>
      </c>
      <c r="D49" s="211" t="e">
        <f>VLOOKUP(A49,'Main Item List'!$A$3:$D$27760,3,0)</f>
        <v>#NUM!</v>
      </c>
      <c r="E49" s="212" t="e">
        <f>VLOOKUP(A49,'Main Item List'!$A$3:$D$27760,4,0)</f>
        <v>#NUM!</v>
      </c>
      <c r="F49" s="213" t="str">
        <f t="shared" ref="F49" si="1">IFERROR((C49*E49),"0")</f>
        <v>0</v>
      </c>
      <c r="G49" s="381"/>
      <c r="H49" s="136"/>
      <c r="I49" s="136"/>
      <c r="J49" s="136"/>
      <c r="K49" s="136"/>
      <c r="L49" s="381"/>
      <c r="M49" s="785"/>
      <c r="N49" s="785"/>
      <c r="O49" s="785"/>
      <c r="P49" s="785"/>
    </row>
    <row r="50" spans="1:17" s="29" customFormat="1" x14ac:dyDescent="0.2">
      <c r="A50" s="218" t="e" cm="1">
        <f t="array" ref="A50">INDEX(XML!$D$1:$D$1202,SMALL(IF(($G$38=XML!$B$1:$B$1202),ROW(XML!$B$1:$B$1202)-MIN(ROW(XML!$B$1:$B$1202))+1,""),ROWS($A$1:A12)))</f>
        <v>#NUM!</v>
      </c>
      <c r="B50" s="210" t="e">
        <f>VLOOKUP(A50,'Main Item List'!$A$3:$D$27760,2,0)</f>
        <v>#NUM!</v>
      </c>
      <c r="C50" s="219">
        <v>1</v>
      </c>
      <c r="D50" s="211" t="e">
        <f>VLOOKUP(A50,'Main Item List'!$A$3:$D$27760,3,0)</f>
        <v>#NUM!</v>
      </c>
      <c r="E50" s="212" t="e">
        <f>VLOOKUP(A50,'Main Item List'!$A$3:$D$27760,4,0)</f>
        <v>#NUM!</v>
      </c>
      <c r="F50" s="213" t="str">
        <f t="shared" ref="F50" si="2">IFERROR((C50*E50),"0")</f>
        <v>0</v>
      </c>
      <c r="G50" s="381"/>
      <c r="H50" s="136"/>
      <c r="I50" s="136"/>
      <c r="J50" s="136"/>
      <c r="K50" s="136"/>
      <c r="L50" s="381"/>
      <c r="M50" s="785"/>
      <c r="N50" s="785"/>
      <c r="O50" s="785"/>
      <c r="P50" s="785"/>
    </row>
    <row r="51" spans="1:17" s="29" customFormat="1" x14ac:dyDescent="0.2">
      <c r="A51" s="141"/>
      <c r="B51" s="142"/>
      <c r="C51" s="143"/>
      <c r="D51" s="142"/>
      <c r="E51" s="142"/>
      <c r="F51" s="145"/>
      <c r="G51" s="136"/>
      <c r="H51" s="381"/>
      <c r="I51" s="136"/>
      <c r="J51" s="136"/>
      <c r="K51" s="136"/>
      <c r="L51" s="136"/>
      <c r="M51" s="76"/>
      <c r="N51" s="76"/>
      <c r="O51" s="76"/>
      <c r="P51" s="76"/>
      <c r="Q51" s="76"/>
    </row>
    <row r="52" spans="1:17" s="29" customFormat="1" ht="13.5" thickBot="1" x14ac:dyDescent="0.25">
      <c r="A52" s="141"/>
      <c r="B52" s="813" t="s">
        <v>1422</v>
      </c>
      <c r="C52" s="813"/>
      <c r="D52" s="813"/>
      <c r="E52" s="249">
        <f>SUM(F39:F51)</f>
        <v>5215</v>
      </c>
      <c r="F52" s="145"/>
      <c r="G52" s="136"/>
      <c r="H52" s="136"/>
      <c r="I52" s="136"/>
      <c r="J52" s="136"/>
      <c r="K52" s="136"/>
      <c r="L52" s="136"/>
      <c r="M52" s="76"/>
      <c r="N52" s="76"/>
      <c r="O52" s="76"/>
      <c r="P52" s="76"/>
      <c r="Q52" s="76"/>
    </row>
    <row r="53" spans="1:17" s="29" customFormat="1" ht="27" thickBot="1" x14ac:dyDescent="0.45">
      <c r="A53" s="174" t="s">
        <v>663</v>
      </c>
      <c r="B53" s="175" t="s">
        <v>664</v>
      </c>
      <c r="C53" s="178"/>
      <c r="D53" s="179"/>
      <c r="E53" s="179"/>
      <c r="F53" s="180"/>
      <c r="G53" s="137">
        <v>5</v>
      </c>
      <c r="H53" s="136"/>
      <c r="I53" s="136"/>
      <c r="J53" s="136"/>
      <c r="K53" s="136"/>
      <c r="L53" s="136"/>
      <c r="M53" s="76"/>
      <c r="N53" s="76"/>
      <c r="O53" s="76"/>
      <c r="P53" s="76"/>
      <c r="Q53" s="76"/>
    </row>
    <row r="54" spans="1:17" s="76" customFormat="1" x14ac:dyDescent="0.2">
      <c r="A54" s="218" t="str" cm="1">
        <f t="array" ref="A54">INDEX(XML!$D$1:$D$1202,SMALL(IF(($G$53=XML!$B$1:$B$1202),ROW(XML!$B$1:$B$1202)-MIN(ROW(XML!$B$1:$B$1202))+1,""),ROWS($A$1:A1)))</f>
        <v>ORMB2</v>
      </c>
      <c r="B54" s="210" t="str">
        <f>VLOOKUP(A54,'Main Item List'!$A$3:$D$27760,2,0)</f>
        <v>Masterbuild fees $401k - $600k</v>
      </c>
      <c r="C54" s="219">
        <f>VLOOKUP(A54,XML!D$1:$L$876,7,0)</f>
        <v>1</v>
      </c>
      <c r="D54" s="211" t="str">
        <f>VLOOKUP(A54,'Main Item List'!$A$3:$D$27760,3,0)</f>
        <v>each</v>
      </c>
      <c r="E54" s="212">
        <f>VLOOKUP(A54,'Main Item List'!$A$3:$D$27760,4,0)</f>
        <v>1010.87</v>
      </c>
      <c r="F54" s="213">
        <f t="shared" ref="F54" si="3">IFERROR((C54*E54),"0")</f>
        <v>1010.87</v>
      </c>
      <c r="G54" s="136"/>
      <c r="H54" s="381"/>
      <c r="I54" s="136"/>
      <c r="J54" s="136"/>
      <c r="K54" s="136"/>
      <c r="L54" s="136"/>
    </row>
    <row r="55" spans="1:17" s="247" customFormat="1" ht="12.75" customHeight="1" x14ac:dyDescent="0.4">
      <c r="A55" s="141"/>
      <c r="B55" s="142"/>
      <c r="C55" s="143"/>
      <c r="D55" s="142"/>
      <c r="E55" s="142"/>
      <c r="F55" s="145"/>
      <c r="G55" s="246"/>
      <c r="H55" s="246"/>
      <c r="I55" s="246"/>
      <c r="J55" s="246"/>
      <c r="K55" s="246"/>
      <c r="L55" s="246"/>
    </row>
    <row r="56" spans="1:17" s="29" customFormat="1" ht="13.5" thickBot="1" x14ac:dyDescent="0.25">
      <c r="A56" s="141"/>
      <c r="B56" s="813" t="s">
        <v>665</v>
      </c>
      <c r="C56" s="813"/>
      <c r="D56" s="813"/>
      <c r="E56" s="159">
        <f>SUM(F54:F55)</f>
        <v>1010.87</v>
      </c>
      <c r="F56" s="145"/>
      <c r="G56" s="136"/>
      <c r="H56" s="136"/>
      <c r="I56" s="136"/>
      <c r="J56" s="136"/>
      <c r="K56" s="136"/>
      <c r="L56" s="136"/>
      <c r="M56" s="76"/>
      <c r="N56" s="76"/>
      <c r="O56" s="76"/>
      <c r="P56" s="76"/>
      <c r="Q56" s="76"/>
    </row>
    <row r="57" spans="1:17" s="29" customFormat="1" ht="27" thickBot="1" x14ac:dyDescent="0.45">
      <c r="A57" s="174" t="s">
        <v>666</v>
      </c>
      <c r="B57" s="181" t="s">
        <v>667</v>
      </c>
      <c r="C57" s="182"/>
      <c r="D57" s="183"/>
      <c r="E57" s="184"/>
      <c r="F57" s="180"/>
      <c r="G57" s="137">
        <v>10</v>
      </c>
      <c r="H57" s="136"/>
      <c r="I57" s="136"/>
      <c r="J57" s="136"/>
      <c r="K57" s="136"/>
      <c r="L57" s="136"/>
      <c r="M57" s="76"/>
      <c r="N57" s="76"/>
      <c r="O57" s="76"/>
      <c r="P57" s="76"/>
      <c r="Q57" s="76"/>
    </row>
    <row r="58" spans="1:17" s="76" customFormat="1" x14ac:dyDescent="0.2">
      <c r="A58" s="218" t="str" cm="1">
        <f t="array" ref="A58">INDEX(XML!$D$1:$D$1202,SMALL(IF(($G$57=XML!$B$1:$B$1202),ROW(XML!$B$1:$B$1202)-MIN(ROW(XML!$B$1:$B$1202))+1,""),ROWS($A$1:A1)))</f>
        <v>OR10017</v>
      </c>
      <c r="B58" s="210" t="str">
        <f>VLOOKUP(A58,'Main Item List'!$A$3:$D$27760,2,0)</f>
        <v>Insurance (per $1000.00 estimated value of contract)</v>
      </c>
      <c r="C58" s="219">
        <f>VLOOKUP(A58,XML!D$1:$L$876,7,0)</f>
        <v>357.80399999999997</v>
      </c>
      <c r="D58" s="211" t="str">
        <f>VLOOKUP(A58,'Main Item List'!$A$3:$D$27760,3,0)</f>
        <v>sum</v>
      </c>
      <c r="E58" s="212">
        <f>VLOOKUP(A58,'Main Item List'!$A$3:$D$27760,4,0)</f>
        <v>2.14</v>
      </c>
      <c r="F58" s="213">
        <f t="shared" ref="F58" si="4">IFERROR((C58*E58),"0")</f>
        <v>765.70056</v>
      </c>
      <c r="G58" s="136"/>
      <c r="H58" s="381"/>
      <c r="I58" s="136"/>
      <c r="J58" s="136"/>
      <c r="K58" s="136"/>
      <c r="L58" s="136"/>
    </row>
    <row r="59" spans="1:17" s="247" customFormat="1" ht="12.75" customHeight="1" x14ac:dyDescent="0.4">
      <c r="A59" s="141"/>
      <c r="B59" s="220"/>
      <c r="C59" s="221"/>
      <c r="D59" s="220"/>
      <c r="E59" s="222"/>
      <c r="F59" s="145"/>
      <c r="G59" s="246"/>
      <c r="H59" s="246"/>
      <c r="I59" s="246"/>
      <c r="J59" s="246"/>
      <c r="K59" s="246"/>
      <c r="L59" s="246"/>
    </row>
    <row r="60" spans="1:17" s="29" customFormat="1" ht="13.5" thickBot="1" x14ac:dyDescent="0.25">
      <c r="A60" s="141"/>
      <c r="B60" s="813" t="s">
        <v>668</v>
      </c>
      <c r="C60" s="813"/>
      <c r="D60" s="813"/>
      <c r="E60" s="159">
        <f>SUM(F58:F59)</f>
        <v>765.70056</v>
      </c>
      <c r="F60" s="145"/>
      <c r="G60" s="136"/>
      <c r="H60" s="136"/>
      <c r="I60" s="136"/>
      <c r="J60" s="136"/>
      <c r="K60" s="136"/>
      <c r="L60" s="136"/>
      <c r="M60" s="76"/>
      <c r="N60" s="76"/>
      <c r="O60" s="76"/>
      <c r="P60" s="76"/>
      <c r="Q60" s="76"/>
    </row>
    <row r="61" spans="1:17" s="29" customFormat="1" ht="27" thickBot="1" x14ac:dyDescent="0.45">
      <c r="A61" s="174" t="s">
        <v>669</v>
      </c>
      <c r="B61" s="181" t="s">
        <v>670</v>
      </c>
      <c r="C61" s="176"/>
      <c r="D61" s="185"/>
      <c r="E61" s="186"/>
      <c r="F61" s="177"/>
      <c r="G61" s="137">
        <v>25</v>
      </c>
      <c r="H61" s="136"/>
      <c r="I61" s="136"/>
      <c r="J61" s="136"/>
      <c r="K61" s="136"/>
      <c r="L61" s="136"/>
      <c r="M61" s="76"/>
      <c r="N61" s="76"/>
      <c r="O61" s="76"/>
      <c r="P61" s="76"/>
      <c r="Q61" s="76"/>
    </row>
    <row r="62" spans="1:17" s="29" customFormat="1" x14ac:dyDescent="0.2">
      <c r="A62" s="223" t="str" cm="1">
        <f t="array" ref="A62">INDEX(XML!$D$1:$D$1202,SMALL(IF(($G$61=XML!$B$1:$B$1202),ROW(XML!$B$1:$B$1202)-MIN(ROW(XML!$B$1:$B$1202))+1,""),ROWS($A$1:A1)))</f>
        <v>CF11214</v>
      </c>
      <c r="B62" s="210" t="str">
        <f>VLOOKUP(A62,'Main Item List'!$A$3:$D$27760,2,0)</f>
        <v>TDC Consent value up to $300K - $500k</v>
      </c>
      <c r="C62" s="219">
        <f>VLOOKUP(A62,XML!D$1:$L$876,7,0)</f>
        <v>1</v>
      </c>
      <c r="D62" s="211" t="str">
        <f>VLOOKUP(A62,'Main Item List'!$A$3:$D$27760,3,0)</f>
        <v>sum</v>
      </c>
      <c r="E62" s="212">
        <f>VLOOKUP(A62,'Main Item List'!$A$3:$D$27760,4,0)</f>
        <v>4130.43</v>
      </c>
      <c r="F62" s="213">
        <f t="shared" ref="F62:F66" si="5">IFERROR((C62*E62),"0")</f>
        <v>4130.43</v>
      </c>
      <c r="G62" s="136"/>
      <c r="H62" s="381"/>
      <c r="I62" s="136"/>
      <c r="J62" s="136"/>
      <c r="K62" s="136"/>
      <c r="L62" s="136"/>
      <c r="M62" s="76"/>
      <c r="N62" s="76"/>
      <c r="O62" s="76"/>
      <c r="P62" s="76"/>
      <c r="Q62" s="76"/>
    </row>
    <row r="63" spans="1:17" s="29" customFormat="1" x14ac:dyDescent="0.2">
      <c r="A63" s="223" t="str" cm="1">
        <f t="array" ref="A63">INDEX(XML!$D$1:$D$1202,SMALL(IF(($G$61=XML!$B$1:$B$1202),ROW(XML!$B$1:$B$1202)-MIN(ROW(XML!$B$1:$B$1202))+1,""),ROWS($A$1:A2)))</f>
        <v>CF10003</v>
      </c>
      <c r="B63" s="210" t="str">
        <f>VLOOKUP(A63,'Main Item List'!$A$3:$D$27760,2,0)</f>
        <v>TDC / NCC DBH &amp; Branz levy (4.76 X $1000 of house cost)</v>
      </c>
      <c r="C63" s="219">
        <f>VLOOKUP(A63,XML!D$1:$L$876,7,0)</f>
        <v>397.56</v>
      </c>
      <c r="D63" s="211" t="str">
        <f>VLOOKUP(A63,'Main Item List'!$A$3:$D$27760,3,0)</f>
        <v>sum</v>
      </c>
      <c r="E63" s="212">
        <f>VLOOKUP(A63,'Main Item List'!$A$3:$D$27760,4,0)</f>
        <v>4.76</v>
      </c>
      <c r="F63" s="213">
        <f t="shared" si="5"/>
        <v>1892.3855999999998</v>
      </c>
      <c r="G63" s="136"/>
      <c r="H63" s="381"/>
      <c r="I63" s="136"/>
      <c r="J63" s="136"/>
      <c r="K63" s="136"/>
      <c r="L63" s="136"/>
      <c r="M63" s="76"/>
      <c r="N63" s="76"/>
      <c r="O63" s="76"/>
      <c r="P63" s="76"/>
      <c r="Q63" s="76"/>
    </row>
    <row r="64" spans="1:17" s="29" customFormat="1" x14ac:dyDescent="0.2">
      <c r="A64" s="223" t="str" cm="1">
        <f t="array" ref="A64">INDEX(XML!$D$1:$D$1202,SMALL(IF(($G$61=XML!$B$1:$B$1202),ROW(XML!$B$1:$B$1202)-MIN(ROW(XML!$B$1:$B$1202))+1,""),ROWS($A$1:A3)))</f>
        <v>CF10026</v>
      </c>
      <c r="B64" s="210" t="str">
        <f>VLOOKUP(A64,'Main Item List'!$A$3:$D$27760,2,0)</f>
        <v xml:space="preserve">Council reinspection fees </v>
      </c>
      <c r="C64" s="219">
        <f>VLOOKUP(A64,XML!D$1:$L$876,7,0)</f>
        <v>3</v>
      </c>
      <c r="D64" s="211" t="str">
        <f>VLOOKUP(A64,'Main Item List'!$A$3:$D$27760,3,0)</f>
        <v>each</v>
      </c>
      <c r="E64" s="212">
        <f>VLOOKUP(A64,'Main Item List'!$A$3:$D$27760,4,0)</f>
        <v>135</v>
      </c>
      <c r="F64" s="213">
        <f t="shared" si="5"/>
        <v>405</v>
      </c>
      <c r="G64" s="136"/>
      <c r="H64" s="381"/>
      <c r="I64" s="136"/>
      <c r="J64" s="136"/>
      <c r="K64" s="136"/>
      <c r="L64" s="136"/>
      <c r="M64" s="76"/>
      <c r="N64" s="76"/>
      <c r="O64" s="76"/>
      <c r="P64" s="76"/>
      <c r="Q64" s="76"/>
    </row>
    <row r="65" spans="1:17" s="29" customFormat="1" x14ac:dyDescent="0.2">
      <c r="A65" s="223" t="str" cm="1">
        <f t="array" ref="A65">INDEX(XML!$D$1:$D$1202,SMALL(IF(($G$61=XML!$B$1:$B$1202),ROW(XML!$B$1:$B$1202)-MIN(ROW(XML!$B$1:$B$1202))+1,""),ROWS($A$1:A4)))</f>
        <v>CF10028</v>
      </c>
      <c r="B65" s="210" t="str">
        <f>VLOOKUP(A65,'Main Item List'!$A$3:$D$27760,2,0)</f>
        <v>Building Consent amendment fee</v>
      </c>
      <c r="C65" s="219">
        <f>VLOOKUP(A65,XML!D$1:$L$876,7,0)</f>
        <v>1</v>
      </c>
      <c r="D65" s="211" t="str">
        <f>VLOOKUP(A65,'Main Item List'!$A$3:$D$27760,3,0)</f>
        <v>each</v>
      </c>
      <c r="E65" s="212">
        <f>VLOOKUP(A65,'Main Item List'!$A$3:$D$27760,4,0)</f>
        <v>217.39</v>
      </c>
      <c r="F65" s="213">
        <f t="shared" si="5"/>
        <v>217.39</v>
      </c>
      <c r="G65" s="136"/>
      <c r="H65" s="381"/>
      <c r="I65" s="136"/>
      <c r="J65" s="136"/>
      <c r="K65" s="136"/>
      <c r="L65" s="136"/>
      <c r="M65" s="717"/>
      <c r="N65" s="717"/>
      <c r="O65" s="717"/>
      <c r="P65" s="717"/>
      <c r="Q65" s="717"/>
    </row>
    <row r="66" spans="1:17" s="29" customFormat="1" x14ac:dyDescent="0.2">
      <c r="A66" s="223" t="str" cm="1">
        <f t="array" ref="A66">INDEX(XML!$D$1:$D$1202,SMALL(IF(($G$61=XML!$B$1:$B$1202),ROW(XML!$B$1:$B$1202)-MIN(ROW(XML!$B$1:$B$1202))+1,""),ROWS($A$1:A5)))</f>
        <v>CF10021</v>
      </c>
      <c r="B66" s="210" t="str">
        <f>VLOOKUP(A66,'Main Item List'!$A$3:$D$27760,2,0)</f>
        <v>TDC resource consent</v>
      </c>
      <c r="C66" s="219">
        <f>VLOOKUP(A66,XML!D$1:$L$876,7,0)</f>
        <v>1</v>
      </c>
      <c r="D66" s="211" t="str">
        <f>VLOOKUP(A66,'Main Item List'!$A$3:$D$27760,3,0)</f>
        <v>each</v>
      </c>
      <c r="E66" s="212">
        <f>VLOOKUP(A66,'Main Item List'!$A$3:$D$27760,4,0)</f>
        <v>1130.43</v>
      </c>
      <c r="F66" s="213">
        <f t="shared" si="5"/>
        <v>1130.43</v>
      </c>
      <c r="G66" s="136"/>
      <c r="H66" s="381"/>
      <c r="I66" s="136"/>
      <c r="J66" s="136"/>
      <c r="K66" s="136"/>
      <c r="L66" s="136"/>
      <c r="M66" s="732"/>
      <c r="N66" s="732"/>
      <c r="O66" s="732"/>
      <c r="P66" s="732"/>
      <c r="Q66" s="732"/>
    </row>
    <row r="67" spans="1:17" s="29" customFormat="1" x14ac:dyDescent="0.2">
      <c r="A67" s="141"/>
      <c r="B67" s="220"/>
      <c r="C67" s="221"/>
      <c r="D67" s="220"/>
      <c r="E67" s="222"/>
      <c r="F67" s="145"/>
      <c r="G67" s="136"/>
      <c r="H67" s="136"/>
      <c r="I67" s="136"/>
      <c r="J67" s="136"/>
      <c r="K67" s="136"/>
      <c r="L67" s="136"/>
      <c r="M67" s="76"/>
      <c r="N67" s="76"/>
      <c r="O67" s="76"/>
      <c r="P67" s="76"/>
      <c r="Q67" s="76"/>
    </row>
    <row r="68" spans="1:17" s="29" customFormat="1" ht="13.5" thickBot="1" x14ac:dyDescent="0.25">
      <c r="A68" s="141"/>
      <c r="B68" s="813" t="s">
        <v>671</v>
      </c>
      <c r="C68" s="813"/>
      <c r="D68" s="813"/>
      <c r="E68" s="159">
        <f>SUM(F62:F67)</f>
        <v>7775.6356000000005</v>
      </c>
      <c r="F68" s="145"/>
      <c r="G68" s="136"/>
      <c r="H68" s="136"/>
      <c r="I68" s="136"/>
      <c r="J68" s="136"/>
      <c r="K68" s="136"/>
      <c r="L68" s="136"/>
      <c r="M68" s="76"/>
      <c r="N68" s="76"/>
      <c r="O68" s="76"/>
      <c r="P68" s="76"/>
      <c r="Q68" s="76"/>
    </row>
    <row r="69" spans="1:17" s="29" customFormat="1" ht="27" thickBot="1" x14ac:dyDescent="0.45">
      <c r="A69" s="174" t="s">
        <v>722</v>
      </c>
      <c r="B69" s="181" t="s">
        <v>687</v>
      </c>
      <c r="C69" s="187"/>
      <c r="D69" s="188"/>
      <c r="E69" s="189"/>
      <c r="F69" s="190"/>
      <c r="G69" s="137">
        <v>40</v>
      </c>
      <c r="H69" s="136"/>
      <c r="I69" s="136"/>
      <c r="J69" s="136"/>
      <c r="K69" s="136"/>
      <c r="L69" s="136"/>
      <c r="M69" s="76"/>
      <c r="N69" s="76"/>
      <c r="O69" s="76"/>
      <c r="P69" s="76"/>
      <c r="Q69" s="76"/>
    </row>
    <row r="70" spans="1:17" s="29" customFormat="1" x14ac:dyDescent="0.2">
      <c r="A70" s="223" t="str" cm="1">
        <f t="array" ref="A70">INDEX(XML!$D$1:$D$1202,SMALL(IF(($G$69=XML!$B$1:$B$1202),ROW(XML!$B$1:$B$1202)-MIN(ROW(XML!$B$1:$B$1202))+1,""),ROWS($A$1:A1)))</f>
        <v>DG10000</v>
      </c>
      <c r="B70" s="210" t="str">
        <f>VLOOKUP(A70,'Main Item List'!$A$3:$D$27760,2,0)</f>
        <v>Concept plan - single level home</v>
      </c>
      <c r="C70" s="219">
        <f>VLOOKUP(A70,XML!D$1:$L$876,7,0)</f>
        <v>1</v>
      </c>
      <c r="D70" s="211" t="str">
        <f>VLOOKUP(A70,'Main Item List'!$A$3:$D$27760,3,0)</f>
        <v>each</v>
      </c>
      <c r="E70" s="212">
        <f>VLOOKUP(A70,'Main Item List'!$A$3:$D$27760,4,0)</f>
        <v>350</v>
      </c>
      <c r="F70" s="213">
        <f t="shared" ref="F70:F74" si="6">IFERROR((C70*E70),"0")</f>
        <v>350</v>
      </c>
      <c r="G70" s="136"/>
      <c r="H70" s="381"/>
      <c r="I70" s="136"/>
      <c r="J70" s="136"/>
      <c r="K70" s="136"/>
      <c r="L70" s="136"/>
      <c r="M70" s="76"/>
      <c r="N70" s="76"/>
      <c r="O70" s="76"/>
      <c r="P70" s="76"/>
      <c r="Q70" s="76"/>
    </row>
    <row r="71" spans="1:17" s="29" customFormat="1" x14ac:dyDescent="0.2">
      <c r="A71" s="223" t="str" cm="1">
        <f t="array" ref="A71">INDEX(XML!$D$1:$D$1202,SMALL(IF(($G$69=XML!$B$1:$B$1202),ROW(XML!$B$1:$B$1202)-MIN(ROW(XML!$B$1:$B$1202))+1,""),ROWS($A$1:A2)))</f>
        <v>DG10004NB</v>
      </c>
      <c r="B71" s="210" t="str">
        <f>VLOOKUP(A71,'Main Item List'!$A$3:$D$27760,2,0)</f>
        <v>Working drawings - single level home</v>
      </c>
      <c r="C71" s="219">
        <f>VLOOKUP(A71,XML!D$1:$L$876,7,0)</f>
        <v>198.78</v>
      </c>
      <c r="D71" s="211" t="str">
        <f>VLOOKUP(A71,'Main Item List'!$A$3:$D$27760,3,0)</f>
        <v>m2</v>
      </c>
      <c r="E71" s="212">
        <f>VLOOKUP(A71,'Main Item List'!$A$3:$D$27760,4,0)</f>
        <v>18</v>
      </c>
      <c r="F71" s="213">
        <f t="shared" si="6"/>
        <v>3578.04</v>
      </c>
      <c r="G71" s="136"/>
      <c r="H71" s="381"/>
      <c r="I71" s="136"/>
      <c r="J71" s="136"/>
      <c r="K71" s="136"/>
      <c r="L71" s="136"/>
      <c r="M71" s="76"/>
      <c r="N71" s="76"/>
      <c r="O71" s="76"/>
      <c r="P71" s="76"/>
      <c r="Q71" s="76"/>
    </row>
    <row r="72" spans="1:17" s="29" customFormat="1" x14ac:dyDescent="0.2">
      <c r="A72" s="223" t="str" cm="1">
        <f t="array" ref="A72">INDEX(XML!$D$1:$D$1202,SMALL(IF(($G$69=XML!$B$1:$B$1202),ROW(XML!$B$1:$B$1202)-MIN(ROW(XML!$B$1:$B$1202))+1,""),ROWS($A$1:A3)))</f>
        <v>DG10021</v>
      </c>
      <c r="B72" s="210" t="str">
        <f>VLOOKUP(A72,'Main Item List'!$A$3:$D$27760,2,0)</f>
        <v>3d imaging charge</v>
      </c>
      <c r="C72" s="219">
        <f>VLOOKUP(A72,XML!D$1:$L$876,7,0)</f>
        <v>1</v>
      </c>
      <c r="D72" s="211" t="str">
        <f>VLOOKUP(A72,'Main Item List'!$A$3:$D$27760,3,0)</f>
        <v>each</v>
      </c>
      <c r="E72" s="212">
        <f>VLOOKUP(A72,'Main Item List'!$A$3:$D$27760,4,0)</f>
        <v>250</v>
      </c>
      <c r="F72" s="213">
        <f t="shared" si="6"/>
        <v>250</v>
      </c>
      <c r="G72" s="136"/>
      <c r="H72" s="381"/>
      <c r="I72" s="136"/>
      <c r="J72" s="136"/>
      <c r="K72" s="136"/>
      <c r="L72" s="136"/>
      <c r="M72" s="76"/>
      <c r="N72" s="76"/>
      <c r="O72" s="76"/>
      <c r="P72" s="76"/>
      <c r="Q72" s="76"/>
    </row>
    <row r="73" spans="1:17" s="29" customFormat="1" x14ac:dyDescent="0.2">
      <c r="A73" s="223" t="e" cm="1">
        <f t="array" ref="A73">INDEX(XML!$D$1:$D$1202,SMALL(IF(($G$69=XML!$B$1:$B$1202),ROW(XML!$B$1:$B$1202)-MIN(ROW(XML!$B$1:$B$1202))+1,""),ROWS($A$1:A4)))</f>
        <v>#NUM!</v>
      </c>
      <c r="B73" s="210" t="e">
        <f>VLOOKUP(A73,'Main Item List'!$A$3:$D$27760,2,0)</f>
        <v>#NUM!</v>
      </c>
      <c r="C73" s="219" t="e">
        <f>VLOOKUP(A73,XML!D$1:$L$876,7,0)</f>
        <v>#NUM!</v>
      </c>
      <c r="D73" s="211" t="e">
        <f>VLOOKUP(A73,'Main Item List'!$A$3:$D$27760,3,0)</f>
        <v>#NUM!</v>
      </c>
      <c r="E73" s="212" t="e">
        <f>VLOOKUP(A73,'Main Item List'!$A$3:$D$27760,4,0)</f>
        <v>#NUM!</v>
      </c>
      <c r="F73" s="213" t="str">
        <f t="shared" si="6"/>
        <v>0</v>
      </c>
      <c r="G73" s="136"/>
      <c r="H73" s="381"/>
      <c r="I73" s="136"/>
      <c r="J73" s="136"/>
      <c r="K73" s="136"/>
      <c r="L73" s="136"/>
      <c r="M73" s="732"/>
      <c r="N73" s="732"/>
      <c r="O73" s="732"/>
      <c r="P73" s="732"/>
      <c r="Q73" s="732"/>
    </row>
    <row r="74" spans="1:17" s="29" customFormat="1" x14ac:dyDescent="0.2">
      <c r="A74" s="223" t="e" cm="1">
        <f t="array" ref="A74">INDEX(XML!$D$1:$D$1202,SMALL(IF(($G$69=XML!$B$1:$B$1202),ROW(XML!$B$1:$B$1202)-MIN(ROW(XML!$B$1:$B$1202))+1,""),ROWS($A$1:A5)))</f>
        <v>#NUM!</v>
      </c>
      <c r="B74" s="210" t="e">
        <f>VLOOKUP(A74,'Main Item List'!$A$3:$D$27760,2,0)</f>
        <v>#NUM!</v>
      </c>
      <c r="C74" s="219" t="e">
        <f>VLOOKUP(A74,XML!D$1:$L$876,7,0)</f>
        <v>#NUM!</v>
      </c>
      <c r="D74" s="211" t="e">
        <f>VLOOKUP(A74,'Main Item List'!$A$3:$D$27760,3,0)</f>
        <v>#NUM!</v>
      </c>
      <c r="E74" s="212" t="e">
        <f>VLOOKUP(A74,'Main Item List'!$A$3:$D$27760,4,0)</f>
        <v>#NUM!</v>
      </c>
      <c r="F74" s="213" t="str">
        <f t="shared" si="6"/>
        <v>0</v>
      </c>
      <c r="G74" s="136"/>
      <c r="H74" s="381"/>
      <c r="I74" s="136"/>
      <c r="J74" s="136"/>
      <c r="K74" s="136"/>
      <c r="L74" s="136"/>
      <c r="M74" s="732"/>
      <c r="N74" s="732"/>
      <c r="O74" s="732"/>
      <c r="P74" s="732"/>
      <c r="Q74" s="732"/>
    </row>
    <row r="75" spans="1:17" s="29" customFormat="1" x14ac:dyDescent="0.2">
      <c r="A75" s="141"/>
      <c r="B75" s="744"/>
      <c r="C75" s="745"/>
      <c r="D75" s="746"/>
      <c r="E75" s="747"/>
      <c r="F75" s="169"/>
      <c r="G75" s="136"/>
      <c r="H75" s="381"/>
      <c r="I75" s="136"/>
      <c r="J75" s="136"/>
      <c r="K75" s="136"/>
      <c r="L75" s="136"/>
      <c r="M75" s="732"/>
      <c r="N75" s="732"/>
      <c r="O75" s="732"/>
      <c r="P75" s="732"/>
      <c r="Q75" s="732"/>
    </row>
    <row r="76" spans="1:17" s="76" customFormat="1" x14ac:dyDescent="0.2">
      <c r="A76" s="141"/>
      <c r="B76" s="335"/>
      <c r="C76" s="224"/>
      <c r="D76" s="335"/>
      <c r="E76" s="222"/>
      <c r="F76" s="145"/>
      <c r="G76" s="136"/>
      <c r="H76" s="136"/>
      <c r="I76" s="136"/>
      <c r="J76" s="136"/>
      <c r="K76" s="136"/>
      <c r="L76" s="136"/>
    </row>
    <row r="77" spans="1:17" s="29" customFormat="1" ht="13.5" thickBot="1" x14ac:dyDescent="0.25">
      <c r="A77" s="141"/>
      <c r="B77" s="813" t="s">
        <v>723</v>
      </c>
      <c r="C77" s="813"/>
      <c r="D77" s="813"/>
      <c r="E77" s="159">
        <f>SUM(F70:F76)</f>
        <v>4178.04</v>
      </c>
      <c r="F77" s="145"/>
      <c r="G77" s="136"/>
      <c r="H77" s="136"/>
      <c r="I77" s="136"/>
      <c r="J77" s="136"/>
      <c r="K77" s="136"/>
      <c r="L77" s="136"/>
      <c r="M77" s="76"/>
      <c r="N77" s="76"/>
      <c r="O77" s="76"/>
      <c r="P77" s="76"/>
      <c r="Q77" s="76"/>
    </row>
    <row r="78" spans="1:17" s="29" customFormat="1" ht="27" thickBot="1" x14ac:dyDescent="0.45">
      <c r="A78" s="174" t="s">
        <v>724</v>
      </c>
      <c r="B78" s="181" t="s">
        <v>688</v>
      </c>
      <c r="C78" s="187"/>
      <c r="D78" s="188"/>
      <c r="E78" s="189"/>
      <c r="F78" s="190"/>
      <c r="G78" s="137">
        <v>55</v>
      </c>
      <c r="H78" s="136"/>
      <c r="I78" s="136"/>
      <c r="J78" s="136"/>
      <c r="K78" s="136"/>
      <c r="L78" s="136"/>
      <c r="M78" s="76"/>
      <c r="N78" s="76"/>
      <c r="O78" s="76"/>
      <c r="P78" s="76"/>
      <c r="Q78" s="76"/>
    </row>
    <row r="79" spans="1:17" s="29" customFormat="1" x14ac:dyDescent="0.2">
      <c r="A79" s="223" t="str" cm="1">
        <f t="array" ref="A79">IFERROR(INDEX(XML!D:D,SMALL(IF(($G$78=XML!B:B),ROW(XML!$B$1:$B$1202)-MIN(ROW(XML!$B$1:$B$1202))+1,"0"),ROWS($A$1:A1))),"0")</f>
        <v>DG10014</v>
      </c>
      <c r="B79" s="210" t="str">
        <f>VLOOKUP(A79,'Main Item List'!$A$3:$D$27760,2,0)</f>
        <v>Surveyors fees up to 900m2</v>
      </c>
      <c r="C79" s="219">
        <f>VLOOKUP(A79,XML!D$1:$L$876,7,0)</f>
        <v>1</v>
      </c>
      <c r="D79" s="211" t="str">
        <f>VLOOKUP(A79,'Main Item List'!$A$3:$D$27760,3,0)</f>
        <v>sum</v>
      </c>
      <c r="E79" s="212">
        <f>VLOOKUP(A79,'Main Item List'!$A$3:$D$27760,4,0)</f>
        <v>550</v>
      </c>
      <c r="F79" s="213">
        <f t="shared" ref="F79:F80" si="7">IFERROR((C79*E79),"0")</f>
        <v>550</v>
      </c>
      <c r="G79" s="136"/>
      <c r="H79" s="381"/>
      <c r="I79" s="136"/>
      <c r="J79" s="136"/>
      <c r="K79" s="136"/>
      <c r="L79" s="136"/>
      <c r="M79" s="76"/>
      <c r="N79" s="76"/>
      <c r="O79" s="76"/>
      <c r="P79" s="76"/>
      <c r="Q79" s="76"/>
    </row>
    <row r="80" spans="1:17" s="29" customFormat="1" x14ac:dyDescent="0.2">
      <c r="A80" s="223" t="str" cm="1">
        <f t="array" ref="A80">IFERROR(INDEX(XML!D:D,SMALL(IF(($G$78=XML!B:B),ROW(XML!$B$1:$B$1202)-MIN(ROW(XML!$B$1:$B$1202))+1,"0"),ROWS($A$1:A2))),"0")</f>
        <v>DG10018</v>
      </c>
      <c r="B80" s="210" t="str">
        <f>VLOOKUP(A80,'Main Item List'!$A$3:$D$27760,2,0)</f>
        <v>Surveyors set out fee</v>
      </c>
      <c r="C80" s="219">
        <f>VLOOKUP(A80,XML!D$1:$L$876,7,0)</f>
        <v>1</v>
      </c>
      <c r="D80" s="211" t="str">
        <f>VLOOKUP(A80,'Main Item List'!$A$3:$D$27760,3,0)</f>
        <v>sum</v>
      </c>
      <c r="E80" s="212">
        <f>VLOOKUP(A80,'Main Item List'!$A$3:$D$27760,4,0)</f>
        <v>500</v>
      </c>
      <c r="F80" s="213">
        <f t="shared" si="7"/>
        <v>500</v>
      </c>
      <c r="G80" s="136"/>
      <c r="H80" s="381"/>
      <c r="I80" s="136"/>
      <c r="J80" s="136"/>
      <c r="K80" s="136"/>
      <c r="L80" s="136"/>
      <c r="M80" s="732"/>
      <c r="N80" s="732"/>
      <c r="O80" s="732"/>
      <c r="P80" s="732"/>
      <c r="Q80" s="732"/>
    </row>
    <row r="81" spans="1:17" s="29" customFormat="1" x14ac:dyDescent="0.2">
      <c r="A81" s="223" t="str" cm="1">
        <f t="array" ref="A81">IFERROR(INDEX(XML!D:D,SMALL(IF(($G$78=XML!B:B),ROW(XML!$B$1:$B$1202)-MIN(ROW(XML!$B$1:$B$1202))+1,"0"),ROWS($A$1:A3))),"0")</f>
        <v>DGSFS</v>
      </c>
      <c r="B81" s="210" t="str">
        <f>VLOOKUP(A81,'Main Item List'!$A$3:$D$27760,2,0)</f>
        <v>Silt Fence allowance</v>
      </c>
      <c r="C81" s="219">
        <f>VLOOKUP(A81,XML!D$1:$L$876,7,0)</f>
        <v>1</v>
      </c>
      <c r="D81" s="211" t="str">
        <f>VLOOKUP(A81,'Main Item List'!$A$3:$D$27760,3,0)</f>
        <v>sum</v>
      </c>
      <c r="E81" s="212">
        <f>VLOOKUP(A81,'Main Item List'!$A$3:$D$27760,4,0)</f>
        <v>500</v>
      </c>
      <c r="F81" s="213">
        <f t="shared" ref="F81" si="8">IFERROR((C81*E81),"0")</f>
        <v>500</v>
      </c>
      <c r="G81" s="136"/>
      <c r="H81" s="381"/>
      <c r="I81" s="136"/>
      <c r="J81" s="136"/>
      <c r="K81" s="136"/>
      <c r="L81" s="136"/>
      <c r="M81" s="785"/>
      <c r="N81" s="785"/>
      <c r="O81" s="785"/>
      <c r="P81" s="785"/>
      <c r="Q81" s="785"/>
    </row>
    <row r="82" spans="1:17" s="76" customFormat="1" x14ac:dyDescent="0.2">
      <c r="A82" s="141"/>
      <c r="B82" s="335"/>
      <c r="C82" s="224"/>
      <c r="D82" s="335"/>
      <c r="E82" s="222"/>
      <c r="F82" s="145"/>
      <c r="G82" s="136"/>
      <c r="H82" s="136"/>
      <c r="I82" s="136"/>
      <c r="J82" s="136"/>
      <c r="K82" s="136"/>
      <c r="L82" s="136"/>
    </row>
    <row r="83" spans="1:17" s="76" customFormat="1" ht="13.5" thickBot="1" x14ac:dyDescent="0.25">
      <c r="A83" s="141"/>
      <c r="B83" s="813" t="s">
        <v>725</v>
      </c>
      <c r="C83" s="813"/>
      <c r="D83" s="813"/>
      <c r="E83" s="159">
        <f>SUM(F79:F82)</f>
        <v>1550</v>
      </c>
      <c r="F83" s="145"/>
      <c r="G83" s="136"/>
      <c r="H83" s="136"/>
      <c r="I83" s="136"/>
      <c r="J83" s="136"/>
      <c r="K83" s="136"/>
      <c r="L83" s="136"/>
    </row>
    <row r="84" spans="1:17" s="29" customFormat="1" ht="27" thickBot="1" x14ac:dyDescent="0.45">
      <c r="A84" s="174" t="s">
        <v>4794</v>
      </c>
      <c r="B84" s="181" t="s">
        <v>4795</v>
      </c>
      <c r="C84" s="187"/>
      <c r="D84" s="188"/>
      <c r="E84" s="189"/>
      <c r="F84" s="190"/>
      <c r="G84" s="136"/>
      <c r="H84" s="136"/>
      <c r="I84" s="136"/>
      <c r="J84" s="136"/>
      <c r="K84" s="136"/>
      <c r="L84" s="136"/>
      <c r="M84" s="76"/>
      <c r="N84" s="76"/>
      <c r="O84" s="76"/>
      <c r="P84" s="76"/>
      <c r="Q84" s="76"/>
    </row>
    <row r="85" spans="1:17" s="76" customFormat="1" x14ac:dyDescent="0.2">
      <c r="A85" s="209" t="s">
        <v>1598</v>
      </c>
      <c r="B85" s="210" t="str">
        <f>VLOOKUP(A85,'Main Item List'!$A$3:$D$27760,2,0)</f>
        <v>Site loo (hill &amp; septic tanks use portaloo)</v>
      </c>
      <c r="C85" s="219">
        <v>0</v>
      </c>
      <c r="D85" s="211" t="str">
        <f>VLOOKUP(A85,'Main Item List'!$A$3:$D$27760,3,0)</f>
        <v>each</v>
      </c>
      <c r="E85" s="212">
        <f>VLOOKUP(A85,'Main Item List'!$A$3:$D$27760,4,0)</f>
        <v>150</v>
      </c>
      <c r="F85" s="213">
        <f t="shared" ref="F85" si="9">IFERROR((C85*E85),"0")</f>
        <v>0</v>
      </c>
      <c r="G85" s="136"/>
      <c r="H85" s="381"/>
      <c r="I85" s="136"/>
      <c r="J85" s="136"/>
      <c r="K85" s="136"/>
      <c r="L85" s="136"/>
    </row>
    <row r="86" spans="1:17" s="76" customFormat="1" x14ac:dyDescent="0.2">
      <c r="A86" s="161"/>
      <c r="B86" s="335"/>
      <c r="C86" s="224"/>
      <c r="D86" s="335"/>
      <c r="E86" s="222"/>
      <c r="F86" s="145"/>
      <c r="G86" s="136"/>
      <c r="H86" s="136"/>
      <c r="I86" s="136"/>
      <c r="J86" s="136"/>
      <c r="K86" s="136"/>
      <c r="L86" s="136"/>
    </row>
    <row r="87" spans="1:17" s="29" customFormat="1" ht="13.5" thickBot="1" x14ac:dyDescent="0.25">
      <c r="A87" s="161"/>
      <c r="B87" s="813" t="s">
        <v>4796</v>
      </c>
      <c r="C87" s="813"/>
      <c r="D87" s="813"/>
      <c r="E87" s="159">
        <f>SUM(F85:F86)</f>
        <v>0</v>
      </c>
      <c r="F87" s="145"/>
      <c r="G87" s="136"/>
      <c r="H87" s="136"/>
      <c r="I87" s="136"/>
      <c r="J87" s="136"/>
      <c r="K87" s="136"/>
      <c r="L87" s="136"/>
      <c r="M87" s="76"/>
      <c r="N87" s="76"/>
      <c r="O87" s="76"/>
      <c r="P87" s="76"/>
      <c r="Q87" s="76"/>
    </row>
    <row r="88" spans="1:17" s="29" customFormat="1" ht="27" thickBot="1" x14ac:dyDescent="0.45">
      <c r="A88" s="174" t="s">
        <v>5170</v>
      </c>
      <c r="B88" s="181" t="s">
        <v>5177</v>
      </c>
      <c r="C88" s="187"/>
      <c r="D88" s="188"/>
      <c r="E88" s="189"/>
      <c r="F88" s="190"/>
      <c r="G88" s="137">
        <v>89</v>
      </c>
      <c r="H88" s="136"/>
      <c r="I88" s="136"/>
      <c r="J88" s="136"/>
      <c r="K88" s="136"/>
      <c r="L88" s="136"/>
      <c r="M88" s="76"/>
      <c r="N88" s="76"/>
      <c r="O88" s="76"/>
      <c r="P88" s="76"/>
      <c r="Q88" s="76"/>
    </row>
    <row r="89" spans="1:17" s="29" customFormat="1" x14ac:dyDescent="0.2">
      <c r="A89" s="223" t="str" cm="1">
        <f t="array" ref="A89">INDEX(XML!$D$1:$D$1202,SMALL(IF(($G$88=XML!$B$1:$B$1202),ROW(XML!$B$1:$B$1202)-MIN(ROW(XML!$B$1:$B$1202))+1,""),ROWS($A$1:A1)))</f>
        <v>SFSBRC</v>
      </c>
      <c r="B89" s="210" t="str">
        <f>VLOOKUP(A89,'Main Item List'!$A$3:$D$27760,2,0)</f>
        <v>Site safety box recovery cost</v>
      </c>
      <c r="C89" s="219">
        <f>VLOOKUP(A89,XML!D$1:$L$876,7,0)</f>
        <v>1</v>
      </c>
      <c r="D89" s="211" t="str">
        <f>VLOOKUP(A89,'Main Item List'!$A$3:$D$27760,3,0)</f>
        <v>each</v>
      </c>
      <c r="E89" s="212">
        <f>VLOOKUP(A89,'Main Item List'!$A$3:$D$27760,4,0)</f>
        <v>100</v>
      </c>
      <c r="F89" s="213">
        <f t="shared" ref="F89:F91" si="10">IFERROR((C89*E89),"0")</f>
        <v>100</v>
      </c>
      <c r="G89" s="136"/>
      <c r="H89" s="381"/>
      <c r="I89" s="136"/>
      <c r="J89" s="136"/>
      <c r="K89" s="136"/>
      <c r="L89" s="136"/>
      <c r="M89" s="76"/>
      <c r="N89" s="76"/>
      <c r="O89" s="76"/>
      <c r="P89" s="76"/>
      <c r="Q89" s="76"/>
    </row>
    <row r="90" spans="1:17" s="76" customFormat="1" x14ac:dyDescent="0.2">
      <c r="A90" s="214" t="s">
        <v>52578</v>
      </c>
      <c r="B90" s="210" t="str">
        <f>VLOOKUP(A90,'Main Item List'!$A$3:$D$27760,2,0)</f>
        <v>Site Connect App fee</v>
      </c>
      <c r="C90" s="219">
        <f>VLOOKUP(A90,XML!D$1:$L$876,7,0)</f>
        <v>1</v>
      </c>
      <c r="D90" s="211" t="str">
        <f>VLOOKUP(A90,'Main Item List'!$A$3:$D$27760,3,0)</f>
        <v>each</v>
      </c>
      <c r="E90" s="212">
        <f>VLOOKUP(A90,'Main Item List'!$A$3:$D$27760,4,0)</f>
        <v>250</v>
      </c>
      <c r="F90" s="213">
        <f t="shared" si="10"/>
        <v>250</v>
      </c>
      <c r="G90" s="136"/>
      <c r="H90" s="381"/>
      <c r="I90" s="136"/>
      <c r="J90" s="136"/>
      <c r="K90" s="136"/>
      <c r="L90" s="136"/>
    </row>
    <row r="91" spans="1:17" s="717" customFormat="1" x14ac:dyDescent="0.2">
      <c r="A91" s="214" t="s">
        <v>52581</v>
      </c>
      <c r="B91" s="210" t="str">
        <f>VLOOKUP(A91,'Main Item List'!$A$3:$D$27760,2,0)</f>
        <v xml:space="preserve">General H and S </v>
      </c>
      <c r="C91" s="219">
        <f>VLOOKUP(A91,XML!D$1:$L$876,7,0)</f>
        <v>1</v>
      </c>
      <c r="D91" s="211" t="str">
        <f>VLOOKUP(A91,'Main Item List'!$A$3:$D$27760,3,0)</f>
        <v>each</v>
      </c>
      <c r="E91" s="212">
        <f>VLOOKUP(A91,'Main Item List'!$A$3:$D$27760,4,0)</f>
        <v>200</v>
      </c>
      <c r="F91" s="213">
        <f t="shared" si="10"/>
        <v>200</v>
      </c>
      <c r="G91" s="136"/>
      <c r="H91" s="381"/>
      <c r="I91" s="136"/>
      <c r="J91" s="136"/>
      <c r="K91" s="136"/>
      <c r="L91" s="136"/>
    </row>
    <row r="92" spans="1:17" s="29" customFormat="1" x14ac:dyDescent="0.2">
      <c r="A92" s="161"/>
      <c r="B92" s="335"/>
      <c r="C92" s="224"/>
      <c r="D92" s="335"/>
      <c r="E92" s="222"/>
      <c r="F92" s="145"/>
      <c r="G92" s="136"/>
      <c r="H92" s="136"/>
      <c r="I92" s="136"/>
      <c r="J92" s="136"/>
      <c r="K92" s="136"/>
      <c r="L92" s="136"/>
      <c r="M92" s="76"/>
      <c r="N92" s="76"/>
      <c r="O92" s="76"/>
      <c r="P92" s="76"/>
      <c r="Q92" s="76"/>
    </row>
    <row r="93" spans="1:17" s="29" customFormat="1" ht="13.5" thickBot="1" x14ac:dyDescent="0.25">
      <c r="A93" s="161"/>
      <c r="B93" s="813" t="s">
        <v>5590</v>
      </c>
      <c r="C93" s="813"/>
      <c r="D93" s="813"/>
      <c r="E93" s="159">
        <f>SUM(F89:F92)</f>
        <v>550</v>
      </c>
      <c r="F93" s="145"/>
      <c r="G93" s="136"/>
      <c r="H93" s="136"/>
      <c r="I93" s="136"/>
      <c r="J93" s="136"/>
      <c r="K93" s="136"/>
      <c r="L93" s="136"/>
      <c r="M93" s="76"/>
      <c r="N93" s="76"/>
      <c r="O93" s="76"/>
      <c r="P93" s="76"/>
      <c r="Q93" s="76"/>
    </row>
    <row r="94" spans="1:17" s="29" customFormat="1" ht="27" thickBot="1" x14ac:dyDescent="0.45">
      <c r="A94" s="191">
        <v>240</v>
      </c>
      <c r="B94" s="181" t="s">
        <v>830</v>
      </c>
      <c r="C94" s="192"/>
      <c r="D94" s="193"/>
      <c r="E94" s="194"/>
      <c r="F94" s="195"/>
      <c r="G94" s="136"/>
      <c r="H94" s="136"/>
      <c r="I94" s="136"/>
      <c r="J94" s="136"/>
      <c r="K94" s="136"/>
      <c r="L94" s="136"/>
      <c r="M94" s="76"/>
      <c r="N94" s="76"/>
      <c r="O94" s="76"/>
      <c r="P94" s="76"/>
      <c r="Q94" s="76"/>
    </row>
    <row r="95" spans="1:17" s="29" customFormat="1" x14ac:dyDescent="0.2">
      <c r="A95" s="233" t="s">
        <v>4029</v>
      </c>
      <c r="B95" s="210" t="s">
        <v>16562</v>
      </c>
      <c r="C95" s="219">
        <v>1</v>
      </c>
      <c r="D95" s="211" t="s">
        <v>880</v>
      </c>
      <c r="E95" s="212">
        <f>'Labour Detailed'!G263+'Labour Detailed'!G264</f>
        <v>32599.978083333335</v>
      </c>
      <c r="F95" s="213">
        <f t="shared" ref="F95:F96" si="11">IFERROR((C95*E95),"0")</f>
        <v>32599.978083333335</v>
      </c>
      <c r="G95" s="136"/>
      <c r="H95" s="381"/>
      <c r="I95" s="136"/>
      <c r="J95" s="136"/>
      <c r="K95" s="136"/>
      <c r="L95" s="136"/>
      <c r="M95" s="76"/>
      <c r="N95" s="76"/>
      <c r="O95" s="76"/>
      <c r="P95" s="76"/>
      <c r="Q95" s="76"/>
    </row>
    <row r="96" spans="1:17" s="29" customFormat="1" x14ac:dyDescent="0.2">
      <c r="A96" s="233" t="s">
        <v>6673</v>
      </c>
      <c r="B96" s="210" t="s">
        <v>6685</v>
      </c>
      <c r="C96" s="219">
        <v>0</v>
      </c>
      <c r="D96" s="211" t="s">
        <v>880</v>
      </c>
      <c r="E96" s="212">
        <f>'240 GIB Fixer'!F33</f>
        <v>4696.96</v>
      </c>
      <c r="F96" s="213">
        <f t="shared" si="11"/>
        <v>0</v>
      </c>
      <c r="G96" s="136"/>
      <c r="H96" s="381"/>
      <c r="I96" s="136"/>
      <c r="J96" s="136"/>
      <c r="K96" s="136"/>
      <c r="L96" s="136"/>
      <c r="M96" s="76"/>
      <c r="N96" s="76"/>
      <c r="O96" s="76"/>
      <c r="P96" s="76"/>
      <c r="Q96" s="76"/>
    </row>
    <row r="97" spans="1:17" s="29" customFormat="1" x14ac:dyDescent="0.2">
      <c r="A97" s="160"/>
      <c r="B97" s="220"/>
      <c r="C97" s="221"/>
      <c r="D97" s="220"/>
      <c r="E97" s="222"/>
      <c r="F97" s="145"/>
      <c r="G97" s="136"/>
      <c r="H97" s="136"/>
      <c r="I97" s="136"/>
      <c r="J97" s="136"/>
      <c r="K97" s="136"/>
      <c r="L97" s="136"/>
      <c r="M97" s="76"/>
      <c r="N97" s="76"/>
      <c r="O97" s="76"/>
      <c r="P97" s="76"/>
      <c r="Q97" s="76"/>
    </row>
    <row r="98" spans="1:17" s="76" customFormat="1" ht="13.5" thickBot="1" x14ac:dyDescent="0.25">
      <c r="A98" s="160"/>
      <c r="B98" s="813" t="s">
        <v>2087</v>
      </c>
      <c r="C98" s="813"/>
      <c r="D98" s="813"/>
      <c r="E98" s="159">
        <f>SUM(F95:F97)</f>
        <v>32599.978083333335</v>
      </c>
      <c r="F98" s="145"/>
      <c r="G98" s="136"/>
      <c r="H98" s="136"/>
      <c r="I98" s="136"/>
      <c r="J98" s="136"/>
      <c r="K98" s="136"/>
      <c r="L98" s="136"/>
    </row>
    <row r="99" spans="1:17" s="13" customFormat="1" ht="27" thickBot="1" x14ac:dyDescent="0.45">
      <c r="A99" s="191">
        <v>610</v>
      </c>
      <c r="B99" s="181" t="s">
        <v>609</v>
      </c>
      <c r="C99" s="192"/>
      <c r="D99" s="193"/>
      <c r="E99" s="194"/>
      <c r="F99" s="195"/>
      <c r="G99" s="137">
        <v>610</v>
      </c>
      <c r="H99" s="136"/>
      <c r="I99" s="136"/>
      <c r="J99" s="136"/>
      <c r="K99" s="136"/>
      <c r="L99" s="136"/>
    </row>
    <row r="100" spans="1:17" s="13" customFormat="1" x14ac:dyDescent="0.2">
      <c r="A100" s="209" t="str" cm="1">
        <f t="array" ref="A100">INDEX(XML!$D$1:$D$1202,SMALL(IF(($G$99=XML!$B$1:$B$1202),ROW(XML!$B$1:$B$1202)-MIN(ROW(XML!$B$1:$B$1202))+1,""),ROWS($A$1:A1)))</f>
        <v>MTSTDPJ</v>
      </c>
      <c r="B100" s="210" t="str">
        <f>VLOOKUP(A100,'Main Item List'!$A$3:$D$27760,2,0)</f>
        <v>Standard maintenance per job</v>
      </c>
      <c r="C100" s="219">
        <f>VLOOKUP(A100,XML!D$1:$L$876,7,0)</f>
        <v>1</v>
      </c>
      <c r="D100" s="211" t="str">
        <f>VLOOKUP(A100,'Main Item List'!$A$3:$D$27760,3,0)</f>
        <v xml:space="preserve"> each </v>
      </c>
      <c r="E100" s="212">
        <f>VLOOKUP(A100,'Main Item List'!$A$3:$D$27760,4,0)</f>
        <v>300</v>
      </c>
      <c r="F100" s="213">
        <f t="shared" ref="F100" si="12">IFERROR((C100*E100),"0")</f>
        <v>300</v>
      </c>
      <c r="G100" s="136"/>
      <c r="H100" s="552"/>
      <c r="I100" s="136"/>
      <c r="J100" s="136"/>
      <c r="K100" s="136"/>
      <c r="L100" s="136"/>
    </row>
    <row r="101" spans="1:17" s="16" customFormat="1" x14ac:dyDescent="0.2">
      <c r="A101" s="160"/>
      <c r="B101" s="220"/>
      <c r="C101" s="221"/>
      <c r="D101" s="220"/>
      <c r="E101" s="222"/>
      <c r="F101" s="145"/>
      <c r="G101" s="140"/>
      <c r="H101" s="140"/>
      <c r="I101" s="140"/>
      <c r="J101" s="140"/>
      <c r="K101" s="140"/>
      <c r="L101" s="140"/>
    </row>
    <row r="102" spans="1:17" s="16" customFormat="1" ht="13.5" thickBot="1" x14ac:dyDescent="0.25">
      <c r="A102" s="160"/>
      <c r="B102" s="813" t="s">
        <v>838</v>
      </c>
      <c r="C102" s="813"/>
      <c r="D102" s="813"/>
      <c r="E102" s="159">
        <f>SUM(F100:F101)</f>
        <v>300</v>
      </c>
      <c r="F102" s="145"/>
      <c r="G102" s="140"/>
      <c r="H102" s="140"/>
      <c r="I102" s="140"/>
      <c r="J102" s="140"/>
      <c r="K102" s="140"/>
      <c r="L102" s="140"/>
    </row>
    <row r="103" spans="1:17" s="16" customFormat="1" ht="26.25" customHeight="1" thickBot="1" x14ac:dyDescent="0.45">
      <c r="A103" s="191">
        <v>800</v>
      </c>
      <c r="B103" s="181" t="s">
        <v>739</v>
      </c>
      <c r="C103" s="192"/>
      <c r="D103" s="193"/>
      <c r="E103" s="194"/>
      <c r="F103" s="195"/>
      <c r="G103" s="137">
        <v>800</v>
      </c>
      <c r="H103" s="140"/>
      <c r="I103" s="140"/>
      <c r="J103" s="140"/>
      <c r="K103" s="140"/>
      <c r="L103" s="140"/>
    </row>
    <row r="104" spans="1:17" s="5" customFormat="1" x14ac:dyDescent="0.2">
      <c r="A104" s="209" t="str" cm="1">
        <f t="array" ref="A104">INDEX(XML!$D$1:$D$1202,SMALL(IF(($G$103=XML!$B$1:$B$1202),ROW(XML!$B$1:$B$1202)-MIN(ROW(XML!$B$1:$B$1202))+1,""),ROWS($A$1:A1)))</f>
        <v>FREIGHT</v>
      </c>
      <c r="B104" s="210" t="str">
        <f>VLOOKUP(A104,'Main Item List'!$A$3:$D$27760,2,0)</f>
        <v>Freight - Hiab transport</v>
      </c>
      <c r="C104" s="219">
        <f>VLOOKUP(A104,XML!D$1:$L$876,7,0)</f>
        <v>8</v>
      </c>
      <c r="D104" s="211" t="str">
        <f>VLOOKUP(A104,'Main Item List'!$A$3:$D$27760,3,0)</f>
        <v>hour</v>
      </c>
      <c r="E104" s="212">
        <f>VLOOKUP(A104,'Main Item List'!$A$3:$D$27760,4,0)</f>
        <v>150</v>
      </c>
      <c r="F104" s="213">
        <f t="shared" ref="F104" si="13">IFERROR((C104*E104),"0")</f>
        <v>1200</v>
      </c>
      <c r="G104" s="140"/>
      <c r="H104" s="582"/>
      <c r="I104" s="140"/>
      <c r="J104" s="140"/>
      <c r="K104" s="140"/>
      <c r="L104" s="140"/>
    </row>
    <row r="105" spans="1:17" x14ac:dyDescent="0.2">
      <c r="A105" s="160"/>
      <c r="B105" s="220"/>
      <c r="C105" s="221"/>
      <c r="D105" s="220"/>
      <c r="E105" s="222"/>
      <c r="F105" s="145"/>
    </row>
    <row r="106" spans="1:17" x14ac:dyDescent="0.2">
      <c r="A106" s="163"/>
      <c r="B106" s="814" t="s">
        <v>838</v>
      </c>
      <c r="C106" s="814"/>
      <c r="D106" s="814"/>
      <c r="E106" s="164">
        <f>SUM(F104:F105)</f>
        <v>1200</v>
      </c>
      <c r="F106" s="165"/>
    </row>
    <row r="108" spans="1:17" ht="27.75" x14ac:dyDescent="0.4">
      <c r="B108" s="554" t="s">
        <v>7946</v>
      </c>
      <c r="G108" s="136"/>
    </row>
    <row r="109" spans="1:17" ht="28.5" thickBot="1" x14ac:dyDescent="0.45">
      <c r="B109" s="553"/>
      <c r="G109" s="136"/>
    </row>
    <row r="110" spans="1:17" s="29" customFormat="1" ht="27" thickBot="1" x14ac:dyDescent="0.45">
      <c r="A110" s="174" t="s">
        <v>720</v>
      </c>
      <c r="B110" s="181" t="s">
        <v>2088</v>
      </c>
      <c r="C110" s="187"/>
      <c r="D110" s="188"/>
      <c r="E110" s="189"/>
      <c r="F110" s="411">
        <f>'030 Engineer'!E55</f>
        <v>1072</v>
      </c>
      <c r="G110" s="136"/>
      <c r="H110" s="136"/>
      <c r="I110" s="136"/>
      <c r="J110" s="136"/>
      <c r="K110" s="136"/>
      <c r="L110" s="136"/>
      <c r="M110" s="76"/>
      <c r="N110" s="76"/>
      <c r="O110" s="76"/>
      <c r="P110" s="76"/>
      <c r="Q110" s="76"/>
    </row>
    <row r="111" spans="1:17" s="29" customFormat="1" ht="15" customHeight="1" thickBot="1" x14ac:dyDescent="0.45">
      <c r="A111" s="174"/>
      <c r="B111" s="181"/>
      <c r="C111" s="187"/>
      <c r="D111" s="188"/>
      <c r="E111" s="189"/>
      <c r="F111" s="411"/>
      <c r="G111" s="136"/>
      <c r="H111" s="136"/>
      <c r="I111" s="136"/>
      <c r="J111" s="136"/>
      <c r="K111" s="136"/>
      <c r="L111" s="136"/>
      <c r="M111" s="76"/>
      <c r="N111" s="76"/>
      <c r="O111" s="76"/>
      <c r="P111" s="76"/>
      <c r="Q111" s="76"/>
    </row>
    <row r="112" spans="1:17" ht="27" thickBot="1" x14ac:dyDescent="0.45">
      <c r="A112" s="174" t="s">
        <v>726</v>
      </c>
      <c r="B112" s="181" t="s">
        <v>7887</v>
      </c>
      <c r="C112" s="187"/>
      <c r="D112" s="188"/>
      <c r="E112" s="189"/>
      <c r="F112" s="384">
        <f>'070 Temp Power'!E60</f>
        <v>999.76</v>
      </c>
    </row>
    <row r="113" spans="1:17" ht="13.5" thickBot="1" x14ac:dyDescent="0.25"/>
    <row r="114" spans="1:17" ht="27" thickBot="1" x14ac:dyDescent="0.45">
      <c r="A114" s="174" t="s">
        <v>5170</v>
      </c>
      <c r="B114" s="181" t="s">
        <v>52554</v>
      </c>
      <c r="C114" s="187"/>
      <c r="D114" s="188"/>
      <c r="E114" s="189"/>
      <c r="F114" s="384">
        <f>'089.1 H&amp;S Management'!E40+'089.2 Temp Site Fence '!E45</f>
        <v>2400</v>
      </c>
      <c r="M114" s="639"/>
      <c r="N114" s="639"/>
      <c r="O114" s="639"/>
      <c r="P114" s="639"/>
      <c r="Q114" s="639"/>
    </row>
    <row r="115" spans="1:17" ht="13.5" thickBot="1" x14ac:dyDescent="0.25">
      <c r="M115" s="639"/>
      <c r="N115" s="639"/>
      <c r="O115" s="639"/>
      <c r="P115" s="639"/>
      <c r="Q115" s="639"/>
    </row>
    <row r="116" spans="1:17" ht="27" thickBot="1" x14ac:dyDescent="0.45">
      <c r="A116" s="174" t="s">
        <v>727</v>
      </c>
      <c r="B116" s="181" t="s">
        <v>7890</v>
      </c>
      <c r="C116" s="187"/>
      <c r="D116" s="188"/>
      <c r="E116" s="189"/>
      <c r="F116" s="384">
        <f>'080 Skips'!E51</f>
        <v>1934.1899999999998</v>
      </c>
    </row>
    <row r="117" spans="1:17" ht="13.5" thickBot="1" x14ac:dyDescent="0.25"/>
    <row r="118" spans="1:17" ht="27" thickBot="1" x14ac:dyDescent="0.45">
      <c r="A118" s="174" t="s">
        <v>729</v>
      </c>
      <c r="B118" s="181" t="s">
        <v>7891</v>
      </c>
      <c r="C118" s="187"/>
      <c r="D118" s="188"/>
      <c r="E118" s="189"/>
      <c r="F118" s="384">
        <f>'085 Site Toilet'!E42</f>
        <v>1080</v>
      </c>
    </row>
    <row r="119" spans="1:17" ht="13.5" thickBot="1" x14ac:dyDescent="0.25"/>
    <row r="120" spans="1:17" s="29" customFormat="1" ht="27" thickBot="1" x14ac:dyDescent="0.45">
      <c r="A120" s="174" t="s">
        <v>4797</v>
      </c>
      <c r="B120" s="181" t="s">
        <v>5226</v>
      </c>
      <c r="C120" s="187"/>
      <c r="D120" s="188"/>
      <c r="E120" s="189"/>
      <c r="F120" s="411">
        <f>'088 Safety Nets'!E40</f>
        <v>818.80499999999995</v>
      </c>
      <c r="G120" s="136"/>
      <c r="H120" s="136"/>
      <c r="I120" s="136"/>
      <c r="J120" s="136"/>
      <c r="K120" s="136"/>
      <c r="L120" s="136"/>
      <c r="M120" s="76"/>
      <c r="N120" s="76"/>
      <c r="O120" s="76"/>
      <c r="P120" s="76"/>
      <c r="Q120" s="76"/>
    </row>
    <row r="121" spans="1:17" ht="13.5" thickBot="1" x14ac:dyDescent="0.25"/>
    <row r="122" spans="1:17" s="29" customFormat="1" ht="27" thickBot="1" x14ac:dyDescent="0.45">
      <c r="A122" s="174" t="s">
        <v>2559</v>
      </c>
      <c r="B122" s="181" t="s">
        <v>7905</v>
      </c>
      <c r="C122" s="187"/>
      <c r="D122" s="188"/>
      <c r="E122" s="189"/>
      <c r="F122" s="422">
        <f>'100 Scaffold'!E48</f>
        <v>4108.7299999999996</v>
      </c>
      <c r="G122" s="136"/>
      <c r="H122" s="136"/>
      <c r="I122" s="136"/>
      <c r="J122" s="136"/>
      <c r="K122" s="136"/>
      <c r="L122" s="136"/>
      <c r="M122" s="76"/>
      <c r="N122" s="76"/>
      <c r="O122" s="76"/>
      <c r="P122" s="76"/>
      <c r="Q122" s="76"/>
    </row>
    <row r="123" spans="1:17" ht="13.5" thickBot="1" x14ac:dyDescent="0.25"/>
    <row r="124" spans="1:17" s="29" customFormat="1" ht="27" thickBot="1" x14ac:dyDescent="0.45">
      <c r="A124" s="174" t="s">
        <v>2559</v>
      </c>
      <c r="B124" s="181" t="s">
        <v>7906</v>
      </c>
      <c r="C124" s="187"/>
      <c r="D124" s="188"/>
      <c r="E124" s="189"/>
      <c r="F124" s="422">
        <f>'100.1 Edge Protection'!E44</f>
        <v>0</v>
      </c>
      <c r="G124" s="136"/>
      <c r="H124" s="136"/>
      <c r="I124" s="136"/>
      <c r="J124" s="136"/>
      <c r="K124" s="136"/>
      <c r="L124" s="136"/>
      <c r="M124" s="76"/>
      <c r="N124" s="76"/>
      <c r="O124" s="76"/>
      <c r="P124" s="76"/>
      <c r="Q124" s="76"/>
    </row>
    <row r="125" spans="1:17" ht="13.5" thickBot="1" x14ac:dyDescent="0.25"/>
    <row r="126" spans="1:17" s="29" customFormat="1" ht="27" thickBot="1" x14ac:dyDescent="0.45">
      <c r="A126" s="174" t="s">
        <v>2907</v>
      </c>
      <c r="B126" s="181" t="s">
        <v>7859</v>
      </c>
      <c r="C126" s="187"/>
      <c r="D126" s="188"/>
      <c r="E126" s="189"/>
      <c r="F126" s="384">
        <f>'105 Excavation &amp; Site Prep'!E106</f>
        <v>11217.3465275</v>
      </c>
      <c r="G126" s="136"/>
      <c r="H126" s="136"/>
      <c r="I126" s="136"/>
      <c r="J126" s="136"/>
      <c r="K126" s="136"/>
      <c r="L126" s="136"/>
      <c r="M126" s="76"/>
      <c r="N126" s="76"/>
      <c r="O126" s="76"/>
      <c r="P126" s="76"/>
      <c r="Q126" s="76"/>
    </row>
    <row r="127" spans="1:17" ht="13.5" thickBot="1" x14ac:dyDescent="0.25"/>
    <row r="128" spans="1:17" s="29" customFormat="1" ht="27" thickBot="1" x14ac:dyDescent="0.45">
      <c r="A128" s="174" t="s">
        <v>954</v>
      </c>
      <c r="B128" s="181" t="s">
        <v>7892</v>
      </c>
      <c r="C128" s="187"/>
      <c r="D128" s="188"/>
      <c r="E128" s="189"/>
      <c r="F128" s="422">
        <f>'575 Contractor'!E47</f>
        <v>0</v>
      </c>
      <c r="G128" s="136"/>
      <c r="H128" s="136"/>
      <c r="I128" s="136"/>
      <c r="J128" s="136"/>
      <c r="K128" s="136"/>
      <c r="L128" s="136"/>
      <c r="M128" s="76"/>
      <c r="N128" s="76"/>
      <c r="O128" s="76"/>
      <c r="P128" s="76"/>
      <c r="Q128" s="76"/>
    </row>
    <row r="129" spans="1:17" s="29" customFormat="1" ht="15" customHeight="1" thickBot="1" x14ac:dyDescent="0.45">
      <c r="A129" s="174"/>
      <c r="B129" s="181"/>
      <c r="C129" s="187"/>
      <c r="D129" s="188"/>
      <c r="E129" s="189"/>
      <c r="F129" s="190"/>
      <c r="G129" s="136"/>
      <c r="H129" s="136"/>
      <c r="I129" s="136"/>
      <c r="J129" s="136"/>
      <c r="K129" s="136"/>
      <c r="L129" s="136"/>
      <c r="M129" s="76"/>
      <c r="N129" s="76"/>
      <c r="O129" s="76"/>
      <c r="P129" s="76"/>
      <c r="Q129" s="76"/>
    </row>
    <row r="130" spans="1:17" s="29" customFormat="1" ht="27" thickBot="1" x14ac:dyDescent="0.45">
      <c r="A130" s="174" t="s">
        <v>954</v>
      </c>
      <c r="B130" s="181" t="s">
        <v>7893</v>
      </c>
      <c r="C130" s="187"/>
      <c r="D130" s="188"/>
      <c r="E130" s="189"/>
      <c r="F130" s="422">
        <f>'575.1 Concrete'!E42</f>
        <v>0</v>
      </c>
      <c r="G130" s="136"/>
      <c r="H130" s="136"/>
      <c r="I130" s="136"/>
      <c r="J130" s="136"/>
      <c r="K130" s="136"/>
      <c r="L130" s="136"/>
      <c r="M130" s="76"/>
      <c r="N130" s="76"/>
      <c r="O130" s="76"/>
      <c r="P130" s="76"/>
      <c r="Q130" s="76"/>
    </row>
    <row r="131" spans="1:17" s="29" customFormat="1" ht="14.25" customHeight="1" thickBot="1" x14ac:dyDescent="0.45">
      <c r="A131" s="174"/>
      <c r="B131" s="181"/>
      <c r="C131" s="187"/>
      <c r="D131" s="188"/>
      <c r="E131" s="189"/>
      <c r="F131" s="190"/>
      <c r="G131" s="136"/>
      <c r="H131" s="136"/>
      <c r="I131" s="136"/>
      <c r="J131" s="136"/>
      <c r="K131" s="136"/>
      <c r="L131" s="136"/>
      <c r="M131" s="76"/>
      <c r="N131" s="76"/>
      <c r="O131" s="76"/>
      <c r="P131" s="76"/>
      <c r="Q131" s="76"/>
    </row>
    <row r="132" spans="1:17" s="29" customFormat="1" ht="27" thickBot="1" x14ac:dyDescent="0.45">
      <c r="A132" s="174" t="s">
        <v>954</v>
      </c>
      <c r="B132" s="181" t="s">
        <v>7894</v>
      </c>
      <c r="C132" s="187"/>
      <c r="D132" s="188"/>
      <c r="E132" s="189"/>
      <c r="F132" s="422">
        <f>'575.2 Retaining - C1'!E53</f>
        <v>0</v>
      </c>
      <c r="G132" s="136"/>
      <c r="H132" s="136"/>
      <c r="I132" s="136"/>
      <c r="J132" s="136"/>
      <c r="K132" s="136"/>
      <c r="L132" s="136"/>
      <c r="M132" s="76"/>
      <c r="N132" s="76"/>
      <c r="O132" s="76"/>
      <c r="P132" s="76"/>
      <c r="Q132" s="76"/>
    </row>
    <row r="133" spans="1:17" ht="13.5" thickBot="1" x14ac:dyDescent="0.25"/>
    <row r="134" spans="1:17" s="29" customFormat="1" ht="27" thickBot="1" x14ac:dyDescent="0.45">
      <c r="A134" s="174" t="s">
        <v>2910</v>
      </c>
      <c r="B134" s="181" t="s">
        <v>914</v>
      </c>
      <c r="C134" s="187"/>
      <c r="D134" s="188"/>
      <c r="E134" s="189"/>
      <c r="F134" s="411">
        <f>'160 Steel - C1'!E61</f>
        <v>0</v>
      </c>
      <c r="G134" s="136"/>
      <c r="H134" s="136"/>
      <c r="I134" s="136"/>
      <c r="J134" s="136"/>
      <c r="K134" s="136"/>
      <c r="L134" s="136"/>
      <c r="M134" s="76"/>
      <c r="N134" s="76"/>
      <c r="O134" s="76"/>
      <c r="P134" s="76"/>
      <c r="Q134" s="76"/>
    </row>
    <row r="135" spans="1:17" ht="13.5" thickBot="1" x14ac:dyDescent="0.25"/>
    <row r="136" spans="1:17" s="29" customFormat="1" ht="27" thickBot="1" x14ac:dyDescent="0.45">
      <c r="A136" s="174" t="s">
        <v>956</v>
      </c>
      <c r="B136" s="181" t="s">
        <v>915</v>
      </c>
      <c r="C136" s="187"/>
      <c r="D136" s="188"/>
      <c r="E136" s="189"/>
      <c r="F136" s="422">
        <f>'180 Blocklayer'!E53</f>
        <v>0</v>
      </c>
      <c r="G136" s="136"/>
      <c r="H136" s="136"/>
      <c r="I136" s="136"/>
      <c r="J136" s="136"/>
      <c r="K136" s="136"/>
      <c r="L136" s="136"/>
      <c r="M136" s="76"/>
      <c r="N136" s="76"/>
      <c r="O136" s="76"/>
      <c r="P136" s="76"/>
      <c r="Q136" s="76"/>
    </row>
    <row r="137" spans="1:17" ht="13.5" thickBot="1" x14ac:dyDescent="0.25"/>
    <row r="138" spans="1:17" s="29" customFormat="1" ht="27" thickBot="1" x14ac:dyDescent="0.45">
      <c r="A138" s="174" t="s">
        <v>148</v>
      </c>
      <c r="B138" s="181" t="s">
        <v>7895</v>
      </c>
      <c r="C138" s="187"/>
      <c r="D138" s="188"/>
      <c r="E138" s="189"/>
      <c r="F138" s="422">
        <f>'210.2 Block Waterproofing'!E49</f>
        <v>0</v>
      </c>
      <c r="G138" s="136"/>
      <c r="H138" s="136"/>
      <c r="I138" s="136"/>
      <c r="J138" s="136"/>
      <c r="K138" s="136"/>
      <c r="L138" s="136"/>
      <c r="M138" s="76"/>
      <c r="N138" s="76"/>
      <c r="O138" s="76"/>
      <c r="P138" s="76"/>
      <c r="Q138" s="76"/>
    </row>
    <row r="139" spans="1:17" s="29" customFormat="1" ht="14.25" customHeight="1" thickBot="1" x14ac:dyDescent="0.45">
      <c r="A139" s="174"/>
      <c r="B139" s="181"/>
      <c r="C139" s="187"/>
      <c r="D139" s="188"/>
      <c r="E139" s="189"/>
      <c r="F139" s="422"/>
      <c r="G139" s="136"/>
      <c r="H139" s="136"/>
      <c r="I139" s="136"/>
      <c r="J139" s="136"/>
      <c r="K139" s="136"/>
      <c r="L139" s="136"/>
      <c r="M139" s="76"/>
      <c r="N139" s="76"/>
      <c r="O139" s="76"/>
      <c r="P139" s="76"/>
      <c r="Q139" s="76"/>
    </row>
    <row r="140" spans="1:17" s="29" customFormat="1" ht="27" thickBot="1" x14ac:dyDescent="0.45">
      <c r="A140" s="174" t="s">
        <v>148</v>
      </c>
      <c r="B140" s="181" t="s">
        <v>7896</v>
      </c>
      <c r="C140" s="187"/>
      <c r="D140" s="188"/>
      <c r="E140" s="189"/>
      <c r="F140" s="422">
        <f>'210.1 Dazzle - C1'!E47</f>
        <v>0</v>
      </c>
      <c r="G140" s="136"/>
      <c r="H140" s="136"/>
      <c r="I140" s="136"/>
      <c r="J140" s="136"/>
      <c r="K140" s="136"/>
      <c r="L140" s="136"/>
      <c r="M140" s="76"/>
      <c r="N140" s="76"/>
      <c r="O140" s="76"/>
      <c r="P140" s="76"/>
      <c r="Q140" s="76"/>
    </row>
    <row r="141" spans="1:17" s="29" customFormat="1" ht="15" customHeight="1" thickBot="1" x14ac:dyDescent="0.45">
      <c r="A141" s="174"/>
      <c r="B141" s="181"/>
      <c r="C141" s="187"/>
      <c r="D141" s="188"/>
      <c r="E141" s="189"/>
      <c r="F141" s="422"/>
      <c r="G141" s="136"/>
      <c r="H141" s="136"/>
      <c r="I141" s="136"/>
      <c r="J141" s="136"/>
      <c r="K141" s="136"/>
      <c r="L141" s="136"/>
      <c r="M141" s="76"/>
      <c r="N141" s="76"/>
      <c r="O141" s="76"/>
      <c r="P141" s="76"/>
      <c r="Q141" s="76"/>
    </row>
    <row r="142" spans="1:17" s="29" customFormat="1" ht="27" thickBot="1" x14ac:dyDescent="0.45">
      <c r="A142" s="174" t="s">
        <v>148</v>
      </c>
      <c r="B142" s="181" t="s">
        <v>916</v>
      </c>
      <c r="C142" s="187"/>
      <c r="D142" s="188"/>
      <c r="E142" s="189"/>
      <c r="F142" s="411">
        <f>'210 Foundation Hware - C1'!E75</f>
        <v>0</v>
      </c>
      <c r="G142" s="136"/>
      <c r="H142" s="136"/>
      <c r="I142" s="136"/>
      <c r="J142" s="136"/>
      <c r="K142" s="136"/>
      <c r="L142" s="136"/>
      <c r="M142" s="76"/>
      <c r="N142" s="76"/>
      <c r="O142" s="76"/>
      <c r="P142" s="76"/>
      <c r="Q142" s="76"/>
    </row>
    <row r="143" spans="1:17" s="29" customFormat="1" ht="15" customHeight="1" thickBot="1" x14ac:dyDescent="0.45">
      <c r="A143" s="174"/>
      <c r="B143" s="181"/>
      <c r="C143" s="187"/>
      <c r="D143" s="188"/>
      <c r="E143" s="189"/>
      <c r="F143" s="411"/>
      <c r="G143" s="136"/>
      <c r="H143" s="136"/>
      <c r="I143" s="136"/>
      <c r="J143" s="136"/>
      <c r="K143" s="136"/>
      <c r="L143" s="136"/>
      <c r="M143" s="76"/>
      <c r="N143" s="76"/>
      <c r="O143" s="76"/>
      <c r="P143" s="76"/>
      <c r="Q143" s="76"/>
    </row>
    <row r="144" spans="1:17" s="29" customFormat="1" ht="27" thickBot="1" x14ac:dyDescent="0.45">
      <c r="A144" s="174" t="s">
        <v>2871</v>
      </c>
      <c r="B144" s="181" t="s">
        <v>917</v>
      </c>
      <c r="C144" s="187"/>
      <c r="D144" s="188"/>
      <c r="E144" s="189"/>
      <c r="F144" s="411">
        <f>'150 Concrete Footings'!E44</f>
        <v>0</v>
      </c>
      <c r="G144" s="136"/>
      <c r="H144" s="136"/>
      <c r="I144" s="136"/>
      <c r="J144" s="136"/>
      <c r="K144" s="136"/>
      <c r="L144" s="136"/>
      <c r="M144" s="76"/>
      <c r="N144" s="76"/>
      <c r="O144" s="76"/>
      <c r="P144" s="76"/>
      <c r="Q144" s="76"/>
    </row>
    <row r="145" spans="1:17" ht="13.5" thickBot="1" x14ac:dyDescent="0.25"/>
    <row r="146" spans="1:17" s="29" customFormat="1" ht="27" thickBot="1" x14ac:dyDescent="0.45">
      <c r="A146" s="174" t="s">
        <v>2873</v>
      </c>
      <c r="B146" s="181" t="s">
        <v>918</v>
      </c>
      <c r="C146" s="187"/>
      <c r="D146" s="188"/>
      <c r="E146" s="189"/>
      <c r="F146" s="411">
        <f>'195 RibRaft Floor'!E72</f>
        <v>26607.61</v>
      </c>
      <c r="G146" s="136"/>
      <c r="H146" s="136"/>
      <c r="I146" s="136"/>
      <c r="J146" s="136"/>
      <c r="K146" s="136"/>
      <c r="L146" s="136"/>
      <c r="M146" s="76"/>
      <c r="N146" s="76"/>
      <c r="O146" s="76"/>
      <c r="P146" s="76"/>
      <c r="Q146" s="76"/>
    </row>
    <row r="147" spans="1:17" ht="13.5" thickBot="1" x14ac:dyDescent="0.25"/>
    <row r="148" spans="1:17" s="29" customFormat="1" ht="27" thickBot="1" x14ac:dyDescent="0.45">
      <c r="A148" s="174" t="s">
        <v>2875</v>
      </c>
      <c r="B148" s="181" t="s">
        <v>919</v>
      </c>
      <c r="C148" s="187"/>
      <c r="D148" s="188"/>
      <c r="E148" s="189"/>
      <c r="F148" s="411">
        <f>'200 Concrete Pump'!E52</f>
        <v>0</v>
      </c>
      <c r="G148" s="136"/>
      <c r="H148" s="136"/>
      <c r="I148" s="136"/>
      <c r="J148" s="136"/>
      <c r="K148" s="136"/>
      <c r="L148" s="136"/>
      <c r="M148" s="76"/>
      <c r="N148" s="76"/>
      <c r="O148" s="76"/>
      <c r="P148" s="76"/>
      <c r="Q148" s="76"/>
    </row>
    <row r="149" spans="1:17" ht="13.5" thickBot="1" x14ac:dyDescent="0.25"/>
    <row r="150" spans="1:17" s="82" customFormat="1" ht="27" thickBot="1" x14ac:dyDescent="0.45">
      <c r="A150" s="174" t="s">
        <v>1714</v>
      </c>
      <c r="B150" s="181" t="s">
        <v>920</v>
      </c>
      <c r="C150" s="187"/>
      <c r="D150" s="188"/>
      <c r="E150" s="189"/>
      <c r="F150" s="411">
        <f>'215 Concrete Placing'!E47</f>
        <v>0</v>
      </c>
      <c r="G150" s="136"/>
      <c r="H150" s="136"/>
      <c r="I150" s="136"/>
      <c r="J150" s="136"/>
      <c r="K150" s="136"/>
      <c r="L150" s="136"/>
      <c r="M150" s="81"/>
      <c r="N150" s="81"/>
      <c r="O150" s="81"/>
      <c r="P150" s="81"/>
      <c r="Q150" s="81"/>
    </row>
    <row r="151" spans="1:17" ht="13.5" thickBot="1" x14ac:dyDescent="0.25"/>
    <row r="152" spans="1:17" s="29" customFormat="1" ht="27" thickBot="1" x14ac:dyDescent="0.45">
      <c r="A152" s="174" t="s">
        <v>959</v>
      </c>
      <c r="B152" s="181" t="s">
        <v>399</v>
      </c>
      <c r="C152" s="187"/>
      <c r="D152" s="188"/>
      <c r="E152" s="189"/>
      <c r="F152" s="411">
        <f>'135 Subfloor Framing - C1'!E58</f>
        <v>0</v>
      </c>
      <c r="G152" s="136"/>
      <c r="H152" s="136"/>
      <c r="I152" s="136"/>
      <c r="J152" s="136"/>
      <c r="K152" s="136"/>
      <c r="L152" s="136"/>
      <c r="M152" s="76"/>
      <c r="N152" s="76"/>
      <c r="O152" s="76"/>
      <c r="P152" s="76"/>
      <c r="Q152" s="76"/>
    </row>
    <row r="153" spans="1:17" ht="13.5" thickBot="1" x14ac:dyDescent="0.25"/>
    <row r="154" spans="1:17" s="29" customFormat="1" ht="27" thickBot="1" x14ac:dyDescent="0.45">
      <c r="A154" s="174" t="s">
        <v>959</v>
      </c>
      <c r="B154" s="181" t="s">
        <v>7897</v>
      </c>
      <c r="C154" s="187"/>
      <c r="D154" s="188"/>
      <c r="E154" s="189"/>
      <c r="F154" s="411">
        <f>'135.1 Decking - C2'!E47</f>
        <v>0</v>
      </c>
      <c r="G154" s="136"/>
      <c r="H154" s="136"/>
      <c r="I154" s="136"/>
      <c r="J154" s="136"/>
      <c r="K154" s="136"/>
      <c r="L154" s="136"/>
      <c r="M154" s="76"/>
      <c r="N154" s="76"/>
      <c r="O154" s="76"/>
      <c r="P154" s="76"/>
      <c r="Q154" s="76"/>
    </row>
    <row r="155" spans="1:17" ht="13.5" thickBot="1" x14ac:dyDescent="0.25"/>
    <row r="156" spans="1:17" s="29" customFormat="1" ht="27" thickBot="1" x14ac:dyDescent="0.45">
      <c r="A156" s="174" t="s">
        <v>401</v>
      </c>
      <c r="B156" s="181" t="s">
        <v>402</v>
      </c>
      <c r="C156" s="187"/>
      <c r="D156" s="188"/>
      <c r="E156" s="189"/>
      <c r="F156" s="422">
        <f>'140 Subfloor Hware - C1'!E53</f>
        <v>0</v>
      </c>
      <c r="G156" s="136"/>
      <c r="H156" s="136"/>
      <c r="I156" s="136"/>
      <c r="J156" s="136"/>
      <c r="K156" s="136"/>
      <c r="L156" s="136"/>
      <c r="M156" s="76"/>
      <c r="N156" s="76"/>
      <c r="O156" s="76"/>
      <c r="P156" s="76"/>
      <c r="Q156" s="76"/>
    </row>
    <row r="157" spans="1:17" ht="13.5" thickBot="1" x14ac:dyDescent="0.25"/>
    <row r="158" spans="1:17" s="29" customFormat="1" ht="27" thickBot="1" x14ac:dyDescent="0.45">
      <c r="A158" s="174" t="s">
        <v>2266</v>
      </c>
      <c r="B158" s="181" t="s">
        <v>2267</v>
      </c>
      <c r="C158" s="187"/>
      <c r="D158" s="188"/>
      <c r="E158" s="189"/>
      <c r="F158" s="411">
        <f>'230 Frame &amp; Truss'!E64</f>
        <v>90</v>
      </c>
      <c r="G158" s="136"/>
      <c r="H158" s="136"/>
      <c r="I158" s="136"/>
      <c r="J158" s="136"/>
      <c r="K158" s="136"/>
      <c r="L158" s="136"/>
      <c r="M158" s="76"/>
      <c r="N158" s="76"/>
      <c r="O158" s="76"/>
      <c r="P158" s="76"/>
      <c r="Q158" s="76"/>
    </row>
    <row r="159" spans="1:17" s="29" customFormat="1" ht="15.75" customHeight="1" thickBot="1" x14ac:dyDescent="0.45">
      <c r="A159" s="174"/>
      <c r="B159" s="181"/>
      <c r="C159" s="187"/>
      <c r="D159" s="188"/>
      <c r="E159" s="189"/>
      <c r="F159" s="411"/>
      <c r="G159" s="136"/>
      <c r="H159" s="136"/>
      <c r="I159" s="136"/>
      <c r="J159" s="136"/>
      <c r="K159" s="136"/>
      <c r="L159" s="136"/>
      <c r="M159" s="76"/>
      <c r="N159" s="76"/>
      <c r="O159" s="76"/>
      <c r="P159" s="76"/>
      <c r="Q159" s="76"/>
    </row>
    <row r="160" spans="1:17" s="29" customFormat="1" ht="27" thickBot="1" x14ac:dyDescent="0.45">
      <c r="A160" s="174" t="s">
        <v>2269</v>
      </c>
      <c r="B160" s="181" t="s">
        <v>441</v>
      </c>
      <c r="C160" s="187"/>
      <c r="D160" s="188"/>
      <c r="E160" s="189"/>
      <c r="F160" s="422">
        <f>'235 Framing Timber - C1'!E71</f>
        <v>4737.8041999999996</v>
      </c>
      <c r="G160" s="136"/>
      <c r="H160" s="136"/>
      <c r="I160" s="136"/>
      <c r="J160" s="136"/>
      <c r="K160" s="136"/>
      <c r="L160" s="136"/>
      <c r="M160" s="76"/>
      <c r="N160" s="76"/>
      <c r="O160" s="76"/>
      <c r="P160" s="76"/>
      <c r="Q160" s="76"/>
    </row>
    <row r="161" spans="1:17" ht="13.5" thickBot="1" x14ac:dyDescent="0.25"/>
    <row r="162" spans="1:17" s="29" customFormat="1" ht="27" thickBot="1" x14ac:dyDescent="0.45">
      <c r="A162" s="191">
        <v>245</v>
      </c>
      <c r="B162" s="181" t="s">
        <v>442</v>
      </c>
      <c r="C162" s="187"/>
      <c r="D162" s="185"/>
      <c r="E162" s="186"/>
      <c r="F162" s="411">
        <f>'245 Framing Hware - C1'!E57</f>
        <v>510.43</v>
      </c>
      <c r="G162" s="136"/>
      <c r="H162" s="136"/>
      <c r="I162" s="136"/>
      <c r="J162" s="136"/>
      <c r="K162" s="136"/>
      <c r="L162" s="136"/>
      <c r="M162" s="76"/>
      <c r="N162" s="76"/>
      <c r="O162" s="76"/>
      <c r="P162" s="76"/>
      <c r="Q162" s="76"/>
    </row>
    <row r="163" spans="1:17" ht="13.5" thickBot="1" x14ac:dyDescent="0.25"/>
    <row r="164" spans="1:17" s="29" customFormat="1" ht="27" thickBot="1" x14ac:dyDescent="0.45">
      <c r="A164" s="191">
        <v>245</v>
      </c>
      <c r="B164" s="181" t="s">
        <v>7898</v>
      </c>
      <c r="C164" s="187"/>
      <c r="D164" s="185"/>
      <c r="E164" s="186"/>
      <c r="F164" s="411">
        <f>'245.1 Framing Hware - C2'!E53</f>
        <v>1846.54</v>
      </c>
      <c r="G164" s="136"/>
      <c r="H164" s="136"/>
      <c r="I164" s="136"/>
      <c r="J164" s="136"/>
      <c r="K164" s="136"/>
      <c r="L164" s="136"/>
      <c r="M164" s="76"/>
      <c r="N164" s="76"/>
      <c r="O164" s="76"/>
      <c r="P164" s="76"/>
      <c r="Q164" s="76"/>
    </row>
    <row r="165" spans="1:17" ht="13.5" thickBot="1" x14ac:dyDescent="0.25"/>
    <row r="166" spans="1:17" s="29" customFormat="1" ht="27" thickBot="1" x14ac:dyDescent="0.45">
      <c r="A166" s="191">
        <v>260</v>
      </c>
      <c r="B166" s="181" t="s">
        <v>443</v>
      </c>
      <c r="C166" s="192"/>
      <c r="D166" s="193"/>
      <c r="E166" s="194"/>
      <c r="F166" s="411">
        <f>'260 Structural Steel'!E50</f>
        <v>0</v>
      </c>
      <c r="G166" s="136"/>
      <c r="H166" s="136"/>
      <c r="I166" s="136"/>
      <c r="J166" s="136"/>
      <c r="K166" s="136"/>
      <c r="L166" s="136"/>
      <c r="M166" s="76"/>
      <c r="N166" s="76"/>
      <c r="O166" s="76"/>
      <c r="P166" s="76"/>
      <c r="Q166" s="76"/>
    </row>
    <row r="167" spans="1:17" ht="13.5" thickBot="1" x14ac:dyDescent="0.25"/>
    <row r="168" spans="1:17" s="29" customFormat="1" ht="27" thickBot="1" x14ac:dyDescent="0.45">
      <c r="A168" s="191">
        <v>295</v>
      </c>
      <c r="B168" s="181" t="s">
        <v>444</v>
      </c>
      <c r="C168" s="192"/>
      <c r="D168" s="193"/>
      <c r="E168" s="194"/>
      <c r="F168" s="411">
        <f>'295 Exterior Finishes - C2'!E51</f>
        <v>132</v>
      </c>
      <c r="G168" s="136"/>
      <c r="H168" s="136"/>
      <c r="I168" s="136"/>
      <c r="J168" s="136"/>
      <c r="K168" s="136"/>
      <c r="L168" s="136"/>
      <c r="M168" s="76"/>
      <c r="N168" s="76"/>
      <c r="O168" s="76"/>
      <c r="P168" s="76"/>
      <c r="Q168" s="76"/>
    </row>
    <row r="169" spans="1:17" ht="13.5" thickBot="1" x14ac:dyDescent="0.25"/>
    <row r="170" spans="1:17" s="29" customFormat="1" ht="27" thickBot="1" x14ac:dyDescent="0.45">
      <c r="A170" s="191">
        <v>295</v>
      </c>
      <c r="B170" s="181" t="s">
        <v>7900</v>
      </c>
      <c r="C170" s="192"/>
      <c r="D170" s="193"/>
      <c r="E170" s="194"/>
      <c r="F170" s="411">
        <f>'295.1 Glass Balustrade'!E51</f>
        <v>0</v>
      </c>
      <c r="G170" s="136"/>
      <c r="H170" s="136"/>
      <c r="I170" s="136"/>
      <c r="J170" s="136"/>
      <c r="K170" s="136"/>
      <c r="L170" s="136"/>
      <c r="M170" s="76"/>
      <c r="N170" s="76"/>
      <c r="O170" s="76"/>
      <c r="P170" s="76"/>
      <c r="Q170" s="76"/>
    </row>
    <row r="171" spans="1:17" ht="13.5" thickBot="1" x14ac:dyDescent="0.25"/>
    <row r="172" spans="1:17" s="29" customFormat="1" ht="27" thickBot="1" x14ac:dyDescent="0.45">
      <c r="A172" s="191">
        <v>300</v>
      </c>
      <c r="B172" s="181" t="s">
        <v>346</v>
      </c>
      <c r="C172" s="192"/>
      <c r="D172" s="193"/>
      <c r="E172" s="194"/>
      <c r="F172" s="411">
        <f>'300 Fascia &amp; Gutter'!E56</f>
        <v>2631.98</v>
      </c>
      <c r="G172" s="136"/>
      <c r="H172" s="136"/>
      <c r="I172" s="136"/>
      <c r="J172" s="136"/>
      <c r="K172" s="136"/>
      <c r="L172" s="136"/>
      <c r="M172" s="76"/>
      <c r="N172" s="76"/>
      <c r="O172" s="76"/>
      <c r="P172" s="76"/>
      <c r="Q172" s="76"/>
    </row>
    <row r="173" spans="1:17" ht="13.5" thickBot="1" x14ac:dyDescent="0.25"/>
    <row r="174" spans="1:17" s="29" customFormat="1" ht="27" thickBot="1" x14ac:dyDescent="0.45">
      <c r="A174" s="191">
        <v>320</v>
      </c>
      <c r="B174" s="181" t="s">
        <v>1065</v>
      </c>
      <c r="C174" s="192"/>
      <c r="D174" s="193"/>
      <c r="E174" s="194"/>
      <c r="F174" s="411">
        <f>'320 Coloursteel Roof'!E70</f>
        <v>12671.354100000002</v>
      </c>
      <c r="G174" s="136"/>
      <c r="H174" s="136"/>
      <c r="I174" s="136"/>
      <c r="J174" s="136"/>
      <c r="K174" s="136"/>
      <c r="L174" s="136"/>
      <c r="M174" s="76"/>
      <c r="N174" s="76"/>
      <c r="O174" s="76"/>
      <c r="P174" s="76"/>
      <c r="Q174" s="76"/>
    </row>
    <row r="175" spans="1:17" ht="13.5" thickBot="1" x14ac:dyDescent="0.25"/>
    <row r="176" spans="1:17" s="29" customFormat="1" ht="27" thickBot="1" x14ac:dyDescent="0.45">
      <c r="A176" s="191">
        <v>340</v>
      </c>
      <c r="B176" s="181" t="s">
        <v>447</v>
      </c>
      <c r="C176" s="192"/>
      <c r="D176" s="193"/>
      <c r="E176" s="194"/>
      <c r="F176" s="411">
        <f>'340 Tile Roof'!E49</f>
        <v>0</v>
      </c>
      <c r="G176" s="136"/>
      <c r="H176" s="136"/>
      <c r="I176" s="136"/>
      <c r="J176" s="136"/>
      <c r="K176" s="136"/>
      <c r="L176" s="136"/>
      <c r="M176" s="76"/>
      <c r="N176" s="76"/>
      <c r="O176" s="76"/>
      <c r="P176" s="76"/>
      <c r="Q176" s="76"/>
    </row>
    <row r="177" spans="1:17" ht="13.5" thickBot="1" x14ac:dyDescent="0.25"/>
    <row r="178" spans="1:17" s="29" customFormat="1" ht="27" thickBot="1" x14ac:dyDescent="0.45">
      <c r="A178" s="191">
        <v>305</v>
      </c>
      <c r="B178" s="181" t="s">
        <v>448</v>
      </c>
      <c r="C178" s="187"/>
      <c r="D178" s="193"/>
      <c r="E178" s="194"/>
      <c r="F178" s="411">
        <f>'305 Bricks'!E44</f>
        <v>0</v>
      </c>
      <c r="G178" s="136"/>
      <c r="H178" s="136"/>
      <c r="I178" s="136"/>
      <c r="J178" s="136"/>
      <c r="K178" s="136"/>
      <c r="L178" s="136"/>
      <c r="M178" s="76"/>
      <c r="N178" s="76"/>
      <c r="O178" s="76"/>
      <c r="P178" s="76"/>
      <c r="Q178" s="76"/>
    </row>
    <row r="179" spans="1:17" ht="13.5" thickBot="1" x14ac:dyDescent="0.25"/>
    <row r="180" spans="1:17" s="76" customFormat="1" ht="27" thickBot="1" x14ac:dyDescent="0.45">
      <c r="A180" s="191">
        <v>310</v>
      </c>
      <c r="B180" s="181" t="s">
        <v>449</v>
      </c>
      <c r="C180" s="192"/>
      <c r="D180" s="193"/>
      <c r="E180" s="194"/>
      <c r="F180" s="422">
        <f>'310 Bricklayer'!E55</f>
        <v>0</v>
      </c>
      <c r="G180" s="136"/>
      <c r="H180" s="136"/>
      <c r="I180" s="136"/>
      <c r="J180" s="136"/>
      <c r="K180" s="136"/>
      <c r="L180" s="136"/>
    </row>
    <row r="181" spans="1:17" ht="13.5" thickBot="1" x14ac:dyDescent="0.25"/>
    <row r="182" spans="1:17" s="76" customFormat="1" ht="27" thickBot="1" x14ac:dyDescent="0.45">
      <c r="A182" s="191">
        <v>310</v>
      </c>
      <c r="B182" s="181" t="s">
        <v>7919</v>
      </c>
      <c r="C182" s="192"/>
      <c r="D182" s="193"/>
      <c r="E182" s="194"/>
      <c r="F182" s="422">
        <f>'310.1 Schist'!E51</f>
        <v>0</v>
      </c>
      <c r="G182" s="136"/>
      <c r="H182" s="136"/>
      <c r="I182" s="136"/>
      <c r="J182" s="136"/>
      <c r="K182" s="136"/>
      <c r="L182" s="136"/>
    </row>
    <row r="183" spans="1:17" ht="13.5" thickBot="1" x14ac:dyDescent="0.25"/>
    <row r="184" spans="1:17" s="29" customFormat="1" ht="27" thickBot="1" x14ac:dyDescent="0.45">
      <c r="A184" s="191">
        <v>380</v>
      </c>
      <c r="B184" s="181" t="s">
        <v>7901</v>
      </c>
      <c r="C184" s="192"/>
      <c r="D184" s="193"/>
      <c r="E184" s="194"/>
      <c r="F184" s="422">
        <f>'380 Flashings'!E52</f>
        <v>250</v>
      </c>
      <c r="G184" s="136"/>
      <c r="H184" s="136"/>
      <c r="I184" s="136"/>
      <c r="J184" s="136"/>
      <c r="K184" s="136"/>
      <c r="L184" s="136"/>
      <c r="M184" s="76"/>
      <c r="N184" s="76"/>
      <c r="O184" s="76"/>
      <c r="P184" s="76"/>
      <c r="Q184" s="76"/>
    </row>
    <row r="185" spans="1:17" ht="13.5" thickBot="1" x14ac:dyDescent="0.25"/>
    <row r="186" spans="1:17" s="29" customFormat="1" ht="27" thickBot="1" x14ac:dyDescent="0.45">
      <c r="A186" s="191">
        <v>380</v>
      </c>
      <c r="B186" s="181" t="s">
        <v>7902</v>
      </c>
      <c r="C186" s="192"/>
      <c r="D186" s="193"/>
      <c r="E186" s="194"/>
      <c r="F186" s="422">
        <f>'380.1 Flashings - C2 '!E50</f>
        <v>88.210000000000008</v>
      </c>
      <c r="G186" s="136"/>
      <c r="H186" s="136"/>
      <c r="I186" s="136"/>
      <c r="J186" s="136"/>
      <c r="K186" s="136"/>
      <c r="L186" s="136"/>
      <c r="M186" s="76"/>
      <c r="N186" s="76"/>
      <c r="O186" s="76"/>
      <c r="P186" s="76"/>
      <c r="Q186" s="76"/>
    </row>
    <row r="187" spans="1:17" ht="13.5" thickBot="1" x14ac:dyDescent="0.25"/>
    <row r="188" spans="1:17" s="29" customFormat="1" ht="27" thickBot="1" x14ac:dyDescent="0.45">
      <c r="A188" s="191">
        <v>385</v>
      </c>
      <c r="B188" s="181" t="s">
        <v>451</v>
      </c>
      <c r="C188" s="187"/>
      <c r="D188" s="193"/>
      <c r="E188" s="194"/>
      <c r="F188" s="411">
        <f>'385 Exterior Cladding - C2'!E79</f>
        <v>2235.1499999999996</v>
      </c>
      <c r="G188" s="136"/>
      <c r="H188" s="136"/>
      <c r="I188" s="136"/>
      <c r="J188" s="136"/>
      <c r="K188" s="136"/>
      <c r="L188" s="136"/>
      <c r="M188" s="76"/>
      <c r="N188" s="76"/>
      <c r="O188" s="76"/>
      <c r="P188" s="76"/>
      <c r="Q188" s="76"/>
    </row>
    <row r="189" spans="1:17" ht="13.5" thickBot="1" x14ac:dyDescent="0.25"/>
    <row r="190" spans="1:17" s="29" customFormat="1" ht="27" thickBot="1" x14ac:dyDescent="0.45">
      <c r="A190" s="191">
        <v>395</v>
      </c>
      <c r="B190" s="181" t="s">
        <v>452</v>
      </c>
      <c r="C190" s="192"/>
      <c r="D190" s="193"/>
      <c r="E190" s="194"/>
      <c r="F190" s="422">
        <f>'395 Exterior Plaster'!E65</f>
        <v>16403.119999999995</v>
      </c>
      <c r="G190" s="136"/>
      <c r="H190" s="136"/>
      <c r="I190" s="136"/>
      <c r="J190" s="136"/>
      <c r="K190" s="136"/>
      <c r="L190" s="136"/>
      <c r="M190" s="76"/>
      <c r="N190" s="76"/>
      <c r="O190" s="76"/>
      <c r="P190" s="76"/>
      <c r="Q190" s="76"/>
    </row>
    <row r="191" spans="1:17" s="29" customFormat="1" ht="15" customHeight="1" thickBot="1" x14ac:dyDescent="0.45">
      <c r="A191" s="191"/>
      <c r="B191" s="181"/>
      <c r="C191" s="192"/>
      <c r="D191" s="193"/>
      <c r="E191" s="194"/>
      <c r="F191" s="195"/>
      <c r="G191" s="136"/>
      <c r="H191" s="136"/>
      <c r="I191" s="136"/>
      <c r="J191" s="136"/>
      <c r="K191" s="136"/>
      <c r="L191" s="136"/>
      <c r="M191" s="76"/>
      <c r="N191" s="76"/>
      <c r="O191" s="76"/>
      <c r="P191" s="76"/>
      <c r="Q191" s="76"/>
    </row>
    <row r="192" spans="1:17" s="29" customFormat="1" ht="27" thickBot="1" x14ac:dyDescent="0.45">
      <c r="A192" s="191">
        <v>355</v>
      </c>
      <c r="B192" s="181" t="s">
        <v>823</v>
      </c>
      <c r="C192" s="192"/>
      <c r="D192" s="193"/>
      <c r="E192" s="194"/>
      <c r="F192" s="411">
        <f>'355 Aluminium Joinery'!E69</f>
        <v>325</v>
      </c>
      <c r="G192" s="136"/>
      <c r="H192" s="136"/>
      <c r="I192" s="136"/>
      <c r="J192" s="136"/>
      <c r="K192" s="136"/>
      <c r="L192" s="136"/>
      <c r="M192" s="76"/>
      <c r="N192" s="76"/>
      <c r="O192" s="76"/>
      <c r="P192" s="76"/>
      <c r="Q192" s="76"/>
    </row>
    <row r="193" spans="1:17" ht="13.5" thickBot="1" x14ac:dyDescent="0.25"/>
    <row r="194" spans="1:17" s="29" customFormat="1" ht="27" thickBot="1" x14ac:dyDescent="0.45">
      <c r="A194" s="191">
        <v>400</v>
      </c>
      <c r="B194" s="181" t="s">
        <v>2449</v>
      </c>
      <c r="C194" s="192"/>
      <c r="D194" s="193"/>
      <c r="E194" s="194"/>
      <c r="F194" s="411">
        <f>'400 Garage Door'!E50</f>
        <v>2252</v>
      </c>
      <c r="G194" s="136"/>
      <c r="H194" s="136"/>
      <c r="I194" s="136"/>
      <c r="J194" s="136"/>
      <c r="K194" s="136"/>
      <c r="L194" s="136"/>
      <c r="M194" s="76"/>
      <c r="N194" s="76"/>
      <c r="O194" s="76"/>
      <c r="P194" s="76"/>
      <c r="Q194" s="76"/>
    </row>
    <row r="195" spans="1:17" ht="13.5" thickBot="1" x14ac:dyDescent="0.25"/>
    <row r="196" spans="1:17" s="29" customFormat="1" ht="27" thickBot="1" x14ac:dyDescent="0.45">
      <c r="A196" s="191">
        <v>350</v>
      </c>
      <c r="B196" s="181" t="s">
        <v>453</v>
      </c>
      <c r="C196" s="192"/>
      <c r="D196" s="193"/>
      <c r="E196" s="194"/>
      <c r="F196" s="411">
        <f>'350 Insulation'!E54</f>
        <v>2699.6887999999999</v>
      </c>
      <c r="G196" s="136"/>
      <c r="H196" s="136"/>
      <c r="I196" s="136"/>
      <c r="J196" s="136"/>
      <c r="K196" s="136"/>
      <c r="L196" s="136"/>
      <c r="M196" s="76"/>
      <c r="N196" s="76"/>
      <c r="O196" s="76"/>
      <c r="P196" s="76"/>
      <c r="Q196" s="76"/>
    </row>
    <row r="197" spans="1:17" ht="13.5" thickBot="1" x14ac:dyDescent="0.25"/>
    <row r="198" spans="1:17" s="29" customFormat="1" ht="27" thickBot="1" x14ac:dyDescent="0.45">
      <c r="A198" s="191">
        <v>410</v>
      </c>
      <c r="B198" s="181" t="s">
        <v>454</v>
      </c>
      <c r="C198" s="192"/>
      <c r="D198" s="193"/>
      <c r="E198" s="194"/>
      <c r="F198" s="411">
        <f>'410 Interior Linings - C3'!E61</f>
        <v>7265.7470240000011</v>
      </c>
      <c r="G198" s="136"/>
      <c r="H198" s="136"/>
      <c r="I198" s="136"/>
      <c r="J198" s="136"/>
      <c r="K198" s="136"/>
      <c r="L198" s="136"/>
      <c r="M198" s="76"/>
      <c r="N198" s="76"/>
      <c r="O198" s="76"/>
      <c r="P198" s="76"/>
      <c r="Q198" s="76"/>
    </row>
    <row r="199" spans="1:17" ht="13.5" thickBot="1" x14ac:dyDescent="0.25"/>
    <row r="200" spans="1:17" s="29" customFormat="1" ht="27" thickBot="1" x14ac:dyDescent="0.45">
      <c r="A200" s="191">
        <v>425</v>
      </c>
      <c r="B200" s="181" t="s">
        <v>455</v>
      </c>
      <c r="C200" s="192"/>
      <c r="D200" s="193"/>
      <c r="E200" s="194"/>
      <c r="F200" s="411">
        <f>'425 Interior Finishes - C3'!E61</f>
        <v>910.2600000000001</v>
      </c>
      <c r="G200" s="136"/>
      <c r="H200" s="136"/>
      <c r="I200" s="136"/>
      <c r="J200" s="136"/>
      <c r="K200" s="136"/>
      <c r="L200" s="136"/>
      <c r="M200" s="76"/>
      <c r="N200" s="76"/>
      <c r="O200" s="76"/>
      <c r="P200" s="76"/>
      <c r="Q200" s="76"/>
    </row>
    <row r="201" spans="1:17" s="29" customFormat="1" ht="15.75" customHeight="1" thickBot="1" x14ac:dyDescent="0.45">
      <c r="A201" s="191"/>
      <c r="B201" s="181"/>
      <c r="C201" s="192"/>
      <c r="D201" s="193"/>
      <c r="E201" s="194"/>
      <c r="F201" s="195"/>
      <c r="G201" s="136"/>
      <c r="H201" s="136"/>
      <c r="I201" s="136"/>
      <c r="J201" s="136"/>
      <c r="K201" s="136"/>
      <c r="L201" s="136"/>
      <c r="M201" s="76"/>
      <c r="N201" s="76"/>
      <c r="O201" s="76"/>
      <c r="P201" s="76"/>
      <c r="Q201" s="76"/>
    </row>
    <row r="202" spans="1:17" s="29" customFormat="1" ht="27" thickBot="1" x14ac:dyDescent="0.45">
      <c r="A202" s="191">
        <v>425</v>
      </c>
      <c r="B202" s="181" t="s">
        <v>7929</v>
      </c>
      <c r="C202" s="192"/>
      <c r="D202" s="193"/>
      <c r="E202" s="194"/>
      <c r="F202" s="422">
        <f>'425.1 Attic Stairs - C3'!E47</f>
        <v>0</v>
      </c>
      <c r="G202" s="136"/>
      <c r="H202" s="136"/>
      <c r="I202" s="136"/>
      <c r="J202" s="136"/>
      <c r="K202" s="136"/>
      <c r="L202" s="136"/>
      <c r="M202" s="76"/>
      <c r="N202" s="76"/>
      <c r="O202" s="76"/>
      <c r="P202" s="76"/>
      <c r="Q202" s="76"/>
    </row>
    <row r="203" spans="1:17" ht="13.5" thickBot="1" x14ac:dyDescent="0.25"/>
    <row r="204" spans="1:17" s="29" customFormat="1" ht="27" thickBot="1" x14ac:dyDescent="0.45">
      <c r="A204" s="191">
        <v>425</v>
      </c>
      <c r="B204" s="181" t="s">
        <v>7937</v>
      </c>
      <c r="C204" s="192"/>
      <c r="D204" s="193"/>
      <c r="E204" s="194"/>
      <c r="F204" s="422">
        <f>'425.2 Interior - Exterior Stair'!E49</f>
        <v>0</v>
      </c>
      <c r="G204" s="136"/>
      <c r="H204" s="136"/>
      <c r="I204" s="136"/>
      <c r="J204" s="136"/>
      <c r="K204" s="136"/>
      <c r="L204" s="136"/>
      <c r="M204" s="76"/>
      <c r="N204" s="76"/>
      <c r="O204" s="76"/>
      <c r="P204" s="76"/>
      <c r="Q204" s="76"/>
    </row>
    <row r="205" spans="1:17" ht="13.5" thickBot="1" x14ac:dyDescent="0.25"/>
    <row r="206" spans="1:17" s="29" customFormat="1" ht="27" thickBot="1" x14ac:dyDescent="0.45">
      <c r="A206" s="191">
        <v>440</v>
      </c>
      <c r="B206" s="181" t="s">
        <v>828</v>
      </c>
      <c r="C206" s="192"/>
      <c r="D206" s="193"/>
      <c r="E206" s="194"/>
      <c r="F206" s="411">
        <f>'440 Gib Stopper'!E66</f>
        <v>6178.8680000000004</v>
      </c>
      <c r="G206" s="136"/>
      <c r="H206" s="136"/>
      <c r="I206" s="136"/>
      <c r="J206" s="136"/>
      <c r="K206" s="136"/>
      <c r="L206" s="136"/>
      <c r="M206" s="76"/>
      <c r="N206" s="76"/>
      <c r="O206" s="76"/>
      <c r="P206" s="76"/>
      <c r="Q206" s="76"/>
    </row>
    <row r="207" spans="1:17" ht="13.5" thickBot="1" x14ac:dyDescent="0.25"/>
    <row r="208" spans="1:17" s="76" customFormat="1" ht="27" thickBot="1" x14ac:dyDescent="0.45">
      <c r="A208" s="191">
        <v>405</v>
      </c>
      <c r="B208" s="181" t="s">
        <v>2072</v>
      </c>
      <c r="C208" s="192"/>
      <c r="D208" s="193"/>
      <c r="E208" s="194"/>
      <c r="F208" s="411">
        <f>'405 Interior Doors'!E78</f>
        <v>5349.6400000000012</v>
      </c>
      <c r="G208" s="136"/>
      <c r="H208" s="136"/>
      <c r="I208" s="136"/>
      <c r="J208" s="136"/>
      <c r="K208" s="136"/>
      <c r="L208" s="136"/>
    </row>
    <row r="209" spans="1:17" ht="13.5" thickBot="1" x14ac:dyDescent="0.25"/>
    <row r="210" spans="1:17" s="76" customFormat="1" ht="27" thickBot="1" x14ac:dyDescent="0.45">
      <c r="A210" s="191">
        <v>405</v>
      </c>
      <c r="B210" s="181" t="s">
        <v>18101</v>
      </c>
      <c r="C210" s="192"/>
      <c r="D210" s="193"/>
      <c r="E210" s="194"/>
      <c r="F210" s="411">
        <f>'405.1 Cavity Sliders'!E67</f>
        <v>0</v>
      </c>
      <c r="G210" s="136"/>
      <c r="H210" s="136"/>
      <c r="I210" s="136"/>
      <c r="J210" s="136"/>
      <c r="K210" s="136"/>
      <c r="L210" s="136"/>
    </row>
    <row r="211" spans="1:17" ht="13.5" thickBot="1" x14ac:dyDescent="0.25"/>
    <row r="212" spans="1:17" s="76" customFormat="1" ht="27" thickBot="1" x14ac:dyDescent="0.45">
      <c r="A212" s="191">
        <v>405</v>
      </c>
      <c r="B212" s="181" t="s">
        <v>7920</v>
      </c>
      <c r="C212" s="192"/>
      <c r="D212" s="193"/>
      <c r="E212" s="194"/>
      <c r="F212" s="411">
        <f>'405.2 Bi-Fold Doors'!E65</f>
        <v>0</v>
      </c>
      <c r="G212" s="136"/>
      <c r="H212" s="136"/>
      <c r="I212" s="136"/>
      <c r="J212" s="136"/>
      <c r="K212" s="136"/>
      <c r="L212" s="136"/>
    </row>
    <row r="213" spans="1:17" ht="13.5" thickBot="1" x14ac:dyDescent="0.25"/>
    <row r="214" spans="1:17" s="29" customFormat="1" ht="27" thickBot="1" x14ac:dyDescent="0.45">
      <c r="A214" s="191">
        <v>435</v>
      </c>
      <c r="B214" s="181" t="s">
        <v>827</v>
      </c>
      <c r="C214" s="192"/>
      <c r="D214" s="193"/>
      <c r="E214" s="194"/>
      <c r="F214" s="422">
        <f>'435 Interior Hware - C4'!E69</f>
        <v>1013.5400000000001</v>
      </c>
      <c r="G214" s="136"/>
      <c r="H214" s="136"/>
      <c r="I214" s="136"/>
      <c r="J214" s="136"/>
      <c r="K214" s="136"/>
      <c r="L214" s="136"/>
      <c r="M214" s="76"/>
      <c r="N214" s="76"/>
      <c r="O214" s="76"/>
      <c r="P214" s="76"/>
      <c r="Q214" s="76"/>
    </row>
    <row r="215" spans="1:17" ht="13.5" thickBot="1" x14ac:dyDescent="0.25"/>
    <row r="216" spans="1:17" s="29" customFormat="1" ht="27" thickBot="1" x14ac:dyDescent="0.45">
      <c r="A216" s="191">
        <v>435</v>
      </c>
      <c r="B216" s="181" t="s">
        <v>7932</v>
      </c>
      <c r="C216" s="192"/>
      <c r="D216" s="193"/>
      <c r="E216" s="194"/>
      <c r="F216" s="422">
        <f>'435.1 Lockbox - C3'!E47</f>
        <v>57</v>
      </c>
      <c r="G216" s="136"/>
      <c r="H216" s="136"/>
      <c r="I216" s="136"/>
      <c r="J216" s="136"/>
      <c r="K216" s="136"/>
      <c r="L216" s="136"/>
      <c r="M216" s="76"/>
      <c r="N216" s="76"/>
      <c r="O216" s="76"/>
      <c r="P216" s="76"/>
      <c r="Q216" s="76"/>
    </row>
    <row r="217" spans="1:17" ht="13.5" thickBot="1" x14ac:dyDescent="0.25"/>
    <row r="218" spans="1:17" s="76" customFormat="1" ht="27" thickBot="1" x14ac:dyDescent="0.45">
      <c r="A218" s="191">
        <v>545</v>
      </c>
      <c r="B218" s="181" t="s">
        <v>6440</v>
      </c>
      <c r="C218" s="192"/>
      <c r="D218" s="193"/>
      <c r="E218" s="194"/>
      <c r="F218" s="411">
        <f>'545 Wardrobes'!E80</f>
        <v>3640</v>
      </c>
      <c r="G218" s="136"/>
      <c r="H218" s="136"/>
      <c r="I218" s="136"/>
      <c r="J218" s="136"/>
      <c r="K218" s="136"/>
      <c r="L218" s="136"/>
    </row>
    <row r="219" spans="1:17" ht="13.5" thickBot="1" x14ac:dyDescent="0.25"/>
    <row r="220" spans="1:17" s="29" customFormat="1" ht="27" thickBot="1" x14ac:dyDescent="0.45">
      <c r="A220" s="191">
        <v>455</v>
      </c>
      <c r="B220" s="181" t="s">
        <v>822</v>
      </c>
      <c r="C220" s="192"/>
      <c r="D220" s="193"/>
      <c r="E220" s="194"/>
      <c r="F220" s="411">
        <f>'455 Kitchen Joinery'!E69</f>
        <v>0</v>
      </c>
      <c r="G220" s="136"/>
      <c r="H220" s="136"/>
      <c r="I220" s="136"/>
      <c r="J220" s="136"/>
      <c r="K220" s="136"/>
      <c r="L220" s="136"/>
      <c r="M220" s="76"/>
      <c r="N220" s="76"/>
      <c r="O220" s="76"/>
      <c r="P220" s="76"/>
      <c r="Q220" s="76"/>
    </row>
    <row r="221" spans="1:17" ht="13.5" thickBot="1" x14ac:dyDescent="0.25"/>
    <row r="222" spans="1:17" s="29" customFormat="1" ht="27" thickBot="1" x14ac:dyDescent="0.45">
      <c r="A222" s="191">
        <v>455</v>
      </c>
      <c r="B222" s="181" t="s">
        <v>7921</v>
      </c>
      <c r="C222" s="192"/>
      <c r="D222" s="193"/>
      <c r="E222" s="194"/>
      <c r="F222" s="411">
        <f>'455.1 Rangehood Duct'!E47</f>
        <v>490</v>
      </c>
      <c r="G222" s="136"/>
      <c r="H222" s="136"/>
      <c r="I222" s="136"/>
      <c r="J222" s="136"/>
      <c r="K222" s="136"/>
      <c r="L222" s="136"/>
      <c r="M222" s="76"/>
      <c r="N222" s="76"/>
      <c r="O222" s="76"/>
      <c r="P222" s="76"/>
      <c r="Q222" s="76"/>
    </row>
    <row r="223" spans="1:17" ht="13.5" thickBot="1" x14ac:dyDescent="0.25"/>
    <row r="224" spans="1:17" s="29" customFormat="1" ht="27" thickBot="1" x14ac:dyDescent="0.45">
      <c r="A224" s="191">
        <v>465</v>
      </c>
      <c r="B224" s="181" t="s">
        <v>819</v>
      </c>
      <c r="C224" s="192"/>
      <c r="D224" s="193"/>
      <c r="E224" s="194"/>
      <c r="F224" s="411">
        <f>'465 Kitchen Appliances '!E54</f>
        <v>5962</v>
      </c>
      <c r="G224" s="136"/>
      <c r="H224" s="136"/>
      <c r="I224" s="136"/>
      <c r="J224" s="136"/>
      <c r="K224" s="136"/>
      <c r="L224" s="136"/>
      <c r="M224" s="76"/>
      <c r="N224" s="76"/>
      <c r="O224" s="76"/>
      <c r="P224" s="76"/>
      <c r="Q224" s="76"/>
    </row>
    <row r="225" spans="1:17" ht="13.5" thickBot="1" x14ac:dyDescent="0.25"/>
    <row r="226" spans="1:17" s="29" customFormat="1" ht="27" thickBot="1" x14ac:dyDescent="0.45">
      <c r="A226" s="191">
        <v>465</v>
      </c>
      <c r="B226" s="181" t="s">
        <v>7939</v>
      </c>
      <c r="C226" s="192"/>
      <c r="D226" s="193"/>
      <c r="E226" s="194"/>
      <c r="F226" s="411">
        <f>'465.1 Integrated Rangehood'!E47</f>
        <v>0</v>
      </c>
      <c r="G226" s="136"/>
      <c r="H226" s="136"/>
      <c r="I226" s="136"/>
      <c r="J226" s="136"/>
      <c r="K226" s="136"/>
      <c r="L226" s="136"/>
      <c r="M226" s="76"/>
      <c r="N226" s="76"/>
      <c r="O226" s="76"/>
      <c r="P226" s="76"/>
      <c r="Q226" s="76"/>
    </row>
    <row r="227" spans="1:17" ht="13.5" thickBot="1" x14ac:dyDescent="0.25"/>
    <row r="228" spans="1:17" s="29" customFormat="1" ht="27" thickBot="1" x14ac:dyDescent="0.45">
      <c r="A228" s="191">
        <v>475</v>
      </c>
      <c r="B228" s="181" t="s">
        <v>5230</v>
      </c>
      <c r="C228" s="192"/>
      <c r="D228" s="193"/>
      <c r="E228" s="194"/>
      <c r="F228" s="411">
        <f>'475 Electrical'!E147+'475.1 Ventilation'!E48</f>
        <v>18588.400000000001</v>
      </c>
      <c r="G228" s="136"/>
      <c r="H228" s="136"/>
      <c r="I228" s="136"/>
      <c r="J228" s="136"/>
      <c r="K228" s="136"/>
      <c r="L228" s="136"/>
      <c r="M228" s="76"/>
      <c r="N228" s="76"/>
      <c r="O228" s="76"/>
      <c r="P228" s="76"/>
      <c r="Q228" s="76"/>
    </row>
    <row r="229" spans="1:17" ht="13.5" thickBot="1" x14ac:dyDescent="0.25"/>
    <row r="230" spans="1:17" s="29" customFormat="1" ht="27" thickBot="1" x14ac:dyDescent="0.45">
      <c r="A230" s="191">
        <v>490</v>
      </c>
      <c r="B230" s="181" t="s">
        <v>7903</v>
      </c>
      <c r="C230" s="192"/>
      <c r="D230" s="193"/>
      <c r="E230" s="194"/>
      <c r="F230" s="422">
        <f>'490 Plumbing Hware - C2'!E47</f>
        <v>252.95999999999998</v>
      </c>
      <c r="G230" s="136"/>
      <c r="H230" s="136"/>
      <c r="I230" s="136"/>
      <c r="J230" s="136"/>
      <c r="K230" s="136"/>
      <c r="L230" s="136"/>
      <c r="M230" s="76"/>
      <c r="N230" s="76"/>
      <c r="O230" s="76"/>
      <c r="P230" s="76"/>
      <c r="Q230" s="76"/>
    </row>
    <row r="231" spans="1:17" s="29" customFormat="1" ht="16.5" customHeight="1" thickBot="1" x14ac:dyDescent="0.45">
      <c r="A231" s="191"/>
      <c r="B231" s="181"/>
      <c r="C231" s="192"/>
      <c r="D231" s="193"/>
      <c r="E231" s="194"/>
      <c r="F231" s="422"/>
      <c r="G231" s="136"/>
      <c r="H231" s="136"/>
      <c r="I231" s="136"/>
      <c r="J231" s="136"/>
      <c r="K231" s="136"/>
      <c r="L231" s="136"/>
      <c r="M231" s="76"/>
      <c r="N231" s="76"/>
      <c r="O231" s="76"/>
      <c r="P231" s="76"/>
      <c r="Q231" s="76"/>
    </row>
    <row r="232" spans="1:17" s="29" customFormat="1" ht="27" thickBot="1" x14ac:dyDescent="0.45">
      <c r="A232" s="191">
        <v>490</v>
      </c>
      <c r="B232" s="181" t="s">
        <v>18100</v>
      </c>
      <c r="C232" s="192"/>
      <c r="D232" s="193"/>
      <c r="E232" s="194"/>
      <c r="F232" s="422">
        <f>'490.1 Plumbing Hware - C2'!E47</f>
        <v>341</v>
      </c>
      <c r="G232" s="136"/>
      <c r="H232" s="136"/>
      <c r="I232" s="136"/>
      <c r="J232" s="136"/>
      <c r="K232" s="136"/>
      <c r="L232" s="136"/>
      <c r="M232" s="76"/>
      <c r="N232" s="76"/>
      <c r="O232" s="76"/>
      <c r="P232" s="76"/>
      <c r="Q232" s="76"/>
    </row>
    <row r="233" spans="1:17" s="29" customFormat="1" ht="16.5" customHeight="1" thickBot="1" x14ac:dyDescent="0.45">
      <c r="A233" s="191"/>
      <c r="B233" s="181"/>
      <c r="C233" s="192"/>
      <c r="D233" s="193"/>
      <c r="E233" s="194"/>
      <c r="F233" s="422"/>
      <c r="G233" s="136"/>
      <c r="H233" s="136"/>
      <c r="I233" s="136"/>
      <c r="J233" s="136"/>
      <c r="K233" s="136"/>
      <c r="L233" s="136"/>
      <c r="M233" s="76"/>
      <c r="N233" s="76"/>
      <c r="O233" s="76"/>
      <c r="P233" s="76"/>
      <c r="Q233" s="76"/>
    </row>
    <row r="234" spans="1:17" s="29" customFormat="1" ht="27" thickBot="1" x14ac:dyDescent="0.45">
      <c r="A234" s="191">
        <v>490</v>
      </c>
      <c r="B234" s="181" t="s">
        <v>18099</v>
      </c>
      <c r="C234" s="192"/>
      <c r="D234" s="193"/>
      <c r="E234" s="194"/>
      <c r="F234" s="422">
        <f>'490.2 Plumbing Hware - C3'!E62</f>
        <v>13708</v>
      </c>
      <c r="G234" s="136"/>
      <c r="H234" s="136"/>
      <c r="I234" s="136"/>
      <c r="J234" s="136"/>
      <c r="K234" s="136"/>
      <c r="L234" s="136"/>
      <c r="M234" s="76"/>
      <c r="N234" s="76"/>
      <c r="O234" s="76"/>
      <c r="P234" s="76"/>
      <c r="Q234" s="76"/>
    </row>
    <row r="235" spans="1:17" s="29" customFormat="1" ht="16.5" customHeight="1" thickBot="1" x14ac:dyDescent="0.45">
      <c r="A235" s="191"/>
      <c r="B235" s="181"/>
      <c r="C235" s="192"/>
      <c r="D235" s="193"/>
      <c r="E235" s="194"/>
      <c r="F235" s="422"/>
      <c r="G235" s="136"/>
      <c r="H235" s="136"/>
      <c r="I235" s="136"/>
      <c r="J235" s="136"/>
      <c r="K235" s="136"/>
      <c r="L235" s="136"/>
      <c r="M235" s="76"/>
      <c r="N235" s="76"/>
      <c r="O235" s="76"/>
      <c r="P235" s="76"/>
      <c r="Q235" s="76"/>
    </row>
    <row r="236" spans="1:17" s="29" customFormat="1" ht="27" thickBot="1" x14ac:dyDescent="0.45">
      <c r="A236" s="191">
        <v>490</v>
      </c>
      <c r="B236" s="181" t="s">
        <v>7904</v>
      </c>
      <c r="C236" s="192"/>
      <c r="D236" s="193"/>
      <c r="E236" s="194"/>
      <c r="F236" s="422">
        <f>'490.3 Plumbing Hware'!E56</f>
        <v>2252.4</v>
      </c>
      <c r="G236" s="136"/>
      <c r="H236" s="136"/>
      <c r="I236" s="136"/>
      <c r="J236" s="136"/>
      <c r="K236" s="136"/>
      <c r="L236" s="136"/>
      <c r="M236" s="76"/>
      <c r="N236" s="76"/>
      <c r="O236" s="76"/>
      <c r="P236" s="76"/>
      <c r="Q236" s="76"/>
    </row>
    <row r="237" spans="1:17" s="29" customFormat="1" ht="16.5" customHeight="1" thickBot="1" x14ac:dyDescent="0.45">
      <c r="A237" s="191"/>
      <c r="B237" s="181"/>
      <c r="C237" s="192"/>
      <c r="D237" s="193"/>
      <c r="E237" s="194"/>
      <c r="F237" s="422"/>
      <c r="G237" s="136"/>
      <c r="H237" s="136"/>
      <c r="I237" s="136"/>
      <c r="J237" s="136"/>
      <c r="K237" s="136"/>
      <c r="L237" s="136"/>
      <c r="M237" s="76"/>
      <c r="N237" s="76"/>
      <c r="O237" s="76"/>
      <c r="P237" s="76"/>
      <c r="Q237" s="76"/>
    </row>
    <row r="238" spans="1:17" s="29" customFormat="1" ht="27" thickBot="1" x14ac:dyDescent="0.45">
      <c r="A238" s="191">
        <v>490</v>
      </c>
      <c r="B238" s="181" t="s">
        <v>7940</v>
      </c>
      <c r="C238" s="192"/>
      <c r="D238" s="193"/>
      <c r="E238" s="194"/>
      <c r="F238" s="411">
        <f>'490.4 Plumbing Hware - C4'!E64</f>
        <v>6825.12</v>
      </c>
      <c r="G238" s="136"/>
      <c r="H238" s="136"/>
      <c r="I238" s="136"/>
      <c r="J238" s="136"/>
      <c r="K238" s="136"/>
      <c r="L238" s="136"/>
      <c r="M238" s="76"/>
      <c r="N238" s="76"/>
      <c r="O238" s="76"/>
      <c r="P238" s="76"/>
      <c r="Q238" s="76"/>
    </row>
    <row r="239" spans="1:17" s="29" customFormat="1" ht="14.25" customHeight="1" thickBot="1" x14ac:dyDescent="0.45">
      <c r="A239" s="191"/>
      <c r="B239" s="181"/>
      <c r="C239" s="192"/>
      <c r="D239" s="193"/>
      <c r="E239" s="194"/>
      <c r="F239" s="411"/>
      <c r="G239" s="136"/>
      <c r="H239" s="136"/>
      <c r="I239" s="136"/>
      <c r="J239" s="136"/>
      <c r="K239" s="136"/>
      <c r="L239" s="136"/>
      <c r="M239" s="76"/>
      <c r="N239" s="76"/>
      <c r="O239" s="76"/>
      <c r="P239" s="76"/>
      <c r="Q239" s="76"/>
    </row>
    <row r="240" spans="1:17" s="29" customFormat="1" ht="27" thickBot="1" x14ac:dyDescent="0.45">
      <c r="A240" s="191">
        <v>490</v>
      </c>
      <c r="B240" s="181" t="s">
        <v>7941</v>
      </c>
      <c r="C240" s="192"/>
      <c r="D240" s="193"/>
      <c r="E240" s="194"/>
      <c r="F240" s="411">
        <f>'490.5 Plumbing Hware'!E41</f>
        <v>1016.67</v>
      </c>
      <c r="G240" s="136"/>
      <c r="H240" s="136"/>
      <c r="I240" s="136"/>
      <c r="J240" s="136"/>
      <c r="K240" s="136"/>
      <c r="L240" s="136"/>
      <c r="M240" s="76"/>
      <c r="N240" s="76"/>
      <c r="O240" s="76"/>
      <c r="P240" s="76"/>
      <c r="Q240" s="76"/>
    </row>
    <row r="241" spans="1:17" s="29" customFormat="1" ht="15.75" customHeight="1" thickBot="1" x14ac:dyDescent="0.45">
      <c r="A241" s="191"/>
      <c r="B241" s="181"/>
      <c r="C241" s="192"/>
      <c r="D241" s="193"/>
      <c r="E241" s="194"/>
      <c r="F241" s="411"/>
      <c r="G241" s="136"/>
      <c r="H241" s="136"/>
      <c r="I241" s="136"/>
      <c r="J241" s="136"/>
      <c r="K241" s="136"/>
      <c r="L241" s="136"/>
      <c r="M241" s="76"/>
      <c r="N241" s="76"/>
      <c r="O241" s="76"/>
      <c r="P241" s="76"/>
      <c r="Q241" s="76"/>
    </row>
    <row r="242" spans="1:17" s="29" customFormat="1" ht="27" thickBot="1" x14ac:dyDescent="0.45">
      <c r="A242" s="191">
        <v>490</v>
      </c>
      <c r="B242" s="181" t="s">
        <v>7942</v>
      </c>
      <c r="C242" s="192"/>
      <c r="D242" s="193"/>
      <c r="E242" s="194"/>
      <c r="F242" s="411">
        <f>'490.6 Water Tanks'!E54</f>
        <v>22434.729999999996</v>
      </c>
      <c r="G242" s="136"/>
      <c r="H242" s="136"/>
      <c r="I242" s="136"/>
      <c r="J242" s="136"/>
      <c r="K242" s="136"/>
      <c r="L242" s="136"/>
      <c r="M242" s="76"/>
      <c r="N242" s="76"/>
      <c r="O242" s="76"/>
      <c r="P242" s="76"/>
      <c r="Q242" s="76"/>
    </row>
    <row r="243" spans="1:17" s="29" customFormat="1" ht="14.25" customHeight="1" thickBot="1" x14ac:dyDescent="0.45">
      <c r="A243" s="191"/>
      <c r="B243" s="181"/>
      <c r="C243" s="192"/>
      <c r="D243" s="193"/>
      <c r="E243" s="194"/>
      <c r="F243" s="411"/>
      <c r="G243" s="136"/>
      <c r="H243" s="136"/>
      <c r="I243" s="136"/>
      <c r="J243" s="136"/>
      <c r="K243" s="136"/>
      <c r="L243" s="136"/>
      <c r="M243" s="76"/>
      <c r="N243" s="76"/>
      <c r="O243" s="76"/>
      <c r="P243" s="76"/>
      <c r="Q243" s="76"/>
    </row>
    <row r="244" spans="1:17" s="29" customFormat="1" ht="27" thickBot="1" x14ac:dyDescent="0.45">
      <c r="A244" s="191">
        <v>460</v>
      </c>
      <c r="B244" s="181" t="s">
        <v>824</v>
      </c>
      <c r="C244" s="192"/>
      <c r="D244" s="193"/>
      <c r="E244" s="194"/>
      <c r="F244" s="422">
        <f>'460 Shower Install'!E54</f>
        <v>1161</v>
      </c>
      <c r="G244" s="136"/>
      <c r="H244" s="136"/>
      <c r="I244" s="136"/>
      <c r="J244" s="136"/>
      <c r="K244" s="136"/>
      <c r="L244" s="136"/>
      <c r="M244" s="76"/>
      <c r="N244" s="76"/>
      <c r="O244" s="76"/>
      <c r="P244" s="76"/>
      <c r="Q244" s="76"/>
    </row>
    <row r="245" spans="1:17" ht="13.5" thickBot="1" x14ac:dyDescent="0.25"/>
    <row r="246" spans="1:17" s="29" customFormat="1" ht="27" thickBot="1" x14ac:dyDescent="0.45">
      <c r="A246" s="191">
        <v>495</v>
      </c>
      <c r="B246" s="181" t="s">
        <v>826</v>
      </c>
      <c r="C246" s="192"/>
      <c r="D246" s="193"/>
      <c r="E246" s="194"/>
      <c r="F246" s="422">
        <f>'495 Plumber'!E148</f>
        <v>8235</v>
      </c>
      <c r="G246" s="136"/>
      <c r="H246" s="136"/>
      <c r="I246" s="136"/>
      <c r="J246" s="136"/>
      <c r="K246" s="136"/>
      <c r="L246" s="136"/>
      <c r="M246" s="76"/>
      <c r="N246" s="76"/>
      <c r="O246" s="76"/>
      <c r="P246" s="76"/>
      <c r="Q246" s="76"/>
    </row>
    <row r="247" spans="1:17" s="29" customFormat="1" ht="15.75" customHeight="1" thickBot="1" x14ac:dyDescent="0.45">
      <c r="A247" s="191"/>
      <c r="B247" s="181"/>
      <c r="C247" s="192"/>
      <c r="D247" s="193"/>
      <c r="E247" s="194"/>
      <c r="F247" s="195"/>
      <c r="G247" s="136"/>
      <c r="H247" s="136"/>
      <c r="I247" s="136"/>
      <c r="J247" s="136"/>
      <c r="K247" s="136"/>
      <c r="L247" s="136"/>
      <c r="M247" s="76"/>
      <c r="N247" s="76"/>
      <c r="O247" s="76"/>
      <c r="P247" s="76"/>
      <c r="Q247" s="76"/>
    </row>
    <row r="248" spans="1:17" s="29" customFormat="1" ht="27" thickBot="1" x14ac:dyDescent="0.45">
      <c r="A248" s="191">
        <v>495</v>
      </c>
      <c r="B248" s="181" t="s">
        <v>7917</v>
      </c>
      <c r="C248" s="192"/>
      <c r="D248" s="193"/>
      <c r="E248" s="194"/>
      <c r="F248" s="422">
        <f>'495.1 Solar Hot Water'!E42</f>
        <v>0</v>
      </c>
      <c r="G248" s="136"/>
      <c r="H248" s="136"/>
      <c r="I248" s="136"/>
      <c r="J248" s="136"/>
      <c r="K248" s="136"/>
      <c r="L248" s="136"/>
      <c r="M248" s="76"/>
      <c r="N248" s="76"/>
      <c r="O248" s="76"/>
      <c r="P248" s="76"/>
      <c r="Q248" s="76"/>
    </row>
    <row r="249" spans="1:17" s="29" customFormat="1" ht="15.75" customHeight="1" thickBot="1" x14ac:dyDescent="0.45">
      <c r="A249" s="191"/>
      <c r="B249" s="181"/>
      <c r="C249" s="192"/>
      <c r="D249" s="193"/>
      <c r="E249" s="194"/>
      <c r="F249" s="195"/>
      <c r="G249" s="136"/>
      <c r="H249" s="136"/>
      <c r="I249" s="136"/>
      <c r="J249" s="136"/>
      <c r="K249" s="136"/>
      <c r="L249" s="136"/>
      <c r="M249" s="76"/>
      <c r="N249" s="76"/>
      <c r="O249" s="76"/>
      <c r="P249" s="76"/>
      <c r="Q249" s="76"/>
    </row>
    <row r="250" spans="1:17" s="76" customFormat="1" ht="27" thickBot="1" x14ac:dyDescent="0.45">
      <c r="A250" s="191">
        <v>505</v>
      </c>
      <c r="B250" s="181" t="s">
        <v>7914</v>
      </c>
      <c r="C250" s="192"/>
      <c r="D250" s="193"/>
      <c r="E250" s="194"/>
      <c r="F250" s="422">
        <f>'505 Gas Supply'!E50</f>
        <v>0</v>
      </c>
      <c r="G250" s="136"/>
      <c r="H250" s="136"/>
      <c r="I250" s="136"/>
      <c r="J250" s="136"/>
      <c r="K250" s="136"/>
      <c r="L250" s="136"/>
    </row>
    <row r="251" spans="1:17" s="76" customFormat="1" ht="16.5" customHeight="1" thickBot="1" x14ac:dyDescent="0.45">
      <c r="A251" s="191"/>
      <c r="B251" s="181"/>
      <c r="C251" s="192"/>
      <c r="D251" s="193"/>
      <c r="E251" s="194"/>
      <c r="F251" s="422"/>
      <c r="G251" s="136"/>
      <c r="H251" s="136"/>
      <c r="I251" s="136"/>
      <c r="J251" s="136"/>
      <c r="K251" s="136"/>
      <c r="L251" s="136"/>
    </row>
    <row r="252" spans="1:17" s="76" customFormat="1" ht="27" thickBot="1" x14ac:dyDescent="0.45">
      <c r="A252" s="191">
        <v>505</v>
      </c>
      <c r="B252" s="181" t="s">
        <v>7915</v>
      </c>
      <c r="C252" s="192"/>
      <c r="D252" s="193"/>
      <c r="E252" s="194"/>
      <c r="F252" s="422">
        <f>'505.1 Gas Install'!E56</f>
        <v>0</v>
      </c>
      <c r="G252" s="136"/>
      <c r="H252" s="136"/>
      <c r="I252" s="136"/>
      <c r="J252" s="136"/>
      <c r="K252" s="136"/>
      <c r="L252" s="136"/>
    </row>
    <row r="253" spans="1:17" s="76" customFormat="1" ht="15" customHeight="1" thickBot="1" x14ac:dyDescent="0.45">
      <c r="A253" s="191"/>
      <c r="B253" s="181"/>
      <c r="C253" s="192"/>
      <c r="D253" s="193"/>
      <c r="E253" s="194"/>
      <c r="F253" s="422"/>
      <c r="G253" s="136"/>
      <c r="H253" s="136"/>
      <c r="I253" s="136"/>
      <c r="J253" s="136"/>
      <c r="K253" s="136"/>
      <c r="L253" s="136"/>
    </row>
    <row r="254" spans="1:17" s="29" customFormat="1" ht="27" thickBot="1" x14ac:dyDescent="0.45">
      <c r="A254" s="191">
        <v>470</v>
      </c>
      <c r="B254" s="181" t="s">
        <v>7907</v>
      </c>
      <c r="C254" s="192"/>
      <c r="D254" s="193"/>
      <c r="E254" s="194"/>
      <c r="F254" s="422">
        <f>'470 Heat Pump'!E55</f>
        <v>3515.63</v>
      </c>
      <c r="G254" s="136"/>
      <c r="H254" s="136"/>
      <c r="I254" s="136"/>
      <c r="J254" s="136"/>
      <c r="K254" s="136"/>
      <c r="L254" s="136"/>
      <c r="M254" s="76"/>
      <c r="N254" s="76"/>
      <c r="O254" s="76"/>
      <c r="P254" s="76"/>
      <c r="Q254" s="76"/>
    </row>
    <row r="255" spans="1:17" s="29" customFormat="1" ht="16.5" customHeight="1" thickBot="1" x14ac:dyDescent="0.45">
      <c r="A255" s="191"/>
      <c r="B255" s="181"/>
      <c r="C255" s="192"/>
      <c r="D255" s="193"/>
      <c r="E255" s="194"/>
      <c r="F255" s="195"/>
      <c r="G255" s="136"/>
      <c r="H255" s="136"/>
      <c r="I255" s="136"/>
      <c r="J255" s="136"/>
      <c r="K255" s="136"/>
      <c r="L255" s="136"/>
      <c r="M255" s="76"/>
      <c r="N255" s="76"/>
      <c r="O255" s="76"/>
      <c r="P255" s="76"/>
      <c r="Q255" s="76"/>
    </row>
    <row r="256" spans="1:17" s="29" customFormat="1" ht="27" thickBot="1" x14ac:dyDescent="0.45">
      <c r="A256" s="191">
        <v>470</v>
      </c>
      <c r="B256" s="181" t="s">
        <v>7910</v>
      </c>
      <c r="C256" s="192"/>
      <c r="D256" s="193"/>
      <c r="E256" s="194"/>
      <c r="F256" s="422">
        <f>'470.3  Fire Supply '!E52</f>
        <v>0</v>
      </c>
      <c r="G256" s="136"/>
      <c r="H256" s="136"/>
      <c r="I256" s="136"/>
      <c r="J256" s="136"/>
      <c r="K256" s="136"/>
      <c r="L256" s="136"/>
      <c r="M256" s="76"/>
      <c r="N256" s="76"/>
      <c r="O256" s="76"/>
      <c r="P256" s="76"/>
      <c r="Q256" s="76"/>
    </row>
    <row r="257" spans="1:17" s="29" customFormat="1" ht="16.5" customHeight="1" thickBot="1" x14ac:dyDescent="0.45">
      <c r="A257" s="191"/>
      <c r="B257" s="181"/>
      <c r="C257" s="192"/>
      <c r="D257" s="193"/>
      <c r="E257" s="194"/>
      <c r="F257" s="195"/>
      <c r="G257" s="136"/>
      <c r="H257" s="136"/>
      <c r="I257" s="136"/>
      <c r="J257" s="136"/>
      <c r="K257" s="136"/>
      <c r="L257" s="136"/>
      <c r="M257" s="76"/>
      <c r="N257" s="76"/>
      <c r="O257" s="76"/>
      <c r="P257" s="76"/>
      <c r="Q257" s="76"/>
    </row>
    <row r="258" spans="1:17" s="29" customFormat="1" ht="27" thickBot="1" x14ac:dyDescent="0.45">
      <c r="A258" s="191">
        <v>470</v>
      </c>
      <c r="B258" s="181" t="s">
        <v>7912</v>
      </c>
      <c r="C258" s="192"/>
      <c r="D258" s="193"/>
      <c r="E258" s="194"/>
      <c r="F258" s="422">
        <f>'470.2 Fire - Install'!E54</f>
        <v>0</v>
      </c>
      <c r="G258" s="136"/>
      <c r="H258" s="136"/>
      <c r="I258" s="136"/>
      <c r="J258" s="136"/>
      <c r="K258" s="136"/>
      <c r="L258" s="136"/>
      <c r="M258" s="76"/>
      <c r="N258" s="76"/>
      <c r="O258" s="76"/>
      <c r="P258" s="76"/>
      <c r="Q258" s="76"/>
    </row>
    <row r="259" spans="1:17" s="29" customFormat="1" ht="15.75" customHeight="1" thickBot="1" x14ac:dyDescent="0.45">
      <c r="A259" s="191"/>
      <c r="B259" s="181"/>
      <c r="C259" s="192"/>
      <c r="D259" s="193"/>
      <c r="E259" s="194"/>
      <c r="F259" s="495"/>
      <c r="G259" s="136"/>
      <c r="H259" s="136"/>
      <c r="I259" s="136"/>
      <c r="J259" s="136"/>
      <c r="K259" s="136"/>
      <c r="L259" s="136"/>
      <c r="M259" s="76"/>
      <c r="N259" s="76"/>
      <c r="O259" s="76"/>
      <c r="P259" s="76"/>
      <c r="Q259" s="76"/>
    </row>
    <row r="260" spans="1:17" s="29" customFormat="1" ht="27" thickBot="1" x14ac:dyDescent="0.45">
      <c r="A260" s="191">
        <v>470</v>
      </c>
      <c r="B260" s="181" t="s">
        <v>7938</v>
      </c>
      <c r="C260" s="192"/>
      <c r="D260" s="193"/>
      <c r="E260" s="194"/>
      <c r="F260" s="422">
        <f>'470.1 Hometech - Solatube'!E49</f>
        <v>0</v>
      </c>
      <c r="G260" s="136"/>
      <c r="H260" s="136"/>
      <c r="I260" s="136"/>
      <c r="J260" s="136"/>
      <c r="K260" s="136"/>
      <c r="L260" s="136"/>
      <c r="M260" s="76"/>
      <c r="N260" s="76"/>
      <c r="O260" s="76"/>
      <c r="P260" s="76"/>
      <c r="Q260" s="76"/>
    </row>
    <row r="261" spans="1:17" ht="13.5" thickBot="1" x14ac:dyDescent="0.25"/>
    <row r="262" spans="1:17" s="76" customFormat="1" ht="27" thickBot="1" x14ac:dyDescent="0.45">
      <c r="A262" s="191">
        <v>550</v>
      </c>
      <c r="B262" s="181" t="s">
        <v>831</v>
      </c>
      <c r="C262" s="192"/>
      <c r="D262" s="193"/>
      <c r="E262" s="194"/>
      <c r="F262" s="411">
        <f>'550 Drainlayer'!E71</f>
        <v>5000</v>
      </c>
      <c r="G262" s="136"/>
      <c r="H262" s="136"/>
      <c r="I262" s="136"/>
      <c r="J262" s="136"/>
      <c r="K262" s="136"/>
      <c r="L262" s="136"/>
    </row>
    <row r="263" spans="1:17" ht="13.5" thickBot="1" x14ac:dyDescent="0.25"/>
    <row r="264" spans="1:17" s="29" customFormat="1" ht="27" thickBot="1" x14ac:dyDescent="0.45">
      <c r="A264" s="191">
        <v>545.1</v>
      </c>
      <c r="B264" s="181" t="s">
        <v>7943</v>
      </c>
      <c r="C264" s="192"/>
      <c r="D264" s="193"/>
      <c r="E264" s="194"/>
      <c r="F264" s="411">
        <f>'545.1 Glass &amp; Mirrors'!E71</f>
        <v>0</v>
      </c>
      <c r="G264" s="136"/>
      <c r="H264" s="136"/>
      <c r="I264" s="136"/>
      <c r="J264" s="136"/>
      <c r="K264" s="136"/>
      <c r="L264" s="136"/>
      <c r="M264" s="76"/>
      <c r="N264" s="76"/>
      <c r="O264" s="76"/>
      <c r="P264" s="76"/>
      <c r="Q264" s="76"/>
    </row>
    <row r="265" spans="1:17" ht="13.5" thickBot="1" x14ac:dyDescent="0.25"/>
    <row r="266" spans="1:17" s="29" customFormat="1" ht="27" thickBot="1" x14ac:dyDescent="0.45">
      <c r="A266" s="191">
        <v>535</v>
      </c>
      <c r="B266" s="181" t="s">
        <v>7924</v>
      </c>
      <c r="C266" s="192"/>
      <c r="D266" s="193"/>
      <c r="E266" s="194"/>
      <c r="F266" s="411">
        <f>'535 Interior Painting'!E78</f>
        <v>9857.6400000000012</v>
      </c>
      <c r="G266" s="136"/>
      <c r="H266" s="136"/>
      <c r="I266" s="136"/>
      <c r="J266" s="136"/>
      <c r="K266" s="136"/>
      <c r="L266" s="136"/>
      <c r="M266" s="76"/>
      <c r="N266" s="76"/>
      <c r="O266" s="76"/>
      <c r="P266" s="76"/>
      <c r="Q266" s="76"/>
    </row>
    <row r="267" spans="1:17" s="29" customFormat="1" ht="15" customHeight="1" thickBot="1" x14ac:dyDescent="0.45">
      <c r="A267" s="191"/>
      <c r="B267" s="181"/>
      <c r="C267" s="192"/>
      <c r="D267" s="193"/>
      <c r="E267" s="194"/>
      <c r="F267" s="411"/>
      <c r="G267" s="136"/>
      <c r="H267" s="136"/>
      <c r="I267" s="136"/>
      <c r="J267" s="136"/>
      <c r="K267" s="136"/>
      <c r="L267" s="136"/>
      <c r="M267" s="76"/>
      <c r="N267" s="76"/>
      <c r="O267" s="76"/>
      <c r="P267" s="76"/>
      <c r="Q267" s="76"/>
    </row>
    <row r="268" spans="1:17" s="29" customFormat="1" ht="27" thickBot="1" x14ac:dyDescent="0.45">
      <c r="A268" s="191">
        <v>535</v>
      </c>
      <c r="B268" s="181" t="s">
        <v>7923</v>
      </c>
      <c r="C268" s="192"/>
      <c r="D268" s="193"/>
      <c r="E268" s="194"/>
      <c r="F268" s="422">
        <f>'535.1 Exterior Painting'!E64</f>
        <v>1521.9450000000002</v>
      </c>
      <c r="G268" s="136"/>
      <c r="H268" s="136"/>
      <c r="I268" s="136"/>
      <c r="J268" s="136"/>
      <c r="K268" s="136"/>
      <c r="L268" s="136"/>
      <c r="M268" s="76"/>
      <c r="N268" s="76"/>
      <c r="O268" s="76"/>
      <c r="P268" s="76"/>
      <c r="Q268" s="76"/>
    </row>
    <row r="269" spans="1:17" ht="13.5" thickBot="1" x14ac:dyDescent="0.25"/>
    <row r="270" spans="1:17" s="29" customFormat="1" ht="27" thickBot="1" x14ac:dyDescent="0.45">
      <c r="A270" s="191">
        <v>510</v>
      </c>
      <c r="B270" s="181" t="s">
        <v>44</v>
      </c>
      <c r="C270" s="187"/>
      <c r="D270" s="193"/>
      <c r="E270" s="194"/>
      <c r="F270" s="411">
        <f>'510 Tiles'!E55</f>
        <v>0</v>
      </c>
      <c r="G270" s="136"/>
      <c r="H270" s="136"/>
      <c r="I270" s="136"/>
      <c r="J270" s="136"/>
      <c r="K270" s="136"/>
      <c r="L270" s="136"/>
      <c r="M270" s="76"/>
      <c r="N270" s="76"/>
      <c r="O270" s="76"/>
      <c r="P270" s="76"/>
      <c r="Q270" s="76"/>
    </row>
    <row r="271" spans="1:17" ht="13.5" thickBot="1" x14ac:dyDescent="0.25"/>
    <row r="272" spans="1:17" s="29" customFormat="1" ht="27" thickBot="1" x14ac:dyDescent="0.45">
      <c r="A272" s="191">
        <v>525</v>
      </c>
      <c r="B272" s="181" t="s">
        <v>7925</v>
      </c>
      <c r="C272" s="192"/>
      <c r="D272" s="193"/>
      <c r="E272" s="194"/>
      <c r="F272" s="411">
        <f>'525 Carpet '!E46</f>
        <v>0</v>
      </c>
      <c r="G272" s="136"/>
      <c r="H272" s="136"/>
      <c r="I272" s="136"/>
      <c r="J272" s="136"/>
      <c r="K272" s="136"/>
      <c r="L272" s="136"/>
      <c r="M272" s="76"/>
      <c r="N272" s="76"/>
      <c r="O272" s="76"/>
      <c r="P272" s="76"/>
      <c r="Q272" s="76"/>
    </row>
    <row r="273" spans="1:17" ht="13.5" thickBot="1" x14ac:dyDescent="0.25"/>
    <row r="274" spans="1:17" s="29" customFormat="1" ht="27" thickBot="1" x14ac:dyDescent="0.45">
      <c r="A274" s="191">
        <v>530</v>
      </c>
      <c r="B274" s="181" t="s">
        <v>7926</v>
      </c>
      <c r="C274" s="192"/>
      <c r="D274" s="193"/>
      <c r="E274" s="194"/>
      <c r="F274" s="422">
        <f>'530 Vinyl '!E48</f>
        <v>0</v>
      </c>
      <c r="G274" s="136"/>
      <c r="H274" s="136"/>
      <c r="I274" s="136"/>
      <c r="J274" s="136"/>
      <c r="K274" s="136"/>
      <c r="L274" s="136"/>
      <c r="M274" s="76"/>
      <c r="N274" s="76"/>
      <c r="O274" s="76"/>
      <c r="P274" s="76"/>
      <c r="Q274" s="76"/>
    </row>
    <row r="275" spans="1:17" ht="13.5" thickBot="1" x14ac:dyDescent="0.25"/>
    <row r="276" spans="1:17" s="29" customFormat="1" ht="27" thickBot="1" x14ac:dyDescent="0.45">
      <c r="A276" s="191">
        <v>555</v>
      </c>
      <c r="B276" s="181" t="s">
        <v>2908</v>
      </c>
      <c r="C276" s="187"/>
      <c r="D276" s="193"/>
      <c r="E276" s="194"/>
      <c r="F276" s="411">
        <f>'555 Siteworks'!E74</f>
        <v>4109.3924000000006</v>
      </c>
      <c r="G276" s="136"/>
      <c r="H276" s="136"/>
      <c r="I276" s="136"/>
      <c r="J276" s="136"/>
      <c r="K276" s="136"/>
      <c r="L276" s="136"/>
      <c r="M276" s="76"/>
      <c r="N276" s="76"/>
      <c r="O276" s="76"/>
      <c r="P276" s="76"/>
      <c r="Q276" s="76"/>
    </row>
    <row r="277" spans="1:17" ht="12.75" customHeight="1" thickBot="1" x14ac:dyDescent="0.25"/>
    <row r="278" spans="1:17" s="80" customFormat="1" ht="24" customHeight="1" thickBot="1" x14ac:dyDescent="0.45">
      <c r="A278" s="191">
        <v>605</v>
      </c>
      <c r="B278" s="181" t="s">
        <v>691</v>
      </c>
      <c r="C278" s="192"/>
      <c r="D278" s="193"/>
      <c r="E278" s="194"/>
      <c r="F278" s="411">
        <f>'605 Cleaning'!E44</f>
        <v>695.73</v>
      </c>
      <c r="G278" s="136"/>
      <c r="H278" s="136"/>
      <c r="I278" s="136"/>
      <c r="J278" s="136"/>
      <c r="K278" s="136"/>
      <c r="L278" s="136"/>
    </row>
    <row r="280" spans="1:17" ht="12.75" customHeight="1" x14ac:dyDescent="0.2">
      <c r="A280" s="160"/>
      <c r="B280" s="335"/>
      <c r="C280" s="335"/>
      <c r="D280" s="335"/>
      <c r="E280" s="159"/>
      <c r="F280" s="145"/>
    </row>
    <row r="281" spans="1:17" ht="12.75" customHeight="1" x14ac:dyDescent="0.2">
      <c r="A281" s="160"/>
      <c r="B281" s="335"/>
      <c r="C281" s="335"/>
      <c r="D281" s="335"/>
      <c r="E281" s="159"/>
      <c r="F281" s="145"/>
    </row>
    <row r="282" spans="1:17" ht="13.5" customHeight="1" x14ac:dyDescent="0.2">
      <c r="A282" s="166" t="s">
        <v>2982</v>
      </c>
      <c r="B282" s="335"/>
      <c r="C282" s="335"/>
      <c r="D282" s="335"/>
      <c r="E282" s="159"/>
      <c r="F282" s="167">
        <f>SUM(F39:F280)</f>
        <v>282639.61529483338</v>
      </c>
    </row>
    <row r="283" spans="1:17" x14ac:dyDescent="0.2">
      <c r="A283" s="160"/>
      <c r="B283" s="335"/>
      <c r="C283" s="335"/>
      <c r="D283" s="335"/>
      <c r="E283" s="159"/>
      <c r="F283" s="145"/>
    </row>
    <row r="284" spans="1:17" ht="13.5" thickBot="1" x14ac:dyDescent="0.25">
      <c r="A284" s="160"/>
      <c r="B284" s="335"/>
      <c r="C284" s="335"/>
      <c r="D284" s="335"/>
      <c r="E284" s="159"/>
      <c r="F284" s="145"/>
      <c r="G284" s="136"/>
    </row>
    <row r="285" spans="1:17" ht="27" thickBot="1" x14ac:dyDescent="0.45">
      <c r="A285" s="174" t="s">
        <v>1898</v>
      </c>
      <c r="B285" s="175" t="s">
        <v>689</v>
      </c>
      <c r="C285" s="176"/>
      <c r="D285" s="175"/>
      <c r="E285" s="175"/>
      <c r="F285" s="177"/>
    </row>
    <row r="286" spans="1:17" x14ac:dyDescent="0.2">
      <c r="A286" s="218" t="s">
        <v>2495</v>
      </c>
      <c r="B286" s="210" t="s">
        <v>689</v>
      </c>
      <c r="C286" s="234">
        <v>0.02</v>
      </c>
      <c r="D286" s="211" t="s">
        <v>243</v>
      </c>
      <c r="E286" s="212">
        <f>F282</f>
        <v>282639.61529483338</v>
      </c>
      <c r="F286" s="213">
        <f>C286*E286</f>
        <v>5652.792305896668</v>
      </c>
    </row>
    <row r="287" spans="1:17" x14ac:dyDescent="0.2">
      <c r="A287" s="218" t="s">
        <v>6666</v>
      </c>
      <c r="B287" s="210" t="s">
        <v>6667</v>
      </c>
      <c r="C287" s="234">
        <v>2E-3</v>
      </c>
      <c r="D287" s="211" t="s">
        <v>2981</v>
      </c>
      <c r="E287" s="212">
        <f>F282</f>
        <v>282639.61529483338</v>
      </c>
      <c r="F287" s="213">
        <f>C287*E287</f>
        <v>565.27923058966678</v>
      </c>
    </row>
    <row r="288" spans="1:17" x14ac:dyDescent="0.2">
      <c r="A288" s="141"/>
      <c r="D288" s="336"/>
      <c r="E288" s="162"/>
      <c r="F288" s="169"/>
    </row>
    <row r="289" spans="1:7" x14ac:dyDescent="0.2">
      <c r="A289" s="141"/>
      <c r="C289" s="168"/>
      <c r="E289" s="162"/>
      <c r="F289" s="169"/>
    </row>
    <row r="290" spans="1:7" ht="12.75" customHeight="1" thickBot="1" x14ac:dyDescent="0.25">
      <c r="A290" s="170"/>
      <c r="B290" s="846" t="s">
        <v>2980</v>
      </c>
      <c r="C290" s="846"/>
      <c r="D290" s="846"/>
      <c r="E290" s="171">
        <f>SUM(F286:F289)</f>
        <v>6218.0715364863345</v>
      </c>
      <c r="F290" s="172"/>
    </row>
    <row r="291" spans="1:7" ht="13.5" customHeight="1" x14ac:dyDescent="0.2">
      <c r="A291" s="850" t="s">
        <v>2983</v>
      </c>
      <c r="B291" s="850"/>
      <c r="C291" s="850"/>
      <c r="D291" s="850"/>
      <c r="E291" s="850"/>
      <c r="F291" s="851"/>
    </row>
    <row r="292" spans="1:7" ht="13.5" thickBot="1" x14ac:dyDescent="0.25">
      <c r="A292" s="850"/>
      <c r="B292" s="850"/>
      <c r="C292" s="850"/>
      <c r="D292" s="850"/>
      <c r="E292" s="850"/>
      <c r="F292" s="851"/>
    </row>
    <row r="293" spans="1:7" x14ac:dyDescent="0.2">
      <c r="A293" s="852" t="s">
        <v>2984</v>
      </c>
      <c r="B293" s="853"/>
      <c r="C293" s="853"/>
      <c r="D293" s="853"/>
      <c r="E293" s="853"/>
      <c r="F293" s="250">
        <f>E290</f>
        <v>6218.0715364863345</v>
      </c>
    </row>
    <row r="294" spans="1:7" x14ac:dyDescent="0.2">
      <c r="A294" s="251" t="s">
        <v>3533</v>
      </c>
      <c r="C294" s="142"/>
      <c r="F294" s="252">
        <v>1000</v>
      </c>
      <c r="G294" s="136"/>
    </row>
    <row r="295" spans="1:7" x14ac:dyDescent="0.2">
      <c r="A295" s="251" t="s">
        <v>5047</v>
      </c>
      <c r="C295" s="142"/>
      <c r="F295" s="252">
        <v>0</v>
      </c>
    </row>
    <row r="296" spans="1:7" x14ac:dyDescent="0.2">
      <c r="A296" s="840" t="s">
        <v>2985</v>
      </c>
      <c r="B296" s="837"/>
      <c r="C296" s="837"/>
      <c r="D296" s="837"/>
      <c r="E296" s="837"/>
      <c r="F296" s="253">
        <f>F282*2%</f>
        <v>5652.792305896668</v>
      </c>
    </row>
    <row r="297" spans="1:7" x14ac:dyDescent="0.2">
      <c r="A297" s="840" t="s">
        <v>2986</v>
      </c>
      <c r="B297" s="837"/>
      <c r="C297" s="837"/>
      <c r="D297" s="837"/>
      <c r="E297" s="837"/>
      <c r="F297" s="254">
        <f>F282*20%</f>
        <v>56527.923058966677</v>
      </c>
    </row>
    <row r="298" spans="1:7" x14ac:dyDescent="0.2">
      <c r="A298" s="840" t="s">
        <v>1897</v>
      </c>
      <c r="B298" s="837"/>
      <c r="C298" s="837"/>
      <c r="D298" s="837"/>
      <c r="E298" s="837"/>
      <c r="F298" s="254">
        <f>(F282+SUM(F293:F297))*15%</f>
        <v>52805.760329427452</v>
      </c>
    </row>
    <row r="299" spans="1:7" x14ac:dyDescent="0.2">
      <c r="A299" s="840" t="s">
        <v>2979</v>
      </c>
      <c r="B299" s="837"/>
      <c r="C299" s="837"/>
      <c r="D299" s="837"/>
      <c r="E299" s="837"/>
      <c r="F299" s="255">
        <f>F282+F293+F294+F295+F296+F297+F298</f>
        <v>404844.16252561047</v>
      </c>
    </row>
    <row r="300" spans="1:7" x14ac:dyDescent="0.2">
      <c r="A300" s="256"/>
      <c r="F300" s="257"/>
    </row>
    <row r="301" spans="1:7" x14ac:dyDescent="0.2">
      <c r="A301" s="258"/>
      <c r="B301" s="259"/>
      <c r="C301" s="260"/>
      <c r="D301" s="259"/>
      <c r="E301" s="259"/>
      <c r="F301" s="261"/>
    </row>
    <row r="302" spans="1:7" ht="16.5" thickBot="1" x14ac:dyDescent="0.3">
      <c r="A302" s="258"/>
      <c r="B302" s="259"/>
      <c r="C302" s="260"/>
      <c r="D302" s="841" t="s">
        <v>3491</v>
      </c>
      <c r="E302" s="841"/>
      <c r="F302" s="262">
        <f>((F282*21.4%)+F282)+(F282*15%)</f>
        <v>385520.43526215269</v>
      </c>
    </row>
    <row r="303" spans="1:7" ht="16.5" thickBot="1" x14ac:dyDescent="0.3">
      <c r="A303" s="263" t="s">
        <v>54</v>
      </c>
      <c r="B303" s="264">
        <f>F299/C20</f>
        <v>2891.7440180400749</v>
      </c>
      <c r="C303" s="265"/>
      <c r="D303" s="841" t="s">
        <v>3491</v>
      </c>
      <c r="E303" s="841"/>
      <c r="F303" s="262">
        <f>((F282*26.8%)+F282)+(F282*15%)</f>
        <v>400782.97448807373</v>
      </c>
    </row>
    <row r="304" spans="1:7" x14ac:dyDescent="0.2">
      <c r="A304" s="259"/>
      <c r="B304" s="259"/>
      <c r="C304" s="260"/>
      <c r="D304" s="259"/>
      <c r="E304" s="259"/>
      <c r="F304" s="259"/>
    </row>
    <row r="305" spans="1:7" ht="13.5" thickBot="1" x14ac:dyDescent="0.25">
      <c r="G305" s="136"/>
    </row>
    <row r="306" spans="1:7" ht="27" thickBot="1" x14ac:dyDescent="0.45">
      <c r="A306" s="174"/>
      <c r="B306" s="175" t="s">
        <v>6668</v>
      </c>
      <c r="C306" s="176"/>
      <c r="D306" s="175"/>
      <c r="E306" s="175"/>
      <c r="F306" s="177"/>
    </row>
    <row r="307" spans="1:7" x14ac:dyDescent="0.2">
      <c r="A307" s="218" t="s">
        <v>2495</v>
      </c>
      <c r="B307" s="210" t="s">
        <v>6442</v>
      </c>
      <c r="C307" s="234">
        <v>0.02</v>
      </c>
      <c r="D307" s="211" t="s">
        <v>2981</v>
      </c>
      <c r="E307" s="212">
        <v>245000</v>
      </c>
      <c r="F307" s="213">
        <f t="shared" ref="F307:F314" si="14">C307*E307</f>
        <v>4900</v>
      </c>
    </row>
    <row r="308" spans="1:7" x14ac:dyDescent="0.2">
      <c r="A308" s="218" t="s">
        <v>2495</v>
      </c>
      <c r="B308" s="210" t="s">
        <v>6669</v>
      </c>
      <c r="C308" s="337">
        <v>2E-3</v>
      </c>
      <c r="D308" s="211" t="s">
        <v>2981</v>
      </c>
      <c r="E308" s="212">
        <v>245000</v>
      </c>
      <c r="F308" s="213">
        <f t="shared" si="14"/>
        <v>490</v>
      </c>
    </row>
    <row r="309" spans="1:7" x14ac:dyDescent="0.2">
      <c r="A309" s="223" t="s">
        <v>601</v>
      </c>
      <c r="B309" s="210" t="s">
        <v>5148</v>
      </c>
      <c r="C309" s="219">
        <v>1</v>
      </c>
      <c r="D309" s="211" t="s">
        <v>880</v>
      </c>
      <c r="E309" s="212">
        <v>2000</v>
      </c>
      <c r="F309" s="215">
        <f t="shared" si="14"/>
        <v>2000</v>
      </c>
    </row>
    <row r="310" spans="1:7" x14ac:dyDescent="0.2">
      <c r="A310" s="223" t="s">
        <v>601</v>
      </c>
      <c r="B310" s="210" t="s">
        <v>6443</v>
      </c>
      <c r="C310" s="219">
        <v>1</v>
      </c>
      <c r="D310" s="211" t="s">
        <v>880</v>
      </c>
      <c r="E310" s="212">
        <v>3804.35</v>
      </c>
      <c r="F310" s="215">
        <f t="shared" si="14"/>
        <v>3804.35</v>
      </c>
    </row>
    <row r="311" spans="1:7" x14ac:dyDescent="0.2">
      <c r="A311" s="223" t="s">
        <v>601</v>
      </c>
      <c r="B311" s="210" t="s">
        <v>6444</v>
      </c>
      <c r="C311" s="219">
        <v>1</v>
      </c>
      <c r="D311" s="211" t="s">
        <v>880</v>
      </c>
      <c r="E311" s="212">
        <v>1304.3499999999999</v>
      </c>
      <c r="F311" s="215">
        <f t="shared" si="14"/>
        <v>1304.3499999999999</v>
      </c>
    </row>
    <row r="312" spans="1:7" x14ac:dyDescent="0.2">
      <c r="A312" s="223" t="s">
        <v>601</v>
      </c>
      <c r="B312" s="210" t="s">
        <v>6445</v>
      </c>
      <c r="C312" s="219">
        <v>1</v>
      </c>
      <c r="D312" s="211" t="s">
        <v>880</v>
      </c>
      <c r="E312" s="212">
        <v>1000</v>
      </c>
      <c r="F312" s="215">
        <f t="shared" si="14"/>
        <v>1000</v>
      </c>
    </row>
    <row r="313" spans="1:7" x14ac:dyDescent="0.2">
      <c r="A313" s="223" t="s">
        <v>601</v>
      </c>
      <c r="B313" s="210" t="s">
        <v>6670</v>
      </c>
      <c r="C313" s="219">
        <v>1</v>
      </c>
      <c r="D313" s="211" t="s">
        <v>880</v>
      </c>
      <c r="E313" s="212">
        <v>1000</v>
      </c>
      <c r="F313" s="215">
        <f t="shared" si="14"/>
        <v>1000</v>
      </c>
    </row>
    <row r="314" spans="1:7" x14ac:dyDescent="0.2">
      <c r="A314" s="223" t="s">
        <v>601</v>
      </c>
      <c r="B314" s="210" t="s">
        <v>6446</v>
      </c>
      <c r="C314" s="219">
        <v>1</v>
      </c>
      <c r="D314" s="211" t="s">
        <v>880</v>
      </c>
      <c r="E314" s="212">
        <v>5000</v>
      </c>
      <c r="F314" s="215">
        <f t="shared" si="14"/>
        <v>5000</v>
      </c>
    </row>
    <row r="315" spans="1:7" x14ac:dyDescent="0.2">
      <c r="A315" s="141"/>
      <c r="C315" s="168"/>
      <c r="E315" s="162"/>
      <c r="F315" s="169"/>
    </row>
    <row r="316" spans="1:7" ht="13.5" thickBot="1" x14ac:dyDescent="0.25">
      <c r="A316" s="141"/>
      <c r="B316" s="813" t="s">
        <v>6447</v>
      </c>
      <c r="C316" s="813"/>
      <c r="D316" s="813"/>
      <c r="E316" s="162">
        <f>SUM(F307:F315)</f>
        <v>19498.7</v>
      </c>
      <c r="F316" s="169"/>
      <c r="G316" s="136"/>
    </row>
    <row r="317" spans="1:7" ht="27" thickBot="1" x14ac:dyDescent="0.45">
      <c r="A317" s="174"/>
      <c r="B317" s="175" t="s">
        <v>6671</v>
      </c>
      <c r="C317" s="176"/>
      <c r="D317" s="175"/>
      <c r="E317" s="175"/>
      <c r="F317" s="177"/>
    </row>
    <row r="318" spans="1:7" x14ac:dyDescent="0.2">
      <c r="A318" s="218" t="s">
        <v>2495</v>
      </c>
      <c r="B318" s="210" t="s">
        <v>6442</v>
      </c>
      <c r="C318" s="234">
        <v>0.02</v>
      </c>
      <c r="D318" s="211" t="s">
        <v>2981</v>
      </c>
      <c r="E318" s="212">
        <v>277670</v>
      </c>
      <c r="F318" s="213">
        <f t="shared" ref="F318:F325" si="15">C318*E318</f>
        <v>5553.4000000000005</v>
      </c>
    </row>
    <row r="319" spans="1:7" x14ac:dyDescent="0.2">
      <c r="A319" s="218" t="s">
        <v>2495</v>
      </c>
      <c r="B319" s="210" t="s">
        <v>6669</v>
      </c>
      <c r="C319" s="337">
        <v>2E-3</v>
      </c>
      <c r="D319" s="211" t="s">
        <v>2981</v>
      </c>
      <c r="E319" s="212">
        <v>277670</v>
      </c>
      <c r="F319" s="213">
        <f t="shared" si="15"/>
        <v>555.34</v>
      </c>
    </row>
    <row r="320" spans="1:7" x14ac:dyDescent="0.2">
      <c r="A320" s="223" t="s">
        <v>601</v>
      </c>
      <c r="B320" s="210" t="s">
        <v>5148</v>
      </c>
      <c r="C320" s="219">
        <v>1</v>
      </c>
      <c r="D320" s="211" t="s">
        <v>880</v>
      </c>
      <c r="E320" s="212">
        <v>2000</v>
      </c>
      <c r="F320" s="215">
        <f t="shared" si="15"/>
        <v>2000</v>
      </c>
    </row>
    <row r="321" spans="1:7" x14ac:dyDescent="0.2">
      <c r="A321" s="223" t="s">
        <v>601</v>
      </c>
      <c r="B321" s="210" t="s">
        <v>6443</v>
      </c>
      <c r="C321" s="219">
        <v>1</v>
      </c>
      <c r="D321" s="211" t="s">
        <v>880</v>
      </c>
      <c r="E321" s="212">
        <v>4347.83</v>
      </c>
      <c r="F321" s="215">
        <f t="shared" si="15"/>
        <v>4347.83</v>
      </c>
    </row>
    <row r="322" spans="1:7" x14ac:dyDescent="0.2">
      <c r="A322" s="223" t="s">
        <v>601</v>
      </c>
      <c r="B322" s="210" t="s">
        <v>6444</v>
      </c>
      <c r="C322" s="219">
        <v>1</v>
      </c>
      <c r="D322" s="211" t="s">
        <v>880</v>
      </c>
      <c r="E322" s="212">
        <v>1304.3499999999999</v>
      </c>
      <c r="F322" s="215">
        <f t="shared" si="15"/>
        <v>1304.3499999999999</v>
      </c>
    </row>
    <row r="323" spans="1:7" x14ac:dyDescent="0.2">
      <c r="A323" s="223" t="s">
        <v>601</v>
      </c>
      <c r="B323" s="210" t="s">
        <v>6445</v>
      </c>
      <c r="C323" s="219">
        <v>1</v>
      </c>
      <c r="D323" s="211" t="s">
        <v>880</v>
      </c>
      <c r="E323" s="212">
        <v>1000</v>
      </c>
      <c r="F323" s="215">
        <f t="shared" si="15"/>
        <v>1000</v>
      </c>
    </row>
    <row r="324" spans="1:7" x14ac:dyDescent="0.2">
      <c r="A324" s="223" t="s">
        <v>601</v>
      </c>
      <c r="B324" s="210" t="s">
        <v>6670</v>
      </c>
      <c r="C324" s="219">
        <v>1</v>
      </c>
      <c r="D324" s="211" t="s">
        <v>880</v>
      </c>
      <c r="E324" s="212">
        <v>1000</v>
      </c>
      <c r="F324" s="215">
        <f t="shared" si="15"/>
        <v>1000</v>
      </c>
    </row>
    <row r="325" spans="1:7" x14ac:dyDescent="0.2">
      <c r="A325" s="223" t="s">
        <v>601</v>
      </c>
      <c r="B325" s="210" t="s">
        <v>6446</v>
      </c>
      <c r="C325" s="219">
        <v>1</v>
      </c>
      <c r="D325" s="211" t="s">
        <v>880</v>
      </c>
      <c r="E325" s="212">
        <v>7500</v>
      </c>
      <c r="F325" s="215">
        <f t="shared" si="15"/>
        <v>7500</v>
      </c>
    </row>
    <row r="326" spans="1:7" x14ac:dyDescent="0.2">
      <c r="A326" s="141"/>
      <c r="C326" s="168"/>
      <c r="E326" s="162"/>
      <c r="F326" s="169"/>
    </row>
    <row r="327" spans="1:7" ht="13.5" thickBot="1" x14ac:dyDescent="0.25">
      <c r="A327" s="141"/>
      <c r="B327" s="813" t="s">
        <v>6447</v>
      </c>
      <c r="C327" s="813"/>
      <c r="D327" s="813"/>
      <c r="E327" s="162">
        <f>SUM(F318:F326)</f>
        <v>23260.92</v>
      </c>
      <c r="F327" s="169"/>
      <c r="G327" s="136"/>
    </row>
    <row r="328" spans="1:7" ht="24" thickBot="1" x14ac:dyDescent="0.4">
      <c r="A328" s="847" t="s">
        <v>6448</v>
      </c>
      <c r="B328" s="848"/>
      <c r="C328" s="848"/>
      <c r="D328" s="848"/>
      <c r="E328" s="848"/>
      <c r="F328" s="849"/>
    </row>
    <row r="329" spans="1:7" x14ac:dyDescent="0.2">
      <c r="F329" s="280"/>
    </row>
    <row r="330" spans="1:7" x14ac:dyDescent="0.2">
      <c r="A330" s="142" t="s">
        <v>6449</v>
      </c>
      <c r="F330" s="281">
        <v>19500</v>
      </c>
    </row>
    <row r="331" spans="1:7" x14ac:dyDescent="0.2">
      <c r="A331" s="142" t="s">
        <v>6450</v>
      </c>
      <c r="F331" s="281">
        <f>(F282+F330)*10%</f>
        <v>30213.961529483338</v>
      </c>
    </row>
    <row r="332" spans="1:7" x14ac:dyDescent="0.2">
      <c r="A332" s="142" t="s">
        <v>6451</v>
      </c>
      <c r="F332" s="281">
        <f>(F282+F330+F331)*15%</f>
        <v>49853.036523647505</v>
      </c>
    </row>
    <row r="333" spans="1:7" x14ac:dyDescent="0.2">
      <c r="A333" s="142" t="s">
        <v>2979</v>
      </c>
      <c r="F333" s="282">
        <f>F282+F330+F331+F332</f>
        <v>382206.61334796419</v>
      </c>
    </row>
    <row r="334" spans="1:7" ht="13.5" thickBot="1" x14ac:dyDescent="0.25">
      <c r="F334" s="280"/>
      <c r="G334" s="136"/>
    </row>
    <row r="335" spans="1:7" ht="24" thickBot="1" x14ac:dyDescent="0.4">
      <c r="A335" s="847" t="s">
        <v>6672</v>
      </c>
      <c r="B335" s="848"/>
      <c r="C335" s="848"/>
      <c r="D335" s="848"/>
      <c r="E335" s="848"/>
      <c r="F335" s="849"/>
    </row>
    <row r="336" spans="1:7" x14ac:dyDescent="0.2">
      <c r="F336" s="280"/>
    </row>
    <row r="337" spans="1:6" x14ac:dyDescent="0.2">
      <c r="A337" s="142" t="s">
        <v>6449</v>
      </c>
      <c r="F337" s="281">
        <v>23500</v>
      </c>
    </row>
    <row r="338" spans="1:6" x14ac:dyDescent="0.2">
      <c r="A338" s="142" t="s">
        <v>6450</v>
      </c>
      <c r="F338" s="281">
        <f>(F282+F337)*10%</f>
        <v>30613.961529483338</v>
      </c>
    </row>
    <row r="339" spans="1:6" x14ac:dyDescent="0.2">
      <c r="A339" s="142" t="s">
        <v>6451</v>
      </c>
      <c r="F339" s="281">
        <f>(F282+F337+F338)*15%</f>
        <v>50513.036523647505</v>
      </c>
    </row>
    <row r="340" spans="1:6" x14ac:dyDescent="0.2">
      <c r="A340" s="142" t="s">
        <v>2979</v>
      </c>
      <c r="F340" s="282">
        <f>F282+F337+F338+F339</f>
        <v>387266.61334796419</v>
      </c>
    </row>
    <row r="341" spans="1:6" x14ac:dyDescent="0.2">
      <c r="A341" s="283"/>
      <c r="B341" s="283"/>
      <c r="C341" s="284"/>
      <c r="D341" s="283"/>
      <c r="E341" s="283"/>
      <c r="F341" s="285"/>
    </row>
    <row r="410" spans="1:17" x14ac:dyDescent="0.2">
      <c r="M410"/>
      <c r="N410"/>
      <c r="O410"/>
      <c r="P410"/>
      <c r="Q410"/>
    </row>
    <row r="411" spans="1:17" x14ac:dyDescent="0.2">
      <c r="A411" s="142" t="s">
        <v>1606</v>
      </c>
      <c r="B411" s="142" t="s">
        <v>1607</v>
      </c>
      <c r="C411" s="173">
        <v>1</v>
      </c>
      <c r="D411" s="143" t="s">
        <v>2629</v>
      </c>
      <c r="E411" s="162">
        <v>0</v>
      </c>
      <c r="F411" s="162">
        <v>0</v>
      </c>
    </row>
    <row r="412" spans="1:17" ht="12.75" customHeight="1" x14ac:dyDescent="0.2">
      <c r="M412"/>
      <c r="N412"/>
      <c r="O412"/>
      <c r="P412"/>
      <c r="Q412"/>
    </row>
    <row r="413" spans="1:17" ht="12.75" customHeight="1" x14ac:dyDescent="0.2">
      <c r="A413" s="842" t="s">
        <v>1176</v>
      </c>
      <c r="B413" s="842"/>
      <c r="C413" s="842"/>
      <c r="D413" s="842"/>
      <c r="E413" s="842"/>
      <c r="F413" s="843"/>
      <c r="M413"/>
      <c r="N413"/>
      <c r="O413"/>
      <c r="P413"/>
      <c r="Q413"/>
    </row>
    <row r="414" spans="1:17" x14ac:dyDescent="0.2">
      <c r="A414" s="844"/>
      <c r="B414" s="844"/>
      <c r="C414" s="844"/>
      <c r="D414" s="844"/>
      <c r="E414" s="844"/>
      <c r="F414" s="845"/>
    </row>
    <row r="415" spans="1:17" x14ac:dyDescent="0.2">
      <c r="M415"/>
      <c r="N415"/>
      <c r="O415"/>
      <c r="P415"/>
      <c r="Q415"/>
    </row>
    <row r="416" spans="1:17" x14ac:dyDescent="0.2">
      <c r="A416" s="142" t="s">
        <v>30843</v>
      </c>
      <c r="B416" s="142" t="s">
        <v>30842</v>
      </c>
      <c r="M416"/>
      <c r="N416"/>
      <c r="O416"/>
      <c r="P416"/>
      <c r="Q416"/>
    </row>
    <row r="417" spans="1:17" x14ac:dyDescent="0.2">
      <c r="A417" s="142" t="s">
        <v>30481</v>
      </c>
      <c r="B417" s="142" t="s">
        <v>30876</v>
      </c>
      <c r="M417"/>
      <c r="N417"/>
      <c r="O417"/>
      <c r="P417"/>
      <c r="Q417"/>
    </row>
    <row r="418" spans="1:17" x14ac:dyDescent="0.2">
      <c r="A418" s="142" t="s">
        <v>52566</v>
      </c>
      <c r="B418" s="142" t="s">
        <v>52567</v>
      </c>
      <c r="M418" s="715"/>
      <c r="N418" s="715"/>
      <c r="O418" s="715"/>
      <c r="P418" s="715"/>
      <c r="Q418" s="715"/>
    </row>
    <row r="419" spans="1:17" x14ac:dyDescent="0.2">
      <c r="A419" s="142" t="s">
        <v>30788</v>
      </c>
      <c r="B419" s="142" t="s">
        <v>2376</v>
      </c>
      <c r="E419" s="142" t="s">
        <v>675</v>
      </c>
    </row>
    <row r="420" spans="1:17" x14ac:dyDescent="0.2">
      <c r="M420"/>
      <c r="N420"/>
      <c r="O420"/>
      <c r="P420"/>
      <c r="Q420"/>
    </row>
    <row r="421" spans="1:17" s="29" customFormat="1" x14ac:dyDescent="0.2">
      <c r="A421" s="142" t="s">
        <v>5498</v>
      </c>
      <c r="B421" s="142" t="s">
        <v>1179</v>
      </c>
      <c r="C421" s="273" t="s">
        <v>1267</v>
      </c>
      <c r="D421" s="273" t="s">
        <v>5482</v>
      </c>
      <c r="E421" s="273" t="s">
        <v>5483</v>
      </c>
      <c r="F421" s="142" t="s">
        <v>2606</v>
      </c>
      <c r="G421" s="138"/>
      <c r="H421" s="136"/>
      <c r="I421" s="136"/>
      <c r="J421" s="136"/>
      <c r="K421" s="136"/>
      <c r="L421" s="136"/>
    </row>
    <row r="422" spans="1:17" s="29" customFormat="1" x14ac:dyDescent="0.2">
      <c r="A422" s="142" t="s">
        <v>30489</v>
      </c>
      <c r="B422" s="273" t="s">
        <v>5072</v>
      </c>
      <c r="C422" s="143"/>
      <c r="D422" s="142" t="s">
        <v>5484</v>
      </c>
      <c r="E422" s="142" t="s">
        <v>5485</v>
      </c>
      <c r="F422" s="142" t="s">
        <v>5071</v>
      </c>
      <c r="G422" s="138"/>
      <c r="H422" s="136"/>
      <c r="I422" s="136"/>
      <c r="J422" s="136"/>
      <c r="K422" s="136"/>
      <c r="L422" s="136"/>
    </row>
    <row r="423" spans="1:17" s="29" customFormat="1" x14ac:dyDescent="0.2">
      <c r="A423" s="142" t="s">
        <v>5490</v>
      </c>
      <c r="B423" s="273" t="s">
        <v>1177</v>
      </c>
      <c r="C423" s="143"/>
      <c r="D423" s="142" t="s">
        <v>5489</v>
      </c>
      <c r="E423" s="142" t="s">
        <v>5485</v>
      </c>
      <c r="F423" s="142" t="s">
        <v>993</v>
      </c>
      <c r="G423" s="138"/>
      <c r="H423" s="136"/>
      <c r="I423" s="136"/>
      <c r="J423" s="136"/>
      <c r="K423" s="136"/>
      <c r="L423" s="136"/>
    </row>
    <row r="424" spans="1:17" s="29" customFormat="1" x14ac:dyDescent="0.2">
      <c r="A424" s="142" t="s">
        <v>52533</v>
      </c>
      <c r="B424" s="631" t="s">
        <v>30484</v>
      </c>
      <c r="C424" s="143"/>
      <c r="D424" s="142"/>
      <c r="E424" s="142"/>
      <c r="F424" s="142"/>
      <c r="G424" s="138"/>
      <c r="H424" s="136"/>
      <c r="I424" s="136"/>
      <c r="J424" s="136"/>
      <c r="K424" s="136"/>
      <c r="L424" s="136"/>
    </row>
    <row r="425" spans="1:17" s="29" customFormat="1" x14ac:dyDescent="0.2">
      <c r="A425" s="142" t="s">
        <v>52574</v>
      </c>
      <c r="B425" s="631" t="s">
        <v>30490</v>
      </c>
      <c r="C425" s="143"/>
      <c r="D425" s="142"/>
      <c r="E425" s="142"/>
      <c r="F425" s="142"/>
      <c r="G425" s="138"/>
      <c r="H425" s="136"/>
      <c r="I425" s="136"/>
      <c r="J425" s="136"/>
      <c r="K425" s="136"/>
      <c r="L425" s="136"/>
    </row>
    <row r="426" spans="1:17" s="29" customFormat="1" x14ac:dyDescent="0.2">
      <c r="A426" s="142" t="s">
        <v>52570</v>
      </c>
      <c r="B426" s="631" t="s">
        <v>30486</v>
      </c>
      <c r="C426" s="143"/>
      <c r="D426" s="142"/>
      <c r="E426" s="142"/>
      <c r="F426" s="142"/>
      <c r="G426" s="138"/>
      <c r="H426" s="136"/>
      <c r="I426" s="136"/>
      <c r="J426" s="136"/>
      <c r="K426" s="136"/>
      <c r="L426" s="136"/>
    </row>
    <row r="427" spans="1:17" s="29" customFormat="1" x14ac:dyDescent="0.2">
      <c r="A427" s="142" t="s">
        <v>30491</v>
      </c>
      <c r="B427" s="631" t="s">
        <v>30488</v>
      </c>
      <c r="C427" s="143"/>
      <c r="D427" s="142"/>
      <c r="E427" s="142"/>
      <c r="F427" s="142"/>
      <c r="G427" s="138"/>
      <c r="H427" s="136"/>
      <c r="I427" s="136"/>
      <c r="J427" s="136"/>
      <c r="K427" s="136"/>
      <c r="L427" s="136"/>
    </row>
    <row r="428" spans="1:17" s="29" customFormat="1" x14ac:dyDescent="0.2">
      <c r="A428" s="142" t="s">
        <v>52575</v>
      </c>
      <c r="B428" s="714" t="s">
        <v>52569</v>
      </c>
      <c r="C428" s="143"/>
      <c r="D428" s="142"/>
      <c r="E428" s="142"/>
      <c r="F428" s="142"/>
      <c r="G428" s="138"/>
      <c r="H428" s="136"/>
      <c r="I428" s="136"/>
      <c r="J428" s="136"/>
      <c r="K428" s="136"/>
      <c r="L428" s="136"/>
    </row>
    <row r="429" spans="1:17" s="29" customFormat="1" x14ac:dyDescent="0.2">
      <c r="A429" s="142" t="s">
        <v>30492</v>
      </c>
      <c r="B429" s="631" t="s">
        <v>30493</v>
      </c>
      <c r="C429" s="143"/>
      <c r="D429" s="142"/>
      <c r="E429" s="142"/>
      <c r="F429" s="142"/>
      <c r="G429" s="138"/>
      <c r="H429" s="136"/>
      <c r="I429" s="136"/>
      <c r="J429" s="136"/>
      <c r="K429" s="136"/>
      <c r="L429" s="136"/>
    </row>
    <row r="430" spans="1:17" s="29" customFormat="1" x14ac:dyDescent="0.2">
      <c r="A430" s="142" t="s">
        <v>4731</v>
      </c>
      <c r="B430" s="273" t="s">
        <v>1178</v>
      </c>
      <c r="C430" s="143"/>
      <c r="D430" s="142" t="s">
        <v>6645</v>
      </c>
      <c r="E430" s="142" t="s">
        <v>5491</v>
      </c>
      <c r="F430" s="142" t="s">
        <v>517</v>
      </c>
      <c r="G430" s="138"/>
      <c r="H430" s="136"/>
      <c r="I430" s="136"/>
      <c r="J430" s="136"/>
      <c r="K430" s="136"/>
      <c r="L430" s="136"/>
    </row>
    <row r="431" spans="1:17" s="29" customFormat="1" x14ac:dyDescent="0.2">
      <c r="A431" s="142" t="s">
        <v>5492</v>
      </c>
      <c r="B431" s="273" t="s">
        <v>4092</v>
      </c>
      <c r="C431" s="143"/>
      <c r="D431" s="142" t="s">
        <v>5501</v>
      </c>
      <c r="E431" s="142" t="s">
        <v>5502</v>
      </c>
      <c r="F431" s="142" t="s">
        <v>4091</v>
      </c>
      <c r="G431" s="138"/>
      <c r="H431" s="136"/>
      <c r="I431" s="136"/>
      <c r="J431" s="136"/>
      <c r="K431" s="136"/>
      <c r="L431" s="136"/>
    </row>
    <row r="432" spans="1:17" s="29" customFormat="1" x14ac:dyDescent="0.2">
      <c r="A432" s="142" t="s">
        <v>52573</v>
      </c>
      <c r="B432" s="273" t="s">
        <v>52572</v>
      </c>
      <c r="C432" s="143"/>
      <c r="D432" s="142" t="s">
        <v>5487</v>
      </c>
      <c r="E432" s="142" t="s">
        <v>5488</v>
      </c>
      <c r="F432" s="142" t="s">
        <v>5486</v>
      </c>
      <c r="G432" s="138"/>
      <c r="H432" s="136"/>
      <c r="I432" s="136"/>
      <c r="J432" s="136"/>
      <c r="K432" s="136"/>
      <c r="L432" s="136"/>
    </row>
    <row r="433" spans="1:17" s="29" customFormat="1" x14ac:dyDescent="0.2">
      <c r="A433" s="142" t="s">
        <v>5497</v>
      </c>
      <c r="B433" s="273" t="s">
        <v>5494</v>
      </c>
      <c r="C433" s="143"/>
      <c r="D433" s="142" t="s">
        <v>5495</v>
      </c>
      <c r="E433" s="142" t="s">
        <v>5496</v>
      </c>
      <c r="F433" s="142" t="s">
        <v>5493</v>
      </c>
      <c r="G433" s="138"/>
      <c r="H433" s="136"/>
      <c r="I433" s="136"/>
      <c r="J433" s="136"/>
      <c r="K433" s="136"/>
      <c r="L433" s="136"/>
    </row>
    <row r="434" spans="1:17" x14ac:dyDescent="0.2">
      <c r="B434" s="273"/>
    </row>
    <row r="435" spans="1:17" x14ac:dyDescent="0.2">
      <c r="A435" s="142" t="s">
        <v>2606</v>
      </c>
      <c r="B435" s="142" t="s">
        <v>5499</v>
      </c>
    </row>
    <row r="436" spans="1:17" x14ac:dyDescent="0.2">
      <c r="A436" s="142" t="s">
        <v>5071</v>
      </c>
      <c r="B436" s="273" t="s">
        <v>5072</v>
      </c>
    </row>
    <row r="437" spans="1:17" x14ac:dyDescent="0.2">
      <c r="A437" s="142" t="s">
        <v>993</v>
      </c>
      <c r="B437" s="273" t="s">
        <v>1177</v>
      </c>
    </row>
    <row r="438" spans="1:17" x14ac:dyDescent="0.2">
      <c r="A438" s="142" t="s">
        <v>30483</v>
      </c>
      <c r="B438" s="631" t="s">
        <v>30484</v>
      </c>
      <c r="M438" s="632"/>
      <c r="N438" s="632"/>
      <c r="O438" s="632"/>
      <c r="P438" s="632"/>
      <c r="Q438" s="632"/>
    </row>
    <row r="439" spans="1:17" x14ac:dyDescent="0.2">
      <c r="A439" s="142" t="s">
        <v>19976</v>
      </c>
      <c r="B439" s="626" t="s">
        <v>19977</v>
      </c>
      <c r="M439" s="627"/>
      <c r="N439" s="627"/>
      <c r="O439" s="627"/>
      <c r="P439" s="627"/>
      <c r="Q439" s="627"/>
    </row>
    <row r="440" spans="1:17" x14ac:dyDescent="0.2">
      <c r="A440" s="142" t="s">
        <v>19974</v>
      </c>
      <c r="B440" s="626" t="s">
        <v>19975</v>
      </c>
      <c r="M440" s="627"/>
      <c r="N440" s="627"/>
      <c r="O440" s="627"/>
      <c r="P440" s="627"/>
      <c r="Q440" s="627"/>
    </row>
    <row r="441" spans="1:17" x14ac:dyDescent="0.2">
      <c r="A441" s="142" t="s">
        <v>5757</v>
      </c>
      <c r="B441" s="273" t="s">
        <v>5758</v>
      </c>
    </row>
    <row r="442" spans="1:17" x14ac:dyDescent="0.2">
      <c r="A442" s="142" t="s">
        <v>52571</v>
      </c>
      <c r="B442" s="626" t="s">
        <v>52572</v>
      </c>
      <c r="M442" s="627"/>
      <c r="N442" s="627"/>
      <c r="O442" s="627"/>
      <c r="P442" s="627"/>
      <c r="Q442" s="627"/>
    </row>
    <row r="443" spans="1:17" x14ac:dyDescent="0.2">
      <c r="A443" s="142" t="s">
        <v>30485</v>
      </c>
      <c r="B443" s="631" t="s">
        <v>30486</v>
      </c>
      <c r="M443" s="632"/>
      <c r="N443" s="632"/>
      <c r="O443" s="632"/>
      <c r="P443" s="632"/>
      <c r="Q443" s="632"/>
    </row>
    <row r="444" spans="1:17" x14ac:dyDescent="0.2">
      <c r="A444" s="142" t="s">
        <v>30487</v>
      </c>
      <c r="B444" s="631" t="s">
        <v>30488</v>
      </c>
      <c r="M444" s="632"/>
      <c r="N444" s="632"/>
      <c r="O444" s="632"/>
      <c r="P444" s="632"/>
      <c r="Q444" s="632"/>
    </row>
    <row r="445" spans="1:17" x14ac:dyDescent="0.2">
      <c r="A445" s="142" t="s">
        <v>4091</v>
      </c>
      <c r="B445" s="273" t="s">
        <v>5216</v>
      </c>
    </row>
    <row r="446" spans="1:17" x14ac:dyDescent="0.2">
      <c r="A446" s="142" t="s">
        <v>52568</v>
      </c>
      <c r="B446" s="626" t="s">
        <v>52569</v>
      </c>
      <c r="M446" s="627"/>
      <c r="N446" s="627"/>
      <c r="O446" s="627"/>
      <c r="P446" s="627"/>
      <c r="Q446" s="627"/>
    </row>
    <row r="447" spans="1:17" x14ac:dyDescent="0.2">
      <c r="A447" s="142" t="s">
        <v>5759</v>
      </c>
      <c r="B447" s="273" t="s">
        <v>5760</v>
      </c>
    </row>
    <row r="448" spans="1:17" x14ac:dyDescent="0.2">
      <c r="A448" s="142" t="s">
        <v>517</v>
      </c>
      <c r="B448" s="273" t="s">
        <v>1178</v>
      </c>
    </row>
  </sheetData>
  <autoFilter ref="A1:F13" xr:uid="{2EDC571E-8DD8-4815-88EB-BF7738E16FD2}">
    <filterColumn colId="0" showButton="0"/>
    <filterColumn colId="1" showButton="0">
      <filters>
        <filter val="Site Supervisor"/>
      </filters>
    </filterColumn>
    <filterColumn colId="2" showButton="0"/>
    <filterColumn colId="3" showButton="0"/>
    <filterColumn colId="4" showButton="0"/>
  </autoFilter>
  <mergeCells count="54">
    <mergeCell ref="A299:E299"/>
    <mergeCell ref="D302:E302"/>
    <mergeCell ref="D303:E303"/>
    <mergeCell ref="A413:F414"/>
    <mergeCell ref="B102:D102"/>
    <mergeCell ref="B316:D316"/>
    <mergeCell ref="B290:D290"/>
    <mergeCell ref="A297:E297"/>
    <mergeCell ref="B327:D327"/>
    <mergeCell ref="A328:F328"/>
    <mergeCell ref="A335:F335"/>
    <mergeCell ref="A291:F292"/>
    <mergeCell ref="A293:E293"/>
    <mergeCell ref="A296:E296"/>
    <mergeCell ref="A298:E298"/>
    <mergeCell ref="B52:D52"/>
    <mergeCell ref="B56:D56"/>
    <mergeCell ref="B60:D60"/>
    <mergeCell ref="B68:D68"/>
    <mergeCell ref="A26:C26"/>
    <mergeCell ref="A27:B27"/>
    <mergeCell ref="A28:B28"/>
    <mergeCell ref="A29:B29"/>
    <mergeCell ref="A30:B30"/>
    <mergeCell ref="A31:B31"/>
    <mergeCell ref="A25:B25"/>
    <mergeCell ref="A32:B32"/>
    <mergeCell ref="A33:B33"/>
    <mergeCell ref="A34:B34"/>
    <mergeCell ref="A35:B35"/>
    <mergeCell ref="A20:B20"/>
    <mergeCell ref="A21:C21"/>
    <mergeCell ref="A22:B22"/>
    <mergeCell ref="A23:B23"/>
    <mergeCell ref="A24:B24"/>
    <mergeCell ref="A19:B19"/>
    <mergeCell ref="A1:F1"/>
    <mergeCell ref="A2:F2"/>
    <mergeCell ref="D3:F4"/>
    <mergeCell ref="C6:D6"/>
    <mergeCell ref="E6:F6"/>
    <mergeCell ref="C11:D11"/>
    <mergeCell ref="E11:F11"/>
    <mergeCell ref="C13:D13"/>
    <mergeCell ref="E13:F13"/>
    <mergeCell ref="A16:C16"/>
    <mergeCell ref="A17:B17"/>
    <mergeCell ref="A18:B18"/>
    <mergeCell ref="B98:D98"/>
    <mergeCell ref="B106:D106"/>
    <mergeCell ref="B77:D77"/>
    <mergeCell ref="B83:D83"/>
    <mergeCell ref="B87:D87"/>
    <mergeCell ref="B93:D93"/>
  </mergeCells>
  <dataValidations count="2">
    <dataValidation type="list" allowBlank="1" showInputMessage="1" showErrorMessage="1" sqref="B11" xr:uid="{00000000-0002-0000-0000-000000000000}">
      <formula1>A435:A447</formula1>
    </dataValidation>
    <dataValidation type="list" allowBlank="1" showInputMessage="1" showErrorMessage="1" sqref="B13" xr:uid="{00000000-0002-0000-0000-000001000000}">
      <formula1>A416:A419</formula1>
    </dataValidation>
  </dataValidations>
  <hyperlinks>
    <hyperlink ref="B10" r:id="rId1" display="mikeg@ikc.co.nz" xr:uid="{00000000-0004-0000-0000-000000000000}"/>
  </hyperlink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 filterMode="1">
    <tabColor indexed="17"/>
  </sheetPr>
  <dimension ref="A1:O27338"/>
  <sheetViews>
    <sheetView zoomScaleNormal="100" workbookViewId="0">
      <pane ySplit="2" topLeftCell="A25237" activePane="bottomLeft" state="frozen"/>
      <selection activeCell="D44" sqref="D44"/>
      <selection pane="bottomLeft" activeCell="A25237" sqref="A25237"/>
    </sheetView>
  </sheetViews>
  <sheetFormatPr defaultRowHeight="12.75" x14ac:dyDescent="0.2"/>
  <cols>
    <col min="1" max="1" width="21.85546875" style="94" customWidth="1"/>
    <col min="2" max="2" width="64.28515625" style="92" customWidth="1"/>
    <col min="3" max="3" width="8" style="93" bestFit="1" customWidth="1"/>
    <col min="4" max="4" width="11" style="578" bestFit="1" customWidth="1"/>
    <col min="5" max="5" width="31.42578125" style="682" customWidth="1"/>
    <col min="6" max="15" width="9.140625" style="3"/>
  </cols>
  <sheetData>
    <row r="1" spans="1:15" s="1" customFormat="1" ht="20.25" x14ac:dyDescent="0.3">
      <c r="A1" s="579" t="s">
        <v>2410</v>
      </c>
      <c r="B1" s="91" t="s">
        <v>2411</v>
      </c>
      <c r="C1" s="91"/>
      <c r="D1" s="577"/>
      <c r="E1" s="579" t="s">
        <v>30878</v>
      </c>
      <c r="F1" s="2"/>
      <c r="G1" s="683"/>
      <c r="H1" s="2"/>
      <c r="I1" s="2"/>
      <c r="J1" s="2"/>
      <c r="K1" s="2"/>
      <c r="L1" s="2"/>
      <c r="M1" s="2"/>
      <c r="N1" s="2"/>
      <c r="O1" s="2"/>
    </row>
    <row r="2" spans="1:15" x14ac:dyDescent="0.2">
      <c r="A2" s="774" t="s">
        <v>1913</v>
      </c>
      <c r="B2" s="775" t="s">
        <v>1914</v>
      </c>
      <c r="C2" s="776" t="s">
        <v>2047</v>
      </c>
      <c r="D2" s="681">
        <v>0</v>
      </c>
      <c r="E2" s="29" t="s">
        <v>30879</v>
      </c>
    </row>
    <row r="3" spans="1:15" s="71" customFormat="1" ht="12.75" hidden="1" customHeight="1" x14ac:dyDescent="0.2">
      <c r="A3" t="s">
        <v>16619</v>
      </c>
      <c r="B3" t="s">
        <v>10216</v>
      </c>
      <c r="C3" t="s">
        <v>243</v>
      </c>
      <c r="D3">
        <v>459</v>
      </c>
      <c r="E3" t="s">
        <v>30880</v>
      </c>
      <c r="F3" s="67"/>
      <c r="G3" s="67"/>
      <c r="H3" s="67"/>
      <c r="I3" s="67"/>
      <c r="J3" s="67"/>
      <c r="K3" s="67"/>
      <c r="L3" s="67"/>
      <c r="M3" s="67"/>
      <c r="N3" s="67"/>
      <c r="O3" s="67"/>
    </row>
    <row r="4" spans="1:15" s="71" customFormat="1" hidden="1" x14ac:dyDescent="0.2">
      <c r="A4" t="s">
        <v>16620</v>
      </c>
      <c r="B4" t="s">
        <v>10216</v>
      </c>
      <c r="C4" t="s">
        <v>243</v>
      </c>
      <c r="D4">
        <v>467</v>
      </c>
      <c r="E4" t="s">
        <v>30880</v>
      </c>
      <c r="F4" s="67"/>
      <c r="G4" s="67"/>
      <c r="H4" s="67"/>
      <c r="I4" s="67"/>
      <c r="J4" s="67"/>
      <c r="K4" s="67"/>
      <c r="L4" s="67"/>
      <c r="M4" s="67"/>
      <c r="N4" s="67"/>
      <c r="O4" s="67"/>
    </row>
    <row r="5" spans="1:15" s="71" customFormat="1" hidden="1" x14ac:dyDescent="0.2">
      <c r="A5" t="s">
        <v>16613</v>
      </c>
      <c r="B5" t="s">
        <v>10217</v>
      </c>
      <c r="C5" t="s">
        <v>243</v>
      </c>
      <c r="D5">
        <v>425</v>
      </c>
      <c r="E5" t="s">
        <v>30880</v>
      </c>
      <c r="F5" s="67"/>
      <c r="G5" s="67"/>
      <c r="H5" s="67"/>
      <c r="I5" s="67"/>
      <c r="J5" s="67"/>
      <c r="K5" s="67"/>
      <c r="L5" s="67"/>
      <c r="M5" s="67"/>
      <c r="N5" s="67"/>
      <c r="O5" s="67"/>
    </row>
    <row r="6" spans="1:15" s="71" customFormat="1" hidden="1" x14ac:dyDescent="0.2">
      <c r="A6" t="s">
        <v>16614</v>
      </c>
      <c r="B6" t="s">
        <v>10217</v>
      </c>
      <c r="C6" t="s">
        <v>243</v>
      </c>
      <c r="D6">
        <v>425</v>
      </c>
      <c r="E6" t="s">
        <v>30880</v>
      </c>
      <c r="F6" s="67"/>
      <c r="G6" s="67"/>
      <c r="H6" s="67"/>
      <c r="I6" s="67"/>
      <c r="J6" s="67"/>
      <c r="K6" s="67"/>
      <c r="L6" s="67"/>
      <c r="M6" s="67"/>
      <c r="N6" s="67"/>
      <c r="O6" s="67"/>
    </row>
    <row r="7" spans="1:15" s="71" customFormat="1" hidden="1" x14ac:dyDescent="0.2">
      <c r="A7" t="s">
        <v>16621</v>
      </c>
      <c r="B7" t="s">
        <v>10218</v>
      </c>
      <c r="C7" t="s">
        <v>243</v>
      </c>
      <c r="D7">
        <v>765</v>
      </c>
      <c r="E7" t="s">
        <v>30880</v>
      </c>
      <c r="F7" s="67"/>
      <c r="G7" s="67"/>
      <c r="H7" s="67"/>
      <c r="I7" s="67"/>
      <c r="J7" s="67"/>
      <c r="K7" s="67"/>
      <c r="L7" s="67"/>
      <c r="M7" s="67"/>
      <c r="N7" s="67"/>
      <c r="O7" s="67"/>
    </row>
    <row r="8" spans="1:15" s="71" customFormat="1" hidden="1" x14ac:dyDescent="0.2">
      <c r="A8" t="s">
        <v>16622</v>
      </c>
      <c r="B8" t="s">
        <v>10218</v>
      </c>
      <c r="C8" t="s">
        <v>243</v>
      </c>
      <c r="D8" s="684">
        <v>1097</v>
      </c>
      <c r="E8" t="s">
        <v>30880</v>
      </c>
      <c r="F8" s="67"/>
      <c r="G8" s="67"/>
      <c r="H8" s="67"/>
      <c r="I8" s="67"/>
      <c r="J8" s="67"/>
      <c r="K8" s="67"/>
      <c r="L8" s="67"/>
      <c r="M8" s="67"/>
      <c r="N8" s="67"/>
      <c r="O8" s="67"/>
    </row>
    <row r="9" spans="1:15" s="71" customFormat="1" hidden="1" x14ac:dyDescent="0.2">
      <c r="A9" t="s">
        <v>16623</v>
      </c>
      <c r="B9" t="s">
        <v>10216</v>
      </c>
      <c r="C9" t="s">
        <v>243</v>
      </c>
      <c r="D9" s="684">
        <v>1168</v>
      </c>
      <c r="E9" t="s">
        <v>30880</v>
      </c>
      <c r="F9" s="67"/>
      <c r="G9" s="67"/>
      <c r="H9" s="67"/>
      <c r="I9" s="67"/>
      <c r="J9" s="67"/>
      <c r="K9" s="67"/>
      <c r="L9" s="67"/>
      <c r="M9" s="67"/>
      <c r="N9" s="67"/>
      <c r="O9" s="67"/>
    </row>
    <row r="10" spans="1:15" s="71" customFormat="1" hidden="1" x14ac:dyDescent="0.2">
      <c r="A10" t="s">
        <v>16624</v>
      </c>
      <c r="B10" t="s">
        <v>10220</v>
      </c>
      <c r="C10" t="s">
        <v>243</v>
      </c>
      <c r="D10">
        <v>784</v>
      </c>
      <c r="E10" t="s">
        <v>30880</v>
      </c>
      <c r="F10" s="67"/>
      <c r="G10" s="67"/>
      <c r="H10" s="67"/>
      <c r="I10" s="67"/>
      <c r="J10" s="67"/>
      <c r="K10" s="67"/>
      <c r="L10" s="67"/>
      <c r="M10" s="67"/>
      <c r="N10" s="67"/>
      <c r="O10" s="67"/>
    </row>
    <row r="11" spans="1:15" s="71" customFormat="1" hidden="1" x14ac:dyDescent="0.2">
      <c r="A11" t="s">
        <v>16625</v>
      </c>
      <c r="B11" t="s">
        <v>10221</v>
      </c>
      <c r="C11" t="s">
        <v>243</v>
      </c>
      <c r="D11">
        <v>784</v>
      </c>
      <c r="E11" t="s">
        <v>30880</v>
      </c>
      <c r="F11" s="67"/>
      <c r="G11" s="67"/>
      <c r="H11" s="67"/>
      <c r="I11" s="67"/>
      <c r="J11" s="67"/>
      <c r="K11" s="67"/>
      <c r="L11" s="67"/>
      <c r="M11" s="67"/>
      <c r="N11" s="67"/>
      <c r="O11" s="67"/>
    </row>
    <row r="12" spans="1:15" s="71" customFormat="1" hidden="1" x14ac:dyDescent="0.2">
      <c r="A12" t="s">
        <v>16626</v>
      </c>
      <c r="B12" t="s">
        <v>10222</v>
      </c>
      <c r="C12" t="s">
        <v>243</v>
      </c>
      <c r="D12">
        <v>724</v>
      </c>
      <c r="E12" t="s">
        <v>30880</v>
      </c>
      <c r="F12" s="67"/>
      <c r="G12" s="67"/>
      <c r="H12" s="67"/>
      <c r="I12" s="67"/>
      <c r="J12" s="67"/>
      <c r="K12" s="67"/>
      <c r="L12" s="67"/>
      <c r="M12" s="67"/>
      <c r="N12" s="67"/>
      <c r="O12" s="67"/>
    </row>
    <row r="13" spans="1:15" s="71" customFormat="1" hidden="1" x14ac:dyDescent="0.2">
      <c r="A13" t="s">
        <v>16627</v>
      </c>
      <c r="B13" t="s">
        <v>10223</v>
      </c>
      <c r="C13" t="s">
        <v>243</v>
      </c>
      <c r="D13">
        <v>724</v>
      </c>
      <c r="E13" t="s">
        <v>30880</v>
      </c>
      <c r="F13" s="67"/>
      <c r="G13" s="67"/>
      <c r="H13" s="67"/>
      <c r="I13" s="67"/>
      <c r="J13" s="67"/>
      <c r="K13" s="67"/>
      <c r="L13" s="67"/>
      <c r="M13" s="67"/>
      <c r="N13" s="67"/>
      <c r="O13" s="67"/>
    </row>
    <row r="14" spans="1:15" s="71" customFormat="1" hidden="1" x14ac:dyDescent="0.2">
      <c r="A14" t="s">
        <v>16628</v>
      </c>
      <c r="B14" t="s">
        <v>10224</v>
      </c>
      <c r="C14" t="s">
        <v>243</v>
      </c>
      <c r="D14" s="684">
        <v>1061</v>
      </c>
      <c r="E14" t="s">
        <v>30880</v>
      </c>
      <c r="F14" s="67"/>
      <c r="G14" s="67"/>
      <c r="H14" s="67"/>
      <c r="I14" s="67"/>
      <c r="J14" s="67"/>
      <c r="K14" s="67"/>
      <c r="L14" s="67"/>
      <c r="M14" s="67"/>
      <c r="N14" s="67"/>
      <c r="O14" s="67"/>
    </row>
    <row r="15" spans="1:15" s="71" customFormat="1" hidden="1" x14ac:dyDescent="0.2">
      <c r="A15" t="s">
        <v>16629</v>
      </c>
      <c r="B15" t="s">
        <v>10225</v>
      </c>
      <c r="C15" t="s">
        <v>243</v>
      </c>
      <c r="D15" s="684">
        <v>1061</v>
      </c>
      <c r="E15" t="s">
        <v>30880</v>
      </c>
      <c r="F15" s="67"/>
      <c r="G15" s="67"/>
      <c r="H15" s="67"/>
      <c r="I15" s="67"/>
      <c r="J15" s="67"/>
      <c r="K15" s="67"/>
      <c r="L15" s="67"/>
      <c r="M15" s="67"/>
      <c r="N15" s="67"/>
      <c r="O15" s="67"/>
    </row>
    <row r="16" spans="1:15" s="71" customFormat="1" hidden="1" x14ac:dyDescent="0.2">
      <c r="A16" t="s">
        <v>16630</v>
      </c>
      <c r="B16" t="s">
        <v>10226</v>
      </c>
      <c r="C16" t="s">
        <v>243</v>
      </c>
      <c r="D16">
        <v>508</v>
      </c>
      <c r="E16" t="s">
        <v>30880</v>
      </c>
      <c r="F16" s="67"/>
      <c r="G16" s="67"/>
      <c r="H16" s="67"/>
      <c r="I16" s="67"/>
      <c r="J16" s="67"/>
      <c r="K16" s="67"/>
      <c r="L16" s="67"/>
      <c r="M16" s="67"/>
      <c r="N16" s="67"/>
      <c r="O16" s="67"/>
    </row>
    <row r="17" spans="1:15" s="71" customFormat="1" hidden="1" x14ac:dyDescent="0.2">
      <c r="A17" t="s">
        <v>16631</v>
      </c>
      <c r="B17" t="s">
        <v>10227</v>
      </c>
      <c r="C17" t="s">
        <v>243</v>
      </c>
      <c r="D17">
        <v>508</v>
      </c>
      <c r="E17" t="s">
        <v>30880</v>
      </c>
      <c r="F17" s="67"/>
      <c r="G17" s="67"/>
      <c r="H17" s="67"/>
      <c r="I17" s="67"/>
      <c r="J17" s="67"/>
      <c r="K17" s="67"/>
      <c r="L17" s="67"/>
      <c r="M17" s="67"/>
      <c r="N17" s="67"/>
      <c r="O17" s="67"/>
    </row>
    <row r="18" spans="1:15" s="71" customFormat="1" hidden="1" x14ac:dyDescent="0.2">
      <c r="A18" t="s">
        <v>16632</v>
      </c>
      <c r="B18" t="s">
        <v>10228</v>
      </c>
      <c r="C18" t="s">
        <v>243</v>
      </c>
      <c r="D18">
        <v>549</v>
      </c>
      <c r="E18" t="s">
        <v>30880</v>
      </c>
      <c r="F18" s="67"/>
      <c r="G18" s="67"/>
      <c r="H18" s="67"/>
      <c r="I18" s="67"/>
      <c r="J18" s="67"/>
      <c r="K18" s="67"/>
      <c r="L18" s="67"/>
      <c r="M18" s="67"/>
      <c r="N18" s="67"/>
      <c r="O18" s="67"/>
    </row>
    <row r="19" spans="1:15" hidden="1" x14ac:dyDescent="0.2">
      <c r="A19" t="s">
        <v>16615</v>
      </c>
      <c r="B19" t="s">
        <v>10229</v>
      </c>
      <c r="C19" t="s">
        <v>243</v>
      </c>
      <c r="D19">
        <v>435</v>
      </c>
      <c r="E19" t="s">
        <v>30880</v>
      </c>
    </row>
    <row r="20" spans="1:15" hidden="1" x14ac:dyDescent="0.2">
      <c r="A20" t="s">
        <v>16633</v>
      </c>
      <c r="B20" t="s">
        <v>10230</v>
      </c>
      <c r="C20" t="s">
        <v>243</v>
      </c>
      <c r="D20" s="684">
        <v>1108</v>
      </c>
      <c r="E20" t="s">
        <v>30880</v>
      </c>
    </row>
    <row r="21" spans="1:15" hidden="1" x14ac:dyDescent="0.2">
      <c r="A21" t="s">
        <v>16634</v>
      </c>
      <c r="B21" t="s">
        <v>10231</v>
      </c>
      <c r="C21" t="s">
        <v>243</v>
      </c>
      <c r="D21" s="684">
        <v>1108</v>
      </c>
      <c r="E21" t="s">
        <v>30880</v>
      </c>
    </row>
    <row r="22" spans="1:15" hidden="1" x14ac:dyDescent="0.2">
      <c r="A22" t="s">
        <v>16635</v>
      </c>
      <c r="B22" t="s">
        <v>10232</v>
      </c>
      <c r="C22" t="s">
        <v>243</v>
      </c>
      <c r="D22">
        <v>771</v>
      </c>
      <c r="E22" t="s">
        <v>30880</v>
      </c>
    </row>
    <row r="23" spans="1:15" hidden="1" x14ac:dyDescent="0.2">
      <c r="A23" t="s">
        <v>16636</v>
      </c>
      <c r="B23" t="s">
        <v>10224</v>
      </c>
      <c r="C23" t="s">
        <v>243</v>
      </c>
      <c r="D23" s="684">
        <v>1301</v>
      </c>
      <c r="E23" t="s">
        <v>30880</v>
      </c>
    </row>
    <row r="24" spans="1:15" hidden="1" x14ac:dyDescent="0.2">
      <c r="A24" t="s">
        <v>16637</v>
      </c>
      <c r="B24" t="s">
        <v>10225</v>
      </c>
      <c r="C24" t="s">
        <v>243</v>
      </c>
      <c r="D24" s="684">
        <v>1301</v>
      </c>
      <c r="E24" t="s">
        <v>30880</v>
      </c>
    </row>
    <row r="25" spans="1:15" hidden="1" x14ac:dyDescent="0.2">
      <c r="A25" t="s">
        <v>16638</v>
      </c>
      <c r="B25" t="s">
        <v>10234</v>
      </c>
      <c r="C25" t="s">
        <v>243</v>
      </c>
      <c r="D25">
        <v>880</v>
      </c>
      <c r="E25" t="s">
        <v>30880</v>
      </c>
    </row>
    <row r="26" spans="1:15" hidden="1" x14ac:dyDescent="0.2">
      <c r="A26" t="s">
        <v>16639</v>
      </c>
      <c r="B26" t="s">
        <v>10235</v>
      </c>
      <c r="C26" t="s">
        <v>243</v>
      </c>
      <c r="D26">
        <v>880</v>
      </c>
      <c r="E26" t="s">
        <v>30880</v>
      </c>
    </row>
    <row r="27" spans="1:15" hidden="1" x14ac:dyDescent="0.2">
      <c r="A27" t="s">
        <v>16640</v>
      </c>
      <c r="B27" t="s">
        <v>10238</v>
      </c>
      <c r="C27" t="s">
        <v>243</v>
      </c>
      <c r="D27" s="684">
        <v>1449</v>
      </c>
      <c r="E27" t="s">
        <v>30880</v>
      </c>
    </row>
    <row r="28" spans="1:15" hidden="1" x14ac:dyDescent="0.2">
      <c r="A28" t="s">
        <v>16641</v>
      </c>
      <c r="B28" t="s">
        <v>10241</v>
      </c>
      <c r="C28" t="s">
        <v>243</v>
      </c>
      <c r="D28" s="684">
        <v>1449</v>
      </c>
      <c r="E28" t="s">
        <v>30880</v>
      </c>
    </row>
    <row r="29" spans="1:15" hidden="1" x14ac:dyDescent="0.2">
      <c r="A29" t="s">
        <v>16642</v>
      </c>
      <c r="B29" t="s">
        <v>10242</v>
      </c>
      <c r="C29" t="s">
        <v>243</v>
      </c>
      <c r="D29" s="684">
        <v>1814</v>
      </c>
      <c r="E29" t="s">
        <v>30880</v>
      </c>
    </row>
    <row r="30" spans="1:15" s="71" customFormat="1" hidden="1" x14ac:dyDescent="0.2">
      <c r="A30" t="s">
        <v>16643</v>
      </c>
      <c r="B30" t="s">
        <v>10243</v>
      </c>
      <c r="C30" t="s">
        <v>243</v>
      </c>
      <c r="D30" s="684">
        <v>1814</v>
      </c>
      <c r="E30" t="s">
        <v>30880</v>
      </c>
      <c r="F30" s="67"/>
      <c r="G30" s="67"/>
      <c r="H30" s="67"/>
      <c r="I30" s="67"/>
      <c r="J30" s="67"/>
      <c r="K30" s="67"/>
      <c r="L30" s="67"/>
      <c r="M30" s="67"/>
      <c r="N30" s="67"/>
      <c r="O30" s="67"/>
    </row>
    <row r="31" spans="1:15" s="71" customFormat="1" hidden="1" x14ac:dyDescent="0.2">
      <c r="A31" t="s">
        <v>16644</v>
      </c>
      <c r="B31" t="s">
        <v>10244</v>
      </c>
      <c r="C31" t="s">
        <v>243</v>
      </c>
      <c r="D31" s="684">
        <v>1004</v>
      </c>
      <c r="E31" t="s">
        <v>30880</v>
      </c>
      <c r="F31" s="67"/>
      <c r="G31" s="67"/>
      <c r="H31" s="67"/>
      <c r="I31" s="67"/>
      <c r="J31" s="67"/>
      <c r="K31" s="67"/>
      <c r="L31" s="67"/>
      <c r="M31" s="67"/>
      <c r="N31" s="67"/>
      <c r="O31" s="67"/>
    </row>
    <row r="32" spans="1:15" s="71" customFormat="1" hidden="1" x14ac:dyDescent="0.2">
      <c r="A32" t="s">
        <v>16645</v>
      </c>
      <c r="B32" t="s">
        <v>10245</v>
      </c>
      <c r="C32" t="s">
        <v>243</v>
      </c>
      <c r="D32">
        <v>705</v>
      </c>
      <c r="E32" t="s">
        <v>30880</v>
      </c>
      <c r="F32" s="67"/>
      <c r="G32" s="67"/>
      <c r="H32" s="67"/>
      <c r="I32" s="67"/>
      <c r="J32" s="67"/>
      <c r="K32" s="67"/>
      <c r="L32" s="67"/>
      <c r="M32" s="67"/>
      <c r="N32" s="67"/>
      <c r="O32" s="67"/>
    </row>
    <row r="33" spans="1:15" s="71" customFormat="1" hidden="1" x14ac:dyDescent="0.2">
      <c r="A33" t="s">
        <v>16646</v>
      </c>
      <c r="B33" t="s">
        <v>10245</v>
      </c>
      <c r="C33" t="s">
        <v>243</v>
      </c>
      <c r="D33" s="684">
        <v>1028</v>
      </c>
      <c r="E33" t="s">
        <v>30880</v>
      </c>
      <c r="F33" s="67"/>
      <c r="G33" s="67"/>
      <c r="H33" s="67"/>
      <c r="I33" s="67"/>
      <c r="J33" s="67"/>
      <c r="K33" s="67"/>
      <c r="L33" s="67"/>
      <c r="M33" s="67"/>
      <c r="N33" s="67"/>
      <c r="O33" s="67"/>
    </row>
    <row r="34" spans="1:15" hidden="1" x14ac:dyDescent="0.2">
      <c r="A34" t="s">
        <v>16647</v>
      </c>
      <c r="B34" t="s">
        <v>10245</v>
      </c>
      <c r="C34" t="s">
        <v>243</v>
      </c>
      <c r="D34" s="684">
        <v>1330</v>
      </c>
      <c r="E34" t="s">
        <v>30880</v>
      </c>
    </row>
    <row r="35" spans="1:15" s="71" customFormat="1" hidden="1" x14ac:dyDescent="0.2">
      <c r="A35" t="s">
        <v>16648</v>
      </c>
      <c r="B35" t="s">
        <v>10245</v>
      </c>
      <c r="C35" t="s">
        <v>243</v>
      </c>
      <c r="D35" s="684">
        <v>1056</v>
      </c>
      <c r="E35" t="s">
        <v>30880</v>
      </c>
      <c r="F35" s="67"/>
      <c r="G35" s="67"/>
      <c r="H35" s="67"/>
      <c r="I35" s="67"/>
      <c r="J35" s="67"/>
      <c r="K35" s="67"/>
      <c r="L35" s="67"/>
      <c r="M35" s="67"/>
      <c r="N35" s="67"/>
      <c r="O35" s="67"/>
    </row>
    <row r="36" spans="1:15" s="71" customFormat="1" hidden="1" x14ac:dyDescent="0.2">
      <c r="A36" t="s">
        <v>16649</v>
      </c>
      <c r="B36" t="s">
        <v>10245</v>
      </c>
      <c r="C36" t="s">
        <v>243</v>
      </c>
      <c r="D36" s="684">
        <v>1487</v>
      </c>
      <c r="E36" t="s">
        <v>30880</v>
      </c>
      <c r="F36" s="67"/>
      <c r="G36" s="67"/>
      <c r="H36" s="67"/>
      <c r="I36" s="67"/>
      <c r="J36" s="67"/>
      <c r="K36" s="67"/>
      <c r="L36" s="67"/>
      <c r="M36" s="67"/>
      <c r="N36" s="67"/>
      <c r="O36" s="67"/>
    </row>
    <row r="37" spans="1:15" hidden="1" x14ac:dyDescent="0.2">
      <c r="A37" t="s">
        <v>16616</v>
      </c>
      <c r="B37" t="s">
        <v>10246</v>
      </c>
      <c r="C37" t="s">
        <v>243</v>
      </c>
      <c r="D37">
        <v>748</v>
      </c>
      <c r="E37" t="s">
        <v>30880</v>
      </c>
    </row>
    <row r="38" spans="1:15" hidden="1" x14ac:dyDescent="0.2">
      <c r="A38" t="s">
        <v>16650</v>
      </c>
      <c r="B38" t="s">
        <v>10245</v>
      </c>
      <c r="C38" t="s">
        <v>243</v>
      </c>
      <c r="D38" s="684">
        <v>1224</v>
      </c>
      <c r="E38" t="s">
        <v>30880</v>
      </c>
    </row>
    <row r="39" spans="1:15" hidden="1" x14ac:dyDescent="0.2">
      <c r="A39" t="s">
        <v>16617</v>
      </c>
      <c r="B39" t="s">
        <v>10246</v>
      </c>
      <c r="C39" t="s">
        <v>243</v>
      </c>
      <c r="D39">
        <v>819</v>
      </c>
      <c r="E39" t="s">
        <v>30880</v>
      </c>
    </row>
    <row r="40" spans="1:15" s="71" customFormat="1" hidden="1" x14ac:dyDescent="0.2">
      <c r="A40" t="s">
        <v>16651</v>
      </c>
      <c r="B40" t="s">
        <v>10245</v>
      </c>
      <c r="C40" t="s">
        <v>243</v>
      </c>
      <c r="D40" s="684">
        <v>1629</v>
      </c>
      <c r="E40" t="s">
        <v>30880</v>
      </c>
      <c r="F40" s="67"/>
      <c r="G40" s="67"/>
      <c r="H40" s="67"/>
      <c r="I40" s="67"/>
      <c r="J40" s="67"/>
      <c r="K40" s="67"/>
      <c r="L40" s="67"/>
      <c r="M40" s="67"/>
      <c r="N40" s="67"/>
      <c r="O40" s="67"/>
    </row>
    <row r="41" spans="1:15" hidden="1" x14ac:dyDescent="0.2">
      <c r="A41" t="s">
        <v>16652</v>
      </c>
      <c r="B41" t="s">
        <v>10245</v>
      </c>
      <c r="C41" t="s">
        <v>243</v>
      </c>
      <c r="D41" s="684">
        <v>1304</v>
      </c>
      <c r="E41" t="s">
        <v>30880</v>
      </c>
    </row>
    <row r="42" spans="1:15" hidden="1" x14ac:dyDescent="0.2">
      <c r="A42" t="s">
        <v>16618</v>
      </c>
      <c r="B42" t="s">
        <v>10246</v>
      </c>
      <c r="C42" t="s">
        <v>243</v>
      </c>
      <c r="D42">
        <v>956</v>
      </c>
      <c r="E42" t="s">
        <v>30880</v>
      </c>
    </row>
    <row r="43" spans="1:15" s="71" customFormat="1" hidden="1" x14ac:dyDescent="0.2">
      <c r="A43" t="s">
        <v>16653</v>
      </c>
      <c r="B43" t="s">
        <v>10245</v>
      </c>
      <c r="C43" t="s">
        <v>243</v>
      </c>
      <c r="D43" s="684">
        <v>1868</v>
      </c>
      <c r="E43" t="s">
        <v>30880</v>
      </c>
      <c r="F43" s="67"/>
      <c r="G43" s="67"/>
      <c r="H43" s="67"/>
      <c r="I43" s="67"/>
      <c r="J43" s="67"/>
      <c r="K43" s="67"/>
      <c r="L43" s="67"/>
      <c r="M43" s="67"/>
      <c r="N43" s="67"/>
      <c r="O43" s="67"/>
    </row>
    <row r="44" spans="1:15" s="71" customFormat="1" hidden="1" x14ac:dyDescent="0.2">
      <c r="A44" t="s">
        <v>16682</v>
      </c>
      <c r="B44" t="s">
        <v>10247</v>
      </c>
      <c r="C44" t="s">
        <v>243</v>
      </c>
      <c r="D44" s="684">
        <v>1320</v>
      </c>
      <c r="E44" t="s">
        <v>30880</v>
      </c>
      <c r="F44" s="67"/>
      <c r="G44" s="67"/>
      <c r="H44" s="67"/>
      <c r="I44" s="67"/>
      <c r="J44" s="67"/>
      <c r="K44" s="67"/>
      <c r="L44" s="67"/>
      <c r="M44" s="67"/>
      <c r="N44" s="67"/>
      <c r="O44" s="67"/>
    </row>
    <row r="45" spans="1:15" s="71" customFormat="1" hidden="1" x14ac:dyDescent="0.2">
      <c r="A45" t="s">
        <v>16659</v>
      </c>
      <c r="B45" t="s">
        <v>10248</v>
      </c>
      <c r="C45" t="s">
        <v>243</v>
      </c>
      <c r="D45" s="684">
        <v>1060</v>
      </c>
      <c r="E45" t="s">
        <v>30880</v>
      </c>
      <c r="F45" s="67"/>
      <c r="G45" s="67"/>
      <c r="H45" s="67"/>
      <c r="I45" s="67"/>
      <c r="J45" s="67"/>
      <c r="K45" s="67"/>
      <c r="L45" s="67"/>
      <c r="M45" s="67"/>
      <c r="N45" s="67"/>
      <c r="O45" s="67"/>
    </row>
    <row r="46" spans="1:15" s="71" customFormat="1" hidden="1" x14ac:dyDescent="0.2">
      <c r="A46" t="s">
        <v>16660</v>
      </c>
      <c r="B46" t="s">
        <v>10248</v>
      </c>
      <c r="C46" t="s">
        <v>243</v>
      </c>
      <c r="D46" s="684">
        <v>1002</v>
      </c>
      <c r="E46" t="s">
        <v>30880</v>
      </c>
      <c r="F46" s="67"/>
      <c r="G46" s="67"/>
      <c r="H46" s="67"/>
      <c r="I46" s="67"/>
      <c r="J46" s="67"/>
      <c r="K46" s="67"/>
      <c r="L46" s="67"/>
      <c r="M46" s="67"/>
      <c r="N46" s="67"/>
      <c r="O46" s="67"/>
    </row>
    <row r="47" spans="1:15" hidden="1" x14ac:dyDescent="0.2">
      <c r="A47" t="s">
        <v>16661</v>
      </c>
      <c r="B47" t="s">
        <v>10248</v>
      </c>
      <c r="C47" t="s">
        <v>243</v>
      </c>
      <c r="D47" s="684">
        <v>1188</v>
      </c>
      <c r="E47" t="s">
        <v>30880</v>
      </c>
    </row>
    <row r="48" spans="1:15" hidden="1" x14ac:dyDescent="0.2">
      <c r="A48" t="s">
        <v>16662</v>
      </c>
      <c r="B48" t="s">
        <v>10248</v>
      </c>
      <c r="C48" t="s">
        <v>243</v>
      </c>
      <c r="D48" s="684">
        <v>1145</v>
      </c>
      <c r="E48" t="s">
        <v>30880</v>
      </c>
    </row>
    <row r="49" spans="1:15" s="71" customFormat="1" hidden="1" x14ac:dyDescent="0.2">
      <c r="A49" t="s">
        <v>16663</v>
      </c>
      <c r="B49" t="s">
        <v>10249</v>
      </c>
      <c r="C49" t="s">
        <v>243</v>
      </c>
      <c r="D49" s="684">
        <v>1480</v>
      </c>
      <c r="E49" t="s">
        <v>30880</v>
      </c>
      <c r="F49" s="67"/>
      <c r="G49" s="67"/>
      <c r="H49" s="67"/>
      <c r="I49" s="67"/>
      <c r="J49" s="67"/>
      <c r="K49" s="67"/>
      <c r="L49" s="67"/>
      <c r="M49" s="67"/>
      <c r="N49" s="67"/>
      <c r="O49" s="67"/>
    </row>
    <row r="50" spans="1:15" s="71" customFormat="1" hidden="1" x14ac:dyDescent="0.2">
      <c r="A50" t="s">
        <v>19797</v>
      </c>
      <c r="B50" t="s">
        <v>10250</v>
      </c>
      <c r="C50" t="s">
        <v>243</v>
      </c>
      <c r="D50" s="684">
        <v>1348</v>
      </c>
      <c r="E50" t="s">
        <v>30880</v>
      </c>
      <c r="F50" s="67"/>
      <c r="G50" s="67"/>
      <c r="H50" s="67"/>
      <c r="I50" s="67"/>
      <c r="J50" s="67"/>
      <c r="K50" s="67"/>
      <c r="L50" s="67"/>
      <c r="M50" s="67"/>
      <c r="N50" s="67"/>
      <c r="O50" s="67"/>
    </row>
    <row r="51" spans="1:15" hidden="1" x14ac:dyDescent="0.2">
      <c r="A51" t="s">
        <v>16664</v>
      </c>
      <c r="B51" t="s">
        <v>10251</v>
      </c>
      <c r="C51" t="s">
        <v>243</v>
      </c>
      <c r="D51">
        <v>795</v>
      </c>
      <c r="E51" t="s">
        <v>30880</v>
      </c>
    </row>
    <row r="52" spans="1:15" s="71" customFormat="1" hidden="1" x14ac:dyDescent="0.2">
      <c r="A52" t="s">
        <v>16665</v>
      </c>
      <c r="B52" t="s">
        <v>10252</v>
      </c>
      <c r="C52" t="s">
        <v>243</v>
      </c>
      <c r="D52">
        <v>795</v>
      </c>
      <c r="E52" t="s">
        <v>30880</v>
      </c>
      <c r="F52" s="67"/>
      <c r="G52" s="67"/>
      <c r="H52" s="67"/>
      <c r="I52" s="67"/>
      <c r="J52" s="67"/>
      <c r="K52" s="67"/>
      <c r="L52" s="67"/>
      <c r="M52" s="67"/>
      <c r="N52" s="67"/>
      <c r="O52" s="67"/>
    </row>
    <row r="53" spans="1:15" s="71" customFormat="1" hidden="1" x14ac:dyDescent="0.2">
      <c r="A53" t="s">
        <v>16666</v>
      </c>
      <c r="B53" t="s">
        <v>10252</v>
      </c>
      <c r="C53" t="s">
        <v>243</v>
      </c>
      <c r="D53">
        <v>791</v>
      </c>
      <c r="E53" t="s">
        <v>30880</v>
      </c>
      <c r="F53" s="67"/>
      <c r="G53" s="67"/>
      <c r="H53" s="67"/>
      <c r="I53" s="67"/>
      <c r="J53" s="67"/>
      <c r="K53" s="67"/>
      <c r="L53" s="67"/>
      <c r="M53" s="67"/>
      <c r="N53" s="67"/>
      <c r="O53" s="67"/>
    </row>
    <row r="54" spans="1:15" hidden="1" x14ac:dyDescent="0.2">
      <c r="A54" t="s">
        <v>16667</v>
      </c>
      <c r="B54" t="s">
        <v>10253</v>
      </c>
      <c r="C54" t="s">
        <v>243</v>
      </c>
      <c r="D54">
        <v>928</v>
      </c>
      <c r="E54" t="s">
        <v>30880</v>
      </c>
    </row>
    <row r="55" spans="1:15" hidden="1" x14ac:dyDescent="0.2">
      <c r="A55" t="s">
        <v>16668</v>
      </c>
      <c r="B55" t="s">
        <v>10254</v>
      </c>
      <c r="C55" t="s">
        <v>243</v>
      </c>
      <c r="D55">
        <v>961</v>
      </c>
      <c r="E55" t="s">
        <v>30880</v>
      </c>
    </row>
    <row r="56" spans="1:15" hidden="1" x14ac:dyDescent="0.2">
      <c r="A56" t="s">
        <v>16669</v>
      </c>
      <c r="B56" t="s">
        <v>10255</v>
      </c>
      <c r="C56" t="s">
        <v>243</v>
      </c>
      <c r="D56">
        <v>954</v>
      </c>
      <c r="E56" t="s">
        <v>30880</v>
      </c>
    </row>
    <row r="57" spans="1:15" hidden="1" x14ac:dyDescent="0.2">
      <c r="A57" t="s">
        <v>16683</v>
      </c>
      <c r="B57" t="s">
        <v>10256</v>
      </c>
      <c r="C57" t="s">
        <v>243</v>
      </c>
      <c r="D57">
        <v>485</v>
      </c>
      <c r="E57" t="s">
        <v>30880</v>
      </c>
    </row>
    <row r="58" spans="1:15" hidden="1" x14ac:dyDescent="0.2">
      <c r="A58" t="s">
        <v>16684</v>
      </c>
      <c r="B58" t="s">
        <v>10257</v>
      </c>
      <c r="C58" t="s">
        <v>243</v>
      </c>
      <c r="D58">
        <v>576</v>
      </c>
      <c r="E58" t="s">
        <v>30880</v>
      </c>
    </row>
    <row r="59" spans="1:15" hidden="1" x14ac:dyDescent="0.2">
      <c r="A59" t="s">
        <v>16685</v>
      </c>
      <c r="B59" t="s">
        <v>10258</v>
      </c>
      <c r="C59" t="s">
        <v>243</v>
      </c>
      <c r="D59">
        <v>608</v>
      </c>
      <c r="E59" t="s">
        <v>30880</v>
      </c>
    </row>
    <row r="60" spans="1:15" hidden="1" x14ac:dyDescent="0.2">
      <c r="A60" t="s">
        <v>16686</v>
      </c>
      <c r="B60" t="s">
        <v>10247</v>
      </c>
      <c r="C60" t="s">
        <v>243</v>
      </c>
      <c r="D60">
        <v>981</v>
      </c>
      <c r="E60" t="s">
        <v>30880</v>
      </c>
    </row>
    <row r="61" spans="1:15" hidden="1" x14ac:dyDescent="0.2">
      <c r="A61" t="s">
        <v>16687</v>
      </c>
      <c r="B61" t="s">
        <v>10259</v>
      </c>
      <c r="C61" t="s">
        <v>243</v>
      </c>
      <c r="D61" s="684">
        <v>1790</v>
      </c>
      <c r="E61" t="s">
        <v>30880</v>
      </c>
    </row>
    <row r="62" spans="1:15" hidden="1" x14ac:dyDescent="0.2">
      <c r="A62" t="s">
        <v>16670</v>
      </c>
      <c r="B62" t="s">
        <v>10260</v>
      </c>
      <c r="C62" t="s">
        <v>243</v>
      </c>
      <c r="D62">
        <v>660</v>
      </c>
      <c r="E62" t="s">
        <v>30880</v>
      </c>
    </row>
    <row r="63" spans="1:15" hidden="1" x14ac:dyDescent="0.2">
      <c r="A63" t="s">
        <v>16671</v>
      </c>
      <c r="B63" t="s">
        <v>10260</v>
      </c>
      <c r="C63" t="s">
        <v>243</v>
      </c>
      <c r="D63">
        <v>690</v>
      </c>
      <c r="E63" t="s">
        <v>30880</v>
      </c>
    </row>
    <row r="64" spans="1:15" hidden="1" x14ac:dyDescent="0.2">
      <c r="A64" t="s">
        <v>16672</v>
      </c>
      <c r="B64" t="s">
        <v>10260</v>
      </c>
      <c r="C64" t="s">
        <v>243</v>
      </c>
      <c r="D64">
        <v>706</v>
      </c>
      <c r="E64" t="s">
        <v>30880</v>
      </c>
    </row>
    <row r="65" spans="1:15" hidden="1" x14ac:dyDescent="0.2">
      <c r="A65" t="s">
        <v>16673</v>
      </c>
      <c r="B65" t="s">
        <v>10260</v>
      </c>
      <c r="C65" t="s">
        <v>243</v>
      </c>
      <c r="D65">
        <v>775</v>
      </c>
      <c r="E65" t="s">
        <v>30880</v>
      </c>
    </row>
    <row r="66" spans="1:15" hidden="1" x14ac:dyDescent="0.2">
      <c r="A66" t="s">
        <v>16674</v>
      </c>
      <c r="B66" t="s">
        <v>10260</v>
      </c>
      <c r="C66" t="s">
        <v>243</v>
      </c>
      <c r="D66">
        <v>835</v>
      </c>
      <c r="E66" t="s">
        <v>30880</v>
      </c>
    </row>
    <row r="67" spans="1:15" hidden="1" x14ac:dyDescent="0.2">
      <c r="A67" t="s">
        <v>16675</v>
      </c>
      <c r="B67" t="s">
        <v>10260</v>
      </c>
      <c r="C67" t="s">
        <v>243</v>
      </c>
      <c r="D67">
        <v>893</v>
      </c>
      <c r="E67" t="s">
        <v>30880</v>
      </c>
    </row>
    <row r="68" spans="1:15" hidden="1" x14ac:dyDescent="0.2">
      <c r="A68" t="s">
        <v>16658</v>
      </c>
      <c r="B68" t="s">
        <v>10261</v>
      </c>
      <c r="C68" t="s">
        <v>243</v>
      </c>
      <c r="D68">
        <v>589</v>
      </c>
      <c r="E68" t="s">
        <v>30880</v>
      </c>
    </row>
    <row r="69" spans="1:15" hidden="1" x14ac:dyDescent="0.2">
      <c r="A69" t="s">
        <v>19798</v>
      </c>
      <c r="B69" t="s">
        <v>19799</v>
      </c>
      <c r="C69" t="s">
        <v>243</v>
      </c>
      <c r="D69">
        <v>930</v>
      </c>
      <c r="E69" t="s">
        <v>30880</v>
      </c>
    </row>
    <row r="70" spans="1:15" hidden="1" x14ac:dyDescent="0.2">
      <c r="A70" t="s">
        <v>19800</v>
      </c>
      <c r="B70" t="s">
        <v>19799</v>
      </c>
      <c r="C70" t="s">
        <v>243</v>
      </c>
      <c r="D70" s="684">
        <v>1083</v>
      </c>
      <c r="E70" t="s">
        <v>30880</v>
      </c>
    </row>
    <row r="71" spans="1:15" hidden="1" x14ac:dyDescent="0.2">
      <c r="A71" t="s">
        <v>16808</v>
      </c>
      <c r="B71" t="s">
        <v>10262</v>
      </c>
      <c r="C71" t="s">
        <v>243</v>
      </c>
      <c r="D71" s="684">
        <v>1379</v>
      </c>
      <c r="E71" t="s">
        <v>30880</v>
      </c>
    </row>
    <row r="72" spans="1:15" hidden="1" x14ac:dyDescent="0.2">
      <c r="A72" t="s">
        <v>16809</v>
      </c>
      <c r="B72" t="s">
        <v>10262</v>
      </c>
      <c r="C72" t="s">
        <v>243</v>
      </c>
      <c r="D72" s="684">
        <v>1379</v>
      </c>
      <c r="E72" t="s">
        <v>30880</v>
      </c>
    </row>
    <row r="73" spans="1:15" hidden="1" x14ac:dyDescent="0.2">
      <c r="A73" t="s">
        <v>16715</v>
      </c>
      <c r="B73" t="s">
        <v>10264</v>
      </c>
      <c r="C73" t="s">
        <v>243</v>
      </c>
      <c r="D73" s="684">
        <v>1282</v>
      </c>
      <c r="E73" t="s">
        <v>30880</v>
      </c>
    </row>
    <row r="74" spans="1:15" hidden="1" x14ac:dyDescent="0.2">
      <c r="A74" t="s">
        <v>16716</v>
      </c>
      <c r="B74" t="s">
        <v>10264</v>
      </c>
      <c r="C74" t="s">
        <v>243</v>
      </c>
      <c r="D74" s="684">
        <v>1282</v>
      </c>
      <c r="E74" t="s">
        <v>30880</v>
      </c>
    </row>
    <row r="75" spans="1:15" hidden="1" x14ac:dyDescent="0.2">
      <c r="A75" t="s">
        <v>16810</v>
      </c>
      <c r="B75" t="s">
        <v>10262</v>
      </c>
      <c r="C75" t="s">
        <v>243</v>
      </c>
      <c r="D75" s="684">
        <v>1607</v>
      </c>
      <c r="E75" t="s">
        <v>30880</v>
      </c>
    </row>
    <row r="76" spans="1:15" s="71" customFormat="1" hidden="1" x14ac:dyDescent="0.2">
      <c r="A76" t="s">
        <v>16811</v>
      </c>
      <c r="B76" t="s">
        <v>10265</v>
      </c>
      <c r="C76" t="s">
        <v>243</v>
      </c>
      <c r="D76" s="684">
        <v>1757</v>
      </c>
      <c r="E76" t="s">
        <v>30880</v>
      </c>
      <c r="F76" s="67"/>
      <c r="G76" s="67"/>
      <c r="H76" s="67"/>
      <c r="I76" s="67"/>
      <c r="J76" s="67"/>
      <c r="K76" s="67"/>
      <c r="L76" s="67"/>
      <c r="M76" s="67"/>
      <c r="N76" s="67"/>
      <c r="O76" s="67"/>
    </row>
    <row r="77" spans="1:15" s="71" customFormat="1" hidden="1" x14ac:dyDescent="0.2">
      <c r="A77" t="s">
        <v>16812</v>
      </c>
      <c r="B77" t="s">
        <v>10262</v>
      </c>
      <c r="C77" t="s">
        <v>243</v>
      </c>
      <c r="D77" s="684">
        <v>1607</v>
      </c>
      <c r="E77" t="s">
        <v>30880</v>
      </c>
      <c r="F77" s="67"/>
      <c r="G77" s="67"/>
      <c r="H77" s="67"/>
      <c r="I77" s="67"/>
      <c r="J77" s="67"/>
      <c r="K77" s="67"/>
      <c r="L77" s="67"/>
      <c r="M77" s="67"/>
      <c r="N77" s="67"/>
      <c r="O77" s="67"/>
    </row>
    <row r="78" spans="1:15" hidden="1" x14ac:dyDescent="0.2">
      <c r="A78" t="s">
        <v>16813</v>
      </c>
      <c r="B78" t="s">
        <v>10265</v>
      </c>
      <c r="C78" t="s">
        <v>243</v>
      </c>
      <c r="D78" s="684">
        <v>1757</v>
      </c>
      <c r="E78" t="s">
        <v>30880</v>
      </c>
    </row>
    <row r="79" spans="1:15" s="71" customFormat="1" hidden="1" x14ac:dyDescent="0.2">
      <c r="A79" t="s">
        <v>16717</v>
      </c>
      <c r="B79" t="s">
        <v>10263</v>
      </c>
      <c r="C79" t="s">
        <v>243</v>
      </c>
      <c r="D79" s="684">
        <v>1681</v>
      </c>
      <c r="E79" t="s">
        <v>30880</v>
      </c>
      <c r="F79" s="67"/>
      <c r="G79" s="67"/>
      <c r="H79" s="67"/>
      <c r="I79" s="67"/>
      <c r="J79" s="67"/>
      <c r="K79" s="67"/>
      <c r="L79" s="67"/>
      <c r="M79" s="67"/>
      <c r="N79" s="67"/>
      <c r="O79" s="67"/>
    </row>
    <row r="80" spans="1:15" s="71" customFormat="1" hidden="1" x14ac:dyDescent="0.2">
      <c r="A80" t="s">
        <v>16718</v>
      </c>
      <c r="B80" t="s">
        <v>10263</v>
      </c>
      <c r="C80" t="s">
        <v>243</v>
      </c>
      <c r="D80" s="684">
        <v>1681</v>
      </c>
      <c r="E80" t="s">
        <v>30880</v>
      </c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1:15" s="71" customFormat="1" hidden="1" x14ac:dyDescent="0.2">
      <c r="A81" t="s">
        <v>16719</v>
      </c>
      <c r="B81" t="s">
        <v>10266</v>
      </c>
      <c r="C81" t="s">
        <v>243</v>
      </c>
      <c r="D81" s="684">
        <v>2006</v>
      </c>
      <c r="E81" t="s">
        <v>30880</v>
      </c>
      <c r="F81" s="67"/>
      <c r="G81" s="67"/>
      <c r="H81" s="67"/>
      <c r="I81" s="67"/>
      <c r="J81" s="67"/>
      <c r="K81" s="67"/>
      <c r="L81" s="67"/>
      <c r="M81" s="67"/>
      <c r="N81" s="67"/>
      <c r="O81" s="67"/>
    </row>
    <row r="82" spans="1:15" hidden="1" x14ac:dyDescent="0.2">
      <c r="A82" t="s">
        <v>16720</v>
      </c>
      <c r="B82" t="s">
        <v>10263</v>
      </c>
      <c r="C82" t="s">
        <v>243</v>
      </c>
      <c r="D82" s="684">
        <v>1801</v>
      </c>
      <c r="E82" t="s">
        <v>30880</v>
      </c>
    </row>
    <row r="83" spans="1:15" hidden="1" x14ac:dyDescent="0.2">
      <c r="A83" t="s">
        <v>16721</v>
      </c>
      <c r="B83" t="s">
        <v>10263</v>
      </c>
      <c r="C83" t="s">
        <v>243</v>
      </c>
      <c r="D83" s="684">
        <v>1611</v>
      </c>
      <c r="E83" t="s">
        <v>30880</v>
      </c>
    </row>
    <row r="84" spans="1:15" hidden="1" x14ac:dyDescent="0.2">
      <c r="A84" t="s">
        <v>16722</v>
      </c>
      <c r="B84" t="s">
        <v>10263</v>
      </c>
      <c r="C84" t="s">
        <v>243</v>
      </c>
      <c r="D84" s="684">
        <v>1801</v>
      </c>
      <c r="E84" t="s">
        <v>30880</v>
      </c>
    </row>
    <row r="85" spans="1:15" hidden="1" x14ac:dyDescent="0.2">
      <c r="A85" t="s">
        <v>16723</v>
      </c>
      <c r="B85" t="s">
        <v>10266</v>
      </c>
      <c r="C85" t="s">
        <v>243</v>
      </c>
      <c r="D85" s="684">
        <v>2048</v>
      </c>
      <c r="E85" t="s">
        <v>30880</v>
      </c>
    </row>
    <row r="86" spans="1:15" hidden="1" x14ac:dyDescent="0.2">
      <c r="A86" t="s">
        <v>16724</v>
      </c>
      <c r="B86" t="s">
        <v>10264</v>
      </c>
      <c r="C86" t="s">
        <v>243</v>
      </c>
      <c r="D86" s="684">
        <v>1471</v>
      </c>
      <c r="E86" t="s">
        <v>30880</v>
      </c>
    </row>
    <row r="87" spans="1:15" hidden="1" x14ac:dyDescent="0.2">
      <c r="A87" t="s">
        <v>16725</v>
      </c>
      <c r="B87" t="s">
        <v>10268</v>
      </c>
      <c r="C87" t="s">
        <v>243</v>
      </c>
      <c r="D87" s="684">
        <v>1625</v>
      </c>
      <c r="E87" t="s">
        <v>30880</v>
      </c>
    </row>
    <row r="88" spans="1:15" hidden="1" x14ac:dyDescent="0.2">
      <c r="A88" t="s">
        <v>16726</v>
      </c>
      <c r="B88" t="s">
        <v>10264</v>
      </c>
      <c r="C88" t="s">
        <v>243</v>
      </c>
      <c r="D88" s="684">
        <v>1471</v>
      </c>
      <c r="E88" t="s">
        <v>30880</v>
      </c>
    </row>
    <row r="89" spans="1:15" hidden="1" x14ac:dyDescent="0.2">
      <c r="A89" t="s">
        <v>16727</v>
      </c>
      <c r="B89" t="s">
        <v>10268</v>
      </c>
      <c r="C89" t="s">
        <v>243</v>
      </c>
      <c r="D89" s="684">
        <v>1625</v>
      </c>
      <c r="E89" t="s">
        <v>30880</v>
      </c>
    </row>
    <row r="90" spans="1:15" hidden="1" x14ac:dyDescent="0.2">
      <c r="A90" t="s">
        <v>16728</v>
      </c>
      <c r="B90" t="s">
        <v>10263</v>
      </c>
      <c r="C90" t="s">
        <v>243</v>
      </c>
      <c r="D90" s="684">
        <v>1616</v>
      </c>
      <c r="E90" t="s">
        <v>30880</v>
      </c>
    </row>
    <row r="91" spans="1:15" hidden="1" x14ac:dyDescent="0.2">
      <c r="A91" t="s">
        <v>16692</v>
      </c>
      <c r="B91" t="s">
        <v>10269</v>
      </c>
      <c r="C91" t="s">
        <v>243</v>
      </c>
      <c r="D91" s="684">
        <v>2035</v>
      </c>
      <c r="E91" t="s">
        <v>30880</v>
      </c>
    </row>
    <row r="92" spans="1:15" hidden="1" x14ac:dyDescent="0.2">
      <c r="A92" t="s">
        <v>19801</v>
      </c>
      <c r="B92" t="s">
        <v>19802</v>
      </c>
      <c r="C92" t="s">
        <v>243</v>
      </c>
      <c r="D92" s="684">
        <v>2035</v>
      </c>
      <c r="E92" t="s">
        <v>30880</v>
      </c>
    </row>
    <row r="93" spans="1:15" hidden="1" x14ac:dyDescent="0.2">
      <c r="A93" t="s">
        <v>16851</v>
      </c>
      <c r="B93" t="s">
        <v>10270</v>
      </c>
      <c r="C93" t="s">
        <v>243</v>
      </c>
      <c r="D93">
        <v>114</v>
      </c>
      <c r="E93" t="s">
        <v>30880</v>
      </c>
    </row>
    <row r="94" spans="1:15" hidden="1" x14ac:dyDescent="0.2">
      <c r="A94" t="s">
        <v>16852</v>
      </c>
      <c r="B94" t="s">
        <v>10273</v>
      </c>
      <c r="C94" t="s">
        <v>243</v>
      </c>
      <c r="D94">
        <v>213</v>
      </c>
      <c r="E94" t="s">
        <v>30880</v>
      </c>
    </row>
    <row r="95" spans="1:15" hidden="1" x14ac:dyDescent="0.2">
      <c r="A95" t="s">
        <v>16781</v>
      </c>
      <c r="B95" t="s">
        <v>10274</v>
      </c>
      <c r="C95" t="s">
        <v>243</v>
      </c>
      <c r="D95">
        <v>439</v>
      </c>
      <c r="E95" t="s">
        <v>30880</v>
      </c>
    </row>
    <row r="96" spans="1:15" hidden="1" x14ac:dyDescent="0.2">
      <c r="A96" t="s">
        <v>16782</v>
      </c>
      <c r="B96" t="s">
        <v>10274</v>
      </c>
      <c r="C96" t="s">
        <v>243</v>
      </c>
      <c r="D96">
        <v>364</v>
      </c>
      <c r="E96" t="s">
        <v>30880</v>
      </c>
    </row>
    <row r="97" spans="1:15" hidden="1" x14ac:dyDescent="0.2">
      <c r="A97" t="s">
        <v>16783</v>
      </c>
      <c r="B97" t="s">
        <v>10274</v>
      </c>
      <c r="C97" t="s">
        <v>243</v>
      </c>
      <c r="D97">
        <v>167</v>
      </c>
      <c r="E97" t="s">
        <v>30880</v>
      </c>
    </row>
    <row r="98" spans="1:15" hidden="1" x14ac:dyDescent="0.2">
      <c r="A98" t="s">
        <v>16784</v>
      </c>
      <c r="B98" t="s">
        <v>10274</v>
      </c>
      <c r="C98" t="s">
        <v>243</v>
      </c>
      <c r="D98">
        <v>248</v>
      </c>
      <c r="E98" t="s">
        <v>30880</v>
      </c>
    </row>
    <row r="99" spans="1:15" hidden="1" x14ac:dyDescent="0.2">
      <c r="A99" t="s">
        <v>16785</v>
      </c>
      <c r="B99" t="s">
        <v>10275</v>
      </c>
      <c r="C99" t="s">
        <v>243</v>
      </c>
      <c r="D99" s="684">
        <v>1177</v>
      </c>
      <c r="E99" t="s">
        <v>30880</v>
      </c>
    </row>
    <row r="100" spans="1:15" hidden="1" x14ac:dyDescent="0.2">
      <c r="A100" t="s">
        <v>16786</v>
      </c>
      <c r="B100" t="s">
        <v>10275</v>
      </c>
      <c r="C100" t="s">
        <v>243</v>
      </c>
      <c r="D100" s="684">
        <v>1109</v>
      </c>
      <c r="E100" t="s">
        <v>30880</v>
      </c>
    </row>
    <row r="101" spans="1:15" s="71" customFormat="1" hidden="1" x14ac:dyDescent="0.2">
      <c r="A101" t="s">
        <v>16694</v>
      </c>
      <c r="B101" t="s">
        <v>10276</v>
      </c>
      <c r="C101" t="s">
        <v>243</v>
      </c>
      <c r="D101">
        <v>994</v>
      </c>
      <c r="E101" t="s">
        <v>30880</v>
      </c>
      <c r="F101" s="67"/>
      <c r="G101" s="67"/>
      <c r="H101" s="67"/>
      <c r="I101" s="67"/>
      <c r="J101" s="67"/>
      <c r="K101" s="67"/>
      <c r="L101" s="67"/>
      <c r="M101" s="67"/>
      <c r="N101" s="67"/>
      <c r="O101" s="67"/>
    </row>
    <row r="102" spans="1:15" s="71" customFormat="1" hidden="1" x14ac:dyDescent="0.2">
      <c r="A102" t="s">
        <v>16695</v>
      </c>
      <c r="B102" t="s">
        <v>10276</v>
      </c>
      <c r="C102" t="s">
        <v>243</v>
      </c>
      <c r="D102">
        <v>492</v>
      </c>
      <c r="E102" t="s">
        <v>30880</v>
      </c>
      <c r="F102" s="67"/>
      <c r="G102" s="67"/>
      <c r="H102" s="67"/>
      <c r="I102" s="67"/>
      <c r="J102" s="67"/>
      <c r="K102" s="67"/>
      <c r="L102" s="67"/>
      <c r="M102" s="67"/>
      <c r="N102" s="67"/>
      <c r="O102" s="67"/>
    </row>
    <row r="103" spans="1:15" hidden="1" x14ac:dyDescent="0.2">
      <c r="A103" t="s">
        <v>16696</v>
      </c>
      <c r="B103" t="s">
        <v>10277</v>
      </c>
      <c r="C103" t="s">
        <v>243</v>
      </c>
      <c r="D103">
        <v>277</v>
      </c>
      <c r="E103" t="s">
        <v>30880</v>
      </c>
    </row>
    <row r="104" spans="1:15" hidden="1" x14ac:dyDescent="0.2">
      <c r="A104" t="s">
        <v>16697</v>
      </c>
      <c r="B104" t="s">
        <v>10278</v>
      </c>
      <c r="C104" t="s">
        <v>243</v>
      </c>
      <c r="D104">
        <v>601</v>
      </c>
      <c r="E104" t="s">
        <v>30880</v>
      </c>
    </row>
    <row r="105" spans="1:15" s="71" customFormat="1" hidden="1" x14ac:dyDescent="0.2">
      <c r="A105" t="s">
        <v>16698</v>
      </c>
      <c r="B105" t="s">
        <v>10276</v>
      </c>
      <c r="C105" t="s">
        <v>243</v>
      </c>
      <c r="D105">
        <v>584</v>
      </c>
      <c r="E105" t="s">
        <v>30880</v>
      </c>
      <c r="F105" s="67"/>
      <c r="G105" s="67"/>
      <c r="H105" s="67"/>
      <c r="I105" s="67"/>
      <c r="J105" s="67"/>
      <c r="K105" s="67"/>
      <c r="L105" s="67"/>
      <c r="M105" s="67"/>
      <c r="N105" s="67"/>
      <c r="O105" s="67"/>
    </row>
    <row r="106" spans="1:15" hidden="1" x14ac:dyDescent="0.2">
      <c r="A106" t="s">
        <v>16699</v>
      </c>
      <c r="B106" t="s">
        <v>10277</v>
      </c>
      <c r="C106" t="s">
        <v>243</v>
      </c>
      <c r="D106">
        <v>357</v>
      </c>
      <c r="E106" t="s">
        <v>30880</v>
      </c>
    </row>
    <row r="107" spans="1:15" hidden="1" x14ac:dyDescent="0.2">
      <c r="A107" t="s">
        <v>16654</v>
      </c>
      <c r="B107" t="s">
        <v>10279</v>
      </c>
      <c r="C107" t="s">
        <v>243</v>
      </c>
      <c r="D107">
        <v>331</v>
      </c>
      <c r="E107" t="s">
        <v>30880</v>
      </c>
    </row>
    <row r="108" spans="1:15" s="71" customFormat="1" hidden="1" x14ac:dyDescent="0.2">
      <c r="A108" t="s">
        <v>16607</v>
      </c>
      <c r="B108" t="s">
        <v>10280</v>
      </c>
      <c r="C108" t="s">
        <v>243</v>
      </c>
      <c r="D108">
        <v>348</v>
      </c>
      <c r="E108" t="s">
        <v>30880</v>
      </c>
      <c r="F108" s="67"/>
      <c r="G108" s="67"/>
      <c r="H108" s="67"/>
      <c r="I108" s="67"/>
      <c r="J108" s="67"/>
      <c r="K108" s="67"/>
      <c r="L108" s="67"/>
      <c r="M108" s="67"/>
      <c r="N108" s="67"/>
      <c r="O108" s="67"/>
    </row>
    <row r="109" spans="1:15" s="71" customFormat="1" hidden="1" x14ac:dyDescent="0.2">
      <c r="A109" t="s">
        <v>16608</v>
      </c>
      <c r="B109" t="s">
        <v>10280</v>
      </c>
      <c r="C109" t="s">
        <v>243</v>
      </c>
      <c r="D109">
        <v>384</v>
      </c>
      <c r="E109" t="s">
        <v>30880</v>
      </c>
      <c r="F109" s="67"/>
      <c r="G109" s="67"/>
      <c r="H109" s="67"/>
      <c r="I109" s="67"/>
      <c r="J109" s="67"/>
      <c r="K109" s="67"/>
      <c r="L109" s="67"/>
      <c r="M109" s="67"/>
      <c r="N109" s="67"/>
      <c r="O109" s="67"/>
    </row>
    <row r="110" spans="1:15" hidden="1" x14ac:dyDescent="0.2">
      <c r="A110" t="s">
        <v>16609</v>
      </c>
      <c r="B110" t="s">
        <v>10280</v>
      </c>
      <c r="C110" t="s">
        <v>243</v>
      </c>
      <c r="D110">
        <v>503</v>
      </c>
      <c r="E110" t="s">
        <v>30880</v>
      </c>
    </row>
    <row r="111" spans="1:15" hidden="1" x14ac:dyDescent="0.2">
      <c r="A111" t="s">
        <v>16610</v>
      </c>
      <c r="B111" t="s">
        <v>10280</v>
      </c>
      <c r="C111" t="s">
        <v>243</v>
      </c>
      <c r="D111">
        <v>655</v>
      </c>
      <c r="E111" t="s">
        <v>30880</v>
      </c>
    </row>
    <row r="112" spans="1:15" hidden="1" x14ac:dyDescent="0.2">
      <c r="A112" t="s">
        <v>19796</v>
      </c>
      <c r="B112" t="s">
        <v>10280</v>
      </c>
      <c r="C112" t="s">
        <v>243</v>
      </c>
      <c r="D112">
        <v>805</v>
      </c>
      <c r="E112" t="s">
        <v>30880</v>
      </c>
    </row>
    <row r="113" spans="1:5" hidden="1" x14ac:dyDescent="0.2">
      <c r="A113" t="s">
        <v>16611</v>
      </c>
      <c r="B113" t="s">
        <v>10280</v>
      </c>
      <c r="C113" t="s">
        <v>243</v>
      </c>
      <c r="D113">
        <v>915</v>
      </c>
      <c r="E113" t="s">
        <v>30880</v>
      </c>
    </row>
    <row r="114" spans="1:5" hidden="1" x14ac:dyDescent="0.2">
      <c r="A114" t="s">
        <v>16612</v>
      </c>
      <c r="B114" t="s">
        <v>10280</v>
      </c>
      <c r="C114" t="s">
        <v>243</v>
      </c>
      <c r="D114" s="684">
        <v>1080</v>
      </c>
      <c r="E114" t="s">
        <v>30880</v>
      </c>
    </row>
    <row r="115" spans="1:5" hidden="1" x14ac:dyDescent="0.2">
      <c r="A115" t="s">
        <v>16655</v>
      </c>
      <c r="B115" t="s">
        <v>10281</v>
      </c>
      <c r="C115" t="s">
        <v>243</v>
      </c>
      <c r="D115">
        <v>307</v>
      </c>
      <c r="E115" t="s">
        <v>30880</v>
      </c>
    </row>
    <row r="116" spans="1:5" hidden="1" x14ac:dyDescent="0.2">
      <c r="A116" t="s">
        <v>16656</v>
      </c>
      <c r="B116" t="s">
        <v>10282</v>
      </c>
      <c r="C116" t="s">
        <v>243</v>
      </c>
      <c r="D116">
        <v>231</v>
      </c>
      <c r="E116" t="s">
        <v>30880</v>
      </c>
    </row>
    <row r="117" spans="1:5" hidden="1" x14ac:dyDescent="0.2">
      <c r="A117" t="s">
        <v>16657</v>
      </c>
      <c r="B117" t="s">
        <v>10283</v>
      </c>
      <c r="C117" t="s">
        <v>243</v>
      </c>
      <c r="D117">
        <v>473</v>
      </c>
      <c r="E117" t="s">
        <v>30880</v>
      </c>
    </row>
    <row r="118" spans="1:5" hidden="1" x14ac:dyDescent="0.2">
      <c r="A118" t="s">
        <v>16688</v>
      </c>
      <c r="B118" t="s">
        <v>10284</v>
      </c>
      <c r="C118" t="s">
        <v>243</v>
      </c>
      <c r="D118">
        <v>904</v>
      </c>
      <c r="E118" t="s">
        <v>30880</v>
      </c>
    </row>
    <row r="119" spans="1:5" hidden="1" x14ac:dyDescent="0.2">
      <c r="A119" t="s">
        <v>16689</v>
      </c>
      <c r="B119" t="s">
        <v>10285</v>
      </c>
      <c r="C119" t="s">
        <v>243</v>
      </c>
      <c r="D119">
        <v>371</v>
      </c>
      <c r="E119" t="s">
        <v>30880</v>
      </c>
    </row>
    <row r="120" spans="1:5" hidden="1" x14ac:dyDescent="0.2">
      <c r="A120" t="s">
        <v>16690</v>
      </c>
      <c r="B120" t="s">
        <v>10286</v>
      </c>
      <c r="C120" t="s">
        <v>243</v>
      </c>
      <c r="D120">
        <v>461</v>
      </c>
      <c r="E120" t="s">
        <v>30880</v>
      </c>
    </row>
    <row r="121" spans="1:5" hidden="1" x14ac:dyDescent="0.2">
      <c r="A121" t="s">
        <v>16691</v>
      </c>
      <c r="B121" t="s">
        <v>10287</v>
      </c>
      <c r="C121" t="s">
        <v>243</v>
      </c>
      <c r="D121">
        <v>530</v>
      </c>
      <c r="E121" t="s">
        <v>30880</v>
      </c>
    </row>
    <row r="122" spans="1:5" hidden="1" x14ac:dyDescent="0.2">
      <c r="A122" t="s">
        <v>16676</v>
      </c>
      <c r="B122" t="s">
        <v>6684</v>
      </c>
      <c r="C122" t="s">
        <v>243</v>
      </c>
      <c r="D122">
        <v>628</v>
      </c>
      <c r="E122" t="s">
        <v>30880</v>
      </c>
    </row>
    <row r="123" spans="1:5" hidden="1" x14ac:dyDescent="0.2">
      <c r="A123" t="s">
        <v>16677</v>
      </c>
      <c r="B123" t="s">
        <v>6684</v>
      </c>
      <c r="C123" t="s">
        <v>243</v>
      </c>
      <c r="D123">
        <v>556</v>
      </c>
      <c r="E123" t="s">
        <v>30880</v>
      </c>
    </row>
    <row r="124" spans="1:5" hidden="1" x14ac:dyDescent="0.2">
      <c r="A124" t="s">
        <v>16678</v>
      </c>
      <c r="B124" t="s">
        <v>6684</v>
      </c>
      <c r="C124" t="s">
        <v>243</v>
      </c>
      <c r="D124">
        <v>746</v>
      </c>
      <c r="E124" t="s">
        <v>30880</v>
      </c>
    </row>
    <row r="125" spans="1:5" hidden="1" x14ac:dyDescent="0.2">
      <c r="A125" t="s">
        <v>16679</v>
      </c>
      <c r="B125" t="s">
        <v>6684</v>
      </c>
      <c r="C125" t="s">
        <v>243</v>
      </c>
      <c r="D125">
        <v>812</v>
      </c>
      <c r="E125" t="s">
        <v>30880</v>
      </c>
    </row>
    <row r="126" spans="1:5" hidden="1" x14ac:dyDescent="0.2">
      <c r="A126" t="s">
        <v>16680</v>
      </c>
      <c r="B126" t="s">
        <v>10288</v>
      </c>
      <c r="C126" t="s">
        <v>243</v>
      </c>
      <c r="D126">
        <v>618</v>
      </c>
      <c r="E126" t="s">
        <v>30880</v>
      </c>
    </row>
    <row r="127" spans="1:5" hidden="1" x14ac:dyDescent="0.2">
      <c r="A127" t="s">
        <v>16681</v>
      </c>
      <c r="B127" t="s">
        <v>10288</v>
      </c>
      <c r="C127" t="s">
        <v>243</v>
      </c>
      <c r="D127">
        <v>541</v>
      </c>
      <c r="E127" t="s">
        <v>30880</v>
      </c>
    </row>
    <row r="128" spans="1:5" hidden="1" x14ac:dyDescent="0.2">
      <c r="A128" t="s">
        <v>16700</v>
      </c>
      <c r="B128" t="s">
        <v>10289</v>
      </c>
      <c r="C128" t="s">
        <v>243</v>
      </c>
      <c r="D128">
        <v>146</v>
      </c>
      <c r="E128" t="s">
        <v>30880</v>
      </c>
    </row>
    <row r="129" spans="1:5" hidden="1" x14ac:dyDescent="0.2">
      <c r="A129" t="s">
        <v>16701</v>
      </c>
      <c r="B129" t="s">
        <v>10289</v>
      </c>
      <c r="C129" t="s">
        <v>243</v>
      </c>
      <c r="D129">
        <v>148</v>
      </c>
      <c r="E129" t="s">
        <v>30880</v>
      </c>
    </row>
    <row r="130" spans="1:5" hidden="1" x14ac:dyDescent="0.2">
      <c r="A130" t="s">
        <v>16787</v>
      </c>
      <c r="B130" t="s">
        <v>10290</v>
      </c>
      <c r="C130" t="s">
        <v>243</v>
      </c>
      <c r="D130" s="684">
        <v>1530</v>
      </c>
      <c r="E130" t="s">
        <v>30880</v>
      </c>
    </row>
    <row r="131" spans="1:5" hidden="1" x14ac:dyDescent="0.2">
      <c r="A131" t="s">
        <v>16788</v>
      </c>
      <c r="B131" t="s">
        <v>10290</v>
      </c>
      <c r="C131" t="s">
        <v>243</v>
      </c>
      <c r="D131" s="684">
        <v>2086</v>
      </c>
      <c r="E131" t="s">
        <v>30880</v>
      </c>
    </row>
    <row r="132" spans="1:5" hidden="1" x14ac:dyDescent="0.2">
      <c r="A132" t="s">
        <v>16814</v>
      </c>
      <c r="B132" t="s">
        <v>10291</v>
      </c>
      <c r="C132" t="s">
        <v>243</v>
      </c>
      <c r="D132">
        <v>586</v>
      </c>
      <c r="E132" t="s">
        <v>30880</v>
      </c>
    </row>
    <row r="133" spans="1:5" hidden="1" x14ac:dyDescent="0.2">
      <c r="A133" t="s">
        <v>16815</v>
      </c>
      <c r="B133" t="s">
        <v>10291</v>
      </c>
      <c r="C133" t="s">
        <v>243</v>
      </c>
      <c r="D133">
        <v>729</v>
      </c>
      <c r="E133" t="s">
        <v>30880</v>
      </c>
    </row>
    <row r="134" spans="1:5" hidden="1" x14ac:dyDescent="0.2">
      <c r="A134" t="s">
        <v>16816</v>
      </c>
      <c r="B134" t="s">
        <v>10292</v>
      </c>
      <c r="C134" t="s">
        <v>243</v>
      </c>
      <c r="D134">
        <v>309</v>
      </c>
      <c r="E134" t="s">
        <v>30880</v>
      </c>
    </row>
    <row r="135" spans="1:5" hidden="1" x14ac:dyDescent="0.2">
      <c r="A135" t="s">
        <v>19822</v>
      </c>
      <c r="B135" t="s">
        <v>19823</v>
      </c>
      <c r="C135" t="s">
        <v>243</v>
      </c>
      <c r="D135">
        <v>536</v>
      </c>
      <c r="E135" t="s">
        <v>30880</v>
      </c>
    </row>
    <row r="136" spans="1:5" hidden="1" x14ac:dyDescent="0.2">
      <c r="A136" t="s">
        <v>19824</v>
      </c>
      <c r="B136" t="s">
        <v>19825</v>
      </c>
      <c r="C136" t="s">
        <v>243</v>
      </c>
      <c r="D136">
        <v>750</v>
      </c>
      <c r="E136" t="s">
        <v>30880</v>
      </c>
    </row>
    <row r="137" spans="1:5" hidden="1" x14ac:dyDescent="0.2">
      <c r="A137" t="s">
        <v>19826</v>
      </c>
      <c r="B137" t="s">
        <v>19827</v>
      </c>
      <c r="C137" t="s">
        <v>243</v>
      </c>
      <c r="D137">
        <v>749</v>
      </c>
      <c r="E137" t="s">
        <v>30880</v>
      </c>
    </row>
    <row r="138" spans="1:5" hidden="1" x14ac:dyDescent="0.2">
      <c r="A138" t="s">
        <v>19828</v>
      </c>
      <c r="B138" t="s">
        <v>19823</v>
      </c>
      <c r="C138" t="s">
        <v>243</v>
      </c>
      <c r="D138">
        <v>478</v>
      </c>
      <c r="E138" t="s">
        <v>30880</v>
      </c>
    </row>
    <row r="139" spans="1:5" hidden="1" x14ac:dyDescent="0.2">
      <c r="A139" t="s">
        <v>19805</v>
      </c>
      <c r="B139" t="s">
        <v>10293</v>
      </c>
      <c r="C139" t="s">
        <v>243</v>
      </c>
      <c r="D139">
        <v>225</v>
      </c>
      <c r="E139" t="s">
        <v>30880</v>
      </c>
    </row>
    <row r="140" spans="1:5" hidden="1" x14ac:dyDescent="0.2">
      <c r="A140" t="s">
        <v>16702</v>
      </c>
      <c r="B140" t="s">
        <v>10296</v>
      </c>
      <c r="C140" t="s">
        <v>243</v>
      </c>
      <c r="D140">
        <v>609</v>
      </c>
      <c r="E140" t="s">
        <v>30880</v>
      </c>
    </row>
    <row r="141" spans="1:5" hidden="1" x14ac:dyDescent="0.2">
      <c r="A141" t="s">
        <v>19806</v>
      </c>
      <c r="B141" t="s">
        <v>10293</v>
      </c>
      <c r="C141" t="s">
        <v>243</v>
      </c>
      <c r="D141">
        <v>255</v>
      </c>
      <c r="E141" t="s">
        <v>30880</v>
      </c>
    </row>
    <row r="142" spans="1:5" hidden="1" x14ac:dyDescent="0.2">
      <c r="A142" t="s">
        <v>16703</v>
      </c>
      <c r="B142" t="s">
        <v>54480</v>
      </c>
      <c r="C142" t="s">
        <v>243</v>
      </c>
      <c r="D142">
        <v>756</v>
      </c>
      <c r="E142" t="s">
        <v>30880</v>
      </c>
    </row>
    <row r="143" spans="1:5" hidden="1" x14ac:dyDescent="0.2">
      <c r="A143" t="s">
        <v>54481</v>
      </c>
      <c r="B143" t="s">
        <v>10296</v>
      </c>
      <c r="C143" t="s">
        <v>243</v>
      </c>
      <c r="D143">
        <v>756</v>
      </c>
      <c r="E143" t="s">
        <v>30880</v>
      </c>
    </row>
    <row r="144" spans="1:5" hidden="1" x14ac:dyDescent="0.2">
      <c r="A144" t="s">
        <v>16789</v>
      </c>
      <c r="B144" t="s">
        <v>10297</v>
      </c>
      <c r="C144" t="s">
        <v>243</v>
      </c>
      <c r="D144">
        <v>532</v>
      </c>
      <c r="E144" t="s">
        <v>30880</v>
      </c>
    </row>
    <row r="145" spans="1:15" hidden="1" x14ac:dyDescent="0.2">
      <c r="A145" t="s">
        <v>16790</v>
      </c>
      <c r="B145" t="s">
        <v>10297</v>
      </c>
      <c r="C145" t="s">
        <v>243</v>
      </c>
      <c r="D145">
        <v>521</v>
      </c>
      <c r="E145" t="s">
        <v>30880</v>
      </c>
    </row>
    <row r="146" spans="1:15" hidden="1" x14ac:dyDescent="0.2">
      <c r="A146" t="s">
        <v>16791</v>
      </c>
      <c r="B146" t="s">
        <v>10298</v>
      </c>
      <c r="C146" t="s">
        <v>243</v>
      </c>
      <c r="D146">
        <v>529</v>
      </c>
      <c r="E146" t="s">
        <v>30880</v>
      </c>
    </row>
    <row r="147" spans="1:15" hidden="1" x14ac:dyDescent="0.2">
      <c r="A147" t="s">
        <v>16792</v>
      </c>
      <c r="B147" t="s">
        <v>10298</v>
      </c>
      <c r="C147" t="s">
        <v>243</v>
      </c>
      <c r="D147">
        <v>466</v>
      </c>
      <c r="E147" t="s">
        <v>30880</v>
      </c>
    </row>
    <row r="148" spans="1:15" s="71" customFormat="1" hidden="1" x14ac:dyDescent="0.2">
      <c r="A148" t="s">
        <v>16793</v>
      </c>
      <c r="B148" t="s">
        <v>10298</v>
      </c>
      <c r="C148" t="s">
        <v>243</v>
      </c>
      <c r="D148">
        <v>540</v>
      </c>
      <c r="E148" t="s">
        <v>30880</v>
      </c>
      <c r="F148" s="67"/>
      <c r="G148" s="67"/>
      <c r="H148" s="67"/>
      <c r="I148" s="67"/>
      <c r="J148" s="67"/>
      <c r="K148" s="67"/>
      <c r="L148" s="67"/>
      <c r="M148" s="67"/>
      <c r="N148" s="67"/>
      <c r="O148" s="67"/>
    </row>
    <row r="149" spans="1:15" s="71" customFormat="1" hidden="1" x14ac:dyDescent="0.2">
      <c r="A149" t="s">
        <v>16794</v>
      </c>
      <c r="B149" t="s">
        <v>10299</v>
      </c>
      <c r="C149" t="s">
        <v>243</v>
      </c>
      <c r="D149">
        <v>898</v>
      </c>
      <c r="E149" t="s">
        <v>30880</v>
      </c>
      <c r="F149" s="67"/>
      <c r="G149" s="67"/>
      <c r="H149" s="67"/>
      <c r="I149" s="67"/>
      <c r="J149" s="67"/>
      <c r="K149" s="67"/>
      <c r="L149" s="67"/>
      <c r="M149" s="67"/>
      <c r="N149" s="67"/>
      <c r="O149" s="67"/>
    </row>
    <row r="150" spans="1:15" s="71" customFormat="1" hidden="1" x14ac:dyDescent="0.2">
      <c r="A150" t="s">
        <v>19839</v>
      </c>
      <c r="B150" t="s">
        <v>19840</v>
      </c>
      <c r="C150" t="s">
        <v>243</v>
      </c>
      <c r="D150">
        <v>904</v>
      </c>
      <c r="E150" t="s">
        <v>30880</v>
      </c>
      <c r="F150" s="67"/>
      <c r="G150" s="67"/>
      <c r="H150" s="67"/>
      <c r="I150" s="67"/>
      <c r="J150" s="67"/>
      <c r="K150" s="67"/>
      <c r="L150" s="67"/>
      <c r="M150" s="67"/>
      <c r="N150" s="67"/>
      <c r="O150" s="67"/>
    </row>
    <row r="151" spans="1:15" s="71" customFormat="1" hidden="1" x14ac:dyDescent="0.2">
      <c r="A151" t="s">
        <v>19841</v>
      </c>
      <c r="B151" t="s">
        <v>10275</v>
      </c>
      <c r="C151" t="s">
        <v>243</v>
      </c>
      <c r="D151">
        <v>834</v>
      </c>
      <c r="E151" t="s">
        <v>30880</v>
      </c>
      <c r="F151" s="67"/>
      <c r="G151" s="67"/>
      <c r="H151" s="67"/>
      <c r="I151" s="67"/>
      <c r="J151" s="67"/>
      <c r="K151" s="67"/>
      <c r="L151" s="67"/>
      <c r="M151" s="67"/>
      <c r="N151" s="67"/>
      <c r="O151" s="67"/>
    </row>
    <row r="152" spans="1:15" s="71" customFormat="1" hidden="1" x14ac:dyDescent="0.2">
      <c r="A152" t="s">
        <v>16795</v>
      </c>
      <c r="B152" t="s">
        <v>10300</v>
      </c>
      <c r="C152" t="s">
        <v>243</v>
      </c>
      <c r="D152">
        <v>811</v>
      </c>
      <c r="E152" t="s">
        <v>30880</v>
      </c>
      <c r="F152" s="67"/>
      <c r="G152" s="67"/>
      <c r="H152" s="67"/>
      <c r="I152" s="67"/>
      <c r="J152" s="67"/>
      <c r="K152" s="67"/>
      <c r="L152" s="67"/>
      <c r="M152" s="67"/>
      <c r="N152" s="67"/>
      <c r="O152" s="67"/>
    </row>
    <row r="153" spans="1:15" s="71" customFormat="1" hidden="1" x14ac:dyDescent="0.2">
      <c r="A153" t="s">
        <v>16796</v>
      </c>
      <c r="B153" t="s">
        <v>10298</v>
      </c>
      <c r="C153" t="s">
        <v>243</v>
      </c>
      <c r="D153" s="684">
        <v>1031</v>
      </c>
      <c r="E153" t="s">
        <v>30880</v>
      </c>
      <c r="F153" s="67"/>
      <c r="G153" s="67"/>
      <c r="H153" s="67"/>
      <c r="I153" s="67"/>
      <c r="J153" s="67"/>
      <c r="K153" s="67"/>
      <c r="L153" s="67"/>
      <c r="M153" s="67"/>
      <c r="N153" s="67"/>
      <c r="O153" s="67"/>
    </row>
    <row r="154" spans="1:15" s="71" customFormat="1" hidden="1" x14ac:dyDescent="0.2">
      <c r="A154" t="s">
        <v>19842</v>
      </c>
      <c r="B154" t="s">
        <v>19843</v>
      </c>
      <c r="C154" t="s">
        <v>243</v>
      </c>
      <c r="D154" s="684">
        <v>1415</v>
      </c>
      <c r="E154" t="s">
        <v>30880</v>
      </c>
      <c r="F154" s="67"/>
      <c r="G154" s="67"/>
      <c r="H154" s="67"/>
      <c r="I154" s="67"/>
      <c r="J154" s="67"/>
      <c r="K154" s="67"/>
      <c r="L154" s="67"/>
      <c r="M154" s="67"/>
      <c r="N154" s="67"/>
      <c r="O154" s="67"/>
    </row>
    <row r="155" spans="1:15" s="71" customFormat="1" hidden="1" x14ac:dyDescent="0.2">
      <c r="A155" t="s">
        <v>16797</v>
      </c>
      <c r="B155" t="s">
        <v>10274</v>
      </c>
      <c r="C155" t="s">
        <v>243</v>
      </c>
      <c r="D155">
        <v>251</v>
      </c>
      <c r="E155" t="s">
        <v>30880</v>
      </c>
      <c r="F155" s="67"/>
      <c r="G155" s="67"/>
      <c r="H155" s="67"/>
      <c r="I155" s="67"/>
      <c r="J155" s="67"/>
      <c r="K155" s="67"/>
      <c r="L155" s="67"/>
      <c r="M155" s="67"/>
      <c r="N155" s="67"/>
      <c r="O155" s="67"/>
    </row>
    <row r="156" spans="1:15" s="71" customFormat="1" hidden="1" x14ac:dyDescent="0.2">
      <c r="A156" t="s">
        <v>16798</v>
      </c>
      <c r="B156" t="s">
        <v>10274</v>
      </c>
      <c r="C156" t="s">
        <v>243</v>
      </c>
      <c r="D156">
        <v>347</v>
      </c>
      <c r="E156" t="s">
        <v>30880</v>
      </c>
      <c r="F156" s="67"/>
      <c r="G156" s="67"/>
      <c r="H156" s="67"/>
      <c r="I156" s="67"/>
      <c r="J156" s="67"/>
      <c r="K156" s="67"/>
      <c r="L156" s="67"/>
      <c r="M156" s="67"/>
      <c r="N156" s="67"/>
      <c r="O156" s="67"/>
    </row>
    <row r="157" spans="1:15" s="71" customFormat="1" hidden="1" x14ac:dyDescent="0.2">
      <c r="A157" t="s">
        <v>16799</v>
      </c>
      <c r="B157" t="s">
        <v>10301</v>
      </c>
      <c r="C157" t="s">
        <v>243</v>
      </c>
      <c r="D157">
        <v>513</v>
      </c>
      <c r="E157" t="s">
        <v>30880</v>
      </c>
      <c r="F157" s="67"/>
      <c r="G157" s="67"/>
      <c r="H157" s="67"/>
      <c r="I157" s="67"/>
      <c r="J157" s="67"/>
      <c r="K157" s="67"/>
      <c r="L157" s="67"/>
      <c r="M157" s="67"/>
      <c r="N157" s="67"/>
      <c r="O157" s="67"/>
    </row>
    <row r="158" spans="1:15" s="71" customFormat="1" hidden="1" x14ac:dyDescent="0.2">
      <c r="A158" t="s">
        <v>16800</v>
      </c>
      <c r="B158" t="s">
        <v>10301</v>
      </c>
      <c r="C158" t="s">
        <v>243</v>
      </c>
      <c r="D158">
        <v>660</v>
      </c>
      <c r="E158" t="s">
        <v>30880</v>
      </c>
      <c r="F158" s="67"/>
      <c r="G158" s="67"/>
      <c r="H158" s="67"/>
      <c r="I158" s="67"/>
      <c r="J158" s="67"/>
      <c r="K158" s="67"/>
      <c r="L158" s="67"/>
      <c r="M158" s="67"/>
      <c r="N158" s="67"/>
      <c r="O158" s="67"/>
    </row>
    <row r="159" spans="1:15" s="71" customFormat="1" hidden="1" x14ac:dyDescent="0.2">
      <c r="A159" t="s">
        <v>16801</v>
      </c>
      <c r="B159" t="s">
        <v>10274</v>
      </c>
      <c r="C159" t="s">
        <v>243</v>
      </c>
      <c r="D159">
        <v>174</v>
      </c>
      <c r="E159" t="s">
        <v>30880</v>
      </c>
      <c r="F159" s="67"/>
      <c r="G159" s="67"/>
      <c r="H159" s="67"/>
      <c r="I159" s="67"/>
      <c r="J159" s="67"/>
      <c r="K159" s="67"/>
      <c r="L159" s="67"/>
      <c r="M159" s="67"/>
      <c r="N159" s="67"/>
      <c r="O159" s="67"/>
    </row>
    <row r="160" spans="1:15" s="71" customFormat="1" hidden="1" x14ac:dyDescent="0.2">
      <c r="A160" t="s">
        <v>16802</v>
      </c>
      <c r="B160" t="s">
        <v>10274</v>
      </c>
      <c r="C160" t="s">
        <v>243</v>
      </c>
      <c r="D160">
        <v>223</v>
      </c>
      <c r="E160" t="s">
        <v>30880</v>
      </c>
      <c r="F160" s="67"/>
      <c r="G160" s="67"/>
      <c r="H160" s="67"/>
      <c r="I160" s="67"/>
      <c r="J160" s="67"/>
      <c r="K160" s="67"/>
      <c r="L160" s="67"/>
      <c r="M160" s="67"/>
      <c r="N160" s="67"/>
      <c r="O160" s="67"/>
    </row>
    <row r="161" spans="1:15" s="71" customFormat="1" hidden="1" x14ac:dyDescent="0.2">
      <c r="A161" t="s">
        <v>16704</v>
      </c>
      <c r="B161" t="s">
        <v>10302</v>
      </c>
      <c r="C161" t="s">
        <v>243</v>
      </c>
      <c r="D161">
        <v>218</v>
      </c>
      <c r="E161" t="s">
        <v>30880</v>
      </c>
      <c r="F161" s="67"/>
      <c r="G161" s="67"/>
      <c r="H161" s="67"/>
      <c r="I161" s="67"/>
      <c r="J161" s="67"/>
      <c r="K161" s="67"/>
      <c r="L161" s="67"/>
      <c r="M161" s="67"/>
      <c r="N161" s="67"/>
      <c r="O161" s="67"/>
    </row>
    <row r="162" spans="1:15" s="71" customFormat="1" hidden="1" x14ac:dyDescent="0.2">
      <c r="A162" t="s">
        <v>16705</v>
      </c>
      <c r="B162" t="s">
        <v>10302</v>
      </c>
      <c r="C162" t="s">
        <v>243</v>
      </c>
      <c r="D162">
        <v>306</v>
      </c>
      <c r="E162" t="s">
        <v>30880</v>
      </c>
      <c r="F162" s="67"/>
      <c r="G162" s="67"/>
      <c r="H162" s="67"/>
      <c r="I162" s="67"/>
      <c r="J162" s="67"/>
      <c r="K162" s="67"/>
      <c r="L162" s="67"/>
      <c r="M162" s="67"/>
      <c r="N162" s="67"/>
      <c r="O162" s="67"/>
    </row>
    <row r="163" spans="1:15" s="71" customFormat="1" hidden="1" x14ac:dyDescent="0.2">
      <c r="A163" t="s">
        <v>16803</v>
      </c>
      <c r="B163" t="s">
        <v>10303</v>
      </c>
      <c r="C163" t="s">
        <v>243</v>
      </c>
      <c r="D163" s="684">
        <v>1391</v>
      </c>
      <c r="E163" t="s">
        <v>30880</v>
      </c>
      <c r="F163" s="67"/>
      <c r="G163" s="67"/>
      <c r="H163" s="67"/>
      <c r="I163" s="67"/>
      <c r="J163" s="67"/>
      <c r="K163" s="67"/>
      <c r="L163" s="67"/>
      <c r="M163" s="67"/>
      <c r="N163" s="67"/>
      <c r="O163" s="67"/>
    </row>
    <row r="164" spans="1:15" s="71" customFormat="1" hidden="1" x14ac:dyDescent="0.2">
      <c r="A164" t="s">
        <v>16804</v>
      </c>
      <c r="B164" t="s">
        <v>10303</v>
      </c>
      <c r="C164" t="s">
        <v>243</v>
      </c>
      <c r="D164" s="684">
        <v>1251</v>
      </c>
      <c r="E164" t="s">
        <v>30880</v>
      </c>
      <c r="F164" s="67"/>
      <c r="G164" s="67"/>
      <c r="H164" s="67"/>
      <c r="I164" s="67"/>
      <c r="J164" s="67"/>
      <c r="K164" s="67"/>
      <c r="L164" s="67"/>
      <c r="M164" s="67"/>
      <c r="N164" s="67"/>
      <c r="O164" s="67"/>
    </row>
    <row r="165" spans="1:15" s="71" customFormat="1" hidden="1" x14ac:dyDescent="0.2">
      <c r="A165" t="s">
        <v>16805</v>
      </c>
      <c r="B165" t="s">
        <v>10304</v>
      </c>
      <c r="C165" t="s">
        <v>243</v>
      </c>
      <c r="D165" s="684">
        <v>1669</v>
      </c>
      <c r="E165" t="s">
        <v>30880</v>
      </c>
      <c r="F165" s="67"/>
      <c r="G165" s="67"/>
      <c r="H165" s="67"/>
      <c r="I165" s="67"/>
      <c r="J165" s="67"/>
      <c r="K165" s="67"/>
      <c r="L165" s="67"/>
      <c r="M165" s="67"/>
      <c r="N165" s="67"/>
      <c r="O165" s="67"/>
    </row>
    <row r="166" spans="1:15" s="71" customFormat="1" hidden="1" x14ac:dyDescent="0.2">
      <c r="A166" t="s">
        <v>16806</v>
      </c>
      <c r="B166" t="s">
        <v>10303</v>
      </c>
      <c r="C166" t="s">
        <v>243</v>
      </c>
      <c r="D166" s="684">
        <v>1391</v>
      </c>
      <c r="E166" t="s">
        <v>30880</v>
      </c>
      <c r="F166" s="67"/>
      <c r="G166" s="67"/>
      <c r="H166" s="67"/>
      <c r="I166" s="67"/>
      <c r="J166" s="67"/>
      <c r="K166" s="67"/>
      <c r="L166" s="67"/>
      <c r="M166" s="67"/>
      <c r="N166" s="67"/>
      <c r="O166" s="67"/>
    </row>
    <row r="167" spans="1:15" s="71" customFormat="1" hidden="1" x14ac:dyDescent="0.2">
      <c r="A167" t="s">
        <v>16807</v>
      </c>
      <c r="B167" t="s">
        <v>10303</v>
      </c>
      <c r="C167" t="s">
        <v>243</v>
      </c>
      <c r="D167" s="684">
        <v>1283</v>
      </c>
      <c r="E167" t="s">
        <v>30880</v>
      </c>
      <c r="F167" s="67"/>
      <c r="G167" s="67"/>
      <c r="H167" s="67"/>
      <c r="I167" s="67"/>
      <c r="J167" s="67"/>
      <c r="K167" s="67"/>
      <c r="L167" s="67"/>
      <c r="M167" s="67"/>
      <c r="N167" s="67"/>
      <c r="O167" s="67"/>
    </row>
    <row r="168" spans="1:15" s="71" customFormat="1" hidden="1" x14ac:dyDescent="0.2">
      <c r="A168" t="s">
        <v>16817</v>
      </c>
      <c r="B168" t="s">
        <v>10291</v>
      </c>
      <c r="C168" t="s">
        <v>243</v>
      </c>
      <c r="D168">
        <v>584</v>
      </c>
      <c r="E168" t="s">
        <v>30880</v>
      </c>
      <c r="F168" s="67"/>
      <c r="G168" s="67"/>
      <c r="H168" s="67"/>
      <c r="I168" s="67"/>
      <c r="J168" s="67"/>
      <c r="K168" s="67"/>
      <c r="L168" s="67"/>
      <c r="M168" s="67"/>
      <c r="N168" s="67"/>
      <c r="O168" s="67"/>
    </row>
    <row r="169" spans="1:15" s="71" customFormat="1" hidden="1" x14ac:dyDescent="0.2">
      <c r="A169" t="s">
        <v>16818</v>
      </c>
      <c r="B169" t="s">
        <v>10291</v>
      </c>
      <c r="C169" t="s">
        <v>243</v>
      </c>
      <c r="D169">
        <v>829</v>
      </c>
      <c r="E169" t="s">
        <v>30880</v>
      </c>
      <c r="F169" s="67"/>
      <c r="G169" s="67"/>
      <c r="H169" s="67"/>
      <c r="I169" s="67"/>
      <c r="J169" s="67"/>
      <c r="K169" s="67"/>
      <c r="L169" s="67"/>
      <c r="M169" s="67"/>
      <c r="N169" s="67"/>
      <c r="O169" s="67"/>
    </row>
    <row r="170" spans="1:15" s="71" customFormat="1" hidden="1" x14ac:dyDescent="0.2">
      <c r="A170" t="s">
        <v>19844</v>
      </c>
      <c r="B170" t="s">
        <v>10291</v>
      </c>
      <c r="C170" t="s">
        <v>243</v>
      </c>
      <c r="D170">
        <v>990</v>
      </c>
      <c r="E170" t="s">
        <v>30880</v>
      </c>
      <c r="F170" s="67"/>
      <c r="G170" s="67"/>
      <c r="H170" s="67"/>
      <c r="I170" s="67"/>
      <c r="J170" s="67"/>
      <c r="K170" s="67"/>
      <c r="L170" s="67"/>
      <c r="M170" s="67"/>
      <c r="N170" s="67"/>
      <c r="O170" s="67"/>
    </row>
    <row r="171" spans="1:15" s="71" customFormat="1" hidden="1" x14ac:dyDescent="0.2">
      <c r="A171" t="s">
        <v>19845</v>
      </c>
      <c r="B171" t="s">
        <v>10291</v>
      </c>
      <c r="C171" t="s">
        <v>243</v>
      </c>
      <c r="D171">
        <v>916</v>
      </c>
      <c r="E171" t="s">
        <v>30880</v>
      </c>
      <c r="F171" s="67"/>
      <c r="G171" s="67"/>
      <c r="H171" s="67"/>
      <c r="I171" s="67"/>
      <c r="J171" s="67"/>
      <c r="K171" s="67"/>
      <c r="L171" s="67"/>
      <c r="M171" s="67"/>
      <c r="N171" s="67"/>
      <c r="O171" s="67"/>
    </row>
    <row r="172" spans="1:15" s="71" customFormat="1" hidden="1" x14ac:dyDescent="0.2">
      <c r="A172" t="s">
        <v>16819</v>
      </c>
      <c r="B172" t="s">
        <v>10291</v>
      </c>
      <c r="C172" t="s">
        <v>243</v>
      </c>
      <c r="D172">
        <v>990</v>
      </c>
      <c r="E172" t="s">
        <v>30880</v>
      </c>
      <c r="F172" s="67"/>
      <c r="G172" s="67"/>
      <c r="H172" s="67"/>
      <c r="I172" s="67"/>
      <c r="J172" s="67"/>
      <c r="K172" s="67"/>
      <c r="L172" s="67"/>
      <c r="M172" s="67"/>
      <c r="N172" s="67"/>
      <c r="O172" s="67"/>
    </row>
    <row r="173" spans="1:15" s="71" customFormat="1" hidden="1" x14ac:dyDescent="0.2">
      <c r="A173" t="s">
        <v>19792</v>
      </c>
      <c r="B173" t="s">
        <v>10305</v>
      </c>
      <c r="C173" t="s">
        <v>243</v>
      </c>
      <c r="D173">
        <v>730</v>
      </c>
      <c r="E173" t="s">
        <v>30880</v>
      </c>
      <c r="F173" s="67"/>
      <c r="G173" s="67"/>
      <c r="H173" s="67"/>
      <c r="I173" s="67"/>
      <c r="J173" s="67"/>
      <c r="K173" s="67"/>
      <c r="L173" s="67"/>
      <c r="M173" s="67"/>
      <c r="N173" s="67"/>
      <c r="O173" s="67"/>
    </row>
    <row r="174" spans="1:15" s="71" customFormat="1" hidden="1" x14ac:dyDescent="0.2">
      <c r="A174" t="s">
        <v>19793</v>
      </c>
      <c r="B174" t="s">
        <v>10306</v>
      </c>
      <c r="C174" t="s">
        <v>243</v>
      </c>
      <c r="D174">
        <v>834</v>
      </c>
      <c r="E174" t="s">
        <v>30880</v>
      </c>
      <c r="F174" s="67"/>
      <c r="G174" s="67"/>
      <c r="H174" s="67"/>
      <c r="I174" s="67"/>
      <c r="J174" s="67"/>
      <c r="K174" s="67"/>
      <c r="L174" s="67"/>
      <c r="M174" s="67"/>
      <c r="N174" s="67"/>
      <c r="O174" s="67"/>
    </row>
    <row r="175" spans="1:15" hidden="1" x14ac:dyDescent="0.2">
      <c r="A175" t="s">
        <v>16593</v>
      </c>
      <c r="B175" t="s">
        <v>10307</v>
      </c>
      <c r="C175" t="s">
        <v>243</v>
      </c>
      <c r="D175">
        <v>834</v>
      </c>
      <c r="E175" t="s">
        <v>30880</v>
      </c>
    </row>
    <row r="176" spans="1:15" hidden="1" x14ac:dyDescent="0.2">
      <c r="A176" t="s">
        <v>16594</v>
      </c>
      <c r="B176" t="s">
        <v>10305</v>
      </c>
      <c r="C176" t="s">
        <v>243</v>
      </c>
      <c r="D176">
        <v>884</v>
      </c>
      <c r="E176" t="s">
        <v>30880</v>
      </c>
    </row>
    <row r="177" spans="1:15" s="71" customFormat="1" hidden="1" x14ac:dyDescent="0.2">
      <c r="A177" t="s">
        <v>16595</v>
      </c>
      <c r="B177" t="s">
        <v>10308</v>
      </c>
      <c r="C177" t="s">
        <v>243</v>
      </c>
      <c r="D177">
        <v>774</v>
      </c>
      <c r="E177" t="s">
        <v>30880</v>
      </c>
      <c r="F177" s="67"/>
      <c r="G177" s="67"/>
      <c r="H177" s="67"/>
      <c r="I177" s="67"/>
      <c r="J177" s="67"/>
      <c r="K177" s="67"/>
      <c r="L177" s="67"/>
      <c r="M177" s="67"/>
      <c r="N177" s="67"/>
      <c r="O177" s="67"/>
    </row>
    <row r="178" spans="1:15" hidden="1" x14ac:dyDescent="0.2">
      <c r="A178" t="s">
        <v>16596</v>
      </c>
      <c r="B178" t="s">
        <v>10307</v>
      </c>
      <c r="C178" t="s">
        <v>243</v>
      </c>
      <c r="D178">
        <v>958</v>
      </c>
      <c r="E178" t="s">
        <v>30880</v>
      </c>
    </row>
    <row r="179" spans="1:15" hidden="1" x14ac:dyDescent="0.2">
      <c r="A179" t="s">
        <v>16844</v>
      </c>
      <c r="B179" t="s">
        <v>10309</v>
      </c>
      <c r="C179" t="s">
        <v>243</v>
      </c>
      <c r="D179">
        <v>571</v>
      </c>
      <c r="E179" t="s">
        <v>30880</v>
      </c>
    </row>
    <row r="180" spans="1:15" hidden="1" x14ac:dyDescent="0.2">
      <c r="A180" t="s">
        <v>16845</v>
      </c>
      <c r="B180" t="s">
        <v>10310</v>
      </c>
      <c r="C180" t="s">
        <v>243</v>
      </c>
      <c r="D180">
        <v>827</v>
      </c>
      <c r="E180" t="s">
        <v>30880</v>
      </c>
    </row>
    <row r="181" spans="1:15" s="71" customFormat="1" hidden="1" x14ac:dyDescent="0.2">
      <c r="A181" t="s">
        <v>16846</v>
      </c>
      <c r="B181" t="s">
        <v>10311</v>
      </c>
      <c r="C181" t="s">
        <v>243</v>
      </c>
      <c r="D181">
        <v>396</v>
      </c>
      <c r="E181" t="s">
        <v>30880</v>
      </c>
      <c r="F181" s="67"/>
      <c r="G181" s="67"/>
      <c r="H181" s="67"/>
      <c r="I181" s="67"/>
      <c r="J181" s="67"/>
      <c r="K181" s="67"/>
      <c r="L181" s="67"/>
      <c r="M181" s="67"/>
      <c r="N181" s="67"/>
      <c r="O181" s="67"/>
    </row>
    <row r="182" spans="1:15" hidden="1" x14ac:dyDescent="0.2">
      <c r="A182" t="s">
        <v>16847</v>
      </c>
      <c r="B182" t="s">
        <v>10312</v>
      </c>
      <c r="C182" t="s">
        <v>243</v>
      </c>
      <c r="D182">
        <v>473</v>
      </c>
      <c r="E182" t="s">
        <v>30880</v>
      </c>
    </row>
    <row r="183" spans="1:15" hidden="1" x14ac:dyDescent="0.2">
      <c r="A183" t="s">
        <v>19794</v>
      </c>
      <c r="B183" t="s">
        <v>10313</v>
      </c>
      <c r="C183" t="s">
        <v>243</v>
      </c>
      <c r="D183" s="684">
        <v>1008</v>
      </c>
      <c r="E183" t="s">
        <v>30880</v>
      </c>
    </row>
    <row r="184" spans="1:15" s="71" customFormat="1" hidden="1" x14ac:dyDescent="0.2">
      <c r="A184" t="s">
        <v>16597</v>
      </c>
      <c r="B184" t="s">
        <v>10314</v>
      </c>
      <c r="C184" t="s">
        <v>243</v>
      </c>
      <c r="D184">
        <v>474</v>
      </c>
      <c r="E184" t="s">
        <v>30880</v>
      </c>
      <c r="F184" s="67"/>
      <c r="G184" s="67"/>
      <c r="H184" s="67"/>
      <c r="I184" s="67"/>
      <c r="J184" s="67"/>
      <c r="K184" s="67"/>
      <c r="L184" s="67"/>
      <c r="M184" s="67"/>
      <c r="N184" s="67"/>
      <c r="O184" s="67"/>
    </row>
    <row r="185" spans="1:15" s="71" customFormat="1" hidden="1" x14ac:dyDescent="0.2">
      <c r="A185" t="s">
        <v>16598</v>
      </c>
      <c r="B185" t="s">
        <v>10315</v>
      </c>
      <c r="C185" t="s">
        <v>243</v>
      </c>
      <c r="D185">
        <v>588</v>
      </c>
      <c r="E185" t="s">
        <v>30880</v>
      </c>
      <c r="F185" s="67"/>
      <c r="G185" s="67"/>
      <c r="H185" s="67"/>
      <c r="I185" s="67"/>
      <c r="J185" s="67"/>
      <c r="K185" s="67"/>
      <c r="L185" s="67"/>
      <c r="M185" s="67"/>
      <c r="N185" s="67"/>
      <c r="O185" s="67"/>
    </row>
    <row r="186" spans="1:15" s="71" customFormat="1" hidden="1" x14ac:dyDescent="0.2">
      <c r="A186" t="s">
        <v>16599</v>
      </c>
      <c r="B186" t="s">
        <v>10316</v>
      </c>
      <c r="C186" t="s">
        <v>243</v>
      </c>
      <c r="D186">
        <v>661</v>
      </c>
      <c r="E186" t="s">
        <v>30880</v>
      </c>
      <c r="F186" s="67"/>
      <c r="G186" s="67"/>
      <c r="H186" s="67"/>
      <c r="I186" s="67"/>
      <c r="J186" s="67"/>
      <c r="K186" s="67"/>
      <c r="L186" s="67"/>
      <c r="M186" s="67"/>
      <c r="N186" s="67"/>
      <c r="O186" s="67"/>
    </row>
    <row r="187" spans="1:15" hidden="1" x14ac:dyDescent="0.2">
      <c r="A187" t="s">
        <v>19795</v>
      </c>
      <c r="B187" t="s">
        <v>10317</v>
      </c>
      <c r="C187" t="s">
        <v>243</v>
      </c>
      <c r="D187">
        <v>869</v>
      </c>
      <c r="E187" t="s">
        <v>30880</v>
      </c>
    </row>
    <row r="188" spans="1:15" hidden="1" x14ac:dyDescent="0.2">
      <c r="A188" t="s">
        <v>16600</v>
      </c>
      <c r="B188" t="s">
        <v>10318</v>
      </c>
      <c r="C188" t="s">
        <v>243</v>
      </c>
      <c r="D188">
        <v>939</v>
      </c>
      <c r="E188" t="s">
        <v>30880</v>
      </c>
    </row>
    <row r="189" spans="1:15" s="71" customFormat="1" hidden="1" x14ac:dyDescent="0.2">
      <c r="A189" t="s">
        <v>16601</v>
      </c>
      <c r="B189" t="s">
        <v>10319</v>
      </c>
      <c r="C189" t="s">
        <v>243</v>
      </c>
      <c r="D189" s="684">
        <v>1738</v>
      </c>
      <c r="E189" t="s">
        <v>30880</v>
      </c>
      <c r="F189" s="67"/>
      <c r="G189" s="67"/>
      <c r="H189" s="67"/>
      <c r="I189" s="67"/>
      <c r="J189" s="67"/>
      <c r="K189" s="67"/>
      <c r="L189" s="67"/>
      <c r="M189" s="67"/>
      <c r="N189" s="67"/>
      <c r="O189" s="67"/>
    </row>
    <row r="190" spans="1:15" s="71" customFormat="1" hidden="1" x14ac:dyDescent="0.2">
      <c r="A190" t="s">
        <v>16577</v>
      </c>
      <c r="B190" t="s">
        <v>10320</v>
      </c>
      <c r="C190" t="s">
        <v>243</v>
      </c>
      <c r="D190">
        <v>494</v>
      </c>
      <c r="E190" t="s">
        <v>30880</v>
      </c>
      <c r="F190" s="67"/>
      <c r="G190" s="67"/>
      <c r="H190" s="67"/>
      <c r="I190" s="67"/>
      <c r="J190" s="67"/>
      <c r="K190" s="67"/>
      <c r="L190" s="67"/>
      <c r="M190" s="67"/>
      <c r="N190" s="67"/>
      <c r="O190" s="67"/>
    </row>
    <row r="191" spans="1:15" s="71" customFormat="1" hidden="1" x14ac:dyDescent="0.2">
      <c r="A191" t="s">
        <v>16578</v>
      </c>
      <c r="B191" t="s">
        <v>10321</v>
      </c>
      <c r="C191" t="s">
        <v>243</v>
      </c>
      <c r="D191">
        <v>687</v>
      </c>
      <c r="E191" t="s">
        <v>30880</v>
      </c>
      <c r="F191" s="67"/>
      <c r="G191" s="67"/>
      <c r="H191" s="67"/>
      <c r="I191" s="67"/>
      <c r="J191" s="67"/>
      <c r="K191" s="67"/>
      <c r="L191" s="67"/>
      <c r="M191" s="67"/>
      <c r="N191" s="67"/>
      <c r="O191" s="67"/>
    </row>
    <row r="192" spans="1:15" s="71" customFormat="1" hidden="1" x14ac:dyDescent="0.2">
      <c r="A192" t="s">
        <v>16574</v>
      </c>
      <c r="B192" t="s">
        <v>10322</v>
      </c>
      <c r="C192" t="s">
        <v>243</v>
      </c>
      <c r="D192">
        <v>156</v>
      </c>
      <c r="E192" t="s">
        <v>30880</v>
      </c>
      <c r="F192" s="67"/>
      <c r="G192" s="67"/>
      <c r="H192" s="67"/>
      <c r="I192" s="67"/>
      <c r="J192" s="67"/>
      <c r="K192" s="67"/>
      <c r="L192" s="67"/>
      <c r="M192" s="67"/>
      <c r="N192" s="67"/>
      <c r="O192" s="67"/>
    </row>
    <row r="193" spans="1:15" hidden="1" x14ac:dyDescent="0.2">
      <c r="A193" t="s">
        <v>16825</v>
      </c>
      <c r="B193" t="s">
        <v>10323</v>
      </c>
      <c r="C193" t="s">
        <v>243</v>
      </c>
      <c r="D193" s="684">
        <v>1529</v>
      </c>
      <c r="E193" t="s">
        <v>30880</v>
      </c>
    </row>
    <row r="194" spans="1:15" hidden="1" x14ac:dyDescent="0.2">
      <c r="A194" t="s">
        <v>16826</v>
      </c>
      <c r="B194" t="s">
        <v>10324</v>
      </c>
      <c r="C194" t="s">
        <v>243</v>
      </c>
      <c r="D194" s="684">
        <v>2041</v>
      </c>
      <c r="E194" t="s">
        <v>30880</v>
      </c>
    </row>
    <row r="195" spans="1:15" hidden="1" x14ac:dyDescent="0.2">
      <c r="A195" t="s">
        <v>16820</v>
      </c>
      <c r="B195" t="s">
        <v>10325</v>
      </c>
      <c r="C195" t="s">
        <v>243</v>
      </c>
      <c r="D195" s="684">
        <v>1608</v>
      </c>
      <c r="E195" t="s">
        <v>30880</v>
      </c>
    </row>
    <row r="196" spans="1:15" hidden="1" x14ac:dyDescent="0.2">
      <c r="A196" t="s">
        <v>16827</v>
      </c>
      <c r="B196" t="s">
        <v>10326</v>
      </c>
      <c r="C196" t="s">
        <v>243</v>
      </c>
      <c r="D196" s="684">
        <v>2362</v>
      </c>
      <c r="E196" t="s">
        <v>30880</v>
      </c>
    </row>
    <row r="197" spans="1:15" hidden="1" x14ac:dyDescent="0.2">
      <c r="A197" t="s">
        <v>16828</v>
      </c>
      <c r="B197" t="s">
        <v>10327</v>
      </c>
      <c r="C197" t="s">
        <v>243</v>
      </c>
      <c r="D197" s="684">
        <v>1311</v>
      </c>
      <c r="E197" t="s">
        <v>30880</v>
      </c>
    </row>
    <row r="198" spans="1:15" hidden="1" x14ac:dyDescent="0.2">
      <c r="A198" t="s">
        <v>16829</v>
      </c>
      <c r="B198" t="s">
        <v>10328</v>
      </c>
      <c r="C198" t="s">
        <v>243</v>
      </c>
      <c r="D198">
        <v>580</v>
      </c>
      <c r="E198" t="s">
        <v>30880</v>
      </c>
    </row>
    <row r="199" spans="1:15" hidden="1" x14ac:dyDescent="0.2">
      <c r="A199" t="s">
        <v>16830</v>
      </c>
      <c r="B199" t="s">
        <v>10329</v>
      </c>
      <c r="C199" t="s">
        <v>243</v>
      </c>
      <c r="D199">
        <v>810</v>
      </c>
      <c r="E199" t="s">
        <v>30880</v>
      </c>
    </row>
    <row r="200" spans="1:15" hidden="1" x14ac:dyDescent="0.2">
      <c r="A200" t="s">
        <v>16821</v>
      </c>
      <c r="B200" t="s">
        <v>10330</v>
      </c>
      <c r="C200" t="s">
        <v>243</v>
      </c>
      <c r="D200">
        <v>698</v>
      </c>
      <c r="E200" t="s">
        <v>30880</v>
      </c>
    </row>
    <row r="201" spans="1:15" hidden="1" x14ac:dyDescent="0.2">
      <c r="A201" t="s">
        <v>16822</v>
      </c>
      <c r="B201" t="s">
        <v>10330</v>
      </c>
      <c r="C201" t="s">
        <v>243</v>
      </c>
      <c r="D201">
        <v>696</v>
      </c>
      <c r="E201" t="s">
        <v>30880</v>
      </c>
    </row>
    <row r="202" spans="1:15" s="71" customFormat="1" hidden="1" x14ac:dyDescent="0.2">
      <c r="A202" t="s">
        <v>16831</v>
      </c>
      <c r="B202" t="s">
        <v>10331</v>
      </c>
      <c r="C202" t="s">
        <v>243</v>
      </c>
      <c r="D202">
        <v>609</v>
      </c>
      <c r="E202" t="s">
        <v>30880</v>
      </c>
      <c r="F202" s="67"/>
      <c r="G202" s="67"/>
      <c r="H202" s="67"/>
      <c r="I202" s="67"/>
      <c r="J202" s="67"/>
      <c r="K202" s="67"/>
      <c r="L202" s="67"/>
      <c r="M202" s="67"/>
      <c r="N202" s="67"/>
      <c r="O202" s="67"/>
    </row>
    <row r="203" spans="1:15" s="71" customFormat="1" hidden="1" x14ac:dyDescent="0.2">
      <c r="A203" t="s">
        <v>16832</v>
      </c>
      <c r="B203" t="s">
        <v>10331</v>
      </c>
      <c r="C203" t="s">
        <v>243</v>
      </c>
      <c r="D203">
        <v>632</v>
      </c>
      <c r="E203" t="s">
        <v>30880</v>
      </c>
      <c r="F203" s="67"/>
      <c r="G203" s="67"/>
      <c r="H203" s="67"/>
      <c r="I203" s="67"/>
      <c r="J203" s="67"/>
      <c r="K203" s="67"/>
      <c r="L203" s="67"/>
      <c r="M203" s="67"/>
      <c r="N203" s="67"/>
      <c r="O203" s="67"/>
    </row>
    <row r="204" spans="1:15" s="71" customFormat="1" hidden="1" x14ac:dyDescent="0.2">
      <c r="A204" t="s">
        <v>16823</v>
      </c>
      <c r="B204" t="s">
        <v>10332</v>
      </c>
      <c r="C204" t="s">
        <v>243</v>
      </c>
      <c r="D204">
        <v>607</v>
      </c>
      <c r="E204" t="s">
        <v>30880</v>
      </c>
      <c r="F204" s="67"/>
      <c r="G204" s="67"/>
      <c r="H204" s="67"/>
      <c r="I204" s="67"/>
      <c r="J204" s="67"/>
      <c r="K204" s="67"/>
      <c r="L204" s="67"/>
      <c r="M204" s="67"/>
      <c r="N204" s="67"/>
      <c r="O204" s="67"/>
    </row>
    <row r="205" spans="1:15" s="71" customFormat="1" hidden="1" x14ac:dyDescent="0.2">
      <c r="A205" t="s">
        <v>16824</v>
      </c>
      <c r="B205" t="s">
        <v>10332</v>
      </c>
      <c r="C205" t="s">
        <v>243</v>
      </c>
      <c r="D205">
        <v>605</v>
      </c>
      <c r="E205" t="s">
        <v>30880</v>
      </c>
      <c r="F205" s="67"/>
      <c r="G205" s="67"/>
      <c r="H205" s="67"/>
      <c r="I205" s="67"/>
      <c r="J205" s="67"/>
      <c r="K205" s="67"/>
      <c r="L205" s="67"/>
      <c r="M205" s="67"/>
      <c r="N205" s="67"/>
      <c r="O205" s="67"/>
    </row>
    <row r="206" spans="1:15" s="71" customFormat="1" hidden="1" x14ac:dyDescent="0.2">
      <c r="A206" t="s">
        <v>16833</v>
      </c>
      <c r="B206" t="s">
        <v>10333</v>
      </c>
      <c r="C206" t="s">
        <v>243</v>
      </c>
      <c r="D206" s="684">
        <v>1029</v>
      </c>
      <c r="E206" t="s">
        <v>30880</v>
      </c>
      <c r="F206" s="67"/>
      <c r="G206" s="67"/>
      <c r="H206" s="67"/>
      <c r="I206" s="67"/>
      <c r="J206" s="67"/>
      <c r="K206" s="67"/>
      <c r="L206" s="67"/>
      <c r="M206" s="67"/>
      <c r="N206" s="67"/>
      <c r="O206" s="67"/>
    </row>
    <row r="207" spans="1:15" s="71" customFormat="1" hidden="1" x14ac:dyDescent="0.2">
      <c r="A207" t="s">
        <v>16834</v>
      </c>
      <c r="B207" t="s">
        <v>10334</v>
      </c>
      <c r="C207" t="s">
        <v>243</v>
      </c>
      <c r="D207">
        <v>901</v>
      </c>
      <c r="E207" t="s">
        <v>30880</v>
      </c>
      <c r="F207" s="67"/>
      <c r="G207" s="67"/>
      <c r="H207" s="67"/>
      <c r="I207" s="67"/>
      <c r="J207" s="67"/>
      <c r="K207" s="67"/>
      <c r="L207" s="67"/>
      <c r="M207" s="67"/>
      <c r="N207" s="67"/>
      <c r="O207" s="67"/>
    </row>
    <row r="208" spans="1:15" s="71" customFormat="1" hidden="1" x14ac:dyDescent="0.2">
      <c r="A208" t="s">
        <v>16835</v>
      </c>
      <c r="B208" t="s">
        <v>10334</v>
      </c>
      <c r="C208" t="s">
        <v>243</v>
      </c>
      <c r="D208">
        <v>928</v>
      </c>
      <c r="E208" t="s">
        <v>30880</v>
      </c>
      <c r="F208" s="67"/>
      <c r="G208" s="67"/>
      <c r="H208" s="67"/>
      <c r="I208" s="67"/>
      <c r="J208" s="67"/>
      <c r="K208" s="67"/>
      <c r="L208" s="67"/>
      <c r="M208" s="67"/>
      <c r="N208" s="67"/>
      <c r="O208" s="67"/>
    </row>
    <row r="209" spans="1:15" s="71" customFormat="1" hidden="1" x14ac:dyDescent="0.2">
      <c r="A209" t="s">
        <v>16836</v>
      </c>
      <c r="B209" t="s">
        <v>10335</v>
      </c>
      <c r="C209" t="s">
        <v>243</v>
      </c>
      <c r="D209">
        <v>583</v>
      </c>
      <c r="E209" t="s">
        <v>30880</v>
      </c>
      <c r="F209" s="67"/>
      <c r="G209" s="67"/>
      <c r="H209" s="67"/>
      <c r="I209" s="67"/>
      <c r="J209" s="67"/>
      <c r="K209" s="67"/>
      <c r="L209" s="67"/>
      <c r="M209" s="67"/>
      <c r="N209" s="67"/>
      <c r="O209" s="67"/>
    </row>
    <row r="210" spans="1:15" hidden="1" x14ac:dyDescent="0.2">
      <c r="A210" t="s">
        <v>19846</v>
      </c>
      <c r="B210" t="s">
        <v>19847</v>
      </c>
      <c r="C210" t="s">
        <v>243</v>
      </c>
      <c r="D210" s="684">
        <v>1939</v>
      </c>
      <c r="E210" t="s">
        <v>30880</v>
      </c>
    </row>
    <row r="211" spans="1:15" hidden="1" x14ac:dyDescent="0.2">
      <c r="A211" t="s">
        <v>52537</v>
      </c>
      <c r="B211" t="s">
        <v>10336</v>
      </c>
      <c r="C211" t="s">
        <v>243</v>
      </c>
      <c r="D211" s="684">
        <v>1542</v>
      </c>
      <c r="E211" t="s">
        <v>30880</v>
      </c>
    </row>
    <row r="212" spans="1:15" hidden="1" x14ac:dyDescent="0.2">
      <c r="A212" t="s">
        <v>16837</v>
      </c>
      <c r="B212" t="s">
        <v>54482</v>
      </c>
      <c r="C212" t="s">
        <v>243</v>
      </c>
      <c r="D212" s="684">
        <v>1886</v>
      </c>
      <c r="E212" t="s">
        <v>30880</v>
      </c>
    </row>
    <row r="213" spans="1:15" s="71" customFormat="1" hidden="1" x14ac:dyDescent="0.2">
      <c r="A213" t="s">
        <v>16838</v>
      </c>
      <c r="B213" t="s">
        <v>10336</v>
      </c>
      <c r="C213" t="s">
        <v>243</v>
      </c>
      <c r="D213">
        <v>932</v>
      </c>
      <c r="E213" t="s">
        <v>30880</v>
      </c>
      <c r="F213" s="67"/>
      <c r="G213" s="67"/>
      <c r="H213" s="67"/>
      <c r="I213" s="67"/>
      <c r="J213" s="67"/>
      <c r="K213" s="67"/>
      <c r="L213" s="67"/>
      <c r="M213" s="67"/>
      <c r="N213" s="67"/>
      <c r="O213" s="67"/>
    </row>
    <row r="214" spans="1:15" hidden="1" x14ac:dyDescent="0.2">
      <c r="A214" t="s">
        <v>16839</v>
      </c>
      <c r="B214" t="s">
        <v>10336</v>
      </c>
      <c r="C214" t="s">
        <v>243</v>
      </c>
      <c r="D214">
        <v>958</v>
      </c>
      <c r="E214" t="s">
        <v>30880</v>
      </c>
    </row>
    <row r="215" spans="1:15" hidden="1" x14ac:dyDescent="0.2">
      <c r="A215" t="s">
        <v>16840</v>
      </c>
      <c r="B215" t="s">
        <v>52536</v>
      </c>
      <c r="C215" t="s">
        <v>243</v>
      </c>
      <c r="D215" s="684">
        <v>1542</v>
      </c>
      <c r="E215" t="s">
        <v>30880</v>
      </c>
    </row>
    <row r="216" spans="1:15" hidden="1" x14ac:dyDescent="0.2">
      <c r="A216" t="s">
        <v>16841</v>
      </c>
      <c r="B216" t="s">
        <v>10337</v>
      </c>
      <c r="C216" t="s">
        <v>243</v>
      </c>
      <c r="D216" s="684">
        <v>5086</v>
      </c>
      <c r="E216" t="s">
        <v>30880</v>
      </c>
    </row>
    <row r="217" spans="1:15" hidden="1" x14ac:dyDescent="0.2">
      <c r="A217" t="s">
        <v>16842</v>
      </c>
      <c r="B217" t="s">
        <v>10338</v>
      </c>
      <c r="C217" t="s">
        <v>243</v>
      </c>
      <c r="D217" s="684">
        <v>3302</v>
      </c>
      <c r="E217" t="s">
        <v>30880</v>
      </c>
    </row>
    <row r="218" spans="1:15" hidden="1" x14ac:dyDescent="0.2">
      <c r="A218" t="s">
        <v>16843</v>
      </c>
      <c r="B218" t="s">
        <v>10339</v>
      </c>
      <c r="C218" t="s">
        <v>243</v>
      </c>
      <c r="D218" s="684">
        <v>3153</v>
      </c>
      <c r="E218" t="s">
        <v>30880</v>
      </c>
    </row>
    <row r="219" spans="1:15" hidden="1" x14ac:dyDescent="0.2">
      <c r="A219" t="s">
        <v>16693</v>
      </c>
      <c r="B219" t="s">
        <v>10340</v>
      </c>
      <c r="C219" t="s">
        <v>243</v>
      </c>
      <c r="D219">
        <v>295</v>
      </c>
      <c r="E219" t="s">
        <v>30880</v>
      </c>
    </row>
    <row r="220" spans="1:15" hidden="1" x14ac:dyDescent="0.2">
      <c r="A220" t="s">
        <v>19803</v>
      </c>
      <c r="B220" t="s">
        <v>19804</v>
      </c>
      <c r="C220" t="s">
        <v>243</v>
      </c>
      <c r="D220" s="684">
        <v>1561</v>
      </c>
      <c r="E220" t="s">
        <v>30880</v>
      </c>
    </row>
    <row r="221" spans="1:15" hidden="1" x14ac:dyDescent="0.2">
      <c r="A221" t="s">
        <v>16711</v>
      </c>
      <c r="B221" t="s">
        <v>19808</v>
      </c>
      <c r="C221" t="s">
        <v>243</v>
      </c>
      <c r="D221" s="684">
        <v>4772</v>
      </c>
      <c r="E221" t="s">
        <v>30880</v>
      </c>
    </row>
    <row r="222" spans="1:15" hidden="1" x14ac:dyDescent="0.2">
      <c r="A222" t="s">
        <v>16706</v>
      </c>
      <c r="B222" t="s">
        <v>10341</v>
      </c>
      <c r="C222" t="s">
        <v>243</v>
      </c>
      <c r="D222" s="684">
        <v>1246</v>
      </c>
      <c r="E222" t="s">
        <v>30880</v>
      </c>
    </row>
    <row r="223" spans="1:15" hidden="1" x14ac:dyDescent="0.2">
      <c r="A223" t="s">
        <v>16712</v>
      </c>
      <c r="B223" t="s">
        <v>19809</v>
      </c>
      <c r="C223" t="s">
        <v>243</v>
      </c>
      <c r="D223" s="684">
        <v>1667</v>
      </c>
      <c r="E223" t="s">
        <v>30880</v>
      </c>
    </row>
    <row r="224" spans="1:15" hidden="1" x14ac:dyDescent="0.2">
      <c r="A224" t="s">
        <v>16713</v>
      </c>
      <c r="B224" t="s">
        <v>19810</v>
      </c>
      <c r="C224" t="s">
        <v>243</v>
      </c>
      <c r="D224" s="684">
        <v>1967</v>
      </c>
      <c r="E224" t="s">
        <v>30880</v>
      </c>
    </row>
    <row r="225" spans="1:15" hidden="1" x14ac:dyDescent="0.2">
      <c r="A225" t="s">
        <v>16707</v>
      </c>
      <c r="B225" t="s">
        <v>10344</v>
      </c>
      <c r="C225" t="s">
        <v>243</v>
      </c>
      <c r="D225">
        <v>846</v>
      </c>
      <c r="E225" t="s">
        <v>30880</v>
      </c>
    </row>
    <row r="226" spans="1:15" hidden="1" x14ac:dyDescent="0.2">
      <c r="A226" t="s">
        <v>16708</v>
      </c>
      <c r="B226" t="s">
        <v>10345</v>
      </c>
      <c r="C226" t="s">
        <v>243</v>
      </c>
      <c r="D226" s="684">
        <v>1022</v>
      </c>
      <c r="E226" t="s">
        <v>30880</v>
      </c>
      <c r="F226" s="680"/>
      <c r="G226" s="680"/>
      <c r="H226" s="680"/>
      <c r="I226" s="680"/>
      <c r="J226" s="680"/>
      <c r="K226" s="680"/>
      <c r="L226" s="680"/>
      <c r="M226" s="680"/>
      <c r="N226" s="680"/>
      <c r="O226" s="680"/>
    </row>
    <row r="227" spans="1:15" hidden="1" x14ac:dyDescent="0.2">
      <c r="A227" t="s">
        <v>16709</v>
      </c>
      <c r="B227" t="s">
        <v>10346</v>
      </c>
      <c r="C227" t="s">
        <v>243</v>
      </c>
      <c r="D227" s="684">
        <v>1373</v>
      </c>
      <c r="E227" t="s">
        <v>30880</v>
      </c>
      <c r="F227" s="680"/>
      <c r="G227" s="680"/>
      <c r="H227" s="680"/>
      <c r="I227" s="680"/>
      <c r="J227" s="680"/>
      <c r="K227" s="680"/>
      <c r="L227" s="680"/>
      <c r="M227" s="680"/>
      <c r="N227" s="680"/>
      <c r="O227" s="680"/>
    </row>
    <row r="228" spans="1:15" hidden="1" x14ac:dyDescent="0.2">
      <c r="A228" t="s">
        <v>16710</v>
      </c>
      <c r="B228" t="s">
        <v>19807</v>
      </c>
      <c r="C228" t="s">
        <v>243</v>
      </c>
      <c r="D228" s="684">
        <v>1393</v>
      </c>
      <c r="E228" t="s">
        <v>30880</v>
      </c>
      <c r="F228" s="680"/>
      <c r="G228" s="680"/>
      <c r="H228" s="680"/>
      <c r="I228" s="680"/>
      <c r="J228" s="680"/>
      <c r="K228" s="680"/>
      <c r="L228" s="680"/>
      <c r="M228" s="680"/>
      <c r="N228" s="680"/>
      <c r="O228" s="680"/>
    </row>
    <row r="229" spans="1:15" hidden="1" x14ac:dyDescent="0.2">
      <c r="A229" t="s">
        <v>19811</v>
      </c>
      <c r="B229" t="s">
        <v>19812</v>
      </c>
      <c r="C229" t="s">
        <v>243</v>
      </c>
      <c r="D229" s="684">
        <v>2312</v>
      </c>
      <c r="E229" t="s">
        <v>30880</v>
      </c>
      <c r="F229" s="680"/>
      <c r="G229" s="680"/>
      <c r="H229" s="680"/>
      <c r="I229" s="680"/>
      <c r="J229" s="680"/>
      <c r="K229" s="680"/>
      <c r="L229" s="680"/>
      <c r="M229" s="680"/>
      <c r="N229" s="680"/>
      <c r="O229" s="680"/>
    </row>
    <row r="230" spans="1:15" hidden="1" x14ac:dyDescent="0.2">
      <c r="A230" t="s">
        <v>19813</v>
      </c>
      <c r="B230" t="s">
        <v>19812</v>
      </c>
      <c r="C230" t="s">
        <v>243</v>
      </c>
      <c r="D230" s="684">
        <v>4267</v>
      </c>
      <c r="E230" t="s">
        <v>30880</v>
      </c>
      <c r="F230" s="680"/>
      <c r="G230" s="680"/>
      <c r="H230" s="680"/>
      <c r="I230" s="680"/>
      <c r="J230" s="680"/>
      <c r="K230" s="680"/>
      <c r="L230" s="680"/>
      <c r="M230" s="680"/>
      <c r="N230" s="680"/>
      <c r="O230" s="680"/>
    </row>
    <row r="231" spans="1:15" hidden="1" x14ac:dyDescent="0.2">
      <c r="A231" t="s">
        <v>19814</v>
      </c>
      <c r="B231" t="s">
        <v>19812</v>
      </c>
      <c r="C231" t="s">
        <v>243</v>
      </c>
      <c r="D231" s="684">
        <v>4267</v>
      </c>
      <c r="E231" t="s">
        <v>30880</v>
      </c>
      <c r="F231" s="680"/>
      <c r="G231" s="680"/>
      <c r="H231" s="680"/>
      <c r="I231" s="680"/>
      <c r="J231" s="680"/>
      <c r="K231" s="680"/>
      <c r="L231" s="680"/>
      <c r="M231" s="680"/>
      <c r="N231" s="680"/>
      <c r="O231" s="680"/>
    </row>
    <row r="232" spans="1:15" hidden="1" x14ac:dyDescent="0.2">
      <c r="A232" t="s">
        <v>19815</v>
      </c>
      <c r="B232" t="s">
        <v>19812</v>
      </c>
      <c r="C232" t="s">
        <v>243</v>
      </c>
      <c r="D232" s="684">
        <v>3844</v>
      </c>
      <c r="E232" t="s">
        <v>30880</v>
      </c>
      <c r="F232" s="680"/>
      <c r="G232" s="680"/>
      <c r="H232" s="680"/>
      <c r="I232" s="680"/>
      <c r="J232" s="680"/>
      <c r="K232" s="680"/>
      <c r="L232" s="680"/>
      <c r="M232" s="680"/>
      <c r="N232" s="680"/>
      <c r="O232" s="680"/>
    </row>
    <row r="233" spans="1:15" hidden="1" x14ac:dyDescent="0.2">
      <c r="A233" t="s">
        <v>19816</v>
      </c>
      <c r="B233" t="s">
        <v>19817</v>
      </c>
      <c r="C233" t="s">
        <v>243</v>
      </c>
      <c r="D233" s="684">
        <v>3097</v>
      </c>
      <c r="E233" t="s">
        <v>30880</v>
      </c>
      <c r="F233" s="680"/>
      <c r="G233" s="680"/>
      <c r="H233" s="680"/>
      <c r="I233" s="680"/>
      <c r="J233" s="680"/>
      <c r="K233" s="680"/>
      <c r="L233" s="680"/>
      <c r="M233" s="680"/>
      <c r="N233" s="680"/>
      <c r="O233" s="680"/>
    </row>
    <row r="234" spans="1:15" hidden="1" x14ac:dyDescent="0.2">
      <c r="A234" t="s">
        <v>19818</v>
      </c>
      <c r="B234" t="s">
        <v>19817</v>
      </c>
      <c r="C234" t="s">
        <v>243</v>
      </c>
      <c r="D234" s="684">
        <v>4442</v>
      </c>
      <c r="E234" t="s">
        <v>30880</v>
      </c>
      <c r="F234" s="680"/>
      <c r="G234" s="680"/>
      <c r="H234" s="680"/>
      <c r="I234" s="680"/>
      <c r="J234" s="680"/>
      <c r="K234" s="680"/>
      <c r="L234" s="680"/>
      <c r="M234" s="680"/>
      <c r="N234" s="680"/>
      <c r="O234" s="680"/>
    </row>
    <row r="235" spans="1:15" hidden="1" x14ac:dyDescent="0.2">
      <c r="A235" t="s">
        <v>16714</v>
      </c>
      <c r="B235" t="s">
        <v>19819</v>
      </c>
      <c r="C235" t="s">
        <v>243</v>
      </c>
      <c r="D235" s="684">
        <v>3699</v>
      </c>
      <c r="E235" t="s">
        <v>30880</v>
      </c>
      <c r="F235" s="680"/>
      <c r="G235" s="680"/>
      <c r="H235" s="680"/>
      <c r="I235" s="680"/>
      <c r="J235" s="680"/>
      <c r="K235" s="680"/>
      <c r="L235" s="680"/>
      <c r="M235" s="680"/>
      <c r="N235" s="680"/>
      <c r="O235" s="680"/>
    </row>
    <row r="236" spans="1:15" hidden="1" x14ac:dyDescent="0.2">
      <c r="A236" t="s">
        <v>19820</v>
      </c>
      <c r="B236" t="s">
        <v>19812</v>
      </c>
      <c r="C236" t="s">
        <v>243</v>
      </c>
      <c r="D236" s="684">
        <v>3598</v>
      </c>
      <c r="E236" t="s">
        <v>30880</v>
      </c>
      <c r="F236" s="680"/>
      <c r="G236" s="680"/>
      <c r="H236" s="680"/>
      <c r="I236" s="680"/>
      <c r="J236" s="680"/>
      <c r="K236" s="680"/>
      <c r="L236" s="680"/>
      <c r="M236" s="680"/>
      <c r="N236" s="680"/>
      <c r="O236" s="680"/>
    </row>
    <row r="237" spans="1:15" hidden="1" x14ac:dyDescent="0.2">
      <c r="A237" t="s">
        <v>19821</v>
      </c>
      <c r="B237" t="s">
        <v>19817</v>
      </c>
      <c r="C237" t="s">
        <v>243</v>
      </c>
      <c r="D237" s="684">
        <v>3908</v>
      </c>
      <c r="E237" t="s">
        <v>30880</v>
      </c>
      <c r="F237" s="680"/>
      <c r="G237" s="680"/>
      <c r="H237" s="680"/>
      <c r="I237" s="680"/>
      <c r="J237" s="680"/>
      <c r="K237" s="680"/>
      <c r="L237" s="680"/>
      <c r="M237" s="680"/>
      <c r="N237" s="680"/>
      <c r="O237" s="680"/>
    </row>
    <row r="238" spans="1:15" hidden="1" x14ac:dyDescent="0.2">
      <c r="A238" t="s">
        <v>19848</v>
      </c>
      <c r="B238" t="s">
        <v>19849</v>
      </c>
      <c r="C238" t="s">
        <v>243</v>
      </c>
      <c r="D238" s="684">
        <v>1714</v>
      </c>
      <c r="E238" t="s">
        <v>30880</v>
      </c>
      <c r="F238" s="680"/>
      <c r="G238" s="680"/>
      <c r="H238" s="680"/>
      <c r="I238" s="680"/>
      <c r="J238" s="680"/>
      <c r="K238" s="680"/>
      <c r="L238" s="680"/>
      <c r="M238" s="680"/>
      <c r="N238" s="680"/>
      <c r="O238" s="680"/>
    </row>
    <row r="239" spans="1:15" hidden="1" x14ac:dyDescent="0.2">
      <c r="A239" t="s">
        <v>16729</v>
      </c>
      <c r="B239" t="s">
        <v>10347</v>
      </c>
      <c r="C239" t="s">
        <v>243</v>
      </c>
      <c r="D239" s="684">
        <v>3194</v>
      </c>
      <c r="E239" t="s">
        <v>30880</v>
      </c>
      <c r="F239" s="680"/>
      <c r="G239" s="680"/>
      <c r="H239" s="680"/>
      <c r="I239" s="680"/>
      <c r="J239" s="680"/>
      <c r="K239" s="680"/>
      <c r="L239" s="680"/>
      <c r="M239" s="680"/>
      <c r="N239" s="680"/>
      <c r="O239" s="680"/>
    </row>
    <row r="240" spans="1:15" hidden="1" x14ac:dyDescent="0.2">
      <c r="A240" t="s">
        <v>16730</v>
      </c>
      <c r="B240" t="s">
        <v>10348</v>
      </c>
      <c r="C240" t="s">
        <v>243</v>
      </c>
      <c r="D240" s="684">
        <v>2394</v>
      </c>
      <c r="E240" t="s">
        <v>30880</v>
      </c>
      <c r="F240" s="680"/>
      <c r="G240" s="680"/>
      <c r="H240" s="680"/>
      <c r="I240" s="680"/>
      <c r="J240" s="680"/>
      <c r="K240" s="680"/>
      <c r="L240" s="680"/>
      <c r="M240" s="680"/>
      <c r="N240" s="680"/>
      <c r="O240" s="680"/>
    </row>
    <row r="241" spans="1:15" hidden="1" x14ac:dyDescent="0.2">
      <c r="A241" t="s">
        <v>16602</v>
      </c>
      <c r="B241" t="s">
        <v>10349</v>
      </c>
      <c r="C241" t="s">
        <v>243</v>
      </c>
      <c r="D241">
        <v>443</v>
      </c>
      <c r="E241" t="s">
        <v>30880</v>
      </c>
      <c r="F241" s="680"/>
      <c r="G241" s="680"/>
      <c r="H241" s="680"/>
      <c r="I241" s="680"/>
      <c r="J241" s="680"/>
      <c r="K241" s="680"/>
      <c r="L241" s="680"/>
      <c r="M241" s="680"/>
      <c r="N241" s="680"/>
      <c r="O241" s="680"/>
    </row>
    <row r="242" spans="1:15" hidden="1" x14ac:dyDescent="0.2">
      <c r="A242" t="s">
        <v>16603</v>
      </c>
      <c r="B242" t="s">
        <v>10349</v>
      </c>
      <c r="C242" t="s">
        <v>243</v>
      </c>
      <c r="D242">
        <v>646</v>
      </c>
      <c r="E242" t="s">
        <v>30880</v>
      </c>
      <c r="F242" s="680"/>
      <c r="G242" s="680"/>
      <c r="H242" s="680"/>
      <c r="I242" s="680"/>
      <c r="J242" s="680"/>
      <c r="K242" s="680"/>
      <c r="L242" s="680"/>
      <c r="M242" s="680"/>
      <c r="N242" s="680"/>
      <c r="O242" s="680"/>
    </row>
    <row r="243" spans="1:15" hidden="1" x14ac:dyDescent="0.2">
      <c r="A243" t="s">
        <v>16604</v>
      </c>
      <c r="B243" t="s">
        <v>10349</v>
      </c>
      <c r="C243" t="s">
        <v>243</v>
      </c>
      <c r="D243">
        <v>963</v>
      </c>
      <c r="E243" t="s">
        <v>30880</v>
      </c>
      <c r="F243" s="680"/>
      <c r="G243" s="680"/>
      <c r="H243" s="680"/>
      <c r="I243" s="680"/>
      <c r="J243" s="680"/>
      <c r="K243" s="680"/>
      <c r="L243" s="680"/>
      <c r="M243" s="680"/>
      <c r="N243" s="680"/>
      <c r="O243" s="680"/>
    </row>
    <row r="244" spans="1:15" hidden="1" x14ac:dyDescent="0.2">
      <c r="A244" t="s">
        <v>16605</v>
      </c>
      <c r="B244" t="s">
        <v>10349</v>
      </c>
      <c r="C244" t="s">
        <v>243</v>
      </c>
      <c r="D244" s="684">
        <v>1215</v>
      </c>
      <c r="E244" t="s">
        <v>30880</v>
      </c>
      <c r="F244" s="680"/>
      <c r="G244" s="680"/>
      <c r="H244" s="680"/>
      <c r="I244" s="680"/>
      <c r="J244" s="680"/>
      <c r="K244" s="680"/>
      <c r="L244" s="680"/>
      <c r="M244" s="680"/>
      <c r="N244" s="680"/>
      <c r="O244" s="680"/>
    </row>
    <row r="245" spans="1:15" hidden="1" x14ac:dyDescent="0.2">
      <c r="A245" t="s">
        <v>16606</v>
      </c>
      <c r="B245" t="s">
        <v>10349</v>
      </c>
      <c r="C245" t="s">
        <v>243</v>
      </c>
      <c r="D245" s="684">
        <v>1617</v>
      </c>
      <c r="E245" t="s">
        <v>30880</v>
      </c>
      <c r="F245" s="680"/>
      <c r="G245" s="680"/>
      <c r="H245" s="680"/>
      <c r="I245" s="680"/>
      <c r="J245" s="680"/>
      <c r="K245" s="680"/>
      <c r="L245" s="680"/>
      <c r="M245" s="680"/>
      <c r="N245" s="680"/>
      <c r="O245" s="680"/>
    </row>
    <row r="246" spans="1:15" hidden="1" x14ac:dyDescent="0.2">
      <c r="A246" t="s">
        <v>16575</v>
      </c>
      <c r="B246" t="s">
        <v>10350</v>
      </c>
      <c r="C246" t="s">
        <v>243</v>
      </c>
      <c r="D246">
        <v>826</v>
      </c>
      <c r="E246" t="s">
        <v>30880</v>
      </c>
      <c r="F246" s="680"/>
      <c r="G246" s="680"/>
      <c r="H246" s="680"/>
      <c r="I246" s="680"/>
      <c r="J246" s="680"/>
      <c r="K246" s="680"/>
      <c r="L246" s="680"/>
      <c r="M246" s="680"/>
      <c r="N246" s="680"/>
      <c r="O246" s="680"/>
    </row>
    <row r="247" spans="1:15" hidden="1" x14ac:dyDescent="0.2">
      <c r="A247" t="s">
        <v>16576</v>
      </c>
      <c r="B247" t="s">
        <v>10351</v>
      </c>
      <c r="C247" t="s">
        <v>243</v>
      </c>
      <c r="D247">
        <v>767</v>
      </c>
      <c r="E247" t="s">
        <v>30880</v>
      </c>
      <c r="F247" s="680"/>
      <c r="G247" s="680"/>
      <c r="H247" s="680"/>
      <c r="I247" s="680"/>
      <c r="J247" s="680"/>
      <c r="K247" s="680"/>
      <c r="L247" s="680"/>
      <c r="M247" s="680"/>
      <c r="N247" s="680"/>
      <c r="O247" s="680"/>
    </row>
    <row r="248" spans="1:15" hidden="1" x14ac:dyDescent="0.2">
      <c r="A248" t="s">
        <v>16731</v>
      </c>
      <c r="B248" t="s">
        <v>10352</v>
      </c>
      <c r="C248" t="s">
        <v>243</v>
      </c>
      <c r="D248" s="684">
        <v>1689</v>
      </c>
      <c r="E248" t="s">
        <v>30880</v>
      </c>
      <c r="F248" s="680"/>
      <c r="G248" s="680"/>
      <c r="H248" s="680"/>
      <c r="I248" s="680"/>
      <c r="J248" s="680"/>
      <c r="K248" s="680"/>
      <c r="L248" s="680"/>
      <c r="M248" s="680"/>
      <c r="N248" s="680"/>
      <c r="O248" s="680"/>
    </row>
    <row r="249" spans="1:15" hidden="1" x14ac:dyDescent="0.2">
      <c r="A249" t="s">
        <v>16732</v>
      </c>
      <c r="B249" t="s">
        <v>10352</v>
      </c>
      <c r="C249" t="s">
        <v>243</v>
      </c>
      <c r="D249" s="684">
        <v>1881</v>
      </c>
      <c r="E249" t="s">
        <v>30880</v>
      </c>
      <c r="F249" s="680"/>
      <c r="G249" s="680"/>
      <c r="H249" s="680"/>
      <c r="I249" s="680"/>
      <c r="J249" s="680"/>
      <c r="K249" s="680"/>
      <c r="L249" s="680"/>
      <c r="M249" s="680"/>
      <c r="N249" s="680"/>
      <c r="O249" s="680"/>
    </row>
    <row r="250" spans="1:15" hidden="1" x14ac:dyDescent="0.2">
      <c r="A250" t="s">
        <v>16733</v>
      </c>
      <c r="B250" t="s">
        <v>10352</v>
      </c>
      <c r="C250" t="s">
        <v>243</v>
      </c>
      <c r="D250" s="684">
        <v>2156</v>
      </c>
      <c r="E250" t="s">
        <v>30880</v>
      </c>
      <c r="F250" s="680"/>
      <c r="G250" s="680"/>
      <c r="H250" s="680"/>
      <c r="I250" s="680"/>
      <c r="J250" s="680"/>
      <c r="K250" s="680"/>
      <c r="L250" s="680"/>
      <c r="M250" s="680"/>
      <c r="N250" s="680"/>
      <c r="O250" s="680"/>
    </row>
    <row r="251" spans="1:15" hidden="1" x14ac:dyDescent="0.2">
      <c r="A251" t="s">
        <v>16734</v>
      </c>
      <c r="B251" t="s">
        <v>10353</v>
      </c>
      <c r="C251" t="s">
        <v>243</v>
      </c>
      <c r="D251">
        <v>945</v>
      </c>
      <c r="E251" t="s">
        <v>30880</v>
      </c>
      <c r="F251" s="680"/>
      <c r="G251" s="680"/>
      <c r="H251" s="680"/>
      <c r="I251" s="680"/>
      <c r="J251" s="680"/>
      <c r="K251" s="680"/>
      <c r="L251" s="680"/>
      <c r="M251" s="680"/>
      <c r="N251" s="680"/>
      <c r="O251" s="680"/>
    </row>
    <row r="252" spans="1:15" hidden="1" x14ac:dyDescent="0.2">
      <c r="A252" t="s">
        <v>16735</v>
      </c>
      <c r="B252" t="s">
        <v>10353</v>
      </c>
      <c r="C252" t="s">
        <v>243</v>
      </c>
      <c r="D252">
        <v>945</v>
      </c>
      <c r="E252" t="s">
        <v>30880</v>
      </c>
      <c r="F252" s="680"/>
      <c r="G252" s="680"/>
      <c r="H252" s="680"/>
      <c r="I252" s="680"/>
      <c r="J252" s="680"/>
      <c r="K252" s="680"/>
      <c r="L252" s="680"/>
      <c r="M252" s="680"/>
      <c r="N252" s="680"/>
      <c r="O252" s="680"/>
    </row>
    <row r="253" spans="1:15" hidden="1" x14ac:dyDescent="0.2">
      <c r="A253" t="s">
        <v>16736</v>
      </c>
      <c r="B253" t="s">
        <v>10352</v>
      </c>
      <c r="C253" t="s">
        <v>243</v>
      </c>
      <c r="D253" s="684">
        <v>2450</v>
      </c>
      <c r="E253" t="s">
        <v>30880</v>
      </c>
      <c r="F253" s="680"/>
      <c r="G253" s="680"/>
      <c r="H253" s="680"/>
      <c r="I253" s="680"/>
      <c r="J253" s="680"/>
      <c r="K253" s="680"/>
      <c r="L253" s="680"/>
      <c r="M253" s="680"/>
      <c r="N253" s="680"/>
      <c r="O253" s="680"/>
    </row>
    <row r="254" spans="1:15" hidden="1" x14ac:dyDescent="0.2">
      <c r="A254" t="s">
        <v>16737</v>
      </c>
      <c r="B254" t="s">
        <v>10354</v>
      </c>
      <c r="C254" t="s">
        <v>243</v>
      </c>
      <c r="D254" s="684">
        <v>1293</v>
      </c>
      <c r="E254" t="s">
        <v>30880</v>
      </c>
      <c r="F254" s="680"/>
      <c r="G254" s="680"/>
      <c r="H254" s="680"/>
      <c r="I254" s="680"/>
      <c r="J254" s="680"/>
      <c r="K254" s="680"/>
      <c r="L254" s="680"/>
      <c r="M254" s="680"/>
      <c r="N254" s="680"/>
      <c r="O254" s="680"/>
    </row>
    <row r="255" spans="1:15" hidden="1" x14ac:dyDescent="0.2">
      <c r="A255" t="s">
        <v>16738</v>
      </c>
      <c r="B255" t="s">
        <v>10358</v>
      </c>
      <c r="C255" t="s">
        <v>243</v>
      </c>
      <c r="D255" s="684">
        <v>1028</v>
      </c>
      <c r="E255" t="s">
        <v>30880</v>
      </c>
      <c r="F255" s="680"/>
      <c r="G255" s="680"/>
      <c r="H255" s="680"/>
      <c r="I255" s="680"/>
      <c r="J255" s="680"/>
      <c r="K255" s="680"/>
      <c r="L255" s="680"/>
      <c r="M255" s="680"/>
      <c r="N255" s="680"/>
      <c r="O255" s="680"/>
    </row>
    <row r="256" spans="1:15" hidden="1" x14ac:dyDescent="0.2">
      <c r="A256" t="s">
        <v>16739</v>
      </c>
      <c r="B256" t="s">
        <v>10353</v>
      </c>
      <c r="C256" t="s">
        <v>243</v>
      </c>
      <c r="D256" s="684">
        <v>1096</v>
      </c>
      <c r="E256" t="s">
        <v>30880</v>
      </c>
      <c r="F256" s="680"/>
      <c r="G256" s="680"/>
      <c r="H256" s="680"/>
      <c r="I256" s="680"/>
      <c r="J256" s="680"/>
      <c r="K256" s="680"/>
      <c r="L256" s="680"/>
      <c r="M256" s="680"/>
      <c r="N256" s="680"/>
      <c r="O256" s="680"/>
    </row>
    <row r="257" spans="1:15" hidden="1" x14ac:dyDescent="0.2">
      <c r="A257" t="s">
        <v>16740</v>
      </c>
      <c r="B257" t="s">
        <v>10354</v>
      </c>
      <c r="C257" t="s">
        <v>243</v>
      </c>
      <c r="D257" s="684">
        <v>1293</v>
      </c>
      <c r="E257" t="s">
        <v>30880</v>
      </c>
      <c r="F257" s="680"/>
      <c r="G257" s="680"/>
      <c r="H257" s="680"/>
      <c r="I257" s="680"/>
      <c r="J257" s="680"/>
      <c r="K257" s="680"/>
      <c r="L257" s="680"/>
      <c r="M257" s="680"/>
      <c r="N257" s="680"/>
      <c r="O257" s="680"/>
    </row>
    <row r="258" spans="1:15" hidden="1" x14ac:dyDescent="0.2">
      <c r="A258" t="s">
        <v>16741</v>
      </c>
      <c r="B258" t="s">
        <v>10358</v>
      </c>
      <c r="C258" t="s">
        <v>243</v>
      </c>
      <c r="D258" s="684">
        <v>1029</v>
      </c>
      <c r="E258" t="s">
        <v>30880</v>
      </c>
      <c r="F258" s="680"/>
      <c r="G258" s="680"/>
      <c r="H258" s="680"/>
      <c r="I258" s="680"/>
      <c r="J258" s="680"/>
      <c r="K258" s="680"/>
      <c r="L258" s="680"/>
      <c r="M258" s="680"/>
      <c r="N258" s="680"/>
      <c r="O258" s="680"/>
    </row>
    <row r="259" spans="1:15" hidden="1" x14ac:dyDescent="0.2">
      <c r="A259" t="s">
        <v>16742</v>
      </c>
      <c r="B259" t="s">
        <v>10353</v>
      </c>
      <c r="C259" t="s">
        <v>243</v>
      </c>
      <c r="D259" s="684">
        <v>1096</v>
      </c>
      <c r="E259" t="s">
        <v>30880</v>
      </c>
      <c r="F259" s="680"/>
      <c r="G259" s="680"/>
      <c r="H259" s="680"/>
      <c r="I259" s="680"/>
      <c r="J259" s="680"/>
      <c r="K259" s="680"/>
      <c r="L259" s="680"/>
      <c r="M259" s="680"/>
      <c r="N259" s="680"/>
      <c r="O259" s="680"/>
    </row>
    <row r="260" spans="1:15" hidden="1" x14ac:dyDescent="0.2">
      <c r="A260" t="s">
        <v>16743</v>
      </c>
      <c r="B260" t="s">
        <v>10353</v>
      </c>
      <c r="C260" t="s">
        <v>243</v>
      </c>
      <c r="D260" s="684">
        <v>1029</v>
      </c>
      <c r="E260" t="s">
        <v>30880</v>
      </c>
      <c r="F260" s="680"/>
      <c r="G260" s="680"/>
      <c r="H260" s="680"/>
      <c r="I260" s="680"/>
      <c r="J260" s="680"/>
      <c r="K260" s="680"/>
      <c r="L260" s="680"/>
      <c r="M260" s="680"/>
      <c r="N260" s="680"/>
      <c r="O260" s="680"/>
    </row>
    <row r="261" spans="1:15" hidden="1" x14ac:dyDescent="0.2">
      <c r="A261" t="s">
        <v>16744</v>
      </c>
      <c r="B261" t="s">
        <v>10353</v>
      </c>
      <c r="C261" t="s">
        <v>243</v>
      </c>
      <c r="D261" s="684">
        <v>1058</v>
      </c>
      <c r="E261" t="s">
        <v>30880</v>
      </c>
      <c r="F261" s="680"/>
      <c r="G261" s="680"/>
      <c r="H261" s="680"/>
      <c r="I261" s="680"/>
      <c r="J261" s="680"/>
      <c r="K261" s="680"/>
      <c r="L261" s="680"/>
      <c r="M261" s="680"/>
      <c r="N261" s="680"/>
      <c r="O261" s="680"/>
    </row>
    <row r="262" spans="1:15" hidden="1" x14ac:dyDescent="0.2">
      <c r="A262" t="s">
        <v>16745</v>
      </c>
      <c r="B262" t="s">
        <v>10354</v>
      </c>
      <c r="C262" t="s">
        <v>243</v>
      </c>
      <c r="D262" s="684">
        <v>1453</v>
      </c>
      <c r="E262" t="s">
        <v>30880</v>
      </c>
      <c r="F262" s="680"/>
      <c r="G262" s="680"/>
      <c r="H262" s="680"/>
      <c r="I262" s="680"/>
      <c r="J262" s="680"/>
      <c r="K262" s="680"/>
      <c r="L262" s="680"/>
      <c r="M262" s="680"/>
      <c r="N262" s="680"/>
      <c r="O262" s="680"/>
    </row>
    <row r="263" spans="1:15" hidden="1" x14ac:dyDescent="0.2">
      <c r="A263" t="s">
        <v>16746</v>
      </c>
      <c r="B263" t="s">
        <v>10356</v>
      </c>
      <c r="C263" t="s">
        <v>243</v>
      </c>
      <c r="D263" s="684">
        <v>1730</v>
      </c>
      <c r="E263" t="s">
        <v>30880</v>
      </c>
      <c r="F263" s="680"/>
      <c r="G263" s="680"/>
      <c r="H263" s="680"/>
      <c r="I263" s="680"/>
      <c r="J263" s="680"/>
      <c r="K263" s="680"/>
      <c r="L263" s="680"/>
      <c r="M263" s="680"/>
      <c r="N263" s="680"/>
      <c r="O263" s="680"/>
    </row>
    <row r="264" spans="1:15" hidden="1" x14ac:dyDescent="0.2">
      <c r="A264" t="s">
        <v>16747</v>
      </c>
      <c r="B264" t="s">
        <v>10354</v>
      </c>
      <c r="C264" t="s">
        <v>243</v>
      </c>
      <c r="D264" s="684">
        <v>1552</v>
      </c>
      <c r="E264" t="s">
        <v>30880</v>
      </c>
      <c r="F264" s="680"/>
      <c r="G264" s="680"/>
      <c r="H264" s="680"/>
      <c r="I264" s="680"/>
      <c r="J264" s="680"/>
      <c r="K264" s="680"/>
      <c r="L264" s="680"/>
      <c r="M264" s="680"/>
      <c r="N264" s="680"/>
      <c r="O264" s="680"/>
    </row>
    <row r="265" spans="1:15" hidden="1" x14ac:dyDescent="0.2">
      <c r="A265" t="s">
        <v>16748</v>
      </c>
      <c r="B265" t="s">
        <v>10355</v>
      </c>
      <c r="C265" t="s">
        <v>243</v>
      </c>
      <c r="D265" s="684">
        <v>1196</v>
      </c>
      <c r="E265" t="s">
        <v>30880</v>
      </c>
      <c r="F265" s="680"/>
      <c r="G265" s="680"/>
      <c r="H265" s="680"/>
      <c r="I265" s="680"/>
      <c r="J265" s="680"/>
      <c r="K265" s="680"/>
      <c r="L265" s="680"/>
      <c r="M265" s="680"/>
      <c r="N265" s="680"/>
      <c r="O265" s="680"/>
    </row>
    <row r="266" spans="1:15" hidden="1" x14ac:dyDescent="0.2">
      <c r="A266" t="s">
        <v>16749</v>
      </c>
      <c r="B266" t="s">
        <v>10353</v>
      </c>
      <c r="C266" t="s">
        <v>243</v>
      </c>
      <c r="D266" s="684">
        <v>1228</v>
      </c>
      <c r="E266" t="s">
        <v>30880</v>
      </c>
      <c r="F266" s="680"/>
      <c r="G266" s="680"/>
      <c r="H266" s="680"/>
      <c r="I266" s="680"/>
      <c r="J266" s="680"/>
      <c r="K266" s="680"/>
      <c r="L266" s="680"/>
      <c r="M266" s="680"/>
      <c r="N266" s="680"/>
      <c r="O266" s="680"/>
    </row>
    <row r="267" spans="1:15" hidden="1" x14ac:dyDescent="0.2">
      <c r="A267" t="s">
        <v>16750</v>
      </c>
      <c r="B267" t="s">
        <v>10354</v>
      </c>
      <c r="C267" t="s">
        <v>243</v>
      </c>
      <c r="D267" s="684">
        <v>1460</v>
      </c>
      <c r="E267" t="s">
        <v>30880</v>
      </c>
      <c r="F267" s="680"/>
      <c r="G267" s="680"/>
      <c r="H267" s="680"/>
      <c r="I267" s="680"/>
      <c r="J267" s="680"/>
      <c r="K267" s="680"/>
      <c r="L267" s="680"/>
      <c r="M267" s="680"/>
      <c r="N267" s="680"/>
      <c r="O267" s="680"/>
    </row>
    <row r="268" spans="1:15" hidden="1" x14ac:dyDescent="0.2">
      <c r="A268" t="s">
        <v>16751</v>
      </c>
      <c r="B268" t="s">
        <v>10358</v>
      </c>
      <c r="C268" t="s">
        <v>243</v>
      </c>
      <c r="D268" s="684">
        <v>1730</v>
      </c>
      <c r="E268" t="s">
        <v>30880</v>
      </c>
      <c r="F268" s="680"/>
      <c r="G268" s="680"/>
      <c r="H268" s="680"/>
      <c r="I268" s="680"/>
      <c r="J268" s="680"/>
      <c r="K268" s="680"/>
      <c r="L268" s="680"/>
      <c r="M268" s="680"/>
      <c r="N268" s="680"/>
      <c r="O268" s="680"/>
    </row>
    <row r="269" spans="1:15" hidden="1" x14ac:dyDescent="0.2">
      <c r="A269" t="s">
        <v>16752</v>
      </c>
      <c r="B269" t="s">
        <v>10357</v>
      </c>
      <c r="C269" t="s">
        <v>243</v>
      </c>
      <c r="D269" s="684">
        <v>1661</v>
      </c>
      <c r="E269" t="s">
        <v>30880</v>
      </c>
      <c r="F269" s="680"/>
      <c r="G269" s="680"/>
      <c r="H269" s="680"/>
      <c r="I269" s="680"/>
      <c r="J269" s="680"/>
      <c r="K269" s="680"/>
      <c r="L269" s="680"/>
      <c r="M269" s="680"/>
      <c r="N269" s="680"/>
      <c r="O269" s="680"/>
    </row>
    <row r="270" spans="1:15" hidden="1" x14ac:dyDescent="0.2">
      <c r="A270" t="s">
        <v>16753</v>
      </c>
      <c r="B270" t="s">
        <v>10354</v>
      </c>
      <c r="C270" t="s">
        <v>243</v>
      </c>
      <c r="D270" s="684">
        <v>1552</v>
      </c>
      <c r="E270" t="s">
        <v>30880</v>
      </c>
      <c r="F270" s="680"/>
      <c r="G270" s="680"/>
      <c r="H270" s="680"/>
      <c r="I270" s="680"/>
      <c r="J270" s="680"/>
      <c r="K270" s="680"/>
      <c r="L270" s="680"/>
      <c r="M270" s="680"/>
      <c r="N270" s="680"/>
      <c r="O270" s="680"/>
    </row>
    <row r="271" spans="1:15" hidden="1" x14ac:dyDescent="0.2">
      <c r="A271" t="s">
        <v>16754</v>
      </c>
      <c r="B271" t="s">
        <v>10358</v>
      </c>
      <c r="C271" t="s">
        <v>243</v>
      </c>
      <c r="D271" s="684">
        <v>1196</v>
      </c>
      <c r="E271" t="s">
        <v>30880</v>
      </c>
      <c r="F271" s="680"/>
      <c r="G271" s="680"/>
      <c r="H271" s="680"/>
      <c r="I271" s="680"/>
      <c r="J271" s="680"/>
      <c r="K271" s="680"/>
      <c r="L271" s="680"/>
      <c r="M271" s="680"/>
      <c r="N271" s="680"/>
      <c r="O271" s="680"/>
    </row>
    <row r="272" spans="1:15" hidden="1" x14ac:dyDescent="0.2">
      <c r="A272" t="s">
        <v>16755</v>
      </c>
      <c r="B272" t="s">
        <v>10353</v>
      </c>
      <c r="C272" t="s">
        <v>243</v>
      </c>
      <c r="D272" s="684">
        <v>1228</v>
      </c>
      <c r="E272" t="s">
        <v>30880</v>
      </c>
      <c r="F272" s="680"/>
      <c r="G272" s="680"/>
      <c r="H272" s="680"/>
      <c r="I272" s="680"/>
      <c r="J272" s="680"/>
      <c r="K272" s="680"/>
      <c r="L272" s="680"/>
      <c r="M272" s="680"/>
      <c r="N272" s="680"/>
      <c r="O272" s="680"/>
    </row>
    <row r="273" spans="1:15" hidden="1" x14ac:dyDescent="0.2">
      <c r="A273" t="s">
        <v>16756</v>
      </c>
      <c r="B273" t="s">
        <v>10353</v>
      </c>
      <c r="C273" t="s">
        <v>243</v>
      </c>
      <c r="D273" s="684">
        <v>1193</v>
      </c>
      <c r="E273" t="s">
        <v>30880</v>
      </c>
      <c r="F273" s="680"/>
      <c r="G273" s="680"/>
      <c r="H273" s="680"/>
      <c r="I273" s="680"/>
      <c r="J273" s="680"/>
      <c r="K273" s="680"/>
      <c r="L273" s="680"/>
      <c r="M273" s="680"/>
      <c r="N273" s="680"/>
      <c r="O273" s="680"/>
    </row>
    <row r="274" spans="1:15" hidden="1" x14ac:dyDescent="0.2">
      <c r="A274" t="s">
        <v>16757</v>
      </c>
      <c r="B274" t="s">
        <v>10353</v>
      </c>
      <c r="C274" t="s">
        <v>243</v>
      </c>
      <c r="D274" s="684">
        <v>1193</v>
      </c>
      <c r="E274" t="s">
        <v>30880</v>
      </c>
      <c r="F274" s="680"/>
      <c r="G274" s="680"/>
      <c r="H274" s="680"/>
      <c r="I274" s="680"/>
      <c r="J274" s="680"/>
      <c r="K274" s="680"/>
      <c r="L274" s="680"/>
      <c r="M274" s="680"/>
      <c r="N274" s="680"/>
      <c r="O274" s="680"/>
    </row>
    <row r="275" spans="1:15" hidden="1" x14ac:dyDescent="0.2">
      <c r="A275" t="s">
        <v>16758</v>
      </c>
      <c r="B275" t="s">
        <v>10267</v>
      </c>
      <c r="C275" t="s">
        <v>243</v>
      </c>
      <c r="D275" s="684">
        <v>1681</v>
      </c>
      <c r="E275" t="s">
        <v>30880</v>
      </c>
      <c r="F275" s="680"/>
      <c r="G275" s="680"/>
      <c r="H275" s="680"/>
      <c r="I275" s="680"/>
      <c r="J275" s="680"/>
      <c r="K275" s="680"/>
      <c r="L275" s="680"/>
      <c r="M275" s="680"/>
      <c r="N275" s="680"/>
      <c r="O275" s="680"/>
    </row>
    <row r="276" spans="1:15" hidden="1" x14ac:dyDescent="0.2">
      <c r="A276" t="s">
        <v>16759</v>
      </c>
      <c r="B276" t="s">
        <v>10358</v>
      </c>
      <c r="C276" t="s">
        <v>243</v>
      </c>
      <c r="D276" s="684">
        <v>1810</v>
      </c>
      <c r="E276" t="s">
        <v>30880</v>
      </c>
      <c r="F276" s="680"/>
      <c r="G276" s="680"/>
      <c r="H276" s="680"/>
      <c r="I276" s="680"/>
      <c r="J276" s="680"/>
      <c r="K276" s="680"/>
      <c r="L276" s="680"/>
      <c r="M276" s="680"/>
      <c r="N276" s="680"/>
      <c r="O276" s="680"/>
    </row>
    <row r="277" spans="1:15" hidden="1" x14ac:dyDescent="0.2">
      <c r="A277" t="s">
        <v>16760</v>
      </c>
      <c r="B277" t="s">
        <v>10357</v>
      </c>
      <c r="C277" t="s">
        <v>243</v>
      </c>
      <c r="D277" s="684">
        <v>2134</v>
      </c>
      <c r="E277" t="s">
        <v>30880</v>
      </c>
      <c r="F277" s="680"/>
      <c r="G277" s="680"/>
      <c r="H277" s="680"/>
      <c r="I277" s="680"/>
      <c r="J277" s="680"/>
      <c r="K277" s="680"/>
      <c r="L277" s="680"/>
      <c r="M277" s="680"/>
      <c r="N277" s="680"/>
      <c r="O277" s="680"/>
    </row>
    <row r="278" spans="1:15" hidden="1" x14ac:dyDescent="0.2">
      <c r="A278" t="s">
        <v>16761</v>
      </c>
      <c r="B278" t="s">
        <v>10267</v>
      </c>
      <c r="C278" t="s">
        <v>243</v>
      </c>
      <c r="D278" s="684">
        <v>1681</v>
      </c>
      <c r="E278" t="s">
        <v>30880</v>
      </c>
      <c r="F278" s="680"/>
      <c r="G278" s="680"/>
      <c r="H278" s="680"/>
      <c r="I278" s="680"/>
      <c r="J278" s="680"/>
      <c r="K278" s="680"/>
      <c r="L278" s="680"/>
      <c r="M278" s="680"/>
      <c r="N278" s="680"/>
      <c r="O278" s="680"/>
    </row>
    <row r="279" spans="1:15" hidden="1" x14ac:dyDescent="0.2">
      <c r="A279" t="s">
        <v>16762</v>
      </c>
      <c r="B279" t="s">
        <v>10358</v>
      </c>
      <c r="C279" t="s">
        <v>243</v>
      </c>
      <c r="D279" s="684">
        <v>1810</v>
      </c>
      <c r="E279" t="s">
        <v>30880</v>
      </c>
      <c r="F279" s="680"/>
      <c r="G279" s="680"/>
      <c r="H279" s="680"/>
      <c r="I279" s="680"/>
      <c r="J279" s="680"/>
      <c r="K279" s="680"/>
      <c r="L279" s="680"/>
      <c r="M279" s="680"/>
      <c r="N279" s="680"/>
      <c r="O279" s="680"/>
    </row>
    <row r="280" spans="1:15" hidden="1" x14ac:dyDescent="0.2">
      <c r="A280" t="s">
        <v>19829</v>
      </c>
      <c r="B280" t="s">
        <v>19830</v>
      </c>
      <c r="C280" t="s">
        <v>243</v>
      </c>
      <c r="D280" s="684">
        <v>2461</v>
      </c>
      <c r="E280" t="s">
        <v>30880</v>
      </c>
      <c r="F280" s="680"/>
      <c r="G280" s="680"/>
      <c r="H280" s="680"/>
      <c r="I280" s="680"/>
      <c r="J280" s="680"/>
      <c r="K280" s="680"/>
      <c r="L280" s="680"/>
      <c r="M280" s="680"/>
      <c r="N280" s="680"/>
      <c r="O280" s="680"/>
    </row>
    <row r="281" spans="1:15" hidden="1" x14ac:dyDescent="0.2">
      <c r="A281" t="s">
        <v>19831</v>
      </c>
      <c r="B281" t="s">
        <v>10359</v>
      </c>
      <c r="C281" t="s">
        <v>243</v>
      </c>
      <c r="D281" s="684">
        <v>2257</v>
      </c>
      <c r="E281" t="s">
        <v>30880</v>
      </c>
      <c r="F281" s="680"/>
      <c r="G281" s="680"/>
      <c r="H281" s="680"/>
      <c r="I281" s="680"/>
      <c r="J281" s="680"/>
      <c r="K281" s="680"/>
      <c r="L281" s="680"/>
      <c r="M281" s="680"/>
      <c r="N281" s="680"/>
      <c r="O281" s="680"/>
    </row>
    <row r="282" spans="1:15" hidden="1" x14ac:dyDescent="0.2">
      <c r="A282" t="s">
        <v>16763</v>
      </c>
      <c r="B282" t="s">
        <v>10360</v>
      </c>
      <c r="C282" t="s">
        <v>243</v>
      </c>
      <c r="D282" s="684">
        <v>1811</v>
      </c>
      <c r="E282" t="s">
        <v>30880</v>
      </c>
      <c r="F282" s="680"/>
      <c r="G282" s="680"/>
      <c r="H282" s="680"/>
      <c r="I282" s="680"/>
      <c r="J282" s="680"/>
      <c r="K282" s="680"/>
      <c r="L282" s="680"/>
      <c r="M282" s="680"/>
      <c r="N282" s="680"/>
      <c r="O282" s="680"/>
    </row>
    <row r="283" spans="1:15" hidden="1" x14ac:dyDescent="0.2">
      <c r="A283" t="s">
        <v>16764</v>
      </c>
      <c r="B283" t="s">
        <v>10361</v>
      </c>
      <c r="C283" t="s">
        <v>243</v>
      </c>
      <c r="D283" s="684">
        <v>2318</v>
      </c>
      <c r="E283" t="s">
        <v>30880</v>
      </c>
      <c r="F283" s="680"/>
      <c r="G283" s="680"/>
      <c r="H283" s="680"/>
      <c r="I283" s="680"/>
      <c r="J283" s="680"/>
      <c r="K283" s="680"/>
      <c r="L283" s="680"/>
      <c r="M283" s="680"/>
      <c r="N283" s="680"/>
      <c r="O283" s="680"/>
    </row>
    <row r="284" spans="1:15" hidden="1" x14ac:dyDescent="0.2">
      <c r="A284" t="s">
        <v>16765</v>
      </c>
      <c r="B284" t="s">
        <v>10267</v>
      </c>
      <c r="C284" t="s">
        <v>243</v>
      </c>
      <c r="D284" s="684">
        <v>1810</v>
      </c>
      <c r="E284" t="s">
        <v>30880</v>
      </c>
      <c r="F284" s="680"/>
      <c r="G284" s="680"/>
      <c r="H284" s="680"/>
      <c r="I284" s="680"/>
      <c r="J284" s="680"/>
      <c r="K284" s="680"/>
      <c r="L284" s="680"/>
      <c r="M284" s="680"/>
      <c r="N284" s="680"/>
      <c r="O284" s="680"/>
    </row>
    <row r="285" spans="1:15" hidden="1" x14ac:dyDescent="0.2">
      <c r="A285" t="s">
        <v>16766</v>
      </c>
      <c r="B285" t="s">
        <v>10358</v>
      </c>
      <c r="C285" t="s">
        <v>243</v>
      </c>
      <c r="D285" s="684">
        <v>1941</v>
      </c>
      <c r="E285" t="s">
        <v>30880</v>
      </c>
      <c r="F285" s="680"/>
      <c r="G285" s="680"/>
      <c r="H285" s="680"/>
      <c r="I285" s="680"/>
      <c r="J285" s="680"/>
      <c r="K285" s="680"/>
      <c r="L285" s="680"/>
      <c r="M285" s="680"/>
      <c r="N285" s="680"/>
      <c r="O285" s="680"/>
    </row>
    <row r="286" spans="1:15" hidden="1" x14ac:dyDescent="0.2">
      <c r="A286" t="s">
        <v>16767</v>
      </c>
      <c r="B286" t="s">
        <v>10267</v>
      </c>
      <c r="C286" t="s">
        <v>243</v>
      </c>
      <c r="D286" s="684">
        <v>1810</v>
      </c>
      <c r="E286" t="s">
        <v>30880</v>
      </c>
      <c r="F286" s="680"/>
      <c r="G286" s="680"/>
      <c r="H286" s="680"/>
      <c r="I286" s="680"/>
      <c r="J286" s="680"/>
      <c r="K286" s="680"/>
      <c r="L286" s="680"/>
      <c r="M286" s="680"/>
      <c r="N286" s="680"/>
      <c r="O286" s="680"/>
    </row>
    <row r="287" spans="1:15" hidden="1" x14ac:dyDescent="0.2">
      <c r="A287" t="s">
        <v>16768</v>
      </c>
      <c r="B287" t="s">
        <v>10358</v>
      </c>
      <c r="C287" t="s">
        <v>243</v>
      </c>
      <c r="D287" s="684">
        <v>1941</v>
      </c>
      <c r="E287" t="s">
        <v>30880</v>
      </c>
      <c r="F287" s="680"/>
      <c r="G287" s="680"/>
      <c r="H287" s="680"/>
      <c r="I287" s="680"/>
      <c r="J287" s="680"/>
      <c r="K287" s="680"/>
      <c r="L287" s="680"/>
      <c r="M287" s="680"/>
      <c r="N287" s="680"/>
      <c r="O287" s="680"/>
    </row>
    <row r="288" spans="1:15" hidden="1" x14ac:dyDescent="0.2">
      <c r="A288" t="s">
        <v>16769</v>
      </c>
      <c r="B288" t="s">
        <v>10362</v>
      </c>
      <c r="C288" t="s">
        <v>243</v>
      </c>
      <c r="D288" s="684">
        <v>2174</v>
      </c>
      <c r="E288" t="s">
        <v>30880</v>
      </c>
      <c r="F288" s="680"/>
      <c r="G288" s="680"/>
      <c r="H288" s="680"/>
      <c r="I288" s="680"/>
      <c r="J288" s="680"/>
      <c r="K288" s="680"/>
      <c r="L288" s="680"/>
      <c r="M288" s="680"/>
      <c r="N288" s="680"/>
      <c r="O288" s="680"/>
    </row>
    <row r="289" spans="1:15" hidden="1" x14ac:dyDescent="0.2">
      <c r="A289" t="s">
        <v>16770</v>
      </c>
      <c r="B289" t="s">
        <v>10363</v>
      </c>
      <c r="C289" t="s">
        <v>243</v>
      </c>
      <c r="D289" s="684">
        <v>1896</v>
      </c>
      <c r="E289" t="s">
        <v>30880</v>
      </c>
      <c r="F289" s="680"/>
      <c r="G289" s="680"/>
      <c r="H289" s="680"/>
      <c r="I289" s="680"/>
      <c r="J289" s="680"/>
      <c r="K289" s="680"/>
      <c r="L289" s="680"/>
      <c r="M289" s="680"/>
      <c r="N289" s="680"/>
      <c r="O289" s="680"/>
    </row>
    <row r="290" spans="1:15" hidden="1" x14ac:dyDescent="0.2">
      <c r="A290" t="s">
        <v>16771</v>
      </c>
      <c r="B290" t="s">
        <v>19832</v>
      </c>
      <c r="C290" t="s">
        <v>243</v>
      </c>
      <c r="D290" s="684">
        <v>2174</v>
      </c>
      <c r="E290" t="s">
        <v>30880</v>
      </c>
      <c r="F290" s="680"/>
      <c r="G290" s="680"/>
      <c r="H290" s="680"/>
      <c r="I290" s="680"/>
      <c r="J290" s="680"/>
      <c r="K290" s="680"/>
      <c r="L290" s="680"/>
      <c r="M290" s="680"/>
      <c r="N290" s="680"/>
      <c r="O290" s="680"/>
    </row>
    <row r="291" spans="1:15" hidden="1" x14ac:dyDescent="0.2">
      <c r="A291" t="s">
        <v>16772</v>
      </c>
      <c r="B291" t="s">
        <v>10363</v>
      </c>
      <c r="C291" t="s">
        <v>243</v>
      </c>
      <c r="D291" s="684">
        <v>1896</v>
      </c>
      <c r="E291" t="s">
        <v>30880</v>
      </c>
      <c r="F291" s="680"/>
      <c r="G291" s="680"/>
      <c r="H291" s="680"/>
      <c r="I291" s="680"/>
      <c r="J291" s="680"/>
      <c r="K291" s="680"/>
      <c r="L291" s="680"/>
      <c r="M291" s="680"/>
      <c r="N291" s="680"/>
      <c r="O291" s="680"/>
    </row>
    <row r="292" spans="1:15" hidden="1" x14ac:dyDescent="0.2">
      <c r="A292" t="s">
        <v>19833</v>
      </c>
      <c r="B292" t="s">
        <v>19834</v>
      </c>
      <c r="C292" t="s">
        <v>243</v>
      </c>
      <c r="D292" s="684">
        <v>2650</v>
      </c>
      <c r="E292" t="s">
        <v>30880</v>
      </c>
      <c r="F292" s="680"/>
      <c r="G292" s="680"/>
      <c r="H292" s="680"/>
      <c r="I292" s="680"/>
      <c r="J292" s="680"/>
      <c r="K292" s="680"/>
      <c r="L292" s="680"/>
      <c r="M292" s="680"/>
      <c r="N292" s="680"/>
      <c r="O292" s="680"/>
    </row>
    <row r="293" spans="1:15" hidden="1" x14ac:dyDescent="0.2">
      <c r="A293" t="s">
        <v>19835</v>
      </c>
      <c r="B293" t="s">
        <v>19836</v>
      </c>
      <c r="C293" t="s">
        <v>243</v>
      </c>
      <c r="D293" s="684">
        <v>3147</v>
      </c>
      <c r="E293" t="s">
        <v>30880</v>
      </c>
      <c r="F293" s="680"/>
      <c r="G293" s="680"/>
      <c r="H293" s="680"/>
      <c r="I293" s="680"/>
      <c r="J293" s="680"/>
      <c r="K293" s="680"/>
      <c r="L293" s="680"/>
      <c r="M293" s="680"/>
      <c r="N293" s="680"/>
      <c r="O293" s="680"/>
    </row>
    <row r="294" spans="1:15" hidden="1" x14ac:dyDescent="0.2">
      <c r="A294" t="s">
        <v>19837</v>
      </c>
      <c r="B294" t="s">
        <v>19830</v>
      </c>
      <c r="C294" t="s">
        <v>243</v>
      </c>
      <c r="D294" s="684">
        <v>2809</v>
      </c>
      <c r="E294" t="s">
        <v>30880</v>
      </c>
      <c r="F294" s="680"/>
      <c r="G294" s="680"/>
      <c r="H294" s="680"/>
      <c r="I294" s="680"/>
      <c r="J294" s="680"/>
      <c r="K294" s="680"/>
      <c r="L294" s="680"/>
      <c r="M294" s="680"/>
      <c r="N294" s="680"/>
      <c r="O294" s="680"/>
    </row>
    <row r="295" spans="1:15" hidden="1" x14ac:dyDescent="0.2">
      <c r="A295" t="s">
        <v>19838</v>
      </c>
      <c r="B295" t="s">
        <v>10359</v>
      </c>
      <c r="C295" t="s">
        <v>243</v>
      </c>
      <c r="D295" s="684">
        <v>2552</v>
      </c>
      <c r="E295" t="s">
        <v>30880</v>
      </c>
      <c r="F295" s="680"/>
      <c r="G295" s="680"/>
      <c r="H295" s="680"/>
      <c r="I295" s="680"/>
      <c r="J295" s="680"/>
      <c r="K295" s="680"/>
      <c r="L295" s="680"/>
      <c r="M295" s="680"/>
      <c r="N295" s="680"/>
      <c r="O295" s="680"/>
    </row>
    <row r="296" spans="1:15" hidden="1" x14ac:dyDescent="0.2">
      <c r="A296" t="s">
        <v>16773</v>
      </c>
      <c r="B296" t="s">
        <v>10360</v>
      </c>
      <c r="C296" t="s">
        <v>243</v>
      </c>
      <c r="D296" s="684">
        <v>2572</v>
      </c>
      <c r="E296" t="s">
        <v>30880</v>
      </c>
      <c r="F296" s="680"/>
      <c r="G296" s="680"/>
      <c r="H296" s="680"/>
      <c r="I296" s="680"/>
      <c r="J296" s="680"/>
      <c r="K296" s="680"/>
      <c r="L296" s="680"/>
      <c r="M296" s="680"/>
      <c r="N296" s="680"/>
      <c r="O296" s="680"/>
    </row>
    <row r="297" spans="1:15" hidden="1" x14ac:dyDescent="0.2">
      <c r="A297" t="s">
        <v>16774</v>
      </c>
      <c r="B297" t="s">
        <v>10361</v>
      </c>
      <c r="C297" t="s">
        <v>243</v>
      </c>
      <c r="D297" s="684">
        <v>2702</v>
      </c>
      <c r="E297" t="s">
        <v>30880</v>
      </c>
      <c r="F297" s="680"/>
      <c r="G297" s="680"/>
      <c r="H297" s="680"/>
      <c r="I297" s="680"/>
      <c r="J297" s="680"/>
      <c r="K297" s="680"/>
      <c r="L297" s="680"/>
      <c r="M297" s="680"/>
      <c r="N297" s="680"/>
      <c r="O297" s="680"/>
    </row>
    <row r="298" spans="1:15" hidden="1" x14ac:dyDescent="0.2">
      <c r="A298" t="s">
        <v>16775</v>
      </c>
      <c r="B298" t="s">
        <v>10364</v>
      </c>
      <c r="C298" t="s">
        <v>243</v>
      </c>
      <c r="D298" s="684">
        <v>1466</v>
      </c>
      <c r="E298" t="s">
        <v>30880</v>
      </c>
      <c r="F298" s="680"/>
      <c r="G298" s="680"/>
      <c r="H298" s="680"/>
      <c r="I298" s="680"/>
      <c r="J298" s="680"/>
      <c r="K298" s="680"/>
      <c r="L298" s="680"/>
      <c r="M298" s="680"/>
      <c r="N298" s="680"/>
      <c r="O298" s="680"/>
    </row>
    <row r="299" spans="1:15" hidden="1" x14ac:dyDescent="0.2">
      <c r="A299" t="s">
        <v>16776</v>
      </c>
      <c r="B299" t="s">
        <v>10365</v>
      </c>
      <c r="C299" t="s">
        <v>243</v>
      </c>
      <c r="D299" s="684">
        <v>3896</v>
      </c>
      <c r="E299" t="s">
        <v>30880</v>
      </c>
      <c r="F299" s="680"/>
      <c r="G299" s="680"/>
      <c r="H299" s="680"/>
      <c r="I299" s="680"/>
      <c r="J299" s="680"/>
      <c r="K299" s="680"/>
      <c r="L299" s="680"/>
      <c r="M299" s="680"/>
      <c r="N299" s="680"/>
      <c r="O299" s="680"/>
    </row>
    <row r="300" spans="1:15" hidden="1" x14ac:dyDescent="0.2">
      <c r="A300" t="s">
        <v>16777</v>
      </c>
      <c r="B300" t="s">
        <v>10366</v>
      </c>
      <c r="C300" t="s">
        <v>243</v>
      </c>
      <c r="D300" s="684">
        <v>4352</v>
      </c>
      <c r="E300" t="s">
        <v>30880</v>
      </c>
      <c r="F300" s="680"/>
      <c r="G300" s="680"/>
      <c r="H300" s="680"/>
      <c r="I300" s="680"/>
      <c r="J300" s="680"/>
      <c r="K300" s="680"/>
      <c r="L300" s="680"/>
      <c r="M300" s="680"/>
      <c r="N300" s="680"/>
      <c r="O300" s="680"/>
    </row>
    <row r="301" spans="1:15" hidden="1" x14ac:dyDescent="0.2">
      <c r="A301" t="s">
        <v>16778</v>
      </c>
      <c r="B301" t="s">
        <v>10367</v>
      </c>
      <c r="C301" t="s">
        <v>243</v>
      </c>
      <c r="D301" s="684">
        <v>2015</v>
      </c>
      <c r="E301" t="s">
        <v>30880</v>
      </c>
      <c r="F301" s="680"/>
      <c r="G301" s="680"/>
      <c r="H301" s="680"/>
      <c r="I301" s="680"/>
      <c r="J301" s="680"/>
      <c r="K301" s="680"/>
      <c r="L301" s="680"/>
      <c r="M301" s="680"/>
      <c r="N301" s="680"/>
      <c r="O301" s="680"/>
    </row>
    <row r="302" spans="1:15" hidden="1" x14ac:dyDescent="0.2">
      <c r="A302" t="s">
        <v>16779</v>
      </c>
      <c r="B302" t="s">
        <v>10368</v>
      </c>
      <c r="C302" t="s">
        <v>243</v>
      </c>
      <c r="D302" s="684">
        <v>1796</v>
      </c>
      <c r="E302" t="s">
        <v>30880</v>
      </c>
      <c r="F302" s="680"/>
      <c r="G302" s="680"/>
      <c r="H302" s="680"/>
      <c r="I302" s="680"/>
      <c r="J302" s="680"/>
      <c r="K302" s="680"/>
      <c r="L302" s="680"/>
      <c r="M302" s="680"/>
      <c r="N302" s="680"/>
      <c r="O302" s="680"/>
    </row>
    <row r="303" spans="1:15" hidden="1" x14ac:dyDescent="0.2">
      <c r="A303" t="s">
        <v>16780</v>
      </c>
      <c r="B303" t="s">
        <v>10368</v>
      </c>
      <c r="C303" t="s">
        <v>243</v>
      </c>
      <c r="D303" s="684">
        <v>1896</v>
      </c>
      <c r="E303" t="s">
        <v>30880</v>
      </c>
      <c r="F303" s="680"/>
      <c r="G303" s="680"/>
      <c r="H303" s="680"/>
      <c r="I303" s="680"/>
      <c r="J303" s="680"/>
      <c r="K303" s="680"/>
      <c r="L303" s="680"/>
      <c r="M303" s="680"/>
      <c r="N303" s="680"/>
      <c r="O303" s="680"/>
    </row>
    <row r="304" spans="1:15" hidden="1" x14ac:dyDescent="0.2">
      <c r="A304" t="s">
        <v>16579</v>
      </c>
      <c r="B304" t="s">
        <v>10369</v>
      </c>
      <c r="C304" t="s">
        <v>243</v>
      </c>
      <c r="D304" s="684">
        <v>1396</v>
      </c>
      <c r="E304" t="s">
        <v>30880</v>
      </c>
      <c r="F304" s="680"/>
      <c r="G304" s="680"/>
      <c r="H304" s="680"/>
      <c r="I304" s="680"/>
      <c r="J304" s="680"/>
      <c r="K304" s="680"/>
      <c r="L304" s="680"/>
      <c r="M304" s="680"/>
      <c r="N304" s="680"/>
      <c r="O304" s="680"/>
    </row>
    <row r="305" spans="1:15" hidden="1" x14ac:dyDescent="0.2">
      <c r="A305" t="s">
        <v>16580</v>
      </c>
      <c r="B305" t="s">
        <v>10370</v>
      </c>
      <c r="C305" t="s">
        <v>243</v>
      </c>
      <c r="D305" s="684">
        <v>1495</v>
      </c>
      <c r="E305" t="s">
        <v>30880</v>
      </c>
      <c r="F305" s="680"/>
      <c r="G305" s="680"/>
      <c r="H305" s="680"/>
      <c r="I305" s="680"/>
      <c r="J305" s="680"/>
      <c r="K305" s="680"/>
      <c r="L305" s="680"/>
      <c r="M305" s="680"/>
      <c r="N305" s="680"/>
      <c r="O305" s="680"/>
    </row>
    <row r="306" spans="1:15" hidden="1" x14ac:dyDescent="0.2">
      <c r="A306" t="s">
        <v>16581</v>
      </c>
      <c r="B306" t="s">
        <v>10371</v>
      </c>
      <c r="C306" t="s">
        <v>243</v>
      </c>
      <c r="D306">
        <v>639</v>
      </c>
      <c r="E306" t="s">
        <v>30880</v>
      </c>
      <c r="F306" s="680"/>
      <c r="G306" s="680"/>
      <c r="H306" s="680"/>
      <c r="I306" s="680"/>
      <c r="J306" s="680"/>
      <c r="K306" s="680"/>
      <c r="L306" s="680"/>
      <c r="M306" s="680"/>
      <c r="N306" s="680"/>
      <c r="O306" s="680"/>
    </row>
    <row r="307" spans="1:15" hidden="1" x14ac:dyDescent="0.2">
      <c r="A307" t="s">
        <v>16582</v>
      </c>
      <c r="B307" t="s">
        <v>10372</v>
      </c>
      <c r="C307" t="s">
        <v>243</v>
      </c>
      <c r="D307">
        <v>795</v>
      </c>
      <c r="E307" t="s">
        <v>30880</v>
      </c>
      <c r="F307" s="680"/>
      <c r="G307" s="680"/>
      <c r="H307" s="680"/>
      <c r="I307" s="680"/>
      <c r="J307" s="680"/>
      <c r="K307" s="680"/>
      <c r="L307" s="680"/>
      <c r="M307" s="680"/>
      <c r="N307" s="680"/>
      <c r="O307" s="680"/>
    </row>
    <row r="308" spans="1:15" hidden="1" x14ac:dyDescent="0.2">
      <c r="A308" t="s">
        <v>16583</v>
      </c>
      <c r="B308" t="s">
        <v>10373</v>
      </c>
      <c r="C308" t="s">
        <v>243</v>
      </c>
      <c r="D308">
        <v>862</v>
      </c>
      <c r="E308" t="s">
        <v>30880</v>
      </c>
      <c r="F308" s="680"/>
      <c r="G308" s="680"/>
      <c r="H308" s="680"/>
      <c r="I308" s="680"/>
      <c r="J308" s="680"/>
      <c r="K308" s="680"/>
      <c r="L308" s="680"/>
      <c r="M308" s="680"/>
      <c r="N308" s="680"/>
      <c r="O308" s="680"/>
    </row>
    <row r="309" spans="1:15" hidden="1" x14ac:dyDescent="0.2">
      <c r="A309" t="s">
        <v>16584</v>
      </c>
      <c r="B309" t="s">
        <v>10374</v>
      </c>
      <c r="C309" t="s">
        <v>243</v>
      </c>
      <c r="D309" s="684">
        <v>1292</v>
      </c>
      <c r="E309" t="s">
        <v>30880</v>
      </c>
      <c r="F309" s="690"/>
      <c r="G309" s="690"/>
      <c r="H309" s="690"/>
      <c r="I309" s="690"/>
      <c r="J309" s="690"/>
      <c r="K309" s="690"/>
      <c r="L309" s="690"/>
      <c r="M309" s="690"/>
      <c r="N309" s="690"/>
      <c r="O309" s="690"/>
    </row>
    <row r="310" spans="1:15" hidden="1" x14ac:dyDescent="0.2">
      <c r="A310" t="s">
        <v>16585</v>
      </c>
      <c r="B310" t="s">
        <v>10375</v>
      </c>
      <c r="C310" t="s">
        <v>243</v>
      </c>
      <c r="D310" s="684">
        <v>1009</v>
      </c>
      <c r="E310" t="s">
        <v>30880</v>
      </c>
      <c r="F310" s="680"/>
      <c r="G310" s="680"/>
      <c r="H310" s="680"/>
      <c r="I310" s="680"/>
      <c r="J310" s="680"/>
      <c r="K310" s="680"/>
      <c r="L310" s="680"/>
      <c r="M310" s="680"/>
      <c r="N310" s="680"/>
      <c r="O310" s="680"/>
    </row>
    <row r="311" spans="1:15" hidden="1" x14ac:dyDescent="0.2">
      <c r="A311" t="s">
        <v>16586</v>
      </c>
      <c r="B311" t="s">
        <v>10376</v>
      </c>
      <c r="C311" t="s">
        <v>243</v>
      </c>
      <c r="D311" s="684">
        <v>1256</v>
      </c>
      <c r="E311" t="s">
        <v>30880</v>
      </c>
      <c r="F311" s="680"/>
      <c r="G311" s="680"/>
      <c r="H311" s="680"/>
      <c r="I311" s="680"/>
      <c r="J311" s="680"/>
      <c r="K311" s="680"/>
      <c r="L311" s="680"/>
      <c r="M311" s="680"/>
      <c r="N311" s="680"/>
      <c r="O311" s="680"/>
    </row>
    <row r="312" spans="1:15" hidden="1" x14ac:dyDescent="0.2">
      <c r="A312" t="s">
        <v>16848</v>
      </c>
      <c r="B312" t="s">
        <v>10377</v>
      </c>
      <c r="C312" t="s">
        <v>243</v>
      </c>
      <c r="D312">
        <v>890</v>
      </c>
      <c r="E312" t="s">
        <v>30880</v>
      </c>
      <c r="F312" s="680"/>
      <c r="G312" s="680"/>
      <c r="H312" s="680"/>
      <c r="I312" s="680"/>
      <c r="J312" s="680"/>
      <c r="K312" s="680"/>
      <c r="L312" s="680"/>
      <c r="M312" s="680"/>
      <c r="N312" s="680"/>
      <c r="O312" s="680"/>
    </row>
    <row r="313" spans="1:15" hidden="1" x14ac:dyDescent="0.2">
      <c r="A313" t="s">
        <v>16849</v>
      </c>
      <c r="B313" t="s">
        <v>10377</v>
      </c>
      <c r="C313" t="s">
        <v>243</v>
      </c>
      <c r="D313">
        <v>890</v>
      </c>
      <c r="E313" t="s">
        <v>30880</v>
      </c>
      <c r="F313" s="680"/>
      <c r="G313" s="680"/>
      <c r="H313" s="680"/>
      <c r="I313" s="680"/>
      <c r="J313" s="680"/>
      <c r="K313" s="680"/>
      <c r="L313" s="680"/>
      <c r="M313" s="680"/>
      <c r="N313" s="680"/>
      <c r="O313" s="680"/>
    </row>
    <row r="314" spans="1:15" hidden="1" x14ac:dyDescent="0.2">
      <c r="A314" t="s">
        <v>16850</v>
      </c>
      <c r="B314" t="s">
        <v>10378</v>
      </c>
      <c r="C314" t="s">
        <v>243</v>
      </c>
      <c r="D314" s="684">
        <v>1302</v>
      </c>
      <c r="E314" t="s">
        <v>30880</v>
      </c>
      <c r="F314" s="680"/>
      <c r="G314" s="680"/>
      <c r="H314" s="680"/>
      <c r="I314" s="680"/>
      <c r="J314" s="680"/>
      <c r="K314" s="680"/>
      <c r="L314" s="680"/>
      <c r="M314" s="680"/>
      <c r="N314" s="680"/>
      <c r="O314" s="680"/>
    </row>
    <row r="315" spans="1:15" hidden="1" x14ac:dyDescent="0.2">
      <c r="A315" t="s">
        <v>19786</v>
      </c>
      <c r="B315" t="s">
        <v>19787</v>
      </c>
      <c r="C315" t="s">
        <v>243</v>
      </c>
      <c r="D315" s="684">
        <v>1600</v>
      </c>
      <c r="E315" t="s">
        <v>30880</v>
      </c>
      <c r="F315" s="680"/>
      <c r="G315" s="680"/>
      <c r="H315" s="680"/>
      <c r="I315" s="680"/>
      <c r="J315" s="680"/>
      <c r="K315" s="680"/>
      <c r="L315" s="680"/>
      <c r="M315" s="680"/>
      <c r="N315" s="680"/>
      <c r="O315" s="680"/>
    </row>
    <row r="316" spans="1:15" hidden="1" x14ac:dyDescent="0.2">
      <c r="A316" t="s">
        <v>19788</v>
      </c>
      <c r="B316" t="s">
        <v>19789</v>
      </c>
      <c r="C316" t="s">
        <v>243</v>
      </c>
      <c r="D316" s="684">
        <v>1929</v>
      </c>
      <c r="E316" t="s">
        <v>30880</v>
      </c>
      <c r="F316" s="680"/>
      <c r="G316" s="680"/>
      <c r="H316" s="680"/>
      <c r="I316" s="680"/>
      <c r="J316" s="680"/>
      <c r="K316" s="680"/>
      <c r="L316" s="680"/>
      <c r="M316" s="680"/>
      <c r="N316" s="680"/>
      <c r="O316" s="680"/>
    </row>
    <row r="317" spans="1:15" hidden="1" x14ac:dyDescent="0.2">
      <c r="A317" t="s">
        <v>19790</v>
      </c>
      <c r="B317" t="s">
        <v>19791</v>
      </c>
      <c r="C317" t="s">
        <v>243</v>
      </c>
      <c r="D317" s="684">
        <v>1634</v>
      </c>
      <c r="E317" t="s">
        <v>30880</v>
      </c>
      <c r="F317" s="680"/>
      <c r="G317" s="680"/>
      <c r="H317" s="680"/>
      <c r="I317" s="680"/>
      <c r="J317" s="680"/>
      <c r="K317" s="680"/>
      <c r="L317" s="680"/>
      <c r="M317" s="680"/>
      <c r="N317" s="680"/>
      <c r="O317" s="680"/>
    </row>
    <row r="318" spans="1:15" hidden="1" x14ac:dyDescent="0.2">
      <c r="A318" t="s">
        <v>16587</v>
      </c>
      <c r="B318" t="s">
        <v>10379</v>
      </c>
      <c r="C318" t="s">
        <v>243</v>
      </c>
      <c r="D318" s="684">
        <v>1013</v>
      </c>
      <c r="E318" t="s">
        <v>30880</v>
      </c>
      <c r="F318" s="680"/>
      <c r="G318" s="680"/>
      <c r="H318" s="680"/>
      <c r="I318" s="680"/>
      <c r="J318" s="680"/>
      <c r="K318" s="680"/>
      <c r="L318" s="680"/>
      <c r="M318" s="680"/>
      <c r="N318" s="680"/>
      <c r="O318" s="680"/>
    </row>
    <row r="319" spans="1:15" hidden="1" x14ac:dyDescent="0.2">
      <c r="A319" t="s">
        <v>16588</v>
      </c>
      <c r="B319" t="s">
        <v>10380</v>
      </c>
      <c r="C319" t="s">
        <v>243</v>
      </c>
      <c r="D319" s="684">
        <v>1434</v>
      </c>
      <c r="E319" t="s">
        <v>30880</v>
      </c>
      <c r="F319" s="680"/>
      <c r="G319" s="680"/>
      <c r="H319" s="680"/>
      <c r="I319" s="680"/>
      <c r="J319" s="680"/>
      <c r="K319" s="680"/>
      <c r="L319" s="680"/>
      <c r="M319" s="680"/>
      <c r="N319" s="680"/>
      <c r="O319" s="680"/>
    </row>
    <row r="320" spans="1:15" hidden="1" x14ac:dyDescent="0.2">
      <c r="A320" t="s">
        <v>16589</v>
      </c>
      <c r="B320" t="s">
        <v>10381</v>
      </c>
      <c r="C320" t="s">
        <v>243</v>
      </c>
      <c r="D320" s="684">
        <v>1290</v>
      </c>
      <c r="E320" t="s">
        <v>30880</v>
      </c>
      <c r="F320" s="680"/>
      <c r="G320" s="680"/>
      <c r="H320" s="680"/>
      <c r="I320" s="680"/>
      <c r="J320" s="680"/>
      <c r="K320" s="680"/>
      <c r="L320" s="680"/>
      <c r="M320" s="680"/>
      <c r="N320" s="680"/>
      <c r="O320" s="680"/>
    </row>
    <row r="321" spans="1:15" hidden="1" x14ac:dyDescent="0.2">
      <c r="A321" t="s">
        <v>16590</v>
      </c>
      <c r="B321" t="s">
        <v>10382</v>
      </c>
      <c r="C321" t="s">
        <v>243</v>
      </c>
      <c r="D321" s="684">
        <v>1150</v>
      </c>
      <c r="E321" t="s">
        <v>30880</v>
      </c>
    </row>
    <row r="322" spans="1:15" hidden="1" x14ac:dyDescent="0.2">
      <c r="A322" t="s">
        <v>16591</v>
      </c>
      <c r="B322" t="s">
        <v>10383</v>
      </c>
      <c r="C322" t="s">
        <v>243</v>
      </c>
      <c r="D322" s="684">
        <v>1226</v>
      </c>
      <c r="E322" t="s">
        <v>30880</v>
      </c>
    </row>
    <row r="323" spans="1:15" hidden="1" x14ac:dyDescent="0.2">
      <c r="A323" t="s">
        <v>16592</v>
      </c>
      <c r="B323" t="s">
        <v>10384</v>
      </c>
      <c r="C323" t="s">
        <v>243</v>
      </c>
      <c r="D323" s="684">
        <v>1443</v>
      </c>
      <c r="E323" t="s">
        <v>30880</v>
      </c>
      <c r="F323" s="730"/>
      <c r="G323" s="730"/>
      <c r="H323" s="730"/>
      <c r="I323" s="730"/>
      <c r="J323" s="730"/>
      <c r="K323" s="730"/>
      <c r="L323" s="730"/>
      <c r="M323" s="730"/>
      <c r="N323" s="730"/>
      <c r="O323" s="730"/>
    </row>
    <row r="324" spans="1:15" hidden="1" x14ac:dyDescent="0.2">
      <c r="A324">
        <v>90200</v>
      </c>
      <c r="B324" t="s">
        <v>28040</v>
      </c>
      <c r="C324" t="s">
        <v>243</v>
      </c>
      <c r="D324">
        <v>35</v>
      </c>
      <c r="E324" t="s">
        <v>30881</v>
      </c>
      <c r="F324" s="730"/>
      <c r="G324" s="730"/>
      <c r="H324" s="730"/>
      <c r="I324" s="730"/>
      <c r="J324" s="730"/>
      <c r="K324" s="730"/>
      <c r="L324" s="730"/>
      <c r="M324" s="730"/>
      <c r="N324" s="730"/>
      <c r="O324" s="730"/>
    </row>
    <row r="325" spans="1:15" hidden="1" x14ac:dyDescent="0.2">
      <c r="A325">
        <v>90201</v>
      </c>
      <c r="B325" t="s">
        <v>53412</v>
      </c>
      <c r="C325" t="s">
        <v>243</v>
      </c>
      <c r="D325">
        <v>35</v>
      </c>
      <c r="E325" t="s">
        <v>30881</v>
      </c>
      <c r="F325" s="730"/>
      <c r="G325" s="730"/>
      <c r="H325" s="730"/>
      <c r="I325" s="730"/>
      <c r="J325" s="730"/>
      <c r="K325" s="730"/>
      <c r="L325" s="730"/>
      <c r="M325" s="730"/>
      <c r="N325" s="730"/>
      <c r="O325" s="730"/>
    </row>
    <row r="326" spans="1:15" hidden="1" x14ac:dyDescent="0.2">
      <c r="A326">
        <v>812840</v>
      </c>
      <c r="B326" t="s">
        <v>28041</v>
      </c>
      <c r="C326" t="s">
        <v>243</v>
      </c>
      <c r="D326">
        <v>35</v>
      </c>
      <c r="E326" t="s">
        <v>30881</v>
      </c>
      <c r="F326" s="730"/>
      <c r="G326" s="730"/>
      <c r="H326" s="730"/>
      <c r="I326" s="730"/>
      <c r="J326" s="730"/>
      <c r="K326" s="730"/>
      <c r="L326" s="730"/>
      <c r="M326" s="730"/>
      <c r="N326" s="730"/>
      <c r="O326" s="730"/>
    </row>
    <row r="327" spans="1:15" hidden="1" x14ac:dyDescent="0.2">
      <c r="A327">
        <v>831086</v>
      </c>
      <c r="B327" t="s">
        <v>28042</v>
      </c>
      <c r="C327" t="s">
        <v>243</v>
      </c>
      <c r="D327">
        <v>135</v>
      </c>
      <c r="E327" t="s">
        <v>30881</v>
      </c>
      <c r="F327" s="730"/>
      <c r="G327" s="730"/>
      <c r="H327" s="730"/>
      <c r="I327" s="730"/>
      <c r="J327" s="730"/>
      <c r="K327" s="730"/>
      <c r="L327" s="730"/>
      <c r="M327" s="730"/>
      <c r="N327" s="730"/>
      <c r="O327" s="730"/>
    </row>
    <row r="328" spans="1:15" hidden="1" x14ac:dyDescent="0.2">
      <c r="A328">
        <v>831113</v>
      </c>
      <c r="B328" t="s">
        <v>28043</v>
      </c>
      <c r="C328" t="s">
        <v>243</v>
      </c>
      <c r="D328">
        <v>135</v>
      </c>
      <c r="E328" t="s">
        <v>30881</v>
      </c>
      <c r="F328" s="730"/>
      <c r="G328" s="730"/>
      <c r="H328" s="730"/>
      <c r="I328" s="730"/>
      <c r="J328" s="730"/>
      <c r="K328" s="730"/>
      <c r="L328" s="730"/>
      <c r="M328" s="730"/>
      <c r="N328" s="730"/>
      <c r="O328" s="730"/>
    </row>
    <row r="329" spans="1:15" hidden="1" x14ac:dyDescent="0.2">
      <c r="A329">
        <v>831114</v>
      </c>
      <c r="B329" t="s">
        <v>28044</v>
      </c>
      <c r="C329" t="s">
        <v>243</v>
      </c>
      <c r="D329">
        <v>135</v>
      </c>
      <c r="E329" t="s">
        <v>30881</v>
      </c>
      <c r="F329" s="730"/>
      <c r="G329" s="730"/>
      <c r="H329" s="730"/>
      <c r="I329" s="730"/>
      <c r="J329" s="730"/>
      <c r="K329" s="730"/>
      <c r="L329" s="730"/>
      <c r="M329" s="730"/>
      <c r="N329" s="730"/>
      <c r="O329" s="730"/>
    </row>
    <row r="330" spans="1:15" hidden="1" x14ac:dyDescent="0.2">
      <c r="A330">
        <v>831115</v>
      </c>
      <c r="B330" t="s">
        <v>28045</v>
      </c>
      <c r="C330" t="s">
        <v>243</v>
      </c>
      <c r="D330">
        <v>135</v>
      </c>
      <c r="E330" t="s">
        <v>30881</v>
      </c>
      <c r="F330" s="730"/>
      <c r="G330" s="730"/>
      <c r="H330" s="730"/>
      <c r="I330" s="730"/>
      <c r="J330" s="730"/>
      <c r="K330" s="730"/>
      <c r="L330" s="730"/>
      <c r="M330" s="730"/>
      <c r="N330" s="730"/>
      <c r="O330" s="730"/>
    </row>
    <row r="331" spans="1:15" hidden="1" x14ac:dyDescent="0.2">
      <c r="A331">
        <v>5059909</v>
      </c>
      <c r="B331" t="s">
        <v>28046</v>
      </c>
      <c r="C331" t="s">
        <v>243</v>
      </c>
      <c r="D331">
        <v>135</v>
      </c>
      <c r="E331" t="s">
        <v>30881</v>
      </c>
      <c r="F331" s="730"/>
      <c r="G331" s="730"/>
      <c r="H331" s="730"/>
      <c r="I331" s="730"/>
      <c r="J331" s="730"/>
      <c r="K331" s="730"/>
      <c r="L331" s="730"/>
      <c r="M331" s="730"/>
      <c r="N331" s="730"/>
      <c r="O331" s="730"/>
    </row>
    <row r="332" spans="1:15" hidden="1" x14ac:dyDescent="0.2">
      <c r="A332">
        <v>5059913</v>
      </c>
      <c r="B332" t="s">
        <v>28047</v>
      </c>
      <c r="C332" t="s">
        <v>243</v>
      </c>
      <c r="D332">
        <v>135</v>
      </c>
      <c r="E332" t="s">
        <v>30881</v>
      </c>
      <c r="F332" s="730"/>
      <c r="G332" s="730"/>
      <c r="H332" s="730"/>
      <c r="I332" s="730"/>
      <c r="J332" s="730"/>
      <c r="K332" s="730"/>
      <c r="L332" s="730"/>
      <c r="M332" s="730"/>
      <c r="N332" s="730"/>
      <c r="O332" s="730"/>
    </row>
    <row r="333" spans="1:15" hidden="1" x14ac:dyDescent="0.2">
      <c r="A333">
        <v>5900014</v>
      </c>
      <c r="B333" t="s">
        <v>28048</v>
      </c>
      <c r="C333" t="s">
        <v>243</v>
      </c>
      <c r="D333">
        <v>544</v>
      </c>
      <c r="E333" t="s">
        <v>30881</v>
      </c>
      <c r="F333" s="730"/>
      <c r="G333" s="730"/>
      <c r="H333" s="730"/>
      <c r="I333" s="730"/>
      <c r="J333" s="730"/>
      <c r="K333" s="730"/>
      <c r="L333" s="730"/>
      <c r="M333" s="730"/>
      <c r="N333" s="730"/>
      <c r="O333" s="730"/>
    </row>
    <row r="334" spans="1:15" hidden="1" x14ac:dyDescent="0.2">
      <c r="A334">
        <v>5900018</v>
      </c>
      <c r="B334" t="s">
        <v>28049</v>
      </c>
      <c r="C334" t="s">
        <v>243</v>
      </c>
      <c r="D334">
        <v>661</v>
      </c>
      <c r="E334" t="s">
        <v>30881</v>
      </c>
      <c r="F334" s="730"/>
      <c r="G334" s="730"/>
      <c r="H334" s="730"/>
      <c r="I334" s="730"/>
      <c r="J334" s="730"/>
      <c r="K334" s="730"/>
      <c r="L334" s="730"/>
      <c r="M334" s="730"/>
      <c r="N334" s="730"/>
      <c r="O334" s="730"/>
    </row>
    <row r="335" spans="1:15" hidden="1" x14ac:dyDescent="0.2">
      <c r="A335">
        <v>5900019</v>
      </c>
      <c r="B335" t="s">
        <v>53413</v>
      </c>
      <c r="C335" t="s">
        <v>243</v>
      </c>
      <c r="D335">
        <v>497</v>
      </c>
      <c r="E335" t="s">
        <v>30881</v>
      </c>
      <c r="F335" s="730"/>
      <c r="G335" s="730"/>
      <c r="H335" s="730"/>
      <c r="I335" s="730"/>
      <c r="J335" s="730"/>
      <c r="K335" s="730"/>
      <c r="L335" s="730"/>
      <c r="M335" s="730"/>
      <c r="N335" s="730"/>
      <c r="O335" s="730"/>
    </row>
    <row r="336" spans="1:15" hidden="1" x14ac:dyDescent="0.2">
      <c r="A336">
        <v>5900020</v>
      </c>
      <c r="B336" t="s">
        <v>28050</v>
      </c>
      <c r="C336" t="s">
        <v>243</v>
      </c>
      <c r="D336">
        <v>333</v>
      </c>
      <c r="E336" t="s">
        <v>30881</v>
      </c>
      <c r="F336" s="730"/>
      <c r="G336" s="730"/>
      <c r="H336" s="730"/>
      <c r="I336" s="730"/>
      <c r="J336" s="730"/>
      <c r="K336" s="730"/>
      <c r="L336" s="730"/>
      <c r="M336" s="730"/>
      <c r="N336" s="730"/>
      <c r="O336" s="730"/>
    </row>
    <row r="337" spans="1:15" hidden="1" x14ac:dyDescent="0.2">
      <c r="A337">
        <v>9510082</v>
      </c>
      <c r="B337" t="s">
        <v>28051</v>
      </c>
      <c r="C337" t="s">
        <v>243</v>
      </c>
      <c r="D337">
        <v>164</v>
      </c>
      <c r="E337" t="s">
        <v>30881</v>
      </c>
      <c r="F337" s="730"/>
      <c r="G337" s="730"/>
      <c r="H337" s="730"/>
      <c r="I337" s="730"/>
      <c r="J337" s="730"/>
      <c r="K337" s="730"/>
      <c r="L337" s="730"/>
      <c r="M337" s="730"/>
      <c r="N337" s="730"/>
      <c r="O337" s="730"/>
    </row>
    <row r="338" spans="1:15" hidden="1" x14ac:dyDescent="0.2">
      <c r="A338">
        <v>9800361</v>
      </c>
      <c r="B338" t="s">
        <v>53418</v>
      </c>
      <c r="C338" t="s">
        <v>243</v>
      </c>
      <c r="D338">
        <v>35</v>
      </c>
      <c r="E338" t="s">
        <v>30881</v>
      </c>
      <c r="F338" s="730"/>
      <c r="G338" s="730"/>
      <c r="H338" s="730"/>
      <c r="I338" s="730"/>
      <c r="J338" s="730"/>
      <c r="K338" s="730"/>
      <c r="L338" s="730"/>
      <c r="M338" s="730"/>
      <c r="N338" s="730"/>
      <c r="O338" s="730"/>
    </row>
    <row r="339" spans="1:15" hidden="1" x14ac:dyDescent="0.2">
      <c r="A339">
        <v>100800740</v>
      </c>
      <c r="B339" t="s">
        <v>28053</v>
      </c>
      <c r="C339" t="s">
        <v>243</v>
      </c>
      <c r="D339">
        <v>169.65</v>
      </c>
      <c r="E339" t="s">
        <v>30881</v>
      </c>
      <c r="F339" s="730"/>
      <c r="G339" s="730"/>
      <c r="H339" s="730"/>
      <c r="I339" s="730"/>
      <c r="J339" s="730"/>
      <c r="K339" s="730"/>
      <c r="L339" s="730"/>
      <c r="M339" s="730"/>
      <c r="N339" s="730"/>
      <c r="O339" s="730"/>
    </row>
    <row r="340" spans="1:15" hidden="1" x14ac:dyDescent="0.2">
      <c r="A340">
        <v>150000005</v>
      </c>
      <c r="B340" t="s">
        <v>28054</v>
      </c>
      <c r="C340" t="s">
        <v>243</v>
      </c>
      <c r="D340">
        <v>211</v>
      </c>
      <c r="E340" t="s">
        <v>30881</v>
      </c>
      <c r="F340" s="730"/>
      <c r="G340" s="730"/>
      <c r="H340" s="730"/>
      <c r="I340" s="730"/>
      <c r="J340" s="730"/>
      <c r="K340" s="730"/>
      <c r="L340" s="730"/>
      <c r="M340" s="730"/>
      <c r="N340" s="730"/>
      <c r="O340" s="730"/>
    </row>
    <row r="341" spans="1:15" hidden="1" x14ac:dyDescent="0.2">
      <c r="A341">
        <v>154000005</v>
      </c>
      <c r="B341" t="s">
        <v>28055</v>
      </c>
      <c r="C341" t="s">
        <v>243</v>
      </c>
      <c r="D341">
        <v>374</v>
      </c>
      <c r="E341" t="s">
        <v>30881</v>
      </c>
      <c r="F341" s="730"/>
      <c r="G341" s="730"/>
      <c r="H341" s="730"/>
      <c r="I341" s="730"/>
      <c r="J341" s="730"/>
      <c r="K341" s="730"/>
      <c r="L341" s="730"/>
      <c r="M341" s="730"/>
      <c r="N341" s="730"/>
      <c r="O341" s="730"/>
    </row>
    <row r="342" spans="1:15" hidden="1" x14ac:dyDescent="0.2">
      <c r="A342">
        <v>154000006</v>
      </c>
      <c r="B342" t="s">
        <v>28055</v>
      </c>
      <c r="C342" t="s">
        <v>243</v>
      </c>
      <c r="D342">
        <v>362.7</v>
      </c>
      <c r="E342" t="s">
        <v>30881</v>
      </c>
      <c r="F342" s="730"/>
      <c r="G342" s="730"/>
      <c r="H342" s="730"/>
      <c r="I342" s="730"/>
      <c r="J342" s="730"/>
      <c r="K342" s="730"/>
      <c r="L342" s="730"/>
      <c r="M342" s="730"/>
      <c r="N342" s="730"/>
      <c r="O342" s="730"/>
    </row>
    <row r="343" spans="1:15" hidden="1" x14ac:dyDescent="0.2">
      <c r="A343">
        <v>506003016</v>
      </c>
      <c r="B343" t="s">
        <v>28056</v>
      </c>
      <c r="C343" t="s">
        <v>243</v>
      </c>
      <c r="D343" s="684">
        <v>1416</v>
      </c>
      <c r="E343" t="s">
        <v>30881</v>
      </c>
      <c r="F343" s="730"/>
      <c r="G343" s="730"/>
      <c r="H343" s="730"/>
      <c r="I343" s="730"/>
      <c r="J343" s="730"/>
      <c r="K343" s="730"/>
      <c r="L343" s="730"/>
      <c r="M343" s="730"/>
      <c r="N343" s="730"/>
      <c r="O343" s="730"/>
    </row>
    <row r="344" spans="1:15" hidden="1" x14ac:dyDescent="0.2">
      <c r="A344">
        <v>506005016</v>
      </c>
      <c r="B344" t="s">
        <v>28057</v>
      </c>
      <c r="C344" t="s">
        <v>243</v>
      </c>
      <c r="D344" s="684">
        <v>1416</v>
      </c>
      <c r="E344" t="s">
        <v>30881</v>
      </c>
      <c r="F344" s="730"/>
      <c r="G344" s="730"/>
      <c r="H344" s="730"/>
      <c r="I344" s="730"/>
      <c r="J344" s="730"/>
      <c r="K344" s="730"/>
      <c r="L344" s="730"/>
      <c r="M344" s="730"/>
      <c r="N344" s="730"/>
      <c r="O344" s="730"/>
    </row>
    <row r="345" spans="1:15" hidden="1" x14ac:dyDescent="0.2">
      <c r="A345">
        <v>509003016</v>
      </c>
      <c r="B345" t="s">
        <v>28058</v>
      </c>
      <c r="C345" t="s">
        <v>243</v>
      </c>
      <c r="D345" s="684">
        <v>1416</v>
      </c>
      <c r="E345" t="s">
        <v>30881</v>
      </c>
      <c r="F345" s="730"/>
      <c r="G345" s="730"/>
      <c r="H345" s="730"/>
      <c r="I345" s="730"/>
      <c r="J345" s="730"/>
      <c r="K345" s="730"/>
      <c r="L345" s="730"/>
      <c r="M345" s="730"/>
      <c r="N345" s="730"/>
      <c r="O345" s="730"/>
    </row>
    <row r="346" spans="1:15" hidden="1" x14ac:dyDescent="0.2">
      <c r="A346">
        <v>509005016</v>
      </c>
      <c r="B346" t="s">
        <v>28059</v>
      </c>
      <c r="C346" t="s">
        <v>243</v>
      </c>
      <c r="D346" s="684">
        <v>1416</v>
      </c>
      <c r="E346" t="s">
        <v>30881</v>
      </c>
      <c r="F346" s="730"/>
      <c r="G346" s="730"/>
      <c r="H346" s="730"/>
      <c r="I346" s="730"/>
      <c r="J346" s="730"/>
      <c r="K346" s="730"/>
      <c r="L346" s="730"/>
      <c r="M346" s="730"/>
      <c r="N346" s="730"/>
      <c r="O346" s="730"/>
    </row>
    <row r="347" spans="1:15" hidden="1" x14ac:dyDescent="0.2">
      <c r="A347">
        <v>544004016</v>
      </c>
      <c r="B347" t="s">
        <v>28060</v>
      </c>
      <c r="C347" t="s">
        <v>243</v>
      </c>
      <c r="D347" s="684">
        <v>2264</v>
      </c>
      <c r="E347" t="s">
        <v>30881</v>
      </c>
      <c r="F347" s="730"/>
      <c r="G347" s="730"/>
      <c r="H347" s="730"/>
      <c r="I347" s="730"/>
      <c r="J347" s="730"/>
      <c r="K347" s="730"/>
      <c r="L347" s="730"/>
      <c r="M347" s="730"/>
      <c r="N347" s="730"/>
      <c r="O347" s="730"/>
    </row>
    <row r="348" spans="1:15" hidden="1" x14ac:dyDescent="0.2">
      <c r="A348">
        <v>544006016</v>
      </c>
      <c r="B348" t="s">
        <v>28061</v>
      </c>
      <c r="C348" t="s">
        <v>243</v>
      </c>
      <c r="D348" s="684">
        <v>2264</v>
      </c>
      <c r="E348" t="s">
        <v>30881</v>
      </c>
      <c r="F348" s="730"/>
      <c r="G348" s="730"/>
      <c r="H348" s="730"/>
      <c r="I348" s="730"/>
      <c r="J348" s="730"/>
      <c r="K348" s="730"/>
      <c r="L348" s="730"/>
      <c r="M348" s="730"/>
      <c r="N348" s="730"/>
      <c r="O348" s="730"/>
    </row>
    <row r="349" spans="1:15" hidden="1" x14ac:dyDescent="0.2">
      <c r="A349">
        <v>551003016</v>
      </c>
      <c r="B349" t="s">
        <v>28062</v>
      </c>
      <c r="C349" t="s">
        <v>243</v>
      </c>
      <c r="D349" s="684">
        <v>1913</v>
      </c>
      <c r="E349" t="s">
        <v>30881</v>
      </c>
      <c r="F349" s="730"/>
      <c r="G349" s="730"/>
      <c r="H349" s="730"/>
      <c r="I349" s="730"/>
      <c r="J349" s="730"/>
      <c r="K349" s="730"/>
      <c r="L349" s="730"/>
      <c r="M349" s="730"/>
      <c r="N349" s="730"/>
      <c r="O349" s="730"/>
    </row>
    <row r="350" spans="1:15" hidden="1" x14ac:dyDescent="0.2">
      <c r="A350">
        <v>551004016</v>
      </c>
      <c r="B350" t="s">
        <v>28063</v>
      </c>
      <c r="C350" t="s">
        <v>243</v>
      </c>
      <c r="D350" s="684">
        <v>2399</v>
      </c>
      <c r="E350" t="s">
        <v>30881</v>
      </c>
      <c r="F350" s="730"/>
      <c r="G350" s="730"/>
      <c r="H350" s="730"/>
      <c r="I350" s="730"/>
      <c r="J350" s="730"/>
      <c r="K350" s="730"/>
      <c r="L350" s="730"/>
      <c r="M350" s="730"/>
      <c r="N350" s="730"/>
      <c r="O350" s="730"/>
    </row>
    <row r="351" spans="1:15" hidden="1" x14ac:dyDescent="0.2">
      <c r="A351">
        <v>551006016</v>
      </c>
      <c r="B351" t="s">
        <v>28064</v>
      </c>
      <c r="C351" t="s">
        <v>243</v>
      </c>
      <c r="D351" s="684">
        <v>2399</v>
      </c>
      <c r="E351" t="s">
        <v>30881</v>
      </c>
      <c r="F351" s="730"/>
      <c r="G351" s="730"/>
      <c r="H351" s="730"/>
      <c r="I351" s="730"/>
      <c r="J351" s="730"/>
      <c r="K351" s="730"/>
      <c r="L351" s="730"/>
      <c r="M351" s="730"/>
      <c r="N351" s="730"/>
      <c r="O351" s="730"/>
    </row>
    <row r="352" spans="1:15" hidden="1" x14ac:dyDescent="0.2">
      <c r="A352">
        <v>552003016</v>
      </c>
      <c r="B352" t="s">
        <v>28065</v>
      </c>
      <c r="C352" t="s">
        <v>243</v>
      </c>
      <c r="D352" s="684">
        <v>1989</v>
      </c>
      <c r="E352" t="s">
        <v>30881</v>
      </c>
      <c r="F352" s="730"/>
      <c r="G352" s="730"/>
      <c r="H352" s="730"/>
      <c r="I352" s="730"/>
      <c r="J352" s="730"/>
      <c r="K352" s="730"/>
      <c r="L352" s="730"/>
      <c r="M352" s="730"/>
      <c r="N352" s="730"/>
      <c r="O352" s="730"/>
    </row>
    <row r="353" spans="1:15" hidden="1" x14ac:dyDescent="0.2">
      <c r="A353">
        <v>552004016</v>
      </c>
      <c r="B353" t="s">
        <v>28066</v>
      </c>
      <c r="C353" t="s">
        <v>243</v>
      </c>
      <c r="D353" s="684">
        <v>2475</v>
      </c>
      <c r="E353" t="s">
        <v>30881</v>
      </c>
      <c r="F353" s="730"/>
      <c r="G353" s="730"/>
      <c r="H353" s="730"/>
      <c r="I353" s="730"/>
      <c r="J353" s="730"/>
      <c r="K353" s="730"/>
      <c r="L353" s="730"/>
      <c r="M353" s="730"/>
      <c r="N353" s="730"/>
      <c r="O353" s="730"/>
    </row>
    <row r="354" spans="1:15" hidden="1" x14ac:dyDescent="0.2">
      <c r="A354">
        <v>554002018</v>
      </c>
      <c r="B354" t="s">
        <v>28067</v>
      </c>
      <c r="C354" t="s">
        <v>243</v>
      </c>
      <c r="D354" s="684">
        <v>2077</v>
      </c>
      <c r="E354" t="s">
        <v>30881</v>
      </c>
      <c r="F354" s="730"/>
      <c r="G354" s="730"/>
      <c r="H354" s="730"/>
      <c r="I354" s="730"/>
      <c r="J354" s="730"/>
      <c r="K354" s="730"/>
      <c r="L354" s="730"/>
      <c r="M354" s="730"/>
      <c r="N354" s="730"/>
      <c r="O354" s="730"/>
    </row>
    <row r="355" spans="1:15" hidden="1" x14ac:dyDescent="0.2">
      <c r="A355">
        <v>554002019</v>
      </c>
      <c r="B355" t="s">
        <v>28067</v>
      </c>
      <c r="C355" t="s">
        <v>243</v>
      </c>
      <c r="D355" s="684">
        <v>2006.55</v>
      </c>
      <c r="E355" t="s">
        <v>30881</v>
      </c>
      <c r="F355" s="730"/>
      <c r="G355" s="730"/>
      <c r="H355" s="730"/>
      <c r="I355" s="730"/>
      <c r="J355" s="730"/>
      <c r="K355" s="730"/>
      <c r="L355" s="730"/>
      <c r="M355" s="730"/>
      <c r="N355" s="730"/>
      <c r="O355" s="730"/>
    </row>
    <row r="356" spans="1:15" hidden="1" x14ac:dyDescent="0.2">
      <c r="A356">
        <v>554003018</v>
      </c>
      <c r="B356" t="s">
        <v>28068</v>
      </c>
      <c r="C356" t="s">
        <v>243</v>
      </c>
      <c r="D356" s="684">
        <v>2077</v>
      </c>
      <c r="E356" t="s">
        <v>30881</v>
      </c>
      <c r="F356" s="730"/>
      <c r="G356" s="730"/>
      <c r="H356" s="730"/>
      <c r="I356" s="730"/>
      <c r="J356" s="730"/>
      <c r="K356" s="730"/>
      <c r="L356" s="730"/>
      <c r="M356" s="730"/>
      <c r="N356" s="730"/>
      <c r="O356" s="730"/>
    </row>
    <row r="357" spans="1:15" hidden="1" x14ac:dyDescent="0.2">
      <c r="A357">
        <v>554003019</v>
      </c>
      <c r="B357" t="s">
        <v>28068</v>
      </c>
      <c r="C357" t="s">
        <v>243</v>
      </c>
      <c r="D357" s="684">
        <v>2006.55</v>
      </c>
      <c r="E357" t="s">
        <v>30881</v>
      </c>
      <c r="F357" s="730"/>
      <c r="G357" s="730"/>
      <c r="H357" s="730"/>
      <c r="I357" s="730"/>
      <c r="J357" s="730"/>
      <c r="K357" s="730"/>
      <c r="L357" s="730"/>
      <c r="M357" s="730"/>
      <c r="N357" s="730"/>
      <c r="O357" s="730"/>
    </row>
    <row r="358" spans="1:15" hidden="1" x14ac:dyDescent="0.2">
      <c r="A358">
        <v>554004018</v>
      </c>
      <c r="B358" t="s">
        <v>28069</v>
      </c>
      <c r="C358" t="s">
        <v>243</v>
      </c>
      <c r="D358" s="684">
        <v>2673</v>
      </c>
      <c r="E358" t="s">
        <v>30881</v>
      </c>
      <c r="F358" s="730"/>
      <c r="G358" s="730"/>
      <c r="H358" s="730"/>
      <c r="I358" s="730"/>
      <c r="J358" s="730"/>
      <c r="K358" s="730"/>
      <c r="L358" s="730"/>
      <c r="M358" s="730"/>
      <c r="N358" s="730"/>
      <c r="O358" s="730"/>
    </row>
    <row r="359" spans="1:15" hidden="1" x14ac:dyDescent="0.2">
      <c r="A359">
        <v>554004019</v>
      </c>
      <c r="B359" t="s">
        <v>28069</v>
      </c>
      <c r="C359" t="s">
        <v>243</v>
      </c>
      <c r="D359" s="684">
        <v>2591.5500000000002</v>
      </c>
      <c r="E359" t="s">
        <v>30881</v>
      </c>
      <c r="F359" s="730"/>
      <c r="G359" s="730"/>
      <c r="H359" s="730"/>
      <c r="I359" s="730"/>
      <c r="J359" s="730"/>
      <c r="K359" s="730"/>
      <c r="L359" s="730"/>
      <c r="M359" s="730"/>
      <c r="N359" s="730"/>
      <c r="O359" s="730"/>
    </row>
    <row r="360" spans="1:15" hidden="1" x14ac:dyDescent="0.2">
      <c r="A360">
        <v>554006019</v>
      </c>
      <c r="B360" t="s">
        <v>28070</v>
      </c>
      <c r="C360" t="s">
        <v>243</v>
      </c>
      <c r="D360" s="684">
        <v>2591.5500000000002</v>
      </c>
      <c r="E360" t="s">
        <v>30881</v>
      </c>
      <c r="F360" s="730"/>
      <c r="G360" s="730"/>
      <c r="H360" s="730"/>
      <c r="I360" s="730"/>
      <c r="J360" s="730"/>
      <c r="K360" s="730"/>
      <c r="L360" s="730"/>
      <c r="M360" s="730"/>
      <c r="N360" s="730"/>
      <c r="O360" s="730"/>
    </row>
    <row r="361" spans="1:15" hidden="1" x14ac:dyDescent="0.2">
      <c r="A361">
        <v>710002106</v>
      </c>
      <c r="B361" t="s">
        <v>28071</v>
      </c>
      <c r="C361" t="s">
        <v>243</v>
      </c>
      <c r="D361">
        <v>199</v>
      </c>
      <c r="E361" t="s">
        <v>30881</v>
      </c>
      <c r="F361" s="730"/>
      <c r="G361" s="730"/>
      <c r="H361" s="730"/>
      <c r="I361" s="730"/>
      <c r="J361" s="730"/>
      <c r="K361" s="730"/>
      <c r="L361" s="730"/>
      <c r="M361" s="730"/>
      <c r="N361" s="730"/>
      <c r="O361" s="730"/>
    </row>
    <row r="362" spans="1:15" hidden="1" x14ac:dyDescent="0.2">
      <c r="A362">
        <v>710003106</v>
      </c>
      <c r="B362" t="s">
        <v>28072</v>
      </c>
      <c r="C362" t="s">
        <v>243</v>
      </c>
      <c r="D362">
        <v>293</v>
      </c>
      <c r="E362" t="s">
        <v>30881</v>
      </c>
      <c r="F362" s="730"/>
      <c r="G362" s="730"/>
      <c r="H362" s="730"/>
      <c r="I362" s="730"/>
      <c r="J362" s="730"/>
      <c r="K362" s="730"/>
      <c r="L362" s="730"/>
      <c r="M362" s="730"/>
      <c r="N362" s="730"/>
      <c r="O362" s="730"/>
    </row>
    <row r="363" spans="1:15" hidden="1" x14ac:dyDescent="0.2">
      <c r="A363">
        <v>712002106</v>
      </c>
      <c r="B363" t="s">
        <v>28073</v>
      </c>
      <c r="C363" t="s">
        <v>243</v>
      </c>
      <c r="D363">
        <v>199</v>
      </c>
      <c r="E363" t="s">
        <v>30881</v>
      </c>
      <c r="F363" s="730"/>
      <c r="G363" s="730"/>
      <c r="H363" s="730"/>
      <c r="I363" s="730"/>
      <c r="J363" s="730"/>
      <c r="K363" s="730"/>
      <c r="L363" s="730"/>
      <c r="M363" s="730"/>
      <c r="N363" s="730"/>
      <c r="O363" s="730"/>
    </row>
    <row r="364" spans="1:15" hidden="1" x14ac:dyDescent="0.2">
      <c r="A364">
        <v>712003106</v>
      </c>
      <c r="B364" t="s">
        <v>28074</v>
      </c>
      <c r="C364" t="s">
        <v>243</v>
      </c>
      <c r="D364">
        <v>293</v>
      </c>
      <c r="E364" t="s">
        <v>30881</v>
      </c>
      <c r="F364" s="730"/>
      <c r="G364" s="730"/>
      <c r="H364" s="730"/>
      <c r="I364" s="730"/>
      <c r="J364" s="730"/>
      <c r="K364" s="730"/>
      <c r="L364" s="730"/>
      <c r="M364" s="730"/>
      <c r="N364" s="730"/>
      <c r="O364" s="730"/>
    </row>
    <row r="365" spans="1:15" hidden="1" x14ac:dyDescent="0.2">
      <c r="A365">
        <v>715002106</v>
      </c>
      <c r="B365" t="s">
        <v>28075</v>
      </c>
      <c r="C365" t="s">
        <v>243</v>
      </c>
      <c r="D365">
        <v>199</v>
      </c>
      <c r="E365" t="s">
        <v>30881</v>
      </c>
      <c r="F365" s="730"/>
      <c r="G365" s="730"/>
      <c r="H365" s="730"/>
      <c r="I365" s="730"/>
      <c r="J365" s="730"/>
      <c r="K365" s="730"/>
      <c r="L365" s="730"/>
      <c r="M365" s="730"/>
      <c r="N365" s="730"/>
      <c r="O365" s="730"/>
    </row>
    <row r="366" spans="1:15" hidden="1" x14ac:dyDescent="0.2">
      <c r="A366">
        <v>715003106</v>
      </c>
      <c r="B366" t="s">
        <v>28076</v>
      </c>
      <c r="C366" t="s">
        <v>243</v>
      </c>
      <c r="D366">
        <v>293</v>
      </c>
      <c r="E366" t="s">
        <v>30881</v>
      </c>
      <c r="F366" s="730"/>
      <c r="G366" s="730"/>
      <c r="H366" s="730"/>
      <c r="I366" s="730"/>
      <c r="J366" s="730"/>
      <c r="K366" s="730"/>
      <c r="L366" s="730"/>
      <c r="M366" s="730"/>
      <c r="N366" s="730"/>
      <c r="O366" s="730"/>
    </row>
    <row r="367" spans="1:15" hidden="1" x14ac:dyDescent="0.2">
      <c r="A367">
        <v>716003106</v>
      </c>
      <c r="B367" t="s">
        <v>28077</v>
      </c>
      <c r="C367" t="s">
        <v>243</v>
      </c>
      <c r="D367">
        <v>333</v>
      </c>
      <c r="E367" t="s">
        <v>30881</v>
      </c>
      <c r="F367" s="730"/>
      <c r="G367" s="730"/>
      <c r="H367" s="730"/>
      <c r="I367" s="730"/>
      <c r="J367" s="730"/>
      <c r="K367" s="730"/>
      <c r="L367" s="730"/>
      <c r="M367" s="730"/>
      <c r="N367" s="730"/>
      <c r="O367" s="730"/>
    </row>
    <row r="368" spans="1:15" hidden="1" x14ac:dyDescent="0.2">
      <c r="A368">
        <v>717002106</v>
      </c>
      <c r="B368" t="s">
        <v>28078</v>
      </c>
      <c r="C368" t="s">
        <v>243</v>
      </c>
      <c r="D368">
        <v>199</v>
      </c>
      <c r="E368" t="s">
        <v>30881</v>
      </c>
      <c r="F368" s="730"/>
      <c r="G368" s="730"/>
      <c r="H368" s="730"/>
      <c r="I368" s="730"/>
      <c r="J368" s="730"/>
      <c r="K368" s="730"/>
      <c r="L368" s="730"/>
      <c r="M368" s="730"/>
      <c r="N368" s="730"/>
      <c r="O368" s="730"/>
    </row>
    <row r="369" spans="1:15" hidden="1" x14ac:dyDescent="0.2">
      <c r="A369">
        <v>717003106</v>
      </c>
      <c r="B369" t="s">
        <v>28079</v>
      </c>
      <c r="C369" t="s">
        <v>243</v>
      </c>
      <c r="D369">
        <v>333</v>
      </c>
      <c r="E369" t="s">
        <v>30881</v>
      </c>
      <c r="F369" s="730"/>
      <c r="G369" s="730"/>
      <c r="H369" s="730"/>
      <c r="I369" s="730"/>
      <c r="J369" s="730"/>
      <c r="K369" s="730"/>
      <c r="L369" s="730"/>
      <c r="M369" s="730"/>
      <c r="N369" s="730"/>
      <c r="O369" s="730"/>
    </row>
    <row r="370" spans="1:15" hidden="1" x14ac:dyDescent="0.2">
      <c r="A370">
        <v>718002106</v>
      </c>
      <c r="B370" t="s">
        <v>28080</v>
      </c>
      <c r="C370" t="s">
        <v>243</v>
      </c>
      <c r="D370">
        <v>199</v>
      </c>
      <c r="E370" t="s">
        <v>30881</v>
      </c>
      <c r="F370" s="730"/>
      <c r="G370" s="730"/>
      <c r="H370" s="730"/>
      <c r="I370" s="730"/>
      <c r="J370" s="730"/>
      <c r="K370" s="730"/>
      <c r="L370" s="730"/>
      <c r="M370" s="730"/>
      <c r="N370" s="730"/>
      <c r="O370" s="730"/>
    </row>
    <row r="371" spans="1:15" hidden="1" x14ac:dyDescent="0.2">
      <c r="A371">
        <v>718003106</v>
      </c>
      <c r="B371" t="s">
        <v>28081</v>
      </c>
      <c r="C371" t="s">
        <v>243</v>
      </c>
      <c r="D371">
        <v>293</v>
      </c>
      <c r="E371" t="s">
        <v>30881</v>
      </c>
      <c r="F371" s="730"/>
      <c r="G371" s="730"/>
      <c r="H371" s="730"/>
      <c r="I371" s="730"/>
      <c r="J371" s="730"/>
      <c r="K371" s="730"/>
      <c r="L371" s="730"/>
      <c r="M371" s="730"/>
      <c r="N371" s="730"/>
      <c r="O371" s="730"/>
    </row>
    <row r="372" spans="1:15" hidden="1" x14ac:dyDescent="0.2">
      <c r="A372">
        <v>719002106</v>
      </c>
      <c r="B372" t="s">
        <v>53414</v>
      </c>
      <c r="C372" t="s">
        <v>243</v>
      </c>
      <c r="D372">
        <v>199</v>
      </c>
      <c r="E372" t="s">
        <v>30881</v>
      </c>
      <c r="F372" s="730"/>
      <c r="G372" s="730"/>
      <c r="H372" s="730"/>
      <c r="I372" s="730"/>
      <c r="J372" s="730"/>
      <c r="K372" s="730"/>
      <c r="L372" s="730"/>
      <c r="M372" s="730"/>
      <c r="N372" s="730"/>
      <c r="O372" s="730"/>
    </row>
    <row r="373" spans="1:15" hidden="1" x14ac:dyDescent="0.2">
      <c r="A373">
        <v>719003106</v>
      </c>
      <c r="B373" t="s">
        <v>53415</v>
      </c>
      <c r="C373" t="s">
        <v>243</v>
      </c>
      <c r="D373">
        <v>333</v>
      </c>
      <c r="E373" t="s">
        <v>30881</v>
      </c>
      <c r="F373" s="730"/>
      <c r="G373" s="730"/>
      <c r="H373" s="730"/>
      <c r="I373" s="730"/>
      <c r="J373" s="730"/>
      <c r="K373" s="730"/>
      <c r="L373" s="730"/>
      <c r="M373" s="730"/>
      <c r="N373" s="730"/>
      <c r="O373" s="730"/>
    </row>
    <row r="374" spans="1:15" hidden="1" x14ac:dyDescent="0.2">
      <c r="A374">
        <v>725002106</v>
      </c>
      <c r="B374" t="s">
        <v>28082</v>
      </c>
      <c r="C374" t="s">
        <v>243</v>
      </c>
      <c r="D374">
        <v>211</v>
      </c>
      <c r="E374" t="s">
        <v>30881</v>
      </c>
      <c r="F374" s="730"/>
      <c r="G374" s="730"/>
      <c r="H374" s="730"/>
      <c r="I374" s="730"/>
      <c r="J374" s="730"/>
      <c r="K374" s="730"/>
      <c r="L374" s="730"/>
      <c r="M374" s="730"/>
      <c r="N374" s="730"/>
      <c r="O374" s="730"/>
    </row>
    <row r="375" spans="1:15" hidden="1" x14ac:dyDescent="0.2">
      <c r="A375">
        <v>725002506</v>
      </c>
      <c r="B375" t="s">
        <v>28083</v>
      </c>
      <c r="C375" t="s">
        <v>243</v>
      </c>
      <c r="D375">
        <v>269</v>
      </c>
      <c r="E375" t="s">
        <v>30881</v>
      </c>
      <c r="F375" s="730"/>
      <c r="G375" s="730"/>
      <c r="H375" s="730"/>
      <c r="I375" s="730"/>
      <c r="J375" s="730"/>
      <c r="K375" s="730"/>
      <c r="L375" s="730"/>
      <c r="M375" s="730"/>
      <c r="N375" s="730"/>
      <c r="O375" s="730"/>
    </row>
    <row r="376" spans="1:15" hidden="1" x14ac:dyDescent="0.2">
      <c r="A376">
        <v>725003106</v>
      </c>
      <c r="B376" t="s">
        <v>28084</v>
      </c>
      <c r="C376" t="s">
        <v>243</v>
      </c>
      <c r="D376">
        <v>363</v>
      </c>
      <c r="E376" t="s">
        <v>30881</v>
      </c>
      <c r="F376" s="730"/>
      <c r="G376" s="730"/>
      <c r="H376" s="730"/>
      <c r="I376" s="730"/>
      <c r="J376" s="730"/>
      <c r="K376" s="730"/>
      <c r="L376" s="730"/>
      <c r="M376" s="730"/>
      <c r="N376" s="730"/>
      <c r="O376" s="730"/>
    </row>
    <row r="377" spans="1:15" hidden="1" x14ac:dyDescent="0.2">
      <c r="A377">
        <v>725003206</v>
      </c>
      <c r="B377" t="s">
        <v>28085</v>
      </c>
      <c r="C377" t="s">
        <v>243</v>
      </c>
      <c r="D377">
        <v>421</v>
      </c>
      <c r="E377" t="s">
        <v>30881</v>
      </c>
      <c r="F377" s="730"/>
      <c r="G377" s="730"/>
      <c r="H377" s="730"/>
      <c r="I377" s="730"/>
      <c r="J377" s="730"/>
      <c r="K377" s="730"/>
      <c r="L377" s="730"/>
      <c r="M377" s="730"/>
      <c r="N377" s="730"/>
      <c r="O377" s="730"/>
    </row>
    <row r="378" spans="1:15" hidden="1" x14ac:dyDescent="0.2">
      <c r="A378">
        <v>725003506</v>
      </c>
      <c r="B378" t="s">
        <v>28086</v>
      </c>
      <c r="C378" t="s">
        <v>243</v>
      </c>
      <c r="D378">
        <v>421</v>
      </c>
      <c r="E378" t="s">
        <v>30881</v>
      </c>
      <c r="F378" s="730"/>
      <c r="G378" s="730"/>
      <c r="H378" s="730"/>
      <c r="I378" s="730"/>
      <c r="J378" s="730"/>
      <c r="K378" s="730"/>
      <c r="L378" s="730"/>
      <c r="M378" s="730"/>
      <c r="N378" s="730"/>
      <c r="O378" s="730"/>
    </row>
    <row r="379" spans="1:15" hidden="1" x14ac:dyDescent="0.2">
      <c r="A379">
        <v>759102106</v>
      </c>
      <c r="B379" t="s">
        <v>28087</v>
      </c>
      <c r="C379" t="s">
        <v>243</v>
      </c>
      <c r="D379">
        <v>281</v>
      </c>
      <c r="E379" t="s">
        <v>30881</v>
      </c>
      <c r="F379" s="730"/>
      <c r="G379" s="730"/>
      <c r="H379" s="730"/>
      <c r="I379" s="730"/>
      <c r="J379" s="730"/>
      <c r="K379" s="730"/>
      <c r="L379" s="730"/>
      <c r="M379" s="730"/>
      <c r="N379" s="730"/>
      <c r="O379" s="730"/>
    </row>
    <row r="380" spans="1:15" hidden="1" x14ac:dyDescent="0.2">
      <c r="A380">
        <v>759103106</v>
      </c>
      <c r="B380" t="s">
        <v>28088</v>
      </c>
      <c r="C380" t="s">
        <v>243</v>
      </c>
      <c r="D380">
        <v>374</v>
      </c>
      <c r="E380" t="s">
        <v>30881</v>
      </c>
      <c r="F380" s="730"/>
      <c r="G380" s="730"/>
      <c r="H380" s="730"/>
      <c r="I380" s="730"/>
      <c r="J380" s="730"/>
      <c r="K380" s="730"/>
      <c r="L380" s="730"/>
      <c r="M380" s="730"/>
      <c r="N380" s="730"/>
      <c r="O380" s="730"/>
    </row>
    <row r="381" spans="1:15" hidden="1" x14ac:dyDescent="0.2">
      <c r="A381">
        <v>762003106</v>
      </c>
      <c r="B381" t="s">
        <v>28089</v>
      </c>
      <c r="C381" t="s">
        <v>243</v>
      </c>
      <c r="D381">
        <v>374</v>
      </c>
      <c r="E381" t="s">
        <v>30881</v>
      </c>
      <c r="F381" s="730"/>
      <c r="G381" s="730"/>
      <c r="H381" s="730"/>
      <c r="I381" s="730"/>
      <c r="J381" s="730"/>
      <c r="K381" s="730"/>
      <c r="L381" s="730"/>
      <c r="M381" s="730"/>
      <c r="N381" s="730"/>
      <c r="O381" s="730"/>
    </row>
    <row r="382" spans="1:15" hidden="1" x14ac:dyDescent="0.2">
      <c r="A382">
        <v>763003106</v>
      </c>
      <c r="B382" t="s">
        <v>53732</v>
      </c>
      <c r="C382" t="s">
        <v>243</v>
      </c>
      <c r="D382">
        <v>415.35</v>
      </c>
      <c r="E382" t="s">
        <v>30881</v>
      </c>
      <c r="F382" s="730"/>
      <c r="G382" s="730"/>
      <c r="H382" s="730"/>
      <c r="I382" s="730"/>
      <c r="J382" s="730"/>
      <c r="K382" s="730"/>
      <c r="L382" s="730"/>
      <c r="M382" s="730"/>
      <c r="N382" s="730"/>
      <c r="O382" s="730"/>
    </row>
    <row r="383" spans="1:15" hidden="1" x14ac:dyDescent="0.2">
      <c r="A383">
        <v>771002506</v>
      </c>
      <c r="B383" t="s">
        <v>53362</v>
      </c>
      <c r="C383" t="s">
        <v>243</v>
      </c>
      <c r="D383">
        <v>363</v>
      </c>
      <c r="E383" t="s">
        <v>30881</v>
      </c>
      <c r="F383" s="730"/>
      <c r="G383" s="730"/>
      <c r="H383" s="730"/>
      <c r="I383" s="730"/>
      <c r="J383" s="730"/>
      <c r="K383" s="730"/>
      <c r="L383" s="730"/>
      <c r="M383" s="730"/>
      <c r="N383" s="730"/>
      <c r="O383" s="730"/>
    </row>
    <row r="384" spans="1:15" hidden="1" x14ac:dyDescent="0.2">
      <c r="A384">
        <v>771003507</v>
      </c>
      <c r="B384" t="s">
        <v>53360</v>
      </c>
      <c r="C384" t="s">
        <v>243</v>
      </c>
      <c r="D384">
        <v>491</v>
      </c>
      <c r="E384" t="s">
        <v>30881</v>
      </c>
      <c r="F384" s="730"/>
      <c r="G384" s="730"/>
      <c r="H384" s="730"/>
      <c r="I384" s="730"/>
      <c r="J384" s="730"/>
      <c r="K384" s="730"/>
      <c r="L384" s="730"/>
      <c r="M384" s="730"/>
      <c r="N384" s="730"/>
      <c r="O384" s="730"/>
    </row>
    <row r="385" spans="1:15" hidden="1" x14ac:dyDescent="0.2">
      <c r="A385">
        <v>772003106</v>
      </c>
      <c r="B385" t="s">
        <v>28090</v>
      </c>
      <c r="C385" t="s">
        <v>243</v>
      </c>
      <c r="D385">
        <v>397.8</v>
      </c>
      <c r="E385" t="s">
        <v>30881</v>
      </c>
      <c r="F385" s="730"/>
      <c r="G385" s="730"/>
      <c r="H385" s="730"/>
      <c r="I385" s="730"/>
      <c r="J385" s="730"/>
      <c r="K385" s="730"/>
      <c r="L385" s="730"/>
      <c r="M385" s="730"/>
      <c r="N385" s="730"/>
      <c r="O385" s="730"/>
    </row>
    <row r="386" spans="1:15" hidden="1" x14ac:dyDescent="0.2">
      <c r="A386">
        <v>931001200</v>
      </c>
      <c r="B386" t="s">
        <v>53379</v>
      </c>
      <c r="C386" t="s">
        <v>243</v>
      </c>
      <c r="D386">
        <v>427</v>
      </c>
      <c r="E386" t="s">
        <v>30881</v>
      </c>
      <c r="F386" s="730"/>
      <c r="G386" s="730"/>
      <c r="H386" s="730"/>
      <c r="I386" s="730"/>
      <c r="J386" s="730"/>
      <c r="K386" s="730"/>
      <c r="L386" s="730"/>
      <c r="M386" s="730"/>
      <c r="N386" s="730"/>
      <c r="O386" s="730"/>
    </row>
    <row r="387" spans="1:15" hidden="1" x14ac:dyDescent="0.2">
      <c r="A387">
        <v>931031200</v>
      </c>
      <c r="B387" t="s">
        <v>53380</v>
      </c>
      <c r="C387" t="s">
        <v>243</v>
      </c>
      <c r="D387">
        <v>497</v>
      </c>
      <c r="E387" t="s">
        <v>30881</v>
      </c>
      <c r="F387" s="730"/>
      <c r="G387" s="730"/>
      <c r="H387" s="730"/>
      <c r="I387" s="730"/>
      <c r="J387" s="730"/>
      <c r="K387" s="730"/>
      <c r="L387" s="730"/>
      <c r="M387" s="730"/>
      <c r="N387" s="730"/>
      <c r="O387" s="730"/>
    </row>
    <row r="388" spans="1:15" hidden="1" x14ac:dyDescent="0.2">
      <c r="A388">
        <v>951001001</v>
      </c>
      <c r="B388" t="s">
        <v>29631</v>
      </c>
      <c r="C388" t="s">
        <v>243</v>
      </c>
      <c r="D388">
        <v>234</v>
      </c>
      <c r="E388" t="s">
        <v>30881</v>
      </c>
      <c r="F388" s="730"/>
      <c r="G388" s="730"/>
      <c r="H388" s="730"/>
      <c r="I388" s="730"/>
      <c r="J388" s="730"/>
      <c r="K388" s="730"/>
      <c r="L388" s="730"/>
      <c r="M388" s="730"/>
      <c r="N388" s="730"/>
      <c r="O388" s="730"/>
    </row>
    <row r="389" spans="1:15" hidden="1" x14ac:dyDescent="0.2">
      <c r="A389">
        <v>7306990991</v>
      </c>
      <c r="B389" t="s">
        <v>53411</v>
      </c>
      <c r="C389" t="s">
        <v>243</v>
      </c>
      <c r="D389">
        <v>23</v>
      </c>
      <c r="E389" t="s">
        <v>30881</v>
      </c>
      <c r="F389" s="730"/>
      <c r="G389" s="730"/>
      <c r="H389" s="730"/>
      <c r="I389" s="730"/>
      <c r="J389" s="730"/>
      <c r="K389" s="730"/>
      <c r="L389" s="730"/>
      <c r="M389" s="730"/>
      <c r="N389" s="730"/>
      <c r="O389" s="730"/>
    </row>
    <row r="390" spans="1:15" hidden="1" x14ac:dyDescent="0.2">
      <c r="A390">
        <v>7306990992</v>
      </c>
      <c r="B390" t="s">
        <v>53409</v>
      </c>
      <c r="C390" t="s">
        <v>243</v>
      </c>
      <c r="D390">
        <v>18</v>
      </c>
      <c r="E390" t="s">
        <v>30881</v>
      </c>
      <c r="F390" s="730"/>
      <c r="G390" s="730"/>
      <c r="H390" s="730"/>
      <c r="I390" s="730"/>
      <c r="J390" s="730"/>
      <c r="K390" s="730"/>
      <c r="L390" s="730"/>
      <c r="M390" s="730"/>
      <c r="N390" s="730"/>
      <c r="O390" s="730"/>
    </row>
    <row r="391" spans="1:15" hidden="1" x14ac:dyDescent="0.2">
      <c r="A391">
        <v>7306990993</v>
      </c>
      <c r="B391" t="s">
        <v>53410</v>
      </c>
      <c r="C391" t="s">
        <v>243</v>
      </c>
      <c r="D391">
        <v>18</v>
      </c>
      <c r="E391" t="s">
        <v>30881</v>
      </c>
      <c r="F391" s="730"/>
      <c r="G391" s="730"/>
      <c r="H391" s="730"/>
      <c r="I391" s="730"/>
      <c r="J391" s="730"/>
      <c r="K391" s="730"/>
      <c r="L391" s="730"/>
      <c r="M391" s="730"/>
      <c r="N391" s="730"/>
      <c r="O391" s="730"/>
    </row>
    <row r="392" spans="1:15" hidden="1" x14ac:dyDescent="0.2">
      <c r="A392">
        <v>7345040200</v>
      </c>
      <c r="B392" t="s">
        <v>28091</v>
      </c>
      <c r="C392" t="s">
        <v>243</v>
      </c>
      <c r="D392">
        <v>29.25</v>
      </c>
      <c r="E392" t="s">
        <v>30881</v>
      </c>
      <c r="F392" s="730"/>
      <c r="G392" s="730"/>
      <c r="H392" s="730"/>
      <c r="I392" s="730"/>
      <c r="J392" s="730"/>
      <c r="K392" s="730"/>
      <c r="L392" s="730"/>
      <c r="M392" s="730"/>
      <c r="N392" s="730"/>
      <c r="O392" s="730"/>
    </row>
    <row r="393" spans="1:15" hidden="1" x14ac:dyDescent="0.2">
      <c r="A393">
        <v>7345040220</v>
      </c>
      <c r="B393" t="s">
        <v>53295</v>
      </c>
      <c r="C393" t="s">
        <v>243</v>
      </c>
      <c r="D393">
        <v>105</v>
      </c>
      <c r="E393" t="s">
        <v>30881</v>
      </c>
      <c r="F393" s="730"/>
      <c r="G393" s="730"/>
      <c r="H393" s="730"/>
      <c r="I393" s="730"/>
      <c r="J393" s="730"/>
      <c r="K393" s="730"/>
      <c r="L393" s="730"/>
      <c r="M393" s="730"/>
      <c r="N393" s="730"/>
      <c r="O393" s="730"/>
    </row>
    <row r="394" spans="1:15" hidden="1" x14ac:dyDescent="0.2">
      <c r="A394">
        <v>7710025061</v>
      </c>
      <c r="B394" t="s">
        <v>53363</v>
      </c>
      <c r="C394" t="s">
        <v>243</v>
      </c>
      <c r="D394">
        <v>363</v>
      </c>
      <c r="E394" t="s">
        <v>30881</v>
      </c>
      <c r="F394" s="730"/>
      <c r="G394" s="730"/>
      <c r="H394" s="730"/>
      <c r="I394" s="730"/>
      <c r="J394" s="730"/>
      <c r="K394" s="730"/>
      <c r="L394" s="730"/>
      <c r="M394" s="730"/>
      <c r="N394" s="730"/>
      <c r="O394" s="730"/>
    </row>
    <row r="395" spans="1:15" hidden="1" x14ac:dyDescent="0.2">
      <c r="A395">
        <v>7710035071</v>
      </c>
      <c r="B395" t="s">
        <v>53361</v>
      </c>
      <c r="C395" t="s">
        <v>243</v>
      </c>
      <c r="D395">
        <v>491</v>
      </c>
      <c r="E395" t="s">
        <v>30881</v>
      </c>
      <c r="F395" s="730"/>
      <c r="G395" s="730"/>
      <c r="H395" s="730"/>
      <c r="I395" s="730"/>
      <c r="J395" s="730"/>
      <c r="K395" s="730"/>
      <c r="L395" s="730"/>
      <c r="M395" s="730"/>
      <c r="N395" s="730"/>
      <c r="O395" s="730"/>
    </row>
    <row r="396" spans="1:15" hidden="1" x14ac:dyDescent="0.2">
      <c r="A396" t="s">
        <v>28092</v>
      </c>
      <c r="B396" t="s">
        <v>28093</v>
      </c>
      <c r="C396" t="s">
        <v>243</v>
      </c>
      <c r="D396">
        <v>480</v>
      </c>
      <c r="E396" t="s">
        <v>30881</v>
      </c>
      <c r="F396" s="730"/>
      <c r="G396" s="730"/>
      <c r="H396" s="730"/>
      <c r="I396" s="730"/>
      <c r="J396" s="730"/>
      <c r="K396" s="730"/>
      <c r="L396" s="730"/>
      <c r="M396" s="730"/>
      <c r="N396" s="730"/>
      <c r="O396" s="730"/>
    </row>
    <row r="397" spans="1:15" hidden="1" x14ac:dyDescent="0.2">
      <c r="A397" t="s">
        <v>52800</v>
      </c>
      <c r="B397" t="s">
        <v>28094</v>
      </c>
      <c r="C397" t="s">
        <v>243</v>
      </c>
      <c r="D397">
        <v>246</v>
      </c>
      <c r="E397" t="s">
        <v>30881</v>
      </c>
      <c r="F397" s="730"/>
      <c r="G397" s="730"/>
      <c r="H397" s="730"/>
      <c r="I397" s="730"/>
      <c r="J397" s="730"/>
      <c r="K397" s="730"/>
      <c r="L397" s="730"/>
      <c r="M397" s="730"/>
      <c r="N397" s="730"/>
      <c r="O397" s="730"/>
    </row>
    <row r="398" spans="1:15" hidden="1" x14ac:dyDescent="0.2">
      <c r="A398" t="s">
        <v>53733</v>
      </c>
      <c r="B398" t="s">
        <v>28094</v>
      </c>
      <c r="C398" t="s">
        <v>243</v>
      </c>
      <c r="D398">
        <v>239.85</v>
      </c>
      <c r="E398" t="s">
        <v>30881</v>
      </c>
      <c r="F398" s="730"/>
      <c r="G398" s="730"/>
      <c r="H398" s="730"/>
      <c r="I398" s="730"/>
      <c r="J398" s="730"/>
      <c r="K398" s="730"/>
      <c r="L398" s="730"/>
      <c r="M398" s="730"/>
      <c r="N398" s="730"/>
      <c r="O398" s="730"/>
    </row>
    <row r="399" spans="1:15" hidden="1" x14ac:dyDescent="0.2">
      <c r="A399" t="s">
        <v>28095</v>
      </c>
      <c r="B399" t="s">
        <v>28096</v>
      </c>
      <c r="C399" t="s">
        <v>243</v>
      </c>
      <c r="D399" s="684">
        <v>2182</v>
      </c>
      <c r="E399" t="s">
        <v>30881</v>
      </c>
      <c r="F399" s="730"/>
      <c r="G399" s="730"/>
      <c r="H399" s="730"/>
      <c r="I399" s="730"/>
      <c r="J399" s="730"/>
      <c r="K399" s="730"/>
      <c r="L399" s="730"/>
      <c r="M399" s="730"/>
      <c r="N399" s="730"/>
      <c r="O399" s="730"/>
    </row>
    <row r="400" spans="1:15" hidden="1" x14ac:dyDescent="0.2">
      <c r="A400" t="s">
        <v>28097</v>
      </c>
      <c r="B400" t="s">
        <v>28098</v>
      </c>
      <c r="C400" t="s">
        <v>243</v>
      </c>
      <c r="D400" s="684">
        <v>2182</v>
      </c>
      <c r="E400" t="s">
        <v>30881</v>
      </c>
      <c r="F400" s="730"/>
      <c r="G400" s="730"/>
      <c r="H400" s="730"/>
      <c r="I400" s="730"/>
      <c r="J400" s="730"/>
      <c r="K400" s="730"/>
      <c r="L400" s="730"/>
      <c r="M400" s="730"/>
      <c r="N400" s="730"/>
      <c r="O400" s="730"/>
    </row>
    <row r="401" spans="1:15" hidden="1" x14ac:dyDescent="0.2">
      <c r="A401" t="s">
        <v>28099</v>
      </c>
      <c r="B401" t="s">
        <v>28100</v>
      </c>
      <c r="C401" t="s">
        <v>243</v>
      </c>
      <c r="D401" s="684">
        <v>2779</v>
      </c>
      <c r="E401" t="s">
        <v>30881</v>
      </c>
      <c r="F401" s="730"/>
      <c r="G401" s="730"/>
      <c r="H401" s="730"/>
      <c r="I401" s="730"/>
      <c r="J401" s="730"/>
      <c r="K401" s="730"/>
      <c r="L401" s="730"/>
      <c r="M401" s="730"/>
      <c r="N401" s="730"/>
      <c r="O401" s="730"/>
    </row>
    <row r="402" spans="1:15" hidden="1" x14ac:dyDescent="0.2">
      <c r="A402" t="s">
        <v>28101</v>
      </c>
      <c r="B402" t="s">
        <v>28102</v>
      </c>
      <c r="C402" t="s">
        <v>243</v>
      </c>
      <c r="D402" s="684">
        <v>2779</v>
      </c>
      <c r="E402" t="s">
        <v>30881</v>
      </c>
      <c r="F402" s="730"/>
      <c r="G402" s="730"/>
      <c r="H402" s="730"/>
      <c r="I402" s="730"/>
      <c r="J402" s="730"/>
      <c r="K402" s="730"/>
      <c r="L402" s="730"/>
      <c r="M402" s="730"/>
      <c r="N402" s="730"/>
      <c r="O402" s="730"/>
    </row>
    <row r="403" spans="1:15" hidden="1" x14ac:dyDescent="0.2">
      <c r="A403" t="s">
        <v>28103</v>
      </c>
      <c r="B403" t="s">
        <v>28104</v>
      </c>
      <c r="C403" t="s">
        <v>243</v>
      </c>
      <c r="D403">
        <v>766</v>
      </c>
      <c r="E403" t="s">
        <v>30881</v>
      </c>
      <c r="F403" s="730"/>
      <c r="G403" s="730"/>
      <c r="H403" s="730"/>
      <c r="I403" s="730"/>
      <c r="J403" s="730"/>
      <c r="K403" s="730"/>
      <c r="L403" s="730"/>
      <c r="M403" s="730"/>
      <c r="N403" s="730"/>
      <c r="O403" s="730"/>
    </row>
    <row r="404" spans="1:15" hidden="1" x14ac:dyDescent="0.2">
      <c r="A404" t="s">
        <v>28105</v>
      </c>
      <c r="B404" t="s">
        <v>28106</v>
      </c>
      <c r="C404" t="s">
        <v>243</v>
      </c>
      <c r="D404">
        <v>603</v>
      </c>
      <c r="E404" t="s">
        <v>30881</v>
      </c>
      <c r="F404" s="730"/>
      <c r="G404" s="730"/>
      <c r="H404" s="730"/>
      <c r="I404" s="730"/>
      <c r="J404" s="730"/>
      <c r="K404" s="730"/>
      <c r="L404" s="730"/>
      <c r="M404" s="730"/>
      <c r="N404" s="730"/>
      <c r="O404" s="730"/>
    </row>
    <row r="405" spans="1:15" hidden="1" x14ac:dyDescent="0.2">
      <c r="A405" t="s">
        <v>28107</v>
      </c>
      <c r="B405" t="s">
        <v>28108</v>
      </c>
      <c r="C405" t="s">
        <v>243</v>
      </c>
      <c r="D405">
        <v>626</v>
      </c>
      <c r="E405" t="s">
        <v>30881</v>
      </c>
      <c r="F405" s="730"/>
      <c r="G405" s="730"/>
      <c r="H405" s="730"/>
      <c r="I405" s="730"/>
      <c r="J405" s="730"/>
      <c r="K405" s="730"/>
      <c r="L405" s="730"/>
      <c r="M405" s="730"/>
      <c r="N405" s="730"/>
      <c r="O405" s="730"/>
    </row>
    <row r="406" spans="1:15" hidden="1" x14ac:dyDescent="0.2">
      <c r="A406" t="s">
        <v>28109</v>
      </c>
      <c r="B406" t="s">
        <v>28110</v>
      </c>
      <c r="C406" t="s">
        <v>243</v>
      </c>
      <c r="D406">
        <v>684</v>
      </c>
      <c r="E406" t="s">
        <v>30881</v>
      </c>
      <c r="F406" s="730"/>
      <c r="G406" s="730"/>
      <c r="H406" s="730"/>
      <c r="I406" s="730"/>
      <c r="J406" s="730"/>
      <c r="K406" s="730"/>
      <c r="L406" s="730"/>
      <c r="M406" s="730"/>
      <c r="N406" s="730"/>
      <c r="O406" s="730"/>
    </row>
    <row r="407" spans="1:15" hidden="1" x14ac:dyDescent="0.2">
      <c r="A407" t="s">
        <v>28111</v>
      </c>
      <c r="B407" t="s">
        <v>28112</v>
      </c>
      <c r="C407" t="s">
        <v>243</v>
      </c>
      <c r="D407">
        <v>761</v>
      </c>
      <c r="E407" t="s">
        <v>30881</v>
      </c>
      <c r="F407" s="730"/>
      <c r="G407" s="730"/>
      <c r="H407" s="730"/>
      <c r="I407" s="730"/>
      <c r="J407" s="730"/>
      <c r="K407" s="730"/>
      <c r="L407" s="730"/>
      <c r="M407" s="730"/>
      <c r="N407" s="730"/>
      <c r="O407" s="730"/>
    </row>
    <row r="408" spans="1:15" hidden="1" x14ac:dyDescent="0.2">
      <c r="A408" t="s">
        <v>28113</v>
      </c>
      <c r="B408" t="s">
        <v>28114</v>
      </c>
      <c r="C408" t="s">
        <v>243</v>
      </c>
      <c r="D408">
        <v>819</v>
      </c>
      <c r="E408" t="s">
        <v>30881</v>
      </c>
      <c r="F408" s="730"/>
      <c r="G408" s="730"/>
      <c r="H408" s="730"/>
      <c r="I408" s="730"/>
      <c r="J408" s="730"/>
      <c r="K408" s="730"/>
      <c r="L408" s="730"/>
      <c r="M408" s="730"/>
      <c r="N408" s="730"/>
      <c r="O408" s="730"/>
    </row>
    <row r="409" spans="1:15" hidden="1" x14ac:dyDescent="0.2">
      <c r="A409" t="s">
        <v>28115</v>
      </c>
      <c r="B409" t="s">
        <v>28116</v>
      </c>
      <c r="C409" t="s">
        <v>243</v>
      </c>
      <c r="D409">
        <v>626</v>
      </c>
      <c r="E409" t="s">
        <v>30881</v>
      </c>
      <c r="F409" s="730"/>
      <c r="G409" s="730"/>
      <c r="H409" s="730"/>
      <c r="I409" s="730"/>
      <c r="J409" s="730"/>
      <c r="K409" s="730"/>
      <c r="L409" s="730"/>
      <c r="M409" s="730"/>
      <c r="N409" s="730"/>
      <c r="O409" s="730"/>
    </row>
    <row r="410" spans="1:15" hidden="1" x14ac:dyDescent="0.2">
      <c r="A410" t="s">
        <v>28117</v>
      </c>
      <c r="B410" t="s">
        <v>28118</v>
      </c>
      <c r="C410" t="s">
        <v>243</v>
      </c>
      <c r="D410">
        <v>684</v>
      </c>
      <c r="E410" t="s">
        <v>30881</v>
      </c>
      <c r="F410" s="730"/>
      <c r="G410" s="730"/>
      <c r="H410" s="730"/>
      <c r="I410" s="730"/>
      <c r="J410" s="730"/>
      <c r="K410" s="730"/>
      <c r="L410" s="730"/>
      <c r="M410" s="730"/>
      <c r="N410" s="730"/>
      <c r="O410" s="730"/>
    </row>
    <row r="411" spans="1:15" hidden="1" x14ac:dyDescent="0.2">
      <c r="A411" t="s">
        <v>28119</v>
      </c>
      <c r="B411" t="s">
        <v>28120</v>
      </c>
      <c r="C411" t="s">
        <v>243</v>
      </c>
      <c r="D411">
        <v>720</v>
      </c>
      <c r="E411" t="s">
        <v>30881</v>
      </c>
      <c r="F411" s="730"/>
      <c r="G411" s="730"/>
      <c r="H411" s="730"/>
      <c r="I411" s="730"/>
      <c r="J411" s="730"/>
      <c r="K411" s="730"/>
      <c r="L411" s="730"/>
      <c r="M411" s="730"/>
      <c r="N411" s="730"/>
      <c r="O411" s="730"/>
    </row>
    <row r="412" spans="1:15" hidden="1" x14ac:dyDescent="0.2">
      <c r="A412" t="s">
        <v>28121</v>
      </c>
      <c r="B412" t="s">
        <v>28122</v>
      </c>
      <c r="C412" t="s">
        <v>243</v>
      </c>
      <c r="D412">
        <v>778</v>
      </c>
      <c r="E412" t="s">
        <v>30881</v>
      </c>
      <c r="F412" s="730"/>
      <c r="G412" s="730"/>
      <c r="H412" s="730"/>
      <c r="I412" s="730"/>
      <c r="J412" s="730"/>
      <c r="K412" s="730"/>
      <c r="L412" s="730"/>
      <c r="M412" s="730"/>
      <c r="N412" s="730"/>
      <c r="O412" s="730"/>
    </row>
    <row r="413" spans="1:15" hidden="1" x14ac:dyDescent="0.2">
      <c r="A413" t="s">
        <v>28123</v>
      </c>
      <c r="B413" t="s">
        <v>28124</v>
      </c>
      <c r="C413" t="s">
        <v>243</v>
      </c>
      <c r="D413">
        <v>936</v>
      </c>
      <c r="E413" t="s">
        <v>30881</v>
      </c>
      <c r="F413" s="730"/>
      <c r="G413" s="730"/>
      <c r="H413" s="730"/>
      <c r="I413" s="730"/>
      <c r="J413" s="730"/>
      <c r="K413" s="730"/>
      <c r="L413" s="730"/>
      <c r="M413" s="730"/>
      <c r="N413" s="730"/>
      <c r="O413" s="730"/>
    </row>
    <row r="414" spans="1:15" hidden="1" x14ac:dyDescent="0.2">
      <c r="A414" t="s">
        <v>28125</v>
      </c>
      <c r="B414" t="s">
        <v>28126</v>
      </c>
      <c r="C414" t="s">
        <v>243</v>
      </c>
      <c r="D414">
        <v>995</v>
      </c>
      <c r="E414" t="s">
        <v>30881</v>
      </c>
      <c r="F414" s="730"/>
      <c r="G414" s="730"/>
      <c r="H414" s="730"/>
      <c r="I414" s="730"/>
      <c r="J414" s="730"/>
      <c r="K414" s="730"/>
      <c r="L414" s="730"/>
      <c r="M414" s="730"/>
      <c r="N414" s="730"/>
      <c r="O414" s="730"/>
    </row>
    <row r="415" spans="1:15" hidden="1" x14ac:dyDescent="0.2">
      <c r="A415" t="s">
        <v>28127</v>
      </c>
      <c r="B415" t="s">
        <v>28128</v>
      </c>
      <c r="C415" t="s">
        <v>243</v>
      </c>
      <c r="D415" s="684">
        <v>1030</v>
      </c>
      <c r="E415" t="s">
        <v>30881</v>
      </c>
      <c r="F415" s="730"/>
      <c r="G415" s="730"/>
      <c r="H415" s="730"/>
      <c r="I415" s="730"/>
      <c r="J415" s="730"/>
      <c r="K415" s="730"/>
      <c r="L415" s="730"/>
      <c r="M415" s="730"/>
      <c r="N415" s="730"/>
      <c r="O415" s="730"/>
    </row>
    <row r="416" spans="1:15" hidden="1" x14ac:dyDescent="0.2">
      <c r="A416" t="s">
        <v>28129</v>
      </c>
      <c r="B416" t="s">
        <v>28130</v>
      </c>
      <c r="C416" t="s">
        <v>243</v>
      </c>
      <c r="D416" s="684">
        <v>1088</v>
      </c>
      <c r="E416" t="s">
        <v>30881</v>
      </c>
      <c r="F416" s="730"/>
      <c r="G416" s="730"/>
      <c r="H416" s="730"/>
      <c r="I416" s="730"/>
      <c r="J416" s="730"/>
      <c r="K416" s="730"/>
      <c r="L416" s="730"/>
      <c r="M416" s="730"/>
      <c r="N416" s="730"/>
      <c r="O416" s="730"/>
    </row>
    <row r="417" spans="1:15" hidden="1" x14ac:dyDescent="0.2">
      <c r="A417" t="s">
        <v>52720</v>
      </c>
      <c r="B417" t="s">
        <v>53267</v>
      </c>
      <c r="C417" t="s">
        <v>243</v>
      </c>
      <c r="D417" s="684">
        <v>1164</v>
      </c>
      <c r="E417" t="s">
        <v>30881</v>
      </c>
      <c r="F417" s="730"/>
      <c r="G417" s="730"/>
      <c r="H417" s="730"/>
      <c r="I417" s="730"/>
      <c r="J417" s="730"/>
      <c r="K417" s="730"/>
      <c r="L417" s="730"/>
      <c r="M417" s="730"/>
      <c r="N417" s="730"/>
      <c r="O417" s="730"/>
    </row>
    <row r="418" spans="1:15" hidden="1" x14ac:dyDescent="0.2">
      <c r="A418" t="s">
        <v>19047</v>
      </c>
      <c r="B418" t="s">
        <v>53261</v>
      </c>
      <c r="C418" t="s">
        <v>243</v>
      </c>
      <c r="D418" s="684">
        <v>1164</v>
      </c>
      <c r="E418" t="s">
        <v>30881</v>
      </c>
      <c r="F418" s="730"/>
      <c r="G418" s="730"/>
      <c r="H418" s="730"/>
      <c r="I418" s="730"/>
      <c r="J418" s="730"/>
      <c r="K418" s="730"/>
      <c r="L418" s="730"/>
      <c r="M418" s="730"/>
      <c r="N418" s="730"/>
      <c r="O418" s="730"/>
    </row>
    <row r="419" spans="1:15" hidden="1" x14ac:dyDescent="0.2">
      <c r="A419" t="s">
        <v>52731</v>
      </c>
      <c r="B419" t="s">
        <v>53282</v>
      </c>
      <c r="C419" t="s">
        <v>243</v>
      </c>
      <c r="D419" s="684">
        <v>1281</v>
      </c>
      <c r="E419" t="s">
        <v>30881</v>
      </c>
      <c r="F419" s="730"/>
      <c r="G419" s="730"/>
      <c r="H419" s="730"/>
      <c r="I419" s="730"/>
      <c r="J419" s="730"/>
      <c r="K419" s="730"/>
      <c r="L419" s="730"/>
      <c r="M419" s="730"/>
      <c r="N419" s="730"/>
      <c r="O419" s="730"/>
    </row>
    <row r="420" spans="1:15" hidden="1" x14ac:dyDescent="0.2">
      <c r="A420" t="s">
        <v>19048</v>
      </c>
      <c r="B420" t="s">
        <v>53272</v>
      </c>
      <c r="C420" t="s">
        <v>243</v>
      </c>
      <c r="D420" s="684">
        <v>1281</v>
      </c>
      <c r="E420" t="s">
        <v>30881</v>
      </c>
      <c r="F420" s="730"/>
      <c r="G420" s="730"/>
      <c r="H420" s="730"/>
      <c r="I420" s="730"/>
      <c r="J420" s="730"/>
      <c r="K420" s="730"/>
      <c r="L420" s="730"/>
      <c r="M420" s="730"/>
      <c r="N420" s="730"/>
      <c r="O420" s="730"/>
    </row>
    <row r="421" spans="1:15" hidden="1" x14ac:dyDescent="0.2">
      <c r="A421" t="s">
        <v>52732</v>
      </c>
      <c r="B421" t="s">
        <v>53283</v>
      </c>
      <c r="C421" t="s">
        <v>243</v>
      </c>
      <c r="D421" s="684">
        <v>1281</v>
      </c>
      <c r="E421" t="s">
        <v>30881</v>
      </c>
      <c r="F421" s="730"/>
      <c r="G421" s="730"/>
      <c r="H421" s="730"/>
      <c r="I421" s="730"/>
      <c r="J421" s="730"/>
      <c r="K421" s="730"/>
      <c r="L421" s="730"/>
      <c r="M421" s="730"/>
      <c r="N421" s="730"/>
      <c r="O421" s="730"/>
    </row>
    <row r="422" spans="1:15" hidden="1" x14ac:dyDescent="0.2">
      <c r="A422" t="s">
        <v>52738</v>
      </c>
      <c r="B422" t="s">
        <v>53293</v>
      </c>
      <c r="C422" t="s">
        <v>243</v>
      </c>
      <c r="D422">
        <v>790</v>
      </c>
      <c r="E422" t="s">
        <v>30881</v>
      </c>
      <c r="F422" s="730"/>
      <c r="G422" s="730"/>
      <c r="H422" s="730"/>
      <c r="I422" s="730"/>
      <c r="J422" s="730"/>
      <c r="K422" s="730"/>
      <c r="L422" s="730"/>
      <c r="M422" s="730"/>
      <c r="N422" s="730"/>
      <c r="O422" s="730"/>
    </row>
    <row r="423" spans="1:15" hidden="1" x14ac:dyDescent="0.2">
      <c r="A423" t="s">
        <v>28131</v>
      </c>
      <c r="B423" t="s">
        <v>53287</v>
      </c>
      <c r="C423" t="s">
        <v>243</v>
      </c>
      <c r="D423">
        <v>790</v>
      </c>
      <c r="E423" t="s">
        <v>30881</v>
      </c>
      <c r="F423" s="730"/>
      <c r="G423" s="730"/>
      <c r="H423" s="730"/>
      <c r="I423" s="730"/>
      <c r="J423" s="730"/>
      <c r="K423" s="730"/>
      <c r="L423" s="730"/>
      <c r="M423" s="730"/>
      <c r="N423" s="730"/>
      <c r="O423" s="730"/>
    </row>
    <row r="424" spans="1:15" hidden="1" x14ac:dyDescent="0.2">
      <c r="A424" t="s">
        <v>52689</v>
      </c>
      <c r="B424" t="s">
        <v>53206</v>
      </c>
      <c r="C424" t="s">
        <v>243</v>
      </c>
      <c r="D424" s="684">
        <v>1164</v>
      </c>
      <c r="E424" t="s">
        <v>30881</v>
      </c>
      <c r="F424" s="730"/>
      <c r="G424" s="730"/>
      <c r="H424" s="730"/>
      <c r="I424" s="730"/>
      <c r="J424" s="730"/>
      <c r="K424" s="730"/>
      <c r="L424" s="730"/>
      <c r="M424" s="730"/>
      <c r="N424" s="730"/>
      <c r="O424" s="730"/>
    </row>
    <row r="425" spans="1:15" hidden="1" x14ac:dyDescent="0.2">
      <c r="A425" t="s">
        <v>52691</v>
      </c>
      <c r="B425" t="s">
        <v>53210</v>
      </c>
      <c r="C425" t="s">
        <v>243</v>
      </c>
      <c r="D425" s="684">
        <v>1281</v>
      </c>
      <c r="E425" t="s">
        <v>30881</v>
      </c>
      <c r="F425" s="730"/>
      <c r="G425" s="730"/>
      <c r="H425" s="730"/>
      <c r="I425" s="730"/>
      <c r="J425" s="730"/>
      <c r="K425" s="730"/>
      <c r="L425" s="730"/>
      <c r="M425" s="730"/>
      <c r="N425" s="730"/>
      <c r="O425" s="730"/>
    </row>
    <row r="426" spans="1:15" hidden="1" x14ac:dyDescent="0.2">
      <c r="A426" t="s">
        <v>52693</v>
      </c>
      <c r="B426" t="s">
        <v>53214</v>
      </c>
      <c r="C426" t="s">
        <v>243</v>
      </c>
      <c r="D426">
        <v>942</v>
      </c>
      <c r="E426" t="s">
        <v>30881</v>
      </c>
      <c r="F426" s="730"/>
      <c r="G426" s="730"/>
      <c r="H426" s="730"/>
      <c r="I426" s="730"/>
      <c r="J426" s="730"/>
      <c r="K426" s="730"/>
      <c r="L426" s="730"/>
      <c r="M426" s="730"/>
      <c r="N426" s="730"/>
      <c r="O426" s="730"/>
    </row>
    <row r="427" spans="1:15" hidden="1" x14ac:dyDescent="0.2">
      <c r="A427" t="s">
        <v>52721</v>
      </c>
      <c r="B427" t="s">
        <v>53268</v>
      </c>
      <c r="C427" t="s">
        <v>243</v>
      </c>
      <c r="D427" s="684">
        <v>1164</v>
      </c>
      <c r="E427" t="s">
        <v>30881</v>
      </c>
      <c r="F427" s="730"/>
      <c r="G427" s="730"/>
      <c r="H427" s="730"/>
      <c r="I427" s="730"/>
      <c r="J427" s="730"/>
      <c r="K427" s="730"/>
      <c r="L427" s="730"/>
      <c r="M427" s="730"/>
      <c r="N427" s="730"/>
      <c r="O427" s="730"/>
    </row>
    <row r="428" spans="1:15" hidden="1" x14ac:dyDescent="0.2">
      <c r="A428" t="s">
        <v>19052</v>
      </c>
      <c r="B428" t="s">
        <v>53262</v>
      </c>
      <c r="C428" t="s">
        <v>243</v>
      </c>
      <c r="D428" s="684">
        <v>1164</v>
      </c>
      <c r="E428" t="s">
        <v>30881</v>
      </c>
      <c r="F428" s="730"/>
      <c r="G428" s="730"/>
      <c r="H428" s="730"/>
      <c r="I428" s="730"/>
      <c r="J428" s="730"/>
      <c r="K428" s="730"/>
      <c r="L428" s="730"/>
      <c r="M428" s="730"/>
      <c r="N428" s="730"/>
      <c r="O428" s="730"/>
    </row>
    <row r="429" spans="1:15" hidden="1" x14ac:dyDescent="0.2">
      <c r="A429" t="s">
        <v>52733</v>
      </c>
      <c r="B429" t="s">
        <v>53284</v>
      </c>
      <c r="C429" t="s">
        <v>243</v>
      </c>
      <c r="D429" s="684">
        <v>1281</v>
      </c>
      <c r="E429" t="s">
        <v>30881</v>
      </c>
      <c r="F429" s="730"/>
      <c r="G429" s="730"/>
      <c r="H429" s="730"/>
      <c r="I429" s="730"/>
      <c r="J429" s="730"/>
      <c r="K429" s="730"/>
      <c r="L429" s="730"/>
      <c r="M429" s="730"/>
      <c r="N429" s="730"/>
      <c r="O429" s="730"/>
    </row>
    <row r="430" spans="1:15" hidden="1" x14ac:dyDescent="0.2">
      <c r="A430" t="s">
        <v>52739</v>
      </c>
      <c r="B430" t="s">
        <v>53294</v>
      </c>
      <c r="C430" t="s">
        <v>243</v>
      </c>
      <c r="D430">
        <v>942</v>
      </c>
      <c r="E430" t="s">
        <v>30881</v>
      </c>
      <c r="F430" s="730"/>
      <c r="G430" s="730"/>
      <c r="H430" s="730"/>
      <c r="I430" s="730"/>
      <c r="J430" s="730"/>
      <c r="K430" s="730"/>
      <c r="L430" s="730"/>
      <c r="M430" s="730"/>
      <c r="N430" s="730"/>
      <c r="O430" s="730"/>
    </row>
    <row r="431" spans="1:15" hidden="1" x14ac:dyDescent="0.2">
      <c r="A431" t="s">
        <v>28132</v>
      </c>
      <c r="B431" t="s">
        <v>53288</v>
      </c>
      <c r="C431" t="s">
        <v>243</v>
      </c>
      <c r="D431">
        <v>942</v>
      </c>
      <c r="E431" t="s">
        <v>30881</v>
      </c>
      <c r="F431" s="730"/>
      <c r="G431" s="730"/>
      <c r="H431" s="730"/>
      <c r="I431" s="730"/>
      <c r="J431" s="730"/>
      <c r="K431" s="730"/>
      <c r="L431" s="730"/>
      <c r="M431" s="730"/>
      <c r="N431" s="730"/>
      <c r="O431" s="730"/>
    </row>
    <row r="432" spans="1:15" hidden="1" x14ac:dyDescent="0.2">
      <c r="A432" t="s">
        <v>19054</v>
      </c>
      <c r="B432" t="s">
        <v>28133</v>
      </c>
      <c r="C432" t="s">
        <v>243</v>
      </c>
      <c r="D432" s="684">
        <v>1129</v>
      </c>
      <c r="E432" t="s">
        <v>30881</v>
      </c>
      <c r="F432" s="730"/>
      <c r="G432" s="730"/>
      <c r="H432" s="730"/>
      <c r="I432" s="730"/>
      <c r="J432" s="730"/>
      <c r="K432" s="730"/>
      <c r="L432" s="730"/>
      <c r="M432" s="730"/>
      <c r="N432" s="730"/>
      <c r="O432" s="730"/>
    </row>
    <row r="433" spans="1:15" hidden="1" x14ac:dyDescent="0.2">
      <c r="A433" t="s">
        <v>19055</v>
      </c>
      <c r="B433" t="s">
        <v>28134</v>
      </c>
      <c r="C433" t="s">
        <v>243</v>
      </c>
      <c r="D433" s="684">
        <v>1246</v>
      </c>
      <c r="E433" t="s">
        <v>30881</v>
      </c>
      <c r="F433" s="730"/>
      <c r="G433" s="730"/>
      <c r="H433" s="730"/>
      <c r="I433" s="730"/>
      <c r="J433" s="730"/>
      <c r="K433" s="730"/>
      <c r="L433" s="730"/>
      <c r="M433" s="730"/>
      <c r="N433" s="730"/>
      <c r="O433" s="730"/>
    </row>
    <row r="434" spans="1:15" hidden="1" x14ac:dyDescent="0.2">
      <c r="A434" t="s">
        <v>19056</v>
      </c>
      <c r="B434" t="s">
        <v>28135</v>
      </c>
      <c r="C434" t="s">
        <v>243</v>
      </c>
      <c r="D434" s="684">
        <v>1216.8</v>
      </c>
      <c r="E434" t="s">
        <v>30881</v>
      </c>
      <c r="F434" s="730"/>
      <c r="G434" s="730"/>
      <c r="H434" s="730"/>
      <c r="I434" s="730"/>
      <c r="J434" s="730"/>
      <c r="K434" s="730"/>
      <c r="L434" s="730"/>
      <c r="M434" s="730"/>
      <c r="N434" s="730"/>
      <c r="O434" s="730"/>
    </row>
    <row r="435" spans="1:15" hidden="1" x14ac:dyDescent="0.2">
      <c r="A435" t="s">
        <v>28136</v>
      </c>
      <c r="B435" t="s">
        <v>28137</v>
      </c>
      <c r="C435" t="s">
        <v>243</v>
      </c>
      <c r="D435">
        <v>755</v>
      </c>
      <c r="E435" t="s">
        <v>30881</v>
      </c>
      <c r="F435" s="730"/>
      <c r="G435" s="730"/>
      <c r="H435" s="730"/>
      <c r="I435" s="730"/>
      <c r="J435" s="730"/>
      <c r="K435" s="730"/>
      <c r="L435" s="730"/>
      <c r="M435" s="730"/>
      <c r="N435" s="730"/>
      <c r="O435" s="730"/>
    </row>
    <row r="436" spans="1:15" hidden="1" x14ac:dyDescent="0.2">
      <c r="A436" t="s">
        <v>19057</v>
      </c>
      <c r="B436" t="s">
        <v>28138</v>
      </c>
      <c r="C436" t="s">
        <v>243</v>
      </c>
      <c r="D436" s="684">
        <v>1141</v>
      </c>
      <c r="E436" t="s">
        <v>30881</v>
      </c>
      <c r="F436" s="730"/>
      <c r="G436" s="730"/>
      <c r="H436" s="730"/>
      <c r="I436" s="730"/>
      <c r="J436" s="730"/>
      <c r="K436" s="730"/>
      <c r="L436" s="730"/>
      <c r="M436" s="730"/>
      <c r="N436" s="730"/>
      <c r="O436" s="730"/>
    </row>
    <row r="437" spans="1:15" hidden="1" x14ac:dyDescent="0.2">
      <c r="A437" t="s">
        <v>19058</v>
      </c>
      <c r="B437" t="s">
        <v>28139</v>
      </c>
      <c r="C437" t="s">
        <v>243</v>
      </c>
      <c r="D437" s="684">
        <v>1129</v>
      </c>
      <c r="E437" t="s">
        <v>30881</v>
      </c>
      <c r="F437" s="730"/>
      <c r="G437" s="730"/>
      <c r="H437" s="730"/>
      <c r="I437" s="730"/>
      <c r="J437" s="730"/>
      <c r="K437" s="730"/>
      <c r="L437" s="730"/>
      <c r="M437" s="730"/>
      <c r="N437" s="730"/>
      <c r="O437" s="730"/>
    </row>
    <row r="438" spans="1:15" hidden="1" x14ac:dyDescent="0.2">
      <c r="A438" t="s">
        <v>19059</v>
      </c>
      <c r="B438" t="s">
        <v>28140</v>
      </c>
      <c r="C438" t="s">
        <v>243</v>
      </c>
      <c r="D438" s="684">
        <v>1258</v>
      </c>
      <c r="E438" t="s">
        <v>30881</v>
      </c>
      <c r="F438" s="730"/>
      <c r="G438" s="730"/>
      <c r="H438" s="730"/>
      <c r="I438" s="730"/>
      <c r="J438" s="730"/>
      <c r="K438" s="730"/>
      <c r="L438" s="730"/>
      <c r="M438" s="730"/>
      <c r="N438" s="730"/>
      <c r="O438" s="730"/>
    </row>
    <row r="439" spans="1:15" hidden="1" x14ac:dyDescent="0.2">
      <c r="A439" t="s">
        <v>19060</v>
      </c>
      <c r="B439" t="s">
        <v>28141</v>
      </c>
      <c r="C439" t="s">
        <v>243</v>
      </c>
      <c r="D439" s="684">
        <v>1246</v>
      </c>
      <c r="E439" t="s">
        <v>30881</v>
      </c>
      <c r="F439" s="730"/>
      <c r="G439" s="730"/>
      <c r="H439" s="730"/>
      <c r="I439" s="730"/>
      <c r="J439" s="730"/>
      <c r="K439" s="730"/>
      <c r="L439" s="730"/>
      <c r="M439" s="730"/>
      <c r="N439" s="730"/>
      <c r="O439" s="730"/>
    </row>
    <row r="440" spans="1:15" hidden="1" x14ac:dyDescent="0.2">
      <c r="A440" t="s">
        <v>28142</v>
      </c>
      <c r="B440" t="s">
        <v>28143</v>
      </c>
      <c r="C440" t="s">
        <v>243</v>
      </c>
      <c r="D440">
        <v>918</v>
      </c>
      <c r="E440" t="s">
        <v>30881</v>
      </c>
      <c r="F440" s="730"/>
      <c r="G440" s="730"/>
      <c r="H440" s="730"/>
      <c r="I440" s="730"/>
      <c r="J440" s="730"/>
      <c r="K440" s="730"/>
      <c r="L440" s="730"/>
      <c r="M440" s="730"/>
      <c r="N440" s="730"/>
      <c r="O440" s="730"/>
    </row>
    <row r="441" spans="1:15" hidden="1" x14ac:dyDescent="0.2">
      <c r="A441" t="s">
        <v>28144</v>
      </c>
      <c r="B441" t="s">
        <v>28145</v>
      </c>
      <c r="C441" t="s">
        <v>243</v>
      </c>
      <c r="D441">
        <v>907</v>
      </c>
      <c r="E441" t="s">
        <v>30881</v>
      </c>
      <c r="F441" s="730"/>
      <c r="G441" s="730"/>
      <c r="H441" s="730"/>
      <c r="I441" s="730"/>
      <c r="J441" s="730"/>
      <c r="K441" s="730"/>
      <c r="L441" s="730"/>
      <c r="M441" s="730"/>
      <c r="N441" s="730"/>
      <c r="O441" s="730"/>
    </row>
    <row r="442" spans="1:15" hidden="1" x14ac:dyDescent="0.2">
      <c r="A442" t="s">
        <v>52717</v>
      </c>
      <c r="B442" t="s">
        <v>53264</v>
      </c>
      <c r="C442" t="s">
        <v>243</v>
      </c>
      <c r="D442" s="684">
        <v>1258</v>
      </c>
      <c r="E442" t="s">
        <v>30881</v>
      </c>
      <c r="F442" s="730"/>
      <c r="G442" s="730"/>
      <c r="H442" s="730"/>
      <c r="I442" s="730"/>
      <c r="J442" s="730"/>
      <c r="K442" s="730"/>
      <c r="L442" s="730"/>
      <c r="M442" s="730"/>
      <c r="N442" s="730"/>
      <c r="O442" s="730"/>
    </row>
    <row r="443" spans="1:15" hidden="1" x14ac:dyDescent="0.2">
      <c r="A443" t="s">
        <v>52726</v>
      </c>
      <c r="B443" t="s">
        <v>53277</v>
      </c>
      <c r="C443" t="s">
        <v>243</v>
      </c>
      <c r="D443" s="684">
        <v>1375</v>
      </c>
      <c r="E443" t="s">
        <v>30881</v>
      </c>
      <c r="F443" s="730"/>
      <c r="G443" s="730"/>
      <c r="H443" s="730"/>
      <c r="I443" s="730"/>
      <c r="J443" s="730"/>
      <c r="K443" s="730"/>
      <c r="L443" s="730"/>
      <c r="M443" s="730"/>
      <c r="N443" s="730"/>
      <c r="O443" s="730"/>
    </row>
    <row r="444" spans="1:15" hidden="1" x14ac:dyDescent="0.2">
      <c r="A444" t="s">
        <v>52735</v>
      </c>
      <c r="B444" t="s">
        <v>53290</v>
      </c>
      <c r="C444" t="s">
        <v>243</v>
      </c>
      <c r="D444" s="684">
        <v>1012</v>
      </c>
      <c r="E444" t="s">
        <v>30881</v>
      </c>
      <c r="F444" s="730"/>
      <c r="G444" s="730"/>
      <c r="H444" s="730"/>
      <c r="I444" s="730"/>
      <c r="J444" s="730"/>
      <c r="K444" s="730"/>
      <c r="L444" s="730"/>
      <c r="M444" s="730"/>
      <c r="N444" s="730"/>
      <c r="O444" s="730"/>
    </row>
    <row r="445" spans="1:15" hidden="1" x14ac:dyDescent="0.2">
      <c r="A445" t="s">
        <v>19065</v>
      </c>
      <c r="B445" t="s">
        <v>28146</v>
      </c>
      <c r="C445" t="s">
        <v>243</v>
      </c>
      <c r="D445" s="684">
        <v>1141</v>
      </c>
      <c r="E445" t="s">
        <v>30881</v>
      </c>
      <c r="F445" s="730"/>
      <c r="G445" s="730"/>
      <c r="H445" s="730"/>
      <c r="I445" s="730"/>
      <c r="J445" s="730"/>
      <c r="K445" s="730"/>
      <c r="L445" s="730"/>
      <c r="M445" s="730"/>
      <c r="N445" s="730"/>
      <c r="O445" s="730"/>
    </row>
    <row r="446" spans="1:15" hidden="1" x14ac:dyDescent="0.2">
      <c r="A446" t="s">
        <v>19066</v>
      </c>
      <c r="B446" t="s">
        <v>28147</v>
      </c>
      <c r="C446" t="s">
        <v>243</v>
      </c>
      <c r="D446" s="684">
        <v>1258</v>
      </c>
      <c r="E446" t="s">
        <v>30881</v>
      </c>
      <c r="F446" s="730"/>
      <c r="G446" s="730"/>
      <c r="H446" s="730"/>
      <c r="I446" s="730"/>
      <c r="J446" s="730"/>
      <c r="K446" s="730"/>
      <c r="L446" s="730"/>
      <c r="M446" s="730"/>
      <c r="N446" s="730"/>
      <c r="O446" s="730"/>
    </row>
    <row r="447" spans="1:15" hidden="1" x14ac:dyDescent="0.2">
      <c r="A447" t="s">
        <v>19067</v>
      </c>
      <c r="B447" t="s">
        <v>28148</v>
      </c>
      <c r="C447" t="s">
        <v>243</v>
      </c>
      <c r="D447" s="684">
        <v>1258</v>
      </c>
      <c r="E447" t="s">
        <v>30881</v>
      </c>
      <c r="F447" s="730"/>
      <c r="G447" s="730"/>
      <c r="H447" s="730"/>
      <c r="I447" s="730"/>
      <c r="J447" s="730"/>
      <c r="K447" s="730"/>
      <c r="L447" s="730"/>
      <c r="M447" s="730"/>
      <c r="N447" s="730"/>
      <c r="O447" s="730"/>
    </row>
    <row r="448" spans="1:15" hidden="1" x14ac:dyDescent="0.2">
      <c r="A448" t="s">
        <v>28149</v>
      </c>
      <c r="B448" t="s">
        <v>28150</v>
      </c>
      <c r="C448" t="s">
        <v>243</v>
      </c>
      <c r="D448">
        <v>790</v>
      </c>
      <c r="E448" t="s">
        <v>30881</v>
      </c>
      <c r="F448" s="730"/>
      <c r="G448" s="730"/>
      <c r="H448" s="730"/>
      <c r="I448" s="730"/>
      <c r="J448" s="730"/>
      <c r="K448" s="730"/>
      <c r="L448" s="730"/>
      <c r="M448" s="730"/>
      <c r="N448" s="730"/>
      <c r="O448" s="730"/>
    </row>
    <row r="449" spans="1:15" hidden="1" x14ac:dyDescent="0.2">
      <c r="A449" t="s">
        <v>52716</v>
      </c>
      <c r="B449" t="s">
        <v>53263</v>
      </c>
      <c r="C449" t="s">
        <v>243</v>
      </c>
      <c r="D449" s="684">
        <v>1258</v>
      </c>
      <c r="E449" t="s">
        <v>30881</v>
      </c>
      <c r="F449" s="730"/>
      <c r="G449" s="730"/>
      <c r="H449" s="730"/>
      <c r="I449" s="730"/>
      <c r="J449" s="730"/>
      <c r="K449" s="730"/>
      <c r="L449" s="730"/>
      <c r="M449" s="730"/>
      <c r="N449" s="730"/>
      <c r="O449" s="730"/>
    </row>
    <row r="450" spans="1:15" hidden="1" x14ac:dyDescent="0.2">
      <c r="A450" t="s">
        <v>52724</v>
      </c>
      <c r="B450" t="s">
        <v>53275</v>
      </c>
      <c r="C450" t="s">
        <v>243</v>
      </c>
      <c r="D450" s="684">
        <v>1375</v>
      </c>
      <c r="E450" t="s">
        <v>30881</v>
      </c>
      <c r="F450" s="730"/>
      <c r="G450" s="730"/>
      <c r="H450" s="730"/>
      <c r="I450" s="730"/>
      <c r="J450" s="730"/>
      <c r="K450" s="730"/>
      <c r="L450" s="730"/>
      <c r="M450" s="730"/>
      <c r="N450" s="730"/>
      <c r="O450" s="730"/>
    </row>
    <row r="451" spans="1:15" hidden="1" x14ac:dyDescent="0.2">
      <c r="A451" t="s">
        <v>52725</v>
      </c>
      <c r="B451" t="s">
        <v>53276</v>
      </c>
      <c r="C451" t="s">
        <v>243</v>
      </c>
      <c r="D451" s="684">
        <v>1375</v>
      </c>
      <c r="E451" t="s">
        <v>30881</v>
      </c>
      <c r="F451" s="730"/>
      <c r="G451" s="730"/>
      <c r="H451" s="730"/>
      <c r="I451" s="730"/>
      <c r="J451" s="730"/>
      <c r="K451" s="730"/>
      <c r="L451" s="730"/>
      <c r="M451" s="730"/>
      <c r="N451" s="730"/>
      <c r="O451" s="730"/>
    </row>
    <row r="452" spans="1:15" hidden="1" x14ac:dyDescent="0.2">
      <c r="A452" t="s">
        <v>52734</v>
      </c>
      <c r="B452" t="s">
        <v>53289</v>
      </c>
      <c r="C452" t="s">
        <v>243</v>
      </c>
      <c r="D452">
        <v>883</v>
      </c>
      <c r="E452" t="s">
        <v>30881</v>
      </c>
      <c r="F452" s="730"/>
      <c r="G452" s="730"/>
      <c r="H452" s="730"/>
      <c r="I452" s="730"/>
      <c r="J452" s="730"/>
      <c r="K452" s="730"/>
      <c r="L452" s="730"/>
      <c r="M452" s="730"/>
      <c r="N452" s="730"/>
      <c r="O452" s="730"/>
    </row>
    <row r="453" spans="1:15" hidden="1" x14ac:dyDescent="0.2">
      <c r="A453" t="s">
        <v>52727</v>
      </c>
      <c r="B453" t="s">
        <v>53278</v>
      </c>
      <c r="C453" t="s">
        <v>243</v>
      </c>
      <c r="D453" s="684">
        <v>1375</v>
      </c>
      <c r="E453" t="s">
        <v>30881</v>
      </c>
      <c r="F453" s="730"/>
      <c r="G453" s="730"/>
      <c r="H453" s="730"/>
      <c r="I453" s="730"/>
      <c r="J453" s="730"/>
      <c r="K453" s="730"/>
      <c r="L453" s="730"/>
      <c r="M453" s="730"/>
      <c r="N453" s="730"/>
      <c r="O453" s="730"/>
    </row>
    <row r="454" spans="1:15" hidden="1" x14ac:dyDescent="0.2">
      <c r="A454" t="s">
        <v>52718</v>
      </c>
      <c r="B454" t="s">
        <v>53265</v>
      </c>
      <c r="C454" t="s">
        <v>243</v>
      </c>
      <c r="D454" s="684">
        <v>1047</v>
      </c>
      <c r="E454" t="s">
        <v>30881</v>
      </c>
      <c r="F454" s="730"/>
      <c r="G454" s="730"/>
      <c r="H454" s="730"/>
      <c r="I454" s="730"/>
      <c r="J454" s="730"/>
      <c r="K454" s="730"/>
      <c r="L454" s="730"/>
      <c r="M454" s="730"/>
      <c r="N454" s="730"/>
      <c r="O454" s="730"/>
    </row>
    <row r="455" spans="1:15" hidden="1" x14ac:dyDescent="0.2">
      <c r="A455" t="s">
        <v>19070</v>
      </c>
      <c r="B455" t="s">
        <v>53259</v>
      </c>
      <c r="C455" t="s">
        <v>243</v>
      </c>
      <c r="D455" s="684">
        <v>1047</v>
      </c>
      <c r="E455" t="s">
        <v>30881</v>
      </c>
      <c r="F455" s="730"/>
      <c r="G455" s="730"/>
      <c r="H455" s="730"/>
      <c r="I455" s="730"/>
      <c r="J455" s="730"/>
      <c r="K455" s="730"/>
      <c r="L455" s="730"/>
      <c r="M455" s="730"/>
      <c r="N455" s="730"/>
      <c r="O455" s="730"/>
    </row>
    <row r="456" spans="1:15" hidden="1" x14ac:dyDescent="0.2">
      <c r="A456" t="s">
        <v>52728</v>
      </c>
      <c r="B456" t="s">
        <v>53279</v>
      </c>
      <c r="C456" t="s">
        <v>243</v>
      </c>
      <c r="D456" s="684">
        <v>1164</v>
      </c>
      <c r="E456" t="s">
        <v>30881</v>
      </c>
      <c r="F456" s="730"/>
      <c r="G456" s="730"/>
      <c r="H456" s="730"/>
      <c r="I456" s="730"/>
      <c r="J456" s="730"/>
      <c r="K456" s="730"/>
      <c r="L456" s="730"/>
      <c r="M456" s="730"/>
      <c r="N456" s="730"/>
      <c r="O456" s="730"/>
    </row>
    <row r="457" spans="1:15" hidden="1" x14ac:dyDescent="0.2">
      <c r="A457" t="s">
        <v>19071</v>
      </c>
      <c r="B457" t="s">
        <v>53734</v>
      </c>
      <c r="C457" t="s">
        <v>243</v>
      </c>
      <c r="D457" s="684">
        <v>1134.9000000000001</v>
      </c>
      <c r="E457" t="s">
        <v>30881</v>
      </c>
      <c r="F457" s="730"/>
      <c r="G457" s="730"/>
      <c r="H457" s="730"/>
      <c r="I457" s="730"/>
      <c r="J457" s="730"/>
      <c r="K457" s="730"/>
      <c r="L457" s="730"/>
      <c r="M457" s="730"/>
      <c r="N457" s="730"/>
      <c r="O457" s="730"/>
    </row>
    <row r="458" spans="1:15" hidden="1" x14ac:dyDescent="0.2">
      <c r="A458" t="s">
        <v>52729</v>
      </c>
      <c r="B458" t="s">
        <v>53280</v>
      </c>
      <c r="C458" t="s">
        <v>243</v>
      </c>
      <c r="D458" s="684">
        <v>1164</v>
      </c>
      <c r="E458" t="s">
        <v>30881</v>
      </c>
      <c r="F458" s="730"/>
      <c r="G458" s="730"/>
      <c r="H458" s="730"/>
      <c r="I458" s="730"/>
      <c r="J458" s="730"/>
      <c r="K458" s="730"/>
      <c r="L458" s="730"/>
      <c r="M458" s="730"/>
      <c r="N458" s="730"/>
      <c r="O458" s="730"/>
    </row>
    <row r="459" spans="1:15" hidden="1" x14ac:dyDescent="0.2">
      <c r="A459" t="s">
        <v>19072</v>
      </c>
      <c r="B459" t="s">
        <v>53270</v>
      </c>
      <c r="C459" t="s">
        <v>243</v>
      </c>
      <c r="D459" s="684">
        <v>1164</v>
      </c>
      <c r="E459" t="s">
        <v>30881</v>
      </c>
      <c r="F459" s="730"/>
      <c r="G459" s="730"/>
      <c r="H459" s="730"/>
      <c r="I459" s="730"/>
      <c r="J459" s="730"/>
      <c r="K459" s="730"/>
      <c r="L459" s="730"/>
      <c r="M459" s="730"/>
      <c r="N459" s="730"/>
      <c r="O459" s="730"/>
    </row>
    <row r="460" spans="1:15" hidden="1" x14ac:dyDescent="0.2">
      <c r="A460" t="s">
        <v>52736</v>
      </c>
      <c r="B460" t="s">
        <v>53291</v>
      </c>
      <c r="C460" t="s">
        <v>243</v>
      </c>
      <c r="D460">
        <v>731</v>
      </c>
      <c r="E460" t="s">
        <v>30881</v>
      </c>
      <c r="F460" s="730"/>
      <c r="G460" s="730"/>
      <c r="H460" s="730"/>
      <c r="I460" s="730"/>
      <c r="J460" s="730"/>
      <c r="K460" s="730"/>
      <c r="L460" s="730"/>
      <c r="M460" s="730"/>
      <c r="N460" s="730"/>
      <c r="O460" s="730"/>
    </row>
    <row r="461" spans="1:15" hidden="1" x14ac:dyDescent="0.2">
      <c r="A461" t="s">
        <v>28151</v>
      </c>
      <c r="B461" t="s">
        <v>53285</v>
      </c>
      <c r="C461" t="s">
        <v>243</v>
      </c>
      <c r="D461">
        <v>731</v>
      </c>
      <c r="E461" t="s">
        <v>30881</v>
      </c>
      <c r="F461" s="730"/>
      <c r="G461" s="730"/>
      <c r="H461" s="730"/>
      <c r="I461" s="730"/>
      <c r="J461" s="730"/>
      <c r="K461" s="730"/>
      <c r="L461" s="730"/>
      <c r="M461" s="730"/>
      <c r="N461" s="730"/>
      <c r="O461" s="730"/>
    </row>
    <row r="462" spans="1:15" hidden="1" x14ac:dyDescent="0.2">
      <c r="A462" t="s">
        <v>52688</v>
      </c>
      <c r="B462" t="s">
        <v>53205</v>
      </c>
      <c r="C462" t="s">
        <v>243</v>
      </c>
      <c r="D462" s="684">
        <v>1047</v>
      </c>
      <c r="E462" t="s">
        <v>30881</v>
      </c>
      <c r="F462" s="730"/>
      <c r="G462" s="730"/>
      <c r="H462" s="730"/>
      <c r="I462" s="730"/>
      <c r="J462" s="730"/>
      <c r="K462" s="730"/>
      <c r="L462" s="730"/>
      <c r="M462" s="730"/>
      <c r="N462" s="730"/>
      <c r="O462" s="730"/>
    </row>
    <row r="463" spans="1:15" hidden="1" x14ac:dyDescent="0.2">
      <c r="A463" t="s">
        <v>52690</v>
      </c>
      <c r="B463" t="s">
        <v>53209</v>
      </c>
      <c r="C463" t="s">
        <v>243</v>
      </c>
      <c r="D463" s="684">
        <v>1164</v>
      </c>
      <c r="E463" t="s">
        <v>30881</v>
      </c>
      <c r="F463" s="730"/>
      <c r="G463" s="730"/>
      <c r="H463" s="730"/>
      <c r="I463" s="730"/>
      <c r="J463" s="730"/>
      <c r="K463" s="730"/>
      <c r="L463" s="730"/>
      <c r="M463" s="730"/>
      <c r="N463" s="730"/>
      <c r="O463" s="730"/>
    </row>
    <row r="464" spans="1:15" hidden="1" x14ac:dyDescent="0.2">
      <c r="A464" t="s">
        <v>52692</v>
      </c>
      <c r="B464" t="s">
        <v>53213</v>
      </c>
      <c r="C464" t="s">
        <v>243</v>
      </c>
      <c r="D464">
        <v>860</v>
      </c>
      <c r="E464" t="s">
        <v>30881</v>
      </c>
      <c r="F464" s="730"/>
      <c r="G464" s="730"/>
      <c r="H464" s="730"/>
      <c r="I464" s="730"/>
      <c r="J464" s="730"/>
      <c r="K464" s="730"/>
      <c r="L464" s="730"/>
      <c r="M464" s="730"/>
      <c r="N464" s="730"/>
      <c r="O464" s="730"/>
    </row>
    <row r="465" spans="1:15" hidden="1" x14ac:dyDescent="0.2">
      <c r="A465" t="s">
        <v>52719</v>
      </c>
      <c r="B465" t="s">
        <v>53266</v>
      </c>
      <c r="C465" t="s">
        <v>243</v>
      </c>
      <c r="D465" s="684">
        <v>1047</v>
      </c>
      <c r="E465" t="s">
        <v>30881</v>
      </c>
      <c r="F465" s="730"/>
      <c r="G465" s="730"/>
      <c r="H465" s="730"/>
      <c r="I465" s="730"/>
      <c r="J465" s="730"/>
      <c r="K465" s="730"/>
      <c r="L465" s="730"/>
      <c r="M465" s="730"/>
      <c r="N465" s="730"/>
      <c r="O465" s="730"/>
    </row>
    <row r="466" spans="1:15" hidden="1" x14ac:dyDescent="0.2">
      <c r="A466" t="s">
        <v>19075</v>
      </c>
      <c r="B466" t="s">
        <v>53260</v>
      </c>
      <c r="C466" t="s">
        <v>243</v>
      </c>
      <c r="D466" s="684">
        <v>1047</v>
      </c>
      <c r="E466" t="s">
        <v>30881</v>
      </c>
      <c r="F466" s="730"/>
      <c r="G466" s="730"/>
      <c r="H466" s="730"/>
      <c r="I466" s="730"/>
      <c r="J466" s="730"/>
      <c r="K466" s="730"/>
      <c r="L466" s="730"/>
      <c r="M466" s="730"/>
      <c r="N466" s="730"/>
      <c r="O466" s="730"/>
    </row>
    <row r="467" spans="1:15" hidden="1" x14ac:dyDescent="0.2">
      <c r="A467" t="s">
        <v>52730</v>
      </c>
      <c r="B467" t="s">
        <v>53281</v>
      </c>
      <c r="C467" t="s">
        <v>243</v>
      </c>
      <c r="D467" s="684">
        <v>1164</v>
      </c>
      <c r="E467" t="s">
        <v>30881</v>
      </c>
      <c r="F467" s="730"/>
      <c r="G467" s="730"/>
      <c r="H467" s="730"/>
      <c r="I467" s="730"/>
      <c r="J467" s="730"/>
      <c r="K467" s="730"/>
      <c r="L467" s="730"/>
      <c r="M467" s="730"/>
      <c r="N467" s="730"/>
      <c r="O467" s="730"/>
    </row>
    <row r="468" spans="1:15" hidden="1" x14ac:dyDescent="0.2">
      <c r="A468" t="s">
        <v>19076</v>
      </c>
      <c r="B468" t="s">
        <v>53271</v>
      </c>
      <c r="C468" t="s">
        <v>243</v>
      </c>
      <c r="D468" s="684">
        <v>1164</v>
      </c>
      <c r="E468" t="s">
        <v>30881</v>
      </c>
      <c r="F468" s="730"/>
      <c r="G468" s="730"/>
      <c r="H468" s="730"/>
      <c r="I468" s="730"/>
      <c r="J468" s="730"/>
      <c r="K468" s="730"/>
      <c r="L468" s="730"/>
      <c r="M468" s="730"/>
      <c r="N468" s="730"/>
      <c r="O468" s="730"/>
    </row>
    <row r="469" spans="1:15" hidden="1" x14ac:dyDescent="0.2">
      <c r="A469" t="s">
        <v>52737</v>
      </c>
      <c r="B469" t="s">
        <v>53292</v>
      </c>
      <c r="C469" t="s">
        <v>243</v>
      </c>
      <c r="D469">
        <v>860</v>
      </c>
      <c r="E469" t="s">
        <v>30881</v>
      </c>
      <c r="F469" s="730"/>
      <c r="G469" s="730"/>
      <c r="H469" s="730"/>
      <c r="I469" s="730"/>
      <c r="J469" s="730"/>
      <c r="K469" s="730"/>
      <c r="L469" s="730"/>
      <c r="M469" s="730"/>
      <c r="N469" s="730"/>
      <c r="O469" s="730"/>
    </row>
    <row r="470" spans="1:15" hidden="1" x14ac:dyDescent="0.2">
      <c r="A470" t="s">
        <v>28152</v>
      </c>
      <c r="B470" t="s">
        <v>53286</v>
      </c>
      <c r="C470" t="s">
        <v>243</v>
      </c>
      <c r="D470">
        <v>860</v>
      </c>
      <c r="E470" t="s">
        <v>30881</v>
      </c>
      <c r="F470" s="730"/>
      <c r="G470" s="730"/>
      <c r="H470" s="730"/>
      <c r="I470" s="730"/>
      <c r="J470" s="730"/>
      <c r="K470" s="730"/>
      <c r="L470" s="730"/>
      <c r="M470" s="730"/>
      <c r="N470" s="730"/>
      <c r="O470" s="730"/>
    </row>
    <row r="471" spans="1:15" hidden="1" x14ac:dyDescent="0.2">
      <c r="A471" t="s">
        <v>52698</v>
      </c>
      <c r="B471" t="s">
        <v>53223</v>
      </c>
      <c r="C471" t="s">
        <v>243</v>
      </c>
      <c r="D471" s="684">
        <v>1094</v>
      </c>
      <c r="E471" t="s">
        <v>30881</v>
      </c>
      <c r="F471" s="730"/>
      <c r="G471" s="730"/>
      <c r="H471" s="730"/>
      <c r="I471" s="730"/>
      <c r="J471" s="730"/>
      <c r="K471" s="730"/>
      <c r="L471" s="730"/>
      <c r="M471" s="730"/>
      <c r="N471" s="730"/>
      <c r="O471" s="730"/>
    </row>
    <row r="472" spans="1:15" hidden="1" x14ac:dyDescent="0.2">
      <c r="A472" t="s">
        <v>19077</v>
      </c>
      <c r="B472" t="s">
        <v>53217</v>
      </c>
      <c r="C472" t="s">
        <v>243</v>
      </c>
      <c r="D472" s="684">
        <v>1094</v>
      </c>
      <c r="E472" t="s">
        <v>30881</v>
      </c>
      <c r="F472" s="730"/>
      <c r="G472" s="730"/>
      <c r="H472" s="730"/>
      <c r="I472" s="730"/>
      <c r="J472" s="730"/>
      <c r="K472" s="730"/>
      <c r="L472" s="730"/>
      <c r="M472" s="730"/>
      <c r="N472" s="730"/>
      <c r="O472" s="730"/>
    </row>
    <row r="473" spans="1:15" hidden="1" x14ac:dyDescent="0.2">
      <c r="A473" t="s">
        <v>52707</v>
      </c>
      <c r="B473" t="s">
        <v>53246</v>
      </c>
      <c r="C473" t="s">
        <v>243</v>
      </c>
      <c r="D473" s="684">
        <v>1211</v>
      </c>
      <c r="E473" t="s">
        <v>30881</v>
      </c>
      <c r="F473" s="730"/>
      <c r="G473" s="730"/>
      <c r="H473" s="730"/>
      <c r="I473" s="730"/>
      <c r="J473" s="730"/>
      <c r="K473" s="730"/>
      <c r="L473" s="730"/>
      <c r="M473" s="730"/>
      <c r="N473" s="730"/>
      <c r="O473" s="730"/>
    </row>
    <row r="474" spans="1:15" hidden="1" x14ac:dyDescent="0.2">
      <c r="A474" t="s">
        <v>19078</v>
      </c>
      <c r="B474" t="s">
        <v>53236</v>
      </c>
      <c r="C474" t="s">
        <v>243</v>
      </c>
      <c r="D474" s="684">
        <v>1211</v>
      </c>
      <c r="E474" t="s">
        <v>30881</v>
      </c>
      <c r="F474" s="730"/>
      <c r="G474" s="730"/>
      <c r="H474" s="730"/>
      <c r="I474" s="730"/>
      <c r="J474" s="730"/>
      <c r="K474" s="730"/>
      <c r="L474" s="730"/>
      <c r="M474" s="730"/>
      <c r="N474" s="730"/>
      <c r="O474" s="730"/>
    </row>
    <row r="475" spans="1:15" hidden="1" x14ac:dyDescent="0.2">
      <c r="A475" t="s">
        <v>52708</v>
      </c>
      <c r="B475" t="s">
        <v>53247</v>
      </c>
      <c r="C475" t="s">
        <v>243</v>
      </c>
      <c r="D475" s="684">
        <v>1211</v>
      </c>
      <c r="E475" t="s">
        <v>30881</v>
      </c>
      <c r="F475" s="730"/>
      <c r="G475" s="730"/>
      <c r="H475" s="730"/>
      <c r="I475" s="730"/>
      <c r="J475" s="730"/>
      <c r="K475" s="730"/>
      <c r="L475" s="730"/>
      <c r="M475" s="730"/>
      <c r="N475" s="730"/>
      <c r="O475" s="730"/>
    </row>
    <row r="476" spans="1:15" hidden="1" x14ac:dyDescent="0.2">
      <c r="A476" t="s">
        <v>19079</v>
      </c>
      <c r="B476" t="s">
        <v>53237</v>
      </c>
      <c r="C476" t="s">
        <v>243</v>
      </c>
      <c r="D476" s="684">
        <v>1211</v>
      </c>
      <c r="E476" t="s">
        <v>30881</v>
      </c>
      <c r="F476" s="730"/>
      <c r="G476" s="730"/>
      <c r="H476" s="730"/>
      <c r="I476" s="730"/>
      <c r="J476" s="730"/>
      <c r="K476" s="730"/>
      <c r="L476" s="730"/>
      <c r="M476" s="730"/>
      <c r="N476" s="730"/>
      <c r="O476" s="730"/>
    </row>
    <row r="477" spans="1:15" hidden="1" x14ac:dyDescent="0.2">
      <c r="A477" t="s">
        <v>52714</v>
      </c>
      <c r="B477" t="s">
        <v>53257</v>
      </c>
      <c r="C477" t="s">
        <v>243</v>
      </c>
      <c r="D477">
        <v>720</v>
      </c>
      <c r="E477" t="s">
        <v>30881</v>
      </c>
      <c r="F477" s="730"/>
      <c r="G477" s="730"/>
      <c r="H477" s="730"/>
      <c r="I477" s="730"/>
      <c r="J477" s="730"/>
      <c r="K477" s="730"/>
      <c r="L477" s="730"/>
      <c r="M477" s="730"/>
      <c r="N477" s="730"/>
      <c r="O477" s="730"/>
    </row>
    <row r="478" spans="1:15" hidden="1" x14ac:dyDescent="0.2">
      <c r="A478" t="s">
        <v>28153</v>
      </c>
      <c r="B478" t="s">
        <v>53251</v>
      </c>
      <c r="C478" t="s">
        <v>243</v>
      </c>
      <c r="D478">
        <v>720</v>
      </c>
      <c r="E478" t="s">
        <v>30881</v>
      </c>
      <c r="F478" s="730"/>
      <c r="G478" s="730"/>
      <c r="H478" s="730"/>
      <c r="I478" s="730"/>
      <c r="J478" s="730"/>
      <c r="K478" s="730"/>
      <c r="L478" s="730"/>
      <c r="M478" s="730"/>
      <c r="N478" s="730"/>
      <c r="O478" s="730"/>
    </row>
    <row r="479" spans="1:15" hidden="1" x14ac:dyDescent="0.2">
      <c r="A479" t="s">
        <v>52683</v>
      </c>
      <c r="B479" t="s">
        <v>53194</v>
      </c>
      <c r="C479" t="s">
        <v>243</v>
      </c>
      <c r="D479" s="684">
        <v>1094</v>
      </c>
      <c r="E479" t="s">
        <v>30881</v>
      </c>
      <c r="F479" s="730"/>
      <c r="G479" s="730"/>
      <c r="H479" s="730"/>
      <c r="I479" s="730"/>
      <c r="J479" s="730"/>
      <c r="K479" s="730"/>
      <c r="L479" s="730"/>
      <c r="M479" s="730"/>
      <c r="N479" s="730"/>
      <c r="O479" s="730"/>
    </row>
    <row r="480" spans="1:15" hidden="1" x14ac:dyDescent="0.2">
      <c r="A480" t="s">
        <v>52685</v>
      </c>
      <c r="B480" t="s">
        <v>53198</v>
      </c>
      <c r="C480" t="s">
        <v>243</v>
      </c>
      <c r="D480" s="684">
        <v>1211</v>
      </c>
      <c r="E480" t="s">
        <v>30881</v>
      </c>
      <c r="F480" s="730"/>
      <c r="G480" s="730"/>
      <c r="H480" s="730"/>
      <c r="I480" s="730"/>
      <c r="J480" s="730"/>
      <c r="K480" s="730"/>
      <c r="L480" s="730"/>
      <c r="M480" s="730"/>
      <c r="N480" s="730"/>
      <c r="O480" s="730"/>
    </row>
    <row r="481" spans="1:15" hidden="1" x14ac:dyDescent="0.2">
      <c r="A481" t="s">
        <v>52687</v>
      </c>
      <c r="B481" t="s">
        <v>53202</v>
      </c>
      <c r="C481" t="s">
        <v>243</v>
      </c>
      <c r="D481">
        <v>872</v>
      </c>
      <c r="E481" t="s">
        <v>30881</v>
      </c>
      <c r="F481" s="730"/>
      <c r="G481" s="730"/>
      <c r="H481" s="730"/>
      <c r="I481" s="730"/>
      <c r="J481" s="730"/>
      <c r="K481" s="730"/>
      <c r="L481" s="730"/>
      <c r="M481" s="730"/>
      <c r="N481" s="730"/>
      <c r="O481" s="730"/>
    </row>
    <row r="482" spans="1:15" hidden="1" x14ac:dyDescent="0.2">
      <c r="A482" t="s">
        <v>52699</v>
      </c>
      <c r="B482" t="s">
        <v>53224</v>
      </c>
      <c r="C482" t="s">
        <v>243</v>
      </c>
      <c r="D482" s="684">
        <v>1094</v>
      </c>
      <c r="E482" t="s">
        <v>30881</v>
      </c>
      <c r="F482" s="730"/>
      <c r="G482" s="730"/>
      <c r="H482" s="730"/>
      <c r="I482" s="730"/>
      <c r="J482" s="730"/>
      <c r="K482" s="730"/>
      <c r="L482" s="730"/>
      <c r="M482" s="730"/>
      <c r="N482" s="730"/>
      <c r="O482" s="730"/>
    </row>
    <row r="483" spans="1:15" hidden="1" x14ac:dyDescent="0.2">
      <c r="A483" t="s">
        <v>19082</v>
      </c>
      <c r="B483" t="s">
        <v>53218</v>
      </c>
      <c r="C483" t="s">
        <v>243</v>
      </c>
      <c r="D483" s="684">
        <v>1094</v>
      </c>
      <c r="E483" t="s">
        <v>30881</v>
      </c>
      <c r="F483" s="730"/>
      <c r="G483" s="730"/>
      <c r="H483" s="730"/>
      <c r="I483" s="730"/>
      <c r="J483" s="730"/>
      <c r="K483" s="730"/>
      <c r="L483" s="730"/>
      <c r="M483" s="730"/>
      <c r="N483" s="730"/>
      <c r="O483" s="730"/>
    </row>
    <row r="484" spans="1:15" hidden="1" x14ac:dyDescent="0.2">
      <c r="A484" t="s">
        <v>52709</v>
      </c>
      <c r="B484" t="s">
        <v>53248</v>
      </c>
      <c r="C484" t="s">
        <v>243</v>
      </c>
      <c r="D484" s="684">
        <v>1211</v>
      </c>
      <c r="E484" t="s">
        <v>30881</v>
      </c>
      <c r="F484" s="730"/>
      <c r="G484" s="730"/>
      <c r="H484" s="730"/>
      <c r="I484" s="730"/>
      <c r="J484" s="730"/>
      <c r="K484" s="730"/>
      <c r="L484" s="730"/>
      <c r="M484" s="730"/>
      <c r="N484" s="730"/>
      <c r="O484" s="730"/>
    </row>
    <row r="485" spans="1:15" hidden="1" x14ac:dyDescent="0.2">
      <c r="A485" t="s">
        <v>19083</v>
      </c>
      <c r="B485" t="s">
        <v>53238</v>
      </c>
      <c r="C485" t="s">
        <v>243</v>
      </c>
      <c r="D485" s="684">
        <v>1211</v>
      </c>
      <c r="E485" t="s">
        <v>30881</v>
      </c>
      <c r="F485" s="730"/>
      <c r="G485" s="730"/>
      <c r="H485" s="730"/>
      <c r="I485" s="730"/>
      <c r="J485" s="730"/>
      <c r="K485" s="730"/>
      <c r="L485" s="730"/>
      <c r="M485" s="730"/>
      <c r="N485" s="730"/>
      <c r="O485" s="730"/>
    </row>
    <row r="486" spans="1:15" hidden="1" x14ac:dyDescent="0.2">
      <c r="A486" t="s">
        <v>52715</v>
      </c>
      <c r="B486" t="s">
        <v>53258</v>
      </c>
      <c r="C486" t="s">
        <v>243</v>
      </c>
      <c r="D486">
        <v>872</v>
      </c>
      <c r="E486" t="s">
        <v>30881</v>
      </c>
      <c r="F486" s="730"/>
      <c r="G486" s="730"/>
      <c r="H486" s="730"/>
      <c r="I486" s="730"/>
      <c r="J486" s="730"/>
      <c r="K486" s="730"/>
      <c r="L486" s="730"/>
      <c r="M486" s="730"/>
      <c r="N486" s="730"/>
      <c r="O486" s="730"/>
    </row>
    <row r="487" spans="1:15" hidden="1" x14ac:dyDescent="0.2">
      <c r="A487" t="s">
        <v>28154</v>
      </c>
      <c r="B487" t="s">
        <v>53252</v>
      </c>
      <c r="C487" t="s">
        <v>243</v>
      </c>
      <c r="D487">
        <v>872</v>
      </c>
      <c r="E487" t="s">
        <v>30881</v>
      </c>
      <c r="F487" s="730"/>
      <c r="G487" s="730"/>
      <c r="H487" s="730"/>
      <c r="I487" s="730"/>
      <c r="J487" s="730"/>
      <c r="K487" s="730"/>
      <c r="L487" s="730"/>
      <c r="M487" s="730"/>
      <c r="N487" s="730"/>
      <c r="O487" s="730"/>
    </row>
    <row r="488" spans="1:15" hidden="1" x14ac:dyDescent="0.2">
      <c r="A488" t="s">
        <v>19084</v>
      </c>
      <c r="B488" t="s">
        <v>28155</v>
      </c>
      <c r="C488" t="s">
        <v>243</v>
      </c>
      <c r="D488" s="684">
        <v>1059</v>
      </c>
      <c r="E488" t="s">
        <v>30881</v>
      </c>
      <c r="F488" s="730"/>
      <c r="G488" s="730"/>
      <c r="H488" s="730"/>
      <c r="I488" s="730"/>
      <c r="J488" s="730"/>
      <c r="K488" s="730"/>
      <c r="L488" s="730"/>
      <c r="M488" s="730"/>
      <c r="N488" s="730"/>
      <c r="O488" s="730"/>
    </row>
    <row r="489" spans="1:15" hidden="1" x14ac:dyDescent="0.2">
      <c r="A489" t="s">
        <v>19085</v>
      </c>
      <c r="B489" t="s">
        <v>53228</v>
      </c>
      <c r="C489" t="s">
        <v>243</v>
      </c>
      <c r="D489" s="684">
        <v>1176</v>
      </c>
      <c r="E489" t="s">
        <v>30881</v>
      </c>
      <c r="F489" s="730"/>
      <c r="G489" s="730"/>
      <c r="H489" s="730"/>
      <c r="I489" s="730"/>
      <c r="J489" s="730"/>
      <c r="K489" s="730"/>
      <c r="L489" s="730"/>
      <c r="M489" s="730"/>
      <c r="N489" s="730"/>
      <c r="O489" s="730"/>
    </row>
    <row r="490" spans="1:15" hidden="1" x14ac:dyDescent="0.2">
      <c r="A490" t="s">
        <v>19086</v>
      </c>
      <c r="B490" t="s">
        <v>53229</v>
      </c>
      <c r="C490" t="s">
        <v>243</v>
      </c>
      <c r="D490" s="684">
        <v>1176</v>
      </c>
      <c r="E490" t="s">
        <v>30881</v>
      </c>
      <c r="F490" s="730"/>
      <c r="G490" s="730"/>
      <c r="H490" s="730"/>
      <c r="I490" s="730"/>
      <c r="J490" s="730"/>
      <c r="K490" s="730"/>
      <c r="L490" s="730"/>
      <c r="M490" s="730"/>
      <c r="N490" s="730"/>
      <c r="O490" s="730"/>
    </row>
    <row r="491" spans="1:15" hidden="1" x14ac:dyDescent="0.2">
      <c r="A491" t="s">
        <v>28156</v>
      </c>
      <c r="B491" t="s">
        <v>28157</v>
      </c>
      <c r="C491" t="s">
        <v>243</v>
      </c>
      <c r="D491">
        <v>684</v>
      </c>
      <c r="E491" t="s">
        <v>30881</v>
      </c>
      <c r="F491" s="730"/>
      <c r="G491" s="730"/>
      <c r="H491" s="730"/>
      <c r="I491" s="730"/>
      <c r="J491" s="730"/>
      <c r="K491" s="730"/>
      <c r="L491" s="730"/>
      <c r="M491" s="730"/>
      <c r="N491" s="730"/>
      <c r="O491" s="730"/>
    </row>
    <row r="492" spans="1:15" hidden="1" x14ac:dyDescent="0.2">
      <c r="A492" t="s">
        <v>19087</v>
      </c>
      <c r="B492" t="s">
        <v>28158</v>
      </c>
      <c r="C492" t="s">
        <v>243</v>
      </c>
      <c r="D492" s="684">
        <v>1071</v>
      </c>
      <c r="E492" t="s">
        <v>30881</v>
      </c>
      <c r="F492" s="730"/>
      <c r="G492" s="730"/>
      <c r="H492" s="730"/>
      <c r="I492" s="730"/>
      <c r="J492" s="730"/>
      <c r="K492" s="730"/>
      <c r="L492" s="730"/>
      <c r="M492" s="730"/>
      <c r="N492" s="730"/>
      <c r="O492" s="730"/>
    </row>
    <row r="493" spans="1:15" hidden="1" x14ac:dyDescent="0.2">
      <c r="A493" t="s">
        <v>19088</v>
      </c>
      <c r="B493" t="s">
        <v>28159</v>
      </c>
      <c r="C493" t="s">
        <v>243</v>
      </c>
      <c r="D493" s="684">
        <v>1059</v>
      </c>
      <c r="E493" t="s">
        <v>30881</v>
      </c>
      <c r="F493" s="730"/>
      <c r="G493" s="730"/>
      <c r="H493" s="730"/>
      <c r="I493" s="730"/>
      <c r="J493" s="730"/>
      <c r="K493" s="730"/>
      <c r="L493" s="730"/>
      <c r="M493" s="730"/>
      <c r="N493" s="730"/>
      <c r="O493" s="730"/>
    </row>
    <row r="494" spans="1:15" hidden="1" x14ac:dyDescent="0.2">
      <c r="A494" t="s">
        <v>19089</v>
      </c>
      <c r="B494" t="s">
        <v>53235</v>
      </c>
      <c r="C494" t="s">
        <v>243</v>
      </c>
      <c r="D494" s="684">
        <v>1188</v>
      </c>
      <c r="E494" t="s">
        <v>30881</v>
      </c>
    </row>
    <row r="495" spans="1:15" hidden="1" x14ac:dyDescent="0.2">
      <c r="A495" t="s">
        <v>19090</v>
      </c>
      <c r="B495" t="s">
        <v>53231</v>
      </c>
      <c r="C495" t="s">
        <v>243</v>
      </c>
      <c r="D495" s="684">
        <v>1176</v>
      </c>
      <c r="E495" t="s">
        <v>30881</v>
      </c>
    </row>
    <row r="496" spans="1:15" hidden="1" x14ac:dyDescent="0.2">
      <c r="A496" t="s">
        <v>28160</v>
      </c>
      <c r="B496" t="s">
        <v>28161</v>
      </c>
      <c r="C496" t="s">
        <v>243</v>
      </c>
      <c r="D496">
        <v>848</v>
      </c>
      <c r="E496" t="s">
        <v>30881</v>
      </c>
    </row>
    <row r="497" spans="1:5" hidden="1" x14ac:dyDescent="0.2">
      <c r="A497" t="s">
        <v>28162</v>
      </c>
      <c r="B497" t="s">
        <v>28163</v>
      </c>
      <c r="C497" t="s">
        <v>243</v>
      </c>
      <c r="D497">
        <v>837</v>
      </c>
      <c r="E497" t="s">
        <v>30881</v>
      </c>
    </row>
    <row r="498" spans="1:5" hidden="1" x14ac:dyDescent="0.2">
      <c r="A498" t="s">
        <v>52695</v>
      </c>
      <c r="B498" t="s">
        <v>53220</v>
      </c>
      <c r="C498" t="s">
        <v>243</v>
      </c>
      <c r="D498" s="684">
        <v>1188</v>
      </c>
      <c r="E498" t="s">
        <v>30881</v>
      </c>
    </row>
    <row r="499" spans="1:5" hidden="1" x14ac:dyDescent="0.2">
      <c r="A499" t="s">
        <v>52702</v>
      </c>
      <c r="B499" t="s">
        <v>53241</v>
      </c>
      <c r="C499" t="s">
        <v>243</v>
      </c>
      <c r="D499" s="684">
        <v>1305</v>
      </c>
      <c r="E499" t="s">
        <v>30881</v>
      </c>
    </row>
    <row r="500" spans="1:5" hidden="1" x14ac:dyDescent="0.2">
      <c r="A500" t="s">
        <v>52711</v>
      </c>
      <c r="B500" t="s">
        <v>53254</v>
      </c>
      <c r="C500" t="s">
        <v>243</v>
      </c>
      <c r="D500">
        <v>942</v>
      </c>
      <c r="E500" t="s">
        <v>30881</v>
      </c>
    </row>
    <row r="501" spans="1:5" hidden="1" x14ac:dyDescent="0.2">
      <c r="A501" t="s">
        <v>19095</v>
      </c>
      <c r="B501" t="s">
        <v>28164</v>
      </c>
      <c r="C501" t="s">
        <v>243</v>
      </c>
      <c r="D501" s="684">
        <v>1071</v>
      </c>
      <c r="E501" t="s">
        <v>30881</v>
      </c>
    </row>
    <row r="502" spans="1:5" hidden="1" x14ac:dyDescent="0.2">
      <c r="A502" t="s">
        <v>19096</v>
      </c>
      <c r="B502" t="s">
        <v>53232</v>
      </c>
      <c r="C502" t="s">
        <v>243</v>
      </c>
      <c r="D502" s="684">
        <v>1188</v>
      </c>
      <c r="E502" t="s">
        <v>30881</v>
      </c>
    </row>
    <row r="503" spans="1:5" hidden="1" x14ac:dyDescent="0.2">
      <c r="A503" t="s">
        <v>19097</v>
      </c>
      <c r="B503" t="s">
        <v>53233</v>
      </c>
      <c r="C503" t="s">
        <v>243</v>
      </c>
      <c r="D503" s="684">
        <v>1188</v>
      </c>
      <c r="E503" t="s">
        <v>30881</v>
      </c>
    </row>
    <row r="504" spans="1:5" hidden="1" x14ac:dyDescent="0.2">
      <c r="A504" t="s">
        <v>28165</v>
      </c>
      <c r="B504" t="s">
        <v>28166</v>
      </c>
      <c r="C504" t="s">
        <v>243</v>
      </c>
      <c r="D504">
        <v>720</v>
      </c>
      <c r="E504" t="s">
        <v>30881</v>
      </c>
    </row>
    <row r="505" spans="1:5" hidden="1" x14ac:dyDescent="0.2">
      <c r="A505" t="s">
        <v>19098</v>
      </c>
      <c r="B505" t="s">
        <v>53234</v>
      </c>
      <c r="C505" t="s">
        <v>243</v>
      </c>
      <c r="D505" s="684">
        <v>1188</v>
      </c>
      <c r="E505" t="s">
        <v>30881</v>
      </c>
    </row>
    <row r="506" spans="1:5" hidden="1" x14ac:dyDescent="0.2">
      <c r="A506" t="s">
        <v>19099</v>
      </c>
      <c r="B506" t="s">
        <v>53230</v>
      </c>
      <c r="C506" t="s">
        <v>243</v>
      </c>
      <c r="D506" s="684">
        <v>1176</v>
      </c>
      <c r="E506" t="s">
        <v>30881</v>
      </c>
    </row>
    <row r="507" spans="1:5" hidden="1" x14ac:dyDescent="0.2">
      <c r="A507" t="s">
        <v>52694</v>
      </c>
      <c r="B507" t="s">
        <v>53219</v>
      </c>
      <c r="C507" t="s">
        <v>243</v>
      </c>
      <c r="D507" s="684">
        <v>1188</v>
      </c>
      <c r="E507" t="s">
        <v>30881</v>
      </c>
    </row>
    <row r="508" spans="1:5" hidden="1" x14ac:dyDescent="0.2">
      <c r="A508" t="s">
        <v>52700</v>
      </c>
      <c r="B508" t="s">
        <v>53239</v>
      </c>
      <c r="C508" t="s">
        <v>243</v>
      </c>
      <c r="D508" s="684">
        <v>1305</v>
      </c>
      <c r="E508" t="s">
        <v>30881</v>
      </c>
    </row>
    <row r="509" spans="1:5" hidden="1" x14ac:dyDescent="0.2">
      <c r="A509" t="s">
        <v>52701</v>
      </c>
      <c r="B509" t="s">
        <v>53240</v>
      </c>
      <c r="C509" t="s">
        <v>243</v>
      </c>
      <c r="D509" s="684">
        <v>1305</v>
      </c>
      <c r="E509" t="s">
        <v>30881</v>
      </c>
    </row>
    <row r="510" spans="1:5" hidden="1" x14ac:dyDescent="0.2">
      <c r="A510" t="s">
        <v>52710</v>
      </c>
      <c r="B510" t="s">
        <v>53253</v>
      </c>
      <c r="C510" t="s">
        <v>243</v>
      </c>
      <c r="D510">
        <v>813</v>
      </c>
      <c r="E510" t="s">
        <v>30881</v>
      </c>
    </row>
    <row r="511" spans="1:5" hidden="1" x14ac:dyDescent="0.2">
      <c r="A511" t="s">
        <v>52703</v>
      </c>
      <c r="B511" t="s">
        <v>53242</v>
      </c>
      <c r="C511" t="s">
        <v>243</v>
      </c>
      <c r="D511" s="684">
        <v>1305</v>
      </c>
      <c r="E511" t="s">
        <v>30881</v>
      </c>
    </row>
    <row r="512" spans="1:5" hidden="1" x14ac:dyDescent="0.2">
      <c r="A512" t="s">
        <v>52696</v>
      </c>
      <c r="B512" t="s">
        <v>53221</v>
      </c>
      <c r="C512" t="s">
        <v>243</v>
      </c>
      <c r="D512">
        <v>977</v>
      </c>
      <c r="E512" t="s">
        <v>30881</v>
      </c>
    </row>
    <row r="513" spans="1:15" hidden="1" x14ac:dyDescent="0.2">
      <c r="A513" t="s">
        <v>19100</v>
      </c>
      <c r="B513" t="s">
        <v>53215</v>
      </c>
      <c r="C513" t="s">
        <v>243</v>
      </c>
      <c r="D513">
        <v>977</v>
      </c>
      <c r="E513" t="s">
        <v>30881</v>
      </c>
    </row>
    <row r="514" spans="1:15" hidden="1" x14ac:dyDescent="0.2">
      <c r="A514" t="s">
        <v>52704</v>
      </c>
      <c r="B514" t="s">
        <v>53243</v>
      </c>
      <c r="C514" t="s">
        <v>243</v>
      </c>
      <c r="D514" s="684">
        <v>1094</v>
      </c>
      <c r="E514" t="s">
        <v>30881</v>
      </c>
    </row>
    <row r="515" spans="1:15" hidden="1" x14ac:dyDescent="0.2">
      <c r="A515" t="s">
        <v>19101</v>
      </c>
      <c r="B515" t="s">
        <v>53225</v>
      </c>
      <c r="C515" t="s">
        <v>243</v>
      </c>
      <c r="D515" s="684">
        <v>1094</v>
      </c>
      <c r="E515" t="s">
        <v>30881</v>
      </c>
    </row>
    <row r="516" spans="1:15" s="71" customFormat="1" hidden="1" x14ac:dyDescent="0.2">
      <c r="A516" t="s">
        <v>52705</v>
      </c>
      <c r="B516" t="s">
        <v>53244</v>
      </c>
      <c r="C516" t="s">
        <v>243</v>
      </c>
      <c r="D516" s="684">
        <v>1094</v>
      </c>
      <c r="E516" t="s">
        <v>30881</v>
      </c>
      <c r="F516" s="67"/>
      <c r="G516" s="67"/>
      <c r="H516" s="67"/>
      <c r="I516" s="67"/>
      <c r="J516" s="67"/>
      <c r="K516" s="67"/>
      <c r="L516" s="67"/>
      <c r="M516" s="67"/>
      <c r="N516" s="67"/>
      <c r="O516" s="67"/>
    </row>
    <row r="517" spans="1:15" s="71" customFormat="1" hidden="1" x14ac:dyDescent="0.2">
      <c r="A517" t="s">
        <v>19102</v>
      </c>
      <c r="B517" t="s">
        <v>53226</v>
      </c>
      <c r="C517" t="s">
        <v>243</v>
      </c>
      <c r="D517" s="684">
        <v>1094</v>
      </c>
      <c r="E517" t="s">
        <v>30881</v>
      </c>
      <c r="F517" s="67"/>
      <c r="G517" s="67"/>
      <c r="H517" s="67"/>
      <c r="I517" s="67"/>
      <c r="J517" s="67"/>
      <c r="K517" s="67"/>
      <c r="L517" s="67"/>
      <c r="M517" s="67"/>
      <c r="N517" s="67"/>
      <c r="O517" s="67"/>
    </row>
    <row r="518" spans="1:15" s="71" customFormat="1" hidden="1" x14ac:dyDescent="0.2">
      <c r="A518" t="s">
        <v>52712</v>
      </c>
      <c r="B518" t="s">
        <v>53255</v>
      </c>
      <c r="C518" t="s">
        <v>243</v>
      </c>
      <c r="D518">
        <v>661</v>
      </c>
      <c r="E518" t="s">
        <v>30881</v>
      </c>
      <c r="F518" s="67"/>
      <c r="G518" s="67"/>
      <c r="H518" s="67"/>
      <c r="I518" s="67"/>
      <c r="J518" s="67"/>
      <c r="K518" s="67"/>
      <c r="L518" s="67"/>
      <c r="M518" s="67"/>
      <c r="N518" s="67"/>
      <c r="O518" s="67"/>
    </row>
    <row r="519" spans="1:15" s="71" customFormat="1" hidden="1" x14ac:dyDescent="0.2">
      <c r="A519" t="s">
        <v>28167</v>
      </c>
      <c r="B519" t="s">
        <v>53249</v>
      </c>
      <c r="C519" t="s">
        <v>243</v>
      </c>
      <c r="D519">
        <v>661</v>
      </c>
      <c r="E519" t="s">
        <v>30881</v>
      </c>
      <c r="F519" s="67"/>
      <c r="G519" s="67"/>
      <c r="H519" s="67"/>
      <c r="I519" s="67"/>
      <c r="J519" s="67"/>
      <c r="K519" s="67"/>
      <c r="L519" s="67"/>
      <c r="M519" s="67"/>
      <c r="N519" s="67"/>
      <c r="O519" s="67"/>
    </row>
    <row r="520" spans="1:15" s="71" customFormat="1" hidden="1" x14ac:dyDescent="0.2">
      <c r="A520" t="s">
        <v>52682</v>
      </c>
      <c r="B520" t="s">
        <v>53193</v>
      </c>
      <c r="C520" t="s">
        <v>243</v>
      </c>
      <c r="D520">
        <v>977</v>
      </c>
      <c r="E520" t="s">
        <v>30881</v>
      </c>
      <c r="F520" s="67"/>
      <c r="G520" s="67"/>
      <c r="H520" s="67"/>
      <c r="I520" s="67"/>
      <c r="J520" s="67"/>
      <c r="K520" s="67"/>
      <c r="L520" s="67"/>
      <c r="M520" s="67"/>
      <c r="N520" s="67"/>
      <c r="O520" s="67"/>
    </row>
    <row r="521" spans="1:15" s="71" customFormat="1" hidden="1" x14ac:dyDescent="0.2">
      <c r="A521" t="s">
        <v>52684</v>
      </c>
      <c r="B521" t="s">
        <v>53197</v>
      </c>
      <c r="C521" t="s">
        <v>243</v>
      </c>
      <c r="D521" s="684">
        <v>1094</v>
      </c>
      <c r="E521" t="s">
        <v>30881</v>
      </c>
      <c r="F521" s="67"/>
      <c r="G521" s="67"/>
      <c r="H521" s="67"/>
      <c r="I521" s="67"/>
      <c r="J521" s="67"/>
      <c r="K521" s="67"/>
      <c r="L521" s="67"/>
      <c r="M521" s="67"/>
      <c r="N521" s="67"/>
      <c r="O521" s="67"/>
    </row>
    <row r="522" spans="1:15" s="71" customFormat="1" hidden="1" x14ac:dyDescent="0.2">
      <c r="A522" t="s">
        <v>52686</v>
      </c>
      <c r="B522" t="s">
        <v>53201</v>
      </c>
      <c r="C522" t="s">
        <v>243</v>
      </c>
      <c r="D522">
        <v>790</v>
      </c>
      <c r="E522" t="s">
        <v>30881</v>
      </c>
      <c r="F522" s="67"/>
      <c r="G522" s="67"/>
      <c r="H522" s="67"/>
      <c r="I522" s="67"/>
      <c r="J522" s="67"/>
      <c r="K522" s="67"/>
      <c r="L522" s="67"/>
      <c r="M522" s="67"/>
      <c r="N522" s="67"/>
      <c r="O522" s="67"/>
    </row>
    <row r="523" spans="1:15" s="71" customFormat="1" hidden="1" x14ac:dyDescent="0.2">
      <c r="A523" t="s">
        <v>52697</v>
      </c>
      <c r="B523" t="s">
        <v>53222</v>
      </c>
      <c r="C523" t="s">
        <v>243</v>
      </c>
      <c r="D523">
        <v>977</v>
      </c>
      <c r="E523" t="s">
        <v>30881</v>
      </c>
      <c r="F523" s="67"/>
      <c r="G523" s="67"/>
      <c r="H523" s="67"/>
      <c r="I523" s="67"/>
      <c r="J523" s="67"/>
      <c r="K523" s="67"/>
      <c r="L523" s="67"/>
      <c r="M523" s="67"/>
      <c r="N523" s="67"/>
      <c r="O523" s="67"/>
    </row>
    <row r="524" spans="1:15" s="71" customFormat="1" hidden="1" x14ac:dyDescent="0.2">
      <c r="A524" t="s">
        <v>19105</v>
      </c>
      <c r="B524" t="s">
        <v>53216</v>
      </c>
      <c r="C524" t="s">
        <v>243</v>
      </c>
      <c r="D524">
        <v>977</v>
      </c>
      <c r="E524" t="s">
        <v>30881</v>
      </c>
      <c r="F524" s="67"/>
      <c r="G524" s="67"/>
      <c r="H524" s="67"/>
      <c r="I524" s="67"/>
      <c r="J524" s="67"/>
      <c r="K524" s="67"/>
      <c r="L524" s="67"/>
      <c r="M524" s="67"/>
      <c r="N524" s="67"/>
      <c r="O524" s="67"/>
    </row>
    <row r="525" spans="1:15" s="71" customFormat="1" hidden="1" x14ac:dyDescent="0.2">
      <c r="A525" t="s">
        <v>52706</v>
      </c>
      <c r="B525" t="s">
        <v>53245</v>
      </c>
      <c r="C525" t="s">
        <v>243</v>
      </c>
      <c r="D525" s="684">
        <v>1094</v>
      </c>
      <c r="E525" t="s">
        <v>30881</v>
      </c>
      <c r="F525" s="67"/>
      <c r="G525" s="67"/>
      <c r="H525" s="67"/>
      <c r="I525" s="67"/>
      <c r="J525" s="67"/>
      <c r="K525" s="67"/>
      <c r="L525" s="67"/>
      <c r="M525" s="67"/>
      <c r="N525" s="67"/>
      <c r="O525" s="67"/>
    </row>
    <row r="526" spans="1:15" s="71" customFormat="1" hidden="1" x14ac:dyDescent="0.2">
      <c r="A526" t="s">
        <v>52713</v>
      </c>
      <c r="B526" t="s">
        <v>53256</v>
      </c>
      <c r="C526" t="s">
        <v>243</v>
      </c>
      <c r="D526">
        <v>790</v>
      </c>
      <c r="E526" t="s">
        <v>30881</v>
      </c>
      <c r="F526" s="67"/>
      <c r="G526" s="67"/>
      <c r="H526" s="67"/>
      <c r="I526" s="67"/>
      <c r="J526" s="67"/>
      <c r="K526" s="67"/>
      <c r="L526" s="67"/>
      <c r="M526" s="67"/>
      <c r="N526" s="67"/>
      <c r="O526" s="67"/>
    </row>
    <row r="527" spans="1:15" s="71" customFormat="1" hidden="1" x14ac:dyDescent="0.2">
      <c r="A527" t="s">
        <v>28168</v>
      </c>
      <c r="B527" t="s">
        <v>53250</v>
      </c>
      <c r="C527" t="s">
        <v>243</v>
      </c>
      <c r="D527">
        <v>790</v>
      </c>
      <c r="E527" t="s">
        <v>30881</v>
      </c>
      <c r="F527" s="67"/>
      <c r="G527" s="67"/>
      <c r="H527" s="67"/>
      <c r="I527" s="67"/>
      <c r="J527" s="67"/>
      <c r="K527" s="67"/>
      <c r="L527" s="67"/>
      <c r="M527" s="67"/>
      <c r="N527" s="67"/>
      <c r="O527" s="67"/>
    </row>
    <row r="528" spans="1:15" s="71" customFormat="1" hidden="1" x14ac:dyDescent="0.2">
      <c r="A528" t="s">
        <v>28169</v>
      </c>
      <c r="B528" t="s">
        <v>28170</v>
      </c>
      <c r="C528" t="s">
        <v>243</v>
      </c>
      <c r="D528" s="684">
        <v>2246</v>
      </c>
      <c r="E528" t="s">
        <v>30881</v>
      </c>
      <c r="F528" s="67"/>
      <c r="G528" s="67"/>
      <c r="H528" s="67"/>
      <c r="I528" s="67"/>
      <c r="J528" s="67"/>
      <c r="K528" s="67"/>
      <c r="L528" s="67"/>
      <c r="M528" s="67"/>
      <c r="N528" s="67"/>
      <c r="O528" s="67"/>
    </row>
    <row r="529" spans="1:15" s="71" customFormat="1" hidden="1" x14ac:dyDescent="0.2">
      <c r="A529" t="s">
        <v>28171</v>
      </c>
      <c r="B529" t="s">
        <v>28172</v>
      </c>
      <c r="C529" t="s">
        <v>243</v>
      </c>
      <c r="D529" s="684">
        <v>1825</v>
      </c>
      <c r="E529" t="s">
        <v>30881</v>
      </c>
      <c r="F529" s="67"/>
      <c r="G529" s="67"/>
      <c r="H529" s="67"/>
      <c r="I529" s="67"/>
      <c r="J529" s="67"/>
      <c r="K529" s="67"/>
      <c r="L529" s="67"/>
      <c r="M529" s="67"/>
      <c r="N529" s="67"/>
      <c r="O529" s="67"/>
    </row>
    <row r="530" spans="1:15" s="71" customFormat="1" hidden="1" x14ac:dyDescent="0.2">
      <c r="A530" t="s">
        <v>28173</v>
      </c>
      <c r="B530" t="s">
        <v>28174</v>
      </c>
      <c r="C530" t="s">
        <v>243</v>
      </c>
      <c r="D530" s="684">
        <v>2252</v>
      </c>
      <c r="E530" t="s">
        <v>30881</v>
      </c>
      <c r="F530" s="67"/>
      <c r="G530" s="67"/>
      <c r="H530" s="67"/>
      <c r="I530" s="67"/>
      <c r="J530" s="67"/>
      <c r="K530" s="67"/>
      <c r="L530" s="67"/>
      <c r="M530" s="67"/>
      <c r="N530" s="67"/>
      <c r="O530" s="67"/>
    </row>
    <row r="531" spans="1:15" s="71" customFormat="1" hidden="1" x14ac:dyDescent="0.2">
      <c r="A531" t="s">
        <v>28175</v>
      </c>
      <c r="B531" t="s">
        <v>28176</v>
      </c>
      <c r="C531" t="s">
        <v>243</v>
      </c>
      <c r="D531" s="684">
        <v>2252</v>
      </c>
      <c r="E531" t="s">
        <v>30881</v>
      </c>
      <c r="F531" s="67"/>
      <c r="G531" s="67"/>
      <c r="H531" s="67"/>
      <c r="I531" s="67"/>
      <c r="J531" s="67"/>
      <c r="K531" s="67"/>
      <c r="L531" s="67"/>
      <c r="M531" s="67"/>
      <c r="N531" s="67"/>
      <c r="O531" s="67"/>
    </row>
    <row r="532" spans="1:15" s="71" customFormat="1" hidden="1" x14ac:dyDescent="0.2">
      <c r="A532" t="s">
        <v>28177</v>
      </c>
      <c r="B532" t="s">
        <v>28178</v>
      </c>
      <c r="C532" t="s">
        <v>243</v>
      </c>
      <c r="D532" s="684">
        <v>2007</v>
      </c>
      <c r="E532" t="s">
        <v>30881</v>
      </c>
      <c r="F532" s="67"/>
      <c r="G532" s="67"/>
      <c r="H532" s="67"/>
      <c r="I532" s="67"/>
      <c r="J532" s="67"/>
      <c r="K532" s="67"/>
      <c r="L532" s="67"/>
      <c r="M532" s="67"/>
      <c r="N532" s="67"/>
      <c r="O532" s="67"/>
    </row>
    <row r="533" spans="1:15" s="71" customFormat="1" hidden="1" x14ac:dyDescent="0.2">
      <c r="A533" t="s">
        <v>28179</v>
      </c>
      <c r="B533" t="s">
        <v>28180</v>
      </c>
      <c r="C533" t="s">
        <v>243</v>
      </c>
      <c r="D533" s="684">
        <v>2007</v>
      </c>
      <c r="E533" t="s">
        <v>30881</v>
      </c>
      <c r="F533" s="67"/>
      <c r="G533" s="67"/>
      <c r="H533" s="67"/>
      <c r="I533" s="67"/>
      <c r="J533" s="67"/>
      <c r="K533" s="67"/>
      <c r="L533" s="67"/>
      <c r="M533" s="67"/>
      <c r="N533" s="67"/>
      <c r="O533" s="67"/>
    </row>
    <row r="534" spans="1:15" s="71" customFormat="1" hidden="1" x14ac:dyDescent="0.2">
      <c r="A534" t="s">
        <v>28181</v>
      </c>
      <c r="B534" t="s">
        <v>28182</v>
      </c>
      <c r="C534" t="s">
        <v>243</v>
      </c>
      <c r="D534" s="684">
        <v>2322</v>
      </c>
      <c r="E534" t="s">
        <v>30881</v>
      </c>
      <c r="F534" s="67"/>
      <c r="G534" s="67"/>
      <c r="H534" s="67"/>
      <c r="I534" s="67"/>
      <c r="J534" s="67"/>
      <c r="K534" s="67"/>
      <c r="L534" s="67"/>
      <c r="M534" s="67"/>
      <c r="N534" s="67"/>
      <c r="O534" s="67"/>
    </row>
    <row r="535" spans="1:15" s="71" customFormat="1" hidden="1" x14ac:dyDescent="0.2">
      <c r="A535" t="s">
        <v>28183</v>
      </c>
      <c r="B535" t="s">
        <v>28184</v>
      </c>
      <c r="C535" t="s">
        <v>243</v>
      </c>
      <c r="D535" s="684">
        <v>2322</v>
      </c>
      <c r="E535" t="s">
        <v>30881</v>
      </c>
      <c r="F535" s="67"/>
      <c r="G535" s="67"/>
      <c r="H535" s="67"/>
      <c r="I535" s="67"/>
      <c r="J535" s="67"/>
      <c r="K535" s="67"/>
      <c r="L535" s="67"/>
      <c r="M535" s="67"/>
      <c r="N535" s="67"/>
      <c r="O535" s="67"/>
    </row>
    <row r="536" spans="1:15" s="71" customFormat="1" hidden="1" x14ac:dyDescent="0.2">
      <c r="A536" t="s">
        <v>28185</v>
      </c>
      <c r="B536" t="s">
        <v>28186</v>
      </c>
      <c r="C536" t="s">
        <v>243</v>
      </c>
      <c r="D536" s="684">
        <v>2322</v>
      </c>
      <c r="E536" t="s">
        <v>30881</v>
      </c>
      <c r="F536" s="67"/>
      <c r="G536" s="67"/>
      <c r="H536" s="67"/>
      <c r="I536" s="67"/>
      <c r="J536" s="67"/>
      <c r="K536" s="67"/>
      <c r="L536" s="67"/>
      <c r="M536" s="67"/>
      <c r="N536" s="67"/>
      <c r="O536" s="67"/>
    </row>
    <row r="537" spans="1:15" s="71" customFormat="1" hidden="1" x14ac:dyDescent="0.2">
      <c r="A537" t="s">
        <v>28187</v>
      </c>
      <c r="B537" t="s">
        <v>28188</v>
      </c>
      <c r="C537" t="s">
        <v>243</v>
      </c>
      <c r="D537" s="684">
        <v>1890</v>
      </c>
      <c r="E537" t="s">
        <v>30881</v>
      </c>
      <c r="F537" s="67"/>
      <c r="G537" s="67"/>
      <c r="H537" s="67"/>
      <c r="I537" s="67"/>
      <c r="J537" s="67"/>
      <c r="K537" s="67"/>
      <c r="L537" s="67"/>
      <c r="M537" s="67"/>
      <c r="N537" s="67"/>
      <c r="O537" s="67"/>
    </row>
    <row r="538" spans="1:15" s="71" customFormat="1" hidden="1" x14ac:dyDescent="0.2">
      <c r="A538" t="s">
        <v>28189</v>
      </c>
      <c r="B538" t="s">
        <v>28190</v>
      </c>
      <c r="C538" t="s">
        <v>243</v>
      </c>
      <c r="D538" s="684">
        <v>1890</v>
      </c>
      <c r="E538" t="s">
        <v>30881</v>
      </c>
      <c r="F538" s="67"/>
      <c r="G538" s="67"/>
      <c r="H538" s="67"/>
      <c r="I538" s="67"/>
      <c r="J538" s="67"/>
      <c r="K538" s="67"/>
      <c r="L538" s="67"/>
      <c r="M538" s="67"/>
      <c r="N538" s="67"/>
      <c r="O538" s="67"/>
    </row>
    <row r="539" spans="1:15" s="71" customFormat="1" hidden="1" x14ac:dyDescent="0.2">
      <c r="A539" t="s">
        <v>28191</v>
      </c>
      <c r="B539" t="s">
        <v>28192</v>
      </c>
      <c r="C539" t="s">
        <v>243</v>
      </c>
      <c r="D539" s="684">
        <v>1890</v>
      </c>
      <c r="E539" t="s">
        <v>30881</v>
      </c>
      <c r="F539" s="67"/>
      <c r="G539" s="67"/>
      <c r="H539" s="67"/>
      <c r="I539" s="67"/>
      <c r="J539" s="67"/>
      <c r="K539" s="67"/>
      <c r="L539" s="67"/>
      <c r="M539" s="67"/>
      <c r="N539" s="67"/>
      <c r="O539" s="67"/>
    </row>
    <row r="540" spans="1:15" s="71" customFormat="1" hidden="1" x14ac:dyDescent="0.2">
      <c r="A540" t="s">
        <v>28193</v>
      </c>
      <c r="B540" t="s">
        <v>28194</v>
      </c>
      <c r="C540" t="s">
        <v>243</v>
      </c>
      <c r="D540" s="684">
        <v>2088</v>
      </c>
      <c r="E540" t="s">
        <v>30881</v>
      </c>
      <c r="F540" s="67"/>
      <c r="G540" s="67"/>
      <c r="H540" s="67"/>
      <c r="I540" s="67"/>
      <c r="J540" s="67"/>
      <c r="K540" s="67"/>
      <c r="L540" s="67"/>
      <c r="M540" s="67"/>
      <c r="N540" s="67"/>
      <c r="O540" s="67"/>
    </row>
    <row r="541" spans="1:15" s="71" customFormat="1" hidden="1" x14ac:dyDescent="0.2">
      <c r="A541" t="s">
        <v>28195</v>
      </c>
      <c r="B541" t="s">
        <v>28196</v>
      </c>
      <c r="C541" t="s">
        <v>243</v>
      </c>
      <c r="D541" s="684">
        <v>2404</v>
      </c>
      <c r="E541" t="s">
        <v>30881</v>
      </c>
      <c r="F541" s="67"/>
      <c r="G541" s="67"/>
      <c r="H541" s="67"/>
      <c r="I541" s="67"/>
      <c r="J541" s="67"/>
      <c r="K541" s="67"/>
      <c r="L541" s="67"/>
      <c r="M541" s="67"/>
      <c r="N541" s="67"/>
      <c r="O541" s="67"/>
    </row>
    <row r="542" spans="1:15" s="71" customFormat="1" hidden="1" x14ac:dyDescent="0.2">
      <c r="A542" t="s">
        <v>28197</v>
      </c>
      <c r="B542" t="s">
        <v>28198</v>
      </c>
      <c r="C542" t="s">
        <v>243</v>
      </c>
      <c r="D542" s="684">
        <v>2404</v>
      </c>
      <c r="E542" t="s">
        <v>30881</v>
      </c>
      <c r="F542" s="67"/>
      <c r="G542" s="67"/>
      <c r="H542" s="67"/>
      <c r="I542" s="67"/>
      <c r="J542" s="67"/>
      <c r="K542" s="67"/>
      <c r="L542" s="67"/>
      <c r="M542" s="67"/>
      <c r="N542" s="67"/>
      <c r="O542" s="67"/>
    </row>
    <row r="543" spans="1:15" s="71" customFormat="1" hidden="1" x14ac:dyDescent="0.2">
      <c r="A543" t="s">
        <v>28199</v>
      </c>
      <c r="B543" t="s">
        <v>28200</v>
      </c>
      <c r="C543" t="s">
        <v>243</v>
      </c>
      <c r="D543" s="684">
        <v>1971</v>
      </c>
      <c r="E543" t="s">
        <v>30881</v>
      </c>
      <c r="F543" s="67"/>
      <c r="G543" s="67"/>
      <c r="H543" s="67"/>
      <c r="I543" s="67"/>
      <c r="J543" s="67"/>
      <c r="K543" s="67"/>
      <c r="L543" s="67"/>
      <c r="M543" s="67"/>
      <c r="N543" s="67"/>
      <c r="O543" s="67"/>
    </row>
    <row r="544" spans="1:15" s="71" customFormat="1" hidden="1" x14ac:dyDescent="0.2">
      <c r="A544" t="s">
        <v>28201</v>
      </c>
      <c r="B544" t="s">
        <v>28202</v>
      </c>
      <c r="C544" t="s">
        <v>243</v>
      </c>
      <c r="D544" s="684">
        <v>1971</v>
      </c>
      <c r="E544" t="s">
        <v>30881</v>
      </c>
      <c r="F544" s="67"/>
      <c r="G544" s="67"/>
      <c r="H544" s="67"/>
      <c r="I544" s="67"/>
      <c r="J544" s="67"/>
      <c r="K544" s="67"/>
      <c r="L544" s="67"/>
      <c r="M544" s="67"/>
      <c r="N544" s="67"/>
      <c r="O544" s="67"/>
    </row>
    <row r="545" spans="1:15" hidden="1" x14ac:dyDescent="0.2">
      <c r="A545" t="s">
        <v>28203</v>
      </c>
      <c r="B545" t="s">
        <v>28204</v>
      </c>
      <c r="C545" t="s">
        <v>243</v>
      </c>
      <c r="D545" s="684">
        <v>1971</v>
      </c>
      <c r="E545" t="s">
        <v>30881</v>
      </c>
    </row>
    <row r="546" spans="1:15" hidden="1" x14ac:dyDescent="0.2">
      <c r="A546" t="s">
        <v>28205</v>
      </c>
      <c r="B546" t="s">
        <v>28206</v>
      </c>
      <c r="C546" t="s">
        <v>243</v>
      </c>
      <c r="D546" s="684">
        <v>2170</v>
      </c>
      <c r="E546" t="s">
        <v>30881</v>
      </c>
    </row>
    <row r="547" spans="1:15" hidden="1" x14ac:dyDescent="0.2">
      <c r="A547" t="s">
        <v>28207</v>
      </c>
      <c r="B547" t="s">
        <v>28208</v>
      </c>
      <c r="C547" t="s">
        <v>243</v>
      </c>
      <c r="D547" s="684">
        <v>2492</v>
      </c>
      <c r="E547" t="s">
        <v>30881</v>
      </c>
    </row>
    <row r="548" spans="1:15" s="71" customFormat="1" hidden="1" x14ac:dyDescent="0.2">
      <c r="A548" t="s">
        <v>28209</v>
      </c>
      <c r="B548" t="s">
        <v>28210</v>
      </c>
      <c r="C548" t="s">
        <v>243</v>
      </c>
      <c r="D548" s="684">
        <v>2492</v>
      </c>
      <c r="E548" t="s">
        <v>30881</v>
      </c>
      <c r="F548" s="67"/>
      <c r="G548" s="67"/>
      <c r="H548" s="67"/>
      <c r="I548" s="67"/>
      <c r="J548" s="67"/>
      <c r="K548" s="67"/>
      <c r="L548" s="67"/>
      <c r="M548" s="67"/>
      <c r="N548" s="67"/>
      <c r="O548" s="67"/>
    </row>
    <row r="549" spans="1:15" s="71" customFormat="1" hidden="1" x14ac:dyDescent="0.2">
      <c r="A549" t="s">
        <v>28211</v>
      </c>
      <c r="B549" t="s">
        <v>28212</v>
      </c>
      <c r="C549" t="s">
        <v>243</v>
      </c>
      <c r="D549" s="684">
        <v>2059</v>
      </c>
      <c r="E549" t="s">
        <v>30881</v>
      </c>
      <c r="F549" s="67"/>
      <c r="G549" s="67"/>
      <c r="H549" s="67"/>
      <c r="I549" s="67"/>
      <c r="J549" s="67"/>
      <c r="K549" s="67"/>
      <c r="L549" s="67"/>
      <c r="M549" s="67"/>
      <c r="N549" s="67"/>
      <c r="O549" s="67"/>
    </row>
    <row r="550" spans="1:15" s="71" customFormat="1" hidden="1" x14ac:dyDescent="0.2">
      <c r="A550" t="s">
        <v>28213</v>
      </c>
      <c r="B550" t="s">
        <v>28214</v>
      </c>
      <c r="C550" t="s">
        <v>243</v>
      </c>
      <c r="D550" s="684">
        <v>2059</v>
      </c>
      <c r="E550" t="s">
        <v>30881</v>
      </c>
      <c r="F550" s="67"/>
      <c r="G550" s="67"/>
      <c r="H550" s="67"/>
      <c r="I550" s="67"/>
      <c r="J550" s="67"/>
      <c r="K550" s="67"/>
      <c r="L550" s="67"/>
      <c r="M550" s="67"/>
      <c r="N550" s="67"/>
      <c r="O550" s="67"/>
    </row>
    <row r="551" spans="1:15" s="71" customFormat="1" hidden="1" x14ac:dyDescent="0.2">
      <c r="A551" t="s">
        <v>28215</v>
      </c>
      <c r="B551" t="s">
        <v>28216</v>
      </c>
      <c r="C551" t="s">
        <v>243</v>
      </c>
      <c r="D551" s="684">
        <v>2059</v>
      </c>
      <c r="E551" t="s">
        <v>30881</v>
      </c>
      <c r="F551" s="67"/>
      <c r="G551" s="67"/>
      <c r="H551" s="67"/>
      <c r="I551" s="67"/>
      <c r="J551" s="67"/>
      <c r="K551" s="67"/>
      <c r="L551" s="67"/>
      <c r="M551" s="67"/>
      <c r="N551" s="67"/>
      <c r="O551" s="67"/>
    </row>
    <row r="552" spans="1:15" s="71" customFormat="1" hidden="1" x14ac:dyDescent="0.2">
      <c r="A552" t="s">
        <v>28217</v>
      </c>
      <c r="B552" t="s">
        <v>28218</v>
      </c>
      <c r="C552" t="s">
        <v>243</v>
      </c>
      <c r="D552" s="684">
        <v>2264</v>
      </c>
      <c r="E552" t="s">
        <v>30881</v>
      </c>
      <c r="F552" s="67"/>
      <c r="G552" s="67"/>
      <c r="H552" s="67"/>
      <c r="I552" s="67"/>
      <c r="J552" s="67"/>
      <c r="K552" s="67"/>
      <c r="L552" s="67"/>
      <c r="M552" s="67"/>
      <c r="N552" s="67"/>
      <c r="O552" s="67"/>
    </row>
    <row r="553" spans="1:15" s="71" customFormat="1" hidden="1" x14ac:dyDescent="0.2">
      <c r="A553" t="s">
        <v>28219</v>
      </c>
      <c r="B553" t="s">
        <v>28220</v>
      </c>
      <c r="C553" t="s">
        <v>243</v>
      </c>
      <c r="D553" s="684">
        <v>2574</v>
      </c>
      <c r="E553" t="s">
        <v>30881</v>
      </c>
      <c r="F553" s="67"/>
      <c r="G553" s="67"/>
      <c r="H553" s="67"/>
      <c r="I553" s="67"/>
      <c r="J553" s="67"/>
      <c r="K553" s="67"/>
      <c r="L553" s="67"/>
      <c r="M553" s="67"/>
      <c r="N553" s="67"/>
      <c r="O553" s="67"/>
    </row>
    <row r="554" spans="1:15" s="71" customFormat="1" hidden="1" x14ac:dyDescent="0.2">
      <c r="A554" t="s">
        <v>28221</v>
      </c>
      <c r="B554" t="s">
        <v>28222</v>
      </c>
      <c r="C554" t="s">
        <v>243</v>
      </c>
      <c r="D554" s="684">
        <v>2574</v>
      </c>
      <c r="E554" t="s">
        <v>30881</v>
      </c>
      <c r="F554" s="67"/>
      <c r="G554" s="67"/>
      <c r="H554" s="67"/>
      <c r="I554" s="67"/>
      <c r="J554" s="67"/>
      <c r="K554" s="67"/>
      <c r="L554" s="67"/>
      <c r="M554" s="67"/>
      <c r="N554" s="67"/>
      <c r="O554" s="67"/>
    </row>
    <row r="555" spans="1:15" hidden="1" x14ac:dyDescent="0.2">
      <c r="A555" t="s">
        <v>28223</v>
      </c>
      <c r="B555" t="s">
        <v>28224</v>
      </c>
      <c r="C555" t="s">
        <v>243</v>
      </c>
      <c r="D555" s="684">
        <v>2141</v>
      </c>
      <c r="E555" t="s">
        <v>30881</v>
      </c>
    </row>
    <row r="556" spans="1:15" hidden="1" x14ac:dyDescent="0.2">
      <c r="A556" t="s">
        <v>28225</v>
      </c>
      <c r="B556" t="s">
        <v>28226</v>
      </c>
      <c r="C556" t="s">
        <v>243</v>
      </c>
      <c r="D556" s="684">
        <v>2141</v>
      </c>
      <c r="E556" t="s">
        <v>30881</v>
      </c>
    </row>
    <row r="557" spans="1:15" hidden="1" x14ac:dyDescent="0.2">
      <c r="A557" t="s">
        <v>28227</v>
      </c>
      <c r="B557" t="s">
        <v>28228</v>
      </c>
      <c r="C557" t="s">
        <v>243</v>
      </c>
      <c r="D557" s="684">
        <v>2141</v>
      </c>
      <c r="E557" t="s">
        <v>30881</v>
      </c>
    </row>
    <row r="558" spans="1:15" hidden="1" x14ac:dyDescent="0.2">
      <c r="A558" t="s">
        <v>28229</v>
      </c>
      <c r="B558" t="s">
        <v>28230</v>
      </c>
      <c r="C558" t="s">
        <v>243</v>
      </c>
      <c r="D558" s="684">
        <v>2340</v>
      </c>
      <c r="E558" t="s">
        <v>30881</v>
      </c>
    </row>
    <row r="559" spans="1:15" hidden="1" x14ac:dyDescent="0.2">
      <c r="A559" t="s">
        <v>28231</v>
      </c>
      <c r="B559" t="s">
        <v>28232</v>
      </c>
      <c r="C559" t="s">
        <v>243</v>
      </c>
      <c r="D559" s="684">
        <v>2088</v>
      </c>
      <c r="E559" t="s">
        <v>30881</v>
      </c>
    </row>
    <row r="560" spans="1:15" hidden="1" x14ac:dyDescent="0.2">
      <c r="A560" t="s">
        <v>52816</v>
      </c>
      <c r="B560" t="s">
        <v>53432</v>
      </c>
      <c r="C560" t="s">
        <v>243</v>
      </c>
      <c r="D560" s="684">
        <v>2305</v>
      </c>
      <c r="E560" t="s">
        <v>30881</v>
      </c>
    </row>
    <row r="561" spans="1:5" hidden="1" x14ac:dyDescent="0.2">
      <c r="A561" t="s">
        <v>52824</v>
      </c>
      <c r="B561" t="s">
        <v>53440</v>
      </c>
      <c r="C561" t="s">
        <v>243</v>
      </c>
      <c r="D561" s="684">
        <v>2036</v>
      </c>
      <c r="E561" t="s">
        <v>30881</v>
      </c>
    </row>
    <row r="562" spans="1:5" hidden="1" x14ac:dyDescent="0.2">
      <c r="A562" t="s">
        <v>52818</v>
      </c>
      <c r="B562" t="s">
        <v>53434</v>
      </c>
      <c r="C562" t="s">
        <v>243</v>
      </c>
      <c r="D562" s="684">
        <v>2299</v>
      </c>
      <c r="E562" t="s">
        <v>30881</v>
      </c>
    </row>
    <row r="563" spans="1:5" hidden="1" x14ac:dyDescent="0.2">
      <c r="A563" t="s">
        <v>52820</v>
      </c>
      <c r="B563" t="s">
        <v>53436</v>
      </c>
      <c r="C563" t="s">
        <v>243</v>
      </c>
      <c r="D563" s="684">
        <v>2299</v>
      </c>
      <c r="E563" t="s">
        <v>30881</v>
      </c>
    </row>
    <row r="564" spans="1:5" hidden="1" x14ac:dyDescent="0.2">
      <c r="A564" t="s">
        <v>52819</v>
      </c>
      <c r="B564" t="s">
        <v>53435</v>
      </c>
      <c r="C564" t="s">
        <v>243</v>
      </c>
      <c r="D564" s="684">
        <v>2299</v>
      </c>
      <c r="E564" t="s">
        <v>30881</v>
      </c>
    </row>
    <row r="565" spans="1:5" hidden="1" x14ac:dyDescent="0.2">
      <c r="A565" t="s">
        <v>52826</v>
      </c>
      <c r="B565" t="s">
        <v>53442</v>
      </c>
      <c r="C565" t="s">
        <v>243</v>
      </c>
      <c r="D565" s="684">
        <v>1890</v>
      </c>
      <c r="E565" t="s">
        <v>30881</v>
      </c>
    </row>
    <row r="566" spans="1:5" hidden="1" x14ac:dyDescent="0.2">
      <c r="A566" t="s">
        <v>52828</v>
      </c>
      <c r="B566" t="s">
        <v>53444</v>
      </c>
      <c r="C566" t="s">
        <v>243</v>
      </c>
      <c r="D566" s="684">
        <v>1890</v>
      </c>
      <c r="E566" t="s">
        <v>30881</v>
      </c>
    </row>
    <row r="567" spans="1:5" hidden="1" x14ac:dyDescent="0.2">
      <c r="A567" t="s">
        <v>52827</v>
      </c>
      <c r="B567" t="s">
        <v>53443</v>
      </c>
      <c r="C567" t="s">
        <v>243</v>
      </c>
      <c r="D567" s="684">
        <v>1890</v>
      </c>
      <c r="E567" t="s">
        <v>30881</v>
      </c>
    </row>
    <row r="568" spans="1:5" hidden="1" x14ac:dyDescent="0.2">
      <c r="A568" t="s">
        <v>52815</v>
      </c>
      <c r="B568" t="s">
        <v>53431</v>
      </c>
      <c r="C568" t="s">
        <v>243</v>
      </c>
      <c r="D568" s="684">
        <v>2305</v>
      </c>
      <c r="E568" t="s">
        <v>30881</v>
      </c>
    </row>
    <row r="569" spans="1:5" hidden="1" x14ac:dyDescent="0.2">
      <c r="A569" t="s">
        <v>52823</v>
      </c>
      <c r="B569" t="s">
        <v>53439</v>
      </c>
      <c r="C569" t="s">
        <v>243</v>
      </c>
      <c r="D569" s="684">
        <v>2036</v>
      </c>
      <c r="E569" t="s">
        <v>30881</v>
      </c>
    </row>
    <row r="570" spans="1:5" hidden="1" x14ac:dyDescent="0.2">
      <c r="A570" t="s">
        <v>52817</v>
      </c>
      <c r="B570" t="s">
        <v>53433</v>
      </c>
      <c r="C570" t="s">
        <v>243</v>
      </c>
      <c r="D570" s="684">
        <v>2100</v>
      </c>
      <c r="E570" t="s">
        <v>30881</v>
      </c>
    </row>
    <row r="571" spans="1:5" hidden="1" x14ac:dyDescent="0.2">
      <c r="A571" t="s">
        <v>52825</v>
      </c>
      <c r="B571" t="s">
        <v>53441</v>
      </c>
      <c r="C571" t="s">
        <v>243</v>
      </c>
      <c r="D571" s="684">
        <v>1825</v>
      </c>
      <c r="E571" t="s">
        <v>30881</v>
      </c>
    </row>
    <row r="572" spans="1:5" hidden="1" x14ac:dyDescent="0.2">
      <c r="A572" t="s">
        <v>52813</v>
      </c>
      <c r="B572" t="s">
        <v>53429</v>
      </c>
      <c r="C572" t="s">
        <v>243</v>
      </c>
      <c r="D572" s="684">
        <v>2106</v>
      </c>
      <c r="E572" t="s">
        <v>30881</v>
      </c>
    </row>
    <row r="573" spans="1:5" hidden="1" x14ac:dyDescent="0.2">
      <c r="A573" t="s">
        <v>52814</v>
      </c>
      <c r="B573" t="s">
        <v>53430</v>
      </c>
      <c r="C573" t="s">
        <v>243</v>
      </c>
      <c r="D573" s="684">
        <v>2106</v>
      </c>
      <c r="E573" t="s">
        <v>30881</v>
      </c>
    </row>
    <row r="574" spans="1:5" hidden="1" x14ac:dyDescent="0.2">
      <c r="A574" t="s">
        <v>52821</v>
      </c>
      <c r="B574" t="s">
        <v>53437</v>
      </c>
      <c r="C574" t="s">
        <v>243</v>
      </c>
      <c r="D574" s="684">
        <v>1895</v>
      </c>
      <c r="E574" t="s">
        <v>30881</v>
      </c>
    </row>
    <row r="575" spans="1:5" hidden="1" x14ac:dyDescent="0.2">
      <c r="A575" t="s">
        <v>52822</v>
      </c>
      <c r="B575" t="s">
        <v>53438</v>
      </c>
      <c r="C575" t="s">
        <v>243</v>
      </c>
      <c r="D575" s="684">
        <v>1895</v>
      </c>
      <c r="E575" t="s">
        <v>30881</v>
      </c>
    </row>
    <row r="576" spans="1:5" hidden="1" x14ac:dyDescent="0.2">
      <c r="A576" t="s">
        <v>52756</v>
      </c>
      <c r="B576" t="s">
        <v>53330</v>
      </c>
      <c r="C576" t="s">
        <v>243</v>
      </c>
      <c r="D576" s="684">
        <v>1147</v>
      </c>
      <c r="E576" t="s">
        <v>30881</v>
      </c>
    </row>
    <row r="577" spans="1:5" hidden="1" x14ac:dyDescent="0.2">
      <c r="A577" t="s">
        <v>52761</v>
      </c>
      <c r="B577" t="s">
        <v>53341</v>
      </c>
      <c r="C577" t="s">
        <v>243</v>
      </c>
      <c r="D577" s="684">
        <v>1264</v>
      </c>
      <c r="E577" t="s">
        <v>30881</v>
      </c>
    </row>
    <row r="578" spans="1:5" hidden="1" x14ac:dyDescent="0.2">
      <c r="A578" t="s">
        <v>52762</v>
      </c>
      <c r="B578" t="s">
        <v>53342</v>
      </c>
      <c r="C578" t="s">
        <v>243</v>
      </c>
      <c r="D578" s="684">
        <v>1264</v>
      </c>
      <c r="E578" t="s">
        <v>30881</v>
      </c>
    </row>
    <row r="579" spans="1:5" hidden="1" x14ac:dyDescent="0.2">
      <c r="A579" t="s">
        <v>52766</v>
      </c>
      <c r="B579" t="s">
        <v>53350</v>
      </c>
      <c r="C579" t="s">
        <v>243</v>
      </c>
      <c r="D579">
        <v>725</v>
      </c>
      <c r="E579" t="s">
        <v>30881</v>
      </c>
    </row>
    <row r="580" spans="1:5" hidden="1" x14ac:dyDescent="0.2">
      <c r="A580" t="s">
        <v>28233</v>
      </c>
      <c r="B580" t="s">
        <v>53346</v>
      </c>
      <c r="C580" t="s">
        <v>243</v>
      </c>
      <c r="D580">
        <v>725</v>
      </c>
      <c r="E580" t="s">
        <v>30881</v>
      </c>
    </row>
    <row r="581" spans="1:5" hidden="1" x14ac:dyDescent="0.2">
      <c r="A581" t="s">
        <v>28234</v>
      </c>
      <c r="B581" t="s">
        <v>28235</v>
      </c>
      <c r="C581" t="s">
        <v>243</v>
      </c>
      <c r="D581">
        <v>901</v>
      </c>
      <c r="E581" t="s">
        <v>30881</v>
      </c>
    </row>
    <row r="582" spans="1:5" hidden="1" x14ac:dyDescent="0.2">
      <c r="A582" t="s">
        <v>52757</v>
      </c>
      <c r="B582" t="s">
        <v>53331</v>
      </c>
      <c r="C582" t="s">
        <v>243</v>
      </c>
      <c r="D582" s="684">
        <v>1147</v>
      </c>
      <c r="E582" t="s">
        <v>30881</v>
      </c>
    </row>
    <row r="583" spans="1:5" hidden="1" x14ac:dyDescent="0.2">
      <c r="A583" t="s">
        <v>52763</v>
      </c>
      <c r="B583" t="s">
        <v>53343</v>
      </c>
      <c r="C583" t="s">
        <v>243</v>
      </c>
      <c r="D583" s="684">
        <v>1264</v>
      </c>
      <c r="E583" t="s">
        <v>30881</v>
      </c>
    </row>
    <row r="584" spans="1:5" hidden="1" x14ac:dyDescent="0.2">
      <c r="A584" t="s">
        <v>52767</v>
      </c>
      <c r="B584" t="s">
        <v>53351</v>
      </c>
      <c r="C584" t="s">
        <v>243</v>
      </c>
      <c r="D584">
        <v>901</v>
      </c>
      <c r="E584" t="s">
        <v>30881</v>
      </c>
    </row>
    <row r="585" spans="1:5" hidden="1" x14ac:dyDescent="0.2">
      <c r="A585" t="s">
        <v>28236</v>
      </c>
      <c r="B585" t="s">
        <v>53347</v>
      </c>
      <c r="C585" t="s">
        <v>243</v>
      </c>
      <c r="D585">
        <v>901</v>
      </c>
      <c r="E585" t="s">
        <v>30881</v>
      </c>
    </row>
    <row r="586" spans="1:5" hidden="1" x14ac:dyDescent="0.2">
      <c r="A586" t="s">
        <v>28237</v>
      </c>
      <c r="B586" t="s">
        <v>28238</v>
      </c>
      <c r="C586" t="s">
        <v>243</v>
      </c>
      <c r="D586" s="684">
        <v>1000</v>
      </c>
      <c r="E586" t="s">
        <v>30881</v>
      </c>
    </row>
    <row r="587" spans="1:5" hidden="1" x14ac:dyDescent="0.2">
      <c r="A587" t="s">
        <v>28239</v>
      </c>
      <c r="B587" t="s">
        <v>28240</v>
      </c>
      <c r="C587" t="s">
        <v>243</v>
      </c>
      <c r="D587">
        <v>848</v>
      </c>
      <c r="E587" t="s">
        <v>30881</v>
      </c>
    </row>
    <row r="588" spans="1:5" hidden="1" x14ac:dyDescent="0.2">
      <c r="A588" t="s">
        <v>52754</v>
      </c>
      <c r="B588" t="s">
        <v>53328</v>
      </c>
      <c r="C588" t="s">
        <v>243</v>
      </c>
      <c r="D588" s="684">
        <v>1030</v>
      </c>
      <c r="E588" t="s">
        <v>30881</v>
      </c>
    </row>
    <row r="589" spans="1:5" hidden="1" x14ac:dyDescent="0.2">
      <c r="A589" t="s">
        <v>52758</v>
      </c>
      <c r="B589" t="s">
        <v>53338</v>
      </c>
      <c r="C589" t="s">
        <v>243</v>
      </c>
      <c r="D589" s="684">
        <v>1147</v>
      </c>
      <c r="E589" t="s">
        <v>30881</v>
      </c>
    </row>
    <row r="590" spans="1:5" hidden="1" x14ac:dyDescent="0.2">
      <c r="A590" t="s">
        <v>52759</v>
      </c>
      <c r="B590" t="s">
        <v>53339</v>
      </c>
      <c r="C590" t="s">
        <v>243</v>
      </c>
      <c r="D590" s="684">
        <v>1147</v>
      </c>
      <c r="E590" t="s">
        <v>30881</v>
      </c>
    </row>
    <row r="591" spans="1:5" hidden="1" x14ac:dyDescent="0.2">
      <c r="A591" t="s">
        <v>52764</v>
      </c>
      <c r="B591" t="s">
        <v>53348</v>
      </c>
      <c r="C591" t="s">
        <v>243</v>
      </c>
      <c r="D591">
        <v>667</v>
      </c>
      <c r="E591" t="s">
        <v>30881</v>
      </c>
    </row>
    <row r="592" spans="1:5" hidden="1" x14ac:dyDescent="0.2">
      <c r="A592" t="s">
        <v>28241</v>
      </c>
      <c r="B592" t="s">
        <v>53344</v>
      </c>
      <c r="C592" t="s">
        <v>243</v>
      </c>
      <c r="D592">
        <v>667</v>
      </c>
      <c r="E592" t="s">
        <v>30881</v>
      </c>
    </row>
    <row r="593" spans="1:15" hidden="1" x14ac:dyDescent="0.2">
      <c r="A593" t="s">
        <v>52755</v>
      </c>
      <c r="B593" t="s">
        <v>53329</v>
      </c>
      <c r="C593" t="s">
        <v>243</v>
      </c>
      <c r="D593" s="684">
        <v>1030</v>
      </c>
      <c r="E593" t="s">
        <v>30881</v>
      </c>
    </row>
    <row r="594" spans="1:15" hidden="1" x14ac:dyDescent="0.2">
      <c r="A594" t="s">
        <v>52760</v>
      </c>
      <c r="B594" t="s">
        <v>53340</v>
      </c>
      <c r="C594" t="s">
        <v>243</v>
      </c>
      <c r="D594" s="684">
        <v>1147</v>
      </c>
      <c r="E594" t="s">
        <v>30881</v>
      </c>
    </row>
    <row r="595" spans="1:15" hidden="1" x14ac:dyDescent="0.2">
      <c r="A595" t="s">
        <v>52765</v>
      </c>
      <c r="B595" t="s">
        <v>53349</v>
      </c>
      <c r="C595" t="s">
        <v>243</v>
      </c>
      <c r="D595">
        <v>819</v>
      </c>
      <c r="E595" t="s">
        <v>30881</v>
      </c>
    </row>
    <row r="596" spans="1:15" hidden="1" x14ac:dyDescent="0.2">
      <c r="A596" t="s">
        <v>28242</v>
      </c>
      <c r="B596" t="s">
        <v>53345</v>
      </c>
      <c r="C596" t="s">
        <v>243</v>
      </c>
      <c r="D596">
        <v>819</v>
      </c>
      <c r="E596" t="s">
        <v>30881</v>
      </c>
    </row>
    <row r="597" spans="1:15" hidden="1" x14ac:dyDescent="0.2">
      <c r="A597" t="s">
        <v>52742</v>
      </c>
      <c r="B597" t="s">
        <v>53302</v>
      </c>
      <c r="C597" t="s">
        <v>243</v>
      </c>
      <c r="D597" s="684">
        <v>1076</v>
      </c>
      <c r="E597" t="s">
        <v>30881</v>
      </c>
    </row>
    <row r="598" spans="1:15" hidden="1" x14ac:dyDescent="0.2">
      <c r="A598" t="s">
        <v>52747</v>
      </c>
      <c r="B598" t="s">
        <v>53313</v>
      </c>
      <c r="C598" t="s">
        <v>243</v>
      </c>
      <c r="D598" s="684">
        <v>1193</v>
      </c>
      <c r="E598" t="s">
        <v>30881</v>
      </c>
    </row>
    <row r="599" spans="1:15" s="71" customFormat="1" hidden="1" x14ac:dyDescent="0.2">
      <c r="A599" t="s">
        <v>52748</v>
      </c>
      <c r="B599" t="s">
        <v>53314</v>
      </c>
      <c r="C599" t="s">
        <v>243</v>
      </c>
      <c r="D599" s="684">
        <v>1193</v>
      </c>
      <c r="E599" t="s">
        <v>30881</v>
      </c>
      <c r="F599" s="67"/>
      <c r="G599" s="67"/>
      <c r="H599" s="67"/>
      <c r="I599" s="67"/>
      <c r="J599" s="67"/>
      <c r="K599" s="67"/>
      <c r="L599" s="67"/>
      <c r="M599" s="67"/>
      <c r="N599" s="67"/>
      <c r="O599" s="67"/>
    </row>
    <row r="600" spans="1:15" s="71" customFormat="1" hidden="1" x14ac:dyDescent="0.2">
      <c r="A600" t="s">
        <v>52752</v>
      </c>
      <c r="B600" t="s">
        <v>53322</v>
      </c>
      <c r="C600" t="s">
        <v>243</v>
      </c>
      <c r="D600">
        <v>655</v>
      </c>
      <c r="E600" t="s">
        <v>30881</v>
      </c>
      <c r="F600" s="67"/>
      <c r="G600" s="67"/>
      <c r="H600" s="67"/>
      <c r="I600" s="67"/>
      <c r="J600" s="67"/>
      <c r="K600" s="67"/>
      <c r="L600" s="67"/>
      <c r="M600" s="67"/>
      <c r="N600" s="67"/>
      <c r="O600" s="67"/>
    </row>
    <row r="601" spans="1:15" s="71" customFormat="1" hidden="1" x14ac:dyDescent="0.2">
      <c r="A601" t="s">
        <v>28243</v>
      </c>
      <c r="B601" t="s">
        <v>53318</v>
      </c>
      <c r="C601" t="s">
        <v>243</v>
      </c>
      <c r="D601">
        <v>655</v>
      </c>
      <c r="E601" t="s">
        <v>30881</v>
      </c>
      <c r="F601" s="67"/>
      <c r="G601" s="67"/>
      <c r="H601" s="67"/>
      <c r="I601" s="67"/>
      <c r="J601" s="67"/>
      <c r="K601" s="67"/>
      <c r="L601" s="67"/>
      <c r="M601" s="67"/>
      <c r="N601" s="67"/>
      <c r="O601" s="67"/>
    </row>
    <row r="602" spans="1:15" hidden="1" x14ac:dyDescent="0.2">
      <c r="A602" t="s">
        <v>28244</v>
      </c>
      <c r="B602" t="s">
        <v>28245</v>
      </c>
      <c r="C602" t="s">
        <v>243</v>
      </c>
      <c r="D602">
        <v>831</v>
      </c>
      <c r="E602" t="s">
        <v>30881</v>
      </c>
    </row>
    <row r="603" spans="1:15" s="71" customFormat="1" hidden="1" x14ac:dyDescent="0.2">
      <c r="A603" t="s">
        <v>52743</v>
      </c>
      <c r="B603" t="s">
        <v>53303</v>
      </c>
      <c r="C603" t="s">
        <v>243</v>
      </c>
      <c r="D603" s="684">
        <v>1076</v>
      </c>
      <c r="E603" t="s">
        <v>30881</v>
      </c>
      <c r="F603" s="67"/>
      <c r="G603" s="67"/>
      <c r="H603" s="67"/>
      <c r="I603" s="67"/>
      <c r="J603" s="67"/>
      <c r="K603" s="67"/>
      <c r="L603" s="67"/>
      <c r="M603" s="67"/>
      <c r="N603" s="67"/>
      <c r="O603" s="67"/>
    </row>
    <row r="604" spans="1:15" s="71" customFormat="1" hidden="1" x14ac:dyDescent="0.2">
      <c r="A604" t="s">
        <v>52749</v>
      </c>
      <c r="B604" t="s">
        <v>53315</v>
      </c>
      <c r="C604" t="s">
        <v>243</v>
      </c>
      <c r="D604" s="684">
        <v>1193</v>
      </c>
      <c r="E604" t="s">
        <v>30881</v>
      </c>
      <c r="F604" s="67"/>
      <c r="G604" s="67"/>
      <c r="H604" s="67"/>
      <c r="I604" s="67"/>
      <c r="J604" s="67"/>
      <c r="K604" s="67"/>
      <c r="L604" s="67"/>
      <c r="M604" s="67"/>
      <c r="N604" s="67"/>
      <c r="O604" s="67"/>
    </row>
    <row r="605" spans="1:15" s="71" customFormat="1" hidden="1" x14ac:dyDescent="0.2">
      <c r="A605" t="s">
        <v>52753</v>
      </c>
      <c r="B605" t="s">
        <v>53323</v>
      </c>
      <c r="C605" t="s">
        <v>243</v>
      </c>
      <c r="D605">
        <v>831</v>
      </c>
      <c r="E605" t="s">
        <v>30881</v>
      </c>
      <c r="F605" s="67"/>
      <c r="G605" s="67"/>
      <c r="H605" s="67"/>
      <c r="I605" s="67"/>
      <c r="J605" s="67"/>
      <c r="K605" s="67"/>
      <c r="L605" s="67"/>
      <c r="M605" s="67"/>
      <c r="N605" s="67"/>
      <c r="O605" s="67"/>
    </row>
    <row r="606" spans="1:15" s="71" customFormat="1" hidden="1" x14ac:dyDescent="0.2">
      <c r="A606" t="s">
        <v>28246</v>
      </c>
      <c r="B606" t="s">
        <v>53319</v>
      </c>
      <c r="C606" t="s">
        <v>243</v>
      </c>
      <c r="D606">
        <v>831</v>
      </c>
      <c r="E606" t="s">
        <v>30881</v>
      </c>
      <c r="F606" s="67"/>
      <c r="G606" s="67"/>
      <c r="H606" s="67"/>
      <c r="I606" s="67"/>
      <c r="J606" s="67"/>
      <c r="K606" s="67"/>
      <c r="L606" s="67"/>
      <c r="M606" s="67"/>
      <c r="N606" s="67"/>
      <c r="O606" s="67"/>
    </row>
    <row r="607" spans="1:15" hidden="1" x14ac:dyDescent="0.2">
      <c r="A607" t="s">
        <v>28247</v>
      </c>
      <c r="B607" t="s">
        <v>28248</v>
      </c>
      <c r="C607" t="s">
        <v>243</v>
      </c>
      <c r="D607">
        <v>930</v>
      </c>
      <c r="E607" t="s">
        <v>30881</v>
      </c>
    </row>
    <row r="608" spans="1:15" hidden="1" x14ac:dyDescent="0.2">
      <c r="A608" t="s">
        <v>28249</v>
      </c>
      <c r="B608" t="s">
        <v>28250</v>
      </c>
      <c r="C608" t="s">
        <v>243</v>
      </c>
      <c r="D608">
        <v>778</v>
      </c>
      <c r="E608" t="s">
        <v>30881</v>
      </c>
    </row>
    <row r="609" spans="1:15" s="71" customFormat="1" hidden="1" x14ac:dyDescent="0.2">
      <c r="A609" t="s">
        <v>52740</v>
      </c>
      <c r="B609" t="s">
        <v>53300</v>
      </c>
      <c r="C609" t="s">
        <v>243</v>
      </c>
      <c r="D609">
        <v>959</v>
      </c>
      <c r="E609" t="s">
        <v>30881</v>
      </c>
      <c r="F609" s="67"/>
      <c r="G609" s="67"/>
      <c r="H609" s="67"/>
      <c r="I609" s="67"/>
      <c r="J609" s="67"/>
      <c r="K609" s="67"/>
      <c r="L609" s="67"/>
      <c r="M609" s="67"/>
      <c r="N609" s="67"/>
      <c r="O609" s="67"/>
    </row>
    <row r="610" spans="1:15" hidden="1" x14ac:dyDescent="0.2">
      <c r="A610" t="s">
        <v>52744</v>
      </c>
      <c r="B610" t="s">
        <v>53310</v>
      </c>
      <c r="C610" t="s">
        <v>243</v>
      </c>
      <c r="D610" s="684">
        <v>1076</v>
      </c>
      <c r="E610" t="s">
        <v>30881</v>
      </c>
    </row>
    <row r="611" spans="1:15" s="71" customFormat="1" hidden="1" x14ac:dyDescent="0.2">
      <c r="A611" t="s">
        <v>52745</v>
      </c>
      <c r="B611" t="s">
        <v>53311</v>
      </c>
      <c r="C611" t="s">
        <v>243</v>
      </c>
      <c r="D611" s="684">
        <v>1076</v>
      </c>
      <c r="E611" t="s">
        <v>30881</v>
      </c>
      <c r="F611" s="67"/>
      <c r="G611" s="67"/>
      <c r="H611" s="67"/>
      <c r="I611" s="67"/>
      <c r="J611" s="67"/>
      <c r="K611" s="67"/>
      <c r="L611" s="67"/>
      <c r="M611" s="67"/>
      <c r="N611" s="67"/>
      <c r="O611" s="67"/>
    </row>
    <row r="612" spans="1:15" hidden="1" x14ac:dyDescent="0.2">
      <c r="A612" t="s">
        <v>52750</v>
      </c>
      <c r="B612" t="s">
        <v>53320</v>
      </c>
      <c r="C612" t="s">
        <v>243</v>
      </c>
      <c r="D612">
        <v>597</v>
      </c>
      <c r="E612" t="s">
        <v>30881</v>
      </c>
    </row>
    <row r="613" spans="1:15" hidden="1" x14ac:dyDescent="0.2">
      <c r="A613" t="s">
        <v>28251</v>
      </c>
      <c r="B613" t="s">
        <v>53316</v>
      </c>
      <c r="C613" t="s">
        <v>243</v>
      </c>
      <c r="D613">
        <v>597</v>
      </c>
      <c r="E613" t="s">
        <v>30881</v>
      </c>
    </row>
    <row r="614" spans="1:15" s="71" customFormat="1" hidden="1" x14ac:dyDescent="0.2">
      <c r="A614" t="s">
        <v>52741</v>
      </c>
      <c r="B614" t="s">
        <v>53301</v>
      </c>
      <c r="C614" t="s">
        <v>243</v>
      </c>
      <c r="D614">
        <v>959</v>
      </c>
      <c r="E614" t="s">
        <v>30881</v>
      </c>
      <c r="F614" s="67"/>
      <c r="G614" s="67"/>
      <c r="H614" s="67"/>
      <c r="I614" s="67"/>
      <c r="J614" s="67"/>
      <c r="K614" s="67"/>
      <c r="L614" s="67"/>
      <c r="M614" s="67"/>
      <c r="N614" s="67"/>
      <c r="O614" s="67"/>
    </row>
    <row r="615" spans="1:15" s="71" customFormat="1" hidden="1" x14ac:dyDescent="0.2">
      <c r="A615" t="s">
        <v>52746</v>
      </c>
      <c r="B615" t="s">
        <v>53312</v>
      </c>
      <c r="C615" t="s">
        <v>243</v>
      </c>
      <c r="D615" s="684">
        <v>1076</v>
      </c>
      <c r="E615" t="s">
        <v>30881</v>
      </c>
      <c r="F615" s="67"/>
      <c r="G615" s="67"/>
      <c r="H615" s="67"/>
      <c r="I615" s="67"/>
      <c r="J615" s="67"/>
      <c r="K615" s="67"/>
      <c r="L615" s="67"/>
      <c r="M615" s="67"/>
      <c r="N615" s="67"/>
      <c r="O615" s="67"/>
    </row>
    <row r="616" spans="1:15" hidden="1" x14ac:dyDescent="0.2">
      <c r="A616" t="s">
        <v>52751</v>
      </c>
      <c r="B616" t="s">
        <v>53321</v>
      </c>
      <c r="C616" t="s">
        <v>243</v>
      </c>
      <c r="D616">
        <v>749</v>
      </c>
      <c r="E616" t="s">
        <v>30881</v>
      </c>
    </row>
    <row r="617" spans="1:15" s="71" customFormat="1" hidden="1" x14ac:dyDescent="0.2">
      <c r="A617" t="s">
        <v>28252</v>
      </c>
      <c r="B617" t="s">
        <v>53317</v>
      </c>
      <c r="C617" t="s">
        <v>243</v>
      </c>
      <c r="D617">
        <v>749</v>
      </c>
      <c r="E617" t="s">
        <v>30881</v>
      </c>
      <c r="F617" s="67"/>
      <c r="G617" s="67"/>
      <c r="H617" s="67"/>
      <c r="I617" s="67"/>
      <c r="J617" s="67"/>
      <c r="K617" s="67"/>
      <c r="L617" s="67"/>
      <c r="M617" s="67"/>
      <c r="N617" s="67"/>
      <c r="O617" s="67"/>
    </row>
    <row r="618" spans="1:15" s="71" customFormat="1" hidden="1" x14ac:dyDescent="0.2">
      <c r="A618" t="s">
        <v>52803</v>
      </c>
      <c r="B618" t="s">
        <v>53421</v>
      </c>
      <c r="C618" t="s">
        <v>243</v>
      </c>
      <c r="D618" s="684">
        <v>2094</v>
      </c>
      <c r="E618" t="s">
        <v>30881</v>
      </c>
      <c r="F618" s="67"/>
      <c r="G618" s="67"/>
      <c r="H618" s="67"/>
      <c r="I618" s="67"/>
      <c r="J618" s="67"/>
      <c r="K618" s="67"/>
      <c r="L618" s="67"/>
      <c r="M618" s="67"/>
      <c r="N618" s="67"/>
      <c r="O618" s="67"/>
    </row>
    <row r="619" spans="1:15" hidden="1" x14ac:dyDescent="0.2">
      <c r="A619" t="s">
        <v>52806</v>
      </c>
      <c r="B619" t="s">
        <v>53424</v>
      </c>
      <c r="C619" t="s">
        <v>243</v>
      </c>
      <c r="D619" s="684">
        <v>1843</v>
      </c>
      <c r="E619" t="s">
        <v>30881</v>
      </c>
    </row>
    <row r="620" spans="1:15" hidden="1" x14ac:dyDescent="0.2">
      <c r="A620" t="s">
        <v>52804</v>
      </c>
      <c r="B620" t="s">
        <v>53422</v>
      </c>
      <c r="C620" t="s">
        <v>243</v>
      </c>
      <c r="D620" s="684">
        <v>1983</v>
      </c>
      <c r="E620" t="s">
        <v>30881</v>
      </c>
    </row>
    <row r="621" spans="1:15" s="71" customFormat="1" hidden="1" x14ac:dyDescent="0.2">
      <c r="A621" t="s">
        <v>52807</v>
      </c>
      <c r="B621" t="s">
        <v>53425</v>
      </c>
      <c r="C621" t="s">
        <v>243</v>
      </c>
      <c r="D621" s="684">
        <v>1562</v>
      </c>
      <c r="E621" t="s">
        <v>30881</v>
      </c>
      <c r="F621" s="67"/>
      <c r="G621" s="67"/>
      <c r="H621" s="67"/>
      <c r="I621" s="67"/>
      <c r="J621" s="67"/>
      <c r="K621" s="67"/>
      <c r="L621" s="67"/>
      <c r="M621" s="67"/>
      <c r="N621" s="67"/>
      <c r="O621" s="67"/>
    </row>
    <row r="622" spans="1:15" s="71" customFormat="1" hidden="1" x14ac:dyDescent="0.2">
      <c r="A622" t="s">
        <v>52802</v>
      </c>
      <c r="B622" t="s">
        <v>53420</v>
      </c>
      <c r="C622" t="s">
        <v>243</v>
      </c>
      <c r="D622" s="684">
        <v>2094</v>
      </c>
      <c r="E622" t="s">
        <v>30881</v>
      </c>
      <c r="F622" s="67"/>
      <c r="G622" s="67"/>
      <c r="H622" s="67"/>
      <c r="I622" s="67"/>
      <c r="J622" s="67"/>
      <c r="K622" s="67"/>
      <c r="L622" s="67"/>
      <c r="M622" s="67"/>
      <c r="N622" s="67"/>
      <c r="O622" s="67"/>
    </row>
    <row r="623" spans="1:15" s="71" customFormat="1" hidden="1" x14ac:dyDescent="0.2">
      <c r="A623" t="s">
        <v>52805</v>
      </c>
      <c r="B623" t="s">
        <v>53423</v>
      </c>
      <c r="C623" t="s">
        <v>243</v>
      </c>
      <c r="D623" s="684">
        <v>1843</v>
      </c>
      <c r="E623" t="s">
        <v>30881</v>
      </c>
      <c r="F623" s="67"/>
      <c r="G623" s="67"/>
      <c r="H623" s="67"/>
      <c r="I623" s="67"/>
      <c r="J623" s="67"/>
      <c r="K623" s="67"/>
      <c r="L623" s="67"/>
      <c r="M623" s="67"/>
      <c r="N623" s="67"/>
      <c r="O623" s="67"/>
    </row>
    <row r="624" spans="1:15" s="71" customFormat="1" hidden="1" x14ac:dyDescent="0.2">
      <c r="A624" t="s">
        <v>52612</v>
      </c>
      <c r="B624" t="s">
        <v>53101</v>
      </c>
      <c r="C624" t="s">
        <v>243</v>
      </c>
      <c r="D624" s="684">
        <v>1082</v>
      </c>
      <c r="E624" t="s">
        <v>30881</v>
      </c>
      <c r="F624" s="67"/>
      <c r="G624" s="67"/>
      <c r="H624" s="67"/>
      <c r="I624" s="67"/>
      <c r="J624" s="67"/>
      <c r="K624" s="67"/>
      <c r="L624" s="67"/>
      <c r="M624" s="67"/>
      <c r="N624" s="67"/>
      <c r="O624" s="67"/>
    </row>
    <row r="625" spans="1:5" hidden="1" x14ac:dyDescent="0.2">
      <c r="A625" t="s">
        <v>28253</v>
      </c>
      <c r="B625" t="s">
        <v>53097</v>
      </c>
      <c r="C625" t="s">
        <v>243</v>
      </c>
      <c r="D625" s="684">
        <v>1082</v>
      </c>
      <c r="E625" t="s">
        <v>30881</v>
      </c>
    </row>
    <row r="626" spans="1:5" hidden="1" x14ac:dyDescent="0.2">
      <c r="A626" t="s">
        <v>52616</v>
      </c>
      <c r="B626" t="s">
        <v>53121</v>
      </c>
      <c r="C626" t="s">
        <v>243</v>
      </c>
      <c r="D626" s="684">
        <v>1164</v>
      </c>
      <c r="E626" t="s">
        <v>30881</v>
      </c>
    </row>
    <row r="627" spans="1:5" hidden="1" x14ac:dyDescent="0.2">
      <c r="A627" t="s">
        <v>28254</v>
      </c>
      <c r="B627" t="s">
        <v>53114</v>
      </c>
      <c r="C627" t="s">
        <v>243</v>
      </c>
      <c r="D627" s="684">
        <v>1164</v>
      </c>
      <c r="E627" t="s">
        <v>30881</v>
      </c>
    </row>
    <row r="628" spans="1:5" hidden="1" x14ac:dyDescent="0.2">
      <c r="A628" t="s">
        <v>52620</v>
      </c>
      <c r="B628" t="s">
        <v>53129</v>
      </c>
      <c r="C628" t="s">
        <v>243</v>
      </c>
      <c r="D628">
        <v>708</v>
      </c>
      <c r="E628" t="s">
        <v>30881</v>
      </c>
    </row>
    <row r="629" spans="1:5" hidden="1" x14ac:dyDescent="0.2">
      <c r="A629" t="s">
        <v>28255</v>
      </c>
      <c r="B629" t="s">
        <v>53125</v>
      </c>
      <c r="C629" t="s">
        <v>243</v>
      </c>
      <c r="D629">
        <v>708</v>
      </c>
      <c r="E629" t="s">
        <v>30881</v>
      </c>
    </row>
    <row r="630" spans="1:5" hidden="1" x14ac:dyDescent="0.2">
      <c r="A630" t="s">
        <v>28256</v>
      </c>
      <c r="B630" t="s">
        <v>28257</v>
      </c>
      <c r="C630" t="s">
        <v>243</v>
      </c>
      <c r="D630" s="684">
        <v>1082</v>
      </c>
      <c r="E630" t="s">
        <v>30881</v>
      </c>
    </row>
    <row r="631" spans="1:5" hidden="1" x14ac:dyDescent="0.2">
      <c r="A631" t="s">
        <v>28258</v>
      </c>
      <c r="B631" t="s">
        <v>53116</v>
      </c>
      <c r="C631" t="s">
        <v>243</v>
      </c>
      <c r="D631" s="684">
        <v>1164</v>
      </c>
      <c r="E631" t="s">
        <v>30881</v>
      </c>
    </row>
    <row r="632" spans="1:5" hidden="1" x14ac:dyDescent="0.2">
      <c r="A632" t="s">
        <v>28259</v>
      </c>
      <c r="B632" t="s">
        <v>28260</v>
      </c>
      <c r="C632" t="s">
        <v>243</v>
      </c>
      <c r="D632">
        <v>860</v>
      </c>
      <c r="E632" t="s">
        <v>30881</v>
      </c>
    </row>
    <row r="633" spans="1:5" hidden="1" x14ac:dyDescent="0.2">
      <c r="A633" t="s">
        <v>52613</v>
      </c>
      <c r="B633" t="s">
        <v>53102</v>
      </c>
      <c r="C633" t="s">
        <v>243</v>
      </c>
      <c r="D633" s="684">
        <v>1082</v>
      </c>
      <c r="E633" t="s">
        <v>30881</v>
      </c>
    </row>
    <row r="634" spans="1:5" hidden="1" x14ac:dyDescent="0.2">
      <c r="A634" t="s">
        <v>28261</v>
      </c>
      <c r="B634" t="s">
        <v>53098</v>
      </c>
      <c r="C634" t="s">
        <v>243</v>
      </c>
      <c r="D634" s="684">
        <v>1082</v>
      </c>
      <c r="E634" t="s">
        <v>30881</v>
      </c>
    </row>
    <row r="635" spans="1:5" hidden="1" x14ac:dyDescent="0.2">
      <c r="A635" t="s">
        <v>52617</v>
      </c>
      <c r="B635" t="s">
        <v>53122</v>
      </c>
      <c r="C635" t="s">
        <v>243</v>
      </c>
      <c r="D635" s="684">
        <v>1164</v>
      </c>
      <c r="E635" t="s">
        <v>30881</v>
      </c>
    </row>
    <row r="636" spans="1:5" hidden="1" x14ac:dyDescent="0.2">
      <c r="A636" t="s">
        <v>52621</v>
      </c>
      <c r="B636" t="s">
        <v>53130</v>
      </c>
      <c r="C636" t="s">
        <v>243</v>
      </c>
      <c r="D636">
        <v>860</v>
      </c>
      <c r="E636" t="s">
        <v>30881</v>
      </c>
    </row>
    <row r="637" spans="1:5" hidden="1" x14ac:dyDescent="0.2">
      <c r="A637" t="s">
        <v>28262</v>
      </c>
      <c r="B637" t="s">
        <v>53126</v>
      </c>
      <c r="C637" t="s">
        <v>243</v>
      </c>
      <c r="D637">
        <v>860</v>
      </c>
      <c r="E637" t="s">
        <v>30881</v>
      </c>
    </row>
    <row r="638" spans="1:5" hidden="1" x14ac:dyDescent="0.2">
      <c r="A638" t="s">
        <v>28263</v>
      </c>
      <c r="B638" t="s">
        <v>28264</v>
      </c>
      <c r="C638" t="s">
        <v>243</v>
      </c>
      <c r="D638" s="684">
        <v>1047</v>
      </c>
      <c r="E638" t="s">
        <v>30881</v>
      </c>
    </row>
    <row r="639" spans="1:5" hidden="1" x14ac:dyDescent="0.2">
      <c r="A639" t="s">
        <v>28265</v>
      </c>
      <c r="B639" t="s">
        <v>53110</v>
      </c>
      <c r="C639" t="s">
        <v>243</v>
      </c>
      <c r="D639" s="684">
        <v>1129</v>
      </c>
      <c r="E639" t="s">
        <v>30881</v>
      </c>
    </row>
    <row r="640" spans="1:5" hidden="1" x14ac:dyDescent="0.2">
      <c r="A640" t="s">
        <v>28266</v>
      </c>
      <c r="B640" t="s">
        <v>28267</v>
      </c>
      <c r="C640" t="s">
        <v>243</v>
      </c>
      <c r="D640">
        <v>673</v>
      </c>
      <c r="E640" t="s">
        <v>30881</v>
      </c>
    </row>
    <row r="641" spans="1:15" hidden="1" x14ac:dyDescent="0.2">
      <c r="A641" t="s">
        <v>28268</v>
      </c>
      <c r="B641" t="s">
        <v>28269</v>
      </c>
      <c r="C641" t="s">
        <v>243</v>
      </c>
      <c r="D641" s="684">
        <v>1059</v>
      </c>
      <c r="E641" t="s">
        <v>30881</v>
      </c>
    </row>
    <row r="642" spans="1:15" hidden="1" x14ac:dyDescent="0.2">
      <c r="A642" t="s">
        <v>28270</v>
      </c>
      <c r="B642" t="s">
        <v>28271</v>
      </c>
      <c r="C642" t="s">
        <v>243</v>
      </c>
      <c r="D642" s="684">
        <v>1047</v>
      </c>
      <c r="E642" t="s">
        <v>30881</v>
      </c>
    </row>
    <row r="643" spans="1:15" hidden="1" x14ac:dyDescent="0.2">
      <c r="A643" t="s">
        <v>28272</v>
      </c>
      <c r="B643" t="s">
        <v>53113</v>
      </c>
      <c r="C643" t="s">
        <v>243</v>
      </c>
      <c r="D643" s="684">
        <v>1141</v>
      </c>
      <c r="E643" t="s">
        <v>30881</v>
      </c>
    </row>
    <row r="644" spans="1:15" hidden="1" x14ac:dyDescent="0.2">
      <c r="A644" t="s">
        <v>28273</v>
      </c>
      <c r="B644" t="s">
        <v>28274</v>
      </c>
      <c r="C644" t="s">
        <v>243</v>
      </c>
      <c r="D644">
        <v>837</v>
      </c>
      <c r="E644" t="s">
        <v>30881</v>
      </c>
    </row>
    <row r="645" spans="1:15" s="71" customFormat="1" hidden="1" x14ac:dyDescent="0.2">
      <c r="A645" t="s">
        <v>28275</v>
      </c>
      <c r="B645" t="s">
        <v>28276</v>
      </c>
      <c r="C645" t="s">
        <v>243</v>
      </c>
      <c r="D645">
        <v>825</v>
      </c>
      <c r="E645" t="s">
        <v>30881</v>
      </c>
      <c r="F645" s="67"/>
      <c r="G645" s="67"/>
      <c r="H645" s="67"/>
      <c r="I645" s="67"/>
      <c r="J645" s="67"/>
      <c r="K645" s="67"/>
      <c r="L645" s="67"/>
      <c r="M645" s="67"/>
      <c r="N645" s="67"/>
      <c r="O645" s="67"/>
    </row>
    <row r="646" spans="1:15" s="71" customFormat="1" hidden="1" x14ac:dyDescent="0.2">
      <c r="A646" t="s">
        <v>28277</v>
      </c>
      <c r="B646" t="s">
        <v>53118</v>
      </c>
      <c r="C646" t="s">
        <v>243</v>
      </c>
      <c r="D646" s="684">
        <v>1287</v>
      </c>
      <c r="E646" t="s">
        <v>30881</v>
      </c>
      <c r="F646" s="67"/>
      <c r="G646" s="67"/>
      <c r="H646" s="67"/>
      <c r="I646" s="67"/>
      <c r="J646" s="67"/>
      <c r="K646" s="67"/>
      <c r="L646" s="67"/>
      <c r="M646" s="67"/>
      <c r="N646" s="67"/>
      <c r="O646" s="67"/>
    </row>
    <row r="647" spans="1:15" s="71" customFormat="1" hidden="1" x14ac:dyDescent="0.2">
      <c r="A647" t="s">
        <v>28278</v>
      </c>
      <c r="B647" t="s">
        <v>28279</v>
      </c>
      <c r="C647" t="s">
        <v>243</v>
      </c>
      <c r="D647">
        <v>959</v>
      </c>
      <c r="E647" t="s">
        <v>30881</v>
      </c>
      <c r="F647" s="67"/>
      <c r="G647" s="67"/>
      <c r="H647" s="67"/>
      <c r="I647" s="67"/>
      <c r="J647" s="67"/>
      <c r="K647" s="67"/>
      <c r="L647" s="67"/>
      <c r="M647" s="67"/>
      <c r="N647" s="67"/>
      <c r="O647" s="67"/>
    </row>
    <row r="648" spans="1:15" s="71" customFormat="1" hidden="1" x14ac:dyDescent="0.2">
      <c r="A648" t="s">
        <v>28280</v>
      </c>
      <c r="B648" t="s">
        <v>28281</v>
      </c>
      <c r="C648" t="s">
        <v>243</v>
      </c>
      <c r="D648">
        <v>965</v>
      </c>
      <c r="E648" t="s">
        <v>30881</v>
      </c>
      <c r="F648" s="67"/>
      <c r="G648" s="67"/>
      <c r="H648" s="67"/>
      <c r="I648" s="67"/>
      <c r="J648" s="67"/>
      <c r="K648" s="67"/>
      <c r="L648" s="67"/>
      <c r="M648" s="67"/>
      <c r="N648" s="67"/>
      <c r="O648" s="67"/>
    </row>
    <row r="649" spans="1:15" s="71" customFormat="1" hidden="1" x14ac:dyDescent="0.2">
      <c r="A649" t="s">
        <v>28282</v>
      </c>
      <c r="B649" t="s">
        <v>53105</v>
      </c>
      <c r="C649" t="s">
        <v>243</v>
      </c>
      <c r="D649" s="684">
        <v>1047</v>
      </c>
      <c r="E649" t="s">
        <v>30881</v>
      </c>
      <c r="F649" s="67"/>
      <c r="G649" s="67"/>
      <c r="H649" s="67"/>
      <c r="I649" s="67"/>
      <c r="J649" s="67"/>
      <c r="K649" s="67"/>
      <c r="L649" s="67"/>
      <c r="M649" s="67"/>
      <c r="N649" s="67"/>
      <c r="O649" s="67"/>
    </row>
    <row r="650" spans="1:15" s="71" customFormat="1" hidden="1" x14ac:dyDescent="0.2">
      <c r="A650" t="s">
        <v>28283</v>
      </c>
      <c r="B650" t="s">
        <v>28284</v>
      </c>
      <c r="C650" t="s">
        <v>243</v>
      </c>
      <c r="D650">
        <v>649</v>
      </c>
      <c r="E650" t="s">
        <v>30881</v>
      </c>
      <c r="F650" s="67"/>
      <c r="G650" s="67"/>
      <c r="H650" s="67"/>
      <c r="I650" s="67"/>
      <c r="J650" s="67"/>
      <c r="K650" s="67"/>
      <c r="L650" s="67"/>
      <c r="M650" s="67"/>
      <c r="N650" s="67"/>
      <c r="O650" s="67"/>
    </row>
    <row r="651" spans="1:15" s="71" customFormat="1" hidden="1" x14ac:dyDescent="0.2">
      <c r="A651" t="s">
        <v>28285</v>
      </c>
      <c r="B651" t="s">
        <v>28286</v>
      </c>
      <c r="C651" t="s">
        <v>243</v>
      </c>
      <c r="D651" s="684">
        <v>1059</v>
      </c>
      <c r="E651" t="s">
        <v>30881</v>
      </c>
      <c r="F651" s="67"/>
      <c r="G651" s="67"/>
      <c r="H651" s="67"/>
      <c r="I651" s="67"/>
      <c r="J651" s="67"/>
      <c r="K651" s="67"/>
      <c r="L651" s="67"/>
      <c r="M651" s="67"/>
      <c r="N651" s="67"/>
      <c r="O651" s="67"/>
    </row>
    <row r="652" spans="1:15" s="71" customFormat="1" hidden="1" x14ac:dyDescent="0.2">
      <c r="A652" t="s">
        <v>28287</v>
      </c>
      <c r="B652" t="s">
        <v>53112</v>
      </c>
      <c r="C652" t="s">
        <v>243</v>
      </c>
      <c r="D652" s="684">
        <v>1141</v>
      </c>
      <c r="E652" t="s">
        <v>30881</v>
      </c>
      <c r="F652" s="67"/>
      <c r="G652" s="67"/>
      <c r="H652" s="67"/>
      <c r="I652" s="67"/>
      <c r="J652" s="67"/>
      <c r="K652" s="67"/>
      <c r="L652" s="67"/>
      <c r="M652" s="67"/>
      <c r="N652" s="67"/>
      <c r="O652" s="67"/>
    </row>
    <row r="653" spans="1:15" s="71" customFormat="1" hidden="1" x14ac:dyDescent="0.2">
      <c r="A653" t="s">
        <v>28288</v>
      </c>
      <c r="B653" t="s">
        <v>28289</v>
      </c>
      <c r="C653" t="s">
        <v>243</v>
      </c>
      <c r="D653">
        <v>708</v>
      </c>
      <c r="E653" t="s">
        <v>30881</v>
      </c>
      <c r="F653" s="67"/>
      <c r="G653" s="67"/>
      <c r="H653" s="67"/>
      <c r="I653" s="67"/>
      <c r="J653" s="67"/>
      <c r="K653" s="67"/>
      <c r="L653" s="67"/>
      <c r="M653" s="67"/>
      <c r="N653" s="67"/>
      <c r="O653" s="67"/>
    </row>
    <row r="654" spans="1:15" s="71" customFormat="1" hidden="1" x14ac:dyDescent="0.2">
      <c r="A654" t="s">
        <v>28290</v>
      </c>
      <c r="B654" t="s">
        <v>28291</v>
      </c>
      <c r="C654" t="s">
        <v>243</v>
      </c>
      <c r="D654" s="684">
        <v>1211</v>
      </c>
      <c r="E654" t="s">
        <v>30881</v>
      </c>
      <c r="F654" s="67"/>
      <c r="G654" s="67"/>
      <c r="H654" s="67"/>
      <c r="I654" s="67"/>
      <c r="J654" s="67"/>
      <c r="K654" s="67"/>
      <c r="L654" s="67"/>
      <c r="M654" s="67"/>
      <c r="N654" s="67"/>
      <c r="O654" s="67"/>
    </row>
    <row r="655" spans="1:15" s="71" customFormat="1" hidden="1" x14ac:dyDescent="0.2">
      <c r="A655" t="s">
        <v>28292</v>
      </c>
      <c r="B655" t="s">
        <v>53117</v>
      </c>
      <c r="C655" t="s">
        <v>243</v>
      </c>
      <c r="D655" s="684">
        <v>1293</v>
      </c>
      <c r="E655" t="s">
        <v>30881</v>
      </c>
      <c r="F655" s="67"/>
      <c r="G655" s="67"/>
      <c r="H655" s="67"/>
      <c r="I655" s="67"/>
      <c r="J655" s="67"/>
      <c r="K655" s="67"/>
      <c r="L655" s="67"/>
      <c r="M655" s="67"/>
      <c r="N655" s="67"/>
      <c r="O655" s="67"/>
    </row>
    <row r="656" spans="1:15" s="71" customFormat="1" hidden="1" x14ac:dyDescent="0.2">
      <c r="A656" t="s">
        <v>28293</v>
      </c>
      <c r="B656" t="s">
        <v>28294</v>
      </c>
      <c r="C656" t="s">
        <v>243</v>
      </c>
      <c r="D656">
        <v>837</v>
      </c>
      <c r="E656" t="s">
        <v>30881</v>
      </c>
      <c r="F656" s="67"/>
      <c r="G656" s="67"/>
      <c r="H656" s="67"/>
      <c r="I656" s="67"/>
      <c r="J656" s="67"/>
      <c r="K656" s="67"/>
      <c r="L656" s="67"/>
      <c r="M656" s="67"/>
      <c r="N656" s="67"/>
      <c r="O656" s="67"/>
    </row>
    <row r="657" spans="1:15" s="71" customFormat="1" hidden="1" x14ac:dyDescent="0.2">
      <c r="A657" t="s">
        <v>28295</v>
      </c>
      <c r="B657" t="s">
        <v>28296</v>
      </c>
      <c r="C657" t="s">
        <v>243</v>
      </c>
      <c r="D657">
        <v>965</v>
      </c>
      <c r="E657" t="s">
        <v>30881</v>
      </c>
      <c r="F657" s="67"/>
      <c r="G657" s="67"/>
      <c r="H657" s="67"/>
      <c r="I657" s="67"/>
      <c r="J657" s="67"/>
      <c r="K657" s="67"/>
      <c r="L657" s="67"/>
      <c r="M657" s="67"/>
      <c r="N657" s="67"/>
      <c r="O657" s="67"/>
    </row>
    <row r="658" spans="1:15" s="71" customFormat="1" hidden="1" x14ac:dyDescent="0.2">
      <c r="A658" t="s">
        <v>28297</v>
      </c>
      <c r="B658" t="s">
        <v>53103</v>
      </c>
      <c r="C658" t="s">
        <v>243</v>
      </c>
      <c r="D658" s="684">
        <v>1047</v>
      </c>
      <c r="E658" t="s">
        <v>30881</v>
      </c>
      <c r="F658" s="67"/>
      <c r="G658" s="67"/>
      <c r="H658" s="67"/>
      <c r="I658" s="67"/>
      <c r="J658" s="67"/>
      <c r="K658" s="67"/>
      <c r="L658" s="67"/>
      <c r="M658" s="67"/>
      <c r="N658" s="67"/>
      <c r="O658" s="67"/>
    </row>
    <row r="659" spans="1:15" s="71" customFormat="1" hidden="1" x14ac:dyDescent="0.2">
      <c r="A659" t="s">
        <v>28298</v>
      </c>
      <c r="B659" t="s">
        <v>28299</v>
      </c>
      <c r="C659" t="s">
        <v>243</v>
      </c>
      <c r="D659">
        <v>649</v>
      </c>
      <c r="E659" t="s">
        <v>30881</v>
      </c>
      <c r="F659" s="67"/>
      <c r="G659" s="67"/>
      <c r="H659" s="67"/>
      <c r="I659" s="67"/>
      <c r="J659" s="67"/>
      <c r="K659" s="67"/>
      <c r="L659" s="67"/>
      <c r="M659" s="67"/>
      <c r="N659" s="67"/>
      <c r="O659" s="67"/>
    </row>
    <row r="660" spans="1:15" s="71" customFormat="1" hidden="1" x14ac:dyDescent="0.2">
      <c r="A660" t="s">
        <v>28300</v>
      </c>
      <c r="B660" t="s">
        <v>28301</v>
      </c>
      <c r="C660" t="s">
        <v>243</v>
      </c>
      <c r="D660">
        <v>965</v>
      </c>
      <c r="E660" t="s">
        <v>30881</v>
      </c>
      <c r="F660" s="67"/>
      <c r="G660" s="67"/>
      <c r="H660" s="67"/>
      <c r="I660" s="67"/>
      <c r="J660" s="67"/>
      <c r="K660" s="67"/>
      <c r="L660" s="67"/>
      <c r="M660" s="67"/>
      <c r="N660" s="67"/>
      <c r="O660" s="67"/>
    </row>
    <row r="661" spans="1:15" s="71" customFormat="1" hidden="1" x14ac:dyDescent="0.2">
      <c r="A661" t="s">
        <v>28302</v>
      </c>
      <c r="B661" t="s">
        <v>28303</v>
      </c>
      <c r="C661" t="s">
        <v>243</v>
      </c>
      <c r="D661">
        <v>965</v>
      </c>
      <c r="E661" t="s">
        <v>30881</v>
      </c>
      <c r="F661" s="67"/>
      <c r="G661" s="67"/>
      <c r="H661" s="67"/>
      <c r="I661" s="67"/>
      <c r="J661" s="67"/>
      <c r="K661" s="67"/>
      <c r="L661" s="67"/>
      <c r="M661" s="67"/>
      <c r="N661" s="67"/>
      <c r="O661" s="67"/>
    </row>
    <row r="662" spans="1:15" s="71" customFormat="1" ht="13.5" hidden="1" customHeight="1" x14ac:dyDescent="0.2">
      <c r="A662" t="s">
        <v>28304</v>
      </c>
      <c r="B662" t="s">
        <v>53106</v>
      </c>
      <c r="C662" t="s">
        <v>243</v>
      </c>
      <c r="D662" s="684">
        <v>1047</v>
      </c>
      <c r="E662" t="s">
        <v>30881</v>
      </c>
      <c r="F662" s="67"/>
      <c r="G662" s="67"/>
      <c r="H662" s="67"/>
      <c r="I662" s="67"/>
      <c r="J662" s="67"/>
      <c r="K662" s="67"/>
      <c r="L662" s="67"/>
      <c r="M662" s="67"/>
      <c r="N662" s="67"/>
      <c r="O662" s="67"/>
    </row>
    <row r="663" spans="1:15" s="71" customFormat="1" hidden="1" x14ac:dyDescent="0.2">
      <c r="A663" t="s">
        <v>28305</v>
      </c>
      <c r="B663" t="s">
        <v>53104</v>
      </c>
      <c r="C663" t="s">
        <v>243</v>
      </c>
      <c r="D663" s="684">
        <v>1047</v>
      </c>
      <c r="E663" t="s">
        <v>30881</v>
      </c>
      <c r="F663" s="67"/>
      <c r="G663" s="67"/>
      <c r="H663" s="67"/>
      <c r="I663" s="67"/>
      <c r="J663" s="67"/>
      <c r="K663" s="67"/>
      <c r="L663" s="67"/>
      <c r="M663" s="67"/>
      <c r="N663" s="67"/>
      <c r="O663" s="67"/>
    </row>
    <row r="664" spans="1:15" s="71" customFormat="1" hidden="1" x14ac:dyDescent="0.2">
      <c r="A664" t="s">
        <v>28306</v>
      </c>
      <c r="B664" t="s">
        <v>28307</v>
      </c>
      <c r="C664" t="s">
        <v>243</v>
      </c>
      <c r="D664">
        <v>778</v>
      </c>
      <c r="E664" t="s">
        <v>30881</v>
      </c>
      <c r="F664" s="67"/>
      <c r="G664" s="67"/>
      <c r="H664" s="67"/>
      <c r="I664" s="67"/>
      <c r="J664" s="67"/>
      <c r="K664" s="67"/>
      <c r="L664" s="67"/>
      <c r="M664" s="67"/>
      <c r="N664" s="67"/>
      <c r="O664" s="67"/>
    </row>
    <row r="665" spans="1:15" s="71" customFormat="1" hidden="1" x14ac:dyDescent="0.2">
      <c r="A665" t="s">
        <v>28308</v>
      </c>
      <c r="B665" t="s">
        <v>28309</v>
      </c>
      <c r="C665" t="s">
        <v>243</v>
      </c>
      <c r="D665">
        <v>778</v>
      </c>
      <c r="E665" t="s">
        <v>30881</v>
      </c>
      <c r="F665" s="67"/>
      <c r="G665" s="67"/>
      <c r="H665" s="67"/>
      <c r="I665" s="67"/>
      <c r="J665" s="67"/>
      <c r="K665" s="67"/>
      <c r="L665" s="67"/>
      <c r="M665" s="67"/>
      <c r="N665" s="67"/>
      <c r="O665" s="67"/>
    </row>
    <row r="666" spans="1:15" s="71" customFormat="1" hidden="1" x14ac:dyDescent="0.2">
      <c r="A666" t="s">
        <v>52610</v>
      </c>
      <c r="B666" t="s">
        <v>53099</v>
      </c>
      <c r="C666" t="s">
        <v>243</v>
      </c>
      <c r="D666">
        <v>965</v>
      </c>
      <c r="E666" t="s">
        <v>30881</v>
      </c>
      <c r="F666" s="67"/>
      <c r="G666" s="67"/>
      <c r="H666" s="67"/>
      <c r="I666" s="67"/>
      <c r="J666" s="67"/>
      <c r="K666" s="67"/>
      <c r="L666" s="67"/>
      <c r="M666" s="67"/>
      <c r="N666" s="67"/>
      <c r="O666" s="67"/>
    </row>
    <row r="667" spans="1:15" s="71" customFormat="1" hidden="1" x14ac:dyDescent="0.2">
      <c r="A667" t="s">
        <v>52614</v>
      </c>
      <c r="B667" t="s">
        <v>53119</v>
      </c>
      <c r="C667" t="s">
        <v>243</v>
      </c>
      <c r="D667" s="684">
        <v>1047</v>
      </c>
      <c r="E667" t="s">
        <v>30881</v>
      </c>
      <c r="F667" s="67"/>
      <c r="G667" s="67"/>
      <c r="H667" s="67"/>
      <c r="I667" s="67"/>
      <c r="J667" s="67"/>
      <c r="K667" s="67"/>
      <c r="L667" s="67"/>
      <c r="M667" s="67"/>
      <c r="N667" s="67"/>
      <c r="O667" s="67"/>
    </row>
    <row r="668" spans="1:15" s="71" customFormat="1" hidden="1" x14ac:dyDescent="0.2">
      <c r="A668" t="s">
        <v>28310</v>
      </c>
      <c r="B668" t="s">
        <v>53107</v>
      </c>
      <c r="C668" t="s">
        <v>243</v>
      </c>
      <c r="D668" s="684">
        <v>1047</v>
      </c>
      <c r="E668" t="s">
        <v>30881</v>
      </c>
      <c r="F668" s="67"/>
      <c r="G668" s="67"/>
      <c r="H668" s="67"/>
      <c r="I668" s="67"/>
      <c r="J668" s="67"/>
      <c r="K668" s="67"/>
      <c r="L668" s="67"/>
      <c r="M668" s="67"/>
      <c r="N668" s="67"/>
      <c r="O668" s="67"/>
    </row>
    <row r="669" spans="1:15" s="71" customFormat="1" hidden="1" x14ac:dyDescent="0.2">
      <c r="A669" t="s">
        <v>52618</v>
      </c>
      <c r="B669" t="s">
        <v>53127</v>
      </c>
      <c r="C669" t="s">
        <v>243</v>
      </c>
      <c r="D669">
        <v>649</v>
      </c>
      <c r="E669" t="s">
        <v>30881</v>
      </c>
      <c r="F669" s="67"/>
      <c r="G669" s="67"/>
      <c r="H669" s="67"/>
      <c r="I669" s="67"/>
      <c r="J669" s="67"/>
      <c r="K669" s="67"/>
      <c r="L669" s="67"/>
      <c r="M669" s="67"/>
      <c r="N669" s="67"/>
      <c r="O669" s="67"/>
    </row>
    <row r="670" spans="1:15" s="71" customFormat="1" hidden="1" x14ac:dyDescent="0.2">
      <c r="A670" t="s">
        <v>28311</v>
      </c>
      <c r="B670" t="s">
        <v>53123</v>
      </c>
      <c r="C670" t="s">
        <v>243</v>
      </c>
      <c r="D670">
        <v>649</v>
      </c>
      <c r="E670" t="s">
        <v>30881</v>
      </c>
      <c r="F670" s="67"/>
      <c r="G670" s="67"/>
      <c r="H670" s="67"/>
      <c r="I670" s="67"/>
      <c r="J670" s="67"/>
      <c r="K670" s="67"/>
      <c r="L670" s="67"/>
      <c r="M670" s="67"/>
      <c r="N670" s="67"/>
      <c r="O670" s="67"/>
    </row>
    <row r="671" spans="1:15" s="71" customFormat="1" hidden="1" x14ac:dyDescent="0.2">
      <c r="A671" t="s">
        <v>28312</v>
      </c>
      <c r="B671" t="s">
        <v>28313</v>
      </c>
      <c r="C671" t="s">
        <v>243</v>
      </c>
      <c r="D671">
        <v>977</v>
      </c>
      <c r="E671" t="s">
        <v>30881</v>
      </c>
      <c r="F671" s="67"/>
      <c r="G671" s="67"/>
      <c r="H671" s="67"/>
      <c r="I671" s="67"/>
      <c r="J671" s="67"/>
      <c r="K671" s="67"/>
      <c r="L671" s="67"/>
      <c r="M671" s="67"/>
      <c r="N671" s="67"/>
      <c r="O671" s="67"/>
    </row>
    <row r="672" spans="1:15" s="71" customFormat="1" hidden="1" x14ac:dyDescent="0.2">
      <c r="A672" t="s">
        <v>28314</v>
      </c>
      <c r="B672" t="s">
        <v>53109</v>
      </c>
      <c r="C672" t="s">
        <v>243</v>
      </c>
      <c r="D672" s="684">
        <v>1059</v>
      </c>
      <c r="E672" t="s">
        <v>30881</v>
      </c>
      <c r="F672" s="67"/>
      <c r="G672" s="67"/>
      <c r="H672" s="67"/>
      <c r="I672" s="67"/>
      <c r="J672" s="67"/>
      <c r="K672" s="67"/>
      <c r="L672" s="67"/>
      <c r="M672" s="67"/>
      <c r="N672" s="67"/>
      <c r="O672" s="67"/>
    </row>
    <row r="673" spans="1:15" s="71" customFormat="1" hidden="1" x14ac:dyDescent="0.2">
      <c r="A673" t="s">
        <v>28315</v>
      </c>
      <c r="B673" t="s">
        <v>28316</v>
      </c>
      <c r="C673" t="s">
        <v>243</v>
      </c>
      <c r="D673">
        <v>790</v>
      </c>
      <c r="E673" t="s">
        <v>30881</v>
      </c>
      <c r="F673" s="67"/>
      <c r="G673" s="67"/>
      <c r="H673" s="67"/>
      <c r="I673" s="67"/>
      <c r="J673" s="67"/>
      <c r="K673" s="67"/>
      <c r="L673" s="67"/>
      <c r="M673" s="67"/>
      <c r="N673" s="67"/>
      <c r="O673" s="67"/>
    </row>
    <row r="674" spans="1:15" s="71" customFormat="1" hidden="1" x14ac:dyDescent="0.2">
      <c r="A674" t="s">
        <v>52611</v>
      </c>
      <c r="B674" t="s">
        <v>53100</v>
      </c>
      <c r="C674" t="s">
        <v>243</v>
      </c>
      <c r="D674">
        <v>965</v>
      </c>
      <c r="E674" t="s">
        <v>30881</v>
      </c>
      <c r="F674" s="67"/>
      <c r="G674" s="67"/>
      <c r="H674" s="67"/>
      <c r="I674" s="67"/>
      <c r="J674" s="67"/>
      <c r="K674" s="67"/>
      <c r="L674" s="67"/>
      <c r="M674" s="67"/>
      <c r="N674" s="67"/>
      <c r="O674" s="67"/>
    </row>
    <row r="675" spans="1:15" s="71" customFormat="1" hidden="1" x14ac:dyDescent="0.2">
      <c r="A675" t="s">
        <v>52615</v>
      </c>
      <c r="B675" t="s">
        <v>53120</v>
      </c>
      <c r="C675" t="s">
        <v>243</v>
      </c>
      <c r="D675" s="684">
        <v>1047</v>
      </c>
      <c r="E675" t="s">
        <v>30881</v>
      </c>
      <c r="F675" s="67"/>
      <c r="G675" s="67"/>
      <c r="H675" s="67"/>
      <c r="I675" s="67"/>
      <c r="J675" s="67"/>
      <c r="K675" s="67"/>
      <c r="L675" s="67"/>
      <c r="M675" s="67"/>
      <c r="N675" s="67"/>
      <c r="O675" s="67"/>
    </row>
    <row r="676" spans="1:15" s="71" customFormat="1" hidden="1" x14ac:dyDescent="0.2">
      <c r="A676" t="s">
        <v>52619</v>
      </c>
      <c r="B676" t="s">
        <v>53128</v>
      </c>
      <c r="C676" t="s">
        <v>243</v>
      </c>
      <c r="D676">
        <v>778</v>
      </c>
      <c r="E676" t="s">
        <v>30881</v>
      </c>
      <c r="F676" s="67"/>
      <c r="G676" s="67"/>
      <c r="H676" s="67"/>
      <c r="I676" s="67"/>
      <c r="J676" s="67"/>
      <c r="K676" s="67"/>
      <c r="L676" s="67"/>
      <c r="M676" s="67"/>
      <c r="N676" s="67"/>
      <c r="O676" s="67"/>
    </row>
    <row r="677" spans="1:15" s="71" customFormat="1" hidden="1" x14ac:dyDescent="0.2">
      <c r="A677" t="s">
        <v>28317</v>
      </c>
      <c r="B677" t="s">
        <v>53124</v>
      </c>
      <c r="C677" t="s">
        <v>243</v>
      </c>
      <c r="D677">
        <v>778</v>
      </c>
      <c r="E677" t="s">
        <v>30881</v>
      </c>
      <c r="F677" s="67"/>
      <c r="G677" s="67"/>
      <c r="H677" s="67"/>
      <c r="I677" s="67"/>
      <c r="J677" s="67"/>
      <c r="K677" s="67"/>
      <c r="L677" s="67"/>
      <c r="M677" s="67"/>
      <c r="N677" s="67"/>
      <c r="O677" s="67"/>
    </row>
    <row r="678" spans="1:15" hidden="1" x14ac:dyDescent="0.2">
      <c r="A678" t="s">
        <v>17058</v>
      </c>
      <c r="B678" t="s">
        <v>28318</v>
      </c>
      <c r="C678" t="s">
        <v>243</v>
      </c>
      <c r="D678" s="684">
        <v>1123.2</v>
      </c>
      <c r="E678" t="s">
        <v>30881</v>
      </c>
    </row>
    <row r="679" spans="1:15" hidden="1" x14ac:dyDescent="0.2">
      <c r="A679" t="s">
        <v>52791</v>
      </c>
      <c r="B679" t="s">
        <v>53392</v>
      </c>
      <c r="C679" t="s">
        <v>243</v>
      </c>
      <c r="D679">
        <v>462</v>
      </c>
      <c r="E679" t="s">
        <v>30881</v>
      </c>
    </row>
    <row r="680" spans="1:15" s="71" customFormat="1" hidden="1" x14ac:dyDescent="0.2">
      <c r="A680" t="s">
        <v>52790</v>
      </c>
      <c r="B680" t="s">
        <v>53391</v>
      </c>
      <c r="C680" t="s">
        <v>243</v>
      </c>
      <c r="D680">
        <v>404</v>
      </c>
      <c r="E680" t="s">
        <v>30881</v>
      </c>
      <c r="F680" s="67"/>
      <c r="G680" s="67"/>
      <c r="H680" s="67"/>
      <c r="I680" s="67"/>
      <c r="J680" s="67"/>
      <c r="K680" s="67"/>
      <c r="L680" s="67"/>
      <c r="M680" s="67"/>
      <c r="N680" s="67"/>
      <c r="O680" s="67"/>
    </row>
    <row r="681" spans="1:15" s="71" customFormat="1" hidden="1" x14ac:dyDescent="0.2">
      <c r="A681" t="s">
        <v>52789</v>
      </c>
      <c r="B681" t="s">
        <v>53390</v>
      </c>
      <c r="C681" t="s">
        <v>243</v>
      </c>
      <c r="D681">
        <v>363</v>
      </c>
      <c r="E681" t="s">
        <v>30881</v>
      </c>
      <c r="F681" s="67"/>
      <c r="G681" s="67"/>
      <c r="H681" s="67"/>
      <c r="I681" s="67"/>
      <c r="J681" s="67"/>
      <c r="K681" s="67"/>
      <c r="L681" s="67"/>
      <c r="M681" s="67"/>
      <c r="N681" s="67"/>
      <c r="O681" s="67"/>
    </row>
    <row r="682" spans="1:15" s="71" customFormat="1" hidden="1" x14ac:dyDescent="0.2">
      <c r="A682" t="s">
        <v>52794</v>
      </c>
      <c r="B682" t="s">
        <v>53395</v>
      </c>
      <c r="C682" t="s">
        <v>243</v>
      </c>
      <c r="D682">
        <v>532</v>
      </c>
      <c r="E682" t="s">
        <v>30881</v>
      </c>
      <c r="F682" s="67"/>
      <c r="G682" s="67"/>
      <c r="H682" s="67"/>
      <c r="I682" s="67"/>
      <c r="J682" s="67"/>
      <c r="K682" s="67"/>
      <c r="L682" s="67"/>
      <c r="M682" s="67"/>
      <c r="N682" s="67"/>
      <c r="O682" s="67"/>
    </row>
    <row r="683" spans="1:15" s="71" customFormat="1" hidden="1" x14ac:dyDescent="0.2">
      <c r="A683" t="s">
        <v>52793</v>
      </c>
      <c r="B683" t="s">
        <v>53394</v>
      </c>
      <c r="C683" t="s">
        <v>243</v>
      </c>
      <c r="D683">
        <v>474</v>
      </c>
      <c r="E683" t="s">
        <v>30881</v>
      </c>
      <c r="F683" s="67"/>
      <c r="G683" s="67"/>
      <c r="H683" s="67"/>
      <c r="I683" s="67"/>
      <c r="J683" s="67"/>
      <c r="K683" s="67"/>
      <c r="L683" s="67"/>
      <c r="M683" s="67"/>
      <c r="N683" s="67"/>
      <c r="O683" s="67"/>
    </row>
    <row r="684" spans="1:15" s="71" customFormat="1" hidden="1" x14ac:dyDescent="0.2">
      <c r="A684" t="s">
        <v>52792</v>
      </c>
      <c r="B684" t="s">
        <v>53393</v>
      </c>
      <c r="C684" t="s">
        <v>243</v>
      </c>
      <c r="D684">
        <v>433</v>
      </c>
      <c r="E684" t="s">
        <v>30881</v>
      </c>
      <c r="F684" s="67"/>
      <c r="G684" s="67"/>
      <c r="H684" s="67"/>
      <c r="I684" s="67"/>
      <c r="J684" s="67"/>
      <c r="K684" s="67"/>
      <c r="L684" s="67"/>
      <c r="M684" s="67"/>
      <c r="N684" s="67"/>
      <c r="O684" s="67"/>
    </row>
    <row r="685" spans="1:15" s="71" customFormat="1" hidden="1" x14ac:dyDescent="0.2">
      <c r="A685" t="s">
        <v>52797</v>
      </c>
      <c r="B685" t="s">
        <v>53398</v>
      </c>
      <c r="C685" t="s">
        <v>243</v>
      </c>
      <c r="D685">
        <v>649</v>
      </c>
      <c r="E685" t="s">
        <v>30881</v>
      </c>
      <c r="F685" s="67"/>
      <c r="G685" s="67"/>
      <c r="H685" s="67"/>
      <c r="I685" s="67"/>
      <c r="J685" s="67"/>
      <c r="K685" s="67"/>
      <c r="L685" s="67"/>
      <c r="M685" s="67"/>
      <c r="N685" s="67"/>
      <c r="O685" s="67"/>
    </row>
    <row r="686" spans="1:15" s="71" customFormat="1" hidden="1" x14ac:dyDescent="0.2">
      <c r="A686" t="s">
        <v>52796</v>
      </c>
      <c r="B686" t="s">
        <v>53397</v>
      </c>
      <c r="C686" t="s">
        <v>243</v>
      </c>
      <c r="D686">
        <v>591</v>
      </c>
      <c r="E686" t="s">
        <v>30881</v>
      </c>
      <c r="F686" s="67"/>
      <c r="G686" s="67"/>
      <c r="H686" s="67"/>
      <c r="I686" s="67"/>
      <c r="J686" s="67"/>
      <c r="K686" s="67"/>
      <c r="L686" s="67"/>
      <c r="M686" s="67"/>
      <c r="N686" s="67"/>
      <c r="O686" s="67"/>
    </row>
    <row r="687" spans="1:15" s="71" customFormat="1" hidden="1" x14ac:dyDescent="0.2">
      <c r="A687" t="s">
        <v>52795</v>
      </c>
      <c r="B687" t="s">
        <v>53396</v>
      </c>
      <c r="C687" t="s">
        <v>243</v>
      </c>
      <c r="D687">
        <v>550</v>
      </c>
      <c r="E687" t="s">
        <v>30881</v>
      </c>
      <c r="F687" s="67"/>
      <c r="G687" s="67"/>
      <c r="H687" s="67"/>
      <c r="I687" s="67"/>
      <c r="J687" s="67"/>
      <c r="K687" s="67"/>
      <c r="L687" s="67"/>
      <c r="M687" s="67"/>
      <c r="N687" s="67"/>
      <c r="O687" s="67"/>
    </row>
    <row r="688" spans="1:15" s="71" customFormat="1" hidden="1" x14ac:dyDescent="0.2">
      <c r="A688" t="s">
        <v>28321</v>
      </c>
      <c r="B688" t="s">
        <v>28322</v>
      </c>
      <c r="C688" t="s">
        <v>243</v>
      </c>
      <c r="D688">
        <v>725</v>
      </c>
      <c r="E688" t="s">
        <v>30881</v>
      </c>
      <c r="F688" s="67"/>
      <c r="G688" s="67"/>
      <c r="H688" s="67"/>
      <c r="I688" s="67"/>
      <c r="J688" s="67"/>
      <c r="K688" s="67"/>
      <c r="L688" s="67"/>
      <c r="M688" s="67"/>
      <c r="N688" s="67"/>
      <c r="O688" s="67"/>
    </row>
    <row r="689" spans="1:15" s="71" customFormat="1" hidden="1" x14ac:dyDescent="0.2">
      <c r="A689" t="s">
        <v>28323</v>
      </c>
      <c r="B689" t="s">
        <v>28324</v>
      </c>
      <c r="C689" t="s">
        <v>243</v>
      </c>
      <c r="D689">
        <v>702</v>
      </c>
      <c r="E689" t="s">
        <v>30881</v>
      </c>
      <c r="F689" s="67"/>
      <c r="G689" s="67"/>
      <c r="H689" s="67"/>
      <c r="I689" s="67"/>
      <c r="J689" s="67"/>
      <c r="K689" s="67"/>
      <c r="L689" s="67"/>
      <c r="M689" s="67"/>
      <c r="N689" s="67"/>
      <c r="O689" s="67"/>
    </row>
    <row r="690" spans="1:15" s="71" customFormat="1" hidden="1" x14ac:dyDescent="0.2">
      <c r="A690" t="s">
        <v>28325</v>
      </c>
      <c r="B690" t="s">
        <v>28326</v>
      </c>
      <c r="C690" t="s">
        <v>243</v>
      </c>
      <c r="D690">
        <v>597</v>
      </c>
      <c r="E690" t="s">
        <v>30881</v>
      </c>
      <c r="F690" s="67"/>
      <c r="G690" s="67"/>
      <c r="H690" s="67"/>
      <c r="I690" s="67"/>
      <c r="J690" s="67"/>
      <c r="K690" s="67"/>
      <c r="L690" s="67"/>
      <c r="M690" s="67"/>
      <c r="N690" s="67"/>
      <c r="O690" s="67"/>
    </row>
    <row r="691" spans="1:15" s="71" customFormat="1" hidden="1" x14ac:dyDescent="0.2">
      <c r="A691" t="s">
        <v>28327</v>
      </c>
      <c r="B691" t="s">
        <v>28328</v>
      </c>
      <c r="C691" t="s">
        <v>243</v>
      </c>
      <c r="D691">
        <v>404</v>
      </c>
      <c r="E691" t="s">
        <v>30881</v>
      </c>
      <c r="F691" s="67"/>
      <c r="G691" s="67"/>
      <c r="H691" s="67"/>
      <c r="I691" s="67"/>
      <c r="J691" s="67"/>
      <c r="K691" s="67"/>
      <c r="L691" s="67"/>
      <c r="M691" s="67"/>
      <c r="N691" s="67"/>
      <c r="O691" s="67"/>
    </row>
    <row r="692" spans="1:15" s="71" customFormat="1" hidden="1" x14ac:dyDescent="0.2">
      <c r="A692" t="s">
        <v>28329</v>
      </c>
      <c r="B692" t="s">
        <v>28330</v>
      </c>
      <c r="C692" t="s">
        <v>243</v>
      </c>
      <c r="D692">
        <v>357</v>
      </c>
      <c r="E692" t="s">
        <v>30881</v>
      </c>
      <c r="F692" s="67"/>
      <c r="G692" s="67"/>
      <c r="H692" s="67"/>
      <c r="I692" s="67"/>
      <c r="J692" s="67"/>
      <c r="K692" s="67"/>
      <c r="L692" s="67"/>
      <c r="M692" s="67"/>
      <c r="N692" s="67"/>
      <c r="O692" s="67"/>
    </row>
    <row r="693" spans="1:15" s="71" customFormat="1" hidden="1" x14ac:dyDescent="0.2">
      <c r="A693" t="s">
        <v>28331</v>
      </c>
      <c r="B693" t="s">
        <v>28332</v>
      </c>
      <c r="C693" t="s">
        <v>243</v>
      </c>
      <c r="D693">
        <v>333</v>
      </c>
      <c r="E693" t="s">
        <v>30881</v>
      </c>
      <c r="F693" s="67"/>
      <c r="G693" s="67"/>
      <c r="H693" s="67"/>
      <c r="I693" s="67"/>
      <c r="J693" s="67"/>
      <c r="K693" s="67"/>
      <c r="L693" s="67"/>
      <c r="M693" s="67"/>
      <c r="N693" s="67"/>
      <c r="O693" s="67"/>
    </row>
    <row r="694" spans="1:15" s="71" customFormat="1" hidden="1" x14ac:dyDescent="0.2">
      <c r="A694" t="s">
        <v>28333</v>
      </c>
      <c r="B694" t="s">
        <v>28334</v>
      </c>
      <c r="C694" t="s">
        <v>243</v>
      </c>
      <c r="D694">
        <v>761</v>
      </c>
      <c r="E694" t="s">
        <v>30881</v>
      </c>
      <c r="F694" s="67"/>
      <c r="G694" s="67"/>
      <c r="H694" s="67"/>
      <c r="I694" s="67"/>
      <c r="J694" s="67"/>
      <c r="K694" s="67"/>
      <c r="L694" s="67"/>
      <c r="M694" s="67"/>
      <c r="N694" s="67"/>
      <c r="O694" s="67"/>
    </row>
    <row r="695" spans="1:15" s="71" customFormat="1" hidden="1" x14ac:dyDescent="0.2">
      <c r="A695" t="s">
        <v>28335</v>
      </c>
      <c r="B695" t="s">
        <v>28336</v>
      </c>
      <c r="C695" t="s">
        <v>243</v>
      </c>
      <c r="D695">
        <v>737</v>
      </c>
      <c r="E695" t="s">
        <v>30881</v>
      </c>
      <c r="F695" s="67"/>
      <c r="G695" s="67"/>
      <c r="H695" s="67"/>
      <c r="I695" s="67"/>
      <c r="J695" s="67"/>
      <c r="K695" s="67"/>
      <c r="L695" s="67"/>
      <c r="M695" s="67"/>
      <c r="N695" s="67"/>
      <c r="O695" s="67"/>
    </row>
    <row r="696" spans="1:15" s="71" customFormat="1" hidden="1" x14ac:dyDescent="0.2">
      <c r="A696" t="s">
        <v>28337</v>
      </c>
      <c r="B696" t="s">
        <v>28338</v>
      </c>
      <c r="C696" t="s">
        <v>243</v>
      </c>
      <c r="D696">
        <v>632</v>
      </c>
      <c r="E696" t="s">
        <v>30881</v>
      </c>
      <c r="F696" s="67"/>
      <c r="G696" s="67"/>
      <c r="H696" s="67"/>
      <c r="I696" s="67"/>
      <c r="J696" s="67"/>
      <c r="K696" s="67"/>
      <c r="L696" s="67"/>
      <c r="M696" s="67"/>
      <c r="N696" s="67"/>
      <c r="O696" s="67"/>
    </row>
    <row r="697" spans="1:15" s="71" customFormat="1" hidden="1" x14ac:dyDescent="0.2">
      <c r="A697" t="s">
        <v>28339</v>
      </c>
      <c r="B697" t="s">
        <v>28340</v>
      </c>
      <c r="C697" t="s">
        <v>243</v>
      </c>
      <c r="D697">
        <v>468</v>
      </c>
      <c r="E697" t="s">
        <v>30881</v>
      </c>
      <c r="F697" s="67"/>
      <c r="G697" s="67"/>
      <c r="H697" s="67"/>
      <c r="I697" s="67"/>
      <c r="J697" s="67"/>
      <c r="K697" s="67"/>
      <c r="L697" s="67"/>
      <c r="M697" s="67"/>
      <c r="N697" s="67"/>
      <c r="O697" s="67"/>
    </row>
    <row r="698" spans="1:15" s="71" customFormat="1" hidden="1" x14ac:dyDescent="0.2">
      <c r="A698" t="s">
        <v>28341</v>
      </c>
      <c r="B698" t="s">
        <v>28342</v>
      </c>
      <c r="C698" t="s">
        <v>243</v>
      </c>
      <c r="D698">
        <v>410</v>
      </c>
      <c r="E698" t="s">
        <v>30881</v>
      </c>
      <c r="F698" s="67"/>
      <c r="G698" s="67"/>
      <c r="H698" s="67"/>
      <c r="I698" s="67"/>
      <c r="J698" s="67"/>
      <c r="K698" s="67"/>
      <c r="L698" s="67"/>
      <c r="M698" s="67"/>
      <c r="N698" s="67"/>
      <c r="O698" s="67"/>
    </row>
    <row r="699" spans="1:15" s="71" customFormat="1" hidden="1" x14ac:dyDescent="0.2">
      <c r="A699" t="s">
        <v>28343</v>
      </c>
      <c r="B699" t="s">
        <v>28344</v>
      </c>
      <c r="C699" t="s">
        <v>243</v>
      </c>
      <c r="D699">
        <v>386</v>
      </c>
      <c r="E699" t="s">
        <v>30881</v>
      </c>
      <c r="F699" s="67"/>
      <c r="G699" s="67"/>
      <c r="H699" s="67"/>
      <c r="I699" s="67"/>
      <c r="J699" s="67"/>
      <c r="K699" s="67"/>
      <c r="L699" s="67"/>
      <c r="M699" s="67"/>
      <c r="N699" s="67"/>
      <c r="O699" s="67"/>
    </row>
    <row r="700" spans="1:15" s="71" customFormat="1" hidden="1" x14ac:dyDescent="0.2">
      <c r="A700" t="s">
        <v>54195</v>
      </c>
      <c r="B700" t="s">
        <v>28346</v>
      </c>
      <c r="C700" t="s">
        <v>243</v>
      </c>
      <c r="D700">
        <v>374</v>
      </c>
      <c r="E700" t="s">
        <v>30881</v>
      </c>
      <c r="F700" s="67"/>
      <c r="G700" s="67"/>
      <c r="H700" s="67"/>
      <c r="I700" s="67"/>
      <c r="J700" s="67"/>
      <c r="K700" s="67"/>
      <c r="L700" s="67"/>
      <c r="M700" s="67"/>
      <c r="N700" s="67"/>
      <c r="O700" s="67"/>
    </row>
    <row r="701" spans="1:15" s="71" customFormat="1" hidden="1" x14ac:dyDescent="0.2">
      <c r="A701" t="s">
        <v>54194</v>
      </c>
      <c r="B701" t="s">
        <v>28347</v>
      </c>
      <c r="C701" t="s">
        <v>243</v>
      </c>
      <c r="D701">
        <v>398</v>
      </c>
      <c r="E701" t="s">
        <v>30881</v>
      </c>
      <c r="F701" s="67"/>
      <c r="G701" s="67"/>
      <c r="H701" s="67"/>
      <c r="I701" s="67"/>
      <c r="J701" s="67"/>
      <c r="K701" s="67"/>
      <c r="L701" s="67"/>
      <c r="M701" s="67"/>
      <c r="N701" s="67"/>
      <c r="O701" s="67"/>
    </row>
    <row r="702" spans="1:15" s="71" customFormat="1" hidden="1" x14ac:dyDescent="0.2">
      <c r="A702" t="s">
        <v>53735</v>
      </c>
      <c r="B702" t="s">
        <v>28348</v>
      </c>
      <c r="C702" t="s">
        <v>243</v>
      </c>
      <c r="D702" s="684">
        <v>1140.75</v>
      </c>
      <c r="E702" t="s">
        <v>30881</v>
      </c>
      <c r="F702" s="67"/>
      <c r="G702" s="67"/>
      <c r="H702" s="67"/>
      <c r="I702" s="67"/>
      <c r="J702" s="67"/>
      <c r="K702" s="67"/>
      <c r="L702" s="67"/>
      <c r="M702" s="67"/>
      <c r="N702" s="67"/>
      <c r="O702" s="67"/>
    </row>
    <row r="703" spans="1:15" s="71" customFormat="1" hidden="1" x14ac:dyDescent="0.2">
      <c r="A703" t="s">
        <v>54193</v>
      </c>
      <c r="B703" t="s">
        <v>28349</v>
      </c>
      <c r="C703" t="s">
        <v>243</v>
      </c>
      <c r="D703" s="684">
        <v>1287</v>
      </c>
      <c r="E703" t="s">
        <v>30881</v>
      </c>
      <c r="F703" s="67"/>
      <c r="G703" s="67"/>
      <c r="H703" s="67"/>
      <c r="I703" s="67"/>
      <c r="J703" s="67"/>
      <c r="K703" s="67"/>
      <c r="L703" s="67"/>
      <c r="M703" s="67"/>
      <c r="N703" s="67"/>
      <c r="O703" s="67"/>
    </row>
    <row r="704" spans="1:15" s="71" customFormat="1" hidden="1" x14ac:dyDescent="0.2">
      <c r="A704" t="s">
        <v>53736</v>
      </c>
      <c r="B704" t="s">
        <v>53737</v>
      </c>
      <c r="C704" t="s">
        <v>243</v>
      </c>
      <c r="D704">
        <v>585</v>
      </c>
      <c r="E704" t="s">
        <v>30881</v>
      </c>
      <c r="F704" s="67"/>
      <c r="G704" s="67"/>
      <c r="H704" s="67"/>
      <c r="I704" s="67"/>
      <c r="J704" s="67"/>
      <c r="K704" s="67"/>
      <c r="L704" s="67"/>
      <c r="M704" s="67"/>
      <c r="N704" s="67"/>
      <c r="O704" s="67"/>
    </row>
    <row r="705" spans="1:15" s="71" customFormat="1" hidden="1" x14ac:dyDescent="0.2">
      <c r="A705" t="s">
        <v>53738</v>
      </c>
      <c r="B705" t="s">
        <v>53739</v>
      </c>
      <c r="C705" t="s">
        <v>243</v>
      </c>
      <c r="D705">
        <v>491.4</v>
      </c>
      <c r="E705" t="s">
        <v>30881</v>
      </c>
      <c r="F705" s="67"/>
      <c r="G705" s="67"/>
      <c r="H705" s="67"/>
      <c r="I705" s="67"/>
      <c r="J705" s="67"/>
      <c r="K705" s="67"/>
      <c r="L705" s="67"/>
      <c r="M705" s="67"/>
      <c r="N705" s="67"/>
      <c r="O705" s="67"/>
    </row>
    <row r="706" spans="1:15" s="71" customFormat="1" hidden="1" x14ac:dyDescent="0.2">
      <c r="A706" t="s">
        <v>53740</v>
      </c>
      <c r="B706" t="s">
        <v>53741</v>
      </c>
      <c r="C706" t="s">
        <v>243</v>
      </c>
      <c r="D706">
        <v>479.7</v>
      </c>
      <c r="E706" t="s">
        <v>30881</v>
      </c>
      <c r="F706" s="67"/>
      <c r="G706" s="67"/>
      <c r="H706" s="67"/>
      <c r="I706" s="67"/>
      <c r="J706" s="67"/>
      <c r="K706" s="67"/>
      <c r="L706" s="67"/>
      <c r="M706" s="67"/>
      <c r="N706" s="67"/>
      <c r="O706" s="67"/>
    </row>
    <row r="707" spans="1:15" s="71" customFormat="1" hidden="1" x14ac:dyDescent="0.2">
      <c r="A707" t="s">
        <v>53742</v>
      </c>
      <c r="B707" t="s">
        <v>53743</v>
      </c>
      <c r="C707" t="s">
        <v>243</v>
      </c>
      <c r="D707">
        <v>468</v>
      </c>
      <c r="E707" t="s">
        <v>30881</v>
      </c>
      <c r="F707" s="67"/>
      <c r="G707" s="67"/>
      <c r="H707" s="67"/>
      <c r="I707" s="67"/>
      <c r="J707" s="67"/>
      <c r="K707" s="67"/>
      <c r="L707" s="67"/>
      <c r="M707" s="67"/>
      <c r="N707" s="67"/>
      <c r="O707" s="67"/>
    </row>
    <row r="708" spans="1:15" s="71" customFormat="1" hidden="1" x14ac:dyDescent="0.2">
      <c r="A708" t="s">
        <v>53744</v>
      </c>
      <c r="B708" t="s">
        <v>53745</v>
      </c>
      <c r="C708" t="s">
        <v>243</v>
      </c>
      <c r="D708">
        <v>842.4</v>
      </c>
      <c r="E708" t="s">
        <v>30881</v>
      </c>
      <c r="F708" s="67"/>
      <c r="G708" s="67"/>
      <c r="H708" s="67"/>
      <c r="I708" s="67"/>
      <c r="J708" s="67"/>
      <c r="K708" s="67"/>
      <c r="L708" s="67"/>
      <c r="M708" s="67"/>
      <c r="N708" s="67"/>
      <c r="O708" s="67"/>
    </row>
    <row r="709" spans="1:15" s="71" customFormat="1" hidden="1" x14ac:dyDescent="0.2">
      <c r="A709" t="s">
        <v>53746</v>
      </c>
      <c r="B709" t="s">
        <v>53747</v>
      </c>
      <c r="C709" t="s">
        <v>243</v>
      </c>
      <c r="D709">
        <v>842.4</v>
      </c>
      <c r="E709" t="s">
        <v>30881</v>
      </c>
      <c r="F709" s="67"/>
      <c r="G709" s="67"/>
      <c r="H709" s="67"/>
      <c r="I709" s="67"/>
      <c r="J709" s="67"/>
      <c r="K709" s="67"/>
      <c r="L709" s="67"/>
      <c r="M709" s="67"/>
      <c r="N709" s="67"/>
      <c r="O709" s="67"/>
    </row>
    <row r="710" spans="1:15" s="71" customFormat="1" hidden="1" x14ac:dyDescent="0.2">
      <c r="A710" t="s">
        <v>53748</v>
      </c>
      <c r="B710" t="s">
        <v>53749</v>
      </c>
      <c r="C710" t="s">
        <v>243</v>
      </c>
      <c r="D710">
        <v>842.4</v>
      </c>
      <c r="E710" t="s">
        <v>30881</v>
      </c>
      <c r="F710" s="67"/>
      <c r="G710" s="67"/>
      <c r="H710" s="67"/>
      <c r="I710" s="67"/>
      <c r="J710" s="67"/>
      <c r="K710" s="67"/>
      <c r="L710" s="67"/>
      <c r="M710" s="67"/>
      <c r="N710" s="67"/>
      <c r="O710" s="67"/>
    </row>
    <row r="711" spans="1:15" s="71" customFormat="1" hidden="1" x14ac:dyDescent="0.2">
      <c r="A711" t="s">
        <v>53750</v>
      </c>
      <c r="B711" t="s">
        <v>53751</v>
      </c>
      <c r="C711" t="s">
        <v>243</v>
      </c>
      <c r="D711">
        <v>842.4</v>
      </c>
      <c r="E711" t="s">
        <v>30881</v>
      </c>
      <c r="F711" s="67"/>
      <c r="G711" s="67"/>
      <c r="H711" s="67"/>
      <c r="I711" s="67"/>
      <c r="J711" s="67"/>
      <c r="K711" s="67"/>
      <c r="L711" s="67"/>
      <c r="M711" s="67"/>
      <c r="N711" s="67"/>
      <c r="O711" s="67"/>
    </row>
    <row r="712" spans="1:15" s="71" customFormat="1" hidden="1" x14ac:dyDescent="0.2">
      <c r="A712" t="s">
        <v>53752</v>
      </c>
      <c r="B712" t="s">
        <v>53753</v>
      </c>
      <c r="C712" t="s">
        <v>243</v>
      </c>
      <c r="D712">
        <v>713.7</v>
      </c>
      <c r="E712" t="s">
        <v>30881</v>
      </c>
      <c r="F712" s="67"/>
      <c r="G712" s="67"/>
      <c r="H712" s="67"/>
      <c r="I712" s="67"/>
      <c r="J712" s="67"/>
      <c r="K712" s="67"/>
      <c r="L712" s="67"/>
      <c r="M712" s="67"/>
      <c r="N712" s="67"/>
      <c r="O712" s="67"/>
    </row>
    <row r="713" spans="1:15" hidden="1" x14ac:dyDescent="0.2">
      <c r="A713" t="s">
        <v>53754</v>
      </c>
      <c r="B713" t="s">
        <v>53755</v>
      </c>
      <c r="C713" t="s">
        <v>243</v>
      </c>
      <c r="D713">
        <v>713.7</v>
      </c>
      <c r="E713" t="s">
        <v>30881</v>
      </c>
    </row>
    <row r="714" spans="1:15" hidden="1" x14ac:dyDescent="0.2">
      <c r="A714" t="s">
        <v>53756</v>
      </c>
      <c r="B714" t="s">
        <v>53757</v>
      </c>
      <c r="C714" t="s">
        <v>243</v>
      </c>
      <c r="D714">
        <v>725.4</v>
      </c>
      <c r="E714" t="s">
        <v>30881</v>
      </c>
    </row>
    <row r="715" spans="1:15" hidden="1" x14ac:dyDescent="0.2">
      <c r="A715" t="s">
        <v>53758</v>
      </c>
      <c r="B715" t="s">
        <v>53759</v>
      </c>
      <c r="C715" t="s">
        <v>243</v>
      </c>
      <c r="D715">
        <v>702</v>
      </c>
      <c r="E715" t="s">
        <v>30881</v>
      </c>
    </row>
    <row r="716" spans="1:15" hidden="1" x14ac:dyDescent="0.2">
      <c r="A716" t="s">
        <v>53760</v>
      </c>
      <c r="B716" t="s">
        <v>53761</v>
      </c>
      <c r="C716" t="s">
        <v>243</v>
      </c>
      <c r="D716">
        <v>596.70000000000005</v>
      </c>
      <c r="E716" t="s">
        <v>30881</v>
      </c>
    </row>
    <row r="717" spans="1:15" hidden="1" x14ac:dyDescent="0.2">
      <c r="A717" t="s">
        <v>53762</v>
      </c>
      <c r="B717" t="s">
        <v>53763</v>
      </c>
      <c r="C717" t="s">
        <v>243</v>
      </c>
      <c r="D717">
        <v>585</v>
      </c>
      <c r="E717" t="s">
        <v>30881</v>
      </c>
    </row>
    <row r="718" spans="1:15" hidden="1" x14ac:dyDescent="0.2">
      <c r="A718" t="s">
        <v>53764</v>
      </c>
      <c r="B718" t="s">
        <v>53765</v>
      </c>
      <c r="C718" t="s">
        <v>243</v>
      </c>
      <c r="D718">
        <v>585</v>
      </c>
      <c r="E718" t="s">
        <v>30881</v>
      </c>
    </row>
    <row r="719" spans="1:15" hidden="1" x14ac:dyDescent="0.2">
      <c r="A719" t="s">
        <v>53766</v>
      </c>
      <c r="B719" t="s">
        <v>53767</v>
      </c>
      <c r="C719" t="s">
        <v>243</v>
      </c>
      <c r="D719">
        <v>479.7</v>
      </c>
      <c r="E719" t="s">
        <v>30881</v>
      </c>
    </row>
    <row r="720" spans="1:15" hidden="1" x14ac:dyDescent="0.2">
      <c r="A720" t="s">
        <v>53730</v>
      </c>
      <c r="B720" t="s">
        <v>53731</v>
      </c>
      <c r="C720" t="s">
        <v>243</v>
      </c>
      <c r="D720">
        <v>649.35</v>
      </c>
      <c r="E720" t="s">
        <v>30881</v>
      </c>
    </row>
    <row r="721" spans="1:15" hidden="1" x14ac:dyDescent="0.2">
      <c r="A721" t="s">
        <v>16853</v>
      </c>
      <c r="B721" t="s">
        <v>53768</v>
      </c>
      <c r="C721" t="s">
        <v>243</v>
      </c>
      <c r="D721">
        <v>538.20000000000005</v>
      </c>
      <c r="E721" t="s">
        <v>30881</v>
      </c>
    </row>
    <row r="722" spans="1:15" hidden="1" x14ac:dyDescent="0.2">
      <c r="A722" t="s">
        <v>53769</v>
      </c>
      <c r="B722" t="s">
        <v>53770</v>
      </c>
      <c r="C722" t="s">
        <v>243</v>
      </c>
      <c r="D722">
        <v>544.04999999999995</v>
      </c>
      <c r="E722" t="s">
        <v>30881</v>
      </c>
    </row>
    <row r="723" spans="1:15" hidden="1" x14ac:dyDescent="0.2">
      <c r="A723" t="s">
        <v>53771</v>
      </c>
      <c r="B723" t="s">
        <v>53772</v>
      </c>
      <c r="C723" t="s">
        <v>243</v>
      </c>
      <c r="D723">
        <v>497.25</v>
      </c>
      <c r="E723" t="s">
        <v>30881</v>
      </c>
    </row>
    <row r="724" spans="1:15" hidden="1" x14ac:dyDescent="0.2">
      <c r="A724" t="s">
        <v>53773</v>
      </c>
      <c r="B724" t="s">
        <v>53774</v>
      </c>
      <c r="C724" t="s">
        <v>243</v>
      </c>
      <c r="D724">
        <v>924.3</v>
      </c>
      <c r="E724" t="s">
        <v>30881</v>
      </c>
    </row>
    <row r="725" spans="1:15" hidden="1" x14ac:dyDescent="0.2">
      <c r="A725" t="s">
        <v>53775</v>
      </c>
      <c r="B725" t="s">
        <v>53776</v>
      </c>
      <c r="C725" t="s">
        <v>243</v>
      </c>
      <c r="D725">
        <v>924.3</v>
      </c>
      <c r="E725" t="s">
        <v>30881</v>
      </c>
    </row>
    <row r="726" spans="1:15" hidden="1" x14ac:dyDescent="0.2">
      <c r="A726" t="s">
        <v>53777</v>
      </c>
      <c r="B726" t="s">
        <v>53778</v>
      </c>
      <c r="C726" t="s">
        <v>243</v>
      </c>
      <c r="D726">
        <v>924.3</v>
      </c>
      <c r="E726" t="s">
        <v>30881</v>
      </c>
    </row>
    <row r="727" spans="1:15" hidden="1" x14ac:dyDescent="0.2">
      <c r="A727" t="s">
        <v>53779</v>
      </c>
      <c r="B727" t="s">
        <v>53780</v>
      </c>
      <c r="C727" t="s">
        <v>243</v>
      </c>
      <c r="D727">
        <v>924.3</v>
      </c>
      <c r="E727" t="s">
        <v>30881</v>
      </c>
    </row>
    <row r="728" spans="1:15" hidden="1" x14ac:dyDescent="0.2">
      <c r="A728" t="s">
        <v>53781</v>
      </c>
      <c r="B728" t="s">
        <v>53782</v>
      </c>
      <c r="C728" t="s">
        <v>243</v>
      </c>
      <c r="D728">
        <v>795.6</v>
      </c>
      <c r="E728" t="s">
        <v>30881</v>
      </c>
    </row>
    <row r="729" spans="1:15" hidden="1" x14ac:dyDescent="0.2">
      <c r="A729" t="s">
        <v>53783</v>
      </c>
      <c r="B729" t="s">
        <v>53784</v>
      </c>
      <c r="C729" t="s">
        <v>243</v>
      </c>
      <c r="D729">
        <v>795.6</v>
      </c>
      <c r="E729" t="s">
        <v>30881</v>
      </c>
    </row>
    <row r="730" spans="1:15" hidden="1" x14ac:dyDescent="0.2">
      <c r="A730" t="s">
        <v>53785</v>
      </c>
      <c r="B730" t="s">
        <v>53786</v>
      </c>
      <c r="C730" t="s">
        <v>243</v>
      </c>
      <c r="D730">
        <v>760.5</v>
      </c>
      <c r="E730" t="s">
        <v>30881</v>
      </c>
    </row>
    <row r="731" spans="1:15" hidden="1" x14ac:dyDescent="0.2">
      <c r="A731" t="s">
        <v>53787</v>
      </c>
      <c r="B731" t="s">
        <v>53788</v>
      </c>
      <c r="C731" t="s">
        <v>243</v>
      </c>
      <c r="D731">
        <v>737.1</v>
      </c>
      <c r="E731" t="s">
        <v>30881</v>
      </c>
    </row>
    <row r="732" spans="1:15" hidden="1" x14ac:dyDescent="0.2">
      <c r="A732" t="s">
        <v>53789</v>
      </c>
      <c r="B732" t="s">
        <v>53790</v>
      </c>
      <c r="C732" t="s">
        <v>243</v>
      </c>
      <c r="D732">
        <v>631.79999999999995</v>
      </c>
      <c r="E732" t="s">
        <v>30881</v>
      </c>
    </row>
    <row r="733" spans="1:15" hidden="1" x14ac:dyDescent="0.2">
      <c r="A733" t="s">
        <v>53791</v>
      </c>
      <c r="B733" t="s">
        <v>53792</v>
      </c>
      <c r="C733" t="s">
        <v>243</v>
      </c>
      <c r="D733">
        <v>631.79999999999995</v>
      </c>
      <c r="E733" t="s">
        <v>30881</v>
      </c>
    </row>
    <row r="734" spans="1:15" s="71" customFormat="1" hidden="1" x14ac:dyDescent="0.2">
      <c r="A734" t="s">
        <v>53793</v>
      </c>
      <c r="B734" t="s">
        <v>53794</v>
      </c>
      <c r="C734" t="s">
        <v>243</v>
      </c>
      <c r="D734">
        <v>631.79999999999995</v>
      </c>
      <c r="E734" t="s">
        <v>30881</v>
      </c>
      <c r="F734" s="67"/>
      <c r="G734" s="67"/>
      <c r="H734" s="67"/>
      <c r="I734" s="67"/>
      <c r="J734" s="67"/>
      <c r="K734" s="67"/>
      <c r="L734" s="67"/>
      <c r="M734" s="67"/>
      <c r="N734" s="67"/>
      <c r="O734" s="67"/>
    </row>
    <row r="735" spans="1:15" hidden="1" x14ac:dyDescent="0.2">
      <c r="A735" t="s">
        <v>53795</v>
      </c>
      <c r="B735" t="s">
        <v>53796</v>
      </c>
      <c r="C735" t="s">
        <v>243</v>
      </c>
      <c r="D735">
        <v>526.5</v>
      </c>
      <c r="E735" t="s">
        <v>30881</v>
      </c>
    </row>
    <row r="736" spans="1:15" hidden="1" x14ac:dyDescent="0.2">
      <c r="A736" t="s">
        <v>53797</v>
      </c>
      <c r="B736" t="s">
        <v>53798</v>
      </c>
      <c r="C736" t="s">
        <v>243</v>
      </c>
      <c r="D736">
        <v>754.65</v>
      </c>
      <c r="E736" t="s">
        <v>30881</v>
      </c>
    </row>
    <row r="737" spans="1:15" s="71" customFormat="1" hidden="1" x14ac:dyDescent="0.2">
      <c r="A737" t="s">
        <v>53726</v>
      </c>
      <c r="B737" t="s">
        <v>53727</v>
      </c>
      <c r="C737" t="s">
        <v>243</v>
      </c>
      <c r="D737">
        <v>625.95000000000005</v>
      </c>
      <c r="E737" t="s">
        <v>30881</v>
      </c>
      <c r="F737" s="67"/>
      <c r="G737" s="67"/>
      <c r="H737" s="67"/>
      <c r="I737" s="67"/>
      <c r="J737" s="67"/>
      <c r="K737" s="67"/>
      <c r="L737" s="67"/>
      <c r="M737" s="67"/>
      <c r="N737" s="67"/>
      <c r="O737" s="67"/>
    </row>
    <row r="738" spans="1:15" s="71" customFormat="1" hidden="1" x14ac:dyDescent="0.2">
      <c r="A738" t="s">
        <v>53799</v>
      </c>
      <c r="B738" t="s">
        <v>53800</v>
      </c>
      <c r="C738" t="s">
        <v>243</v>
      </c>
      <c r="D738">
        <v>649.35</v>
      </c>
      <c r="E738" t="s">
        <v>30881</v>
      </c>
      <c r="F738" s="67"/>
      <c r="G738" s="67"/>
      <c r="H738" s="67"/>
      <c r="I738" s="67"/>
      <c r="J738" s="67"/>
      <c r="K738" s="67"/>
      <c r="L738" s="67"/>
      <c r="M738" s="67"/>
      <c r="N738" s="67"/>
      <c r="O738" s="67"/>
    </row>
    <row r="739" spans="1:15" s="71" customFormat="1" hidden="1" x14ac:dyDescent="0.2">
      <c r="A739" t="s">
        <v>53801</v>
      </c>
      <c r="B739" t="s">
        <v>53802</v>
      </c>
      <c r="C739" t="s">
        <v>243</v>
      </c>
      <c r="D739">
        <v>590.85</v>
      </c>
      <c r="E739" t="s">
        <v>30881</v>
      </c>
      <c r="F739" s="67"/>
      <c r="G739" s="67"/>
      <c r="H739" s="67"/>
      <c r="I739" s="67"/>
      <c r="J739" s="67"/>
      <c r="K739" s="67"/>
      <c r="L739" s="67"/>
      <c r="M739" s="67"/>
      <c r="N739" s="67"/>
      <c r="O739" s="67"/>
    </row>
    <row r="740" spans="1:15" s="71" customFormat="1" hidden="1" x14ac:dyDescent="0.2">
      <c r="A740" t="s">
        <v>53803</v>
      </c>
      <c r="B740" t="s">
        <v>53804</v>
      </c>
      <c r="C740" t="s">
        <v>243</v>
      </c>
      <c r="D740" s="684">
        <v>1099.8</v>
      </c>
      <c r="E740" t="s">
        <v>30881</v>
      </c>
      <c r="F740" s="67"/>
      <c r="G740" s="67"/>
      <c r="H740" s="67"/>
      <c r="I740" s="67"/>
      <c r="J740" s="67"/>
      <c r="K740" s="67"/>
      <c r="L740" s="67"/>
      <c r="M740" s="67"/>
      <c r="N740" s="67"/>
      <c r="O740" s="67"/>
    </row>
    <row r="741" spans="1:15" s="71" customFormat="1" hidden="1" x14ac:dyDescent="0.2">
      <c r="A741" t="s">
        <v>53805</v>
      </c>
      <c r="B741" t="s">
        <v>53806</v>
      </c>
      <c r="C741" t="s">
        <v>243</v>
      </c>
      <c r="D741" s="684">
        <v>1099.8</v>
      </c>
      <c r="E741" t="s">
        <v>30881</v>
      </c>
      <c r="F741" s="67"/>
      <c r="G741" s="67"/>
      <c r="H741" s="67"/>
      <c r="I741" s="67"/>
      <c r="J741" s="67"/>
      <c r="K741" s="67"/>
      <c r="L741" s="67"/>
      <c r="M741" s="67"/>
      <c r="N741" s="67"/>
      <c r="O741" s="67"/>
    </row>
    <row r="742" spans="1:15" s="71" customFormat="1" hidden="1" x14ac:dyDescent="0.2">
      <c r="A742" t="s">
        <v>53807</v>
      </c>
      <c r="B742" t="s">
        <v>53808</v>
      </c>
      <c r="C742" t="s">
        <v>243</v>
      </c>
      <c r="D742" s="684">
        <v>1099.8</v>
      </c>
      <c r="E742" t="s">
        <v>30881</v>
      </c>
      <c r="F742" s="67"/>
      <c r="G742" s="67"/>
      <c r="H742" s="67"/>
      <c r="I742" s="67"/>
      <c r="J742" s="67"/>
      <c r="K742" s="67"/>
      <c r="L742" s="67"/>
      <c r="M742" s="67"/>
      <c r="N742" s="67"/>
      <c r="O742" s="67"/>
    </row>
    <row r="743" spans="1:15" s="71" customFormat="1" hidden="1" x14ac:dyDescent="0.2">
      <c r="A743" t="s">
        <v>53809</v>
      </c>
      <c r="B743" t="s">
        <v>53810</v>
      </c>
      <c r="C743" t="s">
        <v>243</v>
      </c>
      <c r="D743" s="684">
        <v>1099.8</v>
      </c>
      <c r="E743" t="s">
        <v>30881</v>
      </c>
      <c r="F743" s="67"/>
      <c r="G743" s="67"/>
      <c r="H743" s="67"/>
      <c r="I743" s="67"/>
      <c r="J743" s="67"/>
      <c r="K743" s="67"/>
      <c r="L743" s="67"/>
      <c r="M743" s="67"/>
      <c r="N743" s="67"/>
      <c r="O743" s="67"/>
    </row>
    <row r="744" spans="1:15" s="71" customFormat="1" hidden="1" x14ac:dyDescent="0.2">
      <c r="A744" t="s">
        <v>53811</v>
      </c>
      <c r="B744" t="s">
        <v>53812</v>
      </c>
      <c r="C744" t="s">
        <v>243</v>
      </c>
      <c r="D744">
        <v>971.1</v>
      </c>
      <c r="E744" t="s">
        <v>30881</v>
      </c>
      <c r="F744" s="67"/>
      <c r="G744" s="67"/>
      <c r="H744" s="67"/>
      <c r="I744" s="67"/>
      <c r="J744" s="67"/>
      <c r="K744" s="67"/>
      <c r="L744" s="67"/>
      <c r="M744" s="67"/>
      <c r="N744" s="67"/>
      <c r="O744" s="67"/>
    </row>
    <row r="745" spans="1:15" s="71" customFormat="1" hidden="1" x14ac:dyDescent="0.2">
      <c r="A745" t="s">
        <v>53813</v>
      </c>
      <c r="B745" t="s">
        <v>53814</v>
      </c>
      <c r="C745" t="s">
        <v>243</v>
      </c>
      <c r="D745">
        <v>971.1</v>
      </c>
      <c r="E745" t="s">
        <v>30881</v>
      </c>
      <c r="F745" s="67"/>
      <c r="G745" s="67"/>
      <c r="H745" s="67"/>
      <c r="I745" s="67"/>
      <c r="J745" s="67"/>
      <c r="K745" s="67"/>
      <c r="L745" s="67"/>
      <c r="M745" s="67"/>
      <c r="N745" s="67"/>
      <c r="O745" s="67"/>
    </row>
    <row r="746" spans="1:15" hidden="1" x14ac:dyDescent="0.2">
      <c r="A746" t="s">
        <v>53815</v>
      </c>
      <c r="B746" t="s">
        <v>53816</v>
      </c>
      <c r="C746" t="s">
        <v>243</v>
      </c>
      <c r="D746">
        <v>930.15</v>
      </c>
      <c r="E746" t="s">
        <v>30881</v>
      </c>
    </row>
    <row r="747" spans="1:15" hidden="1" x14ac:dyDescent="0.2">
      <c r="A747" t="s">
        <v>53817</v>
      </c>
      <c r="B747" t="s">
        <v>53818</v>
      </c>
      <c r="C747" t="s">
        <v>243</v>
      </c>
      <c r="D747">
        <v>906.75</v>
      </c>
      <c r="E747" t="s">
        <v>30881</v>
      </c>
    </row>
    <row r="748" spans="1:15" hidden="1" x14ac:dyDescent="0.2">
      <c r="A748" t="s">
        <v>53819</v>
      </c>
      <c r="B748" t="s">
        <v>53820</v>
      </c>
      <c r="C748" t="s">
        <v>243</v>
      </c>
      <c r="D748">
        <v>801.45</v>
      </c>
      <c r="E748" t="s">
        <v>30881</v>
      </c>
    </row>
    <row r="749" spans="1:15" hidden="1" x14ac:dyDescent="0.2">
      <c r="A749" t="s">
        <v>53821</v>
      </c>
      <c r="B749" t="s">
        <v>53822</v>
      </c>
      <c r="C749" t="s">
        <v>243</v>
      </c>
      <c r="D749">
        <v>766.35</v>
      </c>
      <c r="E749" t="s">
        <v>30881</v>
      </c>
    </row>
    <row r="750" spans="1:15" hidden="1" x14ac:dyDescent="0.2">
      <c r="A750" t="s">
        <v>53823</v>
      </c>
      <c r="B750" t="s">
        <v>53824</v>
      </c>
      <c r="C750" t="s">
        <v>243</v>
      </c>
      <c r="D750">
        <v>766.35</v>
      </c>
      <c r="E750" t="s">
        <v>30881</v>
      </c>
    </row>
    <row r="751" spans="1:15" hidden="1" x14ac:dyDescent="0.2">
      <c r="A751" t="s">
        <v>53825</v>
      </c>
      <c r="B751" t="s">
        <v>53826</v>
      </c>
      <c r="C751" t="s">
        <v>243</v>
      </c>
      <c r="D751">
        <v>649.35</v>
      </c>
      <c r="E751" t="s">
        <v>30881</v>
      </c>
    </row>
    <row r="752" spans="1:15" hidden="1" x14ac:dyDescent="0.2">
      <c r="A752" t="s">
        <v>53827</v>
      </c>
      <c r="B752" t="s">
        <v>53828</v>
      </c>
      <c r="C752" t="s">
        <v>243</v>
      </c>
      <c r="D752" s="684">
        <v>1298.7</v>
      </c>
      <c r="E752" t="s">
        <v>30881</v>
      </c>
    </row>
    <row r="753" spans="1:15" hidden="1" x14ac:dyDescent="0.2">
      <c r="A753" t="s">
        <v>53829</v>
      </c>
      <c r="B753" t="s">
        <v>53830</v>
      </c>
      <c r="C753" t="s">
        <v>243</v>
      </c>
      <c r="D753" s="684">
        <v>1088.0999999999999</v>
      </c>
      <c r="E753" t="s">
        <v>30881</v>
      </c>
    </row>
    <row r="754" spans="1:15" hidden="1" x14ac:dyDescent="0.2">
      <c r="A754" t="s">
        <v>53831</v>
      </c>
      <c r="B754" t="s">
        <v>53832</v>
      </c>
      <c r="C754" t="s">
        <v>243</v>
      </c>
      <c r="D754" s="684">
        <v>1298.7</v>
      </c>
      <c r="E754" t="s">
        <v>30881</v>
      </c>
    </row>
    <row r="755" spans="1:15" hidden="1" x14ac:dyDescent="0.2">
      <c r="A755" t="s">
        <v>53833</v>
      </c>
      <c r="B755" t="s">
        <v>53834</v>
      </c>
      <c r="C755" t="s">
        <v>243</v>
      </c>
      <c r="D755" s="684">
        <v>1088.0999999999999</v>
      </c>
      <c r="E755" t="s">
        <v>30881</v>
      </c>
    </row>
    <row r="756" spans="1:15" s="71" customFormat="1" hidden="1" x14ac:dyDescent="0.2">
      <c r="A756" t="s">
        <v>53835</v>
      </c>
      <c r="B756" t="s">
        <v>53836</v>
      </c>
      <c r="C756" t="s">
        <v>243</v>
      </c>
      <c r="D756" s="684">
        <v>1123.2</v>
      </c>
      <c r="E756" t="s">
        <v>30881</v>
      </c>
      <c r="F756" s="67"/>
      <c r="G756" s="67"/>
      <c r="H756" s="67"/>
      <c r="I756" s="67"/>
      <c r="J756" s="67"/>
      <c r="K756" s="67"/>
      <c r="L756" s="67"/>
      <c r="M756" s="67"/>
      <c r="N756" s="67"/>
      <c r="O756" s="67"/>
    </row>
    <row r="757" spans="1:15" s="71" customFormat="1" hidden="1" x14ac:dyDescent="0.2">
      <c r="A757" t="s">
        <v>53837</v>
      </c>
      <c r="B757" t="s">
        <v>53838</v>
      </c>
      <c r="C757" t="s">
        <v>243</v>
      </c>
      <c r="D757">
        <v>982.8</v>
      </c>
      <c r="E757" t="s">
        <v>30881</v>
      </c>
      <c r="F757" s="67"/>
      <c r="G757" s="67"/>
      <c r="H757" s="67"/>
      <c r="I757" s="67"/>
      <c r="J757" s="67"/>
      <c r="K757" s="67"/>
      <c r="L757" s="67"/>
      <c r="M757" s="67"/>
      <c r="N757" s="67"/>
      <c r="O757" s="67"/>
    </row>
    <row r="758" spans="1:15" s="71" customFormat="1" hidden="1" x14ac:dyDescent="0.2">
      <c r="A758" t="s">
        <v>53839</v>
      </c>
      <c r="B758" t="s">
        <v>53840</v>
      </c>
      <c r="C758" t="s">
        <v>243</v>
      </c>
      <c r="D758" s="684">
        <v>1667.25</v>
      </c>
      <c r="E758" t="s">
        <v>30881</v>
      </c>
      <c r="F758" s="67"/>
      <c r="G758" s="67"/>
      <c r="H758" s="67"/>
      <c r="I758" s="67"/>
      <c r="J758" s="67"/>
      <c r="K758" s="67"/>
      <c r="L758" s="67"/>
      <c r="M758" s="67"/>
      <c r="N758" s="67"/>
      <c r="O758" s="67"/>
    </row>
    <row r="759" spans="1:15" s="71" customFormat="1" hidden="1" x14ac:dyDescent="0.2">
      <c r="A759" t="s">
        <v>53841</v>
      </c>
      <c r="B759" t="s">
        <v>53842</v>
      </c>
      <c r="C759" t="s">
        <v>243</v>
      </c>
      <c r="D759" s="684">
        <v>1667.25</v>
      </c>
      <c r="E759" t="s">
        <v>30881</v>
      </c>
      <c r="F759" s="67"/>
      <c r="G759" s="67"/>
      <c r="H759" s="67"/>
      <c r="I759" s="67"/>
      <c r="J759" s="67"/>
      <c r="K759" s="67"/>
      <c r="L759" s="67"/>
      <c r="M759" s="67"/>
      <c r="N759" s="67"/>
      <c r="O759" s="67"/>
    </row>
    <row r="760" spans="1:15" s="71" customFormat="1" hidden="1" x14ac:dyDescent="0.2">
      <c r="A760" t="s">
        <v>53843</v>
      </c>
      <c r="B760" t="s">
        <v>53844</v>
      </c>
      <c r="C760" t="s">
        <v>243</v>
      </c>
      <c r="D760" s="684">
        <v>1667.25</v>
      </c>
      <c r="E760" t="s">
        <v>30881</v>
      </c>
      <c r="F760" s="67"/>
      <c r="G760" s="67"/>
      <c r="H760" s="67"/>
      <c r="I760" s="67"/>
      <c r="J760" s="67"/>
      <c r="K760" s="67"/>
      <c r="L760" s="67"/>
      <c r="M760" s="67"/>
      <c r="N760" s="67"/>
      <c r="O760" s="67"/>
    </row>
    <row r="761" spans="1:15" s="71" customFormat="1" hidden="1" x14ac:dyDescent="0.2">
      <c r="A761" t="s">
        <v>53845</v>
      </c>
      <c r="B761" t="s">
        <v>53846</v>
      </c>
      <c r="C761" t="s">
        <v>243</v>
      </c>
      <c r="D761" s="684">
        <v>1667.25</v>
      </c>
      <c r="E761" t="s">
        <v>30881</v>
      </c>
      <c r="F761" s="67"/>
      <c r="G761" s="67"/>
      <c r="H761" s="67"/>
      <c r="I761" s="67"/>
      <c r="J761" s="67"/>
      <c r="K761" s="67"/>
      <c r="L761" s="67"/>
      <c r="M761" s="67"/>
      <c r="N761" s="67"/>
      <c r="O761" s="67"/>
    </row>
    <row r="762" spans="1:15" s="71" customFormat="1" hidden="1" x14ac:dyDescent="0.2">
      <c r="A762" t="s">
        <v>53847</v>
      </c>
      <c r="B762" t="s">
        <v>53848</v>
      </c>
      <c r="C762" t="s">
        <v>243</v>
      </c>
      <c r="D762" s="684">
        <v>1538.55</v>
      </c>
      <c r="E762" t="s">
        <v>30881</v>
      </c>
      <c r="F762" s="67"/>
      <c r="G762" s="67"/>
      <c r="H762" s="67"/>
      <c r="I762" s="67"/>
      <c r="J762" s="67"/>
      <c r="K762" s="67"/>
      <c r="L762" s="67"/>
      <c r="M762" s="67"/>
      <c r="N762" s="67"/>
      <c r="O762" s="67"/>
    </row>
    <row r="763" spans="1:15" s="71" customFormat="1" hidden="1" x14ac:dyDescent="0.2">
      <c r="A763" t="s">
        <v>53849</v>
      </c>
      <c r="B763" t="s">
        <v>53850</v>
      </c>
      <c r="C763" t="s">
        <v>243</v>
      </c>
      <c r="D763" s="684">
        <v>1538.55</v>
      </c>
      <c r="E763" t="s">
        <v>30881</v>
      </c>
      <c r="F763" s="67"/>
      <c r="G763" s="67"/>
      <c r="H763" s="67"/>
      <c r="I763" s="67"/>
      <c r="J763" s="67"/>
      <c r="K763" s="67"/>
      <c r="L763" s="67"/>
      <c r="M763" s="67"/>
      <c r="N763" s="67"/>
      <c r="O763" s="67"/>
    </row>
    <row r="764" spans="1:15" s="71" customFormat="1" hidden="1" x14ac:dyDescent="0.2">
      <c r="A764" t="s">
        <v>53851</v>
      </c>
      <c r="B764" t="s">
        <v>53852</v>
      </c>
      <c r="C764" t="s">
        <v>243</v>
      </c>
      <c r="D764" s="684">
        <v>1298.7</v>
      </c>
      <c r="E764" t="s">
        <v>30881</v>
      </c>
      <c r="F764" s="67"/>
      <c r="G764" s="67"/>
      <c r="H764" s="67"/>
      <c r="I764" s="67"/>
      <c r="J764" s="67"/>
      <c r="K764" s="67"/>
      <c r="L764" s="67"/>
      <c r="M764" s="67"/>
      <c r="N764" s="67"/>
      <c r="O764" s="67"/>
    </row>
    <row r="765" spans="1:15" s="71" customFormat="1" hidden="1" x14ac:dyDescent="0.2">
      <c r="A765" t="s">
        <v>53853</v>
      </c>
      <c r="B765" t="s">
        <v>53854</v>
      </c>
      <c r="C765" t="s">
        <v>243</v>
      </c>
      <c r="D765" s="684">
        <v>1298.7</v>
      </c>
      <c r="E765" t="s">
        <v>30881</v>
      </c>
      <c r="F765" s="67"/>
      <c r="G765" s="67"/>
      <c r="H765" s="67"/>
      <c r="I765" s="67"/>
      <c r="J765" s="67"/>
      <c r="K765" s="67"/>
      <c r="L765" s="67"/>
      <c r="M765" s="67"/>
      <c r="N765" s="67"/>
      <c r="O765" s="67"/>
    </row>
    <row r="766" spans="1:15" s="71" customFormat="1" hidden="1" x14ac:dyDescent="0.2">
      <c r="A766" t="s">
        <v>53855</v>
      </c>
      <c r="B766" t="s">
        <v>53856</v>
      </c>
      <c r="C766" t="s">
        <v>243</v>
      </c>
      <c r="D766" s="684">
        <v>1193.4000000000001</v>
      </c>
      <c r="E766" t="s">
        <v>30881</v>
      </c>
      <c r="F766" s="67"/>
      <c r="G766" s="67"/>
      <c r="H766" s="67"/>
      <c r="I766" s="67"/>
      <c r="J766" s="67"/>
      <c r="K766" s="67"/>
      <c r="L766" s="67"/>
      <c r="M766" s="67"/>
      <c r="N766" s="67"/>
      <c r="O766" s="67"/>
    </row>
    <row r="767" spans="1:15" s="71" customFormat="1" hidden="1" x14ac:dyDescent="0.2">
      <c r="A767" t="s">
        <v>53857</v>
      </c>
      <c r="B767" t="s">
        <v>28350</v>
      </c>
      <c r="C767" t="s">
        <v>243</v>
      </c>
      <c r="D767">
        <v>643.5</v>
      </c>
      <c r="E767" t="s">
        <v>30881</v>
      </c>
      <c r="F767" s="67"/>
      <c r="G767" s="67"/>
      <c r="H767" s="67"/>
      <c r="I767" s="67"/>
      <c r="J767" s="67"/>
      <c r="K767" s="67"/>
      <c r="L767" s="67"/>
      <c r="M767" s="67"/>
      <c r="N767" s="67"/>
      <c r="O767" s="67"/>
    </row>
    <row r="768" spans="1:15" s="71" customFormat="1" hidden="1" x14ac:dyDescent="0.2">
      <c r="A768" t="s">
        <v>53858</v>
      </c>
      <c r="B768" t="s">
        <v>28351</v>
      </c>
      <c r="C768" t="s">
        <v>243</v>
      </c>
      <c r="D768">
        <v>643.5</v>
      </c>
      <c r="E768" t="s">
        <v>30881</v>
      </c>
      <c r="F768" s="67"/>
      <c r="G768" s="67"/>
      <c r="H768" s="67"/>
      <c r="I768" s="67"/>
      <c r="J768" s="67"/>
      <c r="K768" s="67"/>
      <c r="L768" s="67"/>
      <c r="M768" s="67"/>
      <c r="N768" s="67"/>
      <c r="O768" s="67"/>
    </row>
    <row r="769" spans="1:15" s="71" customFormat="1" hidden="1" x14ac:dyDescent="0.2">
      <c r="A769" t="s">
        <v>53859</v>
      </c>
      <c r="B769" t="s">
        <v>28352</v>
      </c>
      <c r="C769" t="s">
        <v>243</v>
      </c>
      <c r="D769">
        <v>538.20000000000005</v>
      </c>
      <c r="E769" t="s">
        <v>30881</v>
      </c>
      <c r="F769" s="67"/>
      <c r="G769" s="67"/>
      <c r="H769" s="67"/>
      <c r="I769" s="67"/>
      <c r="J769" s="67"/>
      <c r="K769" s="67"/>
      <c r="L769" s="67"/>
      <c r="M769" s="67"/>
      <c r="N769" s="67"/>
      <c r="O769" s="67"/>
    </row>
    <row r="770" spans="1:15" s="71" customFormat="1" hidden="1" x14ac:dyDescent="0.2">
      <c r="A770" t="s">
        <v>53860</v>
      </c>
      <c r="B770" t="s">
        <v>28353</v>
      </c>
      <c r="C770" t="s">
        <v>243</v>
      </c>
      <c r="D770">
        <v>742.95</v>
      </c>
      <c r="E770" t="s">
        <v>30881</v>
      </c>
      <c r="F770" s="67"/>
      <c r="G770" s="67"/>
      <c r="H770" s="67"/>
      <c r="I770" s="67"/>
      <c r="J770" s="67"/>
      <c r="K770" s="67"/>
      <c r="L770" s="67"/>
      <c r="M770" s="67"/>
      <c r="N770" s="67"/>
      <c r="O770" s="67"/>
    </row>
    <row r="771" spans="1:15" s="71" customFormat="1" hidden="1" x14ac:dyDescent="0.2">
      <c r="A771" t="s">
        <v>53861</v>
      </c>
      <c r="B771" t="s">
        <v>28354</v>
      </c>
      <c r="C771" t="s">
        <v>243</v>
      </c>
      <c r="D771">
        <v>742.95</v>
      </c>
      <c r="E771" t="s">
        <v>30881</v>
      </c>
      <c r="F771" s="67"/>
      <c r="G771" s="67"/>
      <c r="H771" s="67"/>
      <c r="I771" s="67"/>
      <c r="J771" s="67"/>
      <c r="K771" s="67"/>
      <c r="L771" s="67"/>
      <c r="M771" s="67"/>
      <c r="N771" s="67"/>
      <c r="O771" s="67"/>
    </row>
    <row r="772" spans="1:15" s="71" customFormat="1" hidden="1" x14ac:dyDescent="0.2">
      <c r="A772" t="s">
        <v>53862</v>
      </c>
      <c r="B772" t="s">
        <v>28355</v>
      </c>
      <c r="C772" t="s">
        <v>243</v>
      </c>
      <c r="D772">
        <v>637.65</v>
      </c>
      <c r="E772" t="s">
        <v>30881</v>
      </c>
      <c r="F772" s="67"/>
      <c r="G772" s="67"/>
      <c r="H772" s="67"/>
      <c r="I772" s="67"/>
      <c r="J772" s="67"/>
      <c r="K772" s="67"/>
      <c r="L772" s="67"/>
      <c r="M772" s="67"/>
      <c r="N772" s="67"/>
      <c r="O772" s="67"/>
    </row>
    <row r="773" spans="1:15" s="71" customFormat="1" hidden="1" x14ac:dyDescent="0.2">
      <c r="A773" t="s">
        <v>53863</v>
      </c>
      <c r="B773" t="s">
        <v>28356</v>
      </c>
      <c r="C773" t="s">
        <v>243</v>
      </c>
      <c r="D773">
        <v>965.25</v>
      </c>
      <c r="E773" t="s">
        <v>30881</v>
      </c>
      <c r="F773" s="67"/>
      <c r="G773" s="67"/>
      <c r="H773" s="67"/>
      <c r="I773" s="67"/>
      <c r="J773" s="67"/>
      <c r="K773" s="67"/>
      <c r="L773" s="67"/>
      <c r="M773" s="67"/>
      <c r="N773" s="67"/>
      <c r="O773" s="67"/>
    </row>
    <row r="774" spans="1:15" s="71" customFormat="1" hidden="1" x14ac:dyDescent="0.2">
      <c r="A774" t="s">
        <v>53864</v>
      </c>
      <c r="B774" t="s">
        <v>28357</v>
      </c>
      <c r="C774" t="s">
        <v>243</v>
      </c>
      <c r="D774">
        <v>795.6</v>
      </c>
      <c r="E774" t="s">
        <v>30881</v>
      </c>
      <c r="F774" s="67"/>
      <c r="G774" s="67"/>
      <c r="H774" s="67"/>
      <c r="I774" s="67"/>
      <c r="J774" s="67"/>
      <c r="K774" s="67"/>
      <c r="L774" s="67"/>
      <c r="M774" s="67"/>
      <c r="N774" s="67"/>
      <c r="O774" s="67"/>
    </row>
    <row r="775" spans="1:15" s="71" customFormat="1" hidden="1" x14ac:dyDescent="0.2">
      <c r="A775" t="s">
        <v>53865</v>
      </c>
      <c r="B775" t="s">
        <v>28358</v>
      </c>
      <c r="C775" t="s">
        <v>243</v>
      </c>
      <c r="D775">
        <v>795.6</v>
      </c>
      <c r="E775" t="s">
        <v>30881</v>
      </c>
      <c r="F775" s="67"/>
      <c r="G775" s="67"/>
      <c r="H775" s="67"/>
      <c r="I775" s="67"/>
      <c r="J775" s="67"/>
      <c r="K775" s="67"/>
      <c r="L775" s="67"/>
      <c r="M775" s="67"/>
      <c r="N775" s="67"/>
      <c r="O775" s="67"/>
    </row>
    <row r="776" spans="1:15" s="71" customFormat="1" hidden="1" x14ac:dyDescent="0.2">
      <c r="A776" t="s">
        <v>53866</v>
      </c>
      <c r="B776" t="s">
        <v>28359</v>
      </c>
      <c r="C776" t="s">
        <v>243</v>
      </c>
      <c r="D776">
        <v>690.3</v>
      </c>
      <c r="E776" t="s">
        <v>30881</v>
      </c>
      <c r="F776" s="67"/>
      <c r="G776" s="67"/>
      <c r="H776" s="67"/>
      <c r="I776" s="67"/>
      <c r="J776" s="67"/>
      <c r="K776" s="67"/>
      <c r="L776" s="67"/>
      <c r="M776" s="67"/>
      <c r="N776" s="67"/>
      <c r="O776" s="67"/>
    </row>
    <row r="777" spans="1:15" s="71" customFormat="1" hidden="1" x14ac:dyDescent="0.2">
      <c r="A777" t="s">
        <v>53867</v>
      </c>
      <c r="B777" t="s">
        <v>28360</v>
      </c>
      <c r="C777" t="s">
        <v>243</v>
      </c>
      <c r="D777" s="684">
        <v>1000.35</v>
      </c>
      <c r="E777" t="s">
        <v>30881</v>
      </c>
      <c r="F777" s="67"/>
      <c r="G777" s="67"/>
      <c r="H777" s="67"/>
      <c r="I777" s="67"/>
      <c r="J777" s="67"/>
      <c r="K777" s="67"/>
      <c r="L777" s="67"/>
      <c r="M777" s="67"/>
      <c r="N777" s="67"/>
      <c r="O777" s="67"/>
    </row>
    <row r="778" spans="1:15" s="71" customFormat="1" hidden="1" x14ac:dyDescent="0.2">
      <c r="A778" t="s">
        <v>53868</v>
      </c>
      <c r="B778" t="s">
        <v>28361</v>
      </c>
      <c r="C778" t="s">
        <v>243</v>
      </c>
      <c r="D778" s="684">
        <v>1000.35</v>
      </c>
      <c r="E778" t="s">
        <v>30881</v>
      </c>
      <c r="F778" s="67"/>
      <c r="G778" s="67"/>
      <c r="H778" s="67"/>
      <c r="I778" s="67"/>
      <c r="J778" s="67"/>
      <c r="K778" s="67"/>
      <c r="L778" s="67"/>
      <c r="M778" s="67"/>
      <c r="N778" s="67"/>
      <c r="O778" s="67"/>
    </row>
    <row r="779" spans="1:15" s="71" customFormat="1" hidden="1" x14ac:dyDescent="0.2">
      <c r="A779" t="s">
        <v>53869</v>
      </c>
      <c r="B779" t="s">
        <v>28362</v>
      </c>
      <c r="C779" t="s">
        <v>243</v>
      </c>
      <c r="D779">
        <v>895.05</v>
      </c>
      <c r="E779" t="s">
        <v>30881</v>
      </c>
      <c r="F779" s="67"/>
      <c r="G779" s="67"/>
      <c r="H779" s="67"/>
      <c r="I779" s="67"/>
      <c r="J779" s="67"/>
      <c r="K779" s="67"/>
      <c r="L779" s="67"/>
      <c r="M779" s="67"/>
      <c r="N779" s="67"/>
      <c r="O779" s="67"/>
    </row>
    <row r="780" spans="1:15" s="71" customFormat="1" hidden="1" x14ac:dyDescent="0.2">
      <c r="A780" t="s">
        <v>53870</v>
      </c>
      <c r="B780" t="s">
        <v>28363</v>
      </c>
      <c r="C780" t="s">
        <v>243</v>
      </c>
      <c r="D780" s="684">
        <v>1099.8</v>
      </c>
      <c r="E780" t="s">
        <v>30881</v>
      </c>
      <c r="F780" s="67"/>
      <c r="G780" s="67"/>
      <c r="H780" s="67"/>
      <c r="I780" s="67"/>
      <c r="J780" s="67"/>
      <c r="K780" s="67"/>
      <c r="L780" s="67"/>
      <c r="M780" s="67"/>
      <c r="N780" s="67"/>
      <c r="O780" s="67"/>
    </row>
    <row r="781" spans="1:15" s="71" customFormat="1" hidden="1" x14ac:dyDescent="0.2">
      <c r="A781" t="s">
        <v>53871</v>
      </c>
      <c r="B781" t="s">
        <v>28364</v>
      </c>
      <c r="C781" t="s">
        <v>243</v>
      </c>
      <c r="D781" s="684">
        <v>1099.8</v>
      </c>
      <c r="E781" t="s">
        <v>30881</v>
      </c>
      <c r="F781" s="67"/>
      <c r="G781" s="67"/>
      <c r="H781" s="67"/>
      <c r="I781" s="67"/>
      <c r="J781" s="67"/>
      <c r="K781" s="67"/>
      <c r="L781" s="67"/>
      <c r="M781" s="67"/>
      <c r="N781" s="67"/>
      <c r="O781" s="67"/>
    </row>
    <row r="782" spans="1:15" s="71" customFormat="1" hidden="1" x14ac:dyDescent="0.2">
      <c r="A782" t="s">
        <v>53872</v>
      </c>
      <c r="B782" t="s">
        <v>28365</v>
      </c>
      <c r="C782" t="s">
        <v>243</v>
      </c>
      <c r="D782">
        <v>994.5</v>
      </c>
      <c r="E782" t="s">
        <v>30881</v>
      </c>
      <c r="F782" s="67"/>
      <c r="G782" s="67"/>
      <c r="H782" s="67"/>
      <c r="I782" s="67"/>
      <c r="J782" s="67"/>
      <c r="K782" s="67"/>
      <c r="L782" s="67"/>
      <c r="M782" s="67"/>
      <c r="N782" s="67"/>
      <c r="O782" s="67"/>
    </row>
    <row r="783" spans="1:15" s="71" customFormat="1" hidden="1" x14ac:dyDescent="0.2">
      <c r="A783" t="s">
        <v>53873</v>
      </c>
      <c r="B783" t="s">
        <v>28366</v>
      </c>
      <c r="C783" t="s">
        <v>243</v>
      </c>
      <c r="D783">
        <v>643.5</v>
      </c>
      <c r="E783" t="s">
        <v>30881</v>
      </c>
      <c r="F783" s="67"/>
      <c r="G783" s="67"/>
      <c r="H783" s="67"/>
      <c r="I783" s="67"/>
      <c r="J783" s="67"/>
      <c r="K783" s="67"/>
      <c r="L783" s="67"/>
      <c r="M783" s="67"/>
      <c r="N783" s="67"/>
      <c r="O783" s="67"/>
    </row>
    <row r="784" spans="1:15" s="71" customFormat="1" hidden="1" x14ac:dyDescent="0.2">
      <c r="A784" t="s">
        <v>53874</v>
      </c>
      <c r="B784" t="s">
        <v>28367</v>
      </c>
      <c r="C784" t="s">
        <v>243</v>
      </c>
      <c r="D784">
        <v>643.5</v>
      </c>
      <c r="E784" t="s">
        <v>30881</v>
      </c>
      <c r="F784" s="67"/>
      <c r="G784" s="67"/>
      <c r="H784" s="67"/>
      <c r="I784" s="67"/>
      <c r="J784" s="67"/>
      <c r="K784" s="67"/>
      <c r="L784" s="67"/>
      <c r="M784" s="67"/>
      <c r="N784" s="67"/>
      <c r="O784" s="67"/>
    </row>
    <row r="785" spans="1:15" s="71" customFormat="1" hidden="1" x14ac:dyDescent="0.2">
      <c r="A785" t="s">
        <v>53875</v>
      </c>
      <c r="B785" t="s">
        <v>28368</v>
      </c>
      <c r="C785" t="s">
        <v>243</v>
      </c>
      <c r="D785">
        <v>538.20000000000005</v>
      </c>
      <c r="E785" t="s">
        <v>30881</v>
      </c>
      <c r="F785" s="67"/>
      <c r="G785" s="67"/>
      <c r="H785" s="67"/>
      <c r="I785" s="67"/>
      <c r="J785" s="67"/>
      <c r="K785" s="67"/>
      <c r="L785" s="67"/>
      <c r="M785" s="67"/>
      <c r="N785" s="67"/>
      <c r="O785" s="67"/>
    </row>
    <row r="786" spans="1:15" s="71" customFormat="1" hidden="1" x14ac:dyDescent="0.2">
      <c r="A786" t="s">
        <v>53876</v>
      </c>
      <c r="B786" t="s">
        <v>28369</v>
      </c>
      <c r="C786" t="s">
        <v>243</v>
      </c>
      <c r="D786">
        <v>742.95</v>
      </c>
      <c r="E786" t="s">
        <v>30881</v>
      </c>
      <c r="F786" s="67"/>
      <c r="G786" s="67"/>
      <c r="H786" s="67"/>
      <c r="I786" s="67"/>
      <c r="J786" s="67"/>
      <c r="K786" s="67"/>
      <c r="L786" s="67"/>
      <c r="M786" s="67"/>
      <c r="N786" s="67"/>
      <c r="O786" s="67"/>
    </row>
    <row r="787" spans="1:15" hidden="1" x14ac:dyDescent="0.2">
      <c r="A787" t="s">
        <v>53877</v>
      </c>
      <c r="B787" t="s">
        <v>28370</v>
      </c>
      <c r="C787" t="s">
        <v>243</v>
      </c>
      <c r="D787">
        <v>742.95</v>
      </c>
      <c r="E787" t="s">
        <v>30881</v>
      </c>
    </row>
    <row r="788" spans="1:15" hidden="1" x14ac:dyDescent="0.2">
      <c r="A788" t="s">
        <v>53878</v>
      </c>
      <c r="B788" t="s">
        <v>28371</v>
      </c>
      <c r="C788" t="s">
        <v>243</v>
      </c>
      <c r="D788">
        <v>637.65</v>
      </c>
      <c r="E788" t="s">
        <v>30881</v>
      </c>
    </row>
    <row r="789" spans="1:15" s="71" customFormat="1" hidden="1" x14ac:dyDescent="0.2">
      <c r="A789" t="s">
        <v>53879</v>
      </c>
      <c r="B789" t="s">
        <v>28372</v>
      </c>
      <c r="C789" t="s">
        <v>243</v>
      </c>
      <c r="D789">
        <v>795.6</v>
      </c>
      <c r="E789" t="s">
        <v>30881</v>
      </c>
      <c r="F789" s="67"/>
      <c r="G789" s="67"/>
      <c r="H789" s="67"/>
      <c r="I789" s="67"/>
      <c r="J789" s="67"/>
      <c r="K789" s="67"/>
      <c r="L789" s="67"/>
      <c r="M789" s="67"/>
      <c r="N789" s="67"/>
      <c r="O789" s="67"/>
    </row>
    <row r="790" spans="1:15" s="71" customFormat="1" hidden="1" x14ac:dyDescent="0.2">
      <c r="A790" t="s">
        <v>53880</v>
      </c>
      <c r="B790" t="s">
        <v>28373</v>
      </c>
      <c r="C790" t="s">
        <v>243</v>
      </c>
      <c r="D790">
        <v>795.6</v>
      </c>
      <c r="E790" t="s">
        <v>30881</v>
      </c>
      <c r="F790" s="67"/>
      <c r="G790" s="67"/>
      <c r="H790" s="67"/>
      <c r="I790" s="67"/>
      <c r="J790" s="67"/>
      <c r="K790" s="67"/>
      <c r="L790" s="67"/>
      <c r="M790" s="67"/>
      <c r="N790" s="67"/>
      <c r="O790" s="67"/>
    </row>
    <row r="791" spans="1:15" s="71" customFormat="1" hidden="1" x14ac:dyDescent="0.2">
      <c r="A791" t="s">
        <v>53881</v>
      </c>
      <c r="B791" t="s">
        <v>28374</v>
      </c>
      <c r="C791" t="s">
        <v>243</v>
      </c>
      <c r="D791">
        <v>690.3</v>
      </c>
      <c r="E791" t="s">
        <v>30881</v>
      </c>
      <c r="F791" s="67"/>
      <c r="G791" s="67"/>
      <c r="H791" s="67"/>
      <c r="I791" s="67"/>
      <c r="J791" s="67"/>
      <c r="K791" s="67"/>
      <c r="L791" s="67"/>
      <c r="M791" s="67"/>
      <c r="N791" s="67"/>
      <c r="O791" s="67"/>
    </row>
    <row r="792" spans="1:15" s="71" customFormat="1" hidden="1" x14ac:dyDescent="0.2">
      <c r="A792" t="s">
        <v>28398</v>
      </c>
      <c r="B792" t="s">
        <v>28399</v>
      </c>
      <c r="C792" t="s">
        <v>243</v>
      </c>
      <c r="D792">
        <v>790</v>
      </c>
      <c r="E792" t="s">
        <v>30881</v>
      </c>
      <c r="F792" s="67"/>
      <c r="G792" s="67"/>
      <c r="H792" s="67"/>
      <c r="I792" s="67"/>
      <c r="J792" s="67"/>
      <c r="K792" s="67"/>
      <c r="L792" s="67"/>
      <c r="M792" s="67"/>
      <c r="N792" s="67"/>
      <c r="O792" s="67"/>
    </row>
    <row r="793" spans="1:15" s="71" customFormat="1" hidden="1" x14ac:dyDescent="0.2">
      <c r="A793" t="s">
        <v>28400</v>
      </c>
      <c r="B793" t="s">
        <v>28401</v>
      </c>
      <c r="C793" t="s">
        <v>243</v>
      </c>
      <c r="D793">
        <v>521</v>
      </c>
      <c r="E793" t="s">
        <v>30881</v>
      </c>
      <c r="F793" s="67"/>
      <c r="G793" s="67"/>
      <c r="H793" s="67"/>
      <c r="I793" s="67"/>
      <c r="J793" s="67"/>
      <c r="K793" s="67"/>
      <c r="L793" s="67"/>
      <c r="M793" s="67"/>
      <c r="N793" s="67"/>
      <c r="O793" s="67"/>
    </row>
    <row r="794" spans="1:15" s="71" customFormat="1" hidden="1" x14ac:dyDescent="0.2">
      <c r="A794" t="s">
        <v>53882</v>
      </c>
      <c r="B794" t="s">
        <v>28402</v>
      </c>
      <c r="C794" t="s">
        <v>243</v>
      </c>
      <c r="D794">
        <v>608.4</v>
      </c>
      <c r="E794" t="s">
        <v>30881</v>
      </c>
      <c r="F794" s="67"/>
      <c r="G794" s="67"/>
      <c r="H794" s="67"/>
      <c r="I794" s="67"/>
      <c r="J794" s="67"/>
      <c r="K794" s="67"/>
      <c r="L794" s="67"/>
      <c r="M794" s="67"/>
      <c r="N794" s="67"/>
      <c r="O794" s="67"/>
    </row>
    <row r="795" spans="1:15" s="71" customFormat="1" hidden="1" x14ac:dyDescent="0.2">
      <c r="A795" t="s">
        <v>28403</v>
      </c>
      <c r="B795" t="s">
        <v>28404</v>
      </c>
      <c r="C795" t="s">
        <v>243</v>
      </c>
      <c r="D795">
        <v>743</v>
      </c>
      <c r="E795" t="s">
        <v>30881</v>
      </c>
      <c r="F795" s="67"/>
      <c r="G795" s="67"/>
      <c r="H795" s="67"/>
      <c r="I795" s="67"/>
      <c r="J795" s="67"/>
      <c r="K795" s="67"/>
      <c r="L795" s="67"/>
      <c r="M795" s="67"/>
      <c r="N795" s="67"/>
      <c r="O795" s="67"/>
    </row>
    <row r="796" spans="1:15" hidden="1" x14ac:dyDescent="0.2">
      <c r="A796" t="s">
        <v>28405</v>
      </c>
      <c r="B796" t="s">
        <v>28406</v>
      </c>
      <c r="C796" t="s">
        <v>243</v>
      </c>
      <c r="D796">
        <v>848</v>
      </c>
      <c r="E796" t="s">
        <v>30881</v>
      </c>
    </row>
    <row r="797" spans="1:15" hidden="1" x14ac:dyDescent="0.2">
      <c r="A797" t="s">
        <v>28407</v>
      </c>
      <c r="B797" t="s">
        <v>28408</v>
      </c>
      <c r="C797" t="s">
        <v>243</v>
      </c>
      <c r="D797" s="684">
        <v>2399</v>
      </c>
      <c r="E797" t="s">
        <v>30881</v>
      </c>
    </row>
    <row r="798" spans="1:15" hidden="1" x14ac:dyDescent="0.2">
      <c r="A798" t="s">
        <v>28409</v>
      </c>
      <c r="B798" t="s">
        <v>28410</v>
      </c>
      <c r="C798" t="s">
        <v>243</v>
      </c>
      <c r="D798" s="684">
        <v>2504</v>
      </c>
      <c r="E798" t="s">
        <v>30881</v>
      </c>
    </row>
    <row r="799" spans="1:15" hidden="1" x14ac:dyDescent="0.2">
      <c r="A799" t="s">
        <v>28411</v>
      </c>
      <c r="B799" t="s">
        <v>28412</v>
      </c>
      <c r="C799" t="s">
        <v>243</v>
      </c>
      <c r="D799" s="684">
        <v>2662</v>
      </c>
      <c r="E799" t="s">
        <v>30881</v>
      </c>
    </row>
    <row r="800" spans="1:15" hidden="1" x14ac:dyDescent="0.2">
      <c r="A800" t="s">
        <v>28413</v>
      </c>
      <c r="B800" t="s">
        <v>28414</v>
      </c>
      <c r="C800" t="s">
        <v>243</v>
      </c>
      <c r="D800" s="684">
        <v>2767</v>
      </c>
      <c r="E800" t="s">
        <v>30881</v>
      </c>
    </row>
    <row r="801" spans="1:5" hidden="1" x14ac:dyDescent="0.2">
      <c r="A801" t="s">
        <v>28415</v>
      </c>
      <c r="B801" t="s">
        <v>28416</v>
      </c>
      <c r="C801" t="s">
        <v>243</v>
      </c>
      <c r="D801" s="684">
        <v>2048</v>
      </c>
      <c r="E801" t="s">
        <v>30881</v>
      </c>
    </row>
    <row r="802" spans="1:5" hidden="1" x14ac:dyDescent="0.2">
      <c r="A802" t="s">
        <v>28417</v>
      </c>
      <c r="B802" t="s">
        <v>28418</v>
      </c>
      <c r="C802" t="s">
        <v>243</v>
      </c>
      <c r="D802" s="684">
        <v>2153</v>
      </c>
      <c r="E802" t="s">
        <v>30881</v>
      </c>
    </row>
    <row r="803" spans="1:5" hidden="1" x14ac:dyDescent="0.2">
      <c r="A803" t="s">
        <v>28419</v>
      </c>
      <c r="B803" t="s">
        <v>28420</v>
      </c>
      <c r="C803" t="s">
        <v>243</v>
      </c>
      <c r="D803" s="684">
        <v>2194</v>
      </c>
      <c r="E803" t="s">
        <v>30881</v>
      </c>
    </row>
    <row r="804" spans="1:5" hidden="1" x14ac:dyDescent="0.2">
      <c r="A804" t="s">
        <v>28421</v>
      </c>
      <c r="B804" t="s">
        <v>28422</v>
      </c>
      <c r="C804" t="s">
        <v>243</v>
      </c>
      <c r="D804" s="684">
        <v>2299</v>
      </c>
      <c r="E804" t="s">
        <v>30881</v>
      </c>
    </row>
    <row r="805" spans="1:5" hidden="1" x14ac:dyDescent="0.2">
      <c r="A805" t="s">
        <v>53056</v>
      </c>
      <c r="B805" t="s">
        <v>53723</v>
      </c>
      <c r="C805" t="s">
        <v>243</v>
      </c>
      <c r="D805" s="684">
        <v>1568</v>
      </c>
      <c r="E805" t="s">
        <v>30881</v>
      </c>
    </row>
    <row r="806" spans="1:5" hidden="1" x14ac:dyDescent="0.2">
      <c r="A806" t="s">
        <v>53058</v>
      </c>
      <c r="B806" t="s">
        <v>28423</v>
      </c>
      <c r="C806" t="s">
        <v>243</v>
      </c>
      <c r="D806">
        <v>333</v>
      </c>
      <c r="E806" t="s">
        <v>30881</v>
      </c>
    </row>
    <row r="807" spans="1:5" hidden="1" x14ac:dyDescent="0.2">
      <c r="A807" t="s">
        <v>53883</v>
      </c>
      <c r="B807" t="s">
        <v>28423</v>
      </c>
      <c r="C807" t="s">
        <v>243</v>
      </c>
      <c r="D807">
        <v>333.45</v>
      </c>
      <c r="E807" t="s">
        <v>30881</v>
      </c>
    </row>
    <row r="808" spans="1:5" hidden="1" x14ac:dyDescent="0.2">
      <c r="A808" t="s">
        <v>28424</v>
      </c>
      <c r="B808" t="s">
        <v>28425</v>
      </c>
      <c r="C808" t="s">
        <v>243</v>
      </c>
      <c r="D808" s="684">
        <v>2580</v>
      </c>
      <c r="E808" t="s">
        <v>30881</v>
      </c>
    </row>
    <row r="809" spans="1:5" hidden="1" x14ac:dyDescent="0.2">
      <c r="A809" t="s">
        <v>28426</v>
      </c>
      <c r="B809" t="s">
        <v>28427</v>
      </c>
      <c r="C809" t="s">
        <v>243</v>
      </c>
      <c r="D809" s="684">
        <v>2112</v>
      </c>
      <c r="E809" t="s">
        <v>30881</v>
      </c>
    </row>
    <row r="810" spans="1:5" hidden="1" x14ac:dyDescent="0.2">
      <c r="A810" t="s">
        <v>28428</v>
      </c>
      <c r="B810" t="s">
        <v>28429</v>
      </c>
      <c r="C810" t="s">
        <v>243</v>
      </c>
      <c r="D810" s="684">
        <v>2246</v>
      </c>
      <c r="E810" t="s">
        <v>30881</v>
      </c>
    </row>
    <row r="811" spans="1:5" hidden="1" x14ac:dyDescent="0.2">
      <c r="A811" t="s">
        <v>28430</v>
      </c>
      <c r="B811" t="s">
        <v>28431</v>
      </c>
      <c r="C811" t="s">
        <v>243</v>
      </c>
      <c r="D811" s="684">
        <v>1778</v>
      </c>
      <c r="E811" t="s">
        <v>30881</v>
      </c>
    </row>
    <row r="812" spans="1:5" hidden="1" x14ac:dyDescent="0.2">
      <c r="A812" t="s">
        <v>28432</v>
      </c>
      <c r="B812" t="s">
        <v>28433</v>
      </c>
      <c r="C812" t="s">
        <v>243</v>
      </c>
      <c r="D812" s="684">
        <v>2012</v>
      </c>
      <c r="E812" t="s">
        <v>30881</v>
      </c>
    </row>
    <row r="813" spans="1:5" hidden="1" x14ac:dyDescent="0.2">
      <c r="A813" t="s">
        <v>28434</v>
      </c>
      <c r="B813" t="s">
        <v>28435</v>
      </c>
      <c r="C813" t="s">
        <v>243</v>
      </c>
      <c r="D813" s="684">
        <v>1544</v>
      </c>
      <c r="E813" t="s">
        <v>30881</v>
      </c>
    </row>
    <row r="814" spans="1:5" hidden="1" x14ac:dyDescent="0.2">
      <c r="A814" t="s">
        <v>28436</v>
      </c>
      <c r="B814" t="s">
        <v>28437</v>
      </c>
      <c r="C814" t="s">
        <v>243</v>
      </c>
      <c r="D814" s="684">
        <v>2469</v>
      </c>
      <c r="E814" t="s">
        <v>30881</v>
      </c>
    </row>
    <row r="815" spans="1:5" hidden="1" x14ac:dyDescent="0.2">
      <c r="A815" t="s">
        <v>28438</v>
      </c>
      <c r="B815" t="s">
        <v>28439</v>
      </c>
      <c r="C815" t="s">
        <v>243</v>
      </c>
      <c r="D815" s="684">
        <v>2053</v>
      </c>
      <c r="E815" t="s">
        <v>30881</v>
      </c>
    </row>
    <row r="816" spans="1:5" hidden="1" x14ac:dyDescent="0.2">
      <c r="A816" t="s">
        <v>28440</v>
      </c>
      <c r="B816" t="s">
        <v>28441</v>
      </c>
      <c r="C816" t="s">
        <v>243</v>
      </c>
      <c r="D816" s="684">
        <v>2176</v>
      </c>
      <c r="E816" t="s">
        <v>30881</v>
      </c>
    </row>
    <row r="817" spans="1:15" hidden="1" x14ac:dyDescent="0.2">
      <c r="A817" t="s">
        <v>28442</v>
      </c>
      <c r="B817" t="s">
        <v>28443</v>
      </c>
      <c r="C817" t="s">
        <v>243</v>
      </c>
      <c r="D817" s="684">
        <v>1825</v>
      </c>
      <c r="E817" t="s">
        <v>30881</v>
      </c>
    </row>
    <row r="818" spans="1:15" hidden="1" x14ac:dyDescent="0.2">
      <c r="A818" t="s">
        <v>28444</v>
      </c>
      <c r="B818" t="s">
        <v>28445</v>
      </c>
      <c r="C818" t="s">
        <v>243</v>
      </c>
      <c r="D818" s="684">
        <v>1989</v>
      </c>
      <c r="E818" t="s">
        <v>30881</v>
      </c>
    </row>
    <row r="819" spans="1:15" hidden="1" x14ac:dyDescent="0.2">
      <c r="A819" t="s">
        <v>28446</v>
      </c>
      <c r="B819" t="s">
        <v>28447</v>
      </c>
      <c r="C819" t="s">
        <v>243</v>
      </c>
      <c r="D819" s="684">
        <v>1638</v>
      </c>
      <c r="E819" t="s">
        <v>30881</v>
      </c>
    </row>
    <row r="820" spans="1:15" s="71" customFormat="1" hidden="1" x14ac:dyDescent="0.2">
      <c r="A820" t="s">
        <v>52990</v>
      </c>
      <c r="B820" t="s">
        <v>53653</v>
      </c>
      <c r="C820" t="s">
        <v>243</v>
      </c>
      <c r="D820" s="684">
        <v>1123</v>
      </c>
      <c r="E820" t="s">
        <v>30881</v>
      </c>
      <c r="F820" s="67"/>
      <c r="G820" s="67"/>
      <c r="H820" s="67"/>
      <c r="I820" s="67"/>
      <c r="J820" s="67"/>
      <c r="K820" s="67"/>
      <c r="L820" s="67"/>
      <c r="M820" s="67"/>
      <c r="N820" s="67"/>
      <c r="O820" s="67"/>
    </row>
    <row r="821" spans="1:15" hidden="1" x14ac:dyDescent="0.2">
      <c r="A821" t="s">
        <v>52972</v>
      </c>
      <c r="B821" t="s">
        <v>53635</v>
      </c>
      <c r="C821" t="s">
        <v>243</v>
      </c>
      <c r="D821">
        <v>959</v>
      </c>
      <c r="E821" t="s">
        <v>30881</v>
      </c>
    </row>
    <row r="822" spans="1:15" s="71" customFormat="1" hidden="1" x14ac:dyDescent="0.2">
      <c r="A822" t="s">
        <v>52989</v>
      </c>
      <c r="B822" t="s">
        <v>53652</v>
      </c>
      <c r="C822" t="s">
        <v>243</v>
      </c>
      <c r="D822" s="684">
        <v>1006</v>
      </c>
      <c r="E822" t="s">
        <v>30881</v>
      </c>
      <c r="F822" s="67"/>
      <c r="G822" s="67"/>
      <c r="H822" s="67"/>
      <c r="I822" s="67"/>
      <c r="J822" s="67"/>
      <c r="K822" s="67"/>
      <c r="L822" s="67"/>
      <c r="M822" s="67"/>
      <c r="N822" s="67"/>
      <c r="O822" s="67"/>
    </row>
    <row r="823" spans="1:15" s="71" customFormat="1" hidden="1" x14ac:dyDescent="0.2">
      <c r="A823" t="s">
        <v>52971</v>
      </c>
      <c r="B823" t="s">
        <v>53634</v>
      </c>
      <c r="C823" t="s">
        <v>243</v>
      </c>
      <c r="D823">
        <v>842</v>
      </c>
      <c r="E823" t="s">
        <v>30881</v>
      </c>
      <c r="F823" s="67"/>
      <c r="G823" s="67"/>
      <c r="H823" s="67"/>
      <c r="I823" s="67"/>
      <c r="J823" s="67"/>
      <c r="K823" s="67"/>
      <c r="L823" s="67"/>
      <c r="M823" s="67"/>
      <c r="N823" s="67"/>
      <c r="O823" s="67"/>
    </row>
    <row r="824" spans="1:15" s="71" customFormat="1" hidden="1" x14ac:dyDescent="0.2">
      <c r="A824" t="s">
        <v>52988</v>
      </c>
      <c r="B824" t="s">
        <v>53651</v>
      </c>
      <c r="C824" t="s">
        <v>243</v>
      </c>
      <c r="D824">
        <v>772</v>
      </c>
      <c r="E824" t="s">
        <v>30881</v>
      </c>
      <c r="F824" s="67"/>
      <c r="G824" s="67"/>
      <c r="H824" s="67"/>
      <c r="I824" s="67"/>
      <c r="J824" s="67"/>
      <c r="K824" s="67"/>
      <c r="L824" s="67"/>
      <c r="M824" s="67"/>
      <c r="N824" s="67"/>
      <c r="O824" s="67"/>
    </row>
    <row r="825" spans="1:15" s="71" customFormat="1" hidden="1" x14ac:dyDescent="0.2">
      <c r="A825" t="s">
        <v>52970</v>
      </c>
      <c r="B825" t="s">
        <v>53633</v>
      </c>
      <c r="C825" t="s">
        <v>243</v>
      </c>
      <c r="D825">
        <v>608</v>
      </c>
      <c r="E825" t="s">
        <v>30881</v>
      </c>
      <c r="F825" s="67"/>
      <c r="G825" s="67"/>
      <c r="H825" s="67"/>
      <c r="I825" s="67"/>
      <c r="J825" s="67"/>
      <c r="K825" s="67"/>
      <c r="L825" s="67"/>
      <c r="M825" s="67"/>
      <c r="N825" s="67"/>
      <c r="O825" s="67"/>
    </row>
    <row r="826" spans="1:15" s="71" customFormat="1" hidden="1" x14ac:dyDescent="0.2">
      <c r="A826" t="s">
        <v>52993</v>
      </c>
      <c r="B826" t="s">
        <v>53656</v>
      </c>
      <c r="C826" t="s">
        <v>243</v>
      </c>
      <c r="D826" s="684">
        <v>1240</v>
      </c>
      <c r="E826" t="s">
        <v>30881</v>
      </c>
      <c r="F826" s="67"/>
      <c r="G826" s="67"/>
      <c r="H826" s="67"/>
      <c r="I826" s="67"/>
      <c r="J826" s="67"/>
      <c r="K826" s="67"/>
      <c r="L826" s="67"/>
      <c r="M826" s="67"/>
      <c r="N826" s="67"/>
      <c r="O826" s="67"/>
    </row>
    <row r="827" spans="1:15" s="71" customFormat="1" hidden="1" x14ac:dyDescent="0.2">
      <c r="A827" t="s">
        <v>52975</v>
      </c>
      <c r="B827" t="s">
        <v>53638</v>
      </c>
      <c r="C827" t="s">
        <v>243</v>
      </c>
      <c r="D827" s="684">
        <v>1035</v>
      </c>
      <c r="E827" t="s">
        <v>30881</v>
      </c>
      <c r="F827" s="67"/>
      <c r="G827" s="67"/>
      <c r="H827" s="67"/>
      <c r="I827" s="67"/>
      <c r="J827" s="67"/>
      <c r="K827" s="67"/>
      <c r="L827" s="67"/>
      <c r="M827" s="67"/>
      <c r="N827" s="67"/>
      <c r="O827" s="67"/>
    </row>
    <row r="828" spans="1:15" s="71" customFormat="1" hidden="1" x14ac:dyDescent="0.2">
      <c r="A828" t="s">
        <v>52992</v>
      </c>
      <c r="B828" t="s">
        <v>53655</v>
      </c>
      <c r="C828" t="s">
        <v>243</v>
      </c>
      <c r="D828" s="684">
        <v>1123</v>
      </c>
      <c r="E828" t="s">
        <v>30881</v>
      </c>
      <c r="F828" s="67"/>
      <c r="G828" s="67"/>
      <c r="H828" s="67"/>
      <c r="I828" s="67"/>
      <c r="J828" s="67"/>
      <c r="K828" s="67"/>
      <c r="L828" s="67"/>
      <c r="M828" s="67"/>
      <c r="N828" s="67"/>
      <c r="O828" s="67"/>
    </row>
    <row r="829" spans="1:15" s="71" customFormat="1" hidden="1" x14ac:dyDescent="0.2">
      <c r="A829" t="s">
        <v>52974</v>
      </c>
      <c r="B829" t="s">
        <v>53637</v>
      </c>
      <c r="C829" t="s">
        <v>243</v>
      </c>
      <c r="D829">
        <v>918</v>
      </c>
      <c r="E829" t="s">
        <v>30881</v>
      </c>
      <c r="F829" s="67"/>
      <c r="G829" s="67"/>
      <c r="H829" s="67"/>
      <c r="I829" s="67"/>
      <c r="J829" s="67"/>
      <c r="K829" s="67"/>
      <c r="L829" s="67"/>
      <c r="M829" s="67"/>
      <c r="N829" s="67"/>
      <c r="O829" s="67"/>
    </row>
    <row r="830" spans="1:15" s="71" customFormat="1" hidden="1" x14ac:dyDescent="0.2">
      <c r="A830" t="s">
        <v>52991</v>
      </c>
      <c r="B830" t="s">
        <v>53654</v>
      </c>
      <c r="C830" t="s">
        <v>243</v>
      </c>
      <c r="D830">
        <v>889</v>
      </c>
      <c r="E830" t="s">
        <v>30881</v>
      </c>
      <c r="F830" s="67"/>
      <c r="G830" s="67"/>
      <c r="H830" s="67"/>
      <c r="I830" s="67"/>
      <c r="J830" s="67"/>
      <c r="K830" s="67"/>
      <c r="L830" s="67"/>
      <c r="M830" s="67"/>
      <c r="N830" s="67"/>
      <c r="O830" s="67"/>
    </row>
    <row r="831" spans="1:15" s="71" customFormat="1" hidden="1" x14ac:dyDescent="0.2">
      <c r="A831" t="s">
        <v>52973</v>
      </c>
      <c r="B831" t="s">
        <v>53636</v>
      </c>
      <c r="C831" t="s">
        <v>243</v>
      </c>
      <c r="D831">
        <v>684</v>
      </c>
      <c r="E831" t="s">
        <v>30881</v>
      </c>
      <c r="F831" s="67"/>
      <c r="G831" s="67"/>
      <c r="H831" s="67"/>
      <c r="I831" s="67"/>
      <c r="J831" s="67"/>
      <c r="K831" s="67"/>
      <c r="L831" s="67"/>
      <c r="M831" s="67"/>
      <c r="N831" s="67"/>
      <c r="O831" s="67"/>
    </row>
    <row r="832" spans="1:15" s="71" customFormat="1" hidden="1" x14ac:dyDescent="0.2">
      <c r="A832" t="s">
        <v>52996</v>
      </c>
      <c r="B832" t="s">
        <v>53659</v>
      </c>
      <c r="C832" t="s">
        <v>243</v>
      </c>
      <c r="D832" s="684">
        <v>1468</v>
      </c>
      <c r="E832" t="s">
        <v>30881</v>
      </c>
      <c r="F832" s="67"/>
      <c r="G832" s="67"/>
      <c r="H832" s="67"/>
      <c r="I832" s="67"/>
      <c r="J832" s="67"/>
      <c r="K832" s="67"/>
      <c r="L832" s="67"/>
      <c r="M832" s="67"/>
      <c r="N832" s="67"/>
      <c r="O832" s="67"/>
    </row>
    <row r="833" spans="1:15" s="71" customFormat="1" hidden="1" x14ac:dyDescent="0.2">
      <c r="A833" t="s">
        <v>52978</v>
      </c>
      <c r="B833" t="s">
        <v>53641</v>
      </c>
      <c r="C833" t="s">
        <v>243</v>
      </c>
      <c r="D833" s="684">
        <v>1234</v>
      </c>
      <c r="E833" t="s">
        <v>30881</v>
      </c>
      <c r="F833" s="67"/>
      <c r="G833" s="67"/>
      <c r="H833" s="67"/>
      <c r="I833" s="67"/>
      <c r="J833" s="67"/>
      <c r="K833" s="67"/>
      <c r="L833" s="67"/>
      <c r="M833" s="67"/>
      <c r="N833" s="67"/>
      <c r="O833" s="67"/>
    </row>
    <row r="834" spans="1:15" s="71" customFormat="1" hidden="1" x14ac:dyDescent="0.2">
      <c r="A834" t="s">
        <v>52995</v>
      </c>
      <c r="B834" t="s">
        <v>53658</v>
      </c>
      <c r="C834" t="s">
        <v>243</v>
      </c>
      <c r="D834" s="684">
        <v>1351</v>
      </c>
      <c r="E834" t="s">
        <v>30881</v>
      </c>
      <c r="F834" s="67"/>
      <c r="G834" s="67"/>
      <c r="H834" s="67"/>
      <c r="I834" s="67"/>
      <c r="J834" s="67"/>
      <c r="K834" s="67"/>
      <c r="L834" s="67"/>
      <c r="M834" s="67"/>
      <c r="N834" s="67"/>
      <c r="O834" s="67"/>
    </row>
    <row r="835" spans="1:15" s="71" customFormat="1" hidden="1" x14ac:dyDescent="0.2">
      <c r="A835" t="s">
        <v>52977</v>
      </c>
      <c r="B835" t="s">
        <v>53640</v>
      </c>
      <c r="C835" t="s">
        <v>243</v>
      </c>
      <c r="D835" s="684">
        <v>1117</v>
      </c>
      <c r="E835" t="s">
        <v>30881</v>
      </c>
      <c r="F835" s="67"/>
      <c r="G835" s="67"/>
      <c r="H835" s="67"/>
      <c r="I835" s="67"/>
      <c r="J835" s="67"/>
      <c r="K835" s="67"/>
      <c r="L835" s="67"/>
      <c r="M835" s="67"/>
      <c r="N835" s="67"/>
      <c r="O835" s="67"/>
    </row>
    <row r="836" spans="1:15" s="71" customFormat="1" hidden="1" x14ac:dyDescent="0.2">
      <c r="A836" t="s">
        <v>52994</v>
      </c>
      <c r="B836" t="s">
        <v>53657</v>
      </c>
      <c r="C836" t="s">
        <v>243</v>
      </c>
      <c r="D836" s="684">
        <v>1117</v>
      </c>
      <c r="E836" t="s">
        <v>30881</v>
      </c>
      <c r="F836" s="67"/>
      <c r="G836" s="67"/>
      <c r="H836" s="67"/>
      <c r="I836" s="67"/>
      <c r="J836" s="67"/>
      <c r="K836" s="67"/>
      <c r="L836" s="67"/>
      <c r="M836" s="67"/>
      <c r="N836" s="67"/>
      <c r="O836" s="67"/>
    </row>
    <row r="837" spans="1:15" s="71" customFormat="1" hidden="1" x14ac:dyDescent="0.2">
      <c r="A837" t="s">
        <v>52976</v>
      </c>
      <c r="B837" t="s">
        <v>53639</v>
      </c>
      <c r="C837" t="s">
        <v>243</v>
      </c>
      <c r="D837">
        <v>883</v>
      </c>
      <c r="E837" t="s">
        <v>30881</v>
      </c>
      <c r="F837" s="67"/>
      <c r="G837" s="67"/>
      <c r="H837" s="67"/>
      <c r="I837" s="67"/>
      <c r="J837" s="67"/>
      <c r="K837" s="67"/>
      <c r="L837" s="67"/>
      <c r="M837" s="67"/>
      <c r="N837" s="67"/>
      <c r="O837" s="67"/>
    </row>
    <row r="838" spans="1:15" s="71" customFormat="1" hidden="1" x14ac:dyDescent="0.2">
      <c r="A838" t="s">
        <v>52999</v>
      </c>
      <c r="B838" t="s">
        <v>53662</v>
      </c>
      <c r="C838" t="s">
        <v>243</v>
      </c>
      <c r="D838" s="684">
        <v>2059</v>
      </c>
      <c r="E838" t="s">
        <v>30881</v>
      </c>
      <c r="F838" s="67"/>
      <c r="G838" s="67"/>
      <c r="H838" s="67"/>
      <c r="I838" s="67"/>
      <c r="J838" s="67"/>
      <c r="K838" s="67"/>
      <c r="L838" s="67"/>
      <c r="M838" s="67"/>
      <c r="N838" s="67"/>
      <c r="O838" s="67"/>
    </row>
    <row r="839" spans="1:15" s="71" customFormat="1" hidden="1" x14ac:dyDescent="0.2">
      <c r="A839" t="s">
        <v>52981</v>
      </c>
      <c r="B839" t="s">
        <v>53644</v>
      </c>
      <c r="C839" t="s">
        <v>243</v>
      </c>
      <c r="D839" s="684">
        <v>1673</v>
      </c>
      <c r="E839" t="s">
        <v>30881</v>
      </c>
      <c r="F839" s="67"/>
      <c r="G839" s="67"/>
      <c r="H839" s="67"/>
      <c r="I839" s="67"/>
      <c r="J839" s="67"/>
      <c r="K839" s="67"/>
      <c r="L839" s="67"/>
      <c r="M839" s="67"/>
      <c r="N839" s="67"/>
      <c r="O839" s="67"/>
    </row>
    <row r="840" spans="1:15" s="71" customFormat="1" hidden="1" x14ac:dyDescent="0.2">
      <c r="A840" t="s">
        <v>52998</v>
      </c>
      <c r="B840" t="s">
        <v>53661</v>
      </c>
      <c r="C840" t="s">
        <v>243</v>
      </c>
      <c r="D840" s="684">
        <v>1942</v>
      </c>
      <c r="E840" t="s">
        <v>30881</v>
      </c>
      <c r="F840" s="67"/>
      <c r="G840" s="67"/>
      <c r="H840" s="67"/>
      <c r="I840" s="67"/>
      <c r="J840" s="67"/>
      <c r="K840" s="67"/>
      <c r="L840" s="67"/>
      <c r="M840" s="67"/>
      <c r="N840" s="67"/>
      <c r="O840" s="67"/>
    </row>
    <row r="841" spans="1:15" s="71" customFormat="1" hidden="1" x14ac:dyDescent="0.2">
      <c r="A841" t="s">
        <v>52980</v>
      </c>
      <c r="B841" t="s">
        <v>53643</v>
      </c>
      <c r="C841" t="s">
        <v>243</v>
      </c>
      <c r="D841" s="684">
        <v>1556</v>
      </c>
      <c r="E841" t="s">
        <v>30881</v>
      </c>
      <c r="F841" s="67"/>
      <c r="G841" s="67"/>
      <c r="H841" s="67"/>
      <c r="I841" s="67"/>
      <c r="J841" s="67"/>
      <c r="K841" s="67"/>
      <c r="L841" s="67"/>
      <c r="M841" s="67"/>
      <c r="N841" s="67"/>
      <c r="O841" s="67"/>
    </row>
    <row r="842" spans="1:15" s="71" customFormat="1" hidden="1" x14ac:dyDescent="0.2">
      <c r="A842" t="s">
        <v>52997</v>
      </c>
      <c r="B842" t="s">
        <v>53660</v>
      </c>
      <c r="C842" t="s">
        <v>243</v>
      </c>
      <c r="D842" s="684">
        <v>1708</v>
      </c>
      <c r="E842" t="s">
        <v>30881</v>
      </c>
      <c r="F842" s="67"/>
      <c r="G842" s="67"/>
      <c r="H842" s="67"/>
      <c r="I842" s="67"/>
      <c r="J842" s="67"/>
      <c r="K842" s="67"/>
      <c r="L842" s="67"/>
      <c r="M842" s="67"/>
      <c r="N842" s="67"/>
      <c r="O842" s="67"/>
    </row>
    <row r="843" spans="1:15" s="71" customFormat="1" hidden="1" x14ac:dyDescent="0.2">
      <c r="A843" t="s">
        <v>52979</v>
      </c>
      <c r="B843" t="s">
        <v>53642</v>
      </c>
      <c r="C843" t="s">
        <v>243</v>
      </c>
      <c r="D843" s="684">
        <v>1322</v>
      </c>
      <c r="E843" t="s">
        <v>30881</v>
      </c>
      <c r="F843" s="67"/>
      <c r="G843" s="67"/>
      <c r="H843" s="67"/>
      <c r="I843" s="67"/>
      <c r="J843" s="67"/>
      <c r="K843" s="67"/>
      <c r="L843" s="67"/>
      <c r="M843" s="67"/>
      <c r="N843" s="67"/>
      <c r="O843" s="67"/>
    </row>
    <row r="844" spans="1:15" s="71" customFormat="1" hidden="1" x14ac:dyDescent="0.2">
      <c r="A844" t="s">
        <v>53884</v>
      </c>
      <c r="B844" t="s">
        <v>53885</v>
      </c>
      <c r="C844" t="s">
        <v>243</v>
      </c>
      <c r="D844" s="684">
        <v>2176.1999999999998</v>
      </c>
      <c r="E844" t="s">
        <v>30881</v>
      </c>
      <c r="F844" s="67"/>
      <c r="G844" s="67"/>
      <c r="H844" s="67"/>
      <c r="I844" s="67"/>
      <c r="J844" s="67"/>
      <c r="K844" s="67"/>
      <c r="L844" s="67"/>
      <c r="M844" s="67"/>
      <c r="N844" s="67"/>
      <c r="O844" s="67"/>
    </row>
    <row r="845" spans="1:15" s="71" customFormat="1" hidden="1" x14ac:dyDescent="0.2">
      <c r="A845" t="s">
        <v>53886</v>
      </c>
      <c r="B845" t="s">
        <v>53887</v>
      </c>
      <c r="C845" t="s">
        <v>243</v>
      </c>
      <c r="D845" s="684">
        <v>1766.7</v>
      </c>
      <c r="E845" t="s">
        <v>30881</v>
      </c>
      <c r="F845" s="67"/>
      <c r="G845" s="67"/>
      <c r="H845" s="67"/>
      <c r="I845" s="67"/>
      <c r="J845" s="67"/>
      <c r="K845" s="67"/>
      <c r="L845" s="67"/>
      <c r="M845" s="67"/>
      <c r="N845" s="67"/>
      <c r="O845" s="67"/>
    </row>
    <row r="846" spans="1:15" s="71" customFormat="1" hidden="1" x14ac:dyDescent="0.2">
      <c r="A846" t="s">
        <v>53888</v>
      </c>
      <c r="B846" t="s">
        <v>53889</v>
      </c>
      <c r="C846" t="s">
        <v>243</v>
      </c>
      <c r="D846" s="684">
        <v>1953.9</v>
      </c>
      <c r="E846" t="s">
        <v>30881</v>
      </c>
      <c r="F846" s="67"/>
      <c r="G846" s="67"/>
      <c r="H846" s="67"/>
      <c r="I846" s="67"/>
      <c r="J846" s="67"/>
      <c r="K846" s="67"/>
      <c r="L846" s="67"/>
      <c r="M846" s="67"/>
      <c r="N846" s="67"/>
      <c r="O846" s="67"/>
    </row>
    <row r="847" spans="1:15" s="71" customFormat="1" hidden="1" x14ac:dyDescent="0.2">
      <c r="A847" t="s">
        <v>53890</v>
      </c>
      <c r="B847" t="s">
        <v>53891</v>
      </c>
      <c r="C847" t="s">
        <v>243</v>
      </c>
      <c r="D847" s="684">
        <v>1544.4</v>
      </c>
      <c r="E847" t="s">
        <v>30881</v>
      </c>
      <c r="F847" s="67"/>
      <c r="G847" s="67"/>
      <c r="H847" s="67"/>
      <c r="I847" s="67"/>
      <c r="J847" s="67"/>
      <c r="K847" s="67"/>
      <c r="L847" s="67"/>
      <c r="M847" s="67"/>
      <c r="N847" s="67"/>
      <c r="O847" s="67"/>
    </row>
    <row r="848" spans="1:15" s="71" customFormat="1" hidden="1" x14ac:dyDescent="0.2">
      <c r="A848" t="s">
        <v>53892</v>
      </c>
      <c r="B848" t="s">
        <v>53893</v>
      </c>
      <c r="C848" t="s">
        <v>243</v>
      </c>
      <c r="D848" s="684">
        <v>1766.7</v>
      </c>
      <c r="E848" t="s">
        <v>30881</v>
      </c>
      <c r="F848" s="67"/>
      <c r="G848" s="67"/>
      <c r="H848" s="67"/>
      <c r="I848" s="67"/>
      <c r="J848" s="67"/>
      <c r="K848" s="67"/>
      <c r="L848" s="67"/>
      <c r="M848" s="67"/>
      <c r="N848" s="67"/>
      <c r="O848" s="67"/>
    </row>
    <row r="849" spans="1:15" s="71" customFormat="1" hidden="1" x14ac:dyDescent="0.2">
      <c r="A849" t="s">
        <v>53894</v>
      </c>
      <c r="B849" t="s">
        <v>53895</v>
      </c>
      <c r="C849" t="s">
        <v>243</v>
      </c>
      <c r="D849" s="684">
        <v>1357.2</v>
      </c>
      <c r="E849" t="s">
        <v>30881</v>
      </c>
      <c r="F849" s="67"/>
      <c r="G849" s="67"/>
      <c r="H849" s="67"/>
      <c r="I849" s="67"/>
      <c r="J849" s="67"/>
      <c r="K849" s="67"/>
      <c r="L849" s="67"/>
      <c r="M849" s="67"/>
      <c r="N849" s="67"/>
      <c r="O849" s="67"/>
    </row>
    <row r="850" spans="1:15" s="71" customFormat="1" hidden="1" x14ac:dyDescent="0.2">
      <c r="A850" t="s">
        <v>28453</v>
      </c>
      <c r="B850" t="s">
        <v>28454</v>
      </c>
      <c r="C850" t="s">
        <v>243</v>
      </c>
      <c r="D850" s="684">
        <v>1632</v>
      </c>
      <c r="E850" t="s">
        <v>30881</v>
      </c>
      <c r="F850" s="67"/>
      <c r="G850" s="67"/>
      <c r="H850" s="67"/>
      <c r="I850" s="67"/>
      <c r="J850" s="67"/>
      <c r="K850" s="67"/>
      <c r="L850" s="67"/>
      <c r="M850" s="67"/>
      <c r="N850" s="67"/>
      <c r="O850" s="67"/>
    </row>
    <row r="851" spans="1:15" s="71" customFormat="1" hidden="1" x14ac:dyDescent="0.2">
      <c r="A851" t="s">
        <v>28455</v>
      </c>
      <c r="B851" t="s">
        <v>28456</v>
      </c>
      <c r="C851" t="s">
        <v>243</v>
      </c>
      <c r="D851" s="684">
        <v>1340</v>
      </c>
      <c r="E851" t="s">
        <v>30881</v>
      </c>
      <c r="F851" s="67"/>
      <c r="G851" s="67"/>
      <c r="H851" s="67"/>
      <c r="I851" s="67"/>
      <c r="J851" s="67"/>
      <c r="K851" s="67"/>
      <c r="L851" s="67"/>
      <c r="M851" s="67"/>
      <c r="N851" s="67"/>
      <c r="O851" s="67"/>
    </row>
    <row r="852" spans="1:15" s="71" customFormat="1" hidden="1" x14ac:dyDescent="0.2">
      <c r="A852" t="s">
        <v>28457</v>
      </c>
      <c r="B852" t="s">
        <v>28458</v>
      </c>
      <c r="C852" t="s">
        <v>243</v>
      </c>
      <c r="D852" s="684">
        <v>1299</v>
      </c>
      <c r="E852" t="s">
        <v>30881</v>
      </c>
      <c r="F852" s="67"/>
      <c r="G852" s="67"/>
      <c r="H852" s="67"/>
      <c r="I852" s="67"/>
      <c r="J852" s="67"/>
      <c r="K852" s="67"/>
      <c r="L852" s="67"/>
      <c r="M852" s="67"/>
      <c r="N852" s="67"/>
      <c r="O852" s="67"/>
    </row>
    <row r="853" spans="1:15" s="71" customFormat="1" hidden="1" x14ac:dyDescent="0.2">
      <c r="A853" t="s">
        <v>28459</v>
      </c>
      <c r="B853" t="s">
        <v>28460</v>
      </c>
      <c r="C853" t="s">
        <v>243</v>
      </c>
      <c r="D853" s="684">
        <v>1006</v>
      </c>
      <c r="E853" t="s">
        <v>30881</v>
      </c>
      <c r="F853" s="67"/>
      <c r="G853" s="67"/>
      <c r="H853" s="67"/>
      <c r="I853" s="67"/>
      <c r="J853" s="67"/>
      <c r="K853" s="67"/>
      <c r="L853" s="67"/>
      <c r="M853" s="67"/>
      <c r="N853" s="67"/>
      <c r="O853" s="67"/>
    </row>
    <row r="854" spans="1:15" s="71" customFormat="1" hidden="1" x14ac:dyDescent="0.2">
      <c r="A854" t="s">
        <v>28461</v>
      </c>
      <c r="B854" t="s">
        <v>28462</v>
      </c>
      <c r="C854" t="s">
        <v>243</v>
      </c>
      <c r="D854" s="684">
        <v>1065</v>
      </c>
      <c r="E854" t="s">
        <v>30881</v>
      </c>
      <c r="F854" s="67"/>
      <c r="G854" s="67"/>
      <c r="H854" s="67"/>
      <c r="I854" s="67"/>
      <c r="J854" s="67"/>
      <c r="K854" s="67"/>
      <c r="L854" s="67"/>
      <c r="M854" s="67"/>
      <c r="N854" s="67"/>
      <c r="O854" s="67"/>
    </row>
    <row r="855" spans="1:15" s="71" customFormat="1" hidden="1" x14ac:dyDescent="0.2">
      <c r="A855" t="s">
        <v>28463</v>
      </c>
      <c r="B855" t="s">
        <v>28464</v>
      </c>
      <c r="C855" t="s">
        <v>243</v>
      </c>
      <c r="D855">
        <v>772</v>
      </c>
      <c r="E855" t="s">
        <v>30881</v>
      </c>
      <c r="F855" s="67"/>
      <c r="G855" s="67"/>
      <c r="H855" s="67"/>
      <c r="I855" s="67"/>
      <c r="J855" s="67"/>
      <c r="K855" s="67"/>
      <c r="L855" s="67"/>
      <c r="M855" s="67"/>
      <c r="N855" s="67"/>
      <c r="O855" s="67"/>
    </row>
    <row r="856" spans="1:15" s="71" customFormat="1" hidden="1" x14ac:dyDescent="0.2">
      <c r="A856" t="s">
        <v>28465</v>
      </c>
      <c r="B856" t="s">
        <v>28466</v>
      </c>
      <c r="C856" t="s">
        <v>243</v>
      </c>
      <c r="D856" s="684">
        <v>1761</v>
      </c>
      <c r="E856" t="s">
        <v>30881</v>
      </c>
      <c r="F856" s="67"/>
      <c r="G856" s="67"/>
      <c r="H856" s="67"/>
      <c r="I856" s="67"/>
      <c r="J856" s="67"/>
      <c r="K856" s="67"/>
      <c r="L856" s="67"/>
      <c r="M856" s="67"/>
      <c r="N856" s="67"/>
      <c r="O856" s="67"/>
    </row>
    <row r="857" spans="1:15" s="71" customFormat="1" hidden="1" x14ac:dyDescent="0.2">
      <c r="A857" t="s">
        <v>28467</v>
      </c>
      <c r="B857" t="s">
        <v>28468</v>
      </c>
      <c r="C857" t="s">
        <v>243</v>
      </c>
      <c r="D857" s="684">
        <v>1439</v>
      </c>
      <c r="E857" t="s">
        <v>30881</v>
      </c>
      <c r="F857" s="67"/>
      <c r="G857" s="67"/>
      <c r="H857" s="67"/>
      <c r="I857" s="67"/>
      <c r="J857" s="67"/>
      <c r="K857" s="67"/>
      <c r="L857" s="67"/>
      <c r="M857" s="67"/>
      <c r="N857" s="67"/>
      <c r="O857" s="67"/>
    </row>
    <row r="858" spans="1:15" s="71" customFormat="1" hidden="1" x14ac:dyDescent="0.2">
      <c r="A858" t="s">
        <v>28469</v>
      </c>
      <c r="B858" t="s">
        <v>28470</v>
      </c>
      <c r="C858" t="s">
        <v>243</v>
      </c>
      <c r="D858" s="684">
        <v>1427</v>
      </c>
      <c r="E858" t="s">
        <v>30881</v>
      </c>
      <c r="F858" s="67"/>
      <c r="G858" s="67"/>
      <c r="H858" s="67"/>
      <c r="I858" s="67"/>
      <c r="J858" s="67"/>
      <c r="K858" s="67"/>
      <c r="L858" s="67"/>
      <c r="M858" s="67"/>
      <c r="N858" s="67"/>
      <c r="O858" s="67"/>
    </row>
    <row r="859" spans="1:15" s="71" customFormat="1" hidden="1" x14ac:dyDescent="0.2">
      <c r="A859" t="s">
        <v>28471</v>
      </c>
      <c r="B859" t="s">
        <v>28472</v>
      </c>
      <c r="C859" t="s">
        <v>243</v>
      </c>
      <c r="D859" s="684">
        <v>1106</v>
      </c>
      <c r="E859" t="s">
        <v>30881</v>
      </c>
      <c r="F859" s="67"/>
      <c r="G859" s="67"/>
      <c r="H859" s="67"/>
      <c r="I859" s="67"/>
      <c r="J859" s="67"/>
      <c r="K859" s="67"/>
      <c r="L859" s="67"/>
      <c r="M859" s="67"/>
      <c r="N859" s="67"/>
      <c r="O859" s="67"/>
    </row>
    <row r="860" spans="1:15" s="71" customFormat="1" hidden="1" x14ac:dyDescent="0.2">
      <c r="A860" t="s">
        <v>28473</v>
      </c>
      <c r="B860" t="s">
        <v>28474</v>
      </c>
      <c r="C860" t="s">
        <v>243</v>
      </c>
      <c r="D860" s="684">
        <v>1193</v>
      </c>
      <c r="E860" t="s">
        <v>30881</v>
      </c>
      <c r="F860" s="67"/>
      <c r="G860" s="67"/>
      <c r="H860" s="67"/>
      <c r="I860" s="67"/>
      <c r="J860" s="67"/>
      <c r="K860" s="67"/>
      <c r="L860" s="67"/>
      <c r="M860" s="67"/>
      <c r="N860" s="67"/>
      <c r="O860" s="67"/>
    </row>
    <row r="861" spans="1:15" s="71" customFormat="1" hidden="1" x14ac:dyDescent="0.2">
      <c r="A861" t="s">
        <v>28475</v>
      </c>
      <c r="B861" t="s">
        <v>28476</v>
      </c>
      <c r="C861" t="s">
        <v>243</v>
      </c>
      <c r="D861">
        <v>872</v>
      </c>
      <c r="E861" t="s">
        <v>30881</v>
      </c>
      <c r="F861" s="67"/>
      <c r="G861" s="67"/>
      <c r="H861" s="67"/>
      <c r="I861" s="67"/>
      <c r="J861" s="67"/>
      <c r="K861" s="67"/>
      <c r="L861" s="67"/>
      <c r="M861" s="67"/>
      <c r="N861" s="67"/>
      <c r="O861" s="67"/>
    </row>
    <row r="862" spans="1:15" s="71" customFormat="1" hidden="1" x14ac:dyDescent="0.2">
      <c r="A862" t="s">
        <v>28477</v>
      </c>
      <c r="B862" t="s">
        <v>28478</v>
      </c>
      <c r="C862" t="s">
        <v>243</v>
      </c>
      <c r="D862" s="684">
        <v>1381</v>
      </c>
      <c r="E862" t="s">
        <v>30881</v>
      </c>
      <c r="F862" s="67"/>
      <c r="G862" s="67"/>
      <c r="H862" s="67"/>
      <c r="I862" s="67"/>
      <c r="J862" s="67"/>
      <c r="K862" s="67"/>
      <c r="L862" s="67"/>
      <c r="M862" s="67"/>
      <c r="N862" s="67"/>
      <c r="O862" s="67"/>
    </row>
    <row r="863" spans="1:15" s="71" customFormat="1" hidden="1" x14ac:dyDescent="0.2">
      <c r="A863" t="s">
        <v>28479</v>
      </c>
      <c r="B863" t="s">
        <v>28480</v>
      </c>
      <c r="C863" t="s">
        <v>243</v>
      </c>
      <c r="D863" s="684">
        <v>1205</v>
      </c>
      <c r="E863" t="s">
        <v>30881</v>
      </c>
      <c r="F863" s="67"/>
      <c r="G863" s="67"/>
      <c r="H863" s="67"/>
      <c r="I863" s="67"/>
      <c r="J863" s="67"/>
      <c r="K863" s="67"/>
      <c r="L863" s="67"/>
      <c r="M863" s="67"/>
      <c r="N863" s="67"/>
      <c r="O863" s="67"/>
    </row>
    <row r="864" spans="1:15" s="71" customFormat="1" hidden="1" x14ac:dyDescent="0.2">
      <c r="A864" t="s">
        <v>28481</v>
      </c>
      <c r="B864" t="s">
        <v>28482</v>
      </c>
      <c r="C864" t="s">
        <v>243</v>
      </c>
      <c r="D864" s="684">
        <v>1152</v>
      </c>
      <c r="E864" t="s">
        <v>30881</v>
      </c>
      <c r="F864" s="67"/>
      <c r="G864" s="67"/>
      <c r="H864" s="67"/>
      <c r="I864" s="67"/>
      <c r="J864" s="67"/>
      <c r="K864" s="67"/>
      <c r="L864" s="67"/>
      <c r="M864" s="67"/>
      <c r="N864" s="67"/>
      <c r="O864" s="67"/>
    </row>
    <row r="865" spans="1:15" s="71" customFormat="1" hidden="1" x14ac:dyDescent="0.2">
      <c r="A865" t="s">
        <v>28483</v>
      </c>
      <c r="B865" t="s">
        <v>28484</v>
      </c>
      <c r="C865" t="s">
        <v>243</v>
      </c>
      <c r="D865">
        <v>977</v>
      </c>
      <c r="E865" t="s">
        <v>30881</v>
      </c>
      <c r="F865" s="67"/>
      <c r="G865" s="67"/>
      <c r="H865" s="67"/>
      <c r="I865" s="67"/>
      <c r="J865" s="67"/>
      <c r="K865" s="67"/>
      <c r="L865" s="67"/>
      <c r="M865" s="67"/>
      <c r="N865" s="67"/>
      <c r="O865" s="67"/>
    </row>
    <row r="866" spans="1:15" s="71" customFormat="1" hidden="1" x14ac:dyDescent="0.2">
      <c r="A866" t="s">
        <v>28485</v>
      </c>
      <c r="B866" t="s">
        <v>28486</v>
      </c>
      <c r="C866" t="s">
        <v>243</v>
      </c>
      <c r="D866">
        <v>965</v>
      </c>
      <c r="E866" t="s">
        <v>30881</v>
      </c>
      <c r="F866" s="67"/>
      <c r="G866" s="67"/>
      <c r="H866" s="67"/>
      <c r="I866" s="67"/>
      <c r="J866" s="67"/>
      <c r="K866" s="67"/>
      <c r="L866" s="67"/>
      <c r="M866" s="67"/>
      <c r="N866" s="67"/>
      <c r="O866" s="67"/>
    </row>
    <row r="867" spans="1:15" s="71" customFormat="1" hidden="1" x14ac:dyDescent="0.2">
      <c r="A867" t="s">
        <v>28487</v>
      </c>
      <c r="B867" t="s">
        <v>28488</v>
      </c>
      <c r="C867" t="s">
        <v>243</v>
      </c>
      <c r="D867">
        <v>790</v>
      </c>
      <c r="E867" t="s">
        <v>30881</v>
      </c>
      <c r="F867" s="67"/>
      <c r="G867" s="67"/>
      <c r="H867" s="67"/>
      <c r="I867" s="67"/>
      <c r="J867" s="67"/>
      <c r="K867" s="67"/>
      <c r="L867" s="67"/>
      <c r="M867" s="67"/>
      <c r="N867" s="67"/>
      <c r="O867" s="67"/>
    </row>
    <row r="868" spans="1:15" s="71" customFormat="1" hidden="1" x14ac:dyDescent="0.2">
      <c r="A868" t="s">
        <v>28489</v>
      </c>
      <c r="B868" t="s">
        <v>28490</v>
      </c>
      <c r="C868" t="s">
        <v>243</v>
      </c>
      <c r="D868" s="684">
        <v>1480</v>
      </c>
      <c r="E868" t="s">
        <v>30881</v>
      </c>
      <c r="F868" s="67"/>
      <c r="G868" s="67"/>
      <c r="H868" s="67"/>
      <c r="I868" s="67"/>
      <c r="J868" s="67"/>
      <c r="K868" s="67"/>
      <c r="L868" s="67"/>
      <c r="M868" s="67"/>
      <c r="N868" s="67"/>
      <c r="O868" s="67"/>
    </row>
    <row r="869" spans="1:15" s="71" customFormat="1" hidden="1" x14ac:dyDescent="0.2">
      <c r="A869" t="s">
        <v>28491</v>
      </c>
      <c r="B869" t="s">
        <v>28492</v>
      </c>
      <c r="C869" t="s">
        <v>243</v>
      </c>
      <c r="D869" s="684">
        <v>1269</v>
      </c>
      <c r="E869" t="s">
        <v>30881</v>
      </c>
      <c r="F869" s="67"/>
      <c r="G869" s="67"/>
      <c r="H869" s="67"/>
      <c r="I869" s="67"/>
      <c r="J869" s="67"/>
      <c r="K869" s="67"/>
      <c r="L869" s="67"/>
      <c r="M869" s="67"/>
      <c r="N869" s="67"/>
      <c r="O869" s="67"/>
    </row>
    <row r="870" spans="1:15" s="71" customFormat="1" hidden="1" x14ac:dyDescent="0.2">
      <c r="A870" t="s">
        <v>28493</v>
      </c>
      <c r="B870" t="s">
        <v>28494</v>
      </c>
      <c r="C870" t="s">
        <v>243</v>
      </c>
      <c r="D870" s="684">
        <v>1252</v>
      </c>
      <c r="E870" t="s">
        <v>30881</v>
      </c>
      <c r="F870" s="67"/>
      <c r="G870" s="67"/>
      <c r="H870" s="67"/>
      <c r="I870" s="67"/>
      <c r="J870" s="67"/>
      <c r="K870" s="67"/>
      <c r="L870" s="67"/>
      <c r="M870" s="67"/>
      <c r="N870" s="67"/>
      <c r="O870" s="67"/>
    </row>
    <row r="871" spans="1:15" s="71" customFormat="1" hidden="1" x14ac:dyDescent="0.2">
      <c r="A871" t="s">
        <v>28495</v>
      </c>
      <c r="B871" t="s">
        <v>28496</v>
      </c>
      <c r="C871" t="s">
        <v>243</v>
      </c>
      <c r="D871" s="684">
        <v>1041</v>
      </c>
      <c r="E871" t="s">
        <v>30881</v>
      </c>
      <c r="F871" s="67"/>
      <c r="G871" s="67"/>
      <c r="H871" s="67"/>
      <c r="I871" s="67"/>
      <c r="J871" s="67"/>
      <c r="K871" s="67"/>
      <c r="L871" s="67"/>
      <c r="M871" s="67"/>
      <c r="N871" s="67"/>
      <c r="O871" s="67"/>
    </row>
    <row r="872" spans="1:15" s="71" customFormat="1" hidden="1" x14ac:dyDescent="0.2">
      <c r="A872" t="s">
        <v>28497</v>
      </c>
      <c r="B872" t="s">
        <v>28498</v>
      </c>
      <c r="C872" t="s">
        <v>243</v>
      </c>
      <c r="D872" s="684">
        <v>1065</v>
      </c>
      <c r="E872" t="s">
        <v>30881</v>
      </c>
      <c r="F872" s="67"/>
      <c r="G872" s="67"/>
      <c r="H872" s="67"/>
      <c r="I872" s="67"/>
      <c r="J872" s="67"/>
      <c r="K872" s="67"/>
      <c r="L872" s="67"/>
      <c r="M872" s="67"/>
      <c r="N872" s="67"/>
      <c r="O872" s="67"/>
    </row>
    <row r="873" spans="1:15" s="71" customFormat="1" hidden="1" x14ac:dyDescent="0.2">
      <c r="A873" t="s">
        <v>28499</v>
      </c>
      <c r="B873" t="s">
        <v>28500</v>
      </c>
      <c r="C873" t="s">
        <v>243</v>
      </c>
      <c r="D873">
        <v>854</v>
      </c>
      <c r="E873" t="s">
        <v>30881</v>
      </c>
      <c r="F873" s="67"/>
      <c r="G873" s="67"/>
      <c r="H873" s="67"/>
      <c r="I873" s="67"/>
      <c r="J873" s="67"/>
      <c r="K873" s="67"/>
      <c r="L873" s="67"/>
      <c r="M873" s="67"/>
      <c r="N873" s="67"/>
      <c r="O873" s="67"/>
    </row>
    <row r="874" spans="1:15" s="71" customFormat="1" hidden="1" x14ac:dyDescent="0.2">
      <c r="A874" t="s">
        <v>52984</v>
      </c>
      <c r="B874" t="s">
        <v>53647</v>
      </c>
      <c r="C874" t="s">
        <v>243</v>
      </c>
      <c r="D874" s="684">
        <v>1123</v>
      </c>
      <c r="E874" t="s">
        <v>30881</v>
      </c>
      <c r="F874" s="67"/>
      <c r="G874" s="67"/>
      <c r="H874" s="67"/>
      <c r="I874" s="67"/>
      <c r="J874" s="67"/>
      <c r="K874" s="67"/>
      <c r="L874" s="67"/>
      <c r="M874" s="67"/>
      <c r="N874" s="67"/>
      <c r="O874" s="67"/>
    </row>
    <row r="875" spans="1:15" hidden="1" x14ac:dyDescent="0.2">
      <c r="A875" t="s">
        <v>52966</v>
      </c>
      <c r="B875" t="s">
        <v>53629</v>
      </c>
      <c r="C875" t="s">
        <v>243</v>
      </c>
      <c r="D875">
        <v>959</v>
      </c>
      <c r="E875" t="s">
        <v>30881</v>
      </c>
    </row>
    <row r="876" spans="1:15" s="71" customFormat="1" hidden="1" x14ac:dyDescent="0.2">
      <c r="A876" t="s">
        <v>52983</v>
      </c>
      <c r="B876" t="s">
        <v>53646</v>
      </c>
      <c r="C876" t="s">
        <v>243</v>
      </c>
      <c r="D876" s="684">
        <v>1006</v>
      </c>
      <c r="E876" t="s">
        <v>30881</v>
      </c>
      <c r="F876" s="67"/>
      <c r="G876" s="67"/>
      <c r="H876" s="67"/>
      <c r="I876" s="67"/>
      <c r="J876" s="67"/>
      <c r="K876" s="67"/>
      <c r="L876" s="67"/>
      <c r="M876" s="67"/>
      <c r="N876" s="67"/>
      <c r="O876" s="67"/>
    </row>
    <row r="877" spans="1:15" s="71" customFormat="1" hidden="1" x14ac:dyDescent="0.2">
      <c r="A877" t="s">
        <v>52965</v>
      </c>
      <c r="B877" t="s">
        <v>53628</v>
      </c>
      <c r="C877" t="s">
        <v>243</v>
      </c>
      <c r="D877">
        <v>842</v>
      </c>
      <c r="E877" t="s">
        <v>30881</v>
      </c>
      <c r="F877" s="67"/>
      <c r="G877" s="67"/>
      <c r="H877" s="67"/>
      <c r="I877" s="67"/>
      <c r="J877" s="67"/>
      <c r="K877" s="67"/>
      <c r="L877" s="67"/>
      <c r="M877" s="67"/>
      <c r="N877" s="67"/>
      <c r="O877" s="67"/>
    </row>
    <row r="878" spans="1:15" s="71" customFormat="1" hidden="1" x14ac:dyDescent="0.2">
      <c r="A878" t="s">
        <v>52982</v>
      </c>
      <c r="B878" t="s">
        <v>53645</v>
      </c>
      <c r="C878" t="s">
        <v>243</v>
      </c>
      <c r="D878">
        <v>772</v>
      </c>
      <c r="E878" t="s">
        <v>30881</v>
      </c>
      <c r="F878" s="67"/>
      <c r="G878" s="67"/>
      <c r="H878" s="67"/>
      <c r="I878" s="67"/>
      <c r="J878" s="67"/>
      <c r="K878" s="67"/>
      <c r="L878" s="67"/>
      <c r="M878" s="67"/>
      <c r="N878" s="67"/>
      <c r="O878" s="67"/>
    </row>
    <row r="879" spans="1:15" hidden="1" x14ac:dyDescent="0.2">
      <c r="A879" t="s">
        <v>52964</v>
      </c>
      <c r="B879" t="s">
        <v>53627</v>
      </c>
      <c r="C879" t="s">
        <v>243</v>
      </c>
      <c r="D879">
        <v>608</v>
      </c>
      <c r="E879" t="s">
        <v>30881</v>
      </c>
    </row>
    <row r="880" spans="1:15" s="71" customFormat="1" hidden="1" x14ac:dyDescent="0.2">
      <c r="A880" t="s">
        <v>52987</v>
      </c>
      <c r="B880" t="s">
        <v>53650</v>
      </c>
      <c r="C880" t="s">
        <v>243</v>
      </c>
      <c r="D880" s="684">
        <v>1240</v>
      </c>
      <c r="E880" t="s">
        <v>30881</v>
      </c>
      <c r="F880" s="67"/>
      <c r="G880" s="67"/>
      <c r="H880" s="67"/>
      <c r="I880" s="67"/>
      <c r="J880" s="67"/>
      <c r="K880" s="67"/>
      <c r="L880" s="67"/>
      <c r="M880" s="67"/>
      <c r="N880" s="67"/>
      <c r="O880" s="67"/>
    </row>
    <row r="881" spans="1:15" s="71" customFormat="1" hidden="1" x14ac:dyDescent="0.2">
      <c r="A881" t="s">
        <v>52969</v>
      </c>
      <c r="B881" t="s">
        <v>53632</v>
      </c>
      <c r="C881" t="s">
        <v>243</v>
      </c>
      <c r="D881" s="684">
        <v>1035</v>
      </c>
      <c r="E881" t="s">
        <v>30881</v>
      </c>
      <c r="F881" s="67"/>
      <c r="G881" s="67"/>
      <c r="H881" s="67"/>
      <c r="I881" s="67"/>
      <c r="J881" s="67"/>
      <c r="K881" s="67"/>
      <c r="L881" s="67"/>
      <c r="M881" s="67"/>
      <c r="N881" s="67"/>
      <c r="O881" s="67"/>
    </row>
    <row r="882" spans="1:15" hidden="1" x14ac:dyDescent="0.2">
      <c r="A882" t="s">
        <v>52986</v>
      </c>
      <c r="B882" t="s">
        <v>53649</v>
      </c>
      <c r="C882" t="s">
        <v>243</v>
      </c>
      <c r="D882" s="684">
        <v>1123</v>
      </c>
      <c r="E882" t="s">
        <v>30881</v>
      </c>
    </row>
    <row r="883" spans="1:15" hidden="1" x14ac:dyDescent="0.2">
      <c r="A883" t="s">
        <v>52968</v>
      </c>
      <c r="B883" t="s">
        <v>53631</v>
      </c>
      <c r="C883" t="s">
        <v>243</v>
      </c>
      <c r="D883">
        <v>918</v>
      </c>
      <c r="E883" t="s">
        <v>30881</v>
      </c>
    </row>
    <row r="884" spans="1:15" hidden="1" x14ac:dyDescent="0.2">
      <c r="A884" t="s">
        <v>52985</v>
      </c>
      <c r="B884" t="s">
        <v>53648</v>
      </c>
      <c r="C884" t="s">
        <v>243</v>
      </c>
      <c r="D884">
        <v>889</v>
      </c>
      <c r="E884" t="s">
        <v>30881</v>
      </c>
    </row>
    <row r="885" spans="1:15" hidden="1" x14ac:dyDescent="0.2">
      <c r="A885" t="s">
        <v>52967</v>
      </c>
      <c r="B885" t="s">
        <v>53630</v>
      </c>
      <c r="C885" t="s">
        <v>243</v>
      </c>
      <c r="D885">
        <v>684</v>
      </c>
      <c r="E885" t="s">
        <v>30881</v>
      </c>
    </row>
    <row r="886" spans="1:15" hidden="1" x14ac:dyDescent="0.2">
      <c r="A886" t="s">
        <v>53896</v>
      </c>
      <c r="B886" t="s">
        <v>53897</v>
      </c>
      <c r="C886" t="s">
        <v>243</v>
      </c>
      <c r="D886" s="684">
        <v>1281.1500000000001</v>
      </c>
      <c r="E886" t="s">
        <v>30881</v>
      </c>
    </row>
    <row r="887" spans="1:15" hidden="1" x14ac:dyDescent="0.2">
      <c r="A887" t="s">
        <v>53898</v>
      </c>
      <c r="B887" t="s">
        <v>53899</v>
      </c>
      <c r="C887" t="s">
        <v>243</v>
      </c>
      <c r="D887" s="684">
        <v>1047.1500000000001</v>
      </c>
      <c r="E887" t="s">
        <v>30881</v>
      </c>
    </row>
    <row r="888" spans="1:15" hidden="1" x14ac:dyDescent="0.2">
      <c r="A888" t="s">
        <v>53900</v>
      </c>
      <c r="B888" t="s">
        <v>53901</v>
      </c>
      <c r="C888" t="s">
        <v>243</v>
      </c>
      <c r="D888" s="684">
        <v>1058.8499999999999</v>
      </c>
      <c r="E888" t="s">
        <v>30881</v>
      </c>
    </row>
    <row r="889" spans="1:15" hidden="1" x14ac:dyDescent="0.2">
      <c r="A889" t="s">
        <v>53902</v>
      </c>
      <c r="B889" t="s">
        <v>53903</v>
      </c>
      <c r="C889" t="s">
        <v>243</v>
      </c>
      <c r="D889">
        <v>824.85</v>
      </c>
      <c r="E889" t="s">
        <v>30881</v>
      </c>
    </row>
    <row r="890" spans="1:15" hidden="1" x14ac:dyDescent="0.2">
      <c r="A890" t="s">
        <v>53904</v>
      </c>
      <c r="B890" t="s">
        <v>53905</v>
      </c>
      <c r="C890" t="s">
        <v>243</v>
      </c>
      <c r="D890">
        <v>871.65</v>
      </c>
      <c r="E890" t="s">
        <v>30881</v>
      </c>
    </row>
    <row r="891" spans="1:15" hidden="1" x14ac:dyDescent="0.2">
      <c r="A891" t="s">
        <v>53906</v>
      </c>
      <c r="B891" t="s">
        <v>53907</v>
      </c>
      <c r="C891" t="s">
        <v>243</v>
      </c>
      <c r="D891">
        <v>637.65</v>
      </c>
      <c r="E891" t="s">
        <v>30881</v>
      </c>
    </row>
    <row r="892" spans="1:15" hidden="1" x14ac:dyDescent="0.2">
      <c r="A892" t="s">
        <v>53908</v>
      </c>
      <c r="B892" t="s">
        <v>53909</v>
      </c>
      <c r="C892" t="s">
        <v>243</v>
      </c>
      <c r="D892" s="684">
        <v>1632.15</v>
      </c>
      <c r="E892" t="s">
        <v>30881</v>
      </c>
    </row>
    <row r="893" spans="1:15" hidden="1" x14ac:dyDescent="0.2">
      <c r="A893" t="s">
        <v>53910</v>
      </c>
      <c r="B893" t="s">
        <v>53911</v>
      </c>
      <c r="C893" t="s">
        <v>243</v>
      </c>
      <c r="D893" s="684">
        <v>1281.1500000000001</v>
      </c>
      <c r="E893" t="s">
        <v>30881</v>
      </c>
    </row>
    <row r="894" spans="1:15" hidden="1" x14ac:dyDescent="0.2">
      <c r="A894" t="s">
        <v>53912</v>
      </c>
      <c r="B894" t="s">
        <v>53913</v>
      </c>
      <c r="C894" t="s">
        <v>243</v>
      </c>
      <c r="D894" s="684">
        <v>1409.85</v>
      </c>
      <c r="E894" t="s">
        <v>30881</v>
      </c>
    </row>
    <row r="895" spans="1:15" hidden="1" x14ac:dyDescent="0.2">
      <c r="A895" t="s">
        <v>53914</v>
      </c>
      <c r="B895" t="s">
        <v>53915</v>
      </c>
      <c r="C895" t="s">
        <v>243</v>
      </c>
      <c r="D895" s="684">
        <v>1058.8499999999999</v>
      </c>
      <c r="E895" t="s">
        <v>30881</v>
      </c>
    </row>
    <row r="896" spans="1:15" hidden="1" x14ac:dyDescent="0.2">
      <c r="A896" t="s">
        <v>53916</v>
      </c>
      <c r="B896" t="s">
        <v>53917</v>
      </c>
      <c r="C896" t="s">
        <v>243</v>
      </c>
      <c r="D896" s="684">
        <v>1222.6500000000001</v>
      </c>
      <c r="E896" t="s">
        <v>30881</v>
      </c>
    </row>
    <row r="897" spans="1:15" hidden="1" x14ac:dyDescent="0.2">
      <c r="A897" t="s">
        <v>53918</v>
      </c>
      <c r="B897" t="s">
        <v>53919</v>
      </c>
      <c r="C897" t="s">
        <v>243</v>
      </c>
      <c r="D897">
        <v>871.65</v>
      </c>
      <c r="E897" t="s">
        <v>30881</v>
      </c>
    </row>
    <row r="898" spans="1:15" hidden="1" x14ac:dyDescent="0.2">
      <c r="A898" t="s">
        <v>52832</v>
      </c>
      <c r="B898" t="s">
        <v>29033</v>
      </c>
      <c r="C898" t="s">
        <v>243</v>
      </c>
      <c r="D898" s="684">
        <v>1152</v>
      </c>
      <c r="E898" t="s">
        <v>30881</v>
      </c>
    </row>
    <row r="899" spans="1:15" hidden="1" x14ac:dyDescent="0.2">
      <c r="A899" t="s">
        <v>28610</v>
      </c>
      <c r="B899" t="s">
        <v>28611</v>
      </c>
      <c r="C899" t="s">
        <v>243</v>
      </c>
      <c r="D899" s="684">
        <v>1012</v>
      </c>
      <c r="E899" t="s">
        <v>30881</v>
      </c>
    </row>
    <row r="900" spans="1:15" hidden="1" x14ac:dyDescent="0.2">
      <c r="A900" t="s">
        <v>28612</v>
      </c>
      <c r="B900" t="s">
        <v>28613</v>
      </c>
      <c r="C900" t="s">
        <v>243</v>
      </c>
      <c r="D900" s="684">
        <v>1012</v>
      </c>
      <c r="E900" t="s">
        <v>30881</v>
      </c>
    </row>
    <row r="901" spans="1:15" hidden="1" x14ac:dyDescent="0.2">
      <c r="A901" t="s">
        <v>52811</v>
      </c>
      <c r="B901" t="s">
        <v>53427</v>
      </c>
      <c r="C901" t="s">
        <v>243</v>
      </c>
      <c r="D901">
        <v>995</v>
      </c>
      <c r="E901" t="s">
        <v>30881</v>
      </c>
    </row>
    <row r="902" spans="1:15" hidden="1" x14ac:dyDescent="0.2">
      <c r="A902" t="s">
        <v>52812</v>
      </c>
      <c r="B902" t="s">
        <v>53428</v>
      </c>
      <c r="C902" t="s">
        <v>243</v>
      </c>
      <c r="D902" s="684">
        <v>1012</v>
      </c>
      <c r="E902" t="s">
        <v>30881</v>
      </c>
    </row>
    <row r="903" spans="1:15" hidden="1" x14ac:dyDescent="0.2">
      <c r="A903" t="s">
        <v>28614</v>
      </c>
      <c r="B903" t="s">
        <v>28615</v>
      </c>
      <c r="C903" t="s">
        <v>243</v>
      </c>
      <c r="D903">
        <v>731</v>
      </c>
      <c r="E903" t="s">
        <v>30881</v>
      </c>
    </row>
    <row r="904" spans="1:15" s="71" customFormat="1" hidden="1" x14ac:dyDescent="0.2">
      <c r="A904" t="s">
        <v>28616</v>
      </c>
      <c r="B904" t="s">
        <v>28617</v>
      </c>
      <c r="C904" t="s">
        <v>243</v>
      </c>
      <c r="D904" s="684">
        <v>1076</v>
      </c>
      <c r="E904" t="s">
        <v>30881</v>
      </c>
      <c r="F904" s="67"/>
      <c r="G904" s="67"/>
      <c r="H904" s="67"/>
      <c r="I904" s="67"/>
      <c r="J904" s="67"/>
      <c r="K904" s="67"/>
      <c r="L904" s="67"/>
      <c r="M904" s="67"/>
      <c r="N904" s="67"/>
      <c r="O904" s="67"/>
    </row>
    <row r="905" spans="1:15" hidden="1" x14ac:dyDescent="0.2">
      <c r="A905" t="s">
        <v>28618</v>
      </c>
      <c r="B905" t="s">
        <v>28619</v>
      </c>
      <c r="C905" t="s">
        <v>243</v>
      </c>
      <c r="D905" s="684">
        <v>1076</v>
      </c>
      <c r="E905" t="s">
        <v>30881</v>
      </c>
    </row>
    <row r="906" spans="1:15" s="71" customFormat="1" hidden="1" x14ac:dyDescent="0.2">
      <c r="A906" t="s">
        <v>28620</v>
      </c>
      <c r="B906" t="s">
        <v>28621</v>
      </c>
      <c r="C906" t="s">
        <v>243</v>
      </c>
      <c r="D906">
        <v>796</v>
      </c>
      <c r="E906" t="s">
        <v>30881</v>
      </c>
      <c r="F906" s="67"/>
      <c r="G906" s="67"/>
      <c r="H906" s="67"/>
      <c r="I906" s="67"/>
      <c r="J906" s="67"/>
      <c r="K906" s="67"/>
      <c r="L906" s="67"/>
      <c r="M906" s="67"/>
      <c r="N906" s="67"/>
      <c r="O906" s="67"/>
    </row>
    <row r="907" spans="1:15" hidden="1" x14ac:dyDescent="0.2">
      <c r="A907" t="s">
        <v>28622</v>
      </c>
      <c r="B907" t="s">
        <v>28623</v>
      </c>
      <c r="C907" t="s">
        <v>243</v>
      </c>
      <c r="D907" s="684">
        <v>1141</v>
      </c>
      <c r="E907" t="s">
        <v>30881</v>
      </c>
    </row>
    <row r="908" spans="1:15" hidden="1" x14ac:dyDescent="0.2">
      <c r="A908" t="s">
        <v>28624</v>
      </c>
      <c r="B908" t="s">
        <v>28625</v>
      </c>
      <c r="C908" t="s">
        <v>243</v>
      </c>
      <c r="D908" s="684">
        <v>1141</v>
      </c>
      <c r="E908" t="s">
        <v>30881</v>
      </c>
    </row>
    <row r="909" spans="1:15" hidden="1" x14ac:dyDescent="0.2">
      <c r="A909" t="s">
        <v>28626</v>
      </c>
      <c r="B909" t="s">
        <v>28627</v>
      </c>
      <c r="C909" t="s">
        <v>243</v>
      </c>
      <c r="D909" s="684">
        <v>1305</v>
      </c>
      <c r="E909" t="s">
        <v>30881</v>
      </c>
    </row>
    <row r="910" spans="1:15" hidden="1" x14ac:dyDescent="0.2">
      <c r="A910" t="s">
        <v>28628</v>
      </c>
      <c r="B910" t="s">
        <v>28629</v>
      </c>
      <c r="C910" t="s">
        <v>243</v>
      </c>
      <c r="D910" s="684">
        <v>1305</v>
      </c>
      <c r="E910" t="s">
        <v>30881</v>
      </c>
    </row>
    <row r="911" spans="1:15" s="71" customFormat="1" hidden="1" x14ac:dyDescent="0.2">
      <c r="A911" t="s">
        <v>28630</v>
      </c>
      <c r="B911" t="s">
        <v>28631</v>
      </c>
      <c r="C911" t="s">
        <v>243</v>
      </c>
      <c r="D911">
        <v>714</v>
      </c>
      <c r="E911" t="s">
        <v>30881</v>
      </c>
      <c r="F911" s="67"/>
      <c r="G911" s="67"/>
      <c r="H911" s="67"/>
      <c r="I911" s="67"/>
      <c r="J911" s="67"/>
      <c r="K911" s="67"/>
      <c r="L911" s="67"/>
      <c r="M911" s="67"/>
      <c r="N911" s="67"/>
      <c r="O911" s="67"/>
    </row>
    <row r="912" spans="1:15" hidden="1" x14ac:dyDescent="0.2">
      <c r="A912" t="s">
        <v>28632</v>
      </c>
      <c r="B912" t="s">
        <v>28633</v>
      </c>
      <c r="C912" t="s">
        <v>243</v>
      </c>
      <c r="D912">
        <v>655</v>
      </c>
      <c r="E912" t="s">
        <v>30881</v>
      </c>
    </row>
    <row r="913" spans="1:15" s="71" customFormat="1" hidden="1" x14ac:dyDescent="0.2">
      <c r="A913" t="s">
        <v>28634</v>
      </c>
      <c r="B913" t="s">
        <v>28635</v>
      </c>
      <c r="C913" t="s">
        <v>243</v>
      </c>
      <c r="D913">
        <v>714</v>
      </c>
      <c r="E913" t="s">
        <v>30881</v>
      </c>
      <c r="F913" s="67"/>
      <c r="G913" s="67"/>
      <c r="H913" s="67"/>
      <c r="I913" s="67"/>
      <c r="J913" s="67"/>
      <c r="K913" s="67"/>
      <c r="L913" s="67"/>
      <c r="M913" s="67"/>
      <c r="N913" s="67"/>
      <c r="O913" s="67"/>
    </row>
    <row r="914" spans="1:15" hidden="1" x14ac:dyDescent="0.2">
      <c r="A914" t="s">
        <v>28636</v>
      </c>
      <c r="B914" t="s">
        <v>28637</v>
      </c>
      <c r="C914" t="s">
        <v>243</v>
      </c>
      <c r="D914">
        <v>655</v>
      </c>
      <c r="E914" t="s">
        <v>30881</v>
      </c>
    </row>
    <row r="915" spans="1:15" hidden="1" x14ac:dyDescent="0.2">
      <c r="A915" t="s">
        <v>28638</v>
      </c>
      <c r="B915" t="s">
        <v>28639</v>
      </c>
      <c r="C915" t="s">
        <v>243</v>
      </c>
      <c r="D915">
        <v>562</v>
      </c>
      <c r="E915" t="s">
        <v>30881</v>
      </c>
    </row>
    <row r="916" spans="1:15" s="71" customFormat="1" hidden="1" x14ac:dyDescent="0.2">
      <c r="A916" t="s">
        <v>28640</v>
      </c>
      <c r="B916" t="s">
        <v>28641</v>
      </c>
      <c r="C916" t="s">
        <v>243</v>
      </c>
      <c r="D916">
        <v>503</v>
      </c>
      <c r="E916" t="s">
        <v>30881</v>
      </c>
      <c r="F916" s="67"/>
      <c r="G916" s="67"/>
      <c r="H916" s="67"/>
      <c r="I916" s="67"/>
      <c r="J916" s="67"/>
      <c r="K916" s="67"/>
      <c r="L916" s="67"/>
      <c r="M916" s="67"/>
      <c r="N916" s="67"/>
      <c r="O916" s="67"/>
    </row>
    <row r="917" spans="1:15" hidden="1" x14ac:dyDescent="0.2">
      <c r="A917" t="s">
        <v>28642</v>
      </c>
      <c r="B917" t="s">
        <v>28643</v>
      </c>
      <c r="C917" t="s">
        <v>243</v>
      </c>
      <c r="D917">
        <v>562</v>
      </c>
      <c r="E917" t="s">
        <v>30881</v>
      </c>
    </row>
    <row r="918" spans="1:15" hidden="1" x14ac:dyDescent="0.2">
      <c r="A918" t="s">
        <v>28644</v>
      </c>
      <c r="B918" t="s">
        <v>28645</v>
      </c>
      <c r="C918" t="s">
        <v>243</v>
      </c>
      <c r="D918">
        <v>445</v>
      </c>
      <c r="E918" t="s">
        <v>30881</v>
      </c>
    </row>
    <row r="919" spans="1:15" s="71" customFormat="1" hidden="1" x14ac:dyDescent="0.2">
      <c r="A919" t="s">
        <v>28646</v>
      </c>
      <c r="B919" t="s">
        <v>28647</v>
      </c>
      <c r="C919" t="s">
        <v>243</v>
      </c>
      <c r="D919">
        <v>386</v>
      </c>
      <c r="E919" t="s">
        <v>30881</v>
      </c>
      <c r="F919" s="67"/>
      <c r="G919" s="67"/>
      <c r="H919" s="67"/>
      <c r="I919" s="67"/>
      <c r="J919" s="67"/>
      <c r="K919" s="67"/>
      <c r="L919" s="67"/>
      <c r="M919" s="67"/>
      <c r="N919" s="67"/>
      <c r="O919" s="67"/>
    </row>
    <row r="920" spans="1:15" hidden="1" x14ac:dyDescent="0.2">
      <c r="A920" t="s">
        <v>28648</v>
      </c>
      <c r="B920" t="s">
        <v>28649</v>
      </c>
      <c r="C920" t="s">
        <v>243</v>
      </c>
      <c r="D920">
        <v>445</v>
      </c>
      <c r="E920" t="s">
        <v>30881</v>
      </c>
    </row>
    <row r="921" spans="1:15" s="71" customFormat="1" hidden="1" x14ac:dyDescent="0.2">
      <c r="A921" t="s">
        <v>28650</v>
      </c>
      <c r="B921" t="s">
        <v>28651</v>
      </c>
      <c r="C921" t="s">
        <v>243</v>
      </c>
      <c r="D921">
        <v>386</v>
      </c>
      <c r="E921" t="s">
        <v>30881</v>
      </c>
      <c r="F921" s="67"/>
      <c r="G921" s="67"/>
      <c r="H921" s="67"/>
      <c r="I921" s="67"/>
      <c r="J921" s="67"/>
      <c r="K921" s="67"/>
      <c r="L921" s="67"/>
      <c r="M921" s="67"/>
      <c r="N921" s="67"/>
      <c r="O921" s="67"/>
    </row>
    <row r="922" spans="1:15" s="71" customFormat="1" hidden="1" x14ac:dyDescent="0.2">
      <c r="A922" t="s">
        <v>28652</v>
      </c>
      <c r="B922" t="s">
        <v>28653</v>
      </c>
      <c r="C922" t="s">
        <v>243</v>
      </c>
      <c r="D922">
        <v>755</v>
      </c>
      <c r="E922" t="s">
        <v>30881</v>
      </c>
      <c r="F922" s="67"/>
      <c r="G922" s="67"/>
      <c r="H922" s="67"/>
      <c r="I922" s="67"/>
      <c r="J922" s="67"/>
      <c r="K922" s="67"/>
      <c r="L922" s="67"/>
      <c r="M922" s="67"/>
      <c r="N922" s="67"/>
      <c r="O922" s="67"/>
    </row>
    <row r="923" spans="1:15" s="71" customFormat="1" hidden="1" x14ac:dyDescent="0.2">
      <c r="A923" t="s">
        <v>28654</v>
      </c>
      <c r="B923" t="s">
        <v>28655</v>
      </c>
      <c r="C923" t="s">
        <v>243</v>
      </c>
      <c r="D923">
        <v>696</v>
      </c>
      <c r="E923" t="s">
        <v>30881</v>
      </c>
      <c r="F923" s="67"/>
      <c r="G923" s="67"/>
      <c r="H923" s="67"/>
      <c r="I923" s="67"/>
      <c r="J923" s="67"/>
      <c r="K923" s="67"/>
      <c r="L923" s="67"/>
      <c r="M923" s="67"/>
      <c r="N923" s="67"/>
      <c r="O923" s="67"/>
    </row>
    <row r="924" spans="1:15" hidden="1" x14ac:dyDescent="0.2">
      <c r="A924" t="s">
        <v>28656</v>
      </c>
      <c r="B924" t="s">
        <v>28657</v>
      </c>
      <c r="C924" t="s">
        <v>243</v>
      </c>
      <c r="D924">
        <v>755</v>
      </c>
      <c r="E924" t="s">
        <v>30881</v>
      </c>
    </row>
    <row r="925" spans="1:15" hidden="1" x14ac:dyDescent="0.2">
      <c r="A925" t="s">
        <v>28658</v>
      </c>
      <c r="B925" t="s">
        <v>28659</v>
      </c>
      <c r="C925" t="s">
        <v>243</v>
      </c>
      <c r="D925">
        <v>696</v>
      </c>
      <c r="E925" t="s">
        <v>30881</v>
      </c>
    </row>
    <row r="926" spans="1:15" hidden="1" x14ac:dyDescent="0.2">
      <c r="A926" t="s">
        <v>28660</v>
      </c>
      <c r="B926" t="s">
        <v>28661</v>
      </c>
      <c r="C926" t="s">
        <v>243</v>
      </c>
      <c r="D926">
        <v>527</v>
      </c>
      <c r="E926" t="s">
        <v>30881</v>
      </c>
    </row>
    <row r="927" spans="1:15" hidden="1" x14ac:dyDescent="0.2">
      <c r="A927" t="s">
        <v>28662</v>
      </c>
      <c r="B927" t="s">
        <v>28663</v>
      </c>
      <c r="C927" t="s">
        <v>243</v>
      </c>
      <c r="D927">
        <v>468</v>
      </c>
      <c r="E927" t="s">
        <v>30881</v>
      </c>
    </row>
    <row r="928" spans="1:15" hidden="1" x14ac:dyDescent="0.2">
      <c r="A928" t="s">
        <v>28664</v>
      </c>
      <c r="B928" t="s">
        <v>28665</v>
      </c>
      <c r="C928" t="s">
        <v>243</v>
      </c>
      <c r="D928">
        <v>527</v>
      </c>
      <c r="E928" t="s">
        <v>30881</v>
      </c>
    </row>
    <row r="929" spans="1:5" hidden="1" x14ac:dyDescent="0.2">
      <c r="A929" t="s">
        <v>28666</v>
      </c>
      <c r="B929" t="s">
        <v>28667</v>
      </c>
      <c r="C929" t="s">
        <v>243</v>
      </c>
      <c r="D929">
        <v>468</v>
      </c>
      <c r="E929" t="s">
        <v>30881</v>
      </c>
    </row>
    <row r="930" spans="1:5" hidden="1" x14ac:dyDescent="0.2">
      <c r="A930" t="s">
        <v>28668</v>
      </c>
      <c r="B930" t="s">
        <v>28669</v>
      </c>
      <c r="C930" t="s">
        <v>243</v>
      </c>
      <c r="D930">
        <v>567</v>
      </c>
      <c r="E930" t="s">
        <v>30881</v>
      </c>
    </row>
    <row r="931" spans="1:5" hidden="1" x14ac:dyDescent="0.2">
      <c r="A931" t="s">
        <v>28670</v>
      </c>
      <c r="B931" t="s">
        <v>28671</v>
      </c>
      <c r="C931" t="s">
        <v>243</v>
      </c>
      <c r="D931">
        <v>509</v>
      </c>
      <c r="E931" t="s">
        <v>30881</v>
      </c>
    </row>
    <row r="932" spans="1:5" hidden="1" x14ac:dyDescent="0.2">
      <c r="A932" t="s">
        <v>28672</v>
      </c>
      <c r="B932" t="s">
        <v>28673</v>
      </c>
      <c r="C932" t="s">
        <v>243</v>
      </c>
      <c r="D932">
        <v>567</v>
      </c>
      <c r="E932" t="s">
        <v>30881</v>
      </c>
    </row>
    <row r="933" spans="1:5" hidden="1" x14ac:dyDescent="0.2">
      <c r="A933" t="s">
        <v>28674</v>
      </c>
      <c r="B933" t="s">
        <v>28675</v>
      </c>
      <c r="C933" t="s">
        <v>243</v>
      </c>
      <c r="D933">
        <v>509</v>
      </c>
      <c r="E933" t="s">
        <v>30881</v>
      </c>
    </row>
    <row r="934" spans="1:5" hidden="1" x14ac:dyDescent="0.2">
      <c r="A934" t="s">
        <v>28676</v>
      </c>
      <c r="B934" t="s">
        <v>28677</v>
      </c>
      <c r="C934" t="s">
        <v>243</v>
      </c>
      <c r="D934">
        <v>433</v>
      </c>
      <c r="E934" t="s">
        <v>30881</v>
      </c>
    </row>
    <row r="935" spans="1:5" hidden="1" x14ac:dyDescent="0.2">
      <c r="A935" t="s">
        <v>28678</v>
      </c>
      <c r="B935" t="s">
        <v>28679</v>
      </c>
      <c r="C935" t="s">
        <v>243</v>
      </c>
      <c r="D935">
        <v>374</v>
      </c>
      <c r="E935" t="s">
        <v>30881</v>
      </c>
    </row>
    <row r="936" spans="1:5" hidden="1" x14ac:dyDescent="0.2">
      <c r="A936" t="s">
        <v>28680</v>
      </c>
      <c r="B936" t="s">
        <v>28681</v>
      </c>
      <c r="C936" t="s">
        <v>243</v>
      </c>
      <c r="D936">
        <v>433</v>
      </c>
      <c r="E936" t="s">
        <v>30881</v>
      </c>
    </row>
    <row r="937" spans="1:5" hidden="1" x14ac:dyDescent="0.2">
      <c r="A937" t="s">
        <v>28682</v>
      </c>
      <c r="B937" t="s">
        <v>28683</v>
      </c>
      <c r="C937" t="s">
        <v>243</v>
      </c>
      <c r="D937">
        <v>374</v>
      </c>
      <c r="E937" t="s">
        <v>30881</v>
      </c>
    </row>
    <row r="938" spans="1:5" hidden="1" x14ac:dyDescent="0.2">
      <c r="A938" t="s">
        <v>28684</v>
      </c>
      <c r="B938" t="s">
        <v>28685</v>
      </c>
      <c r="C938" t="s">
        <v>243</v>
      </c>
      <c r="D938">
        <v>351</v>
      </c>
      <c r="E938" t="s">
        <v>30881</v>
      </c>
    </row>
    <row r="939" spans="1:5" hidden="1" x14ac:dyDescent="0.2">
      <c r="A939" t="s">
        <v>28686</v>
      </c>
      <c r="B939" t="s">
        <v>28687</v>
      </c>
      <c r="C939" t="s">
        <v>243</v>
      </c>
      <c r="D939">
        <v>293</v>
      </c>
      <c r="E939" t="s">
        <v>30881</v>
      </c>
    </row>
    <row r="940" spans="1:5" hidden="1" x14ac:dyDescent="0.2">
      <c r="A940" t="s">
        <v>28688</v>
      </c>
      <c r="B940" t="s">
        <v>28689</v>
      </c>
      <c r="C940" t="s">
        <v>243</v>
      </c>
      <c r="D940">
        <v>351</v>
      </c>
      <c r="E940" t="s">
        <v>30881</v>
      </c>
    </row>
    <row r="941" spans="1:5" hidden="1" x14ac:dyDescent="0.2">
      <c r="A941" t="s">
        <v>28690</v>
      </c>
      <c r="B941" t="s">
        <v>28691</v>
      </c>
      <c r="C941" t="s">
        <v>243</v>
      </c>
      <c r="D941">
        <v>293</v>
      </c>
      <c r="E941" t="s">
        <v>30881</v>
      </c>
    </row>
    <row r="942" spans="1:5" hidden="1" x14ac:dyDescent="0.2">
      <c r="A942" t="s">
        <v>28692</v>
      </c>
      <c r="B942" t="s">
        <v>28693</v>
      </c>
      <c r="C942" t="s">
        <v>243</v>
      </c>
      <c r="D942">
        <v>626</v>
      </c>
      <c r="E942" t="s">
        <v>30881</v>
      </c>
    </row>
    <row r="943" spans="1:5" hidden="1" x14ac:dyDescent="0.2">
      <c r="A943" t="s">
        <v>28694</v>
      </c>
      <c r="B943" t="s">
        <v>28695</v>
      </c>
      <c r="C943" t="s">
        <v>243</v>
      </c>
      <c r="D943">
        <v>567</v>
      </c>
      <c r="E943" t="s">
        <v>30881</v>
      </c>
    </row>
    <row r="944" spans="1:5" hidden="1" x14ac:dyDescent="0.2">
      <c r="A944" t="s">
        <v>28696</v>
      </c>
      <c r="B944" t="s">
        <v>28697</v>
      </c>
      <c r="C944" t="s">
        <v>243</v>
      </c>
      <c r="D944">
        <v>626</v>
      </c>
      <c r="E944" t="s">
        <v>30881</v>
      </c>
    </row>
    <row r="945" spans="1:5" hidden="1" x14ac:dyDescent="0.2">
      <c r="A945" t="s">
        <v>28698</v>
      </c>
      <c r="B945" t="s">
        <v>28699</v>
      </c>
      <c r="C945" t="s">
        <v>243</v>
      </c>
      <c r="D945">
        <v>567</v>
      </c>
      <c r="E945" t="s">
        <v>30881</v>
      </c>
    </row>
    <row r="946" spans="1:5" hidden="1" x14ac:dyDescent="0.2">
      <c r="A946" t="s">
        <v>28700</v>
      </c>
      <c r="B946" t="s">
        <v>28701</v>
      </c>
      <c r="C946" t="s">
        <v>243</v>
      </c>
      <c r="D946">
        <v>503</v>
      </c>
      <c r="E946" t="s">
        <v>30881</v>
      </c>
    </row>
    <row r="947" spans="1:5" hidden="1" x14ac:dyDescent="0.2">
      <c r="A947" t="s">
        <v>28702</v>
      </c>
      <c r="B947" t="s">
        <v>28703</v>
      </c>
      <c r="C947" t="s">
        <v>243</v>
      </c>
      <c r="D947">
        <v>445</v>
      </c>
      <c r="E947" t="s">
        <v>30881</v>
      </c>
    </row>
    <row r="948" spans="1:5" hidden="1" x14ac:dyDescent="0.2">
      <c r="A948" t="s">
        <v>28704</v>
      </c>
      <c r="B948" t="s">
        <v>28705</v>
      </c>
      <c r="C948" t="s">
        <v>243</v>
      </c>
      <c r="D948">
        <v>503</v>
      </c>
      <c r="E948" t="s">
        <v>30881</v>
      </c>
    </row>
    <row r="949" spans="1:5" hidden="1" x14ac:dyDescent="0.2">
      <c r="A949" t="s">
        <v>28706</v>
      </c>
      <c r="B949" t="s">
        <v>28707</v>
      </c>
      <c r="C949" t="s">
        <v>243</v>
      </c>
      <c r="D949">
        <v>445</v>
      </c>
      <c r="E949" t="s">
        <v>30881</v>
      </c>
    </row>
    <row r="950" spans="1:5" hidden="1" x14ac:dyDescent="0.2">
      <c r="A950" t="s">
        <v>28708</v>
      </c>
      <c r="B950" t="s">
        <v>28709</v>
      </c>
      <c r="C950" t="s">
        <v>243</v>
      </c>
      <c r="D950">
        <v>386</v>
      </c>
      <c r="E950" t="s">
        <v>30881</v>
      </c>
    </row>
    <row r="951" spans="1:5" hidden="1" x14ac:dyDescent="0.2">
      <c r="A951" t="s">
        <v>52897</v>
      </c>
      <c r="B951" t="s">
        <v>53557</v>
      </c>
      <c r="C951" t="s">
        <v>243</v>
      </c>
      <c r="D951" s="684">
        <v>1188</v>
      </c>
      <c r="E951" t="s">
        <v>30881</v>
      </c>
    </row>
    <row r="952" spans="1:5" hidden="1" x14ac:dyDescent="0.2">
      <c r="A952" t="s">
        <v>52882</v>
      </c>
      <c r="B952" t="s">
        <v>53542</v>
      </c>
      <c r="C952" t="s">
        <v>243</v>
      </c>
      <c r="D952" s="684">
        <v>1047</v>
      </c>
      <c r="E952" t="s">
        <v>30881</v>
      </c>
    </row>
    <row r="953" spans="1:5" hidden="1" x14ac:dyDescent="0.2">
      <c r="A953" t="s">
        <v>52896</v>
      </c>
      <c r="B953" t="s">
        <v>53556</v>
      </c>
      <c r="C953" t="s">
        <v>243</v>
      </c>
      <c r="D953" s="684">
        <v>1071</v>
      </c>
      <c r="E953" t="s">
        <v>30881</v>
      </c>
    </row>
    <row r="954" spans="1:5" hidden="1" x14ac:dyDescent="0.2">
      <c r="A954" t="s">
        <v>52881</v>
      </c>
      <c r="B954" t="s">
        <v>53541</v>
      </c>
      <c r="C954" t="s">
        <v>243</v>
      </c>
      <c r="D954">
        <v>930</v>
      </c>
      <c r="E954" t="s">
        <v>30881</v>
      </c>
    </row>
    <row r="955" spans="1:5" hidden="1" x14ac:dyDescent="0.2">
      <c r="A955" t="s">
        <v>52895</v>
      </c>
      <c r="B955" t="s">
        <v>53555</v>
      </c>
      <c r="C955" t="s">
        <v>243</v>
      </c>
      <c r="D955">
        <v>837</v>
      </c>
      <c r="E955" t="s">
        <v>30881</v>
      </c>
    </row>
    <row r="956" spans="1:5" hidden="1" x14ac:dyDescent="0.2">
      <c r="A956" t="s">
        <v>52880</v>
      </c>
      <c r="B956" t="s">
        <v>53540</v>
      </c>
      <c r="C956" t="s">
        <v>243</v>
      </c>
      <c r="D956">
        <v>696</v>
      </c>
      <c r="E956" t="s">
        <v>30881</v>
      </c>
    </row>
    <row r="957" spans="1:5" hidden="1" x14ac:dyDescent="0.2">
      <c r="A957" t="s">
        <v>52900</v>
      </c>
      <c r="B957" t="s">
        <v>53560</v>
      </c>
      <c r="C957" t="s">
        <v>243</v>
      </c>
      <c r="D957" s="684">
        <v>1310</v>
      </c>
      <c r="E957" t="s">
        <v>30881</v>
      </c>
    </row>
    <row r="958" spans="1:5" hidden="1" x14ac:dyDescent="0.2">
      <c r="A958" t="s">
        <v>52885</v>
      </c>
      <c r="B958" t="s">
        <v>53545</v>
      </c>
      <c r="C958" t="s">
        <v>243</v>
      </c>
      <c r="D958" s="684">
        <v>1117</v>
      </c>
      <c r="E958" t="s">
        <v>30881</v>
      </c>
    </row>
    <row r="959" spans="1:5" hidden="1" x14ac:dyDescent="0.2">
      <c r="A959" t="s">
        <v>52899</v>
      </c>
      <c r="B959" t="s">
        <v>53559</v>
      </c>
      <c r="C959" t="s">
        <v>243</v>
      </c>
      <c r="D959" s="684">
        <v>1193</v>
      </c>
      <c r="E959" t="s">
        <v>30881</v>
      </c>
    </row>
    <row r="960" spans="1:5" hidden="1" x14ac:dyDescent="0.2">
      <c r="A960" t="s">
        <v>52884</v>
      </c>
      <c r="B960" t="s">
        <v>53544</v>
      </c>
      <c r="C960" t="s">
        <v>243</v>
      </c>
      <c r="D960" s="684">
        <v>1000</v>
      </c>
      <c r="E960" t="s">
        <v>30881</v>
      </c>
    </row>
    <row r="961" spans="1:15" hidden="1" x14ac:dyDescent="0.2">
      <c r="A961" t="s">
        <v>52898</v>
      </c>
      <c r="B961" t="s">
        <v>53558</v>
      </c>
      <c r="C961" t="s">
        <v>243</v>
      </c>
      <c r="D961">
        <v>959</v>
      </c>
      <c r="E961" t="s">
        <v>30881</v>
      </c>
    </row>
    <row r="962" spans="1:15" hidden="1" x14ac:dyDescent="0.2">
      <c r="A962" t="s">
        <v>52883</v>
      </c>
      <c r="B962" t="s">
        <v>53543</v>
      </c>
      <c r="C962" t="s">
        <v>243</v>
      </c>
      <c r="D962">
        <v>766</v>
      </c>
      <c r="E962" t="s">
        <v>30881</v>
      </c>
    </row>
    <row r="963" spans="1:15" s="71" customFormat="1" hidden="1" x14ac:dyDescent="0.2">
      <c r="A963" t="s">
        <v>52903</v>
      </c>
      <c r="B963" t="s">
        <v>53563</v>
      </c>
      <c r="C963" t="s">
        <v>243</v>
      </c>
      <c r="D963" s="684">
        <v>1310</v>
      </c>
      <c r="E963" t="s">
        <v>30881</v>
      </c>
      <c r="F963" s="67"/>
      <c r="G963" s="67"/>
      <c r="H963" s="67"/>
      <c r="I963" s="67"/>
      <c r="J963" s="67"/>
      <c r="K963" s="67"/>
      <c r="L963" s="67"/>
      <c r="M963" s="67"/>
      <c r="N963" s="67"/>
      <c r="O963" s="67"/>
    </row>
    <row r="964" spans="1:15" hidden="1" x14ac:dyDescent="0.2">
      <c r="A964" t="s">
        <v>52888</v>
      </c>
      <c r="B964" t="s">
        <v>53548</v>
      </c>
      <c r="C964" t="s">
        <v>243</v>
      </c>
      <c r="D964" s="684">
        <v>1117</v>
      </c>
      <c r="E964" t="s">
        <v>30881</v>
      </c>
    </row>
    <row r="965" spans="1:15" hidden="1" x14ac:dyDescent="0.2">
      <c r="A965" t="s">
        <v>52902</v>
      </c>
      <c r="B965" t="s">
        <v>53562</v>
      </c>
      <c r="C965" t="s">
        <v>243</v>
      </c>
      <c r="D965" s="684">
        <v>1193</v>
      </c>
      <c r="E965" t="s">
        <v>30881</v>
      </c>
    </row>
    <row r="966" spans="1:15" s="71" customFormat="1" hidden="1" x14ac:dyDescent="0.2">
      <c r="A966" t="s">
        <v>52887</v>
      </c>
      <c r="B966" t="s">
        <v>53547</v>
      </c>
      <c r="C966" t="s">
        <v>243</v>
      </c>
      <c r="D966" s="684">
        <v>1000</v>
      </c>
      <c r="E966" t="s">
        <v>30881</v>
      </c>
      <c r="F966" s="67"/>
      <c r="G966" s="67"/>
      <c r="H966" s="67"/>
      <c r="I966" s="67"/>
      <c r="J966" s="67"/>
      <c r="K966" s="67"/>
      <c r="L966" s="67"/>
      <c r="M966" s="67"/>
      <c r="N966" s="67"/>
      <c r="O966" s="67"/>
    </row>
    <row r="967" spans="1:15" hidden="1" x14ac:dyDescent="0.2">
      <c r="A967" t="s">
        <v>52901</v>
      </c>
      <c r="B967" t="s">
        <v>53561</v>
      </c>
      <c r="C967" t="s">
        <v>243</v>
      </c>
      <c r="D967">
        <v>959</v>
      </c>
      <c r="E967" t="s">
        <v>30881</v>
      </c>
    </row>
    <row r="968" spans="1:15" s="71" customFormat="1" hidden="1" x14ac:dyDescent="0.2">
      <c r="A968" t="s">
        <v>52886</v>
      </c>
      <c r="B968" t="s">
        <v>53546</v>
      </c>
      <c r="C968" t="s">
        <v>243</v>
      </c>
      <c r="D968">
        <v>766</v>
      </c>
      <c r="E968" t="s">
        <v>30881</v>
      </c>
      <c r="F968" s="67"/>
      <c r="G968" s="67"/>
      <c r="H968" s="67"/>
      <c r="I968" s="67"/>
      <c r="J968" s="67"/>
      <c r="K968" s="67"/>
      <c r="L968" s="67"/>
      <c r="M968" s="67"/>
      <c r="N968" s="67"/>
      <c r="O968" s="67"/>
    </row>
    <row r="969" spans="1:15" s="71" customFormat="1" hidden="1" x14ac:dyDescent="0.2">
      <c r="A969" t="s">
        <v>52906</v>
      </c>
      <c r="B969" t="s">
        <v>53566</v>
      </c>
      <c r="C969" t="s">
        <v>243</v>
      </c>
      <c r="D969" s="684">
        <v>1509</v>
      </c>
      <c r="E969" t="s">
        <v>30881</v>
      </c>
      <c r="F969" s="67"/>
      <c r="G969" s="67"/>
      <c r="H969" s="67"/>
      <c r="I969" s="67"/>
      <c r="J969" s="67"/>
      <c r="K969" s="67"/>
      <c r="L969" s="67"/>
      <c r="M969" s="67"/>
      <c r="N969" s="67"/>
      <c r="O969" s="67"/>
    </row>
    <row r="970" spans="1:15" hidden="1" x14ac:dyDescent="0.2">
      <c r="A970" t="s">
        <v>52891</v>
      </c>
      <c r="B970" t="s">
        <v>53551</v>
      </c>
      <c r="C970" t="s">
        <v>243</v>
      </c>
      <c r="D970" s="684">
        <v>1287</v>
      </c>
      <c r="E970" t="s">
        <v>30881</v>
      </c>
    </row>
    <row r="971" spans="1:15" hidden="1" x14ac:dyDescent="0.2">
      <c r="A971" t="s">
        <v>52905</v>
      </c>
      <c r="B971" t="s">
        <v>53565</v>
      </c>
      <c r="C971" t="s">
        <v>243</v>
      </c>
      <c r="D971" s="684">
        <v>1392</v>
      </c>
      <c r="E971" t="s">
        <v>30881</v>
      </c>
    </row>
    <row r="972" spans="1:15" s="71" customFormat="1" hidden="1" x14ac:dyDescent="0.2">
      <c r="A972" t="s">
        <v>52890</v>
      </c>
      <c r="B972" t="s">
        <v>53550</v>
      </c>
      <c r="C972" t="s">
        <v>243</v>
      </c>
      <c r="D972" s="684">
        <v>1170</v>
      </c>
      <c r="E972" t="s">
        <v>30881</v>
      </c>
      <c r="F972" s="67"/>
      <c r="G972" s="67"/>
      <c r="H972" s="67"/>
      <c r="I972" s="67"/>
      <c r="J972" s="67"/>
      <c r="K972" s="67"/>
      <c r="L972" s="67"/>
      <c r="M972" s="67"/>
      <c r="N972" s="67"/>
      <c r="O972" s="67"/>
    </row>
    <row r="973" spans="1:15" s="71" customFormat="1" hidden="1" x14ac:dyDescent="0.2">
      <c r="A973" t="s">
        <v>52904</v>
      </c>
      <c r="B973" t="s">
        <v>53564</v>
      </c>
      <c r="C973" t="s">
        <v>243</v>
      </c>
      <c r="D973" s="684">
        <v>1158</v>
      </c>
      <c r="E973" t="s">
        <v>30881</v>
      </c>
      <c r="F973" s="67"/>
      <c r="G973" s="67"/>
      <c r="H973" s="67"/>
      <c r="I973" s="67"/>
      <c r="J973" s="67"/>
      <c r="K973" s="67"/>
      <c r="L973" s="67"/>
      <c r="M973" s="67"/>
      <c r="N973" s="67"/>
      <c r="O973" s="67"/>
    </row>
    <row r="974" spans="1:15" s="71" customFormat="1" hidden="1" x14ac:dyDescent="0.2">
      <c r="A974" t="s">
        <v>52889</v>
      </c>
      <c r="B974" t="s">
        <v>53549</v>
      </c>
      <c r="C974" t="s">
        <v>243</v>
      </c>
      <c r="D974">
        <v>936</v>
      </c>
      <c r="E974" t="s">
        <v>30881</v>
      </c>
      <c r="F974" s="67"/>
      <c r="G974" s="67"/>
      <c r="H974" s="67"/>
      <c r="I974" s="67"/>
      <c r="J974" s="67"/>
      <c r="K974" s="67"/>
      <c r="L974" s="67"/>
      <c r="M974" s="67"/>
      <c r="N974" s="67"/>
      <c r="O974" s="67"/>
    </row>
    <row r="975" spans="1:15" hidden="1" x14ac:dyDescent="0.2">
      <c r="A975" t="s">
        <v>52909</v>
      </c>
      <c r="B975" t="s">
        <v>53569</v>
      </c>
      <c r="C975" t="s">
        <v>243</v>
      </c>
      <c r="D975" s="684">
        <v>1697</v>
      </c>
      <c r="E975" t="s">
        <v>30881</v>
      </c>
    </row>
    <row r="976" spans="1:15" hidden="1" x14ac:dyDescent="0.2">
      <c r="A976" t="s">
        <v>52894</v>
      </c>
      <c r="B976" t="s">
        <v>53554</v>
      </c>
      <c r="C976" t="s">
        <v>243</v>
      </c>
      <c r="D976" s="684">
        <v>1463</v>
      </c>
      <c r="E976" t="s">
        <v>30881</v>
      </c>
    </row>
    <row r="977" spans="1:15" hidden="1" x14ac:dyDescent="0.2">
      <c r="A977" t="s">
        <v>52908</v>
      </c>
      <c r="B977" t="s">
        <v>53568</v>
      </c>
      <c r="C977" t="s">
        <v>243</v>
      </c>
      <c r="D977" s="684">
        <v>1580</v>
      </c>
      <c r="E977" t="s">
        <v>30881</v>
      </c>
    </row>
    <row r="978" spans="1:15" hidden="1" x14ac:dyDescent="0.2">
      <c r="A978" t="s">
        <v>52893</v>
      </c>
      <c r="B978" t="s">
        <v>53553</v>
      </c>
      <c r="C978" t="s">
        <v>243</v>
      </c>
      <c r="D978" s="684">
        <v>1346</v>
      </c>
      <c r="E978" t="s">
        <v>30881</v>
      </c>
    </row>
    <row r="979" spans="1:15" hidden="1" x14ac:dyDescent="0.2">
      <c r="A979" t="s">
        <v>52907</v>
      </c>
      <c r="B979" t="s">
        <v>53567</v>
      </c>
      <c r="C979" t="s">
        <v>243</v>
      </c>
      <c r="D979" s="684">
        <v>1346</v>
      </c>
      <c r="E979" t="s">
        <v>30881</v>
      </c>
    </row>
    <row r="980" spans="1:15" hidden="1" x14ac:dyDescent="0.2">
      <c r="A980" t="s">
        <v>52892</v>
      </c>
      <c r="B980" t="s">
        <v>53552</v>
      </c>
      <c r="C980" t="s">
        <v>243</v>
      </c>
      <c r="D980" s="684">
        <v>1112</v>
      </c>
      <c r="E980" t="s">
        <v>30881</v>
      </c>
    </row>
    <row r="981" spans="1:15" s="71" customFormat="1" hidden="1" x14ac:dyDescent="0.2">
      <c r="A981" t="s">
        <v>28710</v>
      </c>
      <c r="B981" t="s">
        <v>28711</v>
      </c>
      <c r="C981" t="s">
        <v>243</v>
      </c>
      <c r="D981">
        <v>825</v>
      </c>
      <c r="E981" t="s">
        <v>30881</v>
      </c>
      <c r="F981" s="67"/>
      <c r="G981" s="67"/>
      <c r="H981" s="67"/>
      <c r="I981" s="67"/>
      <c r="J981" s="67"/>
      <c r="K981" s="67"/>
      <c r="L981" s="67"/>
      <c r="M981" s="67"/>
      <c r="N981" s="67"/>
      <c r="O981" s="67"/>
    </row>
    <row r="982" spans="1:15" hidden="1" x14ac:dyDescent="0.2">
      <c r="A982" t="s">
        <v>28712</v>
      </c>
      <c r="B982" t="s">
        <v>28713</v>
      </c>
      <c r="C982" t="s">
        <v>243</v>
      </c>
      <c r="D982">
        <v>766</v>
      </c>
      <c r="E982" t="s">
        <v>30881</v>
      </c>
    </row>
    <row r="983" spans="1:15" s="29" customFormat="1" hidden="1" x14ac:dyDescent="0.2">
      <c r="A983" t="s">
        <v>28714</v>
      </c>
      <c r="B983" t="s">
        <v>28715</v>
      </c>
      <c r="C983" t="s">
        <v>243</v>
      </c>
      <c r="D983">
        <v>825</v>
      </c>
      <c r="E983" t="s">
        <v>30881</v>
      </c>
      <c r="F983" s="76"/>
      <c r="G983" s="76"/>
      <c r="H983" s="76"/>
      <c r="I983" s="76"/>
      <c r="J983" s="76"/>
      <c r="K983" s="76"/>
      <c r="L983" s="76"/>
      <c r="M983" s="76"/>
      <c r="N983" s="76"/>
      <c r="O983" s="76"/>
    </row>
    <row r="984" spans="1:15" s="29" customFormat="1" hidden="1" x14ac:dyDescent="0.2">
      <c r="A984" t="s">
        <v>28716</v>
      </c>
      <c r="B984" t="s">
        <v>28717</v>
      </c>
      <c r="C984" t="s">
        <v>243</v>
      </c>
      <c r="D984">
        <v>766</v>
      </c>
      <c r="E984" t="s">
        <v>30881</v>
      </c>
      <c r="F984" s="76"/>
      <c r="G984" s="76"/>
      <c r="H984" s="76"/>
      <c r="I984" s="76"/>
      <c r="J984" s="76"/>
      <c r="K984" s="76"/>
      <c r="L984" s="76"/>
      <c r="M984" s="76"/>
      <c r="N984" s="76"/>
      <c r="O984" s="76"/>
    </row>
    <row r="985" spans="1:15" s="29" customFormat="1" hidden="1" x14ac:dyDescent="0.2">
      <c r="A985" t="s">
        <v>28718</v>
      </c>
      <c r="B985" t="s">
        <v>28719</v>
      </c>
      <c r="C985" t="s">
        <v>243</v>
      </c>
      <c r="D985">
        <v>638</v>
      </c>
      <c r="E985" t="s">
        <v>30881</v>
      </c>
      <c r="F985" s="76"/>
      <c r="G985" s="76"/>
      <c r="H985" s="76"/>
      <c r="I985" s="76"/>
      <c r="J985" s="76"/>
      <c r="K985" s="76"/>
      <c r="L985" s="76"/>
      <c r="M985" s="76"/>
      <c r="N985" s="76"/>
      <c r="O985" s="76"/>
    </row>
    <row r="986" spans="1:15" s="71" customFormat="1" hidden="1" x14ac:dyDescent="0.2">
      <c r="A986" t="s">
        <v>28720</v>
      </c>
      <c r="B986" t="s">
        <v>28721</v>
      </c>
      <c r="C986" t="s">
        <v>243</v>
      </c>
      <c r="D986">
        <v>579</v>
      </c>
      <c r="E986" t="s">
        <v>30881</v>
      </c>
      <c r="F986" s="67"/>
      <c r="G986" s="67"/>
      <c r="H986" s="67"/>
      <c r="I986" s="67"/>
      <c r="J986" s="67"/>
      <c r="K986" s="67"/>
      <c r="L986" s="67"/>
      <c r="M986" s="67"/>
      <c r="N986" s="67"/>
      <c r="O986" s="67"/>
    </row>
    <row r="987" spans="1:15" hidden="1" x14ac:dyDescent="0.2">
      <c r="A987" t="s">
        <v>28722</v>
      </c>
      <c r="B987" t="s">
        <v>28723</v>
      </c>
      <c r="C987" t="s">
        <v>243</v>
      </c>
      <c r="D987">
        <v>638</v>
      </c>
      <c r="E987" t="s">
        <v>30881</v>
      </c>
    </row>
    <row r="988" spans="1:15" hidden="1" x14ac:dyDescent="0.2">
      <c r="A988" t="s">
        <v>28724</v>
      </c>
      <c r="B988" t="s">
        <v>28725</v>
      </c>
      <c r="C988" t="s">
        <v>243</v>
      </c>
      <c r="D988">
        <v>579</v>
      </c>
      <c r="E988" t="s">
        <v>30881</v>
      </c>
    </row>
    <row r="989" spans="1:15" hidden="1" x14ac:dyDescent="0.2">
      <c r="A989" t="s">
        <v>28726</v>
      </c>
      <c r="B989" t="s">
        <v>28727</v>
      </c>
      <c r="C989" t="s">
        <v>243</v>
      </c>
      <c r="D989">
        <v>521</v>
      </c>
      <c r="E989" t="s">
        <v>30881</v>
      </c>
    </row>
    <row r="990" spans="1:15" hidden="1" x14ac:dyDescent="0.2">
      <c r="A990" t="s">
        <v>28728</v>
      </c>
      <c r="B990" t="s">
        <v>28729</v>
      </c>
      <c r="C990" t="s">
        <v>243</v>
      </c>
      <c r="D990">
        <v>462</v>
      </c>
      <c r="E990" t="s">
        <v>30881</v>
      </c>
    </row>
    <row r="991" spans="1:15" hidden="1" x14ac:dyDescent="0.2">
      <c r="A991" t="s">
        <v>28730</v>
      </c>
      <c r="B991" t="s">
        <v>28731</v>
      </c>
      <c r="C991" t="s">
        <v>243</v>
      </c>
      <c r="D991">
        <v>521</v>
      </c>
      <c r="E991" t="s">
        <v>30881</v>
      </c>
    </row>
    <row r="992" spans="1:15" hidden="1" x14ac:dyDescent="0.2">
      <c r="A992" t="s">
        <v>28732</v>
      </c>
      <c r="B992" t="s">
        <v>28733</v>
      </c>
      <c r="C992" t="s">
        <v>243</v>
      </c>
      <c r="D992">
        <v>462</v>
      </c>
      <c r="E992" t="s">
        <v>30881</v>
      </c>
    </row>
    <row r="993" spans="1:5" hidden="1" x14ac:dyDescent="0.2">
      <c r="A993" t="s">
        <v>28734</v>
      </c>
      <c r="B993" t="s">
        <v>28735</v>
      </c>
      <c r="C993" t="s">
        <v>243</v>
      </c>
      <c r="D993">
        <v>679</v>
      </c>
      <c r="E993" t="s">
        <v>30881</v>
      </c>
    </row>
    <row r="994" spans="1:5" hidden="1" x14ac:dyDescent="0.2">
      <c r="A994" t="s">
        <v>28736</v>
      </c>
      <c r="B994" t="s">
        <v>28737</v>
      </c>
      <c r="C994" t="s">
        <v>243</v>
      </c>
      <c r="D994">
        <v>620</v>
      </c>
      <c r="E994" t="s">
        <v>30881</v>
      </c>
    </row>
    <row r="995" spans="1:5" hidden="1" x14ac:dyDescent="0.2">
      <c r="A995" t="s">
        <v>28738</v>
      </c>
      <c r="B995" t="s">
        <v>28739</v>
      </c>
      <c r="C995" t="s">
        <v>243</v>
      </c>
      <c r="D995">
        <v>679</v>
      </c>
      <c r="E995" t="s">
        <v>30881</v>
      </c>
    </row>
    <row r="996" spans="1:5" hidden="1" x14ac:dyDescent="0.2">
      <c r="A996" t="s">
        <v>28740</v>
      </c>
      <c r="B996" t="s">
        <v>28741</v>
      </c>
      <c r="C996" t="s">
        <v>243</v>
      </c>
      <c r="D996">
        <v>620</v>
      </c>
      <c r="E996" t="s">
        <v>30881</v>
      </c>
    </row>
    <row r="997" spans="1:5" hidden="1" x14ac:dyDescent="0.2">
      <c r="A997" t="s">
        <v>28742</v>
      </c>
      <c r="B997" t="s">
        <v>28743</v>
      </c>
      <c r="C997" t="s">
        <v>243</v>
      </c>
      <c r="D997">
        <v>532</v>
      </c>
      <c r="E997" t="s">
        <v>30881</v>
      </c>
    </row>
    <row r="998" spans="1:5" hidden="1" x14ac:dyDescent="0.2">
      <c r="A998" t="s">
        <v>28744</v>
      </c>
      <c r="B998" t="s">
        <v>28745</v>
      </c>
      <c r="C998" t="s">
        <v>243</v>
      </c>
      <c r="D998">
        <v>474</v>
      </c>
      <c r="E998" t="s">
        <v>30881</v>
      </c>
    </row>
    <row r="999" spans="1:5" hidden="1" x14ac:dyDescent="0.2">
      <c r="A999" t="s">
        <v>28746</v>
      </c>
      <c r="B999" t="s">
        <v>28747</v>
      </c>
      <c r="C999" t="s">
        <v>243</v>
      </c>
      <c r="D999">
        <v>532</v>
      </c>
      <c r="E999" t="s">
        <v>30881</v>
      </c>
    </row>
    <row r="1000" spans="1:5" hidden="1" x14ac:dyDescent="0.2">
      <c r="A1000" t="s">
        <v>28748</v>
      </c>
      <c r="B1000" t="s">
        <v>28749</v>
      </c>
      <c r="C1000" t="s">
        <v>243</v>
      </c>
      <c r="D1000">
        <v>474</v>
      </c>
      <c r="E1000" t="s">
        <v>30881</v>
      </c>
    </row>
    <row r="1001" spans="1:5" hidden="1" x14ac:dyDescent="0.2">
      <c r="A1001" t="s">
        <v>28750</v>
      </c>
      <c r="B1001" t="s">
        <v>28751</v>
      </c>
      <c r="C1001" t="s">
        <v>243</v>
      </c>
      <c r="D1001">
        <v>450</v>
      </c>
      <c r="E1001" t="s">
        <v>30881</v>
      </c>
    </row>
    <row r="1002" spans="1:5" hidden="1" x14ac:dyDescent="0.2">
      <c r="A1002" t="s">
        <v>28752</v>
      </c>
      <c r="B1002" t="s">
        <v>28753</v>
      </c>
      <c r="C1002" t="s">
        <v>243</v>
      </c>
      <c r="D1002">
        <v>392</v>
      </c>
      <c r="E1002" t="s">
        <v>30881</v>
      </c>
    </row>
    <row r="1003" spans="1:5" hidden="1" x14ac:dyDescent="0.2">
      <c r="A1003" t="s">
        <v>28754</v>
      </c>
      <c r="B1003" t="s">
        <v>28755</v>
      </c>
      <c r="C1003" t="s">
        <v>243</v>
      </c>
      <c r="D1003">
        <v>450</v>
      </c>
      <c r="E1003" t="s">
        <v>30881</v>
      </c>
    </row>
    <row r="1004" spans="1:5" hidden="1" x14ac:dyDescent="0.2">
      <c r="A1004" t="s">
        <v>28756</v>
      </c>
      <c r="B1004" t="s">
        <v>28757</v>
      </c>
      <c r="C1004" t="s">
        <v>243</v>
      </c>
      <c r="D1004">
        <v>392</v>
      </c>
      <c r="E1004" t="s">
        <v>30881</v>
      </c>
    </row>
    <row r="1005" spans="1:5" hidden="1" x14ac:dyDescent="0.2">
      <c r="A1005" t="s">
        <v>28782</v>
      </c>
      <c r="B1005" t="s">
        <v>28783</v>
      </c>
      <c r="C1005" t="s">
        <v>243</v>
      </c>
      <c r="D1005">
        <v>831</v>
      </c>
      <c r="E1005" t="s">
        <v>30881</v>
      </c>
    </row>
    <row r="1006" spans="1:5" hidden="1" x14ac:dyDescent="0.2">
      <c r="A1006" t="s">
        <v>28784</v>
      </c>
      <c r="B1006" t="s">
        <v>28785</v>
      </c>
      <c r="C1006" t="s">
        <v>243</v>
      </c>
      <c r="D1006">
        <v>772</v>
      </c>
      <c r="E1006" t="s">
        <v>30881</v>
      </c>
    </row>
    <row r="1007" spans="1:5" hidden="1" x14ac:dyDescent="0.2">
      <c r="A1007" t="s">
        <v>28786</v>
      </c>
      <c r="B1007" t="s">
        <v>28787</v>
      </c>
      <c r="C1007" t="s">
        <v>243</v>
      </c>
      <c r="D1007">
        <v>831</v>
      </c>
      <c r="E1007" t="s">
        <v>30881</v>
      </c>
    </row>
    <row r="1008" spans="1:5" hidden="1" x14ac:dyDescent="0.2">
      <c r="A1008" t="s">
        <v>28788</v>
      </c>
      <c r="B1008" t="s">
        <v>28789</v>
      </c>
      <c r="C1008" t="s">
        <v>243</v>
      </c>
      <c r="D1008">
        <v>772</v>
      </c>
      <c r="E1008" t="s">
        <v>30881</v>
      </c>
    </row>
    <row r="1009" spans="1:5" hidden="1" x14ac:dyDescent="0.2">
      <c r="A1009" t="s">
        <v>28790</v>
      </c>
      <c r="B1009" t="s">
        <v>28791</v>
      </c>
      <c r="C1009" t="s">
        <v>243</v>
      </c>
      <c r="D1009">
        <v>603</v>
      </c>
      <c r="E1009" t="s">
        <v>30881</v>
      </c>
    </row>
    <row r="1010" spans="1:5" hidden="1" x14ac:dyDescent="0.2">
      <c r="A1010" t="s">
        <v>28792</v>
      </c>
      <c r="B1010" t="s">
        <v>28793</v>
      </c>
      <c r="C1010" t="s">
        <v>243</v>
      </c>
      <c r="D1010">
        <v>544</v>
      </c>
      <c r="E1010" t="s">
        <v>30881</v>
      </c>
    </row>
    <row r="1011" spans="1:5" hidden="1" x14ac:dyDescent="0.2">
      <c r="A1011" t="s">
        <v>28794</v>
      </c>
      <c r="B1011" t="s">
        <v>28795</v>
      </c>
      <c r="C1011" t="s">
        <v>243</v>
      </c>
      <c r="D1011">
        <v>603</v>
      </c>
      <c r="E1011" t="s">
        <v>30881</v>
      </c>
    </row>
    <row r="1012" spans="1:5" hidden="1" x14ac:dyDescent="0.2">
      <c r="A1012" t="s">
        <v>28796</v>
      </c>
      <c r="B1012" t="s">
        <v>28797</v>
      </c>
      <c r="C1012" t="s">
        <v>243</v>
      </c>
      <c r="D1012">
        <v>544</v>
      </c>
      <c r="E1012" t="s">
        <v>30881</v>
      </c>
    </row>
    <row r="1013" spans="1:5" hidden="1" x14ac:dyDescent="0.2">
      <c r="A1013" t="s">
        <v>28798</v>
      </c>
      <c r="B1013" t="s">
        <v>28799</v>
      </c>
      <c r="C1013" t="s">
        <v>243</v>
      </c>
      <c r="D1013">
        <v>527</v>
      </c>
      <c r="E1013" t="s">
        <v>30881</v>
      </c>
    </row>
    <row r="1014" spans="1:5" hidden="1" x14ac:dyDescent="0.2">
      <c r="A1014" t="s">
        <v>28800</v>
      </c>
      <c r="B1014" t="s">
        <v>28801</v>
      </c>
      <c r="C1014" t="s">
        <v>243</v>
      </c>
      <c r="D1014">
        <v>468</v>
      </c>
      <c r="E1014" t="s">
        <v>30881</v>
      </c>
    </row>
    <row r="1015" spans="1:5" hidden="1" x14ac:dyDescent="0.2">
      <c r="A1015" t="s">
        <v>28802</v>
      </c>
      <c r="B1015" t="s">
        <v>28803</v>
      </c>
      <c r="C1015" t="s">
        <v>243</v>
      </c>
      <c r="D1015">
        <v>527</v>
      </c>
      <c r="E1015" t="s">
        <v>30881</v>
      </c>
    </row>
    <row r="1016" spans="1:5" hidden="1" x14ac:dyDescent="0.2">
      <c r="A1016" t="s">
        <v>28804</v>
      </c>
      <c r="B1016" t="s">
        <v>28805</v>
      </c>
      <c r="C1016" t="s">
        <v>243</v>
      </c>
      <c r="D1016">
        <v>468</v>
      </c>
      <c r="E1016" t="s">
        <v>30881</v>
      </c>
    </row>
    <row r="1017" spans="1:5" hidden="1" x14ac:dyDescent="0.2">
      <c r="A1017" t="s">
        <v>28806</v>
      </c>
      <c r="B1017" t="s">
        <v>28807</v>
      </c>
      <c r="C1017" t="s">
        <v>243</v>
      </c>
      <c r="D1017">
        <v>702</v>
      </c>
      <c r="E1017" t="s">
        <v>30881</v>
      </c>
    </row>
    <row r="1018" spans="1:5" hidden="1" x14ac:dyDescent="0.2">
      <c r="A1018" t="s">
        <v>28808</v>
      </c>
      <c r="B1018" t="s">
        <v>28809</v>
      </c>
      <c r="C1018" t="s">
        <v>243</v>
      </c>
      <c r="D1018">
        <v>644</v>
      </c>
      <c r="E1018" t="s">
        <v>30881</v>
      </c>
    </row>
    <row r="1019" spans="1:5" hidden="1" x14ac:dyDescent="0.2">
      <c r="A1019" t="s">
        <v>28810</v>
      </c>
      <c r="B1019" t="s">
        <v>28811</v>
      </c>
      <c r="C1019" t="s">
        <v>243</v>
      </c>
      <c r="D1019">
        <v>702</v>
      </c>
      <c r="E1019" t="s">
        <v>30881</v>
      </c>
    </row>
    <row r="1020" spans="1:5" hidden="1" x14ac:dyDescent="0.2">
      <c r="A1020" t="s">
        <v>28812</v>
      </c>
      <c r="B1020" t="s">
        <v>28813</v>
      </c>
      <c r="C1020" t="s">
        <v>243</v>
      </c>
      <c r="D1020">
        <v>644</v>
      </c>
      <c r="E1020" t="s">
        <v>30881</v>
      </c>
    </row>
    <row r="1021" spans="1:5" hidden="1" x14ac:dyDescent="0.2">
      <c r="A1021" t="s">
        <v>28814</v>
      </c>
      <c r="B1021" t="s">
        <v>28815</v>
      </c>
      <c r="C1021" t="s">
        <v>243</v>
      </c>
      <c r="D1021">
        <v>579</v>
      </c>
      <c r="E1021" t="s">
        <v>30881</v>
      </c>
    </row>
    <row r="1022" spans="1:5" hidden="1" x14ac:dyDescent="0.2">
      <c r="A1022" t="s">
        <v>28816</v>
      </c>
      <c r="B1022" t="s">
        <v>28817</v>
      </c>
      <c r="C1022" t="s">
        <v>243</v>
      </c>
      <c r="D1022">
        <v>521</v>
      </c>
      <c r="E1022" t="s">
        <v>30881</v>
      </c>
    </row>
    <row r="1023" spans="1:5" hidden="1" x14ac:dyDescent="0.2">
      <c r="A1023" t="s">
        <v>28818</v>
      </c>
      <c r="B1023" t="s">
        <v>28819</v>
      </c>
      <c r="C1023" t="s">
        <v>243</v>
      </c>
      <c r="D1023">
        <v>579</v>
      </c>
      <c r="E1023" t="s">
        <v>30881</v>
      </c>
    </row>
    <row r="1024" spans="1:5" hidden="1" x14ac:dyDescent="0.2">
      <c r="A1024" t="s">
        <v>28820</v>
      </c>
      <c r="B1024" t="s">
        <v>28821</v>
      </c>
      <c r="C1024" t="s">
        <v>243</v>
      </c>
      <c r="D1024">
        <v>521</v>
      </c>
      <c r="E1024" t="s">
        <v>30881</v>
      </c>
    </row>
    <row r="1025" spans="1:15" hidden="1" x14ac:dyDescent="0.2">
      <c r="A1025" t="s">
        <v>28822</v>
      </c>
      <c r="B1025" t="s">
        <v>28823</v>
      </c>
      <c r="C1025" t="s">
        <v>243</v>
      </c>
      <c r="D1025">
        <v>462</v>
      </c>
      <c r="E1025" t="s">
        <v>30881</v>
      </c>
    </row>
    <row r="1026" spans="1:15" hidden="1" x14ac:dyDescent="0.2">
      <c r="A1026" t="s">
        <v>28824</v>
      </c>
      <c r="B1026" t="s">
        <v>28825</v>
      </c>
      <c r="C1026" t="s">
        <v>243</v>
      </c>
      <c r="D1026">
        <v>404</v>
      </c>
      <c r="E1026" t="s">
        <v>30881</v>
      </c>
    </row>
    <row r="1027" spans="1:15" s="6" customFormat="1" hidden="1" x14ac:dyDescent="0.2">
      <c r="A1027" t="s">
        <v>28826</v>
      </c>
      <c r="B1027" t="s">
        <v>28827</v>
      </c>
      <c r="C1027" t="s">
        <v>243</v>
      </c>
      <c r="D1027">
        <v>462</v>
      </c>
      <c r="E1027" t="s">
        <v>30881</v>
      </c>
      <c r="F1027" s="7"/>
      <c r="G1027" s="7"/>
      <c r="H1027" s="7"/>
      <c r="I1027" s="7"/>
      <c r="J1027" s="7"/>
      <c r="K1027" s="7"/>
      <c r="L1027" s="7"/>
      <c r="M1027" s="7"/>
      <c r="N1027" s="7"/>
      <c r="O1027" s="7"/>
    </row>
    <row r="1028" spans="1:15" s="6" customFormat="1" hidden="1" x14ac:dyDescent="0.2">
      <c r="A1028" t="s">
        <v>28828</v>
      </c>
      <c r="B1028" t="s">
        <v>28829</v>
      </c>
      <c r="C1028" t="s">
        <v>243</v>
      </c>
      <c r="D1028">
        <v>404</v>
      </c>
      <c r="E1028" t="s">
        <v>30881</v>
      </c>
      <c r="F1028" s="7"/>
      <c r="G1028" s="7"/>
      <c r="H1028" s="7"/>
      <c r="I1028" s="7"/>
      <c r="J1028" s="7"/>
      <c r="K1028" s="7"/>
      <c r="L1028" s="7"/>
      <c r="M1028" s="7"/>
      <c r="N1028" s="7"/>
      <c r="O1028" s="7"/>
    </row>
    <row r="1029" spans="1:15" s="6" customFormat="1" hidden="1" x14ac:dyDescent="0.2">
      <c r="A1029" t="s">
        <v>52921</v>
      </c>
      <c r="B1029" t="s">
        <v>53582</v>
      </c>
      <c r="C1029" t="s">
        <v>243</v>
      </c>
      <c r="D1029" s="684">
        <v>1638</v>
      </c>
      <c r="E1029" t="s">
        <v>30881</v>
      </c>
      <c r="F1029" s="7"/>
      <c r="G1029" s="7"/>
      <c r="H1029" s="7"/>
      <c r="I1029" s="7"/>
      <c r="J1029" s="7"/>
      <c r="K1029" s="7"/>
      <c r="L1029" s="7"/>
      <c r="M1029" s="7"/>
      <c r="N1029" s="7"/>
      <c r="O1029" s="7"/>
    </row>
    <row r="1030" spans="1:15" s="6" customFormat="1" hidden="1" x14ac:dyDescent="0.2">
      <c r="A1030" t="s">
        <v>52912</v>
      </c>
      <c r="B1030" t="s">
        <v>53573</v>
      </c>
      <c r="C1030" t="s">
        <v>243</v>
      </c>
      <c r="D1030" s="684">
        <v>1346</v>
      </c>
      <c r="E1030" t="s">
        <v>30881</v>
      </c>
      <c r="F1030" s="7"/>
      <c r="G1030" s="7"/>
      <c r="H1030" s="7"/>
      <c r="I1030" s="7"/>
      <c r="J1030" s="7"/>
      <c r="K1030" s="7"/>
      <c r="L1030" s="7"/>
      <c r="M1030" s="7"/>
      <c r="N1030" s="7"/>
      <c r="O1030" s="7"/>
    </row>
    <row r="1031" spans="1:15" s="71" customFormat="1" hidden="1" x14ac:dyDescent="0.2">
      <c r="A1031" t="s">
        <v>52920</v>
      </c>
      <c r="B1031" t="s">
        <v>53581</v>
      </c>
      <c r="C1031" t="s">
        <v>243</v>
      </c>
      <c r="D1031" s="684">
        <v>1305</v>
      </c>
      <c r="E1031" t="s">
        <v>30881</v>
      </c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</row>
    <row r="1032" spans="1:15" s="71" customFormat="1" hidden="1" x14ac:dyDescent="0.2">
      <c r="A1032" t="s">
        <v>52911</v>
      </c>
      <c r="B1032" t="s">
        <v>53572</v>
      </c>
      <c r="C1032" t="s">
        <v>243</v>
      </c>
      <c r="D1032" s="684">
        <v>1012</v>
      </c>
      <c r="E1032" t="s">
        <v>30881</v>
      </c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</row>
    <row r="1033" spans="1:15" hidden="1" x14ac:dyDescent="0.2">
      <c r="A1033" t="s">
        <v>52919</v>
      </c>
      <c r="B1033" t="s">
        <v>53580</v>
      </c>
      <c r="C1033" t="s">
        <v>243</v>
      </c>
      <c r="D1033" s="684">
        <v>1071</v>
      </c>
      <c r="E1033" t="s">
        <v>30881</v>
      </c>
    </row>
    <row r="1034" spans="1:15" s="71" customFormat="1" hidden="1" x14ac:dyDescent="0.2">
      <c r="A1034" t="s">
        <v>52910</v>
      </c>
      <c r="B1034" t="s">
        <v>53571</v>
      </c>
      <c r="C1034" t="s">
        <v>243</v>
      </c>
      <c r="D1034">
        <v>778</v>
      </c>
      <c r="E1034" t="s">
        <v>30881</v>
      </c>
      <c r="F1034" s="67"/>
      <c r="G1034" s="67"/>
      <c r="H1034" s="67"/>
      <c r="I1034" s="67"/>
      <c r="J1034" s="67"/>
      <c r="K1034" s="67"/>
      <c r="L1034" s="67"/>
      <c r="M1034" s="67"/>
      <c r="N1034" s="67"/>
      <c r="O1034" s="67"/>
    </row>
    <row r="1035" spans="1:15" hidden="1" x14ac:dyDescent="0.2">
      <c r="A1035" t="s">
        <v>52924</v>
      </c>
      <c r="B1035" t="s">
        <v>53585</v>
      </c>
      <c r="C1035" t="s">
        <v>243</v>
      </c>
      <c r="D1035" s="684">
        <v>1843</v>
      </c>
      <c r="E1035" t="s">
        <v>30881</v>
      </c>
    </row>
    <row r="1036" spans="1:15" hidden="1" x14ac:dyDescent="0.2">
      <c r="A1036" t="s">
        <v>52915</v>
      </c>
      <c r="B1036" t="s">
        <v>53576</v>
      </c>
      <c r="C1036" t="s">
        <v>243</v>
      </c>
      <c r="D1036" s="684">
        <v>1521</v>
      </c>
      <c r="E1036" t="s">
        <v>30881</v>
      </c>
    </row>
    <row r="1037" spans="1:15" hidden="1" x14ac:dyDescent="0.2">
      <c r="A1037" t="s">
        <v>52923</v>
      </c>
      <c r="B1037" t="s">
        <v>53584</v>
      </c>
      <c r="C1037" t="s">
        <v>243</v>
      </c>
      <c r="D1037" s="684">
        <v>1509</v>
      </c>
      <c r="E1037" t="s">
        <v>30881</v>
      </c>
    </row>
    <row r="1038" spans="1:15" hidden="1" x14ac:dyDescent="0.2">
      <c r="A1038" t="s">
        <v>52914</v>
      </c>
      <c r="B1038" t="s">
        <v>53575</v>
      </c>
      <c r="C1038" t="s">
        <v>243</v>
      </c>
      <c r="D1038" s="684">
        <v>1188</v>
      </c>
      <c r="E1038" t="s">
        <v>30881</v>
      </c>
    </row>
    <row r="1039" spans="1:15" hidden="1" x14ac:dyDescent="0.2">
      <c r="A1039" t="s">
        <v>52922</v>
      </c>
      <c r="B1039" t="s">
        <v>53583</v>
      </c>
      <c r="C1039" t="s">
        <v>243</v>
      </c>
      <c r="D1039" s="684">
        <v>1275</v>
      </c>
      <c r="E1039" t="s">
        <v>30881</v>
      </c>
    </row>
    <row r="1040" spans="1:15" hidden="1" x14ac:dyDescent="0.2">
      <c r="A1040" t="s">
        <v>52913</v>
      </c>
      <c r="B1040" t="s">
        <v>53574</v>
      </c>
      <c r="C1040" t="s">
        <v>243</v>
      </c>
      <c r="D1040">
        <v>954</v>
      </c>
      <c r="E1040" t="s">
        <v>30881</v>
      </c>
    </row>
    <row r="1041" spans="1:15" hidden="1" x14ac:dyDescent="0.2">
      <c r="A1041" t="s">
        <v>52927</v>
      </c>
      <c r="B1041" t="s">
        <v>53588</v>
      </c>
      <c r="C1041" t="s">
        <v>243</v>
      </c>
      <c r="D1041" s="684">
        <v>2088</v>
      </c>
      <c r="E1041" t="s">
        <v>30881</v>
      </c>
    </row>
    <row r="1042" spans="1:15" hidden="1" x14ac:dyDescent="0.2">
      <c r="A1042" t="s">
        <v>52918</v>
      </c>
      <c r="B1042" t="s">
        <v>53579</v>
      </c>
      <c r="C1042" t="s">
        <v>243</v>
      </c>
      <c r="D1042" s="684">
        <v>1708</v>
      </c>
      <c r="E1042" t="s">
        <v>30881</v>
      </c>
    </row>
    <row r="1043" spans="1:15" hidden="1" x14ac:dyDescent="0.2">
      <c r="A1043" t="s">
        <v>52926</v>
      </c>
      <c r="B1043" t="s">
        <v>53587</v>
      </c>
      <c r="C1043" t="s">
        <v>243</v>
      </c>
      <c r="D1043" s="684">
        <v>1755</v>
      </c>
      <c r="E1043" t="s">
        <v>30881</v>
      </c>
    </row>
    <row r="1044" spans="1:15" hidden="1" x14ac:dyDescent="0.2">
      <c r="A1044" t="s">
        <v>52917</v>
      </c>
      <c r="B1044" t="s">
        <v>53578</v>
      </c>
      <c r="C1044" t="s">
        <v>243</v>
      </c>
      <c r="D1044" s="684">
        <v>1375</v>
      </c>
      <c r="E1044" t="s">
        <v>30881</v>
      </c>
    </row>
    <row r="1045" spans="1:15" hidden="1" x14ac:dyDescent="0.2">
      <c r="A1045" t="s">
        <v>52925</v>
      </c>
      <c r="B1045" t="s">
        <v>53586</v>
      </c>
      <c r="C1045" t="s">
        <v>243</v>
      </c>
      <c r="D1045" s="684">
        <v>1521</v>
      </c>
      <c r="E1045" t="s">
        <v>30881</v>
      </c>
    </row>
    <row r="1046" spans="1:15" s="6" customFormat="1" hidden="1" x14ac:dyDescent="0.2">
      <c r="A1046" t="s">
        <v>52916</v>
      </c>
      <c r="B1046" t="s">
        <v>53577</v>
      </c>
      <c r="C1046" t="s">
        <v>243</v>
      </c>
      <c r="D1046" s="684">
        <v>1141</v>
      </c>
      <c r="E1046" t="s">
        <v>30881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</row>
    <row r="1047" spans="1:15" s="71" customFormat="1" hidden="1" x14ac:dyDescent="0.2">
      <c r="A1047" t="s">
        <v>52957</v>
      </c>
      <c r="B1047" t="s">
        <v>53618</v>
      </c>
      <c r="C1047" t="s">
        <v>243</v>
      </c>
      <c r="D1047" s="684">
        <v>1386</v>
      </c>
      <c r="E1047" t="s">
        <v>30881</v>
      </c>
      <c r="F1047" s="67"/>
      <c r="G1047" s="67"/>
      <c r="H1047" s="67"/>
      <c r="I1047" s="67"/>
      <c r="J1047" s="67"/>
      <c r="K1047" s="67"/>
      <c r="L1047" s="67"/>
      <c r="M1047" s="67"/>
      <c r="N1047" s="67"/>
      <c r="O1047" s="67"/>
    </row>
    <row r="1048" spans="1:15" s="71" customFormat="1" hidden="1" x14ac:dyDescent="0.2">
      <c r="A1048" t="s">
        <v>52948</v>
      </c>
      <c r="B1048" t="s">
        <v>53609</v>
      </c>
      <c r="C1048" t="s">
        <v>243</v>
      </c>
      <c r="D1048" s="684">
        <v>1199</v>
      </c>
      <c r="E1048" t="s">
        <v>30881</v>
      </c>
      <c r="F1048" s="67"/>
      <c r="G1048" s="67"/>
      <c r="H1048" s="67"/>
      <c r="I1048" s="67"/>
      <c r="J1048" s="67"/>
      <c r="K1048" s="67"/>
      <c r="L1048" s="67"/>
      <c r="M1048" s="67"/>
      <c r="N1048" s="67"/>
      <c r="O1048" s="67"/>
    </row>
    <row r="1049" spans="1:15" hidden="1" x14ac:dyDescent="0.2">
      <c r="A1049" t="s">
        <v>52956</v>
      </c>
      <c r="B1049" t="s">
        <v>53617</v>
      </c>
      <c r="C1049" t="s">
        <v>243</v>
      </c>
      <c r="D1049" s="684">
        <v>1158</v>
      </c>
      <c r="E1049" t="s">
        <v>30881</v>
      </c>
    </row>
    <row r="1050" spans="1:15" hidden="1" x14ac:dyDescent="0.2">
      <c r="A1050" t="s">
        <v>52947</v>
      </c>
      <c r="B1050" t="s">
        <v>53608</v>
      </c>
      <c r="C1050" t="s">
        <v>243</v>
      </c>
      <c r="D1050">
        <v>971</v>
      </c>
      <c r="E1050" t="s">
        <v>30881</v>
      </c>
    </row>
    <row r="1051" spans="1:15" s="71" customFormat="1" hidden="1" x14ac:dyDescent="0.2">
      <c r="A1051" t="s">
        <v>52955</v>
      </c>
      <c r="B1051" t="s">
        <v>53616</v>
      </c>
      <c r="C1051" t="s">
        <v>243</v>
      </c>
      <c r="D1051">
        <v>971</v>
      </c>
      <c r="E1051" t="s">
        <v>30881</v>
      </c>
      <c r="F1051" s="67"/>
      <c r="G1051" s="67"/>
      <c r="H1051" s="67"/>
      <c r="I1051" s="67"/>
      <c r="J1051" s="67"/>
      <c r="K1051" s="67"/>
      <c r="L1051" s="67"/>
      <c r="M1051" s="67"/>
      <c r="N1051" s="67"/>
      <c r="O1051" s="67"/>
    </row>
    <row r="1052" spans="1:15" s="71" customFormat="1" hidden="1" x14ac:dyDescent="0.2">
      <c r="A1052" t="s">
        <v>52946</v>
      </c>
      <c r="B1052" t="s">
        <v>53607</v>
      </c>
      <c r="C1052" t="s">
        <v>243</v>
      </c>
      <c r="D1052">
        <v>784</v>
      </c>
      <c r="E1052" t="s">
        <v>30881</v>
      </c>
      <c r="F1052" s="67"/>
      <c r="G1052" s="67"/>
      <c r="H1052" s="67"/>
      <c r="I1052" s="67"/>
      <c r="J1052" s="67"/>
      <c r="K1052" s="67"/>
      <c r="L1052" s="67"/>
      <c r="M1052" s="67"/>
      <c r="N1052" s="67"/>
      <c r="O1052" s="67"/>
    </row>
    <row r="1053" spans="1:15" s="71" customFormat="1" hidden="1" x14ac:dyDescent="0.2">
      <c r="A1053" t="s">
        <v>52960</v>
      </c>
      <c r="B1053" t="s">
        <v>53621</v>
      </c>
      <c r="C1053" t="s">
        <v>243</v>
      </c>
      <c r="D1053" s="684">
        <v>1544</v>
      </c>
      <c r="E1053" t="s">
        <v>30881</v>
      </c>
      <c r="F1053" s="67"/>
      <c r="G1053" s="67"/>
      <c r="H1053" s="67"/>
      <c r="I1053" s="67"/>
      <c r="J1053" s="67"/>
      <c r="K1053" s="67"/>
      <c r="L1053" s="67"/>
      <c r="M1053" s="67"/>
      <c r="N1053" s="67"/>
      <c r="O1053" s="67"/>
    </row>
    <row r="1054" spans="1:15" s="71" customFormat="1" hidden="1" x14ac:dyDescent="0.2">
      <c r="A1054" t="s">
        <v>52951</v>
      </c>
      <c r="B1054" t="s">
        <v>53612</v>
      </c>
      <c r="C1054" t="s">
        <v>243</v>
      </c>
      <c r="D1054" s="684">
        <v>1310</v>
      </c>
      <c r="E1054" t="s">
        <v>30881</v>
      </c>
      <c r="F1054" s="67"/>
      <c r="G1054" s="67"/>
      <c r="H1054" s="67"/>
      <c r="I1054" s="67"/>
      <c r="J1054" s="67"/>
      <c r="K1054" s="67"/>
      <c r="L1054" s="67"/>
      <c r="M1054" s="67"/>
      <c r="N1054" s="67"/>
      <c r="O1054" s="67"/>
    </row>
    <row r="1055" spans="1:15" hidden="1" x14ac:dyDescent="0.2">
      <c r="A1055" t="s">
        <v>52959</v>
      </c>
      <c r="B1055" t="s">
        <v>53620</v>
      </c>
      <c r="C1055" t="s">
        <v>243</v>
      </c>
      <c r="D1055" s="684">
        <v>1316</v>
      </c>
      <c r="E1055" t="s">
        <v>30881</v>
      </c>
    </row>
    <row r="1056" spans="1:15" hidden="1" x14ac:dyDescent="0.2">
      <c r="A1056" t="s">
        <v>52950</v>
      </c>
      <c r="B1056" t="s">
        <v>53611</v>
      </c>
      <c r="C1056" t="s">
        <v>243</v>
      </c>
      <c r="D1056" s="684">
        <v>1082</v>
      </c>
      <c r="E1056" t="s">
        <v>30881</v>
      </c>
    </row>
    <row r="1057" spans="1:5" hidden="1" x14ac:dyDescent="0.2">
      <c r="A1057" t="s">
        <v>52958</v>
      </c>
      <c r="B1057" t="s">
        <v>53619</v>
      </c>
      <c r="C1057" t="s">
        <v>243</v>
      </c>
      <c r="D1057" s="684">
        <v>1129</v>
      </c>
      <c r="E1057" t="s">
        <v>30881</v>
      </c>
    </row>
    <row r="1058" spans="1:5" hidden="1" x14ac:dyDescent="0.2">
      <c r="A1058" t="s">
        <v>52949</v>
      </c>
      <c r="B1058" t="s">
        <v>53610</v>
      </c>
      <c r="C1058" t="s">
        <v>243</v>
      </c>
      <c r="D1058">
        <v>895</v>
      </c>
      <c r="E1058" t="s">
        <v>30881</v>
      </c>
    </row>
    <row r="1059" spans="1:5" hidden="1" x14ac:dyDescent="0.2">
      <c r="A1059" t="s">
        <v>52963</v>
      </c>
      <c r="B1059" t="s">
        <v>53624</v>
      </c>
      <c r="C1059" t="s">
        <v>243</v>
      </c>
      <c r="D1059" s="684">
        <v>2001</v>
      </c>
      <c r="E1059" t="s">
        <v>30881</v>
      </c>
    </row>
    <row r="1060" spans="1:5" hidden="1" x14ac:dyDescent="0.2">
      <c r="A1060" t="s">
        <v>52954</v>
      </c>
      <c r="B1060" t="s">
        <v>53615</v>
      </c>
      <c r="C1060" t="s">
        <v>243</v>
      </c>
      <c r="D1060" s="684">
        <v>1685</v>
      </c>
      <c r="E1060" t="s">
        <v>30881</v>
      </c>
    </row>
    <row r="1061" spans="1:5" hidden="1" x14ac:dyDescent="0.2">
      <c r="A1061" t="s">
        <v>52962</v>
      </c>
      <c r="B1061" t="s">
        <v>53623</v>
      </c>
      <c r="C1061" t="s">
        <v>243</v>
      </c>
      <c r="D1061" s="684">
        <v>1737</v>
      </c>
      <c r="E1061" t="s">
        <v>30881</v>
      </c>
    </row>
    <row r="1062" spans="1:5" hidden="1" x14ac:dyDescent="0.2">
      <c r="A1062" t="s">
        <v>52953</v>
      </c>
      <c r="B1062" t="s">
        <v>53614</v>
      </c>
      <c r="C1062" t="s">
        <v>243</v>
      </c>
      <c r="D1062" s="684">
        <v>1457</v>
      </c>
      <c r="E1062" t="s">
        <v>30881</v>
      </c>
    </row>
    <row r="1063" spans="1:5" hidden="1" x14ac:dyDescent="0.2">
      <c r="A1063" t="s">
        <v>52961</v>
      </c>
      <c r="B1063" t="s">
        <v>53622</v>
      </c>
      <c r="C1063" t="s">
        <v>243</v>
      </c>
      <c r="D1063" s="684">
        <v>1550</v>
      </c>
      <c r="E1063" t="s">
        <v>30881</v>
      </c>
    </row>
    <row r="1064" spans="1:5" hidden="1" x14ac:dyDescent="0.2">
      <c r="A1064" t="s">
        <v>52952</v>
      </c>
      <c r="B1064" t="s">
        <v>53613</v>
      </c>
      <c r="C1064" t="s">
        <v>243</v>
      </c>
      <c r="D1064" s="684">
        <v>1269</v>
      </c>
      <c r="E1064" t="s">
        <v>30881</v>
      </c>
    </row>
    <row r="1065" spans="1:5" hidden="1" x14ac:dyDescent="0.2">
      <c r="A1065" t="s">
        <v>52939</v>
      </c>
      <c r="B1065" t="s">
        <v>53600</v>
      </c>
      <c r="C1065" t="s">
        <v>243</v>
      </c>
      <c r="D1065" s="684">
        <v>1147</v>
      </c>
      <c r="E1065" t="s">
        <v>30881</v>
      </c>
    </row>
    <row r="1066" spans="1:5" hidden="1" x14ac:dyDescent="0.2">
      <c r="A1066" t="s">
        <v>52930</v>
      </c>
      <c r="B1066" t="s">
        <v>53591</v>
      </c>
      <c r="C1066" t="s">
        <v>243</v>
      </c>
      <c r="D1066">
        <v>954</v>
      </c>
      <c r="E1066" t="s">
        <v>30881</v>
      </c>
    </row>
    <row r="1067" spans="1:5" hidden="1" x14ac:dyDescent="0.2">
      <c r="A1067" t="s">
        <v>52938</v>
      </c>
      <c r="B1067" t="s">
        <v>53599</v>
      </c>
      <c r="C1067" t="s">
        <v>243</v>
      </c>
      <c r="D1067" s="684">
        <v>1030</v>
      </c>
      <c r="E1067" t="s">
        <v>30881</v>
      </c>
    </row>
    <row r="1068" spans="1:5" hidden="1" x14ac:dyDescent="0.2">
      <c r="A1068" t="s">
        <v>52929</v>
      </c>
      <c r="B1068" t="s">
        <v>53590</v>
      </c>
      <c r="C1068" t="s">
        <v>243</v>
      </c>
      <c r="D1068">
        <v>837</v>
      </c>
      <c r="E1068" t="s">
        <v>30881</v>
      </c>
    </row>
    <row r="1069" spans="1:5" hidden="1" x14ac:dyDescent="0.2">
      <c r="A1069" t="s">
        <v>52937</v>
      </c>
      <c r="B1069" t="s">
        <v>53598</v>
      </c>
      <c r="C1069" t="s">
        <v>243</v>
      </c>
      <c r="D1069">
        <v>796</v>
      </c>
      <c r="E1069" t="s">
        <v>30881</v>
      </c>
    </row>
    <row r="1070" spans="1:5" hidden="1" x14ac:dyDescent="0.2">
      <c r="A1070" t="s">
        <v>52928</v>
      </c>
      <c r="B1070" t="s">
        <v>53589</v>
      </c>
      <c r="C1070" t="s">
        <v>243</v>
      </c>
      <c r="D1070">
        <v>603</v>
      </c>
      <c r="E1070" t="s">
        <v>30881</v>
      </c>
    </row>
    <row r="1071" spans="1:5" hidden="1" x14ac:dyDescent="0.2">
      <c r="A1071" t="s">
        <v>52942</v>
      </c>
      <c r="B1071" t="s">
        <v>53603</v>
      </c>
      <c r="C1071" t="s">
        <v>243</v>
      </c>
      <c r="D1071" s="684">
        <v>1334</v>
      </c>
      <c r="E1071" t="s">
        <v>30881</v>
      </c>
    </row>
    <row r="1072" spans="1:5" hidden="1" x14ac:dyDescent="0.2">
      <c r="A1072" t="s">
        <v>52933</v>
      </c>
      <c r="B1072" t="s">
        <v>53594</v>
      </c>
      <c r="C1072" t="s">
        <v>243</v>
      </c>
      <c r="D1072" s="684">
        <v>1112</v>
      </c>
      <c r="E1072" t="s">
        <v>30881</v>
      </c>
    </row>
    <row r="1073" spans="1:15" hidden="1" x14ac:dyDescent="0.2">
      <c r="A1073" t="s">
        <v>52941</v>
      </c>
      <c r="B1073" t="s">
        <v>53602</v>
      </c>
      <c r="C1073" t="s">
        <v>243</v>
      </c>
      <c r="D1073" s="684">
        <v>1217</v>
      </c>
      <c r="E1073" t="s">
        <v>30881</v>
      </c>
    </row>
    <row r="1074" spans="1:15" hidden="1" x14ac:dyDescent="0.2">
      <c r="A1074" t="s">
        <v>52932</v>
      </c>
      <c r="B1074" t="s">
        <v>53593</v>
      </c>
      <c r="C1074" t="s">
        <v>243</v>
      </c>
      <c r="D1074">
        <v>995</v>
      </c>
      <c r="E1074" t="s">
        <v>30881</v>
      </c>
    </row>
    <row r="1075" spans="1:15" s="71" customFormat="1" hidden="1" x14ac:dyDescent="0.2">
      <c r="A1075" t="s">
        <v>52940</v>
      </c>
      <c r="B1075" t="s">
        <v>53601</v>
      </c>
      <c r="C1075" t="s">
        <v>243</v>
      </c>
      <c r="D1075">
        <v>983</v>
      </c>
      <c r="E1075" t="s">
        <v>30881</v>
      </c>
      <c r="F1075" s="67"/>
      <c r="G1075" s="67"/>
      <c r="H1075" s="67"/>
      <c r="I1075" s="67"/>
      <c r="J1075" s="67"/>
      <c r="K1075" s="67"/>
      <c r="L1075" s="67"/>
      <c r="M1075" s="67"/>
      <c r="N1075" s="67"/>
      <c r="O1075" s="67"/>
    </row>
    <row r="1076" spans="1:15" hidden="1" x14ac:dyDescent="0.2">
      <c r="A1076" t="s">
        <v>52931</v>
      </c>
      <c r="B1076" t="s">
        <v>53592</v>
      </c>
      <c r="C1076" t="s">
        <v>243</v>
      </c>
      <c r="D1076">
        <v>761</v>
      </c>
      <c r="E1076" t="s">
        <v>30881</v>
      </c>
    </row>
    <row r="1077" spans="1:15" hidden="1" x14ac:dyDescent="0.2">
      <c r="A1077" t="s">
        <v>52945</v>
      </c>
      <c r="B1077" t="s">
        <v>53606</v>
      </c>
      <c r="C1077" t="s">
        <v>243</v>
      </c>
      <c r="D1077" s="684">
        <v>1580</v>
      </c>
      <c r="E1077" t="s">
        <v>30881</v>
      </c>
    </row>
    <row r="1078" spans="1:15" hidden="1" x14ac:dyDescent="0.2">
      <c r="A1078" t="s">
        <v>52936</v>
      </c>
      <c r="B1078" t="s">
        <v>53597</v>
      </c>
      <c r="C1078" t="s">
        <v>243</v>
      </c>
      <c r="D1078" s="684">
        <v>1346</v>
      </c>
      <c r="E1078" t="s">
        <v>30881</v>
      </c>
    </row>
    <row r="1079" spans="1:15" hidden="1" x14ac:dyDescent="0.2">
      <c r="A1079" t="s">
        <v>52944</v>
      </c>
      <c r="B1079" t="s">
        <v>53605</v>
      </c>
      <c r="C1079" t="s">
        <v>243</v>
      </c>
      <c r="D1079" s="684">
        <v>1463</v>
      </c>
      <c r="E1079" t="s">
        <v>30881</v>
      </c>
    </row>
    <row r="1080" spans="1:15" hidden="1" x14ac:dyDescent="0.2">
      <c r="A1080" t="s">
        <v>52935</v>
      </c>
      <c r="B1080" t="s">
        <v>53596</v>
      </c>
      <c r="C1080" t="s">
        <v>243</v>
      </c>
      <c r="D1080" s="684">
        <v>1229</v>
      </c>
      <c r="E1080" t="s">
        <v>30881</v>
      </c>
    </row>
    <row r="1081" spans="1:15" hidden="1" x14ac:dyDescent="0.2">
      <c r="A1081" t="s">
        <v>52943</v>
      </c>
      <c r="B1081" t="s">
        <v>53604</v>
      </c>
      <c r="C1081" t="s">
        <v>243</v>
      </c>
      <c r="D1081" s="684">
        <v>1229</v>
      </c>
      <c r="E1081" t="s">
        <v>30881</v>
      </c>
    </row>
    <row r="1082" spans="1:15" hidden="1" x14ac:dyDescent="0.2">
      <c r="A1082" t="s">
        <v>52934</v>
      </c>
      <c r="B1082" t="s">
        <v>53595</v>
      </c>
      <c r="C1082" t="s">
        <v>243</v>
      </c>
      <c r="D1082">
        <v>995</v>
      </c>
      <c r="E1082" t="s">
        <v>30881</v>
      </c>
    </row>
    <row r="1083" spans="1:15" hidden="1" x14ac:dyDescent="0.2">
      <c r="A1083" t="s">
        <v>53920</v>
      </c>
      <c r="B1083" t="s">
        <v>53921</v>
      </c>
      <c r="C1083" t="s">
        <v>243</v>
      </c>
      <c r="D1083" s="684">
        <v>1766.7</v>
      </c>
      <c r="E1083" t="s">
        <v>30881</v>
      </c>
    </row>
    <row r="1084" spans="1:15" hidden="1" x14ac:dyDescent="0.2">
      <c r="A1084" t="s">
        <v>53922</v>
      </c>
      <c r="B1084" t="s">
        <v>53923</v>
      </c>
      <c r="C1084" t="s">
        <v>243</v>
      </c>
      <c r="D1084" s="684">
        <v>1766.7</v>
      </c>
      <c r="E1084" t="s">
        <v>30881</v>
      </c>
    </row>
    <row r="1085" spans="1:15" hidden="1" x14ac:dyDescent="0.2">
      <c r="A1085" t="s">
        <v>53924</v>
      </c>
      <c r="B1085" t="s">
        <v>53925</v>
      </c>
      <c r="C1085" t="s">
        <v>243</v>
      </c>
      <c r="D1085" s="684">
        <v>1848.6</v>
      </c>
      <c r="E1085" t="s">
        <v>30881</v>
      </c>
    </row>
    <row r="1086" spans="1:15" hidden="1" x14ac:dyDescent="0.2">
      <c r="A1086" t="s">
        <v>53926</v>
      </c>
      <c r="B1086" t="s">
        <v>53927</v>
      </c>
      <c r="C1086" t="s">
        <v>243</v>
      </c>
      <c r="D1086" s="684">
        <v>1848.6</v>
      </c>
      <c r="E1086" t="s">
        <v>30881</v>
      </c>
    </row>
    <row r="1087" spans="1:15" hidden="1" x14ac:dyDescent="0.2">
      <c r="A1087" t="s">
        <v>53928</v>
      </c>
      <c r="B1087" t="s">
        <v>53929</v>
      </c>
      <c r="C1087" t="s">
        <v>243</v>
      </c>
      <c r="D1087" s="684">
        <v>1345.5</v>
      </c>
      <c r="E1087" t="s">
        <v>30881</v>
      </c>
    </row>
    <row r="1088" spans="1:15" hidden="1" x14ac:dyDescent="0.2">
      <c r="A1088" t="s">
        <v>53930</v>
      </c>
      <c r="B1088" t="s">
        <v>53931</v>
      </c>
      <c r="C1088" t="s">
        <v>243</v>
      </c>
      <c r="D1088" s="684">
        <v>1345.5</v>
      </c>
      <c r="E1088" t="s">
        <v>30881</v>
      </c>
    </row>
    <row r="1089" spans="1:5" hidden="1" x14ac:dyDescent="0.2">
      <c r="A1089" t="s">
        <v>53932</v>
      </c>
      <c r="B1089" t="s">
        <v>53933</v>
      </c>
      <c r="C1089" t="s">
        <v>243</v>
      </c>
      <c r="D1089" s="684">
        <v>1766.7</v>
      </c>
      <c r="E1089" t="s">
        <v>30881</v>
      </c>
    </row>
    <row r="1090" spans="1:5" hidden="1" x14ac:dyDescent="0.2">
      <c r="A1090" t="s">
        <v>53934</v>
      </c>
      <c r="B1090" t="s">
        <v>53935</v>
      </c>
      <c r="C1090" t="s">
        <v>243</v>
      </c>
      <c r="D1090" s="684">
        <v>1766.7</v>
      </c>
      <c r="E1090" t="s">
        <v>30881</v>
      </c>
    </row>
    <row r="1091" spans="1:5" hidden="1" x14ac:dyDescent="0.2">
      <c r="A1091" t="s">
        <v>53936</v>
      </c>
      <c r="B1091" t="s">
        <v>53937</v>
      </c>
      <c r="C1091" t="s">
        <v>243</v>
      </c>
      <c r="D1091" s="684">
        <v>1848.6</v>
      </c>
      <c r="E1091" t="s">
        <v>30881</v>
      </c>
    </row>
    <row r="1092" spans="1:5" hidden="1" x14ac:dyDescent="0.2">
      <c r="A1092" t="s">
        <v>53938</v>
      </c>
      <c r="B1092" t="s">
        <v>53939</v>
      </c>
      <c r="C1092" t="s">
        <v>243</v>
      </c>
      <c r="D1092" s="684">
        <v>1848.6</v>
      </c>
      <c r="E1092" t="s">
        <v>30881</v>
      </c>
    </row>
    <row r="1093" spans="1:5" hidden="1" x14ac:dyDescent="0.2">
      <c r="A1093" t="s">
        <v>53940</v>
      </c>
      <c r="B1093" t="s">
        <v>53941</v>
      </c>
      <c r="C1093" t="s">
        <v>243</v>
      </c>
      <c r="D1093" s="684">
        <v>1521</v>
      </c>
      <c r="E1093" t="s">
        <v>30881</v>
      </c>
    </row>
    <row r="1094" spans="1:5" hidden="1" x14ac:dyDescent="0.2">
      <c r="A1094" t="s">
        <v>53942</v>
      </c>
      <c r="B1094" t="s">
        <v>53943</v>
      </c>
      <c r="C1094" t="s">
        <v>243</v>
      </c>
      <c r="D1094" s="684">
        <v>1521</v>
      </c>
      <c r="E1094" t="s">
        <v>30881</v>
      </c>
    </row>
    <row r="1095" spans="1:5" hidden="1" x14ac:dyDescent="0.2">
      <c r="A1095" t="s">
        <v>53944</v>
      </c>
      <c r="B1095" t="s">
        <v>53945</v>
      </c>
      <c r="C1095" t="s">
        <v>243</v>
      </c>
      <c r="D1095" s="684">
        <v>1959.75</v>
      </c>
      <c r="E1095" t="s">
        <v>30881</v>
      </c>
    </row>
    <row r="1096" spans="1:5" hidden="1" x14ac:dyDescent="0.2">
      <c r="A1096" t="s">
        <v>53946</v>
      </c>
      <c r="B1096" t="s">
        <v>53947</v>
      </c>
      <c r="C1096" t="s">
        <v>243</v>
      </c>
      <c r="D1096" s="684">
        <v>2041.65</v>
      </c>
      <c r="E1096" t="s">
        <v>30881</v>
      </c>
    </row>
    <row r="1097" spans="1:5" hidden="1" x14ac:dyDescent="0.2">
      <c r="A1097" t="s">
        <v>53948</v>
      </c>
      <c r="B1097" t="s">
        <v>53949</v>
      </c>
      <c r="C1097" t="s">
        <v>243</v>
      </c>
      <c r="D1097" s="684">
        <v>1667.25</v>
      </c>
      <c r="E1097" t="s">
        <v>30881</v>
      </c>
    </row>
    <row r="1098" spans="1:5" hidden="1" x14ac:dyDescent="0.2">
      <c r="A1098" t="s">
        <v>53950</v>
      </c>
      <c r="B1098" t="s">
        <v>53951</v>
      </c>
      <c r="C1098" t="s">
        <v>243</v>
      </c>
      <c r="D1098" s="684">
        <v>1936.35</v>
      </c>
      <c r="E1098" t="s">
        <v>30881</v>
      </c>
    </row>
    <row r="1099" spans="1:5" hidden="1" x14ac:dyDescent="0.2">
      <c r="A1099" t="s">
        <v>53952</v>
      </c>
      <c r="B1099" t="s">
        <v>53953</v>
      </c>
      <c r="C1099" t="s">
        <v>243</v>
      </c>
      <c r="D1099" s="684">
        <v>2018.25</v>
      </c>
      <c r="E1099" t="s">
        <v>30881</v>
      </c>
    </row>
    <row r="1100" spans="1:5" hidden="1" x14ac:dyDescent="0.2">
      <c r="A1100" t="s">
        <v>53954</v>
      </c>
      <c r="B1100" t="s">
        <v>53955</v>
      </c>
      <c r="C1100" t="s">
        <v>243</v>
      </c>
      <c r="D1100" s="684">
        <v>1515.15</v>
      </c>
      <c r="E1100" t="s">
        <v>30881</v>
      </c>
    </row>
    <row r="1101" spans="1:5" hidden="1" x14ac:dyDescent="0.2">
      <c r="A1101" t="s">
        <v>53956</v>
      </c>
      <c r="B1101" t="s">
        <v>53957</v>
      </c>
      <c r="C1101" t="s">
        <v>243</v>
      </c>
      <c r="D1101" s="684">
        <v>1959.75</v>
      </c>
      <c r="E1101" t="s">
        <v>30881</v>
      </c>
    </row>
    <row r="1102" spans="1:5" hidden="1" x14ac:dyDescent="0.2">
      <c r="A1102" t="s">
        <v>53958</v>
      </c>
      <c r="B1102" t="s">
        <v>53959</v>
      </c>
      <c r="C1102" t="s">
        <v>243</v>
      </c>
      <c r="D1102" s="684">
        <v>2041.65</v>
      </c>
      <c r="E1102" t="s">
        <v>30881</v>
      </c>
    </row>
    <row r="1103" spans="1:5" hidden="1" x14ac:dyDescent="0.2">
      <c r="A1103" t="s">
        <v>53960</v>
      </c>
      <c r="B1103" t="s">
        <v>53961</v>
      </c>
      <c r="C1103" t="s">
        <v>243</v>
      </c>
      <c r="D1103" s="684">
        <v>1667.25</v>
      </c>
      <c r="E1103" t="s">
        <v>30881</v>
      </c>
    </row>
    <row r="1104" spans="1:5" hidden="1" x14ac:dyDescent="0.2">
      <c r="A1104" t="s">
        <v>53962</v>
      </c>
      <c r="B1104" t="s">
        <v>53963</v>
      </c>
      <c r="C1104" t="s">
        <v>243</v>
      </c>
      <c r="D1104" s="684">
        <v>1632.15</v>
      </c>
      <c r="E1104" t="s">
        <v>30881</v>
      </c>
    </row>
    <row r="1105" spans="1:5" hidden="1" x14ac:dyDescent="0.2">
      <c r="A1105" t="s">
        <v>53964</v>
      </c>
      <c r="B1105" t="s">
        <v>53965</v>
      </c>
      <c r="C1105" t="s">
        <v>243</v>
      </c>
      <c r="D1105" s="684">
        <v>1632.15</v>
      </c>
      <c r="E1105" t="s">
        <v>30881</v>
      </c>
    </row>
    <row r="1106" spans="1:5" hidden="1" x14ac:dyDescent="0.2">
      <c r="A1106" t="s">
        <v>53966</v>
      </c>
      <c r="B1106" t="s">
        <v>53967</v>
      </c>
      <c r="C1106" t="s">
        <v>243</v>
      </c>
      <c r="D1106" s="684">
        <v>1714.05</v>
      </c>
      <c r="E1106" t="s">
        <v>30881</v>
      </c>
    </row>
    <row r="1107" spans="1:5" hidden="1" x14ac:dyDescent="0.2">
      <c r="A1107" t="s">
        <v>53968</v>
      </c>
      <c r="B1107" t="s">
        <v>53969</v>
      </c>
      <c r="C1107" t="s">
        <v>243</v>
      </c>
      <c r="D1107" s="684">
        <v>1714.05</v>
      </c>
      <c r="E1107" t="s">
        <v>30881</v>
      </c>
    </row>
    <row r="1108" spans="1:5" hidden="1" x14ac:dyDescent="0.2">
      <c r="A1108" t="s">
        <v>53970</v>
      </c>
      <c r="B1108" t="s">
        <v>53971</v>
      </c>
      <c r="C1108" t="s">
        <v>243</v>
      </c>
      <c r="D1108" s="684">
        <v>1269.45</v>
      </c>
      <c r="E1108" t="s">
        <v>30881</v>
      </c>
    </row>
    <row r="1109" spans="1:5" hidden="1" x14ac:dyDescent="0.2">
      <c r="A1109" t="s">
        <v>53972</v>
      </c>
      <c r="B1109" t="s">
        <v>53973</v>
      </c>
      <c r="C1109" t="s">
        <v>243</v>
      </c>
      <c r="D1109" s="684">
        <v>1269.45</v>
      </c>
      <c r="E1109" t="s">
        <v>30881</v>
      </c>
    </row>
    <row r="1110" spans="1:5" hidden="1" x14ac:dyDescent="0.2">
      <c r="A1110" t="s">
        <v>53974</v>
      </c>
      <c r="B1110" t="s">
        <v>53975</v>
      </c>
      <c r="C1110" t="s">
        <v>243</v>
      </c>
      <c r="D1110" s="684">
        <v>1632.15</v>
      </c>
      <c r="E1110" t="s">
        <v>30881</v>
      </c>
    </row>
    <row r="1111" spans="1:5" hidden="1" x14ac:dyDescent="0.2">
      <c r="A1111" t="s">
        <v>53976</v>
      </c>
      <c r="B1111" t="s">
        <v>53977</v>
      </c>
      <c r="C1111" t="s">
        <v>243</v>
      </c>
      <c r="D1111" s="684">
        <v>1632.15</v>
      </c>
      <c r="E1111" t="s">
        <v>30881</v>
      </c>
    </row>
    <row r="1112" spans="1:5" hidden="1" x14ac:dyDescent="0.2">
      <c r="A1112" t="s">
        <v>53978</v>
      </c>
      <c r="B1112" t="s">
        <v>53979</v>
      </c>
      <c r="C1112" t="s">
        <v>243</v>
      </c>
      <c r="D1112" s="684">
        <v>1714.05</v>
      </c>
      <c r="E1112" t="s">
        <v>30881</v>
      </c>
    </row>
    <row r="1113" spans="1:5" hidden="1" x14ac:dyDescent="0.2">
      <c r="A1113" t="s">
        <v>53980</v>
      </c>
      <c r="B1113" t="s">
        <v>53981</v>
      </c>
      <c r="C1113" t="s">
        <v>243</v>
      </c>
      <c r="D1113" s="684">
        <v>1714.05</v>
      </c>
      <c r="E1113" t="s">
        <v>30881</v>
      </c>
    </row>
    <row r="1114" spans="1:5" hidden="1" x14ac:dyDescent="0.2">
      <c r="A1114" t="s">
        <v>53982</v>
      </c>
      <c r="B1114" t="s">
        <v>53983</v>
      </c>
      <c r="C1114" t="s">
        <v>243</v>
      </c>
      <c r="D1114" s="684">
        <v>1421.55</v>
      </c>
      <c r="E1114" t="s">
        <v>30881</v>
      </c>
    </row>
    <row r="1115" spans="1:5" hidden="1" x14ac:dyDescent="0.2">
      <c r="A1115" t="s">
        <v>53984</v>
      </c>
      <c r="B1115" t="s">
        <v>53985</v>
      </c>
      <c r="C1115" t="s">
        <v>243</v>
      </c>
      <c r="D1115" s="684">
        <v>1421.55</v>
      </c>
      <c r="E1115" t="s">
        <v>30881</v>
      </c>
    </row>
    <row r="1116" spans="1:5" hidden="1" x14ac:dyDescent="0.2">
      <c r="A1116" t="s">
        <v>28832</v>
      </c>
      <c r="B1116" t="s">
        <v>28833</v>
      </c>
      <c r="C1116" t="s">
        <v>243</v>
      </c>
      <c r="D1116" s="684">
        <v>2369</v>
      </c>
      <c r="E1116" t="s">
        <v>30881</v>
      </c>
    </row>
    <row r="1117" spans="1:5" hidden="1" x14ac:dyDescent="0.2">
      <c r="A1117" t="s">
        <v>28834</v>
      </c>
      <c r="B1117" t="s">
        <v>28835</v>
      </c>
      <c r="C1117" t="s">
        <v>243</v>
      </c>
      <c r="D1117" s="684">
        <v>2404</v>
      </c>
      <c r="E1117" t="s">
        <v>30881</v>
      </c>
    </row>
    <row r="1118" spans="1:5" hidden="1" x14ac:dyDescent="0.2">
      <c r="A1118" t="s">
        <v>28836</v>
      </c>
      <c r="B1118" t="s">
        <v>28837</v>
      </c>
      <c r="C1118" t="s">
        <v>243</v>
      </c>
      <c r="D1118" s="684">
        <v>2451</v>
      </c>
      <c r="E1118" t="s">
        <v>30881</v>
      </c>
    </row>
    <row r="1119" spans="1:5" hidden="1" x14ac:dyDescent="0.2">
      <c r="A1119" t="s">
        <v>28838</v>
      </c>
      <c r="B1119" t="s">
        <v>28839</v>
      </c>
      <c r="C1119" t="s">
        <v>243</v>
      </c>
      <c r="D1119" s="684">
        <v>2492</v>
      </c>
      <c r="E1119" t="s">
        <v>30881</v>
      </c>
    </row>
    <row r="1120" spans="1:5" hidden="1" x14ac:dyDescent="0.2">
      <c r="A1120" t="s">
        <v>28840</v>
      </c>
      <c r="B1120" t="s">
        <v>28841</v>
      </c>
      <c r="C1120" t="s">
        <v>243</v>
      </c>
      <c r="D1120" s="684">
        <v>2545</v>
      </c>
      <c r="E1120" t="s">
        <v>30881</v>
      </c>
    </row>
    <row r="1121" spans="1:5" hidden="1" x14ac:dyDescent="0.2">
      <c r="A1121" t="s">
        <v>28842</v>
      </c>
      <c r="B1121" t="s">
        <v>28843</v>
      </c>
      <c r="C1121" t="s">
        <v>243</v>
      </c>
      <c r="D1121" s="684">
        <v>2574</v>
      </c>
      <c r="E1121" t="s">
        <v>30881</v>
      </c>
    </row>
    <row r="1122" spans="1:5" hidden="1" x14ac:dyDescent="0.2">
      <c r="A1122" t="s">
        <v>28844</v>
      </c>
      <c r="B1122" t="s">
        <v>28845</v>
      </c>
      <c r="C1122" t="s">
        <v>243</v>
      </c>
      <c r="D1122" s="684">
        <v>2621</v>
      </c>
      <c r="E1122" t="s">
        <v>30881</v>
      </c>
    </row>
    <row r="1123" spans="1:5" hidden="1" x14ac:dyDescent="0.2">
      <c r="A1123" t="s">
        <v>28846</v>
      </c>
      <c r="B1123" t="s">
        <v>28847</v>
      </c>
      <c r="C1123" t="s">
        <v>243</v>
      </c>
      <c r="D1123" s="684">
        <v>2369</v>
      </c>
      <c r="E1123" t="s">
        <v>30881</v>
      </c>
    </row>
    <row r="1124" spans="1:5" hidden="1" x14ac:dyDescent="0.2">
      <c r="A1124" t="s">
        <v>28848</v>
      </c>
      <c r="B1124" t="s">
        <v>28849</v>
      </c>
      <c r="C1124" t="s">
        <v>243</v>
      </c>
      <c r="D1124" s="684">
        <v>2451</v>
      </c>
      <c r="E1124" t="s">
        <v>30881</v>
      </c>
    </row>
    <row r="1125" spans="1:5" hidden="1" x14ac:dyDescent="0.2">
      <c r="A1125" t="s">
        <v>28850</v>
      </c>
      <c r="B1125" t="s">
        <v>28851</v>
      </c>
      <c r="C1125" t="s">
        <v>243</v>
      </c>
      <c r="D1125" s="684">
        <v>2170</v>
      </c>
      <c r="E1125" t="s">
        <v>30881</v>
      </c>
    </row>
    <row r="1126" spans="1:5" hidden="1" x14ac:dyDescent="0.2">
      <c r="A1126" t="s">
        <v>28852</v>
      </c>
      <c r="B1126" t="s">
        <v>28853</v>
      </c>
      <c r="C1126" t="s">
        <v>243</v>
      </c>
      <c r="D1126" s="684">
        <v>2545</v>
      </c>
      <c r="E1126" t="s">
        <v>30881</v>
      </c>
    </row>
    <row r="1127" spans="1:5" hidden="1" x14ac:dyDescent="0.2">
      <c r="A1127" t="s">
        <v>28854</v>
      </c>
      <c r="B1127" t="s">
        <v>28855</v>
      </c>
      <c r="C1127" t="s">
        <v>243</v>
      </c>
      <c r="D1127" s="684">
        <v>2264</v>
      </c>
      <c r="E1127" t="s">
        <v>30881</v>
      </c>
    </row>
    <row r="1128" spans="1:5" hidden="1" x14ac:dyDescent="0.2">
      <c r="A1128" t="s">
        <v>28856</v>
      </c>
      <c r="B1128" t="s">
        <v>28857</v>
      </c>
      <c r="C1128" t="s">
        <v>243</v>
      </c>
      <c r="D1128" s="684">
        <v>2621</v>
      </c>
      <c r="E1128" t="s">
        <v>30881</v>
      </c>
    </row>
    <row r="1129" spans="1:5" hidden="1" x14ac:dyDescent="0.2">
      <c r="A1129" t="s">
        <v>28858</v>
      </c>
      <c r="B1129" t="s">
        <v>28859</v>
      </c>
      <c r="C1129" t="s">
        <v>243</v>
      </c>
      <c r="D1129" s="684">
        <v>2340</v>
      </c>
      <c r="E1129" t="s">
        <v>30881</v>
      </c>
    </row>
    <row r="1130" spans="1:5" hidden="1" x14ac:dyDescent="0.2">
      <c r="A1130" t="s">
        <v>12397</v>
      </c>
      <c r="B1130" t="s">
        <v>28860</v>
      </c>
      <c r="C1130" t="s">
        <v>243</v>
      </c>
      <c r="D1130" s="684">
        <v>2007</v>
      </c>
      <c r="E1130" t="s">
        <v>30881</v>
      </c>
    </row>
    <row r="1131" spans="1:5" hidden="1" x14ac:dyDescent="0.2">
      <c r="A1131" t="s">
        <v>12398</v>
      </c>
      <c r="B1131" t="s">
        <v>28861</v>
      </c>
      <c r="C1131" t="s">
        <v>243</v>
      </c>
      <c r="D1131" s="684">
        <v>1574</v>
      </c>
      <c r="E1131" t="s">
        <v>30881</v>
      </c>
    </row>
    <row r="1132" spans="1:5" hidden="1" x14ac:dyDescent="0.2">
      <c r="A1132" t="s">
        <v>12399</v>
      </c>
      <c r="B1132" t="s">
        <v>28862</v>
      </c>
      <c r="C1132" t="s">
        <v>243</v>
      </c>
      <c r="D1132" s="684">
        <v>2135</v>
      </c>
      <c r="E1132" t="s">
        <v>30881</v>
      </c>
    </row>
    <row r="1133" spans="1:5" hidden="1" x14ac:dyDescent="0.2">
      <c r="A1133" t="s">
        <v>12400</v>
      </c>
      <c r="B1133" t="s">
        <v>28863</v>
      </c>
      <c r="C1133" t="s">
        <v>243</v>
      </c>
      <c r="D1133" s="684">
        <v>1854</v>
      </c>
      <c r="E1133" t="s">
        <v>30881</v>
      </c>
    </row>
    <row r="1134" spans="1:5" hidden="1" x14ac:dyDescent="0.2">
      <c r="A1134" t="s">
        <v>12401</v>
      </c>
      <c r="B1134" t="s">
        <v>28864</v>
      </c>
      <c r="C1134" t="s">
        <v>243</v>
      </c>
      <c r="D1134" s="684">
        <v>2118</v>
      </c>
      <c r="E1134" t="s">
        <v>30881</v>
      </c>
    </row>
    <row r="1135" spans="1:5" hidden="1" x14ac:dyDescent="0.2">
      <c r="A1135" t="s">
        <v>12402</v>
      </c>
      <c r="B1135" t="s">
        <v>28865</v>
      </c>
      <c r="C1135" t="s">
        <v>243</v>
      </c>
      <c r="D1135" s="684">
        <v>1685</v>
      </c>
      <c r="E1135" t="s">
        <v>30881</v>
      </c>
    </row>
    <row r="1136" spans="1:5" hidden="1" x14ac:dyDescent="0.2">
      <c r="A1136" t="s">
        <v>12403</v>
      </c>
      <c r="B1136" t="s">
        <v>28866</v>
      </c>
      <c r="C1136" t="s">
        <v>243</v>
      </c>
      <c r="D1136" s="684">
        <v>2246</v>
      </c>
      <c r="E1136" t="s">
        <v>30881</v>
      </c>
    </row>
    <row r="1137" spans="1:15" hidden="1" x14ac:dyDescent="0.2">
      <c r="A1137" t="s">
        <v>12404</v>
      </c>
      <c r="B1137" t="s">
        <v>28867</v>
      </c>
      <c r="C1137" t="s">
        <v>243</v>
      </c>
      <c r="D1137" s="684">
        <v>1966</v>
      </c>
      <c r="E1137" t="s">
        <v>30881</v>
      </c>
    </row>
    <row r="1138" spans="1:15" hidden="1" x14ac:dyDescent="0.2">
      <c r="A1138" t="s">
        <v>12405</v>
      </c>
      <c r="B1138" t="s">
        <v>28868</v>
      </c>
      <c r="C1138" t="s">
        <v>243</v>
      </c>
      <c r="D1138" s="684">
        <v>2235</v>
      </c>
      <c r="E1138" t="s">
        <v>30881</v>
      </c>
    </row>
    <row r="1139" spans="1:15" hidden="1" x14ac:dyDescent="0.2">
      <c r="A1139" t="s">
        <v>12406</v>
      </c>
      <c r="B1139" t="s">
        <v>28869</v>
      </c>
      <c r="C1139" t="s">
        <v>243</v>
      </c>
      <c r="D1139" s="684">
        <v>1802</v>
      </c>
      <c r="E1139" t="s">
        <v>30881</v>
      </c>
    </row>
    <row r="1140" spans="1:15" hidden="1" x14ac:dyDescent="0.2">
      <c r="A1140" t="s">
        <v>12407</v>
      </c>
      <c r="B1140" t="s">
        <v>28870</v>
      </c>
      <c r="C1140" t="s">
        <v>243</v>
      </c>
      <c r="D1140" s="684">
        <v>2363</v>
      </c>
      <c r="E1140" t="s">
        <v>30881</v>
      </c>
    </row>
    <row r="1141" spans="1:15" s="71" customFormat="1" hidden="1" x14ac:dyDescent="0.2">
      <c r="A1141" t="s">
        <v>12408</v>
      </c>
      <c r="B1141" t="s">
        <v>28871</v>
      </c>
      <c r="C1141" t="s">
        <v>243</v>
      </c>
      <c r="D1141" s="684">
        <v>2083</v>
      </c>
      <c r="E1141" t="s">
        <v>30881</v>
      </c>
      <c r="F1141" s="67"/>
      <c r="G1141" s="67"/>
      <c r="H1141" s="67"/>
      <c r="I1141" s="67"/>
      <c r="J1141" s="67"/>
      <c r="K1141" s="67"/>
      <c r="L1141" s="67"/>
      <c r="M1141" s="67"/>
      <c r="N1141" s="67"/>
      <c r="O1141" s="67"/>
    </row>
    <row r="1142" spans="1:15" hidden="1" x14ac:dyDescent="0.2">
      <c r="A1142" t="s">
        <v>12409</v>
      </c>
      <c r="B1142" t="s">
        <v>28872</v>
      </c>
      <c r="C1142" t="s">
        <v>243</v>
      </c>
      <c r="D1142" s="684">
        <v>2445</v>
      </c>
      <c r="E1142" t="s">
        <v>30881</v>
      </c>
    </row>
    <row r="1143" spans="1:15" hidden="1" x14ac:dyDescent="0.2">
      <c r="A1143" t="s">
        <v>12410</v>
      </c>
      <c r="B1143" t="s">
        <v>28873</v>
      </c>
      <c r="C1143" t="s">
        <v>243</v>
      </c>
      <c r="D1143" s="684">
        <v>2012</v>
      </c>
      <c r="E1143" t="s">
        <v>30881</v>
      </c>
    </row>
    <row r="1144" spans="1:15" hidden="1" x14ac:dyDescent="0.2">
      <c r="A1144" t="s">
        <v>12411</v>
      </c>
      <c r="B1144" t="s">
        <v>28874</v>
      </c>
      <c r="C1144" t="s">
        <v>243</v>
      </c>
      <c r="D1144" s="684">
        <v>2574</v>
      </c>
      <c r="E1144" t="s">
        <v>30881</v>
      </c>
    </row>
    <row r="1145" spans="1:15" hidden="1" x14ac:dyDescent="0.2">
      <c r="A1145" t="s">
        <v>12412</v>
      </c>
      <c r="B1145" t="s">
        <v>28875</v>
      </c>
      <c r="C1145" t="s">
        <v>243</v>
      </c>
      <c r="D1145" s="684">
        <v>2293</v>
      </c>
      <c r="E1145" t="s">
        <v>30881</v>
      </c>
    </row>
    <row r="1146" spans="1:15" hidden="1" x14ac:dyDescent="0.2">
      <c r="A1146" t="s">
        <v>12413</v>
      </c>
      <c r="B1146" t="s">
        <v>28876</v>
      </c>
      <c r="C1146" t="s">
        <v>243</v>
      </c>
      <c r="D1146" s="684">
        <v>2135</v>
      </c>
      <c r="E1146" t="s">
        <v>30881</v>
      </c>
    </row>
    <row r="1147" spans="1:15" hidden="1" x14ac:dyDescent="0.2">
      <c r="A1147" t="s">
        <v>12414</v>
      </c>
      <c r="B1147" t="s">
        <v>28877</v>
      </c>
      <c r="C1147" t="s">
        <v>243</v>
      </c>
      <c r="D1147" s="684">
        <v>1854</v>
      </c>
      <c r="E1147" t="s">
        <v>30881</v>
      </c>
    </row>
    <row r="1148" spans="1:15" hidden="1" x14ac:dyDescent="0.2">
      <c r="A1148" t="s">
        <v>12415</v>
      </c>
      <c r="B1148" t="s">
        <v>28878</v>
      </c>
      <c r="C1148" t="s">
        <v>243</v>
      </c>
      <c r="D1148" s="684">
        <v>2246</v>
      </c>
      <c r="E1148" t="s">
        <v>30881</v>
      </c>
    </row>
    <row r="1149" spans="1:15" hidden="1" x14ac:dyDescent="0.2">
      <c r="A1149" t="s">
        <v>12416</v>
      </c>
      <c r="B1149" t="s">
        <v>28879</v>
      </c>
      <c r="C1149" t="s">
        <v>243</v>
      </c>
      <c r="D1149" s="684">
        <v>1966</v>
      </c>
      <c r="E1149" t="s">
        <v>30881</v>
      </c>
    </row>
    <row r="1150" spans="1:15" hidden="1" x14ac:dyDescent="0.2">
      <c r="A1150" t="s">
        <v>12417</v>
      </c>
      <c r="B1150" t="s">
        <v>28880</v>
      </c>
      <c r="C1150" t="s">
        <v>243</v>
      </c>
      <c r="D1150" s="684">
        <v>2363</v>
      </c>
      <c r="E1150" t="s">
        <v>30881</v>
      </c>
    </row>
    <row r="1151" spans="1:15" hidden="1" x14ac:dyDescent="0.2">
      <c r="A1151" t="s">
        <v>12418</v>
      </c>
      <c r="B1151" t="s">
        <v>28881</v>
      </c>
      <c r="C1151" t="s">
        <v>243</v>
      </c>
      <c r="D1151" s="684">
        <v>2083</v>
      </c>
      <c r="E1151" t="s">
        <v>30881</v>
      </c>
    </row>
    <row r="1152" spans="1:15" hidden="1" x14ac:dyDescent="0.2">
      <c r="A1152" t="s">
        <v>12419</v>
      </c>
      <c r="B1152" t="s">
        <v>28882</v>
      </c>
      <c r="C1152" t="s">
        <v>243</v>
      </c>
      <c r="D1152" s="684">
        <v>2574</v>
      </c>
      <c r="E1152" t="s">
        <v>30881</v>
      </c>
    </row>
    <row r="1153" spans="1:15" hidden="1" x14ac:dyDescent="0.2">
      <c r="A1153" t="s">
        <v>12420</v>
      </c>
      <c r="B1153" t="s">
        <v>28883</v>
      </c>
      <c r="C1153" t="s">
        <v>243</v>
      </c>
      <c r="D1153" s="684">
        <v>2293</v>
      </c>
      <c r="E1153" t="s">
        <v>30881</v>
      </c>
    </row>
    <row r="1154" spans="1:15" hidden="1" x14ac:dyDescent="0.2">
      <c r="A1154" t="s">
        <v>12421</v>
      </c>
      <c r="B1154" t="s">
        <v>28884</v>
      </c>
      <c r="C1154" t="s">
        <v>243</v>
      </c>
      <c r="D1154" s="684">
        <v>1229</v>
      </c>
      <c r="E1154" t="s">
        <v>30881</v>
      </c>
    </row>
    <row r="1155" spans="1:15" hidden="1" x14ac:dyDescent="0.2">
      <c r="A1155" t="s">
        <v>12422</v>
      </c>
      <c r="B1155" t="s">
        <v>28885</v>
      </c>
      <c r="C1155" t="s">
        <v>243</v>
      </c>
      <c r="D1155" s="684">
        <v>1229</v>
      </c>
      <c r="E1155" t="s">
        <v>30881</v>
      </c>
    </row>
    <row r="1156" spans="1:15" hidden="1" x14ac:dyDescent="0.2">
      <c r="A1156" t="s">
        <v>12423</v>
      </c>
      <c r="B1156" t="s">
        <v>28886</v>
      </c>
      <c r="C1156" t="s">
        <v>243</v>
      </c>
      <c r="D1156" s="684">
        <v>1310</v>
      </c>
      <c r="E1156" t="s">
        <v>30881</v>
      </c>
    </row>
    <row r="1157" spans="1:15" hidden="1" x14ac:dyDescent="0.2">
      <c r="A1157" t="s">
        <v>12424</v>
      </c>
      <c r="B1157" t="s">
        <v>28887</v>
      </c>
      <c r="C1157" t="s">
        <v>243</v>
      </c>
      <c r="D1157" s="684">
        <v>1310</v>
      </c>
      <c r="E1157" t="s">
        <v>30881</v>
      </c>
    </row>
    <row r="1158" spans="1:15" hidden="1" x14ac:dyDescent="0.2">
      <c r="A1158" t="s">
        <v>12425</v>
      </c>
      <c r="B1158" t="s">
        <v>28888</v>
      </c>
      <c r="C1158" t="s">
        <v>243</v>
      </c>
      <c r="D1158">
        <v>807</v>
      </c>
      <c r="E1158" t="s">
        <v>30881</v>
      </c>
    </row>
    <row r="1159" spans="1:15" hidden="1" x14ac:dyDescent="0.2">
      <c r="A1159" t="s">
        <v>12426</v>
      </c>
      <c r="B1159" t="s">
        <v>28889</v>
      </c>
      <c r="C1159" t="s">
        <v>243</v>
      </c>
      <c r="D1159">
        <v>807</v>
      </c>
      <c r="E1159" t="s">
        <v>30881</v>
      </c>
    </row>
    <row r="1160" spans="1:15" hidden="1" x14ac:dyDescent="0.2">
      <c r="A1160" t="s">
        <v>12427</v>
      </c>
      <c r="B1160" t="s">
        <v>28890</v>
      </c>
      <c r="C1160" t="s">
        <v>243</v>
      </c>
      <c r="D1160" s="684">
        <v>1229</v>
      </c>
      <c r="E1160" t="s">
        <v>30881</v>
      </c>
    </row>
    <row r="1161" spans="1:15" hidden="1" x14ac:dyDescent="0.2">
      <c r="A1161" t="s">
        <v>12428</v>
      </c>
      <c r="B1161" t="s">
        <v>28891</v>
      </c>
      <c r="C1161" t="s">
        <v>243</v>
      </c>
      <c r="D1161" s="684">
        <v>1229</v>
      </c>
      <c r="E1161" t="s">
        <v>30881</v>
      </c>
    </row>
    <row r="1162" spans="1:15" hidden="1" x14ac:dyDescent="0.2">
      <c r="A1162" t="s">
        <v>12429</v>
      </c>
      <c r="B1162" t="s">
        <v>28892</v>
      </c>
      <c r="C1162" t="s">
        <v>243</v>
      </c>
      <c r="D1162" s="684">
        <v>1310</v>
      </c>
      <c r="E1162" t="s">
        <v>30881</v>
      </c>
    </row>
    <row r="1163" spans="1:15" hidden="1" x14ac:dyDescent="0.2">
      <c r="A1163" t="s">
        <v>12430</v>
      </c>
      <c r="B1163" t="s">
        <v>28893</v>
      </c>
      <c r="C1163" t="s">
        <v>243</v>
      </c>
      <c r="D1163" s="684">
        <v>1310</v>
      </c>
      <c r="E1163" t="s">
        <v>30881</v>
      </c>
    </row>
    <row r="1164" spans="1:15" hidden="1" x14ac:dyDescent="0.2">
      <c r="A1164" t="s">
        <v>12431</v>
      </c>
      <c r="B1164" t="s">
        <v>28894</v>
      </c>
      <c r="C1164" t="s">
        <v>243</v>
      </c>
      <c r="D1164">
        <v>983</v>
      </c>
      <c r="E1164" t="s">
        <v>30881</v>
      </c>
    </row>
    <row r="1165" spans="1:15" hidden="1" x14ac:dyDescent="0.2">
      <c r="A1165" t="s">
        <v>12432</v>
      </c>
      <c r="B1165" t="s">
        <v>28895</v>
      </c>
      <c r="C1165" t="s">
        <v>243</v>
      </c>
      <c r="D1165">
        <v>983</v>
      </c>
      <c r="E1165" t="s">
        <v>30881</v>
      </c>
    </row>
    <row r="1166" spans="1:15" hidden="1" x14ac:dyDescent="0.2">
      <c r="A1166" t="s">
        <v>12433</v>
      </c>
      <c r="B1166" t="s">
        <v>28896</v>
      </c>
      <c r="C1166" t="s">
        <v>243</v>
      </c>
      <c r="D1166" s="684">
        <v>1539</v>
      </c>
      <c r="E1166" t="s">
        <v>30881</v>
      </c>
    </row>
    <row r="1167" spans="1:15" s="71" customFormat="1" hidden="1" x14ac:dyDescent="0.2">
      <c r="A1167" t="s">
        <v>12434</v>
      </c>
      <c r="B1167" t="s">
        <v>28897</v>
      </c>
      <c r="C1167" t="s">
        <v>243</v>
      </c>
      <c r="D1167" s="684">
        <v>1620</v>
      </c>
      <c r="E1167" t="s">
        <v>30881</v>
      </c>
      <c r="F1167" s="67"/>
      <c r="G1167" s="67"/>
      <c r="H1167" s="67"/>
      <c r="I1167" s="67"/>
      <c r="J1167" s="67"/>
      <c r="K1167" s="67"/>
      <c r="L1167" s="67"/>
      <c r="M1167" s="67"/>
      <c r="N1167" s="67"/>
      <c r="O1167" s="67"/>
    </row>
    <row r="1168" spans="1:15" hidden="1" x14ac:dyDescent="0.2">
      <c r="A1168" t="s">
        <v>12435</v>
      </c>
      <c r="B1168" t="s">
        <v>28898</v>
      </c>
      <c r="C1168" t="s">
        <v>243</v>
      </c>
      <c r="D1168" s="684">
        <v>1293</v>
      </c>
      <c r="E1168" t="s">
        <v>30881</v>
      </c>
    </row>
    <row r="1169" spans="1:5" hidden="1" x14ac:dyDescent="0.2">
      <c r="A1169" t="s">
        <v>12436</v>
      </c>
      <c r="B1169" t="s">
        <v>28899</v>
      </c>
      <c r="C1169" t="s">
        <v>243</v>
      </c>
      <c r="D1169" s="684">
        <v>1229</v>
      </c>
      <c r="E1169" t="s">
        <v>30881</v>
      </c>
    </row>
    <row r="1170" spans="1:5" hidden="1" x14ac:dyDescent="0.2">
      <c r="A1170" t="s">
        <v>12437</v>
      </c>
      <c r="B1170" t="s">
        <v>28900</v>
      </c>
      <c r="C1170" t="s">
        <v>243</v>
      </c>
      <c r="D1170" s="684">
        <v>1229</v>
      </c>
      <c r="E1170" t="s">
        <v>30881</v>
      </c>
    </row>
    <row r="1171" spans="1:5" hidden="1" x14ac:dyDescent="0.2">
      <c r="A1171" t="s">
        <v>12438</v>
      </c>
      <c r="B1171" t="s">
        <v>28901</v>
      </c>
      <c r="C1171" t="s">
        <v>243</v>
      </c>
      <c r="D1171" s="684">
        <v>1310</v>
      </c>
      <c r="E1171" t="s">
        <v>30881</v>
      </c>
    </row>
    <row r="1172" spans="1:5" hidden="1" x14ac:dyDescent="0.2">
      <c r="A1172" t="s">
        <v>12439</v>
      </c>
      <c r="B1172" t="s">
        <v>28902</v>
      </c>
      <c r="C1172" t="s">
        <v>243</v>
      </c>
      <c r="D1172" s="684">
        <v>1310</v>
      </c>
      <c r="E1172" t="s">
        <v>30881</v>
      </c>
    </row>
    <row r="1173" spans="1:5" hidden="1" x14ac:dyDescent="0.2">
      <c r="A1173" t="s">
        <v>12440</v>
      </c>
      <c r="B1173" t="s">
        <v>28903</v>
      </c>
      <c r="C1173" t="s">
        <v>243</v>
      </c>
      <c r="D1173">
        <v>983</v>
      </c>
      <c r="E1173" t="s">
        <v>30881</v>
      </c>
    </row>
    <row r="1174" spans="1:5" hidden="1" x14ac:dyDescent="0.2">
      <c r="A1174" t="s">
        <v>12441</v>
      </c>
      <c r="B1174" t="s">
        <v>28904</v>
      </c>
      <c r="C1174" t="s">
        <v>243</v>
      </c>
      <c r="D1174">
        <v>983</v>
      </c>
      <c r="E1174" t="s">
        <v>30881</v>
      </c>
    </row>
    <row r="1175" spans="1:5" hidden="1" x14ac:dyDescent="0.2">
      <c r="A1175" t="s">
        <v>12442</v>
      </c>
      <c r="B1175" t="s">
        <v>28905</v>
      </c>
      <c r="C1175" t="s">
        <v>243</v>
      </c>
      <c r="D1175" s="684">
        <v>1539</v>
      </c>
      <c r="E1175" t="s">
        <v>30881</v>
      </c>
    </row>
    <row r="1176" spans="1:5" hidden="1" x14ac:dyDescent="0.2">
      <c r="A1176" t="s">
        <v>12443</v>
      </c>
      <c r="B1176" t="s">
        <v>28906</v>
      </c>
      <c r="C1176" t="s">
        <v>243</v>
      </c>
      <c r="D1176" s="684">
        <v>1539</v>
      </c>
      <c r="E1176" t="s">
        <v>30881</v>
      </c>
    </row>
    <row r="1177" spans="1:5" hidden="1" x14ac:dyDescent="0.2">
      <c r="A1177" t="s">
        <v>12444</v>
      </c>
      <c r="B1177" t="s">
        <v>28907</v>
      </c>
      <c r="C1177" t="s">
        <v>243</v>
      </c>
      <c r="D1177" s="684">
        <v>1620</v>
      </c>
      <c r="E1177" t="s">
        <v>30881</v>
      </c>
    </row>
    <row r="1178" spans="1:5" hidden="1" x14ac:dyDescent="0.2">
      <c r="A1178" t="s">
        <v>12445</v>
      </c>
      <c r="B1178" t="s">
        <v>28908</v>
      </c>
      <c r="C1178" t="s">
        <v>243</v>
      </c>
      <c r="D1178" s="684">
        <v>1620</v>
      </c>
      <c r="E1178" t="s">
        <v>30881</v>
      </c>
    </row>
    <row r="1179" spans="1:5" hidden="1" x14ac:dyDescent="0.2">
      <c r="A1179" t="s">
        <v>12446</v>
      </c>
      <c r="B1179" t="s">
        <v>28909</v>
      </c>
      <c r="C1179" t="s">
        <v>243</v>
      </c>
      <c r="D1179" s="684">
        <v>1269</v>
      </c>
      <c r="E1179" t="s">
        <v>30881</v>
      </c>
    </row>
    <row r="1180" spans="1:5" hidden="1" x14ac:dyDescent="0.2">
      <c r="A1180" t="s">
        <v>12447</v>
      </c>
      <c r="B1180" t="s">
        <v>28910</v>
      </c>
      <c r="C1180" t="s">
        <v>243</v>
      </c>
      <c r="D1180" s="684">
        <v>1269</v>
      </c>
      <c r="E1180" t="s">
        <v>30881</v>
      </c>
    </row>
    <row r="1181" spans="1:5" hidden="1" x14ac:dyDescent="0.2">
      <c r="A1181" t="s">
        <v>12448</v>
      </c>
      <c r="B1181" t="s">
        <v>28911</v>
      </c>
      <c r="C1181" t="s">
        <v>243</v>
      </c>
      <c r="D1181" s="684">
        <v>1539</v>
      </c>
      <c r="E1181" t="s">
        <v>30881</v>
      </c>
    </row>
    <row r="1182" spans="1:5" hidden="1" x14ac:dyDescent="0.2">
      <c r="A1182" t="s">
        <v>12449</v>
      </c>
      <c r="B1182" t="s">
        <v>28912</v>
      </c>
      <c r="C1182" t="s">
        <v>243</v>
      </c>
      <c r="D1182" s="684">
        <v>1620</v>
      </c>
      <c r="E1182" t="s">
        <v>30881</v>
      </c>
    </row>
    <row r="1183" spans="1:5" hidden="1" x14ac:dyDescent="0.2">
      <c r="A1183" t="s">
        <v>12450</v>
      </c>
      <c r="B1183" t="s">
        <v>28913</v>
      </c>
      <c r="C1183" t="s">
        <v>243</v>
      </c>
      <c r="D1183" s="684">
        <v>1117</v>
      </c>
      <c r="E1183" t="s">
        <v>30881</v>
      </c>
    </row>
    <row r="1184" spans="1:5" hidden="1" x14ac:dyDescent="0.2">
      <c r="A1184" t="s">
        <v>12451</v>
      </c>
      <c r="B1184" t="s">
        <v>28914</v>
      </c>
      <c r="C1184" t="s">
        <v>243</v>
      </c>
      <c r="D1184" s="684">
        <v>1539</v>
      </c>
      <c r="E1184" t="s">
        <v>30881</v>
      </c>
    </row>
    <row r="1185" spans="1:5" hidden="1" x14ac:dyDescent="0.2">
      <c r="A1185" t="s">
        <v>12452</v>
      </c>
      <c r="B1185" t="s">
        <v>28915</v>
      </c>
      <c r="C1185" t="s">
        <v>243</v>
      </c>
      <c r="D1185" s="684">
        <v>1539</v>
      </c>
      <c r="E1185" t="s">
        <v>30881</v>
      </c>
    </row>
    <row r="1186" spans="1:5" hidden="1" x14ac:dyDescent="0.2">
      <c r="A1186" t="s">
        <v>12453</v>
      </c>
      <c r="B1186" t="s">
        <v>28916</v>
      </c>
      <c r="C1186" t="s">
        <v>243</v>
      </c>
      <c r="D1186" s="684">
        <v>1620</v>
      </c>
      <c r="E1186" t="s">
        <v>30881</v>
      </c>
    </row>
    <row r="1187" spans="1:5" hidden="1" x14ac:dyDescent="0.2">
      <c r="A1187" t="s">
        <v>12454</v>
      </c>
      <c r="B1187" t="s">
        <v>28917</v>
      </c>
      <c r="C1187" t="s">
        <v>243</v>
      </c>
      <c r="D1187" s="684">
        <v>1620</v>
      </c>
      <c r="E1187" t="s">
        <v>30881</v>
      </c>
    </row>
    <row r="1188" spans="1:5" hidden="1" x14ac:dyDescent="0.2">
      <c r="A1188" t="s">
        <v>12455</v>
      </c>
      <c r="B1188" t="s">
        <v>28918</v>
      </c>
      <c r="C1188" t="s">
        <v>243</v>
      </c>
      <c r="D1188" s="684">
        <v>1269</v>
      </c>
      <c r="E1188" t="s">
        <v>30881</v>
      </c>
    </row>
    <row r="1189" spans="1:5" hidden="1" x14ac:dyDescent="0.2">
      <c r="A1189" t="s">
        <v>12456</v>
      </c>
      <c r="B1189" t="s">
        <v>28919</v>
      </c>
      <c r="C1189" t="s">
        <v>243</v>
      </c>
      <c r="D1189" s="684">
        <v>1269</v>
      </c>
      <c r="E1189" t="s">
        <v>30881</v>
      </c>
    </row>
    <row r="1190" spans="1:5" hidden="1" x14ac:dyDescent="0.2">
      <c r="A1190" t="s">
        <v>12457</v>
      </c>
      <c r="B1190" t="s">
        <v>28920</v>
      </c>
      <c r="C1190" t="s">
        <v>243</v>
      </c>
      <c r="D1190" s="684">
        <v>1082</v>
      </c>
      <c r="E1190" t="s">
        <v>30881</v>
      </c>
    </row>
    <row r="1191" spans="1:5" hidden="1" x14ac:dyDescent="0.2">
      <c r="A1191" t="s">
        <v>12458</v>
      </c>
      <c r="B1191" t="s">
        <v>28921</v>
      </c>
      <c r="C1191" t="s">
        <v>243</v>
      </c>
      <c r="D1191" s="684">
        <v>1082</v>
      </c>
      <c r="E1191" t="s">
        <v>30881</v>
      </c>
    </row>
    <row r="1192" spans="1:5" hidden="1" x14ac:dyDescent="0.2">
      <c r="A1192" t="s">
        <v>12459</v>
      </c>
      <c r="B1192" t="s">
        <v>28922</v>
      </c>
      <c r="C1192" t="s">
        <v>243</v>
      </c>
      <c r="D1192" s="684">
        <v>1164</v>
      </c>
      <c r="E1192" t="s">
        <v>30881</v>
      </c>
    </row>
    <row r="1193" spans="1:5" hidden="1" x14ac:dyDescent="0.2">
      <c r="A1193" t="s">
        <v>12460</v>
      </c>
      <c r="B1193" t="s">
        <v>28923</v>
      </c>
      <c r="C1193" t="s">
        <v>243</v>
      </c>
      <c r="D1193" s="684">
        <v>1164</v>
      </c>
      <c r="E1193" t="s">
        <v>30881</v>
      </c>
    </row>
    <row r="1194" spans="1:5" hidden="1" x14ac:dyDescent="0.2">
      <c r="A1194" t="s">
        <v>12461</v>
      </c>
      <c r="B1194" t="s">
        <v>28924</v>
      </c>
      <c r="C1194" t="s">
        <v>243</v>
      </c>
      <c r="D1194">
        <v>720</v>
      </c>
      <c r="E1194" t="s">
        <v>30881</v>
      </c>
    </row>
    <row r="1195" spans="1:5" hidden="1" x14ac:dyDescent="0.2">
      <c r="A1195" t="s">
        <v>12462</v>
      </c>
      <c r="B1195" t="s">
        <v>28925</v>
      </c>
      <c r="C1195" t="s">
        <v>243</v>
      </c>
      <c r="D1195">
        <v>720</v>
      </c>
      <c r="E1195" t="s">
        <v>30881</v>
      </c>
    </row>
    <row r="1196" spans="1:5" hidden="1" x14ac:dyDescent="0.2">
      <c r="A1196" t="s">
        <v>23484</v>
      </c>
      <c r="B1196" t="s">
        <v>28932</v>
      </c>
      <c r="C1196" t="s">
        <v>243</v>
      </c>
      <c r="D1196" s="684">
        <v>1082</v>
      </c>
      <c r="E1196" t="s">
        <v>30881</v>
      </c>
    </row>
    <row r="1197" spans="1:5" hidden="1" x14ac:dyDescent="0.2">
      <c r="A1197" t="s">
        <v>12463</v>
      </c>
      <c r="B1197" t="s">
        <v>28926</v>
      </c>
      <c r="C1197" t="s">
        <v>243</v>
      </c>
      <c r="D1197" s="684">
        <v>1082</v>
      </c>
      <c r="E1197" t="s">
        <v>30881</v>
      </c>
    </row>
    <row r="1198" spans="1:5" hidden="1" x14ac:dyDescent="0.2">
      <c r="A1198" t="s">
        <v>12464</v>
      </c>
      <c r="B1198" t="s">
        <v>28927</v>
      </c>
      <c r="C1198" t="s">
        <v>243</v>
      </c>
      <c r="D1198" s="684">
        <v>1164</v>
      </c>
      <c r="E1198" t="s">
        <v>30881</v>
      </c>
    </row>
    <row r="1199" spans="1:5" hidden="1" x14ac:dyDescent="0.2">
      <c r="A1199" t="s">
        <v>12465</v>
      </c>
      <c r="B1199" t="s">
        <v>28928</v>
      </c>
      <c r="C1199" t="s">
        <v>243</v>
      </c>
      <c r="D1199" s="684">
        <v>1164</v>
      </c>
      <c r="E1199" t="s">
        <v>30881</v>
      </c>
    </row>
    <row r="1200" spans="1:5" hidden="1" x14ac:dyDescent="0.2">
      <c r="A1200" t="s">
        <v>12466</v>
      </c>
      <c r="B1200" t="s">
        <v>28929</v>
      </c>
      <c r="C1200" t="s">
        <v>243</v>
      </c>
      <c r="D1200">
        <v>872</v>
      </c>
      <c r="E1200" t="s">
        <v>30881</v>
      </c>
    </row>
    <row r="1201" spans="1:15" s="71" customFormat="1" hidden="1" x14ac:dyDescent="0.2">
      <c r="A1201" t="s">
        <v>12467</v>
      </c>
      <c r="B1201" t="s">
        <v>28930</v>
      </c>
      <c r="C1201" t="s">
        <v>243</v>
      </c>
      <c r="D1201">
        <v>872</v>
      </c>
      <c r="E1201" t="s">
        <v>30881</v>
      </c>
      <c r="F1201" s="67"/>
      <c r="G1201" s="67"/>
      <c r="H1201" s="67"/>
      <c r="I1201" s="67"/>
      <c r="J1201" s="67"/>
      <c r="K1201" s="67"/>
      <c r="L1201" s="67"/>
      <c r="M1201" s="67"/>
      <c r="N1201" s="67"/>
      <c r="O1201" s="67"/>
    </row>
    <row r="1202" spans="1:15" s="71" customFormat="1" hidden="1" x14ac:dyDescent="0.2">
      <c r="A1202" t="s">
        <v>12468</v>
      </c>
      <c r="B1202" t="s">
        <v>28931</v>
      </c>
      <c r="C1202" t="s">
        <v>243</v>
      </c>
      <c r="D1202" s="684">
        <v>1158</v>
      </c>
      <c r="E1202" t="s">
        <v>30881</v>
      </c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</row>
    <row r="1203" spans="1:15" s="71" customFormat="1" hidden="1" x14ac:dyDescent="0.2">
      <c r="A1203" t="s">
        <v>12469</v>
      </c>
      <c r="B1203" t="s">
        <v>28318</v>
      </c>
      <c r="C1203" t="s">
        <v>243</v>
      </c>
      <c r="D1203" s="684">
        <v>1086</v>
      </c>
      <c r="E1203" t="s">
        <v>30881</v>
      </c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</row>
    <row r="1204" spans="1:15" s="71" customFormat="1" hidden="1" x14ac:dyDescent="0.2">
      <c r="A1204" t="s">
        <v>12470</v>
      </c>
      <c r="B1204" t="s">
        <v>28933</v>
      </c>
      <c r="C1204" t="s">
        <v>243</v>
      </c>
      <c r="D1204" s="684">
        <v>1219</v>
      </c>
      <c r="E1204" t="s">
        <v>30881</v>
      </c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</row>
    <row r="1205" spans="1:15" s="71" customFormat="1" hidden="1" x14ac:dyDescent="0.2">
      <c r="A1205" t="s">
        <v>12471</v>
      </c>
      <c r="B1205" t="s">
        <v>28934</v>
      </c>
      <c r="C1205" t="s">
        <v>243</v>
      </c>
      <c r="D1205" s="684">
        <v>1240</v>
      </c>
      <c r="E1205" t="s">
        <v>30881</v>
      </c>
      <c r="F1205" s="67"/>
      <c r="G1205" s="67"/>
      <c r="H1205" s="67"/>
      <c r="I1205" s="67"/>
      <c r="J1205" s="67"/>
      <c r="K1205" s="67"/>
      <c r="L1205" s="67"/>
      <c r="M1205" s="67"/>
      <c r="N1205" s="67"/>
      <c r="O1205" s="67"/>
    </row>
    <row r="1206" spans="1:15" s="71" customFormat="1" hidden="1" x14ac:dyDescent="0.2">
      <c r="A1206" t="s">
        <v>12472</v>
      </c>
      <c r="B1206" t="s">
        <v>28935</v>
      </c>
      <c r="C1206" t="s">
        <v>243</v>
      </c>
      <c r="D1206">
        <v>737</v>
      </c>
      <c r="E1206" t="s">
        <v>30881</v>
      </c>
      <c r="F1206" s="67"/>
      <c r="G1206" s="67"/>
      <c r="H1206" s="67"/>
      <c r="I1206" s="67"/>
      <c r="J1206" s="67"/>
      <c r="K1206" s="67"/>
      <c r="L1206" s="67"/>
      <c r="M1206" s="67"/>
      <c r="N1206" s="67"/>
      <c r="O1206" s="67"/>
    </row>
    <row r="1207" spans="1:15" s="71" customFormat="1" hidden="1" x14ac:dyDescent="0.2">
      <c r="A1207" t="s">
        <v>12473</v>
      </c>
      <c r="B1207" t="s">
        <v>28936</v>
      </c>
      <c r="C1207" t="s">
        <v>243</v>
      </c>
      <c r="D1207">
        <v>737</v>
      </c>
      <c r="E1207" t="s">
        <v>30881</v>
      </c>
      <c r="F1207" s="67"/>
      <c r="G1207" s="67"/>
      <c r="H1207" s="67"/>
      <c r="I1207" s="67"/>
      <c r="J1207" s="67"/>
      <c r="K1207" s="67"/>
      <c r="L1207" s="67"/>
      <c r="M1207" s="67"/>
      <c r="N1207" s="67"/>
      <c r="O1207" s="67"/>
    </row>
    <row r="1208" spans="1:15" s="71" customFormat="1" hidden="1" x14ac:dyDescent="0.2">
      <c r="A1208" t="s">
        <v>12474</v>
      </c>
      <c r="B1208" t="s">
        <v>28937</v>
      </c>
      <c r="C1208" t="s">
        <v>243</v>
      </c>
      <c r="D1208" s="684">
        <v>1158</v>
      </c>
      <c r="E1208" t="s">
        <v>30881</v>
      </c>
      <c r="F1208" s="67"/>
      <c r="G1208" s="67"/>
      <c r="H1208" s="67"/>
      <c r="I1208" s="67"/>
      <c r="J1208" s="67"/>
      <c r="K1208" s="67"/>
      <c r="L1208" s="67"/>
      <c r="M1208" s="67"/>
      <c r="N1208" s="67"/>
      <c r="O1208" s="67"/>
    </row>
    <row r="1209" spans="1:15" s="71" customFormat="1" hidden="1" x14ac:dyDescent="0.2">
      <c r="A1209" t="s">
        <v>12475</v>
      </c>
      <c r="B1209" t="s">
        <v>28938</v>
      </c>
      <c r="C1209" t="s">
        <v>243</v>
      </c>
      <c r="D1209" s="684">
        <v>1158</v>
      </c>
      <c r="E1209" t="s">
        <v>30881</v>
      </c>
      <c r="F1209" s="67"/>
      <c r="G1209" s="67"/>
      <c r="H1209" s="67"/>
      <c r="I1209" s="67"/>
      <c r="J1209" s="67"/>
      <c r="K1209" s="67"/>
      <c r="L1209" s="67"/>
      <c r="M1209" s="67"/>
      <c r="N1209" s="67"/>
      <c r="O1209" s="67"/>
    </row>
    <row r="1210" spans="1:15" s="71" customFormat="1" hidden="1" x14ac:dyDescent="0.2">
      <c r="A1210" t="s">
        <v>12476</v>
      </c>
      <c r="B1210" t="s">
        <v>53464</v>
      </c>
      <c r="C1210" t="s">
        <v>243</v>
      </c>
      <c r="D1210" s="684">
        <v>1240</v>
      </c>
      <c r="E1210" t="s">
        <v>30881</v>
      </c>
      <c r="F1210" s="67"/>
      <c r="G1210" s="67"/>
      <c r="H1210" s="67"/>
      <c r="I1210" s="67"/>
      <c r="J1210" s="67"/>
      <c r="K1210" s="67"/>
      <c r="L1210" s="67"/>
      <c r="M1210" s="67"/>
      <c r="N1210" s="67"/>
      <c r="O1210" s="67"/>
    </row>
    <row r="1211" spans="1:15" s="71" customFormat="1" hidden="1" x14ac:dyDescent="0.2">
      <c r="A1211" t="s">
        <v>12477</v>
      </c>
      <c r="B1211" t="s">
        <v>28939</v>
      </c>
      <c r="C1211" t="s">
        <v>243</v>
      </c>
      <c r="D1211" s="684">
        <v>1240</v>
      </c>
      <c r="E1211" t="s">
        <v>30881</v>
      </c>
      <c r="F1211" s="67"/>
      <c r="G1211" s="67"/>
      <c r="H1211" s="67"/>
      <c r="I1211" s="67"/>
      <c r="J1211" s="67"/>
      <c r="K1211" s="67"/>
      <c r="L1211" s="67"/>
      <c r="M1211" s="67"/>
      <c r="N1211" s="67"/>
      <c r="O1211" s="67"/>
    </row>
    <row r="1212" spans="1:15" s="71" customFormat="1" hidden="1" x14ac:dyDescent="0.2">
      <c r="A1212" t="s">
        <v>12478</v>
      </c>
      <c r="B1212" t="s">
        <v>28940</v>
      </c>
      <c r="C1212" t="s">
        <v>243</v>
      </c>
      <c r="D1212">
        <v>913</v>
      </c>
      <c r="E1212" t="s">
        <v>30881</v>
      </c>
      <c r="F1212" s="67"/>
      <c r="G1212" s="67"/>
      <c r="H1212" s="67"/>
      <c r="I1212" s="67"/>
      <c r="J1212" s="67"/>
      <c r="K1212" s="67"/>
      <c r="L1212" s="67"/>
      <c r="M1212" s="67"/>
      <c r="N1212" s="67"/>
      <c r="O1212" s="67"/>
    </row>
    <row r="1213" spans="1:15" s="71" customFormat="1" hidden="1" x14ac:dyDescent="0.2">
      <c r="A1213" t="s">
        <v>12479</v>
      </c>
      <c r="B1213" t="s">
        <v>28941</v>
      </c>
      <c r="C1213" t="s">
        <v>243</v>
      </c>
      <c r="D1213">
        <v>913</v>
      </c>
      <c r="E1213" t="s">
        <v>30881</v>
      </c>
      <c r="F1213" s="67"/>
      <c r="G1213" s="67"/>
      <c r="H1213" s="67"/>
      <c r="I1213" s="67"/>
      <c r="J1213" s="67"/>
      <c r="K1213" s="67"/>
      <c r="L1213" s="67"/>
      <c r="M1213" s="67"/>
      <c r="N1213" s="67"/>
      <c r="O1213" s="67"/>
    </row>
    <row r="1214" spans="1:15" s="71" customFormat="1" hidden="1" x14ac:dyDescent="0.2">
      <c r="A1214" t="s">
        <v>12480</v>
      </c>
      <c r="B1214" t="s">
        <v>28942</v>
      </c>
      <c r="C1214" t="s">
        <v>243</v>
      </c>
      <c r="D1214" s="684">
        <v>1468</v>
      </c>
      <c r="E1214" t="s">
        <v>30881</v>
      </c>
      <c r="F1214" s="67"/>
      <c r="G1214" s="67"/>
      <c r="H1214" s="67"/>
      <c r="I1214" s="67"/>
      <c r="J1214" s="67"/>
      <c r="K1214" s="67"/>
      <c r="L1214" s="67"/>
      <c r="M1214" s="67"/>
      <c r="N1214" s="67"/>
      <c r="O1214" s="67"/>
    </row>
    <row r="1215" spans="1:15" s="71" customFormat="1" hidden="1" x14ac:dyDescent="0.2">
      <c r="A1215" t="s">
        <v>12481</v>
      </c>
      <c r="B1215" t="s">
        <v>28943</v>
      </c>
      <c r="C1215" t="s">
        <v>243</v>
      </c>
      <c r="D1215" s="684">
        <v>1550</v>
      </c>
      <c r="E1215" t="s">
        <v>30881</v>
      </c>
      <c r="F1215" s="67"/>
      <c r="G1215" s="67"/>
      <c r="H1215" s="67"/>
      <c r="I1215" s="67"/>
      <c r="J1215" s="67"/>
      <c r="K1215" s="67"/>
      <c r="L1215" s="67"/>
      <c r="M1215" s="67"/>
      <c r="N1215" s="67"/>
      <c r="O1215" s="67"/>
    </row>
    <row r="1216" spans="1:15" s="71" customFormat="1" hidden="1" x14ac:dyDescent="0.2">
      <c r="A1216" t="s">
        <v>12482</v>
      </c>
      <c r="B1216" t="s">
        <v>28944</v>
      </c>
      <c r="C1216" t="s">
        <v>243</v>
      </c>
      <c r="D1216" s="684">
        <v>1223</v>
      </c>
      <c r="E1216" t="s">
        <v>30881</v>
      </c>
      <c r="F1216" s="67"/>
      <c r="G1216" s="67"/>
      <c r="H1216" s="67"/>
      <c r="I1216" s="67"/>
      <c r="J1216" s="67"/>
      <c r="K1216" s="67"/>
      <c r="L1216" s="67"/>
      <c r="M1216" s="67"/>
      <c r="N1216" s="67"/>
      <c r="O1216" s="67"/>
    </row>
    <row r="1217" spans="1:15" s="71" customFormat="1" hidden="1" x14ac:dyDescent="0.2">
      <c r="A1217" t="s">
        <v>12483</v>
      </c>
      <c r="B1217" t="s">
        <v>28945</v>
      </c>
      <c r="C1217" t="s">
        <v>243</v>
      </c>
      <c r="D1217" s="684">
        <v>1158</v>
      </c>
      <c r="E1217" t="s">
        <v>30881</v>
      </c>
      <c r="F1217" s="67"/>
      <c r="G1217" s="67"/>
      <c r="H1217" s="67"/>
      <c r="I1217" s="67"/>
      <c r="J1217" s="67"/>
      <c r="K1217" s="67"/>
      <c r="L1217" s="67"/>
      <c r="M1217" s="67"/>
      <c r="N1217" s="67"/>
      <c r="O1217" s="67"/>
    </row>
    <row r="1218" spans="1:15" s="71" customFormat="1" hidden="1" x14ac:dyDescent="0.2">
      <c r="A1218" t="s">
        <v>12484</v>
      </c>
      <c r="B1218" t="s">
        <v>28946</v>
      </c>
      <c r="C1218" t="s">
        <v>243</v>
      </c>
      <c r="D1218" s="684">
        <v>1158</v>
      </c>
      <c r="E1218" t="s">
        <v>30881</v>
      </c>
      <c r="F1218" s="67"/>
      <c r="G1218" s="67"/>
      <c r="H1218" s="67"/>
      <c r="I1218" s="67"/>
      <c r="J1218" s="67"/>
      <c r="K1218" s="67"/>
      <c r="L1218" s="67"/>
      <c r="M1218" s="67"/>
      <c r="N1218" s="67"/>
      <c r="O1218" s="67"/>
    </row>
    <row r="1219" spans="1:15" hidden="1" x14ac:dyDescent="0.2">
      <c r="A1219" t="s">
        <v>12485</v>
      </c>
      <c r="B1219" t="s">
        <v>53463</v>
      </c>
      <c r="C1219" t="s">
        <v>243</v>
      </c>
      <c r="D1219" s="684">
        <v>1240</v>
      </c>
      <c r="E1219" t="s">
        <v>30881</v>
      </c>
    </row>
    <row r="1220" spans="1:15" hidden="1" x14ac:dyDescent="0.2">
      <c r="A1220" t="s">
        <v>12486</v>
      </c>
      <c r="B1220" t="s">
        <v>28947</v>
      </c>
      <c r="C1220" t="s">
        <v>243</v>
      </c>
      <c r="D1220" s="684">
        <v>1240</v>
      </c>
      <c r="E1220" t="s">
        <v>30881</v>
      </c>
    </row>
    <row r="1221" spans="1:15" hidden="1" x14ac:dyDescent="0.2">
      <c r="A1221" t="s">
        <v>12487</v>
      </c>
      <c r="B1221" t="s">
        <v>28948</v>
      </c>
      <c r="C1221" t="s">
        <v>243</v>
      </c>
      <c r="D1221">
        <v>913</v>
      </c>
      <c r="E1221" t="s">
        <v>30881</v>
      </c>
    </row>
    <row r="1222" spans="1:15" hidden="1" x14ac:dyDescent="0.2">
      <c r="A1222" t="s">
        <v>12488</v>
      </c>
      <c r="B1222" t="s">
        <v>28949</v>
      </c>
      <c r="C1222" t="s">
        <v>243</v>
      </c>
      <c r="D1222">
        <v>913</v>
      </c>
      <c r="E1222" t="s">
        <v>30881</v>
      </c>
    </row>
    <row r="1223" spans="1:15" hidden="1" x14ac:dyDescent="0.2">
      <c r="A1223" t="s">
        <v>12489</v>
      </c>
      <c r="B1223" t="s">
        <v>28950</v>
      </c>
      <c r="C1223" t="s">
        <v>243</v>
      </c>
      <c r="D1223" s="684">
        <v>1468</v>
      </c>
      <c r="E1223" t="s">
        <v>30881</v>
      </c>
    </row>
    <row r="1224" spans="1:15" hidden="1" x14ac:dyDescent="0.2">
      <c r="A1224" t="s">
        <v>12490</v>
      </c>
      <c r="B1224" t="s">
        <v>28951</v>
      </c>
      <c r="C1224" t="s">
        <v>243</v>
      </c>
      <c r="D1224" s="684">
        <v>1468</v>
      </c>
      <c r="E1224" t="s">
        <v>30881</v>
      </c>
    </row>
    <row r="1225" spans="1:15" hidden="1" x14ac:dyDescent="0.2">
      <c r="A1225" t="s">
        <v>12491</v>
      </c>
      <c r="B1225" t="s">
        <v>28952</v>
      </c>
      <c r="C1225" t="s">
        <v>243</v>
      </c>
      <c r="D1225" s="684">
        <v>1550</v>
      </c>
      <c r="E1225" t="s">
        <v>30881</v>
      </c>
    </row>
    <row r="1226" spans="1:15" hidden="1" x14ac:dyDescent="0.2">
      <c r="A1226" t="s">
        <v>12492</v>
      </c>
      <c r="B1226" t="s">
        <v>28953</v>
      </c>
      <c r="C1226" t="s">
        <v>243</v>
      </c>
      <c r="D1226" s="684">
        <v>1550</v>
      </c>
      <c r="E1226" t="s">
        <v>30881</v>
      </c>
    </row>
    <row r="1227" spans="1:15" hidden="1" x14ac:dyDescent="0.2">
      <c r="A1227" t="s">
        <v>12493</v>
      </c>
      <c r="B1227" t="s">
        <v>28954</v>
      </c>
      <c r="C1227" t="s">
        <v>243</v>
      </c>
      <c r="D1227" s="684">
        <v>1199</v>
      </c>
      <c r="E1227" t="s">
        <v>30881</v>
      </c>
    </row>
    <row r="1228" spans="1:15" hidden="1" x14ac:dyDescent="0.2">
      <c r="A1228" t="s">
        <v>12494</v>
      </c>
      <c r="B1228" t="s">
        <v>28955</v>
      </c>
      <c r="C1228" t="s">
        <v>243</v>
      </c>
      <c r="D1228" s="684">
        <v>1199</v>
      </c>
      <c r="E1228" t="s">
        <v>30881</v>
      </c>
    </row>
    <row r="1229" spans="1:15" hidden="1" x14ac:dyDescent="0.2">
      <c r="A1229" t="s">
        <v>12495</v>
      </c>
      <c r="B1229" t="s">
        <v>28956</v>
      </c>
      <c r="C1229" t="s">
        <v>243</v>
      </c>
      <c r="D1229" s="684">
        <v>1468</v>
      </c>
      <c r="E1229" t="s">
        <v>30881</v>
      </c>
    </row>
    <row r="1230" spans="1:15" hidden="1" x14ac:dyDescent="0.2">
      <c r="A1230" t="s">
        <v>12496</v>
      </c>
      <c r="B1230" t="s">
        <v>28957</v>
      </c>
      <c r="C1230" t="s">
        <v>243</v>
      </c>
      <c r="D1230" s="684">
        <v>1519</v>
      </c>
      <c r="E1230" t="s">
        <v>30881</v>
      </c>
    </row>
    <row r="1231" spans="1:15" hidden="1" x14ac:dyDescent="0.2">
      <c r="A1231" t="s">
        <v>12497</v>
      </c>
      <c r="B1231" t="s">
        <v>28958</v>
      </c>
      <c r="C1231" t="s">
        <v>243</v>
      </c>
      <c r="D1231" s="684">
        <v>1047</v>
      </c>
      <c r="E1231" t="s">
        <v>30881</v>
      </c>
    </row>
    <row r="1232" spans="1:15" hidden="1" x14ac:dyDescent="0.2">
      <c r="A1232" t="s">
        <v>12498</v>
      </c>
      <c r="B1232" t="s">
        <v>28959</v>
      </c>
      <c r="C1232" t="s">
        <v>243</v>
      </c>
      <c r="D1232" s="684">
        <v>1468</v>
      </c>
      <c r="E1232" t="s">
        <v>30881</v>
      </c>
    </row>
    <row r="1233" spans="1:15" s="71" customFormat="1" hidden="1" x14ac:dyDescent="0.2">
      <c r="A1233" t="s">
        <v>12499</v>
      </c>
      <c r="B1233" t="s">
        <v>28960</v>
      </c>
      <c r="C1233" t="s">
        <v>243</v>
      </c>
      <c r="D1233" s="684">
        <v>1468</v>
      </c>
      <c r="E1233" t="s">
        <v>30881</v>
      </c>
      <c r="F1233" s="67"/>
      <c r="G1233" s="67"/>
      <c r="H1233" s="67"/>
      <c r="I1233" s="67"/>
      <c r="J1233" s="67"/>
      <c r="K1233" s="67"/>
      <c r="L1233" s="67"/>
      <c r="M1233" s="67"/>
      <c r="N1233" s="67"/>
      <c r="O1233" s="67"/>
    </row>
    <row r="1234" spans="1:15" hidden="1" x14ac:dyDescent="0.2">
      <c r="A1234" t="s">
        <v>12500</v>
      </c>
      <c r="B1234" t="s">
        <v>28961</v>
      </c>
      <c r="C1234" t="s">
        <v>243</v>
      </c>
      <c r="D1234" s="684">
        <v>1550</v>
      </c>
      <c r="E1234" t="s">
        <v>30881</v>
      </c>
    </row>
    <row r="1235" spans="1:15" hidden="1" x14ac:dyDescent="0.2">
      <c r="A1235" t="s">
        <v>12501</v>
      </c>
      <c r="B1235" t="s">
        <v>28962</v>
      </c>
      <c r="C1235" t="s">
        <v>243</v>
      </c>
      <c r="D1235" s="684">
        <v>1550</v>
      </c>
      <c r="E1235" t="s">
        <v>30881</v>
      </c>
    </row>
    <row r="1236" spans="1:15" hidden="1" x14ac:dyDescent="0.2">
      <c r="A1236" t="s">
        <v>12502</v>
      </c>
      <c r="B1236" t="s">
        <v>28963</v>
      </c>
      <c r="C1236" t="s">
        <v>243</v>
      </c>
      <c r="D1236" s="684">
        <v>1199</v>
      </c>
      <c r="E1236" t="s">
        <v>30881</v>
      </c>
    </row>
    <row r="1237" spans="1:15" hidden="1" x14ac:dyDescent="0.2">
      <c r="A1237" t="s">
        <v>12503</v>
      </c>
      <c r="B1237" t="s">
        <v>28964</v>
      </c>
      <c r="C1237" t="s">
        <v>243</v>
      </c>
      <c r="D1237" s="684">
        <v>1199</v>
      </c>
      <c r="E1237" t="s">
        <v>30881</v>
      </c>
    </row>
    <row r="1238" spans="1:15" hidden="1" x14ac:dyDescent="0.2">
      <c r="A1238" t="s">
        <v>12504</v>
      </c>
      <c r="B1238" t="s">
        <v>28965</v>
      </c>
      <c r="C1238" t="s">
        <v>243</v>
      </c>
      <c r="D1238" s="684">
        <v>1012</v>
      </c>
      <c r="E1238" t="s">
        <v>30881</v>
      </c>
    </row>
    <row r="1239" spans="1:15" hidden="1" x14ac:dyDescent="0.2">
      <c r="A1239" t="s">
        <v>12505</v>
      </c>
      <c r="B1239" t="s">
        <v>28966</v>
      </c>
      <c r="C1239" t="s">
        <v>243</v>
      </c>
      <c r="D1239" s="684">
        <v>1012</v>
      </c>
      <c r="E1239" t="s">
        <v>30881</v>
      </c>
    </row>
    <row r="1240" spans="1:15" s="71" customFormat="1" hidden="1" x14ac:dyDescent="0.2">
      <c r="A1240" t="s">
        <v>12506</v>
      </c>
      <c r="B1240" t="s">
        <v>28967</v>
      </c>
      <c r="C1240" t="s">
        <v>243</v>
      </c>
      <c r="D1240" s="684">
        <v>1094</v>
      </c>
      <c r="E1240" t="s">
        <v>30881</v>
      </c>
      <c r="F1240" s="67"/>
      <c r="G1240" s="67"/>
      <c r="H1240" s="67"/>
      <c r="I1240" s="67"/>
      <c r="J1240" s="67"/>
      <c r="K1240" s="67"/>
      <c r="L1240" s="67"/>
      <c r="M1240" s="67"/>
      <c r="N1240" s="67"/>
      <c r="O1240" s="67"/>
    </row>
    <row r="1241" spans="1:15" hidden="1" x14ac:dyDescent="0.2">
      <c r="A1241" t="s">
        <v>12507</v>
      </c>
      <c r="B1241" t="s">
        <v>28968</v>
      </c>
      <c r="C1241" t="s">
        <v>243</v>
      </c>
      <c r="D1241" s="684">
        <v>1094</v>
      </c>
      <c r="E1241" t="s">
        <v>30881</v>
      </c>
    </row>
    <row r="1242" spans="1:15" hidden="1" x14ac:dyDescent="0.2">
      <c r="A1242" t="s">
        <v>12508</v>
      </c>
      <c r="B1242" t="s">
        <v>28969</v>
      </c>
      <c r="C1242" t="s">
        <v>243</v>
      </c>
      <c r="D1242">
        <v>649</v>
      </c>
      <c r="E1242" t="s">
        <v>30881</v>
      </c>
    </row>
    <row r="1243" spans="1:15" hidden="1" x14ac:dyDescent="0.2">
      <c r="A1243" t="s">
        <v>12509</v>
      </c>
      <c r="B1243" t="s">
        <v>28970</v>
      </c>
      <c r="C1243" t="s">
        <v>243</v>
      </c>
      <c r="D1243">
        <v>649</v>
      </c>
      <c r="E1243" t="s">
        <v>30881</v>
      </c>
    </row>
    <row r="1244" spans="1:15" hidden="1" x14ac:dyDescent="0.2">
      <c r="A1244" t="s">
        <v>12510</v>
      </c>
      <c r="B1244" t="s">
        <v>28971</v>
      </c>
      <c r="C1244" t="s">
        <v>243</v>
      </c>
      <c r="D1244" s="684">
        <v>1012</v>
      </c>
      <c r="E1244" t="s">
        <v>30881</v>
      </c>
    </row>
    <row r="1245" spans="1:15" hidden="1" x14ac:dyDescent="0.2">
      <c r="A1245" t="s">
        <v>12511</v>
      </c>
      <c r="B1245" t="s">
        <v>28972</v>
      </c>
      <c r="C1245" t="s">
        <v>243</v>
      </c>
      <c r="D1245" s="684">
        <v>1012</v>
      </c>
      <c r="E1245" t="s">
        <v>30881</v>
      </c>
    </row>
    <row r="1246" spans="1:15" hidden="1" x14ac:dyDescent="0.2">
      <c r="A1246" t="s">
        <v>12512</v>
      </c>
      <c r="B1246" t="s">
        <v>28973</v>
      </c>
      <c r="C1246" t="s">
        <v>243</v>
      </c>
      <c r="D1246" s="684">
        <v>1094</v>
      </c>
      <c r="E1246" t="s">
        <v>30881</v>
      </c>
    </row>
    <row r="1247" spans="1:15" hidden="1" x14ac:dyDescent="0.2">
      <c r="A1247" t="s">
        <v>12513</v>
      </c>
      <c r="B1247" t="s">
        <v>28974</v>
      </c>
      <c r="C1247" t="s">
        <v>243</v>
      </c>
      <c r="D1247" s="684">
        <v>1094</v>
      </c>
      <c r="E1247" t="s">
        <v>30881</v>
      </c>
    </row>
    <row r="1248" spans="1:15" hidden="1" x14ac:dyDescent="0.2">
      <c r="A1248" t="s">
        <v>12514</v>
      </c>
      <c r="B1248" t="s">
        <v>28975</v>
      </c>
      <c r="C1248" t="s">
        <v>243</v>
      </c>
      <c r="D1248">
        <v>801</v>
      </c>
      <c r="E1248" t="s">
        <v>30881</v>
      </c>
    </row>
    <row r="1249" spans="1:15" hidden="1" x14ac:dyDescent="0.2">
      <c r="A1249" t="s">
        <v>12515</v>
      </c>
      <c r="B1249" t="s">
        <v>28976</v>
      </c>
      <c r="C1249" t="s">
        <v>243</v>
      </c>
      <c r="D1249">
        <v>801</v>
      </c>
      <c r="E1249" t="s">
        <v>30881</v>
      </c>
    </row>
    <row r="1250" spans="1:15" hidden="1" x14ac:dyDescent="0.2">
      <c r="A1250" t="s">
        <v>4972</v>
      </c>
      <c r="B1250" t="s">
        <v>28091</v>
      </c>
      <c r="C1250" t="s">
        <v>243</v>
      </c>
      <c r="D1250">
        <v>28</v>
      </c>
      <c r="E1250" t="s">
        <v>30881</v>
      </c>
    </row>
    <row r="1251" spans="1:15" hidden="1" x14ac:dyDescent="0.2">
      <c r="A1251" t="s">
        <v>4350</v>
      </c>
      <c r="B1251" t="s">
        <v>28977</v>
      </c>
      <c r="C1251" t="s">
        <v>243</v>
      </c>
      <c r="D1251">
        <v>561</v>
      </c>
      <c r="E1251" t="s">
        <v>30881</v>
      </c>
    </row>
    <row r="1252" spans="1:15" hidden="1" x14ac:dyDescent="0.2">
      <c r="A1252" t="s">
        <v>2727</v>
      </c>
      <c r="B1252" t="s">
        <v>28978</v>
      </c>
      <c r="C1252" t="s">
        <v>243</v>
      </c>
      <c r="D1252">
        <v>623</v>
      </c>
      <c r="E1252" t="s">
        <v>30881</v>
      </c>
    </row>
    <row r="1253" spans="1:15" hidden="1" x14ac:dyDescent="0.2">
      <c r="A1253" t="s">
        <v>6786</v>
      </c>
      <c r="B1253" t="s">
        <v>28979</v>
      </c>
      <c r="C1253" t="s">
        <v>243</v>
      </c>
      <c r="D1253">
        <v>721</v>
      </c>
      <c r="E1253" t="s">
        <v>30881</v>
      </c>
    </row>
    <row r="1254" spans="1:15" hidden="1" x14ac:dyDescent="0.2">
      <c r="A1254" t="s">
        <v>23574</v>
      </c>
      <c r="B1254" t="s">
        <v>28980</v>
      </c>
      <c r="C1254" t="s">
        <v>243</v>
      </c>
      <c r="D1254">
        <v>567</v>
      </c>
      <c r="E1254" t="s">
        <v>30881</v>
      </c>
    </row>
    <row r="1255" spans="1:15" hidden="1" x14ac:dyDescent="0.2">
      <c r="A1255" t="s">
        <v>2475</v>
      </c>
      <c r="B1255" t="s">
        <v>28981</v>
      </c>
      <c r="C1255" t="s">
        <v>243</v>
      </c>
      <c r="D1255">
        <v>689</v>
      </c>
      <c r="E1255" t="s">
        <v>30881</v>
      </c>
    </row>
    <row r="1256" spans="1:15" hidden="1" x14ac:dyDescent="0.2">
      <c r="A1256" t="s">
        <v>2476</v>
      </c>
      <c r="B1256" t="s">
        <v>28982</v>
      </c>
      <c r="C1256" t="s">
        <v>243</v>
      </c>
      <c r="D1256">
        <v>534</v>
      </c>
      <c r="E1256" t="s">
        <v>30881</v>
      </c>
    </row>
    <row r="1257" spans="1:15" hidden="1" x14ac:dyDescent="0.2">
      <c r="A1257" t="s">
        <v>23579</v>
      </c>
      <c r="B1257" t="s">
        <v>28983</v>
      </c>
      <c r="C1257" t="s">
        <v>243</v>
      </c>
      <c r="D1257">
        <v>633</v>
      </c>
      <c r="E1257" t="s">
        <v>30881</v>
      </c>
    </row>
    <row r="1258" spans="1:15" hidden="1" x14ac:dyDescent="0.2">
      <c r="A1258" t="s">
        <v>23581</v>
      </c>
      <c r="B1258" t="s">
        <v>28984</v>
      </c>
      <c r="C1258" t="s">
        <v>243</v>
      </c>
      <c r="D1258">
        <v>787</v>
      </c>
      <c r="E1258" t="s">
        <v>30881</v>
      </c>
    </row>
    <row r="1259" spans="1:15" hidden="1" x14ac:dyDescent="0.2">
      <c r="A1259" t="s">
        <v>6788</v>
      </c>
      <c r="B1259" t="s">
        <v>28984</v>
      </c>
      <c r="C1259" t="s">
        <v>243</v>
      </c>
      <c r="D1259">
        <v>770</v>
      </c>
      <c r="E1259" t="s">
        <v>30881</v>
      </c>
    </row>
    <row r="1260" spans="1:15" hidden="1" x14ac:dyDescent="0.2">
      <c r="A1260" t="s">
        <v>2236</v>
      </c>
      <c r="B1260" t="s">
        <v>28985</v>
      </c>
      <c r="C1260" t="s">
        <v>243</v>
      </c>
      <c r="D1260" s="684">
        <v>2420</v>
      </c>
      <c r="E1260" t="s">
        <v>30881</v>
      </c>
    </row>
    <row r="1261" spans="1:15" hidden="1" x14ac:dyDescent="0.2">
      <c r="A1261" t="s">
        <v>23584</v>
      </c>
      <c r="B1261" t="s">
        <v>28986</v>
      </c>
      <c r="C1261" t="s">
        <v>243</v>
      </c>
      <c r="D1261" s="684">
        <v>2519</v>
      </c>
      <c r="E1261" t="s">
        <v>30881</v>
      </c>
    </row>
    <row r="1262" spans="1:15" s="6" customFormat="1" hidden="1" x14ac:dyDescent="0.2">
      <c r="A1262" t="s">
        <v>2814</v>
      </c>
      <c r="B1262" t="s">
        <v>28987</v>
      </c>
      <c r="C1262" t="s">
        <v>243</v>
      </c>
      <c r="D1262" s="684">
        <v>2481</v>
      </c>
      <c r="E1262" t="s">
        <v>30881</v>
      </c>
      <c r="F1262" s="7"/>
      <c r="G1262" s="7"/>
      <c r="H1262" s="7"/>
      <c r="I1262" s="7"/>
      <c r="J1262" s="7"/>
      <c r="K1262" s="7"/>
      <c r="L1262" s="7"/>
      <c r="M1262" s="7"/>
      <c r="N1262" s="7"/>
      <c r="O1262" s="7"/>
    </row>
    <row r="1263" spans="1:15" s="73" customFormat="1" hidden="1" x14ac:dyDescent="0.2">
      <c r="A1263" t="s">
        <v>6790</v>
      </c>
      <c r="B1263" t="s">
        <v>28988</v>
      </c>
      <c r="C1263" t="s">
        <v>243</v>
      </c>
      <c r="D1263" s="684">
        <v>2580</v>
      </c>
      <c r="E1263" t="s">
        <v>30881</v>
      </c>
      <c r="F1263" s="72"/>
      <c r="G1263" s="72"/>
      <c r="H1263" s="72"/>
      <c r="I1263" s="72"/>
      <c r="J1263" s="72"/>
      <c r="K1263" s="72"/>
      <c r="L1263" s="72"/>
      <c r="M1263" s="72"/>
      <c r="N1263" s="72"/>
      <c r="O1263" s="72"/>
    </row>
    <row r="1264" spans="1:15" hidden="1" x14ac:dyDescent="0.2">
      <c r="A1264" t="s">
        <v>2126</v>
      </c>
      <c r="B1264" t="s">
        <v>28989</v>
      </c>
      <c r="C1264" t="s">
        <v>243</v>
      </c>
      <c r="D1264" s="684">
        <v>1925</v>
      </c>
      <c r="E1264" t="s">
        <v>30881</v>
      </c>
    </row>
    <row r="1265" spans="1:5" hidden="1" x14ac:dyDescent="0.2">
      <c r="A1265" t="s">
        <v>6791</v>
      </c>
      <c r="B1265" t="s">
        <v>29790</v>
      </c>
      <c r="C1265" t="s">
        <v>243</v>
      </c>
      <c r="D1265" s="684">
        <v>2024</v>
      </c>
      <c r="E1265" t="s">
        <v>30881</v>
      </c>
    </row>
    <row r="1266" spans="1:5" hidden="1" x14ac:dyDescent="0.2">
      <c r="A1266" t="s">
        <v>2538</v>
      </c>
      <c r="B1266" t="s">
        <v>28990</v>
      </c>
      <c r="C1266" t="s">
        <v>243</v>
      </c>
      <c r="D1266" s="684">
        <v>1986</v>
      </c>
      <c r="E1266" t="s">
        <v>30881</v>
      </c>
    </row>
    <row r="1267" spans="1:5" hidden="1" x14ac:dyDescent="0.2">
      <c r="A1267" t="s">
        <v>6792</v>
      </c>
      <c r="B1267" t="s">
        <v>28991</v>
      </c>
      <c r="C1267" t="s">
        <v>243</v>
      </c>
      <c r="D1267" s="684">
        <v>2085</v>
      </c>
      <c r="E1267" t="s">
        <v>30881</v>
      </c>
    </row>
    <row r="1268" spans="1:5" hidden="1" x14ac:dyDescent="0.2">
      <c r="A1268" t="s">
        <v>23595</v>
      </c>
      <c r="B1268" t="s">
        <v>28991</v>
      </c>
      <c r="C1268" t="s">
        <v>243</v>
      </c>
      <c r="D1268" s="684">
        <v>2024</v>
      </c>
      <c r="E1268" t="s">
        <v>30881</v>
      </c>
    </row>
    <row r="1269" spans="1:5" hidden="1" x14ac:dyDescent="0.2">
      <c r="A1269" t="s">
        <v>5078</v>
      </c>
      <c r="B1269" t="s">
        <v>28992</v>
      </c>
      <c r="C1269" t="s">
        <v>243</v>
      </c>
      <c r="D1269">
        <v>644</v>
      </c>
      <c r="E1269" t="s">
        <v>30881</v>
      </c>
    </row>
    <row r="1270" spans="1:5" hidden="1" x14ac:dyDescent="0.2">
      <c r="A1270" t="s">
        <v>12531</v>
      </c>
      <c r="B1270" t="s">
        <v>28993</v>
      </c>
      <c r="C1270" t="s">
        <v>243</v>
      </c>
      <c r="D1270">
        <v>579</v>
      </c>
      <c r="E1270" t="s">
        <v>30881</v>
      </c>
    </row>
    <row r="1271" spans="1:5" hidden="1" x14ac:dyDescent="0.2">
      <c r="A1271" t="s">
        <v>12532</v>
      </c>
      <c r="B1271" t="s">
        <v>28994</v>
      </c>
      <c r="C1271" t="s">
        <v>243</v>
      </c>
      <c r="D1271" s="684">
        <v>1246</v>
      </c>
      <c r="E1271" t="s">
        <v>30881</v>
      </c>
    </row>
    <row r="1272" spans="1:5" hidden="1" x14ac:dyDescent="0.2">
      <c r="A1272" t="s">
        <v>5079</v>
      </c>
      <c r="B1272" t="s">
        <v>28995</v>
      </c>
      <c r="C1272" t="s">
        <v>243</v>
      </c>
      <c r="D1272" s="684">
        <v>1299</v>
      </c>
      <c r="E1272" t="s">
        <v>30881</v>
      </c>
    </row>
    <row r="1273" spans="1:5" hidden="1" x14ac:dyDescent="0.2">
      <c r="A1273" t="s">
        <v>6120</v>
      </c>
      <c r="B1273" t="s">
        <v>53721</v>
      </c>
      <c r="C1273" t="s">
        <v>243</v>
      </c>
      <c r="D1273" s="684">
        <v>1194</v>
      </c>
      <c r="E1273" t="s">
        <v>30881</v>
      </c>
    </row>
    <row r="1274" spans="1:5" hidden="1" x14ac:dyDescent="0.2">
      <c r="A1274" t="s">
        <v>6793</v>
      </c>
      <c r="B1274" t="s">
        <v>28996</v>
      </c>
      <c r="C1274" t="s">
        <v>243</v>
      </c>
      <c r="D1274" s="684">
        <v>1293</v>
      </c>
      <c r="E1274" t="s">
        <v>30881</v>
      </c>
    </row>
    <row r="1275" spans="1:5" hidden="1" x14ac:dyDescent="0.2">
      <c r="A1275" t="s">
        <v>6794</v>
      </c>
      <c r="B1275" t="s">
        <v>28997</v>
      </c>
      <c r="C1275" t="s">
        <v>243</v>
      </c>
      <c r="D1275" s="684">
        <v>1238</v>
      </c>
      <c r="E1275" t="s">
        <v>30881</v>
      </c>
    </row>
    <row r="1276" spans="1:5" hidden="1" x14ac:dyDescent="0.2">
      <c r="A1276" t="s">
        <v>6795</v>
      </c>
      <c r="B1276" t="s">
        <v>28998</v>
      </c>
      <c r="C1276" t="s">
        <v>243</v>
      </c>
      <c r="D1276" s="684">
        <v>1337</v>
      </c>
      <c r="E1276" t="s">
        <v>30881</v>
      </c>
    </row>
    <row r="1277" spans="1:5" hidden="1" x14ac:dyDescent="0.2">
      <c r="A1277" t="s">
        <v>6796</v>
      </c>
      <c r="B1277" t="s">
        <v>28999</v>
      </c>
      <c r="C1277" t="s">
        <v>243</v>
      </c>
      <c r="D1277" s="684">
        <v>1238</v>
      </c>
      <c r="E1277" t="s">
        <v>30881</v>
      </c>
    </row>
    <row r="1278" spans="1:5" hidden="1" x14ac:dyDescent="0.2">
      <c r="A1278" t="s">
        <v>6797</v>
      </c>
      <c r="B1278" t="s">
        <v>29000</v>
      </c>
      <c r="C1278" t="s">
        <v>243</v>
      </c>
      <c r="D1278" s="684">
        <v>1337</v>
      </c>
      <c r="E1278" t="s">
        <v>30881</v>
      </c>
    </row>
    <row r="1279" spans="1:5" hidden="1" x14ac:dyDescent="0.2">
      <c r="A1279" t="s">
        <v>53055</v>
      </c>
      <c r="B1279" t="s">
        <v>53722</v>
      </c>
      <c r="C1279" t="s">
        <v>243</v>
      </c>
      <c r="D1279" s="684">
        <v>1463</v>
      </c>
      <c r="E1279" t="s">
        <v>30881</v>
      </c>
    </row>
    <row r="1280" spans="1:5" hidden="1" x14ac:dyDescent="0.2">
      <c r="A1280" t="s">
        <v>12533</v>
      </c>
      <c r="B1280" t="s">
        <v>29001</v>
      </c>
      <c r="C1280" t="s">
        <v>243</v>
      </c>
      <c r="D1280">
        <v>445</v>
      </c>
      <c r="E1280" t="s">
        <v>30881</v>
      </c>
    </row>
    <row r="1281" spans="1:5" hidden="1" x14ac:dyDescent="0.2">
      <c r="A1281" t="s">
        <v>12534</v>
      </c>
      <c r="B1281" t="s">
        <v>29002</v>
      </c>
      <c r="C1281" t="s">
        <v>243</v>
      </c>
      <c r="D1281">
        <v>363</v>
      </c>
      <c r="E1281" t="s">
        <v>30881</v>
      </c>
    </row>
    <row r="1282" spans="1:5" hidden="1" x14ac:dyDescent="0.2">
      <c r="A1282" t="s">
        <v>12535</v>
      </c>
      <c r="B1282" t="s">
        <v>29003</v>
      </c>
      <c r="C1282" t="s">
        <v>243</v>
      </c>
      <c r="D1282">
        <v>649</v>
      </c>
      <c r="E1282" t="s">
        <v>30881</v>
      </c>
    </row>
    <row r="1283" spans="1:5" hidden="1" x14ac:dyDescent="0.2">
      <c r="A1283" t="s">
        <v>12536</v>
      </c>
      <c r="B1283" t="s">
        <v>29004</v>
      </c>
      <c r="C1283" t="s">
        <v>243</v>
      </c>
      <c r="D1283">
        <v>410</v>
      </c>
      <c r="E1283" t="s">
        <v>30881</v>
      </c>
    </row>
    <row r="1284" spans="1:5" hidden="1" x14ac:dyDescent="0.2">
      <c r="A1284" t="s">
        <v>12537</v>
      </c>
      <c r="B1284" t="s">
        <v>29005</v>
      </c>
      <c r="C1284" t="s">
        <v>243</v>
      </c>
      <c r="D1284">
        <v>398</v>
      </c>
      <c r="E1284" t="s">
        <v>30881</v>
      </c>
    </row>
    <row r="1285" spans="1:5" hidden="1" x14ac:dyDescent="0.2">
      <c r="A1285" t="s">
        <v>12538</v>
      </c>
      <c r="B1285" t="s">
        <v>29006</v>
      </c>
      <c r="C1285" t="s">
        <v>243</v>
      </c>
      <c r="D1285">
        <v>363</v>
      </c>
      <c r="E1285" t="s">
        <v>30881</v>
      </c>
    </row>
    <row r="1286" spans="1:5" hidden="1" x14ac:dyDescent="0.2">
      <c r="A1286" t="s">
        <v>12539</v>
      </c>
      <c r="B1286" t="s">
        <v>29007</v>
      </c>
      <c r="C1286" t="s">
        <v>243</v>
      </c>
      <c r="D1286">
        <v>374</v>
      </c>
      <c r="E1286" t="s">
        <v>30881</v>
      </c>
    </row>
    <row r="1287" spans="1:5" hidden="1" x14ac:dyDescent="0.2">
      <c r="A1287" t="s">
        <v>12540</v>
      </c>
      <c r="B1287" t="s">
        <v>53495</v>
      </c>
      <c r="C1287" t="s">
        <v>243</v>
      </c>
      <c r="D1287">
        <v>293</v>
      </c>
      <c r="E1287" t="s">
        <v>30881</v>
      </c>
    </row>
    <row r="1288" spans="1:5" hidden="1" x14ac:dyDescent="0.2">
      <c r="A1288" t="s">
        <v>12541</v>
      </c>
      <c r="B1288" t="s">
        <v>29008</v>
      </c>
      <c r="C1288" t="s">
        <v>243</v>
      </c>
      <c r="D1288">
        <v>579</v>
      </c>
      <c r="E1288" t="s">
        <v>30881</v>
      </c>
    </row>
    <row r="1289" spans="1:5" hidden="1" x14ac:dyDescent="0.2">
      <c r="A1289" t="s">
        <v>12542</v>
      </c>
      <c r="B1289" t="s">
        <v>53494</v>
      </c>
      <c r="C1289" t="s">
        <v>243</v>
      </c>
      <c r="D1289">
        <v>339</v>
      </c>
      <c r="E1289" t="s">
        <v>30881</v>
      </c>
    </row>
    <row r="1290" spans="1:5" hidden="1" x14ac:dyDescent="0.2">
      <c r="A1290" t="s">
        <v>12543</v>
      </c>
      <c r="B1290" t="s">
        <v>29009</v>
      </c>
      <c r="C1290" t="s">
        <v>243</v>
      </c>
      <c r="D1290">
        <v>328</v>
      </c>
      <c r="E1290" t="s">
        <v>30881</v>
      </c>
    </row>
    <row r="1291" spans="1:5" hidden="1" x14ac:dyDescent="0.2">
      <c r="A1291" t="s">
        <v>12544</v>
      </c>
      <c r="B1291" t="s">
        <v>29010</v>
      </c>
      <c r="C1291" t="s">
        <v>243</v>
      </c>
      <c r="D1291">
        <v>293</v>
      </c>
      <c r="E1291" t="s">
        <v>30881</v>
      </c>
    </row>
    <row r="1292" spans="1:5" hidden="1" x14ac:dyDescent="0.2">
      <c r="A1292" t="s">
        <v>12545</v>
      </c>
      <c r="B1292" t="s">
        <v>29011</v>
      </c>
      <c r="C1292" t="s">
        <v>243</v>
      </c>
      <c r="D1292">
        <v>486</v>
      </c>
      <c r="E1292" t="s">
        <v>30881</v>
      </c>
    </row>
    <row r="1293" spans="1:5" hidden="1" x14ac:dyDescent="0.2">
      <c r="A1293" t="s">
        <v>12546</v>
      </c>
      <c r="B1293" t="s">
        <v>29012</v>
      </c>
      <c r="C1293" t="s">
        <v>243</v>
      </c>
      <c r="D1293">
        <v>427</v>
      </c>
      <c r="E1293" t="s">
        <v>30881</v>
      </c>
    </row>
    <row r="1294" spans="1:5" hidden="1" x14ac:dyDescent="0.2">
      <c r="A1294" t="s">
        <v>12547</v>
      </c>
      <c r="B1294" t="s">
        <v>29013</v>
      </c>
      <c r="C1294" t="s">
        <v>243</v>
      </c>
      <c r="D1294">
        <v>486</v>
      </c>
      <c r="E1294" t="s">
        <v>30881</v>
      </c>
    </row>
    <row r="1295" spans="1:5" hidden="1" x14ac:dyDescent="0.2">
      <c r="A1295" t="s">
        <v>12548</v>
      </c>
      <c r="B1295" t="s">
        <v>29014</v>
      </c>
      <c r="C1295" t="s">
        <v>243</v>
      </c>
      <c r="D1295">
        <v>603</v>
      </c>
      <c r="E1295" t="s">
        <v>30881</v>
      </c>
    </row>
    <row r="1296" spans="1:5" hidden="1" x14ac:dyDescent="0.2">
      <c r="A1296" t="s">
        <v>12549</v>
      </c>
      <c r="B1296" t="s">
        <v>29015</v>
      </c>
      <c r="C1296" t="s">
        <v>243</v>
      </c>
      <c r="D1296" s="684">
        <v>1123</v>
      </c>
      <c r="E1296" t="s">
        <v>30881</v>
      </c>
    </row>
    <row r="1297" spans="1:5" hidden="1" x14ac:dyDescent="0.2">
      <c r="A1297" t="s">
        <v>12550</v>
      </c>
      <c r="B1297" t="s">
        <v>29016</v>
      </c>
      <c r="C1297" t="s">
        <v>243</v>
      </c>
      <c r="D1297">
        <v>965</v>
      </c>
      <c r="E1297" t="s">
        <v>30881</v>
      </c>
    </row>
    <row r="1298" spans="1:5" hidden="1" x14ac:dyDescent="0.2">
      <c r="A1298" t="s">
        <v>12551</v>
      </c>
      <c r="B1298" t="s">
        <v>29017</v>
      </c>
      <c r="C1298" t="s">
        <v>243</v>
      </c>
      <c r="D1298" s="684">
        <v>1211</v>
      </c>
      <c r="E1298" t="s">
        <v>30881</v>
      </c>
    </row>
    <row r="1299" spans="1:5" hidden="1" x14ac:dyDescent="0.2">
      <c r="A1299" t="s">
        <v>12552</v>
      </c>
      <c r="B1299" t="s">
        <v>29018</v>
      </c>
      <c r="C1299" t="s">
        <v>243</v>
      </c>
      <c r="D1299" s="684">
        <v>1030</v>
      </c>
      <c r="E1299" t="s">
        <v>30881</v>
      </c>
    </row>
    <row r="1300" spans="1:5" hidden="1" x14ac:dyDescent="0.2">
      <c r="A1300" t="s">
        <v>12553</v>
      </c>
      <c r="B1300" t="s">
        <v>29019</v>
      </c>
      <c r="C1300" t="s">
        <v>243</v>
      </c>
      <c r="D1300" s="684">
        <v>1205</v>
      </c>
      <c r="E1300" t="s">
        <v>30881</v>
      </c>
    </row>
    <row r="1301" spans="1:5" hidden="1" x14ac:dyDescent="0.2">
      <c r="A1301" t="s">
        <v>12554</v>
      </c>
      <c r="B1301" t="s">
        <v>29020</v>
      </c>
      <c r="C1301" t="s">
        <v>243</v>
      </c>
      <c r="D1301" s="684">
        <v>1246</v>
      </c>
      <c r="E1301" t="s">
        <v>30881</v>
      </c>
    </row>
    <row r="1302" spans="1:5" hidden="1" x14ac:dyDescent="0.2">
      <c r="A1302" t="s">
        <v>12555</v>
      </c>
      <c r="B1302" t="s">
        <v>29021</v>
      </c>
      <c r="C1302" t="s">
        <v>243</v>
      </c>
      <c r="D1302" s="684">
        <v>1047</v>
      </c>
      <c r="E1302" t="s">
        <v>30881</v>
      </c>
    </row>
    <row r="1303" spans="1:5" hidden="1" x14ac:dyDescent="0.2">
      <c r="A1303" t="s">
        <v>12556</v>
      </c>
      <c r="B1303" t="s">
        <v>29022</v>
      </c>
      <c r="C1303" t="s">
        <v>243</v>
      </c>
      <c r="D1303" s="684">
        <v>1047</v>
      </c>
      <c r="E1303" t="s">
        <v>30881</v>
      </c>
    </row>
    <row r="1304" spans="1:5" hidden="1" x14ac:dyDescent="0.2">
      <c r="A1304" t="s">
        <v>12557</v>
      </c>
      <c r="B1304" t="s">
        <v>29023</v>
      </c>
      <c r="C1304" t="s">
        <v>243</v>
      </c>
      <c r="D1304" s="684">
        <v>1047</v>
      </c>
      <c r="E1304" t="s">
        <v>30881</v>
      </c>
    </row>
    <row r="1305" spans="1:5" hidden="1" x14ac:dyDescent="0.2">
      <c r="A1305" t="s">
        <v>12558</v>
      </c>
      <c r="B1305" t="s">
        <v>29024</v>
      </c>
      <c r="C1305" t="s">
        <v>243</v>
      </c>
      <c r="D1305" s="684">
        <v>1281</v>
      </c>
      <c r="E1305" t="s">
        <v>30881</v>
      </c>
    </row>
    <row r="1306" spans="1:5" hidden="1" x14ac:dyDescent="0.2">
      <c r="A1306" t="s">
        <v>12559</v>
      </c>
      <c r="B1306" t="s">
        <v>29025</v>
      </c>
      <c r="C1306" t="s">
        <v>243</v>
      </c>
      <c r="D1306" s="684">
        <v>1082</v>
      </c>
      <c r="E1306" t="s">
        <v>30881</v>
      </c>
    </row>
    <row r="1307" spans="1:5" hidden="1" x14ac:dyDescent="0.2">
      <c r="A1307" t="s">
        <v>12560</v>
      </c>
      <c r="B1307" t="s">
        <v>29026</v>
      </c>
      <c r="C1307" t="s">
        <v>243</v>
      </c>
      <c r="D1307" s="684">
        <v>1082</v>
      </c>
      <c r="E1307" t="s">
        <v>30881</v>
      </c>
    </row>
    <row r="1308" spans="1:5" hidden="1" x14ac:dyDescent="0.2">
      <c r="A1308" t="s">
        <v>12561</v>
      </c>
      <c r="B1308" t="s">
        <v>29027</v>
      </c>
      <c r="C1308" t="s">
        <v>243</v>
      </c>
      <c r="D1308" s="684">
        <v>1082</v>
      </c>
      <c r="E1308" t="s">
        <v>30881</v>
      </c>
    </row>
    <row r="1309" spans="1:5" hidden="1" x14ac:dyDescent="0.2">
      <c r="A1309" t="s">
        <v>12562</v>
      </c>
      <c r="B1309" t="s">
        <v>29028</v>
      </c>
      <c r="C1309" t="s">
        <v>243</v>
      </c>
      <c r="D1309" s="684">
        <v>1322</v>
      </c>
      <c r="E1309" t="s">
        <v>30881</v>
      </c>
    </row>
    <row r="1310" spans="1:5" hidden="1" x14ac:dyDescent="0.2">
      <c r="A1310" t="s">
        <v>12563</v>
      </c>
      <c r="B1310" t="s">
        <v>29029</v>
      </c>
      <c r="C1310" t="s">
        <v>243</v>
      </c>
      <c r="D1310" s="684">
        <v>1117</v>
      </c>
      <c r="E1310" t="s">
        <v>30881</v>
      </c>
    </row>
    <row r="1311" spans="1:5" hidden="1" x14ac:dyDescent="0.2">
      <c r="A1311" t="s">
        <v>12564</v>
      </c>
      <c r="B1311" t="s">
        <v>29030</v>
      </c>
      <c r="C1311" t="s">
        <v>243</v>
      </c>
      <c r="D1311" s="684">
        <v>1117</v>
      </c>
      <c r="E1311" t="s">
        <v>30881</v>
      </c>
    </row>
    <row r="1312" spans="1:5" hidden="1" x14ac:dyDescent="0.2">
      <c r="A1312" t="s">
        <v>12565</v>
      </c>
      <c r="B1312" t="s">
        <v>29031</v>
      </c>
      <c r="C1312" t="s">
        <v>243</v>
      </c>
      <c r="D1312" s="684">
        <v>1117</v>
      </c>
      <c r="E1312" t="s">
        <v>30881</v>
      </c>
    </row>
    <row r="1313" spans="1:15" hidden="1" x14ac:dyDescent="0.2">
      <c r="A1313" t="s">
        <v>12566</v>
      </c>
      <c r="B1313" t="s">
        <v>29032</v>
      </c>
      <c r="C1313" t="s">
        <v>243</v>
      </c>
      <c r="D1313" s="684">
        <v>1351</v>
      </c>
      <c r="E1313" t="s">
        <v>30881</v>
      </c>
    </row>
    <row r="1314" spans="1:15" hidden="1" x14ac:dyDescent="0.2">
      <c r="A1314" t="s">
        <v>12567</v>
      </c>
      <c r="B1314" t="s">
        <v>29033</v>
      </c>
      <c r="C1314" t="s">
        <v>243</v>
      </c>
      <c r="D1314" s="684">
        <v>1117.3499999999999</v>
      </c>
      <c r="E1314" t="s">
        <v>30881</v>
      </c>
    </row>
    <row r="1315" spans="1:15" hidden="1" x14ac:dyDescent="0.2">
      <c r="A1315" t="s">
        <v>12568</v>
      </c>
      <c r="B1315" t="s">
        <v>29034</v>
      </c>
      <c r="C1315" t="s">
        <v>243</v>
      </c>
      <c r="D1315" s="684">
        <v>1152</v>
      </c>
      <c r="E1315" t="s">
        <v>30881</v>
      </c>
    </row>
    <row r="1316" spans="1:15" hidden="1" x14ac:dyDescent="0.2">
      <c r="A1316" t="s">
        <v>12569</v>
      </c>
      <c r="B1316" t="s">
        <v>29035</v>
      </c>
      <c r="C1316" t="s">
        <v>243</v>
      </c>
      <c r="D1316" s="684">
        <v>1152</v>
      </c>
      <c r="E1316" t="s">
        <v>30881</v>
      </c>
    </row>
    <row r="1317" spans="1:15" hidden="1" x14ac:dyDescent="0.2">
      <c r="A1317" t="s">
        <v>12570</v>
      </c>
      <c r="B1317" t="s">
        <v>29036</v>
      </c>
      <c r="C1317" t="s">
        <v>243</v>
      </c>
      <c r="D1317">
        <v>860</v>
      </c>
      <c r="E1317" t="s">
        <v>30881</v>
      </c>
    </row>
    <row r="1318" spans="1:15" hidden="1" x14ac:dyDescent="0.2">
      <c r="A1318" t="s">
        <v>12571</v>
      </c>
      <c r="B1318" t="s">
        <v>29037</v>
      </c>
      <c r="C1318" t="s">
        <v>243</v>
      </c>
      <c r="D1318" s="684">
        <v>1024</v>
      </c>
      <c r="E1318" t="s">
        <v>30881</v>
      </c>
    </row>
    <row r="1319" spans="1:15" hidden="1" x14ac:dyDescent="0.2">
      <c r="A1319" t="s">
        <v>3145</v>
      </c>
      <c r="B1319" t="s">
        <v>53724</v>
      </c>
      <c r="C1319" t="s">
        <v>243</v>
      </c>
      <c r="D1319">
        <v>468</v>
      </c>
      <c r="E1319" t="s">
        <v>30881</v>
      </c>
    </row>
    <row r="1320" spans="1:15" hidden="1" x14ac:dyDescent="0.2">
      <c r="A1320" t="s">
        <v>224</v>
      </c>
      <c r="B1320" t="s">
        <v>29038</v>
      </c>
      <c r="C1320" t="s">
        <v>243</v>
      </c>
      <c r="D1320">
        <v>187</v>
      </c>
      <c r="E1320" t="s">
        <v>30881</v>
      </c>
    </row>
    <row r="1321" spans="1:15" hidden="1" x14ac:dyDescent="0.2">
      <c r="A1321" t="s">
        <v>225</v>
      </c>
      <c r="B1321" t="s">
        <v>29039</v>
      </c>
      <c r="C1321" t="s">
        <v>243</v>
      </c>
      <c r="D1321">
        <v>314</v>
      </c>
      <c r="E1321" t="s">
        <v>30881</v>
      </c>
    </row>
    <row r="1322" spans="1:15" hidden="1" x14ac:dyDescent="0.2">
      <c r="A1322" t="s">
        <v>226</v>
      </c>
      <c r="B1322" t="s">
        <v>29040</v>
      </c>
      <c r="C1322" t="s">
        <v>243</v>
      </c>
      <c r="D1322">
        <v>242</v>
      </c>
      <c r="E1322" t="s">
        <v>30881</v>
      </c>
    </row>
    <row r="1323" spans="1:15" hidden="1" x14ac:dyDescent="0.2">
      <c r="A1323" t="s">
        <v>757</v>
      </c>
      <c r="B1323" t="s">
        <v>29041</v>
      </c>
      <c r="C1323" t="s">
        <v>243</v>
      </c>
      <c r="D1323">
        <v>369</v>
      </c>
      <c r="E1323" t="s">
        <v>30881</v>
      </c>
    </row>
    <row r="1324" spans="1:15" hidden="1" x14ac:dyDescent="0.2">
      <c r="A1324" t="s">
        <v>758</v>
      </c>
      <c r="B1324" t="s">
        <v>29042</v>
      </c>
      <c r="C1324" t="s">
        <v>243</v>
      </c>
      <c r="D1324">
        <v>187</v>
      </c>
      <c r="E1324" t="s">
        <v>30881</v>
      </c>
    </row>
    <row r="1325" spans="1:15" hidden="1" x14ac:dyDescent="0.2">
      <c r="A1325" t="s">
        <v>759</v>
      </c>
      <c r="B1325" t="s">
        <v>29043</v>
      </c>
      <c r="C1325" t="s">
        <v>243</v>
      </c>
      <c r="D1325">
        <v>242</v>
      </c>
      <c r="E1325" t="s">
        <v>30881</v>
      </c>
    </row>
    <row r="1326" spans="1:15" hidden="1" x14ac:dyDescent="0.2">
      <c r="A1326" t="s">
        <v>6798</v>
      </c>
      <c r="B1326" t="s">
        <v>29044</v>
      </c>
      <c r="C1326" t="s">
        <v>243</v>
      </c>
      <c r="D1326">
        <v>328</v>
      </c>
      <c r="E1326" t="s">
        <v>30881</v>
      </c>
    </row>
    <row r="1327" spans="1:15" s="6" customFormat="1" hidden="1" x14ac:dyDescent="0.2">
      <c r="A1327" t="s">
        <v>12572</v>
      </c>
      <c r="B1327" t="s">
        <v>29045</v>
      </c>
      <c r="C1327" t="s">
        <v>243</v>
      </c>
      <c r="D1327">
        <v>392</v>
      </c>
      <c r="E1327" t="s">
        <v>30881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</row>
    <row r="1328" spans="1:15" s="6" customFormat="1" hidden="1" x14ac:dyDescent="0.2">
      <c r="A1328" t="s">
        <v>12573</v>
      </c>
      <c r="B1328" t="s">
        <v>29046</v>
      </c>
      <c r="C1328" t="s">
        <v>243</v>
      </c>
      <c r="D1328">
        <v>257</v>
      </c>
      <c r="E1328" t="s">
        <v>30881</v>
      </c>
      <c r="F1328" s="7"/>
      <c r="G1328" s="7"/>
      <c r="H1328" s="7"/>
      <c r="I1328" s="7"/>
      <c r="J1328" s="7"/>
      <c r="K1328" s="7"/>
      <c r="L1328" s="7"/>
      <c r="M1328" s="7"/>
      <c r="N1328" s="7"/>
      <c r="O1328" s="7"/>
    </row>
    <row r="1329" spans="1:15" s="6" customFormat="1" hidden="1" x14ac:dyDescent="0.2">
      <c r="A1329" t="s">
        <v>12574</v>
      </c>
      <c r="B1329" t="s">
        <v>29047</v>
      </c>
      <c r="C1329" t="s">
        <v>243</v>
      </c>
      <c r="D1329">
        <v>281</v>
      </c>
      <c r="E1329" t="s">
        <v>30881</v>
      </c>
      <c r="F1329" s="7"/>
      <c r="G1329" s="7"/>
      <c r="H1329" s="7"/>
      <c r="I1329" s="7"/>
      <c r="J1329" s="7"/>
      <c r="K1329" s="7"/>
      <c r="L1329" s="7"/>
      <c r="M1329" s="7"/>
      <c r="N1329" s="7"/>
      <c r="O1329" s="7"/>
    </row>
    <row r="1330" spans="1:15" s="6" customFormat="1" hidden="1" x14ac:dyDescent="0.2">
      <c r="A1330" t="s">
        <v>12575</v>
      </c>
      <c r="B1330" t="s">
        <v>29048</v>
      </c>
      <c r="C1330" t="s">
        <v>243</v>
      </c>
      <c r="D1330">
        <v>211</v>
      </c>
      <c r="E1330" t="s">
        <v>30881</v>
      </c>
      <c r="F1330" s="7"/>
      <c r="G1330" s="7"/>
      <c r="H1330" s="7"/>
      <c r="I1330" s="7"/>
      <c r="J1330" s="7"/>
      <c r="K1330" s="7"/>
      <c r="L1330" s="7"/>
      <c r="M1330" s="7"/>
      <c r="N1330" s="7"/>
      <c r="O1330" s="7"/>
    </row>
    <row r="1331" spans="1:15" s="6" customFormat="1" hidden="1" x14ac:dyDescent="0.2">
      <c r="A1331" t="s">
        <v>12576</v>
      </c>
      <c r="B1331" t="s">
        <v>29049</v>
      </c>
      <c r="C1331" t="s">
        <v>243</v>
      </c>
      <c r="D1331">
        <v>205</v>
      </c>
      <c r="E1331" t="s">
        <v>30881</v>
      </c>
      <c r="F1331" s="7"/>
      <c r="G1331" s="7"/>
      <c r="H1331" s="7"/>
      <c r="I1331" s="7"/>
      <c r="J1331" s="7"/>
      <c r="K1331" s="7"/>
      <c r="L1331" s="7"/>
      <c r="M1331" s="7"/>
      <c r="N1331" s="7"/>
      <c r="O1331" s="7"/>
    </row>
    <row r="1332" spans="1:15" s="6" customFormat="1" hidden="1" x14ac:dyDescent="0.2">
      <c r="A1332" t="s">
        <v>12577</v>
      </c>
      <c r="B1332" t="s">
        <v>29050</v>
      </c>
      <c r="C1332" t="s">
        <v>243</v>
      </c>
      <c r="D1332">
        <v>187</v>
      </c>
      <c r="E1332" t="s">
        <v>30881</v>
      </c>
      <c r="F1332" s="7"/>
      <c r="G1332" s="7"/>
      <c r="H1332" s="7"/>
      <c r="I1332" s="7"/>
      <c r="J1332" s="7"/>
      <c r="K1332" s="7"/>
      <c r="L1332" s="7"/>
      <c r="M1332" s="7"/>
      <c r="N1332" s="7"/>
      <c r="O1332" s="7"/>
    </row>
    <row r="1333" spans="1:15" s="6" customFormat="1" hidden="1" x14ac:dyDescent="0.2">
      <c r="A1333" t="s">
        <v>12578</v>
      </c>
      <c r="B1333" t="s">
        <v>29051</v>
      </c>
      <c r="C1333" t="s">
        <v>243</v>
      </c>
      <c r="D1333">
        <v>392</v>
      </c>
      <c r="E1333" t="s">
        <v>30881</v>
      </c>
      <c r="F1333" s="7"/>
      <c r="G1333" s="7"/>
      <c r="H1333" s="7"/>
      <c r="I1333" s="7"/>
      <c r="J1333" s="7"/>
      <c r="K1333" s="7"/>
      <c r="L1333" s="7"/>
      <c r="M1333" s="7"/>
      <c r="N1333" s="7"/>
      <c r="O1333" s="7"/>
    </row>
    <row r="1334" spans="1:15" s="6" customFormat="1" hidden="1" x14ac:dyDescent="0.2">
      <c r="A1334" t="s">
        <v>12579</v>
      </c>
      <c r="B1334" t="s">
        <v>53497</v>
      </c>
      <c r="C1334" t="s">
        <v>243</v>
      </c>
      <c r="D1334">
        <v>257</v>
      </c>
      <c r="E1334" t="s">
        <v>30881</v>
      </c>
      <c r="F1334" s="7"/>
      <c r="G1334" s="7"/>
      <c r="H1334" s="7"/>
      <c r="I1334" s="7"/>
      <c r="J1334" s="7"/>
      <c r="K1334" s="7"/>
      <c r="L1334" s="7"/>
      <c r="M1334" s="7"/>
      <c r="N1334" s="7"/>
      <c r="O1334" s="7"/>
    </row>
    <row r="1335" spans="1:15" s="6" customFormat="1" hidden="1" x14ac:dyDescent="0.2">
      <c r="A1335" t="s">
        <v>12580</v>
      </c>
      <c r="B1335" t="s">
        <v>29052</v>
      </c>
      <c r="C1335" t="s">
        <v>243</v>
      </c>
      <c r="D1335">
        <v>281</v>
      </c>
      <c r="E1335" t="s">
        <v>30881</v>
      </c>
      <c r="F1335" s="7"/>
      <c r="G1335" s="7"/>
      <c r="H1335" s="7"/>
      <c r="I1335" s="7"/>
      <c r="J1335" s="7"/>
      <c r="K1335" s="7"/>
      <c r="L1335" s="7"/>
      <c r="M1335" s="7"/>
      <c r="N1335" s="7"/>
      <c r="O1335" s="7"/>
    </row>
    <row r="1336" spans="1:15" s="6" customFormat="1" hidden="1" x14ac:dyDescent="0.2">
      <c r="A1336" t="s">
        <v>12581</v>
      </c>
      <c r="B1336" t="s">
        <v>53496</v>
      </c>
      <c r="C1336" t="s">
        <v>243</v>
      </c>
      <c r="D1336">
        <v>211</v>
      </c>
      <c r="E1336" t="s">
        <v>30881</v>
      </c>
      <c r="F1336" s="7"/>
      <c r="G1336" s="7"/>
      <c r="H1336" s="7"/>
      <c r="I1336" s="7"/>
      <c r="J1336" s="7"/>
      <c r="K1336" s="7"/>
      <c r="L1336" s="7"/>
      <c r="M1336" s="7"/>
      <c r="N1336" s="7"/>
      <c r="O1336" s="7"/>
    </row>
    <row r="1337" spans="1:15" hidden="1" x14ac:dyDescent="0.2">
      <c r="A1337" t="s">
        <v>12582</v>
      </c>
      <c r="B1337" t="s">
        <v>29053</v>
      </c>
      <c r="C1337" t="s">
        <v>243</v>
      </c>
      <c r="D1337">
        <v>205</v>
      </c>
      <c r="E1337" t="s">
        <v>30881</v>
      </c>
    </row>
    <row r="1338" spans="1:15" hidden="1" x14ac:dyDescent="0.2">
      <c r="A1338" t="s">
        <v>12583</v>
      </c>
      <c r="B1338" t="s">
        <v>29054</v>
      </c>
      <c r="C1338" t="s">
        <v>243</v>
      </c>
      <c r="D1338">
        <v>187</v>
      </c>
      <c r="E1338" t="s">
        <v>30881</v>
      </c>
    </row>
    <row r="1339" spans="1:15" hidden="1" x14ac:dyDescent="0.2">
      <c r="A1339" t="s">
        <v>3211</v>
      </c>
      <c r="B1339" t="s">
        <v>29055</v>
      </c>
      <c r="C1339" t="s">
        <v>243</v>
      </c>
      <c r="D1339">
        <v>836</v>
      </c>
      <c r="E1339" t="s">
        <v>30881</v>
      </c>
    </row>
    <row r="1340" spans="1:15" hidden="1" x14ac:dyDescent="0.2">
      <c r="A1340" t="s">
        <v>3406</v>
      </c>
      <c r="B1340" t="s">
        <v>29056</v>
      </c>
      <c r="C1340" t="s">
        <v>243</v>
      </c>
      <c r="D1340">
        <v>836</v>
      </c>
      <c r="E1340" t="s">
        <v>30881</v>
      </c>
    </row>
    <row r="1341" spans="1:15" hidden="1" x14ac:dyDescent="0.2">
      <c r="A1341" t="s">
        <v>3276</v>
      </c>
      <c r="B1341" t="s">
        <v>29057</v>
      </c>
      <c r="C1341" t="s">
        <v>243</v>
      </c>
      <c r="D1341">
        <v>886</v>
      </c>
      <c r="E1341" t="s">
        <v>30881</v>
      </c>
    </row>
    <row r="1342" spans="1:15" hidden="1" x14ac:dyDescent="0.2">
      <c r="A1342" t="s">
        <v>3407</v>
      </c>
      <c r="B1342" t="s">
        <v>29058</v>
      </c>
      <c r="C1342" t="s">
        <v>243</v>
      </c>
      <c r="D1342">
        <v>886</v>
      </c>
      <c r="E1342" t="s">
        <v>30881</v>
      </c>
    </row>
    <row r="1343" spans="1:15" hidden="1" x14ac:dyDescent="0.2">
      <c r="A1343" t="s">
        <v>3277</v>
      </c>
      <c r="B1343" t="s">
        <v>29059</v>
      </c>
      <c r="C1343" t="s">
        <v>243</v>
      </c>
      <c r="D1343">
        <v>930</v>
      </c>
      <c r="E1343" t="s">
        <v>30881</v>
      </c>
    </row>
    <row r="1344" spans="1:15" hidden="1" x14ac:dyDescent="0.2">
      <c r="A1344" t="s">
        <v>3675</v>
      </c>
      <c r="B1344" t="s">
        <v>29060</v>
      </c>
      <c r="C1344" t="s">
        <v>243</v>
      </c>
      <c r="D1344">
        <v>930</v>
      </c>
      <c r="E1344" t="s">
        <v>30881</v>
      </c>
    </row>
    <row r="1345" spans="1:5" hidden="1" x14ac:dyDescent="0.2">
      <c r="A1345" t="s">
        <v>12584</v>
      </c>
      <c r="B1345" t="s">
        <v>29061</v>
      </c>
      <c r="C1345" t="s">
        <v>243</v>
      </c>
      <c r="D1345">
        <v>842</v>
      </c>
      <c r="E1345" t="s">
        <v>30881</v>
      </c>
    </row>
    <row r="1346" spans="1:5" hidden="1" x14ac:dyDescent="0.2">
      <c r="A1346" t="s">
        <v>3408</v>
      </c>
      <c r="B1346" t="s">
        <v>29062</v>
      </c>
      <c r="C1346" t="s">
        <v>243</v>
      </c>
      <c r="D1346">
        <v>836</v>
      </c>
      <c r="E1346" t="s">
        <v>30881</v>
      </c>
    </row>
    <row r="1347" spans="1:5" hidden="1" x14ac:dyDescent="0.2">
      <c r="A1347" t="s">
        <v>3409</v>
      </c>
      <c r="B1347" t="s">
        <v>29063</v>
      </c>
      <c r="C1347" t="s">
        <v>243</v>
      </c>
      <c r="D1347">
        <v>886</v>
      </c>
      <c r="E1347" t="s">
        <v>30881</v>
      </c>
    </row>
    <row r="1348" spans="1:5" hidden="1" x14ac:dyDescent="0.2">
      <c r="A1348" t="s">
        <v>3410</v>
      </c>
      <c r="B1348" t="s">
        <v>29064</v>
      </c>
      <c r="C1348" t="s">
        <v>243</v>
      </c>
      <c r="D1348">
        <v>930</v>
      </c>
      <c r="E1348" t="s">
        <v>30881</v>
      </c>
    </row>
    <row r="1349" spans="1:5" hidden="1" x14ac:dyDescent="0.2">
      <c r="A1349" t="s">
        <v>12585</v>
      </c>
      <c r="B1349" t="s">
        <v>53449</v>
      </c>
      <c r="C1349" t="s">
        <v>243</v>
      </c>
      <c r="D1349">
        <v>796</v>
      </c>
      <c r="E1349" t="s">
        <v>30881</v>
      </c>
    </row>
    <row r="1350" spans="1:5" hidden="1" x14ac:dyDescent="0.2">
      <c r="A1350" t="s">
        <v>12586</v>
      </c>
      <c r="B1350" t="s">
        <v>53450</v>
      </c>
      <c r="C1350" t="s">
        <v>243</v>
      </c>
      <c r="D1350">
        <v>796</v>
      </c>
      <c r="E1350" t="s">
        <v>30881</v>
      </c>
    </row>
    <row r="1351" spans="1:5" hidden="1" x14ac:dyDescent="0.2">
      <c r="A1351" t="s">
        <v>12587</v>
      </c>
      <c r="B1351" t="s">
        <v>29065</v>
      </c>
      <c r="C1351" t="s">
        <v>243</v>
      </c>
      <c r="D1351">
        <v>842</v>
      </c>
      <c r="E1351" t="s">
        <v>30881</v>
      </c>
    </row>
    <row r="1352" spans="1:5" hidden="1" x14ac:dyDescent="0.2">
      <c r="A1352" t="s">
        <v>12588</v>
      </c>
      <c r="B1352" t="s">
        <v>53454</v>
      </c>
      <c r="C1352" t="s">
        <v>243</v>
      </c>
      <c r="D1352">
        <v>796</v>
      </c>
      <c r="E1352" t="s">
        <v>30881</v>
      </c>
    </row>
    <row r="1353" spans="1:5" hidden="1" x14ac:dyDescent="0.2">
      <c r="A1353" t="s">
        <v>12589</v>
      </c>
      <c r="B1353" t="s">
        <v>29066</v>
      </c>
      <c r="C1353" t="s">
        <v>243</v>
      </c>
      <c r="D1353">
        <v>842</v>
      </c>
      <c r="E1353" t="s">
        <v>30881</v>
      </c>
    </row>
    <row r="1354" spans="1:5" hidden="1" x14ac:dyDescent="0.2">
      <c r="A1354" t="s">
        <v>5182</v>
      </c>
      <c r="B1354" t="s">
        <v>29067</v>
      </c>
      <c r="C1354" t="s">
        <v>243</v>
      </c>
      <c r="D1354">
        <v>39</v>
      </c>
      <c r="E1354" t="s">
        <v>30881</v>
      </c>
    </row>
    <row r="1355" spans="1:5" hidden="1" x14ac:dyDescent="0.2">
      <c r="A1355" t="s">
        <v>5183</v>
      </c>
      <c r="B1355" t="s">
        <v>53472</v>
      </c>
      <c r="C1355" t="s">
        <v>243</v>
      </c>
      <c r="D1355">
        <v>341</v>
      </c>
      <c r="E1355" t="s">
        <v>30881</v>
      </c>
    </row>
    <row r="1356" spans="1:5" hidden="1" x14ac:dyDescent="0.2">
      <c r="A1356" t="s">
        <v>5184</v>
      </c>
      <c r="B1356" t="s">
        <v>53467</v>
      </c>
      <c r="C1356" t="s">
        <v>243</v>
      </c>
      <c r="D1356">
        <v>341</v>
      </c>
      <c r="E1356" t="s">
        <v>30881</v>
      </c>
    </row>
    <row r="1357" spans="1:5" hidden="1" x14ac:dyDescent="0.2">
      <c r="A1357" t="s">
        <v>5185</v>
      </c>
      <c r="B1357" t="s">
        <v>53468</v>
      </c>
      <c r="C1357" t="s">
        <v>243</v>
      </c>
      <c r="D1357">
        <v>341</v>
      </c>
      <c r="E1357" t="s">
        <v>30881</v>
      </c>
    </row>
    <row r="1358" spans="1:5" hidden="1" x14ac:dyDescent="0.2">
      <c r="A1358" t="s">
        <v>5186</v>
      </c>
      <c r="B1358" t="s">
        <v>53466</v>
      </c>
      <c r="C1358" t="s">
        <v>243</v>
      </c>
      <c r="D1358">
        <v>341</v>
      </c>
      <c r="E1358" t="s">
        <v>30881</v>
      </c>
    </row>
    <row r="1359" spans="1:5" hidden="1" x14ac:dyDescent="0.2">
      <c r="A1359" t="s">
        <v>12590</v>
      </c>
      <c r="B1359" t="s">
        <v>53475</v>
      </c>
      <c r="C1359" t="s">
        <v>243</v>
      </c>
      <c r="D1359">
        <v>363</v>
      </c>
      <c r="E1359" t="s">
        <v>30881</v>
      </c>
    </row>
    <row r="1360" spans="1:5" hidden="1" x14ac:dyDescent="0.2">
      <c r="A1360" t="s">
        <v>5187</v>
      </c>
      <c r="B1360" t="s">
        <v>53469</v>
      </c>
      <c r="C1360" t="s">
        <v>243</v>
      </c>
      <c r="D1360">
        <v>484</v>
      </c>
      <c r="E1360" t="s">
        <v>30881</v>
      </c>
    </row>
    <row r="1361" spans="1:5" hidden="1" x14ac:dyDescent="0.2">
      <c r="A1361" t="s">
        <v>5188</v>
      </c>
      <c r="B1361" t="s">
        <v>53473</v>
      </c>
      <c r="C1361" t="s">
        <v>243</v>
      </c>
      <c r="D1361">
        <v>484</v>
      </c>
      <c r="E1361" t="s">
        <v>30881</v>
      </c>
    </row>
    <row r="1362" spans="1:5" hidden="1" x14ac:dyDescent="0.2">
      <c r="A1362" t="s">
        <v>5189</v>
      </c>
      <c r="B1362" t="s">
        <v>53470</v>
      </c>
      <c r="C1362" t="s">
        <v>243</v>
      </c>
      <c r="D1362">
        <v>484</v>
      </c>
      <c r="E1362" t="s">
        <v>30881</v>
      </c>
    </row>
    <row r="1363" spans="1:5" hidden="1" x14ac:dyDescent="0.2">
      <c r="A1363" t="s">
        <v>5190</v>
      </c>
      <c r="B1363" t="s">
        <v>53471</v>
      </c>
      <c r="C1363" t="s">
        <v>243</v>
      </c>
      <c r="D1363">
        <v>303</v>
      </c>
      <c r="E1363" t="s">
        <v>30881</v>
      </c>
    </row>
    <row r="1364" spans="1:5" hidden="1" x14ac:dyDescent="0.2">
      <c r="A1364" t="s">
        <v>5191</v>
      </c>
      <c r="B1364" t="s">
        <v>53465</v>
      </c>
      <c r="C1364" t="s">
        <v>243</v>
      </c>
      <c r="D1364">
        <v>303</v>
      </c>
      <c r="E1364" t="s">
        <v>30881</v>
      </c>
    </row>
    <row r="1365" spans="1:5" hidden="1" x14ac:dyDescent="0.2">
      <c r="A1365" t="s">
        <v>12591</v>
      </c>
      <c r="B1365" t="s">
        <v>53474</v>
      </c>
      <c r="C1365" t="s">
        <v>243</v>
      </c>
      <c r="D1365">
        <v>322</v>
      </c>
      <c r="E1365" t="s">
        <v>30881</v>
      </c>
    </row>
    <row r="1366" spans="1:5" hidden="1" x14ac:dyDescent="0.2">
      <c r="A1366" t="s">
        <v>5192</v>
      </c>
      <c r="B1366" t="s">
        <v>53480</v>
      </c>
      <c r="C1366" t="s">
        <v>243</v>
      </c>
      <c r="D1366">
        <v>341</v>
      </c>
      <c r="E1366" t="s">
        <v>30881</v>
      </c>
    </row>
    <row r="1367" spans="1:5" hidden="1" x14ac:dyDescent="0.2">
      <c r="A1367" t="s">
        <v>5193</v>
      </c>
      <c r="B1367" t="s">
        <v>53478</v>
      </c>
      <c r="C1367" t="s">
        <v>243</v>
      </c>
      <c r="D1367">
        <v>341</v>
      </c>
      <c r="E1367" t="s">
        <v>30881</v>
      </c>
    </row>
    <row r="1368" spans="1:5" hidden="1" x14ac:dyDescent="0.2">
      <c r="A1368" t="s">
        <v>5194</v>
      </c>
      <c r="B1368" t="s">
        <v>53477</v>
      </c>
      <c r="C1368" t="s">
        <v>243</v>
      </c>
      <c r="D1368">
        <v>341</v>
      </c>
      <c r="E1368" t="s">
        <v>30881</v>
      </c>
    </row>
    <row r="1369" spans="1:5" hidden="1" x14ac:dyDescent="0.2">
      <c r="A1369" t="s">
        <v>5195</v>
      </c>
      <c r="B1369" t="s">
        <v>53479</v>
      </c>
      <c r="C1369" t="s">
        <v>243</v>
      </c>
      <c r="D1369">
        <v>322</v>
      </c>
      <c r="E1369" t="s">
        <v>30881</v>
      </c>
    </row>
    <row r="1370" spans="1:5" hidden="1" x14ac:dyDescent="0.2">
      <c r="A1370" t="s">
        <v>5196</v>
      </c>
      <c r="B1370" t="s">
        <v>53476</v>
      </c>
      <c r="C1370" t="s">
        <v>243</v>
      </c>
      <c r="D1370">
        <v>303</v>
      </c>
      <c r="E1370" t="s">
        <v>30881</v>
      </c>
    </row>
    <row r="1371" spans="1:5" hidden="1" x14ac:dyDescent="0.2">
      <c r="A1371" t="s">
        <v>12592</v>
      </c>
      <c r="B1371" t="s">
        <v>29068</v>
      </c>
      <c r="C1371" t="s">
        <v>243</v>
      </c>
      <c r="D1371">
        <v>287</v>
      </c>
      <c r="E1371" t="s">
        <v>30881</v>
      </c>
    </row>
    <row r="1372" spans="1:5" hidden="1" x14ac:dyDescent="0.2">
      <c r="A1372" t="s">
        <v>5080</v>
      </c>
      <c r="B1372" t="s">
        <v>29069</v>
      </c>
      <c r="C1372" t="s">
        <v>243</v>
      </c>
      <c r="D1372">
        <v>171</v>
      </c>
      <c r="E1372" t="s">
        <v>30881</v>
      </c>
    </row>
    <row r="1373" spans="1:5" hidden="1" x14ac:dyDescent="0.2">
      <c r="A1373" t="s">
        <v>12593</v>
      </c>
      <c r="B1373" t="s">
        <v>29070</v>
      </c>
      <c r="C1373" t="s">
        <v>243</v>
      </c>
      <c r="D1373">
        <v>181</v>
      </c>
      <c r="E1373" t="s">
        <v>30881</v>
      </c>
    </row>
    <row r="1374" spans="1:5" hidden="1" x14ac:dyDescent="0.2">
      <c r="A1374" t="s">
        <v>12594</v>
      </c>
      <c r="B1374" t="s">
        <v>53455</v>
      </c>
      <c r="C1374" t="s">
        <v>243</v>
      </c>
      <c r="D1374">
        <v>281</v>
      </c>
      <c r="E1374" t="s">
        <v>30881</v>
      </c>
    </row>
    <row r="1375" spans="1:5" hidden="1" x14ac:dyDescent="0.2">
      <c r="A1375" t="s">
        <v>12595</v>
      </c>
      <c r="B1375" t="s">
        <v>53459</v>
      </c>
      <c r="C1375" t="s">
        <v>243</v>
      </c>
      <c r="D1375">
        <v>433</v>
      </c>
      <c r="E1375" t="s">
        <v>30881</v>
      </c>
    </row>
    <row r="1376" spans="1:5" hidden="1" x14ac:dyDescent="0.2">
      <c r="A1376" t="s">
        <v>12596</v>
      </c>
      <c r="B1376" t="s">
        <v>53456</v>
      </c>
      <c r="C1376" t="s">
        <v>243</v>
      </c>
      <c r="D1376">
        <v>281</v>
      </c>
      <c r="E1376" t="s">
        <v>30881</v>
      </c>
    </row>
    <row r="1377" spans="1:5" hidden="1" x14ac:dyDescent="0.2">
      <c r="A1377" t="s">
        <v>12597</v>
      </c>
      <c r="B1377" t="s">
        <v>53460</v>
      </c>
      <c r="C1377" t="s">
        <v>243</v>
      </c>
      <c r="D1377">
        <v>433</v>
      </c>
      <c r="E1377" t="s">
        <v>30881</v>
      </c>
    </row>
    <row r="1378" spans="1:5" hidden="1" x14ac:dyDescent="0.2">
      <c r="A1378" t="s">
        <v>12598</v>
      </c>
      <c r="B1378" t="s">
        <v>53457</v>
      </c>
      <c r="C1378" t="s">
        <v>243</v>
      </c>
      <c r="D1378">
        <v>281</v>
      </c>
      <c r="E1378" t="s">
        <v>30881</v>
      </c>
    </row>
    <row r="1379" spans="1:5" hidden="1" x14ac:dyDescent="0.2">
      <c r="A1379" t="s">
        <v>12599</v>
      </c>
      <c r="B1379" t="s">
        <v>53461</v>
      </c>
      <c r="C1379" t="s">
        <v>243</v>
      </c>
      <c r="D1379">
        <v>433</v>
      </c>
      <c r="E1379" t="s">
        <v>30881</v>
      </c>
    </row>
    <row r="1380" spans="1:5" hidden="1" x14ac:dyDescent="0.2">
      <c r="A1380" t="s">
        <v>12600</v>
      </c>
      <c r="B1380" t="s">
        <v>53458</v>
      </c>
      <c r="C1380" t="s">
        <v>243</v>
      </c>
      <c r="D1380">
        <v>281</v>
      </c>
      <c r="E1380" t="s">
        <v>30881</v>
      </c>
    </row>
    <row r="1381" spans="1:5" hidden="1" x14ac:dyDescent="0.2">
      <c r="A1381" t="s">
        <v>12601</v>
      </c>
      <c r="B1381" t="s">
        <v>53462</v>
      </c>
      <c r="C1381" t="s">
        <v>243</v>
      </c>
      <c r="D1381">
        <v>433</v>
      </c>
      <c r="E1381" t="s">
        <v>30881</v>
      </c>
    </row>
    <row r="1382" spans="1:5" hidden="1" x14ac:dyDescent="0.2">
      <c r="A1382" t="s">
        <v>12602</v>
      </c>
      <c r="B1382" t="s">
        <v>53485</v>
      </c>
      <c r="C1382" t="s">
        <v>243</v>
      </c>
      <c r="D1382">
        <v>421</v>
      </c>
      <c r="E1382" t="s">
        <v>30881</v>
      </c>
    </row>
    <row r="1383" spans="1:5" hidden="1" x14ac:dyDescent="0.2">
      <c r="A1383" t="s">
        <v>12603</v>
      </c>
      <c r="B1383" t="s">
        <v>53492</v>
      </c>
      <c r="C1383" t="s">
        <v>243</v>
      </c>
      <c r="D1383">
        <v>503</v>
      </c>
      <c r="E1383" t="s">
        <v>30881</v>
      </c>
    </row>
    <row r="1384" spans="1:5" hidden="1" x14ac:dyDescent="0.2">
      <c r="A1384" t="s">
        <v>12604</v>
      </c>
      <c r="B1384" t="s">
        <v>53482</v>
      </c>
      <c r="C1384" t="s">
        <v>243</v>
      </c>
      <c r="D1384">
        <v>246</v>
      </c>
      <c r="E1384" t="s">
        <v>30881</v>
      </c>
    </row>
    <row r="1385" spans="1:5" hidden="1" x14ac:dyDescent="0.2">
      <c r="A1385" t="s">
        <v>12605</v>
      </c>
      <c r="B1385" t="s">
        <v>53488</v>
      </c>
      <c r="C1385" t="s">
        <v>243</v>
      </c>
      <c r="D1385">
        <v>328</v>
      </c>
      <c r="E1385" t="s">
        <v>30881</v>
      </c>
    </row>
    <row r="1386" spans="1:5" hidden="1" x14ac:dyDescent="0.2">
      <c r="A1386" t="s">
        <v>12606</v>
      </c>
      <c r="B1386" t="s">
        <v>53483</v>
      </c>
      <c r="C1386" t="s">
        <v>243</v>
      </c>
      <c r="D1386">
        <v>269</v>
      </c>
      <c r="E1386" t="s">
        <v>30881</v>
      </c>
    </row>
    <row r="1387" spans="1:5" hidden="1" x14ac:dyDescent="0.2">
      <c r="A1387" t="s">
        <v>12607</v>
      </c>
      <c r="B1387" t="s">
        <v>53490</v>
      </c>
      <c r="C1387" t="s">
        <v>243</v>
      </c>
      <c r="D1387">
        <v>351</v>
      </c>
      <c r="E1387" t="s">
        <v>30881</v>
      </c>
    </row>
    <row r="1388" spans="1:5" hidden="1" x14ac:dyDescent="0.2">
      <c r="A1388" t="s">
        <v>12608</v>
      </c>
      <c r="B1388" t="s">
        <v>53489</v>
      </c>
      <c r="C1388" t="s">
        <v>243</v>
      </c>
      <c r="D1388">
        <v>351</v>
      </c>
      <c r="E1388" t="s">
        <v>30881</v>
      </c>
    </row>
    <row r="1389" spans="1:5" hidden="1" x14ac:dyDescent="0.2">
      <c r="A1389" t="s">
        <v>12609</v>
      </c>
      <c r="B1389" t="s">
        <v>53486</v>
      </c>
      <c r="C1389" t="s">
        <v>243</v>
      </c>
      <c r="D1389">
        <v>421</v>
      </c>
      <c r="E1389" t="s">
        <v>30881</v>
      </c>
    </row>
    <row r="1390" spans="1:5" hidden="1" x14ac:dyDescent="0.2">
      <c r="A1390" t="s">
        <v>12610</v>
      </c>
      <c r="B1390" t="s">
        <v>53493</v>
      </c>
      <c r="C1390" t="s">
        <v>243</v>
      </c>
      <c r="D1390">
        <v>503</v>
      </c>
      <c r="E1390" t="s">
        <v>30881</v>
      </c>
    </row>
    <row r="1391" spans="1:5" hidden="1" x14ac:dyDescent="0.2">
      <c r="A1391" t="s">
        <v>53986</v>
      </c>
      <c r="B1391" t="s">
        <v>53987</v>
      </c>
      <c r="C1391" t="s">
        <v>243</v>
      </c>
      <c r="D1391">
        <v>374.4</v>
      </c>
      <c r="E1391" t="s">
        <v>30881</v>
      </c>
    </row>
    <row r="1392" spans="1:5" hidden="1" x14ac:dyDescent="0.2">
      <c r="A1392" t="s">
        <v>53988</v>
      </c>
      <c r="B1392" t="s">
        <v>53989</v>
      </c>
      <c r="C1392" t="s">
        <v>243</v>
      </c>
      <c r="D1392">
        <v>374.4</v>
      </c>
      <c r="E1392" t="s">
        <v>30881</v>
      </c>
    </row>
    <row r="1393" spans="1:5" hidden="1" x14ac:dyDescent="0.2">
      <c r="A1393" t="s">
        <v>12611</v>
      </c>
      <c r="B1393" t="s">
        <v>53484</v>
      </c>
      <c r="C1393" t="s">
        <v>243</v>
      </c>
      <c r="D1393">
        <v>363</v>
      </c>
      <c r="E1393" t="s">
        <v>30881</v>
      </c>
    </row>
    <row r="1394" spans="1:5" hidden="1" x14ac:dyDescent="0.2">
      <c r="A1394" t="s">
        <v>12612</v>
      </c>
      <c r="B1394" t="s">
        <v>53491</v>
      </c>
      <c r="C1394" t="s">
        <v>243</v>
      </c>
      <c r="D1394">
        <v>445</v>
      </c>
      <c r="E1394" t="s">
        <v>30881</v>
      </c>
    </row>
    <row r="1395" spans="1:5" hidden="1" x14ac:dyDescent="0.2">
      <c r="A1395" t="s">
        <v>12613</v>
      </c>
      <c r="B1395" t="s">
        <v>53481</v>
      </c>
      <c r="C1395" t="s">
        <v>243</v>
      </c>
      <c r="D1395">
        <v>211</v>
      </c>
      <c r="E1395" t="s">
        <v>30881</v>
      </c>
    </row>
    <row r="1396" spans="1:5" hidden="1" x14ac:dyDescent="0.2">
      <c r="A1396" t="s">
        <v>12614</v>
      </c>
      <c r="B1396" t="s">
        <v>53487</v>
      </c>
      <c r="C1396" t="s">
        <v>243</v>
      </c>
      <c r="D1396">
        <v>293</v>
      </c>
      <c r="E1396" t="s">
        <v>30881</v>
      </c>
    </row>
    <row r="1397" spans="1:5" hidden="1" x14ac:dyDescent="0.2">
      <c r="A1397" t="s">
        <v>5081</v>
      </c>
      <c r="B1397" t="s">
        <v>53381</v>
      </c>
      <c r="C1397" t="s">
        <v>243</v>
      </c>
      <c r="D1397">
        <v>176</v>
      </c>
      <c r="E1397" t="s">
        <v>30881</v>
      </c>
    </row>
    <row r="1398" spans="1:5" hidden="1" x14ac:dyDescent="0.2">
      <c r="A1398" t="s">
        <v>5082</v>
      </c>
      <c r="B1398" t="s">
        <v>53382</v>
      </c>
      <c r="C1398" t="s">
        <v>243</v>
      </c>
      <c r="D1398">
        <v>303</v>
      </c>
      <c r="E1398" t="s">
        <v>30881</v>
      </c>
    </row>
    <row r="1399" spans="1:5" hidden="1" x14ac:dyDescent="0.2">
      <c r="A1399" t="s">
        <v>5197</v>
      </c>
      <c r="B1399" t="s">
        <v>53445</v>
      </c>
      <c r="C1399" t="s">
        <v>243</v>
      </c>
      <c r="D1399">
        <v>352</v>
      </c>
      <c r="E1399" t="s">
        <v>30881</v>
      </c>
    </row>
    <row r="1400" spans="1:5" hidden="1" x14ac:dyDescent="0.2">
      <c r="A1400" t="s">
        <v>5198</v>
      </c>
      <c r="B1400" t="s">
        <v>53446</v>
      </c>
      <c r="C1400" t="s">
        <v>243</v>
      </c>
      <c r="D1400">
        <v>424</v>
      </c>
      <c r="E1400" t="s">
        <v>30881</v>
      </c>
    </row>
    <row r="1401" spans="1:5" hidden="1" x14ac:dyDescent="0.2">
      <c r="A1401" t="s">
        <v>29071</v>
      </c>
      <c r="B1401" t="s">
        <v>53273</v>
      </c>
      <c r="C1401" t="s">
        <v>243</v>
      </c>
      <c r="D1401" s="684">
        <v>1281</v>
      </c>
      <c r="E1401" t="s">
        <v>30881</v>
      </c>
    </row>
    <row r="1402" spans="1:5" hidden="1" x14ac:dyDescent="0.2">
      <c r="A1402" t="s">
        <v>12712</v>
      </c>
      <c r="B1402" t="s">
        <v>53204</v>
      </c>
      <c r="C1402" t="s">
        <v>243</v>
      </c>
      <c r="D1402" s="684">
        <v>1164</v>
      </c>
      <c r="E1402" t="s">
        <v>30881</v>
      </c>
    </row>
    <row r="1403" spans="1:5" hidden="1" x14ac:dyDescent="0.2">
      <c r="A1403" t="s">
        <v>12713</v>
      </c>
      <c r="B1403" t="s">
        <v>53208</v>
      </c>
      <c r="C1403" t="s">
        <v>243</v>
      </c>
      <c r="D1403" s="684">
        <v>1281</v>
      </c>
      <c r="E1403" t="s">
        <v>30881</v>
      </c>
    </row>
    <row r="1404" spans="1:5" hidden="1" x14ac:dyDescent="0.2">
      <c r="A1404" t="s">
        <v>12714</v>
      </c>
      <c r="B1404" t="s">
        <v>53212</v>
      </c>
      <c r="C1404" t="s">
        <v>243</v>
      </c>
      <c r="D1404">
        <v>942</v>
      </c>
      <c r="E1404" t="s">
        <v>30881</v>
      </c>
    </row>
    <row r="1405" spans="1:5" hidden="1" x14ac:dyDescent="0.2">
      <c r="A1405" t="s">
        <v>29072</v>
      </c>
      <c r="B1405" t="s">
        <v>53274</v>
      </c>
      <c r="C1405" t="s">
        <v>243</v>
      </c>
      <c r="D1405" s="684">
        <v>1281</v>
      </c>
      <c r="E1405" t="s">
        <v>30881</v>
      </c>
    </row>
    <row r="1406" spans="1:5" hidden="1" x14ac:dyDescent="0.2">
      <c r="A1406" t="s">
        <v>52723</v>
      </c>
      <c r="B1406" t="s">
        <v>28135</v>
      </c>
      <c r="C1406" t="s">
        <v>243</v>
      </c>
      <c r="D1406" s="684">
        <v>1246</v>
      </c>
      <c r="E1406" t="s">
        <v>30881</v>
      </c>
    </row>
    <row r="1407" spans="1:5" hidden="1" x14ac:dyDescent="0.2">
      <c r="A1407" t="s">
        <v>12715</v>
      </c>
      <c r="B1407" t="s">
        <v>29073</v>
      </c>
      <c r="C1407" t="s">
        <v>243</v>
      </c>
      <c r="D1407" s="684">
        <v>1240</v>
      </c>
      <c r="E1407" t="s">
        <v>30881</v>
      </c>
    </row>
    <row r="1408" spans="1:5" hidden="1" x14ac:dyDescent="0.2">
      <c r="A1408" t="s">
        <v>12716</v>
      </c>
      <c r="B1408" t="s">
        <v>29074</v>
      </c>
      <c r="C1408" t="s">
        <v>243</v>
      </c>
      <c r="D1408" s="684">
        <v>1357</v>
      </c>
      <c r="E1408" t="s">
        <v>30881</v>
      </c>
    </row>
    <row r="1409" spans="1:15" hidden="1" x14ac:dyDescent="0.2">
      <c r="A1409" t="s">
        <v>12717</v>
      </c>
      <c r="B1409" t="s">
        <v>29075</v>
      </c>
      <c r="C1409" t="s">
        <v>243</v>
      </c>
      <c r="D1409" s="684">
        <v>1018</v>
      </c>
      <c r="E1409" t="s">
        <v>30881</v>
      </c>
    </row>
    <row r="1410" spans="1:15" hidden="1" x14ac:dyDescent="0.2">
      <c r="A1410" t="s">
        <v>12718</v>
      </c>
      <c r="B1410" t="s">
        <v>29076</v>
      </c>
      <c r="C1410" t="s">
        <v>243</v>
      </c>
      <c r="D1410" s="684">
        <v>1240</v>
      </c>
      <c r="E1410" t="s">
        <v>30881</v>
      </c>
    </row>
    <row r="1411" spans="1:15" hidden="1" x14ac:dyDescent="0.2">
      <c r="A1411" t="s">
        <v>12719</v>
      </c>
      <c r="B1411" t="s">
        <v>29077</v>
      </c>
      <c r="C1411" t="s">
        <v>243</v>
      </c>
      <c r="D1411" s="684">
        <v>1357</v>
      </c>
      <c r="E1411" t="s">
        <v>30881</v>
      </c>
    </row>
    <row r="1412" spans="1:15" hidden="1" x14ac:dyDescent="0.2">
      <c r="A1412" t="s">
        <v>12720</v>
      </c>
      <c r="B1412" t="s">
        <v>29078</v>
      </c>
      <c r="C1412" t="s">
        <v>243</v>
      </c>
      <c r="D1412" s="684">
        <v>1018</v>
      </c>
      <c r="E1412" t="s">
        <v>30881</v>
      </c>
    </row>
    <row r="1413" spans="1:15" hidden="1" x14ac:dyDescent="0.2">
      <c r="A1413" t="s">
        <v>29079</v>
      </c>
      <c r="B1413" t="s">
        <v>29080</v>
      </c>
      <c r="C1413" t="s">
        <v>243</v>
      </c>
      <c r="D1413" s="684">
        <v>1258</v>
      </c>
      <c r="E1413" t="s">
        <v>30881</v>
      </c>
    </row>
    <row r="1414" spans="1:15" hidden="1" x14ac:dyDescent="0.2">
      <c r="A1414" t="s">
        <v>29081</v>
      </c>
      <c r="B1414" t="s">
        <v>29082</v>
      </c>
      <c r="C1414" t="s">
        <v>243</v>
      </c>
      <c r="D1414" s="684">
        <v>1246</v>
      </c>
      <c r="E1414" t="s">
        <v>30881</v>
      </c>
    </row>
    <row r="1415" spans="1:15" hidden="1" x14ac:dyDescent="0.2">
      <c r="A1415" t="s">
        <v>52722</v>
      </c>
      <c r="B1415" t="s">
        <v>53269</v>
      </c>
      <c r="C1415" t="s">
        <v>243</v>
      </c>
      <c r="D1415" s="684">
        <v>1164</v>
      </c>
      <c r="E1415" t="s">
        <v>30881</v>
      </c>
    </row>
    <row r="1416" spans="1:15" hidden="1" x14ac:dyDescent="0.2">
      <c r="A1416" t="s">
        <v>12721</v>
      </c>
      <c r="B1416" t="s">
        <v>53203</v>
      </c>
      <c r="C1416" t="s">
        <v>243</v>
      </c>
      <c r="D1416" s="684">
        <v>1047</v>
      </c>
      <c r="E1416" t="s">
        <v>30881</v>
      </c>
    </row>
    <row r="1417" spans="1:15" hidden="1" x14ac:dyDescent="0.2">
      <c r="A1417" t="s">
        <v>12722</v>
      </c>
      <c r="B1417" t="s">
        <v>53207</v>
      </c>
      <c r="C1417" t="s">
        <v>243</v>
      </c>
      <c r="D1417" s="684">
        <v>1164</v>
      </c>
      <c r="E1417" t="s">
        <v>30881</v>
      </c>
    </row>
    <row r="1418" spans="1:15" hidden="1" x14ac:dyDescent="0.2">
      <c r="A1418" t="s">
        <v>12723</v>
      </c>
      <c r="B1418" t="s">
        <v>53211</v>
      </c>
      <c r="C1418" t="s">
        <v>243</v>
      </c>
      <c r="D1418">
        <v>860</v>
      </c>
      <c r="E1418" t="s">
        <v>30881</v>
      </c>
    </row>
    <row r="1419" spans="1:15" s="71" customFormat="1" hidden="1" x14ac:dyDescent="0.2">
      <c r="A1419" t="s">
        <v>12724</v>
      </c>
      <c r="B1419" t="s">
        <v>53192</v>
      </c>
      <c r="C1419" t="s">
        <v>243</v>
      </c>
      <c r="D1419" s="684">
        <v>1094</v>
      </c>
      <c r="E1419" t="s">
        <v>30881</v>
      </c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</row>
    <row r="1420" spans="1:15" s="71" customFormat="1" hidden="1" x14ac:dyDescent="0.2">
      <c r="A1420" t="s">
        <v>12725</v>
      </c>
      <c r="B1420" t="s">
        <v>53196</v>
      </c>
      <c r="C1420" t="s">
        <v>243</v>
      </c>
      <c r="D1420" s="684">
        <v>1211</v>
      </c>
      <c r="E1420" t="s">
        <v>30881</v>
      </c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</row>
    <row r="1421" spans="1:15" s="71" customFormat="1" hidden="1" x14ac:dyDescent="0.2">
      <c r="A1421" t="s">
        <v>12726</v>
      </c>
      <c r="B1421" t="s">
        <v>53200</v>
      </c>
      <c r="C1421" t="s">
        <v>243</v>
      </c>
      <c r="D1421">
        <v>872</v>
      </c>
      <c r="E1421" t="s">
        <v>30881</v>
      </c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</row>
    <row r="1422" spans="1:15" s="71" customFormat="1" hidden="1" x14ac:dyDescent="0.2">
      <c r="A1422" t="s">
        <v>12727</v>
      </c>
      <c r="B1422" t="s">
        <v>29083</v>
      </c>
      <c r="C1422" t="s">
        <v>243</v>
      </c>
      <c r="D1422" s="684">
        <v>1170</v>
      </c>
      <c r="E1422" t="s">
        <v>30881</v>
      </c>
      <c r="F1422" s="67"/>
      <c r="G1422" s="67"/>
      <c r="H1422" s="67"/>
      <c r="I1422" s="67"/>
      <c r="J1422" s="67"/>
      <c r="K1422" s="67"/>
      <c r="L1422" s="67"/>
      <c r="M1422" s="67"/>
      <c r="N1422" s="67"/>
      <c r="O1422" s="67"/>
    </row>
    <row r="1423" spans="1:15" s="71" customFormat="1" hidden="1" x14ac:dyDescent="0.2">
      <c r="A1423" t="s">
        <v>12728</v>
      </c>
      <c r="B1423" t="s">
        <v>29084</v>
      </c>
      <c r="C1423" t="s">
        <v>243</v>
      </c>
      <c r="D1423" s="684">
        <v>1287</v>
      </c>
      <c r="E1423" t="s">
        <v>30881</v>
      </c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</row>
    <row r="1424" spans="1:15" s="71" customFormat="1" hidden="1" x14ac:dyDescent="0.2">
      <c r="A1424" t="s">
        <v>12729</v>
      </c>
      <c r="B1424" t="s">
        <v>29085</v>
      </c>
      <c r="C1424" t="s">
        <v>243</v>
      </c>
      <c r="D1424">
        <v>948</v>
      </c>
      <c r="E1424" t="s">
        <v>30881</v>
      </c>
      <c r="F1424" s="67"/>
      <c r="G1424" s="67"/>
      <c r="H1424" s="67"/>
      <c r="I1424" s="67"/>
      <c r="J1424" s="67"/>
      <c r="K1424" s="67"/>
      <c r="L1424" s="67"/>
      <c r="M1424" s="67"/>
      <c r="N1424" s="67"/>
      <c r="O1424" s="67"/>
    </row>
    <row r="1425" spans="1:15" s="71" customFormat="1" hidden="1" x14ac:dyDescent="0.2">
      <c r="A1425" t="s">
        <v>12730</v>
      </c>
      <c r="B1425" t="s">
        <v>29086</v>
      </c>
      <c r="C1425" t="s">
        <v>243</v>
      </c>
      <c r="D1425" s="684">
        <v>1170</v>
      </c>
      <c r="E1425" t="s">
        <v>30881</v>
      </c>
      <c r="F1425" s="67"/>
      <c r="G1425" s="67"/>
      <c r="H1425" s="67"/>
      <c r="I1425" s="67"/>
      <c r="J1425" s="67"/>
      <c r="K1425" s="67"/>
      <c r="L1425" s="67"/>
      <c r="M1425" s="67"/>
      <c r="N1425" s="67"/>
      <c r="O1425" s="67"/>
    </row>
    <row r="1426" spans="1:15" s="71" customFormat="1" hidden="1" x14ac:dyDescent="0.2">
      <c r="A1426" t="s">
        <v>12731</v>
      </c>
      <c r="B1426" t="s">
        <v>29087</v>
      </c>
      <c r="C1426" t="s">
        <v>243</v>
      </c>
      <c r="D1426" s="684">
        <v>1287</v>
      </c>
      <c r="E1426" t="s">
        <v>30881</v>
      </c>
      <c r="F1426" s="67"/>
      <c r="G1426" s="67"/>
      <c r="H1426" s="67"/>
      <c r="I1426" s="67"/>
      <c r="J1426" s="67"/>
      <c r="K1426" s="67"/>
      <c r="L1426" s="67"/>
      <c r="M1426" s="67"/>
      <c r="N1426" s="67"/>
      <c r="O1426" s="67"/>
    </row>
    <row r="1427" spans="1:15" s="71" customFormat="1" hidden="1" x14ac:dyDescent="0.2">
      <c r="A1427" t="s">
        <v>12732</v>
      </c>
      <c r="B1427" t="s">
        <v>29088</v>
      </c>
      <c r="C1427" t="s">
        <v>243</v>
      </c>
      <c r="D1427">
        <v>948</v>
      </c>
      <c r="E1427" t="s">
        <v>30881</v>
      </c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</row>
    <row r="1428" spans="1:15" s="6" customFormat="1" hidden="1" x14ac:dyDescent="0.2">
      <c r="A1428" t="s">
        <v>12733</v>
      </c>
      <c r="B1428" t="s">
        <v>53191</v>
      </c>
      <c r="C1428" t="s">
        <v>243</v>
      </c>
      <c r="D1428">
        <v>977</v>
      </c>
      <c r="E1428" t="s">
        <v>30881</v>
      </c>
      <c r="F1428" s="7"/>
      <c r="G1428" s="7"/>
      <c r="H1428" s="7"/>
      <c r="I1428" s="7"/>
      <c r="J1428" s="7"/>
      <c r="K1428" s="7"/>
      <c r="L1428" s="7"/>
      <c r="M1428" s="7"/>
      <c r="N1428" s="7"/>
      <c r="O1428" s="7"/>
    </row>
    <row r="1429" spans="1:15" s="29" customFormat="1" hidden="1" x14ac:dyDescent="0.2">
      <c r="A1429" t="s">
        <v>23765</v>
      </c>
      <c r="B1429" t="s">
        <v>53195</v>
      </c>
      <c r="C1429" t="s">
        <v>243</v>
      </c>
      <c r="D1429" s="684">
        <v>1094</v>
      </c>
      <c r="E1429" t="s">
        <v>30881</v>
      </c>
      <c r="F1429" s="76"/>
      <c r="G1429" s="76"/>
      <c r="H1429" s="76"/>
      <c r="I1429" s="76"/>
      <c r="J1429" s="76"/>
      <c r="K1429" s="76"/>
      <c r="L1429" s="76"/>
      <c r="M1429" s="76"/>
      <c r="N1429" s="76"/>
      <c r="O1429" s="76"/>
    </row>
    <row r="1430" spans="1:15" s="6" customFormat="1" hidden="1" x14ac:dyDescent="0.2">
      <c r="A1430" t="s">
        <v>12734</v>
      </c>
      <c r="B1430" t="s">
        <v>53199</v>
      </c>
      <c r="C1430" t="s">
        <v>243</v>
      </c>
      <c r="D1430">
        <v>790</v>
      </c>
      <c r="E1430" t="s">
        <v>30881</v>
      </c>
      <c r="F1430" s="7"/>
      <c r="G1430" s="7"/>
      <c r="H1430" s="7"/>
      <c r="I1430" s="7"/>
      <c r="J1430" s="7"/>
      <c r="K1430" s="7"/>
      <c r="L1430" s="7"/>
      <c r="M1430" s="7"/>
      <c r="N1430" s="7"/>
      <c r="O1430" s="7"/>
    </row>
    <row r="1431" spans="1:15" s="71" customFormat="1" hidden="1" x14ac:dyDescent="0.2">
      <c r="A1431" t="s">
        <v>29089</v>
      </c>
      <c r="B1431" t="s">
        <v>53227</v>
      </c>
      <c r="C1431" t="s">
        <v>243</v>
      </c>
      <c r="D1431" s="684">
        <v>1094</v>
      </c>
      <c r="E1431" t="s">
        <v>30881</v>
      </c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</row>
    <row r="1432" spans="1:15" s="71" customFormat="1" hidden="1" x14ac:dyDescent="0.2">
      <c r="A1432" t="s">
        <v>12735</v>
      </c>
      <c r="B1432" t="s">
        <v>53326</v>
      </c>
      <c r="C1432" t="s">
        <v>243</v>
      </c>
      <c r="D1432" s="684">
        <v>1147</v>
      </c>
      <c r="E1432" t="s">
        <v>30881</v>
      </c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</row>
    <row r="1433" spans="1:15" s="71" customFormat="1" hidden="1" x14ac:dyDescent="0.2">
      <c r="A1433" t="s">
        <v>12736</v>
      </c>
      <c r="B1433" t="s">
        <v>53335</v>
      </c>
      <c r="C1433" t="s">
        <v>243</v>
      </c>
      <c r="D1433" s="684">
        <v>1264</v>
      </c>
      <c r="E1433" t="s">
        <v>30881</v>
      </c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</row>
    <row r="1434" spans="1:15" hidden="1" x14ac:dyDescent="0.2">
      <c r="A1434" t="s">
        <v>12737</v>
      </c>
      <c r="B1434" t="s">
        <v>53336</v>
      </c>
      <c r="C1434" t="s">
        <v>243</v>
      </c>
      <c r="D1434" s="684">
        <v>1264</v>
      </c>
      <c r="E1434" t="s">
        <v>30881</v>
      </c>
    </row>
    <row r="1435" spans="1:15" hidden="1" x14ac:dyDescent="0.2">
      <c r="A1435" t="s">
        <v>12738</v>
      </c>
      <c r="B1435" t="s">
        <v>29090</v>
      </c>
      <c r="C1435" t="s">
        <v>243</v>
      </c>
      <c r="D1435" s="684">
        <v>1147</v>
      </c>
      <c r="E1435" t="s">
        <v>30881</v>
      </c>
    </row>
    <row r="1436" spans="1:15" hidden="1" x14ac:dyDescent="0.2">
      <c r="A1436" t="s">
        <v>12739</v>
      </c>
      <c r="B1436" t="s">
        <v>29091</v>
      </c>
      <c r="C1436" t="s">
        <v>243</v>
      </c>
      <c r="D1436" s="684">
        <v>1264</v>
      </c>
      <c r="E1436" t="s">
        <v>30881</v>
      </c>
    </row>
    <row r="1437" spans="1:15" hidden="1" x14ac:dyDescent="0.2">
      <c r="A1437" t="s">
        <v>12740</v>
      </c>
      <c r="B1437" t="s">
        <v>53327</v>
      </c>
      <c r="C1437" t="s">
        <v>243</v>
      </c>
      <c r="D1437" s="684">
        <v>1147</v>
      </c>
      <c r="E1437" t="s">
        <v>30881</v>
      </c>
    </row>
    <row r="1438" spans="1:15" hidden="1" x14ac:dyDescent="0.2">
      <c r="A1438" t="s">
        <v>12741</v>
      </c>
      <c r="B1438" t="s">
        <v>53337</v>
      </c>
      <c r="C1438" t="s">
        <v>243</v>
      </c>
      <c r="D1438" s="684">
        <v>1264</v>
      </c>
      <c r="E1438" t="s">
        <v>30881</v>
      </c>
    </row>
    <row r="1439" spans="1:15" hidden="1" x14ac:dyDescent="0.2">
      <c r="A1439" t="s">
        <v>12742</v>
      </c>
      <c r="B1439" t="s">
        <v>29092</v>
      </c>
      <c r="C1439" t="s">
        <v>243</v>
      </c>
      <c r="D1439" s="684">
        <v>1269</v>
      </c>
      <c r="E1439" t="s">
        <v>30881</v>
      </c>
    </row>
    <row r="1440" spans="1:15" hidden="1" x14ac:dyDescent="0.2">
      <c r="A1440" t="s">
        <v>12743</v>
      </c>
      <c r="B1440" t="s">
        <v>29093</v>
      </c>
      <c r="C1440" t="s">
        <v>243</v>
      </c>
      <c r="D1440" s="684">
        <v>1386</v>
      </c>
      <c r="E1440" t="s">
        <v>30881</v>
      </c>
    </row>
    <row r="1441" spans="1:15" hidden="1" x14ac:dyDescent="0.2">
      <c r="A1441" t="s">
        <v>12744</v>
      </c>
      <c r="B1441" t="s">
        <v>29094</v>
      </c>
      <c r="C1441" t="s">
        <v>243</v>
      </c>
      <c r="D1441" s="684">
        <v>1269</v>
      </c>
      <c r="E1441" t="s">
        <v>30881</v>
      </c>
    </row>
    <row r="1442" spans="1:15" hidden="1" x14ac:dyDescent="0.2">
      <c r="A1442" t="s">
        <v>12745</v>
      </c>
      <c r="B1442" t="s">
        <v>29095</v>
      </c>
      <c r="C1442" t="s">
        <v>243</v>
      </c>
      <c r="D1442" s="684">
        <v>1386</v>
      </c>
      <c r="E1442" t="s">
        <v>30881</v>
      </c>
    </row>
    <row r="1443" spans="1:15" hidden="1" x14ac:dyDescent="0.2">
      <c r="A1443" t="s">
        <v>12746</v>
      </c>
      <c r="B1443" t="s">
        <v>29096</v>
      </c>
      <c r="C1443" t="s">
        <v>243</v>
      </c>
      <c r="D1443" s="684">
        <v>1386</v>
      </c>
      <c r="E1443" t="s">
        <v>30881</v>
      </c>
    </row>
    <row r="1444" spans="1:15" hidden="1" x14ac:dyDescent="0.2">
      <c r="A1444" t="s">
        <v>12747</v>
      </c>
      <c r="B1444" t="s">
        <v>29097</v>
      </c>
      <c r="C1444" t="s">
        <v>243</v>
      </c>
      <c r="D1444" s="684">
        <v>1386</v>
      </c>
      <c r="E1444" t="s">
        <v>30881</v>
      </c>
    </row>
    <row r="1445" spans="1:15" hidden="1" x14ac:dyDescent="0.2">
      <c r="A1445" t="s">
        <v>12748</v>
      </c>
      <c r="B1445" t="s">
        <v>53324</v>
      </c>
      <c r="C1445" t="s">
        <v>243</v>
      </c>
      <c r="D1445" s="684">
        <v>1030</v>
      </c>
      <c r="E1445" t="s">
        <v>30881</v>
      </c>
    </row>
    <row r="1446" spans="1:15" hidden="1" x14ac:dyDescent="0.2">
      <c r="A1446" t="s">
        <v>12749</v>
      </c>
      <c r="B1446" t="s">
        <v>53332</v>
      </c>
      <c r="C1446" t="s">
        <v>243</v>
      </c>
      <c r="D1446" s="684">
        <v>1147</v>
      </c>
      <c r="E1446" t="s">
        <v>30881</v>
      </c>
    </row>
    <row r="1447" spans="1:15" s="71" customFormat="1" hidden="1" x14ac:dyDescent="0.2">
      <c r="A1447" t="s">
        <v>12750</v>
      </c>
      <c r="B1447" t="s">
        <v>53333</v>
      </c>
      <c r="C1447" t="s">
        <v>243</v>
      </c>
      <c r="D1447" s="684">
        <v>1147</v>
      </c>
      <c r="E1447" t="s">
        <v>30881</v>
      </c>
      <c r="F1447" s="67"/>
      <c r="G1447" s="67"/>
      <c r="H1447" s="67"/>
      <c r="I1447" s="67"/>
      <c r="J1447" s="67"/>
      <c r="K1447" s="67"/>
      <c r="L1447" s="67"/>
      <c r="M1447" s="67"/>
      <c r="N1447" s="67"/>
      <c r="O1447" s="67"/>
    </row>
    <row r="1448" spans="1:15" s="71" customFormat="1" hidden="1" x14ac:dyDescent="0.2">
      <c r="A1448" t="s">
        <v>12751</v>
      </c>
      <c r="B1448" t="s">
        <v>53325</v>
      </c>
      <c r="C1448" t="s">
        <v>243</v>
      </c>
      <c r="D1448" s="684">
        <v>1030</v>
      </c>
      <c r="E1448" t="s">
        <v>30881</v>
      </c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</row>
    <row r="1449" spans="1:15" s="71" customFormat="1" hidden="1" x14ac:dyDescent="0.2">
      <c r="A1449" t="s">
        <v>12752</v>
      </c>
      <c r="B1449" t="s">
        <v>53334</v>
      </c>
      <c r="C1449" t="s">
        <v>243</v>
      </c>
      <c r="D1449" s="684">
        <v>1147</v>
      </c>
      <c r="E1449" t="s">
        <v>30881</v>
      </c>
      <c r="F1449" s="67"/>
      <c r="G1449" s="67"/>
      <c r="H1449" s="67"/>
      <c r="I1449" s="67"/>
      <c r="J1449" s="67"/>
      <c r="K1449" s="67"/>
      <c r="L1449" s="67"/>
      <c r="M1449" s="67"/>
      <c r="N1449" s="67"/>
      <c r="O1449" s="67"/>
    </row>
    <row r="1450" spans="1:15" s="71" customFormat="1" hidden="1" x14ac:dyDescent="0.2">
      <c r="A1450" t="s">
        <v>12753</v>
      </c>
      <c r="B1450" t="s">
        <v>53298</v>
      </c>
      <c r="C1450" t="s">
        <v>243</v>
      </c>
      <c r="D1450" s="684">
        <v>1076</v>
      </c>
      <c r="E1450" t="s">
        <v>30881</v>
      </c>
      <c r="F1450" s="67"/>
      <c r="G1450" s="67"/>
      <c r="H1450" s="67"/>
      <c r="I1450" s="67"/>
      <c r="J1450" s="67"/>
      <c r="K1450" s="67"/>
      <c r="L1450" s="67"/>
      <c r="M1450" s="67"/>
      <c r="N1450" s="67"/>
      <c r="O1450" s="67"/>
    </row>
    <row r="1451" spans="1:15" s="71" customFormat="1" hidden="1" x14ac:dyDescent="0.2">
      <c r="A1451" t="s">
        <v>12754</v>
      </c>
      <c r="B1451" t="s">
        <v>53307</v>
      </c>
      <c r="C1451" t="s">
        <v>243</v>
      </c>
      <c r="D1451" s="684">
        <v>1193</v>
      </c>
      <c r="E1451" t="s">
        <v>30881</v>
      </c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</row>
    <row r="1452" spans="1:15" s="71" customFormat="1" hidden="1" x14ac:dyDescent="0.2">
      <c r="A1452" t="s">
        <v>12755</v>
      </c>
      <c r="B1452" t="s">
        <v>53308</v>
      </c>
      <c r="C1452" t="s">
        <v>243</v>
      </c>
      <c r="D1452" s="684">
        <v>1193</v>
      </c>
      <c r="E1452" t="s">
        <v>30881</v>
      </c>
      <c r="F1452" s="67"/>
      <c r="G1452" s="67"/>
      <c r="H1452" s="67"/>
      <c r="I1452" s="67"/>
      <c r="J1452" s="67"/>
      <c r="K1452" s="67"/>
      <c r="L1452" s="67"/>
      <c r="M1452" s="67"/>
      <c r="N1452" s="67"/>
      <c r="O1452" s="67"/>
    </row>
    <row r="1453" spans="1:15" s="71" customFormat="1" hidden="1" x14ac:dyDescent="0.2">
      <c r="A1453" t="s">
        <v>12756</v>
      </c>
      <c r="B1453" t="s">
        <v>29098</v>
      </c>
      <c r="C1453" t="s">
        <v>243</v>
      </c>
      <c r="D1453" s="684">
        <v>1076</v>
      </c>
      <c r="E1453" t="s">
        <v>30881</v>
      </c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</row>
    <row r="1454" spans="1:15" s="71" customFormat="1" hidden="1" x14ac:dyDescent="0.2">
      <c r="A1454" t="s">
        <v>12757</v>
      </c>
      <c r="B1454" t="s">
        <v>29099</v>
      </c>
      <c r="C1454" t="s">
        <v>243</v>
      </c>
      <c r="D1454" s="684">
        <v>1193</v>
      </c>
      <c r="E1454" t="s">
        <v>30881</v>
      </c>
      <c r="F1454" s="67"/>
      <c r="G1454" s="67"/>
      <c r="H1454" s="67"/>
      <c r="I1454" s="67"/>
      <c r="J1454" s="67"/>
      <c r="K1454" s="67"/>
      <c r="L1454" s="67"/>
      <c r="M1454" s="67"/>
      <c r="N1454" s="67"/>
      <c r="O1454" s="67"/>
    </row>
    <row r="1455" spans="1:15" s="71" customFormat="1" hidden="1" x14ac:dyDescent="0.2">
      <c r="A1455" t="s">
        <v>12758</v>
      </c>
      <c r="B1455" t="s">
        <v>53299</v>
      </c>
      <c r="C1455" t="s">
        <v>243</v>
      </c>
      <c r="D1455" s="684">
        <v>1076</v>
      </c>
      <c r="E1455" t="s">
        <v>30881</v>
      </c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</row>
    <row r="1456" spans="1:15" s="71" customFormat="1" hidden="1" x14ac:dyDescent="0.2">
      <c r="A1456" t="s">
        <v>12759</v>
      </c>
      <c r="B1456" t="s">
        <v>53309</v>
      </c>
      <c r="C1456" t="s">
        <v>243</v>
      </c>
      <c r="D1456" s="684">
        <v>1193</v>
      </c>
      <c r="E1456" t="s">
        <v>30881</v>
      </c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</row>
    <row r="1457" spans="1:15" s="71" customFormat="1" hidden="1" x14ac:dyDescent="0.2">
      <c r="A1457" t="s">
        <v>12760</v>
      </c>
      <c r="B1457" t="s">
        <v>29100</v>
      </c>
      <c r="C1457" t="s">
        <v>243</v>
      </c>
      <c r="D1457" s="684">
        <v>1199</v>
      </c>
      <c r="E1457" t="s">
        <v>30881</v>
      </c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</row>
    <row r="1458" spans="1:15" s="71" customFormat="1" hidden="1" x14ac:dyDescent="0.2">
      <c r="A1458" t="s">
        <v>12761</v>
      </c>
      <c r="B1458" t="s">
        <v>29101</v>
      </c>
      <c r="C1458" t="s">
        <v>243</v>
      </c>
      <c r="D1458" s="684">
        <v>1316</v>
      </c>
      <c r="E1458" t="s">
        <v>30881</v>
      </c>
      <c r="F1458" s="67"/>
      <c r="G1458" s="67"/>
      <c r="H1458" s="67"/>
      <c r="I1458" s="67"/>
      <c r="J1458" s="67"/>
      <c r="K1458" s="67"/>
      <c r="L1458" s="67"/>
      <c r="M1458" s="67"/>
      <c r="N1458" s="67"/>
      <c r="O1458" s="67"/>
    </row>
    <row r="1459" spans="1:15" s="71" customFormat="1" hidden="1" x14ac:dyDescent="0.2">
      <c r="A1459" t="s">
        <v>12762</v>
      </c>
      <c r="B1459" t="s">
        <v>29102</v>
      </c>
      <c r="C1459" t="s">
        <v>243</v>
      </c>
      <c r="D1459" s="684">
        <v>1199</v>
      </c>
      <c r="E1459" t="s">
        <v>30881</v>
      </c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</row>
    <row r="1460" spans="1:15" s="6" customFormat="1" hidden="1" x14ac:dyDescent="0.2">
      <c r="A1460" t="s">
        <v>12763</v>
      </c>
      <c r="B1460" t="s">
        <v>29103</v>
      </c>
      <c r="C1460" t="s">
        <v>243</v>
      </c>
      <c r="D1460" s="684">
        <v>1316</v>
      </c>
      <c r="E1460" t="s">
        <v>30881</v>
      </c>
      <c r="F1460" s="7"/>
      <c r="G1460" s="7"/>
      <c r="H1460" s="7"/>
      <c r="I1460" s="7"/>
      <c r="J1460" s="7"/>
      <c r="K1460" s="7"/>
      <c r="L1460" s="7"/>
      <c r="M1460" s="7"/>
      <c r="N1460" s="7"/>
      <c r="O1460" s="7"/>
    </row>
    <row r="1461" spans="1:15" s="6" customFormat="1" hidden="1" x14ac:dyDescent="0.2">
      <c r="A1461" t="s">
        <v>12764</v>
      </c>
      <c r="B1461" t="s">
        <v>29104</v>
      </c>
      <c r="C1461" t="s">
        <v>243</v>
      </c>
      <c r="D1461" s="684">
        <v>1316</v>
      </c>
      <c r="E1461" t="s">
        <v>30881</v>
      </c>
      <c r="F1461" s="7"/>
      <c r="G1461" s="7"/>
      <c r="H1461" s="7"/>
      <c r="I1461" s="7"/>
      <c r="J1461" s="7"/>
      <c r="K1461" s="7"/>
      <c r="L1461" s="7"/>
      <c r="M1461" s="7"/>
      <c r="N1461" s="7"/>
      <c r="O1461" s="7"/>
    </row>
    <row r="1462" spans="1:15" s="6" customFormat="1" hidden="1" x14ac:dyDescent="0.2">
      <c r="A1462" t="s">
        <v>12765</v>
      </c>
      <c r="B1462" t="s">
        <v>29105</v>
      </c>
      <c r="C1462" t="s">
        <v>243</v>
      </c>
      <c r="D1462" s="684">
        <v>1316</v>
      </c>
      <c r="E1462" t="s">
        <v>30881</v>
      </c>
      <c r="F1462" s="7"/>
      <c r="G1462" s="7"/>
      <c r="H1462" s="7"/>
      <c r="I1462" s="7"/>
      <c r="J1462" s="7"/>
      <c r="K1462" s="7"/>
      <c r="L1462" s="7"/>
      <c r="M1462" s="7"/>
      <c r="N1462" s="7"/>
      <c r="O1462" s="7"/>
    </row>
    <row r="1463" spans="1:15" s="6" customFormat="1" hidden="1" x14ac:dyDescent="0.2">
      <c r="A1463" t="s">
        <v>12766</v>
      </c>
      <c r="B1463" t="s">
        <v>53296</v>
      </c>
      <c r="C1463" t="s">
        <v>243</v>
      </c>
      <c r="D1463">
        <v>959</v>
      </c>
      <c r="E1463" t="s">
        <v>30881</v>
      </c>
      <c r="F1463" s="7"/>
      <c r="G1463" s="7"/>
      <c r="H1463" s="7"/>
      <c r="I1463" s="7"/>
      <c r="J1463" s="7"/>
      <c r="K1463" s="7"/>
      <c r="L1463" s="7"/>
      <c r="M1463" s="7"/>
      <c r="N1463" s="7"/>
      <c r="O1463" s="7"/>
    </row>
    <row r="1464" spans="1:15" s="6" customFormat="1" hidden="1" x14ac:dyDescent="0.2">
      <c r="A1464" t="s">
        <v>12767</v>
      </c>
      <c r="B1464" t="s">
        <v>53304</v>
      </c>
      <c r="C1464" t="s">
        <v>243</v>
      </c>
      <c r="D1464" s="684">
        <v>1076</v>
      </c>
      <c r="E1464" t="s">
        <v>30881</v>
      </c>
      <c r="F1464" s="7"/>
      <c r="G1464" s="7"/>
      <c r="H1464" s="7"/>
      <c r="I1464" s="7"/>
      <c r="J1464" s="7"/>
      <c r="K1464" s="7"/>
      <c r="L1464" s="7"/>
      <c r="M1464" s="7"/>
      <c r="N1464" s="7"/>
      <c r="O1464" s="7"/>
    </row>
    <row r="1465" spans="1:15" s="6" customFormat="1" hidden="1" x14ac:dyDescent="0.2">
      <c r="A1465" t="s">
        <v>12768</v>
      </c>
      <c r="B1465" t="s">
        <v>53305</v>
      </c>
      <c r="C1465" t="s">
        <v>243</v>
      </c>
      <c r="D1465" s="684">
        <v>1076</v>
      </c>
      <c r="E1465" t="s">
        <v>30881</v>
      </c>
      <c r="F1465" s="7"/>
      <c r="G1465" s="7"/>
      <c r="H1465" s="7"/>
      <c r="I1465" s="7"/>
      <c r="J1465" s="7"/>
      <c r="K1465" s="7"/>
      <c r="L1465" s="7"/>
      <c r="M1465" s="7"/>
      <c r="N1465" s="7"/>
      <c r="O1465" s="7"/>
    </row>
    <row r="1466" spans="1:15" s="71" customFormat="1" hidden="1" x14ac:dyDescent="0.2">
      <c r="A1466" t="s">
        <v>12769</v>
      </c>
      <c r="B1466" t="s">
        <v>53297</v>
      </c>
      <c r="C1466" t="s">
        <v>243</v>
      </c>
      <c r="D1466">
        <v>959</v>
      </c>
      <c r="E1466" t="s">
        <v>30881</v>
      </c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</row>
    <row r="1467" spans="1:15" s="71" customFormat="1" hidden="1" x14ac:dyDescent="0.2">
      <c r="A1467" t="s">
        <v>12770</v>
      </c>
      <c r="B1467" t="s">
        <v>53306</v>
      </c>
      <c r="C1467" t="s">
        <v>243</v>
      </c>
      <c r="D1467" s="684">
        <v>1076</v>
      </c>
      <c r="E1467" t="s">
        <v>30881</v>
      </c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</row>
    <row r="1468" spans="1:15" s="71" customFormat="1" hidden="1" x14ac:dyDescent="0.2">
      <c r="A1468" t="s">
        <v>52640</v>
      </c>
      <c r="B1468" t="s">
        <v>53149</v>
      </c>
      <c r="C1468" t="s">
        <v>243</v>
      </c>
      <c r="D1468" s="684">
        <v>1205</v>
      </c>
      <c r="E1468" t="s">
        <v>30881</v>
      </c>
      <c r="F1468" s="67"/>
      <c r="G1468" s="67"/>
      <c r="H1468" s="67"/>
      <c r="I1468" s="67"/>
      <c r="J1468" s="67"/>
      <c r="K1468" s="67"/>
      <c r="L1468" s="67"/>
      <c r="M1468" s="67"/>
      <c r="N1468" s="67"/>
      <c r="O1468" s="67"/>
    </row>
    <row r="1469" spans="1:15" s="71" customFormat="1" hidden="1" x14ac:dyDescent="0.2">
      <c r="A1469" t="s">
        <v>52633</v>
      </c>
      <c r="B1469" t="s">
        <v>53142</v>
      </c>
      <c r="C1469" t="s">
        <v>243</v>
      </c>
      <c r="D1469" s="684">
        <v>1205</v>
      </c>
      <c r="E1469" t="s">
        <v>30881</v>
      </c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</row>
    <row r="1470" spans="1:15" s="71" customFormat="1" hidden="1" x14ac:dyDescent="0.2">
      <c r="A1470" t="s">
        <v>52660</v>
      </c>
      <c r="B1470" t="s">
        <v>53169</v>
      </c>
      <c r="C1470" t="s">
        <v>243</v>
      </c>
      <c r="D1470" s="684">
        <v>1287</v>
      </c>
      <c r="E1470" t="s">
        <v>30881</v>
      </c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</row>
    <row r="1471" spans="1:15" s="71" customFormat="1" hidden="1" x14ac:dyDescent="0.2">
      <c r="A1471" t="s">
        <v>52653</v>
      </c>
      <c r="B1471" t="s">
        <v>53162</v>
      </c>
      <c r="C1471" t="s">
        <v>243</v>
      </c>
      <c r="D1471" s="684">
        <v>1287</v>
      </c>
      <c r="E1471" t="s">
        <v>30881</v>
      </c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</row>
    <row r="1472" spans="1:15" s="71" customFormat="1" hidden="1" x14ac:dyDescent="0.2">
      <c r="A1472" t="s">
        <v>52680</v>
      </c>
      <c r="B1472" t="s">
        <v>53189</v>
      </c>
      <c r="C1472" t="s">
        <v>243</v>
      </c>
      <c r="D1472">
        <v>831</v>
      </c>
      <c r="E1472" t="s">
        <v>30881</v>
      </c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</row>
    <row r="1473" spans="1:15" s="71" customFormat="1" hidden="1" x14ac:dyDescent="0.2">
      <c r="A1473" t="s">
        <v>52673</v>
      </c>
      <c r="B1473" t="s">
        <v>53182</v>
      </c>
      <c r="C1473" t="s">
        <v>243</v>
      </c>
      <c r="D1473">
        <v>831</v>
      </c>
      <c r="E1473" t="s">
        <v>30881</v>
      </c>
      <c r="F1473" s="67"/>
      <c r="G1473" s="67"/>
      <c r="H1473" s="67"/>
      <c r="I1473" s="67"/>
      <c r="J1473" s="67"/>
      <c r="K1473" s="67"/>
      <c r="L1473" s="67"/>
      <c r="M1473" s="67"/>
      <c r="N1473" s="67"/>
      <c r="O1473" s="67"/>
    </row>
    <row r="1474" spans="1:15" s="71" customFormat="1" hidden="1" x14ac:dyDescent="0.2">
      <c r="A1474" t="s">
        <v>52635</v>
      </c>
      <c r="B1474" t="s">
        <v>53144</v>
      </c>
      <c r="C1474" t="s">
        <v>243</v>
      </c>
      <c r="D1474" s="684">
        <v>1205</v>
      </c>
      <c r="E1474" t="s">
        <v>30881</v>
      </c>
      <c r="F1474" s="67"/>
      <c r="G1474" s="67"/>
      <c r="H1474" s="67"/>
      <c r="I1474" s="67"/>
      <c r="J1474" s="67"/>
      <c r="K1474" s="67"/>
      <c r="L1474" s="67"/>
      <c r="M1474" s="67"/>
      <c r="N1474" s="67"/>
      <c r="O1474" s="67"/>
    </row>
    <row r="1475" spans="1:15" hidden="1" x14ac:dyDescent="0.2">
      <c r="A1475" t="s">
        <v>52655</v>
      </c>
      <c r="B1475" t="s">
        <v>53164</v>
      </c>
      <c r="C1475" t="s">
        <v>243</v>
      </c>
      <c r="D1475" s="684">
        <v>1287</v>
      </c>
      <c r="E1475" t="s">
        <v>30881</v>
      </c>
    </row>
    <row r="1476" spans="1:15" s="71" customFormat="1" hidden="1" x14ac:dyDescent="0.2">
      <c r="A1476" t="s">
        <v>52675</v>
      </c>
      <c r="B1476" t="s">
        <v>53184</v>
      </c>
      <c r="C1476" t="s">
        <v>243</v>
      </c>
      <c r="D1476">
        <v>983</v>
      </c>
      <c r="E1476" t="s">
        <v>30881</v>
      </c>
      <c r="F1476" s="67"/>
      <c r="G1476" s="67"/>
      <c r="H1476" s="67"/>
      <c r="I1476" s="67"/>
      <c r="J1476" s="67"/>
      <c r="K1476" s="67"/>
      <c r="L1476" s="67"/>
      <c r="M1476" s="67"/>
      <c r="N1476" s="67"/>
      <c r="O1476" s="67"/>
    </row>
    <row r="1477" spans="1:15" s="71" customFormat="1" hidden="1" x14ac:dyDescent="0.2">
      <c r="A1477" t="s">
        <v>52641</v>
      </c>
      <c r="B1477" t="s">
        <v>53150</v>
      </c>
      <c r="C1477" t="s">
        <v>243</v>
      </c>
      <c r="D1477" s="684">
        <v>1205</v>
      </c>
      <c r="E1477" t="s">
        <v>30881</v>
      </c>
      <c r="F1477" s="67"/>
      <c r="G1477" s="67"/>
      <c r="H1477" s="67"/>
      <c r="I1477" s="67"/>
      <c r="J1477" s="67"/>
      <c r="K1477" s="67"/>
      <c r="L1477" s="67"/>
      <c r="M1477" s="67"/>
      <c r="N1477" s="67"/>
      <c r="O1477" s="67"/>
    </row>
    <row r="1478" spans="1:15" s="71" customFormat="1" hidden="1" x14ac:dyDescent="0.2">
      <c r="A1478" t="s">
        <v>52634</v>
      </c>
      <c r="B1478" t="s">
        <v>53143</v>
      </c>
      <c r="C1478" t="s">
        <v>243</v>
      </c>
      <c r="D1478" s="684">
        <v>1205</v>
      </c>
      <c r="E1478" t="s">
        <v>30881</v>
      </c>
      <c r="F1478" s="67"/>
      <c r="G1478" s="67"/>
      <c r="H1478" s="67"/>
      <c r="I1478" s="67"/>
      <c r="J1478" s="67"/>
      <c r="K1478" s="67"/>
      <c r="L1478" s="67"/>
      <c r="M1478" s="67"/>
      <c r="N1478" s="67"/>
      <c r="O1478" s="67"/>
    </row>
    <row r="1479" spans="1:15" s="71" customFormat="1" hidden="1" x14ac:dyDescent="0.2">
      <c r="A1479" t="s">
        <v>52661</v>
      </c>
      <c r="B1479" t="s">
        <v>53170</v>
      </c>
      <c r="C1479" t="s">
        <v>243</v>
      </c>
      <c r="D1479" s="684">
        <v>1287</v>
      </c>
      <c r="E1479" t="s">
        <v>30881</v>
      </c>
      <c r="F1479" s="67"/>
      <c r="G1479" s="67"/>
      <c r="H1479" s="67"/>
      <c r="I1479" s="67"/>
      <c r="J1479" s="67"/>
      <c r="K1479" s="67"/>
      <c r="L1479" s="67"/>
      <c r="M1479" s="67"/>
      <c r="N1479" s="67"/>
      <c r="O1479" s="67"/>
    </row>
    <row r="1480" spans="1:15" s="71" customFormat="1" hidden="1" x14ac:dyDescent="0.2">
      <c r="A1480" t="s">
        <v>52654</v>
      </c>
      <c r="B1480" t="s">
        <v>53163</v>
      </c>
      <c r="C1480" t="s">
        <v>243</v>
      </c>
      <c r="D1480" s="684">
        <v>1287</v>
      </c>
      <c r="E1480" t="s">
        <v>30881</v>
      </c>
      <c r="F1480" s="67"/>
      <c r="G1480" s="67"/>
      <c r="H1480" s="67"/>
      <c r="I1480" s="67"/>
      <c r="J1480" s="67"/>
      <c r="K1480" s="67"/>
      <c r="L1480" s="67"/>
      <c r="M1480" s="67"/>
      <c r="N1480" s="67"/>
      <c r="O1480" s="67"/>
    </row>
    <row r="1481" spans="1:15" s="71" customFormat="1" hidden="1" x14ac:dyDescent="0.2">
      <c r="A1481" t="s">
        <v>52681</v>
      </c>
      <c r="B1481" t="s">
        <v>53190</v>
      </c>
      <c r="C1481" t="s">
        <v>243</v>
      </c>
      <c r="D1481">
        <v>983</v>
      </c>
      <c r="E1481" t="s">
        <v>30881</v>
      </c>
      <c r="F1481" s="67"/>
      <c r="G1481" s="67"/>
      <c r="H1481" s="67"/>
      <c r="I1481" s="67"/>
      <c r="J1481" s="67"/>
      <c r="K1481" s="67"/>
      <c r="L1481" s="67"/>
      <c r="M1481" s="67"/>
      <c r="N1481" s="67"/>
      <c r="O1481" s="67"/>
    </row>
    <row r="1482" spans="1:15" s="71" customFormat="1" hidden="1" x14ac:dyDescent="0.2">
      <c r="A1482" t="s">
        <v>52674</v>
      </c>
      <c r="B1482" t="s">
        <v>53183</v>
      </c>
      <c r="C1482" t="s">
        <v>243</v>
      </c>
      <c r="D1482">
        <v>983</v>
      </c>
      <c r="E1482" t="s">
        <v>30881</v>
      </c>
      <c r="F1482" s="67"/>
      <c r="G1482" s="67"/>
      <c r="H1482" s="67"/>
      <c r="I1482" s="67"/>
      <c r="J1482" s="67"/>
      <c r="K1482" s="67"/>
      <c r="L1482" s="67"/>
      <c r="M1482" s="67"/>
      <c r="N1482" s="67"/>
      <c r="O1482" s="67"/>
    </row>
    <row r="1483" spans="1:15" s="71" customFormat="1" hidden="1" x14ac:dyDescent="0.2">
      <c r="A1483" t="s">
        <v>52629</v>
      </c>
      <c r="B1483" t="s">
        <v>53138</v>
      </c>
      <c r="C1483" t="s">
        <v>243</v>
      </c>
      <c r="D1483" s="684">
        <v>1170</v>
      </c>
      <c r="E1483" t="s">
        <v>30881</v>
      </c>
      <c r="F1483" s="67"/>
      <c r="G1483" s="67"/>
      <c r="H1483" s="67"/>
      <c r="I1483" s="67"/>
      <c r="J1483" s="67"/>
      <c r="K1483" s="67"/>
      <c r="L1483" s="67"/>
      <c r="M1483" s="67"/>
      <c r="N1483" s="67"/>
      <c r="O1483" s="67"/>
    </row>
    <row r="1484" spans="1:15" s="71" customFormat="1" hidden="1" x14ac:dyDescent="0.2">
      <c r="A1484" t="s">
        <v>52649</v>
      </c>
      <c r="B1484" t="s">
        <v>53158</v>
      </c>
      <c r="C1484" t="s">
        <v>243</v>
      </c>
      <c r="D1484" s="684">
        <v>1252</v>
      </c>
      <c r="E1484" t="s">
        <v>30881</v>
      </c>
      <c r="F1484" s="67"/>
      <c r="G1484" s="67"/>
      <c r="H1484" s="67"/>
      <c r="I1484" s="67"/>
      <c r="J1484" s="67"/>
      <c r="K1484" s="67"/>
      <c r="L1484" s="67"/>
      <c r="M1484" s="67"/>
      <c r="N1484" s="67"/>
      <c r="O1484" s="67"/>
    </row>
    <row r="1485" spans="1:15" hidden="1" x14ac:dyDescent="0.2">
      <c r="A1485" t="s">
        <v>52669</v>
      </c>
      <c r="B1485" t="s">
        <v>53178</v>
      </c>
      <c r="C1485" t="s">
        <v>243</v>
      </c>
      <c r="D1485">
        <v>796</v>
      </c>
      <c r="E1485" t="s">
        <v>30881</v>
      </c>
    </row>
    <row r="1486" spans="1:15" hidden="1" x14ac:dyDescent="0.2">
      <c r="A1486" t="s">
        <v>52632</v>
      </c>
      <c r="B1486" t="s">
        <v>53141</v>
      </c>
      <c r="C1486" t="s">
        <v>243</v>
      </c>
      <c r="D1486" s="684">
        <v>1182</v>
      </c>
      <c r="E1486" t="s">
        <v>30881</v>
      </c>
    </row>
    <row r="1487" spans="1:15" s="71" customFormat="1" hidden="1" x14ac:dyDescent="0.2">
      <c r="A1487" t="s">
        <v>52630</v>
      </c>
      <c r="B1487" t="s">
        <v>53139</v>
      </c>
      <c r="C1487" t="s">
        <v>243</v>
      </c>
      <c r="D1487" s="684">
        <v>1170</v>
      </c>
      <c r="E1487" t="s">
        <v>30881</v>
      </c>
      <c r="F1487" s="67"/>
      <c r="G1487" s="67"/>
      <c r="H1487" s="67"/>
      <c r="I1487" s="67"/>
      <c r="J1487" s="67"/>
      <c r="K1487" s="67"/>
      <c r="L1487" s="67"/>
      <c r="M1487" s="67"/>
      <c r="N1487" s="67"/>
      <c r="O1487" s="67"/>
    </row>
    <row r="1488" spans="1:15" s="71" customFormat="1" hidden="1" x14ac:dyDescent="0.2">
      <c r="A1488" t="s">
        <v>52652</v>
      </c>
      <c r="B1488" t="s">
        <v>53161</v>
      </c>
      <c r="C1488" t="s">
        <v>243</v>
      </c>
      <c r="D1488" s="684">
        <v>1264</v>
      </c>
      <c r="E1488" t="s">
        <v>30881</v>
      </c>
      <c r="F1488" s="67"/>
      <c r="G1488" s="67"/>
      <c r="H1488" s="67"/>
      <c r="I1488" s="67"/>
      <c r="J1488" s="67"/>
      <c r="K1488" s="67"/>
      <c r="L1488" s="67"/>
      <c r="M1488" s="67"/>
      <c r="N1488" s="67"/>
      <c r="O1488" s="67"/>
    </row>
    <row r="1489" spans="1:15" s="71" customFormat="1" hidden="1" x14ac:dyDescent="0.2">
      <c r="A1489" t="s">
        <v>52650</v>
      </c>
      <c r="B1489" t="s">
        <v>53159</v>
      </c>
      <c r="C1489" t="s">
        <v>243</v>
      </c>
      <c r="D1489" s="684">
        <v>1252</v>
      </c>
      <c r="E1489" t="s">
        <v>30881</v>
      </c>
      <c r="F1489" s="67"/>
      <c r="G1489" s="67"/>
      <c r="H1489" s="67"/>
      <c r="I1489" s="67"/>
      <c r="J1489" s="67"/>
      <c r="K1489" s="67"/>
      <c r="L1489" s="67"/>
      <c r="M1489" s="67"/>
      <c r="N1489" s="67"/>
      <c r="O1489" s="67"/>
    </row>
    <row r="1490" spans="1:15" s="71" customFormat="1" hidden="1" x14ac:dyDescent="0.2">
      <c r="A1490" t="s">
        <v>52672</v>
      </c>
      <c r="B1490" t="s">
        <v>53181</v>
      </c>
      <c r="C1490" t="s">
        <v>243</v>
      </c>
      <c r="D1490">
        <v>959</v>
      </c>
      <c r="E1490" t="s">
        <v>30881</v>
      </c>
      <c r="F1490" s="67"/>
      <c r="G1490" s="67"/>
      <c r="H1490" s="67"/>
      <c r="I1490" s="67"/>
      <c r="J1490" s="67"/>
      <c r="K1490" s="67"/>
      <c r="L1490" s="67"/>
      <c r="M1490" s="67"/>
      <c r="N1490" s="67"/>
      <c r="O1490" s="67"/>
    </row>
    <row r="1491" spans="1:15" s="71" customFormat="1" hidden="1" x14ac:dyDescent="0.2">
      <c r="A1491" t="s">
        <v>52670</v>
      </c>
      <c r="B1491" t="s">
        <v>53179</v>
      </c>
      <c r="C1491" t="s">
        <v>243</v>
      </c>
      <c r="D1491">
        <v>948</v>
      </c>
      <c r="E1491" t="s">
        <v>30881</v>
      </c>
      <c r="F1491" s="67"/>
      <c r="G1491" s="67"/>
      <c r="H1491" s="67"/>
      <c r="I1491" s="67"/>
      <c r="J1491" s="67"/>
      <c r="K1491" s="67"/>
      <c r="L1491" s="67"/>
      <c r="M1491" s="67"/>
      <c r="N1491" s="67"/>
      <c r="O1491" s="67"/>
    </row>
    <row r="1492" spans="1:15" hidden="1" x14ac:dyDescent="0.2">
      <c r="A1492" t="s">
        <v>52637</v>
      </c>
      <c r="B1492" t="s">
        <v>53146</v>
      </c>
      <c r="C1492" t="s">
        <v>243</v>
      </c>
      <c r="D1492" s="684">
        <v>1328</v>
      </c>
      <c r="E1492" t="s">
        <v>30881</v>
      </c>
    </row>
    <row r="1493" spans="1:15" hidden="1" x14ac:dyDescent="0.2">
      <c r="A1493" t="s">
        <v>52657</v>
      </c>
      <c r="B1493" t="s">
        <v>53166</v>
      </c>
      <c r="C1493" t="s">
        <v>243</v>
      </c>
      <c r="D1493" s="684">
        <v>1410</v>
      </c>
      <c r="E1493" t="s">
        <v>30881</v>
      </c>
    </row>
    <row r="1494" spans="1:15" hidden="1" x14ac:dyDescent="0.2">
      <c r="A1494" t="s">
        <v>52677</v>
      </c>
      <c r="B1494" t="s">
        <v>53186</v>
      </c>
      <c r="C1494" t="s">
        <v>243</v>
      </c>
      <c r="D1494" s="684">
        <v>1082</v>
      </c>
      <c r="E1494" t="s">
        <v>30881</v>
      </c>
    </row>
    <row r="1495" spans="1:15" hidden="1" x14ac:dyDescent="0.2">
      <c r="A1495" t="s">
        <v>52624</v>
      </c>
      <c r="B1495" t="s">
        <v>53133</v>
      </c>
      <c r="C1495" t="s">
        <v>243</v>
      </c>
      <c r="D1495" s="684">
        <v>1088</v>
      </c>
      <c r="E1495" t="s">
        <v>30881</v>
      </c>
    </row>
    <row r="1496" spans="1:15" hidden="1" x14ac:dyDescent="0.2">
      <c r="A1496" t="s">
        <v>52644</v>
      </c>
      <c r="B1496" t="s">
        <v>53153</v>
      </c>
      <c r="C1496" t="s">
        <v>243</v>
      </c>
      <c r="D1496" s="684">
        <v>1170</v>
      </c>
      <c r="E1496" t="s">
        <v>30881</v>
      </c>
    </row>
    <row r="1497" spans="1:15" hidden="1" x14ac:dyDescent="0.2">
      <c r="A1497" t="s">
        <v>52664</v>
      </c>
      <c r="B1497" t="s">
        <v>53173</v>
      </c>
      <c r="C1497" t="s">
        <v>243</v>
      </c>
      <c r="D1497">
        <v>772</v>
      </c>
      <c r="E1497" t="s">
        <v>30881</v>
      </c>
    </row>
    <row r="1498" spans="1:15" hidden="1" x14ac:dyDescent="0.2">
      <c r="A1498" t="s">
        <v>52631</v>
      </c>
      <c r="B1498" t="s">
        <v>53140</v>
      </c>
      <c r="C1498" t="s">
        <v>243</v>
      </c>
      <c r="D1498" s="684">
        <v>1182</v>
      </c>
      <c r="E1498" t="s">
        <v>30881</v>
      </c>
    </row>
    <row r="1499" spans="1:15" hidden="1" x14ac:dyDescent="0.2">
      <c r="A1499" t="s">
        <v>52651</v>
      </c>
      <c r="B1499" t="s">
        <v>53160</v>
      </c>
      <c r="C1499" t="s">
        <v>243</v>
      </c>
      <c r="D1499" s="684">
        <v>1264</v>
      </c>
      <c r="E1499" t="s">
        <v>30881</v>
      </c>
    </row>
    <row r="1500" spans="1:15" hidden="1" x14ac:dyDescent="0.2">
      <c r="A1500" t="s">
        <v>52671</v>
      </c>
      <c r="B1500" t="s">
        <v>53180</v>
      </c>
      <c r="C1500" t="s">
        <v>243</v>
      </c>
      <c r="D1500">
        <v>831</v>
      </c>
      <c r="E1500" t="s">
        <v>30881</v>
      </c>
    </row>
    <row r="1501" spans="1:15" hidden="1" x14ac:dyDescent="0.2">
      <c r="A1501" t="s">
        <v>52636</v>
      </c>
      <c r="B1501" t="s">
        <v>53145</v>
      </c>
      <c r="C1501" t="s">
        <v>243</v>
      </c>
      <c r="D1501" s="684">
        <v>1334</v>
      </c>
      <c r="E1501" t="s">
        <v>30881</v>
      </c>
    </row>
    <row r="1502" spans="1:15" hidden="1" x14ac:dyDescent="0.2">
      <c r="A1502" t="s">
        <v>52656</v>
      </c>
      <c r="B1502" t="s">
        <v>53165</v>
      </c>
      <c r="C1502" t="s">
        <v>243</v>
      </c>
      <c r="D1502" s="684">
        <v>1416</v>
      </c>
      <c r="E1502" t="s">
        <v>30881</v>
      </c>
    </row>
    <row r="1503" spans="1:15" hidden="1" x14ac:dyDescent="0.2">
      <c r="A1503" t="s">
        <v>52676</v>
      </c>
      <c r="B1503" t="s">
        <v>53185</v>
      </c>
      <c r="C1503" t="s">
        <v>243</v>
      </c>
      <c r="D1503">
        <v>959</v>
      </c>
      <c r="E1503" t="s">
        <v>30881</v>
      </c>
    </row>
    <row r="1504" spans="1:15" hidden="1" x14ac:dyDescent="0.2">
      <c r="A1504" t="s">
        <v>52622</v>
      </c>
      <c r="B1504" t="s">
        <v>53131</v>
      </c>
      <c r="C1504" t="s">
        <v>243</v>
      </c>
      <c r="D1504" s="684">
        <v>1088</v>
      </c>
      <c r="E1504" t="s">
        <v>30881</v>
      </c>
    </row>
    <row r="1505" spans="1:5" hidden="1" x14ac:dyDescent="0.2">
      <c r="A1505" t="s">
        <v>52642</v>
      </c>
      <c r="B1505" t="s">
        <v>53151</v>
      </c>
      <c r="C1505" t="s">
        <v>243</v>
      </c>
      <c r="D1505" s="684">
        <v>1170</v>
      </c>
      <c r="E1505" t="s">
        <v>30881</v>
      </c>
    </row>
    <row r="1506" spans="1:5" hidden="1" x14ac:dyDescent="0.2">
      <c r="A1506" t="s">
        <v>52662</v>
      </c>
      <c r="B1506" t="s">
        <v>53171</v>
      </c>
      <c r="C1506" t="s">
        <v>243</v>
      </c>
      <c r="D1506">
        <v>772</v>
      </c>
      <c r="E1506" t="s">
        <v>30881</v>
      </c>
    </row>
    <row r="1507" spans="1:5" hidden="1" x14ac:dyDescent="0.2">
      <c r="A1507" t="s">
        <v>52623</v>
      </c>
      <c r="B1507" t="s">
        <v>53132</v>
      </c>
      <c r="C1507" t="s">
        <v>243</v>
      </c>
      <c r="D1507" s="684">
        <v>1088</v>
      </c>
      <c r="E1507" t="s">
        <v>30881</v>
      </c>
    </row>
    <row r="1508" spans="1:5" hidden="1" x14ac:dyDescent="0.2">
      <c r="A1508" t="s">
        <v>52625</v>
      </c>
      <c r="B1508" t="s">
        <v>53134</v>
      </c>
      <c r="C1508" t="s">
        <v>243</v>
      </c>
      <c r="D1508" s="684">
        <v>1088</v>
      </c>
      <c r="E1508" t="s">
        <v>30881</v>
      </c>
    </row>
    <row r="1509" spans="1:5" hidden="1" x14ac:dyDescent="0.2">
      <c r="A1509" t="s">
        <v>52645</v>
      </c>
      <c r="B1509" t="s">
        <v>53154</v>
      </c>
      <c r="C1509" t="s">
        <v>243</v>
      </c>
      <c r="D1509" s="684">
        <v>1170</v>
      </c>
      <c r="E1509" t="s">
        <v>30881</v>
      </c>
    </row>
    <row r="1510" spans="1:5" hidden="1" x14ac:dyDescent="0.2">
      <c r="A1510" t="s">
        <v>52643</v>
      </c>
      <c r="B1510" t="s">
        <v>53152</v>
      </c>
      <c r="C1510" t="s">
        <v>243</v>
      </c>
      <c r="D1510" s="684">
        <v>1170</v>
      </c>
      <c r="E1510" t="s">
        <v>30881</v>
      </c>
    </row>
    <row r="1511" spans="1:5" hidden="1" x14ac:dyDescent="0.2">
      <c r="A1511" t="s">
        <v>52663</v>
      </c>
      <c r="B1511" t="s">
        <v>53172</v>
      </c>
      <c r="C1511" t="s">
        <v>243</v>
      </c>
      <c r="D1511">
        <v>901</v>
      </c>
      <c r="E1511" t="s">
        <v>30881</v>
      </c>
    </row>
    <row r="1512" spans="1:5" hidden="1" x14ac:dyDescent="0.2">
      <c r="A1512" t="s">
        <v>52665</v>
      </c>
      <c r="B1512" t="s">
        <v>53174</v>
      </c>
      <c r="C1512" t="s">
        <v>243</v>
      </c>
      <c r="D1512">
        <v>901</v>
      </c>
      <c r="E1512" t="s">
        <v>30881</v>
      </c>
    </row>
    <row r="1513" spans="1:5" hidden="1" x14ac:dyDescent="0.2">
      <c r="A1513" t="s">
        <v>52638</v>
      </c>
      <c r="B1513" t="s">
        <v>53147</v>
      </c>
      <c r="C1513" t="s">
        <v>243</v>
      </c>
      <c r="D1513" s="684">
        <v>1088</v>
      </c>
      <c r="E1513" t="s">
        <v>30881</v>
      </c>
    </row>
    <row r="1514" spans="1:5" hidden="1" x14ac:dyDescent="0.2">
      <c r="A1514" t="s">
        <v>52626</v>
      </c>
      <c r="B1514" t="s">
        <v>53135</v>
      </c>
      <c r="C1514" t="s">
        <v>243</v>
      </c>
      <c r="D1514" s="684">
        <v>1088</v>
      </c>
      <c r="E1514" t="s">
        <v>30881</v>
      </c>
    </row>
    <row r="1515" spans="1:5" hidden="1" x14ac:dyDescent="0.2">
      <c r="A1515" t="s">
        <v>52658</v>
      </c>
      <c r="B1515" t="s">
        <v>53167</v>
      </c>
      <c r="C1515" t="s">
        <v>243</v>
      </c>
      <c r="D1515" s="684">
        <v>1170</v>
      </c>
      <c r="E1515" t="s">
        <v>30881</v>
      </c>
    </row>
    <row r="1516" spans="1:5" hidden="1" x14ac:dyDescent="0.2">
      <c r="A1516" t="s">
        <v>52646</v>
      </c>
      <c r="B1516" t="s">
        <v>53155</v>
      </c>
      <c r="C1516" t="s">
        <v>243</v>
      </c>
      <c r="D1516" s="684">
        <v>1170</v>
      </c>
      <c r="E1516" t="s">
        <v>30881</v>
      </c>
    </row>
    <row r="1517" spans="1:5" hidden="1" x14ac:dyDescent="0.2">
      <c r="A1517" t="s">
        <v>52678</v>
      </c>
      <c r="B1517" t="s">
        <v>53187</v>
      </c>
      <c r="C1517" t="s">
        <v>243</v>
      </c>
      <c r="D1517">
        <v>772</v>
      </c>
      <c r="E1517" t="s">
        <v>30881</v>
      </c>
    </row>
    <row r="1518" spans="1:5" hidden="1" x14ac:dyDescent="0.2">
      <c r="A1518" t="s">
        <v>52666</v>
      </c>
      <c r="B1518" t="s">
        <v>53175</v>
      </c>
      <c r="C1518" t="s">
        <v>243</v>
      </c>
      <c r="D1518">
        <v>772</v>
      </c>
      <c r="E1518" t="s">
        <v>30881</v>
      </c>
    </row>
    <row r="1519" spans="1:5" hidden="1" x14ac:dyDescent="0.2">
      <c r="A1519" t="s">
        <v>52628</v>
      </c>
      <c r="B1519" t="s">
        <v>53137</v>
      </c>
      <c r="C1519" t="s">
        <v>243</v>
      </c>
      <c r="D1519" s="684">
        <v>1100</v>
      </c>
      <c r="E1519" t="s">
        <v>30881</v>
      </c>
    </row>
    <row r="1520" spans="1:5" hidden="1" x14ac:dyDescent="0.2">
      <c r="A1520" t="s">
        <v>52648</v>
      </c>
      <c r="B1520" t="s">
        <v>53157</v>
      </c>
      <c r="C1520" t="s">
        <v>243</v>
      </c>
      <c r="D1520" s="684">
        <v>1182</v>
      </c>
      <c r="E1520" t="s">
        <v>30881</v>
      </c>
    </row>
    <row r="1521" spans="1:15" hidden="1" x14ac:dyDescent="0.2">
      <c r="A1521" t="s">
        <v>52668</v>
      </c>
      <c r="B1521" t="s">
        <v>53177</v>
      </c>
      <c r="C1521" t="s">
        <v>243</v>
      </c>
      <c r="D1521">
        <v>913</v>
      </c>
      <c r="E1521" t="s">
        <v>30881</v>
      </c>
    </row>
    <row r="1522" spans="1:15" hidden="1" x14ac:dyDescent="0.2">
      <c r="A1522" t="s">
        <v>52639</v>
      </c>
      <c r="B1522" t="s">
        <v>53148</v>
      </c>
      <c r="C1522" t="s">
        <v>243</v>
      </c>
      <c r="D1522" s="684">
        <v>1088</v>
      </c>
      <c r="E1522" t="s">
        <v>30881</v>
      </c>
    </row>
    <row r="1523" spans="1:15" hidden="1" x14ac:dyDescent="0.2">
      <c r="A1523" t="s">
        <v>52627</v>
      </c>
      <c r="B1523" t="s">
        <v>53136</v>
      </c>
      <c r="C1523" t="s">
        <v>243</v>
      </c>
      <c r="D1523" s="684">
        <v>1088</v>
      </c>
      <c r="E1523" t="s">
        <v>30881</v>
      </c>
    </row>
    <row r="1524" spans="1:15" s="71" customFormat="1" hidden="1" x14ac:dyDescent="0.2">
      <c r="A1524" t="s">
        <v>52659</v>
      </c>
      <c r="B1524" t="s">
        <v>53168</v>
      </c>
      <c r="C1524" t="s">
        <v>243</v>
      </c>
      <c r="D1524" s="684">
        <v>1170</v>
      </c>
      <c r="E1524" t="s">
        <v>30881</v>
      </c>
      <c r="F1524" s="67"/>
      <c r="G1524" s="67"/>
      <c r="H1524" s="67"/>
      <c r="I1524" s="67"/>
      <c r="J1524" s="67"/>
      <c r="K1524" s="67"/>
      <c r="L1524" s="67"/>
      <c r="M1524" s="67"/>
      <c r="N1524" s="67"/>
      <c r="O1524" s="67"/>
    </row>
    <row r="1525" spans="1:15" s="71" customFormat="1" hidden="1" x14ac:dyDescent="0.2">
      <c r="A1525" t="s">
        <v>52647</v>
      </c>
      <c r="B1525" t="s">
        <v>53156</v>
      </c>
      <c r="C1525" t="s">
        <v>243</v>
      </c>
      <c r="D1525" s="684">
        <v>1170</v>
      </c>
      <c r="E1525" t="s">
        <v>30881</v>
      </c>
      <c r="F1525" s="67"/>
      <c r="G1525" s="67"/>
      <c r="H1525" s="67"/>
      <c r="I1525" s="67"/>
      <c r="J1525" s="67"/>
      <c r="K1525" s="67"/>
      <c r="L1525" s="67"/>
      <c r="M1525" s="67"/>
      <c r="N1525" s="67"/>
      <c r="O1525" s="67"/>
    </row>
    <row r="1526" spans="1:15" hidden="1" x14ac:dyDescent="0.2">
      <c r="A1526" t="s">
        <v>52679</v>
      </c>
      <c r="B1526" t="s">
        <v>53188</v>
      </c>
      <c r="C1526" t="s">
        <v>243</v>
      </c>
      <c r="D1526">
        <v>901</v>
      </c>
      <c r="E1526" t="s">
        <v>30881</v>
      </c>
    </row>
    <row r="1527" spans="1:15" hidden="1" x14ac:dyDescent="0.2">
      <c r="A1527" t="s">
        <v>52667</v>
      </c>
      <c r="B1527" t="s">
        <v>53176</v>
      </c>
      <c r="C1527" t="s">
        <v>243</v>
      </c>
      <c r="D1527">
        <v>901</v>
      </c>
      <c r="E1527" t="s">
        <v>30881</v>
      </c>
    </row>
    <row r="1528" spans="1:15" hidden="1" x14ac:dyDescent="0.2">
      <c r="A1528" t="s">
        <v>29106</v>
      </c>
      <c r="B1528" t="s">
        <v>53115</v>
      </c>
      <c r="C1528" t="s">
        <v>243</v>
      </c>
      <c r="D1528" s="684">
        <v>1164</v>
      </c>
      <c r="E1528" t="s">
        <v>30881</v>
      </c>
    </row>
    <row r="1529" spans="1:15" hidden="1" x14ac:dyDescent="0.2">
      <c r="A1529" t="s">
        <v>29107</v>
      </c>
      <c r="B1529" t="s">
        <v>53111</v>
      </c>
      <c r="C1529" t="s">
        <v>243</v>
      </c>
      <c r="D1529" s="684">
        <v>1129</v>
      </c>
      <c r="E1529" t="s">
        <v>30881</v>
      </c>
    </row>
    <row r="1530" spans="1:15" hidden="1" x14ac:dyDescent="0.2">
      <c r="A1530" t="s">
        <v>29108</v>
      </c>
      <c r="B1530" t="s">
        <v>29109</v>
      </c>
      <c r="C1530" t="s">
        <v>243</v>
      </c>
      <c r="D1530" s="684">
        <v>1205</v>
      </c>
      <c r="E1530" t="s">
        <v>30881</v>
      </c>
    </row>
    <row r="1531" spans="1:15" hidden="1" x14ac:dyDescent="0.2">
      <c r="A1531" t="s">
        <v>23794</v>
      </c>
      <c r="B1531" t="s">
        <v>53095</v>
      </c>
      <c r="C1531" t="s">
        <v>243</v>
      </c>
      <c r="D1531">
        <v>965</v>
      </c>
      <c r="E1531" t="s">
        <v>30881</v>
      </c>
    </row>
    <row r="1532" spans="1:15" hidden="1" x14ac:dyDescent="0.2">
      <c r="A1532" t="s">
        <v>23795</v>
      </c>
      <c r="B1532" t="s">
        <v>53096</v>
      </c>
      <c r="C1532" t="s">
        <v>243</v>
      </c>
      <c r="D1532">
        <v>965</v>
      </c>
      <c r="E1532" t="s">
        <v>30881</v>
      </c>
    </row>
    <row r="1533" spans="1:15" hidden="1" x14ac:dyDescent="0.2">
      <c r="A1533" t="s">
        <v>12771</v>
      </c>
      <c r="B1533" t="s">
        <v>53108</v>
      </c>
      <c r="C1533" t="s">
        <v>243</v>
      </c>
      <c r="D1533" s="684">
        <v>1047</v>
      </c>
      <c r="E1533" t="s">
        <v>30881</v>
      </c>
    </row>
    <row r="1534" spans="1:15" hidden="1" x14ac:dyDescent="0.2">
      <c r="A1534" t="s">
        <v>52600</v>
      </c>
      <c r="B1534" t="s">
        <v>53065</v>
      </c>
      <c r="C1534" t="s">
        <v>243</v>
      </c>
      <c r="D1534" s="684">
        <v>1012</v>
      </c>
      <c r="E1534" t="s">
        <v>30881</v>
      </c>
    </row>
    <row r="1535" spans="1:15" hidden="1" x14ac:dyDescent="0.2">
      <c r="A1535" t="s">
        <v>23796</v>
      </c>
      <c r="B1535" t="s">
        <v>53061</v>
      </c>
      <c r="C1535" t="s">
        <v>243</v>
      </c>
      <c r="D1535" s="684">
        <v>1012</v>
      </c>
      <c r="E1535" t="s">
        <v>30881</v>
      </c>
    </row>
    <row r="1536" spans="1:15" hidden="1" x14ac:dyDescent="0.2">
      <c r="A1536" t="s">
        <v>52604</v>
      </c>
      <c r="B1536" t="s">
        <v>53085</v>
      </c>
      <c r="C1536" t="s">
        <v>243</v>
      </c>
      <c r="D1536" s="684">
        <v>1094</v>
      </c>
      <c r="E1536" t="s">
        <v>30881</v>
      </c>
    </row>
    <row r="1537" spans="1:5" hidden="1" x14ac:dyDescent="0.2">
      <c r="A1537" t="s">
        <v>12772</v>
      </c>
      <c r="B1537" t="s">
        <v>53078</v>
      </c>
      <c r="C1537" t="s">
        <v>243</v>
      </c>
      <c r="D1537" s="684">
        <v>1094</v>
      </c>
      <c r="E1537" t="s">
        <v>30881</v>
      </c>
    </row>
    <row r="1538" spans="1:5" hidden="1" x14ac:dyDescent="0.2">
      <c r="A1538" t="s">
        <v>52608</v>
      </c>
      <c r="B1538" t="s">
        <v>53093</v>
      </c>
      <c r="C1538" t="s">
        <v>243</v>
      </c>
      <c r="D1538">
        <v>638</v>
      </c>
      <c r="E1538" t="s">
        <v>30881</v>
      </c>
    </row>
    <row r="1539" spans="1:5" hidden="1" x14ac:dyDescent="0.2">
      <c r="A1539" t="s">
        <v>12773</v>
      </c>
      <c r="B1539" t="s">
        <v>53089</v>
      </c>
      <c r="C1539" t="s">
        <v>243</v>
      </c>
      <c r="D1539">
        <v>638</v>
      </c>
      <c r="E1539" t="s">
        <v>30881</v>
      </c>
    </row>
    <row r="1540" spans="1:5" hidden="1" x14ac:dyDescent="0.2">
      <c r="A1540" t="s">
        <v>12774</v>
      </c>
      <c r="B1540" t="s">
        <v>29110</v>
      </c>
      <c r="C1540" t="s">
        <v>243</v>
      </c>
      <c r="D1540" s="684">
        <v>1012</v>
      </c>
      <c r="E1540" t="s">
        <v>30881</v>
      </c>
    </row>
    <row r="1541" spans="1:5" hidden="1" x14ac:dyDescent="0.2">
      <c r="A1541" t="s">
        <v>12775</v>
      </c>
      <c r="B1541" t="s">
        <v>53080</v>
      </c>
      <c r="C1541" t="s">
        <v>243</v>
      </c>
      <c r="D1541" s="684">
        <v>1094</v>
      </c>
      <c r="E1541" t="s">
        <v>30881</v>
      </c>
    </row>
    <row r="1542" spans="1:5" hidden="1" x14ac:dyDescent="0.2">
      <c r="A1542" t="s">
        <v>12776</v>
      </c>
      <c r="B1542" t="s">
        <v>29111</v>
      </c>
      <c r="C1542" t="s">
        <v>243</v>
      </c>
      <c r="D1542">
        <v>790</v>
      </c>
      <c r="E1542" t="s">
        <v>30881</v>
      </c>
    </row>
    <row r="1543" spans="1:5" hidden="1" x14ac:dyDescent="0.2">
      <c r="A1543" t="s">
        <v>52601</v>
      </c>
      <c r="B1543" t="s">
        <v>53066</v>
      </c>
      <c r="C1543" t="s">
        <v>243</v>
      </c>
      <c r="D1543" s="684">
        <v>1012</v>
      </c>
      <c r="E1543" t="s">
        <v>30881</v>
      </c>
    </row>
    <row r="1544" spans="1:5" hidden="1" x14ac:dyDescent="0.2">
      <c r="A1544" t="s">
        <v>23803</v>
      </c>
      <c r="B1544" t="s">
        <v>53062</v>
      </c>
      <c r="C1544" t="s">
        <v>243</v>
      </c>
      <c r="D1544" s="684">
        <v>1012</v>
      </c>
      <c r="E1544" t="s">
        <v>30881</v>
      </c>
    </row>
    <row r="1545" spans="1:5" hidden="1" x14ac:dyDescent="0.2">
      <c r="A1545" t="s">
        <v>52605</v>
      </c>
      <c r="B1545" t="s">
        <v>53086</v>
      </c>
      <c r="C1545" t="s">
        <v>243</v>
      </c>
      <c r="D1545" s="684">
        <v>1094</v>
      </c>
      <c r="E1545" t="s">
        <v>30881</v>
      </c>
    </row>
    <row r="1546" spans="1:5" hidden="1" x14ac:dyDescent="0.2">
      <c r="A1546" t="s">
        <v>12777</v>
      </c>
      <c r="B1546" t="s">
        <v>53079</v>
      </c>
      <c r="C1546" t="s">
        <v>243</v>
      </c>
      <c r="D1546" s="684">
        <v>1094</v>
      </c>
      <c r="E1546" t="s">
        <v>30881</v>
      </c>
    </row>
    <row r="1547" spans="1:5" hidden="1" x14ac:dyDescent="0.2">
      <c r="A1547" t="s">
        <v>52609</v>
      </c>
      <c r="B1547" t="s">
        <v>53094</v>
      </c>
      <c r="C1547" t="s">
        <v>243</v>
      </c>
      <c r="D1547">
        <v>790</v>
      </c>
      <c r="E1547" t="s">
        <v>30881</v>
      </c>
    </row>
    <row r="1548" spans="1:5" hidden="1" x14ac:dyDescent="0.2">
      <c r="A1548" t="s">
        <v>12778</v>
      </c>
      <c r="B1548" t="s">
        <v>53090</v>
      </c>
      <c r="C1548" t="s">
        <v>243</v>
      </c>
      <c r="D1548">
        <v>790</v>
      </c>
      <c r="E1548" t="s">
        <v>30881</v>
      </c>
    </row>
    <row r="1549" spans="1:5" hidden="1" x14ac:dyDescent="0.2">
      <c r="A1549" t="s">
        <v>23807</v>
      </c>
      <c r="B1549" t="s">
        <v>29112</v>
      </c>
      <c r="C1549" t="s">
        <v>243</v>
      </c>
      <c r="D1549">
        <v>977</v>
      </c>
      <c r="E1549" t="s">
        <v>30881</v>
      </c>
    </row>
    <row r="1550" spans="1:5" hidden="1" x14ac:dyDescent="0.2">
      <c r="A1550" t="s">
        <v>12779</v>
      </c>
      <c r="B1550" t="s">
        <v>53074</v>
      </c>
      <c r="C1550" t="s">
        <v>243</v>
      </c>
      <c r="D1550" s="684">
        <v>1059</v>
      </c>
      <c r="E1550" t="s">
        <v>30881</v>
      </c>
    </row>
    <row r="1551" spans="1:5" hidden="1" x14ac:dyDescent="0.2">
      <c r="A1551" t="s">
        <v>12780</v>
      </c>
      <c r="B1551" t="s">
        <v>29113</v>
      </c>
      <c r="C1551" t="s">
        <v>243</v>
      </c>
      <c r="D1551">
        <v>603</v>
      </c>
      <c r="E1551" t="s">
        <v>30881</v>
      </c>
    </row>
    <row r="1552" spans="1:5" hidden="1" x14ac:dyDescent="0.2">
      <c r="A1552" t="s">
        <v>23810</v>
      </c>
      <c r="B1552" t="s">
        <v>29114</v>
      </c>
      <c r="C1552" t="s">
        <v>243</v>
      </c>
      <c r="D1552">
        <v>989</v>
      </c>
      <c r="E1552" t="s">
        <v>30881</v>
      </c>
    </row>
    <row r="1553" spans="1:5" hidden="1" x14ac:dyDescent="0.2">
      <c r="A1553" t="s">
        <v>23811</v>
      </c>
      <c r="B1553" t="s">
        <v>29115</v>
      </c>
      <c r="C1553" t="s">
        <v>243</v>
      </c>
      <c r="D1553">
        <v>977</v>
      </c>
      <c r="E1553" t="s">
        <v>30881</v>
      </c>
    </row>
    <row r="1554" spans="1:5" hidden="1" x14ac:dyDescent="0.2">
      <c r="A1554" t="s">
        <v>12781</v>
      </c>
      <c r="B1554" t="s">
        <v>53077</v>
      </c>
      <c r="C1554" t="s">
        <v>243</v>
      </c>
      <c r="D1554" s="684">
        <v>1071</v>
      </c>
      <c r="E1554" t="s">
        <v>30881</v>
      </c>
    </row>
    <row r="1555" spans="1:5" hidden="1" x14ac:dyDescent="0.2">
      <c r="A1555" t="s">
        <v>12782</v>
      </c>
      <c r="B1555" t="s">
        <v>53075</v>
      </c>
      <c r="C1555" t="s">
        <v>243</v>
      </c>
      <c r="D1555" s="684">
        <v>1059</v>
      </c>
      <c r="E1555" t="s">
        <v>30881</v>
      </c>
    </row>
    <row r="1556" spans="1:5" hidden="1" x14ac:dyDescent="0.2">
      <c r="A1556" t="s">
        <v>12783</v>
      </c>
      <c r="B1556" t="s">
        <v>29116</v>
      </c>
      <c r="C1556" t="s">
        <v>243</v>
      </c>
      <c r="D1556">
        <v>766</v>
      </c>
      <c r="E1556" t="s">
        <v>30881</v>
      </c>
    </row>
    <row r="1557" spans="1:5" hidden="1" x14ac:dyDescent="0.2">
      <c r="A1557" t="s">
        <v>12784</v>
      </c>
      <c r="B1557" t="s">
        <v>29117</v>
      </c>
      <c r="C1557" t="s">
        <v>243</v>
      </c>
      <c r="D1557">
        <v>755</v>
      </c>
      <c r="E1557" t="s">
        <v>30881</v>
      </c>
    </row>
    <row r="1558" spans="1:5" hidden="1" x14ac:dyDescent="0.2">
      <c r="A1558" t="s">
        <v>12785</v>
      </c>
      <c r="B1558" t="s">
        <v>29118</v>
      </c>
      <c r="C1558" t="s">
        <v>243</v>
      </c>
      <c r="D1558" s="684">
        <v>1135</v>
      </c>
      <c r="E1558" t="s">
        <v>30881</v>
      </c>
    </row>
    <row r="1559" spans="1:5" hidden="1" x14ac:dyDescent="0.2">
      <c r="A1559" t="s">
        <v>12786</v>
      </c>
      <c r="B1559" t="s">
        <v>53082</v>
      </c>
      <c r="C1559" t="s">
        <v>243</v>
      </c>
      <c r="D1559" s="684">
        <v>1217</v>
      </c>
      <c r="E1559" t="s">
        <v>30881</v>
      </c>
    </row>
    <row r="1560" spans="1:5" hidden="1" x14ac:dyDescent="0.2">
      <c r="A1560" t="s">
        <v>12787</v>
      </c>
      <c r="B1560" t="s">
        <v>29119</v>
      </c>
      <c r="C1560" t="s">
        <v>243</v>
      </c>
      <c r="D1560">
        <v>889</v>
      </c>
      <c r="E1560" t="s">
        <v>30881</v>
      </c>
    </row>
    <row r="1561" spans="1:5" hidden="1" x14ac:dyDescent="0.2">
      <c r="A1561" t="s">
        <v>23816</v>
      </c>
      <c r="B1561" t="s">
        <v>29120</v>
      </c>
      <c r="C1561" t="s">
        <v>243</v>
      </c>
      <c r="D1561">
        <v>895</v>
      </c>
      <c r="E1561" t="s">
        <v>30881</v>
      </c>
    </row>
    <row r="1562" spans="1:5" hidden="1" x14ac:dyDescent="0.2">
      <c r="A1562" t="s">
        <v>12788</v>
      </c>
      <c r="B1562" t="s">
        <v>53069</v>
      </c>
      <c r="C1562" t="s">
        <v>243</v>
      </c>
      <c r="D1562">
        <v>977</v>
      </c>
      <c r="E1562" t="s">
        <v>30881</v>
      </c>
    </row>
    <row r="1563" spans="1:5" hidden="1" x14ac:dyDescent="0.2">
      <c r="A1563" t="s">
        <v>12789</v>
      </c>
      <c r="B1563" t="s">
        <v>29121</v>
      </c>
      <c r="C1563" t="s">
        <v>243</v>
      </c>
      <c r="D1563">
        <v>579</v>
      </c>
      <c r="E1563" t="s">
        <v>30881</v>
      </c>
    </row>
    <row r="1564" spans="1:5" hidden="1" x14ac:dyDescent="0.2">
      <c r="A1564" t="s">
        <v>23820</v>
      </c>
      <c r="B1564" t="s">
        <v>29122</v>
      </c>
      <c r="C1564" t="s">
        <v>243</v>
      </c>
      <c r="D1564">
        <v>989</v>
      </c>
      <c r="E1564" t="s">
        <v>30881</v>
      </c>
    </row>
    <row r="1565" spans="1:5" hidden="1" x14ac:dyDescent="0.2">
      <c r="A1565" t="s">
        <v>12790</v>
      </c>
      <c r="B1565" t="s">
        <v>53076</v>
      </c>
      <c r="C1565" t="s">
        <v>243</v>
      </c>
      <c r="D1565" s="684">
        <v>1071</v>
      </c>
      <c r="E1565" t="s">
        <v>30881</v>
      </c>
    </row>
    <row r="1566" spans="1:5" hidden="1" x14ac:dyDescent="0.2">
      <c r="A1566" t="s">
        <v>12791</v>
      </c>
      <c r="B1566" t="s">
        <v>29123</v>
      </c>
      <c r="C1566" t="s">
        <v>243</v>
      </c>
      <c r="D1566">
        <v>638</v>
      </c>
      <c r="E1566" t="s">
        <v>30881</v>
      </c>
    </row>
    <row r="1567" spans="1:5" hidden="1" x14ac:dyDescent="0.2">
      <c r="A1567" t="s">
        <v>12792</v>
      </c>
      <c r="B1567" t="s">
        <v>29124</v>
      </c>
      <c r="C1567" t="s">
        <v>243</v>
      </c>
      <c r="D1567" s="684">
        <v>1141</v>
      </c>
      <c r="E1567" t="s">
        <v>30881</v>
      </c>
    </row>
    <row r="1568" spans="1:5" hidden="1" x14ac:dyDescent="0.2">
      <c r="A1568" t="s">
        <v>12793</v>
      </c>
      <c r="B1568" t="s">
        <v>53081</v>
      </c>
      <c r="C1568" t="s">
        <v>243</v>
      </c>
      <c r="D1568" s="684">
        <v>1223</v>
      </c>
      <c r="E1568" t="s">
        <v>30881</v>
      </c>
    </row>
    <row r="1569" spans="1:5" hidden="1" x14ac:dyDescent="0.2">
      <c r="A1569" t="s">
        <v>12794</v>
      </c>
      <c r="B1569" t="s">
        <v>29125</v>
      </c>
      <c r="C1569" t="s">
        <v>243</v>
      </c>
      <c r="D1569">
        <v>766</v>
      </c>
      <c r="E1569" t="s">
        <v>30881</v>
      </c>
    </row>
    <row r="1570" spans="1:5" hidden="1" x14ac:dyDescent="0.2">
      <c r="A1570" t="s">
        <v>23823</v>
      </c>
      <c r="B1570" t="s">
        <v>29126</v>
      </c>
      <c r="C1570" t="s">
        <v>243</v>
      </c>
      <c r="D1570">
        <v>895</v>
      </c>
      <c r="E1570" t="s">
        <v>30881</v>
      </c>
    </row>
    <row r="1571" spans="1:5" hidden="1" x14ac:dyDescent="0.2">
      <c r="A1571" t="s">
        <v>12795</v>
      </c>
      <c r="B1571" t="s">
        <v>53067</v>
      </c>
      <c r="C1571" t="s">
        <v>243</v>
      </c>
      <c r="D1571">
        <v>977</v>
      </c>
      <c r="E1571" t="s">
        <v>30881</v>
      </c>
    </row>
    <row r="1572" spans="1:5" hidden="1" x14ac:dyDescent="0.2">
      <c r="A1572" t="s">
        <v>12796</v>
      </c>
      <c r="B1572" t="s">
        <v>29127</v>
      </c>
      <c r="C1572" t="s">
        <v>243</v>
      </c>
      <c r="D1572">
        <v>579</v>
      </c>
      <c r="E1572" t="s">
        <v>30881</v>
      </c>
    </row>
    <row r="1573" spans="1:5" hidden="1" x14ac:dyDescent="0.2">
      <c r="A1573" t="s">
        <v>23827</v>
      </c>
      <c r="B1573" t="s">
        <v>29128</v>
      </c>
      <c r="C1573" t="s">
        <v>243</v>
      </c>
      <c r="D1573">
        <v>895</v>
      </c>
      <c r="E1573" t="s">
        <v>30881</v>
      </c>
    </row>
    <row r="1574" spans="1:5" hidden="1" x14ac:dyDescent="0.2">
      <c r="A1574" t="s">
        <v>23829</v>
      </c>
      <c r="B1574" t="s">
        <v>29129</v>
      </c>
      <c r="C1574" t="s">
        <v>243</v>
      </c>
      <c r="D1574">
        <v>895</v>
      </c>
      <c r="E1574" t="s">
        <v>30881</v>
      </c>
    </row>
    <row r="1575" spans="1:5" hidden="1" x14ac:dyDescent="0.2">
      <c r="A1575" t="s">
        <v>12797</v>
      </c>
      <c r="B1575" t="s">
        <v>53070</v>
      </c>
      <c r="C1575" t="s">
        <v>243</v>
      </c>
      <c r="D1575">
        <v>977</v>
      </c>
      <c r="E1575" t="s">
        <v>30881</v>
      </c>
    </row>
    <row r="1576" spans="1:5" hidden="1" x14ac:dyDescent="0.2">
      <c r="A1576" t="s">
        <v>12798</v>
      </c>
      <c r="B1576" t="s">
        <v>53068</v>
      </c>
      <c r="C1576" t="s">
        <v>243</v>
      </c>
      <c r="D1576">
        <v>977</v>
      </c>
      <c r="E1576" t="s">
        <v>30881</v>
      </c>
    </row>
    <row r="1577" spans="1:5" hidden="1" x14ac:dyDescent="0.2">
      <c r="A1577" t="s">
        <v>12799</v>
      </c>
      <c r="B1577" t="s">
        <v>29130</v>
      </c>
      <c r="C1577" t="s">
        <v>243</v>
      </c>
      <c r="D1577">
        <v>708</v>
      </c>
      <c r="E1577" t="s">
        <v>30881</v>
      </c>
    </row>
    <row r="1578" spans="1:5" hidden="1" x14ac:dyDescent="0.2">
      <c r="A1578" t="s">
        <v>12800</v>
      </c>
      <c r="B1578" t="s">
        <v>29131</v>
      </c>
      <c r="C1578" t="s">
        <v>243</v>
      </c>
      <c r="D1578">
        <v>708</v>
      </c>
      <c r="E1578" t="s">
        <v>30881</v>
      </c>
    </row>
    <row r="1579" spans="1:5" hidden="1" x14ac:dyDescent="0.2">
      <c r="A1579" t="s">
        <v>52598</v>
      </c>
      <c r="B1579" t="s">
        <v>53063</v>
      </c>
      <c r="C1579" t="s">
        <v>243</v>
      </c>
      <c r="D1579">
        <v>895</v>
      </c>
      <c r="E1579" t="s">
        <v>30881</v>
      </c>
    </row>
    <row r="1580" spans="1:5" hidden="1" x14ac:dyDescent="0.2">
      <c r="A1580" t="s">
        <v>23835</v>
      </c>
      <c r="B1580" t="s">
        <v>53059</v>
      </c>
      <c r="C1580" t="s">
        <v>243</v>
      </c>
      <c r="D1580">
        <v>895</v>
      </c>
      <c r="E1580" t="s">
        <v>30881</v>
      </c>
    </row>
    <row r="1581" spans="1:5" hidden="1" x14ac:dyDescent="0.2">
      <c r="A1581" t="s">
        <v>52602</v>
      </c>
      <c r="B1581" t="s">
        <v>53083</v>
      </c>
      <c r="C1581" t="s">
        <v>243</v>
      </c>
      <c r="D1581">
        <v>977</v>
      </c>
      <c r="E1581" t="s">
        <v>30881</v>
      </c>
    </row>
    <row r="1582" spans="1:5" hidden="1" x14ac:dyDescent="0.2">
      <c r="A1582" t="s">
        <v>12801</v>
      </c>
      <c r="B1582" t="s">
        <v>53071</v>
      </c>
      <c r="C1582" t="s">
        <v>243</v>
      </c>
      <c r="D1582">
        <v>977</v>
      </c>
      <c r="E1582" t="s">
        <v>30881</v>
      </c>
    </row>
    <row r="1583" spans="1:5" hidden="1" x14ac:dyDescent="0.2">
      <c r="A1583" t="s">
        <v>52606</v>
      </c>
      <c r="B1583" t="s">
        <v>53091</v>
      </c>
      <c r="C1583" t="s">
        <v>243</v>
      </c>
      <c r="D1583">
        <v>579</v>
      </c>
      <c r="E1583" t="s">
        <v>30881</v>
      </c>
    </row>
    <row r="1584" spans="1:5" hidden="1" x14ac:dyDescent="0.2">
      <c r="A1584" t="s">
        <v>12802</v>
      </c>
      <c r="B1584" t="s">
        <v>53087</v>
      </c>
      <c r="C1584" t="s">
        <v>243</v>
      </c>
      <c r="D1584">
        <v>579</v>
      </c>
      <c r="E1584" t="s">
        <v>30881</v>
      </c>
    </row>
    <row r="1585" spans="1:5" hidden="1" x14ac:dyDescent="0.2">
      <c r="A1585" t="s">
        <v>23839</v>
      </c>
      <c r="B1585" t="s">
        <v>29132</v>
      </c>
      <c r="C1585" t="s">
        <v>243</v>
      </c>
      <c r="D1585">
        <v>907</v>
      </c>
      <c r="E1585" t="s">
        <v>30881</v>
      </c>
    </row>
    <row r="1586" spans="1:5" hidden="1" x14ac:dyDescent="0.2">
      <c r="A1586" t="s">
        <v>12803</v>
      </c>
      <c r="B1586" t="s">
        <v>53073</v>
      </c>
      <c r="C1586" t="s">
        <v>243</v>
      </c>
      <c r="D1586">
        <v>989</v>
      </c>
      <c r="E1586" t="s">
        <v>30881</v>
      </c>
    </row>
    <row r="1587" spans="1:5" hidden="1" x14ac:dyDescent="0.2">
      <c r="A1587" t="s">
        <v>12804</v>
      </c>
      <c r="B1587" t="s">
        <v>29133</v>
      </c>
      <c r="C1587" t="s">
        <v>243</v>
      </c>
      <c r="D1587">
        <v>720</v>
      </c>
      <c r="E1587" t="s">
        <v>30881</v>
      </c>
    </row>
    <row r="1588" spans="1:5" hidden="1" x14ac:dyDescent="0.2">
      <c r="A1588" t="s">
        <v>52599</v>
      </c>
      <c r="B1588" t="s">
        <v>53064</v>
      </c>
      <c r="C1588" t="s">
        <v>243</v>
      </c>
      <c r="D1588">
        <v>895</v>
      </c>
      <c r="E1588" t="s">
        <v>30881</v>
      </c>
    </row>
    <row r="1589" spans="1:5" hidden="1" x14ac:dyDescent="0.2">
      <c r="A1589" t="s">
        <v>23843</v>
      </c>
      <c r="B1589" t="s">
        <v>53060</v>
      </c>
      <c r="C1589" t="s">
        <v>243</v>
      </c>
      <c r="D1589">
        <v>895</v>
      </c>
      <c r="E1589" t="s">
        <v>30881</v>
      </c>
    </row>
    <row r="1590" spans="1:5" hidden="1" x14ac:dyDescent="0.2">
      <c r="A1590" t="s">
        <v>52603</v>
      </c>
      <c r="B1590" t="s">
        <v>53084</v>
      </c>
      <c r="C1590" t="s">
        <v>243</v>
      </c>
      <c r="D1590">
        <v>977</v>
      </c>
      <c r="E1590" t="s">
        <v>30881</v>
      </c>
    </row>
    <row r="1591" spans="1:5" hidden="1" x14ac:dyDescent="0.2">
      <c r="A1591" t="s">
        <v>12805</v>
      </c>
      <c r="B1591" t="s">
        <v>53072</v>
      </c>
      <c r="C1591" t="s">
        <v>243</v>
      </c>
      <c r="D1591">
        <v>977</v>
      </c>
      <c r="E1591" t="s">
        <v>30881</v>
      </c>
    </row>
    <row r="1592" spans="1:5" hidden="1" x14ac:dyDescent="0.2">
      <c r="A1592" t="s">
        <v>52607</v>
      </c>
      <c r="B1592" t="s">
        <v>53092</v>
      </c>
      <c r="C1592" t="s">
        <v>243</v>
      </c>
      <c r="D1592">
        <v>708</v>
      </c>
      <c r="E1592" t="s">
        <v>30881</v>
      </c>
    </row>
    <row r="1593" spans="1:5" hidden="1" x14ac:dyDescent="0.2">
      <c r="A1593" t="s">
        <v>12806</v>
      </c>
      <c r="B1593" t="s">
        <v>53088</v>
      </c>
      <c r="C1593" t="s">
        <v>243</v>
      </c>
      <c r="D1593">
        <v>708</v>
      </c>
      <c r="E1593" t="s">
        <v>30881</v>
      </c>
    </row>
    <row r="1594" spans="1:5" hidden="1" x14ac:dyDescent="0.2">
      <c r="A1594" t="s">
        <v>23847</v>
      </c>
      <c r="B1594" t="s">
        <v>29134</v>
      </c>
      <c r="C1594" t="s">
        <v>243</v>
      </c>
      <c r="D1594">
        <v>585</v>
      </c>
      <c r="E1594" t="s">
        <v>30881</v>
      </c>
    </row>
    <row r="1595" spans="1:5" hidden="1" x14ac:dyDescent="0.2">
      <c r="A1595" t="s">
        <v>23849</v>
      </c>
      <c r="B1595" t="s">
        <v>29135</v>
      </c>
      <c r="C1595" t="s">
        <v>243</v>
      </c>
      <c r="D1595">
        <v>491</v>
      </c>
      <c r="E1595" t="s">
        <v>30881</v>
      </c>
    </row>
    <row r="1596" spans="1:5" hidden="1" x14ac:dyDescent="0.2">
      <c r="A1596" t="s">
        <v>23851</v>
      </c>
      <c r="B1596" t="s">
        <v>29136</v>
      </c>
      <c r="C1596" t="s">
        <v>243</v>
      </c>
      <c r="D1596">
        <v>480</v>
      </c>
      <c r="E1596" t="s">
        <v>30881</v>
      </c>
    </row>
    <row r="1597" spans="1:5" hidden="1" x14ac:dyDescent="0.2">
      <c r="A1597" t="s">
        <v>23853</v>
      </c>
      <c r="B1597" t="s">
        <v>29137</v>
      </c>
      <c r="C1597" t="s">
        <v>243</v>
      </c>
      <c r="D1597">
        <v>468</v>
      </c>
      <c r="E1597" t="s">
        <v>30881</v>
      </c>
    </row>
    <row r="1598" spans="1:5" hidden="1" x14ac:dyDescent="0.2">
      <c r="A1598" t="s">
        <v>23855</v>
      </c>
      <c r="B1598" t="s">
        <v>29138</v>
      </c>
      <c r="C1598" t="s">
        <v>243</v>
      </c>
      <c r="D1598">
        <v>842</v>
      </c>
      <c r="E1598" t="s">
        <v>30881</v>
      </c>
    </row>
    <row r="1599" spans="1:5" hidden="1" x14ac:dyDescent="0.2">
      <c r="A1599" t="s">
        <v>23857</v>
      </c>
      <c r="B1599" t="s">
        <v>29139</v>
      </c>
      <c r="C1599" t="s">
        <v>243</v>
      </c>
      <c r="D1599">
        <v>842</v>
      </c>
      <c r="E1599" t="s">
        <v>30881</v>
      </c>
    </row>
    <row r="1600" spans="1:5" hidden="1" x14ac:dyDescent="0.2">
      <c r="A1600" t="s">
        <v>23859</v>
      </c>
      <c r="B1600" t="s">
        <v>29140</v>
      </c>
      <c r="C1600" t="s">
        <v>243</v>
      </c>
      <c r="D1600">
        <v>714</v>
      </c>
      <c r="E1600" t="s">
        <v>30881</v>
      </c>
    </row>
    <row r="1601" spans="1:5" hidden="1" x14ac:dyDescent="0.2">
      <c r="A1601" t="s">
        <v>23861</v>
      </c>
      <c r="B1601" t="s">
        <v>29141</v>
      </c>
      <c r="C1601" t="s">
        <v>243</v>
      </c>
      <c r="D1601">
        <v>714</v>
      </c>
      <c r="E1601" t="s">
        <v>30881</v>
      </c>
    </row>
    <row r="1602" spans="1:5" hidden="1" x14ac:dyDescent="0.2">
      <c r="A1602" t="s">
        <v>23863</v>
      </c>
      <c r="B1602" t="s">
        <v>29142</v>
      </c>
      <c r="C1602" t="s">
        <v>243</v>
      </c>
      <c r="D1602">
        <v>702</v>
      </c>
      <c r="E1602" t="s">
        <v>30881</v>
      </c>
    </row>
    <row r="1603" spans="1:5" hidden="1" x14ac:dyDescent="0.2">
      <c r="A1603" t="s">
        <v>23865</v>
      </c>
      <c r="B1603" t="s">
        <v>29143</v>
      </c>
      <c r="C1603" t="s">
        <v>243</v>
      </c>
      <c r="D1603">
        <v>597</v>
      </c>
      <c r="E1603" t="s">
        <v>30881</v>
      </c>
    </row>
    <row r="1604" spans="1:5" hidden="1" x14ac:dyDescent="0.2">
      <c r="A1604" t="s">
        <v>23867</v>
      </c>
      <c r="B1604" t="s">
        <v>29144</v>
      </c>
      <c r="C1604" t="s">
        <v>243</v>
      </c>
      <c r="D1604">
        <v>585</v>
      </c>
      <c r="E1604" t="s">
        <v>30881</v>
      </c>
    </row>
    <row r="1605" spans="1:5" hidden="1" x14ac:dyDescent="0.2">
      <c r="A1605" t="s">
        <v>23869</v>
      </c>
      <c r="B1605" t="s">
        <v>29145</v>
      </c>
      <c r="C1605" t="s">
        <v>243</v>
      </c>
      <c r="D1605">
        <v>480</v>
      </c>
      <c r="E1605" t="s">
        <v>30881</v>
      </c>
    </row>
    <row r="1606" spans="1:5" hidden="1" x14ac:dyDescent="0.2">
      <c r="A1606" t="s">
        <v>23871</v>
      </c>
      <c r="B1606" t="s">
        <v>29146</v>
      </c>
      <c r="C1606" t="s">
        <v>243</v>
      </c>
      <c r="D1606">
        <v>649</v>
      </c>
      <c r="E1606" t="s">
        <v>30881</v>
      </c>
    </row>
    <row r="1607" spans="1:5" hidden="1" x14ac:dyDescent="0.2">
      <c r="A1607" t="s">
        <v>23873</v>
      </c>
      <c r="B1607" t="s">
        <v>29147</v>
      </c>
      <c r="C1607" t="s">
        <v>243</v>
      </c>
      <c r="D1607">
        <v>538</v>
      </c>
      <c r="E1607" t="s">
        <v>30881</v>
      </c>
    </row>
    <row r="1608" spans="1:5" hidden="1" x14ac:dyDescent="0.2">
      <c r="A1608" t="s">
        <v>23875</v>
      </c>
      <c r="B1608" t="s">
        <v>29148</v>
      </c>
      <c r="C1608" t="s">
        <v>243</v>
      </c>
      <c r="D1608">
        <v>544</v>
      </c>
      <c r="E1608" t="s">
        <v>30881</v>
      </c>
    </row>
    <row r="1609" spans="1:5" hidden="1" x14ac:dyDescent="0.2">
      <c r="A1609" t="s">
        <v>23877</v>
      </c>
      <c r="B1609" t="s">
        <v>29149</v>
      </c>
      <c r="C1609" t="s">
        <v>243</v>
      </c>
      <c r="D1609">
        <v>497</v>
      </c>
      <c r="E1609" t="s">
        <v>30881</v>
      </c>
    </row>
    <row r="1610" spans="1:5" hidden="1" x14ac:dyDescent="0.2">
      <c r="A1610" t="s">
        <v>23879</v>
      </c>
      <c r="B1610" t="s">
        <v>29150</v>
      </c>
      <c r="C1610" t="s">
        <v>243</v>
      </c>
      <c r="D1610">
        <v>924</v>
      </c>
      <c r="E1610" t="s">
        <v>30881</v>
      </c>
    </row>
    <row r="1611" spans="1:5" hidden="1" x14ac:dyDescent="0.2">
      <c r="A1611" t="s">
        <v>23881</v>
      </c>
      <c r="B1611" t="s">
        <v>29151</v>
      </c>
      <c r="C1611" t="s">
        <v>243</v>
      </c>
      <c r="D1611">
        <v>924</v>
      </c>
      <c r="E1611" t="s">
        <v>30881</v>
      </c>
    </row>
    <row r="1612" spans="1:5" hidden="1" x14ac:dyDescent="0.2">
      <c r="A1612" t="s">
        <v>23883</v>
      </c>
      <c r="B1612" t="s">
        <v>29152</v>
      </c>
      <c r="C1612" t="s">
        <v>243</v>
      </c>
      <c r="D1612">
        <v>796</v>
      </c>
      <c r="E1612" t="s">
        <v>30881</v>
      </c>
    </row>
    <row r="1613" spans="1:5" hidden="1" x14ac:dyDescent="0.2">
      <c r="A1613" t="s">
        <v>23885</v>
      </c>
      <c r="B1613" t="s">
        <v>29153</v>
      </c>
      <c r="C1613" t="s">
        <v>243</v>
      </c>
      <c r="D1613">
        <v>796</v>
      </c>
      <c r="E1613" t="s">
        <v>30881</v>
      </c>
    </row>
    <row r="1614" spans="1:5" hidden="1" x14ac:dyDescent="0.2">
      <c r="A1614" t="s">
        <v>23887</v>
      </c>
      <c r="B1614" t="s">
        <v>29154</v>
      </c>
      <c r="C1614" t="s">
        <v>243</v>
      </c>
      <c r="D1614">
        <v>737</v>
      </c>
      <c r="E1614" t="s">
        <v>30881</v>
      </c>
    </row>
    <row r="1615" spans="1:5" hidden="1" x14ac:dyDescent="0.2">
      <c r="A1615" t="s">
        <v>23889</v>
      </c>
      <c r="B1615" t="s">
        <v>29155</v>
      </c>
      <c r="C1615" t="s">
        <v>243</v>
      </c>
      <c r="D1615">
        <v>632</v>
      </c>
      <c r="E1615" t="s">
        <v>30881</v>
      </c>
    </row>
    <row r="1616" spans="1:5" hidden="1" x14ac:dyDescent="0.2">
      <c r="A1616" t="s">
        <v>23891</v>
      </c>
      <c r="B1616" t="s">
        <v>29156</v>
      </c>
      <c r="C1616" t="s">
        <v>243</v>
      </c>
      <c r="D1616">
        <v>632</v>
      </c>
      <c r="E1616" t="s">
        <v>30881</v>
      </c>
    </row>
    <row r="1617" spans="1:5" hidden="1" x14ac:dyDescent="0.2">
      <c r="A1617" t="s">
        <v>23893</v>
      </c>
      <c r="B1617" t="s">
        <v>29157</v>
      </c>
      <c r="C1617" t="s">
        <v>243</v>
      </c>
      <c r="D1617">
        <v>527</v>
      </c>
      <c r="E1617" t="s">
        <v>30881</v>
      </c>
    </row>
    <row r="1618" spans="1:5" hidden="1" x14ac:dyDescent="0.2">
      <c r="A1618" t="s">
        <v>23895</v>
      </c>
      <c r="B1618" t="s">
        <v>29158</v>
      </c>
      <c r="C1618" t="s">
        <v>243</v>
      </c>
      <c r="D1618">
        <v>755</v>
      </c>
      <c r="E1618" t="s">
        <v>30881</v>
      </c>
    </row>
    <row r="1619" spans="1:5" hidden="1" x14ac:dyDescent="0.2">
      <c r="A1619" t="s">
        <v>23897</v>
      </c>
      <c r="B1619" t="s">
        <v>29159</v>
      </c>
      <c r="C1619" t="s">
        <v>243</v>
      </c>
      <c r="D1619">
        <v>626</v>
      </c>
      <c r="E1619" t="s">
        <v>30881</v>
      </c>
    </row>
    <row r="1620" spans="1:5" hidden="1" x14ac:dyDescent="0.2">
      <c r="A1620" t="s">
        <v>23899</v>
      </c>
      <c r="B1620" t="s">
        <v>29160</v>
      </c>
      <c r="C1620" t="s">
        <v>243</v>
      </c>
      <c r="D1620">
        <v>649</v>
      </c>
      <c r="E1620" t="s">
        <v>30881</v>
      </c>
    </row>
    <row r="1621" spans="1:5" hidden="1" x14ac:dyDescent="0.2">
      <c r="A1621" t="s">
        <v>23901</v>
      </c>
      <c r="B1621" t="s">
        <v>29161</v>
      </c>
      <c r="C1621" t="s">
        <v>243</v>
      </c>
      <c r="D1621">
        <v>591</v>
      </c>
      <c r="E1621" t="s">
        <v>30881</v>
      </c>
    </row>
    <row r="1622" spans="1:5" hidden="1" x14ac:dyDescent="0.2">
      <c r="A1622" t="s">
        <v>23903</v>
      </c>
      <c r="B1622" t="s">
        <v>29162</v>
      </c>
      <c r="C1622" t="s">
        <v>243</v>
      </c>
      <c r="D1622" s="684">
        <v>1100</v>
      </c>
      <c r="E1622" t="s">
        <v>30881</v>
      </c>
    </row>
    <row r="1623" spans="1:5" hidden="1" x14ac:dyDescent="0.2">
      <c r="A1623" t="s">
        <v>23905</v>
      </c>
      <c r="B1623" t="s">
        <v>29163</v>
      </c>
      <c r="C1623" t="s">
        <v>243</v>
      </c>
      <c r="D1623" s="684">
        <v>1100</v>
      </c>
      <c r="E1623" t="s">
        <v>30881</v>
      </c>
    </row>
    <row r="1624" spans="1:5" hidden="1" x14ac:dyDescent="0.2">
      <c r="A1624" t="s">
        <v>23907</v>
      </c>
      <c r="B1624" t="s">
        <v>29164</v>
      </c>
      <c r="C1624" t="s">
        <v>243</v>
      </c>
      <c r="D1624">
        <v>971</v>
      </c>
      <c r="E1624" t="s">
        <v>30881</v>
      </c>
    </row>
    <row r="1625" spans="1:5" hidden="1" x14ac:dyDescent="0.2">
      <c r="A1625" t="s">
        <v>23909</v>
      </c>
      <c r="B1625" t="s">
        <v>29165</v>
      </c>
      <c r="C1625" t="s">
        <v>243</v>
      </c>
      <c r="D1625">
        <v>971</v>
      </c>
      <c r="E1625" t="s">
        <v>30881</v>
      </c>
    </row>
    <row r="1626" spans="1:5" hidden="1" x14ac:dyDescent="0.2">
      <c r="A1626" t="s">
        <v>23911</v>
      </c>
      <c r="B1626" t="s">
        <v>29166</v>
      </c>
      <c r="C1626" t="s">
        <v>243</v>
      </c>
      <c r="D1626">
        <v>907</v>
      </c>
      <c r="E1626" t="s">
        <v>30881</v>
      </c>
    </row>
    <row r="1627" spans="1:5" hidden="1" x14ac:dyDescent="0.2">
      <c r="A1627" t="s">
        <v>23913</v>
      </c>
      <c r="B1627" t="s">
        <v>29167</v>
      </c>
      <c r="C1627" t="s">
        <v>243</v>
      </c>
      <c r="D1627">
        <v>801</v>
      </c>
      <c r="E1627" t="s">
        <v>30881</v>
      </c>
    </row>
    <row r="1628" spans="1:5" hidden="1" x14ac:dyDescent="0.2">
      <c r="A1628" t="s">
        <v>23915</v>
      </c>
      <c r="B1628" t="s">
        <v>29168</v>
      </c>
      <c r="C1628" t="s">
        <v>243</v>
      </c>
      <c r="D1628">
        <v>766</v>
      </c>
      <c r="E1628" t="s">
        <v>30881</v>
      </c>
    </row>
    <row r="1629" spans="1:5" hidden="1" x14ac:dyDescent="0.2">
      <c r="A1629" t="s">
        <v>23917</v>
      </c>
      <c r="B1629" t="s">
        <v>29169</v>
      </c>
      <c r="C1629" t="s">
        <v>243</v>
      </c>
      <c r="D1629">
        <v>649</v>
      </c>
      <c r="E1629" t="s">
        <v>30881</v>
      </c>
    </row>
    <row r="1630" spans="1:5" hidden="1" x14ac:dyDescent="0.2">
      <c r="A1630" t="s">
        <v>23919</v>
      </c>
      <c r="B1630" t="s">
        <v>29170</v>
      </c>
      <c r="C1630" t="s">
        <v>243</v>
      </c>
      <c r="D1630" s="684">
        <v>1299</v>
      </c>
      <c r="E1630" t="s">
        <v>30881</v>
      </c>
    </row>
    <row r="1631" spans="1:5" hidden="1" x14ac:dyDescent="0.2">
      <c r="A1631" t="s">
        <v>23921</v>
      </c>
      <c r="B1631" t="s">
        <v>29171</v>
      </c>
      <c r="C1631" t="s">
        <v>243</v>
      </c>
      <c r="D1631" s="684">
        <v>1088</v>
      </c>
      <c r="E1631" t="s">
        <v>30881</v>
      </c>
    </row>
    <row r="1632" spans="1:5" hidden="1" x14ac:dyDescent="0.2">
      <c r="A1632" t="s">
        <v>23923</v>
      </c>
      <c r="B1632" t="s">
        <v>29172</v>
      </c>
      <c r="C1632" t="s">
        <v>243</v>
      </c>
      <c r="D1632" s="684">
        <v>1123</v>
      </c>
      <c r="E1632" t="s">
        <v>30881</v>
      </c>
    </row>
    <row r="1633" spans="1:5" hidden="1" x14ac:dyDescent="0.2">
      <c r="A1633" t="s">
        <v>23925</v>
      </c>
      <c r="B1633" t="s">
        <v>29173</v>
      </c>
      <c r="C1633" t="s">
        <v>243</v>
      </c>
      <c r="D1633">
        <v>983</v>
      </c>
      <c r="E1633" t="s">
        <v>30881</v>
      </c>
    </row>
    <row r="1634" spans="1:5" hidden="1" x14ac:dyDescent="0.2">
      <c r="A1634" t="s">
        <v>23927</v>
      </c>
      <c r="B1634" t="s">
        <v>29174</v>
      </c>
      <c r="C1634" t="s">
        <v>243</v>
      </c>
      <c r="D1634" s="684">
        <v>1667</v>
      </c>
      <c r="E1634" t="s">
        <v>30881</v>
      </c>
    </row>
    <row r="1635" spans="1:5" hidden="1" x14ac:dyDescent="0.2">
      <c r="A1635" t="s">
        <v>23929</v>
      </c>
      <c r="B1635" t="s">
        <v>29175</v>
      </c>
      <c r="C1635" t="s">
        <v>243</v>
      </c>
      <c r="D1635" s="684">
        <v>1667</v>
      </c>
      <c r="E1635" t="s">
        <v>30881</v>
      </c>
    </row>
    <row r="1636" spans="1:5" hidden="1" x14ac:dyDescent="0.2">
      <c r="A1636" t="s">
        <v>23931</v>
      </c>
      <c r="B1636" t="s">
        <v>29176</v>
      </c>
      <c r="C1636" t="s">
        <v>243</v>
      </c>
      <c r="D1636" s="684">
        <v>1539</v>
      </c>
      <c r="E1636" t="s">
        <v>30881</v>
      </c>
    </row>
    <row r="1637" spans="1:5" hidden="1" x14ac:dyDescent="0.2">
      <c r="A1637" t="s">
        <v>23933</v>
      </c>
      <c r="B1637" t="s">
        <v>29177</v>
      </c>
      <c r="C1637" t="s">
        <v>243</v>
      </c>
      <c r="D1637" s="684">
        <v>1539</v>
      </c>
      <c r="E1637" t="s">
        <v>30881</v>
      </c>
    </row>
    <row r="1638" spans="1:5" hidden="1" x14ac:dyDescent="0.2">
      <c r="A1638" t="s">
        <v>23935</v>
      </c>
      <c r="B1638" t="s">
        <v>29178</v>
      </c>
      <c r="C1638" t="s">
        <v>243</v>
      </c>
      <c r="D1638" s="684">
        <v>1299</v>
      </c>
      <c r="E1638" t="s">
        <v>30881</v>
      </c>
    </row>
    <row r="1639" spans="1:5" hidden="1" x14ac:dyDescent="0.2">
      <c r="A1639" t="s">
        <v>23937</v>
      </c>
      <c r="B1639" t="s">
        <v>29179</v>
      </c>
      <c r="C1639" t="s">
        <v>243</v>
      </c>
      <c r="D1639" s="684">
        <v>1193</v>
      </c>
      <c r="E1639" t="s">
        <v>30881</v>
      </c>
    </row>
    <row r="1640" spans="1:5" hidden="1" x14ac:dyDescent="0.2">
      <c r="A1640" t="s">
        <v>23939</v>
      </c>
      <c r="B1640" t="s">
        <v>29180</v>
      </c>
      <c r="C1640" t="s">
        <v>243</v>
      </c>
      <c r="D1640">
        <v>597</v>
      </c>
      <c r="E1640" t="s">
        <v>30881</v>
      </c>
    </row>
    <row r="1641" spans="1:5" hidden="1" x14ac:dyDescent="0.2">
      <c r="A1641" t="s">
        <v>23941</v>
      </c>
      <c r="B1641" t="s">
        <v>29181</v>
      </c>
      <c r="C1641" t="s">
        <v>243</v>
      </c>
      <c r="D1641">
        <v>497</v>
      </c>
      <c r="E1641" t="s">
        <v>30881</v>
      </c>
    </row>
    <row r="1642" spans="1:5" hidden="1" x14ac:dyDescent="0.2">
      <c r="A1642" t="s">
        <v>23943</v>
      </c>
      <c r="B1642" t="s">
        <v>29182</v>
      </c>
      <c r="C1642" t="s">
        <v>243</v>
      </c>
      <c r="D1642">
        <v>480</v>
      </c>
      <c r="E1642" t="s">
        <v>30881</v>
      </c>
    </row>
    <row r="1643" spans="1:5" hidden="1" x14ac:dyDescent="0.2">
      <c r="A1643" t="s">
        <v>23945</v>
      </c>
      <c r="B1643" t="s">
        <v>29183</v>
      </c>
      <c r="C1643" t="s">
        <v>243</v>
      </c>
      <c r="D1643">
        <v>450</v>
      </c>
      <c r="E1643" t="s">
        <v>30881</v>
      </c>
    </row>
    <row r="1644" spans="1:5" hidden="1" x14ac:dyDescent="0.2">
      <c r="A1644" t="s">
        <v>29184</v>
      </c>
      <c r="B1644" t="s">
        <v>29185</v>
      </c>
      <c r="C1644" t="s">
        <v>243</v>
      </c>
      <c r="D1644">
        <v>842</v>
      </c>
      <c r="E1644" t="s">
        <v>30881</v>
      </c>
    </row>
    <row r="1645" spans="1:5" hidden="1" x14ac:dyDescent="0.2">
      <c r="A1645" t="s">
        <v>29186</v>
      </c>
      <c r="B1645" t="s">
        <v>29187</v>
      </c>
      <c r="C1645" t="s">
        <v>243</v>
      </c>
      <c r="D1645">
        <v>842</v>
      </c>
      <c r="E1645" t="s">
        <v>30881</v>
      </c>
    </row>
    <row r="1646" spans="1:5" hidden="1" x14ac:dyDescent="0.2">
      <c r="A1646" t="s">
        <v>29188</v>
      </c>
      <c r="B1646" t="s">
        <v>29189</v>
      </c>
      <c r="C1646" t="s">
        <v>243</v>
      </c>
      <c r="D1646">
        <v>714</v>
      </c>
      <c r="E1646" t="s">
        <v>30881</v>
      </c>
    </row>
    <row r="1647" spans="1:5" hidden="1" x14ac:dyDescent="0.2">
      <c r="A1647" t="s">
        <v>29190</v>
      </c>
      <c r="B1647" t="s">
        <v>29191</v>
      </c>
      <c r="C1647" t="s">
        <v>243</v>
      </c>
      <c r="D1647">
        <v>714</v>
      </c>
      <c r="E1647" t="s">
        <v>30881</v>
      </c>
    </row>
    <row r="1648" spans="1:5" hidden="1" x14ac:dyDescent="0.2">
      <c r="A1648" t="s">
        <v>23947</v>
      </c>
      <c r="B1648" t="s">
        <v>29192</v>
      </c>
      <c r="C1648" t="s">
        <v>243</v>
      </c>
      <c r="D1648">
        <v>585</v>
      </c>
      <c r="E1648" t="s">
        <v>30881</v>
      </c>
    </row>
    <row r="1649" spans="1:5" hidden="1" x14ac:dyDescent="0.2">
      <c r="A1649" t="s">
        <v>23949</v>
      </c>
      <c r="B1649" t="s">
        <v>29193</v>
      </c>
      <c r="C1649" t="s">
        <v>243</v>
      </c>
      <c r="D1649">
        <v>480</v>
      </c>
      <c r="E1649" t="s">
        <v>30881</v>
      </c>
    </row>
    <row r="1650" spans="1:5" hidden="1" x14ac:dyDescent="0.2">
      <c r="A1650" t="s">
        <v>23951</v>
      </c>
      <c r="B1650" t="s">
        <v>29194</v>
      </c>
      <c r="C1650" t="s">
        <v>243</v>
      </c>
      <c r="D1650">
        <v>649</v>
      </c>
      <c r="E1650" t="s">
        <v>30881</v>
      </c>
    </row>
    <row r="1651" spans="1:5" hidden="1" x14ac:dyDescent="0.2">
      <c r="A1651" t="s">
        <v>23953</v>
      </c>
      <c r="B1651" t="s">
        <v>29195</v>
      </c>
      <c r="C1651" t="s">
        <v>243</v>
      </c>
      <c r="D1651">
        <v>597</v>
      </c>
      <c r="E1651" t="s">
        <v>30881</v>
      </c>
    </row>
    <row r="1652" spans="1:5" hidden="1" x14ac:dyDescent="0.2">
      <c r="A1652" t="s">
        <v>23955</v>
      </c>
      <c r="B1652" t="s">
        <v>29196</v>
      </c>
      <c r="C1652" t="s">
        <v>243</v>
      </c>
      <c r="D1652">
        <v>544</v>
      </c>
      <c r="E1652" t="s">
        <v>30881</v>
      </c>
    </row>
    <row r="1653" spans="1:5" hidden="1" x14ac:dyDescent="0.2">
      <c r="A1653" t="s">
        <v>23957</v>
      </c>
      <c r="B1653" t="s">
        <v>29197</v>
      </c>
      <c r="C1653" t="s">
        <v>243</v>
      </c>
      <c r="D1653">
        <v>527</v>
      </c>
      <c r="E1653" t="s">
        <v>30881</v>
      </c>
    </row>
    <row r="1654" spans="1:5" hidden="1" x14ac:dyDescent="0.2">
      <c r="A1654" t="s">
        <v>29198</v>
      </c>
      <c r="B1654" t="s">
        <v>29199</v>
      </c>
      <c r="C1654" t="s">
        <v>243</v>
      </c>
      <c r="D1654">
        <v>924</v>
      </c>
      <c r="E1654" t="s">
        <v>30881</v>
      </c>
    </row>
    <row r="1655" spans="1:5" hidden="1" x14ac:dyDescent="0.2">
      <c r="A1655" t="s">
        <v>29200</v>
      </c>
      <c r="B1655" t="s">
        <v>29201</v>
      </c>
      <c r="C1655" t="s">
        <v>243</v>
      </c>
      <c r="D1655">
        <v>924</v>
      </c>
      <c r="E1655" t="s">
        <v>30881</v>
      </c>
    </row>
    <row r="1656" spans="1:5" hidden="1" x14ac:dyDescent="0.2">
      <c r="A1656" t="s">
        <v>29202</v>
      </c>
      <c r="B1656" t="s">
        <v>29203</v>
      </c>
      <c r="C1656" t="s">
        <v>243</v>
      </c>
      <c r="D1656">
        <v>796</v>
      </c>
      <c r="E1656" t="s">
        <v>30881</v>
      </c>
    </row>
    <row r="1657" spans="1:5" hidden="1" x14ac:dyDescent="0.2">
      <c r="A1657" t="s">
        <v>29204</v>
      </c>
      <c r="B1657" t="s">
        <v>29205</v>
      </c>
      <c r="C1657" t="s">
        <v>243</v>
      </c>
      <c r="D1657">
        <v>796</v>
      </c>
      <c r="E1657" t="s">
        <v>30881</v>
      </c>
    </row>
    <row r="1658" spans="1:5" hidden="1" x14ac:dyDescent="0.2">
      <c r="A1658" t="s">
        <v>23959</v>
      </c>
      <c r="B1658" t="s">
        <v>29206</v>
      </c>
      <c r="C1658" t="s">
        <v>243</v>
      </c>
      <c r="D1658">
        <v>632</v>
      </c>
      <c r="E1658" t="s">
        <v>30881</v>
      </c>
    </row>
    <row r="1659" spans="1:5" hidden="1" x14ac:dyDescent="0.2">
      <c r="A1659" t="s">
        <v>23961</v>
      </c>
      <c r="B1659" t="s">
        <v>29207</v>
      </c>
      <c r="C1659" t="s">
        <v>243</v>
      </c>
      <c r="D1659">
        <v>527</v>
      </c>
      <c r="E1659" t="s">
        <v>30881</v>
      </c>
    </row>
    <row r="1660" spans="1:5" hidden="1" x14ac:dyDescent="0.2">
      <c r="A1660" t="s">
        <v>12807</v>
      </c>
      <c r="B1660" t="s">
        <v>29208</v>
      </c>
      <c r="C1660" t="s">
        <v>243</v>
      </c>
      <c r="D1660">
        <v>450</v>
      </c>
      <c r="E1660" t="s">
        <v>30881</v>
      </c>
    </row>
    <row r="1661" spans="1:5" hidden="1" x14ac:dyDescent="0.2">
      <c r="A1661" t="s">
        <v>23964</v>
      </c>
      <c r="B1661" t="s">
        <v>29209</v>
      </c>
      <c r="C1661" t="s">
        <v>243</v>
      </c>
      <c r="D1661">
        <v>410</v>
      </c>
      <c r="E1661" t="s">
        <v>30881</v>
      </c>
    </row>
    <row r="1662" spans="1:5" hidden="1" x14ac:dyDescent="0.2">
      <c r="A1662" t="s">
        <v>23966</v>
      </c>
      <c r="B1662" t="s">
        <v>29210</v>
      </c>
      <c r="C1662" t="s">
        <v>243</v>
      </c>
      <c r="D1662">
        <v>369</v>
      </c>
      <c r="E1662" t="s">
        <v>30881</v>
      </c>
    </row>
    <row r="1663" spans="1:5" hidden="1" x14ac:dyDescent="0.2">
      <c r="A1663" t="s">
        <v>12808</v>
      </c>
      <c r="B1663" t="s">
        <v>29211</v>
      </c>
      <c r="C1663" t="s">
        <v>243</v>
      </c>
      <c r="D1663">
        <v>357</v>
      </c>
      <c r="E1663" t="s">
        <v>30881</v>
      </c>
    </row>
    <row r="1664" spans="1:5" hidden="1" x14ac:dyDescent="0.2">
      <c r="A1664" t="s">
        <v>12809</v>
      </c>
      <c r="B1664" t="s">
        <v>29212</v>
      </c>
      <c r="C1664" t="s">
        <v>243</v>
      </c>
      <c r="D1664">
        <v>790</v>
      </c>
      <c r="E1664" t="s">
        <v>30881</v>
      </c>
    </row>
    <row r="1665" spans="1:5" hidden="1" x14ac:dyDescent="0.2">
      <c r="A1665" t="s">
        <v>23970</v>
      </c>
      <c r="B1665" t="s">
        <v>29213</v>
      </c>
      <c r="C1665" t="s">
        <v>243</v>
      </c>
      <c r="D1665">
        <v>790</v>
      </c>
      <c r="E1665" t="s">
        <v>30881</v>
      </c>
    </row>
    <row r="1666" spans="1:5" hidden="1" x14ac:dyDescent="0.2">
      <c r="A1666" t="s">
        <v>23972</v>
      </c>
      <c r="B1666" t="s">
        <v>29214</v>
      </c>
      <c r="C1666" t="s">
        <v>243</v>
      </c>
      <c r="D1666">
        <v>661</v>
      </c>
      <c r="E1666" t="s">
        <v>30881</v>
      </c>
    </row>
    <row r="1667" spans="1:5" hidden="1" x14ac:dyDescent="0.2">
      <c r="A1667" t="s">
        <v>12810</v>
      </c>
      <c r="B1667" t="s">
        <v>29215</v>
      </c>
      <c r="C1667" t="s">
        <v>243</v>
      </c>
      <c r="D1667">
        <v>661</v>
      </c>
      <c r="E1667" t="s">
        <v>30881</v>
      </c>
    </row>
    <row r="1668" spans="1:5" hidden="1" x14ac:dyDescent="0.2">
      <c r="A1668" t="s">
        <v>12811</v>
      </c>
      <c r="B1668" t="s">
        <v>29216</v>
      </c>
      <c r="C1668" t="s">
        <v>243</v>
      </c>
      <c r="D1668">
        <v>632</v>
      </c>
      <c r="E1668" t="s">
        <v>30881</v>
      </c>
    </row>
    <row r="1669" spans="1:5" hidden="1" x14ac:dyDescent="0.2">
      <c r="A1669" t="s">
        <v>23976</v>
      </c>
      <c r="B1669" t="s">
        <v>29217</v>
      </c>
      <c r="C1669" t="s">
        <v>243</v>
      </c>
      <c r="D1669">
        <v>527</v>
      </c>
      <c r="E1669" t="s">
        <v>30881</v>
      </c>
    </row>
    <row r="1670" spans="1:5" hidden="1" x14ac:dyDescent="0.2">
      <c r="A1670" t="s">
        <v>23978</v>
      </c>
      <c r="B1670" t="s">
        <v>29442</v>
      </c>
      <c r="C1670" t="s">
        <v>243</v>
      </c>
      <c r="D1670">
        <v>345</v>
      </c>
      <c r="E1670" t="s">
        <v>30881</v>
      </c>
    </row>
    <row r="1671" spans="1:5" hidden="1" x14ac:dyDescent="0.2">
      <c r="A1671" t="s">
        <v>12812</v>
      </c>
      <c r="B1671" t="s">
        <v>29218</v>
      </c>
      <c r="C1671" t="s">
        <v>243</v>
      </c>
      <c r="D1671">
        <v>316</v>
      </c>
      <c r="E1671" t="s">
        <v>30881</v>
      </c>
    </row>
    <row r="1672" spans="1:5" hidden="1" x14ac:dyDescent="0.2">
      <c r="A1672" t="s">
        <v>12813</v>
      </c>
      <c r="B1672" t="s">
        <v>29219</v>
      </c>
      <c r="C1672" t="s">
        <v>243</v>
      </c>
      <c r="D1672">
        <v>544</v>
      </c>
      <c r="E1672" t="s">
        <v>30881</v>
      </c>
    </row>
    <row r="1673" spans="1:5" hidden="1" x14ac:dyDescent="0.2">
      <c r="A1673" t="s">
        <v>23982</v>
      </c>
      <c r="B1673" t="s">
        <v>29220</v>
      </c>
      <c r="C1673" t="s">
        <v>243</v>
      </c>
      <c r="D1673">
        <v>439</v>
      </c>
      <c r="E1673" t="s">
        <v>30881</v>
      </c>
    </row>
    <row r="1674" spans="1:5" hidden="1" x14ac:dyDescent="0.2">
      <c r="A1674" t="s">
        <v>23984</v>
      </c>
      <c r="B1674" t="s">
        <v>29221</v>
      </c>
      <c r="C1674" t="s">
        <v>243</v>
      </c>
      <c r="D1674">
        <v>585</v>
      </c>
      <c r="E1674" t="s">
        <v>30881</v>
      </c>
    </row>
    <row r="1675" spans="1:5" hidden="1" x14ac:dyDescent="0.2">
      <c r="A1675" t="s">
        <v>12814</v>
      </c>
      <c r="B1675" t="s">
        <v>29222</v>
      </c>
      <c r="C1675" t="s">
        <v>243</v>
      </c>
      <c r="D1675">
        <v>491</v>
      </c>
      <c r="E1675" t="s">
        <v>30881</v>
      </c>
    </row>
    <row r="1676" spans="1:5" hidden="1" x14ac:dyDescent="0.2">
      <c r="A1676" t="s">
        <v>23987</v>
      </c>
      <c r="B1676" t="s">
        <v>29775</v>
      </c>
      <c r="C1676" t="s">
        <v>243</v>
      </c>
      <c r="D1676">
        <v>480</v>
      </c>
      <c r="E1676" t="s">
        <v>30881</v>
      </c>
    </row>
    <row r="1677" spans="1:5" hidden="1" x14ac:dyDescent="0.2">
      <c r="A1677" t="s">
        <v>23989</v>
      </c>
      <c r="B1677" t="s">
        <v>29223</v>
      </c>
      <c r="C1677" t="s">
        <v>243</v>
      </c>
      <c r="D1677">
        <v>468</v>
      </c>
      <c r="E1677" t="s">
        <v>30881</v>
      </c>
    </row>
    <row r="1678" spans="1:5" hidden="1" x14ac:dyDescent="0.2">
      <c r="A1678" t="s">
        <v>23991</v>
      </c>
      <c r="B1678" t="s">
        <v>29732</v>
      </c>
      <c r="C1678" t="s">
        <v>243</v>
      </c>
      <c r="D1678">
        <v>842</v>
      </c>
      <c r="E1678" t="s">
        <v>30881</v>
      </c>
    </row>
    <row r="1679" spans="1:5" hidden="1" x14ac:dyDescent="0.2">
      <c r="A1679" t="s">
        <v>12815</v>
      </c>
      <c r="B1679" t="s">
        <v>29224</v>
      </c>
      <c r="C1679" t="s">
        <v>243</v>
      </c>
      <c r="D1679">
        <v>842</v>
      </c>
      <c r="E1679" t="s">
        <v>30881</v>
      </c>
    </row>
    <row r="1680" spans="1:5" hidden="1" x14ac:dyDescent="0.2">
      <c r="A1680" t="s">
        <v>12816</v>
      </c>
      <c r="B1680" t="s">
        <v>29225</v>
      </c>
      <c r="C1680" t="s">
        <v>243</v>
      </c>
      <c r="D1680">
        <v>714</v>
      </c>
      <c r="E1680" t="s">
        <v>30881</v>
      </c>
    </row>
    <row r="1681" spans="1:5" hidden="1" x14ac:dyDescent="0.2">
      <c r="A1681" t="s">
        <v>23995</v>
      </c>
      <c r="B1681" t="s">
        <v>29226</v>
      </c>
      <c r="C1681" t="s">
        <v>243</v>
      </c>
      <c r="D1681">
        <v>714</v>
      </c>
      <c r="E1681" t="s">
        <v>30881</v>
      </c>
    </row>
    <row r="1682" spans="1:5" hidden="1" x14ac:dyDescent="0.2">
      <c r="A1682" t="s">
        <v>23997</v>
      </c>
      <c r="B1682" t="s">
        <v>29227</v>
      </c>
      <c r="C1682" t="s">
        <v>243</v>
      </c>
      <c r="D1682">
        <v>702</v>
      </c>
      <c r="E1682" t="s">
        <v>30881</v>
      </c>
    </row>
    <row r="1683" spans="1:5" hidden="1" x14ac:dyDescent="0.2">
      <c r="A1683" t="s">
        <v>12817</v>
      </c>
      <c r="B1683" t="s">
        <v>29228</v>
      </c>
      <c r="C1683" t="s">
        <v>243</v>
      </c>
      <c r="D1683">
        <v>597</v>
      </c>
      <c r="E1683" t="s">
        <v>30881</v>
      </c>
    </row>
    <row r="1684" spans="1:5" hidden="1" x14ac:dyDescent="0.2">
      <c r="A1684" t="s">
        <v>12818</v>
      </c>
      <c r="B1684" t="s">
        <v>29229</v>
      </c>
      <c r="C1684" t="s">
        <v>243</v>
      </c>
      <c r="D1684">
        <v>392</v>
      </c>
      <c r="E1684" t="s">
        <v>30881</v>
      </c>
    </row>
    <row r="1685" spans="1:5" hidden="1" x14ac:dyDescent="0.2">
      <c r="A1685" t="s">
        <v>24001</v>
      </c>
      <c r="B1685" t="s">
        <v>29230</v>
      </c>
      <c r="C1685" t="s">
        <v>243</v>
      </c>
      <c r="D1685">
        <v>369</v>
      </c>
      <c r="E1685" t="s">
        <v>30881</v>
      </c>
    </row>
    <row r="1686" spans="1:5" hidden="1" x14ac:dyDescent="0.2">
      <c r="A1686" t="s">
        <v>24003</v>
      </c>
      <c r="B1686" t="s">
        <v>29231</v>
      </c>
      <c r="C1686" t="s">
        <v>243</v>
      </c>
      <c r="D1686">
        <v>585</v>
      </c>
      <c r="E1686" t="s">
        <v>30881</v>
      </c>
    </row>
    <row r="1687" spans="1:5" hidden="1" x14ac:dyDescent="0.2">
      <c r="A1687" t="s">
        <v>12819</v>
      </c>
      <c r="B1687" t="s">
        <v>29232</v>
      </c>
      <c r="C1687" t="s">
        <v>243</v>
      </c>
      <c r="D1687">
        <v>480</v>
      </c>
      <c r="E1687" t="s">
        <v>30881</v>
      </c>
    </row>
    <row r="1688" spans="1:5" hidden="1" x14ac:dyDescent="0.2">
      <c r="A1688" t="s">
        <v>12820</v>
      </c>
      <c r="B1688" t="s">
        <v>29776</v>
      </c>
      <c r="C1688" t="s">
        <v>243</v>
      </c>
      <c r="D1688">
        <v>649</v>
      </c>
      <c r="E1688" t="s">
        <v>30881</v>
      </c>
    </row>
    <row r="1689" spans="1:5" hidden="1" x14ac:dyDescent="0.2">
      <c r="A1689" t="s">
        <v>24007</v>
      </c>
      <c r="B1689" t="s">
        <v>29443</v>
      </c>
      <c r="C1689" t="s">
        <v>243</v>
      </c>
      <c r="D1689">
        <v>538</v>
      </c>
      <c r="E1689" t="s">
        <v>30881</v>
      </c>
    </row>
    <row r="1690" spans="1:5" hidden="1" x14ac:dyDescent="0.2">
      <c r="A1690" t="s">
        <v>24009</v>
      </c>
      <c r="B1690" t="s">
        <v>29233</v>
      </c>
      <c r="C1690" t="s">
        <v>243</v>
      </c>
      <c r="D1690">
        <v>544</v>
      </c>
      <c r="E1690" t="s">
        <v>30881</v>
      </c>
    </row>
    <row r="1691" spans="1:5" hidden="1" x14ac:dyDescent="0.2">
      <c r="A1691" t="s">
        <v>12821</v>
      </c>
      <c r="B1691" t="s">
        <v>29234</v>
      </c>
      <c r="C1691" t="s">
        <v>243</v>
      </c>
      <c r="D1691">
        <v>497</v>
      </c>
      <c r="E1691" t="s">
        <v>30881</v>
      </c>
    </row>
    <row r="1692" spans="1:5" hidden="1" x14ac:dyDescent="0.2">
      <c r="A1692" t="s">
        <v>12822</v>
      </c>
      <c r="B1692" t="s">
        <v>29235</v>
      </c>
      <c r="C1692" t="s">
        <v>243</v>
      </c>
      <c r="D1692">
        <v>924</v>
      </c>
      <c r="E1692" t="s">
        <v>30881</v>
      </c>
    </row>
    <row r="1693" spans="1:5" hidden="1" x14ac:dyDescent="0.2">
      <c r="A1693" t="s">
        <v>24013</v>
      </c>
      <c r="B1693" t="s">
        <v>29236</v>
      </c>
      <c r="C1693" t="s">
        <v>243</v>
      </c>
      <c r="D1693">
        <v>924</v>
      </c>
      <c r="E1693" t="s">
        <v>30881</v>
      </c>
    </row>
    <row r="1694" spans="1:5" hidden="1" x14ac:dyDescent="0.2">
      <c r="A1694" t="s">
        <v>24015</v>
      </c>
      <c r="B1694" t="s">
        <v>29237</v>
      </c>
      <c r="C1694" t="s">
        <v>243</v>
      </c>
      <c r="D1694">
        <v>796</v>
      </c>
      <c r="E1694" t="s">
        <v>30881</v>
      </c>
    </row>
    <row r="1695" spans="1:5" hidden="1" x14ac:dyDescent="0.2">
      <c r="A1695" t="s">
        <v>12823</v>
      </c>
      <c r="B1695" t="s">
        <v>29238</v>
      </c>
      <c r="C1695" t="s">
        <v>243</v>
      </c>
      <c r="D1695">
        <v>796</v>
      </c>
      <c r="E1695" t="s">
        <v>30881</v>
      </c>
    </row>
    <row r="1696" spans="1:5" hidden="1" x14ac:dyDescent="0.2">
      <c r="A1696" t="s">
        <v>12824</v>
      </c>
      <c r="B1696" t="s">
        <v>29239</v>
      </c>
      <c r="C1696" t="s">
        <v>243</v>
      </c>
      <c r="D1696">
        <v>737</v>
      </c>
      <c r="E1696" t="s">
        <v>30881</v>
      </c>
    </row>
    <row r="1697" spans="1:5" hidden="1" x14ac:dyDescent="0.2">
      <c r="A1697" t="s">
        <v>24019</v>
      </c>
      <c r="B1697" t="s">
        <v>29240</v>
      </c>
      <c r="C1697" t="s">
        <v>243</v>
      </c>
      <c r="D1697">
        <v>632</v>
      </c>
      <c r="E1697" t="s">
        <v>30881</v>
      </c>
    </row>
    <row r="1698" spans="1:5" hidden="1" x14ac:dyDescent="0.2">
      <c r="A1698" t="s">
        <v>24021</v>
      </c>
      <c r="B1698" t="s">
        <v>29241</v>
      </c>
      <c r="C1698" t="s">
        <v>243</v>
      </c>
      <c r="D1698">
        <v>415</v>
      </c>
      <c r="E1698" t="s">
        <v>30881</v>
      </c>
    </row>
    <row r="1699" spans="1:5" hidden="1" x14ac:dyDescent="0.2">
      <c r="A1699" t="s">
        <v>12825</v>
      </c>
      <c r="B1699" t="s">
        <v>29242</v>
      </c>
      <c r="C1699" t="s">
        <v>243</v>
      </c>
      <c r="D1699">
        <v>398</v>
      </c>
      <c r="E1699" t="s">
        <v>30881</v>
      </c>
    </row>
    <row r="1700" spans="1:5" hidden="1" x14ac:dyDescent="0.2">
      <c r="A1700" t="s">
        <v>12826</v>
      </c>
      <c r="B1700" t="s">
        <v>29243</v>
      </c>
      <c r="C1700" t="s">
        <v>243</v>
      </c>
      <c r="D1700">
        <v>632</v>
      </c>
      <c r="E1700" t="s">
        <v>30881</v>
      </c>
    </row>
    <row r="1701" spans="1:5" hidden="1" x14ac:dyDescent="0.2">
      <c r="A1701" t="s">
        <v>24025</v>
      </c>
      <c r="B1701" t="s">
        <v>29244</v>
      </c>
      <c r="C1701" t="s">
        <v>243</v>
      </c>
      <c r="D1701">
        <v>527</v>
      </c>
      <c r="E1701" t="s">
        <v>30881</v>
      </c>
    </row>
    <row r="1702" spans="1:5" hidden="1" x14ac:dyDescent="0.2">
      <c r="A1702" t="s">
        <v>24027</v>
      </c>
      <c r="B1702" t="s">
        <v>29245</v>
      </c>
      <c r="C1702" t="s">
        <v>243</v>
      </c>
      <c r="D1702">
        <v>807</v>
      </c>
      <c r="E1702" t="s">
        <v>30881</v>
      </c>
    </row>
    <row r="1703" spans="1:5" hidden="1" x14ac:dyDescent="0.2">
      <c r="A1703" t="s">
        <v>12827</v>
      </c>
      <c r="B1703" t="s">
        <v>29246</v>
      </c>
      <c r="C1703" t="s">
        <v>243</v>
      </c>
      <c r="D1703">
        <v>679</v>
      </c>
      <c r="E1703" t="s">
        <v>30881</v>
      </c>
    </row>
    <row r="1704" spans="1:5" hidden="1" x14ac:dyDescent="0.2">
      <c r="A1704" t="s">
        <v>24030</v>
      </c>
      <c r="B1704" t="s">
        <v>29247</v>
      </c>
      <c r="C1704" t="s">
        <v>243</v>
      </c>
      <c r="D1704">
        <v>702</v>
      </c>
      <c r="E1704" t="s">
        <v>30881</v>
      </c>
    </row>
    <row r="1705" spans="1:5" hidden="1" x14ac:dyDescent="0.2">
      <c r="A1705" t="s">
        <v>24031</v>
      </c>
      <c r="B1705" t="s">
        <v>29248</v>
      </c>
      <c r="C1705" t="s">
        <v>243</v>
      </c>
      <c r="D1705">
        <v>644</v>
      </c>
      <c r="E1705" t="s">
        <v>30881</v>
      </c>
    </row>
    <row r="1706" spans="1:5" hidden="1" x14ac:dyDescent="0.2">
      <c r="A1706" t="s">
        <v>24033</v>
      </c>
      <c r="B1706" t="s">
        <v>29249</v>
      </c>
      <c r="C1706" t="s">
        <v>243</v>
      </c>
      <c r="D1706" s="684">
        <v>1152</v>
      </c>
      <c r="E1706" t="s">
        <v>30881</v>
      </c>
    </row>
    <row r="1707" spans="1:5" hidden="1" x14ac:dyDescent="0.2">
      <c r="A1707" t="s">
        <v>12828</v>
      </c>
      <c r="B1707" t="s">
        <v>29250</v>
      </c>
      <c r="C1707" t="s">
        <v>243</v>
      </c>
      <c r="D1707" s="684">
        <v>1152</v>
      </c>
      <c r="E1707" t="s">
        <v>30881</v>
      </c>
    </row>
    <row r="1708" spans="1:5" hidden="1" x14ac:dyDescent="0.2">
      <c r="A1708" t="s">
        <v>24036</v>
      </c>
      <c r="B1708" t="s">
        <v>29251</v>
      </c>
      <c r="C1708" t="s">
        <v>243</v>
      </c>
      <c r="D1708" s="684">
        <v>1024</v>
      </c>
      <c r="E1708" t="s">
        <v>30881</v>
      </c>
    </row>
    <row r="1709" spans="1:5" hidden="1" x14ac:dyDescent="0.2">
      <c r="A1709" t="s">
        <v>24038</v>
      </c>
      <c r="B1709" t="s">
        <v>29252</v>
      </c>
      <c r="C1709" t="s">
        <v>243</v>
      </c>
      <c r="D1709" s="684">
        <v>1024</v>
      </c>
      <c r="E1709" t="s">
        <v>30881</v>
      </c>
    </row>
    <row r="1710" spans="1:5" hidden="1" x14ac:dyDescent="0.2">
      <c r="A1710" t="s">
        <v>24040</v>
      </c>
      <c r="B1710" t="s">
        <v>29253</v>
      </c>
      <c r="C1710" t="s">
        <v>243</v>
      </c>
      <c r="D1710">
        <v>959</v>
      </c>
      <c r="E1710" t="s">
        <v>30881</v>
      </c>
    </row>
    <row r="1711" spans="1:5" hidden="1" x14ac:dyDescent="0.2">
      <c r="A1711" t="s">
        <v>12829</v>
      </c>
      <c r="B1711" t="s">
        <v>29254</v>
      </c>
      <c r="C1711" t="s">
        <v>243</v>
      </c>
      <c r="D1711">
        <v>854</v>
      </c>
      <c r="E1711" t="s">
        <v>30881</v>
      </c>
    </row>
    <row r="1712" spans="1:5" hidden="1" x14ac:dyDescent="0.2">
      <c r="A1712" t="s">
        <v>24043</v>
      </c>
      <c r="B1712" t="s">
        <v>29255</v>
      </c>
      <c r="C1712" t="s">
        <v>243</v>
      </c>
      <c r="D1712">
        <v>573</v>
      </c>
      <c r="E1712" t="s">
        <v>30881</v>
      </c>
    </row>
    <row r="1713" spans="1:5" hidden="1" x14ac:dyDescent="0.2">
      <c r="A1713" t="s">
        <v>24045</v>
      </c>
      <c r="B1713" t="s">
        <v>29256</v>
      </c>
      <c r="C1713" t="s">
        <v>243</v>
      </c>
      <c r="D1713">
        <v>538</v>
      </c>
      <c r="E1713" t="s">
        <v>30881</v>
      </c>
    </row>
    <row r="1714" spans="1:5" hidden="1" x14ac:dyDescent="0.2">
      <c r="A1714" t="s">
        <v>24047</v>
      </c>
      <c r="B1714" t="s">
        <v>29257</v>
      </c>
      <c r="C1714" t="s">
        <v>243</v>
      </c>
      <c r="D1714">
        <v>819</v>
      </c>
      <c r="E1714" t="s">
        <v>30881</v>
      </c>
    </row>
    <row r="1715" spans="1:5" hidden="1" x14ac:dyDescent="0.2">
      <c r="A1715" t="s">
        <v>12830</v>
      </c>
      <c r="B1715" t="s">
        <v>29258</v>
      </c>
      <c r="C1715" t="s">
        <v>243</v>
      </c>
      <c r="D1715">
        <v>702</v>
      </c>
      <c r="E1715" t="s">
        <v>30881</v>
      </c>
    </row>
    <row r="1716" spans="1:5" hidden="1" x14ac:dyDescent="0.2">
      <c r="A1716" t="s">
        <v>24050</v>
      </c>
      <c r="B1716" t="s">
        <v>29444</v>
      </c>
      <c r="C1716" t="s">
        <v>243</v>
      </c>
      <c r="D1716">
        <v>971</v>
      </c>
      <c r="E1716" t="s">
        <v>30881</v>
      </c>
    </row>
    <row r="1717" spans="1:5" hidden="1" x14ac:dyDescent="0.2">
      <c r="A1717" t="s">
        <v>24052</v>
      </c>
      <c r="B1717" t="s">
        <v>29259</v>
      </c>
      <c r="C1717" t="s">
        <v>243</v>
      </c>
      <c r="D1717">
        <v>854</v>
      </c>
      <c r="E1717" t="s">
        <v>30881</v>
      </c>
    </row>
    <row r="1718" spans="1:5" hidden="1" x14ac:dyDescent="0.2">
      <c r="A1718" t="s">
        <v>24054</v>
      </c>
      <c r="B1718" t="s">
        <v>29260</v>
      </c>
      <c r="C1718" t="s">
        <v>243</v>
      </c>
      <c r="D1718">
        <v>866</v>
      </c>
      <c r="E1718" t="s">
        <v>30881</v>
      </c>
    </row>
    <row r="1719" spans="1:5" hidden="1" x14ac:dyDescent="0.2">
      <c r="A1719" t="s">
        <v>12831</v>
      </c>
      <c r="B1719" t="s">
        <v>29261</v>
      </c>
      <c r="C1719" t="s">
        <v>243</v>
      </c>
      <c r="D1719">
        <v>749</v>
      </c>
      <c r="E1719" t="s">
        <v>30881</v>
      </c>
    </row>
    <row r="1720" spans="1:5" hidden="1" x14ac:dyDescent="0.2">
      <c r="A1720" t="s">
        <v>24057</v>
      </c>
      <c r="B1720" t="s">
        <v>29262</v>
      </c>
      <c r="C1720" t="s">
        <v>243</v>
      </c>
      <c r="D1720" s="684">
        <v>1275</v>
      </c>
      <c r="E1720" t="s">
        <v>30881</v>
      </c>
    </row>
    <row r="1721" spans="1:5" hidden="1" x14ac:dyDescent="0.2">
      <c r="A1721" t="s">
        <v>24059</v>
      </c>
      <c r="B1721" t="s">
        <v>29263</v>
      </c>
      <c r="C1721" t="s">
        <v>243</v>
      </c>
      <c r="D1721" s="684">
        <v>1275</v>
      </c>
      <c r="E1721" t="s">
        <v>30881</v>
      </c>
    </row>
    <row r="1722" spans="1:5" hidden="1" x14ac:dyDescent="0.2">
      <c r="A1722" t="s">
        <v>24061</v>
      </c>
      <c r="B1722" t="s">
        <v>29264</v>
      </c>
      <c r="C1722" t="s">
        <v>243</v>
      </c>
      <c r="D1722" s="684">
        <v>1147</v>
      </c>
      <c r="E1722" t="s">
        <v>30881</v>
      </c>
    </row>
    <row r="1723" spans="1:5" hidden="1" x14ac:dyDescent="0.2">
      <c r="A1723" t="s">
        <v>12832</v>
      </c>
      <c r="B1723" t="s">
        <v>29265</v>
      </c>
      <c r="C1723" t="s">
        <v>243</v>
      </c>
      <c r="D1723" s="684">
        <v>1147</v>
      </c>
      <c r="E1723" t="s">
        <v>30881</v>
      </c>
    </row>
    <row r="1724" spans="1:5" hidden="1" x14ac:dyDescent="0.2">
      <c r="A1724" t="s">
        <v>24064</v>
      </c>
      <c r="B1724" t="s">
        <v>29266</v>
      </c>
      <c r="C1724" t="s">
        <v>243</v>
      </c>
      <c r="D1724" s="684">
        <v>1053</v>
      </c>
      <c r="E1724" t="s">
        <v>30881</v>
      </c>
    </row>
    <row r="1725" spans="1:5" hidden="1" x14ac:dyDescent="0.2">
      <c r="A1725" t="s">
        <v>24066</v>
      </c>
      <c r="B1725" t="s">
        <v>29267</v>
      </c>
      <c r="C1725" t="s">
        <v>243</v>
      </c>
      <c r="D1725">
        <v>948</v>
      </c>
      <c r="E1725" t="s">
        <v>30881</v>
      </c>
    </row>
    <row r="1726" spans="1:5" hidden="1" x14ac:dyDescent="0.2">
      <c r="A1726" t="s">
        <v>24068</v>
      </c>
      <c r="B1726" t="s">
        <v>29268</v>
      </c>
      <c r="C1726" t="s">
        <v>243</v>
      </c>
      <c r="D1726">
        <v>626</v>
      </c>
      <c r="E1726" t="s">
        <v>30881</v>
      </c>
    </row>
    <row r="1727" spans="1:5" hidden="1" x14ac:dyDescent="0.2">
      <c r="A1727" t="s">
        <v>12833</v>
      </c>
      <c r="B1727" t="s">
        <v>29269</v>
      </c>
      <c r="C1727" t="s">
        <v>243</v>
      </c>
      <c r="D1727">
        <v>597</v>
      </c>
      <c r="E1727" t="s">
        <v>30881</v>
      </c>
    </row>
    <row r="1728" spans="1:5" hidden="1" x14ac:dyDescent="0.2">
      <c r="A1728" t="s">
        <v>24071</v>
      </c>
      <c r="B1728" t="s">
        <v>29270</v>
      </c>
      <c r="C1728" t="s">
        <v>243</v>
      </c>
      <c r="D1728">
        <v>971</v>
      </c>
      <c r="E1728" t="s">
        <v>30881</v>
      </c>
    </row>
    <row r="1729" spans="1:15" hidden="1" x14ac:dyDescent="0.2">
      <c r="A1729" t="s">
        <v>24073</v>
      </c>
      <c r="B1729" t="s">
        <v>29271</v>
      </c>
      <c r="C1729" t="s">
        <v>243</v>
      </c>
      <c r="D1729">
        <v>866</v>
      </c>
      <c r="E1729" t="s">
        <v>30881</v>
      </c>
    </row>
    <row r="1730" spans="1:15" hidden="1" x14ac:dyDescent="0.2">
      <c r="A1730" t="s">
        <v>24075</v>
      </c>
      <c r="B1730" t="s">
        <v>29272</v>
      </c>
      <c r="C1730" t="s">
        <v>243</v>
      </c>
      <c r="D1730" s="684">
        <v>1299</v>
      </c>
      <c r="E1730" t="s">
        <v>30881</v>
      </c>
    </row>
    <row r="1731" spans="1:15" hidden="1" x14ac:dyDescent="0.2">
      <c r="A1731" t="s">
        <v>12834</v>
      </c>
      <c r="B1731" t="s">
        <v>29273</v>
      </c>
      <c r="C1731" t="s">
        <v>243</v>
      </c>
      <c r="D1731" s="684">
        <v>1088</v>
      </c>
      <c r="E1731" t="s">
        <v>30881</v>
      </c>
    </row>
    <row r="1732" spans="1:15" hidden="1" x14ac:dyDescent="0.2">
      <c r="A1732" t="s">
        <v>24078</v>
      </c>
      <c r="B1732" t="s">
        <v>29274</v>
      </c>
      <c r="C1732" t="s">
        <v>243</v>
      </c>
      <c r="D1732" s="684">
        <v>1123</v>
      </c>
      <c r="E1732" t="s">
        <v>30881</v>
      </c>
    </row>
    <row r="1733" spans="1:15" hidden="1" x14ac:dyDescent="0.2">
      <c r="A1733" t="s">
        <v>24080</v>
      </c>
      <c r="B1733" t="s">
        <v>29275</v>
      </c>
      <c r="C1733" t="s">
        <v>243</v>
      </c>
      <c r="D1733">
        <v>983</v>
      </c>
      <c r="E1733" t="s">
        <v>30881</v>
      </c>
    </row>
    <row r="1734" spans="1:15" hidden="1" x14ac:dyDescent="0.2">
      <c r="A1734" t="s">
        <v>24082</v>
      </c>
      <c r="B1734" t="s">
        <v>29276</v>
      </c>
      <c r="C1734" t="s">
        <v>243</v>
      </c>
      <c r="D1734" s="684">
        <v>1667</v>
      </c>
      <c r="E1734" t="s">
        <v>30881</v>
      </c>
    </row>
    <row r="1735" spans="1:15" s="29" customFormat="1" hidden="1" x14ac:dyDescent="0.2">
      <c r="A1735" t="s">
        <v>12835</v>
      </c>
      <c r="B1735" t="s">
        <v>29277</v>
      </c>
      <c r="C1735" t="s">
        <v>243</v>
      </c>
      <c r="D1735" s="684">
        <v>1667</v>
      </c>
      <c r="E1735" t="s">
        <v>30881</v>
      </c>
      <c r="F1735" s="76"/>
      <c r="G1735" s="76"/>
      <c r="H1735" s="76"/>
      <c r="I1735" s="76"/>
      <c r="J1735" s="76"/>
      <c r="K1735" s="76"/>
      <c r="L1735" s="76"/>
      <c r="M1735" s="76"/>
      <c r="N1735" s="76"/>
      <c r="O1735" s="76"/>
    </row>
    <row r="1736" spans="1:15" s="29" customFormat="1" hidden="1" x14ac:dyDescent="0.2">
      <c r="A1736" t="s">
        <v>24085</v>
      </c>
      <c r="B1736" t="s">
        <v>29278</v>
      </c>
      <c r="C1736" t="s">
        <v>243</v>
      </c>
      <c r="D1736" s="684">
        <v>1539</v>
      </c>
      <c r="E1736" t="s">
        <v>30881</v>
      </c>
      <c r="F1736" s="76"/>
      <c r="G1736" s="76"/>
      <c r="H1736" s="76"/>
      <c r="I1736" s="76"/>
      <c r="J1736" s="76"/>
      <c r="K1736" s="76"/>
      <c r="L1736" s="76"/>
      <c r="M1736" s="76"/>
      <c r="N1736" s="76"/>
      <c r="O1736" s="76"/>
    </row>
    <row r="1737" spans="1:15" s="29" customFormat="1" hidden="1" x14ac:dyDescent="0.2">
      <c r="A1737" t="s">
        <v>24087</v>
      </c>
      <c r="B1737" t="s">
        <v>29279</v>
      </c>
      <c r="C1737" t="s">
        <v>243</v>
      </c>
      <c r="D1737" s="684">
        <v>1539</v>
      </c>
      <c r="E1737" t="s">
        <v>30881</v>
      </c>
      <c r="F1737" s="76"/>
      <c r="G1737" s="76"/>
      <c r="H1737" s="76"/>
      <c r="I1737" s="76"/>
      <c r="J1737" s="76"/>
      <c r="K1737" s="76"/>
      <c r="L1737" s="76"/>
      <c r="M1737" s="76"/>
      <c r="N1737" s="76"/>
      <c r="O1737" s="76"/>
    </row>
    <row r="1738" spans="1:15" s="29" customFormat="1" hidden="1" x14ac:dyDescent="0.2">
      <c r="A1738" t="s">
        <v>24089</v>
      </c>
      <c r="B1738" t="s">
        <v>29280</v>
      </c>
      <c r="C1738" t="s">
        <v>243</v>
      </c>
      <c r="D1738" s="684">
        <v>1299</v>
      </c>
      <c r="E1738" t="s">
        <v>30881</v>
      </c>
      <c r="F1738" s="76"/>
      <c r="G1738" s="76"/>
      <c r="H1738" s="76"/>
      <c r="I1738" s="76"/>
      <c r="J1738" s="76"/>
      <c r="K1738" s="76"/>
      <c r="L1738" s="76"/>
      <c r="M1738" s="76"/>
      <c r="N1738" s="76"/>
      <c r="O1738" s="76"/>
    </row>
    <row r="1739" spans="1:15" hidden="1" x14ac:dyDescent="0.2">
      <c r="A1739" t="s">
        <v>12836</v>
      </c>
      <c r="B1739" t="s">
        <v>29281</v>
      </c>
      <c r="C1739" t="s">
        <v>243</v>
      </c>
      <c r="D1739" s="684">
        <v>1193</v>
      </c>
      <c r="E1739" t="s">
        <v>30881</v>
      </c>
    </row>
    <row r="1740" spans="1:15" hidden="1" x14ac:dyDescent="0.2">
      <c r="A1740" t="s">
        <v>24092</v>
      </c>
      <c r="B1740" t="s">
        <v>29282</v>
      </c>
      <c r="C1740" t="s">
        <v>243</v>
      </c>
      <c r="D1740">
        <v>450</v>
      </c>
      <c r="E1740" t="s">
        <v>30881</v>
      </c>
    </row>
    <row r="1741" spans="1:15" hidden="1" x14ac:dyDescent="0.2">
      <c r="A1741" t="s">
        <v>24094</v>
      </c>
      <c r="B1741" t="s">
        <v>29283</v>
      </c>
      <c r="C1741" t="s">
        <v>243</v>
      </c>
      <c r="D1741">
        <v>410</v>
      </c>
      <c r="E1741" t="s">
        <v>30881</v>
      </c>
    </row>
    <row r="1742" spans="1:15" hidden="1" x14ac:dyDescent="0.2">
      <c r="A1742" t="s">
        <v>24096</v>
      </c>
      <c r="B1742" t="s">
        <v>29284</v>
      </c>
      <c r="C1742" t="s">
        <v>243</v>
      </c>
      <c r="D1742">
        <v>369</v>
      </c>
      <c r="E1742" t="s">
        <v>30881</v>
      </c>
    </row>
    <row r="1743" spans="1:15" hidden="1" x14ac:dyDescent="0.2">
      <c r="A1743" t="s">
        <v>12837</v>
      </c>
      <c r="B1743" t="s">
        <v>29285</v>
      </c>
      <c r="C1743" t="s">
        <v>243</v>
      </c>
      <c r="D1743">
        <v>357</v>
      </c>
      <c r="E1743" t="s">
        <v>30881</v>
      </c>
    </row>
    <row r="1744" spans="1:15" hidden="1" x14ac:dyDescent="0.2">
      <c r="A1744" t="s">
        <v>24099</v>
      </c>
      <c r="B1744" t="s">
        <v>29286</v>
      </c>
      <c r="C1744" t="s">
        <v>243</v>
      </c>
      <c r="D1744">
        <v>790</v>
      </c>
      <c r="E1744" t="s">
        <v>30881</v>
      </c>
    </row>
    <row r="1745" spans="1:5" hidden="1" x14ac:dyDescent="0.2">
      <c r="A1745" t="s">
        <v>24101</v>
      </c>
      <c r="B1745" t="s">
        <v>29287</v>
      </c>
      <c r="C1745" t="s">
        <v>243</v>
      </c>
      <c r="D1745">
        <v>790</v>
      </c>
      <c r="E1745" t="s">
        <v>30881</v>
      </c>
    </row>
    <row r="1746" spans="1:5" hidden="1" x14ac:dyDescent="0.2">
      <c r="A1746" t="s">
        <v>24103</v>
      </c>
      <c r="B1746" t="s">
        <v>29288</v>
      </c>
      <c r="C1746" t="s">
        <v>243</v>
      </c>
      <c r="D1746">
        <v>661</v>
      </c>
      <c r="E1746" t="s">
        <v>30881</v>
      </c>
    </row>
    <row r="1747" spans="1:5" hidden="1" x14ac:dyDescent="0.2">
      <c r="A1747" t="s">
        <v>12838</v>
      </c>
      <c r="B1747" t="s">
        <v>29289</v>
      </c>
      <c r="C1747" t="s">
        <v>243</v>
      </c>
      <c r="D1747">
        <v>661</v>
      </c>
      <c r="E1747" t="s">
        <v>30881</v>
      </c>
    </row>
    <row r="1748" spans="1:5" hidden="1" x14ac:dyDescent="0.2">
      <c r="A1748" t="s">
        <v>24106</v>
      </c>
      <c r="B1748" t="s">
        <v>29290</v>
      </c>
      <c r="C1748" t="s">
        <v>243</v>
      </c>
      <c r="D1748">
        <v>632</v>
      </c>
      <c r="E1748" t="s">
        <v>30881</v>
      </c>
    </row>
    <row r="1749" spans="1:5" hidden="1" x14ac:dyDescent="0.2">
      <c r="A1749" t="s">
        <v>24108</v>
      </c>
      <c r="B1749" t="s">
        <v>29291</v>
      </c>
      <c r="C1749" t="s">
        <v>243</v>
      </c>
      <c r="D1749">
        <v>527</v>
      </c>
      <c r="E1749" t="s">
        <v>30881</v>
      </c>
    </row>
    <row r="1750" spans="1:5" hidden="1" x14ac:dyDescent="0.2">
      <c r="A1750" t="s">
        <v>24110</v>
      </c>
      <c r="B1750" t="s">
        <v>53388</v>
      </c>
      <c r="C1750" t="s">
        <v>243</v>
      </c>
      <c r="D1750">
        <v>345</v>
      </c>
      <c r="E1750" t="s">
        <v>30881</v>
      </c>
    </row>
    <row r="1751" spans="1:5" hidden="1" x14ac:dyDescent="0.2">
      <c r="A1751" t="s">
        <v>12839</v>
      </c>
      <c r="B1751" t="s">
        <v>53387</v>
      </c>
      <c r="C1751" t="s">
        <v>243</v>
      </c>
      <c r="D1751">
        <v>304</v>
      </c>
      <c r="E1751" t="s">
        <v>30881</v>
      </c>
    </row>
    <row r="1752" spans="1:5" hidden="1" x14ac:dyDescent="0.2">
      <c r="A1752" t="s">
        <v>24112</v>
      </c>
      <c r="B1752" t="s">
        <v>29292</v>
      </c>
      <c r="C1752" t="s">
        <v>243</v>
      </c>
      <c r="D1752">
        <v>544</v>
      </c>
      <c r="E1752" t="s">
        <v>30881</v>
      </c>
    </row>
    <row r="1753" spans="1:5" hidden="1" x14ac:dyDescent="0.2">
      <c r="A1753" t="s">
        <v>24114</v>
      </c>
      <c r="B1753" t="s">
        <v>29293</v>
      </c>
      <c r="C1753" t="s">
        <v>243</v>
      </c>
      <c r="D1753">
        <v>439</v>
      </c>
      <c r="E1753" t="s">
        <v>30881</v>
      </c>
    </row>
    <row r="1754" spans="1:5" hidden="1" x14ac:dyDescent="0.2">
      <c r="A1754" t="s">
        <v>24116</v>
      </c>
      <c r="B1754" t="s">
        <v>29294</v>
      </c>
      <c r="C1754" t="s">
        <v>243</v>
      </c>
      <c r="D1754">
        <v>597</v>
      </c>
      <c r="E1754" t="s">
        <v>30881</v>
      </c>
    </row>
    <row r="1755" spans="1:5" hidden="1" x14ac:dyDescent="0.2">
      <c r="A1755" t="s">
        <v>12840</v>
      </c>
      <c r="B1755" t="s">
        <v>29295</v>
      </c>
      <c r="C1755" t="s">
        <v>243</v>
      </c>
      <c r="D1755">
        <v>527</v>
      </c>
      <c r="E1755" t="s">
        <v>30881</v>
      </c>
    </row>
    <row r="1756" spans="1:5" hidden="1" x14ac:dyDescent="0.2">
      <c r="A1756" t="s">
        <v>24119</v>
      </c>
      <c r="B1756" t="s">
        <v>29296</v>
      </c>
      <c r="C1756" t="s">
        <v>243</v>
      </c>
      <c r="D1756">
        <v>480</v>
      </c>
      <c r="E1756" t="s">
        <v>30881</v>
      </c>
    </row>
    <row r="1757" spans="1:5" hidden="1" x14ac:dyDescent="0.2">
      <c r="A1757" t="s">
        <v>24121</v>
      </c>
      <c r="B1757" t="s">
        <v>29297</v>
      </c>
      <c r="C1757" t="s">
        <v>243</v>
      </c>
      <c r="D1757">
        <v>468</v>
      </c>
      <c r="E1757" t="s">
        <v>30881</v>
      </c>
    </row>
    <row r="1758" spans="1:5" hidden="1" x14ac:dyDescent="0.2">
      <c r="A1758" t="s">
        <v>24123</v>
      </c>
      <c r="B1758" t="s">
        <v>29298</v>
      </c>
      <c r="C1758" t="s">
        <v>243</v>
      </c>
      <c r="D1758">
        <v>842</v>
      </c>
      <c r="E1758" t="s">
        <v>30881</v>
      </c>
    </row>
    <row r="1759" spans="1:5" hidden="1" x14ac:dyDescent="0.2">
      <c r="A1759" t="s">
        <v>12841</v>
      </c>
      <c r="B1759" t="s">
        <v>29299</v>
      </c>
      <c r="C1759" t="s">
        <v>243</v>
      </c>
      <c r="D1759">
        <v>842</v>
      </c>
      <c r="E1759" t="s">
        <v>30881</v>
      </c>
    </row>
    <row r="1760" spans="1:5" hidden="1" x14ac:dyDescent="0.2">
      <c r="A1760" t="s">
        <v>24126</v>
      </c>
      <c r="B1760" t="s">
        <v>29300</v>
      </c>
      <c r="C1760" t="s">
        <v>243</v>
      </c>
      <c r="D1760">
        <v>714</v>
      </c>
      <c r="E1760" t="s">
        <v>30881</v>
      </c>
    </row>
    <row r="1761" spans="1:5" hidden="1" x14ac:dyDescent="0.2">
      <c r="A1761" t="s">
        <v>24128</v>
      </c>
      <c r="B1761" t="s">
        <v>29301</v>
      </c>
      <c r="C1761" t="s">
        <v>243</v>
      </c>
      <c r="D1761">
        <v>714</v>
      </c>
      <c r="E1761" t="s">
        <v>30881</v>
      </c>
    </row>
    <row r="1762" spans="1:5" hidden="1" x14ac:dyDescent="0.2">
      <c r="A1762" t="s">
        <v>24130</v>
      </c>
      <c r="B1762" t="s">
        <v>29302</v>
      </c>
      <c r="C1762" t="s">
        <v>243</v>
      </c>
      <c r="D1762">
        <v>702</v>
      </c>
      <c r="E1762" t="s">
        <v>30881</v>
      </c>
    </row>
    <row r="1763" spans="1:5" hidden="1" x14ac:dyDescent="0.2">
      <c r="A1763" t="s">
        <v>12842</v>
      </c>
      <c r="B1763" t="s">
        <v>29303</v>
      </c>
      <c r="C1763" t="s">
        <v>243</v>
      </c>
      <c r="D1763">
        <v>597</v>
      </c>
      <c r="E1763" t="s">
        <v>30881</v>
      </c>
    </row>
    <row r="1764" spans="1:5" hidden="1" x14ac:dyDescent="0.2">
      <c r="A1764" t="s">
        <v>24133</v>
      </c>
      <c r="B1764" t="s">
        <v>29304</v>
      </c>
      <c r="C1764" t="s">
        <v>243</v>
      </c>
      <c r="D1764">
        <v>404</v>
      </c>
      <c r="E1764" t="s">
        <v>30881</v>
      </c>
    </row>
    <row r="1765" spans="1:5" hidden="1" x14ac:dyDescent="0.2">
      <c r="A1765" t="s">
        <v>24135</v>
      </c>
      <c r="B1765" t="s">
        <v>29305</v>
      </c>
      <c r="C1765" t="s">
        <v>243</v>
      </c>
      <c r="D1765">
        <v>363</v>
      </c>
      <c r="E1765" t="s">
        <v>30881</v>
      </c>
    </row>
    <row r="1766" spans="1:5" hidden="1" x14ac:dyDescent="0.2">
      <c r="A1766" t="s">
        <v>24137</v>
      </c>
      <c r="B1766" t="s">
        <v>29306</v>
      </c>
      <c r="C1766" t="s">
        <v>243</v>
      </c>
      <c r="D1766">
        <v>585</v>
      </c>
      <c r="E1766" t="s">
        <v>30881</v>
      </c>
    </row>
    <row r="1767" spans="1:5" hidden="1" x14ac:dyDescent="0.2">
      <c r="A1767" t="s">
        <v>12843</v>
      </c>
      <c r="B1767" t="s">
        <v>29307</v>
      </c>
      <c r="C1767" t="s">
        <v>243</v>
      </c>
      <c r="D1767">
        <v>480</v>
      </c>
      <c r="E1767" t="s">
        <v>30881</v>
      </c>
    </row>
    <row r="1768" spans="1:5" hidden="1" x14ac:dyDescent="0.2">
      <c r="A1768" t="s">
        <v>24140</v>
      </c>
      <c r="B1768" t="s">
        <v>29308</v>
      </c>
      <c r="C1768" t="s">
        <v>243</v>
      </c>
      <c r="D1768">
        <v>649</v>
      </c>
      <c r="E1768" t="s">
        <v>30881</v>
      </c>
    </row>
    <row r="1769" spans="1:5" hidden="1" x14ac:dyDescent="0.2">
      <c r="A1769" t="s">
        <v>24142</v>
      </c>
      <c r="B1769" t="s">
        <v>29309</v>
      </c>
      <c r="C1769" t="s">
        <v>243</v>
      </c>
      <c r="D1769">
        <v>597</v>
      </c>
      <c r="E1769" t="s">
        <v>30881</v>
      </c>
    </row>
    <row r="1770" spans="1:5" hidden="1" x14ac:dyDescent="0.2">
      <c r="A1770" t="s">
        <v>24144</v>
      </c>
      <c r="B1770" t="s">
        <v>29310</v>
      </c>
      <c r="C1770" t="s">
        <v>243</v>
      </c>
      <c r="D1770">
        <v>544</v>
      </c>
      <c r="E1770" t="s">
        <v>30881</v>
      </c>
    </row>
    <row r="1771" spans="1:5" hidden="1" x14ac:dyDescent="0.2">
      <c r="A1771" t="s">
        <v>12844</v>
      </c>
      <c r="B1771" t="s">
        <v>29311</v>
      </c>
      <c r="C1771" t="s">
        <v>243</v>
      </c>
      <c r="D1771">
        <v>527</v>
      </c>
      <c r="E1771" t="s">
        <v>30881</v>
      </c>
    </row>
    <row r="1772" spans="1:5" hidden="1" x14ac:dyDescent="0.2">
      <c r="A1772" t="s">
        <v>24147</v>
      </c>
      <c r="B1772" t="s">
        <v>29312</v>
      </c>
      <c r="C1772" t="s">
        <v>243</v>
      </c>
      <c r="D1772">
        <v>924</v>
      </c>
      <c r="E1772" t="s">
        <v>30881</v>
      </c>
    </row>
    <row r="1773" spans="1:5" hidden="1" x14ac:dyDescent="0.2">
      <c r="A1773" t="s">
        <v>24149</v>
      </c>
      <c r="B1773" t="s">
        <v>29313</v>
      </c>
      <c r="C1773" t="s">
        <v>243</v>
      </c>
      <c r="D1773">
        <v>924</v>
      </c>
      <c r="E1773" t="s">
        <v>30881</v>
      </c>
    </row>
    <row r="1774" spans="1:5" hidden="1" x14ac:dyDescent="0.2">
      <c r="A1774" t="s">
        <v>24151</v>
      </c>
      <c r="B1774" t="s">
        <v>29314</v>
      </c>
      <c r="C1774" t="s">
        <v>243</v>
      </c>
      <c r="D1774">
        <v>796</v>
      </c>
      <c r="E1774" t="s">
        <v>30881</v>
      </c>
    </row>
    <row r="1775" spans="1:5" hidden="1" x14ac:dyDescent="0.2">
      <c r="A1775" t="s">
        <v>12845</v>
      </c>
      <c r="B1775" t="s">
        <v>29315</v>
      </c>
      <c r="C1775" t="s">
        <v>243</v>
      </c>
      <c r="D1775">
        <v>796</v>
      </c>
      <c r="E1775" t="s">
        <v>30881</v>
      </c>
    </row>
    <row r="1776" spans="1:5" hidden="1" x14ac:dyDescent="0.2">
      <c r="A1776" t="s">
        <v>24154</v>
      </c>
      <c r="B1776" t="s">
        <v>29316</v>
      </c>
      <c r="C1776" t="s">
        <v>243</v>
      </c>
      <c r="D1776">
        <v>737</v>
      </c>
      <c r="E1776" t="s">
        <v>30881</v>
      </c>
    </row>
    <row r="1777" spans="1:5" hidden="1" x14ac:dyDescent="0.2">
      <c r="A1777" t="s">
        <v>24156</v>
      </c>
      <c r="B1777" t="s">
        <v>29317</v>
      </c>
      <c r="C1777" t="s">
        <v>243</v>
      </c>
      <c r="D1777">
        <v>632</v>
      </c>
      <c r="E1777" t="s">
        <v>30881</v>
      </c>
    </row>
    <row r="1778" spans="1:5" hidden="1" x14ac:dyDescent="0.2">
      <c r="A1778" t="s">
        <v>24158</v>
      </c>
      <c r="B1778" t="s">
        <v>29318</v>
      </c>
      <c r="C1778" t="s">
        <v>243</v>
      </c>
      <c r="D1778">
        <v>474</v>
      </c>
      <c r="E1778" t="s">
        <v>30881</v>
      </c>
    </row>
    <row r="1779" spans="1:5" hidden="1" x14ac:dyDescent="0.2">
      <c r="A1779" t="s">
        <v>12846</v>
      </c>
      <c r="B1779" t="s">
        <v>29319</v>
      </c>
      <c r="C1779" t="s">
        <v>243</v>
      </c>
      <c r="D1779">
        <v>433</v>
      </c>
      <c r="E1779" t="s">
        <v>30881</v>
      </c>
    </row>
    <row r="1780" spans="1:5" hidden="1" x14ac:dyDescent="0.2">
      <c r="A1780" t="s">
        <v>24161</v>
      </c>
      <c r="B1780" t="s">
        <v>29320</v>
      </c>
      <c r="C1780" t="s">
        <v>243</v>
      </c>
      <c r="D1780">
        <v>632</v>
      </c>
      <c r="E1780" t="s">
        <v>30881</v>
      </c>
    </row>
    <row r="1781" spans="1:5" hidden="1" x14ac:dyDescent="0.2">
      <c r="A1781" t="s">
        <v>24163</v>
      </c>
      <c r="B1781" t="s">
        <v>29321</v>
      </c>
      <c r="C1781" t="s">
        <v>243</v>
      </c>
      <c r="D1781">
        <v>527</v>
      </c>
      <c r="E1781" t="s">
        <v>30881</v>
      </c>
    </row>
    <row r="1782" spans="1:5" hidden="1" x14ac:dyDescent="0.2">
      <c r="A1782" t="s">
        <v>24165</v>
      </c>
      <c r="B1782" t="s">
        <v>29322</v>
      </c>
      <c r="C1782" t="s">
        <v>243</v>
      </c>
      <c r="D1782">
        <v>293</v>
      </c>
      <c r="E1782" t="s">
        <v>30881</v>
      </c>
    </row>
    <row r="1783" spans="1:5" hidden="1" x14ac:dyDescent="0.2">
      <c r="A1783" t="s">
        <v>24167</v>
      </c>
      <c r="B1783" t="s">
        <v>29323</v>
      </c>
      <c r="C1783" t="s">
        <v>243</v>
      </c>
      <c r="D1783">
        <v>252</v>
      </c>
      <c r="E1783" t="s">
        <v>30881</v>
      </c>
    </row>
    <row r="1784" spans="1:5" hidden="1" x14ac:dyDescent="0.2">
      <c r="A1784" t="s">
        <v>24169</v>
      </c>
      <c r="B1784" t="s">
        <v>29324</v>
      </c>
      <c r="C1784" t="s">
        <v>243</v>
      </c>
      <c r="D1784">
        <v>269</v>
      </c>
      <c r="E1784" t="s">
        <v>30881</v>
      </c>
    </row>
    <row r="1785" spans="1:5" hidden="1" x14ac:dyDescent="0.2">
      <c r="A1785" t="s">
        <v>24171</v>
      </c>
      <c r="B1785" t="s">
        <v>29325</v>
      </c>
      <c r="C1785" t="s">
        <v>243</v>
      </c>
      <c r="D1785">
        <v>240</v>
      </c>
      <c r="E1785" t="s">
        <v>30881</v>
      </c>
    </row>
    <row r="1786" spans="1:5" hidden="1" x14ac:dyDescent="0.2">
      <c r="A1786" t="s">
        <v>12847</v>
      </c>
      <c r="B1786" t="s">
        <v>29326</v>
      </c>
      <c r="C1786" t="s">
        <v>243</v>
      </c>
      <c r="D1786">
        <v>298</v>
      </c>
      <c r="E1786" t="s">
        <v>30881</v>
      </c>
    </row>
    <row r="1787" spans="1:5" hidden="1" x14ac:dyDescent="0.2">
      <c r="A1787" t="s">
        <v>12848</v>
      </c>
      <c r="B1787" t="s">
        <v>29327</v>
      </c>
      <c r="C1787" t="s">
        <v>243</v>
      </c>
      <c r="D1787">
        <v>427</v>
      </c>
      <c r="E1787" t="s">
        <v>30881</v>
      </c>
    </row>
    <row r="1788" spans="1:5" hidden="1" x14ac:dyDescent="0.2">
      <c r="A1788" t="s">
        <v>12849</v>
      </c>
      <c r="B1788" t="s">
        <v>29328</v>
      </c>
      <c r="C1788" t="s">
        <v>243</v>
      </c>
      <c r="D1788">
        <v>369</v>
      </c>
      <c r="E1788" t="s">
        <v>30881</v>
      </c>
    </row>
    <row r="1789" spans="1:5" hidden="1" x14ac:dyDescent="0.2">
      <c r="A1789" t="s">
        <v>24176</v>
      </c>
      <c r="B1789" t="s">
        <v>53990</v>
      </c>
      <c r="C1789" t="s">
        <v>243</v>
      </c>
      <c r="D1789">
        <v>649.35</v>
      </c>
      <c r="E1789" t="s">
        <v>30881</v>
      </c>
    </row>
    <row r="1790" spans="1:5" hidden="1" x14ac:dyDescent="0.2">
      <c r="A1790" t="s">
        <v>24178</v>
      </c>
      <c r="B1790" t="s">
        <v>53991</v>
      </c>
      <c r="C1790" t="s">
        <v>243</v>
      </c>
      <c r="D1790">
        <v>585</v>
      </c>
      <c r="E1790" t="s">
        <v>30881</v>
      </c>
    </row>
    <row r="1791" spans="1:5" hidden="1" x14ac:dyDescent="0.2">
      <c r="A1791" t="s">
        <v>24180</v>
      </c>
      <c r="B1791" t="s">
        <v>53992</v>
      </c>
      <c r="C1791" t="s">
        <v>243</v>
      </c>
      <c r="D1791">
        <v>719.55</v>
      </c>
      <c r="E1791" t="s">
        <v>30881</v>
      </c>
    </row>
    <row r="1792" spans="1:5" hidden="1" x14ac:dyDescent="0.2">
      <c r="A1792" t="s">
        <v>24182</v>
      </c>
      <c r="B1792" t="s">
        <v>53993</v>
      </c>
      <c r="C1792" t="s">
        <v>243</v>
      </c>
      <c r="D1792">
        <v>643.5</v>
      </c>
      <c r="E1792" t="s">
        <v>30881</v>
      </c>
    </row>
    <row r="1793" spans="1:5" hidden="1" x14ac:dyDescent="0.2">
      <c r="A1793" t="s">
        <v>24184</v>
      </c>
      <c r="B1793" t="s">
        <v>53994</v>
      </c>
      <c r="C1793" t="s">
        <v>243</v>
      </c>
      <c r="D1793">
        <v>848.25</v>
      </c>
      <c r="E1793" t="s">
        <v>30881</v>
      </c>
    </row>
    <row r="1794" spans="1:5" hidden="1" x14ac:dyDescent="0.2">
      <c r="A1794" t="s">
        <v>24186</v>
      </c>
      <c r="B1794" t="s">
        <v>53995</v>
      </c>
      <c r="C1794" t="s">
        <v>243</v>
      </c>
      <c r="D1794">
        <v>772.2</v>
      </c>
      <c r="E1794" t="s">
        <v>30881</v>
      </c>
    </row>
    <row r="1795" spans="1:5" hidden="1" x14ac:dyDescent="0.2">
      <c r="A1795" t="s">
        <v>24188</v>
      </c>
      <c r="B1795" t="s">
        <v>29329</v>
      </c>
      <c r="C1795" t="s">
        <v>243</v>
      </c>
      <c r="D1795">
        <v>720</v>
      </c>
      <c r="E1795" t="s">
        <v>30881</v>
      </c>
    </row>
    <row r="1796" spans="1:5" hidden="1" x14ac:dyDescent="0.2">
      <c r="A1796" t="s">
        <v>24190</v>
      </c>
      <c r="B1796" t="s">
        <v>29330</v>
      </c>
      <c r="C1796" t="s">
        <v>243</v>
      </c>
      <c r="D1796">
        <v>608</v>
      </c>
      <c r="E1796" t="s">
        <v>30881</v>
      </c>
    </row>
    <row r="1797" spans="1:5" hidden="1" x14ac:dyDescent="0.2">
      <c r="A1797" t="s">
        <v>24192</v>
      </c>
      <c r="B1797" t="s">
        <v>29331</v>
      </c>
      <c r="C1797" t="s">
        <v>243</v>
      </c>
      <c r="D1797">
        <v>638</v>
      </c>
      <c r="E1797" t="s">
        <v>30881</v>
      </c>
    </row>
    <row r="1798" spans="1:5" hidden="1" x14ac:dyDescent="0.2">
      <c r="A1798" t="s">
        <v>24193</v>
      </c>
      <c r="B1798" t="s">
        <v>29332</v>
      </c>
      <c r="C1798" t="s">
        <v>243</v>
      </c>
      <c r="D1798">
        <v>579</v>
      </c>
      <c r="E1798" t="s">
        <v>30881</v>
      </c>
    </row>
    <row r="1799" spans="1:5" hidden="1" x14ac:dyDescent="0.2">
      <c r="A1799" t="s">
        <v>24195</v>
      </c>
      <c r="B1799" t="s">
        <v>29333</v>
      </c>
      <c r="C1799" t="s">
        <v>243</v>
      </c>
      <c r="D1799">
        <v>989</v>
      </c>
      <c r="E1799" t="s">
        <v>30881</v>
      </c>
    </row>
    <row r="1800" spans="1:5" hidden="1" x14ac:dyDescent="0.2">
      <c r="A1800" t="s">
        <v>24197</v>
      </c>
      <c r="B1800" t="s">
        <v>29334</v>
      </c>
      <c r="C1800" t="s">
        <v>243</v>
      </c>
      <c r="D1800">
        <v>989</v>
      </c>
      <c r="E1800" t="s">
        <v>30881</v>
      </c>
    </row>
    <row r="1801" spans="1:5" hidden="1" x14ac:dyDescent="0.2">
      <c r="A1801" t="s">
        <v>24199</v>
      </c>
      <c r="B1801" t="s">
        <v>29335</v>
      </c>
      <c r="C1801" t="s">
        <v>243</v>
      </c>
      <c r="D1801">
        <v>860</v>
      </c>
      <c r="E1801" t="s">
        <v>30881</v>
      </c>
    </row>
    <row r="1802" spans="1:5" hidden="1" x14ac:dyDescent="0.2">
      <c r="A1802" t="s">
        <v>24201</v>
      </c>
      <c r="B1802" t="s">
        <v>29336</v>
      </c>
      <c r="C1802" t="s">
        <v>243</v>
      </c>
      <c r="D1802">
        <v>860</v>
      </c>
      <c r="E1802" t="s">
        <v>30881</v>
      </c>
    </row>
    <row r="1803" spans="1:5" hidden="1" x14ac:dyDescent="0.2">
      <c r="A1803" t="s">
        <v>24203</v>
      </c>
      <c r="B1803" t="s">
        <v>29337</v>
      </c>
      <c r="C1803" t="s">
        <v>243</v>
      </c>
      <c r="D1803">
        <v>725</v>
      </c>
      <c r="E1803" t="s">
        <v>30881</v>
      </c>
    </row>
    <row r="1804" spans="1:5" hidden="1" x14ac:dyDescent="0.2">
      <c r="A1804" t="s">
        <v>24205</v>
      </c>
      <c r="B1804" t="s">
        <v>29338</v>
      </c>
      <c r="C1804" t="s">
        <v>243</v>
      </c>
      <c r="D1804">
        <v>667</v>
      </c>
      <c r="E1804" t="s">
        <v>30881</v>
      </c>
    </row>
    <row r="1805" spans="1:5" hidden="1" x14ac:dyDescent="0.2">
      <c r="A1805" t="s">
        <v>24207</v>
      </c>
      <c r="B1805" t="s">
        <v>29339</v>
      </c>
      <c r="C1805" t="s">
        <v>243</v>
      </c>
      <c r="D1805">
        <v>825</v>
      </c>
      <c r="E1805" t="s">
        <v>30881</v>
      </c>
    </row>
    <row r="1806" spans="1:5" hidden="1" x14ac:dyDescent="0.2">
      <c r="A1806" t="s">
        <v>24209</v>
      </c>
      <c r="B1806" t="s">
        <v>29340</v>
      </c>
      <c r="C1806" t="s">
        <v>243</v>
      </c>
      <c r="D1806">
        <v>766</v>
      </c>
      <c r="E1806" t="s">
        <v>30881</v>
      </c>
    </row>
    <row r="1807" spans="1:5" hidden="1" x14ac:dyDescent="0.2">
      <c r="A1807" t="s">
        <v>24211</v>
      </c>
      <c r="B1807" t="s">
        <v>29341</v>
      </c>
      <c r="C1807" t="s">
        <v>243</v>
      </c>
      <c r="D1807">
        <v>720</v>
      </c>
      <c r="E1807" t="s">
        <v>30881</v>
      </c>
    </row>
    <row r="1808" spans="1:5" hidden="1" x14ac:dyDescent="0.2">
      <c r="A1808" t="s">
        <v>24213</v>
      </c>
      <c r="B1808" t="s">
        <v>29342</v>
      </c>
      <c r="C1808" t="s">
        <v>243</v>
      </c>
      <c r="D1808">
        <v>661</v>
      </c>
      <c r="E1808" t="s">
        <v>30881</v>
      </c>
    </row>
    <row r="1809" spans="1:5" hidden="1" x14ac:dyDescent="0.2">
      <c r="A1809" t="s">
        <v>24215</v>
      </c>
      <c r="B1809" t="s">
        <v>29343</v>
      </c>
      <c r="C1809" t="s">
        <v>243</v>
      </c>
      <c r="D1809" s="684">
        <v>1106</v>
      </c>
      <c r="E1809" t="s">
        <v>30881</v>
      </c>
    </row>
    <row r="1810" spans="1:5" hidden="1" x14ac:dyDescent="0.2">
      <c r="A1810" t="s">
        <v>24217</v>
      </c>
      <c r="B1810" t="s">
        <v>29344</v>
      </c>
      <c r="C1810" t="s">
        <v>243</v>
      </c>
      <c r="D1810" s="684">
        <v>1106</v>
      </c>
      <c r="E1810" t="s">
        <v>30881</v>
      </c>
    </row>
    <row r="1811" spans="1:5" hidden="1" x14ac:dyDescent="0.2">
      <c r="A1811" t="s">
        <v>24219</v>
      </c>
      <c r="B1811" t="s">
        <v>29345</v>
      </c>
      <c r="C1811" t="s">
        <v>243</v>
      </c>
      <c r="D1811">
        <v>977</v>
      </c>
      <c r="E1811" t="s">
        <v>30881</v>
      </c>
    </row>
    <row r="1812" spans="1:5" hidden="1" x14ac:dyDescent="0.2">
      <c r="A1812" t="s">
        <v>24221</v>
      </c>
      <c r="B1812" t="s">
        <v>29346</v>
      </c>
      <c r="C1812" t="s">
        <v>243</v>
      </c>
      <c r="D1812">
        <v>977</v>
      </c>
      <c r="E1812" t="s">
        <v>30881</v>
      </c>
    </row>
    <row r="1813" spans="1:5" hidden="1" x14ac:dyDescent="0.2">
      <c r="A1813" t="s">
        <v>24223</v>
      </c>
      <c r="B1813" t="s">
        <v>29347</v>
      </c>
      <c r="C1813" t="s">
        <v>243</v>
      </c>
      <c r="D1813">
        <v>778</v>
      </c>
      <c r="E1813" t="s">
        <v>30881</v>
      </c>
    </row>
    <row r="1814" spans="1:5" hidden="1" x14ac:dyDescent="0.2">
      <c r="A1814" t="s">
        <v>24225</v>
      </c>
      <c r="B1814" t="s">
        <v>29348</v>
      </c>
      <c r="C1814" t="s">
        <v>243</v>
      </c>
      <c r="D1814">
        <v>720</v>
      </c>
      <c r="E1814" t="s">
        <v>30881</v>
      </c>
    </row>
    <row r="1815" spans="1:5" hidden="1" x14ac:dyDescent="0.2">
      <c r="A1815" t="s">
        <v>24227</v>
      </c>
      <c r="B1815" t="s">
        <v>29349</v>
      </c>
      <c r="C1815" t="s">
        <v>243</v>
      </c>
      <c r="D1815">
        <v>989</v>
      </c>
      <c r="E1815" t="s">
        <v>30881</v>
      </c>
    </row>
    <row r="1816" spans="1:5" hidden="1" x14ac:dyDescent="0.2">
      <c r="A1816" t="s">
        <v>24229</v>
      </c>
      <c r="B1816" t="s">
        <v>29350</v>
      </c>
      <c r="C1816" t="s">
        <v>243</v>
      </c>
      <c r="D1816">
        <v>872</v>
      </c>
      <c r="E1816" t="s">
        <v>30881</v>
      </c>
    </row>
    <row r="1817" spans="1:5" hidden="1" x14ac:dyDescent="0.2">
      <c r="A1817" t="s">
        <v>24231</v>
      </c>
      <c r="B1817" t="s">
        <v>29351</v>
      </c>
      <c r="C1817" t="s">
        <v>243</v>
      </c>
      <c r="D1817">
        <v>883</v>
      </c>
      <c r="E1817" t="s">
        <v>30881</v>
      </c>
    </row>
    <row r="1818" spans="1:5" hidden="1" x14ac:dyDescent="0.2">
      <c r="A1818" t="s">
        <v>24233</v>
      </c>
      <c r="B1818" t="s">
        <v>29352</v>
      </c>
      <c r="C1818" t="s">
        <v>243</v>
      </c>
      <c r="D1818">
        <v>755</v>
      </c>
      <c r="E1818" t="s">
        <v>30881</v>
      </c>
    </row>
    <row r="1819" spans="1:5" hidden="1" x14ac:dyDescent="0.2">
      <c r="A1819" t="s">
        <v>24235</v>
      </c>
      <c r="B1819" t="s">
        <v>29353</v>
      </c>
      <c r="C1819" t="s">
        <v>243</v>
      </c>
      <c r="D1819" s="684">
        <v>1591</v>
      </c>
      <c r="E1819" t="s">
        <v>30881</v>
      </c>
    </row>
    <row r="1820" spans="1:5" hidden="1" x14ac:dyDescent="0.2">
      <c r="A1820" t="s">
        <v>24237</v>
      </c>
      <c r="B1820" t="s">
        <v>29354</v>
      </c>
      <c r="C1820" t="s">
        <v>243</v>
      </c>
      <c r="D1820" s="684">
        <v>1591</v>
      </c>
      <c r="E1820" t="s">
        <v>30881</v>
      </c>
    </row>
    <row r="1821" spans="1:5" hidden="1" x14ac:dyDescent="0.2">
      <c r="A1821" t="s">
        <v>24239</v>
      </c>
      <c r="B1821" t="s">
        <v>29355</v>
      </c>
      <c r="C1821" t="s">
        <v>243</v>
      </c>
      <c r="D1821" s="684">
        <v>1463</v>
      </c>
      <c r="E1821" t="s">
        <v>30881</v>
      </c>
    </row>
    <row r="1822" spans="1:5" hidden="1" x14ac:dyDescent="0.2">
      <c r="A1822" t="s">
        <v>24241</v>
      </c>
      <c r="B1822" t="s">
        <v>29356</v>
      </c>
      <c r="C1822" t="s">
        <v>243</v>
      </c>
      <c r="D1822" s="684">
        <v>1463</v>
      </c>
      <c r="E1822" t="s">
        <v>30881</v>
      </c>
    </row>
    <row r="1823" spans="1:5" hidden="1" x14ac:dyDescent="0.2">
      <c r="A1823" t="s">
        <v>24243</v>
      </c>
      <c r="B1823" t="s">
        <v>29357</v>
      </c>
      <c r="C1823" t="s">
        <v>243</v>
      </c>
      <c r="D1823" s="684">
        <v>1018</v>
      </c>
      <c r="E1823" t="s">
        <v>30881</v>
      </c>
    </row>
    <row r="1824" spans="1:5" hidden="1" x14ac:dyDescent="0.2">
      <c r="A1824" t="s">
        <v>24245</v>
      </c>
      <c r="B1824" t="s">
        <v>29358</v>
      </c>
      <c r="C1824" t="s">
        <v>243</v>
      </c>
      <c r="D1824">
        <v>959</v>
      </c>
      <c r="E1824" t="s">
        <v>30881</v>
      </c>
    </row>
    <row r="1825" spans="1:5" hidden="1" x14ac:dyDescent="0.2">
      <c r="A1825" t="s">
        <v>12850</v>
      </c>
      <c r="B1825" t="s">
        <v>29359</v>
      </c>
      <c r="C1825" t="s">
        <v>243</v>
      </c>
      <c r="D1825">
        <v>398</v>
      </c>
      <c r="E1825" t="s">
        <v>30881</v>
      </c>
    </row>
    <row r="1826" spans="1:5" hidden="1" x14ac:dyDescent="0.2">
      <c r="A1826" t="s">
        <v>12851</v>
      </c>
      <c r="B1826" t="s">
        <v>29360</v>
      </c>
      <c r="C1826" t="s">
        <v>243</v>
      </c>
      <c r="D1826">
        <v>380</v>
      </c>
      <c r="E1826" t="s">
        <v>30881</v>
      </c>
    </row>
    <row r="1827" spans="1:5" hidden="1" x14ac:dyDescent="0.2">
      <c r="A1827" t="s">
        <v>12852</v>
      </c>
      <c r="B1827" t="s">
        <v>29361</v>
      </c>
      <c r="C1827" t="s">
        <v>243</v>
      </c>
      <c r="D1827">
        <v>293</v>
      </c>
      <c r="E1827" t="s">
        <v>30881</v>
      </c>
    </row>
    <row r="1828" spans="1:5" hidden="1" x14ac:dyDescent="0.2">
      <c r="A1828" t="s">
        <v>12853</v>
      </c>
      <c r="B1828" t="s">
        <v>29362</v>
      </c>
      <c r="C1828" t="s">
        <v>243</v>
      </c>
      <c r="D1828">
        <v>275</v>
      </c>
      <c r="E1828" t="s">
        <v>30881</v>
      </c>
    </row>
    <row r="1829" spans="1:5" hidden="1" x14ac:dyDescent="0.2">
      <c r="A1829" t="s">
        <v>12854</v>
      </c>
      <c r="B1829" t="s">
        <v>29363</v>
      </c>
      <c r="C1829" t="s">
        <v>243</v>
      </c>
      <c r="D1829">
        <v>737</v>
      </c>
      <c r="E1829" t="s">
        <v>30881</v>
      </c>
    </row>
    <row r="1830" spans="1:5" hidden="1" x14ac:dyDescent="0.2">
      <c r="A1830" t="s">
        <v>12855</v>
      </c>
      <c r="B1830" t="s">
        <v>29364</v>
      </c>
      <c r="C1830" t="s">
        <v>243</v>
      </c>
      <c r="D1830">
        <v>737</v>
      </c>
      <c r="E1830" t="s">
        <v>30881</v>
      </c>
    </row>
    <row r="1831" spans="1:5" hidden="1" x14ac:dyDescent="0.2">
      <c r="A1831" t="s">
        <v>12856</v>
      </c>
      <c r="B1831" t="s">
        <v>29365</v>
      </c>
      <c r="C1831" t="s">
        <v>243</v>
      </c>
      <c r="D1831">
        <v>608</v>
      </c>
      <c r="E1831" t="s">
        <v>30881</v>
      </c>
    </row>
    <row r="1832" spans="1:5" hidden="1" x14ac:dyDescent="0.2">
      <c r="A1832" t="s">
        <v>12857</v>
      </c>
      <c r="B1832" t="s">
        <v>29366</v>
      </c>
      <c r="C1832" t="s">
        <v>243</v>
      </c>
      <c r="D1832">
        <v>608</v>
      </c>
      <c r="E1832" t="s">
        <v>30881</v>
      </c>
    </row>
    <row r="1833" spans="1:5" hidden="1" x14ac:dyDescent="0.2">
      <c r="A1833" t="s">
        <v>12858</v>
      </c>
      <c r="B1833" t="s">
        <v>29367</v>
      </c>
      <c r="C1833" t="s">
        <v>243</v>
      </c>
      <c r="D1833">
        <v>480</v>
      </c>
      <c r="E1833" t="s">
        <v>30881</v>
      </c>
    </row>
    <row r="1834" spans="1:5" hidden="1" x14ac:dyDescent="0.2">
      <c r="A1834" t="s">
        <v>12859</v>
      </c>
      <c r="B1834" t="s">
        <v>29368</v>
      </c>
      <c r="C1834" t="s">
        <v>243</v>
      </c>
      <c r="D1834">
        <v>374</v>
      </c>
      <c r="E1834" t="s">
        <v>30881</v>
      </c>
    </row>
    <row r="1835" spans="1:5" hidden="1" x14ac:dyDescent="0.2">
      <c r="A1835" t="s">
        <v>12860</v>
      </c>
      <c r="B1835" t="s">
        <v>29369</v>
      </c>
      <c r="C1835" t="s">
        <v>243</v>
      </c>
      <c r="D1835">
        <v>474</v>
      </c>
      <c r="E1835" t="s">
        <v>30881</v>
      </c>
    </row>
    <row r="1836" spans="1:5" hidden="1" x14ac:dyDescent="0.2">
      <c r="A1836" t="s">
        <v>12861</v>
      </c>
      <c r="B1836" t="s">
        <v>29370</v>
      </c>
      <c r="C1836" t="s">
        <v>243</v>
      </c>
      <c r="D1836">
        <v>456</v>
      </c>
      <c r="E1836" t="s">
        <v>30881</v>
      </c>
    </row>
    <row r="1837" spans="1:5" hidden="1" x14ac:dyDescent="0.2">
      <c r="A1837" t="s">
        <v>12862</v>
      </c>
      <c r="B1837" t="s">
        <v>29371</v>
      </c>
      <c r="C1837" t="s">
        <v>243</v>
      </c>
      <c r="D1837">
        <v>369</v>
      </c>
      <c r="E1837" t="s">
        <v>30881</v>
      </c>
    </row>
    <row r="1838" spans="1:5" hidden="1" x14ac:dyDescent="0.2">
      <c r="A1838" t="s">
        <v>12863</v>
      </c>
      <c r="B1838" t="s">
        <v>29372</v>
      </c>
      <c r="C1838" t="s">
        <v>243</v>
      </c>
      <c r="D1838">
        <v>351</v>
      </c>
      <c r="E1838" t="s">
        <v>30881</v>
      </c>
    </row>
    <row r="1839" spans="1:5" hidden="1" x14ac:dyDescent="0.2">
      <c r="A1839" t="s">
        <v>12864</v>
      </c>
      <c r="B1839" t="s">
        <v>29373</v>
      </c>
      <c r="C1839" t="s">
        <v>243</v>
      </c>
      <c r="D1839">
        <v>497</v>
      </c>
      <c r="E1839" t="s">
        <v>30881</v>
      </c>
    </row>
    <row r="1840" spans="1:5" hidden="1" x14ac:dyDescent="0.2">
      <c r="A1840" t="s">
        <v>12865</v>
      </c>
      <c r="B1840" t="s">
        <v>29374</v>
      </c>
      <c r="C1840" t="s">
        <v>243</v>
      </c>
      <c r="D1840">
        <v>410</v>
      </c>
      <c r="E1840" t="s">
        <v>30881</v>
      </c>
    </row>
    <row r="1841" spans="1:5" hidden="1" x14ac:dyDescent="0.2">
      <c r="A1841" t="s">
        <v>12866</v>
      </c>
      <c r="B1841" t="s">
        <v>29375</v>
      </c>
      <c r="C1841" t="s">
        <v>243</v>
      </c>
      <c r="D1841">
        <v>392</v>
      </c>
      <c r="E1841" t="s">
        <v>30881</v>
      </c>
    </row>
    <row r="1842" spans="1:5" hidden="1" x14ac:dyDescent="0.2">
      <c r="A1842" t="s">
        <v>12867</v>
      </c>
      <c r="B1842" t="s">
        <v>29376</v>
      </c>
      <c r="C1842" t="s">
        <v>243</v>
      </c>
      <c r="D1842">
        <v>345</v>
      </c>
      <c r="E1842" t="s">
        <v>30881</v>
      </c>
    </row>
    <row r="1843" spans="1:5" hidden="1" x14ac:dyDescent="0.2">
      <c r="A1843" t="s">
        <v>12868</v>
      </c>
      <c r="B1843" t="s">
        <v>29377</v>
      </c>
      <c r="C1843" t="s">
        <v>243</v>
      </c>
      <c r="D1843">
        <v>772</v>
      </c>
      <c r="E1843" t="s">
        <v>30881</v>
      </c>
    </row>
    <row r="1844" spans="1:5" hidden="1" x14ac:dyDescent="0.2">
      <c r="A1844" t="s">
        <v>12869</v>
      </c>
      <c r="B1844" t="s">
        <v>29378</v>
      </c>
      <c r="C1844" t="s">
        <v>243</v>
      </c>
      <c r="D1844">
        <v>772</v>
      </c>
      <c r="E1844" t="s">
        <v>30881</v>
      </c>
    </row>
    <row r="1845" spans="1:5" hidden="1" x14ac:dyDescent="0.2">
      <c r="A1845" t="s">
        <v>12870</v>
      </c>
      <c r="B1845" t="s">
        <v>29379</v>
      </c>
      <c r="C1845" t="s">
        <v>243</v>
      </c>
      <c r="D1845">
        <v>644</v>
      </c>
      <c r="E1845" t="s">
        <v>30881</v>
      </c>
    </row>
    <row r="1846" spans="1:5" hidden="1" x14ac:dyDescent="0.2">
      <c r="A1846" t="s">
        <v>12871</v>
      </c>
      <c r="B1846" t="s">
        <v>29380</v>
      </c>
      <c r="C1846" t="s">
        <v>243</v>
      </c>
      <c r="D1846">
        <v>644</v>
      </c>
      <c r="E1846" t="s">
        <v>30881</v>
      </c>
    </row>
    <row r="1847" spans="1:5" hidden="1" x14ac:dyDescent="0.2">
      <c r="A1847" t="s">
        <v>12872</v>
      </c>
      <c r="B1847" t="s">
        <v>29381</v>
      </c>
      <c r="C1847" t="s">
        <v>243</v>
      </c>
      <c r="D1847">
        <v>515</v>
      </c>
      <c r="E1847" t="s">
        <v>30881</v>
      </c>
    </row>
    <row r="1848" spans="1:5" hidden="1" x14ac:dyDescent="0.2">
      <c r="A1848" t="s">
        <v>12873</v>
      </c>
      <c r="B1848" t="s">
        <v>29382</v>
      </c>
      <c r="C1848" t="s">
        <v>243</v>
      </c>
      <c r="D1848">
        <v>410</v>
      </c>
      <c r="E1848" t="s">
        <v>30881</v>
      </c>
    </row>
    <row r="1849" spans="1:5" hidden="1" x14ac:dyDescent="0.2">
      <c r="A1849" t="s">
        <v>12874</v>
      </c>
      <c r="B1849" t="s">
        <v>29383</v>
      </c>
      <c r="C1849" t="s">
        <v>243</v>
      </c>
      <c r="D1849">
        <v>538</v>
      </c>
      <c r="E1849" t="s">
        <v>30881</v>
      </c>
    </row>
    <row r="1850" spans="1:5" hidden="1" x14ac:dyDescent="0.2">
      <c r="A1850" t="s">
        <v>12875</v>
      </c>
      <c r="B1850" t="s">
        <v>29384</v>
      </c>
      <c r="C1850" t="s">
        <v>243</v>
      </c>
      <c r="D1850">
        <v>521</v>
      </c>
      <c r="E1850" t="s">
        <v>30881</v>
      </c>
    </row>
    <row r="1851" spans="1:5" hidden="1" x14ac:dyDescent="0.2">
      <c r="A1851" t="s">
        <v>12876</v>
      </c>
      <c r="B1851" t="s">
        <v>29385</v>
      </c>
      <c r="C1851" t="s">
        <v>243</v>
      </c>
      <c r="D1851">
        <v>433</v>
      </c>
      <c r="E1851" t="s">
        <v>30881</v>
      </c>
    </row>
    <row r="1852" spans="1:5" hidden="1" x14ac:dyDescent="0.2">
      <c r="A1852" t="s">
        <v>12877</v>
      </c>
      <c r="B1852" t="s">
        <v>29386</v>
      </c>
      <c r="C1852" t="s">
        <v>243</v>
      </c>
      <c r="D1852">
        <v>415</v>
      </c>
      <c r="E1852" t="s">
        <v>30881</v>
      </c>
    </row>
    <row r="1853" spans="1:5" hidden="1" x14ac:dyDescent="0.2">
      <c r="A1853" t="s">
        <v>12878</v>
      </c>
      <c r="B1853" t="s">
        <v>29387</v>
      </c>
      <c r="C1853" t="s">
        <v>243</v>
      </c>
      <c r="D1853">
        <v>544</v>
      </c>
      <c r="E1853" t="s">
        <v>30881</v>
      </c>
    </row>
    <row r="1854" spans="1:5" hidden="1" x14ac:dyDescent="0.2">
      <c r="A1854" t="s">
        <v>12879</v>
      </c>
      <c r="B1854" t="s">
        <v>29388</v>
      </c>
      <c r="C1854" t="s">
        <v>243</v>
      </c>
      <c r="D1854">
        <v>497</v>
      </c>
      <c r="E1854" t="s">
        <v>30881</v>
      </c>
    </row>
    <row r="1855" spans="1:5" hidden="1" x14ac:dyDescent="0.2">
      <c r="A1855" t="s">
        <v>12880</v>
      </c>
      <c r="B1855" t="s">
        <v>29389</v>
      </c>
      <c r="C1855" t="s">
        <v>243</v>
      </c>
      <c r="D1855">
        <v>439</v>
      </c>
      <c r="E1855" t="s">
        <v>30881</v>
      </c>
    </row>
    <row r="1856" spans="1:5" hidden="1" x14ac:dyDescent="0.2">
      <c r="A1856" t="s">
        <v>12881</v>
      </c>
      <c r="B1856" t="s">
        <v>29390</v>
      </c>
      <c r="C1856" t="s">
        <v>243</v>
      </c>
      <c r="D1856">
        <v>392</v>
      </c>
      <c r="E1856" t="s">
        <v>30881</v>
      </c>
    </row>
    <row r="1857" spans="1:5" hidden="1" x14ac:dyDescent="0.2">
      <c r="A1857" t="s">
        <v>12882</v>
      </c>
      <c r="B1857" t="s">
        <v>29391</v>
      </c>
      <c r="C1857" t="s">
        <v>243</v>
      </c>
      <c r="D1857">
        <v>848</v>
      </c>
      <c r="E1857" t="s">
        <v>30881</v>
      </c>
    </row>
    <row r="1858" spans="1:5" hidden="1" x14ac:dyDescent="0.2">
      <c r="A1858" t="s">
        <v>12883</v>
      </c>
      <c r="B1858" t="s">
        <v>29392</v>
      </c>
      <c r="C1858" t="s">
        <v>243</v>
      </c>
      <c r="D1858">
        <v>848</v>
      </c>
      <c r="E1858" t="s">
        <v>30881</v>
      </c>
    </row>
    <row r="1859" spans="1:5" hidden="1" x14ac:dyDescent="0.2">
      <c r="A1859" t="s">
        <v>12884</v>
      </c>
      <c r="B1859" t="s">
        <v>29393</v>
      </c>
      <c r="C1859" t="s">
        <v>243</v>
      </c>
      <c r="D1859">
        <v>720</v>
      </c>
      <c r="E1859" t="s">
        <v>30881</v>
      </c>
    </row>
    <row r="1860" spans="1:5" hidden="1" x14ac:dyDescent="0.2">
      <c r="A1860" t="s">
        <v>12885</v>
      </c>
      <c r="B1860" t="s">
        <v>29394</v>
      </c>
      <c r="C1860" t="s">
        <v>243</v>
      </c>
      <c r="D1860">
        <v>720</v>
      </c>
      <c r="E1860" t="s">
        <v>30881</v>
      </c>
    </row>
    <row r="1861" spans="1:5" hidden="1" x14ac:dyDescent="0.2">
      <c r="A1861" t="s">
        <v>12886</v>
      </c>
      <c r="B1861" t="s">
        <v>29395</v>
      </c>
      <c r="C1861" t="s">
        <v>243</v>
      </c>
      <c r="D1861">
        <v>556</v>
      </c>
      <c r="E1861" t="s">
        <v>30881</v>
      </c>
    </row>
    <row r="1862" spans="1:5" hidden="1" x14ac:dyDescent="0.2">
      <c r="A1862" t="s">
        <v>12887</v>
      </c>
      <c r="B1862" t="s">
        <v>29396</v>
      </c>
      <c r="C1862" t="s">
        <v>243</v>
      </c>
      <c r="D1862">
        <v>450</v>
      </c>
      <c r="E1862" t="s">
        <v>30881</v>
      </c>
    </row>
    <row r="1863" spans="1:5" hidden="1" x14ac:dyDescent="0.2">
      <c r="A1863" t="s">
        <v>12888</v>
      </c>
      <c r="B1863" t="s">
        <v>29397</v>
      </c>
      <c r="C1863" t="s">
        <v>243</v>
      </c>
      <c r="D1863">
        <v>608</v>
      </c>
      <c r="E1863" t="s">
        <v>30881</v>
      </c>
    </row>
    <row r="1864" spans="1:5" hidden="1" x14ac:dyDescent="0.2">
      <c r="A1864" t="s">
        <v>12889</v>
      </c>
      <c r="B1864" t="s">
        <v>29398</v>
      </c>
      <c r="C1864" t="s">
        <v>243</v>
      </c>
      <c r="D1864">
        <v>591</v>
      </c>
      <c r="E1864" t="s">
        <v>30881</v>
      </c>
    </row>
    <row r="1865" spans="1:5" hidden="1" x14ac:dyDescent="0.2">
      <c r="A1865" t="s">
        <v>12890</v>
      </c>
      <c r="B1865" t="s">
        <v>29399</v>
      </c>
      <c r="C1865" t="s">
        <v>243</v>
      </c>
      <c r="D1865">
        <v>503</v>
      </c>
      <c r="E1865" t="s">
        <v>30881</v>
      </c>
    </row>
    <row r="1866" spans="1:5" hidden="1" x14ac:dyDescent="0.2">
      <c r="A1866" t="s">
        <v>12891</v>
      </c>
      <c r="B1866" t="s">
        <v>29400</v>
      </c>
      <c r="C1866" t="s">
        <v>243</v>
      </c>
      <c r="D1866">
        <v>486</v>
      </c>
      <c r="E1866" t="s">
        <v>30881</v>
      </c>
    </row>
    <row r="1867" spans="1:5" hidden="1" x14ac:dyDescent="0.2">
      <c r="A1867" t="s">
        <v>12892</v>
      </c>
      <c r="B1867" t="s">
        <v>29401</v>
      </c>
      <c r="C1867" t="s">
        <v>243</v>
      </c>
      <c r="D1867">
        <v>632</v>
      </c>
      <c r="E1867" t="s">
        <v>30881</v>
      </c>
    </row>
    <row r="1868" spans="1:5" hidden="1" x14ac:dyDescent="0.2">
      <c r="A1868" t="s">
        <v>12893</v>
      </c>
      <c r="B1868" t="s">
        <v>29402</v>
      </c>
      <c r="C1868" t="s">
        <v>243</v>
      </c>
      <c r="D1868">
        <v>585</v>
      </c>
      <c r="E1868" t="s">
        <v>30881</v>
      </c>
    </row>
    <row r="1869" spans="1:5" hidden="1" x14ac:dyDescent="0.2">
      <c r="A1869" t="s">
        <v>12894</v>
      </c>
      <c r="B1869" t="s">
        <v>29403</v>
      </c>
      <c r="C1869" t="s">
        <v>243</v>
      </c>
      <c r="D1869">
        <v>527</v>
      </c>
      <c r="E1869" t="s">
        <v>30881</v>
      </c>
    </row>
    <row r="1870" spans="1:5" hidden="1" x14ac:dyDescent="0.2">
      <c r="A1870" t="s">
        <v>12895</v>
      </c>
      <c r="B1870" t="s">
        <v>29404</v>
      </c>
      <c r="C1870" t="s">
        <v>243</v>
      </c>
      <c r="D1870">
        <v>480</v>
      </c>
      <c r="E1870" t="s">
        <v>30881</v>
      </c>
    </row>
    <row r="1871" spans="1:5" hidden="1" x14ac:dyDescent="0.2">
      <c r="A1871" t="s">
        <v>12896</v>
      </c>
      <c r="B1871" t="s">
        <v>29405</v>
      </c>
      <c r="C1871" t="s">
        <v>243</v>
      </c>
      <c r="D1871" s="684">
        <v>1024</v>
      </c>
      <c r="E1871" t="s">
        <v>30881</v>
      </c>
    </row>
    <row r="1872" spans="1:5" hidden="1" x14ac:dyDescent="0.2">
      <c r="A1872" t="s">
        <v>12897</v>
      </c>
      <c r="B1872" t="s">
        <v>29406</v>
      </c>
      <c r="C1872" t="s">
        <v>243</v>
      </c>
      <c r="D1872" s="684">
        <v>1024</v>
      </c>
      <c r="E1872" t="s">
        <v>30881</v>
      </c>
    </row>
    <row r="1873" spans="1:15" hidden="1" x14ac:dyDescent="0.2">
      <c r="A1873" t="s">
        <v>12898</v>
      </c>
      <c r="B1873" t="s">
        <v>29407</v>
      </c>
      <c r="C1873" t="s">
        <v>243</v>
      </c>
      <c r="D1873">
        <v>895</v>
      </c>
      <c r="E1873" t="s">
        <v>30881</v>
      </c>
    </row>
    <row r="1874" spans="1:15" hidden="1" x14ac:dyDescent="0.2">
      <c r="A1874" t="s">
        <v>12899</v>
      </c>
      <c r="B1874" t="s">
        <v>29408</v>
      </c>
      <c r="C1874" t="s">
        <v>243</v>
      </c>
      <c r="D1874">
        <v>895</v>
      </c>
      <c r="E1874" t="s">
        <v>30881</v>
      </c>
    </row>
    <row r="1875" spans="1:15" hidden="1" x14ac:dyDescent="0.2">
      <c r="A1875" t="s">
        <v>12900</v>
      </c>
      <c r="B1875" t="s">
        <v>29409</v>
      </c>
      <c r="C1875" t="s">
        <v>243</v>
      </c>
      <c r="D1875">
        <v>673</v>
      </c>
      <c r="E1875" t="s">
        <v>30881</v>
      </c>
    </row>
    <row r="1876" spans="1:15" s="78" customFormat="1" hidden="1" x14ac:dyDescent="0.2">
      <c r="A1876" t="s">
        <v>12901</v>
      </c>
      <c r="B1876" t="s">
        <v>29410</v>
      </c>
      <c r="C1876" t="s">
        <v>243</v>
      </c>
      <c r="D1876">
        <v>567</v>
      </c>
      <c r="E1876" t="s">
        <v>30881</v>
      </c>
      <c r="F1876" s="77"/>
      <c r="G1876" s="77"/>
      <c r="H1876" s="77"/>
      <c r="I1876" s="77"/>
      <c r="J1876" s="77"/>
      <c r="K1876" s="77"/>
      <c r="L1876" s="77"/>
      <c r="M1876" s="77"/>
      <c r="N1876" s="77"/>
      <c r="O1876" s="77"/>
    </row>
    <row r="1877" spans="1:15" s="78" customFormat="1" hidden="1" x14ac:dyDescent="0.2">
      <c r="A1877" t="s">
        <v>12902</v>
      </c>
      <c r="B1877" t="s">
        <v>29411</v>
      </c>
      <c r="C1877" t="s">
        <v>243</v>
      </c>
      <c r="D1877">
        <v>25</v>
      </c>
      <c r="E1877" t="s">
        <v>30881</v>
      </c>
      <c r="F1877" s="77"/>
      <c r="G1877" s="77"/>
      <c r="H1877" s="77"/>
      <c r="I1877" s="77"/>
      <c r="J1877" s="77"/>
      <c r="K1877" s="77"/>
      <c r="L1877" s="77"/>
      <c r="M1877" s="77"/>
      <c r="N1877" s="77"/>
      <c r="O1877" s="77"/>
    </row>
    <row r="1878" spans="1:15" hidden="1" x14ac:dyDescent="0.2">
      <c r="A1878" t="s">
        <v>12903</v>
      </c>
      <c r="B1878" t="s">
        <v>29412</v>
      </c>
      <c r="C1878" t="s">
        <v>243</v>
      </c>
      <c r="D1878">
        <v>42</v>
      </c>
      <c r="E1878" t="s">
        <v>30881</v>
      </c>
    </row>
    <row r="1879" spans="1:15" hidden="1" x14ac:dyDescent="0.2">
      <c r="A1879" t="s">
        <v>12904</v>
      </c>
      <c r="B1879" t="s">
        <v>29413</v>
      </c>
      <c r="C1879" t="s">
        <v>243</v>
      </c>
      <c r="D1879">
        <v>66</v>
      </c>
      <c r="E1879" t="s">
        <v>30881</v>
      </c>
    </row>
    <row r="1880" spans="1:15" hidden="1" x14ac:dyDescent="0.2">
      <c r="A1880" t="s">
        <v>12905</v>
      </c>
      <c r="B1880" t="s">
        <v>29414</v>
      </c>
      <c r="C1880" t="s">
        <v>243</v>
      </c>
      <c r="D1880">
        <v>55</v>
      </c>
      <c r="E1880" t="s">
        <v>30881</v>
      </c>
    </row>
    <row r="1881" spans="1:15" hidden="1" x14ac:dyDescent="0.2">
      <c r="A1881" t="s">
        <v>12906</v>
      </c>
      <c r="B1881" t="s">
        <v>29415</v>
      </c>
      <c r="C1881" t="s">
        <v>243</v>
      </c>
      <c r="D1881">
        <v>77</v>
      </c>
      <c r="E1881" t="s">
        <v>30881</v>
      </c>
    </row>
    <row r="1882" spans="1:15" hidden="1" x14ac:dyDescent="0.2">
      <c r="A1882" t="s">
        <v>12907</v>
      </c>
      <c r="B1882" t="s">
        <v>29416</v>
      </c>
      <c r="C1882" t="s">
        <v>243</v>
      </c>
      <c r="D1882">
        <v>80</v>
      </c>
      <c r="E1882" t="s">
        <v>30881</v>
      </c>
    </row>
    <row r="1883" spans="1:15" hidden="1" x14ac:dyDescent="0.2">
      <c r="A1883" t="s">
        <v>12908</v>
      </c>
      <c r="B1883" t="s">
        <v>29417</v>
      </c>
      <c r="C1883" t="s">
        <v>243</v>
      </c>
      <c r="D1883">
        <v>103</v>
      </c>
      <c r="E1883" t="s">
        <v>30881</v>
      </c>
    </row>
    <row r="1884" spans="1:15" hidden="1" x14ac:dyDescent="0.2">
      <c r="A1884" t="s">
        <v>12909</v>
      </c>
      <c r="B1884" t="s">
        <v>29418</v>
      </c>
      <c r="C1884" t="s">
        <v>243</v>
      </c>
      <c r="D1884">
        <v>22</v>
      </c>
      <c r="E1884" t="s">
        <v>30881</v>
      </c>
    </row>
    <row r="1885" spans="1:15" hidden="1" x14ac:dyDescent="0.2">
      <c r="A1885" t="s">
        <v>12910</v>
      </c>
      <c r="B1885" t="s">
        <v>29419</v>
      </c>
      <c r="C1885" t="s">
        <v>243</v>
      </c>
      <c r="D1885">
        <v>40</v>
      </c>
      <c r="E1885" t="s">
        <v>30881</v>
      </c>
    </row>
    <row r="1886" spans="1:15" hidden="1" x14ac:dyDescent="0.2">
      <c r="A1886" t="s">
        <v>12911</v>
      </c>
      <c r="B1886" t="s">
        <v>29420</v>
      </c>
      <c r="C1886" t="s">
        <v>243</v>
      </c>
      <c r="D1886">
        <v>62</v>
      </c>
      <c r="E1886" t="s">
        <v>30881</v>
      </c>
    </row>
    <row r="1887" spans="1:15" hidden="1" x14ac:dyDescent="0.2">
      <c r="A1887" t="s">
        <v>12912</v>
      </c>
      <c r="B1887" t="s">
        <v>29421</v>
      </c>
      <c r="C1887" t="s">
        <v>243</v>
      </c>
      <c r="D1887">
        <v>54</v>
      </c>
      <c r="E1887" t="s">
        <v>30881</v>
      </c>
    </row>
    <row r="1888" spans="1:15" hidden="1" x14ac:dyDescent="0.2">
      <c r="A1888" t="s">
        <v>12913</v>
      </c>
      <c r="B1888" t="s">
        <v>29583</v>
      </c>
      <c r="C1888" t="s">
        <v>243</v>
      </c>
      <c r="D1888">
        <v>74</v>
      </c>
      <c r="E1888" t="s">
        <v>30881</v>
      </c>
    </row>
    <row r="1889" spans="1:5" hidden="1" x14ac:dyDescent="0.2">
      <c r="A1889" t="s">
        <v>12914</v>
      </c>
      <c r="B1889" t="s">
        <v>29584</v>
      </c>
      <c r="C1889" t="s">
        <v>243</v>
      </c>
      <c r="D1889">
        <v>77</v>
      </c>
      <c r="E1889" t="s">
        <v>30881</v>
      </c>
    </row>
    <row r="1890" spans="1:5" hidden="1" x14ac:dyDescent="0.2">
      <c r="A1890" t="s">
        <v>12915</v>
      </c>
      <c r="B1890" t="s">
        <v>29422</v>
      </c>
      <c r="C1890" t="s">
        <v>243</v>
      </c>
      <c r="D1890">
        <v>101</v>
      </c>
      <c r="E1890" t="s">
        <v>30881</v>
      </c>
    </row>
    <row r="1891" spans="1:5" hidden="1" x14ac:dyDescent="0.2">
      <c r="A1891" t="s">
        <v>12919</v>
      </c>
      <c r="B1891" t="s">
        <v>29423</v>
      </c>
      <c r="C1891" t="s">
        <v>243</v>
      </c>
      <c r="D1891" s="684">
        <v>1515</v>
      </c>
      <c r="E1891" t="s">
        <v>30881</v>
      </c>
    </row>
    <row r="1892" spans="1:5" hidden="1" x14ac:dyDescent="0.2">
      <c r="A1892" t="s">
        <v>12920</v>
      </c>
      <c r="B1892" t="s">
        <v>29424</v>
      </c>
      <c r="C1892" t="s">
        <v>243</v>
      </c>
      <c r="D1892" s="684">
        <v>1515</v>
      </c>
      <c r="E1892" t="s">
        <v>30881</v>
      </c>
    </row>
    <row r="1893" spans="1:5" hidden="1" x14ac:dyDescent="0.2">
      <c r="A1893" t="s">
        <v>52768</v>
      </c>
      <c r="B1893" t="s">
        <v>53356</v>
      </c>
      <c r="C1893" t="s">
        <v>243</v>
      </c>
      <c r="D1893">
        <v>281</v>
      </c>
      <c r="E1893" t="s">
        <v>30881</v>
      </c>
    </row>
    <row r="1894" spans="1:5" hidden="1" x14ac:dyDescent="0.2">
      <c r="A1894" t="s">
        <v>52769</v>
      </c>
      <c r="B1894" t="s">
        <v>53357</v>
      </c>
      <c r="C1894" t="s">
        <v>243</v>
      </c>
      <c r="D1894">
        <v>304</v>
      </c>
      <c r="E1894" t="s">
        <v>30881</v>
      </c>
    </row>
    <row r="1895" spans="1:5" hidden="1" x14ac:dyDescent="0.2">
      <c r="A1895" t="s">
        <v>52771</v>
      </c>
      <c r="B1895" t="s">
        <v>53359</v>
      </c>
      <c r="C1895" t="s">
        <v>243</v>
      </c>
      <c r="D1895">
        <v>304</v>
      </c>
      <c r="E1895" t="s">
        <v>30881</v>
      </c>
    </row>
    <row r="1896" spans="1:5" hidden="1" x14ac:dyDescent="0.2">
      <c r="A1896" t="s">
        <v>52770</v>
      </c>
      <c r="B1896" t="s">
        <v>53358</v>
      </c>
      <c r="C1896" t="s">
        <v>243</v>
      </c>
      <c r="D1896">
        <v>281</v>
      </c>
      <c r="E1896" t="s">
        <v>30881</v>
      </c>
    </row>
    <row r="1897" spans="1:5" hidden="1" x14ac:dyDescent="0.2">
      <c r="A1897" t="s">
        <v>6823</v>
      </c>
      <c r="B1897" t="s">
        <v>29425</v>
      </c>
      <c r="C1897" t="s">
        <v>243</v>
      </c>
      <c r="D1897">
        <v>10</v>
      </c>
      <c r="E1897" t="s">
        <v>30881</v>
      </c>
    </row>
    <row r="1898" spans="1:5" hidden="1" x14ac:dyDescent="0.2">
      <c r="A1898" t="s">
        <v>6824</v>
      </c>
      <c r="B1898" t="s">
        <v>29426</v>
      </c>
      <c r="C1898" t="s">
        <v>243</v>
      </c>
      <c r="D1898">
        <v>33</v>
      </c>
      <c r="E1898" t="s">
        <v>30881</v>
      </c>
    </row>
    <row r="1899" spans="1:5" hidden="1" x14ac:dyDescent="0.2">
      <c r="A1899" t="s">
        <v>12921</v>
      </c>
      <c r="B1899" t="s">
        <v>29427</v>
      </c>
      <c r="C1899" t="s">
        <v>243</v>
      </c>
      <c r="D1899">
        <v>357</v>
      </c>
      <c r="E1899" t="s">
        <v>30881</v>
      </c>
    </row>
    <row r="1900" spans="1:5" hidden="1" x14ac:dyDescent="0.2">
      <c r="A1900" t="s">
        <v>12922</v>
      </c>
      <c r="B1900" t="s">
        <v>29428</v>
      </c>
      <c r="C1900" t="s">
        <v>243</v>
      </c>
      <c r="D1900">
        <v>205</v>
      </c>
      <c r="E1900" t="s">
        <v>30881</v>
      </c>
    </row>
    <row r="1901" spans="1:5" hidden="1" x14ac:dyDescent="0.2">
      <c r="A1901" t="s">
        <v>12923</v>
      </c>
      <c r="B1901" t="s">
        <v>29429</v>
      </c>
      <c r="C1901" t="s">
        <v>243</v>
      </c>
      <c r="D1901">
        <v>427</v>
      </c>
      <c r="E1901" t="s">
        <v>30881</v>
      </c>
    </row>
    <row r="1902" spans="1:5" hidden="1" x14ac:dyDescent="0.2">
      <c r="A1902" t="s">
        <v>12924</v>
      </c>
      <c r="B1902" t="s">
        <v>29430</v>
      </c>
      <c r="C1902" t="s">
        <v>243</v>
      </c>
      <c r="D1902">
        <v>205</v>
      </c>
      <c r="E1902" t="s">
        <v>30881</v>
      </c>
    </row>
    <row r="1903" spans="1:5" hidden="1" x14ac:dyDescent="0.2">
      <c r="A1903" t="s">
        <v>12925</v>
      </c>
      <c r="B1903" t="s">
        <v>29431</v>
      </c>
      <c r="C1903" t="s">
        <v>243</v>
      </c>
      <c r="D1903">
        <v>486</v>
      </c>
      <c r="E1903" t="s">
        <v>30881</v>
      </c>
    </row>
    <row r="1904" spans="1:5" hidden="1" x14ac:dyDescent="0.2">
      <c r="A1904" t="s">
        <v>12926</v>
      </c>
      <c r="B1904" t="s">
        <v>29432</v>
      </c>
      <c r="C1904" t="s">
        <v>243</v>
      </c>
      <c r="D1904">
        <v>333</v>
      </c>
      <c r="E1904" t="s">
        <v>30881</v>
      </c>
    </row>
    <row r="1905" spans="1:5" hidden="1" x14ac:dyDescent="0.2">
      <c r="A1905" t="s">
        <v>12927</v>
      </c>
      <c r="B1905" t="s">
        <v>29433</v>
      </c>
      <c r="C1905" t="s">
        <v>243</v>
      </c>
      <c r="D1905">
        <v>333</v>
      </c>
      <c r="E1905" t="s">
        <v>30881</v>
      </c>
    </row>
    <row r="1906" spans="1:5" hidden="1" x14ac:dyDescent="0.2">
      <c r="A1906" t="s">
        <v>52799</v>
      </c>
      <c r="B1906" t="s">
        <v>28053</v>
      </c>
      <c r="C1906" t="s">
        <v>243</v>
      </c>
      <c r="D1906">
        <v>170</v>
      </c>
      <c r="E1906" t="s">
        <v>30881</v>
      </c>
    </row>
    <row r="1907" spans="1:5" hidden="1" x14ac:dyDescent="0.2">
      <c r="A1907" t="s">
        <v>12928</v>
      </c>
      <c r="B1907" t="s">
        <v>29434</v>
      </c>
      <c r="C1907" t="s">
        <v>243</v>
      </c>
      <c r="D1907">
        <v>333</v>
      </c>
      <c r="E1907" t="s">
        <v>30881</v>
      </c>
    </row>
    <row r="1908" spans="1:5" hidden="1" x14ac:dyDescent="0.2">
      <c r="A1908" t="s">
        <v>12929</v>
      </c>
      <c r="B1908" t="s">
        <v>29435</v>
      </c>
      <c r="C1908" t="s">
        <v>243</v>
      </c>
      <c r="D1908">
        <v>333</v>
      </c>
      <c r="E1908" t="s">
        <v>30881</v>
      </c>
    </row>
    <row r="1909" spans="1:5" hidden="1" x14ac:dyDescent="0.2">
      <c r="A1909" t="s">
        <v>12930</v>
      </c>
      <c r="B1909" t="s">
        <v>29436</v>
      </c>
      <c r="C1909" t="s">
        <v>243</v>
      </c>
      <c r="D1909">
        <v>333</v>
      </c>
      <c r="E1909" t="s">
        <v>30881</v>
      </c>
    </row>
    <row r="1910" spans="1:5" hidden="1" x14ac:dyDescent="0.2">
      <c r="A1910" t="s">
        <v>5083</v>
      </c>
      <c r="B1910" t="s">
        <v>29437</v>
      </c>
      <c r="C1910" t="s">
        <v>243</v>
      </c>
      <c r="D1910">
        <v>215</v>
      </c>
      <c r="E1910" t="s">
        <v>30881</v>
      </c>
    </row>
    <row r="1911" spans="1:5" hidden="1" x14ac:dyDescent="0.2">
      <c r="A1911" t="s">
        <v>5084</v>
      </c>
      <c r="B1911" t="s">
        <v>29438</v>
      </c>
      <c r="C1911" t="s">
        <v>243</v>
      </c>
      <c r="D1911">
        <v>495</v>
      </c>
      <c r="E1911" t="s">
        <v>30881</v>
      </c>
    </row>
    <row r="1912" spans="1:5" hidden="1" x14ac:dyDescent="0.2">
      <c r="A1912" t="s">
        <v>5409</v>
      </c>
      <c r="B1912" t="s">
        <v>29439</v>
      </c>
      <c r="C1912" t="s">
        <v>243</v>
      </c>
      <c r="D1912">
        <v>556</v>
      </c>
      <c r="E1912" t="s">
        <v>30881</v>
      </c>
    </row>
    <row r="1913" spans="1:5" hidden="1" x14ac:dyDescent="0.2">
      <c r="A1913" t="s">
        <v>6825</v>
      </c>
      <c r="B1913" t="s">
        <v>29440</v>
      </c>
      <c r="C1913" t="s">
        <v>243</v>
      </c>
      <c r="D1913">
        <v>374</v>
      </c>
      <c r="E1913" t="s">
        <v>30881</v>
      </c>
    </row>
    <row r="1914" spans="1:5" hidden="1" x14ac:dyDescent="0.2">
      <c r="A1914" t="s">
        <v>12931</v>
      </c>
      <c r="B1914" t="s">
        <v>29441</v>
      </c>
      <c r="C1914" t="s">
        <v>243</v>
      </c>
      <c r="D1914">
        <v>538</v>
      </c>
      <c r="E1914" t="s">
        <v>30881</v>
      </c>
    </row>
    <row r="1915" spans="1:5" hidden="1" x14ac:dyDescent="0.2">
      <c r="A1915" t="s">
        <v>53996</v>
      </c>
      <c r="B1915" t="s">
        <v>29442</v>
      </c>
      <c r="C1915" t="s">
        <v>243</v>
      </c>
      <c r="D1915">
        <v>345.15</v>
      </c>
      <c r="E1915" t="s">
        <v>30881</v>
      </c>
    </row>
    <row r="1916" spans="1:5" hidden="1" x14ac:dyDescent="0.2">
      <c r="A1916" t="s">
        <v>53997</v>
      </c>
      <c r="B1916" t="s">
        <v>29443</v>
      </c>
      <c r="C1916" t="s">
        <v>243</v>
      </c>
      <c r="D1916">
        <v>538.20000000000005</v>
      </c>
      <c r="E1916" t="s">
        <v>30881</v>
      </c>
    </row>
    <row r="1917" spans="1:5" hidden="1" x14ac:dyDescent="0.2">
      <c r="A1917" t="s">
        <v>53998</v>
      </c>
      <c r="B1917" t="s">
        <v>29444</v>
      </c>
      <c r="C1917" t="s">
        <v>243</v>
      </c>
      <c r="D1917">
        <v>971.1</v>
      </c>
      <c r="E1917" t="s">
        <v>30881</v>
      </c>
    </row>
    <row r="1918" spans="1:5" hidden="1" x14ac:dyDescent="0.2">
      <c r="A1918" t="s">
        <v>12932</v>
      </c>
      <c r="B1918" t="s">
        <v>29445</v>
      </c>
      <c r="C1918" t="s">
        <v>243</v>
      </c>
      <c r="D1918">
        <v>158</v>
      </c>
      <c r="E1918" t="s">
        <v>30881</v>
      </c>
    </row>
    <row r="1919" spans="1:5" hidden="1" x14ac:dyDescent="0.2">
      <c r="A1919" t="s">
        <v>5085</v>
      </c>
      <c r="B1919" t="s">
        <v>29446</v>
      </c>
      <c r="C1919" t="s">
        <v>243</v>
      </c>
      <c r="D1919">
        <v>198</v>
      </c>
      <c r="E1919" t="s">
        <v>30881</v>
      </c>
    </row>
    <row r="1920" spans="1:5" hidden="1" x14ac:dyDescent="0.2">
      <c r="A1920" t="s">
        <v>5086</v>
      </c>
      <c r="B1920" t="s">
        <v>29447</v>
      </c>
      <c r="C1920" t="s">
        <v>243</v>
      </c>
      <c r="D1920">
        <v>292</v>
      </c>
      <c r="E1920" t="s">
        <v>30881</v>
      </c>
    </row>
    <row r="1921" spans="1:15" hidden="1" x14ac:dyDescent="0.2">
      <c r="A1921" t="s">
        <v>5087</v>
      </c>
      <c r="B1921" t="s">
        <v>29448</v>
      </c>
      <c r="C1921" t="s">
        <v>243</v>
      </c>
      <c r="D1921">
        <v>303</v>
      </c>
      <c r="E1921" t="s">
        <v>30881</v>
      </c>
    </row>
    <row r="1922" spans="1:15" hidden="1" x14ac:dyDescent="0.2">
      <c r="A1922" t="s">
        <v>5088</v>
      </c>
      <c r="B1922" t="s">
        <v>29449</v>
      </c>
      <c r="C1922" t="s">
        <v>243</v>
      </c>
      <c r="D1922">
        <v>325</v>
      </c>
      <c r="E1922" t="s">
        <v>30881</v>
      </c>
    </row>
    <row r="1923" spans="1:15" hidden="1" x14ac:dyDescent="0.2">
      <c r="A1923" t="s">
        <v>5089</v>
      </c>
      <c r="B1923" t="s">
        <v>29450</v>
      </c>
      <c r="C1923" t="s">
        <v>243</v>
      </c>
      <c r="D1923">
        <v>473</v>
      </c>
      <c r="E1923" t="s">
        <v>30881</v>
      </c>
    </row>
    <row r="1924" spans="1:15" hidden="1" x14ac:dyDescent="0.2">
      <c r="A1924" t="s">
        <v>12933</v>
      </c>
      <c r="B1924" t="s">
        <v>29451</v>
      </c>
      <c r="C1924" t="s">
        <v>243</v>
      </c>
      <c r="D1924">
        <v>995</v>
      </c>
      <c r="E1924" t="s">
        <v>30881</v>
      </c>
    </row>
    <row r="1925" spans="1:15" hidden="1" x14ac:dyDescent="0.2">
      <c r="A1925" t="s">
        <v>12934</v>
      </c>
      <c r="B1925" t="s">
        <v>29452</v>
      </c>
      <c r="C1925" t="s">
        <v>243</v>
      </c>
      <c r="D1925">
        <v>907</v>
      </c>
      <c r="E1925" t="s">
        <v>30881</v>
      </c>
    </row>
    <row r="1926" spans="1:15" hidden="1" x14ac:dyDescent="0.2">
      <c r="A1926" t="s">
        <v>12935</v>
      </c>
      <c r="B1926" t="s">
        <v>29453</v>
      </c>
      <c r="C1926" t="s">
        <v>243</v>
      </c>
      <c r="D1926" s="684">
        <v>1088</v>
      </c>
      <c r="E1926" t="s">
        <v>30881</v>
      </c>
    </row>
    <row r="1927" spans="1:15" hidden="1" x14ac:dyDescent="0.2">
      <c r="A1927" t="s">
        <v>12936</v>
      </c>
      <c r="B1927" t="s">
        <v>29454</v>
      </c>
      <c r="C1927" t="s">
        <v>243</v>
      </c>
      <c r="D1927" s="684">
        <v>1000</v>
      </c>
      <c r="E1927" t="s">
        <v>30881</v>
      </c>
    </row>
    <row r="1928" spans="1:15" hidden="1" x14ac:dyDescent="0.2">
      <c r="A1928" t="s">
        <v>12937</v>
      </c>
      <c r="B1928" t="s">
        <v>29455</v>
      </c>
      <c r="C1928" t="s">
        <v>243</v>
      </c>
      <c r="D1928">
        <v>749</v>
      </c>
      <c r="E1928" t="s">
        <v>30881</v>
      </c>
    </row>
    <row r="1929" spans="1:15" hidden="1" x14ac:dyDescent="0.2">
      <c r="A1929" t="s">
        <v>12938</v>
      </c>
      <c r="B1929" t="s">
        <v>29456</v>
      </c>
      <c r="C1929" t="s">
        <v>243</v>
      </c>
      <c r="D1929">
        <v>702</v>
      </c>
      <c r="E1929" t="s">
        <v>30881</v>
      </c>
    </row>
    <row r="1930" spans="1:15" s="29" customFormat="1" hidden="1" x14ac:dyDescent="0.2">
      <c r="A1930" t="s">
        <v>12939</v>
      </c>
      <c r="B1930" t="s">
        <v>29457</v>
      </c>
      <c r="C1930" t="s">
        <v>243</v>
      </c>
      <c r="D1930" s="684">
        <v>1176</v>
      </c>
      <c r="E1930" t="s">
        <v>30881</v>
      </c>
      <c r="F1930" s="76"/>
      <c r="G1930" s="76"/>
      <c r="H1930" s="76"/>
      <c r="I1930" s="76"/>
      <c r="J1930" s="76"/>
      <c r="K1930" s="76"/>
      <c r="L1930" s="76"/>
      <c r="M1930" s="76"/>
      <c r="N1930" s="76"/>
      <c r="O1930" s="76"/>
    </row>
    <row r="1931" spans="1:15" hidden="1" x14ac:dyDescent="0.2">
      <c r="A1931" t="s">
        <v>12940</v>
      </c>
      <c r="B1931" t="s">
        <v>29458</v>
      </c>
      <c r="C1931" t="s">
        <v>243</v>
      </c>
      <c r="D1931" s="684">
        <v>1065</v>
      </c>
      <c r="E1931" t="s">
        <v>30881</v>
      </c>
    </row>
    <row r="1932" spans="1:15" s="29" customFormat="1" hidden="1" x14ac:dyDescent="0.2">
      <c r="A1932" t="s">
        <v>12941</v>
      </c>
      <c r="B1932" t="s">
        <v>29459</v>
      </c>
      <c r="C1932" t="s">
        <v>243</v>
      </c>
      <c r="D1932" s="684">
        <v>1193</v>
      </c>
      <c r="E1932" t="s">
        <v>30881</v>
      </c>
      <c r="F1932" s="76"/>
      <c r="G1932" s="76"/>
      <c r="H1932" s="76"/>
      <c r="I1932" s="76"/>
      <c r="J1932" s="76"/>
      <c r="K1932" s="76"/>
      <c r="L1932" s="76"/>
      <c r="M1932" s="76"/>
      <c r="N1932" s="76"/>
      <c r="O1932" s="76"/>
    </row>
    <row r="1933" spans="1:15" hidden="1" x14ac:dyDescent="0.2">
      <c r="A1933" t="s">
        <v>12942</v>
      </c>
      <c r="B1933" t="s">
        <v>29460</v>
      </c>
      <c r="C1933" t="s">
        <v>243</v>
      </c>
      <c r="D1933" s="684">
        <v>1088</v>
      </c>
      <c r="E1933" t="s">
        <v>30881</v>
      </c>
    </row>
    <row r="1934" spans="1:15" hidden="1" x14ac:dyDescent="0.2">
      <c r="A1934" t="s">
        <v>12943</v>
      </c>
      <c r="B1934" t="s">
        <v>29461</v>
      </c>
      <c r="C1934" t="s">
        <v>243</v>
      </c>
      <c r="D1934">
        <v>848</v>
      </c>
      <c r="E1934" t="s">
        <v>30881</v>
      </c>
    </row>
    <row r="1935" spans="1:15" hidden="1" x14ac:dyDescent="0.2">
      <c r="A1935" t="s">
        <v>12944</v>
      </c>
      <c r="B1935" t="s">
        <v>29462</v>
      </c>
      <c r="C1935" t="s">
        <v>243</v>
      </c>
      <c r="D1935">
        <v>790</v>
      </c>
      <c r="E1935" t="s">
        <v>30881</v>
      </c>
    </row>
    <row r="1936" spans="1:15" hidden="1" x14ac:dyDescent="0.2">
      <c r="A1936" t="s">
        <v>12945</v>
      </c>
      <c r="B1936" t="s">
        <v>29463</v>
      </c>
      <c r="C1936" t="s">
        <v>243</v>
      </c>
      <c r="D1936" s="684">
        <v>1258</v>
      </c>
      <c r="E1936" t="s">
        <v>30881</v>
      </c>
    </row>
    <row r="1937" spans="1:15" hidden="1" x14ac:dyDescent="0.2">
      <c r="A1937" t="s">
        <v>12946</v>
      </c>
      <c r="B1937" t="s">
        <v>29464</v>
      </c>
      <c r="C1937" t="s">
        <v>243</v>
      </c>
      <c r="D1937" s="684">
        <v>1135</v>
      </c>
      <c r="E1937" t="s">
        <v>30881</v>
      </c>
    </row>
    <row r="1938" spans="1:15" s="29" customFormat="1" hidden="1" x14ac:dyDescent="0.2">
      <c r="A1938" t="s">
        <v>12947</v>
      </c>
      <c r="B1938" t="s">
        <v>29465</v>
      </c>
      <c r="C1938" t="s">
        <v>243</v>
      </c>
      <c r="D1938" s="684">
        <v>1287</v>
      </c>
      <c r="E1938" t="s">
        <v>30881</v>
      </c>
      <c r="F1938" s="76"/>
      <c r="G1938" s="76"/>
      <c r="H1938" s="76"/>
      <c r="I1938" s="76"/>
      <c r="J1938" s="76"/>
      <c r="K1938" s="76"/>
      <c r="L1938" s="76"/>
      <c r="M1938" s="76"/>
      <c r="N1938" s="76"/>
      <c r="O1938" s="76"/>
    </row>
    <row r="1939" spans="1:15" s="29" customFormat="1" hidden="1" x14ac:dyDescent="0.2">
      <c r="A1939" t="s">
        <v>12948</v>
      </c>
      <c r="B1939" t="s">
        <v>29466</v>
      </c>
      <c r="C1939" t="s">
        <v>243</v>
      </c>
      <c r="D1939" s="684">
        <v>1170</v>
      </c>
      <c r="E1939" t="s">
        <v>30881</v>
      </c>
      <c r="F1939" s="76"/>
      <c r="G1939" s="76"/>
      <c r="H1939" s="76"/>
      <c r="I1939" s="76"/>
      <c r="J1939" s="76"/>
      <c r="K1939" s="76"/>
      <c r="L1939" s="76"/>
      <c r="M1939" s="76"/>
      <c r="N1939" s="76"/>
      <c r="O1939" s="76"/>
    </row>
    <row r="1940" spans="1:15" s="29" customFormat="1" hidden="1" x14ac:dyDescent="0.2">
      <c r="A1940" t="s">
        <v>12949</v>
      </c>
      <c r="B1940" t="s">
        <v>29467</v>
      </c>
      <c r="C1940" t="s">
        <v>243</v>
      </c>
      <c r="D1940">
        <v>913</v>
      </c>
      <c r="E1940" t="s">
        <v>30881</v>
      </c>
      <c r="F1940" s="76"/>
      <c r="G1940" s="76"/>
      <c r="H1940" s="76"/>
      <c r="I1940" s="76"/>
      <c r="J1940" s="76"/>
      <c r="K1940" s="76"/>
      <c r="L1940" s="76"/>
      <c r="M1940" s="76"/>
      <c r="N1940" s="76"/>
      <c r="O1940" s="76"/>
    </row>
    <row r="1941" spans="1:15" hidden="1" x14ac:dyDescent="0.2">
      <c r="A1941" t="s">
        <v>12950</v>
      </c>
      <c r="B1941" t="s">
        <v>29468</v>
      </c>
      <c r="C1941" t="s">
        <v>243</v>
      </c>
      <c r="D1941">
        <v>854</v>
      </c>
      <c r="E1941" t="s">
        <v>30881</v>
      </c>
    </row>
    <row r="1942" spans="1:15" hidden="1" x14ac:dyDescent="0.2">
      <c r="A1942" t="s">
        <v>12951</v>
      </c>
      <c r="B1942" t="s">
        <v>29469</v>
      </c>
      <c r="C1942" t="s">
        <v>243</v>
      </c>
      <c r="D1942" s="684">
        <v>1258</v>
      </c>
      <c r="E1942" t="s">
        <v>30881</v>
      </c>
    </row>
    <row r="1943" spans="1:15" hidden="1" x14ac:dyDescent="0.2">
      <c r="A1943" t="s">
        <v>12952</v>
      </c>
      <c r="B1943" t="s">
        <v>29470</v>
      </c>
      <c r="C1943" t="s">
        <v>243</v>
      </c>
      <c r="D1943" s="684">
        <v>1135</v>
      </c>
      <c r="E1943" t="s">
        <v>30881</v>
      </c>
    </row>
    <row r="1944" spans="1:15" hidden="1" x14ac:dyDescent="0.2">
      <c r="A1944" t="s">
        <v>12953</v>
      </c>
      <c r="B1944" t="s">
        <v>29471</v>
      </c>
      <c r="C1944" t="s">
        <v>243</v>
      </c>
      <c r="D1944" s="684">
        <v>1287</v>
      </c>
      <c r="E1944" t="s">
        <v>30881</v>
      </c>
    </row>
    <row r="1945" spans="1:15" hidden="1" x14ac:dyDescent="0.2">
      <c r="A1945" t="s">
        <v>12954</v>
      </c>
      <c r="B1945" t="s">
        <v>28348</v>
      </c>
      <c r="C1945" t="s">
        <v>243</v>
      </c>
      <c r="D1945" s="684">
        <v>1170</v>
      </c>
      <c r="E1945" t="s">
        <v>30881</v>
      </c>
    </row>
    <row r="1946" spans="1:15" hidden="1" x14ac:dyDescent="0.2">
      <c r="A1946" t="s">
        <v>12955</v>
      </c>
      <c r="B1946" t="s">
        <v>29473</v>
      </c>
      <c r="C1946" t="s">
        <v>243</v>
      </c>
      <c r="D1946">
        <v>913</v>
      </c>
      <c r="E1946" t="s">
        <v>30881</v>
      </c>
    </row>
    <row r="1947" spans="1:15" hidden="1" x14ac:dyDescent="0.2">
      <c r="A1947" t="s">
        <v>12956</v>
      </c>
      <c r="B1947" t="s">
        <v>29474</v>
      </c>
      <c r="C1947" t="s">
        <v>243</v>
      </c>
      <c r="D1947">
        <v>854</v>
      </c>
      <c r="E1947" t="s">
        <v>30881</v>
      </c>
    </row>
    <row r="1948" spans="1:15" hidden="1" x14ac:dyDescent="0.2">
      <c r="A1948" t="s">
        <v>12957</v>
      </c>
      <c r="B1948" t="s">
        <v>29475</v>
      </c>
      <c r="C1948" t="s">
        <v>243</v>
      </c>
      <c r="D1948" s="684">
        <v>1258</v>
      </c>
      <c r="E1948" t="s">
        <v>30881</v>
      </c>
    </row>
    <row r="1949" spans="1:15" hidden="1" x14ac:dyDescent="0.2">
      <c r="A1949" t="s">
        <v>12958</v>
      </c>
      <c r="B1949" t="s">
        <v>29476</v>
      </c>
      <c r="C1949" t="s">
        <v>243</v>
      </c>
      <c r="D1949" s="684">
        <v>1135</v>
      </c>
      <c r="E1949" t="s">
        <v>30881</v>
      </c>
    </row>
    <row r="1950" spans="1:15" hidden="1" x14ac:dyDescent="0.2">
      <c r="A1950" t="s">
        <v>12959</v>
      </c>
      <c r="B1950" t="s">
        <v>29477</v>
      </c>
      <c r="C1950" t="s">
        <v>243</v>
      </c>
      <c r="D1950" s="684">
        <v>1287</v>
      </c>
      <c r="E1950" t="s">
        <v>30881</v>
      </c>
    </row>
    <row r="1951" spans="1:15" hidden="1" x14ac:dyDescent="0.2">
      <c r="A1951" t="s">
        <v>12960</v>
      </c>
      <c r="B1951" t="s">
        <v>29478</v>
      </c>
      <c r="C1951" t="s">
        <v>243</v>
      </c>
      <c r="D1951" s="684">
        <v>1170</v>
      </c>
      <c r="E1951" t="s">
        <v>30881</v>
      </c>
    </row>
    <row r="1952" spans="1:15" hidden="1" x14ac:dyDescent="0.2">
      <c r="A1952" t="s">
        <v>12961</v>
      </c>
      <c r="B1952" t="s">
        <v>29479</v>
      </c>
      <c r="C1952" t="s">
        <v>243</v>
      </c>
      <c r="D1952">
        <v>913</v>
      </c>
      <c r="E1952" t="s">
        <v>30881</v>
      </c>
    </row>
    <row r="1953" spans="1:5" hidden="1" x14ac:dyDescent="0.2">
      <c r="A1953" t="s">
        <v>12962</v>
      </c>
      <c r="B1953" t="s">
        <v>29480</v>
      </c>
      <c r="C1953" t="s">
        <v>243</v>
      </c>
      <c r="D1953">
        <v>854</v>
      </c>
      <c r="E1953" t="s">
        <v>30881</v>
      </c>
    </row>
    <row r="1954" spans="1:5" hidden="1" x14ac:dyDescent="0.2">
      <c r="A1954" t="s">
        <v>12963</v>
      </c>
      <c r="B1954" t="s">
        <v>29481</v>
      </c>
      <c r="C1954" t="s">
        <v>243</v>
      </c>
      <c r="D1954" s="684">
        <v>1427</v>
      </c>
      <c r="E1954" t="s">
        <v>30881</v>
      </c>
    </row>
    <row r="1955" spans="1:5" hidden="1" x14ac:dyDescent="0.2">
      <c r="A1955" t="s">
        <v>12964</v>
      </c>
      <c r="B1955" t="s">
        <v>29482</v>
      </c>
      <c r="C1955" t="s">
        <v>243</v>
      </c>
      <c r="D1955" s="684">
        <v>1287</v>
      </c>
      <c r="E1955" t="s">
        <v>30881</v>
      </c>
    </row>
    <row r="1956" spans="1:5" hidden="1" x14ac:dyDescent="0.2">
      <c r="A1956" t="s">
        <v>12965</v>
      </c>
      <c r="B1956" t="s">
        <v>29483</v>
      </c>
      <c r="C1956" t="s">
        <v>243</v>
      </c>
      <c r="D1956" s="684">
        <v>1474</v>
      </c>
      <c r="E1956" t="s">
        <v>30881</v>
      </c>
    </row>
    <row r="1957" spans="1:5" hidden="1" x14ac:dyDescent="0.2">
      <c r="A1957" t="s">
        <v>12966</v>
      </c>
      <c r="B1957" t="s">
        <v>53403</v>
      </c>
      <c r="C1957" t="s">
        <v>243</v>
      </c>
      <c r="D1957" s="684">
        <v>1328</v>
      </c>
      <c r="E1957" t="s">
        <v>30881</v>
      </c>
    </row>
    <row r="1958" spans="1:5" hidden="1" x14ac:dyDescent="0.2">
      <c r="A1958" t="s">
        <v>12967</v>
      </c>
      <c r="B1958" t="s">
        <v>29484</v>
      </c>
      <c r="C1958" t="s">
        <v>243</v>
      </c>
      <c r="D1958" s="684">
        <v>1047</v>
      </c>
      <c r="E1958" t="s">
        <v>30881</v>
      </c>
    </row>
    <row r="1959" spans="1:5" hidden="1" x14ac:dyDescent="0.2">
      <c r="A1959" t="s">
        <v>12968</v>
      </c>
      <c r="B1959" t="s">
        <v>29485</v>
      </c>
      <c r="C1959" t="s">
        <v>243</v>
      </c>
      <c r="D1959">
        <v>989</v>
      </c>
      <c r="E1959" t="s">
        <v>30881</v>
      </c>
    </row>
    <row r="1960" spans="1:5" hidden="1" x14ac:dyDescent="0.2">
      <c r="A1960" t="s">
        <v>12969</v>
      </c>
      <c r="B1960" t="s">
        <v>29486</v>
      </c>
      <c r="C1960" t="s">
        <v>243</v>
      </c>
      <c r="D1960" s="684">
        <v>2112</v>
      </c>
      <c r="E1960" t="s">
        <v>30881</v>
      </c>
    </row>
    <row r="1961" spans="1:5" hidden="1" x14ac:dyDescent="0.2">
      <c r="A1961" t="s">
        <v>12970</v>
      </c>
      <c r="B1961" t="s">
        <v>29487</v>
      </c>
      <c r="C1961" t="s">
        <v>243</v>
      </c>
      <c r="D1961" s="684">
        <v>1931</v>
      </c>
      <c r="E1961" t="s">
        <v>30881</v>
      </c>
    </row>
    <row r="1962" spans="1:5" hidden="1" x14ac:dyDescent="0.2">
      <c r="A1962" t="s">
        <v>12971</v>
      </c>
      <c r="B1962" t="s">
        <v>29488</v>
      </c>
      <c r="C1962" t="s">
        <v>243</v>
      </c>
      <c r="D1962" s="684">
        <v>2317</v>
      </c>
      <c r="E1962" t="s">
        <v>30881</v>
      </c>
    </row>
    <row r="1963" spans="1:5" hidden="1" x14ac:dyDescent="0.2">
      <c r="A1963" t="s">
        <v>12972</v>
      </c>
      <c r="B1963" t="s">
        <v>29489</v>
      </c>
      <c r="C1963" t="s">
        <v>243</v>
      </c>
      <c r="D1963" s="684">
        <v>2147</v>
      </c>
      <c r="E1963" t="s">
        <v>30881</v>
      </c>
    </row>
    <row r="1964" spans="1:5" hidden="1" x14ac:dyDescent="0.2">
      <c r="A1964" t="s">
        <v>12973</v>
      </c>
      <c r="B1964" t="s">
        <v>29490</v>
      </c>
      <c r="C1964" t="s">
        <v>243</v>
      </c>
      <c r="D1964" s="684">
        <v>1574</v>
      </c>
      <c r="E1964" t="s">
        <v>30881</v>
      </c>
    </row>
    <row r="1965" spans="1:5" hidden="1" x14ac:dyDescent="0.2">
      <c r="A1965" t="s">
        <v>24373</v>
      </c>
      <c r="B1965" t="s">
        <v>29491</v>
      </c>
      <c r="C1965" t="s">
        <v>243</v>
      </c>
      <c r="D1965">
        <v>784</v>
      </c>
      <c r="E1965" t="s">
        <v>30881</v>
      </c>
    </row>
    <row r="1966" spans="1:5" hidden="1" x14ac:dyDescent="0.2">
      <c r="A1966" t="s">
        <v>24375</v>
      </c>
      <c r="B1966" t="s">
        <v>29492</v>
      </c>
      <c r="C1966" t="s">
        <v>243</v>
      </c>
      <c r="D1966">
        <v>784</v>
      </c>
      <c r="E1966" t="s">
        <v>30881</v>
      </c>
    </row>
    <row r="1967" spans="1:5" hidden="1" x14ac:dyDescent="0.2">
      <c r="A1967" t="s">
        <v>6826</v>
      </c>
      <c r="B1967" t="s">
        <v>29493</v>
      </c>
      <c r="C1967" t="s">
        <v>243</v>
      </c>
      <c r="D1967">
        <v>616</v>
      </c>
      <c r="E1967" t="s">
        <v>30881</v>
      </c>
    </row>
    <row r="1968" spans="1:5" hidden="1" x14ac:dyDescent="0.2">
      <c r="A1968" t="s">
        <v>6827</v>
      </c>
      <c r="B1968" t="s">
        <v>29494</v>
      </c>
      <c r="C1968" t="s">
        <v>243</v>
      </c>
      <c r="D1968">
        <v>616</v>
      </c>
      <c r="E1968" t="s">
        <v>30881</v>
      </c>
    </row>
    <row r="1969" spans="1:5" hidden="1" x14ac:dyDescent="0.2">
      <c r="A1969" t="s">
        <v>43255</v>
      </c>
      <c r="B1969" t="s">
        <v>28351</v>
      </c>
      <c r="C1969" t="s">
        <v>243</v>
      </c>
      <c r="D1969">
        <v>605</v>
      </c>
      <c r="E1969" t="s">
        <v>30881</v>
      </c>
    </row>
    <row r="1970" spans="1:5" hidden="1" x14ac:dyDescent="0.2">
      <c r="A1970" t="s">
        <v>43257</v>
      </c>
      <c r="B1970" t="s">
        <v>28352</v>
      </c>
      <c r="C1970" t="s">
        <v>243</v>
      </c>
      <c r="D1970">
        <v>506</v>
      </c>
      <c r="E1970" t="s">
        <v>30881</v>
      </c>
    </row>
    <row r="1971" spans="1:5" hidden="1" x14ac:dyDescent="0.2">
      <c r="A1971" t="s">
        <v>24379</v>
      </c>
      <c r="B1971" t="s">
        <v>29495</v>
      </c>
      <c r="C1971" t="s">
        <v>243</v>
      </c>
      <c r="D1971">
        <v>561</v>
      </c>
      <c r="E1971" t="s">
        <v>30881</v>
      </c>
    </row>
    <row r="1972" spans="1:5" hidden="1" x14ac:dyDescent="0.2">
      <c r="A1972" t="s">
        <v>5090</v>
      </c>
      <c r="B1972" t="s">
        <v>29496</v>
      </c>
      <c r="C1972" t="s">
        <v>243</v>
      </c>
      <c r="D1972">
        <v>473</v>
      </c>
      <c r="E1972" t="s">
        <v>30881</v>
      </c>
    </row>
    <row r="1973" spans="1:5" hidden="1" x14ac:dyDescent="0.2">
      <c r="A1973" t="s">
        <v>24382</v>
      </c>
      <c r="B1973" t="s">
        <v>29497</v>
      </c>
      <c r="C1973" t="s">
        <v>243</v>
      </c>
      <c r="D1973">
        <v>825</v>
      </c>
      <c r="E1973" t="s">
        <v>30881</v>
      </c>
    </row>
    <row r="1974" spans="1:5" hidden="1" x14ac:dyDescent="0.2">
      <c r="A1974" t="s">
        <v>24384</v>
      </c>
      <c r="B1974" t="s">
        <v>29498</v>
      </c>
      <c r="C1974" t="s">
        <v>243</v>
      </c>
      <c r="D1974">
        <v>825</v>
      </c>
      <c r="E1974" t="s">
        <v>30881</v>
      </c>
    </row>
    <row r="1975" spans="1:5" hidden="1" x14ac:dyDescent="0.2">
      <c r="A1975" t="s">
        <v>6828</v>
      </c>
      <c r="B1975" t="s">
        <v>29499</v>
      </c>
      <c r="C1975" t="s">
        <v>243</v>
      </c>
      <c r="D1975">
        <v>704</v>
      </c>
      <c r="E1975" t="s">
        <v>30881</v>
      </c>
    </row>
    <row r="1976" spans="1:5" hidden="1" x14ac:dyDescent="0.2">
      <c r="A1976" t="s">
        <v>6829</v>
      </c>
      <c r="B1976" t="s">
        <v>29500</v>
      </c>
      <c r="C1976" t="s">
        <v>243</v>
      </c>
      <c r="D1976">
        <v>704</v>
      </c>
      <c r="E1976" t="s">
        <v>30881</v>
      </c>
    </row>
    <row r="1977" spans="1:5" hidden="1" x14ac:dyDescent="0.2">
      <c r="A1977" t="s">
        <v>43261</v>
      </c>
      <c r="B1977" t="s">
        <v>28354</v>
      </c>
      <c r="C1977" t="s">
        <v>243</v>
      </c>
      <c r="D1977">
        <v>699</v>
      </c>
      <c r="E1977" t="s">
        <v>30881</v>
      </c>
    </row>
    <row r="1978" spans="1:5" hidden="1" x14ac:dyDescent="0.2">
      <c r="A1978" t="s">
        <v>43263</v>
      </c>
      <c r="B1978" t="s">
        <v>28355</v>
      </c>
      <c r="C1978" t="s">
        <v>243</v>
      </c>
      <c r="D1978">
        <v>600</v>
      </c>
      <c r="E1978" t="s">
        <v>30881</v>
      </c>
    </row>
    <row r="1979" spans="1:5" hidden="1" x14ac:dyDescent="0.2">
      <c r="A1979" t="s">
        <v>24388</v>
      </c>
      <c r="B1979" t="s">
        <v>29501</v>
      </c>
      <c r="C1979" t="s">
        <v>243</v>
      </c>
      <c r="D1979">
        <v>622</v>
      </c>
      <c r="E1979" t="s">
        <v>30881</v>
      </c>
    </row>
    <row r="1980" spans="1:5" hidden="1" x14ac:dyDescent="0.2">
      <c r="A1980" t="s">
        <v>5091</v>
      </c>
      <c r="B1980" t="s">
        <v>29502</v>
      </c>
      <c r="C1980" t="s">
        <v>243</v>
      </c>
      <c r="D1980">
        <v>534</v>
      </c>
      <c r="E1980" t="s">
        <v>30881</v>
      </c>
    </row>
    <row r="1981" spans="1:5" hidden="1" x14ac:dyDescent="0.2">
      <c r="A1981" t="s">
        <v>29503</v>
      </c>
      <c r="B1981" t="s">
        <v>28356</v>
      </c>
      <c r="C1981" t="s">
        <v>243</v>
      </c>
      <c r="D1981">
        <v>965</v>
      </c>
      <c r="E1981" t="s">
        <v>30881</v>
      </c>
    </row>
    <row r="1982" spans="1:5" hidden="1" x14ac:dyDescent="0.2">
      <c r="A1982" t="s">
        <v>24391</v>
      </c>
      <c r="B1982" t="s">
        <v>29504</v>
      </c>
      <c r="C1982" t="s">
        <v>243</v>
      </c>
      <c r="D1982">
        <v>908</v>
      </c>
      <c r="E1982" t="s">
        <v>30881</v>
      </c>
    </row>
    <row r="1983" spans="1:5" hidden="1" x14ac:dyDescent="0.2">
      <c r="A1983" t="s">
        <v>6830</v>
      </c>
      <c r="B1983" t="s">
        <v>29505</v>
      </c>
      <c r="C1983" t="s">
        <v>243</v>
      </c>
      <c r="D1983">
        <v>787</v>
      </c>
      <c r="E1983" t="s">
        <v>30881</v>
      </c>
    </row>
    <row r="1984" spans="1:5" hidden="1" x14ac:dyDescent="0.2">
      <c r="A1984" t="s">
        <v>6831</v>
      </c>
      <c r="B1984" t="s">
        <v>29506</v>
      </c>
      <c r="C1984" t="s">
        <v>243</v>
      </c>
      <c r="D1984">
        <v>787</v>
      </c>
      <c r="E1984" t="s">
        <v>30881</v>
      </c>
    </row>
    <row r="1985" spans="1:5" hidden="1" x14ac:dyDescent="0.2">
      <c r="A1985" t="s">
        <v>43267</v>
      </c>
      <c r="B1985" t="s">
        <v>28358</v>
      </c>
      <c r="C1985" t="s">
        <v>243</v>
      </c>
      <c r="D1985">
        <v>748</v>
      </c>
      <c r="E1985" t="s">
        <v>30881</v>
      </c>
    </row>
    <row r="1986" spans="1:5" hidden="1" x14ac:dyDescent="0.2">
      <c r="A1986" t="s">
        <v>43269</v>
      </c>
      <c r="B1986" t="s">
        <v>28359</v>
      </c>
      <c r="C1986" t="s">
        <v>243</v>
      </c>
      <c r="D1986">
        <v>649</v>
      </c>
      <c r="E1986" t="s">
        <v>30881</v>
      </c>
    </row>
    <row r="1987" spans="1:5" hidden="1" x14ac:dyDescent="0.2">
      <c r="A1987" t="s">
        <v>24395</v>
      </c>
      <c r="B1987" t="s">
        <v>29507</v>
      </c>
      <c r="C1987" t="s">
        <v>243</v>
      </c>
      <c r="D1987">
        <v>671</v>
      </c>
      <c r="E1987" t="s">
        <v>30881</v>
      </c>
    </row>
    <row r="1988" spans="1:5" hidden="1" x14ac:dyDescent="0.2">
      <c r="A1988" t="s">
        <v>5092</v>
      </c>
      <c r="B1988" t="s">
        <v>29508</v>
      </c>
      <c r="C1988" t="s">
        <v>243</v>
      </c>
      <c r="D1988">
        <v>583</v>
      </c>
      <c r="E1988" t="s">
        <v>30881</v>
      </c>
    </row>
    <row r="1989" spans="1:5" hidden="1" x14ac:dyDescent="0.2">
      <c r="A1989" t="s">
        <v>24398</v>
      </c>
      <c r="B1989" t="s">
        <v>29509</v>
      </c>
      <c r="C1989" t="s">
        <v>243</v>
      </c>
      <c r="D1989" s="684">
        <v>1128</v>
      </c>
      <c r="E1989" t="s">
        <v>30881</v>
      </c>
    </row>
    <row r="1990" spans="1:5" hidden="1" x14ac:dyDescent="0.2">
      <c r="A1990" t="s">
        <v>24400</v>
      </c>
      <c r="B1990" t="s">
        <v>29510</v>
      </c>
      <c r="C1990" t="s">
        <v>243</v>
      </c>
      <c r="D1990" s="684">
        <v>1128</v>
      </c>
      <c r="E1990" t="s">
        <v>30881</v>
      </c>
    </row>
    <row r="1991" spans="1:5" hidden="1" x14ac:dyDescent="0.2">
      <c r="A1991" t="s">
        <v>6832</v>
      </c>
      <c r="B1991" t="s">
        <v>29511</v>
      </c>
      <c r="C1991" t="s">
        <v>243</v>
      </c>
      <c r="D1991" s="684">
        <v>1007</v>
      </c>
      <c r="E1991" t="s">
        <v>30881</v>
      </c>
    </row>
    <row r="1992" spans="1:5" hidden="1" x14ac:dyDescent="0.2">
      <c r="A1992" t="s">
        <v>6833</v>
      </c>
      <c r="B1992" t="s">
        <v>29512</v>
      </c>
      <c r="C1992" t="s">
        <v>243</v>
      </c>
      <c r="D1992" s="684">
        <v>1007</v>
      </c>
      <c r="E1992" t="s">
        <v>30881</v>
      </c>
    </row>
    <row r="1993" spans="1:5" hidden="1" x14ac:dyDescent="0.2">
      <c r="A1993" t="s">
        <v>43249</v>
      </c>
      <c r="B1993" t="s">
        <v>28361</v>
      </c>
      <c r="C1993" t="s">
        <v>243</v>
      </c>
      <c r="D1993">
        <v>941</v>
      </c>
      <c r="E1993" t="s">
        <v>30881</v>
      </c>
    </row>
    <row r="1994" spans="1:5" hidden="1" x14ac:dyDescent="0.2">
      <c r="A1994" t="s">
        <v>43251</v>
      </c>
      <c r="B1994" t="s">
        <v>28362</v>
      </c>
      <c r="C1994" t="s">
        <v>243</v>
      </c>
      <c r="D1994">
        <v>842</v>
      </c>
      <c r="E1994" t="s">
        <v>30881</v>
      </c>
    </row>
    <row r="1995" spans="1:5" hidden="1" x14ac:dyDescent="0.2">
      <c r="A1995" t="s">
        <v>24404</v>
      </c>
      <c r="B1995" t="s">
        <v>29513</v>
      </c>
      <c r="C1995" t="s">
        <v>243</v>
      </c>
      <c r="D1995">
        <v>858</v>
      </c>
      <c r="E1995" t="s">
        <v>30881</v>
      </c>
    </row>
    <row r="1996" spans="1:5" hidden="1" x14ac:dyDescent="0.2">
      <c r="A1996" t="s">
        <v>5093</v>
      </c>
      <c r="B1996" t="s">
        <v>29514</v>
      </c>
      <c r="C1996" t="s">
        <v>243</v>
      </c>
      <c r="D1996">
        <v>759</v>
      </c>
      <c r="E1996" t="s">
        <v>30881</v>
      </c>
    </row>
    <row r="1997" spans="1:5" hidden="1" x14ac:dyDescent="0.2">
      <c r="A1997" t="s">
        <v>24407</v>
      </c>
      <c r="B1997" t="s">
        <v>29515</v>
      </c>
      <c r="C1997" t="s">
        <v>243</v>
      </c>
      <c r="D1997" s="684">
        <v>1221</v>
      </c>
      <c r="E1997" t="s">
        <v>30881</v>
      </c>
    </row>
    <row r="1998" spans="1:5" hidden="1" x14ac:dyDescent="0.2">
      <c r="A1998" t="s">
        <v>24409</v>
      </c>
      <c r="B1998" t="s">
        <v>29516</v>
      </c>
      <c r="C1998" t="s">
        <v>243</v>
      </c>
      <c r="D1998" s="684">
        <v>1221</v>
      </c>
      <c r="E1998" t="s">
        <v>30881</v>
      </c>
    </row>
    <row r="1999" spans="1:5" hidden="1" x14ac:dyDescent="0.2">
      <c r="A1999" t="s">
        <v>6834</v>
      </c>
      <c r="B1999" t="s">
        <v>29517</v>
      </c>
      <c r="C1999" t="s">
        <v>243</v>
      </c>
      <c r="D1999" s="684">
        <v>1100</v>
      </c>
      <c r="E1999" t="s">
        <v>30881</v>
      </c>
    </row>
    <row r="2000" spans="1:5" hidden="1" x14ac:dyDescent="0.2">
      <c r="A2000" t="s">
        <v>6835</v>
      </c>
      <c r="B2000" t="s">
        <v>29518</v>
      </c>
      <c r="C2000" t="s">
        <v>243</v>
      </c>
      <c r="D2000" s="684">
        <v>1100</v>
      </c>
      <c r="E2000" t="s">
        <v>30881</v>
      </c>
    </row>
    <row r="2001" spans="1:5" hidden="1" x14ac:dyDescent="0.2">
      <c r="A2001" t="s">
        <v>43241</v>
      </c>
      <c r="B2001" t="s">
        <v>28363</v>
      </c>
      <c r="C2001" t="s">
        <v>243</v>
      </c>
      <c r="D2001" s="684">
        <v>1034</v>
      </c>
      <c r="E2001" t="s">
        <v>30881</v>
      </c>
    </row>
    <row r="2002" spans="1:5" hidden="1" x14ac:dyDescent="0.2">
      <c r="A2002" t="s">
        <v>43243</v>
      </c>
      <c r="B2002" t="s">
        <v>28364</v>
      </c>
      <c r="C2002" t="s">
        <v>243</v>
      </c>
      <c r="D2002" s="684">
        <v>1034</v>
      </c>
      <c r="E2002" t="s">
        <v>30881</v>
      </c>
    </row>
    <row r="2003" spans="1:5" hidden="1" x14ac:dyDescent="0.2">
      <c r="A2003" t="s">
        <v>43245</v>
      </c>
      <c r="B2003" t="s">
        <v>28365</v>
      </c>
      <c r="C2003" t="s">
        <v>243</v>
      </c>
      <c r="D2003">
        <v>935</v>
      </c>
      <c r="E2003" t="s">
        <v>30881</v>
      </c>
    </row>
    <row r="2004" spans="1:5" hidden="1" x14ac:dyDescent="0.2">
      <c r="A2004" t="s">
        <v>24413</v>
      </c>
      <c r="B2004" t="s">
        <v>29519</v>
      </c>
      <c r="C2004" t="s">
        <v>243</v>
      </c>
      <c r="D2004">
        <v>935</v>
      </c>
      <c r="E2004" t="s">
        <v>30881</v>
      </c>
    </row>
    <row r="2005" spans="1:5" hidden="1" x14ac:dyDescent="0.2">
      <c r="A2005" t="s">
        <v>5094</v>
      </c>
      <c r="B2005" t="s">
        <v>29520</v>
      </c>
      <c r="C2005" t="s">
        <v>243</v>
      </c>
      <c r="D2005">
        <v>836</v>
      </c>
      <c r="E2005" t="s">
        <v>30881</v>
      </c>
    </row>
    <row r="2006" spans="1:5" hidden="1" x14ac:dyDescent="0.2">
      <c r="A2006" t="s">
        <v>24416</v>
      </c>
      <c r="B2006" t="s">
        <v>29521</v>
      </c>
      <c r="C2006" t="s">
        <v>243</v>
      </c>
      <c r="D2006" s="684">
        <v>1623</v>
      </c>
      <c r="E2006" t="s">
        <v>30881</v>
      </c>
    </row>
    <row r="2007" spans="1:5" hidden="1" x14ac:dyDescent="0.2">
      <c r="A2007" t="s">
        <v>24418</v>
      </c>
      <c r="B2007" t="s">
        <v>29522</v>
      </c>
      <c r="C2007" t="s">
        <v>243</v>
      </c>
      <c r="D2007" s="684">
        <v>1623</v>
      </c>
      <c r="E2007" t="s">
        <v>30881</v>
      </c>
    </row>
    <row r="2008" spans="1:5" hidden="1" x14ac:dyDescent="0.2">
      <c r="A2008" t="s">
        <v>6836</v>
      </c>
      <c r="B2008" t="s">
        <v>29523</v>
      </c>
      <c r="C2008" t="s">
        <v>243</v>
      </c>
      <c r="D2008" s="684">
        <v>1502</v>
      </c>
      <c r="E2008" t="s">
        <v>30881</v>
      </c>
    </row>
    <row r="2009" spans="1:5" hidden="1" x14ac:dyDescent="0.2">
      <c r="A2009" t="s">
        <v>6837</v>
      </c>
      <c r="B2009" t="s">
        <v>29524</v>
      </c>
      <c r="C2009" t="s">
        <v>243</v>
      </c>
      <c r="D2009" s="684">
        <v>1502</v>
      </c>
      <c r="E2009" t="s">
        <v>30881</v>
      </c>
    </row>
    <row r="2010" spans="1:5" hidden="1" x14ac:dyDescent="0.2">
      <c r="A2010" t="s">
        <v>24422</v>
      </c>
      <c r="B2010" t="s">
        <v>29525</v>
      </c>
      <c r="C2010" t="s">
        <v>243</v>
      </c>
      <c r="D2010" s="684">
        <v>1216</v>
      </c>
      <c r="E2010" t="s">
        <v>30881</v>
      </c>
    </row>
    <row r="2011" spans="1:5" hidden="1" x14ac:dyDescent="0.2">
      <c r="A2011" t="s">
        <v>5095</v>
      </c>
      <c r="B2011" t="s">
        <v>29526</v>
      </c>
      <c r="C2011" t="s">
        <v>243</v>
      </c>
      <c r="D2011" s="684">
        <v>1117</v>
      </c>
      <c r="E2011" t="s">
        <v>30881</v>
      </c>
    </row>
    <row r="2012" spans="1:5" hidden="1" x14ac:dyDescent="0.2">
      <c r="A2012" t="s">
        <v>24425</v>
      </c>
      <c r="B2012" t="s">
        <v>29527</v>
      </c>
      <c r="C2012" t="s">
        <v>243</v>
      </c>
      <c r="D2012">
        <v>784</v>
      </c>
      <c r="E2012" t="s">
        <v>30881</v>
      </c>
    </row>
    <row r="2013" spans="1:5" hidden="1" x14ac:dyDescent="0.2">
      <c r="A2013" t="s">
        <v>24427</v>
      </c>
      <c r="B2013" t="s">
        <v>29528</v>
      </c>
      <c r="C2013" t="s">
        <v>243</v>
      </c>
      <c r="D2013">
        <v>784</v>
      </c>
      <c r="E2013" t="s">
        <v>30881</v>
      </c>
    </row>
    <row r="2014" spans="1:5" hidden="1" x14ac:dyDescent="0.2">
      <c r="A2014" t="s">
        <v>6838</v>
      </c>
      <c r="B2014" t="s">
        <v>29529</v>
      </c>
      <c r="C2014" t="s">
        <v>243</v>
      </c>
      <c r="D2014">
        <v>616</v>
      </c>
      <c r="E2014" t="s">
        <v>30881</v>
      </c>
    </row>
    <row r="2015" spans="1:5" hidden="1" x14ac:dyDescent="0.2">
      <c r="A2015" t="s">
        <v>6839</v>
      </c>
      <c r="B2015" t="s">
        <v>29530</v>
      </c>
      <c r="C2015" t="s">
        <v>243</v>
      </c>
      <c r="D2015">
        <v>616</v>
      </c>
      <c r="E2015" t="s">
        <v>30881</v>
      </c>
    </row>
    <row r="2016" spans="1:5" hidden="1" x14ac:dyDescent="0.2">
      <c r="A2016" t="s">
        <v>43274</v>
      </c>
      <c r="B2016" t="s">
        <v>28367</v>
      </c>
      <c r="C2016" t="s">
        <v>243</v>
      </c>
      <c r="D2016">
        <v>605</v>
      </c>
      <c r="E2016" t="s">
        <v>30881</v>
      </c>
    </row>
    <row r="2017" spans="1:5" hidden="1" x14ac:dyDescent="0.2">
      <c r="A2017" t="s">
        <v>43276</v>
      </c>
      <c r="B2017" t="s">
        <v>28368</v>
      </c>
      <c r="C2017" t="s">
        <v>243</v>
      </c>
      <c r="D2017">
        <v>506</v>
      </c>
      <c r="E2017" t="s">
        <v>30881</v>
      </c>
    </row>
    <row r="2018" spans="1:5" hidden="1" x14ac:dyDescent="0.2">
      <c r="A2018" t="s">
        <v>24431</v>
      </c>
      <c r="B2018" t="s">
        <v>29531</v>
      </c>
      <c r="C2018" t="s">
        <v>243</v>
      </c>
      <c r="D2018">
        <v>561</v>
      </c>
      <c r="E2018" t="s">
        <v>30881</v>
      </c>
    </row>
    <row r="2019" spans="1:5" hidden="1" x14ac:dyDescent="0.2">
      <c r="A2019" t="s">
        <v>6840</v>
      </c>
      <c r="B2019" t="s">
        <v>29532</v>
      </c>
      <c r="C2019" t="s">
        <v>243</v>
      </c>
      <c r="D2019">
        <v>473</v>
      </c>
      <c r="E2019" t="s">
        <v>30881</v>
      </c>
    </row>
    <row r="2020" spans="1:5" hidden="1" x14ac:dyDescent="0.2">
      <c r="A2020" t="s">
        <v>24434</v>
      </c>
      <c r="B2020" t="s">
        <v>29533</v>
      </c>
      <c r="C2020" t="s">
        <v>243</v>
      </c>
      <c r="D2020">
        <v>825</v>
      </c>
      <c r="E2020" t="s">
        <v>30881</v>
      </c>
    </row>
    <row r="2021" spans="1:5" hidden="1" x14ac:dyDescent="0.2">
      <c r="A2021" t="s">
        <v>24436</v>
      </c>
      <c r="B2021" t="s">
        <v>29534</v>
      </c>
      <c r="C2021" t="s">
        <v>243</v>
      </c>
      <c r="D2021">
        <v>825</v>
      </c>
      <c r="E2021" t="s">
        <v>30881</v>
      </c>
    </row>
    <row r="2022" spans="1:5" hidden="1" x14ac:dyDescent="0.2">
      <c r="A2022" t="s">
        <v>6841</v>
      </c>
      <c r="B2022" t="s">
        <v>29535</v>
      </c>
      <c r="C2022" t="s">
        <v>243</v>
      </c>
      <c r="D2022">
        <v>704</v>
      </c>
      <c r="E2022" t="s">
        <v>30881</v>
      </c>
    </row>
    <row r="2023" spans="1:5" hidden="1" x14ac:dyDescent="0.2">
      <c r="A2023" t="s">
        <v>6842</v>
      </c>
      <c r="B2023" t="s">
        <v>29536</v>
      </c>
      <c r="C2023" t="s">
        <v>243</v>
      </c>
      <c r="D2023">
        <v>704</v>
      </c>
      <c r="E2023" t="s">
        <v>30881</v>
      </c>
    </row>
    <row r="2024" spans="1:5" hidden="1" x14ac:dyDescent="0.2">
      <c r="A2024" t="s">
        <v>43282</v>
      </c>
      <c r="B2024" t="s">
        <v>28370</v>
      </c>
      <c r="C2024" t="s">
        <v>243</v>
      </c>
      <c r="D2024">
        <v>699</v>
      </c>
      <c r="E2024" t="s">
        <v>30881</v>
      </c>
    </row>
    <row r="2025" spans="1:5" hidden="1" x14ac:dyDescent="0.2">
      <c r="A2025" t="s">
        <v>43284</v>
      </c>
      <c r="B2025" t="s">
        <v>28371</v>
      </c>
      <c r="C2025" t="s">
        <v>243</v>
      </c>
      <c r="D2025">
        <v>600</v>
      </c>
      <c r="E2025" t="s">
        <v>30881</v>
      </c>
    </row>
    <row r="2026" spans="1:5" hidden="1" x14ac:dyDescent="0.2">
      <c r="A2026" t="s">
        <v>24440</v>
      </c>
      <c r="B2026" t="s">
        <v>29537</v>
      </c>
      <c r="C2026" t="s">
        <v>243</v>
      </c>
      <c r="D2026">
        <v>622</v>
      </c>
      <c r="E2026" t="s">
        <v>30881</v>
      </c>
    </row>
    <row r="2027" spans="1:5" hidden="1" x14ac:dyDescent="0.2">
      <c r="A2027" t="s">
        <v>6843</v>
      </c>
      <c r="B2027" t="s">
        <v>29538</v>
      </c>
      <c r="C2027" t="s">
        <v>243</v>
      </c>
      <c r="D2027">
        <v>534</v>
      </c>
      <c r="E2027" t="s">
        <v>30881</v>
      </c>
    </row>
    <row r="2028" spans="1:5" hidden="1" x14ac:dyDescent="0.2">
      <c r="A2028" t="s">
        <v>24443</v>
      </c>
      <c r="B2028" t="s">
        <v>29539</v>
      </c>
      <c r="C2028" t="s">
        <v>243</v>
      </c>
      <c r="D2028">
        <v>908</v>
      </c>
      <c r="E2028" t="s">
        <v>30881</v>
      </c>
    </row>
    <row r="2029" spans="1:5" hidden="1" x14ac:dyDescent="0.2">
      <c r="A2029" t="s">
        <v>24445</v>
      </c>
      <c r="B2029" t="s">
        <v>29540</v>
      </c>
      <c r="C2029" t="s">
        <v>243</v>
      </c>
      <c r="D2029">
        <v>908</v>
      </c>
      <c r="E2029" t="s">
        <v>30881</v>
      </c>
    </row>
    <row r="2030" spans="1:5" hidden="1" x14ac:dyDescent="0.2">
      <c r="A2030" t="s">
        <v>6844</v>
      </c>
      <c r="B2030" t="s">
        <v>29541</v>
      </c>
      <c r="C2030" t="s">
        <v>243</v>
      </c>
      <c r="D2030">
        <v>787</v>
      </c>
      <c r="E2030" t="s">
        <v>30881</v>
      </c>
    </row>
    <row r="2031" spans="1:5" hidden="1" x14ac:dyDescent="0.2">
      <c r="A2031" t="s">
        <v>6845</v>
      </c>
      <c r="B2031" t="s">
        <v>29542</v>
      </c>
      <c r="C2031" t="s">
        <v>243</v>
      </c>
      <c r="D2031">
        <v>787</v>
      </c>
      <c r="E2031" t="s">
        <v>30881</v>
      </c>
    </row>
    <row r="2032" spans="1:5" hidden="1" x14ac:dyDescent="0.2">
      <c r="A2032" t="s">
        <v>43288</v>
      </c>
      <c r="B2032" t="s">
        <v>28373</v>
      </c>
      <c r="C2032" t="s">
        <v>243</v>
      </c>
      <c r="D2032">
        <v>748</v>
      </c>
      <c r="E2032" t="s">
        <v>30881</v>
      </c>
    </row>
    <row r="2033" spans="1:5" hidden="1" x14ac:dyDescent="0.2">
      <c r="A2033" t="s">
        <v>43290</v>
      </c>
      <c r="B2033" t="s">
        <v>28374</v>
      </c>
      <c r="C2033" t="s">
        <v>243</v>
      </c>
      <c r="D2033">
        <v>649</v>
      </c>
      <c r="E2033" t="s">
        <v>30881</v>
      </c>
    </row>
    <row r="2034" spans="1:5" hidden="1" x14ac:dyDescent="0.2">
      <c r="A2034" t="s">
        <v>24449</v>
      </c>
      <c r="B2034" t="s">
        <v>29543</v>
      </c>
      <c r="C2034" t="s">
        <v>243</v>
      </c>
      <c r="D2034">
        <v>671</v>
      </c>
      <c r="E2034" t="s">
        <v>30881</v>
      </c>
    </row>
    <row r="2035" spans="1:5" hidden="1" x14ac:dyDescent="0.2">
      <c r="A2035" t="s">
        <v>6846</v>
      </c>
      <c r="B2035" t="s">
        <v>29544</v>
      </c>
      <c r="C2035" t="s">
        <v>243</v>
      </c>
      <c r="D2035">
        <v>583</v>
      </c>
      <c r="E2035" t="s">
        <v>30881</v>
      </c>
    </row>
    <row r="2036" spans="1:5" hidden="1" x14ac:dyDescent="0.2">
      <c r="A2036" t="s">
        <v>24452</v>
      </c>
      <c r="B2036" t="s">
        <v>29545</v>
      </c>
      <c r="C2036" t="s">
        <v>243</v>
      </c>
      <c r="D2036">
        <v>339</v>
      </c>
      <c r="E2036" t="s">
        <v>30881</v>
      </c>
    </row>
    <row r="2037" spans="1:5" hidden="1" x14ac:dyDescent="0.2">
      <c r="A2037" t="s">
        <v>24454</v>
      </c>
      <c r="B2037" t="s">
        <v>29546</v>
      </c>
      <c r="C2037" t="s">
        <v>243</v>
      </c>
      <c r="D2037">
        <v>310</v>
      </c>
      <c r="E2037" t="s">
        <v>30881</v>
      </c>
    </row>
    <row r="2038" spans="1:5" hidden="1" x14ac:dyDescent="0.2">
      <c r="A2038" t="s">
        <v>6847</v>
      </c>
      <c r="B2038" t="s">
        <v>29547</v>
      </c>
      <c r="C2038" t="s">
        <v>243</v>
      </c>
      <c r="D2038">
        <v>275</v>
      </c>
      <c r="E2038" t="s">
        <v>30881</v>
      </c>
    </row>
    <row r="2039" spans="1:5" hidden="1" x14ac:dyDescent="0.2">
      <c r="A2039" t="s">
        <v>6848</v>
      </c>
      <c r="B2039" t="s">
        <v>29548</v>
      </c>
      <c r="C2039" t="s">
        <v>243</v>
      </c>
      <c r="D2039">
        <v>252</v>
      </c>
      <c r="E2039" t="s">
        <v>30881</v>
      </c>
    </row>
    <row r="2040" spans="1:5" hidden="1" x14ac:dyDescent="0.2">
      <c r="A2040" t="s">
        <v>6849</v>
      </c>
      <c r="B2040" t="s">
        <v>29549</v>
      </c>
      <c r="C2040" t="s">
        <v>243</v>
      </c>
      <c r="D2040" s="684">
        <v>1672</v>
      </c>
      <c r="E2040" t="s">
        <v>30881</v>
      </c>
    </row>
    <row r="2041" spans="1:5" hidden="1" x14ac:dyDescent="0.2">
      <c r="A2041" t="s">
        <v>5096</v>
      </c>
      <c r="B2041" t="s">
        <v>29550</v>
      </c>
      <c r="C2041" t="s">
        <v>243</v>
      </c>
      <c r="D2041" s="684">
        <v>1898</v>
      </c>
      <c r="E2041" t="s">
        <v>30881</v>
      </c>
    </row>
    <row r="2042" spans="1:5" hidden="1" x14ac:dyDescent="0.2">
      <c r="A2042" t="s">
        <v>5097</v>
      </c>
      <c r="B2042" t="s">
        <v>29551</v>
      </c>
      <c r="C2042" t="s">
        <v>243</v>
      </c>
      <c r="D2042" s="684">
        <v>1898</v>
      </c>
      <c r="E2042" t="s">
        <v>30881</v>
      </c>
    </row>
    <row r="2043" spans="1:5" hidden="1" x14ac:dyDescent="0.2">
      <c r="A2043" t="s">
        <v>5098</v>
      </c>
      <c r="B2043" t="s">
        <v>29552</v>
      </c>
      <c r="C2043" t="s">
        <v>243</v>
      </c>
      <c r="D2043" s="684">
        <v>2354</v>
      </c>
      <c r="E2043" t="s">
        <v>30881</v>
      </c>
    </row>
    <row r="2044" spans="1:5" hidden="1" x14ac:dyDescent="0.2">
      <c r="A2044" t="s">
        <v>5099</v>
      </c>
      <c r="B2044" t="s">
        <v>29553</v>
      </c>
      <c r="C2044" t="s">
        <v>243</v>
      </c>
      <c r="D2044" s="684">
        <v>2354</v>
      </c>
      <c r="E2044" t="s">
        <v>30881</v>
      </c>
    </row>
    <row r="2045" spans="1:5" hidden="1" x14ac:dyDescent="0.2">
      <c r="A2045" t="s">
        <v>5100</v>
      </c>
      <c r="B2045" t="s">
        <v>29554</v>
      </c>
      <c r="C2045" t="s">
        <v>243</v>
      </c>
      <c r="D2045" s="684">
        <v>1969</v>
      </c>
      <c r="E2045" t="s">
        <v>30881</v>
      </c>
    </row>
    <row r="2046" spans="1:5" hidden="1" x14ac:dyDescent="0.2">
      <c r="A2046" t="s">
        <v>5101</v>
      </c>
      <c r="B2046" t="s">
        <v>29555</v>
      </c>
      <c r="C2046" t="s">
        <v>243</v>
      </c>
      <c r="D2046" s="684">
        <v>2426</v>
      </c>
      <c r="E2046" t="s">
        <v>30881</v>
      </c>
    </row>
    <row r="2047" spans="1:5" hidden="1" x14ac:dyDescent="0.2">
      <c r="A2047" t="s">
        <v>5102</v>
      </c>
      <c r="B2047" t="s">
        <v>29556</v>
      </c>
      <c r="C2047" t="s">
        <v>243</v>
      </c>
      <c r="D2047" s="684">
        <v>1969</v>
      </c>
      <c r="E2047" t="s">
        <v>30881</v>
      </c>
    </row>
    <row r="2048" spans="1:5" hidden="1" x14ac:dyDescent="0.2">
      <c r="A2048" t="s">
        <v>12974</v>
      </c>
      <c r="B2048" t="s">
        <v>29557</v>
      </c>
      <c r="C2048" t="s">
        <v>243</v>
      </c>
      <c r="D2048" s="684">
        <v>2475</v>
      </c>
      <c r="E2048" t="s">
        <v>30881</v>
      </c>
    </row>
    <row r="2049" spans="1:5" hidden="1" x14ac:dyDescent="0.2">
      <c r="A2049" t="s">
        <v>5103</v>
      </c>
      <c r="B2049" t="s">
        <v>29558</v>
      </c>
      <c r="C2049" t="s">
        <v>243</v>
      </c>
      <c r="D2049" s="684">
        <v>2426</v>
      </c>
      <c r="E2049" t="s">
        <v>30881</v>
      </c>
    </row>
    <row r="2050" spans="1:5" hidden="1" x14ac:dyDescent="0.2">
      <c r="A2050" t="s">
        <v>6850</v>
      </c>
      <c r="B2050" t="s">
        <v>29559</v>
      </c>
      <c r="C2050" t="s">
        <v>243</v>
      </c>
      <c r="D2050" s="684">
        <v>1782</v>
      </c>
      <c r="E2050" t="s">
        <v>30881</v>
      </c>
    </row>
    <row r="2051" spans="1:5" hidden="1" x14ac:dyDescent="0.2">
      <c r="A2051" t="s">
        <v>6851</v>
      </c>
      <c r="B2051" t="s">
        <v>29560</v>
      </c>
      <c r="C2051" t="s">
        <v>243</v>
      </c>
      <c r="D2051" s="684">
        <v>1782</v>
      </c>
      <c r="E2051" t="s">
        <v>30881</v>
      </c>
    </row>
    <row r="2052" spans="1:5" hidden="1" x14ac:dyDescent="0.2">
      <c r="A2052" t="s">
        <v>52801</v>
      </c>
      <c r="B2052" t="s">
        <v>28070</v>
      </c>
      <c r="C2052" t="s">
        <v>243</v>
      </c>
      <c r="D2052" s="684">
        <v>2673</v>
      </c>
      <c r="E2052" t="s">
        <v>30881</v>
      </c>
    </row>
    <row r="2053" spans="1:5" hidden="1" x14ac:dyDescent="0.2">
      <c r="A2053" t="s">
        <v>5104</v>
      </c>
      <c r="B2053" t="s">
        <v>29561</v>
      </c>
      <c r="C2053" t="s">
        <v>243</v>
      </c>
      <c r="D2053">
        <v>611</v>
      </c>
      <c r="E2053" t="s">
        <v>30881</v>
      </c>
    </row>
    <row r="2054" spans="1:5" hidden="1" x14ac:dyDescent="0.2">
      <c r="A2054" t="s">
        <v>5105</v>
      </c>
      <c r="B2054" t="s">
        <v>29562</v>
      </c>
      <c r="C2054" t="s">
        <v>243</v>
      </c>
      <c r="D2054">
        <v>671</v>
      </c>
      <c r="E2054" t="s">
        <v>30881</v>
      </c>
    </row>
    <row r="2055" spans="1:5" hidden="1" x14ac:dyDescent="0.2">
      <c r="A2055" t="s">
        <v>6852</v>
      </c>
      <c r="B2055" t="s">
        <v>29563</v>
      </c>
      <c r="C2055" t="s">
        <v>243</v>
      </c>
      <c r="D2055">
        <v>490</v>
      </c>
      <c r="E2055" t="s">
        <v>30881</v>
      </c>
    </row>
    <row r="2056" spans="1:5" hidden="1" x14ac:dyDescent="0.2">
      <c r="A2056" t="s">
        <v>12975</v>
      </c>
      <c r="B2056" t="s">
        <v>29764</v>
      </c>
      <c r="C2056" t="s">
        <v>243</v>
      </c>
      <c r="D2056">
        <v>281</v>
      </c>
      <c r="E2056" t="s">
        <v>30881</v>
      </c>
    </row>
    <row r="2057" spans="1:5" hidden="1" x14ac:dyDescent="0.2">
      <c r="A2057" t="s">
        <v>24474</v>
      </c>
      <c r="B2057" t="s">
        <v>53352</v>
      </c>
      <c r="C2057" t="s">
        <v>243</v>
      </c>
      <c r="D2057">
        <v>281</v>
      </c>
      <c r="E2057" t="s">
        <v>30881</v>
      </c>
    </row>
    <row r="2058" spans="1:5" hidden="1" x14ac:dyDescent="0.2">
      <c r="A2058" t="s">
        <v>24475</v>
      </c>
      <c r="B2058" t="s">
        <v>29564</v>
      </c>
      <c r="C2058" t="s">
        <v>243</v>
      </c>
      <c r="D2058">
        <v>328</v>
      </c>
      <c r="E2058" t="s">
        <v>30881</v>
      </c>
    </row>
    <row r="2059" spans="1:5" hidden="1" x14ac:dyDescent="0.2">
      <c r="A2059" t="s">
        <v>12976</v>
      </c>
      <c r="B2059" t="s">
        <v>29565</v>
      </c>
      <c r="C2059" t="s">
        <v>243</v>
      </c>
      <c r="D2059">
        <v>281</v>
      </c>
      <c r="E2059" t="s">
        <v>30881</v>
      </c>
    </row>
    <row r="2060" spans="1:5" hidden="1" x14ac:dyDescent="0.2">
      <c r="A2060" t="s">
        <v>12977</v>
      </c>
      <c r="B2060" t="s">
        <v>53354</v>
      </c>
      <c r="C2060" t="s">
        <v>243</v>
      </c>
      <c r="D2060">
        <v>304</v>
      </c>
      <c r="E2060" t="s">
        <v>30881</v>
      </c>
    </row>
    <row r="2061" spans="1:5" hidden="1" x14ac:dyDescent="0.2">
      <c r="A2061" t="s">
        <v>24478</v>
      </c>
      <c r="B2061" t="s">
        <v>29566</v>
      </c>
      <c r="C2061" t="s">
        <v>243</v>
      </c>
      <c r="D2061">
        <v>351</v>
      </c>
      <c r="E2061" t="s">
        <v>30881</v>
      </c>
    </row>
    <row r="2062" spans="1:5" hidden="1" x14ac:dyDescent="0.2">
      <c r="A2062" t="s">
        <v>12978</v>
      </c>
      <c r="B2062" t="s">
        <v>29567</v>
      </c>
      <c r="C2062" t="s">
        <v>243</v>
      </c>
      <c r="D2062">
        <v>304</v>
      </c>
      <c r="E2062" t="s">
        <v>30881</v>
      </c>
    </row>
    <row r="2063" spans="1:5" hidden="1" x14ac:dyDescent="0.2">
      <c r="A2063" t="s">
        <v>24481</v>
      </c>
      <c r="B2063" t="s">
        <v>29567</v>
      </c>
      <c r="C2063" t="s">
        <v>243</v>
      </c>
      <c r="D2063">
        <v>351</v>
      </c>
      <c r="E2063" t="s">
        <v>30881</v>
      </c>
    </row>
    <row r="2064" spans="1:5" hidden="1" x14ac:dyDescent="0.2">
      <c r="A2064" t="s">
        <v>24483</v>
      </c>
      <c r="B2064" t="s">
        <v>29568</v>
      </c>
      <c r="C2064" t="s">
        <v>243</v>
      </c>
      <c r="D2064">
        <v>351</v>
      </c>
      <c r="E2064" t="s">
        <v>30881</v>
      </c>
    </row>
    <row r="2065" spans="1:15" hidden="1" x14ac:dyDescent="0.2">
      <c r="A2065" t="s">
        <v>24485</v>
      </c>
      <c r="B2065" t="s">
        <v>53355</v>
      </c>
      <c r="C2065" t="s">
        <v>243</v>
      </c>
      <c r="D2065">
        <v>304</v>
      </c>
      <c r="E2065" t="s">
        <v>30881</v>
      </c>
    </row>
    <row r="2066" spans="1:15" hidden="1" x14ac:dyDescent="0.2">
      <c r="A2066" t="s">
        <v>12979</v>
      </c>
      <c r="B2066" t="s">
        <v>29569</v>
      </c>
      <c r="C2066" t="s">
        <v>243</v>
      </c>
      <c r="D2066">
        <v>304</v>
      </c>
      <c r="E2066" t="s">
        <v>30881</v>
      </c>
    </row>
    <row r="2067" spans="1:15" hidden="1" x14ac:dyDescent="0.2">
      <c r="A2067" t="s">
        <v>24487</v>
      </c>
      <c r="B2067" t="s">
        <v>53353</v>
      </c>
      <c r="C2067" t="s">
        <v>243</v>
      </c>
      <c r="D2067">
        <v>281</v>
      </c>
      <c r="E2067" t="s">
        <v>30881</v>
      </c>
    </row>
    <row r="2068" spans="1:15" hidden="1" x14ac:dyDescent="0.2">
      <c r="A2068" t="s">
        <v>12980</v>
      </c>
      <c r="B2068" t="s">
        <v>29570</v>
      </c>
      <c r="C2068" t="s">
        <v>243</v>
      </c>
      <c r="D2068">
        <v>351</v>
      </c>
      <c r="E2068" t="s">
        <v>30881</v>
      </c>
    </row>
    <row r="2069" spans="1:15" hidden="1" x14ac:dyDescent="0.2">
      <c r="A2069" t="s">
        <v>12981</v>
      </c>
      <c r="B2069" t="s">
        <v>29571</v>
      </c>
      <c r="C2069" t="s">
        <v>243</v>
      </c>
      <c r="D2069">
        <v>351</v>
      </c>
      <c r="E2069" t="s">
        <v>30881</v>
      </c>
    </row>
    <row r="2070" spans="1:15" hidden="1" x14ac:dyDescent="0.2">
      <c r="A2070" t="s">
        <v>6853</v>
      </c>
      <c r="B2070" t="s">
        <v>29572</v>
      </c>
      <c r="C2070" t="s">
        <v>243</v>
      </c>
      <c r="D2070">
        <v>187</v>
      </c>
      <c r="E2070" t="s">
        <v>30881</v>
      </c>
    </row>
    <row r="2071" spans="1:15" hidden="1" x14ac:dyDescent="0.2">
      <c r="A2071" t="s">
        <v>6854</v>
      </c>
      <c r="B2071" t="s">
        <v>29573</v>
      </c>
      <c r="C2071" t="s">
        <v>243</v>
      </c>
      <c r="D2071">
        <v>314</v>
      </c>
      <c r="E2071" t="s">
        <v>30881</v>
      </c>
    </row>
    <row r="2072" spans="1:15" hidden="1" x14ac:dyDescent="0.2">
      <c r="A2072" t="s">
        <v>12982</v>
      </c>
      <c r="B2072" t="s">
        <v>29574</v>
      </c>
      <c r="C2072" t="s">
        <v>243</v>
      </c>
      <c r="D2072">
        <v>222</v>
      </c>
      <c r="E2072" t="s">
        <v>30881</v>
      </c>
    </row>
    <row r="2073" spans="1:15" hidden="1" x14ac:dyDescent="0.2">
      <c r="A2073" t="s">
        <v>12983</v>
      </c>
      <c r="B2073" t="s">
        <v>29575</v>
      </c>
      <c r="C2073" t="s">
        <v>243</v>
      </c>
      <c r="D2073">
        <v>187</v>
      </c>
      <c r="E2073" t="s">
        <v>30881</v>
      </c>
    </row>
    <row r="2074" spans="1:15" hidden="1" x14ac:dyDescent="0.2">
      <c r="A2074" t="s">
        <v>12984</v>
      </c>
      <c r="B2074" t="s">
        <v>29576</v>
      </c>
      <c r="C2074" t="s">
        <v>243</v>
      </c>
      <c r="D2074">
        <v>316</v>
      </c>
      <c r="E2074" t="s">
        <v>30881</v>
      </c>
    </row>
    <row r="2075" spans="1:15" hidden="1" x14ac:dyDescent="0.2">
      <c r="A2075" t="s">
        <v>12985</v>
      </c>
      <c r="B2075" t="s">
        <v>29577</v>
      </c>
      <c r="C2075" t="s">
        <v>243</v>
      </c>
      <c r="D2075">
        <v>316</v>
      </c>
      <c r="E2075" t="s">
        <v>30881</v>
      </c>
    </row>
    <row r="2076" spans="1:15" hidden="1" x14ac:dyDescent="0.2">
      <c r="A2076" t="s">
        <v>12986</v>
      </c>
      <c r="B2076" t="s">
        <v>29578</v>
      </c>
      <c r="C2076" t="s">
        <v>243</v>
      </c>
      <c r="D2076">
        <v>222</v>
      </c>
      <c r="E2076" t="s">
        <v>30881</v>
      </c>
    </row>
    <row r="2077" spans="1:15" hidden="1" x14ac:dyDescent="0.2">
      <c r="A2077" t="s">
        <v>12987</v>
      </c>
      <c r="B2077" t="s">
        <v>29579</v>
      </c>
      <c r="C2077" t="s">
        <v>243</v>
      </c>
      <c r="D2077">
        <v>351</v>
      </c>
      <c r="E2077" t="s">
        <v>30881</v>
      </c>
    </row>
    <row r="2078" spans="1:15" hidden="1" x14ac:dyDescent="0.2">
      <c r="A2078" t="s">
        <v>12988</v>
      </c>
      <c r="B2078" t="s">
        <v>29580</v>
      </c>
      <c r="C2078" t="s">
        <v>243</v>
      </c>
      <c r="D2078">
        <v>374</v>
      </c>
      <c r="E2078" t="s">
        <v>30881</v>
      </c>
    </row>
    <row r="2079" spans="1:15" s="71" customFormat="1" hidden="1" x14ac:dyDescent="0.2">
      <c r="A2079" t="s">
        <v>12989</v>
      </c>
      <c r="B2079" t="s">
        <v>29581</v>
      </c>
      <c r="C2079" t="s">
        <v>243</v>
      </c>
      <c r="D2079">
        <v>246</v>
      </c>
      <c r="E2079" t="s">
        <v>30881</v>
      </c>
      <c r="F2079" s="67"/>
      <c r="G2079" s="67"/>
      <c r="H2079" s="67"/>
      <c r="I2079" s="67"/>
      <c r="J2079" s="67"/>
      <c r="K2079" s="67"/>
      <c r="L2079" s="67"/>
      <c r="M2079" s="67"/>
      <c r="N2079" s="67"/>
      <c r="O2079" s="67"/>
    </row>
    <row r="2080" spans="1:15" s="71" customFormat="1" hidden="1" x14ac:dyDescent="0.2">
      <c r="A2080" t="s">
        <v>12990</v>
      </c>
      <c r="B2080" t="s">
        <v>29582</v>
      </c>
      <c r="C2080" t="s">
        <v>243</v>
      </c>
      <c r="D2080">
        <v>21</v>
      </c>
      <c r="E2080" t="s">
        <v>30881</v>
      </c>
      <c r="F2080" s="67"/>
      <c r="G2080" s="67"/>
      <c r="H2080" s="67"/>
      <c r="I2080" s="67"/>
      <c r="J2080" s="67"/>
      <c r="K2080" s="67"/>
      <c r="L2080" s="67"/>
      <c r="M2080" s="67"/>
      <c r="N2080" s="67"/>
      <c r="O2080" s="67"/>
    </row>
    <row r="2081" spans="1:15" s="71" customFormat="1" hidden="1" x14ac:dyDescent="0.2">
      <c r="A2081" t="s">
        <v>53999</v>
      </c>
      <c r="B2081" t="s">
        <v>29583</v>
      </c>
      <c r="C2081" t="s">
        <v>243</v>
      </c>
      <c r="D2081">
        <v>66.69</v>
      </c>
      <c r="E2081" t="s">
        <v>30881</v>
      </c>
      <c r="F2081" s="67"/>
      <c r="G2081" s="67"/>
      <c r="H2081" s="67"/>
      <c r="I2081" s="67"/>
      <c r="J2081" s="67"/>
      <c r="K2081" s="67"/>
      <c r="L2081" s="67"/>
      <c r="M2081" s="67"/>
      <c r="N2081" s="67"/>
      <c r="O2081" s="67"/>
    </row>
    <row r="2082" spans="1:15" s="71" customFormat="1" hidden="1" x14ac:dyDescent="0.2">
      <c r="A2082" t="s">
        <v>54000</v>
      </c>
      <c r="B2082" t="s">
        <v>29584</v>
      </c>
      <c r="C2082" t="s">
        <v>243</v>
      </c>
      <c r="D2082">
        <v>70.2</v>
      </c>
      <c r="E2082" t="s">
        <v>30881</v>
      </c>
      <c r="F2082" s="67"/>
      <c r="G2082" s="67"/>
      <c r="H2082" s="67"/>
      <c r="I2082" s="67"/>
      <c r="J2082" s="67"/>
      <c r="K2082" s="67"/>
      <c r="L2082" s="67"/>
      <c r="M2082" s="67"/>
      <c r="N2082" s="67"/>
      <c r="O2082" s="67"/>
    </row>
    <row r="2083" spans="1:15" s="71" customFormat="1" hidden="1" x14ac:dyDescent="0.2">
      <c r="A2083" t="s">
        <v>6855</v>
      </c>
      <c r="B2083" t="s">
        <v>29585</v>
      </c>
      <c r="C2083" t="s">
        <v>243</v>
      </c>
      <c r="D2083">
        <v>264</v>
      </c>
      <c r="E2083" t="s">
        <v>30881</v>
      </c>
      <c r="F2083" s="67"/>
      <c r="G2083" s="67"/>
      <c r="H2083" s="67"/>
      <c r="I2083" s="67"/>
      <c r="J2083" s="67"/>
      <c r="K2083" s="67"/>
      <c r="L2083" s="67"/>
      <c r="M2083" s="67"/>
      <c r="N2083" s="67"/>
      <c r="O2083" s="67"/>
    </row>
    <row r="2084" spans="1:15" s="71" customFormat="1" hidden="1" x14ac:dyDescent="0.2">
      <c r="A2084" t="s">
        <v>6856</v>
      </c>
      <c r="B2084" t="s">
        <v>29586</v>
      </c>
      <c r="C2084" t="s">
        <v>243</v>
      </c>
      <c r="D2084">
        <v>391</v>
      </c>
      <c r="E2084" t="s">
        <v>30881</v>
      </c>
      <c r="F2084" s="67"/>
      <c r="G2084" s="67"/>
      <c r="H2084" s="67"/>
      <c r="I2084" s="67"/>
      <c r="J2084" s="67"/>
      <c r="K2084" s="67"/>
      <c r="L2084" s="67"/>
      <c r="M2084" s="67"/>
      <c r="N2084" s="67"/>
      <c r="O2084" s="67"/>
    </row>
    <row r="2085" spans="1:15" s="71" customFormat="1" hidden="1" x14ac:dyDescent="0.2">
      <c r="A2085" t="s">
        <v>12991</v>
      </c>
      <c r="B2085" t="s">
        <v>29587</v>
      </c>
      <c r="C2085" t="s">
        <v>243</v>
      </c>
      <c r="D2085">
        <v>339</v>
      </c>
      <c r="E2085" t="s">
        <v>30881</v>
      </c>
      <c r="F2085" s="67"/>
      <c r="G2085" s="67"/>
      <c r="H2085" s="67"/>
      <c r="I2085" s="67"/>
      <c r="J2085" s="67"/>
      <c r="K2085" s="67"/>
      <c r="L2085" s="67"/>
      <c r="M2085" s="67"/>
      <c r="N2085" s="67"/>
      <c r="O2085" s="67"/>
    </row>
    <row r="2086" spans="1:15" s="71" customFormat="1" hidden="1" x14ac:dyDescent="0.2">
      <c r="A2086" t="s">
        <v>12992</v>
      </c>
      <c r="B2086" t="s">
        <v>29588</v>
      </c>
      <c r="C2086" t="s">
        <v>243</v>
      </c>
      <c r="D2086">
        <v>339</v>
      </c>
      <c r="E2086" t="s">
        <v>30881</v>
      </c>
      <c r="F2086" s="67"/>
      <c r="G2086" s="67"/>
      <c r="H2086" s="67"/>
      <c r="I2086" s="67"/>
      <c r="J2086" s="67"/>
      <c r="K2086" s="67"/>
      <c r="L2086" s="67"/>
      <c r="M2086" s="67"/>
      <c r="N2086" s="67"/>
      <c r="O2086" s="67"/>
    </row>
    <row r="2087" spans="1:15" s="71" customFormat="1" hidden="1" x14ac:dyDescent="0.2">
      <c r="A2087" t="s">
        <v>12993</v>
      </c>
      <c r="B2087" t="s">
        <v>29589</v>
      </c>
      <c r="C2087" t="s">
        <v>243</v>
      </c>
      <c r="D2087">
        <v>339</v>
      </c>
      <c r="E2087" t="s">
        <v>30881</v>
      </c>
      <c r="F2087" s="67"/>
      <c r="G2087" s="67"/>
      <c r="H2087" s="67"/>
      <c r="I2087" s="67"/>
      <c r="J2087" s="67"/>
      <c r="K2087" s="67"/>
      <c r="L2087" s="67"/>
      <c r="M2087" s="67"/>
      <c r="N2087" s="67"/>
      <c r="O2087" s="67"/>
    </row>
    <row r="2088" spans="1:15" s="71" customFormat="1" hidden="1" x14ac:dyDescent="0.2">
      <c r="A2088" t="s">
        <v>12994</v>
      </c>
      <c r="B2088" t="s">
        <v>29590</v>
      </c>
      <c r="C2088" t="s">
        <v>243</v>
      </c>
      <c r="D2088">
        <v>339</v>
      </c>
      <c r="E2088" t="s">
        <v>30881</v>
      </c>
      <c r="F2088" s="67"/>
      <c r="G2088" s="67"/>
      <c r="H2088" s="67"/>
      <c r="I2088" s="67"/>
      <c r="J2088" s="67"/>
      <c r="K2088" s="67"/>
      <c r="L2088" s="67"/>
      <c r="M2088" s="67"/>
      <c r="N2088" s="67"/>
      <c r="O2088" s="67"/>
    </row>
    <row r="2089" spans="1:15" s="71" customFormat="1" hidden="1" x14ac:dyDescent="0.2">
      <c r="A2089" t="s">
        <v>5106</v>
      </c>
      <c r="B2089" t="s">
        <v>29591</v>
      </c>
      <c r="C2089" t="s">
        <v>243</v>
      </c>
      <c r="D2089">
        <v>407</v>
      </c>
      <c r="E2089" t="s">
        <v>30881</v>
      </c>
      <c r="F2089" s="67"/>
      <c r="G2089" s="67"/>
      <c r="H2089" s="67"/>
      <c r="I2089" s="67"/>
      <c r="J2089" s="67"/>
      <c r="K2089" s="67"/>
      <c r="L2089" s="67"/>
      <c r="M2089" s="67"/>
      <c r="N2089" s="67"/>
      <c r="O2089" s="67"/>
    </row>
    <row r="2090" spans="1:15" s="71" customFormat="1" hidden="1" x14ac:dyDescent="0.2">
      <c r="A2090" t="s">
        <v>5107</v>
      </c>
      <c r="B2090" t="s">
        <v>29592</v>
      </c>
      <c r="C2090" t="s">
        <v>243</v>
      </c>
      <c r="D2090">
        <v>407</v>
      </c>
      <c r="E2090" t="s">
        <v>30881</v>
      </c>
      <c r="F2090" s="67"/>
      <c r="G2090" s="67"/>
      <c r="H2090" s="67"/>
      <c r="I2090" s="67"/>
      <c r="J2090" s="67"/>
      <c r="K2090" s="67"/>
      <c r="L2090" s="67"/>
      <c r="M2090" s="67"/>
      <c r="N2090" s="67"/>
      <c r="O2090" s="67"/>
    </row>
    <row r="2091" spans="1:15" s="71" customFormat="1" hidden="1" x14ac:dyDescent="0.2">
      <c r="A2091" t="s">
        <v>24508</v>
      </c>
      <c r="B2091" t="s">
        <v>29593</v>
      </c>
      <c r="C2091" t="s">
        <v>243</v>
      </c>
      <c r="D2091">
        <v>462</v>
      </c>
      <c r="E2091" t="s">
        <v>30881</v>
      </c>
      <c r="F2091" s="67"/>
      <c r="G2091" s="67"/>
      <c r="H2091" s="67"/>
      <c r="I2091" s="67"/>
      <c r="J2091" s="67"/>
      <c r="K2091" s="67"/>
      <c r="L2091" s="67"/>
      <c r="M2091" s="67"/>
      <c r="N2091" s="67"/>
      <c r="O2091" s="67"/>
    </row>
    <row r="2092" spans="1:15" s="71" customFormat="1" hidden="1" x14ac:dyDescent="0.2">
      <c r="A2092" t="s">
        <v>5199</v>
      </c>
      <c r="B2092" t="s">
        <v>29594</v>
      </c>
      <c r="C2092" t="s">
        <v>243</v>
      </c>
      <c r="D2092">
        <v>462</v>
      </c>
      <c r="E2092" t="s">
        <v>30881</v>
      </c>
      <c r="F2092" s="67"/>
      <c r="G2092" s="67"/>
      <c r="H2092" s="67"/>
      <c r="I2092" s="67"/>
      <c r="J2092" s="67"/>
      <c r="K2092" s="67"/>
      <c r="L2092" s="67"/>
      <c r="M2092" s="67"/>
      <c r="N2092" s="67"/>
      <c r="O2092" s="67"/>
    </row>
    <row r="2093" spans="1:15" s="71" customFormat="1" hidden="1" x14ac:dyDescent="0.2">
      <c r="A2093" t="s">
        <v>12995</v>
      </c>
      <c r="B2093" t="s">
        <v>29595</v>
      </c>
      <c r="C2093" t="s">
        <v>243</v>
      </c>
      <c r="D2093">
        <v>491</v>
      </c>
      <c r="E2093" t="s">
        <v>30881</v>
      </c>
      <c r="F2093" s="67"/>
      <c r="G2093" s="67"/>
      <c r="H2093" s="67"/>
      <c r="I2093" s="67"/>
      <c r="J2093" s="67"/>
      <c r="K2093" s="67"/>
      <c r="L2093" s="67"/>
      <c r="M2093" s="67"/>
      <c r="N2093" s="67"/>
      <c r="O2093" s="67"/>
    </row>
    <row r="2094" spans="1:15" hidden="1" x14ac:dyDescent="0.2">
      <c r="A2094" t="s">
        <v>12996</v>
      </c>
      <c r="B2094" t="s">
        <v>29596</v>
      </c>
      <c r="C2094" t="s">
        <v>243</v>
      </c>
      <c r="D2094">
        <v>491</v>
      </c>
      <c r="E2094" t="s">
        <v>30881</v>
      </c>
    </row>
    <row r="2095" spans="1:15" hidden="1" x14ac:dyDescent="0.2">
      <c r="A2095" t="s">
        <v>12997</v>
      </c>
      <c r="B2095" t="s">
        <v>29597</v>
      </c>
      <c r="C2095" t="s">
        <v>243</v>
      </c>
      <c r="D2095">
        <v>468</v>
      </c>
      <c r="E2095" t="s">
        <v>30881</v>
      </c>
    </row>
    <row r="2096" spans="1:15" hidden="1" x14ac:dyDescent="0.2">
      <c r="A2096" t="s">
        <v>12998</v>
      </c>
      <c r="B2096" t="s">
        <v>29598</v>
      </c>
      <c r="C2096" t="s">
        <v>243</v>
      </c>
      <c r="D2096">
        <v>468</v>
      </c>
      <c r="E2096" t="s">
        <v>30881</v>
      </c>
    </row>
    <row r="2097" spans="1:15" s="71" customFormat="1" hidden="1" x14ac:dyDescent="0.2">
      <c r="A2097" t="s">
        <v>12999</v>
      </c>
      <c r="B2097" t="s">
        <v>29763</v>
      </c>
      <c r="C2097" t="s">
        <v>243</v>
      </c>
      <c r="D2097">
        <v>269</v>
      </c>
      <c r="E2097" t="s">
        <v>30881</v>
      </c>
      <c r="F2097" s="67"/>
      <c r="G2097" s="67"/>
      <c r="H2097" s="67"/>
      <c r="I2097" s="67"/>
      <c r="J2097" s="67"/>
      <c r="K2097" s="67"/>
      <c r="L2097" s="67"/>
      <c r="M2097" s="67"/>
      <c r="N2097" s="67"/>
      <c r="O2097" s="67"/>
    </row>
    <row r="2098" spans="1:15" s="71" customFormat="1" hidden="1" x14ac:dyDescent="0.2">
      <c r="A2098" t="s">
        <v>13000</v>
      </c>
      <c r="B2098" t="s">
        <v>29599</v>
      </c>
      <c r="C2098" t="s">
        <v>243</v>
      </c>
      <c r="D2098">
        <v>304</v>
      </c>
      <c r="E2098" t="s">
        <v>30881</v>
      </c>
      <c r="F2098" s="67"/>
      <c r="G2098" s="67"/>
      <c r="H2098" s="67"/>
      <c r="I2098" s="67"/>
      <c r="J2098" s="67"/>
      <c r="K2098" s="67"/>
      <c r="L2098" s="67"/>
      <c r="M2098" s="67"/>
      <c r="N2098" s="67"/>
      <c r="O2098" s="67"/>
    </row>
    <row r="2099" spans="1:15" s="71" customFormat="1" hidden="1" x14ac:dyDescent="0.2">
      <c r="A2099" t="s">
        <v>13001</v>
      </c>
      <c r="B2099" t="s">
        <v>29600</v>
      </c>
      <c r="C2099" t="s">
        <v>243</v>
      </c>
      <c r="D2099">
        <v>269</v>
      </c>
      <c r="E2099" t="s">
        <v>30881</v>
      </c>
      <c r="F2099" s="67"/>
      <c r="G2099" s="67"/>
      <c r="H2099" s="67"/>
      <c r="I2099" s="67"/>
      <c r="J2099" s="67"/>
      <c r="K2099" s="67"/>
      <c r="L2099" s="67"/>
      <c r="M2099" s="67"/>
      <c r="N2099" s="67"/>
      <c r="O2099" s="67"/>
    </row>
    <row r="2100" spans="1:15" hidden="1" x14ac:dyDescent="0.2">
      <c r="A2100" t="s">
        <v>13002</v>
      </c>
      <c r="B2100" t="s">
        <v>29601</v>
      </c>
      <c r="C2100" t="s">
        <v>243</v>
      </c>
      <c r="D2100">
        <v>269</v>
      </c>
      <c r="E2100" t="s">
        <v>30881</v>
      </c>
    </row>
    <row r="2101" spans="1:15" hidden="1" x14ac:dyDescent="0.2">
      <c r="A2101" t="s">
        <v>13003</v>
      </c>
      <c r="B2101" t="s">
        <v>29602</v>
      </c>
      <c r="C2101" t="s">
        <v>243</v>
      </c>
      <c r="D2101">
        <v>328</v>
      </c>
      <c r="E2101" t="s">
        <v>30881</v>
      </c>
    </row>
    <row r="2102" spans="1:15" hidden="1" x14ac:dyDescent="0.2">
      <c r="A2102" t="s">
        <v>13004</v>
      </c>
      <c r="B2102" t="s">
        <v>54001</v>
      </c>
      <c r="C2102" t="s">
        <v>243</v>
      </c>
      <c r="D2102">
        <v>351</v>
      </c>
      <c r="E2102" t="s">
        <v>30881</v>
      </c>
    </row>
    <row r="2103" spans="1:15" hidden="1" x14ac:dyDescent="0.2">
      <c r="A2103" t="s">
        <v>13005</v>
      </c>
      <c r="B2103" t="s">
        <v>29603</v>
      </c>
      <c r="C2103" t="s">
        <v>243</v>
      </c>
      <c r="D2103">
        <v>304</v>
      </c>
      <c r="E2103" t="s">
        <v>30881</v>
      </c>
    </row>
    <row r="2104" spans="1:15" hidden="1" x14ac:dyDescent="0.2">
      <c r="A2104" t="s">
        <v>13006</v>
      </c>
      <c r="B2104" t="s">
        <v>29604</v>
      </c>
      <c r="C2104" t="s">
        <v>243</v>
      </c>
      <c r="D2104">
        <v>304</v>
      </c>
      <c r="E2104" t="s">
        <v>30881</v>
      </c>
    </row>
    <row r="2105" spans="1:15" hidden="1" x14ac:dyDescent="0.2">
      <c r="A2105" t="s">
        <v>13007</v>
      </c>
      <c r="B2105" t="s">
        <v>28090</v>
      </c>
      <c r="C2105" t="s">
        <v>243</v>
      </c>
      <c r="D2105">
        <v>398</v>
      </c>
      <c r="E2105" t="s">
        <v>30881</v>
      </c>
    </row>
    <row r="2106" spans="1:15" hidden="1" x14ac:dyDescent="0.2">
      <c r="A2106" t="s">
        <v>13008</v>
      </c>
      <c r="B2106" t="s">
        <v>29605</v>
      </c>
      <c r="C2106" t="s">
        <v>243</v>
      </c>
      <c r="D2106">
        <v>456</v>
      </c>
      <c r="E2106" t="s">
        <v>30881</v>
      </c>
    </row>
    <row r="2107" spans="1:15" hidden="1" x14ac:dyDescent="0.2">
      <c r="A2107" t="s">
        <v>13009</v>
      </c>
      <c r="B2107" t="s">
        <v>29606</v>
      </c>
      <c r="C2107" t="s">
        <v>243</v>
      </c>
      <c r="D2107">
        <v>456</v>
      </c>
      <c r="E2107" t="s">
        <v>30881</v>
      </c>
    </row>
    <row r="2108" spans="1:15" s="71" customFormat="1" hidden="1" x14ac:dyDescent="0.2">
      <c r="A2108" t="s">
        <v>13010</v>
      </c>
      <c r="B2108" t="s">
        <v>29607</v>
      </c>
      <c r="C2108" t="s">
        <v>243</v>
      </c>
      <c r="D2108">
        <v>398</v>
      </c>
      <c r="E2108" t="s">
        <v>30881</v>
      </c>
      <c r="F2108" s="67"/>
      <c r="G2108" s="67"/>
      <c r="H2108" s="67"/>
      <c r="I2108" s="67"/>
      <c r="J2108" s="67"/>
      <c r="K2108" s="67"/>
      <c r="L2108" s="67"/>
      <c r="M2108" s="67"/>
      <c r="N2108" s="67"/>
      <c r="O2108" s="67"/>
    </row>
    <row r="2109" spans="1:15" s="71" customFormat="1" hidden="1" x14ac:dyDescent="0.2">
      <c r="A2109" t="s">
        <v>13011</v>
      </c>
      <c r="B2109" t="s">
        <v>29608</v>
      </c>
      <c r="C2109" t="s">
        <v>243</v>
      </c>
      <c r="D2109">
        <v>398</v>
      </c>
      <c r="E2109" t="s">
        <v>30881</v>
      </c>
      <c r="F2109" s="67"/>
      <c r="G2109" s="67"/>
      <c r="H2109" s="67"/>
      <c r="I2109" s="67"/>
      <c r="J2109" s="67"/>
      <c r="K2109" s="67"/>
      <c r="L2109" s="67"/>
      <c r="M2109" s="67"/>
      <c r="N2109" s="67"/>
      <c r="O2109" s="67"/>
    </row>
    <row r="2110" spans="1:15" s="71" customFormat="1" hidden="1" x14ac:dyDescent="0.2">
      <c r="A2110" t="s">
        <v>13012</v>
      </c>
      <c r="B2110" t="s">
        <v>29609</v>
      </c>
      <c r="C2110" t="s">
        <v>243</v>
      </c>
      <c r="D2110">
        <v>456</v>
      </c>
      <c r="E2110" t="s">
        <v>30881</v>
      </c>
      <c r="F2110" s="67"/>
      <c r="G2110" s="67"/>
      <c r="H2110" s="67"/>
      <c r="I2110" s="67"/>
      <c r="J2110" s="67"/>
      <c r="K2110" s="67"/>
      <c r="L2110" s="67"/>
      <c r="M2110" s="67"/>
      <c r="N2110" s="67"/>
      <c r="O2110" s="67"/>
    </row>
    <row r="2111" spans="1:15" hidden="1" x14ac:dyDescent="0.2">
      <c r="A2111" t="s">
        <v>13013</v>
      </c>
      <c r="B2111" t="s">
        <v>29610</v>
      </c>
      <c r="C2111" t="s">
        <v>243</v>
      </c>
      <c r="D2111">
        <v>433</v>
      </c>
      <c r="E2111" t="s">
        <v>30881</v>
      </c>
    </row>
    <row r="2112" spans="1:15" hidden="1" x14ac:dyDescent="0.2">
      <c r="A2112" t="s">
        <v>13014</v>
      </c>
      <c r="B2112" t="s">
        <v>29611</v>
      </c>
      <c r="C2112" t="s">
        <v>243</v>
      </c>
      <c r="D2112">
        <v>328</v>
      </c>
      <c r="E2112" t="s">
        <v>30881</v>
      </c>
    </row>
    <row r="2113" spans="1:15" hidden="1" x14ac:dyDescent="0.2">
      <c r="A2113" t="s">
        <v>13015</v>
      </c>
      <c r="B2113" t="s">
        <v>29612</v>
      </c>
      <c r="C2113" t="s">
        <v>243</v>
      </c>
      <c r="D2113">
        <v>363</v>
      </c>
      <c r="E2113" t="s">
        <v>30881</v>
      </c>
    </row>
    <row r="2114" spans="1:15" hidden="1" x14ac:dyDescent="0.2">
      <c r="A2114" t="s">
        <v>13016</v>
      </c>
      <c r="B2114" t="s">
        <v>29613</v>
      </c>
      <c r="C2114" t="s">
        <v>243</v>
      </c>
      <c r="D2114">
        <v>386</v>
      </c>
      <c r="E2114" t="s">
        <v>30881</v>
      </c>
    </row>
    <row r="2115" spans="1:15" hidden="1" x14ac:dyDescent="0.2">
      <c r="A2115" t="s">
        <v>13017</v>
      </c>
      <c r="B2115" t="s">
        <v>29614</v>
      </c>
      <c r="C2115" t="s">
        <v>243</v>
      </c>
      <c r="D2115">
        <v>386</v>
      </c>
      <c r="E2115" t="s">
        <v>30881</v>
      </c>
    </row>
    <row r="2116" spans="1:15" hidden="1" x14ac:dyDescent="0.2">
      <c r="A2116" t="s">
        <v>13018</v>
      </c>
      <c r="B2116" t="s">
        <v>29615</v>
      </c>
      <c r="C2116" t="s">
        <v>243</v>
      </c>
      <c r="D2116">
        <v>480</v>
      </c>
      <c r="E2116" t="s">
        <v>30881</v>
      </c>
    </row>
    <row r="2117" spans="1:15" hidden="1" x14ac:dyDescent="0.2">
      <c r="A2117" t="s">
        <v>13019</v>
      </c>
      <c r="B2117" t="s">
        <v>29616</v>
      </c>
      <c r="C2117" t="s">
        <v>243</v>
      </c>
      <c r="D2117">
        <v>480</v>
      </c>
      <c r="E2117" t="s">
        <v>30881</v>
      </c>
    </row>
    <row r="2118" spans="1:15" hidden="1" x14ac:dyDescent="0.2">
      <c r="A2118" t="s">
        <v>13020</v>
      </c>
      <c r="B2118" t="s">
        <v>29617</v>
      </c>
      <c r="C2118" t="s">
        <v>243</v>
      </c>
      <c r="D2118">
        <v>538</v>
      </c>
      <c r="E2118" t="s">
        <v>30881</v>
      </c>
    </row>
    <row r="2119" spans="1:15" hidden="1" x14ac:dyDescent="0.2">
      <c r="A2119" t="s">
        <v>13021</v>
      </c>
      <c r="B2119" t="s">
        <v>29618</v>
      </c>
      <c r="C2119" t="s">
        <v>243</v>
      </c>
      <c r="D2119">
        <v>538</v>
      </c>
      <c r="E2119" t="s">
        <v>30881</v>
      </c>
    </row>
    <row r="2120" spans="1:15" hidden="1" x14ac:dyDescent="0.2">
      <c r="A2120" t="s">
        <v>13022</v>
      </c>
      <c r="B2120" t="s">
        <v>29619</v>
      </c>
      <c r="C2120" t="s">
        <v>243</v>
      </c>
      <c r="D2120">
        <v>538</v>
      </c>
      <c r="E2120" t="s">
        <v>30881</v>
      </c>
    </row>
    <row r="2121" spans="1:15" hidden="1" x14ac:dyDescent="0.2">
      <c r="A2121" t="s">
        <v>13023</v>
      </c>
      <c r="B2121" t="s">
        <v>29620</v>
      </c>
      <c r="C2121" t="s">
        <v>243</v>
      </c>
      <c r="D2121">
        <v>538</v>
      </c>
      <c r="E2121" t="s">
        <v>30881</v>
      </c>
    </row>
    <row r="2122" spans="1:15" hidden="1" x14ac:dyDescent="0.2">
      <c r="A2122" t="s">
        <v>13024</v>
      </c>
      <c r="B2122" t="s">
        <v>29621</v>
      </c>
      <c r="C2122" t="s">
        <v>243</v>
      </c>
      <c r="D2122">
        <v>35</v>
      </c>
      <c r="E2122" t="s">
        <v>30881</v>
      </c>
    </row>
    <row r="2123" spans="1:15" hidden="1" x14ac:dyDescent="0.2">
      <c r="A2123" t="s">
        <v>13025</v>
      </c>
      <c r="B2123" t="s">
        <v>29622</v>
      </c>
      <c r="C2123" t="s">
        <v>243</v>
      </c>
      <c r="D2123">
        <v>135</v>
      </c>
      <c r="E2123" t="s">
        <v>30881</v>
      </c>
    </row>
    <row r="2124" spans="1:15" hidden="1" x14ac:dyDescent="0.2">
      <c r="A2124" t="s">
        <v>13026</v>
      </c>
      <c r="B2124" t="s">
        <v>29623</v>
      </c>
      <c r="C2124" t="s">
        <v>243</v>
      </c>
      <c r="D2124">
        <v>380</v>
      </c>
      <c r="E2124" t="s">
        <v>30881</v>
      </c>
    </row>
    <row r="2125" spans="1:15" hidden="1" x14ac:dyDescent="0.2">
      <c r="A2125" t="s">
        <v>13027</v>
      </c>
      <c r="B2125" t="s">
        <v>29624</v>
      </c>
      <c r="C2125" t="s">
        <v>243</v>
      </c>
      <c r="D2125">
        <v>152</v>
      </c>
      <c r="E2125" t="s">
        <v>30881</v>
      </c>
    </row>
    <row r="2126" spans="1:15" hidden="1" x14ac:dyDescent="0.2">
      <c r="A2126" t="s">
        <v>13028</v>
      </c>
      <c r="B2126" t="s">
        <v>29625</v>
      </c>
      <c r="C2126" t="s">
        <v>243</v>
      </c>
      <c r="D2126">
        <v>345</v>
      </c>
      <c r="E2126" t="s">
        <v>30881</v>
      </c>
    </row>
    <row r="2127" spans="1:15" s="71" customFormat="1" hidden="1" x14ac:dyDescent="0.2">
      <c r="A2127" t="s">
        <v>13029</v>
      </c>
      <c r="B2127" t="s">
        <v>29626</v>
      </c>
      <c r="C2127" t="s">
        <v>243</v>
      </c>
      <c r="D2127">
        <v>129</v>
      </c>
      <c r="E2127" t="s">
        <v>30881</v>
      </c>
      <c r="F2127" s="67"/>
      <c r="G2127" s="67"/>
      <c r="H2127" s="67"/>
      <c r="I2127" s="67"/>
      <c r="J2127" s="67"/>
      <c r="K2127" s="67"/>
      <c r="L2127" s="67"/>
      <c r="M2127" s="67"/>
      <c r="N2127" s="67"/>
      <c r="O2127" s="67"/>
    </row>
    <row r="2128" spans="1:15" s="71" customFormat="1" hidden="1" x14ac:dyDescent="0.2">
      <c r="A2128" t="s">
        <v>13030</v>
      </c>
      <c r="B2128" t="s">
        <v>29627</v>
      </c>
      <c r="C2128" t="s">
        <v>243</v>
      </c>
      <c r="D2128">
        <v>450</v>
      </c>
      <c r="E2128" t="s">
        <v>30881</v>
      </c>
      <c r="F2128" s="67"/>
      <c r="G2128" s="67"/>
      <c r="H2128" s="67"/>
      <c r="I2128" s="67"/>
      <c r="J2128" s="67"/>
      <c r="K2128" s="67"/>
      <c r="L2128" s="67"/>
      <c r="M2128" s="67"/>
      <c r="N2128" s="67"/>
      <c r="O2128" s="67"/>
    </row>
    <row r="2129" spans="1:15" s="71" customFormat="1" hidden="1" x14ac:dyDescent="0.2">
      <c r="A2129" t="s">
        <v>13031</v>
      </c>
      <c r="B2129" t="s">
        <v>29628</v>
      </c>
      <c r="C2129" t="s">
        <v>243</v>
      </c>
      <c r="D2129">
        <v>152</v>
      </c>
      <c r="E2129" t="s">
        <v>30881</v>
      </c>
      <c r="F2129" s="67"/>
      <c r="G2129" s="67"/>
      <c r="H2129" s="67"/>
      <c r="I2129" s="67"/>
      <c r="J2129" s="67"/>
      <c r="K2129" s="67"/>
      <c r="L2129" s="67"/>
      <c r="M2129" s="67"/>
      <c r="N2129" s="67"/>
      <c r="O2129" s="67"/>
    </row>
    <row r="2130" spans="1:15" s="71" customFormat="1" hidden="1" x14ac:dyDescent="0.2">
      <c r="A2130" t="s">
        <v>13032</v>
      </c>
      <c r="B2130" t="s">
        <v>29629</v>
      </c>
      <c r="C2130" t="s">
        <v>243</v>
      </c>
      <c r="D2130">
        <v>415</v>
      </c>
      <c r="E2130" t="s">
        <v>30881</v>
      </c>
      <c r="F2130" s="67"/>
      <c r="G2130" s="67"/>
      <c r="H2130" s="67"/>
      <c r="I2130" s="67"/>
      <c r="J2130" s="67"/>
      <c r="K2130" s="67"/>
      <c r="L2130" s="67"/>
      <c r="M2130" s="67"/>
      <c r="N2130" s="67"/>
      <c r="O2130" s="67"/>
    </row>
    <row r="2131" spans="1:15" s="71" customFormat="1" hidden="1" x14ac:dyDescent="0.2">
      <c r="A2131" t="s">
        <v>13033</v>
      </c>
      <c r="B2131" t="s">
        <v>29630</v>
      </c>
      <c r="C2131" t="s">
        <v>243</v>
      </c>
      <c r="D2131">
        <v>129</v>
      </c>
      <c r="E2131" t="s">
        <v>30881</v>
      </c>
      <c r="F2131" s="67"/>
      <c r="G2131" s="67"/>
      <c r="H2131" s="67"/>
      <c r="I2131" s="67"/>
      <c r="J2131" s="67"/>
      <c r="K2131" s="67"/>
      <c r="L2131" s="67"/>
      <c r="M2131" s="67"/>
      <c r="N2131" s="67"/>
      <c r="O2131" s="67"/>
    </row>
    <row r="2132" spans="1:15" s="71" customFormat="1" hidden="1" x14ac:dyDescent="0.2">
      <c r="A2132" t="s">
        <v>13034</v>
      </c>
      <c r="B2132" t="s">
        <v>29631</v>
      </c>
      <c r="C2132" t="s">
        <v>243</v>
      </c>
      <c r="D2132">
        <v>234</v>
      </c>
      <c r="E2132" t="s">
        <v>30881</v>
      </c>
      <c r="F2132" s="67"/>
      <c r="G2132" s="67"/>
      <c r="H2132" s="67"/>
      <c r="I2132" s="67"/>
      <c r="J2132" s="67"/>
      <c r="K2132" s="67"/>
      <c r="L2132" s="67"/>
      <c r="M2132" s="67"/>
      <c r="N2132" s="67"/>
      <c r="O2132" s="67"/>
    </row>
    <row r="2133" spans="1:15" s="71" customFormat="1" hidden="1" x14ac:dyDescent="0.2">
      <c r="A2133" t="s">
        <v>13035</v>
      </c>
      <c r="B2133" t="s">
        <v>29632</v>
      </c>
      <c r="C2133" t="s">
        <v>243</v>
      </c>
      <c r="D2133">
        <v>187</v>
      </c>
      <c r="E2133" t="s">
        <v>30881</v>
      </c>
      <c r="F2133" s="67"/>
      <c r="G2133" s="67"/>
      <c r="H2133" s="67"/>
      <c r="I2133" s="67"/>
      <c r="J2133" s="67"/>
      <c r="K2133" s="67"/>
      <c r="L2133" s="67"/>
      <c r="M2133" s="67"/>
      <c r="N2133" s="67"/>
      <c r="O2133" s="67"/>
    </row>
    <row r="2134" spans="1:15" s="71" customFormat="1" hidden="1" x14ac:dyDescent="0.2">
      <c r="A2134" t="s">
        <v>13036</v>
      </c>
      <c r="B2134" t="s">
        <v>29633</v>
      </c>
      <c r="C2134" t="s">
        <v>243</v>
      </c>
      <c r="D2134">
        <v>199</v>
      </c>
      <c r="E2134" t="s">
        <v>30881</v>
      </c>
      <c r="F2134" s="67"/>
      <c r="G2134" s="67"/>
      <c r="H2134" s="67"/>
      <c r="I2134" s="67"/>
      <c r="J2134" s="67"/>
      <c r="K2134" s="67"/>
      <c r="L2134" s="67"/>
      <c r="M2134" s="67"/>
      <c r="N2134" s="67"/>
      <c r="O2134" s="67"/>
    </row>
    <row r="2135" spans="1:15" s="71" customFormat="1" hidden="1" x14ac:dyDescent="0.2">
      <c r="A2135" t="s">
        <v>13037</v>
      </c>
      <c r="B2135" t="s">
        <v>29634</v>
      </c>
      <c r="C2135" t="s">
        <v>243</v>
      </c>
      <c r="D2135">
        <v>164</v>
      </c>
      <c r="E2135" t="s">
        <v>30881</v>
      </c>
      <c r="F2135" s="67"/>
      <c r="G2135" s="67"/>
      <c r="H2135" s="67"/>
      <c r="I2135" s="67"/>
      <c r="J2135" s="67"/>
      <c r="K2135" s="67"/>
      <c r="L2135" s="67"/>
      <c r="M2135" s="67"/>
      <c r="N2135" s="67"/>
      <c r="O2135" s="67"/>
    </row>
    <row r="2136" spans="1:15" hidden="1" x14ac:dyDescent="0.2">
      <c r="A2136" t="s">
        <v>13038</v>
      </c>
      <c r="B2136" t="s">
        <v>29762</v>
      </c>
      <c r="C2136" t="s">
        <v>243</v>
      </c>
      <c r="D2136">
        <v>164</v>
      </c>
      <c r="E2136" t="s">
        <v>30881</v>
      </c>
    </row>
    <row r="2137" spans="1:15" hidden="1" x14ac:dyDescent="0.2">
      <c r="A2137" t="s">
        <v>13039</v>
      </c>
      <c r="B2137" t="s">
        <v>29635</v>
      </c>
      <c r="C2137" t="s">
        <v>243</v>
      </c>
      <c r="D2137">
        <v>199</v>
      </c>
      <c r="E2137" t="s">
        <v>30881</v>
      </c>
    </row>
    <row r="2138" spans="1:15" hidden="1" x14ac:dyDescent="0.2">
      <c r="A2138" t="s">
        <v>13040</v>
      </c>
      <c r="B2138" t="s">
        <v>29636</v>
      </c>
      <c r="C2138" t="s">
        <v>243</v>
      </c>
      <c r="D2138">
        <v>187</v>
      </c>
      <c r="E2138" t="s">
        <v>30881</v>
      </c>
    </row>
    <row r="2139" spans="1:15" hidden="1" x14ac:dyDescent="0.2">
      <c r="A2139" t="s">
        <v>13041</v>
      </c>
      <c r="B2139" t="s">
        <v>29637</v>
      </c>
      <c r="C2139" t="s">
        <v>243</v>
      </c>
      <c r="D2139">
        <v>234</v>
      </c>
      <c r="E2139" t="s">
        <v>30881</v>
      </c>
    </row>
    <row r="2140" spans="1:15" hidden="1" x14ac:dyDescent="0.2">
      <c r="A2140" t="s">
        <v>13042</v>
      </c>
      <c r="B2140" t="s">
        <v>29638</v>
      </c>
      <c r="C2140" t="s">
        <v>243</v>
      </c>
      <c r="D2140">
        <v>164</v>
      </c>
      <c r="E2140" t="s">
        <v>30881</v>
      </c>
    </row>
    <row r="2141" spans="1:15" hidden="1" x14ac:dyDescent="0.2">
      <c r="A2141" t="s">
        <v>13043</v>
      </c>
      <c r="B2141" t="s">
        <v>29639</v>
      </c>
      <c r="C2141" t="s">
        <v>243</v>
      </c>
      <c r="D2141">
        <v>164</v>
      </c>
      <c r="E2141" t="s">
        <v>30881</v>
      </c>
    </row>
    <row r="2142" spans="1:15" hidden="1" x14ac:dyDescent="0.2">
      <c r="A2142" t="s">
        <v>52785</v>
      </c>
      <c r="B2142" t="s">
        <v>53377</v>
      </c>
      <c r="C2142" t="s">
        <v>243</v>
      </c>
      <c r="D2142">
        <v>187</v>
      </c>
      <c r="E2142" t="s">
        <v>30881</v>
      </c>
    </row>
    <row r="2143" spans="1:15" hidden="1" x14ac:dyDescent="0.2">
      <c r="A2143" t="s">
        <v>52786</v>
      </c>
      <c r="B2143" t="s">
        <v>53378</v>
      </c>
      <c r="C2143" t="s">
        <v>243</v>
      </c>
      <c r="D2143">
        <v>234</v>
      </c>
      <c r="E2143" t="s">
        <v>30881</v>
      </c>
    </row>
    <row r="2144" spans="1:15" hidden="1" x14ac:dyDescent="0.2">
      <c r="A2144" t="s">
        <v>52782</v>
      </c>
      <c r="B2144" t="s">
        <v>53374</v>
      </c>
      <c r="C2144" t="s">
        <v>243</v>
      </c>
      <c r="D2144">
        <v>164</v>
      </c>
      <c r="E2144" t="s">
        <v>30881</v>
      </c>
    </row>
    <row r="2145" spans="1:5" hidden="1" x14ac:dyDescent="0.2">
      <c r="A2145" t="s">
        <v>52783</v>
      </c>
      <c r="B2145" t="s">
        <v>53375</v>
      </c>
      <c r="C2145" t="s">
        <v>243</v>
      </c>
      <c r="D2145">
        <v>164</v>
      </c>
      <c r="E2145" t="s">
        <v>30881</v>
      </c>
    </row>
    <row r="2146" spans="1:5" hidden="1" x14ac:dyDescent="0.2">
      <c r="A2146" t="s">
        <v>52784</v>
      </c>
      <c r="B2146" t="s">
        <v>53376</v>
      </c>
      <c r="C2146" t="s">
        <v>243</v>
      </c>
      <c r="D2146">
        <v>199</v>
      </c>
      <c r="E2146" t="s">
        <v>30881</v>
      </c>
    </row>
    <row r="2147" spans="1:5" hidden="1" x14ac:dyDescent="0.2">
      <c r="A2147" t="s">
        <v>13044</v>
      </c>
      <c r="B2147" t="s">
        <v>29640</v>
      </c>
      <c r="C2147" t="s">
        <v>243</v>
      </c>
      <c r="D2147">
        <v>187</v>
      </c>
      <c r="E2147" t="s">
        <v>30881</v>
      </c>
    </row>
    <row r="2148" spans="1:5" hidden="1" x14ac:dyDescent="0.2">
      <c r="A2148" t="s">
        <v>13045</v>
      </c>
      <c r="B2148" t="s">
        <v>29641</v>
      </c>
      <c r="C2148" t="s">
        <v>243</v>
      </c>
      <c r="D2148">
        <v>211</v>
      </c>
      <c r="E2148" t="s">
        <v>30881</v>
      </c>
    </row>
    <row r="2149" spans="1:5" hidden="1" x14ac:dyDescent="0.2">
      <c r="A2149" t="s">
        <v>13046</v>
      </c>
      <c r="B2149" t="s">
        <v>29642</v>
      </c>
      <c r="C2149" t="s">
        <v>243</v>
      </c>
      <c r="D2149">
        <v>257</v>
      </c>
      <c r="E2149" t="s">
        <v>30881</v>
      </c>
    </row>
    <row r="2150" spans="1:5" hidden="1" x14ac:dyDescent="0.2">
      <c r="A2150" t="s">
        <v>13047</v>
      </c>
      <c r="B2150" t="s">
        <v>29643</v>
      </c>
      <c r="C2150" t="s">
        <v>243</v>
      </c>
      <c r="D2150">
        <v>187</v>
      </c>
      <c r="E2150" t="s">
        <v>30881</v>
      </c>
    </row>
    <row r="2151" spans="1:5" hidden="1" x14ac:dyDescent="0.2">
      <c r="A2151" t="s">
        <v>13048</v>
      </c>
      <c r="B2151" t="s">
        <v>29644</v>
      </c>
      <c r="C2151" t="s">
        <v>243</v>
      </c>
      <c r="D2151">
        <v>211</v>
      </c>
      <c r="E2151" t="s">
        <v>30881</v>
      </c>
    </row>
    <row r="2152" spans="1:5" hidden="1" x14ac:dyDescent="0.2">
      <c r="A2152" t="s">
        <v>13049</v>
      </c>
      <c r="B2152" t="s">
        <v>29645</v>
      </c>
      <c r="C2152" t="s">
        <v>243</v>
      </c>
      <c r="D2152">
        <v>257</v>
      </c>
      <c r="E2152" t="s">
        <v>30881</v>
      </c>
    </row>
    <row r="2153" spans="1:5" hidden="1" x14ac:dyDescent="0.2">
      <c r="A2153" t="s">
        <v>13050</v>
      </c>
      <c r="B2153" t="s">
        <v>29646</v>
      </c>
      <c r="C2153" t="s">
        <v>243</v>
      </c>
      <c r="D2153">
        <v>263</v>
      </c>
      <c r="E2153" t="s">
        <v>30881</v>
      </c>
    </row>
    <row r="2154" spans="1:5" hidden="1" x14ac:dyDescent="0.2">
      <c r="A2154" t="s">
        <v>13051</v>
      </c>
      <c r="B2154" t="s">
        <v>29647</v>
      </c>
      <c r="C2154" t="s">
        <v>243</v>
      </c>
      <c r="D2154">
        <v>228</v>
      </c>
      <c r="E2154" t="s">
        <v>30881</v>
      </c>
    </row>
    <row r="2155" spans="1:5" hidden="1" x14ac:dyDescent="0.2">
      <c r="A2155" t="s">
        <v>13052</v>
      </c>
      <c r="B2155" t="s">
        <v>29760</v>
      </c>
      <c r="C2155" t="s">
        <v>243</v>
      </c>
      <c r="D2155">
        <v>263</v>
      </c>
      <c r="E2155" t="s">
        <v>30881</v>
      </c>
    </row>
    <row r="2156" spans="1:5" hidden="1" x14ac:dyDescent="0.2">
      <c r="A2156" t="s">
        <v>13053</v>
      </c>
      <c r="B2156" t="s">
        <v>29761</v>
      </c>
      <c r="C2156" t="s">
        <v>243</v>
      </c>
      <c r="D2156">
        <v>228</v>
      </c>
      <c r="E2156" t="s">
        <v>30881</v>
      </c>
    </row>
    <row r="2157" spans="1:5" hidden="1" x14ac:dyDescent="0.2">
      <c r="A2157" t="s">
        <v>13054</v>
      </c>
      <c r="B2157" t="s">
        <v>29648</v>
      </c>
      <c r="C2157" t="s">
        <v>243</v>
      </c>
      <c r="D2157">
        <v>205</v>
      </c>
      <c r="E2157" t="s">
        <v>30881</v>
      </c>
    </row>
    <row r="2158" spans="1:5" hidden="1" x14ac:dyDescent="0.2">
      <c r="A2158" t="s">
        <v>13055</v>
      </c>
      <c r="B2158" t="s">
        <v>29649</v>
      </c>
      <c r="C2158" t="s">
        <v>243</v>
      </c>
      <c r="D2158">
        <v>298</v>
      </c>
      <c r="E2158" t="s">
        <v>30881</v>
      </c>
    </row>
    <row r="2159" spans="1:5" hidden="1" x14ac:dyDescent="0.2">
      <c r="A2159" t="s">
        <v>13056</v>
      </c>
      <c r="B2159" t="s">
        <v>29650</v>
      </c>
      <c r="C2159" t="s">
        <v>243</v>
      </c>
      <c r="D2159">
        <v>263</v>
      </c>
      <c r="E2159" t="s">
        <v>30881</v>
      </c>
    </row>
    <row r="2160" spans="1:5" hidden="1" x14ac:dyDescent="0.2">
      <c r="A2160" t="s">
        <v>13057</v>
      </c>
      <c r="B2160" t="s">
        <v>29651</v>
      </c>
      <c r="C2160" t="s">
        <v>243</v>
      </c>
      <c r="D2160">
        <v>216</v>
      </c>
      <c r="E2160" t="s">
        <v>30881</v>
      </c>
    </row>
    <row r="2161" spans="1:15" hidden="1" x14ac:dyDescent="0.2">
      <c r="A2161" t="s">
        <v>13058</v>
      </c>
      <c r="B2161" t="s">
        <v>29652</v>
      </c>
      <c r="C2161" t="s">
        <v>243</v>
      </c>
      <c r="D2161">
        <v>339</v>
      </c>
      <c r="E2161" t="s">
        <v>30881</v>
      </c>
    </row>
    <row r="2162" spans="1:15" hidden="1" x14ac:dyDescent="0.2">
      <c r="A2162" t="s">
        <v>13059</v>
      </c>
      <c r="B2162" t="s">
        <v>29653</v>
      </c>
      <c r="C2162" t="s">
        <v>243</v>
      </c>
      <c r="D2162">
        <v>380</v>
      </c>
      <c r="E2162" t="s">
        <v>30881</v>
      </c>
    </row>
    <row r="2163" spans="1:15" hidden="1" x14ac:dyDescent="0.2">
      <c r="A2163" t="s">
        <v>13060</v>
      </c>
      <c r="B2163" t="s">
        <v>29654</v>
      </c>
      <c r="C2163" t="s">
        <v>243</v>
      </c>
      <c r="D2163">
        <v>333</v>
      </c>
      <c r="E2163" t="s">
        <v>30881</v>
      </c>
    </row>
    <row r="2164" spans="1:15" hidden="1" x14ac:dyDescent="0.2">
      <c r="A2164" t="s">
        <v>13061</v>
      </c>
      <c r="B2164" t="s">
        <v>29655</v>
      </c>
      <c r="C2164" t="s">
        <v>243</v>
      </c>
      <c r="D2164">
        <v>298</v>
      </c>
      <c r="E2164" t="s">
        <v>30881</v>
      </c>
    </row>
    <row r="2165" spans="1:15" hidden="1" x14ac:dyDescent="0.2">
      <c r="A2165" t="s">
        <v>13062</v>
      </c>
      <c r="B2165" t="s">
        <v>29656</v>
      </c>
      <c r="C2165" t="s">
        <v>243</v>
      </c>
      <c r="D2165">
        <v>333</v>
      </c>
      <c r="E2165" t="s">
        <v>30881</v>
      </c>
    </row>
    <row r="2166" spans="1:15" hidden="1" x14ac:dyDescent="0.2">
      <c r="A2166" t="s">
        <v>13063</v>
      </c>
      <c r="B2166" t="s">
        <v>29657</v>
      </c>
      <c r="C2166" t="s">
        <v>243</v>
      </c>
      <c r="D2166">
        <v>298</v>
      </c>
      <c r="E2166" t="s">
        <v>30881</v>
      </c>
    </row>
    <row r="2167" spans="1:15" hidden="1" x14ac:dyDescent="0.2">
      <c r="A2167" t="s">
        <v>13064</v>
      </c>
      <c r="B2167" t="s">
        <v>29658</v>
      </c>
      <c r="C2167" t="s">
        <v>243</v>
      </c>
      <c r="D2167">
        <v>275</v>
      </c>
      <c r="E2167" t="s">
        <v>30881</v>
      </c>
    </row>
    <row r="2168" spans="1:15" s="71" customFormat="1" hidden="1" x14ac:dyDescent="0.2">
      <c r="A2168" t="s">
        <v>13065</v>
      </c>
      <c r="B2168" t="s">
        <v>29659</v>
      </c>
      <c r="C2168" t="s">
        <v>243</v>
      </c>
      <c r="D2168">
        <v>369</v>
      </c>
      <c r="E2168" t="s">
        <v>30881</v>
      </c>
      <c r="F2168" s="67"/>
      <c r="G2168" s="67"/>
      <c r="H2168" s="67"/>
      <c r="I2168" s="67"/>
      <c r="J2168" s="67"/>
      <c r="K2168" s="67"/>
      <c r="L2168" s="67"/>
      <c r="M2168" s="67"/>
      <c r="N2168" s="67"/>
      <c r="O2168" s="67"/>
    </row>
    <row r="2169" spans="1:15" s="71" customFormat="1" hidden="1" x14ac:dyDescent="0.2">
      <c r="A2169" t="s">
        <v>13066</v>
      </c>
      <c r="B2169" t="s">
        <v>29660</v>
      </c>
      <c r="C2169" t="s">
        <v>243</v>
      </c>
      <c r="D2169">
        <v>333</v>
      </c>
      <c r="E2169" t="s">
        <v>30881</v>
      </c>
      <c r="F2169" s="67"/>
      <c r="G2169" s="67"/>
      <c r="H2169" s="67"/>
      <c r="I2169" s="67"/>
      <c r="J2169" s="67"/>
      <c r="K2169" s="67"/>
      <c r="L2169" s="67"/>
      <c r="M2169" s="67"/>
      <c r="N2169" s="67"/>
      <c r="O2169" s="67"/>
    </row>
    <row r="2170" spans="1:15" hidden="1" x14ac:dyDescent="0.2">
      <c r="A2170" t="s">
        <v>13067</v>
      </c>
      <c r="B2170" t="s">
        <v>29661</v>
      </c>
      <c r="C2170" t="s">
        <v>243</v>
      </c>
      <c r="D2170">
        <v>287</v>
      </c>
      <c r="E2170" t="s">
        <v>30881</v>
      </c>
    </row>
    <row r="2171" spans="1:15" hidden="1" x14ac:dyDescent="0.2">
      <c r="A2171" t="s">
        <v>13068</v>
      </c>
      <c r="B2171" t="s">
        <v>29662</v>
      </c>
      <c r="C2171" t="s">
        <v>243</v>
      </c>
      <c r="D2171">
        <v>410</v>
      </c>
      <c r="E2171" t="s">
        <v>30881</v>
      </c>
    </row>
    <row r="2172" spans="1:15" hidden="1" x14ac:dyDescent="0.2">
      <c r="A2172" t="s">
        <v>13069</v>
      </c>
      <c r="B2172" t="s">
        <v>29663</v>
      </c>
      <c r="C2172" t="s">
        <v>243</v>
      </c>
      <c r="D2172">
        <v>450</v>
      </c>
      <c r="E2172" t="s">
        <v>30881</v>
      </c>
    </row>
    <row r="2173" spans="1:15" hidden="1" x14ac:dyDescent="0.2">
      <c r="A2173" t="s">
        <v>52772</v>
      </c>
      <c r="B2173" t="s">
        <v>53364</v>
      </c>
      <c r="C2173" t="s">
        <v>243</v>
      </c>
      <c r="D2173">
        <v>456</v>
      </c>
      <c r="E2173" t="s">
        <v>30881</v>
      </c>
    </row>
    <row r="2174" spans="1:15" hidden="1" x14ac:dyDescent="0.2">
      <c r="A2174" t="s">
        <v>52773</v>
      </c>
      <c r="B2174" t="s">
        <v>53365</v>
      </c>
      <c r="C2174" t="s">
        <v>243</v>
      </c>
      <c r="D2174">
        <v>421</v>
      </c>
      <c r="E2174" t="s">
        <v>30881</v>
      </c>
    </row>
    <row r="2175" spans="1:15" hidden="1" x14ac:dyDescent="0.2">
      <c r="A2175" t="s">
        <v>52774</v>
      </c>
      <c r="B2175" t="s">
        <v>53366</v>
      </c>
      <c r="C2175" t="s">
        <v>243</v>
      </c>
      <c r="D2175">
        <v>456</v>
      </c>
      <c r="E2175" t="s">
        <v>30881</v>
      </c>
    </row>
    <row r="2176" spans="1:15" hidden="1" x14ac:dyDescent="0.2">
      <c r="A2176" t="s">
        <v>52775</v>
      </c>
      <c r="B2176" t="s">
        <v>53367</v>
      </c>
      <c r="C2176" t="s">
        <v>243</v>
      </c>
      <c r="D2176">
        <v>421</v>
      </c>
      <c r="E2176" t="s">
        <v>30881</v>
      </c>
    </row>
    <row r="2177" spans="1:5" hidden="1" x14ac:dyDescent="0.2">
      <c r="A2177" t="s">
        <v>52776</v>
      </c>
      <c r="B2177" t="s">
        <v>53368</v>
      </c>
      <c r="C2177" t="s">
        <v>243</v>
      </c>
      <c r="D2177">
        <v>398</v>
      </c>
      <c r="E2177" t="s">
        <v>30881</v>
      </c>
    </row>
    <row r="2178" spans="1:5" hidden="1" x14ac:dyDescent="0.2">
      <c r="A2178" t="s">
        <v>52777</v>
      </c>
      <c r="B2178" t="s">
        <v>53369</v>
      </c>
      <c r="C2178" t="s">
        <v>243</v>
      </c>
      <c r="D2178">
        <v>491</v>
      </c>
      <c r="E2178" t="s">
        <v>30881</v>
      </c>
    </row>
    <row r="2179" spans="1:5" hidden="1" x14ac:dyDescent="0.2">
      <c r="A2179" t="s">
        <v>52778</v>
      </c>
      <c r="B2179" t="s">
        <v>53370</v>
      </c>
      <c r="C2179" t="s">
        <v>243</v>
      </c>
      <c r="D2179">
        <v>456</v>
      </c>
      <c r="E2179" t="s">
        <v>30881</v>
      </c>
    </row>
    <row r="2180" spans="1:5" hidden="1" x14ac:dyDescent="0.2">
      <c r="A2180" t="s">
        <v>52779</v>
      </c>
      <c r="B2180" t="s">
        <v>53371</v>
      </c>
      <c r="C2180" t="s">
        <v>243</v>
      </c>
      <c r="D2180">
        <v>410</v>
      </c>
      <c r="E2180" t="s">
        <v>30881</v>
      </c>
    </row>
    <row r="2181" spans="1:5" hidden="1" x14ac:dyDescent="0.2">
      <c r="A2181" t="s">
        <v>52781</v>
      </c>
      <c r="B2181" t="s">
        <v>53373</v>
      </c>
      <c r="C2181" t="s">
        <v>243</v>
      </c>
      <c r="D2181">
        <v>532</v>
      </c>
      <c r="E2181" t="s">
        <v>30881</v>
      </c>
    </row>
    <row r="2182" spans="1:5" hidden="1" x14ac:dyDescent="0.2">
      <c r="A2182" t="s">
        <v>52780</v>
      </c>
      <c r="B2182" t="s">
        <v>53372</v>
      </c>
      <c r="C2182" t="s">
        <v>243</v>
      </c>
      <c r="D2182">
        <v>573</v>
      </c>
      <c r="E2182" t="s">
        <v>30881</v>
      </c>
    </row>
    <row r="2183" spans="1:5" hidden="1" x14ac:dyDescent="0.2">
      <c r="A2183" t="s">
        <v>13070</v>
      </c>
      <c r="B2183" t="s">
        <v>29664</v>
      </c>
      <c r="C2183" t="s">
        <v>243</v>
      </c>
      <c r="D2183">
        <v>281</v>
      </c>
      <c r="E2183" t="s">
        <v>30881</v>
      </c>
    </row>
    <row r="2184" spans="1:5" hidden="1" x14ac:dyDescent="0.2">
      <c r="A2184" t="s">
        <v>13071</v>
      </c>
      <c r="B2184" t="s">
        <v>29665</v>
      </c>
      <c r="C2184" t="s">
        <v>243</v>
      </c>
      <c r="D2184">
        <v>246</v>
      </c>
      <c r="E2184" t="s">
        <v>30881</v>
      </c>
    </row>
    <row r="2185" spans="1:5" hidden="1" x14ac:dyDescent="0.2">
      <c r="A2185" t="s">
        <v>13072</v>
      </c>
      <c r="B2185" t="s">
        <v>29666</v>
      </c>
      <c r="C2185" t="s">
        <v>243</v>
      </c>
      <c r="D2185">
        <v>316</v>
      </c>
      <c r="E2185" t="s">
        <v>30881</v>
      </c>
    </row>
    <row r="2186" spans="1:5" hidden="1" x14ac:dyDescent="0.2">
      <c r="A2186" t="s">
        <v>13073</v>
      </c>
      <c r="B2186" t="s">
        <v>29667</v>
      </c>
      <c r="C2186" t="s">
        <v>243</v>
      </c>
      <c r="D2186">
        <v>281</v>
      </c>
      <c r="E2186" t="s">
        <v>30881</v>
      </c>
    </row>
    <row r="2187" spans="1:5" hidden="1" x14ac:dyDescent="0.2">
      <c r="A2187" t="s">
        <v>13074</v>
      </c>
      <c r="B2187" t="s">
        <v>29668</v>
      </c>
      <c r="C2187" t="s">
        <v>243</v>
      </c>
      <c r="D2187">
        <v>234</v>
      </c>
      <c r="E2187" t="s">
        <v>30881</v>
      </c>
    </row>
    <row r="2188" spans="1:5" hidden="1" x14ac:dyDescent="0.2">
      <c r="A2188" t="s">
        <v>13075</v>
      </c>
      <c r="B2188" t="s">
        <v>29669</v>
      </c>
      <c r="C2188" t="s">
        <v>243</v>
      </c>
      <c r="D2188">
        <v>357</v>
      </c>
      <c r="E2188" t="s">
        <v>30881</v>
      </c>
    </row>
    <row r="2189" spans="1:5" hidden="1" x14ac:dyDescent="0.2">
      <c r="A2189" t="s">
        <v>13076</v>
      </c>
      <c r="B2189" t="s">
        <v>29670</v>
      </c>
      <c r="C2189" t="s">
        <v>243</v>
      </c>
      <c r="D2189">
        <v>392</v>
      </c>
      <c r="E2189" t="s">
        <v>30881</v>
      </c>
    </row>
    <row r="2190" spans="1:5" hidden="1" x14ac:dyDescent="0.2">
      <c r="A2190" t="s">
        <v>13077</v>
      </c>
      <c r="B2190" t="s">
        <v>29671</v>
      </c>
      <c r="C2190" t="s">
        <v>243</v>
      </c>
      <c r="D2190">
        <v>351</v>
      </c>
      <c r="E2190" t="s">
        <v>30881</v>
      </c>
    </row>
    <row r="2191" spans="1:5" hidden="1" x14ac:dyDescent="0.2">
      <c r="A2191" t="s">
        <v>13078</v>
      </c>
      <c r="B2191" t="s">
        <v>29672</v>
      </c>
      <c r="C2191" t="s">
        <v>243</v>
      </c>
      <c r="D2191">
        <v>316</v>
      </c>
      <c r="E2191" t="s">
        <v>30881</v>
      </c>
    </row>
    <row r="2192" spans="1:5" hidden="1" x14ac:dyDescent="0.2">
      <c r="A2192" t="s">
        <v>13079</v>
      </c>
      <c r="B2192" t="s">
        <v>29673</v>
      </c>
      <c r="C2192" t="s">
        <v>243</v>
      </c>
      <c r="D2192">
        <v>386</v>
      </c>
      <c r="E2192" t="s">
        <v>30881</v>
      </c>
    </row>
    <row r="2193" spans="1:15" hidden="1" x14ac:dyDescent="0.2">
      <c r="A2193" t="s">
        <v>13080</v>
      </c>
      <c r="B2193" t="s">
        <v>29674</v>
      </c>
      <c r="C2193" t="s">
        <v>243</v>
      </c>
      <c r="D2193">
        <v>351</v>
      </c>
      <c r="E2193" t="s">
        <v>30881</v>
      </c>
    </row>
    <row r="2194" spans="1:15" s="71" customFormat="1" hidden="1" x14ac:dyDescent="0.2">
      <c r="A2194" t="s">
        <v>13081</v>
      </c>
      <c r="B2194" t="s">
        <v>29675</v>
      </c>
      <c r="C2194" t="s">
        <v>243</v>
      </c>
      <c r="D2194">
        <v>304</v>
      </c>
      <c r="E2194" t="s">
        <v>30881</v>
      </c>
      <c r="F2194" s="67"/>
      <c r="G2194" s="67"/>
      <c r="H2194" s="67"/>
      <c r="I2194" s="67"/>
      <c r="J2194" s="67"/>
      <c r="K2194" s="67"/>
      <c r="L2194" s="67"/>
      <c r="M2194" s="67"/>
      <c r="N2194" s="67"/>
      <c r="O2194" s="67"/>
    </row>
    <row r="2195" spans="1:15" s="71" customFormat="1" hidden="1" x14ac:dyDescent="0.2">
      <c r="A2195" t="s">
        <v>13082</v>
      </c>
      <c r="B2195" t="s">
        <v>29676</v>
      </c>
      <c r="C2195" t="s">
        <v>243</v>
      </c>
      <c r="D2195">
        <v>427</v>
      </c>
      <c r="E2195" t="s">
        <v>30881</v>
      </c>
      <c r="F2195" s="67"/>
      <c r="G2195" s="67"/>
      <c r="H2195" s="67"/>
      <c r="I2195" s="67"/>
      <c r="J2195" s="67"/>
      <c r="K2195" s="67"/>
      <c r="L2195" s="67"/>
      <c r="M2195" s="67"/>
      <c r="N2195" s="67"/>
      <c r="O2195" s="67"/>
    </row>
    <row r="2196" spans="1:15" hidden="1" x14ac:dyDescent="0.2">
      <c r="A2196" t="s">
        <v>13083</v>
      </c>
      <c r="B2196" t="s">
        <v>29677</v>
      </c>
      <c r="C2196" t="s">
        <v>243</v>
      </c>
      <c r="D2196">
        <v>462</v>
      </c>
      <c r="E2196" t="s">
        <v>30881</v>
      </c>
    </row>
    <row r="2197" spans="1:15" hidden="1" x14ac:dyDescent="0.2">
      <c r="A2197" t="s">
        <v>5108</v>
      </c>
      <c r="B2197" t="s">
        <v>29678</v>
      </c>
      <c r="C2197" t="s">
        <v>243</v>
      </c>
      <c r="D2197">
        <v>528</v>
      </c>
      <c r="E2197" t="s">
        <v>30881</v>
      </c>
    </row>
    <row r="2198" spans="1:15" s="71" customFormat="1" hidden="1" x14ac:dyDescent="0.2">
      <c r="A2198" t="s">
        <v>4994</v>
      </c>
      <c r="B2198" t="s">
        <v>29679</v>
      </c>
      <c r="C2198" t="s">
        <v>243</v>
      </c>
      <c r="D2198">
        <v>314</v>
      </c>
      <c r="E2198" t="s">
        <v>30881</v>
      </c>
      <c r="F2198" s="67"/>
      <c r="G2198" s="67"/>
      <c r="H2198" s="67"/>
      <c r="I2198" s="67"/>
      <c r="J2198" s="67"/>
      <c r="K2198" s="67"/>
      <c r="L2198" s="67"/>
      <c r="M2198" s="67"/>
      <c r="N2198" s="67"/>
      <c r="O2198" s="67"/>
    </row>
    <row r="2199" spans="1:15" s="71" customFormat="1" hidden="1" x14ac:dyDescent="0.2">
      <c r="A2199" t="s">
        <v>5109</v>
      </c>
      <c r="B2199" t="s">
        <v>29680</v>
      </c>
      <c r="C2199" t="s">
        <v>243</v>
      </c>
      <c r="D2199">
        <v>864</v>
      </c>
      <c r="E2199" t="s">
        <v>30881</v>
      </c>
      <c r="F2199" s="67"/>
      <c r="G2199" s="67"/>
      <c r="H2199" s="67"/>
      <c r="I2199" s="67"/>
      <c r="J2199" s="67"/>
      <c r="K2199" s="67"/>
      <c r="L2199" s="67"/>
      <c r="M2199" s="67"/>
      <c r="N2199" s="67"/>
      <c r="O2199" s="67"/>
    </row>
    <row r="2200" spans="1:15" s="71" customFormat="1" hidden="1" x14ac:dyDescent="0.2">
      <c r="A2200" t="s">
        <v>5110</v>
      </c>
      <c r="B2200" t="s">
        <v>29681</v>
      </c>
      <c r="C2200" t="s">
        <v>243</v>
      </c>
      <c r="D2200">
        <v>919</v>
      </c>
      <c r="E2200" t="s">
        <v>30881</v>
      </c>
      <c r="F2200" s="67"/>
      <c r="G2200" s="67"/>
      <c r="H2200" s="67"/>
      <c r="I2200" s="67"/>
      <c r="J2200" s="67"/>
      <c r="K2200" s="67"/>
      <c r="L2200" s="67"/>
      <c r="M2200" s="67"/>
      <c r="N2200" s="67"/>
      <c r="O2200" s="67"/>
    </row>
    <row r="2201" spans="1:15" s="71" customFormat="1" hidden="1" x14ac:dyDescent="0.2">
      <c r="A2201" t="s">
        <v>5111</v>
      </c>
      <c r="B2201" t="s">
        <v>29682</v>
      </c>
      <c r="C2201" t="s">
        <v>243</v>
      </c>
      <c r="D2201">
        <v>990</v>
      </c>
      <c r="E2201" t="s">
        <v>30881</v>
      </c>
      <c r="F2201" s="67"/>
      <c r="G2201" s="67"/>
      <c r="H2201" s="67"/>
      <c r="I2201" s="67"/>
      <c r="J2201" s="67"/>
      <c r="K2201" s="67"/>
      <c r="L2201" s="67"/>
      <c r="M2201" s="67"/>
      <c r="N2201" s="67"/>
      <c r="O2201" s="67"/>
    </row>
    <row r="2202" spans="1:15" s="71" customFormat="1" hidden="1" x14ac:dyDescent="0.2">
      <c r="A2202" t="s">
        <v>5112</v>
      </c>
      <c r="B2202" t="s">
        <v>29683</v>
      </c>
      <c r="C2202" t="s">
        <v>243</v>
      </c>
      <c r="D2202" s="684">
        <v>1045</v>
      </c>
      <c r="E2202" t="s">
        <v>30881</v>
      </c>
      <c r="F2202" s="67"/>
      <c r="G2202" s="67"/>
      <c r="H2202" s="67"/>
      <c r="I2202" s="67"/>
      <c r="J2202" s="67"/>
      <c r="K2202" s="67"/>
      <c r="L2202" s="67"/>
      <c r="M2202" s="67"/>
      <c r="N2202" s="67"/>
      <c r="O2202" s="67"/>
    </row>
    <row r="2203" spans="1:15" s="71" customFormat="1" hidden="1" x14ac:dyDescent="0.2">
      <c r="A2203" t="s">
        <v>3212</v>
      </c>
      <c r="B2203" t="s">
        <v>29684</v>
      </c>
      <c r="C2203" t="s">
        <v>243</v>
      </c>
      <c r="D2203">
        <v>292</v>
      </c>
      <c r="E2203" t="s">
        <v>30881</v>
      </c>
      <c r="F2203" s="67"/>
      <c r="G2203" s="67"/>
      <c r="H2203" s="67"/>
      <c r="I2203" s="67"/>
      <c r="J2203" s="67"/>
      <c r="K2203" s="67"/>
      <c r="L2203" s="67"/>
      <c r="M2203" s="67"/>
      <c r="N2203" s="67"/>
      <c r="O2203" s="67"/>
    </row>
    <row r="2204" spans="1:15" s="71" customFormat="1" hidden="1" x14ac:dyDescent="0.2">
      <c r="A2204" t="s">
        <v>3213</v>
      </c>
      <c r="B2204" t="s">
        <v>29685</v>
      </c>
      <c r="C2204" t="s">
        <v>243</v>
      </c>
      <c r="D2204">
        <v>292</v>
      </c>
      <c r="E2204" t="s">
        <v>30881</v>
      </c>
      <c r="F2204" s="67"/>
      <c r="G2204" s="67"/>
      <c r="H2204" s="67"/>
      <c r="I2204" s="67"/>
      <c r="J2204" s="67"/>
      <c r="K2204" s="67"/>
      <c r="L2204" s="67"/>
      <c r="M2204" s="67"/>
      <c r="N2204" s="67"/>
      <c r="O2204" s="67"/>
    </row>
    <row r="2205" spans="1:15" s="71" customFormat="1" hidden="1" x14ac:dyDescent="0.2">
      <c r="A2205" t="s">
        <v>5113</v>
      </c>
      <c r="B2205" t="s">
        <v>29686</v>
      </c>
      <c r="C2205" t="s">
        <v>243</v>
      </c>
      <c r="D2205">
        <v>864</v>
      </c>
      <c r="E2205" t="s">
        <v>30881</v>
      </c>
      <c r="F2205" s="67"/>
      <c r="G2205" s="67"/>
      <c r="H2205" s="67"/>
      <c r="I2205" s="67"/>
      <c r="J2205" s="67"/>
      <c r="K2205" s="67"/>
      <c r="L2205" s="67"/>
      <c r="M2205" s="67"/>
      <c r="N2205" s="67"/>
      <c r="O2205" s="67"/>
    </row>
    <row r="2206" spans="1:15" hidden="1" x14ac:dyDescent="0.2">
      <c r="A2206" t="s">
        <v>5114</v>
      </c>
      <c r="B2206" t="s">
        <v>29687</v>
      </c>
      <c r="C2206" t="s">
        <v>243</v>
      </c>
      <c r="D2206">
        <v>919</v>
      </c>
      <c r="E2206" t="s">
        <v>30881</v>
      </c>
    </row>
    <row r="2207" spans="1:15" s="71" customFormat="1" hidden="1" x14ac:dyDescent="0.2">
      <c r="A2207" t="s">
        <v>5115</v>
      </c>
      <c r="B2207" t="s">
        <v>29688</v>
      </c>
      <c r="C2207" t="s">
        <v>243</v>
      </c>
      <c r="D2207">
        <v>952</v>
      </c>
      <c r="E2207" t="s">
        <v>30881</v>
      </c>
      <c r="F2207" s="67"/>
      <c r="G2207" s="67"/>
      <c r="H2207" s="67"/>
      <c r="I2207" s="67"/>
      <c r="J2207" s="67"/>
      <c r="K2207" s="67"/>
      <c r="L2207" s="67"/>
      <c r="M2207" s="67"/>
      <c r="N2207" s="67"/>
      <c r="O2207" s="67"/>
    </row>
    <row r="2208" spans="1:15" s="71" customFormat="1" hidden="1" x14ac:dyDescent="0.2">
      <c r="A2208" t="s">
        <v>5116</v>
      </c>
      <c r="B2208" t="s">
        <v>29689</v>
      </c>
      <c r="C2208" t="s">
        <v>243</v>
      </c>
      <c r="D2208" s="684">
        <v>1007</v>
      </c>
      <c r="E2208" t="s">
        <v>30881</v>
      </c>
      <c r="F2208" s="67"/>
      <c r="G2208" s="67"/>
      <c r="H2208" s="67"/>
      <c r="I2208" s="67"/>
      <c r="J2208" s="67"/>
      <c r="K2208" s="67"/>
      <c r="L2208" s="67"/>
      <c r="M2208" s="67"/>
      <c r="N2208" s="67"/>
      <c r="O2208" s="67"/>
    </row>
    <row r="2209" spans="1:15" s="6" customFormat="1" hidden="1" x14ac:dyDescent="0.2">
      <c r="A2209" t="s">
        <v>5117</v>
      </c>
      <c r="B2209" t="s">
        <v>29690</v>
      </c>
      <c r="C2209" t="s">
        <v>243</v>
      </c>
      <c r="D2209" s="684">
        <v>1018</v>
      </c>
      <c r="E2209" t="s">
        <v>30881</v>
      </c>
      <c r="F2209" s="7"/>
      <c r="G2209" s="7"/>
      <c r="H2209" s="7"/>
      <c r="I2209" s="7"/>
      <c r="J2209" s="7"/>
      <c r="K2209" s="7"/>
      <c r="L2209" s="7"/>
      <c r="M2209" s="7"/>
      <c r="N2209" s="7"/>
      <c r="O2209" s="7"/>
    </row>
    <row r="2210" spans="1:15" s="6" customFormat="1" hidden="1" x14ac:dyDescent="0.2">
      <c r="A2210" t="s">
        <v>5118</v>
      </c>
      <c r="B2210" t="s">
        <v>29691</v>
      </c>
      <c r="C2210" t="s">
        <v>243</v>
      </c>
      <c r="D2210" s="684">
        <v>1095</v>
      </c>
      <c r="E2210" t="s">
        <v>30881</v>
      </c>
      <c r="F2210" s="7"/>
      <c r="G2210" s="7"/>
      <c r="H2210" s="7"/>
      <c r="I2210" s="7"/>
      <c r="J2210" s="7"/>
      <c r="K2210" s="7"/>
      <c r="L2210" s="7"/>
      <c r="M2210" s="7"/>
      <c r="N2210" s="7"/>
      <c r="O2210" s="7"/>
    </row>
    <row r="2211" spans="1:15" s="6" customFormat="1" hidden="1" x14ac:dyDescent="0.2">
      <c r="A2211" t="s">
        <v>5119</v>
      </c>
      <c r="B2211" t="s">
        <v>29692</v>
      </c>
      <c r="C2211" t="s">
        <v>243</v>
      </c>
      <c r="D2211" s="684">
        <v>1144</v>
      </c>
      <c r="E2211" t="s">
        <v>30881</v>
      </c>
      <c r="F2211" s="7"/>
      <c r="G2211" s="7"/>
      <c r="H2211" s="7"/>
      <c r="I2211" s="7"/>
      <c r="J2211" s="7"/>
      <c r="K2211" s="7"/>
      <c r="L2211" s="7"/>
      <c r="M2211" s="7"/>
      <c r="N2211" s="7"/>
      <c r="O2211" s="7"/>
    </row>
    <row r="2212" spans="1:15" s="6" customFormat="1" hidden="1" x14ac:dyDescent="0.2">
      <c r="A2212" t="s">
        <v>5120</v>
      </c>
      <c r="B2212" t="s">
        <v>29693</v>
      </c>
      <c r="C2212" t="s">
        <v>243</v>
      </c>
      <c r="D2212" s="684">
        <v>1221</v>
      </c>
      <c r="E2212" t="s">
        <v>30881</v>
      </c>
      <c r="F2212" s="7"/>
      <c r="G2212" s="7"/>
      <c r="H2212" s="7"/>
      <c r="I2212" s="7"/>
      <c r="J2212" s="7"/>
      <c r="K2212" s="7"/>
      <c r="L2212" s="7"/>
      <c r="M2212" s="7"/>
      <c r="N2212" s="7"/>
      <c r="O2212" s="7"/>
    </row>
    <row r="2213" spans="1:15" s="6" customFormat="1" hidden="1" x14ac:dyDescent="0.2">
      <c r="A2213" t="s">
        <v>5121</v>
      </c>
      <c r="B2213" t="s">
        <v>29694</v>
      </c>
      <c r="C2213" t="s">
        <v>243</v>
      </c>
      <c r="D2213">
        <v>880</v>
      </c>
      <c r="E2213" t="s">
        <v>30881</v>
      </c>
      <c r="F2213" s="7"/>
      <c r="G2213" s="7"/>
      <c r="H2213" s="7"/>
      <c r="I2213" s="7"/>
      <c r="J2213" s="7"/>
      <c r="K2213" s="7"/>
      <c r="L2213" s="7"/>
      <c r="M2213" s="7"/>
      <c r="N2213" s="7"/>
      <c r="O2213" s="7"/>
    </row>
    <row r="2214" spans="1:15" s="6" customFormat="1" hidden="1" x14ac:dyDescent="0.2">
      <c r="A2214" t="s">
        <v>5122</v>
      </c>
      <c r="B2214" t="s">
        <v>29695</v>
      </c>
      <c r="C2214" t="s">
        <v>243</v>
      </c>
      <c r="D2214">
        <v>935</v>
      </c>
      <c r="E2214" t="s">
        <v>30881</v>
      </c>
      <c r="F2214" s="7"/>
      <c r="G2214" s="7"/>
      <c r="H2214" s="7"/>
      <c r="I2214" s="7"/>
      <c r="J2214" s="7"/>
      <c r="K2214" s="7"/>
      <c r="L2214" s="7"/>
      <c r="M2214" s="7"/>
      <c r="N2214" s="7"/>
      <c r="O2214" s="7"/>
    </row>
    <row r="2215" spans="1:15" s="6" customFormat="1" hidden="1" x14ac:dyDescent="0.2">
      <c r="A2215" t="s">
        <v>5123</v>
      </c>
      <c r="B2215" t="s">
        <v>29696</v>
      </c>
      <c r="C2215" t="s">
        <v>243</v>
      </c>
      <c r="D2215" s="684">
        <v>1007</v>
      </c>
      <c r="E2215" t="s">
        <v>30881</v>
      </c>
      <c r="F2215" s="7"/>
      <c r="G2215" s="7"/>
      <c r="H2215" s="7"/>
      <c r="I2215" s="7"/>
      <c r="J2215" s="7"/>
      <c r="K2215" s="7"/>
      <c r="L2215" s="7"/>
      <c r="M2215" s="7"/>
      <c r="N2215" s="7"/>
      <c r="O2215" s="7"/>
    </row>
    <row r="2216" spans="1:15" s="6" customFormat="1" hidden="1" x14ac:dyDescent="0.2">
      <c r="A2216" t="s">
        <v>5124</v>
      </c>
      <c r="B2216" t="s">
        <v>29697</v>
      </c>
      <c r="C2216" t="s">
        <v>243</v>
      </c>
      <c r="D2216" s="684">
        <v>1062</v>
      </c>
      <c r="E2216" t="s">
        <v>30881</v>
      </c>
      <c r="F2216" s="7"/>
      <c r="G2216" s="7"/>
      <c r="H2216" s="7"/>
      <c r="I2216" s="7"/>
      <c r="J2216" s="7"/>
      <c r="K2216" s="7"/>
      <c r="L2216" s="7"/>
      <c r="M2216" s="7"/>
      <c r="N2216" s="7"/>
      <c r="O2216" s="7"/>
    </row>
    <row r="2217" spans="1:15" s="6" customFormat="1" hidden="1" x14ac:dyDescent="0.2">
      <c r="A2217" t="s">
        <v>1304</v>
      </c>
      <c r="B2217" t="s">
        <v>29698</v>
      </c>
      <c r="C2217" t="s">
        <v>243</v>
      </c>
      <c r="D2217">
        <v>303</v>
      </c>
      <c r="E2217" t="s">
        <v>30881</v>
      </c>
      <c r="F2217" s="7"/>
      <c r="G2217" s="7"/>
      <c r="H2217" s="7"/>
      <c r="I2217" s="7"/>
      <c r="J2217" s="7"/>
      <c r="K2217" s="7"/>
      <c r="L2217" s="7"/>
      <c r="M2217" s="7"/>
      <c r="N2217" s="7"/>
      <c r="O2217" s="7"/>
    </row>
    <row r="2218" spans="1:15" s="6" customFormat="1" hidden="1" x14ac:dyDescent="0.2">
      <c r="A2218" t="s">
        <v>3214</v>
      </c>
      <c r="B2218" t="s">
        <v>29699</v>
      </c>
      <c r="C2218" t="s">
        <v>243</v>
      </c>
      <c r="D2218">
        <v>726</v>
      </c>
      <c r="E2218" t="s">
        <v>30881</v>
      </c>
      <c r="F2218" s="7"/>
      <c r="G2218" s="7"/>
      <c r="H2218" s="7"/>
      <c r="I2218" s="7"/>
      <c r="J2218" s="7"/>
      <c r="K2218" s="7"/>
      <c r="L2218" s="7"/>
      <c r="M2218" s="7"/>
      <c r="N2218" s="7"/>
      <c r="O2218" s="7"/>
    </row>
    <row r="2219" spans="1:15" s="6" customFormat="1" hidden="1" x14ac:dyDescent="0.2">
      <c r="A2219" t="s">
        <v>3215</v>
      </c>
      <c r="B2219" t="s">
        <v>29700</v>
      </c>
      <c r="C2219" t="s">
        <v>243</v>
      </c>
      <c r="D2219">
        <v>803</v>
      </c>
      <c r="E2219" t="s">
        <v>30881</v>
      </c>
      <c r="F2219" s="7"/>
      <c r="G2219" s="7"/>
      <c r="H2219" s="7"/>
      <c r="I2219" s="7"/>
      <c r="J2219" s="7"/>
      <c r="K2219" s="7"/>
      <c r="L2219" s="7"/>
      <c r="M2219" s="7"/>
      <c r="N2219" s="7"/>
      <c r="O2219" s="7"/>
    </row>
    <row r="2220" spans="1:15" s="6" customFormat="1" hidden="1" x14ac:dyDescent="0.2">
      <c r="A2220" t="s">
        <v>3216</v>
      </c>
      <c r="B2220" t="s">
        <v>29701</v>
      </c>
      <c r="C2220" t="s">
        <v>243</v>
      </c>
      <c r="D2220">
        <v>853</v>
      </c>
      <c r="E2220" t="s">
        <v>30881</v>
      </c>
      <c r="F2220" s="7"/>
      <c r="G2220" s="7"/>
      <c r="H2220" s="7"/>
      <c r="I2220" s="7"/>
      <c r="J2220" s="7"/>
      <c r="K2220" s="7"/>
      <c r="L2220" s="7"/>
      <c r="M2220" s="7"/>
      <c r="N2220" s="7"/>
      <c r="O2220" s="7"/>
    </row>
    <row r="2221" spans="1:15" s="6" customFormat="1" hidden="1" x14ac:dyDescent="0.2">
      <c r="A2221" t="s">
        <v>3217</v>
      </c>
      <c r="B2221" t="s">
        <v>29702</v>
      </c>
      <c r="C2221" t="s">
        <v>243</v>
      </c>
      <c r="D2221">
        <v>930</v>
      </c>
      <c r="E2221" t="s">
        <v>30881</v>
      </c>
      <c r="F2221" s="7"/>
      <c r="G2221" s="7"/>
      <c r="H2221" s="7"/>
      <c r="I2221" s="7"/>
      <c r="J2221" s="7"/>
      <c r="K2221" s="7"/>
      <c r="L2221" s="7"/>
      <c r="M2221" s="7"/>
      <c r="N2221" s="7"/>
      <c r="O2221" s="7"/>
    </row>
    <row r="2222" spans="1:15" hidden="1" x14ac:dyDescent="0.2">
      <c r="A2222" t="s">
        <v>1614</v>
      </c>
      <c r="B2222" t="s">
        <v>29703</v>
      </c>
      <c r="C2222" t="s">
        <v>243</v>
      </c>
      <c r="D2222">
        <v>336</v>
      </c>
      <c r="E2222" t="s">
        <v>30881</v>
      </c>
    </row>
    <row r="2223" spans="1:15" hidden="1" x14ac:dyDescent="0.2">
      <c r="A2223" t="s">
        <v>3218</v>
      </c>
      <c r="B2223" t="s">
        <v>29704</v>
      </c>
      <c r="C2223" t="s">
        <v>243</v>
      </c>
      <c r="D2223">
        <v>451</v>
      </c>
      <c r="E2223" t="s">
        <v>30881</v>
      </c>
    </row>
    <row r="2224" spans="1:15" hidden="1" x14ac:dyDescent="0.2">
      <c r="A2224" t="s">
        <v>2688</v>
      </c>
      <c r="B2224" t="s">
        <v>29705</v>
      </c>
      <c r="C2224" t="s">
        <v>243</v>
      </c>
      <c r="D2224">
        <v>264</v>
      </c>
      <c r="E2224" t="s">
        <v>30881</v>
      </c>
    </row>
    <row r="2225" spans="1:5" hidden="1" x14ac:dyDescent="0.2">
      <c r="A2225" t="s">
        <v>3219</v>
      </c>
      <c r="B2225" t="s">
        <v>29706</v>
      </c>
      <c r="C2225" t="s">
        <v>243</v>
      </c>
      <c r="D2225">
        <v>391</v>
      </c>
      <c r="E2225" t="s">
        <v>30881</v>
      </c>
    </row>
    <row r="2226" spans="1:5" hidden="1" x14ac:dyDescent="0.2">
      <c r="A2226" t="s">
        <v>4351</v>
      </c>
      <c r="B2226" t="s">
        <v>29707</v>
      </c>
      <c r="C2226" t="s">
        <v>243</v>
      </c>
      <c r="D2226">
        <v>396</v>
      </c>
      <c r="E2226" t="s">
        <v>30881</v>
      </c>
    </row>
    <row r="2227" spans="1:5" hidden="1" x14ac:dyDescent="0.2">
      <c r="A2227" t="s">
        <v>4352</v>
      </c>
      <c r="B2227" t="s">
        <v>29708</v>
      </c>
      <c r="C2227" t="s">
        <v>243</v>
      </c>
      <c r="D2227">
        <v>457</v>
      </c>
      <c r="E2227" t="s">
        <v>30881</v>
      </c>
    </row>
    <row r="2228" spans="1:5" hidden="1" x14ac:dyDescent="0.2">
      <c r="A2228" t="s">
        <v>4995</v>
      </c>
      <c r="B2228" t="s">
        <v>29709</v>
      </c>
      <c r="C2228" t="s">
        <v>243</v>
      </c>
      <c r="D2228">
        <v>572</v>
      </c>
      <c r="E2228" t="s">
        <v>30881</v>
      </c>
    </row>
    <row r="2229" spans="1:5" hidden="1" x14ac:dyDescent="0.2">
      <c r="A2229" t="s">
        <v>4353</v>
      </c>
      <c r="B2229" t="s">
        <v>29710</v>
      </c>
      <c r="C2229" t="s">
        <v>243</v>
      </c>
      <c r="D2229">
        <v>264</v>
      </c>
      <c r="E2229" t="s">
        <v>30881</v>
      </c>
    </row>
    <row r="2230" spans="1:5" hidden="1" x14ac:dyDescent="0.2">
      <c r="A2230" t="s">
        <v>4354</v>
      </c>
      <c r="B2230" t="s">
        <v>53416</v>
      </c>
      <c r="C2230" t="s">
        <v>243</v>
      </c>
      <c r="D2230">
        <v>264</v>
      </c>
      <c r="E2230" t="s">
        <v>30881</v>
      </c>
    </row>
    <row r="2231" spans="1:5" hidden="1" x14ac:dyDescent="0.2">
      <c r="A2231" t="s">
        <v>3278</v>
      </c>
      <c r="B2231" t="s">
        <v>29711</v>
      </c>
      <c r="C2231" t="s">
        <v>243</v>
      </c>
      <c r="D2231">
        <v>198</v>
      </c>
      <c r="E2231" t="s">
        <v>30881</v>
      </c>
    </row>
    <row r="2232" spans="1:5" hidden="1" x14ac:dyDescent="0.2">
      <c r="A2232" t="s">
        <v>5125</v>
      </c>
      <c r="B2232" t="s">
        <v>29712</v>
      </c>
      <c r="C2232" t="s">
        <v>243</v>
      </c>
      <c r="D2232">
        <v>314</v>
      </c>
      <c r="E2232" t="s">
        <v>30881</v>
      </c>
    </row>
    <row r="2233" spans="1:5" hidden="1" x14ac:dyDescent="0.2">
      <c r="A2233" t="s">
        <v>784</v>
      </c>
      <c r="B2233" t="s">
        <v>29713</v>
      </c>
      <c r="C2233" t="s">
        <v>243</v>
      </c>
      <c r="D2233">
        <v>182</v>
      </c>
      <c r="E2233" t="s">
        <v>30881</v>
      </c>
    </row>
    <row r="2234" spans="1:5" hidden="1" x14ac:dyDescent="0.2">
      <c r="A2234" t="s">
        <v>785</v>
      </c>
      <c r="B2234" t="s">
        <v>29714</v>
      </c>
      <c r="C2234" t="s">
        <v>243</v>
      </c>
      <c r="D2234">
        <v>182</v>
      </c>
      <c r="E2234" t="s">
        <v>30881</v>
      </c>
    </row>
    <row r="2235" spans="1:5" hidden="1" x14ac:dyDescent="0.2">
      <c r="A2235" t="s">
        <v>13084</v>
      </c>
      <c r="B2235" t="s">
        <v>29715</v>
      </c>
      <c r="C2235" t="s">
        <v>243</v>
      </c>
      <c r="D2235">
        <v>316</v>
      </c>
      <c r="E2235" t="s">
        <v>30881</v>
      </c>
    </row>
    <row r="2236" spans="1:5" hidden="1" x14ac:dyDescent="0.2">
      <c r="A2236" t="s">
        <v>4996</v>
      </c>
      <c r="B2236" t="s">
        <v>29716</v>
      </c>
      <c r="C2236" t="s">
        <v>243</v>
      </c>
      <c r="D2236">
        <v>297</v>
      </c>
      <c r="E2236" t="s">
        <v>30881</v>
      </c>
    </row>
    <row r="2237" spans="1:5" hidden="1" x14ac:dyDescent="0.2">
      <c r="A2237" t="s">
        <v>4355</v>
      </c>
      <c r="B2237" t="s">
        <v>29717</v>
      </c>
      <c r="C2237" t="s">
        <v>243</v>
      </c>
      <c r="D2237" s="684">
        <v>1799</v>
      </c>
      <c r="E2237" t="s">
        <v>30881</v>
      </c>
    </row>
    <row r="2238" spans="1:5" hidden="1" x14ac:dyDescent="0.2">
      <c r="A2238" t="s">
        <v>4356</v>
      </c>
      <c r="B2238" t="s">
        <v>29718</v>
      </c>
      <c r="C2238" t="s">
        <v>243</v>
      </c>
      <c r="D2238" s="684">
        <v>1870</v>
      </c>
      <c r="E2238" t="s">
        <v>30881</v>
      </c>
    </row>
    <row r="2239" spans="1:5" hidden="1" x14ac:dyDescent="0.2">
      <c r="A2239" t="s">
        <v>518</v>
      </c>
      <c r="B2239" t="s">
        <v>29719</v>
      </c>
      <c r="C2239" t="s">
        <v>243</v>
      </c>
      <c r="D2239">
        <v>204</v>
      </c>
      <c r="E2239" t="s">
        <v>30881</v>
      </c>
    </row>
    <row r="2240" spans="1:5" hidden="1" x14ac:dyDescent="0.2">
      <c r="A2240" t="s">
        <v>4357</v>
      </c>
      <c r="B2240" t="s">
        <v>29720</v>
      </c>
      <c r="C2240" t="s">
        <v>243</v>
      </c>
      <c r="D2240">
        <v>567</v>
      </c>
      <c r="E2240" t="s">
        <v>30881</v>
      </c>
    </row>
    <row r="2241" spans="1:5" hidden="1" x14ac:dyDescent="0.2">
      <c r="A2241" t="s">
        <v>4358</v>
      </c>
      <c r="B2241" t="s">
        <v>29721</v>
      </c>
      <c r="C2241" t="s">
        <v>243</v>
      </c>
      <c r="D2241">
        <v>501</v>
      </c>
      <c r="E2241" t="s">
        <v>30881</v>
      </c>
    </row>
    <row r="2242" spans="1:5" hidden="1" x14ac:dyDescent="0.2">
      <c r="A2242" t="s">
        <v>24591</v>
      </c>
      <c r="B2242" t="s">
        <v>29722</v>
      </c>
      <c r="C2242" t="s">
        <v>243</v>
      </c>
      <c r="D2242">
        <v>512</v>
      </c>
      <c r="E2242" t="s">
        <v>30881</v>
      </c>
    </row>
    <row r="2243" spans="1:5" hidden="1" x14ac:dyDescent="0.2">
      <c r="A2243" t="s">
        <v>4359</v>
      </c>
      <c r="B2243" t="s">
        <v>29723</v>
      </c>
      <c r="C2243" t="s">
        <v>243</v>
      </c>
      <c r="D2243">
        <v>446</v>
      </c>
      <c r="E2243" t="s">
        <v>30881</v>
      </c>
    </row>
    <row r="2244" spans="1:5" hidden="1" x14ac:dyDescent="0.2">
      <c r="A2244" t="s">
        <v>4360</v>
      </c>
      <c r="B2244" t="s">
        <v>29724</v>
      </c>
      <c r="C2244" t="s">
        <v>243</v>
      </c>
      <c r="D2244">
        <v>919</v>
      </c>
      <c r="E2244" t="s">
        <v>30881</v>
      </c>
    </row>
    <row r="2245" spans="1:5" hidden="1" x14ac:dyDescent="0.2">
      <c r="A2245" t="s">
        <v>4361</v>
      </c>
      <c r="B2245" t="s">
        <v>29725</v>
      </c>
      <c r="C2245" t="s">
        <v>243</v>
      </c>
      <c r="D2245">
        <v>996</v>
      </c>
      <c r="E2245" t="s">
        <v>30881</v>
      </c>
    </row>
    <row r="2246" spans="1:5" hidden="1" x14ac:dyDescent="0.2">
      <c r="A2246" t="s">
        <v>4362</v>
      </c>
      <c r="B2246" t="s">
        <v>29726</v>
      </c>
      <c r="C2246" t="s">
        <v>243</v>
      </c>
      <c r="D2246">
        <v>853</v>
      </c>
      <c r="E2246" t="s">
        <v>30881</v>
      </c>
    </row>
    <row r="2247" spans="1:5" hidden="1" x14ac:dyDescent="0.2">
      <c r="A2247" t="s">
        <v>4363</v>
      </c>
      <c r="B2247" t="s">
        <v>29727</v>
      </c>
      <c r="C2247" t="s">
        <v>243</v>
      </c>
      <c r="D2247">
        <v>930</v>
      </c>
      <c r="E2247" t="s">
        <v>30881</v>
      </c>
    </row>
    <row r="2248" spans="1:5" hidden="1" x14ac:dyDescent="0.2">
      <c r="A2248" t="s">
        <v>4364</v>
      </c>
      <c r="B2248" t="s">
        <v>29728</v>
      </c>
      <c r="C2248" t="s">
        <v>243</v>
      </c>
      <c r="D2248">
        <v>264</v>
      </c>
      <c r="E2248" t="s">
        <v>30881</v>
      </c>
    </row>
    <row r="2249" spans="1:5" hidden="1" x14ac:dyDescent="0.2">
      <c r="A2249" t="s">
        <v>4997</v>
      </c>
      <c r="B2249" t="s">
        <v>29729</v>
      </c>
      <c r="C2249" t="s">
        <v>243</v>
      </c>
      <c r="D2249">
        <v>264</v>
      </c>
      <c r="E2249" t="s">
        <v>30881</v>
      </c>
    </row>
    <row r="2250" spans="1:5" hidden="1" x14ac:dyDescent="0.2">
      <c r="A2250" t="s">
        <v>4365</v>
      </c>
      <c r="B2250" t="s">
        <v>29730</v>
      </c>
      <c r="C2250" t="s">
        <v>243</v>
      </c>
      <c r="D2250">
        <v>264</v>
      </c>
      <c r="E2250" t="s">
        <v>30881</v>
      </c>
    </row>
    <row r="2251" spans="1:5" hidden="1" x14ac:dyDescent="0.2">
      <c r="A2251" t="s">
        <v>4366</v>
      </c>
      <c r="B2251" t="s">
        <v>29731</v>
      </c>
      <c r="C2251" t="s">
        <v>243</v>
      </c>
      <c r="D2251">
        <v>352</v>
      </c>
      <c r="E2251" t="s">
        <v>30881</v>
      </c>
    </row>
    <row r="2252" spans="1:5" hidden="1" x14ac:dyDescent="0.2">
      <c r="A2252" t="s">
        <v>54002</v>
      </c>
      <c r="B2252" t="s">
        <v>29732</v>
      </c>
      <c r="C2252" t="s">
        <v>243</v>
      </c>
      <c r="D2252">
        <v>842.4</v>
      </c>
      <c r="E2252" t="s">
        <v>30881</v>
      </c>
    </row>
    <row r="2253" spans="1:5" hidden="1" x14ac:dyDescent="0.2">
      <c r="A2253" t="s">
        <v>884</v>
      </c>
      <c r="B2253" t="s">
        <v>29733</v>
      </c>
      <c r="C2253" t="s">
        <v>243</v>
      </c>
      <c r="D2253">
        <v>572</v>
      </c>
      <c r="E2253" t="s">
        <v>30881</v>
      </c>
    </row>
    <row r="2254" spans="1:5" hidden="1" x14ac:dyDescent="0.2">
      <c r="A2254" t="s">
        <v>885</v>
      </c>
      <c r="B2254" t="s">
        <v>29734</v>
      </c>
      <c r="C2254" t="s">
        <v>243</v>
      </c>
      <c r="D2254">
        <v>627</v>
      </c>
      <c r="E2254" t="s">
        <v>30881</v>
      </c>
    </row>
    <row r="2255" spans="1:5" hidden="1" x14ac:dyDescent="0.2">
      <c r="A2255" t="s">
        <v>1033</v>
      </c>
      <c r="B2255" t="s">
        <v>29735</v>
      </c>
      <c r="C2255" t="s">
        <v>243</v>
      </c>
      <c r="D2255">
        <v>660</v>
      </c>
      <c r="E2255" t="s">
        <v>30881</v>
      </c>
    </row>
    <row r="2256" spans="1:5" hidden="1" x14ac:dyDescent="0.2">
      <c r="A2256" t="s">
        <v>1034</v>
      </c>
      <c r="B2256" t="s">
        <v>29736</v>
      </c>
      <c r="C2256" t="s">
        <v>243</v>
      </c>
      <c r="D2256">
        <v>715</v>
      </c>
      <c r="E2256" t="s">
        <v>30881</v>
      </c>
    </row>
    <row r="2257" spans="1:15" hidden="1" x14ac:dyDescent="0.2">
      <c r="A2257" t="s">
        <v>795</v>
      </c>
      <c r="B2257" t="s">
        <v>29737</v>
      </c>
      <c r="C2257" t="s">
        <v>243</v>
      </c>
      <c r="D2257">
        <v>572</v>
      </c>
      <c r="E2257" t="s">
        <v>30881</v>
      </c>
    </row>
    <row r="2258" spans="1:15" hidden="1" x14ac:dyDescent="0.2">
      <c r="A2258" t="s">
        <v>796</v>
      </c>
      <c r="B2258" t="s">
        <v>29738</v>
      </c>
      <c r="C2258" t="s">
        <v>243</v>
      </c>
      <c r="D2258">
        <v>627</v>
      </c>
      <c r="E2258" t="s">
        <v>30881</v>
      </c>
    </row>
    <row r="2259" spans="1:15" s="71" customFormat="1" hidden="1" x14ac:dyDescent="0.2">
      <c r="A2259" t="s">
        <v>737</v>
      </c>
      <c r="B2259" t="s">
        <v>29739</v>
      </c>
      <c r="C2259" t="s">
        <v>243</v>
      </c>
      <c r="D2259">
        <v>699</v>
      </c>
      <c r="E2259" t="s">
        <v>30881</v>
      </c>
      <c r="F2259" s="67"/>
      <c r="G2259" s="67"/>
      <c r="H2259" s="67"/>
      <c r="I2259" s="67"/>
      <c r="J2259" s="67"/>
      <c r="K2259" s="67"/>
      <c r="L2259" s="67"/>
      <c r="M2259" s="67"/>
      <c r="N2259" s="67"/>
      <c r="O2259" s="67"/>
    </row>
    <row r="2260" spans="1:15" s="71" customFormat="1" hidden="1" x14ac:dyDescent="0.2">
      <c r="A2260" t="s">
        <v>738</v>
      </c>
      <c r="B2260" t="s">
        <v>29740</v>
      </c>
      <c r="C2260" t="s">
        <v>243</v>
      </c>
      <c r="D2260">
        <v>754</v>
      </c>
      <c r="E2260" t="s">
        <v>30881</v>
      </c>
      <c r="F2260" s="67"/>
      <c r="G2260" s="67"/>
      <c r="H2260" s="67"/>
      <c r="I2260" s="67"/>
      <c r="J2260" s="67"/>
      <c r="K2260" s="67"/>
      <c r="L2260" s="67"/>
      <c r="M2260" s="67"/>
      <c r="N2260" s="67"/>
      <c r="O2260" s="67"/>
    </row>
    <row r="2261" spans="1:15" s="71" customFormat="1" hidden="1" x14ac:dyDescent="0.2">
      <c r="A2261" t="s">
        <v>4367</v>
      </c>
      <c r="B2261" t="s">
        <v>29741</v>
      </c>
      <c r="C2261" t="s">
        <v>243</v>
      </c>
      <c r="D2261">
        <v>187</v>
      </c>
      <c r="E2261" t="s">
        <v>30881</v>
      </c>
      <c r="F2261" s="67"/>
      <c r="G2261" s="67"/>
      <c r="H2261" s="67"/>
      <c r="I2261" s="67"/>
      <c r="J2261" s="67"/>
      <c r="K2261" s="67"/>
      <c r="L2261" s="67"/>
      <c r="M2261" s="67"/>
      <c r="N2261" s="67"/>
      <c r="O2261" s="67"/>
    </row>
    <row r="2262" spans="1:15" s="71" customFormat="1" hidden="1" x14ac:dyDescent="0.2">
      <c r="A2262" t="s">
        <v>3220</v>
      </c>
      <c r="B2262" t="s">
        <v>29742</v>
      </c>
      <c r="C2262" t="s">
        <v>243</v>
      </c>
      <c r="D2262">
        <v>242</v>
      </c>
      <c r="E2262" t="s">
        <v>30881</v>
      </c>
      <c r="F2262" s="67"/>
      <c r="G2262" s="67"/>
      <c r="H2262" s="67"/>
      <c r="I2262" s="67"/>
      <c r="J2262" s="67"/>
      <c r="K2262" s="67"/>
      <c r="L2262" s="67"/>
      <c r="M2262" s="67"/>
      <c r="N2262" s="67"/>
      <c r="O2262" s="67"/>
    </row>
    <row r="2263" spans="1:15" hidden="1" x14ac:dyDescent="0.2">
      <c r="A2263" t="s">
        <v>3221</v>
      </c>
      <c r="B2263" t="s">
        <v>29743</v>
      </c>
      <c r="C2263" t="s">
        <v>243</v>
      </c>
      <c r="D2263">
        <v>242</v>
      </c>
      <c r="E2263" t="s">
        <v>30881</v>
      </c>
    </row>
    <row r="2264" spans="1:15" s="78" customFormat="1" hidden="1" x14ac:dyDescent="0.2">
      <c r="A2264" t="s">
        <v>3222</v>
      </c>
      <c r="B2264" t="s">
        <v>29744</v>
      </c>
      <c r="C2264" t="s">
        <v>243</v>
      </c>
      <c r="D2264">
        <v>330</v>
      </c>
      <c r="E2264" t="s">
        <v>30881</v>
      </c>
      <c r="F2264" s="77"/>
      <c r="G2264" s="77"/>
      <c r="H2264" s="77"/>
      <c r="I2264" s="77"/>
      <c r="J2264" s="77"/>
      <c r="K2264" s="77"/>
      <c r="L2264" s="77"/>
      <c r="M2264" s="77"/>
      <c r="N2264" s="77"/>
      <c r="O2264" s="77"/>
    </row>
    <row r="2265" spans="1:15" hidden="1" x14ac:dyDescent="0.2">
      <c r="A2265" t="s">
        <v>3223</v>
      </c>
      <c r="B2265" t="s">
        <v>29745</v>
      </c>
      <c r="C2265" t="s">
        <v>243</v>
      </c>
      <c r="D2265">
        <v>369</v>
      </c>
      <c r="E2265" t="s">
        <v>30881</v>
      </c>
    </row>
    <row r="2266" spans="1:15" hidden="1" x14ac:dyDescent="0.2">
      <c r="A2266" t="s">
        <v>3224</v>
      </c>
      <c r="B2266" t="s">
        <v>53419</v>
      </c>
      <c r="C2266" t="s">
        <v>243</v>
      </c>
      <c r="D2266">
        <v>495</v>
      </c>
      <c r="E2266" t="s">
        <v>30881</v>
      </c>
    </row>
    <row r="2267" spans="1:15" hidden="1" x14ac:dyDescent="0.2">
      <c r="A2267" t="s">
        <v>13085</v>
      </c>
      <c r="B2267" t="s">
        <v>29746</v>
      </c>
      <c r="C2267" t="s">
        <v>243</v>
      </c>
      <c r="D2267">
        <v>12</v>
      </c>
      <c r="E2267" t="s">
        <v>30881</v>
      </c>
    </row>
    <row r="2268" spans="1:15" hidden="1" x14ac:dyDescent="0.2">
      <c r="A2268" t="s">
        <v>13086</v>
      </c>
      <c r="B2268" t="s">
        <v>29747</v>
      </c>
      <c r="C2268" t="s">
        <v>243</v>
      </c>
      <c r="D2268">
        <v>12</v>
      </c>
      <c r="E2268" t="s">
        <v>30881</v>
      </c>
    </row>
    <row r="2269" spans="1:15" hidden="1" x14ac:dyDescent="0.2">
      <c r="A2269" t="s">
        <v>13087</v>
      </c>
      <c r="B2269" t="s">
        <v>29748</v>
      </c>
      <c r="C2269" t="s">
        <v>243</v>
      </c>
      <c r="D2269">
        <v>12</v>
      </c>
      <c r="E2269" t="s">
        <v>30881</v>
      </c>
    </row>
    <row r="2270" spans="1:15" hidden="1" x14ac:dyDescent="0.2">
      <c r="A2270" t="s">
        <v>13088</v>
      </c>
      <c r="B2270" t="s">
        <v>29749</v>
      </c>
      <c r="C2270" t="s">
        <v>243</v>
      </c>
      <c r="D2270">
        <v>21</v>
      </c>
      <c r="E2270" t="s">
        <v>30881</v>
      </c>
    </row>
    <row r="2271" spans="1:15" s="6" customFormat="1" hidden="1" x14ac:dyDescent="0.2">
      <c r="A2271" t="s">
        <v>13089</v>
      </c>
      <c r="B2271" t="s">
        <v>29750</v>
      </c>
      <c r="C2271" t="s">
        <v>243</v>
      </c>
      <c r="D2271">
        <v>21</v>
      </c>
      <c r="E2271" t="s">
        <v>30881</v>
      </c>
      <c r="F2271" s="7"/>
      <c r="G2271" s="7"/>
      <c r="H2271" s="7"/>
      <c r="I2271" s="7"/>
      <c r="J2271" s="7"/>
      <c r="K2271" s="7"/>
      <c r="L2271" s="7"/>
      <c r="M2271" s="7"/>
      <c r="N2271" s="7"/>
      <c r="O2271" s="7"/>
    </row>
    <row r="2272" spans="1:15" hidden="1" x14ac:dyDescent="0.2">
      <c r="A2272" t="s">
        <v>13090</v>
      </c>
      <c r="B2272" t="s">
        <v>29751</v>
      </c>
      <c r="C2272" t="s">
        <v>243</v>
      </c>
      <c r="D2272">
        <v>21</v>
      </c>
      <c r="E2272" t="s">
        <v>30881</v>
      </c>
    </row>
    <row r="2273" spans="1:5" hidden="1" x14ac:dyDescent="0.2">
      <c r="A2273" t="s">
        <v>13091</v>
      </c>
      <c r="B2273" t="s">
        <v>29752</v>
      </c>
      <c r="C2273" t="s">
        <v>243</v>
      </c>
      <c r="D2273">
        <v>7</v>
      </c>
      <c r="E2273" t="s">
        <v>30881</v>
      </c>
    </row>
    <row r="2274" spans="1:5" hidden="1" x14ac:dyDescent="0.2">
      <c r="A2274" t="s">
        <v>13092</v>
      </c>
      <c r="B2274" t="s">
        <v>29753</v>
      </c>
      <c r="C2274" t="s">
        <v>243</v>
      </c>
      <c r="D2274">
        <v>7</v>
      </c>
      <c r="E2274" t="s">
        <v>30881</v>
      </c>
    </row>
    <row r="2275" spans="1:5" hidden="1" x14ac:dyDescent="0.2">
      <c r="A2275" t="s">
        <v>13093</v>
      </c>
      <c r="B2275" t="s">
        <v>29754</v>
      </c>
      <c r="C2275" t="s">
        <v>243</v>
      </c>
      <c r="D2275">
        <v>7</v>
      </c>
      <c r="E2275" t="s">
        <v>30881</v>
      </c>
    </row>
    <row r="2276" spans="1:5" hidden="1" x14ac:dyDescent="0.2">
      <c r="A2276" t="s">
        <v>3676</v>
      </c>
      <c r="B2276" t="s">
        <v>29755</v>
      </c>
      <c r="C2276" t="s">
        <v>243</v>
      </c>
      <c r="D2276" s="684">
        <v>1672</v>
      </c>
      <c r="E2276" t="s">
        <v>30881</v>
      </c>
    </row>
    <row r="2277" spans="1:5" hidden="1" x14ac:dyDescent="0.2">
      <c r="A2277" t="s">
        <v>1352</v>
      </c>
      <c r="B2277" t="s">
        <v>29756</v>
      </c>
      <c r="C2277" t="s">
        <v>243</v>
      </c>
      <c r="D2277">
        <v>847</v>
      </c>
      <c r="E2277" t="s">
        <v>30881</v>
      </c>
    </row>
    <row r="2278" spans="1:5" hidden="1" x14ac:dyDescent="0.2">
      <c r="A2278" t="s">
        <v>1353</v>
      </c>
      <c r="B2278" t="s">
        <v>29757</v>
      </c>
      <c r="C2278" t="s">
        <v>243</v>
      </c>
      <c r="D2278">
        <v>924</v>
      </c>
      <c r="E2278" t="s">
        <v>30881</v>
      </c>
    </row>
    <row r="2279" spans="1:5" hidden="1" x14ac:dyDescent="0.2">
      <c r="A2279" t="s">
        <v>1843</v>
      </c>
      <c r="B2279" t="s">
        <v>29758</v>
      </c>
      <c r="C2279" t="s">
        <v>243</v>
      </c>
      <c r="D2279">
        <v>847</v>
      </c>
      <c r="E2279" t="s">
        <v>30881</v>
      </c>
    </row>
    <row r="2280" spans="1:5" hidden="1" x14ac:dyDescent="0.2">
      <c r="A2280" t="s">
        <v>1844</v>
      </c>
      <c r="B2280" t="s">
        <v>29759</v>
      </c>
      <c r="C2280" t="s">
        <v>243</v>
      </c>
      <c r="D2280">
        <v>924</v>
      </c>
      <c r="E2280" t="s">
        <v>30881</v>
      </c>
    </row>
    <row r="2281" spans="1:5" hidden="1" x14ac:dyDescent="0.2">
      <c r="A2281" t="s">
        <v>54003</v>
      </c>
      <c r="B2281" t="s">
        <v>29760</v>
      </c>
      <c r="C2281" t="s">
        <v>243</v>
      </c>
      <c r="D2281">
        <v>234</v>
      </c>
      <c r="E2281" t="s">
        <v>30881</v>
      </c>
    </row>
    <row r="2282" spans="1:5" hidden="1" x14ac:dyDescent="0.2">
      <c r="A2282" t="s">
        <v>54004</v>
      </c>
      <c r="B2282" t="s">
        <v>29761</v>
      </c>
      <c r="C2282" t="s">
        <v>243</v>
      </c>
      <c r="D2282">
        <v>187</v>
      </c>
      <c r="E2282" t="s">
        <v>30881</v>
      </c>
    </row>
    <row r="2283" spans="1:5" hidden="1" x14ac:dyDescent="0.2">
      <c r="A2283" t="s">
        <v>18766</v>
      </c>
      <c r="B2283" t="s">
        <v>53417</v>
      </c>
      <c r="C2283" t="s">
        <v>243</v>
      </c>
      <c r="D2283">
        <v>12</v>
      </c>
      <c r="E2283" t="s">
        <v>30881</v>
      </c>
    </row>
    <row r="2284" spans="1:5" hidden="1" x14ac:dyDescent="0.2">
      <c r="A2284" t="s">
        <v>54005</v>
      </c>
      <c r="B2284" t="s">
        <v>29762</v>
      </c>
      <c r="C2284" t="s">
        <v>243</v>
      </c>
      <c r="D2284">
        <v>163.80000000000001</v>
      </c>
      <c r="E2284" t="s">
        <v>30881</v>
      </c>
    </row>
    <row r="2285" spans="1:5" hidden="1" x14ac:dyDescent="0.2">
      <c r="A2285" t="s">
        <v>54006</v>
      </c>
      <c r="B2285" t="s">
        <v>29763</v>
      </c>
      <c r="C2285" t="s">
        <v>243</v>
      </c>
      <c r="D2285">
        <v>269.10000000000002</v>
      </c>
      <c r="E2285" t="s">
        <v>30881</v>
      </c>
    </row>
    <row r="2286" spans="1:5" hidden="1" x14ac:dyDescent="0.2">
      <c r="A2286" t="s">
        <v>54007</v>
      </c>
      <c r="B2286" t="s">
        <v>54008</v>
      </c>
      <c r="C2286" t="s">
        <v>243</v>
      </c>
      <c r="D2286">
        <v>304.2</v>
      </c>
      <c r="E2286" t="s">
        <v>30881</v>
      </c>
    </row>
    <row r="2287" spans="1:5" hidden="1" x14ac:dyDescent="0.2">
      <c r="A2287" t="s">
        <v>54009</v>
      </c>
      <c r="B2287" t="s">
        <v>29764</v>
      </c>
      <c r="C2287" t="s">
        <v>243</v>
      </c>
      <c r="D2287">
        <v>280.8</v>
      </c>
      <c r="E2287" t="s">
        <v>30881</v>
      </c>
    </row>
    <row r="2288" spans="1:5" hidden="1" x14ac:dyDescent="0.2">
      <c r="A2288" t="s">
        <v>54010</v>
      </c>
      <c r="B2288" t="s">
        <v>29564</v>
      </c>
      <c r="C2288" t="s">
        <v>243</v>
      </c>
      <c r="D2288">
        <v>280.8</v>
      </c>
      <c r="E2288" t="s">
        <v>30881</v>
      </c>
    </row>
    <row r="2289" spans="1:5" hidden="1" x14ac:dyDescent="0.2">
      <c r="A2289" t="s">
        <v>4368</v>
      </c>
      <c r="B2289" t="s">
        <v>29765</v>
      </c>
      <c r="C2289" t="s">
        <v>243</v>
      </c>
      <c r="D2289">
        <v>352</v>
      </c>
      <c r="E2289" t="s">
        <v>30881</v>
      </c>
    </row>
    <row r="2290" spans="1:5" hidden="1" x14ac:dyDescent="0.2">
      <c r="A2290" t="s">
        <v>54011</v>
      </c>
      <c r="B2290" t="s">
        <v>29766</v>
      </c>
      <c r="C2290" t="s">
        <v>243</v>
      </c>
      <c r="D2290">
        <v>187.2</v>
      </c>
      <c r="E2290" t="s">
        <v>30881</v>
      </c>
    </row>
    <row r="2291" spans="1:5" hidden="1" x14ac:dyDescent="0.2">
      <c r="A2291" t="s">
        <v>54012</v>
      </c>
      <c r="B2291" t="s">
        <v>29767</v>
      </c>
      <c r="C2291" t="s">
        <v>243</v>
      </c>
      <c r="D2291">
        <v>315.89999999999998</v>
      </c>
      <c r="E2291" t="s">
        <v>30881</v>
      </c>
    </row>
    <row r="2292" spans="1:5" hidden="1" x14ac:dyDescent="0.2">
      <c r="A2292" t="s">
        <v>4369</v>
      </c>
      <c r="B2292" t="s">
        <v>29768</v>
      </c>
      <c r="C2292" t="s">
        <v>243</v>
      </c>
      <c r="D2292">
        <v>319</v>
      </c>
      <c r="E2292" t="s">
        <v>30881</v>
      </c>
    </row>
    <row r="2293" spans="1:5" hidden="1" x14ac:dyDescent="0.2">
      <c r="A2293" t="s">
        <v>4370</v>
      </c>
      <c r="B2293" t="s">
        <v>29769</v>
      </c>
      <c r="C2293" t="s">
        <v>243</v>
      </c>
      <c r="D2293">
        <v>209</v>
      </c>
      <c r="E2293" t="s">
        <v>30881</v>
      </c>
    </row>
    <row r="2294" spans="1:5" hidden="1" x14ac:dyDescent="0.2">
      <c r="A2294" t="s">
        <v>4371</v>
      </c>
      <c r="B2294" t="s">
        <v>29770</v>
      </c>
      <c r="C2294" t="s">
        <v>243</v>
      </c>
      <c r="D2294">
        <v>352</v>
      </c>
      <c r="E2294" t="s">
        <v>30881</v>
      </c>
    </row>
    <row r="2295" spans="1:5" hidden="1" x14ac:dyDescent="0.2">
      <c r="A2295" t="s">
        <v>4372</v>
      </c>
      <c r="B2295" t="s">
        <v>29771</v>
      </c>
      <c r="C2295" t="s">
        <v>243</v>
      </c>
      <c r="D2295">
        <v>231</v>
      </c>
      <c r="E2295" t="s">
        <v>30881</v>
      </c>
    </row>
    <row r="2296" spans="1:5" hidden="1" x14ac:dyDescent="0.2">
      <c r="A2296" t="s">
        <v>4373</v>
      </c>
      <c r="B2296" t="s">
        <v>29766</v>
      </c>
      <c r="C2296" t="s">
        <v>243</v>
      </c>
      <c r="D2296">
        <v>176</v>
      </c>
      <c r="E2296" t="s">
        <v>30881</v>
      </c>
    </row>
    <row r="2297" spans="1:5" hidden="1" x14ac:dyDescent="0.2">
      <c r="A2297" t="s">
        <v>4374</v>
      </c>
      <c r="B2297" t="s">
        <v>29767</v>
      </c>
      <c r="C2297" t="s">
        <v>243</v>
      </c>
      <c r="D2297">
        <v>297</v>
      </c>
      <c r="E2297" t="s">
        <v>30881</v>
      </c>
    </row>
    <row r="2298" spans="1:5" hidden="1" x14ac:dyDescent="0.2">
      <c r="A2298" t="s">
        <v>4375</v>
      </c>
      <c r="B2298" t="s">
        <v>29772</v>
      </c>
      <c r="C2298" t="s">
        <v>243</v>
      </c>
      <c r="D2298">
        <v>286</v>
      </c>
      <c r="E2298" t="s">
        <v>30881</v>
      </c>
    </row>
    <row r="2299" spans="1:5" hidden="1" x14ac:dyDescent="0.2">
      <c r="A2299" t="s">
        <v>54013</v>
      </c>
      <c r="B2299" t="s">
        <v>29773</v>
      </c>
      <c r="C2299" t="s">
        <v>243</v>
      </c>
      <c r="D2299">
        <v>491.4</v>
      </c>
      <c r="E2299" t="s">
        <v>30881</v>
      </c>
    </row>
    <row r="2300" spans="1:5" hidden="1" x14ac:dyDescent="0.2">
      <c r="A2300" t="s">
        <v>54014</v>
      </c>
      <c r="B2300" t="s">
        <v>29774</v>
      </c>
      <c r="C2300" t="s">
        <v>243</v>
      </c>
      <c r="D2300">
        <v>450.45</v>
      </c>
      <c r="E2300" t="s">
        <v>30881</v>
      </c>
    </row>
    <row r="2301" spans="1:5" hidden="1" x14ac:dyDescent="0.2">
      <c r="A2301" t="s">
        <v>54015</v>
      </c>
      <c r="B2301" t="s">
        <v>29775</v>
      </c>
      <c r="C2301" t="s">
        <v>243</v>
      </c>
      <c r="D2301">
        <v>479.7</v>
      </c>
      <c r="E2301" t="s">
        <v>30881</v>
      </c>
    </row>
    <row r="2302" spans="1:5" hidden="1" x14ac:dyDescent="0.2">
      <c r="A2302" t="s">
        <v>54016</v>
      </c>
      <c r="B2302" t="s">
        <v>29776</v>
      </c>
      <c r="C2302" t="s">
        <v>243</v>
      </c>
      <c r="D2302">
        <v>649.35</v>
      </c>
      <c r="E2302" t="s">
        <v>30881</v>
      </c>
    </row>
    <row r="2303" spans="1:5" hidden="1" x14ac:dyDescent="0.2">
      <c r="A2303" t="s">
        <v>53028</v>
      </c>
      <c r="B2303" t="s">
        <v>53692</v>
      </c>
      <c r="C2303" t="s">
        <v>243</v>
      </c>
      <c r="D2303">
        <v>14</v>
      </c>
      <c r="E2303" t="s">
        <v>30881</v>
      </c>
    </row>
    <row r="2304" spans="1:5" hidden="1" x14ac:dyDescent="0.2">
      <c r="A2304" t="s">
        <v>53029</v>
      </c>
      <c r="B2304" t="s">
        <v>53693</v>
      </c>
      <c r="C2304" t="s">
        <v>243</v>
      </c>
      <c r="D2304">
        <v>14</v>
      </c>
      <c r="E2304" t="s">
        <v>30881</v>
      </c>
    </row>
    <row r="2305" spans="1:5" hidden="1" x14ac:dyDescent="0.2">
      <c r="A2305" t="s">
        <v>53030</v>
      </c>
      <c r="B2305" t="s">
        <v>53694</v>
      </c>
      <c r="C2305" t="s">
        <v>243</v>
      </c>
      <c r="D2305">
        <v>14</v>
      </c>
      <c r="E2305" t="s">
        <v>30881</v>
      </c>
    </row>
    <row r="2306" spans="1:5" hidden="1" x14ac:dyDescent="0.2">
      <c r="A2306" t="s">
        <v>52872</v>
      </c>
      <c r="B2306" t="s">
        <v>53537</v>
      </c>
      <c r="C2306" t="s">
        <v>243</v>
      </c>
      <c r="D2306">
        <v>23</v>
      </c>
      <c r="E2306" t="s">
        <v>30881</v>
      </c>
    </row>
    <row r="2307" spans="1:5" hidden="1" x14ac:dyDescent="0.2">
      <c r="A2307" t="s">
        <v>52873</v>
      </c>
      <c r="B2307" t="s">
        <v>53538</v>
      </c>
      <c r="C2307" t="s">
        <v>243</v>
      </c>
      <c r="D2307">
        <v>23</v>
      </c>
      <c r="E2307" t="s">
        <v>30881</v>
      </c>
    </row>
    <row r="2308" spans="1:5" hidden="1" x14ac:dyDescent="0.2">
      <c r="A2308" t="s">
        <v>52874</v>
      </c>
      <c r="B2308" t="s">
        <v>53539</v>
      </c>
      <c r="C2308" t="s">
        <v>243</v>
      </c>
      <c r="D2308">
        <v>23</v>
      </c>
      <c r="E2308" t="s">
        <v>30881</v>
      </c>
    </row>
    <row r="2309" spans="1:5" hidden="1" x14ac:dyDescent="0.2">
      <c r="A2309" t="s">
        <v>15308</v>
      </c>
      <c r="B2309" t="s">
        <v>29777</v>
      </c>
      <c r="C2309" t="s">
        <v>243</v>
      </c>
      <c r="D2309">
        <v>6</v>
      </c>
      <c r="E2309" t="s">
        <v>30881</v>
      </c>
    </row>
    <row r="2310" spans="1:5" hidden="1" x14ac:dyDescent="0.2">
      <c r="A2310" t="s">
        <v>15309</v>
      </c>
      <c r="B2310" t="s">
        <v>29778</v>
      </c>
      <c r="C2310" t="s">
        <v>243</v>
      </c>
      <c r="D2310">
        <v>6</v>
      </c>
      <c r="E2310" t="s">
        <v>30881</v>
      </c>
    </row>
    <row r="2311" spans="1:5" hidden="1" x14ac:dyDescent="0.2">
      <c r="A2311" t="s">
        <v>15310</v>
      </c>
      <c r="B2311" t="s">
        <v>29779</v>
      </c>
      <c r="C2311" t="s">
        <v>243</v>
      </c>
      <c r="D2311">
        <v>6</v>
      </c>
      <c r="E2311" t="s">
        <v>30881</v>
      </c>
    </row>
    <row r="2312" spans="1:5" hidden="1" x14ac:dyDescent="0.2">
      <c r="A2312" t="s">
        <v>15311</v>
      </c>
      <c r="B2312" t="s">
        <v>29780</v>
      </c>
      <c r="C2312" t="s">
        <v>243</v>
      </c>
      <c r="D2312">
        <v>12</v>
      </c>
      <c r="E2312" t="s">
        <v>30881</v>
      </c>
    </row>
    <row r="2313" spans="1:5" hidden="1" x14ac:dyDescent="0.2">
      <c r="A2313" t="s">
        <v>15312</v>
      </c>
      <c r="B2313" t="s">
        <v>29781</v>
      </c>
      <c r="C2313" t="s">
        <v>243</v>
      </c>
      <c r="D2313">
        <v>12</v>
      </c>
      <c r="E2313" t="s">
        <v>30881</v>
      </c>
    </row>
    <row r="2314" spans="1:5" hidden="1" x14ac:dyDescent="0.2">
      <c r="A2314" t="s">
        <v>15313</v>
      </c>
      <c r="B2314" t="s">
        <v>29782</v>
      </c>
      <c r="C2314" t="s">
        <v>243</v>
      </c>
      <c r="D2314">
        <v>12</v>
      </c>
      <c r="E2314" t="s">
        <v>30881</v>
      </c>
    </row>
    <row r="2315" spans="1:5" hidden="1" x14ac:dyDescent="0.2">
      <c r="A2315" t="s">
        <v>15314</v>
      </c>
      <c r="B2315" t="s">
        <v>29783</v>
      </c>
      <c r="C2315" t="s">
        <v>243</v>
      </c>
      <c r="D2315">
        <v>18</v>
      </c>
      <c r="E2315" t="s">
        <v>30881</v>
      </c>
    </row>
    <row r="2316" spans="1:5" hidden="1" x14ac:dyDescent="0.2">
      <c r="A2316" t="s">
        <v>15315</v>
      </c>
      <c r="B2316" t="s">
        <v>29784</v>
      </c>
      <c r="C2316" t="s">
        <v>243</v>
      </c>
      <c r="D2316">
        <v>18</v>
      </c>
      <c r="E2316" t="s">
        <v>30881</v>
      </c>
    </row>
    <row r="2317" spans="1:5" hidden="1" x14ac:dyDescent="0.2">
      <c r="A2317" t="s">
        <v>15316</v>
      </c>
      <c r="B2317" t="s">
        <v>29785</v>
      </c>
      <c r="C2317" t="s">
        <v>243</v>
      </c>
      <c r="D2317">
        <v>18</v>
      </c>
      <c r="E2317" t="s">
        <v>30881</v>
      </c>
    </row>
    <row r="2318" spans="1:5" hidden="1" x14ac:dyDescent="0.2">
      <c r="A2318" t="s">
        <v>15317</v>
      </c>
      <c r="B2318" t="s">
        <v>29786</v>
      </c>
      <c r="C2318" t="s">
        <v>243</v>
      </c>
      <c r="D2318">
        <v>6</v>
      </c>
      <c r="E2318" t="s">
        <v>30881</v>
      </c>
    </row>
    <row r="2319" spans="1:5" hidden="1" x14ac:dyDescent="0.2">
      <c r="A2319" t="s">
        <v>15318</v>
      </c>
      <c r="B2319" t="s">
        <v>29787</v>
      </c>
      <c r="C2319" t="s">
        <v>243</v>
      </c>
      <c r="D2319">
        <v>6</v>
      </c>
      <c r="E2319" t="s">
        <v>30881</v>
      </c>
    </row>
    <row r="2320" spans="1:5" hidden="1" x14ac:dyDescent="0.2">
      <c r="A2320" t="s">
        <v>15319</v>
      </c>
      <c r="B2320" t="s">
        <v>29788</v>
      </c>
      <c r="C2320" t="s">
        <v>243</v>
      </c>
      <c r="D2320">
        <v>6</v>
      </c>
      <c r="E2320" t="s">
        <v>30881</v>
      </c>
    </row>
    <row r="2321" spans="1:5" hidden="1" x14ac:dyDescent="0.2">
      <c r="A2321" t="s">
        <v>52798</v>
      </c>
      <c r="B2321" t="s">
        <v>53405</v>
      </c>
      <c r="C2321" t="s">
        <v>243</v>
      </c>
      <c r="D2321">
        <v>6</v>
      </c>
      <c r="E2321" t="s">
        <v>30881</v>
      </c>
    </row>
    <row r="2322" spans="1:5" hidden="1" x14ac:dyDescent="0.2">
      <c r="A2322" t="s">
        <v>52788</v>
      </c>
      <c r="B2322" t="s">
        <v>53384</v>
      </c>
      <c r="C2322" t="s">
        <v>243</v>
      </c>
      <c r="D2322">
        <v>12</v>
      </c>
      <c r="E2322" t="s">
        <v>30881</v>
      </c>
    </row>
    <row r="2323" spans="1:5" hidden="1" x14ac:dyDescent="0.2">
      <c r="A2323" t="s">
        <v>52787</v>
      </c>
      <c r="B2323" t="s">
        <v>53383</v>
      </c>
      <c r="C2323" t="s">
        <v>243</v>
      </c>
      <c r="D2323">
        <v>6</v>
      </c>
      <c r="E2323" t="s">
        <v>30881</v>
      </c>
    </row>
    <row r="2324" spans="1:5" hidden="1" x14ac:dyDescent="0.2">
      <c r="A2324" t="s">
        <v>54017</v>
      </c>
      <c r="B2324" t="s">
        <v>29789</v>
      </c>
      <c r="C2324" t="s">
        <v>243</v>
      </c>
      <c r="D2324">
        <v>479.7</v>
      </c>
      <c r="E2324" t="s">
        <v>30881</v>
      </c>
    </row>
    <row r="2325" spans="1:5" hidden="1" x14ac:dyDescent="0.2">
      <c r="A2325" t="s">
        <v>25883</v>
      </c>
      <c r="B2325" t="s">
        <v>29790</v>
      </c>
      <c r="C2325" t="s">
        <v>243</v>
      </c>
      <c r="D2325" s="684">
        <v>1969</v>
      </c>
      <c r="E2325" t="s">
        <v>30881</v>
      </c>
    </row>
    <row r="2326" spans="1:5" hidden="1" x14ac:dyDescent="0.2">
      <c r="A2326" t="s">
        <v>53057</v>
      </c>
      <c r="B2326" t="s">
        <v>28402</v>
      </c>
      <c r="C2326" t="s">
        <v>243</v>
      </c>
      <c r="D2326">
        <v>626</v>
      </c>
      <c r="E2326" t="s">
        <v>30881</v>
      </c>
    </row>
    <row r="2327" spans="1:5" hidden="1" x14ac:dyDescent="0.2">
      <c r="A2327" t="s">
        <v>15386</v>
      </c>
      <c r="B2327" t="s">
        <v>29791</v>
      </c>
      <c r="C2327" t="s">
        <v>243</v>
      </c>
      <c r="D2327">
        <v>684</v>
      </c>
      <c r="E2327" t="s">
        <v>30881</v>
      </c>
    </row>
    <row r="2328" spans="1:5" hidden="1" x14ac:dyDescent="0.2">
      <c r="A2328" t="s">
        <v>7045</v>
      </c>
      <c r="B2328" t="s">
        <v>29792</v>
      </c>
      <c r="C2328" t="s">
        <v>243</v>
      </c>
      <c r="D2328" s="684">
        <v>1535</v>
      </c>
      <c r="E2328" t="s">
        <v>30881</v>
      </c>
    </row>
    <row r="2329" spans="1:5" hidden="1" x14ac:dyDescent="0.2">
      <c r="A2329" t="s">
        <v>7046</v>
      </c>
      <c r="B2329" t="s">
        <v>29793</v>
      </c>
      <c r="C2329" t="s">
        <v>243</v>
      </c>
      <c r="D2329" s="684">
        <v>1340</v>
      </c>
      <c r="E2329" t="s">
        <v>30881</v>
      </c>
    </row>
    <row r="2330" spans="1:5" hidden="1" x14ac:dyDescent="0.2">
      <c r="A2330" t="s">
        <v>7047</v>
      </c>
      <c r="B2330" t="s">
        <v>29794</v>
      </c>
      <c r="C2330" t="s">
        <v>243</v>
      </c>
      <c r="D2330" s="684">
        <v>1221</v>
      </c>
      <c r="E2330" t="s">
        <v>30881</v>
      </c>
    </row>
    <row r="2331" spans="1:5" hidden="1" x14ac:dyDescent="0.2">
      <c r="A2331" t="s">
        <v>7048</v>
      </c>
      <c r="B2331" t="s">
        <v>29795</v>
      </c>
      <c r="C2331" t="s">
        <v>243</v>
      </c>
      <c r="D2331" s="684">
        <v>1006</v>
      </c>
      <c r="E2331" t="s">
        <v>30881</v>
      </c>
    </row>
    <row r="2332" spans="1:5" hidden="1" x14ac:dyDescent="0.2">
      <c r="A2332" t="s">
        <v>7049</v>
      </c>
      <c r="B2332" t="s">
        <v>29796</v>
      </c>
      <c r="C2332" t="s">
        <v>243</v>
      </c>
      <c r="D2332" s="684">
        <v>1001</v>
      </c>
      <c r="E2332" t="s">
        <v>30881</v>
      </c>
    </row>
    <row r="2333" spans="1:5" hidden="1" x14ac:dyDescent="0.2">
      <c r="A2333" t="s">
        <v>7050</v>
      </c>
      <c r="B2333" t="s">
        <v>29797</v>
      </c>
      <c r="C2333" t="s">
        <v>243</v>
      </c>
      <c r="D2333">
        <v>772</v>
      </c>
      <c r="E2333" t="s">
        <v>30881</v>
      </c>
    </row>
    <row r="2334" spans="1:5" hidden="1" x14ac:dyDescent="0.2">
      <c r="A2334" t="s">
        <v>7051</v>
      </c>
      <c r="B2334" t="s">
        <v>29798</v>
      </c>
      <c r="C2334" t="s">
        <v>243</v>
      </c>
      <c r="D2334" s="684">
        <v>1656</v>
      </c>
      <c r="E2334" t="s">
        <v>30881</v>
      </c>
    </row>
    <row r="2335" spans="1:5" hidden="1" x14ac:dyDescent="0.2">
      <c r="A2335" t="s">
        <v>7052</v>
      </c>
      <c r="B2335" t="s">
        <v>29799</v>
      </c>
      <c r="C2335" t="s">
        <v>243</v>
      </c>
      <c r="D2335" s="684">
        <v>1439</v>
      </c>
      <c r="E2335" t="s">
        <v>30881</v>
      </c>
    </row>
    <row r="2336" spans="1:5" hidden="1" x14ac:dyDescent="0.2">
      <c r="A2336" t="s">
        <v>7053</v>
      </c>
      <c r="B2336" t="s">
        <v>29800</v>
      </c>
      <c r="C2336" t="s">
        <v>243</v>
      </c>
      <c r="D2336" s="684">
        <v>1342</v>
      </c>
      <c r="E2336" t="s">
        <v>30881</v>
      </c>
    </row>
    <row r="2337" spans="1:15" hidden="1" x14ac:dyDescent="0.2">
      <c r="A2337" t="s">
        <v>7054</v>
      </c>
      <c r="B2337" t="s">
        <v>29801</v>
      </c>
      <c r="C2337" t="s">
        <v>243</v>
      </c>
      <c r="D2337" s="684">
        <v>1106</v>
      </c>
      <c r="E2337" t="s">
        <v>30881</v>
      </c>
    </row>
    <row r="2338" spans="1:15" hidden="1" x14ac:dyDescent="0.2">
      <c r="A2338" t="s">
        <v>7055</v>
      </c>
      <c r="B2338" t="s">
        <v>29802</v>
      </c>
      <c r="C2338" t="s">
        <v>243</v>
      </c>
      <c r="D2338" s="684">
        <v>1122</v>
      </c>
      <c r="E2338" t="s">
        <v>30881</v>
      </c>
    </row>
    <row r="2339" spans="1:15" hidden="1" x14ac:dyDescent="0.2">
      <c r="A2339" t="s">
        <v>7056</v>
      </c>
      <c r="B2339" t="s">
        <v>53625</v>
      </c>
      <c r="C2339" t="s">
        <v>243</v>
      </c>
      <c r="D2339">
        <v>872</v>
      </c>
      <c r="E2339" t="s">
        <v>30881</v>
      </c>
    </row>
    <row r="2340" spans="1:15" hidden="1" x14ac:dyDescent="0.2">
      <c r="A2340" t="s">
        <v>7057</v>
      </c>
      <c r="B2340" t="s">
        <v>29803</v>
      </c>
      <c r="C2340" t="s">
        <v>243</v>
      </c>
      <c r="D2340" s="684">
        <v>1859</v>
      </c>
      <c r="E2340" t="s">
        <v>30881</v>
      </c>
    </row>
    <row r="2341" spans="1:15" hidden="1" x14ac:dyDescent="0.2">
      <c r="A2341" t="s">
        <v>7058</v>
      </c>
      <c r="B2341" t="s">
        <v>29804</v>
      </c>
      <c r="C2341" t="s">
        <v>243</v>
      </c>
      <c r="D2341" s="684">
        <v>1597</v>
      </c>
      <c r="E2341" t="s">
        <v>30881</v>
      </c>
    </row>
    <row r="2342" spans="1:15" hidden="1" x14ac:dyDescent="0.2">
      <c r="A2342" t="s">
        <v>7059</v>
      </c>
      <c r="B2342" t="s">
        <v>29805</v>
      </c>
      <c r="C2342" t="s">
        <v>243</v>
      </c>
      <c r="D2342" s="684">
        <v>1546</v>
      </c>
      <c r="E2342" t="s">
        <v>30881</v>
      </c>
    </row>
    <row r="2343" spans="1:15" hidden="1" x14ac:dyDescent="0.2">
      <c r="A2343" t="s">
        <v>7060</v>
      </c>
      <c r="B2343" t="s">
        <v>29806</v>
      </c>
      <c r="C2343" t="s">
        <v>243</v>
      </c>
      <c r="D2343" s="684">
        <v>1264</v>
      </c>
      <c r="E2343" t="s">
        <v>30881</v>
      </c>
    </row>
    <row r="2344" spans="1:15" hidden="1" x14ac:dyDescent="0.2">
      <c r="A2344" t="s">
        <v>7061</v>
      </c>
      <c r="B2344" t="s">
        <v>29807</v>
      </c>
      <c r="C2344" t="s">
        <v>243</v>
      </c>
      <c r="D2344" s="684">
        <v>1326</v>
      </c>
      <c r="E2344" t="s">
        <v>30881</v>
      </c>
    </row>
    <row r="2345" spans="1:15" hidden="1" x14ac:dyDescent="0.2">
      <c r="A2345" t="s">
        <v>7062</v>
      </c>
      <c r="B2345" t="s">
        <v>53626</v>
      </c>
      <c r="C2345" t="s">
        <v>243</v>
      </c>
      <c r="D2345" s="684">
        <v>1030</v>
      </c>
      <c r="E2345" t="s">
        <v>30881</v>
      </c>
    </row>
    <row r="2346" spans="1:15" hidden="1" x14ac:dyDescent="0.2">
      <c r="A2346" t="s">
        <v>7063</v>
      </c>
      <c r="B2346" t="s">
        <v>29808</v>
      </c>
      <c r="C2346" t="s">
        <v>243</v>
      </c>
      <c r="D2346" s="684">
        <v>1298</v>
      </c>
      <c r="E2346" t="s">
        <v>30881</v>
      </c>
    </row>
    <row r="2347" spans="1:15" s="71" customFormat="1" hidden="1" x14ac:dyDescent="0.2">
      <c r="A2347" t="s">
        <v>7064</v>
      </c>
      <c r="B2347" t="s">
        <v>29809</v>
      </c>
      <c r="C2347" t="s">
        <v>243</v>
      </c>
      <c r="D2347" s="684">
        <v>1205</v>
      </c>
      <c r="E2347" t="s">
        <v>30881</v>
      </c>
      <c r="F2347" s="67"/>
      <c r="G2347" s="67"/>
      <c r="H2347" s="67"/>
      <c r="I2347" s="67"/>
      <c r="J2347" s="67"/>
      <c r="K2347" s="67"/>
      <c r="L2347" s="67"/>
      <c r="M2347" s="67"/>
      <c r="N2347" s="67"/>
      <c r="O2347" s="67"/>
    </row>
    <row r="2348" spans="1:15" hidden="1" x14ac:dyDescent="0.2">
      <c r="A2348" t="s">
        <v>7065</v>
      </c>
      <c r="B2348" t="s">
        <v>29810</v>
      </c>
      <c r="C2348" t="s">
        <v>243</v>
      </c>
      <c r="D2348" s="684">
        <v>1084</v>
      </c>
      <c r="E2348" t="s">
        <v>30881</v>
      </c>
    </row>
    <row r="2349" spans="1:15" hidden="1" x14ac:dyDescent="0.2">
      <c r="A2349" t="s">
        <v>7066</v>
      </c>
      <c r="B2349" t="s">
        <v>29811</v>
      </c>
      <c r="C2349" t="s">
        <v>243</v>
      </c>
      <c r="D2349">
        <v>977</v>
      </c>
      <c r="E2349" t="s">
        <v>30881</v>
      </c>
    </row>
    <row r="2350" spans="1:15" hidden="1" x14ac:dyDescent="0.2">
      <c r="A2350" t="s">
        <v>7067</v>
      </c>
      <c r="B2350" t="s">
        <v>29812</v>
      </c>
      <c r="C2350" t="s">
        <v>243</v>
      </c>
      <c r="D2350">
        <v>908</v>
      </c>
      <c r="E2350" t="s">
        <v>30881</v>
      </c>
    </row>
    <row r="2351" spans="1:15" s="71" customFormat="1" hidden="1" x14ac:dyDescent="0.2">
      <c r="A2351" t="s">
        <v>7068</v>
      </c>
      <c r="B2351" t="s">
        <v>29813</v>
      </c>
      <c r="C2351" t="s">
        <v>243</v>
      </c>
      <c r="D2351">
        <v>790</v>
      </c>
      <c r="E2351" t="s">
        <v>30881</v>
      </c>
      <c r="F2351" s="67"/>
      <c r="G2351" s="67"/>
      <c r="H2351" s="67"/>
      <c r="I2351" s="67"/>
      <c r="J2351" s="67"/>
      <c r="K2351" s="67"/>
      <c r="L2351" s="67"/>
      <c r="M2351" s="67"/>
      <c r="N2351" s="67"/>
      <c r="O2351" s="67"/>
    </row>
    <row r="2352" spans="1:15" s="71" customFormat="1" hidden="1" x14ac:dyDescent="0.2">
      <c r="A2352" t="s">
        <v>7069</v>
      </c>
      <c r="B2352" t="s">
        <v>29814</v>
      </c>
      <c r="C2352" t="s">
        <v>243</v>
      </c>
      <c r="D2352" s="684">
        <v>1392</v>
      </c>
      <c r="E2352" t="s">
        <v>30881</v>
      </c>
      <c r="F2352" s="67"/>
      <c r="G2352" s="67"/>
      <c r="H2352" s="67"/>
      <c r="I2352" s="67"/>
      <c r="J2352" s="67"/>
      <c r="K2352" s="67"/>
      <c r="L2352" s="67"/>
      <c r="M2352" s="67"/>
      <c r="N2352" s="67"/>
      <c r="O2352" s="67"/>
    </row>
    <row r="2353" spans="1:15" hidden="1" x14ac:dyDescent="0.2">
      <c r="A2353" t="s">
        <v>7070</v>
      </c>
      <c r="B2353" t="s">
        <v>29815</v>
      </c>
      <c r="C2353" t="s">
        <v>243</v>
      </c>
      <c r="D2353" s="684">
        <v>1269</v>
      </c>
      <c r="E2353" t="s">
        <v>30881</v>
      </c>
    </row>
    <row r="2354" spans="1:15" s="71" customFormat="1" hidden="1" x14ac:dyDescent="0.2">
      <c r="A2354" t="s">
        <v>7071</v>
      </c>
      <c r="B2354" t="s">
        <v>29816</v>
      </c>
      <c r="C2354" t="s">
        <v>243</v>
      </c>
      <c r="D2354" s="684">
        <v>1177</v>
      </c>
      <c r="E2354" t="s">
        <v>30881</v>
      </c>
      <c r="F2354" s="67"/>
      <c r="G2354" s="67"/>
      <c r="H2354" s="67"/>
      <c r="I2354" s="67"/>
      <c r="J2354" s="67"/>
      <c r="K2354" s="67"/>
      <c r="L2354" s="67"/>
      <c r="M2354" s="67"/>
      <c r="N2354" s="67"/>
      <c r="O2354" s="67"/>
    </row>
    <row r="2355" spans="1:15" hidden="1" x14ac:dyDescent="0.2">
      <c r="A2355" t="s">
        <v>7072</v>
      </c>
      <c r="B2355" t="s">
        <v>29817</v>
      </c>
      <c r="C2355" t="s">
        <v>243</v>
      </c>
      <c r="D2355" s="684">
        <v>1041</v>
      </c>
      <c r="E2355" t="s">
        <v>30881</v>
      </c>
    </row>
    <row r="2356" spans="1:15" hidden="1" x14ac:dyDescent="0.2">
      <c r="A2356" t="s">
        <v>7073</v>
      </c>
      <c r="B2356" t="s">
        <v>53663</v>
      </c>
      <c r="C2356" t="s">
        <v>243</v>
      </c>
      <c r="D2356" s="684">
        <v>1001</v>
      </c>
      <c r="E2356" t="s">
        <v>30881</v>
      </c>
    </row>
    <row r="2357" spans="1:15" hidden="1" x14ac:dyDescent="0.2">
      <c r="A2357" t="s">
        <v>7074</v>
      </c>
      <c r="B2357" t="s">
        <v>29818</v>
      </c>
      <c r="C2357" t="s">
        <v>243</v>
      </c>
      <c r="D2357">
        <v>854</v>
      </c>
      <c r="E2357" t="s">
        <v>30881</v>
      </c>
    </row>
    <row r="2358" spans="1:15" s="71" customFormat="1" hidden="1" x14ac:dyDescent="0.2">
      <c r="A2358" t="s">
        <v>7075</v>
      </c>
      <c r="B2358" t="s">
        <v>29819</v>
      </c>
      <c r="C2358" t="s">
        <v>243</v>
      </c>
      <c r="D2358" s="684">
        <v>1777</v>
      </c>
      <c r="E2358" t="s">
        <v>30881</v>
      </c>
      <c r="F2358" s="67"/>
      <c r="G2358" s="67"/>
      <c r="H2358" s="67"/>
      <c r="I2358" s="67"/>
      <c r="J2358" s="67"/>
      <c r="K2358" s="67"/>
      <c r="L2358" s="67"/>
      <c r="M2358" s="67"/>
      <c r="N2358" s="67"/>
      <c r="O2358" s="67"/>
    </row>
    <row r="2359" spans="1:15" hidden="1" x14ac:dyDescent="0.2">
      <c r="A2359" t="s">
        <v>7076</v>
      </c>
      <c r="B2359" t="s">
        <v>29820</v>
      </c>
      <c r="C2359" t="s">
        <v>243</v>
      </c>
      <c r="D2359" s="684">
        <v>1574</v>
      </c>
      <c r="E2359" t="s">
        <v>30881</v>
      </c>
    </row>
    <row r="2360" spans="1:15" hidden="1" x14ac:dyDescent="0.2">
      <c r="A2360" t="s">
        <v>7077</v>
      </c>
      <c r="B2360" t="s">
        <v>29821</v>
      </c>
      <c r="C2360" t="s">
        <v>243</v>
      </c>
      <c r="D2360" s="684">
        <v>1529</v>
      </c>
      <c r="E2360" t="s">
        <v>30881</v>
      </c>
    </row>
    <row r="2361" spans="1:15" hidden="1" x14ac:dyDescent="0.2">
      <c r="A2361" t="s">
        <v>7078</v>
      </c>
      <c r="B2361" t="s">
        <v>29822</v>
      </c>
      <c r="C2361" t="s">
        <v>243</v>
      </c>
      <c r="D2361" s="684">
        <v>1346</v>
      </c>
      <c r="E2361" t="s">
        <v>30881</v>
      </c>
    </row>
    <row r="2362" spans="1:15" hidden="1" x14ac:dyDescent="0.2">
      <c r="A2362" t="s">
        <v>7079</v>
      </c>
      <c r="B2362" t="s">
        <v>29823</v>
      </c>
      <c r="C2362" t="s">
        <v>243</v>
      </c>
      <c r="D2362" s="684">
        <v>1353</v>
      </c>
      <c r="E2362" t="s">
        <v>30881</v>
      </c>
    </row>
    <row r="2363" spans="1:15" hidden="1" x14ac:dyDescent="0.2">
      <c r="A2363" t="s">
        <v>7080</v>
      </c>
      <c r="B2363" t="s">
        <v>29824</v>
      </c>
      <c r="C2363" t="s">
        <v>243</v>
      </c>
      <c r="D2363" s="684">
        <v>1158</v>
      </c>
      <c r="E2363" t="s">
        <v>30881</v>
      </c>
    </row>
    <row r="2364" spans="1:15" s="71" customFormat="1" hidden="1" x14ac:dyDescent="0.2">
      <c r="A2364" t="s">
        <v>7081</v>
      </c>
      <c r="B2364" t="s">
        <v>54018</v>
      </c>
      <c r="C2364" t="s">
        <v>243</v>
      </c>
      <c r="D2364" s="684">
        <v>1204.5</v>
      </c>
      <c r="E2364" t="s">
        <v>30881</v>
      </c>
      <c r="F2364" s="67"/>
      <c r="G2364" s="67"/>
      <c r="H2364" s="67"/>
      <c r="I2364" s="67"/>
      <c r="J2364" s="67"/>
      <c r="K2364" s="67"/>
      <c r="L2364" s="67"/>
      <c r="M2364" s="67"/>
      <c r="N2364" s="67"/>
      <c r="O2364" s="67"/>
    </row>
    <row r="2365" spans="1:15" s="71" customFormat="1" hidden="1" x14ac:dyDescent="0.2">
      <c r="A2365" t="s">
        <v>7082</v>
      </c>
      <c r="B2365" t="s">
        <v>54019</v>
      </c>
      <c r="C2365" t="s">
        <v>243</v>
      </c>
      <c r="D2365" s="684">
        <v>1047.1500000000001</v>
      </c>
      <c r="E2365" t="s">
        <v>30881</v>
      </c>
      <c r="F2365" s="67"/>
      <c r="G2365" s="67"/>
      <c r="H2365" s="67"/>
      <c r="I2365" s="67"/>
      <c r="J2365" s="67"/>
      <c r="K2365" s="67"/>
      <c r="L2365" s="67"/>
      <c r="M2365" s="67"/>
      <c r="N2365" s="67"/>
      <c r="O2365" s="67"/>
    </row>
    <row r="2366" spans="1:15" s="71" customFormat="1" hidden="1" x14ac:dyDescent="0.2">
      <c r="A2366" t="s">
        <v>7083</v>
      </c>
      <c r="B2366" t="s">
        <v>54020</v>
      </c>
      <c r="C2366" t="s">
        <v>243</v>
      </c>
      <c r="D2366">
        <v>995.5</v>
      </c>
      <c r="E2366" t="s">
        <v>30881</v>
      </c>
      <c r="F2366" s="67"/>
      <c r="G2366" s="67"/>
      <c r="H2366" s="67"/>
      <c r="I2366" s="67"/>
      <c r="J2366" s="67"/>
      <c r="K2366" s="67"/>
      <c r="L2366" s="67"/>
      <c r="M2366" s="67"/>
      <c r="N2366" s="67"/>
      <c r="O2366" s="67"/>
    </row>
    <row r="2367" spans="1:15" hidden="1" x14ac:dyDescent="0.2">
      <c r="A2367" t="s">
        <v>7084</v>
      </c>
      <c r="B2367" t="s">
        <v>54021</v>
      </c>
      <c r="C2367" t="s">
        <v>243</v>
      </c>
      <c r="D2367">
        <v>824.85</v>
      </c>
      <c r="E2367" t="s">
        <v>30881</v>
      </c>
    </row>
    <row r="2368" spans="1:15" s="71" customFormat="1" hidden="1" x14ac:dyDescent="0.2">
      <c r="A2368" t="s">
        <v>7085</v>
      </c>
      <c r="B2368" t="s">
        <v>54022</v>
      </c>
      <c r="C2368" t="s">
        <v>243</v>
      </c>
      <c r="D2368">
        <v>819.5</v>
      </c>
      <c r="E2368" t="s">
        <v>30881</v>
      </c>
      <c r="F2368" s="67"/>
      <c r="G2368" s="67"/>
      <c r="H2368" s="67"/>
      <c r="I2368" s="67"/>
      <c r="J2368" s="67"/>
      <c r="K2368" s="67"/>
      <c r="L2368" s="67"/>
      <c r="M2368" s="67"/>
      <c r="N2368" s="67"/>
      <c r="O2368" s="67"/>
    </row>
    <row r="2369" spans="1:15" hidden="1" x14ac:dyDescent="0.2">
      <c r="A2369" t="s">
        <v>7086</v>
      </c>
      <c r="B2369" t="s">
        <v>54023</v>
      </c>
      <c r="C2369" t="s">
        <v>243</v>
      </c>
      <c r="D2369">
        <v>637.65</v>
      </c>
      <c r="E2369" t="s">
        <v>30881</v>
      </c>
    </row>
    <row r="2370" spans="1:15" hidden="1" x14ac:dyDescent="0.2">
      <c r="A2370" t="s">
        <v>7087</v>
      </c>
      <c r="B2370" t="s">
        <v>54024</v>
      </c>
      <c r="C2370" t="s">
        <v>243</v>
      </c>
      <c r="D2370" s="684">
        <v>1534.5</v>
      </c>
      <c r="E2370" t="s">
        <v>30881</v>
      </c>
    </row>
    <row r="2371" spans="1:15" hidden="1" x14ac:dyDescent="0.2">
      <c r="A2371" t="s">
        <v>7088</v>
      </c>
      <c r="B2371" t="s">
        <v>54025</v>
      </c>
      <c r="C2371" t="s">
        <v>243</v>
      </c>
      <c r="D2371" s="684">
        <v>1281.1500000000001</v>
      </c>
      <c r="E2371" t="s">
        <v>30881</v>
      </c>
    </row>
    <row r="2372" spans="1:15" s="71" customFormat="1" hidden="1" x14ac:dyDescent="0.2">
      <c r="A2372" t="s">
        <v>7089</v>
      </c>
      <c r="B2372" t="s">
        <v>54026</v>
      </c>
      <c r="C2372" t="s">
        <v>243</v>
      </c>
      <c r="D2372" s="684">
        <v>1325.5</v>
      </c>
      <c r="E2372" t="s">
        <v>30881</v>
      </c>
      <c r="F2372" s="67"/>
      <c r="G2372" s="67"/>
      <c r="H2372" s="67"/>
      <c r="I2372" s="67"/>
      <c r="J2372" s="67"/>
      <c r="K2372" s="67"/>
      <c r="L2372" s="67"/>
      <c r="M2372" s="67"/>
      <c r="N2372" s="67"/>
      <c r="O2372" s="67"/>
    </row>
    <row r="2373" spans="1:15" hidden="1" x14ac:dyDescent="0.2">
      <c r="A2373" t="s">
        <v>7090</v>
      </c>
      <c r="B2373" t="s">
        <v>54027</v>
      </c>
      <c r="C2373" t="s">
        <v>243</v>
      </c>
      <c r="D2373" s="684">
        <v>1058.8499999999999</v>
      </c>
      <c r="E2373" t="s">
        <v>30881</v>
      </c>
    </row>
    <row r="2374" spans="1:15" s="71" customFormat="1" hidden="1" x14ac:dyDescent="0.2">
      <c r="A2374" t="s">
        <v>7091</v>
      </c>
      <c r="B2374" t="s">
        <v>54028</v>
      </c>
      <c r="C2374" t="s">
        <v>243</v>
      </c>
      <c r="D2374" s="684">
        <v>1149.5</v>
      </c>
      <c r="E2374" t="s">
        <v>30881</v>
      </c>
      <c r="F2374" s="67"/>
      <c r="G2374" s="67"/>
      <c r="H2374" s="67"/>
      <c r="I2374" s="67"/>
      <c r="J2374" s="67"/>
      <c r="K2374" s="67"/>
      <c r="L2374" s="67"/>
      <c r="M2374" s="67"/>
      <c r="N2374" s="67"/>
      <c r="O2374" s="67"/>
    </row>
    <row r="2375" spans="1:15" s="71" customFormat="1" hidden="1" x14ac:dyDescent="0.2">
      <c r="A2375" t="s">
        <v>7092</v>
      </c>
      <c r="B2375" t="s">
        <v>54029</v>
      </c>
      <c r="C2375" t="s">
        <v>243</v>
      </c>
      <c r="D2375">
        <v>871.65</v>
      </c>
      <c r="E2375" t="s">
        <v>30881</v>
      </c>
      <c r="F2375" s="67"/>
      <c r="G2375" s="67"/>
      <c r="H2375" s="67"/>
      <c r="I2375" s="67"/>
      <c r="J2375" s="67"/>
      <c r="K2375" s="67"/>
      <c r="L2375" s="67"/>
      <c r="M2375" s="67"/>
      <c r="N2375" s="67"/>
      <c r="O2375" s="67"/>
    </row>
    <row r="2376" spans="1:15" hidden="1" x14ac:dyDescent="0.2">
      <c r="A2376" t="s">
        <v>7093</v>
      </c>
      <c r="B2376" t="s">
        <v>54030</v>
      </c>
      <c r="C2376" t="s">
        <v>243</v>
      </c>
      <c r="D2376" s="684">
        <v>1776.5</v>
      </c>
      <c r="E2376" t="s">
        <v>30881</v>
      </c>
    </row>
    <row r="2377" spans="1:15" hidden="1" x14ac:dyDescent="0.2">
      <c r="A2377" t="s">
        <v>7094</v>
      </c>
      <c r="B2377" t="s">
        <v>54031</v>
      </c>
      <c r="C2377" t="s">
        <v>243</v>
      </c>
      <c r="D2377" s="684">
        <v>1538.55</v>
      </c>
      <c r="E2377" t="s">
        <v>30881</v>
      </c>
    </row>
    <row r="2378" spans="1:15" hidden="1" x14ac:dyDescent="0.2">
      <c r="A2378" t="s">
        <v>7095</v>
      </c>
      <c r="B2378" t="s">
        <v>54032</v>
      </c>
      <c r="C2378" t="s">
        <v>243</v>
      </c>
      <c r="D2378" s="684">
        <v>1567.5</v>
      </c>
      <c r="E2378" t="s">
        <v>30881</v>
      </c>
    </row>
    <row r="2379" spans="1:15" s="71" customFormat="1" hidden="1" x14ac:dyDescent="0.2">
      <c r="A2379" t="s">
        <v>7096</v>
      </c>
      <c r="B2379" t="s">
        <v>54033</v>
      </c>
      <c r="C2379" t="s">
        <v>243</v>
      </c>
      <c r="D2379" s="684">
        <v>1316.25</v>
      </c>
      <c r="E2379" t="s">
        <v>30881</v>
      </c>
      <c r="F2379" s="67"/>
      <c r="G2379" s="67"/>
      <c r="H2379" s="67"/>
      <c r="I2379" s="67"/>
      <c r="J2379" s="67"/>
      <c r="K2379" s="67"/>
      <c r="L2379" s="67"/>
      <c r="M2379" s="67"/>
      <c r="N2379" s="67"/>
      <c r="O2379" s="67"/>
    </row>
    <row r="2380" spans="1:15" s="71" customFormat="1" hidden="1" x14ac:dyDescent="0.2">
      <c r="A2380" t="s">
        <v>7097</v>
      </c>
      <c r="B2380" t="s">
        <v>54034</v>
      </c>
      <c r="C2380" t="s">
        <v>243</v>
      </c>
      <c r="D2380" s="684">
        <v>1391.5</v>
      </c>
      <c r="E2380" t="s">
        <v>30881</v>
      </c>
      <c r="F2380" s="67"/>
      <c r="G2380" s="67"/>
      <c r="H2380" s="67"/>
      <c r="I2380" s="67"/>
      <c r="J2380" s="67"/>
      <c r="K2380" s="67"/>
      <c r="L2380" s="67"/>
      <c r="M2380" s="67"/>
      <c r="N2380" s="67"/>
      <c r="O2380" s="67"/>
    </row>
    <row r="2381" spans="1:15" hidden="1" x14ac:dyDescent="0.2">
      <c r="A2381" t="s">
        <v>7098</v>
      </c>
      <c r="B2381" t="s">
        <v>54035</v>
      </c>
      <c r="C2381" t="s">
        <v>243</v>
      </c>
      <c r="D2381" s="684">
        <v>1129.05</v>
      </c>
      <c r="E2381" t="s">
        <v>30881</v>
      </c>
    </row>
    <row r="2382" spans="1:15" hidden="1" x14ac:dyDescent="0.2">
      <c r="A2382" t="s">
        <v>7099</v>
      </c>
      <c r="B2382" t="s">
        <v>54036</v>
      </c>
      <c r="C2382" t="s">
        <v>243</v>
      </c>
      <c r="D2382" s="684">
        <v>1655.5</v>
      </c>
      <c r="E2382" t="s">
        <v>30881</v>
      </c>
    </row>
    <row r="2383" spans="1:15" hidden="1" x14ac:dyDescent="0.2">
      <c r="A2383" t="s">
        <v>7100</v>
      </c>
      <c r="B2383" t="s">
        <v>54037</v>
      </c>
      <c r="C2383" t="s">
        <v>243</v>
      </c>
      <c r="D2383" s="684">
        <v>1468.35</v>
      </c>
      <c r="E2383" t="s">
        <v>30881</v>
      </c>
    </row>
    <row r="2384" spans="1:15" hidden="1" x14ac:dyDescent="0.2">
      <c r="A2384" t="s">
        <v>7101</v>
      </c>
      <c r="B2384" t="s">
        <v>54038</v>
      </c>
      <c r="C2384" t="s">
        <v>243</v>
      </c>
      <c r="D2384" s="684">
        <v>1347.5</v>
      </c>
      <c r="E2384" t="s">
        <v>30881</v>
      </c>
    </row>
    <row r="2385" spans="1:5" hidden="1" x14ac:dyDescent="0.2">
      <c r="A2385" t="s">
        <v>7102</v>
      </c>
      <c r="B2385" t="s">
        <v>54039</v>
      </c>
      <c r="C2385" t="s">
        <v>243</v>
      </c>
      <c r="D2385" s="684">
        <v>1140.75</v>
      </c>
      <c r="E2385" t="s">
        <v>30881</v>
      </c>
    </row>
    <row r="2386" spans="1:5" hidden="1" x14ac:dyDescent="0.2">
      <c r="A2386" t="s">
        <v>7103</v>
      </c>
      <c r="B2386" t="s">
        <v>54040</v>
      </c>
      <c r="C2386" t="s">
        <v>243</v>
      </c>
      <c r="D2386" s="684">
        <v>1127.5</v>
      </c>
      <c r="E2386" t="s">
        <v>30881</v>
      </c>
    </row>
    <row r="2387" spans="1:5" hidden="1" x14ac:dyDescent="0.2">
      <c r="A2387" t="s">
        <v>7104</v>
      </c>
      <c r="B2387" t="s">
        <v>54041</v>
      </c>
      <c r="C2387" t="s">
        <v>243</v>
      </c>
      <c r="D2387">
        <v>906.75</v>
      </c>
      <c r="E2387" t="s">
        <v>30881</v>
      </c>
    </row>
    <row r="2388" spans="1:5" hidden="1" x14ac:dyDescent="0.2">
      <c r="A2388" t="s">
        <v>7105</v>
      </c>
      <c r="B2388" t="s">
        <v>54042</v>
      </c>
      <c r="C2388" t="s">
        <v>243</v>
      </c>
      <c r="D2388" s="684">
        <v>1848</v>
      </c>
      <c r="E2388" t="s">
        <v>30881</v>
      </c>
    </row>
    <row r="2389" spans="1:5" hidden="1" x14ac:dyDescent="0.2">
      <c r="A2389" t="s">
        <v>7106</v>
      </c>
      <c r="B2389" t="s">
        <v>54043</v>
      </c>
      <c r="C2389" t="s">
        <v>243</v>
      </c>
      <c r="D2389" s="684">
        <v>1643.85</v>
      </c>
      <c r="E2389" t="s">
        <v>30881</v>
      </c>
    </row>
    <row r="2390" spans="1:5" hidden="1" x14ac:dyDescent="0.2">
      <c r="A2390" t="s">
        <v>7107</v>
      </c>
      <c r="B2390" t="s">
        <v>54044</v>
      </c>
      <c r="C2390" t="s">
        <v>243</v>
      </c>
      <c r="D2390" s="684">
        <v>1540</v>
      </c>
      <c r="E2390" t="s">
        <v>30881</v>
      </c>
    </row>
    <row r="2391" spans="1:5" hidden="1" x14ac:dyDescent="0.2">
      <c r="A2391" t="s">
        <v>7108</v>
      </c>
      <c r="B2391" t="s">
        <v>54045</v>
      </c>
      <c r="C2391" t="s">
        <v>243</v>
      </c>
      <c r="D2391" s="684">
        <v>1316.25</v>
      </c>
      <c r="E2391" t="s">
        <v>30881</v>
      </c>
    </row>
    <row r="2392" spans="1:5" hidden="1" x14ac:dyDescent="0.2">
      <c r="A2392" t="s">
        <v>7109</v>
      </c>
      <c r="B2392" t="s">
        <v>54046</v>
      </c>
      <c r="C2392" t="s">
        <v>243</v>
      </c>
      <c r="D2392" s="684">
        <v>1320</v>
      </c>
      <c r="E2392" t="s">
        <v>30881</v>
      </c>
    </row>
    <row r="2393" spans="1:5" hidden="1" x14ac:dyDescent="0.2">
      <c r="A2393" t="s">
        <v>7110</v>
      </c>
      <c r="B2393" t="s">
        <v>54047</v>
      </c>
      <c r="C2393" t="s">
        <v>243</v>
      </c>
      <c r="D2393" s="684">
        <v>1082.25</v>
      </c>
      <c r="E2393" t="s">
        <v>30881</v>
      </c>
    </row>
    <row r="2394" spans="1:5" hidden="1" x14ac:dyDescent="0.2">
      <c r="A2394" t="s">
        <v>7111</v>
      </c>
      <c r="B2394" t="s">
        <v>54048</v>
      </c>
      <c r="C2394" t="s">
        <v>243</v>
      </c>
      <c r="D2394" s="684">
        <v>2018.5</v>
      </c>
      <c r="E2394" t="s">
        <v>30881</v>
      </c>
    </row>
    <row r="2395" spans="1:5" hidden="1" x14ac:dyDescent="0.2">
      <c r="A2395" t="s">
        <v>7112</v>
      </c>
      <c r="B2395" t="s">
        <v>54049</v>
      </c>
      <c r="C2395" t="s">
        <v>243</v>
      </c>
      <c r="D2395" s="684">
        <v>1766.7</v>
      </c>
      <c r="E2395" t="s">
        <v>30881</v>
      </c>
    </row>
    <row r="2396" spans="1:5" hidden="1" x14ac:dyDescent="0.2">
      <c r="A2396" t="s">
        <v>7113</v>
      </c>
      <c r="B2396" t="s">
        <v>54050</v>
      </c>
      <c r="C2396" t="s">
        <v>243</v>
      </c>
      <c r="D2396" s="684">
        <v>1710.5</v>
      </c>
      <c r="E2396" t="s">
        <v>30881</v>
      </c>
    </row>
    <row r="2397" spans="1:5" hidden="1" x14ac:dyDescent="0.2">
      <c r="A2397" t="s">
        <v>7114</v>
      </c>
      <c r="B2397" t="s">
        <v>54051</v>
      </c>
      <c r="C2397" t="s">
        <v>243</v>
      </c>
      <c r="D2397" s="684">
        <v>1439.1</v>
      </c>
      <c r="E2397" t="s">
        <v>30881</v>
      </c>
    </row>
    <row r="2398" spans="1:5" hidden="1" x14ac:dyDescent="0.2">
      <c r="A2398" t="s">
        <v>7115</v>
      </c>
      <c r="B2398" t="s">
        <v>54052</v>
      </c>
      <c r="C2398" t="s">
        <v>243</v>
      </c>
      <c r="D2398" s="684">
        <v>1490.5</v>
      </c>
      <c r="E2398" t="s">
        <v>30881</v>
      </c>
    </row>
    <row r="2399" spans="1:5" hidden="1" x14ac:dyDescent="0.2">
      <c r="A2399" t="s">
        <v>7116</v>
      </c>
      <c r="B2399" t="s">
        <v>54053</v>
      </c>
      <c r="C2399" t="s">
        <v>243</v>
      </c>
      <c r="D2399" s="684">
        <v>1205.0999999999999</v>
      </c>
      <c r="E2399" t="s">
        <v>30881</v>
      </c>
    </row>
    <row r="2400" spans="1:5" hidden="1" x14ac:dyDescent="0.2">
      <c r="A2400" t="s">
        <v>15387</v>
      </c>
      <c r="B2400" t="s">
        <v>54054</v>
      </c>
      <c r="C2400" t="s">
        <v>243</v>
      </c>
      <c r="D2400" s="684">
        <v>1509.3</v>
      </c>
      <c r="E2400" t="s">
        <v>30881</v>
      </c>
    </row>
    <row r="2401" spans="1:15" hidden="1" x14ac:dyDescent="0.2">
      <c r="A2401" t="s">
        <v>15388</v>
      </c>
      <c r="B2401" t="s">
        <v>54055</v>
      </c>
      <c r="C2401" t="s">
        <v>243</v>
      </c>
      <c r="D2401" s="684">
        <v>1322.1</v>
      </c>
      <c r="E2401" t="s">
        <v>30881</v>
      </c>
    </row>
    <row r="2402" spans="1:15" hidden="1" x14ac:dyDescent="0.2">
      <c r="A2402" t="s">
        <v>7117</v>
      </c>
      <c r="B2402" t="s">
        <v>54056</v>
      </c>
      <c r="C2402" t="s">
        <v>243</v>
      </c>
      <c r="D2402" s="684">
        <v>1210</v>
      </c>
      <c r="E2402" t="s">
        <v>30881</v>
      </c>
    </row>
    <row r="2403" spans="1:15" hidden="1" x14ac:dyDescent="0.2">
      <c r="A2403" t="s">
        <v>7118</v>
      </c>
      <c r="B2403" t="s">
        <v>54057</v>
      </c>
      <c r="C2403" t="s">
        <v>243</v>
      </c>
      <c r="D2403" s="684">
        <v>1099.8</v>
      </c>
      <c r="E2403" t="s">
        <v>30881</v>
      </c>
    </row>
    <row r="2404" spans="1:15" hidden="1" x14ac:dyDescent="0.2">
      <c r="A2404" t="s">
        <v>7119</v>
      </c>
      <c r="B2404" t="s">
        <v>54058</v>
      </c>
      <c r="C2404" t="s">
        <v>243</v>
      </c>
      <c r="D2404" s="684">
        <v>1034</v>
      </c>
      <c r="E2404" t="s">
        <v>30881</v>
      </c>
    </row>
    <row r="2405" spans="1:15" hidden="1" x14ac:dyDescent="0.2">
      <c r="A2405" t="s">
        <v>7120</v>
      </c>
      <c r="B2405" t="s">
        <v>54059</v>
      </c>
      <c r="C2405" t="s">
        <v>243</v>
      </c>
      <c r="D2405">
        <v>912.6</v>
      </c>
      <c r="E2405" t="s">
        <v>30881</v>
      </c>
    </row>
    <row r="2406" spans="1:15" hidden="1" x14ac:dyDescent="0.2">
      <c r="A2406" t="s">
        <v>7121</v>
      </c>
      <c r="B2406" t="s">
        <v>54060</v>
      </c>
      <c r="C2406" t="s">
        <v>243</v>
      </c>
      <c r="D2406" s="684">
        <v>1573</v>
      </c>
      <c r="E2406" t="s">
        <v>30881</v>
      </c>
    </row>
    <row r="2407" spans="1:15" hidden="1" x14ac:dyDescent="0.2">
      <c r="A2407" t="s">
        <v>7122</v>
      </c>
      <c r="B2407" t="s">
        <v>54061</v>
      </c>
      <c r="C2407" t="s">
        <v>243</v>
      </c>
      <c r="D2407" s="684">
        <v>1439.1</v>
      </c>
      <c r="E2407" t="s">
        <v>30881</v>
      </c>
    </row>
    <row r="2408" spans="1:15" hidden="1" x14ac:dyDescent="0.2">
      <c r="A2408" t="s">
        <v>7123</v>
      </c>
      <c r="B2408" t="s">
        <v>54062</v>
      </c>
      <c r="C2408" t="s">
        <v>243</v>
      </c>
      <c r="D2408" s="684">
        <v>1364</v>
      </c>
      <c r="E2408" t="s">
        <v>30881</v>
      </c>
    </row>
    <row r="2409" spans="1:15" hidden="1" x14ac:dyDescent="0.2">
      <c r="A2409" t="s">
        <v>7124</v>
      </c>
      <c r="B2409" t="s">
        <v>54063</v>
      </c>
      <c r="C2409" t="s">
        <v>243</v>
      </c>
      <c r="D2409" s="684">
        <v>1216.8</v>
      </c>
      <c r="E2409" t="s">
        <v>30881</v>
      </c>
    </row>
    <row r="2410" spans="1:15" hidden="1" x14ac:dyDescent="0.2">
      <c r="A2410" t="s">
        <v>7125</v>
      </c>
      <c r="B2410" t="s">
        <v>54064</v>
      </c>
      <c r="C2410" t="s">
        <v>243</v>
      </c>
      <c r="D2410" s="684">
        <v>1188</v>
      </c>
      <c r="E2410" t="s">
        <v>30881</v>
      </c>
    </row>
    <row r="2411" spans="1:15" hidden="1" x14ac:dyDescent="0.2">
      <c r="A2411" t="s">
        <v>7126</v>
      </c>
      <c r="B2411" t="s">
        <v>54065</v>
      </c>
      <c r="C2411" t="s">
        <v>243</v>
      </c>
      <c r="D2411" s="684">
        <v>1029.5999999999999</v>
      </c>
      <c r="E2411" t="s">
        <v>30881</v>
      </c>
    </row>
    <row r="2412" spans="1:15" hidden="1" x14ac:dyDescent="0.2">
      <c r="A2412" t="s">
        <v>7127</v>
      </c>
      <c r="B2412" t="s">
        <v>54066</v>
      </c>
      <c r="C2412" t="s">
        <v>243</v>
      </c>
      <c r="D2412" s="684">
        <v>1936</v>
      </c>
      <c r="E2412" t="s">
        <v>30881</v>
      </c>
    </row>
    <row r="2413" spans="1:15" hidden="1" x14ac:dyDescent="0.2">
      <c r="A2413" t="s">
        <v>7128</v>
      </c>
      <c r="B2413" t="s">
        <v>54067</v>
      </c>
      <c r="C2413" t="s">
        <v>243</v>
      </c>
      <c r="D2413" s="684">
        <v>1743.3</v>
      </c>
      <c r="E2413" t="s">
        <v>30881</v>
      </c>
    </row>
    <row r="2414" spans="1:15" hidden="1" x14ac:dyDescent="0.2">
      <c r="A2414" t="s">
        <v>7129</v>
      </c>
      <c r="B2414" t="s">
        <v>54068</v>
      </c>
      <c r="C2414" t="s">
        <v>243</v>
      </c>
      <c r="D2414" s="684">
        <v>1694</v>
      </c>
      <c r="E2414" t="s">
        <v>30881</v>
      </c>
      <c r="F2414" s="662"/>
      <c r="G2414" s="662"/>
      <c r="H2414" s="662"/>
      <c r="I2414" s="662"/>
      <c r="J2414" s="662"/>
      <c r="K2414" s="662"/>
      <c r="L2414" s="662"/>
      <c r="M2414" s="662"/>
      <c r="N2414" s="662"/>
      <c r="O2414" s="662"/>
    </row>
    <row r="2415" spans="1:15" hidden="1" x14ac:dyDescent="0.2">
      <c r="A2415" t="s">
        <v>7130</v>
      </c>
      <c r="B2415" t="s">
        <v>54069</v>
      </c>
      <c r="C2415" t="s">
        <v>243</v>
      </c>
      <c r="D2415" s="684">
        <v>1521</v>
      </c>
      <c r="E2415" t="s">
        <v>30881</v>
      </c>
      <c r="F2415" s="662"/>
      <c r="G2415" s="662"/>
      <c r="H2415" s="662"/>
      <c r="I2415" s="662"/>
      <c r="J2415" s="662"/>
      <c r="K2415" s="662"/>
      <c r="L2415" s="662"/>
      <c r="M2415" s="662"/>
      <c r="N2415" s="662"/>
      <c r="O2415" s="662"/>
    </row>
    <row r="2416" spans="1:15" hidden="1" x14ac:dyDescent="0.2">
      <c r="A2416" t="s">
        <v>7131</v>
      </c>
      <c r="B2416" t="s">
        <v>54070</v>
      </c>
      <c r="C2416" t="s">
        <v>243</v>
      </c>
      <c r="D2416" s="684">
        <v>1518</v>
      </c>
      <c r="E2416" t="s">
        <v>30881</v>
      </c>
      <c r="F2416" s="662"/>
      <c r="G2416" s="662"/>
      <c r="H2416" s="662"/>
      <c r="I2416" s="662"/>
      <c r="J2416" s="662"/>
      <c r="K2416" s="662"/>
      <c r="L2416" s="662"/>
      <c r="M2416" s="662"/>
      <c r="N2416" s="662"/>
      <c r="O2416" s="662"/>
    </row>
    <row r="2417" spans="1:15" hidden="1" x14ac:dyDescent="0.2">
      <c r="A2417" t="s">
        <v>7132</v>
      </c>
      <c r="B2417" t="s">
        <v>54071</v>
      </c>
      <c r="C2417" t="s">
        <v>243</v>
      </c>
      <c r="D2417" s="684">
        <v>1333.8</v>
      </c>
      <c r="E2417" t="s">
        <v>30881</v>
      </c>
      <c r="F2417" s="662"/>
      <c r="G2417" s="662"/>
      <c r="H2417" s="662"/>
      <c r="I2417" s="662"/>
      <c r="J2417" s="662"/>
      <c r="K2417" s="662"/>
      <c r="L2417" s="662"/>
      <c r="M2417" s="662"/>
      <c r="N2417" s="662"/>
      <c r="O2417" s="662"/>
    </row>
    <row r="2418" spans="1:15" hidden="1" x14ac:dyDescent="0.2">
      <c r="A2418" t="s">
        <v>7133</v>
      </c>
      <c r="B2418" t="s">
        <v>54072</v>
      </c>
      <c r="C2418" t="s">
        <v>243</v>
      </c>
      <c r="D2418" s="684">
        <v>1347.5</v>
      </c>
      <c r="E2418" t="s">
        <v>30881</v>
      </c>
      <c r="F2418" s="662"/>
      <c r="G2418" s="662"/>
      <c r="H2418" s="662"/>
      <c r="I2418" s="662"/>
      <c r="J2418" s="662"/>
      <c r="K2418" s="662"/>
      <c r="L2418" s="662"/>
      <c r="M2418" s="662"/>
      <c r="N2418" s="662"/>
      <c r="O2418" s="662"/>
    </row>
    <row r="2419" spans="1:15" hidden="1" x14ac:dyDescent="0.2">
      <c r="A2419" t="s">
        <v>7134</v>
      </c>
      <c r="B2419" t="s">
        <v>54073</v>
      </c>
      <c r="C2419" t="s">
        <v>243</v>
      </c>
      <c r="D2419" s="684">
        <v>1187.55</v>
      </c>
      <c r="E2419" t="s">
        <v>30881</v>
      </c>
    </row>
    <row r="2420" spans="1:15" hidden="1" x14ac:dyDescent="0.2">
      <c r="A2420" t="s">
        <v>7135</v>
      </c>
      <c r="B2420" t="s">
        <v>54074</v>
      </c>
      <c r="C2420" t="s">
        <v>243</v>
      </c>
      <c r="D2420" s="684">
        <v>1138.5</v>
      </c>
      <c r="E2420" t="s">
        <v>30881</v>
      </c>
    </row>
    <row r="2421" spans="1:15" hidden="1" x14ac:dyDescent="0.2">
      <c r="A2421" t="s">
        <v>7136</v>
      </c>
      <c r="B2421" t="s">
        <v>54075</v>
      </c>
      <c r="C2421" t="s">
        <v>243</v>
      </c>
      <c r="D2421">
        <v>965.25</v>
      </c>
      <c r="E2421" t="s">
        <v>30881</v>
      </c>
    </row>
    <row r="2422" spans="1:15" hidden="1" x14ac:dyDescent="0.2">
      <c r="A2422" t="s">
        <v>7137</v>
      </c>
      <c r="B2422" t="s">
        <v>54076</v>
      </c>
      <c r="C2422" t="s">
        <v>243</v>
      </c>
      <c r="D2422">
        <v>962.5</v>
      </c>
      <c r="E2422" t="s">
        <v>30881</v>
      </c>
    </row>
    <row r="2423" spans="1:15" hidden="1" x14ac:dyDescent="0.2">
      <c r="A2423" t="s">
        <v>7138</v>
      </c>
      <c r="B2423" t="s">
        <v>54077</v>
      </c>
      <c r="C2423" t="s">
        <v>243</v>
      </c>
      <c r="D2423">
        <v>778.05</v>
      </c>
      <c r="E2423" t="s">
        <v>30881</v>
      </c>
    </row>
    <row r="2424" spans="1:15" hidden="1" x14ac:dyDescent="0.2">
      <c r="A2424" t="s">
        <v>7139</v>
      </c>
      <c r="B2424" t="s">
        <v>54078</v>
      </c>
      <c r="C2424" t="s">
        <v>243</v>
      </c>
      <c r="D2424" s="684">
        <v>1754.5</v>
      </c>
      <c r="E2424" t="s">
        <v>30881</v>
      </c>
    </row>
    <row r="2425" spans="1:15" hidden="1" x14ac:dyDescent="0.2">
      <c r="A2425" t="s">
        <v>7140</v>
      </c>
      <c r="B2425" t="s">
        <v>54079</v>
      </c>
      <c r="C2425" t="s">
        <v>243</v>
      </c>
      <c r="D2425" s="684">
        <v>1515.15</v>
      </c>
      <c r="E2425" t="s">
        <v>30881</v>
      </c>
    </row>
    <row r="2426" spans="1:15" hidden="1" x14ac:dyDescent="0.2">
      <c r="A2426" t="s">
        <v>7141</v>
      </c>
      <c r="B2426" t="s">
        <v>54080</v>
      </c>
      <c r="C2426" t="s">
        <v>243</v>
      </c>
      <c r="D2426" s="684">
        <v>1545.5</v>
      </c>
      <c r="E2426" t="s">
        <v>30881</v>
      </c>
    </row>
    <row r="2427" spans="1:15" hidden="1" x14ac:dyDescent="0.2">
      <c r="A2427" t="s">
        <v>7142</v>
      </c>
      <c r="B2427" t="s">
        <v>54081</v>
      </c>
      <c r="C2427" t="s">
        <v>243</v>
      </c>
      <c r="D2427" s="684">
        <v>1292.8499999999999</v>
      </c>
      <c r="E2427" t="s">
        <v>30881</v>
      </c>
    </row>
    <row r="2428" spans="1:15" hidden="1" x14ac:dyDescent="0.2">
      <c r="A2428" t="s">
        <v>7143</v>
      </c>
      <c r="B2428" t="s">
        <v>54082</v>
      </c>
      <c r="C2428" t="s">
        <v>243</v>
      </c>
      <c r="D2428" s="684">
        <v>1369.5</v>
      </c>
      <c r="E2428" t="s">
        <v>30881</v>
      </c>
    </row>
    <row r="2429" spans="1:15" hidden="1" x14ac:dyDescent="0.2">
      <c r="A2429" t="s">
        <v>7144</v>
      </c>
      <c r="B2429" t="s">
        <v>54083</v>
      </c>
      <c r="C2429" t="s">
        <v>243</v>
      </c>
      <c r="D2429" s="684">
        <v>1105.6500000000001</v>
      </c>
      <c r="E2429" t="s">
        <v>30881</v>
      </c>
    </row>
    <row r="2430" spans="1:15" hidden="1" x14ac:dyDescent="0.2">
      <c r="A2430" t="s">
        <v>7145</v>
      </c>
      <c r="B2430" t="s">
        <v>54084</v>
      </c>
      <c r="C2430" t="s">
        <v>243</v>
      </c>
      <c r="D2430" s="684">
        <v>1974.5</v>
      </c>
      <c r="E2430" t="s">
        <v>30881</v>
      </c>
    </row>
    <row r="2431" spans="1:15" hidden="1" x14ac:dyDescent="0.2">
      <c r="A2431" t="s">
        <v>7146</v>
      </c>
      <c r="B2431" t="s">
        <v>54085</v>
      </c>
      <c r="C2431" t="s">
        <v>243</v>
      </c>
      <c r="D2431" s="684">
        <v>1749.15</v>
      </c>
      <c r="E2431" t="s">
        <v>30881</v>
      </c>
    </row>
    <row r="2432" spans="1:15" hidden="1" x14ac:dyDescent="0.2">
      <c r="A2432" t="s">
        <v>7147</v>
      </c>
      <c r="B2432" t="s">
        <v>54086</v>
      </c>
      <c r="C2432" t="s">
        <v>243</v>
      </c>
      <c r="D2432" s="684">
        <v>1765.5</v>
      </c>
      <c r="E2432" t="s">
        <v>30881</v>
      </c>
    </row>
    <row r="2433" spans="1:15" hidden="1" x14ac:dyDescent="0.2">
      <c r="A2433" t="s">
        <v>7148</v>
      </c>
      <c r="B2433" t="s">
        <v>54087</v>
      </c>
      <c r="C2433" t="s">
        <v>243</v>
      </c>
      <c r="D2433" s="684">
        <v>1526.85</v>
      </c>
      <c r="E2433" t="s">
        <v>30881</v>
      </c>
    </row>
    <row r="2434" spans="1:15" hidden="1" x14ac:dyDescent="0.2">
      <c r="A2434" t="s">
        <v>7149</v>
      </c>
      <c r="B2434" t="s">
        <v>54088</v>
      </c>
      <c r="C2434" t="s">
        <v>243</v>
      </c>
      <c r="D2434" s="684">
        <v>1589.5</v>
      </c>
      <c r="E2434" t="s">
        <v>30881</v>
      </c>
    </row>
    <row r="2435" spans="1:15" hidden="1" x14ac:dyDescent="0.2">
      <c r="A2435" t="s">
        <v>7150</v>
      </c>
      <c r="B2435" t="s">
        <v>54089</v>
      </c>
      <c r="C2435" t="s">
        <v>243</v>
      </c>
      <c r="D2435" s="684">
        <v>1339.65</v>
      </c>
      <c r="E2435" t="s">
        <v>30881</v>
      </c>
    </row>
    <row r="2436" spans="1:15" hidden="1" x14ac:dyDescent="0.2">
      <c r="A2436" t="s">
        <v>29825</v>
      </c>
      <c r="B2436" t="s">
        <v>29826</v>
      </c>
      <c r="C2436" t="s">
        <v>243</v>
      </c>
      <c r="D2436">
        <v>503</v>
      </c>
      <c r="E2436" t="s">
        <v>30881</v>
      </c>
    </row>
    <row r="2437" spans="1:15" hidden="1" x14ac:dyDescent="0.2">
      <c r="A2437" t="s">
        <v>7151</v>
      </c>
      <c r="B2437" t="s">
        <v>29827</v>
      </c>
      <c r="C2437" t="s">
        <v>243</v>
      </c>
      <c r="D2437">
        <v>424</v>
      </c>
      <c r="E2437" t="s">
        <v>30881</v>
      </c>
    </row>
    <row r="2438" spans="1:15" hidden="1" x14ac:dyDescent="0.2">
      <c r="A2438" t="s">
        <v>7152</v>
      </c>
      <c r="B2438" t="s">
        <v>53695</v>
      </c>
      <c r="C2438" t="s">
        <v>243</v>
      </c>
      <c r="D2438">
        <v>392</v>
      </c>
      <c r="E2438" t="s">
        <v>30881</v>
      </c>
    </row>
    <row r="2439" spans="1:15" hidden="1" x14ac:dyDescent="0.2">
      <c r="A2439" t="s">
        <v>7153</v>
      </c>
      <c r="B2439" t="s">
        <v>29828</v>
      </c>
      <c r="C2439" t="s">
        <v>243</v>
      </c>
      <c r="D2439">
        <v>424</v>
      </c>
      <c r="E2439" t="s">
        <v>30881</v>
      </c>
    </row>
    <row r="2440" spans="1:15" hidden="1" x14ac:dyDescent="0.2">
      <c r="A2440" t="s">
        <v>7154</v>
      </c>
      <c r="B2440" t="s">
        <v>53696</v>
      </c>
      <c r="C2440" t="s">
        <v>243</v>
      </c>
      <c r="D2440">
        <v>392</v>
      </c>
      <c r="E2440" t="s">
        <v>30881</v>
      </c>
    </row>
    <row r="2441" spans="1:15" hidden="1" x14ac:dyDescent="0.2">
      <c r="A2441" t="s">
        <v>7155</v>
      </c>
      <c r="B2441" t="s">
        <v>29829</v>
      </c>
      <c r="C2441" t="s">
        <v>243</v>
      </c>
      <c r="D2441">
        <v>363</v>
      </c>
      <c r="E2441" t="s">
        <v>30881</v>
      </c>
    </row>
    <row r="2442" spans="1:15" hidden="1" x14ac:dyDescent="0.2">
      <c r="A2442" t="s">
        <v>25991</v>
      </c>
      <c r="B2442" t="s">
        <v>29829</v>
      </c>
      <c r="C2442" t="s">
        <v>243</v>
      </c>
      <c r="D2442">
        <v>352</v>
      </c>
      <c r="E2442" t="s">
        <v>30881</v>
      </c>
    </row>
    <row r="2443" spans="1:15" s="71" customFormat="1" hidden="1" x14ac:dyDescent="0.2">
      <c r="A2443" t="s">
        <v>7156</v>
      </c>
      <c r="B2443" t="s">
        <v>29830</v>
      </c>
      <c r="C2443" t="s">
        <v>243</v>
      </c>
      <c r="D2443">
        <v>328</v>
      </c>
      <c r="E2443" t="s">
        <v>30881</v>
      </c>
      <c r="F2443" s="67"/>
      <c r="G2443" s="67"/>
      <c r="H2443" s="67"/>
      <c r="I2443" s="67"/>
      <c r="J2443" s="67"/>
      <c r="K2443" s="67"/>
      <c r="L2443" s="67"/>
      <c r="M2443" s="67"/>
      <c r="N2443" s="67"/>
      <c r="O2443" s="67"/>
    </row>
    <row r="2444" spans="1:15" s="71" customFormat="1" hidden="1" x14ac:dyDescent="0.2">
      <c r="A2444" t="s">
        <v>15389</v>
      </c>
      <c r="B2444" t="s">
        <v>29831</v>
      </c>
      <c r="C2444" t="s">
        <v>243</v>
      </c>
      <c r="D2444" s="684">
        <v>1802</v>
      </c>
      <c r="E2444" t="s">
        <v>30881</v>
      </c>
      <c r="F2444" s="67"/>
      <c r="G2444" s="67"/>
      <c r="H2444" s="67"/>
      <c r="I2444" s="67"/>
      <c r="J2444" s="67"/>
      <c r="K2444" s="67"/>
      <c r="L2444" s="67"/>
      <c r="M2444" s="67"/>
      <c r="N2444" s="67"/>
      <c r="O2444" s="67"/>
    </row>
    <row r="2445" spans="1:15" hidden="1" x14ac:dyDescent="0.2">
      <c r="A2445" t="s">
        <v>15390</v>
      </c>
      <c r="B2445" t="s">
        <v>29832</v>
      </c>
      <c r="C2445" t="s">
        <v>243</v>
      </c>
      <c r="D2445" s="684">
        <v>1509</v>
      </c>
      <c r="E2445" t="s">
        <v>30881</v>
      </c>
    </row>
    <row r="2446" spans="1:15" hidden="1" x14ac:dyDescent="0.2">
      <c r="A2446" t="s">
        <v>15391</v>
      </c>
      <c r="B2446" t="s">
        <v>29833</v>
      </c>
      <c r="C2446" t="s">
        <v>243</v>
      </c>
      <c r="D2446" s="684">
        <v>1468</v>
      </c>
      <c r="E2446" t="s">
        <v>30881</v>
      </c>
    </row>
    <row r="2447" spans="1:15" hidden="1" x14ac:dyDescent="0.2">
      <c r="A2447" t="s">
        <v>15392</v>
      </c>
      <c r="B2447" t="s">
        <v>29834</v>
      </c>
      <c r="C2447" t="s">
        <v>243</v>
      </c>
      <c r="D2447" s="684">
        <v>1176</v>
      </c>
      <c r="E2447" t="s">
        <v>30881</v>
      </c>
    </row>
    <row r="2448" spans="1:15" hidden="1" x14ac:dyDescent="0.2">
      <c r="A2448" t="s">
        <v>15393</v>
      </c>
      <c r="B2448" t="s">
        <v>29835</v>
      </c>
      <c r="C2448" t="s">
        <v>243</v>
      </c>
      <c r="D2448" s="684">
        <v>1234</v>
      </c>
      <c r="E2448" t="s">
        <v>30881</v>
      </c>
    </row>
    <row r="2449" spans="1:5" hidden="1" x14ac:dyDescent="0.2">
      <c r="A2449" t="s">
        <v>15394</v>
      </c>
      <c r="B2449" t="s">
        <v>29836</v>
      </c>
      <c r="C2449" t="s">
        <v>243</v>
      </c>
      <c r="D2449">
        <v>942</v>
      </c>
      <c r="E2449" t="s">
        <v>30881</v>
      </c>
    </row>
    <row r="2450" spans="1:5" hidden="1" x14ac:dyDescent="0.2">
      <c r="A2450" t="s">
        <v>15395</v>
      </c>
      <c r="B2450" t="s">
        <v>29837</v>
      </c>
      <c r="C2450" t="s">
        <v>243</v>
      </c>
      <c r="D2450" s="684">
        <v>2018</v>
      </c>
      <c r="E2450" t="s">
        <v>30881</v>
      </c>
    </row>
    <row r="2451" spans="1:5" hidden="1" x14ac:dyDescent="0.2">
      <c r="A2451" t="s">
        <v>15396</v>
      </c>
      <c r="B2451" t="s">
        <v>29838</v>
      </c>
      <c r="C2451" t="s">
        <v>243</v>
      </c>
      <c r="D2451" s="684">
        <v>1697</v>
      </c>
      <c r="E2451" t="s">
        <v>30881</v>
      </c>
    </row>
    <row r="2452" spans="1:5" hidden="1" x14ac:dyDescent="0.2">
      <c r="A2452" t="s">
        <v>15397</v>
      </c>
      <c r="B2452" t="s">
        <v>29839</v>
      </c>
      <c r="C2452" t="s">
        <v>243</v>
      </c>
      <c r="D2452" s="684">
        <v>1685</v>
      </c>
      <c r="E2452" t="s">
        <v>30881</v>
      </c>
    </row>
    <row r="2453" spans="1:5" hidden="1" x14ac:dyDescent="0.2">
      <c r="A2453" t="s">
        <v>15398</v>
      </c>
      <c r="B2453" t="s">
        <v>29840</v>
      </c>
      <c r="C2453" t="s">
        <v>243</v>
      </c>
      <c r="D2453" s="684">
        <v>1363</v>
      </c>
      <c r="E2453" t="s">
        <v>30881</v>
      </c>
    </row>
    <row r="2454" spans="1:5" hidden="1" x14ac:dyDescent="0.2">
      <c r="A2454" t="s">
        <v>15399</v>
      </c>
      <c r="B2454" t="s">
        <v>29841</v>
      </c>
      <c r="C2454" t="s">
        <v>243</v>
      </c>
      <c r="D2454" s="684">
        <v>1451</v>
      </c>
      <c r="E2454" t="s">
        <v>30881</v>
      </c>
    </row>
    <row r="2455" spans="1:5" hidden="1" x14ac:dyDescent="0.2">
      <c r="A2455" t="s">
        <v>15400</v>
      </c>
      <c r="B2455" t="s">
        <v>29842</v>
      </c>
      <c r="C2455" t="s">
        <v>243</v>
      </c>
      <c r="D2455" s="684">
        <v>1129</v>
      </c>
      <c r="E2455" t="s">
        <v>30881</v>
      </c>
    </row>
    <row r="2456" spans="1:5" hidden="1" x14ac:dyDescent="0.2">
      <c r="A2456" t="s">
        <v>15401</v>
      </c>
      <c r="B2456" t="s">
        <v>29843</v>
      </c>
      <c r="C2456" t="s">
        <v>243</v>
      </c>
      <c r="D2456" s="684">
        <v>2205</v>
      </c>
      <c r="E2456" t="s">
        <v>30881</v>
      </c>
    </row>
    <row r="2457" spans="1:5" hidden="1" x14ac:dyDescent="0.2">
      <c r="A2457" t="s">
        <v>15402</v>
      </c>
      <c r="B2457" t="s">
        <v>29844</v>
      </c>
      <c r="C2457" t="s">
        <v>243</v>
      </c>
      <c r="D2457" s="684">
        <v>1825</v>
      </c>
      <c r="E2457" t="s">
        <v>30881</v>
      </c>
    </row>
    <row r="2458" spans="1:5" hidden="1" x14ac:dyDescent="0.2">
      <c r="A2458" t="s">
        <v>15403</v>
      </c>
      <c r="B2458" t="s">
        <v>29845</v>
      </c>
      <c r="C2458" t="s">
        <v>243</v>
      </c>
      <c r="D2458" s="684">
        <v>1872</v>
      </c>
      <c r="E2458" t="s">
        <v>30881</v>
      </c>
    </row>
    <row r="2459" spans="1:5" hidden="1" x14ac:dyDescent="0.2">
      <c r="A2459" t="s">
        <v>15404</v>
      </c>
      <c r="B2459" t="s">
        <v>29846</v>
      </c>
      <c r="C2459" t="s">
        <v>243</v>
      </c>
      <c r="D2459" s="684">
        <v>1492</v>
      </c>
      <c r="E2459" t="s">
        <v>30881</v>
      </c>
    </row>
    <row r="2460" spans="1:5" hidden="1" x14ac:dyDescent="0.2">
      <c r="A2460" t="s">
        <v>15405</v>
      </c>
      <c r="B2460" t="s">
        <v>29847</v>
      </c>
      <c r="C2460" t="s">
        <v>243</v>
      </c>
      <c r="D2460" s="684">
        <v>1638</v>
      </c>
      <c r="E2460" t="s">
        <v>30881</v>
      </c>
    </row>
    <row r="2461" spans="1:5" hidden="1" x14ac:dyDescent="0.2">
      <c r="A2461" t="s">
        <v>15406</v>
      </c>
      <c r="B2461" t="s">
        <v>29848</v>
      </c>
      <c r="C2461" t="s">
        <v>243</v>
      </c>
      <c r="D2461" s="684">
        <v>1258</v>
      </c>
      <c r="E2461" t="s">
        <v>30881</v>
      </c>
    </row>
    <row r="2462" spans="1:5" hidden="1" x14ac:dyDescent="0.2">
      <c r="A2462" t="s">
        <v>15407</v>
      </c>
      <c r="B2462" t="s">
        <v>29849</v>
      </c>
      <c r="C2462" t="s">
        <v>243</v>
      </c>
      <c r="D2462" s="684">
        <v>1404</v>
      </c>
      <c r="E2462" t="s">
        <v>30881</v>
      </c>
    </row>
    <row r="2463" spans="1:5" hidden="1" x14ac:dyDescent="0.2">
      <c r="A2463" t="s">
        <v>15408</v>
      </c>
      <c r="B2463" t="s">
        <v>29850</v>
      </c>
      <c r="C2463" t="s">
        <v>243</v>
      </c>
      <c r="D2463" s="684">
        <v>1024</v>
      </c>
      <c r="E2463" t="s">
        <v>30881</v>
      </c>
    </row>
    <row r="2464" spans="1:5" hidden="1" x14ac:dyDescent="0.2">
      <c r="A2464" t="s">
        <v>15409</v>
      </c>
      <c r="B2464" t="s">
        <v>29851</v>
      </c>
      <c r="C2464" t="s">
        <v>243</v>
      </c>
      <c r="D2464" s="684">
        <v>1071</v>
      </c>
      <c r="E2464" t="s">
        <v>30881</v>
      </c>
    </row>
    <row r="2465" spans="1:5" hidden="1" x14ac:dyDescent="0.2">
      <c r="A2465" t="s">
        <v>15410</v>
      </c>
      <c r="B2465" t="s">
        <v>29852</v>
      </c>
      <c r="C2465" t="s">
        <v>243</v>
      </c>
      <c r="D2465">
        <v>790</v>
      </c>
      <c r="E2465" t="s">
        <v>30881</v>
      </c>
    </row>
    <row r="2466" spans="1:5" hidden="1" x14ac:dyDescent="0.2">
      <c r="A2466" t="s">
        <v>15411</v>
      </c>
      <c r="B2466" t="s">
        <v>29853</v>
      </c>
      <c r="C2466" t="s">
        <v>243</v>
      </c>
      <c r="D2466">
        <v>837</v>
      </c>
      <c r="E2466" t="s">
        <v>30881</v>
      </c>
    </row>
    <row r="2467" spans="1:5" hidden="1" x14ac:dyDescent="0.2">
      <c r="A2467" t="s">
        <v>15412</v>
      </c>
      <c r="B2467" t="s">
        <v>29854</v>
      </c>
      <c r="C2467" t="s">
        <v>243</v>
      </c>
      <c r="D2467">
        <v>661</v>
      </c>
      <c r="E2467" t="s">
        <v>30881</v>
      </c>
    </row>
    <row r="2468" spans="1:5" hidden="1" x14ac:dyDescent="0.2">
      <c r="A2468" t="s">
        <v>15413</v>
      </c>
      <c r="B2468" t="s">
        <v>29855</v>
      </c>
      <c r="C2468" t="s">
        <v>243</v>
      </c>
      <c r="D2468" s="684">
        <v>1802</v>
      </c>
      <c r="E2468" t="s">
        <v>30881</v>
      </c>
    </row>
    <row r="2469" spans="1:5" hidden="1" x14ac:dyDescent="0.2">
      <c r="A2469" t="s">
        <v>15414</v>
      </c>
      <c r="B2469" t="s">
        <v>29856</v>
      </c>
      <c r="C2469" t="s">
        <v>243</v>
      </c>
      <c r="D2469" s="684">
        <v>1509</v>
      </c>
      <c r="E2469" t="s">
        <v>30881</v>
      </c>
    </row>
    <row r="2470" spans="1:5" hidden="1" x14ac:dyDescent="0.2">
      <c r="A2470" t="s">
        <v>15415</v>
      </c>
      <c r="B2470" t="s">
        <v>29857</v>
      </c>
      <c r="C2470" t="s">
        <v>243</v>
      </c>
      <c r="D2470" s="684">
        <v>1468</v>
      </c>
      <c r="E2470" t="s">
        <v>30881</v>
      </c>
    </row>
    <row r="2471" spans="1:5" hidden="1" x14ac:dyDescent="0.2">
      <c r="A2471" t="s">
        <v>15416</v>
      </c>
      <c r="B2471" t="s">
        <v>29858</v>
      </c>
      <c r="C2471" t="s">
        <v>243</v>
      </c>
      <c r="D2471" s="684">
        <v>1176</v>
      </c>
      <c r="E2471" t="s">
        <v>30881</v>
      </c>
    </row>
    <row r="2472" spans="1:5" hidden="1" x14ac:dyDescent="0.2">
      <c r="A2472" t="s">
        <v>15417</v>
      </c>
      <c r="B2472" t="s">
        <v>29859</v>
      </c>
      <c r="C2472" t="s">
        <v>243</v>
      </c>
      <c r="D2472" s="684">
        <v>1234</v>
      </c>
      <c r="E2472" t="s">
        <v>30881</v>
      </c>
    </row>
    <row r="2473" spans="1:5" hidden="1" x14ac:dyDescent="0.2">
      <c r="A2473" t="s">
        <v>15418</v>
      </c>
      <c r="B2473" t="s">
        <v>29860</v>
      </c>
      <c r="C2473" t="s">
        <v>243</v>
      </c>
      <c r="D2473">
        <v>942</v>
      </c>
      <c r="E2473" t="s">
        <v>30881</v>
      </c>
    </row>
    <row r="2474" spans="1:5" hidden="1" x14ac:dyDescent="0.2">
      <c r="A2474" t="s">
        <v>15419</v>
      </c>
      <c r="B2474" t="s">
        <v>29861</v>
      </c>
      <c r="C2474" t="s">
        <v>243</v>
      </c>
      <c r="D2474" s="684">
        <v>1550</v>
      </c>
      <c r="E2474" t="s">
        <v>30881</v>
      </c>
    </row>
    <row r="2475" spans="1:5" hidden="1" x14ac:dyDescent="0.2">
      <c r="A2475" t="s">
        <v>15420</v>
      </c>
      <c r="B2475" t="s">
        <v>29862</v>
      </c>
      <c r="C2475" t="s">
        <v>243</v>
      </c>
      <c r="D2475" s="684">
        <v>1363</v>
      </c>
      <c r="E2475" t="s">
        <v>30881</v>
      </c>
    </row>
    <row r="2476" spans="1:5" hidden="1" x14ac:dyDescent="0.2">
      <c r="A2476" t="s">
        <v>15421</v>
      </c>
      <c r="B2476" t="s">
        <v>29863</v>
      </c>
      <c r="C2476" t="s">
        <v>243</v>
      </c>
      <c r="D2476" s="684">
        <v>1322</v>
      </c>
      <c r="E2476" t="s">
        <v>30881</v>
      </c>
    </row>
    <row r="2477" spans="1:5" hidden="1" x14ac:dyDescent="0.2">
      <c r="A2477" t="s">
        <v>15422</v>
      </c>
      <c r="B2477" t="s">
        <v>29864</v>
      </c>
      <c r="C2477" t="s">
        <v>243</v>
      </c>
      <c r="D2477" s="684">
        <v>1135</v>
      </c>
      <c r="E2477" t="s">
        <v>30881</v>
      </c>
    </row>
    <row r="2478" spans="1:5" hidden="1" x14ac:dyDescent="0.2">
      <c r="A2478" t="s">
        <v>15423</v>
      </c>
      <c r="B2478" t="s">
        <v>29865</v>
      </c>
      <c r="C2478" t="s">
        <v>243</v>
      </c>
      <c r="D2478" s="684">
        <v>1135</v>
      </c>
      <c r="E2478" t="s">
        <v>30881</v>
      </c>
    </row>
    <row r="2479" spans="1:5" hidden="1" x14ac:dyDescent="0.2">
      <c r="A2479" t="s">
        <v>15424</v>
      </c>
      <c r="B2479" t="s">
        <v>29866</v>
      </c>
      <c r="C2479" t="s">
        <v>243</v>
      </c>
      <c r="D2479">
        <v>948</v>
      </c>
      <c r="E2479" t="s">
        <v>30881</v>
      </c>
    </row>
    <row r="2480" spans="1:5" hidden="1" x14ac:dyDescent="0.2">
      <c r="A2480" t="s">
        <v>15425</v>
      </c>
      <c r="B2480" t="s">
        <v>29867</v>
      </c>
      <c r="C2480" t="s">
        <v>243</v>
      </c>
      <c r="D2480" s="684">
        <v>1720</v>
      </c>
      <c r="E2480" t="s">
        <v>30881</v>
      </c>
    </row>
    <row r="2481" spans="1:5" hidden="1" x14ac:dyDescent="0.2">
      <c r="A2481" t="s">
        <v>15426</v>
      </c>
      <c r="B2481" t="s">
        <v>29868</v>
      </c>
      <c r="C2481" t="s">
        <v>243</v>
      </c>
      <c r="D2481" s="684">
        <v>1486</v>
      </c>
      <c r="E2481" t="s">
        <v>30881</v>
      </c>
    </row>
    <row r="2482" spans="1:5" hidden="1" x14ac:dyDescent="0.2">
      <c r="A2482" t="s">
        <v>15427</v>
      </c>
      <c r="B2482" t="s">
        <v>29869</v>
      </c>
      <c r="C2482" t="s">
        <v>243</v>
      </c>
      <c r="D2482" s="684">
        <v>1492</v>
      </c>
      <c r="E2482" t="s">
        <v>30881</v>
      </c>
    </row>
    <row r="2483" spans="1:5" hidden="1" x14ac:dyDescent="0.2">
      <c r="A2483" t="s">
        <v>15428</v>
      </c>
      <c r="B2483" t="s">
        <v>29870</v>
      </c>
      <c r="C2483" t="s">
        <v>243</v>
      </c>
      <c r="D2483" s="684">
        <v>1258</v>
      </c>
      <c r="E2483" t="s">
        <v>30881</v>
      </c>
    </row>
    <row r="2484" spans="1:5" hidden="1" x14ac:dyDescent="0.2">
      <c r="A2484" t="s">
        <v>15429</v>
      </c>
      <c r="B2484" t="s">
        <v>29871</v>
      </c>
      <c r="C2484" t="s">
        <v>243</v>
      </c>
      <c r="D2484" s="684">
        <v>1305</v>
      </c>
      <c r="E2484" t="s">
        <v>30881</v>
      </c>
    </row>
    <row r="2485" spans="1:5" hidden="1" x14ac:dyDescent="0.2">
      <c r="A2485" t="s">
        <v>15430</v>
      </c>
      <c r="B2485" t="s">
        <v>29872</v>
      </c>
      <c r="C2485" t="s">
        <v>243</v>
      </c>
      <c r="D2485" s="684">
        <v>1071</v>
      </c>
      <c r="E2485" t="s">
        <v>30881</v>
      </c>
    </row>
    <row r="2486" spans="1:5" hidden="1" x14ac:dyDescent="0.2">
      <c r="A2486" t="s">
        <v>15431</v>
      </c>
      <c r="B2486" t="s">
        <v>29873</v>
      </c>
      <c r="C2486" t="s">
        <v>243</v>
      </c>
      <c r="D2486" s="684">
        <v>2118</v>
      </c>
      <c r="E2486" t="s">
        <v>30881</v>
      </c>
    </row>
    <row r="2487" spans="1:5" hidden="1" x14ac:dyDescent="0.2">
      <c r="A2487" t="s">
        <v>15432</v>
      </c>
      <c r="B2487" t="s">
        <v>29874</v>
      </c>
      <c r="C2487" t="s">
        <v>243</v>
      </c>
      <c r="D2487" s="684">
        <v>1802</v>
      </c>
      <c r="E2487" t="s">
        <v>30881</v>
      </c>
    </row>
    <row r="2488" spans="1:5" hidden="1" x14ac:dyDescent="0.2">
      <c r="A2488" t="s">
        <v>15433</v>
      </c>
      <c r="B2488" t="s">
        <v>29875</v>
      </c>
      <c r="C2488" t="s">
        <v>243</v>
      </c>
      <c r="D2488" s="684">
        <v>1854</v>
      </c>
      <c r="E2488" t="s">
        <v>30881</v>
      </c>
    </row>
    <row r="2489" spans="1:5" hidden="1" x14ac:dyDescent="0.2">
      <c r="A2489" t="s">
        <v>15434</v>
      </c>
      <c r="B2489" t="s">
        <v>29876</v>
      </c>
      <c r="C2489" t="s">
        <v>243</v>
      </c>
      <c r="D2489" s="684">
        <v>1574</v>
      </c>
      <c r="E2489" t="s">
        <v>30881</v>
      </c>
    </row>
    <row r="2490" spans="1:5" hidden="1" x14ac:dyDescent="0.2">
      <c r="A2490" t="s">
        <v>15435</v>
      </c>
      <c r="B2490" t="s">
        <v>29877</v>
      </c>
      <c r="C2490" t="s">
        <v>243</v>
      </c>
      <c r="D2490" s="684">
        <v>1667</v>
      </c>
      <c r="E2490" t="s">
        <v>30881</v>
      </c>
    </row>
    <row r="2491" spans="1:5" hidden="1" x14ac:dyDescent="0.2">
      <c r="A2491" t="s">
        <v>15436</v>
      </c>
      <c r="B2491" t="s">
        <v>53570</v>
      </c>
      <c r="C2491" t="s">
        <v>243</v>
      </c>
      <c r="D2491" s="684">
        <v>1386</v>
      </c>
      <c r="E2491" t="s">
        <v>30881</v>
      </c>
    </row>
    <row r="2492" spans="1:5" hidden="1" x14ac:dyDescent="0.2">
      <c r="A2492" t="s">
        <v>15437</v>
      </c>
      <c r="B2492" t="s">
        <v>29878</v>
      </c>
      <c r="C2492" t="s">
        <v>243</v>
      </c>
      <c r="D2492" s="684">
        <v>1398</v>
      </c>
      <c r="E2492" t="s">
        <v>30881</v>
      </c>
    </row>
    <row r="2493" spans="1:5" hidden="1" x14ac:dyDescent="0.2">
      <c r="A2493" t="s">
        <v>15438</v>
      </c>
      <c r="B2493" t="s">
        <v>29879</v>
      </c>
      <c r="C2493" t="s">
        <v>243</v>
      </c>
      <c r="D2493" s="684">
        <v>1258</v>
      </c>
      <c r="E2493" t="s">
        <v>30881</v>
      </c>
    </row>
    <row r="2494" spans="1:5" hidden="1" x14ac:dyDescent="0.2">
      <c r="A2494" t="s">
        <v>15439</v>
      </c>
      <c r="B2494" t="s">
        <v>29880</v>
      </c>
      <c r="C2494" t="s">
        <v>243</v>
      </c>
      <c r="D2494" s="684">
        <v>1152</v>
      </c>
      <c r="E2494" t="s">
        <v>30881</v>
      </c>
    </row>
    <row r="2495" spans="1:5" hidden="1" x14ac:dyDescent="0.2">
      <c r="A2495" t="s">
        <v>15440</v>
      </c>
      <c r="B2495" t="s">
        <v>29881</v>
      </c>
      <c r="C2495" t="s">
        <v>243</v>
      </c>
      <c r="D2495" s="684">
        <v>1030</v>
      </c>
      <c r="E2495" t="s">
        <v>30881</v>
      </c>
    </row>
    <row r="2496" spans="1:5" hidden="1" x14ac:dyDescent="0.2">
      <c r="A2496" t="s">
        <v>15441</v>
      </c>
      <c r="B2496" t="s">
        <v>29882</v>
      </c>
      <c r="C2496" t="s">
        <v>243</v>
      </c>
      <c r="D2496">
        <v>983</v>
      </c>
      <c r="E2496" t="s">
        <v>30881</v>
      </c>
    </row>
    <row r="2497" spans="1:15" hidden="1" x14ac:dyDescent="0.2">
      <c r="A2497" t="s">
        <v>15442</v>
      </c>
      <c r="B2497" t="s">
        <v>29883</v>
      </c>
      <c r="C2497" t="s">
        <v>243</v>
      </c>
      <c r="D2497">
        <v>842</v>
      </c>
      <c r="E2497" t="s">
        <v>30881</v>
      </c>
    </row>
    <row r="2498" spans="1:15" hidden="1" x14ac:dyDescent="0.2">
      <c r="A2498" t="s">
        <v>15443</v>
      </c>
      <c r="B2498" t="s">
        <v>29884</v>
      </c>
      <c r="C2498" t="s">
        <v>243</v>
      </c>
      <c r="D2498" s="684">
        <v>1550</v>
      </c>
      <c r="E2498" t="s">
        <v>30881</v>
      </c>
    </row>
    <row r="2499" spans="1:15" hidden="1" x14ac:dyDescent="0.2">
      <c r="A2499" t="s">
        <v>15444</v>
      </c>
      <c r="B2499" t="s">
        <v>29885</v>
      </c>
      <c r="C2499" t="s">
        <v>243</v>
      </c>
      <c r="D2499" s="684">
        <v>1363</v>
      </c>
      <c r="E2499" t="s">
        <v>30881</v>
      </c>
    </row>
    <row r="2500" spans="1:15" s="71" customFormat="1" hidden="1" x14ac:dyDescent="0.2">
      <c r="A2500" t="s">
        <v>15445</v>
      </c>
      <c r="B2500" t="s">
        <v>29886</v>
      </c>
      <c r="C2500" t="s">
        <v>243</v>
      </c>
      <c r="D2500" s="684">
        <v>1322</v>
      </c>
      <c r="E2500" t="s">
        <v>30881</v>
      </c>
      <c r="F2500" s="67"/>
      <c r="G2500" s="67"/>
      <c r="H2500" s="67"/>
      <c r="I2500" s="67"/>
      <c r="J2500" s="67"/>
      <c r="K2500" s="67"/>
      <c r="L2500" s="67"/>
      <c r="M2500" s="67"/>
      <c r="N2500" s="67"/>
      <c r="O2500" s="67"/>
    </row>
    <row r="2501" spans="1:15" s="71" customFormat="1" hidden="1" x14ac:dyDescent="0.2">
      <c r="A2501" t="s">
        <v>15446</v>
      </c>
      <c r="B2501" t="s">
        <v>29887</v>
      </c>
      <c r="C2501" t="s">
        <v>243</v>
      </c>
      <c r="D2501" s="684">
        <v>1135</v>
      </c>
      <c r="E2501" t="s">
        <v>30881</v>
      </c>
      <c r="F2501" s="67"/>
      <c r="G2501" s="67"/>
      <c r="H2501" s="67"/>
      <c r="I2501" s="67"/>
      <c r="J2501" s="67"/>
      <c r="K2501" s="67"/>
      <c r="L2501" s="67"/>
      <c r="M2501" s="67"/>
      <c r="N2501" s="67"/>
      <c r="O2501" s="67"/>
    </row>
    <row r="2502" spans="1:15" hidden="1" x14ac:dyDescent="0.2">
      <c r="A2502" t="s">
        <v>15447</v>
      </c>
      <c r="B2502" t="s">
        <v>29888</v>
      </c>
      <c r="C2502" t="s">
        <v>243</v>
      </c>
      <c r="D2502" s="684">
        <v>1135</v>
      </c>
      <c r="E2502" t="s">
        <v>30881</v>
      </c>
    </row>
    <row r="2503" spans="1:15" hidden="1" x14ac:dyDescent="0.2">
      <c r="A2503" t="s">
        <v>15448</v>
      </c>
      <c r="B2503" t="s">
        <v>29889</v>
      </c>
      <c r="C2503" t="s">
        <v>243</v>
      </c>
      <c r="D2503">
        <v>948</v>
      </c>
      <c r="E2503" t="s">
        <v>30881</v>
      </c>
    </row>
    <row r="2504" spans="1:15" s="71" customFormat="1" hidden="1" x14ac:dyDescent="0.2">
      <c r="A2504" t="s">
        <v>15449</v>
      </c>
      <c r="B2504" t="s">
        <v>54090</v>
      </c>
      <c r="C2504" t="s">
        <v>243</v>
      </c>
      <c r="D2504">
        <v>924.3</v>
      </c>
      <c r="E2504" t="s">
        <v>30881</v>
      </c>
      <c r="F2504" s="67"/>
      <c r="G2504" s="67"/>
      <c r="H2504" s="67"/>
      <c r="I2504" s="67"/>
      <c r="J2504" s="67"/>
      <c r="K2504" s="67"/>
      <c r="L2504" s="67"/>
      <c r="M2504" s="67"/>
      <c r="N2504" s="67"/>
      <c r="O2504" s="67"/>
    </row>
    <row r="2505" spans="1:15" s="71" customFormat="1" hidden="1" x14ac:dyDescent="0.2">
      <c r="A2505" t="s">
        <v>15450</v>
      </c>
      <c r="B2505" t="s">
        <v>54091</v>
      </c>
      <c r="C2505" t="s">
        <v>243</v>
      </c>
      <c r="D2505">
        <v>748.8</v>
      </c>
      <c r="E2505" t="s">
        <v>30881</v>
      </c>
      <c r="F2505" s="67"/>
      <c r="G2505" s="67"/>
      <c r="H2505" s="67"/>
      <c r="I2505" s="67"/>
      <c r="J2505" s="67"/>
      <c r="K2505" s="67"/>
      <c r="L2505" s="67"/>
      <c r="M2505" s="67"/>
      <c r="N2505" s="67"/>
      <c r="O2505" s="67"/>
    </row>
    <row r="2506" spans="1:15" s="71" customFormat="1" hidden="1" x14ac:dyDescent="0.2">
      <c r="A2506" t="s">
        <v>15451</v>
      </c>
      <c r="B2506" t="s">
        <v>54092</v>
      </c>
      <c r="C2506" t="s">
        <v>243</v>
      </c>
      <c r="D2506">
        <v>690.3</v>
      </c>
      <c r="E2506" t="s">
        <v>30881</v>
      </c>
      <c r="F2506" s="67"/>
      <c r="G2506" s="67"/>
      <c r="H2506" s="67"/>
      <c r="I2506" s="67"/>
      <c r="J2506" s="67"/>
      <c r="K2506" s="67"/>
      <c r="L2506" s="67"/>
      <c r="M2506" s="67"/>
      <c r="N2506" s="67"/>
      <c r="O2506" s="67"/>
    </row>
    <row r="2507" spans="1:15" s="71" customFormat="1" hidden="1" x14ac:dyDescent="0.2">
      <c r="A2507" t="s">
        <v>15452</v>
      </c>
      <c r="B2507" t="s">
        <v>54093</v>
      </c>
      <c r="C2507" t="s">
        <v>243</v>
      </c>
      <c r="D2507">
        <v>585</v>
      </c>
      <c r="E2507" t="s">
        <v>30881</v>
      </c>
      <c r="F2507" s="67"/>
      <c r="G2507" s="67"/>
      <c r="H2507" s="67"/>
      <c r="I2507" s="67"/>
      <c r="J2507" s="67"/>
      <c r="K2507" s="67"/>
      <c r="L2507" s="67"/>
      <c r="M2507" s="67"/>
      <c r="N2507" s="67"/>
      <c r="O2507" s="67"/>
    </row>
    <row r="2508" spans="1:15" s="71" customFormat="1" hidden="1" x14ac:dyDescent="0.2">
      <c r="A2508" t="s">
        <v>15453</v>
      </c>
      <c r="B2508" t="s">
        <v>54094</v>
      </c>
      <c r="C2508" t="s">
        <v>243</v>
      </c>
      <c r="D2508">
        <v>596.70000000000005</v>
      </c>
      <c r="E2508" t="s">
        <v>30881</v>
      </c>
      <c r="F2508" s="67"/>
      <c r="G2508" s="67"/>
      <c r="H2508" s="67"/>
      <c r="I2508" s="67"/>
      <c r="J2508" s="67"/>
      <c r="K2508" s="67"/>
      <c r="L2508" s="67"/>
      <c r="M2508" s="67"/>
      <c r="N2508" s="67"/>
      <c r="O2508" s="67"/>
    </row>
    <row r="2509" spans="1:15" s="71" customFormat="1" hidden="1" x14ac:dyDescent="0.2">
      <c r="A2509" t="s">
        <v>15454</v>
      </c>
      <c r="B2509" t="s">
        <v>54095</v>
      </c>
      <c r="C2509" t="s">
        <v>243</v>
      </c>
      <c r="D2509">
        <v>503.1</v>
      </c>
      <c r="E2509" t="s">
        <v>30881</v>
      </c>
      <c r="F2509" s="67"/>
      <c r="G2509" s="67"/>
      <c r="H2509" s="67"/>
      <c r="I2509" s="67"/>
      <c r="J2509" s="67"/>
      <c r="K2509" s="67"/>
      <c r="L2509" s="67"/>
      <c r="M2509" s="67"/>
      <c r="N2509" s="67"/>
      <c r="O2509" s="67"/>
    </row>
    <row r="2510" spans="1:15" hidden="1" x14ac:dyDescent="0.2">
      <c r="A2510" t="s">
        <v>15455</v>
      </c>
      <c r="B2510" t="s">
        <v>54096</v>
      </c>
      <c r="C2510" t="s">
        <v>243</v>
      </c>
      <c r="D2510" s="684">
        <v>1433.25</v>
      </c>
      <c r="E2510" t="s">
        <v>30881</v>
      </c>
    </row>
    <row r="2511" spans="1:15" hidden="1" x14ac:dyDescent="0.2">
      <c r="A2511" t="s">
        <v>15456</v>
      </c>
      <c r="B2511" t="s">
        <v>54097</v>
      </c>
      <c r="C2511" t="s">
        <v>243</v>
      </c>
      <c r="D2511" s="684">
        <v>1187.55</v>
      </c>
      <c r="E2511" t="s">
        <v>30881</v>
      </c>
    </row>
    <row r="2512" spans="1:15" hidden="1" x14ac:dyDescent="0.2">
      <c r="A2512" t="s">
        <v>15457</v>
      </c>
      <c r="B2512" t="s">
        <v>54098</v>
      </c>
      <c r="C2512" t="s">
        <v>243</v>
      </c>
      <c r="D2512" s="684">
        <v>1210.95</v>
      </c>
      <c r="E2512" t="s">
        <v>30881</v>
      </c>
    </row>
    <row r="2513" spans="1:15" hidden="1" x14ac:dyDescent="0.2">
      <c r="A2513" t="s">
        <v>15458</v>
      </c>
      <c r="B2513" t="s">
        <v>54099</v>
      </c>
      <c r="C2513" t="s">
        <v>243</v>
      </c>
      <c r="D2513">
        <v>965.25</v>
      </c>
      <c r="E2513" t="s">
        <v>30881</v>
      </c>
    </row>
    <row r="2514" spans="1:15" hidden="1" x14ac:dyDescent="0.2">
      <c r="A2514" t="s">
        <v>15459</v>
      </c>
      <c r="B2514" t="s">
        <v>54100</v>
      </c>
      <c r="C2514" t="s">
        <v>243</v>
      </c>
      <c r="D2514" s="684">
        <v>1023.75</v>
      </c>
      <c r="E2514" t="s">
        <v>30881</v>
      </c>
    </row>
    <row r="2515" spans="1:15" s="71" customFormat="1" hidden="1" x14ac:dyDescent="0.2">
      <c r="A2515" t="s">
        <v>15460</v>
      </c>
      <c r="B2515" t="s">
        <v>54101</v>
      </c>
      <c r="C2515" t="s">
        <v>243</v>
      </c>
      <c r="D2515">
        <v>778.05</v>
      </c>
      <c r="E2515" t="s">
        <v>30881</v>
      </c>
      <c r="F2515" s="67"/>
      <c r="G2515" s="67"/>
      <c r="H2515" s="67"/>
      <c r="I2515" s="67"/>
      <c r="J2515" s="67"/>
      <c r="K2515" s="67"/>
      <c r="L2515" s="67"/>
      <c r="M2515" s="67"/>
      <c r="N2515" s="67"/>
      <c r="O2515" s="67"/>
    </row>
    <row r="2516" spans="1:15" hidden="1" x14ac:dyDescent="0.2">
      <c r="A2516" t="s">
        <v>15461</v>
      </c>
      <c r="B2516" t="s">
        <v>54102</v>
      </c>
      <c r="C2516" t="s">
        <v>243</v>
      </c>
      <c r="D2516" s="684">
        <v>1433.25</v>
      </c>
      <c r="E2516" t="s">
        <v>30881</v>
      </c>
    </row>
    <row r="2517" spans="1:15" hidden="1" x14ac:dyDescent="0.2">
      <c r="A2517" t="s">
        <v>15462</v>
      </c>
      <c r="B2517" t="s">
        <v>54103</v>
      </c>
      <c r="C2517" t="s">
        <v>243</v>
      </c>
      <c r="D2517" s="684">
        <v>1187.55</v>
      </c>
      <c r="E2517" t="s">
        <v>30881</v>
      </c>
    </row>
    <row r="2518" spans="1:15" hidden="1" x14ac:dyDescent="0.2">
      <c r="A2518" t="s">
        <v>15463</v>
      </c>
      <c r="B2518" t="s">
        <v>54104</v>
      </c>
      <c r="C2518" t="s">
        <v>243</v>
      </c>
      <c r="D2518" s="684">
        <v>1210.95</v>
      </c>
      <c r="E2518" t="s">
        <v>30881</v>
      </c>
    </row>
    <row r="2519" spans="1:15" hidden="1" x14ac:dyDescent="0.2">
      <c r="A2519" t="s">
        <v>15464</v>
      </c>
      <c r="B2519" t="s">
        <v>54105</v>
      </c>
      <c r="C2519" t="s">
        <v>243</v>
      </c>
      <c r="D2519">
        <v>965.25</v>
      </c>
      <c r="E2519" t="s">
        <v>30881</v>
      </c>
    </row>
    <row r="2520" spans="1:15" hidden="1" x14ac:dyDescent="0.2">
      <c r="A2520" t="s">
        <v>15465</v>
      </c>
      <c r="B2520" t="s">
        <v>54106</v>
      </c>
      <c r="C2520" t="s">
        <v>243</v>
      </c>
      <c r="D2520" s="684">
        <v>1023.75</v>
      </c>
      <c r="E2520" t="s">
        <v>30881</v>
      </c>
    </row>
    <row r="2521" spans="1:15" hidden="1" x14ac:dyDescent="0.2">
      <c r="A2521" t="s">
        <v>15466</v>
      </c>
      <c r="B2521" t="s">
        <v>54107</v>
      </c>
      <c r="C2521" t="s">
        <v>243</v>
      </c>
      <c r="D2521">
        <v>778.05</v>
      </c>
      <c r="E2521" t="s">
        <v>30881</v>
      </c>
    </row>
    <row r="2522" spans="1:15" hidden="1" x14ac:dyDescent="0.2">
      <c r="A2522" t="s">
        <v>15467</v>
      </c>
      <c r="B2522" t="s">
        <v>54108</v>
      </c>
      <c r="C2522" t="s">
        <v>243</v>
      </c>
      <c r="D2522" s="684">
        <v>1866.15</v>
      </c>
      <c r="E2522" t="s">
        <v>30881</v>
      </c>
    </row>
    <row r="2523" spans="1:15" hidden="1" x14ac:dyDescent="0.2">
      <c r="A2523" t="s">
        <v>15468</v>
      </c>
      <c r="B2523" t="s">
        <v>54109</v>
      </c>
      <c r="C2523" t="s">
        <v>243</v>
      </c>
      <c r="D2523" s="684">
        <v>1515.15</v>
      </c>
      <c r="E2523" t="s">
        <v>30881</v>
      </c>
    </row>
    <row r="2524" spans="1:15" hidden="1" x14ac:dyDescent="0.2">
      <c r="A2524" t="s">
        <v>15469</v>
      </c>
      <c r="B2524" t="s">
        <v>54110</v>
      </c>
      <c r="C2524" t="s">
        <v>243</v>
      </c>
      <c r="D2524" s="684">
        <v>1643.85</v>
      </c>
      <c r="E2524" t="s">
        <v>30881</v>
      </c>
    </row>
    <row r="2525" spans="1:15" hidden="1" x14ac:dyDescent="0.2">
      <c r="A2525" t="s">
        <v>15470</v>
      </c>
      <c r="B2525" t="s">
        <v>54111</v>
      </c>
      <c r="C2525" t="s">
        <v>243</v>
      </c>
      <c r="D2525" s="684">
        <v>1292.8499999999999</v>
      </c>
      <c r="E2525" t="s">
        <v>30881</v>
      </c>
    </row>
    <row r="2526" spans="1:15" hidden="1" x14ac:dyDescent="0.2">
      <c r="A2526" t="s">
        <v>15471</v>
      </c>
      <c r="B2526" t="s">
        <v>54112</v>
      </c>
      <c r="C2526" t="s">
        <v>243</v>
      </c>
      <c r="D2526" s="684">
        <v>1456.65</v>
      </c>
      <c r="E2526" t="s">
        <v>30881</v>
      </c>
    </row>
    <row r="2527" spans="1:15" hidden="1" x14ac:dyDescent="0.2">
      <c r="A2527" t="s">
        <v>15472</v>
      </c>
      <c r="B2527" t="s">
        <v>54113</v>
      </c>
      <c r="C2527" t="s">
        <v>243</v>
      </c>
      <c r="D2527" s="684">
        <v>1105.6500000000001</v>
      </c>
      <c r="E2527" t="s">
        <v>30881</v>
      </c>
    </row>
    <row r="2528" spans="1:15" hidden="1" x14ac:dyDescent="0.2">
      <c r="A2528" t="s">
        <v>15473</v>
      </c>
      <c r="B2528" t="s">
        <v>54114</v>
      </c>
      <c r="C2528" t="s">
        <v>243</v>
      </c>
      <c r="D2528" s="684">
        <v>2100.15</v>
      </c>
      <c r="E2528" t="s">
        <v>30881</v>
      </c>
    </row>
    <row r="2529" spans="1:15" s="71" customFormat="1" hidden="1" x14ac:dyDescent="0.2">
      <c r="A2529" t="s">
        <v>15474</v>
      </c>
      <c r="B2529" t="s">
        <v>54115</v>
      </c>
      <c r="C2529" t="s">
        <v>243</v>
      </c>
      <c r="D2529" s="684">
        <v>1749.15</v>
      </c>
      <c r="E2529" t="s">
        <v>30881</v>
      </c>
      <c r="F2529" s="67"/>
      <c r="G2529" s="67"/>
      <c r="H2529" s="67"/>
      <c r="I2529" s="67"/>
      <c r="J2529" s="67"/>
      <c r="K2529" s="67"/>
      <c r="L2529" s="67"/>
      <c r="M2529" s="67"/>
      <c r="N2529" s="67"/>
      <c r="O2529" s="67"/>
    </row>
    <row r="2530" spans="1:15" hidden="1" x14ac:dyDescent="0.2">
      <c r="A2530" t="s">
        <v>15475</v>
      </c>
      <c r="B2530" t="s">
        <v>54116</v>
      </c>
      <c r="C2530" t="s">
        <v>243</v>
      </c>
      <c r="D2530" s="684">
        <v>1877.85</v>
      </c>
      <c r="E2530" t="s">
        <v>30881</v>
      </c>
    </row>
    <row r="2531" spans="1:15" hidden="1" x14ac:dyDescent="0.2">
      <c r="A2531" t="s">
        <v>15476</v>
      </c>
      <c r="B2531" t="s">
        <v>54117</v>
      </c>
      <c r="C2531" t="s">
        <v>243</v>
      </c>
      <c r="D2531" s="684">
        <v>1526.85</v>
      </c>
      <c r="E2531" t="s">
        <v>30881</v>
      </c>
    </row>
    <row r="2532" spans="1:15" hidden="1" x14ac:dyDescent="0.2">
      <c r="A2532" t="s">
        <v>15477</v>
      </c>
      <c r="B2532" t="s">
        <v>54118</v>
      </c>
      <c r="C2532" t="s">
        <v>243</v>
      </c>
      <c r="D2532" s="684">
        <v>1690.65</v>
      </c>
      <c r="E2532" t="s">
        <v>30881</v>
      </c>
    </row>
    <row r="2533" spans="1:15" hidden="1" x14ac:dyDescent="0.2">
      <c r="A2533" t="s">
        <v>15478</v>
      </c>
      <c r="B2533" t="s">
        <v>54119</v>
      </c>
      <c r="C2533" t="s">
        <v>243</v>
      </c>
      <c r="D2533" s="684">
        <v>1339.65</v>
      </c>
      <c r="E2533" t="s">
        <v>30881</v>
      </c>
    </row>
    <row r="2534" spans="1:15" hidden="1" x14ac:dyDescent="0.2">
      <c r="A2534" t="s">
        <v>4635</v>
      </c>
      <c r="B2534" t="s">
        <v>29890</v>
      </c>
      <c r="C2534" t="s">
        <v>243</v>
      </c>
      <c r="D2534" s="684">
        <v>2046</v>
      </c>
      <c r="E2534" t="s">
        <v>30881</v>
      </c>
    </row>
    <row r="2535" spans="1:15" hidden="1" x14ac:dyDescent="0.2">
      <c r="A2535" t="s">
        <v>4636</v>
      </c>
      <c r="B2535" t="s">
        <v>29891</v>
      </c>
      <c r="C2535" t="s">
        <v>243</v>
      </c>
      <c r="D2535" s="684">
        <v>1705</v>
      </c>
      <c r="E2535" t="s">
        <v>30881</v>
      </c>
    </row>
    <row r="2536" spans="1:15" hidden="1" x14ac:dyDescent="0.2">
      <c r="A2536" t="s">
        <v>4637</v>
      </c>
      <c r="B2536" t="s">
        <v>29892</v>
      </c>
      <c r="C2536" t="s">
        <v>243</v>
      </c>
      <c r="D2536" s="684">
        <v>1579</v>
      </c>
      <c r="E2536" t="s">
        <v>30881</v>
      </c>
    </row>
    <row r="2537" spans="1:15" hidden="1" x14ac:dyDescent="0.2">
      <c r="A2537" t="s">
        <v>4638</v>
      </c>
      <c r="B2537" t="s">
        <v>29893</v>
      </c>
      <c r="C2537" t="s">
        <v>243</v>
      </c>
      <c r="D2537" s="684">
        <v>1507</v>
      </c>
      <c r="E2537" t="s">
        <v>30881</v>
      </c>
    </row>
    <row r="2538" spans="1:15" hidden="1" x14ac:dyDescent="0.2">
      <c r="A2538" t="s">
        <v>4639</v>
      </c>
      <c r="B2538" t="s">
        <v>29894</v>
      </c>
      <c r="C2538" t="s">
        <v>243</v>
      </c>
      <c r="D2538" s="684">
        <v>1282</v>
      </c>
      <c r="E2538" t="s">
        <v>30881</v>
      </c>
    </row>
    <row r="2539" spans="1:15" hidden="1" x14ac:dyDescent="0.2">
      <c r="A2539" t="s">
        <v>5024</v>
      </c>
      <c r="B2539" t="s">
        <v>29895</v>
      </c>
      <c r="C2539" t="s">
        <v>243</v>
      </c>
      <c r="D2539" s="684">
        <v>1133</v>
      </c>
      <c r="E2539" t="s">
        <v>30881</v>
      </c>
    </row>
    <row r="2540" spans="1:15" hidden="1" x14ac:dyDescent="0.2">
      <c r="A2540" t="s">
        <v>4640</v>
      </c>
      <c r="B2540" t="s">
        <v>29896</v>
      </c>
      <c r="C2540" t="s">
        <v>243</v>
      </c>
      <c r="D2540" s="684">
        <v>1628</v>
      </c>
      <c r="E2540" t="s">
        <v>30881</v>
      </c>
    </row>
    <row r="2541" spans="1:15" hidden="1" x14ac:dyDescent="0.2">
      <c r="A2541" t="s">
        <v>4641</v>
      </c>
      <c r="B2541" t="s">
        <v>29897</v>
      </c>
      <c r="C2541" t="s">
        <v>243</v>
      </c>
      <c r="D2541" s="684">
        <v>1414</v>
      </c>
      <c r="E2541" t="s">
        <v>30881</v>
      </c>
    </row>
    <row r="2542" spans="1:15" hidden="1" x14ac:dyDescent="0.2">
      <c r="A2542" t="s">
        <v>4642</v>
      </c>
      <c r="B2542" t="s">
        <v>29898</v>
      </c>
      <c r="C2542" t="s">
        <v>243</v>
      </c>
      <c r="D2542" s="684">
        <v>1265</v>
      </c>
      <c r="E2542" t="s">
        <v>30881</v>
      </c>
    </row>
    <row r="2543" spans="1:15" hidden="1" x14ac:dyDescent="0.2">
      <c r="A2543" t="s">
        <v>4643</v>
      </c>
      <c r="B2543" t="s">
        <v>29899</v>
      </c>
      <c r="C2543" t="s">
        <v>243</v>
      </c>
      <c r="D2543" s="684">
        <v>2002</v>
      </c>
      <c r="E2543" t="s">
        <v>30881</v>
      </c>
    </row>
    <row r="2544" spans="1:15" hidden="1" x14ac:dyDescent="0.2">
      <c r="A2544" t="s">
        <v>4644</v>
      </c>
      <c r="B2544" t="s">
        <v>29900</v>
      </c>
      <c r="C2544" t="s">
        <v>243</v>
      </c>
      <c r="D2544" s="684">
        <v>1777</v>
      </c>
      <c r="E2544" t="s">
        <v>30881</v>
      </c>
    </row>
    <row r="2545" spans="1:5" hidden="1" x14ac:dyDescent="0.2">
      <c r="A2545" t="s">
        <v>4645</v>
      </c>
      <c r="B2545" t="s">
        <v>29901</v>
      </c>
      <c r="C2545" t="s">
        <v>243</v>
      </c>
      <c r="D2545" s="684">
        <v>1683</v>
      </c>
      <c r="E2545" t="s">
        <v>30881</v>
      </c>
    </row>
    <row r="2546" spans="1:5" hidden="1" x14ac:dyDescent="0.2">
      <c r="A2546" t="s">
        <v>4646</v>
      </c>
      <c r="B2546" t="s">
        <v>29902</v>
      </c>
      <c r="C2546" t="s">
        <v>243</v>
      </c>
      <c r="D2546" s="684">
        <v>1540</v>
      </c>
      <c r="E2546" t="s">
        <v>30881</v>
      </c>
    </row>
    <row r="2547" spans="1:5" hidden="1" x14ac:dyDescent="0.2">
      <c r="A2547" t="s">
        <v>4647</v>
      </c>
      <c r="B2547" t="s">
        <v>29903</v>
      </c>
      <c r="C2547" t="s">
        <v>243</v>
      </c>
      <c r="D2547" s="684">
        <v>1309</v>
      </c>
      <c r="E2547" t="s">
        <v>30881</v>
      </c>
    </row>
    <row r="2548" spans="1:5" hidden="1" x14ac:dyDescent="0.2">
      <c r="A2548" t="s">
        <v>4648</v>
      </c>
      <c r="B2548" t="s">
        <v>29904</v>
      </c>
      <c r="C2548" t="s">
        <v>243</v>
      </c>
      <c r="D2548" s="684">
        <v>1133</v>
      </c>
      <c r="E2548" t="s">
        <v>30881</v>
      </c>
    </row>
    <row r="2549" spans="1:5" hidden="1" x14ac:dyDescent="0.2">
      <c r="A2549" t="s">
        <v>4649</v>
      </c>
      <c r="B2549" t="s">
        <v>29905</v>
      </c>
      <c r="C2549" t="s">
        <v>243</v>
      </c>
      <c r="D2549" s="684">
        <v>1650</v>
      </c>
      <c r="E2549" t="s">
        <v>30881</v>
      </c>
    </row>
    <row r="2550" spans="1:5" hidden="1" x14ac:dyDescent="0.2">
      <c r="A2550" t="s">
        <v>4650</v>
      </c>
      <c r="B2550" t="s">
        <v>29906</v>
      </c>
      <c r="C2550" t="s">
        <v>243</v>
      </c>
      <c r="D2550" s="684">
        <v>1430</v>
      </c>
      <c r="E2550" t="s">
        <v>30881</v>
      </c>
    </row>
    <row r="2551" spans="1:5" hidden="1" x14ac:dyDescent="0.2">
      <c r="A2551" t="s">
        <v>4651</v>
      </c>
      <c r="B2551" t="s">
        <v>29907</v>
      </c>
      <c r="C2551" t="s">
        <v>243</v>
      </c>
      <c r="D2551" s="684">
        <v>1238</v>
      </c>
      <c r="E2551" t="s">
        <v>30881</v>
      </c>
    </row>
    <row r="2552" spans="1:5" hidden="1" x14ac:dyDescent="0.2">
      <c r="A2552" t="s">
        <v>4652</v>
      </c>
      <c r="B2552" t="s">
        <v>54120</v>
      </c>
      <c r="C2552" t="s">
        <v>243</v>
      </c>
      <c r="D2552" s="684">
        <v>1848</v>
      </c>
      <c r="E2552" t="s">
        <v>30881</v>
      </c>
    </row>
    <row r="2553" spans="1:5" hidden="1" x14ac:dyDescent="0.2">
      <c r="A2553" t="s">
        <v>4653</v>
      </c>
      <c r="B2553" t="s">
        <v>54121</v>
      </c>
      <c r="C2553" t="s">
        <v>243</v>
      </c>
      <c r="D2553" s="684">
        <v>1628</v>
      </c>
      <c r="E2553" t="s">
        <v>30881</v>
      </c>
    </row>
    <row r="2554" spans="1:5" hidden="1" x14ac:dyDescent="0.2">
      <c r="A2554" t="s">
        <v>4654</v>
      </c>
      <c r="B2554" t="s">
        <v>54122</v>
      </c>
      <c r="C2554" t="s">
        <v>243</v>
      </c>
      <c r="D2554" s="684">
        <v>1540</v>
      </c>
      <c r="E2554" t="s">
        <v>30881</v>
      </c>
    </row>
    <row r="2555" spans="1:5" hidden="1" x14ac:dyDescent="0.2">
      <c r="A2555" t="s">
        <v>4655</v>
      </c>
      <c r="B2555" t="s">
        <v>54123</v>
      </c>
      <c r="C2555" t="s">
        <v>243</v>
      </c>
      <c r="D2555" s="684">
        <v>1320</v>
      </c>
      <c r="E2555" t="s">
        <v>30881</v>
      </c>
    </row>
    <row r="2556" spans="1:5" hidden="1" x14ac:dyDescent="0.2">
      <c r="A2556" t="s">
        <v>4656</v>
      </c>
      <c r="B2556" t="s">
        <v>54124</v>
      </c>
      <c r="C2556" t="s">
        <v>243</v>
      </c>
      <c r="D2556" s="684">
        <v>1100</v>
      </c>
      <c r="E2556" t="s">
        <v>30881</v>
      </c>
    </row>
    <row r="2557" spans="1:5" hidden="1" x14ac:dyDescent="0.2">
      <c r="A2557" t="s">
        <v>4657</v>
      </c>
      <c r="B2557" t="s">
        <v>54125</v>
      </c>
      <c r="C2557" t="s">
        <v>243</v>
      </c>
      <c r="D2557" s="684">
        <v>1012</v>
      </c>
      <c r="E2557" t="s">
        <v>30881</v>
      </c>
    </row>
    <row r="2558" spans="1:5" hidden="1" x14ac:dyDescent="0.2">
      <c r="A2558" t="s">
        <v>4658</v>
      </c>
      <c r="B2558" t="s">
        <v>54126</v>
      </c>
      <c r="C2558" t="s">
        <v>243</v>
      </c>
      <c r="D2558" s="684">
        <v>1573</v>
      </c>
      <c r="E2558" t="s">
        <v>30881</v>
      </c>
    </row>
    <row r="2559" spans="1:5" hidden="1" x14ac:dyDescent="0.2">
      <c r="A2559" t="s">
        <v>4659</v>
      </c>
      <c r="B2559" t="s">
        <v>54127</v>
      </c>
      <c r="C2559" t="s">
        <v>243</v>
      </c>
      <c r="D2559" s="684">
        <v>1353</v>
      </c>
      <c r="E2559" t="s">
        <v>30881</v>
      </c>
    </row>
    <row r="2560" spans="1:5" hidden="1" x14ac:dyDescent="0.2">
      <c r="A2560" t="s">
        <v>4660</v>
      </c>
      <c r="B2560" t="s">
        <v>54128</v>
      </c>
      <c r="C2560" t="s">
        <v>243</v>
      </c>
      <c r="D2560" s="684">
        <v>1265</v>
      </c>
      <c r="E2560" t="s">
        <v>30881</v>
      </c>
    </row>
    <row r="2561" spans="1:5" hidden="1" x14ac:dyDescent="0.2">
      <c r="A2561" t="s">
        <v>4661</v>
      </c>
      <c r="B2561" t="s">
        <v>29908</v>
      </c>
      <c r="C2561" t="s">
        <v>243</v>
      </c>
      <c r="D2561">
        <v>248</v>
      </c>
      <c r="E2561" t="s">
        <v>30881</v>
      </c>
    </row>
    <row r="2562" spans="1:5" hidden="1" x14ac:dyDescent="0.2">
      <c r="A2562" t="s">
        <v>4662</v>
      </c>
      <c r="B2562" t="s">
        <v>29909</v>
      </c>
      <c r="C2562" t="s">
        <v>243</v>
      </c>
      <c r="D2562">
        <v>176</v>
      </c>
      <c r="E2562" t="s">
        <v>30881</v>
      </c>
    </row>
    <row r="2563" spans="1:5" hidden="1" x14ac:dyDescent="0.2">
      <c r="A2563" t="s">
        <v>4663</v>
      </c>
      <c r="B2563" t="s">
        <v>29910</v>
      </c>
      <c r="C2563" t="s">
        <v>243</v>
      </c>
      <c r="D2563">
        <v>116</v>
      </c>
      <c r="E2563" t="s">
        <v>30881</v>
      </c>
    </row>
    <row r="2564" spans="1:5" hidden="1" x14ac:dyDescent="0.2">
      <c r="A2564" t="s">
        <v>4664</v>
      </c>
      <c r="B2564" t="s">
        <v>29911</v>
      </c>
      <c r="C2564" t="s">
        <v>243</v>
      </c>
      <c r="D2564">
        <v>336</v>
      </c>
      <c r="E2564" t="s">
        <v>30881</v>
      </c>
    </row>
    <row r="2565" spans="1:5" hidden="1" x14ac:dyDescent="0.2">
      <c r="A2565" t="s">
        <v>4665</v>
      </c>
      <c r="B2565" t="s">
        <v>29912</v>
      </c>
      <c r="C2565" t="s">
        <v>243</v>
      </c>
      <c r="D2565">
        <v>242</v>
      </c>
      <c r="E2565" t="s">
        <v>30881</v>
      </c>
    </row>
    <row r="2566" spans="1:5" hidden="1" x14ac:dyDescent="0.2">
      <c r="A2566" t="s">
        <v>4666</v>
      </c>
      <c r="B2566" t="s">
        <v>29913</v>
      </c>
      <c r="C2566" t="s">
        <v>243</v>
      </c>
      <c r="D2566">
        <v>160</v>
      </c>
      <c r="E2566" t="s">
        <v>30881</v>
      </c>
    </row>
    <row r="2567" spans="1:5" hidden="1" x14ac:dyDescent="0.2">
      <c r="A2567" t="s">
        <v>4667</v>
      </c>
      <c r="B2567" t="s">
        <v>29914</v>
      </c>
      <c r="C2567" t="s">
        <v>243</v>
      </c>
      <c r="D2567">
        <v>407</v>
      </c>
      <c r="E2567" t="s">
        <v>30881</v>
      </c>
    </row>
    <row r="2568" spans="1:5" hidden="1" x14ac:dyDescent="0.2">
      <c r="A2568" t="s">
        <v>4668</v>
      </c>
      <c r="B2568" t="s">
        <v>29915</v>
      </c>
      <c r="C2568" t="s">
        <v>243</v>
      </c>
      <c r="D2568">
        <v>281</v>
      </c>
      <c r="E2568" t="s">
        <v>30881</v>
      </c>
    </row>
    <row r="2569" spans="1:5" hidden="1" x14ac:dyDescent="0.2">
      <c r="A2569" t="s">
        <v>4669</v>
      </c>
      <c r="B2569" t="s">
        <v>29916</v>
      </c>
      <c r="C2569" t="s">
        <v>243</v>
      </c>
      <c r="D2569">
        <v>198</v>
      </c>
      <c r="E2569" t="s">
        <v>30881</v>
      </c>
    </row>
    <row r="2570" spans="1:5" hidden="1" x14ac:dyDescent="0.2">
      <c r="A2570" t="s">
        <v>4670</v>
      </c>
      <c r="B2570" t="s">
        <v>29917</v>
      </c>
      <c r="C2570" t="s">
        <v>243</v>
      </c>
      <c r="D2570">
        <v>517</v>
      </c>
      <c r="E2570" t="s">
        <v>30881</v>
      </c>
    </row>
    <row r="2571" spans="1:5" hidden="1" x14ac:dyDescent="0.2">
      <c r="A2571" t="s">
        <v>4671</v>
      </c>
      <c r="B2571" t="s">
        <v>29918</v>
      </c>
      <c r="C2571" t="s">
        <v>243</v>
      </c>
      <c r="D2571">
        <v>352</v>
      </c>
      <c r="E2571" t="s">
        <v>30881</v>
      </c>
    </row>
    <row r="2572" spans="1:5" hidden="1" x14ac:dyDescent="0.2">
      <c r="A2572" t="s">
        <v>4672</v>
      </c>
      <c r="B2572" t="s">
        <v>29919</v>
      </c>
      <c r="C2572" t="s">
        <v>243</v>
      </c>
      <c r="D2572">
        <v>231</v>
      </c>
      <c r="E2572" t="s">
        <v>30881</v>
      </c>
    </row>
    <row r="2573" spans="1:5" hidden="1" x14ac:dyDescent="0.2">
      <c r="A2573" t="s">
        <v>4673</v>
      </c>
      <c r="B2573" t="s">
        <v>29920</v>
      </c>
      <c r="C2573" t="s">
        <v>243</v>
      </c>
      <c r="D2573">
        <v>506</v>
      </c>
      <c r="E2573" t="s">
        <v>30881</v>
      </c>
    </row>
    <row r="2574" spans="1:5" hidden="1" x14ac:dyDescent="0.2">
      <c r="A2574" t="s">
        <v>4674</v>
      </c>
      <c r="B2574" t="s">
        <v>29921</v>
      </c>
      <c r="C2574" t="s">
        <v>243</v>
      </c>
      <c r="D2574">
        <v>347</v>
      </c>
      <c r="E2574" t="s">
        <v>30881</v>
      </c>
    </row>
    <row r="2575" spans="1:5" hidden="1" x14ac:dyDescent="0.2">
      <c r="A2575" t="s">
        <v>4675</v>
      </c>
      <c r="B2575" t="s">
        <v>29922</v>
      </c>
      <c r="C2575" t="s">
        <v>243</v>
      </c>
      <c r="D2575">
        <v>270</v>
      </c>
      <c r="E2575" t="s">
        <v>30881</v>
      </c>
    </row>
    <row r="2576" spans="1:5" hidden="1" x14ac:dyDescent="0.2">
      <c r="A2576" t="s">
        <v>4676</v>
      </c>
      <c r="B2576" t="s">
        <v>29923</v>
      </c>
      <c r="C2576" t="s">
        <v>243</v>
      </c>
      <c r="D2576">
        <v>704</v>
      </c>
      <c r="E2576" t="s">
        <v>30881</v>
      </c>
    </row>
    <row r="2577" spans="1:5" hidden="1" x14ac:dyDescent="0.2">
      <c r="A2577" t="s">
        <v>4677</v>
      </c>
      <c r="B2577" t="s">
        <v>29924</v>
      </c>
      <c r="C2577" t="s">
        <v>243</v>
      </c>
      <c r="D2577">
        <v>484</v>
      </c>
      <c r="E2577" t="s">
        <v>30881</v>
      </c>
    </row>
    <row r="2578" spans="1:5" hidden="1" x14ac:dyDescent="0.2">
      <c r="A2578" t="s">
        <v>4678</v>
      </c>
      <c r="B2578" t="s">
        <v>29925</v>
      </c>
      <c r="C2578" t="s">
        <v>243</v>
      </c>
      <c r="D2578">
        <v>374</v>
      </c>
      <c r="E2578" t="s">
        <v>30881</v>
      </c>
    </row>
    <row r="2579" spans="1:5" hidden="1" x14ac:dyDescent="0.2">
      <c r="A2579" t="s">
        <v>4679</v>
      </c>
      <c r="B2579" t="s">
        <v>29926</v>
      </c>
      <c r="C2579" t="s">
        <v>243</v>
      </c>
      <c r="D2579">
        <v>952</v>
      </c>
      <c r="E2579" t="s">
        <v>30881</v>
      </c>
    </row>
    <row r="2580" spans="1:5" hidden="1" x14ac:dyDescent="0.2">
      <c r="A2580" t="s">
        <v>4680</v>
      </c>
      <c r="B2580" t="s">
        <v>29927</v>
      </c>
      <c r="C2580" t="s">
        <v>243</v>
      </c>
      <c r="D2580">
        <v>721</v>
      </c>
      <c r="E2580" t="s">
        <v>30881</v>
      </c>
    </row>
    <row r="2581" spans="1:5" hidden="1" x14ac:dyDescent="0.2">
      <c r="A2581" t="s">
        <v>4681</v>
      </c>
      <c r="B2581" t="s">
        <v>29928</v>
      </c>
      <c r="C2581" t="s">
        <v>243</v>
      </c>
      <c r="D2581">
        <v>567</v>
      </c>
      <c r="E2581" t="s">
        <v>30881</v>
      </c>
    </row>
    <row r="2582" spans="1:5" hidden="1" x14ac:dyDescent="0.2">
      <c r="A2582" t="s">
        <v>4682</v>
      </c>
      <c r="B2582" t="s">
        <v>29929</v>
      </c>
      <c r="C2582" t="s">
        <v>243</v>
      </c>
      <c r="D2582" s="684">
        <v>1084</v>
      </c>
      <c r="E2582" t="s">
        <v>30881</v>
      </c>
    </row>
    <row r="2583" spans="1:5" hidden="1" x14ac:dyDescent="0.2">
      <c r="A2583" t="s">
        <v>4683</v>
      </c>
      <c r="B2583" t="s">
        <v>29930</v>
      </c>
      <c r="C2583" t="s">
        <v>243</v>
      </c>
      <c r="D2583">
        <v>825</v>
      </c>
      <c r="E2583" t="s">
        <v>30881</v>
      </c>
    </row>
    <row r="2584" spans="1:5" hidden="1" x14ac:dyDescent="0.2">
      <c r="A2584" t="s">
        <v>4684</v>
      </c>
      <c r="B2584" t="s">
        <v>29931</v>
      </c>
      <c r="C2584" t="s">
        <v>243</v>
      </c>
      <c r="D2584">
        <v>633</v>
      </c>
      <c r="E2584" t="s">
        <v>30881</v>
      </c>
    </row>
    <row r="2585" spans="1:5" hidden="1" x14ac:dyDescent="0.2">
      <c r="A2585" t="s">
        <v>4685</v>
      </c>
      <c r="B2585" t="s">
        <v>29932</v>
      </c>
      <c r="C2585" t="s">
        <v>243</v>
      </c>
      <c r="D2585">
        <v>297</v>
      </c>
      <c r="E2585" t="s">
        <v>30881</v>
      </c>
    </row>
    <row r="2586" spans="1:5" hidden="1" x14ac:dyDescent="0.2">
      <c r="A2586" t="s">
        <v>4686</v>
      </c>
      <c r="B2586" t="s">
        <v>29933</v>
      </c>
      <c r="C2586" t="s">
        <v>243</v>
      </c>
      <c r="D2586">
        <v>187</v>
      </c>
      <c r="E2586" t="s">
        <v>30881</v>
      </c>
    </row>
    <row r="2587" spans="1:5" hidden="1" x14ac:dyDescent="0.2">
      <c r="A2587" t="s">
        <v>4687</v>
      </c>
      <c r="B2587" t="s">
        <v>29934</v>
      </c>
      <c r="C2587" t="s">
        <v>243</v>
      </c>
      <c r="D2587">
        <v>88</v>
      </c>
      <c r="E2587" t="s">
        <v>30881</v>
      </c>
    </row>
    <row r="2588" spans="1:5" hidden="1" x14ac:dyDescent="0.2">
      <c r="A2588" t="s">
        <v>4688</v>
      </c>
      <c r="B2588" t="s">
        <v>29935</v>
      </c>
      <c r="C2588" t="s">
        <v>243</v>
      </c>
      <c r="D2588">
        <v>407</v>
      </c>
      <c r="E2588" t="s">
        <v>30881</v>
      </c>
    </row>
    <row r="2589" spans="1:5" hidden="1" x14ac:dyDescent="0.2">
      <c r="A2589" t="s">
        <v>4689</v>
      </c>
      <c r="B2589" t="s">
        <v>29936</v>
      </c>
      <c r="C2589" t="s">
        <v>243</v>
      </c>
      <c r="D2589">
        <v>253</v>
      </c>
      <c r="E2589" t="s">
        <v>30881</v>
      </c>
    </row>
    <row r="2590" spans="1:5" hidden="1" x14ac:dyDescent="0.2">
      <c r="A2590" t="s">
        <v>4690</v>
      </c>
      <c r="B2590" t="s">
        <v>29937</v>
      </c>
      <c r="C2590" t="s">
        <v>243</v>
      </c>
      <c r="D2590">
        <v>110</v>
      </c>
      <c r="E2590" t="s">
        <v>30881</v>
      </c>
    </row>
    <row r="2591" spans="1:5" hidden="1" x14ac:dyDescent="0.2">
      <c r="A2591" t="s">
        <v>53027</v>
      </c>
      <c r="B2591" t="s">
        <v>30398</v>
      </c>
      <c r="C2591" t="s">
        <v>243</v>
      </c>
      <c r="D2591">
        <v>445</v>
      </c>
      <c r="E2591" t="s">
        <v>30881</v>
      </c>
    </row>
    <row r="2592" spans="1:5" hidden="1" x14ac:dyDescent="0.2">
      <c r="A2592" t="s">
        <v>4691</v>
      </c>
      <c r="B2592" t="s">
        <v>29938</v>
      </c>
      <c r="C2592" t="s">
        <v>243</v>
      </c>
      <c r="D2592" s="684">
        <v>1700</v>
      </c>
      <c r="E2592" t="s">
        <v>30881</v>
      </c>
    </row>
    <row r="2593" spans="1:5" hidden="1" x14ac:dyDescent="0.2">
      <c r="A2593" t="s">
        <v>4692</v>
      </c>
      <c r="B2593" t="s">
        <v>53691</v>
      </c>
      <c r="C2593" t="s">
        <v>243</v>
      </c>
      <c r="D2593" s="684">
        <v>1029</v>
      </c>
      <c r="E2593" t="s">
        <v>30881</v>
      </c>
    </row>
    <row r="2594" spans="1:5" hidden="1" x14ac:dyDescent="0.2">
      <c r="A2594" t="s">
        <v>4693</v>
      </c>
      <c r="B2594" t="s">
        <v>29939</v>
      </c>
      <c r="C2594" t="s">
        <v>243</v>
      </c>
      <c r="D2594">
        <v>578</v>
      </c>
      <c r="E2594" t="s">
        <v>30881</v>
      </c>
    </row>
    <row r="2595" spans="1:5" hidden="1" x14ac:dyDescent="0.2">
      <c r="A2595" t="s">
        <v>7157</v>
      </c>
      <c r="B2595" t="s">
        <v>29940</v>
      </c>
      <c r="C2595" t="s">
        <v>243</v>
      </c>
      <c r="D2595" s="684">
        <v>1518</v>
      </c>
      <c r="E2595" t="s">
        <v>30881</v>
      </c>
    </row>
    <row r="2596" spans="1:5" hidden="1" x14ac:dyDescent="0.2">
      <c r="A2596" t="s">
        <v>7158</v>
      </c>
      <c r="B2596" t="s">
        <v>29941</v>
      </c>
      <c r="C2596" t="s">
        <v>243</v>
      </c>
      <c r="D2596" s="684">
        <v>1340</v>
      </c>
      <c r="E2596" t="s">
        <v>30881</v>
      </c>
    </row>
    <row r="2597" spans="1:5" hidden="1" x14ac:dyDescent="0.2">
      <c r="A2597" t="s">
        <v>7159</v>
      </c>
      <c r="B2597" t="s">
        <v>29942</v>
      </c>
      <c r="C2597" t="s">
        <v>243</v>
      </c>
      <c r="D2597" s="684">
        <v>1221</v>
      </c>
      <c r="E2597" t="s">
        <v>30881</v>
      </c>
    </row>
    <row r="2598" spans="1:5" hidden="1" x14ac:dyDescent="0.2">
      <c r="A2598" t="s">
        <v>7160</v>
      </c>
      <c r="B2598" t="s">
        <v>29943</v>
      </c>
      <c r="C2598" t="s">
        <v>243</v>
      </c>
      <c r="D2598" s="684">
        <v>1006</v>
      </c>
      <c r="E2598" t="s">
        <v>30881</v>
      </c>
    </row>
    <row r="2599" spans="1:5" hidden="1" x14ac:dyDescent="0.2">
      <c r="A2599" t="s">
        <v>7161</v>
      </c>
      <c r="B2599" t="s">
        <v>29944</v>
      </c>
      <c r="C2599" t="s">
        <v>243</v>
      </c>
      <c r="D2599" s="684">
        <v>1001</v>
      </c>
      <c r="E2599" t="s">
        <v>30881</v>
      </c>
    </row>
    <row r="2600" spans="1:5" hidden="1" x14ac:dyDescent="0.2">
      <c r="A2600" t="s">
        <v>7162</v>
      </c>
      <c r="B2600" t="s">
        <v>29945</v>
      </c>
      <c r="C2600" t="s">
        <v>243</v>
      </c>
      <c r="D2600">
        <v>772</v>
      </c>
      <c r="E2600" t="s">
        <v>30881</v>
      </c>
    </row>
    <row r="2601" spans="1:5" hidden="1" x14ac:dyDescent="0.2">
      <c r="A2601" t="s">
        <v>7163</v>
      </c>
      <c r="B2601" t="s">
        <v>29946</v>
      </c>
      <c r="C2601" t="s">
        <v>243</v>
      </c>
      <c r="D2601" s="684">
        <v>1639</v>
      </c>
      <c r="E2601" t="s">
        <v>30881</v>
      </c>
    </row>
    <row r="2602" spans="1:5" hidden="1" x14ac:dyDescent="0.2">
      <c r="A2602" t="s">
        <v>7164</v>
      </c>
      <c r="B2602" t="s">
        <v>29947</v>
      </c>
      <c r="C2602" t="s">
        <v>243</v>
      </c>
      <c r="D2602" s="684">
        <v>1439</v>
      </c>
      <c r="E2602" t="s">
        <v>30881</v>
      </c>
    </row>
    <row r="2603" spans="1:5" hidden="1" x14ac:dyDescent="0.2">
      <c r="A2603" t="s">
        <v>7165</v>
      </c>
      <c r="B2603" t="s">
        <v>29948</v>
      </c>
      <c r="C2603" t="s">
        <v>243</v>
      </c>
      <c r="D2603" s="684">
        <v>1342</v>
      </c>
      <c r="E2603" t="s">
        <v>30881</v>
      </c>
    </row>
    <row r="2604" spans="1:5" hidden="1" x14ac:dyDescent="0.2">
      <c r="A2604" t="s">
        <v>7166</v>
      </c>
      <c r="B2604" t="s">
        <v>29949</v>
      </c>
      <c r="C2604" t="s">
        <v>243</v>
      </c>
      <c r="D2604" s="684">
        <v>1106</v>
      </c>
      <c r="E2604" t="s">
        <v>30881</v>
      </c>
    </row>
    <row r="2605" spans="1:5" hidden="1" x14ac:dyDescent="0.2">
      <c r="A2605" t="s">
        <v>7167</v>
      </c>
      <c r="B2605" t="s">
        <v>29950</v>
      </c>
      <c r="C2605" t="s">
        <v>243</v>
      </c>
      <c r="D2605" s="684">
        <v>1122</v>
      </c>
      <c r="E2605" t="s">
        <v>30881</v>
      </c>
    </row>
    <row r="2606" spans="1:5" hidden="1" x14ac:dyDescent="0.2">
      <c r="A2606" t="s">
        <v>7168</v>
      </c>
      <c r="B2606" t="s">
        <v>29951</v>
      </c>
      <c r="C2606" t="s">
        <v>243</v>
      </c>
      <c r="D2606">
        <v>872</v>
      </c>
      <c r="E2606" t="s">
        <v>30881</v>
      </c>
    </row>
    <row r="2607" spans="1:5" hidden="1" x14ac:dyDescent="0.2">
      <c r="A2607" t="s">
        <v>7169</v>
      </c>
      <c r="B2607" t="s">
        <v>29952</v>
      </c>
      <c r="C2607" t="s">
        <v>243</v>
      </c>
      <c r="D2607" s="684">
        <v>1837</v>
      </c>
      <c r="E2607" t="s">
        <v>30881</v>
      </c>
    </row>
    <row r="2608" spans="1:5" hidden="1" x14ac:dyDescent="0.2">
      <c r="A2608" t="s">
        <v>7170</v>
      </c>
      <c r="B2608" t="s">
        <v>29953</v>
      </c>
      <c r="C2608" t="s">
        <v>243</v>
      </c>
      <c r="D2608" s="684">
        <v>1597</v>
      </c>
      <c r="E2608" t="s">
        <v>30881</v>
      </c>
    </row>
    <row r="2609" spans="1:5" hidden="1" x14ac:dyDescent="0.2">
      <c r="A2609" t="s">
        <v>7171</v>
      </c>
      <c r="B2609" t="s">
        <v>29954</v>
      </c>
      <c r="C2609" t="s">
        <v>243</v>
      </c>
      <c r="D2609" s="684">
        <v>1546</v>
      </c>
      <c r="E2609" t="s">
        <v>30881</v>
      </c>
    </row>
    <row r="2610" spans="1:5" hidden="1" x14ac:dyDescent="0.2">
      <c r="A2610" t="s">
        <v>7172</v>
      </c>
      <c r="B2610" t="s">
        <v>29955</v>
      </c>
      <c r="C2610" t="s">
        <v>243</v>
      </c>
      <c r="D2610" s="684">
        <v>1264</v>
      </c>
      <c r="E2610" t="s">
        <v>30881</v>
      </c>
    </row>
    <row r="2611" spans="1:5" hidden="1" x14ac:dyDescent="0.2">
      <c r="A2611" t="s">
        <v>7173</v>
      </c>
      <c r="B2611" t="s">
        <v>29956</v>
      </c>
      <c r="C2611" t="s">
        <v>243</v>
      </c>
      <c r="D2611" s="684">
        <v>1326</v>
      </c>
      <c r="E2611" t="s">
        <v>30881</v>
      </c>
    </row>
    <row r="2612" spans="1:5" hidden="1" x14ac:dyDescent="0.2">
      <c r="A2612" t="s">
        <v>7174</v>
      </c>
      <c r="B2612" t="s">
        <v>29957</v>
      </c>
      <c r="C2612" t="s">
        <v>243</v>
      </c>
      <c r="D2612" s="684">
        <v>1030</v>
      </c>
      <c r="E2612" t="s">
        <v>30881</v>
      </c>
    </row>
    <row r="2613" spans="1:5" hidden="1" x14ac:dyDescent="0.2">
      <c r="A2613" t="s">
        <v>7175</v>
      </c>
      <c r="B2613" t="s">
        <v>29958</v>
      </c>
      <c r="C2613" t="s">
        <v>243</v>
      </c>
      <c r="D2613" s="684">
        <v>2409</v>
      </c>
      <c r="E2613" t="s">
        <v>30881</v>
      </c>
    </row>
    <row r="2614" spans="1:5" hidden="1" x14ac:dyDescent="0.2">
      <c r="A2614" t="s">
        <v>7176</v>
      </c>
      <c r="B2614" t="s">
        <v>29959</v>
      </c>
      <c r="C2614" t="s">
        <v>243</v>
      </c>
      <c r="D2614" s="684">
        <v>2112</v>
      </c>
      <c r="E2614" t="s">
        <v>30881</v>
      </c>
    </row>
    <row r="2615" spans="1:5" hidden="1" x14ac:dyDescent="0.2">
      <c r="A2615" t="s">
        <v>7177</v>
      </c>
      <c r="B2615" t="s">
        <v>29960</v>
      </c>
      <c r="C2615" t="s">
        <v>243</v>
      </c>
      <c r="D2615" s="684">
        <v>2112</v>
      </c>
      <c r="E2615" t="s">
        <v>30881</v>
      </c>
    </row>
    <row r="2616" spans="1:5" hidden="1" x14ac:dyDescent="0.2">
      <c r="A2616" t="s">
        <v>7178</v>
      </c>
      <c r="B2616" t="s">
        <v>29961</v>
      </c>
      <c r="C2616" t="s">
        <v>243</v>
      </c>
      <c r="D2616" s="684">
        <v>1778</v>
      </c>
      <c r="E2616" t="s">
        <v>30881</v>
      </c>
    </row>
    <row r="2617" spans="1:5" hidden="1" x14ac:dyDescent="0.2">
      <c r="A2617" t="s">
        <v>7179</v>
      </c>
      <c r="B2617" t="s">
        <v>29962</v>
      </c>
      <c r="C2617" t="s">
        <v>243</v>
      </c>
      <c r="D2617" s="684">
        <v>1892</v>
      </c>
      <c r="E2617" t="s">
        <v>30881</v>
      </c>
    </row>
    <row r="2618" spans="1:5" hidden="1" x14ac:dyDescent="0.2">
      <c r="A2618" t="s">
        <v>7180</v>
      </c>
      <c r="B2618" t="s">
        <v>29963</v>
      </c>
      <c r="C2618" t="s">
        <v>243</v>
      </c>
      <c r="D2618" s="684">
        <v>1544</v>
      </c>
      <c r="E2618" t="s">
        <v>30881</v>
      </c>
    </row>
    <row r="2619" spans="1:5" hidden="1" x14ac:dyDescent="0.2">
      <c r="A2619" t="s">
        <v>7181</v>
      </c>
      <c r="B2619" t="s">
        <v>29964</v>
      </c>
      <c r="C2619" t="s">
        <v>243</v>
      </c>
      <c r="D2619" s="684">
        <v>2409</v>
      </c>
      <c r="E2619" t="s">
        <v>30881</v>
      </c>
    </row>
    <row r="2620" spans="1:5" hidden="1" x14ac:dyDescent="0.2">
      <c r="A2620" t="s">
        <v>7182</v>
      </c>
      <c r="B2620" t="s">
        <v>29965</v>
      </c>
      <c r="C2620" t="s">
        <v>243</v>
      </c>
      <c r="D2620" s="684">
        <v>2112</v>
      </c>
      <c r="E2620" t="s">
        <v>30881</v>
      </c>
    </row>
    <row r="2621" spans="1:5" hidden="1" x14ac:dyDescent="0.2">
      <c r="A2621" t="s">
        <v>7183</v>
      </c>
      <c r="B2621" t="s">
        <v>29966</v>
      </c>
      <c r="C2621" t="s">
        <v>243</v>
      </c>
      <c r="D2621" s="684">
        <v>2112</v>
      </c>
      <c r="E2621" t="s">
        <v>30881</v>
      </c>
    </row>
    <row r="2622" spans="1:5" hidden="1" x14ac:dyDescent="0.2">
      <c r="A2622" t="s">
        <v>7184</v>
      </c>
      <c r="B2622" t="s">
        <v>29967</v>
      </c>
      <c r="C2622" t="s">
        <v>243</v>
      </c>
      <c r="D2622" s="684">
        <v>1778</v>
      </c>
      <c r="E2622" t="s">
        <v>30881</v>
      </c>
    </row>
    <row r="2623" spans="1:5" hidden="1" x14ac:dyDescent="0.2">
      <c r="A2623" t="s">
        <v>7185</v>
      </c>
      <c r="B2623" t="s">
        <v>29968</v>
      </c>
      <c r="C2623" t="s">
        <v>243</v>
      </c>
      <c r="D2623" s="684">
        <v>1892</v>
      </c>
      <c r="E2623" t="s">
        <v>30881</v>
      </c>
    </row>
    <row r="2624" spans="1:5" hidden="1" x14ac:dyDescent="0.2">
      <c r="A2624" t="s">
        <v>7186</v>
      </c>
      <c r="B2624" t="s">
        <v>29969</v>
      </c>
      <c r="C2624" t="s">
        <v>243</v>
      </c>
      <c r="D2624" s="684">
        <v>1544</v>
      </c>
      <c r="E2624" t="s">
        <v>30881</v>
      </c>
    </row>
    <row r="2625" spans="1:5" hidden="1" x14ac:dyDescent="0.2">
      <c r="A2625" t="s">
        <v>7187</v>
      </c>
      <c r="B2625" t="s">
        <v>29970</v>
      </c>
      <c r="C2625" t="s">
        <v>243</v>
      </c>
      <c r="D2625" s="684">
        <v>1298</v>
      </c>
      <c r="E2625" t="s">
        <v>30881</v>
      </c>
    </row>
    <row r="2626" spans="1:5" hidden="1" x14ac:dyDescent="0.2">
      <c r="A2626" t="s">
        <v>7188</v>
      </c>
      <c r="B2626" t="s">
        <v>29971</v>
      </c>
      <c r="C2626" t="s">
        <v>243</v>
      </c>
      <c r="D2626" s="684">
        <v>1205</v>
      </c>
      <c r="E2626" t="s">
        <v>30881</v>
      </c>
    </row>
    <row r="2627" spans="1:5" hidden="1" x14ac:dyDescent="0.2">
      <c r="A2627" t="s">
        <v>7189</v>
      </c>
      <c r="B2627" t="s">
        <v>29972</v>
      </c>
      <c r="C2627" t="s">
        <v>243</v>
      </c>
      <c r="D2627" s="684">
        <v>1084</v>
      </c>
      <c r="E2627" t="s">
        <v>30881</v>
      </c>
    </row>
    <row r="2628" spans="1:5" hidden="1" x14ac:dyDescent="0.2">
      <c r="A2628" t="s">
        <v>7190</v>
      </c>
      <c r="B2628" t="s">
        <v>29973</v>
      </c>
      <c r="C2628" t="s">
        <v>243</v>
      </c>
      <c r="D2628">
        <v>977</v>
      </c>
      <c r="E2628" t="s">
        <v>30881</v>
      </c>
    </row>
    <row r="2629" spans="1:5" hidden="1" x14ac:dyDescent="0.2">
      <c r="A2629" t="s">
        <v>7191</v>
      </c>
      <c r="B2629" t="s">
        <v>29974</v>
      </c>
      <c r="C2629" t="s">
        <v>243</v>
      </c>
      <c r="D2629">
        <v>908</v>
      </c>
      <c r="E2629" t="s">
        <v>30881</v>
      </c>
    </row>
    <row r="2630" spans="1:5" hidden="1" x14ac:dyDescent="0.2">
      <c r="A2630" t="s">
        <v>7192</v>
      </c>
      <c r="B2630" t="s">
        <v>29975</v>
      </c>
      <c r="C2630" t="s">
        <v>243</v>
      </c>
      <c r="D2630">
        <v>790</v>
      </c>
      <c r="E2630" t="s">
        <v>30881</v>
      </c>
    </row>
    <row r="2631" spans="1:5" hidden="1" x14ac:dyDescent="0.2">
      <c r="A2631" t="s">
        <v>7193</v>
      </c>
      <c r="B2631" t="s">
        <v>29976</v>
      </c>
      <c r="C2631" t="s">
        <v>243</v>
      </c>
      <c r="D2631" s="684">
        <v>1392</v>
      </c>
      <c r="E2631" t="s">
        <v>30881</v>
      </c>
    </row>
    <row r="2632" spans="1:5" hidden="1" x14ac:dyDescent="0.2">
      <c r="A2632" t="s">
        <v>7194</v>
      </c>
      <c r="B2632" t="s">
        <v>29977</v>
      </c>
      <c r="C2632" t="s">
        <v>243</v>
      </c>
      <c r="D2632" s="684">
        <v>1269</v>
      </c>
      <c r="E2632" t="s">
        <v>30881</v>
      </c>
    </row>
    <row r="2633" spans="1:5" hidden="1" x14ac:dyDescent="0.2">
      <c r="A2633" t="s">
        <v>7195</v>
      </c>
      <c r="B2633" t="s">
        <v>29978</v>
      </c>
      <c r="C2633" t="s">
        <v>243</v>
      </c>
      <c r="D2633" s="684">
        <v>1177</v>
      </c>
      <c r="E2633" t="s">
        <v>30881</v>
      </c>
    </row>
    <row r="2634" spans="1:5" hidden="1" x14ac:dyDescent="0.2">
      <c r="A2634" t="s">
        <v>7196</v>
      </c>
      <c r="B2634" t="s">
        <v>29979</v>
      </c>
      <c r="C2634" t="s">
        <v>243</v>
      </c>
      <c r="D2634" s="684">
        <v>1041</v>
      </c>
      <c r="E2634" t="s">
        <v>30881</v>
      </c>
    </row>
    <row r="2635" spans="1:5" hidden="1" x14ac:dyDescent="0.2">
      <c r="A2635" t="s">
        <v>7197</v>
      </c>
      <c r="B2635" t="s">
        <v>29980</v>
      </c>
      <c r="C2635" t="s">
        <v>243</v>
      </c>
      <c r="D2635" s="684">
        <v>1001</v>
      </c>
      <c r="E2635" t="s">
        <v>30881</v>
      </c>
    </row>
    <row r="2636" spans="1:5" hidden="1" x14ac:dyDescent="0.2">
      <c r="A2636" t="s">
        <v>7198</v>
      </c>
      <c r="B2636" t="s">
        <v>29981</v>
      </c>
      <c r="C2636" t="s">
        <v>243</v>
      </c>
      <c r="D2636">
        <v>854</v>
      </c>
      <c r="E2636" t="s">
        <v>30881</v>
      </c>
    </row>
    <row r="2637" spans="1:5" hidden="1" x14ac:dyDescent="0.2">
      <c r="A2637" t="s">
        <v>7199</v>
      </c>
      <c r="B2637" t="s">
        <v>29982</v>
      </c>
      <c r="C2637" t="s">
        <v>243</v>
      </c>
      <c r="D2637" s="684">
        <v>1777</v>
      </c>
      <c r="E2637" t="s">
        <v>30881</v>
      </c>
    </row>
    <row r="2638" spans="1:5" hidden="1" x14ac:dyDescent="0.2">
      <c r="A2638" t="s">
        <v>7200</v>
      </c>
      <c r="B2638" t="s">
        <v>29983</v>
      </c>
      <c r="C2638" t="s">
        <v>243</v>
      </c>
      <c r="D2638" s="684">
        <v>1574</v>
      </c>
      <c r="E2638" t="s">
        <v>30881</v>
      </c>
    </row>
    <row r="2639" spans="1:5" hidden="1" x14ac:dyDescent="0.2">
      <c r="A2639" t="s">
        <v>7201</v>
      </c>
      <c r="B2639" t="s">
        <v>29984</v>
      </c>
      <c r="C2639" t="s">
        <v>243</v>
      </c>
      <c r="D2639" s="684">
        <v>1529</v>
      </c>
      <c r="E2639" t="s">
        <v>30881</v>
      </c>
    </row>
    <row r="2640" spans="1:5" hidden="1" x14ac:dyDescent="0.2">
      <c r="A2640" t="s">
        <v>7202</v>
      </c>
      <c r="B2640" t="s">
        <v>29985</v>
      </c>
      <c r="C2640" t="s">
        <v>243</v>
      </c>
      <c r="D2640" s="684">
        <v>1346</v>
      </c>
      <c r="E2640" t="s">
        <v>30881</v>
      </c>
    </row>
    <row r="2641" spans="1:15" hidden="1" x14ac:dyDescent="0.2">
      <c r="A2641" t="s">
        <v>7203</v>
      </c>
      <c r="B2641" t="s">
        <v>29986</v>
      </c>
      <c r="C2641" t="s">
        <v>243</v>
      </c>
      <c r="D2641" s="684">
        <v>1353</v>
      </c>
      <c r="E2641" t="s">
        <v>30881</v>
      </c>
    </row>
    <row r="2642" spans="1:15" hidden="1" x14ac:dyDescent="0.2">
      <c r="A2642" t="s">
        <v>7204</v>
      </c>
      <c r="B2642" t="s">
        <v>29987</v>
      </c>
      <c r="C2642" t="s">
        <v>243</v>
      </c>
      <c r="D2642" s="684">
        <v>1158</v>
      </c>
      <c r="E2642" t="s">
        <v>30881</v>
      </c>
    </row>
    <row r="2643" spans="1:15" hidden="1" x14ac:dyDescent="0.2">
      <c r="A2643" t="s">
        <v>7205</v>
      </c>
      <c r="B2643" t="s">
        <v>29988</v>
      </c>
      <c r="C2643" t="s">
        <v>243</v>
      </c>
      <c r="D2643" s="684">
        <v>2206</v>
      </c>
      <c r="E2643" t="s">
        <v>30881</v>
      </c>
    </row>
    <row r="2644" spans="1:15" hidden="1" x14ac:dyDescent="0.2">
      <c r="A2644" t="s">
        <v>7206</v>
      </c>
      <c r="B2644" t="s">
        <v>29989</v>
      </c>
      <c r="C2644" t="s">
        <v>243</v>
      </c>
      <c r="D2644" s="684">
        <v>1936</v>
      </c>
      <c r="E2644" t="s">
        <v>30881</v>
      </c>
    </row>
    <row r="2645" spans="1:15" hidden="1" x14ac:dyDescent="0.2">
      <c r="A2645" t="s">
        <v>7207</v>
      </c>
      <c r="B2645" t="s">
        <v>29990</v>
      </c>
      <c r="C2645" t="s">
        <v>243</v>
      </c>
      <c r="D2645" s="684">
        <v>1936</v>
      </c>
      <c r="E2645" t="s">
        <v>30881</v>
      </c>
    </row>
    <row r="2646" spans="1:15" s="71" customFormat="1" hidden="1" x14ac:dyDescent="0.2">
      <c r="A2646" t="s">
        <v>7208</v>
      </c>
      <c r="B2646" t="s">
        <v>29991</v>
      </c>
      <c r="C2646" t="s">
        <v>243</v>
      </c>
      <c r="D2646" s="684">
        <v>1708</v>
      </c>
      <c r="E2646" t="s">
        <v>30881</v>
      </c>
      <c r="F2646" s="67"/>
      <c r="G2646" s="67"/>
      <c r="H2646" s="67"/>
      <c r="I2646" s="67"/>
      <c r="J2646" s="67"/>
      <c r="K2646" s="67"/>
      <c r="L2646" s="67"/>
      <c r="M2646" s="67"/>
      <c r="N2646" s="67"/>
      <c r="O2646" s="67"/>
    </row>
    <row r="2647" spans="1:15" hidden="1" x14ac:dyDescent="0.2">
      <c r="A2647" t="s">
        <v>7209</v>
      </c>
      <c r="B2647" t="s">
        <v>29992</v>
      </c>
      <c r="C2647" t="s">
        <v>243</v>
      </c>
      <c r="D2647" s="684">
        <v>1760</v>
      </c>
      <c r="E2647" t="s">
        <v>30881</v>
      </c>
    </row>
    <row r="2648" spans="1:15" hidden="1" x14ac:dyDescent="0.2">
      <c r="A2648" t="s">
        <v>7210</v>
      </c>
      <c r="B2648" t="s">
        <v>29993</v>
      </c>
      <c r="C2648" t="s">
        <v>243</v>
      </c>
      <c r="D2648" s="684">
        <v>1521</v>
      </c>
      <c r="E2648" t="s">
        <v>30881</v>
      </c>
    </row>
    <row r="2649" spans="1:15" ht="13.5" hidden="1" customHeight="1" x14ac:dyDescent="0.2">
      <c r="A2649" t="s">
        <v>7211</v>
      </c>
      <c r="B2649" t="s">
        <v>29994</v>
      </c>
      <c r="C2649" t="s">
        <v>243</v>
      </c>
      <c r="D2649" s="684">
        <v>2321</v>
      </c>
      <c r="E2649" t="s">
        <v>30881</v>
      </c>
    </row>
    <row r="2650" spans="1:15" hidden="1" x14ac:dyDescent="0.2">
      <c r="A2650" t="s">
        <v>7212</v>
      </c>
      <c r="B2650" t="s">
        <v>29995</v>
      </c>
      <c r="C2650" t="s">
        <v>243</v>
      </c>
      <c r="D2650" s="684">
        <v>2053</v>
      </c>
      <c r="E2650" t="s">
        <v>30881</v>
      </c>
    </row>
    <row r="2651" spans="1:15" hidden="1" x14ac:dyDescent="0.2">
      <c r="A2651" t="s">
        <v>7213</v>
      </c>
      <c r="B2651" t="s">
        <v>29996</v>
      </c>
      <c r="C2651" t="s">
        <v>243</v>
      </c>
      <c r="D2651" s="684">
        <v>2046</v>
      </c>
      <c r="E2651" t="s">
        <v>30881</v>
      </c>
    </row>
    <row r="2652" spans="1:15" hidden="1" x14ac:dyDescent="0.2">
      <c r="A2652" t="s">
        <v>7214</v>
      </c>
      <c r="B2652" t="s">
        <v>29997</v>
      </c>
      <c r="C2652" t="s">
        <v>243</v>
      </c>
      <c r="D2652" s="684">
        <v>1825</v>
      </c>
      <c r="E2652" t="s">
        <v>30881</v>
      </c>
    </row>
    <row r="2653" spans="1:15" hidden="1" x14ac:dyDescent="0.2">
      <c r="A2653" t="s">
        <v>7215</v>
      </c>
      <c r="B2653" t="s">
        <v>29998</v>
      </c>
      <c r="C2653" t="s">
        <v>243</v>
      </c>
      <c r="D2653" s="684">
        <v>1870</v>
      </c>
      <c r="E2653" t="s">
        <v>30881</v>
      </c>
    </row>
    <row r="2654" spans="1:15" hidden="1" x14ac:dyDescent="0.2">
      <c r="A2654" t="s">
        <v>7216</v>
      </c>
      <c r="B2654" t="s">
        <v>29999</v>
      </c>
      <c r="C2654" t="s">
        <v>243</v>
      </c>
      <c r="D2654" s="684">
        <v>1638</v>
      </c>
      <c r="E2654" t="s">
        <v>30881</v>
      </c>
    </row>
    <row r="2655" spans="1:15" hidden="1" x14ac:dyDescent="0.2">
      <c r="A2655" t="s">
        <v>7217</v>
      </c>
      <c r="B2655" t="s">
        <v>54129</v>
      </c>
      <c r="C2655" t="s">
        <v>243</v>
      </c>
      <c r="D2655" s="684">
        <v>1204.5</v>
      </c>
      <c r="E2655" t="s">
        <v>30881</v>
      </c>
    </row>
    <row r="2656" spans="1:15" hidden="1" x14ac:dyDescent="0.2">
      <c r="A2656" t="s">
        <v>7218</v>
      </c>
      <c r="B2656" t="s">
        <v>54130</v>
      </c>
      <c r="C2656" t="s">
        <v>243</v>
      </c>
      <c r="D2656" s="684">
        <v>1047.1500000000001</v>
      </c>
      <c r="E2656" t="s">
        <v>30881</v>
      </c>
    </row>
    <row r="2657" spans="1:5" hidden="1" x14ac:dyDescent="0.2">
      <c r="A2657" t="s">
        <v>7219</v>
      </c>
      <c r="B2657" t="s">
        <v>54131</v>
      </c>
      <c r="C2657" t="s">
        <v>243</v>
      </c>
      <c r="D2657">
        <v>995.5</v>
      </c>
      <c r="E2657" t="s">
        <v>30881</v>
      </c>
    </row>
    <row r="2658" spans="1:5" hidden="1" x14ac:dyDescent="0.2">
      <c r="A2658" t="s">
        <v>7220</v>
      </c>
      <c r="B2658" t="s">
        <v>54132</v>
      </c>
      <c r="C2658" t="s">
        <v>243</v>
      </c>
      <c r="D2658">
        <v>824.85</v>
      </c>
      <c r="E2658" t="s">
        <v>30881</v>
      </c>
    </row>
    <row r="2659" spans="1:5" hidden="1" x14ac:dyDescent="0.2">
      <c r="A2659" t="s">
        <v>7221</v>
      </c>
      <c r="B2659" t="s">
        <v>54133</v>
      </c>
      <c r="C2659" t="s">
        <v>243</v>
      </c>
      <c r="D2659">
        <v>819.5</v>
      </c>
      <c r="E2659" t="s">
        <v>30881</v>
      </c>
    </row>
    <row r="2660" spans="1:5" hidden="1" x14ac:dyDescent="0.2">
      <c r="A2660" t="s">
        <v>7222</v>
      </c>
      <c r="B2660" t="s">
        <v>54134</v>
      </c>
      <c r="C2660" t="s">
        <v>243</v>
      </c>
      <c r="D2660">
        <v>637.65</v>
      </c>
      <c r="E2660" t="s">
        <v>30881</v>
      </c>
    </row>
    <row r="2661" spans="1:5" hidden="1" x14ac:dyDescent="0.2">
      <c r="A2661" t="s">
        <v>7223</v>
      </c>
      <c r="B2661" t="s">
        <v>54135</v>
      </c>
      <c r="C2661" t="s">
        <v>243</v>
      </c>
      <c r="D2661" s="684">
        <v>1534.5</v>
      </c>
      <c r="E2661" t="s">
        <v>30881</v>
      </c>
    </row>
    <row r="2662" spans="1:5" hidden="1" x14ac:dyDescent="0.2">
      <c r="A2662" t="s">
        <v>7224</v>
      </c>
      <c r="B2662" t="s">
        <v>54136</v>
      </c>
      <c r="C2662" t="s">
        <v>243</v>
      </c>
      <c r="D2662" s="684">
        <v>1281.1500000000001</v>
      </c>
      <c r="E2662" t="s">
        <v>30881</v>
      </c>
    </row>
    <row r="2663" spans="1:5" hidden="1" x14ac:dyDescent="0.2">
      <c r="A2663" t="s">
        <v>7225</v>
      </c>
      <c r="B2663" t="s">
        <v>54137</v>
      </c>
      <c r="C2663" t="s">
        <v>243</v>
      </c>
      <c r="D2663" s="684">
        <v>1325.5</v>
      </c>
      <c r="E2663" t="s">
        <v>30881</v>
      </c>
    </row>
    <row r="2664" spans="1:5" hidden="1" x14ac:dyDescent="0.2">
      <c r="A2664" t="s">
        <v>7226</v>
      </c>
      <c r="B2664" t="s">
        <v>54138</v>
      </c>
      <c r="C2664" t="s">
        <v>243</v>
      </c>
      <c r="D2664" s="684">
        <v>1058.8499999999999</v>
      </c>
      <c r="E2664" t="s">
        <v>30881</v>
      </c>
    </row>
    <row r="2665" spans="1:5" hidden="1" x14ac:dyDescent="0.2">
      <c r="A2665" t="s">
        <v>7227</v>
      </c>
      <c r="B2665" t="s">
        <v>54139</v>
      </c>
      <c r="C2665" t="s">
        <v>243</v>
      </c>
      <c r="D2665" s="684">
        <v>1149.5</v>
      </c>
      <c r="E2665" t="s">
        <v>30881</v>
      </c>
    </row>
    <row r="2666" spans="1:5" hidden="1" x14ac:dyDescent="0.2">
      <c r="A2666" t="s">
        <v>7228</v>
      </c>
      <c r="B2666" t="s">
        <v>54140</v>
      </c>
      <c r="C2666" t="s">
        <v>243</v>
      </c>
      <c r="D2666">
        <v>871.65</v>
      </c>
      <c r="E2666" t="s">
        <v>30881</v>
      </c>
    </row>
    <row r="2667" spans="1:5" hidden="1" x14ac:dyDescent="0.2">
      <c r="A2667" t="s">
        <v>7229</v>
      </c>
      <c r="B2667" t="s">
        <v>54141</v>
      </c>
      <c r="C2667" t="s">
        <v>243</v>
      </c>
      <c r="D2667" s="684">
        <v>1776.5</v>
      </c>
      <c r="E2667" t="s">
        <v>30881</v>
      </c>
    </row>
    <row r="2668" spans="1:5" hidden="1" x14ac:dyDescent="0.2">
      <c r="A2668" t="s">
        <v>7230</v>
      </c>
      <c r="B2668" t="s">
        <v>54142</v>
      </c>
      <c r="C2668" t="s">
        <v>243</v>
      </c>
      <c r="D2668" s="684">
        <v>1538.55</v>
      </c>
      <c r="E2668" t="s">
        <v>30881</v>
      </c>
    </row>
    <row r="2669" spans="1:5" hidden="1" x14ac:dyDescent="0.2">
      <c r="A2669" t="s">
        <v>7231</v>
      </c>
      <c r="B2669" t="s">
        <v>54143</v>
      </c>
      <c r="C2669" t="s">
        <v>243</v>
      </c>
      <c r="D2669" s="684">
        <v>1567.5</v>
      </c>
      <c r="E2669" t="s">
        <v>30881</v>
      </c>
    </row>
    <row r="2670" spans="1:5" hidden="1" x14ac:dyDescent="0.2">
      <c r="A2670" t="s">
        <v>7232</v>
      </c>
      <c r="B2670" t="s">
        <v>54144</v>
      </c>
      <c r="C2670" t="s">
        <v>243</v>
      </c>
      <c r="D2670" s="684">
        <v>1316.25</v>
      </c>
      <c r="E2670" t="s">
        <v>30881</v>
      </c>
    </row>
    <row r="2671" spans="1:5" hidden="1" x14ac:dyDescent="0.2">
      <c r="A2671" t="s">
        <v>7233</v>
      </c>
      <c r="B2671" t="s">
        <v>54145</v>
      </c>
      <c r="C2671" t="s">
        <v>243</v>
      </c>
      <c r="D2671" s="684">
        <v>1391.5</v>
      </c>
      <c r="E2671" t="s">
        <v>30881</v>
      </c>
    </row>
    <row r="2672" spans="1:5" hidden="1" x14ac:dyDescent="0.2">
      <c r="A2672" t="s">
        <v>7234</v>
      </c>
      <c r="B2672" t="s">
        <v>54146</v>
      </c>
      <c r="C2672" t="s">
        <v>243</v>
      </c>
      <c r="D2672" s="684">
        <v>1129.05</v>
      </c>
      <c r="E2672" t="s">
        <v>30881</v>
      </c>
    </row>
    <row r="2673" spans="1:5" hidden="1" x14ac:dyDescent="0.2">
      <c r="A2673" t="s">
        <v>7235</v>
      </c>
      <c r="B2673" t="s">
        <v>54147</v>
      </c>
      <c r="C2673" t="s">
        <v>243</v>
      </c>
      <c r="D2673" s="684">
        <v>2046</v>
      </c>
      <c r="E2673" t="s">
        <v>30881</v>
      </c>
    </row>
    <row r="2674" spans="1:5" hidden="1" x14ac:dyDescent="0.2">
      <c r="A2674" t="s">
        <v>7236</v>
      </c>
      <c r="B2674" t="s">
        <v>54148</v>
      </c>
      <c r="C2674" t="s">
        <v>243</v>
      </c>
      <c r="D2674" s="684">
        <v>1766.7</v>
      </c>
      <c r="E2674" t="s">
        <v>30881</v>
      </c>
    </row>
    <row r="2675" spans="1:5" hidden="1" x14ac:dyDescent="0.2">
      <c r="A2675" t="s">
        <v>7237</v>
      </c>
      <c r="B2675" t="s">
        <v>54149</v>
      </c>
      <c r="C2675" t="s">
        <v>243</v>
      </c>
      <c r="D2675" s="684">
        <v>1837</v>
      </c>
      <c r="E2675" t="s">
        <v>30881</v>
      </c>
    </row>
    <row r="2676" spans="1:5" hidden="1" x14ac:dyDescent="0.2">
      <c r="A2676" t="s">
        <v>7238</v>
      </c>
      <c r="B2676" t="s">
        <v>54150</v>
      </c>
      <c r="C2676" t="s">
        <v>243</v>
      </c>
      <c r="D2676" s="684">
        <v>1544.4</v>
      </c>
      <c r="E2676" t="s">
        <v>30881</v>
      </c>
    </row>
    <row r="2677" spans="1:5" hidden="1" x14ac:dyDescent="0.2">
      <c r="A2677" t="s">
        <v>7239</v>
      </c>
      <c r="B2677" t="s">
        <v>54151</v>
      </c>
      <c r="C2677" t="s">
        <v>243</v>
      </c>
      <c r="D2677" s="684">
        <v>1661</v>
      </c>
      <c r="E2677" t="s">
        <v>30881</v>
      </c>
    </row>
    <row r="2678" spans="1:5" hidden="1" x14ac:dyDescent="0.2">
      <c r="A2678" t="s">
        <v>7240</v>
      </c>
      <c r="B2678" t="s">
        <v>54152</v>
      </c>
      <c r="C2678" t="s">
        <v>243</v>
      </c>
      <c r="D2678" s="684">
        <v>1357.2</v>
      </c>
      <c r="E2678" t="s">
        <v>30881</v>
      </c>
    </row>
    <row r="2679" spans="1:5" hidden="1" x14ac:dyDescent="0.2">
      <c r="A2679" t="s">
        <v>7241</v>
      </c>
      <c r="B2679" t="s">
        <v>54153</v>
      </c>
      <c r="C2679" t="s">
        <v>243</v>
      </c>
      <c r="D2679" s="684">
        <v>2046</v>
      </c>
      <c r="E2679" t="s">
        <v>30881</v>
      </c>
    </row>
    <row r="2680" spans="1:5" hidden="1" x14ac:dyDescent="0.2">
      <c r="A2680" t="s">
        <v>7242</v>
      </c>
      <c r="B2680" t="s">
        <v>54154</v>
      </c>
      <c r="C2680" t="s">
        <v>243</v>
      </c>
      <c r="D2680" s="684">
        <v>1766.7</v>
      </c>
      <c r="E2680" t="s">
        <v>30881</v>
      </c>
    </row>
    <row r="2681" spans="1:5" hidden="1" x14ac:dyDescent="0.2">
      <c r="A2681" t="s">
        <v>7243</v>
      </c>
      <c r="B2681" t="s">
        <v>54155</v>
      </c>
      <c r="C2681" t="s">
        <v>243</v>
      </c>
      <c r="D2681" s="684">
        <v>1837</v>
      </c>
      <c r="E2681" t="s">
        <v>30881</v>
      </c>
    </row>
    <row r="2682" spans="1:5" hidden="1" x14ac:dyDescent="0.2">
      <c r="A2682" t="s">
        <v>7244</v>
      </c>
      <c r="B2682" t="s">
        <v>54156</v>
      </c>
      <c r="C2682" t="s">
        <v>243</v>
      </c>
      <c r="D2682" s="684">
        <v>1544.4</v>
      </c>
      <c r="E2682" t="s">
        <v>30881</v>
      </c>
    </row>
    <row r="2683" spans="1:5" hidden="1" x14ac:dyDescent="0.2">
      <c r="A2683" t="s">
        <v>7245</v>
      </c>
      <c r="B2683" t="s">
        <v>54157</v>
      </c>
      <c r="C2683" t="s">
        <v>243</v>
      </c>
      <c r="D2683" s="684">
        <v>1661</v>
      </c>
      <c r="E2683" t="s">
        <v>30881</v>
      </c>
    </row>
    <row r="2684" spans="1:5" hidden="1" x14ac:dyDescent="0.2">
      <c r="A2684" t="s">
        <v>7246</v>
      </c>
      <c r="B2684" t="s">
        <v>54158</v>
      </c>
      <c r="C2684" t="s">
        <v>243</v>
      </c>
      <c r="D2684" s="684">
        <v>1357.2</v>
      </c>
      <c r="E2684" t="s">
        <v>30881</v>
      </c>
    </row>
    <row r="2685" spans="1:5" hidden="1" x14ac:dyDescent="0.2">
      <c r="A2685" t="s">
        <v>26208</v>
      </c>
      <c r="B2685" t="s">
        <v>30000</v>
      </c>
      <c r="C2685" t="s">
        <v>243</v>
      </c>
      <c r="D2685">
        <v>585</v>
      </c>
      <c r="E2685" t="s">
        <v>30881</v>
      </c>
    </row>
    <row r="2686" spans="1:5" hidden="1" x14ac:dyDescent="0.2">
      <c r="A2686" t="s">
        <v>26210</v>
      </c>
      <c r="B2686" t="s">
        <v>30001</v>
      </c>
      <c r="C2686" t="s">
        <v>243</v>
      </c>
      <c r="D2686">
        <v>491</v>
      </c>
      <c r="E2686" t="s">
        <v>30881</v>
      </c>
    </row>
    <row r="2687" spans="1:5" hidden="1" x14ac:dyDescent="0.2">
      <c r="A2687" t="s">
        <v>26212</v>
      </c>
      <c r="B2687" t="s">
        <v>30002</v>
      </c>
      <c r="C2687" t="s">
        <v>243</v>
      </c>
      <c r="D2687">
        <v>842</v>
      </c>
      <c r="E2687" t="s">
        <v>30881</v>
      </c>
    </row>
    <row r="2688" spans="1:5" hidden="1" x14ac:dyDescent="0.2">
      <c r="A2688" t="s">
        <v>26214</v>
      </c>
      <c r="B2688" t="s">
        <v>30003</v>
      </c>
      <c r="C2688" t="s">
        <v>243</v>
      </c>
      <c r="D2688">
        <v>842</v>
      </c>
      <c r="E2688" t="s">
        <v>30881</v>
      </c>
    </row>
    <row r="2689" spans="1:5" hidden="1" x14ac:dyDescent="0.2">
      <c r="A2689" t="s">
        <v>26216</v>
      </c>
      <c r="B2689" t="s">
        <v>30004</v>
      </c>
      <c r="C2689" t="s">
        <v>243</v>
      </c>
      <c r="D2689">
        <v>725</v>
      </c>
      <c r="E2689" t="s">
        <v>30881</v>
      </c>
    </row>
    <row r="2690" spans="1:5" hidden="1" x14ac:dyDescent="0.2">
      <c r="A2690" t="s">
        <v>26218</v>
      </c>
      <c r="B2690" t="s">
        <v>30005</v>
      </c>
      <c r="C2690" t="s">
        <v>243</v>
      </c>
      <c r="D2690">
        <v>585</v>
      </c>
      <c r="E2690" t="s">
        <v>30881</v>
      </c>
    </row>
    <row r="2691" spans="1:5" hidden="1" x14ac:dyDescent="0.2">
      <c r="A2691" t="s">
        <v>26220</v>
      </c>
      <c r="B2691" t="s">
        <v>30006</v>
      </c>
      <c r="C2691" t="s">
        <v>243</v>
      </c>
      <c r="D2691">
        <v>649</v>
      </c>
      <c r="E2691" t="s">
        <v>30881</v>
      </c>
    </row>
    <row r="2692" spans="1:5" hidden="1" x14ac:dyDescent="0.2">
      <c r="A2692" t="s">
        <v>26222</v>
      </c>
      <c r="B2692" t="s">
        <v>30007</v>
      </c>
      <c r="C2692" t="s">
        <v>243</v>
      </c>
      <c r="D2692">
        <v>538</v>
      </c>
      <c r="E2692" t="s">
        <v>30881</v>
      </c>
    </row>
    <row r="2693" spans="1:5" hidden="1" x14ac:dyDescent="0.2">
      <c r="A2693" t="s">
        <v>26224</v>
      </c>
      <c r="B2693" t="s">
        <v>30008</v>
      </c>
      <c r="C2693" t="s">
        <v>243</v>
      </c>
      <c r="D2693">
        <v>924</v>
      </c>
      <c r="E2693" t="s">
        <v>30881</v>
      </c>
    </row>
    <row r="2694" spans="1:5" hidden="1" x14ac:dyDescent="0.2">
      <c r="A2694" t="s">
        <v>26226</v>
      </c>
      <c r="B2694" t="s">
        <v>30009</v>
      </c>
      <c r="C2694" t="s">
        <v>243</v>
      </c>
      <c r="D2694">
        <v>924</v>
      </c>
      <c r="E2694" t="s">
        <v>30881</v>
      </c>
    </row>
    <row r="2695" spans="1:5" hidden="1" x14ac:dyDescent="0.2">
      <c r="A2695" t="s">
        <v>26228</v>
      </c>
      <c r="B2695" t="s">
        <v>30010</v>
      </c>
      <c r="C2695" t="s">
        <v>243</v>
      </c>
      <c r="D2695">
        <v>761</v>
      </c>
      <c r="E2695" t="s">
        <v>30881</v>
      </c>
    </row>
    <row r="2696" spans="1:5" hidden="1" x14ac:dyDescent="0.2">
      <c r="A2696" t="s">
        <v>26230</v>
      </c>
      <c r="B2696" t="s">
        <v>30011</v>
      </c>
      <c r="C2696" t="s">
        <v>243</v>
      </c>
      <c r="D2696">
        <v>632</v>
      </c>
      <c r="E2696" t="s">
        <v>30881</v>
      </c>
    </row>
    <row r="2697" spans="1:5" hidden="1" x14ac:dyDescent="0.2">
      <c r="A2697" t="s">
        <v>26232</v>
      </c>
      <c r="B2697" t="s">
        <v>30012</v>
      </c>
      <c r="C2697" t="s">
        <v>243</v>
      </c>
      <c r="D2697">
        <v>755</v>
      </c>
      <c r="E2697" t="s">
        <v>30881</v>
      </c>
    </row>
    <row r="2698" spans="1:5" hidden="1" x14ac:dyDescent="0.2">
      <c r="A2698" t="s">
        <v>26234</v>
      </c>
      <c r="B2698" t="s">
        <v>30013</v>
      </c>
      <c r="C2698" t="s">
        <v>243</v>
      </c>
      <c r="D2698">
        <v>626</v>
      </c>
      <c r="E2698" t="s">
        <v>30881</v>
      </c>
    </row>
    <row r="2699" spans="1:5" hidden="1" x14ac:dyDescent="0.2">
      <c r="A2699" t="s">
        <v>26236</v>
      </c>
      <c r="B2699" t="s">
        <v>30014</v>
      </c>
      <c r="C2699" t="s">
        <v>243</v>
      </c>
      <c r="D2699" s="684">
        <v>1100</v>
      </c>
      <c r="E2699" t="s">
        <v>30881</v>
      </c>
    </row>
    <row r="2700" spans="1:5" hidden="1" x14ac:dyDescent="0.2">
      <c r="A2700" t="s">
        <v>26238</v>
      </c>
      <c r="B2700" t="s">
        <v>30015</v>
      </c>
      <c r="C2700" t="s">
        <v>243</v>
      </c>
      <c r="D2700" s="684">
        <v>1100</v>
      </c>
      <c r="E2700" t="s">
        <v>30881</v>
      </c>
    </row>
    <row r="2701" spans="1:5" hidden="1" x14ac:dyDescent="0.2">
      <c r="A2701" t="s">
        <v>26240</v>
      </c>
      <c r="B2701" t="s">
        <v>30016</v>
      </c>
      <c r="C2701" t="s">
        <v>243</v>
      </c>
      <c r="D2701">
        <v>930</v>
      </c>
      <c r="E2701" t="s">
        <v>30881</v>
      </c>
    </row>
    <row r="2702" spans="1:5" hidden="1" x14ac:dyDescent="0.2">
      <c r="A2702" t="s">
        <v>26242</v>
      </c>
      <c r="B2702" t="s">
        <v>30017</v>
      </c>
      <c r="C2702" t="s">
        <v>243</v>
      </c>
      <c r="D2702">
        <v>766</v>
      </c>
      <c r="E2702" t="s">
        <v>30881</v>
      </c>
    </row>
    <row r="2703" spans="1:5" hidden="1" x14ac:dyDescent="0.2">
      <c r="A2703" t="s">
        <v>26244</v>
      </c>
      <c r="B2703" t="s">
        <v>30018</v>
      </c>
      <c r="C2703" t="s">
        <v>243</v>
      </c>
      <c r="D2703" s="684">
        <v>1299</v>
      </c>
      <c r="E2703" t="s">
        <v>30881</v>
      </c>
    </row>
    <row r="2704" spans="1:5" hidden="1" x14ac:dyDescent="0.2">
      <c r="A2704" t="s">
        <v>26246</v>
      </c>
      <c r="B2704" t="s">
        <v>30019</v>
      </c>
      <c r="C2704" t="s">
        <v>243</v>
      </c>
      <c r="D2704" s="684">
        <v>1088</v>
      </c>
      <c r="E2704" t="s">
        <v>30881</v>
      </c>
    </row>
    <row r="2705" spans="1:5" hidden="1" x14ac:dyDescent="0.2">
      <c r="A2705" t="s">
        <v>26248</v>
      </c>
      <c r="B2705" t="s">
        <v>30020</v>
      </c>
      <c r="C2705" t="s">
        <v>243</v>
      </c>
      <c r="D2705" s="684">
        <v>1667</v>
      </c>
      <c r="E2705" t="s">
        <v>30881</v>
      </c>
    </row>
    <row r="2706" spans="1:5" hidden="1" x14ac:dyDescent="0.2">
      <c r="A2706" t="s">
        <v>26250</v>
      </c>
      <c r="B2706" t="s">
        <v>30021</v>
      </c>
      <c r="C2706" t="s">
        <v>243</v>
      </c>
      <c r="D2706" s="684">
        <v>1667</v>
      </c>
      <c r="E2706" t="s">
        <v>30881</v>
      </c>
    </row>
    <row r="2707" spans="1:5" hidden="1" x14ac:dyDescent="0.2">
      <c r="A2707" t="s">
        <v>26252</v>
      </c>
      <c r="B2707" t="s">
        <v>30022</v>
      </c>
      <c r="C2707" t="s">
        <v>243</v>
      </c>
      <c r="D2707" s="684">
        <v>1299</v>
      </c>
      <c r="E2707" t="s">
        <v>30881</v>
      </c>
    </row>
    <row r="2708" spans="1:5" hidden="1" x14ac:dyDescent="0.2">
      <c r="A2708" t="s">
        <v>26254</v>
      </c>
      <c r="B2708" t="s">
        <v>30023</v>
      </c>
      <c r="C2708" t="s">
        <v>243</v>
      </c>
      <c r="D2708">
        <v>597</v>
      </c>
      <c r="E2708" t="s">
        <v>30881</v>
      </c>
    </row>
    <row r="2709" spans="1:5" hidden="1" x14ac:dyDescent="0.2">
      <c r="A2709" t="s">
        <v>26256</v>
      </c>
      <c r="B2709" t="s">
        <v>30024</v>
      </c>
      <c r="C2709" t="s">
        <v>243</v>
      </c>
      <c r="D2709">
        <v>497</v>
      </c>
      <c r="E2709" t="s">
        <v>30881</v>
      </c>
    </row>
    <row r="2710" spans="1:5" hidden="1" x14ac:dyDescent="0.2">
      <c r="A2710" t="s">
        <v>30025</v>
      </c>
      <c r="B2710" t="s">
        <v>30026</v>
      </c>
      <c r="C2710" t="s">
        <v>243</v>
      </c>
      <c r="D2710">
        <v>842</v>
      </c>
      <c r="E2710" t="s">
        <v>30881</v>
      </c>
    </row>
    <row r="2711" spans="1:5" hidden="1" x14ac:dyDescent="0.2">
      <c r="A2711" t="s">
        <v>30027</v>
      </c>
      <c r="B2711" t="s">
        <v>30028</v>
      </c>
      <c r="C2711" t="s">
        <v>243</v>
      </c>
      <c r="D2711">
        <v>842</v>
      </c>
      <c r="E2711" t="s">
        <v>30881</v>
      </c>
    </row>
    <row r="2712" spans="1:5" hidden="1" x14ac:dyDescent="0.2">
      <c r="A2712" t="s">
        <v>26258</v>
      </c>
      <c r="B2712" t="s">
        <v>30029</v>
      </c>
      <c r="C2712" t="s">
        <v>243</v>
      </c>
      <c r="D2712">
        <v>585</v>
      </c>
      <c r="E2712" t="s">
        <v>30881</v>
      </c>
    </row>
    <row r="2713" spans="1:5" hidden="1" x14ac:dyDescent="0.2">
      <c r="A2713" t="s">
        <v>26260</v>
      </c>
      <c r="B2713" t="s">
        <v>30030</v>
      </c>
      <c r="C2713" t="s">
        <v>243</v>
      </c>
      <c r="D2713">
        <v>649</v>
      </c>
      <c r="E2713" t="s">
        <v>30881</v>
      </c>
    </row>
    <row r="2714" spans="1:5" hidden="1" x14ac:dyDescent="0.2">
      <c r="A2714" t="s">
        <v>26262</v>
      </c>
      <c r="B2714" t="s">
        <v>30031</v>
      </c>
      <c r="C2714" t="s">
        <v>243</v>
      </c>
      <c r="D2714">
        <v>597</v>
      </c>
      <c r="E2714" t="s">
        <v>30881</v>
      </c>
    </row>
    <row r="2715" spans="1:5" hidden="1" x14ac:dyDescent="0.2">
      <c r="A2715" t="s">
        <v>30032</v>
      </c>
      <c r="B2715" t="s">
        <v>30033</v>
      </c>
      <c r="C2715" t="s">
        <v>243</v>
      </c>
      <c r="D2715">
        <v>924</v>
      </c>
      <c r="E2715" t="s">
        <v>30881</v>
      </c>
    </row>
    <row r="2716" spans="1:5" hidden="1" x14ac:dyDescent="0.2">
      <c r="A2716" t="s">
        <v>30034</v>
      </c>
      <c r="B2716" t="s">
        <v>30035</v>
      </c>
      <c r="C2716" t="s">
        <v>243</v>
      </c>
      <c r="D2716">
        <v>924</v>
      </c>
      <c r="E2716" t="s">
        <v>30881</v>
      </c>
    </row>
    <row r="2717" spans="1:5" hidden="1" x14ac:dyDescent="0.2">
      <c r="A2717" t="s">
        <v>26264</v>
      </c>
      <c r="B2717" t="s">
        <v>30036</v>
      </c>
      <c r="C2717" t="s">
        <v>243</v>
      </c>
      <c r="D2717">
        <v>632</v>
      </c>
      <c r="E2717" t="s">
        <v>30881</v>
      </c>
    </row>
    <row r="2718" spans="1:5" hidden="1" x14ac:dyDescent="0.2">
      <c r="A2718" t="s">
        <v>26266</v>
      </c>
      <c r="B2718" t="s">
        <v>29774</v>
      </c>
      <c r="C2718" t="s">
        <v>243</v>
      </c>
      <c r="D2718">
        <v>450</v>
      </c>
      <c r="E2718" t="s">
        <v>30881</v>
      </c>
    </row>
    <row r="2719" spans="1:5" hidden="1" x14ac:dyDescent="0.2">
      <c r="A2719" t="s">
        <v>26268</v>
      </c>
      <c r="B2719" t="s">
        <v>30037</v>
      </c>
      <c r="C2719" t="s">
        <v>243</v>
      </c>
      <c r="D2719">
        <v>410</v>
      </c>
      <c r="E2719" t="s">
        <v>30881</v>
      </c>
    </row>
    <row r="2720" spans="1:5" hidden="1" x14ac:dyDescent="0.2">
      <c r="A2720" t="s">
        <v>15479</v>
      </c>
      <c r="B2720" t="s">
        <v>30038</v>
      </c>
      <c r="C2720" t="s">
        <v>243</v>
      </c>
      <c r="D2720">
        <v>790</v>
      </c>
      <c r="E2720" t="s">
        <v>30881</v>
      </c>
    </row>
    <row r="2721" spans="1:15" hidden="1" x14ac:dyDescent="0.2">
      <c r="A2721" t="s">
        <v>26271</v>
      </c>
      <c r="B2721" t="s">
        <v>30039</v>
      </c>
      <c r="C2721" t="s">
        <v>243</v>
      </c>
      <c r="D2721">
        <v>790</v>
      </c>
      <c r="E2721" t="s">
        <v>30881</v>
      </c>
    </row>
    <row r="2722" spans="1:15" hidden="1" x14ac:dyDescent="0.2">
      <c r="A2722" t="s">
        <v>26273</v>
      </c>
      <c r="B2722" t="s">
        <v>30040</v>
      </c>
      <c r="C2722" t="s">
        <v>243</v>
      </c>
      <c r="D2722">
        <v>655</v>
      </c>
      <c r="E2722" t="s">
        <v>30881</v>
      </c>
    </row>
    <row r="2723" spans="1:15" hidden="1" x14ac:dyDescent="0.2">
      <c r="A2723" t="s">
        <v>26275</v>
      </c>
      <c r="B2723" t="s">
        <v>30041</v>
      </c>
      <c r="C2723" t="s">
        <v>243</v>
      </c>
      <c r="D2723">
        <v>392</v>
      </c>
      <c r="E2723" t="s">
        <v>30881</v>
      </c>
    </row>
    <row r="2724" spans="1:15" hidden="1" x14ac:dyDescent="0.2">
      <c r="A2724" t="s">
        <v>15480</v>
      </c>
      <c r="B2724" t="s">
        <v>30042</v>
      </c>
      <c r="C2724" t="s">
        <v>243</v>
      </c>
      <c r="D2724">
        <v>544</v>
      </c>
      <c r="E2724" t="s">
        <v>30881</v>
      </c>
    </row>
    <row r="2725" spans="1:15" hidden="1" x14ac:dyDescent="0.2">
      <c r="A2725" t="s">
        <v>26278</v>
      </c>
      <c r="B2725" t="s">
        <v>30043</v>
      </c>
      <c r="C2725" t="s">
        <v>243</v>
      </c>
      <c r="D2725">
        <v>585</v>
      </c>
      <c r="E2725" t="s">
        <v>30881</v>
      </c>
    </row>
    <row r="2726" spans="1:15" hidden="1" x14ac:dyDescent="0.2">
      <c r="A2726" t="s">
        <v>26279</v>
      </c>
      <c r="B2726" t="s">
        <v>29773</v>
      </c>
      <c r="C2726" t="s">
        <v>243</v>
      </c>
      <c r="D2726">
        <v>491</v>
      </c>
      <c r="E2726" t="s">
        <v>30881</v>
      </c>
    </row>
    <row r="2727" spans="1:15" hidden="1" x14ac:dyDescent="0.2">
      <c r="A2727" t="s">
        <v>26281</v>
      </c>
      <c r="B2727" t="s">
        <v>30044</v>
      </c>
      <c r="C2727" t="s">
        <v>243</v>
      </c>
      <c r="D2727">
        <v>842</v>
      </c>
      <c r="E2727" t="s">
        <v>30881</v>
      </c>
    </row>
    <row r="2728" spans="1:15" s="71" customFormat="1" hidden="1" x14ac:dyDescent="0.2">
      <c r="A2728" t="s">
        <v>15481</v>
      </c>
      <c r="B2728" t="s">
        <v>30045</v>
      </c>
      <c r="C2728" t="s">
        <v>243</v>
      </c>
      <c r="D2728">
        <v>842</v>
      </c>
      <c r="E2728" t="s">
        <v>30881</v>
      </c>
      <c r="F2728" s="67"/>
      <c r="G2728" s="67"/>
      <c r="H2728" s="67"/>
      <c r="I2728" s="67"/>
      <c r="J2728" s="67"/>
      <c r="K2728" s="67"/>
      <c r="L2728" s="67"/>
      <c r="M2728" s="67"/>
      <c r="N2728" s="67"/>
      <c r="O2728" s="67"/>
    </row>
    <row r="2729" spans="1:15" s="71" customFormat="1" hidden="1" x14ac:dyDescent="0.2">
      <c r="A2729" t="s">
        <v>26284</v>
      </c>
      <c r="B2729" t="s">
        <v>30046</v>
      </c>
      <c r="C2729" t="s">
        <v>243</v>
      </c>
      <c r="D2729">
        <v>725</v>
      </c>
      <c r="E2729" t="s">
        <v>30881</v>
      </c>
      <c r="F2729" s="67"/>
      <c r="G2729" s="67"/>
      <c r="H2729" s="67"/>
      <c r="I2729" s="67"/>
      <c r="J2729" s="67"/>
      <c r="K2729" s="67"/>
      <c r="L2729" s="67"/>
      <c r="M2729" s="67"/>
      <c r="N2729" s="67"/>
      <c r="O2729" s="67"/>
    </row>
    <row r="2730" spans="1:15" s="71" customFormat="1" hidden="1" x14ac:dyDescent="0.2">
      <c r="A2730" t="s">
        <v>26286</v>
      </c>
      <c r="B2730" t="s">
        <v>30047</v>
      </c>
      <c r="C2730" t="s">
        <v>243</v>
      </c>
      <c r="D2730">
        <v>445</v>
      </c>
      <c r="E2730" t="s">
        <v>30881</v>
      </c>
      <c r="F2730" s="67"/>
      <c r="G2730" s="67"/>
      <c r="H2730" s="67"/>
      <c r="I2730" s="67"/>
      <c r="J2730" s="67"/>
      <c r="K2730" s="67"/>
      <c r="L2730" s="67"/>
      <c r="M2730" s="67"/>
      <c r="N2730" s="67"/>
      <c r="O2730" s="67"/>
    </row>
    <row r="2731" spans="1:15" s="71" customFormat="1" hidden="1" x14ac:dyDescent="0.2">
      <c r="A2731" t="s">
        <v>26288</v>
      </c>
      <c r="B2731" t="s">
        <v>30048</v>
      </c>
      <c r="C2731" t="s">
        <v>243</v>
      </c>
      <c r="D2731">
        <v>585</v>
      </c>
      <c r="E2731" t="s">
        <v>30881</v>
      </c>
      <c r="F2731" s="67"/>
      <c r="G2731" s="67"/>
      <c r="H2731" s="67"/>
      <c r="I2731" s="67"/>
      <c r="J2731" s="67"/>
      <c r="K2731" s="67"/>
      <c r="L2731" s="67"/>
      <c r="M2731" s="67"/>
      <c r="N2731" s="67"/>
      <c r="O2731" s="67"/>
    </row>
    <row r="2732" spans="1:15" hidden="1" x14ac:dyDescent="0.2">
      <c r="A2732" t="s">
        <v>15482</v>
      </c>
      <c r="B2732" t="s">
        <v>30049</v>
      </c>
      <c r="C2732" t="s">
        <v>243</v>
      </c>
      <c r="D2732">
        <v>611</v>
      </c>
      <c r="E2732" t="s">
        <v>30881</v>
      </c>
    </row>
    <row r="2733" spans="1:15" hidden="1" x14ac:dyDescent="0.2">
      <c r="A2733" t="s">
        <v>26289</v>
      </c>
      <c r="B2733" t="s">
        <v>30050</v>
      </c>
      <c r="C2733" t="s">
        <v>243</v>
      </c>
      <c r="D2733">
        <v>538</v>
      </c>
      <c r="E2733" t="s">
        <v>30881</v>
      </c>
    </row>
    <row r="2734" spans="1:15" hidden="1" x14ac:dyDescent="0.2">
      <c r="A2734" t="s">
        <v>26291</v>
      </c>
      <c r="B2734" t="s">
        <v>30051</v>
      </c>
      <c r="C2734" t="s">
        <v>243</v>
      </c>
      <c r="D2734">
        <v>924</v>
      </c>
      <c r="E2734" t="s">
        <v>30881</v>
      </c>
    </row>
    <row r="2735" spans="1:15" hidden="1" x14ac:dyDescent="0.2">
      <c r="A2735" t="s">
        <v>26293</v>
      </c>
      <c r="B2735" t="s">
        <v>30052</v>
      </c>
      <c r="C2735" t="s">
        <v>243</v>
      </c>
      <c r="D2735">
        <v>924</v>
      </c>
      <c r="E2735" t="s">
        <v>30881</v>
      </c>
    </row>
    <row r="2736" spans="1:15" hidden="1" x14ac:dyDescent="0.2">
      <c r="A2736" t="s">
        <v>15483</v>
      </c>
      <c r="B2736" t="s">
        <v>30053</v>
      </c>
      <c r="C2736" t="s">
        <v>243</v>
      </c>
      <c r="D2736">
        <v>761</v>
      </c>
      <c r="E2736" t="s">
        <v>30881</v>
      </c>
    </row>
    <row r="2737" spans="1:15" hidden="1" x14ac:dyDescent="0.2">
      <c r="A2737" t="s">
        <v>26294</v>
      </c>
      <c r="B2737" t="s">
        <v>30054</v>
      </c>
      <c r="C2737" t="s">
        <v>243</v>
      </c>
      <c r="D2737">
        <v>474</v>
      </c>
      <c r="E2737" t="s">
        <v>30881</v>
      </c>
    </row>
    <row r="2738" spans="1:15" hidden="1" x14ac:dyDescent="0.2">
      <c r="A2738" t="s">
        <v>26296</v>
      </c>
      <c r="B2738" t="s">
        <v>53385</v>
      </c>
      <c r="C2738" t="s">
        <v>243</v>
      </c>
      <c r="D2738">
        <v>632</v>
      </c>
      <c r="E2738" t="s">
        <v>30881</v>
      </c>
    </row>
    <row r="2739" spans="1:15" hidden="1" x14ac:dyDescent="0.2">
      <c r="A2739" t="s">
        <v>26297</v>
      </c>
      <c r="B2739" t="s">
        <v>30055</v>
      </c>
      <c r="C2739" t="s">
        <v>243</v>
      </c>
      <c r="D2739">
        <v>807</v>
      </c>
      <c r="E2739" t="s">
        <v>30881</v>
      </c>
    </row>
    <row r="2740" spans="1:15" hidden="1" x14ac:dyDescent="0.2">
      <c r="A2740" t="s">
        <v>15484</v>
      </c>
      <c r="B2740" t="s">
        <v>30056</v>
      </c>
      <c r="C2740" t="s">
        <v>243</v>
      </c>
      <c r="D2740">
        <v>679</v>
      </c>
      <c r="E2740" t="s">
        <v>30881</v>
      </c>
    </row>
    <row r="2741" spans="1:15" hidden="1" x14ac:dyDescent="0.2">
      <c r="A2741" t="s">
        <v>26300</v>
      </c>
      <c r="B2741" t="s">
        <v>30057</v>
      </c>
      <c r="C2741" t="s">
        <v>243</v>
      </c>
      <c r="D2741" s="684">
        <v>1152</v>
      </c>
      <c r="E2741" t="s">
        <v>30881</v>
      </c>
    </row>
    <row r="2742" spans="1:15" hidden="1" x14ac:dyDescent="0.2">
      <c r="A2742" t="s">
        <v>26302</v>
      </c>
      <c r="B2742" t="s">
        <v>30058</v>
      </c>
      <c r="C2742" t="s">
        <v>243</v>
      </c>
      <c r="D2742" s="684">
        <v>1152</v>
      </c>
      <c r="E2742" t="s">
        <v>30881</v>
      </c>
    </row>
    <row r="2743" spans="1:15" hidden="1" x14ac:dyDescent="0.2">
      <c r="A2743" t="s">
        <v>26303</v>
      </c>
      <c r="B2743" t="s">
        <v>30059</v>
      </c>
      <c r="C2743" t="s">
        <v>243</v>
      </c>
      <c r="D2743">
        <v>983</v>
      </c>
      <c r="E2743" t="s">
        <v>30881</v>
      </c>
    </row>
    <row r="2744" spans="1:15" hidden="1" x14ac:dyDescent="0.2">
      <c r="A2744" t="s">
        <v>15485</v>
      </c>
      <c r="B2744" t="s">
        <v>30060</v>
      </c>
      <c r="C2744" t="s">
        <v>243</v>
      </c>
      <c r="D2744">
        <v>644</v>
      </c>
      <c r="E2744" t="s">
        <v>30881</v>
      </c>
    </row>
    <row r="2745" spans="1:15" hidden="1" x14ac:dyDescent="0.2">
      <c r="A2745" t="s">
        <v>26306</v>
      </c>
      <c r="B2745" t="s">
        <v>30061</v>
      </c>
      <c r="C2745" t="s">
        <v>243</v>
      </c>
      <c r="D2745">
        <v>819</v>
      </c>
      <c r="E2745" t="s">
        <v>30881</v>
      </c>
    </row>
    <row r="2746" spans="1:15" hidden="1" x14ac:dyDescent="0.2">
      <c r="A2746" t="s">
        <v>26307</v>
      </c>
      <c r="B2746" t="s">
        <v>30062</v>
      </c>
      <c r="C2746" t="s">
        <v>243</v>
      </c>
      <c r="D2746">
        <v>971</v>
      </c>
      <c r="E2746" t="s">
        <v>30881</v>
      </c>
    </row>
    <row r="2747" spans="1:15" hidden="1" x14ac:dyDescent="0.2">
      <c r="A2747" t="s">
        <v>26309</v>
      </c>
      <c r="B2747" t="s">
        <v>30063</v>
      </c>
      <c r="C2747" t="s">
        <v>243</v>
      </c>
      <c r="D2747">
        <v>854</v>
      </c>
      <c r="E2747" t="s">
        <v>30881</v>
      </c>
    </row>
    <row r="2748" spans="1:15" hidden="1" x14ac:dyDescent="0.2">
      <c r="A2748" t="s">
        <v>15486</v>
      </c>
      <c r="B2748" t="s">
        <v>30064</v>
      </c>
      <c r="C2748" t="s">
        <v>243</v>
      </c>
      <c r="D2748" s="684">
        <v>1275</v>
      </c>
      <c r="E2748" t="s">
        <v>30881</v>
      </c>
    </row>
    <row r="2749" spans="1:15" hidden="1" x14ac:dyDescent="0.2">
      <c r="A2749" t="s">
        <v>26312</v>
      </c>
      <c r="B2749" t="s">
        <v>30065</v>
      </c>
      <c r="C2749" t="s">
        <v>243</v>
      </c>
      <c r="D2749" s="684">
        <v>1275</v>
      </c>
      <c r="E2749" t="s">
        <v>30881</v>
      </c>
    </row>
    <row r="2750" spans="1:15" hidden="1" x14ac:dyDescent="0.2">
      <c r="A2750" t="s">
        <v>26314</v>
      </c>
      <c r="B2750" t="s">
        <v>30066</v>
      </c>
      <c r="C2750" t="s">
        <v>243</v>
      </c>
      <c r="D2750" s="684">
        <v>1076</v>
      </c>
      <c r="E2750" t="s">
        <v>30881</v>
      </c>
    </row>
    <row r="2751" spans="1:15" hidden="1" x14ac:dyDescent="0.2">
      <c r="A2751" t="s">
        <v>26316</v>
      </c>
      <c r="B2751" t="s">
        <v>30067</v>
      </c>
      <c r="C2751" t="s">
        <v>243</v>
      </c>
      <c r="D2751">
        <v>696</v>
      </c>
      <c r="E2751" t="s">
        <v>30881</v>
      </c>
    </row>
    <row r="2752" spans="1:15" s="71" customFormat="1" hidden="1" x14ac:dyDescent="0.2">
      <c r="A2752" t="s">
        <v>15487</v>
      </c>
      <c r="B2752" t="s">
        <v>53386</v>
      </c>
      <c r="C2752" t="s">
        <v>243</v>
      </c>
      <c r="D2752">
        <v>971</v>
      </c>
      <c r="E2752" t="s">
        <v>30881</v>
      </c>
      <c r="F2752" s="67"/>
      <c r="G2752" s="67"/>
      <c r="H2752" s="67"/>
      <c r="I2752" s="67"/>
      <c r="J2752" s="67"/>
      <c r="K2752" s="67"/>
      <c r="L2752" s="67"/>
      <c r="M2752" s="67"/>
      <c r="N2752" s="67"/>
      <c r="O2752" s="67"/>
    </row>
    <row r="2753" spans="1:15" s="71" customFormat="1" hidden="1" x14ac:dyDescent="0.2">
      <c r="A2753" t="s">
        <v>26319</v>
      </c>
      <c r="B2753" t="s">
        <v>30068</v>
      </c>
      <c r="C2753" t="s">
        <v>243</v>
      </c>
      <c r="D2753" s="684">
        <v>1299</v>
      </c>
      <c r="E2753" t="s">
        <v>30881</v>
      </c>
      <c r="F2753" s="67"/>
      <c r="G2753" s="67"/>
      <c r="H2753" s="67"/>
      <c r="I2753" s="67"/>
      <c r="J2753" s="67"/>
      <c r="K2753" s="67"/>
      <c r="L2753" s="67"/>
      <c r="M2753" s="67"/>
      <c r="N2753" s="67"/>
      <c r="O2753" s="67"/>
    </row>
    <row r="2754" spans="1:15" hidden="1" x14ac:dyDescent="0.2">
      <c r="A2754" t="s">
        <v>26321</v>
      </c>
      <c r="B2754" t="s">
        <v>30069</v>
      </c>
      <c r="C2754" t="s">
        <v>243</v>
      </c>
      <c r="D2754" s="684">
        <v>1088</v>
      </c>
      <c r="E2754" t="s">
        <v>30881</v>
      </c>
    </row>
    <row r="2755" spans="1:15" hidden="1" x14ac:dyDescent="0.2">
      <c r="A2755" t="s">
        <v>26323</v>
      </c>
      <c r="B2755" t="s">
        <v>30070</v>
      </c>
      <c r="C2755" t="s">
        <v>243</v>
      </c>
      <c r="D2755" s="684">
        <v>1667</v>
      </c>
      <c r="E2755" t="s">
        <v>30881</v>
      </c>
    </row>
    <row r="2756" spans="1:15" hidden="1" x14ac:dyDescent="0.2">
      <c r="A2756" t="s">
        <v>15488</v>
      </c>
      <c r="B2756" t="s">
        <v>30071</v>
      </c>
      <c r="C2756" t="s">
        <v>243</v>
      </c>
      <c r="D2756" s="684">
        <v>1667</v>
      </c>
      <c r="E2756" t="s">
        <v>30881</v>
      </c>
    </row>
    <row r="2757" spans="1:15" hidden="1" x14ac:dyDescent="0.2">
      <c r="A2757" t="s">
        <v>26326</v>
      </c>
      <c r="B2757" t="s">
        <v>30072</v>
      </c>
      <c r="C2757" t="s">
        <v>243</v>
      </c>
      <c r="D2757" s="684">
        <v>1299</v>
      </c>
      <c r="E2757" t="s">
        <v>30881</v>
      </c>
    </row>
    <row r="2758" spans="1:15" hidden="1" x14ac:dyDescent="0.2">
      <c r="A2758" t="s">
        <v>26328</v>
      </c>
      <c r="B2758" t="s">
        <v>30155</v>
      </c>
      <c r="C2758" t="s">
        <v>243</v>
      </c>
      <c r="D2758">
        <v>450</v>
      </c>
      <c r="E2758" t="s">
        <v>30881</v>
      </c>
    </row>
    <row r="2759" spans="1:15" hidden="1" x14ac:dyDescent="0.2">
      <c r="A2759" t="s">
        <v>15489</v>
      </c>
      <c r="B2759" t="s">
        <v>30073</v>
      </c>
      <c r="C2759" t="s">
        <v>243</v>
      </c>
      <c r="D2759">
        <v>410</v>
      </c>
      <c r="E2759" t="s">
        <v>30881</v>
      </c>
    </row>
    <row r="2760" spans="1:15" hidden="1" x14ac:dyDescent="0.2">
      <c r="A2760" t="s">
        <v>15490</v>
      </c>
      <c r="B2760" t="s">
        <v>30074</v>
      </c>
      <c r="C2760" t="s">
        <v>243</v>
      </c>
      <c r="D2760">
        <v>790</v>
      </c>
      <c r="E2760" t="s">
        <v>30881</v>
      </c>
    </row>
    <row r="2761" spans="1:15" hidden="1" x14ac:dyDescent="0.2">
      <c r="A2761" t="s">
        <v>15491</v>
      </c>
      <c r="B2761" t="s">
        <v>30075</v>
      </c>
      <c r="C2761" t="s">
        <v>243</v>
      </c>
      <c r="D2761">
        <v>790</v>
      </c>
      <c r="E2761" t="s">
        <v>30881</v>
      </c>
    </row>
    <row r="2762" spans="1:15" hidden="1" x14ac:dyDescent="0.2">
      <c r="A2762" t="s">
        <v>15492</v>
      </c>
      <c r="B2762" t="s">
        <v>30076</v>
      </c>
      <c r="C2762" t="s">
        <v>243</v>
      </c>
      <c r="D2762">
        <v>655</v>
      </c>
      <c r="E2762" t="s">
        <v>30881</v>
      </c>
    </row>
    <row r="2763" spans="1:15" hidden="1" x14ac:dyDescent="0.2">
      <c r="A2763" t="s">
        <v>15493</v>
      </c>
      <c r="B2763" t="s">
        <v>30077</v>
      </c>
      <c r="C2763" t="s">
        <v>243</v>
      </c>
      <c r="D2763">
        <v>404</v>
      </c>
      <c r="E2763" t="s">
        <v>30881</v>
      </c>
    </row>
    <row r="2764" spans="1:15" hidden="1" x14ac:dyDescent="0.2">
      <c r="A2764" t="s">
        <v>15494</v>
      </c>
      <c r="B2764" t="s">
        <v>30078</v>
      </c>
      <c r="C2764" t="s">
        <v>243</v>
      </c>
      <c r="D2764">
        <v>544</v>
      </c>
      <c r="E2764" t="s">
        <v>30881</v>
      </c>
    </row>
    <row r="2765" spans="1:15" hidden="1" x14ac:dyDescent="0.2">
      <c r="A2765" t="s">
        <v>15495</v>
      </c>
      <c r="B2765" t="s">
        <v>30079</v>
      </c>
      <c r="C2765" t="s">
        <v>243</v>
      </c>
      <c r="D2765">
        <v>597</v>
      </c>
      <c r="E2765" t="s">
        <v>30881</v>
      </c>
    </row>
    <row r="2766" spans="1:15" hidden="1" x14ac:dyDescent="0.2">
      <c r="A2766" t="s">
        <v>15496</v>
      </c>
      <c r="B2766" t="s">
        <v>30080</v>
      </c>
      <c r="C2766" t="s">
        <v>243</v>
      </c>
      <c r="D2766">
        <v>527</v>
      </c>
      <c r="E2766" t="s">
        <v>30881</v>
      </c>
    </row>
    <row r="2767" spans="1:15" hidden="1" x14ac:dyDescent="0.2">
      <c r="A2767" t="s">
        <v>15497</v>
      </c>
      <c r="B2767" t="s">
        <v>30081</v>
      </c>
      <c r="C2767" t="s">
        <v>243</v>
      </c>
      <c r="D2767">
        <v>842</v>
      </c>
      <c r="E2767" t="s">
        <v>30881</v>
      </c>
    </row>
    <row r="2768" spans="1:15" hidden="1" x14ac:dyDescent="0.2">
      <c r="A2768" t="s">
        <v>15498</v>
      </c>
      <c r="B2768" t="s">
        <v>30082</v>
      </c>
      <c r="C2768" t="s">
        <v>243</v>
      </c>
      <c r="D2768">
        <v>842</v>
      </c>
      <c r="E2768" t="s">
        <v>30881</v>
      </c>
    </row>
    <row r="2769" spans="1:15" hidden="1" x14ac:dyDescent="0.2">
      <c r="A2769" t="s">
        <v>15499</v>
      </c>
      <c r="B2769" t="s">
        <v>30083</v>
      </c>
      <c r="C2769" t="s">
        <v>243</v>
      </c>
      <c r="D2769">
        <v>725</v>
      </c>
      <c r="E2769" t="s">
        <v>30881</v>
      </c>
    </row>
    <row r="2770" spans="1:15" s="71" customFormat="1" hidden="1" x14ac:dyDescent="0.2">
      <c r="A2770" t="s">
        <v>15500</v>
      </c>
      <c r="B2770" t="s">
        <v>30084</v>
      </c>
      <c r="C2770" t="s">
        <v>243</v>
      </c>
      <c r="D2770">
        <v>462</v>
      </c>
      <c r="E2770" t="s">
        <v>30881</v>
      </c>
      <c r="F2770" s="67"/>
      <c r="G2770" s="67"/>
      <c r="H2770" s="67"/>
      <c r="I2770" s="67"/>
      <c r="J2770" s="67"/>
      <c r="K2770" s="67"/>
      <c r="L2770" s="67"/>
      <c r="M2770" s="67"/>
      <c r="N2770" s="67"/>
      <c r="O2770" s="67"/>
    </row>
    <row r="2771" spans="1:15" s="71" customFormat="1" hidden="1" x14ac:dyDescent="0.2">
      <c r="A2771" t="s">
        <v>15501</v>
      </c>
      <c r="B2771" t="s">
        <v>30085</v>
      </c>
      <c r="C2771" t="s">
        <v>243</v>
      </c>
      <c r="D2771">
        <v>585</v>
      </c>
      <c r="E2771" t="s">
        <v>30881</v>
      </c>
      <c r="F2771" s="67"/>
      <c r="G2771" s="67"/>
      <c r="H2771" s="67"/>
      <c r="I2771" s="67"/>
      <c r="J2771" s="67"/>
      <c r="K2771" s="67"/>
      <c r="L2771" s="67"/>
      <c r="M2771" s="67"/>
      <c r="N2771" s="67"/>
      <c r="O2771" s="67"/>
    </row>
    <row r="2772" spans="1:15" hidden="1" x14ac:dyDescent="0.2">
      <c r="A2772" t="s">
        <v>15502</v>
      </c>
      <c r="B2772" t="s">
        <v>30086</v>
      </c>
      <c r="C2772" t="s">
        <v>243</v>
      </c>
      <c r="D2772">
        <v>649</v>
      </c>
      <c r="E2772" t="s">
        <v>30881</v>
      </c>
    </row>
    <row r="2773" spans="1:15" hidden="1" x14ac:dyDescent="0.2">
      <c r="A2773" t="s">
        <v>15503</v>
      </c>
      <c r="B2773" t="s">
        <v>30087</v>
      </c>
      <c r="C2773" t="s">
        <v>243</v>
      </c>
      <c r="D2773">
        <v>597</v>
      </c>
      <c r="E2773" t="s">
        <v>30881</v>
      </c>
    </row>
    <row r="2774" spans="1:15" hidden="1" x14ac:dyDescent="0.2">
      <c r="A2774" t="s">
        <v>15504</v>
      </c>
      <c r="B2774" t="s">
        <v>53389</v>
      </c>
      <c r="C2774" t="s">
        <v>243</v>
      </c>
      <c r="D2774">
        <v>924</v>
      </c>
      <c r="E2774" t="s">
        <v>30881</v>
      </c>
    </row>
    <row r="2775" spans="1:15" hidden="1" x14ac:dyDescent="0.2">
      <c r="A2775" t="s">
        <v>15505</v>
      </c>
      <c r="B2775" t="s">
        <v>30088</v>
      </c>
      <c r="C2775" t="s">
        <v>243</v>
      </c>
      <c r="D2775">
        <v>924</v>
      </c>
      <c r="E2775" t="s">
        <v>30881</v>
      </c>
    </row>
    <row r="2776" spans="1:15" hidden="1" x14ac:dyDescent="0.2">
      <c r="A2776" t="s">
        <v>15506</v>
      </c>
      <c r="B2776" t="s">
        <v>30089</v>
      </c>
      <c r="C2776" t="s">
        <v>243</v>
      </c>
      <c r="D2776">
        <v>761</v>
      </c>
      <c r="E2776" t="s">
        <v>30881</v>
      </c>
    </row>
    <row r="2777" spans="1:15" s="6" customFormat="1" hidden="1" x14ac:dyDescent="0.2">
      <c r="A2777" t="s">
        <v>15507</v>
      </c>
      <c r="B2777" t="s">
        <v>30090</v>
      </c>
      <c r="C2777" t="s">
        <v>243</v>
      </c>
      <c r="D2777">
        <v>532</v>
      </c>
      <c r="E2777" t="s">
        <v>30881</v>
      </c>
      <c r="F2777" s="7"/>
      <c r="G2777" s="7"/>
      <c r="H2777" s="7"/>
      <c r="I2777" s="7"/>
      <c r="J2777" s="7"/>
      <c r="K2777" s="7"/>
      <c r="L2777" s="7"/>
      <c r="M2777" s="7"/>
      <c r="N2777" s="7"/>
      <c r="O2777" s="7"/>
    </row>
    <row r="2778" spans="1:15" hidden="1" x14ac:dyDescent="0.2">
      <c r="A2778" t="s">
        <v>15508</v>
      </c>
      <c r="B2778" t="s">
        <v>30091</v>
      </c>
      <c r="C2778" t="s">
        <v>243</v>
      </c>
      <c r="D2778">
        <v>632</v>
      </c>
      <c r="E2778" t="s">
        <v>30881</v>
      </c>
    </row>
    <row r="2779" spans="1:15" hidden="1" x14ac:dyDescent="0.2">
      <c r="A2779" t="s">
        <v>26350</v>
      </c>
      <c r="B2779" t="s">
        <v>30092</v>
      </c>
      <c r="C2779" t="s">
        <v>243</v>
      </c>
      <c r="D2779">
        <v>304</v>
      </c>
      <c r="E2779" t="s">
        <v>30881</v>
      </c>
    </row>
    <row r="2780" spans="1:15" s="71" customFormat="1" hidden="1" x14ac:dyDescent="0.2">
      <c r="A2780" t="s">
        <v>26352</v>
      </c>
      <c r="B2780" t="s">
        <v>30093</v>
      </c>
      <c r="C2780" t="s">
        <v>243</v>
      </c>
      <c r="D2780">
        <v>257</v>
      </c>
      <c r="E2780" t="s">
        <v>30881</v>
      </c>
      <c r="F2780" s="67"/>
      <c r="G2780" s="67"/>
      <c r="H2780" s="67"/>
      <c r="I2780" s="67"/>
      <c r="J2780" s="67"/>
      <c r="K2780" s="67"/>
      <c r="L2780" s="67"/>
      <c r="M2780" s="67"/>
      <c r="N2780" s="67"/>
      <c r="O2780" s="67"/>
    </row>
    <row r="2781" spans="1:15" s="71" customFormat="1" hidden="1" x14ac:dyDescent="0.2">
      <c r="A2781" t="s">
        <v>26354</v>
      </c>
      <c r="B2781" t="s">
        <v>30094</v>
      </c>
      <c r="C2781" t="s">
        <v>243</v>
      </c>
      <c r="D2781">
        <v>281</v>
      </c>
      <c r="E2781" t="s">
        <v>30881</v>
      </c>
      <c r="F2781" s="67"/>
      <c r="G2781" s="67"/>
      <c r="H2781" s="67"/>
      <c r="I2781" s="67"/>
      <c r="J2781" s="67"/>
      <c r="K2781" s="67"/>
      <c r="L2781" s="67"/>
      <c r="M2781" s="67"/>
      <c r="N2781" s="67"/>
      <c r="O2781" s="67"/>
    </row>
    <row r="2782" spans="1:15" s="71" customFormat="1" hidden="1" x14ac:dyDescent="0.2">
      <c r="A2782" t="s">
        <v>26356</v>
      </c>
      <c r="B2782" t="s">
        <v>30095</v>
      </c>
      <c r="C2782" t="s">
        <v>243</v>
      </c>
      <c r="D2782">
        <v>257</v>
      </c>
      <c r="E2782" t="s">
        <v>30881</v>
      </c>
      <c r="F2782" s="67"/>
      <c r="G2782" s="67"/>
      <c r="H2782" s="67"/>
      <c r="I2782" s="67"/>
      <c r="J2782" s="67"/>
      <c r="K2782" s="67"/>
      <c r="L2782" s="67"/>
      <c r="M2782" s="67"/>
      <c r="N2782" s="67"/>
      <c r="O2782" s="67"/>
    </row>
    <row r="2783" spans="1:15" s="71" customFormat="1" hidden="1" x14ac:dyDescent="0.2">
      <c r="A2783" t="s">
        <v>26358</v>
      </c>
      <c r="B2783" t="s">
        <v>30096</v>
      </c>
      <c r="C2783" t="s">
        <v>243</v>
      </c>
      <c r="D2783">
        <v>240</v>
      </c>
      <c r="E2783" t="s">
        <v>30881</v>
      </c>
      <c r="F2783" s="67"/>
      <c r="G2783" s="67"/>
      <c r="H2783" s="67"/>
      <c r="I2783" s="67"/>
      <c r="J2783" s="67"/>
      <c r="K2783" s="67"/>
      <c r="L2783" s="67"/>
      <c r="M2783" s="67"/>
      <c r="N2783" s="67"/>
      <c r="O2783" s="67"/>
    </row>
    <row r="2784" spans="1:15" s="71" customFormat="1" hidden="1" x14ac:dyDescent="0.2">
      <c r="A2784" t="s">
        <v>26360</v>
      </c>
      <c r="B2784" t="s">
        <v>30097</v>
      </c>
      <c r="C2784" t="s">
        <v>243</v>
      </c>
      <c r="D2784">
        <v>222</v>
      </c>
      <c r="E2784" t="s">
        <v>30881</v>
      </c>
      <c r="F2784" s="67"/>
      <c r="G2784" s="67"/>
      <c r="H2784" s="67"/>
      <c r="I2784" s="67"/>
      <c r="J2784" s="67"/>
      <c r="K2784" s="67"/>
      <c r="L2784" s="67"/>
      <c r="M2784" s="67"/>
      <c r="N2784" s="67"/>
      <c r="O2784" s="67"/>
    </row>
    <row r="2785" spans="1:5" hidden="1" x14ac:dyDescent="0.2">
      <c r="A2785" t="s">
        <v>26362</v>
      </c>
      <c r="B2785" t="s">
        <v>30098</v>
      </c>
      <c r="C2785" t="s">
        <v>243</v>
      </c>
      <c r="D2785">
        <v>328</v>
      </c>
      <c r="E2785" t="s">
        <v>30881</v>
      </c>
    </row>
    <row r="2786" spans="1:5" hidden="1" x14ac:dyDescent="0.2">
      <c r="A2786" t="s">
        <v>26364</v>
      </c>
      <c r="B2786" t="s">
        <v>30099</v>
      </c>
      <c r="C2786" t="s">
        <v>243</v>
      </c>
      <c r="D2786">
        <v>263</v>
      </c>
      <c r="E2786" t="s">
        <v>30881</v>
      </c>
    </row>
    <row r="2787" spans="1:5" hidden="1" x14ac:dyDescent="0.2">
      <c r="A2787" t="s">
        <v>15509</v>
      </c>
      <c r="B2787" t="s">
        <v>30100</v>
      </c>
      <c r="C2787" t="s">
        <v>243</v>
      </c>
      <c r="D2787">
        <v>374</v>
      </c>
      <c r="E2787" t="s">
        <v>30881</v>
      </c>
    </row>
    <row r="2788" spans="1:5" hidden="1" x14ac:dyDescent="0.2">
      <c r="A2788" t="s">
        <v>15510</v>
      </c>
      <c r="B2788" t="s">
        <v>30101</v>
      </c>
      <c r="C2788" t="s">
        <v>243</v>
      </c>
      <c r="D2788">
        <v>298</v>
      </c>
      <c r="E2788" t="s">
        <v>30881</v>
      </c>
    </row>
    <row r="2789" spans="1:5" hidden="1" x14ac:dyDescent="0.2">
      <c r="A2789" t="s">
        <v>15511</v>
      </c>
      <c r="B2789" t="s">
        <v>30102</v>
      </c>
      <c r="C2789" t="s">
        <v>243</v>
      </c>
      <c r="D2789">
        <v>322</v>
      </c>
      <c r="E2789" t="s">
        <v>30881</v>
      </c>
    </row>
    <row r="2790" spans="1:5" hidden="1" x14ac:dyDescent="0.2">
      <c r="A2790" t="s">
        <v>15512</v>
      </c>
      <c r="B2790" t="s">
        <v>30103</v>
      </c>
      <c r="C2790" t="s">
        <v>243</v>
      </c>
      <c r="D2790">
        <v>427</v>
      </c>
      <c r="E2790" t="s">
        <v>30881</v>
      </c>
    </row>
    <row r="2791" spans="1:5" hidden="1" x14ac:dyDescent="0.2">
      <c r="A2791" t="s">
        <v>15513</v>
      </c>
      <c r="B2791" t="s">
        <v>30104</v>
      </c>
      <c r="C2791" t="s">
        <v>243</v>
      </c>
      <c r="D2791">
        <v>369</v>
      </c>
      <c r="E2791" t="s">
        <v>30881</v>
      </c>
    </row>
    <row r="2792" spans="1:5" hidden="1" x14ac:dyDescent="0.2">
      <c r="A2792" t="s">
        <v>15514</v>
      </c>
      <c r="B2792" t="s">
        <v>30105</v>
      </c>
      <c r="C2792" t="s">
        <v>243</v>
      </c>
      <c r="D2792">
        <v>450</v>
      </c>
      <c r="E2792" t="s">
        <v>30881</v>
      </c>
    </row>
    <row r="2793" spans="1:5" hidden="1" x14ac:dyDescent="0.2">
      <c r="A2793" t="s">
        <v>15515</v>
      </c>
      <c r="B2793" t="s">
        <v>30106</v>
      </c>
      <c r="C2793" t="s">
        <v>243</v>
      </c>
      <c r="D2793">
        <v>392</v>
      </c>
      <c r="E2793" t="s">
        <v>30881</v>
      </c>
    </row>
    <row r="2794" spans="1:5" hidden="1" x14ac:dyDescent="0.2">
      <c r="A2794" t="s">
        <v>26373</v>
      </c>
      <c r="B2794" t="s">
        <v>30107</v>
      </c>
      <c r="C2794" t="s">
        <v>243</v>
      </c>
      <c r="D2794">
        <v>720</v>
      </c>
      <c r="E2794" t="s">
        <v>30881</v>
      </c>
    </row>
    <row r="2795" spans="1:5" hidden="1" x14ac:dyDescent="0.2">
      <c r="A2795" t="s">
        <v>26375</v>
      </c>
      <c r="B2795" t="s">
        <v>30108</v>
      </c>
      <c r="C2795" t="s">
        <v>243</v>
      </c>
      <c r="D2795">
        <v>608</v>
      </c>
      <c r="E2795" t="s">
        <v>30881</v>
      </c>
    </row>
    <row r="2796" spans="1:5" hidden="1" x14ac:dyDescent="0.2">
      <c r="A2796" t="s">
        <v>26377</v>
      </c>
      <c r="B2796" t="s">
        <v>30109</v>
      </c>
      <c r="C2796" t="s">
        <v>243</v>
      </c>
      <c r="D2796">
        <v>989</v>
      </c>
      <c r="E2796" t="s">
        <v>30881</v>
      </c>
    </row>
    <row r="2797" spans="1:5" hidden="1" x14ac:dyDescent="0.2">
      <c r="A2797" t="s">
        <v>26379</v>
      </c>
      <c r="B2797" t="s">
        <v>30110</v>
      </c>
      <c r="C2797" t="s">
        <v>243</v>
      </c>
      <c r="D2797">
        <v>989</v>
      </c>
      <c r="E2797" t="s">
        <v>30881</v>
      </c>
    </row>
    <row r="2798" spans="1:5" hidden="1" x14ac:dyDescent="0.2">
      <c r="A2798" t="s">
        <v>26381</v>
      </c>
      <c r="B2798" t="s">
        <v>30111</v>
      </c>
      <c r="C2798" t="s">
        <v>243</v>
      </c>
      <c r="D2798">
        <v>725</v>
      </c>
      <c r="E2798" t="s">
        <v>30881</v>
      </c>
    </row>
    <row r="2799" spans="1:5" hidden="1" x14ac:dyDescent="0.2">
      <c r="A2799" t="s">
        <v>26383</v>
      </c>
      <c r="B2799" t="s">
        <v>30112</v>
      </c>
      <c r="C2799" t="s">
        <v>243</v>
      </c>
      <c r="D2799">
        <v>825</v>
      </c>
      <c r="E2799" t="s">
        <v>30881</v>
      </c>
    </row>
    <row r="2800" spans="1:5" hidden="1" x14ac:dyDescent="0.2">
      <c r="A2800" t="s">
        <v>26385</v>
      </c>
      <c r="B2800" t="s">
        <v>30113</v>
      </c>
      <c r="C2800" t="s">
        <v>243</v>
      </c>
      <c r="D2800">
        <v>766</v>
      </c>
      <c r="E2800" t="s">
        <v>30881</v>
      </c>
    </row>
    <row r="2801" spans="1:5" hidden="1" x14ac:dyDescent="0.2">
      <c r="A2801" t="s">
        <v>26387</v>
      </c>
      <c r="B2801" t="s">
        <v>30114</v>
      </c>
      <c r="C2801" t="s">
        <v>243</v>
      </c>
      <c r="D2801" s="684">
        <v>1106</v>
      </c>
      <c r="E2801" t="s">
        <v>30881</v>
      </c>
    </row>
    <row r="2802" spans="1:5" hidden="1" x14ac:dyDescent="0.2">
      <c r="A2802" t="s">
        <v>26389</v>
      </c>
      <c r="B2802" t="s">
        <v>30115</v>
      </c>
      <c r="C2802" t="s">
        <v>243</v>
      </c>
      <c r="D2802" s="684">
        <v>1106</v>
      </c>
      <c r="E2802" t="s">
        <v>30881</v>
      </c>
    </row>
    <row r="2803" spans="1:5" hidden="1" x14ac:dyDescent="0.2">
      <c r="A2803" t="s">
        <v>26391</v>
      </c>
      <c r="B2803" t="s">
        <v>30116</v>
      </c>
      <c r="C2803" t="s">
        <v>243</v>
      </c>
      <c r="D2803">
        <v>778</v>
      </c>
      <c r="E2803" t="s">
        <v>30881</v>
      </c>
    </row>
    <row r="2804" spans="1:5" hidden="1" x14ac:dyDescent="0.2">
      <c r="A2804" t="s">
        <v>26393</v>
      </c>
      <c r="B2804" t="s">
        <v>30117</v>
      </c>
      <c r="C2804" t="s">
        <v>243</v>
      </c>
      <c r="D2804">
        <v>989</v>
      </c>
      <c r="E2804" t="s">
        <v>30881</v>
      </c>
    </row>
    <row r="2805" spans="1:5" hidden="1" x14ac:dyDescent="0.2">
      <c r="A2805" t="s">
        <v>26395</v>
      </c>
      <c r="B2805" t="s">
        <v>30118</v>
      </c>
      <c r="C2805" t="s">
        <v>243</v>
      </c>
      <c r="D2805">
        <v>872</v>
      </c>
      <c r="E2805" t="s">
        <v>30881</v>
      </c>
    </row>
    <row r="2806" spans="1:5" hidden="1" x14ac:dyDescent="0.2">
      <c r="A2806" t="s">
        <v>26397</v>
      </c>
      <c r="B2806" t="s">
        <v>30119</v>
      </c>
      <c r="C2806" t="s">
        <v>243</v>
      </c>
      <c r="D2806" s="684">
        <v>1591</v>
      </c>
      <c r="E2806" t="s">
        <v>30881</v>
      </c>
    </row>
    <row r="2807" spans="1:5" hidden="1" x14ac:dyDescent="0.2">
      <c r="A2807" t="s">
        <v>26399</v>
      </c>
      <c r="B2807" t="s">
        <v>30120</v>
      </c>
      <c r="C2807" t="s">
        <v>243</v>
      </c>
      <c r="D2807" s="684">
        <v>1591</v>
      </c>
      <c r="E2807" t="s">
        <v>30881</v>
      </c>
    </row>
    <row r="2808" spans="1:5" hidden="1" x14ac:dyDescent="0.2">
      <c r="A2808" t="s">
        <v>26401</v>
      </c>
      <c r="B2808" t="s">
        <v>30121</v>
      </c>
      <c r="C2808" t="s">
        <v>243</v>
      </c>
      <c r="D2808" s="684">
        <v>1018</v>
      </c>
      <c r="E2808" t="s">
        <v>30881</v>
      </c>
    </row>
    <row r="2809" spans="1:5" hidden="1" x14ac:dyDescent="0.2">
      <c r="A2809" t="s">
        <v>15516</v>
      </c>
      <c r="B2809" t="s">
        <v>30122</v>
      </c>
      <c r="C2809" t="s">
        <v>243</v>
      </c>
      <c r="D2809">
        <v>398</v>
      </c>
      <c r="E2809" t="s">
        <v>30881</v>
      </c>
    </row>
    <row r="2810" spans="1:5" hidden="1" x14ac:dyDescent="0.2">
      <c r="A2810" t="s">
        <v>15517</v>
      </c>
      <c r="B2810" t="s">
        <v>30123</v>
      </c>
      <c r="C2810" t="s">
        <v>243</v>
      </c>
      <c r="D2810">
        <v>380</v>
      </c>
      <c r="E2810" t="s">
        <v>30881</v>
      </c>
    </row>
    <row r="2811" spans="1:5" hidden="1" x14ac:dyDescent="0.2">
      <c r="A2811" t="s">
        <v>15518</v>
      </c>
      <c r="B2811" t="s">
        <v>30124</v>
      </c>
      <c r="C2811" t="s">
        <v>243</v>
      </c>
      <c r="D2811">
        <v>737</v>
      </c>
      <c r="E2811" t="s">
        <v>30881</v>
      </c>
    </row>
    <row r="2812" spans="1:5" hidden="1" x14ac:dyDescent="0.2">
      <c r="A2812" t="s">
        <v>15519</v>
      </c>
      <c r="B2812" t="s">
        <v>30125</v>
      </c>
      <c r="C2812" t="s">
        <v>243</v>
      </c>
      <c r="D2812">
        <v>737</v>
      </c>
      <c r="E2812" t="s">
        <v>30881</v>
      </c>
    </row>
    <row r="2813" spans="1:5" hidden="1" x14ac:dyDescent="0.2">
      <c r="A2813" t="s">
        <v>15520</v>
      </c>
      <c r="B2813" t="s">
        <v>30126</v>
      </c>
      <c r="C2813" t="s">
        <v>243</v>
      </c>
      <c r="D2813">
        <v>480</v>
      </c>
      <c r="E2813" t="s">
        <v>30881</v>
      </c>
    </row>
    <row r="2814" spans="1:5" hidden="1" x14ac:dyDescent="0.2">
      <c r="A2814" t="s">
        <v>15521</v>
      </c>
      <c r="B2814" t="s">
        <v>30127</v>
      </c>
      <c r="C2814" t="s">
        <v>243</v>
      </c>
      <c r="D2814">
        <v>497</v>
      </c>
      <c r="E2814" t="s">
        <v>30881</v>
      </c>
    </row>
    <row r="2815" spans="1:5" hidden="1" x14ac:dyDescent="0.2">
      <c r="A2815" t="s">
        <v>15522</v>
      </c>
      <c r="B2815" t="s">
        <v>30128</v>
      </c>
      <c r="C2815" t="s">
        <v>243</v>
      </c>
      <c r="D2815">
        <v>410</v>
      </c>
      <c r="E2815" t="s">
        <v>30881</v>
      </c>
    </row>
    <row r="2816" spans="1:5" hidden="1" x14ac:dyDescent="0.2">
      <c r="A2816" t="s">
        <v>15523</v>
      </c>
      <c r="B2816" t="s">
        <v>30129</v>
      </c>
      <c r="C2816" t="s">
        <v>243</v>
      </c>
      <c r="D2816">
        <v>474</v>
      </c>
      <c r="E2816" t="s">
        <v>30881</v>
      </c>
    </row>
    <row r="2817" spans="1:15" hidden="1" x14ac:dyDescent="0.2">
      <c r="A2817" t="s">
        <v>15524</v>
      </c>
      <c r="B2817" t="s">
        <v>30130</v>
      </c>
      <c r="C2817" t="s">
        <v>243</v>
      </c>
      <c r="D2817">
        <v>456</v>
      </c>
      <c r="E2817" t="s">
        <v>30881</v>
      </c>
    </row>
    <row r="2818" spans="1:15" hidden="1" x14ac:dyDescent="0.2">
      <c r="A2818" t="s">
        <v>15525</v>
      </c>
      <c r="B2818" t="s">
        <v>30131</v>
      </c>
      <c r="C2818" t="s">
        <v>243</v>
      </c>
      <c r="D2818">
        <v>772</v>
      </c>
      <c r="E2818" t="s">
        <v>30881</v>
      </c>
    </row>
    <row r="2819" spans="1:15" s="71" customFormat="1" hidden="1" x14ac:dyDescent="0.2">
      <c r="A2819" t="s">
        <v>15526</v>
      </c>
      <c r="B2819" t="s">
        <v>30132</v>
      </c>
      <c r="C2819" t="s">
        <v>243</v>
      </c>
      <c r="D2819">
        <v>772</v>
      </c>
      <c r="E2819" t="s">
        <v>30881</v>
      </c>
      <c r="F2819" s="67"/>
      <c r="G2819" s="67"/>
      <c r="H2819" s="67"/>
      <c r="I2819" s="67"/>
      <c r="J2819" s="67"/>
      <c r="K2819" s="67"/>
      <c r="L2819" s="67"/>
      <c r="M2819" s="67"/>
      <c r="N2819" s="67"/>
      <c r="O2819" s="67"/>
    </row>
    <row r="2820" spans="1:15" hidden="1" x14ac:dyDescent="0.2">
      <c r="A2820" t="s">
        <v>15527</v>
      </c>
      <c r="B2820" t="s">
        <v>30133</v>
      </c>
      <c r="C2820" t="s">
        <v>243</v>
      </c>
      <c r="D2820">
        <v>515</v>
      </c>
      <c r="E2820" t="s">
        <v>30881</v>
      </c>
    </row>
    <row r="2821" spans="1:15" hidden="1" x14ac:dyDescent="0.2">
      <c r="A2821" t="s">
        <v>15528</v>
      </c>
      <c r="B2821" t="s">
        <v>30134</v>
      </c>
      <c r="C2821" t="s">
        <v>243</v>
      </c>
      <c r="D2821">
        <v>544</v>
      </c>
      <c r="E2821" t="s">
        <v>30881</v>
      </c>
    </row>
    <row r="2822" spans="1:15" hidden="1" x14ac:dyDescent="0.2">
      <c r="A2822" t="s">
        <v>15529</v>
      </c>
      <c r="B2822" t="s">
        <v>30135</v>
      </c>
      <c r="C2822" t="s">
        <v>243</v>
      </c>
      <c r="D2822">
        <v>497</v>
      </c>
      <c r="E2822" t="s">
        <v>30881</v>
      </c>
    </row>
    <row r="2823" spans="1:15" hidden="1" x14ac:dyDescent="0.2">
      <c r="A2823" t="s">
        <v>15530</v>
      </c>
      <c r="B2823" t="s">
        <v>30136</v>
      </c>
      <c r="C2823" t="s">
        <v>243</v>
      </c>
      <c r="D2823">
        <v>538</v>
      </c>
      <c r="E2823" t="s">
        <v>30881</v>
      </c>
    </row>
    <row r="2824" spans="1:15" hidden="1" x14ac:dyDescent="0.2">
      <c r="A2824" t="s">
        <v>15531</v>
      </c>
      <c r="B2824" t="s">
        <v>30137</v>
      </c>
      <c r="C2824" t="s">
        <v>243</v>
      </c>
      <c r="D2824">
        <v>521</v>
      </c>
      <c r="E2824" t="s">
        <v>30881</v>
      </c>
    </row>
    <row r="2825" spans="1:15" hidden="1" x14ac:dyDescent="0.2">
      <c r="A2825" t="s">
        <v>15532</v>
      </c>
      <c r="B2825" t="s">
        <v>30138</v>
      </c>
      <c r="C2825" t="s">
        <v>243</v>
      </c>
      <c r="D2825">
        <v>848</v>
      </c>
      <c r="E2825" t="s">
        <v>30881</v>
      </c>
    </row>
    <row r="2826" spans="1:15" hidden="1" x14ac:dyDescent="0.2">
      <c r="A2826" t="s">
        <v>15533</v>
      </c>
      <c r="B2826" t="s">
        <v>30139</v>
      </c>
      <c r="C2826" t="s">
        <v>243</v>
      </c>
      <c r="D2826">
        <v>848</v>
      </c>
      <c r="E2826" t="s">
        <v>30881</v>
      </c>
    </row>
    <row r="2827" spans="1:15" hidden="1" x14ac:dyDescent="0.2">
      <c r="A2827" t="s">
        <v>15534</v>
      </c>
      <c r="B2827" t="s">
        <v>30140</v>
      </c>
      <c r="C2827" t="s">
        <v>243</v>
      </c>
      <c r="D2827">
        <v>556</v>
      </c>
      <c r="E2827" t="s">
        <v>30881</v>
      </c>
    </row>
    <row r="2828" spans="1:15" hidden="1" x14ac:dyDescent="0.2">
      <c r="A2828" t="s">
        <v>15535</v>
      </c>
      <c r="B2828" t="s">
        <v>30141</v>
      </c>
      <c r="C2828" t="s">
        <v>243</v>
      </c>
      <c r="D2828">
        <v>632</v>
      </c>
      <c r="E2828" t="s">
        <v>30881</v>
      </c>
    </row>
    <row r="2829" spans="1:15" hidden="1" x14ac:dyDescent="0.2">
      <c r="A2829" t="s">
        <v>15536</v>
      </c>
      <c r="B2829" t="s">
        <v>30142</v>
      </c>
      <c r="C2829" t="s">
        <v>243</v>
      </c>
      <c r="D2829">
        <v>585</v>
      </c>
      <c r="E2829" t="s">
        <v>30881</v>
      </c>
    </row>
    <row r="2830" spans="1:15" hidden="1" x14ac:dyDescent="0.2">
      <c r="A2830" t="s">
        <v>15537</v>
      </c>
      <c r="B2830" t="s">
        <v>30143</v>
      </c>
      <c r="C2830" t="s">
        <v>243</v>
      </c>
      <c r="D2830">
        <v>608</v>
      </c>
      <c r="E2830" t="s">
        <v>30881</v>
      </c>
    </row>
    <row r="2831" spans="1:15" hidden="1" x14ac:dyDescent="0.2">
      <c r="A2831" t="s">
        <v>15538</v>
      </c>
      <c r="B2831" t="s">
        <v>30144</v>
      </c>
      <c r="C2831" t="s">
        <v>243</v>
      </c>
      <c r="D2831">
        <v>591</v>
      </c>
      <c r="E2831" t="s">
        <v>30881</v>
      </c>
    </row>
    <row r="2832" spans="1:15" hidden="1" x14ac:dyDescent="0.2">
      <c r="A2832" t="s">
        <v>15539</v>
      </c>
      <c r="B2832" t="s">
        <v>30145</v>
      </c>
      <c r="C2832" t="s">
        <v>243</v>
      </c>
      <c r="D2832" s="684">
        <v>1024</v>
      </c>
      <c r="E2832" t="s">
        <v>30881</v>
      </c>
    </row>
    <row r="2833" spans="1:5" hidden="1" x14ac:dyDescent="0.2">
      <c r="A2833" t="s">
        <v>15540</v>
      </c>
      <c r="B2833" t="s">
        <v>30146</v>
      </c>
      <c r="C2833" t="s">
        <v>243</v>
      </c>
      <c r="D2833" s="684">
        <v>1024</v>
      </c>
      <c r="E2833" t="s">
        <v>30881</v>
      </c>
    </row>
    <row r="2834" spans="1:5" hidden="1" x14ac:dyDescent="0.2">
      <c r="A2834" t="s">
        <v>15541</v>
      </c>
      <c r="B2834" t="s">
        <v>30147</v>
      </c>
      <c r="C2834" t="s">
        <v>243</v>
      </c>
      <c r="D2834">
        <v>673</v>
      </c>
      <c r="E2834" t="s">
        <v>30881</v>
      </c>
    </row>
    <row r="2835" spans="1:5" hidden="1" x14ac:dyDescent="0.2">
      <c r="A2835" t="s">
        <v>26428</v>
      </c>
      <c r="B2835" t="s">
        <v>30148</v>
      </c>
      <c r="C2835" t="s">
        <v>243</v>
      </c>
      <c r="D2835">
        <v>281</v>
      </c>
      <c r="E2835" t="s">
        <v>30881</v>
      </c>
    </row>
    <row r="2836" spans="1:5" hidden="1" x14ac:dyDescent="0.2">
      <c r="A2836" t="s">
        <v>26430</v>
      </c>
      <c r="B2836" t="s">
        <v>30149</v>
      </c>
      <c r="C2836" t="s">
        <v>243</v>
      </c>
      <c r="D2836">
        <v>240</v>
      </c>
      <c r="E2836" t="s">
        <v>30881</v>
      </c>
    </row>
    <row r="2837" spans="1:5" hidden="1" x14ac:dyDescent="0.2">
      <c r="A2837" t="s">
        <v>26432</v>
      </c>
      <c r="B2837" t="s">
        <v>30304</v>
      </c>
      <c r="C2837" t="s">
        <v>243</v>
      </c>
      <c r="D2837">
        <v>172</v>
      </c>
      <c r="E2837" t="s">
        <v>30881</v>
      </c>
    </row>
    <row r="2838" spans="1:5" hidden="1" x14ac:dyDescent="0.2">
      <c r="A2838" t="s">
        <v>26434</v>
      </c>
      <c r="B2838" t="s">
        <v>30150</v>
      </c>
      <c r="C2838" t="s">
        <v>243</v>
      </c>
      <c r="D2838">
        <v>172</v>
      </c>
      <c r="E2838" t="s">
        <v>30881</v>
      </c>
    </row>
    <row r="2839" spans="1:5" hidden="1" x14ac:dyDescent="0.2">
      <c r="A2839" t="s">
        <v>7247</v>
      </c>
      <c r="B2839" t="s">
        <v>30151</v>
      </c>
      <c r="C2839" t="s">
        <v>243</v>
      </c>
      <c r="D2839">
        <v>589</v>
      </c>
      <c r="E2839" t="s">
        <v>30881</v>
      </c>
    </row>
    <row r="2840" spans="1:5" hidden="1" x14ac:dyDescent="0.2">
      <c r="A2840" t="s">
        <v>7248</v>
      </c>
      <c r="B2840" t="s">
        <v>30152</v>
      </c>
      <c r="C2840" t="s">
        <v>243</v>
      </c>
      <c r="D2840">
        <v>473</v>
      </c>
      <c r="E2840" t="s">
        <v>30881</v>
      </c>
    </row>
    <row r="2841" spans="1:5" hidden="1" x14ac:dyDescent="0.2">
      <c r="A2841" t="s">
        <v>30153</v>
      </c>
      <c r="B2841" t="s">
        <v>30154</v>
      </c>
      <c r="C2841" t="s">
        <v>243</v>
      </c>
      <c r="D2841">
        <v>644</v>
      </c>
      <c r="E2841" t="s">
        <v>30881</v>
      </c>
    </row>
    <row r="2842" spans="1:5" hidden="1" x14ac:dyDescent="0.2">
      <c r="A2842" t="s">
        <v>53728</v>
      </c>
      <c r="B2842" t="s">
        <v>53729</v>
      </c>
      <c r="C2842" t="s">
        <v>243</v>
      </c>
      <c r="D2842">
        <v>594</v>
      </c>
      <c r="E2842" t="s">
        <v>30881</v>
      </c>
    </row>
    <row r="2843" spans="1:5" hidden="1" x14ac:dyDescent="0.2">
      <c r="A2843" t="s">
        <v>54159</v>
      </c>
      <c r="B2843" t="s">
        <v>30155</v>
      </c>
      <c r="C2843" t="s">
        <v>243</v>
      </c>
      <c r="D2843">
        <v>423.5</v>
      </c>
      <c r="E2843" t="s">
        <v>30881</v>
      </c>
    </row>
    <row r="2844" spans="1:5" hidden="1" x14ac:dyDescent="0.2">
      <c r="A2844" t="s">
        <v>15542</v>
      </c>
      <c r="B2844" t="s">
        <v>30156</v>
      </c>
      <c r="C2844" t="s">
        <v>243</v>
      </c>
      <c r="D2844">
        <v>216</v>
      </c>
      <c r="E2844" t="s">
        <v>30881</v>
      </c>
    </row>
    <row r="2845" spans="1:5" hidden="1" x14ac:dyDescent="0.2">
      <c r="A2845" t="s">
        <v>7254</v>
      </c>
      <c r="B2845" t="s">
        <v>30157</v>
      </c>
      <c r="C2845" t="s">
        <v>243</v>
      </c>
      <c r="D2845">
        <v>264</v>
      </c>
      <c r="E2845" t="s">
        <v>30881</v>
      </c>
    </row>
    <row r="2846" spans="1:5" hidden="1" x14ac:dyDescent="0.2">
      <c r="A2846" t="s">
        <v>7255</v>
      </c>
      <c r="B2846" t="s">
        <v>30158</v>
      </c>
      <c r="C2846" t="s">
        <v>243</v>
      </c>
      <c r="D2846">
        <v>402</v>
      </c>
      <c r="E2846" t="s">
        <v>30881</v>
      </c>
    </row>
    <row r="2847" spans="1:5" hidden="1" x14ac:dyDescent="0.2">
      <c r="A2847" t="s">
        <v>7257</v>
      </c>
      <c r="B2847" t="s">
        <v>30159</v>
      </c>
      <c r="C2847" t="s">
        <v>243</v>
      </c>
      <c r="D2847">
        <v>413</v>
      </c>
      <c r="E2847" t="s">
        <v>30881</v>
      </c>
    </row>
    <row r="2848" spans="1:5" hidden="1" x14ac:dyDescent="0.2">
      <c r="A2848" t="s">
        <v>7259</v>
      </c>
      <c r="B2848" t="s">
        <v>30160</v>
      </c>
      <c r="C2848" t="s">
        <v>243</v>
      </c>
      <c r="D2848">
        <v>446</v>
      </c>
      <c r="E2848" t="s">
        <v>30881</v>
      </c>
    </row>
    <row r="2849" spans="1:15" hidden="1" x14ac:dyDescent="0.2">
      <c r="A2849" t="s">
        <v>7261</v>
      </c>
      <c r="B2849" t="s">
        <v>30161</v>
      </c>
      <c r="C2849" t="s">
        <v>243</v>
      </c>
      <c r="D2849">
        <v>666</v>
      </c>
      <c r="E2849" t="s">
        <v>30881</v>
      </c>
    </row>
    <row r="2850" spans="1:15" hidden="1" x14ac:dyDescent="0.2">
      <c r="A2850" t="s">
        <v>15543</v>
      </c>
      <c r="B2850" t="s">
        <v>30162</v>
      </c>
      <c r="C2850" t="s">
        <v>243</v>
      </c>
      <c r="D2850">
        <v>995</v>
      </c>
      <c r="E2850" t="s">
        <v>30881</v>
      </c>
    </row>
    <row r="2851" spans="1:15" hidden="1" x14ac:dyDescent="0.2">
      <c r="A2851" t="s">
        <v>15544</v>
      </c>
      <c r="B2851" t="s">
        <v>30163</v>
      </c>
      <c r="C2851" t="s">
        <v>243</v>
      </c>
      <c r="D2851">
        <v>907</v>
      </c>
      <c r="E2851" t="s">
        <v>30881</v>
      </c>
    </row>
    <row r="2852" spans="1:15" hidden="1" x14ac:dyDescent="0.2">
      <c r="A2852" t="s">
        <v>15545</v>
      </c>
      <c r="B2852" t="s">
        <v>30164</v>
      </c>
      <c r="C2852" t="s">
        <v>243</v>
      </c>
      <c r="D2852">
        <v>995</v>
      </c>
      <c r="E2852" t="s">
        <v>30881</v>
      </c>
    </row>
    <row r="2853" spans="1:15" s="78" customFormat="1" hidden="1" x14ac:dyDescent="0.2">
      <c r="A2853" t="s">
        <v>15546</v>
      </c>
      <c r="B2853" t="s">
        <v>30165</v>
      </c>
      <c r="C2853" t="s">
        <v>243</v>
      </c>
      <c r="D2853">
        <v>907</v>
      </c>
      <c r="E2853" t="s">
        <v>30881</v>
      </c>
      <c r="F2853" s="77"/>
      <c r="G2853" s="77"/>
      <c r="H2853" s="77"/>
      <c r="I2853" s="77"/>
      <c r="J2853" s="77"/>
      <c r="K2853" s="77"/>
      <c r="L2853" s="77"/>
      <c r="M2853" s="77"/>
      <c r="N2853" s="77"/>
      <c r="O2853" s="77"/>
    </row>
    <row r="2854" spans="1:15" hidden="1" x14ac:dyDescent="0.2">
      <c r="A2854" t="s">
        <v>15547</v>
      </c>
      <c r="B2854" t="s">
        <v>30166</v>
      </c>
      <c r="C2854" t="s">
        <v>243</v>
      </c>
      <c r="D2854" s="684">
        <v>1088</v>
      </c>
      <c r="E2854" t="s">
        <v>30881</v>
      </c>
    </row>
    <row r="2855" spans="1:15" hidden="1" x14ac:dyDescent="0.2">
      <c r="A2855" t="s">
        <v>15548</v>
      </c>
      <c r="B2855" t="s">
        <v>30167</v>
      </c>
      <c r="C2855" t="s">
        <v>243</v>
      </c>
      <c r="D2855" s="684">
        <v>1000</v>
      </c>
      <c r="E2855" t="s">
        <v>30881</v>
      </c>
    </row>
    <row r="2856" spans="1:15" hidden="1" x14ac:dyDescent="0.2">
      <c r="A2856" t="s">
        <v>15549</v>
      </c>
      <c r="B2856" t="s">
        <v>30168</v>
      </c>
      <c r="C2856" t="s">
        <v>243</v>
      </c>
      <c r="D2856">
        <v>749</v>
      </c>
      <c r="E2856" t="s">
        <v>30881</v>
      </c>
    </row>
    <row r="2857" spans="1:15" hidden="1" x14ac:dyDescent="0.2">
      <c r="A2857" t="s">
        <v>15550</v>
      </c>
      <c r="B2857" t="s">
        <v>30169</v>
      </c>
      <c r="C2857" t="s">
        <v>243</v>
      </c>
      <c r="D2857">
        <v>749</v>
      </c>
      <c r="E2857" t="s">
        <v>30881</v>
      </c>
    </row>
    <row r="2858" spans="1:15" hidden="1" x14ac:dyDescent="0.2">
      <c r="A2858" t="s">
        <v>15551</v>
      </c>
      <c r="B2858" t="s">
        <v>30170</v>
      </c>
      <c r="C2858" t="s">
        <v>243</v>
      </c>
      <c r="D2858" s="684">
        <v>1088</v>
      </c>
      <c r="E2858" t="s">
        <v>30881</v>
      </c>
    </row>
    <row r="2859" spans="1:15" hidden="1" x14ac:dyDescent="0.2">
      <c r="A2859" t="s">
        <v>15552</v>
      </c>
      <c r="B2859" t="s">
        <v>30171</v>
      </c>
      <c r="C2859" t="s">
        <v>243</v>
      </c>
      <c r="D2859" s="684">
        <v>1000</v>
      </c>
      <c r="E2859" t="s">
        <v>30881</v>
      </c>
    </row>
    <row r="2860" spans="1:15" hidden="1" x14ac:dyDescent="0.2">
      <c r="A2860" t="s">
        <v>15553</v>
      </c>
      <c r="B2860" t="s">
        <v>30172</v>
      </c>
      <c r="C2860" t="s">
        <v>243</v>
      </c>
      <c r="D2860">
        <v>702</v>
      </c>
      <c r="E2860" t="s">
        <v>30881</v>
      </c>
    </row>
    <row r="2861" spans="1:15" hidden="1" x14ac:dyDescent="0.2">
      <c r="A2861" t="s">
        <v>15554</v>
      </c>
      <c r="B2861" t="s">
        <v>30173</v>
      </c>
      <c r="C2861" t="s">
        <v>243</v>
      </c>
      <c r="D2861">
        <v>702</v>
      </c>
      <c r="E2861" t="s">
        <v>30881</v>
      </c>
    </row>
    <row r="2862" spans="1:15" hidden="1" x14ac:dyDescent="0.2">
      <c r="A2862" t="s">
        <v>15555</v>
      </c>
      <c r="B2862" t="s">
        <v>30174</v>
      </c>
      <c r="C2862" t="s">
        <v>243</v>
      </c>
      <c r="D2862" s="684">
        <v>1176</v>
      </c>
      <c r="E2862" t="s">
        <v>30881</v>
      </c>
    </row>
    <row r="2863" spans="1:15" hidden="1" x14ac:dyDescent="0.2">
      <c r="A2863" t="s">
        <v>15556</v>
      </c>
      <c r="B2863" t="s">
        <v>30175</v>
      </c>
      <c r="C2863" t="s">
        <v>243</v>
      </c>
      <c r="D2863" s="684">
        <v>1065</v>
      </c>
      <c r="E2863" t="s">
        <v>30881</v>
      </c>
    </row>
    <row r="2864" spans="1:15" hidden="1" x14ac:dyDescent="0.2">
      <c r="A2864" t="s">
        <v>15557</v>
      </c>
      <c r="B2864" t="s">
        <v>30176</v>
      </c>
      <c r="C2864" t="s">
        <v>243</v>
      </c>
      <c r="D2864" s="684">
        <v>1176</v>
      </c>
      <c r="E2864" t="s">
        <v>30881</v>
      </c>
    </row>
    <row r="2865" spans="1:5" hidden="1" x14ac:dyDescent="0.2">
      <c r="A2865" t="s">
        <v>15558</v>
      </c>
      <c r="B2865" t="s">
        <v>30177</v>
      </c>
      <c r="C2865" t="s">
        <v>243</v>
      </c>
      <c r="D2865" s="684">
        <v>1065</v>
      </c>
      <c r="E2865" t="s">
        <v>30881</v>
      </c>
    </row>
    <row r="2866" spans="1:5" hidden="1" x14ac:dyDescent="0.2">
      <c r="A2866" t="s">
        <v>15559</v>
      </c>
      <c r="B2866" t="s">
        <v>30178</v>
      </c>
      <c r="C2866" t="s">
        <v>243</v>
      </c>
      <c r="D2866" s="684">
        <v>1193</v>
      </c>
      <c r="E2866" t="s">
        <v>30881</v>
      </c>
    </row>
    <row r="2867" spans="1:5" hidden="1" x14ac:dyDescent="0.2">
      <c r="A2867" t="s">
        <v>15560</v>
      </c>
      <c r="B2867" t="s">
        <v>30179</v>
      </c>
      <c r="C2867" t="s">
        <v>243</v>
      </c>
      <c r="D2867" s="684">
        <v>1088</v>
      </c>
      <c r="E2867" t="s">
        <v>30881</v>
      </c>
    </row>
    <row r="2868" spans="1:5" hidden="1" x14ac:dyDescent="0.2">
      <c r="A2868" t="s">
        <v>15561</v>
      </c>
      <c r="B2868" t="s">
        <v>30180</v>
      </c>
      <c r="C2868" t="s">
        <v>243</v>
      </c>
      <c r="D2868">
        <v>848</v>
      </c>
      <c r="E2868" t="s">
        <v>30881</v>
      </c>
    </row>
    <row r="2869" spans="1:5" hidden="1" x14ac:dyDescent="0.2">
      <c r="A2869" t="s">
        <v>15562</v>
      </c>
      <c r="B2869" t="s">
        <v>30181</v>
      </c>
      <c r="C2869" t="s">
        <v>243</v>
      </c>
      <c r="D2869">
        <v>848</v>
      </c>
      <c r="E2869" t="s">
        <v>30881</v>
      </c>
    </row>
    <row r="2870" spans="1:5" hidden="1" x14ac:dyDescent="0.2">
      <c r="A2870" t="s">
        <v>15563</v>
      </c>
      <c r="B2870" t="s">
        <v>30182</v>
      </c>
      <c r="C2870" t="s">
        <v>243</v>
      </c>
      <c r="D2870" s="684">
        <v>1193</v>
      </c>
      <c r="E2870" t="s">
        <v>30881</v>
      </c>
    </row>
    <row r="2871" spans="1:5" hidden="1" x14ac:dyDescent="0.2">
      <c r="A2871" t="s">
        <v>15564</v>
      </c>
      <c r="B2871" t="s">
        <v>30183</v>
      </c>
      <c r="C2871" t="s">
        <v>243</v>
      </c>
      <c r="D2871" s="684">
        <v>1088</v>
      </c>
      <c r="E2871" t="s">
        <v>30881</v>
      </c>
    </row>
    <row r="2872" spans="1:5" hidden="1" x14ac:dyDescent="0.2">
      <c r="A2872" t="s">
        <v>15565</v>
      </c>
      <c r="B2872" t="s">
        <v>30184</v>
      </c>
      <c r="C2872" t="s">
        <v>243</v>
      </c>
      <c r="D2872">
        <v>790</v>
      </c>
      <c r="E2872" t="s">
        <v>30881</v>
      </c>
    </row>
    <row r="2873" spans="1:5" hidden="1" x14ac:dyDescent="0.2">
      <c r="A2873" t="s">
        <v>15566</v>
      </c>
      <c r="B2873" t="s">
        <v>30185</v>
      </c>
      <c r="C2873" t="s">
        <v>243</v>
      </c>
      <c r="D2873">
        <v>790</v>
      </c>
      <c r="E2873" t="s">
        <v>30881</v>
      </c>
    </row>
    <row r="2874" spans="1:5" hidden="1" x14ac:dyDescent="0.2">
      <c r="A2874" t="s">
        <v>15567</v>
      </c>
      <c r="B2874" t="s">
        <v>30186</v>
      </c>
      <c r="C2874" t="s">
        <v>243</v>
      </c>
      <c r="D2874" s="684">
        <v>1258</v>
      </c>
      <c r="E2874" t="s">
        <v>30881</v>
      </c>
    </row>
    <row r="2875" spans="1:5" hidden="1" x14ac:dyDescent="0.2">
      <c r="A2875" t="s">
        <v>15568</v>
      </c>
      <c r="B2875" t="s">
        <v>30187</v>
      </c>
      <c r="C2875" t="s">
        <v>243</v>
      </c>
      <c r="D2875" s="684">
        <v>1135</v>
      </c>
      <c r="E2875" t="s">
        <v>30881</v>
      </c>
    </row>
    <row r="2876" spans="1:5" hidden="1" x14ac:dyDescent="0.2">
      <c r="A2876" t="s">
        <v>15569</v>
      </c>
      <c r="B2876" t="s">
        <v>30188</v>
      </c>
      <c r="C2876" t="s">
        <v>243</v>
      </c>
      <c r="D2876" s="684">
        <v>1258</v>
      </c>
      <c r="E2876" t="s">
        <v>30881</v>
      </c>
    </row>
    <row r="2877" spans="1:5" hidden="1" x14ac:dyDescent="0.2">
      <c r="A2877" t="s">
        <v>15570</v>
      </c>
      <c r="B2877" t="s">
        <v>30189</v>
      </c>
      <c r="C2877" t="s">
        <v>243</v>
      </c>
      <c r="D2877" s="684">
        <v>1135</v>
      </c>
      <c r="E2877" t="s">
        <v>30881</v>
      </c>
    </row>
    <row r="2878" spans="1:5" hidden="1" x14ac:dyDescent="0.2">
      <c r="A2878" t="s">
        <v>15571</v>
      </c>
      <c r="B2878" t="s">
        <v>30190</v>
      </c>
      <c r="C2878" t="s">
        <v>243</v>
      </c>
      <c r="D2878" s="684">
        <v>1287</v>
      </c>
      <c r="E2878" t="s">
        <v>30881</v>
      </c>
    </row>
    <row r="2879" spans="1:5" hidden="1" x14ac:dyDescent="0.2">
      <c r="A2879" t="s">
        <v>15572</v>
      </c>
      <c r="B2879" t="s">
        <v>30191</v>
      </c>
      <c r="C2879" t="s">
        <v>243</v>
      </c>
      <c r="D2879" s="684">
        <v>1170</v>
      </c>
      <c r="E2879" t="s">
        <v>30881</v>
      </c>
    </row>
    <row r="2880" spans="1:5" hidden="1" x14ac:dyDescent="0.2">
      <c r="A2880" t="s">
        <v>15573</v>
      </c>
      <c r="B2880" t="s">
        <v>30192</v>
      </c>
      <c r="C2880" t="s">
        <v>243</v>
      </c>
      <c r="D2880">
        <v>913</v>
      </c>
      <c r="E2880" t="s">
        <v>30881</v>
      </c>
    </row>
    <row r="2881" spans="1:5" hidden="1" x14ac:dyDescent="0.2">
      <c r="A2881" t="s">
        <v>15574</v>
      </c>
      <c r="B2881" t="s">
        <v>30193</v>
      </c>
      <c r="C2881" t="s">
        <v>243</v>
      </c>
      <c r="D2881">
        <v>913</v>
      </c>
      <c r="E2881" t="s">
        <v>30881</v>
      </c>
    </row>
    <row r="2882" spans="1:5" hidden="1" x14ac:dyDescent="0.2">
      <c r="A2882" t="s">
        <v>15575</v>
      </c>
      <c r="B2882" t="s">
        <v>30194</v>
      </c>
      <c r="C2882" t="s">
        <v>243</v>
      </c>
      <c r="D2882" s="684">
        <v>1287</v>
      </c>
      <c r="E2882" t="s">
        <v>30881</v>
      </c>
    </row>
    <row r="2883" spans="1:5" hidden="1" x14ac:dyDescent="0.2">
      <c r="A2883" t="s">
        <v>15576</v>
      </c>
      <c r="B2883" t="s">
        <v>30195</v>
      </c>
      <c r="C2883" t="s">
        <v>243</v>
      </c>
      <c r="D2883" s="684">
        <v>1170</v>
      </c>
      <c r="E2883" t="s">
        <v>30881</v>
      </c>
    </row>
    <row r="2884" spans="1:5" hidden="1" x14ac:dyDescent="0.2">
      <c r="A2884" t="s">
        <v>15577</v>
      </c>
      <c r="B2884" t="s">
        <v>30196</v>
      </c>
      <c r="C2884" t="s">
        <v>243</v>
      </c>
      <c r="D2884">
        <v>854</v>
      </c>
      <c r="E2884" t="s">
        <v>30881</v>
      </c>
    </row>
    <row r="2885" spans="1:5" hidden="1" x14ac:dyDescent="0.2">
      <c r="A2885" t="s">
        <v>15578</v>
      </c>
      <c r="B2885" t="s">
        <v>53399</v>
      </c>
      <c r="C2885" t="s">
        <v>243</v>
      </c>
      <c r="D2885">
        <v>854</v>
      </c>
      <c r="E2885" t="s">
        <v>30881</v>
      </c>
    </row>
    <row r="2886" spans="1:5" hidden="1" x14ac:dyDescent="0.2">
      <c r="A2886" t="s">
        <v>15579</v>
      </c>
      <c r="B2886" t="s">
        <v>30197</v>
      </c>
      <c r="C2886" t="s">
        <v>243</v>
      </c>
      <c r="D2886" s="684">
        <v>1258</v>
      </c>
      <c r="E2886" t="s">
        <v>30881</v>
      </c>
    </row>
    <row r="2887" spans="1:5" hidden="1" x14ac:dyDescent="0.2">
      <c r="A2887" t="s">
        <v>15580</v>
      </c>
      <c r="B2887" t="s">
        <v>30198</v>
      </c>
      <c r="C2887" t="s">
        <v>243</v>
      </c>
      <c r="D2887" s="684">
        <v>1135</v>
      </c>
      <c r="E2887" t="s">
        <v>30881</v>
      </c>
    </row>
    <row r="2888" spans="1:5" hidden="1" x14ac:dyDescent="0.2">
      <c r="A2888" t="s">
        <v>15581</v>
      </c>
      <c r="B2888" t="s">
        <v>30199</v>
      </c>
      <c r="C2888" t="s">
        <v>243</v>
      </c>
      <c r="D2888" s="684">
        <v>1258</v>
      </c>
      <c r="E2888" t="s">
        <v>30881</v>
      </c>
    </row>
    <row r="2889" spans="1:5" hidden="1" x14ac:dyDescent="0.2">
      <c r="A2889" t="s">
        <v>15582</v>
      </c>
      <c r="B2889" t="s">
        <v>30200</v>
      </c>
      <c r="C2889" t="s">
        <v>243</v>
      </c>
      <c r="D2889" s="684">
        <v>1135</v>
      </c>
      <c r="E2889" t="s">
        <v>30881</v>
      </c>
    </row>
    <row r="2890" spans="1:5" hidden="1" x14ac:dyDescent="0.2">
      <c r="A2890" t="s">
        <v>26481</v>
      </c>
      <c r="B2890" t="s">
        <v>30201</v>
      </c>
      <c r="C2890" t="s">
        <v>243</v>
      </c>
      <c r="D2890" s="684">
        <v>1287</v>
      </c>
      <c r="E2890" t="s">
        <v>30881</v>
      </c>
    </row>
    <row r="2891" spans="1:5" hidden="1" x14ac:dyDescent="0.2">
      <c r="A2891" t="s">
        <v>15583</v>
      </c>
      <c r="B2891" t="s">
        <v>30202</v>
      </c>
      <c r="C2891" t="s">
        <v>243</v>
      </c>
      <c r="D2891" s="684">
        <v>1170</v>
      </c>
      <c r="E2891" t="s">
        <v>30881</v>
      </c>
    </row>
    <row r="2892" spans="1:5" hidden="1" x14ac:dyDescent="0.2">
      <c r="A2892" t="s">
        <v>15584</v>
      </c>
      <c r="B2892" t="s">
        <v>30203</v>
      </c>
      <c r="C2892" t="s">
        <v>243</v>
      </c>
      <c r="D2892">
        <v>913</v>
      </c>
      <c r="E2892" t="s">
        <v>30881</v>
      </c>
    </row>
    <row r="2893" spans="1:5" hidden="1" x14ac:dyDescent="0.2">
      <c r="A2893" t="s">
        <v>15585</v>
      </c>
      <c r="B2893" t="s">
        <v>30204</v>
      </c>
      <c r="C2893" t="s">
        <v>243</v>
      </c>
      <c r="D2893">
        <v>913</v>
      </c>
      <c r="E2893" t="s">
        <v>30881</v>
      </c>
    </row>
    <row r="2894" spans="1:5" hidden="1" x14ac:dyDescent="0.2">
      <c r="A2894" t="s">
        <v>15586</v>
      </c>
      <c r="B2894" t="s">
        <v>30205</v>
      </c>
      <c r="C2894" t="s">
        <v>243</v>
      </c>
      <c r="D2894" s="684">
        <v>1287</v>
      </c>
      <c r="E2894" t="s">
        <v>30881</v>
      </c>
    </row>
    <row r="2895" spans="1:5" hidden="1" x14ac:dyDescent="0.2">
      <c r="A2895" t="s">
        <v>26487</v>
      </c>
      <c r="B2895" t="s">
        <v>29472</v>
      </c>
      <c r="C2895" t="s">
        <v>243</v>
      </c>
      <c r="D2895" s="684">
        <v>1170</v>
      </c>
      <c r="E2895" t="s">
        <v>30881</v>
      </c>
    </row>
    <row r="2896" spans="1:5" hidden="1" x14ac:dyDescent="0.2">
      <c r="A2896" t="s">
        <v>15587</v>
      </c>
      <c r="B2896" t="s">
        <v>30206</v>
      </c>
      <c r="C2896" t="s">
        <v>243</v>
      </c>
      <c r="D2896">
        <v>854</v>
      </c>
      <c r="E2896" t="s">
        <v>30881</v>
      </c>
    </row>
    <row r="2897" spans="1:15" hidden="1" x14ac:dyDescent="0.2">
      <c r="A2897" t="s">
        <v>15588</v>
      </c>
      <c r="B2897" t="s">
        <v>53400</v>
      </c>
      <c r="C2897" t="s">
        <v>243</v>
      </c>
      <c r="D2897">
        <v>854</v>
      </c>
      <c r="E2897" t="s">
        <v>30881</v>
      </c>
    </row>
    <row r="2898" spans="1:15" hidden="1" x14ac:dyDescent="0.2">
      <c r="A2898" t="s">
        <v>15589</v>
      </c>
      <c r="B2898" t="s">
        <v>30207</v>
      </c>
      <c r="C2898" t="s">
        <v>243</v>
      </c>
      <c r="D2898" s="684">
        <v>1258</v>
      </c>
      <c r="E2898" t="s">
        <v>30881</v>
      </c>
    </row>
    <row r="2899" spans="1:15" hidden="1" x14ac:dyDescent="0.2">
      <c r="A2899" t="s">
        <v>15590</v>
      </c>
      <c r="B2899" t="s">
        <v>30208</v>
      </c>
      <c r="C2899" t="s">
        <v>243</v>
      </c>
      <c r="D2899" s="684">
        <v>1135</v>
      </c>
      <c r="E2899" t="s">
        <v>30881</v>
      </c>
    </row>
    <row r="2900" spans="1:15" hidden="1" x14ac:dyDescent="0.2">
      <c r="A2900" t="s">
        <v>15591</v>
      </c>
      <c r="B2900" t="s">
        <v>30209</v>
      </c>
      <c r="C2900" t="s">
        <v>243</v>
      </c>
      <c r="D2900" s="684">
        <v>1258</v>
      </c>
      <c r="E2900" t="s">
        <v>30881</v>
      </c>
    </row>
    <row r="2901" spans="1:15" hidden="1" x14ac:dyDescent="0.2">
      <c r="A2901" t="s">
        <v>15592</v>
      </c>
      <c r="B2901" t="s">
        <v>30210</v>
      </c>
      <c r="C2901" t="s">
        <v>243</v>
      </c>
      <c r="D2901" s="684">
        <v>1135</v>
      </c>
      <c r="E2901" t="s">
        <v>30881</v>
      </c>
    </row>
    <row r="2902" spans="1:15" hidden="1" x14ac:dyDescent="0.2">
      <c r="A2902" t="s">
        <v>15593</v>
      </c>
      <c r="B2902" t="s">
        <v>30211</v>
      </c>
      <c r="C2902" t="s">
        <v>243</v>
      </c>
      <c r="D2902" s="684">
        <v>1287</v>
      </c>
      <c r="E2902" t="s">
        <v>30881</v>
      </c>
    </row>
    <row r="2903" spans="1:15" hidden="1" x14ac:dyDescent="0.2">
      <c r="A2903" t="s">
        <v>15594</v>
      </c>
      <c r="B2903" t="s">
        <v>30212</v>
      </c>
      <c r="C2903" t="s">
        <v>243</v>
      </c>
      <c r="D2903" s="684">
        <v>1170</v>
      </c>
      <c r="E2903" t="s">
        <v>30881</v>
      </c>
    </row>
    <row r="2904" spans="1:15" hidden="1" x14ac:dyDescent="0.2">
      <c r="A2904" t="s">
        <v>15595</v>
      </c>
      <c r="B2904" t="s">
        <v>30213</v>
      </c>
      <c r="C2904" t="s">
        <v>243</v>
      </c>
      <c r="D2904">
        <v>913</v>
      </c>
      <c r="E2904" t="s">
        <v>30881</v>
      </c>
    </row>
    <row r="2905" spans="1:15" hidden="1" x14ac:dyDescent="0.2">
      <c r="A2905" t="s">
        <v>15596</v>
      </c>
      <c r="B2905" t="s">
        <v>30214</v>
      </c>
      <c r="C2905" t="s">
        <v>243</v>
      </c>
      <c r="D2905">
        <v>913</v>
      </c>
      <c r="E2905" t="s">
        <v>30881</v>
      </c>
    </row>
    <row r="2906" spans="1:15" hidden="1" x14ac:dyDescent="0.2">
      <c r="A2906" t="s">
        <v>15597</v>
      </c>
      <c r="B2906" t="s">
        <v>30215</v>
      </c>
      <c r="C2906" t="s">
        <v>243</v>
      </c>
      <c r="D2906" s="684">
        <v>1170</v>
      </c>
      <c r="E2906" t="s">
        <v>30881</v>
      </c>
    </row>
    <row r="2907" spans="1:15" hidden="1" x14ac:dyDescent="0.2">
      <c r="A2907" t="s">
        <v>15598</v>
      </c>
      <c r="B2907" t="s">
        <v>30216</v>
      </c>
      <c r="C2907" t="s">
        <v>243</v>
      </c>
      <c r="D2907">
        <v>854</v>
      </c>
      <c r="E2907" t="s">
        <v>30881</v>
      </c>
    </row>
    <row r="2908" spans="1:15" hidden="1" x14ac:dyDescent="0.2">
      <c r="A2908" t="s">
        <v>15599</v>
      </c>
      <c r="B2908" t="s">
        <v>53401</v>
      </c>
      <c r="C2908" t="s">
        <v>243</v>
      </c>
      <c r="D2908">
        <v>854</v>
      </c>
      <c r="E2908" t="s">
        <v>30881</v>
      </c>
    </row>
    <row r="2909" spans="1:15" hidden="1" x14ac:dyDescent="0.2">
      <c r="A2909" t="s">
        <v>15600</v>
      </c>
      <c r="B2909" t="s">
        <v>30217</v>
      </c>
      <c r="C2909" t="s">
        <v>243</v>
      </c>
      <c r="D2909" s="684">
        <v>1427</v>
      </c>
      <c r="E2909" t="s">
        <v>30881</v>
      </c>
    </row>
    <row r="2910" spans="1:15" hidden="1" x14ac:dyDescent="0.2">
      <c r="A2910" t="s">
        <v>15601</v>
      </c>
      <c r="B2910" t="s">
        <v>30218</v>
      </c>
      <c r="C2910" t="s">
        <v>243</v>
      </c>
      <c r="D2910" s="684">
        <v>1287</v>
      </c>
      <c r="E2910" t="s">
        <v>30881</v>
      </c>
    </row>
    <row r="2911" spans="1:15" s="78" customFormat="1" hidden="1" x14ac:dyDescent="0.2">
      <c r="A2911" t="s">
        <v>15602</v>
      </c>
      <c r="B2911" t="s">
        <v>30219</v>
      </c>
      <c r="C2911" t="s">
        <v>243</v>
      </c>
      <c r="D2911" s="684">
        <v>1427</v>
      </c>
      <c r="E2911" t="s">
        <v>30881</v>
      </c>
      <c r="F2911" s="77"/>
      <c r="G2911" s="77"/>
      <c r="H2911" s="77"/>
      <c r="I2911" s="77"/>
      <c r="J2911" s="77"/>
      <c r="K2911" s="77"/>
      <c r="L2911" s="77"/>
      <c r="M2911" s="77"/>
      <c r="N2911" s="77"/>
      <c r="O2911" s="77"/>
    </row>
    <row r="2912" spans="1:15" hidden="1" x14ac:dyDescent="0.2">
      <c r="A2912" t="s">
        <v>15603</v>
      </c>
      <c r="B2912" t="s">
        <v>30220</v>
      </c>
      <c r="C2912" t="s">
        <v>243</v>
      </c>
      <c r="D2912" s="684">
        <v>1287</v>
      </c>
      <c r="E2912" t="s">
        <v>30881</v>
      </c>
    </row>
    <row r="2913" spans="1:15" hidden="1" x14ac:dyDescent="0.2">
      <c r="A2913" t="s">
        <v>15604</v>
      </c>
      <c r="B2913" t="s">
        <v>30221</v>
      </c>
      <c r="C2913" t="s">
        <v>243</v>
      </c>
      <c r="D2913" s="684">
        <v>1474</v>
      </c>
      <c r="E2913" t="s">
        <v>30881</v>
      </c>
    </row>
    <row r="2914" spans="1:15" hidden="1" x14ac:dyDescent="0.2">
      <c r="A2914" t="s">
        <v>15605</v>
      </c>
      <c r="B2914" t="s">
        <v>53404</v>
      </c>
      <c r="C2914" t="s">
        <v>243</v>
      </c>
      <c r="D2914" s="684">
        <v>1328</v>
      </c>
      <c r="E2914" t="s">
        <v>30881</v>
      </c>
    </row>
    <row r="2915" spans="1:15" hidden="1" x14ac:dyDescent="0.2">
      <c r="A2915" t="s">
        <v>15606</v>
      </c>
      <c r="B2915" t="s">
        <v>30222</v>
      </c>
      <c r="C2915" t="s">
        <v>243</v>
      </c>
      <c r="D2915" s="684">
        <v>1047</v>
      </c>
      <c r="E2915" t="s">
        <v>30881</v>
      </c>
    </row>
    <row r="2916" spans="1:15" hidden="1" x14ac:dyDescent="0.2">
      <c r="A2916" t="s">
        <v>15607</v>
      </c>
      <c r="B2916" t="s">
        <v>30223</v>
      </c>
      <c r="C2916" t="s">
        <v>243</v>
      </c>
      <c r="D2916" s="684">
        <v>1047</v>
      </c>
      <c r="E2916" t="s">
        <v>30881</v>
      </c>
    </row>
    <row r="2917" spans="1:15" hidden="1" x14ac:dyDescent="0.2">
      <c r="A2917" t="s">
        <v>15608</v>
      </c>
      <c r="B2917" t="s">
        <v>30224</v>
      </c>
      <c r="C2917" t="s">
        <v>243</v>
      </c>
      <c r="D2917" s="684">
        <v>1474</v>
      </c>
      <c r="E2917" t="s">
        <v>30881</v>
      </c>
    </row>
    <row r="2918" spans="1:15" hidden="1" x14ac:dyDescent="0.2">
      <c r="A2918" t="s">
        <v>15609</v>
      </c>
      <c r="B2918" t="s">
        <v>53402</v>
      </c>
      <c r="C2918" t="s">
        <v>243</v>
      </c>
      <c r="D2918" s="684">
        <v>1328</v>
      </c>
      <c r="E2918" t="s">
        <v>30881</v>
      </c>
    </row>
    <row r="2919" spans="1:15" hidden="1" x14ac:dyDescent="0.2">
      <c r="A2919" t="s">
        <v>15610</v>
      </c>
      <c r="B2919" t="s">
        <v>30225</v>
      </c>
      <c r="C2919" t="s">
        <v>243</v>
      </c>
      <c r="D2919">
        <v>989</v>
      </c>
      <c r="E2919" t="s">
        <v>30881</v>
      </c>
    </row>
    <row r="2920" spans="1:15" hidden="1" x14ac:dyDescent="0.2">
      <c r="A2920" t="s">
        <v>15611</v>
      </c>
      <c r="B2920" t="s">
        <v>30226</v>
      </c>
      <c r="C2920" t="s">
        <v>243</v>
      </c>
      <c r="D2920">
        <v>989</v>
      </c>
      <c r="E2920" t="s">
        <v>30881</v>
      </c>
    </row>
    <row r="2921" spans="1:15" hidden="1" x14ac:dyDescent="0.2">
      <c r="A2921" t="s">
        <v>15612</v>
      </c>
      <c r="B2921" t="s">
        <v>30227</v>
      </c>
      <c r="C2921" t="s">
        <v>243</v>
      </c>
      <c r="D2921" s="684">
        <v>2112</v>
      </c>
      <c r="E2921" t="s">
        <v>30881</v>
      </c>
    </row>
    <row r="2922" spans="1:15" hidden="1" x14ac:dyDescent="0.2">
      <c r="A2922" t="s">
        <v>15613</v>
      </c>
      <c r="B2922" t="s">
        <v>30228</v>
      </c>
      <c r="C2922" t="s">
        <v>243</v>
      </c>
      <c r="D2922" s="684">
        <v>1931</v>
      </c>
      <c r="E2922" t="s">
        <v>30881</v>
      </c>
    </row>
    <row r="2923" spans="1:15" hidden="1" x14ac:dyDescent="0.2">
      <c r="A2923" t="s">
        <v>15614</v>
      </c>
      <c r="B2923" t="s">
        <v>30229</v>
      </c>
      <c r="C2923" t="s">
        <v>243</v>
      </c>
      <c r="D2923" s="684">
        <v>2112</v>
      </c>
      <c r="E2923" t="s">
        <v>30881</v>
      </c>
    </row>
    <row r="2924" spans="1:15" hidden="1" x14ac:dyDescent="0.2">
      <c r="A2924" t="s">
        <v>15615</v>
      </c>
      <c r="B2924" t="s">
        <v>30230</v>
      </c>
      <c r="C2924" t="s">
        <v>243</v>
      </c>
      <c r="D2924" s="684">
        <v>1931</v>
      </c>
      <c r="E2924" t="s">
        <v>30881</v>
      </c>
    </row>
    <row r="2925" spans="1:15" s="71" customFormat="1" hidden="1" x14ac:dyDescent="0.2">
      <c r="A2925" t="s">
        <v>15616</v>
      </c>
      <c r="B2925" t="s">
        <v>30231</v>
      </c>
      <c r="C2925" t="s">
        <v>243</v>
      </c>
      <c r="D2925" s="684">
        <v>2317</v>
      </c>
      <c r="E2925" t="s">
        <v>30881</v>
      </c>
      <c r="F2925" s="67"/>
      <c r="G2925" s="67"/>
      <c r="H2925" s="67"/>
      <c r="I2925" s="67"/>
      <c r="J2925" s="67"/>
      <c r="K2925" s="67"/>
      <c r="L2925" s="67"/>
      <c r="M2925" s="67"/>
      <c r="N2925" s="67"/>
      <c r="O2925" s="67"/>
    </row>
    <row r="2926" spans="1:15" s="71" customFormat="1" hidden="1" x14ac:dyDescent="0.2">
      <c r="A2926" t="s">
        <v>15617</v>
      </c>
      <c r="B2926" t="s">
        <v>30232</v>
      </c>
      <c r="C2926" t="s">
        <v>243</v>
      </c>
      <c r="D2926" s="684">
        <v>2147</v>
      </c>
      <c r="E2926" t="s">
        <v>30881</v>
      </c>
      <c r="F2926" s="67"/>
      <c r="G2926" s="67"/>
      <c r="H2926" s="67"/>
      <c r="I2926" s="67"/>
      <c r="J2926" s="67"/>
      <c r="K2926" s="67"/>
      <c r="L2926" s="67"/>
      <c r="M2926" s="67"/>
      <c r="N2926" s="67"/>
      <c r="O2926" s="67"/>
    </row>
    <row r="2927" spans="1:15" hidden="1" x14ac:dyDescent="0.2">
      <c r="A2927" t="s">
        <v>15618</v>
      </c>
      <c r="B2927" t="s">
        <v>30233</v>
      </c>
      <c r="C2927" t="s">
        <v>243</v>
      </c>
      <c r="D2927" s="684">
        <v>2317</v>
      </c>
      <c r="E2927" t="s">
        <v>30881</v>
      </c>
    </row>
    <row r="2928" spans="1:15" hidden="1" x14ac:dyDescent="0.2">
      <c r="A2928" t="s">
        <v>15619</v>
      </c>
      <c r="B2928" t="s">
        <v>30234</v>
      </c>
      <c r="C2928" t="s">
        <v>243</v>
      </c>
      <c r="D2928" s="684">
        <v>2147</v>
      </c>
      <c r="E2928" t="s">
        <v>30881</v>
      </c>
    </row>
    <row r="2929" spans="1:15" hidden="1" x14ac:dyDescent="0.2">
      <c r="A2929" t="s">
        <v>15620</v>
      </c>
      <c r="B2929" t="s">
        <v>30235</v>
      </c>
      <c r="C2929" t="s">
        <v>243</v>
      </c>
      <c r="D2929" s="684">
        <v>1574</v>
      </c>
      <c r="E2929" t="s">
        <v>30881</v>
      </c>
    </row>
    <row r="2930" spans="1:15" hidden="1" x14ac:dyDescent="0.2">
      <c r="A2930" t="s">
        <v>15621</v>
      </c>
      <c r="B2930" t="s">
        <v>30236</v>
      </c>
      <c r="C2930" t="s">
        <v>243</v>
      </c>
      <c r="D2930" s="684">
        <v>1574</v>
      </c>
      <c r="E2930" t="s">
        <v>30881</v>
      </c>
    </row>
    <row r="2931" spans="1:15" hidden="1" x14ac:dyDescent="0.2">
      <c r="A2931" t="s">
        <v>7262</v>
      </c>
      <c r="B2931" t="s">
        <v>30237</v>
      </c>
      <c r="C2931" t="s">
        <v>243</v>
      </c>
      <c r="D2931">
        <v>737</v>
      </c>
      <c r="E2931" t="s">
        <v>30881</v>
      </c>
    </row>
    <row r="2932" spans="1:15" hidden="1" x14ac:dyDescent="0.2">
      <c r="A2932" t="s">
        <v>7263</v>
      </c>
      <c r="B2932" t="s">
        <v>30238</v>
      </c>
      <c r="C2932" t="s">
        <v>243</v>
      </c>
      <c r="D2932">
        <v>737</v>
      </c>
      <c r="E2932" t="s">
        <v>30881</v>
      </c>
    </row>
    <row r="2933" spans="1:15" hidden="1" x14ac:dyDescent="0.2">
      <c r="A2933" t="s">
        <v>43253</v>
      </c>
      <c r="B2933" t="s">
        <v>28350</v>
      </c>
      <c r="C2933" t="s">
        <v>243</v>
      </c>
      <c r="D2933">
        <v>605</v>
      </c>
      <c r="E2933" t="s">
        <v>30881</v>
      </c>
    </row>
    <row r="2934" spans="1:15" hidden="1" x14ac:dyDescent="0.2">
      <c r="A2934" t="s">
        <v>7264</v>
      </c>
      <c r="B2934" t="s">
        <v>30239</v>
      </c>
      <c r="C2934" t="s">
        <v>243</v>
      </c>
      <c r="D2934">
        <v>561</v>
      </c>
      <c r="E2934" t="s">
        <v>30881</v>
      </c>
    </row>
    <row r="2935" spans="1:15" hidden="1" x14ac:dyDescent="0.2">
      <c r="A2935" t="s">
        <v>7265</v>
      </c>
      <c r="B2935" t="s">
        <v>30240</v>
      </c>
      <c r="C2935" t="s">
        <v>243</v>
      </c>
      <c r="D2935">
        <v>825</v>
      </c>
      <c r="E2935" t="s">
        <v>30881</v>
      </c>
    </row>
    <row r="2936" spans="1:15" hidden="1" x14ac:dyDescent="0.2">
      <c r="A2936" t="s">
        <v>7266</v>
      </c>
      <c r="B2936" t="s">
        <v>30241</v>
      </c>
      <c r="C2936" t="s">
        <v>243</v>
      </c>
      <c r="D2936">
        <v>825</v>
      </c>
      <c r="E2936" t="s">
        <v>30881</v>
      </c>
    </row>
    <row r="2937" spans="1:15" hidden="1" x14ac:dyDescent="0.2">
      <c r="A2937" t="s">
        <v>43259</v>
      </c>
      <c r="B2937" t="s">
        <v>28353</v>
      </c>
      <c r="C2937" t="s">
        <v>243</v>
      </c>
      <c r="D2937">
        <v>699</v>
      </c>
      <c r="E2937" t="s">
        <v>30881</v>
      </c>
    </row>
    <row r="2938" spans="1:15" s="71" customFormat="1" hidden="1" x14ac:dyDescent="0.2">
      <c r="A2938" t="s">
        <v>7267</v>
      </c>
      <c r="B2938" t="s">
        <v>30242</v>
      </c>
      <c r="C2938" t="s">
        <v>243</v>
      </c>
      <c r="D2938">
        <v>622</v>
      </c>
      <c r="E2938" t="s">
        <v>30881</v>
      </c>
      <c r="F2938" s="67"/>
      <c r="G2938" s="67"/>
      <c r="H2938" s="67"/>
      <c r="I2938" s="67"/>
      <c r="J2938" s="67"/>
      <c r="K2938" s="67"/>
      <c r="L2938" s="67"/>
      <c r="M2938" s="67"/>
      <c r="N2938" s="67"/>
      <c r="O2938" s="67"/>
    </row>
    <row r="2939" spans="1:15" s="71" customFormat="1" hidden="1" x14ac:dyDescent="0.2">
      <c r="A2939" t="s">
        <v>7268</v>
      </c>
      <c r="B2939" t="s">
        <v>30243</v>
      </c>
      <c r="C2939" t="s">
        <v>243</v>
      </c>
      <c r="D2939">
        <v>908</v>
      </c>
      <c r="E2939" t="s">
        <v>30881</v>
      </c>
      <c r="F2939" s="67"/>
      <c r="G2939" s="67"/>
      <c r="H2939" s="67"/>
      <c r="I2939" s="67"/>
      <c r="J2939" s="67"/>
      <c r="K2939" s="67"/>
      <c r="L2939" s="67"/>
      <c r="M2939" s="67"/>
      <c r="N2939" s="67"/>
      <c r="O2939" s="67"/>
    </row>
    <row r="2940" spans="1:15" s="71" customFormat="1" hidden="1" x14ac:dyDescent="0.2">
      <c r="A2940" t="s">
        <v>7269</v>
      </c>
      <c r="B2940" t="s">
        <v>30244</v>
      </c>
      <c r="C2940" t="s">
        <v>243</v>
      </c>
      <c r="D2940">
        <v>908</v>
      </c>
      <c r="E2940" t="s">
        <v>30881</v>
      </c>
      <c r="F2940" s="67"/>
      <c r="G2940" s="67"/>
      <c r="H2940" s="67"/>
      <c r="I2940" s="67"/>
      <c r="J2940" s="67"/>
      <c r="K2940" s="67"/>
      <c r="L2940" s="67"/>
      <c r="M2940" s="67"/>
      <c r="N2940" s="67"/>
      <c r="O2940" s="67"/>
    </row>
    <row r="2941" spans="1:15" s="71" customFormat="1" hidden="1" x14ac:dyDescent="0.2">
      <c r="A2941" t="s">
        <v>43265</v>
      </c>
      <c r="B2941" t="s">
        <v>28357</v>
      </c>
      <c r="C2941" t="s">
        <v>243</v>
      </c>
      <c r="D2941">
        <v>748</v>
      </c>
      <c r="E2941" t="s">
        <v>30881</v>
      </c>
      <c r="F2941" s="67"/>
      <c r="G2941" s="67"/>
      <c r="H2941" s="67"/>
      <c r="I2941" s="67"/>
      <c r="J2941" s="67"/>
      <c r="K2941" s="67"/>
      <c r="L2941" s="67"/>
      <c r="M2941" s="67"/>
      <c r="N2941" s="67"/>
      <c r="O2941" s="67"/>
    </row>
    <row r="2942" spans="1:15" s="71" customFormat="1" hidden="1" x14ac:dyDescent="0.2">
      <c r="A2942" t="s">
        <v>7270</v>
      </c>
      <c r="B2942" t="s">
        <v>30245</v>
      </c>
      <c r="C2942" t="s">
        <v>243</v>
      </c>
      <c r="D2942">
        <v>671</v>
      </c>
      <c r="E2942" t="s">
        <v>30881</v>
      </c>
      <c r="F2942" s="67"/>
      <c r="G2942" s="67"/>
      <c r="H2942" s="67"/>
      <c r="I2942" s="67"/>
      <c r="J2942" s="67"/>
      <c r="K2942" s="67"/>
      <c r="L2942" s="67"/>
      <c r="M2942" s="67"/>
      <c r="N2942" s="67"/>
      <c r="O2942" s="67"/>
    </row>
    <row r="2943" spans="1:15" s="71" customFormat="1" hidden="1" x14ac:dyDescent="0.2">
      <c r="A2943" t="s">
        <v>7272</v>
      </c>
      <c r="B2943" t="s">
        <v>30246</v>
      </c>
      <c r="C2943" t="s">
        <v>243</v>
      </c>
      <c r="D2943" s="684">
        <v>1128</v>
      </c>
      <c r="E2943" t="s">
        <v>30881</v>
      </c>
      <c r="F2943" s="67"/>
      <c r="G2943" s="67"/>
      <c r="H2943" s="67"/>
      <c r="I2943" s="67"/>
      <c r="J2943" s="67"/>
      <c r="K2943" s="67"/>
      <c r="L2943" s="67"/>
      <c r="M2943" s="67"/>
      <c r="N2943" s="67"/>
      <c r="O2943" s="67"/>
    </row>
    <row r="2944" spans="1:15" s="71" customFormat="1" hidden="1" x14ac:dyDescent="0.2">
      <c r="A2944" t="s">
        <v>7273</v>
      </c>
      <c r="B2944" t="s">
        <v>30247</v>
      </c>
      <c r="C2944" t="s">
        <v>243</v>
      </c>
      <c r="D2944" s="684">
        <v>1128</v>
      </c>
      <c r="E2944" t="s">
        <v>30881</v>
      </c>
      <c r="F2944" s="67"/>
      <c r="G2944" s="67"/>
      <c r="H2944" s="67"/>
      <c r="I2944" s="67"/>
      <c r="J2944" s="67"/>
      <c r="K2944" s="67"/>
      <c r="L2944" s="67"/>
      <c r="M2944" s="67"/>
      <c r="N2944" s="67"/>
      <c r="O2944" s="67"/>
    </row>
    <row r="2945" spans="1:15" s="71" customFormat="1" hidden="1" x14ac:dyDescent="0.2">
      <c r="A2945" t="s">
        <v>43247</v>
      </c>
      <c r="B2945" t="s">
        <v>28360</v>
      </c>
      <c r="C2945" t="s">
        <v>243</v>
      </c>
      <c r="D2945">
        <v>941</v>
      </c>
      <c r="E2945" t="s">
        <v>30881</v>
      </c>
      <c r="F2945" s="67"/>
      <c r="G2945" s="67"/>
      <c r="H2945" s="67"/>
      <c r="I2945" s="67"/>
      <c r="J2945" s="67"/>
      <c r="K2945" s="67"/>
      <c r="L2945" s="67"/>
      <c r="M2945" s="67"/>
      <c r="N2945" s="67"/>
      <c r="O2945" s="67"/>
    </row>
    <row r="2946" spans="1:15" s="71" customFormat="1" hidden="1" x14ac:dyDescent="0.2">
      <c r="A2946" t="s">
        <v>7274</v>
      </c>
      <c r="B2946" t="s">
        <v>30248</v>
      </c>
      <c r="C2946" t="s">
        <v>243</v>
      </c>
      <c r="D2946">
        <v>858</v>
      </c>
      <c r="E2946" t="s">
        <v>30881</v>
      </c>
      <c r="F2946" s="67"/>
      <c r="G2946" s="67"/>
      <c r="H2946" s="67"/>
      <c r="I2946" s="67"/>
      <c r="J2946" s="67"/>
      <c r="K2946" s="67"/>
      <c r="L2946" s="67"/>
      <c r="M2946" s="67"/>
      <c r="N2946" s="67"/>
      <c r="O2946" s="67"/>
    </row>
    <row r="2947" spans="1:15" s="71" customFormat="1" hidden="1" x14ac:dyDescent="0.2">
      <c r="A2947" t="s">
        <v>7276</v>
      </c>
      <c r="B2947" t="s">
        <v>30249</v>
      </c>
      <c r="C2947" t="s">
        <v>243</v>
      </c>
      <c r="D2947" s="684">
        <v>1221</v>
      </c>
      <c r="E2947" t="s">
        <v>30881</v>
      </c>
      <c r="F2947" s="67"/>
      <c r="G2947" s="67"/>
      <c r="H2947" s="67"/>
      <c r="I2947" s="67"/>
      <c r="J2947" s="67"/>
      <c r="K2947" s="67"/>
      <c r="L2947" s="67"/>
      <c r="M2947" s="67"/>
      <c r="N2947" s="67"/>
      <c r="O2947" s="67"/>
    </row>
    <row r="2948" spans="1:15" s="71" customFormat="1" hidden="1" x14ac:dyDescent="0.2">
      <c r="A2948" t="s">
        <v>7277</v>
      </c>
      <c r="B2948" t="s">
        <v>30250</v>
      </c>
      <c r="C2948" t="s">
        <v>243</v>
      </c>
      <c r="D2948" s="684">
        <v>1221</v>
      </c>
      <c r="E2948" t="s">
        <v>30881</v>
      </c>
      <c r="F2948" s="67"/>
      <c r="G2948" s="67"/>
      <c r="H2948" s="67"/>
      <c r="I2948" s="67"/>
      <c r="J2948" s="67"/>
      <c r="K2948" s="67"/>
      <c r="L2948" s="67"/>
      <c r="M2948" s="67"/>
      <c r="N2948" s="67"/>
      <c r="O2948" s="67"/>
    </row>
    <row r="2949" spans="1:15" s="71" customFormat="1" hidden="1" x14ac:dyDescent="0.2">
      <c r="A2949" t="s">
        <v>7278</v>
      </c>
      <c r="B2949" t="s">
        <v>30251</v>
      </c>
      <c r="C2949" t="s">
        <v>243</v>
      </c>
      <c r="D2949">
        <v>935</v>
      </c>
      <c r="E2949" t="s">
        <v>30881</v>
      </c>
      <c r="F2949" s="67"/>
      <c r="G2949" s="67"/>
      <c r="H2949" s="67"/>
      <c r="I2949" s="67"/>
      <c r="J2949" s="67"/>
      <c r="K2949" s="67"/>
      <c r="L2949" s="67"/>
      <c r="M2949" s="67"/>
      <c r="N2949" s="67"/>
      <c r="O2949" s="67"/>
    </row>
    <row r="2950" spans="1:15" s="71" customFormat="1" hidden="1" x14ac:dyDescent="0.2">
      <c r="A2950" t="s">
        <v>7279</v>
      </c>
      <c r="B2950" t="s">
        <v>30252</v>
      </c>
      <c r="C2950" t="s">
        <v>243</v>
      </c>
      <c r="D2950" s="684">
        <v>1623</v>
      </c>
      <c r="E2950" t="s">
        <v>30881</v>
      </c>
      <c r="F2950" s="67"/>
      <c r="G2950" s="67"/>
      <c r="H2950" s="67"/>
      <c r="I2950" s="67"/>
      <c r="J2950" s="67"/>
      <c r="K2950" s="67"/>
      <c r="L2950" s="67"/>
      <c r="M2950" s="67"/>
      <c r="N2950" s="67"/>
      <c r="O2950" s="67"/>
    </row>
    <row r="2951" spans="1:15" s="71" customFormat="1" hidden="1" x14ac:dyDescent="0.2">
      <c r="A2951" t="s">
        <v>7280</v>
      </c>
      <c r="B2951" t="s">
        <v>30253</v>
      </c>
      <c r="C2951" t="s">
        <v>243</v>
      </c>
      <c r="D2951" s="684">
        <v>1623</v>
      </c>
      <c r="E2951" t="s">
        <v>30881</v>
      </c>
      <c r="F2951" s="67"/>
      <c r="G2951" s="67"/>
      <c r="H2951" s="67"/>
      <c r="I2951" s="67"/>
      <c r="J2951" s="67"/>
      <c r="K2951" s="67"/>
      <c r="L2951" s="67"/>
      <c r="M2951" s="67"/>
      <c r="N2951" s="67"/>
      <c r="O2951" s="67"/>
    </row>
    <row r="2952" spans="1:15" s="71" customFormat="1" hidden="1" x14ac:dyDescent="0.2">
      <c r="A2952" t="s">
        <v>7281</v>
      </c>
      <c r="B2952" t="s">
        <v>30254</v>
      </c>
      <c r="C2952" t="s">
        <v>243</v>
      </c>
      <c r="D2952" s="684">
        <v>1216</v>
      </c>
      <c r="E2952" t="s">
        <v>30881</v>
      </c>
      <c r="F2952" s="67"/>
      <c r="G2952" s="67"/>
      <c r="H2952" s="67"/>
      <c r="I2952" s="67"/>
      <c r="J2952" s="67"/>
      <c r="K2952" s="67"/>
      <c r="L2952" s="67"/>
      <c r="M2952" s="67"/>
      <c r="N2952" s="67"/>
      <c r="O2952" s="67"/>
    </row>
    <row r="2953" spans="1:15" s="71" customFormat="1" hidden="1" x14ac:dyDescent="0.2">
      <c r="A2953" t="s">
        <v>7282</v>
      </c>
      <c r="B2953" t="s">
        <v>30255</v>
      </c>
      <c r="C2953" t="s">
        <v>243</v>
      </c>
      <c r="D2953">
        <v>737</v>
      </c>
      <c r="E2953" t="s">
        <v>30881</v>
      </c>
      <c r="F2953" s="67"/>
      <c r="G2953" s="67"/>
      <c r="H2953" s="67"/>
      <c r="I2953" s="67"/>
      <c r="J2953" s="67"/>
      <c r="K2953" s="67"/>
      <c r="L2953" s="67"/>
      <c r="M2953" s="67"/>
      <c r="N2953" s="67"/>
      <c r="O2953" s="67"/>
    </row>
    <row r="2954" spans="1:15" s="71" customFormat="1" hidden="1" x14ac:dyDescent="0.2">
      <c r="A2954" t="s">
        <v>7283</v>
      </c>
      <c r="B2954" t="s">
        <v>30256</v>
      </c>
      <c r="C2954" t="s">
        <v>243</v>
      </c>
      <c r="D2954">
        <v>737</v>
      </c>
      <c r="E2954" t="s">
        <v>30881</v>
      </c>
      <c r="F2954" s="67"/>
      <c r="G2954" s="67"/>
      <c r="H2954" s="67"/>
      <c r="I2954" s="67"/>
      <c r="J2954" s="67"/>
      <c r="K2954" s="67"/>
      <c r="L2954" s="67"/>
      <c r="M2954" s="67"/>
      <c r="N2954" s="67"/>
      <c r="O2954" s="67"/>
    </row>
    <row r="2955" spans="1:15" s="71" customFormat="1" hidden="1" x14ac:dyDescent="0.2">
      <c r="A2955" t="s">
        <v>43272</v>
      </c>
      <c r="B2955" t="s">
        <v>28366</v>
      </c>
      <c r="C2955" t="s">
        <v>243</v>
      </c>
      <c r="D2955">
        <v>605</v>
      </c>
      <c r="E2955" t="s">
        <v>30881</v>
      </c>
      <c r="F2955" s="67"/>
      <c r="G2955" s="67"/>
      <c r="H2955" s="67"/>
      <c r="I2955" s="67"/>
      <c r="J2955" s="67"/>
      <c r="K2955" s="67"/>
      <c r="L2955" s="67"/>
      <c r="M2955" s="67"/>
      <c r="N2955" s="67"/>
      <c r="O2955" s="67"/>
    </row>
    <row r="2956" spans="1:15" s="71" customFormat="1" hidden="1" x14ac:dyDescent="0.2">
      <c r="A2956" t="s">
        <v>7284</v>
      </c>
      <c r="B2956" t="s">
        <v>30257</v>
      </c>
      <c r="C2956" t="s">
        <v>243</v>
      </c>
      <c r="D2956">
        <v>561</v>
      </c>
      <c r="E2956" t="s">
        <v>30881</v>
      </c>
      <c r="F2956" s="67"/>
      <c r="G2956" s="67"/>
      <c r="H2956" s="67"/>
      <c r="I2956" s="67"/>
      <c r="J2956" s="67"/>
      <c r="K2956" s="67"/>
      <c r="L2956" s="67"/>
      <c r="M2956" s="67"/>
      <c r="N2956" s="67"/>
      <c r="O2956" s="67"/>
    </row>
    <row r="2957" spans="1:15" s="71" customFormat="1" hidden="1" x14ac:dyDescent="0.2">
      <c r="A2957" t="s">
        <v>7286</v>
      </c>
      <c r="B2957" t="s">
        <v>30258</v>
      </c>
      <c r="C2957" t="s">
        <v>243</v>
      </c>
      <c r="D2957">
        <v>825</v>
      </c>
      <c r="E2957" t="s">
        <v>30881</v>
      </c>
      <c r="F2957" s="67"/>
      <c r="G2957" s="67"/>
      <c r="H2957" s="67"/>
      <c r="I2957" s="67"/>
      <c r="J2957" s="67"/>
      <c r="K2957" s="67"/>
      <c r="L2957" s="67"/>
      <c r="M2957" s="67"/>
      <c r="N2957" s="67"/>
      <c r="O2957" s="67"/>
    </row>
    <row r="2958" spans="1:15" s="71" customFormat="1" hidden="1" x14ac:dyDescent="0.2">
      <c r="A2958" t="s">
        <v>7287</v>
      </c>
      <c r="B2958" t="s">
        <v>30259</v>
      </c>
      <c r="C2958" t="s">
        <v>243</v>
      </c>
      <c r="D2958">
        <v>825</v>
      </c>
      <c r="E2958" t="s">
        <v>30881</v>
      </c>
      <c r="F2958" s="67"/>
      <c r="G2958" s="67"/>
      <c r="H2958" s="67"/>
      <c r="I2958" s="67"/>
      <c r="J2958" s="67"/>
      <c r="K2958" s="67"/>
      <c r="L2958" s="67"/>
      <c r="M2958" s="67"/>
      <c r="N2958" s="67"/>
      <c r="O2958" s="67"/>
    </row>
    <row r="2959" spans="1:15" s="71" customFormat="1" hidden="1" x14ac:dyDescent="0.2">
      <c r="A2959" t="s">
        <v>43278</v>
      </c>
      <c r="B2959" t="s">
        <v>28369</v>
      </c>
      <c r="C2959" t="s">
        <v>243</v>
      </c>
      <c r="D2959">
        <v>699</v>
      </c>
      <c r="E2959" t="s">
        <v>30881</v>
      </c>
      <c r="F2959" s="67"/>
      <c r="G2959" s="67"/>
      <c r="H2959" s="67"/>
      <c r="I2959" s="67"/>
      <c r="J2959" s="67"/>
      <c r="K2959" s="67"/>
      <c r="L2959" s="67"/>
      <c r="M2959" s="67"/>
      <c r="N2959" s="67"/>
      <c r="O2959" s="67"/>
    </row>
    <row r="2960" spans="1:15" hidden="1" x14ac:dyDescent="0.2">
      <c r="A2960" t="s">
        <v>7288</v>
      </c>
      <c r="B2960" t="s">
        <v>30260</v>
      </c>
      <c r="C2960" t="s">
        <v>243</v>
      </c>
      <c r="D2960">
        <v>622</v>
      </c>
      <c r="E2960" t="s">
        <v>30881</v>
      </c>
    </row>
    <row r="2961" spans="1:15" s="71" customFormat="1" hidden="1" x14ac:dyDescent="0.2">
      <c r="A2961" t="s">
        <v>7289</v>
      </c>
      <c r="B2961" t="s">
        <v>30261</v>
      </c>
      <c r="C2961" t="s">
        <v>243</v>
      </c>
      <c r="D2961">
        <v>908</v>
      </c>
      <c r="E2961" t="s">
        <v>30881</v>
      </c>
      <c r="F2961" s="67"/>
      <c r="G2961" s="67"/>
      <c r="H2961" s="67"/>
      <c r="I2961" s="67"/>
      <c r="J2961" s="67"/>
      <c r="K2961" s="67"/>
      <c r="L2961" s="67"/>
      <c r="M2961" s="67"/>
      <c r="N2961" s="67"/>
      <c r="O2961" s="67"/>
    </row>
    <row r="2962" spans="1:15" s="71" customFormat="1" hidden="1" x14ac:dyDescent="0.2">
      <c r="A2962" t="s">
        <v>7290</v>
      </c>
      <c r="B2962" t="s">
        <v>30262</v>
      </c>
      <c r="C2962" t="s">
        <v>243</v>
      </c>
      <c r="D2962">
        <v>908</v>
      </c>
      <c r="E2962" t="s">
        <v>30881</v>
      </c>
      <c r="F2962" s="67"/>
      <c r="G2962" s="67"/>
      <c r="H2962" s="67"/>
      <c r="I2962" s="67"/>
      <c r="J2962" s="67"/>
      <c r="K2962" s="67"/>
      <c r="L2962" s="67"/>
      <c r="M2962" s="67"/>
      <c r="N2962" s="67"/>
      <c r="O2962" s="67"/>
    </row>
    <row r="2963" spans="1:15" s="71" customFormat="1" hidden="1" x14ac:dyDescent="0.2">
      <c r="A2963" t="s">
        <v>43286</v>
      </c>
      <c r="B2963" t="s">
        <v>28372</v>
      </c>
      <c r="C2963" t="s">
        <v>243</v>
      </c>
      <c r="D2963">
        <v>748</v>
      </c>
      <c r="E2963" t="s">
        <v>30881</v>
      </c>
      <c r="F2963" s="67"/>
      <c r="G2963" s="67"/>
      <c r="H2963" s="67"/>
      <c r="I2963" s="67"/>
      <c r="J2963" s="67"/>
      <c r="K2963" s="67"/>
      <c r="L2963" s="67"/>
      <c r="M2963" s="67"/>
      <c r="N2963" s="67"/>
      <c r="O2963" s="67"/>
    </row>
    <row r="2964" spans="1:15" hidden="1" x14ac:dyDescent="0.2">
      <c r="A2964" t="s">
        <v>7291</v>
      </c>
      <c r="B2964" t="s">
        <v>30263</v>
      </c>
      <c r="C2964" t="s">
        <v>243</v>
      </c>
      <c r="D2964">
        <v>671</v>
      </c>
      <c r="E2964" t="s">
        <v>30881</v>
      </c>
    </row>
    <row r="2965" spans="1:15" hidden="1" x14ac:dyDescent="0.2">
      <c r="A2965" t="s">
        <v>26548</v>
      </c>
      <c r="B2965" t="s">
        <v>30264</v>
      </c>
      <c r="C2965" t="s">
        <v>243</v>
      </c>
      <c r="D2965">
        <v>591</v>
      </c>
      <c r="E2965" t="s">
        <v>30881</v>
      </c>
    </row>
    <row r="2966" spans="1:15" hidden="1" x14ac:dyDescent="0.2">
      <c r="A2966" t="s">
        <v>26550</v>
      </c>
      <c r="B2966" t="s">
        <v>29789</v>
      </c>
      <c r="C2966" t="s">
        <v>243</v>
      </c>
      <c r="D2966">
        <v>497</v>
      </c>
      <c r="E2966" t="s">
        <v>30881</v>
      </c>
    </row>
    <row r="2967" spans="1:15" hidden="1" x14ac:dyDescent="0.2">
      <c r="A2967" t="s">
        <v>26552</v>
      </c>
      <c r="B2967" t="s">
        <v>30265</v>
      </c>
      <c r="C2967" t="s">
        <v>243</v>
      </c>
      <c r="D2967">
        <v>398</v>
      </c>
      <c r="E2967" t="s">
        <v>30881</v>
      </c>
    </row>
    <row r="2968" spans="1:15" hidden="1" x14ac:dyDescent="0.2">
      <c r="A2968" t="s">
        <v>26554</v>
      </c>
      <c r="B2968" t="s">
        <v>30266</v>
      </c>
      <c r="C2968" t="s">
        <v>243</v>
      </c>
      <c r="D2968">
        <v>655</v>
      </c>
      <c r="E2968" t="s">
        <v>30881</v>
      </c>
    </row>
    <row r="2969" spans="1:15" s="71" customFormat="1" hidden="1" x14ac:dyDescent="0.2">
      <c r="A2969" t="s">
        <v>26556</v>
      </c>
      <c r="B2969" t="s">
        <v>30267</v>
      </c>
      <c r="C2969" t="s">
        <v>243</v>
      </c>
      <c r="D2969">
        <v>556</v>
      </c>
      <c r="E2969" t="s">
        <v>30881</v>
      </c>
      <c r="F2969" s="67"/>
      <c r="G2969" s="67"/>
      <c r="H2969" s="67"/>
      <c r="I2969" s="67"/>
      <c r="J2969" s="67"/>
      <c r="K2969" s="67"/>
      <c r="L2969" s="67"/>
      <c r="M2969" s="67"/>
      <c r="N2969" s="67"/>
      <c r="O2969" s="67"/>
    </row>
    <row r="2970" spans="1:15" s="71" customFormat="1" hidden="1" x14ac:dyDescent="0.2">
      <c r="A2970" t="s">
        <v>26558</v>
      </c>
      <c r="B2970" t="s">
        <v>30268</v>
      </c>
      <c r="C2970" t="s">
        <v>243</v>
      </c>
      <c r="D2970">
        <v>456</v>
      </c>
      <c r="E2970" t="s">
        <v>30881</v>
      </c>
      <c r="F2970" s="67"/>
      <c r="G2970" s="67"/>
      <c r="H2970" s="67"/>
      <c r="I2970" s="67"/>
      <c r="J2970" s="67"/>
      <c r="K2970" s="67"/>
      <c r="L2970" s="67"/>
      <c r="M2970" s="67"/>
      <c r="N2970" s="67"/>
      <c r="O2970" s="67"/>
    </row>
    <row r="2971" spans="1:15" hidden="1" x14ac:dyDescent="0.2">
      <c r="A2971" t="s">
        <v>26560</v>
      </c>
      <c r="B2971" t="s">
        <v>30269</v>
      </c>
      <c r="C2971" t="s">
        <v>243</v>
      </c>
      <c r="D2971">
        <v>439</v>
      </c>
      <c r="E2971" t="s">
        <v>30881</v>
      </c>
    </row>
    <row r="2972" spans="1:15" hidden="1" x14ac:dyDescent="0.2">
      <c r="A2972" t="s">
        <v>26562</v>
      </c>
      <c r="B2972" t="s">
        <v>30270</v>
      </c>
      <c r="C2972" t="s">
        <v>243</v>
      </c>
      <c r="D2972">
        <v>339</v>
      </c>
      <c r="E2972" t="s">
        <v>30881</v>
      </c>
    </row>
    <row r="2973" spans="1:15" hidden="1" x14ac:dyDescent="0.2">
      <c r="A2973" t="s">
        <v>26564</v>
      </c>
      <c r="B2973" t="s">
        <v>30271</v>
      </c>
      <c r="C2973" t="s">
        <v>243</v>
      </c>
      <c r="D2973">
        <v>263</v>
      </c>
      <c r="E2973" t="s">
        <v>30881</v>
      </c>
    </row>
    <row r="2974" spans="1:15" hidden="1" x14ac:dyDescent="0.2">
      <c r="A2974" t="s">
        <v>26566</v>
      </c>
      <c r="B2974" t="s">
        <v>30272</v>
      </c>
      <c r="C2974" t="s">
        <v>243</v>
      </c>
      <c r="D2974">
        <v>474</v>
      </c>
      <c r="E2974" t="s">
        <v>30881</v>
      </c>
    </row>
    <row r="2975" spans="1:15" hidden="1" x14ac:dyDescent="0.2">
      <c r="A2975" t="s">
        <v>26568</v>
      </c>
      <c r="B2975" t="s">
        <v>30273</v>
      </c>
      <c r="C2975" t="s">
        <v>243</v>
      </c>
      <c r="D2975">
        <v>380</v>
      </c>
      <c r="E2975" t="s">
        <v>30881</v>
      </c>
    </row>
    <row r="2976" spans="1:15" hidden="1" x14ac:dyDescent="0.2">
      <c r="A2976" t="s">
        <v>26570</v>
      </c>
      <c r="B2976" t="s">
        <v>30274</v>
      </c>
      <c r="C2976" t="s">
        <v>243</v>
      </c>
      <c r="D2976">
        <v>310</v>
      </c>
      <c r="E2976" t="s">
        <v>30881</v>
      </c>
    </row>
    <row r="2977" spans="1:15" hidden="1" x14ac:dyDescent="0.2">
      <c r="A2977" t="s">
        <v>26572</v>
      </c>
      <c r="B2977" t="s">
        <v>30275</v>
      </c>
      <c r="C2977" t="s">
        <v>243</v>
      </c>
      <c r="D2977">
        <v>556</v>
      </c>
      <c r="E2977" t="s">
        <v>30881</v>
      </c>
    </row>
    <row r="2978" spans="1:15" hidden="1" x14ac:dyDescent="0.2">
      <c r="A2978" t="s">
        <v>26574</v>
      </c>
      <c r="B2978" t="s">
        <v>30276</v>
      </c>
      <c r="C2978" t="s">
        <v>243</v>
      </c>
      <c r="D2978">
        <v>439</v>
      </c>
      <c r="E2978" t="s">
        <v>30881</v>
      </c>
    </row>
    <row r="2979" spans="1:15" hidden="1" x14ac:dyDescent="0.2">
      <c r="A2979" t="s">
        <v>26576</v>
      </c>
      <c r="B2979" t="s">
        <v>30277</v>
      </c>
      <c r="C2979" t="s">
        <v>243</v>
      </c>
      <c r="D2979">
        <v>351</v>
      </c>
      <c r="E2979" t="s">
        <v>30881</v>
      </c>
    </row>
    <row r="2980" spans="1:15" s="71" customFormat="1" hidden="1" x14ac:dyDescent="0.2">
      <c r="A2980" t="s">
        <v>30278</v>
      </c>
      <c r="B2980" t="s">
        <v>53408</v>
      </c>
      <c r="C2980" t="s">
        <v>243</v>
      </c>
      <c r="D2980">
        <v>766</v>
      </c>
      <c r="E2980" t="s">
        <v>30881</v>
      </c>
      <c r="F2980" s="67"/>
      <c r="G2980" s="67"/>
      <c r="H2980" s="67"/>
      <c r="I2980" s="67"/>
      <c r="J2980" s="67"/>
      <c r="K2980" s="67"/>
      <c r="L2980" s="67"/>
      <c r="M2980" s="67"/>
      <c r="N2980" s="67"/>
      <c r="O2980" s="67"/>
    </row>
    <row r="2981" spans="1:15" s="71" customFormat="1" hidden="1" x14ac:dyDescent="0.2">
      <c r="A2981" t="s">
        <v>30279</v>
      </c>
      <c r="B2981" t="s">
        <v>53407</v>
      </c>
      <c r="C2981" t="s">
        <v>243</v>
      </c>
      <c r="D2981">
        <v>608</v>
      </c>
      <c r="E2981" t="s">
        <v>30881</v>
      </c>
      <c r="F2981" s="67"/>
      <c r="G2981" s="67"/>
      <c r="H2981" s="67"/>
      <c r="I2981" s="67"/>
      <c r="J2981" s="67"/>
      <c r="K2981" s="67"/>
      <c r="L2981" s="67"/>
      <c r="M2981" s="67"/>
      <c r="N2981" s="67"/>
      <c r="O2981" s="67"/>
    </row>
    <row r="2982" spans="1:15" s="71" customFormat="1" hidden="1" x14ac:dyDescent="0.2">
      <c r="A2982" t="s">
        <v>30280</v>
      </c>
      <c r="B2982" t="s">
        <v>53406</v>
      </c>
      <c r="C2982" t="s">
        <v>243</v>
      </c>
      <c r="D2982">
        <v>778</v>
      </c>
      <c r="E2982" t="s">
        <v>30881</v>
      </c>
      <c r="F2982" s="67"/>
      <c r="G2982" s="67"/>
      <c r="H2982" s="67"/>
      <c r="I2982" s="67"/>
      <c r="J2982" s="67"/>
      <c r="K2982" s="67"/>
      <c r="L2982" s="67"/>
      <c r="M2982" s="67"/>
      <c r="N2982" s="67"/>
      <c r="O2982" s="67"/>
    </row>
    <row r="2983" spans="1:15" s="71" customFormat="1" hidden="1" x14ac:dyDescent="0.2">
      <c r="A2983" t="s">
        <v>15622</v>
      </c>
      <c r="B2983" t="s">
        <v>30281</v>
      </c>
      <c r="C2983" t="s">
        <v>243</v>
      </c>
      <c r="D2983">
        <v>579</v>
      </c>
      <c r="E2983" t="s">
        <v>30881</v>
      </c>
      <c r="F2983" s="67"/>
      <c r="G2983" s="67"/>
      <c r="H2983" s="67"/>
      <c r="I2983" s="67"/>
      <c r="J2983" s="67"/>
      <c r="K2983" s="67"/>
      <c r="L2983" s="67"/>
      <c r="M2983" s="67"/>
      <c r="N2983" s="67"/>
      <c r="O2983" s="67"/>
    </row>
    <row r="2984" spans="1:15" s="71" customFormat="1" hidden="1" x14ac:dyDescent="0.2">
      <c r="A2984" t="s">
        <v>15623</v>
      </c>
      <c r="B2984" t="s">
        <v>30282</v>
      </c>
      <c r="C2984" t="s">
        <v>243</v>
      </c>
      <c r="D2984">
        <v>415</v>
      </c>
      <c r="E2984" t="s">
        <v>30881</v>
      </c>
      <c r="F2984" s="67"/>
      <c r="G2984" s="67"/>
      <c r="H2984" s="67"/>
      <c r="I2984" s="67"/>
      <c r="J2984" s="67"/>
      <c r="K2984" s="67"/>
      <c r="L2984" s="67"/>
      <c r="M2984" s="67"/>
      <c r="N2984" s="67"/>
      <c r="O2984" s="67"/>
    </row>
    <row r="2985" spans="1:15" s="71" customFormat="1" hidden="1" x14ac:dyDescent="0.2">
      <c r="A2985" t="s">
        <v>15624</v>
      </c>
      <c r="B2985" t="s">
        <v>30283</v>
      </c>
      <c r="C2985" t="s">
        <v>243</v>
      </c>
      <c r="D2985">
        <v>661</v>
      </c>
      <c r="E2985" t="s">
        <v>30881</v>
      </c>
      <c r="F2985" s="67"/>
      <c r="G2985" s="67"/>
      <c r="H2985" s="67"/>
      <c r="I2985" s="67"/>
      <c r="J2985" s="67"/>
      <c r="K2985" s="67"/>
      <c r="L2985" s="67"/>
      <c r="M2985" s="67"/>
      <c r="N2985" s="67"/>
      <c r="O2985" s="67"/>
    </row>
    <row r="2986" spans="1:15" s="71" customFormat="1" hidden="1" x14ac:dyDescent="0.2">
      <c r="A2986" t="s">
        <v>15625</v>
      </c>
      <c r="B2986" t="s">
        <v>30284</v>
      </c>
      <c r="C2986" t="s">
        <v>243</v>
      </c>
      <c r="D2986">
        <v>456</v>
      </c>
      <c r="E2986" t="s">
        <v>30881</v>
      </c>
      <c r="F2986" s="67"/>
      <c r="G2986" s="67"/>
      <c r="H2986" s="67"/>
      <c r="I2986" s="67"/>
      <c r="J2986" s="67"/>
      <c r="K2986" s="67"/>
      <c r="L2986" s="67"/>
      <c r="M2986" s="67"/>
      <c r="N2986" s="67"/>
      <c r="O2986" s="67"/>
    </row>
    <row r="2987" spans="1:15" s="71" customFormat="1" hidden="1" x14ac:dyDescent="0.2">
      <c r="A2987" t="s">
        <v>15626</v>
      </c>
      <c r="B2987" t="s">
        <v>30285</v>
      </c>
      <c r="C2987" t="s">
        <v>243</v>
      </c>
      <c r="D2987">
        <v>737</v>
      </c>
      <c r="E2987" t="s">
        <v>30881</v>
      </c>
      <c r="F2987" s="67"/>
      <c r="G2987" s="67"/>
      <c r="H2987" s="67"/>
      <c r="I2987" s="67"/>
      <c r="J2987" s="67"/>
      <c r="K2987" s="67"/>
      <c r="L2987" s="67"/>
      <c r="M2987" s="67"/>
      <c r="N2987" s="67"/>
      <c r="O2987" s="67"/>
    </row>
    <row r="2988" spans="1:15" s="71" customFormat="1" hidden="1" x14ac:dyDescent="0.2">
      <c r="A2988" t="s">
        <v>15627</v>
      </c>
      <c r="B2988" t="s">
        <v>30286</v>
      </c>
      <c r="C2988" t="s">
        <v>243</v>
      </c>
      <c r="D2988">
        <v>474</v>
      </c>
      <c r="E2988" t="s">
        <v>30881</v>
      </c>
      <c r="F2988" s="67"/>
      <c r="G2988" s="67"/>
      <c r="H2988" s="67"/>
      <c r="I2988" s="67"/>
      <c r="J2988" s="67"/>
      <c r="K2988" s="67"/>
      <c r="L2988" s="67"/>
      <c r="M2988" s="67"/>
      <c r="N2988" s="67"/>
      <c r="O2988" s="67"/>
    </row>
    <row r="2989" spans="1:15" s="71" customFormat="1" hidden="1" x14ac:dyDescent="0.2">
      <c r="A2989" t="s">
        <v>15628</v>
      </c>
      <c r="B2989" t="s">
        <v>30287</v>
      </c>
      <c r="C2989" t="s">
        <v>243</v>
      </c>
      <c r="D2989">
        <v>544</v>
      </c>
      <c r="E2989" t="s">
        <v>30881</v>
      </c>
      <c r="F2989" s="67"/>
      <c r="G2989" s="67"/>
      <c r="H2989" s="67"/>
      <c r="I2989" s="67"/>
      <c r="J2989" s="67"/>
      <c r="K2989" s="67"/>
      <c r="L2989" s="67"/>
      <c r="M2989" s="67"/>
      <c r="N2989" s="67"/>
      <c r="O2989" s="67"/>
    </row>
    <row r="2990" spans="1:15" s="71" customFormat="1" hidden="1" x14ac:dyDescent="0.2">
      <c r="A2990" t="s">
        <v>15629</v>
      </c>
      <c r="B2990" t="s">
        <v>30288</v>
      </c>
      <c r="C2990" t="s">
        <v>243</v>
      </c>
      <c r="D2990">
        <v>474</v>
      </c>
      <c r="E2990" t="s">
        <v>30881</v>
      </c>
      <c r="F2990" s="67"/>
      <c r="G2990" s="67"/>
      <c r="H2990" s="67"/>
      <c r="I2990" s="67"/>
      <c r="J2990" s="67"/>
      <c r="K2990" s="67"/>
      <c r="L2990" s="67"/>
      <c r="M2990" s="67"/>
      <c r="N2990" s="67"/>
      <c r="O2990" s="67"/>
    </row>
    <row r="2991" spans="1:15" s="71" customFormat="1" hidden="1" x14ac:dyDescent="0.2">
      <c r="A2991" t="s">
        <v>15630</v>
      </c>
      <c r="B2991" t="s">
        <v>30289</v>
      </c>
      <c r="C2991" t="s">
        <v>243</v>
      </c>
      <c r="D2991">
        <v>380</v>
      </c>
      <c r="E2991" t="s">
        <v>30881</v>
      </c>
      <c r="F2991" s="67"/>
      <c r="G2991" s="67"/>
      <c r="H2991" s="67"/>
      <c r="I2991" s="67"/>
      <c r="J2991" s="67"/>
      <c r="K2991" s="67"/>
      <c r="L2991" s="67"/>
      <c r="M2991" s="67"/>
      <c r="N2991" s="67"/>
      <c r="O2991" s="67"/>
    </row>
    <row r="2992" spans="1:15" s="71" customFormat="1" hidden="1" x14ac:dyDescent="0.2">
      <c r="A2992" t="s">
        <v>15631</v>
      </c>
      <c r="B2992" t="s">
        <v>30290</v>
      </c>
      <c r="C2992" t="s">
        <v>243</v>
      </c>
      <c r="D2992">
        <v>614</v>
      </c>
      <c r="E2992" t="s">
        <v>30881</v>
      </c>
      <c r="F2992" s="67"/>
      <c r="G2992" s="67"/>
      <c r="H2992" s="67"/>
      <c r="I2992" s="67"/>
      <c r="J2992" s="67"/>
      <c r="K2992" s="67"/>
      <c r="L2992" s="67"/>
      <c r="M2992" s="67"/>
      <c r="N2992" s="67"/>
      <c r="O2992" s="67"/>
    </row>
    <row r="2993" spans="1:15" s="71" customFormat="1" hidden="1" x14ac:dyDescent="0.2">
      <c r="A2993" t="s">
        <v>15632</v>
      </c>
      <c r="B2993" t="s">
        <v>30291</v>
      </c>
      <c r="C2993" t="s">
        <v>243</v>
      </c>
      <c r="D2993">
        <v>532</v>
      </c>
      <c r="E2993" t="s">
        <v>30881</v>
      </c>
      <c r="F2993" s="67"/>
      <c r="G2993" s="67"/>
      <c r="H2993" s="67"/>
      <c r="I2993" s="67"/>
      <c r="J2993" s="67"/>
      <c r="K2993" s="67"/>
      <c r="L2993" s="67"/>
      <c r="M2993" s="67"/>
      <c r="N2993" s="67"/>
      <c r="O2993" s="67"/>
    </row>
    <row r="2994" spans="1:15" s="71" customFormat="1" hidden="1" x14ac:dyDescent="0.2">
      <c r="A2994" t="s">
        <v>15633</v>
      </c>
      <c r="B2994" t="s">
        <v>30292</v>
      </c>
      <c r="C2994" t="s">
        <v>243</v>
      </c>
      <c r="D2994">
        <v>421</v>
      </c>
      <c r="E2994" t="s">
        <v>30881</v>
      </c>
      <c r="F2994" s="67"/>
      <c r="G2994" s="67"/>
      <c r="H2994" s="67"/>
      <c r="I2994" s="67"/>
      <c r="J2994" s="67"/>
      <c r="K2994" s="67"/>
      <c r="L2994" s="67"/>
      <c r="M2994" s="67"/>
      <c r="N2994" s="67"/>
      <c r="O2994" s="67"/>
    </row>
    <row r="2995" spans="1:15" s="71" customFormat="1" hidden="1" x14ac:dyDescent="0.2">
      <c r="A2995" t="s">
        <v>15634</v>
      </c>
      <c r="B2995" t="s">
        <v>30293</v>
      </c>
      <c r="C2995" t="s">
        <v>243</v>
      </c>
      <c r="D2995">
        <v>690</v>
      </c>
      <c r="E2995" t="s">
        <v>30881</v>
      </c>
      <c r="F2995" s="67"/>
      <c r="G2995" s="67"/>
      <c r="H2995" s="67"/>
      <c r="I2995" s="67"/>
      <c r="J2995" s="67"/>
      <c r="K2995" s="67"/>
      <c r="L2995" s="67"/>
      <c r="M2995" s="67"/>
      <c r="N2995" s="67"/>
      <c r="O2995" s="67"/>
    </row>
    <row r="2996" spans="1:15" s="71" customFormat="1" hidden="1" x14ac:dyDescent="0.2">
      <c r="A2996" t="s">
        <v>15635</v>
      </c>
      <c r="B2996" t="s">
        <v>30294</v>
      </c>
      <c r="C2996" t="s">
        <v>243</v>
      </c>
      <c r="D2996">
        <v>591</v>
      </c>
      <c r="E2996" t="s">
        <v>30881</v>
      </c>
      <c r="F2996" s="67"/>
      <c r="G2996" s="67"/>
      <c r="H2996" s="67"/>
      <c r="I2996" s="67"/>
      <c r="J2996" s="67"/>
      <c r="K2996" s="67"/>
      <c r="L2996" s="67"/>
      <c r="M2996" s="67"/>
      <c r="N2996" s="67"/>
      <c r="O2996" s="67"/>
    </row>
    <row r="2997" spans="1:15" s="71" customFormat="1" hidden="1" x14ac:dyDescent="0.2">
      <c r="A2997" t="s">
        <v>15636</v>
      </c>
      <c r="B2997" t="s">
        <v>30295</v>
      </c>
      <c r="C2997" t="s">
        <v>243</v>
      </c>
      <c r="D2997">
        <v>427</v>
      </c>
      <c r="E2997" t="s">
        <v>30881</v>
      </c>
      <c r="F2997" s="67"/>
      <c r="G2997" s="67"/>
      <c r="H2997" s="67"/>
      <c r="I2997" s="67"/>
      <c r="J2997" s="67"/>
      <c r="K2997" s="67"/>
      <c r="L2997" s="67"/>
      <c r="M2997" s="67"/>
      <c r="N2997" s="67"/>
      <c r="O2997" s="67"/>
    </row>
    <row r="2998" spans="1:15" s="71" customFormat="1" hidden="1" x14ac:dyDescent="0.2">
      <c r="A2998" t="s">
        <v>7293</v>
      </c>
      <c r="B2998" t="s">
        <v>30296</v>
      </c>
      <c r="C2998" t="s">
        <v>243</v>
      </c>
      <c r="D2998">
        <v>286</v>
      </c>
      <c r="E2998" t="s">
        <v>30881</v>
      </c>
      <c r="F2998" s="67"/>
      <c r="G2998" s="67"/>
      <c r="H2998" s="67"/>
      <c r="I2998" s="67"/>
      <c r="J2998" s="67"/>
      <c r="K2998" s="67"/>
      <c r="L2998" s="67"/>
      <c r="M2998" s="67"/>
      <c r="N2998" s="67"/>
      <c r="O2998" s="67"/>
    </row>
    <row r="2999" spans="1:15" s="71" customFormat="1" hidden="1" x14ac:dyDescent="0.2">
      <c r="A2999" t="s">
        <v>7294</v>
      </c>
      <c r="B2999" t="s">
        <v>30297</v>
      </c>
      <c r="C2999" t="s">
        <v>243</v>
      </c>
      <c r="D2999">
        <v>252</v>
      </c>
      <c r="E2999" t="s">
        <v>30881</v>
      </c>
      <c r="F2999" s="67"/>
      <c r="G2999" s="67"/>
      <c r="H2999" s="67"/>
      <c r="I2999" s="67"/>
      <c r="J2999" s="67"/>
      <c r="K2999" s="67"/>
      <c r="L2999" s="67"/>
      <c r="M2999" s="67"/>
      <c r="N2999" s="67"/>
      <c r="O2999" s="67"/>
    </row>
    <row r="3000" spans="1:15" s="71" customFormat="1" hidden="1" x14ac:dyDescent="0.2">
      <c r="A3000" t="s">
        <v>7295</v>
      </c>
      <c r="B3000" t="s">
        <v>30298</v>
      </c>
      <c r="C3000" t="s">
        <v>243</v>
      </c>
      <c r="D3000">
        <v>226</v>
      </c>
      <c r="E3000" t="s">
        <v>30881</v>
      </c>
      <c r="F3000" s="67"/>
      <c r="G3000" s="67"/>
      <c r="H3000" s="67"/>
      <c r="I3000" s="67"/>
      <c r="J3000" s="67"/>
      <c r="K3000" s="67"/>
      <c r="L3000" s="67"/>
      <c r="M3000" s="67"/>
      <c r="N3000" s="67"/>
      <c r="O3000" s="67"/>
    </row>
    <row r="3001" spans="1:15" s="71" customFormat="1" hidden="1" x14ac:dyDescent="0.2">
      <c r="A3001" t="s">
        <v>7296</v>
      </c>
      <c r="B3001" t="s">
        <v>30299</v>
      </c>
      <c r="C3001" t="s">
        <v>243</v>
      </c>
      <c r="D3001">
        <v>211</v>
      </c>
      <c r="E3001" t="s">
        <v>30881</v>
      </c>
      <c r="F3001" s="67"/>
      <c r="G3001" s="67"/>
      <c r="H3001" s="67"/>
      <c r="I3001" s="67"/>
      <c r="J3001" s="67"/>
      <c r="K3001" s="67"/>
      <c r="L3001" s="67"/>
      <c r="M3001" s="67"/>
      <c r="N3001" s="67"/>
      <c r="O3001" s="67"/>
    </row>
    <row r="3002" spans="1:15" hidden="1" x14ac:dyDescent="0.2">
      <c r="A3002" t="s">
        <v>7297</v>
      </c>
      <c r="B3002" t="s">
        <v>30300</v>
      </c>
      <c r="C3002" t="s">
        <v>243</v>
      </c>
      <c r="D3002">
        <v>347</v>
      </c>
      <c r="E3002" t="s">
        <v>30881</v>
      </c>
    </row>
    <row r="3003" spans="1:15" s="71" customFormat="1" hidden="1" x14ac:dyDescent="0.2">
      <c r="A3003" t="s">
        <v>7298</v>
      </c>
      <c r="B3003" t="s">
        <v>30301</v>
      </c>
      <c r="C3003" t="s">
        <v>243</v>
      </c>
      <c r="D3003">
        <v>339</v>
      </c>
      <c r="E3003" t="s">
        <v>30881</v>
      </c>
      <c r="F3003" s="67"/>
      <c r="G3003" s="67"/>
      <c r="H3003" s="67"/>
      <c r="I3003" s="67"/>
      <c r="J3003" s="67"/>
      <c r="K3003" s="67"/>
      <c r="L3003" s="67"/>
      <c r="M3003" s="67"/>
      <c r="N3003" s="67"/>
      <c r="O3003" s="67"/>
    </row>
    <row r="3004" spans="1:15" hidden="1" x14ac:dyDescent="0.2">
      <c r="A3004" t="s">
        <v>7299</v>
      </c>
      <c r="B3004" t="s">
        <v>30302</v>
      </c>
      <c r="C3004" t="s">
        <v>243</v>
      </c>
      <c r="D3004">
        <v>193</v>
      </c>
      <c r="E3004" t="s">
        <v>30881</v>
      </c>
    </row>
    <row r="3005" spans="1:15" s="71" customFormat="1" hidden="1" x14ac:dyDescent="0.2">
      <c r="A3005" t="s">
        <v>7300</v>
      </c>
      <c r="B3005" t="s">
        <v>30303</v>
      </c>
      <c r="C3005" t="s">
        <v>243</v>
      </c>
      <c r="D3005">
        <v>201</v>
      </c>
      <c r="E3005" t="s">
        <v>30881</v>
      </c>
      <c r="F3005" s="67"/>
      <c r="G3005" s="67"/>
      <c r="H3005" s="67"/>
      <c r="I3005" s="67"/>
      <c r="J3005" s="67"/>
      <c r="K3005" s="67"/>
      <c r="L3005" s="67"/>
      <c r="M3005" s="67"/>
      <c r="N3005" s="67"/>
      <c r="O3005" s="67"/>
    </row>
    <row r="3006" spans="1:15" s="71" customFormat="1" hidden="1" x14ac:dyDescent="0.2">
      <c r="A3006" t="s">
        <v>54160</v>
      </c>
      <c r="B3006" t="s">
        <v>30304</v>
      </c>
      <c r="C3006" t="s">
        <v>243</v>
      </c>
      <c r="D3006">
        <v>171.99</v>
      </c>
      <c r="E3006" t="s">
        <v>30881</v>
      </c>
      <c r="F3006" s="67"/>
      <c r="G3006" s="67"/>
      <c r="H3006" s="67"/>
      <c r="I3006" s="67"/>
      <c r="J3006" s="67"/>
      <c r="K3006" s="67"/>
      <c r="L3006" s="67"/>
      <c r="M3006" s="67"/>
      <c r="N3006" s="67"/>
      <c r="O3006" s="67"/>
    </row>
    <row r="3007" spans="1:15" s="71" customFormat="1" hidden="1" x14ac:dyDescent="0.2">
      <c r="A3007" t="s">
        <v>7301</v>
      </c>
      <c r="B3007" t="s">
        <v>30305</v>
      </c>
      <c r="C3007" t="s">
        <v>243</v>
      </c>
      <c r="D3007">
        <v>149</v>
      </c>
      <c r="E3007" t="s">
        <v>30881</v>
      </c>
      <c r="F3007" s="67"/>
      <c r="G3007" s="67"/>
      <c r="H3007" s="67"/>
      <c r="I3007" s="67"/>
      <c r="J3007" s="67"/>
      <c r="K3007" s="67"/>
      <c r="L3007" s="67"/>
      <c r="M3007" s="67"/>
      <c r="N3007" s="67"/>
      <c r="O3007" s="67"/>
    </row>
    <row r="3008" spans="1:15" s="71" customFormat="1" hidden="1" x14ac:dyDescent="0.2">
      <c r="A3008" t="s">
        <v>7302</v>
      </c>
      <c r="B3008" t="s">
        <v>30306</v>
      </c>
      <c r="C3008" t="s">
        <v>243</v>
      </c>
      <c r="D3008">
        <v>149</v>
      </c>
      <c r="E3008" t="s">
        <v>30881</v>
      </c>
      <c r="F3008" s="67"/>
      <c r="G3008" s="67"/>
      <c r="H3008" s="67"/>
      <c r="I3008" s="67"/>
      <c r="J3008" s="67"/>
      <c r="K3008" s="67"/>
      <c r="L3008" s="67"/>
      <c r="M3008" s="67"/>
      <c r="N3008" s="67"/>
      <c r="O3008" s="67"/>
    </row>
    <row r="3009" spans="1:15" s="71" customFormat="1" hidden="1" x14ac:dyDescent="0.2">
      <c r="A3009" t="s">
        <v>7303</v>
      </c>
      <c r="B3009" t="s">
        <v>30307</v>
      </c>
      <c r="C3009" t="s">
        <v>243</v>
      </c>
      <c r="D3009" s="684">
        <v>1881</v>
      </c>
      <c r="E3009" t="s">
        <v>30881</v>
      </c>
      <c r="F3009" s="67"/>
      <c r="G3009" s="67"/>
      <c r="H3009" s="67"/>
      <c r="I3009" s="67"/>
      <c r="J3009" s="67"/>
      <c r="K3009" s="67"/>
      <c r="L3009" s="67"/>
      <c r="M3009" s="67"/>
      <c r="N3009" s="67"/>
      <c r="O3009" s="67"/>
    </row>
    <row r="3010" spans="1:15" s="71" customFormat="1" hidden="1" x14ac:dyDescent="0.2">
      <c r="A3010" t="s">
        <v>26603</v>
      </c>
      <c r="B3010" t="s">
        <v>30308</v>
      </c>
      <c r="C3010" t="s">
        <v>243</v>
      </c>
      <c r="D3010" s="684">
        <v>1881</v>
      </c>
      <c r="E3010" t="s">
        <v>30881</v>
      </c>
      <c r="F3010" s="67"/>
      <c r="G3010" s="67"/>
      <c r="H3010" s="67"/>
      <c r="I3010" s="67"/>
      <c r="J3010" s="67"/>
      <c r="K3010" s="67"/>
      <c r="L3010" s="67"/>
      <c r="M3010" s="67"/>
      <c r="N3010" s="67"/>
      <c r="O3010" s="67"/>
    </row>
    <row r="3011" spans="1:15" s="71" customFormat="1" hidden="1" x14ac:dyDescent="0.2">
      <c r="A3011" t="s">
        <v>30322</v>
      </c>
      <c r="B3011" t="s">
        <v>30323</v>
      </c>
      <c r="C3011" t="s">
        <v>243</v>
      </c>
      <c r="D3011" s="684">
        <v>1603</v>
      </c>
      <c r="E3011" t="s">
        <v>30881</v>
      </c>
      <c r="F3011" s="67"/>
      <c r="G3011" s="67"/>
      <c r="H3011" s="67"/>
      <c r="I3011" s="67"/>
      <c r="J3011" s="67"/>
      <c r="K3011" s="67"/>
      <c r="L3011" s="67"/>
      <c r="M3011" s="67"/>
      <c r="N3011" s="67"/>
      <c r="O3011" s="67"/>
    </row>
    <row r="3012" spans="1:15" s="71" customFormat="1" hidden="1" x14ac:dyDescent="0.2">
      <c r="A3012" t="s">
        <v>30324</v>
      </c>
      <c r="B3012" t="s">
        <v>30325</v>
      </c>
      <c r="C3012" t="s">
        <v>243</v>
      </c>
      <c r="D3012" s="684">
        <v>1363</v>
      </c>
      <c r="E3012" t="s">
        <v>30881</v>
      </c>
      <c r="F3012" s="67"/>
      <c r="G3012" s="67"/>
      <c r="H3012" s="67"/>
      <c r="I3012" s="67"/>
      <c r="J3012" s="67"/>
      <c r="K3012" s="67"/>
      <c r="L3012" s="67"/>
      <c r="M3012" s="67"/>
      <c r="N3012" s="67"/>
      <c r="O3012" s="67"/>
    </row>
    <row r="3013" spans="1:15" s="71" customFormat="1" hidden="1" x14ac:dyDescent="0.2">
      <c r="A3013" t="s">
        <v>30326</v>
      </c>
      <c r="B3013" t="s">
        <v>30327</v>
      </c>
      <c r="C3013" t="s">
        <v>243</v>
      </c>
      <c r="D3013" s="684">
        <v>1205</v>
      </c>
      <c r="E3013" t="s">
        <v>30881</v>
      </c>
      <c r="F3013" s="67"/>
      <c r="G3013" s="67"/>
      <c r="H3013" s="67"/>
      <c r="I3013" s="67"/>
      <c r="J3013" s="67"/>
      <c r="K3013" s="67"/>
      <c r="L3013" s="67"/>
      <c r="M3013" s="67"/>
      <c r="N3013" s="67"/>
      <c r="O3013" s="67"/>
    </row>
    <row r="3014" spans="1:15" hidden="1" x14ac:dyDescent="0.2">
      <c r="A3014" t="s">
        <v>30328</v>
      </c>
      <c r="B3014" t="s">
        <v>30329</v>
      </c>
      <c r="C3014" t="s">
        <v>243</v>
      </c>
      <c r="D3014" s="684">
        <v>1878</v>
      </c>
      <c r="E3014" t="s">
        <v>30881</v>
      </c>
    </row>
    <row r="3015" spans="1:15" s="71" customFormat="1" hidden="1" x14ac:dyDescent="0.2">
      <c r="A3015" t="s">
        <v>30330</v>
      </c>
      <c r="B3015" t="s">
        <v>30331</v>
      </c>
      <c r="C3015" t="s">
        <v>243</v>
      </c>
      <c r="D3015" s="684">
        <v>1544</v>
      </c>
      <c r="E3015" t="s">
        <v>30881</v>
      </c>
      <c r="F3015" s="67"/>
      <c r="G3015" s="67"/>
      <c r="H3015" s="67"/>
      <c r="I3015" s="67"/>
      <c r="J3015" s="67"/>
      <c r="K3015" s="67"/>
      <c r="L3015" s="67"/>
      <c r="M3015" s="67"/>
      <c r="N3015" s="67"/>
      <c r="O3015" s="67"/>
    </row>
    <row r="3016" spans="1:15" s="71" customFormat="1" hidden="1" x14ac:dyDescent="0.2">
      <c r="A3016" t="s">
        <v>30332</v>
      </c>
      <c r="B3016" t="s">
        <v>30333</v>
      </c>
      <c r="C3016" t="s">
        <v>243</v>
      </c>
      <c r="D3016" s="684">
        <v>1404</v>
      </c>
      <c r="E3016" t="s">
        <v>30881</v>
      </c>
      <c r="F3016" s="67"/>
      <c r="G3016" s="67"/>
      <c r="H3016" s="67"/>
      <c r="I3016" s="67"/>
      <c r="J3016" s="67"/>
      <c r="K3016" s="67"/>
      <c r="L3016" s="67"/>
      <c r="M3016" s="67"/>
      <c r="N3016" s="67"/>
      <c r="O3016" s="67"/>
    </row>
    <row r="3017" spans="1:15" s="71" customFormat="1" hidden="1" x14ac:dyDescent="0.2">
      <c r="A3017" t="s">
        <v>30334</v>
      </c>
      <c r="B3017" t="s">
        <v>30335</v>
      </c>
      <c r="C3017" t="s">
        <v>243</v>
      </c>
      <c r="D3017" s="684">
        <v>2580</v>
      </c>
      <c r="E3017" t="s">
        <v>30881</v>
      </c>
      <c r="F3017" s="67"/>
      <c r="G3017" s="67"/>
      <c r="H3017" s="67"/>
      <c r="I3017" s="67"/>
      <c r="J3017" s="67"/>
      <c r="K3017" s="67"/>
      <c r="L3017" s="67"/>
      <c r="M3017" s="67"/>
      <c r="N3017" s="67"/>
      <c r="O3017" s="67"/>
    </row>
    <row r="3018" spans="1:15" s="71" customFormat="1" hidden="1" x14ac:dyDescent="0.2">
      <c r="A3018" t="s">
        <v>30336</v>
      </c>
      <c r="B3018" t="s">
        <v>30337</v>
      </c>
      <c r="C3018" t="s">
        <v>243</v>
      </c>
      <c r="D3018" s="684">
        <v>2153</v>
      </c>
      <c r="E3018" t="s">
        <v>30881</v>
      </c>
      <c r="F3018" s="67"/>
      <c r="G3018" s="67"/>
      <c r="H3018" s="67"/>
      <c r="I3018" s="67"/>
      <c r="J3018" s="67"/>
      <c r="K3018" s="67"/>
      <c r="L3018" s="67"/>
      <c r="M3018" s="67"/>
      <c r="N3018" s="67"/>
      <c r="O3018" s="67"/>
    </row>
    <row r="3019" spans="1:15" hidden="1" x14ac:dyDescent="0.2">
      <c r="A3019" t="s">
        <v>30338</v>
      </c>
      <c r="B3019" t="s">
        <v>30339</v>
      </c>
      <c r="C3019" t="s">
        <v>243</v>
      </c>
      <c r="D3019" s="684">
        <v>2024</v>
      </c>
      <c r="E3019" t="s">
        <v>30881</v>
      </c>
    </row>
    <row r="3020" spans="1:15" hidden="1" x14ac:dyDescent="0.2">
      <c r="A3020" t="s">
        <v>30340</v>
      </c>
      <c r="B3020" t="s">
        <v>30341</v>
      </c>
      <c r="C3020" t="s">
        <v>243</v>
      </c>
      <c r="D3020" s="684">
        <v>2650</v>
      </c>
      <c r="E3020" t="s">
        <v>30881</v>
      </c>
    </row>
    <row r="3021" spans="1:15" hidden="1" x14ac:dyDescent="0.2">
      <c r="A3021" t="s">
        <v>30342</v>
      </c>
      <c r="B3021" t="s">
        <v>30343</v>
      </c>
      <c r="C3021" t="s">
        <v>243</v>
      </c>
      <c r="D3021" s="684">
        <v>2223</v>
      </c>
      <c r="E3021" t="s">
        <v>30881</v>
      </c>
    </row>
    <row r="3022" spans="1:15" hidden="1" x14ac:dyDescent="0.2">
      <c r="A3022" t="s">
        <v>30344</v>
      </c>
      <c r="B3022" t="s">
        <v>30345</v>
      </c>
      <c r="C3022" t="s">
        <v>243</v>
      </c>
      <c r="D3022" s="684">
        <v>2094</v>
      </c>
      <c r="E3022" t="s">
        <v>30881</v>
      </c>
    </row>
    <row r="3023" spans="1:15" hidden="1" x14ac:dyDescent="0.2">
      <c r="A3023" t="s">
        <v>30346</v>
      </c>
      <c r="B3023" t="s">
        <v>30347</v>
      </c>
      <c r="C3023" t="s">
        <v>243</v>
      </c>
      <c r="D3023" s="684">
        <v>1679</v>
      </c>
      <c r="E3023" t="s">
        <v>30881</v>
      </c>
    </row>
    <row r="3024" spans="1:15" hidden="1" x14ac:dyDescent="0.2">
      <c r="A3024" t="s">
        <v>30348</v>
      </c>
      <c r="B3024" t="s">
        <v>30349</v>
      </c>
      <c r="C3024" t="s">
        <v>243</v>
      </c>
      <c r="D3024" s="684">
        <v>1416</v>
      </c>
      <c r="E3024" t="s">
        <v>30881</v>
      </c>
    </row>
    <row r="3025" spans="1:5" hidden="1" x14ac:dyDescent="0.2">
      <c r="A3025" t="s">
        <v>30350</v>
      </c>
      <c r="B3025" t="s">
        <v>30351</v>
      </c>
      <c r="C3025" t="s">
        <v>243</v>
      </c>
      <c r="D3025" s="684">
        <v>1269</v>
      </c>
      <c r="E3025" t="s">
        <v>30881</v>
      </c>
    </row>
    <row r="3026" spans="1:5" hidden="1" x14ac:dyDescent="0.2">
      <c r="A3026" t="s">
        <v>30352</v>
      </c>
      <c r="B3026" t="s">
        <v>30353</v>
      </c>
      <c r="C3026" t="s">
        <v>243</v>
      </c>
      <c r="D3026" s="684">
        <v>1737</v>
      </c>
      <c r="E3026" t="s">
        <v>30881</v>
      </c>
    </row>
    <row r="3027" spans="1:5" hidden="1" x14ac:dyDescent="0.2">
      <c r="A3027" t="s">
        <v>30354</v>
      </c>
      <c r="B3027" t="s">
        <v>30355</v>
      </c>
      <c r="C3027" t="s">
        <v>243</v>
      </c>
      <c r="D3027" s="684">
        <v>1498</v>
      </c>
      <c r="E3027" t="s">
        <v>30881</v>
      </c>
    </row>
    <row r="3028" spans="1:5" hidden="1" x14ac:dyDescent="0.2">
      <c r="A3028" t="s">
        <v>30356</v>
      </c>
      <c r="B3028" t="s">
        <v>30357</v>
      </c>
      <c r="C3028" t="s">
        <v>243</v>
      </c>
      <c r="D3028" s="684">
        <v>1404</v>
      </c>
      <c r="E3028" t="s">
        <v>30881</v>
      </c>
    </row>
    <row r="3029" spans="1:5" hidden="1" x14ac:dyDescent="0.2">
      <c r="A3029" t="s">
        <v>30358</v>
      </c>
      <c r="B3029" t="s">
        <v>30359</v>
      </c>
      <c r="C3029" t="s">
        <v>243</v>
      </c>
      <c r="D3029" s="684">
        <v>2422</v>
      </c>
      <c r="E3029" t="s">
        <v>30881</v>
      </c>
    </row>
    <row r="3030" spans="1:5" hidden="1" x14ac:dyDescent="0.2">
      <c r="A3030" t="s">
        <v>30360</v>
      </c>
      <c r="B3030" t="s">
        <v>30361</v>
      </c>
      <c r="C3030" t="s">
        <v>243</v>
      </c>
      <c r="D3030" s="684">
        <v>2188</v>
      </c>
      <c r="E3030" t="s">
        <v>30881</v>
      </c>
    </row>
    <row r="3031" spans="1:5" hidden="1" x14ac:dyDescent="0.2">
      <c r="A3031" t="s">
        <v>30362</v>
      </c>
      <c r="B3031" t="s">
        <v>30363</v>
      </c>
      <c r="C3031" t="s">
        <v>243</v>
      </c>
      <c r="D3031" s="684">
        <v>2094</v>
      </c>
      <c r="E3031" t="s">
        <v>30881</v>
      </c>
    </row>
    <row r="3032" spans="1:5" hidden="1" x14ac:dyDescent="0.2">
      <c r="A3032" t="s">
        <v>30364</v>
      </c>
      <c r="B3032" t="s">
        <v>30365</v>
      </c>
      <c r="C3032" t="s">
        <v>243</v>
      </c>
      <c r="D3032" s="684">
        <v>2539</v>
      </c>
      <c r="E3032" t="s">
        <v>30881</v>
      </c>
    </row>
    <row r="3033" spans="1:5" hidden="1" x14ac:dyDescent="0.2">
      <c r="A3033" t="s">
        <v>30366</v>
      </c>
      <c r="B3033" t="s">
        <v>30367</v>
      </c>
      <c r="C3033" t="s">
        <v>243</v>
      </c>
      <c r="D3033" s="684">
        <v>2305</v>
      </c>
      <c r="E3033" t="s">
        <v>30881</v>
      </c>
    </row>
    <row r="3034" spans="1:5" hidden="1" x14ac:dyDescent="0.2">
      <c r="A3034" t="s">
        <v>30368</v>
      </c>
      <c r="B3034" t="s">
        <v>30369</v>
      </c>
      <c r="C3034" t="s">
        <v>243</v>
      </c>
      <c r="D3034" s="684">
        <v>2211</v>
      </c>
      <c r="E3034" t="s">
        <v>30881</v>
      </c>
    </row>
    <row r="3035" spans="1:5" hidden="1" x14ac:dyDescent="0.2">
      <c r="A3035" t="s">
        <v>52856</v>
      </c>
      <c r="B3035" t="s">
        <v>53521</v>
      </c>
      <c r="C3035" t="s">
        <v>243</v>
      </c>
      <c r="D3035" s="684">
        <v>1685</v>
      </c>
      <c r="E3035" t="s">
        <v>30881</v>
      </c>
    </row>
    <row r="3036" spans="1:5" hidden="1" x14ac:dyDescent="0.2">
      <c r="A3036" t="s">
        <v>52835</v>
      </c>
      <c r="B3036" t="s">
        <v>53500</v>
      </c>
      <c r="C3036" t="s">
        <v>243</v>
      </c>
      <c r="D3036" s="684">
        <v>1521</v>
      </c>
      <c r="E3036" t="s">
        <v>30881</v>
      </c>
    </row>
    <row r="3037" spans="1:5" hidden="1" x14ac:dyDescent="0.2">
      <c r="A3037" t="s">
        <v>52855</v>
      </c>
      <c r="B3037" t="s">
        <v>53520</v>
      </c>
      <c r="C3037" t="s">
        <v>243</v>
      </c>
      <c r="D3037" s="684">
        <v>1568</v>
      </c>
      <c r="E3037" t="s">
        <v>30881</v>
      </c>
    </row>
    <row r="3038" spans="1:5" hidden="1" x14ac:dyDescent="0.2">
      <c r="A3038" t="s">
        <v>52834</v>
      </c>
      <c r="B3038" t="s">
        <v>53499</v>
      </c>
      <c r="C3038" t="s">
        <v>243</v>
      </c>
      <c r="D3038" s="684">
        <v>1404</v>
      </c>
      <c r="E3038" t="s">
        <v>30881</v>
      </c>
    </row>
    <row r="3039" spans="1:5" hidden="1" x14ac:dyDescent="0.2">
      <c r="A3039" t="s">
        <v>52854</v>
      </c>
      <c r="B3039" t="s">
        <v>53519</v>
      </c>
      <c r="C3039" t="s">
        <v>243</v>
      </c>
      <c r="D3039" s="684">
        <v>1334</v>
      </c>
      <c r="E3039" t="s">
        <v>30881</v>
      </c>
    </row>
    <row r="3040" spans="1:5" hidden="1" x14ac:dyDescent="0.2">
      <c r="A3040" t="s">
        <v>52833</v>
      </c>
      <c r="B3040" t="s">
        <v>53498</v>
      </c>
      <c r="C3040" t="s">
        <v>243</v>
      </c>
      <c r="D3040" s="684">
        <v>1170</v>
      </c>
      <c r="E3040" t="s">
        <v>30881</v>
      </c>
    </row>
    <row r="3041" spans="1:5" hidden="1" x14ac:dyDescent="0.2">
      <c r="A3041" t="s">
        <v>52859</v>
      </c>
      <c r="B3041" t="s">
        <v>53524</v>
      </c>
      <c r="C3041" t="s">
        <v>243</v>
      </c>
      <c r="D3041" s="684">
        <v>1737</v>
      </c>
      <c r="E3041" t="s">
        <v>30881</v>
      </c>
    </row>
    <row r="3042" spans="1:5" hidden="1" x14ac:dyDescent="0.2">
      <c r="A3042" t="s">
        <v>52838</v>
      </c>
      <c r="B3042" t="s">
        <v>53503</v>
      </c>
      <c r="C3042" t="s">
        <v>243</v>
      </c>
      <c r="D3042" s="684">
        <v>1544</v>
      </c>
      <c r="E3042" t="s">
        <v>30881</v>
      </c>
    </row>
    <row r="3043" spans="1:5" hidden="1" x14ac:dyDescent="0.2">
      <c r="A3043" t="s">
        <v>52858</v>
      </c>
      <c r="B3043" t="s">
        <v>53523</v>
      </c>
      <c r="C3043" t="s">
        <v>243</v>
      </c>
      <c r="D3043" s="684">
        <v>1620</v>
      </c>
      <c r="E3043" t="s">
        <v>30881</v>
      </c>
    </row>
    <row r="3044" spans="1:5" hidden="1" x14ac:dyDescent="0.2">
      <c r="A3044" t="s">
        <v>52837</v>
      </c>
      <c r="B3044" t="s">
        <v>53502</v>
      </c>
      <c r="C3044" t="s">
        <v>243</v>
      </c>
      <c r="D3044" s="684">
        <v>1427</v>
      </c>
      <c r="E3044" t="s">
        <v>30881</v>
      </c>
    </row>
    <row r="3045" spans="1:5" hidden="1" x14ac:dyDescent="0.2">
      <c r="A3045" t="s">
        <v>52857</v>
      </c>
      <c r="B3045" t="s">
        <v>53522</v>
      </c>
      <c r="C3045" t="s">
        <v>243</v>
      </c>
      <c r="D3045" s="684">
        <v>1386</v>
      </c>
      <c r="E3045" t="s">
        <v>30881</v>
      </c>
    </row>
    <row r="3046" spans="1:5" hidden="1" x14ac:dyDescent="0.2">
      <c r="A3046" t="s">
        <v>52836</v>
      </c>
      <c r="B3046" t="s">
        <v>53501</v>
      </c>
      <c r="C3046" t="s">
        <v>243</v>
      </c>
      <c r="D3046" s="684">
        <v>1193</v>
      </c>
      <c r="E3046" t="s">
        <v>30881</v>
      </c>
    </row>
    <row r="3047" spans="1:5" hidden="1" x14ac:dyDescent="0.2">
      <c r="A3047" t="s">
        <v>52862</v>
      </c>
      <c r="B3047" t="s">
        <v>53527</v>
      </c>
      <c r="C3047" t="s">
        <v>243</v>
      </c>
      <c r="D3047" s="684">
        <v>1825</v>
      </c>
      <c r="E3047" t="s">
        <v>30881</v>
      </c>
    </row>
    <row r="3048" spans="1:5" hidden="1" x14ac:dyDescent="0.2">
      <c r="A3048" t="s">
        <v>52841</v>
      </c>
      <c r="B3048" t="s">
        <v>53506</v>
      </c>
      <c r="C3048" t="s">
        <v>243</v>
      </c>
      <c r="D3048" s="684">
        <v>1620</v>
      </c>
      <c r="E3048" t="s">
        <v>30881</v>
      </c>
    </row>
    <row r="3049" spans="1:5" hidden="1" x14ac:dyDescent="0.2">
      <c r="A3049" t="s">
        <v>52861</v>
      </c>
      <c r="B3049" t="s">
        <v>53526</v>
      </c>
      <c r="C3049" t="s">
        <v>243</v>
      </c>
      <c r="D3049" s="684">
        <v>1708</v>
      </c>
      <c r="E3049" t="s">
        <v>30881</v>
      </c>
    </row>
    <row r="3050" spans="1:5" hidden="1" x14ac:dyDescent="0.2">
      <c r="A3050" t="s">
        <v>52840</v>
      </c>
      <c r="B3050" t="s">
        <v>53505</v>
      </c>
      <c r="C3050" t="s">
        <v>243</v>
      </c>
      <c r="D3050" s="684">
        <v>1503</v>
      </c>
      <c r="E3050" t="s">
        <v>30881</v>
      </c>
    </row>
    <row r="3051" spans="1:5" hidden="1" x14ac:dyDescent="0.2">
      <c r="A3051" t="s">
        <v>52860</v>
      </c>
      <c r="B3051" t="s">
        <v>53525</v>
      </c>
      <c r="C3051" t="s">
        <v>243</v>
      </c>
      <c r="D3051" s="684">
        <v>1474</v>
      </c>
      <c r="E3051" t="s">
        <v>30881</v>
      </c>
    </row>
    <row r="3052" spans="1:5" hidden="1" x14ac:dyDescent="0.2">
      <c r="A3052" t="s">
        <v>52839</v>
      </c>
      <c r="B3052" t="s">
        <v>53504</v>
      </c>
      <c r="C3052" t="s">
        <v>243</v>
      </c>
      <c r="D3052" s="684">
        <v>1269</v>
      </c>
      <c r="E3052" t="s">
        <v>30881</v>
      </c>
    </row>
    <row r="3053" spans="1:5" hidden="1" x14ac:dyDescent="0.2">
      <c r="A3053" t="s">
        <v>52865</v>
      </c>
      <c r="B3053" t="s">
        <v>53530</v>
      </c>
      <c r="C3053" t="s">
        <v>243</v>
      </c>
      <c r="D3053" s="684">
        <v>1884</v>
      </c>
      <c r="E3053" t="s">
        <v>30881</v>
      </c>
    </row>
    <row r="3054" spans="1:5" hidden="1" x14ac:dyDescent="0.2">
      <c r="A3054" t="s">
        <v>52844</v>
      </c>
      <c r="B3054" t="s">
        <v>53509</v>
      </c>
      <c r="C3054" t="s">
        <v>243</v>
      </c>
      <c r="D3054" s="684">
        <v>1661</v>
      </c>
      <c r="E3054" t="s">
        <v>30881</v>
      </c>
    </row>
    <row r="3055" spans="1:5" hidden="1" x14ac:dyDescent="0.2">
      <c r="A3055" t="s">
        <v>52864</v>
      </c>
      <c r="B3055" t="s">
        <v>53529</v>
      </c>
      <c r="C3055" t="s">
        <v>243</v>
      </c>
      <c r="D3055" s="684">
        <v>1767</v>
      </c>
      <c r="E3055" t="s">
        <v>30881</v>
      </c>
    </row>
    <row r="3056" spans="1:5" hidden="1" x14ac:dyDescent="0.2">
      <c r="A3056" t="s">
        <v>52843</v>
      </c>
      <c r="B3056" t="s">
        <v>53508</v>
      </c>
      <c r="C3056" t="s">
        <v>243</v>
      </c>
      <c r="D3056" s="684">
        <v>1544</v>
      </c>
      <c r="E3056" t="s">
        <v>30881</v>
      </c>
    </row>
    <row r="3057" spans="1:5" hidden="1" x14ac:dyDescent="0.2">
      <c r="A3057" t="s">
        <v>52863</v>
      </c>
      <c r="B3057" t="s">
        <v>53528</v>
      </c>
      <c r="C3057" t="s">
        <v>243</v>
      </c>
      <c r="D3057" s="684">
        <v>1533</v>
      </c>
      <c r="E3057" t="s">
        <v>30881</v>
      </c>
    </row>
    <row r="3058" spans="1:5" hidden="1" x14ac:dyDescent="0.2">
      <c r="A3058" t="s">
        <v>52842</v>
      </c>
      <c r="B3058" t="s">
        <v>53507</v>
      </c>
      <c r="C3058" t="s">
        <v>243</v>
      </c>
      <c r="D3058" s="684">
        <v>1310</v>
      </c>
      <c r="E3058" t="s">
        <v>30881</v>
      </c>
    </row>
    <row r="3059" spans="1:5" hidden="1" x14ac:dyDescent="0.2">
      <c r="A3059" t="s">
        <v>52868</v>
      </c>
      <c r="B3059" t="s">
        <v>53533</v>
      </c>
      <c r="C3059" t="s">
        <v>243</v>
      </c>
      <c r="D3059" s="684">
        <v>2141</v>
      </c>
      <c r="E3059" t="s">
        <v>30881</v>
      </c>
    </row>
    <row r="3060" spans="1:5" hidden="1" x14ac:dyDescent="0.2">
      <c r="A3060" t="s">
        <v>52847</v>
      </c>
      <c r="B3060" t="s">
        <v>53512</v>
      </c>
      <c r="C3060" t="s">
        <v>243</v>
      </c>
      <c r="D3060" s="684">
        <v>1907</v>
      </c>
      <c r="E3060" t="s">
        <v>30881</v>
      </c>
    </row>
    <row r="3061" spans="1:5" hidden="1" x14ac:dyDescent="0.2">
      <c r="A3061" t="s">
        <v>52867</v>
      </c>
      <c r="B3061" t="s">
        <v>53532</v>
      </c>
      <c r="C3061" t="s">
        <v>243</v>
      </c>
      <c r="D3061" s="684">
        <v>2024</v>
      </c>
      <c r="E3061" t="s">
        <v>30881</v>
      </c>
    </row>
    <row r="3062" spans="1:5" hidden="1" x14ac:dyDescent="0.2">
      <c r="A3062" t="s">
        <v>52846</v>
      </c>
      <c r="B3062" t="s">
        <v>53511</v>
      </c>
      <c r="C3062" t="s">
        <v>243</v>
      </c>
      <c r="D3062" s="684">
        <v>1790</v>
      </c>
      <c r="E3062" t="s">
        <v>30881</v>
      </c>
    </row>
    <row r="3063" spans="1:5" hidden="1" x14ac:dyDescent="0.2">
      <c r="A3063" t="s">
        <v>52866</v>
      </c>
      <c r="B3063" t="s">
        <v>53531</v>
      </c>
      <c r="C3063" t="s">
        <v>243</v>
      </c>
      <c r="D3063" s="684">
        <v>1790</v>
      </c>
      <c r="E3063" t="s">
        <v>30881</v>
      </c>
    </row>
    <row r="3064" spans="1:5" hidden="1" x14ac:dyDescent="0.2">
      <c r="A3064" t="s">
        <v>52845</v>
      </c>
      <c r="B3064" t="s">
        <v>53510</v>
      </c>
      <c r="C3064" t="s">
        <v>243</v>
      </c>
      <c r="D3064" s="684">
        <v>1556</v>
      </c>
      <c r="E3064" t="s">
        <v>30881</v>
      </c>
    </row>
    <row r="3065" spans="1:5" hidden="1" x14ac:dyDescent="0.2">
      <c r="A3065" t="s">
        <v>52850</v>
      </c>
      <c r="B3065" t="s">
        <v>53515</v>
      </c>
      <c r="C3065" t="s">
        <v>243</v>
      </c>
      <c r="D3065" s="684">
        <v>2147</v>
      </c>
      <c r="E3065" t="s">
        <v>30881</v>
      </c>
    </row>
    <row r="3066" spans="1:5" hidden="1" x14ac:dyDescent="0.2">
      <c r="A3066" t="s">
        <v>52849</v>
      </c>
      <c r="B3066" t="s">
        <v>53514</v>
      </c>
      <c r="C3066" t="s">
        <v>243</v>
      </c>
      <c r="D3066" s="684">
        <v>2030</v>
      </c>
      <c r="E3066" t="s">
        <v>30881</v>
      </c>
    </row>
    <row r="3067" spans="1:5" hidden="1" x14ac:dyDescent="0.2">
      <c r="A3067" t="s">
        <v>52848</v>
      </c>
      <c r="B3067" t="s">
        <v>53513</v>
      </c>
      <c r="C3067" t="s">
        <v>243</v>
      </c>
      <c r="D3067" s="684">
        <v>1796</v>
      </c>
      <c r="E3067" t="s">
        <v>30881</v>
      </c>
    </row>
    <row r="3068" spans="1:5" hidden="1" x14ac:dyDescent="0.2">
      <c r="A3068" t="s">
        <v>52871</v>
      </c>
      <c r="B3068" t="s">
        <v>53536</v>
      </c>
      <c r="C3068" t="s">
        <v>243</v>
      </c>
      <c r="D3068" s="684">
        <v>2627</v>
      </c>
      <c r="E3068" t="s">
        <v>30881</v>
      </c>
    </row>
    <row r="3069" spans="1:5" hidden="1" x14ac:dyDescent="0.2">
      <c r="A3069" t="s">
        <v>52853</v>
      </c>
      <c r="B3069" t="s">
        <v>53518</v>
      </c>
      <c r="C3069" t="s">
        <v>243</v>
      </c>
      <c r="D3069" s="684">
        <v>2241</v>
      </c>
      <c r="E3069" t="s">
        <v>30881</v>
      </c>
    </row>
    <row r="3070" spans="1:5" hidden="1" x14ac:dyDescent="0.2">
      <c r="A3070" t="s">
        <v>52870</v>
      </c>
      <c r="B3070" t="s">
        <v>53535</v>
      </c>
      <c r="C3070" t="s">
        <v>243</v>
      </c>
      <c r="D3070" s="684">
        <v>2510</v>
      </c>
      <c r="E3070" t="s">
        <v>30881</v>
      </c>
    </row>
    <row r="3071" spans="1:5" hidden="1" x14ac:dyDescent="0.2">
      <c r="A3071" t="s">
        <v>52852</v>
      </c>
      <c r="B3071" t="s">
        <v>53517</v>
      </c>
      <c r="C3071" t="s">
        <v>243</v>
      </c>
      <c r="D3071" s="684">
        <v>2124</v>
      </c>
      <c r="E3071" t="s">
        <v>30881</v>
      </c>
    </row>
    <row r="3072" spans="1:5" hidden="1" x14ac:dyDescent="0.2">
      <c r="A3072" t="s">
        <v>52869</v>
      </c>
      <c r="B3072" t="s">
        <v>53534</v>
      </c>
      <c r="C3072" t="s">
        <v>243</v>
      </c>
      <c r="D3072" s="684">
        <v>2276</v>
      </c>
      <c r="E3072" t="s">
        <v>30881</v>
      </c>
    </row>
    <row r="3073" spans="1:5" hidden="1" x14ac:dyDescent="0.2">
      <c r="A3073" t="s">
        <v>52851</v>
      </c>
      <c r="B3073" t="s">
        <v>53516</v>
      </c>
      <c r="C3073" t="s">
        <v>243</v>
      </c>
      <c r="D3073" s="684">
        <v>1890</v>
      </c>
      <c r="E3073" t="s">
        <v>30881</v>
      </c>
    </row>
    <row r="3074" spans="1:5" hidden="1" x14ac:dyDescent="0.2">
      <c r="A3074" t="s">
        <v>30370</v>
      </c>
      <c r="B3074" t="s">
        <v>30371</v>
      </c>
      <c r="C3074" t="s">
        <v>243</v>
      </c>
      <c r="D3074">
        <v>88</v>
      </c>
      <c r="E3074" t="s">
        <v>30881</v>
      </c>
    </row>
    <row r="3075" spans="1:5" hidden="1" x14ac:dyDescent="0.2">
      <c r="A3075" t="s">
        <v>30372</v>
      </c>
      <c r="B3075" t="s">
        <v>30373</v>
      </c>
      <c r="C3075" t="s">
        <v>243</v>
      </c>
      <c r="D3075">
        <v>94</v>
      </c>
      <c r="E3075" t="s">
        <v>30881</v>
      </c>
    </row>
    <row r="3076" spans="1:5" hidden="1" x14ac:dyDescent="0.2">
      <c r="A3076" t="s">
        <v>30374</v>
      </c>
      <c r="B3076" t="s">
        <v>30375</v>
      </c>
      <c r="C3076" t="s">
        <v>243</v>
      </c>
      <c r="D3076">
        <v>105</v>
      </c>
      <c r="E3076" t="s">
        <v>30881</v>
      </c>
    </row>
    <row r="3077" spans="1:5" hidden="1" x14ac:dyDescent="0.2">
      <c r="A3077" t="s">
        <v>30376</v>
      </c>
      <c r="B3077" t="s">
        <v>30377</v>
      </c>
      <c r="C3077" t="s">
        <v>243</v>
      </c>
      <c r="D3077">
        <v>117</v>
      </c>
      <c r="E3077" t="s">
        <v>30881</v>
      </c>
    </row>
    <row r="3078" spans="1:5" hidden="1" x14ac:dyDescent="0.2">
      <c r="A3078" t="s">
        <v>30378</v>
      </c>
      <c r="B3078" t="s">
        <v>30379</v>
      </c>
      <c r="C3078" t="s">
        <v>243</v>
      </c>
      <c r="D3078">
        <v>140</v>
      </c>
      <c r="E3078" t="s">
        <v>30881</v>
      </c>
    </row>
    <row r="3079" spans="1:5" hidden="1" x14ac:dyDescent="0.2">
      <c r="A3079" t="s">
        <v>30380</v>
      </c>
      <c r="B3079" t="s">
        <v>30381</v>
      </c>
      <c r="C3079" t="s">
        <v>243</v>
      </c>
      <c r="D3079">
        <v>176</v>
      </c>
      <c r="E3079" t="s">
        <v>30881</v>
      </c>
    </row>
    <row r="3080" spans="1:5" hidden="1" x14ac:dyDescent="0.2">
      <c r="A3080" t="s">
        <v>54161</v>
      </c>
      <c r="B3080" t="s">
        <v>54162</v>
      </c>
      <c r="C3080" t="s">
        <v>243</v>
      </c>
      <c r="D3080" s="684">
        <v>1427.4</v>
      </c>
      <c r="E3080" t="s">
        <v>30881</v>
      </c>
    </row>
    <row r="3081" spans="1:5" hidden="1" x14ac:dyDescent="0.2">
      <c r="A3081" t="s">
        <v>54163</v>
      </c>
      <c r="B3081" t="s">
        <v>54164</v>
      </c>
      <c r="C3081" t="s">
        <v>243</v>
      </c>
      <c r="D3081" s="684">
        <v>1193.4000000000001</v>
      </c>
      <c r="E3081" t="s">
        <v>30881</v>
      </c>
    </row>
    <row r="3082" spans="1:5" hidden="1" x14ac:dyDescent="0.2">
      <c r="A3082" t="s">
        <v>54165</v>
      </c>
      <c r="B3082" t="s">
        <v>54166</v>
      </c>
      <c r="C3082" t="s">
        <v>243</v>
      </c>
      <c r="D3082" s="684">
        <v>1099.8</v>
      </c>
      <c r="E3082" t="s">
        <v>30881</v>
      </c>
    </row>
    <row r="3083" spans="1:5" hidden="1" x14ac:dyDescent="0.2">
      <c r="A3083" t="s">
        <v>54167</v>
      </c>
      <c r="B3083" t="s">
        <v>54168</v>
      </c>
      <c r="C3083" t="s">
        <v>243</v>
      </c>
      <c r="D3083" s="684">
        <v>1684.8</v>
      </c>
      <c r="E3083" t="s">
        <v>30881</v>
      </c>
    </row>
    <row r="3084" spans="1:5" hidden="1" x14ac:dyDescent="0.2">
      <c r="A3084" t="s">
        <v>54169</v>
      </c>
      <c r="B3084" t="s">
        <v>54170</v>
      </c>
      <c r="C3084" t="s">
        <v>243</v>
      </c>
      <c r="D3084" s="684">
        <v>1450.8</v>
      </c>
      <c r="E3084" t="s">
        <v>30881</v>
      </c>
    </row>
    <row r="3085" spans="1:5" hidden="1" x14ac:dyDescent="0.2">
      <c r="A3085" t="s">
        <v>54171</v>
      </c>
      <c r="B3085" t="s">
        <v>54172</v>
      </c>
      <c r="C3085" t="s">
        <v>243</v>
      </c>
      <c r="D3085" s="684">
        <v>1357.2</v>
      </c>
      <c r="E3085" t="s">
        <v>30881</v>
      </c>
    </row>
    <row r="3086" spans="1:5" hidden="1" x14ac:dyDescent="0.2">
      <c r="A3086" t="s">
        <v>54173</v>
      </c>
      <c r="B3086" t="s">
        <v>54174</v>
      </c>
      <c r="C3086" t="s">
        <v>243</v>
      </c>
      <c r="D3086" s="684">
        <v>2141.1</v>
      </c>
      <c r="E3086" t="s">
        <v>30881</v>
      </c>
    </row>
    <row r="3087" spans="1:5" hidden="1" x14ac:dyDescent="0.2">
      <c r="A3087" t="s">
        <v>54175</v>
      </c>
      <c r="B3087" t="s">
        <v>54176</v>
      </c>
      <c r="C3087" t="s">
        <v>243</v>
      </c>
      <c r="D3087" s="684">
        <v>1907.1</v>
      </c>
      <c r="E3087" t="s">
        <v>30881</v>
      </c>
    </row>
    <row r="3088" spans="1:5" hidden="1" x14ac:dyDescent="0.2">
      <c r="A3088" t="s">
        <v>54177</v>
      </c>
      <c r="B3088" t="s">
        <v>54178</v>
      </c>
      <c r="C3088" t="s">
        <v>243</v>
      </c>
      <c r="D3088" s="684">
        <v>1813.5</v>
      </c>
      <c r="E3088" t="s">
        <v>30881</v>
      </c>
    </row>
    <row r="3089" spans="1:15" hidden="1" x14ac:dyDescent="0.2">
      <c r="A3089" t="s">
        <v>54179</v>
      </c>
      <c r="B3089" t="s">
        <v>54180</v>
      </c>
      <c r="C3089" t="s">
        <v>243</v>
      </c>
      <c r="D3089" s="684">
        <v>2199.6</v>
      </c>
      <c r="E3089" t="s">
        <v>30881</v>
      </c>
    </row>
    <row r="3090" spans="1:15" hidden="1" x14ac:dyDescent="0.2">
      <c r="A3090" t="s">
        <v>54181</v>
      </c>
      <c r="B3090" t="s">
        <v>54182</v>
      </c>
      <c r="C3090" t="s">
        <v>243</v>
      </c>
      <c r="D3090" s="684">
        <v>1965.6</v>
      </c>
      <c r="E3090" t="s">
        <v>30881</v>
      </c>
    </row>
    <row r="3091" spans="1:15" hidden="1" x14ac:dyDescent="0.2">
      <c r="A3091" t="s">
        <v>54183</v>
      </c>
      <c r="B3091" t="s">
        <v>54184</v>
      </c>
      <c r="C3091" t="s">
        <v>243</v>
      </c>
      <c r="D3091" s="684">
        <v>1872</v>
      </c>
      <c r="E3091" t="s">
        <v>30881</v>
      </c>
    </row>
    <row r="3092" spans="1:15" hidden="1" x14ac:dyDescent="0.2">
      <c r="A3092" t="s">
        <v>53036</v>
      </c>
      <c r="B3092" t="s">
        <v>53702</v>
      </c>
      <c r="C3092" t="s">
        <v>243</v>
      </c>
      <c r="D3092">
        <v>918</v>
      </c>
      <c r="E3092" t="s">
        <v>30881</v>
      </c>
    </row>
    <row r="3093" spans="1:15" hidden="1" x14ac:dyDescent="0.2">
      <c r="A3093" t="s">
        <v>53033</v>
      </c>
      <c r="B3093" t="s">
        <v>53699</v>
      </c>
      <c r="C3093" t="s">
        <v>243</v>
      </c>
      <c r="D3093">
        <v>860</v>
      </c>
      <c r="E3093" t="s">
        <v>30881</v>
      </c>
    </row>
    <row r="3094" spans="1:15" hidden="1" x14ac:dyDescent="0.2">
      <c r="A3094" t="s">
        <v>53042</v>
      </c>
      <c r="B3094" t="s">
        <v>53708</v>
      </c>
      <c r="C3094" t="s">
        <v>243</v>
      </c>
      <c r="D3094">
        <v>918</v>
      </c>
      <c r="E3094" t="s">
        <v>30881</v>
      </c>
    </row>
    <row r="3095" spans="1:15" hidden="1" x14ac:dyDescent="0.2">
      <c r="A3095" t="s">
        <v>53039</v>
      </c>
      <c r="B3095" t="s">
        <v>53705</v>
      </c>
      <c r="C3095" t="s">
        <v>243</v>
      </c>
      <c r="D3095">
        <v>860</v>
      </c>
      <c r="E3095" t="s">
        <v>30881</v>
      </c>
    </row>
    <row r="3096" spans="1:15" hidden="1" x14ac:dyDescent="0.2">
      <c r="A3096" t="s">
        <v>53035</v>
      </c>
      <c r="B3096" t="s">
        <v>53701</v>
      </c>
      <c r="C3096" t="s">
        <v>243</v>
      </c>
      <c r="D3096">
        <v>661</v>
      </c>
      <c r="E3096" t="s">
        <v>30881</v>
      </c>
    </row>
    <row r="3097" spans="1:15" hidden="1" x14ac:dyDescent="0.2">
      <c r="A3097" t="s">
        <v>53032</v>
      </c>
      <c r="B3097" t="s">
        <v>53698</v>
      </c>
      <c r="C3097" t="s">
        <v>243</v>
      </c>
      <c r="D3097">
        <v>603</v>
      </c>
      <c r="E3097" t="s">
        <v>30881</v>
      </c>
    </row>
    <row r="3098" spans="1:15" hidden="1" x14ac:dyDescent="0.2">
      <c r="A3098" t="s">
        <v>53041</v>
      </c>
      <c r="B3098" t="s">
        <v>53707</v>
      </c>
      <c r="C3098" t="s">
        <v>243</v>
      </c>
      <c r="D3098">
        <v>661</v>
      </c>
      <c r="E3098" t="s">
        <v>30881</v>
      </c>
    </row>
    <row r="3099" spans="1:15" s="71" customFormat="1" hidden="1" x14ac:dyDescent="0.2">
      <c r="A3099" t="s">
        <v>53038</v>
      </c>
      <c r="B3099" t="s">
        <v>53704</v>
      </c>
      <c r="C3099" t="s">
        <v>243</v>
      </c>
      <c r="D3099">
        <v>603</v>
      </c>
      <c r="E3099" t="s">
        <v>30881</v>
      </c>
      <c r="F3099" s="67"/>
      <c r="G3099" s="67"/>
      <c r="H3099" s="67"/>
      <c r="I3099" s="67"/>
      <c r="J3099" s="67"/>
      <c r="K3099" s="67"/>
      <c r="L3099" s="67"/>
      <c r="M3099" s="67"/>
      <c r="N3099" s="67"/>
      <c r="O3099" s="67"/>
    </row>
    <row r="3100" spans="1:15" hidden="1" x14ac:dyDescent="0.2">
      <c r="A3100" t="s">
        <v>53034</v>
      </c>
      <c r="B3100" t="s">
        <v>53700</v>
      </c>
      <c r="C3100" t="s">
        <v>243</v>
      </c>
      <c r="D3100">
        <v>521</v>
      </c>
      <c r="E3100" t="s">
        <v>30881</v>
      </c>
    </row>
    <row r="3101" spans="1:15" hidden="1" x14ac:dyDescent="0.2">
      <c r="A3101" t="s">
        <v>53031</v>
      </c>
      <c r="B3101" t="s">
        <v>53697</v>
      </c>
      <c r="C3101" t="s">
        <v>243</v>
      </c>
      <c r="D3101">
        <v>462</v>
      </c>
      <c r="E3101" t="s">
        <v>30881</v>
      </c>
    </row>
    <row r="3102" spans="1:15" hidden="1" x14ac:dyDescent="0.2">
      <c r="A3102" t="s">
        <v>53040</v>
      </c>
      <c r="B3102" t="s">
        <v>53706</v>
      </c>
      <c r="C3102" t="s">
        <v>243</v>
      </c>
      <c r="D3102">
        <v>521</v>
      </c>
      <c r="E3102" t="s">
        <v>30881</v>
      </c>
    </row>
    <row r="3103" spans="1:15" hidden="1" x14ac:dyDescent="0.2">
      <c r="A3103" t="s">
        <v>53037</v>
      </c>
      <c r="B3103" t="s">
        <v>53703</v>
      </c>
      <c r="C3103" t="s">
        <v>243</v>
      </c>
      <c r="D3103">
        <v>462</v>
      </c>
      <c r="E3103" t="s">
        <v>30881</v>
      </c>
    </row>
    <row r="3104" spans="1:15" hidden="1" x14ac:dyDescent="0.2">
      <c r="A3104" t="s">
        <v>53048</v>
      </c>
      <c r="B3104" t="s">
        <v>53714</v>
      </c>
      <c r="C3104" t="s">
        <v>243</v>
      </c>
      <c r="D3104">
        <v>743</v>
      </c>
      <c r="E3104" t="s">
        <v>30881</v>
      </c>
    </row>
    <row r="3105" spans="1:15" hidden="1" x14ac:dyDescent="0.2">
      <c r="A3105" t="s">
        <v>53045</v>
      </c>
      <c r="B3105" t="s">
        <v>53711</v>
      </c>
      <c r="C3105" t="s">
        <v>243</v>
      </c>
      <c r="D3105">
        <v>684</v>
      </c>
      <c r="E3105" t="s">
        <v>30881</v>
      </c>
      <c r="F3105" s="662"/>
      <c r="G3105" s="662"/>
      <c r="H3105" s="662"/>
      <c r="I3105" s="662"/>
      <c r="J3105" s="662"/>
      <c r="K3105" s="662"/>
      <c r="L3105" s="662"/>
      <c r="M3105" s="662"/>
      <c r="N3105" s="662"/>
      <c r="O3105" s="662"/>
    </row>
    <row r="3106" spans="1:15" hidden="1" x14ac:dyDescent="0.2">
      <c r="A3106" t="s">
        <v>53054</v>
      </c>
      <c r="B3106" t="s">
        <v>53720</v>
      </c>
      <c r="C3106" t="s">
        <v>243</v>
      </c>
      <c r="D3106">
        <v>743</v>
      </c>
      <c r="E3106" t="s">
        <v>30881</v>
      </c>
    </row>
    <row r="3107" spans="1:15" s="29" customFormat="1" hidden="1" x14ac:dyDescent="0.2">
      <c r="A3107" t="s">
        <v>53051</v>
      </c>
      <c r="B3107" t="s">
        <v>53717</v>
      </c>
      <c r="C3107" t="s">
        <v>243</v>
      </c>
      <c r="D3107">
        <v>684</v>
      </c>
      <c r="E3107" t="s">
        <v>30881</v>
      </c>
      <c r="F3107" s="76"/>
      <c r="G3107" s="76"/>
      <c r="H3107" s="76"/>
      <c r="I3107" s="76"/>
      <c r="J3107" s="76"/>
      <c r="K3107" s="76"/>
      <c r="L3107" s="76"/>
      <c r="M3107" s="76"/>
      <c r="N3107" s="76"/>
      <c r="O3107" s="76"/>
    </row>
    <row r="3108" spans="1:15" hidden="1" x14ac:dyDescent="0.2">
      <c r="A3108" t="s">
        <v>53047</v>
      </c>
      <c r="B3108" t="s">
        <v>53713</v>
      </c>
      <c r="C3108" t="s">
        <v>243</v>
      </c>
      <c r="D3108">
        <v>579</v>
      </c>
      <c r="E3108" t="s">
        <v>30881</v>
      </c>
    </row>
    <row r="3109" spans="1:15" hidden="1" x14ac:dyDescent="0.2">
      <c r="A3109" t="s">
        <v>53044</v>
      </c>
      <c r="B3109" t="s">
        <v>53710</v>
      </c>
      <c r="C3109" t="s">
        <v>243</v>
      </c>
      <c r="D3109">
        <v>521</v>
      </c>
      <c r="E3109" t="s">
        <v>30881</v>
      </c>
    </row>
    <row r="3110" spans="1:15" hidden="1" x14ac:dyDescent="0.2">
      <c r="A3110" t="s">
        <v>53053</v>
      </c>
      <c r="B3110" t="s">
        <v>53719</v>
      </c>
      <c r="C3110" t="s">
        <v>243</v>
      </c>
      <c r="D3110">
        <v>579</v>
      </c>
      <c r="E3110" t="s">
        <v>30881</v>
      </c>
    </row>
    <row r="3111" spans="1:15" hidden="1" x14ac:dyDescent="0.2">
      <c r="A3111" t="s">
        <v>53050</v>
      </c>
      <c r="B3111" t="s">
        <v>53716</v>
      </c>
      <c r="C3111" t="s">
        <v>243</v>
      </c>
      <c r="D3111">
        <v>521</v>
      </c>
      <c r="E3111" t="s">
        <v>30881</v>
      </c>
    </row>
    <row r="3112" spans="1:15" hidden="1" x14ac:dyDescent="0.2">
      <c r="A3112" t="s">
        <v>53046</v>
      </c>
      <c r="B3112" t="s">
        <v>53712</v>
      </c>
      <c r="C3112" t="s">
        <v>243</v>
      </c>
      <c r="D3112">
        <v>462</v>
      </c>
      <c r="E3112" t="s">
        <v>30881</v>
      </c>
    </row>
    <row r="3113" spans="1:15" hidden="1" x14ac:dyDescent="0.2">
      <c r="A3113" t="s">
        <v>53043</v>
      </c>
      <c r="B3113" t="s">
        <v>53709</v>
      </c>
      <c r="C3113" t="s">
        <v>243</v>
      </c>
      <c r="D3113">
        <v>404</v>
      </c>
      <c r="E3113" t="s">
        <v>30881</v>
      </c>
    </row>
    <row r="3114" spans="1:15" hidden="1" x14ac:dyDescent="0.2">
      <c r="A3114" t="s">
        <v>53052</v>
      </c>
      <c r="B3114" t="s">
        <v>53718</v>
      </c>
      <c r="C3114" t="s">
        <v>243</v>
      </c>
      <c r="D3114">
        <v>462</v>
      </c>
      <c r="E3114" t="s">
        <v>30881</v>
      </c>
    </row>
    <row r="3115" spans="1:15" hidden="1" x14ac:dyDescent="0.2">
      <c r="A3115" t="s">
        <v>53049</v>
      </c>
      <c r="B3115" t="s">
        <v>53715</v>
      </c>
      <c r="C3115" t="s">
        <v>243</v>
      </c>
      <c r="D3115">
        <v>404</v>
      </c>
      <c r="E3115" t="s">
        <v>30881</v>
      </c>
    </row>
    <row r="3116" spans="1:15" hidden="1" x14ac:dyDescent="0.2">
      <c r="A3116" t="s">
        <v>30382</v>
      </c>
      <c r="B3116" t="s">
        <v>30383</v>
      </c>
      <c r="C3116" t="s">
        <v>243</v>
      </c>
      <c r="D3116">
        <v>380</v>
      </c>
      <c r="E3116" t="s">
        <v>30881</v>
      </c>
    </row>
    <row r="3117" spans="1:15" hidden="1" x14ac:dyDescent="0.2">
      <c r="A3117" t="s">
        <v>30384</v>
      </c>
      <c r="B3117" t="s">
        <v>30385</v>
      </c>
      <c r="C3117" t="s">
        <v>243</v>
      </c>
      <c r="D3117">
        <v>269</v>
      </c>
      <c r="E3117" t="s">
        <v>30881</v>
      </c>
    </row>
    <row r="3118" spans="1:15" hidden="1" x14ac:dyDescent="0.2">
      <c r="A3118" t="s">
        <v>30386</v>
      </c>
      <c r="B3118" t="s">
        <v>30387</v>
      </c>
      <c r="C3118" t="s">
        <v>243</v>
      </c>
      <c r="D3118">
        <v>222</v>
      </c>
      <c r="E3118" t="s">
        <v>30881</v>
      </c>
    </row>
    <row r="3119" spans="1:15" hidden="1" x14ac:dyDescent="0.2">
      <c r="A3119" t="s">
        <v>30388</v>
      </c>
      <c r="B3119" t="s">
        <v>30389</v>
      </c>
      <c r="C3119" t="s">
        <v>243</v>
      </c>
      <c r="D3119">
        <v>649</v>
      </c>
      <c r="E3119" t="s">
        <v>30881</v>
      </c>
    </row>
    <row r="3120" spans="1:15" hidden="1" x14ac:dyDescent="0.2">
      <c r="A3120" t="s">
        <v>30390</v>
      </c>
      <c r="B3120" t="s">
        <v>30391</v>
      </c>
      <c r="C3120" t="s">
        <v>243</v>
      </c>
      <c r="D3120">
        <v>450</v>
      </c>
      <c r="E3120" t="s">
        <v>30881</v>
      </c>
    </row>
    <row r="3121" spans="1:15" hidden="1" x14ac:dyDescent="0.2">
      <c r="A3121" t="s">
        <v>30392</v>
      </c>
      <c r="B3121" t="s">
        <v>30393</v>
      </c>
      <c r="C3121" t="s">
        <v>243</v>
      </c>
      <c r="D3121">
        <v>374</v>
      </c>
      <c r="E3121" t="s">
        <v>30881</v>
      </c>
    </row>
    <row r="3122" spans="1:15" hidden="1" x14ac:dyDescent="0.2">
      <c r="A3122" t="s">
        <v>30394</v>
      </c>
      <c r="B3122" t="s">
        <v>30395</v>
      </c>
      <c r="C3122" t="s">
        <v>243</v>
      </c>
      <c r="D3122">
        <v>954</v>
      </c>
      <c r="E3122" t="s">
        <v>30881</v>
      </c>
    </row>
    <row r="3123" spans="1:15" hidden="1" x14ac:dyDescent="0.2">
      <c r="A3123" t="s">
        <v>30396</v>
      </c>
      <c r="B3123" t="s">
        <v>30397</v>
      </c>
      <c r="C3123" t="s">
        <v>243</v>
      </c>
      <c r="D3123">
        <v>679</v>
      </c>
      <c r="E3123" t="s">
        <v>30881</v>
      </c>
    </row>
    <row r="3124" spans="1:15" hidden="1" x14ac:dyDescent="0.2">
      <c r="A3124" t="s">
        <v>54185</v>
      </c>
      <c r="B3124" t="s">
        <v>30398</v>
      </c>
      <c r="C3124" t="s">
        <v>243</v>
      </c>
      <c r="D3124">
        <v>432.9</v>
      </c>
      <c r="E3124" t="s">
        <v>30881</v>
      </c>
    </row>
    <row r="3125" spans="1:15" hidden="1" x14ac:dyDescent="0.2">
      <c r="A3125" t="s">
        <v>30399</v>
      </c>
      <c r="B3125" t="s">
        <v>30400</v>
      </c>
      <c r="C3125" t="s">
        <v>243</v>
      </c>
      <c r="D3125" s="684">
        <v>1100</v>
      </c>
      <c r="E3125" t="s">
        <v>30881</v>
      </c>
    </row>
    <row r="3126" spans="1:15" hidden="1" x14ac:dyDescent="0.2">
      <c r="A3126" t="s">
        <v>30401</v>
      </c>
      <c r="B3126" t="s">
        <v>30402</v>
      </c>
      <c r="C3126" t="s">
        <v>243</v>
      </c>
      <c r="D3126">
        <v>796</v>
      </c>
      <c r="E3126" t="s">
        <v>30881</v>
      </c>
    </row>
    <row r="3127" spans="1:15" hidden="1" x14ac:dyDescent="0.2">
      <c r="A3127" t="s">
        <v>30403</v>
      </c>
      <c r="B3127" t="s">
        <v>30404</v>
      </c>
      <c r="C3127" t="s">
        <v>243</v>
      </c>
      <c r="D3127">
        <v>661</v>
      </c>
      <c r="E3127" t="s">
        <v>30881</v>
      </c>
    </row>
    <row r="3128" spans="1:15" hidden="1" x14ac:dyDescent="0.2">
      <c r="A3128" t="s">
        <v>30405</v>
      </c>
      <c r="B3128" t="s">
        <v>30406</v>
      </c>
      <c r="C3128" t="s">
        <v>243</v>
      </c>
      <c r="D3128">
        <v>322</v>
      </c>
      <c r="E3128" t="s">
        <v>30881</v>
      </c>
    </row>
    <row r="3129" spans="1:15" s="71" customFormat="1" hidden="1" x14ac:dyDescent="0.2">
      <c r="A3129" t="s">
        <v>30407</v>
      </c>
      <c r="B3129" t="s">
        <v>30408</v>
      </c>
      <c r="C3129" t="s">
        <v>243</v>
      </c>
      <c r="D3129">
        <v>205</v>
      </c>
      <c r="E3129" t="s">
        <v>30881</v>
      </c>
      <c r="F3129" s="67"/>
      <c r="G3129" s="67"/>
      <c r="H3129" s="67"/>
      <c r="I3129" s="67"/>
      <c r="J3129" s="67"/>
      <c r="K3129" s="67"/>
      <c r="L3129" s="67"/>
      <c r="M3129" s="67"/>
      <c r="N3129" s="67"/>
      <c r="O3129" s="67"/>
    </row>
    <row r="3130" spans="1:15" s="71" customFormat="1" hidden="1" x14ac:dyDescent="0.2">
      <c r="A3130" t="s">
        <v>30409</v>
      </c>
      <c r="B3130" t="s">
        <v>30410</v>
      </c>
      <c r="C3130" t="s">
        <v>243</v>
      </c>
      <c r="D3130">
        <v>135</v>
      </c>
      <c r="E3130" t="s">
        <v>30881</v>
      </c>
      <c r="F3130" s="67"/>
      <c r="G3130" s="67"/>
      <c r="H3130" s="67"/>
      <c r="I3130" s="67"/>
      <c r="J3130" s="67"/>
      <c r="K3130" s="67"/>
      <c r="L3130" s="67"/>
      <c r="M3130" s="67"/>
      <c r="N3130" s="67"/>
      <c r="O3130" s="67"/>
    </row>
    <row r="3131" spans="1:15" s="71" customFormat="1" hidden="1" x14ac:dyDescent="0.2">
      <c r="A3131" t="s">
        <v>30411</v>
      </c>
      <c r="B3131" t="s">
        <v>30412</v>
      </c>
      <c r="C3131" t="s">
        <v>243</v>
      </c>
      <c r="D3131">
        <v>410</v>
      </c>
      <c r="E3131" t="s">
        <v>30881</v>
      </c>
      <c r="F3131" s="67"/>
      <c r="G3131" s="67"/>
      <c r="H3131" s="67"/>
      <c r="I3131" s="67"/>
      <c r="J3131" s="67"/>
      <c r="K3131" s="67"/>
      <c r="L3131" s="67"/>
      <c r="M3131" s="67"/>
      <c r="N3131" s="67"/>
      <c r="O3131" s="67"/>
    </row>
    <row r="3132" spans="1:15" s="71" customFormat="1" hidden="1" x14ac:dyDescent="0.2">
      <c r="A3132" t="s">
        <v>30413</v>
      </c>
      <c r="B3132" t="s">
        <v>30414</v>
      </c>
      <c r="C3132" t="s">
        <v>243</v>
      </c>
      <c r="D3132">
        <v>257</v>
      </c>
      <c r="E3132" t="s">
        <v>30881</v>
      </c>
      <c r="F3132" s="67"/>
      <c r="G3132" s="67"/>
      <c r="H3132" s="67"/>
      <c r="I3132" s="67"/>
      <c r="J3132" s="67"/>
      <c r="K3132" s="67"/>
      <c r="L3132" s="67"/>
      <c r="M3132" s="67"/>
      <c r="N3132" s="67"/>
      <c r="O3132" s="67"/>
    </row>
    <row r="3133" spans="1:15" s="71" customFormat="1" hidden="1" x14ac:dyDescent="0.2">
      <c r="A3133" t="s">
        <v>30415</v>
      </c>
      <c r="B3133" t="s">
        <v>30416</v>
      </c>
      <c r="C3133" t="s">
        <v>243</v>
      </c>
      <c r="D3133">
        <v>170</v>
      </c>
      <c r="E3133" t="s">
        <v>30881</v>
      </c>
      <c r="F3133" s="67"/>
      <c r="G3133" s="67"/>
      <c r="H3133" s="67"/>
      <c r="I3133" s="67"/>
      <c r="J3133" s="67"/>
      <c r="K3133" s="67"/>
      <c r="L3133" s="67"/>
      <c r="M3133" s="67"/>
      <c r="N3133" s="67"/>
      <c r="O3133" s="67"/>
    </row>
    <row r="3134" spans="1:15" s="71" customFormat="1" hidden="1" x14ac:dyDescent="0.2">
      <c r="A3134" t="s">
        <v>30417</v>
      </c>
      <c r="B3134" t="s">
        <v>30418</v>
      </c>
      <c r="C3134" t="s">
        <v>243</v>
      </c>
      <c r="D3134">
        <v>527</v>
      </c>
      <c r="E3134" t="s">
        <v>30881</v>
      </c>
      <c r="F3134" s="67"/>
      <c r="G3134" s="67"/>
      <c r="H3134" s="67"/>
      <c r="I3134" s="67"/>
      <c r="J3134" s="67"/>
      <c r="K3134" s="67"/>
      <c r="L3134" s="67"/>
      <c r="M3134" s="67"/>
      <c r="N3134" s="67"/>
      <c r="O3134" s="67"/>
    </row>
    <row r="3135" spans="1:15" s="71" customFormat="1" hidden="1" x14ac:dyDescent="0.2">
      <c r="A3135" t="s">
        <v>30419</v>
      </c>
      <c r="B3135" t="s">
        <v>30420</v>
      </c>
      <c r="C3135" t="s">
        <v>243</v>
      </c>
      <c r="D3135">
        <v>316</v>
      </c>
      <c r="E3135" t="s">
        <v>30881</v>
      </c>
      <c r="F3135" s="67"/>
      <c r="G3135" s="67"/>
      <c r="H3135" s="67"/>
      <c r="I3135" s="67"/>
      <c r="J3135" s="67"/>
      <c r="K3135" s="67"/>
      <c r="L3135" s="67"/>
      <c r="M3135" s="67"/>
      <c r="N3135" s="67"/>
      <c r="O3135" s="67"/>
    </row>
    <row r="3136" spans="1:15" s="71" customFormat="1" hidden="1" x14ac:dyDescent="0.2">
      <c r="A3136" t="s">
        <v>30421</v>
      </c>
      <c r="B3136" t="s">
        <v>30422</v>
      </c>
      <c r="C3136" t="s">
        <v>243</v>
      </c>
      <c r="D3136">
        <v>211</v>
      </c>
      <c r="E3136" t="s">
        <v>30881</v>
      </c>
      <c r="F3136" s="67"/>
      <c r="G3136" s="67"/>
      <c r="H3136" s="67"/>
      <c r="I3136" s="67"/>
      <c r="J3136" s="67"/>
      <c r="K3136" s="67"/>
      <c r="L3136" s="67"/>
      <c r="M3136" s="67"/>
      <c r="N3136" s="67"/>
      <c r="O3136" s="67"/>
    </row>
    <row r="3137" spans="1:15" s="71" customFormat="1" hidden="1" x14ac:dyDescent="0.2">
      <c r="A3137" t="s">
        <v>52809</v>
      </c>
      <c r="B3137" t="s">
        <v>53452</v>
      </c>
      <c r="C3137" t="s">
        <v>243</v>
      </c>
      <c r="D3137">
        <v>831</v>
      </c>
      <c r="E3137" t="s">
        <v>30881</v>
      </c>
      <c r="F3137" s="67"/>
      <c r="G3137" s="67"/>
      <c r="H3137" s="67"/>
      <c r="I3137" s="67"/>
      <c r="J3137" s="67"/>
      <c r="K3137" s="67"/>
      <c r="L3137" s="67"/>
      <c r="M3137" s="67"/>
      <c r="N3137" s="67"/>
      <c r="O3137" s="67"/>
    </row>
    <row r="3138" spans="1:15" s="71" customFormat="1" hidden="1" x14ac:dyDescent="0.2">
      <c r="A3138" t="s">
        <v>52810</v>
      </c>
      <c r="B3138" t="s">
        <v>53426</v>
      </c>
      <c r="C3138" t="s">
        <v>243</v>
      </c>
      <c r="D3138">
        <v>831</v>
      </c>
      <c r="E3138" t="s">
        <v>30881</v>
      </c>
      <c r="F3138" s="67"/>
      <c r="G3138" s="67"/>
      <c r="H3138" s="67"/>
      <c r="I3138" s="67"/>
      <c r="J3138" s="67"/>
      <c r="K3138" s="67"/>
      <c r="L3138" s="67"/>
      <c r="M3138" s="67"/>
      <c r="N3138" s="67"/>
      <c r="O3138" s="67"/>
    </row>
    <row r="3139" spans="1:15" s="71" customFormat="1" hidden="1" x14ac:dyDescent="0.2">
      <c r="A3139" t="s">
        <v>52808</v>
      </c>
      <c r="B3139" t="s">
        <v>53451</v>
      </c>
      <c r="C3139" t="s">
        <v>243</v>
      </c>
      <c r="D3139">
        <v>831</v>
      </c>
      <c r="E3139" t="s">
        <v>30881</v>
      </c>
      <c r="F3139" s="67"/>
      <c r="G3139" s="67"/>
      <c r="H3139" s="67"/>
      <c r="I3139" s="67"/>
      <c r="J3139" s="67"/>
      <c r="K3139" s="67"/>
      <c r="L3139" s="67"/>
      <c r="M3139" s="67"/>
      <c r="N3139" s="67"/>
      <c r="O3139" s="67"/>
    </row>
    <row r="3140" spans="1:15" s="71" customFormat="1" hidden="1" x14ac:dyDescent="0.2">
      <c r="A3140" t="s">
        <v>52829</v>
      </c>
      <c r="B3140" t="s">
        <v>53447</v>
      </c>
      <c r="C3140" t="s">
        <v>243</v>
      </c>
      <c r="D3140">
        <v>772</v>
      </c>
      <c r="E3140" t="s">
        <v>30881</v>
      </c>
      <c r="F3140" s="67"/>
      <c r="G3140" s="67"/>
      <c r="H3140" s="67"/>
      <c r="I3140" s="67"/>
      <c r="J3140" s="67"/>
      <c r="K3140" s="67"/>
      <c r="L3140" s="67"/>
      <c r="M3140" s="67"/>
      <c r="N3140" s="67"/>
      <c r="O3140" s="67"/>
    </row>
    <row r="3141" spans="1:15" s="71" customFormat="1" hidden="1" x14ac:dyDescent="0.2">
      <c r="A3141" t="s">
        <v>52830</v>
      </c>
      <c r="B3141" t="s">
        <v>53448</v>
      </c>
      <c r="C3141" t="s">
        <v>243</v>
      </c>
      <c r="D3141">
        <v>772</v>
      </c>
      <c r="E3141" t="s">
        <v>30881</v>
      </c>
      <c r="F3141" s="67"/>
      <c r="G3141" s="67"/>
      <c r="H3141" s="67"/>
      <c r="I3141" s="67"/>
      <c r="J3141" s="67"/>
      <c r="K3141" s="67"/>
      <c r="L3141" s="67"/>
      <c r="M3141" s="67"/>
      <c r="N3141" s="67"/>
      <c r="O3141" s="67"/>
    </row>
    <row r="3142" spans="1:15" s="6" customFormat="1" hidden="1" x14ac:dyDescent="0.2">
      <c r="A3142" t="s">
        <v>52831</v>
      </c>
      <c r="B3142" t="s">
        <v>53453</v>
      </c>
      <c r="C3142" t="s">
        <v>243</v>
      </c>
      <c r="D3142">
        <v>772</v>
      </c>
      <c r="E3142" t="s">
        <v>30881</v>
      </c>
      <c r="F3142" s="7"/>
      <c r="G3142" s="7"/>
      <c r="H3142" s="7"/>
      <c r="I3142" s="7"/>
      <c r="J3142" s="7"/>
      <c r="K3142" s="7"/>
      <c r="L3142" s="7"/>
      <c r="M3142" s="7"/>
      <c r="N3142" s="7"/>
      <c r="O3142" s="7"/>
    </row>
    <row r="3143" spans="1:15" s="6" customFormat="1" hidden="1" x14ac:dyDescent="0.2">
      <c r="A3143" t="s">
        <v>52879</v>
      </c>
      <c r="B3143" t="s">
        <v>30439</v>
      </c>
      <c r="C3143" t="s">
        <v>243</v>
      </c>
      <c r="D3143">
        <v>287</v>
      </c>
      <c r="E3143" t="s">
        <v>30881</v>
      </c>
      <c r="F3143" s="7"/>
      <c r="G3143" s="7"/>
      <c r="H3143" s="7"/>
      <c r="I3143" s="7"/>
      <c r="J3143" s="7"/>
      <c r="K3143" s="7"/>
      <c r="L3143" s="7"/>
      <c r="M3143" s="7"/>
      <c r="N3143" s="7"/>
      <c r="O3143" s="7"/>
    </row>
    <row r="3144" spans="1:15" s="6" customFormat="1" hidden="1" x14ac:dyDescent="0.2">
      <c r="A3144" t="s">
        <v>54186</v>
      </c>
      <c r="B3144" t="s">
        <v>30439</v>
      </c>
      <c r="C3144" t="s">
        <v>243</v>
      </c>
      <c r="D3144">
        <v>280.8</v>
      </c>
      <c r="E3144" t="s">
        <v>30881</v>
      </c>
      <c r="F3144" s="7"/>
      <c r="G3144" s="7"/>
      <c r="H3144" s="7"/>
      <c r="I3144" s="7"/>
      <c r="J3144" s="7"/>
      <c r="K3144" s="7"/>
      <c r="L3144" s="7"/>
      <c r="M3144" s="7"/>
      <c r="N3144" s="7"/>
      <c r="O3144" s="7"/>
    </row>
    <row r="3145" spans="1:15" hidden="1" x14ac:dyDescent="0.2">
      <c r="A3145" t="s">
        <v>52878</v>
      </c>
      <c r="B3145" t="s">
        <v>30440</v>
      </c>
      <c r="C3145" t="s">
        <v>243</v>
      </c>
      <c r="D3145">
        <v>287</v>
      </c>
      <c r="E3145" t="s">
        <v>30881</v>
      </c>
    </row>
    <row r="3146" spans="1:15" hidden="1" x14ac:dyDescent="0.2">
      <c r="A3146" t="s">
        <v>54187</v>
      </c>
      <c r="B3146" t="s">
        <v>30440</v>
      </c>
      <c r="C3146" t="s">
        <v>243</v>
      </c>
      <c r="D3146">
        <v>280.8</v>
      </c>
      <c r="E3146" t="s">
        <v>30881</v>
      </c>
    </row>
    <row r="3147" spans="1:15" s="71" customFormat="1" hidden="1" x14ac:dyDescent="0.2">
      <c r="A3147" t="s">
        <v>52877</v>
      </c>
      <c r="B3147" t="s">
        <v>30441</v>
      </c>
      <c r="C3147" t="s">
        <v>243</v>
      </c>
      <c r="D3147">
        <v>287</v>
      </c>
      <c r="E3147" t="s">
        <v>30881</v>
      </c>
      <c r="F3147" s="67"/>
      <c r="G3147" s="67"/>
      <c r="H3147" s="67"/>
      <c r="I3147" s="67"/>
      <c r="J3147" s="67"/>
      <c r="K3147" s="67"/>
      <c r="L3147" s="67"/>
      <c r="M3147" s="67"/>
      <c r="N3147" s="67"/>
      <c r="O3147" s="67"/>
    </row>
    <row r="3148" spans="1:15" hidden="1" x14ac:dyDescent="0.2">
      <c r="A3148" t="s">
        <v>54188</v>
      </c>
      <c r="B3148" t="s">
        <v>30441</v>
      </c>
      <c r="C3148" t="s">
        <v>243</v>
      </c>
      <c r="D3148">
        <v>280.8</v>
      </c>
      <c r="E3148" t="s">
        <v>30881</v>
      </c>
    </row>
    <row r="3149" spans="1:15" s="71" customFormat="1" hidden="1" x14ac:dyDescent="0.2">
      <c r="A3149" t="s">
        <v>52876</v>
      </c>
      <c r="B3149" t="s">
        <v>30444</v>
      </c>
      <c r="C3149" t="s">
        <v>243</v>
      </c>
      <c r="D3149">
        <v>322</v>
      </c>
      <c r="E3149" t="s">
        <v>30881</v>
      </c>
      <c r="F3149" s="67"/>
      <c r="G3149" s="67"/>
      <c r="H3149" s="67"/>
      <c r="I3149" s="67"/>
      <c r="J3149" s="67"/>
      <c r="K3149" s="67"/>
      <c r="L3149" s="67"/>
      <c r="M3149" s="67"/>
      <c r="N3149" s="67"/>
      <c r="O3149" s="67"/>
    </row>
    <row r="3150" spans="1:15" hidden="1" x14ac:dyDescent="0.2">
      <c r="A3150" t="s">
        <v>30442</v>
      </c>
      <c r="B3150" t="s">
        <v>30443</v>
      </c>
      <c r="C3150" t="s">
        <v>243</v>
      </c>
      <c r="D3150">
        <v>322</v>
      </c>
      <c r="E3150" t="s">
        <v>30881</v>
      </c>
    </row>
    <row r="3151" spans="1:15" hidden="1" x14ac:dyDescent="0.2">
      <c r="A3151" t="s">
        <v>54189</v>
      </c>
      <c r="B3151" t="s">
        <v>54190</v>
      </c>
      <c r="C3151" t="s">
        <v>243</v>
      </c>
      <c r="D3151">
        <v>315.89999999999998</v>
      </c>
      <c r="E3151" t="s">
        <v>30881</v>
      </c>
    </row>
    <row r="3152" spans="1:15" s="71" customFormat="1" hidden="1" x14ac:dyDescent="0.2">
      <c r="A3152" t="s">
        <v>52875</v>
      </c>
      <c r="B3152" t="s">
        <v>30447</v>
      </c>
      <c r="C3152" t="s">
        <v>243</v>
      </c>
      <c r="D3152">
        <v>322</v>
      </c>
      <c r="E3152" t="s">
        <v>30881</v>
      </c>
      <c r="F3152" s="67"/>
      <c r="G3152" s="67"/>
      <c r="H3152" s="67"/>
      <c r="I3152" s="67"/>
      <c r="J3152" s="67"/>
      <c r="K3152" s="67"/>
      <c r="L3152" s="67"/>
      <c r="M3152" s="67"/>
      <c r="N3152" s="67"/>
      <c r="O3152" s="67"/>
    </row>
    <row r="3153" spans="1:15" s="71" customFormat="1" hidden="1" x14ac:dyDescent="0.2">
      <c r="A3153" t="s">
        <v>30445</v>
      </c>
      <c r="B3153" t="s">
        <v>30446</v>
      </c>
      <c r="C3153" t="s">
        <v>243</v>
      </c>
      <c r="D3153">
        <v>322</v>
      </c>
      <c r="E3153" t="s">
        <v>30881</v>
      </c>
      <c r="F3153" s="67"/>
      <c r="G3153" s="67"/>
      <c r="H3153" s="67"/>
      <c r="I3153" s="67"/>
      <c r="J3153" s="67"/>
      <c r="K3153" s="67"/>
      <c r="L3153" s="67"/>
      <c r="M3153" s="67"/>
      <c r="N3153" s="67"/>
      <c r="O3153" s="67"/>
    </row>
    <row r="3154" spans="1:15" s="71" customFormat="1" hidden="1" x14ac:dyDescent="0.2">
      <c r="A3154" t="s">
        <v>54191</v>
      </c>
      <c r="B3154" t="s">
        <v>54192</v>
      </c>
      <c r="C3154" t="s">
        <v>243</v>
      </c>
      <c r="D3154">
        <v>315.89999999999998</v>
      </c>
      <c r="E3154" t="s">
        <v>30881</v>
      </c>
      <c r="F3154" s="67"/>
      <c r="G3154" s="67"/>
      <c r="H3154" s="67"/>
      <c r="I3154" s="67"/>
      <c r="J3154" s="67"/>
      <c r="K3154" s="67"/>
      <c r="L3154" s="67"/>
      <c r="M3154" s="67"/>
      <c r="N3154" s="67"/>
      <c r="O3154" s="67"/>
    </row>
    <row r="3155" spans="1:15" hidden="1" x14ac:dyDescent="0.2">
      <c r="A3155" t="s">
        <v>30448</v>
      </c>
      <c r="B3155" t="s">
        <v>30449</v>
      </c>
      <c r="C3155" t="s">
        <v>243</v>
      </c>
      <c r="D3155" s="684">
        <v>1521</v>
      </c>
      <c r="E3155" t="s">
        <v>30881</v>
      </c>
    </row>
    <row r="3156" spans="1:15" s="71" customFormat="1" hidden="1" x14ac:dyDescent="0.2">
      <c r="A3156" t="s">
        <v>30450</v>
      </c>
      <c r="B3156" t="s">
        <v>30451</v>
      </c>
      <c r="C3156" t="s">
        <v>243</v>
      </c>
      <c r="D3156" s="684">
        <v>1521</v>
      </c>
      <c r="E3156" t="s">
        <v>30881</v>
      </c>
      <c r="F3156" s="67"/>
      <c r="G3156" s="67"/>
      <c r="H3156" s="67"/>
      <c r="I3156" s="67"/>
      <c r="J3156" s="67"/>
      <c r="K3156" s="67"/>
      <c r="L3156" s="67"/>
      <c r="M3156" s="67"/>
      <c r="N3156" s="67"/>
      <c r="O3156" s="67"/>
    </row>
    <row r="3157" spans="1:15" s="29" customFormat="1" hidden="1" x14ac:dyDescent="0.2">
      <c r="A3157" t="s">
        <v>30452</v>
      </c>
      <c r="B3157" t="s">
        <v>30453</v>
      </c>
      <c r="C3157" t="s">
        <v>243</v>
      </c>
      <c r="D3157" s="684">
        <v>1170</v>
      </c>
      <c r="E3157" t="s">
        <v>30881</v>
      </c>
      <c r="F3157" s="76"/>
      <c r="G3157" s="76"/>
      <c r="H3157" s="76"/>
      <c r="I3157" s="76"/>
      <c r="J3157" s="76"/>
      <c r="K3157" s="76"/>
      <c r="L3157" s="76"/>
      <c r="M3157" s="76"/>
      <c r="N3157" s="76"/>
      <c r="O3157" s="76"/>
    </row>
    <row r="3158" spans="1:15" s="71" customFormat="1" hidden="1" x14ac:dyDescent="0.2">
      <c r="A3158" t="s">
        <v>30454</v>
      </c>
      <c r="B3158" t="s">
        <v>30455</v>
      </c>
      <c r="C3158" t="s">
        <v>243</v>
      </c>
      <c r="D3158" s="684">
        <v>1170</v>
      </c>
      <c r="E3158" t="s">
        <v>30881</v>
      </c>
      <c r="F3158" s="67"/>
      <c r="G3158" s="67"/>
      <c r="H3158" s="67"/>
      <c r="I3158" s="67"/>
      <c r="J3158" s="67"/>
      <c r="K3158" s="67"/>
      <c r="L3158" s="67"/>
      <c r="M3158" s="67"/>
      <c r="N3158" s="67"/>
      <c r="O3158" s="67"/>
    </row>
    <row r="3159" spans="1:15" s="29" customFormat="1" hidden="1" x14ac:dyDescent="0.2">
      <c r="A3159" t="s">
        <v>30456</v>
      </c>
      <c r="B3159" t="s">
        <v>30457</v>
      </c>
      <c r="C3159" t="s">
        <v>243</v>
      </c>
      <c r="D3159">
        <v>807</v>
      </c>
      <c r="E3159" t="s">
        <v>30881</v>
      </c>
      <c r="F3159" s="76"/>
      <c r="G3159" s="76"/>
      <c r="H3159" s="76"/>
      <c r="I3159" s="76"/>
      <c r="J3159" s="76"/>
      <c r="K3159" s="76"/>
      <c r="L3159" s="76"/>
      <c r="M3159" s="76"/>
      <c r="N3159" s="76"/>
      <c r="O3159" s="76"/>
    </row>
    <row r="3160" spans="1:15" hidden="1" x14ac:dyDescent="0.2">
      <c r="A3160" t="s">
        <v>30458</v>
      </c>
      <c r="B3160" t="s">
        <v>30459</v>
      </c>
      <c r="C3160" t="s">
        <v>243</v>
      </c>
      <c r="D3160">
        <v>807</v>
      </c>
      <c r="E3160" t="s">
        <v>30881</v>
      </c>
    </row>
    <row r="3161" spans="1:15" hidden="1" x14ac:dyDescent="0.2">
      <c r="A3161" t="s">
        <v>30460</v>
      </c>
      <c r="B3161" t="s">
        <v>30461</v>
      </c>
      <c r="C3161" t="s">
        <v>243</v>
      </c>
      <c r="D3161" s="684">
        <v>1281</v>
      </c>
      <c r="E3161" t="s">
        <v>30881</v>
      </c>
    </row>
    <row r="3162" spans="1:15" s="71" customFormat="1" hidden="1" x14ac:dyDescent="0.2">
      <c r="A3162" t="s">
        <v>30462</v>
      </c>
      <c r="B3162" t="s">
        <v>30463</v>
      </c>
      <c r="C3162" t="s">
        <v>243</v>
      </c>
      <c r="D3162" s="684">
        <v>1281</v>
      </c>
      <c r="E3162" t="s">
        <v>30881</v>
      </c>
      <c r="F3162" s="67"/>
      <c r="G3162" s="67"/>
      <c r="H3162" s="67"/>
      <c r="I3162" s="67"/>
      <c r="J3162" s="67"/>
      <c r="K3162" s="67"/>
      <c r="L3162" s="67"/>
      <c r="M3162" s="67"/>
      <c r="N3162" s="67"/>
      <c r="O3162" s="67"/>
    </row>
    <row r="3163" spans="1:15" s="29" customFormat="1" hidden="1" x14ac:dyDescent="0.2">
      <c r="A3163" t="s">
        <v>30464</v>
      </c>
      <c r="B3163" t="s">
        <v>30465</v>
      </c>
      <c r="C3163" t="s">
        <v>243</v>
      </c>
      <c r="D3163">
        <v>801</v>
      </c>
      <c r="E3163" t="s">
        <v>30881</v>
      </c>
      <c r="F3163" s="76"/>
      <c r="G3163" s="76"/>
      <c r="H3163" s="76"/>
      <c r="I3163" s="76"/>
      <c r="J3163" s="76"/>
      <c r="K3163" s="76"/>
      <c r="L3163" s="76"/>
      <c r="M3163" s="76"/>
      <c r="N3163" s="76"/>
      <c r="O3163" s="76"/>
    </row>
    <row r="3164" spans="1:15" s="71" customFormat="1" hidden="1" x14ac:dyDescent="0.2">
      <c r="A3164" t="s">
        <v>30466</v>
      </c>
      <c r="B3164" t="s">
        <v>30467</v>
      </c>
      <c r="C3164" t="s">
        <v>243</v>
      </c>
      <c r="D3164">
        <v>801</v>
      </c>
      <c r="E3164" t="s">
        <v>30881</v>
      </c>
      <c r="F3164" s="67"/>
      <c r="G3164" s="67"/>
      <c r="H3164" s="67"/>
      <c r="I3164" s="67"/>
      <c r="J3164" s="67"/>
      <c r="K3164" s="67"/>
      <c r="L3164" s="67"/>
      <c r="M3164" s="67"/>
      <c r="N3164" s="67"/>
      <c r="O3164" s="67"/>
    </row>
    <row r="3165" spans="1:15" s="71" customFormat="1" hidden="1" x14ac:dyDescent="0.2">
      <c r="A3165" t="s">
        <v>30468</v>
      </c>
      <c r="B3165" t="s">
        <v>30469</v>
      </c>
      <c r="C3165" t="s">
        <v>243</v>
      </c>
      <c r="D3165">
        <v>684</v>
      </c>
      <c r="E3165" t="s">
        <v>30881</v>
      </c>
      <c r="F3165" s="67"/>
      <c r="G3165" s="67"/>
      <c r="H3165" s="67"/>
      <c r="I3165" s="67"/>
      <c r="J3165" s="67"/>
      <c r="K3165" s="67"/>
      <c r="L3165" s="67"/>
      <c r="M3165" s="67"/>
      <c r="N3165" s="67"/>
      <c r="O3165" s="67"/>
    </row>
    <row r="3166" spans="1:15" s="71" customFormat="1" hidden="1" x14ac:dyDescent="0.2">
      <c r="A3166" t="s">
        <v>30470</v>
      </c>
      <c r="B3166" t="s">
        <v>30471</v>
      </c>
      <c r="C3166" t="s">
        <v>243</v>
      </c>
      <c r="D3166">
        <v>684</v>
      </c>
      <c r="E3166" t="s">
        <v>30881</v>
      </c>
      <c r="F3166" s="67"/>
      <c r="G3166" s="67"/>
      <c r="H3166" s="67"/>
      <c r="I3166" s="67"/>
      <c r="J3166" s="67"/>
      <c r="K3166" s="67"/>
      <c r="L3166" s="67"/>
      <c r="M3166" s="67"/>
      <c r="N3166" s="67"/>
      <c r="O3166" s="67"/>
    </row>
    <row r="3167" spans="1:15" s="29" customFormat="1" hidden="1" x14ac:dyDescent="0.2">
      <c r="A3167" t="s">
        <v>53017</v>
      </c>
      <c r="B3167" t="s">
        <v>53681</v>
      </c>
      <c r="C3167" t="s">
        <v>243</v>
      </c>
      <c r="D3167" s="684">
        <v>1123</v>
      </c>
      <c r="E3167" t="s">
        <v>30881</v>
      </c>
      <c r="F3167" s="76"/>
      <c r="G3167" s="76"/>
      <c r="H3167" s="76"/>
      <c r="I3167" s="76"/>
      <c r="J3167" s="76"/>
      <c r="K3167" s="76"/>
      <c r="L3167" s="76"/>
      <c r="M3167" s="76"/>
      <c r="N3167" s="76"/>
      <c r="O3167" s="76"/>
    </row>
    <row r="3168" spans="1:15" s="71" customFormat="1" hidden="1" x14ac:dyDescent="0.2">
      <c r="A3168" t="s">
        <v>53002</v>
      </c>
      <c r="B3168" t="s">
        <v>53666</v>
      </c>
      <c r="C3168" t="s">
        <v>243</v>
      </c>
      <c r="D3168">
        <v>959</v>
      </c>
      <c r="E3168" t="s">
        <v>30881</v>
      </c>
      <c r="F3168" s="67"/>
      <c r="G3168" s="67"/>
      <c r="H3168" s="67"/>
      <c r="I3168" s="67"/>
      <c r="J3168" s="67"/>
      <c r="K3168" s="67"/>
      <c r="L3168" s="67"/>
      <c r="M3168" s="67"/>
      <c r="N3168" s="67"/>
      <c r="O3168" s="67"/>
    </row>
    <row r="3169" spans="1:15" s="71" customFormat="1" hidden="1" x14ac:dyDescent="0.2">
      <c r="A3169" t="s">
        <v>53016</v>
      </c>
      <c r="B3169" t="s">
        <v>53680</v>
      </c>
      <c r="C3169" t="s">
        <v>243</v>
      </c>
      <c r="D3169" s="684">
        <v>1006</v>
      </c>
      <c r="E3169" t="s">
        <v>30881</v>
      </c>
      <c r="F3169" s="67"/>
      <c r="G3169" s="67"/>
      <c r="H3169" s="67"/>
      <c r="I3169" s="67"/>
      <c r="J3169" s="67"/>
      <c r="K3169" s="67"/>
      <c r="L3169" s="67"/>
      <c r="M3169" s="67"/>
      <c r="N3169" s="67"/>
      <c r="O3169" s="67"/>
    </row>
    <row r="3170" spans="1:15" s="71" customFormat="1" hidden="1" x14ac:dyDescent="0.2">
      <c r="A3170" t="s">
        <v>53001</v>
      </c>
      <c r="B3170" t="s">
        <v>53665</v>
      </c>
      <c r="C3170" t="s">
        <v>243</v>
      </c>
      <c r="D3170">
        <v>842</v>
      </c>
      <c r="E3170" t="s">
        <v>30881</v>
      </c>
      <c r="F3170" s="67"/>
      <c r="G3170" s="67"/>
      <c r="H3170" s="67"/>
      <c r="I3170" s="67"/>
      <c r="J3170" s="67"/>
      <c r="K3170" s="67"/>
      <c r="L3170" s="67"/>
      <c r="M3170" s="67"/>
      <c r="N3170" s="67"/>
      <c r="O3170" s="67"/>
    </row>
    <row r="3171" spans="1:15" s="71" customFormat="1" hidden="1" x14ac:dyDescent="0.2">
      <c r="A3171" t="s">
        <v>53015</v>
      </c>
      <c r="B3171" t="s">
        <v>53679</v>
      </c>
      <c r="C3171" t="s">
        <v>243</v>
      </c>
      <c r="D3171">
        <v>772</v>
      </c>
      <c r="E3171" t="s">
        <v>30881</v>
      </c>
      <c r="F3171" s="67"/>
      <c r="G3171" s="67"/>
      <c r="H3171" s="67"/>
      <c r="I3171" s="67"/>
      <c r="J3171" s="67"/>
      <c r="K3171" s="67"/>
      <c r="L3171" s="67"/>
      <c r="M3171" s="67"/>
      <c r="N3171" s="67"/>
      <c r="O3171" s="67"/>
    </row>
    <row r="3172" spans="1:15" s="71" customFormat="1" hidden="1" x14ac:dyDescent="0.2">
      <c r="A3172" t="s">
        <v>53000</v>
      </c>
      <c r="B3172" t="s">
        <v>53664</v>
      </c>
      <c r="C3172" t="s">
        <v>243</v>
      </c>
      <c r="D3172">
        <v>608</v>
      </c>
      <c r="E3172" t="s">
        <v>30881</v>
      </c>
      <c r="F3172" s="67"/>
      <c r="G3172" s="67"/>
      <c r="H3172" s="67"/>
      <c r="I3172" s="67"/>
      <c r="J3172" s="67"/>
      <c r="K3172" s="67"/>
      <c r="L3172" s="67"/>
      <c r="M3172" s="67"/>
      <c r="N3172" s="67"/>
      <c r="O3172" s="67"/>
    </row>
    <row r="3173" spans="1:15" s="71" customFormat="1" hidden="1" x14ac:dyDescent="0.2">
      <c r="A3173" t="s">
        <v>53020</v>
      </c>
      <c r="B3173" t="s">
        <v>53684</v>
      </c>
      <c r="C3173" t="s">
        <v>243</v>
      </c>
      <c r="D3173" s="684">
        <v>1240</v>
      </c>
      <c r="E3173" t="s">
        <v>30881</v>
      </c>
      <c r="F3173" s="67"/>
      <c r="G3173" s="67"/>
      <c r="H3173" s="67"/>
      <c r="I3173" s="67"/>
      <c r="J3173" s="67"/>
      <c r="K3173" s="67"/>
      <c r="L3173" s="67"/>
      <c r="M3173" s="67"/>
      <c r="N3173" s="67"/>
      <c r="O3173" s="67"/>
    </row>
    <row r="3174" spans="1:15" s="86" customFormat="1" hidden="1" x14ac:dyDescent="0.2">
      <c r="A3174" t="s">
        <v>53005</v>
      </c>
      <c r="B3174" t="s">
        <v>53669</v>
      </c>
      <c r="C3174" t="s">
        <v>243</v>
      </c>
      <c r="D3174" s="684">
        <v>1035</v>
      </c>
      <c r="E3174" t="s">
        <v>30881</v>
      </c>
      <c r="F3174" s="85"/>
      <c r="G3174" s="85"/>
      <c r="H3174" s="85"/>
      <c r="I3174" s="85"/>
      <c r="J3174" s="85"/>
      <c r="K3174" s="85"/>
      <c r="L3174" s="85"/>
      <c r="M3174" s="85"/>
      <c r="N3174" s="85"/>
      <c r="O3174" s="85"/>
    </row>
    <row r="3175" spans="1:15" s="86" customFormat="1" hidden="1" x14ac:dyDescent="0.2">
      <c r="A3175" t="s">
        <v>53019</v>
      </c>
      <c r="B3175" t="s">
        <v>53683</v>
      </c>
      <c r="C3175" t="s">
        <v>243</v>
      </c>
      <c r="D3175" s="684">
        <v>1123</v>
      </c>
      <c r="E3175" t="s">
        <v>30881</v>
      </c>
      <c r="F3175" s="85"/>
      <c r="G3175" s="85"/>
      <c r="H3175" s="85"/>
      <c r="I3175" s="85"/>
      <c r="J3175" s="85"/>
      <c r="K3175" s="85"/>
      <c r="L3175" s="85"/>
      <c r="M3175" s="85"/>
      <c r="N3175" s="85"/>
      <c r="O3175" s="85"/>
    </row>
    <row r="3176" spans="1:15" s="86" customFormat="1" hidden="1" x14ac:dyDescent="0.2">
      <c r="A3176" t="s">
        <v>53004</v>
      </c>
      <c r="B3176" t="s">
        <v>53668</v>
      </c>
      <c r="C3176" t="s">
        <v>243</v>
      </c>
      <c r="D3176">
        <v>918</v>
      </c>
      <c r="E3176" t="s">
        <v>30881</v>
      </c>
      <c r="F3176" s="85"/>
      <c r="G3176" s="85"/>
      <c r="H3176" s="85"/>
      <c r="I3176" s="85"/>
      <c r="J3176" s="85"/>
      <c r="K3176" s="85"/>
      <c r="L3176" s="85"/>
      <c r="M3176" s="85"/>
      <c r="N3176" s="85"/>
      <c r="O3176" s="85"/>
    </row>
    <row r="3177" spans="1:15" s="86" customFormat="1" hidden="1" x14ac:dyDescent="0.2">
      <c r="A3177" t="s">
        <v>53018</v>
      </c>
      <c r="B3177" t="s">
        <v>53682</v>
      </c>
      <c r="C3177" t="s">
        <v>243</v>
      </c>
      <c r="D3177">
        <v>889</v>
      </c>
      <c r="E3177" t="s">
        <v>30881</v>
      </c>
      <c r="F3177" s="85"/>
      <c r="G3177" s="85"/>
      <c r="H3177" s="85"/>
      <c r="I3177" s="85"/>
      <c r="J3177" s="85"/>
      <c r="K3177" s="85"/>
      <c r="L3177" s="85"/>
      <c r="M3177" s="85"/>
      <c r="N3177" s="85"/>
      <c r="O3177" s="85"/>
    </row>
    <row r="3178" spans="1:15" s="29" customFormat="1" hidden="1" x14ac:dyDescent="0.2">
      <c r="A3178" t="s">
        <v>53003</v>
      </c>
      <c r="B3178" t="s">
        <v>53667</v>
      </c>
      <c r="C3178" t="s">
        <v>243</v>
      </c>
      <c r="D3178">
        <v>684</v>
      </c>
      <c r="E3178" t="s">
        <v>30881</v>
      </c>
      <c r="F3178" s="76"/>
      <c r="G3178" s="76"/>
      <c r="H3178" s="76"/>
      <c r="I3178" s="76"/>
      <c r="J3178" s="76"/>
      <c r="K3178" s="76"/>
      <c r="L3178" s="76"/>
      <c r="M3178" s="76"/>
      <c r="N3178" s="76"/>
      <c r="O3178" s="76"/>
    </row>
    <row r="3179" spans="1:15" s="29" customFormat="1" hidden="1" x14ac:dyDescent="0.2">
      <c r="A3179" t="s">
        <v>53023</v>
      </c>
      <c r="B3179" t="s">
        <v>53687</v>
      </c>
      <c r="C3179" t="s">
        <v>243</v>
      </c>
      <c r="D3179" s="684">
        <v>1468</v>
      </c>
      <c r="E3179" t="s">
        <v>30881</v>
      </c>
      <c r="F3179" s="76"/>
      <c r="G3179" s="76"/>
      <c r="H3179" s="76"/>
      <c r="I3179" s="76"/>
      <c r="J3179" s="76"/>
      <c r="K3179" s="76"/>
      <c r="L3179" s="76"/>
      <c r="M3179" s="76"/>
      <c r="N3179" s="76"/>
      <c r="O3179" s="76"/>
    </row>
    <row r="3180" spans="1:15" s="29" customFormat="1" hidden="1" x14ac:dyDescent="0.2">
      <c r="A3180" t="s">
        <v>53008</v>
      </c>
      <c r="B3180" t="s">
        <v>53672</v>
      </c>
      <c r="C3180" t="s">
        <v>243</v>
      </c>
      <c r="D3180" s="684">
        <v>1234</v>
      </c>
      <c r="E3180" t="s">
        <v>30881</v>
      </c>
      <c r="F3180" s="76"/>
      <c r="G3180" s="76"/>
      <c r="H3180" s="76"/>
      <c r="I3180" s="76"/>
      <c r="J3180" s="76"/>
      <c r="K3180" s="76"/>
      <c r="L3180" s="76"/>
      <c r="M3180" s="76"/>
      <c r="N3180" s="76"/>
      <c r="O3180" s="76"/>
    </row>
    <row r="3181" spans="1:15" s="29" customFormat="1" hidden="1" x14ac:dyDescent="0.2">
      <c r="A3181" t="s">
        <v>53022</v>
      </c>
      <c r="B3181" t="s">
        <v>53686</v>
      </c>
      <c r="C3181" t="s">
        <v>243</v>
      </c>
      <c r="D3181" s="684">
        <v>1351</v>
      </c>
      <c r="E3181" t="s">
        <v>30881</v>
      </c>
      <c r="F3181" s="76"/>
      <c r="G3181" s="76"/>
      <c r="H3181" s="76"/>
      <c r="I3181" s="76"/>
      <c r="J3181" s="76"/>
      <c r="K3181" s="76"/>
      <c r="L3181" s="76"/>
      <c r="M3181" s="76"/>
      <c r="N3181" s="76"/>
      <c r="O3181" s="76"/>
    </row>
    <row r="3182" spans="1:15" s="29" customFormat="1" hidden="1" x14ac:dyDescent="0.2">
      <c r="A3182" t="s">
        <v>53007</v>
      </c>
      <c r="B3182" t="s">
        <v>53671</v>
      </c>
      <c r="C3182" t="s">
        <v>243</v>
      </c>
      <c r="D3182" s="684">
        <v>1117</v>
      </c>
      <c r="E3182" t="s">
        <v>30881</v>
      </c>
      <c r="F3182" s="76"/>
      <c r="G3182" s="76"/>
      <c r="H3182" s="76"/>
      <c r="I3182" s="76"/>
      <c r="J3182" s="76"/>
      <c r="K3182" s="76"/>
      <c r="L3182" s="76"/>
      <c r="M3182" s="76"/>
      <c r="N3182" s="76"/>
      <c r="O3182" s="76"/>
    </row>
    <row r="3183" spans="1:15" s="29" customFormat="1" hidden="1" x14ac:dyDescent="0.2">
      <c r="A3183" t="s">
        <v>53021</v>
      </c>
      <c r="B3183" t="s">
        <v>53685</v>
      </c>
      <c r="C3183" t="s">
        <v>243</v>
      </c>
      <c r="D3183" s="684">
        <v>1117</v>
      </c>
      <c r="E3183" t="s">
        <v>30881</v>
      </c>
      <c r="F3183" s="76"/>
      <c r="G3183" s="76"/>
      <c r="H3183" s="76"/>
      <c r="I3183" s="76"/>
      <c r="J3183" s="76"/>
      <c r="K3183" s="76"/>
      <c r="L3183" s="76"/>
      <c r="M3183" s="76"/>
      <c r="N3183" s="76"/>
      <c r="O3183" s="76"/>
    </row>
    <row r="3184" spans="1:15" s="29" customFormat="1" hidden="1" x14ac:dyDescent="0.2">
      <c r="A3184" t="s">
        <v>53006</v>
      </c>
      <c r="B3184" t="s">
        <v>53670</v>
      </c>
      <c r="C3184" t="s">
        <v>243</v>
      </c>
      <c r="D3184">
        <v>883</v>
      </c>
      <c r="E3184" t="s">
        <v>30881</v>
      </c>
      <c r="F3184" s="76"/>
      <c r="G3184" s="76"/>
      <c r="H3184" s="76"/>
      <c r="I3184" s="76"/>
      <c r="J3184" s="76"/>
      <c r="K3184" s="76"/>
      <c r="L3184" s="76"/>
      <c r="M3184" s="76"/>
      <c r="N3184" s="76"/>
      <c r="O3184" s="76"/>
    </row>
    <row r="3185" spans="1:15" s="29" customFormat="1" hidden="1" x14ac:dyDescent="0.2">
      <c r="A3185" t="s">
        <v>53011</v>
      </c>
      <c r="B3185" t="s">
        <v>53675</v>
      </c>
      <c r="C3185" t="s">
        <v>243</v>
      </c>
      <c r="D3185" s="684">
        <v>1650</v>
      </c>
      <c r="E3185" t="s">
        <v>30881</v>
      </c>
      <c r="F3185" s="76"/>
      <c r="G3185" s="76"/>
      <c r="H3185" s="76"/>
      <c r="I3185" s="76"/>
      <c r="J3185" s="76"/>
      <c r="K3185" s="76"/>
      <c r="L3185" s="76"/>
      <c r="M3185" s="76"/>
      <c r="N3185" s="76"/>
      <c r="O3185" s="76"/>
    </row>
    <row r="3186" spans="1:15" s="29" customFormat="1" hidden="1" x14ac:dyDescent="0.2">
      <c r="A3186" t="s">
        <v>53010</v>
      </c>
      <c r="B3186" t="s">
        <v>53674</v>
      </c>
      <c r="C3186" t="s">
        <v>243</v>
      </c>
      <c r="D3186" s="684">
        <v>1533</v>
      </c>
      <c r="E3186" t="s">
        <v>30881</v>
      </c>
      <c r="F3186" s="76"/>
      <c r="G3186" s="76"/>
      <c r="H3186" s="76"/>
      <c r="I3186" s="76"/>
      <c r="J3186" s="76"/>
      <c r="K3186" s="76"/>
      <c r="L3186" s="76"/>
      <c r="M3186" s="76"/>
      <c r="N3186" s="76"/>
      <c r="O3186" s="76"/>
    </row>
    <row r="3187" spans="1:15" s="29" customFormat="1" hidden="1" x14ac:dyDescent="0.2">
      <c r="A3187" t="s">
        <v>53009</v>
      </c>
      <c r="B3187" t="s">
        <v>53673</v>
      </c>
      <c r="C3187" t="s">
        <v>243</v>
      </c>
      <c r="D3187" s="684">
        <v>1299</v>
      </c>
      <c r="E3187" t="s">
        <v>30881</v>
      </c>
      <c r="F3187" s="76"/>
      <c r="G3187" s="76"/>
      <c r="H3187" s="76"/>
      <c r="I3187" s="76"/>
      <c r="J3187" s="76"/>
      <c r="K3187" s="76"/>
      <c r="L3187" s="76"/>
      <c r="M3187" s="76"/>
      <c r="N3187" s="76"/>
      <c r="O3187" s="76"/>
    </row>
    <row r="3188" spans="1:15" s="86" customFormat="1" hidden="1" x14ac:dyDescent="0.2">
      <c r="A3188" t="s">
        <v>53026</v>
      </c>
      <c r="B3188" t="s">
        <v>53690</v>
      </c>
      <c r="C3188" t="s">
        <v>243</v>
      </c>
      <c r="D3188" s="684">
        <v>2059</v>
      </c>
      <c r="E3188" t="s">
        <v>30881</v>
      </c>
      <c r="F3188" s="85"/>
      <c r="G3188" s="85"/>
      <c r="H3188" s="85"/>
      <c r="I3188" s="85"/>
      <c r="J3188" s="85"/>
      <c r="K3188" s="85"/>
      <c r="L3188" s="85"/>
      <c r="M3188" s="85"/>
      <c r="N3188" s="85"/>
      <c r="O3188" s="85"/>
    </row>
    <row r="3189" spans="1:15" s="86" customFormat="1" hidden="1" x14ac:dyDescent="0.2">
      <c r="A3189" t="s">
        <v>53014</v>
      </c>
      <c r="B3189" t="s">
        <v>53678</v>
      </c>
      <c r="C3189" t="s">
        <v>243</v>
      </c>
      <c r="D3189" s="684">
        <v>1673</v>
      </c>
      <c r="E3189" t="s">
        <v>30881</v>
      </c>
      <c r="F3189" s="85"/>
      <c r="G3189" s="85"/>
      <c r="H3189" s="85"/>
      <c r="I3189" s="85"/>
      <c r="J3189" s="85"/>
      <c r="K3189" s="85"/>
      <c r="L3189" s="85"/>
      <c r="M3189" s="85"/>
      <c r="N3189" s="85"/>
      <c r="O3189" s="85"/>
    </row>
    <row r="3190" spans="1:15" s="86" customFormat="1" hidden="1" x14ac:dyDescent="0.2">
      <c r="A3190" t="s">
        <v>53025</v>
      </c>
      <c r="B3190" t="s">
        <v>53689</v>
      </c>
      <c r="C3190" t="s">
        <v>243</v>
      </c>
      <c r="D3190" s="684">
        <v>1942</v>
      </c>
      <c r="E3190" t="s">
        <v>30881</v>
      </c>
      <c r="F3190" s="85"/>
      <c r="G3190" s="85"/>
      <c r="H3190" s="85"/>
      <c r="I3190" s="85"/>
      <c r="J3190" s="85"/>
      <c r="K3190" s="85"/>
      <c r="L3190" s="85"/>
      <c r="M3190" s="85"/>
      <c r="N3190" s="85"/>
      <c r="O3190" s="85"/>
    </row>
    <row r="3191" spans="1:15" s="86" customFormat="1" hidden="1" x14ac:dyDescent="0.2">
      <c r="A3191" t="s">
        <v>53013</v>
      </c>
      <c r="B3191" t="s">
        <v>53677</v>
      </c>
      <c r="C3191" t="s">
        <v>243</v>
      </c>
      <c r="D3191" s="684">
        <v>1556</v>
      </c>
      <c r="E3191" t="s">
        <v>30881</v>
      </c>
      <c r="F3191" s="85"/>
      <c r="G3191" s="85"/>
      <c r="H3191" s="85"/>
      <c r="I3191" s="85"/>
      <c r="J3191" s="85"/>
      <c r="K3191" s="85"/>
      <c r="L3191" s="85"/>
      <c r="M3191" s="85"/>
      <c r="N3191" s="85"/>
      <c r="O3191" s="85"/>
    </row>
    <row r="3192" spans="1:15" s="86" customFormat="1" hidden="1" x14ac:dyDescent="0.2">
      <c r="A3192" t="s">
        <v>53024</v>
      </c>
      <c r="B3192" t="s">
        <v>53688</v>
      </c>
      <c r="C3192" t="s">
        <v>243</v>
      </c>
      <c r="D3192" s="684">
        <v>1708</v>
      </c>
      <c r="E3192" t="s">
        <v>30881</v>
      </c>
      <c r="F3192" s="85"/>
      <c r="G3192" s="85"/>
      <c r="H3192" s="85"/>
      <c r="I3192" s="85"/>
      <c r="J3192" s="85"/>
      <c r="K3192" s="85"/>
      <c r="L3192" s="85"/>
      <c r="M3192" s="85"/>
      <c r="N3192" s="85"/>
      <c r="O3192" s="85"/>
    </row>
    <row r="3193" spans="1:15" s="86" customFormat="1" hidden="1" x14ac:dyDescent="0.2">
      <c r="A3193" t="s">
        <v>53012</v>
      </c>
      <c r="B3193" t="s">
        <v>53676</v>
      </c>
      <c r="C3193" t="s">
        <v>243</v>
      </c>
      <c r="D3193" s="684">
        <v>1322</v>
      </c>
      <c r="E3193" t="s">
        <v>30881</v>
      </c>
      <c r="F3193" s="85"/>
      <c r="G3193" s="85"/>
      <c r="H3193" s="85"/>
      <c r="I3193" s="85"/>
      <c r="J3193" s="85"/>
      <c r="K3193" s="85"/>
      <c r="L3193" s="85"/>
      <c r="M3193" s="85"/>
      <c r="N3193" s="85"/>
      <c r="O3193" s="85"/>
    </row>
    <row r="3194" spans="1:15" s="86" customFormat="1" hidden="1" x14ac:dyDescent="0.2">
      <c r="A3194" s="94" t="s">
        <v>47875</v>
      </c>
      <c r="B3194" t="s">
        <v>47876</v>
      </c>
      <c r="C3194" t="s">
        <v>8107</v>
      </c>
      <c r="D3194">
        <v>44.64</v>
      </c>
      <c r="E3194" t="s">
        <v>30879</v>
      </c>
      <c r="F3194" s="85"/>
      <c r="G3194" s="85"/>
      <c r="H3194" s="85"/>
      <c r="I3194" s="85"/>
      <c r="J3194" s="85"/>
      <c r="K3194" s="85"/>
      <c r="L3194" s="85"/>
      <c r="M3194" s="85"/>
      <c r="N3194" s="85"/>
      <c r="O3194" s="85"/>
    </row>
    <row r="3195" spans="1:15" s="86" customFormat="1" hidden="1" x14ac:dyDescent="0.2">
      <c r="A3195" s="94" t="s">
        <v>47871</v>
      </c>
      <c r="B3195" t="s">
        <v>47872</v>
      </c>
      <c r="C3195" t="s">
        <v>8107</v>
      </c>
      <c r="D3195">
        <v>78.5</v>
      </c>
      <c r="E3195" t="s">
        <v>30879</v>
      </c>
      <c r="F3195" s="85"/>
      <c r="G3195" s="85"/>
      <c r="H3195" s="85"/>
      <c r="I3195" s="85"/>
      <c r="J3195" s="85"/>
      <c r="K3195" s="85"/>
      <c r="L3195" s="85"/>
      <c r="M3195" s="85"/>
      <c r="N3195" s="85"/>
      <c r="O3195" s="85"/>
    </row>
    <row r="3196" spans="1:15" s="86" customFormat="1" hidden="1" x14ac:dyDescent="0.2">
      <c r="A3196" s="94" t="s">
        <v>3541</v>
      </c>
      <c r="B3196" t="s">
        <v>19978</v>
      </c>
      <c r="C3196" t="s">
        <v>2424</v>
      </c>
      <c r="D3196">
        <v>9.64</v>
      </c>
      <c r="E3196" t="s">
        <v>30879</v>
      </c>
      <c r="F3196" s="85"/>
      <c r="G3196" s="85"/>
      <c r="H3196" s="85"/>
      <c r="I3196" s="85"/>
      <c r="J3196" s="85"/>
      <c r="K3196" s="85"/>
      <c r="L3196" s="85"/>
      <c r="M3196" s="85"/>
      <c r="N3196" s="85"/>
      <c r="O3196" s="85"/>
    </row>
    <row r="3197" spans="1:15" s="86" customFormat="1" hidden="1" x14ac:dyDescent="0.2">
      <c r="A3197" s="94" t="s">
        <v>47873</v>
      </c>
      <c r="B3197" t="s">
        <v>47874</v>
      </c>
      <c r="C3197" t="s">
        <v>2424</v>
      </c>
      <c r="D3197">
        <v>24.76</v>
      </c>
      <c r="E3197" t="s">
        <v>30879</v>
      </c>
      <c r="F3197" s="85"/>
      <c r="G3197" s="85"/>
      <c r="H3197" s="85"/>
      <c r="I3197" s="85"/>
      <c r="J3197" s="85"/>
      <c r="K3197" s="85"/>
      <c r="L3197" s="85"/>
      <c r="M3197" s="85"/>
      <c r="N3197" s="85"/>
      <c r="O3197" s="85"/>
    </row>
    <row r="3198" spans="1:15" s="86" customFormat="1" hidden="1" x14ac:dyDescent="0.2">
      <c r="A3198" s="94" t="s">
        <v>47780</v>
      </c>
      <c r="B3198" t="s">
        <v>47781</v>
      </c>
      <c r="C3198" t="s">
        <v>8107</v>
      </c>
      <c r="D3198">
        <v>20.72</v>
      </c>
      <c r="E3198" t="s">
        <v>30879</v>
      </c>
      <c r="F3198" s="85"/>
      <c r="G3198" s="85"/>
      <c r="H3198" s="85"/>
      <c r="I3198" s="85"/>
      <c r="J3198" s="85"/>
      <c r="K3198" s="85"/>
      <c r="L3198" s="85"/>
      <c r="M3198" s="85"/>
      <c r="N3198" s="85"/>
      <c r="O3198" s="85"/>
    </row>
    <row r="3199" spans="1:15" s="86" customFormat="1" hidden="1" x14ac:dyDescent="0.2">
      <c r="A3199" s="94" t="s">
        <v>47782</v>
      </c>
      <c r="B3199" t="s">
        <v>47783</v>
      </c>
      <c r="C3199" t="s">
        <v>8107</v>
      </c>
      <c r="D3199">
        <v>33.82</v>
      </c>
      <c r="E3199" t="s">
        <v>30879</v>
      </c>
      <c r="F3199" s="85"/>
      <c r="G3199" s="85"/>
      <c r="H3199" s="85"/>
      <c r="I3199" s="85"/>
      <c r="J3199" s="85"/>
      <c r="K3199" s="85"/>
      <c r="L3199" s="85"/>
      <c r="M3199" s="85"/>
      <c r="N3199" s="85"/>
      <c r="O3199" s="85"/>
    </row>
    <row r="3200" spans="1:15" s="86" customFormat="1" hidden="1" x14ac:dyDescent="0.2">
      <c r="A3200" s="94" t="s">
        <v>2712</v>
      </c>
      <c r="B3200" t="s">
        <v>19979</v>
      </c>
      <c r="C3200" t="s">
        <v>8107</v>
      </c>
      <c r="D3200">
        <v>10.71</v>
      </c>
      <c r="E3200" t="s">
        <v>30879</v>
      </c>
      <c r="F3200" s="85"/>
      <c r="G3200" s="85"/>
      <c r="H3200" s="85"/>
      <c r="I3200" s="85"/>
      <c r="J3200" s="85"/>
      <c r="K3200" s="85"/>
      <c r="L3200" s="85"/>
      <c r="M3200" s="85"/>
      <c r="N3200" s="85"/>
      <c r="O3200" s="85"/>
    </row>
    <row r="3201" spans="1:15" s="86" customFormat="1" hidden="1" x14ac:dyDescent="0.2">
      <c r="A3201" s="94" t="s">
        <v>2356</v>
      </c>
      <c r="B3201" t="s">
        <v>19980</v>
      </c>
      <c r="C3201" t="s">
        <v>8107</v>
      </c>
      <c r="D3201">
        <v>12.49</v>
      </c>
      <c r="E3201" t="s">
        <v>30879</v>
      </c>
      <c r="F3201" s="85"/>
      <c r="G3201" s="85"/>
      <c r="H3201" s="85"/>
      <c r="I3201" s="85"/>
      <c r="J3201" s="85"/>
      <c r="K3201" s="85"/>
      <c r="L3201" s="85"/>
      <c r="M3201" s="85"/>
      <c r="N3201" s="85"/>
      <c r="O3201" s="85"/>
    </row>
    <row r="3202" spans="1:15" s="86" customFormat="1" hidden="1" x14ac:dyDescent="0.2">
      <c r="A3202" s="94" t="s">
        <v>2357</v>
      </c>
      <c r="B3202" t="s">
        <v>19981</v>
      </c>
      <c r="C3202" t="s">
        <v>8107</v>
      </c>
      <c r="D3202">
        <v>14.27</v>
      </c>
      <c r="E3202" t="s">
        <v>30879</v>
      </c>
      <c r="F3202" s="85"/>
      <c r="G3202" s="85"/>
      <c r="H3202" s="85"/>
      <c r="I3202" s="85"/>
      <c r="J3202" s="85"/>
      <c r="K3202" s="85"/>
      <c r="L3202" s="85"/>
      <c r="M3202" s="85"/>
      <c r="N3202" s="85"/>
      <c r="O3202" s="85"/>
    </row>
    <row r="3203" spans="1:15" s="86" customFormat="1" hidden="1" x14ac:dyDescent="0.2">
      <c r="A3203" s="94" t="s">
        <v>2358</v>
      </c>
      <c r="B3203" t="s">
        <v>19982</v>
      </c>
      <c r="C3203" t="s">
        <v>8107</v>
      </c>
      <c r="D3203">
        <v>16.05</v>
      </c>
      <c r="E3203" t="s">
        <v>30879</v>
      </c>
      <c r="F3203" s="85"/>
      <c r="G3203" s="85"/>
      <c r="H3203" s="85"/>
      <c r="I3203" s="85"/>
      <c r="J3203" s="85"/>
      <c r="K3203" s="85"/>
      <c r="L3203" s="85"/>
      <c r="M3203" s="85"/>
      <c r="N3203" s="85"/>
      <c r="O3203" s="85"/>
    </row>
    <row r="3204" spans="1:15" s="86" customFormat="1" hidden="1" x14ac:dyDescent="0.2">
      <c r="A3204" s="94" t="s">
        <v>2813</v>
      </c>
      <c r="B3204" t="s">
        <v>19983</v>
      </c>
      <c r="C3204" t="s">
        <v>8107</v>
      </c>
      <c r="D3204">
        <v>17.850000000000001</v>
      </c>
      <c r="E3204" t="s">
        <v>30879</v>
      </c>
      <c r="F3204" s="85"/>
      <c r="G3204" s="85"/>
      <c r="H3204" s="85"/>
      <c r="I3204" s="85"/>
      <c r="J3204" s="85"/>
      <c r="K3204" s="85"/>
      <c r="L3204" s="85"/>
      <c r="M3204" s="85"/>
      <c r="N3204" s="85"/>
      <c r="O3204" s="85"/>
    </row>
    <row r="3205" spans="1:15" s="86" customFormat="1" hidden="1" x14ac:dyDescent="0.2">
      <c r="A3205" s="94" t="s">
        <v>2516</v>
      </c>
      <c r="B3205" t="s">
        <v>19984</v>
      </c>
      <c r="C3205" t="s">
        <v>8107</v>
      </c>
      <c r="D3205">
        <v>20.74</v>
      </c>
      <c r="E3205" t="s">
        <v>30879</v>
      </c>
      <c r="F3205" s="85"/>
      <c r="G3205" s="85"/>
      <c r="H3205" s="85"/>
      <c r="I3205" s="85"/>
      <c r="J3205" s="85"/>
      <c r="K3205" s="85"/>
      <c r="L3205" s="85"/>
      <c r="M3205" s="85"/>
      <c r="N3205" s="85"/>
      <c r="O3205" s="85"/>
    </row>
    <row r="3206" spans="1:15" s="86" customFormat="1" hidden="1" x14ac:dyDescent="0.2">
      <c r="A3206" s="94" t="s">
        <v>19985</v>
      </c>
      <c r="B3206" t="s">
        <v>19986</v>
      </c>
      <c r="C3206" t="s">
        <v>8107</v>
      </c>
      <c r="D3206">
        <v>46.27</v>
      </c>
      <c r="E3206" t="s">
        <v>30879</v>
      </c>
      <c r="F3206" s="85"/>
      <c r="G3206" s="85"/>
      <c r="H3206" s="85"/>
      <c r="I3206" s="85"/>
      <c r="J3206" s="85"/>
      <c r="K3206" s="85"/>
      <c r="L3206" s="85"/>
      <c r="M3206" s="85"/>
      <c r="N3206" s="85"/>
      <c r="O3206" s="85"/>
    </row>
    <row r="3207" spans="1:15" s="86" customFormat="1" hidden="1" x14ac:dyDescent="0.2">
      <c r="A3207" s="94" t="s">
        <v>19987</v>
      </c>
      <c r="B3207" t="s">
        <v>19988</v>
      </c>
      <c r="C3207" t="s">
        <v>8107</v>
      </c>
      <c r="D3207">
        <v>57.84</v>
      </c>
      <c r="E3207" t="s">
        <v>30879</v>
      </c>
      <c r="F3207" s="85"/>
      <c r="G3207" s="85"/>
      <c r="H3207" s="85"/>
      <c r="I3207" s="85"/>
      <c r="J3207" s="85"/>
      <c r="K3207" s="85"/>
      <c r="L3207" s="85"/>
      <c r="M3207" s="85"/>
      <c r="N3207" s="85"/>
      <c r="O3207" s="85"/>
    </row>
    <row r="3208" spans="1:15" s="86" customFormat="1" hidden="1" x14ac:dyDescent="0.2">
      <c r="A3208" s="94" t="s">
        <v>48388</v>
      </c>
      <c r="B3208" t="s">
        <v>48389</v>
      </c>
      <c r="C3208" t="s">
        <v>2424</v>
      </c>
      <c r="D3208">
        <v>18.100000000000001</v>
      </c>
      <c r="E3208" t="s">
        <v>30879</v>
      </c>
      <c r="F3208" s="85"/>
      <c r="G3208" s="85"/>
      <c r="H3208" s="85"/>
      <c r="I3208" s="85"/>
      <c r="J3208" s="85"/>
      <c r="K3208" s="85"/>
      <c r="L3208" s="85"/>
      <c r="M3208" s="85"/>
      <c r="N3208" s="85"/>
      <c r="O3208" s="85"/>
    </row>
    <row r="3209" spans="1:15" s="86" customFormat="1" hidden="1" x14ac:dyDescent="0.2">
      <c r="A3209" s="94" t="s">
        <v>8106</v>
      </c>
      <c r="B3209" t="s">
        <v>48390</v>
      </c>
      <c r="C3209" t="s">
        <v>2424</v>
      </c>
      <c r="D3209">
        <v>14.88</v>
      </c>
      <c r="E3209" t="s">
        <v>30879</v>
      </c>
      <c r="F3209" s="85"/>
      <c r="G3209" s="85"/>
      <c r="H3209" s="85"/>
      <c r="I3209" s="85"/>
      <c r="J3209" s="85"/>
      <c r="K3209" s="85"/>
      <c r="L3209" s="85"/>
      <c r="M3209" s="85"/>
      <c r="N3209" s="85"/>
      <c r="O3209" s="85"/>
    </row>
    <row r="3210" spans="1:15" s="86" customFormat="1" hidden="1" x14ac:dyDescent="0.2">
      <c r="A3210" s="94" t="s">
        <v>5234</v>
      </c>
      <c r="B3210" t="s">
        <v>19989</v>
      </c>
      <c r="C3210" t="s">
        <v>2424</v>
      </c>
      <c r="D3210">
        <v>14.27</v>
      </c>
      <c r="E3210" t="s">
        <v>30879</v>
      </c>
      <c r="F3210" s="85"/>
      <c r="G3210" s="85"/>
      <c r="H3210" s="85"/>
      <c r="I3210" s="85"/>
      <c r="J3210" s="85"/>
      <c r="K3210" s="85"/>
      <c r="L3210" s="85"/>
      <c r="M3210" s="85"/>
      <c r="N3210" s="85"/>
      <c r="O3210" s="85"/>
    </row>
    <row r="3211" spans="1:15" s="86" customFormat="1" hidden="1" x14ac:dyDescent="0.2">
      <c r="A3211" s="94" t="s">
        <v>5771</v>
      </c>
      <c r="B3211" t="s">
        <v>19990</v>
      </c>
      <c r="C3211" t="s">
        <v>8107</v>
      </c>
      <c r="D3211">
        <v>34.25</v>
      </c>
      <c r="E3211" t="s">
        <v>30879</v>
      </c>
      <c r="F3211" s="85"/>
      <c r="G3211" s="85"/>
      <c r="H3211" s="85"/>
      <c r="I3211" s="85"/>
      <c r="J3211" s="85"/>
      <c r="K3211" s="85"/>
      <c r="L3211" s="85"/>
      <c r="M3211" s="85"/>
      <c r="N3211" s="85"/>
      <c r="O3211" s="85"/>
    </row>
    <row r="3212" spans="1:15" s="86" customFormat="1" hidden="1" x14ac:dyDescent="0.2">
      <c r="A3212" s="94" t="s">
        <v>5772</v>
      </c>
      <c r="B3212" t="s">
        <v>19991</v>
      </c>
      <c r="C3212" t="s">
        <v>8107</v>
      </c>
      <c r="D3212">
        <v>51.37</v>
      </c>
      <c r="E3212" t="s">
        <v>30879</v>
      </c>
      <c r="F3212" s="85"/>
      <c r="G3212" s="85"/>
      <c r="H3212" s="85"/>
      <c r="I3212" s="85"/>
      <c r="J3212" s="85"/>
      <c r="K3212" s="85"/>
      <c r="L3212" s="85"/>
      <c r="M3212" s="85"/>
      <c r="N3212" s="85"/>
      <c r="O3212" s="85"/>
    </row>
    <row r="3213" spans="1:15" s="86" customFormat="1" hidden="1" x14ac:dyDescent="0.2">
      <c r="A3213" s="94" t="s">
        <v>5773</v>
      </c>
      <c r="B3213" t="s">
        <v>19992</v>
      </c>
      <c r="C3213" t="s">
        <v>8107</v>
      </c>
      <c r="D3213">
        <v>68.5</v>
      </c>
      <c r="E3213" t="s">
        <v>30879</v>
      </c>
      <c r="F3213" s="85"/>
      <c r="G3213" s="85"/>
      <c r="H3213" s="85"/>
      <c r="I3213" s="85"/>
      <c r="J3213" s="85"/>
      <c r="K3213" s="85"/>
      <c r="L3213" s="85"/>
      <c r="M3213" s="85"/>
      <c r="N3213" s="85"/>
      <c r="O3213" s="85"/>
    </row>
    <row r="3214" spans="1:15" s="86" customFormat="1" hidden="1" x14ac:dyDescent="0.2">
      <c r="A3214" s="94" t="s">
        <v>8108</v>
      </c>
      <c r="B3214" t="s">
        <v>19993</v>
      </c>
      <c r="C3214" t="s">
        <v>8107</v>
      </c>
      <c r="D3214">
        <v>77.06</v>
      </c>
      <c r="E3214" t="s">
        <v>30879</v>
      </c>
      <c r="F3214" s="85"/>
      <c r="G3214" s="85"/>
      <c r="H3214" s="85"/>
      <c r="I3214" s="85"/>
      <c r="J3214" s="85"/>
      <c r="K3214" s="85"/>
      <c r="L3214" s="85"/>
      <c r="M3214" s="85"/>
      <c r="N3214" s="85"/>
      <c r="O3214" s="85"/>
    </row>
    <row r="3215" spans="1:15" s="86" customFormat="1" hidden="1" x14ac:dyDescent="0.2">
      <c r="A3215" s="94" t="s">
        <v>5774</v>
      </c>
      <c r="B3215" t="s">
        <v>19994</v>
      </c>
      <c r="C3215" t="s">
        <v>8107</v>
      </c>
      <c r="D3215">
        <v>85.62</v>
      </c>
      <c r="E3215" t="s">
        <v>30879</v>
      </c>
      <c r="F3215" s="85"/>
      <c r="G3215" s="85"/>
      <c r="H3215" s="85"/>
      <c r="I3215" s="85"/>
      <c r="J3215" s="85"/>
      <c r="K3215" s="85"/>
      <c r="L3215" s="85"/>
      <c r="M3215" s="85"/>
      <c r="N3215" s="85"/>
      <c r="O3215" s="85"/>
    </row>
    <row r="3216" spans="1:15" s="86" customFormat="1" hidden="1" x14ac:dyDescent="0.2">
      <c r="A3216" s="94" t="s">
        <v>19995</v>
      </c>
      <c r="B3216" t="s">
        <v>19996</v>
      </c>
      <c r="C3216" t="s">
        <v>2424</v>
      </c>
      <c r="D3216">
        <v>16.13</v>
      </c>
      <c r="E3216" t="s">
        <v>30879</v>
      </c>
      <c r="F3216" s="85"/>
      <c r="G3216" s="85"/>
      <c r="H3216" s="85"/>
      <c r="I3216" s="85"/>
      <c r="J3216" s="85"/>
      <c r="K3216" s="85"/>
      <c r="L3216" s="85"/>
      <c r="M3216" s="85"/>
      <c r="N3216" s="85"/>
      <c r="O3216" s="85"/>
    </row>
    <row r="3217" spans="1:15" s="86" customFormat="1" hidden="1" x14ac:dyDescent="0.2">
      <c r="A3217" s="94" t="s">
        <v>19997</v>
      </c>
      <c r="B3217" t="s">
        <v>19998</v>
      </c>
      <c r="C3217" t="s">
        <v>8107</v>
      </c>
      <c r="D3217">
        <v>58.07</v>
      </c>
      <c r="E3217" t="s">
        <v>30879</v>
      </c>
      <c r="F3217" s="85"/>
      <c r="G3217" s="85"/>
      <c r="H3217" s="85"/>
      <c r="I3217" s="85"/>
      <c r="J3217" s="85"/>
      <c r="K3217" s="85"/>
      <c r="L3217" s="85"/>
      <c r="M3217" s="85"/>
      <c r="N3217" s="85"/>
      <c r="O3217" s="85"/>
    </row>
    <row r="3218" spans="1:15" s="86" customFormat="1" hidden="1" x14ac:dyDescent="0.2">
      <c r="A3218" s="94" t="s">
        <v>8109</v>
      </c>
      <c r="B3218" t="s">
        <v>19999</v>
      </c>
      <c r="C3218" t="s">
        <v>8107</v>
      </c>
      <c r="D3218">
        <v>77.42</v>
      </c>
      <c r="E3218" t="s">
        <v>30879</v>
      </c>
      <c r="F3218" s="85"/>
      <c r="G3218" s="85"/>
      <c r="H3218" s="85"/>
      <c r="I3218" s="85"/>
      <c r="J3218" s="85"/>
      <c r="K3218" s="85"/>
      <c r="L3218" s="85"/>
      <c r="M3218" s="85"/>
      <c r="N3218" s="85"/>
      <c r="O3218" s="85"/>
    </row>
    <row r="3219" spans="1:15" s="86" customFormat="1" hidden="1" x14ac:dyDescent="0.2">
      <c r="A3219" s="94" t="s">
        <v>8110</v>
      </c>
      <c r="B3219" t="s">
        <v>20000</v>
      </c>
      <c r="C3219" t="s">
        <v>8107</v>
      </c>
      <c r="D3219">
        <v>96.78</v>
      </c>
      <c r="E3219" t="s">
        <v>30879</v>
      </c>
      <c r="F3219" s="85"/>
      <c r="G3219" s="85"/>
      <c r="H3219" s="85"/>
      <c r="I3219" s="85"/>
      <c r="J3219" s="85"/>
      <c r="K3219" s="85"/>
      <c r="L3219" s="85"/>
      <c r="M3219" s="85"/>
      <c r="N3219" s="85"/>
      <c r="O3219" s="85"/>
    </row>
    <row r="3220" spans="1:15" s="86" customFormat="1" hidden="1" x14ac:dyDescent="0.2">
      <c r="A3220" s="94" t="s">
        <v>8111</v>
      </c>
      <c r="B3220" t="s">
        <v>20001</v>
      </c>
      <c r="C3220" t="s">
        <v>2424</v>
      </c>
      <c r="D3220">
        <v>9.3000000000000007</v>
      </c>
      <c r="E3220" t="s">
        <v>30879</v>
      </c>
      <c r="F3220" s="85"/>
      <c r="G3220" s="85"/>
      <c r="H3220" s="85"/>
      <c r="I3220" s="85"/>
      <c r="J3220" s="85"/>
      <c r="K3220" s="85"/>
      <c r="L3220" s="85"/>
      <c r="M3220" s="85"/>
      <c r="N3220" s="85"/>
      <c r="O3220" s="85"/>
    </row>
    <row r="3221" spans="1:15" s="86" customFormat="1" hidden="1" x14ac:dyDescent="0.2">
      <c r="A3221" s="94" t="s">
        <v>46969</v>
      </c>
      <c r="B3221" t="s">
        <v>46970</v>
      </c>
      <c r="C3221" t="s">
        <v>2424</v>
      </c>
      <c r="D3221">
        <v>7.93</v>
      </c>
      <c r="E3221" t="s">
        <v>30879</v>
      </c>
      <c r="F3221" s="85"/>
      <c r="G3221" s="85"/>
      <c r="H3221" s="85"/>
      <c r="I3221" s="85"/>
      <c r="J3221" s="85"/>
      <c r="K3221" s="85"/>
      <c r="L3221" s="85"/>
      <c r="M3221" s="85"/>
      <c r="N3221" s="85"/>
      <c r="O3221" s="85"/>
    </row>
    <row r="3222" spans="1:15" s="86" customFormat="1" hidden="1" x14ac:dyDescent="0.2">
      <c r="A3222" s="94" t="s">
        <v>8112</v>
      </c>
      <c r="B3222" t="s">
        <v>20002</v>
      </c>
      <c r="C3222" t="s">
        <v>2424</v>
      </c>
      <c r="D3222">
        <v>9.07</v>
      </c>
      <c r="E3222" t="s">
        <v>30879</v>
      </c>
      <c r="F3222" s="85"/>
      <c r="G3222" s="85"/>
      <c r="H3222" s="85"/>
      <c r="I3222" s="85"/>
      <c r="J3222" s="85"/>
      <c r="K3222" s="85"/>
      <c r="L3222" s="85"/>
      <c r="M3222" s="85"/>
      <c r="N3222" s="85"/>
      <c r="O3222" s="85"/>
    </row>
    <row r="3223" spans="1:15" s="86" customFormat="1" hidden="1" x14ac:dyDescent="0.2">
      <c r="A3223" s="94" t="s">
        <v>48236</v>
      </c>
      <c r="B3223" t="s">
        <v>48237</v>
      </c>
      <c r="C3223" t="s">
        <v>2424</v>
      </c>
      <c r="D3223">
        <v>9.11</v>
      </c>
      <c r="E3223" t="s">
        <v>30879</v>
      </c>
      <c r="F3223" s="85"/>
      <c r="G3223" s="85"/>
      <c r="H3223" s="85"/>
      <c r="I3223" s="85"/>
      <c r="J3223" s="85"/>
      <c r="K3223" s="85"/>
      <c r="L3223" s="85"/>
      <c r="M3223" s="85"/>
      <c r="N3223" s="85"/>
      <c r="O3223" s="85"/>
    </row>
    <row r="3224" spans="1:15" s="86" customFormat="1" hidden="1" x14ac:dyDescent="0.2">
      <c r="A3224" s="94" t="s">
        <v>8113</v>
      </c>
      <c r="B3224" t="s">
        <v>20003</v>
      </c>
      <c r="C3224" t="s">
        <v>2424</v>
      </c>
      <c r="D3224">
        <v>17.12</v>
      </c>
      <c r="E3224" t="s">
        <v>30879</v>
      </c>
      <c r="F3224" s="85"/>
      <c r="G3224" s="85"/>
      <c r="H3224" s="85"/>
      <c r="I3224" s="85"/>
      <c r="J3224" s="85"/>
      <c r="K3224" s="85"/>
      <c r="L3224" s="85"/>
      <c r="M3224" s="85"/>
      <c r="N3224" s="85"/>
      <c r="O3224" s="85"/>
    </row>
    <row r="3225" spans="1:15" s="86" customFormat="1" hidden="1" x14ac:dyDescent="0.2">
      <c r="A3225" s="94" t="s">
        <v>47628</v>
      </c>
      <c r="B3225" t="s">
        <v>47629</v>
      </c>
      <c r="C3225" t="s">
        <v>2424</v>
      </c>
      <c r="D3225">
        <v>17.239999999999998</v>
      </c>
      <c r="E3225" t="s">
        <v>30879</v>
      </c>
      <c r="F3225" s="85"/>
      <c r="G3225" s="85"/>
      <c r="H3225" s="85"/>
      <c r="I3225" s="85"/>
      <c r="J3225" s="85"/>
      <c r="K3225" s="85"/>
      <c r="L3225" s="85"/>
      <c r="M3225" s="85"/>
      <c r="N3225" s="85"/>
      <c r="O3225" s="85"/>
    </row>
    <row r="3226" spans="1:15" s="86" customFormat="1" hidden="1" x14ac:dyDescent="0.2">
      <c r="A3226" s="94" t="s">
        <v>8114</v>
      </c>
      <c r="B3226" t="s">
        <v>20004</v>
      </c>
      <c r="C3226" t="s">
        <v>2424</v>
      </c>
      <c r="D3226">
        <v>17.329999999999998</v>
      </c>
      <c r="E3226" t="s">
        <v>30879</v>
      </c>
      <c r="F3226" s="85"/>
      <c r="G3226" s="85"/>
      <c r="H3226" s="85"/>
      <c r="I3226" s="85"/>
      <c r="J3226" s="85"/>
      <c r="K3226" s="85"/>
      <c r="L3226" s="85"/>
      <c r="M3226" s="85"/>
      <c r="N3226" s="85"/>
      <c r="O3226" s="85"/>
    </row>
    <row r="3227" spans="1:15" s="86" customFormat="1" hidden="1" x14ac:dyDescent="0.2">
      <c r="A3227" s="94" t="s">
        <v>20005</v>
      </c>
      <c r="B3227" t="s">
        <v>20006</v>
      </c>
      <c r="C3227" t="s">
        <v>8107</v>
      </c>
      <c r="D3227">
        <v>37.869999999999997</v>
      </c>
      <c r="E3227" t="s">
        <v>30879</v>
      </c>
      <c r="F3227" s="85"/>
      <c r="G3227" s="85"/>
      <c r="H3227" s="85"/>
      <c r="I3227" s="85"/>
      <c r="J3227" s="85"/>
      <c r="K3227" s="85"/>
      <c r="L3227" s="85"/>
      <c r="M3227" s="85"/>
      <c r="N3227" s="85"/>
      <c r="O3227" s="85"/>
    </row>
    <row r="3228" spans="1:15" s="86" customFormat="1" hidden="1" x14ac:dyDescent="0.2">
      <c r="A3228" s="94" t="s">
        <v>8115</v>
      </c>
      <c r="B3228" t="s">
        <v>20007</v>
      </c>
      <c r="C3228" t="s">
        <v>2424</v>
      </c>
      <c r="D3228">
        <v>9.64</v>
      </c>
      <c r="E3228" t="s">
        <v>30879</v>
      </c>
      <c r="F3228" s="85"/>
      <c r="G3228" s="85"/>
      <c r="H3228" s="85"/>
      <c r="I3228" s="85"/>
      <c r="J3228" s="85"/>
      <c r="K3228" s="85"/>
      <c r="L3228" s="85"/>
      <c r="M3228" s="85"/>
      <c r="N3228" s="85"/>
      <c r="O3228" s="85"/>
    </row>
    <row r="3229" spans="1:15" s="86" customFormat="1" hidden="1" x14ac:dyDescent="0.2">
      <c r="A3229" s="94" t="s">
        <v>8116</v>
      </c>
      <c r="B3229" t="s">
        <v>20008</v>
      </c>
      <c r="C3229" t="s">
        <v>2424</v>
      </c>
      <c r="D3229">
        <v>1.65</v>
      </c>
      <c r="E3229" t="s">
        <v>30879</v>
      </c>
      <c r="F3229" s="85"/>
      <c r="G3229" s="85"/>
      <c r="H3229" s="85"/>
      <c r="I3229" s="85"/>
      <c r="J3229" s="85"/>
      <c r="K3229" s="85"/>
      <c r="L3229" s="85"/>
      <c r="M3229" s="85"/>
      <c r="N3229" s="85"/>
      <c r="O3229" s="85"/>
    </row>
    <row r="3230" spans="1:15" s="86" customFormat="1" hidden="1" x14ac:dyDescent="0.2">
      <c r="A3230" s="94" t="s">
        <v>46975</v>
      </c>
      <c r="B3230" t="s">
        <v>46976</v>
      </c>
      <c r="C3230" t="s">
        <v>2424</v>
      </c>
      <c r="D3230">
        <v>7</v>
      </c>
      <c r="E3230" t="s">
        <v>30879</v>
      </c>
      <c r="F3230" s="85"/>
      <c r="G3230" s="85"/>
      <c r="H3230" s="85"/>
      <c r="I3230" s="85"/>
      <c r="J3230" s="85"/>
      <c r="K3230" s="85"/>
      <c r="L3230" s="85"/>
      <c r="M3230" s="85"/>
      <c r="N3230" s="85"/>
      <c r="O3230" s="85"/>
    </row>
    <row r="3231" spans="1:15" s="86" customFormat="1" hidden="1" x14ac:dyDescent="0.2">
      <c r="A3231" s="94" t="s">
        <v>46973</v>
      </c>
      <c r="B3231" t="s">
        <v>46974</v>
      </c>
      <c r="C3231" t="s">
        <v>2424</v>
      </c>
      <c r="D3231">
        <v>8.77</v>
      </c>
      <c r="E3231" t="s">
        <v>30879</v>
      </c>
      <c r="F3231" s="85"/>
      <c r="G3231" s="85"/>
      <c r="H3231" s="85"/>
      <c r="I3231" s="85"/>
      <c r="J3231" s="85"/>
      <c r="K3231" s="85"/>
      <c r="L3231" s="85"/>
      <c r="M3231" s="85"/>
      <c r="N3231" s="85"/>
      <c r="O3231" s="85"/>
    </row>
    <row r="3232" spans="1:15" s="86" customFormat="1" hidden="1" x14ac:dyDescent="0.2">
      <c r="A3232" s="94" t="s">
        <v>2399</v>
      </c>
      <c r="B3232" t="s">
        <v>20009</v>
      </c>
      <c r="C3232" t="s">
        <v>2424</v>
      </c>
      <c r="D3232">
        <v>5.92</v>
      </c>
      <c r="E3232" t="s">
        <v>30879</v>
      </c>
      <c r="F3232" s="85"/>
      <c r="G3232" s="85"/>
      <c r="H3232" s="85"/>
      <c r="I3232" s="85"/>
      <c r="J3232" s="85"/>
      <c r="K3232" s="85"/>
      <c r="L3232" s="85"/>
      <c r="M3232" s="85"/>
      <c r="N3232" s="85"/>
      <c r="O3232" s="85"/>
    </row>
    <row r="3233" spans="1:15" s="86" customFormat="1" hidden="1" x14ac:dyDescent="0.2">
      <c r="A3233" s="94" t="s">
        <v>46971</v>
      </c>
      <c r="B3233" t="s">
        <v>46972</v>
      </c>
      <c r="C3233" t="s">
        <v>2424</v>
      </c>
      <c r="D3233">
        <v>8.33</v>
      </c>
      <c r="E3233" t="s">
        <v>30879</v>
      </c>
      <c r="F3233" s="85"/>
      <c r="G3233" s="85"/>
      <c r="H3233" s="85"/>
      <c r="I3233" s="85"/>
      <c r="J3233" s="85"/>
      <c r="K3233" s="85"/>
      <c r="L3233" s="85"/>
      <c r="M3233" s="85"/>
      <c r="N3233" s="85"/>
      <c r="O3233" s="85"/>
    </row>
    <row r="3234" spans="1:15" s="86" customFormat="1" hidden="1" x14ac:dyDescent="0.2">
      <c r="A3234" s="94" t="s">
        <v>1790</v>
      </c>
      <c r="B3234" t="s">
        <v>20010</v>
      </c>
      <c r="C3234" t="s">
        <v>2424</v>
      </c>
      <c r="D3234">
        <v>5.14</v>
      </c>
      <c r="E3234" t="s">
        <v>30879</v>
      </c>
      <c r="F3234" s="85"/>
      <c r="G3234" s="85"/>
      <c r="H3234" s="85"/>
      <c r="I3234" s="85"/>
      <c r="J3234" s="85"/>
      <c r="K3234" s="85"/>
      <c r="L3234" s="85"/>
      <c r="M3234" s="85"/>
      <c r="N3234" s="85"/>
      <c r="O3234" s="85"/>
    </row>
    <row r="3235" spans="1:15" s="86" customFormat="1" hidden="1" x14ac:dyDescent="0.2">
      <c r="A3235" s="94" t="s">
        <v>46977</v>
      </c>
      <c r="B3235" t="s">
        <v>46978</v>
      </c>
      <c r="C3235" t="s">
        <v>2424</v>
      </c>
      <c r="D3235">
        <v>8.42</v>
      </c>
      <c r="E3235" t="s">
        <v>30879</v>
      </c>
      <c r="F3235" s="85"/>
      <c r="G3235" s="85"/>
      <c r="H3235" s="85"/>
      <c r="I3235" s="85"/>
      <c r="J3235" s="85"/>
      <c r="K3235" s="85"/>
      <c r="L3235" s="85"/>
      <c r="M3235" s="85"/>
      <c r="N3235" s="85"/>
      <c r="O3235" s="85"/>
    </row>
    <row r="3236" spans="1:15" s="86" customFormat="1" hidden="1" x14ac:dyDescent="0.2">
      <c r="A3236" s="94" t="s">
        <v>46979</v>
      </c>
      <c r="B3236" t="s">
        <v>46980</v>
      </c>
      <c r="C3236" t="s">
        <v>2424</v>
      </c>
      <c r="D3236">
        <v>8.42</v>
      </c>
      <c r="E3236" t="s">
        <v>30879</v>
      </c>
      <c r="F3236" s="85"/>
      <c r="G3236" s="85"/>
      <c r="H3236" s="85"/>
      <c r="I3236" s="85"/>
      <c r="J3236" s="85"/>
      <c r="K3236" s="85"/>
      <c r="L3236" s="85"/>
      <c r="M3236" s="85"/>
      <c r="N3236" s="85"/>
      <c r="O3236" s="85"/>
    </row>
    <row r="3237" spans="1:15" s="86" customFormat="1" hidden="1" x14ac:dyDescent="0.2">
      <c r="A3237" s="94" t="s">
        <v>47023</v>
      </c>
      <c r="B3237" t="s">
        <v>47024</v>
      </c>
      <c r="C3237" t="s">
        <v>2424</v>
      </c>
      <c r="D3237">
        <v>6.46</v>
      </c>
      <c r="E3237" t="s">
        <v>30879</v>
      </c>
      <c r="F3237" s="85"/>
      <c r="G3237" s="85"/>
      <c r="H3237" s="85"/>
      <c r="I3237" s="85"/>
      <c r="J3237" s="85"/>
      <c r="K3237" s="85"/>
      <c r="L3237" s="85"/>
      <c r="M3237" s="85"/>
      <c r="N3237" s="85"/>
      <c r="O3237" s="85"/>
    </row>
    <row r="3238" spans="1:15" s="86" customFormat="1" hidden="1" x14ac:dyDescent="0.2">
      <c r="A3238" s="94" t="s">
        <v>47025</v>
      </c>
      <c r="B3238" t="s">
        <v>47026</v>
      </c>
      <c r="C3238" t="s">
        <v>2424</v>
      </c>
      <c r="D3238">
        <v>6.63</v>
      </c>
      <c r="E3238" t="s">
        <v>30879</v>
      </c>
      <c r="F3238" s="85"/>
      <c r="G3238" s="85"/>
      <c r="H3238" s="85"/>
      <c r="I3238" s="85"/>
      <c r="J3238" s="85"/>
      <c r="K3238" s="85"/>
      <c r="L3238" s="85"/>
      <c r="M3238" s="85"/>
      <c r="N3238" s="85"/>
      <c r="O3238" s="85"/>
    </row>
    <row r="3239" spans="1:15" s="86" customFormat="1" hidden="1" x14ac:dyDescent="0.2">
      <c r="A3239" s="94" t="s">
        <v>2904</v>
      </c>
      <c r="B3239" t="s">
        <v>20011</v>
      </c>
      <c r="C3239" t="s">
        <v>2424</v>
      </c>
      <c r="D3239">
        <v>5.27</v>
      </c>
      <c r="E3239" t="s">
        <v>30879</v>
      </c>
      <c r="F3239" s="85"/>
      <c r="G3239" s="85"/>
      <c r="H3239" s="85"/>
      <c r="I3239" s="85"/>
      <c r="J3239" s="85"/>
      <c r="K3239" s="85"/>
      <c r="L3239" s="85"/>
      <c r="M3239" s="85"/>
      <c r="N3239" s="85"/>
      <c r="O3239" s="85"/>
    </row>
    <row r="3240" spans="1:15" s="86" customFormat="1" hidden="1" x14ac:dyDescent="0.2">
      <c r="A3240" s="94" t="s">
        <v>47021</v>
      </c>
      <c r="B3240" t="s">
        <v>47022</v>
      </c>
      <c r="C3240" t="s">
        <v>2424</v>
      </c>
      <c r="D3240">
        <v>7.28</v>
      </c>
      <c r="E3240" t="s">
        <v>30879</v>
      </c>
      <c r="F3240" s="85"/>
      <c r="G3240" s="85"/>
      <c r="H3240" s="85"/>
      <c r="I3240" s="85"/>
      <c r="J3240" s="85"/>
      <c r="K3240" s="85"/>
      <c r="L3240" s="85"/>
      <c r="M3240" s="85"/>
      <c r="N3240" s="85"/>
      <c r="O3240" s="85"/>
    </row>
    <row r="3241" spans="1:15" s="86" customFormat="1" hidden="1" x14ac:dyDescent="0.2">
      <c r="A3241" s="94" t="s">
        <v>47027</v>
      </c>
      <c r="B3241" t="s">
        <v>47028</v>
      </c>
      <c r="C3241" t="s">
        <v>2424</v>
      </c>
      <c r="D3241">
        <v>6.51</v>
      </c>
      <c r="E3241" t="s">
        <v>30879</v>
      </c>
      <c r="F3241" s="85"/>
      <c r="G3241" s="85"/>
      <c r="H3241" s="85"/>
      <c r="I3241" s="85"/>
      <c r="J3241" s="85"/>
      <c r="K3241" s="85"/>
      <c r="L3241" s="85"/>
      <c r="M3241" s="85"/>
      <c r="N3241" s="85"/>
      <c r="O3241" s="85"/>
    </row>
    <row r="3242" spans="1:15" s="86" customFormat="1" hidden="1" x14ac:dyDescent="0.2">
      <c r="A3242" s="94" t="s">
        <v>1083</v>
      </c>
      <c r="B3242" t="s">
        <v>20012</v>
      </c>
      <c r="C3242" t="s">
        <v>2424</v>
      </c>
      <c r="D3242">
        <v>3.79</v>
      </c>
      <c r="E3242" t="s">
        <v>30879</v>
      </c>
      <c r="F3242" s="85"/>
      <c r="G3242" s="85"/>
      <c r="H3242" s="85"/>
      <c r="I3242" s="85"/>
      <c r="J3242" s="85"/>
      <c r="K3242" s="85"/>
      <c r="L3242" s="85"/>
      <c r="M3242" s="85"/>
      <c r="N3242" s="85"/>
      <c r="O3242" s="85"/>
    </row>
    <row r="3243" spans="1:15" s="86" customFormat="1" hidden="1" x14ac:dyDescent="0.2">
      <c r="A3243" s="94" t="s">
        <v>47054</v>
      </c>
      <c r="B3243" t="s">
        <v>47055</v>
      </c>
      <c r="C3243" t="s">
        <v>2424</v>
      </c>
      <c r="D3243">
        <v>8.35</v>
      </c>
      <c r="E3243" t="s">
        <v>30879</v>
      </c>
      <c r="F3243" s="85"/>
      <c r="G3243" s="85"/>
      <c r="H3243" s="85"/>
      <c r="I3243" s="85"/>
      <c r="J3243" s="85"/>
      <c r="K3243" s="85"/>
      <c r="L3243" s="85"/>
      <c r="M3243" s="85"/>
      <c r="N3243" s="85"/>
      <c r="O3243" s="85"/>
    </row>
    <row r="3244" spans="1:15" s="86" customFormat="1" hidden="1" x14ac:dyDescent="0.2">
      <c r="A3244" s="94" t="s">
        <v>1577</v>
      </c>
      <c r="B3244" t="s">
        <v>20013</v>
      </c>
      <c r="C3244" t="s">
        <v>2424</v>
      </c>
      <c r="D3244">
        <v>6.39</v>
      </c>
      <c r="E3244" t="s">
        <v>30879</v>
      </c>
      <c r="F3244" s="85"/>
      <c r="G3244" s="85"/>
      <c r="H3244" s="85"/>
      <c r="I3244" s="85"/>
      <c r="J3244" s="85"/>
      <c r="K3244" s="85"/>
      <c r="L3244" s="85"/>
      <c r="M3244" s="85"/>
      <c r="N3244" s="85"/>
      <c r="O3244" s="85"/>
    </row>
    <row r="3245" spans="1:15" s="86" customFormat="1" hidden="1" x14ac:dyDescent="0.2">
      <c r="A3245" s="94" t="s">
        <v>47056</v>
      </c>
      <c r="B3245" t="s">
        <v>47057</v>
      </c>
      <c r="C3245" t="s">
        <v>2424</v>
      </c>
      <c r="D3245">
        <v>6.21</v>
      </c>
      <c r="E3245" t="s">
        <v>30879</v>
      </c>
      <c r="F3245" s="85"/>
      <c r="G3245" s="85"/>
      <c r="H3245" s="85"/>
      <c r="I3245" s="85"/>
      <c r="J3245" s="85"/>
      <c r="K3245" s="85"/>
      <c r="L3245" s="85"/>
      <c r="M3245" s="85"/>
      <c r="N3245" s="85"/>
      <c r="O3245" s="85"/>
    </row>
    <row r="3246" spans="1:15" s="86" customFormat="1" hidden="1" x14ac:dyDescent="0.2">
      <c r="A3246" s="94" t="s">
        <v>8117</v>
      </c>
      <c r="B3246" t="s">
        <v>20014</v>
      </c>
      <c r="C3246" t="s">
        <v>2424</v>
      </c>
      <c r="D3246">
        <v>5.0999999999999996</v>
      </c>
      <c r="E3246" t="s">
        <v>30879</v>
      </c>
      <c r="F3246" s="85"/>
      <c r="G3246" s="85"/>
      <c r="H3246" s="85"/>
      <c r="I3246" s="85"/>
      <c r="J3246" s="85"/>
      <c r="K3246" s="85"/>
      <c r="L3246" s="85"/>
      <c r="M3246" s="85"/>
      <c r="N3246" s="85"/>
      <c r="O3246" s="85"/>
    </row>
    <row r="3247" spans="1:15" s="86" customFormat="1" hidden="1" x14ac:dyDescent="0.2">
      <c r="A3247" s="94" t="s">
        <v>47106</v>
      </c>
      <c r="B3247" t="s">
        <v>47107</v>
      </c>
      <c r="C3247" t="s">
        <v>2424</v>
      </c>
      <c r="D3247">
        <v>3.97</v>
      </c>
      <c r="E3247" t="s">
        <v>30879</v>
      </c>
      <c r="F3247" s="85"/>
      <c r="G3247" s="85"/>
      <c r="H3247" s="85"/>
      <c r="I3247" s="85"/>
      <c r="J3247" s="85"/>
      <c r="K3247" s="85"/>
      <c r="L3247" s="85"/>
      <c r="M3247" s="85"/>
      <c r="N3247" s="85"/>
      <c r="O3247" s="85"/>
    </row>
    <row r="3248" spans="1:15" s="86" customFormat="1" hidden="1" x14ac:dyDescent="0.2">
      <c r="A3248" s="94" t="s">
        <v>1578</v>
      </c>
      <c r="B3248" t="s">
        <v>20015</v>
      </c>
      <c r="C3248" t="s">
        <v>2424</v>
      </c>
      <c r="D3248">
        <v>1.76</v>
      </c>
      <c r="E3248" t="s">
        <v>30879</v>
      </c>
      <c r="F3248" s="85"/>
      <c r="G3248" s="85"/>
      <c r="H3248" s="85"/>
      <c r="I3248" s="85"/>
      <c r="J3248" s="85"/>
      <c r="K3248" s="85"/>
      <c r="L3248" s="85"/>
      <c r="M3248" s="85"/>
      <c r="N3248" s="85"/>
      <c r="O3248" s="85"/>
    </row>
    <row r="3249" spans="1:15" s="86" customFormat="1" hidden="1" x14ac:dyDescent="0.2">
      <c r="A3249" s="94" t="s">
        <v>1579</v>
      </c>
      <c r="B3249" t="s">
        <v>20016</v>
      </c>
      <c r="C3249" t="s">
        <v>2424</v>
      </c>
      <c r="D3249">
        <v>3.06</v>
      </c>
      <c r="E3249" t="s">
        <v>30879</v>
      </c>
      <c r="F3249" s="85"/>
      <c r="G3249" s="85"/>
      <c r="H3249" s="85"/>
      <c r="I3249" s="85"/>
      <c r="J3249" s="85"/>
      <c r="K3249" s="85"/>
      <c r="L3249" s="85"/>
      <c r="M3249" s="85"/>
      <c r="N3249" s="85"/>
      <c r="O3249" s="85"/>
    </row>
    <row r="3250" spans="1:15" s="86" customFormat="1" hidden="1" x14ac:dyDescent="0.2">
      <c r="A3250" s="94" t="s">
        <v>47249</v>
      </c>
      <c r="B3250" t="s">
        <v>47250</v>
      </c>
      <c r="C3250" t="s">
        <v>2424</v>
      </c>
      <c r="D3250">
        <v>3.95</v>
      </c>
      <c r="E3250" t="s">
        <v>30879</v>
      </c>
      <c r="F3250" s="85"/>
      <c r="G3250" s="85"/>
      <c r="H3250" s="85"/>
      <c r="I3250" s="85"/>
      <c r="J3250" s="85"/>
      <c r="K3250" s="85"/>
      <c r="L3250" s="85"/>
      <c r="M3250" s="85"/>
      <c r="N3250" s="85"/>
      <c r="O3250" s="85"/>
    </row>
    <row r="3251" spans="1:15" s="86" customFormat="1" hidden="1" x14ac:dyDescent="0.2">
      <c r="A3251" s="94" t="s">
        <v>8118</v>
      </c>
      <c r="B3251" t="s">
        <v>20017</v>
      </c>
      <c r="C3251" t="s">
        <v>2424</v>
      </c>
      <c r="D3251">
        <v>2.5099999999999998</v>
      </c>
      <c r="E3251" t="s">
        <v>30879</v>
      </c>
      <c r="F3251" s="85"/>
      <c r="G3251" s="85"/>
      <c r="H3251" s="85"/>
      <c r="I3251" s="85"/>
      <c r="J3251" s="85"/>
      <c r="K3251" s="85"/>
      <c r="L3251" s="85"/>
      <c r="M3251" s="85"/>
      <c r="N3251" s="85"/>
      <c r="O3251" s="85"/>
    </row>
    <row r="3252" spans="1:15" s="86" customFormat="1" hidden="1" x14ac:dyDescent="0.2">
      <c r="A3252" s="94" t="s">
        <v>6704</v>
      </c>
      <c r="B3252" t="s">
        <v>20018</v>
      </c>
      <c r="C3252" t="s">
        <v>8107</v>
      </c>
      <c r="D3252">
        <v>38.979999999999997</v>
      </c>
      <c r="E3252" t="s">
        <v>30879</v>
      </c>
      <c r="F3252" s="85"/>
      <c r="G3252" s="85"/>
      <c r="H3252" s="85"/>
      <c r="I3252" s="85"/>
      <c r="J3252" s="85"/>
      <c r="K3252" s="85"/>
      <c r="L3252" s="85"/>
      <c r="M3252" s="85"/>
      <c r="N3252" s="85"/>
      <c r="O3252" s="85"/>
    </row>
    <row r="3253" spans="1:15" s="86" customFormat="1" hidden="1" x14ac:dyDescent="0.2">
      <c r="A3253" s="94" t="s">
        <v>8119</v>
      </c>
      <c r="B3253" t="s">
        <v>47228</v>
      </c>
      <c r="C3253" t="s">
        <v>2424</v>
      </c>
      <c r="D3253">
        <v>8.51</v>
      </c>
      <c r="E3253" t="s">
        <v>30879</v>
      </c>
      <c r="F3253" s="85"/>
      <c r="G3253" s="85"/>
      <c r="H3253" s="85"/>
      <c r="I3253" s="85"/>
      <c r="J3253" s="85"/>
      <c r="K3253" s="85"/>
      <c r="L3253" s="85"/>
      <c r="M3253" s="85"/>
      <c r="N3253" s="85"/>
      <c r="O3253" s="85"/>
    </row>
    <row r="3254" spans="1:15" s="86" customFormat="1" hidden="1" x14ac:dyDescent="0.2">
      <c r="A3254" s="94" t="s">
        <v>8120</v>
      </c>
      <c r="B3254" t="s">
        <v>20019</v>
      </c>
      <c r="C3254" t="s">
        <v>2424</v>
      </c>
      <c r="D3254">
        <v>19.78</v>
      </c>
      <c r="E3254" t="s">
        <v>30879</v>
      </c>
      <c r="F3254" s="85"/>
      <c r="G3254" s="85"/>
      <c r="H3254" s="85"/>
      <c r="I3254" s="85"/>
      <c r="J3254" s="85"/>
      <c r="K3254" s="85"/>
      <c r="L3254" s="85"/>
      <c r="M3254" s="85"/>
      <c r="N3254" s="85"/>
      <c r="O3254" s="85"/>
    </row>
    <row r="3255" spans="1:15" s="86" customFormat="1" hidden="1" x14ac:dyDescent="0.2">
      <c r="A3255" s="94" t="s">
        <v>46981</v>
      </c>
      <c r="B3255" t="s">
        <v>46982</v>
      </c>
      <c r="C3255" t="s">
        <v>2424</v>
      </c>
      <c r="D3255">
        <v>13.92</v>
      </c>
      <c r="E3255" t="s">
        <v>30879</v>
      </c>
      <c r="F3255" s="85"/>
      <c r="G3255" s="85"/>
      <c r="H3255" s="85"/>
      <c r="I3255" s="85"/>
      <c r="J3255" s="85"/>
      <c r="K3255" s="85"/>
      <c r="L3255" s="85"/>
      <c r="M3255" s="85"/>
      <c r="N3255" s="85"/>
      <c r="O3255" s="85"/>
    </row>
    <row r="3256" spans="1:15" s="86" customFormat="1" hidden="1" x14ac:dyDescent="0.2">
      <c r="A3256" s="94" t="s">
        <v>1524</v>
      </c>
      <c r="B3256" t="s">
        <v>20020</v>
      </c>
      <c r="C3256" t="s">
        <v>2424</v>
      </c>
      <c r="D3256">
        <v>4.58</v>
      </c>
      <c r="E3256" t="s">
        <v>30879</v>
      </c>
      <c r="F3256" s="85"/>
      <c r="G3256" s="85"/>
      <c r="H3256" s="85"/>
      <c r="I3256" s="85"/>
      <c r="J3256" s="85"/>
      <c r="K3256" s="85"/>
      <c r="L3256" s="85"/>
      <c r="M3256" s="85"/>
      <c r="N3256" s="85"/>
      <c r="O3256" s="85"/>
    </row>
    <row r="3257" spans="1:15" s="86" customFormat="1" hidden="1" x14ac:dyDescent="0.2">
      <c r="A3257" s="94" t="s">
        <v>20021</v>
      </c>
      <c r="B3257" t="s">
        <v>47251</v>
      </c>
      <c r="C3257" t="s">
        <v>2424</v>
      </c>
      <c r="D3257">
        <v>6.27</v>
      </c>
      <c r="E3257" t="s">
        <v>30879</v>
      </c>
      <c r="F3257" s="85"/>
      <c r="G3257" s="85"/>
      <c r="H3257" s="85"/>
      <c r="I3257" s="85"/>
      <c r="J3257" s="85"/>
      <c r="K3257" s="85"/>
      <c r="L3257" s="85"/>
      <c r="M3257" s="85"/>
      <c r="N3257" s="85"/>
      <c r="O3257" s="85"/>
    </row>
    <row r="3258" spans="1:15" s="86" customFormat="1" hidden="1" x14ac:dyDescent="0.2">
      <c r="A3258" s="94" t="s">
        <v>5775</v>
      </c>
      <c r="B3258" t="s">
        <v>20022</v>
      </c>
      <c r="C3258" t="s">
        <v>8107</v>
      </c>
      <c r="D3258">
        <v>13.15</v>
      </c>
      <c r="E3258" t="s">
        <v>30879</v>
      </c>
      <c r="F3258" s="85"/>
      <c r="G3258" s="85"/>
      <c r="H3258" s="85"/>
      <c r="I3258" s="85"/>
      <c r="J3258" s="85"/>
      <c r="K3258" s="85"/>
      <c r="L3258" s="85"/>
      <c r="M3258" s="85"/>
      <c r="N3258" s="85"/>
      <c r="O3258" s="85"/>
    </row>
    <row r="3259" spans="1:15" s="86" customFormat="1" hidden="1" x14ac:dyDescent="0.2">
      <c r="A3259" s="94" t="s">
        <v>5776</v>
      </c>
      <c r="B3259" t="s">
        <v>20023</v>
      </c>
      <c r="C3259" t="s">
        <v>8107</v>
      </c>
      <c r="D3259">
        <v>14.8</v>
      </c>
      <c r="E3259" t="s">
        <v>30879</v>
      </c>
      <c r="F3259" s="85"/>
      <c r="G3259" s="85"/>
      <c r="H3259" s="85"/>
      <c r="I3259" s="85"/>
      <c r="J3259" s="85"/>
      <c r="K3259" s="85"/>
      <c r="L3259" s="85"/>
      <c r="M3259" s="85"/>
      <c r="N3259" s="85"/>
      <c r="O3259" s="85"/>
    </row>
    <row r="3260" spans="1:15" s="86" customFormat="1" hidden="1" x14ac:dyDescent="0.2">
      <c r="A3260" s="94" t="s">
        <v>5777</v>
      </c>
      <c r="B3260" t="s">
        <v>20024</v>
      </c>
      <c r="C3260" t="s">
        <v>8107</v>
      </c>
      <c r="D3260">
        <v>16.440000000000001</v>
      </c>
      <c r="E3260" t="s">
        <v>30879</v>
      </c>
      <c r="F3260" s="85"/>
      <c r="G3260" s="85"/>
      <c r="H3260" s="85"/>
      <c r="I3260" s="85"/>
      <c r="J3260" s="85"/>
      <c r="K3260" s="85"/>
      <c r="L3260" s="85"/>
      <c r="M3260" s="85"/>
      <c r="N3260" s="85"/>
      <c r="O3260" s="85"/>
    </row>
    <row r="3261" spans="1:15" s="86" customFormat="1" hidden="1" x14ac:dyDescent="0.2">
      <c r="A3261" s="94" t="s">
        <v>8121</v>
      </c>
      <c r="B3261" t="s">
        <v>20025</v>
      </c>
      <c r="C3261" t="s">
        <v>2424</v>
      </c>
      <c r="D3261">
        <v>32.53</v>
      </c>
      <c r="E3261" t="s">
        <v>30879</v>
      </c>
      <c r="F3261" s="85"/>
      <c r="G3261" s="85"/>
      <c r="H3261" s="85"/>
      <c r="I3261" s="85"/>
      <c r="J3261" s="85"/>
      <c r="K3261" s="85"/>
      <c r="L3261" s="85"/>
      <c r="M3261" s="85"/>
      <c r="N3261" s="85"/>
      <c r="O3261" s="85"/>
    </row>
    <row r="3262" spans="1:15" s="86" customFormat="1" hidden="1" x14ac:dyDescent="0.2">
      <c r="A3262" s="94" t="s">
        <v>47630</v>
      </c>
      <c r="B3262" t="s">
        <v>47631</v>
      </c>
      <c r="C3262" t="s">
        <v>2424</v>
      </c>
      <c r="D3262">
        <v>33.75</v>
      </c>
      <c r="E3262" t="s">
        <v>30879</v>
      </c>
      <c r="F3262" s="85"/>
      <c r="G3262" s="85"/>
      <c r="H3262" s="85"/>
      <c r="I3262" s="85"/>
      <c r="J3262" s="85"/>
      <c r="K3262" s="85"/>
      <c r="L3262" s="85"/>
      <c r="M3262" s="85"/>
      <c r="N3262" s="85"/>
      <c r="O3262" s="85"/>
    </row>
    <row r="3263" spans="1:15" s="86" customFormat="1" hidden="1" x14ac:dyDescent="0.2">
      <c r="A3263" s="94" t="s">
        <v>8122</v>
      </c>
      <c r="B3263" t="s">
        <v>20026</v>
      </c>
      <c r="C3263" t="s">
        <v>2424</v>
      </c>
      <c r="D3263">
        <v>3.43</v>
      </c>
      <c r="E3263" t="s">
        <v>30879</v>
      </c>
      <c r="F3263" s="85"/>
      <c r="G3263" s="85"/>
      <c r="H3263" s="85"/>
      <c r="I3263" s="85"/>
      <c r="J3263" s="85"/>
      <c r="K3263" s="85"/>
      <c r="L3263" s="85"/>
      <c r="M3263" s="85"/>
      <c r="N3263" s="85"/>
      <c r="O3263" s="85"/>
    </row>
    <row r="3264" spans="1:15" s="86" customFormat="1" hidden="1" x14ac:dyDescent="0.2">
      <c r="A3264" s="94" t="s">
        <v>1963</v>
      </c>
      <c r="B3264" t="s">
        <v>20027</v>
      </c>
      <c r="C3264" t="s">
        <v>2424</v>
      </c>
      <c r="D3264">
        <v>2.2400000000000002</v>
      </c>
      <c r="E3264" t="s">
        <v>30879</v>
      </c>
      <c r="F3264" s="85"/>
      <c r="G3264" s="85"/>
      <c r="H3264" s="85"/>
      <c r="I3264" s="85"/>
      <c r="J3264" s="85"/>
      <c r="K3264" s="85"/>
      <c r="L3264" s="85"/>
      <c r="M3264" s="85"/>
      <c r="N3264" s="85"/>
      <c r="O3264" s="85"/>
    </row>
    <row r="3265" spans="1:15" s="86" customFormat="1" hidden="1" x14ac:dyDescent="0.2">
      <c r="A3265" s="94" t="s">
        <v>8123</v>
      </c>
      <c r="B3265" t="s">
        <v>20028</v>
      </c>
      <c r="C3265" t="s">
        <v>2424</v>
      </c>
      <c r="D3265">
        <v>18.32</v>
      </c>
      <c r="E3265" t="s">
        <v>30879</v>
      </c>
      <c r="F3265" s="85"/>
      <c r="G3265" s="85"/>
      <c r="H3265" s="85"/>
      <c r="I3265" s="85"/>
      <c r="J3265" s="85"/>
      <c r="K3265" s="85"/>
      <c r="L3265" s="85"/>
      <c r="M3265" s="85"/>
      <c r="N3265" s="85"/>
      <c r="O3265" s="85"/>
    </row>
    <row r="3266" spans="1:15" s="86" customFormat="1" hidden="1" x14ac:dyDescent="0.2">
      <c r="A3266" s="94" t="s">
        <v>20029</v>
      </c>
      <c r="B3266" t="s">
        <v>20030</v>
      </c>
      <c r="C3266" t="s">
        <v>2424</v>
      </c>
      <c r="D3266">
        <v>13.32</v>
      </c>
      <c r="E3266" t="s">
        <v>30879</v>
      </c>
      <c r="F3266" s="85"/>
      <c r="G3266" s="85"/>
      <c r="H3266" s="85"/>
      <c r="I3266" s="85"/>
      <c r="J3266" s="85"/>
      <c r="K3266" s="85"/>
      <c r="L3266" s="85"/>
      <c r="M3266" s="85"/>
      <c r="N3266" s="85"/>
      <c r="O3266" s="85"/>
    </row>
    <row r="3267" spans="1:15" s="86" customFormat="1" hidden="1" x14ac:dyDescent="0.2">
      <c r="A3267" s="94" t="s">
        <v>47826</v>
      </c>
      <c r="B3267" t="s">
        <v>47827</v>
      </c>
      <c r="C3267" t="s">
        <v>2424</v>
      </c>
      <c r="D3267">
        <v>3.46</v>
      </c>
      <c r="E3267" t="s">
        <v>30879</v>
      </c>
      <c r="F3267" s="85"/>
      <c r="G3267" s="85"/>
      <c r="H3267" s="85"/>
      <c r="I3267" s="85"/>
      <c r="J3267" s="85"/>
      <c r="K3267" s="85"/>
      <c r="L3267" s="85"/>
      <c r="M3267" s="85"/>
      <c r="N3267" s="85"/>
      <c r="O3267" s="85"/>
    </row>
    <row r="3268" spans="1:15" s="86" customFormat="1" hidden="1" x14ac:dyDescent="0.2">
      <c r="A3268" s="94" t="s">
        <v>2204</v>
      </c>
      <c r="B3268" t="s">
        <v>20031</v>
      </c>
      <c r="C3268" t="s">
        <v>2424</v>
      </c>
      <c r="D3268">
        <v>2.57</v>
      </c>
      <c r="E3268" t="s">
        <v>30879</v>
      </c>
      <c r="F3268" s="85"/>
      <c r="G3268" s="85"/>
      <c r="H3268" s="85"/>
      <c r="I3268" s="85"/>
      <c r="J3268" s="85"/>
      <c r="K3268" s="85"/>
      <c r="L3268" s="85"/>
      <c r="M3268" s="85"/>
      <c r="N3268" s="85"/>
      <c r="O3268" s="85"/>
    </row>
    <row r="3269" spans="1:15" s="86" customFormat="1" hidden="1" x14ac:dyDescent="0.2">
      <c r="A3269" s="94" t="s">
        <v>3006</v>
      </c>
      <c r="B3269" t="s">
        <v>20032</v>
      </c>
      <c r="C3269" t="s">
        <v>8107</v>
      </c>
      <c r="D3269">
        <v>12.34</v>
      </c>
      <c r="E3269" t="s">
        <v>30879</v>
      </c>
      <c r="F3269" s="85"/>
      <c r="G3269" s="85"/>
      <c r="H3269" s="85"/>
      <c r="I3269" s="85"/>
      <c r="J3269" s="85"/>
      <c r="K3269" s="85"/>
      <c r="L3269" s="85"/>
      <c r="M3269" s="85"/>
      <c r="N3269" s="85"/>
      <c r="O3269" s="85"/>
    </row>
    <row r="3270" spans="1:15" s="86" customFormat="1" hidden="1" x14ac:dyDescent="0.2">
      <c r="A3270" s="94" t="s">
        <v>3007</v>
      </c>
      <c r="B3270" t="s">
        <v>20033</v>
      </c>
      <c r="C3270" t="s">
        <v>8107</v>
      </c>
      <c r="D3270">
        <v>13.88</v>
      </c>
      <c r="E3270" t="s">
        <v>30879</v>
      </c>
      <c r="F3270" s="85"/>
      <c r="G3270" s="85"/>
      <c r="H3270" s="85"/>
      <c r="I3270" s="85"/>
      <c r="J3270" s="85"/>
      <c r="K3270" s="85"/>
      <c r="L3270" s="85"/>
      <c r="M3270" s="85"/>
      <c r="N3270" s="85"/>
      <c r="O3270" s="85"/>
    </row>
    <row r="3271" spans="1:15" s="86" customFormat="1" hidden="1" x14ac:dyDescent="0.2">
      <c r="A3271" s="94" t="s">
        <v>3008</v>
      </c>
      <c r="B3271" t="s">
        <v>20034</v>
      </c>
      <c r="C3271" t="s">
        <v>8107</v>
      </c>
      <c r="D3271">
        <v>15.42</v>
      </c>
      <c r="E3271" t="s">
        <v>30879</v>
      </c>
      <c r="F3271" s="85"/>
      <c r="G3271" s="85"/>
      <c r="H3271" s="85"/>
      <c r="I3271" s="85"/>
      <c r="J3271" s="85"/>
      <c r="K3271" s="85"/>
      <c r="L3271" s="85"/>
      <c r="M3271" s="85"/>
      <c r="N3271" s="85"/>
      <c r="O3271" s="85"/>
    </row>
    <row r="3272" spans="1:15" s="86" customFormat="1" hidden="1" x14ac:dyDescent="0.2">
      <c r="A3272" s="94" t="s">
        <v>47828</v>
      </c>
      <c r="B3272" t="s">
        <v>47829</v>
      </c>
      <c r="C3272" t="s">
        <v>2424</v>
      </c>
      <c r="D3272">
        <v>3.78</v>
      </c>
      <c r="E3272" t="s">
        <v>30879</v>
      </c>
      <c r="F3272" s="85"/>
      <c r="G3272" s="85"/>
      <c r="H3272" s="85"/>
      <c r="I3272" s="85"/>
      <c r="J3272" s="85"/>
      <c r="K3272" s="85"/>
      <c r="L3272" s="85"/>
      <c r="M3272" s="85"/>
      <c r="N3272" s="85"/>
      <c r="O3272" s="85"/>
    </row>
    <row r="3273" spans="1:15" s="86" customFormat="1" hidden="1" x14ac:dyDescent="0.2">
      <c r="A3273" s="94" t="s">
        <v>47830</v>
      </c>
      <c r="B3273" t="s">
        <v>47831</v>
      </c>
      <c r="C3273" t="s">
        <v>8107</v>
      </c>
      <c r="D3273">
        <v>18.14</v>
      </c>
      <c r="E3273" t="s">
        <v>30879</v>
      </c>
      <c r="F3273" s="85"/>
      <c r="G3273" s="85"/>
      <c r="H3273" s="85"/>
      <c r="I3273" s="85"/>
      <c r="J3273" s="85"/>
      <c r="K3273" s="85"/>
      <c r="L3273" s="85"/>
      <c r="M3273" s="85"/>
      <c r="N3273" s="85"/>
      <c r="O3273" s="85"/>
    </row>
    <row r="3274" spans="1:15" s="86" customFormat="1" hidden="1" x14ac:dyDescent="0.2">
      <c r="A3274" s="94" t="s">
        <v>47832</v>
      </c>
      <c r="B3274" t="s">
        <v>47833</v>
      </c>
      <c r="C3274" t="s">
        <v>8107</v>
      </c>
      <c r="D3274">
        <v>20.41</v>
      </c>
      <c r="E3274" t="s">
        <v>30879</v>
      </c>
      <c r="F3274" s="85"/>
      <c r="G3274" s="85"/>
      <c r="H3274" s="85"/>
      <c r="I3274" s="85"/>
      <c r="J3274" s="85"/>
      <c r="K3274" s="85"/>
      <c r="L3274" s="85"/>
      <c r="M3274" s="85"/>
      <c r="N3274" s="85"/>
      <c r="O3274" s="85"/>
    </row>
    <row r="3275" spans="1:15" s="86" customFormat="1" hidden="1" x14ac:dyDescent="0.2">
      <c r="A3275" s="94" t="s">
        <v>47834</v>
      </c>
      <c r="B3275" t="s">
        <v>47835</v>
      </c>
      <c r="C3275" t="s">
        <v>8107</v>
      </c>
      <c r="D3275">
        <v>22.68</v>
      </c>
      <c r="E3275" t="s">
        <v>30879</v>
      </c>
      <c r="F3275" s="85"/>
      <c r="G3275" s="85"/>
      <c r="H3275" s="85"/>
      <c r="I3275" s="85"/>
      <c r="J3275" s="85"/>
      <c r="K3275" s="85"/>
      <c r="L3275" s="85"/>
      <c r="M3275" s="85"/>
      <c r="N3275" s="85"/>
      <c r="O3275" s="85"/>
    </row>
    <row r="3276" spans="1:15" s="86" customFormat="1" hidden="1" x14ac:dyDescent="0.2">
      <c r="A3276" s="94" t="s">
        <v>6705</v>
      </c>
      <c r="B3276" t="s">
        <v>47713</v>
      </c>
      <c r="C3276" t="s">
        <v>2424</v>
      </c>
      <c r="D3276">
        <v>19.73</v>
      </c>
      <c r="E3276" t="s">
        <v>30879</v>
      </c>
      <c r="F3276" s="85"/>
      <c r="G3276" s="85"/>
      <c r="H3276" s="85"/>
      <c r="I3276" s="85"/>
      <c r="J3276" s="85"/>
      <c r="K3276" s="85"/>
      <c r="L3276" s="85"/>
      <c r="M3276" s="85"/>
      <c r="N3276" s="85"/>
      <c r="O3276" s="85"/>
    </row>
    <row r="3277" spans="1:15" s="86" customFormat="1" hidden="1" x14ac:dyDescent="0.2">
      <c r="A3277" s="94" t="s">
        <v>20035</v>
      </c>
      <c r="B3277" t="s">
        <v>20036</v>
      </c>
      <c r="C3277" t="s">
        <v>8107</v>
      </c>
      <c r="D3277">
        <v>84.96</v>
      </c>
      <c r="E3277" t="s">
        <v>30879</v>
      </c>
      <c r="F3277" s="85"/>
      <c r="G3277" s="85"/>
      <c r="H3277" s="85"/>
      <c r="I3277" s="85"/>
      <c r="J3277" s="85"/>
      <c r="K3277" s="85"/>
      <c r="L3277" s="85"/>
      <c r="M3277" s="85"/>
      <c r="N3277" s="85"/>
      <c r="O3277" s="85"/>
    </row>
    <row r="3278" spans="1:15" s="29" customFormat="1" hidden="1" x14ac:dyDescent="0.2">
      <c r="A3278" s="94" t="s">
        <v>3542</v>
      </c>
      <c r="B3278" t="s">
        <v>20037</v>
      </c>
      <c r="C3278" t="s">
        <v>2424</v>
      </c>
      <c r="D3278">
        <v>4.4800000000000004</v>
      </c>
      <c r="E3278" t="s">
        <v>30879</v>
      </c>
      <c r="F3278" s="76"/>
      <c r="G3278" s="76"/>
      <c r="H3278" s="76"/>
      <c r="I3278" s="76"/>
      <c r="J3278" s="76"/>
      <c r="K3278" s="76"/>
      <c r="L3278" s="76"/>
      <c r="M3278" s="76"/>
      <c r="N3278" s="76"/>
      <c r="O3278" s="76"/>
    </row>
    <row r="3279" spans="1:15" s="86" customFormat="1" hidden="1" x14ac:dyDescent="0.2">
      <c r="A3279" s="94" t="s">
        <v>4859</v>
      </c>
      <c r="B3279" t="s">
        <v>20038</v>
      </c>
      <c r="C3279" t="s">
        <v>8107</v>
      </c>
      <c r="D3279">
        <v>21.5</v>
      </c>
      <c r="E3279" t="s">
        <v>30879</v>
      </c>
      <c r="F3279" s="85"/>
      <c r="G3279" s="85"/>
      <c r="H3279" s="85"/>
      <c r="I3279" s="85"/>
      <c r="J3279" s="85"/>
      <c r="K3279" s="85"/>
      <c r="L3279" s="85"/>
      <c r="M3279" s="85"/>
      <c r="N3279" s="85"/>
      <c r="O3279" s="85"/>
    </row>
    <row r="3280" spans="1:15" s="86" customFormat="1" hidden="1" x14ac:dyDescent="0.2">
      <c r="A3280" s="94" t="s">
        <v>4860</v>
      </c>
      <c r="B3280" t="s">
        <v>20039</v>
      </c>
      <c r="C3280" t="s">
        <v>8107</v>
      </c>
      <c r="D3280">
        <v>24.19</v>
      </c>
      <c r="E3280" t="s">
        <v>30879</v>
      </c>
      <c r="F3280" s="85"/>
      <c r="G3280" s="85"/>
      <c r="H3280" s="85"/>
      <c r="I3280" s="85"/>
      <c r="J3280" s="85"/>
      <c r="K3280" s="85"/>
      <c r="L3280" s="85"/>
      <c r="M3280" s="85"/>
      <c r="N3280" s="85"/>
      <c r="O3280" s="85"/>
    </row>
    <row r="3281" spans="1:15" s="86" customFormat="1" hidden="1" x14ac:dyDescent="0.2">
      <c r="A3281" s="94" t="s">
        <v>4861</v>
      </c>
      <c r="B3281" t="s">
        <v>20040</v>
      </c>
      <c r="C3281" t="s">
        <v>8107</v>
      </c>
      <c r="D3281">
        <v>26.88</v>
      </c>
      <c r="E3281" t="s">
        <v>30879</v>
      </c>
      <c r="F3281" s="85"/>
      <c r="G3281" s="85"/>
      <c r="H3281" s="85"/>
      <c r="I3281" s="85"/>
      <c r="J3281" s="85"/>
      <c r="K3281" s="85"/>
      <c r="L3281" s="85"/>
      <c r="M3281" s="85"/>
      <c r="N3281" s="85"/>
      <c r="O3281" s="85"/>
    </row>
    <row r="3282" spans="1:15" s="86" customFormat="1" hidden="1" x14ac:dyDescent="0.2">
      <c r="A3282" s="94" t="s">
        <v>3543</v>
      </c>
      <c r="B3282" t="s">
        <v>20041</v>
      </c>
      <c r="C3282" t="s">
        <v>2424</v>
      </c>
      <c r="D3282">
        <v>4.13</v>
      </c>
      <c r="E3282" t="s">
        <v>30879</v>
      </c>
      <c r="F3282" s="85"/>
      <c r="G3282" s="85"/>
      <c r="H3282" s="85"/>
      <c r="I3282" s="85"/>
      <c r="J3282" s="85"/>
      <c r="K3282" s="85"/>
      <c r="L3282" s="85"/>
      <c r="M3282" s="85"/>
      <c r="N3282" s="85"/>
      <c r="O3282" s="85"/>
    </row>
    <row r="3283" spans="1:15" s="86" customFormat="1" hidden="1" x14ac:dyDescent="0.2">
      <c r="A3283" s="94" t="s">
        <v>4862</v>
      </c>
      <c r="B3283" t="s">
        <v>20042</v>
      </c>
      <c r="C3283" t="s">
        <v>8107</v>
      </c>
      <c r="D3283">
        <v>19.82</v>
      </c>
      <c r="E3283" t="s">
        <v>30879</v>
      </c>
      <c r="F3283" s="85"/>
      <c r="G3283" s="85"/>
      <c r="H3283" s="85"/>
      <c r="I3283" s="85"/>
      <c r="J3283" s="85"/>
      <c r="K3283" s="85"/>
      <c r="L3283" s="85"/>
      <c r="M3283" s="85"/>
      <c r="N3283" s="85"/>
      <c r="O3283" s="85"/>
    </row>
    <row r="3284" spans="1:15" s="86" customFormat="1" hidden="1" x14ac:dyDescent="0.2">
      <c r="A3284" s="94" t="s">
        <v>4863</v>
      </c>
      <c r="B3284" t="s">
        <v>20043</v>
      </c>
      <c r="C3284" t="s">
        <v>8107</v>
      </c>
      <c r="D3284">
        <v>22.3</v>
      </c>
      <c r="E3284" t="s">
        <v>30879</v>
      </c>
      <c r="F3284" s="85"/>
      <c r="G3284" s="85"/>
      <c r="H3284" s="85"/>
      <c r="I3284" s="85"/>
      <c r="J3284" s="85"/>
      <c r="K3284" s="85"/>
      <c r="L3284" s="85"/>
      <c r="M3284" s="85"/>
      <c r="N3284" s="85"/>
      <c r="O3284" s="85"/>
    </row>
    <row r="3285" spans="1:15" s="86" customFormat="1" hidden="1" x14ac:dyDescent="0.2">
      <c r="A3285" s="94" t="s">
        <v>4864</v>
      </c>
      <c r="B3285" t="s">
        <v>20044</v>
      </c>
      <c r="C3285" t="s">
        <v>8107</v>
      </c>
      <c r="D3285">
        <v>24.78</v>
      </c>
      <c r="E3285" t="s">
        <v>30879</v>
      </c>
      <c r="F3285" s="85"/>
      <c r="G3285" s="85"/>
      <c r="H3285" s="85"/>
      <c r="I3285" s="85"/>
      <c r="J3285" s="85"/>
      <c r="K3285" s="85"/>
      <c r="L3285" s="85"/>
      <c r="M3285" s="85"/>
      <c r="N3285" s="85"/>
      <c r="O3285" s="85"/>
    </row>
    <row r="3286" spans="1:15" s="86" customFormat="1" hidden="1" x14ac:dyDescent="0.2">
      <c r="A3286" s="94" t="s">
        <v>47963</v>
      </c>
      <c r="B3286" t="s">
        <v>47964</v>
      </c>
      <c r="C3286" t="s">
        <v>2424</v>
      </c>
      <c r="D3286">
        <v>9.0299999999999994</v>
      </c>
      <c r="E3286" t="s">
        <v>30879</v>
      </c>
      <c r="F3286" s="85"/>
      <c r="G3286" s="85"/>
      <c r="H3286" s="85"/>
      <c r="I3286" s="85"/>
      <c r="J3286" s="85"/>
      <c r="K3286" s="85"/>
      <c r="L3286" s="85"/>
      <c r="M3286" s="85"/>
      <c r="N3286" s="85"/>
      <c r="O3286" s="85"/>
    </row>
    <row r="3287" spans="1:15" s="86" customFormat="1" hidden="1" x14ac:dyDescent="0.2">
      <c r="A3287" s="94" t="s">
        <v>47877</v>
      </c>
      <c r="B3287" t="s">
        <v>47878</v>
      </c>
      <c r="C3287" t="s">
        <v>2424</v>
      </c>
      <c r="D3287">
        <v>9.44</v>
      </c>
      <c r="E3287" t="s">
        <v>30879</v>
      </c>
      <c r="F3287" s="85"/>
      <c r="G3287" s="85"/>
      <c r="H3287" s="85"/>
      <c r="I3287" s="85"/>
      <c r="J3287" s="85"/>
      <c r="K3287" s="85"/>
      <c r="L3287" s="85"/>
      <c r="M3287" s="85"/>
      <c r="N3287" s="85"/>
      <c r="O3287" s="85"/>
    </row>
    <row r="3288" spans="1:15" hidden="1" x14ac:dyDescent="0.2">
      <c r="A3288" s="94" t="s">
        <v>47879</v>
      </c>
      <c r="B3288" t="s">
        <v>47880</v>
      </c>
      <c r="C3288" t="s">
        <v>2424</v>
      </c>
      <c r="D3288">
        <v>8.44</v>
      </c>
      <c r="E3288" t="s">
        <v>30879</v>
      </c>
    </row>
    <row r="3289" spans="1:15" hidden="1" x14ac:dyDescent="0.2">
      <c r="A3289" s="94" t="s">
        <v>47881</v>
      </c>
      <c r="B3289" t="s">
        <v>47882</v>
      </c>
      <c r="C3289" t="s">
        <v>2424</v>
      </c>
      <c r="D3289">
        <v>13.72</v>
      </c>
      <c r="E3289" t="s">
        <v>30879</v>
      </c>
    </row>
    <row r="3290" spans="1:15" hidden="1" x14ac:dyDescent="0.2">
      <c r="A3290" s="94" t="s">
        <v>47883</v>
      </c>
      <c r="B3290" t="s">
        <v>47884</v>
      </c>
      <c r="C3290" t="s">
        <v>2424</v>
      </c>
      <c r="D3290">
        <v>7.63</v>
      </c>
      <c r="E3290" t="s">
        <v>30879</v>
      </c>
    </row>
    <row r="3291" spans="1:15" hidden="1" x14ac:dyDescent="0.2">
      <c r="A3291" s="94" t="s">
        <v>20045</v>
      </c>
      <c r="B3291" t="s">
        <v>20046</v>
      </c>
      <c r="C3291" t="s">
        <v>8107</v>
      </c>
      <c r="D3291">
        <v>8.36</v>
      </c>
      <c r="E3291" t="s">
        <v>30879</v>
      </c>
    </row>
    <row r="3292" spans="1:15" hidden="1" x14ac:dyDescent="0.2">
      <c r="A3292" s="94" t="s">
        <v>34172</v>
      </c>
      <c r="B3292" t="s">
        <v>34173</v>
      </c>
      <c r="C3292" t="s">
        <v>8107</v>
      </c>
      <c r="D3292">
        <v>10.79</v>
      </c>
      <c r="E3292" t="s">
        <v>30879</v>
      </c>
    </row>
    <row r="3293" spans="1:15" hidden="1" x14ac:dyDescent="0.2">
      <c r="A3293" s="94" t="s">
        <v>34511</v>
      </c>
      <c r="B3293" t="s">
        <v>34512</v>
      </c>
      <c r="C3293" t="s">
        <v>8107</v>
      </c>
      <c r="D3293">
        <v>9.5299999999999994</v>
      </c>
      <c r="E3293" t="s">
        <v>30879</v>
      </c>
    </row>
    <row r="3294" spans="1:15" hidden="1" x14ac:dyDescent="0.2">
      <c r="A3294" s="94" t="s">
        <v>34847</v>
      </c>
      <c r="B3294" t="s">
        <v>34848</v>
      </c>
      <c r="C3294" t="s">
        <v>8107</v>
      </c>
      <c r="D3294">
        <v>18.73</v>
      </c>
      <c r="E3294" t="s">
        <v>30879</v>
      </c>
    </row>
    <row r="3295" spans="1:15" hidden="1" x14ac:dyDescent="0.2">
      <c r="A3295" s="94" t="s">
        <v>6706</v>
      </c>
      <c r="B3295" t="s">
        <v>47714</v>
      </c>
      <c r="C3295" t="s">
        <v>2424</v>
      </c>
      <c r="D3295">
        <v>29.23</v>
      </c>
      <c r="E3295" t="s">
        <v>30879</v>
      </c>
    </row>
    <row r="3296" spans="1:15" hidden="1" x14ac:dyDescent="0.2">
      <c r="A3296" s="94" t="s">
        <v>8124</v>
      </c>
      <c r="B3296" t="s">
        <v>20047</v>
      </c>
      <c r="C3296" t="s">
        <v>2424</v>
      </c>
      <c r="D3296">
        <v>11.91</v>
      </c>
      <c r="E3296" t="s">
        <v>30879</v>
      </c>
    </row>
    <row r="3297" spans="1:5" hidden="1" x14ac:dyDescent="0.2">
      <c r="A3297" s="94" t="s">
        <v>8125</v>
      </c>
      <c r="B3297" t="s">
        <v>20048</v>
      </c>
      <c r="C3297" t="s">
        <v>2424</v>
      </c>
      <c r="D3297">
        <v>10.75</v>
      </c>
      <c r="E3297" t="s">
        <v>30879</v>
      </c>
    </row>
    <row r="3298" spans="1:5" hidden="1" x14ac:dyDescent="0.2">
      <c r="A3298" s="94" t="s">
        <v>20049</v>
      </c>
      <c r="B3298" t="s">
        <v>20050</v>
      </c>
      <c r="C3298" t="s">
        <v>2424</v>
      </c>
      <c r="D3298">
        <v>12.8</v>
      </c>
      <c r="E3298" t="s">
        <v>30879</v>
      </c>
    </row>
    <row r="3299" spans="1:5" hidden="1" x14ac:dyDescent="0.2">
      <c r="A3299" s="94" t="s">
        <v>20051</v>
      </c>
      <c r="B3299" t="s">
        <v>20052</v>
      </c>
      <c r="C3299" t="s">
        <v>8107</v>
      </c>
      <c r="D3299">
        <v>46.08</v>
      </c>
      <c r="E3299" t="s">
        <v>30879</v>
      </c>
    </row>
    <row r="3300" spans="1:5" hidden="1" x14ac:dyDescent="0.2">
      <c r="A3300" s="94" t="s">
        <v>20053</v>
      </c>
      <c r="B3300" t="s">
        <v>20054</v>
      </c>
      <c r="C3300" t="s">
        <v>8107</v>
      </c>
      <c r="D3300">
        <v>61.44</v>
      </c>
      <c r="E3300" t="s">
        <v>30879</v>
      </c>
    </row>
    <row r="3301" spans="1:5" hidden="1" x14ac:dyDescent="0.2">
      <c r="A3301" s="94" t="s">
        <v>20055</v>
      </c>
      <c r="B3301" t="s">
        <v>20056</v>
      </c>
      <c r="C3301" t="s">
        <v>8107</v>
      </c>
      <c r="D3301">
        <v>69.12</v>
      </c>
      <c r="E3301" t="s">
        <v>30879</v>
      </c>
    </row>
    <row r="3302" spans="1:5" hidden="1" x14ac:dyDescent="0.2">
      <c r="A3302" s="94" t="s">
        <v>20057</v>
      </c>
      <c r="B3302" t="s">
        <v>20058</v>
      </c>
      <c r="C3302" t="s">
        <v>8107</v>
      </c>
      <c r="D3302">
        <v>76.8</v>
      </c>
      <c r="E3302" t="s">
        <v>30879</v>
      </c>
    </row>
    <row r="3303" spans="1:5" hidden="1" x14ac:dyDescent="0.2">
      <c r="A3303" s="94" t="s">
        <v>20059</v>
      </c>
      <c r="B3303" t="s">
        <v>20060</v>
      </c>
      <c r="C3303" t="s">
        <v>2424</v>
      </c>
      <c r="D3303">
        <v>11.53</v>
      </c>
      <c r="E3303" t="s">
        <v>30879</v>
      </c>
    </row>
    <row r="3304" spans="1:5" hidden="1" x14ac:dyDescent="0.2">
      <c r="A3304" s="94" t="s">
        <v>20061</v>
      </c>
      <c r="B3304" t="s">
        <v>20062</v>
      </c>
      <c r="C3304" t="s">
        <v>8107</v>
      </c>
      <c r="D3304">
        <v>41.51</v>
      </c>
      <c r="E3304" t="s">
        <v>30879</v>
      </c>
    </row>
    <row r="3305" spans="1:5" hidden="1" x14ac:dyDescent="0.2">
      <c r="A3305" s="94" t="s">
        <v>20063</v>
      </c>
      <c r="B3305" t="s">
        <v>20064</v>
      </c>
      <c r="C3305" t="s">
        <v>8107</v>
      </c>
      <c r="D3305">
        <v>55.34</v>
      </c>
      <c r="E3305" t="s">
        <v>30879</v>
      </c>
    </row>
    <row r="3306" spans="1:5" hidden="1" x14ac:dyDescent="0.2">
      <c r="A3306" s="94" t="s">
        <v>20065</v>
      </c>
      <c r="B3306" t="s">
        <v>20066</v>
      </c>
      <c r="C3306" t="s">
        <v>8107</v>
      </c>
      <c r="D3306">
        <v>69.180000000000007</v>
      </c>
      <c r="E3306" t="s">
        <v>30879</v>
      </c>
    </row>
    <row r="3307" spans="1:5" hidden="1" x14ac:dyDescent="0.2">
      <c r="A3307" s="94" t="s">
        <v>47061</v>
      </c>
      <c r="B3307" t="s">
        <v>47062</v>
      </c>
      <c r="C3307" t="s">
        <v>8107</v>
      </c>
      <c r="D3307">
        <v>0</v>
      </c>
      <c r="E3307" t="s">
        <v>30879</v>
      </c>
    </row>
    <row r="3308" spans="1:5" hidden="1" x14ac:dyDescent="0.2">
      <c r="A3308" s="94" t="s">
        <v>47256</v>
      </c>
      <c r="B3308" t="s">
        <v>47257</v>
      </c>
      <c r="C3308" t="s">
        <v>2424</v>
      </c>
      <c r="D3308">
        <v>44.79</v>
      </c>
      <c r="E3308" t="s">
        <v>30879</v>
      </c>
    </row>
    <row r="3309" spans="1:5" hidden="1" x14ac:dyDescent="0.2">
      <c r="A3309" s="94" t="s">
        <v>47254</v>
      </c>
      <c r="B3309" t="s">
        <v>47255</v>
      </c>
      <c r="C3309" t="s">
        <v>2424</v>
      </c>
      <c r="D3309">
        <v>50.85</v>
      </c>
      <c r="E3309" t="s">
        <v>30879</v>
      </c>
    </row>
    <row r="3310" spans="1:5" hidden="1" x14ac:dyDescent="0.2">
      <c r="A3310" s="94" t="s">
        <v>47258</v>
      </c>
      <c r="B3310" t="s">
        <v>47259</v>
      </c>
      <c r="C3310" t="s">
        <v>2424</v>
      </c>
      <c r="D3310">
        <v>50.85</v>
      </c>
      <c r="E3310" t="s">
        <v>30879</v>
      </c>
    </row>
    <row r="3311" spans="1:5" hidden="1" x14ac:dyDescent="0.2">
      <c r="A3311" s="94" t="s">
        <v>47264</v>
      </c>
      <c r="B3311" t="s">
        <v>47265</v>
      </c>
      <c r="C3311" t="s">
        <v>2424</v>
      </c>
      <c r="D3311">
        <v>50.85</v>
      </c>
      <c r="E3311" t="s">
        <v>30879</v>
      </c>
    </row>
    <row r="3312" spans="1:5" hidden="1" x14ac:dyDescent="0.2">
      <c r="A3312" s="94" t="s">
        <v>47260</v>
      </c>
      <c r="B3312" t="s">
        <v>47261</v>
      </c>
      <c r="C3312" t="s">
        <v>8107</v>
      </c>
      <c r="D3312">
        <v>152.55000000000001</v>
      </c>
      <c r="E3312" t="s">
        <v>30879</v>
      </c>
    </row>
    <row r="3313" spans="1:15" hidden="1" x14ac:dyDescent="0.2">
      <c r="A3313" s="94" t="s">
        <v>47262</v>
      </c>
      <c r="B3313" t="s">
        <v>47263</v>
      </c>
      <c r="C3313" t="s">
        <v>8107</v>
      </c>
      <c r="D3313">
        <v>183.06</v>
      </c>
      <c r="E3313" t="s">
        <v>30879</v>
      </c>
    </row>
    <row r="3314" spans="1:15" hidden="1" x14ac:dyDescent="0.2">
      <c r="A3314" s="94" t="s">
        <v>47280</v>
      </c>
      <c r="B3314" t="s">
        <v>47281</v>
      </c>
      <c r="C3314" t="s">
        <v>2424</v>
      </c>
      <c r="D3314">
        <v>53.12</v>
      </c>
      <c r="E3314" t="s">
        <v>30879</v>
      </c>
    </row>
    <row r="3315" spans="1:15" hidden="1" x14ac:dyDescent="0.2">
      <c r="A3315" s="94" t="s">
        <v>47266</v>
      </c>
      <c r="B3315" t="s">
        <v>47267</v>
      </c>
      <c r="C3315" t="s">
        <v>8107</v>
      </c>
      <c r="D3315">
        <v>127.49</v>
      </c>
      <c r="E3315" t="s">
        <v>30879</v>
      </c>
    </row>
    <row r="3316" spans="1:15" s="78" customFormat="1" hidden="1" x14ac:dyDescent="0.2">
      <c r="A3316" s="94" t="s">
        <v>47268</v>
      </c>
      <c r="B3316" t="s">
        <v>47269</v>
      </c>
      <c r="C3316" t="s">
        <v>8107</v>
      </c>
      <c r="D3316">
        <v>143.41999999999999</v>
      </c>
      <c r="E3316" t="s">
        <v>30879</v>
      </c>
      <c r="F3316" s="77"/>
      <c r="G3316" s="77"/>
      <c r="H3316" s="77"/>
      <c r="I3316" s="77"/>
      <c r="J3316" s="77"/>
      <c r="K3316" s="77"/>
      <c r="L3316" s="77"/>
      <c r="M3316" s="77"/>
      <c r="N3316" s="77"/>
      <c r="O3316" s="77"/>
    </row>
    <row r="3317" spans="1:15" hidden="1" x14ac:dyDescent="0.2">
      <c r="A3317" s="94" t="s">
        <v>47270</v>
      </c>
      <c r="B3317" t="s">
        <v>47271</v>
      </c>
      <c r="C3317" t="s">
        <v>8107</v>
      </c>
      <c r="D3317">
        <v>159.36000000000001</v>
      </c>
      <c r="E3317" t="s">
        <v>30879</v>
      </c>
    </row>
    <row r="3318" spans="1:15" hidden="1" x14ac:dyDescent="0.2">
      <c r="A3318" s="94" t="s">
        <v>47272</v>
      </c>
      <c r="B3318" t="s">
        <v>47273</v>
      </c>
      <c r="C3318" t="s">
        <v>8107</v>
      </c>
      <c r="D3318">
        <v>191.23</v>
      </c>
      <c r="E3318" t="s">
        <v>30879</v>
      </c>
    </row>
    <row r="3319" spans="1:15" hidden="1" x14ac:dyDescent="0.2">
      <c r="A3319" s="94" t="s">
        <v>47274</v>
      </c>
      <c r="B3319" t="s">
        <v>47275</v>
      </c>
      <c r="C3319" t="s">
        <v>8107</v>
      </c>
      <c r="D3319">
        <v>223.1</v>
      </c>
      <c r="E3319" t="s">
        <v>30879</v>
      </c>
    </row>
    <row r="3320" spans="1:15" hidden="1" x14ac:dyDescent="0.2">
      <c r="A3320" s="94" t="s">
        <v>47276</v>
      </c>
      <c r="B3320" t="s">
        <v>47277</v>
      </c>
      <c r="C3320" t="s">
        <v>8107</v>
      </c>
      <c r="D3320">
        <v>254.98</v>
      </c>
      <c r="E3320" t="s">
        <v>30879</v>
      </c>
    </row>
    <row r="3321" spans="1:15" hidden="1" x14ac:dyDescent="0.2">
      <c r="A3321" s="94" t="s">
        <v>47278</v>
      </c>
      <c r="B3321" t="s">
        <v>47279</v>
      </c>
      <c r="C3321" t="s">
        <v>2424</v>
      </c>
      <c r="D3321">
        <v>59.18</v>
      </c>
      <c r="E3321" t="s">
        <v>30879</v>
      </c>
    </row>
    <row r="3322" spans="1:15" hidden="1" x14ac:dyDescent="0.2">
      <c r="A3322" s="94" t="s">
        <v>47282</v>
      </c>
      <c r="B3322" t="s">
        <v>47283</v>
      </c>
      <c r="C3322" t="s">
        <v>2424</v>
      </c>
      <c r="D3322">
        <v>59.18</v>
      </c>
      <c r="E3322" t="s">
        <v>30879</v>
      </c>
    </row>
    <row r="3323" spans="1:15" hidden="1" x14ac:dyDescent="0.2">
      <c r="A3323" s="94" t="s">
        <v>20067</v>
      </c>
      <c r="B3323" t="s">
        <v>20068</v>
      </c>
      <c r="C3323" t="s">
        <v>2424</v>
      </c>
      <c r="D3323">
        <v>59.18</v>
      </c>
      <c r="E3323" t="s">
        <v>30879</v>
      </c>
    </row>
    <row r="3324" spans="1:15" hidden="1" x14ac:dyDescent="0.2">
      <c r="A3324" s="94" t="s">
        <v>47063</v>
      </c>
      <c r="B3324" t="s">
        <v>47064</v>
      </c>
      <c r="C3324" t="s">
        <v>8107</v>
      </c>
      <c r="D3324">
        <v>22.56</v>
      </c>
      <c r="E3324" t="s">
        <v>30879</v>
      </c>
    </row>
    <row r="3325" spans="1:15" hidden="1" x14ac:dyDescent="0.2">
      <c r="A3325" s="94" t="s">
        <v>48346</v>
      </c>
      <c r="B3325" t="s">
        <v>48347</v>
      </c>
      <c r="C3325" t="s">
        <v>2424</v>
      </c>
      <c r="D3325">
        <v>32.99</v>
      </c>
      <c r="E3325" t="s">
        <v>30879</v>
      </c>
    </row>
    <row r="3326" spans="1:15" s="71" customFormat="1" hidden="1" x14ac:dyDescent="0.2">
      <c r="A3326" s="94" t="s">
        <v>48348</v>
      </c>
      <c r="B3326" t="s">
        <v>48349</v>
      </c>
      <c r="C3326" t="s">
        <v>2424</v>
      </c>
      <c r="D3326">
        <v>30.08</v>
      </c>
      <c r="E3326" t="s">
        <v>30879</v>
      </c>
      <c r="F3326" s="67"/>
      <c r="G3326" s="67"/>
      <c r="H3326" s="67"/>
      <c r="I3326" s="67"/>
      <c r="J3326" s="67"/>
      <c r="K3326" s="67"/>
      <c r="L3326" s="67"/>
      <c r="M3326" s="67"/>
      <c r="N3326" s="67"/>
      <c r="O3326" s="67"/>
    </row>
    <row r="3327" spans="1:15" s="71" customFormat="1" hidden="1" x14ac:dyDescent="0.2">
      <c r="A3327" s="94" t="s">
        <v>20069</v>
      </c>
      <c r="B3327" t="s">
        <v>20070</v>
      </c>
      <c r="C3327" t="s">
        <v>2424</v>
      </c>
      <c r="D3327">
        <v>35.74</v>
      </c>
      <c r="E3327" t="s">
        <v>30879</v>
      </c>
      <c r="F3327" s="67"/>
      <c r="G3327" s="67"/>
      <c r="H3327" s="67"/>
      <c r="I3327" s="67"/>
      <c r="J3327" s="67"/>
      <c r="K3327" s="67"/>
      <c r="L3327" s="67"/>
      <c r="M3327" s="67"/>
      <c r="N3327" s="67"/>
      <c r="O3327" s="67"/>
    </row>
    <row r="3328" spans="1:15" s="71" customFormat="1" hidden="1" x14ac:dyDescent="0.2">
      <c r="A3328" s="94" t="s">
        <v>20071</v>
      </c>
      <c r="B3328" t="s">
        <v>20072</v>
      </c>
      <c r="C3328" t="s">
        <v>8107</v>
      </c>
      <c r="D3328">
        <v>171.55</v>
      </c>
      <c r="E3328" t="s">
        <v>30879</v>
      </c>
      <c r="F3328" s="67"/>
      <c r="G3328" s="67"/>
      <c r="H3328" s="67"/>
      <c r="I3328" s="67"/>
      <c r="J3328" s="67"/>
      <c r="K3328" s="67"/>
      <c r="L3328" s="67"/>
      <c r="M3328" s="67"/>
      <c r="N3328" s="67"/>
      <c r="O3328" s="67"/>
    </row>
    <row r="3329" spans="1:15" s="71" customFormat="1" hidden="1" x14ac:dyDescent="0.2">
      <c r="A3329" s="94" t="s">
        <v>20073</v>
      </c>
      <c r="B3329" t="s">
        <v>20074</v>
      </c>
      <c r="C3329" t="s">
        <v>8107</v>
      </c>
      <c r="D3329">
        <v>214.44</v>
      </c>
      <c r="E3329" t="s">
        <v>30879</v>
      </c>
      <c r="F3329" s="67"/>
      <c r="G3329" s="67"/>
      <c r="H3329" s="67"/>
      <c r="I3329" s="67"/>
      <c r="J3329" s="67"/>
      <c r="K3329" s="67"/>
      <c r="L3329" s="67"/>
      <c r="M3329" s="67"/>
      <c r="N3329" s="67"/>
      <c r="O3329" s="67"/>
    </row>
    <row r="3330" spans="1:15" s="71" customFormat="1" hidden="1" x14ac:dyDescent="0.2">
      <c r="A3330" s="94" t="s">
        <v>48344</v>
      </c>
      <c r="B3330" t="s">
        <v>48345</v>
      </c>
      <c r="C3330" t="s">
        <v>2424</v>
      </c>
      <c r="D3330">
        <v>36.17</v>
      </c>
      <c r="E3330" t="s">
        <v>30879</v>
      </c>
      <c r="F3330" s="67"/>
      <c r="G3330" s="67"/>
      <c r="H3330" s="67"/>
      <c r="I3330" s="67"/>
      <c r="J3330" s="67"/>
      <c r="K3330" s="67"/>
      <c r="L3330" s="67"/>
      <c r="M3330" s="67"/>
      <c r="N3330" s="67"/>
      <c r="O3330" s="67"/>
    </row>
    <row r="3331" spans="1:15" s="71" customFormat="1" hidden="1" x14ac:dyDescent="0.2">
      <c r="A3331" s="94" t="s">
        <v>20075</v>
      </c>
      <c r="B3331" t="s">
        <v>20076</v>
      </c>
      <c r="C3331" t="s">
        <v>2424</v>
      </c>
      <c r="D3331">
        <v>32.53</v>
      </c>
      <c r="E3331" t="s">
        <v>30879</v>
      </c>
      <c r="F3331" s="67"/>
      <c r="G3331" s="67"/>
      <c r="H3331" s="67"/>
      <c r="I3331" s="67"/>
      <c r="J3331" s="67"/>
      <c r="K3331" s="67"/>
      <c r="L3331" s="67"/>
      <c r="M3331" s="67"/>
      <c r="N3331" s="67"/>
      <c r="O3331" s="67"/>
    </row>
    <row r="3332" spans="1:15" s="71" customFormat="1" hidden="1" x14ac:dyDescent="0.2">
      <c r="A3332" s="94" t="s">
        <v>8126</v>
      </c>
      <c r="B3332" t="s">
        <v>20077</v>
      </c>
      <c r="C3332" t="s">
        <v>2424</v>
      </c>
      <c r="D3332">
        <v>10.199999999999999</v>
      </c>
      <c r="E3332" t="s">
        <v>30879</v>
      </c>
      <c r="F3332" s="67"/>
      <c r="G3332" s="67"/>
      <c r="H3332" s="67"/>
      <c r="I3332" s="67"/>
      <c r="J3332" s="67"/>
      <c r="K3332" s="67"/>
      <c r="L3332" s="67"/>
      <c r="M3332" s="67"/>
      <c r="N3332" s="67"/>
      <c r="O3332" s="67"/>
    </row>
    <row r="3333" spans="1:15" s="71" customFormat="1" hidden="1" x14ac:dyDescent="0.2">
      <c r="A3333" s="94" t="s">
        <v>20078</v>
      </c>
      <c r="B3333" t="s">
        <v>20079</v>
      </c>
      <c r="C3333" t="s">
        <v>2424</v>
      </c>
      <c r="D3333">
        <v>8.7200000000000006</v>
      </c>
      <c r="E3333" t="s">
        <v>30879</v>
      </c>
      <c r="F3333" s="67"/>
      <c r="G3333" s="67"/>
      <c r="H3333" s="67"/>
      <c r="I3333" s="67"/>
      <c r="J3333" s="67"/>
      <c r="K3333" s="67"/>
      <c r="L3333" s="67"/>
      <c r="M3333" s="67"/>
      <c r="N3333" s="67"/>
      <c r="O3333" s="67"/>
    </row>
    <row r="3334" spans="1:15" s="71" customFormat="1" hidden="1" x14ac:dyDescent="0.2">
      <c r="A3334" s="94" t="s">
        <v>47031</v>
      </c>
      <c r="B3334" t="s">
        <v>47032</v>
      </c>
      <c r="C3334" t="s">
        <v>2424</v>
      </c>
      <c r="D3334">
        <v>8.1999999999999993</v>
      </c>
      <c r="E3334" t="s">
        <v>30879</v>
      </c>
      <c r="F3334" s="67"/>
      <c r="G3334" s="67"/>
      <c r="H3334" s="67"/>
      <c r="I3334" s="67"/>
      <c r="J3334" s="67"/>
      <c r="K3334" s="67"/>
      <c r="L3334" s="67"/>
      <c r="M3334" s="67"/>
      <c r="N3334" s="67"/>
      <c r="O3334" s="67"/>
    </row>
    <row r="3335" spans="1:15" s="71" customFormat="1" hidden="1" x14ac:dyDescent="0.2">
      <c r="A3335" s="94" t="s">
        <v>47029</v>
      </c>
      <c r="B3335" t="s">
        <v>47030</v>
      </c>
      <c r="C3335" t="s">
        <v>2424</v>
      </c>
      <c r="D3335">
        <v>8.1300000000000008</v>
      </c>
      <c r="E3335" t="s">
        <v>30879</v>
      </c>
      <c r="F3335" s="67"/>
      <c r="G3335" s="67"/>
      <c r="H3335" s="67"/>
      <c r="I3335" s="67"/>
      <c r="J3335" s="67"/>
      <c r="K3335" s="67"/>
      <c r="L3335" s="67"/>
      <c r="M3335" s="67"/>
      <c r="N3335" s="67"/>
      <c r="O3335" s="67"/>
    </row>
    <row r="3336" spans="1:15" s="71" customFormat="1" hidden="1" x14ac:dyDescent="0.2">
      <c r="A3336" s="94" t="s">
        <v>20080</v>
      </c>
      <c r="B3336" t="s">
        <v>20081</v>
      </c>
      <c r="C3336" t="s">
        <v>2424</v>
      </c>
      <c r="D3336">
        <v>7.54</v>
      </c>
      <c r="E3336" t="s">
        <v>30879</v>
      </c>
      <c r="F3336" s="67"/>
      <c r="G3336" s="67"/>
      <c r="H3336" s="67"/>
      <c r="I3336" s="67"/>
      <c r="J3336" s="67"/>
      <c r="K3336" s="67"/>
      <c r="L3336" s="67"/>
      <c r="M3336" s="67"/>
      <c r="N3336" s="67"/>
      <c r="O3336" s="67"/>
    </row>
    <row r="3337" spans="1:15" s="71" customFormat="1" hidden="1" x14ac:dyDescent="0.2">
      <c r="A3337" s="94" t="s">
        <v>20082</v>
      </c>
      <c r="B3337" t="s">
        <v>20083</v>
      </c>
      <c r="C3337" t="s">
        <v>2424</v>
      </c>
      <c r="D3337">
        <v>7.28</v>
      </c>
      <c r="E3337" t="s">
        <v>30879</v>
      </c>
      <c r="F3337" s="67"/>
      <c r="G3337" s="67"/>
      <c r="H3337" s="67"/>
      <c r="I3337" s="67"/>
      <c r="J3337" s="67"/>
      <c r="K3337" s="67"/>
      <c r="L3337" s="67"/>
      <c r="M3337" s="67"/>
      <c r="N3337" s="67"/>
      <c r="O3337" s="67"/>
    </row>
    <row r="3338" spans="1:15" s="71" customFormat="1" hidden="1" x14ac:dyDescent="0.2">
      <c r="A3338" s="94" t="s">
        <v>47065</v>
      </c>
      <c r="B3338" t="s">
        <v>47066</v>
      </c>
      <c r="C3338" t="s">
        <v>2424</v>
      </c>
      <c r="D3338">
        <v>7.38</v>
      </c>
      <c r="E3338" t="s">
        <v>30879</v>
      </c>
      <c r="F3338" s="67"/>
      <c r="G3338" s="67"/>
      <c r="H3338" s="67"/>
      <c r="I3338" s="67"/>
      <c r="J3338" s="67"/>
      <c r="K3338" s="67"/>
      <c r="L3338" s="67"/>
      <c r="M3338" s="67"/>
      <c r="N3338" s="67"/>
      <c r="O3338" s="67"/>
    </row>
    <row r="3339" spans="1:15" s="71" customFormat="1" hidden="1" x14ac:dyDescent="0.2">
      <c r="A3339" s="94" t="s">
        <v>47071</v>
      </c>
      <c r="B3339" t="s">
        <v>47072</v>
      </c>
      <c r="C3339" t="s">
        <v>2424</v>
      </c>
      <c r="D3339">
        <v>11.39</v>
      </c>
      <c r="E3339" t="s">
        <v>30879</v>
      </c>
      <c r="F3339" s="67"/>
      <c r="G3339" s="67"/>
      <c r="H3339" s="67"/>
      <c r="I3339" s="67"/>
      <c r="J3339" s="67"/>
      <c r="K3339" s="67"/>
      <c r="L3339" s="67"/>
      <c r="M3339" s="67"/>
      <c r="N3339" s="67"/>
      <c r="O3339" s="67"/>
    </row>
    <row r="3340" spans="1:15" s="71" customFormat="1" hidden="1" x14ac:dyDescent="0.2">
      <c r="A3340" s="94" t="s">
        <v>20084</v>
      </c>
      <c r="B3340" t="s">
        <v>20085</v>
      </c>
      <c r="C3340" t="s">
        <v>2424</v>
      </c>
      <c r="D3340">
        <v>10.06</v>
      </c>
      <c r="E3340" t="s">
        <v>30879</v>
      </c>
      <c r="F3340" s="67"/>
      <c r="G3340" s="67"/>
      <c r="H3340" s="67"/>
      <c r="I3340" s="67"/>
      <c r="J3340" s="67"/>
      <c r="K3340" s="67"/>
      <c r="L3340" s="67"/>
      <c r="M3340" s="67"/>
      <c r="N3340" s="67"/>
      <c r="O3340" s="67"/>
    </row>
    <row r="3341" spans="1:15" s="71" customFormat="1" hidden="1" x14ac:dyDescent="0.2">
      <c r="A3341" s="94" t="s">
        <v>47073</v>
      </c>
      <c r="B3341" t="s">
        <v>47074</v>
      </c>
      <c r="C3341" t="s">
        <v>2424</v>
      </c>
      <c r="D3341">
        <v>8.4600000000000009</v>
      </c>
      <c r="E3341" t="s">
        <v>30879</v>
      </c>
      <c r="F3341" s="67"/>
      <c r="G3341" s="67"/>
      <c r="H3341" s="67"/>
      <c r="I3341" s="67"/>
      <c r="J3341" s="67"/>
      <c r="K3341" s="67"/>
      <c r="L3341" s="67"/>
      <c r="M3341" s="67"/>
      <c r="N3341" s="67"/>
      <c r="O3341" s="67"/>
    </row>
    <row r="3342" spans="1:15" s="71" customFormat="1" hidden="1" x14ac:dyDescent="0.2">
      <c r="A3342" s="94" t="s">
        <v>47070</v>
      </c>
      <c r="B3342" t="s">
        <v>20083</v>
      </c>
      <c r="C3342" t="s">
        <v>2424</v>
      </c>
      <c r="D3342">
        <v>8.52</v>
      </c>
      <c r="E3342" t="s">
        <v>30879</v>
      </c>
      <c r="F3342" s="67"/>
      <c r="G3342" s="67"/>
      <c r="H3342" s="67"/>
      <c r="I3342" s="67"/>
      <c r="J3342" s="67"/>
      <c r="K3342" s="67"/>
      <c r="L3342" s="67"/>
      <c r="M3342" s="67"/>
      <c r="N3342" s="67"/>
      <c r="O3342" s="67"/>
    </row>
    <row r="3343" spans="1:15" s="71" customFormat="1" hidden="1" x14ac:dyDescent="0.2">
      <c r="A3343" s="94" t="s">
        <v>47060</v>
      </c>
      <c r="B3343" t="s">
        <v>20086</v>
      </c>
      <c r="C3343" t="s">
        <v>2424</v>
      </c>
      <c r="D3343">
        <v>8.5299999999999994</v>
      </c>
      <c r="E3343" t="s">
        <v>30879</v>
      </c>
      <c r="F3343" s="67"/>
      <c r="G3343" s="67"/>
      <c r="H3343" s="67"/>
      <c r="I3343" s="67"/>
      <c r="J3343" s="67"/>
      <c r="K3343" s="67"/>
      <c r="L3343" s="67"/>
      <c r="M3343" s="67"/>
      <c r="N3343" s="67"/>
      <c r="O3343" s="67"/>
    </row>
    <row r="3344" spans="1:15" s="71" customFormat="1" hidden="1" x14ac:dyDescent="0.2">
      <c r="A3344" s="94" t="s">
        <v>2176</v>
      </c>
      <c r="B3344" t="s">
        <v>20086</v>
      </c>
      <c r="C3344" t="s">
        <v>2424</v>
      </c>
      <c r="D3344">
        <v>6.29</v>
      </c>
      <c r="E3344" t="s">
        <v>30879</v>
      </c>
      <c r="F3344" s="67"/>
      <c r="G3344" s="67"/>
      <c r="H3344" s="67"/>
      <c r="I3344" s="67"/>
      <c r="J3344" s="67"/>
      <c r="K3344" s="67"/>
      <c r="L3344" s="67"/>
      <c r="M3344" s="67"/>
      <c r="N3344" s="67"/>
      <c r="O3344" s="67"/>
    </row>
    <row r="3345" spans="1:15" s="71" customFormat="1" hidden="1" x14ac:dyDescent="0.2">
      <c r="A3345" s="94" t="s">
        <v>47058</v>
      </c>
      <c r="B3345" t="s">
        <v>47059</v>
      </c>
      <c r="C3345" t="s">
        <v>8107</v>
      </c>
      <c r="D3345">
        <v>18.29</v>
      </c>
      <c r="E3345" t="s">
        <v>30879</v>
      </c>
      <c r="F3345" s="67"/>
      <c r="G3345" s="67"/>
      <c r="H3345" s="67"/>
      <c r="I3345" s="67"/>
      <c r="J3345" s="67"/>
      <c r="K3345" s="67"/>
      <c r="L3345" s="67"/>
      <c r="M3345" s="67"/>
      <c r="N3345" s="67"/>
      <c r="O3345" s="67"/>
    </row>
    <row r="3346" spans="1:15" s="71" customFormat="1" hidden="1" x14ac:dyDescent="0.2">
      <c r="A3346" s="94" t="s">
        <v>46983</v>
      </c>
      <c r="B3346" t="s">
        <v>46984</v>
      </c>
      <c r="C3346" t="s">
        <v>2424</v>
      </c>
      <c r="D3346">
        <v>19.3</v>
      </c>
      <c r="E3346" t="s">
        <v>30879</v>
      </c>
      <c r="F3346" s="67"/>
      <c r="G3346" s="67"/>
      <c r="H3346" s="67"/>
      <c r="I3346" s="67"/>
      <c r="J3346" s="67"/>
      <c r="K3346" s="67"/>
      <c r="L3346" s="67"/>
      <c r="M3346" s="67"/>
      <c r="N3346" s="67"/>
      <c r="O3346" s="67"/>
    </row>
    <row r="3347" spans="1:15" s="71" customFormat="1" hidden="1" x14ac:dyDescent="0.2">
      <c r="A3347" s="94" t="s">
        <v>46985</v>
      </c>
      <c r="B3347" t="s">
        <v>46986</v>
      </c>
      <c r="C3347" t="s">
        <v>2424</v>
      </c>
      <c r="D3347">
        <v>14.54</v>
      </c>
      <c r="E3347" t="s">
        <v>30879</v>
      </c>
      <c r="F3347" s="67"/>
      <c r="G3347" s="67"/>
      <c r="H3347" s="67"/>
      <c r="I3347" s="67"/>
      <c r="J3347" s="67"/>
      <c r="K3347" s="67"/>
      <c r="L3347" s="67"/>
      <c r="M3347" s="67"/>
      <c r="N3347" s="67"/>
      <c r="O3347" s="67"/>
    </row>
    <row r="3348" spans="1:15" s="71" customFormat="1" hidden="1" x14ac:dyDescent="0.2">
      <c r="A3348" s="94" t="s">
        <v>47067</v>
      </c>
      <c r="B3348" t="s">
        <v>47068</v>
      </c>
      <c r="C3348" t="s">
        <v>2424</v>
      </c>
      <c r="D3348">
        <v>12.04</v>
      </c>
      <c r="E3348" t="s">
        <v>30879</v>
      </c>
      <c r="F3348" s="67"/>
      <c r="G3348" s="67"/>
      <c r="H3348" s="67"/>
      <c r="I3348" s="67"/>
      <c r="J3348" s="67"/>
      <c r="K3348" s="67"/>
      <c r="L3348" s="67"/>
      <c r="M3348" s="67"/>
      <c r="N3348" s="67"/>
      <c r="O3348" s="67"/>
    </row>
    <row r="3349" spans="1:15" s="71" customFormat="1" hidden="1" x14ac:dyDescent="0.2">
      <c r="A3349" s="94" t="s">
        <v>47069</v>
      </c>
      <c r="B3349" t="s">
        <v>47068</v>
      </c>
      <c r="C3349" t="s">
        <v>2424</v>
      </c>
      <c r="D3349">
        <v>14.13</v>
      </c>
      <c r="E3349" t="s">
        <v>30879</v>
      </c>
      <c r="F3349" s="67"/>
      <c r="G3349" s="67"/>
      <c r="H3349" s="67"/>
      <c r="I3349" s="67"/>
      <c r="J3349" s="67"/>
      <c r="K3349" s="67"/>
      <c r="L3349" s="67"/>
      <c r="M3349" s="67"/>
      <c r="N3349" s="67"/>
      <c r="O3349" s="67"/>
    </row>
    <row r="3350" spans="1:15" s="71" customFormat="1" hidden="1" x14ac:dyDescent="0.2">
      <c r="A3350" s="94" t="s">
        <v>44273</v>
      </c>
      <c r="B3350" t="s">
        <v>44274</v>
      </c>
      <c r="C3350" t="s">
        <v>2424</v>
      </c>
      <c r="D3350">
        <v>7.45</v>
      </c>
      <c r="E3350" t="s">
        <v>30879</v>
      </c>
      <c r="F3350" s="67"/>
      <c r="G3350" s="67"/>
      <c r="H3350" s="67"/>
      <c r="I3350" s="67"/>
      <c r="J3350" s="67"/>
      <c r="K3350" s="67"/>
      <c r="L3350" s="67"/>
      <c r="M3350" s="67"/>
      <c r="N3350" s="67"/>
      <c r="O3350" s="67"/>
    </row>
    <row r="3351" spans="1:15" s="71" customFormat="1" hidden="1" x14ac:dyDescent="0.2">
      <c r="A3351" s="94" t="s">
        <v>8127</v>
      </c>
      <c r="B3351" t="s">
        <v>20087</v>
      </c>
      <c r="C3351" t="s">
        <v>8107</v>
      </c>
      <c r="D3351">
        <v>63.7</v>
      </c>
      <c r="E3351" t="s">
        <v>30879</v>
      </c>
      <c r="F3351" s="67"/>
      <c r="G3351" s="67"/>
      <c r="H3351" s="67"/>
      <c r="I3351" s="67"/>
      <c r="J3351" s="67"/>
      <c r="K3351" s="67"/>
      <c r="L3351" s="67"/>
      <c r="M3351" s="67"/>
      <c r="N3351" s="67"/>
      <c r="O3351" s="67"/>
    </row>
    <row r="3352" spans="1:15" s="71" customFormat="1" hidden="1" x14ac:dyDescent="0.2">
      <c r="A3352" s="94" t="s">
        <v>46987</v>
      </c>
      <c r="B3352" t="s">
        <v>46988</v>
      </c>
      <c r="C3352" t="s">
        <v>2424</v>
      </c>
      <c r="D3352">
        <v>12.84</v>
      </c>
      <c r="E3352" t="s">
        <v>30879</v>
      </c>
      <c r="F3352" s="67"/>
      <c r="G3352" s="67"/>
      <c r="H3352" s="67"/>
      <c r="I3352" s="67"/>
      <c r="J3352" s="67"/>
      <c r="K3352" s="67"/>
      <c r="L3352" s="67"/>
      <c r="M3352" s="67"/>
      <c r="N3352" s="67"/>
      <c r="O3352" s="67"/>
    </row>
    <row r="3353" spans="1:15" s="71" customFormat="1" hidden="1" x14ac:dyDescent="0.2">
      <c r="A3353" s="94" t="s">
        <v>5778</v>
      </c>
      <c r="B3353" t="s">
        <v>20088</v>
      </c>
      <c r="C3353" t="s">
        <v>2424</v>
      </c>
      <c r="D3353">
        <v>66.59</v>
      </c>
      <c r="E3353" t="s">
        <v>30879</v>
      </c>
      <c r="F3353" s="67"/>
      <c r="G3353" s="67"/>
      <c r="H3353" s="67"/>
      <c r="I3353" s="67"/>
      <c r="J3353" s="67"/>
      <c r="K3353" s="67"/>
      <c r="L3353" s="67"/>
      <c r="M3353" s="67"/>
      <c r="N3353" s="67"/>
      <c r="O3353" s="67"/>
    </row>
    <row r="3354" spans="1:15" s="71" customFormat="1" hidden="1" x14ac:dyDescent="0.2">
      <c r="A3354" s="94" t="s">
        <v>5779</v>
      </c>
      <c r="B3354" t="s">
        <v>20089</v>
      </c>
      <c r="C3354" t="s">
        <v>8107</v>
      </c>
      <c r="D3354">
        <v>159.82</v>
      </c>
      <c r="E3354" t="s">
        <v>30879</v>
      </c>
      <c r="F3354" s="67"/>
      <c r="G3354" s="67"/>
      <c r="H3354" s="67"/>
      <c r="I3354" s="67"/>
      <c r="J3354" s="67"/>
      <c r="K3354" s="67"/>
      <c r="L3354" s="67"/>
      <c r="M3354" s="67"/>
      <c r="N3354" s="67"/>
      <c r="O3354" s="67"/>
    </row>
    <row r="3355" spans="1:15" s="71" customFormat="1" hidden="1" x14ac:dyDescent="0.2">
      <c r="A3355" s="94" t="s">
        <v>5780</v>
      </c>
      <c r="B3355" t="s">
        <v>20090</v>
      </c>
      <c r="C3355" t="s">
        <v>8107</v>
      </c>
      <c r="D3355">
        <v>179.79</v>
      </c>
      <c r="E3355" t="s">
        <v>30879</v>
      </c>
      <c r="F3355" s="67"/>
      <c r="G3355" s="67"/>
      <c r="H3355" s="67"/>
      <c r="I3355" s="67"/>
      <c r="J3355" s="67"/>
      <c r="K3355" s="67"/>
      <c r="L3355" s="67"/>
      <c r="M3355" s="67"/>
      <c r="N3355" s="67"/>
      <c r="O3355" s="67"/>
    </row>
    <row r="3356" spans="1:15" s="71" customFormat="1" hidden="1" x14ac:dyDescent="0.2">
      <c r="A3356" s="94" t="s">
        <v>5781</v>
      </c>
      <c r="B3356" t="s">
        <v>20091</v>
      </c>
      <c r="C3356" t="s">
        <v>8107</v>
      </c>
      <c r="D3356">
        <v>199.77</v>
      </c>
      <c r="E3356" t="s">
        <v>30879</v>
      </c>
      <c r="F3356" s="67"/>
      <c r="G3356" s="67"/>
      <c r="H3356" s="67"/>
      <c r="I3356" s="67"/>
      <c r="J3356" s="67"/>
      <c r="K3356" s="67"/>
      <c r="L3356" s="67"/>
      <c r="M3356" s="67"/>
      <c r="N3356" s="67"/>
      <c r="O3356" s="67"/>
    </row>
    <row r="3357" spans="1:15" s="71" customFormat="1" hidden="1" x14ac:dyDescent="0.2">
      <c r="A3357" s="94" t="s">
        <v>47284</v>
      </c>
      <c r="B3357" t="s">
        <v>47285</v>
      </c>
      <c r="C3357" t="s">
        <v>2424</v>
      </c>
      <c r="D3357">
        <v>71.56</v>
      </c>
      <c r="E3357" t="s">
        <v>30879</v>
      </c>
      <c r="F3357" s="67"/>
      <c r="G3357" s="67"/>
      <c r="H3357" s="67"/>
      <c r="I3357" s="67"/>
      <c r="J3357" s="67"/>
      <c r="K3357" s="67"/>
      <c r="L3357" s="67"/>
      <c r="M3357" s="67"/>
      <c r="N3357" s="67"/>
      <c r="O3357" s="67"/>
    </row>
    <row r="3358" spans="1:15" s="71" customFormat="1" hidden="1" x14ac:dyDescent="0.2">
      <c r="A3358" s="94" t="s">
        <v>47286</v>
      </c>
      <c r="B3358" t="s">
        <v>47287</v>
      </c>
      <c r="C3358" t="s">
        <v>2424</v>
      </c>
      <c r="D3358">
        <v>71.56</v>
      </c>
      <c r="E3358" t="s">
        <v>30879</v>
      </c>
      <c r="F3358" s="67"/>
      <c r="G3358" s="67"/>
      <c r="H3358" s="67"/>
      <c r="I3358" s="67"/>
      <c r="J3358" s="67"/>
      <c r="K3358" s="67"/>
      <c r="L3358" s="67"/>
      <c r="M3358" s="67"/>
      <c r="N3358" s="67"/>
      <c r="O3358" s="67"/>
    </row>
    <row r="3359" spans="1:15" s="71" customFormat="1" hidden="1" x14ac:dyDescent="0.2">
      <c r="A3359" s="94" t="s">
        <v>47288</v>
      </c>
      <c r="B3359" t="s">
        <v>47289</v>
      </c>
      <c r="C3359" t="s">
        <v>2424</v>
      </c>
      <c r="D3359">
        <v>71.56</v>
      </c>
      <c r="E3359" t="s">
        <v>30879</v>
      </c>
      <c r="F3359" s="67"/>
      <c r="G3359" s="67"/>
      <c r="H3359" s="67"/>
      <c r="I3359" s="67"/>
      <c r="J3359" s="67"/>
      <c r="K3359" s="67"/>
      <c r="L3359" s="67"/>
      <c r="M3359" s="67"/>
      <c r="N3359" s="67"/>
      <c r="O3359" s="67"/>
    </row>
    <row r="3360" spans="1:15" s="86" customFormat="1" hidden="1" x14ac:dyDescent="0.2">
      <c r="A3360" s="94" t="s">
        <v>5782</v>
      </c>
      <c r="B3360" t="s">
        <v>20092</v>
      </c>
      <c r="C3360" t="s">
        <v>2424</v>
      </c>
      <c r="D3360">
        <v>83.95</v>
      </c>
      <c r="E3360" t="s">
        <v>30879</v>
      </c>
      <c r="F3360" s="85"/>
      <c r="G3360" s="85"/>
      <c r="H3360" s="85"/>
      <c r="I3360" s="85"/>
      <c r="J3360" s="85"/>
      <c r="K3360" s="85"/>
      <c r="L3360" s="85"/>
      <c r="M3360" s="85"/>
      <c r="N3360" s="85"/>
      <c r="O3360" s="85"/>
    </row>
    <row r="3361" spans="1:15" s="86" customFormat="1" hidden="1" x14ac:dyDescent="0.2">
      <c r="A3361" s="94" t="s">
        <v>5783</v>
      </c>
      <c r="B3361" t="s">
        <v>20093</v>
      </c>
      <c r="C3361" t="s">
        <v>8107</v>
      </c>
      <c r="D3361">
        <v>201.48</v>
      </c>
      <c r="E3361" t="s">
        <v>30879</v>
      </c>
      <c r="F3361" s="85"/>
      <c r="G3361" s="85"/>
      <c r="H3361" s="85"/>
      <c r="I3361" s="85"/>
      <c r="J3361" s="85"/>
      <c r="K3361" s="85"/>
      <c r="L3361" s="85"/>
      <c r="M3361" s="85"/>
      <c r="N3361" s="85"/>
      <c r="O3361" s="85"/>
    </row>
    <row r="3362" spans="1:15" s="71" customFormat="1" hidden="1" x14ac:dyDescent="0.2">
      <c r="A3362" s="94" t="s">
        <v>5784</v>
      </c>
      <c r="B3362" t="s">
        <v>20094</v>
      </c>
      <c r="C3362" t="s">
        <v>8107</v>
      </c>
      <c r="D3362">
        <v>226.67</v>
      </c>
      <c r="E3362" t="s">
        <v>30879</v>
      </c>
      <c r="F3362" s="67"/>
      <c r="G3362" s="67"/>
      <c r="H3362" s="67"/>
      <c r="I3362" s="67"/>
      <c r="J3362" s="67"/>
      <c r="K3362" s="67"/>
      <c r="L3362" s="67"/>
      <c r="M3362" s="67"/>
      <c r="N3362" s="67"/>
      <c r="O3362" s="67"/>
    </row>
    <row r="3363" spans="1:15" s="71" customFormat="1" hidden="1" x14ac:dyDescent="0.2">
      <c r="A3363" s="94" t="s">
        <v>5785</v>
      </c>
      <c r="B3363" t="s">
        <v>20095</v>
      </c>
      <c r="C3363" t="s">
        <v>8107</v>
      </c>
      <c r="D3363">
        <v>251.85</v>
      </c>
      <c r="E3363" t="s">
        <v>30879</v>
      </c>
      <c r="F3363" s="67"/>
      <c r="G3363" s="67"/>
      <c r="H3363" s="67"/>
      <c r="I3363" s="67"/>
      <c r="J3363" s="67"/>
      <c r="K3363" s="67"/>
      <c r="L3363" s="67"/>
      <c r="M3363" s="67"/>
      <c r="N3363" s="67"/>
      <c r="O3363" s="67"/>
    </row>
    <row r="3364" spans="1:15" s="71" customFormat="1" hidden="1" x14ac:dyDescent="0.2">
      <c r="A3364" s="94" t="s">
        <v>5786</v>
      </c>
      <c r="B3364" t="s">
        <v>20096</v>
      </c>
      <c r="C3364" t="s">
        <v>8107</v>
      </c>
      <c r="D3364">
        <v>302.22000000000003</v>
      </c>
      <c r="E3364" t="s">
        <v>30879</v>
      </c>
      <c r="F3364" s="67"/>
      <c r="G3364" s="67"/>
      <c r="H3364" s="67"/>
      <c r="I3364" s="67"/>
      <c r="J3364" s="67"/>
      <c r="K3364" s="67"/>
      <c r="L3364" s="67"/>
      <c r="M3364" s="67"/>
      <c r="N3364" s="67"/>
      <c r="O3364" s="67"/>
    </row>
    <row r="3365" spans="1:15" s="71" customFormat="1" hidden="1" x14ac:dyDescent="0.2">
      <c r="A3365" s="94" t="s">
        <v>47300</v>
      </c>
      <c r="B3365" t="s">
        <v>47301</v>
      </c>
      <c r="C3365" t="s">
        <v>8107</v>
      </c>
      <c r="D3365">
        <v>312.95</v>
      </c>
      <c r="E3365" t="s">
        <v>30879</v>
      </c>
      <c r="F3365" s="67"/>
      <c r="G3365" s="67"/>
      <c r="H3365" s="67"/>
      <c r="I3365" s="67"/>
      <c r="J3365" s="67"/>
      <c r="K3365" s="67"/>
      <c r="L3365" s="67"/>
      <c r="M3365" s="67"/>
      <c r="N3365" s="67"/>
      <c r="O3365" s="67"/>
    </row>
    <row r="3366" spans="1:15" s="71" customFormat="1" hidden="1" x14ac:dyDescent="0.2">
      <c r="A3366" s="94" t="s">
        <v>5787</v>
      </c>
      <c r="B3366" t="s">
        <v>20097</v>
      </c>
      <c r="C3366" t="s">
        <v>8107</v>
      </c>
      <c r="D3366">
        <v>352.59</v>
      </c>
      <c r="E3366" t="s">
        <v>30879</v>
      </c>
      <c r="F3366" s="67"/>
      <c r="G3366" s="67"/>
      <c r="H3366" s="67"/>
      <c r="I3366" s="67"/>
      <c r="J3366" s="67"/>
      <c r="K3366" s="67"/>
      <c r="L3366" s="67"/>
      <c r="M3366" s="67"/>
      <c r="N3366" s="67"/>
      <c r="O3366" s="67"/>
    </row>
    <row r="3367" spans="1:15" s="71" customFormat="1" hidden="1" x14ac:dyDescent="0.2">
      <c r="A3367" s="94" t="s">
        <v>5788</v>
      </c>
      <c r="B3367" t="s">
        <v>20098</v>
      </c>
      <c r="C3367" t="s">
        <v>8107</v>
      </c>
      <c r="D3367">
        <v>402.96</v>
      </c>
      <c r="E3367" t="s">
        <v>30879</v>
      </c>
      <c r="F3367" s="67"/>
      <c r="G3367" s="67"/>
      <c r="H3367" s="67"/>
      <c r="I3367" s="67"/>
      <c r="J3367" s="67"/>
      <c r="K3367" s="67"/>
      <c r="L3367" s="67"/>
      <c r="M3367" s="67"/>
      <c r="N3367" s="67"/>
      <c r="O3367" s="67"/>
    </row>
    <row r="3368" spans="1:15" s="71" customFormat="1" hidden="1" x14ac:dyDescent="0.2">
      <c r="A3368" s="94" t="s">
        <v>5789</v>
      </c>
      <c r="B3368" t="s">
        <v>20099</v>
      </c>
      <c r="C3368" t="s">
        <v>8107</v>
      </c>
      <c r="D3368">
        <v>453.33</v>
      </c>
      <c r="E3368" t="s">
        <v>30879</v>
      </c>
      <c r="F3368" s="67"/>
      <c r="G3368" s="67"/>
      <c r="H3368" s="67"/>
      <c r="I3368" s="67"/>
      <c r="J3368" s="67"/>
      <c r="K3368" s="67"/>
      <c r="L3368" s="67"/>
      <c r="M3368" s="67"/>
      <c r="N3368" s="67"/>
      <c r="O3368" s="67"/>
    </row>
    <row r="3369" spans="1:15" s="71" customFormat="1" hidden="1" x14ac:dyDescent="0.2">
      <c r="A3369" s="94" t="s">
        <v>5790</v>
      </c>
      <c r="B3369" t="s">
        <v>20100</v>
      </c>
      <c r="C3369" t="s">
        <v>8107</v>
      </c>
      <c r="D3369">
        <v>503.7</v>
      </c>
      <c r="E3369" t="s">
        <v>30879</v>
      </c>
      <c r="F3369" s="67"/>
      <c r="G3369" s="67"/>
      <c r="H3369" s="67"/>
      <c r="I3369" s="67"/>
      <c r="J3369" s="67"/>
      <c r="K3369" s="67"/>
      <c r="L3369" s="67"/>
      <c r="M3369" s="67"/>
      <c r="N3369" s="67"/>
      <c r="O3369" s="67"/>
    </row>
    <row r="3370" spans="1:15" s="71" customFormat="1" hidden="1" x14ac:dyDescent="0.2">
      <c r="A3370" s="94" t="s">
        <v>47298</v>
      </c>
      <c r="B3370" t="s">
        <v>47299</v>
      </c>
      <c r="C3370" t="s">
        <v>2424</v>
      </c>
      <c r="D3370">
        <v>84.51</v>
      </c>
      <c r="E3370" t="s">
        <v>30879</v>
      </c>
      <c r="F3370" s="67"/>
      <c r="G3370" s="67"/>
      <c r="H3370" s="67"/>
      <c r="I3370" s="67"/>
      <c r="J3370" s="67"/>
      <c r="K3370" s="67"/>
      <c r="L3370" s="67"/>
      <c r="M3370" s="67"/>
      <c r="N3370" s="67"/>
      <c r="O3370" s="67"/>
    </row>
    <row r="3371" spans="1:15" s="71" customFormat="1" hidden="1" x14ac:dyDescent="0.2">
      <c r="A3371" s="94" t="s">
        <v>47302</v>
      </c>
      <c r="B3371" t="s">
        <v>47303</v>
      </c>
      <c r="C3371" t="s">
        <v>2424</v>
      </c>
      <c r="D3371">
        <v>86.93</v>
      </c>
      <c r="E3371" t="s">
        <v>30879</v>
      </c>
      <c r="F3371" s="67"/>
      <c r="G3371" s="67"/>
      <c r="H3371" s="67"/>
      <c r="I3371" s="67"/>
      <c r="J3371" s="67"/>
      <c r="K3371" s="67"/>
      <c r="L3371" s="67"/>
      <c r="M3371" s="67"/>
      <c r="N3371" s="67"/>
      <c r="O3371" s="67"/>
    </row>
    <row r="3372" spans="1:15" s="71" customFormat="1" hidden="1" x14ac:dyDescent="0.2">
      <c r="A3372" s="94" t="s">
        <v>47304</v>
      </c>
      <c r="B3372" t="s">
        <v>47305</v>
      </c>
      <c r="C3372" t="s">
        <v>2424</v>
      </c>
      <c r="D3372">
        <v>84.51</v>
      </c>
      <c r="E3372" t="s">
        <v>30879</v>
      </c>
      <c r="F3372" s="67"/>
      <c r="G3372" s="67"/>
      <c r="H3372" s="67"/>
      <c r="I3372" s="67"/>
      <c r="J3372" s="67"/>
      <c r="K3372" s="67"/>
      <c r="L3372" s="67"/>
      <c r="M3372" s="67"/>
      <c r="N3372" s="67"/>
      <c r="O3372" s="67"/>
    </row>
    <row r="3373" spans="1:15" s="71" customFormat="1" hidden="1" x14ac:dyDescent="0.2">
      <c r="A3373" s="94" t="s">
        <v>47290</v>
      </c>
      <c r="B3373" t="s">
        <v>47291</v>
      </c>
      <c r="C3373" t="s">
        <v>8107</v>
      </c>
      <c r="D3373">
        <v>202.82</v>
      </c>
      <c r="E3373" t="s">
        <v>30879</v>
      </c>
      <c r="F3373" s="67"/>
      <c r="G3373" s="67"/>
      <c r="H3373" s="67"/>
      <c r="I3373" s="67"/>
      <c r="J3373" s="67"/>
      <c r="K3373" s="67"/>
      <c r="L3373" s="67"/>
      <c r="M3373" s="67"/>
      <c r="N3373" s="67"/>
      <c r="O3373" s="67"/>
    </row>
    <row r="3374" spans="1:15" s="71" customFormat="1" hidden="1" x14ac:dyDescent="0.2">
      <c r="A3374" s="94" t="s">
        <v>47292</v>
      </c>
      <c r="B3374" t="s">
        <v>47293</v>
      </c>
      <c r="C3374" t="s">
        <v>8107</v>
      </c>
      <c r="D3374">
        <v>253.53</v>
      </c>
      <c r="E3374" t="s">
        <v>30879</v>
      </c>
      <c r="F3374" s="67"/>
      <c r="G3374" s="67"/>
      <c r="H3374" s="67"/>
      <c r="I3374" s="67"/>
      <c r="J3374" s="67"/>
      <c r="K3374" s="67"/>
      <c r="L3374" s="67"/>
      <c r="M3374" s="67"/>
      <c r="N3374" s="67"/>
      <c r="O3374" s="67"/>
    </row>
    <row r="3375" spans="1:15" s="71" customFormat="1" hidden="1" x14ac:dyDescent="0.2">
      <c r="A3375" s="94" t="s">
        <v>47294</v>
      </c>
      <c r="B3375" t="s">
        <v>47295</v>
      </c>
      <c r="C3375" t="s">
        <v>8107</v>
      </c>
      <c r="D3375">
        <v>304.24</v>
      </c>
      <c r="E3375" t="s">
        <v>30879</v>
      </c>
      <c r="F3375" s="67"/>
      <c r="G3375" s="67"/>
      <c r="H3375" s="67"/>
      <c r="I3375" s="67"/>
      <c r="J3375" s="67"/>
      <c r="K3375" s="67"/>
      <c r="L3375" s="67"/>
      <c r="M3375" s="67"/>
      <c r="N3375" s="67"/>
      <c r="O3375" s="67"/>
    </row>
    <row r="3376" spans="1:15" s="71" customFormat="1" hidden="1" x14ac:dyDescent="0.2">
      <c r="A3376" s="94" t="s">
        <v>47296</v>
      </c>
      <c r="B3376" t="s">
        <v>47297</v>
      </c>
      <c r="C3376" t="s">
        <v>8107</v>
      </c>
      <c r="D3376">
        <v>405.65</v>
      </c>
      <c r="E3376" t="s">
        <v>30879</v>
      </c>
      <c r="F3376" s="67"/>
      <c r="G3376" s="67"/>
      <c r="H3376" s="67"/>
      <c r="I3376" s="67"/>
      <c r="J3376" s="67"/>
      <c r="K3376" s="67"/>
      <c r="L3376" s="67"/>
      <c r="M3376" s="67"/>
      <c r="N3376" s="67"/>
      <c r="O3376" s="67"/>
    </row>
    <row r="3377" spans="1:15" s="71" customFormat="1" hidden="1" x14ac:dyDescent="0.2">
      <c r="A3377" s="94" t="s">
        <v>47312</v>
      </c>
      <c r="B3377" t="s">
        <v>47313</v>
      </c>
      <c r="C3377" t="s">
        <v>2424</v>
      </c>
      <c r="D3377">
        <v>62</v>
      </c>
      <c r="E3377" t="s">
        <v>30879</v>
      </c>
      <c r="F3377" s="67"/>
      <c r="G3377" s="67"/>
      <c r="H3377" s="67"/>
      <c r="I3377" s="67"/>
      <c r="J3377" s="67"/>
      <c r="K3377" s="67"/>
      <c r="L3377" s="67"/>
      <c r="M3377" s="67"/>
      <c r="N3377" s="67"/>
      <c r="O3377" s="67"/>
    </row>
    <row r="3378" spans="1:15" s="71" customFormat="1" hidden="1" x14ac:dyDescent="0.2">
      <c r="A3378" s="94" t="s">
        <v>47306</v>
      </c>
      <c r="B3378" t="s">
        <v>47307</v>
      </c>
      <c r="C3378" t="s">
        <v>2424</v>
      </c>
      <c r="D3378">
        <v>66.34</v>
      </c>
      <c r="E3378" t="s">
        <v>30879</v>
      </c>
      <c r="F3378" s="67"/>
      <c r="G3378" s="67"/>
      <c r="H3378" s="67"/>
      <c r="I3378" s="67"/>
      <c r="J3378" s="67"/>
      <c r="K3378" s="67"/>
      <c r="L3378" s="67"/>
      <c r="M3378" s="67"/>
      <c r="N3378" s="67"/>
      <c r="O3378" s="67"/>
    </row>
    <row r="3379" spans="1:15" s="71" customFormat="1" hidden="1" x14ac:dyDescent="0.2">
      <c r="A3379" s="94" t="s">
        <v>47308</v>
      </c>
      <c r="B3379" t="s">
        <v>47309</v>
      </c>
      <c r="C3379" t="s">
        <v>2424</v>
      </c>
      <c r="D3379">
        <v>68.2</v>
      </c>
      <c r="E3379" t="s">
        <v>30879</v>
      </c>
      <c r="F3379" s="67"/>
      <c r="G3379" s="67"/>
      <c r="H3379" s="67"/>
      <c r="I3379" s="67"/>
      <c r="J3379" s="67"/>
      <c r="K3379" s="67"/>
      <c r="L3379" s="67"/>
      <c r="M3379" s="67"/>
      <c r="N3379" s="67"/>
      <c r="O3379" s="67"/>
    </row>
    <row r="3380" spans="1:15" s="71" customFormat="1" hidden="1" x14ac:dyDescent="0.2">
      <c r="A3380" s="94" t="s">
        <v>47310</v>
      </c>
      <c r="B3380" t="s">
        <v>47311</v>
      </c>
      <c r="C3380" t="s">
        <v>2424</v>
      </c>
      <c r="D3380">
        <v>62</v>
      </c>
      <c r="E3380" t="s">
        <v>30879</v>
      </c>
      <c r="F3380" s="67"/>
      <c r="G3380" s="67"/>
      <c r="H3380" s="67"/>
      <c r="I3380" s="67"/>
      <c r="J3380" s="67"/>
      <c r="K3380" s="67"/>
      <c r="L3380" s="67"/>
      <c r="M3380" s="67"/>
      <c r="N3380" s="67"/>
      <c r="O3380" s="67"/>
    </row>
    <row r="3381" spans="1:15" s="71" customFormat="1" hidden="1" x14ac:dyDescent="0.2">
      <c r="A3381" s="94" t="s">
        <v>47235</v>
      </c>
      <c r="B3381" t="s">
        <v>47236</v>
      </c>
      <c r="C3381" t="s">
        <v>8107</v>
      </c>
      <c r="D3381">
        <v>88.02</v>
      </c>
      <c r="E3381" t="s">
        <v>30879</v>
      </c>
      <c r="F3381" s="67"/>
      <c r="G3381" s="67"/>
      <c r="H3381" s="67"/>
      <c r="I3381" s="67"/>
      <c r="J3381" s="67"/>
      <c r="K3381" s="67"/>
      <c r="L3381" s="67"/>
      <c r="M3381" s="67"/>
      <c r="N3381" s="67"/>
      <c r="O3381" s="67"/>
    </row>
    <row r="3382" spans="1:15" s="71" customFormat="1" hidden="1" x14ac:dyDescent="0.2">
      <c r="A3382" s="94" t="s">
        <v>20101</v>
      </c>
      <c r="B3382" t="s">
        <v>20102</v>
      </c>
      <c r="C3382" t="s">
        <v>8107</v>
      </c>
      <c r="D3382">
        <v>92.37</v>
      </c>
      <c r="E3382" t="s">
        <v>30879</v>
      </c>
      <c r="F3382" s="67"/>
      <c r="G3382" s="67"/>
      <c r="H3382" s="67"/>
      <c r="I3382" s="67"/>
      <c r="J3382" s="67"/>
      <c r="K3382" s="67"/>
      <c r="L3382" s="67"/>
      <c r="M3382" s="67"/>
      <c r="N3382" s="67"/>
      <c r="O3382" s="67"/>
    </row>
    <row r="3383" spans="1:15" s="71" customFormat="1" hidden="1" x14ac:dyDescent="0.2">
      <c r="A3383" s="94" t="s">
        <v>47237</v>
      </c>
      <c r="B3383" t="s">
        <v>47238</v>
      </c>
      <c r="C3383" t="s">
        <v>8107</v>
      </c>
      <c r="D3383">
        <v>88.02</v>
      </c>
      <c r="E3383" t="s">
        <v>30879</v>
      </c>
      <c r="F3383" s="67"/>
      <c r="G3383" s="67"/>
      <c r="H3383" s="67"/>
      <c r="I3383" s="67"/>
      <c r="J3383" s="67"/>
      <c r="K3383" s="67"/>
      <c r="L3383" s="67"/>
      <c r="M3383" s="67"/>
      <c r="N3383" s="67"/>
      <c r="O3383" s="67"/>
    </row>
    <row r="3384" spans="1:15" s="71" customFormat="1" hidden="1" x14ac:dyDescent="0.2">
      <c r="A3384" s="94" t="s">
        <v>47222</v>
      </c>
      <c r="B3384" t="s">
        <v>47223</v>
      </c>
      <c r="C3384" t="s">
        <v>2424</v>
      </c>
      <c r="D3384">
        <v>11.37</v>
      </c>
      <c r="E3384" t="s">
        <v>30879</v>
      </c>
      <c r="F3384" s="67"/>
      <c r="G3384" s="67"/>
      <c r="H3384" s="67"/>
      <c r="I3384" s="67"/>
      <c r="J3384" s="67"/>
      <c r="K3384" s="67"/>
      <c r="L3384" s="67"/>
      <c r="M3384" s="67"/>
      <c r="N3384" s="67"/>
      <c r="O3384" s="67"/>
    </row>
    <row r="3385" spans="1:15" s="71" customFormat="1" hidden="1" x14ac:dyDescent="0.2">
      <c r="A3385" s="94" t="s">
        <v>8128</v>
      </c>
      <c r="B3385" t="s">
        <v>20103</v>
      </c>
      <c r="C3385" t="s">
        <v>2424</v>
      </c>
      <c r="D3385">
        <v>11.37</v>
      </c>
      <c r="E3385" t="s">
        <v>30879</v>
      </c>
      <c r="F3385" s="67"/>
      <c r="G3385" s="67"/>
      <c r="H3385" s="67"/>
      <c r="I3385" s="67"/>
      <c r="J3385" s="67"/>
      <c r="K3385" s="67"/>
      <c r="L3385" s="67"/>
      <c r="M3385" s="67"/>
      <c r="N3385" s="67"/>
      <c r="O3385" s="67"/>
    </row>
    <row r="3386" spans="1:15" s="71" customFormat="1" hidden="1" x14ac:dyDescent="0.2">
      <c r="A3386" s="94" t="s">
        <v>8129</v>
      </c>
      <c r="B3386" t="s">
        <v>47217</v>
      </c>
      <c r="C3386" t="s">
        <v>2424</v>
      </c>
      <c r="D3386">
        <v>13.64</v>
      </c>
      <c r="E3386" t="s">
        <v>30879</v>
      </c>
      <c r="F3386" s="67"/>
      <c r="G3386" s="67"/>
      <c r="H3386" s="67"/>
      <c r="I3386" s="67"/>
      <c r="J3386" s="67"/>
      <c r="K3386" s="67"/>
      <c r="L3386" s="67"/>
      <c r="M3386" s="67"/>
      <c r="N3386" s="67"/>
      <c r="O3386" s="67"/>
    </row>
    <row r="3387" spans="1:15" s="71" customFormat="1" hidden="1" x14ac:dyDescent="0.2">
      <c r="A3387" s="94" t="s">
        <v>20104</v>
      </c>
      <c r="B3387" t="s">
        <v>20105</v>
      </c>
      <c r="C3387" t="s">
        <v>2424</v>
      </c>
      <c r="D3387">
        <v>13.8</v>
      </c>
      <c r="E3387" t="s">
        <v>30879</v>
      </c>
      <c r="F3387" s="67"/>
      <c r="G3387" s="67"/>
      <c r="H3387" s="67"/>
      <c r="I3387" s="67"/>
      <c r="J3387" s="67"/>
      <c r="K3387" s="67"/>
      <c r="L3387" s="67"/>
      <c r="M3387" s="67"/>
      <c r="N3387" s="67"/>
      <c r="O3387" s="67"/>
    </row>
    <row r="3388" spans="1:15" s="71" customFormat="1" hidden="1" x14ac:dyDescent="0.2">
      <c r="A3388" s="94" t="s">
        <v>47213</v>
      </c>
      <c r="B3388" t="s">
        <v>47214</v>
      </c>
      <c r="C3388" t="s">
        <v>8107</v>
      </c>
      <c r="D3388">
        <v>73.680000000000007</v>
      </c>
      <c r="E3388" t="s">
        <v>30879</v>
      </c>
      <c r="F3388" s="67"/>
      <c r="G3388" s="67"/>
      <c r="H3388" s="67"/>
      <c r="I3388" s="67"/>
      <c r="J3388" s="67"/>
      <c r="K3388" s="67"/>
      <c r="L3388" s="67"/>
      <c r="M3388" s="67"/>
      <c r="N3388" s="67"/>
      <c r="O3388" s="67"/>
    </row>
    <row r="3389" spans="1:15" s="71" customFormat="1" hidden="1" x14ac:dyDescent="0.2">
      <c r="A3389" s="94" t="s">
        <v>47215</v>
      </c>
      <c r="B3389" t="s">
        <v>47216</v>
      </c>
      <c r="C3389" t="s">
        <v>8107</v>
      </c>
      <c r="D3389">
        <v>77.760000000000005</v>
      </c>
      <c r="E3389" t="s">
        <v>30879</v>
      </c>
      <c r="F3389" s="67"/>
      <c r="G3389" s="67"/>
      <c r="H3389" s="67"/>
      <c r="I3389" s="67"/>
      <c r="J3389" s="67"/>
      <c r="K3389" s="67"/>
      <c r="L3389" s="67"/>
      <c r="M3389" s="67"/>
      <c r="N3389" s="67"/>
      <c r="O3389" s="67"/>
    </row>
    <row r="3390" spans="1:15" s="71" customFormat="1" hidden="1" x14ac:dyDescent="0.2">
      <c r="A3390" s="94" t="s">
        <v>47218</v>
      </c>
      <c r="B3390" t="s">
        <v>47219</v>
      </c>
      <c r="C3390" t="s">
        <v>2424</v>
      </c>
      <c r="D3390">
        <v>0</v>
      </c>
      <c r="E3390" t="s">
        <v>30879</v>
      </c>
      <c r="F3390" s="67"/>
      <c r="G3390" s="67"/>
      <c r="H3390" s="67"/>
      <c r="I3390" s="67"/>
      <c r="J3390" s="67"/>
      <c r="K3390" s="67"/>
      <c r="L3390" s="67"/>
      <c r="M3390" s="67"/>
      <c r="N3390" s="67"/>
      <c r="O3390" s="67"/>
    </row>
    <row r="3391" spans="1:15" hidden="1" x14ac:dyDescent="0.2">
      <c r="A3391" s="94" t="s">
        <v>47224</v>
      </c>
      <c r="B3391" t="s">
        <v>47225</v>
      </c>
      <c r="C3391" t="s">
        <v>2424</v>
      </c>
      <c r="D3391">
        <v>19.079999999999998</v>
      </c>
      <c r="E3391" t="s">
        <v>30879</v>
      </c>
    </row>
    <row r="3392" spans="1:15" hidden="1" x14ac:dyDescent="0.2">
      <c r="A3392" s="94" t="s">
        <v>47229</v>
      </c>
      <c r="B3392" t="s">
        <v>47230</v>
      </c>
      <c r="C3392" t="s">
        <v>8107</v>
      </c>
      <c r="D3392">
        <v>84.53</v>
      </c>
      <c r="E3392" t="s">
        <v>30879</v>
      </c>
    </row>
    <row r="3393" spans="1:5" hidden="1" x14ac:dyDescent="0.2">
      <c r="A3393" s="94" t="s">
        <v>8130</v>
      </c>
      <c r="B3393" t="s">
        <v>20106</v>
      </c>
      <c r="C3393" t="s">
        <v>8107</v>
      </c>
      <c r="D3393">
        <v>84.53</v>
      </c>
      <c r="E3393" t="s">
        <v>30879</v>
      </c>
    </row>
    <row r="3394" spans="1:5" hidden="1" x14ac:dyDescent="0.2">
      <c r="A3394" s="94" t="s">
        <v>47220</v>
      </c>
      <c r="B3394" t="s">
        <v>47221</v>
      </c>
      <c r="C3394" t="s">
        <v>2424</v>
      </c>
      <c r="D3394">
        <v>11.25</v>
      </c>
      <c r="E3394" t="s">
        <v>30879</v>
      </c>
    </row>
    <row r="3395" spans="1:5" hidden="1" x14ac:dyDescent="0.2">
      <c r="A3395" s="94" t="s">
        <v>47100</v>
      </c>
      <c r="B3395" t="s">
        <v>47101</v>
      </c>
      <c r="C3395" t="s">
        <v>2424</v>
      </c>
      <c r="D3395">
        <v>33.58</v>
      </c>
      <c r="E3395" t="s">
        <v>30879</v>
      </c>
    </row>
    <row r="3396" spans="1:5" hidden="1" x14ac:dyDescent="0.2">
      <c r="A3396" s="94" t="s">
        <v>46489</v>
      </c>
      <c r="B3396" t="s">
        <v>46490</v>
      </c>
      <c r="C3396" t="s">
        <v>8107</v>
      </c>
      <c r="D3396">
        <v>28.38</v>
      </c>
      <c r="E3396" t="s">
        <v>30879</v>
      </c>
    </row>
    <row r="3397" spans="1:5" hidden="1" x14ac:dyDescent="0.2">
      <c r="A3397" s="94" t="s">
        <v>47869</v>
      </c>
      <c r="B3397" t="s">
        <v>47870</v>
      </c>
      <c r="C3397" t="s">
        <v>2424</v>
      </c>
      <c r="D3397">
        <v>10.07</v>
      </c>
      <c r="E3397" t="s">
        <v>30879</v>
      </c>
    </row>
    <row r="3398" spans="1:5" hidden="1" x14ac:dyDescent="0.2">
      <c r="A3398" s="94" t="s">
        <v>2359</v>
      </c>
      <c r="B3398" t="s">
        <v>47868</v>
      </c>
      <c r="C3398" t="s">
        <v>2424</v>
      </c>
      <c r="D3398">
        <v>5.23</v>
      </c>
      <c r="E3398" t="s">
        <v>30879</v>
      </c>
    </row>
    <row r="3399" spans="1:5" hidden="1" x14ac:dyDescent="0.2">
      <c r="A3399" s="94" t="s">
        <v>20107</v>
      </c>
      <c r="B3399" t="s">
        <v>20108</v>
      </c>
      <c r="C3399" t="s">
        <v>8107</v>
      </c>
      <c r="D3399">
        <v>28.24</v>
      </c>
      <c r="E3399" t="s">
        <v>30879</v>
      </c>
    </row>
    <row r="3400" spans="1:5" hidden="1" x14ac:dyDescent="0.2">
      <c r="A3400" s="94" t="s">
        <v>47314</v>
      </c>
      <c r="B3400" t="s">
        <v>47315</v>
      </c>
      <c r="C3400" t="s">
        <v>2424</v>
      </c>
      <c r="D3400">
        <v>18.899999999999999</v>
      </c>
      <c r="E3400" t="s">
        <v>30879</v>
      </c>
    </row>
    <row r="3401" spans="1:5" hidden="1" x14ac:dyDescent="0.2">
      <c r="A3401" s="94" t="s">
        <v>8131</v>
      </c>
      <c r="B3401" t="s">
        <v>47316</v>
      </c>
      <c r="C3401" t="s">
        <v>2424</v>
      </c>
      <c r="D3401">
        <v>23.82</v>
      </c>
      <c r="E3401" t="s">
        <v>30879</v>
      </c>
    </row>
    <row r="3402" spans="1:5" hidden="1" x14ac:dyDescent="0.2">
      <c r="A3402" s="94" t="s">
        <v>47317</v>
      </c>
      <c r="B3402" t="s">
        <v>47318</v>
      </c>
      <c r="C3402" t="s">
        <v>2424</v>
      </c>
      <c r="D3402">
        <v>31.82</v>
      </c>
      <c r="E3402" t="s">
        <v>30879</v>
      </c>
    </row>
    <row r="3403" spans="1:5" hidden="1" x14ac:dyDescent="0.2">
      <c r="A3403" s="94" t="s">
        <v>8132</v>
      </c>
      <c r="B3403" t="s">
        <v>20109</v>
      </c>
      <c r="C3403" t="s">
        <v>2424</v>
      </c>
      <c r="D3403">
        <v>12.49</v>
      </c>
      <c r="E3403" t="s">
        <v>30879</v>
      </c>
    </row>
    <row r="3404" spans="1:5" hidden="1" x14ac:dyDescent="0.2">
      <c r="A3404" s="94" t="s">
        <v>20110</v>
      </c>
      <c r="B3404" t="s">
        <v>20111</v>
      </c>
      <c r="C3404" t="s">
        <v>8107</v>
      </c>
      <c r="D3404">
        <v>59.95</v>
      </c>
      <c r="E3404" t="s">
        <v>30879</v>
      </c>
    </row>
    <row r="3405" spans="1:5" hidden="1" x14ac:dyDescent="0.2">
      <c r="A3405" s="94" t="s">
        <v>20112</v>
      </c>
      <c r="B3405" t="s">
        <v>20113</v>
      </c>
      <c r="C3405" t="s">
        <v>8107</v>
      </c>
      <c r="D3405">
        <v>67.45</v>
      </c>
      <c r="E3405" t="s">
        <v>30879</v>
      </c>
    </row>
    <row r="3406" spans="1:5" hidden="1" x14ac:dyDescent="0.2">
      <c r="A3406" s="94" t="s">
        <v>20114</v>
      </c>
      <c r="B3406" t="s">
        <v>20115</v>
      </c>
      <c r="C3406" t="s">
        <v>8107</v>
      </c>
      <c r="D3406">
        <v>74.94</v>
      </c>
      <c r="E3406" t="s">
        <v>30879</v>
      </c>
    </row>
    <row r="3407" spans="1:5" hidden="1" x14ac:dyDescent="0.2">
      <c r="A3407" s="94" t="s">
        <v>2241</v>
      </c>
      <c r="B3407" t="s">
        <v>20116</v>
      </c>
      <c r="C3407" t="s">
        <v>2424</v>
      </c>
      <c r="D3407">
        <v>5.79</v>
      </c>
      <c r="E3407" t="s">
        <v>30879</v>
      </c>
    </row>
    <row r="3408" spans="1:5" hidden="1" x14ac:dyDescent="0.2">
      <c r="A3408" s="94" t="s">
        <v>2364</v>
      </c>
      <c r="B3408" t="s">
        <v>47856</v>
      </c>
      <c r="C3408" t="s">
        <v>8107</v>
      </c>
      <c r="D3408">
        <v>20.84</v>
      </c>
      <c r="E3408" t="s">
        <v>30879</v>
      </c>
    </row>
    <row r="3409" spans="1:15" hidden="1" x14ac:dyDescent="0.2">
      <c r="A3409" s="94" t="s">
        <v>2365</v>
      </c>
      <c r="B3409" t="s">
        <v>20117</v>
      </c>
      <c r="C3409" t="s">
        <v>8107</v>
      </c>
      <c r="D3409">
        <v>24.32</v>
      </c>
      <c r="E3409" t="s">
        <v>30879</v>
      </c>
    </row>
    <row r="3410" spans="1:15" hidden="1" x14ac:dyDescent="0.2">
      <c r="A3410" s="94" t="s">
        <v>483</v>
      </c>
      <c r="B3410" t="s">
        <v>47857</v>
      </c>
      <c r="C3410" t="s">
        <v>8107</v>
      </c>
      <c r="D3410">
        <v>27.79</v>
      </c>
      <c r="E3410" t="s">
        <v>30879</v>
      </c>
    </row>
    <row r="3411" spans="1:15" hidden="1" x14ac:dyDescent="0.2">
      <c r="A3411" s="94" t="s">
        <v>484</v>
      </c>
      <c r="B3411" t="s">
        <v>20118</v>
      </c>
      <c r="C3411" t="s">
        <v>8107</v>
      </c>
      <c r="D3411">
        <v>31.27</v>
      </c>
      <c r="E3411" t="s">
        <v>30879</v>
      </c>
    </row>
    <row r="3412" spans="1:15" hidden="1" x14ac:dyDescent="0.2">
      <c r="A3412" s="94" t="s">
        <v>485</v>
      </c>
      <c r="B3412" t="s">
        <v>20119</v>
      </c>
      <c r="C3412" t="s">
        <v>8107</v>
      </c>
      <c r="D3412">
        <v>34.74</v>
      </c>
      <c r="E3412" t="s">
        <v>30879</v>
      </c>
    </row>
    <row r="3413" spans="1:15" s="71" customFormat="1" hidden="1" x14ac:dyDescent="0.2">
      <c r="A3413" s="94" t="s">
        <v>486</v>
      </c>
      <c r="B3413" t="s">
        <v>20120</v>
      </c>
      <c r="C3413" t="s">
        <v>2424</v>
      </c>
      <c r="D3413">
        <v>6.1</v>
      </c>
      <c r="E3413" t="s">
        <v>30879</v>
      </c>
      <c r="F3413" s="67"/>
      <c r="G3413" s="67"/>
      <c r="H3413" s="67"/>
      <c r="I3413" s="67"/>
      <c r="J3413" s="67"/>
      <c r="K3413" s="67"/>
      <c r="L3413" s="67"/>
      <c r="M3413" s="67"/>
      <c r="N3413" s="67"/>
      <c r="O3413" s="67"/>
    </row>
    <row r="3414" spans="1:15" s="71" customFormat="1" hidden="1" x14ac:dyDescent="0.2">
      <c r="A3414" s="94" t="s">
        <v>2366</v>
      </c>
      <c r="B3414" t="s">
        <v>20121</v>
      </c>
      <c r="C3414" t="s">
        <v>8107</v>
      </c>
      <c r="D3414">
        <v>29.28</v>
      </c>
      <c r="E3414" t="s">
        <v>30879</v>
      </c>
      <c r="F3414" s="67"/>
      <c r="G3414" s="67"/>
      <c r="H3414" s="67"/>
      <c r="I3414" s="67"/>
      <c r="J3414" s="67"/>
      <c r="K3414" s="67"/>
      <c r="L3414" s="67"/>
      <c r="M3414" s="67"/>
      <c r="N3414" s="67"/>
      <c r="O3414" s="67"/>
    </row>
    <row r="3415" spans="1:15" s="71" customFormat="1" hidden="1" x14ac:dyDescent="0.2">
      <c r="A3415" s="94" t="s">
        <v>1344</v>
      </c>
      <c r="B3415" t="s">
        <v>20122</v>
      </c>
      <c r="C3415" t="s">
        <v>8107</v>
      </c>
      <c r="D3415">
        <v>32.94</v>
      </c>
      <c r="E3415" t="s">
        <v>30879</v>
      </c>
      <c r="F3415" s="67"/>
      <c r="G3415" s="67"/>
      <c r="H3415" s="67"/>
      <c r="I3415" s="67"/>
      <c r="J3415" s="67"/>
      <c r="K3415" s="67"/>
      <c r="L3415" s="67"/>
      <c r="M3415" s="67"/>
      <c r="N3415" s="67"/>
      <c r="O3415" s="67"/>
    </row>
    <row r="3416" spans="1:15" s="71" customFormat="1" hidden="1" x14ac:dyDescent="0.2">
      <c r="A3416" s="94" t="s">
        <v>1345</v>
      </c>
      <c r="B3416" t="s">
        <v>20123</v>
      </c>
      <c r="C3416" t="s">
        <v>8107</v>
      </c>
      <c r="D3416">
        <v>36.6</v>
      </c>
      <c r="E3416" t="s">
        <v>30879</v>
      </c>
      <c r="F3416" s="67"/>
      <c r="G3416" s="67"/>
      <c r="H3416" s="67"/>
      <c r="I3416" s="67"/>
      <c r="J3416" s="67"/>
      <c r="K3416" s="67"/>
      <c r="L3416" s="67"/>
      <c r="M3416" s="67"/>
      <c r="N3416" s="67"/>
      <c r="O3416" s="67"/>
    </row>
    <row r="3417" spans="1:15" hidden="1" x14ac:dyDescent="0.2">
      <c r="A3417" s="94" t="s">
        <v>2306</v>
      </c>
      <c r="B3417" t="s">
        <v>20124</v>
      </c>
      <c r="C3417" t="s">
        <v>2424</v>
      </c>
      <c r="D3417">
        <v>6.6</v>
      </c>
      <c r="E3417" t="s">
        <v>30879</v>
      </c>
    </row>
    <row r="3418" spans="1:15" hidden="1" x14ac:dyDescent="0.2">
      <c r="A3418" s="94" t="s">
        <v>3009</v>
      </c>
      <c r="B3418" t="s">
        <v>20125</v>
      </c>
      <c r="C3418" t="s">
        <v>8107</v>
      </c>
      <c r="D3418">
        <v>23.76</v>
      </c>
      <c r="E3418" t="s">
        <v>30879</v>
      </c>
    </row>
    <row r="3419" spans="1:15" hidden="1" x14ac:dyDescent="0.2">
      <c r="A3419" s="94" t="s">
        <v>3010</v>
      </c>
      <c r="B3419" t="s">
        <v>20126</v>
      </c>
      <c r="C3419" t="s">
        <v>8107</v>
      </c>
      <c r="D3419">
        <v>27.72</v>
      </c>
      <c r="E3419" t="s">
        <v>30879</v>
      </c>
    </row>
    <row r="3420" spans="1:15" hidden="1" x14ac:dyDescent="0.2">
      <c r="A3420" s="94" t="s">
        <v>3011</v>
      </c>
      <c r="B3420" t="s">
        <v>20127</v>
      </c>
      <c r="C3420" t="s">
        <v>8107</v>
      </c>
      <c r="D3420">
        <v>31.68</v>
      </c>
      <c r="E3420" t="s">
        <v>30879</v>
      </c>
    </row>
    <row r="3421" spans="1:15" hidden="1" x14ac:dyDescent="0.2">
      <c r="A3421" s="94" t="s">
        <v>3012</v>
      </c>
      <c r="B3421" t="s">
        <v>20128</v>
      </c>
      <c r="C3421" t="s">
        <v>8107</v>
      </c>
      <c r="D3421">
        <v>35.64</v>
      </c>
      <c r="E3421" t="s">
        <v>30879</v>
      </c>
    </row>
    <row r="3422" spans="1:15" hidden="1" x14ac:dyDescent="0.2">
      <c r="A3422" s="94" t="s">
        <v>3013</v>
      </c>
      <c r="B3422" t="s">
        <v>20129</v>
      </c>
      <c r="C3422" t="s">
        <v>8107</v>
      </c>
      <c r="D3422">
        <v>39.6</v>
      </c>
      <c r="E3422" t="s">
        <v>30879</v>
      </c>
    </row>
    <row r="3423" spans="1:15" hidden="1" x14ac:dyDescent="0.2">
      <c r="A3423" s="94" t="s">
        <v>8133</v>
      </c>
      <c r="B3423" t="s">
        <v>20130</v>
      </c>
      <c r="C3423" t="s">
        <v>2424</v>
      </c>
      <c r="D3423">
        <v>36.68</v>
      </c>
      <c r="E3423" t="s">
        <v>30879</v>
      </c>
    </row>
    <row r="3424" spans="1:15" hidden="1" x14ac:dyDescent="0.2">
      <c r="A3424" s="94" t="s">
        <v>20131</v>
      </c>
      <c r="B3424" t="s">
        <v>20132</v>
      </c>
      <c r="C3424" t="s">
        <v>8107</v>
      </c>
      <c r="D3424">
        <v>55.85</v>
      </c>
      <c r="E3424" t="s">
        <v>30879</v>
      </c>
    </row>
    <row r="3425" spans="1:15" hidden="1" x14ac:dyDescent="0.2">
      <c r="A3425" s="94" t="s">
        <v>47741</v>
      </c>
      <c r="B3425" t="s">
        <v>47742</v>
      </c>
      <c r="C3425" t="s">
        <v>8107</v>
      </c>
      <c r="D3425">
        <v>51.35</v>
      </c>
      <c r="E3425" t="s">
        <v>30879</v>
      </c>
    </row>
    <row r="3426" spans="1:15" hidden="1" x14ac:dyDescent="0.2">
      <c r="A3426" s="94" t="s">
        <v>47747</v>
      </c>
      <c r="B3426" t="s">
        <v>47748</v>
      </c>
      <c r="C3426" t="s">
        <v>8107</v>
      </c>
      <c r="D3426">
        <v>51.35</v>
      </c>
      <c r="E3426" t="s">
        <v>30879</v>
      </c>
    </row>
    <row r="3427" spans="1:15" hidden="1" x14ac:dyDescent="0.2">
      <c r="A3427" s="94" t="s">
        <v>8134</v>
      </c>
      <c r="B3427" t="s">
        <v>47753</v>
      </c>
      <c r="C3427" t="s">
        <v>8107</v>
      </c>
      <c r="D3427">
        <v>55.01</v>
      </c>
      <c r="E3427" t="s">
        <v>30879</v>
      </c>
    </row>
    <row r="3428" spans="1:15" hidden="1" x14ac:dyDescent="0.2">
      <c r="A3428" s="94" t="s">
        <v>47715</v>
      </c>
      <c r="B3428" t="s">
        <v>47716</v>
      </c>
      <c r="C3428" t="s">
        <v>8107</v>
      </c>
      <c r="D3428">
        <v>68.349999999999994</v>
      </c>
      <c r="E3428" t="s">
        <v>30879</v>
      </c>
    </row>
    <row r="3429" spans="1:15" hidden="1" x14ac:dyDescent="0.2">
      <c r="A3429" s="94" t="s">
        <v>8135</v>
      </c>
      <c r="B3429" t="s">
        <v>20133</v>
      </c>
      <c r="C3429" t="s">
        <v>8107</v>
      </c>
      <c r="D3429">
        <v>24.89</v>
      </c>
      <c r="E3429" t="s">
        <v>30879</v>
      </c>
    </row>
    <row r="3430" spans="1:15" hidden="1" x14ac:dyDescent="0.2">
      <c r="A3430" s="94" t="s">
        <v>48354</v>
      </c>
      <c r="B3430" t="s">
        <v>48355</v>
      </c>
      <c r="C3430" t="s">
        <v>8107</v>
      </c>
      <c r="D3430">
        <v>47.62</v>
      </c>
      <c r="E3430" t="s">
        <v>30879</v>
      </c>
    </row>
    <row r="3431" spans="1:15" hidden="1" x14ac:dyDescent="0.2">
      <c r="A3431" s="94" t="s">
        <v>48350</v>
      </c>
      <c r="B3431" t="s">
        <v>48351</v>
      </c>
      <c r="C3431" t="s">
        <v>2424</v>
      </c>
      <c r="D3431">
        <v>18.68</v>
      </c>
      <c r="E3431" t="s">
        <v>30879</v>
      </c>
    </row>
    <row r="3432" spans="1:15" hidden="1" x14ac:dyDescent="0.2">
      <c r="A3432" s="94" t="s">
        <v>48352</v>
      </c>
      <c r="B3432" t="s">
        <v>48353</v>
      </c>
      <c r="C3432" t="s">
        <v>2424</v>
      </c>
      <c r="D3432">
        <v>16.850000000000001</v>
      </c>
      <c r="E3432" t="s">
        <v>30879</v>
      </c>
    </row>
    <row r="3433" spans="1:15" hidden="1" x14ac:dyDescent="0.2">
      <c r="A3433" s="94" t="s">
        <v>8136</v>
      </c>
      <c r="B3433" t="s">
        <v>20134</v>
      </c>
      <c r="C3433" t="s">
        <v>2424</v>
      </c>
      <c r="D3433">
        <v>33.04</v>
      </c>
      <c r="E3433" t="s">
        <v>30879</v>
      </c>
    </row>
    <row r="3434" spans="1:15" hidden="1" x14ac:dyDescent="0.2">
      <c r="A3434" s="94" t="s">
        <v>8137</v>
      </c>
      <c r="B3434" t="s">
        <v>20135</v>
      </c>
      <c r="C3434" t="s">
        <v>2424</v>
      </c>
      <c r="D3434">
        <v>27.56</v>
      </c>
      <c r="E3434" t="s">
        <v>30879</v>
      </c>
    </row>
    <row r="3435" spans="1:15" hidden="1" x14ac:dyDescent="0.2">
      <c r="A3435" s="94" t="s">
        <v>20136</v>
      </c>
      <c r="B3435" t="s">
        <v>20137</v>
      </c>
      <c r="C3435" t="s">
        <v>2424</v>
      </c>
      <c r="D3435">
        <v>33.04</v>
      </c>
      <c r="E3435" t="s">
        <v>30879</v>
      </c>
    </row>
    <row r="3436" spans="1:15" hidden="1" x14ac:dyDescent="0.2">
      <c r="A3436" s="94" t="s">
        <v>8138</v>
      </c>
      <c r="B3436" t="s">
        <v>20138</v>
      </c>
      <c r="C3436" t="s">
        <v>2424</v>
      </c>
      <c r="D3436">
        <v>40.590000000000003</v>
      </c>
      <c r="E3436" t="s">
        <v>30879</v>
      </c>
    </row>
    <row r="3437" spans="1:15" hidden="1" x14ac:dyDescent="0.2">
      <c r="A3437" s="94" t="s">
        <v>48391</v>
      </c>
      <c r="B3437" t="s">
        <v>48392</v>
      </c>
      <c r="C3437" t="s">
        <v>2424</v>
      </c>
      <c r="D3437">
        <v>30.97</v>
      </c>
      <c r="E3437" t="s">
        <v>30879</v>
      </c>
    </row>
    <row r="3438" spans="1:15" s="71" customFormat="1" hidden="1" x14ac:dyDescent="0.2">
      <c r="A3438" s="94" t="s">
        <v>8139</v>
      </c>
      <c r="B3438" t="s">
        <v>20139</v>
      </c>
      <c r="C3438" t="s">
        <v>2424</v>
      </c>
      <c r="D3438">
        <v>20.47</v>
      </c>
      <c r="E3438" t="s">
        <v>30879</v>
      </c>
      <c r="F3438" s="67"/>
      <c r="G3438" s="67"/>
      <c r="H3438" s="67"/>
      <c r="I3438" s="67"/>
      <c r="J3438" s="67"/>
      <c r="K3438" s="67"/>
      <c r="L3438" s="67"/>
      <c r="M3438" s="67"/>
      <c r="N3438" s="67"/>
      <c r="O3438" s="67"/>
    </row>
    <row r="3439" spans="1:15" hidden="1" x14ac:dyDescent="0.2">
      <c r="A3439" s="94" t="s">
        <v>47774</v>
      </c>
      <c r="B3439" t="s">
        <v>47775</v>
      </c>
      <c r="C3439" t="s">
        <v>8107</v>
      </c>
      <c r="D3439">
        <v>2.98</v>
      </c>
      <c r="E3439" t="s">
        <v>30879</v>
      </c>
    </row>
    <row r="3440" spans="1:15" hidden="1" x14ac:dyDescent="0.2">
      <c r="A3440" s="94" t="s">
        <v>8140</v>
      </c>
      <c r="B3440" t="s">
        <v>20140</v>
      </c>
      <c r="C3440" t="s">
        <v>8107</v>
      </c>
      <c r="D3440">
        <v>3.04</v>
      </c>
      <c r="E3440" t="s">
        <v>30879</v>
      </c>
    </row>
    <row r="3441" spans="1:15" hidden="1" x14ac:dyDescent="0.2">
      <c r="A3441" s="94" t="s">
        <v>8141</v>
      </c>
      <c r="B3441" t="s">
        <v>20141</v>
      </c>
      <c r="C3441" t="s">
        <v>8107</v>
      </c>
      <c r="D3441">
        <v>3.55</v>
      </c>
      <c r="E3441" t="s">
        <v>30879</v>
      </c>
    </row>
    <row r="3442" spans="1:15" hidden="1" x14ac:dyDescent="0.2">
      <c r="A3442" s="94" t="s">
        <v>47632</v>
      </c>
      <c r="B3442" t="s">
        <v>47633</v>
      </c>
      <c r="C3442" t="s">
        <v>2424</v>
      </c>
      <c r="D3442">
        <v>18.43</v>
      </c>
      <c r="E3442" t="s">
        <v>30879</v>
      </c>
    </row>
    <row r="3443" spans="1:15" hidden="1" x14ac:dyDescent="0.2">
      <c r="A3443" s="94" t="s">
        <v>47102</v>
      </c>
      <c r="B3443" t="s">
        <v>47103</v>
      </c>
      <c r="C3443" t="s">
        <v>2424</v>
      </c>
      <c r="D3443">
        <v>33.04</v>
      </c>
      <c r="E3443" t="s">
        <v>30879</v>
      </c>
    </row>
    <row r="3444" spans="1:15" hidden="1" x14ac:dyDescent="0.2">
      <c r="A3444" s="94" t="s">
        <v>8142</v>
      </c>
      <c r="B3444" t="s">
        <v>20142</v>
      </c>
      <c r="C3444" t="s">
        <v>2424</v>
      </c>
      <c r="D3444">
        <v>29.27</v>
      </c>
      <c r="E3444" t="s">
        <v>30879</v>
      </c>
    </row>
    <row r="3445" spans="1:15" hidden="1" x14ac:dyDescent="0.2">
      <c r="A3445" s="94" t="s">
        <v>8143</v>
      </c>
      <c r="B3445" t="s">
        <v>20143</v>
      </c>
      <c r="C3445" t="s">
        <v>2424</v>
      </c>
      <c r="D3445">
        <v>20.11</v>
      </c>
      <c r="E3445" t="s">
        <v>30879</v>
      </c>
    </row>
    <row r="3446" spans="1:15" hidden="1" x14ac:dyDescent="0.2">
      <c r="A3446" s="94" t="s">
        <v>8144</v>
      </c>
      <c r="B3446" t="s">
        <v>20144</v>
      </c>
      <c r="C3446" t="s">
        <v>2424</v>
      </c>
      <c r="D3446">
        <v>20.98</v>
      </c>
      <c r="E3446" t="s">
        <v>30879</v>
      </c>
    </row>
    <row r="3447" spans="1:15" s="71" customFormat="1" hidden="1" x14ac:dyDescent="0.2">
      <c r="A3447" s="94" t="s">
        <v>8145</v>
      </c>
      <c r="B3447" t="s">
        <v>20145</v>
      </c>
      <c r="C3447" t="s">
        <v>2424</v>
      </c>
      <c r="D3447">
        <v>27.7</v>
      </c>
      <c r="E3447" t="s">
        <v>30879</v>
      </c>
      <c r="F3447" s="67"/>
      <c r="G3447" s="67"/>
      <c r="H3447" s="67"/>
      <c r="I3447" s="67"/>
      <c r="J3447" s="67"/>
      <c r="K3447" s="67"/>
      <c r="L3447" s="67"/>
      <c r="M3447" s="67"/>
      <c r="N3447" s="67"/>
      <c r="O3447" s="67"/>
    </row>
    <row r="3448" spans="1:15" s="86" customFormat="1" hidden="1" x14ac:dyDescent="0.2">
      <c r="A3448" s="94" t="s">
        <v>47636</v>
      </c>
      <c r="B3448" t="s">
        <v>47637</v>
      </c>
      <c r="C3448" t="s">
        <v>2424</v>
      </c>
      <c r="D3448">
        <v>31.58</v>
      </c>
      <c r="E3448" t="s">
        <v>30879</v>
      </c>
      <c r="F3448" s="85"/>
      <c r="G3448" s="85"/>
      <c r="H3448" s="85"/>
      <c r="I3448" s="85"/>
      <c r="J3448" s="85"/>
      <c r="K3448" s="85"/>
      <c r="L3448" s="85"/>
      <c r="M3448" s="85"/>
      <c r="N3448" s="85"/>
      <c r="O3448" s="85"/>
    </row>
    <row r="3449" spans="1:15" s="86" customFormat="1" hidden="1" x14ac:dyDescent="0.2">
      <c r="A3449" s="94" t="s">
        <v>8146</v>
      </c>
      <c r="B3449" t="s">
        <v>20146</v>
      </c>
      <c r="C3449" t="s">
        <v>2424</v>
      </c>
      <c r="D3449">
        <v>21.46</v>
      </c>
      <c r="E3449" t="s">
        <v>30879</v>
      </c>
      <c r="F3449" s="85"/>
      <c r="G3449" s="85"/>
      <c r="H3449" s="85"/>
      <c r="I3449" s="85"/>
      <c r="J3449" s="85"/>
      <c r="K3449" s="85"/>
      <c r="L3449" s="85"/>
      <c r="M3449" s="85"/>
      <c r="N3449" s="85"/>
      <c r="O3449" s="85"/>
    </row>
    <row r="3450" spans="1:15" s="86" customFormat="1" hidden="1" x14ac:dyDescent="0.2">
      <c r="A3450" s="94" t="s">
        <v>8147</v>
      </c>
      <c r="B3450" t="s">
        <v>20147</v>
      </c>
      <c r="C3450" t="s">
        <v>2424</v>
      </c>
      <c r="D3450">
        <v>21.46</v>
      </c>
      <c r="E3450" t="s">
        <v>30879</v>
      </c>
      <c r="F3450" s="85"/>
      <c r="G3450" s="85"/>
      <c r="H3450" s="85"/>
      <c r="I3450" s="85"/>
      <c r="J3450" s="85"/>
      <c r="K3450" s="85"/>
      <c r="L3450" s="85"/>
      <c r="M3450" s="85"/>
      <c r="N3450" s="85"/>
      <c r="O3450" s="85"/>
    </row>
    <row r="3451" spans="1:15" s="86" customFormat="1" hidden="1" x14ac:dyDescent="0.2">
      <c r="A3451" s="94" t="s">
        <v>8148</v>
      </c>
      <c r="B3451" t="s">
        <v>20148</v>
      </c>
      <c r="C3451" t="s">
        <v>2424</v>
      </c>
      <c r="D3451">
        <v>21.46</v>
      </c>
      <c r="E3451" t="s">
        <v>30879</v>
      </c>
      <c r="F3451" s="85"/>
      <c r="G3451" s="85"/>
      <c r="H3451" s="85"/>
      <c r="I3451" s="85"/>
      <c r="J3451" s="85"/>
      <c r="K3451" s="85"/>
      <c r="L3451" s="85"/>
      <c r="M3451" s="85"/>
      <c r="N3451" s="85"/>
      <c r="O3451" s="85"/>
    </row>
    <row r="3452" spans="1:15" s="86" customFormat="1" hidden="1" x14ac:dyDescent="0.2">
      <c r="A3452" s="94" t="s">
        <v>47634</v>
      </c>
      <c r="B3452" t="s">
        <v>47635</v>
      </c>
      <c r="C3452" t="s">
        <v>2424</v>
      </c>
      <c r="D3452">
        <v>21.75</v>
      </c>
      <c r="E3452" t="s">
        <v>30879</v>
      </c>
      <c r="F3452" s="85"/>
      <c r="G3452" s="85"/>
      <c r="H3452" s="85"/>
      <c r="I3452" s="85"/>
      <c r="J3452" s="85"/>
      <c r="K3452" s="85"/>
      <c r="L3452" s="85"/>
      <c r="M3452" s="85"/>
      <c r="N3452" s="85"/>
      <c r="O3452" s="85"/>
    </row>
    <row r="3453" spans="1:15" s="86" customFormat="1" hidden="1" x14ac:dyDescent="0.2">
      <c r="A3453" s="94" t="s">
        <v>47674</v>
      </c>
      <c r="B3453" t="s">
        <v>47675</v>
      </c>
      <c r="C3453" t="s">
        <v>2424</v>
      </c>
      <c r="D3453">
        <v>21.75</v>
      </c>
      <c r="E3453" t="s">
        <v>30879</v>
      </c>
      <c r="F3453" s="85"/>
      <c r="G3453" s="85"/>
      <c r="H3453" s="85"/>
      <c r="I3453" s="85"/>
      <c r="J3453" s="85"/>
      <c r="K3453" s="85"/>
      <c r="L3453" s="85"/>
      <c r="M3453" s="85"/>
      <c r="N3453" s="85"/>
      <c r="O3453" s="85"/>
    </row>
    <row r="3454" spans="1:15" s="86" customFormat="1" hidden="1" x14ac:dyDescent="0.2">
      <c r="A3454" s="94" t="s">
        <v>8149</v>
      </c>
      <c r="B3454" t="s">
        <v>20149</v>
      </c>
      <c r="C3454" t="s">
        <v>2424</v>
      </c>
      <c r="D3454">
        <v>20.59</v>
      </c>
      <c r="E3454" t="s">
        <v>30879</v>
      </c>
      <c r="F3454" s="85"/>
      <c r="G3454" s="85"/>
      <c r="H3454" s="85"/>
      <c r="I3454" s="85"/>
      <c r="J3454" s="85"/>
      <c r="K3454" s="85"/>
      <c r="L3454" s="85"/>
      <c r="M3454" s="85"/>
      <c r="N3454" s="85"/>
      <c r="O3454" s="85"/>
    </row>
    <row r="3455" spans="1:15" s="86" customFormat="1" hidden="1" x14ac:dyDescent="0.2">
      <c r="A3455" s="94" t="s">
        <v>8150</v>
      </c>
      <c r="B3455" t="s">
        <v>20150</v>
      </c>
      <c r="C3455" t="s">
        <v>2424</v>
      </c>
      <c r="D3455">
        <v>1.72</v>
      </c>
      <c r="E3455" t="s">
        <v>30879</v>
      </c>
      <c r="F3455" s="85"/>
      <c r="G3455" s="85"/>
      <c r="H3455" s="85"/>
      <c r="I3455" s="85"/>
      <c r="J3455" s="85"/>
      <c r="K3455" s="85"/>
      <c r="L3455" s="85"/>
      <c r="M3455" s="85"/>
      <c r="N3455" s="85"/>
      <c r="O3455" s="85"/>
    </row>
    <row r="3456" spans="1:15" s="86" customFormat="1" hidden="1" x14ac:dyDescent="0.2">
      <c r="A3456" s="94" t="s">
        <v>46989</v>
      </c>
      <c r="B3456" t="s">
        <v>46990</v>
      </c>
      <c r="C3456" t="s">
        <v>2424</v>
      </c>
      <c r="D3456">
        <v>10.97</v>
      </c>
      <c r="E3456" t="s">
        <v>30879</v>
      </c>
      <c r="F3456" s="85"/>
      <c r="G3456" s="85"/>
      <c r="H3456" s="85"/>
      <c r="I3456" s="85"/>
      <c r="J3456" s="85"/>
      <c r="K3456" s="85"/>
      <c r="L3456" s="85"/>
      <c r="M3456" s="85"/>
      <c r="N3456" s="85"/>
      <c r="O3456" s="85"/>
    </row>
    <row r="3457" spans="1:15" s="86" customFormat="1" hidden="1" x14ac:dyDescent="0.2">
      <c r="A3457" s="94" t="s">
        <v>8151</v>
      </c>
      <c r="B3457" t="s">
        <v>20151</v>
      </c>
      <c r="C3457" t="s">
        <v>2424</v>
      </c>
      <c r="D3457">
        <v>15.43</v>
      </c>
      <c r="E3457" t="s">
        <v>30879</v>
      </c>
      <c r="F3457" s="85"/>
      <c r="G3457" s="85"/>
      <c r="H3457" s="85"/>
      <c r="I3457" s="85"/>
      <c r="J3457" s="85"/>
      <c r="K3457" s="85"/>
      <c r="L3457" s="85"/>
      <c r="M3457" s="85"/>
      <c r="N3457" s="85"/>
      <c r="O3457" s="85"/>
    </row>
    <row r="3458" spans="1:15" s="86" customFormat="1" hidden="1" x14ac:dyDescent="0.2">
      <c r="A3458" s="94" t="s">
        <v>2711</v>
      </c>
      <c r="B3458" t="s">
        <v>20152</v>
      </c>
      <c r="C3458" t="s">
        <v>2424</v>
      </c>
      <c r="D3458">
        <v>8.5299999999999994</v>
      </c>
      <c r="E3458" t="s">
        <v>30879</v>
      </c>
      <c r="F3458" s="85"/>
      <c r="G3458" s="85"/>
      <c r="H3458" s="85"/>
      <c r="I3458" s="85"/>
      <c r="J3458" s="85"/>
      <c r="K3458" s="85"/>
      <c r="L3458" s="85"/>
      <c r="M3458" s="85"/>
      <c r="N3458" s="85"/>
      <c r="O3458" s="85"/>
    </row>
    <row r="3459" spans="1:15" s="86" customFormat="1" hidden="1" x14ac:dyDescent="0.2">
      <c r="A3459" s="94" t="s">
        <v>46991</v>
      </c>
      <c r="B3459" t="s">
        <v>46992</v>
      </c>
      <c r="C3459" t="s">
        <v>2424</v>
      </c>
      <c r="D3459">
        <v>18.89</v>
      </c>
      <c r="E3459" t="s">
        <v>30879</v>
      </c>
      <c r="F3459" s="85"/>
      <c r="G3459" s="85"/>
      <c r="H3459" s="85"/>
      <c r="I3459" s="85"/>
      <c r="J3459" s="85"/>
      <c r="K3459" s="85"/>
      <c r="L3459" s="85"/>
      <c r="M3459" s="85"/>
      <c r="N3459" s="85"/>
      <c r="O3459" s="85"/>
    </row>
    <row r="3460" spans="1:15" s="86" customFormat="1" hidden="1" x14ac:dyDescent="0.2">
      <c r="A3460" s="94" t="s">
        <v>20153</v>
      </c>
      <c r="B3460" t="s">
        <v>20154</v>
      </c>
      <c r="C3460" t="s">
        <v>2424</v>
      </c>
      <c r="D3460">
        <v>15.49</v>
      </c>
      <c r="E3460" t="s">
        <v>30879</v>
      </c>
      <c r="F3460" s="85"/>
      <c r="G3460" s="85"/>
      <c r="H3460" s="85"/>
      <c r="I3460" s="85"/>
      <c r="J3460" s="85"/>
      <c r="K3460" s="85"/>
      <c r="L3460" s="85"/>
      <c r="M3460" s="85"/>
      <c r="N3460" s="85"/>
      <c r="O3460" s="85"/>
    </row>
    <row r="3461" spans="1:15" s="86" customFormat="1" hidden="1" x14ac:dyDescent="0.2">
      <c r="A3461" s="94" t="s">
        <v>1525</v>
      </c>
      <c r="B3461" t="s">
        <v>20155</v>
      </c>
      <c r="C3461" t="s">
        <v>2424</v>
      </c>
      <c r="D3461">
        <v>7.72</v>
      </c>
      <c r="E3461" t="s">
        <v>30879</v>
      </c>
      <c r="F3461" s="85"/>
      <c r="G3461" s="85"/>
      <c r="H3461" s="85"/>
      <c r="I3461" s="85"/>
      <c r="J3461" s="85"/>
      <c r="K3461" s="85"/>
      <c r="L3461" s="85"/>
      <c r="M3461" s="85"/>
      <c r="N3461" s="85"/>
      <c r="O3461" s="85"/>
    </row>
    <row r="3462" spans="1:15" s="86" customFormat="1" hidden="1" x14ac:dyDescent="0.2">
      <c r="A3462" s="94" t="s">
        <v>20156</v>
      </c>
      <c r="B3462" t="s">
        <v>20157</v>
      </c>
      <c r="C3462" t="s">
        <v>2424</v>
      </c>
      <c r="D3462">
        <v>11.68</v>
      </c>
      <c r="E3462" t="s">
        <v>30879</v>
      </c>
      <c r="F3462" s="85"/>
      <c r="G3462" s="85"/>
      <c r="H3462" s="85"/>
      <c r="I3462" s="85"/>
      <c r="J3462" s="85"/>
      <c r="K3462" s="85"/>
      <c r="L3462" s="85"/>
      <c r="M3462" s="85"/>
      <c r="N3462" s="85"/>
      <c r="O3462" s="85"/>
    </row>
    <row r="3463" spans="1:15" s="86" customFormat="1" hidden="1" x14ac:dyDescent="0.2">
      <c r="A3463" s="94" t="s">
        <v>47678</v>
      </c>
      <c r="B3463" t="s">
        <v>47679</v>
      </c>
      <c r="C3463" t="s">
        <v>2424</v>
      </c>
      <c r="D3463">
        <v>9.68</v>
      </c>
      <c r="E3463" t="s">
        <v>30879</v>
      </c>
      <c r="F3463" s="85"/>
      <c r="G3463" s="85"/>
      <c r="H3463" s="85"/>
      <c r="I3463" s="85"/>
      <c r="J3463" s="85"/>
      <c r="K3463" s="85"/>
      <c r="L3463" s="85"/>
      <c r="M3463" s="85"/>
      <c r="N3463" s="85"/>
      <c r="O3463" s="85"/>
    </row>
    <row r="3464" spans="1:15" s="86" customFormat="1" hidden="1" x14ac:dyDescent="0.2">
      <c r="A3464" s="94" t="s">
        <v>47035</v>
      </c>
      <c r="B3464" t="s">
        <v>47036</v>
      </c>
      <c r="C3464" t="s">
        <v>2424</v>
      </c>
      <c r="D3464">
        <v>8.4499999999999993</v>
      </c>
      <c r="E3464" t="s">
        <v>30879</v>
      </c>
      <c r="F3464" s="85"/>
      <c r="G3464" s="85"/>
      <c r="H3464" s="85"/>
      <c r="I3464" s="85"/>
      <c r="J3464" s="85"/>
      <c r="K3464" s="85"/>
      <c r="L3464" s="85"/>
      <c r="M3464" s="85"/>
      <c r="N3464" s="85"/>
      <c r="O3464" s="85"/>
    </row>
    <row r="3465" spans="1:15" s="86" customFormat="1" hidden="1" x14ac:dyDescent="0.2">
      <c r="A3465" s="94" t="s">
        <v>1526</v>
      </c>
      <c r="B3465" t="s">
        <v>20158</v>
      </c>
      <c r="C3465" t="s">
        <v>2424</v>
      </c>
      <c r="D3465">
        <v>6.59</v>
      </c>
      <c r="E3465" t="s">
        <v>30879</v>
      </c>
      <c r="F3465" s="85"/>
      <c r="G3465" s="85"/>
      <c r="H3465" s="85"/>
      <c r="I3465" s="85"/>
      <c r="J3465" s="85"/>
      <c r="K3465" s="85"/>
      <c r="L3465" s="85"/>
      <c r="M3465" s="85"/>
      <c r="N3465" s="85"/>
      <c r="O3465" s="85"/>
    </row>
    <row r="3466" spans="1:15" s="86" customFormat="1" hidden="1" x14ac:dyDescent="0.2">
      <c r="A3466" s="94" t="s">
        <v>47033</v>
      </c>
      <c r="B3466" t="s">
        <v>47034</v>
      </c>
      <c r="C3466" t="s">
        <v>2424</v>
      </c>
      <c r="D3466">
        <v>10.15</v>
      </c>
      <c r="E3466" t="s">
        <v>30879</v>
      </c>
      <c r="F3466" s="85"/>
      <c r="G3466" s="85"/>
      <c r="H3466" s="85"/>
      <c r="I3466" s="85"/>
      <c r="J3466" s="85"/>
      <c r="K3466" s="85"/>
      <c r="L3466" s="85"/>
      <c r="M3466" s="85"/>
      <c r="N3466" s="85"/>
      <c r="O3466" s="85"/>
    </row>
    <row r="3467" spans="1:15" s="86" customFormat="1" hidden="1" x14ac:dyDescent="0.2">
      <c r="A3467" s="94" t="s">
        <v>47676</v>
      </c>
      <c r="B3467" t="s">
        <v>47677</v>
      </c>
      <c r="C3467" t="s">
        <v>2424</v>
      </c>
      <c r="D3467">
        <v>8.49</v>
      </c>
      <c r="E3467" t="s">
        <v>30879</v>
      </c>
      <c r="F3467" s="85"/>
      <c r="G3467" s="85"/>
      <c r="H3467" s="85"/>
      <c r="I3467" s="85"/>
      <c r="J3467" s="85"/>
      <c r="K3467" s="85"/>
      <c r="L3467" s="85"/>
      <c r="M3467" s="85"/>
      <c r="N3467" s="85"/>
      <c r="O3467" s="85"/>
    </row>
    <row r="3468" spans="1:15" s="86" customFormat="1" hidden="1" x14ac:dyDescent="0.2">
      <c r="A3468" s="94" t="s">
        <v>20159</v>
      </c>
      <c r="B3468" t="s">
        <v>20160</v>
      </c>
      <c r="C3468" t="s">
        <v>2424</v>
      </c>
      <c r="D3468">
        <v>7.62</v>
      </c>
      <c r="E3468" t="s">
        <v>30879</v>
      </c>
      <c r="F3468" s="85"/>
      <c r="G3468" s="85"/>
      <c r="H3468" s="85"/>
      <c r="I3468" s="85"/>
      <c r="J3468" s="85"/>
      <c r="K3468" s="85"/>
      <c r="L3468" s="85"/>
      <c r="M3468" s="85"/>
      <c r="N3468" s="85"/>
      <c r="O3468" s="85"/>
    </row>
    <row r="3469" spans="1:15" s="86" customFormat="1" hidden="1" x14ac:dyDescent="0.2">
      <c r="A3469" s="94" t="s">
        <v>2177</v>
      </c>
      <c r="B3469" t="s">
        <v>20161</v>
      </c>
      <c r="C3469" t="s">
        <v>2424</v>
      </c>
      <c r="D3469">
        <v>6.62</v>
      </c>
      <c r="E3469" t="s">
        <v>30879</v>
      </c>
      <c r="F3469" s="85"/>
      <c r="G3469" s="85"/>
      <c r="H3469" s="85"/>
      <c r="I3469" s="85"/>
      <c r="J3469" s="85"/>
      <c r="K3469" s="85"/>
      <c r="L3469" s="85"/>
      <c r="M3469" s="85"/>
      <c r="N3469" s="85"/>
      <c r="O3469" s="85"/>
    </row>
    <row r="3470" spans="1:15" s="86" customFormat="1" hidden="1" x14ac:dyDescent="0.2">
      <c r="A3470" s="94" t="s">
        <v>1527</v>
      </c>
      <c r="B3470" t="s">
        <v>20162</v>
      </c>
      <c r="C3470" t="s">
        <v>2424</v>
      </c>
      <c r="D3470">
        <v>8.07</v>
      </c>
      <c r="E3470" t="s">
        <v>30879</v>
      </c>
      <c r="F3470" s="85"/>
      <c r="G3470" s="85"/>
      <c r="H3470" s="85"/>
      <c r="I3470" s="85"/>
      <c r="J3470" s="85"/>
      <c r="K3470" s="85"/>
      <c r="L3470" s="85"/>
      <c r="M3470" s="85"/>
      <c r="N3470" s="85"/>
      <c r="O3470" s="85"/>
    </row>
    <row r="3471" spans="1:15" s="86" customFormat="1" hidden="1" x14ac:dyDescent="0.2">
      <c r="A3471" s="94" t="s">
        <v>1531</v>
      </c>
      <c r="B3471" t="s">
        <v>20163</v>
      </c>
      <c r="C3471" t="s">
        <v>2424</v>
      </c>
      <c r="D3471">
        <v>8.8800000000000008</v>
      </c>
      <c r="E3471" t="s">
        <v>30879</v>
      </c>
      <c r="F3471" s="85"/>
      <c r="G3471" s="85"/>
      <c r="H3471" s="85"/>
      <c r="I3471" s="85"/>
      <c r="J3471" s="85"/>
      <c r="K3471" s="85"/>
      <c r="L3471" s="85"/>
      <c r="M3471" s="85"/>
      <c r="N3471" s="85"/>
      <c r="O3471" s="85"/>
    </row>
    <row r="3472" spans="1:15" s="86" customFormat="1" hidden="1" x14ac:dyDescent="0.2">
      <c r="A3472" s="94" t="s">
        <v>1532</v>
      </c>
      <c r="B3472" t="s">
        <v>20164</v>
      </c>
      <c r="C3472" t="s">
        <v>2424</v>
      </c>
      <c r="D3472">
        <v>7.82</v>
      </c>
      <c r="E3472" t="s">
        <v>30879</v>
      </c>
      <c r="F3472" s="85"/>
      <c r="G3472" s="85"/>
      <c r="H3472" s="85"/>
      <c r="I3472" s="85"/>
      <c r="J3472" s="85"/>
      <c r="K3472" s="85"/>
      <c r="L3472" s="85"/>
      <c r="M3472" s="85"/>
      <c r="N3472" s="85"/>
      <c r="O3472" s="85"/>
    </row>
    <row r="3473" spans="1:15" s="86" customFormat="1" hidden="1" x14ac:dyDescent="0.2">
      <c r="A3473" s="94" t="s">
        <v>48234</v>
      </c>
      <c r="B3473" t="s">
        <v>48235</v>
      </c>
      <c r="C3473" t="s">
        <v>2424</v>
      </c>
      <c r="D3473">
        <v>10.52</v>
      </c>
      <c r="E3473" t="s">
        <v>30879</v>
      </c>
      <c r="F3473" s="85"/>
      <c r="G3473" s="85"/>
      <c r="H3473" s="85"/>
      <c r="I3473" s="85"/>
      <c r="J3473" s="85"/>
      <c r="K3473" s="85"/>
      <c r="L3473" s="85"/>
      <c r="M3473" s="85"/>
      <c r="N3473" s="85"/>
      <c r="O3473" s="85"/>
    </row>
    <row r="3474" spans="1:15" s="86" customFormat="1" hidden="1" x14ac:dyDescent="0.2">
      <c r="A3474" s="94" t="s">
        <v>47078</v>
      </c>
      <c r="B3474" t="s">
        <v>47079</v>
      </c>
      <c r="C3474" t="s">
        <v>2424</v>
      </c>
      <c r="D3474">
        <v>9.08</v>
      </c>
      <c r="E3474" t="s">
        <v>30879</v>
      </c>
      <c r="F3474" s="85"/>
      <c r="G3474" s="85"/>
      <c r="H3474" s="85"/>
      <c r="I3474" s="85"/>
      <c r="J3474" s="85"/>
      <c r="K3474" s="85"/>
      <c r="L3474" s="85"/>
      <c r="M3474" s="85"/>
      <c r="N3474" s="85"/>
      <c r="O3474" s="85"/>
    </row>
    <row r="3475" spans="1:15" s="86" customFormat="1" hidden="1" x14ac:dyDescent="0.2">
      <c r="A3475" s="94" t="s">
        <v>47076</v>
      </c>
      <c r="B3475" t="s">
        <v>47077</v>
      </c>
      <c r="C3475" t="s">
        <v>2424</v>
      </c>
      <c r="D3475">
        <v>13.73</v>
      </c>
      <c r="E3475" t="s">
        <v>30879</v>
      </c>
      <c r="F3475" s="85"/>
      <c r="G3475" s="85"/>
      <c r="H3475" s="85"/>
      <c r="I3475" s="85"/>
      <c r="J3475" s="85"/>
      <c r="K3475" s="85"/>
      <c r="L3475" s="85"/>
      <c r="M3475" s="85"/>
      <c r="N3475" s="85"/>
      <c r="O3475" s="85"/>
    </row>
    <row r="3476" spans="1:15" s="86" customFormat="1" hidden="1" x14ac:dyDescent="0.2">
      <c r="A3476" s="94" t="s">
        <v>47075</v>
      </c>
      <c r="B3476" t="s">
        <v>20161</v>
      </c>
      <c r="C3476" t="s">
        <v>2424</v>
      </c>
      <c r="D3476">
        <v>10.86</v>
      </c>
      <c r="E3476" t="s">
        <v>30879</v>
      </c>
      <c r="F3476" s="85"/>
      <c r="G3476" s="85"/>
      <c r="H3476" s="85"/>
      <c r="I3476" s="85"/>
      <c r="J3476" s="85"/>
      <c r="K3476" s="85"/>
      <c r="L3476" s="85"/>
      <c r="M3476" s="85"/>
      <c r="N3476" s="85"/>
      <c r="O3476" s="85"/>
    </row>
    <row r="3477" spans="1:15" s="86" customFormat="1" hidden="1" x14ac:dyDescent="0.2">
      <c r="A3477" s="94" t="s">
        <v>20165</v>
      </c>
      <c r="B3477" t="s">
        <v>47689</v>
      </c>
      <c r="C3477" t="s">
        <v>2424</v>
      </c>
      <c r="D3477">
        <v>8.9499999999999993</v>
      </c>
      <c r="E3477" t="s">
        <v>30879</v>
      </c>
      <c r="F3477" s="85"/>
      <c r="G3477" s="85"/>
      <c r="H3477" s="85"/>
      <c r="I3477" s="85"/>
      <c r="J3477" s="85"/>
      <c r="K3477" s="85"/>
      <c r="L3477" s="85"/>
      <c r="M3477" s="85"/>
      <c r="N3477" s="85"/>
      <c r="O3477" s="85"/>
    </row>
    <row r="3478" spans="1:15" s="86" customFormat="1" hidden="1" x14ac:dyDescent="0.2">
      <c r="A3478" s="94" t="s">
        <v>20166</v>
      </c>
      <c r="B3478" t="s">
        <v>47682</v>
      </c>
      <c r="C3478" t="s">
        <v>8107</v>
      </c>
      <c r="D3478">
        <v>43.07</v>
      </c>
      <c r="E3478" t="s">
        <v>30879</v>
      </c>
      <c r="F3478" s="85"/>
      <c r="G3478" s="85"/>
      <c r="H3478" s="85"/>
      <c r="I3478" s="85"/>
      <c r="J3478" s="85"/>
      <c r="K3478" s="85"/>
      <c r="L3478" s="85"/>
      <c r="M3478" s="85"/>
      <c r="N3478" s="85"/>
      <c r="O3478" s="85"/>
    </row>
    <row r="3479" spans="1:15" s="86" customFormat="1" hidden="1" x14ac:dyDescent="0.2">
      <c r="A3479" s="94" t="s">
        <v>2849</v>
      </c>
      <c r="B3479" t="s">
        <v>47683</v>
      </c>
      <c r="C3479" t="s">
        <v>2424</v>
      </c>
      <c r="D3479">
        <v>7.06</v>
      </c>
      <c r="E3479" t="s">
        <v>30879</v>
      </c>
      <c r="F3479" s="85"/>
      <c r="G3479" s="85"/>
      <c r="H3479" s="85"/>
      <c r="I3479" s="85"/>
      <c r="J3479" s="85"/>
      <c r="K3479" s="85"/>
      <c r="L3479" s="85"/>
      <c r="M3479" s="85"/>
      <c r="N3479" s="85"/>
      <c r="O3479" s="85"/>
    </row>
    <row r="3480" spans="1:15" s="86" customFormat="1" hidden="1" x14ac:dyDescent="0.2">
      <c r="A3480" s="94" t="s">
        <v>8152</v>
      </c>
      <c r="B3480" t="s">
        <v>47681</v>
      </c>
      <c r="C3480" t="s">
        <v>8107</v>
      </c>
      <c r="D3480">
        <v>54.6</v>
      </c>
      <c r="E3480" t="s">
        <v>30879</v>
      </c>
      <c r="F3480" s="85"/>
      <c r="G3480" s="85"/>
      <c r="H3480" s="85"/>
      <c r="I3480" s="85"/>
      <c r="J3480" s="85"/>
      <c r="K3480" s="85"/>
      <c r="L3480" s="85"/>
      <c r="M3480" s="85"/>
      <c r="N3480" s="85"/>
      <c r="O3480" s="85"/>
    </row>
    <row r="3481" spans="1:15" s="86" customFormat="1" hidden="1" x14ac:dyDescent="0.2">
      <c r="A3481" s="94" t="s">
        <v>20167</v>
      </c>
      <c r="B3481" t="s">
        <v>47680</v>
      </c>
      <c r="C3481" t="s">
        <v>2424</v>
      </c>
      <c r="D3481">
        <v>8.9499999999999993</v>
      </c>
      <c r="E3481" t="s">
        <v>30879</v>
      </c>
      <c r="F3481" s="85"/>
      <c r="G3481" s="85"/>
      <c r="H3481" s="85"/>
      <c r="I3481" s="85"/>
      <c r="J3481" s="85"/>
      <c r="K3481" s="85"/>
      <c r="L3481" s="85"/>
      <c r="M3481" s="85"/>
      <c r="N3481" s="85"/>
      <c r="O3481" s="85"/>
    </row>
    <row r="3482" spans="1:15" s="71" customFormat="1" hidden="1" x14ac:dyDescent="0.2">
      <c r="A3482" s="94" t="s">
        <v>3014</v>
      </c>
      <c r="B3482" t="s">
        <v>47685</v>
      </c>
      <c r="C3482" t="s">
        <v>2424</v>
      </c>
      <c r="D3482">
        <v>7.07</v>
      </c>
      <c r="E3482" t="s">
        <v>30879</v>
      </c>
      <c r="F3482" s="67"/>
      <c r="G3482" s="67"/>
      <c r="H3482" s="67"/>
      <c r="I3482" s="67"/>
      <c r="J3482" s="67"/>
      <c r="K3482" s="67"/>
      <c r="L3482" s="67"/>
      <c r="M3482" s="67"/>
      <c r="N3482" s="67"/>
      <c r="O3482" s="67"/>
    </row>
    <row r="3483" spans="1:15" s="71" customFormat="1" hidden="1" x14ac:dyDescent="0.2">
      <c r="A3483" s="94" t="s">
        <v>47686</v>
      </c>
      <c r="B3483" t="s">
        <v>47687</v>
      </c>
      <c r="C3483" t="s">
        <v>2424</v>
      </c>
      <c r="D3483">
        <v>8.99</v>
      </c>
      <c r="E3483" t="s">
        <v>30879</v>
      </c>
      <c r="F3483" s="67"/>
      <c r="G3483" s="67"/>
      <c r="H3483" s="67"/>
      <c r="I3483" s="67"/>
      <c r="J3483" s="67"/>
      <c r="K3483" s="67"/>
      <c r="L3483" s="67"/>
      <c r="M3483" s="67"/>
      <c r="N3483" s="67"/>
      <c r="O3483" s="67"/>
    </row>
    <row r="3484" spans="1:15" s="71" customFormat="1" hidden="1" x14ac:dyDescent="0.2">
      <c r="A3484" s="94" t="s">
        <v>47108</v>
      </c>
      <c r="B3484" t="s">
        <v>47109</v>
      </c>
      <c r="C3484" t="s">
        <v>2424</v>
      </c>
      <c r="D3484">
        <v>4.6399999999999997</v>
      </c>
      <c r="E3484" t="s">
        <v>30879</v>
      </c>
      <c r="F3484" s="67"/>
      <c r="G3484" s="67"/>
      <c r="H3484" s="67"/>
      <c r="I3484" s="67"/>
      <c r="J3484" s="67"/>
      <c r="K3484" s="67"/>
      <c r="L3484" s="67"/>
      <c r="M3484" s="67"/>
      <c r="N3484" s="67"/>
      <c r="O3484" s="67"/>
    </row>
    <row r="3485" spans="1:15" s="71" customFormat="1" hidden="1" x14ac:dyDescent="0.2">
      <c r="A3485" s="94" t="s">
        <v>47110</v>
      </c>
      <c r="B3485" t="s">
        <v>47111</v>
      </c>
      <c r="C3485" t="s">
        <v>2424</v>
      </c>
      <c r="D3485">
        <v>3.66</v>
      </c>
      <c r="E3485" t="s">
        <v>30879</v>
      </c>
      <c r="F3485" s="67"/>
      <c r="G3485" s="67"/>
      <c r="H3485" s="67"/>
      <c r="I3485" s="67"/>
      <c r="J3485" s="67"/>
      <c r="K3485" s="67"/>
      <c r="L3485" s="67"/>
      <c r="M3485" s="67"/>
      <c r="N3485" s="67"/>
      <c r="O3485" s="67"/>
    </row>
    <row r="3486" spans="1:15" s="71" customFormat="1" hidden="1" x14ac:dyDescent="0.2">
      <c r="A3486" s="94" t="s">
        <v>8153</v>
      </c>
      <c r="B3486" t="s">
        <v>20168</v>
      </c>
      <c r="C3486" t="s">
        <v>8107</v>
      </c>
      <c r="D3486">
        <v>2.57</v>
      </c>
      <c r="E3486" t="s">
        <v>30879</v>
      </c>
      <c r="F3486" s="67"/>
      <c r="G3486" s="67"/>
      <c r="H3486" s="67"/>
      <c r="I3486" s="67"/>
      <c r="J3486" s="67"/>
      <c r="K3486" s="67"/>
      <c r="L3486" s="67"/>
      <c r="M3486" s="67"/>
      <c r="N3486" s="67"/>
      <c r="O3486" s="67"/>
    </row>
    <row r="3487" spans="1:15" s="71" customFormat="1" hidden="1" x14ac:dyDescent="0.2">
      <c r="A3487" s="94" t="s">
        <v>8154</v>
      </c>
      <c r="B3487" t="s">
        <v>20169</v>
      </c>
      <c r="C3487" t="s">
        <v>8107</v>
      </c>
      <c r="D3487">
        <v>3.58</v>
      </c>
      <c r="E3487" t="s">
        <v>30879</v>
      </c>
      <c r="F3487" s="67"/>
      <c r="G3487" s="67"/>
      <c r="H3487" s="67"/>
      <c r="I3487" s="67"/>
      <c r="J3487" s="67"/>
      <c r="K3487" s="67"/>
      <c r="L3487" s="67"/>
      <c r="M3487" s="67"/>
      <c r="N3487" s="67"/>
      <c r="O3487" s="67"/>
    </row>
    <row r="3488" spans="1:15" s="71" customFormat="1" hidden="1" x14ac:dyDescent="0.2">
      <c r="A3488" s="94" t="s">
        <v>8155</v>
      </c>
      <c r="B3488" t="s">
        <v>20170</v>
      </c>
      <c r="C3488" t="s">
        <v>8107</v>
      </c>
      <c r="D3488">
        <v>4.17</v>
      </c>
      <c r="E3488" t="s">
        <v>30879</v>
      </c>
      <c r="F3488" s="67"/>
      <c r="G3488" s="67"/>
      <c r="H3488" s="67"/>
      <c r="I3488" s="67"/>
      <c r="J3488" s="67"/>
      <c r="K3488" s="67"/>
      <c r="L3488" s="67"/>
      <c r="M3488" s="67"/>
      <c r="N3488" s="67"/>
      <c r="O3488" s="67"/>
    </row>
    <row r="3489" spans="1:15" s="86" customFormat="1" hidden="1" x14ac:dyDescent="0.2">
      <c r="A3489" s="94" t="s">
        <v>47776</v>
      </c>
      <c r="B3489" t="s">
        <v>47777</v>
      </c>
      <c r="C3489" t="s">
        <v>8107</v>
      </c>
      <c r="D3489">
        <v>7.14</v>
      </c>
      <c r="E3489" t="s">
        <v>30879</v>
      </c>
      <c r="F3489" s="85"/>
      <c r="G3489" s="85"/>
      <c r="H3489" s="85"/>
      <c r="I3489" s="85"/>
      <c r="J3489" s="85"/>
      <c r="K3489" s="85"/>
      <c r="L3489" s="85"/>
      <c r="M3489" s="85"/>
      <c r="N3489" s="85"/>
      <c r="O3489" s="85"/>
    </row>
    <row r="3490" spans="1:15" s="71" customFormat="1" hidden="1" x14ac:dyDescent="0.2">
      <c r="A3490" s="94" t="s">
        <v>8156</v>
      </c>
      <c r="B3490" t="s">
        <v>20171</v>
      </c>
      <c r="C3490" t="s">
        <v>8107</v>
      </c>
      <c r="D3490">
        <v>6.29</v>
      </c>
      <c r="E3490" t="s">
        <v>30879</v>
      </c>
      <c r="F3490" s="67"/>
      <c r="G3490" s="67"/>
      <c r="H3490" s="67"/>
      <c r="I3490" s="67"/>
      <c r="J3490" s="67"/>
      <c r="K3490" s="67"/>
      <c r="L3490" s="67"/>
      <c r="M3490" s="67"/>
      <c r="N3490" s="67"/>
      <c r="O3490" s="67"/>
    </row>
    <row r="3491" spans="1:15" s="71" customFormat="1" hidden="1" x14ac:dyDescent="0.2">
      <c r="A3491" s="94" t="s">
        <v>47778</v>
      </c>
      <c r="B3491" t="s">
        <v>47779</v>
      </c>
      <c r="C3491" t="s">
        <v>8107</v>
      </c>
      <c r="D3491">
        <v>7.68</v>
      </c>
      <c r="E3491" t="s">
        <v>30879</v>
      </c>
      <c r="F3491" s="67"/>
      <c r="G3491" s="67"/>
      <c r="H3491" s="67"/>
      <c r="I3491" s="67"/>
      <c r="J3491" s="67"/>
      <c r="K3491" s="67"/>
      <c r="L3491" s="67"/>
      <c r="M3491" s="67"/>
      <c r="N3491" s="67"/>
      <c r="O3491" s="67"/>
    </row>
    <row r="3492" spans="1:15" s="71" customFormat="1" hidden="1" x14ac:dyDescent="0.2">
      <c r="A3492" s="94" t="s">
        <v>2713</v>
      </c>
      <c r="B3492" t="s">
        <v>20172</v>
      </c>
      <c r="C3492" t="s">
        <v>2424</v>
      </c>
      <c r="D3492">
        <v>2.42</v>
      </c>
      <c r="E3492" t="s">
        <v>30879</v>
      </c>
      <c r="F3492" s="67"/>
      <c r="G3492" s="67"/>
      <c r="H3492" s="67"/>
      <c r="I3492" s="67"/>
      <c r="J3492" s="67"/>
      <c r="K3492" s="67"/>
      <c r="L3492" s="67"/>
      <c r="M3492" s="67"/>
      <c r="N3492" s="67"/>
      <c r="O3492" s="67"/>
    </row>
    <row r="3493" spans="1:15" s="71" customFormat="1" hidden="1" x14ac:dyDescent="0.2">
      <c r="A3493" s="94" t="s">
        <v>8157</v>
      </c>
      <c r="B3493" t="s">
        <v>20173</v>
      </c>
      <c r="C3493" t="s">
        <v>8107</v>
      </c>
      <c r="D3493">
        <v>11.62</v>
      </c>
      <c r="E3493" t="s">
        <v>30879</v>
      </c>
      <c r="F3493" s="67"/>
      <c r="G3493" s="67"/>
      <c r="H3493" s="67"/>
      <c r="I3493" s="67"/>
      <c r="J3493" s="67"/>
      <c r="K3493" s="67"/>
      <c r="L3493" s="67"/>
      <c r="M3493" s="67"/>
      <c r="N3493" s="67"/>
      <c r="O3493" s="67"/>
    </row>
    <row r="3494" spans="1:15" s="71" customFormat="1" hidden="1" x14ac:dyDescent="0.2">
      <c r="A3494" s="94" t="s">
        <v>8158</v>
      </c>
      <c r="B3494" t="s">
        <v>20174</v>
      </c>
      <c r="C3494" t="s">
        <v>8107</v>
      </c>
      <c r="D3494">
        <v>13.07</v>
      </c>
      <c r="E3494" t="s">
        <v>30879</v>
      </c>
      <c r="F3494" s="67"/>
      <c r="G3494" s="67"/>
      <c r="H3494" s="67"/>
      <c r="I3494" s="67"/>
      <c r="J3494" s="67"/>
      <c r="K3494" s="67"/>
      <c r="L3494" s="67"/>
      <c r="M3494" s="67"/>
      <c r="N3494" s="67"/>
      <c r="O3494" s="67"/>
    </row>
    <row r="3495" spans="1:15" s="71" customFormat="1" hidden="1" x14ac:dyDescent="0.2">
      <c r="A3495" s="94" t="s">
        <v>8159</v>
      </c>
      <c r="B3495" t="s">
        <v>20175</v>
      </c>
      <c r="C3495" t="s">
        <v>8107</v>
      </c>
      <c r="D3495">
        <v>14.52</v>
      </c>
      <c r="E3495" t="s">
        <v>30879</v>
      </c>
      <c r="F3495" s="67"/>
      <c r="G3495" s="67"/>
      <c r="H3495" s="67"/>
      <c r="I3495" s="67"/>
      <c r="J3495" s="67"/>
      <c r="K3495" s="67"/>
      <c r="L3495" s="67"/>
      <c r="M3495" s="67"/>
      <c r="N3495" s="67"/>
      <c r="O3495" s="67"/>
    </row>
    <row r="3496" spans="1:15" s="71" customFormat="1" hidden="1" x14ac:dyDescent="0.2">
      <c r="A3496" s="94" t="s">
        <v>6707</v>
      </c>
      <c r="B3496" t="s">
        <v>47673</v>
      </c>
      <c r="C3496" t="s">
        <v>2424</v>
      </c>
      <c r="D3496">
        <v>14.84</v>
      </c>
      <c r="E3496" t="s">
        <v>30879</v>
      </c>
      <c r="F3496" s="67"/>
      <c r="G3496" s="67"/>
      <c r="H3496" s="67"/>
      <c r="I3496" s="67"/>
      <c r="J3496" s="67"/>
      <c r="K3496" s="67"/>
      <c r="L3496" s="67"/>
      <c r="M3496" s="67"/>
      <c r="N3496" s="67"/>
      <c r="O3496" s="67"/>
    </row>
    <row r="3497" spans="1:15" s="71" customFormat="1" hidden="1" x14ac:dyDescent="0.2">
      <c r="A3497" s="94" t="s">
        <v>6708</v>
      </c>
      <c r="B3497" t="s">
        <v>47672</v>
      </c>
      <c r="C3497" t="s">
        <v>2424</v>
      </c>
      <c r="D3497">
        <v>14.84</v>
      </c>
      <c r="E3497" t="s">
        <v>30879</v>
      </c>
      <c r="F3497" s="67"/>
      <c r="G3497" s="67"/>
      <c r="H3497" s="67"/>
      <c r="I3497" s="67"/>
      <c r="J3497" s="67"/>
      <c r="K3497" s="67"/>
      <c r="L3497" s="67"/>
      <c r="M3497" s="67"/>
      <c r="N3497" s="67"/>
      <c r="O3497" s="67"/>
    </row>
    <row r="3498" spans="1:15" s="71" customFormat="1" hidden="1" x14ac:dyDescent="0.2">
      <c r="A3498" s="94" t="s">
        <v>6709</v>
      </c>
      <c r="B3498" t="s">
        <v>20176</v>
      </c>
      <c r="C3498" t="s">
        <v>8107</v>
      </c>
      <c r="D3498">
        <v>54.17</v>
      </c>
      <c r="E3498" t="s">
        <v>30879</v>
      </c>
      <c r="F3498" s="67"/>
      <c r="G3498" s="67"/>
      <c r="H3498" s="67"/>
      <c r="I3498" s="67"/>
      <c r="J3498" s="67"/>
      <c r="K3498" s="67"/>
      <c r="L3498" s="67"/>
      <c r="M3498" s="67"/>
      <c r="N3498" s="67"/>
      <c r="O3498" s="67"/>
    </row>
    <row r="3499" spans="1:15" s="71" customFormat="1" hidden="1" x14ac:dyDescent="0.2">
      <c r="A3499" s="94" t="s">
        <v>5791</v>
      </c>
      <c r="B3499" t="s">
        <v>47670</v>
      </c>
      <c r="C3499" t="s">
        <v>8107</v>
      </c>
      <c r="D3499">
        <v>47.7</v>
      </c>
      <c r="E3499" t="s">
        <v>30879</v>
      </c>
      <c r="F3499" s="67"/>
      <c r="G3499" s="67"/>
      <c r="H3499" s="67"/>
      <c r="I3499" s="67"/>
      <c r="J3499" s="67"/>
      <c r="K3499" s="67"/>
      <c r="L3499" s="67"/>
      <c r="M3499" s="67"/>
      <c r="N3499" s="67"/>
      <c r="O3499" s="67"/>
    </row>
    <row r="3500" spans="1:15" s="71" customFormat="1" hidden="1" x14ac:dyDescent="0.2">
      <c r="A3500" s="94" t="s">
        <v>20177</v>
      </c>
      <c r="B3500" t="s">
        <v>47688</v>
      </c>
      <c r="C3500" t="s">
        <v>8107</v>
      </c>
      <c r="D3500">
        <v>54.6</v>
      </c>
      <c r="E3500" t="s">
        <v>30879</v>
      </c>
      <c r="F3500" s="67"/>
      <c r="G3500" s="67"/>
      <c r="H3500" s="67"/>
      <c r="I3500" s="67"/>
      <c r="J3500" s="67"/>
      <c r="K3500" s="67"/>
      <c r="L3500" s="67"/>
      <c r="M3500" s="67"/>
      <c r="N3500" s="67"/>
      <c r="O3500" s="67"/>
    </row>
    <row r="3501" spans="1:15" s="71" customFormat="1" hidden="1" x14ac:dyDescent="0.2">
      <c r="A3501" s="94" t="s">
        <v>5792</v>
      </c>
      <c r="B3501" t="s">
        <v>47684</v>
      </c>
      <c r="C3501" t="s">
        <v>2424</v>
      </c>
      <c r="D3501">
        <v>6.73</v>
      </c>
      <c r="E3501" t="s">
        <v>30879</v>
      </c>
      <c r="F3501" s="67"/>
      <c r="G3501" s="67"/>
      <c r="H3501" s="67"/>
      <c r="I3501" s="67"/>
      <c r="J3501" s="67"/>
      <c r="K3501" s="67"/>
      <c r="L3501" s="67"/>
      <c r="M3501" s="67"/>
      <c r="N3501" s="67"/>
      <c r="O3501" s="67"/>
    </row>
    <row r="3502" spans="1:15" s="71" customFormat="1" hidden="1" x14ac:dyDescent="0.2">
      <c r="A3502" s="94" t="s">
        <v>8160</v>
      </c>
      <c r="B3502" t="s">
        <v>20178</v>
      </c>
      <c r="C3502" t="s">
        <v>2424</v>
      </c>
      <c r="D3502">
        <v>18.600000000000001</v>
      </c>
      <c r="E3502" t="s">
        <v>30879</v>
      </c>
      <c r="F3502" s="67"/>
      <c r="G3502" s="67"/>
      <c r="H3502" s="67"/>
      <c r="I3502" s="67"/>
      <c r="J3502" s="67"/>
      <c r="K3502" s="67"/>
      <c r="L3502" s="67"/>
      <c r="M3502" s="67"/>
      <c r="N3502" s="67"/>
      <c r="O3502" s="67"/>
    </row>
    <row r="3503" spans="1:15" s="71" customFormat="1" hidden="1" x14ac:dyDescent="0.2">
      <c r="A3503" s="94" t="s">
        <v>8161</v>
      </c>
      <c r="B3503" t="s">
        <v>20179</v>
      </c>
      <c r="C3503" t="s">
        <v>2424</v>
      </c>
      <c r="D3503">
        <v>21.93</v>
      </c>
      <c r="E3503" t="s">
        <v>30879</v>
      </c>
      <c r="F3503" s="67"/>
      <c r="G3503" s="67"/>
      <c r="H3503" s="67"/>
      <c r="I3503" s="67"/>
      <c r="J3503" s="67"/>
      <c r="K3503" s="67"/>
      <c r="L3503" s="67"/>
      <c r="M3503" s="67"/>
      <c r="N3503" s="67"/>
      <c r="O3503" s="67"/>
    </row>
    <row r="3504" spans="1:15" hidden="1" x14ac:dyDescent="0.2">
      <c r="A3504" s="94" t="s">
        <v>8162</v>
      </c>
      <c r="B3504" t="s">
        <v>20180</v>
      </c>
      <c r="C3504" t="s">
        <v>2424</v>
      </c>
      <c r="D3504">
        <v>18.43</v>
      </c>
      <c r="E3504" t="s">
        <v>30879</v>
      </c>
    </row>
    <row r="3505" spans="1:15" hidden="1" x14ac:dyDescent="0.2">
      <c r="A3505" s="94" t="s">
        <v>2178</v>
      </c>
      <c r="B3505" t="s">
        <v>20181</v>
      </c>
      <c r="C3505" t="s">
        <v>2424</v>
      </c>
      <c r="D3505">
        <v>11.02</v>
      </c>
      <c r="E3505" t="s">
        <v>30879</v>
      </c>
    </row>
    <row r="3506" spans="1:15" hidden="1" x14ac:dyDescent="0.2">
      <c r="A3506" s="94" t="s">
        <v>2714</v>
      </c>
      <c r="B3506" t="s">
        <v>20182</v>
      </c>
      <c r="C3506" t="s">
        <v>2424</v>
      </c>
      <c r="D3506">
        <v>12.66</v>
      </c>
      <c r="E3506" t="s">
        <v>30879</v>
      </c>
    </row>
    <row r="3507" spans="1:15" hidden="1" x14ac:dyDescent="0.2">
      <c r="A3507" s="94" t="s">
        <v>20183</v>
      </c>
      <c r="B3507" t="s">
        <v>20184</v>
      </c>
      <c r="C3507" t="s">
        <v>2424</v>
      </c>
      <c r="D3507">
        <v>20.89</v>
      </c>
      <c r="E3507" t="s">
        <v>30879</v>
      </c>
    </row>
    <row r="3508" spans="1:15" hidden="1" x14ac:dyDescent="0.2">
      <c r="A3508" s="94" t="s">
        <v>48005</v>
      </c>
      <c r="B3508" t="s">
        <v>48006</v>
      </c>
      <c r="C3508" t="s">
        <v>2424</v>
      </c>
      <c r="D3508">
        <v>15.1</v>
      </c>
      <c r="E3508" t="s">
        <v>30879</v>
      </c>
    </row>
    <row r="3509" spans="1:15" hidden="1" x14ac:dyDescent="0.2">
      <c r="A3509" s="94" t="s">
        <v>4131</v>
      </c>
      <c r="B3509" t="s">
        <v>20185</v>
      </c>
      <c r="C3509" t="s">
        <v>2424</v>
      </c>
      <c r="D3509">
        <v>4.4800000000000004</v>
      </c>
      <c r="E3509" t="s">
        <v>30879</v>
      </c>
    </row>
    <row r="3510" spans="1:15" hidden="1" x14ac:dyDescent="0.2">
      <c r="A3510" s="94" t="s">
        <v>4132</v>
      </c>
      <c r="B3510" t="s">
        <v>20186</v>
      </c>
      <c r="C3510" t="s">
        <v>8107</v>
      </c>
      <c r="D3510">
        <v>21.5</v>
      </c>
      <c r="E3510" t="s">
        <v>30879</v>
      </c>
    </row>
    <row r="3511" spans="1:15" hidden="1" x14ac:dyDescent="0.2">
      <c r="A3511" s="94" t="s">
        <v>4133</v>
      </c>
      <c r="B3511" t="s">
        <v>20187</v>
      </c>
      <c r="C3511" t="s">
        <v>8107</v>
      </c>
      <c r="D3511">
        <v>26.88</v>
      </c>
      <c r="E3511" t="s">
        <v>30879</v>
      </c>
    </row>
    <row r="3512" spans="1:15" hidden="1" x14ac:dyDescent="0.2">
      <c r="A3512" s="94" t="s">
        <v>5793</v>
      </c>
      <c r="B3512" t="s">
        <v>20188</v>
      </c>
      <c r="C3512" t="s">
        <v>8107</v>
      </c>
      <c r="D3512">
        <v>77.23</v>
      </c>
      <c r="E3512" t="s">
        <v>30879</v>
      </c>
    </row>
    <row r="3513" spans="1:15" hidden="1" x14ac:dyDescent="0.2">
      <c r="A3513" s="94" t="s">
        <v>8163</v>
      </c>
      <c r="B3513" t="s">
        <v>20189</v>
      </c>
      <c r="C3513" t="s">
        <v>2424</v>
      </c>
      <c r="D3513">
        <v>9.4600000000000009</v>
      </c>
      <c r="E3513" t="s">
        <v>30879</v>
      </c>
    </row>
    <row r="3514" spans="1:15" hidden="1" x14ac:dyDescent="0.2">
      <c r="A3514" s="94" t="s">
        <v>20190</v>
      </c>
      <c r="B3514" t="s">
        <v>20191</v>
      </c>
      <c r="C3514" t="s">
        <v>2424</v>
      </c>
      <c r="D3514">
        <v>9.4600000000000009</v>
      </c>
      <c r="E3514" t="s">
        <v>30879</v>
      </c>
    </row>
    <row r="3515" spans="1:15" hidden="1" x14ac:dyDescent="0.2">
      <c r="A3515" s="94" t="s">
        <v>8164</v>
      </c>
      <c r="B3515" t="s">
        <v>20192</v>
      </c>
      <c r="C3515" t="s">
        <v>2424</v>
      </c>
      <c r="D3515">
        <v>57.36</v>
      </c>
      <c r="E3515" t="s">
        <v>30879</v>
      </c>
    </row>
    <row r="3516" spans="1:15" hidden="1" x14ac:dyDescent="0.2">
      <c r="A3516" s="94" t="s">
        <v>8165</v>
      </c>
      <c r="B3516" t="s">
        <v>20193</v>
      </c>
      <c r="C3516" t="s">
        <v>2424</v>
      </c>
      <c r="D3516">
        <v>54.08</v>
      </c>
      <c r="E3516" t="s">
        <v>30879</v>
      </c>
      <c r="F3516" s="660"/>
      <c r="G3516" s="660"/>
      <c r="H3516" s="660"/>
      <c r="I3516" s="660"/>
      <c r="J3516" s="660"/>
      <c r="K3516" s="660"/>
      <c r="L3516" s="660"/>
      <c r="M3516" s="660"/>
      <c r="N3516" s="660"/>
      <c r="O3516" s="660"/>
    </row>
    <row r="3517" spans="1:15" hidden="1" x14ac:dyDescent="0.2">
      <c r="A3517" s="94" t="s">
        <v>8166</v>
      </c>
      <c r="B3517" t="s">
        <v>20194</v>
      </c>
      <c r="C3517" t="s">
        <v>8107</v>
      </c>
      <c r="D3517">
        <v>37.92</v>
      </c>
      <c r="E3517" t="s">
        <v>30879</v>
      </c>
    </row>
    <row r="3518" spans="1:15" hidden="1" x14ac:dyDescent="0.2">
      <c r="A3518" s="94" t="s">
        <v>47838</v>
      </c>
      <c r="B3518" t="s">
        <v>47839</v>
      </c>
      <c r="C3518" t="s">
        <v>2424</v>
      </c>
      <c r="D3518">
        <v>6.9</v>
      </c>
      <c r="E3518" t="s">
        <v>30879</v>
      </c>
    </row>
    <row r="3519" spans="1:15" hidden="1" x14ac:dyDescent="0.2">
      <c r="A3519" s="94" t="s">
        <v>47840</v>
      </c>
      <c r="B3519" t="s">
        <v>47841</v>
      </c>
      <c r="C3519" t="s">
        <v>8107</v>
      </c>
      <c r="D3519">
        <v>33.119999999999997</v>
      </c>
      <c r="E3519" t="s">
        <v>30879</v>
      </c>
    </row>
    <row r="3520" spans="1:15" hidden="1" x14ac:dyDescent="0.2">
      <c r="A3520" s="94" t="s">
        <v>47842</v>
      </c>
      <c r="B3520" t="s">
        <v>47843</v>
      </c>
      <c r="C3520" t="s">
        <v>8107</v>
      </c>
      <c r="D3520">
        <v>37.26</v>
      </c>
      <c r="E3520" t="s">
        <v>30879</v>
      </c>
    </row>
    <row r="3521" spans="1:15" hidden="1" x14ac:dyDescent="0.2">
      <c r="A3521" s="94" t="s">
        <v>47844</v>
      </c>
      <c r="B3521" t="s">
        <v>47845</v>
      </c>
      <c r="C3521" t="s">
        <v>8107</v>
      </c>
      <c r="D3521">
        <v>41.4</v>
      </c>
      <c r="E3521" t="s">
        <v>30879</v>
      </c>
    </row>
    <row r="3522" spans="1:15" s="71" customFormat="1" hidden="1" x14ac:dyDescent="0.2">
      <c r="A3522" s="94" t="s">
        <v>47138</v>
      </c>
      <c r="B3522" t="s">
        <v>47139</v>
      </c>
      <c r="C3522" t="s">
        <v>2424</v>
      </c>
      <c r="D3522">
        <v>5.42</v>
      </c>
      <c r="E3522" t="s">
        <v>30879</v>
      </c>
      <c r="F3522" s="67"/>
      <c r="G3522" s="67"/>
      <c r="H3522" s="67"/>
      <c r="I3522" s="67"/>
      <c r="J3522" s="67"/>
      <c r="K3522" s="67"/>
      <c r="L3522" s="67"/>
      <c r="M3522" s="67"/>
      <c r="N3522" s="67"/>
      <c r="O3522" s="67"/>
    </row>
    <row r="3523" spans="1:15" s="86" customFormat="1" hidden="1" x14ac:dyDescent="0.2">
      <c r="A3523" s="94" t="s">
        <v>8167</v>
      </c>
      <c r="B3523" t="s">
        <v>20195</v>
      </c>
      <c r="C3523" t="s">
        <v>2424</v>
      </c>
      <c r="D3523">
        <v>28.42</v>
      </c>
      <c r="E3523" t="s">
        <v>30879</v>
      </c>
      <c r="F3523" s="85"/>
      <c r="G3523" s="85"/>
      <c r="H3523" s="85"/>
      <c r="I3523" s="85"/>
      <c r="J3523" s="85"/>
      <c r="K3523" s="85"/>
      <c r="L3523" s="85"/>
      <c r="M3523" s="85"/>
      <c r="N3523" s="85"/>
      <c r="O3523" s="85"/>
    </row>
    <row r="3524" spans="1:15" hidden="1" x14ac:dyDescent="0.2">
      <c r="A3524" s="94" t="s">
        <v>8168</v>
      </c>
      <c r="B3524" t="s">
        <v>20196</v>
      </c>
      <c r="C3524" t="s">
        <v>2424</v>
      </c>
      <c r="D3524">
        <v>27.11</v>
      </c>
      <c r="E3524" t="s">
        <v>30879</v>
      </c>
    </row>
    <row r="3525" spans="1:15" hidden="1" x14ac:dyDescent="0.2">
      <c r="A3525" s="94" t="s">
        <v>47905</v>
      </c>
      <c r="B3525" t="s">
        <v>47906</v>
      </c>
      <c r="C3525" t="s">
        <v>2424</v>
      </c>
      <c r="D3525">
        <v>7.38</v>
      </c>
      <c r="E3525" t="s">
        <v>30879</v>
      </c>
    </row>
    <row r="3526" spans="1:15" hidden="1" x14ac:dyDescent="0.2">
      <c r="A3526" s="94" t="s">
        <v>47907</v>
      </c>
      <c r="B3526" t="s">
        <v>47908</v>
      </c>
      <c r="C3526" t="s">
        <v>8107</v>
      </c>
      <c r="D3526">
        <v>35.42</v>
      </c>
      <c r="E3526" t="s">
        <v>30879</v>
      </c>
    </row>
    <row r="3527" spans="1:15" hidden="1" x14ac:dyDescent="0.2">
      <c r="A3527" s="94" t="s">
        <v>47909</v>
      </c>
      <c r="B3527" t="s">
        <v>47910</v>
      </c>
      <c r="C3527" t="s">
        <v>8107</v>
      </c>
      <c r="D3527">
        <v>44.28</v>
      </c>
      <c r="E3527" t="s">
        <v>30879</v>
      </c>
    </row>
    <row r="3528" spans="1:15" hidden="1" x14ac:dyDescent="0.2">
      <c r="A3528" s="94" t="s">
        <v>47911</v>
      </c>
      <c r="B3528" t="s">
        <v>47912</v>
      </c>
      <c r="C3528" t="s">
        <v>2424</v>
      </c>
      <c r="D3528">
        <v>8.1999999999999993</v>
      </c>
      <c r="E3528" t="s">
        <v>30879</v>
      </c>
    </row>
    <row r="3529" spans="1:15" hidden="1" x14ac:dyDescent="0.2">
      <c r="A3529" s="94" t="s">
        <v>47913</v>
      </c>
      <c r="B3529" t="s">
        <v>47914</v>
      </c>
      <c r="C3529" t="s">
        <v>2424</v>
      </c>
      <c r="D3529">
        <v>14.79</v>
      </c>
      <c r="E3529" t="s">
        <v>30879</v>
      </c>
    </row>
    <row r="3530" spans="1:15" hidden="1" x14ac:dyDescent="0.2">
      <c r="A3530" s="94" t="s">
        <v>8169</v>
      </c>
      <c r="B3530" t="s">
        <v>20197</v>
      </c>
      <c r="C3530" t="s">
        <v>2424</v>
      </c>
      <c r="D3530">
        <v>6.32</v>
      </c>
      <c r="E3530" t="s">
        <v>30879</v>
      </c>
    </row>
    <row r="3531" spans="1:15" hidden="1" x14ac:dyDescent="0.2">
      <c r="A3531" s="94" t="s">
        <v>8170</v>
      </c>
      <c r="B3531" t="s">
        <v>20198</v>
      </c>
      <c r="C3531" t="s">
        <v>8107</v>
      </c>
      <c r="D3531">
        <v>30.34</v>
      </c>
      <c r="E3531" t="s">
        <v>30879</v>
      </c>
    </row>
    <row r="3532" spans="1:15" hidden="1" x14ac:dyDescent="0.2">
      <c r="A3532" s="94" t="s">
        <v>47836</v>
      </c>
      <c r="B3532" t="s">
        <v>47837</v>
      </c>
      <c r="C3532" t="s">
        <v>8107</v>
      </c>
      <c r="D3532">
        <v>40.840000000000003</v>
      </c>
      <c r="E3532" t="s">
        <v>30879</v>
      </c>
    </row>
    <row r="3533" spans="1:15" s="71" customFormat="1" hidden="1" x14ac:dyDescent="0.2">
      <c r="A3533" s="94" t="s">
        <v>47965</v>
      </c>
      <c r="B3533" t="s">
        <v>47966</v>
      </c>
      <c r="C3533" t="s">
        <v>2424</v>
      </c>
      <c r="D3533">
        <v>0</v>
      </c>
      <c r="E3533" t="s">
        <v>30879</v>
      </c>
      <c r="F3533" s="67"/>
      <c r="G3533" s="67"/>
      <c r="H3533" s="67"/>
      <c r="I3533" s="67"/>
      <c r="J3533" s="67"/>
      <c r="K3533" s="67"/>
      <c r="L3533" s="67"/>
      <c r="M3533" s="67"/>
      <c r="N3533" s="67"/>
      <c r="O3533" s="67"/>
    </row>
    <row r="3534" spans="1:15" s="71" customFormat="1" hidden="1" x14ac:dyDescent="0.2">
      <c r="A3534" s="94" t="s">
        <v>611</v>
      </c>
      <c r="B3534" t="s">
        <v>20199</v>
      </c>
      <c r="C3534" t="s">
        <v>2424</v>
      </c>
      <c r="D3534">
        <v>4.37</v>
      </c>
      <c r="E3534" t="s">
        <v>30879</v>
      </c>
      <c r="F3534" s="67"/>
      <c r="G3534" s="67"/>
      <c r="H3534" s="67"/>
      <c r="I3534" s="67"/>
      <c r="J3534" s="67"/>
      <c r="K3534" s="67"/>
      <c r="L3534" s="67"/>
      <c r="M3534" s="67"/>
      <c r="N3534" s="67"/>
      <c r="O3534" s="67"/>
    </row>
    <row r="3535" spans="1:15" s="71" customFormat="1" hidden="1" x14ac:dyDescent="0.2">
      <c r="A3535" s="94" t="s">
        <v>4865</v>
      </c>
      <c r="B3535" t="s">
        <v>20200</v>
      </c>
      <c r="C3535" t="s">
        <v>8107</v>
      </c>
      <c r="D3535">
        <v>20.98</v>
      </c>
      <c r="E3535" t="s">
        <v>30879</v>
      </c>
      <c r="F3535" s="67"/>
      <c r="G3535" s="67"/>
      <c r="H3535" s="67"/>
      <c r="I3535" s="67"/>
      <c r="J3535" s="67"/>
      <c r="K3535" s="67"/>
      <c r="L3535" s="67"/>
      <c r="M3535" s="67"/>
      <c r="N3535" s="67"/>
      <c r="O3535" s="67"/>
    </row>
    <row r="3536" spans="1:15" s="71" customFormat="1" hidden="1" x14ac:dyDescent="0.2">
      <c r="A3536" s="94" t="s">
        <v>4866</v>
      </c>
      <c r="B3536" t="s">
        <v>20201</v>
      </c>
      <c r="C3536" t="s">
        <v>8107</v>
      </c>
      <c r="D3536">
        <v>23.6</v>
      </c>
      <c r="E3536" t="s">
        <v>30879</v>
      </c>
      <c r="F3536" s="67"/>
      <c r="G3536" s="67"/>
      <c r="H3536" s="67"/>
      <c r="I3536" s="67"/>
      <c r="J3536" s="67"/>
      <c r="K3536" s="67"/>
      <c r="L3536" s="67"/>
      <c r="M3536" s="67"/>
      <c r="N3536" s="67"/>
      <c r="O3536" s="67"/>
    </row>
    <row r="3537" spans="1:15" hidden="1" x14ac:dyDescent="0.2">
      <c r="A3537" s="94" t="s">
        <v>5794</v>
      </c>
      <c r="B3537" t="s">
        <v>47967</v>
      </c>
      <c r="C3537" t="s">
        <v>8107</v>
      </c>
      <c r="D3537">
        <v>26.22</v>
      </c>
      <c r="E3537" t="s">
        <v>30879</v>
      </c>
    </row>
    <row r="3538" spans="1:15" hidden="1" x14ac:dyDescent="0.2">
      <c r="A3538" s="94" t="s">
        <v>47915</v>
      </c>
      <c r="B3538" t="s">
        <v>47916</v>
      </c>
      <c r="C3538" t="s">
        <v>2424</v>
      </c>
      <c r="D3538">
        <v>7.84</v>
      </c>
      <c r="E3538" t="s">
        <v>30879</v>
      </c>
    </row>
    <row r="3539" spans="1:15" hidden="1" x14ac:dyDescent="0.2">
      <c r="A3539" s="94" t="s">
        <v>47917</v>
      </c>
      <c r="B3539" t="s">
        <v>47918</v>
      </c>
      <c r="C3539" t="s">
        <v>8107</v>
      </c>
      <c r="D3539">
        <v>28.22</v>
      </c>
      <c r="E3539" t="s">
        <v>30879</v>
      </c>
    </row>
    <row r="3540" spans="1:15" s="29" customFormat="1" hidden="1" x14ac:dyDescent="0.2">
      <c r="A3540" s="94" t="s">
        <v>47919</v>
      </c>
      <c r="B3540" t="s">
        <v>47920</v>
      </c>
      <c r="C3540" t="s">
        <v>8107</v>
      </c>
      <c r="D3540">
        <v>37.630000000000003</v>
      </c>
      <c r="E3540" t="s">
        <v>30879</v>
      </c>
      <c r="F3540" s="76"/>
      <c r="G3540" s="76"/>
      <c r="H3540" s="76"/>
      <c r="I3540" s="76"/>
      <c r="J3540" s="76"/>
      <c r="K3540" s="76"/>
      <c r="L3540" s="76"/>
      <c r="M3540" s="76"/>
      <c r="N3540" s="76"/>
      <c r="O3540" s="76"/>
    </row>
    <row r="3541" spans="1:15" hidden="1" x14ac:dyDescent="0.2">
      <c r="A3541" s="94" t="s">
        <v>47921</v>
      </c>
      <c r="B3541" t="s">
        <v>47922</v>
      </c>
      <c r="C3541" t="s">
        <v>8107</v>
      </c>
      <c r="D3541">
        <v>42.34</v>
      </c>
      <c r="E3541" t="s">
        <v>30879</v>
      </c>
    </row>
    <row r="3542" spans="1:15" hidden="1" x14ac:dyDescent="0.2">
      <c r="A3542" s="94" t="s">
        <v>47923</v>
      </c>
      <c r="B3542" t="s">
        <v>47924</v>
      </c>
      <c r="C3542" t="s">
        <v>8107</v>
      </c>
      <c r="D3542">
        <v>47.04</v>
      </c>
      <c r="E3542" t="s">
        <v>30879</v>
      </c>
    </row>
    <row r="3543" spans="1:15" hidden="1" x14ac:dyDescent="0.2">
      <c r="A3543" s="94" t="s">
        <v>47929</v>
      </c>
      <c r="B3543" t="s">
        <v>47930</v>
      </c>
      <c r="C3543" t="s">
        <v>2424</v>
      </c>
      <c r="D3543">
        <v>9.1300000000000008</v>
      </c>
      <c r="E3543" t="s">
        <v>30879</v>
      </c>
    </row>
    <row r="3544" spans="1:15" hidden="1" x14ac:dyDescent="0.2">
      <c r="A3544" s="94" t="s">
        <v>8171</v>
      </c>
      <c r="B3544" t="s">
        <v>20202</v>
      </c>
      <c r="C3544" t="s">
        <v>2424</v>
      </c>
      <c r="D3544">
        <v>11.91</v>
      </c>
      <c r="E3544" t="s">
        <v>30879</v>
      </c>
    </row>
    <row r="3545" spans="1:15" hidden="1" x14ac:dyDescent="0.2">
      <c r="A3545" s="94" t="s">
        <v>8172</v>
      </c>
      <c r="B3545" t="s">
        <v>20203</v>
      </c>
      <c r="C3545" t="s">
        <v>8107</v>
      </c>
      <c r="D3545">
        <v>57.17</v>
      </c>
      <c r="E3545" t="s">
        <v>30879</v>
      </c>
    </row>
    <row r="3546" spans="1:15" hidden="1" x14ac:dyDescent="0.2">
      <c r="A3546" s="94" t="s">
        <v>8173</v>
      </c>
      <c r="B3546" t="s">
        <v>20204</v>
      </c>
      <c r="C3546" t="s">
        <v>8107</v>
      </c>
      <c r="D3546">
        <v>64.31</v>
      </c>
      <c r="E3546" t="s">
        <v>30879</v>
      </c>
    </row>
    <row r="3547" spans="1:15" hidden="1" x14ac:dyDescent="0.2">
      <c r="A3547" s="94" t="s">
        <v>8174</v>
      </c>
      <c r="B3547" t="s">
        <v>20205</v>
      </c>
      <c r="C3547" t="s">
        <v>8107</v>
      </c>
      <c r="D3547">
        <v>71.459999999999994</v>
      </c>
      <c r="E3547" t="s">
        <v>30879</v>
      </c>
    </row>
    <row r="3548" spans="1:15" hidden="1" x14ac:dyDescent="0.2">
      <c r="A3548" s="94" t="s">
        <v>47925</v>
      </c>
      <c r="B3548" t="s">
        <v>47926</v>
      </c>
      <c r="C3548" t="s">
        <v>8107</v>
      </c>
      <c r="D3548">
        <v>52.55</v>
      </c>
      <c r="E3548" t="s">
        <v>30879</v>
      </c>
    </row>
    <row r="3549" spans="1:15" hidden="1" x14ac:dyDescent="0.2">
      <c r="A3549" s="94" t="s">
        <v>47927</v>
      </c>
      <c r="B3549" t="s">
        <v>47928</v>
      </c>
      <c r="C3549" t="s">
        <v>8107</v>
      </c>
      <c r="D3549">
        <v>65.69</v>
      </c>
      <c r="E3549" t="s">
        <v>30879</v>
      </c>
    </row>
    <row r="3550" spans="1:15" hidden="1" x14ac:dyDescent="0.2">
      <c r="A3550" s="94" t="s">
        <v>20206</v>
      </c>
      <c r="B3550" t="s">
        <v>20207</v>
      </c>
      <c r="C3550" t="s">
        <v>2424</v>
      </c>
      <c r="D3550">
        <v>24.18</v>
      </c>
      <c r="E3550" t="s">
        <v>30879</v>
      </c>
    </row>
    <row r="3551" spans="1:15" hidden="1" x14ac:dyDescent="0.2">
      <c r="A3551" s="94" t="s">
        <v>8175</v>
      </c>
      <c r="B3551" t="s">
        <v>20208</v>
      </c>
      <c r="C3551" t="s">
        <v>2424</v>
      </c>
      <c r="D3551">
        <v>23.81</v>
      </c>
      <c r="E3551" t="s">
        <v>30879</v>
      </c>
    </row>
    <row r="3552" spans="1:15" hidden="1" x14ac:dyDescent="0.2">
      <c r="A3552" s="94" t="s">
        <v>8176</v>
      </c>
      <c r="B3552" t="s">
        <v>20209</v>
      </c>
      <c r="C3552" t="s">
        <v>2424</v>
      </c>
      <c r="D3552">
        <v>26.58</v>
      </c>
      <c r="E3552" t="s">
        <v>30879</v>
      </c>
    </row>
    <row r="3553" spans="1:15" hidden="1" x14ac:dyDescent="0.2">
      <c r="A3553" s="94" t="s">
        <v>48380</v>
      </c>
      <c r="B3553" t="s">
        <v>48381</v>
      </c>
      <c r="C3553" t="s">
        <v>2424</v>
      </c>
      <c r="D3553">
        <v>19.989999999999998</v>
      </c>
      <c r="E3553" t="s">
        <v>30879</v>
      </c>
    </row>
    <row r="3554" spans="1:15" hidden="1" x14ac:dyDescent="0.2">
      <c r="A3554" s="94" t="s">
        <v>8177</v>
      </c>
      <c r="B3554" t="s">
        <v>20210</v>
      </c>
      <c r="C3554" t="s">
        <v>2424</v>
      </c>
      <c r="D3554">
        <v>126.17</v>
      </c>
      <c r="E3554" t="s">
        <v>30879</v>
      </c>
    </row>
    <row r="3555" spans="1:15" hidden="1" x14ac:dyDescent="0.2">
      <c r="A3555" s="94" t="s">
        <v>47319</v>
      </c>
      <c r="B3555" t="s">
        <v>47320</v>
      </c>
      <c r="C3555" t="s">
        <v>2424</v>
      </c>
      <c r="D3555">
        <v>132.22</v>
      </c>
      <c r="E3555" t="s">
        <v>30879</v>
      </c>
    </row>
    <row r="3556" spans="1:15" hidden="1" x14ac:dyDescent="0.2">
      <c r="A3556" s="94" t="s">
        <v>47321</v>
      </c>
      <c r="B3556" t="s">
        <v>47322</v>
      </c>
      <c r="C3556" t="s">
        <v>2424</v>
      </c>
      <c r="D3556">
        <v>132.22</v>
      </c>
      <c r="E3556" t="s">
        <v>30879</v>
      </c>
    </row>
    <row r="3557" spans="1:15" hidden="1" x14ac:dyDescent="0.2">
      <c r="A3557" s="94" t="s">
        <v>47323</v>
      </c>
      <c r="B3557" t="s">
        <v>47324</v>
      </c>
      <c r="C3557" t="s">
        <v>2424</v>
      </c>
      <c r="D3557">
        <v>132.22</v>
      </c>
      <c r="E3557" t="s">
        <v>30879</v>
      </c>
    </row>
    <row r="3558" spans="1:15" hidden="1" x14ac:dyDescent="0.2">
      <c r="A3558" s="94" t="s">
        <v>8178</v>
      </c>
      <c r="B3558" t="s">
        <v>20211</v>
      </c>
      <c r="C3558" t="s">
        <v>2424</v>
      </c>
      <c r="D3558">
        <v>157.82</v>
      </c>
      <c r="E3558" t="s">
        <v>30879</v>
      </c>
    </row>
    <row r="3559" spans="1:15" hidden="1" x14ac:dyDescent="0.2">
      <c r="A3559" s="94" t="s">
        <v>20212</v>
      </c>
      <c r="B3559" t="s">
        <v>20213</v>
      </c>
      <c r="C3559" t="s">
        <v>8107</v>
      </c>
      <c r="D3559">
        <v>378.77</v>
      </c>
      <c r="E3559" t="s">
        <v>30879</v>
      </c>
    </row>
    <row r="3560" spans="1:15" hidden="1" x14ac:dyDescent="0.2">
      <c r="A3560" s="94" t="s">
        <v>20214</v>
      </c>
      <c r="B3560" t="s">
        <v>20215</v>
      </c>
      <c r="C3560" t="s">
        <v>8107</v>
      </c>
      <c r="D3560">
        <v>426.11</v>
      </c>
      <c r="E3560" t="s">
        <v>30879</v>
      </c>
    </row>
    <row r="3561" spans="1:15" hidden="1" x14ac:dyDescent="0.2">
      <c r="A3561" s="94" t="s">
        <v>8179</v>
      </c>
      <c r="B3561" t="s">
        <v>20216</v>
      </c>
      <c r="C3561" t="s">
        <v>8107</v>
      </c>
      <c r="D3561">
        <v>473.46</v>
      </c>
      <c r="E3561" t="s">
        <v>30879</v>
      </c>
    </row>
    <row r="3562" spans="1:15" hidden="1" x14ac:dyDescent="0.2">
      <c r="A3562" s="94" t="s">
        <v>8180</v>
      </c>
      <c r="B3562" t="s">
        <v>20217</v>
      </c>
      <c r="C3562" t="s">
        <v>8107</v>
      </c>
      <c r="D3562">
        <v>568.15</v>
      </c>
      <c r="E3562" t="s">
        <v>30879</v>
      </c>
    </row>
    <row r="3563" spans="1:15" hidden="1" x14ac:dyDescent="0.2">
      <c r="A3563" s="94" t="s">
        <v>47327</v>
      </c>
      <c r="B3563" t="s">
        <v>47328</v>
      </c>
      <c r="C3563" t="s">
        <v>8107</v>
      </c>
      <c r="D3563">
        <v>589.92999999999995</v>
      </c>
      <c r="E3563" t="s">
        <v>30879</v>
      </c>
    </row>
    <row r="3564" spans="1:15" hidden="1" x14ac:dyDescent="0.2">
      <c r="A3564" s="94" t="s">
        <v>8181</v>
      </c>
      <c r="B3564" t="s">
        <v>20218</v>
      </c>
      <c r="C3564" t="s">
        <v>8107</v>
      </c>
      <c r="D3564">
        <v>662.84</v>
      </c>
      <c r="E3564" t="s">
        <v>30879</v>
      </c>
    </row>
    <row r="3565" spans="1:15" s="86" customFormat="1" hidden="1" x14ac:dyDescent="0.2">
      <c r="A3565" s="94" t="s">
        <v>8182</v>
      </c>
      <c r="B3565" t="s">
        <v>20219</v>
      </c>
      <c r="C3565" t="s">
        <v>8107</v>
      </c>
      <c r="D3565">
        <v>757.54</v>
      </c>
      <c r="E3565" t="s">
        <v>30879</v>
      </c>
      <c r="F3565" s="85"/>
      <c r="G3565" s="85"/>
      <c r="H3565" s="85"/>
      <c r="I3565" s="85"/>
      <c r="J3565" s="85"/>
      <c r="K3565" s="85"/>
      <c r="L3565" s="85"/>
      <c r="M3565" s="85"/>
      <c r="N3565" s="85"/>
      <c r="O3565" s="85"/>
    </row>
    <row r="3566" spans="1:15" s="86" customFormat="1" hidden="1" x14ac:dyDescent="0.2">
      <c r="A3566" s="94" t="s">
        <v>47325</v>
      </c>
      <c r="B3566" t="s">
        <v>47326</v>
      </c>
      <c r="C3566" t="s">
        <v>2424</v>
      </c>
      <c r="D3566">
        <v>163.87</v>
      </c>
      <c r="E3566" t="s">
        <v>30879</v>
      </c>
      <c r="F3566" s="85"/>
      <c r="G3566" s="85"/>
      <c r="H3566" s="85"/>
      <c r="I3566" s="85"/>
      <c r="J3566" s="85"/>
      <c r="K3566" s="85"/>
      <c r="L3566" s="85"/>
      <c r="M3566" s="85"/>
      <c r="N3566" s="85"/>
      <c r="O3566" s="85"/>
    </row>
    <row r="3567" spans="1:15" s="86" customFormat="1" hidden="1" x14ac:dyDescent="0.2">
      <c r="A3567" s="94" t="s">
        <v>47329</v>
      </c>
      <c r="B3567" t="s">
        <v>47330</v>
      </c>
      <c r="C3567" t="s">
        <v>2424</v>
      </c>
      <c r="D3567">
        <v>163.87</v>
      </c>
      <c r="E3567" t="s">
        <v>30879</v>
      </c>
      <c r="F3567" s="85"/>
      <c r="G3567" s="85"/>
      <c r="H3567" s="85"/>
      <c r="I3567" s="85"/>
      <c r="J3567" s="85"/>
      <c r="K3567" s="85"/>
      <c r="L3567" s="85"/>
      <c r="M3567" s="85"/>
      <c r="N3567" s="85"/>
      <c r="O3567" s="85"/>
    </row>
    <row r="3568" spans="1:15" s="86" customFormat="1" hidden="1" x14ac:dyDescent="0.2">
      <c r="A3568" s="94" t="s">
        <v>47331</v>
      </c>
      <c r="B3568" t="s">
        <v>47332</v>
      </c>
      <c r="C3568" t="s">
        <v>2424</v>
      </c>
      <c r="D3568">
        <v>163.87</v>
      </c>
      <c r="E3568" t="s">
        <v>30879</v>
      </c>
      <c r="F3568" s="85"/>
      <c r="G3568" s="85"/>
      <c r="H3568" s="85"/>
      <c r="I3568" s="85"/>
      <c r="J3568" s="85"/>
      <c r="K3568" s="85"/>
      <c r="L3568" s="85"/>
      <c r="M3568" s="85"/>
      <c r="N3568" s="85"/>
      <c r="O3568" s="85"/>
    </row>
    <row r="3569" spans="1:15" s="86" customFormat="1" hidden="1" x14ac:dyDescent="0.2">
      <c r="A3569" s="94" t="s">
        <v>47721</v>
      </c>
      <c r="B3569" t="s">
        <v>47722</v>
      </c>
      <c r="C3569" t="s">
        <v>8107</v>
      </c>
      <c r="D3569">
        <v>78.91</v>
      </c>
      <c r="E3569" t="s">
        <v>30879</v>
      </c>
      <c r="F3569" s="85"/>
      <c r="G3569" s="85"/>
      <c r="H3569" s="85"/>
      <c r="I3569" s="85"/>
      <c r="J3569" s="85"/>
      <c r="K3569" s="85"/>
      <c r="L3569" s="85"/>
      <c r="M3569" s="85"/>
      <c r="N3569" s="85"/>
      <c r="O3569" s="85"/>
    </row>
    <row r="3570" spans="1:15" s="86" customFormat="1" hidden="1" x14ac:dyDescent="0.2">
      <c r="A3570" s="94" t="s">
        <v>47723</v>
      </c>
      <c r="B3570" t="s">
        <v>47724</v>
      </c>
      <c r="C3570" t="s">
        <v>8107</v>
      </c>
      <c r="D3570">
        <v>85.96</v>
      </c>
      <c r="E3570" t="s">
        <v>30879</v>
      </c>
      <c r="F3570" s="85"/>
      <c r="G3570" s="85"/>
      <c r="H3570" s="85"/>
      <c r="I3570" s="85"/>
      <c r="J3570" s="85"/>
      <c r="K3570" s="85"/>
      <c r="L3570" s="85"/>
      <c r="M3570" s="85"/>
      <c r="N3570" s="85"/>
      <c r="O3570" s="85"/>
    </row>
    <row r="3571" spans="1:15" s="86" customFormat="1" hidden="1" x14ac:dyDescent="0.2">
      <c r="A3571" s="94" t="s">
        <v>47719</v>
      </c>
      <c r="B3571" t="s">
        <v>47720</v>
      </c>
      <c r="C3571" t="s">
        <v>8107</v>
      </c>
      <c r="D3571">
        <v>72.819999999999993</v>
      </c>
      <c r="E3571" t="s">
        <v>30879</v>
      </c>
      <c r="F3571" s="85"/>
      <c r="G3571" s="85"/>
      <c r="H3571" s="85"/>
      <c r="I3571" s="85"/>
      <c r="J3571" s="85"/>
      <c r="K3571" s="85"/>
      <c r="L3571" s="85"/>
      <c r="M3571" s="85"/>
      <c r="N3571" s="85"/>
      <c r="O3571" s="85"/>
    </row>
    <row r="3572" spans="1:15" s="86" customFormat="1" hidden="1" x14ac:dyDescent="0.2">
      <c r="A3572" s="94" t="s">
        <v>47743</v>
      </c>
      <c r="B3572" t="s">
        <v>47744</v>
      </c>
      <c r="C3572" t="s">
        <v>8107</v>
      </c>
      <c r="D3572">
        <v>69.33</v>
      </c>
      <c r="E3572" t="s">
        <v>30879</v>
      </c>
      <c r="F3572" s="85"/>
      <c r="G3572" s="85"/>
      <c r="H3572" s="85"/>
      <c r="I3572" s="85"/>
      <c r="J3572" s="85"/>
      <c r="K3572" s="85"/>
      <c r="L3572" s="85"/>
      <c r="M3572" s="85"/>
      <c r="N3572" s="85"/>
      <c r="O3572" s="85"/>
    </row>
    <row r="3573" spans="1:15" s="86" customFormat="1" hidden="1" x14ac:dyDescent="0.2">
      <c r="A3573" s="94" t="s">
        <v>47749</v>
      </c>
      <c r="B3573" t="s">
        <v>47750</v>
      </c>
      <c r="C3573" t="s">
        <v>8107</v>
      </c>
      <c r="D3573">
        <v>69.33</v>
      </c>
      <c r="E3573" t="s">
        <v>30879</v>
      </c>
      <c r="F3573" s="85"/>
      <c r="G3573" s="85"/>
      <c r="H3573" s="85"/>
      <c r="I3573" s="85"/>
      <c r="J3573" s="85"/>
      <c r="K3573" s="85"/>
      <c r="L3573" s="85"/>
      <c r="M3573" s="85"/>
      <c r="N3573" s="85"/>
      <c r="O3573" s="85"/>
    </row>
    <row r="3574" spans="1:15" s="86" customFormat="1" hidden="1" x14ac:dyDescent="0.2">
      <c r="A3574" s="94" t="s">
        <v>47745</v>
      </c>
      <c r="B3574" t="s">
        <v>47746</v>
      </c>
      <c r="C3574" t="s">
        <v>8107</v>
      </c>
      <c r="D3574">
        <v>85.96</v>
      </c>
      <c r="E3574" t="s">
        <v>30879</v>
      </c>
      <c r="F3574" s="85"/>
      <c r="G3574" s="85"/>
      <c r="H3574" s="85"/>
      <c r="I3574" s="85"/>
      <c r="J3574" s="85"/>
      <c r="K3574" s="85"/>
      <c r="L3574" s="85"/>
      <c r="M3574" s="85"/>
      <c r="N3574" s="85"/>
      <c r="O3574" s="85"/>
    </row>
    <row r="3575" spans="1:15" s="86" customFormat="1" hidden="1" x14ac:dyDescent="0.2">
      <c r="A3575" s="94" t="s">
        <v>8183</v>
      </c>
      <c r="B3575" t="s">
        <v>20220</v>
      </c>
      <c r="C3575" t="s">
        <v>8107</v>
      </c>
      <c r="D3575">
        <v>75.260000000000005</v>
      </c>
      <c r="E3575" t="s">
        <v>30879</v>
      </c>
      <c r="F3575" s="85"/>
      <c r="G3575" s="85"/>
      <c r="H3575" s="85"/>
      <c r="I3575" s="85"/>
      <c r="J3575" s="85"/>
      <c r="K3575" s="85"/>
      <c r="L3575" s="85"/>
      <c r="M3575" s="85"/>
      <c r="N3575" s="85"/>
      <c r="O3575" s="85"/>
    </row>
    <row r="3576" spans="1:15" s="86" customFormat="1" hidden="1" x14ac:dyDescent="0.2">
      <c r="A3576" s="94" t="s">
        <v>47696</v>
      </c>
      <c r="B3576" t="s">
        <v>47697</v>
      </c>
      <c r="C3576" t="s">
        <v>2424</v>
      </c>
      <c r="D3576">
        <v>14.65</v>
      </c>
      <c r="E3576" t="s">
        <v>30879</v>
      </c>
      <c r="F3576" s="85"/>
      <c r="G3576" s="85"/>
      <c r="H3576" s="85"/>
      <c r="I3576" s="85"/>
      <c r="J3576" s="85"/>
      <c r="K3576" s="85"/>
      <c r="L3576" s="85"/>
      <c r="M3576" s="85"/>
      <c r="N3576" s="85"/>
      <c r="O3576" s="85"/>
    </row>
    <row r="3577" spans="1:15" s="86" customFormat="1" hidden="1" x14ac:dyDescent="0.2">
      <c r="A3577" s="94" t="s">
        <v>47694</v>
      </c>
      <c r="B3577" t="s">
        <v>47695</v>
      </c>
      <c r="C3577" t="s">
        <v>8107</v>
      </c>
      <c r="D3577">
        <v>92.3</v>
      </c>
      <c r="E3577" t="s">
        <v>30879</v>
      </c>
      <c r="F3577" s="85"/>
      <c r="G3577" s="85"/>
      <c r="H3577" s="85"/>
      <c r="I3577" s="85"/>
      <c r="J3577" s="85"/>
      <c r="K3577" s="85"/>
      <c r="L3577" s="85"/>
      <c r="M3577" s="85"/>
      <c r="N3577" s="85"/>
      <c r="O3577" s="85"/>
    </row>
    <row r="3578" spans="1:15" s="86" customFormat="1" hidden="1" x14ac:dyDescent="0.2">
      <c r="A3578" s="94" t="s">
        <v>47717</v>
      </c>
      <c r="B3578" t="s">
        <v>47718</v>
      </c>
      <c r="C3578" t="s">
        <v>8107</v>
      </c>
      <c r="D3578">
        <v>92.24</v>
      </c>
      <c r="E3578" t="s">
        <v>30879</v>
      </c>
      <c r="F3578" s="85"/>
      <c r="G3578" s="85"/>
      <c r="H3578" s="85"/>
      <c r="I3578" s="85"/>
      <c r="J3578" s="85"/>
      <c r="K3578" s="85"/>
      <c r="L3578" s="85"/>
      <c r="M3578" s="85"/>
      <c r="N3578" s="85"/>
      <c r="O3578" s="85"/>
    </row>
    <row r="3579" spans="1:15" s="86" customFormat="1" hidden="1" x14ac:dyDescent="0.2">
      <c r="A3579" s="94" t="s">
        <v>47333</v>
      </c>
      <c r="B3579" t="s">
        <v>47334</v>
      </c>
      <c r="C3579" t="s">
        <v>2424</v>
      </c>
      <c r="D3579">
        <v>87.43</v>
      </c>
      <c r="E3579" t="s">
        <v>30879</v>
      </c>
      <c r="F3579" s="85"/>
      <c r="G3579" s="85"/>
      <c r="H3579" s="85"/>
      <c r="I3579" s="85"/>
      <c r="J3579" s="85"/>
      <c r="K3579" s="85"/>
      <c r="L3579" s="85"/>
      <c r="M3579" s="85"/>
      <c r="N3579" s="85"/>
      <c r="O3579" s="85"/>
    </row>
    <row r="3580" spans="1:15" s="86" customFormat="1" hidden="1" x14ac:dyDescent="0.2">
      <c r="A3580" s="94" t="s">
        <v>8184</v>
      </c>
      <c r="B3580" t="s">
        <v>20221</v>
      </c>
      <c r="C3580" t="s">
        <v>2424</v>
      </c>
      <c r="D3580">
        <v>79.38</v>
      </c>
      <c r="E3580" t="s">
        <v>30879</v>
      </c>
      <c r="F3580" s="85"/>
      <c r="G3580" s="85"/>
      <c r="H3580" s="85"/>
      <c r="I3580" s="85"/>
      <c r="J3580" s="85"/>
      <c r="K3580" s="85"/>
      <c r="L3580" s="85"/>
      <c r="M3580" s="85"/>
      <c r="N3580" s="85"/>
      <c r="O3580" s="85"/>
    </row>
    <row r="3581" spans="1:15" s="86" customFormat="1" hidden="1" x14ac:dyDescent="0.2">
      <c r="A3581" s="94" t="s">
        <v>47335</v>
      </c>
      <c r="B3581" t="s">
        <v>47336</v>
      </c>
      <c r="C3581" t="s">
        <v>2424</v>
      </c>
      <c r="D3581">
        <v>91.9</v>
      </c>
      <c r="E3581" t="s">
        <v>30879</v>
      </c>
      <c r="F3581" s="85"/>
      <c r="G3581" s="85"/>
      <c r="H3581" s="85"/>
      <c r="I3581" s="85"/>
      <c r="J3581" s="85"/>
      <c r="K3581" s="85"/>
      <c r="L3581" s="85"/>
      <c r="M3581" s="85"/>
      <c r="N3581" s="85"/>
      <c r="O3581" s="85"/>
    </row>
    <row r="3582" spans="1:15" s="86" customFormat="1" hidden="1" x14ac:dyDescent="0.2">
      <c r="A3582" s="94" t="s">
        <v>47337</v>
      </c>
      <c r="B3582" t="s">
        <v>47338</v>
      </c>
      <c r="C3582" t="s">
        <v>2424</v>
      </c>
      <c r="D3582">
        <v>102.65</v>
      </c>
      <c r="E3582" t="s">
        <v>30879</v>
      </c>
      <c r="F3582" s="85"/>
      <c r="G3582" s="85"/>
      <c r="H3582" s="85"/>
      <c r="I3582" s="85"/>
      <c r="J3582" s="85"/>
      <c r="K3582" s="85"/>
      <c r="L3582" s="85"/>
      <c r="M3582" s="85"/>
      <c r="N3582" s="85"/>
      <c r="O3582" s="85"/>
    </row>
    <row r="3583" spans="1:15" s="86" customFormat="1" hidden="1" x14ac:dyDescent="0.2">
      <c r="A3583" s="94" t="s">
        <v>47339</v>
      </c>
      <c r="B3583" t="s">
        <v>47340</v>
      </c>
      <c r="C3583" t="s">
        <v>2424</v>
      </c>
      <c r="D3583">
        <v>102.65</v>
      </c>
      <c r="E3583" t="s">
        <v>30879</v>
      </c>
      <c r="F3583" s="85"/>
      <c r="G3583" s="85"/>
      <c r="H3583" s="85"/>
      <c r="I3583" s="85"/>
      <c r="J3583" s="85"/>
      <c r="K3583" s="85"/>
      <c r="L3583" s="85"/>
      <c r="M3583" s="85"/>
      <c r="N3583" s="85"/>
      <c r="O3583" s="85"/>
    </row>
    <row r="3584" spans="1:15" s="86" customFormat="1" hidden="1" x14ac:dyDescent="0.2">
      <c r="A3584" s="94" t="s">
        <v>8185</v>
      </c>
      <c r="B3584" t="s">
        <v>20222</v>
      </c>
      <c r="C3584" t="s">
        <v>2424</v>
      </c>
      <c r="D3584">
        <v>95.26</v>
      </c>
      <c r="E3584" t="s">
        <v>30879</v>
      </c>
      <c r="F3584" s="85"/>
      <c r="G3584" s="85"/>
      <c r="H3584" s="85"/>
      <c r="I3584" s="85"/>
      <c r="J3584" s="85"/>
      <c r="K3584" s="85"/>
      <c r="L3584" s="85"/>
      <c r="M3584" s="85"/>
      <c r="N3584" s="85"/>
      <c r="O3584" s="85"/>
    </row>
    <row r="3585" spans="1:15" s="86" customFormat="1" hidden="1" x14ac:dyDescent="0.2">
      <c r="A3585" s="94" t="s">
        <v>47341</v>
      </c>
      <c r="B3585" t="s">
        <v>47342</v>
      </c>
      <c r="C3585" t="s">
        <v>2424</v>
      </c>
      <c r="D3585">
        <v>109.08</v>
      </c>
      <c r="E3585" t="s">
        <v>30879</v>
      </c>
      <c r="F3585" s="85"/>
      <c r="G3585" s="85"/>
      <c r="H3585" s="85"/>
      <c r="I3585" s="85"/>
      <c r="J3585" s="85"/>
      <c r="K3585" s="85"/>
      <c r="L3585" s="85"/>
      <c r="M3585" s="85"/>
      <c r="N3585" s="85"/>
      <c r="O3585" s="85"/>
    </row>
    <row r="3586" spans="1:15" s="86" customFormat="1" hidden="1" x14ac:dyDescent="0.2">
      <c r="A3586" s="94" t="s">
        <v>47343</v>
      </c>
      <c r="B3586" t="s">
        <v>47344</v>
      </c>
      <c r="C3586" t="s">
        <v>2424</v>
      </c>
      <c r="D3586">
        <v>136.86000000000001</v>
      </c>
      <c r="E3586" t="s">
        <v>30879</v>
      </c>
      <c r="F3586" s="85"/>
      <c r="G3586" s="85"/>
      <c r="H3586" s="85"/>
      <c r="I3586" s="85"/>
      <c r="J3586" s="85"/>
      <c r="K3586" s="85"/>
      <c r="L3586" s="85"/>
      <c r="M3586" s="85"/>
      <c r="N3586" s="85"/>
      <c r="O3586" s="85"/>
    </row>
    <row r="3587" spans="1:15" s="86" customFormat="1" hidden="1" x14ac:dyDescent="0.2">
      <c r="A3587" s="94" t="s">
        <v>47345</v>
      </c>
      <c r="B3587" t="s">
        <v>47346</v>
      </c>
      <c r="C3587" t="s">
        <v>2424</v>
      </c>
      <c r="D3587">
        <v>136.86000000000001</v>
      </c>
      <c r="E3587" t="s">
        <v>30879</v>
      </c>
      <c r="F3587" s="85"/>
      <c r="G3587" s="85"/>
      <c r="H3587" s="85"/>
      <c r="I3587" s="85"/>
      <c r="J3587" s="85"/>
      <c r="K3587" s="85"/>
      <c r="L3587" s="85"/>
      <c r="M3587" s="85"/>
      <c r="N3587" s="85"/>
      <c r="O3587" s="85"/>
    </row>
    <row r="3588" spans="1:15" s="86" customFormat="1" hidden="1" x14ac:dyDescent="0.2">
      <c r="A3588" s="94" t="s">
        <v>47347</v>
      </c>
      <c r="B3588" t="s">
        <v>47348</v>
      </c>
      <c r="C3588" t="s">
        <v>2424</v>
      </c>
      <c r="D3588">
        <v>137.37</v>
      </c>
      <c r="E3588" t="s">
        <v>30879</v>
      </c>
      <c r="F3588" s="85"/>
      <c r="G3588" s="85"/>
      <c r="H3588" s="85"/>
      <c r="I3588" s="85"/>
      <c r="J3588" s="85"/>
      <c r="K3588" s="85"/>
      <c r="L3588" s="85"/>
      <c r="M3588" s="85"/>
      <c r="N3588" s="85"/>
      <c r="O3588" s="85"/>
    </row>
    <row r="3589" spans="1:15" s="86" customFormat="1" hidden="1" x14ac:dyDescent="0.2">
      <c r="A3589" s="94" t="s">
        <v>47349</v>
      </c>
      <c r="B3589" t="s">
        <v>47350</v>
      </c>
      <c r="C3589" t="s">
        <v>2424</v>
      </c>
      <c r="D3589">
        <v>143.41999999999999</v>
      </c>
      <c r="E3589" t="s">
        <v>30879</v>
      </c>
      <c r="F3589" s="85"/>
      <c r="G3589" s="85"/>
      <c r="H3589" s="85"/>
      <c r="I3589" s="85"/>
      <c r="J3589" s="85"/>
      <c r="K3589" s="85"/>
      <c r="L3589" s="85"/>
      <c r="M3589" s="85"/>
      <c r="N3589" s="85"/>
      <c r="O3589" s="85"/>
    </row>
    <row r="3590" spans="1:15" s="86" customFormat="1" hidden="1" x14ac:dyDescent="0.2">
      <c r="A3590" s="94" t="s">
        <v>6646</v>
      </c>
      <c r="B3590" t="s">
        <v>47186</v>
      </c>
      <c r="C3590" t="s">
        <v>8107</v>
      </c>
      <c r="D3590">
        <v>38.06</v>
      </c>
      <c r="E3590" t="s">
        <v>30879</v>
      </c>
      <c r="F3590" s="85"/>
      <c r="G3590" s="85"/>
      <c r="H3590" s="85"/>
      <c r="I3590" s="85"/>
      <c r="J3590" s="85"/>
      <c r="K3590" s="85"/>
      <c r="L3590" s="85"/>
      <c r="M3590" s="85"/>
      <c r="N3590" s="85"/>
      <c r="O3590" s="85"/>
    </row>
    <row r="3591" spans="1:15" s="86" customFormat="1" hidden="1" x14ac:dyDescent="0.2">
      <c r="A3591" s="94" t="s">
        <v>47351</v>
      </c>
      <c r="B3591" t="s">
        <v>47352</v>
      </c>
      <c r="C3591" t="s">
        <v>2424</v>
      </c>
      <c r="D3591">
        <v>32.71</v>
      </c>
      <c r="E3591" t="s">
        <v>30879</v>
      </c>
      <c r="F3591" s="85"/>
      <c r="G3591" s="85"/>
      <c r="H3591" s="85"/>
      <c r="I3591" s="85"/>
      <c r="J3591" s="85"/>
      <c r="K3591" s="85"/>
      <c r="L3591" s="85"/>
      <c r="M3591" s="85"/>
      <c r="N3591" s="85"/>
      <c r="O3591" s="85"/>
    </row>
    <row r="3592" spans="1:15" s="86" customFormat="1" hidden="1" x14ac:dyDescent="0.2">
      <c r="A3592" s="94" t="s">
        <v>8186</v>
      </c>
      <c r="B3592" t="s">
        <v>20223</v>
      </c>
      <c r="C3592" t="s">
        <v>2424</v>
      </c>
      <c r="D3592">
        <v>37.81</v>
      </c>
      <c r="E3592" t="s">
        <v>30879</v>
      </c>
      <c r="F3592" s="85"/>
      <c r="G3592" s="85"/>
      <c r="H3592" s="85"/>
      <c r="I3592" s="85"/>
      <c r="J3592" s="85"/>
      <c r="K3592" s="85"/>
      <c r="L3592" s="85"/>
      <c r="M3592" s="85"/>
      <c r="N3592" s="85"/>
      <c r="O3592" s="85"/>
    </row>
    <row r="3593" spans="1:15" s="86" customFormat="1" hidden="1" x14ac:dyDescent="0.2">
      <c r="A3593" s="94" t="s">
        <v>2205</v>
      </c>
      <c r="B3593" t="s">
        <v>20224</v>
      </c>
      <c r="C3593" t="s">
        <v>2424</v>
      </c>
      <c r="D3593">
        <v>8.24</v>
      </c>
      <c r="E3593" t="s">
        <v>30879</v>
      </c>
      <c r="F3593" s="85"/>
      <c r="G3593" s="85"/>
      <c r="H3593" s="85"/>
      <c r="I3593" s="85"/>
      <c r="J3593" s="85"/>
      <c r="K3593" s="85"/>
      <c r="L3593" s="85"/>
      <c r="M3593" s="85"/>
      <c r="N3593" s="85"/>
      <c r="O3593" s="85"/>
    </row>
    <row r="3594" spans="1:15" s="86" customFormat="1" hidden="1" x14ac:dyDescent="0.2">
      <c r="A3594" s="94" t="s">
        <v>2592</v>
      </c>
      <c r="B3594" t="s">
        <v>20225</v>
      </c>
      <c r="C3594" t="s">
        <v>8107</v>
      </c>
      <c r="D3594">
        <v>29.66</v>
      </c>
      <c r="E3594" t="s">
        <v>30879</v>
      </c>
      <c r="F3594" s="85"/>
      <c r="G3594" s="85"/>
      <c r="H3594" s="85"/>
      <c r="I3594" s="85"/>
      <c r="J3594" s="85"/>
      <c r="K3594" s="85"/>
      <c r="L3594" s="85"/>
      <c r="M3594" s="85"/>
      <c r="N3594" s="85"/>
      <c r="O3594" s="85"/>
    </row>
    <row r="3595" spans="1:15" s="86" customFormat="1" hidden="1" x14ac:dyDescent="0.2">
      <c r="A3595" s="94" t="s">
        <v>2593</v>
      </c>
      <c r="B3595" t="s">
        <v>20226</v>
      </c>
      <c r="C3595" t="s">
        <v>8107</v>
      </c>
      <c r="D3595">
        <v>34.61</v>
      </c>
      <c r="E3595" t="s">
        <v>30879</v>
      </c>
      <c r="F3595" s="85"/>
      <c r="G3595" s="85"/>
      <c r="H3595" s="85"/>
      <c r="I3595" s="85"/>
      <c r="J3595" s="85"/>
      <c r="K3595" s="85"/>
      <c r="L3595" s="85"/>
      <c r="M3595" s="85"/>
      <c r="N3595" s="85"/>
      <c r="O3595" s="85"/>
    </row>
    <row r="3596" spans="1:15" s="86" customFormat="1" hidden="1" x14ac:dyDescent="0.2">
      <c r="A3596" s="94" t="s">
        <v>2594</v>
      </c>
      <c r="B3596" t="s">
        <v>20227</v>
      </c>
      <c r="C3596" t="s">
        <v>8107</v>
      </c>
      <c r="D3596">
        <v>39.549999999999997</v>
      </c>
      <c r="E3596" t="s">
        <v>30879</v>
      </c>
      <c r="F3596" s="85"/>
      <c r="G3596" s="85"/>
      <c r="H3596" s="85"/>
      <c r="I3596" s="85"/>
      <c r="J3596" s="85"/>
      <c r="K3596" s="85"/>
      <c r="L3596" s="85"/>
      <c r="M3596" s="85"/>
      <c r="N3596" s="85"/>
      <c r="O3596" s="85"/>
    </row>
    <row r="3597" spans="1:15" s="86" customFormat="1" hidden="1" x14ac:dyDescent="0.2">
      <c r="A3597" s="94" t="s">
        <v>2595</v>
      </c>
      <c r="B3597" t="s">
        <v>20228</v>
      </c>
      <c r="C3597" t="s">
        <v>8107</v>
      </c>
      <c r="D3597">
        <v>44.5</v>
      </c>
      <c r="E3597" t="s">
        <v>30879</v>
      </c>
      <c r="F3597" s="85"/>
      <c r="G3597" s="85"/>
      <c r="H3597" s="85"/>
      <c r="I3597" s="85"/>
      <c r="J3597" s="85"/>
      <c r="K3597" s="85"/>
      <c r="L3597" s="85"/>
      <c r="M3597" s="85"/>
      <c r="N3597" s="85"/>
      <c r="O3597" s="85"/>
    </row>
    <row r="3598" spans="1:15" s="86" customFormat="1" hidden="1" x14ac:dyDescent="0.2">
      <c r="A3598" s="94" t="s">
        <v>2950</v>
      </c>
      <c r="B3598" t="s">
        <v>20229</v>
      </c>
      <c r="C3598" t="s">
        <v>8107</v>
      </c>
      <c r="D3598">
        <v>49.44</v>
      </c>
      <c r="E3598" t="s">
        <v>30879</v>
      </c>
      <c r="F3598" s="85"/>
      <c r="G3598" s="85"/>
      <c r="H3598" s="85"/>
      <c r="I3598" s="85"/>
      <c r="J3598" s="85"/>
      <c r="K3598" s="85"/>
      <c r="L3598" s="85"/>
      <c r="M3598" s="85"/>
      <c r="N3598" s="85"/>
      <c r="O3598" s="85"/>
    </row>
    <row r="3599" spans="1:15" s="86" customFormat="1" hidden="1" x14ac:dyDescent="0.2">
      <c r="A3599" s="94" t="s">
        <v>2951</v>
      </c>
      <c r="B3599" t="s">
        <v>20230</v>
      </c>
      <c r="C3599" t="s">
        <v>2424</v>
      </c>
      <c r="D3599">
        <v>8.3800000000000008</v>
      </c>
      <c r="E3599" t="s">
        <v>30879</v>
      </c>
      <c r="F3599" s="85"/>
      <c r="G3599" s="85"/>
      <c r="H3599" s="85"/>
      <c r="I3599" s="85"/>
      <c r="J3599" s="85"/>
      <c r="K3599" s="85"/>
      <c r="L3599" s="85"/>
      <c r="M3599" s="85"/>
      <c r="N3599" s="85"/>
      <c r="O3599" s="85"/>
    </row>
    <row r="3600" spans="1:15" s="86" customFormat="1" hidden="1" x14ac:dyDescent="0.2">
      <c r="A3600" s="94" t="s">
        <v>1613</v>
      </c>
      <c r="B3600" t="s">
        <v>20231</v>
      </c>
      <c r="C3600" t="s">
        <v>8107</v>
      </c>
      <c r="D3600">
        <v>30.17</v>
      </c>
      <c r="E3600" t="s">
        <v>30879</v>
      </c>
      <c r="F3600" s="85"/>
      <c r="G3600" s="85"/>
      <c r="H3600" s="85"/>
      <c r="I3600" s="85"/>
      <c r="J3600" s="85"/>
      <c r="K3600" s="85"/>
      <c r="L3600" s="85"/>
      <c r="M3600" s="85"/>
      <c r="N3600" s="85"/>
      <c r="O3600" s="85"/>
    </row>
    <row r="3601" spans="1:15" s="86" customFormat="1" hidden="1" x14ac:dyDescent="0.2">
      <c r="A3601" s="94" t="s">
        <v>512</v>
      </c>
      <c r="B3601" t="s">
        <v>20232</v>
      </c>
      <c r="C3601" t="s">
        <v>8107</v>
      </c>
      <c r="D3601">
        <v>35.200000000000003</v>
      </c>
      <c r="E3601" t="s">
        <v>30879</v>
      </c>
      <c r="F3601" s="85"/>
      <c r="G3601" s="85"/>
      <c r="H3601" s="85"/>
      <c r="I3601" s="85"/>
      <c r="J3601" s="85"/>
      <c r="K3601" s="85"/>
      <c r="L3601" s="85"/>
      <c r="M3601" s="85"/>
      <c r="N3601" s="85"/>
      <c r="O3601" s="85"/>
    </row>
    <row r="3602" spans="1:15" s="86" customFormat="1" hidden="1" x14ac:dyDescent="0.2">
      <c r="A3602" s="94" t="s">
        <v>513</v>
      </c>
      <c r="B3602" t="s">
        <v>20233</v>
      </c>
      <c r="C3602" t="s">
        <v>8107</v>
      </c>
      <c r="D3602">
        <v>40.22</v>
      </c>
      <c r="E3602" t="s">
        <v>30879</v>
      </c>
      <c r="F3602" s="85"/>
      <c r="G3602" s="85"/>
      <c r="H3602" s="85"/>
      <c r="I3602" s="85"/>
      <c r="J3602" s="85"/>
      <c r="K3602" s="85"/>
      <c r="L3602" s="85"/>
      <c r="M3602" s="85"/>
      <c r="N3602" s="85"/>
      <c r="O3602" s="85"/>
    </row>
    <row r="3603" spans="1:15" s="86" customFormat="1" hidden="1" x14ac:dyDescent="0.2">
      <c r="A3603" s="94" t="s">
        <v>2932</v>
      </c>
      <c r="B3603" t="s">
        <v>20234</v>
      </c>
      <c r="C3603" t="s">
        <v>8107</v>
      </c>
      <c r="D3603">
        <v>45.25</v>
      </c>
      <c r="E3603" t="s">
        <v>30879</v>
      </c>
      <c r="F3603" s="85"/>
      <c r="G3603" s="85"/>
      <c r="H3603" s="85"/>
      <c r="I3603" s="85"/>
      <c r="J3603" s="85"/>
      <c r="K3603" s="85"/>
      <c r="L3603" s="85"/>
      <c r="M3603" s="85"/>
      <c r="N3603" s="85"/>
      <c r="O3603" s="85"/>
    </row>
    <row r="3604" spans="1:15" s="86" customFormat="1" hidden="1" x14ac:dyDescent="0.2">
      <c r="A3604" s="94" t="s">
        <v>2933</v>
      </c>
      <c r="B3604" t="s">
        <v>47858</v>
      </c>
      <c r="C3604" t="s">
        <v>8107</v>
      </c>
      <c r="D3604">
        <v>50.28</v>
      </c>
      <c r="E3604" t="s">
        <v>30879</v>
      </c>
      <c r="F3604" s="85"/>
      <c r="G3604" s="85"/>
      <c r="H3604" s="85"/>
      <c r="I3604" s="85"/>
      <c r="J3604" s="85"/>
      <c r="K3604" s="85"/>
      <c r="L3604" s="85"/>
      <c r="M3604" s="85"/>
      <c r="N3604" s="85"/>
      <c r="O3604" s="85"/>
    </row>
    <row r="3605" spans="1:15" s="86" customFormat="1" hidden="1" x14ac:dyDescent="0.2">
      <c r="A3605" s="94" t="s">
        <v>2307</v>
      </c>
      <c r="B3605" t="s">
        <v>20235</v>
      </c>
      <c r="C3605" t="s">
        <v>2424</v>
      </c>
      <c r="D3605">
        <v>8.1999999999999993</v>
      </c>
      <c r="E3605" t="s">
        <v>30879</v>
      </c>
      <c r="F3605" s="85"/>
      <c r="G3605" s="85"/>
      <c r="H3605" s="85"/>
      <c r="I3605" s="85"/>
      <c r="J3605" s="85"/>
      <c r="K3605" s="85"/>
      <c r="L3605" s="85"/>
      <c r="M3605" s="85"/>
      <c r="N3605" s="85"/>
      <c r="O3605" s="85"/>
    </row>
    <row r="3606" spans="1:15" s="86" customFormat="1" hidden="1" x14ac:dyDescent="0.2">
      <c r="A3606" s="94" t="s">
        <v>3015</v>
      </c>
      <c r="B3606" t="s">
        <v>20236</v>
      </c>
      <c r="C3606" t="s">
        <v>8107</v>
      </c>
      <c r="D3606">
        <v>29.52</v>
      </c>
      <c r="E3606" t="s">
        <v>30879</v>
      </c>
      <c r="F3606" s="85"/>
      <c r="G3606" s="85"/>
      <c r="H3606" s="85"/>
      <c r="I3606" s="85"/>
      <c r="J3606" s="85"/>
      <c r="K3606" s="85"/>
      <c r="L3606" s="85"/>
      <c r="M3606" s="85"/>
      <c r="N3606" s="85"/>
      <c r="O3606" s="85"/>
    </row>
    <row r="3607" spans="1:15" s="86" customFormat="1" hidden="1" x14ac:dyDescent="0.2">
      <c r="A3607" s="94" t="s">
        <v>3016</v>
      </c>
      <c r="B3607" t="s">
        <v>20237</v>
      </c>
      <c r="C3607" t="s">
        <v>8107</v>
      </c>
      <c r="D3607">
        <v>34.44</v>
      </c>
      <c r="E3607" t="s">
        <v>30879</v>
      </c>
      <c r="F3607" s="85"/>
      <c r="G3607" s="85"/>
      <c r="H3607" s="85"/>
      <c r="I3607" s="85"/>
      <c r="J3607" s="85"/>
      <c r="K3607" s="85"/>
      <c r="L3607" s="85"/>
      <c r="M3607" s="85"/>
      <c r="N3607" s="85"/>
      <c r="O3607" s="85"/>
    </row>
    <row r="3608" spans="1:15" s="86" customFormat="1" hidden="1" x14ac:dyDescent="0.2">
      <c r="A3608" s="94" t="s">
        <v>3017</v>
      </c>
      <c r="B3608" t="s">
        <v>20238</v>
      </c>
      <c r="C3608" t="s">
        <v>8107</v>
      </c>
      <c r="D3608">
        <v>39.36</v>
      </c>
      <c r="E3608" t="s">
        <v>30879</v>
      </c>
      <c r="F3608" s="85"/>
      <c r="G3608" s="85"/>
      <c r="H3608" s="85"/>
      <c r="I3608" s="85"/>
      <c r="J3608" s="85"/>
      <c r="K3608" s="85"/>
      <c r="L3608" s="85"/>
      <c r="M3608" s="85"/>
      <c r="N3608" s="85"/>
      <c r="O3608" s="85"/>
    </row>
    <row r="3609" spans="1:15" s="86" customFormat="1" hidden="1" x14ac:dyDescent="0.2">
      <c r="A3609" s="94" t="s">
        <v>3018</v>
      </c>
      <c r="B3609" t="s">
        <v>20239</v>
      </c>
      <c r="C3609" t="s">
        <v>8107</v>
      </c>
      <c r="D3609">
        <v>44.28</v>
      </c>
      <c r="E3609" t="s">
        <v>30879</v>
      </c>
      <c r="F3609" s="85"/>
      <c r="G3609" s="85"/>
      <c r="H3609" s="85"/>
      <c r="I3609" s="85"/>
      <c r="J3609" s="85"/>
      <c r="K3609" s="85"/>
      <c r="L3609" s="85"/>
      <c r="M3609" s="85"/>
      <c r="N3609" s="85"/>
      <c r="O3609" s="85"/>
    </row>
    <row r="3610" spans="1:15" s="86" customFormat="1" hidden="1" x14ac:dyDescent="0.2">
      <c r="A3610" s="94" t="s">
        <v>3019</v>
      </c>
      <c r="B3610" t="s">
        <v>20240</v>
      </c>
      <c r="C3610" t="s">
        <v>8107</v>
      </c>
      <c r="D3610">
        <v>49.2</v>
      </c>
      <c r="E3610" t="s">
        <v>30879</v>
      </c>
      <c r="F3610" s="85"/>
      <c r="G3610" s="85"/>
      <c r="H3610" s="85"/>
      <c r="I3610" s="85"/>
      <c r="J3610" s="85"/>
      <c r="K3610" s="85"/>
      <c r="L3610" s="85"/>
      <c r="M3610" s="85"/>
      <c r="N3610" s="85"/>
      <c r="O3610" s="85"/>
    </row>
    <row r="3611" spans="1:15" s="86" customFormat="1" hidden="1" x14ac:dyDescent="0.2">
      <c r="A3611" s="94" t="s">
        <v>47353</v>
      </c>
      <c r="B3611" t="s">
        <v>47354</v>
      </c>
      <c r="C3611" t="s">
        <v>2424</v>
      </c>
      <c r="D3611">
        <v>68.680000000000007</v>
      </c>
      <c r="E3611" t="s">
        <v>30879</v>
      </c>
      <c r="F3611" s="85"/>
      <c r="G3611" s="85"/>
      <c r="H3611" s="85"/>
      <c r="I3611" s="85"/>
      <c r="J3611" s="85"/>
      <c r="K3611" s="85"/>
      <c r="L3611" s="85"/>
      <c r="M3611" s="85"/>
      <c r="N3611" s="85"/>
      <c r="O3611" s="85"/>
    </row>
    <row r="3612" spans="1:15" s="86" customFormat="1" hidden="1" x14ac:dyDescent="0.2">
      <c r="A3612" s="94" t="s">
        <v>8187</v>
      </c>
      <c r="B3612" t="s">
        <v>20241</v>
      </c>
      <c r="C3612" t="s">
        <v>2424</v>
      </c>
      <c r="D3612">
        <v>52.88</v>
      </c>
      <c r="E3612" t="s">
        <v>30879</v>
      </c>
      <c r="F3612" s="85"/>
      <c r="G3612" s="85"/>
      <c r="H3612" s="85"/>
      <c r="I3612" s="85"/>
      <c r="J3612" s="85"/>
      <c r="K3612" s="85"/>
      <c r="L3612" s="85"/>
      <c r="M3612" s="85"/>
      <c r="N3612" s="85"/>
      <c r="O3612" s="85"/>
    </row>
    <row r="3613" spans="1:15" s="86" customFormat="1" hidden="1" x14ac:dyDescent="0.2">
      <c r="A3613" s="94" t="s">
        <v>8188</v>
      </c>
      <c r="B3613" t="s">
        <v>20242</v>
      </c>
      <c r="C3613" t="s">
        <v>243</v>
      </c>
      <c r="D3613">
        <v>33.159999999999997</v>
      </c>
      <c r="E3613" t="s">
        <v>30879</v>
      </c>
      <c r="F3613" s="85"/>
      <c r="G3613" s="85"/>
      <c r="H3613" s="85"/>
      <c r="I3613" s="85"/>
      <c r="J3613" s="85"/>
      <c r="K3613" s="85"/>
      <c r="L3613" s="85"/>
      <c r="M3613" s="85"/>
      <c r="N3613" s="85"/>
      <c r="O3613" s="85"/>
    </row>
    <row r="3614" spans="1:15" s="86" customFormat="1" hidden="1" x14ac:dyDescent="0.2">
      <c r="A3614" s="94" t="s">
        <v>48356</v>
      </c>
      <c r="B3614" t="s">
        <v>48357</v>
      </c>
      <c r="C3614" t="s">
        <v>2424</v>
      </c>
      <c r="D3614">
        <v>22.47</v>
      </c>
      <c r="E3614" t="s">
        <v>30879</v>
      </c>
      <c r="F3614" s="85"/>
      <c r="G3614" s="85"/>
      <c r="H3614" s="85"/>
      <c r="I3614" s="85"/>
      <c r="J3614" s="85"/>
      <c r="K3614" s="85"/>
      <c r="L3614" s="85"/>
      <c r="M3614" s="85"/>
      <c r="N3614" s="85"/>
      <c r="O3614" s="85"/>
    </row>
    <row r="3615" spans="1:15" s="86" customFormat="1" hidden="1" x14ac:dyDescent="0.2">
      <c r="A3615" s="94" t="s">
        <v>8189</v>
      </c>
      <c r="B3615" t="s">
        <v>20243</v>
      </c>
      <c r="C3615" t="s">
        <v>2424</v>
      </c>
      <c r="D3615">
        <v>44.04</v>
      </c>
      <c r="E3615" t="s">
        <v>30879</v>
      </c>
      <c r="F3615" s="85"/>
      <c r="G3615" s="85"/>
      <c r="H3615" s="85"/>
      <c r="I3615" s="85"/>
      <c r="J3615" s="85"/>
      <c r="K3615" s="85"/>
      <c r="L3615" s="85"/>
      <c r="M3615" s="85"/>
      <c r="N3615" s="85"/>
      <c r="O3615" s="85"/>
    </row>
    <row r="3616" spans="1:15" s="86" customFormat="1" hidden="1" x14ac:dyDescent="0.2">
      <c r="A3616" s="94" t="s">
        <v>20244</v>
      </c>
      <c r="B3616" t="s">
        <v>20245</v>
      </c>
      <c r="C3616" t="s">
        <v>2424</v>
      </c>
      <c r="D3616">
        <v>36.770000000000003</v>
      </c>
      <c r="E3616" t="s">
        <v>30879</v>
      </c>
      <c r="F3616" s="85"/>
      <c r="G3616" s="85"/>
      <c r="H3616" s="85"/>
      <c r="I3616" s="85"/>
      <c r="J3616" s="85"/>
      <c r="K3616" s="85"/>
      <c r="L3616" s="85"/>
      <c r="M3616" s="85"/>
      <c r="N3616" s="85"/>
      <c r="O3616" s="85"/>
    </row>
    <row r="3617" spans="1:15" s="86" customFormat="1" hidden="1" x14ac:dyDescent="0.2">
      <c r="A3617" s="94" t="s">
        <v>20246</v>
      </c>
      <c r="B3617" t="s">
        <v>20247</v>
      </c>
      <c r="C3617" t="s">
        <v>2424</v>
      </c>
      <c r="D3617">
        <v>44.04</v>
      </c>
      <c r="E3617" t="s">
        <v>30879</v>
      </c>
      <c r="F3617" s="85"/>
      <c r="G3617" s="85"/>
      <c r="H3617" s="85"/>
      <c r="I3617" s="85"/>
      <c r="J3617" s="85"/>
      <c r="K3617" s="85"/>
      <c r="L3617" s="85"/>
      <c r="M3617" s="85"/>
      <c r="N3617" s="85"/>
      <c r="O3617" s="85"/>
    </row>
    <row r="3618" spans="1:15" s="86" customFormat="1" hidden="1" x14ac:dyDescent="0.2">
      <c r="A3618" s="94" t="s">
        <v>48393</v>
      </c>
      <c r="B3618" t="s">
        <v>48394</v>
      </c>
      <c r="C3618" t="s">
        <v>2424</v>
      </c>
      <c r="D3618">
        <v>32.25</v>
      </c>
      <c r="E3618" t="s">
        <v>30879</v>
      </c>
      <c r="F3618" s="85"/>
      <c r="G3618" s="85"/>
      <c r="H3618" s="85"/>
      <c r="I3618" s="85"/>
      <c r="J3618" s="85"/>
      <c r="K3618" s="85"/>
      <c r="L3618" s="85"/>
      <c r="M3618" s="85"/>
      <c r="N3618" s="85"/>
      <c r="O3618" s="85"/>
    </row>
    <row r="3619" spans="1:15" s="86" customFormat="1" hidden="1" x14ac:dyDescent="0.2">
      <c r="A3619" s="94" t="s">
        <v>20248</v>
      </c>
      <c r="B3619" t="s">
        <v>20249</v>
      </c>
      <c r="C3619" t="s">
        <v>2424</v>
      </c>
      <c r="D3619">
        <v>40.450000000000003</v>
      </c>
      <c r="E3619" t="s">
        <v>30879</v>
      </c>
      <c r="F3619" s="85"/>
      <c r="G3619" s="85"/>
      <c r="H3619" s="85"/>
      <c r="I3619" s="85"/>
      <c r="J3619" s="85"/>
      <c r="K3619" s="85"/>
      <c r="L3619" s="85"/>
      <c r="M3619" s="85"/>
      <c r="N3619" s="85"/>
      <c r="O3619" s="85"/>
    </row>
    <row r="3620" spans="1:15" s="86" customFormat="1" hidden="1" x14ac:dyDescent="0.2">
      <c r="A3620" s="94" t="s">
        <v>8190</v>
      </c>
      <c r="B3620" t="s">
        <v>20250</v>
      </c>
      <c r="C3620" t="s">
        <v>2424</v>
      </c>
      <c r="D3620">
        <v>65.819999999999993</v>
      </c>
      <c r="E3620" t="s">
        <v>30879</v>
      </c>
      <c r="F3620" s="85"/>
      <c r="G3620" s="85"/>
      <c r="H3620" s="85"/>
      <c r="I3620" s="85"/>
      <c r="J3620" s="85"/>
      <c r="K3620" s="85"/>
      <c r="L3620" s="85"/>
      <c r="M3620" s="85"/>
      <c r="N3620" s="85"/>
      <c r="O3620" s="85"/>
    </row>
    <row r="3621" spans="1:15" s="86" customFormat="1" hidden="1" x14ac:dyDescent="0.2">
      <c r="A3621" s="94" t="s">
        <v>48358</v>
      </c>
      <c r="B3621" t="s">
        <v>48359</v>
      </c>
      <c r="C3621" t="s">
        <v>2424</v>
      </c>
      <c r="D3621">
        <v>48.07</v>
      </c>
      <c r="E3621" t="s">
        <v>30879</v>
      </c>
      <c r="F3621" s="85"/>
      <c r="G3621" s="85"/>
      <c r="H3621" s="85"/>
      <c r="I3621" s="85"/>
      <c r="J3621" s="85"/>
      <c r="K3621" s="85"/>
      <c r="L3621" s="85"/>
      <c r="M3621" s="85"/>
      <c r="N3621" s="85"/>
      <c r="O3621" s="85"/>
    </row>
    <row r="3622" spans="1:15" s="86" customFormat="1" hidden="1" x14ac:dyDescent="0.2">
      <c r="A3622" s="94" t="s">
        <v>48362</v>
      </c>
      <c r="B3622" t="s">
        <v>48363</v>
      </c>
      <c r="C3622" t="s">
        <v>2424</v>
      </c>
      <c r="D3622">
        <v>89.37</v>
      </c>
      <c r="E3622" t="s">
        <v>30879</v>
      </c>
      <c r="F3622" s="85"/>
      <c r="G3622" s="85"/>
      <c r="H3622" s="85"/>
      <c r="I3622" s="85"/>
      <c r="J3622" s="85"/>
      <c r="K3622" s="85"/>
      <c r="L3622" s="85"/>
      <c r="M3622" s="85"/>
      <c r="N3622" s="85"/>
      <c r="O3622" s="85"/>
    </row>
    <row r="3623" spans="1:15" s="86" customFormat="1" hidden="1" x14ac:dyDescent="0.2">
      <c r="A3623" s="94" t="s">
        <v>48360</v>
      </c>
      <c r="B3623" t="s">
        <v>48361</v>
      </c>
      <c r="C3623" t="s">
        <v>2424</v>
      </c>
      <c r="D3623">
        <v>90.73</v>
      </c>
      <c r="E3623" t="s">
        <v>30879</v>
      </c>
      <c r="F3623" s="85"/>
      <c r="G3623" s="85"/>
      <c r="H3623" s="85"/>
      <c r="I3623" s="85"/>
      <c r="J3623" s="85"/>
      <c r="K3623" s="85"/>
      <c r="L3623" s="85"/>
      <c r="M3623" s="85"/>
      <c r="N3623" s="85"/>
      <c r="O3623" s="85"/>
    </row>
    <row r="3624" spans="1:15" s="86" customFormat="1" hidden="1" x14ac:dyDescent="0.2">
      <c r="A3624" s="94" t="s">
        <v>48364</v>
      </c>
      <c r="B3624" t="s">
        <v>48365</v>
      </c>
      <c r="C3624" t="s">
        <v>2424</v>
      </c>
      <c r="D3624">
        <v>71.23</v>
      </c>
      <c r="E3624" t="s">
        <v>30879</v>
      </c>
      <c r="F3624" s="85"/>
      <c r="G3624" s="85"/>
      <c r="H3624" s="85"/>
      <c r="I3624" s="85"/>
      <c r="J3624" s="85"/>
      <c r="K3624" s="85"/>
      <c r="L3624" s="85"/>
      <c r="M3624" s="85"/>
      <c r="N3624" s="85"/>
      <c r="O3624" s="85"/>
    </row>
    <row r="3625" spans="1:15" s="86" customFormat="1" hidden="1" x14ac:dyDescent="0.2">
      <c r="A3625" s="94" t="s">
        <v>47646</v>
      </c>
      <c r="B3625" t="s">
        <v>47647</v>
      </c>
      <c r="C3625" t="s">
        <v>2424</v>
      </c>
      <c r="D3625">
        <v>25.14</v>
      </c>
      <c r="E3625" t="s">
        <v>30879</v>
      </c>
      <c r="F3625" s="85"/>
      <c r="G3625" s="85"/>
      <c r="H3625" s="85"/>
      <c r="I3625" s="85"/>
      <c r="J3625" s="85"/>
      <c r="K3625" s="85"/>
      <c r="L3625" s="85"/>
      <c r="M3625" s="85"/>
      <c r="N3625" s="85"/>
      <c r="O3625" s="85"/>
    </row>
    <row r="3626" spans="1:15" s="86" customFormat="1" hidden="1" x14ac:dyDescent="0.2">
      <c r="A3626" s="94" t="s">
        <v>47640</v>
      </c>
      <c r="B3626" t="s">
        <v>47641</v>
      </c>
      <c r="C3626" t="s">
        <v>2424</v>
      </c>
      <c r="D3626">
        <v>25.14</v>
      </c>
      <c r="E3626" t="s">
        <v>30879</v>
      </c>
      <c r="F3626" s="85"/>
      <c r="G3626" s="85"/>
      <c r="H3626" s="85"/>
      <c r="I3626" s="85"/>
      <c r="J3626" s="85"/>
      <c r="K3626" s="85"/>
      <c r="L3626" s="85"/>
      <c r="M3626" s="85"/>
      <c r="N3626" s="85"/>
      <c r="O3626" s="85"/>
    </row>
    <row r="3627" spans="1:15" s="86" customFormat="1" hidden="1" x14ac:dyDescent="0.2">
      <c r="A3627" s="94" t="s">
        <v>8191</v>
      </c>
      <c r="B3627" t="s">
        <v>20251</v>
      </c>
      <c r="C3627" t="s">
        <v>2424</v>
      </c>
      <c r="D3627">
        <v>27.25</v>
      </c>
      <c r="E3627" t="s">
        <v>30879</v>
      </c>
      <c r="F3627" s="85"/>
      <c r="G3627" s="85"/>
      <c r="H3627" s="85"/>
      <c r="I3627" s="85"/>
      <c r="J3627" s="85"/>
      <c r="K3627" s="85"/>
      <c r="L3627" s="85"/>
      <c r="M3627" s="85"/>
      <c r="N3627" s="85"/>
      <c r="O3627" s="85"/>
    </row>
    <row r="3628" spans="1:15" s="86" customFormat="1" hidden="1" x14ac:dyDescent="0.2">
      <c r="A3628" s="94" t="s">
        <v>47644</v>
      </c>
      <c r="B3628" t="s">
        <v>47645</v>
      </c>
      <c r="C3628" t="s">
        <v>2424</v>
      </c>
      <c r="D3628">
        <v>29.27</v>
      </c>
      <c r="E3628" t="s">
        <v>30879</v>
      </c>
      <c r="F3628" s="85"/>
      <c r="G3628" s="85"/>
      <c r="H3628" s="85"/>
      <c r="I3628" s="85"/>
      <c r="J3628" s="85"/>
      <c r="K3628" s="85"/>
      <c r="L3628" s="85"/>
      <c r="M3628" s="85"/>
      <c r="N3628" s="85"/>
      <c r="O3628" s="85"/>
    </row>
    <row r="3629" spans="1:15" s="86" customFormat="1" hidden="1" x14ac:dyDescent="0.2">
      <c r="A3629" s="94" t="s">
        <v>47642</v>
      </c>
      <c r="B3629" t="s">
        <v>47643</v>
      </c>
      <c r="C3629" t="s">
        <v>2424</v>
      </c>
      <c r="D3629">
        <v>27.26</v>
      </c>
      <c r="E3629" t="s">
        <v>30879</v>
      </c>
      <c r="F3629" s="85"/>
      <c r="G3629" s="85"/>
      <c r="H3629" s="85"/>
      <c r="I3629" s="85"/>
      <c r="J3629" s="85"/>
      <c r="K3629" s="85"/>
      <c r="L3629" s="85"/>
      <c r="M3629" s="85"/>
      <c r="N3629" s="85"/>
      <c r="O3629" s="85"/>
    </row>
    <row r="3630" spans="1:15" s="86" customFormat="1" hidden="1" x14ac:dyDescent="0.2">
      <c r="A3630" s="94" t="s">
        <v>47638</v>
      </c>
      <c r="B3630" t="s">
        <v>47639</v>
      </c>
      <c r="C3630" t="s">
        <v>2424</v>
      </c>
      <c r="D3630">
        <v>40.43</v>
      </c>
      <c r="E3630" t="s">
        <v>30879</v>
      </c>
      <c r="F3630" s="85"/>
      <c r="G3630" s="85"/>
      <c r="H3630" s="85"/>
      <c r="I3630" s="85"/>
      <c r="J3630" s="85"/>
      <c r="K3630" s="85"/>
      <c r="L3630" s="85"/>
      <c r="M3630" s="85"/>
      <c r="N3630" s="85"/>
      <c r="O3630" s="85"/>
    </row>
    <row r="3631" spans="1:15" s="86" customFormat="1" hidden="1" x14ac:dyDescent="0.2">
      <c r="A3631" s="94" t="s">
        <v>20252</v>
      </c>
      <c r="B3631" t="s">
        <v>20253</v>
      </c>
      <c r="C3631" t="s">
        <v>2424</v>
      </c>
      <c r="D3631">
        <v>27.25</v>
      </c>
      <c r="E3631" t="s">
        <v>30879</v>
      </c>
      <c r="F3631" s="85"/>
      <c r="G3631" s="85"/>
      <c r="H3631" s="85"/>
      <c r="I3631" s="85"/>
      <c r="J3631" s="85"/>
      <c r="K3631" s="85"/>
      <c r="L3631" s="85"/>
      <c r="M3631" s="85"/>
      <c r="N3631" s="85"/>
      <c r="O3631" s="85"/>
    </row>
    <row r="3632" spans="1:15" s="86" customFormat="1" hidden="1" x14ac:dyDescent="0.2">
      <c r="A3632" s="94" t="s">
        <v>20254</v>
      </c>
      <c r="B3632" t="s">
        <v>20255</v>
      </c>
      <c r="C3632" t="s">
        <v>2424</v>
      </c>
      <c r="D3632">
        <v>28.89</v>
      </c>
      <c r="E3632" t="s">
        <v>30879</v>
      </c>
      <c r="F3632" s="85"/>
      <c r="G3632" s="85"/>
      <c r="H3632" s="85"/>
      <c r="I3632" s="85"/>
      <c r="J3632" s="85"/>
      <c r="K3632" s="85"/>
      <c r="L3632" s="85"/>
      <c r="M3632" s="85"/>
      <c r="N3632" s="85"/>
      <c r="O3632" s="85"/>
    </row>
    <row r="3633" spans="1:15" s="86" customFormat="1" hidden="1" x14ac:dyDescent="0.2">
      <c r="A3633" s="94" t="s">
        <v>47650</v>
      </c>
      <c r="B3633" t="s">
        <v>47651</v>
      </c>
      <c r="C3633" t="s">
        <v>2424</v>
      </c>
      <c r="D3633">
        <v>28.89</v>
      </c>
      <c r="E3633" t="s">
        <v>30879</v>
      </c>
      <c r="F3633" s="85"/>
      <c r="G3633" s="85"/>
      <c r="H3633" s="85"/>
      <c r="I3633" s="85"/>
      <c r="J3633" s="85"/>
      <c r="K3633" s="85"/>
      <c r="L3633" s="85"/>
      <c r="M3633" s="85"/>
      <c r="N3633" s="85"/>
      <c r="O3633" s="85"/>
    </row>
    <row r="3634" spans="1:15" s="86" customFormat="1" hidden="1" x14ac:dyDescent="0.2">
      <c r="A3634" s="94" t="s">
        <v>8192</v>
      </c>
      <c r="B3634" t="s">
        <v>20256</v>
      </c>
      <c r="C3634" t="s">
        <v>2424</v>
      </c>
      <c r="D3634">
        <v>27.25</v>
      </c>
      <c r="E3634" t="s">
        <v>30879</v>
      </c>
      <c r="F3634" s="85"/>
      <c r="G3634" s="85"/>
      <c r="H3634" s="85"/>
      <c r="I3634" s="85"/>
      <c r="J3634" s="85"/>
      <c r="K3634" s="85"/>
      <c r="L3634" s="85"/>
      <c r="M3634" s="85"/>
      <c r="N3634" s="85"/>
      <c r="O3634" s="85"/>
    </row>
    <row r="3635" spans="1:15" s="86" customFormat="1" hidden="1" x14ac:dyDescent="0.2">
      <c r="A3635" s="94" t="s">
        <v>47698</v>
      </c>
      <c r="B3635" t="s">
        <v>47699</v>
      </c>
      <c r="C3635" t="s">
        <v>2424</v>
      </c>
      <c r="D3635">
        <v>28.89</v>
      </c>
      <c r="E3635" t="s">
        <v>30879</v>
      </c>
      <c r="F3635" s="85"/>
      <c r="G3635" s="85"/>
      <c r="H3635" s="85"/>
      <c r="I3635" s="85"/>
      <c r="J3635" s="85"/>
      <c r="K3635" s="85"/>
      <c r="L3635" s="85"/>
      <c r="M3635" s="85"/>
      <c r="N3635" s="85"/>
      <c r="O3635" s="85"/>
    </row>
    <row r="3636" spans="1:15" s="86" customFormat="1" hidden="1" x14ac:dyDescent="0.2">
      <c r="A3636" s="94" t="s">
        <v>47648</v>
      </c>
      <c r="B3636" t="s">
        <v>47649</v>
      </c>
      <c r="C3636" t="s">
        <v>2424</v>
      </c>
      <c r="D3636">
        <v>29.27</v>
      </c>
      <c r="E3636" t="s">
        <v>30879</v>
      </c>
      <c r="F3636" s="85"/>
      <c r="G3636" s="85"/>
      <c r="H3636" s="85"/>
      <c r="I3636" s="85"/>
      <c r="J3636" s="85"/>
      <c r="K3636" s="85"/>
      <c r="L3636" s="85"/>
      <c r="M3636" s="85"/>
      <c r="N3636" s="85"/>
      <c r="O3636" s="85"/>
    </row>
    <row r="3637" spans="1:15" s="86" customFormat="1" hidden="1" x14ac:dyDescent="0.2">
      <c r="A3637" s="94" t="s">
        <v>47700</v>
      </c>
      <c r="B3637" t="s">
        <v>47701</v>
      </c>
      <c r="C3637" t="s">
        <v>2424</v>
      </c>
      <c r="D3637">
        <v>29.27</v>
      </c>
      <c r="E3637" t="s">
        <v>30879</v>
      </c>
      <c r="F3637" s="85"/>
      <c r="G3637" s="85"/>
      <c r="H3637" s="85"/>
      <c r="I3637" s="85"/>
      <c r="J3637" s="85"/>
      <c r="K3637" s="85"/>
      <c r="L3637" s="85"/>
      <c r="M3637" s="85"/>
      <c r="N3637" s="85"/>
      <c r="O3637" s="85"/>
    </row>
    <row r="3638" spans="1:15" s="86" customFormat="1" hidden="1" x14ac:dyDescent="0.2">
      <c r="A3638" s="94" t="s">
        <v>20257</v>
      </c>
      <c r="B3638" t="s">
        <v>20258</v>
      </c>
      <c r="C3638" t="s">
        <v>2424</v>
      </c>
      <c r="D3638">
        <v>28.89</v>
      </c>
      <c r="E3638" t="s">
        <v>30879</v>
      </c>
      <c r="F3638" s="85"/>
      <c r="G3638" s="85"/>
      <c r="H3638" s="85"/>
      <c r="I3638" s="85"/>
      <c r="J3638" s="85"/>
      <c r="K3638" s="85"/>
      <c r="L3638" s="85"/>
      <c r="M3638" s="85"/>
      <c r="N3638" s="85"/>
      <c r="O3638" s="85"/>
    </row>
    <row r="3639" spans="1:15" s="86" customFormat="1" hidden="1" x14ac:dyDescent="0.2">
      <c r="A3639" s="94" t="s">
        <v>8193</v>
      </c>
      <c r="B3639" t="s">
        <v>20259</v>
      </c>
      <c r="C3639" t="s">
        <v>2424</v>
      </c>
      <c r="D3639">
        <v>28.89</v>
      </c>
      <c r="E3639" t="s">
        <v>30879</v>
      </c>
      <c r="F3639" s="85"/>
      <c r="G3639" s="85"/>
      <c r="H3639" s="85"/>
      <c r="I3639" s="85"/>
      <c r="J3639" s="85"/>
      <c r="K3639" s="85"/>
      <c r="L3639" s="85"/>
      <c r="M3639" s="85"/>
      <c r="N3639" s="85"/>
      <c r="O3639" s="85"/>
    </row>
    <row r="3640" spans="1:15" s="86" customFormat="1" hidden="1" x14ac:dyDescent="0.2">
      <c r="A3640" s="94" t="s">
        <v>47652</v>
      </c>
      <c r="B3640" t="s">
        <v>47653</v>
      </c>
      <c r="C3640" t="s">
        <v>2424</v>
      </c>
      <c r="D3640">
        <v>18.98</v>
      </c>
      <c r="E3640" t="s">
        <v>30879</v>
      </c>
      <c r="F3640" s="85"/>
      <c r="G3640" s="85"/>
      <c r="H3640" s="85"/>
      <c r="I3640" s="85"/>
      <c r="J3640" s="85"/>
      <c r="K3640" s="85"/>
      <c r="L3640" s="85"/>
      <c r="M3640" s="85"/>
      <c r="N3640" s="85"/>
      <c r="O3640" s="85"/>
    </row>
    <row r="3641" spans="1:15" s="86" customFormat="1" hidden="1" x14ac:dyDescent="0.2">
      <c r="A3641" s="94" t="s">
        <v>47656</v>
      </c>
      <c r="B3641" t="s">
        <v>47657</v>
      </c>
      <c r="C3641" t="s">
        <v>2424</v>
      </c>
      <c r="D3641">
        <v>18.98</v>
      </c>
      <c r="E3641" t="s">
        <v>30879</v>
      </c>
      <c r="F3641" s="85"/>
      <c r="G3641" s="85"/>
      <c r="H3641" s="85"/>
      <c r="I3641" s="85"/>
      <c r="J3641" s="85"/>
      <c r="K3641" s="85"/>
      <c r="L3641" s="85"/>
      <c r="M3641" s="85"/>
      <c r="N3641" s="85"/>
      <c r="O3641" s="85"/>
    </row>
    <row r="3642" spans="1:15" s="86" customFormat="1" hidden="1" x14ac:dyDescent="0.2">
      <c r="A3642" s="94" t="s">
        <v>47654</v>
      </c>
      <c r="B3642" t="s">
        <v>47655</v>
      </c>
      <c r="C3642" t="s">
        <v>2424</v>
      </c>
      <c r="D3642">
        <v>18.98</v>
      </c>
      <c r="E3642" t="s">
        <v>30879</v>
      </c>
      <c r="F3642" s="85"/>
      <c r="G3642" s="85"/>
      <c r="H3642" s="85"/>
      <c r="I3642" s="85"/>
      <c r="J3642" s="85"/>
      <c r="K3642" s="85"/>
      <c r="L3642" s="85"/>
      <c r="M3642" s="85"/>
      <c r="N3642" s="85"/>
      <c r="O3642" s="85"/>
    </row>
    <row r="3643" spans="1:15" s="86" customFormat="1" hidden="1" x14ac:dyDescent="0.2">
      <c r="A3643" s="94" t="s">
        <v>47239</v>
      </c>
      <c r="B3643" t="s">
        <v>47240</v>
      </c>
      <c r="C3643" t="s">
        <v>8107</v>
      </c>
      <c r="D3643">
        <v>82.84</v>
      </c>
      <c r="E3643" t="s">
        <v>30879</v>
      </c>
      <c r="F3643" s="85"/>
      <c r="G3643" s="85"/>
      <c r="H3643" s="85"/>
      <c r="I3643" s="85"/>
      <c r="J3643" s="85"/>
      <c r="K3643" s="85"/>
      <c r="L3643" s="85"/>
      <c r="M3643" s="85"/>
      <c r="N3643" s="85"/>
      <c r="O3643" s="85"/>
    </row>
    <row r="3644" spans="1:15" s="86" customFormat="1" hidden="1" x14ac:dyDescent="0.2">
      <c r="A3644" s="94" t="s">
        <v>2738</v>
      </c>
      <c r="B3644" t="s">
        <v>20260</v>
      </c>
      <c r="C3644" t="s">
        <v>2424</v>
      </c>
      <c r="D3644">
        <v>2.0299999999999998</v>
      </c>
      <c r="E3644" t="s">
        <v>30879</v>
      </c>
      <c r="F3644" s="85"/>
      <c r="G3644" s="85"/>
      <c r="H3644" s="85"/>
      <c r="I3644" s="85"/>
      <c r="J3644" s="85"/>
      <c r="K3644" s="85"/>
      <c r="L3644" s="85"/>
      <c r="M3644" s="85"/>
      <c r="N3644" s="85"/>
      <c r="O3644" s="85"/>
    </row>
    <row r="3645" spans="1:15" s="86" customFormat="1" hidden="1" x14ac:dyDescent="0.2">
      <c r="A3645" s="94" t="s">
        <v>8194</v>
      </c>
      <c r="B3645" t="s">
        <v>20261</v>
      </c>
      <c r="C3645" t="s">
        <v>2424</v>
      </c>
      <c r="D3645">
        <v>16.18</v>
      </c>
      <c r="E3645" t="s">
        <v>30879</v>
      </c>
      <c r="F3645" s="85"/>
      <c r="G3645" s="85"/>
      <c r="H3645" s="85"/>
      <c r="I3645" s="85"/>
      <c r="J3645" s="85"/>
      <c r="K3645" s="85"/>
      <c r="L3645" s="85"/>
      <c r="M3645" s="85"/>
      <c r="N3645" s="85"/>
      <c r="O3645" s="85"/>
    </row>
    <row r="3646" spans="1:15" s="86" customFormat="1" hidden="1" x14ac:dyDescent="0.2">
      <c r="A3646" s="94" t="s">
        <v>8195</v>
      </c>
      <c r="B3646" t="s">
        <v>20262</v>
      </c>
      <c r="C3646" t="s">
        <v>2424</v>
      </c>
      <c r="D3646">
        <v>13.83</v>
      </c>
      <c r="E3646" t="s">
        <v>30879</v>
      </c>
      <c r="F3646" s="85"/>
      <c r="G3646" s="85"/>
      <c r="H3646" s="85"/>
      <c r="I3646" s="85"/>
      <c r="J3646" s="85"/>
      <c r="K3646" s="85"/>
      <c r="L3646" s="85"/>
      <c r="M3646" s="85"/>
      <c r="N3646" s="85"/>
      <c r="O3646" s="85"/>
    </row>
    <row r="3647" spans="1:15" s="86" customFormat="1" hidden="1" x14ac:dyDescent="0.2">
      <c r="A3647" s="94" t="s">
        <v>47037</v>
      </c>
      <c r="B3647" t="s">
        <v>47038</v>
      </c>
      <c r="C3647" t="s">
        <v>2424</v>
      </c>
      <c r="D3647">
        <v>12.18</v>
      </c>
      <c r="E3647" t="s">
        <v>30879</v>
      </c>
      <c r="F3647" s="85"/>
      <c r="G3647" s="85"/>
      <c r="H3647" s="85"/>
      <c r="I3647" s="85"/>
      <c r="J3647" s="85"/>
      <c r="K3647" s="85"/>
      <c r="L3647" s="85"/>
      <c r="M3647" s="85"/>
      <c r="N3647" s="85"/>
      <c r="O3647" s="85"/>
    </row>
    <row r="3648" spans="1:15" s="86" customFormat="1" hidden="1" x14ac:dyDescent="0.2">
      <c r="A3648" s="94" t="s">
        <v>8196</v>
      </c>
      <c r="B3648" t="s">
        <v>20263</v>
      </c>
      <c r="C3648" t="s">
        <v>2424</v>
      </c>
      <c r="D3648">
        <v>11.86</v>
      </c>
      <c r="E3648" t="s">
        <v>30879</v>
      </c>
      <c r="F3648" s="85"/>
      <c r="G3648" s="85"/>
      <c r="H3648" s="85"/>
      <c r="I3648" s="85"/>
      <c r="J3648" s="85"/>
      <c r="K3648" s="85"/>
      <c r="L3648" s="85"/>
      <c r="M3648" s="85"/>
      <c r="N3648" s="85"/>
      <c r="O3648" s="85"/>
    </row>
    <row r="3649" spans="1:15" s="86" customFormat="1" hidden="1" x14ac:dyDescent="0.2">
      <c r="A3649" s="94" t="s">
        <v>20264</v>
      </c>
      <c r="B3649" t="s">
        <v>47702</v>
      </c>
      <c r="C3649" t="s">
        <v>2424</v>
      </c>
      <c r="D3649">
        <v>10.53</v>
      </c>
      <c r="E3649" t="s">
        <v>30879</v>
      </c>
      <c r="F3649" s="85"/>
      <c r="G3649" s="85"/>
      <c r="H3649" s="85"/>
      <c r="I3649" s="85"/>
      <c r="J3649" s="85"/>
      <c r="K3649" s="85"/>
      <c r="L3649" s="85"/>
      <c r="M3649" s="85"/>
      <c r="N3649" s="85"/>
      <c r="O3649" s="85"/>
    </row>
    <row r="3650" spans="1:15" s="86" customFormat="1" hidden="1" x14ac:dyDescent="0.2">
      <c r="A3650" s="94" t="s">
        <v>20265</v>
      </c>
      <c r="B3650" t="s">
        <v>20266</v>
      </c>
      <c r="C3650" t="s">
        <v>2424</v>
      </c>
      <c r="D3650">
        <v>10.119999999999999</v>
      </c>
      <c r="E3650" t="s">
        <v>30879</v>
      </c>
      <c r="F3650" s="85"/>
      <c r="G3650" s="85"/>
      <c r="H3650" s="85"/>
      <c r="I3650" s="85"/>
      <c r="J3650" s="85"/>
      <c r="K3650" s="85"/>
      <c r="L3650" s="85"/>
      <c r="M3650" s="85"/>
      <c r="N3650" s="85"/>
      <c r="O3650" s="85"/>
    </row>
    <row r="3651" spans="1:15" s="86" customFormat="1" hidden="1" x14ac:dyDescent="0.2">
      <c r="A3651" s="94" t="s">
        <v>5795</v>
      </c>
      <c r="B3651" t="s">
        <v>20267</v>
      </c>
      <c r="C3651" t="s">
        <v>8107</v>
      </c>
      <c r="D3651">
        <v>55.08</v>
      </c>
      <c r="E3651" t="s">
        <v>30879</v>
      </c>
      <c r="F3651" s="85"/>
      <c r="G3651" s="85"/>
      <c r="H3651" s="85"/>
      <c r="I3651" s="85"/>
      <c r="J3651" s="85"/>
      <c r="K3651" s="85"/>
      <c r="L3651" s="85"/>
      <c r="M3651" s="85"/>
      <c r="N3651" s="85"/>
      <c r="O3651" s="85"/>
    </row>
    <row r="3652" spans="1:15" s="86" customFormat="1" hidden="1" x14ac:dyDescent="0.2">
      <c r="A3652" s="94" t="s">
        <v>20268</v>
      </c>
      <c r="B3652" t="s">
        <v>20269</v>
      </c>
      <c r="C3652" t="s">
        <v>2424</v>
      </c>
      <c r="D3652">
        <v>13.69</v>
      </c>
      <c r="E3652" t="s">
        <v>30879</v>
      </c>
      <c r="F3652" s="85"/>
      <c r="G3652" s="85"/>
      <c r="H3652" s="85"/>
      <c r="I3652" s="85"/>
      <c r="J3652" s="85"/>
      <c r="K3652" s="85"/>
      <c r="L3652" s="85"/>
      <c r="M3652" s="85"/>
      <c r="N3652" s="85"/>
      <c r="O3652" s="85"/>
    </row>
    <row r="3653" spans="1:15" s="86" customFormat="1" hidden="1" x14ac:dyDescent="0.2">
      <c r="A3653" s="94" t="s">
        <v>2739</v>
      </c>
      <c r="B3653" t="s">
        <v>20270</v>
      </c>
      <c r="C3653" t="s">
        <v>2424</v>
      </c>
      <c r="D3653">
        <v>10.82</v>
      </c>
      <c r="E3653" t="s">
        <v>30879</v>
      </c>
      <c r="F3653" s="85"/>
      <c r="G3653" s="85"/>
      <c r="H3653" s="85"/>
      <c r="I3653" s="85"/>
      <c r="J3653" s="85"/>
      <c r="K3653" s="85"/>
      <c r="L3653" s="85"/>
      <c r="M3653" s="85"/>
      <c r="N3653" s="85"/>
      <c r="O3653" s="85"/>
    </row>
    <row r="3654" spans="1:15" s="86" customFormat="1" hidden="1" x14ac:dyDescent="0.2">
      <c r="A3654" s="94" t="s">
        <v>5796</v>
      </c>
      <c r="B3654" t="s">
        <v>47705</v>
      </c>
      <c r="C3654" t="s">
        <v>2424</v>
      </c>
      <c r="D3654">
        <v>9.0299999999999994</v>
      </c>
      <c r="E3654" t="s">
        <v>30879</v>
      </c>
      <c r="F3654" s="85"/>
      <c r="G3654" s="85"/>
      <c r="H3654" s="85"/>
      <c r="I3654" s="85"/>
      <c r="J3654" s="85"/>
      <c r="K3654" s="85"/>
      <c r="L3654" s="85"/>
      <c r="M3654" s="85"/>
      <c r="N3654" s="85"/>
      <c r="O3654" s="85"/>
    </row>
    <row r="3655" spans="1:15" s="86" customFormat="1" hidden="1" x14ac:dyDescent="0.2">
      <c r="A3655" s="94" t="s">
        <v>8197</v>
      </c>
      <c r="B3655" t="s">
        <v>47703</v>
      </c>
      <c r="C3655" t="s">
        <v>8107</v>
      </c>
      <c r="D3655">
        <v>56.55</v>
      </c>
      <c r="E3655" t="s">
        <v>30879</v>
      </c>
      <c r="F3655" s="85"/>
      <c r="G3655" s="85"/>
      <c r="H3655" s="85"/>
      <c r="I3655" s="85"/>
      <c r="J3655" s="85"/>
      <c r="K3655" s="85"/>
      <c r="L3655" s="85"/>
      <c r="M3655" s="85"/>
      <c r="N3655" s="85"/>
      <c r="O3655" s="85"/>
    </row>
    <row r="3656" spans="1:15" s="86" customFormat="1" hidden="1" x14ac:dyDescent="0.2">
      <c r="A3656" s="94" t="s">
        <v>2171</v>
      </c>
      <c r="B3656" t="s">
        <v>47704</v>
      </c>
      <c r="C3656" t="s">
        <v>2424</v>
      </c>
      <c r="D3656">
        <v>9.27</v>
      </c>
      <c r="E3656" t="s">
        <v>30879</v>
      </c>
      <c r="F3656" s="85"/>
      <c r="G3656" s="85"/>
      <c r="H3656" s="85"/>
      <c r="I3656" s="85"/>
      <c r="J3656" s="85"/>
      <c r="K3656" s="85"/>
      <c r="L3656" s="85"/>
      <c r="M3656" s="85"/>
      <c r="N3656" s="85"/>
      <c r="O3656" s="85"/>
    </row>
    <row r="3657" spans="1:15" s="86" customFormat="1" hidden="1" x14ac:dyDescent="0.2">
      <c r="A3657" s="94" t="s">
        <v>20271</v>
      </c>
      <c r="B3657" t="s">
        <v>47706</v>
      </c>
      <c r="C3657" t="s">
        <v>2424</v>
      </c>
      <c r="D3657">
        <v>11.5</v>
      </c>
      <c r="E3657" t="s">
        <v>30879</v>
      </c>
      <c r="F3657" s="85"/>
      <c r="G3657" s="85"/>
      <c r="H3657" s="85"/>
      <c r="I3657" s="85"/>
      <c r="J3657" s="85"/>
      <c r="K3657" s="85"/>
      <c r="L3657" s="85"/>
      <c r="M3657" s="85"/>
      <c r="N3657" s="85"/>
      <c r="O3657" s="85"/>
    </row>
    <row r="3658" spans="1:15" s="86" customFormat="1" hidden="1" x14ac:dyDescent="0.2">
      <c r="A3658" s="94" t="s">
        <v>47112</v>
      </c>
      <c r="B3658" t="s">
        <v>47113</v>
      </c>
      <c r="C3658" t="s">
        <v>2424</v>
      </c>
      <c r="D3658">
        <v>5.53</v>
      </c>
      <c r="E3658" t="s">
        <v>30879</v>
      </c>
      <c r="F3658" s="85"/>
      <c r="G3658" s="85"/>
      <c r="H3658" s="85"/>
      <c r="I3658" s="85"/>
      <c r="J3658" s="85"/>
      <c r="K3658" s="85"/>
      <c r="L3658" s="85"/>
      <c r="M3658" s="85"/>
      <c r="N3658" s="85"/>
      <c r="O3658" s="85"/>
    </row>
    <row r="3659" spans="1:15" s="86" customFormat="1" hidden="1" x14ac:dyDescent="0.2">
      <c r="A3659" s="94" t="s">
        <v>47114</v>
      </c>
      <c r="B3659" t="s">
        <v>47115</v>
      </c>
      <c r="C3659" t="s">
        <v>2424</v>
      </c>
      <c r="D3659">
        <v>5.97</v>
      </c>
      <c r="E3659" t="s">
        <v>30879</v>
      </c>
      <c r="F3659" s="85"/>
      <c r="G3659" s="85"/>
      <c r="H3659" s="85"/>
      <c r="I3659" s="85"/>
      <c r="J3659" s="85"/>
      <c r="K3659" s="85"/>
      <c r="L3659" s="85"/>
      <c r="M3659" s="85"/>
      <c r="N3659" s="85"/>
      <c r="O3659" s="85"/>
    </row>
    <row r="3660" spans="1:15" hidden="1" x14ac:dyDescent="0.2">
      <c r="A3660" s="94" t="s">
        <v>2906</v>
      </c>
      <c r="B3660" t="s">
        <v>20272</v>
      </c>
      <c r="C3660" t="s">
        <v>2424</v>
      </c>
      <c r="D3660">
        <v>7.01</v>
      </c>
      <c r="E3660" t="s">
        <v>30879</v>
      </c>
    </row>
    <row r="3661" spans="1:15" hidden="1" x14ac:dyDescent="0.2">
      <c r="A3661" s="94" t="s">
        <v>47132</v>
      </c>
      <c r="B3661" t="s">
        <v>47133</v>
      </c>
      <c r="C3661" t="s">
        <v>8107</v>
      </c>
      <c r="D3661">
        <v>27.17</v>
      </c>
      <c r="E3661" t="s">
        <v>30879</v>
      </c>
    </row>
    <row r="3662" spans="1:15" hidden="1" x14ac:dyDescent="0.2">
      <c r="A3662" s="94" t="s">
        <v>47134</v>
      </c>
      <c r="B3662" t="s">
        <v>47135</v>
      </c>
      <c r="C3662" t="s">
        <v>8107</v>
      </c>
      <c r="D3662">
        <v>30.57</v>
      </c>
      <c r="E3662" t="s">
        <v>30879</v>
      </c>
    </row>
    <row r="3663" spans="1:15" hidden="1" x14ac:dyDescent="0.2">
      <c r="A3663" s="94" t="s">
        <v>8198</v>
      </c>
      <c r="B3663" t="s">
        <v>20273</v>
      </c>
      <c r="C3663" t="s">
        <v>8107</v>
      </c>
      <c r="D3663">
        <v>40.11</v>
      </c>
      <c r="E3663" t="s">
        <v>30879</v>
      </c>
    </row>
    <row r="3664" spans="1:15" hidden="1" x14ac:dyDescent="0.2">
      <c r="A3664" s="94" t="s">
        <v>6710</v>
      </c>
      <c r="B3664" t="s">
        <v>47690</v>
      </c>
      <c r="C3664" t="s">
        <v>2424</v>
      </c>
      <c r="D3664">
        <v>19.39</v>
      </c>
      <c r="E3664" t="s">
        <v>30879</v>
      </c>
    </row>
    <row r="3665" spans="1:5" hidden="1" x14ac:dyDescent="0.2">
      <c r="A3665" s="94" t="s">
        <v>6711</v>
      </c>
      <c r="B3665" t="s">
        <v>47691</v>
      </c>
      <c r="C3665" t="s">
        <v>2424</v>
      </c>
      <c r="D3665">
        <v>19.39</v>
      </c>
      <c r="E3665" t="s">
        <v>30879</v>
      </c>
    </row>
    <row r="3666" spans="1:5" hidden="1" x14ac:dyDescent="0.2">
      <c r="A3666" s="94" t="s">
        <v>6712</v>
      </c>
      <c r="B3666" t="s">
        <v>47692</v>
      </c>
      <c r="C3666" t="s">
        <v>2424</v>
      </c>
      <c r="D3666">
        <v>19.39</v>
      </c>
      <c r="E3666" t="s">
        <v>30879</v>
      </c>
    </row>
    <row r="3667" spans="1:5" hidden="1" x14ac:dyDescent="0.2">
      <c r="A3667" s="94" t="s">
        <v>6713</v>
      </c>
      <c r="B3667" t="s">
        <v>47693</v>
      </c>
      <c r="C3667" t="s">
        <v>2424</v>
      </c>
      <c r="D3667">
        <v>19.39</v>
      </c>
      <c r="E3667" t="s">
        <v>30879</v>
      </c>
    </row>
    <row r="3668" spans="1:5" hidden="1" x14ac:dyDescent="0.2">
      <c r="A3668" s="94" t="s">
        <v>20274</v>
      </c>
      <c r="B3668" t="s">
        <v>20275</v>
      </c>
      <c r="C3668" t="s">
        <v>8107</v>
      </c>
      <c r="D3668">
        <v>73.930000000000007</v>
      </c>
      <c r="E3668" t="s">
        <v>30879</v>
      </c>
    </row>
    <row r="3669" spans="1:5" hidden="1" x14ac:dyDescent="0.2">
      <c r="A3669" s="94" t="s">
        <v>5797</v>
      </c>
      <c r="B3669" t="s">
        <v>47671</v>
      </c>
      <c r="C3669" t="s">
        <v>8107</v>
      </c>
      <c r="D3669">
        <v>66</v>
      </c>
      <c r="E3669" t="s">
        <v>30879</v>
      </c>
    </row>
    <row r="3670" spans="1:5" hidden="1" x14ac:dyDescent="0.2">
      <c r="A3670" s="94" t="s">
        <v>47080</v>
      </c>
      <c r="B3670" t="s">
        <v>47081</v>
      </c>
      <c r="C3670" t="s">
        <v>8107</v>
      </c>
      <c r="D3670">
        <v>51.38</v>
      </c>
      <c r="E3670" t="s">
        <v>30879</v>
      </c>
    </row>
    <row r="3671" spans="1:5" hidden="1" x14ac:dyDescent="0.2">
      <c r="A3671" s="94" t="s">
        <v>5798</v>
      </c>
      <c r="B3671" t="s">
        <v>20276</v>
      </c>
      <c r="C3671" t="s">
        <v>2424</v>
      </c>
      <c r="D3671">
        <v>9.5299999999999994</v>
      </c>
      <c r="E3671" t="s">
        <v>30879</v>
      </c>
    </row>
    <row r="3672" spans="1:5" hidden="1" x14ac:dyDescent="0.2">
      <c r="A3672" s="94" t="s">
        <v>8199</v>
      </c>
      <c r="B3672" t="s">
        <v>20277</v>
      </c>
      <c r="C3672" t="s">
        <v>2424</v>
      </c>
      <c r="D3672">
        <v>38.049999999999997</v>
      </c>
      <c r="E3672" t="s">
        <v>30879</v>
      </c>
    </row>
    <row r="3673" spans="1:5" hidden="1" x14ac:dyDescent="0.2">
      <c r="A3673" s="94" t="s">
        <v>8200</v>
      </c>
      <c r="B3673" t="s">
        <v>20278</v>
      </c>
      <c r="C3673" t="s">
        <v>2424</v>
      </c>
      <c r="D3673">
        <v>38.049999999999997</v>
      </c>
      <c r="E3673" t="s">
        <v>30879</v>
      </c>
    </row>
    <row r="3674" spans="1:5" hidden="1" x14ac:dyDescent="0.2">
      <c r="A3674" s="94" t="s">
        <v>8201</v>
      </c>
      <c r="B3674" t="s">
        <v>20279</v>
      </c>
      <c r="C3674" t="s">
        <v>2424</v>
      </c>
      <c r="D3674">
        <v>31.78</v>
      </c>
      <c r="E3674" t="s">
        <v>30879</v>
      </c>
    </row>
    <row r="3675" spans="1:5" hidden="1" x14ac:dyDescent="0.2">
      <c r="A3675" s="94" t="s">
        <v>46993</v>
      </c>
      <c r="B3675" t="s">
        <v>46994</v>
      </c>
      <c r="C3675" t="s">
        <v>2424</v>
      </c>
      <c r="D3675">
        <v>28.49</v>
      </c>
      <c r="E3675" t="s">
        <v>30879</v>
      </c>
    </row>
    <row r="3676" spans="1:5" hidden="1" x14ac:dyDescent="0.2">
      <c r="A3676" s="94" t="s">
        <v>244</v>
      </c>
      <c r="B3676" t="s">
        <v>20280</v>
      </c>
      <c r="C3676" t="s">
        <v>2424</v>
      </c>
      <c r="D3676">
        <v>18.41</v>
      </c>
      <c r="E3676" t="s">
        <v>30879</v>
      </c>
    </row>
    <row r="3677" spans="1:5" hidden="1" x14ac:dyDescent="0.2">
      <c r="A3677" s="94" t="s">
        <v>3153</v>
      </c>
      <c r="B3677" t="s">
        <v>20281</v>
      </c>
      <c r="C3677" t="s">
        <v>8107</v>
      </c>
      <c r="D3677">
        <v>112.3</v>
      </c>
      <c r="E3677" t="s">
        <v>30879</v>
      </c>
    </row>
    <row r="3678" spans="1:5" hidden="1" x14ac:dyDescent="0.2">
      <c r="A3678" s="94" t="s">
        <v>47658</v>
      </c>
      <c r="B3678" t="s">
        <v>47659</v>
      </c>
      <c r="C3678" t="s">
        <v>2424</v>
      </c>
      <c r="D3678">
        <v>81</v>
      </c>
      <c r="E3678" t="s">
        <v>30879</v>
      </c>
    </row>
    <row r="3679" spans="1:5" hidden="1" x14ac:dyDescent="0.2">
      <c r="A3679" s="94" t="s">
        <v>47660</v>
      </c>
      <c r="B3679" t="s">
        <v>47661</v>
      </c>
      <c r="C3679" t="s">
        <v>2424</v>
      </c>
      <c r="D3679">
        <v>100.78</v>
      </c>
      <c r="E3679" t="s">
        <v>30879</v>
      </c>
    </row>
    <row r="3680" spans="1:5" hidden="1" x14ac:dyDescent="0.2">
      <c r="A3680" s="94" t="s">
        <v>8202</v>
      </c>
      <c r="B3680" t="s">
        <v>20282</v>
      </c>
      <c r="C3680" t="s">
        <v>2424</v>
      </c>
      <c r="D3680">
        <v>73.23</v>
      </c>
      <c r="E3680" t="s">
        <v>30879</v>
      </c>
    </row>
    <row r="3681" spans="1:5" hidden="1" x14ac:dyDescent="0.2">
      <c r="A3681" s="94" t="s">
        <v>8203</v>
      </c>
      <c r="B3681" t="s">
        <v>20283</v>
      </c>
      <c r="C3681" t="s">
        <v>2424</v>
      </c>
      <c r="D3681">
        <v>74.48</v>
      </c>
      <c r="E3681" t="s">
        <v>30879</v>
      </c>
    </row>
    <row r="3682" spans="1:5" hidden="1" x14ac:dyDescent="0.2">
      <c r="A3682" s="94" t="s">
        <v>47104</v>
      </c>
      <c r="B3682" t="s">
        <v>47105</v>
      </c>
      <c r="C3682" t="s">
        <v>2424</v>
      </c>
      <c r="D3682">
        <v>71.260000000000005</v>
      </c>
      <c r="E3682" t="s">
        <v>30879</v>
      </c>
    </row>
    <row r="3683" spans="1:5" hidden="1" x14ac:dyDescent="0.2">
      <c r="A3683" s="94" t="s">
        <v>3154</v>
      </c>
      <c r="B3683" t="s">
        <v>20284</v>
      </c>
      <c r="C3683" t="s">
        <v>8107</v>
      </c>
      <c r="D3683">
        <v>32.020000000000003</v>
      </c>
      <c r="E3683" t="s">
        <v>30879</v>
      </c>
    </row>
    <row r="3684" spans="1:5" hidden="1" x14ac:dyDescent="0.2">
      <c r="A3684" s="94" t="s">
        <v>3155</v>
      </c>
      <c r="B3684" t="s">
        <v>20285</v>
      </c>
      <c r="C3684" t="s">
        <v>8107</v>
      </c>
      <c r="D3684">
        <v>36.020000000000003</v>
      </c>
      <c r="E3684" t="s">
        <v>30879</v>
      </c>
    </row>
    <row r="3685" spans="1:5" hidden="1" x14ac:dyDescent="0.2">
      <c r="A3685" s="94" t="s">
        <v>3156</v>
      </c>
      <c r="B3685" t="s">
        <v>20286</v>
      </c>
      <c r="C3685" t="s">
        <v>8107</v>
      </c>
      <c r="D3685">
        <v>40.020000000000003</v>
      </c>
      <c r="E3685" t="s">
        <v>30879</v>
      </c>
    </row>
    <row r="3686" spans="1:5" ht="13.5" hidden="1" customHeight="1" x14ac:dyDescent="0.2">
      <c r="A3686" s="94" t="s">
        <v>47140</v>
      </c>
      <c r="B3686" t="s">
        <v>47141</v>
      </c>
      <c r="C3686" t="s">
        <v>2424</v>
      </c>
      <c r="D3686">
        <v>7.86</v>
      </c>
      <c r="E3686" t="s">
        <v>30879</v>
      </c>
    </row>
    <row r="3687" spans="1:5" hidden="1" x14ac:dyDescent="0.2">
      <c r="A3687" s="94" t="s">
        <v>8204</v>
      </c>
      <c r="B3687" t="s">
        <v>20287</v>
      </c>
      <c r="C3687" t="s">
        <v>2424</v>
      </c>
      <c r="D3687">
        <v>44.28</v>
      </c>
      <c r="E3687" t="s">
        <v>30879</v>
      </c>
    </row>
    <row r="3688" spans="1:5" hidden="1" x14ac:dyDescent="0.2">
      <c r="A3688" s="94" t="s">
        <v>46995</v>
      </c>
      <c r="B3688" t="s">
        <v>46996</v>
      </c>
      <c r="C3688" t="s">
        <v>2424</v>
      </c>
      <c r="D3688">
        <v>31.39</v>
      </c>
      <c r="E3688" t="s">
        <v>30879</v>
      </c>
    </row>
    <row r="3689" spans="1:5" hidden="1" x14ac:dyDescent="0.2">
      <c r="A3689" s="94" t="s">
        <v>44489</v>
      </c>
      <c r="B3689" t="s">
        <v>44490</v>
      </c>
      <c r="C3689" t="s">
        <v>2424</v>
      </c>
      <c r="D3689">
        <v>10.93</v>
      </c>
      <c r="E3689" t="s">
        <v>30879</v>
      </c>
    </row>
    <row r="3690" spans="1:5" hidden="1" x14ac:dyDescent="0.2">
      <c r="A3690" s="94" t="s">
        <v>47846</v>
      </c>
      <c r="B3690" t="s">
        <v>47847</v>
      </c>
      <c r="C3690" t="s">
        <v>2424</v>
      </c>
      <c r="D3690">
        <v>9.35</v>
      </c>
      <c r="E3690" t="s">
        <v>30879</v>
      </c>
    </row>
    <row r="3691" spans="1:5" hidden="1" x14ac:dyDescent="0.2">
      <c r="A3691" s="94" t="s">
        <v>751</v>
      </c>
      <c r="B3691" t="s">
        <v>20288</v>
      </c>
      <c r="C3691" t="s">
        <v>2424</v>
      </c>
      <c r="D3691">
        <v>6.67</v>
      </c>
      <c r="E3691" t="s">
        <v>30879</v>
      </c>
    </row>
    <row r="3692" spans="1:5" hidden="1" x14ac:dyDescent="0.2">
      <c r="A3692" s="94" t="s">
        <v>1719</v>
      </c>
      <c r="B3692" t="s">
        <v>20289</v>
      </c>
      <c r="C3692" t="s">
        <v>2424</v>
      </c>
      <c r="D3692">
        <v>5.74</v>
      </c>
      <c r="E3692" t="s">
        <v>30879</v>
      </c>
    </row>
    <row r="3693" spans="1:5" hidden="1" x14ac:dyDescent="0.2">
      <c r="A3693" s="94" t="s">
        <v>2083</v>
      </c>
      <c r="B3693" t="s">
        <v>20290</v>
      </c>
      <c r="C3693" t="s">
        <v>8107</v>
      </c>
      <c r="D3693">
        <v>27.55</v>
      </c>
      <c r="E3693" t="s">
        <v>30879</v>
      </c>
    </row>
    <row r="3694" spans="1:5" hidden="1" x14ac:dyDescent="0.2">
      <c r="A3694" s="94" t="s">
        <v>3020</v>
      </c>
      <c r="B3694" t="s">
        <v>20291</v>
      </c>
      <c r="C3694" t="s">
        <v>8107</v>
      </c>
      <c r="D3694">
        <v>31</v>
      </c>
      <c r="E3694" t="s">
        <v>30879</v>
      </c>
    </row>
    <row r="3695" spans="1:5" hidden="1" x14ac:dyDescent="0.2">
      <c r="A3695" s="94" t="s">
        <v>45</v>
      </c>
      <c r="B3695" t="s">
        <v>47968</v>
      </c>
      <c r="C3695" t="s">
        <v>8107</v>
      </c>
      <c r="D3695">
        <v>34.44</v>
      </c>
      <c r="E3695" t="s">
        <v>30879</v>
      </c>
    </row>
    <row r="3696" spans="1:5" hidden="1" x14ac:dyDescent="0.2">
      <c r="A3696" s="94" t="s">
        <v>47931</v>
      </c>
      <c r="B3696" t="s">
        <v>47932</v>
      </c>
      <c r="C3696" t="s">
        <v>2424</v>
      </c>
      <c r="D3696">
        <v>10.41</v>
      </c>
      <c r="E3696" t="s">
        <v>30879</v>
      </c>
    </row>
    <row r="3697" spans="1:15" hidden="1" x14ac:dyDescent="0.2">
      <c r="A3697" s="94" t="s">
        <v>47933</v>
      </c>
      <c r="B3697" t="s">
        <v>47934</v>
      </c>
      <c r="C3697" t="s">
        <v>8107</v>
      </c>
      <c r="D3697">
        <v>49.97</v>
      </c>
      <c r="E3697" t="s">
        <v>30879</v>
      </c>
    </row>
    <row r="3698" spans="1:15" hidden="1" x14ac:dyDescent="0.2">
      <c r="A3698" s="94" t="s">
        <v>47937</v>
      </c>
      <c r="B3698" t="s">
        <v>47938</v>
      </c>
      <c r="C3698" t="s">
        <v>8107</v>
      </c>
      <c r="D3698">
        <v>62.46</v>
      </c>
      <c r="E3698" t="s">
        <v>30879</v>
      </c>
    </row>
    <row r="3699" spans="1:15" hidden="1" x14ac:dyDescent="0.2">
      <c r="A3699" s="94" t="s">
        <v>8205</v>
      </c>
      <c r="B3699" t="s">
        <v>20292</v>
      </c>
      <c r="C3699" t="s">
        <v>2424</v>
      </c>
      <c r="D3699">
        <v>9.4600000000000009</v>
      </c>
      <c r="E3699" t="s">
        <v>30879</v>
      </c>
    </row>
    <row r="3700" spans="1:15" hidden="1" x14ac:dyDescent="0.2">
      <c r="A3700" s="94" t="s">
        <v>8206</v>
      </c>
      <c r="B3700" t="s">
        <v>20293</v>
      </c>
      <c r="C3700" t="s">
        <v>8107</v>
      </c>
      <c r="D3700">
        <v>45.41</v>
      </c>
      <c r="E3700" t="s">
        <v>30879</v>
      </c>
    </row>
    <row r="3701" spans="1:15" hidden="1" x14ac:dyDescent="0.2">
      <c r="A3701" s="94" t="s">
        <v>20294</v>
      </c>
      <c r="B3701" t="s">
        <v>20295</v>
      </c>
      <c r="C3701" t="s">
        <v>8107</v>
      </c>
      <c r="D3701">
        <v>51.08</v>
      </c>
      <c r="E3701" t="s">
        <v>30879</v>
      </c>
    </row>
    <row r="3702" spans="1:15" hidden="1" x14ac:dyDescent="0.2">
      <c r="A3702" s="94" t="s">
        <v>8207</v>
      </c>
      <c r="B3702" t="s">
        <v>20296</v>
      </c>
      <c r="C3702" t="s">
        <v>8107</v>
      </c>
      <c r="D3702">
        <v>56.76</v>
      </c>
      <c r="E3702" t="s">
        <v>30879</v>
      </c>
    </row>
    <row r="3703" spans="1:15" s="29" customFormat="1" hidden="1" x14ac:dyDescent="0.2">
      <c r="A3703" s="94" t="s">
        <v>47935</v>
      </c>
      <c r="B3703" t="s">
        <v>47936</v>
      </c>
      <c r="C3703" t="s">
        <v>2424</v>
      </c>
      <c r="D3703">
        <v>13.42</v>
      </c>
      <c r="E3703" t="s">
        <v>30879</v>
      </c>
      <c r="F3703" s="76"/>
      <c r="G3703" s="76"/>
      <c r="H3703" s="76"/>
      <c r="I3703" s="76"/>
      <c r="J3703" s="76"/>
      <c r="K3703" s="76"/>
      <c r="L3703" s="76"/>
      <c r="M3703" s="76"/>
      <c r="N3703" s="76"/>
      <c r="O3703" s="76"/>
    </row>
    <row r="3704" spans="1:15" s="29" customFormat="1" hidden="1" x14ac:dyDescent="0.2">
      <c r="A3704" s="94" t="s">
        <v>20297</v>
      </c>
      <c r="B3704" t="s">
        <v>20298</v>
      </c>
      <c r="C3704" t="s">
        <v>2424</v>
      </c>
      <c r="D3704">
        <v>32.25</v>
      </c>
      <c r="E3704" t="s">
        <v>30879</v>
      </c>
      <c r="F3704" s="76"/>
      <c r="G3704" s="76"/>
      <c r="H3704" s="76"/>
      <c r="I3704" s="76"/>
      <c r="J3704" s="76"/>
      <c r="K3704" s="76"/>
      <c r="L3704" s="76"/>
      <c r="M3704" s="76"/>
      <c r="N3704" s="76"/>
      <c r="O3704" s="76"/>
    </row>
    <row r="3705" spans="1:15" s="29" customFormat="1" hidden="1" x14ac:dyDescent="0.2">
      <c r="A3705" s="94" t="s">
        <v>20299</v>
      </c>
      <c r="B3705" t="s">
        <v>20300</v>
      </c>
      <c r="C3705" t="s">
        <v>2424</v>
      </c>
      <c r="D3705">
        <v>29.93</v>
      </c>
      <c r="E3705" t="s">
        <v>30879</v>
      </c>
      <c r="F3705" s="76"/>
      <c r="G3705" s="76"/>
      <c r="H3705" s="76"/>
      <c r="I3705" s="76"/>
      <c r="J3705" s="76"/>
      <c r="K3705" s="76"/>
      <c r="L3705" s="76"/>
      <c r="M3705" s="76"/>
      <c r="N3705" s="76"/>
      <c r="O3705" s="76"/>
    </row>
    <row r="3706" spans="1:15" s="29" customFormat="1" hidden="1" x14ac:dyDescent="0.2">
      <c r="A3706" s="94" t="s">
        <v>48382</v>
      </c>
      <c r="B3706" t="s">
        <v>48383</v>
      </c>
      <c r="C3706" t="s">
        <v>2424</v>
      </c>
      <c r="D3706">
        <v>29.93</v>
      </c>
      <c r="E3706" t="s">
        <v>30879</v>
      </c>
      <c r="F3706" s="76"/>
      <c r="G3706" s="76"/>
      <c r="H3706" s="76"/>
      <c r="I3706" s="76"/>
      <c r="J3706" s="76"/>
      <c r="K3706" s="76"/>
      <c r="L3706" s="76"/>
      <c r="M3706" s="76"/>
      <c r="N3706" s="76"/>
      <c r="O3706" s="76"/>
    </row>
    <row r="3707" spans="1:15" s="29" customFormat="1" hidden="1" x14ac:dyDescent="0.2">
      <c r="A3707" s="94" t="s">
        <v>47707</v>
      </c>
      <c r="B3707" t="s">
        <v>47708</v>
      </c>
      <c r="C3707" t="s">
        <v>2424</v>
      </c>
      <c r="D3707">
        <v>18.170000000000002</v>
      </c>
      <c r="E3707" t="s">
        <v>30879</v>
      </c>
      <c r="F3707" s="76"/>
      <c r="G3707" s="76"/>
      <c r="H3707" s="76"/>
      <c r="I3707" s="76"/>
      <c r="J3707" s="76"/>
      <c r="K3707" s="76"/>
      <c r="L3707" s="76"/>
      <c r="M3707" s="76"/>
      <c r="N3707" s="76"/>
      <c r="O3707" s="76"/>
    </row>
    <row r="3708" spans="1:15" s="29" customFormat="1" hidden="1" x14ac:dyDescent="0.2">
      <c r="A3708" s="94" t="s">
        <v>47355</v>
      </c>
      <c r="B3708" t="s">
        <v>47356</v>
      </c>
      <c r="C3708" t="s">
        <v>2424</v>
      </c>
      <c r="D3708">
        <v>91.9</v>
      </c>
      <c r="E3708" t="s">
        <v>30879</v>
      </c>
      <c r="F3708" s="76"/>
      <c r="G3708" s="76"/>
      <c r="H3708" s="76"/>
      <c r="I3708" s="76"/>
      <c r="J3708" s="76"/>
      <c r="K3708" s="76"/>
      <c r="L3708" s="76"/>
      <c r="M3708" s="76"/>
      <c r="N3708" s="76"/>
      <c r="O3708" s="76"/>
    </row>
    <row r="3709" spans="1:15" s="29" customFormat="1" hidden="1" x14ac:dyDescent="0.2">
      <c r="A3709" s="94" t="s">
        <v>47357</v>
      </c>
      <c r="B3709" t="s">
        <v>47358</v>
      </c>
      <c r="C3709" t="s">
        <v>2424</v>
      </c>
      <c r="D3709">
        <v>97.96</v>
      </c>
      <c r="E3709" t="s">
        <v>30879</v>
      </c>
      <c r="F3709" s="76"/>
      <c r="G3709" s="76"/>
      <c r="H3709" s="76"/>
      <c r="I3709" s="76"/>
      <c r="J3709" s="76"/>
      <c r="K3709" s="76"/>
      <c r="L3709" s="76"/>
      <c r="M3709" s="76"/>
      <c r="N3709" s="76"/>
      <c r="O3709" s="76"/>
    </row>
    <row r="3710" spans="1:15" s="29" customFormat="1" hidden="1" x14ac:dyDescent="0.2">
      <c r="A3710" s="94" t="s">
        <v>47359</v>
      </c>
      <c r="B3710" t="s">
        <v>47360</v>
      </c>
      <c r="C3710" t="s">
        <v>2424</v>
      </c>
      <c r="D3710">
        <v>110.44</v>
      </c>
      <c r="E3710" t="s">
        <v>30879</v>
      </c>
      <c r="F3710" s="76"/>
      <c r="G3710" s="76"/>
      <c r="H3710" s="76"/>
      <c r="I3710" s="76"/>
      <c r="J3710" s="76"/>
      <c r="K3710" s="76"/>
      <c r="L3710" s="76"/>
      <c r="M3710" s="76"/>
      <c r="N3710" s="76"/>
      <c r="O3710" s="76"/>
    </row>
    <row r="3711" spans="1:15" s="29" customFormat="1" hidden="1" x14ac:dyDescent="0.2">
      <c r="A3711" s="94" t="s">
        <v>47361</v>
      </c>
      <c r="B3711" t="s">
        <v>47362</v>
      </c>
      <c r="C3711" t="s">
        <v>2424</v>
      </c>
      <c r="D3711">
        <v>110.44</v>
      </c>
      <c r="E3711" t="s">
        <v>30879</v>
      </c>
      <c r="F3711" s="76"/>
      <c r="G3711" s="76"/>
      <c r="H3711" s="76"/>
      <c r="I3711" s="76"/>
      <c r="J3711" s="76"/>
      <c r="K3711" s="76"/>
      <c r="L3711" s="76"/>
      <c r="M3711" s="76"/>
      <c r="N3711" s="76"/>
      <c r="O3711" s="76"/>
    </row>
    <row r="3712" spans="1:15" s="29" customFormat="1" hidden="1" x14ac:dyDescent="0.2">
      <c r="A3712" s="94" t="s">
        <v>47363</v>
      </c>
      <c r="B3712" t="s">
        <v>47364</v>
      </c>
      <c r="C3712" t="s">
        <v>2424</v>
      </c>
      <c r="D3712">
        <v>107.32</v>
      </c>
      <c r="E3712" t="s">
        <v>30879</v>
      </c>
      <c r="F3712" s="76"/>
      <c r="G3712" s="76"/>
      <c r="H3712" s="76"/>
      <c r="I3712" s="76"/>
      <c r="J3712" s="76"/>
      <c r="K3712" s="76"/>
      <c r="L3712" s="76"/>
      <c r="M3712" s="76"/>
      <c r="N3712" s="76"/>
      <c r="O3712" s="76"/>
    </row>
    <row r="3713" spans="1:15" s="29" customFormat="1" hidden="1" x14ac:dyDescent="0.2">
      <c r="A3713" s="94" t="s">
        <v>47365</v>
      </c>
      <c r="B3713" t="s">
        <v>47366</v>
      </c>
      <c r="C3713" t="s">
        <v>2424</v>
      </c>
      <c r="D3713">
        <v>113.38</v>
      </c>
      <c r="E3713" t="s">
        <v>30879</v>
      </c>
      <c r="F3713" s="76"/>
      <c r="G3713" s="76"/>
      <c r="H3713" s="76"/>
      <c r="I3713" s="76"/>
      <c r="J3713" s="76"/>
      <c r="K3713" s="76"/>
      <c r="L3713" s="76"/>
      <c r="M3713" s="76"/>
      <c r="N3713" s="76"/>
      <c r="O3713" s="76"/>
    </row>
    <row r="3714" spans="1:15" s="29" customFormat="1" hidden="1" x14ac:dyDescent="0.2">
      <c r="A3714" s="94" t="s">
        <v>47367</v>
      </c>
      <c r="B3714" t="s">
        <v>47368</v>
      </c>
      <c r="C3714" t="s">
        <v>2424</v>
      </c>
      <c r="D3714">
        <v>129.65</v>
      </c>
      <c r="E3714" t="s">
        <v>30879</v>
      </c>
      <c r="F3714" s="76"/>
      <c r="G3714" s="76"/>
      <c r="H3714" s="76"/>
      <c r="I3714" s="76"/>
      <c r="J3714" s="76"/>
      <c r="K3714" s="76"/>
      <c r="L3714" s="76"/>
      <c r="M3714" s="76"/>
      <c r="N3714" s="76"/>
      <c r="O3714" s="76"/>
    </row>
    <row r="3715" spans="1:15" s="29" customFormat="1" hidden="1" x14ac:dyDescent="0.2">
      <c r="A3715" s="94" t="s">
        <v>47369</v>
      </c>
      <c r="B3715" t="s">
        <v>47370</v>
      </c>
      <c r="C3715" t="s">
        <v>2424</v>
      </c>
      <c r="D3715">
        <v>129.65</v>
      </c>
      <c r="E3715" t="s">
        <v>30879</v>
      </c>
      <c r="F3715" s="76"/>
      <c r="G3715" s="76"/>
      <c r="H3715" s="76"/>
      <c r="I3715" s="76"/>
      <c r="J3715" s="76"/>
      <c r="K3715" s="76"/>
      <c r="L3715" s="76"/>
      <c r="M3715" s="76"/>
      <c r="N3715" s="76"/>
      <c r="O3715" s="76"/>
    </row>
    <row r="3716" spans="1:15" s="29" customFormat="1" hidden="1" x14ac:dyDescent="0.2">
      <c r="A3716" s="94" t="s">
        <v>47371</v>
      </c>
      <c r="B3716" t="s">
        <v>47372</v>
      </c>
      <c r="C3716" t="s">
        <v>2424</v>
      </c>
      <c r="D3716">
        <v>128.78</v>
      </c>
      <c r="E3716" t="s">
        <v>30879</v>
      </c>
      <c r="F3716" s="76"/>
      <c r="G3716" s="76"/>
      <c r="H3716" s="76"/>
      <c r="I3716" s="76"/>
      <c r="J3716" s="76"/>
      <c r="K3716" s="76"/>
      <c r="L3716" s="76"/>
      <c r="M3716" s="76"/>
      <c r="N3716" s="76"/>
      <c r="O3716" s="76"/>
    </row>
    <row r="3717" spans="1:15" s="29" customFormat="1" hidden="1" x14ac:dyDescent="0.2">
      <c r="A3717" s="94" t="s">
        <v>47373</v>
      </c>
      <c r="B3717" t="s">
        <v>47374</v>
      </c>
      <c r="C3717" t="s">
        <v>2424</v>
      </c>
      <c r="D3717">
        <v>134.83000000000001</v>
      </c>
      <c r="E3717" t="s">
        <v>30879</v>
      </c>
      <c r="F3717" s="76"/>
      <c r="G3717" s="76"/>
      <c r="H3717" s="76"/>
      <c r="I3717" s="76"/>
      <c r="J3717" s="76"/>
      <c r="K3717" s="76"/>
      <c r="L3717" s="76"/>
      <c r="M3717" s="76"/>
      <c r="N3717" s="76"/>
      <c r="O3717" s="76"/>
    </row>
    <row r="3718" spans="1:15" s="29" customFormat="1" hidden="1" x14ac:dyDescent="0.2">
      <c r="A3718" s="94" t="s">
        <v>47375</v>
      </c>
      <c r="B3718" t="s">
        <v>47376</v>
      </c>
      <c r="C3718" t="s">
        <v>2424</v>
      </c>
      <c r="D3718">
        <v>173.22</v>
      </c>
      <c r="E3718" t="s">
        <v>30879</v>
      </c>
      <c r="F3718" s="76"/>
      <c r="G3718" s="76"/>
      <c r="H3718" s="76"/>
      <c r="I3718" s="76"/>
      <c r="J3718" s="76"/>
      <c r="K3718" s="76"/>
      <c r="L3718" s="76"/>
      <c r="M3718" s="76"/>
      <c r="N3718" s="76"/>
      <c r="O3718" s="76"/>
    </row>
    <row r="3719" spans="1:15" s="29" customFormat="1" hidden="1" x14ac:dyDescent="0.2">
      <c r="A3719" s="94" t="s">
        <v>47377</v>
      </c>
      <c r="B3719" t="s">
        <v>47378</v>
      </c>
      <c r="C3719" t="s">
        <v>2424</v>
      </c>
      <c r="D3719">
        <v>173.22</v>
      </c>
      <c r="E3719" t="s">
        <v>30879</v>
      </c>
      <c r="F3719" s="76"/>
      <c r="G3719" s="76"/>
      <c r="H3719" s="76"/>
      <c r="I3719" s="76"/>
      <c r="J3719" s="76"/>
      <c r="K3719" s="76"/>
      <c r="L3719" s="76"/>
      <c r="M3719" s="76"/>
      <c r="N3719" s="76"/>
      <c r="O3719" s="76"/>
    </row>
    <row r="3720" spans="1:15" s="29" customFormat="1" hidden="1" x14ac:dyDescent="0.2">
      <c r="A3720" s="94" t="s">
        <v>47379</v>
      </c>
      <c r="B3720" t="s">
        <v>47380</v>
      </c>
      <c r="C3720" t="s">
        <v>2424</v>
      </c>
      <c r="D3720">
        <v>177.76</v>
      </c>
      <c r="E3720" t="s">
        <v>30879</v>
      </c>
      <c r="F3720" s="76"/>
      <c r="G3720" s="76"/>
      <c r="H3720" s="76"/>
      <c r="I3720" s="76"/>
      <c r="J3720" s="76"/>
      <c r="K3720" s="76"/>
      <c r="L3720" s="76"/>
      <c r="M3720" s="76"/>
      <c r="N3720" s="76"/>
      <c r="O3720" s="76"/>
    </row>
    <row r="3721" spans="1:15" s="29" customFormat="1" hidden="1" x14ac:dyDescent="0.2">
      <c r="A3721" s="94" t="s">
        <v>47381</v>
      </c>
      <c r="B3721" t="s">
        <v>47382</v>
      </c>
      <c r="C3721" t="s">
        <v>2424</v>
      </c>
      <c r="D3721">
        <v>40.89</v>
      </c>
      <c r="E3721" t="s">
        <v>30879</v>
      </c>
      <c r="F3721" s="76"/>
      <c r="G3721" s="76"/>
      <c r="H3721" s="76"/>
      <c r="I3721" s="76"/>
      <c r="J3721" s="76"/>
      <c r="K3721" s="76"/>
      <c r="L3721" s="76"/>
      <c r="M3721" s="76"/>
      <c r="N3721" s="76"/>
      <c r="O3721" s="76"/>
    </row>
    <row r="3722" spans="1:15" s="29" customFormat="1" hidden="1" x14ac:dyDescent="0.2">
      <c r="A3722" s="94" t="s">
        <v>1741</v>
      </c>
      <c r="B3722" t="s">
        <v>20301</v>
      </c>
      <c r="C3722" t="s">
        <v>2424</v>
      </c>
      <c r="D3722">
        <v>11.19</v>
      </c>
      <c r="E3722" t="s">
        <v>30879</v>
      </c>
      <c r="F3722" s="76"/>
      <c r="G3722" s="76"/>
      <c r="H3722" s="76"/>
      <c r="I3722" s="76"/>
      <c r="J3722" s="76"/>
      <c r="K3722" s="76"/>
      <c r="L3722" s="76"/>
      <c r="M3722" s="76"/>
      <c r="N3722" s="76"/>
      <c r="O3722" s="76"/>
    </row>
    <row r="3723" spans="1:15" s="29" customFormat="1" hidden="1" x14ac:dyDescent="0.2">
      <c r="A3723" s="94" t="s">
        <v>2816</v>
      </c>
      <c r="B3723" t="s">
        <v>47859</v>
      </c>
      <c r="C3723" t="s">
        <v>8107</v>
      </c>
      <c r="D3723">
        <v>47</v>
      </c>
      <c r="E3723" t="s">
        <v>30879</v>
      </c>
      <c r="F3723" s="76"/>
      <c r="G3723" s="76"/>
      <c r="H3723" s="76"/>
      <c r="I3723" s="76"/>
      <c r="J3723" s="76"/>
      <c r="K3723" s="76"/>
      <c r="L3723" s="76"/>
      <c r="M3723" s="76"/>
      <c r="N3723" s="76"/>
      <c r="O3723" s="76"/>
    </row>
    <row r="3724" spans="1:15" s="29" customFormat="1" hidden="1" x14ac:dyDescent="0.2">
      <c r="A3724" s="94" t="s">
        <v>2817</v>
      </c>
      <c r="B3724" t="s">
        <v>47860</v>
      </c>
      <c r="C3724" t="s">
        <v>8107</v>
      </c>
      <c r="D3724">
        <v>53.71</v>
      </c>
      <c r="E3724" t="s">
        <v>30879</v>
      </c>
      <c r="F3724" s="76"/>
      <c r="G3724" s="76"/>
      <c r="H3724" s="76"/>
      <c r="I3724" s="76"/>
      <c r="J3724" s="76"/>
      <c r="K3724" s="76"/>
      <c r="L3724" s="76"/>
      <c r="M3724" s="76"/>
      <c r="N3724" s="76"/>
      <c r="O3724" s="76"/>
    </row>
    <row r="3725" spans="1:15" s="29" customFormat="1" hidden="1" x14ac:dyDescent="0.2">
      <c r="A3725" s="94" t="s">
        <v>2818</v>
      </c>
      <c r="B3725" t="s">
        <v>47861</v>
      </c>
      <c r="C3725" t="s">
        <v>8107</v>
      </c>
      <c r="D3725">
        <v>60.43</v>
      </c>
      <c r="E3725" t="s">
        <v>30879</v>
      </c>
      <c r="F3725" s="76"/>
      <c r="G3725" s="76"/>
      <c r="H3725" s="76"/>
      <c r="I3725" s="76"/>
      <c r="J3725" s="76"/>
      <c r="K3725" s="76"/>
      <c r="L3725" s="76"/>
      <c r="M3725" s="76"/>
      <c r="N3725" s="76"/>
      <c r="O3725" s="76"/>
    </row>
    <row r="3726" spans="1:15" s="29" customFormat="1" hidden="1" x14ac:dyDescent="0.2">
      <c r="A3726" s="94" t="s">
        <v>2819</v>
      </c>
      <c r="B3726" t="s">
        <v>20302</v>
      </c>
      <c r="C3726" t="s">
        <v>8107</v>
      </c>
      <c r="D3726">
        <v>67.14</v>
      </c>
      <c r="E3726" t="s">
        <v>30879</v>
      </c>
      <c r="F3726" s="76"/>
      <c r="G3726" s="76"/>
      <c r="H3726" s="76"/>
      <c r="I3726" s="76"/>
      <c r="J3726" s="76"/>
      <c r="K3726" s="76"/>
      <c r="L3726" s="76"/>
      <c r="M3726" s="76"/>
      <c r="N3726" s="76"/>
      <c r="O3726" s="76"/>
    </row>
    <row r="3727" spans="1:15" s="29" customFormat="1" hidden="1" x14ac:dyDescent="0.2">
      <c r="A3727" s="94" t="s">
        <v>2820</v>
      </c>
      <c r="B3727" t="s">
        <v>20303</v>
      </c>
      <c r="C3727" t="s">
        <v>2424</v>
      </c>
      <c r="D3727">
        <v>11.5</v>
      </c>
      <c r="E3727" t="s">
        <v>30879</v>
      </c>
      <c r="F3727" s="76"/>
      <c r="G3727" s="76"/>
      <c r="H3727" s="76"/>
      <c r="I3727" s="76"/>
      <c r="J3727" s="76"/>
      <c r="K3727" s="76"/>
      <c r="L3727" s="76"/>
      <c r="M3727" s="76"/>
      <c r="N3727" s="76"/>
      <c r="O3727" s="76"/>
    </row>
    <row r="3728" spans="1:15" s="29" customFormat="1" hidden="1" x14ac:dyDescent="0.2">
      <c r="A3728" s="94" t="s">
        <v>5235</v>
      </c>
      <c r="B3728" t="s">
        <v>20304</v>
      </c>
      <c r="C3728" t="s">
        <v>8107</v>
      </c>
      <c r="D3728">
        <v>41.4</v>
      </c>
      <c r="E3728" t="s">
        <v>30879</v>
      </c>
      <c r="F3728" s="76"/>
      <c r="G3728" s="76"/>
      <c r="H3728" s="76"/>
      <c r="I3728" s="76"/>
      <c r="J3728" s="76"/>
      <c r="K3728" s="76"/>
      <c r="L3728" s="76"/>
      <c r="M3728" s="76"/>
      <c r="N3728" s="76"/>
      <c r="O3728" s="76"/>
    </row>
    <row r="3729" spans="1:15" s="29" customFormat="1" hidden="1" x14ac:dyDescent="0.2">
      <c r="A3729" s="94" t="s">
        <v>4867</v>
      </c>
      <c r="B3729" t="s">
        <v>20305</v>
      </c>
      <c r="C3729" t="s">
        <v>8107</v>
      </c>
      <c r="D3729">
        <v>48.3</v>
      </c>
      <c r="E3729" t="s">
        <v>30879</v>
      </c>
      <c r="F3729" s="76"/>
      <c r="G3729" s="76"/>
      <c r="H3729" s="76"/>
      <c r="I3729" s="76"/>
      <c r="J3729" s="76"/>
      <c r="K3729" s="76"/>
      <c r="L3729" s="76"/>
      <c r="M3729" s="76"/>
      <c r="N3729" s="76"/>
      <c r="O3729" s="76"/>
    </row>
    <row r="3730" spans="1:15" s="29" customFormat="1" hidden="1" x14ac:dyDescent="0.2">
      <c r="A3730" s="94" t="s">
        <v>2740</v>
      </c>
      <c r="B3730" t="s">
        <v>47862</v>
      </c>
      <c r="C3730" t="s">
        <v>8107</v>
      </c>
      <c r="D3730">
        <v>55.2</v>
      </c>
      <c r="E3730" t="s">
        <v>30879</v>
      </c>
      <c r="F3730" s="76"/>
      <c r="G3730" s="76"/>
      <c r="H3730" s="76"/>
      <c r="I3730" s="76"/>
      <c r="J3730" s="76"/>
      <c r="K3730" s="76"/>
      <c r="L3730" s="76"/>
      <c r="M3730" s="76"/>
      <c r="N3730" s="76"/>
      <c r="O3730" s="76"/>
    </row>
    <row r="3731" spans="1:15" s="29" customFormat="1" hidden="1" x14ac:dyDescent="0.2">
      <c r="A3731" s="94" t="s">
        <v>2748</v>
      </c>
      <c r="B3731" t="s">
        <v>20306</v>
      </c>
      <c r="C3731" t="s">
        <v>8107</v>
      </c>
      <c r="D3731">
        <v>62.1</v>
      </c>
      <c r="E3731" t="s">
        <v>30879</v>
      </c>
      <c r="F3731" s="76"/>
      <c r="G3731" s="76"/>
      <c r="H3731" s="76"/>
      <c r="I3731" s="76"/>
      <c r="J3731" s="76"/>
      <c r="K3731" s="76"/>
      <c r="L3731" s="76"/>
      <c r="M3731" s="76"/>
      <c r="N3731" s="76"/>
      <c r="O3731" s="76"/>
    </row>
    <row r="3732" spans="1:15" s="29" customFormat="1" hidden="1" x14ac:dyDescent="0.2">
      <c r="A3732" s="94" t="s">
        <v>2749</v>
      </c>
      <c r="B3732" t="s">
        <v>20307</v>
      </c>
      <c r="C3732" t="s">
        <v>8107</v>
      </c>
      <c r="D3732">
        <v>69</v>
      </c>
      <c r="E3732" t="s">
        <v>30879</v>
      </c>
      <c r="F3732" s="76"/>
      <c r="G3732" s="76"/>
      <c r="H3732" s="76"/>
      <c r="I3732" s="76"/>
      <c r="J3732" s="76"/>
      <c r="K3732" s="76"/>
      <c r="L3732" s="76"/>
      <c r="M3732" s="76"/>
      <c r="N3732" s="76"/>
      <c r="O3732" s="76"/>
    </row>
    <row r="3733" spans="1:15" s="29" customFormat="1" hidden="1" x14ac:dyDescent="0.2">
      <c r="A3733" s="94" t="s">
        <v>2308</v>
      </c>
      <c r="B3733" t="s">
        <v>20308</v>
      </c>
      <c r="C3733" t="s">
        <v>2424</v>
      </c>
      <c r="D3733">
        <v>10.19</v>
      </c>
      <c r="E3733" t="s">
        <v>30879</v>
      </c>
      <c r="F3733" s="76"/>
      <c r="G3733" s="76"/>
      <c r="H3733" s="76"/>
      <c r="I3733" s="76"/>
      <c r="J3733" s="76"/>
      <c r="K3733" s="76"/>
      <c r="L3733" s="76"/>
      <c r="M3733" s="76"/>
      <c r="N3733" s="76"/>
      <c r="O3733" s="76"/>
    </row>
    <row r="3734" spans="1:15" s="29" customFormat="1" hidden="1" x14ac:dyDescent="0.2">
      <c r="A3734" s="94" t="s">
        <v>3021</v>
      </c>
      <c r="B3734" t="s">
        <v>20309</v>
      </c>
      <c r="C3734" t="s">
        <v>8107</v>
      </c>
      <c r="D3734">
        <v>36.68</v>
      </c>
      <c r="E3734" t="s">
        <v>30879</v>
      </c>
      <c r="F3734" s="76"/>
      <c r="G3734" s="76"/>
      <c r="H3734" s="76"/>
      <c r="I3734" s="76"/>
      <c r="J3734" s="76"/>
      <c r="K3734" s="76"/>
      <c r="L3734" s="76"/>
      <c r="M3734" s="76"/>
      <c r="N3734" s="76"/>
      <c r="O3734" s="76"/>
    </row>
    <row r="3735" spans="1:15" s="29" customFormat="1" hidden="1" x14ac:dyDescent="0.2">
      <c r="A3735" s="94" t="s">
        <v>3022</v>
      </c>
      <c r="B3735" t="s">
        <v>20310</v>
      </c>
      <c r="C3735" t="s">
        <v>8107</v>
      </c>
      <c r="D3735">
        <v>42.8</v>
      </c>
      <c r="E3735" t="s">
        <v>30879</v>
      </c>
      <c r="F3735" s="76"/>
      <c r="G3735" s="76"/>
      <c r="H3735" s="76"/>
      <c r="I3735" s="76"/>
      <c r="J3735" s="76"/>
      <c r="K3735" s="76"/>
      <c r="L3735" s="76"/>
      <c r="M3735" s="76"/>
      <c r="N3735" s="76"/>
      <c r="O3735" s="76"/>
    </row>
    <row r="3736" spans="1:15" s="29" customFormat="1" hidden="1" x14ac:dyDescent="0.2">
      <c r="A3736" s="94" t="s">
        <v>3023</v>
      </c>
      <c r="B3736" t="s">
        <v>20311</v>
      </c>
      <c r="C3736" t="s">
        <v>8107</v>
      </c>
      <c r="D3736">
        <v>48.91</v>
      </c>
      <c r="E3736" t="s">
        <v>30879</v>
      </c>
      <c r="F3736" s="76"/>
      <c r="G3736" s="76"/>
      <c r="H3736" s="76"/>
      <c r="I3736" s="76"/>
      <c r="J3736" s="76"/>
      <c r="K3736" s="76"/>
      <c r="L3736" s="76"/>
      <c r="M3736" s="76"/>
      <c r="N3736" s="76"/>
      <c r="O3736" s="76"/>
    </row>
    <row r="3737" spans="1:15" s="29" customFormat="1" hidden="1" x14ac:dyDescent="0.2">
      <c r="A3737" s="94" t="s">
        <v>3024</v>
      </c>
      <c r="B3737" t="s">
        <v>20312</v>
      </c>
      <c r="C3737" t="s">
        <v>8107</v>
      </c>
      <c r="D3737">
        <v>55.03</v>
      </c>
      <c r="E3737" t="s">
        <v>30879</v>
      </c>
      <c r="F3737" s="76"/>
      <c r="G3737" s="76"/>
      <c r="H3737" s="76"/>
      <c r="I3737" s="76"/>
      <c r="J3737" s="76"/>
      <c r="K3737" s="76"/>
      <c r="L3737" s="76"/>
      <c r="M3737" s="76"/>
      <c r="N3737" s="76"/>
      <c r="O3737" s="76"/>
    </row>
    <row r="3738" spans="1:15" s="29" customFormat="1" hidden="1" x14ac:dyDescent="0.2">
      <c r="A3738" s="94" t="s">
        <v>3025</v>
      </c>
      <c r="B3738" t="s">
        <v>20313</v>
      </c>
      <c r="C3738" t="s">
        <v>8107</v>
      </c>
      <c r="D3738">
        <v>61.14</v>
      </c>
      <c r="E3738" t="s">
        <v>30879</v>
      </c>
      <c r="F3738" s="76"/>
      <c r="G3738" s="76"/>
      <c r="H3738" s="76"/>
      <c r="I3738" s="76"/>
      <c r="J3738" s="76"/>
      <c r="K3738" s="76"/>
      <c r="L3738" s="76"/>
      <c r="M3738" s="76"/>
      <c r="N3738" s="76"/>
      <c r="O3738" s="76"/>
    </row>
    <row r="3739" spans="1:15" s="29" customFormat="1" hidden="1" x14ac:dyDescent="0.2">
      <c r="A3739" s="94" t="s">
        <v>8208</v>
      </c>
      <c r="B3739" t="s">
        <v>20314</v>
      </c>
      <c r="C3739" t="s">
        <v>2424</v>
      </c>
      <c r="D3739">
        <v>85.85</v>
      </c>
      <c r="E3739" t="s">
        <v>30879</v>
      </c>
      <c r="F3739" s="76"/>
      <c r="G3739" s="76"/>
      <c r="H3739" s="76"/>
      <c r="I3739" s="76"/>
      <c r="J3739" s="76"/>
      <c r="K3739" s="76"/>
      <c r="L3739" s="76"/>
      <c r="M3739" s="76"/>
      <c r="N3739" s="76"/>
      <c r="O3739" s="76"/>
    </row>
    <row r="3740" spans="1:15" s="29" customFormat="1" hidden="1" x14ac:dyDescent="0.2">
      <c r="A3740" s="94" t="s">
        <v>8209</v>
      </c>
      <c r="B3740" t="s">
        <v>47383</v>
      </c>
      <c r="C3740" t="s">
        <v>2424</v>
      </c>
      <c r="D3740">
        <v>73.349999999999994</v>
      </c>
      <c r="E3740" t="s">
        <v>30879</v>
      </c>
      <c r="F3740" s="76"/>
      <c r="G3740" s="76"/>
      <c r="H3740" s="76"/>
      <c r="I3740" s="76"/>
      <c r="J3740" s="76"/>
      <c r="K3740" s="76"/>
      <c r="L3740" s="76"/>
      <c r="M3740" s="76"/>
      <c r="N3740" s="76"/>
      <c r="O3740" s="76"/>
    </row>
    <row r="3741" spans="1:15" s="29" customFormat="1" hidden="1" x14ac:dyDescent="0.2">
      <c r="A3741" s="94" t="s">
        <v>48366</v>
      </c>
      <c r="B3741" t="s">
        <v>48367</v>
      </c>
      <c r="C3741" t="s">
        <v>2424</v>
      </c>
      <c r="D3741">
        <v>45.7</v>
      </c>
      <c r="E3741" t="s">
        <v>30879</v>
      </c>
      <c r="F3741" s="76"/>
      <c r="G3741" s="76"/>
      <c r="H3741" s="76"/>
      <c r="I3741" s="76"/>
      <c r="J3741" s="76"/>
      <c r="K3741" s="76"/>
      <c r="L3741" s="76"/>
      <c r="M3741" s="76"/>
      <c r="N3741" s="76"/>
      <c r="O3741" s="76"/>
    </row>
    <row r="3742" spans="1:15" s="29" customFormat="1" hidden="1" x14ac:dyDescent="0.2">
      <c r="A3742" s="94" t="s">
        <v>20315</v>
      </c>
      <c r="B3742" t="s">
        <v>20316</v>
      </c>
      <c r="C3742" t="s">
        <v>2424</v>
      </c>
      <c r="D3742">
        <v>55.05</v>
      </c>
      <c r="E3742" t="s">
        <v>30879</v>
      </c>
      <c r="F3742" s="76"/>
      <c r="G3742" s="76"/>
      <c r="H3742" s="76"/>
      <c r="I3742" s="76"/>
      <c r="J3742" s="76"/>
      <c r="K3742" s="76"/>
      <c r="L3742" s="76"/>
      <c r="M3742" s="76"/>
      <c r="N3742" s="76"/>
      <c r="O3742" s="76"/>
    </row>
    <row r="3743" spans="1:15" s="29" customFormat="1" hidden="1" x14ac:dyDescent="0.2">
      <c r="A3743" s="94" t="s">
        <v>8210</v>
      </c>
      <c r="B3743" t="s">
        <v>20317</v>
      </c>
      <c r="C3743" t="s">
        <v>2424</v>
      </c>
      <c r="D3743">
        <v>47.95</v>
      </c>
      <c r="E3743" t="s">
        <v>30879</v>
      </c>
      <c r="F3743" s="76"/>
      <c r="G3743" s="76"/>
      <c r="H3743" s="76"/>
      <c r="I3743" s="76"/>
      <c r="J3743" s="76"/>
      <c r="K3743" s="76"/>
      <c r="L3743" s="76"/>
      <c r="M3743" s="76"/>
      <c r="N3743" s="76"/>
      <c r="O3743" s="76"/>
    </row>
    <row r="3744" spans="1:15" s="29" customFormat="1" hidden="1" x14ac:dyDescent="0.2">
      <c r="A3744" s="94" t="s">
        <v>48395</v>
      </c>
      <c r="B3744" t="s">
        <v>48396</v>
      </c>
      <c r="C3744" t="s">
        <v>2424</v>
      </c>
      <c r="D3744">
        <v>50.33</v>
      </c>
      <c r="E3744" t="s">
        <v>30879</v>
      </c>
      <c r="F3744" s="76"/>
      <c r="G3744" s="76"/>
      <c r="H3744" s="76"/>
      <c r="I3744" s="76"/>
      <c r="J3744" s="76"/>
      <c r="K3744" s="76"/>
      <c r="L3744" s="76"/>
      <c r="M3744" s="76"/>
      <c r="N3744" s="76"/>
      <c r="O3744" s="76"/>
    </row>
    <row r="3745" spans="1:15" s="76" customFormat="1" hidden="1" x14ac:dyDescent="0.2">
      <c r="A3745" s="94" t="s">
        <v>8211</v>
      </c>
      <c r="B3745" t="s">
        <v>20318</v>
      </c>
      <c r="C3745" t="s">
        <v>2424</v>
      </c>
      <c r="D3745">
        <v>51.62</v>
      </c>
      <c r="E3745" t="s">
        <v>30879</v>
      </c>
    </row>
    <row r="3746" spans="1:15" s="76" customFormat="1" hidden="1" x14ac:dyDescent="0.2">
      <c r="A3746" s="94" t="s">
        <v>48368</v>
      </c>
      <c r="B3746" t="s">
        <v>48369</v>
      </c>
      <c r="C3746" t="s">
        <v>2424</v>
      </c>
      <c r="D3746">
        <v>77.66</v>
      </c>
      <c r="E3746" t="s">
        <v>30879</v>
      </c>
    </row>
    <row r="3747" spans="1:15" s="76" customFormat="1" hidden="1" x14ac:dyDescent="0.2">
      <c r="A3747" s="94" t="s">
        <v>48370</v>
      </c>
      <c r="B3747" t="s">
        <v>48371</v>
      </c>
      <c r="C3747" t="s">
        <v>2424</v>
      </c>
      <c r="D3747">
        <v>120.17</v>
      </c>
      <c r="E3747" t="s">
        <v>30879</v>
      </c>
    </row>
    <row r="3748" spans="1:15" s="76" customFormat="1" hidden="1" x14ac:dyDescent="0.2">
      <c r="A3748" s="94" t="s">
        <v>47662</v>
      </c>
      <c r="B3748" t="s">
        <v>47663</v>
      </c>
      <c r="C3748" t="s">
        <v>2424</v>
      </c>
      <c r="D3748">
        <v>51.63</v>
      </c>
      <c r="E3748" t="s">
        <v>30879</v>
      </c>
    </row>
    <row r="3749" spans="1:15" s="76" customFormat="1" hidden="1" x14ac:dyDescent="0.2">
      <c r="A3749" s="94" t="s">
        <v>47142</v>
      </c>
      <c r="B3749" t="s">
        <v>47143</v>
      </c>
      <c r="C3749" t="s">
        <v>2424</v>
      </c>
      <c r="D3749">
        <v>5.07</v>
      </c>
      <c r="E3749" t="s">
        <v>30879</v>
      </c>
    </row>
    <row r="3750" spans="1:15" s="29" customFormat="1" hidden="1" x14ac:dyDescent="0.2">
      <c r="A3750" s="94" t="s">
        <v>8212</v>
      </c>
      <c r="B3750" t="s">
        <v>20319</v>
      </c>
      <c r="C3750" t="s">
        <v>2424</v>
      </c>
      <c r="D3750">
        <v>25.37</v>
      </c>
      <c r="E3750" t="s">
        <v>30879</v>
      </c>
      <c r="F3750" s="76"/>
      <c r="G3750" s="76"/>
      <c r="H3750" s="76"/>
      <c r="I3750" s="76"/>
      <c r="J3750" s="76"/>
      <c r="K3750" s="76"/>
      <c r="L3750" s="76"/>
      <c r="M3750" s="76"/>
      <c r="N3750" s="76"/>
      <c r="O3750" s="76"/>
    </row>
    <row r="3751" spans="1:15" s="29" customFormat="1" hidden="1" x14ac:dyDescent="0.2">
      <c r="A3751" s="94" t="s">
        <v>8213</v>
      </c>
      <c r="B3751" t="s">
        <v>20320</v>
      </c>
      <c r="C3751" t="s">
        <v>2424</v>
      </c>
      <c r="D3751">
        <v>21.68</v>
      </c>
      <c r="E3751" t="s">
        <v>30879</v>
      </c>
      <c r="F3751" s="76"/>
      <c r="G3751" s="76"/>
      <c r="H3751" s="76"/>
      <c r="I3751" s="76"/>
      <c r="J3751" s="76"/>
      <c r="K3751" s="76"/>
      <c r="L3751" s="76"/>
      <c r="M3751" s="76"/>
      <c r="N3751" s="76"/>
      <c r="O3751" s="76"/>
    </row>
    <row r="3752" spans="1:15" s="76" customFormat="1" hidden="1" x14ac:dyDescent="0.2">
      <c r="A3752" s="94" t="s">
        <v>47039</v>
      </c>
      <c r="B3752" t="s">
        <v>47040</v>
      </c>
      <c r="C3752" t="s">
        <v>2424</v>
      </c>
      <c r="D3752">
        <v>15.74</v>
      </c>
      <c r="E3752" t="s">
        <v>30879</v>
      </c>
    </row>
    <row r="3753" spans="1:15" s="76" customFormat="1" hidden="1" x14ac:dyDescent="0.2">
      <c r="A3753" s="94" t="s">
        <v>20321</v>
      </c>
      <c r="B3753" t="s">
        <v>20322</v>
      </c>
      <c r="C3753" t="s">
        <v>2424</v>
      </c>
      <c r="D3753">
        <v>17.47</v>
      </c>
      <c r="E3753" t="s">
        <v>30879</v>
      </c>
    </row>
    <row r="3754" spans="1:15" s="29" customFormat="1" hidden="1" x14ac:dyDescent="0.2">
      <c r="A3754" s="94" t="s">
        <v>47709</v>
      </c>
      <c r="B3754" t="s">
        <v>47710</v>
      </c>
      <c r="C3754" t="s">
        <v>2424</v>
      </c>
      <c r="D3754">
        <v>15.07</v>
      </c>
      <c r="E3754" t="s">
        <v>30879</v>
      </c>
      <c r="F3754" s="76"/>
      <c r="G3754" s="76"/>
      <c r="H3754" s="76"/>
      <c r="I3754" s="76"/>
      <c r="J3754" s="76"/>
      <c r="K3754" s="76"/>
      <c r="L3754" s="76"/>
      <c r="M3754" s="76"/>
      <c r="N3754" s="76"/>
      <c r="O3754" s="76"/>
    </row>
    <row r="3755" spans="1:15" s="29" customFormat="1" hidden="1" x14ac:dyDescent="0.2">
      <c r="A3755" s="94" t="s">
        <v>20323</v>
      </c>
      <c r="B3755" t="s">
        <v>20324</v>
      </c>
      <c r="C3755" t="s">
        <v>2424</v>
      </c>
      <c r="D3755">
        <v>14.93</v>
      </c>
      <c r="E3755" t="s">
        <v>30879</v>
      </c>
      <c r="F3755" s="76"/>
      <c r="G3755" s="76"/>
      <c r="H3755" s="76"/>
      <c r="I3755" s="76"/>
      <c r="J3755" s="76"/>
      <c r="K3755" s="76"/>
      <c r="L3755" s="76"/>
      <c r="M3755" s="76"/>
      <c r="N3755" s="76"/>
      <c r="O3755" s="76"/>
    </row>
    <row r="3756" spans="1:15" s="29" customFormat="1" hidden="1" x14ac:dyDescent="0.2">
      <c r="A3756" s="94" t="s">
        <v>6714</v>
      </c>
      <c r="B3756" t="s">
        <v>20325</v>
      </c>
      <c r="C3756" t="s">
        <v>2424</v>
      </c>
      <c r="D3756">
        <v>18.95</v>
      </c>
      <c r="E3756" t="s">
        <v>30879</v>
      </c>
      <c r="F3756" s="76"/>
      <c r="G3756" s="76"/>
      <c r="H3756" s="76"/>
      <c r="I3756" s="76"/>
      <c r="J3756" s="76"/>
      <c r="K3756" s="76"/>
      <c r="L3756" s="76"/>
      <c r="M3756" s="76"/>
      <c r="N3756" s="76"/>
      <c r="O3756" s="76"/>
    </row>
    <row r="3757" spans="1:15" s="29" customFormat="1" hidden="1" x14ac:dyDescent="0.2">
      <c r="A3757" s="94" t="s">
        <v>47711</v>
      </c>
      <c r="B3757" t="s">
        <v>47712</v>
      </c>
      <c r="C3757" t="s">
        <v>8107</v>
      </c>
      <c r="D3757">
        <v>148.94999999999999</v>
      </c>
      <c r="E3757" t="s">
        <v>30879</v>
      </c>
      <c r="F3757" s="76"/>
      <c r="G3757" s="76"/>
      <c r="H3757" s="76"/>
      <c r="I3757" s="76"/>
      <c r="J3757" s="76"/>
      <c r="K3757" s="76"/>
      <c r="L3757" s="76"/>
      <c r="M3757" s="76"/>
      <c r="N3757" s="76"/>
      <c r="O3757" s="76"/>
    </row>
    <row r="3758" spans="1:15" s="29" customFormat="1" hidden="1" x14ac:dyDescent="0.2">
      <c r="A3758" s="94" t="s">
        <v>47136</v>
      </c>
      <c r="B3758" t="s">
        <v>47137</v>
      </c>
      <c r="C3758" t="s">
        <v>2424</v>
      </c>
      <c r="D3758">
        <v>7.47</v>
      </c>
      <c r="E3758" t="s">
        <v>30879</v>
      </c>
      <c r="F3758" s="76"/>
      <c r="G3758" s="76"/>
      <c r="H3758" s="76"/>
      <c r="I3758" s="76"/>
      <c r="J3758" s="76"/>
      <c r="K3758" s="76"/>
      <c r="L3758" s="76"/>
      <c r="M3758" s="76"/>
      <c r="N3758" s="76"/>
      <c r="O3758" s="76"/>
    </row>
    <row r="3759" spans="1:15" hidden="1" x14ac:dyDescent="0.2">
      <c r="A3759" s="94" t="s">
        <v>47082</v>
      </c>
      <c r="B3759" t="s">
        <v>47083</v>
      </c>
      <c r="C3759" t="s">
        <v>2424</v>
      </c>
      <c r="D3759">
        <v>18.09</v>
      </c>
      <c r="E3759" t="s">
        <v>30879</v>
      </c>
    </row>
    <row r="3760" spans="1:15" hidden="1" x14ac:dyDescent="0.2">
      <c r="A3760" s="94" t="s">
        <v>6715</v>
      </c>
      <c r="B3760" t="s">
        <v>20326</v>
      </c>
      <c r="C3760" t="s">
        <v>8107</v>
      </c>
      <c r="D3760">
        <v>115.6</v>
      </c>
      <c r="E3760" t="s">
        <v>30879</v>
      </c>
    </row>
    <row r="3761" spans="1:15" hidden="1" x14ac:dyDescent="0.2">
      <c r="A3761" s="94" t="s">
        <v>8214</v>
      </c>
      <c r="B3761" t="s">
        <v>20327</v>
      </c>
      <c r="C3761" t="s">
        <v>2424</v>
      </c>
      <c r="D3761">
        <v>52.52</v>
      </c>
      <c r="E3761" t="s">
        <v>30879</v>
      </c>
    </row>
    <row r="3762" spans="1:15" hidden="1" x14ac:dyDescent="0.2">
      <c r="A3762" s="94" t="s">
        <v>46997</v>
      </c>
      <c r="B3762" t="s">
        <v>46998</v>
      </c>
      <c r="C3762" t="s">
        <v>2424</v>
      </c>
      <c r="D3762">
        <v>49.41</v>
      </c>
      <c r="E3762" t="s">
        <v>30879</v>
      </c>
    </row>
    <row r="3763" spans="1:15" hidden="1" x14ac:dyDescent="0.2">
      <c r="A3763" s="94" t="s">
        <v>2310</v>
      </c>
      <c r="B3763" t="s">
        <v>20328</v>
      </c>
      <c r="C3763" t="s">
        <v>2424</v>
      </c>
      <c r="D3763">
        <v>33.119999999999997</v>
      </c>
      <c r="E3763" t="s">
        <v>30879</v>
      </c>
    </row>
    <row r="3764" spans="1:15" s="67" customFormat="1" hidden="1" x14ac:dyDescent="0.2">
      <c r="A3764" s="94" t="s">
        <v>5236</v>
      </c>
      <c r="B3764" t="s">
        <v>20329</v>
      </c>
      <c r="C3764" t="s">
        <v>8107</v>
      </c>
      <c r="D3764">
        <v>202.03</v>
      </c>
      <c r="E3764" t="s">
        <v>30879</v>
      </c>
    </row>
    <row r="3765" spans="1:15" s="67" customFormat="1" hidden="1" x14ac:dyDescent="0.2">
      <c r="A3765" s="94" t="s">
        <v>8215</v>
      </c>
      <c r="B3765" t="s">
        <v>20330</v>
      </c>
      <c r="C3765" t="s">
        <v>2424</v>
      </c>
      <c r="D3765">
        <v>92.9</v>
      </c>
      <c r="E3765" t="s">
        <v>30879</v>
      </c>
    </row>
    <row r="3766" spans="1:15" hidden="1" x14ac:dyDescent="0.2">
      <c r="A3766" s="94" t="s">
        <v>45678</v>
      </c>
      <c r="B3766" t="s">
        <v>45679</v>
      </c>
      <c r="C3766" t="s">
        <v>2424</v>
      </c>
      <c r="D3766">
        <v>13.68</v>
      </c>
      <c r="E3766" t="s">
        <v>30879</v>
      </c>
    </row>
    <row r="3767" spans="1:15" s="76" customFormat="1" hidden="1" x14ac:dyDescent="0.2">
      <c r="A3767" s="94" t="s">
        <v>46336</v>
      </c>
      <c r="B3767" t="s">
        <v>46337</v>
      </c>
      <c r="C3767" t="s">
        <v>2424</v>
      </c>
      <c r="D3767">
        <v>12.58</v>
      </c>
      <c r="E3767" t="s">
        <v>30879</v>
      </c>
    </row>
    <row r="3768" spans="1:15" s="76" customFormat="1" hidden="1" x14ac:dyDescent="0.2">
      <c r="A3768" s="94" t="s">
        <v>46698</v>
      </c>
      <c r="B3768" t="s">
        <v>46699</v>
      </c>
      <c r="C3768" t="s">
        <v>2424</v>
      </c>
      <c r="D3768">
        <v>13.68</v>
      </c>
      <c r="E3768" t="s">
        <v>30879</v>
      </c>
    </row>
    <row r="3769" spans="1:15" s="76" customFormat="1" hidden="1" x14ac:dyDescent="0.2">
      <c r="A3769" s="94" t="s">
        <v>47939</v>
      </c>
      <c r="B3769" t="s">
        <v>47940</v>
      </c>
      <c r="C3769" t="s">
        <v>2424</v>
      </c>
      <c r="D3769">
        <v>15.61</v>
      </c>
      <c r="E3769" t="s">
        <v>30879</v>
      </c>
    </row>
    <row r="3770" spans="1:15" s="76" customFormat="1" hidden="1" x14ac:dyDescent="0.2">
      <c r="A3770" s="94" t="s">
        <v>47941</v>
      </c>
      <c r="B3770" t="s">
        <v>47942</v>
      </c>
      <c r="C3770" t="s">
        <v>8107</v>
      </c>
      <c r="D3770">
        <v>74.930000000000007</v>
      </c>
      <c r="E3770" t="s">
        <v>30879</v>
      </c>
    </row>
    <row r="3771" spans="1:15" s="76" customFormat="1" hidden="1" x14ac:dyDescent="0.2">
      <c r="A3771" s="94" t="s">
        <v>47943</v>
      </c>
      <c r="B3771" t="s">
        <v>47944</v>
      </c>
      <c r="C3771" t="s">
        <v>8107</v>
      </c>
      <c r="D3771">
        <v>93.66</v>
      </c>
      <c r="E3771" t="s">
        <v>30879</v>
      </c>
    </row>
    <row r="3772" spans="1:15" s="76" customFormat="1" hidden="1" x14ac:dyDescent="0.2">
      <c r="A3772" s="94" t="s">
        <v>20331</v>
      </c>
      <c r="B3772" t="s">
        <v>20332</v>
      </c>
      <c r="C3772" t="s">
        <v>2424</v>
      </c>
      <c r="D3772">
        <v>12.06</v>
      </c>
      <c r="E3772" t="s">
        <v>30879</v>
      </c>
    </row>
    <row r="3773" spans="1:15" s="85" customFormat="1" hidden="1" x14ac:dyDescent="0.2">
      <c r="A3773" s="94" t="s">
        <v>20333</v>
      </c>
      <c r="B3773" t="s">
        <v>20334</v>
      </c>
      <c r="C3773" t="s">
        <v>8107</v>
      </c>
      <c r="D3773">
        <v>57.89</v>
      </c>
      <c r="E3773" t="s">
        <v>30879</v>
      </c>
    </row>
    <row r="3774" spans="1:15" s="71" customFormat="1" hidden="1" x14ac:dyDescent="0.2">
      <c r="A3774" s="94" t="s">
        <v>20335</v>
      </c>
      <c r="B3774" t="s">
        <v>20336</v>
      </c>
      <c r="C3774" t="s">
        <v>8107</v>
      </c>
      <c r="D3774">
        <v>65.12</v>
      </c>
      <c r="E3774" t="s">
        <v>30879</v>
      </c>
      <c r="F3774" s="67"/>
      <c r="G3774" s="67"/>
      <c r="H3774" s="67"/>
      <c r="I3774" s="67"/>
      <c r="J3774" s="67"/>
      <c r="K3774" s="67"/>
      <c r="L3774" s="67"/>
      <c r="M3774" s="67"/>
      <c r="N3774" s="67"/>
      <c r="O3774" s="67"/>
    </row>
    <row r="3775" spans="1:15" s="71" customFormat="1" hidden="1" x14ac:dyDescent="0.2">
      <c r="A3775" s="94" t="s">
        <v>8216</v>
      </c>
      <c r="B3775" t="s">
        <v>20337</v>
      </c>
      <c r="C3775" t="s">
        <v>8107</v>
      </c>
      <c r="D3775">
        <v>72.36</v>
      </c>
      <c r="E3775" t="s">
        <v>30879</v>
      </c>
      <c r="F3775" s="67"/>
      <c r="G3775" s="67"/>
      <c r="H3775" s="67"/>
      <c r="I3775" s="67"/>
      <c r="J3775" s="67"/>
      <c r="K3775" s="67"/>
      <c r="L3775" s="67"/>
      <c r="M3775" s="67"/>
      <c r="N3775" s="67"/>
      <c r="O3775" s="67"/>
    </row>
    <row r="3776" spans="1:15" s="71" customFormat="1" hidden="1" x14ac:dyDescent="0.2">
      <c r="A3776" s="94" t="s">
        <v>8217</v>
      </c>
      <c r="B3776" t="s">
        <v>20338</v>
      </c>
      <c r="C3776" t="s">
        <v>8107</v>
      </c>
      <c r="D3776">
        <v>285.56</v>
      </c>
      <c r="E3776" t="s">
        <v>30879</v>
      </c>
      <c r="F3776" s="67"/>
      <c r="G3776" s="67"/>
      <c r="H3776" s="67"/>
      <c r="I3776" s="67"/>
      <c r="J3776" s="67"/>
      <c r="K3776" s="67"/>
      <c r="L3776" s="67"/>
      <c r="M3776" s="67"/>
      <c r="N3776" s="67"/>
      <c r="O3776" s="67"/>
    </row>
    <row r="3777" spans="1:15" s="71" customFormat="1" hidden="1" x14ac:dyDescent="0.2">
      <c r="A3777" s="94" t="s">
        <v>48384</v>
      </c>
      <c r="B3777" t="s">
        <v>48385</v>
      </c>
      <c r="C3777" t="s">
        <v>2424</v>
      </c>
      <c r="D3777">
        <v>37.11</v>
      </c>
      <c r="E3777" t="s">
        <v>30879</v>
      </c>
      <c r="F3777" s="67"/>
      <c r="G3777" s="67"/>
      <c r="H3777" s="67"/>
      <c r="I3777" s="67"/>
      <c r="J3777" s="67"/>
      <c r="K3777" s="67"/>
      <c r="L3777" s="67"/>
      <c r="M3777" s="67"/>
      <c r="N3777" s="67"/>
      <c r="O3777" s="67"/>
    </row>
    <row r="3778" spans="1:15" s="29" customFormat="1" hidden="1" x14ac:dyDescent="0.2">
      <c r="A3778" s="94" t="s">
        <v>20339</v>
      </c>
      <c r="B3778" t="s">
        <v>20340</v>
      </c>
      <c r="C3778" t="s">
        <v>8107</v>
      </c>
      <c r="D3778">
        <v>3.38</v>
      </c>
      <c r="E3778" t="s">
        <v>30879</v>
      </c>
      <c r="F3778" s="76"/>
      <c r="G3778" s="76"/>
      <c r="H3778" s="76"/>
      <c r="I3778" s="76"/>
      <c r="J3778" s="76"/>
      <c r="K3778" s="76"/>
      <c r="L3778" s="76"/>
      <c r="M3778" s="76"/>
      <c r="N3778" s="76"/>
      <c r="O3778" s="76"/>
    </row>
    <row r="3779" spans="1:15" s="29" customFormat="1" hidden="1" x14ac:dyDescent="0.2">
      <c r="A3779" s="94" t="s">
        <v>20341</v>
      </c>
      <c r="B3779" t="s">
        <v>20342</v>
      </c>
      <c r="C3779" t="s">
        <v>8107</v>
      </c>
      <c r="D3779">
        <v>4.0599999999999996</v>
      </c>
      <c r="E3779" t="s">
        <v>30879</v>
      </c>
      <c r="F3779" s="76"/>
      <c r="G3779" s="76"/>
      <c r="H3779" s="76"/>
      <c r="I3779" s="76"/>
      <c r="J3779" s="76"/>
      <c r="K3779" s="76"/>
      <c r="L3779" s="76"/>
      <c r="M3779" s="76"/>
      <c r="N3779" s="76"/>
      <c r="O3779" s="76"/>
    </row>
    <row r="3780" spans="1:15" s="29" customFormat="1" hidden="1" x14ac:dyDescent="0.2">
      <c r="A3780" s="94" t="s">
        <v>47116</v>
      </c>
      <c r="B3780" t="s">
        <v>47117</v>
      </c>
      <c r="C3780" t="s">
        <v>2424</v>
      </c>
      <c r="D3780">
        <v>1.04</v>
      </c>
      <c r="E3780" t="s">
        <v>30879</v>
      </c>
      <c r="F3780" s="76"/>
      <c r="G3780" s="76"/>
      <c r="H3780" s="76"/>
      <c r="I3780" s="76"/>
      <c r="J3780" s="76"/>
      <c r="K3780" s="76"/>
      <c r="L3780" s="76"/>
      <c r="M3780" s="76"/>
      <c r="N3780" s="76"/>
      <c r="O3780" s="76"/>
    </row>
    <row r="3781" spans="1:15" s="29" customFormat="1" hidden="1" x14ac:dyDescent="0.2">
      <c r="A3781" s="94" t="s">
        <v>47384</v>
      </c>
      <c r="B3781" t="s">
        <v>47385</v>
      </c>
      <c r="C3781" t="s">
        <v>2424</v>
      </c>
      <c r="D3781">
        <v>109.08</v>
      </c>
      <c r="E3781" t="s">
        <v>30879</v>
      </c>
      <c r="F3781" s="76"/>
      <c r="G3781" s="76"/>
      <c r="H3781" s="76"/>
      <c r="I3781" s="76"/>
      <c r="J3781" s="76"/>
      <c r="K3781" s="76"/>
      <c r="L3781" s="76"/>
      <c r="M3781" s="76"/>
      <c r="N3781" s="76"/>
      <c r="O3781" s="76"/>
    </row>
    <row r="3782" spans="1:15" s="29" customFormat="1" hidden="1" x14ac:dyDescent="0.2">
      <c r="A3782" s="94" t="s">
        <v>47386</v>
      </c>
      <c r="B3782" t="s">
        <v>47387</v>
      </c>
      <c r="C3782" t="s">
        <v>2424</v>
      </c>
      <c r="D3782">
        <v>115.14</v>
      </c>
      <c r="E3782" t="s">
        <v>30879</v>
      </c>
      <c r="F3782" s="76"/>
      <c r="G3782" s="76"/>
      <c r="H3782" s="76"/>
      <c r="I3782" s="76"/>
      <c r="J3782" s="76"/>
      <c r="K3782" s="76"/>
      <c r="L3782" s="76"/>
      <c r="M3782" s="76"/>
      <c r="N3782" s="76"/>
      <c r="O3782" s="76"/>
    </row>
    <row r="3783" spans="1:15" s="29" customFormat="1" hidden="1" x14ac:dyDescent="0.2">
      <c r="A3783" s="94" t="s">
        <v>47388</v>
      </c>
      <c r="B3783" t="s">
        <v>47389</v>
      </c>
      <c r="C3783" t="s">
        <v>2424</v>
      </c>
      <c r="D3783">
        <v>133.44999999999999</v>
      </c>
      <c r="E3783" t="s">
        <v>30879</v>
      </c>
      <c r="F3783" s="76"/>
      <c r="G3783" s="76"/>
      <c r="H3783" s="76"/>
      <c r="I3783" s="76"/>
      <c r="J3783" s="76"/>
      <c r="K3783" s="76"/>
      <c r="L3783" s="76"/>
      <c r="M3783" s="76"/>
      <c r="N3783" s="76"/>
      <c r="O3783" s="76"/>
    </row>
    <row r="3784" spans="1:15" s="29" customFormat="1" hidden="1" x14ac:dyDescent="0.2">
      <c r="A3784" s="94" t="s">
        <v>47390</v>
      </c>
      <c r="B3784" t="s">
        <v>47391</v>
      </c>
      <c r="C3784" t="s">
        <v>2424</v>
      </c>
      <c r="D3784">
        <v>133.44999999999999</v>
      </c>
      <c r="E3784" t="s">
        <v>30879</v>
      </c>
      <c r="F3784" s="76"/>
      <c r="G3784" s="76"/>
      <c r="H3784" s="76"/>
      <c r="I3784" s="76"/>
      <c r="J3784" s="76"/>
      <c r="K3784" s="76"/>
      <c r="L3784" s="76"/>
      <c r="M3784" s="76"/>
      <c r="N3784" s="76"/>
      <c r="O3784" s="76"/>
    </row>
    <row r="3785" spans="1:15" s="29" customFormat="1" hidden="1" x14ac:dyDescent="0.2">
      <c r="A3785" s="94" t="s">
        <v>47392</v>
      </c>
      <c r="B3785" t="s">
        <v>47393</v>
      </c>
      <c r="C3785" t="s">
        <v>2424</v>
      </c>
      <c r="D3785">
        <v>128.78</v>
      </c>
      <c r="E3785" t="s">
        <v>30879</v>
      </c>
      <c r="F3785" s="76"/>
      <c r="G3785" s="76"/>
      <c r="H3785" s="76"/>
      <c r="I3785" s="76"/>
      <c r="J3785" s="76"/>
      <c r="K3785" s="76"/>
      <c r="L3785" s="76"/>
      <c r="M3785" s="76"/>
      <c r="N3785" s="76"/>
      <c r="O3785" s="76"/>
    </row>
    <row r="3786" spans="1:15" s="29" customFormat="1" hidden="1" x14ac:dyDescent="0.2">
      <c r="A3786" s="94" t="s">
        <v>47394</v>
      </c>
      <c r="B3786" t="s">
        <v>47395</v>
      </c>
      <c r="C3786" t="s">
        <v>2424</v>
      </c>
      <c r="D3786">
        <v>134.83000000000001</v>
      </c>
      <c r="E3786" t="s">
        <v>30879</v>
      </c>
      <c r="F3786" s="76"/>
      <c r="G3786" s="76"/>
      <c r="H3786" s="76"/>
      <c r="I3786" s="76"/>
      <c r="J3786" s="76"/>
      <c r="K3786" s="76"/>
      <c r="L3786" s="76"/>
      <c r="M3786" s="76"/>
      <c r="N3786" s="76"/>
      <c r="O3786" s="76"/>
    </row>
    <row r="3787" spans="1:15" s="29" customFormat="1" hidden="1" x14ac:dyDescent="0.2">
      <c r="A3787" s="94" t="s">
        <v>47396</v>
      </c>
      <c r="B3787" t="s">
        <v>47397</v>
      </c>
      <c r="C3787" t="s">
        <v>2424</v>
      </c>
      <c r="D3787">
        <v>156.97999999999999</v>
      </c>
      <c r="E3787" t="s">
        <v>30879</v>
      </c>
      <c r="F3787" s="76"/>
      <c r="G3787" s="76"/>
      <c r="H3787" s="76"/>
      <c r="I3787" s="76"/>
      <c r="J3787" s="76"/>
      <c r="K3787" s="76"/>
      <c r="L3787" s="76"/>
      <c r="M3787" s="76"/>
      <c r="N3787" s="76"/>
      <c r="O3787" s="76"/>
    </row>
    <row r="3788" spans="1:15" s="29" customFormat="1" hidden="1" x14ac:dyDescent="0.2">
      <c r="A3788" s="94" t="s">
        <v>47398</v>
      </c>
      <c r="B3788" t="s">
        <v>47399</v>
      </c>
      <c r="C3788" t="s">
        <v>2424</v>
      </c>
      <c r="D3788">
        <v>156.97999999999999</v>
      </c>
      <c r="E3788" t="s">
        <v>30879</v>
      </c>
      <c r="F3788" s="76"/>
      <c r="G3788" s="76"/>
      <c r="H3788" s="76"/>
      <c r="I3788" s="76"/>
      <c r="J3788" s="76"/>
      <c r="K3788" s="76"/>
      <c r="L3788" s="76"/>
      <c r="M3788" s="76"/>
      <c r="N3788" s="76"/>
      <c r="O3788" s="76"/>
    </row>
    <row r="3789" spans="1:15" s="86" customFormat="1" hidden="1" x14ac:dyDescent="0.2">
      <c r="A3789" s="94" t="s">
        <v>8218</v>
      </c>
      <c r="B3789" t="s">
        <v>20343</v>
      </c>
      <c r="C3789" t="s">
        <v>2424</v>
      </c>
      <c r="D3789">
        <v>142.88</v>
      </c>
      <c r="E3789" t="s">
        <v>30879</v>
      </c>
      <c r="F3789" s="85"/>
      <c r="G3789" s="85"/>
      <c r="H3789" s="85"/>
      <c r="I3789" s="85"/>
      <c r="J3789" s="85"/>
      <c r="K3789" s="85"/>
      <c r="L3789" s="85"/>
      <c r="M3789" s="85"/>
      <c r="N3789" s="85"/>
      <c r="O3789" s="85"/>
    </row>
    <row r="3790" spans="1:15" s="29" customFormat="1" hidden="1" x14ac:dyDescent="0.2">
      <c r="A3790" s="94" t="s">
        <v>47400</v>
      </c>
      <c r="B3790" t="s">
        <v>47401</v>
      </c>
      <c r="C3790" t="s">
        <v>2424</v>
      </c>
      <c r="D3790">
        <v>160.59</v>
      </c>
      <c r="E3790" t="s">
        <v>30879</v>
      </c>
      <c r="F3790" s="76"/>
      <c r="G3790" s="76"/>
      <c r="H3790" s="76"/>
      <c r="I3790" s="76"/>
      <c r="J3790" s="76"/>
      <c r="K3790" s="76"/>
      <c r="L3790" s="76"/>
      <c r="M3790" s="76"/>
      <c r="N3790" s="76"/>
      <c r="O3790" s="76"/>
    </row>
    <row r="3791" spans="1:15" s="29" customFormat="1" hidden="1" x14ac:dyDescent="0.2">
      <c r="A3791" s="94" t="s">
        <v>47402</v>
      </c>
      <c r="B3791" t="s">
        <v>47403</v>
      </c>
      <c r="C3791" t="s">
        <v>2424</v>
      </c>
      <c r="D3791">
        <v>209.29</v>
      </c>
      <c r="E3791" t="s">
        <v>30879</v>
      </c>
      <c r="F3791" s="76"/>
      <c r="G3791" s="76"/>
      <c r="H3791" s="76"/>
      <c r="I3791" s="76"/>
      <c r="J3791" s="76"/>
      <c r="K3791" s="76"/>
      <c r="L3791" s="76"/>
      <c r="M3791" s="76"/>
      <c r="N3791" s="76"/>
      <c r="O3791" s="76"/>
    </row>
    <row r="3792" spans="1:15" s="29" customFormat="1" hidden="1" x14ac:dyDescent="0.2">
      <c r="A3792" s="94" t="s">
        <v>47404</v>
      </c>
      <c r="B3792" t="s">
        <v>47405</v>
      </c>
      <c r="C3792" t="s">
        <v>2424</v>
      </c>
      <c r="D3792">
        <v>209.29</v>
      </c>
      <c r="E3792" t="s">
        <v>30879</v>
      </c>
      <c r="F3792" s="76"/>
      <c r="G3792" s="76"/>
      <c r="H3792" s="76"/>
      <c r="I3792" s="76"/>
      <c r="J3792" s="76"/>
      <c r="K3792" s="76"/>
      <c r="L3792" s="76"/>
      <c r="M3792" s="76"/>
      <c r="N3792" s="76"/>
      <c r="O3792" s="76"/>
    </row>
    <row r="3793" spans="1:15" s="29" customFormat="1" hidden="1" x14ac:dyDescent="0.2">
      <c r="A3793" s="94" t="s">
        <v>47406</v>
      </c>
      <c r="B3793" t="s">
        <v>47407</v>
      </c>
      <c r="C3793" t="s">
        <v>2424</v>
      </c>
      <c r="D3793">
        <v>206.04</v>
      </c>
      <c r="E3793" t="s">
        <v>30879</v>
      </c>
      <c r="F3793" s="76"/>
      <c r="G3793" s="76"/>
      <c r="H3793" s="76"/>
      <c r="I3793" s="76"/>
      <c r="J3793" s="76"/>
      <c r="K3793" s="76"/>
      <c r="L3793" s="76"/>
      <c r="M3793" s="76"/>
      <c r="N3793" s="76"/>
      <c r="O3793" s="76"/>
    </row>
    <row r="3794" spans="1:15" s="29" customFormat="1" hidden="1" x14ac:dyDescent="0.2">
      <c r="A3794" s="94" t="s">
        <v>47408</v>
      </c>
      <c r="B3794" t="s">
        <v>47409</v>
      </c>
      <c r="C3794" t="s">
        <v>2424</v>
      </c>
      <c r="D3794">
        <v>212.1</v>
      </c>
      <c r="E3794" t="s">
        <v>30879</v>
      </c>
      <c r="F3794" s="76"/>
      <c r="G3794" s="76"/>
      <c r="H3794" s="76"/>
      <c r="I3794" s="76"/>
      <c r="J3794" s="76"/>
      <c r="K3794" s="76"/>
      <c r="L3794" s="76"/>
      <c r="M3794" s="76"/>
      <c r="N3794" s="76"/>
      <c r="O3794" s="76"/>
    </row>
    <row r="3795" spans="1:15" s="29" customFormat="1" hidden="1" x14ac:dyDescent="0.2">
      <c r="A3795" s="94" t="s">
        <v>2934</v>
      </c>
      <c r="B3795" t="s">
        <v>20344</v>
      </c>
      <c r="C3795" t="s">
        <v>2424</v>
      </c>
      <c r="D3795">
        <v>13.47</v>
      </c>
      <c r="E3795" t="s">
        <v>30879</v>
      </c>
      <c r="F3795" s="76"/>
      <c r="G3795" s="76"/>
      <c r="H3795" s="76"/>
      <c r="I3795" s="76"/>
      <c r="J3795" s="76"/>
      <c r="K3795" s="76"/>
      <c r="L3795" s="76"/>
      <c r="M3795" s="76"/>
      <c r="N3795" s="76"/>
      <c r="O3795" s="76"/>
    </row>
    <row r="3796" spans="1:15" s="29" customFormat="1" hidden="1" x14ac:dyDescent="0.2">
      <c r="A3796" s="94" t="s">
        <v>1061</v>
      </c>
      <c r="B3796" t="s">
        <v>20345</v>
      </c>
      <c r="C3796" t="s">
        <v>8107</v>
      </c>
      <c r="D3796">
        <v>48.49</v>
      </c>
      <c r="E3796" t="s">
        <v>30879</v>
      </c>
      <c r="F3796" s="76"/>
      <c r="G3796" s="76"/>
      <c r="H3796" s="76"/>
      <c r="I3796" s="76"/>
      <c r="J3796" s="76"/>
      <c r="K3796" s="76"/>
      <c r="L3796" s="76"/>
      <c r="M3796" s="76"/>
      <c r="N3796" s="76"/>
      <c r="O3796" s="76"/>
    </row>
    <row r="3797" spans="1:15" s="29" customFormat="1" hidden="1" x14ac:dyDescent="0.2">
      <c r="A3797" s="94" t="s">
        <v>1974</v>
      </c>
      <c r="B3797" t="s">
        <v>20346</v>
      </c>
      <c r="C3797" t="s">
        <v>8107</v>
      </c>
      <c r="D3797">
        <v>56.57</v>
      </c>
      <c r="E3797" t="s">
        <v>30879</v>
      </c>
      <c r="F3797" s="76"/>
      <c r="G3797" s="76"/>
      <c r="H3797" s="76"/>
      <c r="I3797" s="76"/>
      <c r="J3797" s="76"/>
      <c r="K3797" s="76"/>
      <c r="L3797" s="76"/>
      <c r="M3797" s="76"/>
      <c r="N3797" s="76"/>
      <c r="O3797" s="76"/>
    </row>
    <row r="3798" spans="1:15" s="86" customFormat="1" hidden="1" x14ac:dyDescent="0.2">
      <c r="A3798" s="94" t="s">
        <v>2439</v>
      </c>
      <c r="B3798" t="s">
        <v>20347</v>
      </c>
      <c r="C3798" t="s">
        <v>8107</v>
      </c>
      <c r="D3798">
        <v>64.66</v>
      </c>
      <c r="E3798" t="s">
        <v>30879</v>
      </c>
      <c r="F3798" s="85"/>
      <c r="G3798" s="85"/>
      <c r="H3798" s="85"/>
      <c r="I3798" s="85"/>
      <c r="J3798" s="85"/>
      <c r="K3798" s="85"/>
      <c r="L3798" s="85"/>
      <c r="M3798" s="85"/>
      <c r="N3798" s="85"/>
      <c r="O3798" s="85"/>
    </row>
    <row r="3799" spans="1:15" hidden="1" x14ac:dyDescent="0.2">
      <c r="A3799" s="94" t="s">
        <v>2440</v>
      </c>
      <c r="B3799" t="s">
        <v>20348</v>
      </c>
      <c r="C3799" t="s">
        <v>8107</v>
      </c>
      <c r="D3799">
        <v>72.739999999999995</v>
      </c>
      <c r="E3799" t="s">
        <v>30879</v>
      </c>
    </row>
    <row r="3800" spans="1:15" s="86" customFormat="1" hidden="1" x14ac:dyDescent="0.2">
      <c r="A3800" s="94" t="s">
        <v>2441</v>
      </c>
      <c r="B3800" t="s">
        <v>20349</v>
      </c>
      <c r="C3800" t="s">
        <v>8107</v>
      </c>
      <c r="D3800">
        <v>80.819999999999993</v>
      </c>
      <c r="E3800" t="s">
        <v>30879</v>
      </c>
      <c r="F3800" s="85"/>
      <c r="G3800" s="85"/>
      <c r="H3800" s="85"/>
      <c r="I3800" s="85"/>
      <c r="J3800" s="85"/>
      <c r="K3800" s="85"/>
      <c r="L3800" s="85"/>
      <c r="M3800" s="85"/>
      <c r="N3800" s="85"/>
      <c r="O3800" s="85"/>
    </row>
    <row r="3801" spans="1:15" hidden="1" x14ac:dyDescent="0.2">
      <c r="A3801" s="94" t="s">
        <v>2693</v>
      </c>
      <c r="B3801" t="s">
        <v>20350</v>
      </c>
      <c r="C3801" t="s">
        <v>2424</v>
      </c>
      <c r="D3801">
        <v>14.16</v>
      </c>
      <c r="E3801" t="s">
        <v>30879</v>
      </c>
    </row>
    <row r="3802" spans="1:15" s="86" customFormat="1" hidden="1" x14ac:dyDescent="0.2">
      <c r="A3802" s="94" t="s">
        <v>439</v>
      </c>
      <c r="B3802" t="s">
        <v>20351</v>
      </c>
      <c r="C3802" t="s">
        <v>8107</v>
      </c>
      <c r="D3802">
        <v>50.98</v>
      </c>
      <c r="E3802" t="s">
        <v>30879</v>
      </c>
      <c r="F3802" s="85"/>
      <c r="G3802" s="85"/>
      <c r="H3802" s="85"/>
      <c r="I3802" s="85"/>
      <c r="J3802" s="85"/>
      <c r="K3802" s="85"/>
      <c r="L3802" s="85"/>
      <c r="M3802" s="85"/>
      <c r="N3802" s="85"/>
      <c r="O3802" s="85"/>
    </row>
    <row r="3803" spans="1:15" s="86" customFormat="1" hidden="1" x14ac:dyDescent="0.2">
      <c r="A3803" s="94" t="s">
        <v>6716</v>
      </c>
      <c r="B3803" t="s">
        <v>20352</v>
      </c>
      <c r="C3803" t="s">
        <v>8107</v>
      </c>
      <c r="D3803">
        <v>59.47</v>
      </c>
      <c r="E3803" t="s">
        <v>30879</v>
      </c>
      <c r="F3803" s="85"/>
      <c r="G3803" s="85"/>
      <c r="H3803" s="85"/>
      <c r="I3803" s="85"/>
      <c r="J3803" s="85"/>
      <c r="K3803" s="85"/>
      <c r="L3803" s="85"/>
      <c r="M3803" s="85"/>
      <c r="N3803" s="85"/>
      <c r="O3803" s="85"/>
    </row>
    <row r="3804" spans="1:15" s="71" customFormat="1" hidden="1" x14ac:dyDescent="0.2">
      <c r="A3804" s="94" t="s">
        <v>2500</v>
      </c>
      <c r="B3804" t="s">
        <v>20353</v>
      </c>
      <c r="C3804" t="s">
        <v>8107</v>
      </c>
      <c r="D3804">
        <v>67.97</v>
      </c>
      <c r="E3804" t="s">
        <v>30879</v>
      </c>
      <c r="F3804" s="67"/>
      <c r="G3804" s="67"/>
      <c r="H3804" s="67"/>
      <c r="I3804" s="67"/>
      <c r="J3804" s="67"/>
      <c r="K3804" s="67"/>
      <c r="L3804" s="67"/>
      <c r="M3804" s="67"/>
      <c r="N3804" s="67"/>
      <c r="O3804" s="67"/>
    </row>
    <row r="3805" spans="1:15" s="86" customFormat="1" hidden="1" x14ac:dyDescent="0.2">
      <c r="A3805" s="94" t="s">
        <v>2501</v>
      </c>
      <c r="B3805" t="s">
        <v>20354</v>
      </c>
      <c r="C3805" t="s">
        <v>8107</v>
      </c>
      <c r="D3805">
        <v>76.459999999999994</v>
      </c>
      <c r="E3805" t="s">
        <v>30879</v>
      </c>
      <c r="F3805" s="85"/>
      <c r="G3805" s="85"/>
      <c r="H3805" s="85"/>
      <c r="I3805" s="85"/>
      <c r="J3805" s="85"/>
      <c r="K3805" s="85"/>
      <c r="L3805" s="85"/>
      <c r="M3805" s="85"/>
      <c r="N3805" s="85"/>
      <c r="O3805" s="85"/>
    </row>
    <row r="3806" spans="1:15" hidden="1" x14ac:dyDescent="0.2">
      <c r="A3806" s="94" t="s">
        <v>2502</v>
      </c>
      <c r="B3806" t="s">
        <v>20355</v>
      </c>
      <c r="C3806" t="s">
        <v>8107</v>
      </c>
      <c r="D3806">
        <v>84.96</v>
      </c>
      <c r="E3806" t="s">
        <v>30879</v>
      </c>
    </row>
    <row r="3807" spans="1:15" hidden="1" x14ac:dyDescent="0.2">
      <c r="A3807" s="94" t="s">
        <v>2309</v>
      </c>
      <c r="B3807" t="s">
        <v>20356</v>
      </c>
      <c r="C3807" t="s">
        <v>2424</v>
      </c>
      <c r="D3807">
        <v>12.26</v>
      </c>
      <c r="E3807" t="s">
        <v>30879</v>
      </c>
    </row>
    <row r="3808" spans="1:15" hidden="1" x14ac:dyDescent="0.2">
      <c r="A3808" s="94" t="s">
        <v>3544</v>
      </c>
      <c r="B3808" t="s">
        <v>20357</v>
      </c>
      <c r="C3808" t="s">
        <v>8107</v>
      </c>
      <c r="D3808">
        <v>44.14</v>
      </c>
      <c r="E3808" t="s">
        <v>30879</v>
      </c>
    </row>
    <row r="3809" spans="1:15" s="86" customFormat="1" hidden="1" x14ac:dyDescent="0.2">
      <c r="A3809" s="94" t="s">
        <v>3545</v>
      </c>
      <c r="B3809" t="s">
        <v>20358</v>
      </c>
      <c r="C3809" t="s">
        <v>8107</v>
      </c>
      <c r="D3809">
        <v>51.49</v>
      </c>
      <c r="E3809" t="s">
        <v>30879</v>
      </c>
      <c r="F3809" s="85"/>
      <c r="G3809" s="85"/>
      <c r="H3809" s="85"/>
      <c r="I3809" s="85"/>
      <c r="J3809" s="85"/>
      <c r="K3809" s="85"/>
      <c r="L3809" s="85"/>
      <c r="M3809" s="85"/>
      <c r="N3809" s="85"/>
      <c r="O3809" s="85"/>
    </row>
    <row r="3810" spans="1:15" s="86" customFormat="1" hidden="1" x14ac:dyDescent="0.2">
      <c r="A3810" s="94" t="s">
        <v>3546</v>
      </c>
      <c r="B3810" t="s">
        <v>20359</v>
      </c>
      <c r="C3810" t="s">
        <v>8107</v>
      </c>
      <c r="D3810">
        <v>58.85</v>
      </c>
      <c r="E3810" t="s">
        <v>30879</v>
      </c>
      <c r="F3810" s="85"/>
      <c r="G3810" s="85"/>
      <c r="H3810" s="85"/>
      <c r="I3810" s="85"/>
      <c r="J3810" s="85"/>
      <c r="K3810" s="85"/>
      <c r="L3810" s="85"/>
      <c r="M3810" s="85"/>
      <c r="N3810" s="85"/>
      <c r="O3810" s="85"/>
    </row>
    <row r="3811" spans="1:15" s="86" customFormat="1" hidden="1" x14ac:dyDescent="0.2">
      <c r="A3811" s="94" t="s">
        <v>3547</v>
      </c>
      <c r="B3811" t="s">
        <v>20360</v>
      </c>
      <c r="C3811" t="s">
        <v>8107</v>
      </c>
      <c r="D3811">
        <v>66.2</v>
      </c>
      <c r="E3811" t="s">
        <v>30879</v>
      </c>
      <c r="F3811" s="85"/>
      <c r="G3811" s="85"/>
      <c r="H3811" s="85"/>
      <c r="I3811" s="85"/>
      <c r="J3811" s="85"/>
      <c r="K3811" s="85"/>
      <c r="L3811" s="85"/>
      <c r="M3811" s="85"/>
      <c r="N3811" s="85"/>
      <c r="O3811" s="85"/>
    </row>
    <row r="3812" spans="1:15" s="86" customFormat="1" hidden="1" x14ac:dyDescent="0.2">
      <c r="A3812" s="94" t="s">
        <v>3548</v>
      </c>
      <c r="B3812" t="s">
        <v>20361</v>
      </c>
      <c r="C3812" t="s">
        <v>8107</v>
      </c>
      <c r="D3812">
        <v>73.56</v>
      </c>
      <c r="E3812" t="s">
        <v>30879</v>
      </c>
      <c r="F3812" s="85"/>
      <c r="G3812" s="85"/>
      <c r="H3812" s="85"/>
      <c r="I3812" s="85"/>
      <c r="J3812" s="85"/>
      <c r="K3812" s="85"/>
      <c r="L3812" s="85"/>
      <c r="M3812" s="85"/>
      <c r="N3812" s="85"/>
      <c r="O3812" s="85"/>
    </row>
    <row r="3813" spans="1:15" hidden="1" x14ac:dyDescent="0.2">
      <c r="A3813" s="94" t="s">
        <v>47410</v>
      </c>
      <c r="B3813" t="s">
        <v>47411</v>
      </c>
      <c r="C3813" t="s">
        <v>2424</v>
      </c>
      <c r="D3813">
        <v>103.02</v>
      </c>
      <c r="E3813" t="s">
        <v>30879</v>
      </c>
    </row>
    <row r="3814" spans="1:15" hidden="1" x14ac:dyDescent="0.2">
      <c r="A3814" s="94" t="s">
        <v>8219</v>
      </c>
      <c r="B3814" t="s">
        <v>20362</v>
      </c>
      <c r="C3814" t="s">
        <v>2424</v>
      </c>
      <c r="D3814">
        <v>113.17</v>
      </c>
      <c r="E3814" t="s">
        <v>30879</v>
      </c>
    </row>
    <row r="3815" spans="1:15" s="86" customFormat="1" hidden="1" x14ac:dyDescent="0.2">
      <c r="A3815" s="94" t="s">
        <v>8220</v>
      </c>
      <c r="B3815" t="s">
        <v>20363</v>
      </c>
      <c r="C3815" t="s">
        <v>2424</v>
      </c>
      <c r="D3815">
        <v>73.349999999999994</v>
      </c>
      <c r="E3815" t="s">
        <v>30879</v>
      </c>
      <c r="F3815" s="85"/>
      <c r="G3815" s="85"/>
      <c r="H3815" s="85"/>
      <c r="I3815" s="85"/>
      <c r="J3815" s="85"/>
      <c r="K3815" s="85"/>
      <c r="L3815" s="85"/>
      <c r="M3815" s="85"/>
      <c r="N3815" s="85"/>
      <c r="O3815" s="85"/>
    </row>
    <row r="3816" spans="1:15" hidden="1" x14ac:dyDescent="0.2">
      <c r="A3816" s="94" t="s">
        <v>48372</v>
      </c>
      <c r="B3816" t="s">
        <v>48373</v>
      </c>
      <c r="C3816" t="s">
        <v>2424</v>
      </c>
      <c r="D3816">
        <v>37.35</v>
      </c>
      <c r="E3816" t="s">
        <v>30879</v>
      </c>
    </row>
    <row r="3817" spans="1:15" s="86" customFormat="1" hidden="1" x14ac:dyDescent="0.2">
      <c r="A3817" s="94" t="s">
        <v>48374</v>
      </c>
      <c r="B3817" t="s">
        <v>48375</v>
      </c>
      <c r="C3817" t="s">
        <v>2424</v>
      </c>
      <c r="D3817">
        <v>33.700000000000003</v>
      </c>
      <c r="E3817" t="s">
        <v>30879</v>
      </c>
      <c r="F3817" s="85"/>
      <c r="G3817" s="85"/>
      <c r="H3817" s="85"/>
      <c r="I3817" s="85"/>
      <c r="J3817" s="85"/>
      <c r="K3817" s="85"/>
      <c r="L3817" s="85"/>
      <c r="M3817" s="85"/>
      <c r="N3817" s="85"/>
      <c r="O3817" s="85"/>
    </row>
    <row r="3818" spans="1:15" hidden="1" x14ac:dyDescent="0.2">
      <c r="A3818" s="94" t="s">
        <v>48397</v>
      </c>
      <c r="B3818" t="s">
        <v>48398</v>
      </c>
      <c r="C3818" t="s">
        <v>2424</v>
      </c>
      <c r="D3818">
        <v>60.39</v>
      </c>
      <c r="E3818" t="s">
        <v>30879</v>
      </c>
    </row>
    <row r="3819" spans="1:15" s="86" customFormat="1" hidden="1" x14ac:dyDescent="0.2">
      <c r="A3819" s="94" t="s">
        <v>47144</v>
      </c>
      <c r="B3819" t="s">
        <v>47145</v>
      </c>
      <c r="C3819" t="s">
        <v>2424</v>
      </c>
      <c r="D3819">
        <v>5.31</v>
      </c>
      <c r="E3819" t="s">
        <v>30879</v>
      </c>
      <c r="F3819" s="85"/>
      <c r="G3819" s="85"/>
      <c r="H3819" s="85"/>
      <c r="I3819" s="85"/>
      <c r="J3819" s="85"/>
      <c r="K3819" s="85"/>
      <c r="L3819" s="85"/>
      <c r="M3819" s="85"/>
      <c r="N3819" s="85"/>
      <c r="O3819" s="85"/>
    </row>
    <row r="3820" spans="1:15" hidden="1" x14ac:dyDescent="0.2">
      <c r="A3820" s="94" t="s">
        <v>46999</v>
      </c>
      <c r="B3820" t="s">
        <v>47000</v>
      </c>
      <c r="C3820" t="s">
        <v>2424</v>
      </c>
      <c r="D3820">
        <v>29.98</v>
      </c>
      <c r="E3820" t="s">
        <v>30879</v>
      </c>
    </row>
    <row r="3821" spans="1:15" s="86" customFormat="1" hidden="1" x14ac:dyDescent="0.2">
      <c r="A3821" s="94" t="s">
        <v>8221</v>
      </c>
      <c r="B3821" t="s">
        <v>20364</v>
      </c>
      <c r="C3821" t="s">
        <v>2424</v>
      </c>
      <c r="D3821">
        <v>30.44</v>
      </c>
      <c r="E3821" t="s">
        <v>30879</v>
      </c>
      <c r="F3821" s="85"/>
      <c r="G3821" s="85"/>
      <c r="H3821" s="85"/>
      <c r="I3821" s="85"/>
      <c r="J3821" s="85"/>
      <c r="K3821" s="85"/>
      <c r="L3821" s="85"/>
      <c r="M3821" s="85"/>
      <c r="N3821" s="85"/>
      <c r="O3821" s="85"/>
    </row>
    <row r="3822" spans="1:15" s="86" customFormat="1" hidden="1" x14ac:dyDescent="0.2">
      <c r="A3822" s="94" t="s">
        <v>20365</v>
      </c>
      <c r="B3822" t="s">
        <v>20366</v>
      </c>
      <c r="C3822" t="s">
        <v>2424</v>
      </c>
      <c r="D3822">
        <v>26.83</v>
      </c>
      <c r="E3822" t="s">
        <v>30879</v>
      </c>
      <c r="F3822" s="85"/>
      <c r="G3822" s="85"/>
      <c r="H3822" s="85"/>
      <c r="I3822" s="85"/>
      <c r="J3822" s="85"/>
      <c r="K3822" s="85"/>
      <c r="L3822" s="85"/>
      <c r="M3822" s="85"/>
      <c r="N3822" s="85"/>
      <c r="O3822" s="85"/>
    </row>
    <row r="3823" spans="1:15" s="86" customFormat="1" hidden="1" x14ac:dyDescent="0.2">
      <c r="A3823" s="94" t="s">
        <v>47043</v>
      </c>
      <c r="B3823" t="s">
        <v>47044</v>
      </c>
      <c r="C3823" t="s">
        <v>2424</v>
      </c>
      <c r="D3823">
        <v>20.23</v>
      </c>
      <c r="E3823" t="s">
        <v>30879</v>
      </c>
      <c r="F3823" s="85"/>
      <c r="G3823" s="85"/>
      <c r="H3823" s="85"/>
      <c r="I3823" s="85"/>
      <c r="J3823" s="85"/>
      <c r="K3823" s="85"/>
      <c r="L3823" s="85"/>
      <c r="M3823" s="85"/>
      <c r="N3823" s="85"/>
      <c r="O3823" s="85"/>
    </row>
    <row r="3824" spans="1:15" hidden="1" x14ac:dyDescent="0.2">
      <c r="A3824" s="94" t="s">
        <v>47041</v>
      </c>
      <c r="B3824" t="s">
        <v>47042</v>
      </c>
      <c r="C3824" t="s">
        <v>2424</v>
      </c>
      <c r="D3824">
        <v>22.05</v>
      </c>
      <c r="E3824" t="s">
        <v>30879</v>
      </c>
    </row>
    <row r="3825" spans="1:15" s="86" customFormat="1" hidden="1" x14ac:dyDescent="0.2">
      <c r="A3825" s="94" t="s">
        <v>47045</v>
      </c>
      <c r="B3825" t="s">
        <v>47046</v>
      </c>
      <c r="C3825" t="s">
        <v>2424</v>
      </c>
      <c r="D3825">
        <v>18.88</v>
      </c>
      <c r="E3825" t="s">
        <v>30879</v>
      </c>
      <c r="F3825" s="85"/>
      <c r="G3825" s="85"/>
      <c r="H3825" s="85"/>
      <c r="I3825" s="85"/>
      <c r="J3825" s="85"/>
      <c r="K3825" s="85"/>
      <c r="L3825" s="85"/>
      <c r="M3825" s="85"/>
      <c r="N3825" s="85"/>
      <c r="O3825" s="85"/>
    </row>
    <row r="3826" spans="1:15" hidden="1" x14ac:dyDescent="0.2">
      <c r="A3826" s="94" t="s">
        <v>2311</v>
      </c>
      <c r="B3826" t="s">
        <v>20367</v>
      </c>
      <c r="C3826" t="s">
        <v>2424</v>
      </c>
      <c r="D3826">
        <v>23.28</v>
      </c>
      <c r="E3826" t="s">
        <v>30879</v>
      </c>
    </row>
    <row r="3827" spans="1:15" hidden="1" x14ac:dyDescent="0.2">
      <c r="A3827" s="94" t="s">
        <v>47118</v>
      </c>
      <c r="B3827" t="s">
        <v>47119</v>
      </c>
      <c r="C3827" t="s">
        <v>2424</v>
      </c>
      <c r="D3827">
        <v>7.12</v>
      </c>
      <c r="E3827" t="s">
        <v>30879</v>
      </c>
    </row>
    <row r="3828" spans="1:15" hidden="1" x14ac:dyDescent="0.2">
      <c r="A3828" s="94" t="s">
        <v>20368</v>
      </c>
      <c r="B3828" t="s">
        <v>20369</v>
      </c>
      <c r="C3828" t="s">
        <v>8107</v>
      </c>
      <c r="D3828">
        <v>142.01</v>
      </c>
      <c r="E3828" t="s">
        <v>30879</v>
      </c>
    </row>
    <row r="3829" spans="1:15" s="86" customFormat="1" hidden="1" x14ac:dyDescent="0.2">
      <c r="A3829" s="94" t="s">
        <v>48376</v>
      </c>
      <c r="B3829" t="s">
        <v>48377</v>
      </c>
      <c r="C3829" t="s">
        <v>2424</v>
      </c>
      <c r="D3829">
        <v>139.78</v>
      </c>
      <c r="E3829" t="s">
        <v>30879</v>
      </c>
      <c r="F3829" s="85"/>
      <c r="G3829" s="85"/>
      <c r="H3829" s="85"/>
      <c r="I3829" s="85"/>
      <c r="J3829" s="85"/>
      <c r="K3829" s="85"/>
      <c r="L3829" s="85"/>
      <c r="M3829" s="85"/>
      <c r="N3829" s="85"/>
      <c r="O3829" s="85"/>
    </row>
    <row r="3830" spans="1:15" hidden="1" x14ac:dyDescent="0.2">
      <c r="A3830" s="94" t="s">
        <v>48378</v>
      </c>
      <c r="B3830" t="s">
        <v>48379</v>
      </c>
      <c r="C3830" t="s">
        <v>2424</v>
      </c>
      <c r="D3830">
        <v>139.78</v>
      </c>
      <c r="E3830" t="s">
        <v>30879</v>
      </c>
    </row>
    <row r="3831" spans="1:15" s="86" customFormat="1" hidden="1" x14ac:dyDescent="0.2">
      <c r="A3831" s="94" t="s">
        <v>47001</v>
      </c>
      <c r="B3831" t="s">
        <v>47002</v>
      </c>
      <c r="C3831" t="s">
        <v>2424</v>
      </c>
      <c r="D3831">
        <v>54.07</v>
      </c>
      <c r="E3831" t="s">
        <v>30879</v>
      </c>
      <c r="F3831" s="85"/>
      <c r="G3831" s="85"/>
      <c r="H3831" s="85"/>
      <c r="I3831" s="85"/>
      <c r="J3831" s="85"/>
      <c r="K3831" s="85"/>
      <c r="L3831" s="85"/>
      <c r="M3831" s="85"/>
      <c r="N3831" s="85"/>
      <c r="O3831" s="85"/>
    </row>
    <row r="3832" spans="1:15" s="86" customFormat="1" hidden="1" x14ac:dyDescent="0.2">
      <c r="A3832" s="94" t="s">
        <v>604</v>
      </c>
      <c r="B3832" t="s">
        <v>20370</v>
      </c>
      <c r="C3832" t="s">
        <v>2424</v>
      </c>
      <c r="D3832">
        <v>39.450000000000003</v>
      </c>
      <c r="E3832" t="s">
        <v>30879</v>
      </c>
      <c r="F3832" s="85"/>
      <c r="G3832" s="85"/>
      <c r="H3832" s="85"/>
      <c r="I3832" s="85"/>
      <c r="J3832" s="85"/>
      <c r="K3832" s="85"/>
      <c r="L3832" s="85"/>
      <c r="M3832" s="85"/>
      <c r="N3832" s="85"/>
      <c r="O3832" s="85"/>
    </row>
    <row r="3833" spans="1:15" hidden="1" x14ac:dyDescent="0.2">
      <c r="A3833" s="94" t="s">
        <v>20371</v>
      </c>
      <c r="B3833" t="s">
        <v>20372</v>
      </c>
      <c r="C3833" t="s">
        <v>8107</v>
      </c>
      <c r="D3833">
        <v>240.65</v>
      </c>
      <c r="E3833" t="s">
        <v>30879</v>
      </c>
    </row>
    <row r="3834" spans="1:15" hidden="1" x14ac:dyDescent="0.2">
      <c r="A3834" s="94" t="s">
        <v>47664</v>
      </c>
      <c r="B3834" t="s">
        <v>47665</v>
      </c>
      <c r="C3834" t="s">
        <v>2424</v>
      </c>
      <c r="D3834">
        <v>119.1</v>
      </c>
      <c r="E3834" t="s">
        <v>30879</v>
      </c>
    </row>
    <row r="3835" spans="1:15" hidden="1" x14ac:dyDescent="0.2">
      <c r="A3835" s="94" t="s">
        <v>8222</v>
      </c>
      <c r="B3835" t="s">
        <v>20373</v>
      </c>
      <c r="C3835" t="s">
        <v>2424</v>
      </c>
      <c r="D3835">
        <v>111.33</v>
      </c>
      <c r="E3835" t="s">
        <v>30879</v>
      </c>
    </row>
    <row r="3836" spans="1:15" s="71" customFormat="1" hidden="1" x14ac:dyDescent="0.2">
      <c r="A3836" s="94" t="s">
        <v>47003</v>
      </c>
      <c r="B3836" t="s">
        <v>47004</v>
      </c>
      <c r="C3836" t="s">
        <v>2424</v>
      </c>
      <c r="D3836">
        <v>72.95</v>
      </c>
      <c r="E3836" t="s">
        <v>30879</v>
      </c>
      <c r="F3836" s="67"/>
      <c r="G3836" s="67"/>
      <c r="H3836" s="67"/>
      <c r="I3836" s="67"/>
      <c r="J3836" s="67"/>
      <c r="K3836" s="67"/>
      <c r="L3836" s="67"/>
      <c r="M3836" s="67"/>
      <c r="N3836" s="67"/>
      <c r="O3836" s="67"/>
    </row>
    <row r="3837" spans="1:15" s="71" customFormat="1" hidden="1" x14ac:dyDescent="0.2">
      <c r="A3837" s="94" t="s">
        <v>47005</v>
      </c>
      <c r="B3837" t="s">
        <v>47006</v>
      </c>
      <c r="C3837" t="s">
        <v>2424</v>
      </c>
      <c r="D3837">
        <v>70.650000000000006</v>
      </c>
      <c r="E3837" t="s">
        <v>30879</v>
      </c>
      <c r="F3837" s="67"/>
      <c r="G3837" s="67"/>
      <c r="H3837" s="67"/>
      <c r="I3837" s="67"/>
      <c r="J3837" s="67"/>
      <c r="K3837" s="67"/>
      <c r="L3837" s="67"/>
      <c r="M3837" s="67"/>
      <c r="N3837" s="67"/>
      <c r="O3837" s="67"/>
    </row>
    <row r="3838" spans="1:15" s="71" customFormat="1" hidden="1" x14ac:dyDescent="0.2">
      <c r="A3838" s="94" t="s">
        <v>47885</v>
      </c>
      <c r="B3838" t="s">
        <v>47886</v>
      </c>
      <c r="C3838" t="s">
        <v>2424</v>
      </c>
      <c r="D3838">
        <v>15.17</v>
      </c>
      <c r="E3838" t="s">
        <v>30879</v>
      </c>
      <c r="F3838" s="67"/>
      <c r="G3838" s="67"/>
      <c r="H3838" s="67"/>
      <c r="I3838" s="67"/>
      <c r="J3838" s="67"/>
      <c r="K3838" s="67"/>
      <c r="L3838" s="67"/>
      <c r="M3838" s="67"/>
      <c r="N3838" s="67"/>
      <c r="O3838" s="67"/>
    </row>
    <row r="3839" spans="1:15" s="71" customFormat="1" hidden="1" x14ac:dyDescent="0.2">
      <c r="A3839" s="94" t="s">
        <v>47887</v>
      </c>
      <c r="B3839" t="s">
        <v>47888</v>
      </c>
      <c r="C3839" t="s">
        <v>2424</v>
      </c>
      <c r="D3839">
        <v>16.440000000000001</v>
      </c>
      <c r="E3839" t="s">
        <v>30879</v>
      </c>
      <c r="F3839" s="67"/>
      <c r="G3839" s="67"/>
      <c r="H3839" s="67"/>
      <c r="I3839" s="67"/>
      <c r="J3839" s="67"/>
      <c r="K3839" s="67"/>
      <c r="L3839" s="67"/>
      <c r="M3839" s="67"/>
      <c r="N3839" s="67"/>
      <c r="O3839" s="67"/>
    </row>
    <row r="3840" spans="1:15" s="71" customFormat="1" hidden="1" x14ac:dyDescent="0.2">
      <c r="A3840" s="94" t="s">
        <v>47945</v>
      </c>
      <c r="B3840" t="s">
        <v>47946</v>
      </c>
      <c r="C3840" t="s">
        <v>2424</v>
      </c>
      <c r="D3840">
        <v>19.309999999999999</v>
      </c>
      <c r="E3840" t="s">
        <v>30879</v>
      </c>
      <c r="F3840" s="67"/>
      <c r="G3840" s="67"/>
      <c r="H3840" s="67"/>
      <c r="I3840" s="67"/>
      <c r="J3840" s="67"/>
      <c r="K3840" s="67"/>
      <c r="L3840" s="67"/>
      <c r="M3840" s="67"/>
      <c r="N3840" s="67"/>
      <c r="O3840" s="67"/>
    </row>
    <row r="3841" spans="1:15" s="71" customFormat="1" hidden="1" x14ac:dyDescent="0.2">
      <c r="A3841" s="94" t="s">
        <v>47947</v>
      </c>
      <c r="B3841" t="s">
        <v>47948</v>
      </c>
      <c r="C3841" t="s">
        <v>8107</v>
      </c>
      <c r="D3841">
        <v>92.69</v>
      </c>
      <c r="E3841" t="s">
        <v>30879</v>
      </c>
      <c r="F3841" s="67"/>
      <c r="G3841" s="67"/>
      <c r="H3841" s="67"/>
      <c r="I3841" s="67"/>
      <c r="J3841" s="67"/>
      <c r="K3841" s="67"/>
      <c r="L3841" s="67"/>
      <c r="M3841" s="67"/>
      <c r="N3841" s="67"/>
      <c r="O3841" s="67"/>
    </row>
    <row r="3842" spans="1:15" s="71" customFormat="1" hidden="1" x14ac:dyDescent="0.2">
      <c r="A3842" s="94" t="s">
        <v>47949</v>
      </c>
      <c r="B3842" t="s">
        <v>47950</v>
      </c>
      <c r="C3842" t="s">
        <v>8107</v>
      </c>
      <c r="D3842">
        <v>115.86</v>
      </c>
      <c r="E3842" t="s">
        <v>30879</v>
      </c>
      <c r="F3842" s="67"/>
      <c r="G3842" s="67"/>
      <c r="H3842" s="67"/>
      <c r="I3842" s="67"/>
      <c r="J3842" s="67"/>
      <c r="K3842" s="67"/>
      <c r="L3842" s="67"/>
      <c r="M3842" s="67"/>
      <c r="N3842" s="67"/>
      <c r="O3842" s="67"/>
    </row>
    <row r="3843" spans="1:15" s="71" customFormat="1" hidden="1" x14ac:dyDescent="0.2">
      <c r="A3843" s="94" t="s">
        <v>8223</v>
      </c>
      <c r="B3843" t="s">
        <v>20374</v>
      </c>
      <c r="C3843" t="s">
        <v>2424</v>
      </c>
      <c r="D3843">
        <v>22.14</v>
      </c>
      <c r="E3843" t="s">
        <v>30879</v>
      </c>
      <c r="F3843" s="67"/>
      <c r="G3843" s="67"/>
      <c r="H3843" s="67"/>
      <c r="I3843" s="67"/>
      <c r="J3843" s="67"/>
      <c r="K3843" s="67"/>
      <c r="L3843" s="67"/>
      <c r="M3843" s="67"/>
      <c r="N3843" s="67"/>
      <c r="O3843" s="67"/>
    </row>
    <row r="3844" spans="1:15" s="71" customFormat="1" hidden="1" x14ac:dyDescent="0.2">
      <c r="A3844" s="94" t="s">
        <v>20375</v>
      </c>
      <c r="B3844" t="s">
        <v>20376</v>
      </c>
      <c r="C3844" t="s">
        <v>8107</v>
      </c>
      <c r="D3844">
        <v>106.27</v>
      </c>
      <c r="E3844" t="s">
        <v>30879</v>
      </c>
      <c r="F3844" s="67"/>
      <c r="G3844" s="67"/>
      <c r="H3844" s="67"/>
      <c r="I3844" s="67"/>
      <c r="J3844" s="67"/>
      <c r="K3844" s="67"/>
      <c r="L3844" s="67"/>
      <c r="M3844" s="67"/>
      <c r="N3844" s="67"/>
      <c r="O3844" s="67"/>
    </row>
    <row r="3845" spans="1:15" s="71" customFormat="1" hidden="1" x14ac:dyDescent="0.2">
      <c r="A3845" s="94" t="s">
        <v>20377</v>
      </c>
      <c r="B3845" t="s">
        <v>20378</v>
      </c>
      <c r="C3845" t="s">
        <v>8107</v>
      </c>
      <c r="D3845">
        <v>119.56</v>
      </c>
      <c r="E3845" t="s">
        <v>30879</v>
      </c>
      <c r="F3845" s="67"/>
      <c r="G3845" s="67"/>
      <c r="H3845" s="67"/>
      <c r="I3845" s="67"/>
      <c r="J3845" s="67"/>
      <c r="K3845" s="67"/>
      <c r="L3845" s="67"/>
      <c r="M3845" s="67"/>
      <c r="N3845" s="67"/>
      <c r="O3845" s="67"/>
    </row>
    <row r="3846" spans="1:15" s="71" customFormat="1" hidden="1" x14ac:dyDescent="0.2">
      <c r="A3846" s="94" t="s">
        <v>8224</v>
      </c>
      <c r="B3846" t="s">
        <v>20379</v>
      </c>
      <c r="C3846" t="s">
        <v>8107</v>
      </c>
      <c r="D3846">
        <v>132.84</v>
      </c>
      <c r="E3846" t="s">
        <v>30879</v>
      </c>
      <c r="F3846" s="67"/>
      <c r="G3846" s="67"/>
      <c r="H3846" s="67"/>
      <c r="I3846" s="67"/>
      <c r="J3846" s="67"/>
      <c r="K3846" s="67"/>
      <c r="L3846" s="67"/>
      <c r="M3846" s="67"/>
      <c r="N3846" s="67"/>
      <c r="O3846" s="67"/>
    </row>
    <row r="3847" spans="1:15" s="71" customFormat="1" hidden="1" x14ac:dyDescent="0.2">
      <c r="A3847" s="94" t="s">
        <v>48386</v>
      </c>
      <c r="B3847" t="s">
        <v>48387</v>
      </c>
      <c r="C3847" t="s">
        <v>2424</v>
      </c>
      <c r="D3847">
        <v>39.97</v>
      </c>
      <c r="E3847" t="s">
        <v>30879</v>
      </c>
      <c r="F3847" s="67"/>
      <c r="G3847" s="67"/>
      <c r="H3847" s="67"/>
      <c r="I3847" s="67"/>
      <c r="J3847" s="67"/>
      <c r="K3847" s="67"/>
      <c r="L3847" s="67"/>
      <c r="M3847" s="67"/>
      <c r="N3847" s="67"/>
      <c r="O3847" s="67"/>
    </row>
    <row r="3848" spans="1:15" s="71" customFormat="1" hidden="1" x14ac:dyDescent="0.2">
      <c r="A3848" s="94" t="s">
        <v>8225</v>
      </c>
      <c r="B3848" t="s">
        <v>20380</v>
      </c>
      <c r="C3848" t="s">
        <v>2424</v>
      </c>
      <c r="D3848">
        <v>132.04</v>
      </c>
      <c r="E3848" t="s">
        <v>30879</v>
      </c>
      <c r="F3848" s="67"/>
      <c r="G3848" s="67"/>
      <c r="H3848" s="67"/>
      <c r="I3848" s="67"/>
      <c r="J3848" s="67"/>
      <c r="K3848" s="67"/>
      <c r="L3848" s="67"/>
      <c r="M3848" s="67"/>
      <c r="N3848" s="67"/>
      <c r="O3848" s="67"/>
    </row>
    <row r="3849" spans="1:15" s="71" customFormat="1" hidden="1" x14ac:dyDescent="0.2">
      <c r="A3849" s="94" t="s">
        <v>8226</v>
      </c>
      <c r="B3849" t="s">
        <v>20381</v>
      </c>
      <c r="C3849" t="s">
        <v>2424</v>
      </c>
      <c r="D3849">
        <v>85.58</v>
      </c>
      <c r="E3849" t="s">
        <v>30879</v>
      </c>
      <c r="F3849" s="67"/>
      <c r="G3849" s="67"/>
      <c r="H3849" s="67"/>
      <c r="I3849" s="67"/>
      <c r="J3849" s="67"/>
      <c r="K3849" s="67"/>
      <c r="L3849" s="67"/>
      <c r="M3849" s="67"/>
      <c r="N3849" s="67"/>
      <c r="O3849" s="67"/>
    </row>
    <row r="3850" spans="1:15" s="71" customFormat="1" hidden="1" x14ac:dyDescent="0.2">
      <c r="A3850" s="94" t="s">
        <v>47120</v>
      </c>
      <c r="B3850" t="s">
        <v>47121</v>
      </c>
      <c r="C3850" t="s">
        <v>8107</v>
      </c>
      <c r="D3850">
        <v>13.72</v>
      </c>
      <c r="E3850" t="s">
        <v>30879</v>
      </c>
      <c r="F3850" s="67"/>
      <c r="G3850" s="67"/>
      <c r="H3850" s="67"/>
      <c r="I3850" s="67"/>
      <c r="J3850" s="67"/>
      <c r="K3850" s="67"/>
      <c r="L3850" s="67"/>
      <c r="M3850" s="67"/>
      <c r="N3850" s="67"/>
      <c r="O3850" s="67"/>
    </row>
    <row r="3851" spans="1:15" s="86" customFormat="1" hidden="1" x14ac:dyDescent="0.2">
      <c r="A3851" s="94" t="s">
        <v>8227</v>
      </c>
      <c r="B3851" t="s">
        <v>20382</v>
      </c>
      <c r="C3851" t="s">
        <v>2424</v>
      </c>
      <c r="D3851">
        <v>150.9</v>
      </c>
      <c r="E3851" t="s">
        <v>30879</v>
      </c>
      <c r="F3851" s="85"/>
      <c r="G3851" s="85"/>
      <c r="H3851" s="85"/>
      <c r="I3851" s="85"/>
      <c r="J3851" s="85"/>
      <c r="K3851" s="85"/>
      <c r="L3851" s="85"/>
      <c r="M3851" s="85"/>
      <c r="N3851" s="85"/>
      <c r="O3851" s="85"/>
    </row>
    <row r="3852" spans="1:15" s="71" customFormat="1" hidden="1" x14ac:dyDescent="0.2">
      <c r="A3852" s="94" t="s">
        <v>8228</v>
      </c>
      <c r="B3852" t="s">
        <v>20383</v>
      </c>
      <c r="C3852" t="s">
        <v>2424</v>
      </c>
      <c r="D3852">
        <v>0.97</v>
      </c>
      <c r="E3852" t="s">
        <v>30879</v>
      </c>
      <c r="F3852" s="67"/>
      <c r="G3852" s="67"/>
      <c r="H3852" s="67"/>
      <c r="I3852" s="67"/>
      <c r="J3852" s="67"/>
      <c r="K3852" s="67"/>
      <c r="L3852" s="67"/>
      <c r="M3852" s="67"/>
      <c r="N3852" s="67"/>
      <c r="O3852" s="67"/>
    </row>
    <row r="3853" spans="1:15" s="71" customFormat="1" hidden="1" x14ac:dyDescent="0.2">
      <c r="A3853" s="94" t="s">
        <v>47412</v>
      </c>
      <c r="B3853" t="s">
        <v>47413</v>
      </c>
      <c r="C3853" t="s">
        <v>2424</v>
      </c>
      <c r="D3853">
        <v>113.33</v>
      </c>
      <c r="E3853" t="s">
        <v>30879</v>
      </c>
      <c r="F3853" s="67"/>
      <c r="G3853" s="67"/>
      <c r="H3853" s="67"/>
      <c r="I3853" s="67"/>
      <c r="J3853" s="67"/>
      <c r="K3853" s="67"/>
      <c r="L3853" s="67"/>
      <c r="M3853" s="67"/>
      <c r="N3853" s="67"/>
      <c r="O3853" s="67"/>
    </row>
    <row r="3854" spans="1:15" s="71" customFormat="1" hidden="1" x14ac:dyDescent="0.2">
      <c r="A3854" s="94" t="s">
        <v>8229</v>
      </c>
      <c r="B3854" t="s">
        <v>20384</v>
      </c>
      <c r="C3854" t="s">
        <v>8107</v>
      </c>
      <c r="D3854">
        <v>18.13</v>
      </c>
      <c r="E3854" t="s">
        <v>30879</v>
      </c>
      <c r="F3854" s="67"/>
      <c r="G3854" s="67"/>
      <c r="H3854" s="67"/>
      <c r="I3854" s="67"/>
      <c r="J3854" s="67"/>
      <c r="K3854" s="67"/>
      <c r="L3854" s="67"/>
      <c r="M3854" s="67"/>
      <c r="N3854" s="67"/>
      <c r="O3854" s="67"/>
    </row>
    <row r="3855" spans="1:15" s="71" customFormat="1" hidden="1" x14ac:dyDescent="0.2">
      <c r="A3855" s="94" t="s">
        <v>4134</v>
      </c>
      <c r="B3855" t="s">
        <v>47189</v>
      </c>
      <c r="C3855" t="s">
        <v>2424</v>
      </c>
      <c r="D3855">
        <v>1.17</v>
      </c>
      <c r="E3855" t="s">
        <v>30879</v>
      </c>
      <c r="F3855" s="67"/>
      <c r="G3855" s="67"/>
      <c r="H3855" s="67"/>
      <c r="I3855" s="67"/>
      <c r="J3855" s="67"/>
      <c r="K3855" s="67"/>
      <c r="L3855" s="67"/>
      <c r="M3855" s="67"/>
      <c r="N3855" s="67"/>
      <c r="O3855" s="67"/>
    </row>
    <row r="3856" spans="1:15" s="71" customFormat="1" hidden="1" x14ac:dyDescent="0.2">
      <c r="A3856" s="94" t="s">
        <v>5237</v>
      </c>
      <c r="B3856" t="s">
        <v>20385</v>
      </c>
      <c r="C3856" t="s">
        <v>8107</v>
      </c>
      <c r="D3856">
        <v>6.32</v>
      </c>
      <c r="E3856" t="s">
        <v>30879</v>
      </c>
      <c r="F3856" s="67"/>
      <c r="G3856" s="67"/>
      <c r="H3856" s="67"/>
      <c r="I3856" s="67"/>
      <c r="J3856" s="67"/>
      <c r="K3856" s="67"/>
      <c r="L3856" s="67"/>
      <c r="M3856" s="67"/>
      <c r="N3856" s="67"/>
      <c r="O3856" s="67"/>
    </row>
    <row r="3857" spans="1:15" s="71" customFormat="1" hidden="1" x14ac:dyDescent="0.2">
      <c r="A3857" s="94" t="s">
        <v>47203</v>
      </c>
      <c r="B3857" t="s">
        <v>47204</v>
      </c>
      <c r="C3857" t="s">
        <v>8107</v>
      </c>
      <c r="D3857">
        <v>8.8699999999999992</v>
      </c>
      <c r="E3857" t="s">
        <v>30879</v>
      </c>
      <c r="F3857" s="67"/>
      <c r="G3857" s="67"/>
      <c r="H3857" s="67"/>
      <c r="I3857" s="67"/>
      <c r="J3857" s="67"/>
      <c r="K3857" s="67"/>
      <c r="L3857" s="67"/>
      <c r="M3857" s="67"/>
      <c r="N3857" s="67"/>
      <c r="O3857" s="67"/>
    </row>
    <row r="3858" spans="1:15" s="71" customFormat="1" hidden="1" x14ac:dyDescent="0.2">
      <c r="A3858" s="94" t="s">
        <v>47205</v>
      </c>
      <c r="B3858" t="s">
        <v>47206</v>
      </c>
      <c r="C3858" t="s">
        <v>8107</v>
      </c>
      <c r="D3858">
        <v>8.8699999999999992</v>
      </c>
      <c r="E3858" t="s">
        <v>30879</v>
      </c>
      <c r="F3858" s="67"/>
      <c r="G3858" s="67"/>
      <c r="H3858" s="67"/>
      <c r="I3858" s="67"/>
      <c r="J3858" s="67"/>
      <c r="K3858" s="67"/>
      <c r="L3858" s="67"/>
      <c r="M3858" s="67"/>
      <c r="N3858" s="67"/>
      <c r="O3858" s="67"/>
    </row>
    <row r="3859" spans="1:15" s="71" customFormat="1" hidden="1" x14ac:dyDescent="0.2">
      <c r="A3859" s="94" t="s">
        <v>47207</v>
      </c>
      <c r="B3859" t="s">
        <v>47208</v>
      </c>
      <c r="C3859" t="s">
        <v>8107</v>
      </c>
      <c r="D3859">
        <v>8.8699999999999992</v>
      </c>
      <c r="E3859" t="s">
        <v>30879</v>
      </c>
      <c r="F3859" s="67"/>
      <c r="G3859" s="67"/>
      <c r="H3859" s="67"/>
      <c r="I3859" s="67"/>
      <c r="J3859" s="67"/>
      <c r="K3859" s="67"/>
      <c r="L3859" s="67"/>
      <c r="M3859" s="67"/>
      <c r="N3859" s="67"/>
      <c r="O3859" s="67"/>
    </row>
    <row r="3860" spans="1:15" s="71" customFormat="1" hidden="1" x14ac:dyDescent="0.2">
      <c r="A3860" s="94" t="s">
        <v>1158</v>
      </c>
      <c r="B3860" t="s">
        <v>20386</v>
      </c>
      <c r="C3860" t="s">
        <v>2424</v>
      </c>
      <c r="D3860">
        <v>1.34</v>
      </c>
      <c r="E3860" t="s">
        <v>30879</v>
      </c>
      <c r="F3860" s="67"/>
      <c r="G3860" s="67"/>
      <c r="H3860" s="67"/>
      <c r="I3860" s="67"/>
      <c r="J3860" s="67"/>
      <c r="K3860" s="67"/>
      <c r="L3860" s="67"/>
      <c r="M3860" s="67"/>
      <c r="N3860" s="67"/>
      <c r="O3860" s="67"/>
    </row>
    <row r="3861" spans="1:15" s="71" customFormat="1" hidden="1" x14ac:dyDescent="0.2">
      <c r="A3861" s="94" t="s">
        <v>8230</v>
      </c>
      <c r="B3861" t="s">
        <v>20387</v>
      </c>
      <c r="C3861" t="s">
        <v>2424</v>
      </c>
      <c r="D3861">
        <v>9.41</v>
      </c>
      <c r="E3861" t="s">
        <v>30879</v>
      </c>
      <c r="F3861" s="67"/>
      <c r="G3861" s="67"/>
      <c r="H3861" s="67"/>
      <c r="I3861" s="67"/>
      <c r="J3861" s="67"/>
      <c r="K3861" s="67"/>
      <c r="L3861" s="67"/>
      <c r="M3861" s="67"/>
      <c r="N3861" s="67"/>
      <c r="O3861" s="67"/>
    </row>
    <row r="3862" spans="1:15" s="71" customFormat="1" hidden="1" x14ac:dyDescent="0.2">
      <c r="A3862" s="94" t="s">
        <v>20388</v>
      </c>
      <c r="B3862" t="s">
        <v>20389</v>
      </c>
      <c r="C3862" t="s">
        <v>2424</v>
      </c>
      <c r="D3862">
        <v>4.54</v>
      </c>
      <c r="E3862" t="s">
        <v>30879</v>
      </c>
      <c r="F3862" s="67"/>
      <c r="G3862" s="67"/>
      <c r="H3862" s="67"/>
      <c r="I3862" s="67"/>
      <c r="J3862" s="67"/>
      <c r="K3862" s="67"/>
      <c r="L3862" s="67"/>
      <c r="M3862" s="67"/>
      <c r="N3862" s="67"/>
      <c r="O3862" s="67"/>
    </row>
    <row r="3863" spans="1:15" s="71" customFormat="1" hidden="1" x14ac:dyDescent="0.2">
      <c r="A3863" s="94" t="s">
        <v>2591</v>
      </c>
      <c r="B3863" t="s">
        <v>20390</v>
      </c>
      <c r="C3863" t="s">
        <v>2424</v>
      </c>
      <c r="D3863">
        <v>2.63</v>
      </c>
      <c r="E3863" t="s">
        <v>30879</v>
      </c>
      <c r="F3863" s="67"/>
      <c r="G3863" s="67"/>
      <c r="H3863" s="67"/>
      <c r="I3863" s="67"/>
      <c r="J3863" s="67"/>
      <c r="K3863" s="67"/>
      <c r="L3863" s="67"/>
      <c r="M3863" s="67"/>
      <c r="N3863" s="67"/>
      <c r="O3863" s="67"/>
    </row>
    <row r="3864" spans="1:15" s="71" customFormat="1" hidden="1" x14ac:dyDescent="0.2">
      <c r="A3864" s="94" t="s">
        <v>47007</v>
      </c>
      <c r="B3864" t="s">
        <v>47008</v>
      </c>
      <c r="C3864" t="s">
        <v>2424</v>
      </c>
      <c r="D3864">
        <v>4.32</v>
      </c>
      <c r="E3864" t="s">
        <v>30879</v>
      </c>
      <c r="F3864" s="67"/>
      <c r="G3864" s="67"/>
      <c r="H3864" s="67"/>
      <c r="I3864" s="67"/>
      <c r="J3864" s="67"/>
      <c r="K3864" s="67"/>
      <c r="L3864" s="67"/>
      <c r="M3864" s="67"/>
      <c r="N3864" s="67"/>
      <c r="O3864" s="67"/>
    </row>
    <row r="3865" spans="1:15" hidden="1" x14ac:dyDescent="0.2">
      <c r="A3865" s="94" t="s">
        <v>8231</v>
      </c>
      <c r="B3865" t="s">
        <v>20391</v>
      </c>
      <c r="C3865" t="s">
        <v>2424</v>
      </c>
      <c r="D3865">
        <v>3.5</v>
      </c>
      <c r="E3865" t="s">
        <v>30879</v>
      </c>
    </row>
    <row r="3866" spans="1:15" hidden="1" x14ac:dyDescent="0.2">
      <c r="A3866" s="94" t="s">
        <v>47047</v>
      </c>
      <c r="B3866" t="s">
        <v>47048</v>
      </c>
      <c r="C3866" t="s">
        <v>2424</v>
      </c>
      <c r="D3866">
        <v>4.0199999999999996</v>
      </c>
      <c r="E3866" t="s">
        <v>30879</v>
      </c>
    </row>
    <row r="3867" spans="1:15" hidden="1" x14ac:dyDescent="0.2">
      <c r="A3867" s="94" t="s">
        <v>8232</v>
      </c>
      <c r="B3867" t="s">
        <v>20392</v>
      </c>
      <c r="C3867" t="s">
        <v>2424</v>
      </c>
      <c r="D3867">
        <v>3.85</v>
      </c>
      <c r="E3867" t="s">
        <v>30879</v>
      </c>
    </row>
    <row r="3868" spans="1:15" hidden="1" x14ac:dyDescent="0.2">
      <c r="A3868" s="94" t="s">
        <v>47190</v>
      </c>
      <c r="B3868" t="s">
        <v>47191</v>
      </c>
      <c r="C3868" t="s">
        <v>2424</v>
      </c>
      <c r="D3868">
        <v>3.13</v>
      </c>
      <c r="E3868" t="s">
        <v>30879</v>
      </c>
    </row>
    <row r="3869" spans="1:15" hidden="1" x14ac:dyDescent="0.2">
      <c r="A3869" s="94" t="s">
        <v>20393</v>
      </c>
      <c r="B3869" t="s">
        <v>20394</v>
      </c>
      <c r="C3869" t="s">
        <v>2424</v>
      </c>
      <c r="D3869">
        <v>2.76</v>
      </c>
      <c r="E3869" t="s">
        <v>30879</v>
      </c>
    </row>
    <row r="3870" spans="1:15" hidden="1" x14ac:dyDescent="0.2">
      <c r="A3870" s="94" t="s">
        <v>20395</v>
      </c>
      <c r="B3870" t="s">
        <v>20396</v>
      </c>
      <c r="C3870" t="s">
        <v>2424</v>
      </c>
      <c r="D3870">
        <v>2.8</v>
      </c>
      <c r="E3870" t="s">
        <v>30879</v>
      </c>
    </row>
    <row r="3871" spans="1:15" hidden="1" x14ac:dyDescent="0.2">
      <c r="A3871" s="94" t="s">
        <v>47192</v>
      </c>
      <c r="B3871" t="s">
        <v>47193</v>
      </c>
      <c r="C3871" t="s">
        <v>8107</v>
      </c>
      <c r="D3871">
        <v>12.46</v>
      </c>
      <c r="E3871" t="s">
        <v>30879</v>
      </c>
    </row>
    <row r="3872" spans="1:15" hidden="1" x14ac:dyDescent="0.2">
      <c r="A3872" s="94" t="s">
        <v>47187</v>
      </c>
      <c r="B3872" t="s">
        <v>47188</v>
      </c>
      <c r="C3872" t="s">
        <v>2424</v>
      </c>
      <c r="D3872">
        <v>3.1</v>
      </c>
      <c r="E3872" t="s">
        <v>30879</v>
      </c>
    </row>
    <row r="3873" spans="1:15" s="71" customFormat="1" hidden="1" x14ac:dyDescent="0.2">
      <c r="A3873" s="94" t="s">
        <v>20397</v>
      </c>
      <c r="B3873" t="s">
        <v>20398</v>
      </c>
      <c r="C3873" t="s">
        <v>2424</v>
      </c>
      <c r="D3873">
        <v>1.37</v>
      </c>
      <c r="E3873" t="s">
        <v>30879</v>
      </c>
      <c r="F3873" s="67"/>
      <c r="G3873" s="67"/>
      <c r="H3873" s="67"/>
      <c r="I3873" s="67"/>
      <c r="J3873" s="67"/>
      <c r="K3873" s="67"/>
      <c r="L3873" s="67"/>
      <c r="M3873" s="67"/>
      <c r="N3873" s="67"/>
      <c r="O3873" s="67"/>
    </row>
    <row r="3874" spans="1:15" s="71" customFormat="1" hidden="1" x14ac:dyDescent="0.2">
      <c r="A3874" s="94" t="s">
        <v>47122</v>
      </c>
      <c r="B3874" t="s">
        <v>47123</v>
      </c>
      <c r="C3874" t="s">
        <v>2424</v>
      </c>
      <c r="D3874">
        <v>1.54</v>
      </c>
      <c r="E3874" t="s">
        <v>30879</v>
      </c>
      <c r="F3874" s="67"/>
      <c r="G3874" s="67"/>
      <c r="H3874" s="67"/>
      <c r="I3874" s="67"/>
      <c r="J3874" s="67"/>
      <c r="K3874" s="67"/>
      <c r="L3874" s="67"/>
      <c r="M3874" s="67"/>
      <c r="N3874" s="67"/>
      <c r="O3874" s="67"/>
    </row>
    <row r="3875" spans="1:15" s="71" customFormat="1" hidden="1" x14ac:dyDescent="0.2">
      <c r="A3875" s="94" t="s">
        <v>47124</v>
      </c>
      <c r="B3875" t="s">
        <v>47125</v>
      </c>
      <c r="C3875" t="s">
        <v>2424</v>
      </c>
      <c r="D3875">
        <v>1.41</v>
      </c>
      <c r="E3875" t="s">
        <v>30879</v>
      </c>
      <c r="F3875" s="67"/>
      <c r="G3875" s="67"/>
      <c r="H3875" s="67"/>
      <c r="I3875" s="67"/>
      <c r="J3875" s="67"/>
      <c r="K3875" s="67"/>
      <c r="L3875" s="67"/>
      <c r="M3875" s="67"/>
      <c r="N3875" s="67"/>
      <c r="O3875" s="67"/>
    </row>
    <row r="3876" spans="1:15" s="71" customFormat="1" hidden="1" x14ac:dyDescent="0.2">
      <c r="A3876" s="94" t="s">
        <v>47126</v>
      </c>
      <c r="B3876" t="s">
        <v>47127</v>
      </c>
      <c r="C3876" t="s">
        <v>8107</v>
      </c>
      <c r="D3876">
        <v>2.19</v>
      </c>
      <c r="E3876" t="s">
        <v>30879</v>
      </c>
      <c r="F3876" s="67"/>
      <c r="G3876" s="67"/>
      <c r="H3876" s="67"/>
      <c r="I3876" s="67"/>
      <c r="J3876" s="67"/>
      <c r="K3876" s="67"/>
      <c r="L3876" s="67"/>
      <c r="M3876" s="67"/>
      <c r="N3876" s="67"/>
      <c r="O3876" s="67"/>
    </row>
    <row r="3877" spans="1:15" s="71" customFormat="1" hidden="1" x14ac:dyDescent="0.2">
      <c r="A3877" s="94" t="s">
        <v>8233</v>
      </c>
      <c r="B3877" t="s">
        <v>20399</v>
      </c>
      <c r="C3877" t="s">
        <v>8107</v>
      </c>
      <c r="D3877">
        <v>9.35</v>
      </c>
      <c r="E3877" t="s">
        <v>30879</v>
      </c>
      <c r="F3877" s="67"/>
      <c r="G3877" s="67"/>
      <c r="H3877" s="67"/>
      <c r="I3877" s="67"/>
      <c r="J3877" s="67"/>
      <c r="K3877" s="67"/>
      <c r="L3877" s="67"/>
      <c r="M3877" s="67"/>
      <c r="N3877" s="67"/>
      <c r="O3877" s="67"/>
    </row>
    <row r="3878" spans="1:15" s="71" customFormat="1" hidden="1" x14ac:dyDescent="0.2">
      <c r="A3878" s="94" t="s">
        <v>47194</v>
      </c>
      <c r="B3878" t="s">
        <v>47195</v>
      </c>
      <c r="C3878" t="s">
        <v>8107</v>
      </c>
      <c r="D3878">
        <v>7.4</v>
      </c>
      <c r="E3878" t="s">
        <v>30879</v>
      </c>
      <c r="F3878" s="67"/>
      <c r="G3878" s="67"/>
      <c r="H3878" s="67"/>
      <c r="I3878" s="67"/>
      <c r="J3878" s="67"/>
      <c r="K3878" s="67"/>
      <c r="L3878" s="67"/>
      <c r="M3878" s="67"/>
      <c r="N3878" s="67"/>
      <c r="O3878" s="67"/>
    </row>
    <row r="3879" spans="1:15" s="71" customFormat="1" hidden="1" x14ac:dyDescent="0.2">
      <c r="A3879" s="94" t="s">
        <v>8234</v>
      </c>
      <c r="B3879" t="s">
        <v>20400</v>
      </c>
      <c r="C3879" t="s">
        <v>2424</v>
      </c>
      <c r="D3879">
        <v>6.37</v>
      </c>
      <c r="E3879" t="s">
        <v>30879</v>
      </c>
      <c r="F3879" s="67"/>
      <c r="G3879" s="67"/>
      <c r="H3879" s="67"/>
      <c r="I3879" s="67"/>
      <c r="J3879" s="67"/>
      <c r="K3879" s="67"/>
      <c r="L3879" s="67"/>
      <c r="M3879" s="67"/>
      <c r="N3879" s="67"/>
      <c r="O3879" s="67"/>
    </row>
    <row r="3880" spans="1:15" hidden="1" x14ac:dyDescent="0.2">
      <c r="A3880" s="94" t="s">
        <v>8235</v>
      </c>
      <c r="B3880" t="s">
        <v>20401</v>
      </c>
      <c r="C3880" t="s">
        <v>2424</v>
      </c>
      <c r="D3880">
        <v>7.04</v>
      </c>
      <c r="E3880" t="s">
        <v>30879</v>
      </c>
    </row>
    <row r="3881" spans="1:15" hidden="1" x14ac:dyDescent="0.2">
      <c r="A3881" s="94" t="s">
        <v>48415</v>
      </c>
      <c r="B3881" t="s">
        <v>48416</v>
      </c>
      <c r="C3881" t="s">
        <v>8107</v>
      </c>
      <c r="D3881">
        <v>2.19</v>
      </c>
      <c r="E3881" t="s">
        <v>30879</v>
      </c>
    </row>
    <row r="3882" spans="1:15" hidden="1" x14ac:dyDescent="0.2">
      <c r="A3882" s="94" t="s">
        <v>8236</v>
      </c>
      <c r="B3882" t="s">
        <v>20402</v>
      </c>
      <c r="C3882" t="s">
        <v>8107</v>
      </c>
      <c r="D3882">
        <v>4.84</v>
      </c>
      <c r="E3882" t="s">
        <v>30879</v>
      </c>
    </row>
    <row r="3883" spans="1:15" hidden="1" x14ac:dyDescent="0.2">
      <c r="A3883" s="94" t="s">
        <v>3157</v>
      </c>
      <c r="B3883" t="s">
        <v>20403</v>
      </c>
      <c r="C3883" t="s">
        <v>2424</v>
      </c>
      <c r="D3883">
        <v>1.42</v>
      </c>
      <c r="E3883" t="s">
        <v>30879</v>
      </c>
    </row>
    <row r="3884" spans="1:15" hidden="1" x14ac:dyDescent="0.2">
      <c r="A3884" s="94" t="s">
        <v>8237</v>
      </c>
      <c r="B3884" t="s">
        <v>20404</v>
      </c>
      <c r="C3884" t="s">
        <v>2424</v>
      </c>
      <c r="D3884">
        <v>16.16</v>
      </c>
      <c r="E3884" t="s">
        <v>30879</v>
      </c>
    </row>
    <row r="3885" spans="1:15" hidden="1" x14ac:dyDescent="0.2">
      <c r="A3885" s="94" t="s">
        <v>8238</v>
      </c>
      <c r="B3885" t="s">
        <v>20405</v>
      </c>
      <c r="C3885" t="s">
        <v>8107</v>
      </c>
      <c r="D3885">
        <v>8.07</v>
      </c>
      <c r="E3885" t="s">
        <v>30879</v>
      </c>
    </row>
    <row r="3886" spans="1:15" hidden="1" x14ac:dyDescent="0.2">
      <c r="A3886" s="94" t="s">
        <v>8239</v>
      </c>
      <c r="B3886" t="s">
        <v>20406</v>
      </c>
      <c r="C3886" t="s">
        <v>8107</v>
      </c>
      <c r="D3886">
        <v>6.34</v>
      </c>
      <c r="E3886" t="s">
        <v>30879</v>
      </c>
    </row>
    <row r="3887" spans="1:15" hidden="1" x14ac:dyDescent="0.2">
      <c r="A3887" s="94" t="s">
        <v>47009</v>
      </c>
      <c r="B3887" t="s">
        <v>47010</v>
      </c>
      <c r="C3887" t="s">
        <v>2424</v>
      </c>
      <c r="D3887">
        <v>10.59</v>
      </c>
      <c r="E3887" t="s">
        <v>30879</v>
      </c>
    </row>
    <row r="3888" spans="1:15" hidden="1" x14ac:dyDescent="0.2">
      <c r="A3888" s="94" t="s">
        <v>8240</v>
      </c>
      <c r="B3888" t="s">
        <v>20407</v>
      </c>
      <c r="C3888" t="s">
        <v>2424</v>
      </c>
      <c r="D3888">
        <v>10.56</v>
      </c>
      <c r="E3888" t="s">
        <v>30879</v>
      </c>
    </row>
    <row r="3889" spans="1:15" hidden="1" x14ac:dyDescent="0.2">
      <c r="A3889" s="94" t="s">
        <v>8241</v>
      </c>
      <c r="B3889" t="s">
        <v>20408</v>
      </c>
      <c r="C3889" t="s">
        <v>2424</v>
      </c>
      <c r="D3889">
        <v>8.59</v>
      </c>
      <c r="E3889" t="s">
        <v>30879</v>
      </c>
    </row>
    <row r="3890" spans="1:15" hidden="1" x14ac:dyDescent="0.2">
      <c r="A3890" s="94" t="s">
        <v>47084</v>
      </c>
      <c r="B3890" t="s">
        <v>47085</v>
      </c>
      <c r="C3890" t="s">
        <v>2424</v>
      </c>
      <c r="D3890">
        <v>14.93</v>
      </c>
      <c r="E3890" t="s">
        <v>30879</v>
      </c>
    </row>
    <row r="3891" spans="1:15" s="71" customFormat="1" hidden="1" x14ac:dyDescent="0.2">
      <c r="A3891" s="94" t="s">
        <v>47086</v>
      </c>
      <c r="B3891" t="s">
        <v>47087</v>
      </c>
      <c r="C3891" t="s">
        <v>2424</v>
      </c>
      <c r="D3891">
        <v>10.130000000000001</v>
      </c>
      <c r="E3891" t="s">
        <v>30879</v>
      </c>
      <c r="F3891" s="67"/>
      <c r="G3891" s="67"/>
      <c r="H3891" s="67"/>
      <c r="I3891" s="67"/>
      <c r="J3891" s="67"/>
      <c r="K3891" s="67"/>
      <c r="L3891" s="67"/>
      <c r="M3891" s="67"/>
      <c r="N3891" s="67"/>
      <c r="O3891" s="67"/>
    </row>
    <row r="3892" spans="1:15" s="71" customFormat="1" hidden="1" x14ac:dyDescent="0.2">
      <c r="A3892" s="94" t="s">
        <v>47889</v>
      </c>
      <c r="B3892" t="s">
        <v>47890</v>
      </c>
      <c r="C3892" t="s">
        <v>2424</v>
      </c>
      <c r="D3892">
        <v>3.01</v>
      </c>
      <c r="E3892" t="s">
        <v>30879</v>
      </c>
      <c r="F3892" s="67"/>
      <c r="G3892" s="67"/>
      <c r="H3892" s="67"/>
      <c r="I3892" s="67"/>
      <c r="J3892" s="67"/>
      <c r="K3892" s="67"/>
      <c r="L3892" s="67"/>
      <c r="M3892" s="67"/>
      <c r="N3892" s="67"/>
      <c r="O3892" s="67"/>
    </row>
    <row r="3893" spans="1:15" s="71" customFormat="1" hidden="1" x14ac:dyDescent="0.2">
      <c r="A3893" s="94" t="s">
        <v>47891</v>
      </c>
      <c r="B3893" t="s">
        <v>47892</v>
      </c>
      <c r="C3893" t="s">
        <v>2424</v>
      </c>
      <c r="D3893">
        <v>3.91</v>
      </c>
      <c r="E3893" t="s">
        <v>30879</v>
      </c>
      <c r="F3893" s="67"/>
      <c r="G3893" s="67"/>
      <c r="H3893" s="67"/>
      <c r="I3893" s="67"/>
      <c r="J3893" s="67"/>
      <c r="K3893" s="67"/>
      <c r="L3893" s="67"/>
      <c r="M3893" s="67"/>
      <c r="N3893" s="67"/>
      <c r="O3893" s="67"/>
    </row>
    <row r="3894" spans="1:15" s="71" customFormat="1" hidden="1" x14ac:dyDescent="0.2">
      <c r="A3894" s="94" t="s">
        <v>47893</v>
      </c>
      <c r="B3894" t="s">
        <v>47894</v>
      </c>
      <c r="C3894" t="s">
        <v>2424</v>
      </c>
      <c r="D3894">
        <v>4.0199999999999996</v>
      </c>
      <c r="E3894" t="s">
        <v>30879</v>
      </c>
      <c r="F3894" s="67"/>
      <c r="G3894" s="67"/>
      <c r="H3894" s="67"/>
      <c r="I3894" s="67"/>
      <c r="J3894" s="67"/>
      <c r="K3894" s="67"/>
      <c r="L3894" s="67"/>
      <c r="M3894" s="67"/>
      <c r="N3894" s="67"/>
      <c r="O3894" s="67"/>
    </row>
    <row r="3895" spans="1:15" s="71" customFormat="1" hidden="1" x14ac:dyDescent="0.2">
      <c r="A3895" s="94" t="s">
        <v>47895</v>
      </c>
      <c r="B3895" t="s">
        <v>47896</v>
      </c>
      <c r="C3895" t="s">
        <v>2424</v>
      </c>
      <c r="D3895">
        <v>3.27</v>
      </c>
      <c r="E3895" t="s">
        <v>30879</v>
      </c>
      <c r="F3895" s="67"/>
      <c r="G3895" s="67"/>
      <c r="H3895" s="67"/>
      <c r="I3895" s="67"/>
      <c r="J3895" s="67"/>
      <c r="K3895" s="67"/>
      <c r="L3895" s="67"/>
      <c r="M3895" s="67"/>
      <c r="N3895" s="67"/>
      <c r="O3895" s="67"/>
    </row>
    <row r="3896" spans="1:15" s="71" customFormat="1" hidden="1" x14ac:dyDescent="0.2">
      <c r="A3896" s="94" t="s">
        <v>47897</v>
      </c>
      <c r="B3896" t="s">
        <v>47898</v>
      </c>
      <c r="C3896" t="s">
        <v>2424</v>
      </c>
      <c r="D3896">
        <v>3.72</v>
      </c>
      <c r="E3896" t="s">
        <v>30879</v>
      </c>
      <c r="F3896" s="67"/>
      <c r="G3896" s="67"/>
      <c r="H3896" s="67"/>
      <c r="I3896" s="67"/>
      <c r="J3896" s="67"/>
      <c r="K3896" s="67"/>
      <c r="L3896" s="67"/>
      <c r="M3896" s="67"/>
      <c r="N3896" s="67"/>
      <c r="O3896" s="67"/>
    </row>
    <row r="3897" spans="1:15" s="29" customFormat="1" hidden="1" x14ac:dyDescent="0.2">
      <c r="A3897" s="94" t="s">
        <v>47848</v>
      </c>
      <c r="B3897" t="s">
        <v>47849</v>
      </c>
      <c r="C3897" t="s">
        <v>2424</v>
      </c>
      <c r="D3897">
        <v>1.8</v>
      </c>
      <c r="E3897" t="s">
        <v>30879</v>
      </c>
      <c r="F3897" s="76"/>
      <c r="G3897" s="76"/>
      <c r="H3897" s="76"/>
      <c r="I3897" s="76"/>
      <c r="J3897" s="76"/>
      <c r="K3897" s="76"/>
      <c r="L3897" s="76"/>
      <c r="M3897" s="76"/>
      <c r="N3897" s="76"/>
      <c r="O3897" s="76"/>
    </row>
    <row r="3898" spans="1:15" s="29" customFormat="1" hidden="1" x14ac:dyDescent="0.2">
      <c r="A3898" s="94" t="s">
        <v>47252</v>
      </c>
      <c r="B3898" t="s">
        <v>47253</v>
      </c>
      <c r="C3898" t="s">
        <v>8107</v>
      </c>
      <c r="D3898">
        <v>5.48</v>
      </c>
      <c r="E3898" t="s">
        <v>30879</v>
      </c>
      <c r="F3898" s="76"/>
      <c r="G3898" s="76"/>
      <c r="H3898" s="76"/>
      <c r="I3898" s="76"/>
      <c r="J3898" s="76"/>
      <c r="K3898" s="76"/>
      <c r="L3898" s="76"/>
      <c r="M3898" s="76"/>
      <c r="N3898" s="76"/>
      <c r="O3898" s="76"/>
    </row>
    <row r="3899" spans="1:15" s="29" customFormat="1" hidden="1" x14ac:dyDescent="0.2">
      <c r="A3899" s="94" t="s">
        <v>8242</v>
      </c>
      <c r="B3899" t="s">
        <v>20409</v>
      </c>
      <c r="C3899" t="s">
        <v>2424</v>
      </c>
      <c r="D3899">
        <v>3.22</v>
      </c>
      <c r="E3899" t="s">
        <v>30879</v>
      </c>
      <c r="F3899" s="76"/>
      <c r="G3899" s="76"/>
      <c r="H3899" s="76"/>
      <c r="I3899" s="76"/>
      <c r="J3899" s="76"/>
      <c r="K3899" s="76"/>
      <c r="L3899" s="76"/>
      <c r="M3899" s="76"/>
      <c r="N3899" s="76"/>
      <c r="O3899" s="76"/>
    </row>
    <row r="3900" spans="1:15" s="29" customFormat="1" hidden="1" x14ac:dyDescent="0.2">
      <c r="A3900" s="94" t="s">
        <v>8243</v>
      </c>
      <c r="B3900" t="s">
        <v>20410</v>
      </c>
      <c r="C3900" t="s">
        <v>2424</v>
      </c>
      <c r="D3900">
        <v>2.38</v>
      </c>
      <c r="E3900" t="s">
        <v>30879</v>
      </c>
      <c r="F3900" s="76"/>
      <c r="G3900" s="76"/>
      <c r="H3900" s="76"/>
      <c r="I3900" s="76"/>
      <c r="J3900" s="76"/>
      <c r="K3900" s="76"/>
      <c r="L3900" s="76"/>
      <c r="M3900" s="76"/>
      <c r="N3900" s="76"/>
      <c r="O3900" s="76"/>
    </row>
    <row r="3901" spans="1:15" s="29" customFormat="1" hidden="1" x14ac:dyDescent="0.2">
      <c r="A3901" s="94" t="s">
        <v>8244</v>
      </c>
      <c r="B3901" t="s">
        <v>20411</v>
      </c>
      <c r="C3901" t="s">
        <v>2424</v>
      </c>
      <c r="D3901">
        <v>3.71</v>
      </c>
      <c r="E3901" t="s">
        <v>30879</v>
      </c>
      <c r="F3901" s="76"/>
      <c r="G3901" s="76"/>
      <c r="H3901" s="76"/>
      <c r="I3901" s="76"/>
      <c r="J3901" s="76"/>
      <c r="K3901" s="76"/>
      <c r="L3901" s="76"/>
      <c r="M3901" s="76"/>
      <c r="N3901" s="76"/>
      <c r="O3901" s="76"/>
    </row>
    <row r="3902" spans="1:15" s="29" customFormat="1" hidden="1" x14ac:dyDescent="0.2">
      <c r="A3902" s="94" t="s">
        <v>47152</v>
      </c>
      <c r="B3902" t="s">
        <v>47153</v>
      </c>
      <c r="C3902" t="s">
        <v>2424</v>
      </c>
      <c r="D3902">
        <v>2.91</v>
      </c>
      <c r="E3902" t="s">
        <v>30879</v>
      </c>
      <c r="F3902" s="76"/>
      <c r="G3902" s="76"/>
      <c r="H3902" s="76"/>
      <c r="I3902" s="76"/>
      <c r="J3902" s="76"/>
      <c r="K3902" s="76"/>
      <c r="L3902" s="76"/>
      <c r="M3902" s="76"/>
      <c r="N3902" s="76"/>
      <c r="O3902" s="76"/>
    </row>
    <row r="3903" spans="1:15" s="86" customFormat="1" hidden="1" x14ac:dyDescent="0.2">
      <c r="A3903" s="94" t="s">
        <v>47088</v>
      </c>
      <c r="B3903" t="s">
        <v>47089</v>
      </c>
      <c r="C3903" t="s">
        <v>2424</v>
      </c>
      <c r="D3903">
        <v>4.3</v>
      </c>
      <c r="E3903" t="s">
        <v>30879</v>
      </c>
      <c r="F3903" s="85"/>
      <c r="G3903" s="85"/>
      <c r="H3903" s="85"/>
      <c r="I3903" s="85"/>
      <c r="J3903" s="85"/>
      <c r="K3903" s="85"/>
      <c r="L3903" s="85"/>
      <c r="M3903" s="85"/>
      <c r="N3903" s="85"/>
      <c r="O3903" s="85"/>
    </row>
    <row r="3904" spans="1:15" s="86" customFormat="1" hidden="1" x14ac:dyDescent="0.2">
      <c r="A3904" s="94" t="s">
        <v>20412</v>
      </c>
      <c r="B3904" t="s">
        <v>20413</v>
      </c>
      <c r="C3904" t="s">
        <v>2424</v>
      </c>
      <c r="D3904">
        <v>9.02</v>
      </c>
      <c r="E3904" t="s">
        <v>30879</v>
      </c>
      <c r="F3904" s="85"/>
      <c r="G3904" s="85"/>
      <c r="H3904" s="85"/>
      <c r="I3904" s="85"/>
      <c r="J3904" s="85"/>
      <c r="K3904" s="85"/>
      <c r="L3904" s="85"/>
      <c r="M3904" s="85"/>
      <c r="N3904" s="85"/>
      <c r="O3904" s="85"/>
    </row>
    <row r="3905" spans="1:15" s="86" customFormat="1" hidden="1" x14ac:dyDescent="0.2">
      <c r="A3905" s="94" t="s">
        <v>47754</v>
      </c>
      <c r="B3905" t="s">
        <v>47755</v>
      </c>
      <c r="C3905" t="s">
        <v>2424</v>
      </c>
      <c r="D3905">
        <v>13.6</v>
      </c>
      <c r="E3905" t="s">
        <v>30879</v>
      </c>
      <c r="F3905" s="85"/>
      <c r="G3905" s="85"/>
      <c r="H3905" s="85"/>
      <c r="I3905" s="85"/>
      <c r="J3905" s="85"/>
      <c r="K3905" s="85"/>
      <c r="L3905" s="85"/>
      <c r="M3905" s="85"/>
      <c r="N3905" s="85"/>
      <c r="O3905" s="85"/>
    </row>
    <row r="3906" spans="1:15" s="86" customFormat="1" hidden="1" x14ac:dyDescent="0.2">
      <c r="A3906" s="94" t="s">
        <v>47090</v>
      </c>
      <c r="B3906" t="s">
        <v>47091</v>
      </c>
      <c r="C3906" t="s">
        <v>2424</v>
      </c>
      <c r="D3906">
        <v>5.98</v>
      </c>
      <c r="E3906" t="s">
        <v>30879</v>
      </c>
      <c r="F3906" s="85"/>
      <c r="G3906" s="85"/>
      <c r="H3906" s="85"/>
      <c r="I3906" s="85"/>
      <c r="J3906" s="85"/>
      <c r="K3906" s="85"/>
      <c r="L3906" s="85"/>
      <c r="M3906" s="85"/>
      <c r="N3906" s="85"/>
      <c r="O3906" s="85"/>
    </row>
    <row r="3907" spans="1:15" s="86" customFormat="1" hidden="1" x14ac:dyDescent="0.2">
      <c r="A3907" s="94" t="s">
        <v>47196</v>
      </c>
      <c r="B3907" t="s">
        <v>47197</v>
      </c>
      <c r="C3907" t="s">
        <v>8107</v>
      </c>
      <c r="D3907">
        <v>16.399999999999999</v>
      </c>
      <c r="E3907" t="s">
        <v>30879</v>
      </c>
      <c r="F3907" s="85"/>
      <c r="G3907" s="85"/>
      <c r="H3907" s="85"/>
      <c r="I3907" s="85"/>
      <c r="J3907" s="85"/>
      <c r="K3907" s="85"/>
      <c r="L3907" s="85"/>
      <c r="M3907" s="85"/>
      <c r="N3907" s="85"/>
      <c r="O3907" s="85"/>
    </row>
    <row r="3908" spans="1:15" hidden="1" x14ac:dyDescent="0.2">
      <c r="A3908" s="94" t="s">
        <v>47198</v>
      </c>
      <c r="B3908" t="s">
        <v>47199</v>
      </c>
      <c r="C3908" t="s">
        <v>2424</v>
      </c>
      <c r="D3908">
        <v>4.17</v>
      </c>
      <c r="E3908" t="s">
        <v>30879</v>
      </c>
    </row>
    <row r="3909" spans="1:15" hidden="1" x14ac:dyDescent="0.2">
      <c r="A3909" s="94" t="s">
        <v>1259</v>
      </c>
      <c r="B3909" t="s">
        <v>20414</v>
      </c>
      <c r="C3909" t="s">
        <v>2424</v>
      </c>
      <c r="D3909">
        <v>2.38</v>
      </c>
      <c r="E3909" t="s">
        <v>30879</v>
      </c>
    </row>
    <row r="3910" spans="1:15" hidden="1" x14ac:dyDescent="0.2">
      <c r="A3910" s="94" t="s">
        <v>3549</v>
      </c>
      <c r="B3910" t="s">
        <v>20415</v>
      </c>
      <c r="C3910" t="s">
        <v>2424</v>
      </c>
      <c r="D3910">
        <v>2.21</v>
      </c>
      <c r="E3910" t="s">
        <v>30879</v>
      </c>
    </row>
    <row r="3911" spans="1:15" hidden="1" x14ac:dyDescent="0.2">
      <c r="A3911" s="94" t="s">
        <v>3436</v>
      </c>
      <c r="B3911" t="s">
        <v>47202</v>
      </c>
      <c r="C3911" t="s">
        <v>8107</v>
      </c>
      <c r="D3911">
        <v>11.93</v>
      </c>
      <c r="E3911" t="s">
        <v>30879</v>
      </c>
    </row>
    <row r="3912" spans="1:15" hidden="1" x14ac:dyDescent="0.2">
      <c r="A3912" s="94" t="s">
        <v>47200</v>
      </c>
      <c r="B3912" t="s">
        <v>47201</v>
      </c>
      <c r="C3912" t="s">
        <v>8107</v>
      </c>
      <c r="D3912">
        <v>22.52</v>
      </c>
      <c r="E3912" t="s">
        <v>30879</v>
      </c>
    </row>
    <row r="3913" spans="1:15" hidden="1" x14ac:dyDescent="0.2">
      <c r="A3913" s="94" t="s">
        <v>8245</v>
      </c>
      <c r="B3913" t="s">
        <v>20416</v>
      </c>
      <c r="C3913" t="s">
        <v>8107</v>
      </c>
      <c r="D3913">
        <v>18.829999999999998</v>
      </c>
      <c r="E3913" t="s">
        <v>30879</v>
      </c>
    </row>
    <row r="3914" spans="1:15" hidden="1" x14ac:dyDescent="0.2">
      <c r="A3914" s="94" t="s">
        <v>2418</v>
      </c>
      <c r="B3914" t="s">
        <v>47863</v>
      </c>
      <c r="C3914" t="s">
        <v>2424</v>
      </c>
      <c r="D3914">
        <v>3.51</v>
      </c>
      <c r="E3914" t="s">
        <v>30879</v>
      </c>
    </row>
    <row r="3915" spans="1:15" hidden="1" x14ac:dyDescent="0.2">
      <c r="A3915" s="94" t="s">
        <v>2419</v>
      </c>
      <c r="B3915" t="s">
        <v>20417</v>
      </c>
      <c r="C3915" t="s">
        <v>8107</v>
      </c>
      <c r="D3915">
        <v>12.64</v>
      </c>
      <c r="E3915" t="s">
        <v>30879</v>
      </c>
    </row>
    <row r="3916" spans="1:15" hidden="1" x14ac:dyDescent="0.2">
      <c r="A3916" s="94" t="s">
        <v>2420</v>
      </c>
      <c r="B3916" t="s">
        <v>20418</v>
      </c>
      <c r="C3916" t="s">
        <v>8107</v>
      </c>
      <c r="D3916">
        <v>14.74</v>
      </c>
      <c r="E3916" t="s">
        <v>30879</v>
      </c>
    </row>
    <row r="3917" spans="1:15" hidden="1" x14ac:dyDescent="0.2">
      <c r="A3917" s="94" t="s">
        <v>2421</v>
      </c>
      <c r="B3917" t="s">
        <v>20419</v>
      </c>
      <c r="C3917" t="s">
        <v>8107</v>
      </c>
      <c r="D3917">
        <v>16.850000000000001</v>
      </c>
      <c r="E3917" t="s">
        <v>30879</v>
      </c>
    </row>
    <row r="3918" spans="1:15" hidden="1" x14ac:dyDescent="0.2">
      <c r="A3918" s="94" t="s">
        <v>2422</v>
      </c>
      <c r="B3918" t="s">
        <v>47864</v>
      </c>
      <c r="C3918" t="s">
        <v>8107</v>
      </c>
      <c r="D3918">
        <v>18.95</v>
      </c>
      <c r="E3918" t="s">
        <v>30879</v>
      </c>
    </row>
    <row r="3919" spans="1:15" hidden="1" x14ac:dyDescent="0.2">
      <c r="A3919" s="94" t="s">
        <v>2423</v>
      </c>
      <c r="B3919" t="s">
        <v>20420</v>
      </c>
      <c r="C3919" t="s">
        <v>8107</v>
      </c>
      <c r="D3919">
        <v>21.06</v>
      </c>
      <c r="E3919" t="s">
        <v>30879</v>
      </c>
    </row>
    <row r="3920" spans="1:15" hidden="1" x14ac:dyDescent="0.2">
      <c r="A3920" s="94" t="s">
        <v>2431</v>
      </c>
      <c r="B3920" t="s">
        <v>20421</v>
      </c>
      <c r="C3920" t="s">
        <v>2424</v>
      </c>
      <c r="D3920">
        <v>3.59</v>
      </c>
      <c r="E3920" t="s">
        <v>30879</v>
      </c>
    </row>
    <row r="3921" spans="1:15" hidden="1" x14ac:dyDescent="0.2">
      <c r="A3921" s="94" t="s">
        <v>5799</v>
      </c>
      <c r="B3921" t="s">
        <v>20422</v>
      </c>
      <c r="C3921" t="s">
        <v>8107</v>
      </c>
      <c r="D3921">
        <v>12.92</v>
      </c>
      <c r="E3921" t="s">
        <v>30879</v>
      </c>
    </row>
    <row r="3922" spans="1:15" hidden="1" x14ac:dyDescent="0.2">
      <c r="A3922" s="94" t="s">
        <v>5800</v>
      </c>
      <c r="B3922" t="s">
        <v>20423</v>
      </c>
      <c r="C3922" t="s">
        <v>8107</v>
      </c>
      <c r="D3922">
        <v>15.08</v>
      </c>
      <c r="E3922" t="s">
        <v>30879</v>
      </c>
    </row>
    <row r="3923" spans="1:15" hidden="1" x14ac:dyDescent="0.2">
      <c r="A3923" s="94" t="s">
        <v>2436</v>
      </c>
      <c r="B3923" t="s">
        <v>20424</v>
      </c>
      <c r="C3923" t="s">
        <v>8107</v>
      </c>
      <c r="D3923">
        <v>17.23</v>
      </c>
      <c r="E3923" t="s">
        <v>30879</v>
      </c>
    </row>
    <row r="3924" spans="1:15" s="29" customFormat="1" hidden="1" x14ac:dyDescent="0.2">
      <c r="A3924" s="94" t="s">
        <v>2437</v>
      </c>
      <c r="B3924" t="s">
        <v>20425</v>
      </c>
      <c r="C3924" t="s">
        <v>8107</v>
      </c>
      <c r="D3924">
        <v>19.39</v>
      </c>
      <c r="E3924" t="s">
        <v>30879</v>
      </c>
      <c r="F3924" s="76"/>
      <c r="G3924" s="76"/>
      <c r="H3924" s="76"/>
      <c r="I3924" s="76"/>
      <c r="J3924" s="76"/>
      <c r="K3924" s="76"/>
      <c r="L3924" s="76"/>
      <c r="M3924" s="76"/>
      <c r="N3924" s="76"/>
      <c r="O3924" s="76"/>
    </row>
    <row r="3925" spans="1:15" hidden="1" x14ac:dyDescent="0.2">
      <c r="A3925" s="94" t="s">
        <v>2438</v>
      </c>
      <c r="B3925" t="s">
        <v>20426</v>
      </c>
      <c r="C3925" t="s">
        <v>8107</v>
      </c>
      <c r="D3925">
        <v>21.54</v>
      </c>
      <c r="E3925" t="s">
        <v>30879</v>
      </c>
    </row>
    <row r="3926" spans="1:15" s="71" customFormat="1" hidden="1" x14ac:dyDescent="0.2">
      <c r="A3926" s="94" t="s">
        <v>47961</v>
      </c>
      <c r="B3926" t="s">
        <v>47962</v>
      </c>
      <c r="C3926" t="s">
        <v>2424</v>
      </c>
      <c r="D3926">
        <v>4.12</v>
      </c>
      <c r="E3926" t="s">
        <v>30879</v>
      </c>
      <c r="F3926" s="67"/>
      <c r="G3926" s="67"/>
      <c r="H3926" s="67"/>
      <c r="I3926" s="67"/>
      <c r="J3926" s="67"/>
      <c r="K3926" s="67"/>
      <c r="L3926" s="67"/>
      <c r="M3926" s="67"/>
      <c r="N3926" s="67"/>
      <c r="O3926" s="67"/>
    </row>
    <row r="3927" spans="1:15" hidden="1" x14ac:dyDescent="0.2">
      <c r="A3927" s="94" t="s">
        <v>47951</v>
      </c>
      <c r="B3927" t="s">
        <v>47952</v>
      </c>
      <c r="C3927" t="s">
        <v>8107</v>
      </c>
      <c r="D3927">
        <v>14.83</v>
      </c>
      <c r="E3927" t="s">
        <v>30879</v>
      </c>
    </row>
    <row r="3928" spans="1:15" s="71" customFormat="1" hidden="1" x14ac:dyDescent="0.2">
      <c r="A3928" s="94" t="s">
        <v>47953</v>
      </c>
      <c r="B3928" t="s">
        <v>47954</v>
      </c>
      <c r="C3928" t="s">
        <v>8107</v>
      </c>
      <c r="D3928">
        <v>17.3</v>
      </c>
      <c r="E3928" t="s">
        <v>30879</v>
      </c>
      <c r="F3928" s="67"/>
      <c r="G3928" s="67"/>
      <c r="H3928" s="67"/>
      <c r="I3928" s="67"/>
      <c r="J3928" s="67"/>
      <c r="K3928" s="67"/>
      <c r="L3928" s="67"/>
      <c r="M3928" s="67"/>
      <c r="N3928" s="67"/>
      <c r="O3928" s="67"/>
    </row>
    <row r="3929" spans="1:15" hidden="1" x14ac:dyDescent="0.2">
      <c r="A3929" s="94" t="s">
        <v>47955</v>
      </c>
      <c r="B3929" t="s">
        <v>47956</v>
      </c>
      <c r="C3929" t="s">
        <v>8107</v>
      </c>
      <c r="D3929">
        <v>19.78</v>
      </c>
      <c r="E3929" t="s">
        <v>30879</v>
      </c>
    </row>
    <row r="3930" spans="1:15" s="71" customFormat="1" hidden="1" x14ac:dyDescent="0.2">
      <c r="A3930" s="94" t="s">
        <v>47957</v>
      </c>
      <c r="B3930" t="s">
        <v>47958</v>
      </c>
      <c r="C3930" t="s">
        <v>8107</v>
      </c>
      <c r="D3930">
        <v>22.25</v>
      </c>
      <c r="E3930" t="s">
        <v>30879</v>
      </c>
      <c r="F3930" s="67"/>
      <c r="G3930" s="67"/>
      <c r="H3930" s="67"/>
      <c r="I3930" s="67"/>
      <c r="J3930" s="67"/>
      <c r="K3930" s="67"/>
      <c r="L3930" s="67"/>
      <c r="M3930" s="67"/>
      <c r="N3930" s="67"/>
      <c r="O3930" s="67"/>
    </row>
    <row r="3931" spans="1:15" s="71" customFormat="1" hidden="1" x14ac:dyDescent="0.2">
      <c r="A3931" s="94" t="s">
        <v>47959</v>
      </c>
      <c r="B3931" t="s">
        <v>47960</v>
      </c>
      <c r="C3931" t="s">
        <v>8107</v>
      </c>
      <c r="D3931">
        <v>24.72</v>
      </c>
      <c r="E3931" t="s">
        <v>30879</v>
      </c>
      <c r="F3931" s="67"/>
      <c r="G3931" s="67"/>
      <c r="H3931" s="67"/>
      <c r="I3931" s="67"/>
      <c r="J3931" s="67"/>
      <c r="K3931" s="67"/>
      <c r="L3931" s="67"/>
      <c r="M3931" s="67"/>
      <c r="N3931" s="67"/>
      <c r="O3931" s="67"/>
    </row>
    <row r="3932" spans="1:15" hidden="1" x14ac:dyDescent="0.2">
      <c r="A3932" s="94" t="s">
        <v>47092</v>
      </c>
      <c r="B3932" t="s">
        <v>47093</v>
      </c>
      <c r="C3932" t="s">
        <v>2424</v>
      </c>
      <c r="D3932">
        <v>5.98</v>
      </c>
      <c r="E3932" t="s">
        <v>30879</v>
      </c>
    </row>
    <row r="3933" spans="1:15" hidden="1" x14ac:dyDescent="0.2">
      <c r="A3933" s="94" t="s">
        <v>8246</v>
      </c>
      <c r="B3933" t="s">
        <v>20427</v>
      </c>
      <c r="C3933" t="s">
        <v>2424</v>
      </c>
      <c r="D3933">
        <v>13.29</v>
      </c>
      <c r="E3933" t="s">
        <v>30879</v>
      </c>
    </row>
    <row r="3934" spans="1:15" hidden="1" x14ac:dyDescent="0.2">
      <c r="A3934" s="94" t="s">
        <v>47666</v>
      </c>
      <c r="B3934" t="s">
        <v>47667</v>
      </c>
      <c r="C3934" t="s">
        <v>2424</v>
      </c>
      <c r="D3934">
        <v>14.03</v>
      </c>
      <c r="E3934" t="s">
        <v>30879</v>
      </c>
    </row>
    <row r="3935" spans="1:15" hidden="1" x14ac:dyDescent="0.2">
      <c r="A3935" s="94" t="s">
        <v>8247</v>
      </c>
      <c r="B3935" t="s">
        <v>20428</v>
      </c>
      <c r="C3935" t="s">
        <v>2424</v>
      </c>
      <c r="D3935">
        <v>15.48</v>
      </c>
      <c r="E3935" t="s">
        <v>30879</v>
      </c>
    </row>
    <row r="3936" spans="1:15" hidden="1" x14ac:dyDescent="0.2">
      <c r="A3936" s="94" t="s">
        <v>20429</v>
      </c>
      <c r="B3936" t="s">
        <v>20430</v>
      </c>
      <c r="C3936" t="s">
        <v>2424</v>
      </c>
      <c r="D3936">
        <v>15.68</v>
      </c>
      <c r="E3936" t="s">
        <v>30879</v>
      </c>
    </row>
    <row r="3937" spans="1:15" s="29" customFormat="1" hidden="1" x14ac:dyDescent="0.2">
      <c r="A3937" s="94" t="s">
        <v>47148</v>
      </c>
      <c r="B3937" t="s">
        <v>47149</v>
      </c>
      <c r="C3937" t="s">
        <v>2424</v>
      </c>
      <c r="D3937">
        <v>1.59</v>
      </c>
      <c r="E3937" t="s">
        <v>30879</v>
      </c>
      <c r="F3937" s="76"/>
      <c r="G3937" s="76"/>
      <c r="H3937" s="76"/>
      <c r="I3937" s="76"/>
      <c r="J3937" s="76"/>
      <c r="K3937" s="76"/>
      <c r="L3937" s="76"/>
      <c r="M3937" s="76"/>
      <c r="N3937" s="76"/>
      <c r="O3937" s="76"/>
    </row>
    <row r="3938" spans="1:15" s="29" customFormat="1" hidden="1" x14ac:dyDescent="0.2">
      <c r="A3938" s="94" t="s">
        <v>47146</v>
      </c>
      <c r="B3938" t="s">
        <v>47147</v>
      </c>
      <c r="C3938" t="s">
        <v>2424</v>
      </c>
      <c r="D3938">
        <v>1.55</v>
      </c>
      <c r="E3938" t="s">
        <v>30879</v>
      </c>
      <c r="F3938" s="76"/>
      <c r="G3938" s="76"/>
      <c r="H3938" s="76"/>
      <c r="I3938" s="76"/>
      <c r="J3938" s="76"/>
      <c r="K3938" s="76"/>
      <c r="L3938" s="76"/>
      <c r="M3938" s="76"/>
      <c r="N3938" s="76"/>
      <c r="O3938" s="76"/>
    </row>
    <row r="3939" spans="1:15" s="29" customFormat="1" hidden="1" x14ac:dyDescent="0.2">
      <c r="A3939" s="94" t="s">
        <v>32097</v>
      </c>
      <c r="B3939" t="s">
        <v>32098</v>
      </c>
      <c r="C3939" t="s">
        <v>2424</v>
      </c>
      <c r="D3939">
        <v>5.3</v>
      </c>
      <c r="E3939" t="s">
        <v>30879</v>
      </c>
      <c r="F3939" s="76"/>
      <c r="G3939" s="76"/>
      <c r="H3939" s="76"/>
      <c r="I3939" s="76"/>
      <c r="J3939" s="76"/>
      <c r="K3939" s="76"/>
      <c r="L3939" s="76"/>
      <c r="M3939" s="76"/>
      <c r="N3939" s="76"/>
      <c r="O3939" s="76"/>
    </row>
    <row r="3940" spans="1:15" s="71" customFormat="1" hidden="1" x14ac:dyDescent="0.2">
      <c r="A3940" s="94" t="s">
        <v>2587</v>
      </c>
      <c r="B3940" t="s">
        <v>20431</v>
      </c>
      <c r="C3940" t="s">
        <v>2424</v>
      </c>
      <c r="D3940">
        <v>4.3600000000000003</v>
      </c>
      <c r="E3940" t="s">
        <v>30879</v>
      </c>
      <c r="F3940" s="67"/>
      <c r="G3940" s="67"/>
      <c r="H3940" s="67"/>
      <c r="I3940" s="67"/>
      <c r="J3940" s="67"/>
      <c r="K3940" s="67"/>
      <c r="L3940" s="67"/>
      <c r="M3940" s="67"/>
      <c r="N3940" s="67"/>
      <c r="O3940" s="67"/>
    </row>
    <row r="3941" spans="1:15" s="71" customFormat="1" hidden="1" x14ac:dyDescent="0.2">
      <c r="A3941" s="94" t="s">
        <v>2588</v>
      </c>
      <c r="B3941" t="s">
        <v>20432</v>
      </c>
      <c r="C3941" t="s">
        <v>2424</v>
      </c>
      <c r="D3941">
        <v>3.61</v>
      </c>
      <c r="E3941" t="s">
        <v>30879</v>
      </c>
      <c r="F3941" s="67"/>
      <c r="G3941" s="67"/>
      <c r="H3941" s="67"/>
      <c r="I3941" s="67"/>
      <c r="J3941" s="67"/>
      <c r="K3941" s="67"/>
      <c r="L3941" s="67"/>
      <c r="M3941" s="67"/>
      <c r="N3941" s="67"/>
      <c r="O3941" s="67"/>
    </row>
    <row r="3942" spans="1:15" s="71" customFormat="1" hidden="1" x14ac:dyDescent="0.2">
      <c r="A3942" s="94" t="s">
        <v>47052</v>
      </c>
      <c r="B3942" t="s">
        <v>47053</v>
      </c>
      <c r="C3942" t="s">
        <v>2424</v>
      </c>
      <c r="D3942">
        <v>4.0199999999999996</v>
      </c>
      <c r="E3942" t="s">
        <v>30879</v>
      </c>
      <c r="F3942" s="67"/>
      <c r="G3942" s="67"/>
      <c r="H3942" s="67"/>
      <c r="I3942" s="67"/>
      <c r="J3942" s="67"/>
      <c r="K3942" s="67"/>
      <c r="L3942" s="67"/>
      <c r="M3942" s="67"/>
      <c r="N3942" s="67"/>
      <c r="O3942" s="67"/>
    </row>
    <row r="3943" spans="1:15" s="71" customFormat="1" hidden="1" x14ac:dyDescent="0.2">
      <c r="A3943" s="94" t="s">
        <v>47049</v>
      </c>
      <c r="B3943" t="s">
        <v>47050</v>
      </c>
      <c r="C3943" t="s">
        <v>2424</v>
      </c>
      <c r="D3943">
        <v>4.45</v>
      </c>
      <c r="E3943" t="s">
        <v>30879</v>
      </c>
      <c r="F3943" s="67"/>
      <c r="G3943" s="67"/>
      <c r="H3943" s="67"/>
      <c r="I3943" s="67"/>
      <c r="J3943" s="67"/>
      <c r="K3943" s="67"/>
      <c r="L3943" s="67"/>
      <c r="M3943" s="67"/>
      <c r="N3943" s="67"/>
      <c r="O3943" s="67"/>
    </row>
    <row r="3944" spans="1:15" s="71" customFormat="1" hidden="1" x14ac:dyDescent="0.2">
      <c r="A3944" s="94" t="s">
        <v>8248</v>
      </c>
      <c r="B3944" t="s">
        <v>20433</v>
      </c>
      <c r="C3944" t="s">
        <v>2424</v>
      </c>
      <c r="D3944">
        <v>4.5</v>
      </c>
      <c r="E3944" t="s">
        <v>30879</v>
      </c>
      <c r="F3944" s="67"/>
      <c r="G3944" s="67"/>
      <c r="H3944" s="67"/>
      <c r="I3944" s="67"/>
      <c r="J3944" s="67"/>
      <c r="K3944" s="67"/>
      <c r="L3944" s="67"/>
      <c r="M3944" s="67"/>
      <c r="N3944" s="67"/>
      <c r="O3944" s="67"/>
    </row>
    <row r="3945" spans="1:15" s="71" customFormat="1" hidden="1" x14ac:dyDescent="0.2">
      <c r="A3945" s="94" t="s">
        <v>2589</v>
      </c>
      <c r="B3945" t="s">
        <v>20434</v>
      </c>
      <c r="C3945" t="s">
        <v>2424</v>
      </c>
      <c r="D3945">
        <v>3.4</v>
      </c>
      <c r="E3945" t="s">
        <v>30879</v>
      </c>
      <c r="F3945" s="67"/>
      <c r="G3945" s="67"/>
      <c r="H3945" s="67"/>
      <c r="I3945" s="67"/>
      <c r="J3945" s="67"/>
      <c r="K3945" s="67"/>
      <c r="L3945" s="67"/>
      <c r="M3945" s="67"/>
      <c r="N3945" s="67"/>
      <c r="O3945" s="67"/>
    </row>
    <row r="3946" spans="1:15" s="71" customFormat="1" hidden="1" x14ac:dyDescent="0.2">
      <c r="A3946" s="94" t="s">
        <v>47764</v>
      </c>
      <c r="B3946" t="s">
        <v>47765</v>
      </c>
      <c r="C3946" t="s">
        <v>8107</v>
      </c>
      <c r="D3946">
        <v>3.54</v>
      </c>
      <c r="E3946" t="s">
        <v>30879</v>
      </c>
      <c r="F3946" s="67"/>
      <c r="G3946" s="67"/>
      <c r="H3946" s="67"/>
      <c r="I3946" s="67"/>
      <c r="J3946" s="67"/>
      <c r="K3946" s="67"/>
      <c r="L3946" s="67"/>
      <c r="M3946" s="67"/>
      <c r="N3946" s="67"/>
      <c r="O3946" s="67"/>
    </row>
    <row r="3947" spans="1:15" s="71" customFormat="1" hidden="1" x14ac:dyDescent="0.2">
      <c r="A3947" s="94" t="s">
        <v>8249</v>
      </c>
      <c r="B3947" t="s">
        <v>20435</v>
      </c>
      <c r="C3947" t="s">
        <v>8107</v>
      </c>
      <c r="D3947">
        <v>4.76</v>
      </c>
      <c r="E3947" t="s">
        <v>30879</v>
      </c>
      <c r="F3947" s="67"/>
      <c r="G3947" s="67"/>
      <c r="H3947" s="67"/>
      <c r="I3947" s="67"/>
      <c r="J3947" s="67"/>
      <c r="K3947" s="67"/>
      <c r="L3947" s="67"/>
      <c r="M3947" s="67"/>
      <c r="N3947" s="67"/>
      <c r="O3947" s="67"/>
    </row>
    <row r="3948" spans="1:15" s="71" customFormat="1" hidden="1" x14ac:dyDescent="0.2">
      <c r="A3948" s="94" t="s">
        <v>47766</v>
      </c>
      <c r="B3948" t="s">
        <v>47767</v>
      </c>
      <c r="C3948" t="s">
        <v>8107</v>
      </c>
      <c r="D3948">
        <v>5.33</v>
      </c>
      <c r="E3948" t="s">
        <v>30879</v>
      </c>
      <c r="F3948" s="67"/>
      <c r="G3948" s="67"/>
      <c r="H3948" s="67"/>
      <c r="I3948" s="67"/>
      <c r="J3948" s="67"/>
      <c r="K3948" s="67"/>
      <c r="L3948" s="67"/>
      <c r="M3948" s="67"/>
      <c r="N3948" s="67"/>
      <c r="O3948" s="67"/>
    </row>
    <row r="3949" spans="1:15" hidden="1" x14ac:dyDescent="0.2">
      <c r="A3949" s="94" t="s">
        <v>47768</v>
      </c>
      <c r="B3949" t="s">
        <v>47769</v>
      </c>
      <c r="C3949" t="s">
        <v>8107</v>
      </c>
      <c r="D3949">
        <v>6.38</v>
      </c>
      <c r="E3949" t="s">
        <v>30879</v>
      </c>
    </row>
    <row r="3950" spans="1:15" hidden="1" x14ac:dyDescent="0.2">
      <c r="A3950" s="94" t="s">
        <v>47770</v>
      </c>
      <c r="B3950" t="s">
        <v>47771</v>
      </c>
      <c r="C3950" t="s">
        <v>8107</v>
      </c>
      <c r="D3950">
        <v>3.18</v>
      </c>
      <c r="E3950" t="s">
        <v>30879</v>
      </c>
    </row>
    <row r="3951" spans="1:15" hidden="1" x14ac:dyDescent="0.2">
      <c r="A3951" s="94" t="s">
        <v>47758</v>
      </c>
      <c r="B3951" t="s">
        <v>47759</v>
      </c>
      <c r="C3951" t="s">
        <v>8107</v>
      </c>
      <c r="D3951">
        <v>4.3499999999999996</v>
      </c>
      <c r="E3951" t="s">
        <v>30879</v>
      </c>
    </row>
    <row r="3952" spans="1:15" hidden="1" x14ac:dyDescent="0.2">
      <c r="A3952" s="94" t="s">
        <v>8250</v>
      </c>
      <c r="B3952" t="s">
        <v>20436</v>
      </c>
      <c r="C3952" t="s">
        <v>2424</v>
      </c>
      <c r="D3952">
        <v>4</v>
      </c>
      <c r="E3952" t="s">
        <v>30879</v>
      </c>
    </row>
    <row r="3953" spans="1:15" s="71" customFormat="1" hidden="1" x14ac:dyDescent="0.2">
      <c r="A3953" s="94" t="s">
        <v>1573</v>
      </c>
      <c r="B3953" t="s">
        <v>47051</v>
      </c>
      <c r="C3953" t="s">
        <v>2424</v>
      </c>
      <c r="D3953">
        <v>2.88</v>
      </c>
      <c r="E3953" t="s">
        <v>30879</v>
      </c>
      <c r="F3953" s="67"/>
      <c r="G3953" s="67"/>
      <c r="H3953" s="67"/>
      <c r="I3953" s="67"/>
      <c r="J3953" s="67"/>
      <c r="K3953" s="67"/>
      <c r="L3953" s="67"/>
      <c r="M3953" s="67"/>
      <c r="N3953" s="67"/>
      <c r="O3953" s="67"/>
    </row>
    <row r="3954" spans="1:15" hidden="1" x14ac:dyDescent="0.2">
      <c r="A3954" s="94" t="s">
        <v>8251</v>
      </c>
      <c r="B3954" t="s">
        <v>20437</v>
      </c>
      <c r="C3954" t="s">
        <v>2424</v>
      </c>
      <c r="D3954">
        <v>5.64</v>
      </c>
      <c r="E3954" t="s">
        <v>30879</v>
      </c>
    </row>
    <row r="3955" spans="1:15" hidden="1" x14ac:dyDescent="0.2">
      <c r="A3955" s="94" t="s">
        <v>1574</v>
      </c>
      <c r="B3955" t="s">
        <v>20438</v>
      </c>
      <c r="C3955" t="s">
        <v>2424</v>
      </c>
      <c r="D3955">
        <v>4.82</v>
      </c>
      <c r="E3955" t="s">
        <v>30879</v>
      </c>
    </row>
    <row r="3956" spans="1:15" hidden="1" x14ac:dyDescent="0.2">
      <c r="A3956" s="94" t="s">
        <v>47094</v>
      </c>
      <c r="B3956" t="s">
        <v>47095</v>
      </c>
      <c r="C3956" t="s">
        <v>2424</v>
      </c>
      <c r="D3956">
        <v>4.95</v>
      </c>
      <c r="E3956" t="s">
        <v>30879</v>
      </c>
    </row>
    <row r="3957" spans="1:15" hidden="1" x14ac:dyDescent="0.2">
      <c r="A3957" s="94" t="s">
        <v>8252</v>
      </c>
      <c r="B3957" t="s">
        <v>20439</v>
      </c>
      <c r="C3957" t="s">
        <v>2424</v>
      </c>
      <c r="D3957">
        <v>4.54</v>
      </c>
      <c r="E3957" t="s">
        <v>30879</v>
      </c>
    </row>
    <row r="3958" spans="1:15" hidden="1" x14ac:dyDescent="0.2">
      <c r="A3958" s="94" t="s">
        <v>47128</v>
      </c>
      <c r="B3958" t="s">
        <v>47129</v>
      </c>
      <c r="C3958" t="s">
        <v>2424</v>
      </c>
      <c r="D3958">
        <v>2.23</v>
      </c>
      <c r="E3958" t="s">
        <v>30879</v>
      </c>
    </row>
    <row r="3959" spans="1:15" hidden="1" x14ac:dyDescent="0.2">
      <c r="A3959" s="94" t="s">
        <v>47130</v>
      </c>
      <c r="B3959" t="s">
        <v>47131</v>
      </c>
      <c r="C3959" t="s">
        <v>2424</v>
      </c>
      <c r="D3959">
        <v>2.19</v>
      </c>
      <c r="E3959" t="s">
        <v>30879</v>
      </c>
    </row>
    <row r="3960" spans="1:15" hidden="1" x14ac:dyDescent="0.2">
      <c r="A3960" s="94" t="s">
        <v>8253</v>
      </c>
      <c r="B3960" t="s">
        <v>20440</v>
      </c>
      <c r="C3960" t="s">
        <v>2424</v>
      </c>
      <c r="D3960">
        <v>1.73</v>
      </c>
      <c r="E3960" t="s">
        <v>30879</v>
      </c>
    </row>
    <row r="3961" spans="1:15" hidden="1" x14ac:dyDescent="0.2">
      <c r="A3961" s="94" t="s">
        <v>8254</v>
      </c>
      <c r="B3961" t="s">
        <v>20441</v>
      </c>
      <c r="C3961" t="s">
        <v>8107</v>
      </c>
      <c r="D3961">
        <v>3.51</v>
      </c>
      <c r="E3961" t="s">
        <v>30879</v>
      </c>
    </row>
    <row r="3962" spans="1:15" hidden="1" x14ac:dyDescent="0.2">
      <c r="A3962" s="94" t="s">
        <v>8255</v>
      </c>
      <c r="B3962" t="s">
        <v>20442</v>
      </c>
      <c r="C3962" t="s">
        <v>8107</v>
      </c>
      <c r="D3962">
        <v>4.3099999999999996</v>
      </c>
      <c r="E3962" t="s">
        <v>30879</v>
      </c>
    </row>
    <row r="3963" spans="1:15" hidden="1" x14ac:dyDescent="0.2">
      <c r="A3963" s="94" t="s">
        <v>47760</v>
      </c>
      <c r="B3963" t="s">
        <v>47761</v>
      </c>
      <c r="C3963" t="s">
        <v>8107</v>
      </c>
      <c r="D3963">
        <v>5.42</v>
      </c>
      <c r="E3963" t="s">
        <v>30879</v>
      </c>
    </row>
    <row r="3964" spans="1:15" s="71" customFormat="1" hidden="1" x14ac:dyDescent="0.2">
      <c r="A3964" s="94" t="s">
        <v>47762</v>
      </c>
      <c r="B3964" t="s">
        <v>47763</v>
      </c>
      <c r="C3964" t="s">
        <v>8107</v>
      </c>
      <c r="D3964">
        <v>2.64</v>
      </c>
      <c r="E3964" t="s">
        <v>30879</v>
      </c>
      <c r="F3964" s="67"/>
      <c r="G3964" s="67"/>
      <c r="H3964" s="67"/>
      <c r="I3964" s="67"/>
      <c r="J3964" s="67"/>
      <c r="K3964" s="67"/>
      <c r="L3964" s="67"/>
      <c r="M3964" s="67"/>
      <c r="N3964" s="67"/>
      <c r="O3964" s="67"/>
    </row>
    <row r="3965" spans="1:15" s="71" customFormat="1" hidden="1" x14ac:dyDescent="0.2">
      <c r="A3965" s="94" t="s">
        <v>20443</v>
      </c>
      <c r="B3965" t="s">
        <v>20444</v>
      </c>
      <c r="C3965" t="s">
        <v>8107</v>
      </c>
      <c r="D3965">
        <v>4.4000000000000004</v>
      </c>
      <c r="E3965" t="s">
        <v>30879</v>
      </c>
      <c r="F3965" s="67"/>
      <c r="G3965" s="67"/>
      <c r="H3965" s="67"/>
      <c r="I3965" s="67"/>
      <c r="J3965" s="67"/>
      <c r="K3965" s="67"/>
      <c r="L3965" s="67"/>
      <c r="M3965" s="67"/>
      <c r="N3965" s="67"/>
      <c r="O3965" s="67"/>
    </row>
    <row r="3966" spans="1:15" s="71" customFormat="1" hidden="1" x14ac:dyDescent="0.2">
      <c r="A3966" s="94" t="s">
        <v>47756</v>
      </c>
      <c r="B3966" t="s">
        <v>47757</v>
      </c>
      <c r="C3966" t="s">
        <v>8107</v>
      </c>
      <c r="D3966">
        <v>5.27</v>
      </c>
      <c r="E3966" t="s">
        <v>30879</v>
      </c>
      <c r="F3966" s="67"/>
      <c r="G3966" s="67"/>
      <c r="H3966" s="67"/>
      <c r="I3966" s="67"/>
      <c r="J3966" s="67"/>
      <c r="K3966" s="67"/>
      <c r="L3966" s="67"/>
      <c r="M3966" s="67"/>
      <c r="N3966" s="67"/>
      <c r="O3966" s="67"/>
    </row>
    <row r="3967" spans="1:15" s="71" customFormat="1" hidden="1" x14ac:dyDescent="0.2">
      <c r="A3967" s="94" t="s">
        <v>6717</v>
      </c>
      <c r="B3967" t="s">
        <v>20445</v>
      </c>
      <c r="C3967" t="s">
        <v>8107</v>
      </c>
      <c r="D3967">
        <v>29.4</v>
      </c>
      <c r="E3967" t="s">
        <v>30879</v>
      </c>
      <c r="F3967" s="67"/>
      <c r="G3967" s="67"/>
      <c r="H3967" s="67"/>
      <c r="I3967" s="67"/>
      <c r="J3967" s="67"/>
      <c r="K3967" s="67"/>
      <c r="L3967" s="67"/>
      <c r="M3967" s="67"/>
      <c r="N3967" s="67"/>
      <c r="O3967" s="67"/>
    </row>
    <row r="3968" spans="1:15" s="71" customFormat="1" hidden="1" x14ac:dyDescent="0.2">
      <c r="A3968" s="94" t="s">
        <v>47098</v>
      </c>
      <c r="B3968" t="s">
        <v>47099</v>
      </c>
      <c r="C3968" t="s">
        <v>8107</v>
      </c>
      <c r="D3968">
        <v>41.57</v>
      </c>
      <c r="E3968" t="s">
        <v>30879</v>
      </c>
      <c r="F3968" s="67"/>
      <c r="G3968" s="67"/>
      <c r="H3968" s="67"/>
      <c r="I3968" s="67"/>
      <c r="J3968" s="67"/>
      <c r="K3968" s="67"/>
      <c r="L3968" s="67"/>
      <c r="M3968" s="67"/>
      <c r="N3968" s="67"/>
      <c r="O3968" s="67"/>
    </row>
    <row r="3969" spans="1:15" s="71" customFormat="1" hidden="1" x14ac:dyDescent="0.2">
      <c r="A3969" s="94" t="s">
        <v>20446</v>
      </c>
      <c r="B3969" t="s">
        <v>20447</v>
      </c>
      <c r="C3969" t="s">
        <v>2424</v>
      </c>
      <c r="D3969">
        <v>10.81</v>
      </c>
      <c r="E3969" t="s">
        <v>30879</v>
      </c>
      <c r="F3969" s="67"/>
      <c r="G3969" s="67"/>
      <c r="H3969" s="67"/>
      <c r="I3969" s="67"/>
      <c r="J3969" s="67"/>
      <c r="K3969" s="67"/>
      <c r="L3969" s="67"/>
      <c r="M3969" s="67"/>
      <c r="N3969" s="67"/>
      <c r="O3969" s="67"/>
    </row>
    <row r="3970" spans="1:15" s="71" customFormat="1" hidden="1" x14ac:dyDescent="0.2">
      <c r="A3970" s="94" t="s">
        <v>47011</v>
      </c>
      <c r="B3970" t="s">
        <v>47012</v>
      </c>
      <c r="C3970" t="s">
        <v>2424</v>
      </c>
      <c r="D3970">
        <v>13.6</v>
      </c>
      <c r="E3970" t="s">
        <v>30879</v>
      </c>
      <c r="F3970" s="67"/>
      <c r="G3970" s="67"/>
      <c r="H3970" s="67"/>
      <c r="I3970" s="67"/>
      <c r="J3970" s="67"/>
      <c r="K3970" s="67"/>
      <c r="L3970" s="67"/>
      <c r="M3970" s="67"/>
      <c r="N3970" s="67"/>
      <c r="O3970" s="67"/>
    </row>
    <row r="3971" spans="1:15" s="71" customFormat="1" hidden="1" x14ac:dyDescent="0.2">
      <c r="A3971" s="94" t="s">
        <v>33300</v>
      </c>
      <c r="B3971" t="s">
        <v>33301</v>
      </c>
      <c r="C3971" t="s">
        <v>2424</v>
      </c>
      <c r="D3971">
        <v>8.92</v>
      </c>
      <c r="E3971" t="s">
        <v>30879</v>
      </c>
      <c r="F3971" s="67"/>
      <c r="G3971" s="67"/>
      <c r="H3971" s="67"/>
      <c r="I3971" s="67"/>
      <c r="J3971" s="67"/>
      <c r="K3971" s="67"/>
      <c r="L3971" s="67"/>
      <c r="M3971" s="67"/>
      <c r="N3971" s="67"/>
      <c r="O3971" s="67"/>
    </row>
    <row r="3972" spans="1:15" s="71" customFormat="1" hidden="1" x14ac:dyDescent="0.2">
      <c r="A3972" s="94" t="s">
        <v>8256</v>
      </c>
      <c r="B3972" t="s">
        <v>20448</v>
      </c>
      <c r="C3972" t="s">
        <v>2424</v>
      </c>
      <c r="D3972">
        <v>5.52</v>
      </c>
      <c r="E3972" t="s">
        <v>30879</v>
      </c>
      <c r="F3972" s="67"/>
      <c r="G3972" s="67"/>
      <c r="H3972" s="67"/>
      <c r="I3972" s="67"/>
      <c r="J3972" s="67"/>
      <c r="K3972" s="67"/>
      <c r="L3972" s="67"/>
      <c r="M3972" s="67"/>
      <c r="N3972" s="67"/>
      <c r="O3972" s="67"/>
    </row>
    <row r="3973" spans="1:15" s="71" customFormat="1" hidden="1" x14ac:dyDescent="0.2">
      <c r="A3973" s="94" t="s">
        <v>47150</v>
      </c>
      <c r="B3973" t="s">
        <v>47151</v>
      </c>
      <c r="C3973" t="s">
        <v>2424</v>
      </c>
      <c r="D3973">
        <v>3.29</v>
      </c>
      <c r="E3973" t="s">
        <v>30879</v>
      </c>
      <c r="F3973" s="67"/>
      <c r="G3973" s="67"/>
      <c r="H3973" s="67"/>
      <c r="I3973" s="67"/>
      <c r="J3973" s="67"/>
      <c r="K3973" s="67"/>
      <c r="L3973" s="67"/>
      <c r="M3973" s="67"/>
      <c r="N3973" s="67"/>
      <c r="O3973" s="67"/>
    </row>
    <row r="3974" spans="1:15" hidden="1" x14ac:dyDescent="0.2">
      <c r="A3974" s="94" t="s">
        <v>8257</v>
      </c>
      <c r="B3974" t="s">
        <v>20449</v>
      </c>
      <c r="C3974" t="s">
        <v>2424</v>
      </c>
      <c r="D3974">
        <v>14.57</v>
      </c>
      <c r="E3974" t="s">
        <v>30879</v>
      </c>
    </row>
    <row r="3975" spans="1:15" hidden="1" x14ac:dyDescent="0.2">
      <c r="A3975" s="94" t="s">
        <v>47013</v>
      </c>
      <c r="B3975" t="s">
        <v>47014</v>
      </c>
      <c r="C3975" t="s">
        <v>2424</v>
      </c>
      <c r="D3975">
        <v>11.02</v>
      </c>
      <c r="E3975" t="s">
        <v>30879</v>
      </c>
    </row>
    <row r="3976" spans="1:15" hidden="1" x14ac:dyDescent="0.2">
      <c r="A3976" s="94" t="s">
        <v>47096</v>
      </c>
      <c r="B3976" t="s">
        <v>47097</v>
      </c>
      <c r="C3976" t="s">
        <v>2424</v>
      </c>
      <c r="D3976">
        <v>13.59</v>
      </c>
      <c r="E3976" t="s">
        <v>30879</v>
      </c>
    </row>
    <row r="3977" spans="1:15" hidden="1" x14ac:dyDescent="0.2">
      <c r="A3977" s="94" t="s">
        <v>47903</v>
      </c>
      <c r="B3977" t="s">
        <v>47904</v>
      </c>
      <c r="C3977" t="s">
        <v>2424</v>
      </c>
      <c r="D3977">
        <v>3.83</v>
      </c>
      <c r="E3977" t="s">
        <v>30879</v>
      </c>
    </row>
    <row r="3978" spans="1:15" hidden="1" x14ac:dyDescent="0.2">
      <c r="A3978" s="94" t="s">
        <v>8258</v>
      </c>
      <c r="B3978" t="s">
        <v>20450</v>
      </c>
      <c r="C3978" t="s">
        <v>2424</v>
      </c>
      <c r="D3978">
        <v>5.92</v>
      </c>
      <c r="E3978" t="s">
        <v>30879</v>
      </c>
    </row>
    <row r="3979" spans="1:15" hidden="1" x14ac:dyDescent="0.2">
      <c r="A3979" s="94" t="s">
        <v>47899</v>
      </c>
      <c r="B3979" t="s">
        <v>47900</v>
      </c>
      <c r="C3979" t="s">
        <v>2424</v>
      </c>
      <c r="D3979">
        <v>4.04</v>
      </c>
      <c r="E3979" t="s">
        <v>30879</v>
      </c>
    </row>
    <row r="3980" spans="1:15" hidden="1" x14ac:dyDescent="0.2">
      <c r="A3980" s="94" t="s">
        <v>47901</v>
      </c>
      <c r="B3980" t="s">
        <v>47902</v>
      </c>
      <c r="C3980" t="s">
        <v>2424</v>
      </c>
      <c r="D3980">
        <v>3.55</v>
      </c>
      <c r="E3980" t="s">
        <v>30879</v>
      </c>
    </row>
    <row r="3981" spans="1:15" hidden="1" x14ac:dyDescent="0.2">
      <c r="A3981" s="94" t="s">
        <v>47850</v>
      </c>
      <c r="B3981" t="s">
        <v>47851</v>
      </c>
      <c r="C3981" t="s">
        <v>2424</v>
      </c>
      <c r="D3981">
        <v>2.71</v>
      </c>
      <c r="E3981" t="s">
        <v>30879</v>
      </c>
    </row>
    <row r="3982" spans="1:15" hidden="1" x14ac:dyDescent="0.2">
      <c r="A3982" s="94" t="s">
        <v>43519</v>
      </c>
      <c r="B3982" t="s">
        <v>43520</v>
      </c>
      <c r="C3982" t="s">
        <v>2424</v>
      </c>
      <c r="D3982">
        <v>2.84</v>
      </c>
      <c r="E3982" t="s">
        <v>30879</v>
      </c>
    </row>
    <row r="3983" spans="1:15" hidden="1" x14ac:dyDescent="0.2">
      <c r="A3983" s="94" t="s">
        <v>47852</v>
      </c>
      <c r="B3983" t="s">
        <v>47853</v>
      </c>
      <c r="C3983" t="s">
        <v>8107</v>
      </c>
      <c r="D3983">
        <v>13.63</v>
      </c>
      <c r="E3983" t="s">
        <v>30879</v>
      </c>
    </row>
    <row r="3984" spans="1:15" hidden="1" x14ac:dyDescent="0.2">
      <c r="A3984" s="94" t="s">
        <v>47854</v>
      </c>
      <c r="B3984" t="s">
        <v>47855</v>
      </c>
      <c r="C3984" t="s">
        <v>8107</v>
      </c>
      <c r="D3984">
        <v>17.04</v>
      </c>
      <c r="E3984" t="s">
        <v>30879</v>
      </c>
    </row>
    <row r="3985" spans="1:5" hidden="1" x14ac:dyDescent="0.2">
      <c r="A3985" s="94" t="s">
        <v>8259</v>
      </c>
      <c r="B3985" t="s">
        <v>20451</v>
      </c>
      <c r="C3985" t="s">
        <v>2424</v>
      </c>
      <c r="D3985">
        <v>5.13</v>
      </c>
      <c r="E3985" t="s">
        <v>30879</v>
      </c>
    </row>
    <row r="3986" spans="1:5" hidden="1" x14ac:dyDescent="0.2">
      <c r="A3986" s="94" t="s">
        <v>8260</v>
      </c>
      <c r="B3986" t="s">
        <v>20452</v>
      </c>
      <c r="C3986" t="s">
        <v>2424</v>
      </c>
      <c r="D3986">
        <v>8.81</v>
      </c>
      <c r="E3986" t="s">
        <v>30879</v>
      </c>
    </row>
    <row r="3987" spans="1:5" hidden="1" x14ac:dyDescent="0.2">
      <c r="A3987" s="94" t="s">
        <v>5801</v>
      </c>
      <c r="B3987" t="s">
        <v>20453</v>
      </c>
      <c r="C3987" t="s">
        <v>2424</v>
      </c>
      <c r="D3987">
        <v>23.53</v>
      </c>
      <c r="E3987" t="s">
        <v>30879</v>
      </c>
    </row>
    <row r="3988" spans="1:5" hidden="1" x14ac:dyDescent="0.2">
      <c r="A3988" s="94" t="s">
        <v>5802</v>
      </c>
      <c r="B3988" t="s">
        <v>47414</v>
      </c>
      <c r="C3988" t="s">
        <v>8107</v>
      </c>
      <c r="D3988">
        <v>56.47</v>
      </c>
      <c r="E3988" t="s">
        <v>30879</v>
      </c>
    </row>
    <row r="3989" spans="1:5" hidden="1" x14ac:dyDescent="0.2">
      <c r="A3989" s="94" t="s">
        <v>5803</v>
      </c>
      <c r="B3989" t="s">
        <v>20454</v>
      </c>
      <c r="C3989" t="s">
        <v>8107</v>
      </c>
      <c r="D3989">
        <v>63.53</v>
      </c>
      <c r="E3989" t="s">
        <v>30879</v>
      </c>
    </row>
    <row r="3990" spans="1:5" hidden="1" x14ac:dyDescent="0.2">
      <c r="A3990" s="94" t="s">
        <v>5804</v>
      </c>
      <c r="B3990" t="s">
        <v>20455</v>
      </c>
      <c r="C3990" t="s">
        <v>8107</v>
      </c>
      <c r="D3990">
        <v>70.59</v>
      </c>
      <c r="E3990" t="s">
        <v>30879</v>
      </c>
    </row>
    <row r="3991" spans="1:5" hidden="1" x14ac:dyDescent="0.2">
      <c r="A3991" s="94" t="s">
        <v>5805</v>
      </c>
      <c r="B3991" t="s">
        <v>20456</v>
      </c>
      <c r="C3991" t="s">
        <v>8107</v>
      </c>
      <c r="D3991">
        <v>84.71</v>
      </c>
      <c r="E3991" t="s">
        <v>30879</v>
      </c>
    </row>
    <row r="3992" spans="1:5" hidden="1" x14ac:dyDescent="0.2">
      <c r="A3992" s="94" t="s">
        <v>47415</v>
      </c>
      <c r="B3992" t="s">
        <v>47416</v>
      </c>
      <c r="C3992" t="s">
        <v>2424</v>
      </c>
      <c r="D3992">
        <v>31.6</v>
      </c>
      <c r="E3992" t="s">
        <v>30879</v>
      </c>
    </row>
    <row r="3993" spans="1:5" hidden="1" x14ac:dyDescent="0.2">
      <c r="A3993" s="94" t="s">
        <v>47417</v>
      </c>
      <c r="B3993" t="s">
        <v>47418</v>
      </c>
      <c r="C3993" t="s">
        <v>2424</v>
      </c>
      <c r="D3993">
        <v>31.6</v>
      </c>
      <c r="E3993" t="s">
        <v>30879</v>
      </c>
    </row>
    <row r="3994" spans="1:5" hidden="1" x14ac:dyDescent="0.2">
      <c r="A3994" s="94" t="s">
        <v>47419</v>
      </c>
      <c r="B3994" t="s">
        <v>47420</v>
      </c>
      <c r="C3994" t="s">
        <v>2424</v>
      </c>
      <c r="D3994">
        <v>31.6</v>
      </c>
      <c r="E3994" t="s">
        <v>30879</v>
      </c>
    </row>
    <row r="3995" spans="1:5" hidden="1" x14ac:dyDescent="0.2">
      <c r="A3995" s="94" t="s">
        <v>5806</v>
      </c>
      <c r="B3995" t="s">
        <v>20457</v>
      </c>
      <c r="C3995" t="s">
        <v>2424</v>
      </c>
      <c r="D3995">
        <v>26.03</v>
      </c>
      <c r="E3995" t="s">
        <v>30879</v>
      </c>
    </row>
    <row r="3996" spans="1:5" hidden="1" x14ac:dyDescent="0.2">
      <c r="A3996" s="94" t="s">
        <v>5807</v>
      </c>
      <c r="B3996" t="s">
        <v>20458</v>
      </c>
      <c r="C3996" t="s">
        <v>8107</v>
      </c>
      <c r="D3996">
        <v>62.47</v>
      </c>
      <c r="E3996" t="s">
        <v>30879</v>
      </c>
    </row>
    <row r="3997" spans="1:5" hidden="1" x14ac:dyDescent="0.2">
      <c r="A3997" s="94" t="s">
        <v>5808</v>
      </c>
      <c r="B3997" t="s">
        <v>20459</v>
      </c>
      <c r="C3997" t="s">
        <v>8107</v>
      </c>
      <c r="D3997">
        <v>70.28</v>
      </c>
      <c r="E3997" t="s">
        <v>30879</v>
      </c>
    </row>
    <row r="3998" spans="1:5" hidden="1" x14ac:dyDescent="0.2">
      <c r="A3998" s="94" t="s">
        <v>5809</v>
      </c>
      <c r="B3998" t="s">
        <v>20460</v>
      </c>
      <c r="C3998" t="s">
        <v>8107</v>
      </c>
      <c r="D3998">
        <v>78.09</v>
      </c>
      <c r="E3998" t="s">
        <v>30879</v>
      </c>
    </row>
    <row r="3999" spans="1:5" hidden="1" x14ac:dyDescent="0.2">
      <c r="A3999" s="94" t="s">
        <v>5810</v>
      </c>
      <c r="B3999" t="s">
        <v>20461</v>
      </c>
      <c r="C3999" t="s">
        <v>8107</v>
      </c>
      <c r="D3999">
        <v>93.71</v>
      </c>
      <c r="E3999" t="s">
        <v>30879</v>
      </c>
    </row>
    <row r="4000" spans="1:5" hidden="1" x14ac:dyDescent="0.2">
      <c r="A4000" s="94" t="s">
        <v>5811</v>
      </c>
      <c r="B4000" t="s">
        <v>20462</v>
      </c>
      <c r="C4000" t="s">
        <v>8107</v>
      </c>
      <c r="D4000">
        <v>109.33</v>
      </c>
      <c r="E4000" t="s">
        <v>30879</v>
      </c>
    </row>
    <row r="4001" spans="1:5" hidden="1" x14ac:dyDescent="0.2">
      <c r="A4001" s="94" t="s">
        <v>5812</v>
      </c>
      <c r="B4001" t="s">
        <v>20463</v>
      </c>
      <c r="C4001" t="s">
        <v>8107</v>
      </c>
      <c r="D4001">
        <v>124.94</v>
      </c>
      <c r="E4001" t="s">
        <v>30879</v>
      </c>
    </row>
    <row r="4002" spans="1:5" hidden="1" x14ac:dyDescent="0.2">
      <c r="A4002" s="94" t="s">
        <v>47421</v>
      </c>
      <c r="B4002" t="s">
        <v>47422</v>
      </c>
      <c r="C4002" t="s">
        <v>2424</v>
      </c>
      <c r="D4002">
        <v>35.5</v>
      </c>
      <c r="E4002" t="s">
        <v>30879</v>
      </c>
    </row>
    <row r="4003" spans="1:5" hidden="1" x14ac:dyDescent="0.2">
      <c r="A4003" s="94" t="s">
        <v>47423</v>
      </c>
      <c r="B4003" t="s">
        <v>47424</v>
      </c>
      <c r="C4003" t="s">
        <v>2424</v>
      </c>
      <c r="D4003">
        <v>35.5</v>
      </c>
      <c r="E4003" t="s">
        <v>30879</v>
      </c>
    </row>
    <row r="4004" spans="1:5" hidden="1" x14ac:dyDescent="0.2">
      <c r="A4004" s="94" t="s">
        <v>47433</v>
      </c>
      <c r="B4004" t="s">
        <v>47434</v>
      </c>
      <c r="C4004" t="s">
        <v>2424</v>
      </c>
      <c r="D4004">
        <v>35.5</v>
      </c>
      <c r="E4004" t="s">
        <v>30879</v>
      </c>
    </row>
    <row r="4005" spans="1:5" hidden="1" x14ac:dyDescent="0.2">
      <c r="A4005" s="94" t="s">
        <v>47425</v>
      </c>
      <c r="B4005" t="s">
        <v>47426</v>
      </c>
      <c r="C4005" t="s">
        <v>8107</v>
      </c>
      <c r="D4005">
        <v>95.85</v>
      </c>
      <c r="E4005" t="s">
        <v>30879</v>
      </c>
    </row>
    <row r="4006" spans="1:5" hidden="1" x14ac:dyDescent="0.2">
      <c r="A4006" s="94" t="s">
        <v>47427</v>
      </c>
      <c r="B4006" t="s">
        <v>47428</v>
      </c>
      <c r="C4006" t="s">
        <v>8107</v>
      </c>
      <c r="D4006">
        <v>106.5</v>
      </c>
      <c r="E4006" t="s">
        <v>30879</v>
      </c>
    </row>
    <row r="4007" spans="1:5" hidden="1" x14ac:dyDescent="0.2">
      <c r="A4007" s="94" t="s">
        <v>47429</v>
      </c>
      <c r="B4007" t="s">
        <v>47430</v>
      </c>
      <c r="C4007" t="s">
        <v>8107</v>
      </c>
      <c r="D4007">
        <v>127.8</v>
      </c>
      <c r="E4007" t="s">
        <v>30879</v>
      </c>
    </row>
    <row r="4008" spans="1:5" hidden="1" x14ac:dyDescent="0.2">
      <c r="A4008" s="94" t="s">
        <v>47431</v>
      </c>
      <c r="B4008" t="s">
        <v>47432</v>
      </c>
      <c r="C4008" t="s">
        <v>8107</v>
      </c>
      <c r="D4008">
        <v>149.1</v>
      </c>
      <c r="E4008" t="s">
        <v>30879</v>
      </c>
    </row>
    <row r="4009" spans="1:5" hidden="1" x14ac:dyDescent="0.2">
      <c r="A4009" s="94" t="s">
        <v>8261</v>
      </c>
      <c r="B4009" t="s">
        <v>20464</v>
      </c>
      <c r="C4009" t="s">
        <v>2424</v>
      </c>
      <c r="D4009">
        <v>33</v>
      </c>
      <c r="E4009" t="s">
        <v>30879</v>
      </c>
    </row>
    <row r="4010" spans="1:5" hidden="1" x14ac:dyDescent="0.2">
      <c r="A4010" s="94" t="s">
        <v>47435</v>
      </c>
      <c r="B4010" t="s">
        <v>47436</v>
      </c>
      <c r="C4010" t="s">
        <v>2424</v>
      </c>
      <c r="D4010">
        <v>35.31</v>
      </c>
      <c r="E4010" t="s">
        <v>30879</v>
      </c>
    </row>
    <row r="4011" spans="1:5" hidden="1" x14ac:dyDescent="0.2">
      <c r="A4011" s="94" t="s">
        <v>47439</v>
      </c>
      <c r="B4011" t="s">
        <v>47440</v>
      </c>
      <c r="C4011" t="s">
        <v>2424</v>
      </c>
      <c r="D4011">
        <v>35.31</v>
      </c>
      <c r="E4011" t="s">
        <v>30879</v>
      </c>
    </row>
    <row r="4012" spans="1:5" hidden="1" x14ac:dyDescent="0.2">
      <c r="A4012" s="94" t="s">
        <v>47437</v>
      </c>
      <c r="B4012" t="s">
        <v>47438</v>
      </c>
      <c r="C4012" t="s">
        <v>2424</v>
      </c>
      <c r="D4012">
        <v>33</v>
      </c>
      <c r="E4012" t="s">
        <v>30879</v>
      </c>
    </row>
    <row r="4013" spans="1:5" hidden="1" x14ac:dyDescent="0.2">
      <c r="A4013" s="94" t="s">
        <v>47017</v>
      </c>
      <c r="B4013" t="s">
        <v>47018</v>
      </c>
      <c r="C4013" t="s">
        <v>2424</v>
      </c>
      <c r="D4013">
        <v>6</v>
      </c>
      <c r="E4013" t="s">
        <v>30879</v>
      </c>
    </row>
    <row r="4014" spans="1:5" hidden="1" x14ac:dyDescent="0.2">
      <c r="A4014" s="94" t="s">
        <v>8262</v>
      </c>
      <c r="B4014" t="s">
        <v>20465</v>
      </c>
      <c r="C4014" t="s">
        <v>2424</v>
      </c>
      <c r="D4014">
        <v>9.3000000000000007</v>
      </c>
      <c r="E4014" t="s">
        <v>30879</v>
      </c>
    </row>
    <row r="4015" spans="1:5" hidden="1" x14ac:dyDescent="0.2">
      <c r="A4015" s="94" t="s">
        <v>47015</v>
      </c>
      <c r="B4015" t="s">
        <v>47016</v>
      </c>
      <c r="C4015" t="s">
        <v>2424</v>
      </c>
      <c r="D4015">
        <v>7.06</v>
      </c>
      <c r="E4015" t="s">
        <v>30879</v>
      </c>
    </row>
    <row r="4016" spans="1:5" hidden="1" x14ac:dyDescent="0.2">
      <c r="A4016" s="94" t="s">
        <v>8263</v>
      </c>
      <c r="B4016" t="s">
        <v>20466</v>
      </c>
      <c r="C4016" t="s">
        <v>2424</v>
      </c>
      <c r="D4016">
        <v>6.54</v>
      </c>
      <c r="E4016" t="s">
        <v>30879</v>
      </c>
    </row>
    <row r="4017" spans="1:5" hidden="1" x14ac:dyDescent="0.2">
      <c r="A4017" s="94" t="s">
        <v>47226</v>
      </c>
      <c r="B4017" t="s">
        <v>47227</v>
      </c>
      <c r="C4017" t="s">
        <v>2424</v>
      </c>
      <c r="D4017">
        <v>7.48</v>
      </c>
      <c r="E4017" t="s">
        <v>30879</v>
      </c>
    </row>
    <row r="4018" spans="1:5" hidden="1" x14ac:dyDescent="0.2">
      <c r="A4018" s="94" t="s">
        <v>8264</v>
      </c>
      <c r="B4018" t="s">
        <v>20467</v>
      </c>
      <c r="C4018" t="s">
        <v>2424</v>
      </c>
      <c r="D4018">
        <v>7.48</v>
      </c>
      <c r="E4018" t="s">
        <v>30879</v>
      </c>
    </row>
    <row r="4019" spans="1:5" hidden="1" x14ac:dyDescent="0.2">
      <c r="A4019" s="94" t="s">
        <v>47441</v>
      </c>
      <c r="B4019" t="s">
        <v>47442</v>
      </c>
      <c r="C4019" t="s">
        <v>8107</v>
      </c>
      <c r="D4019">
        <v>139.47999999999999</v>
      </c>
      <c r="E4019" t="s">
        <v>30879</v>
      </c>
    </row>
    <row r="4020" spans="1:5" hidden="1" x14ac:dyDescent="0.2">
      <c r="A4020" s="94" t="s">
        <v>47154</v>
      </c>
      <c r="B4020" t="s">
        <v>47155</v>
      </c>
      <c r="C4020" t="s">
        <v>8107</v>
      </c>
      <c r="D4020">
        <v>25.57</v>
      </c>
      <c r="E4020" t="s">
        <v>30879</v>
      </c>
    </row>
    <row r="4021" spans="1:5" hidden="1" x14ac:dyDescent="0.2">
      <c r="A4021" s="94" t="s">
        <v>20468</v>
      </c>
      <c r="B4021" t="s">
        <v>20469</v>
      </c>
      <c r="C4021" t="s">
        <v>2424</v>
      </c>
      <c r="D4021">
        <v>8.32</v>
      </c>
      <c r="E4021" t="s">
        <v>30879</v>
      </c>
    </row>
    <row r="4022" spans="1:5" hidden="1" x14ac:dyDescent="0.2">
      <c r="A4022" s="94" t="s">
        <v>20470</v>
      </c>
      <c r="B4022" t="s">
        <v>20471</v>
      </c>
      <c r="C4022" t="s">
        <v>8107</v>
      </c>
      <c r="D4022">
        <v>29.95</v>
      </c>
      <c r="E4022" t="s">
        <v>30879</v>
      </c>
    </row>
    <row r="4023" spans="1:5" hidden="1" x14ac:dyDescent="0.2">
      <c r="A4023" s="94" t="s">
        <v>20472</v>
      </c>
      <c r="B4023" t="s">
        <v>20473</v>
      </c>
      <c r="C4023" t="s">
        <v>8107</v>
      </c>
      <c r="D4023">
        <v>34.94</v>
      </c>
      <c r="E4023" t="s">
        <v>30879</v>
      </c>
    </row>
    <row r="4024" spans="1:5" hidden="1" x14ac:dyDescent="0.2">
      <c r="A4024" s="94" t="s">
        <v>20474</v>
      </c>
      <c r="B4024" t="s">
        <v>47825</v>
      </c>
      <c r="C4024" t="s">
        <v>8107</v>
      </c>
      <c r="D4024">
        <v>39.94</v>
      </c>
      <c r="E4024" t="s">
        <v>30879</v>
      </c>
    </row>
    <row r="4025" spans="1:5" hidden="1" x14ac:dyDescent="0.2">
      <c r="A4025" s="94" t="s">
        <v>20475</v>
      </c>
      <c r="B4025" t="s">
        <v>20476</v>
      </c>
      <c r="C4025" t="s">
        <v>8107</v>
      </c>
      <c r="D4025">
        <v>44.93</v>
      </c>
      <c r="E4025" t="s">
        <v>30879</v>
      </c>
    </row>
    <row r="4026" spans="1:5" hidden="1" x14ac:dyDescent="0.2">
      <c r="A4026" s="94" t="s">
        <v>20477</v>
      </c>
      <c r="B4026" t="s">
        <v>20478</v>
      </c>
      <c r="C4026" t="s">
        <v>8107</v>
      </c>
      <c r="D4026">
        <v>49.92</v>
      </c>
      <c r="E4026" t="s">
        <v>30879</v>
      </c>
    </row>
    <row r="4027" spans="1:5" hidden="1" x14ac:dyDescent="0.2">
      <c r="A4027" s="94" t="s">
        <v>8265</v>
      </c>
      <c r="B4027" t="s">
        <v>20479</v>
      </c>
      <c r="C4027" t="s">
        <v>2424</v>
      </c>
      <c r="D4027">
        <v>3.25</v>
      </c>
      <c r="E4027" t="s">
        <v>30879</v>
      </c>
    </row>
    <row r="4028" spans="1:5" hidden="1" x14ac:dyDescent="0.2">
      <c r="A4028" s="94" t="s">
        <v>2764</v>
      </c>
      <c r="B4028" t="s">
        <v>20480</v>
      </c>
      <c r="C4028" t="s">
        <v>2424</v>
      </c>
      <c r="D4028">
        <v>3.82</v>
      </c>
      <c r="E4028" t="s">
        <v>30879</v>
      </c>
    </row>
    <row r="4029" spans="1:5" hidden="1" x14ac:dyDescent="0.2">
      <c r="A4029" s="94" t="s">
        <v>20481</v>
      </c>
      <c r="B4029" t="s">
        <v>20482</v>
      </c>
      <c r="C4029" t="s">
        <v>8107</v>
      </c>
      <c r="D4029">
        <v>9.17</v>
      </c>
      <c r="E4029" t="s">
        <v>30879</v>
      </c>
    </row>
    <row r="4030" spans="1:5" hidden="1" x14ac:dyDescent="0.2">
      <c r="A4030" s="94" t="s">
        <v>6718</v>
      </c>
      <c r="B4030" t="s">
        <v>20483</v>
      </c>
      <c r="C4030" t="s">
        <v>8107</v>
      </c>
      <c r="D4030">
        <v>11.46</v>
      </c>
      <c r="E4030" t="s">
        <v>30879</v>
      </c>
    </row>
    <row r="4031" spans="1:5" hidden="1" x14ac:dyDescent="0.2">
      <c r="A4031" s="94" t="s">
        <v>1326</v>
      </c>
      <c r="B4031" t="s">
        <v>20484</v>
      </c>
      <c r="C4031" t="s">
        <v>8107</v>
      </c>
      <c r="D4031">
        <v>13.75</v>
      </c>
      <c r="E4031" t="s">
        <v>30879</v>
      </c>
    </row>
    <row r="4032" spans="1:5" hidden="1" x14ac:dyDescent="0.2">
      <c r="A4032" s="94" t="s">
        <v>791</v>
      </c>
      <c r="B4032" t="s">
        <v>20485</v>
      </c>
      <c r="C4032" t="s">
        <v>8107</v>
      </c>
      <c r="D4032">
        <v>16.04</v>
      </c>
      <c r="E4032" t="s">
        <v>30879</v>
      </c>
    </row>
    <row r="4033" spans="1:5" hidden="1" x14ac:dyDescent="0.2">
      <c r="A4033" s="94" t="s">
        <v>792</v>
      </c>
      <c r="B4033" t="s">
        <v>47865</v>
      </c>
      <c r="C4033" t="s">
        <v>8107</v>
      </c>
      <c r="D4033">
        <v>18.34</v>
      </c>
      <c r="E4033" t="s">
        <v>30879</v>
      </c>
    </row>
    <row r="4034" spans="1:5" hidden="1" x14ac:dyDescent="0.2">
      <c r="A4034" s="94" t="s">
        <v>793</v>
      </c>
      <c r="B4034" t="s">
        <v>47866</v>
      </c>
      <c r="C4034" t="s">
        <v>8107</v>
      </c>
      <c r="D4034">
        <v>20.63</v>
      </c>
      <c r="E4034" t="s">
        <v>30879</v>
      </c>
    </row>
    <row r="4035" spans="1:5" hidden="1" x14ac:dyDescent="0.2">
      <c r="A4035" s="94" t="s">
        <v>2832</v>
      </c>
      <c r="B4035" t="s">
        <v>20486</v>
      </c>
      <c r="C4035" t="s">
        <v>8107</v>
      </c>
      <c r="D4035">
        <v>22.92</v>
      </c>
      <c r="E4035" t="s">
        <v>30879</v>
      </c>
    </row>
    <row r="4036" spans="1:5" hidden="1" x14ac:dyDescent="0.2">
      <c r="A4036" s="94" t="s">
        <v>2833</v>
      </c>
      <c r="B4036" t="s">
        <v>20487</v>
      </c>
      <c r="C4036" t="s">
        <v>2424</v>
      </c>
      <c r="D4036">
        <v>4.12</v>
      </c>
      <c r="E4036" t="s">
        <v>30879</v>
      </c>
    </row>
    <row r="4037" spans="1:5" hidden="1" x14ac:dyDescent="0.2">
      <c r="A4037" s="94" t="s">
        <v>794</v>
      </c>
      <c r="B4037" t="s">
        <v>20488</v>
      </c>
      <c r="C4037" t="s">
        <v>8107</v>
      </c>
      <c r="D4037">
        <v>14.83</v>
      </c>
      <c r="E4037" t="s">
        <v>30879</v>
      </c>
    </row>
    <row r="4038" spans="1:5" hidden="1" x14ac:dyDescent="0.2">
      <c r="A4038" s="94" t="s">
        <v>1716</v>
      </c>
      <c r="B4038" t="s">
        <v>20489</v>
      </c>
      <c r="C4038" t="s">
        <v>8107</v>
      </c>
      <c r="D4038">
        <v>17.3</v>
      </c>
      <c r="E4038" t="s">
        <v>30879</v>
      </c>
    </row>
    <row r="4039" spans="1:5" hidden="1" x14ac:dyDescent="0.2">
      <c r="A4039" s="94" t="s">
        <v>1717</v>
      </c>
      <c r="B4039" t="s">
        <v>47867</v>
      </c>
      <c r="C4039" t="s">
        <v>8107</v>
      </c>
      <c r="D4039">
        <v>19.78</v>
      </c>
      <c r="E4039" t="s">
        <v>30879</v>
      </c>
    </row>
    <row r="4040" spans="1:5" hidden="1" x14ac:dyDescent="0.2">
      <c r="A4040" s="94" t="s">
        <v>2784</v>
      </c>
      <c r="B4040" t="s">
        <v>20490</v>
      </c>
      <c r="C4040" t="s">
        <v>8107</v>
      </c>
      <c r="D4040">
        <v>22.25</v>
      </c>
      <c r="E4040" t="s">
        <v>30879</v>
      </c>
    </row>
    <row r="4041" spans="1:5" hidden="1" x14ac:dyDescent="0.2">
      <c r="A4041" s="94" t="s">
        <v>2785</v>
      </c>
      <c r="B4041" t="s">
        <v>20491</v>
      </c>
      <c r="C4041" t="s">
        <v>8107</v>
      </c>
      <c r="D4041">
        <v>24.72</v>
      </c>
      <c r="E4041" t="s">
        <v>30879</v>
      </c>
    </row>
    <row r="4042" spans="1:5" hidden="1" x14ac:dyDescent="0.2">
      <c r="A4042" s="94" t="s">
        <v>20492</v>
      </c>
      <c r="B4042" t="s">
        <v>20493</v>
      </c>
      <c r="C4042" t="s">
        <v>2424</v>
      </c>
      <c r="D4042">
        <v>4.2699999999999996</v>
      </c>
      <c r="E4042" t="s">
        <v>30879</v>
      </c>
    </row>
    <row r="4043" spans="1:5" hidden="1" x14ac:dyDescent="0.2">
      <c r="A4043" s="94" t="s">
        <v>20494</v>
      </c>
      <c r="B4043" t="s">
        <v>20495</v>
      </c>
      <c r="C4043" t="s">
        <v>8107</v>
      </c>
      <c r="D4043">
        <v>23.06</v>
      </c>
      <c r="E4043" t="s">
        <v>30879</v>
      </c>
    </row>
    <row r="4044" spans="1:5" hidden="1" x14ac:dyDescent="0.2">
      <c r="A4044" s="94" t="s">
        <v>3026</v>
      </c>
      <c r="B4044" t="s">
        <v>20496</v>
      </c>
      <c r="C4044" t="s">
        <v>2424</v>
      </c>
      <c r="D4044">
        <v>4.4800000000000004</v>
      </c>
      <c r="E4044" t="s">
        <v>30879</v>
      </c>
    </row>
    <row r="4045" spans="1:5" hidden="1" x14ac:dyDescent="0.2">
      <c r="A4045" s="94" t="s">
        <v>3158</v>
      </c>
      <c r="B4045" t="s">
        <v>20497</v>
      </c>
      <c r="C4045" t="s">
        <v>8107</v>
      </c>
      <c r="D4045">
        <v>16.13</v>
      </c>
      <c r="E4045" t="s">
        <v>30879</v>
      </c>
    </row>
    <row r="4046" spans="1:5" hidden="1" x14ac:dyDescent="0.2">
      <c r="A4046" s="94" t="s">
        <v>3159</v>
      </c>
      <c r="B4046" t="s">
        <v>20498</v>
      </c>
      <c r="C4046" t="s">
        <v>8107</v>
      </c>
      <c r="D4046">
        <v>18.82</v>
      </c>
      <c r="E4046" t="s">
        <v>30879</v>
      </c>
    </row>
    <row r="4047" spans="1:5" hidden="1" x14ac:dyDescent="0.2">
      <c r="A4047" s="94" t="s">
        <v>3160</v>
      </c>
      <c r="B4047" t="s">
        <v>20499</v>
      </c>
      <c r="C4047" t="s">
        <v>8107</v>
      </c>
      <c r="D4047">
        <v>21.5</v>
      </c>
      <c r="E4047" t="s">
        <v>30879</v>
      </c>
    </row>
    <row r="4048" spans="1:5" hidden="1" x14ac:dyDescent="0.2">
      <c r="A4048" s="94" t="s">
        <v>3161</v>
      </c>
      <c r="B4048" t="s">
        <v>20500</v>
      </c>
      <c r="C4048" t="s">
        <v>8107</v>
      </c>
      <c r="D4048">
        <v>24.19</v>
      </c>
      <c r="E4048" t="s">
        <v>30879</v>
      </c>
    </row>
    <row r="4049" spans="1:5" hidden="1" x14ac:dyDescent="0.2">
      <c r="A4049" s="94" t="s">
        <v>3162</v>
      </c>
      <c r="B4049" t="s">
        <v>20501</v>
      </c>
      <c r="C4049" t="s">
        <v>8107</v>
      </c>
      <c r="D4049">
        <v>26.88</v>
      </c>
      <c r="E4049" t="s">
        <v>30879</v>
      </c>
    </row>
    <row r="4050" spans="1:5" hidden="1" x14ac:dyDescent="0.2">
      <c r="A4050" s="94" t="s">
        <v>8266</v>
      </c>
      <c r="B4050" t="s">
        <v>20502</v>
      </c>
      <c r="C4050" t="s">
        <v>8107</v>
      </c>
      <c r="D4050">
        <v>76.7</v>
      </c>
      <c r="E4050" t="s">
        <v>30879</v>
      </c>
    </row>
    <row r="4051" spans="1:5" hidden="1" x14ac:dyDescent="0.2">
      <c r="A4051" s="94" t="s">
        <v>30897</v>
      </c>
      <c r="B4051" t="s">
        <v>30898</v>
      </c>
      <c r="C4051" t="s">
        <v>243</v>
      </c>
      <c r="D4051">
        <v>15.81</v>
      </c>
      <c r="E4051" t="s">
        <v>30879</v>
      </c>
    </row>
    <row r="4052" spans="1:5" hidden="1" x14ac:dyDescent="0.2">
      <c r="A4052" s="94" t="s">
        <v>20503</v>
      </c>
      <c r="B4052" t="s">
        <v>20504</v>
      </c>
      <c r="C4052" t="s">
        <v>243</v>
      </c>
      <c r="D4052">
        <v>1.85</v>
      </c>
      <c r="E4052" t="s">
        <v>30879</v>
      </c>
    </row>
    <row r="4053" spans="1:5" hidden="1" x14ac:dyDescent="0.2">
      <c r="A4053" s="94" t="s">
        <v>20505</v>
      </c>
      <c r="B4053" t="s">
        <v>20506</v>
      </c>
      <c r="C4053" t="s">
        <v>243</v>
      </c>
      <c r="D4053">
        <v>1.89</v>
      </c>
      <c r="E4053" t="s">
        <v>30879</v>
      </c>
    </row>
    <row r="4054" spans="1:5" hidden="1" x14ac:dyDescent="0.2">
      <c r="A4054" s="94" t="s">
        <v>20507</v>
      </c>
      <c r="B4054" t="s">
        <v>20508</v>
      </c>
      <c r="C4054" t="s">
        <v>243</v>
      </c>
      <c r="D4054">
        <v>1.92</v>
      </c>
      <c r="E4054" t="s">
        <v>30879</v>
      </c>
    </row>
    <row r="4055" spans="1:5" hidden="1" x14ac:dyDescent="0.2">
      <c r="A4055" s="94" t="s">
        <v>20509</v>
      </c>
      <c r="B4055" t="s">
        <v>20510</v>
      </c>
      <c r="C4055" t="s">
        <v>243</v>
      </c>
      <c r="D4055">
        <v>173.17</v>
      </c>
      <c r="E4055" t="s">
        <v>30879</v>
      </c>
    </row>
    <row r="4056" spans="1:5" hidden="1" x14ac:dyDescent="0.2">
      <c r="A4056" s="94" t="s">
        <v>20511</v>
      </c>
      <c r="B4056" t="s">
        <v>20512</v>
      </c>
      <c r="C4056" t="s">
        <v>243</v>
      </c>
      <c r="D4056">
        <v>2.25</v>
      </c>
      <c r="E4056" t="s">
        <v>30879</v>
      </c>
    </row>
    <row r="4057" spans="1:5" hidden="1" x14ac:dyDescent="0.2">
      <c r="A4057" s="94" t="s">
        <v>20513</v>
      </c>
      <c r="B4057" t="s">
        <v>20514</v>
      </c>
      <c r="C4057" t="s">
        <v>243</v>
      </c>
      <c r="D4057">
        <v>2.84</v>
      </c>
      <c r="E4057" t="s">
        <v>30879</v>
      </c>
    </row>
    <row r="4058" spans="1:5" hidden="1" x14ac:dyDescent="0.2">
      <c r="A4058" s="94" t="s">
        <v>20515</v>
      </c>
      <c r="B4058" t="s">
        <v>20516</v>
      </c>
      <c r="C4058" t="s">
        <v>243</v>
      </c>
      <c r="D4058">
        <v>3.53</v>
      </c>
      <c r="E4058" t="s">
        <v>30879</v>
      </c>
    </row>
    <row r="4059" spans="1:5" hidden="1" x14ac:dyDescent="0.2">
      <c r="A4059" s="94" t="s">
        <v>20517</v>
      </c>
      <c r="B4059" t="s">
        <v>20518</v>
      </c>
      <c r="C4059" t="s">
        <v>243</v>
      </c>
      <c r="D4059">
        <v>2.5099999999999998</v>
      </c>
      <c r="E4059" t="s">
        <v>30879</v>
      </c>
    </row>
    <row r="4060" spans="1:5" hidden="1" x14ac:dyDescent="0.2">
      <c r="A4060" s="94" t="s">
        <v>30899</v>
      </c>
      <c r="B4060" t="s">
        <v>30900</v>
      </c>
      <c r="C4060" t="s">
        <v>243</v>
      </c>
      <c r="D4060">
        <v>4.3499999999999996</v>
      </c>
      <c r="E4060" t="s">
        <v>30879</v>
      </c>
    </row>
    <row r="4061" spans="1:5" hidden="1" x14ac:dyDescent="0.2">
      <c r="A4061" s="94" t="s">
        <v>20519</v>
      </c>
      <c r="B4061" t="s">
        <v>20520</v>
      </c>
      <c r="C4061" t="s">
        <v>243</v>
      </c>
      <c r="D4061">
        <v>3.5</v>
      </c>
      <c r="E4061" t="s">
        <v>30879</v>
      </c>
    </row>
    <row r="4062" spans="1:5" hidden="1" x14ac:dyDescent="0.2">
      <c r="A4062" s="94" t="s">
        <v>31041</v>
      </c>
      <c r="B4062" t="s">
        <v>31042</v>
      </c>
      <c r="C4062" t="s">
        <v>243</v>
      </c>
      <c r="D4062">
        <v>208.09</v>
      </c>
      <c r="E4062" t="s">
        <v>30879</v>
      </c>
    </row>
    <row r="4063" spans="1:5" hidden="1" x14ac:dyDescent="0.2">
      <c r="A4063" s="94" t="s">
        <v>20521</v>
      </c>
      <c r="B4063" t="s">
        <v>20522</v>
      </c>
      <c r="C4063" t="s">
        <v>243</v>
      </c>
      <c r="D4063">
        <v>11.6</v>
      </c>
      <c r="E4063" t="s">
        <v>30879</v>
      </c>
    </row>
    <row r="4064" spans="1:5" hidden="1" x14ac:dyDescent="0.2">
      <c r="A4064" s="94" t="s">
        <v>20523</v>
      </c>
      <c r="B4064" t="s">
        <v>20524</v>
      </c>
      <c r="C4064" t="s">
        <v>243</v>
      </c>
      <c r="D4064">
        <v>14.01</v>
      </c>
      <c r="E4064" t="s">
        <v>30879</v>
      </c>
    </row>
    <row r="4065" spans="1:5" hidden="1" x14ac:dyDescent="0.2">
      <c r="A4065" s="94" t="s">
        <v>20525</v>
      </c>
      <c r="B4065" t="s">
        <v>20526</v>
      </c>
      <c r="C4065" t="s">
        <v>243</v>
      </c>
      <c r="D4065">
        <v>3.81</v>
      </c>
      <c r="E4065" t="s">
        <v>30879</v>
      </c>
    </row>
    <row r="4066" spans="1:5" hidden="1" x14ac:dyDescent="0.2">
      <c r="A4066" s="94" t="s">
        <v>31069</v>
      </c>
      <c r="B4066" t="s">
        <v>31070</v>
      </c>
      <c r="C4066" t="s">
        <v>243</v>
      </c>
      <c r="D4066">
        <v>5.33</v>
      </c>
      <c r="E4066" t="s">
        <v>30879</v>
      </c>
    </row>
    <row r="4067" spans="1:5" hidden="1" x14ac:dyDescent="0.2">
      <c r="A4067" s="94" t="s">
        <v>20527</v>
      </c>
      <c r="B4067" t="s">
        <v>20528</v>
      </c>
      <c r="C4067" t="s">
        <v>243</v>
      </c>
      <c r="D4067">
        <v>3.81</v>
      </c>
      <c r="E4067" t="s">
        <v>30879</v>
      </c>
    </row>
    <row r="4068" spans="1:5" hidden="1" x14ac:dyDescent="0.2">
      <c r="A4068" s="94" t="s">
        <v>20529</v>
      </c>
      <c r="B4068" t="s">
        <v>20530</v>
      </c>
      <c r="C4068" t="s">
        <v>243</v>
      </c>
      <c r="D4068">
        <v>5.0599999999999996</v>
      </c>
      <c r="E4068" t="s">
        <v>30879</v>
      </c>
    </row>
    <row r="4069" spans="1:5" hidden="1" x14ac:dyDescent="0.2">
      <c r="A4069" s="94" t="s">
        <v>31071</v>
      </c>
      <c r="B4069" t="s">
        <v>31072</v>
      </c>
      <c r="C4069" t="s">
        <v>243</v>
      </c>
      <c r="D4069">
        <v>7.08</v>
      </c>
      <c r="E4069" t="s">
        <v>30879</v>
      </c>
    </row>
    <row r="4070" spans="1:5" hidden="1" x14ac:dyDescent="0.2">
      <c r="A4070" s="94" t="s">
        <v>20531</v>
      </c>
      <c r="B4070" t="s">
        <v>20532</v>
      </c>
      <c r="C4070" t="s">
        <v>243</v>
      </c>
      <c r="D4070">
        <v>5.0599999999999996</v>
      </c>
      <c r="E4070" t="s">
        <v>30879</v>
      </c>
    </row>
    <row r="4071" spans="1:5" hidden="1" x14ac:dyDescent="0.2">
      <c r="A4071" s="94" t="s">
        <v>20533</v>
      </c>
      <c r="B4071" t="s">
        <v>20534</v>
      </c>
      <c r="C4071" t="s">
        <v>243</v>
      </c>
      <c r="D4071">
        <v>6.12</v>
      </c>
      <c r="E4071" t="s">
        <v>30879</v>
      </c>
    </row>
    <row r="4072" spans="1:5" hidden="1" x14ac:dyDescent="0.2">
      <c r="A4072" s="94" t="s">
        <v>31073</v>
      </c>
      <c r="B4072" t="s">
        <v>31074</v>
      </c>
      <c r="C4072" t="s">
        <v>243</v>
      </c>
      <c r="D4072">
        <v>8.57</v>
      </c>
      <c r="E4072" t="s">
        <v>30879</v>
      </c>
    </row>
    <row r="4073" spans="1:5" hidden="1" x14ac:dyDescent="0.2">
      <c r="A4073" s="94" t="s">
        <v>20535</v>
      </c>
      <c r="B4073" t="s">
        <v>20536</v>
      </c>
      <c r="C4073" t="s">
        <v>243</v>
      </c>
      <c r="D4073">
        <v>6.12</v>
      </c>
      <c r="E4073" t="s">
        <v>30879</v>
      </c>
    </row>
    <row r="4074" spans="1:5" hidden="1" x14ac:dyDescent="0.2">
      <c r="A4074" s="94" t="s">
        <v>31075</v>
      </c>
      <c r="B4074" t="s">
        <v>31076</v>
      </c>
      <c r="C4074" t="s">
        <v>243</v>
      </c>
      <c r="D4074">
        <v>16.440000000000001</v>
      </c>
      <c r="E4074" t="s">
        <v>30879</v>
      </c>
    </row>
    <row r="4075" spans="1:5" hidden="1" x14ac:dyDescent="0.2">
      <c r="A4075" s="94" t="s">
        <v>31077</v>
      </c>
      <c r="B4075" t="s">
        <v>31078</v>
      </c>
      <c r="C4075" t="s">
        <v>243</v>
      </c>
      <c r="D4075">
        <v>16.440000000000001</v>
      </c>
      <c r="E4075" t="s">
        <v>30879</v>
      </c>
    </row>
    <row r="4076" spans="1:5" hidden="1" x14ac:dyDescent="0.2">
      <c r="A4076" s="94" t="s">
        <v>31079</v>
      </c>
      <c r="B4076" t="s">
        <v>31080</v>
      </c>
      <c r="C4076" t="s">
        <v>243</v>
      </c>
      <c r="D4076">
        <v>16.440000000000001</v>
      </c>
      <c r="E4076" t="s">
        <v>30879</v>
      </c>
    </row>
    <row r="4077" spans="1:5" hidden="1" x14ac:dyDescent="0.2">
      <c r="A4077" s="94" t="s">
        <v>31109</v>
      </c>
      <c r="B4077" t="s">
        <v>31110</v>
      </c>
      <c r="C4077" t="s">
        <v>2815</v>
      </c>
      <c r="D4077">
        <v>16.38</v>
      </c>
      <c r="E4077" t="s">
        <v>30879</v>
      </c>
    </row>
    <row r="4078" spans="1:5" hidden="1" x14ac:dyDescent="0.2">
      <c r="A4078" s="94" t="s">
        <v>31111</v>
      </c>
      <c r="B4078" t="s">
        <v>31112</v>
      </c>
      <c r="C4078" t="s">
        <v>2815</v>
      </c>
      <c r="D4078">
        <v>16.38</v>
      </c>
      <c r="E4078" t="s">
        <v>30879</v>
      </c>
    </row>
    <row r="4079" spans="1:5" hidden="1" x14ac:dyDescent="0.2">
      <c r="A4079" s="94" t="s">
        <v>31103</v>
      </c>
      <c r="B4079" t="s">
        <v>31104</v>
      </c>
      <c r="C4079" t="s">
        <v>2815</v>
      </c>
      <c r="D4079">
        <v>16.38</v>
      </c>
      <c r="E4079" t="s">
        <v>30879</v>
      </c>
    </row>
    <row r="4080" spans="1:5" hidden="1" x14ac:dyDescent="0.2">
      <c r="A4080" s="94" t="s">
        <v>31105</v>
      </c>
      <c r="B4080" t="s">
        <v>31106</v>
      </c>
      <c r="C4080" t="s">
        <v>2815</v>
      </c>
      <c r="D4080">
        <v>16.38</v>
      </c>
      <c r="E4080" t="s">
        <v>30879</v>
      </c>
    </row>
    <row r="4081" spans="1:5" hidden="1" x14ac:dyDescent="0.2">
      <c r="A4081" s="94" t="s">
        <v>31107</v>
      </c>
      <c r="B4081" t="s">
        <v>31108</v>
      </c>
      <c r="C4081" t="s">
        <v>2815</v>
      </c>
      <c r="D4081">
        <v>16.38</v>
      </c>
      <c r="E4081" t="s">
        <v>30879</v>
      </c>
    </row>
    <row r="4082" spans="1:5" hidden="1" x14ac:dyDescent="0.2">
      <c r="A4082" s="94" t="s">
        <v>30882</v>
      </c>
      <c r="B4082" t="s">
        <v>30883</v>
      </c>
      <c r="C4082" t="s">
        <v>243</v>
      </c>
      <c r="D4082">
        <v>2.92</v>
      </c>
      <c r="E4082" t="s">
        <v>30879</v>
      </c>
    </row>
    <row r="4083" spans="1:5" hidden="1" x14ac:dyDescent="0.2">
      <c r="A4083" s="94" t="s">
        <v>20537</v>
      </c>
      <c r="B4083" t="s">
        <v>30887</v>
      </c>
      <c r="C4083" t="s">
        <v>243</v>
      </c>
      <c r="D4083">
        <v>2.36</v>
      </c>
      <c r="E4083" t="s">
        <v>30879</v>
      </c>
    </row>
    <row r="4084" spans="1:5" hidden="1" x14ac:dyDescent="0.2">
      <c r="A4084" s="94" t="s">
        <v>20538</v>
      </c>
      <c r="B4084" t="s">
        <v>30889</v>
      </c>
      <c r="C4084" t="s">
        <v>243</v>
      </c>
      <c r="D4084">
        <v>2.87</v>
      </c>
      <c r="E4084" t="s">
        <v>30879</v>
      </c>
    </row>
    <row r="4085" spans="1:5" hidden="1" x14ac:dyDescent="0.2">
      <c r="A4085" s="94" t="s">
        <v>30891</v>
      </c>
      <c r="B4085" t="s">
        <v>30892</v>
      </c>
      <c r="C4085" t="s">
        <v>243</v>
      </c>
      <c r="D4085">
        <v>5.63</v>
      </c>
      <c r="E4085" t="s">
        <v>30879</v>
      </c>
    </row>
    <row r="4086" spans="1:5" hidden="1" x14ac:dyDescent="0.2">
      <c r="A4086" s="94" t="s">
        <v>20539</v>
      </c>
      <c r="B4086" t="s">
        <v>30894</v>
      </c>
      <c r="C4086" t="s">
        <v>243</v>
      </c>
      <c r="D4086">
        <v>5.79</v>
      </c>
      <c r="E4086" t="s">
        <v>30879</v>
      </c>
    </row>
    <row r="4087" spans="1:5" hidden="1" x14ac:dyDescent="0.2">
      <c r="A4087" s="94" t="s">
        <v>8267</v>
      </c>
      <c r="B4087" t="s">
        <v>8268</v>
      </c>
      <c r="C4087" t="s">
        <v>243</v>
      </c>
      <c r="D4087">
        <v>4.58</v>
      </c>
      <c r="E4087" t="s">
        <v>30879</v>
      </c>
    </row>
    <row r="4088" spans="1:5" hidden="1" x14ac:dyDescent="0.2">
      <c r="A4088" s="94" t="s">
        <v>31067</v>
      </c>
      <c r="B4088" t="s">
        <v>31068</v>
      </c>
      <c r="C4088" t="s">
        <v>243</v>
      </c>
      <c r="D4088">
        <v>18.440000000000001</v>
      </c>
      <c r="E4088" t="s">
        <v>30879</v>
      </c>
    </row>
    <row r="4089" spans="1:5" hidden="1" x14ac:dyDescent="0.2">
      <c r="A4089" s="94" t="s">
        <v>20540</v>
      </c>
      <c r="B4089" t="s">
        <v>30884</v>
      </c>
      <c r="C4089" t="s">
        <v>243</v>
      </c>
      <c r="D4089">
        <v>1.91</v>
      </c>
      <c r="E4089" t="s">
        <v>30879</v>
      </c>
    </row>
    <row r="4090" spans="1:5" hidden="1" x14ac:dyDescent="0.2">
      <c r="A4090" s="94" t="s">
        <v>20541</v>
      </c>
      <c r="B4090" t="s">
        <v>30888</v>
      </c>
      <c r="C4090" t="s">
        <v>243</v>
      </c>
      <c r="D4090">
        <v>2.27</v>
      </c>
      <c r="E4090" t="s">
        <v>30879</v>
      </c>
    </row>
    <row r="4091" spans="1:5" hidden="1" x14ac:dyDescent="0.2">
      <c r="A4091" s="94" t="s">
        <v>20542</v>
      </c>
      <c r="B4091" t="s">
        <v>30890</v>
      </c>
      <c r="C4091" t="s">
        <v>243</v>
      </c>
      <c r="D4091">
        <v>2.7</v>
      </c>
      <c r="E4091" t="s">
        <v>30879</v>
      </c>
    </row>
    <row r="4092" spans="1:5" hidden="1" x14ac:dyDescent="0.2">
      <c r="A4092" s="94" t="s">
        <v>20543</v>
      </c>
      <c r="B4092" t="s">
        <v>30893</v>
      </c>
      <c r="C4092" t="s">
        <v>243</v>
      </c>
      <c r="D4092">
        <v>3.9</v>
      </c>
      <c r="E4092" t="s">
        <v>30879</v>
      </c>
    </row>
    <row r="4093" spans="1:5" hidden="1" x14ac:dyDescent="0.2">
      <c r="A4093" s="94" t="s">
        <v>31003</v>
      </c>
      <c r="B4093" t="s">
        <v>31004</v>
      </c>
      <c r="C4093" t="s">
        <v>2815</v>
      </c>
      <c r="D4093">
        <v>33.770000000000003</v>
      </c>
      <c r="E4093" t="s">
        <v>30879</v>
      </c>
    </row>
    <row r="4094" spans="1:5" hidden="1" x14ac:dyDescent="0.2">
      <c r="A4094" s="94" t="s">
        <v>31009</v>
      </c>
      <c r="B4094" t="s">
        <v>31010</v>
      </c>
      <c r="C4094" t="s">
        <v>2815</v>
      </c>
      <c r="D4094">
        <v>34.619999999999997</v>
      </c>
      <c r="E4094" t="s">
        <v>30879</v>
      </c>
    </row>
    <row r="4095" spans="1:5" hidden="1" x14ac:dyDescent="0.2">
      <c r="A4095" s="94" t="s">
        <v>31019</v>
      </c>
      <c r="B4095" t="s">
        <v>31020</v>
      </c>
      <c r="C4095" t="s">
        <v>2815</v>
      </c>
      <c r="D4095">
        <v>35.14</v>
      </c>
      <c r="E4095" t="s">
        <v>30879</v>
      </c>
    </row>
    <row r="4096" spans="1:5" ht="12.75" hidden="1" customHeight="1" x14ac:dyDescent="0.2">
      <c r="A4096" s="94" t="s">
        <v>31021</v>
      </c>
      <c r="B4096" t="s">
        <v>31022</v>
      </c>
      <c r="C4096" t="s">
        <v>243</v>
      </c>
      <c r="D4096">
        <v>82.8</v>
      </c>
      <c r="E4096" t="s">
        <v>30879</v>
      </c>
    </row>
    <row r="4097" spans="1:5" hidden="1" x14ac:dyDescent="0.2">
      <c r="A4097" s="94" t="s">
        <v>30895</v>
      </c>
      <c r="B4097" t="s">
        <v>30896</v>
      </c>
      <c r="C4097" t="s">
        <v>243</v>
      </c>
      <c r="D4097">
        <v>24.71</v>
      </c>
      <c r="E4097" t="s">
        <v>30879</v>
      </c>
    </row>
    <row r="4098" spans="1:5" hidden="1" x14ac:dyDescent="0.2">
      <c r="A4098" s="94" t="s">
        <v>30927</v>
      </c>
      <c r="B4098" t="s">
        <v>30928</v>
      </c>
      <c r="C4098" t="s">
        <v>243</v>
      </c>
      <c r="D4098">
        <v>3.78</v>
      </c>
      <c r="E4098" t="s">
        <v>30879</v>
      </c>
    </row>
    <row r="4099" spans="1:5" hidden="1" x14ac:dyDescent="0.2">
      <c r="A4099" s="94" t="s">
        <v>30951</v>
      </c>
      <c r="B4099" t="s">
        <v>30952</v>
      </c>
      <c r="C4099" t="s">
        <v>243</v>
      </c>
      <c r="D4099">
        <v>2.54</v>
      </c>
      <c r="E4099" t="s">
        <v>30879</v>
      </c>
    </row>
    <row r="4100" spans="1:5" hidden="1" x14ac:dyDescent="0.2">
      <c r="A4100" s="94" t="s">
        <v>30923</v>
      </c>
      <c r="B4100" t="s">
        <v>30924</v>
      </c>
      <c r="C4100" t="s">
        <v>243</v>
      </c>
      <c r="D4100">
        <v>4.6100000000000003</v>
      </c>
      <c r="E4100" t="s">
        <v>30879</v>
      </c>
    </row>
    <row r="4101" spans="1:5" hidden="1" x14ac:dyDescent="0.2">
      <c r="A4101" s="94" t="s">
        <v>30955</v>
      </c>
      <c r="B4101" t="s">
        <v>30956</v>
      </c>
      <c r="C4101" t="s">
        <v>243</v>
      </c>
      <c r="D4101">
        <v>232.88</v>
      </c>
      <c r="E4101" t="s">
        <v>30879</v>
      </c>
    </row>
    <row r="4102" spans="1:5" hidden="1" x14ac:dyDescent="0.2">
      <c r="A4102" s="94" t="s">
        <v>30925</v>
      </c>
      <c r="B4102" t="s">
        <v>30926</v>
      </c>
      <c r="C4102" t="s">
        <v>243</v>
      </c>
      <c r="D4102">
        <v>2</v>
      </c>
      <c r="E4102" t="s">
        <v>30879</v>
      </c>
    </row>
    <row r="4103" spans="1:5" hidden="1" x14ac:dyDescent="0.2">
      <c r="A4103" s="94" t="s">
        <v>30949</v>
      </c>
      <c r="B4103" t="s">
        <v>30950</v>
      </c>
      <c r="C4103" t="s">
        <v>243</v>
      </c>
      <c r="D4103">
        <v>2.2599999999999998</v>
      </c>
      <c r="E4103" t="s">
        <v>30879</v>
      </c>
    </row>
    <row r="4104" spans="1:5" hidden="1" x14ac:dyDescent="0.2">
      <c r="A4104" s="94" t="s">
        <v>30907</v>
      </c>
      <c r="B4104" t="s">
        <v>30908</v>
      </c>
      <c r="C4104" t="s">
        <v>243</v>
      </c>
      <c r="D4104">
        <v>7.46</v>
      </c>
      <c r="E4104" t="s">
        <v>30879</v>
      </c>
    </row>
    <row r="4105" spans="1:5" hidden="1" x14ac:dyDescent="0.2">
      <c r="A4105" s="94" t="s">
        <v>30911</v>
      </c>
      <c r="B4105" t="s">
        <v>30912</v>
      </c>
      <c r="C4105" t="s">
        <v>243</v>
      </c>
      <c r="D4105">
        <v>6.49</v>
      </c>
      <c r="E4105" t="s">
        <v>30879</v>
      </c>
    </row>
    <row r="4106" spans="1:5" hidden="1" x14ac:dyDescent="0.2">
      <c r="A4106" s="94" t="s">
        <v>30915</v>
      </c>
      <c r="B4106" t="s">
        <v>30916</v>
      </c>
      <c r="C4106" t="s">
        <v>243</v>
      </c>
      <c r="D4106">
        <v>6.49</v>
      </c>
      <c r="E4106" t="s">
        <v>30879</v>
      </c>
    </row>
    <row r="4107" spans="1:5" hidden="1" x14ac:dyDescent="0.2">
      <c r="A4107" s="94" t="s">
        <v>30919</v>
      </c>
      <c r="B4107" t="s">
        <v>30920</v>
      </c>
      <c r="C4107" t="s">
        <v>243</v>
      </c>
      <c r="D4107">
        <v>6.49</v>
      </c>
      <c r="E4107" t="s">
        <v>30879</v>
      </c>
    </row>
    <row r="4108" spans="1:5" hidden="1" x14ac:dyDescent="0.2">
      <c r="A4108" s="94" t="s">
        <v>30903</v>
      </c>
      <c r="B4108" t="s">
        <v>30904</v>
      </c>
      <c r="C4108" t="s">
        <v>243</v>
      </c>
      <c r="D4108">
        <v>6.49</v>
      </c>
      <c r="E4108" t="s">
        <v>30879</v>
      </c>
    </row>
    <row r="4109" spans="1:5" hidden="1" x14ac:dyDescent="0.2">
      <c r="A4109" s="94" t="s">
        <v>30933</v>
      </c>
      <c r="B4109" t="s">
        <v>30934</v>
      </c>
      <c r="C4109" t="s">
        <v>243</v>
      </c>
      <c r="D4109">
        <v>6.85</v>
      </c>
      <c r="E4109" t="s">
        <v>30879</v>
      </c>
    </row>
    <row r="4110" spans="1:5" hidden="1" x14ac:dyDescent="0.2">
      <c r="A4110" s="94" t="s">
        <v>30937</v>
      </c>
      <c r="B4110" t="s">
        <v>30938</v>
      </c>
      <c r="C4110" t="s">
        <v>243</v>
      </c>
      <c r="D4110">
        <v>6.85</v>
      </c>
      <c r="E4110" t="s">
        <v>30879</v>
      </c>
    </row>
    <row r="4111" spans="1:5" hidden="1" x14ac:dyDescent="0.2">
      <c r="A4111" s="94" t="s">
        <v>30941</v>
      </c>
      <c r="B4111" t="s">
        <v>30942</v>
      </c>
      <c r="C4111" t="s">
        <v>243</v>
      </c>
      <c r="D4111">
        <v>6.85</v>
      </c>
      <c r="E4111" t="s">
        <v>30879</v>
      </c>
    </row>
    <row r="4112" spans="1:5" hidden="1" x14ac:dyDescent="0.2">
      <c r="A4112" s="94" t="s">
        <v>30945</v>
      </c>
      <c r="B4112" t="s">
        <v>30946</v>
      </c>
      <c r="C4112" t="s">
        <v>243</v>
      </c>
      <c r="D4112">
        <v>6.85</v>
      </c>
      <c r="E4112" t="s">
        <v>30879</v>
      </c>
    </row>
    <row r="4113" spans="1:5" hidden="1" x14ac:dyDescent="0.2">
      <c r="A4113" s="94" t="s">
        <v>30929</v>
      </c>
      <c r="B4113" t="s">
        <v>30930</v>
      </c>
      <c r="C4113" t="s">
        <v>243</v>
      </c>
      <c r="D4113">
        <v>6.85</v>
      </c>
      <c r="E4113" t="s">
        <v>30879</v>
      </c>
    </row>
    <row r="4114" spans="1:5" hidden="1" x14ac:dyDescent="0.2">
      <c r="A4114" s="94" t="s">
        <v>30909</v>
      </c>
      <c r="B4114" t="s">
        <v>30910</v>
      </c>
      <c r="C4114" t="s">
        <v>243</v>
      </c>
      <c r="D4114">
        <v>6.49</v>
      </c>
      <c r="E4114" t="s">
        <v>30879</v>
      </c>
    </row>
    <row r="4115" spans="1:5" hidden="1" x14ac:dyDescent="0.2">
      <c r="A4115" s="94" t="s">
        <v>30913</v>
      </c>
      <c r="B4115" t="s">
        <v>30914</v>
      </c>
      <c r="C4115" t="s">
        <v>243</v>
      </c>
      <c r="D4115">
        <v>6.49</v>
      </c>
      <c r="E4115" t="s">
        <v>30879</v>
      </c>
    </row>
    <row r="4116" spans="1:5" hidden="1" x14ac:dyDescent="0.2">
      <c r="A4116" s="94" t="s">
        <v>30917</v>
      </c>
      <c r="B4116" t="s">
        <v>30918</v>
      </c>
      <c r="C4116" t="s">
        <v>243</v>
      </c>
      <c r="D4116">
        <v>6.49</v>
      </c>
      <c r="E4116" t="s">
        <v>30879</v>
      </c>
    </row>
    <row r="4117" spans="1:5" hidden="1" x14ac:dyDescent="0.2">
      <c r="A4117" s="94" t="s">
        <v>30921</v>
      </c>
      <c r="B4117" t="s">
        <v>30922</v>
      </c>
      <c r="C4117" t="s">
        <v>243</v>
      </c>
      <c r="D4117">
        <v>6.49</v>
      </c>
      <c r="E4117" t="s">
        <v>30879</v>
      </c>
    </row>
    <row r="4118" spans="1:5" hidden="1" x14ac:dyDescent="0.2">
      <c r="A4118" s="94" t="s">
        <v>30905</v>
      </c>
      <c r="B4118" t="s">
        <v>30906</v>
      </c>
      <c r="C4118" t="s">
        <v>243</v>
      </c>
      <c r="D4118">
        <v>5.86</v>
      </c>
      <c r="E4118" t="s">
        <v>30879</v>
      </c>
    </row>
    <row r="4119" spans="1:5" hidden="1" x14ac:dyDescent="0.2">
      <c r="A4119" s="94" t="s">
        <v>30935</v>
      </c>
      <c r="B4119" t="s">
        <v>30936</v>
      </c>
      <c r="C4119" t="s">
        <v>243</v>
      </c>
      <c r="D4119">
        <v>6.17</v>
      </c>
      <c r="E4119" t="s">
        <v>30879</v>
      </c>
    </row>
    <row r="4120" spans="1:5" hidden="1" x14ac:dyDescent="0.2">
      <c r="A4120" s="94" t="s">
        <v>30939</v>
      </c>
      <c r="B4120" t="s">
        <v>30940</v>
      </c>
      <c r="C4120" t="s">
        <v>243</v>
      </c>
      <c r="D4120">
        <v>6.85</v>
      </c>
      <c r="E4120" t="s">
        <v>30879</v>
      </c>
    </row>
    <row r="4121" spans="1:5" hidden="1" x14ac:dyDescent="0.2">
      <c r="A4121" s="94" t="s">
        <v>30943</v>
      </c>
      <c r="B4121" t="s">
        <v>30944</v>
      </c>
      <c r="C4121" t="s">
        <v>243</v>
      </c>
      <c r="D4121">
        <v>6.85</v>
      </c>
      <c r="E4121" t="s">
        <v>30879</v>
      </c>
    </row>
    <row r="4122" spans="1:5" hidden="1" x14ac:dyDescent="0.2">
      <c r="A4122" s="94" t="s">
        <v>30947</v>
      </c>
      <c r="B4122" t="s">
        <v>30948</v>
      </c>
      <c r="C4122" t="s">
        <v>243</v>
      </c>
      <c r="D4122">
        <v>6.85</v>
      </c>
      <c r="E4122" t="s">
        <v>30879</v>
      </c>
    </row>
    <row r="4123" spans="1:5" hidden="1" x14ac:dyDescent="0.2">
      <c r="A4123" s="94" t="s">
        <v>30931</v>
      </c>
      <c r="B4123" t="s">
        <v>30932</v>
      </c>
      <c r="C4123" t="s">
        <v>243</v>
      </c>
      <c r="D4123">
        <v>6.85</v>
      </c>
      <c r="E4123" t="s">
        <v>30879</v>
      </c>
    </row>
    <row r="4124" spans="1:5" hidden="1" x14ac:dyDescent="0.2">
      <c r="A4124" s="94" t="s">
        <v>30957</v>
      </c>
      <c r="B4124" t="s">
        <v>30958</v>
      </c>
      <c r="C4124" t="s">
        <v>243</v>
      </c>
      <c r="D4124">
        <v>132.74</v>
      </c>
      <c r="E4124" t="s">
        <v>30879</v>
      </c>
    </row>
    <row r="4125" spans="1:5" hidden="1" x14ac:dyDescent="0.2">
      <c r="A4125" s="94" t="s">
        <v>30953</v>
      </c>
      <c r="B4125" t="s">
        <v>30954</v>
      </c>
      <c r="C4125" t="s">
        <v>243</v>
      </c>
      <c r="D4125">
        <v>163.01</v>
      </c>
      <c r="E4125" t="s">
        <v>30879</v>
      </c>
    </row>
    <row r="4126" spans="1:5" hidden="1" x14ac:dyDescent="0.2">
      <c r="A4126" s="94" t="s">
        <v>31202</v>
      </c>
      <c r="B4126" t="s">
        <v>31203</v>
      </c>
      <c r="C4126" t="s">
        <v>2847</v>
      </c>
      <c r="D4126">
        <v>13.04</v>
      </c>
      <c r="E4126" t="s">
        <v>30879</v>
      </c>
    </row>
    <row r="4127" spans="1:5" hidden="1" x14ac:dyDescent="0.2">
      <c r="A4127" s="94" t="s">
        <v>31204</v>
      </c>
      <c r="B4127" t="s">
        <v>31205</v>
      </c>
      <c r="C4127" t="s">
        <v>2847</v>
      </c>
      <c r="D4127">
        <v>13.04</v>
      </c>
      <c r="E4127" t="s">
        <v>30879</v>
      </c>
    </row>
    <row r="4128" spans="1:5" hidden="1" x14ac:dyDescent="0.2">
      <c r="A4128" s="94" t="s">
        <v>31198</v>
      </c>
      <c r="B4128" t="s">
        <v>31199</v>
      </c>
      <c r="C4128" t="s">
        <v>2847</v>
      </c>
      <c r="D4128">
        <v>13.04</v>
      </c>
      <c r="E4128" t="s">
        <v>30879</v>
      </c>
    </row>
    <row r="4129" spans="1:5" hidden="1" x14ac:dyDescent="0.2">
      <c r="A4129" s="94" t="s">
        <v>31200</v>
      </c>
      <c r="B4129" t="s">
        <v>31201</v>
      </c>
      <c r="C4129" t="s">
        <v>2847</v>
      </c>
      <c r="D4129">
        <v>13.04</v>
      </c>
      <c r="E4129" t="s">
        <v>30879</v>
      </c>
    </row>
    <row r="4130" spans="1:5" hidden="1" x14ac:dyDescent="0.2">
      <c r="A4130" s="94" t="s">
        <v>31190</v>
      </c>
      <c r="B4130" t="s">
        <v>31191</v>
      </c>
      <c r="C4130" t="s">
        <v>2847</v>
      </c>
      <c r="D4130">
        <v>8.51</v>
      </c>
      <c r="E4130" t="s">
        <v>30879</v>
      </c>
    </row>
    <row r="4131" spans="1:5" hidden="1" x14ac:dyDescent="0.2">
      <c r="A4131" s="94" t="s">
        <v>31212</v>
      </c>
      <c r="B4131" t="s">
        <v>31213</v>
      </c>
      <c r="C4131" t="s">
        <v>2847</v>
      </c>
      <c r="D4131">
        <v>10.06</v>
      </c>
      <c r="E4131" t="s">
        <v>30879</v>
      </c>
    </row>
    <row r="4132" spans="1:5" hidden="1" x14ac:dyDescent="0.2">
      <c r="A4132" s="94" t="s">
        <v>31132</v>
      </c>
      <c r="B4132" t="s">
        <v>31133</v>
      </c>
      <c r="C4132" t="s">
        <v>2847</v>
      </c>
      <c r="D4132">
        <v>10.06</v>
      </c>
      <c r="E4132" t="s">
        <v>30879</v>
      </c>
    </row>
    <row r="4133" spans="1:5" hidden="1" x14ac:dyDescent="0.2">
      <c r="A4133" s="94" t="s">
        <v>31208</v>
      </c>
      <c r="B4133" t="s">
        <v>31209</v>
      </c>
      <c r="C4133" t="s">
        <v>2847</v>
      </c>
      <c r="D4133">
        <v>10.06</v>
      </c>
      <c r="E4133" t="s">
        <v>30879</v>
      </c>
    </row>
    <row r="4134" spans="1:5" hidden="1" x14ac:dyDescent="0.2">
      <c r="A4134" s="94" t="s">
        <v>30959</v>
      </c>
      <c r="B4134" t="s">
        <v>30960</v>
      </c>
      <c r="C4134" t="s">
        <v>243</v>
      </c>
      <c r="D4134">
        <v>11.87</v>
      </c>
      <c r="E4134" t="s">
        <v>30879</v>
      </c>
    </row>
    <row r="4135" spans="1:5" hidden="1" x14ac:dyDescent="0.2">
      <c r="A4135" s="94" t="s">
        <v>30961</v>
      </c>
      <c r="B4135" t="s">
        <v>30962</v>
      </c>
      <c r="C4135" t="s">
        <v>243</v>
      </c>
      <c r="D4135">
        <v>11.87</v>
      </c>
      <c r="E4135" t="s">
        <v>30879</v>
      </c>
    </row>
    <row r="4136" spans="1:5" hidden="1" x14ac:dyDescent="0.2">
      <c r="A4136" s="94" t="s">
        <v>30979</v>
      </c>
      <c r="B4136" t="s">
        <v>30980</v>
      </c>
      <c r="C4136" t="s">
        <v>2847</v>
      </c>
      <c r="D4136">
        <v>10.08</v>
      </c>
      <c r="E4136" t="s">
        <v>30879</v>
      </c>
    </row>
    <row r="4137" spans="1:5" hidden="1" x14ac:dyDescent="0.2">
      <c r="A4137" s="94" t="s">
        <v>30985</v>
      </c>
      <c r="B4137" t="s">
        <v>30986</v>
      </c>
      <c r="C4137" t="s">
        <v>2847</v>
      </c>
      <c r="D4137">
        <v>10.08</v>
      </c>
      <c r="E4137" t="s">
        <v>30879</v>
      </c>
    </row>
    <row r="4138" spans="1:5" hidden="1" x14ac:dyDescent="0.2">
      <c r="A4138" s="94" t="s">
        <v>30963</v>
      </c>
      <c r="B4138" t="s">
        <v>30964</v>
      </c>
      <c r="C4138" t="s">
        <v>2847</v>
      </c>
      <c r="D4138">
        <v>10.08</v>
      </c>
      <c r="E4138" t="s">
        <v>30879</v>
      </c>
    </row>
    <row r="4139" spans="1:5" hidden="1" x14ac:dyDescent="0.2">
      <c r="A4139" s="94" t="s">
        <v>30967</v>
      </c>
      <c r="B4139" t="s">
        <v>30968</v>
      </c>
      <c r="C4139" t="s">
        <v>2847</v>
      </c>
      <c r="D4139">
        <v>10.08</v>
      </c>
      <c r="E4139" t="s">
        <v>30879</v>
      </c>
    </row>
    <row r="4140" spans="1:5" hidden="1" x14ac:dyDescent="0.2">
      <c r="A4140" s="94" t="s">
        <v>30971</v>
      </c>
      <c r="B4140" t="s">
        <v>30972</v>
      </c>
      <c r="C4140" t="s">
        <v>2847</v>
      </c>
      <c r="D4140">
        <v>10.08</v>
      </c>
      <c r="E4140" t="s">
        <v>30879</v>
      </c>
    </row>
    <row r="4141" spans="1:5" hidden="1" x14ac:dyDescent="0.2">
      <c r="A4141" s="94" t="s">
        <v>30975</v>
      </c>
      <c r="B4141" t="s">
        <v>30976</v>
      </c>
      <c r="C4141" t="s">
        <v>2847</v>
      </c>
      <c r="D4141">
        <v>10.08</v>
      </c>
      <c r="E4141" t="s">
        <v>30879</v>
      </c>
    </row>
    <row r="4142" spans="1:5" hidden="1" x14ac:dyDescent="0.2">
      <c r="A4142" s="94" t="s">
        <v>31214</v>
      </c>
      <c r="B4142" t="s">
        <v>31215</v>
      </c>
      <c r="C4142" t="s">
        <v>2847</v>
      </c>
      <c r="D4142">
        <v>11.74</v>
      </c>
      <c r="E4142" t="s">
        <v>30879</v>
      </c>
    </row>
    <row r="4143" spans="1:5" hidden="1" x14ac:dyDescent="0.2">
      <c r="A4143" s="94" t="s">
        <v>31206</v>
      </c>
      <c r="B4143" t="s">
        <v>31207</v>
      </c>
      <c r="C4143" t="s">
        <v>2847</v>
      </c>
      <c r="D4143">
        <v>11.74</v>
      </c>
      <c r="E4143" t="s">
        <v>30879</v>
      </c>
    </row>
    <row r="4144" spans="1:5" hidden="1" x14ac:dyDescent="0.2">
      <c r="A4144" s="94" t="s">
        <v>31210</v>
      </c>
      <c r="B4144" t="s">
        <v>31211</v>
      </c>
      <c r="C4144" t="s">
        <v>2847</v>
      </c>
      <c r="D4144">
        <v>11.74</v>
      </c>
      <c r="E4144" t="s">
        <v>30879</v>
      </c>
    </row>
    <row r="4145" spans="1:5" hidden="1" x14ac:dyDescent="0.2">
      <c r="A4145" s="94" t="s">
        <v>31194</v>
      </c>
      <c r="B4145" t="s">
        <v>31195</v>
      </c>
      <c r="C4145" t="s">
        <v>2847</v>
      </c>
      <c r="D4145">
        <v>8.51</v>
      </c>
      <c r="E4145" t="s">
        <v>30879</v>
      </c>
    </row>
    <row r="4146" spans="1:5" hidden="1" x14ac:dyDescent="0.2">
      <c r="A4146" s="94" t="s">
        <v>31196</v>
      </c>
      <c r="B4146" t="s">
        <v>31197</v>
      </c>
      <c r="C4146" t="s">
        <v>2847</v>
      </c>
      <c r="D4146">
        <v>8.51</v>
      </c>
      <c r="E4146" t="s">
        <v>30879</v>
      </c>
    </row>
    <row r="4147" spans="1:5" hidden="1" x14ac:dyDescent="0.2">
      <c r="A4147" s="94" t="s">
        <v>30901</v>
      </c>
      <c r="B4147" t="s">
        <v>30902</v>
      </c>
      <c r="C4147" t="s">
        <v>2847</v>
      </c>
      <c r="D4147">
        <v>9.86</v>
      </c>
      <c r="E4147" t="s">
        <v>30879</v>
      </c>
    </row>
    <row r="4148" spans="1:5" hidden="1" x14ac:dyDescent="0.2">
      <c r="A4148" s="94" t="s">
        <v>31192</v>
      </c>
      <c r="B4148" t="s">
        <v>31193</v>
      </c>
      <c r="C4148" t="s">
        <v>2847</v>
      </c>
      <c r="D4148">
        <v>8.51</v>
      </c>
      <c r="E4148" t="s">
        <v>30879</v>
      </c>
    </row>
    <row r="4149" spans="1:5" hidden="1" x14ac:dyDescent="0.2">
      <c r="A4149" s="94" t="s">
        <v>30997</v>
      </c>
      <c r="B4149" t="s">
        <v>30998</v>
      </c>
      <c r="C4149" t="s">
        <v>2847</v>
      </c>
      <c r="D4149">
        <v>16.07</v>
      </c>
      <c r="E4149" t="s">
        <v>30879</v>
      </c>
    </row>
    <row r="4150" spans="1:5" hidden="1" x14ac:dyDescent="0.2">
      <c r="A4150" s="94" t="s">
        <v>30999</v>
      </c>
      <c r="B4150" t="s">
        <v>31000</v>
      </c>
      <c r="C4150" t="s">
        <v>2847</v>
      </c>
      <c r="D4150">
        <v>16.07</v>
      </c>
      <c r="E4150" t="s">
        <v>30879</v>
      </c>
    </row>
    <row r="4151" spans="1:5" hidden="1" x14ac:dyDescent="0.2">
      <c r="A4151" s="94" t="s">
        <v>30989</v>
      </c>
      <c r="B4151" t="s">
        <v>30990</v>
      </c>
      <c r="C4151" t="s">
        <v>2847</v>
      </c>
      <c r="D4151">
        <v>16.07</v>
      </c>
      <c r="E4151" t="s">
        <v>30879</v>
      </c>
    </row>
    <row r="4152" spans="1:5" hidden="1" x14ac:dyDescent="0.2">
      <c r="A4152" s="94" t="s">
        <v>30991</v>
      </c>
      <c r="B4152" t="s">
        <v>30992</v>
      </c>
      <c r="C4152" t="s">
        <v>2847</v>
      </c>
      <c r="D4152">
        <v>16.07</v>
      </c>
      <c r="E4152" t="s">
        <v>30879</v>
      </c>
    </row>
    <row r="4153" spans="1:5" hidden="1" x14ac:dyDescent="0.2">
      <c r="A4153" s="94" t="s">
        <v>30993</v>
      </c>
      <c r="B4153" t="s">
        <v>30994</v>
      </c>
      <c r="C4153" t="s">
        <v>2847</v>
      </c>
      <c r="D4153">
        <v>16.07</v>
      </c>
      <c r="E4153" t="s">
        <v>30879</v>
      </c>
    </row>
    <row r="4154" spans="1:5" hidden="1" x14ac:dyDescent="0.2">
      <c r="A4154" s="94" t="s">
        <v>30995</v>
      </c>
      <c r="B4154" t="s">
        <v>30996</v>
      </c>
      <c r="C4154" t="s">
        <v>2847</v>
      </c>
      <c r="D4154">
        <v>16.07</v>
      </c>
      <c r="E4154" t="s">
        <v>30879</v>
      </c>
    </row>
    <row r="4155" spans="1:5" hidden="1" x14ac:dyDescent="0.2">
      <c r="A4155" s="94" t="s">
        <v>30981</v>
      </c>
      <c r="B4155" t="s">
        <v>30982</v>
      </c>
      <c r="C4155" t="s">
        <v>2847</v>
      </c>
      <c r="D4155">
        <v>9.26</v>
      </c>
      <c r="E4155" t="s">
        <v>30879</v>
      </c>
    </row>
    <row r="4156" spans="1:5" hidden="1" x14ac:dyDescent="0.2">
      <c r="A4156" s="94" t="s">
        <v>30983</v>
      </c>
      <c r="B4156" t="s">
        <v>30984</v>
      </c>
      <c r="C4156" t="s">
        <v>2847</v>
      </c>
      <c r="D4156">
        <v>9.26</v>
      </c>
      <c r="E4156" t="s">
        <v>30879</v>
      </c>
    </row>
    <row r="4157" spans="1:5" hidden="1" x14ac:dyDescent="0.2">
      <c r="A4157" s="94" t="s">
        <v>30987</v>
      </c>
      <c r="B4157" t="s">
        <v>30988</v>
      </c>
      <c r="C4157" t="s">
        <v>2847</v>
      </c>
      <c r="D4157">
        <v>9.26</v>
      </c>
      <c r="E4157" t="s">
        <v>30879</v>
      </c>
    </row>
    <row r="4158" spans="1:5" hidden="1" x14ac:dyDescent="0.2">
      <c r="A4158" s="94" t="s">
        <v>30965</v>
      </c>
      <c r="B4158" t="s">
        <v>30966</v>
      </c>
      <c r="C4158" t="s">
        <v>2847</v>
      </c>
      <c r="D4158">
        <v>9.26</v>
      </c>
      <c r="E4158" t="s">
        <v>30879</v>
      </c>
    </row>
    <row r="4159" spans="1:5" hidden="1" x14ac:dyDescent="0.2">
      <c r="A4159" s="94" t="s">
        <v>30969</v>
      </c>
      <c r="B4159" t="s">
        <v>30970</v>
      </c>
      <c r="C4159" t="s">
        <v>2847</v>
      </c>
      <c r="D4159">
        <v>9.26</v>
      </c>
      <c r="E4159" t="s">
        <v>30879</v>
      </c>
    </row>
    <row r="4160" spans="1:5" hidden="1" x14ac:dyDescent="0.2">
      <c r="A4160" s="94" t="s">
        <v>30973</v>
      </c>
      <c r="B4160" t="s">
        <v>30974</v>
      </c>
      <c r="C4160" t="s">
        <v>2847</v>
      </c>
      <c r="D4160">
        <v>9.26</v>
      </c>
      <c r="E4160" t="s">
        <v>30879</v>
      </c>
    </row>
    <row r="4161" spans="1:5" hidden="1" x14ac:dyDescent="0.2">
      <c r="A4161" s="94" t="s">
        <v>30977</v>
      </c>
      <c r="B4161" t="s">
        <v>30978</v>
      </c>
      <c r="C4161" t="s">
        <v>2847</v>
      </c>
      <c r="D4161">
        <v>9.26</v>
      </c>
      <c r="E4161" t="s">
        <v>30879</v>
      </c>
    </row>
    <row r="4162" spans="1:5" hidden="1" x14ac:dyDescent="0.2">
      <c r="A4162" s="94" t="s">
        <v>31005</v>
      </c>
      <c r="B4162" t="s">
        <v>31006</v>
      </c>
      <c r="C4162" t="s">
        <v>243</v>
      </c>
      <c r="D4162">
        <v>4.8899999999999997</v>
      </c>
      <c r="E4162" t="s">
        <v>30879</v>
      </c>
    </row>
    <row r="4163" spans="1:5" ht="15.75" hidden="1" customHeight="1" x14ac:dyDescent="0.2">
      <c r="A4163" s="94" t="s">
        <v>31011</v>
      </c>
      <c r="B4163" t="s">
        <v>31012</v>
      </c>
      <c r="C4163" t="s">
        <v>243</v>
      </c>
      <c r="D4163">
        <v>5.07</v>
      </c>
      <c r="E4163" t="s">
        <v>30879</v>
      </c>
    </row>
    <row r="4164" spans="1:5" ht="15" hidden="1" customHeight="1" x14ac:dyDescent="0.2">
      <c r="A4164" s="94" t="s">
        <v>31023</v>
      </c>
      <c r="B4164" t="s">
        <v>31024</v>
      </c>
      <c r="C4164" t="s">
        <v>243</v>
      </c>
      <c r="D4164">
        <v>5.36</v>
      </c>
      <c r="E4164" t="s">
        <v>30879</v>
      </c>
    </row>
    <row r="4165" spans="1:5" ht="14.25" hidden="1" customHeight="1" x14ac:dyDescent="0.2">
      <c r="A4165" s="94" t="s">
        <v>31007</v>
      </c>
      <c r="B4165" t="s">
        <v>31008</v>
      </c>
      <c r="C4165" t="s">
        <v>243</v>
      </c>
      <c r="D4165">
        <v>4.18</v>
      </c>
      <c r="E4165" t="s">
        <v>30879</v>
      </c>
    </row>
    <row r="4166" spans="1:5" ht="14.25" hidden="1" customHeight="1" x14ac:dyDescent="0.2">
      <c r="A4166" s="94" t="s">
        <v>31013</v>
      </c>
      <c r="B4166" t="s">
        <v>31014</v>
      </c>
      <c r="C4166" t="s">
        <v>243</v>
      </c>
      <c r="D4166">
        <v>4.7</v>
      </c>
      <c r="E4166" t="s">
        <v>30879</v>
      </c>
    </row>
    <row r="4167" spans="1:5" ht="13.5" hidden="1" customHeight="1" x14ac:dyDescent="0.2">
      <c r="A4167" s="94" t="s">
        <v>31025</v>
      </c>
      <c r="B4167" t="s">
        <v>31026</v>
      </c>
      <c r="C4167" t="s">
        <v>243</v>
      </c>
      <c r="D4167">
        <v>5.19</v>
      </c>
      <c r="E4167" t="s">
        <v>30879</v>
      </c>
    </row>
    <row r="4168" spans="1:5" ht="13.5" hidden="1" customHeight="1" x14ac:dyDescent="0.2">
      <c r="A4168" s="94" t="s">
        <v>20544</v>
      </c>
      <c r="B4168" t="s">
        <v>20545</v>
      </c>
      <c r="C4168" t="s">
        <v>243</v>
      </c>
      <c r="D4168">
        <v>44.73</v>
      </c>
      <c r="E4168" t="s">
        <v>30879</v>
      </c>
    </row>
    <row r="4169" spans="1:5" ht="12.75" hidden="1" customHeight="1" x14ac:dyDescent="0.2">
      <c r="A4169" s="94" t="s">
        <v>31033</v>
      </c>
      <c r="B4169" t="s">
        <v>31034</v>
      </c>
      <c r="C4169" t="s">
        <v>243</v>
      </c>
      <c r="D4169">
        <v>121.82</v>
      </c>
      <c r="E4169" t="s">
        <v>30879</v>
      </c>
    </row>
    <row r="4170" spans="1:5" ht="12.75" hidden="1" customHeight="1" x14ac:dyDescent="0.2">
      <c r="A4170" s="94" t="s">
        <v>31037</v>
      </c>
      <c r="B4170" t="s">
        <v>31038</v>
      </c>
      <c r="C4170" t="s">
        <v>243</v>
      </c>
      <c r="D4170">
        <v>141.94</v>
      </c>
      <c r="E4170" t="s">
        <v>30879</v>
      </c>
    </row>
    <row r="4171" spans="1:5" ht="14.25" hidden="1" customHeight="1" x14ac:dyDescent="0.2">
      <c r="A4171" s="94" t="s">
        <v>20546</v>
      </c>
      <c r="B4171" t="s">
        <v>20547</v>
      </c>
      <c r="C4171" t="s">
        <v>243</v>
      </c>
      <c r="D4171">
        <v>34.14</v>
      </c>
      <c r="E4171" t="s">
        <v>30879</v>
      </c>
    </row>
    <row r="4172" spans="1:5" hidden="1" x14ac:dyDescent="0.2">
      <c r="A4172" s="94" t="s">
        <v>31035</v>
      </c>
      <c r="B4172" t="s">
        <v>31036</v>
      </c>
      <c r="C4172" t="s">
        <v>243</v>
      </c>
      <c r="D4172">
        <v>93.68</v>
      </c>
      <c r="E4172" t="s">
        <v>30879</v>
      </c>
    </row>
    <row r="4173" spans="1:5" hidden="1" x14ac:dyDescent="0.2">
      <c r="A4173" s="94" t="s">
        <v>31039</v>
      </c>
      <c r="B4173" t="s">
        <v>31040</v>
      </c>
      <c r="C4173" t="s">
        <v>243</v>
      </c>
      <c r="D4173">
        <v>121.82</v>
      </c>
      <c r="E4173" t="s">
        <v>30879</v>
      </c>
    </row>
    <row r="4174" spans="1:5" hidden="1" x14ac:dyDescent="0.2">
      <c r="A4174" s="94" t="s">
        <v>31043</v>
      </c>
      <c r="B4174" t="s">
        <v>31044</v>
      </c>
      <c r="C4174" t="s">
        <v>243</v>
      </c>
      <c r="D4174">
        <v>149.94999999999999</v>
      </c>
      <c r="E4174" t="s">
        <v>30879</v>
      </c>
    </row>
    <row r="4175" spans="1:5" hidden="1" x14ac:dyDescent="0.2">
      <c r="A4175" s="94" t="s">
        <v>31085</v>
      </c>
      <c r="B4175" t="s">
        <v>31086</v>
      </c>
      <c r="C4175" t="s">
        <v>2815</v>
      </c>
      <c r="D4175">
        <v>6.54</v>
      </c>
      <c r="E4175" t="s">
        <v>30879</v>
      </c>
    </row>
    <row r="4176" spans="1:5" hidden="1" x14ac:dyDescent="0.2">
      <c r="A4176" s="94" t="s">
        <v>20548</v>
      </c>
      <c r="B4176" t="s">
        <v>20549</v>
      </c>
      <c r="C4176" t="s">
        <v>243</v>
      </c>
      <c r="D4176">
        <v>3.26</v>
      </c>
      <c r="E4176" t="s">
        <v>30879</v>
      </c>
    </row>
    <row r="4177" spans="1:5" hidden="1" x14ac:dyDescent="0.2">
      <c r="A4177" s="94" t="s">
        <v>20550</v>
      </c>
      <c r="B4177" t="s">
        <v>20551</v>
      </c>
      <c r="C4177" t="s">
        <v>243</v>
      </c>
      <c r="D4177">
        <v>3.26</v>
      </c>
      <c r="E4177" t="s">
        <v>30879</v>
      </c>
    </row>
    <row r="4178" spans="1:5" hidden="1" x14ac:dyDescent="0.2">
      <c r="A4178" s="94" t="s">
        <v>20552</v>
      </c>
      <c r="B4178" t="s">
        <v>20553</v>
      </c>
      <c r="C4178" t="s">
        <v>243</v>
      </c>
      <c r="D4178">
        <v>2.97</v>
      </c>
      <c r="E4178" t="s">
        <v>30879</v>
      </c>
    </row>
    <row r="4179" spans="1:5" hidden="1" x14ac:dyDescent="0.2">
      <c r="A4179" s="94" t="s">
        <v>31087</v>
      </c>
      <c r="B4179" t="s">
        <v>31088</v>
      </c>
      <c r="C4179" t="s">
        <v>2815</v>
      </c>
      <c r="D4179">
        <v>6.54</v>
      </c>
      <c r="E4179" t="s">
        <v>30879</v>
      </c>
    </row>
    <row r="4180" spans="1:5" hidden="1" x14ac:dyDescent="0.2">
      <c r="A4180" s="94" t="s">
        <v>20554</v>
      </c>
      <c r="B4180" t="s">
        <v>20555</v>
      </c>
      <c r="C4180" t="s">
        <v>2815</v>
      </c>
      <c r="D4180">
        <v>3.74</v>
      </c>
      <c r="E4180" t="s">
        <v>30879</v>
      </c>
    </row>
    <row r="4181" spans="1:5" hidden="1" x14ac:dyDescent="0.2">
      <c r="A4181" s="94" t="s">
        <v>20556</v>
      </c>
      <c r="B4181" t="s">
        <v>20557</v>
      </c>
      <c r="C4181" t="s">
        <v>2815</v>
      </c>
      <c r="D4181">
        <v>4.2300000000000004</v>
      </c>
      <c r="E4181" t="s">
        <v>30879</v>
      </c>
    </row>
    <row r="4182" spans="1:5" hidden="1" x14ac:dyDescent="0.2">
      <c r="A4182" s="94" t="s">
        <v>20558</v>
      </c>
      <c r="B4182" t="s">
        <v>20559</v>
      </c>
      <c r="C4182" t="s">
        <v>2815</v>
      </c>
      <c r="D4182">
        <v>4.2300000000000004</v>
      </c>
      <c r="E4182" t="s">
        <v>30879</v>
      </c>
    </row>
    <row r="4183" spans="1:5" hidden="1" x14ac:dyDescent="0.2">
      <c r="A4183" s="94" t="s">
        <v>20560</v>
      </c>
      <c r="B4183" t="s">
        <v>20561</v>
      </c>
      <c r="C4183" t="s">
        <v>2815</v>
      </c>
      <c r="D4183">
        <v>3.74</v>
      </c>
      <c r="E4183" t="s">
        <v>30879</v>
      </c>
    </row>
    <row r="4184" spans="1:5" hidden="1" x14ac:dyDescent="0.2">
      <c r="A4184" s="94" t="s">
        <v>31027</v>
      </c>
      <c r="B4184" t="s">
        <v>31028</v>
      </c>
      <c r="C4184" t="s">
        <v>2815</v>
      </c>
      <c r="D4184">
        <v>5.03</v>
      </c>
      <c r="E4184" t="s">
        <v>30879</v>
      </c>
    </row>
    <row r="4185" spans="1:5" hidden="1" x14ac:dyDescent="0.2">
      <c r="A4185" s="94" t="s">
        <v>31029</v>
      </c>
      <c r="B4185" t="s">
        <v>31030</v>
      </c>
      <c r="C4185" t="s">
        <v>2815</v>
      </c>
      <c r="D4185">
        <v>5.71</v>
      </c>
      <c r="E4185" t="s">
        <v>30879</v>
      </c>
    </row>
    <row r="4186" spans="1:5" hidden="1" x14ac:dyDescent="0.2">
      <c r="A4186" s="94" t="s">
        <v>31031</v>
      </c>
      <c r="B4186" t="s">
        <v>31032</v>
      </c>
      <c r="C4186" t="s">
        <v>2815</v>
      </c>
      <c r="D4186">
        <v>5.03</v>
      </c>
      <c r="E4186" t="s">
        <v>30879</v>
      </c>
    </row>
    <row r="4187" spans="1:5" hidden="1" x14ac:dyDescent="0.2">
      <c r="A4187" s="94" t="s">
        <v>31101</v>
      </c>
      <c r="B4187" t="s">
        <v>31102</v>
      </c>
      <c r="C4187" t="s">
        <v>243</v>
      </c>
      <c r="D4187">
        <v>38.369999999999997</v>
      </c>
      <c r="E4187" t="s">
        <v>30879</v>
      </c>
    </row>
    <row r="4188" spans="1:5" hidden="1" x14ac:dyDescent="0.2">
      <c r="A4188" s="94" t="s">
        <v>31045</v>
      </c>
      <c r="B4188" t="s">
        <v>31046</v>
      </c>
      <c r="C4188" t="s">
        <v>243</v>
      </c>
      <c r="D4188">
        <v>1.2</v>
      </c>
      <c r="E4188" t="s">
        <v>30879</v>
      </c>
    </row>
    <row r="4189" spans="1:5" hidden="1" x14ac:dyDescent="0.2">
      <c r="A4189" s="94" t="s">
        <v>31047</v>
      </c>
      <c r="B4189" t="s">
        <v>31048</v>
      </c>
      <c r="C4189" t="s">
        <v>243</v>
      </c>
      <c r="D4189">
        <v>1.6</v>
      </c>
      <c r="E4189" t="s">
        <v>30879</v>
      </c>
    </row>
    <row r="4190" spans="1:5" hidden="1" x14ac:dyDescent="0.2">
      <c r="A4190" s="94" t="s">
        <v>20562</v>
      </c>
      <c r="B4190" t="s">
        <v>20563</v>
      </c>
      <c r="C4190" t="s">
        <v>243</v>
      </c>
      <c r="D4190">
        <v>1.1100000000000001</v>
      </c>
      <c r="E4190" t="s">
        <v>30879</v>
      </c>
    </row>
    <row r="4191" spans="1:5" hidden="1" x14ac:dyDescent="0.2">
      <c r="A4191" s="94" t="s">
        <v>20564</v>
      </c>
      <c r="B4191" t="s">
        <v>20565</v>
      </c>
      <c r="C4191" t="s">
        <v>243</v>
      </c>
      <c r="D4191">
        <v>0.9</v>
      </c>
      <c r="E4191" t="s">
        <v>30879</v>
      </c>
    </row>
    <row r="4192" spans="1:5" hidden="1" x14ac:dyDescent="0.2">
      <c r="A4192" s="94" t="s">
        <v>31049</v>
      </c>
      <c r="B4192" t="s">
        <v>31050</v>
      </c>
      <c r="C4192" t="s">
        <v>243</v>
      </c>
      <c r="D4192">
        <v>1.2</v>
      </c>
      <c r="E4192" t="s">
        <v>30879</v>
      </c>
    </row>
    <row r="4193" spans="1:15" hidden="1" x14ac:dyDescent="0.2">
      <c r="A4193" s="94" t="s">
        <v>31051</v>
      </c>
      <c r="B4193" t="s">
        <v>31052</v>
      </c>
      <c r="C4193" t="s">
        <v>243</v>
      </c>
      <c r="D4193">
        <v>1.49</v>
      </c>
      <c r="E4193" t="s">
        <v>30879</v>
      </c>
    </row>
    <row r="4194" spans="1:15" hidden="1" x14ac:dyDescent="0.2">
      <c r="A4194" s="94" t="s">
        <v>31053</v>
      </c>
      <c r="B4194" t="s">
        <v>31054</v>
      </c>
      <c r="C4194" t="s">
        <v>243</v>
      </c>
      <c r="D4194">
        <v>1.49</v>
      </c>
      <c r="E4194" t="s">
        <v>30879</v>
      </c>
    </row>
    <row r="4195" spans="1:15" hidden="1" x14ac:dyDescent="0.2">
      <c r="A4195" s="94" t="s">
        <v>31055</v>
      </c>
      <c r="B4195" t="s">
        <v>31056</v>
      </c>
      <c r="C4195" t="s">
        <v>243</v>
      </c>
      <c r="D4195">
        <v>1.81</v>
      </c>
      <c r="E4195" t="s">
        <v>30879</v>
      </c>
    </row>
    <row r="4196" spans="1:15" hidden="1" x14ac:dyDescent="0.2">
      <c r="A4196" s="94" t="s">
        <v>20566</v>
      </c>
      <c r="B4196" t="s">
        <v>20567</v>
      </c>
      <c r="C4196" t="s">
        <v>243</v>
      </c>
      <c r="D4196">
        <v>1.26</v>
      </c>
      <c r="E4196" t="s">
        <v>30879</v>
      </c>
    </row>
    <row r="4197" spans="1:15" hidden="1" x14ac:dyDescent="0.2">
      <c r="A4197" s="94" t="s">
        <v>20568</v>
      </c>
      <c r="B4197" t="s">
        <v>20569</v>
      </c>
      <c r="C4197" t="s">
        <v>243</v>
      </c>
      <c r="D4197">
        <v>1.1000000000000001</v>
      </c>
      <c r="E4197" t="s">
        <v>30879</v>
      </c>
    </row>
    <row r="4198" spans="1:15" hidden="1" x14ac:dyDescent="0.2">
      <c r="A4198" s="94" t="s">
        <v>31057</v>
      </c>
      <c r="B4198" t="s">
        <v>31058</v>
      </c>
      <c r="C4198" t="s">
        <v>243</v>
      </c>
      <c r="D4198">
        <v>1.49</v>
      </c>
      <c r="E4198" t="s">
        <v>30879</v>
      </c>
    </row>
    <row r="4199" spans="1:15" hidden="1" x14ac:dyDescent="0.2">
      <c r="A4199" s="94" t="s">
        <v>31059</v>
      </c>
      <c r="B4199" t="s">
        <v>31060</v>
      </c>
      <c r="C4199" t="s">
        <v>243</v>
      </c>
      <c r="D4199">
        <v>1.53</v>
      </c>
      <c r="E4199" t="s">
        <v>30879</v>
      </c>
    </row>
    <row r="4200" spans="1:15" hidden="1" x14ac:dyDescent="0.2">
      <c r="A4200" s="94" t="s">
        <v>31061</v>
      </c>
      <c r="B4200" t="s">
        <v>31062</v>
      </c>
      <c r="C4200" t="s">
        <v>243</v>
      </c>
      <c r="D4200">
        <v>2</v>
      </c>
      <c r="E4200" t="s">
        <v>30879</v>
      </c>
    </row>
    <row r="4201" spans="1:15" hidden="1" x14ac:dyDescent="0.2">
      <c r="A4201" s="94" t="s">
        <v>20570</v>
      </c>
      <c r="B4201" t="s">
        <v>20571</v>
      </c>
      <c r="C4201" t="s">
        <v>243</v>
      </c>
      <c r="D4201">
        <v>1.4</v>
      </c>
      <c r="E4201" t="s">
        <v>30879</v>
      </c>
    </row>
    <row r="4202" spans="1:15" hidden="1" x14ac:dyDescent="0.2">
      <c r="A4202" s="94" t="s">
        <v>20572</v>
      </c>
      <c r="B4202" t="s">
        <v>20573</v>
      </c>
      <c r="C4202" t="s">
        <v>243</v>
      </c>
      <c r="D4202">
        <v>1.37</v>
      </c>
      <c r="E4202" t="s">
        <v>30879</v>
      </c>
    </row>
    <row r="4203" spans="1:15" hidden="1" x14ac:dyDescent="0.2">
      <c r="A4203" s="94" t="s">
        <v>31063</v>
      </c>
      <c r="B4203" t="s">
        <v>31064</v>
      </c>
      <c r="C4203" t="s">
        <v>243</v>
      </c>
      <c r="D4203">
        <v>1.66</v>
      </c>
      <c r="E4203" t="s">
        <v>30879</v>
      </c>
    </row>
    <row r="4204" spans="1:15" hidden="1" x14ac:dyDescent="0.2">
      <c r="A4204" s="94" t="s">
        <v>31093</v>
      </c>
      <c r="B4204" t="s">
        <v>31094</v>
      </c>
      <c r="C4204" t="s">
        <v>614</v>
      </c>
      <c r="D4204">
        <v>113.4</v>
      </c>
      <c r="E4204" t="s">
        <v>30879</v>
      </c>
    </row>
    <row r="4205" spans="1:15" s="86" customFormat="1" hidden="1" x14ac:dyDescent="0.2">
      <c r="A4205" s="94" t="s">
        <v>31065</v>
      </c>
      <c r="B4205" t="s">
        <v>31066</v>
      </c>
      <c r="C4205" t="s">
        <v>614</v>
      </c>
      <c r="D4205">
        <v>90.3</v>
      </c>
      <c r="E4205" t="s">
        <v>30879</v>
      </c>
      <c r="F4205" s="85"/>
      <c r="G4205" s="85"/>
      <c r="H4205" s="85"/>
      <c r="I4205" s="85"/>
      <c r="J4205" s="85"/>
      <c r="K4205" s="85"/>
      <c r="L4205" s="85"/>
      <c r="M4205" s="85"/>
      <c r="N4205" s="85"/>
      <c r="O4205" s="85"/>
    </row>
    <row r="4206" spans="1:15" hidden="1" x14ac:dyDescent="0.2">
      <c r="A4206" s="94" t="s">
        <v>31095</v>
      </c>
      <c r="B4206" t="s">
        <v>31096</v>
      </c>
      <c r="C4206" t="s">
        <v>614</v>
      </c>
      <c r="D4206">
        <v>126.06</v>
      </c>
      <c r="E4206" t="s">
        <v>30879</v>
      </c>
    </row>
    <row r="4207" spans="1:15" hidden="1" x14ac:dyDescent="0.2">
      <c r="A4207" s="94" t="s">
        <v>31097</v>
      </c>
      <c r="B4207" t="s">
        <v>31098</v>
      </c>
      <c r="C4207" t="s">
        <v>2847</v>
      </c>
      <c r="D4207">
        <v>5.48</v>
      </c>
      <c r="E4207" t="s">
        <v>30879</v>
      </c>
    </row>
    <row r="4208" spans="1:15" hidden="1" x14ac:dyDescent="0.2">
      <c r="A4208" s="94" t="s">
        <v>31099</v>
      </c>
      <c r="B4208" t="s">
        <v>31100</v>
      </c>
      <c r="C4208" t="s">
        <v>2847</v>
      </c>
      <c r="D4208">
        <v>5.93</v>
      </c>
      <c r="E4208" t="s">
        <v>30879</v>
      </c>
    </row>
    <row r="4209" spans="1:5" hidden="1" x14ac:dyDescent="0.2">
      <c r="A4209" s="94" t="s">
        <v>20574</v>
      </c>
      <c r="B4209" t="s">
        <v>20575</v>
      </c>
      <c r="C4209" t="s">
        <v>2847</v>
      </c>
      <c r="D4209">
        <v>4.3499999999999996</v>
      </c>
      <c r="E4209" t="s">
        <v>30879</v>
      </c>
    </row>
    <row r="4210" spans="1:5" hidden="1" x14ac:dyDescent="0.2">
      <c r="A4210" s="94" t="s">
        <v>20576</v>
      </c>
      <c r="B4210" t="s">
        <v>20577</v>
      </c>
      <c r="C4210" t="s">
        <v>2847</v>
      </c>
      <c r="D4210">
        <v>4.3499999999999996</v>
      </c>
      <c r="E4210" t="s">
        <v>30879</v>
      </c>
    </row>
    <row r="4211" spans="1:5" hidden="1" x14ac:dyDescent="0.2">
      <c r="A4211" s="94" t="s">
        <v>20578</v>
      </c>
      <c r="B4211" t="s">
        <v>20579</v>
      </c>
      <c r="C4211" t="s">
        <v>2847</v>
      </c>
      <c r="D4211">
        <v>4.3499999999999996</v>
      </c>
      <c r="E4211" t="s">
        <v>30879</v>
      </c>
    </row>
    <row r="4212" spans="1:5" hidden="1" x14ac:dyDescent="0.2">
      <c r="A4212" s="94" t="s">
        <v>20580</v>
      </c>
      <c r="B4212" t="s">
        <v>20581</v>
      </c>
      <c r="C4212" t="s">
        <v>2847</v>
      </c>
      <c r="D4212">
        <v>4.38</v>
      </c>
      <c r="E4212" t="s">
        <v>30879</v>
      </c>
    </row>
    <row r="4213" spans="1:5" hidden="1" x14ac:dyDescent="0.2">
      <c r="A4213" s="94" t="s">
        <v>20582</v>
      </c>
      <c r="B4213" t="s">
        <v>20583</v>
      </c>
      <c r="C4213" t="s">
        <v>2847</v>
      </c>
      <c r="D4213">
        <v>3.78</v>
      </c>
      <c r="E4213" t="s">
        <v>30879</v>
      </c>
    </row>
    <row r="4214" spans="1:5" hidden="1" x14ac:dyDescent="0.2">
      <c r="A4214" s="94" t="s">
        <v>31091</v>
      </c>
      <c r="B4214" t="s">
        <v>31092</v>
      </c>
      <c r="C4214" t="s">
        <v>243</v>
      </c>
      <c r="D4214">
        <v>1.24</v>
      </c>
      <c r="E4214" t="s">
        <v>30879</v>
      </c>
    </row>
    <row r="4215" spans="1:5" hidden="1" x14ac:dyDescent="0.2">
      <c r="A4215" s="94" t="s">
        <v>31089</v>
      </c>
      <c r="B4215" t="s">
        <v>31090</v>
      </c>
      <c r="C4215" t="s">
        <v>243</v>
      </c>
      <c r="D4215">
        <v>15.5</v>
      </c>
      <c r="E4215" t="s">
        <v>30879</v>
      </c>
    </row>
    <row r="4216" spans="1:5" hidden="1" x14ac:dyDescent="0.2">
      <c r="A4216" s="94" t="s">
        <v>20584</v>
      </c>
      <c r="B4216" t="s">
        <v>20585</v>
      </c>
      <c r="C4216" t="s">
        <v>243</v>
      </c>
      <c r="D4216">
        <v>14.12</v>
      </c>
      <c r="E4216" t="s">
        <v>30879</v>
      </c>
    </row>
    <row r="4217" spans="1:5" hidden="1" x14ac:dyDescent="0.2">
      <c r="A4217" s="94" t="s">
        <v>20586</v>
      </c>
      <c r="B4217" t="s">
        <v>20587</v>
      </c>
      <c r="C4217" t="s">
        <v>243</v>
      </c>
      <c r="D4217">
        <v>15.2</v>
      </c>
      <c r="E4217" t="s">
        <v>30879</v>
      </c>
    </row>
    <row r="4218" spans="1:5" hidden="1" x14ac:dyDescent="0.2">
      <c r="A4218" s="94" t="s">
        <v>20588</v>
      </c>
      <c r="B4218" t="s">
        <v>20589</v>
      </c>
      <c r="C4218" t="s">
        <v>243</v>
      </c>
      <c r="D4218">
        <v>42.72</v>
      </c>
      <c r="E4218" t="s">
        <v>30879</v>
      </c>
    </row>
    <row r="4219" spans="1:5" hidden="1" x14ac:dyDescent="0.2">
      <c r="A4219" s="94" t="s">
        <v>50608</v>
      </c>
      <c r="B4219" t="s">
        <v>50609</v>
      </c>
      <c r="C4219" t="s">
        <v>243</v>
      </c>
      <c r="D4219">
        <v>138.94999999999999</v>
      </c>
      <c r="E4219" t="s">
        <v>30879</v>
      </c>
    </row>
    <row r="4220" spans="1:5" hidden="1" x14ac:dyDescent="0.2">
      <c r="A4220" s="94" t="s">
        <v>50610</v>
      </c>
      <c r="B4220" t="s">
        <v>50611</v>
      </c>
      <c r="C4220" t="s">
        <v>243</v>
      </c>
      <c r="D4220">
        <v>222.31</v>
      </c>
      <c r="E4220" t="s">
        <v>30879</v>
      </c>
    </row>
    <row r="4221" spans="1:5" hidden="1" x14ac:dyDescent="0.2">
      <c r="A4221" s="94" t="s">
        <v>31153</v>
      </c>
      <c r="B4221" t="s">
        <v>31154</v>
      </c>
      <c r="C4221" t="s">
        <v>1623</v>
      </c>
      <c r="D4221">
        <v>19.38</v>
      </c>
      <c r="E4221" t="s">
        <v>30879</v>
      </c>
    </row>
    <row r="4222" spans="1:5" hidden="1" x14ac:dyDescent="0.2">
      <c r="A4222" s="94" t="s">
        <v>31155</v>
      </c>
      <c r="B4222" t="s">
        <v>31156</v>
      </c>
      <c r="C4222" t="s">
        <v>1623</v>
      </c>
      <c r="D4222">
        <v>5.98</v>
      </c>
      <c r="E4222" t="s">
        <v>30879</v>
      </c>
    </row>
    <row r="4223" spans="1:5" hidden="1" x14ac:dyDescent="0.2">
      <c r="A4223" s="94" t="s">
        <v>31141</v>
      </c>
      <c r="B4223" t="s">
        <v>31142</v>
      </c>
      <c r="C4223" t="s">
        <v>1623</v>
      </c>
      <c r="D4223">
        <v>142.02000000000001</v>
      </c>
      <c r="E4223" t="s">
        <v>30879</v>
      </c>
    </row>
    <row r="4224" spans="1:5" hidden="1" x14ac:dyDescent="0.2">
      <c r="A4224" s="94" t="s">
        <v>31157</v>
      </c>
      <c r="B4224" t="s">
        <v>31158</v>
      </c>
      <c r="C4224" t="s">
        <v>1623</v>
      </c>
      <c r="D4224">
        <v>32.61</v>
      </c>
      <c r="E4224" t="s">
        <v>30879</v>
      </c>
    </row>
    <row r="4225" spans="1:5" hidden="1" x14ac:dyDescent="0.2">
      <c r="A4225" s="94" t="s">
        <v>31159</v>
      </c>
      <c r="B4225" t="s">
        <v>31160</v>
      </c>
      <c r="C4225" t="s">
        <v>1623</v>
      </c>
      <c r="D4225">
        <v>5.98</v>
      </c>
      <c r="E4225" t="s">
        <v>30879</v>
      </c>
    </row>
    <row r="4226" spans="1:5" hidden="1" x14ac:dyDescent="0.2">
      <c r="A4226" s="94" t="s">
        <v>31149</v>
      </c>
      <c r="B4226" t="s">
        <v>31150</v>
      </c>
      <c r="C4226" t="s">
        <v>1623</v>
      </c>
      <c r="D4226">
        <v>150.75</v>
      </c>
      <c r="E4226" t="s">
        <v>30879</v>
      </c>
    </row>
    <row r="4227" spans="1:5" hidden="1" x14ac:dyDescent="0.2">
      <c r="A4227" s="94" t="s">
        <v>31161</v>
      </c>
      <c r="B4227" t="s">
        <v>31162</v>
      </c>
      <c r="C4227" t="s">
        <v>1623</v>
      </c>
      <c r="D4227">
        <v>28.58</v>
      </c>
      <c r="E4227" t="s">
        <v>30879</v>
      </c>
    </row>
    <row r="4228" spans="1:5" hidden="1" x14ac:dyDescent="0.2">
      <c r="A4228" s="94" t="s">
        <v>31163</v>
      </c>
      <c r="B4228" t="s">
        <v>31164</v>
      </c>
      <c r="C4228" t="s">
        <v>1623</v>
      </c>
      <c r="D4228">
        <v>3.73</v>
      </c>
      <c r="E4228" t="s">
        <v>30879</v>
      </c>
    </row>
    <row r="4229" spans="1:5" hidden="1" x14ac:dyDescent="0.2">
      <c r="A4229" s="94" t="s">
        <v>31151</v>
      </c>
      <c r="B4229" t="s">
        <v>31152</v>
      </c>
      <c r="C4229" t="s">
        <v>1623</v>
      </c>
      <c r="D4229">
        <v>142.02000000000001</v>
      </c>
      <c r="E4229" t="s">
        <v>30879</v>
      </c>
    </row>
    <row r="4230" spans="1:5" hidden="1" x14ac:dyDescent="0.2">
      <c r="A4230" s="94" t="s">
        <v>31167</v>
      </c>
      <c r="B4230" t="s">
        <v>31168</v>
      </c>
      <c r="C4230" t="s">
        <v>1623</v>
      </c>
      <c r="D4230">
        <v>3.73</v>
      </c>
      <c r="E4230" t="s">
        <v>30879</v>
      </c>
    </row>
    <row r="4231" spans="1:5" hidden="1" x14ac:dyDescent="0.2">
      <c r="A4231" s="94" t="s">
        <v>31165</v>
      </c>
      <c r="B4231" t="s">
        <v>31166</v>
      </c>
      <c r="C4231" t="s">
        <v>1623</v>
      </c>
      <c r="D4231">
        <v>150.75</v>
      </c>
      <c r="E4231" t="s">
        <v>30879</v>
      </c>
    </row>
    <row r="4232" spans="1:5" hidden="1" x14ac:dyDescent="0.2">
      <c r="A4232" s="94" t="s">
        <v>31121</v>
      </c>
      <c r="B4232" t="s">
        <v>31122</v>
      </c>
      <c r="C4232" t="s">
        <v>1623</v>
      </c>
      <c r="D4232">
        <v>20.9</v>
      </c>
      <c r="E4232" t="s">
        <v>30879</v>
      </c>
    </row>
    <row r="4233" spans="1:5" hidden="1" x14ac:dyDescent="0.2">
      <c r="A4233" s="94" t="s">
        <v>31143</v>
      </c>
      <c r="B4233" t="s">
        <v>31144</v>
      </c>
      <c r="C4233" t="s">
        <v>1623</v>
      </c>
      <c r="D4233">
        <v>204.34</v>
      </c>
      <c r="E4233" t="s">
        <v>30879</v>
      </c>
    </row>
    <row r="4234" spans="1:5" hidden="1" x14ac:dyDescent="0.2">
      <c r="A4234" s="94" t="s">
        <v>31169</v>
      </c>
      <c r="B4234" t="s">
        <v>31170</v>
      </c>
      <c r="C4234" t="s">
        <v>1623</v>
      </c>
      <c r="D4234">
        <v>37.6</v>
      </c>
      <c r="E4234" t="s">
        <v>30879</v>
      </c>
    </row>
    <row r="4235" spans="1:5" hidden="1" x14ac:dyDescent="0.2">
      <c r="A4235" s="94" t="s">
        <v>31171</v>
      </c>
      <c r="B4235" t="s">
        <v>31172</v>
      </c>
      <c r="C4235" t="s">
        <v>1623</v>
      </c>
      <c r="D4235">
        <v>3.73</v>
      </c>
      <c r="E4235" t="s">
        <v>30879</v>
      </c>
    </row>
    <row r="4236" spans="1:5" hidden="1" x14ac:dyDescent="0.2">
      <c r="A4236" s="94" t="s">
        <v>31145</v>
      </c>
      <c r="B4236" t="s">
        <v>31146</v>
      </c>
      <c r="C4236" t="s">
        <v>1623</v>
      </c>
      <c r="D4236">
        <v>173.69</v>
      </c>
      <c r="E4236" t="s">
        <v>30879</v>
      </c>
    </row>
    <row r="4237" spans="1:5" hidden="1" x14ac:dyDescent="0.2">
      <c r="A4237" s="94" t="s">
        <v>31173</v>
      </c>
      <c r="B4237" t="s">
        <v>31174</v>
      </c>
      <c r="C4237" t="s">
        <v>1623</v>
      </c>
      <c r="D4237">
        <v>35.35</v>
      </c>
      <c r="E4237" t="s">
        <v>30879</v>
      </c>
    </row>
    <row r="4238" spans="1:5" hidden="1" x14ac:dyDescent="0.2">
      <c r="A4238" s="94" t="s">
        <v>31175</v>
      </c>
      <c r="B4238" t="s">
        <v>31176</v>
      </c>
      <c r="C4238" t="s">
        <v>1623</v>
      </c>
      <c r="D4238">
        <v>3.73</v>
      </c>
      <c r="E4238" t="s">
        <v>30879</v>
      </c>
    </row>
    <row r="4239" spans="1:5" hidden="1" x14ac:dyDescent="0.2">
      <c r="A4239" s="94" t="s">
        <v>31147</v>
      </c>
      <c r="B4239" t="s">
        <v>31148</v>
      </c>
      <c r="C4239" t="s">
        <v>1623</v>
      </c>
      <c r="D4239">
        <v>163.47</v>
      </c>
      <c r="E4239" t="s">
        <v>30879</v>
      </c>
    </row>
    <row r="4240" spans="1:5" hidden="1" x14ac:dyDescent="0.2">
      <c r="A4240" s="94" t="s">
        <v>31181</v>
      </c>
      <c r="B4240" t="s">
        <v>31182</v>
      </c>
      <c r="C4240" t="s">
        <v>1623</v>
      </c>
      <c r="D4240">
        <v>159.47</v>
      </c>
      <c r="E4240" t="s">
        <v>30879</v>
      </c>
    </row>
    <row r="4241" spans="1:5" hidden="1" x14ac:dyDescent="0.2">
      <c r="A4241" s="94" t="s">
        <v>31185</v>
      </c>
      <c r="B4241" t="s">
        <v>31186</v>
      </c>
      <c r="C4241" t="s">
        <v>1623</v>
      </c>
      <c r="D4241">
        <v>5.47</v>
      </c>
      <c r="E4241" t="s">
        <v>30879</v>
      </c>
    </row>
    <row r="4242" spans="1:5" hidden="1" x14ac:dyDescent="0.2">
      <c r="A4242" s="94" t="s">
        <v>31183</v>
      </c>
      <c r="B4242" t="s">
        <v>31184</v>
      </c>
      <c r="C4242" t="s">
        <v>1623</v>
      </c>
      <c r="D4242">
        <v>159.47</v>
      </c>
      <c r="E4242" t="s">
        <v>30879</v>
      </c>
    </row>
    <row r="4243" spans="1:5" hidden="1" x14ac:dyDescent="0.2">
      <c r="A4243" s="94" t="s">
        <v>8269</v>
      </c>
      <c r="B4243" t="s">
        <v>8270</v>
      </c>
      <c r="C4243" t="s">
        <v>1623</v>
      </c>
      <c r="D4243">
        <v>5.62</v>
      </c>
      <c r="E4243" t="s">
        <v>30879</v>
      </c>
    </row>
    <row r="4244" spans="1:5" hidden="1" x14ac:dyDescent="0.2">
      <c r="A4244" s="94" t="s">
        <v>31179</v>
      </c>
      <c r="B4244" t="s">
        <v>31180</v>
      </c>
      <c r="C4244" t="s">
        <v>1623</v>
      </c>
      <c r="D4244">
        <v>261.45999999999998</v>
      </c>
      <c r="E4244" t="s">
        <v>30879</v>
      </c>
    </row>
    <row r="4245" spans="1:5" hidden="1" x14ac:dyDescent="0.2">
      <c r="A4245" s="94" t="s">
        <v>8271</v>
      </c>
      <c r="B4245" t="s">
        <v>8272</v>
      </c>
      <c r="C4245" t="s">
        <v>243</v>
      </c>
      <c r="D4245">
        <v>5.45</v>
      </c>
      <c r="E4245" t="s">
        <v>30879</v>
      </c>
    </row>
    <row r="4246" spans="1:5" hidden="1" x14ac:dyDescent="0.2">
      <c r="A4246" s="94" t="s">
        <v>31113</v>
      </c>
      <c r="B4246" t="s">
        <v>31114</v>
      </c>
      <c r="C4246" t="s">
        <v>1623</v>
      </c>
      <c r="D4246">
        <v>34.15</v>
      </c>
      <c r="E4246" t="s">
        <v>30879</v>
      </c>
    </row>
    <row r="4247" spans="1:5" hidden="1" x14ac:dyDescent="0.2">
      <c r="A4247" s="94" t="s">
        <v>31115</v>
      </c>
      <c r="B4247" t="s">
        <v>31116</v>
      </c>
      <c r="C4247" t="s">
        <v>1623</v>
      </c>
      <c r="D4247">
        <v>33.47</v>
      </c>
      <c r="E4247" t="s">
        <v>30879</v>
      </c>
    </row>
    <row r="4248" spans="1:5" hidden="1" x14ac:dyDescent="0.2">
      <c r="A4248" s="94" t="s">
        <v>31117</v>
      </c>
      <c r="B4248" t="s">
        <v>31118</v>
      </c>
      <c r="C4248" t="s">
        <v>1623</v>
      </c>
      <c r="D4248">
        <v>33.47</v>
      </c>
      <c r="E4248" t="s">
        <v>30879</v>
      </c>
    </row>
    <row r="4249" spans="1:5" hidden="1" x14ac:dyDescent="0.2">
      <c r="A4249" s="94" t="s">
        <v>31119</v>
      </c>
      <c r="B4249" t="s">
        <v>31120</v>
      </c>
      <c r="C4249" t="s">
        <v>1623</v>
      </c>
      <c r="D4249">
        <v>33.47</v>
      </c>
      <c r="E4249" t="s">
        <v>30879</v>
      </c>
    </row>
    <row r="4250" spans="1:5" hidden="1" x14ac:dyDescent="0.2">
      <c r="A4250" s="94" t="s">
        <v>31123</v>
      </c>
      <c r="B4250" t="s">
        <v>31124</v>
      </c>
      <c r="C4250" t="s">
        <v>1623</v>
      </c>
      <c r="D4250">
        <v>36.51</v>
      </c>
      <c r="E4250" t="s">
        <v>30879</v>
      </c>
    </row>
    <row r="4251" spans="1:5" hidden="1" x14ac:dyDescent="0.2">
      <c r="A4251" s="94" t="s">
        <v>20590</v>
      </c>
      <c r="B4251" t="s">
        <v>20591</v>
      </c>
      <c r="C4251" t="s">
        <v>2847</v>
      </c>
      <c r="D4251">
        <v>4.3099999999999996</v>
      </c>
      <c r="E4251" t="s">
        <v>30879</v>
      </c>
    </row>
    <row r="4252" spans="1:5" hidden="1" x14ac:dyDescent="0.2">
      <c r="A4252" s="94" t="s">
        <v>20592</v>
      </c>
      <c r="B4252" t="s">
        <v>20593</v>
      </c>
      <c r="C4252" t="s">
        <v>2847</v>
      </c>
      <c r="D4252">
        <v>4.1900000000000004</v>
      </c>
      <c r="E4252" t="s">
        <v>30879</v>
      </c>
    </row>
    <row r="4253" spans="1:5" hidden="1" x14ac:dyDescent="0.2">
      <c r="A4253" s="94" t="s">
        <v>20594</v>
      </c>
      <c r="B4253" t="s">
        <v>20595</v>
      </c>
      <c r="C4253" t="s">
        <v>2847</v>
      </c>
      <c r="D4253">
        <v>4.3099999999999996</v>
      </c>
      <c r="E4253" t="s">
        <v>30879</v>
      </c>
    </row>
    <row r="4254" spans="1:5" hidden="1" x14ac:dyDescent="0.2">
      <c r="A4254" s="94" t="s">
        <v>31081</v>
      </c>
      <c r="B4254" t="s">
        <v>31082</v>
      </c>
      <c r="C4254" t="s">
        <v>2847</v>
      </c>
      <c r="D4254">
        <v>5.41</v>
      </c>
      <c r="E4254" t="s">
        <v>30879</v>
      </c>
    </row>
    <row r="4255" spans="1:5" hidden="1" x14ac:dyDescent="0.2">
      <c r="A4255" s="94" t="s">
        <v>31083</v>
      </c>
      <c r="B4255" t="s">
        <v>31084</v>
      </c>
      <c r="C4255" t="s">
        <v>2847</v>
      </c>
      <c r="D4255">
        <v>5.41</v>
      </c>
      <c r="E4255" t="s">
        <v>30879</v>
      </c>
    </row>
    <row r="4256" spans="1:5" hidden="1" x14ac:dyDescent="0.2">
      <c r="A4256" s="94" t="s">
        <v>31216</v>
      </c>
      <c r="B4256" t="s">
        <v>31217</v>
      </c>
      <c r="C4256" t="s">
        <v>2847</v>
      </c>
      <c r="D4256">
        <v>3.81</v>
      </c>
      <c r="E4256" t="s">
        <v>30879</v>
      </c>
    </row>
    <row r="4257" spans="1:5" hidden="1" x14ac:dyDescent="0.2">
      <c r="A4257" s="94" t="s">
        <v>31017</v>
      </c>
      <c r="B4257" t="s">
        <v>31018</v>
      </c>
      <c r="C4257" t="s">
        <v>2847</v>
      </c>
      <c r="D4257">
        <v>3.98</v>
      </c>
      <c r="E4257" t="s">
        <v>30879</v>
      </c>
    </row>
    <row r="4258" spans="1:5" hidden="1" x14ac:dyDescent="0.2">
      <c r="A4258" s="94" t="s">
        <v>31015</v>
      </c>
      <c r="B4258" t="s">
        <v>31016</v>
      </c>
      <c r="C4258" t="s">
        <v>2847</v>
      </c>
      <c r="D4258">
        <v>4.34</v>
      </c>
      <c r="E4258" t="s">
        <v>30879</v>
      </c>
    </row>
    <row r="4259" spans="1:5" hidden="1" x14ac:dyDescent="0.2">
      <c r="A4259" s="94" t="s">
        <v>31134</v>
      </c>
      <c r="B4259" t="s">
        <v>31135</v>
      </c>
      <c r="C4259" t="s">
        <v>2847</v>
      </c>
      <c r="D4259">
        <v>35.229999999999997</v>
      </c>
      <c r="E4259" t="s">
        <v>30879</v>
      </c>
    </row>
    <row r="4260" spans="1:5" hidden="1" x14ac:dyDescent="0.2">
      <c r="A4260" s="94" t="s">
        <v>31136</v>
      </c>
      <c r="B4260" t="s">
        <v>31137</v>
      </c>
      <c r="C4260" t="s">
        <v>2847</v>
      </c>
      <c r="D4260">
        <v>34.17</v>
      </c>
      <c r="E4260" t="s">
        <v>30879</v>
      </c>
    </row>
    <row r="4261" spans="1:5" hidden="1" x14ac:dyDescent="0.2">
      <c r="A4261" s="94" t="s">
        <v>8273</v>
      </c>
      <c r="B4261" t="s">
        <v>20596</v>
      </c>
      <c r="C4261" t="s">
        <v>243</v>
      </c>
      <c r="D4261">
        <v>1.93</v>
      </c>
      <c r="E4261" t="s">
        <v>30879</v>
      </c>
    </row>
    <row r="4262" spans="1:5" hidden="1" x14ac:dyDescent="0.2">
      <c r="A4262" s="94" t="s">
        <v>8274</v>
      </c>
      <c r="B4262" t="s">
        <v>20597</v>
      </c>
      <c r="C4262" t="s">
        <v>243</v>
      </c>
      <c r="D4262">
        <v>1.74</v>
      </c>
      <c r="E4262" t="s">
        <v>30879</v>
      </c>
    </row>
    <row r="4263" spans="1:5" hidden="1" x14ac:dyDescent="0.2">
      <c r="A4263" s="94" t="s">
        <v>8275</v>
      </c>
      <c r="B4263" t="s">
        <v>20598</v>
      </c>
      <c r="C4263" t="s">
        <v>243</v>
      </c>
      <c r="D4263">
        <v>1.74</v>
      </c>
      <c r="E4263" t="s">
        <v>30879</v>
      </c>
    </row>
    <row r="4264" spans="1:5" hidden="1" x14ac:dyDescent="0.2">
      <c r="A4264" s="94" t="s">
        <v>8276</v>
      </c>
      <c r="B4264" t="s">
        <v>20599</v>
      </c>
      <c r="C4264" t="s">
        <v>243</v>
      </c>
      <c r="D4264">
        <v>1.74</v>
      </c>
      <c r="E4264" t="s">
        <v>30879</v>
      </c>
    </row>
    <row r="4265" spans="1:5" hidden="1" x14ac:dyDescent="0.2">
      <c r="A4265" s="94" t="s">
        <v>8277</v>
      </c>
      <c r="B4265" t="s">
        <v>31127</v>
      </c>
      <c r="C4265" t="s">
        <v>1597</v>
      </c>
      <c r="D4265">
        <v>0.95</v>
      </c>
      <c r="E4265" t="s">
        <v>30879</v>
      </c>
    </row>
    <row r="4266" spans="1:5" hidden="1" x14ac:dyDescent="0.2">
      <c r="A4266" s="94" t="s">
        <v>20600</v>
      </c>
      <c r="B4266" t="s">
        <v>31140</v>
      </c>
      <c r="C4266" t="s">
        <v>1597</v>
      </c>
      <c r="D4266">
        <v>0.68</v>
      </c>
      <c r="E4266" t="s">
        <v>30879</v>
      </c>
    </row>
    <row r="4267" spans="1:5" hidden="1" x14ac:dyDescent="0.2">
      <c r="A4267" s="94" t="s">
        <v>20601</v>
      </c>
      <c r="B4267" t="s">
        <v>31177</v>
      </c>
      <c r="C4267" t="s">
        <v>1597</v>
      </c>
      <c r="D4267">
        <v>0.68</v>
      </c>
      <c r="E4267" t="s">
        <v>30879</v>
      </c>
    </row>
    <row r="4268" spans="1:5" hidden="1" x14ac:dyDescent="0.2">
      <c r="A4268" s="94" t="s">
        <v>20602</v>
      </c>
      <c r="B4268" t="s">
        <v>31178</v>
      </c>
      <c r="C4268" t="s">
        <v>1597</v>
      </c>
      <c r="D4268">
        <v>0.71</v>
      </c>
      <c r="E4268" t="s">
        <v>30879</v>
      </c>
    </row>
    <row r="4269" spans="1:5" hidden="1" x14ac:dyDescent="0.2">
      <c r="A4269" s="94" t="s">
        <v>20603</v>
      </c>
      <c r="B4269" t="s">
        <v>31187</v>
      </c>
      <c r="C4269" t="s">
        <v>1597</v>
      </c>
      <c r="D4269">
        <v>0.6</v>
      </c>
      <c r="E4269" t="s">
        <v>30879</v>
      </c>
    </row>
    <row r="4270" spans="1:5" hidden="1" x14ac:dyDescent="0.2">
      <c r="A4270" s="94" t="s">
        <v>20604</v>
      </c>
      <c r="B4270" t="s">
        <v>31188</v>
      </c>
      <c r="C4270" t="s">
        <v>1597</v>
      </c>
      <c r="D4270">
        <v>0.6</v>
      </c>
      <c r="E4270" t="s">
        <v>30879</v>
      </c>
    </row>
    <row r="4271" spans="1:5" hidden="1" x14ac:dyDescent="0.2">
      <c r="A4271" s="94" t="s">
        <v>31125</v>
      </c>
      <c r="B4271" t="s">
        <v>31126</v>
      </c>
      <c r="C4271" t="s">
        <v>1597</v>
      </c>
      <c r="D4271">
        <v>1.88</v>
      </c>
      <c r="E4271" t="s">
        <v>30879</v>
      </c>
    </row>
    <row r="4272" spans="1:5" hidden="1" x14ac:dyDescent="0.2">
      <c r="A4272" s="94" t="s">
        <v>20605</v>
      </c>
      <c r="B4272" t="s">
        <v>31189</v>
      </c>
      <c r="C4272" t="s">
        <v>1597</v>
      </c>
      <c r="D4272">
        <v>0.72</v>
      </c>
      <c r="E4272" t="s">
        <v>30879</v>
      </c>
    </row>
    <row r="4273" spans="1:5" hidden="1" x14ac:dyDescent="0.2">
      <c r="A4273" s="94" t="s">
        <v>20606</v>
      </c>
      <c r="B4273" t="s">
        <v>20607</v>
      </c>
      <c r="C4273" t="s">
        <v>1597</v>
      </c>
      <c r="D4273">
        <v>0.83</v>
      </c>
      <c r="E4273" t="s">
        <v>30879</v>
      </c>
    </row>
    <row r="4274" spans="1:5" hidden="1" x14ac:dyDescent="0.2">
      <c r="A4274" s="94" t="s">
        <v>31138</v>
      </c>
      <c r="B4274" t="s">
        <v>31139</v>
      </c>
      <c r="C4274" t="s">
        <v>2847</v>
      </c>
      <c r="D4274">
        <v>19.3</v>
      </c>
      <c r="E4274" t="s">
        <v>30879</v>
      </c>
    </row>
    <row r="4275" spans="1:5" hidden="1" x14ac:dyDescent="0.2">
      <c r="A4275" s="94" t="s">
        <v>20608</v>
      </c>
      <c r="B4275" t="s">
        <v>20609</v>
      </c>
      <c r="C4275" t="s">
        <v>1597</v>
      </c>
      <c r="D4275">
        <v>1.08</v>
      </c>
      <c r="E4275" t="s">
        <v>30879</v>
      </c>
    </row>
    <row r="4276" spans="1:5" hidden="1" x14ac:dyDescent="0.2">
      <c r="A4276" s="94" t="s">
        <v>20610</v>
      </c>
      <c r="B4276" t="s">
        <v>20611</v>
      </c>
      <c r="C4276" t="s">
        <v>1597</v>
      </c>
      <c r="D4276">
        <v>1.04</v>
      </c>
      <c r="E4276" t="s">
        <v>30879</v>
      </c>
    </row>
    <row r="4277" spans="1:5" hidden="1" x14ac:dyDescent="0.2">
      <c r="A4277" s="94" t="s">
        <v>20612</v>
      </c>
      <c r="B4277" t="s">
        <v>20613</v>
      </c>
      <c r="C4277" t="s">
        <v>1597</v>
      </c>
      <c r="D4277">
        <v>1.01</v>
      </c>
      <c r="E4277" t="s">
        <v>30879</v>
      </c>
    </row>
    <row r="4278" spans="1:5" hidden="1" x14ac:dyDescent="0.2">
      <c r="A4278" s="94" t="s">
        <v>20614</v>
      </c>
      <c r="B4278" t="s">
        <v>20615</v>
      </c>
      <c r="C4278" t="s">
        <v>1597</v>
      </c>
      <c r="D4278">
        <v>0.96</v>
      </c>
      <c r="E4278" t="s">
        <v>30879</v>
      </c>
    </row>
    <row r="4279" spans="1:5" hidden="1" x14ac:dyDescent="0.2">
      <c r="A4279" s="94" t="s">
        <v>20616</v>
      </c>
      <c r="B4279" t="s">
        <v>20617</v>
      </c>
      <c r="C4279" t="s">
        <v>1597</v>
      </c>
      <c r="D4279">
        <v>0.96</v>
      </c>
      <c r="E4279" t="s">
        <v>30879</v>
      </c>
    </row>
    <row r="4280" spans="1:5" hidden="1" x14ac:dyDescent="0.2">
      <c r="A4280" s="94" t="s">
        <v>20618</v>
      </c>
      <c r="B4280" t="s">
        <v>20619</v>
      </c>
      <c r="C4280" t="s">
        <v>1597</v>
      </c>
      <c r="D4280">
        <v>0.96</v>
      </c>
      <c r="E4280" t="s">
        <v>30879</v>
      </c>
    </row>
    <row r="4281" spans="1:5" hidden="1" x14ac:dyDescent="0.2">
      <c r="A4281" s="94" t="s">
        <v>20620</v>
      </c>
      <c r="B4281" t="s">
        <v>20621</v>
      </c>
      <c r="C4281" t="s">
        <v>1597</v>
      </c>
      <c r="D4281">
        <v>1.4</v>
      </c>
      <c r="E4281" t="s">
        <v>30879</v>
      </c>
    </row>
    <row r="4282" spans="1:5" hidden="1" x14ac:dyDescent="0.2">
      <c r="A4282" s="94" t="s">
        <v>31001</v>
      </c>
      <c r="B4282" t="s">
        <v>31002</v>
      </c>
      <c r="C4282" t="s">
        <v>2847</v>
      </c>
      <c r="D4282">
        <v>36.57</v>
      </c>
      <c r="E4282" t="s">
        <v>30879</v>
      </c>
    </row>
    <row r="4283" spans="1:5" hidden="1" x14ac:dyDescent="0.2">
      <c r="A4283" s="94" t="s">
        <v>31128</v>
      </c>
      <c r="B4283" t="s">
        <v>31129</v>
      </c>
      <c r="C4283" t="s">
        <v>243</v>
      </c>
      <c r="D4283">
        <v>7.4</v>
      </c>
      <c r="E4283" t="s">
        <v>30879</v>
      </c>
    </row>
    <row r="4284" spans="1:5" hidden="1" x14ac:dyDescent="0.2">
      <c r="A4284" s="94" t="s">
        <v>8278</v>
      </c>
      <c r="B4284" t="s">
        <v>20622</v>
      </c>
      <c r="C4284" t="s">
        <v>243</v>
      </c>
      <c r="D4284">
        <v>4.82</v>
      </c>
      <c r="E4284" t="s">
        <v>30879</v>
      </c>
    </row>
    <row r="4285" spans="1:5" hidden="1" x14ac:dyDescent="0.2">
      <c r="A4285" s="94" t="s">
        <v>31130</v>
      </c>
      <c r="B4285" t="s">
        <v>31131</v>
      </c>
      <c r="C4285" t="s">
        <v>243</v>
      </c>
      <c r="D4285">
        <v>4.96</v>
      </c>
      <c r="E4285" t="s">
        <v>30879</v>
      </c>
    </row>
    <row r="4286" spans="1:5" hidden="1" x14ac:dyDescent="0.2">
      <c r="A4286" s="94" t="s">
        <v>8279</v>
      </c>
      <c r="B4286" t="s">
        <v>8280</v>
      </c>
      <c r="C4286" t="s">
        <v>243</v>
      </c>
      <c r="D4286">
        <v>13.61</v>
      </c>
      <c r="E4286" t="s">
        <v>30879</v>
      </c>
    </row>
    <row r="4287" spans="1:5" hidden="1" x14ac:dyDescent="0.2">
      <c r="A4287" s="94" t="s">
        <v>8281</v>
      </c>
      <c r="B4287" t="s">
        <v>8282</v>
      </c>
      <c r="C4287" t="s">
        <v>243</v>
      </c>
      <c r="D4287">
        <v>13.61</v>
      </c>
      <c r="E4287" t="s">
        <v>30879</v>
      </c>
    </row>
    <row r="4288" spans="1:5" hidden="1" x14ac:dyDescent="0.2">
      <c r="A4288" s="94" t="s">
        <v>8283</v>
      </c>
      <c r="B4288" t="s">
        <v>8284</v>
      </c>
      <c r="C4288" t="s">
        <v>243</v>
      </c>
      <c r="D4288">
        <v>13.61</v>
      </c>
      <c r="E4288" t="s">
        <v>30879</v>
      </c>
    </row>
    <row r="4289" spans="1:5" hidden="1" x14ac:dyDescent="0.2">
      <c r="A4289" s="94" t="s">
        <v>31238</v>
      </c>
      <c r="B4289" t="s">
        <v>31239</v>
      </c>
      <c r="C4289" t="s">
        <v>243</v>
      </c>
      <c r="D4289">
        <v>25.2</v>
      </c>
      <c r="E4289" t="s">
        <v>30879</v>
      </c>
    </row>
    <row r="4290" spans="1:5" hidden="1" x14ac:dyDescent="0.2">
      <c r="A4290" s="94" t="s">
        <v>31226</v>
      </c>
      <c r="B4290" t="s">
        <v>31227</v>
      </c>
      <c r="C4290" t="s">
        <v>243</v>
      </c>
      <c r="D4290">
        <v>18.600000000000001</v>
      </c>
      <c r="E4290" t="s">
        <v>30879</v>
      </c>
    </row>
    <row r="4291" spans="1:5" hidden="1" x14ac:dyDescent="0.2">
      <c r="A4291" s="94" t="s">
        <v>31236</v>
      </c>
      <c r="B4291" t="s">
        <v>31237</v>
      </c>
      <c r="C4291" t="s">
        <v>243</v>
      </c>
      <c r="D4291">
        <v>19.22</v>
      </c>
      <c r="E4291" t="s">
        <v>30879</v>
      </c>
    </row>
    <row r="4292" spans="1:5" hidden="1" x14ac:dyDescent="0.2">
      <c r="A4292" s="94" t="s">
        <v>8285</v>
      </c>
      <c r="B4292" t="s">
        <v>20623</v>
      </c>
      <c r="C4292" t="s">
        <v>243</v>
      </c>
      <c r="D4292">
        <v>14.35</v>
      </c>
      <c r="E4292" t="s">
        <v>30879</v>
      </c>
    </row>
    <row r="4293" spans="1:5" hidden="1" x14ac:dyDescent="0.2">
      <c r="A4293" s="94" t="s">
        <v>31218</v>
      </c>
      <c r="B4293" t="s">
        <v>31219</v>
      </c>
      <c r="C4293" t="s">
        <v>243</v>
      </c>
      <c r="D4293">
        <v>213.38</v>
      </c>
      <c r="E4293" t="s">
        <v>30879</v>
      </c>
    </row>
    <row r="4294" spans="1:5" hidden="1" x14ac:dyDescent="0.2">
      <c r="A4294" s="94" t="s">
        <v>8286</v>
      </c>
      <c r="B4294" t="s">
        <v>20624</v>
      </c>
      <c r="C4294" t="s">
        <v>243</v>
      </c>
      <c r="D4294">
        <v>25.41</v>
      </c>
      <c r="E4294" t="s">
        <v>30879</v>
      </c>
    </row>
    <row r="4295" spans="1:5" hidden="1" x14ac:dyDescent="0.2">
      <c r="A4295" s="94" t="s">
        <v>8287</v>
      </c>
      <c r="B4295" t="s">
        <v>8288</v>
      </c>
      <c r="C4295" t="s">
        <v>243</v>
      </c>
      <c r="D4295">
        <v>8.4</v>
      </c>
      <c r="E4295" t="s">
        <v>30879</v>
      </c>
    </row>
    <row r="4296" spans="1:5" hidden="1" x14ac:dyDescent="0.2">
      <c r="A4296" s="94" t="s">
        <v>31220</v>
      </c>
      <c r="B4296" t="s">
        <v>31221</v>
      </c>
      <c r="C4296" t="s">
        <v>243</v>
      </c>
      <c r="D4296">
        <v>10.25</v>
      </c>
      <c r="E4296" t="s">
        <v>30879</v>
      </c>
    </row>
    <row r="4297" spans="1:5" hidden="1" x14ac:dyDescent="0.2">
      <c r="A4297" s="94" t="s">
        <v>31222</v>
      </c>
      <c r="B4297" t="s">
        <v>31223</v>
      </c>
      <c r="C4297" t="s">
        <v>243</v>
      </c>
      <c r="D4297">
        <v>46.71</v>
      </c>
      <c r="E4297" t="s">
        <v>30879</v>
      </c>
    </row>
    <row r="4298" spans="1:5" hidden="1" x14ac:dyDescent="0.2">
      <c r="A4298" s="94" t="s">
        <v>31224</v>
      </c>
      <c r="B4298" t="s">
        <v>31225</v>
      </c>
      <c r="C4298" t="s">
        <v>243</v>
      </c>
      <c r="D4298">
        <v>77.73</v>
      </c>
      <c r="E4298" t="s">
        <v>30879</v>
      </c>
    </row>
    <row r="4299" spans="1:5" hidden="1" x14ac:dyDescent="0.2">
      <c r="A4299" s="94" t="s">
        <v>8289</v>
      </c>
      <c r="B4299" t="s">
        <v>8290</v>
      </c>
      <c r="C4299" t="s">
        <v>243</v>
      </c>
      <c r="D4299">
        <v>11.61</v>
      </c>
      <c r="E4299" t="s">
        <v>30879</v>
      </c>
    </row>
    <row r="4300" spans="1:5" hidden="1" x14ac:dyDescent="0.2">
      <c r="A4300" s="94" t="s">
        <v>8291</v>
      </c>
      <c r="B4300" t="s">
        <v>8292</v>
      </c>
      <c r="C4300" t="s">
        <v>243</v>
      </c>
      <c r="D4300">
        <v>80.319999999999993</v>
      </c>
      <c r="E4300" t="s">
        <v>30879</v>
      </c>
    </row>
    <row r="4301" spans="1:5" hidden="1" x14ac:dyDescent="0.2">
      <c r="A4301" s="94" t="s">
        <v>8293</v>
      </c>
      <c r="B4301" t="s">
        <v>8294</v>
      </c>
      <c r="C4301" t="s">
        <v>243</v>
      </c>
      <c r="D4301">
        <v>13.74</v>
      </c>
      <c r="E4301" t="s">
        <v>30879</v>
      </c>
    </row>
    <row r="4302" spans="1:5" hidden="1" x14ac:dyDescent="0.2">
      <c r="A4302" s="94" t="s">
        <v>8295</v>
      </c>
      <c r="B4302" t="s">
        <v>8296</v>
      </c>
      <c r="C4302" t="s">
        <v>243</v>
      </c>
      <c r="D4302">
        <v>5.83</v>
      </c>
      <c r="E4302" t="s">
        <v>30879</v>
      </c>
    </row>
    <row r="4303" spans="1:5" hidden="1" x14ac:dyDescent="0.2">
      <c r="A4303" s="94" t="s">
        <v>31250</v>
      </c>
      <c r="B4303" t="s">
        <v>31251</v>
      </c>
      <c r="C4303" t="s">
        <v>243</v>
      </c>
      <c r="D4303">
        <v>11.27</v>
      </c>
      <c r="E4303" t="s">
        <v>30879</v>
      </c>
    </row>
    <row r="4304" spans="1:5" hidden="1" x14ac:dyDescent="0.2">
      <c r="A4304" s="94" t="s">
        <v>8297</v>
      </c>
      <c r="B4304" t="s">
        <v>8298</v>
      </c>
      <c r="C4304" t="s">
        <v>243</v>
      </c>
      <c r="D4304">
        <v>14.76</v>
      </c>
      <c r="E4304" t="s">
        <v>30879</v>
      </c>
    </row>
    <row r="4305" spans="1:5" hidden="1" x14ac:dyDescent="0.2">
      <c r="A4305" s="94" t="s">
        <v>8299</v>
      </c>
      <c r="B4305" t="s">
        <v>8300</v>
      </c>
      <c r="C4305" t="s">
        <v>243</v>
      </c>
      <c r="D4305">
        <v>34.06</v>
      </c>
      <c r="E4305" t="s">
        <v>30879</v>
      </c>
    </row>
    <row r="4306" spans="1:5" hidden="1" x14ac:dyDescent="0.2">
      <c r="A4306" s="94" t="s">
        <v>31228</v>
      </c>
      <c r="B4306" t="s">
        <v>31229</v>
      </c>
      <c r="C4306" t="s">
        <v>243</v>
      </c>
      <c r="D4306">
        <v>13.01</v>
      </c>
      <c r="E4306" t="s">
        <v>30879</v>
      </c>
    </row>
    <row r="4307" spans="1:5" hidden="1" x14ac:dyDescent="0.2">
      <c r="A4307" s="94" t="s">
        <v>31230</v>
      </c>
      <c r="B4307" t="s">
        <v>31231</v>
      </c>
      <c r="C4307" t="s">
        <v>243</v>
      </c>
      <c r="D4307">
        <v>99.75</v>
      </c>
      <c r="E4307" t="s">
        <v>30879</v>
      </c>
    </row>
    <row r="4308" spans="1:5" hidden="1" x14ac:dyDescent="0.2">
      <c r="A4308" s="94" t="s">
        <v>31232</v>
      </c>
      <c r="B4308" t="s">
        <v>31233</v>
      </c>
      <c r="C4308" t="s">
        <v>243</v>
      </c>
      <c r="D4308">
        <v>18.09</v>
      </c>
      <c r="E4308" t="s">
        <v>30879</v>
      </c>
    </row>
    <row r="4309" spans="1:5" hidden="1" x14ac:dyDescent="0.2">
      <c r="A4309" s="94" t="s">
        <v>8301</v>
      </c>
      <c r="B4309" t="s">
        <v>8302</v>
      </c>
      <c r="C4309" t="s">
        <v>243</v>
      </c>
      <c r="D4309">
        <v>14.76</v>
      </c>
      <c r="E4309" t="s">
        <v>30879</v>
      </c>
    </row>
    <row r="4310" spans="1:5" hidden="1" x14ac:dyDescent="0.2">
      <c r="A4310" s="94" t="s">
        <v>31234</v>
      </c>
      <c r="B4310" t="s">
        <v>31235</v>
      </c>
      <c r="C4310" t="s">
        <v>243</v>
      </c>
      <c r="D4310">
        <v>11.87</v>
      </c>
      <c r="E4310" t="s">
        <v>30879</v>
      </c>
    </row>
    <row r="4311" spans="1:5" hidden="1" x14ac:dyDescent="0.2">
      <c r="A4311" s="94" t="s">
        <v>31240</v>
      </c>
      <c r="B4311" t="s">
        <v>31241</v>
      </c>
      <c r="C4311" t="s">
        <v>243</v>
      </c>
      <c r="D4311">
        <v>6.07</v>
      </c>
      <c r="E4311" t="s">
        <v>30879</v>
      </c>
    </row>
    <row r="4312" spans="1:5" hidden="1" x14ac:dyDescent="0.2">
      <c r="A4312" s="94" t="s">
        <v>31242</v>
      </c>
      <c r="B4312" t="s">
        <v>31243</v>
      </c>
      <c r="C4312" t="s">
        <v>243</v>
      </c>
      <c r="D4312">
        <v>9.51</v>
      </c>
      <c r="E4312" t="s">
        <v>30879</v>
      </c>
    </row>
    <row r="4313" spans="1:5" hidden="1" x14ac:dyDescent="0.2">
      <c r="A4313" s="94" t="s">
        <v>31252</v>
      </c>
      <c r="B4313" t="s">
        <v>31253</v>
      </c>
      <c r="C4313" t="s">
        <v>243</v>
      </c>
      <c r="D4313">
        <v>166.62</v>
      </c>
      <c r="E4313" t="s">
        <v>30879</v>
      </c>
    </row>
    <row r="4314" spans="1:5" hidden="1" x14ac:dyDescent="0.2">
      <c r="A4314" s="94" t="s">
        <v>31244</v>
      </c>
      <c r="B4314" t="s">
        <v>31245</v>
      </c>
      <c r="C4314" t="s">
        <v>243</v>
      </c>
      <c r="D4314">
        <v>21.82</v>
      </c>
      <c r="E4314" t="s">
        <v>30879</v>
      </c>
    </row>
    <row r="4315" spans="1:5" hidden="1" x14ac:dyDescent="0.2">
      <c r="A4315" s="94" t="s">
        <v>31246</v>
      </c>
      <c r="B4315" t="s">
        <v>31247</v>
      </c>
      <c r="C4315" t="s">
        <v>243</v>
      </c>
      <c r="D4315">
        <v>230.9</v>
      </c>
      <c r="E4315" t="s">
        <v>30879</v>
      </c>
    </row>
    <row r="4316" spans="1:5" hidden="1" x14ac:dyDescent="0.2">
      <c r="A4316" s="94" t="s">
        <v>31248</v>
      </c>
      <c r="B4316" t="s">
        <v>31249</v>
      </c>
      <c r="C4316" t="s">
        <v>243</v>
      </c>
      <c r="D4316">
        <v>59.28</v>
      </c>
      <c r="E4316" t="s">
        <v>30879</v>
      </c>
    </row>
    <row r="4317" spans="1:5" hidden="1" x14ac:dyDescent="0.2">
      <c r="A4317" s="94" t="s">
        <v>8303</v>
      </c>
      <c r="B4317" t="s">
        <v>8304</v>
      </c>
      <c r="C4317" t="s">
        <v>243</v>
      </c>
      <c r="D4317">
        <v>13.85</v>
      </c>
      <c r="E4317" t="s">
        <v>30879</v>
      </c>
    </row>
    <row r="4318" spans="1:5" hidden="1" x14ac:dyDescent="0.2">
      <c r="A4318" s="94" t="s">
        <v>45309</v>
      </c>
      <c r="B4318" t="s">
        <v>45310</v>
      </c>
      <c r="C4318" t="s">
        <v>2815</v>
      </c>
      <c r="D4318">
        <v>3.32</v>
      </c>
      <c r="E4318" t="s">
        <v>30879</v>
      </c>
    </row>
    <row r="4319" spans="1:5" hidden="1" x14ac:dyDescent="0.2">
      <c r="A4319" s="94" t="s">
        <v>45311</v>
      </c>
      <c r="B4319" t="s">
        <v>45312</v>
      </c>
      <c r="C4319" t="s">
        <v>2815</v>
      </c>
      <c r="D4319">
        <v>3.32</v>
      </c>
      <c r="E4319" t="s">
        <v>30879</v>
      </c>
    </row>
    <row r="4320" spans="1:5" hidden="1" x14ac:dyDescent="0.2">
      <c r="A4320" s="94" t="s">
        <v>45307</v>
      </c>
      <c r="B4320" t="s">
        <v>45308</v>
      </c>
      <c r="C4320" t="s">
        <v>2815</v>
      </c>
      <c r="D4320">
        <v>4.9800000000000004</v>
      </c>
      <c r="E4320" t="s">
        <v>30879</v>
      </c>
    </row>
    <row r="4321" spans="1:5" hidden="1" x14ac:dyDescent="0.2">
      <c r="A4321" s="94" t="s">
        <v>45305</v>
      </c>
      <c r="B4321" t="s">
        <v>45306</v>
      </c>
      <c r="C4321" t="s">
        <v>2815</v>
      </c>
      <c r="D4321">
        <v>4.9800000000000004</v>
      </c>
      <c r="E4321" t="s">
        <v>30879</v>
      </c>
    </row>
    <row r="4322" spans="1:5" hidden="1" x14ac:dyDescent="0.2">
      <c r="A4322" s="94" t="s">
        <v>31410</v>
      </c>
      <c r="B4322" t="s">
        <v>31411</v>
      </c>
      <c r="C4322" t="s">
        <v>243</v>
      </c>
      <c r="D4322">
        <v>30.67</v>
      </c>
      <c r="E4322" t="s">
        <v>30879</v>
      </c>
    </row>
    <row r="4323" spans="1:5" hidden="1" x14ac:dyDescent="0.2">
      <c r="A4323" s="94" t="s">
        <v>31408</v>
      </c>
      <c r="B4323" t="s">
        <v>31409</v>
      </c>
      <c r="C4323" t="s">
        <v>243</v>
      </c>
      <c r="D4323">
        <v>85.9</v>
      </c>
      <c r="E4323" t="s">
        <v>30879</v>
      </c>
    </row>
    <row r="4324" spans="1:5" hidden="1" x14ac:dyDescent="0.2">
      <c r="A4324" s="94" t="s">
        <v>31406</v>
      </c>
      <c r="B4324" t="s">
        <v>31407</v>
      </c>
      <c r="C4324" t="s">
        <v>243</v>
      </c>
      <c r="D4324">
        <v>147.88</v>
      </c>
      <c r="E4324" t="s">
        <v>30879</v>
      </c>
    </row>
    <row r="4325" spans="1:5" hidden="1" x14ac:dyDescent="0.2">
      <c r="A4325" s="94" t="s">
        <v>20625</v>
      </c>
      <c r="B4325" t="s">
        <v>20626</v>
      </c>
      <c r="C4325" t="s">
        <v>243</v>
      </c>
      <c r="D4325">
        <v>100.23</v>
      </c>
      <c r="E4325" t="s">
        <v>30879</v>
      </c>
    </row>
    <row r="4326" spans="1:5" hidden="1" x14ac:dyDescent="0.2">
      <c r="A4326" s="94" t="s">
        <v>8305</v>
      </c>
      <c r="B4326" t="s">
        <v>8306</v>
      </c>
      <c r="C4326" t="s">
        <v>243</v>
      </c>
      <c r="D4326">
        <v>23.92</v>
      </c>
      <c r="E4326" t="s">
        <v>30879</v>
      </c>
    </row>
    <row r="4327" spans="1:5" hidden="1" x14ac:dyDescent="0.2">
      <c r="A4327" s="94" t="s">
        <v>31388</v>
      </c>
      <c r="B4327" t="s">
        <v>31389</v>
      </c>
      <c r="C4327" t="s">
        <v>243</v>
      </c>
      <c r="D4327">
        <v>33.81</v>
      </c>
      <c r="E4327" t="s">
        <v>30879</v>
      </c>
    </row>
    <row r="4328" spans="1:5" hidden="1" x14ac:dyDescent="0.2">
      <c r="A4328" s="94" t="s">
        <v>31392</v>
      </c>
      <c r="B4328" t="s">
        <v>31393</v>
      </c>
      <c r="C4328" t="s">
        <v>243</v>
      </c>
      <c r="D4328">
        <v>2.5499999999999998</v>
      </c>
      <c r="E4328" t="s">
        <v>30879</v>
      </c>
    </row>
    <row r="4329" spans="1:5" hidden="1" x14ac:dyDescent="0.2">
      <c r="A4329" s="94" t="s">
        <v>31390</v>
      </c>
      <c r="B4329" t="s">
        <v>31391</v>
      </c>
      <c r="C4329" t="s">
        <v>243</v>
      </c>
      <c r="D4329">
        <v>58.72</v>
      </c>
      <c r="E4329" t="s">
        <v>30879</v>
      </c>
    </row>
    <row r="4330" spans="1:5" hidden="1" x14ac:dyDescent="0.2">
      <c r="A4330" s="94" t="s">
        <v>8307</v>
      </c>
      <c r="B4330" t="s">
        <v>8308</v>
      </c>
      <c r="C4330" t="s">
        <v>243</v>
      </c>
      <c r="D4330">
        <v>36.15</v>
      </c>
      <c r="E4330" t="s">
        <v>30879</v>
      </c>
    </row>
    <row r="4331" spans="1:5" hidden="1" x14ac:dyDescent="0.2">
      <c r="A4331" s="94" t="s">
        <v>8309</v>
      </c>
      <c r="B4331" t="s">
        <v>8310</v>
      </c>
      <c r="C4331" t="s">
        <v>243</v>
      </c>
      <c r="D4331">
        <v>164.27</v>
      </c>
      <c r="E4331" t="s">
        <v>30879</v>
      </c>
    </row>
    <row r="4332" spans="1:5" hidden="1" x14ac:dyDescent="0.2">
      <c r="A4332" s="94" t="s">
        <v>8311</v>
      </c>
      <c r="B4332" t="s">
        <v>8312</v>
      </c>
      <c r="C4332" t="s">
        <v>243</v>
      </c>
      <c r="D4332">
        <v>11.07</v>
      </c>
      <c r="E4332" t="s">
        <v>30879</v>
      </c>
    </row>
    <row r="4333" spans="1:5" hidden="1" x14ac:dyDescent="0.2">
      <c r="A4333" s="94" t="s">
        <v>31263</v>
      </c>
      <c r="B4333" t="s">
        <v>31264</v>
      </c>
      <c r="C4333" t="s">
        <v>243</v>
      </c>
      <c r="D4333">
        <v>11.51</v>
      </c>
      <c r="E4333" t="s">
        <v>30879</v>
      </c>
    </row>
    <row r="4334" spans="1:5" hidden="1" x14ac:dyDescent="0.2">
      <c r="A4334" s="94" t="s">
        <v>31288</v>
      </c>
      <c r="B4334" t="s">
        <v>31289</v>
      </c>
      <c r="C4334" t="s">
        <v>243</v>
      </c>
      <c r="D4334">
        <v>9.6999999999999993</v>
      </c>
      <c r="E4334" t="s">
        <v>30879</v>
      </c>
    </row>
    <row r="4335" spans="1:5" hidden="1" x14ac:dyDescent="0.2">
      <c r="A4335" s="94" t="s">
        <v>31290</v>
      </c>
      <c r="B4335" t="s">
        <v>31291</v>
      </c>
      <c r="C4335" t="s">
        <v>243</v>
      </c>
      <c r="D4335">
        <v>5.13</v>
      </c>
      <c r="E4335" t="s">
        <v>30879</v>
      </c>
    </row>
    <row r="4336" spans="1:5" hidden="1" x14ac:dyDescent="0.2">
      <c r="A4336" s="94" t="s">
        <v>8313</v>
      </c>
      <c r="B4336" t="s">
        <v>8314</v>
      </c>
      <c r="C4336" t="s">
        <v>243</v>
      </c>
      <c r="D4336">
        <v>6.46</v>
      </c>
      <c r="E4336" t="s">
        <v>30879</v>
      </c>
    </row>
    <row r="4337" spans="1:5" hidden="1" x14ac:dyDescent="0.2">
      <c r="A4337" s="94" t="s">
        <v>31274</v>
      </c>
      <c r="B4337" t="s">
        <v>31275</v>
      </c>
      <c r="C4337" t="s">
        <v>243</v>
      </c>
      <c r="D4337">
        <v>42.09</v>
      </c>
      <c r="E4337" t="s">
        <v>30879</v>
      </c>
    </row>
    <row r="4338" spans="1:5" hidden="1" x14ac:dyDescent="0.2">
      <c r="A4338" s="94" t="s">
        <v>31276</v>
      </c>
      <c r="B4338" t="s">
        <v>31277</v>
      </c>
      <c r="C4338" t="s">
        <v>243</v>
      </c>
      <c r="D4338">
        <v>64.84</v>
      </c>
      <c r="E4338" t="s">
        <v>30879</v>
      </c>
    </row>
    <row r="4339" spans="1:5" hidden="1" x14ac:dyDescent="0.2">
      <c r="A4339" s="94" t="s">
        <v>31297</v>
      </c>
      <c r="B4339" t="s">
        <v>31298</v>
      </c>
      <c r="C4339" t="s">
        <v>243</v>
      </c>
      <c r="D4339">
        <v>13.94</v>
      </c>
      <c r="E4339" t="s">
        <v>30879</v>
      </c>
    </row>
    <row r="4340" spans="1:5" hidden="1" x14ac:dyDescent="0.2">
      <c r="A4340" s="94" t="s">
        <v>31299</v>
      </c>
      <c r="B4340" t="s">
        <v>31300</v>
      </c>
      <c r="C4340" t="s">
        <v>243</v>
      </c>
      <c r="D4340">
        <v>20.69</v>
      </c>
      <c r="E4340" t="s">
        <v>30879</v>
      </c>
    </row>
    <row r="4341" spans="1:5" hidden="1" x14ac:dyDescent="0.2">
      <c r="A4341" s="94" t="s">
        <v>31295</v>
      </c>
      <c r="B4341" t="s">
        <v>31296</v>
      </c>
      <c r="C4341" t="s">
        <v>243</v>
      </c>
      <c r="D4341">
        <v>13.94</v>
      </c>
      <c r="E4341" t="s">
        <v>30879</v>
      </c>
    </row>
    <row r="4342" spans="1:5" hidden="1" x14ac:dyDescent="0.2">
      <c r="A4342" s="94" t="s">
        <v>31301</v>
      </c>
      <c r="B4342" t="s">
        <v>31302</v>
      </c>
      <c r="C4342" t="s">
        <v>243</v>
      </c>
      <c r="D4342">
        <v>20.57</v>
      </c>
      <c r="E4342" t="s">
        <v>30879</v>
      </c>
    </row>
    <row r="4343" spans="1:5" hidden="1" x14ac:dyDescent="0.2">
      <c r="A4343" s="94" t="s">
        <v>31254</v>
      </c>
      <c r="B4343" t="s">
        <v>31255</v>
      </c>
      <c r="C4343" t="s">
        <v>243</v>
      </c>
      <c r="D4343">
        <v>177.53</v>
      </c>
      <c r="E4343" t="s">
        <v>30879</v>
      </c>
    </row>
    <row r="4344" spans="1:5" hidden="1" x14ac:dyDescent="0.2">
      <c r="A4344" s="94" t="s">
        <v>8315</v>
      </c>
      <c r="B4344" t="s">
        <v>8316</v>
      </c>
      <c r="C4344" t="s">
        <v>243</v>
      </c>
      <c r="D4344">
        <v>6.42</v>
      </c>
      <c r="E4344" t="s">
        <v>30879</v>
      </c>
    </row>
    <row r="4345" spans="1:5" hidden="1" x14ac:dyDescent="0.2">
      <c r="A4345" s="94" t="s">
        <v>8317</v>
      </c>
      <c r="B4345" t="s">
        <v>8318</v>
      </c>
      <c r="C4345" t="s">
        <v>243</v>
      </c>
      <c r="D4345">
        <v>325.73</v>
      </c>
      <c r="E4345" t="s">
        <v>30879</v>
      </c>
    </row>
    <row r="4346" spans="1:5" hidden="1" x14ac:dyDescent="0.2">
      <c r="A4346" s="94" t="s">
        <v>31268</v>
      </c>
      <c r="B4346" t="s">
        <v>31269</v>
      </c>
      <c r="C4346" t="s">
        <v>243</v>
      </c>
      <c r="D4346">
        <v>7.84</v>
      </c>
      <c r="E4346" t="s">
        <v>30879</v>
      </c>
    </row>
    <row r="4347" spans="1:5" hidden="1" x14ac:dyDescent="0.2">
      <c r="A4347" s="94" t="s">
        <v>31286</v>
      </c>
      <c r="B4347" t="s">
        <v>31287</v>
      </c>
      <c r="C4347" t="s">
        <v>243</v>
      </c>
      <c r="D4347">
        <v>2.15</v>
      </c>
      <c r="E4347" t="s">
        <v>30879</v>
      </c>
    </row>
    <row r="4348" spans="1:5" hidden="1" x14ac:dyDescent="0.2">
      <c r="A4348" s="94" t="s">
        <v>31272</v>
      </c>
      <c r="B4348" t="s">
        <v>31273</v>
      </c>
      <c r="C4348" t="s">
        <v>243</v>
      </c>
      <c r="D4348">
        <v>3.27</v>
      </c>
      <c r="E4348" t="s">
        <v>30879</v>
      </c>
    </row>
    <row r="4349" spans="1:5" hidden="1" x14ac:dyDescent="0.2">
      <c r="A4349" s="94" t="s">
        <v>31261</v>
      </c>
      <c r="B4349" t="s">
        <v>31262</v>
      </c>
      <c r="C4349" t="s">
        <v>243</v>
      </c>
      <c r="D4349">
        <v>3.61</v>
      </c>
      <c r="E4349" t="s">
        <v>30879</v>
      </c>
    </row>
    <row r="4350" spans="1:5" hidden="1" x14ac:dyDescent="0.2">
      <c r="A4350" s="94" t="s">
        <v>8319</v>
      </c>
      <c r="B4350" t="s">
        <v>8320</v>
      </c>
      <c r="C4350" t="s">
        <v>243</v>
      </c>
      <c r="D4350">
        <v>14.39</v>
      </c>
      <c r="E4350" t="s">
        <v>30879</v>
      </c>
    </row>
    <row r="4351" spans="1:5" hidden="1" x14ac:dyDescent="0.2">
      <c r="A4351" s="94" t="s">
        <v>8321</v>
      </c>
      <c r="B4351" t="s">
        <v>8322</v>
      </c>
      <c r="C4351" t="s">
        <v>243</v>
      </c>
      <c r="D4351">
        <v>17.809999999999999</v>
      </c>
      <c r="E4351" t="s">
        <v>30879</v>
      </c>
    </row>
    <row r="4352" spans="1:5" hidden="1" x14ac:dyDescent="0.2">
      <c r="A4352" s="94" t="s">
        <v>8323</v>
      </c>
      <c r="B4352" t="s">
        <v>8324</v>
      </c>
      <c r="C4352" t="s">
        <v>243</v>
      </c>
      <c r="D4352">
        <v>17.079999999999998</v>
      </c>
      <c r="E4352" t="s">
        <v>30879</v>
      </c>
    </row>
    <row r="4353" spans="1:5" hidden="1" x14ac:dyDescent="0.2">
      <c r="A4353" s="94" t="s">
        <v>8325</v>
      </c>
      <c r="B4353" t="s">
        <v>8326</v>
      </c>
      <c r="C4353" t="s">
        <v>243</v>
      </c>
      <c r="D4353">
        <v>9.9700000000000006</v>
      </c>
      <c r="E4353" t="s">
        <v>30879</v>
      </c>
    </row>
    <row r="4354" spans="1:5" hidden="1" x14ac:dyDescent="0.2">
      <c r="A4354" s="94" t="s">
        <v>8327</v>
      </c>
      <c r="B4354" t="s">
        <v>8328</v>
      </c>
      <c r="C4354" t="s">
        <v>243</v>
      </c>
      <c r="D4354">
        <v>13.87</v>
      </c>
      <c r="E4354" t="s">
        <v>30879</v>
      </c>
    </row>
    <row r="4355" spans="1:5" hidden="1" x14ac:dyDescent="0.2">
      <c r="A4355" s="94" t="s">
        <v>8329</v>
      </c>
      <c r="B4355" t="s">
        <v>8330</v>
      </c>
      <c r="C4355" t="s">
        <v>243</v>
      </c>
      <c r="D4355">
        <v>10.17</v>
      </c>
      <c r="E4355" t="s">
        <v>30879</v>
      </c>
    </row>
    <row r="4356" spans="1:5" hidden="1" x14ac:dyDescent="0.2">
      <c r="A4356" s="94" t="s">
        <v>8331</v>
      </c>
      <c r="B4356" t="s">
        <v>8332</v>
      </c>
      <c r="C4356" t="s">
        <v>243</v>
      </c>
      <c r="D4356">
        <v>10.17</v>
      </c>
      <c r="E4356" t="s">
        <v>30879</v>
      </c>
    </row>
    <row r="4357" spans="1:5" hidden="1" x14ac:dyDescent="0.2">
      <c r="A4357" s="94" t="s">
        <v>8333</v>
      </c>
      <c r="B4357" t="s">
        <v>8334</v>
      </c>
      <c r="C4357" t="s">
        <v>243</v>
      </c>
      <c r="D4357">
        <v>10.17</v>
      </c>
      <c r="E4357" t="s">
        <v>30879</v>
      </c>
    </row>
    <row r="4358" spans="1:5" hidden="1" x14ac:dyDescent="0.2">
      <c r="A4358" s="94" t="s">
        <v>8335</v>
      </c>
      <c r="B4358" t="s">
        <v>8336</v>
      </c>
      <c r="C4358" t="s">
        <v>243</v>
      </c>
      <c r="D4358">
        <v>7.96</v>
      </c>
      <c r="E4358" t="s">
        <v>30879</v>
      </c>
    </row>
    <row r="4359" spans="1:5" hidden="1" x14ac:dyDescent="0.2">
      <c r="A4359" s="94" t="s">
        <v>20627</v>
      </c>
      <c r="B4359" t="s">
        <v>20628</v>
      </c>
      <c r="C4359" t="s">
        <v>243</v>
      </c>
      <c r="D4359">
        <v>113.89</v>
      </c>
      <c r="E4359" t="s">
        <v>30879</v>
      </c>
    </row>
    <row r="4360" spans="1:5" hidden="1" x14ac:dyDescent="0.2">
      <c r="A4360" s="94" t="s">
        <v>8337</v>
      </c>
      <c r="B4360" t="s">
        <v>8338</v>
      </c>
      <c r="C4360" t="s">
        <v>243</v>
      </c>
      <c r="D4360">
        <v>39.119999999999997</v>
      </c>
      <c r="E4360" t="s">
        <v>30879</v>
      </c>
    </row>
    <row r="4361" spans="1:5" hidden="1" x14ac:dyDescent="0.2">
      <c r="A4361" s="94" t="s">
        <v>8339</v>
      </c>
      <c r="B4361" t="s">
        <v>8340</v>
      </c>
      <c r="C4361" t="s">
        <v>243</v>
      </c>
      <c r="D4361">
        <v>40.369999999999997</v>
      </c>
      <c r="E4361" t="s">
        <v>30879</v>
      </c>
    </row>
    <row r="4362" spans="1:5" hidden="1" x14ac:dyDescent="0.2">
      <c r="A4362" s="94" t="s">
        <v>20629</v>
      </c>
      <c r="B4362" t="s">
        <v>20630</v>
      </c>
      <c r="C4362" t="s">
        <v>243</v>
      </c>
      <c r="D4362">
        <v>110.58</v>
      </c>
      <c r="E4362" t="s">
        <v>30879</v>
      </c>
    </row>
    <row r="4363" spans="1:5" hidden="1" x14ac:dyDescent="0.2">
      <c r="A4363" s="94" t="s">
        <v>20631</v>
      </c>
      <c r="B4363" t="s">
        <v>20632</v>
      </c>
      <c r="C4363" t="s">
        <v>243</v>
      </c>
      <c r="D4363">
        <v>24.2</v>
      </c>
      <c r="E4363" t="s">
        <v>30879</v>
      </c>
    </row>
    <row r="4364" spans="1:5" hidden="1" x14ac:dyDescent="0.2">
      <c r="A4364" s="94" t="s">
        <v>8341</v>
      </c>
      <c r="B4364" t="s">
        <v>20633</v>
      </c>
      <c r="C4364" t="s">
        <v>243</v>
      </c>
      <c r="D4364">
        <v>12.73</v>
      </c>
      <c r="E4364" t="s">
        <v>30879</v>
      </c>
    </row>
    <row r="4365" spans="1:5" hidden="1" x14ac:dyDescent="0.2">
      <c r="A4365" s="94" t="s">
        <v>8342</v>
      </c>
      <c r="B4365" t="s">
        <v>8343</v>
      </c>
      <c r="C4365" t="s">
        <v>243</v>
      </c>
      <c r="D4365">
        <v>7.02</v>
      </c>
      <c r="E4365" t="s">
        <v>30879</v>
      </c>
    </row>
    <row r="4366" spans="1:5" hidden="1" x14ac:dyDescent="0.2">
      <c r="A4366" s="94" t="s">
        <v>20634</v>
      </c>
      <c r="B4366" t="s">
        <v>20635</v>
      </c>
      <c r="C4366" t="s">
        <v>243</v>
      </c>
      <c r="D4366">
        <v>490.4</v>
      </c>
      <c r="E4366" t="s">
        <v>30879</v>
      </c>
    </row>
    <row r="4367" spans="1:5" hidden="1" x14ac:dyDescent="0.2">
      <c r="A4367" s="94" t="s">
        <v>20636</v>
      </c>
      <c r="B4367" t="s">
        <v>20637</v>
      </c>
      <c r="C4367" t="s">
        <v>243</v>
      </c>
      <c r="D4367">
        <v>7.02</v>
      </c>
      <c r="E4367" t="s">
        <v>30879</v>
      </c>
    </row>
    <row r="4368" spans="1:5" hidden="1" x14ac:dyDescent="0.2">
      <c r="A4368" s="94" t="s">
        <v>8344</v>
      </c>
      <c r="B4368" t="s">
        <v>8345</v>
      </c>
      <c r="C4368" t="s">
        <v>243</v>
      </c>
      <c r="D4368">
        <v>6.13</v>
      </c>
      <c r="E4368" t="s">
        <v>30879</v>
      </c>
    </row>
    <row r="4369" spans="1:5" hidden="1" x14ac:dyDescent="0.2">
      <c r="A4369" s="94" t="s">
        <v>8346</v>
      </c>
      <c r="B4369" t="s">
        <v>20638</v>
      </c>
      <c r="C4369" t="s">
        <v>243</v>
      </c>
      <c r="D4369">
        <v>7.96</v>
      </c>
      <c r="E4369" t="s">
        <v>30879</v>
      </c>
    </row>
    <row r="4370" spans="1:5" hidden="1" x14ac:dyDescent="0.2">
      <c r="A4370" s="94" t="s">
        <v>20639</v>
      </c>
      <c r="B4370" t="s">
        <v>20640</v>
      </c>
      <c r="C4370" t="s">
        <v>243</v>
      </c>
      <c r="D4370">
        <v>19.28</v>
      </c>
      <c r="E4370" t="s">
        <v>30879</v>
      </c>
    </row>
    <row r="4371" spans="1:5" hidden="1" x14ac:dyDescent="0.2">
      <c r="A4371" s="94" t="s">
        <v>20641</v>
      </c>
      <c r="B4371" t="s">
        <v>20642</v>
      </c>
      <c r="C4371" t="s">
        <v>243</v>
      </c>
      <c r="D4371">
        <v>5.69</v>
      </c>
      <c r="E4371" t="s">
        <v>30879</v>
      </c>
    </row>
    <row r="4372" spans="1:5" hidden="1" x14ac:dyDescent="0.2">
      <c r="A4372" s="94" t="s">
        <v>20643</v>
      </c>
      <c r="B4372" t="s">
        <v>31294</v>
      </c>
      <c r="C4372" t="s">
        <v>243</v>
      </c>
      <c r="D4372">
        <v>14.74</v>
      </c>
      <c r="E4372" t="s">
        <v>30879</v>
      </c>
    </row>
    <row r="4373" spans="1:5" hidden="1" x14ac:dyDescent="0.2">
      <c r="A4373" s="94" t="s">
        <v>20644</v>
      </c>
      <c r="B4373" t="s">
        <v>20645</v>
      </c>
      <c r="C4373" t="s">
        <v>243</v>
      </c>
      <c r="D4373">
        <v>2.98</v>
      </c>
      <c r="E4373" t="s">
        <v>30879</v>
      </c>
    </row>
    <row r="4374" spans="1:5" hidden="1" x14ac:dyDescent="0.2">
      <c r="A4374" s="94" t="s">
        <v>20646</v>
      </c>
      <c r="B4374" t="s">
        <v>20647</v>
      </c>
      <c r="C4374" t="s">
        <v>243</v>
      </c>
      <c r="D4374">
        <v>25.64</v>
      </c>
      <c r="E4374" t="s">
        <v>30879</v>
      </c>
    </row>
    <row r="4375" spans="1:5" hidden="1" x14ac:dyDescent="0.2">
      <c r="A4375" s="94" t="s">
        <v>20648</v>
      </c>
      <c r="B4375" t="s">
        <v>31260</v>
      </c>
      <c r="C4375" t="s">
        <v>243</v>
      </c>
      <c r="D4375">
        <v>6.68</v>
      </c>
      <c r="E4375" t="s">
        <v>30879</v>
      </c>
    </row>
    <row r="4376" spans="1:5" hidden="1" x14ac:dyDescent="0.2">
      <c r="A4376" s="94" t="s">
        <v>3550</v>
      </c>
      <c r="B4376" t="s">
        <v>8347</v>
      </c>
      <c r="C4376" t="s">
        <v>243</v>
      </c>
      <c r="D4376">
        <v>3.69</v>
      </c>
      <c r="E4376" t="s">
        <v>30879</v>
      </c>
    </row>
    <row r="4377" spans="1:5" hidden="1" x14ac:dyDescent="0.2">
      <c r="A4377" s="94" t="s">
        <v>8348</v>
      </c>
      <c r="B4377" t="s">
        <v>8349</v>
      </c>
      <c r="C4377" t="s">
        <v>243</v>
      </c>
      <c r="D4377">
        <v>10.17</v>
      </c>
      <c r="E4377" t="s">
        <v>30879</v>
      </c>
    </row>
    <row r="4378" spans="1:5" hidden="1" x14ac:dyDescent="0.2">
      <c r="A4378" s="94" t="s">
        <v>31258</v>
      </c>
      <c r="B4378" t="s">
        <v>31259</v>
      </c>
      <c r="C4378" t="s">
        <v>243</v>
      </c>
      <c r="D4378">
        <v>0.89</v>
      </c>
      <c r="E4378" t="s">
        <v>30879</v>
      </c>
    </row>
    <row r="4379" spans="1:5" hidden="1" x14ac:dyDescent="0.2">
      <c r="A4379" s="94" t="s">
        <v>31256</v>
      </c>
      <c r="B4379" t="s">
        <v>31257</v>
      </c>
      <c r="C4379" t="s">
        <v>243</v>
      </c>
      <c r="D4379">
        <v>126.62</v>
      </c>
      <c r="E4379" t="s">
        <v>30879</v>
      </c>
    </row>
    <row r="4380" spans="1:5" hidden="1" x14ac:dyDescent="0.2">
      <c r="A4380" s="94" t="s">
        <v>20649</v>
      </c>
      <c r="B4380" t="s">
        <v>20650</v>
      </c>
      <c r="C4380" t="s">
        <v>2847</v>
      </c>
      <c r="D4380">
        <v>5.84</v>
      </c>
      <c r="E4380" t="s">
        <v>30879</v>
      </c>
    </row>
    <row r="4381" spans="1:5" hidden="1" x14ac:dyDescent="0.2">
      <c r="A4381" s="94" t="s">
        <v>31265</v>
      </c>
      <c r="B4381" t="s">
        <v>31266</v>
      </c>
      <c r="C4381" t="s">
        <v>2847</v>
      </c>
      <c r="D4381">
        <v>6.05</v>
      </c>
      <c r="E4381" t="s">
        <v>30879</v>
      </c>
    </row>
    <row r="4382" spans="1:5" hidden="1" x14ac:dyDescent="0.2">
      <c r="A4382" s="94" t="s">
        <v>8350</v>
      </c>
      <c r="B4382" t="s">
        <v>20651</v>
      </c>
      <c r="C4382" t="s">
        <v>243</v>
      </c>
      <c r="D4382">
        <v>10.31</v>
      </c>
      <c r="E4382" t="s">
        <v>30879</v>
      </c>
    </row>
    <row r="4383" spans="1:5" hidden="1" x14ac:dyDescent="0.2">
      <c r="A4383" s="94" t="s">
        <v>8351</v>
      </c>
      <c r="B4383" t="s">
        <v>8352</v>
      </c>
      <c r="C4383" t="s">
        <v>243</v>
      </c>
      <c r="D4383">
        <v>8.0399999999999991</v>
      </c>
      <c r="E4383" t="s">
        <v>30879</v>
      </c>
    </row>
    <row r="4384" spans="1:5" hidden="1" x14ac:dyDescent="0.2">
      <c r="A4384" s="94" t="s">
        <v>8353</v>
      </c>
      <c r="B4384" t="s">
        <v>31267</v>
      </c>
      <c r="C4384" t="s">
        <v>243</v>
      </c>
      <c r="D4384">
        <v>9.65</v>
      </c>
      <c r="E4384" t="s">
        <v>30879</v>
      </c>
    </row>
    <row r="4385" spans="1:5" hidden="1" x14ac:dyDescent="0.2">
      <c r="A4385" s="94" t="s">
        <v>20652</v>
      </c>
      <c r="B4385" t="s">
        <v>20653</v>
      </c>
      <c r="C4385" t="s">
        <v>243</v>
      </c>
      <c r="D4385">
        <v>13.44</v>
      </c>
      <c r="E4385" t="s">
        <v>30879</v>
      </c>
    </row>
    <row r="4386" spans="1:5" hidden="1" x14ac:dyDescent="0.2">
      <c r="A4386" s="94" t="s">
        <v>31270</v>
      </c>
      <c r="B4386" t="s">
        <v>31271</v>
      </c>
      <c r="C4386" t="s">
        <v>243</v>
      </c>
      <c r="D4386">
        <v>9.33</v>
      </c>
      <c r="E4386" t="s">
        <v>30879</v>
      </c>
    </row>
    <row r="4387" spans="1:5" hidden="1" x14ac:dyDescent="0.2">
      <c r="A4387" s="94" t="s">
        <v>20654</v>
      </c>
      <c r="B4387" t="s">
        <v>20655</v>
      </c>
      <c r="C4387" t="s">
        <v>243</v>
      </c>
      <c r="D4387">
        <v>255.18</v>
      </c>
      <c r="E4387" t="s">
        <v>30879</v>
      </c>
    </row>
    <row r="4388" spans="1:5" hidden="1" x14ac:dyDescent="0.2">
      <c r="A4388" s="94" t="s">
        <v>44639</v>
      </c>
      <c r="B4388" t="s">
        <v>44640</v>
      </c>
      <c r="C4388" t="s">
        <v>243</v>
      </c>
      <c r="D4388">
        <v>17.29</v>
      </c>
      <c r="E4388" t="s">
        <v>30879</v>
      </c>
    </row>
    <row r="4389" spans="1:5" hidden="1" x14ac:dyDescent="0.2">
      <c r="A4389" s="94" t="s">
        <v>44641</v>
      </c>
      <c r="B4389" t="s">
        <v>44642</v>
      </c>
      <c r="C4389" t="s">
        <v>243</v>
      </c>
      <c r="D4389">
        <v>22.01</v>
      </c>
      <c r="E4389" t="s">
        <v>30879</v>
      </c>
    </row>
    <row r="4390" spans="1:5" hidden="1" x14ac:dyDescent="0.2">
      <c r="A4390" s="94" t="s">
        <v>44643</v>
      </c>
      <c r="B4390" t="s">
        <v>44644</v>
      </c>
      <c r="C4390" t="s">
        <v>243</v>
      </c>
      <c r="D4390">
        <v>28.29</v>
      </c>
      <c r="E4390" t="s">
        <v>30879</v>
      </c>
    </row>
    <row r="4391" spans="1:5" hidden="1" x14ac:dyDescent="0.2">
      <c r="A4391" s="94" t="s">
        <v>44645</v>
      </c>
      <c r="B4391" t="s">
        <v>44646</v>
      </c>
      <c r="C4391" t="s">
        <v>243</v>
      </c>
      <c r="D4391">
        <v>22.01</v>
      </c>
      <c r="E4391" t="s">
        <v>30879</v>
      </c>
    </row>
    <row r="4392" spans="1:5" hidden="1" x14ac:dyDescent="0.2">
      <c r="A4392" s="94" t="s">
        <v>44647</v>
      </c>
      <c r="B4392" t="s">
        <v>44648</v>
      </c>
      <c r="C4392" t="s">
        <v>243</v>
      </c>
      <c r="D4392">
        <v>23.57</v>
      </c>
      <c r="E4392" t="s">
        <v>30879</v>
      </c>
    </row>
    <row r="4393" spans="1:5" hidden="1" x14ac:dyDescent="0.2">
      <c r="A4393" s="94" t="s">
        <v>5813</v>
      </c>
      <c r="B4393" t="s">
        <v>5814</v>
      </c>
      <c r="C4393" t="s">
        <v>243</v>
      </c>
      <c r="D4393">
        <v>7.8</v>
      </c>
      <c r="E4393" t="s">
        <v>30879</v>
      </c>
    </row>
    <row r="4394" spans="1:5" hidden="1" x14ac:dyDescent="0.2">
      <c r="A4394" s="94" t="s">
        <v>8354</v>
      </c>
      <c r="B4394" t="s">
        <v>20656</v>
      </c>
      <c r="C4394" t="s">
        <v>243</v>
      </c>
      <c r="D4394">
        <v>14.8</v>
      </c>
      <c r="E4394" t="s">
        <v>30879</v>
      </c>
    </row>
    <row r="4395" spans="1:5" hidden="1" x14ac:dyDescent="0.2">
      <c r="A4395" s="94" t="s">
        <v>20657</v>
      </c>
      <c r="B4395" t="s">
        <v>20658</v>
      </c>
      <c r="C4395" t="s">
        <v>243</v>
      </c>
      <c r="D4395">
        <v>10.91</v>
      </c>
      <c r="E4395" t="s">
        <v>30879</v>
      </c>
    </row>
    <row r="4396" spans="1:5" hidden="1" x14ac:dyDescent="0.2">
      <c r="A4396" s="94" t="s">
        <v>31278</v>
      </c>
      <c r="B4396" t="s">
        <v>31279</v>
      </c>
      <c r="C4396" t="s">
        <v>243</v>
      </c>
      <c r="D4396">
        <v>12.12</v>
      </c>
      <c r="E4396" t="s">
        <v>30879</v>
      </c>
    </row>
    <row r="4397" spans="1:5" hidden="1" x14ac:dyDescent="0.2">
      <c r="A4397" s="94" t="s">
        <v>31280</v>
      </c>
      <c r="B4397" t="s">
        <v>31281</v>
      </c>
      <c r="C4397" t="s">
        <v>243</v>
      </c>
      <c r="D4397">
        <v>12.12</v>
      </c>
      <c r="E4397" t="s">
        <v>30879</v>
      </c>
    </row>
    <row r="4398" spans="1:5" hidden="1" x14ac:dyDescent="0.2">
      <c r="A4398" s="94" t="s">
        <v>8355</v>
      </c>
      <c r="B4398" t="s">
        <v>8356</v>
      </c>
      <c r="C4398" t="s">
        <v>243</v>
      </c>
      <c r="D4398">
        <v>11.68</v>
      </c>
      <c r="E4398" t="s">
        <v>30879</v>
      </c>
    </row>
    <row r="4399" spans="1:5" hidden="1" x14ac:dyDescent="0.2">
      <c r="A4399" s="94" t="s">
        <v>8357</v>
      </c>
      <c r="B4399" t="s">
        <v>8358</v>
      </c>
      <c r="C4399" t="s">
        <v>243</v>
      </c>
      <c r="D4399">
        <v>14.79</v>
      </c>
      <c r="E4399" t="s">
        <v>30879</v>
      </c>
    </row>
    <row r="4400" spans="1:5" hidden="1" x14ac:dyDescent="0.2">
      <c r="A4400" s="94" t="s">
        <v>20659</v>
      </c>
      <c r="B4400" t="s">
        <v>31282</v>
      </c>
      <c r="C4400" t="s">
        <v>243</v>
      </c>
      <c r="D4400">
        <v>14.79</v>
      </c>
      <c r="E4400" t="s">
        <v>30879</v>
      </c>
    </row>
    <row r="4401" spans="1:5" hidden="1" x14ac:dyDescent="0.2">
      <c r="A4401" s="94" t="s">
        <v>8359</v>
      </c>
      <c r="B4401" t="s">
        <v>8360</v>
      </c>
      <c r="C4401" t="s">
        <v>243</v>
      </c>
      <c r="D4401">
        <v>14.79</v>
      </c>
      <c r="E4401" t="s">
        <v>30879</v>
      </c>
    </row>
    <row r="4402" spans="1:5" hidden="1" x14ac:dyDescent="0.2">
      <c r="A4402" s="94" t="s">
        <v>8361</v>
      </c>
      <c r="B4402" t="s">
        <v>8362</v>
      </c>
      <c r="C4402" t="s">
        <v>243</v>
      </c>
      <c r="D4402">
        <v>12.97</v>
      </c>
      <c r="E4402" t="s">
        <v>30879</v>
      </c>
    </row>
    <row r="4403" spans="1:5" hidden="1" x14ac:dyDescent="0.2">
      <c r="A4403" s="94" t="s">
        <v>20660</v>
      </c>
      <c r="B4403" t="s">
        <v>20661</v>
      </c>
      <c r="C4403" t="s">
        <v>243</v>
      </c>
      <c r="D4403">
        <v>12.97</v>
      </c>
      <c r="E4403" t="s">
        <v>30879</v>
      </c>
    </row>
    <row r="4404" spans="1:5" hidden="1" x14ac:dyDescent="0.2">
      <c r="A4404" s="94" t="s">
        <v>20662</v>
      </c>
      <c r="B4404" t="s">
        <v>20663</v>
      </c>
      <c r="C4404" t="s">
        <v>243</v>
      </c>
      <c r="D4404">
        <v>12.97</v>
      </c>
      <c r="E4404" t="s">
        <v>30879</v>
      </c>
    </row>
    <row r="4405" spans="1:5" hidden="1" x14ac:dyDescent="0.2">
      <c r="A4405" s="94" t="s">
        <v>20664</v>
      </c>
      <c r="B4405" t="s">
        <v>31283</v>
      </c>
      <c r="C4405" t="s">
        <v>243</v>
      </c>
      <c r="D4405">
        <v>14.79</v>
      </c>
      <c r="E4405" t="s">
        <v>30879</v>
      </c>
    </row>
    <row r="4406" spans="1:5" hidden="1" x14ac:dyDescent="0.2">
      <c r="A4406" s="94" t="s">
        <v>20665</v>
      </c>
      <c r="B4406" t="s">
        <v>31284</v>
      </c>
      <c r="C4406" t="s">
        <v>243</v>
      </c>
      <c r="D4406">
        <v>14.79</v>
      </c>
      <c r="E4406" t="s">
        <v>30879</v>
      </c>
    </row>
    <row r="4407" spans="1:5" hidden="1" x14ac:dyDescent="0.2">
      <c r="A4407" s="94" t="s">
        <v>20666</v>
      </c>
      <c r="B4407" t="s">
        <v>31285</v>
      </c>
      <c r="C4407" t="s">
        <v>243</v>
      </c>
      <c r="D4407">
        <v>14.79</v>
      </c>
      <c r="E4407" t="s">
        <v>30879</v>
      </c>
    </row>
    <row r="4408" spans="1:5" hidden="1" x14ac:dyDescent="0.2">
      <c r="A4408" s="94" t="s">
        <v>20667</v>
      </c>
      <c r="B4408" t="s">
        <v>20668</v>
      </c>
      <c r="C4408" t="s">
        <v>243</v>
      </c>
      <c r="D4408">
        <v>16.12</v>
      </c>
      <c r="E4408" t="s">
        <v>30879</v>
      </c>
    </row>
    <row r="4409" spans="1:5" hidden="1" x14ac:dyDescent="0.2">
      <c r="A4409" s="94" t="s">
        <v>20669</v>
      </c>
      <c r="B4409" t="s">
        <v>20670</v>
      </c>
      <c r="C4409" t="s">
        <v>243</v>
      </c>
      <c r="D4409">
        <v>16.12</v>
      </c>
      <c r="E4409" t="s">
        <v>30879</v>
      </c>
    </row>
    <row r="4410" spans="1:5" hidden="1" x14ac:dyDescent="0.2">
      <c r="A4410" s="94" t="s">
        <v>20671</v>
      </c>
      <c r="B4410" t="s">
        <v>20672</v>
      </c>
      <c r="C4410" t="s">
        <v>243</v>
      </c>
      <c r="D4410">
        <v>16.12</v>
      </c>
      <c r="E4410" t="s">
        <v>30879</v>
      </c>
    </row>
    <row r="4411" spans="1:5" hidden="1" x14ac:dyDescent="0.2">
      <c r="A4411" s="94" t="s">
        <v>20673</v>
      </c>
      <c r="B4411" t="s">
        <v>31292</v>
      </c>
      <c r="C4411" t="s">
        <v>243</v>
      </c>
      <c r="D4411">
        <v>10.01</v>
      </c>
      <c r="E4411" t="s">
        <v>30879</v>
      </c>
    </row>
    <row r="4412" spans="1:5" hidden="1" x14ac:dyDescent="0.2">
      <c r="A4412" s="94" t="s">
        <v>20674</v>
      </c>
      <c r="B4412" t="s">
        <v>31293</v>
      </c>
      <c r="C4412" t="s">
        <v>243</v>
      </c>
      <c r="D4412">
        <v>21.46</v>
      </c>
      <c r="E4412" t="s">
        <v>30879</v>
      </c>
    </row>
    <row r="4413" spans="1:5" hidden="1" x14ac:dyDescent="0.2">
      <c r="A4413" s="94" t="s">
        <v>613</v>
      </c>
      <c r="B4413" t="s">
        <v>8363</v>
      </c>
      <c r="C4413" t="s">
        <v>243</v>
      </c>
      <c r="D4413">
        <v>7.87</v>
      </c>
      <c r="E4413" t="s">
        <v>30879</v>
      </c>
    </row>
    <row r="4414" spans="1:5" hidden="1" x14ac:dyDescent="0.2">
      <c r="A4414" s="94" t="s">
        <v>20675</v>
      </c>
      <c r="B4414" t="s">
        <v>20676</v>
      </c>
      <c r="C4414" t="s">
        <v>243</v>
      </c>
      <c r="D4414">
        <v>13.47</v>
      </c>
      <c r="E4414" t="s">
        <v>30879</v>
      </c>
    </row>
    <row r="4415" spans="1:5" hidden="1" x14ac:dyDescent="0.2">
      <c r="A4415" s="94" t="s">
        <v>8364</v>
      </c>
      <c r="B4415" t="s">
        <v>8365</v>
      </c>
      <c r="C4415" t="s">
        <v>243</v>
      </c>
      <c r="D4415">
        <v>6.9</v>
      </c>
      <c r="E4415" t="s">
        <v>30879</v>
      </c>
    </row>
    <row r="4416" spans="1:5" hidden="1" x14ac:dyDescent="0.2">
      <c r="A4416" s="94" t="s">
        <v>3027</v>
      </c>
      <c r="B4416" t="s">
        <v>8366</v>
      </c>
      <c r="C4416" t="s">
        <v>243</v>
      </c>
      <c r="D4416">
        <v>10.09</v>
      </c>
      <c r="E4416" t="s">
        <v>30879</v>
      </c>
    </row>
    <row r="4417" spans="1:5" hidden="1" x14ac:dyDescent="0.2">
      <c r="A4417" s="94" t="s">
        <v>20677</v>
      </c>
      <c r="B4417" t="s">
        <v>20678</v>
      </c>
      <c r="C4417" t="s">
        <v>243</v>
      </c>
      <c r="D4417">
        <v>43.12</v>
      </c>
      <c r="E4417" t="s">
        <v>30879</v>
      </c>
    </row>
    <row r="4418" spans="1:5" hidden="1" x14ac:dyDescent="0.2">
      <c r="A4418" s="94" t="s">
        <v>20679</v>
      </c>
      <c r="B4418" t="s">
        <v>20680</v>
      </c>
      <c r="C4418" t="s">
        <v>243</v>
      </c>
      <c r="D4418">
        <v>104.8</v>
      </c>
      <c r="E4418" t="s">
        <v>30879</v>
      </c>
    </row>
    <row r="4419" spans="1:5" hidden="1" x14ac:dyDescent="0.2">
      <c r="A4419" s="94" t="s">
        <v>31412</v>
      </c>
      <c r="B4419" t="s">
        <v>31413</v>
      </c>
      <c r="C4419" t="s">
        <v>243</v>
      </c>
      <c r="D4419">
        <v>23.15</v>
      </c>
      <c r="E4419" t="s">
        <v>30879</v>
      </c>
    </row>
    <row r="4420" spans="1:5" hidden="1" x14ac:dyDescent="0.2">
      <c r="A4420" s="94" t="s">
        <v>20681</v>
      </c>
      <c r="B4420" t="s">
        <v>20682</v>
      </c>
      <c r="C4420" t="s">
        <v>243</v>
      </c>
      <c r="D4420">
        <v>72.56</v>
      </c>
      <c r="E4420" t="s">
        <v>30879</v>
      </c>
    </row>
    <row r="4421" spans="1:5" hidden="1" x14ac:dyDescent="0.2">
      <c r="A4421" s="94" t="s">
        <v>8367</v>
      </c>
      <c r="B4421" t="s">
        <v>8368</v>
      </c>
      <c r="C4421" t="s">
        <v>243</v>
      </c>
      <c r="D4421">
        <v>37.700000000000003</v>
      </c>
      <c r="E4421" t="s">
        <v>30879</v>
      </c>
    </row>
    <row r="4422" spans="1:5" hidden="1" x14ac:dyDescent="0.2">
      <c r="A4422" s="94" t="s">
        <v>20683</v>
      </c>
      <c r="B4422" t="s">
        <v>20684</v>
      </c>
      <c r="C4422" t="s">
        <v>243</v>
      </c>
      <c r="D4422">
        <v>73.22</v>
      </c>
      <c r="E4422" t="s">
        <v>30879</v>
      </c>
    </row>
    <row r="4423" spans="1:5" hidden="1" x14ac:dyDescent="0.2">
      <c r="A4423" s="94" t="s">
        <v>31303</v>
      </c>
      <c r="B4423" t="s">
        <v>31304</v>
      </c>
      <c r="C4423" t="s">
        <v>243</v>
      </c>
      <c r="D4423">
        <v>16.63</v>
      </c>
      <c r="E4423" t="s">
        <v>30879</v>
      </c>
    </row>
    <row r="4424" spans="1:5" hidden="1" x14ac:dyDescent="0.2">
      <c r="A4424" s="94" t="s">
        <v>20685</v>
      </c>
      <c r="B4424" t="s">
        <v>31305</v>
      </c>
      <c r="C4424" t="s">
        <v>243</v>
      </c>
      <c r="D4424">
        <v>20.190000000000001</v>
      </c>
      <c r="E4424" t="s">
        <v>30879</v>
      </c>
    </row>
    <row r="4425" spans="1:5" hidden="1" x14ac:dyDescent="0.2">
      <c r="A4425" s="94" t="s">
        <v>20686</v>
      </c>
      <c r="B4425" t="s">
        <v>20687</v>
      </c>
      <c r="C4425" t="s">
        <v>243</v>
      </c>
      <c r="D4425">
        <v>29.04</v>
      </c>
      <c r="E4425" t="s">
        <v>30879</v>
      </c>
    </row>
    <row r="4426" spans="1:5" hidden="1" x14ac:dyDescent="0.2">
      <c r="A4426" s="94" t="s">
        <v>20688</v>
      </c>
      <c r="B4426" t="s">
        <v>20689</v>
      </c>
      <c r="C4426" t="s">
        <v>243</v>
      </c>
      <c r="D4426">
        <v>56</v>
      </c>
      <c r="E4426" t="s">
        <v>30879</v>
      </c>
    </row>
    <row r="4427" spans="1:5" hidden="1" x14ac:dyDescent="0.2">
      <c r="A4427" s="94" t="s">
        <v>20690</v>
      </c>
      <c r="B4427" t="s">
        <v>20691</v>
      </c>
      <c r="C4427" t="s">
        <v>243</v>
      </c>
      <c r="D4427">
        <v>32.57</v>
      </c>
      <c r="E4427" t="s">
        <v>30879</v>
      </c>
    </row>
    <row r="4428" spans="1:5" hidden="1" x14ac:dyDescent="0.2">
      <c r="A4428" s="94" t="s">
        <v>20692</v>
      </c>
      <c r="B4428" t="s">
        <v>20693</v>
      </c>
      <c r="C4428" t="s">
        <v>243</v>
      </c>
      <c r="D4428">
        <v>18.309999999999999</v>
      </c>
      <c r="E4428" t="s">
        <v>30879</v>
      </c>
    </row>
    <row r="4429" spans="1:5" hidden="1" x14ac:dyDescent="0.2">
      <c r="A4429" s="94" t="s">
        <v>8369</v>
      </c>
      <c r="B4429" t="s">
        <v>8370</v>
      </c>
      <c r="C4429" t="s">
        <v>243</v>
      </c>
      <c r="D4429">
        <v>19.41</v>
      </c>
      <c r="E4429" t="s">
        <v>30879</v>
      </c>
    </row>
    <row r="4430" spans="1:5" hidden="1" x14ac:dyDescent="0.2">
      <c r="A4430" s="94" t="s">
        <v>8371</v>
      </c>
      <c r="B4430" t="s">
        <v>8372</v>
      </c>
      <c r="C4430" t="s">
        <v>243</v>
      </c>
      <c r="D4430">
        <v>28.07</v>
      </c>
      <c r="E4430" t="s">
        <v>30879</v>
      </c>
    </row>
    <row r="4431" spans="1:5" hidden="1" x14ac:dyDescent="0.2">
      <c r="A4431" s="94" t="s">
        <v>20694</v>
      </c>
      <c r="B4431" t="s">
        <v>20695</v>
      </c>
      <c r="C4431" t="s">
        <v>243</v>
      </c>
      <c r="D4431">
        <v>42.7</v>
      </c>
      <c r="E4431" t="s">
        <v>30879</v>
      </c>
    </row>
    <row r="4432" spans="1:5" hidden="1" x14ac:dyDescent="0.2">
      <c r="A4432" s="94" t="s">
        <v>20696</v>
      </c>
      <c r="B4432" t="s">
        <v>20697</v>
      </c>
      <c r="C4432" t="s">
        <v>243</v>
      </c>
      <c r="D4432">
        <v>65.92</v>
      </c>
      <c r="E4432" t="s">
        <v>30879</v>
      </c>
    </row>
    <row r="4433" spans="1:5" hidden="1" x14ac:dyDescent="0.2">
      <c r="A4433" s="94" t="s">
        <v>8373</v>
      </c>
      <c r="B4433" t="s">
        <v>8374</v>
      </c>
      <c r="C4433" t="s">
        <v>243</v>
      </c>
      <c r="D4433">
        <v>7.24</v>
      </c>
      <c r="E4433" t="s">
        <v>30879</v>
      </c>
    </row>
    <row r="4434" spans="1:5" hidden="1" x14ac:dyDescent="0.2">
      <c r="A4434" s="94" t="s">
        <v>20698</v>
      </c>
      <c r="B4434" t="s">
        <v>20699</v>
      </c>
      <c r="C4434" t="s">
        <v>243</v>
      </c>
      <c r="D4434">
        <v>47.84</v>
      </c>
      <c r="E4434" t="s">
        <v>30879</v>
      </c>
    </row>
    <row r="4435" spans="1:5" hidden="1" x14ac:dyDescent="0.2">
      <c r="A4435" s="94" t="s">
        <v>20700</v>
      </c>
      <c r="B4435" t="s">
        <v>20701</v>
      </c>
      <c r="C4435" t="s">
        <v>243</v>
      </c>
      <c r="D4435">
        <v>338.87</v>
      </c>
      <c r="E4435" t="s">
        <v>30879</v>
      </c>
    </row>
    <row r="4436" spans="1:5" hidden="1" x14ac:dyDescent="0.2">
      <c r="A4436" s="94" t="s">
        <v>20702</v>
      </c>
      <c r="B4436" t="s">
        <v>20703</v>
      </c>
      <c r="C4436" t="s">
        <v>243</v>
      </c>
      <c r="D4436">
        <v>146.18</v>
      </c>
      <c r="E4436" t="s">
        <v>30879</v>
      </c>
    </row>
    <row r="4437" spans="1:5" hidden="1" x14ac:dyDescent="0.2">
      <c r="A4437" s="94" t="s">
        <v>20704</v>
      </c>
      <c r="B4437" t="s">
        <v>20705</v>
      </c>
      <c r="C4437" t="s">
        <v>243</v>
      </c>
      <c r="D4437">
        <v>65.12</v>
      </c>
      <c r="E4437" t="s">
        <v>30879</v>
      </c>
    </row>
    <row r="4438" spans="1:5" hidden="1" x14ac:dyDescent="0.2">
      <c r="A4438" s="94" t="s">
        <v>20706</v>
      </c>
      <c r="B4438" t="s">
        <v>20707</v>
      </c>
      <c r="C4438" t="s">
        <v>243</v>
      </c>
      <c r="D4438">
        <v>20.6</v>
      </c>
      <c r="E4438" t="s">
        <v>30879</v>
      </c>
    </row>
    <row r="4439" spans="1:5" hidden="1" x14ac:dyDescent="0.2">
      <c r="A4439" s="94" t="s">
        <v>20708</v>
      </c>
      <c r="B4439" t="s">
        <v>20709</v>
      </c>
      <c r="C4439" t="s">
        <v>243</v>
      </c>
      <c r="D4439">
        <v>73.09</v>
      </c>
      <c r="E4439" t="s">
        <v>30879</v>
      </c>
    </row>
    <row r="4440" spans="1:5" hidden="1" x14ac:dyDescent="0.2">
      <c r="A4440" s="94" t="s">
        <v>20710</v>
      </c>
      <c r="B4440" t="s">
        <v>20711</v>
      </c>
      <c r="C4440" t="s">
        <v>243</v>
      </c>
      <c r="D4440">
        <v>54.84</v>
      </c>
      <c r="E4440" t="s">
        <v>30879</v>
      </c>
    </row>
    <row r="4441" spans="1:5" hidden="1" x14ac:dyDescent="0.2">
      <c r="A4441" s="94" t="s">
        <v>31324</v>
      </c>
      <c r="B4441" t="s">
        <v>31325</v>
      </c>
      <c r="C4441" t="s">
        <v>243</v>
      </c>
      <c r="D4441">
        <v>49.18</v>
      </c>
      <c r="E4441" t="s">
        <v>30879</v>
      </c>
    </row>
    <row r="4442" spans="1:5" hidden="1" x14ac:dyDescent="0.2">
      <c r="A4442" s="94" t="s">
        <v>8375</v>
      </c>
      <c r="B4442" t="s">
        <v>8376</v>
      </c>
      <c r="C4442" t="s">
        <v>243</v>
      </c>
      <c r="D4442">
        <v>26.88</v>
      </c>
      <c r="E4442" t="s">
        <v>30879</v>
      </c>
    </row>
    <row r="4443" spans="1:5" hidden="1" x14ac:dyDescent="0.2">
      <c r="A4443" s="94" t="s">
        <v>31326</v>
      </c>
      <c r="B4443" t="s">
        <v>31327</v>
      </c>
      <c r="C4443" t="s">
        <v>243</v>
      </c>
      <c r="D4443">
        <v>114.55</v>
      </c>
      <c r="E4443" t="s">
        <v>30879</v>
      </c>
    </row>
    <row r="4444" spans="1:5" hidden="1" x14ac:dyDescent="0.2">
      <c r="A4444" s="94" t="s">
        <v>31328</v>
      </c>
      <c r="B4444" t="s">
        <v>31329</v>
      </c>
      <c r="C4444" t="s">
        <v>243</v>
      </c>
      <c r="D4444">
        <v>37.75</v>
      </c>
      <c r="E4444" t="s">
        <v>30879</v>
      </c>
    </row>
    <row r="4445" spans="1:5" hidden="1" x14ac:dyDescent="0.2">
      <c r="A4445" s="94" t="s">
        <v>31332</v>
      </c>
      <c r="B4445" t="s">
        <v>31333</v>
      </c>
      <c r="C4445" t="s">
        <v>243</v>
      </c>
      <c r="D4445">
        <v>29.24</v>
      </c>
      <c r="E4445" t="s">
        <v>30879</v>
      </c>
    </row>
    <row r="4446" spans="1:5" hidden="1" x14ac:dyDescent="0.2">
      <c r="A4446" s="94" t="s">
        <v>31330</v>
      </c>
      <c r="B4446" t="s">
        <v>31331</v>
      </c>
      <c r="C4446" t="s">
        <v>243</v>
      </c>
      <c r="D4446">
        <v>49.93</v>
      </c>
      <c r="E4446" t="s">
        <v>30879</v>
      </c>
    </row>
    <row r="4447" spans="1:5" hidden="1" x14ac:dyDescent="0.2">
      <c r="A4447" s="94" t="s">
        <v>20712</v>
      </c>
      <c r="B4447" t="s">
        <v>20713</v>
      </c>
      <c r="C4447" t="s">
        <v>243</v>
      </c>
      <c r="D4447">
        <v>29.19</v>
      </c>
      <c r="E4447" t="s">
        <v>30879</v>
      </c>
    </row>
    <row r="4448" spans="1:5" hidden="1" x14ac:dyDescent="0.2">
      <c r="A4448" s="94" t="s">
        <v>31334</v>
      </c>
      <c r="B4448" t="s">
        <v>31335</v>
      </c>
      <c r="C4448" t="s">
        <v>243</v>
      </c>
      <c r="D4448">
        <v>66.45</v>
      </c>
      <c r="E4448" t="s">
        <v>30879</v>
      </c>
    </row>
    <row r="4449" spans="1:5" hidden="1" x14ac:dyDescent="0.2">
      <c r="A4449" s="94" t="s">
        <v>20714</v>
      </c>
      <c r="B4449" t="s">
        <v>20715</v>
      </c>
      <c r="C4449" t="s">
        <v>243</v>
      </c>
      <c r="D4449">
        <v>28.61</v>
      </c>
      <c r="E4449" t="s">
        <v>30879</v>
      </c>
    </row>
    <row r="4450" spans="1:5" hidden="1" x14ac:dyDescent="0.2">
      <c r="A4450" s="94" t="s">
        <v>20716</v>
      </c>
      <c r="B4450" t="s">
        <v>20717</v>
      </c>
      <c r="C4450" t="s">
        <v>1623</v>
      </c>
      <c r="D4450">
        <v>28.89</v>
      </c>
      <c r="E4450" t="s">
        <v>30879</v>
      </c>
    </row>
    <row r="4451" spans="1:5" hidden="1" x14ac:dyDescent="0.2">
      <c r="A4451" s="94" t="s">
        <v>20718</v>
      </c>
      <c r="B4451" t="s">
        <v>20719</v>
      </c>
      <c r="C4451" t="s">
        <v>1623</v>
      </c>
      <c r="D4451">
        <v>78.41</v>
      </c>
      <c r="E4451" t="s">
        <v>30879</v>
      </c>
    </row>
    <row r="4452" spans="1:5" hidden="1" x14ac:dyDescent="0.2">
      <c r="A4452" s="94" t="s">
        <v>44769</v>
      </c>
      <c r="B4452" t="s">
        <v>44770</v>
      </c>
      <c r="C4452" t="s">
        <v>243</v>
      </c>
      <c r="D4452">
        <v>56.43</v>
      </c>
      <c r="E4452" t="s">
        <v>30879</v>
      </c>
    </row>
    <row r="4453" spans="1:5" hidden="1" x14ac:dyDescent="0.2">
      <c r="A4453" s="94" t="s">
        <v>20720</v>
      </c>
      <c r="B4453" t="s">
        <v>20721</v>
      </c>
      <c r="C4453" t="s">
        <v>243</v>
      </c>
      <c r="D4453">
        <v>50.52</v>
      </c>
      <c r="E4453" t="s">
        <v>30879</v>
      </c>
    </row>
    <row r="4454" spans="1:5" hidden="1" x14ac:dyDescent="0.2">
      <c r="A4454" s="94" t="s">
        <v>8377</v>
      </c>
      <c r="B4454" t="s">
        <v>8378</v>
      </c>
      <c r="C4454" t="s">
        <v>243</v>
      </c>
      <c r="D4454">
        <v>59.73</v>
      </c>
      <c r="E4454" t="s">
        <v>30879</v>
      </c>
    </row>
    <row r="4455" spans="1:5" hidden="1" x14ac:dyDescent="0.2">
      <c r="A4455" s="94" t="s">
        <v>20722</v>
      </c>
      <c r="B4455" t="s">
        <v>20723</v>
      </c>
      <c r="C4455" t="s">
        <v>243</v>
      </c>
      <c r="D4455">
        <v>100.64</v>
      </c>
      <c r="E4455" t="s">
        <v>30879</v>
      </c>
    </row>
    <row r="4456" spans="1:5" hidden="1" x14ac:dyDescent="0.2">
      <c r="A4456" s="94" t="s">
        <v>20724</v>
      </c>
      <c r="B4456" t="s">
        <v>20725</v>
      </c>
      <c r="C4456" t="s">
        <v>243</v>
      </c>
      <c r="D4456">
        <v>29.3</v>
      </c>
      <c r="E4456" t="s">
        <v>30879</v>
      </c>
    </row>
    <row r="4457" spans="1:5" hidden="1" x14ac:dyDescent="0.2">
      <c r="A4457" s="94" t="s">
        <v>20726</v>
      </c>
      <c r="B4457" t="s">
        <v>20727</v>
      </c>
      <c r="C4457" t="s">
        <v>243</v>
      </c>
      <c r="D4457">
        <v>30.04</v>
      </c>
      <c r="E4457" t="s">
        <v>30879</v>
      </c>
    </row>
    <row r="4458" spans="1:5" hidden="1" x14ac:dyDescent="0.2">
      <c r="A4458" s="94" t="s">
        <v>20728</v>
      </c>
      <c r="B4458" t="s">
        <v>20729</v>
      </c>
      <c r="C4458" t="s">
        <v>243</v>
      </c>
      <c r="D4458">
        <v>23.63</v>
      </c>
      <c r="E4458" t="s">
        <v>30879</v>
      </c>
    </row>
    <row r="4459" spans="1:5" hidden="1" x14ac:dyDescent="0.2">
      <c r="A4459" s="94" t="s">
        <v>20730</v>
      </c>
      <c r="B4459" t="s">
        <v>20731</v>
      </c>
      <c r="C4459" t="s">
        <v>243</v>
      </c>
      <c r="D4459">
        <v>23.63</v>
      </c>
      <c r="E4459" t="s">
        <v>30879</v>
      </c>
    </row>
    <row r="4460" spans="1:5" hidden="1" x14ac:dyDescent="0.2">
      <c r="A4460" s="94" t="s">
        <v>31400</v>
      </c>
      <c r="B4460" t="s">
        <v>31401</v>
      </c>
      <c r="C4460" t="s">
        <v>243</v>
      </c>
      <c r="D4460">
        <v>48.71</v>
      </c>
      <c r="E4460" t="s">
        <v>30879</v>
      </c>
    </row>
    <row r="4461" spans="1:5" hidden="1" x14ac:dyDescent="0.2">
      <c r="A4461" s="94" t="s">
        <v>31398</v>
      </c>
      <c r="B4461" t="s">
        <v>31399</v>
      </c>
      <c r="C4461" t="s">
        <v>243</v>
      </c>
      <c r="D4461">
        <v>74.75</v>
      </c>
      <c r="E4461" t="s">
        <v>30879</v>
      </c>
    </row>
    <row r="4462" spans="1:5" hidden="1" x14ac:dyDescent="0.2">
      <c r="A4462" s="94" t="s">
        <v>31404</v>
      </c>
      <c r="B4462" t="s">
        <v>31405</v>
      </c>
      <c r="C4462" t="s">
        <v>243</v>
      </c>
      <c r="D4462">
        <v>64.98</v>
      </c>
      <c r="E4462" t="s">
        <v>30879</v>
      </c>
    </row>
    <row r="4463" spans="1:5" hidden="1" x14ac:dyDescent="0.2">
      <c r="A4463" s="94" t="s">
        <v>31402</v>
      </c>
      <c r="B4463" t="s">
        <v>31403</v>
      </c>
      <c r="C4463" t="s">
        <v>243</v>
      </c>
      <c r="D4463">
        <v>91.01</v>
      </c>
      <c r="E4463" t="s">
        <v>30879</v>
      </c>
    </row>
    <row r="4464" spans="1:5" hidden="1" x14ac:dyDescent="0.2">
      <c r="A4464" s="94" t="s">
        <v>8379</v>
      </c>
      <c r="B4464" t="s">
        <v>8380</v>
      </c>
      <c r="C4464" t="s">
        <v>243</v>
      </c>
      <c r="D4464">
        <v>51.46</v>
      </c>
      <c r="E4464" t="s">
        <v>30879</v>
      </c>
    </row>
    <row r="4465" spans="1:5" hidden="1" x14ac:dyDescent="0.2">
      <c r="A4465" s="94" t="s">
        <v>20732</v>
      </c>
      <c r="B4465" t="s">
        <v>20733</v>
      </c>
      <c r="C4465" t="s">
        <v>243</v>
      </c>
      <c r="D4465">
        <v>370.23</v>
      </c>
      <c r="E4465" t="s">
        <v>30879</v>
      </c>
    </row>
    <row r="4466" spans="1:5" hidden="1" x14ac:dyDescent="0.2">
      <c r="A4466" s="94" t="s">
        <v>20734</v>
      </c>
      <c r="B4466" t="s">
        <v>20735</v>
      </c>
      <c r="C4466" t="s">
        <v>243</v>
      </c>
      <c r="D4466">
        <v>7.03</v>
      </c>
      <c r="E4466" t="s">
        <v>30879</v>
      </c>
    </row>
    <row r="4467" spans="1:5" hidden="1" x14ac:dyDescent="0.2">
      <c r="A4467" s="94" t="s">
        <v>8381</v>
      </c>
      <c r="B4467" t="s">
        <v>8382</v>
      </c>
      <c r="C4467" t="s">
        <v>243</v>
      </c>
      <c r="D4467">
        <v>6.79</v>
      </c>
      <c r="E4467" t="s">
        <v>30879</v>
      </c>
    </row>
    <row r="4468" spans="1:5" hidden="1" x14ac:dyDescent="0.2">
      <c r="A4468" s="94" t="s">
        <v>20736</v>
      </c>
      <c r="B4468" t="s">
        <v>20737</v>
      </c>
      <c r="C4468" t="s">
        <v>243</v>
      </c>
      <c r="D4468">
        <v>53.84</v>
      </c>
      <c r="E4468" t="s">
        <v>30879</v>
      </c>
    </row>
    <row r="4469" spans="1:5" hidden="1" x14ac:dyDescent="0.2">
      <c r="A4469" s="94" t="s">
        <v>8383</v>
      </c>
      <c r="B4469" t="s">
        <v>8384</v>
      </c>
      <c r="C4469" t="s">
        <v>243</v>
      </c>
      <c r="D4469">
        <v>11.73</v>
      </c>
      <c r="E4469" t="s">
        <v>30879</v>
      </c>
    </row>
    <row r="4470" spans="1:5" hidden="1" x14ac:dyDescent="0.2">
      <c r="A4470" s="94" t="s">
        <v>8385</v>
      </c>
      <c r="B4470" t="s">
        <v>8386</v>
      </c>
      <c r="C4470" t="s">
        <v>243</v>
      </c>
      <c r="D4470">
        <v>11.73</v>
      </c>
      <c r="E4470" t="s">
        <v>30879</v>
      </c>
    </row>
    <row r="4471" spans="1:5" hidden="1" x14ac:dyDescent="0.2">
      <c r="A4471" s="94" t="s">
        <v>8387</v>
      </c>
      <c r="B4471" t="s">
        <v>8388</v>
      </c>
      <c r="C4471" t="s">
        <v>243</v>
      </c>
      <c r="D4471">
        <v>11.73</v>
      </c>
      <c r="E4471" t="s">
        <v>30879</v>
      </c>
    </row>
    <row r="4472" spans="1:5" hidden="1" x14ac:dyDescent="0.2">
      <c r="A4472" s="94" t="s">
        <v>1104</v>
      </c>
      <c r="B4472" t="s">
        <v>8389</v>
      </c>
      <c r="C4472" t="s">
        <v>243</v>
      </c>
      <c r="D4472">
        <v>6.93</v>
      </c>
      <c r="E4472" t="s">
        <v>30879</v>
      </c>
    </row>
    <row r="4473" spans="1:5" hidden="1" x14ac:dyDescent="0.2">
      <c r="A4473" s="94" t="s">
        <v>20738</v>
      </c>
      <c r="B4473" t="s">
        <v>20739</v>
      </c>
      <c r="C4473" t="s">
        <v>2847</v>
      </c>
      <c r="D4473">
        <v>55.65</v>
      </c>
      <c r="E4473" t="s">
        <v>30879</v>
      </c>
    </row>
    <row r="4474" spans="1:5" hidden="1" x14ac:dyDescent="0.2">
      <c r="A4474" s="94" t="s">
        <v>31597</v>
      </c>
      <c r="B4474" t="s">
        <v>31598</v>
      </c>
      <c r="C4474" t="s">
        <v>243</v>
      </c>
      <c r="D4474">
        <v>22.56</v>
      </c>
      <c r="E4474" t="s">
        <v>30879</v>
      </c>
    </row>
    <row r="4475" spans="1:5" hidden="1" x14ac:dyDescent="0.2">
      <c r="A4475" s="94" t="s">
        <v>31599</v>
      </c>
      <c r="B4475" t="s">
        <v>31600</v>
      </c>
      <c r="C4475" t="s">
        <v>243</v>
      </c>
      <c r="D4475">
        <v>22.56</v>
      </c>
      <c r="E4475" t="s">
        <v>30879</v>
      </c>
    </row>
    <row r="4476" spans="1:5" hidden="1" x14ac:dyDescent="0.2">
      <c r="A4476" s="94" t="s">
        <v>31601</v>
      </c>
      <c r="B4476" t="s">
        <v>31602</v>
      </c>
      <c r="C4476" t="s">
        <v>243</v>
      </c>
      <c r="D4476">
        <v>22.56</v>
      </c>
      <c r="E4476" t="s">
        <v>30879</v>
      </c>
    </row>
    <row r="4477" spans="1:5" hidden="1" x14ac:dyDescent="0.2">
      <c r="A4477" s="94" t="s">
        <v>20740</v>
      </c>
      <c r="B4477" t="s">
        <v>31606</v>
      </c>
      <c r="C4477" t="s">
        <v>243</v>
      </c>
      <c r="D4477">
        <v>17.829999999999998</v>
      </c>
      <c r="E4477" t="s">
        <v>30879</v>
      </c>
    </row>
    <row r="4478" spans="1:5" hidden="1" x14ac:dyDescent="0.2">
      <c r="A4478" s="94" t="s">
        <v>8390</v>
      </c>
      <c r="B4478" t="s">
        <v>8391</v>
      </c>
      <c r="C4478" t="s">
        <v>243</v>
      </c>
      <c r="D4478">
        <v>18.27</v>
      </c>
      <c r="E4478" t="s">
        <v>30879</v>
      </c>
    </row>
    <row r="4479" spans="1:5" hidden="1" x14ac:dyDescent="0.2">
      <c r="A4479" s="94" t="s">
        <v>8392</v>
      </c>
      <c r="B4479" t="s">
        <v>8393</v>
      </c>
      <c r="C4479" t="s">
        <v>243</v>
      </c>
      <c r="D4479">
        <v>18.27</v>
      </c>
      <c r="E4479" t="s">
        <v>30879</v>
      </c>
    </row>
    <row r="4480" spans="1:5" hidden="1" x14ac:dyDescent="0.2">
      <c r="A4480" s="94" t="s">
        <v>122</v>
      </c>
      <c r="B4480" t="s">
        <v>31603</v>
      </c>
      <c r="C4480" t="s">
        <v>243</v>
      </c>
      <c r="D4480">
        <v>17.88</v>
      </c>
      <c r="E4480" t="s">
        <v>30879</v>
      </c>
    </row>
    <row r="4481" spans="1:5" hidden="1" x14ac:dyDescent="0.2">
      <c r="A4481" s="94" t="s">
        <v>8394</v>
      </c>
      <c r="B4481" t="s">
        <v>8395</v>
      </c>
      <c r="C4481" t="s">
        <v>243</v>
      </c>
      <c r="D4481">
        <v>18.27</v>
      </c>
      <c r="E4481" t="s">
        <v>30879</v>
      </c>
    </row>
    <row r="4482" spans="1:5" hidden="1" x14ac:dyDescent="0.2">
      <c r="A4482" s="94" t="s">
        <v>20741</v>
      </c>
      <c r="B4482" t="s">
        <v>20742</v>
      </c>
      <c r="C4482" t="s">
        <v>243</v>
      </c>
      <c r="D4482">
        <v>17.829999999999998</v>
      </c>
      <c r="E4482" t="s">
        <v>30879</v>
      </c>
    </row>
    <row r="4483" spans="1:5" hidden="1" x14ac:dyDescent="0.2">
      <c r="A4483" s="94" t="s">
        <v>123</v>
      </c>
      <c r="B4483" t="s">
        <v>8396</v>
      </c>
      <c r="C4483" t="s">
        <v>243</v>
      </c>
      <c r="D4483">
        <v>17.88</v>
      </c>
      <c r="E4483" t="s">
        <v>30879</v>
      </c>
    </row>
    <row r="4484" spans="1:5" hidden="1" x14ac:dyDescent="0.2">
      <c r="A4484" s="94" t="s">
        <v>740</v>
      </c>
      <c r="B4484" t="s">
        <v>20743</v>
      </c>
      <c r="C4484" t="s">
        <v>243</v>
      </c>
      <c r="D4484">
        <v>12.06</v>
      </c>
      <c r="E4484" t="s">
        <v>30879</v>
      </c>
    </row>
    <row r="4485" spans="1:5" hidden="1" x14ac:dyDescent="0.2">
      <c r="A4485" s="94" t="s">
        <v>3551</v>
      </c>
      <c r="B4485" t="s">
        <v>8397</v>
      </c>
      <c r="C4485" t="s">
        <v>243</v>
      </c>
      <c r="D4485">
        <v>14.13</v>
      </c>
      <c r="E4485" t="s">
        <v>30879</v>
      </c>
    </row>
    <row r="4486" spans="1:5" hidden="1" x14ac:dyDescent="0.2">
      <c r="A4486" s="94" t="s">
        <v>2636</v>
      </c>
      <c r="B4486" t="s">
        <v>8398</v>
      </c>
      <c r="C4486" t="s">
        <v>243</v>
      </c>
      <c r="D4486">
        <v>6.52</v>
      </c>
      <c r="E4486" t="s">
        <v>30879</v>
      </c>
    </row>
    <row r="4487" spans="1:5" hidden="1" x14ac:dyDescent="0.2">
      <c r="A4487" s="94" t="s">
        <v>20744</v>
      </c>
      <c r="B4487" t="s">
        <v>31336</v>
      </c>
      <c r="C4487" t="s">
        <v>243</v>
      </c>
      <c r="D4487">
        <v>15.28</v>
      </c>
      <c r="E4487" t="s">
        <v>30879</v>
      </c>
    </row>
    <row r="4488" spans="1:5" hidden="1" x14ac:dyDescent="0.2">
      <c r="A4488" s="94" t="s">
        <v>20745</v>
      </c>
      <c r="B4488" t="s">
        <v>31337</v>
      </c>
      <c r="C4488" t="s">
        <v>243</v>
      </c>
      <c r="D4488">
        <v>15.28</v>
      </c>
      <c r="E4488" t="s">
        <v>30879</v>
      </c>
    </row>
    <row r="4489" spans="1:5" hidden="1" x14ac:dyDescent="0.2">
      <c r="A4489" s="94" t="s">
        <v>31338</v>
      </c>
      <c r="B4489" t="s">
        <v>31339</v>
      </c>
      <c r="C4489" t="s">
        <v>243</v>
      </c>
      <c r="D4489">
        <v>15.28</v>
      </c>
      <c r="E4489" t="s">
        <v>30879</v>
      </c>
    </row>
    <row r="4490" spans="1:5" hidden="1" x14ac:dyDescent="0.2">
      <c r="A4490" s="94" t="s">
        <v>8399</v>
      </c>
      <c r="B4490" t="s">
        <v>8400</v>
      </c>
      <c r="C4490" t="s">
        <v>243</v>
      </c>
      <c r="D4490">
        <v>10.76</v>
      </c>
      <c r="E4490" t="s">
        <v>30879</v>
      </c>
    </row>
    <row r="4491" spans="1:5" hidden="1" x14ac:dyDescent="0.2">
      <c r="A4491" s="94" t="s">
        <v>8401</v>
      </c>
      <c r="B4491" t="s">
        <v>8402</v>
      </c>
      <c r="C4491" t="s">
        <v>243</v>
      </c>
      <c r="D4491">
        <v>10.76</v>
      </c>
      <c r="E4491" t="s">
        <v>30879</v>
      </c>
    </row>
    <row r="4492" spans="1:5" hidden="1" x14ac:dyDescent="0.2">
      <c r="A4492" s="94" t="s">
        <v>8403</v>
      </c>
      <c r="B4492" t="s">
        <v>8404</v>
      </c>
      <c r="C4492" t="s">
        <v>243</v>
      </c>
      <c r="D4492">
        <v>10.76</v>
      </c>
      <c r="E4492" t="s">
        <v>30879</v>
      </c>
    </row>
    <row r="4493" spans="1:5" hidden="1" x14ac:dyDescent="0.2">
      <c r="A4493" s="94" t="s">
        <v>8405</v>
      </c>
      <c r="B4493" t="s">
        <v>8406</v>
      </c>
      <c r="C4493" t="s">
        <v>243</v>
      </c>
      <c r="D4493">
        <v>10.76</v>
      </c>
      <c r="E4493" t="s">
        <v>30879</v>
      </c>
    </row>
    <row r="4494" spans="1:5" hidden="1" x14ac:dyDescent="0.2">
      <c r="A4494" s="94" t="s">
        <v>20746</v>
      </c>
      <c r="B4494" t="s">
        <v>31340</v>
      </c>
      <c r="C4494" t="s">
        <v>243</v>
      </c>
      <c r="D4494">
        <v>10.76</v>
      </c>
      <c r="E4494" t="s">
        <v>30879</v>
      </c>
    </row>
    <row r="4495" spans="1:5" hidden="1" x14ac:dyDescent="0.2">
      <c r="A4495" s="94" t="s">
        <v>8407</v>
      </c>
      <c r="B4495" t="s">
        <v>8408</v>
      </c>
      <c r="C4495" t="s">
        <v>243</v>
      </c>
      <c r="D4495">
        <v>10.31</v>
      </c>
      <c r="E4495" t="s">
        <v>30879</v>
      </c>
    </row>
    <row r="4496" spans="1:5" hidden="1" x14ac:dyDescent="0.2">
      <c r="A4496" s="94" t="s">
        <v>8409</v>
      </c>
      <c r="B4496" t="s">
        <v>31341</v>
      </c>
      <c r="C4496" t="s">
        <v>243</v>
      </c>
      <c r="D4496">
        <v>10.76</v>
      </c>
      <c r="E4496" t="s">
        <v>30879</v>
      </c>
    </row>
    <row r="4497" spans="1:5" hidden="1" x14ac:dyDescent="0.2">
      <c r="A4497" s="94" t="s">
        <v>8410</v>
      </c>
      <c r="B4497" t="s">
        <v>8411</v>
      </c>
      <c r="C4497" t="s">
        <v>243</v>
      </c>
      <c r="D4497">
        <v>10.76</v>
      </c>
      <c r="E4497" t="s">
        <v>30879</v>
      </c>
    </row>
    <row r="4498" spans="1:5" hidden="1" x14ac:dyDescent="0.2">
      <c r="A4498" s="94" t="s">
        <v>8412</v>
      </c>
      <c r="B4498" t="s">
        <v>20747</v>
      </c>
      <c r="C4498" t="s">
        <v>243</v>
      </c>
      <c r="D4498">
        <v>7.64</v>
      </c>
      <c r="E4498" t="s">
        <v>30879</v>
      </c>
    </row>
    <row r="4499" spans="1:5" hidden="1" x14ac:dyDescent="0.2">
      <c r="A4499" s="94" t="s">
        <v>31342</v>
      </c>
      <c r="B4499" t="s">
        <v>31343</v>
      </c>
      <c r="C4499" t="s">
        <v>614</v>
      </c>
      <c r="D4499">
        <v>45.63</v>
      </c>
      <c r="E4499" t="s">
        <v>30879</v>
      </c>
    </row>
    <row r="4500" spans="1:5" hidden="1" x14ac:dyDescent="0.2">
      <c r="A4500" s="94" t="s">
        <v>20748</v>
      </c>
      <c r="B4500" t="s">
        <v>20749</v>
      </c>
      <c r="C4500" t="s">
        <v>243</v>
      </c>
      <c r="D4500">
        <v>9.9700000000000006</v>
      </c>
      <c r="E4500" t="s">
        <v>30879</v>
      </c>
    </row>
    <row r="4501" spans="1:5" hidden="1" x14ac:dyDescent="0.2">
      <c r="A4501" s="94" t="s">
        <v>20750</v>
      </c>
      <c r="B4501" t="s">
        <v>20751</v>
      </c>
      <c r="C4501" t="s">
        <v>243</v>
      </c>
      <c r="D4501">
        <v>21.64</v>
      </c>
      <c r="E4501" t="s">
        <v>30879</v>
      </c>
    </row>
    <row r="4502" spans="1:5" hidden="1" x14ac:dyDescent="0.2">
      <c r="A4502" s="94" t="s">
        <v>20752</v>
      </c>
      <c r="B4502" t="s">
        <v>20753</v>
      </c>
      <c r="C4502" t="s">
        <v>243</v>
      </c>
      <c r="D4502">
        <v>7.47</v>
      </c>
      <c r="E4502" t="s">
        <v>30879</v>
      </c>
    </row>
    <row r="4503" spans="1:5" hidden="1" x14ac:dyDescent="0.2">
      <c r="A4503" s="94" t="s">
        <v>20754</v>
      </c>
      <c r="B4503" t="s">
        <v>20755</v>
      </c>
      <c r="C4503" t="s">
        <v>243</v>
      </c>
      <c r="D4503">
        <v>10.57</v>
      </c>
      <c r="E4503" t="s">
        <v>30879</v>
      </c>
    </row>
    <row r="4504" spans="1:5" hidden="1" x14ac:dyDescent="0.2">
      <c r="A4504" s="94" t="s">
        <v>20756</v>
      </c>
      <c r="B4504" t="s">
        <v>20757</v>
      </c>
      <c r="C4504" t="s">
        <v>243</v>
      </c>
      <c r="D4504">
        <v>8.42</v>
      </c>
      <c r="E4504" t="s">
        <v>30879</v>
      </c>
    </row>
    <row r="4505" spans="1:5" hidden="1" x14ac:dyDescent="0.2">
      <c r="A4505" s="94" t="s">
        <v>20758</v>
      </c>
      <c r="B4505" t="s">
        <v>20759</v>
      </c>
      <c r="C4505" t="s">
        <v>243</v>
      </c>
      <c r="D4505">
        <v>7.96</v>
      </c>
      <c r="E4505" t="s">
        <v>30879</v>
      </c>
    </row>
    <row r="4506" spans="1:5" hidden="1" x14ac:dyDescent="0.2">
      <c r="A4506" s="94" t="s">
        <v>20760</v>
      </c>
      <c r="B4506" t="s">
        <v>20761</v>
      </c>
      <c r="C4506" t="s">
        <v>243</v>
      </c>
      <c r="D4506">
        <v>17.53</v>
      </c>
      <c r="E4506" t="s">
        <v>30879</v>
      </c>
    </row>
    <row r="4507" spans="1:5" hidden="1" x14ac:dyDescent="0.2">
      <c r="A4507" s="94" t="s">
        <v>20762</v>
      </c>
      <c r="B4507" t="s">
        <v>20763</v>
      </c>
      <c r="C4507" t="s">
        <v>243</v>
      </c>
      <c r="D4507">
        <v>26.86</v>
      </c>
      <c r="E4507" t="s">
        <v>30879</v>
      </c>
    </row>
    <row r="4508" spans="1:5" hidden="1" x14ac:dyDescent="0.2">
      <c r="A4508" s="94" t="s">
        <v>31350</v>
      </c>
      <c r="B4508" t="s">
        <v>31351</v>
      </c>
      <c r="C4508" t="s">
        <v>243</v>
      </c>
      <c r="D4508">
        <v>16.600000000000001</v>
      </c>
      <c r="E4508" t="s">
        <v>30879</v>
      </c>
    </row>
    <row r="4509" spans="1:5" hidden="1" x14ac:dyDescent="0.2">
      <c r="A4509" s="94" t="s">
        <v>8413</v>
      </c>
      <c r="B4509" t="s">
        <v>20764</v>
      </c>
      <c r="C4509" t="s">
        <v>243</v>
      </c>
      <c r="D4509">
        <v>29.18</v>
      </c>
      <c r="E4509" t="s">
        <v>30879</v>
      </c>
    </row>
    <row r="4510" spans="1:5" hidden="1" x14ac:dyDescent="0.2">
      <c r="A4510" s="94" t="s">
        <v>31383</v>
      </c>
      <c r="B4510" t="s">
        <v>31384</v>
      </c>
      <c r="C4510" t="s">
        <v>243</v>
      </c>
      <c r="D4510">
        <v>5.69</v>
      </c>
      <c r="E4510" t="s">
        <v>30879</v>
      </c>
    </row>
    <row r="4511" spans="1:5" hidden="1" x14ac:dyDescent="0.2">
      <c r="A4511" s="94" t="s">
        <v>20765</v>
      </c>
      <c r="B4511" t="s">
        <v>20766</v>
      </c>
      <c r="C4511" t="s">
        <v>243</v>
      </c>
      <c r="D4511">
        <v>19.53</v>
      </c>
      <c r="E4511" t="s">
        <v>30879</v>
      </c>
    </row>
    <row r="4512" spans="1:5" hidden="1" x14ac:dyDescent="0.2">
      <c r="A4512" s="94" t="s">
        <v>20767</v>
      </c>
      <c r="B4512" t="s">
        <v>20768</v>
      </c>
      <c r="C4512" t="s">
        <v>243</v>
      </c>
      <c r="D4512">
        <v>199.53</v>
      </c>
      <c r="E4512" t="s">
        <v>30879</v>
      </c>
    </row>
    <row r="4513" spans="1:5" hidden="1" x14ac:dyDescent="0.2">
      <c r="A4513" s="94" t="s">
        <v>31386</v>
      </c>
      <c r="B4513" t="s">
        <v>31387</v>
      </c>
      <c r="C4513" t="s">
        <v>243</v>
      </c>
      <c r="D4513">
        <v>8.1999999999999993</v>
      </c>
      <c r="E4513" t="s">
        <v>30879</v>
      </c>
    </row>
    <row r="4514" spans="1:5" hidden="1" x14ac:dyDescent="0.2">
      <c r="A4514" s="94" t="s">
        <v>8414</v>
      </c>
      <c r="B4514" t="s">
        <v>31366</v>
      </c>
      <c r="C4514" t="s">
        <v>243</v>
      </c>
      <c r="D4514">
        <v>18.13</v>
      </c>
      <c r="E4514" t="s">
        <v>30879</v>
      </c>
    </row>
    <row r="4515" spans="1:5" hidden="1" x14ac:dyDescent="0.2">
      <c r="A4515" s="94" t="s">
        <v>20769</v>
      </c>
      <c r="B4515" t="s">
        <v>31385</v>
      </c>
      <c r="C4515" t="s">
        <v>243</v>
      </c>
      <c r="D4515">
        <v>21.91</v>
      </c>
      <c r="E4515" t="s">
        <v>30879</v>
      </c>
    </row>
    <row r="4516" spans="1:5" hidden="1" x14ac:dyDescent="0.2">
      <c r="A4516" s="94" t="s">
        <v>31352</v>
      </c>
      <c r="B4516" t="s">
        <v>31353</v>
      </c>
      <c r="C4516" t="s">
        <v>243</v>
      </c>
      <c r="D4516">
        <v>9.5</v>
      </c>
      <c r="E4516" t="s">
        <v>30879</v>
      </c>
    </row>
    <row r="4517" spans="1:5" hidden="1" x14ac:dyDescent="0.2">
      <c r="A4517" s="94" t="s">
        <v>8415</v>
      </c>
      <c r="B4517" t="s">
        <v>8416</v>
      </c>
      <c r="C4517" t="s">
        <v>243</v>
      </c>
      <c r="D4517">
        <v>20.64</v>
      </c>
      <c r="E4517" t="s">
        <v>30879</v>
      </c>
    </row>
    <row r="4518" spans="1:5" hidden="1" x14ac:dyDescent="0.2">
      <c r="A4518" s="94" t="s">
        <v>20770</v>
      </c>
      <c r="B4518" t="s">
        <v>20771</v>
      </c>
      <c r="C4518" t="s">
        <v>243</v>
      </c>
      <c r="D4518">
        <v>15.8</v>
      </c>
      <c r="E4518" t="s">
        <v>30879</v>
      </c>
    </row>
    <row r="4519" spans="1:5" hidden="1" x14ac:dyDescent="0.2">
      <c r="A4519" s="94" t="s">
        <v>31369</v>
      </c>
      <c r="B4519" t="s">
        <v>31370</v>
      </c>
      <c r="C4519" t="s">
        <v>243</v>
      </c>
      <c r="D4519">
        <v>17.16</v>
      </c>
      <c r="E4519" t="s">
        <v>30879</v>
      </c>
    </row>
    <row r="4520" spans="1:5" hidden="1" x14ac:dyDescent="0.2">
      <c r="A4520" s="94" t="s">
        <v>8417</v>
      </c>
      <c r="B4520" t="s">
        <v>20772</v>
      </c>
      <c r="C4520" t="s">
        <v>243</v>
      </c>
      <c r="D4520">
        <v>19.04</v>
      </c>
      <c r="E4520" t="s">
        <v>30879</v>
      </c>
    </row>
    <row r="4521" spans="1:5" hidden="1" x14ac:dyDescent="0.2">
      <c r="A4521" s="94" t="s">
        <v>31381</v>
      </c>
      <c r="B4521" t="s">
        <v>31382</v>
      </c>
      <c r="C4521" t="s">
        <v>243</v>
      </c>
      <c r="D4521">
        <v>181.4</v>
      </c>
      <c r="E4521" t="s">
        <v>30879</v>
      </c>
    </row>
    <row r="4522" spans="1:5" hidden="1" x14ac:dyDescent="0.2">
      <c r="A4522" s="94" t="s">
        <v>8418</v>
      </c>
      <c r="B4522" t="s">
        <v>8419</v>
      </c>
      <c r="C4522" t="s">
        <v>243</v>
      </c>
      <c r="D4522">
        <v>99.67</v>
      </c>
      <c r="E4522" t="s">
        <v>30879</v>
      </c>
    </row>
    <row r="4523" spans="1:5" hidden="1" x14ac:dyDescent="0.2">
      <c r="A4523" s="94" t="s">
        <v>8420</v>
      </c>
      <c r="B4523" t="s">
        <v>8421</v>
      </c>
      <c r="C4523" t="s">
        <v>243</v>
      </c>
      <c r="D4523">
        <v>14.11</v>
      </c>
      <c r="E4523" t="s">
        <v>30879</v>
      </c>
    </row>
    <row r="4524" spans="1:5" hidden="1" x14ac:dyDescent="0.2">
      <c r="A4524" s="94" t="s">
        <v>8422</v>
      </c>
      <c r="B4524" t="s">
        <v>31363</v>
      </c>
      <c r="C4524" t="s">
        <v>243</v>
      </c>
      <c r="D4524">
        <v>44.6</v>
      </c>
      <c r="E4524" t="s">
        <v>30879</v>
      </c>
    </row>
    <row r="4525" spans="1:5" hidden="1" x14ac:dyDescent="0.2">
      <c r="A4525" s="94" t="s">
        <v>8423</v>
      </c>
      <c r="B4525" t="s">
        <v>31362</v>
      </c>
      <c r="C4525" t="s">
        <v>243</v>
      </c>
      <c r="D4525">
        <v>40.200000000000003</v>
      </c>
      <c r="E4525" t="s">
        <v>30879</v>
      </c>
    </row>
    <row r="4526" spans="1:5" hidden="1" x14ac:dyDescent="0.2">
      <c r="A4526" s="94" t="s">
        <v>8424</v>
      </c>
      <c r="B4526" t="s">
        <v>8425</v>
      </c>
      <c r="C4526" t="s">
        <v>243</v>
      </c>
      <c r="D4526">
        <v>16.98</v>
      </c>
      <c r="E4526" t="s">
        <v>30879</v>
      </c>
    </row>
    <row r="4527" spans="1:5" hidden="1" x14ac:dyDescent="0.2">
      <c r="A4527" s="94" t="s">
        <v>31356</v>
      </c>
      <c r="B4527" t="s">
        <v>31357</v>
      </c>
      <c r="C4527" t="s">
        <v>243</v>
      </c>
      <c r="D4527">
        <v>25.77</v>
      </c>
      <c r="E4527" t="s">
        <v>30879</v>
      </c>
    </row>
    <row r="4528" spans="1:5" hidden="1" x14ac:dyDescent="0.2">
      <c r="A4528" s="94" t="s">
        <v>31358</v>
      </c>
      <c r="B4528" t="s">
        <v>31359</v>
      </c>
      <c r="C4528" t="s">
        <v>243</v>
      </c>
      <c r="D4528">
        <v>8.3699999999999992</v>
      </c>
      <c r="E4528" t="s">
        <v>30879</v>
      </c>
    </row>
    <row r="4529" spans="1:5" hidden="1" x14ac:dyDescent="0.2">
      <c r="A4529" s="94" t="s">
        <v>31360</v>
      </c>
      <c r="B4529" t="s">
        <v>31361</v>
      </c>
      <c r="C4529" t="s">
        <v>243</v>
      </c>
      <c r="D4529">
        <v>14.3</v>
      </c>
      <c r="E4529" t="s">
        <v>30879</v>
      </c>
    </row>
    <row r="4530" spans="1:5" hidden="1" x14ac:dyDescent="0.2">
      <c r="A4530" s="94" t="s">
        <v>31344</v>
      </c>
      <c r="B4530" t="s">
        <v>31345</v>
      </c>
      <c r="C4530" t="s">
        <v>243</v>
      </c>
      <c r="D4530">
        <v>14.95</v>
      </c>
      <c r="E4530" t="s">
        <v>30879</v>
      </c>
    </row>
    <row r="4531" spans="1:5" hidden="1" x14ac:dyDescent="0.2">
      <c r="A4531" s="94" t="s">
        <v>31346</v>
      </c>
      <c r="B4531" t="s">
        <v>31347</v>
      </c>
      <c r="C4531" t="s">
        <v>243</v>
      </c>
      <c r="D4531">
        <v>14.95</v>
      </c>
      <c r="E4531" t="s">
        <v>30879</v>
      </c>
    </row>
    <row r="4532" spans="1:5" hidden="1" x14ac:dyDescent="0.2">
      <c r="A4532" s="94" t="s">
        <v>31348</v>
      </c>
      <c r="B4532" t="s">
        <v>31349</v>
      </c>
      <c r="C4532" t="s">
        <v>243</v>
      </c>
      <c r="D4532">
        <v>14.95</v>
      </c>
      <c r="E4532" t="s">
        <v>30879</v>
      </c>
    </row>
    <row r="4533" spans="1:5" hidden="1" x14ac:dyDescent="0.2">
      <c r="A4533" s="94" t="s">
        <v>20773</v>
      </c>
      <c r="B4533" t="s">
        <v>20774</v>
      </c>
      <c r="C4533" t="s">
        <v>243</v>
      </c>
      <c r="D4533">
        <v>14.95</v>
      </c>
      <c r="E4533" t="s">
        <v>30879</v>
      </c>
    </row>
    <row r="4534" spans="1:5" hidden="1" x14ac:dyDescent="0.2">
      <c r="A4534" s="94" t="s">
        <v>8426</v>
      </c>
      <c r="B4534" t="s">
        <v>20775</v>
      </c>
      <c r="C4534" t="s">
        <v>243</v>
      </c>
      <c r="D4534">
        <v>14.95</v>
      </c>
      <c r="E4534" t="s">
        <v>30879</v>
      </c>
    </row>
    <row r="4535" spans="1:5" hidden="1" x14ac:dyDescent="0.2">
      <c r="A4535" s="94" t="s">
        <v>20776</v>
      </c>
      <c r="B4535" t="s">
        <v>20777</v>
      </c>
      <c r="C4535" t="s">
        <v>243</v>
      </c>
      <c r="D4535">
        <v>19.63</v>
      </c>
      <c r="E4535" t="s">
        <v>30879</v>
      </c>
    </row>
    <row r="4536" spans="1:5" hidden="1" x14ac:dyDescent="0.2">
      <c r="A4536" s="94" t="s">
        <v>31364</v>
      </c>
      <c r="B4536" t="s">
        <v>31365</v>
      </c>
      <c r="C4536" t="s">
        <v>243</v>
      </c>
      <c r="D4536">
        <v>10.82</v>
      </c>
      <c r="E4536" t="s">
        <v>30879</v>
      </c>
    </row>
    <row r="4537" spans="1:5" hidden="1" x14ac:dyDescent="0.2">
      <c r="A4537" s="94" t="s">
        <v>31354</v>
      </c>
      <c r="B4537" t="s">
        <v>31355</v>
      </c>
      <c r="C4537" t="s">
        <v>243</v>
      </c>
      <c r="D4537">
        <v>32.99</v>
      </c>
      <c r="E4537" t="s">
        <v>30879</v>
      </c>
    </row>
    <row r="4538" spans="1:5" hidden="1" x14ac:dyDescent="0.2">
      <c r="A4538" s="94" t="s">
        <v>35764</v>
      </c>
      <c r="B4538" t="s">
        <v>35765</v>
      </c>
      <c r="C4538" t="s">
        <v>243</v>
      </c>
      <c r="D4538">
        <v>9.1</v>
      </c>
      <c r="E4538" t="s">
        <v>30879</v>
      </c>
    </row>
    <row r="4539" spans="1:5" ht="15" hidden="1" customHeight="1" x14ac:dyDescent="0.2">
      <c r="A4539" s="94" t="s">
        <v>8427</v>
      </c>
      <c r="B4539" t="s">
        <v>20778</v>
      </c>
      <c r="C4539" t="s">
        <v>243</v>
      </c>
      <c r="D4539">
        <v>3.79</v>
      </c>
      <c r="E4539" t="s">
        <v>30879</v>
      </c>
    </row>
    <row r="4540" spans="1:5" hidden="1" x14ac:dyDescent="0.2">
      <c r="A4540" s="94" t="s">
        <v>8428</v>
      </c>
      <c r="B4540" t="s">
        <v>20779</v>
      </c>
      <c r="C4540" t="s">
        <v>243</v>
      </c>
      <c r="D4540">
        <v>27.84</v>
      </c>
      <c r="E4540" t="s">
        <v>30879</v>
      </c>
    </row>
    <row r="4541" spans="1:5" hidden="1" x14ac:dyDescent="0.2">
      <c r="A4541" s="94" t="s">
        <v>20780</v>
      </c>
      <c r="B4541" t="s">
        <v>20781</v>
      </c>
      <c r="C4541" t="s">
        <v>243</v>
      </c>
      <c r="D4541">
        <v>15.6</v>
      </c>
      <c r="E4541" t="s">
        <v>30879</v>
      </c>
    </row>
    <row r="4542" spans="1:5" hidden="1" x14ac:dyDescent="0.2">
      <c r="A4542" s="94" t="s">
        <v>31367</v>
      </c>
      <c r="B4542" t="s">
        <v>31368</v>
      </c>
      <c r="C4542" t="s">
        <v>243</v>
      </c>
      <c r="D4542">
        <v>25.14</v>
      </c>
      <c r="E4542" t="s">
        <v>30879</v>
      </c>
    </row>
    <row r="4543" spans="1:5" hidden="1" x14ac:dyDescent="0.2">
      <c r="A4543" s="94" t="s">
        <v>31371</v>
      </c>
      <c r="B4543" t="s">
        <v>31372</v>
      </c>
      <c r="C4543" t="s">
        <v>243</v>
      </c>
      <c r="D4543">
        <v>16.440000000000001</v>
      </c>
      <c r="E4543" t="s">
        <v>30879</v>
      </c>
    </row>
    <row r="4544" spans="1:5" hidden="1" x14ac:dyDescent="0.2">
      <c r="A4544" s="94" t="s">
        <v>8429</v>
      </c>
      <c r="B4544" t="s">
        <v>20782</v>
      </c>
      <c r="C4544" t="s">
        <v>243</v>
      </c>
      <c r="D4544">
        <v>16.41</v>
      </c>
      <c r="E4544" t="s">
        <v>30879</v>
      </c>
    </row>
    <row r="4545" spans="1:5" hidden="1" x14ac:dyDescent="0.2">
      <c r="A4545" s="94" t="s">
        <v>8430</v>
      </c>
      <c r="B4545" t="s">
        <v>20783</v>
      </c>
      <c r="C4545" t="s">
        <v>243</v>
      </c>
      <c r="D4545">
        <v>9</v>
      </c>
      <c r="E4545" t="s">
        <v>30879</v>
      </c>
    </row>
    <row r="4546" spans="1:5" hidden="1" x14ac:dyDescent="0.2">
      <c r="A4546" s="94" t="s">
        <v>31373</v>
      </c>
      <c r="B4546" t="s">
        <v>31374</v>
      </c>
      <c r="C4546" t="s">
        <v>243</v>
      </c>
      <c r="D4546">
        <v>14.95</v>
      </c>
      <c r="E4546" t="s">
        <v>30879</v>
      </c>
    </row>
    <row r="4547" spans="1:5" hidden="1" x14ac:dyDescent="0.2">
      <c r="A4547" s="94" t="s">
        <v>31375</v>
      </c>
      <c r="B4547" t="s">
        <v>31376</v>
      </c>
      <c r="C4547" t="s">
        <v>243</v>
      </c>
      <c r="D4547">
        <v>14.95</v>
      </c>
      <c r="E4547" t="s">
        <v>30879</v>
      </c>
    </row>
    <row r="4548" spans="1:5" hidden="1" x14ac:dyDescent="0.2">
      <c r="A4548" s="94" t="s">
        <v>31377</v>
      </c>
      <c r="B4548" t="s">
        <v>31378</v>
      </c>
      <c r="C4548" t="s">
        <v>243</v>
      </c>
      <c r="D4548">
        <v>19.63</v>
      </c>
      <c r="E4548" t="s">
        <v>30879</v>
      </c>
    </row>
    <row r="4549" spans="1:5" hidden="1" x14ac:dyDescent="0.2">
      <c r="A4549" s="94" t="s">
        <v>31379</v>
      </c>
      <c r="B4549" t="s">
        <v>31380</v>
      </c>
      <c r="C4549" t="s">
        <v>243</v>
      </c>
      <c r="D4549">
        <v>16.93</v>
      </c>
      <c r="E4549" t="s">
        <v>30879</v>
      </c>
    </row>
    <row r="4550" spans="1:5" hidden="1" x14ac:dyDescent="0.2">
      <c r="A4550" s="94" t="s">
        <v>35519</v>
      </c>
      <c r="B4550" t="s">
        <v>35520</v>
      </c>
      <c r="C4550" t="s">
        <v>243</v>
      </c>
      <c r="D4550">
        <v>11.75</v>
      </c>
      <c r="E4550" t="s">
        <v>30879</v>
      </c>
    </row>
    <row r="4551" spans="1:5" hidden="1" x14ac:dyDescent="0.2">
      <c r="A4551" s="94" t="s">
        <v>8431</v>
      </c>
      <c r="B4551" t="s">
        <v>20784</v>
      </c>
      <c r="C4551" t="s">
        <v>243</v>
      </c>
      <c r="D4551">
        <v>6.92</v>
      </c>
      <c r="E4551" t="s">
        <v>30879</v>
      </c>
    </row>
    <row r="4552" spans="1:5" hidden="1" x14ac:dyDescent="0.2">
      <c r="A4552" s="94" t="s">
        <v>8432</v>
      </c>
      <c r="B4552" t="s">
        <v>8433</v>
      </c>
      <c r="C4552" t="s">
        <v>243</v>
      </c>
      <c r="D4552">
        <v>49.16</v>
      </c>
      <c r="E4552" t="s">
        <v>30879</v>
      </c>
    </row>
    <row r="4553" spans="1:5" hidden="1" x14ac:dyDescent="0.2">
      <c r="A4553" s="94" t="s">
        <v>20785</v>
      </c>
      <c r="B4553" t="s">
        <v>20786</v>
      </c>
      <c r="C4553" t="s">
        <v>243</v>
      </c>
      <c r="D4553">
        <v>28.24</v>
      </c>
      <c r="E4553" t="s">
        <v>30879</v>
      </c>
    </row>
    <row r="4554" spans="1:5" hidden="1" x14ac:dyDescent="0.2">
      <c r="A4554" s="94" t="s">
        <v>44347</v>
      </c>
      <c r="B4554" t="s">
        <v>44348</v>
      </c>
      <c r="C4554" t="s">
        <v>2815</v>
      </c>
      <c r="D4554">
        <v>71.44</v>
      </c>
      <c r="E4554" t="s">
        <v>30879</v>
      </c>
    </row>
    <row r="4555" spans="1:5" hidden="1" x14ac:dyDescent="0.2">
      <c r="A4555" s="94" t="s">
        <v>44343</v>
      </c>
      <c r="B4555" t="s">
        <v>44344</v>
      </c>
      <c r="C4555" t="s">
        <v>2815</v>
      </c>
      <c r="D4555">
        <v>57.04</v>
      </c>
      <c r="E4555" t="s">
        <v>30879</v>
      </c>
    </row>
    <row r="4556" spans="1:5" hidden="1" x14ac:dyDescent="0.2">
      <c r="A4556" s="94" t="s">
        <v>44345</v>
      </c>
      <c r="B4556" t="s">
        <v>44346</v>
      </c>
      <c r="C4556" t="s">
        <v>2815</v>
      </c>
      <c r="D4556">
        <v>57.04</v>
      </c>
      <c r="E4556" t="s">
        <v>30879</v>
      </c>
    </row>
    <row r="4557" spans="1:5" hidden="1" x14ac:dyDescent="0.2">
      <c r="A4557" s="94" t="s">
        <v>20787</v>
      </c>
      <c r="B4557" t="s">
        <v>20788</v>
      </c>
      <c r="C4557" t="s">
        <v>243</v>
      </c>
      <c r="D4557">
        <v>29.9</v>
      </c>
      <c r="E4557" t="s">
        <v>30879</v>
      </c>
    </row>
    <row r="4558" spans="1:5" hidden="1" x14ac:dyDescent="0.2">
      <c r="A4558" s="94" t="s">
        <v>8434</v>
      </c>
      <c r="B4558" t="s">
        <v>8435</v>
      </c>
      <c r="C4558" t="s">
        <v>2815</v>
      </c>
      <c r="D4558">
        <v>25.86</v>
      </c>
      <c r="E4558" t="s">
        <v>30879</v>
      </c>
    </row>
    <row r="4559" spans="1:5" hidden="1" x14ac:dyDescent="0.2">
      <c r="A4559" s="94" t="s">
        <v>8436</v>
      </c>
      <c r="B4559" t="s">
        <v>8437</v>
      </c>
      <c r="C4559" t="s">
        <v>2815</v>
      </c>
      <c r="D4559">
        <v>25.86</v>
      </c>
      <c r="E4559" t="s">
        <v>30879</v>
      </c>
    </row>
    <row r="4560" spans="1:5" hidden="1" x14ac:dyDescent="0.2">
      <c r="A4560" s="94" t="s">
        <v>8438</v>
      </c>
      <c r="B4560" t="s">
        <v>44349</v>
      </c>
      <c r="C4560" t="s">
        <v>2815</v>
      </c>
      <c r="D4560">
        <v>14.54</v>
      </c>
      <c r="E4560" t="s">
        <v>30879</v>
      </c>
    </row>
    <row r="4561" spans="1:5" hidden="1" x14ac:dyDescent="0.2">
      <c r="A4561" s="94" t="s">
        <v>8439</v>
      </c>
      <c r="B4561" t="s">
        <v>8440</v>
      </c>
      <c r="C4561" t="s">
        <v>243</v>
      </c>
      <c r="D4561">
        <v>26.09</v>
      </c>
      <c r="E4561" t="s">
        <v>30879</v>
      </c>
    </row>
    <row r="4562" spans="1:5" hidden="1" x14ac:dyDescent="0.2">
      <c r="A4562" s="94" t="s">
        <v>5238</v>
      </c>
      <c r="B4562" t="s">
        <v>5239</v>
      </c>
      <c r="C4562" t="s">
        <v>243</v>
      </c>
      <c r="D4562">
        <v>9.94</v>
      </c>
      <c r="E4562" t="s">
        <v>30879</v>
      </c>
    </row>
    <row r="4563" spans="1:5" hidden="1" x14ac:dyDescent="0.2">
      <c r="A4563" s="94" t="s">
        <v>5240</v>
      </c>
      <c r="B4563" t="s">
        <v>5241</v>
      </c>
      <c r="C4563" t="s">
        <v>243</v>
      </c>
      <c r="D4563">
        <v>6.61</v>
      </c>
      <c r="E4563" t="s">
        <v>30879</v>
      </c>
    </row>
    <row r="4564" spans="1:5" hidden="1" x14ac:dyDescent="0.2">
      <c r="A4564" s="94" t="s">
        <v>5242</v>
      </c>
      <c r="B4564" t="s">
        <v>5243</v>
      </c>
      <c r="C4564" t="s">
        <v>243</v>
      </c>
      <c r="D4564">
        <v>5.96</v>
      </c>
      <c r="E4564" t="s">
        <v>30879</v>
      </c>
    </row>
    <row r="4565" spans="1:5" hidden="1" x14ac:dyDescent="0.2">
      <c r="A4565" s="94" t="s">
        <v>31415</v>
      </c>
      <c r="B4565" t="s">
        <v>31416</v>
      </c>
      <c r="C4565" t="s">
        <v>1623</v>
      </c>
      <c r="D4565">
        <v>9.6999999999999993</v>
      </c>
      <c r="E4565" t="s">
        <v>30879</v>
      </c>
    </row>
    <row r="4566" spans="1:5" hidden="1" x14ac:dyDescent="0.2">
      <c r="A4566" s="94" t="s">
        <v>31417</v>
      </c>
      <c r="B4566" t="s">
        <v>31418</v>
      </c>
      <c r="C4566" t="s">
        <v>1623</v>
      </c>
      <c r="D4566">
        <v>16.39</v>
      </c>
      <c r="E4566" t="s">
        <v>30879</v>
      </c>
    </row>
    <row r="4567" spans="1:5" hidden="1" x14ac:dyDescent="0.2">
      <c r="A4567" s="94" t="s">
        <v>31419</v>
      </c>
      <c r="B4567" t="s">
        <v>31420</v>
      </c>
      <c r="C4567" t="s">
        <v>1623</v>
      </c>
      <c r="D4567">
        <v>13.85</v>
      </c>
      <c r="E4567" t="s">
        <v>30879</v>
      </c>
    </row>
    <row r="4568" spans="1:5" hidden="1" x14ac:dyDescent="0.2">
      <c r="A4568" s="94" t="s">
        <v>31421</v>
      </c>
      <c r="B4568" t="s">
        <v>31422</v>
      </c>
      <c r="C4568" t="s">
        <v>1623</v>
      </c>
      <c r="D4568">
        <v>23.51</v>
      </c>
      <c r="E4568" t="s">
        <v>30879</v>
      </c>
    </row>
    <row r="4569" spans="1:5" hidden="1" x14ac:dyDescent="0.2">
      <c r="A4569" s="94" t="s">
        <v>31423</v>
      </c>
      <c r="B4569" t="s">
        <v>31424</v>
      </c>
      <c r="C4569" t="s">
        <v>1623</v>
      </c>
      <c r="D4569">
        <v>20.72</v>
      </c>
      <c r="E4569" t="s">
        <v>30879</v>
      </c>
    </row>
    <row r="4570" spans="1:5" hidden="1" x14ac:dyDescent="0.2">
      <c r="A4570" s="94" t="s">
        <v>31425</v>
      </c>
      <c r="B4570" t="s">
        <v>31426</v>
      </c>
      <c r="C4570" t="s">
        <v>1623</v>
      </c>
      <c r="D4570">
        <v>43.07</v>
      </c>
      <c r="E4570" t="s">
        <v>30879</v>
      </c>
    </row>
    <row r="4571" spans="1:5" hidden="1" x14ac:dyDescent="0.2">
      <c r="A4571" s="94" t="s">
        <v>31427</v>
      </c>
      <c r="B4571" t="s">
        <v>31428</v>
      </c>
      <c r="C4571" t="s">
        <v>1623</v>
      </c>
      <c r="D4571">
        <v>26.99</v>
      </c>
      <c r="E4571" t="s">
        <v>30879</v>
      </c>
    </row>
    <row r="4572" spans="1:5" hidden="1" x14ac:dyDescent="0.2">
      <c r="A4572" s="94" t="s">
        <v>31429</v>
      </c>
      <c r="B4572" t="s">
        <v>31430</v>
      </c>
      <c r="C4572" t="s">
        <v>1623</v>
      </c>
      <c r="D4572">
        <v>31.75</v>
      </c>
      <c r="E4572" t="s">
        <v>30879</v>
      </c>
    </row>
    <row r="4573" spans="1:5" hidden="1" x14ac:dyDescent="0.2">
      <c r="A4573" s="94" t="s">
        <v>31431</v>
      </c>
      <c r="B4573" t="s">
        <v>31432</v>
      </c>
      <c r="C4573" t="s">
        <v>1623</v>
      </c>
      <c r="D4573">
        <v>38.5</v>
      </c>
      <c r="E4573" t="s">
        <v>30879</v>
      </c>
    </row>
    <row r="4574" spans="1:5" hidden="1" x14ac:dyDescent="0.2">
      <c r="A4574" s="94" t="s">
        <v>31433</v>
      </c>
      <c r="B4574" t="s">
        <v>31434</v>
      </c>
      <c r="C4574" t="s">
        <v>1623</v>
      </c>
      <c r="D4574">
        <v>40.64</v>
      </c>
      <c r="E4574" t="s">
        <v>30879</v>
      </c>
    </row>
    <row r="4575" spans="1:5" hidden="1" x14ac:dyDescent="0.2">
      <c r="A4575" s="94" t="s">
        <v>31439</v>
      </c>
      <c r="B4575" t="s">
        <v>31440</v>
      </c>
      <c r="C4575" t="s">
        <v>1623</v>
      </c>
      <c r="D4575">
        <v>9.4</v>
      </c>
      <c r="E4575" t="s">
        <v>30879</v>
      </c>
    </row>
    <row r="4576" spans="1:5" hidden="1" x14ac:dyDescent="0.2">
      <c r="A4576" s="94" t="s">
        <v>31435</v>
      </c>
      <c r="B4576" t="s">
        <v>31436</v>
      </c>
      <c r="C4576" t="s">
        <v>1623</v>
      </c>
      <c r="D4576">
        <v>9.4600000000000009</v>
      </c>
      <c r="E4576" t="s">
        <v>30879</v>
      </c>
    </row>
    <row r="4577" spans="1:5" hidden="1" x14ac:dyDescent="0.2">
      <c r="A4577" s="94" t="s">
        <v>31437</v>
      </c>
      <c r="B4577" t="s">
        <v>31438</v>
      </c>
      <c r="C4577" t="s">
        <v>1623</v>
      </c>
      <c r="D4577">
        <v>15.65</v>
      </c>
      <c r="E4577" t="s">
        <v>30879</v>
      </c>
    </row>
    <row r="4578" spans="1:5" hidden="1" x14ac:dyDescent="0.2">
      <c r="A4578" s="94" t="s">
        <v>20789</v>
      </c>
      <c r="B4578" t="s">
        <v>20790</v>
      </c>
      <c r="C4578" t="s">
        <v>243</v>
      </c>
      <c r="D4578">
        <v>14.88</v>
      </c>
      <c r="E4578" t="s">
        <v>30879</v>
      </c>
    </row>
    <row r="4579" spans="1:5" hidden="1" x14ac:dyDescent="0.2">
      <c r="A4579" s="94" t="s">
        <v>20791</v>
      </c>
      <c r="B4579" t="s">
        <v>20792</v>
      </c>
      <c r="C4579" t="s">
        <v>243</v>
      </c>
      <c r="D4579">
        <v>39.200000000000003</v>
      </c>
      <c r="E4579" t="s">
        <v>30879</v>
      </c>
    </row>
    <row r="4580" spans="1:5" hidden="1" x14ac:dyDescent="0.2">
      <c r="A4580" s="94" t="s">
        <v>20793</v>
      </c>
      <c r="B4580" t="s">
        <v>20794</v>
      </c>
      <c r="C4580" t="s">
        <v>243</v>
      </c>
      <c r="D4580">
        <v>322.39</v>
      </c>
      <c r="E4580" t="s">
        <v>30879</v>
      </c>
    </row>
    <row r="4581" spans="1:5" hidden="1" x14ac:dyDescent="0.2">
      <c r="A4581" s="94" t="s">
        <v>20795</v>
      </c>
      <c r="B4581" t="s">
        <v>20796</v>
      </c>
      <c r="C4581" t="s">
        <v>243</v>
      </c>
      <c r="D4581">
        <v>91.43</v>
      </c>
      <c r="E4581" t="s">
        <v>30879</v>
      </c>
    </row>
    <row r="4582" spans="1:5" hidden="1" x14ac:dyDescent="0.2">
      <c r="A4582" s="94" t="s">
        <v>20797</v>
      </c>
      <c r="B4582" t="s">
        <v>20798</v>
      </c>
      <c r="C4582" t="s">
        <v>243</v>
      </c>
      <c r="D4582">
        <v>50.23</v>
      </c>
      <c r="E4582" t="s">
        <v>30879</v>
      </c>
    </row>
    <row r="4583" spans="1:5" hidden="1" x14ac:dyDescent="0.2">
      <c r="A4583" s="94" t="s">
        <v>20799</v>
      </c>
      <c r="B4583" t="s">
        <v>20800</v>
      </c>
      <c r="C4583" t="s">
        <v>243</v>
      </c>
      <c r="D4583">
        <v>18.21</v>
      </c>
      <c r="E4583" t="s">
        <v>30879</v>
      </c>
    </row>
    <row r="4584" spans="1:5" hidden="1" x14ac:dyDescent="0.2">
      <c r="A4584" s="94" t="s">
        <v>20801</v>
      </c>
      <c r="B4584" t="s">
        <v>20802</v>
      </c>
      <c r="C4584" t="s">
        <v>243</v>
      </c>
      <c r="D4584">
        <v>74.989999999999995</v>
      </c>
      <c r="E4584" t="s">
        <v>30879</v>
      </c>
    </row>
    <row r="4585" spans="1:5" hidden="1" x14ac:dyDescent="0.2">
      <c r="A4585" s="94" t="s">
        <v>20803</v>
      </c>
      <c r="B4585" t="s">
        <v>20804</v>
      </c>
      <c r="C4585" t="s">
        <v>243</v>
      </c>
      <c r="D4585">
        <v>34.35</v>
      </c>
      <c r="E4585" t="s">
        <v>30879</v>
      </c>
    </row>
    <row r="4586" spans="1:5" hidden="1" x14ac:dyDescent="0.2">
      <c r="A4586" s="94" t="s">
        <v>20805</v>
      </c>
      <c r="B4586" t="s">
        <v>20806</v>
      </c>
      <c r="C4586" t="s">
        <v>243</v>
      </c>
      <c r="D4586">
        <v>51.29</v>
      </c>
      <c r="E4586" t="s">
        <v>30879</v>
      </c>
    </row>
    <row r="4587" spans="1:5" hidden="1" x14ac:dyDescent="0.2">
      <c r="A4587" s="94" t="s">
        <v>20807</v>
      </c>
      <c r="B4587" t="s">
        <v>20808</v>
      </c>
      <c r="C4587" t="s">
        <v>243</v>
      </c>
      <c r="D4587">
        <v>23.28</v>
      </c>
      <c r="E4587" t="s">
        <v>30879</v>
      </c>
    </row>
    <row r="4588" spans="1:5" hidden="1" x14ac:dyDescent="0.2">
      <c r="A4588" s="94" t="s">
        <v>20809</v>
      </c>
      <c r="B4588" t="s">
        <v>20810</v>
      </c>
      <c r="C4588" t="s">
        <v>243</v>
      </c>
      <c r="D4588">
        <v>28</v>
      </c>
      <c r="E4588" t="s">
        <v>30879</v>
      </c>
    </row>
    <row r="4589" spans="1:5" hidden="1" x14ac:dyDescent="0.2">
      <c r="A4589" s="94" t="s">
        <v>20811</v>
      </c>
      <c r="B4589" t="s">
        <v>20812</v>
      </c>
      <c r="C4589" t="s">
        <v>243</v>
      </c>
      <c r="D4589">
        <v>36.130000000000003</v>
      </c>
      <c r="E4589" t="s">
        <v>30879</v>
      </c>
    </row>
    <row r="4590" spans="1:5" hidden="1" x14ac:dyDescent="0.2">
      <c r="A4590" s="94" t="s">
        <v>31444</v>
      </c>
      <c r="B4590" t="s">
        <v>31445</v>
      </c>
      <c r="C4590" t="s">
        <v>243</v>
      </c>
      <c r="D4590">
        <v>37.46</v>
      </c>
      <c r="E4590" t="s">
        <v>30879</v>
      </c>
    </row>
    <row r="4591" spans="1:5" hidden="1" x14ac:dyDescent="0.2">
      <c r="A4591" s="94" t="s">
        <v>20813</v>
      </c>
      <c r="B4591" t="s">
        <v>20814</v>
      </c>
      <c r="C4591" t="s">
        <v>243</v>
      </c>
      <c r="D4591">
        <v>22.88</v>
      </c>
      <c r="E4591" t="s">
        <v>30879</v>
      </c>
    </row>
    <row r="4592" spans="1:5" hidden="1" x14ac:dyDescent="0.2">
      <c r="A4592" s="94" t="s">
        <v>31442</v>
      </c>
      <c r="B4592" t="s">
        <v>31443</v>
      </c>
      <c r="C4592" t="s">
        <v>243</v>
      </c>
      <c r="D4592">
        <v>24.66</v>
      </c>
      <c r="E4592" t="s">
        <v>30879</v>
      </c>
    </row>
    <row r="4593" spans="1:5" hidden="1" x14ac:dyDescent="0.2">
      <c r="A4593" s="94" t="s">
        <v>20815</v>
      </c>
      <c r="B4593" t="s">
        <v>20816</v>
      </c>
      <c r="C4593" t="s">
        <v>243</v>
      </c>
      <c r="D4593">
        <v>36.25</v>
      </c>
      <c r="E4593" t="s">
        <v>30879</v>
      </c>
    </row>
    <row r="4594" spans="1:5" hidden="1" x14ac:dyDescent="0.2">
      <c r="A4594" s="94" t="s">
        <v>20817</v>
      </c>
      <c r="B4594" t="s">
        <v>20818</v>
      </c>
      <c r="C4594" t="s">
        <v>243</v>
      </c>
      <c r="D4594">
        <v>36.25</v>
      </c>
      <c r="E4594" t="s">
        <v>30879</v>
      </c>
    </row>
    <row r="4595" spans="1:5" hidden="1" x14ac:dyDescent="0.2">
      <c r="A4595" s="94" t="s">
        <v>31446</v>
      </c>
      <c r="B4595" t="s">
        <v>31447</v>
      </c>
      <c r="C4595" t="s">
        <v>243</v>
      </c>
      <c r="D4595">
        <v>32.24</v>
      </c>
      <c r="E4595" t="s">
        <v>30879</v>
      </c>
    </row>
    <row r="4596" spans="1:5" hidden="1" x14ac:dyDescent="0.2">
      <c r="A4596" s="94" t="s">
        <v>20819</v>
      </c>
      <c r="B4596" t="s">
        <v>31441</v>
      </c>
      <c r="C4596" t="s">
        <v>243</v>
      </c>
      <c r="D4596">
        <v>8.69</v>
      </c>
      <c r="E4596" t="s">
        <v>30879</v>
      </c>
    </row>
    <row r="4597" spans="1:5" hidden="1" x14ac:dyDescent="0.2">
      <c r="A4597" s="94" t="s">
        <v>8441</v>
      </c>
      <c r="B4597" t="s">
        <v>8442</v>
      </c>
      <c r="C4597" t="s">
        <v>243</v>
      </c>
      <c r="D4597">
        <v>98.88</v>
      </c>
      <c r="E4597" t="s">
        <v>30879</v>
      </c>
    </row>
    <row r="4598" spans="1:5" hidden="1" x14ac:dyDescent="0.2">
      <c r="A4598" s="94" t="s">
        <v>20820</v>
      </c>
      <c r="B4598" t="s">
        <v>20821</v>
      </c>
      <c r="C4598" t="s">
        <v>243</v>
      </c>
      <c r="D4598">
        <v>227.51</v>
      </c>
      <c r="E4598" t="s">
        <v>30879</v>
      </c>
    </row>
    <row r="4599" spans="1:5" hidden="1" x14ac:dyDescent="0.2">
      <c r="A4599" s="94" t="s">
        <v>8443</v>
      </c>
      <c r="B4599" t="s">
        <v>8444</v>
      </c>
      <c r="C4599" t="s">
        <v>243</v>
      </c>
      <c r="D4599">
        <v>64.98</v>
      </c>
      <c r="E4599" t="s">
        <v>30879</v>
      </c>
    </row>
    <row r="4600" spans="1:5" hidden="1" x14ac:dyDescent="0.2">
      <c r="A4600" s="94" t="s">
        <v>20822</v>
      </c>
      <c r="B4600" t="s">
        <v>20823</v>
      </c>
      <c r="C4600" t="s">
        <v>243</v>
      </c>
      <c r="D4600">
        <v>49.2</v>
      </c>
      <c r="E4600" t="s">
        <v>30879</v>
      </c>
    </row>
    <row r="4601" spans="1:5" hidden="1" x14ac:dyDescent="0.2">
      <c r="A4601" s="94" t="s">
        <v>8445</v>
      </c>
      <c r="B4601" t="s">
        <v>8446</v>
      </c>
      <c r="C4601" t="s">
        <v>243</v>
      </c>
      <c r="D4601">
        <v>180.73</v>
      </c>
      <c r="E4601" t="s">
        <v>30879</v>
      </c>
    </row>
    <row r="4602" spans="1:5" hidden="1" x14ac:dyDescent="0.2">
      <c r="A4602" s="94" t="s">
        <v>8447</v>
      </c>
      <c r="B4602" t="s">
        <v>8448</v>
      </c>
      <c r="C4602" t="s">
        <v>243</v>
      </c>
      <c r="D4602">
        <v>7.98</v>
      </c>
      <c r="E4602" t="s">
        <v>30879</v>
      </c>
    </row>
    <row r="4603" spans="1:5" hidden="1" x14ac:dyDescent="0.2">
      <c r="A4603" s="94" t="s">
        <v>8449</v>
      </c>
      <c r="B4603" t="s">
        <v>8450</v>
      </c>
      <c r="C4603" t="s">
        <v>243</v>
      </c>
      <c r="D4603">
        <v>12.98</v>
      </c>
      <c r="E4603" t="s">
        <v>30879</v>
      </c>
    </row>
    <row r="4604" spans="1:5" hidden="1" x14ac:dyDescent="0.2">
      <c r="A4604" s="94" t="s">
        <v>20824</v>
      </c>
      <c r="B4604" t="s">
        <v>20825</v>
      </c>
      <c r="C4604" t="s">
        <v>2752</v>
      </c>
      <c r="D4604">
        <v>202.35</v>
      </c>
      <c r="E4604" t="s">
        <v>30879</v>
      </c>
    </row>
    <row r="4605" spans="1:5" hidden="1" x14ac:dyDescent="0.2">
      <c r="A4605" s="94" t="s">
        <v>20826</v>
      </c>
      <c r="B4605" t="s">
        <v>20827</v>
      </c>
      <c r="C4605" t="s">
        <v>243</v>
      </c>
      <c r="D4605">
        <v>12.76</v>
      </c>
      <c r="E4605" t="s">
        <v>30879</v>
      </c>
    </row>
    <row r="4606" spans="1:5" hidden="1" x14ac:dyDescent="0.2">
      <c r="A4606" s="94" t="s">
        <v>20828</v>
      </c>
      <c r="B4606" t="s">
        <v>20829</v>
      </c>
      <c r="C4606" t="s">
        <v>243</v>
      </c>
      <c r="D4606">
        <v>20</v>
      </c>
      <c r="E4606" t="s">
        <v>30879</v>
      </c>
    </row>
    <row r="4607" spans="1:5" hidden="1" x14ac:dyDescent="0.2">
      <c r="A4607" s="94" t="s">
        <v>20830</v>
      </c>
      <c r="B4607" t="s">
        <v>20831</v>
      </c>
      <c r="C4607" t="s">
        <v>243</v>
      </c>
      <c r="D4607">
        <v>29.73</v>
      </c>
      <c r="E4607" t="s">
        <v>30879</v>
      </c>
    </row>
    <row r="4608" spans="1:5" hidden="1" x14ac:dyDescent="0.2">
      <c r="A4608" s="94" t="s">
        <v>20832</v>
      </c>
      <c r="B4608" t="s">
        <v>20833</v>
      </c>
      <c r="C4608" t="s">
        <v>243</v>
      </c>
      <c r="D4608">
        <v>5.28</v>
      </c>
      <c r="E4608" t="s">
        <v>30879</v>
      </c>
    </row>
    <row r="4609" spans="1:5" hidden="1" x14ac:dyDescent="0.2">
      <c r="A4609" s="94" t="s">
        <v>8451</v>
      </c>
      <c r="B4609" t="s">
        <v>8452</v>
      </c>
      <c r="C4609" t="s">
        <v>243</v>
      </c>
      <c r="D4609">
        <v>7.03</v>
      </c>
      <c r="E4609" t="s">
        <v>30879</v>
      </c>
    </row>
    <row r="4610" spans="1:5" hidden="1" x14ac:dyDescent="0.2">
      <c r="A4610" s="94" t="s">
        <v>20834</v>
      </c>
      <c r="B4610" t="s">
        <v>20835</v>
      </c>
      <c r="C4610" t="s">
        <v>243</v>
      </c>
      <c r="D4610">
        <v>7.03</v>
      </c>
      <c r="E4610" t="s">
        <v>30879</v>
      </c>
    </row>
    <row r="4611" spans="1:5" hidden="1" x14ac:dyDescent="0.2">
      <c r="A4611" s="94" t="s">
        <v>20836</v>
      </c>
      <c r="B4611" t="s">
        <v>20837</v>
      </c>
      <c r="C4611" t="s">
        <v>243</v>
      </c>
      <c r="D4611">
        <v>7.03</v>
      </c>
      <c r="E4611" t="s">
        <v>30879</v>
      </c>
    </row>
    <row r="4612" spans="1:5" hidden="1" x14ac:dyDescent="0.2">
      <c r="A4612" s="94" t="s">
        <v>20838</v>
      </c>
      <c r="B4612" t="s">
        <v>20839</v>
      </c>
      <c r="C4612" t="s">
        <v>243</v>
      </c>
      <c r="D4612">
        <v>7.03</v>
      </c>
      <c r="E4612" t="s">
        <v>30879</v>
      </c>
    </row>
    <row r="4613" spans="1:5" hidden="1" x14ac:dyDescent="0.2">
      <c r="A4613" s="94" t="s">
        <v>8453</v>
      </c>
      <c r="B4613" t="s">
        <v>8454</v>
      </c>
      <c r="C4613" t="s">
        <v>243</v>
      </c>
      <c r="D4613">
        <v>7.03</v>
      </c>
      <c r="E4613" t="s">
        <v>30879</v>
      </c>
    </row>
    <row r="4614" spans="1:5" hidden="1" x14ac:dyDescent="0.2">
      <c r="A4614" s="94" t="s">
        <v>8455</v>
      </c>
      <c r="B4614" t="s">
        <v>8456</v>
      </c>
      <c r="C4614" t="s">
        <v>243</v>
      </c>
      <c r="D4614">
        <v>7.03</v>
      </c>
      <c r="E4614" t="s">
        <v>30879</v>
      </c>
    </row>
    <row r="4615" spans="1:5" hidden="1" x14ac:dyDescent="0.2">
      <c r="A4615" s="94" t="s">
        <v>20840</v>
      </c>
      <c r="B4615" t="s">
        <v>20841</v>
      </c>
      <c r="C4615" t="s">
        <v>243</v>
      </c>
      <c r="D4615">
        <v>7.03</v>
      </c>
      <c r="E4615" t="s">
        <v>30879</v>
      </c>
    </row>
    <row r="4616" spans="1:5" hidden="1" x14ac:dyDescent="0.2">
      <c r="A4616" s="94" t="s">
        <v>20842</v>
      </c>
      <c r="B4616" t="s">
        <v>20843</v>
      </c>
      <c r="C4616" t="s">
        <v>243</v>
      </c>
      <c r="D4616">
        <v>7.03</v>
      </c>
      <c r="E4616" t="s">
        <v>30879</v>
      </c>
    </row>
    <row r="4617" spans="1:5" hidden="1" x14ac:dyDescent="0.2">
      <c r="A4617" s="94" t="s">
        <v>8457</v>
      </c>
      <c r="B4617" t="s">
        <v>8458</v>
      </c>
      <c r="C4617" t="s">
        <v>243</v>
      </c>
      <c r="D4617">
        <v>7.03</v>
      </c>
      <c r="E4617" t="s">
        <v>30879</v>
      </c>
    </row>
    <row r="4618" spans="1:5" hidden="1" x14ac:dyDescent="0.2">
      <c r="A4618" s="94" t="s">
        <v>8459</v>
      </c>
      <c r="B4618" t="s">
        <v>8460</v>
      </c>
      <c r="C4618" t="s">
        <v>243</v>
      </c>
      <c r="D4618">
        <v>7.03</v>
      </c>
      <c r="E4618" t="s">
        <v>30879</v>
      </c>
    </row>
    <row r="4619" spans="1:5" hidden="1" x14ac:dyDescent="0.2">
      <c r="A4619" s="94" t="s">
        <v>8461</v>
      </c>
      <c r="B4619" t="s">
        <v>8462</v>
      </c>
      <c r="C4619" t="s">
        <v>243</v>
      </c>
      <c r="D4619">
        <v>7.03</v>
      </c>
      <c r="E4619" t="s">
        <v>30879</v>
      </c>
    </row>
    <row r="4620" spans="1:5" hidden="1" x14ac:dyDescent="0.2">
      <c r="A4620" s="94" t="s">
        <v>8463</v>
      </c>
      <c r="B4620" t="s">
        <v>8464</v>
      </c>
      <c r="C4620" t="s">
        <v>243</v>
      </c>
      <c r="D4620">
        <v>7.03</v>
      </c>
      <c r="E4620" t="s">
        <v>30879</v>
      </c>
    </row>
    <row r="4621" spans="1:5" hidden="1" x14ac:dyDescent="0.2">
      <c r="A4621" s="94" t="s">
        <v>8465</v>
      </c>
      <c r="B4621" t="s">
        <v>8466</v>
      </c>
      <c r="C4621" t="s">
        <v>243</v>
      </c>
      <c r="D4621">
        <v>7.03</v>
      </c>
      <c r="E4621" t="s">
        <v>30879</v>
      </c>
    </row>
    <row r="4622" spans="1:5" hidden="1" x14ac:dyDescent="0.2">
      <c r="A4622" s="94" t="s">
        <v>31396</v>
      </c>
      <c r="B4622" t="s">
        <v>31397</v>
      </c>
      <c r="C4622" t="s">
        <v>243</v>
      </c>
      <c r="D4622">
        <v>12.33</v>
      </c>
      <c r="E4622" t="s">
        <v>30879</v>
      </c>
    </row>
    <row r="4623" spans="1:5" hidden="1" x14ac:dyDescent="0.2">
      <c r="A4623" s="94" t="s">
        <v>20844</v>
      </c>
      <c r="B4623" t="s">
        <v>20845</v>
      </c>
      <c r="C4623" t="s">
        <v>243</v>
      </c>
      <c r="D4623">
        <v>11.3</v>
      </c>
      <c r="E4623" t="s">
        <v>30879</v>
      </c>
    </row>
    <row r="4624" spans="1:5" hidden="1" x14ac:dyDescent="0.2">
      <c r="A4624" s="94" t="s">
        <v>31448</v>
      </c>
      <c r="B4624" t="s">
        <v>31449</v>
      </c>
      <c r="C4624" t="s">
        <v>243</v>
      </c>
      <c r="D4624">
        <v>76.41</v>
      </c>
      <c r="E4624" t="s">
        <v>30879</v>
      </c>
    </row>
    <row r="4625" spans="1:5" hidden="1" x14ac:dyDescent="0.2">
      <c r="A4625" s="94" t="s">
        <v>20846</v>
      </c>
      <c r="B4625" t="s">
        <v>20847</v>
      </c>
      <c r="C4625" t="s">
        <v>243</v>
      </c>
      <c r="D4625">
        <v>43.19</v>
      </c>
      <c r="E4625" t="s">
        <v>30879</v>
      </c>
    </row>
    <row r="4626" spans="1:5" hidden="1" x14ac:dyDescent="0.2">
      <c r="A4626" s="94" t="s">
        <v>20848</v>
      </c>
      <c r="B4626" t="s">
        <v>20849</v>
      </c>
      <c r="C4626" t="s">
        <v>243</v>
      </c>
      <c r="D4626">
        <v>362.57</v>
      </c>
      <c r="E4626" t="s">
        <v>30879</v>
      </c>
    </row>
    <row r="4627" spans="1:5" hidden="1" x14ac:dyDescent="0.2">
      <c r="A4627" s="94" t="s">
        <v>20850</v>
      </c>
      <c r="B4627" t="s">
        <v>20851</v>
      </c>
      <c r="C4627" t="s">
        <v>243</v>
      </c>
      <c r="D4627">
        <v>107.8</v>
      </c>
      <c r="E4627" t="s">
        <v>30879</v>
      </c>
    </row>
    <row r="4628" spans="1:5" hidden="1" x14ac:dyDescent="0.2">
      <c r="A4628" s="94" t="s">
        <v>20852</v>
      </c>
      <c r="B4628" t="s">
        <v>20853</v>
      </c>
      <c r="C4628" t="s">
        <v>243</v>
      </c>
      <c r="D4628">
        <v>89.78</v>
      </c>
      <c r="E4628" t="s">
        <v>30879</v>
      </c>
    </row>
    <row r="4629" spans="1:5" hidden="1" x14ac:dyDescent="0.2">
      <c r="A4629" s="94" t="s">
        <v>20854</v>
      </c>
      <c r="B4629" t="s">
        <v>20855</v>
      </c>
      <c r="C4629" t="s">
        <v>2815</v>
      </c>
      <c r="D4629">
        <v>36.729999999999997</v>
      </c>
      <c r="E4629" t="s">
        <v>30879</v>
      </c>
    </row>
    <row r="4630" spans="1:5" hidden="1" x14ac:dyDescent="0.2">
      <c r="A4630" s="94" t="s">
        <v>31479</v>
      </c>
      <c r="B4630" t="s">
        <v>31480</v>
      </c>
      <c r="C4630" t="s">
        <v>243</v>
      </c>
      <c r="D4630">
        <v>20.54</v>
      </c>
      <c r="E4630" t="s">
        <v>30879</v>
      </c>
    </row>
    <row r="4631" spans="1:5" hidden="1" x14ac:dyDescent="0.2">
      <c r="A4631" s="94" t="s">
        <v>31515</v>
      </c>
      <c r="B4631" t="s">
        <v>31516</v>
      </c>
      <c r="C4631" t="s">
        <v>243</v>
      </c>
      <c r="D4631">
        <v>17.670000000000002</v>
      </c>
      <c r="E4631" t="s">
        <v>30879</v>
      </c>
    </row>
    <row r="4632" spans="1:5" hidden="1" x14ac:dyDescent="0.2">
      <c r="A4632" s="94" t="s">
        <v>31513</v>
      </c>
      <c r="B4632" t="s">
        <v>31514</v>
      </c>
      <c r="C4632" t="s">
        <v>243</v>
      </c>
      <c r="D4632">
        <v>9.11</v>
      </c>
      <c r="E4632" t="s">
        <v>30879</v>
      </c>
    </row>
    <row r="4633" spans="1:5" hidden="1" x14ac:dyDescent="0.2">
      <c r="A4633" s="94" t="s">
        <v>31509</v>
      </c>
      <c r="B4633" t="s">
        <v>31510</v>
      </c>
      <c r="C4633" t="s">
        <v>243</v>
      </c>
      <c r="D4633">
        <v>45.58</v>
      </c>
      <c r="E4633" t="s">
        <v>30879</v>
      </c>
    </row>
    <row r="4634" spans="1:5" hidden="1" x14ac:dyDescent="0.2">
      <c r="A4634" s="94" t="s">
        <v>31511</v>
      </c>
      <c r="B4634" t="s">
        <v>31512</v>
      </c>
      <c r="C4634" t="s">
        <v>243</v>
      </c>
      <c r="D4634">
        <v>17.670000000000002</v>
      </c>
      <c r="E4634" t="s">
        <v>30879</v>
      </c>
    </row>
    <row r="4635" spans="1:5" hidden="1" x14ac:dyDescent="0.2">
      <c r="A4635" s="94" t="s">
        <v>31467</v>
      </c>
      <c r="B4635" t="s">
        <v>31468</v>
      </c>
      <c r="C4635" t="s">
        <v>243</v>
      </c>
      <c r="D4635">
        <v>22.07</v>
      </c>
      <c r="E4635" t="s">
        <v>30879</v>
      </c>
    </row>
    <row r="4636" spans="1:5" hidden="1" x14ac:dyDescent="0.2">
      <c r="A4636" s="94" t="s">
        <v>31481</v>
      </c>
      <c r="B4636" t="s">
        <v>31482</v>
      </c>
      <c r="C4636" t="s">
        <v>243</v>
      </c>
      <c r="D4636">
        <v>11.89</v>
      </c>
      <c r="E4636" t="s">
        <v>30879</v>
      </c>
    </row>
    <row r="4637" spans="1:5" hidden="1" x14ac:dyDescent="0.2">
      <c r="A4637" s="94" t="s">
        <v>8467</v>
      </c>
      <c r="B4637" t="s">
        <v>8468</v>
      </c>
      <c r="C4637" t="s">
        <v>243</v>
      </c>
      <c r="D4637">
        <v>15.23</v>
      </c>
      <c r="E4637" t="s">
        <v>30879</v>
      </c>
    </row>
    <row r="4638" spans="1:5" hidden="1" x14ac:dyDescent="0.2">
      <c r="A4638" s="94" t="s">
        <v>20856</v>
      </c>
      <c r="B4638" t="s">
        <v>20857</v>
      </c>
      <c r="C4638" t="s">
        <v>243</v>
      </c>
      <c r="D4638">
        <v>11.01</v>
      </c>
      <c r="E4638" t="s">
        <v>30879</v>
      </c>
    </row>
    <row r="4639" spans="1:5" hidden="1" x14ac:dyDescent="0.2">
      <c r="A4639" s="94" t="s">
        <v>8469</v>
      </c>
      <c r="B4639" t="s">
        <v>8470</v>
      </c>
      <c r="C4639" t="s">
        <v>243</v>
      </c>
      <c r="D4639">
        <v>15.23</v>
      </c>
      <c r="E4639" t="s">
        <v>30879</v>
      </c>
    </row>
    <row r="4640" spans="1:5" hidden="1" x14ac:dyDescent="0.2">
      <c r="A4640" s="94" t="s">
        <v>20858</v>
      </c>
      <c r="B4640" t="s">
        <v>20859</v>
      </c>
      <c r="C4640" t="s">
        <v>243</v>
      </c>
      <c r="D4640">
        <v>15.23</v>
      </c>
      <c r="E4640" t="s">
        <v>30879</v>
      </c>
    </row>
    <row r="4641" spans="1:5" hidden="1" x14ac:dyDescent="0.2">
      <c r="A4641" s="94" t="s">
        <v>31507</v>
      </c>
      <c r="B4641" t="s">
        <v>31508</v>
      </c>
      <c r="C4641" t="s">
        <v>243</v>
      </c>
      <c r="D4641">
        <v>13.32</v>
      </c>
      <c r="E4641" t="s">
        <v>30879</v>
      </c>
    </row>
    <row r="4642" spans="1:5" hidden="1" x14ac:dyDescent="0.2">
      <c r="A4642" s="94" t="s">
        <v>31495</v>
      </c>
      <c r="B4642" t="s">
        <v>31496</v>
      </c>
      <c r="C4642" t="s">
        <v>243</v>
      </c>
      <c r="D4642">
        <v>23.12</v>
      </c>
      <c r="E4642" t="s">
        <v>30879</v>
      </c>
    </row>
    <row r="4643" spans="1:5" hidden="1" x14ac:dyDescent="0.2">
      <c r="A4643" s="94" t="s">
        <v>31493</v>
      </c>
      <c r="B4643" t="s">
        <v>31494</v>
      </c>
      <c r="C4643" t="s">
        <v>243</v>
      </c>
      <c r="D4643">
        <v>7.35</v>
      </c>
      <c r="E4643" t="s">
        <v>30879</v>
      </c>
    </row>
    <row r="4644" spans="1:5" hidden="1" x14ac:dyDescent="0.2">
      <c r="A4644" s="94" t="s">
        <v>31501</v>
      </c>
      <c r="B4644" t="s">
        <v>31502</v>
      </c>
      <c r="C4644" t="s">
        <v>243</v>
      </c>
      <c r="D4644">
        <v>42.52</v>
      </c>
      <c r="E4644" t="s">
        <v>30879</v>
      </c>
    </row>
    <row r="4645" spans="1:5" hidden="1" x14ac:dyDescent="0.2">
      <c r="A4645" s="94" t="s">
        <v>31497</v>
      </c>
      <c r="B4645" t="s">
        <v>31498</v>
      </c>
      <c r="C4645" t="s">
        <v>243</v>
      </c>
      <c r="D4645">
        <v>190.65</v>
      </c>
      <c r="E4645" t="s">
        <v>30879</v>
      </c>
    </row>
    <row r="4646" spans="1:5" hidden="1" x14ac:dyDescent="0.2">
      <c r="A4646" s="94" t="s">
        <v>31499</v>
      </c>
      <c r="B4646" t="s">
        <v>31500</v>
      </c>
      <c r="C4646" t="s">
        <v>243</v>
      </c>
      <c r="D4646">
        <v>10.039999999999999</v>
      </c>
      <c r="E4646" t="s">
        <v>30879</v>
      </c>
    </row>
    <row r="4647" spans="1:5" hidden="1" x14ac:dyDescent="0.2">
      <c r="A4647" s="94" t="s">
        <v>31503</v>
      </c>
      <c r="B4647" t="s">
        <v>31504</v>
      </c>
      <c r="C4647" t="s">
        <v>243</v>
      </c>
      <c r="D4647">
        <v>74.78</v>
      </c>
      <c r="E4647" t="s">
        <v>30879</v>
      </c>
    </row>
    <row r="4648" spans="1:5" hidden="1" x14ac:dyDescent="0.2">
      <c r="A4648" s="94" t="s">
        <v>31505</v>
      </c>
      <c r="B4648" t="s">
        <v>31506</v>
      </c>
      <c r="C4648" t="s">
        <v>243</v>
      </c>
      <c r="D4648">
        <v>14.75</v>
      </c>
      <c r="E4648" t="s">
        <v>30879</v>
      </c>
    </row>
    <row r="4649" spans="1:5" hidden="1" x14ac:dyDescent="0.2">
      <c r="A4649" s="94" t="s">
        <v>31485</v>
      </c>
      <c r="B4649" t="s">
        <v>31486</v>
      </c>
      <c r="C4649" t="s">
        <v>243</v>
      </c>
      <c r="D4649">
        <v>31.34</v>
      </c>
      <c r="E4649" t="s">
        <v>30879</v>
      </c>
    </row>
    <row r="4650" spans="1:5" hidden="1" x14ac:dyDescent="0.2">
      <c r="A4650" s="94" t="s">
        <v>31487</v>
      </c>
      <c r="B4650" t="s">
        <v>31488</v>
      </c>
      <c r="C4650" t="s">
        <v>243</v>
      </c>
      <c r="D4650">
        <v>10.94</v>
      </c>
      <c r="E4650" t="s">
        <v>30879</v>
      </c>
    </row>
    <row r="4651" spans="1:5" hidden="1" x14ac:dyDescent="0.2">
      <c r="A4651" s="94" t="s">
        <v>31489</v>
      </c>
      <c r="B4651" t="s">
        <v>31490</v>
      </c>
      <c r="C4651" t="s">
        <v>243</v>
      </c>
      <c r="D4651">
        <v>90.83</v>
      </c>
      <c r="E4651" t="s">
        <v>30879</v>
      </c>
    </row>
    <row r="4652" spans="1:5" hidden="1" x14ac:dyDescent="0.2">
      <c r="A4652" s="94" t="s">
        <v>31491</v>
      </c>
      <c r="B4652" t="s">
        <v>31492</v>
      </c>
      <c r="C4652" t="s">
        <v>243</v>
      </c>
      <c r="D4652">
        <v>15.04</v>
      </c>
      <c r="E4652" t="s">
        <v>30879</v>
      </c>
    </row>
    <row r="4653" spans="1:5" hidden="1" x14ac:dyDescent="0.2">
      <c r="A4653" s="94" t="s">
        <v>31475</v>
      </c>
      <c r="B4653" t="s">
        <v>31476</v>
      </c>
      <c r="C4653" t="s">
        <v>243</v>
      </c>
      <c r="D4653">
        <v>17.84</v>
      </c>
      <c r="E4653" t="s">
        <v>30879</v>
      </c>
    </row>
    <row r="4654" spans="1:5" hidden="1" x14ac:dyDescent="0.2">
      <c r="A4654" s="94" t="s">
        <v>31585</v>
      </c>
      <c r="B4654" t="s">
        <v>31586</v>
      </c>
      <c r="C4654" t="s">
        <v>243</v>
      </c>
      <c r="D4654">
        <v>15.15</v>
      </c>
      <c r="E4654" t="s">
        <v>30879</v>
      </c>
    </row>
    <row r="4655" spans="1:5" hidden="1" x14ac:dyDescent="0.2">
      <c r="A4655" s="94" t="s">
        <v>31517</v>
      </c>
      <c r="B4655" t="s">
        <v>31518</v>
      </c>
      <c r="C4655" t="s">
        <v>243</v>
      </c>
      <c r="D4655">
        <v>10.26</v>
      </c>
      <c r="E4655" t="s">
        <v>30879</v>
      </c>
    </row>
    <row r="4656" spans="1:5" hidden="1" x14ac:dyDescent="0.2">
      <c r="A4656" s="94" t="s">
        <v>8471</v>
      </c>
      <c r="B4656" t="s">
        <v>8472</v>
      </c>
      <c r="C4656" t="s">
        <v>243</v>
      </c>
      <c r="D4656">
        <v>18.09</v>
      </c>
      <c r="E4656" t="s">
        <v>30879</v>
      </c>
    </row>
    <row r="4657" spans="1:5" hidden="1" x14ac:dyDescent="0.2">
      <c r="A4657" s="94" t="s">
        <v>31531</v>
      </c>
      <c r="B4657" t="s">
        <v>31532</v>
      </c>
      <c r="C4657" t="s">
        <v>243</v>
      </c>
      <c r="D4657">
        <v>7.7</v>
      </c>
      <c r="E4657" t="s">
        <v>30879</v>
      </c>
    </row>
    <row r="4658" spans="1:5" hidden="1" x14ac:dyDescent="0.2">
      <c r="A4658" s="94" t="s">
        <v>31533</v>
      </c>
      <c r="B4658" t="s">
        <v>31534</v>
      </c>
      <c r="C4658" t="s">
        <v>243</v>
      </c>
      <c r="D4658">
        <v>26.64</v>
      </c>
      <c r="E4658" t="s">
        <v>30879</v>
      </c>
    </row>
    <row r="4659" spans="1:5" hidden="1" x14ac:dyDescent="0.2">
      <c r="A4659" s="94" t="s">
        <v>31527</v>
      </c>
      <c r="B4659" t="s">
        <v>31528</v>
      </c>
      <c r="C4659" t="s">
        <v>243</v>
      </c>
      <c r="D4659">
        <v>24.74</v>
      </c>
      <c r="E4659" t="s">
        <v>30879</v>
      </c>
    </row>
    <row r="4660" spans="1:5" hidden="1" x14ac:dyDescent="0.2">
      <c r="A4660" s="94" t="s">
        <v>31525</v>
      </c>
      <c r="B4660" t="s">
        <v>31526</v>
      </c>
      <c r="C4660" t="s">
        <v>243</v>
      </c>
      <c r="D4660">
        <v>24.74</v>
      </c>
      <c r="E4660" t="s">
        <v>30879</v>
      </c>
    </row>
    <row r="4661" spans="1:5" hidden="1" x14ac:dyDescent="0.2">
      <c r="A4661" s="94" t="s">
        <v>31529</v>
      </c>
      <c r="B4661" t="s">
        <v>31530</v>
      </c>
      <c r="C4661" t="s">
        <v>243</v>
      </c>
      <c r="D4661">
        <v>23.21</v>
      </c>
      <c r="E4661" t="s">
        <v>30879</v>
      </c>
    </row>
    <row r="4662" spans="1:5" hidden="1" x14ac:dyDescent="0.2">
      <c r="A4662" s="94" t="s">
        <v>20860</v>
      </c>
      <c r="B4662" t="s">
        <v>20861</v>
      </c>
      <c r="C4662" t="s">
        <v>243</v>
      </c>
      <c r="D4662">
        <v>19.690000000000001</v>
      </c>
      <c r="E4662" t="s">
        <v>30879</v>
      </c>
    </row>
    <row r="4663" spans="1:5" hidden="1" x14ac:dyDescent="0.2">
      <c r="A4663" s="94" t="s">
        <v>31535</v>
      </c>
      <c r="B4663" t="s">
        <v>31536</v>
      </c>
      <c r="C4663" t="s">
        <v>243</v>
      </c>
      <c r="D4663">
        <v>10.33</v>
      </c>
      <c r="E4663" t="s">
        <v>30879</v>
      </c>
    </row>
    <row r="4664" spans="1:5" hidden="1" x14ac:dyDescent="0.2">
      <c r="A4664" s="94" t="s">
        <v>8473</v>
      </c>
      <c r="B4664" t="s">
        <v>8474</v>
      </c>
      <c r="C4664" t="s">
        <v>243</v>
      </c>
      <c r="D4664">
        <v>6.64</v>
      </c>
      <c r="E4664" t="s">
        <v>30879</v>
      </c>
    </row>
    <row r="4665" spans="1:5" hidden="1" x14ac:dyDescent="0.2">
      <c r="A4665" s="94" t="s">
        <v>8475</v>
      </c>
      <c r="B4665" t="s">
        <v>31545</v>
      </c>
      <c r="C4665" t="s">
        <v>2815</v>
      </c>
      <c r="D4665">
        <v>37.18</v>
      </c>
      <c r="E4665" t="s">
        <v>30879</v>
      </c>
    </row>
    <row r="4666" spans="1:5" hidden="1" x14ac:dyDescent="0.2">
      <c r="A4666" s="94" t="s">
        <v>8476</v>
      </c>
      <c r="B4666" t="s">
        <v>8477</v>
      </c>
      <c r="C4666" t="s">
        <v>243</v>
      </c>
      <c r="D4666">
        <v>16.64</v>
      </c>
      <c r="E4666" t="s">
        <v>30879</v>
      </c>
    </row>
    <row r="4667" spans="1:5" hidden="1" x14ac:dyDescent="0.2">
      <c r="A4667" s="94" t="s">
        <v>31539</v>
      </c>
      <c r="B4667" t="s">
        <v>31540</v>
      </c>
      <c r="C4667" t="s">
        <v>2752</v>
      </c>
      <c r="D4667">
        <v>256.2</v>
      </c>
      <c r="E4667" t="s">
        <v>30879</v>
      </c>
    </row>
    <row r="4668" spans="1:5" hidden="1" x14ac:dyDescent="0.2">
      <c r="A4668" s="94" t="s">
        <v>31541</v>
      </c>
      <c r="B4668" t="s">
        <v>31542</v>
      </c>
      <c r="C4668" t="s">
        <v>2752</v>
      </c>
      <c r="D4668">
        <v>306.73</v>
      </c>
      <c r="E4668" t="s">
        <v>30879</v>
      </c>
    </row>
    <row r="4669" spans="1:5" hidden="1" x14ac:dyDescent="0.2">
      <c r="A4669" s="94" t="s">
        <v>31546</v>
      </c>
      <c r="B4669" t="s">
        <v>31547</v>
      </c>
      <c r="C4669" t="s">
        <v>243</v>
      </c>
      <c r="D4669">
        <v>317.95999999999998</v>
      </c>
      <c r="E4669" t="s">
        <v>30879</v>
      </c>
    </row>
    <row r="4670" spans="1:5" hidden="1" x14ac:dyDescent="0.2">
      <c r="A4670" s="94" t="s">
        <v>31537</v>
      </c>
      <c r="B4670" t="s">
        <v>31538</v>
      </c>
      <c r="C4670" t="s">
        <v>243</v>
      </c>
      <c r="D4670">
        <v>21.56</v>
      </c>
      <c r="E4670" t="s">
        <v>30879</v>
      </c>
    </row>
    <row r="4671" spans="1:5" hidden="1" x14ac:dyDescent="0.2">
      <c r="A4671" s="94" t="s">
        <v>8478</v>
      </c>
      <c r="B4671" t="s">
        <v>8479</v>
      </c>
      <c r="C4671" t="s">
        <v>243</v>
      </c>
      <c r="D4671">
        <v>10.210000000000001</v>
      </c>
      <c r="E4671" t="s">
        <v>30879</v>
      </c>
    </row>
    <row r="4672" spans="1:5" hidden="1" x14ac:dyDescent="0.2">
      <c r="A4672" s="94" t="s">
        <v>31543</v>
      </c>
      <c r="B4672" t="s">
        <v>31544</v>
      </c>
      <c r="C4672" t="s">
        <v>243</v>
      </c>
      <c r="D4672">
        <v>10.33</v>
      </c>
      <c r="E4672" t="s">
        <v>30879</v>
      </c>
    </row>
    <row r="4673" spans="1:5" hidden="1" x14ac:dyDescent="0.2">
      <c r="A4673" s="94" t="s">
        <v>8480</v>
      </c>
      <c r="B4673" t="s">
        <v>8481</v>
      </c>
      <c r="C4673" t="s">
        <v>243</v>
      </c>
      <c r="D4673">
        <v>9.41</v>
      </c>
      <c r="E4673" t="s">
        <v>30879</v>
      </c>
    </row>
    <row r="4674" spans="1:5" hidden="1" x14ac:dyDescent="0.2">
      <c r="A4674" s="94" t="s">
        <v>20862</v>
      </c>
      <c r="B4674" t="s">
        <v>20863</v>
      </c>
      <c r="C4674" t="s">
        <v>243</v>
      </c>
      <c r="D4674">
        <v>16.03</v>
      </c>
      <c r="E4674" t="s">
        <v>30879</v>
      </c>
    </row>
    <row r="4675" spans="1:5" hidden="1" x14ac:dyDescent="0.2">
      <c r="A4675" s="94" t="s">
        <v>20864</v>
      </c>
      <c r="B4675" t="s">
        <v>20865</v>
      </c>
      <c r="C4675" t="s">
        <v>243</v>
      </c>
      <c r="D4675">
        <v>13.59</v>
      </c>
      <c r="E4675" t="s">
        <v>30879</v>
      </c>
    </row>
    <row r="4676" spans="1:5" hidden="1" x14ac:dyDescent="0.2">
      <c r="A4676" s="94" t="s">
        <v>20866</v>
      </c>
      <c r="B4676" t="s">
        <v>20867</v>
      </c>
      <c r="C4676" t="s">
        <v>243</v>
      </c>
      <c r="D4676">
        <v>8.92</v>
      </c>
      <c r="E4676" t="s">
        <v>30879</v>
      </c>
    </row>
    <row r="4677" spans="1:5" hidden="1" x14ac:dyDescent="0.2">
      <c r="A4677" s="94" t="s">
        <v>8482</v>
      </c>
      <c r="B4677" t="s">
        <v>8483</v>
      </c>
      <c r="C4677" t="s">
        <v>243</v>
      </c>
      <c r="D4677">
        <v>5.58</v>
      </c>
      <c r="E4677" t="s">
        <v>30879</v>
      </c>
    </row>
    <row r="4678" spans="1:5" hidden="1" x14ac:dyDescent="0.2">
      <c r="A4678" s="94" t="s">
        <v>20868</v>
      </c>
      <c r="B4678" t="s">
        <v>20869</v>
      </c>
      <c r="C4678" t="s">
        <v>243</v>
      </c>
      <c r="D4678">
        <v>8.66</v>
      </c>
      <c r="E4678" t="s">
        <v>30879</v>
      </c>
    </row>
    <row r="4679" spans="1:5" hidden="1" x14ac:dyDescent="0.2">
      <c r="A4679" s="94" t="s">
        <v>20870</v>
      </c>
      <c r="B4679" t="s">
        <v>20871</v>
      </c>
      <c r="C4679" t="s">
        <v>243</v>
      </c>
      <c r="D4679">
        <v>8.66</v>
      </c>
      <c r="E4679" t="s">
        <v>30879</v>
      </c>
    </row>
    <row r="4680" spans="1:5" hidden="1" x14ac:dyDescent="0.2">
      <c r="A4680" s="94" t="s">
        <v>20872</v>
      </c>
      <c r="B4680" t="s">
        <v>20873</v>
      </c>
      <c r="C4680" t="s">
        <v>243</v>
      </c>
      <c r="D4680">
        <v>8.66</v>
      </c>
      <c r="E4680" t="s">
        <v>30879</v>
      </c>
    </row>
    <row r="4681" spans="1:5" hidden="1" x14ac:dyDescent="0.2">
      <c r="A4681" s="94" t="s">
        <v>31548</v>
      </c>
      <c r="B4681" t="s">
        <v>31549</v>
      </c>
      <c r="C4681" t="s">
        <v>243</v>
      </c>
      <c r="D4681">
        <v>8.66</v>
      </c>
      <c r="E4681" t="s">
        <v>30879</v>
      </c>
    </row>
    <row r="4682" spans="1:5" hidden="1" x14ac:dyDescent="0.2">
      <c r="A4682" s="94" t="s">
        <v>20874</v>
      </c>
      <c r="B4682" t="s">
        <v>20875</v>
      </c>
      <c r="C4682" t="s">
        <v>243</v>
      </c>
      <c r="D4682">
        <v>8.66</v>
      </c>
      <c r="E4682" t="s">
        <v>30879</v>
      </c>
    </row>
    <row r="4683" spans="1:5" hidden="1" x14ac:dyDescent="0.2">
      <c r="A4683" s="94" t="s">
        <v>20876</v>
      </c>
      <c r="B4683" t="s">
        <v>20877</v>
      </c>
      <c r="C4683" t="s">
        <v>243</v>
      </c>
      <c r="D4683">
        <v>8.66</v>
      </c>
      <c r="E4683" t="s">
        <v>30879</v>
      </c>
    </row>
    <row r="4684" spans="1:5" hidden="1" x14ac:dyDescent="0.2">
      <c r="A4684" s="94" t="s">
        <v>20878</v>
      </c>
      <c r="B4684" t="s">
        <v>20879</v>
      </c>
      <c r="C4684" t="s">
        <v>243</v>
      </c>
      <c r="D4684">
        <v>8.66</v>
      </c>
      <c r="E4684" t="s">
        <v>30879</v>
      </c>
    </row>
    <row r="4685" spans="1:5" hidden="1" x14ac:dyDescent="0.2">
      <c r="A4685" s="94" t="s">
        <v>20880</v>
      </c>
      <c r="B4685" t="s">
        <v>20881</v>
      </c>
      <c r="C4685" t="s">
        <v>243</v>
      </c>
      <c r="D4685">
        <v>8.66</v>
      </c>
      <c r="E4685" t="s">
        <v>30879</v>
      </c>
    </row>
    <row r="4686" spans="1:5" hidden="1" x14ac:dyDescent="0.2">
      <c r="A4686" s="94" t="s">
        <v>20882</v>
      </c>
      <c r="B4686" t="s">
        <v>20883</v>
      </c>
      <c r="C4686" t="s">
        <v>243</v>
      </c>
      <c r="D4686">
        <v>8.66</v>
      </c>
      <c r="E4686" t="s">
        <v>30879</v>
      </c>
    </row>
    <row r="4687" spans="1:5" hidden="1" x14ac:dyDescent="0.2">
      <c r="A4687" s="94" t="s">
        <v>20884</v>
      </c>
      <c r="B4687" t="s">
        <v>20885</v>
      </c>
      <c r="C4687" t="s">
        <v>243</v>
      </c>
      <c r="D4687">
        <v>8.66</v>
      </c>
      <c r="E4687" t="s">
        <v>30879</v>
      </c>
    </row>
    <row r="4688" spans="1:5" hidden="1" x14ac:dyDescent="0.2">
      <c r="A4688" s="94" t="s">
        <v>8484</v>
      </c>
      <c r="B4688" t="s">
        <v>8485</v>
      </c>
      <c r="C4688" t="s">
        <v>243</v>
      </c>
      <c r="D4688">
        <v>10.78</v>
      </c>
      <c r="E4688" t="s">
        <v>30879</v>
      </c>
    </row>
    <row r="4689" spans="1:5" hidden="1" x14ac:dyDescent="0.2">
      <c r="A4689" s="94" t="s">
        <v>8486</v>
      </c>
      <c r="B4689" t="s">
        <v>8487</v>
      </c>
      <c r="C4689" t="s">
        <v>243</v>
      </c>
      <c r="D4689">
        <v>7.38</v>
      </c>
      <c r="E4689" t="s">
        <v>30879</v>
      </c>
    </row>
    <row r="4690" spans="1:5" hidden="1" x14ac:dyDescent="0.2">
      <c r="A4690" s="94" t="s">
        <v>31560</v>
      </c>
      <c r="B4690" t="s">
        <v>31561</v>
      </c>
      <c r="C4690" t="s">
        <v>243</v>
      </c>
      <c r="D4690">
        <v>12.77</v>
      </c>
      <c r="E4690" t="s">
        <v>30879</v>
      </c>
    </row>
    <row r="4691" spans="1:5" hidden="1" x14ac:dyDescent="0.2">
      <c r="A4691" s="94" t="s">
        <v>20886</v>
      </c>
      <c r="B4691" t="s">
        <v>20887</v>
      </c>
      <c r="C4691" t="s">
        <v>243</v>
      </c>
      <c r="D4691">
        <v>11.92</v>
      </c>
      <c r="E4691" t="s">
        <v>30879</v>
      </c>
    </row>
    <row r="4692" spans="1:5" hidden="1" x14ac:dyDescent="0.2">
      <c r="A4692" s="94" t="s">
        <v>20888</v>
      </c>
      <c r="B4692" t="s">
        <v>20889</v>
      </c>
      <c r="C4692" t="s">
        <v>243</v>
      </c>
      <c r="D4692">
        <v>11.92</v>
      </c>
      <c r="E4692" t="s">
        <v>30879</v>
      </c>
    </row>
    <row r="4693" spans="1:5" hidden="1" x14ac:dyDescent="0.2">
      <c r="A4693" s="94" t="s">
        <v>20890</v>
      </c>
      <c r="B4693" t="s">
        <v>20891</v>
      </c>
      <c r="C4693" t="s">
        <v>243</v>
      </c>
      <c r="D4693">
        <v>11.92</v>
      </c>
      <c r="E4693" t="s">
        <v>30879</v>
      </c>
    </row>
    <row r="4694" spans="1:5" hidden="1" x14ac:dyDescent="0.2">
      <c r="A4694" s="94" t="s">
        <v>20892</v>
      </c>
      <c r="B4694" t="s">
        <v>20893</v>
      </c>
      <c r="C4694" t="s">
        <v>243</v>
      </c>
      <c r="D4694">
        <v>11.92</v>
      </c>
      <c r="E4694" t="s">
        <v>30879</v>
      </c>
    </row>
    <row r="4695" spans="1:5" hidden="1" x14ac:dyDescent="0.2">
      <c r="A4695" s="94" t="s">
        <v>31469</v>
      </c>
      <c r="B4695" t="s">
        <v>31470</v>
      </c>
      <c r="C4695" t="s">
        <v>243</v>
      </c>
      <c r="D4695">
        <v>28.44</v>
      </c>
      <c r="E4695" t="s">
        <v>30879</v>
      </c>
    </row>
    <row r="4696" spans="1:5" hidden="1" x14ac:dyDescent="0.2">
      <c r="A4696" s="94" t="s">
        <v>31477</v>
      </c>
      <c r="B4696" t="s">
        <v>31478</v>
      </c>
      <c r="C4696" t="s">
        <v>243</v>
      </c>
      <c r="D4696">
        <v>13.87</v>
      </c>
      <c r="E4696" t="s">
        <v>30879</v>
      </c>
    </row>
    <row r="4697" spans="1:5" hidden="1" x14ac:dyDescent="0.2">
      <c r="A4697" s="94" t="s">
        <v>20894</v>
      </c>
      <c r="B4697" t="s">
        <v>20895</v>
      </c>
      <c r="C4697" t="s">
        <v>243</v>
      </c>
      <c r="D4697">
        <v>17.95</v>
      </c>
      <c r="E4697" t="s">
        <v>30879</v>
      </c>
    </row>
    <row r="4698" spans="1:5" hidden="1" x14ac:dyDescent="0.2">
      <c r="A4698" s="94" t="s">
        <v>31562</v>
      </c>
      <c r="B4698" t="s">
        <v>31563</v>
      </c>
      <c r="C4698" t="s">
        <v>243</v>
      </c>
      <c r="D4698">
        <v>6.01</v>
      </c>
      <c r="E4698" t="s">
        <v>30879</v>
      </c>
    </row>
    <row r="4699" spans="1:5" hidden="1" x14ac:dyDescent="0.2">
      <c r="A4699" s="94" t="s">
        <v>20896</v>
      </c>
      <c r="B4699" t="s">
        <v>31564</v>
      </c>
      <c r="C4699" t="s">
        <v>243</v>
      </c>
      <c r="D4699">
        <v>7.16</v>
      </c>
      <c r="E4699" t="s">
        <v>30879</v>
      </c>
    </row>
    <row r="4700" spans="1:5" hidden="1" x14ac:dyDescent="0.2">
      <c r="A4700" s="94" t="s">
        <v>20897</v>
      </c>
      <c r="B4700" t="s">
        <v>20898</v>
      </c>
      <c r="C4700" t="s">
        <v>243</v>
      </c>
      <c r="D4700">
        <v>3.81</v>
      </c>
      <c r="E4700" t="s">
        <v>30879</v>
      </c>
    </row>
    <row r="4701" spans="1:5" hidden="1" x14ac:dyDescent="0.2">
      <c r="A4701" s="94" t="s">
        <v>20899</v>
      </c>
      <c r="B4701" t="s">
        <v>20900</v>
      </c>
      <c r="C4701" t="s">
        <v>243</v>
      </c>
      <c r="D4701">
        <v>6.37</v>
      </c>
      <c r="E4701" t="s">
        <v>30879</v>
      </c>
    </row>
    <row r="4702" spans="1:5" hidden="1" x14ac:dyDescent="0.2">
      <c r="A4702" s="94" t="s">
        <v>31571</v>
      </c>
      <c r="B4702" t="s">
        <v>31572</v>
      </c>
      <c r="C4702" t="s">
        <v>243</v>
      </c>
      <c r="D4702">
        <v>17.55</v>
      </c>
      <c r="E4702" t="s">
        <v>30879</v>
      </c>
    </row>
    <row r="4703" spans="1:5" hidden="1" x14ac:dyDescent="0.2">
      <c r="A4703" s="94" t="s">
        <v>31567</v>
      </c>
      <c r="B4703" t="s">
        <v>31568</v>
      </c>
      <c r="C4703" t="s">
        <v>243</v>
      </c>
      <c r="D4703">
        <v>16.53</v>
      </c>
      <c r="E4703" t="s">
        <v>30879</v>
      </c>
    </row>
    <row r="4704" spans="1:5" hidden="1" x14ac:dyDescent="0.2">
      <c r="A4704" s="94" t="s">
        <v>31569</v>
      </c>
      <c r="B4704" t="s">
        <v>31570</v>
      </c>
      <c r="C4704" t="s">
        <v>243</v>
      </c>
      <c r="D4704">
        <v>16.53</v>
      </c>
      <c r="E4704" t="s">
        <v>30879</v>
      </c>
    </row>
    <row r="4705" spans="1:5" hidden="1" x14ac:dyDescent="0.2">
      <c r="A4705" s="94" t="s">
        <v>31565</v>
      </c>
      <c r="B4705" t="s">
        <v>31566</v>
      </c>
      <c r="C4705" t="s">
        <v>243</v>
      </c>
      <c r="D4705">
        <v>14.44</v>
      </c>
      <c r="E4705" t="s">
        <v>30879</v>
      </c>
    </row>
    <row r="4706" spans="1:5" hidden="1" x14ac:dyDescent="0.2">
      <c r="A4706" s="94" t="s">
        <v>31471</v>
      </c>
      <c r="B4706" t="s">
        <v>31472</v>
      </c>
      <c r="C4706" t="s">
        <v>243</v>
      </c>
      <c r="D4706">
        <v>20.03</v>
      </c>
      <c r="E4706" t="s">
        <v>30879</v>
      </c>
    </row>
    <row r="4707" spans="1:5" hidden="1" x14ac:dyDescent="0.2">
      <c r="A4707" s="94" t="s">
        <v>31577</v>
      </c>
      <c r="B4707" t="s">
        <v>31578</v>
      </c>
      <c r="C4707" t="s">
        <v>243</v>
      </c>
      <c r="D4707">
        <v>7.82</v>
      </c>
      <c r="E4707" t="s">
        <v>30879</v>
      </c>
    </row>
    <row r="4708" spans="1:5" hidden="1" x14ac:dyDescent="0.2">
      <c r="A4708" s="94" t="s">
        <v>8488</v>
      </c>
      <c r="B4708" t="s">
        <v>8489</v>
      </c>
      <c r="C4708" t="s">
        <v>243</v>
      </c>
      <c r="D4708">
        <v>15.23</v>
      </c>
      <c r="E4708" t="s">
        <v>30879</v>
      </c>
    </row>
    <row r="4709" spans="1:5" hidden="1" x14ac:dyDescent="0.2">
      <c r="A4709" s="94" t="s">
        <v>20901</v>
      </c>
      <c r="B4709" t="s">
        <v>20902</v>
      </c>
      <c r="C4709" t="s">
        <v>243</v>
      </c>
      <c r="D4709">
        <v>15.23</v>
      </c>
      <c r="E4709" t="s">
        <v>30879</v>
      </c>
    </row>
    <row r="4710" spans="1:5" hidden="1" x14ac:dyDescent="0.2">
      <c r="A4710" s="94" t="s">
        <v>20903</v>
      </c>
      <c r="B4710" t="s">
        <v>20904</v>
      </c>
      <c r="C4710" t="s">
        <v>243</v>
      </c>
      <c r="D4710">
        <v>15.23</v>
      </c>
      <c r="E4710" t="s">
        <v>30879</v>
      </c>
    </row>
    <row r="4711" spans="1:5" hidden="1" x14ac:dyDescent="0.2">
      <c r="A4711" s="94" t="s">
        <v>20905</v>
      </c>
      <c r="B4711" t="s">
        <v>20906</v>
      </c>
      <c r="C4711" t="s">
        <v>243</v>
      </c>
      <c r="D4711">
        <v>15.23</v>
      </c>
      <c r="E4711" t="s">
        <v>30879</v>
      </c>
    </row>
    <row r="4712" spans="1:5" hidden="1" x14ac:dyDescent="0.2">
      <c r="A4712" s="94" t="s">
        <v>8490</v>
      </c>
      <c r="B4712" t="s">
        <v>8491</v>
      </c>
      <c r="C4712" t="s">
        <v>243</v>
      </c>
      <c r="D4712">
        <v>18.95</v>
      </c>
      <c r="E4712" t="s">
        <v>30879</v>
      </c>
    </row>
    <row r="4713" spans="1:5" hidden="1" x14ac:dyDescent="0.2">
      <c r="A4713" s="94" t="s">
        <v>31575</v>
      </c>
      <c r="B4713" t="s">
        <v>31576</v>
      </c>
      <c r="C4713" t="s">
        <v>243</v>
      </c>
      <c r="D4713">
        <v>28.73</v>
      </c>
      <c r="E4713" t="s">
        <v>30879</v>
      </c>
    </row>
    <row r="4714" spans="1:5" hidden="1" x14ac:dyDescent="0.2">
      <c r="A4714" s="94" t="s">
        <v>31573</v>
      </c>
      <c r="B4714" t="s">
        <v>31574</v>
      </c>
      <c r="C4714" t="s">
        <v>243</v>
      </c>
      <c r="D4714">
        <v>38.06</v>
      </c>
      <c r="E4714" t="s">
        <v>30879</v>
      </c>
    </row>
    <row r="4715" spans="1:5" hidden="1" x14ac:dyDescent="0.2">
      <c r="A4715" s="94" t="s">
        <v>8492</v>
      </c>
      <c r="B4715" t="s">
        <v>8493</v>
      </c>
      <c r="C4715" t="s">
        <v>243</v>
      </c>
      <c r="D4715">
        <v>16.649999999999999</v>
      </c>
      <c r="E4715" t="s">
        <v>30879</v>
      </c>
    </row>
    <row r="4716" spans="1:5" hidden="1" x14ac:dyDescent="0.2">
      <c r="A4716" s="94" t="s">
        <v>31579</v>
      </c>
      <c r="B4716" t="s">
        <v>31580</v>
      </c>
      <c r="C4716" t="s">
        <v>243</v>
      </c>
      <c r="D4716">
        <v>16.96</v>
      </c>
      <c r="E4716" t="s">
        <v>30879</v>
      </c>
    </row>
    <row r="4717" spans="1:5" hidden="1" x14ac:dyDescent="0.2">
      <c r="A4717" s="94" t="s">
        <v>31583</v>
      </c>
      <c r="B4717" t="s">
        <v>31584</v>
      </c>
      <c r="C4717" t="s">
        <v>243</v>
      </c>
      <c r="D4717">
        <v>19.34</v>
      </c>
      <c r="E4717" t="s">
        <v>30879</v>
      </c>
    </row>
    <row r="4718" spans="1:5" hidden="1" x14ac:dyDescent="0.2">
      <c r="A4718" s="94" t="s">
        <v>31581</v>
      </c>
      <c r="B4718" t="s">
        <v>31582</v>
      </c>
      <c r="C4718" t="s">
        <v>243</v>
      </c>
      <c r="D4718">
        <v>19.34</v>
      </c>
      <c r="E4718" t="s">
        <v>30879</v>
      </c>
    </row>
    <row r="4719" spans="1:5" hidden="1" x14ac:dyDescent="0.2">
      <c r="A4719" s="94" t="s">
        <v>8494</v>
      </c>
      <c r="B4719" t="s">
        <v>8495</v>
      </c>
      <c r="C4719" t="s">
        <v>243</v>
      </c>
      <c r="D4719">
        <v>16.649999999999999</v>
      </c>
      <c r="E4719" t="s">
        <v>30879</v>
      </c>
    </row>
    <row r="4720" spans="1:5" hidden="1" x14ac:dyDescent="0.2">
      <c r="A4720" s="94" t="s">
        <v>31523</v>
      </c>
      <c r="B4720" t="s">
        <v>31524</v>
      </c>
      <c r="C4720" t="s">
        <v>243</v>
      </c>
      <c r="D4720">
        <v>15.15</v>
      </c>
      <c r="E4720" t="s">
        <v>30879</v>
      </c>
    </row>
    <row r="4721" spans="1:5" hidden="1" x14ac:dyDescent="0.2">
      <c r="A4721" s="94" t="s">
        <v>31473</v>
      </c>
      <c r="B4721" t="s">
        <v>31474</v>
      </c>
      <c r="C4721" t="s">
        <v>243</v>
      </c>
      <c r="D4721">
        <v>17.71</v>
      </c>
      <c r="E4721" t="s">
        <v>30879</v>
      </c>
    </row>
    <row r="4722" spans="1:5" hidden="1" x14ac:dyDescent="0.2">
      <c r="A4722" s="94" t="s">
        <v>31587</v>
      </c>
      <c r="B4722" t="s">
        <v>31588</v>
      </c>
      <c r="C4722" t="s">
        <v>243</v>
      </c>
      <c r="D4722">
        <v>13</v>
      </c>
      <c r="E4722" t="s">
        <v>30879</v>
      </c>
    </row>
    <row r="4723" spans="1:5" hidden="1" x14ac:dyDescent="0.2">
      <c r="A4723" s="94" t="s">
        <v>31589</v>
      </c>
      <c r="B4723" t="s">
        <v>31590</v>
      </c>
      <c r="C4723" t="s">
        <v>243</v>
      </c>
      <c r="D4723">
        <v>11.12</v>
      </c>
      <c r="E4723" t="s">
        <v>30879</v>
      </c>
    </row>
    <row r="4724" spans="1:5" hidden="1" x14ac:dyDescent="0.2">
      <c r="A4724" s="94" t="s">
        <v>1626</v>
      </c>
      <c r="B4724" t="s">
        <v>5815</v>
      </c>
      <c r="C4724" t="s">
        <v>243</v>
      </c>
      <c r="D4724">
        <v>12.11</v>
      </c>
      <c r="E4724" t="s">
        <v>30879</v>
      </c>
    </row>
    <row r="4725" spans="1:5" hidden="1" x14ac:dyDescent="0.2">
      <c r="A4725" s="94" t="s">
        <v>1627</v>
      </c>
      <c r="B4725" t="s">
        <v>5816</v>
      </c>
      <c r="C4725" t="s">
        <v>243</v>
      </c>
      <c r="D4725">
        <v>17.45</v>
      </c>
      <c r="E4725" t="s">
        <v>30879</v>
      </c>
    </row>
    <row r="4726" spans="1:5" hidden="1" x14ac:dyDescent="0.2">
      <c r="A4726" s="94" t="s">
        <v>20907</v>
      </c>
      <c r="B4726" t="s">
        <v>20908</v>
      </c>
      <c r="C4726" t="s">
        <v>243</v>
      </c>
      <c r="D4726">
        <v>19.89</v>
      </c>
      <c r="E4726" t="s">
        <v>30879</v>
      </c>
    </row>
    <row r="4727" spans="1:5" hidden="1" x14ac:dyDescent="0.2">
      <c r="A4727" s="94" t="s">
        <v>20909</v>
      </c>
      <c r="B4727" t="s">
        <v>20910</v>
      </c>
      <c r="C4727" t="s">
        <v>243</v>
      </c>
      <c r="D4727">
        <v>11.34</v>
      </c>
      <c r="E4727" t="s">
        <v>30879</v>
      </c>
    </row>
    <row r="4728" spans="1:5" hidden="1" x14ac:dyDescent="0.2">
      <c r="A4728" s="94" t="s">
        <v>1625</v>
      </c>
      <c r="B4728" t="s">
        <v>8496</v>
      </c>
      <c r="C4728" t="s">
        <v>243</v>
      </c>
      <c r="D4728">
        <v>31.01</v>
      </c>
      <c r="E4728" t="s">
        <v>30879</v>
      </c>
    </row>
    <row r="4729" spans="1:5" hidden="1" x14ac:dyDescent="0.2">
      <c r="A4729" s="94" t="s">
        <v>20911</v>
      </c>
      <c r="B4729" t="s">
        <v>20912</v>
      </c>
      <c r="C4729" t="s">
        <v>243</v>
      </c>
      <c r="D4729">
        <v>27.07</v>
      </c>
      <c r="E4729" t="s">
        <v>30879</v>
      </c>
    </row>
    <row r="4730" spans="1:5" hidden="1" x14ac:dyDescent="0.2">
      <c r="A4730" s="94" t="s">
        <v>20913</v>
      </c>
      <c r="B4730" t="s">
        <v>20914</v>
      </c>
      <c r="C4730" t="s">
        <v>243</v>
      </c>
      <c r="D4730">
        <v>28.31</v>
      </c>
      <c r="E4730" t="s">
        <v>30879</v>
      </c>
    </row>
    <row r="4731" spans="1:5" hidden="1" x14ac:dyDescent="0.2">
      <c r="A4731" s="94" t="s">
        <v>8497</v>
      </c>
      <c r="B4731" t="s">
        <v>8498</v>
      </c>
      <c r="C4731" t="s">
        <v>243</v>
      </c>
      <c r="D4731">
        <v>26.53</v>
      </c>
      <c r="E4731" t="s">
        <v>30879</v>
      </c>
    </row>
    <row r="4732" spans="1:5" hidden="1" x14ac:dyDescent="0.2">
      <c r="A4732" s="94" t="s">
        <v>8499</v>
      </c>
      <c r="B4732" t="s">
        <v>8500</v>
      </c>
      <c r="C4732" t="s">
        <v>243</v>
      </c>
      <c r="D4732">
        <v>26.53</v>
      </c>
      <c r="E4732" t="s">
        <v>30879</v>
      </c>
    </row>
    <row r="4733" spans="1:5" hidden="1" x14ac:dyDescent="0.2">
      <c r="A4733" s="94" t="s">
        <v>1633</v>
      </c>
      <c r="B4733" t="s">
        <v>2635</v>
      </c>
      <c r="C4733" t="s">
        <v>243</v>
      </c>
      <c r="D4733">
        <v>29.46</v>
      </c>
      <c r="E4733" t="s">
        <v>30879</v>
      </c>
    </row>
    <row r="4734" spans="1:5" hidden="1" x14ac:dyDescent="0.2">
      <c r="A4734" s="94" t="s">
        <v>1624</v>
      </c>
      <c r="B4734" t="s">
        <v>20915</v>
      </c>
      <c r="C4734" t="s">
        <v>243</v>
      </c>
      <c r="D4734">
        <v>20.170000000000002</v>
      </c>
      <c r="E4734" t="s">
        <v>30879</v>
      </c>
    </row>
    <row r="4735" spans="1:5" hidden="1" x14ac:dyDescent="0.2">
      <c r="A4735" s="94" t="s">
        <v>1631</v>
      </c>
      <c r="B4735" t="s">
        <v>1632</v>
      </c>
      <c r="C4735" t="s">
        <v>243</v>
      </c>
      <c r="D4735">
        <v>16.18</v>
      </c>
      <c r="E4735" t="s">
        <v>30879</v>
      </c>
    </row>
    <row r="4736" spans="1:5" hidden="1" x14ac:dyDescent="0.2">
      <c r="A4736" s="94" t="s">
        <v>20916</v>
      </c>
      <c r="B4736" t="s">
        <v>20917</v>
      </c>
      <c r="C4736" t="s">
        <v>243</v>
      </c>
      <c r="D4736">
        <v>8.91</v>
      </c>
      <c r="E4736" t="s">
        <v>30879</v>
      </c>
    </row>
    <row r="4737" spans="1:5" hidden="1" x14ac:dyDescent="0.2">
      <c r="A4737" s="94" t="s">
        <v>1629</v>
      </c>
      <c r="B4737" t="s">
        <v>1630</v>
      </c>
      <c r="C4737" t="s">
        <v>243</v>
      </c>
      <c r="D4737">
        <v>18.850000000000001</v>
      </c>
      <c r="E4737" t="s">
        <v>30879</v>
      </c>
    </row>
    <row r="4738" spans="1:5" hidden="1" x14ac:dyDescent="0.2">
      <c r="A4738" s="94" t="s">
        <v>1628</v>
      </c>
      <c r="B4738" t="s">
        <v>20918</v>
      </c>
      <c r="C4738" t="s">
        <v>243</v>
      </c>
      <c r="D4738">
        <v>42.49</v>
      </c>
      <c r="E4738" t="s">
        <v>30879</v>
      </c>
    </row>
    <row r="4739" spans="1:5" hidden="1" x14ac:dyDescent="0.2">
      <c r="A4739" s="94" t="s">
        <v>20919</v>
      </c>
      <c r="B4739" t="s">
        <v>20920</v>
      </c>
      <c r="C4739" t="s">
        <v>243</v>
      </c>
      <c r="D4739">
        <v>17.86</v>
      </c>
      <c r="E4739" t="s">
        <v>30879</v>
      </c>
    </row>
    <row r="4740" spans="1:5" hidden="1" x14ac:dyDescent="0.2">
      <c r="A4740" s="94" t="s">
        <v>20921</v>
      </c>
      <c r="B4740" t="s">
        <v>20922</v>
      </c>
      <c r="C4740" t="s">
        <v>243</v>
      </c>
      <c r="D4740">
        <v>21.07</v>
      </c>
      <c r="E4740" t="s">
        <v>30879</v>
      </c>
    </row>
    <row r="4741" spans="1:5" hidden="1" x14ac:dyDescent="0.2">
      <c r="A4741" s="94" t="s">
        <v>2263</v>
      </c>
      <c r="B4741" t="s">
        <v>2633</v>
      </c>
      <c r="C4741" t="s">
        <v>243</v>
      </c>
      <c r="D4741">
        <v>20.61</v>
      </c>
      <c r="E4741" t="s">
        <v>30879</v>
      </c>
    </row>
    <row r="4742" spans="1:5" hidden="1" x14ac:dyDescent="0.2">
      <c r="A4742" s="94" t="s">
        <v>2260</v>
      </c>
      <c r="B4742" t="s">
        <v>2261</v>
      </c>
      <c r="C4742" t="s">
        <v>243</v>
      </c>
      <c r="D4742">
        <v>20.61</v>
      </c>
      <c r="E4742" t="s">
        <v>30879</v>
      </c>
    </row>
    <row r="4743" spans="1:5" hidden="1" x14ac:dyDescent="0.2">
      <c r="A4743" s="94" t="s">
        <v>2262</v>
      </c>
      <c r="B4743" t="s">
        <v>20923</v>
      </c>
      <c r="C4743" t="s">
        <v>243</v>
      </c>
      <c r="D4743">
        <v>16.88</v>
      </c>
      <c r="E4743" t="s">
        <v>30879</v>
      </c>
    </row>
    <row r="4744" spans="1:5" hidden="1" x14ac:dyDescent="0.2">
      <c r="A4744" s="94" t="s">
        <v>2259</v>
      </c>
      <c r="B4744" t="s">
        <v>20924</v>
      </c>
      <c r="C4744" t="s">
        <v>243</v>
      </c>
      <c r="D4744">
        <v>16.88</v>
      </c>
      <c r="E4744" t="s">
        <v>30879</v>
      </c>
    </row>
    <row r="4745" spans="1:5" hidden="1" x14ac:dyDescent="0.2">
      <c r="A4745" s="94" t="s">
        <v>2511</v>
      </c>
      <c r="B4745" t="s">
        <v>8501</v>
      </c>
      <c r="C4745" t="s">
        <v>243</v>
      </c>
      <c r="D4745">
        <v>16.88</v>
      </c>
      <c r="E4745" t="s">
        <v>30879</v>
      </c>
    </row>
    <row r="4746" spans="1:5" hidden="1" x14ac:dyDescent="0.2">
      <c r="A4746" s="94" t="s">
        <v>31604</v>
      </c>
      <c r="B4746" t="s">
        <v>31605</v>
      </c>
      <c r="C4746" t="s">
        <v>243</v>
      </c>
      <c r="D4746">
        <v>38.31</v>
      </c>
      <c r="E4746" t="s">
        <v>30879</v>
      </c>
    </row>
    <row r="4747" spans="1:5" hidden="1" x14ac:dyDescent="0.2">
      <c r="A4747" s="94" t="s">
        <v>20925</v>
      </c>
      <c r="B4747" t="s">
        <v>20926</v>
      </c>
      <c r="C4747" t="s">
        <v>243</v>
      </c>
      <c r="D4747">
        <v>206.8</v>
      </c>
      <c r="E4747" t="s">
        <v>30879</v>
      </c>
    </row>
    <row r="4748" spans="1:5" hidden="1" x14ac:dyDescent="0.2">
      <c r="A4748" s="94" t="s">
        <v>20927</v>
      </c>
      <c r="B4748" t="s">
        <v>20928</v>
      </c>
      <c r="C4748" t="s">
        <v>243</v>
      </c>
      <c r="D4748">
        <v>49.55</v>
      </c>
      <c r="E4748" t="s">
        <v>30879</v>
      </c>
    </row>
    <row r="4749" spans="1:5" hidden="1" x14ac:dyDescent="0.2">
      <c r="A4749" s="94" t="s">
        <v>20929</v>
      </c>
      <c r="B4749" t="s">
        <v>20930</v>
      </c>
      <c r="C4749" t="s">
        <v>243</v>
      </c>
      <c r="D4749">
        <v>7.13</v>
      </c>
      <c r="E4749" t="s">
        <v>30879</v>
      </c>
    </row>
    <row r="4750" spans="1:5" hidden="1" x14ac:dyDescent="0.2">
      <c r="A4750" s="94" t="s">
        <v>20931</v>
      </c>
      <c r="B4750" t="s">
        <v>20932</v>
      </c>
      <c r="C4750" t="s">
        <v>243</v>
      </c>
      <c r="D4750">
        <v>17.64</v>
      </c>
      <c r="E4750" t="s">
        <v>30879</v>
      </c>
    </row>
    <row r="4751" spans="1:5" hidden="1" x14ac:dyDescent="0.2">
      <c r="A4751" s="94" t="s">
        <v>20933</v>
      </c>
      <c r="B4751" t="s">
        <v>20934</v>
      </c>
      <c r="C4751" t="s">
        <v>243</v>
      </c>
      <c r="D4751">
        <v>16.03</v>
      </c>
      <c r="E4751" t="s">
        <v>30879</v>
      </c>
    </row>
    <row r="4752" spans="1:5" hidden="1" x14ac:dyDescent="0.2">
      <c r="A4752" s="94" t="s">
        <v>20935</v>
      </c>
      <c r="B4752" t="s">
        <v>20936</v>
      </c>
      <c r="C4752" t="s">
        <v>243</v>
      </c>
      <c r="D4752">
        <v>65.33</v>
      </c>
      <c r="E4752" t="s">
        <v>30879</v>
      </c>
    </row>
    <row r="4753" spans="1:5" hidden="1" x14ac:dyDescent="0.2">
      <c r="A4753" s="94" t="s">
        <v>5817</v>
      </c>
      <c r="B4753" t="s">
        <v>5818</v>
      </c>
      <c r="C4753" t="s">
        <v>243</v>
      </c>
      <c r="D4753">
        <v>4.09</v>
      </c>
      <c r="E4753" t="s">
        <v>30879</v>
      </c>
    </row>
    <row r="4754" spans="1:5" hidden="1" x14ac:dyDescent="0.2">
      <c r="A4754" s="94" t="s">
        <v>20937</v>
      </c>
      <c r="B4754" t="s">
        <v>20938</v>
      </c>
      <c r="C4754" t="s">
        <v>243</v>
      </c>
      <c r="D4754">
        <v>285.88</v>
      </c>
      <c r="E4754" t="s">
        <v>30879</v>
      </c>
    </row>
    <row r="4755" spans="1:5" hidden="1" x14ac:dyDescent="0.2">
      <c r="A4755" s="94" t="s">
        <v>20939</v>
      </c>
      <c r="B4755" t="s">
        <v>20940</v>
      </c>
      <c r="C4755" t="s">
        <v>243</v>
      </c>
      <c r="D4755">
        <v>54.44</v>
      </c>
      <c r="E4755" t="s">
        <v>30879</v>
      </c>
    </row>
    <row r="4756" spans="1:5" hidden="1" x14ac:dyDescent="0.2">
      <c r="A4756" s="94" t="s">
        <v>20941</v>
      </c>
      <c r="B4756" t="s">
        <v>20942</v>
      </c>
      <c r="C4756" t="s">
        <v>243</v>
      </c>
      <c r="D4756">
        <v>54.44</v>
      </c>
      <c r="E4756" t="s">
        <v>30879</v>
      </c>
    </row>
    <row r="4757" spans="1:5" hidden="1" x14ac:dyDescent="0.2">
      <c r="A4757" s="94" t="s">
        <v>20943</v>
      </c>
      <c r="B4757" t="s">
        <v>20944</v>
      </c>
      <c r="C4757" t="s">
        <v>243</v>
      </c>
      <c r="D4757">
        <v>4.62</v>
      </c>
      <c r="E4757" t="s">
        <v>30879</v>
      </c>
    </row>
    <row r="4758" spans="1:5" hidden="1" x14ac:dyDescent="0.2">
      <c r="A4758" s="94" t="s">
        <v>20945</v>
      </c>
      <c r="B4758" t="s">
        <v>20946</v>
      </c>
      <c r="C4758" t="s">
        <v>243</v>
      </c>
      <c r="D4758">
        <v>16.329999999999998</v>
      </c>
      <c r="E4758" t="s">
        <v>30879</v>
      </c>
    </row>
    <row r="4759" spans="1:5" hidden="1" x14ac:dyDescent="0.2">
      <c r="A4759" s="94" t="s">
        <v>20947</v>
      </c>
      <c r="B4759" t="s">
        <v>20948</v>
      </c>
      <c r="C4759" t="s">
        <v>243</v>
      </c>
      <c r="D4759">
        <v>19.61</v>
      </c>
      <c r="E4759" t="s">
        <v>30879</v>
      </c>
    </row>
    <row r="4760" spans="1:5" hidden="1" x14ac:dyDescent="0.2">
      <c r="A4760" s="94" t="s">
        <v>20949</v>
      </c>
      <c r="B4760" t="s">
        <v>20950</v>
      </c>
      <c r="C4760" t="s">
        <v>243</v>
      </c>
      <c r="D4760">
        <v>1.37</v>
      </c>
      <c r="E4760" t="s">
        <v>30879</v>
      </c>
    </row>
    <row r="4761" spans="1:5" hidden="1" x14ac:dyDescent="0.2">
      <c r="A4761" s="94" t="s">
        <v>20951</v>
      </c>
      <c r="B4761" t="s">
        <v>20952</v>
      </c>
      <c r="C4761" t="s">
        <v>243</v>
      </c>
      <c r="D4761">
        <v>1.64</v>
      </c>
      <c r="E4761" t="s">
        <v>30879</v>
      </c>
    </row>
    <row r="4762" spans="1:5" hidden="1" x14ac:dyDescent="0.2">
      <c r="A4762" s="94" t="s">
        <v>20953</v>
      </c>
      <c r="B4762" t="s">
        <v>20954</v>
      </c>
      <c r="C4762" t="s">
        <v>243</v>
      </c>
      <c r="D4762">
        <v>207.91</v>
      </c>
      <c r="E4762" t="s">
        <v>30879</v>
      </c>
    </row>
    <row r="4763" spans="1:5" ht="11.25" hidden="1" customHeight="1" x14ac:dyDescent="0.2">
      <c r="A4763" s="94" t="s">
        <v>20955</v>
      </c>
      <c r="B4763" t="s">
        <v>20956</v>
      </c>
      <c r="C4763" t="s">
        <v>243</v>
      </c>
      <c r="D4763">
        <v>44.55</v>
      </c>
      <c r="E4763" t="s">
        <v>30879</v>
      </c>
    </row>
    <row r="4764" spans="1:5" ht="9" hidden="1" customHeight="1" x14ac:dyDescent="0.2">
      <c r="A4764" s="94" t="s">
        <v>20957</v>
      </c>
      <c r="B4764" t="s">
        <v>20958</v>
      </c>
      <c r="C4764" t="s">
        <v>243</v>
      </c>
      <c r="D4764">
        <v>122.06</v>
      </c>
      <c r="E4764" t="s">
        <v>30879</v>
      </c>
    </row>
    <row r="4765" spans="1:5" hidden="1" x14ac:dyDescent="0.2">
      <c r="A4765" s="94" t="s">
        <v>20959</v>
      </c>
      <c r="B4765" t="s">
        <v>20960</v>
      </c>
      <c r="C4765" t="s">
        <v>243</v>
      </c>
      <c r="D4765">
        <v>23.28</v>
      </c>
      <c r="E4765" t="s">
        <v>30879</v>
      </c>
    </row>
    <row r="4766" spans="1:5" hidden="1" x14ac:dyDescent="0.2">
      <c r="A4766" s="94" t="s">
        <v>20961</v>
      </c>
      <c r="B4766" t="s">
        <v>20962</v>
      </c>
      <c r="C4766" t="s">
        <v>243</v>
      </c>
      <c r="D4766">
        <v>57.86</v>
      </c>
      <c r="E4766" t="s">
        <v>30879</v>
      </c>
    </row>
    <row r="4767" spans="1:5" hidden="1" x14ac:dyDescent="0.2">
      <c r="A4767" s="94" t="s">
        <v>20963</v>
      </c>
      <c r="B4767" t="s">
        <v>20964</v>
      </c>
      <c r="C4767" t="s">
        <v>243</v>
      </c>
      <c r="D4767">
        <v>171.3</v>
      </c>
      <c r="E4767" t="s">
        <v>30879</v>
      </c>
    </row>
    <row r="4768" spans="1:5" hidden="1" x14ac:dyDescent="0.2">
      <c r="A4768" s="94" t="s">
        <v>20965</v>
      </c>
      <c r="B4768" t="s">
        <v>20966</v>
      </c>
      <c r="C4768" t="s">
        <v>243</v>
      </c>
      <c r="D4768">
        <v>44.33</v>
      </c>
      <c r="E4768" t="s">
        <v>30879</v>
      </c>
    </row>
    <row r="4769" spans="1:5" hidden="1" x14ac:dyDescent="0.2">
      <c r="A4769" s="94" t="s">
        <v>2512</v>
      </c>
      <c r="B4769" t="s">
        <v>5819</v>
      </c>
      <c r="C4769" t="s">
        <v>243</v>
      </c>
      <c r="D4769">
        <v>120.91</v>
      </c>
      <c r="E4769" t="s">
        <v>30879</v>
      </c>
    </row>
    <row r="4770" spans="1:5" hidden="1" x14ac:dyDescent="0.2">
      <c r="A4770" s="94" t="s">
        <v>2513</v>
      </c>
      <c r="B4770" t="s">
        <v>20967</v>
      </c>
      <c r="C4770" t="s">
        <v>243</v>
      </c>
      <c r="D4770">
        <v>32.93</v>
      </c>
      <c r="E4770" t="s">
        <v>30879</v>
      </c>
    </row>
    <row r="4771" spans="1:5" hidden="1" x14ac:dyDescent="0.2">
      <c r="A4771" s="94" t="s">
        <v>31591</v>
      </c>
      <c r="B4771" t="s">
        <v>31592</v>
      </c>
      <c r="C4771" t="s">
        <v>243</v>
      </c>
      <c r="D4771">
        <v>13.55</v>
      </c>
      <c r="E4771" t="s">
        <v>30879</v>
      </c>
    </row>
    <row r="4772" spans="1:5" hidden="1" x14ac:dyDescent="0.2">
      <c r="A4772" s="94" t="s">
        <v>31593</v>
      </c>
      <c r="B4772" t="s">
        <v>31594</v>
      </c>
      <c r="C4772" t="s">
        <v>243</v>
      </c>
      <c r="D4772">
        <v>13.55</v>
      </c>
      <c r="E4772" t="s">
        <v>30879</v>
      </c>
    </row>
    <row r="4773" spans="1:5" hidden="1" x14ac:dyDescent="0.2">
      <c r="A4773" s="94" t="s">
        <v>20968</v>
      </c>
      <c r="B4773" t="s">
        <v>20969</v>
      </c>
      <c r="C4773" t="s">
        <v>243</v>
      </c>
      <c r="D4773">
        <v>18.27</v>
      </c>
      <c r="E4773" t="s">
        <v>30879</v>
      </c>
    </row>
    <row r="4774" spans="1:5" hidden="1" x14ac:dyDescent="0.2">
      <c r="A4774" s="94" t="s">
        <v>31595</v>
      </c>
      <c r="B4774" t="s">
        <v>31596</v>
      </c>
      <c r="C4774" t="s">
        <v>243</v>
      </c>
      <c r="D4774">
        <v>31.36</v>
      </c>
      <c r="E4774" t="s">
        <v>30879</v>
      </c>
    </row>
    <row r="4775" spans="1:5" hidden="1" x14ac:dyDescent="0.2">
      <c r="A4775" s="94" t="s">
        <v>8502</v>
      </c>
      <c r="B4775" t="s">
        <v>8503</v>
      </c>
      <c r="C4775" t="s">
        <v>243</v>
      </c>
      <c r="D4775">
        <v>37.159999999999997</v>
      </c>
      <c r="E4775" t="s">
        <v>30879</v>
      </c>
    </row>
    <row r="4776" spans="1:5" hidden="1" x14ac:dyDescent="0.2">
      <c r="A4776" s="94" t="s">
        <v>20970</v>
      </c>
      <c r="B4776" t="s">
        <v>20971</v>
      </c>
      <c r="C4776" t="s">
        <v>243</v>
      </c>
      <c r="D4776">
        <v>12.35</v>
      </c>
      <c r="E4776" t="s">
        <v>30879</v>
      </c>
    </row>
    <row r="4777" spans="1:5" hidden="1" x14ac:dyDescent="0.2">
      <c r="A4777" s="94" t="s">
        <v>8504</v>
      </c>
      <c r="B4777" t="s">
        <v>8505</v>
      </c>
      <c r="C4777" t="s">
        <v>243</v>
      </c>
      <c r="D4777">
        <v>13.16</v>
      </c>
      <c r="E4777" t="s">
        <v>30879</v>
      </c>
    </row>
    <row r="4778" spans="1:5" hidden="1" x14ac:dyDescent="0.2">
      <c r="A4778" s="94" t="s">
        <v>8506</v>
      </c>
      <c r="B4778" t="s">
        <v>8507</v>
      </c>
      <c r="C4778" t="s">
        <v>243</v>
      </c>
      <c r="D4778">
        <v>14.97</v>
      </c>
      <c r="E4778" t="s">
        <v>30879</v>
      </c>
    </row>
    <row r="4779" spans="1:5" hidden="1" x14ac:dyDescent="0.2">
      <c r="A4779" s="94" t="s">
        <v>20972</v>
      </c>
      <c r="B4779" t="s">
        <v>20973</v>
      </c>
      <c r="C4779" t="s">
        <v>243</v>
      </c>
      <c r="D4779">
        <v>10.71</v>
      </c>
      <c r="E4779" t="s">
        <v>30879</v>
      </c>
    </row>
    <row r="4780" spans="1:5" hidden="1" x14ac:dyDescent="0.2">
      <c r="A4780" s="94" t="s">
        <v>8508</v>
      </c>
      <c r="B4780" t="s">
        <v>8509</v>
      </c>
      <c r="C4780" t="s">
        <v>243</v>
      </c>
      <c r="D4780">
        <v>6.24</v>
      </c>
      <c r="E4780" t="s">
        <v>30879</v>
      </c>
    </row>
    <row r="4781" spans="1:5" hidden="1" x14ac:dyDescent="0.2">
      <c r="A4781" s="94" t="s">
        <v>8510</v>
      </c>
      <c r="B4781" t="s">
        <v>8511</v>
      </c>
      <c r="C4781" t="s">
        <v>243</v>
      </c>
      <c r="D4781">
        <v>10.19</v>
      </c>
      <c r="E4781" t="s">
        <v>30879</v>
      </c>
    </row>
    <row r="4782" spans="1:5" hidden="1" x14ac:dyDescent="0.2">
      <c r="A4782" s="94" t="s">
        <v>8512</v>
      </c>
      <c r="B4782" t="s">
        <v>20974</v>
      </c>
      <c r="C4782" t="s">
        <v>243</v>
      </c>
      <c r="D4782">
        <v>33.869999999999997</v>
      </c>
      <c r="E4782" t="s">
        <v>30879</v>
      </c>
    </row>
    <row r="4783" spans="1:5" hidden="1" x14ac:dyDescent="0.2">
      <c r="A4783" s="94" t="s">
        <v>20975</v>
      </c>
      <c r="B4783" t="s">
        <v>20976</v>
      </c>
      <c r="C4783" t="s">
        <v>243</v>
      </c>
      <c r="D4783">
        <v>51.44</v>
      </c>
      <c r="E4783" t="s">
        <v>30879</v>
      </c>
    </row>
    <row r="4784" spans="1:5" hidden="1" x14ac:dyDescent="0.2">
      <c r="A4784" s="94" t="s">
        <v>20977</v>
      </c>
      <c r="B4784" t="s">
        <v>20978</v>
      </c>
      <c r="C4784" t="s">
        <v>243</v>
      </c>
      <c r="D4784">
        <v>15.05</v>
      </c>
      <c r="E4784" t="s">
        <v>30879</v>
      </c>
    </row>
    <row r="4785" spans="1:5" hidden="1" x14ac:dyDescent="0.2">
      <c r="A4785" s="94" t="s">
        <v>20979</v>
      </c>
      <c r="B4785" t="s">
        <v>20980</v>
      </c>
      <c r="C4785" t="s">
        <v>243</v>
      </c>
      <c r="D4785">
        <v>20.8</v>
      </c>
      <c r="E4785" t="s">
        <v>30879</v>
      </c>
    </row>
    <row r="4786" spans="1:5" hidden="1" x14ac:dyDescent="0.2">
      <c r="A4786" s="94" t="s">
        <v>31465</v>
      </c>
      <c r="B4786" t="s">
        <v>31466</v>
      </c>
      <c r="C4786" t="s">
        <v>243</v>
      </c>
      <c r="D4786">
        <v>243.43</v>
      </c>
      <c r="E4786" t="s">
        <v>30879</v>
      </c>
    </row>
    <row r="4787" spans="1:5" hidden="1" x14ac:dyDescent="0.2">
      <c r="A4787" s="94" t="s">
        <v>8513</v>
      </c>
      <c r="B4787" t="s">
        <v>8514</v>
      </c>
      <c r="C4787" t="s">
        <v>243</v>
      </c>
      <c r="D4787">
        <v>27.77</v>
      </c>
      <c r="E4787" t="s">
        <v>30879</v>
      </c>
    </row>
    <row r="4788" spans="1:5" hidden="1" x14ac:dyDescent="0.2">
      <c r="A4788" s="94" t="s">
        <v>8515</v>
      </c>
      <c r="B4788" t="s">
        <v>8516</v>
      </c>
      <c r="C4788" t="s">
        <v>243</v>
      </c>
      <c r="D4788">
        <v>27.77</v>
      </c>
      <c r="E4788" t="s">
        <v>30879</v>
      </c>
    </row>
    <row r="4789" spans="1:5" hidden="1" x14ac:dyDescent="0.2">
      <c r="A4789" s="94" t="s">
        <v>8517</v>
      </c>
      <c r="B4789" t="s">
        <v>8518</v>
      </c>
      <c r="C4789" t="s">
        <v>243</v>
      </c>
      <c r="D4789">
        <v>96.48</v>
      </c>
      <c r="E4789" t="s">
        <v>30879</v>
      </c>
    </row>
    <row r="4790" spans="1:5" hidden="1" x14ac:dyDescent="0.2">
      <c r="A4790" s="94" t="s">
        <v>854</v>
      </c>
      <c r="B4790" t="s">
        <v>855</v>
      </c>
      <c r="C4790" t="s">
        <v>243</v>
      </c>
      <c r="D4790">
        <v>33.28</v>
      </c>
      <c r="E4790" t="s">
        <v>30879</v>
      </c>
    </row>
    <row r="4791" spans="1:5" hidden="1" x14ac:dyDescent="0.2">
      <c r="A4791" s="94" t="s">
        <v>856</v>
      </c>
      <c r="B4791" t="s">
        <v>857</v>
      </c>
      <c r="C4791" t="s">
        <v>243</v>
      </c>
      <c r="D4791">
        <v>48.27</v>
      </c>
      <c r="E4791" t="s">
        <v>30879</v>
      </c>
    </row>
    <row r="4792" spans="1:5" hidden="1" x14ac:dyDescent="0.2">
      <c r="A4792" s="94" t="s">
        <v>858</v>
      </c>
      <c r="B4792" t="s">
        <v>859</v>
      </c>
      <c r="C4792" t="s">
        <v>243</v>
      </c>
      <c r="D4792">
        <v>19.78</v>
      </c>
      <c r="E4792" t="s">
        <v>30879</v>
      </c>
    </row>
    <row r="4793" spans="1:5" hidden="1" x14ac:dyDescent="0.2">
      <c r="A4793" s="94" t="s">
        <v>860</v>
      </c>
      <c r="B4793" t="s">
        <v>861</v>
      </c>
      <c r="C4793" t="s">
        <v>243</v>
      </c>
      <c r="D4793">
        <v>11.55</v>
      </c>
      <c r="E4793" t="s">
        <v>30879</v>
      </c>
    </row>
    <row r="4794" spans="1:5" hidden="1" x14ac:dyDescent="0.2">
      <c r="A4794" s="94" t="s">
        <v>862</v>
      </c>
      <c r="B4794" t="s">
        <v>863</v>
      </c>
      <c r="C4794" t="s">
        <v>243</v>
      </c>
      <c r="D4794">
        <v>18.670000000000002</v>
      </c>
      <c r="E4794" t="s">
        <v>30879</v>
      </c>
    </row>
    <row r="4795" spans="1:5" hidden="1" x14ac:dyDescent="0.2">
      <c r="A4795" s="94" t="s">
        <v>864</v>
      </c>
      <c r="B4795" t="s">
        <v>865</v>
      </c>
      <c r="C4795" t="s">
        <v>243</v>
      </c>
      <c r="D4795">
        <v>17.940000000000001</v>
      </c>
      <c r="E4795" t="s">
        <v>30879</v>
      </c>
    </row>
    <row r="4796" spans="1:5" hidden="1" x14ac:dyDescent="0.2">
      <c r="A4796" s="94" t="s">
        <v>866</v>
      </c>
      <c r="B4796" t="s">
        <v>867</v>
      </c>
      <c r="C4796" t="s">
        <v>243</v>
      </c>
      <c r="D4796">
        <v>19.34</v>
      </c>
      <c r="E4796" t="s">
        <v>30879</v>
      </c>
    </row>
    <row r="4797" spans="1:5" hidden="1" x14ac:dyDescent="0.2">
      <c r="A4797" s="94" t="s">
        <v>868</v>
      </c>
      <c r="B4797" t="s">
        <v>869</v>
      </c>
      <c r="C4797" t="s">
        <v>243</v>
      </c>
      <c r="D4797">
        <v>22.25</v>
      </c>
      <c r="E4797" t="s">
        <v>30879</v>
      </c>
    </row>
    <row r="4798" spans="1:5" hidden="1" x14ac:dyDescent="0.2">
      <c r="A4798" s="94" t="s">
        <v>870</v>
      </c>
      <c r="B4798" t="s">
        <v>871</v>
      </c>
      <c r="C4798" t="s">
        <v>243</v>
      </c>
      <c r="D4798">
        <v>35.380000000000003</v>
      </c>
      <c r="E4798" t="s">
        <v>30879</v>
      </c>
    </row>
    <row r="4799" spans="1:5" hidden="1" x14ac:dyDescent="0.2">
      <c r="A4799" s="94" t="s">
        <v>872</v>
      </c>
      <c r="B4799" t="s">
        <v>873</v>
      </c>
      <c r="C4799" t="s">
        <v>243</v>
      </c>
      <c r="D4799">
        <v>60.63</v>
      </c>
      <c r="E4799" t="s">
        <v>30879</v>
      </c>
    </row>
    <row r="4800" spans="1:5" hidden="1" x14ac:dyDescent="0.2">
      <c r="A4800" s="94" t="s">
        <v>8519</v>
      </c>
      <c r="B4800" t="s">
        <v>8520</v>
      </c>
      <c r="C4800" t="s">
        <v>243</v>
      </c>
      <c r="D4800">
        <v>30.52</v>
      </c>
      <c r="E4800" t="s">
        <v>30879</v>
      </c>
    </row>
    <row r="4801" spans="1:5" hidden="1" x14ac:dyDescent="0.2">
      <c r="A4801" s="94" t="s">
        <v>874</v>
      </c>
      <c r="B4801" t="s">
        <v>848</v>
      </c>
      <c r="C4801" t="s">
        <v>243</v>
      </c>
      <c r="D4801">
        <v>35.51</v>
      </c>
      <c r="E4801" t="s">
        <v>30879</v>
      </c>
    </row>
    <row r="4802" spans="1:5" hidden="1" x14ac:dyDescent="0.2">
      <c r="A4802" s="94" t="s">
        <v>849</v>
      </c>
      <c r="B4802" t="s">
        <v>8521</v>
      </c>
      <c r="C4802" t="s">
        <v>243</v>
      </c>
      <c r="D4802">
        <v>26.93</v>
      </c>
      <c r="E4802" t="s">
        <v>30879</v>
      </c>
    </row>
    <row r="4803" spans="1:5" hidden="1" x14ac:dyDescent="0.2">
      <c r="A4803" s="94" t="s">
        <v>2935</v>
      </c>
      <c r="B4803" t="s">
        <v>2936</v>
      </c>
      <c r="C4803" t="s">
        <v>243</v>
      </c>
      <c r="D4803">
        <v>8.83</v>
      </c>
      <c r="E4803" t="s">
        <v>30879</v>
      </c>
    </row>
    <row r="4804" spans="1:5" hidden="1" x14ac:dyDescent="0.2">
      <c r="A4804" s="94" t="s">
        <v>8522</v>
      </c>
      <c r="B4804" t="s">
        <v>8523</v>
      </c>
      <c r="C4804" t="s">
        <v>243</v>
      </c>
      <c r="D4804">
        <v>12.05</v>
      </c>
      <c r="E4804" t="s">
        <v>30879</v>
      </c>
    </row>
    <row r="4805" spans="1:5" hidden="1" x14ac:dyDescent="0.2">
      <c r="A4805" s="94" t="s">
        <v>2937</v>
      </c>
      <c r="B4805" t="s">
        <v>2938</v>
      </c>
      <c r="C4805" t="s">
        <v>243</v>
      </c>
      <c r="D4805">
        <v>13.85</v>
      </c>
      <c r="E4805" t="s">
        <v>30879</v>
      </c>
    </row>
    <row r="4806" spans="1:5" hidden="1" x14ac:dyDescent="0.2">
      <c r="A4806" s="94" t="s">
        <v>20981</v>
      </c>
      <c r="B4806" t="s">
        <v>20982</v>
      </c>
      <c r="C4806" t="s">
        <v>243</v>
      </c>
      <c r="D4806">
        <v>17.53</v>
      </c>
      <c r="E4806" t="s">
        <v>30879</v>
      </c>
    </row>
    <row r="4807" spans="1:5" hidden="1" x14ac:dyDescent="0.2">
      <c r="A4807" s="94" t="s">
        <v>33773</v>
      </c>
      <c r="B4807" t="s">
        <v>33774</v>
      </c>
      <c r="C4807" t="s">
        <v>243</v>
      </c>
      <c r="D4807">
        <v>30.83</v>
      </c>
      <c r="E4807" t="s">
        <v>30879</v>
      </c>
    </row>
    <row r="4808" spans="1:5" hidden="1" x14ac:dyDescent="0.2">
      <c r="A4808" s="94" t="s">
        <v>2939</v>
      </c>
      <c r="B4808" t="s">
        <v>2940</v>
      </c>
      <c r="C4808" t="s">
        <v>243</v>
      </c>
      <c r="D4808">
        <v>15.17</v>
      </c>
      <c r="E4808" t="s">
        <v>30879</v>
      </c>
    </row>
    <row r="4809" spans="1:5" hidden="1" x14ac:dyDescent="0.2">
      <c r="A4809" s="94" t="s">
        <v>33775</v>
      </c>
      <c r="B4809" t="s">
        <v>33776</v>
      </c>
      <c r="C4809" t="s">
        <v>243</v>
      </c>
      <c r="D4809">
        <v>15.29</v>
      </c>
      <c r="E4809" t="s">
        <v>30879</v>
      </c>
    </row>
    <row r="4810" spans="1:5" hidden="1" x14ac:dyDescent="0.2">
      <c r="A4810" s="94" t="s">
        <v>2941</v>
      </c>
      <c r="B4810" t="s">
        <v>2328</v>
      </c>
      <c r="C4810" t="s">
        <v>243</v>
      </c>
      <c r="D4810">
        <v>28.16</v>
      </c>
      <c r="E4810" t="s">
        <v>30879</v>
      </c>
    </row>
    <row r="4811" spans="1:5" hidden="1" x14ac:dyDescent="0.2">
      <c r="A4811" s="94" t="s">
        <v>2329</v>
      </c>
      <c r="B4811" t="s">
        <v>2330</v>
      </c>
      <c r="C4811" t="s">
        <v>243</v>
      </c>
      <c r="D4811">
        <v>23.12</v>
      </c>
      <c r="E4811" t="s">
        <v>30879</v>
      </c>
    </row>
    <row r="4812" spans="1:5" hidden="1" x14ac:dyDescent="0.2">
      <c r="A4812" s="94" t="s">
        <v>2331</v>
      </c>
      <c r="B4812" t="s">
        <v>2332</v>
      </c>
      <c r="C4812" t="s">
        <v>243</v>
      </c>
      <c r="D4812">
        <v>17.86</v>
      </c>
      <c r="E4812" t="s">
        <v>30879</v>
      </c>
    </row>
    <row r="4813" spans="1:5" hidden="1" x14ac:dyDescent="0.2">
      <c r="A4813" s="94" t="s">
        <v>2333</v>
      </c>
      <c r="B4813" t="s">
        <v>2334</v>
      </c>
      <c r="C4813" t="s">
        <v>243</v>
      </c>
      <c r="D4813">
        <v>19.34</v>
      </c>
      <c r="E4813" t="s">
        <v>30879</v>
      </c>
    </row>
    <row r="4814" spans="1:5" hidden="1" x14ac:dyDescent="0.2">
      <c r="A4814" s="94" t="s">
        <v>2335</v>
      </c>
      <c r="B4814" t="s">
        <v>2336</v>
      </c>
      <c r="C4814" t="s">
        <v>243</v>
      </c>
      <c r="D4814">
        <v>2.42</v>
      </c>
      <c r="E4814" t="s">
        <v>30879</v>
      </c>
    </row>
    <row r="4815" spans="1:5" hidden="1" x14ac:dyDescent="0.2">
      <c r="A4815" s="94" t="s">
        <v>8524</v>
      </c>
      <c r="B4815" t="s">
        <v>8525</v>
      </c>
      <c r="C4815" t="s">
        <v>243</v>
      </c>
      <c r="D4815">
        <v>3.47</v>
      </c>
      <c r="E4815" t="s">
        <v>30879</v>
      </c>
    </row>
    <row r="4816" spans="1:5" hidden="1" x14ac:dyDescent="0.2">
      <c r="A4816" s="94" t="s">
        <v>20983</v>
      </c>
      <c r="B4816" t="s">
        <v>20984</v>
      </c>
      <c r="C4816" t="s">
        <v>243</v>
      </c>
      <c r="D4816">
        <v>4.6500000000000004</v>
      </c>
      <c r="E4816" t="s">
        <v>30879</v>
      </c>
    </row>
    <row r="4817" spans="1:5" hidden="1" x14ac:dyDescent="0.2">
      <c r="A4817" s="94" t="s">
        <v>33777</v>
      </c>
      <c r="B4817" t="s">
        <v>33778</v>
      </c>
      <c r="C4817" t="s">
        <v>243</v>
      </c>
      <c r="D4817">
        <v>5.61</v>
      </c>
      <c r="E4817" t="s">
        <v>30879</v>
      </c>
    </row>
    <row r="4818" spans="1:5" hidden="1" x14ac:dyDescent="0.2">
      <c r="A4818" s="94" t="s">
        <v>20985</v>
      </c>
      <c r="B4818" t="s">
        <v>20986</v>
      </c>
      <c r="C4818" t="s">
        <v>243</v>
      </c>
      <c r="D4818">
        <v>5.48</v>
      </c>
      <c r="E4818" t="s">
        <v>30879</v>
      </c>
    </row>
    <row r="4819" spans="1:5" hidden="1" x14ac:dyDescent="0.2">
      <c r="A4819" s="94" t="s">
        <v>2337</v>
      </c>
      <c r="B4819" t="s">
        <v>2338</v>
      </c>
      <c r="C4819" t="s">
        <v>243</v>
      </c>
      <c r="D4819">
        <v>14.09</v>
      </c>
      <c r="E4819" t="s">
        <v>30879</v>
      </c>
    </row>
    <row r="4820" spans="1:5" hidden="1" x14ac:dyDescent="0.2">
      <c r="A4820" s="94" t="s">
        <v>220</v>
      </c>
      <c r="B4820" t="s">
        <v>221</v>
      </c>
      <c r="C4820" t="s">
        <v>243</v>
      </c>
      <c r="D4820">
        <v>20.149999999999999</v>
      </c>
      <c r="E4820" t="s">
        <v>30879</v>
      </c>
    </row>
    <row r="4821" spans="1:5" hidden="1" x14ac:dyDescent="0.2">
      <c r="A4821" s="94" t="s">
        <v>222</v>
      </c>
      <c r="B4821" t="s">
        <v>223</v>
      </c>
      <c r="C4821" t="s">
        <v>243</v>
      </c>
      <c r="D4821">
        <v>13.66</v>
      </c>
      <c r="E4821" t="s">
        <v>30879</v>
      </c>
    </row>
    <row r="4822" spans="1:5" hidden="1" x14ac:dyDescent="0.2">
      <c r="A4822" s="94" t="s">
        <v>229</v>
      </c>
      <c r="B4822" t="s">
        <v>230</v>
      </c>
      <c r="C4822" t="s">
        <v>243</v>
      </c>
      <c r="D4822">
        <v>19.53</v>
      </c>
      <c r="E4822" t="s">
        <v>30879</v>
      </c>
    </row>
    <row r="4823" spans="1:5" hidden="1" x14ac:dyDescent="0.2">
      <c r="A4823" s="94" t="s">
        <v>231</v>
      </c>
      <c r="B4823" t="s">
        <v>232</v>
      </c>
      <c r="C4823" t="s">
        <v>243</v>
      </c>
      <c r="D4823">
        <v>3.18</v>
      </c>
      <c r="E4823" t="s">
        <v>30879</v>
      </c>
    </row>
    <row r="4824" spans="1:5" hidden="1" x14ac:dyDescent="0.2">
      <c r="A4824" s="94" t="s">
        <v>233</v>
      </c>
      <c r="B4824" t="s">
        <v>234</v>
      </c>
      <c r="C4824" t="s">
        <v>243</v>
      </c>
      <c r="D4824">
        <v>4.99</v>
      </c>
      <c r="E4824" t="s">
        <v>30879</v>
      </c>
    </row>
    <row r="4825" spans="1:5" hidden="1" x14ac:dyDescent="0.2">
      <c r="A4825" s="94" t="s">
        <v>235</v>
      </c>
      <c r="B4825" t="s">
        <v>236</v>
      </c>
      <c r="C4825" t="s">
        <v>243</v>
      </c>
      <c r="D4825">
        <v>6.92</v>
      </c>
      <c r="E4825" t="s">
        <v>30879</v>
      </c>
    </row>
    <row r="4826" spans="1:5" hidden="1" x14ac:dyDescent="0.2">
      <c r="A4826" s="94" t="s">
        <v>20987</v>
      </c>
      <c r="B4826" t="s">
        <v>20988</v>
      </c>
      <c r="C4826" t="s">
        <v>243</v>
      </c>
      <c r="D4826">
        <v>8.64</v>
      </c>
      <c r="E4826" t="s">
        <v>30879</v>
      </c>
    </row>
    <row r="4827" spans="1:5" hidden="1" x14ac:dyDescent="0.2">
      <c r="A4827" s="94" t="s">
        <v>237</v>
      </c>
      <c r="B4827" t="s">
        <v>238</v>
      </c>
      <c r="C4827" t="s">
        <v>243</v>
      </c>
      <c r="D4827">
        <v>8.6</v>
      </c>
      <c r="E4827" t="s">
        <v>30879</v>
      </c>
    </row>
    <row r="4828" spans="1:5" hidden="1" x14ac:dyDescent="0.2">
      <c r="A4828" s="94" t="s">
        <v>239</v>
      </c>
      <c r="B4828" t="s">
        <v>940</v>
      </c>
      <c r="C4828" t="s">
        <v>243</v>
      </c>
      <c r="D4828">
        <v>8.41</v>
      </c>
      <c r="E4828" t="s">
        <v>30879</v>
      </c>
    </row>
    <row r="4829" spans="1:5" hidden="1" x14ac:dyDescent="0.2">
      <c r="A4829" s="94" t="s">
        <v>941</v>
      </c>
      <c r="B4829" t="s">
        <v>942</v>
      </c>
      <c r="C4829" t="s">
        <v>243</v>
      </c>
      <c r="D4829">
        <v>4.3899999999999997</v>
      </c>
      <c r="E4829" t="s">
        <v>30879</v>
      </c>
    </row>
    <row r="4830" spans="1:5" hidden="1" x14ac:dyDescent="0.2">
      <c r="A4830" s="94" t="s">
        <v>2026</v>
      </c>
      <c r="B4830" t="s">
        <v>696</v>
      </c>
      <c r="C4830" t="s">
        <v>243</v>
      </c>
      <c r="D4830">
        <v>5.4</v>
      </c>
      <c r="E4830" t="s">
        <v>30879</v>
      </c>
    </row>
    <row r="4831" spans="1:5" hidden="1" x14ac:dyDescent="0.2">
      <c r="A4831" s="94" t="s">
        <v>697</v>
      </c>
      <c r="B4831" t="s">
        <v>698</v>
      </c>
      <c r="C4831" t="s">
        <v>243</v>
      </c>
      <c r="D4831">
        <v>6.91</v>
      </c>
      <c r="E4831" t="s">
        <v>30879</v>
      </c>
    </row>
    <row r="4832" spans="1:5" hidden="1" x14ac:dyDescent="0.2">
      <c r="A4832" s="94" t="s">
        <v>20989</v>
      </c>
      <c r="B4832" t="s">
        <v>20990</v>
      </c>
      <c r="C4832" t="s">
        <v>243</v>
      </c>
      <c r="D4832">
        <v>10.87</v>
      </c>
      <c r="E4832" t="s">
        <v>30879</v>
      </c>
    </row>
    <row r="4833" spans="1:5" hidden="1" x14ac:dyDescent="0.2">
      <c r="A4833" s="94" t="s">
        <v>20991</v>
      </c>
      <c r="B4833" t="s">
        <v>20992</v>
      </c>
      <c r="C4833" t="s">
        <v>243</v>
      </c>
      <c r="D4833">
        <v>13.89</v>
      </c>
      <c r="E4833" t="s">
        <v>30879</v>
      </c>
    </row>
    <row r="4834" spans="1:5" hidden="1" x14ac:dyDescent="0.2">
      <c r="A4834" s="94" t="s">
        <v>20993</v>
      </c>
      <c r="B4834" t="s">
        <v>20994</v>
      </c>
      <c r="C4834" t="s">
        <v>243</v>
      </c>
      <c r="D4834">
        <v>15.63</v>
      </c>
      <c r="E4834" t="s">
        <v>30879</v>
      </c>
    </row>
    <row r="4835" spans="1:5" hidden="1" x14ac:dyDescent="0.2">
      <c r="A4835" s="94" t="s">
        <v>8526</v>
      </c>
      <c r="B4835" t="s">
        <v>8527</v>
      </c>
      <c r="C4835" t="s">
        <v>243</v>
      </c>
      <c r="D4835">
        <v>19.46</v>
      </c>
      <c r="E4835" t="s">
        <v>30879</v>
      </c>
    </row>
    <row r="4836" spans="1:5" hidden="1" x14ac:dyDescent="0.2">
      <c r="A4836" s="94" t="s">
        <v>699</v>
      </c>
      <c r="B4836" t="s">
        <v>1989</v>
      </c>
      <c r="C4836" t="s">
        <v>243</v>
      </c>
      <c r="D4836">
        <v>11.75</v>
      </c>
      <c r="E4836" t="s">
        <v>30879</v>
      </c>
    </row>
    <row r="4837" spans="1:5" hidden="1" x14ac:dyDescent="0.2">
      <c r="A4837" s="94" t="s">
        <v>20995</v>
      </c>
      <c r="B4837" t="s">
        <v>20996</v>
      </c>
      <c r="C4837" t="s">
        <v>243</v>
      </c>
      <c r="D4837">
        <v>21.65</v>
      </c>
      <c r="E4837" t="s">
        <v>30879</v>
      </c>
    </row>
    <row r="4838" spans="1:5" hidden="1" x14ac:dyDescent="0.2">
      <c r="A4838" s="94" t="s">
        <v>33787</v>
      </c>
      <c r="B4838" t="s">
        <v>33788</v>
      </c>
      <c r="C4838" t="s">
        <v>243</v>
      </c>
      <c r="D4838">
        <v>5.12</v>
      </c>
      <c r="E4838" t="s">
        <v>30879</v>
      </c>
    </row>
    <row r="4839" spans="1:5" hidden="1" x14ac:dyDescent="0.2">
      <c r="A4839" s="94" t="s">
        <v>33785</v>
      </c>
      <c r="B4839" t="s">
        <v>33786</v>
      </c>
      <c r="C4839" t="s">
        <v>243</v>
      </c>
      <c r="D4839">
        <v>5.44</v>
      </c>
      <c r="E4839" t="s">
        <v>30879</v>
      </c>
    </row>
    <row r="4840" spans="1:5" hidden="1" x14ac:dyDescent="0.2">
      <c r="A4840" s="94" t="s">
        <v>2481</v>
      </c>
      <c r="B4840" t="s">
        <v>2482</v>
      </c>
      <c r="C4840" t="s">
        <v>243</v>
      </c>
      <c r="D4840">
        <v>38.340000000000003</v>
      </c>
      <c r="E4840" t="s">
        <v>30879</v>
      </c>
    </row>
    <row r="4841" spans="1:5" hidden="1" x14ac:dyDescent="0.2">
      <c r="A4841" s="94" t="s">
        <v>2483</v>
      </c>
      <c r="B4841" t="s">
        <v>2484</v>
      </c>
      <c r="C4841" t="s">
        <v>243</v>
      </c>
      <c r="D4841">
        <v>8.83</v>
      </c>
      <c r="E4841" t="s">
        <v>30879</v>
      </c>
    </row>
    <row r="4842" spans="1:5" hidden="1" x14ac:dyDescent="0.2">
      <c r="A4842" s="94" t="s">
        <v>2485</v>
      </c>
      <c r="B4842" t="s">
        <v>2799</v>
      </c>
      <c r="C4842" t="s">
        <v>243</v>
      </c>
      <c r="D4842">
        <v>11.76</v>
      </c>
      <c r="E4842" t="s">
        <v>30879</v>
      </c>
    </row>
    <row r="4843" spans="1:5" hidden="1" x14ac:dyDescent="0.2">
      <c r="A4843" s="94" t="s">
        <v>2800</v>
      </c>
      <c r="B4843" t="s">
        <v>2801</v>
      </c>
      <c r="C4843" t="s">
        <v>243</v>
      </c>
      <c r="D4843">
        <v>18.28</v>
      </c>
      <c r="E4843" t="s">
        <v>30879</v>
      </c>
    </row>
    <row r="4844" spans="1:5" hidden="1" x14ac:dyDescent="0.2">
      <c r="A4844" s="94" t="s">
        <v>20997</v>
      </c>
      <c r="B4844" t="s">
        <v>20998</v>
      </c>
      <c r="C4844" t="s">
        <v>243</v>
      </c>
      <c r="D4844">
        <v>5.96</v>
      </c>
      <c r="E4844" t="s">
        <v>30879</v>
      </c>
    </row>
    <row r="4845" spans="1:5" hidden="1" x14ac:dyDescent="0.2">
      <c r="A4845" s="94" t="s">
        <v>2802</v>
      </c>
      <c r="B4845" t="s">
        <v>2803</v>
      </c>
      <c r="C4845" t="s">
        <v>243</v>
      </c>
      <c r="D4845">
        <v>6.8</v>
      </c>
      <c r="E4845" t="s">
        <v>30879</v>
      </c>
    </row>
    <row r="4846" spans="1:5" hidden="1" x14ac:dyDescent="0.2">
      <c r="A4846" s="94" t="s">
        <v>2804</v>
      </c>
      <c r="B4846" t="s">
        <v>8528</v>
      </c>
      <c r="C4846" t="s">
        <v>243</v>
      </c>
      <c r="D4846">
        <v>9.0299999999999994</v>
      </c>
      <c r="E4846" t="s">
        <v>30879</v>
      </c>
    </row>
    <row r="4847" spans="1:5" hidden="1" x14ac:dyDescent="0.2">
      <c r="A4847" s="94" t="s">
        <v>2805</v>
      </c>
      <c r="B4847" t="s">
        <v>8529</v>
      </c>
      <c r="C4847" t="s">
        <v>243</v>
      </c>
      <c r="D4847">
        <v>10.49</v>
      </c>
      <c r="E4847" t="s">
        <v>30879</v>
      </c>
    </row>
    <row r="4848" spans="1:5" hidden="1" x14ac:dyDescent="0.2">
      <c r="A4848" s="94" t="s">
        <v>2806</v>
      </c>
      <c r="B4848" t="s">
        <v>2807</v>
      </c>
      <c r="C4848" t="s">
        <v>243</v>
      </c>
      <c r="D4848">
        <v>35.590000000000003</v>
      </c>
      <c r="E4848" t="s">
        <v>30879</v>
      </c>
    </row>
    <row r="4849" spans="1:5" hidden="1" x14ac:dyDescent="0.2">
      <c r="A4849" s="94" t="s">
        <v>2808</v>
      </c>
      <c r="B4849" t="s">
        <v>2809</v>
      </c>
      <c r="C4849" t="s">
        <v>243</v>
      </c>
      <c r="D4849">
        <v>55.97</v>
      </c>
      <c r="E4849" t="s">
        <v>30879</v>
      </c>
    </row>
    <row r="4850" spans="1:5" hidden="1" x14ac:dyDescent="0.2">
      <c r="A4850" s="94" t="s">
        <v>8530</v>
      </c>
      <c r="B4850" t="s">
        <v>8531</v>
      </c>
      <c r="C4850" t="s">
        <v>243</v>
      </c>
      <c r="D4850">
        <v>83.78</v>
      </c>
      <c r="E4850" t="s">
        <v>30879</v>
      </c>
    </row>
    <row r="4851" spans="1:5" hidden="1" x14ac:dyDescent="0.2">
      <c r="A4851" s="94" t="s">
        <v>8532</v>
      </c>
      <c r="B4851" t="s">
        <v>8533</v>
      </c>
      <c r="C4851" t="s">
        <v>243</v>
      </c>
      <c r="D4851">
        <v>94.55</v>
      </c>
      <c r="E4851" t="s">
        <v>30879</v>
      </c>
    </row>
    <row r="4852" spans="1:5" hidden="1" x14ac:dyDescent="0.2">
      <c r="A4852" s="94" t="s">
        <v>20999</v>
      </c>
      <c r="B4852" t="s">
        <v>21000</v>
      </c>
      <c r="C4852" t="s">
        <v>243</v>
      </c>
      <c r="D4852">
        <v>47.37</v>
      </c>
      <c r="E4852" t="s">
        <v>30879</v>
      </c>
    </row>
    <row r="4853" spans="1:5" hidden="1" x14ac:dyDescent="0.2">
      <c r="A4853" s="94" t="s">
        <v>24</v>
      </c>
      <c r="B4853" t="s">
        <v>25</v>
      </c>
      <c r="C4853" t="s">
        <v>243</v>
      </c>
      <c r="D4853">
        <v>62.27</v>
      </c>
      <c r="E4853" t="s">
        <v>30879</v>
      </c>
    </row>
    <row r="4854" spans="1:5" hidden="1" x14ac:dyDescent="0.2">
      <c r="A4854" s="94" t="s">
        <v>26</v>
      </c>
      <c r="B4854" t="s">
        <v>17</v>
      </c>
      <c r="C4854" t="s">
        <v>243</v>
      </c>
      <c r="D4854">
        <v>70.069999999999993</v>
      </c>
      <c r="E4854" t="s">
        <v>30879</v>
      </c>
    </row>
    <row r="4855" spans="1:5" hidden="1" x14ac:dyDescent="0.2">
      <c r="A4855" s="94" t="s">
        <v>18</v>
      </c>
      <c r="B4855" t="s">
        <v>2948</v>
      </c>
      <c r="C4855" t="s">
        <v>243</v>
      </c>
      <c r="D4855">
        <v>52.14</v>
      </c>
      <c r="E4855" t="s">
        <v>30879</v>
      </c>
    </row>
    <row r="4856" spans="1:5" hidden="1" x14ac:dyDescent="0.2">
      <c r="A4856" s="94" t="s">
        <v>33781</v>
      </c>
      <c r="B4856" t="s">
        <v>33782</v>
      </c>
      <c r="C4856" t="s">
        <v>243</v>
      </c>
      <c r="D4856">
        <v>144.16</v>
      </c>
      <c r="E4856" t="s">
        <v>30879</v>
      </c>
    </row>
    <row r="4857" spans="1:5" hidden="1" x14ac:dyDescent="0.2">
      <c r="A4857" s="94" t="s">
        <v>21001</v>
      </c>
      <c r="B4857" t="s">
        <v>21002</v>
      </c>
      <c r="C4857" t="s">
        <v>243</v>
      </c>
      <c r="D4857">
        <v>78.569999999999993</v>
      </c>
      <c r="E4857" t="s">
        <v>30879</v>
      </c>
    </row>
    <row r="4858" spans="1:5" hidden="1" x14ac:dyDescent="0.2">
      <c r="A4858" s="94" t="s">
        <v>2949</v>
      </c>
      <c r="B4858" t="s">
        <v>2557</v>
      </c>
      <c r="C4858" t="s">
        <v>243</v>
      </c>
      <c r="D4858">
        <v>42.23</v>
      </c>
      <c r="E4858" t="s">
        <v>30879</v>
      </c>
    </row>
    <row r="4859" spans="1:5" hidden="1" x14ac:dyDescent="0.2">
      <c r="A4859" s="94" t="s">
        <v>2558</v>
      </c>
      <c r="B4859" t="s">
        <v>2914</v>
      </c>
      <c r="C4859" t="s">
        <v>243</v>
      </c>
      <c r="D4859">
        <v>56.26</v>
      </c>
      <c r="E4859" t="s">
        <v>30879</v>
      </c>
    </row>
    <row r="4860" spans="1:5" hidden="1" x14ac:dyDescent="0.2">
      <c r="A4860" s="94" t="s">
        <v>8534</v>
      </c>
      <c r="B4860" t="s">
        <v>8535</v>
      </c>
      <c r="C4860" t="s">
        <v>243</v>
      </c>
      <c r="D4860">
        <v>65.62</v>
      </c>
      <c r="E4860" t="s">
        <v>30879</v>
      </c>
    </row>
    <row r="4861" spans="1:5" hidden="1" x14ac:dyDescent="0.2">
      <c r="A4861" s="94" t="s">
        <v>2915</v>
      </c>
      <c r="B4861" t="s">
        <v>2916</v>
      </c>
      <c r="C4861" t="s">
        <v>243</v>
      </c>
      <c r="D4861">
        <v>59.7</v>
      </c>
      <c r="E4861" t="s">
        <v>30879</v>
      </c>
    </row>
    <row r="4862" spans="1:5" hidden="1" x14ac:dyDescent="0.2">
      <c r="A4862" s="94" t="s">
        <v>21003</v>
      </c>
      <c r="B4862" t="s">
        <v>21004</v>
      </c>
      <c r="C4862" t="s">
        <v>243</v>
      </c>
      <c r="D4862">
        <v>27.05</v>
      </c>
      <c r="E4862" t="s">
        <v>30879</v>
      </c>
    </row>
    <row r="4863" spans="1:5" hidden="1" x14ac:dyDescent="0.2">
      <c r="A4863" s="94" t="s">
        <v>2917</v>
      </c>
      <c r="B4863" t="s">
        <v>2918</v>
      </c>
      <c r="C4863" t="s">
        <v>243</v>
      </c>
      <c r="D4863">
        <v>48.55</v>
      </c>
      <c r="E4863" t="s">
        <v>30879</v>
      </c>
    </row>
    <row r="4864" spans="1:5" hidden="1" x14ac:dyDescent="0.2">
      <c r="A4864" s="94" t="s">
        <v>2919</v>
      </c>
      <c r="B4864" t="s">
        <v>2920</v>
      </c>
      <c r="C4864" t="s">
        <v>243</v>
      </c>
      <c r="D4864">
        <v>31.93</v>
      </c>
      <c r="E4864" t="s">
        <v>30879</v>
      </c>
    </row>
    <row r="4865" spans="1:5" hidden="1" x14ac:dyDescent="0.2">
      <c r="A4865" s="94" t="s">
        <v>2921</v>
      </c>
      <c r="B4865" t="s">
        <v>2922</v>
      </c>
      <c r="C4865" t="s">
        <v>243</v>
      </c>
      <c r="D4865">
        <v>53.26</v>
      </c>
      <c r="E4865" t="s">
        <v>30879</v>
      </c>
    </row>
    <row r="4866" spans="1:5" hidden="1" x14ac:dyDescent="0.2">
      <c r="A4866" s="94" t="s">
        <v>2923</v>
      </c>
      <c r="B4866" t="s">
        <v>2924</v>
      </c>
      <c r="C4866" t="s">
        <v>243</v>
      </c>
      <c r="D4866">
        <v>31.59</v>
      </c>
      <c r="E4866" t="s">
        <v>30879</v>
      </c>
    </row>
    <row r="4867" spans="1:5" hidden="1" x14ac:dyDescent="0.2">
      <c r="A4867" s="94" t="s">
        <v>2925</v>
      </c>
      <c r="B4867" t="s">
        <v>2926</v>
      </c>
      <c r="C4867" t="s">
        <v>243</v>
      </c>
      <c r="D4867">
        <v>54.99</v>
      </c>
      <c r="E4867" t="s">
        <v>30879</v>
      </c>
    </row>
    <row r="4868" spans="1:5" hidden="1" x14ac:dyDescent="0.2">
      <c r="A4868" s="94" t="s">
        <v>2927</v>
      </c>
      <c r="B4868" t="s">
        <v>2928</v>
      </c>
      <c r="C4868" t="s">
        <v>243</v>
      </c>
      <c r="D4868">
        <v>9.3699999999999992</v>
      </c>
      <c r="E4868" t="s">
        <v>30879</v>
      </c>
    </row>
    <row r="4869" spans="1:5" hidden="1" x14ac:dyDescent="0.2">
      <c r="A4869" s="94" t="s">
        <v>2929</v>
      </c>
      <c r="B4869" t="s">
        <v>2930</v>
      </c>
      <c r="C4869" t="s">
        <v>243</v>
      </c>
      <c r="D4869">
        <v>13.26</v>
      </c>
      <c r="E4869" t="s">
        <v>30879</v>
      </c>
    </row>
    <row r="4870" spans="1:5" hidden="1" x14ac:dyDescent="0.2">
      <c r="A4870" s="94" t="s">
        <v>2556</v>
      </c>
      <c r="B4870" t="s">
        <v>2619</v>
      </c>
      <c r="C4870" t="s">
        <v>243</v>
      </c>
      <c r="D4870">
        <v>24.34</v>
      </c>
      <c r="E4870" t="s">
        <v>30879</v>
      </c>
    </row>
    <row r="4871" spans="1:5" hidden="1" x14ac:dyDescent="0.2">
      <c r="A4871" s="94" t="s">
        <v>33779</v>
      </c>
      <c r="B4871" t="s">
        <v>33780</v>
      </c>
      <c r="C4871" t="s">
        <v>243</v>
      </c>
      <c r="D4871">
        <v>21.3</v>
      </c>
      <c r="E4871" t="s">
        <v>30879</v>
      </c>
    </row>
    <row r="4872" spans="1:5" hidden="1" x14ac:dyDescent="0.2">
      <c r="A4872" s="94" t="s">
        <v>2620</v>
      </c>
      <c r="B4872" t="s">
        <v>2621</v>
      </c>
      <c r="C4872" t="s">
        <v>243</v>
      </c>
      <c r="D4872">
        <v>33.340000000000003</v>
      </c>
      <c r="E4872" t="s">
        <v>30879</v>
      </c>
    </row>
    <row r="4873" spans="1:5" hidden="1" x14ac:dyDescent="0.2">
      <c r="A4873" s="94" t="s">
        <v>2622</v>
      </c>
      <c r="B4873" t="s">
        <v>2623</v>
      </c>
      <c r="C4873" t="s">
        <v>243</v>
      </c>
      <c r="D4873">
        <v>43.06</v>
      </c>
      <c r="E4873" t="s">
        <v>30879</v>
      </c>
    </row>
    <row r="4874" spans="1:5" hidden="1" x14ac:dyDescent="0.2">
      <c r="A4874" s="94" t="s">
        <v>2624</v>
      </c>
      <c r="B4874" t="s">
        <v>2625</v>
      </c>
      <c r="C4874" t="s">
        <v>243</v>
      </c>
      <c r="D4874">
        <v>19.190000000000001</v>
      </c>
      <c r="E4874" t="s">
        <v>30879</v>
      </c>
    </row>
    <row r="4875" spans="1:5" hidden="1" x14ac:dyDescent="0.2">
      <c r="A4875" s="94" t="s">
        <v>2626</v>
      </c>
      <c r="B4875" t="s">
        <v>2627</v>
      </c>
      <c r="C4875" t="s">
        <v>243</v>
      </c>
      <c r="D4875">
        <v>29.42</v>
      </c>
      <c r="E4875" t="s">
        <v>30879</v>
      </c>
    </row>
    <row r="4876" spans="1:5" hidden="1" x14ac:dyDescent="0.2">
      <c r="A4876" s="94" t="s">
        <v>33783</v>
      </c>
      <c r="B4876" t="s">
        <v>33784</v>
      </c>
      <c r="C4876" t="s">
        <v>243</v>
      </c>
      <c r="D4876">
        <v>9.15</v>
      </c>
      <c r="E4876" t="s">
        <v>30879</v>
      </c>
    </row>
    <row r="4877" spans="1:5" hidden="1" x14ac:dyDescent="0.2">
      <c r="A4877" s="94" t="s">
        <v>8536</v>
      </c>
      <c r="B4877" t="s">
        <v>8537</v>
      </c>
      <c r="C4877" t="s">
        <v>243</v>
      </c>
      <c r="D4877">
        <v>140.72</v>
      </c>
      <c r="E4877" t="s">
        <v>30879</v>
      </c>
    </row>
    <row r="4878" spans="1:5" hidden="1" x14ac:dyDescent="0.2">
      <c r="A4878" s="94" t="s">
        <v>31657</v>
      </c>
      <c r="B4878" t="s">
        <v>31658</v>
      </c>
      <c r="C4878" t="s">
        <v>243</v>
      </c>
      <c r="D4878">
        <v>220.45</v>
      </c>
      <c r="E4878" t="s">
        <v>30879</v>
      </c>
    </row>
    <row r="4879" spans="1:5" hidden="1" x14ac:dyDescent="0.2">
      <c r="A4879" s="94" t="s">
        <v>8538</v>
      </c>
      <c r="B4879" t="s">
        <v>8539</v>
      </c>
      <c r="C4879" t="s">
        <v>243</v>
      </c>
      <c r="D4879">
        <v>63.97</v>
      </c>
      <c r="E4879" t="s">
        <v>30879</v>
      </c>
    </row>
    <row r="4880" spans="1:5" hidden="1" x14ac:dyDescent="0.2">
      <c r="A4880" s="94" t="s">
        <v>2628</v>
      </c>
      <c r="B4880" t="s">
        <v>8540</v>
      </c>
      <c r="C4880" t="s">
        <v>243</v>
      </c>
      <c r="D4880">
        <v>50.13</v>
      </c>
      <c r="E4880" t="s">
        <v>30879</v>
      </c>
    </row>
    <row r="4881" spans="1:5" hidden="1" x14ac:dyDescent="0.2">
      <c r="A4881" s="94" t="s">
        <v>33197</v>
      </c>
      <c r="B4881" t="s">
        <v>33198</v>
      </c>
      <c r="C4881" t="s">
        <v>243</v>
      </c>
      <c r="D4881">
        <v>62.69</v>
      </c>
      <c r="E4881" t="s">
        <v>30879</v>
      </c>
    </row>
    <row r="4882" spans="1:5" hidden="1" x14ac:dyDescent="0.2">
      <c r="A4882" s="94" t="s">
        <v>33199</v>
      </c>
      <c r="B4882" t="s">
        <v>33200</v>
      </c>
      <c r="C4882" t="s">
        <v>243</v>
      </c>
      <c r="D4882">
        <v>110.05</v>
      </c>
      <c r="E4882" t="s">
        <v>30879</v>
      </c>
    </row>
    <row r="4883" spans="1:5" hidden="1" x14ac:dyDescent="0.2">
      <c r="A4883" s="94" t="s">
        <v>33201</v>
      </c>
      <c r="B4883" t="s">
        <v>33202</v>
      </c>
      <c r="C4883" t="s">
        <v>243</v>
      </c>
      <c r="D4883">
        <v>55.72</v>
      </c>
      <c r="E4883" t="s">
        <v>30879</v>
      </c>
    </row>
    <row r="4884" spans="1:5" hidden="1" x14ac:dyDescent="0.2">
      <c r="A4884" s="94" t="s">
        <v>33203</v>
      </c>
      <c r="B4884" t="s">
        <v>33204</v>
      </c>
      <c r="C4884" t="s">
        <v>243</v>
      </c>
      <c r="D4884">
        <v>59.2</v>
      </c>
      <c r="E4884" t="s">
        <v>30879</v>
      </c>
    </row>
    <row r="4885" spans="1:5" hidden="1" x14ac:dyDescent="0.2">
      <c r="A4885" s="94" t="s">
        <v>33205</v>
      </c>
      <c r="B4885" t="s">
        <v>33206</v>
      </c>
      <c r="C4885" t="s">
        <v>243</v>
      </c>
      <c r="D4885">
        <v>65.47</v>
      </c>
      <c r="E4885" t="s">
        <v>30879</v>
      </c>
    </row>
    <row r="4886" spans="1:5" hidden="1" x14ac:dyDescent="0.2">
      <c r="A4886" s="94" t="s">
        <v>33207</v>
      </c>
      <c r="B4886" t="s">
        <v>33208</v>
      </c>
      <c r="C4886" t="s">
        <v>243</v>
      </c>
      <c r="D4886">
        <v>33.43</v>
      </c>
      <c r="E4886" t="s">
        <v>30879</v>
      </c>
    </row>
    <row r="4887" spans="1:5" hidden="1" x14ac:dyDescent="0.2">
      <c r="A4887" s="94" t="s">
        <v>33209</v>
      </c>
      <c r="B4887" t="s">
        <v>33210</v>
      </c>
      <c r="C4887" t="s">
        <v>243</v>
      </c>
      <c r="D4887">
        <v>38.31</v>
      </c>
      <c r="E4887" t="s">
        <v>30879</v>
      </c>
    </row>
    <row r="4888" spans="1:5" hidden="1" x14ac:dyDescent="0.2">
      <c r="A4888" s="94" t="s">
        <v>33211</v>
      </c>
      <c r="B4888" t="s">
        <v>33212</v>
      </c>
      <c r="C4888" t="s">
        <v>243</v>
      </c>
      <c r="D4888">
        <v>45.27</v>
      </c>
      <c r="E4888" t="s">
        <v>30879</v>
      </c>
    </row>
    <row r="4889" spans="1:5" hidden="1" x14ac:dyDescent="0.2">
      <c r="A4889" s="94" t="s">
        <v>33482</v>
      </c>
      <c r="B4889" t="s">
        <v>33483</v>
      </c>
      <c r="C4889" t="s">
        <v>243</v>
      </c>
      <c r="D4889">
        <v>406.64</v>
      </c>
      <c r="E4889" t="s">
        <v>30879</v>
      </c>
    </row>
    <row r="4890" spans="1:5" hidden="1" x14ac:dyDescent="0.2">
      <c r="A4890" s="94" t="s">
        <v>33478</v>
      </c>
      <c r="B4890" t="s">
        <v>33479</v>
      </c>
      <c r="C4890" t="s">
        <v>243</v>
      </c>
      <c r="D4890">
        <v>326.39999999999998</v>
      </c>
      <c r="E4890" t="s">
        <v>30879</v>
      </c>
    </row>
    <row r="4891" spans="1:5" hidden="1" x14ac:dyDescent="0.2">
      <c r="A4891" s="94" t="s">
        <v>33480</v>
      </c>
      <c r="B4891" t="s">
        <v>33481</v>
      </c>
      <c r="C4891" t="s">
        <v>243</v>
      </c>
      <c r="D4891">
        <v>326.39999999999998</v>
      </c>
      <c r="E4891" t="s">
        <v>30879</v>
      </c>
    </row>
    <row r="4892" spans="1:5" hidden="1" x14ac:dyDescent="0.2">
      <c r="A4892" s="94" t="s">
        <v>33484</v>
      </c>
      <c r="B4892" t="s">
        <v>33485</v>
      </c>
      <c r="C4892" t="s">
        <v>243</v>
      </c>
      <c r="D4892">
        <v>406.64</v>
      </c>
      <c r="E4892" t="s">
        <v>30879</v>
      </c>
    </row>
    <row r="4893" spans="1:5" hidden="1" x14ac:dyDescent="0.2">
      <c r="A4893" s="94" t="s">
        <v>33486</v>
      </c>
      <c r="B4893" t="s">
        <v>33487</v>
      </c>
      <c r="C4893" t="s">
        <v>243</v>
      </c>
      <c r="D4893">
        <v>406.64</v>
      </c>
      <c r="E4893" t="s">
        <v>30879</v>
      </c>
    </row>
    <row r="4894" spans="1:5" hidden="1" x14ac:dyDescent="0.2">
      <c r="A4894" s="94" t="s">
        <v>33488</v>
      </c>
      <c r="B4894" t="s">
        <v>33489</v>
      </c>
      <c r="C4894" t="s">
        <v>243</v>
      </c>
      <c r="D4894">
        <v>356.32</v>
      </c>
      <c r="E4894" t="s">
        <v>30879</v>
      </c>
    </row>
    <row r="4895" spans="1:5" hidden="1" x14ac:dyDescent="0.2">
      <c r="A4895" s="94" t="s">
        <v>33490</v>
      </c>
      <c r="B4895" t="s">
        <v>33491</v>
      </c>
      <c r="C4895" t="s">
        <v>243</v>
      </c>
      <c r="D4895">
        <v>356.32</v>
      </c>
      <c r="E4895" t="s">
        <v>30879</v>
      </c>
    </row>
    <row r="4896" spans="1:5" hidden="1" x14ac:dyDescent="0.2">
      <c r="A4896" s="94" t="s">
        <v>21005</v>
      </c>
      <c r="B4896" t="s">
        <v>21006</v>
      </c>
      <c r="C4896" t="s">
        <v>243</v>
      </c>
      <c r="D4896">
        <v>356.32</v>
      </c>
      <c r="E4896" t="s">
        <v>30879</v>
      </c>
    </row>
    <row r="4897" spans="1:5" hidden="1" x14ac:dyDescent="0.2">
      <c r="A4897" s="94" t="s">
        <v>21007</v>
      </c>
      <c r="B4897" t="s">
        <v>21008</v>
      </c>
      <c r="C4897" t="s">
        <v>243</v>
      </c>
      <c r="D4897">
        <v>372.64</v>
      </c>
      <c r="E4897" t="s">
        <v>30879</v>
      </c>
    </row>
    <row r="4898" spans="1:5" hidden="1" x14ac:dyDescent="0.2">
      <c r="A4898" s="94" t="s">
        <v>31914</v>
      </c>
      <c r="B4898" t="s">
        <v>31915</v>
      </c>
      <c r="C4898" t="s">
        <v>243</v>
      </c>
      <c r="D4898">
        <v>17.3</v>
      </c>
      <c r="E4898" t="s">
        <v>30879</v>
      </c>
    </row>
    <row r="4899" spans="1:5" hidden="1" x14ac:dyDescent="0.2">
      <c r="A4899" s="94" t="s">
        <v>31896</v>
      </c>
      <c r="B4899" t="s">
        <v>31897</v>
      </c>
      <c r="C4899" t="s">
        <v>243</v>
      </c>
      <c r="D4899">
        <v>10.92</v>
      </c>
      <c r="E4899" t="s">
        <v>30879</v>
      </c>
    </row>
    <row r="4900" spans="1:5" hidden="1" x14ac:dyDescent="0.2">
      <c r="A4900" s="94" t="s">
        <v>8541</v>
      </c>
      <c r="B4900" t="s">
        <v>32673</v>
      </c>
      <c r="C4900" t="s">
        <v>243</v>
      </c>
      <c r="D4900">
        <v>7.6</v>
      </c>
      <c r="E4900" t="s">
        <v>30879</v>
      </c>
    </row>
    <row r="4901" spans="1:5" hidden="1" x14ac:dyDescent="0.2">
      <c r="A4901" s="94" t="s">
        <v>32702</v>
      </c>
      <c r="B4901" t="s">
        <v>32703</v>
      </c>
      <c r="C4901" t="s">
        <v>243</v>
      </c>
      <c r="D4901">
        <v>8.26</v>
      </c>
      <c r="E4901" t="s">
        <v>30879</v>
      </c>
    </row>
    <row r="4902" spans="1:5" hidden="1" x14ac:dyDescent="0.2">
      <c r="A4902" s="94" t="s">
        <v>8542</v>
      </c>
      <c r="B4902" t="s">
        <v>32626</v>
      </c>
      <c r="C4902" t="s">
        <v>243</v>
      </c>
      <c r="D4902">
        <v>3.61</v>
      </c>
      <c r="E4902" t="s">
        <v>30879</v>
      </c>
    </row>
    <row r="4903" spans="1:5" hidden="1" x14ac:dyDescent="0.2">
      <c r="A4903" s="94" t="s">
        <v>32700</v>
      </c>
      <c r="B4903" t="s">
        <v>32701</v>
      </c>
      <c r="C4903" t="s">
        <v>243</v>
      </c>
      <c r="D4903">
        <v>8.11</v>
      </c>
      <c r="E4903" t="s">
        <v>30879</v>
      </c>
    </row>
    <row r="4904" spans="1:5" hidden="1" x14ac:dyDescent="0.2">
      <c r="A4904" s="94" t="s">
        <v>31702</v>
      </c>
      <c r="B4904" t="s">
        <v>31703</v>
      </c>
      <c r="C4904" t="s">
        <v>243</v>
      </c>
      <c r="D4904">
        <v>33.07</v>
      </c>
      <c r="E4904" t="s">
        <v>30879</v>
      </c>
    </row>
    <row r="4905" spans="1:5" hidden="1" x14ac:dyDescent="0.2">
      <c r="A4905" s="94" t="s">
        <v>31744</v>
      </c>
      <c r="B4905" t="s">
        <v>31745</v>
      </c>
      <c r="C4905" t="s">
        <v>243</v>
      </c>
      <c r="D4905">
        <v>4.45</v>
      </c>
      <c r="E4905" t="s">
        <v>30879</v>
      </c>
    </row>
    <row r="4906" spans="1:5" hidden="1" x14ac:dyDescent="0.2">
      <c r="A4906" s="94" t="s">
        <v>31742</v>
      </c>
      <c r="B4906" t="s">
        <v>31743</v>
      </c>
      <c r="C4906" t="s">
        <v>243</v>
      </c>
      <c r="D4906">
        <v>9.93</v>
      </c>
      <c r="E4906" t="s">
        <v>30879</v>
      </c>
    </row>
    <row r="4907" spans="1:5" hidden="1" x14ac:dyDescent="0.2">
      <c r="A4907" s="94" t="s">
        <v>31750</v>
      </c>
      <c r="B4907" t="s">
        <v>31751</v>
      </c>
      <c r="C4907" t="s">
        <v>243</v>
      </c>
      <c r="D4907">
        <v>9.36</v>
      </c>
      <c r="E4907" t="s">
        <v>30879</v>
      </c>
    </row>
    <row r="4908" spans="1:5" hidden="1" x14ac:dyDescent="0.2">
      <c r="A4908" s="94" t="s">
        <v>31659</v>
      </c>
      <c r="B4908" t="s">
        <v>31660</v>
      </c>
      <c r="C4908" t="s">
        <v>1195</v>
      </c>
      <c r="D4908">
        <v>10.95</v>
      </c>
      <c r="E4908" t="s">
        <v>30879</v>
      </c>
    </row>
    <row r="4909" spans="1:5" hidden="1" x14ac:dyDescent="0.2">
      <c r="A4909" s="94" t="s">
        <v>33522</v>
      </c>
      <c r="B4909" t="s">
        <v>33523</v>
      </c>
      <c r="C4909" t="s">
        <v>243</v>
      </c>
      <c r="D4909">
        <v>237.58</v>
      </c>
      <c r="E4909" t="s">
        <v>30879</v>
      </c>
    </row>
    <row r="4910" spans="1:5" hidden="1" x14ac:dyDescent="0.2">
      <c r="A4910" s="94" t="s">
        <v>33524</v>
      </c>
      <c r="B4910" t="s">
        <v>33525</v>
      </c>
      <c r="C4910" t="s">
        <v>243</v>
      </c>
      <c r="D4910">
        <v>237.58</v>
      </c>
      <c r="E4910" t="s">
        <v>30879</v>
      </c>
    </row>
    <row r="4911" spans="1:5" hidden="1" x14ac:dyDescent="0.2">
      <c r="A4911" s="94" t="s">
        <v>33526</v>
      </c>
      <c r="B4911" t="s">
        <v>33527</v>
      </c>
      <c r="C4911" t="s">
        <v>243</v>
      </c>
      <c r="D4911">
        <v>237.58</v>
      </c>
      <c r="E4911" t="s">
        <v>30879</v>
      </c>
    </row>
    <row r="4912" spans="1:5" hidden="1" x14ac:dyDescent="0.2">
      <c r="A4912" s="94" t="s">
        <v>33528</v>
      </c>
      <c r="B4912" t="s">
        <v>33529</v>
      </c>
      <c r="C4912" t="s">
        <v>243</v>
      </c>
      <c r="D4912">
        <v>237.58</v>
      </c>
      <c r="E4912" t="s">
        <v>30879</v>
      </c>
    </row>
    <row r="4913" spans="1:5" hidden="1" x14ac:dyDescent="0.2">
      <c r="A4913" s="94" t="s">
        <v>33530</v>
      </c>
      <c r="B4913" t="s">
        <v>33531</v>
      </c>
      <c r="C4913" t="s">
        <v>243</v>
      </c>
      <c r="D4913">
        <v>237.58</v>
      </c>
      <c r="E4913" t="s">
        <v>30879</v>
      </c>
    </row>
    <row r="4914" spans="1:5" hidden="1" x14ac:dyDescent="0.2">
      <c r="A4914" s="94" t="s">
        <v>33532</v>
      </c>
      <c r="B4914" t="s">
        <v>33533</v>
      </c>
      <c r="C4914" t="s">
        <v>243</v>
      </c>
      <c r="D4914">
        <v>237.58</v>
      </c>
      <c r="E4914" t="s">
        <v>30879</v>
      </c>
    </row>
    <row r="4915" spans="1:5" hidden="1" x14ac:dyDescent="0.2">
      <c r="A4915" s="94" t="s">
        <v>33240</v>
      </c>
      <c r="B4915" t="s">
        <v>33241</v>
      </c>
      <c r="C4915" t="s">
        <v>243</v>
      </c>
      <c r="D4915">
        <v>9.4600000000000009</v>
      </c>
      <c r="E4915" t="s">
        <v>30879</v>
      </c>
    </row>
    <row r="4916" spans="1:5" hidden="1" x14ac:dyDescent="0.2">
      <c r="A4916" s="94" t="s">
        <v>33242</v>
      </c>
      <c r="B4916" t="s">
        <v>33243</v>
      </c>
      <c r="C4916" t="s">
        <v>243</v>
      </c>
      <c r="D4916">
        <v>4.43</v>
      </c>
      <c r="E4916" t="s">
        <v>30879</v>
      </c>
    </row>
    <row r="4917" spans="1:5" hidden="1" x14ac:dyDescent="0.2">
      <c r="A4917" s="94" t="s">
        <v>31752</v>
      </c>
      <c r="B4917" t="s">
        <v>31753</v>
      </c>
      <c r="C4917" t="s">
        <v>243</v>
      </c>
      <c r="D4917">
        <v>164.28</v>
      </c>
      <c r="E4917" t="s">
        <v>30879</v>
      </c>
    </row>
    <row r="4918" spans="1:5" hidden="1" x14ac:dyDescent="0.2">
      <c r="A4918" s="94" t="s">
        <v>33258</v>
      </c>
      <c r="B4918" t="s">
        <v>33259</v>
      </c>
      <c r="C4918" t="s">
        <v>243</v>
      </c>
      <c r="D4918">
        <v>22.85</v>
      </c>
      <c r="E4918" t="s">
        <v>30879</v>
      </c>
    </row>
    <row r="4919" spans="1:5" hidden="1" x14ac:dyDescent="0.2">
      <c r="A4919" s="94" t="s">
        <v>8543</v>
      </c>
      <c r="B4919" t="s">
        <v>8544</v>
      </c>
      <c r="C4919" t="s">
        <v>243</v>
      </c>
      <c r="D4919">
        <v>17.059999999999999</v>
      </c>
      <c r="E4919" t="s">
        <v>30879</v>
      </c>
    </row>
    <row r="4920" spans="1:5" hidden="1" x14ac:dyDescent="0.2">
      <c r="A4920" s="94" t="s">
        <v>33244</v>
      </c>
      <c r="B4920" t="s">
        <v>33245</v>
      </c>
      <c r="C4920" t="s">
        <v>243</v>
      </c>
      <c r="D4920">
        <v>5.63</v>
      </c>
      <c r="E4920" t="s">
        <v>30879</v>
      </c>
    </row>
    <row r="4921" spans="1:5" hidden="1" x14ac:dyDescent="0.2">
      <c r="A4921" s="94" t="s">
        <v>8545</v>
      </c>
      <c r="B4921" t="s">
        <v>8546</v>
      </c>
      <c r="C4921" t="s">
        <v>243</v>
      </c>
      <c r="D4921">
        <v>7.82</v>
      </c>
      <c r="E4921" t="s">
        <v>30879</v>
      </c>
    </row>
    <row r="4922" spans="1:5" hidden="1" x14ac:dyDescent="0.2">
      <c r="A4922" s="94" t="s">
        <v>33246</v>
      </c>
      <c r="B4922" t="s">
        <v>33247</v>
      </c>
      <c r="C4922" t="s">
        <v>243</v>
      </c>
      <c r="D4922">
        <v>8.68</v>
      </c>
      <c r="E4922" t="s">
        <v>30879</v>
      </c>
    </row>
    <row r="4923" spans="1:5" hidden="1" x14ac:dyDescent="0.2">
      <c r="A4923" s="94" t="s">
        <v>33248</v>
      </c>
      <c r="B4923" t="s">
        <v>33249</v>
      </c>
      <c r="C4923" t="s">
        <v>243</v>
      </c>
      <c r="D4923">
        <v>8.01</v>
      </c>
      <c r="E4923" t="s">
        <v>30879</v>
      </c>
    </row>
    <row r="4924" spans="1:5" hidden="1" x14ac:dyDescent="0.2">
      <c r="A4924" s="94" t="s">
        <v>33304</v>
      </c>
      <c r="B4924" t="s">
        <v>33305</v>
      </c>
      <c r="C4924" t="s">
        <v>243</v>
      </c>
      <c r="D4924">
        <v>38.380000000000003</v>
      </c>
      <c r="E4924" t="s">
        <v>30879</v>
      </c>
    </row>
    <row r="4925" spans="1:5" hidden="1" x14ac:dyDescent="0.2">
      <c r="A4925" s="94" t="s">
        <v>33306</v>
      </c>
      <c r="B4925" t="s">
        <v>33307</v>
      </c>
      <c r="C4925" t="s">
        <v>243</v>
      </c>
      <c r="D4925">
        <v>87.32</v>
      </c>
      <c r="E4925" t="s">
        <v>30879</v>
      </c>
    </row>
    <row r="4926" spans="1:5" hidden="1" x14ac:dyDescent="0.2">
      <c r="A4926" s="94" t="s">
        <v>33308</v>
      </c>
      <c r="B4926" t="s">
        <v>33309</v>
      </c>
      <c r="C4926" t="s">
        <v>2815</v>
      </c>
      <c r="D4926">
        <v>25.57</v>
      </c>
      <c r="E4926" t="s">
        <v>30879</v>
      </c>
    </row>
    <row r="4927" spans="1:5" hidden="1" x14ac:dyDescent="0.2">
      <c r="A4927" s="94" t="s">
        <v>33310</v>
      </c>
      <c r="B4927" t="s">
        <v>33311</v>
      </c>
      <c r="C4927" t="s">
        <v>2815</v>
      </c>
      <c r="D4927">
        <v>38.32</v>
      </c>
      <c r="E4927" t="s">
        <v>30879</v>
      </c>
    </row>
    <row r="4928" spans="1:5" hidden="1" x14ac:dyDescent="0.2">
      <c r="A4928" s="94" t="s">
        <v>33312</v>
      </c>
      <c r="B4928" t="s">
        <v>33313</v>
      </c>
      <c r="C4928" t="s">
        <v>243</v>
      </c>
      <c r="D4928">
        <v>54.71</v>
      </c>
      <c r="E4928" t="s">
        <v>30879</v>
      </c>
    </row>
    <row r="4929" spans="1:5" hidden="1" x14ac:dyDescent="0.2">
      <c r="A4929" s="94" t="s">
        <v>33314</v>
      </c>
      <c r="B4929" t="s">
        <v>33315</v>
      </c>
      <c r="C4929" t="s">
        <v>243</v>
      </c>
      <c r="D4929">
        <v>23.94</v>
      </c>
      <c r="E4929" t="s">
        <v>30879</v>
      </c>
    </row>
    <row r="4930" spans="1:5" hidden="1" x14ac:dyDescent="0.2">
      <c r="A4930" s="94" t="s">
        <v>33316</v>
      </c>
      <c r="B4930" t="s">
        <v>33317</v>
      </c>
      <c r="C4930" t="s">
        <v>243</v>
      </c>
      <c r="D4930">
        <v>16.489999999999998</v>
      </c>
      <c r="E4930" t="s">
        <v>30879</v>
      </c>
    </row>
    <row r="4931" spans="1:5" hidden="1" x14ac:dyDescent="0.2">
      <c r="A4931" s="94" t="s">
        <v>8547</v>
      </c>
      <c r="B4931" t="s">
        <v>8548</v>
      </c>
      <c r="C4931" t="s">
        <v>243</v>
      </c>
      <c r="D4931">
        <v>33.630000000000003</v>
      </c>
      <c r="E4931" t="s">
        <v>30879</v>
      </c>
    </row>
    <row r="4932" spans="1:5" hidden="1" x14ac:dyDescent="0.2">
      <c r="A4932" s="94" t="s">
        <v>33318</v>
      </c>
      <c r="B4932" t="s">
        <v>33319</v>
      </c>
      <c r="C4932" t="s">
        <v>243</v>
      </c>
      <c r="D4932">
        <v>16.010000000000002</v>
      </c>
      <c r="E4932" t="s">
        <v>30879</v>
      </c>
    </row>
    <row r="4933" spans="1:5" hidden="1" x14ac:dyDescent="0.2">
      <c r="A4933" s="94" t="s">
        <v>8549</v>
      </c>
      <c r="B4933" t="s">
        <v>8550</v>
      </c>
      <c r="C4933" t="s">
        <v>243</v>
      </c>
      <c r="D4933">
        <v>4.63</v>
      </c>
      <c r="E4933" t="s">
        <v>30879</v>
      </c>
    </row>
    <row r="4934" spans="1:5" hidden="1" x14ac:dyDescent="0.2">
      <c r="A4934" s="94" t="s">
        <v>33256</v>
      </c>
      <c r="B4934" t="s">
        <v>33257</v>
      </c>
      <c r="C4934" t="s">
        <v>243</v>
      </c>
      <c r="D4934">
        <v>90.86</v>
      </c>
      <c r="E4934" t="s">
        <v>30879</v>
      </c>
    </row>
    <row r="4935" spans="1:5" hidden="1" x14ac:dyDescent="0.2">
      <c r="A4935" s="94" t="s">
        <v>33270</v>
      </c>
      <c r="B4935" t="s">
        <v>33271</v>
      </c>
      <c r="C4935" t="s">
        <v>243</v>
      </c>
      <c r="D4935">
        <v>165.5</v>
      </c>
      <c r="E4935" t="s">
        <v>30879</v>
      </c>
    </row>
    <row r="4936" spans="1:5" hidden="1" x14ac:dyDescent="0.2">
      <c r="A4936" s="94" t="s">
        <v>33294</v>
      </c>
      <c r="B4936" t="s">
        <v>33295</v>
      </c>
      <c r="C4936" t="s">
        <v>243</v>
      </c>
      <c r="D4936">
        <v>5.41</v>
      </c>
      <c r="E4936" t="s">
        <v>30879</v>
      </c>
    </row>
    <row r="4937" spans="1:5" hidden="1" x14ac:dyDescent="0.2">
      <c r="A4937" s="94" t="s">
        <v>33288</v>
      </c>
      <c r="B4937" t="s">
        <v>33289</v>
      </c>
      <c r="C4937" t="s">
        <v>243</v>
      </c>
      <c r="D4937">
        <v>8.81</v>
      </c>
      <c r="E4937" t="s">
        <v>30879</v>
      </c>
    </row>
    <row r="4938" spans="1:5" hidden="1" x14ac:dyDescent="0.2">
      <c r="A4938" s="94" t="s">
        <v>33292</v>
      </c>
      <c r="B4938" t="s">
        <v>33293</v>
      </c>
      <c r="C4938" t="s">
        <v>243</v>
      </c>
      <c r="D4938">
        <v>9.93</v>
      </c>
      <c r="E4938" t="s">
        <v>30879</v>
      </c>
    </row>
    <row r="4939" spans="1:5" hidden="1" x14ac:dyDescent="0.2">
      <c r="A4939" s="94" t="s">
        <v>33290</v>
      </c>
      <c r="B4939" t="s">
        <v>33291</v>
      </c>
      <c r="C4939" t="s">
        <v>243</v>
      </c>
      <c r="D4939">
        <v>7.48</v>
      </c>
      <c r="E4939" t="s">
        <v>30879</v>
      </c>
    </row>
    <row r="4940" spans="1:5" hidden="1" x14ac:dyDescent="0.2">
      <c r="A4940" s="94" t="s">
        <v>33342</v>
      </c>
      <c r="B4940" t="s">
        <v>33343</v>
      </c>
      <c r="C4940" t="s">
        <v>243</v>
      </c>
      <c r="D4940">
        <v>17.239999999999998</v>
      </c>
      <c r="E4940" t="s">
        <v>30879</v>
      </c>
    </row>
    <row r="4941" spans="1:5" hidden="1" x14ac:dyDescent="0.2">
      <c r="A4941" s="94" t="s">
        <v>33278</v>
      </c>
      <c r="B4941" t="s">
        <v>33279</v>
      </c>
      <c r="C4941" t="s">
        <v>243</v>
      </c>
      <c r="D4941">
        <v>48.63</v>
      </c>
      <c r="E4941" t="s">
        <v>30879</v>
      </c>
    </row>
    <row r="4942" spans="1:5" hidden="1" x14ac:dyDescent="0.2">
      <c r="A4942" s="94" t="s">
        <v>33356</v>
      </c>
      <c r="B4942" t="s">
        <v>33357</v>
      </c>
      <c r="C4942" t="s">
        <v>243</v>
      </c>
      <c r="D4942">
        <v>15.14</v>
      </c>
      <c r="E4942" t="s">
        <v>30879</v>
      </c>
    </row>
    <row r="4943" spans="1:5" hidden="1" x14ac:dyDescent="0.2">
      <c r="A4943" s="94" t="s">
        <v>33264</v>
      </c>
      <c r="B4943" t="s">
        <v>33265</v>
      </c>
      <c r="C4943" t="s">
        <v>243</v>
      </c>
      <c r="D4943">
        <v>77.37</v>
      </c>
      <c r="E4943" t="s">
        <v>30879</v>
      </c>
    </row>
    <row r="4944" spans="1:5" hidden="1" x14ac:dyDescent="0.2">
      <c r="A4944" s="94" t="s">
        <v>33266</v>
      </c>
      <c r="B4944" t="s">
        <v>33267</v>
      </c>
      <c r="C4944" t="s">
        <v>243</v>
      </c>
      <c r="D4944">
        <v>80.75</v>
      </c>
      <c r="E4944" t="s">
        <v>30879</v>
      </c>
    </row>
    <row r="4945" spans="1:5" hidden="1" x14ac:dyDescent="0.2">
      <c r="A4945" s="94" t="s">
        <v>33260</v>
      </c>
      <c r="B4945" t="s">
        <v>33261</v>
      </c>
      <c r="C4945" t="s">
        <v>243</v>
      </c>
      <c r="D4945">
        <v>43.74</v>
      </c>
      <c r="E4945" t="s">
        <v>30879</v>
      </c>
    </row>
    <row r="4946" spans="1:5" hidden="1" x14ac:dyDescent="0.2">
      <c r="A4946" s="94" t="s">
        <v>33272</v>
      </c>
      <c r="B4946" t="s">
        <v>33273</v>
      </c>
      <c r="C4946" t="s">
        <v>243</v>
      </c>
      <c r="D4946">
        <v>119.2</v>
      </c>
      <c r="E4946" t="s">
        <v>30879</v>
      </c>
    </row>
    <row r="4947" spans="1:5" hidden="1" x14ac:dyDescent="0.2">
      <c r="A4947" s="94" t="s">
        <v>33274</v>
      </c>
      <c r="B4947" t="s">
        <v>33275</v>
      </c>
      <c r="C4947" t="s">
        <v>243</v>
      </c>
      <c r="D4947">
        <v>147.49</v>
      </c>
      <c r="E4947" t="s">
        <v>30879</v>
      </c>
    </row>
    <row r="4948" spans="1:5" hidden="1" x14ac:dyDescent="0.2">
      <c r="A4948" s="94" t="s">
        <v>33262</v>
      </c>
      <c r="B4948" t="s">
        <v>33263</v>
      </c>
      <c r="C4948" t="s">
        <v>243</v>
      </c>
      <c r="D4948">
        <v>76.77</v>
      </c>
      <c r="E4948" t="s">
        <v>30879</v>
      </c>
    </row>
    <row r="4949" spans="1:5" hidden="1" x14ac:dyDescent="0.2">
      <c r="A4949" s="94" t="s">
        <v>33268</v>
      </c>
      <c r="B4949" t="s">
        <v>33269</v>
      </c>
      <c r="C4949" t="s">
        <v>243</v>
      </c>
      <c r="D4949">
        <v>73.27</v>
      </c>
      <c r="E4949" t="s">
        <v>30879</v>
      </c>
    </row>
    <row r="4950" spans="1:5" hidden="1" x14ac:dyDescent="0.2">
      <c r="A4950" s="94" t="s">
        <v>8551</v>
      </c>
      <c r="B4950" t="s">
        <v>8552</v>
      </c>
      <c r="C4950" t="s">
        <v>243</v>
      </c>
      <c r="D4950">
        <v>53.46</v>
      </c>
      <c r="E4950" t="s">
        <v>30879</v>
      </c>
    </row>
    <row r="4951" spans="1:5" hidden="1" x14ac:dyDescent="0.2">
      <c r="A4951" s="94" t="s">
        <v>33280</v>
      </c>
      <c r="B4951" t="s">
        <v>33281</v>
      </c>
      <c r="C4951" t="s">
        <v>243</v>
      </c>
      <c r="D4951">
        <v>64.319999999999993</v>
      </c>
      <c r="E4951" t="s">
        <v>30879</v>
      </c>
    </row>
    <row r="4952" spans="1:5" hidden="1" x14ac:dyDescent="0.2">
      <c r="A4952" s="94" t="s">
        <v>33332</v>
      </c>
      <c r="B4952" t="s">
        <v>33333</v>
      </c>
      <c r="C4952" t="s">
        <v>243</v>
      </c>
      <c r="D4952">
        <v>34.549999999999997</v>
      </c>
      <c r="E4952" t="s">
        <v>30879</v>
      </c>
    </row>
    <row r="4953" spans="1:5" hidden="1" x14ac:dyDescent="0.2">
      <c r="A4953" s="94" t="s">
        <v>33334</v>
      </c>
      <c r="B4953" t="s">
        <v>33335</v>
      </c>
      <c r="C4953" t="s">
        <v>243</v>
      </c>
      <c r="D4953">
        <v>17.850000000000001</v>
      </c>
      <c r="E4953" t="s">
        <v>30879</v>
      </c>
    </row>
    <row r="4954" spans="1:5" hidden="1" x14ac:dyDescent="0.2">
      <c r="A4954" s="94" t="s">
        <v>8553</v>
      </c>
      <c r="B4954" t="s">
        <v>8554</v>
      </c>
      <c r="C4954" t="s">
        <v>243</v>
      </c>
      <c r="D4954">
        <v>92.84</v>
      </c>
      <c r="E4954" t="s">
        <v>30879</v>
      </c>
    </row>
    <row r="4955" spans="1:5" hidden="1" x14ac:dyDescent="0.2">
      <c r="A4955" s="94" t="s">
        <v>8555</v>
      </c>
      <c r="B4955" t="s">
        <v>8556</v>
      </c>
      <c r="C4955" t="s">
        <v>243</v>
      </c>
      <c r="D4955">
        <v>50.32</v>
      </c>
      <c r="E4955" t="s">
        <v>30879</v>
      </c>
    </row>
    <row r="4956" spans="1:5" hidden="1" x14ac:dyDescent="0.2">
      <c r="A4956" s="94" t="s">
        <v>33284</v>
      </c>
      <c r="B4956" t="s">
        <v>33285</v>
      </c>
      <c r="C4956" t="s">
        <v>243</v>
      </c>
      <c r="D4956">
        <v>67.39</v>
      </c>
      <c r="E4956" t="s">
        <v>30879</v>
      </c>
    </row>
    <row r="4957" spans="1:5" hidden="1" x14ac:dyDescent="0.2">
      <c r="A4957" s="94" t="s">
        <v>33286</v>
      </c>
      <c r="B4957" t="s">
        <v>33287</v>
      </c>
      <c r="C4957" t="s">
        <v>243</v>
      </c>
      <c r="D4957">
        <v>91.92</v>
      </c>
      <c r="E4957" t="s">
        <v>30879</v>
      </c>
    </row>
    <row r="4958" spans="1:5" hidden="1" x14ac:dyDescent="0.2">
      <c r="A4958" s="94" t="s">
        <v>8557</v>
      </c>
      <c r="B4958" t="s">
        <v>8558</v>
      </c>
      <c r="C4958" t="s">
        <v>243</v>
      </c>
      <c r="D4958">
        <v>2.65</v>
      </c>
      <c r="E4958" t="s">
        <v>30879</v>
      </c>
    </row>
    <row r="4959" spans="1:5" hidden="1" x14ac:dyDescent="0.2">
      <c r="A4959" s="94" t="s">
        <v>33336</v>
      </c>
      <c r="B4959" t="s">
        <v>33337</v>
      </c>
      <c r="C4959" t="s">
        <v>243</v>
      </c>
      <c r="D4959">
        <v>7.27</v>
      </c>
      <c r="E4959" t="s">
        <v>30879</v>
      </c>
    </row>
    <row r="4960" spans="1:5" hidden="1" x14ac:dyDescent="0.2">
      <c r="A4960" s="94" t="s">
        <v>8559</v>
      </c>
      <c r="B4960" t="s">
        <v>8560</v>
      </c>
      <c r="C4960" t="s">
        <v>243</v>
      </c>
      <c r="D4960">
        <v>82.43</v>
      </c>
      <c r="E4960" t="s">
        <v>30879</v>
      </c>
    </row>
    <row r="4961" spans="1:5" hidden="1" x14ac:dyDescent="0.2">
      <c r="A4961" s="94" t="s">
        <v>8561</v>
      </c>
      <c r="B4961" t="s">
        <v>8562</v>
      </c>
      <c r="C4961" t="s">
        <v>243</v>
      </c>
      <c r="D4961">
        <v>10.9</v>
      </c>
      <c r="E4961" t="s">
        <v>30879</v>
      </c>
    </row>
    <row r="4962" spans="1:5" hidden="1" x14ac:dyDescent="0.2">
      <c r="A4962" s="94" t="s">
        <v>33238</v>
      </c>
      <c r="B4962" t="s">
        <v>33239</v>
      </c>
      <c r="C4962" t="s">
        <v>243</v>
      </c>
      <c r="D4962">
        <v>15.14</v>
      </c>
      <c r="E4962" t="s">
        <v>30879</v>
      </c>
    </row>
    <row r="4963" spans="1:5" hidden="1" x14ac:dyDescent="0.2">
      <c r="A4963" s="94" t="s">
        <v>33250</v>
      </c>
      <c r="B4963" t="s">
        <v>33251</v>
      </c>
      <c r="C4963" t="s">
        <v>243</v>
      </c>
      <c r="D4963">
        <v>57.52</v>
      </c>
      <c r="E4963" t="s">
        <v>30879</v>
      </c>
    </row>
    <row r="4964" spans="1:5" hidden="1" x14ac:dyDescent="0.2">
      <c r="A4964" s="94" t="s">
        <v>33254</v>
      </c>
      <c r="B4964" t="s">
        <v>33255</v>
      </c>
      <c r="C4964" t="s">
        <v>243</v>
      </c>
      <c r="D4964">
        <v>74.930000000000007</v>
      </c>
      <c r="E4964" t="s">
        <v>30879</v>
      </c>
    </row>
    <row r="4965" spans="1:5" hidden="1" x14ac:dyDescent="0.2">
      <c r="A4965" s="94" t="s">
        <v>33252</v>
      </c>
      <c r="B4965" t="s">
        <v>33253</v>
      </c>
      <c r="C4965" t="s">
        <v>243</v>
      </c>
      <c r="D4965">
        <v>85.77</v>
      </c>
      <c r="E4965" t="s">
        <v>30879</v>
      </c>
    </row>
    <row r="4966" spans="1:5" hidden="1" x14ac:dyDescent="0.2">
      <c r="A4966" s="94" t="s">
        <v>33276</v>
      </c>
      <c r="B4966" t="s">
        <v>33277</v>
      </c>
      <c r="C4966" t="s">
        <v>243</v>
      </c>
      <c r="D4966">
        <v>204.14</v>
      </c>
      <c r="E4966" t="s">
        <v>30879</v>
      </c>
    </row>
    <row r="4967" spans="1:5" hidden="1" x14ac:dyDescent="0.2">
      <c r="A4967" s="94" t="s">
        <v>8563</v>
      </c>
      <c r="B4967" t="s">
        <v>8564</v>
      </c>
      <c r="C4967" t="s">
        <v>243</v>
      </c>
      <c r="D4967">
        <v>78.34</v>
      </c>
      <c r="E4967" t="s">
        <v>30879</v>
      </c>
    </row>
    <row r="4968" spans="1:5" hidden="1" x14ac:dyDescent="0.2">
      <c r="A4968" s="94" t="s">
        <v>33320</v>
      </c>
      <c r="B4968" t="s">
        <v>33321</v>
      </c>
      <c r="C4968" t="s">
        <v>243</v>
      </c>
      <c r="D4968">
        <v>109.39</v>
      </c>
      <c r="E4968" t="s">
        <v>30879</v>
      </c>
    </row>
    <row r="4969" spans="1:5" hidden="1" x14ac:dyDescent="0.2">
      <c r="A4969" s="94" t="s">
        <v>33322</v>
      </c>
      <c r="B4969" t="s">
        <v>33323</v>
      </c>
      <c r="C4969" t="s">
        <v>243</v>
      </c>
      <c r="D4969">
        <v>111.39</v>
      </c>
      <c r="E4969" t="s">
        <v>30879</v>
      </c>
    </row>
    <row r="4970" spans="1:5" hidden="1" x14ac:dyDescent="0.2">
      <c r="A4970" s="94" t="s">
        <v>33324</v>
      </c>
      <c r="B4970" t="s">
        <v>33325</v>
      </c>
      <c r="C4970" t="s">
        <v>243</v>
      </c>
      <c r="D4970">
        <v>119.35</v>
      </c>
      <c r="E4970" t="s">
        <v>30879</v>
      </c>
    </row>
    <row r="4971" spans="1:5" hidden="1" x14ac:dyDescent="0.2">
      <c r="A4971" s="94" t="s">
        <v>33326</v>
      </c>
      <c r="B4971" t="s">
        <v>33327</v>
      </c>
      <c r="C4971" t="s">
        <v>243</v>
      </c>
      <c r="D4971">
        <v>137.94</v>
      </c>
      <c r="E4971" t="s">
        <v>30879</v>
      </c>
    </row>
    <row r="4972" spans="1:5" hidden="1" x14ac:dyDescent="0.2">
      <c r="A4972" s="94" t="s">
        <v>33328</v>
      </c>
      <c r="B4972" t="s">
        <v>33329</v>
      </c>
      <c r="C4972" t="s">
        <v>243</v>
      </c>
      <c r="D4972">
        <v>150.57</v>
      </c>
      <c r="E4972" t="s">
        <v>30879</v>
      </c>
    </row>
    <row r="4973" spans="1:5" hidden="1" x14ac:dyDescent="0.2">
      <c r="A4973" s="94" t="s">
        <v>33330</v>
      </c>
      <c r="B4973" t="s">
        <v>33331</v>
      </c>
      <c r="C4973" t="s">
        <v>1031</v>
      </c>
      <c r="D4973">
        <v>93.19</v>
      </c>
      <c r="E4973" t="s">
        <v>30879</v>
      </c>
    </row>
    <row r="4974" spans="1:5" hidden="1" x14ac:dyDescent="0.2">
      <c r="A4974" s="94" t="s">
        <v>8565</v>
      </c>
      <c r="B4974" t="s">
        <v>8566</v>
      </c>
      <c r="C4974" t="s">
        <v>1031</v>
      </c>
      <c r="D4974">
        <v>102.94</v>
      </c>
      <c r="E4974" t="s">
        <v>30879</v>
      </c>
    </row>
    <row r="4975" spans="1:5" hidden="1" x14ac:dyDescent="0.2">
      <c r="A4975" s="94" t="s">
        <v>8567</v>
      </c>
      <c r="B4975" t="s">
        <v>8568</v>
      </c>
      <c r="C4975" t="s">
        <v>243</v>
      </c>
      <c r="D4975">
        <v>9.89</v>
      </c>
      <c r="E4975" t="s">
        <v>30879</v>
      </c>
    </row>
    <row r="4976" spans="1:5" hidden="1" x14ac:dyDescent="0.2">
      <c r="A4976" s="94" t="s">
        <v>33282</v>
      </c>
      <c r="B4976" t="s">
        <v>33283</v>
      </c>
      <c r="C4976" t="s">
        <v>243</v>
      </c>
      <c r="D4976">
        <v>65.150000000000006</v>
      </c>
      <c r="E4976" t="s">
        <v>30879</v>
      </c>
    </row>
    <row r="4977" spans="1:5" hidden="1" x14ac:dyDescent="0.2">
      <c r="A4977" s="94" t="s">
        <v>33338</v>
      </c>
      <c r="B4977" t="s">
        <v>33339</v>
      </c>
      <c r="C4977" t="s">
        <v>243</v>
      </c>
      <c r="D4977">
        <v>50.31</v>
      </c>
      <c r="E4977" t="s">
        <v>30879</v>
      </c>
    </row>
    <row r="4978" spans="1:5" hidden="1" x14ac:dyDescent="0.2">
      <c r="A4978" s="94" t="s">
        <v>33340</v>
      </c>
      <c r="B4978" t="s">
        <v>33341</v>
      </c>
      <c r="C4978" t="s">
        <v>243</v>
      </c>
      <c r="D4978">
        <v>56.9</v>
      </c>
      <c r="E4978" t="s">
        <v>30879</v>
      </c>
    </row>
    <row r="4979" spans="1:5" hidden="1" x14ac:dyDescent="0.2">
      <c r="A4979" s="94" t="s">
        <v>33344</v>
      </c>
      <c r="B4979" t="s">
        <v>33345</v>
      </c>
      <c r="C4979" t="s">
        <v>243</v>
      </c>
      <c r="D4979">
        <v>22.67</v>
      </c>
      <c r="E4979" t="s">
        <v>30879</v>
      </c>
    </row>
    <row r="4980" spans="1:5" hidden="1" x14ac:dyDescent="0.2">
      <c r="A4980" s="94" t="s">
        <v>8569</v>
      </c>
      <c r="B4980" t="s">
        <v>8570</v>
      </c>
      <c r="C4980" t="s">
        <v>243</v>
      </c>
      <c r="D4980">
        <v>48.03</v>
      </c>
      <c r="E4980" t="s">
        <v>30879</v>
      </c>
    </row>
    <row r="4981" spans="1:5" hidden="1" x14ac:dyDescent="0.2">
      <c r="A4981" s="94" t="s">
        <v>33346</v>
      </c>
      <c r="B4981" t="s">
        <v>33347</v>
      </c>
      <c r="C4981" t="s">
        <v>243</v>
      </c>
      <c r="D4981">
        <v>65.64</v>
      </c>
      <c r="E4981" t="s">
        <v>30879</v>
      </c>
    </row>
    <row r="4982" spans="1:5" hidden="1" x14ac:dyDescent="0.2">
      <c r="A4982" s="94" t="s">
        <v>33348</v>
      </c>
      <c r="B4982" t="s">
        <v>33349</v>
      </c>
      <c r="C4982" t="s">
        <v>243</v>
      </c>
      <c r="D4982">
        <v>46.61</v>
      </c>
      <c r="E4982" t="s">
        <v>30879</v>
      </c>
    </row>
    <row r="4983" spans="1:5" hidden="1" x14ac:dyDescent="0.2">
      <c r="A4983" s="94" t="s">
        <v>33350</v>
      </c>
      <c r="B4983" t="s">
        <v>33351</v>
      </c>
      <c r="C4983" t="s">
        <v>243</v>
      </c>
      <c r="D4983">
        <v>48.74</v>
      </c>
      <c r="E4983" t="s">
        <v>30879</v>
      </c>
    </row>
    <row r="4984" spans="1:5" hidden="1" x14ac:dyDescent="0.2">
      <c r="A4984" s="94" t="s">
        <v>33352</v>
      </c>
      <c r="B4984" t="s">
        <v>33353</v>
      </c>
      <c r="C4984" t="s">
        <v>243</v>
      </c>
      <c r="D4984">
        <v>55.11</v>
      </c>
      <c r="E4984" t="s">
        <v>30879</v>
      </c>
    </row>
    <row r="4985" spans="1:5" hidden="1" x14ac:dyDescent="0.2">
      <c r="A4985" s="94" t="s">
        <v>33354</v>
      </c>
      <c r="B4985" t="s">
        <v>33355</v>
      </c>
      <c r="C4985" t="s">
        <v>243</v>
      </c>
      <c r="D4985">
        <v>214.39</v>
      </c>
      <c r="E4985" t="s">
        <v>30879</v>
      </c>
    </row>
    <row r="4986" spans="1:5" hidden="1" x14ac:dyDescent="0.2">
      <c r="A4986" s="94" t="s">
        <v>33358</v>
      </c>
      <c r="B4986" t="s">
        <v>33359</v>
      </c>
      <c r="C4986" t="s">
        <v>243</v>
      </c>
      <c r="D4986">
        <v>57.13</v>
      </c>
      <c r="E4986" t="s">
        <v>30879</v>
      </c>
    </row>
    <row r="4987" spans="1:5" hidden="1" x14ac:dyDescent="0.2">
      <c r="A4987" s="94" t="s">
        <v>31788</v>
      </c>
      <c r="B4987" t="s">
        <v>31789</v>
      </c>
      <c r="C4987" t="s">
        <v>243</v>
      </c>
      <c r="D4987">
        <v>3.77</v>
      </c>
      <c r="E4987" t="s">
        <v>30879</v>
      </c>
    </row>
    <row r="4988" spans="1:5" hidden="1" x14ac:dyDescent="0.2">
      <c r="A4988" s="94" t="s">
        <v>31784</v>
      </c>
      <c r="B4988" t="s">
        <v>31785</v>
      </c>
      <c r="C4988" t="s">
        <v>243</v>
      </c>
      <c r="D4988">
        <v>3.77</v>
      </c>
      <c r="E4988" t="s">
        <v>30879</v>
      </c>
    </row>
    <row r="4989" spans="1:5" hidden="1" x14ac:dyDescent="0.2">
      <c r="A4989" s="94" t="s">
        <v>31786</v>
      </c>
      <c r="B4989" t="s">
        <v>31787</v>
      </c>
      <c r="C4989" t="s">
        <v>243</v>
      </c>
      <c r="D4989">
        <v>3.77</v>
      </c>
      <c r="E4989" t="s">
        <v>30879</v>
      </c>
    </row>
    <row r="4990" spans="1:5" hidden="1" x14ac:dyDescent="0.2">
      <c r="A4990" s="94" t="s">
        <v>603</v>
      </c>
      <c r="B4990" t="s">
        <v>586</v>
      </c>
      <c r="C4990" t="s">
        <v>243</v>
      </c>
      <c r="D4990">
        <v>3.26</v>
      </c>
      <c r="E4990" t="s">
        <v>30879</v>
      </c>
    </row>
    <row r="4991" spans="1:5" hidden="1" x14ac:dyDescent="0.2">
      <c r="A4991" s="94" t="s">
        <v>8571</v>
      </c>
      <c r="B4991" t="s">
        <v>8572</v>
      </c>
      <c r="C4991" t="s">
        <v>243</v>
      </c>
      <c r="D4991">
        <v>3.4</v>
      </c>
      <c r="E4991" t="s">
        <v>30879</v>
      </c>
    </row>
    <row r="4992" spans="1:5" hidden="1" x14ac:dyDescent="0.2">
      <c r="A4992" s="94" t="s">
        <v>33296</v>
      </c>
      <c r="B4992" t="s">
        <v>33297</v>
      </c>
      <c r="C4992" t="s">
        <v>243</v>
      </c>
      <c r="D4992">
        <v>69.86</v>
      </c>
      <c r="E4992" t="s">
        <v>30879</v>
      </c>
    </row>
    <row r="4993" spans="1:5" hidden="1" x14ac:dyDescent="0.2">
      <c r="A4993" s="94" t="s">
        <v>33298</v>
      </c>
      <c r="B4993" t="s">
        <v>33299</v>
      </c>
      <c r="C4993" t="s">
        <v>243</v>
      </c>
      <c r="D4993">
        <v>77.44</v>
      </c>
      <c r="E4993" t="s">
        <v>30879</v>
      </c>
    </row>
    <row r="4994" spans="1:5" hidden="1" x14ac:dyDescent="0.2">
      <c r="A4994" s="94" t="s">
        <v>33302</v>
      </c>
      <c r="B4994" t="s">
        <v>33303</v>
      </c>
      <c r="C4994" t="s">
        <v>243</v>
      </c>
      <c r="D4994">
        <v>108.88</v>
      </c>
      <c r="E4994" t="s">
        <v>30879</v>
      </c>
    </row>
    <row r="4995" spans="1:5" hidden="1" x14ac:dyDescent="0.2">
      <c r="A4995" s="94" t="s">
        <v>8573</v>
      </c>
      <c r="B4995" t="s">
        <v>31802</v>
      </c>
      <c r="C4995" t="s">
        <v>1195</v>
      </c>
      <c r="D4995">
        <v>21.52</v>
      </c>
      <c r="E4995" t="s">
        <v>30879</v>
      </c>
    </row>
    <row r="4996" spans="1:5" hidden="1" x14ac:dyDescent="0.2">
      <c r="A4996" s="94" t="s">
        <v>31803</v>
      </c>
      <c r="B4996" t="s">
        <v>31804</v>
      </c>
      <c r="C4996" t="s">
        <v>243</v>
      </c>
      <c r="D4996">
        <v>40.700000000000003</v>
      </c>
      <c r="E4996" t="s">
        <v>30879</v>
      </c>
    </row>
    <row r="4997" spans="1:5" hidden="1" x14ac:dyDescent="0.2">
      <c r="A4997" s="94" t="s">
        <v>8574</v>
      </c>
      <c r="B4997" t="s">
        <v>8575</v>
      </c>
      <c r="C4997" t="s">
        <v>243</v>
      </c>
      <c r="D4997">
        <v>15.5</v>
      </c>
      <c r="E4997" t="s">
        <v>30879</v>
      </c>
    </row>
    <row r="4998" spans="1:5" hidden="1" x14ac:dyDescent="0.2">
      <c r="A4998" s="94" t="s">
        <v>8576</v>
      </c>
      <c r="B4998" t="s">
        <v>8577</v>
      </c>
      <c r="C4998" t="s">
        <v>1195</v>
      </c>
      <c r="D4998">
        <v>20.149999999999999</v>
      </c>
      <c r="E4998" t="s">
        <v>30879</v>
      </c>
    </row>
    <row r="4999" spans="1:5" hidden="1" x14ac:dyDescent="0.2">
      <c r="A4999" s="94" t="s">
        <v>8578</v>
      </c>
      <c r="B4999" t="s">
        <v>31849</v>
      </c>
      <c r="C4999" t="s">
        <v>243</v>
      </c>
      <c r="D4999">
        <v>7.29</v>
      </c>
      <c r="E4999" t="s">
        <v>30879</v>
      </c>
    </row>
    <row r="5000" spans="1:5" hidden="1" x14ac:dyDescent="0.2">
      <c r="A5000" s="94" t="s">
        <v>8579</v>
      </c>
      <c r="B5000" t="s">
        <v>31850</v>
      </c>
      <c r="C5000" t="s">
        <v>243</v>
      </c>
      <c r="D5000">
        <v>8.19</v>
      </c>
      <c r="E5000" t="s">
        <v>30879</v>
      </c>
    </row>
    <row r="5001" spans="1:5" hidden="1" x14ac:dyDescent="0.2">
      <c r="A5001" s="94" t="s">
        <v>8580</v>
      </c>
      <c r="B5001" t="s">
        <v>31851</v>
      </c>
      <c r="C5001" t="s">
        <v>243</v>
      </c>
      <c r="D5001">
        <v>8.8800000000000008</v>
      </c>
      <c r="E5001" t="s">
        <v>30879</v>
      </c>
    </row>
    <row r="5002" spans="1:5" hidden="1" x14ac:dyDescent="0.2">
      <c r="A5002" s="94" t="s">
        <v>31852</v>
      </c>
      <c r="B5002" t="s">
        <v>31853</v>
      </c>
      <c r="C5002" t="s">
        <v>243</v>
      </c>
      <c r="D5002">
        <v>9.7899999999999991</v>
      </c>
      <c r="E5002" t="s">
        <v>30879</v>
      </c>
    </row>
    <row r="5003" spans="1:5" hidden="1" x14ac:dyDescent="0.2">
      <c r="A5003" s="94" t="s">
        <v>31854</v>
      </c>
      <c r="B5003" t="s">
        <v>31855</v>
      </c>
      <c r="C5003" t="s">
        <v>243</v>
      </c>
      <c r="D5003">
        <v>10.58</v>
      </c>
      <c r="E5003" t="s">
        <v>30879</v>
      </c>
    </row>
    <row r="5004" spans="1:5" hidden="1" x14ac:dyDescent="0.2">
      <c r="A5004" s="94" t="s">
        <v>31856</v>
      </c>
      <c r="B5004" t="s">
        <v>31857</v>
      </c>
      <c r="C5004" t="s">
        <v>243</v>
      </c>
      <c r="D5004">
        <v>11.5</v>
      </c>
      <c r="E5004" t="s">
        <v>30879</v>
      </c>
    </row>
    <row r="5005" spans="1:5" hidden="1" x14ac:dyDescent="0.2">
      <c r="A5005" s="94" t="s">
        <v>31858</v>
      </c>
      <c r="B5005" t="s">
        <v>31859</v>
      </c>
      <c r="C5005" t="s">
        <v>243</v>
      </c>
      <c r="D5005">
        <v>12.46</v>
      </c>
      <c r="E5005" t="s">
        <v>30879</v>
      </c>
    </row>
    <row r="5006" spans="1:5" hidden="1" x14ac:dyDescent="0.2">
      <c r="A5006" s="94" t="s">
        <v>31860</v>
      </c>
      <c r="B5006" t="s">
        <v>31861</v>
      </c>
      <c r="C5006" t="s">
        <v>243</v>
      </c>
      <c r="D5006">
        <v>9.69</v>
      </c>
      <c r="E5006" t="s">
        <v>30879</v>
      </c>
    </row>
    <row r="5007" spans="1:5" hidden="1" x14ac:dyDescent="0.2">
      <c r="A5007" s="94" t="s">
        <v>31866</v>
      </c>
      <c r="B5007" t="s">
        <v>31867</v>
      </c>
      <c r="C5007" t="s">
        <v>243</v>
      </c>
      <c r="D5007">
        <v>9.69</v>
      </c>
      <c r="E5007" t="s">
        <v>30879</v>
      </c>
    </row>
    <row r="5008" spans="1:5" hidden="1" x14ac:dyDescent="0.2">
      <c r="A5008" s="94" t="s">
        <v>31868</v>
      </c>
      <c r="B5008" t="s">
        <v>31869</v>
      </c>
      <c r="C5008" t="s">
        <v>243</v>
      </c>
      <c r="D5008">
        <v>9.51</v>
      </c>
      <c r="E5008" t="s">
        <v>30879</v>
      </c>
    </row>
    <row r="5009" spans="1:5" hidden="1" x14ac:dyDescent="0.2">
      <c r="A5009" s="94" t="s">
        <v>31862</v>
      </c>
      <c r="B5009" t="s">
        <v>31863</v>
      </c>
      <c r="C5009" t="s">
        <v>243</v>
      </c>
      <c r="D5009">
        <v>9.69</v>
      </c>
      <c r="E5009" t="s">
        <v>30879</v>
      </c>
    </row>
    <row r="5010" spans="1:5" hidden="1" x14ac:dyDescent="0.2">
      <c r="A5010" s="94" t="s">
        <v>31864</v>
      </c>
      <c r="B5010" t="s">
        <v>31865</v>
      </c>
      <c r="C5010" t="s">
        <v>243</v>
      </c>
      <c r="D5010">
        <v>9.69</v>
      </c>
      <c r="E5010" t="s">
        <v>30879</v>
      </c>
    </row>
    <row r="5011" spans="1:5" hidden="1" x14ac:dyDescent="0.2">
      <c r="A5011" s="94" t="s">
        <v>31843</v>
      </c>
      <c r="B5011" t="s">
        <v>31844</v>
      </c>
      <c r="C5011" t="s">
        <v>243</v>
      </c>
      <c r="D5011">
        <v>8.06</v>
      </c>
      <c r="E5011" t="s">
        <v>30879</v>
      </c>
    </row>
    <row r="5012" spans="1:5" hidden="1" x14ac:dyDescent="0.2">
      <c r="A5012" s="94" t="s">
        <v>31847</v>
      </c>
      <c r="B5012" t="s">
        <v>31848</v>
      </c>
      <c r="C5012" t="s">
        <v>243</v>
      </c>
      <c r="D5012">
        <v>8.06</v>
      </c>
      <c r="E5012" t="s">
        <v>30879</v>
      </c>
    </row>
    <row r="5013" spans="1:5" hidden="1" x14ac:dyDescent="0.2">
      <c r="A5013" s="94" t="s">
        <v>31845</v>
      </c>
      <c r="B5013" t="s">
        <v>31846</v>
      </c>
      <c r="C5013" t="s">
        <v>243</v>
      </c>
      <c r="D5013">
        <v>8.06</v>
      </c>
      <c r="E5013" t="s">
        <v>30879</v>
      </c>
    </row>
    <row r="5014" spans="1:5" hidden="1" x14ac:dyDescent="0.2">
      <c r="A5014" s="94" t="s">
        <v>31815</v>
      </c>
      <c r="B5014" t="s">
        <v>31816</v>
      </c>
      <c r="C5014" t="s">
        <v>243</v>
      </c>
      <c r="D5014">
        <v>7.82</v>
      </c>
      <c r="E5014" t="s">
        <v>30879</v>
      </c>
    </row>
    <row r="5015" spans="1:5" hidden="1" x14ac:dyDescent="0.2">
      <c r="A5015" s="94" t="s">
        <v>31819</v>
      </c>
      <c r="B5015" t="s">
        <v>31820</v>
      </c>
      <c r="C5015" t="s">
        <v>243</v>
      </c>
      <c r="D5015">
        <v>7.82</v>
      </c>
      <c r="E5015" t="s">
        <v>30879</v>
      </c>
    </row>
    <row r="5016" spans="1:5" hidden="1" x14ac:dyDescent="0.2">
      <c r="A5016" s="94" t="s">
        <v>31817</v>
      </c>
      <c r="B5016" t="s">
        <v>31818</v>
      </c>
      <c r="C5016" t="s">
        <v>243</v>
      </c>
      <c r="D5016">
        <v>7.82</v>
      </c>
      <c r="E5016" t="s">
        <v>30879</v>
      </c>
    </row>
    <row r="5017" spans="1:5" hidden="1" x14ac:dyDescent="0.2">
      <c r="A5017" s="94" t="s">
        <v>31827</v>
      </c>
      <c r="B5017" t="s">
        <v>31828</v>
      </c>
      <c r="C5017" t="s">
        <v>243</v>
      </c>
      <c r="D5017">
        <v>20.440000000000001</v>
      </c>
      <c r="E5017" t="s">
        <v>30879</v>
      </c>
    </row>
    <row r="5018" spans="1:5" hidden="1" x14ac:dyDescent="0.2">
      <c r="A5018" s="94" t="s">
        <v>8581</v>
      </c>
      <c r="B5018" t="s">
        <v>8582</v>
      </c>
      <c r="C5018" t="s">
        <v>243</v>
      </c>
      <c r="D5018">
        <v>20.079999999999998</v>
      </c>
      <c r="E5018" t="s">
        <v>30879</v>
      </c>
    </row>
    <row r="5019" spans="1:5" hidden="1" x14ac:dyDescent="0.2">
      <c r="A5019" s="94" t="s">
        <v>31829</v>
      </c>
      <c r="B5019" t="s">
        <v>31830</v>
      </c>
      <c r="C5019" t="s">
        <v>243</v>
      </c>
      <c r="D5019">
        <v>20.440000000000001</v>
      </c>
      <c r="E5019" t="s">
        <v>30879</v>
      </c>
    </row>
    <row r="5020" spans="1:5" hidden="1" x14ac:dyDescent="0.2">
      <c r="A5020" s="94" t="s">
        <v>31835</v>
      </c>
      <c r="B5020" t="s">
        <v>31836</v>
      </c>
      <c r="C5020" t="s">
        <v>243</v>
      </c>
      <c r="D5020">
        <v>11.53</v>
      </c>
      <c r="E5020" t="s">
        <v>30879</v>
      </c>
    </row>
    <row r="5021" spans="1:5" hidden="1" x14ac:dyDescent="0.2">
      <c r="A5021" s="94" t="s">
        <v>31837</v>
      </c>
      <c r="B5021" t="s">
        <v>31838</v>
      </c>
      <c r="C5021" t="s">
        <v>243</v>
      </c>
      <c r="D5021">
        <v>11.53</v>
      </c>
      <c r="E5021" t="s">
        <v>30879</v>
      </c>
    </row>
    <row r="5022" spans="1:5" hidden="1" x14ac:dyDescent="0.2">
      <c r="A5022" s="94" t="s">
        <v>31839</v>
      </c>
      <c r="B5022" t="s">
        <v>31840</v>
      </c>
      <c r="C5022" t="s">
        <v>243</v>
      </c>
      <c r="D5022">
        <v>11.32</v>
      </c>
      <c r="E5022" t="s">
        <v>30879</v>
      </c>
    </row>
    <row r="5023" spans="1:5" hidden="1" x14ac:dyDescent="0.2">
      <c r="A5023" s="94" t="s">
        <v>8583</v>
      </c>
      <c r="B5023" t="s">
        <v>8584</v>
      </c>
      <c r="C5023" t="s">
        <v>243</v>
      </c>
      <c r="D5023">
        <v>11.32</v>
      </c>
      <c r="E5023" t="s">
        <v>30879</v>
      </c>
    </row>
    <row r="5024" spans="1:5" hidden="1" x14ac:dyDescent="0.2">
      <c r="A5024" s="94" t="s">
        <v>31841</v>
      </c>
      <c r="B5024" t="s">
        <v>31842</v>
      </c>
      <c r="C5024" t="s">
        <v>243</v>
      </c>
      <c r="D5024">
        <v>11.53</v>
      </c>
      <c r="E5024" t="s">
        <v>30879</v>
      </c>
    </row>
    <row r="5025" spans="1:5" hidden="1" x14ac:dyDescent="0.2">
      <c r="A5025" s="94" t="s">
        <v>31872</v>
      </c>
      <c r="B5025" t="s">
        <v>31873</v>
      </c>
      <c r="C5025" t="s">
        <v>243</v>
      </c>
      <c r="D5025">
        <v>8.1999999999999993</v>
      </c>
      <c r="E5025" t="s">
        <v>30879</v>
      </c>
    </row>
    <row r="5026" spans="1:5" hidden="1" x14ac:dyDescent="0.2">
      <c r="A5026" s="94" t="s">
        <v>31874</v>
      </c>
      <c r="B5026" t="s">
        <v>31875</v>
      </c>
      <c r="C5026" t="s">
        <v>243</v>
      </c>
      <c r="D5026">
        <v>8.06</v>
      </c>
      <c r="E5026" t="s">
        <v>30879</v>
      </c>
    </row>
    <row r="5027" spans="1:5" hidden="1" x14ac:dyDescent="0.2">
      <c r="A5027" s="94" t="s">
        <v>8585</v>
      </c>
      <c r="B5027" t="s">
        <v>8586</v>
      </c>
      <c r="C5027" t="s">
        <v>243</v>
      </c>
      <c r="D5027">
        <v>8.06</v>
      </c>
      <c r="E5027" t="s">
        <v>30879</v>
      </c>
    </row>
    <row r="5028" spans="1:5" hidden="1" x14ac:dyDescent="0.2">
      <c r="A5028" s="94" t="s">
        <v>31870</v>
      </c>
      <c r="B5028" t="s">
        <v>31871</v>
      </c>
      <c r="C5028" t="s">
        <v>243</v>
      </c>
      <c r="D5028">
        <v>8.1999999999999993</v>
      </c>
      <c r="E5028" t="s">
        <v>30879</v>
      </c>
    </row>
    <row r="5029" spans="1:5" hidden="1" x14ac:dyDescent="0.2">
      <c r="A5029" s="94" t="s">
        <v>8587</v>
      </c>
      <c r="B5029" t="s">
        <v>31876</v>
      </c>
      <c r="C5029" t="s">
        <v>243</v>
      </c>
      <c r="D5029">
        <v>4.58</v>
      </c>
      <c r="E5029" t="s">
        <v>30879</v>
      </c>
    </row>
    <row r="5030" spans="1:5" hidden="1" x14ac:dyDescent="0.2">
      <c r="A5030" s="94" t="s">
        <v>31877</v>
      </c>
      <c r="B5030" t="s">
        <v>31878</v>
      </c>
      <c r="C5030" t="s">
        <v>243</v>
      </c>
      <c r="D5030">
        <v>4.66</v>
      </c>
      <c r="E5030" t="s">
        <v>30879</v>
      </c>
    </row>
    <row r="5031" spans="1:5" hidden="1" x14ac:dyDescent="0.2">
      <c r="A5031" s="94" t="s">
        <v>8588</v>
      </c>
      <c r="B5031" t="s">
        <v>31879</v>
      </c>
      <c r="C5031" t="s">
        <v>243</v>
      </c>
      <c r="D5031">
        <v>4.58</v>
      </c>
      <c r="E5031" t="s">
        <v>30879</v>
      </c>
    </row>
    <row r="5032" spans="1:5" hidden="1" x14ac:dyDescent="0.2">
      <c r="A5032" s="94" t="s">
        <v>31880</v>
      </c>
      <c r="B5032" t="s">
        <v>31881</v>
      </c>
      <c r="C5032" t="s">
        <v>243</v>
      </c>
      <c r="D5032">
        <v>4.58</v>
      </c>
      <c r="E5032" t="s">
        <v>30879</v>
      </c>
    </row>
    <row r="5033" spans="1:5" hidden="1" x14ac:dyDescent="0.2">
      <c r="A5033" s="94" t="s">
        <v>31807</v>
      </c>
      <c r="B5033" t="s">
        <v>31808</v>
      </c>
      <c r="C5033" t="s">
        <v>243</v>
      </c>
      <c r="D5033">
        <v>21.7</v>
      </c>
      <c r="E5033" t="s">
        <v>30879</v>
      </c>
    </row>
    <row r="5034" spans="1:5" hidden="1" x14ac:dyDescent="0.2">
      <c r="A5034" s="94" t="s">
        <v>31809</v>
      </c>
      <c r="B5034" t="s">
        <v>31810</v>
      </c>
      <c r="C5034" t="s">
        <v>243</v>
      </c>
      <c r="D5034">
        <v>21.7</v>
      </c>
      <c r="E5034" t="s">
        <v>30879</v>
      </c>
    </row>
    <row r="5035" spans="1:5" hidden="1" x14ac:dyDescent="0.2">
      <c r="A5035" s="94" t="s">
        <v>31813</v>
      </c>
      <c r="B5035" t="s">
        <v>31814</v>
      </c>
      <c r="C5035" t="s">
        <v>243</v>
      </c>
      <c r="D5035">
        <v>21.31</v>
      </c>
      <c r="E5035" t="s">
        <v>30879</v>
      </c>
    </row>
    <row r="5036" spans="1:5" hidden="1" x14ac:dyDescent="0.2">
      <c r="A5036" s="94" t="s">
        <v>8589</v>
      </c>
      <c r="B5036" t="s">
        <v>8590</v>
      </c>
      <c r="C5036" t="s">
        <v>243</v>
      </c>
      <c r="D5036">
        <v>21.31</v>
      </c>
      <c r="E5036" t="s">
        <v>30879</v>
      </c>
    </row>
    <row r="5037" spans="1:5" hidden="1" x14ac:dyDescent="0.2">
      <c r="A5037" s="94" t="s">
        <v>31811</v>
      </c>
      <c r="B5037" t="s">
        <v>31812</v>
      </c>
      <c r="C5037" t="s">
        <v>243</v>
      </c>
      <c r="D5037">
        <v>21.31</v>
      </c>
      <c r="E5037" t="s">
        <v>30879</v>
      </c>
    </row>
    <row r="5038" spans="1:5" hidden="1" x14ac:dyDescent="0.2">
      <c r="A5038" s="94" t="s">
        <v>31831</v>
      </c>
      <c r="B5038" t="s">
        <v>31832</v>
      </c>
      <c r="C5038" t="s">
        <v>243</v>
      </c>
      <c r="D5038">
        <v>7.86</v>
      </c>
      <c r="E5038" t="s">
        <v>30879</v>
      </c>
    </row>
    <row r="5039" spans="1:5" hidden="1" x14ac:dyDescent="0.2">
      <c r="A5039" s="94" t="s">
        <v>31833</v>
      </c>
      <c r="B5039" t="s">
        <v>31834</v>
      </c>
      <c r="C5039" t="s">
        <v>243</v>
      </c>
      <c r="D5039">
        <v>7.86</v>
      </c>
      <c r="E5039" t="s">
        <v>30879</v>
      </c>
    </row>
    <row r="5040" spans="1:5" hidden="1" x14ac:dyDescent="0.2">
      <c r="A5040" s="94" t="s">
        <v>31821</v>
      </c>
      <c r="B5040" t="s">
        <v>31822</v>
      </c>
      <c r="C5040" t="s">
        <v>243</v>
      </c>
      <c r="D5040">
        <v>4.0999999999999996</v>
      </c>
      <c r="E5040" t="s">
        <v>30879</v>
      </c>
    </row>
    <row r="5041" spans="1:5" hidden="1" x14ac:dyDescent="0.2">
      <c r="A5041" s="94" t="s">
        <v>31823</v>
      </c>
      <c r="B5041" t="s">
        <v>31824</v>
      </c>
      <c r="C5041" t="s">
        <v>243</v>
      </c>
      <c r="D5041">
        <v>4.0999999999999996</v>
      </c>
      <c r="E5041" t="s">
        <v>30879</v>
      </c>
    </row>
    <row r="5042" spans="1:5" hidden="1" x14ac:dyDescent="0.2">
      <c r="A5042" s="94" t="s">
        <v>31825</v>
      </c>
      <c r="B5042" t="s">
        <v>31826</v>
      </c>
      <c r="C5042" t="s">
        <v>243</v>
      </c>
      <c r="D5042">
        <v>4.0999999999999996</v>
      </c>
      <c r="E5042" t="s">
        <v>30879</v>
      </c>
    </row>
    <row r="5043" spans="1:5" hidden="1" x14ac:dyDescent="0.2">
      <c r="A5043" s="94" t="s">
        <v>8591</v>
      </c>
      <c r="B5043" t="s">
        <v>8592</v>
      </c>
      <c r="C5043" t="s">
        <v>243</v>
      </c>
      <c r="D5043">
        <v>18.809999999999999</v>
      </c>
      <c r="E5043" t="s">
        <v>30879</v>
      </c>
    </row>
    <row r="5044" spans="1:5" hidden="1" x14ac:dyDescent="0.2">
      <c r="A5044" s="94" t="s">
        <v>31888</v>
      </c>
      <c r="B5044" t="s">
        <v>31889</v>
      </c>
      <c r="C5044" t="s">
        <v>1195</v>
      </c>
      <c r="D5044">
        <v>3.31</v>
      </c>
      <c r="E5044" t="s">
        <v>30879</v>
      </c>
    </row>
    <row r="5045" spans="1:5" hidden="1" x14ac:dyDescent="0.2">
      <c r="A5045" s="94" t="s">
        <v>2158</v>
      </c>
      <c r="B5045" t="s">
        <v>2159</v>
      </c>
      <c r="C5045" t="s">
        <v>243</v>
      </c>
      <c r="D5045">
        <v>24.39</v>
      </c>
      <c r="E5045" t="s">
        <v>30879</v>
      </c>
    </row>
    <row r="5046" spans="1:5" hidden="1" x14ac:dyDescent="0.2">
      <c r="A5046" s="94" t="s">
        <v>36768</v>
      </c>
      <c r="B5046" t="s">
        <v>36769</v>
      </c>
      <c r="C5046" t="s">
        <v>243</v>
      </c>
      <c r="D5046">
        <v>38.840000000000003</v>
      </c>
      <c r="E5046" t="s">
        <v>30879</v>
      </c>
    </row>
    <row r="5047" spans="1:5" hidden="1" x14ac:dyDescent="0.2">
      <c r="A5047" s="94" t="s">
        <v>2160</v>
      </c>
      <c r="B5047" t="s">
        <v>2161</v>
      </c>
      <c r="C5047" t="s">
        <v>243</v>
      </c>
      <c r="D5047">
        <v>32.299999999999997</v>
      </c>
      <c r="E5047" t="s">
        <v>30879</v>
      </c>
    </row>
    <row r="5048" spans="1:5" hidden="1" x14ac:dyDescent="0.2">
      <c r="A5048" s="94" t="s">
        <v>2162</v>
      </c>
      <c r="B5048" t="s">
        <v>2163</v>
      </c>
      <c r="C5048" t="s">
        <v>243</v>
      </c>
      <c r="D5048">
        <v>43.07</v>
      </c>
      <c r="E5048" t="s">
        <v>30879</v>
      </c>
    </row>
    <row r="5049" spans="1:5" hidden="1" x14ac:dyDescent="0.2">
      <c r="A5049" s="94" t="s">
        <v>36770</v>
      </c>
      <c r="B5049" t="s">
        <v>36771</v>
      </c>
      <c r="C5049" t="s">
        <v>243</v>
      </c>
      <c r="D5049">
        <v>77.790000000000006</v>
      </c>
      <c r="E5049" t="s">
        <v>30879</v>
      </c>
    </row>
    <row r="5050" spans="1:5" hidden="1" x14ac:dyDescent="0.2">
      <c r="A5050" s="94" t="s">
        <v>2164</v>
      </c>
      <c r="B5050" t="s">
        <v>2615</v>
      </c>
      <c r="C5050" t="s">
        <v>243</v>
      </c>
      <c r="D5050">
        <v>43.46</v>
      </c>
      <c r="E5050" t="s">
        <v>30879</v>
      </c>
    </row>
    <row r="5051" spans="1:5" hidden="1" x14ac:dyDescent="0.2">
      <c r="A5051" s="94" t="s">
        <v>2616</v>
      </c>
      <c r="B5051" t="s">
        <v>1042</v>
      </c>
      <c r="C5051" t="s">
        <v>243</v>
      </c>
      <c r="D5051">
        <v>57.06</v>
      </c>
      <c r="E5051" t="s">
        <v>30879</v>
      </c>
    </row>
    <row r="5052" spans="1:5" hidden="1" x14ac:dyDescent="0.2">
      <c r="A5052" s="94" t="s">
        <v>36772</v>
      </c>
      <c r="B5052" t="s">
        <v>36773</v>
      </c>
      <c r="C5052" t="s">
        <v>243</v>
      </c>
      <c r="D5052">
        <v>101.41</v>
      </c>
      <c r="E5052" t="s">
        <v>30879</v>
      </c>
    </row>
    <row r="5053" spans="1:5" hidden="1" x14ac:dyDescent="0.2">
      <c r="A5053" s="94" t="s">
        <v>44023</v>
      </c>
      <c r="B5053" t="s">
        <v>44024</v>
      </c>
      <c r="C5053" t="s">
        <v>2815</v>
      </c>
      <c r="D5053">
        <v>52.44</v>
      </c>
      <c r="E5053" t="s">
        <v>30879</v>
      </c>
    </row>
    <row r="5054" spans="1:5" hidden="1" x14ac:dyDescent="0.2">
      <c r="A5054" s="94" t="s">
        <v>44025</v>
      </c>
      <c r="B5054" t="s">
        <v>44026</v>
      </c>
      <c r="C5054" t="s">
        <v>2815</v>
      </c>
      <c r="D5054">
        <v>111.44</v>
      </c>
      <c r="E5054" t="s">
        <v>30879</v>
      </c>
    </row>
    <row r="5055" spans="1:5" hidden="1" x14ac:dyDescent="0.2">
      <c r="A5055" s="94" t="s">
        <v>34773</v>
      </c>
      <c r="B5055" t="s">
        <v>34774</v>
      </c>
      <c r="C5055" t="s">
        <v>243</v>
      </c>
      <c r="D5055">
        <v>28.72</v>
      </c>
      <c r="E5055" t="s">
        <v>30879</v>
      </c>
    </row>
    <row r="5056" spans="1:5" hidden="1" x14ac:dyDescent="0.2">
      <c r="A5056" s="94" t="s">
        <v>44057</v>
      </c>
      <c r="B5056" t="s">
        <v>44058</v>
      </c>
      <c r="C5056" t="s">
        <v>614</v>
      </c>
      <c r="D5056">
        <v>136.22</v>
      </c>
      <c r="E5056" t="s">
        <v>30879</v>
      </c>
    </row>
    <row r="5057" spans="1:5" hidden="1" x14ac:dyDescent="0.2">
      <c r="A5057" s="94" t="s">
        <v>44059</v>
      </c>
      <c r="B5057" t="s">
        <v>44060</v>
      </c>
      <c r="C5057" t="s">
        <v>614</v>
      </c>
      <c r="D5057">
        <v>296.01</v>
      </c>
      <c r="E5057" t="s">
        <v>30879</v>
      </c>
    </row>
    <row r="5058" spans="1:5" hidden="1" x14ac:dyDescent="0.2">
      <c r="A5058" s="94" t="s">
        <v>44061</v>
      </c>
      <c r="B5058" t="s">
        <v>44062</v>
      </c>
      <c r="C5058" t="s">
        <v>614</v>
      </c>
      <c r="D5058">
        <v>99.67</v>
      </c>
      <c r="E5058" t="s">
        <v>30879</v>
      </c>
    </row>
    <row r="5059" spans="1:5" hidden="1" x14ac:dyDescent="0.2">
      <c r="A5059" s="94" t="s">
        <v>44063</v>
      </c>
      <c r="B5059" t="s">
        <v>44064</v>
      </c>
      <c r="C5059" t="s">
        <v>243</v>
      </c>
      <c r="D5059">
        <v>190.9</v>
      </c>
      <c r="E5059" t="s">
        <v>30879</v>
      </c>
    </row>
    <row r="5060" spans="1:5" hidden="1" x14ac:dyDescent="0.2">
      <c r="A5060" s="94" t="s">
        <v>44065</v>
      </c>
      <c r="B5060" t="s">
        <v>44066</v>
      </c>
      <c r="C5060" t="s">
        <v>614</v>
      </c>
      <c r="D5060">
        <v>244.76</v>
      </c>
      <c r="E5060" t="s">
        <v>30879</v>
      </c>
    </row>
    <row r="5061" spans="1:5" hidden="1" x14ac:dyDescent="0.2">
      <c r="A5061" s="94" t="s">
        <v>32009</v>
      </c>
      <c r="B5061" t="s">
        <v>32010</v>
      </c>
      <c r="C5061" t="s">
        <v>243</v>
      </c>
      <c r="D5061">
        <v>15</v>
      </c>
      <c r="E5061" t="s">
        <v>30879</v>
      </c>
    </row>
    <row r="5062" spans="1:5" hidden="1" x14ac:dyDescent="0.2">
      <c r="A5062" s="94" t="s">
        <v>31632</v>
      </c>
      <c r="B5062" t="s">
        <v>31633</v>
      </c>
      <c r="C5062" t="s">
        <v>8107</v>
      </c>
      <c r="D5062">
        <v>28.41</v>
      </c>
      <c r="E5062" t="s">
        <v>30879</v>
      </c>
    </row>
    <row r="5063" spans="1:5" hidden="1" x14ac:dyDescent="0.2">
      <c r="A5063" s="94" t="s">
        <v>31630</v>
      </c>
      <c r="B5063" t="s">
        <v>31631</v>
      </c>
      <c r="C5063" t="s">
        <v>8107</v>
      </c>
      <c r="D5063">
        <v>43.06</v>
      </c>
      <c r="E5063" t="s">
        <v>30879</v>
      </c>
    </row>
    <row r="5064" spans="1:5" hidden="1" x14ac:dyDescent="0.2">
      <c r="A5064" s="94" t="s">
        <v>8593</v>
      </c>
      <c r="B5064" t="s">
        <v>8594</v>
      </c>
      <c r="C5064" t="s">
        <v>8107</v>
      </c>
      <c r="D5064">
        <v>54.71</v>
      </c>
      <c r="E5064" t="s">
        <v>30879</v>
      </c>
    </row>
    <row r="5065" spans="1:5" hidden="1" x14ac:dyDescent="0.2">
      <c r="A5065" s="94" t="s">
        <v>32225</v>
      </c>
      <c r="B5065" t="s">
        <v>32226</v>
      </c>
      <c r="C5065" t="s">
        <v>243</v>
      </c>
      <c r="D5065">
        <v>8.5399999999999991</v>
      </c>
      <c r="E5065" t="s">
        <v>30879</v>
      </c>
    </row>
    <row r="5066" spans="1:5" hidden="1" x14ac:dyDescent="0.2">
      <c r="A5066" s="94" t="s">
        <v>32229</v>
      </c>
      <c r="B5066" t="s">
        <v>32230</v>
      </c>
      <c r="C5066" t="s">
        <v>243</v>
      </c>
      <c r="D5066">
        <v>8.5399999999999991</v>
      </c>
      <c r="E5066" t="s">
        <v>30879</v>
      </c>
    </row>
    <row r="5067" spans="1:5" hidden="1" x14ac:dyDescent="0.2">
      <c r="A5067" s="94" t="s">
        <v>32233</v>
      </c>
      <c r="B5067" t="s">
        <v>32234</v>
      </c>
      <c r="C5067" t="s">
        <v>243</v>
      </c>
      <c r="D5067">
        <v>13.05</v>
      </c>
      <c r="E5067" t="s">
        <v>30879</v>
      </c>
    </row>
    <row r="5068" spans="1:5" hidden="1" x14ac:dyDescent="0.2">
      <c r="A5068" s="94" t="s">
        <v>32235</v>
      </c>
      <c r="B5068" t="s">
        <v>32236</v>
      </c>
      <c r="C5068" t="s">
        <v>243</v>
      </c>
      <c r="D5068">
        <v>8.5399999999999991</v>
      </c>
      <c r="E5068" t="s">
        <v>30879</v>
      </c>
    </row>
    <row r="5069" spans="1:5" hidden="1" x14ac:dyDescent="0.2">
      <c r="A5069" s="94" t="s">
        <v>32237</v>
      </c>
      <c r="B5069" t="s">
        <v>32238</v>
      </c>
      <c r="C5069" t="s">
        <v>243</v>
      </c>
      <c r="D5069">
        <v>8.5399999999999991</v>
      </c>
      <c r="E5069" t="s">
        <v>30879</v>
      </c>
    </row>
    <row r="5070" spans="1:5" hidden="1" x14ac:dyDescent="0.2">
      <c r="A5070" s="94" t="s">
        <v>8595</v>
      </c>
      <c r="B5070" t="s">
        <v>8596</v>
      </c>
      <c r="C5070" t="s">
        <v>243</v>
      </c>
      <c r="D5070">
        <v>4.12</v>
      </c>
      <c r="E5070" t="s">
        <v>30879</v>
      </c>
    </row>
    <row r="5071" spans="1:5" hidden="1" x14ac:dyDescent="0.2">
      <c r="A5071" s="94" t="s">
        <v>32333</v>
      </c>
      <c r="B5071" t="s">
        <v>32334</v>
      </c>
      <c r="C5071" t="s">
        <v>243</v>
      </c>
      <c r="D5071">
        <v>4.24</v>
      </c>
      <c r="E5071" t="s">
        <v>30879</v>
      </c>
    </row>
    <row r="5072" spans="1:5" hidden="1" x14ac:dyDescent="0.2">
      <c r="A5072" s="94" t="s">
        <v>32337</v>
      </c>
      <c r="B5072" t="s">
        <v>32338</v>
      </c>
      <c r="C5072" t="s">
        <v>243</v>
      </c>
      <c r="D5072">
        <v>6.01</v>
      </c>
      <c r="E5072" t="s">
        <v>30879</v>
      </c>
    </row>
    <row r="5073" spans="1:5" hidden="1" x14ac:dyDescent="0.2">
      <c r="A5073" s="94" t="s">
        <v>32341</v>
      </c>
      <c r="B5073" t="s">
        <v>32342</v>
      </c>
      <c r="C5073" t="s">
        <v>243</v>
      </c>
      <c r="D5073">
        <v>4.24</v>
      </c>
      <c r="E5073" t="s">
        <v>30879</v>
      </c>
    </row>
    <row r="5074" spans="1:5" hidden="1" x14ac:dyDescent="0.2">
      <c r="A5074" s="94" t="s">
        <v>32343</v>
      </c>
      <c r="B5074" t="s">
        <v>32344</v>
      </c>
      <c r="C5074" t="s">
        <v>243</v>
      </c>
      <c r="D5074">
        <v>4.24</v>
      </c>
      <c r="E5074" t="s">
        <v>30879</v>
      </c>
    </row>
    <row r="5075" spans="1:5" hidden="1" x14ac:dyDescent="0.2">
      <c r="A5075" s="94" t="s">
        <v>32189</v>
      </c>
      <c r="B5075" t="s">
        <v>32190</v>
      </c>
      <c r="C5075" t="s">
        <v>243</v>
      </c>
      <c r="D5075">
        <v>18.739999999999998</v>
      </c>
      <c r="E5075" t="s">
        <v>30879</v>
      </c>
    </row>
    <row r="5076" spans="1:5" hidden="1" x14ac:dyDescent="0.2">
      <c r="A5076" s="94" t="s">
        <v>32197</v>
      </c>
      <c r="B5076" t="s">
        <v>32198</v>
      </c>
      <c r="C5076" t="s">
        <v>243</v>
      </c>
      <c r="D5076">
        <v>17.3</v>
      </c>
      <c r="E5076" t="s">
        <v>30879</v>
      </c>
    </row>
    <row r="5077" spans="1:5" hidden="1" x14ac:dyDescent="0.2">
      <c r="A5077" s="94" t="s">
        <v>32199</v>
      </c>
      <c r="B5077" t="s">
        <v>32200</v>
      </c>
      <c r="C5077" t="s">
        <v>243</v>
      </c>
      <c r="D5077">
        <v>17.3</v>
      </c>
      <c r="E5077" t="s">
        <v>30879</v>
      </c>
    </row>
    <row r="5078" spans="1:5" hidden="1" x14ac:dyDescent="0.2">
      <c r="A5078" s="94" t="s">
        <v>32203</v>
      </c>
      <c r="B5078" t="s">
        <v>32204</v>
      </c>
      <c r="C5078" t="s">
        <v>243</v>
      </c>
      <c r="D5078">
        <v>17.309999999999999</v>
      </c>
      <c r="E5078" t="s">
        <v>30879</v>
      </c>
    </row>
    <row r="5079" spans="1:5" hidden="1" x14ac:dyDescent="0.2">
      <c r="A5079" s="94" t="s">
        <v>2148</v>
      </c>
      <c r="B5079" t="s">
        <v>2149</v>
      </c>
      <c r="C5079" t="s">
        <v>243</v>
      </c>
      <c r="D5079">
        <v>8.17</v>
      </c>
      <c r="E5079" t="s">
        <v>30879</v>
      </c>
    </row>
    <row r="5080" spans="1:5" hidden="1" x14ac:dyDescent="0.2">
      <c r="A5080" s="94" t="s">
        <v>2150</v>
      </c>
      <c r="B5080" t="s">
        <v>2151</v>
      </c>
      <c r="C5080" t="s">
        <v>243</v>
      </c>
      <c r="D5080">
        <v>7.43</v>
      </c>
      <c r="E5080" t="s">
        <v>30879</v>
      </c>
    </row>
    <row r="5081" spans="1:5" hidden="1" x14ac:dyDescent="0.2">
      <c r="A5081" s="94" t="s">
        <v>2142</v>
      </c>
      <c r="B5081" t="s">
        <v>2145</v>
      </c>
      <c r="C5081" t="s">
        <v>243</v>
      </c>
      <c r="D5081">
        <v>19.95</v>
      </c>
      <c r="E5081" t="s">
        <v>30879</v>
      </c>
    </row>
    <row r="5082" spans="1:5" hidden="1" x14ac:dyDescent="0.2">
      <c r="A5082" s="94" t="s">
        <v>587</v>
      </c>
      <c r="B5082" t="s">
        <v>588</v>
      </c>
      <c r="C5082" t="s">
        <v>243</v>
      </c>
      <c r="D5082">
        <v>10.93</v>
      </c>
      <c r="E5082" t="s">
        <v>30879</v>
      </c>
    </row>
    <row r="5083" spans="1:5" hidden="1" x14ac:dyDescent="0.2">
      <c r="A5083" s="94" t="s">
        <v>32205</v>
      </c>
      <c r="B5083" t="s">
        <v>32206</v>
      </c>
      <c r="C5083" t="s">
        <v>243</v>
      </c>
      <c r="D5083">
        <v>20.82</v>
      </c>
      <c r="E5083" t="s">
        <v>30879</v>
      </c>
    </row>
    <row r="5084" spans="1:5" hidden="1" x14ac:dyDescent="0.2">
      <c r="A5084" s="94" t="s">
        <v>1100</v>
      </c>
      <c r="B5084" t="s">
        <v>1101</v>
      </c>
      <c r="C5084" t="s">
        <v>243</v>
      </c>
      <c r="D5084">
        <v>16.190000000000001</v>
      </c>
      <c r="E5084" t="s">
        <v>30879</v>
      </c>
    </row>
    <row r="5085" spans="1:5" hidden="1" x14ac:dyDescent="0.2">
      <c r="A5085" s="94" t="s">
        <v>8597</v>
      </c>
      <c r="B5085" t="s">
        <v>8598</v>
      </c>
      <c r="C5085" t="s">
        <v>243</v>
      </c>
      <c r="D5085">
        <v>20.57</v>
      </c>
      <c r="E5085" t="s">
        <v>30879</v>
      </c>
    </row>
    <row r="5086" spans="1:5" hidden="1" x14ac:dyDescent="0.2">
      <c r="A5086" s="94" t="s">
        <v>1102</v>
      </c>
      <c r="B5086" t="s">
        <v>32314</v>
      </c>
      <c r="C5086" t="s">
        <v>243</v>
      </c>
      <c r="D5086">
        <v>12.41</v>
      </c>
      <c r="E5086" t="s">
        <v>30879</v>
      </c>
    </row>
    <row r="5087" spans="1:5" hidden="1" x14ac:dyDescent="0.2">
      <c r="A5087" s="94" t="s">
        <v>32246</v>
      </c>
      <c r="B5087" t="s">
        <v>32247</v>
      </c>
      <c r="C5087" t="s">
        <v>243</v>
      </c>
      <c r="D5087">
        <v>23.61</v>
      </c>
      <c r="E5087" t="s">
        <v>30879</v>
      </c>
    </row>
    <row r="5088" spans="1:5" hidden="1" x14ac:dyDescent="0.2">
      <c r="A5088" s="94" t="s">
        <v>32256</v>
      </c>
      <c r="B5088" t="s">
        <v>32257</v>
      </c>
      <c r="C5088" t="s">
        <v>243</v>
      </c>
      <c r="D5088">
        <v>58.77</v>
      </c>
      <c r="E5088" t="s">
        <v>30879</v>
      </c>
    </row>
    <row r="5089" spans="1:5" hidden="1" x14ac:dyDescent="0.2">
      <c r="A5089" s="94" t="s">
        <v>32317</v>
      </c>
      <c r="B5089" t="s">
        <v>32318</v>
      </c>
      <c r="C5089" t="s">
        <v>243</v>
      </c>
      <c r="D5089">
        <v>57.68</v>
      </c>
      <c r="E5089" t="s">
        <v>30879</v>
      </c>
    </row>
    <row r="5090" spans="1:5" hidden="1" x14ac:dyDescent="0.2">
      <c r="A5090" s="94" t="s">
        <v>32315</v>
      </c>
      <c r="B5090" t="s">
        <v>32316</v>
      </c>
      <c r="C5090" t="s">
        <v>243</v>
      </c>
      <c r="D5090">
        <v>49.76</v>
      </c>
      <c r="E5090" t="s">
        <v>30879</v>
      </c>
    </row>
    <row r="5091" spans="1:5" hidden="1" x14ac:dyDescent="0.2">
      <c r="A5091" s="94" t="s">
        <v>32319</v>
      </c>
      <c r="B5091" t="s">
        <v>32320</v>
      </c>
      <c r="C5091" t="s">
        <v>243</v>
      </c>
      <c r="D5091">
        <v>48.27</v>
      </c>
      <c r="E5091" t="s">
        <v>30879</v>
      </c>
    </row>
    <row r="5092" spans="1:5" hidden="1" x14ac:dyDescent="0.2">
      <c r="A5092" s="94" t="s">
        <v>32321</v>
      </c>
      <c r="B5092" t="s">
        <v>32322</v>
      </c>
      <c r="C5092" t="s">
        <v>243</v>
      </c>
      <c r="D5092">
        <v>48.27</v>
      </c>
      <c r="E5092" t="s">
        <v>30879</v>
      </c>
    </row>
    <row r="5093" spans="1:5" hidden="1" x14ac:dyDescent="0.2">
      <c r="A5093" s="94" t="s">
        <v>32266</v>
      </c>
      <c r="B5093" t="s">
        <v>32267</v>
      </c>
      <c r="C5093" t="s">
        <v>243</v>
      </c>
      <c r="D5093">
        <v>46.1</v>
      </c>
      <c r="E5093" t="s">
        <v>30879</v>
      </c>
    </row>
    <row r="5094" spans="1:5" hidden="1" x14ac:dyDescent="0.2">
      <c r="A5094" s="94" t="s">
        <v>32086</v>
      </c>
      <c r="B5094" t="s">
        <v>32087</v>
      </c>
      <c r="C5094" t="s">
        <v>243</v>
      </c>
      <c r="D5094">
        <v>23.46</v>
      </c>
      <c r="E5094" t="s">
        <v>30879</v>
      </c>
    </row>
    <row r="5095" spans="1:5" hidden="1" x14ac:dyDescent="0.2">
      <c r="A5095" s="94" t="s">
        <v>32084</v>
      </c>
      <c r="B5095" t="s">
        <v>32085</v>
      </c>
      <c r="C5095" t="s">
        <v>243</v>
      </c>
      <c r="D5095">
        <v>23.06</v>
      </c>
      <c r="E5095" t="s">
        <v>30879</v>
      </c>
    </row>
    <row r="5096" spans="1:5" hidden="1" x14ac:dyDescent="0.2">
      <c r="A5096" s="94" t="s">
        <v>32089</v>
      </c>
      <c r="B5096" t="s">
        <v>32090</v>
      </c>
      <c r="C5096" t="s">
        <v>243</v>
      </c>
      <c r="D5096">
        <v>24.2</v>
      </c>
      <c r="E5096" t="s">
        <v>30879</v>
      </c>
    </row>
    <row r="5097" spans="1:5" hidden="1" x14ac:dyDescent="0.2">
      <c r="A5097" s="94" t="s">
        <v>32129</v>
      </c>
      <c r="B5097" t="s">
        <v>32130</v>
      </c>
      <c r="C5097" t="s">
        <v>243</v>
      </c>
      <c r="D5097">
        <v>15.38</v>
      </c>
      <c r="E5097" t="s">
        <v>30879</v>
      </c>
    </row>
    <row r="5098" spans="1:5" hidden="1" x14ac:dyDescent="0.2">
      <c r="A5098" s="94" t="s">
        <v>8599</v>
      </c>
      <c r="B5098" t="s">
        <v>8600</v>
      </c>
      <c r="C5098" t="s">
        <v>243</v>
      </c>
      <c r="D5098">
        <v>8.85</v>
      </c>
      <c r="E5098" t="s">
        <v>30879</v>
      </c>
    </row>
    <row r="5099" spans="1:5" hidden="1" x14ac:dyDescent="0.2">
      <c r="A5099" s="94" t="s">
        <v>32127</v>
      </c>
      <c r="B5099" t="s">
        <v>32128</v>
      </c>
      <c r="C5099" t="s">
        <v>243</v>
      </c>
      <c r="D5099">
        <v>16.23</v>
      </c>
      <c r="E5099" t="s">
        <v>30879</v>
      </c>
    </row>
    <row r="5100" spans="1:5" hidden="1" x14ac:dyDescent="0.2">
      <c r="A5100" s="94" t="s">
        <v>8601</v>
      </c>
      <c r="B5100" t="s">
        <v>8602</v>
      </c>
      <c r="C5100" t="s">
        <v>243</v>
      </c>
      <c r="D5100">
        <v>15.76</v>
      </c>
      <c r="E5100" t="s">
        <v>30879</v>
      </c>
    </row>
    <row r="5101" spans="1:5" hidden="1" x14ac:dyDescent="0.2">
      <c r="A5101" s="94" t="s">
        <v>32131</v>
      </c>
      <c r="B5101" t="s">
        <v>32132</v>
      </c>
      <c r="C5101" t="s">
        <v>243</v>
      </c>
      <c r="D5101">
        <v>12.66</v>
      </c>
      <c r="E5101" t="s">
        <v>30879</v>
      </c>
    </row>
    <row r="5102" spans="1:5" hidden="1" x14ac:dyDescent="0.2">
      <c r="A5102" s="94" t="s">
        <v>32133</v>
      </c>
      <c r="B5102" t="s">
        <v>32134</v>
      </c>
      <c r="C5102" t="s">
        <v>243</v>
      </c>
      <c r="D5102">
        <v>7.44</v>
      </c>
      <c r="E5102" t="s">
        <v>30879</v>
      </c>
    </row>
    <row r="5103" spans="1:5" hidden="1" x14ac:dyDescent="0.2">
      <c r="A5103" s="94" t="s">
        <v>32135</v>
      </c>
      <c r="B5103" t="s">
        <v>32136</v>
      </c>
      <c r="C5103" t="s">
        <v>243</v>
      </c>
      <c r="D5103">
        <v>7.99</v>
      </c>
      <c r="E5103" t="s">
        <v>30879</v>
      </c>
    </row>
    <row r="5104" spans="1:5" hidden="1" x14ac:dyDescent="0.2">
      <c r="A5104" s="94" t="s">
        <v>8603</v>
      </c>
      <c r="B5104" t="s">
        <v>8604</v>
      </c>
      <c r="C5104" t="s">
        <v>243</v>
      </c>
      <c r="D5104">
        <v>7.76</v>
      </c>
      <c r="E5104" t="s">
        <v>30879</v>
      </c>
    </row>
    <row r="5105" spans="1:15" hidden="1" x14ac:dyDescent="0.2">
      <c r="A5105" s="94" t="s">
        <v>32147</v>
      </c>
      <c r="B5105" t="s">
        <v>32148</v>
      </c>
      <c r="C5105" t="s">
        <v>243</v>
      </c>
      <c r="D5105">
        <v>12.84</v>
      </c>
      <c r="E5105" t="s">
        <v>30879</v>
      </c>
    </row>
    <row r="5106" spans="1:15" s="86" customFormat="1" hidden="1" x14ac:dyDescent="0.2">
      <c r="A5106" s="94" t="s">
        <v>8605</v>
      </c>
      <c r="B5106" t="s">
        <v>8606</v>
      </c>
      <c r="C5106" t="s">
        <v>243</v>
      </c>
      <c r="D5106">
        <v>7.53</v>
      </c>
      <c r="E5106" t="s">
        <v>30879</v>
      </c>
      <c r="F5106" s="85"/>
      <c r="G5106" s="85"/>
      <c r="H5106" s="85"/>
      <c r="I5106" s="85"/>
      <c r="J5106" s="85"/>
      <c r="K5106" s="85"/>
      <c r="L5106" s="85"/>
      <c r="M5106" s="85"/>
      <c r="N5106" s="85"/>
      <c r="O5106" s="85"/>
    </row>
    <row r="5107" spans="1:15" s="86" customFormat="1" hidden="1" x14ac:dyDescent="0.2">
      <c r="A5107" s="94" t="s">
        <v>32145</v>
      </c>
      <c r="B5107" t="s">
        <v>32146</v>
      </c>
      <c r="C5107" t="s">
        <v>243</v>
      </c>
      <c r="D5107">
        <v>10.5</v>
      </c>
      <c r="E5107" t="s">
        <v>30879</v>
      </c>
      <c r="F5107" s="85"/>
      <c r="G5107" s="85"/>
      <c r="H5107" s="85"/>
      <c r="I5107" s="85"/>
      <c r="J5107" s="85"/>
      <c r="K5107" s="85"/>
      <c r="L5107" s="85"/>
      <c r="M5107" s="85"/>
      <c r="N5107" s="85"/>
      <c r="O5107" s="85"/>
    </row>
    <row r="5108" spans="1:15" s="86" customFormat="1" hidden="1" x14ac:dyDescent="0.2">
      <c r="A5108" s="94" t="s">
        <v>32149</v>
      </c>
      <c r="B5108" t="s">
        <v>32150</v>
      </c>
      <c r="C5108" t="s">
        <v>243</v>
      </c>
      <c r="D5108">
        <v>10.5</v>
      </c>
      <c r="E5108" t="s">
        <v>30879</v>
      </c>
      <c r="F5108" s="85"/>
      <c r="G5108" s="85"/>
      <c r="H5108" s="85"/>
      <c r="I5108" s="85"/>
      <c r="J5108" s="85"/>
      <c r="K5108" s="85"/>
      <c r="L5108" s="85"/>
      <c r="M5108" s="85"/>
      <c r="N5108" s="85"/>
      <c r="O5108" s="85"/>
    </row>
    <row r="5109" spans="1:15" s="86" customFormat="1" hidden="1" x14ac:dyDescent="0.2">
      <c r="A5109" s="94" t="s">
        <v>32159</v>
      </c>
      <c r="B5109" t="s">
        <v>32160</v>
      </c>
      <c r="C5109" t="s">
        <v>243</v>
      </c>
      <c r="D5109">
        <v>13.6</v>
      </c>
      <c r="E5109" t="s">
        <v>30879</v>
      </c>
      <c r="F5109" s="85"/>
      <c r="G5109" s="85"/>
      <c r="H5109" s="85"/>
      <c r="I5109" s="85"/>
      <c r="J5109" s="85"/>
      <c r="K5109" s="85"/>
      <c r="L5109" s="85"/>
      <c r="M5109" s="85"/>
      <c r="N5109" s="85"/>
      <c r="O5109" s="85"/>
    </row>
    <row r="5110" spans="1:15" s="86" customFormat="1" hidden="1" x14ac:dyDescent="0.2">
      <c r="A5110" s="94" t="s">
        <v>32161</v>
      </c>
      <c r="B5110" t="s">
        <v>32162</v>
      </c>
      <c r="C5110" t="s">
        <v>243</v>
      </c>
      <c r="D5110">
        <v>8.81</v>
      </c>
      <c r="E5110" t="s">
        <v>30879</v>
      </c>
      <c r="F5110" s="85"/>
      <c r="G5110" s="85"/>
      <c r="H5110" s="85"/>
      <c r="I5110" s="85"/>
      <c r="J5110" s="85"/>
      <c r="K5110" s="85"/>
      <c r="L5110" s="85"/>
      <c r="M5110" s="85"/>
      <c r="N5110" s="85"/>
      <c r="O5110" s="85"/>
    </row>
    <row r="5111" spans="1:15" s="86" customFormat="1" hidden="1" x14ac:dyDescent="0.2">
      <c r="A5111" s="94" t="s">
        <v>32163</v>
      </c>
      <c r="B5111" t="s">
        <v>32164</v>
      </c>
      <c r="C5111" t="s">
        <v>243</v>
      </c>
      <c r="D5111">
        <v>12.06</v>
      </c>
      <c r="E5111" t="s">
        <v>30879</v>
      </c>
      <c r="F5111" s="85"/>
      <c r="G5111" s="85"/>
      <c r="H5111" s="85"/>
      <c r="I5111" s="85"/>
      <c r="J5111" s="85"/>
      <c r="K5111" s="85"/>
      <c r="L5111" s="85"/>
      <c r="M5111" s="85"/>
      <c r="N5111" s="85"/>
      <c r="O5111" s="85"/>
    </row>
    <row r="5112" spans="1:15" s="86" customFormat="1" hidden="1" x14ac:dyDescent="0.2">
      <c r="A5112" s="94" t="s">
        <v>32179</v>
      </c>
      <c r="B5112" t="s">
        <v>32180</v>
      </c>
      <c r="C5112" t="s">
        <v>243</v>
      </c>
      <c r="D5112">
        <v>15.08</v>
      </c>
      <c r="E5112" t="s">
        <v>30879</v>
      </c>
      <c r="F5112" s="85"/>
      <c r="G5112" s="85"/>
      <c r="H5112" s="85"/>
      <c r="I5112" s="85"/>
      <c r="J5112" s="85"/>
      <c r="K5112" s="85"/>
      <c r="L5112" s="85"/>
      <c r="M5112" s="85"/>
      <c r="N5112" s="85"/>
      <c r="O5112" s="85"/>
    </row>
    <row r="5113" spans="1:15" s="86" customFormat="1" hidden="1" x14ac:dyDescent="0.2">
      <c r="A5113" s="94" t="s">
        <v>8607</v>
      </c>
      <c r="B5113" t="s">
        <v>8608</v>
      </c>
      <c r="C5113" t="s">
        <v>243</v>
      </c>
      <c r="D5113">
        <v>8.74</v>
      </c>
      <c r="E5113" t="s">
        <v>30879</v>
      </c>
      <c r="F5113" s="85"/>
      <c r="G5113" s="85"/>
      <c r="H5113" s="85"/>
      <c r="I5113" s="85"/>
      <c r="J5113" s="85"/>
      <c r="K5113" s="85"/>
      <c r="L5113" s="85"/>
      <c r="M5113" s="85"/>
      <c r="N5113" s="85"/>
      <c r="O5113" s="85"/>
    </row>
    <row r="5114" spans="1:15" s="86" customFormat="1" hidden="1" x14ac:dyDescent="0.2">
      <c r="A5114" s="94" t="s">
        <v>32181</v>
      </c>
      <c r="B5114" t="s">
        <v>32182</v>
      </c>
      <c r="C5114" t="s">
        <v>243</v>
      </c>
      <c r="D5114">
        <v>13.17</v>
      </c>
      <c r="E5114" t="s">
        <v>30879</v>
      </c>
      <c r="F5114" s="85"/>
      <c r="G5114" s="85"/>
      <c r="H5114" s="85"/>
      <c r="I5114" s="85"/>
      <c r="J5114" s="85"/>
      <c r="K5114" s="85"/>
      <c r="L5114" s="85"/>
      <c r="M5114" s="85"/>
      <c r="N5114" s="85"/>
      <c r="O5114" s="85"/>
    </row>
    <row r="5115" spans="1:15" s="86" customFormat="1" hidden="1" x14ac:dyDescent="0.2">
      <c r="A5115" s="94" t="s">
        <v>32183</v>
      </c>
      <c r="B5115" t="s">
        <v>32184</v>
      </c>
      <c r="C5115" t="s">
        <v>243</v>
      </c>
      <c r="D5115">
        <v>13.17</v>
      </c>
      <c r="E5115" t="s">
        <v>30879</v>
      </c>
      <c r="F5115" s="85"/>
      <c r="G5115" s="85"/>
      <c r="H5115" s="85"/>
      <c r="I5115" s="85"/>
      <c r="J5115" s="85"/>
      <c r="K5115" s="85"/>
      <c r="L5115" s="85"/>
      <c r="M5115" s="85"/>
      <c r="N5115" s="85"/>
      <c r="O5115" s="85"/>
    </row>
    <row r="5116" spans="1:15" s="86" customFormat="1" hidden="1" x14ac:dyDescent="0.2">
      <c r="A5116" s="94" t="s">
        <v>32327</v>
      </c>
      <c r="B5116" t="s">
        <v>32328</v>
      </c>
      <c r="C5116" t="s">
        <v>243</v>
      </c>
      <c r="D5116">
        <v>62.45</v>
      </c>
      <c r="E5116" t="s">
        <v>30879</v>
      </c>
      <c r="F5116" s="85"/>
      <c r="G5116" s="85"/>
      <c r="H5116" s="85"/>
      <c r="I5116" s="85"/>
      <c r="J5116" s="85"/>
      <c r="K5116" s="85"/>
      <c r="L5116" s="85"/>
      <c r="M5116" s="85"/>
      <c r="N5116" s="85"/>
      <c r="O5116" s="85"/>
    </row>
    <row r="5117" spans="1:15" s="86" customFormat="1" hidden="1" x14ac:dyDescent="0.2">
      <c r="A5117" s="94" t="s">
        <v>32323</v>
      </c>
      <c r="B5117" t="s">
        <v>32324</v>
      </c>
      <c r="C5117" t="s">
        <v>243</v>
      </c>
      <c r="D5117">
        <v>49.51</v>
      </c>
      <c r="E5117" t="s">
        <v>30879</v>
      </c>
      <c r="F5117" s="85"/>
      <c r="G5117" s="85"/>
      <c r="H5117" s="85"/>
      <c r="I5117" s="85"/>
      <c r="J5117" s="85"/>
      <c r="K5117" s="85"/>
      <c r="L5117" s="85"/>
      <c r="M5117" s="85"/>
      <c r="N5117" s="85"/>
      <c r="O5117" s="85"/>
    </row>
    <row r="5118" spans="1:15" s="86" customFormat="1" hidden="1" x14ac:dyDescent="0.2">
      <c r="A5118" s="94" t="s">
        <v>32325</v>
      </c>
      <c r="B5118" t="s">
        <v>32326</v>
      </c>
      <c r="C5118" t="s">
        <v>243</v>
      </c>
      <c r="D5118">
        <v>49.51</v>
      </c>
      <c r="E5118" t="s">
        <v>30879</v>
      </c>
      <c r="F5118" s="85"/>
      <c r="G5118" s="85"/>
      <c r="H5118" s="85"/>
      <c r="I5118" s="85"/>
      <c r="J5118" s="85"/>
      <c r="K5118" s="85"/>
      <c r="L5118" s="85"/>
      <c r="M5118" s="85"/>
      <c r="N5118" s="85"/>
      <c r="O5118" s="85"/>
    </row>
    <row r="5119" spans="1:15" s="86" customFormat="1" hidden="1" x14ac:dyDescent="0.2">
      <c r="A5119" s="94" t="s">
        <v>32353</v>
      </c>
      <c r="B5119" t="s">
        <v>32354</v>
      </c>
      <c r="C5119" t="s">
        <v>243</v>
      </c>
      <c r="D5119">
        <v>49.51</v>
      </c>
      <c r="E5119" t="s">
        <v>30879</v>
      </c>
      <c r="F5119" s="85"/>
      <c r="G5119" s="85"/>
      <c r="H5119" s="85"/>
      <c r="I5119" s="85"/>
      <c r="J5119" s="85"/>
      <c r="K5119" s="85"/>
      <c r="L5119" s="85"/>
      <c r="M5119" s="85"/>
      <c r="N5119" s="85"/>
      <c r="O5119" s="85"/>
    </row>
    <row r="5120" spans="1:15" s="86" customFormat="1" hidden="1" x14ac:dyDescent="0.2">
      <c r="A5120" s="94" t="s">
        <v>32349</v>
      </c>
      <c r="B5120" t="s">
        <v>32350</v>
      </c>
      <c r="C5120" t="s">
        <v>243</v>
      </c>
      <c r="D5120">
        <v>28.75</v>
      </c>
      <c r="E5120" t="s">
        <v>30879</v>
      </c>
      <c r="F5120" s="85"/>
      <c r="G5120" s="85"/>
      <c r="H5120" s="85"/>
      <c r="I5120" s="85"/>
      <c r="J5120" s="85"/>
      <c r="K5120" s="85"/>
      <c r="L5120" s="85"/>
      <c r="M5120" s="85"/>
      <c r="N5120" s="85"/>
      <c r="O5120" s="85"/>
    </row>
    <row r="5121" spans="1:15" s="86" customFormat="1" hidden="1" x14ac:dyDescent="0.2">
      <c r="A5121" s="94" t="s">
        <v>32345</v>
      </c>
      <c r="B5121" t="s">
        <v>32346</v>
      </c>
      <c r="C5121" t="s">
        <v>243</v>
      </c>
      <c r="D5121">
        <v>22.38</v>
      </c>
      <c r="E5121" t="s">
        <v>30879</v>
      </c>
      <c r="F5121" s="85"/>
      <c r="G5121" s="85"/>
      <c r="H5121" s="85"/>
      <c r="I5121" s="85"/>
      <c r="J5121" s="85"/>
      <c r="K5121" s="85"/>
      <c r="L5121" s="85"/>
      <c r="M5121" s="85"/>
      <c r="N5121" s="85"/>
      <c r="O5121" s="85"/>
    </row>
    <row r="5122" spans="1:15" s="86" customFormat="1" hidden="1" x14ac:dyDescent="0.2">
      <c r="A5122" s="94" t="s">
        <v>32347</v>
      </c>
      <c r="B5122" t="s">
        <v>32348</v>
      </c>
      <c r="C5122" t="s">
        <v>243</v>
      </c>
      <c r="D5122">
        <v>22.38</v>
      </c>
      <c r="E5122" t="s">
        <v>30879</v>
      </c>
      <c r="F5122" s="85"/>
      <c r="G5122" s="85"/>
      <c r="H5122" s="85"/>
      <c r="I5122" s="85"/>
      <c r="J5122" s="85"/>
      <c r="K5122" s="85"/>
      <c r="L5122" s="85"/>
      <c r="M5122" s="85"/>
      <c r="N5122" s="85"/>
      <c r="O5122" s="85"/>
    </row>
    <row r="5123" spans="1:15" s="86" customFormat="1" hidden="1" x14ac:dyDescent="0.2">
      <c r="A5123" s="94" t="s">
        <v>32351</v>
      </c>
      <c r="B5123" t="s">
        <v>32352</v>
      </c>
      <c r="C5123" t="s">
        <v>243</v>
      </c>
      <c r="D5123">
        <v>22.38</v>
      </c>
      <c r="E5123" t="s">
        <v>30879</v>
      </c>
      <c r="F5123" s="85"/>
      <c r="G5123" s="85"/>
      <c r="H5123" s="85"/>
      <c r="I5123" s="85"/>
      <c r="J5123" s="85"/>
      <c r="K5123" s="85"/>
      <c r="L5123" s="85"/>
      <c r="M5123" s="85"/>
      <c r="N5123" s="85"/>
      <c r="O5123" s="85"/>
    </row>
    <row r="5124" spans="1:15" s="86" customFormat="1" hidden="1" x14ac:dyDescent="0.2">
      <c r="A5124" s="94" t="s">
        <v>32125</v>
      </c>
      <c r="B5124" t="s">
        <v>32126</v>
      </c>
      <c r="C5124" t="s">
        <v>243</v>
      </c>
      <c r="D5124">
        <v>21.38</v>
      </c>
      <c r="E5124" t="s">
        <v>30879</v>
      </c>
      <c r="F5124" s="85"/>
      <c r="G5124" s="85"/>
      <c r="H5124" s="85"/>
      <c r="I5124" s="85"/>
      <c r="J5124" s="85"/>
      <c r="K5124" s="85"/>
      <c r="L5124" s="85"/>
      <c r="M5124" s="85"/>
      <c r="N5124" s="85"/>
      <c r="O5124" s="85"/>
    </row>
    <row r="5125" spans="1:15" s="86" customFormat="1" hidden="1" x14ac:dyDescent="0.2">
      <c r="A5125" s="94" t="s">
        <v>32121</v>
      </c>
      <c r="B5125" t="s">
        <v>32122</v>
      </c>
      <c r="C5125" t="s">
        <v>243</v>
      </c>
      <c r="D5125">
        <v>18.600000000000001</v>
      </c>
      <c r="E5125" t="s">
        <v>30879</v>
      </c>
      <c r="F5125" s="85"/>
      <c r="G5125" s="85"/>
      <c r="H5125" s="85"/>
      <c r="I5125" s="85"/>
      <c r="J5125" s="85"/>
      <c r="K5125" s="85"/>
      <c r="L5125" s="85"/>
      <c r="M5125" s="85"/>
      <c r="N5125" s="85"/>
      <c r="O5125" s="85"/>
    </row>
    <row r="5126" spans="1:15" s="86" customFormat="1" hidden="1" x14ac:dyDescent="0.2">
      <c r="A5126" s="94" t="s">
        <v>32123</v>
      </c>
      <c r="B5126" t="s">
        <v>32124</v>
      </c>
      <c r="C5126" t="s">
        <v>243</v>
      </c>
      <c r="D5126">
        <v>15.64</v>
      </c>
      <c r="E5126" t="s">
        <v>30879</v>
      </c>
      <c r="F5126" s="85"/>
      <c r="G5126" s="85"/>
      <c r="H5126" s="85"/>
      <c r="I5126" s="85"/>
      <c r="J5126" s="85"/>
      <c r="K5126" s="85"/>
      <c r="L5126" s="85"/>
      <c r="M5126" s="85"/>
      <c r="N5126" s="85"/>
      <c r="O5126" s="85"/>
    </row>
    <row r="5127" spans="1:15" s="86" customFormat="1" hidden="1" x14ac:dyDescent="0.2">
      <c r="A5127" s="94" t="s">
        <v>8609</v>
      </c>
      <c r="B5127" t="s">
        <v>8610</v>
      </c>
      <c r="C5127" t="s">
        <v>243</v>
      </c>
      <c r="D5127">
        <v>15.19</v>
      </c>
      <c r="E5127" t="s">
        <v>30879</v>
      </c>
      <c r="F5127" s="85"/>
      <c r="G5127" s="85"/>
      <c r="H5127" s="85"/>
      <c r="I5127" s="85"/>
      <c r="J5127" s="85"/>
      <c r="K5127" s="85"/>
      <c r="L5127" s="85"/>
      <c r="M5127" s="85"/>
      <c r="N5127" s="85"/>
      <c r="O5127" s="85"/>
    </row>
    <row r="5128" spans="1:15" s="86" customFormat="1" hidden="1" x14ac:dyDescent="0.2">
      <c r="A5128" s="94" t="s">
        <v>32076</v>
      </c>
      <c r="B5128" t="s">
        <v>32077</v>
      </c>
      <c r="C5128" t="s">
        <v>243</v>
      </c>
      <c r="D5128">
        <v>31.36</v>
      </c>
      <c r="E5128" t="s">
        <v>30879</v>
      </c>
      <c r="F5128" s="85"/>
      <c r="G5128" s="85"/>
      <c r="H5128" s="85"/>
      <c r="I5128" s="85"/>
      <c r="J5128" s="85"/>
      <c r="K5128" s="85"/>
      <c r="L5128" s="85"/>
      <c r="M5128" s="85"/>
      <c r="N5128" s="85"/>
      <c r="O5128" s="85"/>
    </row>
    <row r="5129" spans="1:15" s="86" customFormat="1" hidden="1" x14ac:dyDescent="0.2">
      <c r="A5129" s="94" t="s">
        <v>32080</v>
      </c>
      <c r="B5129" t="s">
        <v>32081</v>
      </c>
      <c r="C5129" t="s">
        <v>243</v>
      </c>
      <c r="D5129">
        <v>39.630000000000003</v>
      </c>
      <c r="E5129" t="s">
        <v>30879</v>
      </c>
      <c r="F5129" s="85"/>
      <c r="G5129" s="85"/>
      <c r="H5129" s="85"/>
      <c r="I5129" s="85"/>
      <c r="J5129" s="85"/>
      <c r="K5129" s="85"/>
      <c r="L5129" s="85"/>
      <c r="M5129" s="85"/>
      <c r="N5129" s="85"/>
      <c r="O5129" s="85"/>
    </row>
    <row r="5130" spans="1:15" s="86" customFormat="1" hidden="1" x14ac:dyDescent="0.2">
      <c r="A5130" s="94" t="s">
        <v>32078</v>
      </c>
      <c r="B5130" t="s">
        <v>32079</v>
      </c>
      <c r="C5130" t="s">
        <v>243</v>
      </c>
      <c r="D5130">
        <v>28.17</v>
      </c>
      <c r="E5130" t="s">
        <v>30879</v>
      </c>
      <c r="F5130" s="85"/>
      <c r="G5130" s="85"/>
      <c r="H5130" s="85"/>
      <c r="I5130" s="85"/>
      <c r="J5130" s="85"/>
      <c r="K5130" s="85"/>
      <c r="L5130" s="85"/>
      <c r="M5130" s="85"/>
      <c r="N5130" s="85"/>
      <c r="O5130" s="85"/>
    </row>
    <row r="5131" spans="1:15" s="86" customFormat="1" hidden="1" x14ac:dyDescent="0.2">
      <c r="A5131" s="94" t="s">
        <v>32082</v>
      </c>
      <c r="B5131" t="s">
        <v>32083</v>
      </c>
      <c r="C5131" t="s">
        <v>243</v>
      </c>
      <c r="D5131">
        <v>28.17</v>
      </c>
      <c r="E5131" t="s">
        <v>30879</v>
      </c>
      <c r="F5131" s="85"/>
      <c r="G5131" s="85"/>
      <c r="H5131" s="85"/>
      <c r="I5131" s="85"/>
      <c r="J5131" s="85"/>
      <c r="K5131" s="85"/>
      <c r="L5131" s="85"/>
      <c r="M5131" s="85"/>
      <c r="N5131" s="85"/>
      <c r="O5131" s="85"/>
    </row>
    <row r="5132" spans="1:15" s="86" customFormat="1" hidden="1" x14ac:dyDescent="0.2">
      <c r="A5132" s="94" t="s">
        <v>32157</v>
      </c>
      <c r="B5132" t="s">
        <v>32158</v>
      </c>
      <c r="C5132" t="s">
        <v>243</v>
      </c>
      <c r="D5132">
        <v>19.57</v>
      </c>
      <c r="E5132" t="s">
        <v>30879</v>
      </c>
      <c r="F5132" s="85"/>
      <c r="G5132" s="85"/>
      <c r="H5132" s="85"/>
      <c r="I5132" s="85"/>
      <c r="J5132" s="85"/>
      <c r="K5132" s="85"/>
      <c r="L5132" s="85"/>
      <c r="M5132" s="85"/>
      <c r="N5132" s="85"/>
      <c r="O5132" s="85"/>
    </row>
    <row r="5133" spans="1:15" s="86" customFormat="1" hidden="1" x14ac:dyDescent="0.2">
      <c r="A5133" s="94" t="s">
        <v>32153</v>
      </c>
      <c r="B5133" t="s">
        <v>32154</v>
      </c>
      <c r="C5133" t="s">
        <v>243</v>
      </c>
      <c r="D5133">
        <v>14.65</v>
      </c>
      <c r="E5133" t="s">
        <v>30879</v>
      </c>
      <c r="F5133" s="85"/>
      <c r="G5133" s="85"/>
      <c r="H5133" s="85"/>
      <c r="I5133" s="85"/>
      <c r="J5133" s="85"/>
      <c r="K5133" s="85"/>
      <c r="L5133" s="85"/>
      <c r="M5133" s="85"/>
      <c r="N5133" s="85"/>
      <c r="O5133" s="85"/>
    </row>
    <row r="5134" spans="1:15" s="86" customFormat="1" hidden="1" x14ac:dyDescent="0.2">
      <c r="A5134" s="94" t="s">
        <v>32155</v>
      </c>
      <c r="B5134" t="s">
        <v>32156</v>
      </c>
      <c r="C5134" t="s">
        <v>243</v>
      </c>
      <c r="D5134">
        <v>14.65</v>
      </c>
      <c r="E5134" t="s">
        <v>30879</v>
      </c>
      <c r="F5134" s="85"/>
      <c r="G5134" s="85"/>
      <c r="H5134" s="85"/>
      <c r="I5134" s="85"/>
      <c r="J5134" s="85"/>
      <c r="K5134" s="85"/>
      <c r="L5134" s="85"/>
      <c r="M5134" s="85"/>
      <c r="N5134" s="85"/>
      <c r="O5134" s="85"/>
    </row>
    <row r="5135" spans="1:15" s="86" customFormat="1" hidden="1" x14ac:dyDescent="0.2">
      <c r="A5135" s="94" t="s">
        <v>32151</v>
      </c>
      <c r="B5135" t="s">
        <v>32152</v>
      </c>
      <c r="C5135" t="s">
        <v>243</v>
      </c>
      <c r="D5135">
        <v>14.65</v>
      </c>
      <c r="E5135" t="s">
        <v>30879</v>
      </c>
      <c r="F5135" s="85"/>
      <c r="G5135" s="85"/>
      <c r="H5135" s="85"/>
      <c r="I5135" s="85"/>
      <c r="J5135" s="85"/>
      <c r="K5135" s="85"/>
      <c r="L5135" s="85"/>
      <c r="M5135" s="85"/>
      <c r="N5135" s="85"/>
      <c r="O5135" s="85"/>
    </row>
    <row r="5136" spans="1:15" s="86" customFormat="1" hidden="1" x14ac:dyDescent="0.2">
      <c r="A5136" s="94" t="s">
        <v>32173</v>
      </c>
      <c r="B5136" t="s">
        <v>32174</v>
      </c>
      <c r="C5136" t="s">
        <v>243</v>
      </c>
      <c r="D5136">
        <v>19.989999999999998</v>
      </c>
      <c r="E5136" t="s">
        <v>30879</v>
      </c>
      <c r="F5136" s="85"/>
      <c r="G5136" s="85"/>
      <c r="H5136" s="85"/>
      <c r="I5136" s="85"/>
      <c r="J5136" s="85"/>
      <c r="K5136" s="85"/>
      <c r="L5136" s="85"/>
      <c r="M5136" s="85"/>
      <c r="N5136" s="85"/>
      <c r="O5136" s="85"/>
    </row>
    <row r="5137" spans="1:15" s="86" customFormat="1" hidden="1" x14ac:dyDescent="0.2">
      <c r="A5137" s="94" t="s">
        <v>32175</v>
      </c>
      <c r="B5137" t="s">
        <v>32176</v>
      </c>
      <c r="C5137" t="s">
        <v>243</v>
      </c>
      <c r="D5137">
        <v>14.95</v>
      </c>
      <c r="E5137" t="s">
        <v>30879</v>
      </c>
      <c r="F5137" s="85"/>
      <c r="G5137" s="85"/>
      <c r="H5137" s="85"/>
      <c r="I5137" s="85"/>
      <c r="J5137" s="85"/>
      <c r="K5137" s="85"/>
      <c r="L5137" s="85"/>
      <c r="M5137" s="85"/>
      <c r="N5137" s="85"/>
      <c r="O5137" s="85"/>
    </row>
    <row r="5138" spans="1:15" s="86" customFormat="1" hidden="1" x14ac:dyDescent="0.2">
      <c r="A5138" s="94" t="s">
        <v>32177</v>
      </c>
      <c r="B5138" t="s">
        <v>32178</v>
      </c>
      <c r="C5138" t="s">
        <v>243</v>
      </c>
      <c r="D5138">
        <v>14.95</v>
      </c>
      <c r="E5138" t="s">
        <v>30879</v>
      </c>
      <c r="F5138" s="85"/>
      <c r="G5138" s="85"/>
      <c r="H5138" s="85"/>
      <c r="I5138" s="85"/>
      <c r="J5138" s="85"/>
      <c r="K5138" s="85"/>
      <c r="L5138" s="85"/>
      <c r="M5138" s="85"/>
      <c r="N5138" s="85"/>
      <c r="O5138" s="85"/>
    </row>
    <row r="5139" spans="1:15" s="86" customFormat="1" hidden="1" x14ac:dyDescent="0.2">
      <c r="A5139" s="94" t="s">
        <v>32165</v>
      </c>
      <c r="B5139" t="s">
        <v>32166</v>
      </c>
      <c r="C5139" t="s">
        <v>243</v>
      </c>
      <c r="D5139">
        <v>14.95</v>
      </c>
      <c r="E5139" t="s">
        <v>30879</v>
      </c>
      <c r="F5139" s="85"/>
      <c r="G5139" s="85"/>
      <c r="H5139" s="85"/>
      <c r="I5139" s="85"/>
      <c r="J5139" s="85"/>
      <c r="K5139" s="85"/>
      <c r="L5139" s="85"/>
      <c r="M5139" s="85"/>
      <c r="N5139" s="85"/>
      <c r="O5139" s="85"/>
    </row>
    <row r="5140" spans="1:15" s="86" customFormat="1" hidden="1" x14ac:dyDescent="0.2">
      <c r="A5140" s="94" t="s">
        <v>32185</v>
      </c>
      <c r="B5140" t="s">
        <v>32186</v>
      </c>
      <c r="C5140" t="s">
        <v>243</v>
      </c>
      <c r="D5140">
        <v>1.7</v>
      </c>
      <c r="E5140" t="s">
        <v>30879</v>
      </c>
      <c r="F5140" s="85"/>
      <c r="G5140" s="85"/>
      <c r="H5140" s="85"/>
      <c r="I5140" s="85"/>
      <c r="J5140" s="85"/>
      <c r="K5140" s="85"/>
      <c r="L5140" s="85"/>
      <c r="M5140" s="85"/>
      <c r="N5140" s="85"/>
      <c r="O5140" s="85"/>
    </row>
    <row r="5141" spans="1:15" s="86" customFormat="1" hidden="1" x14ac:dyDescent="0.2">
      <c r="A5141" s="94" t="s">
        <v>32187</v>
      </c>
      <c r="B5141" t="s">
        <v>32188</v>
      </c>
      <c r="C5141" t="s">
        <v>243</v>
      </c>
      <c r="D5141">
        <v>1.62</v>
      </c>
      <c r="E5141" t="s">
        <v>30879</v>
      </c>
      <c r="F5141" s="85"/>
      <c r="G5141" s="85"/>
      <c r="H5141" s="85"/>
      <c r="I5141" s="85"/>
      <c r="J5141" s="85"/>
      <c r="K5141" s="85"/>
      <c r="L5141" s="85"/>
      <c r="M5141" s="85"/>
      <c r="N5141" s="85"/>
      <c r="O5141" s="85"/>
    </row>
    <row r="5142" spans="1:15" s="86" customFormat="1" hidden="1" x14ac:dyDescent="0.2">
      <c r="A5142" s="94" t="s">
        <v>32227</v>
      </c>
      <c r="B5142" t="s">
        <v>32228</v>
      </c>
      <c r="C5142" t="s">
        <v>243</v>
      </c>
      <c r="D5142">
        <v>6.93</v>
      </c>
      <c r="E5142" t="s">
        <v>30879</v>
      </c>
      <c r="F5142" s="85"/>
      <c r="G5142" s="85"/>
      <c r="H5142" s="85"/>
      <c r="I5142" s="85"/>
      <c r="J5142" s="85"/>
      <c r="K5142" s="85"/>
      <c r="L5142" s="85"/>
      <c r="M5142" s="85"/>
      <c r="N5142" s="85"/>
      <c r="O5142" s="85"/>
    </row>
    <row r="5143" spans="1:15" hidden="1" x14ac:dyDescent="0.2">
      <c r="A5143" s="94" t="s">
        <v>32231</v>
      </c>
      <c r="B5143" t="s">
        <v>32232</v>
      </c>
      <c r="C5143" t="s">
        <v>243</v>
      </c>
      <c r="D5143">
        <v>5.88</v>
      </c>
      <c r="E5143" t="s">
        <v>30879</v>
      </c>
    </row>
    <row r="5144" spans="1:15" hidden="1" x14ac:dyDescent="0.2">
      <c r="A5144" s="94" t="s">
        <v>8611</v>
      </c>
      <c r="B5144" t="s">
        <v>8612</v>
      </c>
      <c r="C5144" t="s">
        <v>243</v>
      </c>
      <c r="D5144">
        <v>6.48</v>
      </c>
      <c r="E5144" t="s">
        <v>30879</v>
      </c>
    </row>
    <row r="5145" spans="1:15" hidden="1" x14ac:dyDescent="0.2">
      <c r="A5145" s="94" t="s">
        <v>32331</v>
      </c>
      <c r="B5145" t="s">
        <v>32332</v>
      </c>
      <c r="C5145" t="s">
        <v>243</v>
      </c>
      <c r="D5145">
        <v>6.03</v>
      </c>
      <c r="E5145" t="s">
        <v>30879</v>
      </c>
    </row>
    <row r="5146" spans="1:15" hidden="1" x14ac:dyDescent="0.2">
      <c r="A5146" s="94" t="s">
        <v>32335</v>
      </c>
      <c r="B5146" t="s">
        <v>32336</v>
      </c>
      <c r="C5146" t="s">
        <v>243</v>
      </c>
      <c r="D5146">
        <v>5.78</v>
      </c>
      <c r="E5146" t="s">
        <v>30879</v>
      </c>
    </row>
    <row r="5147" spans="1:15" hidden="1" x14ac:dyDescent="0.2">
      <c r="A5147" s="94" t="s">
        <v>32339</v>
      </c>
      <c r="B5147" t="s">
        <v>32340</v>
      </c>
      <c r="C5147" t="s">
        <v>243</v>
      </c>
      <c r="D5147">
        <v>6.03</v>
      </c>
      <c r="E5147" t="s">
        <v>30879</v>
      </c>
    </row>
    <row r="5148" spans="1:15" hidden="1" x14ac:dyDescent="0.2">
      <c r="A5148" s="94" t="s">
        <v>32072</v>
      </c>
      <c r="B5148" t="s">
        <v>32073</v>
      </c>
      <c r="C5148" t="s">
        <v>243</v>
      </c>
      <c r="D5148">
        <v>13.45</v>
      </c>
      <c r="E5148" t="s">
        <v>30879</v>
      </c>
    </row>
    <row r="5149" spans="1:15" hidden="1" x14ac:dyDescent="0.2">
      <c r="A5149" s="94" t="s">
        <v>32068</v>
      </c>
      <c r="B5149" t="s">
        <v>32069</v>
      </c>
      <c r="C5149" t="s">
        <v>243</v>
      </c>
      <c r="D5149">
        <v>13.87</v>
      </c>
      <c r="E5149" t="s">
        <v>30879</v>
      </c>
    </row>
    <row r="5150" spans="1:15" hidden="1" x14ac:dyDescent="0.2">
      <c r="A5150" s="94" t="s">
        <v>32070</v>
      </c>
      <c r="B5150" t="s">
        <v>32071</v>
      </c>
      <c r="C5150" t="s">
        <v>243</v>
      </c>
      <c r="D5150">
        <v>17.22</v>
      </c>
      <c r="E5150" t="s">
        <v>30879</v>
      </c>
    </row>
    <row r="5151" spans="1:15" hidden="1" x14ac:dyDescent="0.2">
      <c r="A5151" s="94" t="s">
        <v>32074</v>
      </c>
      <c r="B5151" t="s">
        <v>32075</v>
      </c>
      <c r="C5151" t="s">
        <v>243</v>
      </c>
      <c r="D5151">
        <v>15.05</v>
      </c>
      <c r="E5151" t="s">
        <v>30879</v>
      </c>
    </row>
    <row r="5152" spans="1:15" hidden="1" x14ac:dyDescent="0.2">
      <c r="A5152" s="94" t="s">
        <v>32091</v>
      </c>
      <c r="B5152" t="s">
        <v>32092</v>
      </c>
      <c r="C5152" t="s">
        <v>243</v>
      </c>
      <c r="D5152">
        <v>22.12</v>
      </c>
      <c r="E5152" t="s">
        <v>30879</v>
      </c>
    </row>
    <row r="5153" spans="1:5" hidden="1" x14ac:dyDescent="0.2">
      <c r="A5153" s="94" t="s">
        <v>32119</v>
      </c>
      <c r="B5153" t="s">
        <v>32120</v>
      </c>
      <c r="C5153" t="s">
        <v>243</v>
      </c>
      <c r="D5153">
        <v>11.83</v>
      </c>
      <c r="E5153" t="s">
        <v>30879</v>
      </c>
    </row>
    <row r="5154" spans="1:5" hidden="1" x14ac:dyDescent="0.2">
      <c r="A5154" s="94" t="s">
        <v>32115</v>
      </c>
      <c r="B5154" t="s">
        <v>32116</v>
      </c>
      <c r="C5154" t="s">
        <v>243</v>
      </c>
      <c r="D5154">
        <v>11.83</v>
      </c>
      <c r="E5154" t="s">
        <v>30879</v>
      </c>
    </row>
    <row r="5155" spans="1:5" hidden="1" x14ac:dyDescent="0.2">
      <c r="A5155" s="94" t="s">
        <v>32117</v>
      </c>
      <c r="B5155" t="s">
        <v>32118</v>
      </c>
      <c r="C5155" t="s">
        <v>243</v>
      </c>
      <c r="D5155">
        <v>15.2</v>
      </c>
      <c r="E5155" t="s">
        <v>30879</v>
      </c>
    </row>
    <row r="5156" spans="1:5" hidden="1" x14ac:dyDescent="0.2">
      <c r="A5156" s="94" t="s">
        <v>32113</v>
      </c>
      <c r="B5156" t="s">
        <v>32114</v>
      </c>
      <c r="C5156" t="s">
        <v>243</v>
      </c>
      <c r="D5156">
        <v>12.62</v>
      </c>
      <c r="E5156" t="s">
        <v>30879</v>
      </c>
    </row>
    <row r="5157" spans="1:5" hidden="1" x14ac:dyDescent="0.2">
      <c r="A5157" s="94" t="s">
        <v>32141</v>
      </c>
      <c r="B5157" t="s">
        <v>32142</v>
      </c>
      <c r="C5157" t="s">
        <v>243</v>
      </c>
      <c r="D5157">
        <v>10.16</v>
      </c>
      <c r="E5157" t="s">
        <v>30879</v>
      </c>
    </row>
    <row r="5158" spans="1:5" hidden="1" x14ac:dyDescent="0.2">
      <c r="A5158" s="94" t="s">
        <v>32137</v>
      </c>
      <c r="B5158" t="s">
        <v>32138</v>
      </c>
      <c r="C5158" t="s">
        <v>243</v>
      </c>
      <c r="D5158">
        <v>10.61</v>
      </c>
      <c r="E5158" t="s">
        <v>30879</v>
      </c>
    </row>
    <row r="5159" spans="1:5" hidden="1" x14ac:dyDescent="0.2">
      <c r="A5159" s="94" t="s">
        <v>32139</v>
      </c>
      <c r="B5159" t="s">
        <v>32140</v>
      </c>
      <c r="C5159" t="s">
        <v>243</v>
      </c>
      <c r="D5159">
        <v>11.91</v>
      </c>
      <c r="E5159" t="s">
        <v>30879</v>
      </c>
    </row>
    <row r="5160" spans="1:5" hidden="1" x14ac:dyDescent="0.2">
      <c r="A5160" s="94" t="s">
        <v>32143</v>
      </c>
      <c r="B5160" t="s">
        <v>32144</v>
      </c>
      <c r="C5160" t="s">
        <v>243</v>
      </c>
      <c r="D5160">
        <v>11.54</v>
      </c>
      <c r="E5160" t="s">
        <v>30879</v>
      </c>
    </row>
    <row r="5161" spans="1:5" hidden="1" x14ac:dyDescent="0.2">
      <c r="A5161" s="94" t="s">
        <v>32167</v>
      </c>
      <c r="B5161" t="s">
        <v>32168</v>
      </c>
      <c r="C5161" t="s">
        <v>243</v>
      </c>
      <c r="D5161">
        <v>11.42</v>
      </c>
      <c r="E5161" t="s">
        <v>30879</v>
      </c>
    </row>
    <row r="5162" spans="1:5" hidden="1" x14ac:dyDescent="0.2">
      <c r="A5162" s="94" t="s">
        <v>32169</v>
      </c>
      <c r="B5162" t="s">
        <v>32170</v>
      </c>
      <c r="C5162" t="s">
        <v>243</v>
      </c>
      <c r="D5162">
        <v>11.42</v>
      </c>
      <c r="E5162" t="s">
        <v>30879</v>
      </c>
    </row>
    <row r="5163" spans="1:5" hidden="1" x14ac:dyDescent="0.2">
      <c r="A5163" s="94" t="s">
        <v>32171</v>
      </c>
      <c r="B5163" t="s">
        <v>32172</v>
      </c>
      <c r="C5163" t="s">
        <v>243</v>
      </c>
      <c r="D5163">
        <v>14.8</v>
      </c>
      <c r="E5163" t="s">
        <v>30879</v>
      </c>
    </row>
    <row r="5164" spans="1:5" hidden="1" x14ac:dyDescent="0.2">
      <c r="A5164" s="94" t="s">
        <v>8613</v>
      </c>
      <c r="B5164" t="s">
        <v>8614</v>
      </c>
      <c r="C5164" t="s">
        <v>243</v>
      </c>
      <c r="D5164">
        <v>12.25</v>
      </c>
      <c r="E5164" t="s">
        <v>30879</v>
      </c>
    </row>
    <row r="5165" spans="1:5" hidden="1" x14ac:dyDescent="0.2">
      <c r="A5165" s="94" t="s">
        <v>32329</v>
      </c>
      <c r="B5165" t="s">
        <v>32330</v>
      </c>
      <c r="C5165" t="s">
        <v>243</v>
      </c>
      <c r="D5165">
        <v>32.700000000000003</v>
      </c>
      <c r="E5165" t="s">
        <v>30879</v>
      </c>
    </row>
    <row r="5166" spans="1:5" hidden="1" x14ac:dyDescent="0.2">
      <c r="A5166" s="94" t="s">
        <v>1095</v>
      </c>
      <c r="B5166" t="s">
        <v>5820</v>
      </c>
      <c r="C5166" t="s">
        <v>243</v>
      </c>
      <c r="D5166">
        <v>14.76</v>
      </c>
      <c r="E5166" t="s">
        <v>30879</v>
      </c>
    </row>
    <row r="5167" spans="1:5" hidden="1" x14ac:dyDescent="0.2">
      <c r="A5167" s="94" t="s">
        <v>8615</v>
      </c>
      <c r="B5167" t="s">
        <v>8616</v>
      </c>
      <c r="C5167" t="s">
        <v>243</v>
      </c>
      <c r="D5167">
        <v>21.97</v>
      </c>
      <c r="E5167" t="s">
        <v>30879</v>
      </c>
    </row>
    <row r="5168" spans="1:5" hidden="1" x14ac:dyDescent="0.2">
      <c r="A5168" s="94" t="s">
        <v>32201</v>
      </c>
      <c r="B5168" t="s">
        <v>32202</v>
      </c>
      <c r="C5168" t="s">
        <v>243</v>
      </c>
      <c r="D5168">
        <v>32.92</v>
      </c>
      <c r="E5168" t="s">
        <v>30879</v>
      </c>
    </row>
    <row r="5169" spans="1:5" hidden="1" x14ac:dyDescent="0.2">
      <c r="A5169" s="94" t="s">
        <v>32191</v>
      </c>
      <c r="B5169" t="s">
        <v>32192</v>
      </c>
      <c r="C5169" t="s">
        <v>243</v>
      </c>
      <c r="D5169">
        <v>29.05</v>
      </c>
      <c r="E5169" t="s">
        <v>30879</v>
      </c>
    </row>
    <row r="5170" spans="1:5" hidden="1" x14ac:dyDescent="0.2">
      <c r="A5170" s="94" t="s">
        <v>32195</v>
      </c>
      <c r="B5170" t="s">
        <v>32196</v>
      </c>
      <c r="C5170" t="s">
        <v>243</v>
      </c>
      <c r="D5170">
        <v>26.11</v>
      </c>
      <c r="E5170" t="s">
        <v>30879</v>
      </c>
    </row>
    <row r="5171" spans="1:5" hidden="1" x14ac:dyDescent="0.2">
      <c r="A5171" s="94" t="s">
        <v>32193</v>
      </c>
      <c r="B5171" t="s">
        <v>32194</v>
      </c>
      <c r="C5171" t="s">
        <v>243</v>
      </c>
      <c r="D5171">
        <v>26.11</v>
      </c>
      <c r="E5171" t="s">
        <v>30879</v>
      </c>
    </row>
    <row r="5172" spans="1:5" hidden="1" x14ac:dyDescent="0.2">
      <c r="A5172" s="94" t="s">
        <v>8617</v>
      </c>
      <c r="B5172" t="s">
        <v>8618</v>
      </c>
      <c r="C5172" t="s">
        <v>243</v>
      </c>
      <c r="D5172">
        <v>29.75</v>
      </c>
      <c r="E5172" t="s">
        <v>30879</v>
      </c>
    </row>
    <row r="5173" spans="1:5" hidden="1" x14ac:dyDescent="0.2">
      <c r="A5173" s="94" t="s">
        <v>32207</v>
      </c>
      <c r="B5173" t="s">
        <v>32208</v>
      </c>
      <c r="C5173" t="s">
        <v>243</v>
      </c>
      <c r="D5173">
        <v>24.2</v>
      </c>
      <c r="E5173" t="s">
        <v>30879</v>
      </c>
    </row>
    <row r="5174" spans="1:5" hidden="1" x14ac:dyDescent="0.2">
      <c r="A5174" s="94" t="s">
        <v>1043</v>
      </c>
      <c r="B5174" t="s">
        <v>21009</v>
      </c>
      <c r="C5174" t="s">
        <v>243</v>
      </c>
      <c r="D5174">
        <v>18.54</v>
      </c>
      <c r="E5174" t="s">
        <v>30879</v>
      </c>
    </row>
    <row r="5175" spans="1:5" hidden="1" x14ac:dyDescent="0.2">
      <c r="A5175" s="94" t="s">
        <v>32223</v>
      </c>
      <c r="B5175" t="s">
        <v>32224</v>
      </c>
      <c r="C5175" t="s">
        <v>243</v>
      </c>
      <c r="D5175">
        <v>20.82</v>
      </c>
      <c r="E5175" t="s">
        <v>30879</v>
      </c>
    </row>
    <row r="5176" spans="1:5" hidden="1" x14ac:dyDescent="0.2">
      <c r="A5176" s="94" t="s">
        <v>8619</v>
      </c>
      <c r="B5176" t="s">
        <v>8620</v>
      </c>
      <c r="C5176" t="s">
        <v>243</v>
      </c>
      <c r="D5176">
        <v>20.82</v>
      </c>
      <c r="E5176" t="s">
        <v>30879</v>
      </c>
    </row>
    <row r="5177" spans="1:5" hidden="1" x14ac:dyDescent="0.2">
      <c r="A5177" s="94" t="s">
        <v>32252</v>
      </c>
      <c r="B5177" t="s">
        <v>32253</v>
      </c>
      <c r="C5177" t="s">
        <v>243</v>
      </c>
      <c r="D5177">
        <v>14.84</v>
      </c>
      <c r="E5177" t="s">
        <v>30879</v>
      </c>
    </row>
    <row r="5178" spans="1:5" hidden="1" x14ac:dyDescent="0.2">
      <c r="A5178" s="94" t="s">
        <v>32254</v>
      </c>
      <c r="B5178" t="s">
        <v>32255</v>
      </c>
      <c r="C5178" t="s">
        <v>243</v>
      </c>
      <c r="D5178">
        <v>14.84</v>
      </c>
      <c r="E5178" t="s">
        <v>30879</v>
      </c>
    </row>
    <row r="5179" spans="1:5" hidden="1" x14ac:dyDescent="0.2">
      <c r="A5179" s="94" t="s">
        <v>32250</v>
      </c>
      <c r="B5179" t="s">
        <v>32251</v>
      </c>
      <c r="C5179" t="s">
        <v>243</v>
      </c>
      <c r="D5179">
        <v>3.41</v>
      </c>
      <c r="E5179" t="s">
        <v>30879</v>
      </c>
    </row>
    <row r="5180" spans="1:5" hidden="1" x14ac:dyDescent="0.2">
      <c r="A5180" s="94" t="s">
        <v>32211</v>
      </c>
      <c r="B5180" t="s">
        <v>32212</v>
      </c>
      <c r="C5180" t="s">
        <v>243</v>
      </c>
      <c r="D5180">
        <v>8.57</v>
      </c>
      <c r="E5180" t="s">
        <v>30879</v>
      </c>
    </row>
    <row r="5181" spans="1:5" hidden="1" x14ac:dyDescent="0.2">
      <c r="A5181" s="94" t="s">
        <v>32215</v>
      </c>
      <c r="B5181" t="s">
        <v>32216</v>
      </c>
      <c r="C5181" t="s">
        <v>243</v>
      </c>
      <c r="D5181">
        <v>14.55</v>
      </c>
      <c r="E5181" t="s">
        <v>30879</v>
      </c>
    </row>
    <row r="5182" spans="1:5" hidden="1" x14ac:dyDescent="0.2">
      <c r="A5182" s="94" t="s">
        <v>32217</v>
      </c>
      <c r="B5182" t="s">
        <v>32218</v>
      </c>
      <c r="C5182" t="s">
        <v>243</v>
      </c>
      <c r="D5182">
        <v>12.47</v>
      </c>
      <c r="E5182" t="s">
        <v>30879</v>
      </c>
    </row>
    <row r="5183" spans="1:5" hidden="1" x14ac:dyDescent="0.2">
      <c r="A5183" s="94" t="s">
        <v>2146</v>
      </c>
      <c r="B5183" t="s">
        <v>2147</v>
      </c>
      <c r="C5183" t="s">
        <v>243</v>
      </c>
      <c r="D5183">
        <v>8.07</v>
      </c>
      <c r="E5183" t="s">
        <v>30879</v>
      </c>
    </row>
    <row r="5184" spans="1:5" hidden="1" x14ac:dyDescent="0.2">
      <c r="A5184" s="94" t="s">
        <v>8621</v>
      </c>
      <c r="B5184" t="s">
        <v>8622</v>
      </c>
      <c r="C5184" t="s">
        <v>243</v>
      </c>
      <c r="D5184">
        <v>7.21</v>
      </c>
      <c r="E5184" t="s">
        <v>30879</v>
      </c>
    </row>
    <row r="5185" spans="1:5" hidden="1" x14ac:dyDescent="0.2">
      <c r="A5185" s="94" t="s">
        <v>34499</v>
      </c>
      <c r="B5185" t="s">
        <v>34500</v>
      </c>
      <c r="C5185" t="s">
        <v>243</v>
      </c>
      <c r="D5185">
        <v>38.14</v>
      </c>
      <c r="E5185" t="s">
        <v>30879</v>
      </c>
    </row>
    <row r="5186" spans="1:5" hidden="1" x14ac:dyDescent="0.2">
      <c r="A5186" s="94" t="s">
        <v>32312</v>
      </c>
      <c r="B5186" t="s">
        <v>32313</v>
      </c>
      <c r="C5186" t="s">
        <v>243</v>
      </c>
      <c r="D5186">
        <v>30.21</v>
      </c>
      <c r="E5186" t="s">
        <v>30879</v>
      </c>
    </row>
    <row r="5187" spans="1:5" hidden="1" x14ac:dyDescent="0.2">
      <c r="A5187" s="94" t="s">
        <v>32062</v>
      </c>
      <c r="B5187" t="s">
        <v>32063</v>
      </c>
      <c r="C5187" t="s">
        <v>243</v>
      </c>
      <c r="D5187">
        <v>8.08</v>
      </c>
      <c r="E5187" t="s">
        <v>30879</v>
      </c>
    </row>
    <row r="5188" spans="1:5" hidden="1" x14ac:dyDescent="0.2">
      <c r="A5188" s="94" t="s">
        <v>32095</v>
      </c>
      <c r="B5188" t="s">
        <v>32096</v>
      </c>
      <c r="C5188" t="s">
        <v>243</v>
      </c>
      <c r="D5188">
        <v>16.98</v>
      </c>
      <c r="E5188" t="s">
        <v>30879</v>
      </c>
    </row>
    <row r="5189" spans="1:5" hidden="1" x14ac:dyDescent="0.2">
      <c r="A5189" s="94" t="s">
        <v>32093</v>
      </c>
      <c r="B5189" t="s">
        <v>32094</v>
      </c>
      <c r="C5189" t="s">
        <v>243</v>
      </c>
      <c r="D5189">
        <v>19.79</v>
      </c>
      <c r="E5189" t="s">
        <v>30879</v>
      </c>
    </row>
    <row r="5190" spans="1:5" hidden="1" x14ac:dyDescent="0.2">
      <c r="A5190" s="94" t="s">
        <v>32107</v>
      </c>
      <c r="B5190" t="s">
        <v>32108</v>
      </c>
      <c r="C5190" t="s">
        <v>243</v>
      </c>
      <c r="D5190">
        <v>27.43</v>
      </c>
      <c r="E5190" t="s">
        <v>30879</v>
      </c>
    </row>
    <row r="5191" spans="1:5" hidden="1" x14ac:dyDescent="0.2">
      <c r="A5191" s="94" t="s">
        <v>32103</v>
      </c>
      <c r="B5191" t="s">
        <v>32104</v>
      </c>
      <c r="C5191" t="s">
        <v>243</v>
      </c>
      <c r="D5191">
        <v>29.74</v>
      </c>
      <c r="E5191" t="s">
        <v>30879</v>
      </c>
    </row>
    <row r="5192" spans="1:5" hidden="1" x14ac:dyDescent="0.2">
      <c r="A5192" s="94" t="s">
        <v>32105</v>
      </c>
      <c r="B5192" t="s">
        <v>32106</v>
      </c>
      <c r="C5192" t="s">
        <v>243</v>
      </c>
      <c r="D5192">
        <v>34.76</v>
      </c>
      <c r="E5192" t="s">
        <v>30879</v>
      </c>
    </row>
    <row r="5193" spans="1:5" hidden="1" x14ac:dyDescent="0.2">
      <c r="A5193" s="94" t="s">
        <v>32111</v>
      </c>
      <c r="B5193" t="s">
        <v>32112</v>
      </c>
      <c r="C5193" t="s">
        <v>243</v>
      </c>
      <c r="D5193">
        <v>40.22</v>
      </c>
      <c r="E5193" t="s">
        <v>30879</v>
      </c>
    </row>
    <row r="5194" spans="1:5" hidden="1" x14ac:dyDescent="0.2">
      <c r="A5194" s="94" t="s">
        <v>32064</v>
      </c>
      <c r="B5194" t="s">
        <v>32065</v>
      </c>
      <c r="C5194" t="s">
        <v>243</v>
      </c>
      <c r="D5194">
        <v>8.1</v>
      </c>
      <c r="E5194" t="s">
        <v>30879</v>
      </c>
    </row>
    <row r="5195" spans="1:5" hidden="1" x14ac:dyDescent="0.2">
      <c r="A5195" s="94" t="s">
        <v>8623</v>
      </c>
      <c r="B5195" t="s">
        <v>8624</v>
      </c>
      <c r="C5195" t="s">
        <v>243</v>
      </c>
      <c r="D5195">
        <v>6.38</v>
      </c>
      <c r="E5195" t="s">
        <v>30879</v>
      </c>
    </row>
    <row r="5196" spans="1:5" hidden="1" x14ac:dyDescent="0.2">
      <c r="A5196" s="94" t="s">
        <v>32066</v>
      </c>
      <c r="B5196" t="s">
        <v>32067</v>
      </c>
      <c r="C5196" t="s">
        <v>243</v>
      </c>
      <c r="D5196">
        <v>7.18</v>
      </c>
      <c r="E5196" t="s">
        <v>30879</v>
      </c>
    </row>
    <row r="5197" spans="1:5" hidden="1" x14ac:dyDescent="0.2">
      <c r="A5197" s="94" t="s">
        <v>32221</v>
      </c>
      <c r="B5197" t="s">
        <v>32222</v>
      </c>
      <c r="C5197" t="s">
        <v>243</v>
      </c>
      <c r="D5197">
        <v>70.150000000000006</v>
      </c>
      <c r="E5197" t="s">
        <v>30879</v>
      </c>
    </row>
    <row r="5198" spans="1:5" hidden="1" x14ac:dyDescent="0.2">
      <c r="A5198" s="94" t="s">
        <v>8625</v>
      </c>
      <c r="B5198" t="s">
        <v>8626</v>
      </c>
      <c r="C5198" t="s">
        <v>243</v>
      </c>
      <c r="D5198">
        <v>17.57</v>
      </c>
      <c r="E5198" t="s">
        <v>30879</v>
      </c>
    </row>
    <row r="5199" spans="1:5" hidden="1" x14ac:dyDescent="0.2">
      <c r="A5199" s="94" t="s">
        <v>32248</v>
      </c>
      <c r="B5199" t="s">
        <v>32249</v>
      </c>
      <c r="C5199" t="s">
        <v>243</v>
      </c>
      <c r="D5199">
        <v>42.4</v>
      </c>
      <c r="E5199" t="s">
        <v>30879</v>
      </c>
    </row>
    <row r="5200" spans="1:5" hidden="1" x14ac:dyDescent="0.2">
      <c r="A5200" s="94" t="s">
        <v>8627</v>
      </c>
      <c r="B5200" t="s">
        <v>8628</v>
      </c>
      <c r="C5200" t="s">
        <v>243</v>
      </c>
      <c r="D5200">
        <v>9.42</v>
      </c>
      <c r="E5200" t="s">
        <v>30879</v>
      </c>
    </row>
    <row r="5201" spans="1:15" hidden="1" x14ac:dyDescent="0.2">
      <c r="A5201" s="94" t="s">
        <v>8629</v>
      </c>
      <c r="B5201" t="s">
        <v>8630</v>
      </c>
      <c r="C5201" t="s">
        <v>243</v>
      </c>
      <c r="D5201">
        <v>9.42</v>
      </c>
      <c r="E5201" t="s">
        <v>30879</v>
      </c>
    </row>
    <row r="5202" spans="1:15" hidden="1" x14ac:dyDescent="0.2">
      <c r="A5202" s="94" t="s">
        <v>8631</v>
      </c>
      <c r="B5202" t="s">
        <v>8632</v>
      </c>
      <c r="C5202" t="s">
        <v>243</v>
      </c>
      <c r="D5202">
        <v>9.42</v>
      </c>
      <c r="E5202" t="s">
        <v>30879</v>
      </c>
    </row>
    <row r="5203" spans="1:15" hidden="1" x14ac:dyDescent="0.2">
      <c r="A5203" s="94" t="s">
        <v>8633</v>
      </c>
      <c r="B5203" t="s">
        <v>8634</v>
      </c>
      <c r="C5203" t="s">
        <v>243</v>
      </c>
      <c r="D5203">
        <v>9.42</v>
      </c>
      <c r="E5203" t="s">
        <v>30879</v>
      </c>
    </row>
    <row r="5204" spans="1:15" hidden="1" x14ac:dyDescent="0.2">
      <c r="A5204" s="94" t="s">
        <v>32300</v>
      </c>
      <c r="B5204" t="s">
        <v>32301</v>
      </c>
      <c r="C5204" t="s">
        <v>243</v>
      </c>
      <c r="D5204">
        <v>12.61</v>
      </c>
      <c r="E5204" t="s">
        <v>30879</v>
      </c>
    </row>
    <row r="5205" spans="1:15" hidden="1" x14ac:dyDescent="0.2">
      <c r="A5205" s="94" t="s">
        <v>32308</v>
      </c>
      <c r="B5205" t="s">
        <v>32309</v>
      </c>
      <c r="C5205" t="s">
        <v>243</v>
      </c>
      <c r="D5205">
        <v>12.61</v>
      </c>
      <c r="E5205" t="s">
        <v>30879</v>
      </c>
    </row>
    <row r="5206" spans="1:15" hidden="1" x14ac:dyDescent="0.2">
      <c r="A5206" s="94" t="s">
        <v>32296</v>
      </c>
      <c r="B5206" t="s">
        <v>32297</v>
      </c>
      <c r="C5206" t="s">
        <v>243</v>
      </c>
      <c r="D5206">
        <v>10.63</v>
      </c>
      <c r="E5206" t="s">
        <v>30879</v>
      </c>
    </row>
    <row r="5207" spans="1:15" hidden="1" x14ac:dyDescent="0.2">
      <c r="A5207" s="94" t="s">
        <v>32304</v>
      </c>
      <c r="B5207" t="s">
        <v>32305</v>
      </c>
      <c r="C5207" t="s">
        <v>243</v>
      </c>
      <c r="D5207">
        <v>10.63</v>
      </c>
      <c r="E5207" t="s">
        <v>30879</v>
      </c>
    </row>
    <row r="5208" spans="1:15" hidden="1" x14ac:dyDescent="0.2">
      <c r="A5208" s="94" t="s">
        <v>32298</v>
      </c>
      <c r="B5208" t="s">
        <v>32299</v>
      </c>
      <c r="C5208" t="s">
        <v>243</v>
      </c>
      <c r="D5208">
        <v>10.63</v>
      </c>
      <c r="E5208" t="s">
        <v>30879</v>
      </c>
    </row>
    <row r="5209" spans="1:15" hidden="1" x14ac:dyDescent="0.2">
      <c r="A5209" s="94" t="s">
        <v>32306</v>
      </c>
      <c r="B5209" t="s">
        <v>32307</v>
      </c>
      <c r="C5209" t="s">
        <v>243</v>
      </c>
      <c r="D5209">
        <v>10.63</v>
      </c>
      <c r="E5209" t="s">
        <v>30879</v>
      </c>
    </row>
    <row r="5210" spans="1:15" hidden="1" x14ac:dyDescent="0.2">
      <c r="A5210" s="94" t="s">
        <v>32302</v>
      </c>
      <c r="B5210" t="s">
        <v>32303</v>
      </c>
      <c r="C5210" t="s">
        <v>243</v>
      </c>
      <c r="D5210">
        <v>10.63</v>
      </c>
      <c r="E5210" t="s">
        <v>30879</v>
      </c>
    </row>
    <row r="5211" spans="1:15" hidden="1" x14ac:dyDescent="0.2">
      <c r="A5211" s="94" t="s">
        <v>32310</v>
      </c>
      <c r="B5211" t="s">
        <v>32311</v>
      </c>
      <c r="C5211" t="s">
        <v>243</v>
      </c>
      <c r="D5211">
        <v>10.63</v>
      </c>
      <c r="E5211" t="s">
        <v>30879</v>
      </c>
    </row>
    <row r="5212" spans="1:15" hidden="1" x14ac:dyDescent="0.2">
      <c r="A5212" s="94" t="s">
        <v>32213</v>
      </c>
      <c r="B5212" t="s">
        <v>32214</v>
      </c>
      <c r="C5212" t="s">
        <v>243</v>
      </c>
      <c r="D5212">
        <v>30.4</v>
      </c>
      <c r="E5212" t="s">
        <v>30879</v>
      </c>
    </row>
    <row r="5213" spans="1:15" hidden="1" x14ac:dyDescent="0.2">
      <c r="A5213" s="94" t="s">
        <v>8635</v>
      </c>
      <c r="B5213" t="s">
        <v>32239</v>
      </c>
      <c r="C5213" t="s">
        <v>243</v>
      </c>
      <c r="D5213">
        <v>64.83</v>
      </c>
      <c r="E5213" t="s">
        <v>30879</v>
      </c>
    </row>
    <row r="5214" spans="1:15" s="29" customFormat="1" hidden="1" x14ac:dyDescent="0.2">
      <c r="A5214" s="94" t="s">
        <v>3263</v>
      </c>
      <c r="B5214" t="s">
        <v>3264</v>
      </c>
      <c r="C5214" t="s">
        <v>243</v>
      </c>
      <c r="D5214">
        <v>15.17</v>
      </c>
      <c r="E5214" t="s">
        <v>30879</v>
      </c>
      <c r="F5214" s="76"/>
      <c r="G5214" s="76"/>
      <c r="H5214" s="76"/>
      <c r="I5214" s="76"/>
      <c r="J5214" s="76"/>
      <c r="K5214" s="76"/>
      <c r="L5214" s="76"/>
      <c r="M5214" s="76"/>
      <c r="N5214" s="76"/>
      <c r="O5214" s="76"/>
    </row>
    <row r="5215" spans="1:15" s="29" customFormat="1" hidden="1" x14ac:dyDescent="0.2">
      <c r="A5215" s="94" t="s">
        <v>1096</v>
      </c>
      <c r="B5215" t="s">
        <v>1097</v>
      </c>
      <c r="C5215" t="s">
        <v>243</v>
      </c>
      <c r="D5215">
        <v>5.77</v>
      </c>
      <c r="E5215" t="s">
        <v>30879</v>
      </c>
      <c r="F5215" s="76"/>
      <c r="G5215" s="76"/>
      <c r="H5215" s="76"/>
      <c r="I5215" s="76"/>
      <c r="J5215" s="76"/>
      <c r="K5215" s="76"/>
      <c r="L5215" s="76"/>
      <c r="M5215" s="76"/>
      <c r="N5215" s="76"/>
      <c r="O5215" s="76"/>
    </row>
    <row r="5216" spans="1:15" hidden="1" x14ac:dyDescent="0.2">
      <c r="A5216" s="94" t="s">
        <v>1093</v>
      </c>
      <c r="B5216" t="s">
        <v>1094</v>
      </c>
      <c r="C5216" t="s">
        <v>243</v>
      </c>
      <c r="D5216">
        <v>6.25</v>
      </c>
      <c r="E5216" t="s">
        <v>30879</v>
      </c>
    </row>
    <row r="5217" spans="1:5" hidden="1" x14ac:dyDescent="0.2">
      <c r="A5217" s="94" t="s">
        <v>32242</v>
      </c>
      <c r="B5217" t="s">
        <v>32243</v>
      </c>
      <c r="C5217" t="s">
        <v>243</v>
      </c>
      <c r="D5217">
        <v>15.54</v>
      </c>
      <c r="E5217" t="s">
        <v>30879</v>
      </c>
    </row>
    <row r="5218" spans="1:5" hidden="1" x14ac:dyDescent="0.2">
      <c r="A5218" s="94" t="s">
        <v>32244</v>
      </c>
      <c r="B5218" t="s">
        <v>32245</v>
      </c>
      <c r="C5218" t="s">
        <v>243</v>
      </c>
      <c r="D5218">
        <v>21.29</v>
      </c>
      <c r="E5218" t="s">
        <v>30879</v>
      </c>
    </row>
    <row r="5219" spans="1:5" hidden="1" x14ac:dyDescent="0.2">
      <c r="A5219" s="94" t="s">
        <v>32099</v>
      </c>
      <c r="B5219" t="s">
        <v>32100</v>
      </c>
      <c r="C5219" t="s">
        <v>243</v>
      </c>
      <c r="D5219">
        <v>12.28</v>
      </c>
      <c r="E5219" t="s">
        <v>30879</v>
      </c>
    </row>
    <row r="5220" spans="1:5" hidden="1" x14ac:dyDescent="0.2">
      <c r="A5220" s="94" t="s">
        <v>32240</v>
      </c>
      <c r="B5220" t="s">
        <v>32241</v>
      </c>
      <c r="C5220" t="s">
        <v>243</v>
      </c>
      <c r="D5220">
        <v>49.76</v>
      </c>
      <c r="E5220" t="s">
        <v>30879</v>
      </c>
    </row>
    <row r="5221" spans="1:5" hidden="1" x14ac:dyDescent="0.2">
      <c r="A5221" s="94" t="s">
        <v>32101</v>
      </c>
      <c r="B5221" t="s">
        <v>32102</v>
      </c>
      <c r="C5221" t="s">
        <v>243</v>
      </c>
      <c r="D5221">
        <v>14.12</v>
      </c>
      <c r="E5221" t="s">
        <v>30879</v>
      </c>
    </row>
    <row r="5222" spans="1:5" ht="12.75" hidden="1" customHeight="1" x14ac:dyDescent="0.2">
      <c r="A5222" s="94" t="s">
        <v>8636</v>
      </c>
      <c r="B5222" t="s">
        <v>8637</v>
      </c>
      <c r="C5222" t="s">
        <v>243</v>
      </c>
      <c r="D5222">
        <v>16.05</v>
      </c>
      <c r="E5222" t="s">
        <v>30879</v>
      </c>
    </row>
    <row r="5223" spans="1:5" ht="12.75" hidden="1" customHeight="1" x14ac:dyDescent="0.2">
      <c r="A5223" s="94" t="s">
        <v>8638</v>
      </c>
      <c r="B5223" t="s">
        <v>8639</v>
      </c>
      <c r="C5223" t="s">
        <v>243</v>
      </c>
      <c r="D5223">
        <v>15.98</v>
      </c>
      <c r="E5223" t="s">
        <v>30879</v>
      </c>
    </row>
    <row r="5224" spans="1:5" ht="12" hidden="1" customHeight="1" x14ac:dyDescent="0.2">
      <c r="A5224" s="94" t="s">
        <v>589</v>
      </c>
      <c r="B5224" t="s">
        <v>1092</v>
      </c>
      <c r="C5224" t="s">
        <v>243</v>
      </c>
      <c r="D5224">
        <v>18.27</v>
      </c>
      <c r="E5224" t="s">
        <v>30879</v>
      </c>
    </row>
    <row r="5225" spans="1:5" ht="11.25" hidden="1" customHeight="1" x14ac:dyDescent="0.2">
      <c r="A5225" s="94" t="s">
        <v>8640</v>
      </c>
      <c r="B5225" t="s">
        <v>8641</v>
      </c>
      <c r="C5225" t="s">
        <v>243</v>
      </c>
      <c r="D5225">
        <v>15.5</v>
      </c>
      <c r="E5225" t="s">
        <v>30879</v>
      </c>
    </row>
    <row r="5226" spans="1:5" ht="11.25" hidden="1" customHeight="1" x14ac:dyDescent="0.2">
      <c r="A5226" s="94" t="s">
        <v>32219</v>
      </c>
      <c r="B5226" t="s">
        <v>32220</v>
      </c>
      <c r="C5226" t="s">
        <v>243</v>
      </c>
      <c r="D5226">
        <v>11.32</v>
      </c>
      <c r="E5226" t="s">
        <v>30879</v>
      </c>
    </row>
    <row r="5227" spans="1:5" ht="10.5" hidden="1" customHeight="1" x14ac:dyDescent="0.2">
      <c r="A5227" s="94" t="s">
        <v>8642</v>
      </c>
      <c r="B5227" t="s">
        <v>8643</v>
      </c>
      <c r="C5227" t="s">
        <v>243</v>
      </c>
      <c r="D5227">
        <v>13.34</v>
      </c>
      <c r="E5227" t="s">
        <v>30879</v>
      </c>
    </row>
    <row r="5228" spans="1:5" ht="11.25" hidden="1" customHeight="1" x14ac:dyDescent="0.2">
      <c r="A5228" s="94" t="s">
        <v>32109</v>
      </c>
      <c r="B5228" t="s">
        <v>32110</v>
      </c>
      <c r="C5228" t="s">
        <v>243</v>
      </c>
      <c r="D5228">
        <v>8.9600000000000009</v>
      </c>
      <c r="E5228" t="s">
        <v>30879</v>
      </c>
    </row>
    <row r="5229" spans="1:5" ht="9" hidden="1" customHeight="1" x14ac:dyDescent="0.2">
      <c r="A5229" s="94" t="s">
        <v>8644</v>
      </c>
      <c r="B5229" t="s">
        <v>8645</v>
      </c>
      <c r="C5229" t="s">
        <v>243</v>
      </c>
      <c r="D5229">
        <v>134.25</v>
      </c>
      <c r="E5229" t="s">
        <v>30879</v>
      </c>
    </row>
    <row r="5230" spans="1:5" ht="9.75" hidden="1" customHeight="1" x14ac:dyDescent="0.2">
      <c r="A5230" s="94" t="s">
        <v>1098</v>
      </c>
      <c r="B5230" t="s">
        <v>1099</v>
      </c>
      <c r="C5230" t="s">
        <v>243</v>
      </c>
      <c r="D5230">
        <v>16.91</v>
      </c>
      <c r="E5230" t="s">
        <v>30879</v>
      </c>
    </row>
    <row r="5231" spans="1:5" ht="11.25" hidden="1" customHeight="1" x14ac:dyDescent="0.2">
      <c r="A5231" s="94" t="s">
        <v>21010</v>
      </c>
      <c r="B5231" t="s">
        <v>21011</v>
      </c>
      <c r="C5231" t="s">
        <v>243</v>
      </c>
      <c r="D5231">
        <v>6.7</v>
      </c>
      <c r="E5231" t="s">
        <v>30879</v>
      </c>
    </row>
    <row r="5232" spans="1:5" ht="11.25" hidden="1" customHeight="1" x14ac:dyDescent="0.2">
      <c r="A5232" s="94" t="s">
        <v>21012</v>
      </c>
      <c r="B5232" t="s">
        <v>21013</v>
      </c>
      <c r="C5232" t="s">
        <v>243</v>
      </c>
      <c r="D5232">
        <v>20.100000000000001</v>
      </c>
      <c r="E5232" t="s">
        <v>30879</v>
      </c>
    </row>
    <row r="5233" spans="1:15" ht="12.75" hidden="1" customHeight="1" x14ac:dyDescent="0.2">
      <c r="A5233" s="94" t="s">
        <v>34777</v>
      </c>
      <c r="B5233" t="s">
        <v>34778</v>
      </c>
      <c r="C5233" t="s">
        <v>243</v>
      </c>
      <c r="D5233">
        <v>11.69</v>
      </c>
      <c r="E5233" t="s">
        <v>30879</v>
      </c>
    </row>
    <row r="5234" spans="1:15" ht="11.25" hidden="1" customHeight="1" x14ac:dyDescent="0.2">
      <c r="A5234" s="94" t="s">
        <v>21014</v>
      </c>
      <c r="B5234" t="s">
        <v>21015</v>
      </c>
      <c r="C5234" t="s">
        <v>243</v>
      </c>
      <c r="D5234">
        <v>20.82</v>
      </c>
      <c r="E5234" t="s">
        <v>30879</v>
      </c>
    </row>
    <row r="5235" spans="1:15" ht="12" hidden="1" customHeight="1" x14ac:dyDescent="0.2">
      <c r="A5235" s="94" t="s">
        <v>21016</v>
      </c>
      <c r="B5235" t="s">
        <v>21017</v>
      </c>
      <c r="C5235" t="s">
        <v>1623</v>
      </c>
      <c r="D5235">
        <v>75.989999999999995</v>
      </c>
      <c r="E5235" t="s">
        <v>30879</v>
      </c>
    </row>
    <row r="5236" spans="1:15" ht="12" hidden="1" customHeight="1" x14ac:dyDescent="0.2">
      <c r="A5236" s="94" t="s">
        <v>21018</v>
      </c>
      <c r="B5236" t="s">
        <v>21019</v>
      </c>
      <c r="C5236" t="s">
        <v>1623</v>
      </c>
      <c r="D5236">
        <v>23.21</v>
      </c>
      <c r="E5236" t="s">
        <v>30879</v>
      </c>
    </row>
    <row r="5237" spans="1:15" ht="11.25" hidden="1" customHeight="1" x14ac:dyDescent="0.2">
      <c r="A5237" s="94" t="s">
        <v>34775</v>
      </c>
      <c r="B5237" t="s">
        <v>34776</v>
      </c>
      <c r="C5237" t="s">
        <v>243</v>
      </c>
      <c r="D5237">
        <v>36.44</v>
      </c>
      <c r="E5237" t="s">
        <v>30879</v>
      </c>
    </row>
    <row r="5238" spans="1:15" ht="10.5" hidden="1" customHeight="1" x14ac:dyDescent="0.2">
      <c r="A5238" s="94" t="s">
        <v>36764</v>
      </c>
      <c r="B5238" t="s">
        <v>36765</v>
      </c>
      <c r="C5238" t="s">
        <v>243</v>
      </c>
      <c r="D5238">
        <v>31.58</v>
      </c>
      <c r="E5238" t="s">
        <v>30879</v>
      </c>
    </row>
    <row r="5239" spans="1:15" ht="12" hidden="1" customHeight="1" x14ac:dyDescent="0.2">
      <c r="A5239" s="94" t="s">
        <v>36766</v>
      </c>
      <c r="B5239" t="s">
        <v>36767</v>
      </c>
      <c r="C5239" t="s">
        <v>243</v>
      </c>
      <c r="D5239">
        <v>44.01</v>
      </c>
      <c r="E5239" t="s">
        <v>30879</v>
      </c>
    </row>
    <row r="5240" spans="1:15" ht="9" hidden="1" customHeight="1" x14ac:dyDescent="0.2">
      <c r="A5240" s="94" t="s">
        <v>36762</v>
      </c>
      <c r="B5240" t="s">
        <v>36763</v>
      </c>
      <c r="C5240" t="s">
        <v>243</v>
      </c>
      <c r="D5240">
        <v>64.52</v>
      </c>
      <c r="E5240" t="s">
        <v>30879</v>
      </c>
    </row>
    <row r="5241" spans="1:15" ht="13.5" hidden="1" customHeight="1" x14ac:dyDescent="0.2">
      <c r="A5241" s="94" t="s">
        <v>32367</v>
      </c>
      <c r="B5241" t="s">
        <v>32368</v>
      </c>
      <c r="C5241" t="s">
        <v>1880</v>
      </c>
      <c r="D5241">
        <v>84.43</v>
      </c>
      <c r="E5241" t="s">
        <v>30879</v>
      </c>
    </row>
    <row r="5242" spans="1:15" ht="13.5" hidden="1" customHeight="1" x14ac:dyDescent="0.2">
      <c r="A5242" s="94" t="s">
        <v>32369</v>
      </c>
      <c r="B5242" t="s">
        <v>32370</v>
      </c>
      <c r="C5242" t="s">
        <v>243</v>
      </c>
      <c r="D5242">
        <v>1.69</v>
      </c>
      <c r="E5242" t="s">
        <v>30879</v>
      </c>
    </row>
    <row r="5243" spans="1:15" ht="13.5" hidden="1" customHeight="1" x14ac:dyDescent="0.2">
      <c r="A5243" s="94" t="s">
        <v>8646</v>
      </c>
      <c r="B5243" t="s">
        <v>8647</v>
      </c>
      <c r="C5243" t="s">
        <v>243</v>
      </c>
      <c r="D5243">
        <v>23.63</v>
      </c>
      <c r="E5243" t="s">
        <v>30879</v>
      </c>
    </row>
    <row r="5244" spans="1:15" s="29" customFormat="1" ht="13.5" hidden="1" customHeight="1" x14ac:dyDescent="0.2">
      <c r="A5244" s="94" t="s">
        <v>1580</v>
      </c>
      <c r="B5244" t="s">
        <v>32445</v>
      </c>
      <c r="C5244" t="s">
        <v>243</v>
      </c>
      <c r="D5244">
        <v>6.44</v>
      </c>
      <c r="E5244" t="s">
        <v>30879</v>
      </c>
      <c r="F5244" s="76"/>
      <c r="G5244" s="76"/>
      <c r="H5244" s="76"/>
      <c r="I5244" s="76"/>
      <c r="J5244" s="76"/>
      <c r="K5244" s="76"/>
      <c r="L5244" s="76"/>
      <c r="M5244" s="76"/>
      <c r="N5244" s="76"/>
      <c r="O5244" s="76"/>
    </row>
    <row r="5245" spans="1:15" ht="14.25" hidden="1" customHeight="1" x14ac:dyDescent="0.2">
      <c r="A5245" s="94" t="s">
        <v>8648</v>
      </c>
      <c r="B5245" t="s">
        <v>32447</v>
      </c>
      <c r="C5245" t="s">
        <v>243</v>
      </c>
      <c r="D5245">
        <v>6.19</v>
      </c>
      <c r="E5245" t="s">
        <v>30879</v>
      </c>
    </row>
    <row r="5246" spans="1:15" ht="13.5" hidden="1" customHeight="1" x14ac:dyDescent="0.2">
      <c r="A5246" s="94" t="s">
        <v>36774</v>
      </c>
      <c r="B5246" t="s">
        <v>36775</v>
      </c>
      <c r="C5246" t="s">
        <v>243</v>
      </c>
      <c r="D5246">
        <v>8.66</v>
      </c>
      <c r="E5246" t="s">
        <v>30879</v>
      </c>
    </row>
    <row r="5247" spans="1:15" ht="12.75" hidden="1" customHeight="1" x14ac:dyDescent="0.2">
      <c r="A5247" s="94" t="s">
        <v>2726</v>
      </c>
      <c r="B5247" t="s">
        <v>32446</v>
      </c>
      <c r="C5247" t="s">
        <v>2815</v>
      </c>
      <c r="D5247">
        <v>7.48</v>
      </c>
      <c r="E5247" t="s">
        <v>30879</v>
      </c>
    </row>
    <row r="5248" spans="1:15" ht="12.75" hidden="1" customHeight="1" x14ac:dyDescent="0.2">
      <c r="A5248" s="94" t="s">
        <v>32433</v>
      </c>
      <c r="B5248" t="s">
        <v>32434</v>
      </c>
      <c r="C5248" t="s">
        <v>243</v>
      </c>
      <c r="D5248">
        <v>2.41</v>
      </c>
      <c r="E5248" t="s">
        <v>30879</v>
      </c>
    </row>
    <row r="5249" spans="1:5" ht="10.5" hidden="1" customHeight="1" x14ac:dyDescent="0.2">
      <c r="A5249" s="94" t="s">
        <v>8649</v>
      </c>
      <c r="B5249" t="s">
        <v>8650</v>
      </c>
      <c r="C5249" t="s">
        <v>243</v>
      </c>
      <c r="D5249">
        <v>3.39</v>
      </c>
      <c r="E5249" t="s">
        <v>30879</v>
      </c>
    </row>
    <row r="5250" spans="1:5" ht="11.25" hidden="1" customHeight="1" x14ac:dyDescent="0.2">
      <c r="A5250" s="94" t="s">
        <v>21020</v>
      </c>
      <c r="B5250" t="s">
        <v>21021</v>
      </c>
      <c r="C5250" t="s">
        <v>243</v>
      </c>
      <c r="D5250">
        <v>6.69</v>
      </c>
      <c r="E5250" t="s">
        <v>30879</v>
      </c>
    </row>
    <row r="5251" spans="1:5" ht="10.5" hidden="1" customHeight="1" x14ac:dyDescent="0.2">
      <c r="A5251" s="94" t="s">
        <v>8651</v>
      </c>
      <c r="B5251" t="s">
        <v>8652</v>
      </c>
      <c r="C5251" t="s">
        <v>243</v>
      </c>
      <c r="D5251">
        <v>9.4</v>
      </c>
      <c r="E5251" t="s">
        <v>30879</v>
      </c>
    </row>
    <row r="5252" spans="1:5" ht="9" hidden="1" customHeight="1" x14ac:dyDescent="0.2">
      <c r="A5252" s="94" t="s">
        <v>21022</v>
      </c>
      <c r="B5252" t="s">
        <v>21023</v>
      </c>
      <c r="C5252" t="s">
        <v>243</v>
      </c>
      <c r="D5252">
        <v>5.35</v>
      </c>
      <c r="E5252" t="s">
        <v>30879</v>
      </c>
    </row>
    <row r="5253" spans="1:5" ht="11.25" hidden="1" customHeight="1" x14ac:dyDescent="0.2">
      <c r="A5253" s="94" t="s">
        <v>8653</v>
      </c>
      <c r="B5253" t="s">
        <v>8654</v>
      </c>
      <c r="C5253" t="s">
        <v>243</v>
      </c>
      <c r="D5253">
        <v>4.07</v>
      </c>
      <c r="E5253" t="s">
        <v>30879</v>
      </c>
    </row>
    <row r="5254" spans="1:5" ht="12.75" hidden="1" customHeight="1" x14ac:dyDescent="0.2">
      <c r="A5254" s="94" t="s">
        <v>8655</v>
      </c>
      <c r="B5254" t="s">
        <v>8656</v>
      </c>
      <c r="C5254" t="s">
        <v>243</v>
      </c>
      <c r="D5254">
        <v>4.9000000000000004</v>
      </c>
      <c r="E5254" t="s">
        <v>30879</v>
      </c>
    </row>
    <row r="5255" spans="1:5" hidden="1" x14ac:dyDescent="0.2">
      <c r="A5255" s="94" t="s">
        <v>21024</v>
      </c>
      <c r="B5255" t="s">
        <v>21025</v>
      </c>
      <c r="C5255" t="s">
        <v>243</v>
      </c>
      <c r="D5255">
        <v>6.69</v>
      </c>
      <c r="E5255" t="s">
        <v>30879</v>
      </c>
    </row>
    <row r="5256" spans="1:5" hidden="1" x14ac:dyDescent="0.2">
      <c r="A5256" s="94" t="s">
        <v>32431</v>
      </c>
      <c r="B5256" t="s">
        <v>32432</v>
      </c>
      <c r="C5256" t="s">
        <v>243</v>
      </c>
      <c r="D5256">
        <v>6.7</v>
      </c>
      <c r="E5256" t="s">
        <v>30879</v>
      </c>
    </row>
    <row r="5257" spans="1:5" hidden="1" x14ac:dyDescent="0.2">
      <c r="A5257" s="94" t="s">
        <v>8657</v>
      </c>
      <c r="B5257" t="s">
        <v>8658</v>
      </c>
      <c r="C5257" t="s">
        <v>243</v>
      </c>
      <c r="D5257">
        <v>7</v>
      </c>
      <c r="E5257" t="s">
        <v>30879</v>
      </c>
    </row>
    <row r="5258" spans="1:5" ht="15.75" hidden="1" customHeight="1" x14ac:dyDescent="0.2">
      <c r="A5258" s="94" t="s">
        <v>8659</v>
      </c>
      <c r="B5258" t="s">
        <v>8660</v>
      </c>
      <c r="C5258" t="s">
        <v>243</v>
      </c>
      <c r="D5258">
        <v>17.309999999999999</v>
      </c>
      <c r="E5258" t="s">
        <v>30879</v>
      </c>
    </row>
    <row r="5259" spans="1:5" ht="15" hidden="1" customHeight="1" x14ac:dyDescent="0.2">
      <c r="A5259" s="94" t="s">
        <v>21026</v>
      </c>
      <c r="B5259" t="s">
        <v>21027</v>
      </c>
      <c r="C5259" t="s">
        <v>243</v>
      </c>
      <c r="D5259">
        <v>4.9000000000000004</v>
      </c>
      <c r="E5259" t="s">
        <v>30879</v>
      </c>
    </row>
    <row r="5260" spans="1:5" ht="15" hidden="1" customHeight="1" x14ac:dyDescent="0.2">
      <c r="A5260" s="94" t="s">
        <v>8661</v>
      </c>
      <c r="B5260" t="s">
        <v>8662</v>
      </c>
      <c r="C5260" t="s">
        <v>243</v>
      </c>
      <c r="D5260">
        <v>2.94</v>
      </c>
      <c r="E5260" t="s">
        <v>30879</v>
      </c>
    </row>
    <row r="5261" spans="1:5" ht="14.25" hidden="1" customHeight="1" x14ac:dyDescent="0.2">
      <c r="A5261" s="94" t="s">
        <v>21028</v>
      </c>
      <c r="B5261" t="s">
        <v>21029</v>
      </c>
      <c r="C5261" t="s">
        <v>2815</v>
      </c>
      <c r="D5261">
        <v>4.07</v>
      </c>
      <c r="E5261" t="s">
        <v>30879</v>
      </c>
    </row>
    <row r="5262" spans="1:5" ht="15" hidden="1" customHeight="1" x14ac:dyDescent="0.2">
      <c r="A5262" s="94" t="s">
        <v>21030</v>
      </c>
      <c r="B5262" t="s">
        <v>21031</v>
      </c>
      <c r="C5262" t="s">
        <v>243</v>
      </c>
      <c r="D5262">
        <v>4.07</v>
      </c>
      <c r="E5262" t="s">
        <v>30879</v>
      </c>
    </row>
    <row r="5263" spans="1:5" ht="14.25" hidden="1" customHeight="1" x14ac:dyDescent="0.2">
      <c r="A5263" s="94" t="s">
        <v>8663</v>
      </c>
      <c r="B5263" t="s">
        <v>8664</v>
      </c>
      <c r="C5263" t="s">
        <v>243</v>
      </c>
      <c r="D5263">
        <v>2.1800000000000002</v>
      </c>
      <c r="E5263" t="s">
        <v>30879</v>
      </c>
    </row>
    <row r="5264" spans="1:5" ht="13.5" hidden="1" customHeight="1" x14ac:dyDescent="0.2">
      <c r="A5264" s="94" t="s">
        <v>5821</v>
      </c>
      <c r="B5264" t="s">
        <v>8665</v>
      </c>
      <c r="C5264" t="s">
        <v>243</v>
      </c>
      <c r="D5264">
        <v>10.96</v>
      </c>
      <c r="E5264" t="s">
        <v>30879</v>
      </c>
    </row>
    <row r="5265" spans="1:5" ht="0.75" hidden="1" customHeight="1" x14ac:dyDescent="0.2">
      <c r="A5265" s="94" t="s">
        <v>8666</v>
      </c>
      <c r="B5265" t="s">
        <v>8667</v>
      </c>
      <c r="C5265" t="s">
        <v>243</v>
      </c>
      <c r="D5265">
        <v>13.17</v>
      </c>
      <c r="E5265" t="s">
        <v>30879</v>
      </c>
    </row>
    <row r="5266" spans="1:5" hidden="1" x14ac:dyDescent="0.2">
      <c r="A5266" s="94" t="s">
        <v>5822</v>
      </c>
      <c r="B5266" t="s">
        <v>5823</v>
      </c>
      <c r="C5266" t="s">
        <v>243</v>
      </c>
      <c r="D5266">
        <v>10.96</v>
      </c>
      <c r="E5266" t="s">
        <v>30879</v>
      </c>
    </row>
    <row r="5267" spans="1:5" ht="12.75" hidden="1" customHeight="1" x14ac:dyDescent="0.2">
      <c r="A5267" s="94" t="s">
        <v>21032</v>
      </c>
      <c r="B5267" t="s">
        <v>21033</v>
      </c>
      <c r="C5267" t="s">
        <v>243</v>
      </c>
      <c r="D5267">
        <v>37.619999999999997</v>
      </c>
      <c r="E5267" t="s">
        <v>30879</v>
      </c>
    </row>
    <row r="5268" spans="1:5" ht="12.75" hidden="1" customHeight="1" x14ac:dyDescent="0.2">
      <c r="A5268" s="94" t="s">
        <v>32584</v>
      </c>
      <c r="B5268" t="s">
        <v>32585</v>
      </c>
      <c r="C5268" t="s">
        <v>243</v>
      </c>
      <c r="D5268">
        <v>37.619999999999997</v>
      </c>
      <c r="E5268" t="s">
        <v>30879</v>
      </c>
    </row>
    <row r="5269" spans="1:5" ht="12.75" hidden="1" customHeight="1" x14ac:dyDescent="0.2">
      <c r="A5269" s="94" t="s">
        <v>21034</v>
      </c>
      <c r="B5269" t="s">
        <v>21035</v>
      </c>
      <c r="C5269" t="s">
        <v>243</v>
      </c>
      <c r="D5269">
        <v>38.380000000000003</v>
      </c>
      <c r="E5269" t="s">
        <v>30879</v>
      </c>
    </row>
    <row r="5270" spans="1:5" ht="12.75" hidden="1" customHeight="1" x14ac:dyDescent="0.2">
      <c r="A5270" s="94" t="s">
        <v>32578</v>
      </c>
      <c r="B5270" t="s">
        <v>32579</v>
      </c>
      <c r="C5270" t="s">
        <v>243</v>
      </c>
      <c r="D5270">
        <v>38.380000000000003</v>
      </c>
      <c r="E5270" t="s">
        <v>30879</v>
      </c>
    </row>
    <row r="5271" spans="1:5" ht="12.75" hidden="1" customHeight="1" x14ac:dyDescent="0.2">
      <c r="A5271" s="94" t="s">
        <v>32580</v>
      </c>
      <c r="B5271" t="s">
        <v>32581</v>
      </c>
      <c r="C5271" t="s">
        <v>243</v>
      </c>
      <c r="D5271">
        <v>38.380000000000003</v>
      </c>
      <c r="E5271" t="s">
        <v>30879</v>
      </c>
    </row>
    <row r="5272" spans="1:5" ht="12.75" hidden="1" customHeight="1" x14ac:dyDescent="0.2">
      <c r="A5272" s="94" t="s">
        <v>32582</v>
      </c>
      <c r="B5272" t="s">
        <v>32583</v>
      </c>
      <c r="C5272" t="s">
        <v>243</v>
      </c>
      <c r="D5272">
        <v>38.380000000000003</v>
      </c>
      <c r="E5272" t="s">
        <v>30879</v>
      </c>
    </row>
    <row r="5273" spans="1:5" ht="12.75" hidden="1" customHeight="1" x14ac:dyDescent="0.2">
      <c r="A5273" s="94" t="s">
        <v>32437</v>
      </c>
      <c r="B5273" t="s">
        <v>32438</v>
      </c>
      <c r="C5273" t="s">
        <v>243</v>
      </c>
      <c r="D5273">
        <v>12.42</v>
      </c>
      <c r="E5273" t="s">
        <v>30879</v>
      </c>
    </row>
    <row r="5274" spans="1:5" ht="12.75" hidden="1" customHeight="1" x14ac:dyDescent="0.2">
      <c r="A5274" s="94" t="s">
        <v>8668</v>
      </c>
      <c r="B5274" t="s">
        <v>8669</v>
      </c>
      <c r="C5274" t="s">
        <v>243</v>
      </c>
      <c r="D5274">
        <v>12.42</v>
      </c>
      <c r="E5274" t="s">
        <v>30879</v>
      </c>
    </row>
    <row r="5275" spans="1:5" ht="14.25" hidden="1" customHeight="1" x14ac:dyDescent="0.2">
      <c r="A5275" s="94" t="s">
        <v>8670</v>
      </c>
      <c r="B5275" t="s">
        <v>8671</v>
      </c>
      <c r="C5275" t="s">
        <v>243</v>
      </c>
      <c r="D5275">
        <v>8.66</v>
      </c>
      <c r="E5275" t="s">
        <v>30879</v>
      </c>
    </row>
    <row r="5276" spans="1:5" ht="13.5" hidden="1" customHeight="1" x14ac:dyDescent="0.2">
      <c r="A5276" s="94" t="s">
        <v>32439</v>
      </c>
      <c r="B5276" t="s">
        <v>32440</v>
      </c>
      <c r="C5276" t="s">
        <v>243</v>
      </c>
      <c r="D5276">
        <v>12.42</v>
      </c>
      <c r="E5276" t="s">
        <v>30879</v>
      </c>
    </row>
    <row r="5277" spans="1:5" ht="14.25" hidden="1" customHeight="1" x14ac:dyDescent="0.2">
      <c r="A5277" s="94" t="s">
        <v>45608</v>
      </c>
      <c r="B5277" t="s">
        <v>45609</v>
      </c>
      <c r="C5277" t="s">
        <v>243</v>
      </c>
      <c r="D5277">
        <v>30.65</v>
      </c>
      <c r="E5277" t="s">
        <v>30879</v>
      </c>
    </row>
    <row r="5278" spans="1:5" ht="15" hidden="1" customHeight="1" x14ac:dyDescent="0.2">
      <c r="A5278" s="94" t="s">
        <v>34857</v>
      </c>
      <c r="B5278" t="s">
        <v>34858</v>
      </c>
      <c r="C5278" t="s">
        <v>8107</v>
      </c>
      <c r="D5278">
        <v>30.65</v>
      </c>
      <c r="E5278" t="s">
        <v>30879</v>
      </c>
    </row>
    <row r="5279" spans="1:5" ht="14.25" hidden="1" customHeight="1" x14ac:dyDescent="0.2">
      <c r="A5279" s="94" t="s">
        <v>45598</v>
      </c>
      <c r="B5279" t="s">
        <v>45599</v>
      </c>
      <c r="C5279" t="s">
        <v>8107</v>
      </c>
      <c r="D5279">
        <v>38.17</v>
      </c>
      <c r="E5279" t="s">
        <v>30879</v>
      </c>
    </row>
    <row r="5280" spans="1:5" ht="13.5" hidden="1" customHeight="1" x14ac:dyDescent="0.2">
      <c r="A5280" s="94" t="s">
        <v>45571</v>
      </c>
      <c r="B5280" t="s">
        <v>45572</v>
      </c>
      <c r="C5280" t="s">
        <v>243</v>
      </c>
      <c r="D5280">
        <v>16.77</v>
      </c>
      <c r="E5280" t="s">
        <v>30879</v>
      </c>
    </row>
    <row r="5281" spans="1:5" ht="13.5" hidden="1" customHeight="1" x14ac:dyDescent="0.2">
      <c r="A5281" s="94" t="s">
        <v>4135</v>
      </c>
      <c r="B5281" t="s">
        <v>21036</v>
      </c>
      <c r="C5281" t="s">
        <v>8107</v>
      </c>
      <c r="D5281">
        <v>12</v>
      </c>
      <c r="E5281" t="s">
        <v>30879</v>
      </c>
    </row>
    <row r="5282" spans="1:5" hidden="1" x14ac:dyDescent="0.2">
      <c r="A5282" s="94" t="s">
        <v>45573</v>
      </c>
      <c r="B5282" t="s">
        <v>45574</v>
      </c>
      <c r="C5282" t="s">
        <v>243</v>
      </c>
      <c r="D5282">
        <v>50.11</v>
      </c>
      <c r="E5282" t="s">
        <v>30879</v>
      </c>
    </row>
    <row r="5283" spans="1:5" hidden="1" x14ac:dyDescent="0.2">
      <c r="A5283" s="94" t="s">
        <v>45577</v>
      </c>
      <c r="B5283" t="s">
        <v>45578</v>
      </c>
      <c r="C5283" t="s">
        <v>8107</v>
      </c>
      <c r="D5283">
        <v>16.77</v>
      </c>
      <c r="E5283" t="s">
        <v>30879</v>
      </c>
    </row>
    <row r="5284" spans="1:5" hidden="1" x14ac:dyDescent="0.2">
      <c r="A5284" s="94" t="s">
        <v>4136</v>
      </c>
      <c r="B5284" t="s">
        <v>21037</v>
      </c>
      <c r="C5284" t="s">
        <v>8107</v>
      </c>
      <c r="D5284">
        <v>12</v>
      </c>
      <c r="E5284" t="s">
        <v>30879</v>
      </c>
    </row>
    <row r="5285" spans="1:5" hidden="1" x14ac:dyDescent="0.2">
      <c r="A5285" s="94" t="s">
        <v>45575</v>
      </c>
      <c r="B5285" t="s">
        <v>45576</v>
      </c>
      <c r="C5285" t="s">
        <v>8107</v>
      </c>
      <c r="D5285">
        <v>9.26</v>
      </c>
      <c r="E5285" t="s">
        <v>30879</v>
      </c>
    </row>
    <row r="5286" spans="1:5" hidden="1" x14ac:dyDescent="0.2">
      <c r="A5286" s="94" t="s">
        <v>45567</v>
      </c>
      <c r="B5286" t="s">
        <v>45568</v>
      </c>
      <c r="C5286" t="s">
        <v>8107</v>
      </c>
      <c r="D5286">
        <v>16.38</v>
      </c>
      <c r="E5286" t="s">
        <v>30879</v>
      </c>
    </row>
    <row r="5287" spans="1:5" hidden="1" x14ac:dyDescent="0.2">
      <c r="A5287" s="94" t="s">
        <v>45569</v>
      </c>
      <c r="B5287" t="s">
        <v>45570</v>
      </c>
      <c r="C5287" t="s">
        <v>8107</v>
      </c>
      <c r="D5287">
        <v>16.38</v>
      </c>
      <c r="E5287" t="s">
        <v>30879</v>
      </c>
    </row>
    <row r="5288" spans="1:5" hidden="1" x14ac:dyDescent="0.2">
      <c r="A5288" s="94" t="s">
        <v>45563</v>
      </c>
      <c r="B5288" t="s">
        <v>45564</v>
      </c>
      <c r="C5288" t="s">
        <v>8107</v>
      </c>
      <c r="D5288">
        <v>16.38</v>
      </c>
      <c r="E5288" t="s">
        <v>30879</v>
      </c>
    </row>
    <row r="5289" spans="1:5" hidden="1" x14ac:dyDescent="0.2">
      <c r="A5289" s="94" t="s">
        <v>45565</v>
      </c>
      <c r="B5289" t="s">
        <v>45566</v>
      </c>
      <c r="C5289" t="s">
        <v>8107</v>
      </c>
      <c r="D5289">
        <v>16.38</v>
      </c>
      <c r="E5289" t="s">
        <v>30879</v>
      </c>
    </row>
    <row r="5290" spans="1:5" hidden="1" x14ac:dyDescent="0.2">
      <c r="A5290" s="94" t="s">
        <v>34809</v>
      </c>
      <c r="B5290" t="s">
        <v>34810</v>
      </c>
      <c r="C5290" t="s">
        <v>8107</v>
      </c>
      <c r="D5290">
        <v>16.38</v>
      </c>
      <c r="E5290" t="s">
        <v>30879</v>
      </c>
    </row>
    <row r="5291" spans="1:5" hidden="1" x14ac:dyDescent="0.2">
      <c r="A5291" s="94" t="s">
        <v>21038</v>
      </c>
      <c r="B5291" t="s">
        <v>45589</v>
      </c>
      <c r="C5291" t="s">
        <v>243</v>
      </c>
      <c r="D5291">
        <v>13.76</v>
      </c>
      <c r="E5291" t="s">
        <v>30879</v>
      </c>
    </row>
    <row r="5292" spans="1:5" hidden="1" x14ac:dyDescent="0.2">
      <c r="A5292" s="94" t="s">
        <v>45592</v>
      </c>
      <c r="B5292" t="s">
        <v>45593</v>
      </c>
      <c r="C5292" t="s">
        <v>243</v>
      </c>
      <c r="D5292">
        <v>18.89</v>
      </c>
      <c r="E5292" t="s">
        <v>30879</v>
      </c>
    </row>
    <row r="5293" spans="1:5" hidden="1" x14ac:dyDescent="0.2">
      <c r="A5293" s="94" t="s">
        <v>45594</v>
      </c>
      <c r="B5293" t="s">
        <v>45595</v>
      </c>
      <c r="C5293" t="s">
        <v>243</v>
      </c>
      <c r="D5293">
        <v>25.44</v>
      </c>
      <c r="E5293" t="s">
        <v>30879</v>
      </c>
    </row>
    <row r="5294" spans="1:5" hidden="1" x14ac:dyDescent="0.2">
      <c r="A5294" s="94" t="s">
        <v>45590</v>
      </c>
      <c r="B5294" t="s">
        <v>45591</v>
      </c>
      <c r="C5294" t="s">
        <v>243</v>
      </c>
      <c r="D5294">
        <v>45.1</v>
      </c>
      <c r="E5294" t="s">
        <v>30879</v>
      </c>
    </row>
    <row r="5295" spans="1:5" hidden="1" x14ac:dyDescent="0.2">
      <c r="A5295" s="94" t="s">
        <v>45596</v>
      </c>
      <c r="B5295" t="s">
        <v>45597</v>
      </c>
      <c r="C5295" t="s">
        <v>8107</v>
      </c>
      <c r="D5295">
        <v>39.51</v>
      </c>
      <c r="E5295" t="s">
        <v>30879</v>
      </c>
    </row>
    <row r="5296" spans="1:5" hidden="1" x14ac:dyDescent="0.2">
      <c r="A5296" s="94" t="s">
        <v>45579</v>
      </c>
      <c r="B5296" t="s">
        <v>45580</v>
      </c>
      <c r="C5296" t="s">
        <v>8107</v>
      </c>
      <c r="D5296">
        <v>80.95</v>
      </c>
      <c r="E5296" t="s">
        <v>30879</v>
      </c>
    </row>
    <row r="5297" spans="1:5" hidden="1" x14ac:dyDescent="0.2">
      <c r="A5297" s="94" t="s">
        <v>45612</v>
      </c>
      <c r="B5297" t="s">
        <v>45613</v>
      </c>
      <c r="C5297" t="s">
        <v>8107</v>
      </c>
      <c r="D5297">
        <v>31.03</v>
      </c>
      <c r="E5297" t="s">
        <v>30879</v>
      </c>
    </row>
    <row r="5298" spans="1:5" hidden="1" x14ac:dyDescent="0.2">
      <c r="A5298" s="94" t="s">
        <v>45606</v>
      </c>
      <c r="B5298" t="s">
        <v>45607</v>
      </c>
      <c r="C5298" t="s">
        <v>243</v>
      </c>
      <c r="D5298">
        <v>5.01</v>
      </c>
      <c r="E5298" t="s">
        <v>30879</v>
      </c>
    </row>
    <row r="5299" spans="1:5" hidden="1" x14ac:dyDescent="0.2">
      <c r="A5299" s="94" t="s">
        <v>45600</v>
      </c>
      <c r="B5299" t="s">
        <v>45601</v>
      </c>
      <c r="C5299" t="s">
        <v>243</v>
      </c>
      <c r="D5299">
        <v>21.2</v>
      </c>
      <c r="E5299" t="s">
        <v>30879</v>
      </c>
    </row>
    <row r="5300" spans="1:5" hidden="1" x14ac:dyDescent="0.2">
      <c r="A5300" s="94" t="s">
        <v>45602</v>
      </c>
      <c r="B5300" t="s">
        <v>45603</v>
      </c>
      <c r="C5300" t="s">
        <v>243</v>
      </c>
      <c r="D5300">
        <v>22.75</v>
      </c>
      <c r="E5300" t="s">
        <v>30879</v>
      </c>
    </row>
    <row r="5301" spans="1:5" hidden="1" x14ac:dyDescent="0.2">
      <c r="A5301" s="94" t="s">
        <v>45604</v>
      </c>
      <c r="B5301" t="s">
        <v>45605</v>
      </c>
      <c r="C5301" t="s">
        <v>243</v>
      </c>
      <c r="D5301">
        <v>23.71</v>
      </c>
      <c r="E5301" t="s">
        <v>30879</v>
      </c>
    </row>
    <row r="5302" spans="1:5" hidden="1" x14ac:dyDescent="0.2">
      <c r="A5302" s="94" t="s">
        <v>45581</v>
      </c>
      <c r="B5302" t="s">
        <v>45582</v>
      </c>
      <c r="C5302" t="s">
        <v>243</v>
      </c>
      <c r="D5302">
        <v>4.63</v>
      </c>
      <c r="E5302" t="s">
        <v>30879</v>
      </c>
    </row>
    <row r="5303" spans="1:5" hidden="1" x14ac:dyDescent="0.2">
      <c r="A5303" s="94" t="s">
        <v>45583</v>
      </c>
      <c r="B5303" t="s">
        <v>45584</v>
      </c>
      <c r="C5303" t="s">
        <v>243</v>
      </c>
      <c r="D5303">
        <v>4.82</v>
      </c>
      <c r="E5303" t="s">
        <v>30879</v>
      </c>
    </row>
    <row r="5304" spans="1:5" hidden="1" x14ac:dyDescent="0.2">
      <c r="A5304" s="94" t="s">
        <v>45585</v>
      </c>
      <c r="B5304" t="s">
        <v>45586</v>
      </c>
      <c r="C5304" t="s">
        <v>243</v>
      </c>
      <c r="D5304">
        <v>6.16</v>
      </c>
      <c r="E5304" t="s">
        <v>30879</v>
      </c>
    </row>
    <row r="5305" spans="1:5" hidden="1" x14ac:dyDescent="0.2">
      <c r="A5305" s="94" t="s">
        <v>45587</v>
      </c>
      <c r="B5305" t="s">
        <v>45588</v>
      </c>
      <c r="C5305" t="s">
        <v>243</v>
      </c>
      <c r="D5305">
        <v>15.42</v>
      </c>
      <c r="E5305" t="s">
        <v>30879</v>
      </c>
    </row>
    <row r="5306" spans="1:5" hidden="1" x14ac:dyDescent="0.2">
      <c r="A5306" s="94" t="s">
        <v>45610</v>
      </c>
      <c r="B5306" t="s">
        <v>45611</v>
      </c>
      <c r="C5306" t="s">
        <v>243</v>
      </c>
      <c r="D5306">
        <v>5.97</v>
      </c>
      <c r="E5306" t="s">
        <v>30879</v>
      </c>
    </row>
    <row r="5307" spans="1:5" hidden="1" x14ac:dyDescent="0.2">
      <c r="A5307" s="94" t="s">
        <v>45626</v>
      </c>
      <c r="B5307" t="s">
        <v>45627</v>
      </c>
      <c r="C5307" t="s">
        <v>8107</v>
      </c>
      <c r="D5307">
        <v>24.48</v>
      </c>
      <c r="E5307" t="s">
        <v>30879</v>
      </c>
    </row>
    <row r="5308" spans="1:5" hidden="1" x14ac:dyDescent="0.2">
      <c r="A5308" s="94" t="s">
        <v>45616</v>
      </c>
      <c r="B5308" t="s">
        <v>45617</v>
      </c>
      <c r="C5308" t="s">
        <v>8107</v>
      </c>
      <c r="D5308">
        <v>26.98</v>
      </c>
      <c r="E5308" t="s">
        <v>30879</v>
      </c>
    </row>
    <row r="5309" spans="1:5" hidden="1" x14ac:dyDescent="0.2">
      <c r="A5309" s="94" t="s">
        <v>45618</v>
      </c>
      <c r="B5309" t="s">
        <v>45619</v>
      </c>
      <c r="C5309" t="s">
        <v>8107</v>
      </c>
      <c r="D5309">
        <v>26.98</v>
      </c>
      <c r="E5309" t="s">
        <v>30879</v>
      </c>
    </row>
    <row r="5310" spans="1:5" hidden="1" x14ac:dyDescent="0.2">
      <c r="A5310" s="94" t="s">
        <v>45620</v>
      </c>
      <c r="B5310" t="s">
        <v>45621</v>
      </c>
      <c r="C5310" t="s">
        <v>8107</v>
      </c>
      <c r="D5310">
        <v>26.98</v>
      </c>
      <c r="E5310" t="s">
        <v>30879</v>
      </c>
    </row>
    <row r="5311" spans="1:5" hidden="1" x14ac:dyDescent="0.2">
      <c r="A5311" s="94" t="s">
        <v>45622</v>
      </c>
      <c r="B5311" t="s">
        <v>45623</v>
      </c>
      <c r="C5311" t="s">
        <v>8107</v>
      </c>
      <c r="D5311">
        <v>31.8</v>
      </c>
      <c r="E5311" t="s">
        <v>30879</v>
      </c>
    </row>
    <row r="5312" spans="1:5" hidden="1" x14ac:dyDescent="0.2">
      <c r="A5312" s="94" t="s">
        <v>45624</v>
      </c>
      <c r="B5312" t="s">
        <v>45625</v>
      </c>
      <c r="C5312" t="s">
        <v>8107</v>
      </c>
      <c r="D5312">
        <v>31.8</v>
      </c>
      <c r="E5312" t="s">
        <v>30879</v>
      </c>
    </row>
    <row r="5313" spans="1:5" hidden="1" x14ac:dyDescent="0.2">
      <c r="A5313" s="94" t="s">
        <v>45614</v>
      </c>
      <c r="B5313" t="s">
        <v>45615</v>
      </c>
      <c r="C5313" t="s">
        <v>8107</v>
      </c>
      <c r="D5313">
        <v>28.53</v>
      </c>
      <c r="E5313" t="s">
        <v>30879</v>
      </c>
    </row>
    <row r="5314" spans="1:5" hidden="1" x14ac:dyDescent="0.2">
      <c r="A5314" s="94" t="s">
        <v>2012</v>
      </c>
      <c r="B5314" t="s">
        <v>2013</v>
      </c>
      <c r="C5314" t="s">
        <v>243</v>
      </c>
      <c r="D5314">
        <v>0.6</v>
      </c>
      <c r="E5314" t="s">
        <v>30879</v>
      </c>
    </row>
    <row r="5315" spans="1:5" hidden="1" x14ac:dyDescent="0.2">
      <c r="A5315" s="94" t="s">
        <v>34819</v>
      </c>
      <c r="B5315" t="s">
        <v>34820</v>
      </c>
      <c r="C5315" t="s">
        <v>243</v>
      </c>
      <c r="D5315">
        <v>3.31</v>
      </c>
      <c r="E5315" t="s">
        <v>30879</v>
      </c>
    </row>
    <row r="5316" spans="1:5" hidden="1" x14ac:dyDescent="0.2">
      <c r="A5316" s="94" t="s">
        <v>104</v>
      </c>
      <c r="B5316" t="s">
        <v>105</v>
      </c>
      <c r="C5316" t="s">
        <v>243</v>
      </c>
      <c r="D5316">
        <v>1.1499999999999999</v>
      </c>
      <c r="E5316" t="s">
        <v>30879</v>
      </c>
    </row>
    <row r="5317" spans="1:5" hidden="1" x14ac:dyDescent="0.2">
      <c r="A5317" s="94" t="s">
        <v>21039</v>
      </c>
      <c r="B5317" t="s">
        <v>21040</v>
      </c>
      <c r="C5317" t="s">
        <v>243</v>
      </c>
      <c r="D5317">
        <v>6.52</v>
      </c>
      <c r="E5317" t="s">
        <v>30879</v>
      </c>
    </row>
    <row r="5318" spans="1:5" hidden="1" x14ac:dyDescent="0.2">
      <c r="A5318" s="94" t="s">
        <v>34837</v>
      </c>
      <c r="B5318" t="s">
        <v>34838</v>
      </c>
      <c r="C5318" t="s">
        <v>243</v>
      </c>
      <c r="D5318">
        <v>1.72</v>
      </c>
      <c r="E5318" t="s">
        <v>30879</v>
      </c>
    </row>
    <row r="5319" spans="1:5" hidden="1" x14ac:dyDescent="0.2">
      <c r="A5319" s="94" t="s">
        <v>4137</v>
      </c>
      <c r="B5319" t="s">
        <v>4138</v>
      </c>
      <c r="C5319" t="s">
        <v>243</v>
      </c>
      <c r="D5319">
        <v>1.1499999999999999</v>
      </c>
      <c r="E5319" t="s">
        <v>30879</v>
      </c>
    </row>
    <row r="5320" spans="1:5" hidden="1" x14ac:dyDescent="0.2">
      <c r="A5320" s="94" t="s">
        <v>21041</v>
      </c>
      <c r="B5320" t="s">
        <v>21042</v>
      </c>
      <c r="C5320" t="s">
        <v>243</v>
      </c>
      <c r="D5320">
        <v>1.7</v>
      </c>
      <c r="E5320" t="s">
        <v>30879</v>
      </c>
    </row>
    <row r="5321" spans="1:5" hidden="1" x14ac:dyDescent="0.2">
      <c r="A5321" s="94" t="s">
        <v>1589</v>
      </c>
      <c r="B5321" t="s">
        <v>1590</v>
      </c>
      <c r="C5321" t="s">
        <v>243</v>
      </c>
      <c r="D5321">
        <v>0.45</v>
      </c>
      <c r="E5321" t="s">
        <v>30879</v>
      </c>
    </row>
    <row r="5322" spans="1:5" hidden="1" x14ac:dyDescent="0.2">
      <c r="A5322" s="94" t="s">
        <v>106</v>
      </c>
      <c r="B5322" t="s">
        <v>107</v>
      </c>
      <c r="C5322" t="s">
        <v>243</v>
      </c>
      <c r="D5322">
        <v>0.71</v>
      </c>
      <c r="E5322" t="s">
        <v>30879</v>
      </c>
    </row>
    <row r="5323" spans="1:5" hidden="1" x14ac:dyDescent="0.2">
      <c r="A5323" s="94" t="s">
        <v>21043</v>
      </c>
      <c r="B5323" t="s">
        <v>21044</v>
      </c>
      <c r="C5323" t="s">
        <v>243</v>
      </c>
      <c r="D5323">
        <v>1.04</v>
      </c>
      <c r="E5323" t="s">
        <v>30879</v>
      </c>
    </row>
    <row r="5324" spans="1:5" hidden="1" x14ac:dyDescent="0.2">
      <c r="A5324" s="94" t="s">
        <v>21045</v>
      </c>
      <c r="B5324" t="s">
        <v>21046</v>
      </c>
      <c r="C5324" t="s">
        <v>243</v>
      </c>
      <c r="D5324">
        <v>1.04</v>
      </c>
      <c r="E5324" t="s">
        <v>30879</v>
      </c>
    </row>
    <row r="5325" spans="1:5" hidden="1" x14ac:dyDescent="0.2">
      <c r="A5325" s="94" t="s">
        <v>34845</v>
      </c>
      <c r="B5325" t="s">
        <v>34846</v>
      </c>
      <c r="C5325" t="s">
        <v>243</v>
      </c>
      <c r="D5325">
        <v>1.05</v>
      </c>
      <c r="E5325" t="s">
        <v>30879</v>
      </c>
    </row>
    <row r="5326" spans="1:5" hidden="1" x14ac:dyDescent="0.2">
      <c r="A5326" s="94" t="s">
        <v>2008</v>
      </c>
      <c r="B5326" t="s">
        <v>2009</v>
      </c>
      <c r="C5326" t="s">
        <v>243</v>
      </c>
      <c r="D5326">
        <v>2.5</v>
      </c>
      <c r="E5326" t="s">
        <v>30879</v>
      </c>
    </row>
    <row r="5327" spans="1:5" hidden="1" x14ac:dyDescent="0.2">
      <c r="A5327" s="94" t="s">
        <v>21047</v>
      </c>
      <c r="B5327" t="s">
        <v>21048</v>
      </c>
      <c r="C5327" t="s">
        <v>243</v>
      </c>
      <c r="D5327">
        <v>7.04</v>
      </c>
      <c r="E5327" t="s">
        <v>30879</v>
      </c>
    </row>
    <row r="5328" spans="1:5" hidden="1" x14ac:dyDescent="0.2">
      <c r="A5328" s="94" t="s">
        <v>102</v>
      </c>
      <c r="B5328" t="s">
        <v>103</v>
      </c>
      <c r="C5328" t="s">
        <v>243</v>
      </c>
      <c r="D5328">
        <v>3.89</v>
      </c>
      <c r="E5328" t="s">
        <v>30879</v>
      </c>
    </row>
    <row r="5329" spans="1:5" hidden="1" x14ac:dyDescent="0.2">
      <c r="A5329" s="94" t="s">
        <v>34827</v>
      </c>
      <c r="B5329" t="s">
        <v>34828</v>
      </c>
      <c r="C5329" t="s">
        <v>243</v>
      </c>
      <c r="D5329">
        <v>11.1</v>
      </c>
      <c r="E5329" t="s">
        <v>30879</v>
      </c>
    </row>
    <row r="5330" spans="1:5" hidden="1" x14ac:dyDescent="0.2">
      <c r="A5330" s="94" t="s">
        <v>34835</v>
      </c>
      <c r="B5330" t="s">
        <v>34836</v>
      </c>
      <c r="C5330" t="s">
        <v>243</v>
      </c>
      <c r="D5330">
        <v>5.83</v>
      </c>
      <c r="E5330" t="s">
        <v>30879</v>
      </c>
    </row>
    <row r="5331" spans="1:5" hidden="1" x14ac:dyDescent="0.2">
      <c r="A5331" s="94" t="s">
        <v>34841</v>
      </c>
      <c r="B5331" t="s">
        <v>34842</v>
      </c>
      <c r="C5331" t="s">
        <v>243</v>
      </c>
      <c r="D5331">
        <v>5.83</v>
      </c>
      <c r="E5331" t="s">
        <v>30879</v>
      </c>
    </row>
    <row r="5332" spans="1:5" hidden="1" x14ac:dyDescent="0.2">
      <c r="A5332" s="94" t="s">
        <v>2010</v>
      </c>
      <c r="B5332" t="s">
        <v>2011</v>
      </c>
      <c r="C5332" t="s">
        <v>243</v>
      </c>
      <c r="D5332">
        <v>1.36</v>
      </c>
      <c r="E5332" t="s">
        <v>30879</v>
      </c>
    </row>
    <row r="5333" spans="1:5" hidden="1" x14ac:dyDescent="0.2">
      <c r="A5333" s="94" t="s">
        <v>1595</v>
      </c>
      <c r="B5333" t="s">
        <v>1596</v>
      </c>
      <c r="C5333" t="s">
        <v>243</v>
      </c>
      <c r="D5333">
        <v>2.4300000000000002</v>
      </c>
      <c r="E5333" t="s">
        <v>30879</v>
      </c>
    </row>
    <row r="5334" spans="1:5" hidden="1" x14ac:dyDescent="0.2">
      <c r="A5334" s="94" t="s">
        <v>34839</v>
      </c>
      <c r="B5334" t="s">
        <v>34840</v>
      </c>
      <c r="C5334" t="s">
        <v>243</v>
      </c>
      <c r="D5334">
        <v>3.65</v>
      </c>
      <c r="E5334" t="s">
        <v>30879</v>
      </c>
    </row>
    <row r="5335" spans="1:5" hidden="1" x14ac:dyDescent="0.2">
      <c r="A5335" s="94" t="s">
        <v>8672</v>
      </c>
      <c r="B5335" t="s">
        <v>8673</v>
      </c>
      <c r="C5335" t="s">
        <v>243</v>
      </c>
      <c r="D5335">
        <v>0.88</v>
      </c>
      <c r="E5335" t="s">
        <v>30879</v>
      </c>
    </row>
    <row r="5336" spans="1:5" hidden="1" x14ac:dyDescent="0.2">
      <c r="A5336" s="94" t="s">
        <v>34851</v>
      </c>
      <c r="B5336" t="s">
        <v>34852</v>
      </c>
      <c r="C5336" t="s">
        <v>243</v>
      </c>
      <c r="D5336">
        <v>1.7</v>
      </c>
      <c r="E5336" t="s">
        <v>30879</v>
      </c>
    </row>
    <row r="5337" spans="1:5" hidden="1" x14ac:dyDescent="0.2">
      <c r="A5337" s="94" t="s">
        <v>34849</v>
      </c>
      <c r="B5337" t="s">
        <v>34850</v>
      </c>
      <c r="C5337" t="s">
        <v>243</v>
      </c>
      <c r="D5337">
        <v>0.7</v>
      </c>
      <c r="E5337" t="s">
        <v>30879</v>
      </c>
    </row>
    <row r="5338" spans="1:5" hidden="1" x14ac:dyDescent="0.2">
      <c r="A5338" s="94" t="s">
        <v>34853</v>
      </c>
      <c r="B5338" t="s">
        <v>34854</v>
      </c>
      <c r="C5338" t="s">
        <v>243</v>
      </c>
      <c r="D5338">
        <v>1.04</v>
      </c>
      <c r="E5338" t="s">
        <v>30879</v>
      </c>
    </row>
    <row r="5339" spans="1:5" hidden="1" x14ac:dyDescent="0.2">
      <c r="A5339" s="94" t="s">
        <v>34855</v>
      </c>
      <c r="B5339" t="s">
        <v>34856</v>
      </c>
      <c r="C5339" t="s">
        <v>243</v>
      </c>
      <c r="D5339">
        <v>1.04</v>
      </c>
      <c r="E5339" t="s">
        <v>30879</v>
      </c>
    </row>
    <row r="5340" spans="1:5" hidden="1" x14ac:dyDescent="0.2">
      <c r="A5340" s="94" t="s">
        <v>34815</v>
      </c>
      <c r="B5340" t="s">
        <v>34816</v>
      </c>
      <c r="C5340" t="s">
        <v>243</v>
      </c>
      <c r="D5340">
        <v>0.89</v>
      </c>
      <c r="E5340" t="s">
        <v>30879</v>
      </c>
    </row>
    <row r="5341" spans="1:5" hidden="1" x14ac:dyDescent="0.2">
      <c r="A5341" s="94" t="s">
        <v>34811</v>
      </c>
      <c r="B5341" t="s">
        <v>34812</v>
      </c>
      <c r="C5341" t="s">
        <v>243</v>
      </c>
      <c r="D5341">
        <v>3.31</v>
      </c>
      <c r="E5341" t="s">
        <v>30879</v>
      </c>
    </row>
    <row r="5342" spans="1:5" hidden="1" x14ac:dyDescent="0.2">
      <c r="A5342" s="94" t="s">
        <v>34829</v>
      </c>
      <c r="B5342" t="s">
        <v>34830</v>
      </c>
      <c r="C5342" t="s">
        <v>243</v>
      </c>
      <c r="D5342">
        <v>1.72</v>
      </c>
      <c r="E5342" t="s">
        <v>30879</v>
      </c>
    </row>
    <row r="5343" spans="1:5" hidden="1" x14ac:dyDescent="0.2">
      <c r="A5343" s="94" t="s">
        <v>34817</v>
      </c>
      <c r="B5343" t="s">
        <v>34818</v>
      </c>
      <c r="C5343" t="s">
        <v>243</v>
      </c>
      <c r="D5343">
        <v>0.7</v>
      </c>
      <c r="E5343" t="s">
        <v>30879</v>
      </c>
    </row>
    <row r="5344" spans="1:5" hidden="1" x14ac:dyDescent="0.2">
      <c r="A5344" s="94" t="s">
        <v>34831</v>
      </c>
      <c r="B5344" t="s">
        <v>34832</v>
      </c>
      <c r="C5344" t="s">
        <v>243</v>
      </c>
      <c r="D5344">
        <v>1.05</v>
      </c>
      <c r="E5344" t="s">
        <v>30879</v>
      </c>
    </row>
    <row r="5345" spans="1:5" hidden="1" x14ac:dyDescent="0.2">
      <c r="A5345" s="94" t="s">
        <v>34843</v>
      </c>
      <c r="B5345" t="s">
        <v>34844</v>
      </c>
      <c r="C5345" t="s">
        <v>243</v>
      </c>
      <c r="D5345">
        <v>1.05</v>
      </c>
      <c r="E5345" t="s">
        <v>30879</v>
      </c>
    </row>
    <row r="5346" spans="1:5" hidden="1" x14ac:dyDescent="0.2">
      <c r="A5346" s="94" t="s">
        <v>2004</v>
      </c>
      <c r="B5346" t="s">
        <v>2005</v>
      </c>
      <c r="C5346" t="s">
        <v>243</v>
      </c>
      <c r="D5346">
        <v>2.5</v>
      </c>
      <c r="E5346" t="s">
        <v>30879</v>
      </c>
    </row>
    <row r="5347" spans="1:5" hidden="1" x14ac:dyDescent="0.2">
      <c r="A5347" s="94" t="s">
        <v>8674</v>
      </c>
      <c r="B5347" t="s">
        <v>8675</v>
      </c>
      <c r="C5347" t="s">
        <v>243</v>
      </c>
      <c r="D5347">
        <v>5.76</v>
      </c>
      <c r="E5347" t="s">
        <v>30879</v>
      </c>
    </row>
    <row r="5348" spans="1:5" hidden="1" x14ac:dyDescent="0.2">
      <c r="A5348" s="94" t="s">
        <v>2006</v>
      </c>
      <c r="B5348" t="s">
        <v>2007</v>
      </c>
      <c r="C5348" t="s">
        <v>243</v>
      </c>
      <c r="D5348">
        <v>1.36</v>
      </c>
      <c r="E5348" t="s">
        <v>30879</v>
      </c>
    </row>
    <row r="5349" spans="1:5" hidden="1" x14ac:dyDescent="0.2">
      <c r="A5349" s="94" t="s">
        <v>34825</v>
      </c>
      <c r="B5349" t="s">
        <v>34826</v>
      </c>
      <c r="C5349" t="s">
        <v>243</v>
      </c>
      <c r="D5349">
        <v>3.65</v>
      </c>
      <c r="E5349" t="s">
        <v>30879</v>
      </c>
    </row>
    <row r="5350" spans="1:5" hidden="1" x14ac:dyDescent="0.2">
      <c r="A5350" s="94" t="s">
        <v>1591</v>
      </c>
      <c r="B5350" t="s">
        <v>1592</v>
      </c>
      <c r="C5350" t="s">
        <v>243</v>
      </c>
      <c r="D5350">
        <v>2.66</v>
      </c>
      <c r="E5350" t="s">
        <v>30879</v>
      </c>
    </row>
    <row r="5351" spans="1:5" hidden="1" x14ac:dyDescent="0.2">
      <c r="A5351" s="94" t="s">
        <v>108</v>
      </c>
      <c r="B5351" t="s">
        <v>109</v>
      </c>
      <c r="C5351" t="s">
        <v>243</v>
      </c>
      <c r="D5351">
        <v>4.1500000000000004</v>
      </c>
      <c r="E5351" t="s">
        <v>30879</v>
      </c>
    </row>
    <row r="5352" spans="1:5" hidden="1" x14ac:dyDescent="0.2">
      <c r="A5352" s="94" t="s">
        <v>21049</v>
      </c>
      <c r="B5352" t="s">
        <v>21050</v>
      </c>
      <c r="C5352" t="s">
        <v>243</v>
      </c>
      <c r="D5352">
        <v>7.5</v>
      </c>
      <c r="E5352" t="s">
        <v>30879</v>
      </c>
    </row>
    <row r="5353" spans="1:5" hidden="1" x14ac:dyDescent="0.2">
      <c r="A5353" s="94" t="s">
        <v>1593</v>
      </c>
      <c r="B5353" t="s">
        <v>1594</v>
      </c>
      <c r="C5353" t="s">
        <v>243</v>
      </c>
      <c r="D5353">
        <v>1.45</v>
      </c>
      <c r="E5353" t="s">
        <v>30879</v>
      </c>
    </row>
    <row r="5354" spans="1:5" hidden="1" x14ac:dyDescent="0.2">
      <c r="A5354" s="94" t="s">
        <v>110</v>
      </c>
      <c r="B5354" t="s">
        <v>111</v>
      </c>
      <c r="C5354" t="s">
        <v>243</v>
      </c>
      <c r="D5354">
        <v>2.59</v>
      </c>
      <c r="E5354" t="s">
        <v>30879</v>
      </c>
    </row>
    <row r="5355" spans="1:5" hidden="1" x14ac:dyDescent="0.2">
      <c r="A5355" s="94" t="s">
        <v>34813</v>
      </c>
      <c r="B5355" t="s">
        <v>34814</v>
      </c>
      <c r="C5355" t="s">
        <v>243</v>
      </c>
      <c r="D5355">
        <v>3.56</v>
      </c>
      <c r="E5355" t="s">
        <v>30879</v>
      </c>
    </row>
    <row r="5356" spans="1:5" hidden="1" x14ac:dyDescent="0.2">
      <c r="A5356" s="94" t="s">
        <v>34821</v>
      </c>
      <c r="B5356" t="s">
        <v>34822</v>
      </c>
      <c r="C5356" t="s">
        <v>243</v>
      </c>
      <c r="D5356">
        <v>4.4400000000000004</v>
      </c>
      <c r="E5356" t="s">
        <v>30879</v>
      </c>
    </row>
    <row r="5357" spans="1:5" hidden="1" x14ac:dyDescent="0.2">
      <c r="A5357" s="94" t="s">
        <v>34823</v>
      </c>
      <c r="B5357" t="s">
        <v>34824</v>
      </c>
      <c r="C5357" t="s">
        <v>243</v>
      </c>
      <c r="D5357">
        <v>2.5</v>
      </c>
      <c r="E5357" t="s">
        <v>30879</v>
      </c>
    </row>
    <row r="5358" spans="1:5" hidden="1" x14ac:dyDescent="0.2">
      <c r="A5358" s="94" t="s">
        <v>38675</v>
      </c>
      <c r="B5358" t="s">
        <v>38676</v>
      </c>
      <c r="C5358" t="s">
        <v>243</v>
      </c>
      <c r="D5358">
        <v>15.14</v>
      </c>
      <c r="E5358" t="s">
        <v>30879</v>
      </c>
    </row>
    <row r="5359" spans="1:5" hidden="1" x14ac:dyDescent="0.2">
      <c r="A5359" s="94" t="s">
        <v>590</v>
      </c>
      <c r="B5359" t="s">
        <v>591</v>
      </c>
      <c r="C5359" t="s">
        <v>243</v>
      </c>
      <c r="D5359">
        <v>2.67</v>
      </c>
      <c r="E5359" t="s">
        <v>30879</v>
      </c>
    </row>
    <row r="5360" spans="1:5" hidden="1" x14ac:dyDescent="0.2">
      <c r="A5360" s="94" t="s">
        <v>592</v>
      </c>
      <c r="B5360" t="s">
        <v>593</v>
      </c>
      <c r="C5360" t="s">
        <v>243</v>
      </c>
      <c r="D5360">
        <v>2.67</v>
      </c>
      <c r="E5360" t="s">
        <v>30879</v>
      </c>
    </row>
    <row r="5361" spans="1:5" hidden="1" x14ac:dyDescent="0.2">
      <c r="A5361" s="94" t="s">
        <v>594</v>
      </c>
      <c r="B5361" t="s">
        <v>595</v>
      </c>
      <c r="C5361" t="s">
        <v>243</v>
      </c>
      <c r="D5361">
        <v>2.67</v>
      </c>
      <c r="E5361" t="s">
        <v>30879</v>
      </c>
    </row>
    <row r="5362" spans="1:5" hidden="1" x14ac:dyDescent="0.2">
      <c r="A5362" s="94" t="s">
        <v>596</v>
      </c>
      <c r="B5362" t="s">
        <v>602</v>
      </c>
      <c r="C5362" t="s">
        <v>243</v>
      </c>
      <c r="D5362">
        <v>2.4300000000000002</v>
      </c>
      <c r="E5362" t="s">
        <v>30879</v>
      </c>
    </row>
    <row r="5363" spans="1:5" hidden="1" x14ac:dyDescent="0.2">
      <c r="A5363" s="94" t="s">
        <v>41921</v>
      </c>
      <c r="B5363" t="s">
        <v>41922</v>
      </c>
      <c r="C5363" t="s">
        <v>243</v>
      </c>
      <c r="D5363">
        <v>13.02</v>
      </c>
      <c r="E5363" t="s">
        <v>30879</v>
      </c>
    </row>
    <row r="5364" spans="1:5" hidden="1" x14ac:dyDescent="0.2">
      <c r="A5364" s="94" t="s">
        <v>8676</v>
      </c>
      <c r="B5364" t="s">
        <v>8677</v>
      </c>
      <c r="C5364" t="s">
        <v>243</v>
      </c>
      <c r="D5364">
        <v>6.48</v>
      </c>
      <c r="E5364" t="s">
        <v>30879</v>
      </c>
    </row>
    <row r="5365" spans="1:5" hidden="1" x14ac:dyDescent="0.2">
      <c r="A5365" s="94" t="s">
        <v>41923</v>
      </c>
      <c r="B5365" t="s">
        <v>41924</v>
      </c>
      <c r="C5365" t="s">
        <v>243</v>
      </c>
      <c r="D5365">
        <v>7.38</v>
      </c>
      <c r="E5365" t="s">
        <v>30879</v>
      </c>
    </row>
    <row r="5366" spans="1:5" hidden="1" x14ac:dyDescent="0.2">
      <c r="A5366" s="94" t="s">
        <v>41925</v>
      </c>
      <c r="B5366" t="s">
        <v>41926</v>
      </c>
      <c r="C5366" t="s">
        <v>243</v>
      </c>
      <c r="D5366">
        <v>12.87</v>
      </c>
      <c r="E5366" t="s">
        <v>30879</v>
      </c>
    </row>
    <row r="5367" spans="1:5" hidden="1" x14ac:dyDescent="0.2">
      <c r="A5367" s="94" t="s">
        <v>41907</v>
      </c>
      <c r="B5367" t="s">
        <v>41908</v>
      </c>
      <c r="C5367" t="s">
        <v>243</v>
      </c>
      <c r="D5367">
        <v>6.1</v>
      </c>
      <c r="E5367" t="s">
        <v>30879</v>
      </c>
    </row>
    <row r="5368" spans="1:5" hidden="1" x14ac:dyDescent="0.2">
      <c r="A5368" s="94" t="s">
        <v>41909</v>
      </c>
      <c r="B5368" t="s">
        <v>41910</v>
      </c>
      <c r="C5368" t="s">
        <v>243</v>
      </c>
      <c r="D5368">
        <v>7.08</v>
      </c>
      <c r="E5368" t="s">
        <v>30879</v>
      </c>
    </row>
    <row r="5369" spans="1:5" hidden="1" x14ac:dyDescent="0.2">
      <c r="A5369" s="94" t="s">
        <v>8678</v>
      </c>
      <c r="B5369" t="s">
        <v>8679</v>
      </c>
      <c r="C5369" t="s">
        <v>243</v>
      </c>
      <c r="D5369">
        <v>8.9499999999999993</v>
      </c>
      <c r="E5369" t="s">
        <v>30879</v>
      </c>
    </row>
    <row r="5370" spans="1:5" hidden="1" x14ac:dyDescent="0.2">
      <c r="A5370" s="94" t="s">
        <v>41911</v>
      </c>
      <c r="B5370" t="s">
        <v>41912</v>
      </c>
      <c r="C5370" t="s">
        <v>243</v>
      </c>
      <c r="D5370">
        <v>11.44</v>
      </c>
      <c r="E5370" t="s">
        <v>30879</v>
      </c>
    </row>
    <row r="5371" spans="1:5" hidden="1" x14ac:dyDescent="0.2">
      <c r="A5371" s="94" t="s">
        <v>41913</v>
      </c>
      <c r="B5371" t="s">
        <v>41914</v>
      </c>
      <c r="C5371" t="s">
        <v>243</v>
      </c>
      <c r="D5371">
        <v>6.7</v>
      </c>
      <c r="E5371" t="s">
        <v>30879</v>
      </c>
    </row>
    <row r="5372" spans="1:5" hidden="1" x14ac:dyDescent="0.2">
      <c r="A5372" s="94" t="s">
        <v>8680</v>
      </c>
      <c r="B5372" t="s">
        <v>8681</v>
      </c>
      <c r="C5372" t="s">
        <v>243</v>
      </c>
      <c r="D5372">
        <v>10.23</v>
      </c>
      <c r="E5372" t="s">
        <v>30879</v>
      </c>
    </row>
    <row r="5373" spans="1:5" hidden="1" x14ac:dyDescent="0.2">
      <c r="A5373" s="94" t="s">
        <v>41927</v>
      </c>
      <c r="B5373" t="s">
        <v>41928</v>
      </c>
      <c r="C5373" t="s">
        <v>243</v>
      </c>
      <c r="D5373">
        <v>17.38</v>
      </c>
      <c r="E5373" t="s">
        <v>30879</v>
      </c>
    </row>
    <row r="5374" spans="1:5" hidden="1" x14ac:dyDescent="0.2">
      <c r="A5374" s="94" t="s">
        <v>753</v>
      </c>
      <c r="B5374" t="s">
        <v>754</v>
      </c>
      <c r="C5374" t="s">
        <v>243</v>
      </c>
      <c r="D5374">
        <v>4.63</v>
      </c>
      <c r="E5374" t="s">
        <v>30879</v>
      </c>
    </row>
    <row r="5375" spans="1:5" hidden="1" x14ac:dyDescent="0.2">
      <c r="A5375" s="94" t="s">
        <v>41919</v>
      </c>
      <c r="B5375" t="s">
        <v>41920</v>
      </c>
      <c r="C5375" t="s">
        <v>243</v>
      </c>
      <c r="D5375">
        <v>7.22</v>
      </c>
      <c r="E5375" t="s">
        <v>30879</v>
      </c>
    </row>
    <row r="5376" spans="1:5" hidden="1" x14ac:dyDescent="0.2">
      <c r="A5376" s="94" t="s">
        <v>41915</v>
      </c>
      <c r="B5376" t="s">
        <v>41916</v>
      </c>
      <c r="C5376" t="s">
        <v>243</v>
      </c>
      <c r="D5376">
        <v>24.08</v>
      </c>
      <c r="E5376" t="s">
        <v>30879</v>
      </c>
    </row>
    <row r="5377" spans="1:5" hidden="1" x14ac:dyDescent="0.2">
      <c r="A5377" s="94" t="s">
        <v>41917</v>
      </c>
      <c r="B5377" t="s">
        <v>41918</v>
      </c>
      <c r="C5377" t="s">
        <v>243</v>
      </c>
      <c r="D5377">
        <v>24.08</v>
      </c>
      <c r="E5377" t="s">
        <v>30879</v>
      </c>
    </row>
    <row r="5378" spans="1:5" hidden="1" x14ac:dyDescent="0.2">
      <c r="A5378" s="94" t="s">
        <v>8682</v>
      </c>
      <c r="B5378" t="s">
        <v>8683</v>
      </c>
      <c r="C5378" t="s">
        <v>243</v>
      </c>
      <c r="D5378">
        <v>6.1</v>
      </c>
      <c r="E5378" t="s">
        <v>30879</v>
      </c>
    </row>
    <row r="5379" spans="1:5" hidden="1" x14ac:dyDescent="0.2">
      <c r="A5379" s="94" t="s">
        <v>8684</v>
      </c>
      <c r="B5379" t="s">
        <v>8685</v>
      </c>
      <c r="C5379" t="s">
        <v>243</v>
      </c>
      <c r="D5379">
        <v>7.08</v>
      </c>
      <c r="E5379" t="s">
        <v>30879</v>
      </c>
    </row>
    <row r="5380" spans="1:5" hidden="1" x14ac:dyDescent="0.2">
      <c r="A5380" s="94" t="s">
        <v>8686</v>
      </c>
      <c r="B5380" t="s">
        <v>8687</v>
      </c>
      <c r="C5380" t="s">
        <v>243</v>
      </c>
      <c r="D5380">
        <v>8.9499999999999993</v>
      </c>
      <c r="E5380" t="s">
        <v>30879</v>
      </c>
    </row>
    <row r="5381" spans="1:5" hidden="1" x14ac:dyDescent="0.2">
      <c r="A5381" s="94" t="s">
        <v>8688</v>
      </c>
      <c r="B5381" t="s">
        <v>8689</v>
      </c>
      <c r="C5381" t="s">
        <v>243</v>
      </c>
      <c r="D5381">
        <v>11.44</v>
      </c>
      <c r="E5381" t="s">
        <v>30879</v>
      </c>
    </row>
    <row r="5382" spans="1:5" hidden="1" x14ac:dyDescent="0.2">
      <c r="A5382" s="94" t="s">
        <v>8690</v>
      </c>
      <c r="B5382" t="s">
        <v>8691</v>
      </c>
      <c r="C5382" t="s">
        <v>243</v>
      </c>
      <c r="D5382">
        <v>6.7</v>
      </c>
      <c r="E5382" t="s">
        <v>30879</v>
      </c>
    </row>
    <row r="5383" spans="1:5" hidden="1" x14ac:dyDescent="0.2">
      <c r="A5383" s="94" t="s">
        <v>8692</v>
      </c>
      <c r="B5383" t="s">
        <v>8693</v>
      </c>
      <c r="C5383" t="s">
        <v>243</v>
      </c>
      <c r="D5383">
        <v>10.23</v>
      </c>
      <c r="E5383" t="s">
        <v>30879</v>
      </c>
    </row>
    <row r="5384" spans="1:5" hidden="1" x14ac:dyDescent="0.2">
      <c r="A5384" s="94" t="s">
        <v>8694</v>
      </c>
      <c r="B5384" t="s">
        <v>8695</v>
      </c>
      <c r="C5384" t="s">
        <v>243</v>
      </c>
      <c r="D5384">
        <v>17.38</v>
      </c>
      <c r="E5384" t="s">
        <v>30879</v>
      </c>
    </row>
    <row r="5385" spans="1:5" hidden="1" x14ac:dyDescent="0.2">
      <c r="A5385" s="94" t="s">
        <v>44069</v>
      </c>
      <c r="B5385" t="s">
        <v>44070</v>
      </c>
      <c r="C5385" t="s">
        <v>2847</v>
      </c>
      <c r="D5385">
        <v>51.44</v>
      </c>
      <c r="E5385" t="s">
        <v>30879</v>
      </c>
    </row>
    <row r="5386" spans="1:5" hidden="1" x14ac:dyDescent="0.2">
      <c r="A5386" s="94" t="s">
        <v>5824</v>
      </c>
      <c r="B5386" t="s">
        <v>5825</v>
      </c>
      <c r="C5386" t="s">
        <v>1195</v>
      </c>
      <c r="D5386">
        <v>10.84</v>
      </c>
      <c r="E5386" t="s">
        <v>30879</v>
      </c>
    </row>
    <row r="5387" spans="1:5" hidden="1" x14ac:dyDescent="0.2">
      <c r="A5387" s="94" t="s">
        <v>33010</v>
      </c>
      <c r="B5387" t="s">
        <v>33011</v>
      </c>
      <c r="C5387" t="s">
        <v>243</v>
      </c>
      <c r="D5387">
        <v>13.6</v>
      </c>
      <c r="E5387" t="s">
        <v>30879</v>
      </c>
    </row>
    <row r="5388" spans="1:5" hidden="1" x14ac:dyDescent="0.2">
      <c r="A5388" s="94" t="s">
        <v>32930</v>
      </c>
      <c r="B5388" t="s">
        <v>32931</v>
      </c>
      <c r="C5388" t="s">
        <v>243</v>
      </c>
      <c r="D5388">
        <v>70.28</v>
      </c>
      <c r="E5388" t="s">
        <v>30879</v>
      </c>
    </row>
    <row r="5389" spans="1:5" hidden="1" x14ac:dyDescent="0.2">
      <c r="A5389" s="94" t="s">
        <v>32928</v>
      </c>
      <c r="B5389" t="s">
        <v>32929</v>
      </c>
      <c r="C5389" t="s">
        <v>243</v>
      </c>
      <c r="D5389">
        <v>96.61</v>
      </c>
      <c r="E5389" t="s">
        <v>30879</v>
      </c>
    </row>
    <row r="5390" spans="1:5" hidden="1" x14ac:dyDescent="0.2">
      <c r="A5390" s="94" t="s">
        <v>8696</v>
      </c>
      <c r="B5390" t="s">
        <v>8697</v>
      </c>
      <c r="C5390" t="s">
        <v>243</v>
      </c>
      <c r="D5390">
        <v>100.67</v>
      </c>
      <c r="E5390" t="s">
        <v>30879</v>
      </c>
    </row>
    <row r="5391" spans="1:5" hidden="1" x14ac:dyDescent="0.2">
      <c r="A5391" s="94" t="s">
        <v>32924</v>
      </c>
      <c r="B5391" t="s">
        <v>32925</v>
      </c>
      <c r="C5391" t="s">
        <v>243</v>
      </c>
      <c r="D5391">
        <v>140.57</v>
      </c>
      <c r="E5391" t="s">
        <v>30879</v>
      </c>
    </row>
    <row r="5392" spans="1:5" hidden="1" x14ac:dyDescent="0.2">
      <c r="A5392" s="94" t="s">
        <v>32889</v>
      </c>
      <c r="B5392" t="s">
        <v>32890</v>
      </c>
      <c r="C5392" t="s">
        <v>243</v>
      </c>
      <c r="D5392">
        <v>35.03</v>
      </c>
      <c r="E5392" t="s">
        <v>30879</v>
      </c>
    </row>
    <row r="5393" spans="1:5" hidden="1" x14ac:dyDescent="0.2">
      <c r="A5393" s="94" t="s">
        <v>38687</v>
      </c>
      <c r="B5393" t="s">
        <v>38688</v>
      </c>
      <c r="C5393" t="s">
        <v>243</v>
      </c>
      <c r="D5393">
        <v>44.55</v>
      </c>
      <c r="E5393" t="s">
        <v>30879</v>
      </c>
    </row>
    <row r="5394" spans="1:5" hidden="1" x14ac:dyDescent="0.2">
      <c r="A5394" s="94" t="s">
        <v>33053</v>
      </c>
      <c r="B5394" t="s">
        <v>33054</v>
      </c>
      <c r="C5394" t="s">
        <v>243</v>
      </c>
      <c r="D5394">
        <v>10.17</v>
      </c>
      <c r="E5394" t="s">
        <v>30879</v>
      </c>
    </row>
    <row r="5395" spans="1:5" hidden="1" x14ac:dyDescent="0.2">
      <c r="A5395" s="94" t="s">
        <v>32709</v>
      </c>
      <c r="B5395" t="s">
        <v>32710</v>
      </c>
      <c r="C5395" t="s">
        <v>243</v>
      </c>
      <c r="D5395">
        <v>28.9</v>
      </c>
      <c r="E5395" t="s">
        <v>30879</v>
      </c>
    </row>
    <row r="5396" spans="1:5" hidden="1" x14ac:dyDescent="0.2">
      <c r="A5396" s="94" t="s">
        <v>33069</v>
      </c>
      <c r="B5396" t="s">
        <v>33070</v>
      </c>
      <c r="C5396" t="s">
        <v>243</v>
      </c>
      <c r="D5396">
        <v>17.440000000000001</v>
      </c>
      <c r="E5396" t="s">
        <v>30879</v>
      </c>
    </row>
    <row r="5397" spans="1:5" hidden="1" x14ac:dyDescent="0.2">
      <c r="A5397" s="94" t="s">
        <v>32936</v>
      </c>
      <c r="B5397" t="s">
        <v>32937</v>
      </c>
      <c r="C5397" t="s">
        <v>243</v>
      </c>
      <c r="D5397">
        <v>17.61</v>
      </c>
      <c r="E5397" t="s">
        <v>30879</v>
      </c>
    </row>
    <row r="5398" spans="1:5" hidden="1" x14ac:dyDescent="0.2">
      <c r="A5398" s="94" t="s">
        <v>5826</v>
      </c>
      <c r="B5398" t="s">
        <v>32935</v>
      </c>
      <c r="C5398" t="s">
        <v>243</v>
      </c>
      <c r="D5398">
        <v>14.63</v>
      </c>
      <c r="E5398" t="s">
        <v>30879</v>
      </c>
    </row>
    <row r="5399" spans="1:5" hidden="1" x14ac:dyDescent="0.2">
      <c r="A5399" s="94" t="s">
        <v>33041</v>
      </c>
      <c r="B5399" t="s">
        <v>33042</v>
      </c>
      <c r="C5399" t="s">
        <v>243</v>
      </c>
      <c r="D5399">
        <v>22.98</v>
      </c>
      <c r="E5399" t="s">
        <v>30879</v>
      </c>
    </row>
    <row r="5400" spans="1:5" hidden="1" x14ac:dyDescent="0.2">
      <c r="A5400" s="94" t="s">
        <v>32945</v>
      </c>
      <c r="B5400" t="s">
        <v>32946</v>
      </c>
      <c r="C5400" t="s">
        <v>243</v>
      </c>
      <c r="D5400">
        <v>23.58</v>
      </c>
      <c r="E5400" t="s">
        <v>30879</v>
      </c>
    </row>
    <row r="5401" spans="1:5" hidden="1" x14ac:dyDescent="0.2">
      <c r="A5401" s="94" t="s">
        <v>33071</v>
      </c>
      <c r="B5401" t="s">
        <v>33072</v>
      </c>
      <c r="C5401" t="s">
        <v>243</v>
      </c>
      <c r="D5401">
        <v>30.9</v>
      </c>
      <c r="E5401" t="s">
        <v>30879</v>
      </c>
    </row>
    <row r="5402" spans="1:5" hidden="1" x14ac:dyDescent="0.2">
      <c r="A5402" s="94" t="s">
        <v>8698</v>
      </c>
      <c r="B5402" t="s">
        <v>40353</v>
      </c>
      <c r="C5402" t="s">
        <v>243</v>
      </c>
      <c r="D5402">
        <v>11.5</v>
      </c>
      <c r="E5402" t="s">
        <v>30879</v>
      </c>
    </row>
    <row r="5403" spans="1:5" hidden="1" x14ac:dyDescent="0.2">
      <c r="A5403" s="94" t="s">
        <v>40354</v>
      </c>
      <c r="B5403" t="s">
        <v>40355</v>
      </c>
      <c r="C5403" t="s">
        <v>243</v>
      </c>
      <c r="D5403">
        <v>14.21</v>
      </c>
      <c r="E5403" t="s">
        <v>30879</v>
      </c>
    </row>
    <row r="5404" spans="1:5" hidden="1" x14ac:dyDescent="0.2">
      <c r="A5404" s="94" t="s">
        <v>8699</v>
      </c>
      <c r="B5404" t="s">
        <v>33067</v>
      </c>
      <c r="C5404" t="s">
        <v>243</v>
      </c>
      <c r="D5404">
        <v>15.7</v>
      </c>
      <c r="E5404" t="s">
        <v>30879</v>
      </c>
    </row>
    <row r="5405" spans="1:5" hidden="1" x14ac:dyDescent="0.2">
      <c r="A5405" s="94" t="s">
        <v>8700</v>
      </c>
      <c r="B5405" t="s">
        <v>33068</v>
      </c>
      <c r="C5405" t="s">
        <v>243</v>
      </c>
      <c r="D5405">
        <v>15.7</v>
      </c>
      <c r="E5405" t="s">
        <v>30879</v>
      </c>
    </row>
    <row r="5406" spans="1:5" hidden="1" x14ac:dyDescent="0.2">
      <c r="A5406" s="94" t="s">
        <v>38685</v>
      </c>
      <c r="B5406" t="s">
        <v>38686</v>
      </c>
      <c r="C5406" t="s">
        <v>243</v>
      </c>
      <c r="D5406">
        <v>15.8</v>
      </c>
      <c r="E5406" t="s">
        <v>30879</v>
      </c>
    </row>
    <row r="5407" spans="1:5" hidden="1" x14ac:dyDescent="0.2">
      <c r="A5407" s="94" t="s">
        <v>5827</v>
      </c>
      <c r="B5407" t="s">
        <v>32707</v>
      </c>
      <c r="C5407" t="s">
        <v>243</v>
      </c>
      <c r="D5407">
        <v>13.44</v>
      </c>
      <c r="E5407" t="s">
        <v>30879</v>
      </c>
    </row>
    <row r="5408" spans="1:5" hidden="1" x14ac:dyDescent="0.2">
      <c r="A5408" s="94" t="s">
        <v>21051</v>
      </c>
      <c r="B5408" t="s">
        <v>32950</v>
      </c>
      <c r="C5408" t="s">
        <v>243</v>
      </c>
      <c r="D5408">
        <v>6.4</v>
      </c>
      <c r="E5408" t="s">
        <v>30879</v>
      </c>
    </row>
    <row r="5409" spans="1:5" hidden="1" x14ac:dyDescent="0.2">
      <c r="A5409" s="94" t="s">
        <v>5828</v>
      </c>
      <c r="B5409" t="s">
        <v>32766</v>
      </c>
      <c r="C5409" t="s">
        <v>243</v>
      </c>
      <c r="D5409">
        <v>7.93</v>
      </c>
      <c r="E5409" t="s">
        <v>30879</v>
      </c>
    </row>
    <row r="5410" spans="1:5" hidden="1" x14ac:dyDescent="0.2">
      <c r="A5410" s="94" t="s">
        <v>8701</v>
      </c>
      <c r="B5410" t="s">
        <v>32767</v>
      </c>
      <c r="C5410" t="s">
        <v>243</v>
      </c>
      <c r="D5410">
        <v>6.16</v>
      </c>
      <c r="E5410" t="s">
        <v>30879</v>
      </c>
    </row>
    <row r="5411" spans="1:5" hidden="1" x14ac:dyDescent="0.2">
      <c r="A5411" s="94" t="s">
        <v>32964</v>
      </c>
      <c r="B5411" t="s">
        <v>32965</v>
      </c>
      <c r="C5411" t="s">
        <v>243</v>
      </c>
      <c r="D5411">
        <v>8.19</v>
      </c>
      <c r="E5411" t="s">
        <v>30879</v>
      </c>
    </row>
    <row r="5412" spans="1:5" hidden="1" x14ac:dyDescent="0.2">
      <c r="A5412" s="94" t="s">
        <v>33008</v>
      </c>
      <c r="B5412" t="s">
        <v>33009</v>
      </c>
      <c r="C5412" t="s">
        <v>243</v>
      </c>
      <c r="D5412">
        <v>6.71</v>
      </c>
      <c r="E5412" t="s">
        <v>30879</v>
      </c>
    </row>
    <row r="5413" spans="1:5" hidden="1" x14ac:dyDescent="0.2">
      <c r="A5413" s="94" t="s">
        <v>32926</v>
      </c>
      <c r="B5413" t="s">
        <v>32927</v>
      </c>
      <c r="C5413" t="s">
        <v>243</v>
      </c>
      <c r="D5413">
        <v>149.35</v>
      </c>
      <c r="E5413" t="s">
        <v>30879</v>
      </c>
    </row>
    <row r="5414" spans="1:5" hidden="1" x14ac:dyDescent="0.2">
      <c r="A5414" s="94" t="s">
        <v>8702</v>
      </c>
      <c r="B5414" t="s">
        <v>8703</v>
      </c>
      <c r="C5414" t="s">
        <v>243</v>
      </c>
      <c r="D5414">
        <v>131.66</v>
      </c>
      <c r="E5414" t="s">
        <v>30879</v>
      </c>
    </row>
    <row r="5415" spans="1:5" hidden="1" x14ac:dyDescent="0.2">
      <c r="A5415" s="94" t="s">
        <v>32922</v>
      </c>
      <c r="B5415" t="s">
        <v>32923</v>
      </c>
      <c r="C5415" t="s">
        <v>243</v>
      </c>
      <c r="D5415">
        <v>184.49</v>
      </c>
      <c r="E5415" t="s">
        <v>30879</v>
      </c>
    </row>
    <row r="5416" spans="1:5" hidden="1" x14ac:dyDescent="0.2">
      <c r="A5416" s="94" t="s">
        <v>21052</v>
      </c>
      <c r="B5416" t="s">
        <v>32962</v>
      </c>
      <c r="C5416" t="s">
        <v>243</v>
      </c>
      <c r="D5416">
        <v>17.98</v>
      </c>
      <c r="E5416" t="s">
        <v>30879</v>
      </c>
    </row>
    <row r="5417" spans="1:5" hidden="1" x14ac:dyDescent="0.2">
      <c r="A5417" s="94" t="s">
        <v>21053</v>
      </c>
      <c r="B5417" t="s">
        <v>32963</v>
      </c>
      <c r="C5417" t="s">
        <v>243</v>
      </c>
      <c r="D5417">
        <v>17.98</v>
      </c>
      <c r="E5417" t="s">
        <v>30879</v>
      </c>
    </row>
    <row r="5418" spans="1:5" hidden="1" x14ac:dyDescent="0.2">
      <c r="A5418" s="94" t="s">
        <v>8704</v>
      </c>
      <c r="B5418" t="s">
        <v>8705</v>
      </c>
      <c r="C5418" t="s">
        <v>243</v>
      </c>
      <c r="D5418">
        <v>22.33</v>
      </c>
      <c r="E5418" t="s">
        <v>30879</v>
      </c>
    </row>
    <row r="5419" spans="1:5" hidden="1" x14ac:dyDescent="0.2">
      <c r="A5419" s="94" t="s">
        <v>8706</v>
      </c>
      <c r="B5419" t="s">
        <v>8707</v>
      </c>
      <c r="C5419" t="s">
        <v>243</v>
      </c>
      <c r="D5419">
        <v>22.33</v>
      </c>
      <c r="E5419" t="s">
        <v>30879</v>
      </c>
    </row>
    <row r="5420" spans="1:5" hidden="1" x14ac:dyDescent="0.2">
      <c r="A5420" s="94" t="s">
        <v>8708</v>
      </c>
      <c r="B5420" t="s">
        <v>33007</v>
      </c>
      <c r="C5420" t="s">
        <v>2815</v>
      </c>
      <c r="D5420">
        <v>12.92</v>
      </c>
      <c r="E5420" t="s">
        <v>30879</v>
      </c>
    </row>
    <row r="5421" spans="1:5" hidden="1" x14ac:dyDescent="0.2">
      <c r="A5421" s="94" t="s">
        <v>8709</v>
      </c>
      <c r="B5421" t="s">
        <v>32952</v>
      </c>
      <c r="C5421" t="s">
        <v>2815</v>
      </c>
      <c r="D5421">
        <v>20.67</v>
      </c>
      <c r="E5421" t="s">
        <v>30879</v>
      </c>
    </row>
    <row r="5422" spans="1:5" hidden="1" x14ac:dyDescent="0.2">
      <c r="A5422" s="94" t="s">
        <v>21054</v>
      </c>
      <c r="B5422" t="s">
        <v>32953</v>
      </c>
      <c r="C5422" t="s">
        <v>2815</v>
      </c>
      <c r="D5422">
        <v>22.78</v>
      </c>
      <c r="E5422" t="s">
        <v>30879</v>
      </c>
    </row>
    <row r="5423" spans="1:5" hidden="1" x14ac:dyDescent="0.2">
      <c r="A5423" s="94" t="s">
        <v>5829</v>
      </c>
      <c r="B5423" t="s">
        <v>32947</v>
      </c>
      <c r="C5423" t="s">
        <v>2815</v>
      </c>
      <c r="D5423">
        <v>17.46</v>
      </c>
      <c r="E5423" t="s">
        <v>30879</v>
      </c>
    </row>
    <row r="5424" spans="1:5" hidden="1" x14ac:dyDescent="0.2">
      <c r="A5424" s="94" t="s">
        <v>32948</v>
      </c>
      <c r="B5424" t="s">
        <v>32949</v>
      </c>
      <c r="C5424" t="s">
        <v>2815</v>
      </c>
      <c r="D5424">
        <v>21.01</v>
      </c>
      <c r="E5424" t="s">
        <v>30879</v>
      </c>
    </row>
    <row r="5425" spans="1:5" hidden="1" x14ac:dyDescent="0.2">
      <c r="A5425" s="94" t="s">
        <v>5830</v>
      </c>
      <c r="B5425" t="s">
        <v>32954</v>
      </c>
      <c r="C5425" t="s">
        <v>243</v>
      </c>
      <c r="D5425">
        <v>45.98</v>
      </c>
      <c r="E5425" t="s">
        <v>30879</v>
      </c>
    </row>
    <row r="5426" spans="1:5" hidden="1" x14ac:dyDescent="0.2">
      <c r="A5426" s="94" t="s">
        <v>32955</v>
      </c>
      <c r="B5426" t="s">
        <v>32956</v>
      </c>
      <c r="C5426" t="s">
        <v>243</v>
      </c>
      <c r="D5426">
        <v>55.35</v>
      </c>
      <c r="E5426" t="s">
        <v>30879</v>
      </c>
    </row>
    <row r="5427" spans="1:5" hidden="1" x14ac:dyDescent="0.2">
      <c r="A5427" s="94" t="s">
        <v>32980</v>
      </c>
      <c r="B5427" t="s">
        <v>32981</v>
      </c>
      <c r="C5427" t="s">
        <v>243</v>
      </c>
      <c r="D5427">
        <v>90.41</v>
      </c>
      <c r="E5427" t="s">
        <v>30879</v>
      </c>
    </row>
    <row r="5428" spans="1:5" hidden="1" x14ac:dyDescent="0.2">
      <c r="A5428" s="94" t="s">
        <v>8710</v>
      </c>
      <c r="B5428" t="s">
        <v>32957</v>
      </c>
      <c r="C5428" t="s">
        <v>243</v>
      </c>
      <c r="D5428">
        <v>17.47</v>
      </c>
      <c r="E5428" t="s">
        <v>30879</v>
      </c>
    </row>
    <row r="5429" spans="1:5" hidden="1" x14ac:dyDescent="0.2">
      <c r="A5429" s="94" t="s">
        <v>32711</v>
      </c>
      <c r="B5429" t="s">
        <v>32712</v>
      </c>
      <c r="C5429" t="s">
        <v>243</v>
      </c>
      <c r="D5429">
        <v>12.7</v>
      </c>
      <c r="E5429" t="s">
        <v>30879</v>
      </c>
    </row>
    <row r="5430" spans="1:5" hidden="1" x14ac:dyDescent="0.2">
      <c r="A5430" s="94" t="s">
        <v>5831</v>
      </c>
      <c r="B5430" t="s">
        <v>32713</v>
      </c>
      <c r="C5430" t="s">
        <v>243</v>
      </c>
      <c r="D5430">
        <v>10.56</v>
      </c>
      <c r="E5430" t="s">
        <v>30879</v>
      </c>
    </row>
    <row r="5431" spans="1:5" hidden="1" x14ac:dyDescent="0.2">
      <c r="A5431" s="94" t="s">
        <v>8711</v>
      </c>
      <c r="B5431" t="s">
        <v>32714</v>
      </c>
      <c r="C5431" t="s">
        <v>243</v>
      </c>
      <c r="D5431">
        <v>11.54</v>
      </c>
      <c r="E5431" t="s">
        <v>30879</v>
      </c>
    </row>
    <row r="5432" spans="1:5" hidden="1" x14ac:dyDescent="0.2">
      <c r="A5432" s="94" t="s">
        <v>32717</v>
      </c>
      <c r="B5432" t="s">
        <v>32718</v>
      </c>
      <c r="C5432" t="s">
        <v>243</v>
      </c>
      <c r="D5432">
        <v>13.77</v>
      </c>
      <c r="E5432" t="s">
        <v>30879</v>
      </c>
    </row>
    <row r="5433" spans="1:5" hidden="1" x14ac:dyDescent="0.2">
      <c r="A5433" s="94" t="s">
        <v>5832</v>
      </c>
      <c r="B5433" t="s">
        <v>32722</v>
      </c>
      <c r="C5433" t="s">
        <v>243</v>
      </c>
      <c r="D5433">
        <v>11.3</v>
      </c>
      <c r="E5433" t="s">
        <v>30879</v>
      </c>
    </row>
    <row r="5434" spans="1:5" hidden="1" x14ac:dyDescent="0.2">
      <c r="A5434" s="94" t="s">
        <v>8712</v>
      </c>
      <c r="B5434" t="s">
        <v>32719</v>
      </c>
      <c r="C5434" t="s">
        <v>243</v>
      </c>
      <c r="D5434">
        <v>11.3</v>
      </c>
      <c r="E5434" t="s">
        <v>30879</v>
      </c>
    </row>
    <row r="5435" spans="1:5" hidden="1" x14ac:dyDescent="0.2">
      <c r="A5435" s="94" t="s">
        <v>8713</v>
      </c>
      <c r="B5435" t="s">
        <v>32720</v>
      </c>
      <c r="C5435" t="s">
        <v>243</v>
      </c>
      <c r="D5435">
        <v>11.3</v>
      </c>
      <c r="E5435" t="s">
        <v>30879</v>
      </c>
    </row>
    <row r="5436" spans="1:5" hidden="1" x14ac:dyDescent="0.2">
      <c r="A5436" s="94" t="s">
        <v>19852</v>
      </c>
      <c r="B5436" t="s">
        <v>32721</v>
      </c>
      <c r="C5436" t="s">
        <v>243</v>
      </c>
      <c r="D5436">
        <v>13.78</v>
      </c>
      <c r="E5436" t="s">
        <v>30879</v>
      </c>
    </row>
    <row r="5437" spans="1:5" hidden="1" x14ac:dyDescent="0.2">
      <c r="A5437" s="94" t="s">
        <v>32723</v>
      </c>
      <c r="B5437" t="s">
        <v>32724</v>
      </c>
      <c r="C5437" t="s">
        <v>243</v>
      </c>
      <c r="D5437">
        <v>15.74</v>
      </c>
      <c r="E5437" t="s">
        <v>30879</v>
      </c>
    </row>
    <row r="5438" spans="1:5" hidden="1" x14ac:dyDescent="0.2">
      <c r="A5438" s="94" t="s">
        <v>5833</v>
      </c>
      <c r="B5438" t="s">
        <v>32729</v>
      </c>
      <c r="C5438" t="s">
        <v>243</v>
      </c>
      <c r="D5438">
        <v>12.92</v>
      </c>
      <c r="E5438" t="s">
        <v>30879</v>
      </c>
    </row>
    <row r="5439" spans="1:5" hidden="1" x14ac:dyDescent="0.2">
      <c r="A5439" s="94" t="s">
        <v>8714</v>
      </c>
      <c r="B5439" t="s">
        <v>32725</v>
      </c>
      <c r="C5439" t="s">
        <v>243</v>
      </c>
      <c r="D5439">
        <v>12.43</v>
      </c>
      <c r="E5439" t="s">
        <v>30879</v>
      </c>
    </row>
    <row r="5440" spans="1:5" hidden="1" x14ac:dyDescent="0.2">
      <c r="A5440" s="94" t="s">
        <v>8715</v>
      </c>
      <c r="B5440" t="s">
        <v>32726</v>
      </c>
      <c r="C5440" t="s">
        <v>243</v>
      </c>
      <c r="D5440">
        <v>12.92</v>
      </c>
      <c r="E5440" t="s">
        <v>30879</v>
      </c>
    </row>
    <row r="5441" spans="1:5" hidden="1" x14ac:dyDescent="0.2">
      <c r="A5441" s="94" t="s">
        <v>32727</v>
      </c>
      <c r="B5441" t="s">
        <v>32728</v>
      </c>
      <c r="C5441" t="s">
        <v>243</v>
      </c>
      <c r="D5441">
        <v>15.76</v>
      </c>
      <c r="E5441" t="s">
        <v>30879</v>
      </c>
    </row>
    <row r="5442" spans="1:5" hidden="1" x14ac:dyDescent="0.2">
      <c r="A5442" s="94" t="s">
        <v>32938</v>
      </c>
      <c r="B5442" t="s">
        <v>32939</v>
      </c>
      <c r="C5442" t="s">
        <v>243</v>
      </c>
      <c r="D5442">
        <v>6.29</v>
      </c>
      <c r="E5442" t="s">
        <v>30879</v>
      </c>
    </row>
    <row r="5443" spans="1:5" hidden="1" x14ac:dyDescent="0.2">
      <c r="A5443" s="94" t="s">
        <v>33047</v>
      </c>
      <c r="B5443" t="s">
        <v>33048</v>
      </c>
      <c r="C5443" t="s">
        <v>243</v>
      </c>
      <c r="D5443">
        <v>67.08</v>
      </c>
      <c r="E5443" t="s">
        <v>30879</v>
      </c>
    </row>
    <row r="5444" spans="1:5" hidden="1" x14ac:dyDescent="0.2">
      <c r="A5444" s="94" t="s">
        <v>8716</v>
      </c>
      <c r="B5444" t="s">
        <v>8717</v>
      </c>
      <c r="C5444" t="s">
        <v>243</v>
      </c>
      <c r="D5444">
        <v>32.03</v>
      </c>
      <c r="E5444" t="s">
        <v>30879</v>
      </c>
    </row>
    <row r="5445" spans="1:5" hidden="1" x14ac:dyDescent="0.2">
      <c r="A5445" s="94" t="s">
        <v>8718</v>
      </c>
      <c r="B5445" t="s">
        <v>21055</v>
      </c>
      <c r="C5445" t="s">
        <v>243</v>
      </c>
      <c r="D5445">
        <v>22.5</v>
      </c>
      <c r="E5445" t="s">
        <v>30879</v>
      </c>
    </row>
    <row r="5446" spans="1:5" hidden="1" x14ac:dyDescent="0.2">
      <c r="A5446" s="94" t="s">
        <v>8719</v>
      </c>
      <c r="B5446" t="s">
        <v>8720</v>
      </c>
      <c r="C5446" t="s">
        <v>243</v>
      </c>
      <c r="D5446">
        <v>22.5</v>
      </c>
      <c r="E5446" t="s">
        <v>30879</v>
      </c>
    </row>
    <row r="5447" spans="1:5" hidden="1" x14ac:dyDescent="0.2">
      <c r="A5447" s="94" t="s">
        <v>8721</v>
      </c>
      <c r="B5447" t="s">
        <v>8722</v>
      </c>
      <c r="C5447" t="s">
        <v>243</v>
      </c>
      <c r="D5447">
        <v>22.5</v>
      </c>
      <c r="E5447" t="s">
        <v>30879</v>
      </c>
    </row>
    <row r="5448" spans="1:5" hidden="1" x14ac:dyDescent="0.2">
      <c r="A5448" s="94" t="s">
        <v>33104</v>
      </c>
      <c r="B5448" t="s">
        <v>33105</v>
      </c>
      <c r="C5448" t="s">
        <v>243</v>
      </c>
      <c r="D5448">
        <v>27.47</v>
      </c>
      <c r="E5448" t="s">
        <v>30879</v>
      </c>
    </row>
    <row r="5449" spans="1:5" hidden="1" x14ac:dyDescent="0.2">
      <c r="A5449" s="94" t="s">
        <v>8723</v>
      </c>
      <c r="B5449" t="s">
        <v>8724</v>
      </c>
      <c r="C5449" t="s">
        <v>243</v>
      </c>
      <c r="D5449">
        <v>24.94</v>
      </c>
      <c r="E5449" t="s">
        <v>30879</v>
      </c>
    </row>
    <row r="5450" spans="1:5" hidden="1" x14ac:dyDescent="0.2">
      <c r="A5450" s="94" t="s">
        <v>33106</v>
      </c>
      <c r="B5450" t="s">
        <v>33107</v>
      </c>
      <c r="C5450" t="s">
        <v>243</v>
      </c>
      <c r="D5450">
        <v>27.47</v>
      </c>
      <c r="E5450" t="s">
        <v>30879</v>
      </c>
    </row>
    <row r="5451" spans="1:5" hidden="1" x14ac:dyDescent="0.2">
      <c r="A5451" s="94" t="s">
        <v>8725</v>
      </c>
      <c r="B5451" t="s">
        <v>8726</v>
      </c>
      <c r="C5451" t="s">
        <v>243</v>
      </c>
      <c r="D5451">
        <v>16.62</v>
      </c>
      <c r="E5451" t="s">
        <v>30879</v>
      </c>
    </row>
    <row r="5452" spans="1:5" hidden="1" x14ac:dyDescent="0.2">
      <c r="A5452" s="94" t="s">
        <v>5834</v>
      </c>
      <c r="B5452" t="s">
        <v>38679</v>
      </c>
      <c r="C5452" t="s">
        <v>243</v>
      </c>
      <c r="D5452">
        <v>9.6300000000000008</v>
      </c>
      <c r="E5452" t="s">
        <v>30879</v>
      </c>
    </row>
    <row r="5453" spans="1:5" hidden="1" x14ac:dyDescent="0.2">
      <c r="A5453" s="94" t="s">
        <v>32753</v>
      </c>
      <c r="B5453" t="s">
        <v>32754</v>
      </c>
      <c r="C5453" t="s">
        <v>243</v>
      </c>
      <c r="D5453">
        <v>12.4</v>
      </c>
      <c r="E5453" t="s">
        <v>30879</v>
      </c>
    </row>
    <row r="5454" spans="1:5" hidden="1" x14ac:dyDescent="0.2">
      <c r="A5454" s="94" t="s">
        <v>38680</v>
      </c>
      <c r="B5454" t="s">
        <v>38681</v>
      </c>
      <c r="C5454" t="s">
        <v>243</v>
      </c>
      <c r="D5454">
        <v>15.36</v>
      </c>
      <c r="E5454" t="s">
        <v>30879</v>
      </c>
    </row>
    <row r="5455" spans="1:5" hidden="1" x14ac:dyDescent="0.2">
      <c r="A5455" s="94" t="s">
        <v>32814</v>
      </c>
      <c r="B5455" t="s">
        <v>32815</v>
      </c>
      <c r="C5455" t="s">
        <v>243</v>
      </c>
      <c r="D5455">
        <v>73.23</v>
      </c>
      <c r="E5455" t="s">
        <v>30879</v>
      </c>
    </row>
    <row r="5456" spans="1:5" hidden="1" x14ac:dyDescent="0.2">
      <c r="A5456" s="94" t="s">
        <v>8727</v>
      </c>
      <c r="B5456" t="s">
        <v>32833</v>
      </c>
      <c r="C5456" t="s">
        <v>243</v>
      </c>
      <c r="D5456">
        <v>80.13</v>
      </c>
      <c r="E5456" t="s">
        <v>30879</v>
      </c>
    </row>
    <row r="5457" spans="1:5" hidden="1" x14ac:dyDescent="0.2">
      <c r="A5457" s="94" t="s">
        <v>32984</v>
      </c>
      <c r="B5457" t="s">
        <v>32985</v>
      </c>
      <c r="C5457" t="s">
        <v>243</v>
      </c>
      <c r="D5457">
        <v>194.97</v>
      </c>
      <c r="E5457" t="s">
        <v>30879</v>
      </c>
    </row>
    <row r="5458" spans="1:5" hidden="1" x14ac:dyDescent="0.2">
      <c r="A5458" s="94" t="s">
        <v>8728</v>
      </c>
      <c r="B5458" t="s">
        <v>32986</v>
      </c>
      <c r="C5458" t="s">
        <v>243</v>
      </c>
      <c r="D5458">
        <v>204.27</v>
      </c>
      <c r="E5458" t="s">
        <v>30879</v>
      </c>
    </row>
    <row r="5459" spans="1:5" hidden="1" x14ac:dyDescent="0.2">
      <c r="A5459" s="94" t="s">
        <v>33015</v>
      </c>
      <c r="B5459" t="s">
        <v>33016</v>
      </c>
      <c r="C5459" t="s">
        <v>1031</v>
      </c>
      <c r="D5459">
        <v>129.84</v>
      </c>
      <c r="E5459" t="s">
        <v>30879</v>
      </c>
    </row>
    <row r="5460" spans="1:5" hidden="1" x14ac:dyDescent="0.2">
      <c r="A5460" s="94" t="s">
        <v>5835</v>
      </c>
      <c r="B5460" t="s">
        <v>33044</v>
      </c>
      <c r="C5460" t="s">
        <v>243</v>
      </c>
      <c r="D5460">
        <v>92.76</v>
      </c>
      <c r="E5460" t="s">
        <v>30879</v>
      </c>
    </row>
    <row r="5461" spans="1:5" hidden="1" x14ac:dyDescent="0.2">
      <c r="A5461" s="94" t="s">
        <v>5836</v>
      </c>
      <c r="B5461" t="s">
        <v>38682</v>
      </c>
      <c r="C5461" t="s">
        <v>243</v>
      </c>
      <c r="D5461">
        <v>60.68</v>
      </c>
      <c r="E5461" t="s">
        <v>30879</v>
      </c>
    </row>
    <row r="5462" spans="1:5" hidden="1" x14ac:dyDescent="0.2">
      <c r="A5462" s="94" t="s">
        <v>1048</v>
      </c>
      <c r="B5462" t="s">
        <v>32776</v>
      </c>
      <c r="C5462" t="s">
        <v>243</v>
      </c>
      <c r="D5462">
        <v>36.520000000000003</v>
      </c>
      <c r="E5462" t="s">
        <v>30879</v>
      </c>
    </row>
    <row r="5463" spans="1:5" hidden="1" x14ac:dyDescent="0.2">
      <c r="A5463" s="94" t="s">
        <v>1049</v>
      </c>
      <c r="B5463" t="s">
        <v>32777</v>
      </c>
      <c r="C5463" t="s">
        <v>243</v>
      </c>
      <c r="D5463">
        <v>36.520000000000003</v>
      </c>
      <c r="E5463" t="s">
        <v>30879</v>
      </c>
    </row>
    <row r="5464" spans="1:5" hidden="1" x14ac:dyDescent="0.2">
      <c r="A5464" s="94" t="s">
        <v>1050</v>
      </c>
      <c r="B5464" t="s">
        <v>32786</v>
      </c>
      <c r="C5464" t="s">
        <v>243</v>
      </c>
      <c r="D5464">
        <v>36.520000000000003</v>
      </c>
      <c r="E5464" t="s">
        <v>30879</v>
      </c>
    </row>
    <row r="5465" spans="1:5" hidden="1" x14ac:dyDescent="0.2">
      <c r="A5465" s="94" t="s">
        <v>1051</v>
      </c>
      <c r="B5465" t="s">
        <v>32787</v>
      </c>
      <c r="C5465" t="s">
        <v>243</v>
      </c>
      <c r="D5465">
        <v>36.520000000000003</v>
      </c>
      <c r="E5465" t="s">
        <v>30879</v>
      </c>
    </row>
    <row r="5466" spans="1:5" hidden="1" x14ac:dyDescent="0.2">
      <c r="A5466" s="94" t="s">
        <v>38683</v>
      </c>
      <c r="B5466" t="s">
        <v>38684</v>
      </c>
      <c r="C5466" t="s">
        <v>243</v>
      </c>
      <c r="D5466">
        <v>71.36</v>
      </c>
      <c r="E5466" t="s">
        <v>30879</v>
      </c>
    </row>
    <row r="5467" spans="1:5" hidden="1" x14ac:dyDescent="0.2">
      <c r="A5467" s="94" t="s">
        <v>1052</v>
      </c>
      <c r="B5467" t="s">
        <v>32782</v>
      </c>
      <c r="C5467" t="s">
        <v>243</v>
      </c>
      <c r="D5467">
        <v>62.21</v>
      </c>
      <c r="E5467" t="s">
        <v>30879</v>
      </c>
    </row>
    <row r="5468" spans="1:5" hidden="1" x14ac:dyDescent="0.2">
      <c r="A5468" s="94" t="s">
        <v>2810</v>
      </c>
      <c r="B5468" t="s">
        <v>32783</v>
      </c>
      <c r="C5468" t="s">
        <v>243</v>
      </c>
      <c r="D5468">
        <v>62.21</v>
      </c>
      <c r="E5468" t="s">
        <v>30879</v>
      </c>
    </row>
    <row r="5469" spans="1:5" hidden="1" x14ac:dyDescent="0.2">
      <c r="A5469" s="94" t="s">
        <v>2811</v>
      </c>
      <c r="B5469" t="s">
        <v>32784</v>
      </c>
      <c r="C5469" t="s">
        <v>243</v>
      </c>
      <c r="D5469">
        <v>84.76</v>
      </c>
      <c r="E5469" t="s">
        <v>30879</v>
      </c>
    </row>
    <row r="5470" spans="1:5" hidden="1" x14ac:dyDescent="0.2">
      <c r="A5470" s="94" t="s">
        <v>2812</v>
      </c>
      <c r="B5470" t="s">
        <v>32785</v>
      </c>
      <c r="C5470" t="s">
        <v>243</v>
      </c>
      <c r="D5470">
        <v>84.76</v>
      </c>
      <c r="E5470" t="s">
        <v>30879</v>
      </c>
    </row>
    <row r="5471" spans="1:5" hidden="1" x14ac:dyDescent="0.2">
      <c r="A5471" s="94" t="s">
        <v>2157</v>
      </c>
      <c r="B5471" t="s">
        <v>32774</v>
      </c>
      <c r="C5471" t="s">
        <v>243</v>
      </c>
      <c r="D5471">
        <v>160.99</v>
      </c>
      <c r="E5471" t="s">
        <v>30879</v>
      </c>
    </row>
    <row r="5472" spans="1:5" hidden="1" x14ac:dyDescent="0.2">
      <c r="A5472" s="94" t="s">
        <v>2694</v>
      </c>
      <c r="B5472" t="s">
        <v>32775</v>
      </c>
      <c r="C5472" t="s">
        <v>243</v>
      </c>
      <c r="D5472">
        <v>160.99</v>
      </c>
      <c r="E5472" t="s">
        <v>30879</v>
      </c>
    </row>
    <row r="5473" spans="1:5" hidden="1" x14ac:dyDescent="0.2">
      <c r="A5473" s="94" t="s">
        <v>8729</v>
      </c>
      <c r="B5473" t="s">
        <v>32772</v>
      </c>
      <c r="C5473" t="s">
        <v>243</v>
      </c>
      <c r="D5473">
        <v>48.14</v>
      </c>
      <c r="E5473" t="s">
        <v>30879</v>
      </c>
    </row>
    <row r="5474" spans="1:5" hidden="1" x14ac:dyDescent="0.2">
      <c r="A5474" s="94" t="s">
        <v>8730</v>
      </c>
      <c r="B5474" t="s">
        <v>32773</v>
      </c>
      <c r="C5474" t="s">
        <v>243</v>
      </c>
      <c r="D5474">
        <v>50.55</v>
      </c>
      <c r="E5474" t="s">
        <v>30879</v>
      </c>
    </row>
    <row r="5475" spans="1:5" hidden="1" x14ac:dyDescent="0.2">
      <c r="A5475" s="94" t="s">
        <v>32770</v>
      </c>
      <c r="B5475" t="s">
        <v>32771</v>
      </c>
      <c r="C5475" t="s">
        <v>243</v>
      </c>
      <c r="D5475">
        <v>26.5</v>
      </c>
      <c r="E5475" t="s">
        <v>30879</v>
      </c>
    </row>
    <row r="5476" spans="1:5" hidden="1" x14ac:dyDescent="0.2">
      <c r="A5476" s="94" t="s">
        <v>2442</v>
      </c>
      <c r="B5476" t="s">
        <v>32792</v>
      </c>
      <c r="C5476" t="s">
        <v>243</v>
      </c>
      <c r="D5476">
        <v>36.520000000000003</v>
      </c>
      <c r="E5476" t="s">
        <v>30879</v>
      </c>
    </row>
    <row r="5477" spans="1:5" hidden="1" x14ac:dyDescent="0.2">
      <c r="A5477" s="94" t="s">
        <v>2443</v>
      </c>
      <c r="B5477" t="s">
        <v>32793</v>
      </c>
      <c r="C5477" t="s">
        <v>243</v>
      </c>
      <c r="D5477">
        <v>36.520000000000003</v>
      </c>
      <c r="E5477" t="s">
        <v>30879</v>
      </c>
    </row>
    <row r="5478" spans="1:5" hidden="1" x14ac:dyDescent="0.2">
      <c r="A5478" s="94" t="s">
        <v>2444</v>
      </c>
      <c r="B5478" t="s">
        <v>32800</v>
      </c>
      <c r="C5478" t="s">
        <v>243</v>
      </c>
      <c r="D5478">
        <v>36.520000000000003</v>
      </c>
      <c r="E5478" t="s">
        <v>30879</v>
      </c>
    </row>
    <row r="5479" spans="1:5" hidden="1" x14ac:dyDescent="0.2">
      <c r="A5479" s="94" t="s">
        <v>2445</v>
      </c>
      <c r="B5479" t="s">
        <v>32801</v>
      </c>
      <c r="C5479" t="s">
        <v>243</v>
      </c>
      <c r="D5479">
        <v>36.520000000000003</v>
      </c>
      <c r="E5479" t="s">
        <v>30879</v>
      </c>
    </row>
    <row r="5480" spans="1:5" hidden="1" x14ac:dyDescent="0.2">
      <c r="A5480" s="94" t="s">
        <v>2446</v>
      </c>
      <c r="B5480" t="s">
        <v>32796</v>
      </c>
      <c r="C5480" t="s">
        <v>243</v>
      </c>
      <c r="D5480">
        <v>62.21</v>
      </c>
      <c r="E5480" t="s">
        <v>30879</v>
      </c>
    </row>
    <row r="5481" spans="1:5" hidden="1" x14ac:dyDescent="0.2">
      <c r="A5481" s="94" t="s">
        <v>2425</v>
      </c>
      <c r="B5481" t="s">
        <v>32797</v>
      </c>
      <c r="C5481" t="s">
        <v>243</v>
      </c>
      <c r="D5481">
        <v>62.21</v>
      </c>
      <c r="E5481" t="s">
        <v>30879</v>
      </c>
    </row>
    <row r="5482" spans="1:5" hidden="1" x14ac:dyDescent="0.2">
      <c r="A5482" s="94" t="s">
        <v>2426</v>
      </c>
      <c r="B5482" t="s">
        <v>32798</v>
      </c>
      <c r="C5482" t="s">
        <v>243</v>
      </c>
      <c r="D5482">
        <v>84.76</v>
      </c>
      <c r="E5482" t="s">
        <v>30879</v>
      </c>
    </row>
    <row r="5483" spans="1:5" hidden="1" x14ac:dyDescent="0.2">
      <c r="A5483" s="94" t="s">
        <v>2427</v>
      </c>
      <c r="B5483" t="s">
        <v>32799</v>
      </c>
      <c r="C5483" t="s">
        <v>243</v>
      </c>
      <c r="D5483">
        <v>84.76</v>
      </c>
      <c r="E5483" t="s">
        <v>30879</v>
      </c>
    </row>
    <row r="5484" spans="1:5" hidden="1" x14ac:dyDescent="0.2">
      <c r="A5484" s="94" t="s">
        <v>2858</v>
      </c>
      <c r="B5484" t="s">
        <v>32790</v>
      </c>
      <c r="C5484" t="s">
        <v>243</v>
      </c>
      <c r="D5484">
        <v>160.99</v>
      </c>
      <c r="E5484" t="s">
        <v>30879</v>
      </c>
    </row>
    <row r="5485" spans="1:5" hidden="1" x14ac:dyDescent="0.2">
      <c r="A5485" s="94" t="s">
        <v>2859</v>
      </c>
      <c r="B5485" t="s">
        <v>32791</v>
      </c>
      <c r="C5485" t="s">
        <v>243</v>
      </c>
      <c r="D5485">
        <v>160.99</v>
      </c>
      <c r="E5485" t="s">
        <v>30879</v>
      </c>
    </row>
    <row r="5486" spans="1:5" hidden="1" x14ac:dyDescent="0.2">
      <c r="A5486" s="94" t="s">
        <v>8731</v>
      </c>
      <c r="B5486" t="s">
        <v>33021</v>
      </c>
      <c r="C5486" t="s">
        <v>243</v>
      </c>
      <c r="D5486">
        <v>48.14</v>
      </c>
      <c r="E5486" t="s">
        <v>30879</v>
      </c>
    </row>
    <row r="5487" spans="1:5" hidden="1" x14ac:dyDescent="0.2">
      <c r="A5487" s="94" t="s">
        <v>8732</v>
      </c>
      <c r="B5487" t="s">
        <v>33022</v>
      </c>
      <c r="C5487" t="s">
        <v>243</v>
      </c>
      <c r="D5487">
        <v>50.55</v>
      </c>
      <c r="E5487" t="s">
        <v>30879</v>
      </c>
    </row>
    <row r="5488" spans="1:5" hidden="1" x14ac:dyDescent="0.2">
      <c r="A5488" s="94" t="s">
        <v>33019</v>
      </c>
      <c r="B5488" t="s">
        <v>33020</v>
      </c>
      <c r="C5488" t="s">
        <v>243</v>
      </c>
      <c r="D5488">
        <v>26.5</v>
      </c>
      <c r="E5488" t="s">
        <v>30879</v>
      </c>
    </row>
    <row r="5489" spans="1:15" hidden="1" x14ac:dyDescent="0.2">
      <c r="A5489" s="94" t="s">
        <v>1723</v>
      </c>
      <c r="B5489" t="s">
        <v>32803</v>
      </c>
      <c r="C5489" t="s">
        <v>243</v>
      </c>
      <c r="D5489">
        <v>36.520000000000003</v>
      </c>
      <c r="E5489" t="s">
        <v>30879</v>
      </c>
    </row>
    <row r="5490" spans="1:15" hidden="1" x14ac:dyDescent="0.2">
      <c r="A5490" s="94" t="s">
        <v>1724</v>
      </c>
      <c r="B5490" t="s">
        <v>32804</v>
      </c>
      <c r="C5490" t="s">
        <v>243</v>
      </c>
      <c r="D5490">
        <v>36.520000000000003</v>
      </c>
      <c r="E5490" t="s">
        <v>30879</v>
      </c>
    </row>
    <row r="5491" spans="1:15" hidden="1" x14ac:dyDescent="0.2">
      <c r="A5491" s="94" t="s">
        <v>2881</v>
      </c>
      <c r="B5491" t="s">
        <v>32812</v>
      </c>
      <c r="C5491" t="s">
        <v>243</v>
      </c>
      <c r="D5491">
        <v>36.520000000000003</v>
      </c>
      <c r="E5491" t="s">
        <v>30879</v>
      </c>
    </row>
    <row r="5492" spans="1:15" hidden="1" x14ac:dyDescent="0.2">
      <c r="A5492" s="94" t="s">
        <v>2882</v>
      </c>
      <c r="B5492" t="s">
        <v>32813</v>
      </c>
      <c r="C5492" t="s">
        <v>243</v>
      </c>
      <c r="D5492">
        <v>36.520000000000003</v>
      </c>
      <c r="E5492" t="s">
        <v>30879</v>
      </c>
    </row>
    <row r="5493" spans="1:15" hidden="1" x14ac:dyDescent="0.2">
      <c r="A5493" s="94" t="s">
        <v>2834</v>
      </c>
      <c r="B5493" t="s">
        <v>32810</v>
      </c>
      <c r="C5493" t="s">
        <v>243</v>
      </c>
      <c r="D5493">
        <v>62.21</v>
      </c>
      <c r="E5493" t="s">
        <v>30879</v>
      </c>
    </row>
    <row r="5494" spans="1:15" hidden="1" x14ac:dyDescent="0.2">
      <c r="A5494" s="94" t="s">
        <v>2835</v>
      </c>
      <c r="B5494" t="s">
        <v>32811</v>
      </c>
      <c r="C5494" t="s">
        <v>243</v>
      </c>
      <c r="D5494">
        <v>62.21</v>
      </c>
      <c r="E5494" t="s">
        <v>30879</v>
      </c>
    </row>
    <row r="5495" spans="1:15" hidden="1" x14ac:dyDescent="0.2">
      <c r="A5495" s="94" t="s">
        <v>2836</v>
      </c>
      <c r="B5495" t="s">
        <v>3028</v>
      </c>
      <c r="C5495" t="s">
        <v>243</v>
      </c>
      <c r="D5495">
        <v>84.76</v>
      </c>
      <c r="E5495" t="s">
        <v>30879</v>
      </c>
    </row>
    <row r="5496" spans="1:15" hidden="1" x14ac:dyDescent="0.2">
      <c r="A5496" s="94" t="s">
        <v>2837</v>
      </c>
      <c r="B5496" t="s">
        <v>3029</v>
      </c>
      <c r="C5496" t="s">
        <v>243</v>
      </c>
      <c r="D5496">
        <v>84.76</v>
      </c>
      <c r="E5496" t="s">
        <v>30879</v>
      </c>
    </row>
    <row r="5497" spans="1:15" hidden="1" x14ac:dyDescent="0.2">
      <c r="A5497" s="94" t="s">
        <v>2838</v>
      </c>
      <c r="B5497" t="s">
        <v>32808</v>
      </c>
      <c r="C5497" t="s">
        <v>243</v>
      </c>
      <c r="D5497">
        <v>160.99</v>
      </c>
      <c r="E5497" t="s">
        <v>30879</v>
      </c>
    </row>
    <row r="5498" spans="1:15" hidden="1" x14ac:dyDescent="0.2">
      <c r="A5498" s="94" t="s">
        <v>2839</v>
      </c>
      <c r="B5498" t="s">
        <v>32809</v>
      </c>
      <c r="C5498" t="s">
        <v>243</v>
      </c>
      <c r="D5498">
        <v>160.99</v>
      </c>
      <c r="E5498" t="s">
        <v>30879</v>
      </c>
    </row>
    <row r="5499" spans="1:15" hidden="1" x14ac:dyDescent="0.2">
      <c r="A5499" s="94" t="s">
        <v>2840</v>
      </c>
      <c r="B5499" t="s">
        <v>32835</v>
      </c>
      <c r="C5499" t="s">
        <v>243</v>
      </c>
      <c r="D5499">
        <v>36.520000000000003</v>
      </c>
      <c r="E5499" t="s">
        <v>30879</v>
      </c>
    </row>
    <row r="5500" spans="1:15" s="88" customFormat="1" hidden="1" x14ac:dyDescent="0.2">
      <c r="A5500" s="94" t="s">
        <v>2841</v>
      </c>
      <c r="B5500" t="s">
        <v>32834</v>
      </c>
      <c r="C5500" t="s">
        <v>243</v>
      </c>
      <c r="D5500">
        <v>36.520000000000003</v>
      </c>
      <c r="E5500" t="s">
        <v>30879</v>
      </c>
      <c r="F5500" s="87"/>
      <c r="G5500" s="87"/>
      <c r="H5500" s="87"/>
      <c r="I5500" s="87"/>
      <c r="J5500" s="87"/>
      <c r="K5500" s="87"/>
      <c r="L5500" s="87"/>
      <c r="M5500" s="87"/>
      <c r="N5500" s="87"/>
      <c r="O5500" s="87"/>
    </row>
    <row r="5501" spans="1:15" hidden="1" x14ac:dyDescent="0.2">
      <c r="A5501" s="94" t="s">
        <v>2842</v>
      </c>
      <c r="B5501" t="s">
        <v>32840</v>
      </c>
      <c r="C5501" t="s">
        <v>243</v>
      </c>
      <c r="D5501">
        <v>36.520000000000003</v>
      </c>
      <c r="E5501" t="s">
        <v>30879</v>
      </c>
    </row>
    <row r="5502" spans="1:15" hidden="1" x14ac:dyDescent="0.2">
      <c r="A5502" s="94" t="s">
        <v>2843</v>
      </c>
      <c r="B5502" t="s">
        <v>32841</v>
      </c>
      <c r="C5502" t="s">
        <v>243</v>
      </c>
      <c r="D5502">
        <v>36.520000000000003</v>
      </c>
      <c r="E5502" t="s">
        <v>30879</v>
      </c>
    </row>
    <row r="5503" spans="1:15" hidden="1" x14ac:dyDescent="0.2">
      <c r="A5503" s="94" t="s">
        <v>3552</v>
      </c>
      <c r="B5503" t="s">
        <v>32820</v>
      </c>
      <c r="C5503" t="s">
        <v>243</v>
      </c>
      <c r="D5503">
        <v>36.520000000000003</v>
      </c>
      <c r="E5503" t="s">
        <v>30879</v>
      </c>
    </row>
    <row r="5504" spans="1:15" hidden="1" x14ac:dyDescent="0.2">
      <c r="A5504" s="94" t="s">
        <v>3553</v>
      </c>
      <c r="B5504" t="s">
        <v>32819</v>
      </c>
      <c r="C5504" t="s">
        <v>243</v>
      </c>
      <c r="D5504">
        <v>36.520000000000003</v>
      </c>
      <c r="E5504" t="s">
        <v>30879</v>
      </c>
    </row>
    <row r="5505" spans="1:5" hidden="1" x14ac:dyDescent="0.2">
      <c r="A5505" s="94" t="s">
        <v>2864</v>
      </c>
      <c r="B5505" t="s">
        <v>32836</v>
      </c>
      <c r="C5505" t="s">
        <v>243</v>
      </c>
      <c r="D5505">
        <v>62.21</v>
      </c>
      <c r="E5505" t="s">
        <v>30879</v>
      </c>
    </row>
    <row r="5506" spans="1:5" hidden="1" x14ac:dyDescent="0.2">
      <c r="A5506" s="94" t="s">
        <v>2865</v>
      </c>
      <c r="B5506" t="s">
        <v>32837</v>
      </c>
      <c r="C5506" t="s">
        <v>243</v>
      </c>
      <c r="D5506">
        <v>62.21</v>
      </c>
      <c r="E5506" t="s">
        <v>30879</v>
      </c>
    </row>
    <row r="5507" spans="1:5" hidden="1" x14ac:dyDescent="0.2">
      <c r="A5507" s="94" t="s">
        <v>2870</v>
      </c>
      <c r="B5507" t="s">
        <v>32838</v>
      </c>
      <c r="C5507" t="s">
        <v>243</v>
      </c>
      <c r="D5507">
        <v>84.76</v>
      </c>
      <c r="E5507" t="s">
        <v>30879</v>
      </c>
    </row>
    <row r="5508" spans="1:5" hidden="1" x14ac:dyDescent="0.2">
      <c r="A5508" s="94" t="s">
        <v>1583</v>
      </c>
      <c r="B5508" t="s">
        <v>32839</v>
      </c>
      <c r="C5508" t="s">
        <v>243</v>
      </c>
      <c r="D5508">
        <v>84.76</v>
      </c>
      <c r="E5508" t="s">
        <v>30879</v>
      </c>
    </row>
    <row r="5509" spans="1:5" hidden="1" x14ac:dyDescent="0.2">
      <c r="A5509" s="94" t="s">
        <v>1219</v>
      </c>
      <c r="B5509" t="s">
        <v>32831</v>
      </c>
      <c r="C5509" t="s">
        <v>243</v>
      </c>
      <c r="D5509">
        <v>160.99</v>
      </c>
      <c r="E5509" t="s">
        <v>30879</v>
      </c>
    </row>
    <row r="5510" spans="1:5" hidden="1" x14ac:dyDescent="0.2">
      <c r="A5510" s="94" t="s">
        <v>1220</v>
      </c>
      <c r="B5510" t="s">
        <v>32832</v>
      </c>
      <c r="C5510" t="s">
        <v>243</v>
      </c>
      <c r="D5510">
        <v>160.99</v>
      </c>
      <c r="E5510" t="s">
        <v>30879</v>
      </c>
    </row>
    <row r="5511" spans="1:5" hidden="1" x14ac:dyDescent="0.2">
      <c r="A5511" s="94" t="s">
        <v>28</v>
      </c>
      <c r="B5511" t="s">
        <v>32825</v>
      </c>
      <c r="C5511" t="s">
        <v>243</v>
      </c>
      <c r="D5511">
        <v>62.21</v>
      </c>
      <c r="E5511" t="s">
        <v>30879</v>
      </c>
    </row>
    <row r="5512" spans="1:5" hidden="1" x14ac:dyDescent="0.2">
      <c r="A5512" s="94" t="s">
        <v>1103</v>
      </c>
      <c r="B5512" t="s">
        <v>32826</v>
      </c>
      <c r="C5512" t="s">
        <v>243</v>
      </c>
      <c r="D5512">
        <v>62.21</v>
      </c>
      <c r="E5512" t="s">
        <v>30879</v>
      </c>
    </row>
    <row r="5513" spans="1:5" hidden="1" x14ac:dyDescent="0.2">
      <c r="A5513" s="94" t="s">
        <v>597</v>
      </c>
      <c r="B5513" t="s">
        <v>32827</v>
      </c>
      <c r="C5513" t="s">
        <v>243</v>
      </c>
      <c r="D5513">
        <v>84.76</v>
      </c>
      <c r="E5513" t="s">
        <v>30879</v>
      </c>
    </row>
    <row r="5514" spans="1:5" hidden="1" x14ac:dyDescent="0.2">
      <c r="A5514" s="94" t="s">
        <v>598</v>
      </c>
      <c r="B5514" t="s">
        <v>32828</v>
      </c>
      <c r="C5514" t="s">
        <v>243</v>
      </c>
      <c r="D5514">
        <v>84.76</v>
      </c>
      <c r="E5514" t="s">
        <v>30879</v>
      </c>
    </row>
    <row r="5515" spans="1:5" hidden="1" x14ac:dyDescent="0.2">
      <c r="A5515" s="94" t="s">
        <v>599</v>
      </c>
      <c r="B5515" t="s">
        <v>32821</v>
      </c>
      <c r="C5515" t="s">
        <v>243</v>
      </c>
      <c r="D5515">
        <v>160.99</v>
      </c>
      <c r="E5515" t="s">
        <v>30879</v>
      </c>
    </row>
    <row r="5516" spans="1:5" hidden="1" x14ac:dyDescent="0.2">
      <c r="A5516" s="94" t="s">
        <v>600</v>
      </c>
      <c r="B5516" t="s">
        <v>32822</v>
      </c>
      <c r="C5516" t="s">
        <v>243</v>
      </c>
      <c r="D5516">
        <v>160.99</v>
      </c>
      <c r="E5516" t="s">
        <v>30879</v>
      </c>
    </row>
    <row r="5517" spans="1:5" hidden="1" x14ac:dyDescent="0.2">
      <c r="A5517" s="94" t="s">
        <v>5837</v>
      </c>
      <c r="B5517" t="s">
        <v>5838</v>
      </c>
      <c r="C5517" t="s">
        <v>243</v>
      </c>
      <c r="D5517">
        <v>160.68</v>
      </c>
      <c r="E5517" t="s">
        <v>30879</v>
      </c>
    </row>
    <row r="5518" spans="1:5" hidden="1" x14ac:dyDescent="0.2">
      <c r="A5518" s="94" t="s">
        <v>8733</v>
      </c>
      <c r="B5518" t="s">
        <v>8734</v>
      </c>
      <c r="C5518" t="s">
        <v>243</v>
      </c>
      <c r="D5518">
        <v>22.98</v>
      </c>
      <c r="E5518" t="s">
        <v>30879</v>
      </c>
    </row>
    <row r="5519" spans="1:5" hidden="1" x14ac:dyDescent="0.2">
      <c r="A5519" s="94" t="s">
        <v>8735</v>
      </c>
      <c r="B5519" t="s">
        <v>8736</v>
      </c>
      <c r="C5519" t="s">
        <v>243</v>
      </c>
      <c r="D5519">
        <v>22.27</v>
      </c>
      <c r="E5519" t="s">
        <v>30879</v>
      </c>
    </row>
    <row r="5520" spans="1:5" hidden="1" x14ac:dyDescent="0.2">
      <c r="A5520" s="94" t="s">
        <v>8737</v>
      </c>
      <c r="B5520" t="s">
        <v>8738</v>
      </c>
      <c r="C5520" t="s">
        <v>243</v>
      </c>
      <c r="D5520">
        <v>27.66</v>
      </c>
      <c r="E5520" t="s">
        <v>30879</v>
      </c>
    </row>
    <row r="5521" spans="1:5" hidden="1" x14ac:dyDescent="0.2">
      <c r="A5521" s="94" t="s">
        <v>8739</v>
      </c>
      <c r="B5521" t="s">
        <v>8740</v>
      </c>
      <c r="C5521" t="s">
        <v>243</v>
      </c>
      <c r="D5521">
        <v>45.18</v>
      </c>
      <c r="E5521" t="s">
        <v>30879</v>
      </c>
    </row>
    <row r="5522" spans="1:5" hidden="1" x14ac:dyDescent="0.2">
      <c r="A5522" s="94" t="s">
        <v>8741</v>
      </c>
      <c r="B5522" t="s">
        <v>8742</v>
      </c>
      <c r="C5522" t="s">
        <v>243</v>
      </c>
      <c r="D5522">
        <v>35.119999999999997</v>
      </c>
      <c r="E5522" t="s">
        <v>30879</v>
      </c>
    </row>
    <row r="5523" spans="1:5" hidden="1" x14ac:dyDescent="0.2">
      <c r="A5523" s="94" t="s">
        <v>40429</v>
      </c>
      <c r="B5523" t="s">
        <v>40430</v>
      </c>
      <c r="C5523" t="s">
        <v>8744</v>
      </c>
      <c r="D5523">
        <v>16.43</v>
      </c>
      <c r="E5523" t="s">
        <v>30879</v>
      </c>
    </row>
    <row r="5524" spans="1:5" hidden="1" x14ac:dyDescent="0.2">
      <c r="A5524" s="94" t="s">
        <v>33131</v>
      </c>
      <c r="B5524" t="s">
        <v>33132</v>
      </c>
      <c r="C5524" t="s">
        <v>243</v>
      </c>
      <c r="D5524">
        <v>6.52</v>
      </c>
      <c r="E5524" t="s">
        <v>30879</v>
      </c>
    </row>
    <row r="5525" spans="1:5" hidden="1" x14ac:dyDescent="0.2">
      <c r="A5525" s="94" t="s">
        <v>33129</v>
      </c>
      <c r="B5525" t="s">
        <v>33130</v>
      </c>
      <c r="C5525" t="s">
        <v>243</v>
      </c>
      <c r="D5525">
        <v>7.54</v>
      </c>
      <c r="E5525" t="s">
        <v>30879</v>
      </c>
    </row>
    <row r="5526" spans="1:5" hidden="1" x14ac:dyDescent="0.2">
      <c r="A5526" s="94" t="s">
        <v>33140</v>
      </c>
      <c r="B5526" t="s">
        <v>33141</v>
      </c>
      <c r="C5526" t="s">
        <v>243</v>
      </c>
      <c r="D5526">
        <v>10.26</v>
      </c>
      <c r="E5526" t="s">
        <v>30879</v>
      </c>
    </row>
    <row r="5527" spans="1:5" hidden="1" x14ac:dyDescent="0.2">
      <c r="A5527" s="94" t="s">
        <v>33180</v>
      </c>
      <c r="B5527" t="s">
        <v>33181</v>
      </c>
      <c r="C5527" t="s">
        <v>8744</v>
      </c>
      <c r="D5527">
        <v>10.119999999999999</v>
      </c>
      <c r="E5527" t="s">
        <v>30879</v>
      </c>
    </row>
    <row r="5528" spans="1:5" hidden="1" x14ac:dyDescent="0.2">
      <c r="A5528" s="94" t="s">
        <v>8743</v>
      </c>
      <c r="B5528" t="s">
        <v>33186</v>
      </c>
      <c r="C5528" t="s">
        <v>8744</v>
      </c>
      <c r="D5528">
        <v>8.58</v>
      </c>
      <c r="E5528" t="s">
        <v>30879</v>
      </c>
    </row>
    <row r="5529" spans="1:5" hidden="1" x14ac:dyDescent="0.2">
      <c r="A5529" s="94" t="s">
        <v>33182</v>
      </c>
      <c r="B5529" t="s">
        <v>33183</v>
      </c>
      <c r="C5529" t="s">
        <v>243</v>
      </c>
      <c r="D5529">
        <v>10.26</v>
      </c>
      <c r="E5529" t="s">
        <v>30879</v>
      </c>
    </row>
    <row r="5530" spans="1:5" hidden="1" x14ac:dyDescent="0.2">
      <c r="A5530" s="94" t="s">
        <v>50448</v>
      </c>
      <c r="B5530" t="s">
        <v>50449</v>
      </c>
      <c r="C5530" t="s">
        <v>243</v>
      </c>
      <c r="D5530">
        <v>9.51</v>
      </c>
      <c r="E5530" t="s">
        <v>30879</v>
      </c>
    </row>
    <row r="5531" spans="1:5" hidden="1" x14ac:dyDescent="0.2">
      <c r="A5531" s="94" t="s">
        <v>50455</v>
      </c>
      <c r="B5531" t="s">
        <v>50456</v>
      </c>
      <c r="C5531" t="s">
        <v>243</v>
      </c>
      <c r="D5531">
        <v>10.220000000000001</v>
      </c>
      <c r="E5531" t="s">
        <v>30879</v>
      </c>
    </row>
    <row r="5532" spans="1:5" hidden="1" x14ac:dyDescent="0.2">
      <c r="A5532" s="94" t="s">
        <v>33184</v>
      </c>
      <c r="B5532" t="s">
        <v>33185</v>
      </c>
      <c r="C5532" t="s">
        <v>243</v>
      </c>
      <c r="D5532">
        <v>37.07</v>
      </c>
      <c r="E5532" t="s">
        <v>30879</v>
      </c>
    </row>
    <row r="5533" spans="1:5" hidden="1" x14ac:dyDescent="0.2">
      <c r="A5533" s="94" t="s">
        <v>2725</v>
      </c>
      <c r="B5533" t="s">
        <v>33137</v>
      </c>
      <c r="C5533" t="s">
        <v>243</v>
      </c>
      <c r="D5533">
        <v>10.65</v>
      </c>
      <c r="E5533" t="s">
        <v>30879</v>
      </c>
    </row>
    <row r="5534" spans="1:5" hidden="1" x14ac:dyDescent="0.2">
      <c r="A5534" s="94" t="s">
        <v>4139</v>
      </c>
      <c r="B5534" t="s">
        <v>4140</v>
      </c>
      <c r="C5534" t="s">
        <v>243</v>
      </c>
      <c r="D5534">
        <v>0.46</v>
      </c>
      <c r="E5534" t="s">
        <v>30879</v>
      </c>
    </row>
    <row r="5535" spans="1:5" hidden="1" x14ac:dyDescent="0.2">
      <c r="A5535" s="94" t="s">
        <v>4141</v>
      </c>
      <c r="B5535" t="s">
        <v>4142</v>
      </c>
      <c r="C5535" t="s">
        <v>243</v>
      </c>
      <c r="D5535">
        <v>0.41</v>
      </c>
      <c r="E5535" t="s">
        <v>30879</v>
      </c>
    </row>
    <row r="5536" spans="1:5" hidden="1" x14ac:dyDescent="0.2">
      <c r="A5536" s="94" t="s">
        <v>4143</v>
      </c>
      <c r="B5536" t="s">
        <v>4144</v>
      </c>
      <c r="C5536" t="s">
        <v>243</v>
      </c>
      <c r="D5536">
        <v>0.49</v>
      </c>
      <c r="E5536" t="s">
        <v>30879</v>
      </c>
    </row>
    <row r="5537" spans="1:5" hidden="1" x14ac:dyDescent="0.2">
      <c r="A5537" s="94" t="s">
        <v>8746</v>
      </c>
      <c r="B5537" t="s">
        <v>8747</v>
      </c>
      <c r="C5537" t="s">
        <v>243</v>
      </c>
      <c r="D5537">
        <v>0.67</v>
      </c>
      <c r="E5537" t="s">
        <v>30879</v>
      </c>
    </row>
    <row r="5538" spans="1:5" hidden="1" x14ac:dyDescent="0.2">
      <c r="A5538" s="94" t="s">
        <v>4145</v>
      </c>
      <c r="B5538" t="s">
        <v>4146</v>
      </c>
      <c r="C5538" t="s">
        <v>243</v>
      </c>
      <c r="D5538">
        <v>0.52</v>
      </c>
      <c r="E5538" t="s">
        <v>30879</v>
      </c>
    </row>
    <row r="5539" spans="1:5" hidden="1" x14ac:dyDescent="0.2">
      <c r="A5539" s="94" t="s">
        <v>8748</v>
      </c>
      <c r="B5539" t="s">
        <v>8749</v>
      </c>
      <c r="C5539" t="s">
        <v>243</v>
      </c>
      <c r="D5539">
        <v>0.7</v>
      </c>
      <c r="E5539" t="s">
        <v>30879</v>
      </c>
    </row>
    <row r="5540" spans="1:5" hidden="1" x14ac:dyDescent="0.2">
      <c r="A5540" s="94" t="s">
        <v>4147</v>
      </c>
      <c r="B5540" t="s">
        <v>4148</v>
      </c>
      <c r="C5540" t="s">
        <v>243</v>
      </c>
      <c r="D5540">
        <v>0.6</v>
      </c>
      <c r="E5540" t="s">
        <v>30879</v>
      </c>
    </row>
    <row r="5541" spans="1:5" hidden="1" x14ac:dyDescent="0.2">
      <c r="A5541" s="94" t="s">
        <v>4149</v>
      </c>
      <c r="B5541" t="s">
        <v>4150</v>
      </c>
      <c r="C5541" t="s">
        <v>243</v>
      </c>
      <c r="D5541">
        <v>0.68</v>
      </c>
      <c r="E5541" t="s">
        <v>30879</v>
      </c>
    </row>
    <row r="5542" spans="1:5" hidden="1" x14ac:dyDescent="0.2">
      <c r="A5542" s="94" t="s">
        <v>4151</v>
      </c>
      <c r="B5542" t="s">
        <v>4152</v>
      </c>
      <c r="C5542" t="s">
        <v>243</v>
      </c>
      <c r="D5542">
        <v>0.74</v>
      </c>
      <c r="E5542" t="s">
        <v>30879</v>
      </c>
    </row>
    <row r="5543" spans="1:5" hidden="1" x14ac:dyDescent="0.2">
      <c r="A5543" s="94" t="s">
        <v>4153</v>
      </c>
      <c r="B5543" t="s">
        <v>4154</v>
      </c>
      <c r="C5543" t="s">
        <v>243</v>
      </c>
      <c r="D5543">
        <v>0.62</v>
      </c>
      <c r="E5543" t="s">
        <v>30879</v>
      </c>
    </row>
    <row r="5544" spans="1:5" hidden="1" x14ac:dyDescent="0.2">
      <c r="A5544" s="94" t="s">
        <v>4155</v>
      </c>
      <c r="B5544" t="s">
        <v>4156</v>
      </c>
      <c r="C5544" t="s">
        <v>243</v>
      </c>
      <c r="D5544">
        <v>0.69</v>
      </c>
      <c r="E5544" t="s">
        <v>30879</v>
      </c>
    </row>
    <row r="5545" spans="1:5" hidden="1" x14ac:dyDescent="0.2">
      <c r="A5545" s="94" t="s">
        <v>21056</v>
      </c>
      <c r="B5545" t="s">
        <v>21057</v>
      </c>
      <c r="C5545" t="s">
        <v>243</v>
      </c>
      <c r="D5545">
        <v>1.1200000000000001</v>
      </c>
      <c r="E5545" t="s">
        <v>30879</v>
      </c>
    </row>
    <row r="5546" spans="1:5" hidden="1" x14ac:dyDescent="0.2">
      <c r="A5546" s="94" t="s">
        <v>8750</v>
      </c>
      <c r="B5546" t="s">
        <v>8751</v>
      </c>
      <c r="C5546" t="s">
        <v>243</v>
      </c>
      <c r="D5546">
        <v>1.04</v>
      </c>
      <c r="E5546" t="s">
        <v>30879</v>
      </c>
    </row>
    <row r="5547" spans="1:5" hidden="1" x14ac:dyDescent="0.2">
      <c r="A5547" s="94" t="s">
        <v>4157</v>
      </c>
      <c r="B5547" t="s">
        <v>4158</v>
      </c>
      <c r="C5547" t="s">
        <v>243</v>
      </c>
      <c r="D5547">
        <v>0.86</v>
      </c>
      <c r="E5547" t="s">
        <v>30879</v>
      </c>
    </row>
    <row r="5548" spans="1:5" hidden="1" x14ac:dyDescent="0.2">
      <c r="A5548" s="94" t="s">
        <v>21058</v>
      </c>
      <c r="B5548" t="s">
        <v>21059</v>
      </c>
      <c r="C5548" t="s">
        <v>243</v>
      </c>
      <c r="D5548">
        <v>1.26</v>
      </c>
      <c r="E5548" t="s">
        <v>30879</v>
      </c>
    </row>
    <row r="5549" spans="1:5" hidden="1" x14ac:dyDescent="0.2">
      <c r="A5549" s="94" t="s">
        <v>33609</v>
      </c>
      <c r="B5549" t="s">
        <v>33610</v>
      </c>
      <c r="C5549" t="s">
        <v>243</v>
      </c>
      <c r="D5549">
        <v>1.58</v>
      </c>
      <c r="E5549" t="s">
        <v>30879</v>
      </c>
    </row>
    <row r="5550" spans="1:5" hidden="1" x14ac:dyDescent="0.2">
      <c r="A5550" s="94" t="s">
        <v>4159</v>
      </c>
      <c r="B5550" t="s">
        <v>4160</v>
      </c>
      <c r="C5550" t="s">
        <v>243</v>
      </c>
      <c r="D5550">
        <v>0.56000000000000005</v>
      </c>
      <c r="E5550" t="s">
        <v>30879</v>
      </c>
    </row>
    <row r="5551" spans="1:5" hidden="1" x14ac:dyDescent="0.2">
      <c r="A5551" s="94" t="s">
        <v>4161</v>
      </c>
      <c r="B5551" t="s">
        <v>4162</v>
      </c>
      <c r="C5551" t="s">
        <v>243</v>
      </c>
      <c r="D5551">
        <v>0.57999999999999996</v>
      </c>
      <c r="E5551" t="s">
        <v>30879</v>
      </c>
    </row>
    <row r="5552" spans="1:5" hidden="1" x14ac:dyDescent="0.2">
      <c r="A5552" s="94" t="s">
        <v>1296</v>
      </c>
      <c r="B5552" t="s">
        <v>3030</v>
      </c>
      <c r="C5552" t="s">
        <v>243</v>
      </c>
      <c r="D5552">
        <v>0.6</v>
      </c>
      <c r="E5552" t="s">
        <v>30879</v>
      </c>
    </row>
    <row r="5553" spans="1:5" hidden="1" x14ac:dyDescent="0.2">
      <c r="A5553" s="94" t="s">
        <v>4163</v>
      </c>
      <c r="B5553" t="s">
        <v>4164</v>
      </c>
      <c r="C5553" t="s">
        <v>243</v>
      </c>
      <c r="D5553">
        <v>0.76</v>
      </c>
      <c r="E5553" t="s">
        <v>30879</v>
      </c>
    </row>
    <row r="5554" spans="1:5" hidden="1" x14ac:dyDescent="0.2">
      <c r="A5554" s="94" t="s">
        <v>764</v>
      </c>
      <c r="B5554" t="s">
        <v>3031</v>
      </c>
      <c r="C5554" t="s">
        <v>243</v>
      </c>
      <c r="D5554">
        <v>0.79</v>
      </c>
      <c r="E5554" t="s">
        <v>30879</v>
      </c>
    </row>
    <row r="5555" spans="1:5" hidden="1" x14ac:dyDescent="0.2">
      <c r="A5555" s="94" t="s">
        <v>525</v>
      </c>
      <c r="B5555" t="s">
        <v>3032</v>
      </c>
      <c r="C5555" t="s">
        <v>243</v>
      </c>
      <c r="D5555">
        <v>0.81</v>
      </c>
      <c r="E5555" t="s">
        <v>30879</v>
      </c>
    </row>
    <row r="5556" spans="1:5" hidden="1" x14ac:dyDescent="0.2">
      <c r="A5556" s="94" t="s">
        <v>4165</v>
      </c>
      <c r="B5556" t="s">
        <v>4166</v>
      </c>
      <c r="C5556" t="s">
        <v>243</v>
      </c>
      <c r="D5556">
        <v>0.77</v>
      </c>
      <c r="E5556" t="s">
        <v>30879</v>
      </c>
    </row>
    <row r="5557" spans="1:5" hidden="1" x14ac:dyDescent="0.2">
      <c r="A5557" s="94" t="s">
        <v>4167</v>
      </c>
      <c r="B5557" t="s">
        <v>4168</v>
      </c>
      <c r="C5557" t="s">
        <v>243</v>
      </c>
      <c r="D5557">
        <v>0.91</v>
      </c>
      <c r="E5557" t="s">
        <v>30879</v>
      </c>
    </row>
    <row r="5558" spans="1:5" hidden="1" x14ac:dyDescent="0.2">
      <c r="A5558" s="94" t="s">
        <v>4169</v>
      </c>
      <c r="B5558" t="s">
        <v>4170</v>
      </c>
      <c r="C5558" t="s">
        <v>243</v>
      </c>
      <c r="D5558">
        <v>0.95</v>
      </c>
      <c r="E5558" t="s">
        <v>30879</v>
      </c>
    </row>
    <row r="5559" spans="1:5" hidden="1" x14ac:dyDescent="0.2">
      <c r="A5559" s="94" t="s">
        <v>1232</v>
      </c>
      <c r="B5559" t="s">
        <v>3033</v>
      </c>
      <c r="C5559" t="s">
        <v>243</v>
      </c>
      <c r="D5559">
        <v>0.97</v>
      </c>
      <c r="E5559" t="s">
        <v>30879</v>
      </c>
    </row>
    <row r="5560" spans="1:5" hidden="1" x14ac:dyDescent="0.2">
      <c r="A5560" s="94" t="s">
        <v>4171</v>
      </c>
      <c r="B5560" t="s">
        <v>4172</v>
      </c>
      <c r="C5560" t="s">
        <v>243</v>
      </c>
      <c r="D5560">
        <v>1.06</v>
      </c>
      <c r="E5560" t="s">
        <v>30879</v>
      </c>
    </row>
    <row r="5561" spans="1:5" hidden="1" x14ac:dyDescent="0.2">
      <c r="A5561" s="94" t="s">
        <v>4173</v>
      </c>
      <c r="B5561" t="s">
        <v>4174</v>
      </c>
      <c r="C5561" t="s">
        <v>243</v>
      </c>
      <c r="D5561">
        <v>1.07</v>
      </c>
      <c r="E5561" t="s">
        <v>30879</v>
      </c>
    </row>
    <row r="5562" spans="1:5" hidden="1" x14ac:dyDescent="0.2">
      <c r="A5562" s="94" t="s">
        <v>4175</v>
      </c>
      <c r="B5562" t="s">
        <v>4176</v>
      </c>
      <c r="C5562" t="s">
        <v>243</v>
      </c>
      <c r="D5562">
        <v>0.99</v>
      </c>
      <c r="E5562" t="s">
        <v>30879</v>
      </c>
    </row>
    <row r="5563" spans="1:5" hidden="1" x14ac:dyDescent="0.2">
      <c r="A5563" s="94" t="s">
        <v>1233</v>
      </c>
      <c r="B5563" t="s">
        <v>3034</v>
      </c>
      <c r="C5563" t="s">
        <v>243</v>
      </c>
      <c r="D5563">
        <v>1.2</v>
      </c>
      <c r="E5563" t="s">
        <v>30879</v>
      </c>
    </row>
    <row r="5564" spans="1:5" hidden="1" x14ac:dyDescent="0.2">
      <c r="A5564" s="94" t="s">
        <v>4177</v>
      </c>
      <c r="B5564" t="s">
        <v>4178</v>
      </c>
      <c r="C5564" t="s">
        <v>243</v>
      </c>
      <c r="D5564">
        <v>1.24</v>
      </c>
      <c r="E5564" t="s">
        <v>30879</v>
      </c>
    </row>
    <row r="5565" spans="1:5" hidden="1" x14ac:dyDescent="0.2">
      <c r="A5565" s="94" t="s">
        <v>4179</v>
      </c>
      <c r="B5565" t="s">
        <v>4180</v>
      </c>
      <c r="C5565" t="s">
        <v>243</v>
      </c>
      <c r="D5565">
        <v>1.31</v>
      </c>
      <c r="E5565" t="s">
        <v>30879</v>
      </c>
    </row>
    <row r="5566" spans="1:5" hidden="1" x14ac:dyDescent="0.2">
      <c r="A5566" s="94" t="s">
        <v>4181</v>
      </c>
      <c r="B5566" t="s">
        <v>4182</v>
      </c>
      <c r="C5566" t="s">
        <v>243</v>
      </c>
      <c r="D5566">
        <v>1.44</v>
      </c>
      <c r="E5566" t="s">
        <v>30879</v>
      </c>
    </row>
    <row r="5567" spans="1:5" hidden="1" x14ac:dyDescent="0.2">
      <c r="A5567" s="94" t="s">
        <v>4183</v>
      </c>
      <c r="B5567" t="s">
        <v>4184</v>
      </c>
      <c r="C5567" t="s">
        <v>243</v>
      </c>
      <c r="D5567">
        <v>1.49</v>
      </c>
      <c r="E5567" t="s">
        <v>30879</v>
      </c>
    </row>
    <row r="5568" spans="1:5" hidden="1" x14ac:dyDescent="0.2">
      <c r="A5568" s="94" t="s">
        <v>2562</v>
      </c>
      <c r="B5568" t="s">
        <v>3035</v>
      </c>
      <c r="C5568" t="s">
        <v>243</v>
      </c>
      <c r="D5568">
        <v>1.54</v>
      </c>
      <c r="E5568" t="s">
        <v>30879</v>
      </c>
    </row>
    <row r="5569" spans="1:5" hidden="1" x14ac:dyDescent="0.2">
      <c r="A5569" s="94" t="s">
        <v>33621</v>
      </c>
      <c r="B5569" t="s">
        <v>33622</v>
      </c>
      <c r="C5569" t="s">
        <v>243</v>
      </c>
      <c r="D5569">
        <v>1.53</v>
      </c>
      <c r="E5569" t="s">
        <v>30879</v>
      </c>
    </row>
    <row r="5570" spans="1:5" hidden="1" x14ac:dyDescent="0.2">
      <c r="A5570" s="94" t="s">
        <v>21060</v>
      </c>
      <c r="B5570" t="s">
        <v>21061</v>
      </c>
      <c r="C5570" t="s">
        <v>243</v>
      </c>
      <c r="D5570">
        <v>2.0699999999999998</v>
      </c>
      <c r="E5570" t="s">
        <v>30879</v>
      </c>
    </row>
    <row r="5571" spans="1:5" hidden="1" x14ac:dyDescent="0.2">
      <c r="A5571" s="94" t="s">
        <v>33611</v>
      </c>
      <c r="B5571" t="s">
        <v>33612</v>
      </c>
      <c r="C5571" t="s">
        <v>243</v>
      </c>
      <c r="D5571">
        <v>1.45</v>
      </c>
      <c r="E5571" t="s">
        <v>30879</v>
      </c>
    </row>
    <row r="5572" spans="1:5" hidden="1" x14ac:dyDescent="0.2">
      <c r="A5572" s="94" t="s">
        <v>33613</v>
      </c>
      <c r="B5572" t="s">
        <v>33614</v>
      </c>
      <c r="C5572" t="s">
        <v>243</v>
      </c>
      <c r="D5572">
        <v>2.4</v>
      </c>
      <c r="E5572" t="s">
        <v>30879</v>
      </c>
    </row>
    <row r="5573" spans="1:5" hidden="1" x14ac:dyDescent="0.2">
      <c r="A5573" s="94" t="s">
        <v>21062</v>
      </c>
      <c r="B5573" t="s">
        <v>21063</v>
      </c>
      <c r="C5573" t="s">
        <v>243</v>
      </c>
      <c r="D5573">
        <v>2.89</v>
      </c>
      <c r="E5573" t="s">
        <v>30879</v>
      </c>
    </row>
    <row r="5574" spans="1:5" hidden="1" x14ac:dyDescent="0.2">
      <c r="A5574" s="94" t="s">
        <v>33615</v>
      </c>
      <c r="B5574" t="s">
        <v>33616</v>
      </c>
      <c r="C5574" t="s">
        <v>243</v>
      </c>
      <c r="D5574">
        <v>2.29</v>
      </c>
      <c r="E5574" t="s">
        <v>30879</v>
      </c>
    </row>
    <row r="5575" spans="1:5" hidden="1" x14ac:dyDescent="0.2">
      <c r="A5575" s="94" t="s">
        <v>33617</v>
      </c>
      <c r="B5575" t="s">
        <v>33618</v>
      </c>
      <c r="C5575" t="s">
        <v>243</v>
      </c>
      <c r="D5575">
        <v>2.78</v>
      </c>
      <c r="E5575" t="s">
        <v>30879</v>
      </c>
    </row>
    <row r="5576" spans="1:5" hidden="1" x14ac:dyDescent="0.2">
      <c r="A5576" s="94" t="s">
        <v>33619</v>
      </c>
      <c r="B5576" t="s">
        <v>33620</v>
      </c>
      <c r="C5576" t="s">
        <v>243</v>
      </c>
      <c r="D5576">
        <v>3.17</v>
      </c>
      <c r="E5576" t="s">
        <v>30879</v>
      </c>
    </row>
    <row r="5577" spans="1:5" hidden="1" x14ac:dyDescent="0.2">
      <c r="A5577" s="94" t="s">
        <v>33625</v>
      </c>
      <c r="B5577" t="s">
        <v>33626</v>
      </c>
      <c r="C5577" t="s">
        <v>243</v>
      </c>
      <c r="D5577">
        <v>0.22</v>
      </c>
      <c r="E5577" t="s">
        <v>30879</v>
      </c>
    </row>
    <row r="5578" spans="1:5" hidden="1" x14ac:dyDescent="0.2">
      <c r="A5578" s="94" t="s">
        <v>21064</v>
      </c>
      <c r="B5578" t="s">
        <v>21065</v>
      </c>
      <c r="C5578" t="s">
        <v>243</v>
      </c>
      <c r="D5578">
        <v>0.21</v>
      </c>
      <c r="E5578" t="s">
        <v>30879</v>
      </c>
    </row>
    <row r="5579" spans="1:5" hidden="1" x14ac:dyDescent="0.2">
      <c r="A5579" s="94" t="s">
        <v>33627</v>
      </c>
      <c r="B5579" t="s">
        <v>33628</v>
      </c>
      <c r="C5579" t="s">
        <v>243</v>
      </c>
      <c r="D5579">
        <v>0.17</v>
      </c>
      <c r="E5579" t="s">
        <v>30879</v>
      </c>
    </row>
    <row r="5580" spans="1:5" hidden="1" x14ac:dyDescent="0.2">
      <c r="A5580" s="94" t="s">
        <v>33629</v>
      </c>
      <c r="B5580" t="s">
        <v>33630</v>
      </c>
      <c r="C5580" t="s">
        <v>243</v>
      </c>
      <c r="D5580">
        <v>0.18</v>
      </c>
      <c r="E5580" t="s">
        <v>30879</v>
      </c>
    </row>
    <row r="5581" spans="1:5" hidden="1" x14ac:dyDescent="0.2">
      <c r="A5581" s="94" t="s">
        <v>33631</v>
      </c>
      <c r="B5581" t="s">
        <v>33632</v>
      </c>
      <c r="C5581" t="s">
        <v>243</v>
      </c>
      <c r="D5581">
        <v>0.25</v>
      </c>
      <c r="E5581" t="s">
        <v>30879</v>
      </c>
    </row>
    <row r="5582" spans="1:5" hidden="1" x14ac:dyDescent="0.2">
      <c r="A5582" s="94" t="s">
        <v>33633</v>
      </c>
      <c r="B5582" t="s">
        <v>33634</v>
      </c>
      <c r="C5582" t="s">
        <v>243</v>
      </c>
      <c r="D5582">
        <v>0.26</v>
      </c>
      <c r="E5582" t="s">
        <v>30879</v>
      </c>
    </row>
    <row r="5583" spans="1:5" hidden="1" x14ac:dyDescent="0.2">
      <c r="A5583" s="94" t="s">
        <v>33635</v>
      </c>
      <c r="B5583" t="s">
        <v>33636</v>
      </c>
      <c r="C5583" t="s">
        <v>243</v>
      </c>
      <c r="D5583">
        <v>0.26</v>
      </c>
      <c r="E5583" t="s">
        <v>30879</v>
      </c>
    </row>
    <row r="5584" spans="1:5" hidden="1" x14ac:dyDescent="0.2">
      <c r="A5584" s="94" t="s">
        <v>33623</v>
      </c>
      <c r="B5584" t="s">
        <v>33624</v>
      </c>
      <c r="C5584" t="s">
        <v>243</v>
      </c>
      <c r="D5584">
        <v>0.37</v>
      </c>
      <c r="E5584" t="s">
        <v>30879</v>
      </c>
    </row>
    <row r="5585" spans="1:5" hidden="1" x14ac:dyDescent="0.2">
      <c r="A5585" s="94" t="s">
        <v>33641</v>
      </c>
      <c r="B5585" t="s">
        <v>33642</v>
      </c>
      <c r="C5585" t="s">
        <v>243</v>
      </c>
      <c r="D5585">
        <v>0.3</v>
      </c>
      <c r="E5585" t="s">
        <v>30879</v>
      </c>
    </row>
    <row r="5586" spans="1:5" hidden="1" x14ac:dyDescent="0.2">
      <c r="A5586" s="94" t="s">
        <v>4185</v>
      </c>
      <c r="B5586" t="s">
        <v>4186</v>
      </c>
      <c r="C5586" t="s">
        <v>243</v>
      </c>
      <c r="D5586">
        <v>0.31</v>
      </c>
      <c r="E5586" t="s">
        <v>30879</v>
      </c>
    </row>
    <row r="5587" spans="1:5" hidden="1" x14ac:dyDescent="0.2">
      <c r="A5587" s="94" t="s">
        <v>8752</v>
      </c>
      <c r="B5587" t="s">
        <v>8753</v>
      </c>
      <c r="C5587" t="s">
        <v>243</v>
      </c>
      <c r="D5587">
        <v>0.36</v>
      </c>
      <c r="E5587" t="s">
        <v>30879</v>
      </c>
    </row>
    <row r="5588" spans="1:5" hidden="1" x14ac:dyDescent="0.2">
      <c r="A5588" s="94" t="s">
        <v>33643</v>
      </c>
      <c r="B5588" t="s">
        <v>33644</v>
      </c>
      <c r="C5588" t="s">
        <v>243</v>
      </c>
      <c r="D5588">
        <v>0.34</v>
      </c>
      <c r="E5588" t="s">
        <v>30879</v>
      </c>
    </row>
    <row r="5589" spans="1:5" hidden="1" x14ac:dyDescent="0.2">
      <c r="A5589" s="94" t="s">
        <v>8754</v>
      </c>
      <c r="B5589" t="s">
        <v>8755</v>
      </c>
      <c r="C5589" t="s">
        <v>243</v>
      </c>
      <c r="D5589">
        <v>0.43</v>
      </c>
      <c r="E5589" t="s">
        <v>30879</v>
      </c>
    </row>
    <row r="5590" spans="1:5" hidden="1" x14ac:dyDescent="0.2">
      <c r="A5590" s="94" t="s">
        <v>33637</v>
      </c>
      <c r="B5590" t="s">
        <v>33638</v>
      </c>
      <c r="C5590" t="s">
        <v>243</v>
      </c>
      <c r="D5590">
        <v>0.44</v>
      </c>
      <c r="E5590" t="s">
        <v>30879</v>
      </c>
    </row>
    <row r="5591" spans="1:5" hidden="1" x14ac:dyDescent="0.2">
      <c r="A5591" s="94" t="s">
        <v>33639</v>
      </c>
      <c r="B5591" t="s">
        <v>33640</v>
      </c>
      <c r="C5591" t="s">
        <v>243</v>
      </c>
      <c r="D5591">
        <v>0.39</v>
      </c>
      <c r="E5591" t="s">
        <v>30879</v>
      </c>
    </row>
    <row r="5592" spans="1:5" hidden="1" x14ac:dyDescent="0.2">
      <c r="A5592" s="94" t="s">
        <v>2563</v>
      </c>
      <c r="B5592" t="s">
        <v>21066</v>
      </c>
      <c r="C5592" t="s">
        <v>243</v>
      </c>
      <c r="D5592">
        <v>3.63</v>
      </c>
      <c r="E5592" t="s">
        <v>30879</v>
      </c>
    </row>
    <row r="5593" spans="1:5" hidden="1" x14ac:dyDescent="0.2">
      <c r="A5593" s="94" t="s">
        <v>1405</v>
      </c>
      <c r="B5593" t="s">
        <v>21067</v>
      </c>
      <c r="C5593" t="s">
        <v>243</v>
      </c>
      <c r="D5593">
        <v>2.59</v>
      </c>
      <c r="E5593" t="s">
        <v>30879</v>
      </c>
    </row>
    <row r="5594" spans="1:5" hidden="1" x14ac:dyDescent="0.2">
      <c r="A5594" s="94" t="s">
        <v>2564</v>
      </c>
      <c r="B5594" t="s">
        <v>21068</v>
      </c>
      <c r="C5594" t="s">
        <v>243</v>
      </c>
      <c r="D5594">
        <v>2.7</v>
      </c>
      <c r="E5594" t="s">
        <v>30879</v>
      </c>
    </row>
    <row r="5595" spans="1:5" hidden="1" x14ac:dyDescent="0.2">
      <c r="A5595" s="94" t="s">
        <v>1406</v>
      </c>
      <c r="B5595" t="s">
        <v>21069</v>
      </c>
      <c r="C5595" t="s">
        <v>243</v>
      </c>
      <c r="D5595">
        <v>2.89</v>
      </c>
      <c r="E5595" t="s">
        <v>30879</v>
      </c>
    </row>
    <row r="5596" spans="1:5" hidden="1" x14ac:dyDescent="0.2">
      <c r="A5596" s="94" t="s">
        <v>2848</v>
      </c>
      <c r="B5596" t="s">
        <v>21070</v>
      </c>
      <c r="C5596" t="s">
        <v>243</v>
      </c>
      <c r="D5596">
        <v>3.65</v>
      </c>
      <c r="E5596" t="s">
        <v>30879</v>
      </c>
    </row>
    <row r="5597" spans="1:5" hidden="1" x14ac:dyDescent="0.2">
      <c r="A5597" s="94" t="s">
        <v>2304</v>
      </c>
      <c r="B5597" t="s">
        <v>21071</v>
      </c>
      <c r="C5597" t="s">
        <v>243</v>
      </c>
      <c r="D5597">
        <v>3.34</v>
      </c>
      <c r="E5597" t="s">
        <v>30879</v>
      </c>
    </row>
    <row r="5598" spans="1:5" hidden="1" x14ac:dyDescent="0.2">
      <c r="A5598" s="94" t="s">
        <v>2305</v>
      </c>
      <c r="B5598" t="s">
        <v>21072</v>
      </c>
      <c r="C5598" t="s">
        <v>243</v>
      </c>
      <c r="D5598">
        <v>3.65</v>
      </c>
      <c r="E5598" t="s">
        <v>30879</v>
      </c>
    </row>
    <row r="5599" spans="1:5" hidden="1" x14ac:dyDescent="0.2">
      <c r="A5599" s="94" t="s">
        <v>1311</v>
      </c>
      <c r="B5599" t="s">
        <v>21073</v>
      </c>
      <c r="C5599" t="s">
        <v>243</v>
      </c>
      <c r="D5599">
        <v>4.01</v>
      </c>
      <c r="E5599" t="s">
        <v>30879</v>
      </c>
    </row>
    <row r="5600" spans="1:5" hidden="1" x14ac:dyDescent="0.2">
      <c r="A5600" s="94" t="s">
        <v>1312</v>
      </c>
      <c r="B5600" t="s">
        <v>21074</v>
      </c>
      <c r="C5600" t="s">
        <v>243</v>
      </c>
      <c r="D5600">
        <v>4.97</v>
      </c>
      <c r="E5600" t="s">
        <v>30879</v>
      </c>
    </row>
    <row r="5601" spans="1:5" hidden="1" x14ac:dyDescent="0.2">
      <c r="A5601" s="94" t="s">
        <v>4187</v>
      </c>
      <c r="B5601" t="s">
        <v>21075</v>
      </c>
      <c r="C5601" t="s">
        <v>243</v>
      </c>
      <c r="D5601">
        <v>4.78</v>
      </c>
      <c r="E5601" t="s">
        <v>30879</v>
      </c>
    </row>
    <row r="5602" spans="1:5" hidden="1" x14ac:dyDescent="0.2">
      <c r="A5602" s="94" t="s">
        <v>1313</v>
      </c>
      <c r="B5602" t="s">
        <v>21076</v>
      </c>
      <c r="C5602" t="s">
        <v>243</v>
      </c>
      <c r="D5602">
        <v>6.26</v>
      </c>
      <c r="E5602" t="s">
        <v>30879</v>
      </c>
    </row>
    <row r="5603" spans="1:5" hidden="1" x14ac:dyDescent="0.2">
      <c r="A5603" s="94" t="s">
        <v>4188</v>
      </c>
      <c r="B5603" t="s">
        <v>21077</v>
      </c>
      <c r="C5603" t="s">
        <v>243</v>
      </c>
      <c r="D5603">
        <v>2.68</v>
      </c>
      <c r="E5603" t="s">
        <v>30879</v>
      </c>
    </row>
    <row r="5604" spans="1:5" hidden="1" x14ac:dyDescent="0.2">
      <c r="A5604" s="94" t="s">
        <v>2662</v>
      </c>
      <c r="B5604" t="s">
        <v>3036</v>
      </c>
      <c r="C5604" t="s">
        <v>243</v>
      </c>
      <c r="D5604">
        <v>3.15</v>
      </c>
      <c r="E5604" t="s">
        <v>30879</v>
      </c>
    </row>
    <row r="5605" spans="1:5" hidden="1" x14ac:dyDescent="0.2">
      <c r="A5605" s="94" t="s">
        <v>33647</v>
      </c>
      <c r="B5605" t="s">
        <v>33648</v>
      </c>
      <c r="C5605" t="s">
        <v>243</v>
      </c>
      <c r="D5605">
        <v>0.31</v>
      </c>
      <c r="E5605" t="s">
        <v>30879</v>
      </c>
    </row>
    <row r="5606" spans="1:5" hidden="1" x14ac:dyDescent="0.2">
      <c r="A5606" s="94" t="s">
        <v>21078</v>
      </c>
      <c r="B5606" t="s">
        <v>21079</v>
      </c>
      <c r="C5606" t="s">
        <v>243</v>
      </c>
      <c r="D5606">
        <v>0.42</v>
      </c>
      <c r="E5606" t="s">
        <v>30879</v>
      </c>
    </row>
    <row r="5607" spans="1:5" hidden="1" x14ac:dyDescent="0.2">
      <c r="A5607" s="94" t="s">
        <v>8756</v>
      </c>
      <c r="B5607" t="s">
        <v>8757</v>
      </c>
      <c r="C5607" t="s">
        <v>243</v>
      </c>
      <c r="D5607">
        <v>0.49</v>
      </c>
      <c r="E5607" t="s">
        <v>30879</v>
      </c>
    </row>
    <row r="5608" spans="1:5" hidden="1" x14ac:dyDescent="0.2">
      <c r="A5608" s="94" t="s">
        <v>8758</v>
      </c>
      <c r="B5608" t="s">
        <v>8759</v>
      </c>
      <c r="C5608" t="s">
        <v>243</v>
      </c>
      <c r="D5608">
        <v>0.5</v>
      </c>
      <c r="E5608" t="s">
        <v>30879</v>
      </c>
    </row>
    <row r="5609" spans="1:5" hidden="1" x14ac:dyDescent="0.2">
      <c r="A5609" s="94" t="s">
        <v>8760</v>
      </c>
      <c r="B5609" t="s">
        <v>8761</v>
      </c>
      <c r="C5609" t="s">
        <v>243</v>
      </c>
      <c r="D5609">
        <v>0.68</v>
      </c>
      <c r="E5609" t="s">
        <v>30879</v>
      </c>
    </row>
    <row r="5610" spans="1:5" hidden="1" x14ac:dyDescent="0.2">
      <c r="A5610" s="94" t="s">
        <v>8762</v>
      </c>
      <c r="B5610" t="s">
        <v>8763</v>
      </c>
      <c r="C5610" t="s">
        <v>243</v>
      </c>
      <c r="D5610">
        <v>0.63</v>
      </c>
      <c r="E5610" t="s">
        <v>30879</v>
      </c>
    </row>
    <row r="5611" spans="1:5" hidden="1" x14ac:dyDescent="0.2">
      <c r="A5611" s="94" t="s">
        <v>8764</v>
      </c>
      <c r="B5611" t="s">
        <v>8765</v>
      </c>
      <c r="C5611" t="s">
        <v>243</v>
      </c>
      <c r="D5611">
        <v>0.69</v>
      </c>
      <c r="E5611" t="s">
        <v>30879</v>
      </c>
    </row>
    <row r="5612" spans="1:5" hidden="1" x14ac:dyDescent="0.2">
      <c r="A5612" s="94" t="s">
        <v>33645</v>
      </c>
      <c r="B5612" t="s">
        <v>33646</v>
      </c>
      <c r="C5612" t="s">
        <v>243</v>
      </c>
      <c r="D5612">
        <v>0.69</v>
      </c>
      <c r="E5612" t="s">
        <v>30879</v>
      </c>
    </row>
    <row r="5613" spans="1:5" hidden="1" x14ac:dyDescent="0.2">
      <c r="A5613" s="94" t="s">
        <v>21080</v>
      </c>
      <c r="B5613" t="s">
        <v>21081</v>
      </c>
      <c r="C5613" t="s">
        <v>243</v>
      </c>
      <c r="D5613">
        <v>0.86</v>
      </c>
      <c r="E5613" t="s">
        <v>30879</v>
      </c>
    </row>
    <row r="5614" spans="1:5" hidden="1" x14ac:dyDescent="0.2">
      <c r="A5614" s="94" t="s">
        <v>8766</v>
      </c>
      <c r="B5614" t="s">
        <v>8767</v>
      </c>
      <c r="C5614" t="s">
        <v>243</v>
      </c>
      <c r="D5614">
        <v>0.82</v>
      </c>
      <c r="E5614" t="s">
        <v>30879</v>
      </c>
    </row>
    <row r="5615" spans="1:5" hidden="1" x14ac:dyDescent="0.2">
      <c r="A5615" s="94" t="s">
        <v>8768</v>
      </c>
      <c r="B5615" t="s">
        <v>8769</v>
      </c>
      <c r="C5615" t="s">
        <v>243</v>
      </c>
      <c r="D5615">
        <v>0.92</v>
      </c>
      <c r="E5615" t="s">
        <v>30879</v>
      </c>
    </row>
    <row r="5616" spans="1:5" hidden="1" x14ac:dyDescent="0.2">
      <c r="A5616" s="94" t="s">
        <v>33649</v>
      </c>
      <c r="B5616" t="s">
        <v>33650</v>
      </c>
      <c r="C5616" t="s">
        <v>243</v>
      </c>
      <c r="D5616">
        <v>0.45</v>
      </c>
      <c r="E5616" t="s">
        <v>30879</v>
      </c>
    </row>
    <row r="5617" spans="1:5" hidden="1" x14ac:dyDescent="0.2">
      <c r="A5617" s="94" t="s">
        <v>8770</v>
      </c>
      <c r="B5617" t="s">
        <v>8771</v>
      </c>
      <c r="C5617" t="s">
        <v>243</v>
      </c>
      <c r="D5617">
        <v>0.49</v>
      </c>
      <c r="E5617" t="s">
        <v>30879</v>
      </c>
    </row>
    <row r="5618" spans="1:5" hidden="1" x14ac:dyDescent="0.2">
      <c r="A5618" s="94" t="s">
        <v>4189</v>
      </c>
      <c r="B5618" t="s">
        <v>4190</v>
      </c>
      <c r="C5618" t="s">
        <v>243</v>
      </c>
      <c r="D5618">
        <v>0.56999999999999995</v>
      </c>
      <c r="E5618" t="s">
        <v>30879</v>
      </c>
    </row>
    <row r="5619" spans="1:5" hidden="1" x14ac:dyDescent="0.2">
      <c r="A5619" s="94" t="s">
        <v>4191</v>
      </c>
      <c r="B5619" t="s">
        <v>4192</v>
      </c>
      <c r="C5619" t="s">
        <v>243</v>
      </c>
      <c r="D5619">
        <v>0.63</v>
      </c>
      <c r="E5619" t="s">
        <v>30879</v>
      </c>
    </row>
    <row r="5620" spans="1:5" hidden="1" x14ac:dyDescent="0.2">
      <c r="A5620" s="94" t="s">
        <v>4193</v>
      </c>
      <c r="B5620" t="s">
        <v>4194</v>
      </c>
      <c r="C5620" t="s">
        <v>243</v>
      </c>
      <c r="D5620">
        <v>0.64</v>
      </c>
      <c r="E5620" t="s">
        <v>30879</v>
      </c>
    </row>
    <row r="5621" spans="1:5" hidden="1" x14ac:dyDescent="0.2">
      <c r="A5621" s="94" t="s">
        <v>4195</v>
      </c>
      <c r="B5621" t="s">
        <v>4196</v>
      </c>
      <c r="C5621" t="s">
        <v>243</v>
      </c>
      <c r="D5621">
        <v>0.76</v>
      </c>
      <c r="E5621" t="s">
        <v>30879</v>
      </c>
    </row>
    <row r="5622" spans="1:5" hidden="1" x14ac:dyDescent="0.2">
      <c r="A5622" s="94" t="s">
        <v>4197</v>
      </c>
      <c r="B5622" t="s">
        <v>4198</v>
      </c>
      <c r="C5622" t="s">
        <v>243</v>
      </c>
      <c r="D5622">
        <v>0.86</v>
      </c>
      <c r="E5622" t="s">
        <v>30879</v>
      </c>
    </row>
    <row r="5623" spans="1:5" hidden="1" x14ac:dyDescent="0.2">
      <c r="A5623" s="94" t="s">
        <v>2745</v>
      </c>
      <c r="B5623" t="s">
        <v>2746</v>
      </c>
      <c r="C5623" t="s">
        <v>243</v>
      </c>
      <c r="D5623">
        <v>0.83</v>
      </c>
      <c r="E5623" t="s">
        <v>30879</v>
      </c>
    </row>
    <row r="5624" spans="1:5" hidden="1" x14ac:dyDescent="0.2">
      <c r="A5624" s="94" t="s">
        <v>4199</v>
      </c>
      <c r="B5624" t="s">
        <v>4200</v>
      </c>
      <c r="C5624" t="s">
        <v>243</v>
      </c>
      <c r="D5624">
        <v>0.81</v>
      </c>
      <c r="E5624" t="s">
        <v>30879</v>
      </c>
    </row>
    <row r="5625" spans="1:5" hidden="1" x14ac:dyDescent="0.2">
      <c r="A5625" s="94" t="s">
        <v>4201</v>
      </c>
      <c r="B5625" t="s">
        <v>4202</v>
      </c>
      <c r="C5625" t="s">
        <v>243</v>
      </c>
      <c r="D5625">
        <v>0.95</v>
      </c>
      <c r="E5625" t="s">
        <v>30879</v>
      </c>
    </row>
    <row r="5626" spans="1:5" hidden="1" x14ac:dyDescent="0.2">
      <c r="A5626" s="94" t="s">
        <v>4203</v>
      </c>
      <c r="B5626" t="s">
        <v>4204</v>
      </c>
      <c r="C5626" t="s">
        <v>243</v>
      </c>
      <c r="D5626">
        <v>1</v>
      </c>
      <c r="E5626" t="s">
        <v>30879</v>
      </c>
    </row>
    <row r="5627" spans="1:5" hidden="1" x14ac:dyDescent="0.2">
      <c r="A5627" s="94" t="s">
        <v>2747</v>
      </c>
      <c r="B5627" t="s">
        <v>1325</v>
      </c>
      <c r="C5627" t="s">
        <v>243</v>
      </c>
      <c r="D5627">
        <v>1.04</v>
      </c>
      <c r="E5627" t="s">
        <v>30879</v>
      </c>
    </row>
    <row r="5628" spans="1:5" hidden="1" x14ac:dyDescent="0.2">
      <c r="A5628" s="94" t="s">
        <v>4205</v>
      </c>
      <c r="B5628" t="s">
        <v>4206</v>
      </c>
      <c r="C5628" t="s">
        <v>243</v>
      </c>
      <c r="D5628">
        <v>1.07</v>
      </c>
      <c r="E5628" t="s">
        <v>30879</v>
      </c>
    </row>
    <row r="5629" spans="1:5" hidden="1" x14ac:dyDescent="0.2">
      <c r="A5629" s="94" t="s">
        <v>4207</v>
      </c>
      <c r="B5629" t="s">
        <v>4208</v>
      </c>
      <c r="C5629" t="s">
        <v>243</v>
      </c>
      <c r="D5629">
        <v>1.1499999999999999</v>
      </c>
      <c r="E5629" t="s">
        <v>30879</v>
      </c>
    </row>
    <row r="5630" spans="1:5" hidden="1" x14ac:dyDescent="0.2">
      <c r="A5630" s="94" t="s">
        <v>1321</v>
      </c>
      <c r="B5630" t="s">
        <v>339</v>
      </c>
      <c r="C5630" t="s">
        <v>243</v>
      </c>
      <c r="D5630">
        <v>1.31</v>
      </c>
      <c r="E5630" t="s">
        <v>30879</v>
      </c>
    </row>
    <row r="5631" spans="1:5" hidden="1" x14ac:dyDescent="0.2">
      <c r="A5631" s="94" t="s">
        <v>4209</v>
      </c>
      <c r="B5631" t="s">
        <v>4210</v>
      </c>
      <c r="C5631" t="s">
        <v>243</v>
      </c>
      <c r="D5631">
        <v>1.41</v>
      </c>
      <c r="E5631" t="s">
        <v>30879</v>
      </c>
    </row>
    <row r="5632" spans="1:5" hidden="1" x14ac:dyDescent="0.2">
      <c r="A5632" s="94" t="s">
        <v>4211</v>
      </c>
      <c r="B5632" t="s">
        <v>4212</v>
      </c>
      <c r="C5632" t="s">
        <v>243</v>
      </c>
      <c r="D5632">
        <v>1.55</v>
      </c>
      <c r="E5632" t="s">
        <v>30879</v>
      </c>
    </row>
    <row r="5633" spans="1:5" hidden="1" x14ac:dyDescent="0.2">
      <c r="A5633" s="94" t="s">
        <v>240</v>
      </c>
      <c r="B5633" t="s">
        <v>3037</v>
      </c>
      <c r="C5633" t="s">
        <v>243</v>
      </c>
      <c r="D5633">
        <v>1.66</v>
      </c>
      <c r="E5633" t="s">
        <v>30879</v>
      </c>
    </row>
    <row r="5634" spans="1:5" hidden="1" x14ac:dyDescent="0.2">
      <c r="A5634" s="94" t="s">
        <v>4213</v>
      </c>
      <c r="B5634" t="s">
        <v>4214</v>
      </c>
      <c r="C5634" t="s">
        <v>243</v>
      </c>
      <c r="D5634">
        <v>1.98</v>
      </c>
      <c r="E5634" t="s">
        <v>30879</v>
      </c>
    </row>
    <row r="5635" spans="1:5" hidden="1" x14ac:dyDescent="0.2">
      <c r="A5635" s="94" t="s">
        <v>3038</v>
      </c>
      <c r="B5635" t="s">
        <v>3039</v>
      </c>
      <c r="C5635" t="s">
        <v>243</v>
      </c>
      <c r="D5635">
        <v>2.06</v>
      </c>
      <c r="E5635" t="s">
        <v>30879</v>
      </c>
    </row>
    <row r="5636" spans="1:5" hidden="1" x14ac:dyDescent="0.2">
      <c r="A5636" s="94" t="s">
        <v>4215</v>
      </c>
      <c r="B5636" t="s">
        <v>4216</v>
      </c>
      <c r="C5636" t="s">
        <v>243</v>
      </c>
      <c r="D5636">
        <v>1.61</v>
      </c>
      <c r="E5636" t="s">
        <v>30879</v>
      </c>
    </row>
    <row r="5637" spans="1:5" hidden="1" x14ac:dyDescent="0.2">
      <c r="A5637" s="94" t="s">
        <v>4217</v>
      </c>
      <c r="B5637" t="s">
        <v>4218</v>
      </c>
      <c r="C5637" t="s">
        <v>243</v>
      </c>
      <c r="D5637">
        <v>1.95</v>
      </c>
      <c r="E5637" t="s">
        <v>30879</v>
      </c>
    </row>
    <row r="5638" spans="1:5" hidden="1" x14ac:dyDescent="0.2">
      <c r="A5638" s="94" t="s">
        <v>21082</v>
      </c>
      <c r="B5638" t="s">
        <v>21083</v>
      </c>
      <c r="C5638" t="s">
        <v>243</v>
      </c>
      <c r="D5638">
        <v>1.95</v>
      </c>
      <c r="E5638" t="s">
        <v>30879</v>
      </c>
    </row>
    <row r="5639" spans="1:5" hidden="1" x14ac:dyDescent="0.2">
      <c r="A5639" s="94" t="s">
        <v>4219</v>
      </c>
      <c r="B5639" t="s">
        <v>4220</v>
      </c>
      <c r="C5639" t="s">
        <v>243</v>
      </c>
      <c r="D5639">
        <v>2.08</v>
      </c>
      <c r="E5639" t="s">
        <v>30879</v>
      </c>
    </row>
    <row r="5640" spans="1:5" hidden="1" x14ac:dyDescent="0.2">
      <c r="A5640" s="94" t="s">
        <v>33651</v>
      </c>
      <c r="B5640" t="s">
        <v>33652</v>
      </c>
      <c r="C5640" t="s">
        <v>243</v>
      </c>
      <c r="D5640">
        <v>2.7</v>
      </c>
      <c r="E5640" t="s">
        <v>30879</v>
      </c>
    </row>
    <row r="5641" spans="1:5" hidden="1" x14ac:dyDescent="0.2">
      <c r="A5641" s="94" t="s">
        <v>4221</v>
      </c>
      <c r="B5641" t="s">
        <v>4222</v>
      </c>
      <c r="C5641" t="s">
        <v>243</v>
      </c>
      <c r="D5641">
        <v>2.6</v>
      </c>
      <c r="E5641" t="s">
        <v>30879</v>
      </c>
    </row>
    <row r="5642" spans="1:5" hidden="1" x14ac:dyDescent="0.2">
      <c r="A5642" s="94" t="s">
        <v>4223</v>
      </c>
      <c r="B5642" t="s">
        <v>4224</v>
      </c>
      <c r="C5642" t="s">
        <v>243</v>
      </c>
      <c r="D5642">
        <v>2.84</v>
      </c>
      <c r="E5642" t="s">
        <v>30879</v>
      </c>
    </row>
    <row r="5643" spans="1:5" hidden="1" x14ac:dyDescent="0.2">
      <c r="A5643" s="94" t="s">
        <v>4225</v>
      </c>
      <c r="B5643" t="s">
        <v>4226</v>
      </c>
      <c r="C5643" t="s">
        <v>243</v>
      </c>
      <c r="D5643">
        <v>3.51</v>
      </c>
      <c r="E5643" t="s">
        <v>30879</v>
      </c>
    </row>
    <row r="5644" spans="1:5" hidden="1" x14ac:dyDescent="0.2">
      <c r="A5644" s="94" t="s">
        <v>33653</v>
      </c>
      <c r="B5644" t="s">
        <v>33654</v>
      </c>
      <c r="C5644" t="s">
        <v>243</v>
      </c>
      <c r="D5644">
        <v>3.2</v>
      </c>
      <c r="E5644" t="s">
        <v>30879</v>
      </c>
    </row>
    <row r="5645" spans="1:5" hidden="1" x14ac:dyDescent="0.2">
      <c r="A5645" s="94" t="s">
        <v>33655</v>
      </c>
      <c r="B5645" t="s">
        <v>33656</v>
      </c>
      <c r="C5645" t="s">
        <v>243</v>
      </c>
      <c r="D5645">
        <v>4.8</v>
      </c>
      <c r="E5645" t="s">
        <v>30879</v>
      </c>
    </row>
    <row r="5646" spans="1:5" hidden="1" x14ac:dyDescent="0.2">
      <c r="A5646" s="94" t="s">
        <v>4227</v>
      </c>
      <c r="B5646" t="s">
        <v>4228</v>
      </c>
      <c r="C5646" t="s">
        <v>243</v>
      </c>
      <c r="D5646">
        <v>3.72</v>
      </c>
      <c r="E5646" t="s">
        <v>30879</v>
      </c>
    </row>
    <row r="5647" spans="1:5" hidden="1" x14ac:dyDescent="0.2">
      <c r="A5647" s="94" t="s">
        <v>4229</v>
      </c>
      <c r="B5647" t="s">
        <v>4230</v>
      </c>
      <c r="C5647" t="s">
        <v>243</v>
      </c>
      <c r="D5647">
        <v>1.83</v>
      </c>
      <c r="E5647" t="s">
        <v>30879</v>
      </c>
    </row>
    <row r="5648" spans="1:5" hidden="1" x14ac:dyDescent="0.2">
      <c r="A5648" s="94" t="s">
        <v>33657</v>
      </c>
      <c r="B5648" t="s">
        <v>33658</v>
      </c>
      <c r="C5648" t="s">
        <v>243</v>
      </c>
      <c r="D5648">
        <v>2.2000000000000002</v>
      </c>
      <c r="E5648" t="s">
        <v>30879</v>
      </c>
    </row>
    <row r="5649" spans="1:15" hidden="1" x14ac:dyDescent="0.2">
      <c r="A5649" s="94" t="s">
        <v>33659</v>
      </c>
      <c r="B5649" t="s">
        <v>33660</v>
      </c>
      <c r="C5649" t="s">
        <v>243</v>
      </c>
      <c r="D5649">
        <v>0.15</v>
      </c>
      <c r="E5649" t="s">
        <v>30879</v>
      </c>
    </row>
    <row r="5650" spans="1:15" s="90" customFormat="1" hidden="1" x14ac:dyDescent="0.2">
      <c r="A5650" s="94" t="s">
        <v>33661</v>
      </c>
      <c r="B5650" t="s">
        <v>33662</v>
      </c>
      <c r="C5650" t="s">
        <v>243</v>
      </c>
      <c r="D5650">
        <v>0.17</v>
      </c>
      <c r="E5650" t="s">
        <v>30879</v>
      </c>
      <c r="F5650" s="89"/>
      <c r="G5650" s="89"/>
      <c r="H5650" s="89"/>
      <c r="I5650" s="89"/>
      <c r="J5650" s="89"/>
      <c r="K5650" s="89"/>
      <c r="L5650" s="89"/>
      <c r="M5650" s="89"/>
      <c r="N5650" s="89"/>
      <c r="O5650" s="89"/>
    </row>
    <row r="5651" spans="1:15" hidden="1" x14ac:dyDescent="0.2">
      <c r="A5651" s="94" t="s">
        <v>33663</v>
      </c>
      <c r="B5651" t="s">
        <v>33664</v>
      </c>
      <c r="C5651" t="s">
        <v>243</v>
      </c>
      <c r="D5651">
        <v>0.19</v>
      </c>
      <c r="E5651" t="s">
        <v>30879</v>
      </c>
    </row>
    <row r="5652" spans="1:15" hidden="1" x14ac:dyDescent="0.2">
      <c r="A5652" s="94" t="s">
        <v>21084</v>
      </c>
      <c r="B5652" t="s">
        <v>21085</v>
      </c>
      <c r="C5652" t="s">
        <v>243</v>
      </c>
      <c r="D5652">
        <v>0.18</v>
      </c>
      <c r="E5652" t="s">
        <v>30879</v>
      </c>
    </row>
    <row r="5653" spans="1:15" hidden="1" x14ac:dyDescent="0.2">
      <c r="A5653" s="94" t="s">
        <v>33665</v>
      </c>
      <c r="B5653" t="s">
        <v>33666</v>
      </c>
      <c r="C5653" t="s">
        <v>243</v>
      </c>
      <c r="D5653">
        <v>0.28999999999999998</v>
      </c>
      <c r="E5653" t="s">
        <v>30879</v>
      </c>
    </row>
    <row r="5654" spans="1:15" s="88" customFormat="1" hidden="1" x14ac:dyDescent="0.2">
      <c r="A5654" s="94" t="s">
        <v>33667</v>
      </c>
      <c r="B5654" t="s">
        <v>33668</v>
      </c>
      <c r="C5654" t="s">
        <v>243</v>
      </c>
      <c r="D5654">
        <v>0.3</v>
      </c>
      <c r="E5654" t="s">
        <v>30879</v>
      </c>
      <c r="F5654" s="87"/>
      <c r="G5654" s="87"/>
      <c r="H5654" s="87"/>
      <c r="I5654" s="87"/>
      <c r="J5654" s="87"/>
      <c r="K5654" s="87"/>
      <c r="L5654" s="87"/>
      <c r="M5654" s="87"/>
      <c r="N5654" s="87"/>
      <c r="O5654" s="87"/>
    </row>
    <row r="5655" spans="1:15" hidden="1" x14ac:dyDescent="0.2">
      <c r="A5655" s="94" t="s">
        <v>33669</v>
      </c>
      <c r="B5655" t="s">
        <v>33670</v>
      </c>
      <c r="C5655" t="s">
        <v>243</v>
      </c>
      <c r="D5655">
        <v>0.27</v>
      </c>
      <c r="E5655" t="s">
        <v>30879</v>
      </c>
    </row>
    <row r="5656" spans="1:15" hidden="1" x14ac:dyDescent="0.2">
      <c r="A5656" s="94" t="s">
        <v>33671</v>
      </c>
      <c r="B5656" t="s">
        <v>33672</v>
      </c>
      <c r="C5656" t="s">
        <v>243</v>
      </c>
      <c r="D5656">
        <v>0.3</v>
      </c>
      <c r="E5656" t="s">
        <v>30879</v>
      </c>
    </row>
    <row r="5657" spans="1:15" hidden="1" x14ac:dyDescent="0.2">
      <c r="A5657" s="94" t="s">
        <v>2634</v>
      </c>
      <c r="B5657" t="s">
        <v>21086</v>
      </c>
      <c r="C5657" t="s">
        <v>243</v>
      </c>
      <c r="D5657">
        <v>2.29</v>
      </c>
      <c r="E5657" t="s">
        <v>30879</v>
      </c>
    </row>
    <row r="5658" spans="1:15" hidden="1" x14ac:dyDescent="0.2">
      <c r="A5658" s="94" t="s">
        <v>4231</v>
      </c>
      <c r="B5658" t="s">
        <v>21087</v>
      </c>
      <c r="C5658" t="s">
        <v>243</v>
      </c>
      <c r="D5658">
        <v>2.31</v>
      </c>
      <c r="E5658" t="s">
        <v>30879</v>
      </c>
    </row>
    <row r="5659" spans="1:15" hidden="1" x14ac:dyDescent="0.2">
      <c r="A5659" s="94" t="s">
        <v>2429</v>
      </c>
      <c r="B5659" t="s">
        <v>21088</v>
      </c>
      <c r="C5659" t="s">
        <v>243</v>
      </c>
      <c r="D5659">
        <v>2.4700000000000002</v>
      </c>
      <c r="E5659" t="s">
        <v>30879</v>
      </c>
    </row>
    <row r="5660" spans="1:15" hidden="1" x14ac:dyDescent="0.2">
      <c r="A5660" s="94" t="s">
        <v>2430</v>
      </c>
      <c r="B5660" t="s">
        <v>21089</v>
      </c>
      <c r="C5660" t="s">
        <v>243</v>
      </c>
      <c r="D5660">
        <v>2.6</v>
      </c>
      <c r="E5660" t="s">
        <v>30879</v>
      </c>
    </row>
    <row r="5661" spans="1:15" hidden="1" x14ac:dyDescent="0.2">
      <c r="A5661" s="94" t="s">
        <v>29</v>
      </c>
      <c r="B5661" t="s">
        <v>21090</v>
      </c>
      <c r="C5661" t="s">
        <v>243</v>
      </c>
      <c r="D5661">
        <v>2.98</v>
      </c>
      <c r="E5661" t="s">
        <v>30879</v>
      </c>
    </row>
    <row r="5662" spans="1:15" hidden="1" x14ac:dyDescent="0.2">
      <c r="A5662" s="94" t="s">
        <v>4232</v>
      </c>
      <c r="B5662" t="s">
        <v>21091</v>
      </c>
      <c r="C5662" t="s">
        <v>243</v>
      </c>
      <c r="D5662">
        <v>3.13</v>
      </c>
      <c r="E5662" t="s">
        <v>30879</v>
      </c>
    </row>
    <row r="5663" spans="1:15" hidden="1" x14ac:dyDescent="0.2">
      <c r="A5663" s="94" t="s">
        <v>4233</v>
      </c>
      <c r="B5663" t="s">
        <v>21092</v>
      </c>
      <c r="C5663" t="s">
        <v>243</v>
      </c>
      <c r="D5663">
        <v>3.58</v>
      </c>
      <c r="E5663" t="s">
        <v>30879</v>
      </c>
    </row>
    <row r="5664" spans="1:15" hidden="1" x14ac:dyDescent="0.2">
      <c r="A5664" s="94" t="s">
        <v>30</v>
      </c>
      <c r="B5664" t="s">
        <v>21093</v>
      </c>
      <c r="C5664" t="s">
        <v>243</v>
      </c>
      <c r="D5664">
        <v>3.9</v>
      </c>
      <c r="E5664" t="s">
        <v>30879</v>
      </c>
    </row>
    <row r="5665" spans="1:5" hidden="1" x14ac:dyDescent="0.2">
      <c r="A5665" s="94" t="s">
        <v>1322</v>
      </c>
      <c r="B5665" t="s">
        <v>21094</v>
      </c>
      <c r="C5665" t="s">
        <v>243</v>
      </c>
      <c r="D5665">
        <v>4.7300000000000004</v>
      </c>
      <c r="E5665" t="s">
        <v>30879</v>
      </c>
    </row>
    <row r="5666" spans="1:5" hidden="1" x14ac:dyDescent="0.2">
      <c r="A5666" s="94" t="s">
        <v>4234</v>
      </c>
      <c r="B5666" t="s">
        <v>21095</v>
      </c>
      <c r="C5666" t="s">
        <v>243</v>
      </c>
      <c r="D5666">
        <v>5.04</v>
      </c>
      <c r="E5666" t="s">
        <v>30879</v>
      </c>
    </row>
    <row r="5667" spans="1:5" hidden="1" x14ac:dyDescent="0.2">
      <c r="A5667" s="94" t="s">
        <v>1323</v>
      </c>
      <c r="B5667" t="s">
        <v>21096</v>
      </c>
      <c r="C5667" t="s">
        <v>243</v>
      </c>
      <c r="D5667">
        <v>5.5</v>
      </c>
      <c r="E5667" t="s">
        <v>30879</v>
      </c>
    </row>
    <row r="5668" spans="1:5" hidden="1" x14ac:dyDescent="0.2">
      <c r="A5668" s="94" t="s">
        <v>4235</v>
      </c>
      <c r="B5668" t="s">
        <v>21097</v>
      </c>
      <c r="C5668" t="s">
        <v>243</v>
      </c>
      <c r="D5668">
        <v>8.2799999999999994</v>
      </c>
      <c r="E5668" t="s">
        <v>30879</v>
      </c>
    </row>
    <row r="5669" spans="1:5" hidden="1" x14ac:dyDescent="0.2">
      <c r="A5669" s="94" t="s">
        <v>1324</v>
      </c>
      <c r="B5669" t="s">
        <v>21098</v>
      </c>
      <c r="C5669" t="s">
        <v>243</v>
      </c>
      <c r="D5669">
        <v>7.52</v>
      </c>
      <c r="E5669" t="s">
        <v>30879</v>
      </c>
    </row>
    <row r="5670" spans="1:5" hidden="1" x14ac:dyDescent="0.2">
      <c r="A5670" s="94" t="s">
        <v>21099</v>
      </c>
      <c r="B5670" t="s">
        <v>21100</v>
      </c>
      <c r="C5670" t="s">
        <v>243</v>
      </c>
      <c r="D5670">
        <v>2.72</v>
      </c>
      <c r="E5670" t="s">
        <v>30879</v>
      </c>
    </row>
    <row r="5671" spans="1:5" hidden="1" x14ac:dyDescent="0.2">
      <c r="A5671" s="94" t="s">
        <v>4868</v>
      </c>
      <c r="B5671" t="s">
        <v>21101</v>
      </c>
      <c r="C5671" t="s">
        <v>243</v>
      </c>
      <c r="D5671">
        <v>1.86</v>
      </c>
      <c r="E5671" t="s">
        <v>30879</v>
      </c>
    </row>
    <row r="5672" spans="1:5" hidden="1" x14ac:dyDescent="0.2">
      <c r="A5672" s="94" t="s">
        <v>33673</v>
      </c>
      <c r="B5672" t="s">
        <v>33674</v>
      </c>
      <c r="C5672" t="s">
        <v>243</v>
      </c>
      <c r="D5672">
        <v>2.23</v>
      </c>
      <c r="E5672" t="s">
        <v>30879</v>
      </c>
    </row>
    <row r="5673" spans="1:5" hidden="1" x14ac:dyDescent="0.2">
      <c r="A5673" s="94" t="s">
        <v>8772</v>
      </c>
      <c r="B5673" t="s">
        <v>21102</v>
      </c>
      <c r="C5673" t="s">
        <v>243</v>
      </c>
      <c r="D5673">
        <v>6.8</v>
      </c>
      <c r="E5673" t="s">
        <v>30879</v>
      </c>
    </row>
    <row r="5674" spans="1:5" hidden="1" x14ac:dyDescent="0.2">
      <c r="A5674" s="94" t="s">
        <v>8773</v>
      </c>
      <c r="B5674" t="s">
        <v>21103</v>
      </c>
      <c r="C5674" t="s">
        <v>243</v>
      </c>
      <c r="D5674">
        <v>5.86</v>
      </c>
      <c r="E5674" t="s">
        <v>30879</v>
      </c>
    </row>
    <row r="5675" spans="1:5" hidden="1" x14ac:dyDescent="0.2">
      <c r="A5675" s="94" t="s">
        <v>33675</v>
      </c>
      <c r="B5675" t="s">
        <v>33676</v>
      </c>
      <c r="C5675" t="s">
        <v>243</v>
      </c>
      <c r="D5675">
        <v>7.41</v>
      </c>
      <c r="E5675" t="s">
        <v>30879</v>
      </c>
    </row>
    <row r="5676" spans="1:5" hidden="1" x14ac:dyDescent="0.2">
      <c r="A5676" s="94" t="s">
        <v>8774</v>
      </c>
      <c r="B5676" t="s">
        <v>21104</v>
      </c>
      <c r="C5676" t="s">
        <v>243</v>
      </c>
      <c r="D5676">
        <v>8.52</v>
      </c>
      <c r="E5676" t="s">
        <v>30879</v>
      </c>
    </row>
    <row r="5677" spans="1:5" hidden="1" x14ac:dyDescent="0.2">
      <c r="A5677" s="94" t="s">
        <v>8775</v>
      </c>
      <c r="B5677" t="s">
        <v>21105</v>
      </c>
      <c r="C5677" t="s">
        <v>243</v>
      </c>
      <c r="D5677">
        <v>9.33</v>
      </c>
      <c r="E5677" t="s">
        <v>30879</v>
      </c>
    </row>
    <row r="5678" spans="1:5" hidden="1" x14ac:dyDescent="0.2">
      <c r="A5678" s="94" t="s">
        <v>4236</v>
      </c>
      <c r="B5678" t="s">
        <v>21106</v>
      </c>
      <c r="C5678" t="s">
        <v>243</v>
      </c>
      <c r="D5678">
        <v>8.85</v>
      </c>
      <c r="E5678" t="s">
        <v>30879</v>
      </c>
    </row>
    <row r="5679" spans="1:5" hidden="1" x14ac:dyDescent="0.2">
      <c r="A5679" s="94" t="s">
        <v>4237</v>
      </c>
      <c r="B5679" t="s">
        <v>21107</v>
      </c>
      <c r="C5679" t="s">
        <v>243</v>
      </c>
      <c r="D5679">
        <v>10.06</v>
      </c>
      <c r="E5679" t="s">
        <v>30879</v>
      </c>
    </row>
    <row r="5680" spans="1:5" hidden="1" x14ac:dyDescent="0.2">
      <c r="A5680" s="94" t="s">
        <v>33685</v>
      </c>
      <c r="B5680" t="s">
        <v>33686</v>
      </c>
      <c r="C5680" t="s">
        <v>2815</v>
      </c>
      <c r="D5680">
        <v>2.13</v>
      </c>
      <c r="E5680" t="s">
        <v>30879</v>
      </c>
    </row>
    <row r="5681" spans="1:5" hidden="1" x14ac:dyDescent="0.2">
      <c r="A5681" s="94" t="s">
        <v>33687</v>
      </c>
      <c r="B5681" t="s">
        <v>33688</v>
      </c>
      <c r="C5681" t="s">
        <v>2815</v>
      </c>
      <c r="D5681">
        <v>2.33</v>
      </c>
      <c r="E5681" t="s">
        <v>30879</v>
      </c>
    </row>
    <row r="5682" spans="1:5" hidden="1" x14ac:dyDescent="0.2">
      <c r="A5682" s="94" t="s">
        <v>33689</v>
      </c>
      <c r="B5682" t="s">
        <v>33690</v>
      </c>
      <c r="C5682" t="s">
        <v>2815</v>
      </c>
      <c r="D5682">
        <v>1.98</v>
      </c>
      <c r="E5682" t="s">
        <v>30879</v>
      </c>
    </row>
    <row r="5683" spans="1:5" hidden="1" x14ac:dyDescent="0.2">
      <c r="A5683" s="94" t="s">
        <v>33691</v>
      </c>
      <c r="B5683" t="s">
        <v>33692</v>
      </c>
      <c r="C5683" t="s">
        <v>2815</v>
      </c>
      <c r="D5683">
        <v>1.97</v>
      </c>
      <c r="E5683" t="s">
        <v>30879</v>
      </c>
    </row>
    <row r="5684" spans="1:5" hidden="1" x14ac:dyDescent="0.2">
      <c r="A5684" s="94" t="s">
        <v>21108</v>
      </c>
      <c r="B5684" t="s">
        <v>21109</v>
      </c>
      <c r="C5684" t="s">
        <v>2815</v>
      </c>
      <c r="D5684">
        <v>2.09</v>
      </c>
      <c r="E5684" t="s">
        <v>30879</v>
      </c>
    </row>
    <row r="5685" spans="1:5" hidden="1" x14ac:dyDescent="0.2">
      <c r="A5685" s="94" t="s">
        <v>33693</v>
      </c>
      <c r="B5685" t="s">
        <v>33694</v>
      </c>
      <c r="C5685" t="s">
        <v>2815</v>
      </c>
      <c r="D5685">
        <v>2.4300000000000002</v>
      </c>
      <c r="E5685" t="s">
        <v>30879</v>
      </c>
    </row>
    <row r="5686" spans="1:5" hidden="1" x14ac:dyDescent="0.2">
      <c r="A5686" s="94" t="s">
        <v>33695</v>
      </c>
      <c r="B5686" t="s">
        <v>33696</v>
      </c>
      <c r="C5686" t="s">
        <v>2815</v>
      </c>
      <c r="D5686">
        <v>1.95</v>
      </c>
      <c r="E5686" t="s">
        <v>30879</v>
      </c>
    </row>
    <row r="5687" spans="1:5" hidden="1" x14ac:dyDescent="0.2">
      <c r="A5687" s="94" t="s">
        <v>33697</v>
      </c>
      <c r="B5687" t="s">
        <v>33698</v>
      </c>
      <c r="C5687" t="s">
        <v>2815</v>
      </c>
      <c r="D5687">
        <v>2.9</v>
      </c>
      <c r="E5687" t="s">
        <v>30879</v>
      </c>
    </row>
    <row r="5688" spans="1:5" hidden="1" x14ac:dyDescent="0.2">
      <c r="A5688" s="94" t="s">
        <v>33699</v>
      </c>
      <c r="B5688" t="s">
        <v>33700</v>
      </c>
      <c r="C5688" t="s">
        <v>2815</v>
      </c>
      <c r="D5688">
        <v>2.4500000000000002</v>
      </c>
      <c r="E5688" t="s">
        <v>30879</v>
      </c>
    </row>
    <row r="5689" spans="1:5" hidden="1" x14ac:dyDescent="0.2">
      <c r="A5689" s="94" t="s">
        <v>8776</v>
      </c>
      <c r="B5689" t="s">
        <v>8777</v>
      </c>
      <c r="C5689" t="s">
        <v>243</v>
      </c>
      <c r="D5689">
        <v>0.1</v>
      </c>
      <c r="E5689" t="s">
        <v>30879</v>
      </c>
    </row>
    <row r="5690" spans="1:5" hidden="1" x14ac:dyDescent="0.2">
      <c r="A5690" s="94" t="s">
        <v>4238</v>
      </c>
      <c r="B5690" t="s">
        <v>8778</v>
      </c>
      <c r="C5690" t="s">
        <v>243</v>
      </c>
      <c r="D5690">
        <v>0.12</v>
      </c>
      <c r="E5690" t="s">
        <v>30879</v>
      </c>
    </row>
    <row r="5691" spans="1:5" hidden="1" x14ac:dyDescent="0.2">
      <c r="A5691" s="94" t="s">
        <v>4239</v>
      </c>
      <c r="B5691" t="s">
        <v>8779</v>
      </c>
      <c r="C5691" t="s">
        <v>243</v>
      </c>
      <c r="D5691">
        <v>0.22</v>
      </c>
      <c r="E5691" t="s">
        <v>30879</v>
      </c>
    </row>
    <row r="5692" spans="1:5" hidden="1" x14ac:dyDescent="0.2">
      <c r="A5692" s="94" t="s">
        <v>8780</v>
      </c>
      <c r="B5692" t="s">
        <v>8781</v>
      </c>
      <c r="C5692" t="s">
        <v>243</v>
      </c>
      <c r="D5692">
        <v>0.97</v>
      </c>
      <c r="E5692" t="s">
        <v>30879</v>
      </c>
    </row>
    <row r="5693" spans="1:5" hidden="1" x14ac:dyDescent="0.2">
      <c r="A5693" s="94" t="s">
        <v>33707</v>
      </c>
      <c r="B5693" t="s">
        <v>33708</v>
      </c>
      <c r="C5693" t="s">
        <v>243</v>
      </c>
      <c r="D5693">
        <v>0.04</v>
      </c>
      <c r="E5693" t="s">
        <v>30879</v>
      </c>
    </row>
    <row r="5694" spans="1:5" hidden="1" x14ac:dyDescent="0.2">
      <c r="A5694" s="94" t="s">
        <v>33709</v>
      </c>
      <c r="B5694" t="s">
        <v>33710</v>
      </c>
      <c r="C5694" t="s">
        <v>243</v>
      </c>
      <c r="D5694">
        <v>0.06</v>
      </c>
      <c r="E5694" t="s">
        <v>30879</v>
      </c>
    </row>
    <row r="5695" spans="1:5" hidden="1" x14ac:dyDescent="0.2">
      <c r="A5695" s="94" t="s">
        <v>21110</v>
      </c>
      <c r="B5695" t="s">
        <v>21111</v>
      </c>
      <c r="C5695" t="s">
        <v>243</v>
      </c>
      <c r="D5695">
        <v>0.49</v>
      </c>
      <c r="E5695" t="s">
        <v>30879</v>
      </c>
    </row>
    <row r="5696" spans="1:5" hidden="1" x14ac:dyDescent="0.2">
      <c r="A5696" s="94" t="s">
        <v>4240</v>
      </c>
      <c r="B5696" t="s">
        <v>8782</v>
      </c>
      <c r="C5696" t="s">
        <v>243</v>
      </c>
      <c r="D5696">
        <v>0.25</v>
      </c>
      <c r="E5696" t="s">
        <v>30879</v>
      </c>
    </row>
    <row r="5697" spans="1:5" hidden="1" x14ac:dyDescent="0.2">
      <c r="A5697" s="94" t="s">
        <v>4241</v>
      </c>
      <c r="B5697" t="s">
        <v>8783</v>
      </c>
      <c r="C5697" t="s">
        <v>243</v>
      </c>
      <c r="D5697">
        <v>0.49</v>
      </c>
      <c r="E5697" t="s">
        <v>30879</v>
      </c>
    </row>
    <row r="5698" spans="1:5" hidden="1" x14ac:dyDescent="0.2">
      <c r="A5698" s="94" t="s">
        <v>8784</v>
      </c>
      <c r="B5698" t="s">
        <v>8785</v>
      </c>
      <c r="C5698" t="s">
        <v>243</v>
      </c>
      <c r="D5698">
        <v>2.23</v>
      </c>
      <c r="E5698" t="s">
        <v>30879</v>
      </c>
    </row>
    <row r="5699" spans="1:5" hidden="1" x14ac:dyDescent="0.2">
      <c r="A5699" s="94" t="s">
        <v>8786</v>
      </c>
      <c r="B5699" t="s">
        <v>8787</v>
      </c>
      <c r="C5699" t="s">
        <v>243</v>
      </c>
      <c r="D5699">
        <v>2.04</v>
      </c>
      <c r="E5699" t="s">
        <v>30879</v>
      </c>
    </row>
    <row r="5700" spans="1:5" hidden="1" x14ac:dyDescent="0.2">
      <c r="A5700" s="94" t="s">
        <v>33683</v>
      </c>
      <c r="B5700" t="s">
        <v>33684</v>
      </c>
      <c r="C5700" t="s">
        <v>243</v>
      </c>
      <c r="D5700">
        <v>2.11</v>
      </c>
      <c r="E5700" t="s">
        <v>30879</v>
      </c>
    </row>
    <row r="5701" spans="1:5" hidden="1" x14ac:dyDescent="0.2">
      <c r="A5701" s="94" t="s">
        <v>8788</v>
      </c>
      <c r="B5701" t="s">
        <v>8789</v>
      </c>
      <c r="C5701" t="s">
        <v>243</v>
      </c>
      <c r="D5701">
        <v>4.05</v>
      </c>
      <c r="E5701" t="s">
        <v>30879</v>
      </c>
    </row>
    <row r="5702" spans="1:5" hidden="1" x14ac:dyDescent="0.2">
      <c r="A5702" s="94" t="s">
        <v>21112</v>
      </c>
      <c r="B5702" t="s">
        <v>21113</v>
      </c>
      <c r="C5702" t="s">
        <v>8107</v>
      </c>
      <c r="D5702">
        <v>9.8000000000000007</v>
      </c>
      <c r="E5702" t="s">
        <v>30879</v>
      </c>
    </row>
    <row r="5703" spans="1:5" hidden="1" x14ac:dyDescent="0.2">
      <c r="A5703" s="94" t="s">
        <v>4242</v>
      </c>
      <c r="B5703" t="s">
        <v>8790</v>
      </c>
      <c r="C5703" t="s">
        <v>8107</v>
      </c>
      <c r="D5703">
        <v>2.97</v>
      </c>
      <c r="E5703" t="s">
        <v>30879</v>
      </c>
    </row>
    <row r="5704" spans="1:5" hidden="1" x14ac:dyDescent="0.2">
      <c r="A5704" s="94" t="s">
        <v>4243</v>
      </c>
      <c r="B5704" t="s">
        <v>8791</v>
      </c>
      <c r="C5704" t="s">
        <v>8107</v>
      </c>
      <c r="D5704">
        <v>11.09</v>
      </c>
      <c r="E5704" t="s">
        <v>30879</v>
      </c>
    </row>
    <row r="5705" spans="1:5" hidden="1" x14ac:dyDescent="0.2">
      <c r="A5705" s="94" t="s">
        <v>21114</v>
      </c>
      <c r="B5705" t="s">
        <v>21115</v>
      </c>
      <c r="C5705" t="s">
        <v>243</v>
      </c>
      <c r="D5705">
        <v>14.23</v>
      </c>
      <c r="E5705" t="s">
        <v>30879</v>
      </c>
    </row>
    <row r="5706" spans="1:5" hidden="1" x14ac:dyDescent="0.2">
      <c r="A5706" s="94" t="s">
        <v>4244</v>
      </c>
      <c r="B5706" t="s">
        <v>8792</v>
      </c>
      <c r="C5706" t="s">
        <v>8107</v>
      </c>
      <c r="D5706">
        <v>5.89</v>
      </c>
      <c r="E5706" t="s">
        <v>30879</v>
      </c>
    </row>
    <row r="5707" spans="1:5" hidden="1" x14ac:dyDescent="0.2">
      <c r="A5707" s="94" t="s">
        <v>4245</v>
      </c>
      <c r="B5707" t="s">
        <v>8793</v>
      </c>
      <c r="C5707" t="s">
        <v>8107</v>
      </c>
      <c r="D5707">
        <v>18.7</v>
      </c>
      <c r="E5707" t="s">
        <v>30879</v>
      </c>
    </row>
    <row r="5708" spans="1:5" hidden="1" x14ac:dyDescent="0.2">
      <c r="A5708" s="94" t="s">
        <v>33677</v>
      </c>
      <c r="B5708" t="s">
        <v>33678</v>
      </c>
      <c r="C5708" t="s">
        <v>243</v>
      </c>
      <c r="D5708">
        <v>8.6</v>
      </c>
      <c r="E5708" t="s">
        <v>30879</v>
      </c>
    </row>
    <row r="5709" spans="1:5" hidden="1" x14ac:dyDescent="0.2">
      <c r="A5709" s="94" t="s">
        <v>33679</v>
      </c>
      <c r="B5709" t="s">
        <v>33680</v>
      </c>
      <c r="C5709" t="s">
        <v>8107</v>
      </c>
      <c r="D5709">
        <v>33.380000000000003</v>
      </c>
      <c r="E5709" t="s">
        <v>30879</v>
      </c>
    </row>
    <row r="5710" spans="1:5" hidden="1" x14ac:dyDescent="0.2">
      <c r="A5710" s="94" t="s">
        <v>33797</v>
      </c>
      <c r="B5710" t="s">
        <v>33798</v>
      </c>
      <c r="C5710" t="s">
        <v>243</v>
      </c>
      <c r="D5710">
        <v>10.45</v>
      </c>
      <c r="E5710" t="s">
        <v>30879</v>
      </c>
    </row>
    <row r="5711" spans="1:5" hidden="1" x14ac:dyDescent="0.2">
      <c r="A5711" s="94" t="s">
        <v>33799</v>
      </c>
      <c r="B5711" t="s">
        <v>33800</v>
      </c>
      <c r="C5711" t="s">
        <v>243</v>
      </c>
      <c r="D5711">
        <v>8.91</v>
      </c>
      <c r="E5711" t="s">
        <v>30879</v>
      </c>
    </row>
    <row r="5712" spans="1:5" hidden="1" x14ac:dyDescent="0.2">
      <c r="A5712" s="94" t="s">
        <v>33801</v>
      </c>
      <c r="B5712" t="s">
        <v>33802</v>
      </c>
      <c r="C5712" t="s">
        <v>243</v>
      </c>
      <c r="D5712">
        <v>93.11</v>
      </c>
      <c r="E5712" t="s">
        <v>30879</v>
      </c>
    </row>
    <row r="5713" spans="1:5" hidden="1" x14ac:dyDescent="0.2">
      <c r="A5713" s="94" t="s">
        <v>21116</v>
      </c>
      <c r="B5713" t="s">
        <v>21117</v>
      </c>
      <c r="C5713" t="s">
        <v>8107</v>
      </c>
      <c r="D5713">
        <v>54.28</v>
      </c>
      <c r="E5713" t="s">
        <v>30879</v>
      </c>
    </row>
    <row r="5714" spans="1:5" hidden="1" x14ac:dyDescent="0.2">
      <c r="A5714" s="94" t="s">
        <v>4869</v>
      </c>
      <c r="B5714" t="s">
        <v>8794</v>
      </c>
      <c r="C5714" t="s">
        <v>8107</v>
      </c>
      <c r="D5714">
        <v>45.31</v>
      </c>
      <c r="E5714" t="s">
        <v>30879</v>
      </c>
    </row>
    <row r="5715" spans="1:5" hidden="1" x14ac:dyDescent="0.2">
      <c r="A5715" s="94" t="s">
        <v>34833</v>
      </c>
      <c r="B5715" t="s">
        <v>34834</v>
      </c>
      <c r="C5715" t="s">
        <v>8107</v>
      </c>
      <c r="D5715">
        <v>18.920000000000002</v>
      </c>
      <c r="E5715" t="s">
        <v>30879</v>
      </c>
    </row>
    <row r="5716" spans="1:5" hidden="1" x14ac:dyDescent="0.2">
      <c r="A5716" s="94" t="s">
        <v>8795</v>
      </c>
      <c r="B5716" t="s">
        <v>8796</v>
      </c>
      <c r="C5716" t="s">
        <v>243</v>
      </c>
      <c r="D5716">
        <v>315.14</v>
      </c>
      <c r="E5716" t="s">
        <v>30879</v>
      </c>
    </row>
    <row r="5717" spans="1:5" hidden="1" x14ac:dyDescent="0.2">
      <c r="A5717" s="94" t="s">
        <v>8797</v>
      </c>
      <c r="B5717" t="s">
        <v>8798</v>
      </c>
      <c r="C5717" t="s">
        <v>243</v>
      </c>
      <c r="D5717">
        <v>315.14</v>
      </c>
      <c r="E5717" t="s">
        <v>30879</v>
      </c>
    </row>
    <row r="5718" spans="1:5" hidden="1" x14ac:dyDescent="0.2">
      <c r="A5718" s="94" t="s">
        <v>36024</v>
      </c>
      <c r="B5718" t="s">
        <v>36025</v>
      </c>
      <c r="C5718" t="s">
        <v>243</v>
      </c>
      <c r="D5718">
        <v>223.33</v>
      </c>
      <c r="E5718" t="s">
        <v>30879</v>
      </c>
    </row>
    <row r="5719" spans="1:5" hidden="1" x14ac:dyDescent="0.2">
      <c r="A5719" s="94" t="s">
        <v>36050</v>
      </c>
      <c r="B5719" t="s">
        <v>36051</v>
      </c>
      <c r="C5719" t="s">
        <v>243</v>
      </c>
      <c r="D5719">
        <v>471.34</v>
      </c>
      <c r="E5719" t="s">
        <v>30879</v>
      </c>
    </row>
    <row r="5720" spans="1:5" hidden="1" x14ac:dyDescent="0.2">
      <c r="A5720" s="94" t="s">
        <v>36052</v>
      </c>
      <c r="B5720" t="s">
        <v>36053</v>
      </c>
      <c r="C5720" t="s">
        <v>243</v>
      </c>
      <c r="D5720">
        <v>471.34</v>
      </c>
      <c r="E5720" t="s">
        <v>30879</v>
      </c>
    </row>
    <row r="5721" spans="1:5" hidden="1" x14ac:dyDescent="0.2">
      <c r="A5721" s="94" t="s">
        <v>36054</v>
      </c>
      <c r="B5721" t="s">
        <v>36055</v>
      </c>
      <c r="C5721" t="s">
        <v>243</v>
      </c>
      <c r="D5721">
        <v>471.34</v>
      </c>
      <c r="E5721" t="s">
        <v>30879</v>
      </c>
    </row>
    <row r="5722" spans="1:5" hidden="1" x14ac:dyDescent="0.2">
      <c r="A5722" s="94" t="s">
        <v>36026</v>
      </c>
      <c r="B5722" t="s">
        <v>36027</v>
      </c>
      <c r="C5722" t="s">
        <v>243</v>
      </c>
      <c r="D5722">
        <v>131.79</v>
      </c>
      <c r="E5722" t="s">
        <v>30879</v>
      </c>
    </row>
    <row r="5723" spans="1:5" hidden="1" x14ac:dyDescent="0.2">
      <c r="A5723" s="94" t="s">
        <v>36028</v>
      </c>
      <c r="B5723" t="s">
        <v>36029</v>
      </c>
      <c r="C5723" t="s">
        <v>243</v>
      </c>
      <c r="D5723">
        <v>131.79</v>
      </c>
      <c r="E5723" t="s">
        <v>30879</v>
      </c>
    </row>
    <row r="5724" spans="1:5" hidden="1" x14ac:dyDescent="0.2">
      <c r="A5724" s="94" t="s">
        <v>36042</v>
      </c>
      <c r="B5724" t="s">
        <v>36043</v>
      </c>
      <c r="C5724" t="s">
        <v>243</v>
      </c>
      <c r="D5724">
        <v>236.48</v>
      </c>
      <c r="E5724" t="s">
        <v>30879</v>
      </c>
    </row>
    <row r="5725" spans="1:5" hidden="1" x14ac:dyDescent="0.2">
      <c r="A5725" s="94" t="s">
        <v>36044</v>
      </c>
      <c r="B5725" t="s">
        <v>36045</v>
      </c>
      <c r="C5725" t="s">
        <v>243</v>
      </c>
      <c r="D5725">
        <v>43.09</v>
      </c>
      <c r="E5725" t="s">
        <v>30879</v>
      </c>
    </row>
    <row r="5726" spans="1:5" hidden="1" x14ac:dyDescent="0.2">
      <c r="A5726" s="94" t="s">
        <v>36046</v>
      </c>
      <c r="B5726" t="s">
        <v>36047</v>
      </c>
      <c r="C5726" t="s">
        <v>243</v>
      </c>
      <c r="D5726">
        <v>43.09</v>
      </c>
      <c r="E5726" t="s">
        <v>30879</v>
      </c>
    </row>
    <row r="5727" spans="1:5" hidden="1" x14ac:dyDescent="0.2">
      <c r="A5727" s="94" t="s">
        <v>36048</v>
      </c>
      <c r="B5727" t="s">
        <v>36049</v>
      </c>
      <c r="C5727" t="s">
        <v>243</v>
      </c>
      <c r="D5727">
        <v>83.63</v>
      </c>
      <c r="E5727" t="s">
        <v>30879</v>
      </c>
    </row>
    <row r="5728" spans="1:5" hidden="1" x14ac:dyDescent="0.2">
      <c r="A5728" s="94" t="s">
        <v>36030</v>
      </c>
      <c r="B5728" t="s">
        <v>36031</v>
      </c>
      <c r="C5728" t="s">
        <v>243</v>
      </c>
      <c r="D5728">
        <v>191.82</v>
      </c>
      <c r="E5728" t="s">
        <v>30879</v>
      </c>
    </row>
    <row r="5729" spans="1:5" hidden="1" x14ac:dyDescent="0.2">
      <c r="A5729" s="94" t="s">
        <v>36032</v>
      </c>
      <c r="B5729" t="s">
        <v>36033</v>
      </c>
      <c r="C5729" t="s">
        <v>243</v>
      </c>
      <c r="D5729">
        <v>191.82</v>
      </c>
      <c r="E5729" t="s">
        <v>30879</v>
      </c>
    </row>
    <row r="5730" spans="1:5" hidden="1" x14ac:dyDescent="0.2">
      <c r="A5730" s="94" t="s">
        <v>36034</v>
      </c>
      <c r="B5730" t="s">
        <v>36035</v>
      </c>
      <c r="C5730" t="s">
        <v>243</v>
      </c>
      <c r="D5730">
        <v>208.26</v>
      </c>
      <c r="E5730" t="s">
        <v>30879</v>
      </c>
    </row>
    <row r="5731" spans="1:5" hidden="1" x14ac:dyDescent="0.2">
      <c r="A5731" s="94" t="s">
        <v>36036</v>
      </c>
      <c r="B5731" t="s">
        <v>36037</v>
      </c>
      <c r="C5731" t="s">
        <v>243</v>
      </c>
      <c r="D5731">
        <v>236.48</v>
      </c>
      <c r="E5731" t="s">
        <v>30879</v>
      </c>
    </row>
    <row r="5732" spans="1:5" hidden="1" x14ac:dyDescent="0.2">
      <c r="A5732" s="94" t="s">
        <v>36038</v>
      </c>
      <c r="B5732" t="s">
        <v>36039</v>
      </c>
      <c r="C5732" t="s">
        <v>243</v>
      </c>
      <c r="D5732">
        <v>178.13</v>
      </c>
      <c r="E5732" t="s">
        <v>30879</v>
      </c>
    </row>
    <row r="5733" spans="1:5" hidden="1" x14ac:dyDescent="0.2">
      <c r="A5733" s="94" t="s">
        <v>36040</v>
      </c>
      <c r="B5733" t="s">
        <v>36041</v>
      </c>
      <c r="C5733" t="s">
        <v>243</v>
      </c>
      <c r="D5733">
        <v>178.13</v>
      </c>
      <c r="E5733" t="s">
        <v>30879</v>
      </c>
    </row>
    <row r="5734" spans="1:5" hidden="1" x14ac:dyDescent="0.2">
      <c r="A5734" s="94" t="s">
        <v>6719</v>
      </c>
      <c r="B5734" t="s">
        <v>6720</v>
      </c>
      <c r="C5734" t="s">
        <v>243</v>
      </c>
      <c r="D5734">
        <v>40.56</v>
      </c>
      <c r="E5734" t="s">
        <v>30879</v>
      </c>
    </row>
    <row r="5735" spans="1:5" hidden="1" x14ac:dyDescent="0.2">
      <c r="A5735" s="94" t="s">
        <v>6721</v>
      </c>
      <c r="B5735" t="s">
        <v>6722</v>
      </c>
      <c r="C5735" t="s">
        <v>243</v>
      </c>
      <c r="D5735">
        <v>36.99</v>
      </c>
      <c r="E5735" t="s">
        <v>30879</v>
      </c>
    </row>
    <row r="5736" spans="1:5" hidden="1" x14ac:dyDescent="0.2">
      <c r="A5736" s="94" t="s">
        <v>6723</v>
      </c>
      <c r="B5736" t="s">
        <v>6724</v>
      </c>
      <c r="C5736" t="s">
        <v>243</v>
      </c>
      <c r="D5736">
        <v>119.9</v>
      </c>
      <c r="E5736" t="s">
        <v>30879</v>
      </c>
    </row>
    <row r="5737" spans="1:5" hidden="1" x14ac:dyDescent="0.2">
      <c r="A5737" s="94" t="s">
        <v>6725</v>
      </c>
      <c r="B5737" t="s">
        <v>6726</v>
      </c>
      <c r="C5737" t="s">
        <v>243</v>
      </c>
      <c r="D5737">
        <v>119.9</v>
      </c>
      <c r="E5737" t="s">
        <v>30879</v>
      </c>
    </row>
    <row r="5738" spans="1:5" hidden="1" x14ac:dyDescent="0.2">
      <c r="A5738" s="94" t="s">
        <v>6727</v>
      </c>
      <c r="B5738" t="s">
        <v>6728</v>
      </c>
      <c r="C5738" t="s">
        <v>243</v>
      </c>
      <c r="D5738">
        <v>284.76</v>
      </c>
      <c r="E5738" t="s">
        <v>30879</v>
      </c>
    </row>
    <row r="5739" spans="1:5" hidden="1" x14ac:dyDescent="0.2">
      <c r="A5739" s="94" t="s">
        <v>6729</v>
      </c>
      <c r="B5739" t="s">
        <v>6730</v>
      </c>
      <c r="C5739" t="s">
        <v>243</v>
      </c>
      <c r="D5739">
        <v>194.84</v>
      </c>
      <c r="E5739" t="s">
        <v>30879</v>
      </c>
    </row>
    <row r="5740" spans="1:5" hidden="1" x14ac:dyDescent="0.2">
      <c r="A5740" s="94" t="s">
        <v>6731</v>
      </c>
      <c r="B5740" t="s">
        <v>6732</v>
      </c>
      <c r="C5740" t="s">
        <v>243</v>
      </c>
      <c r="D5740">
        <v>157.38</v>
      </c>
      <c r="E5740" t="s">
        <v>30879</v>
      </c>
    </row>
    <row r="5741" spans="1:5" hidden="1" x14ac:dyDescent="0.2">
      <c r="A5741" s="94" t="s">
        <v>6733</v>
      </c>
      <c r="B5741" t="s">
        <v>6734</v>
      </c>
      <c r="C5741" t="s">
        <v>243</v>
      </c>
      <c r="D5741">
        <v>130.4</v>
      </c>
      <c r="E5741" t="s">
        <v>30879</v>
      </c>
    </row>
    <row r="5742" spans="1:5" hidden="1" x14ac:dyDescent="0.2">
      <c r="A5742" s="94" t="s">
        <v>6735</v>
      </c>
      <c r="B5742" t="s">
        <v>6736</v>
      </c>
      <c r="C5742" t="s">
        <v>243</v>
      </c>
      <c r="D5742">
        <v>202.34</v>
      </c>
      <c r="E5742" t="s">
        <v>30879</v>
      </c>
    </row>
    <row r="5743" spans="1:5" hidden="1" x14ac:dyDescent="0.2">
      <c r="A5743" s="94" t="s">
        <v>21118</v>
      </c>
      <c r="B5743" t="s">
        <v>21119</v>
      </c>
      <c r="C5743" t="s">
        <v>1623</v>
      </c>
      <c r="D5743">
        <v>281.13</v>
      </c>
      <c r="E5743" t="s">
        <v>30879</v>
      </c>
    </row>
    <row r="5744" spans="1:5" hidden="1" x14ac:dyDescent="0.2">
      <c r="A5744" s="94" t="s">
        <v>8799</v>
      </c>
      <c r="B5744" t="s">
        <v>8800</v>
      </c>
      <c r="C5744" t="s">
        <v>1623</v>
      </c>
      <c r="D5744">
        <v>235.79</v>
      </c>
      <c r="E5744" t="s">
        <v>30879</v>
      </c>
    </row>
    <row r="5745" spans="1:5" hidden="1" x14ac:dyDescent="0.2">
      <c r="A5745" s="94" t="s">
        <v>8801</v>
      </c>
      <c r="B5745" t="s">
        <v>8802</v>
      </c>
      <c r="C5745" t="s">
        <v>243</v>
      </c>
      <c r="D5745">
        <v>7.59</v>
      </c>
      <c r="E5745" t="s">
        <v>30879</v>
      </c>
    </row>
    <row r="5746" spans="1:5" hidden="1" x14ac:dyDescent="0.2">
      <c r="A5746" s="94" t="s">
        <v>45524</v>
      </c>
      <c r="B5746" t="s">
        <v>45525</v>
      </c>
      <c r="C5746" t="s">
        <v>243</v>
      </c>
      <c r="D5746">
        <v>25.23</v>
      </c>
      <c r="E5746" t="s">
        <v>30879</v>
      </c>
    </row>
    <row r="5747" spans="1:5" hidden="1" x14ac:dyDescent="0.2">
      <c r="A5747" s="94" t="s">
        <v>21120</v>
      </c>
      <c r="B5747" t="s">
        <v>21121</v>
      </c>
      <c r="C5747" t="s">
        <v>243</v>
      </c>
      <c r="D5747">
        <v>10.83</v>
      </c>
      <c r="E5747" t="s">
        <v>30879</v>
      </c>
    </row>
    <row r="5748" spans="1:5" hidden="1" x14ac:dyDescent="0.2">
      <c r="A5748" s="94" t="s">
        <v>21122</v>
      </c>
      <c r="B5748" t="s">
        <v>21123</v>
      </c>
      <c r="C5748" t="s">
        <v>243</v>
      </c>
      <c r="D5748">
        <v>12.83</v>
      </c>
      <c r="E5748" t="s">
        <v>30879</v>
      </c>
    </row>
    <row r="5749" spans="1:5" hidden="1" x14ac:dyDescent="0.2">
      <c r="A5749" s="94" t="s">
        <v>21124</v>
      </c>
      <c r="B5749" t="s">
        <v>21125</v>
      </c>
      <c r="C5749" t="s">
        <v>243</v>
      </c>
      <c r="D5749">
        <v>17.02</v>
      </c>
      <c r="E5749" t="s">
        <v>30879</v>
      </c>
    </row>
    <row r="5750" spans="1:5" hidden="1" x14ac:dyDescent="0.2">
      <c r="A5750" s="94" t="s">
        <v>21126</v>
      </c>
      <c r="B5750" t="s">
        <v>21127</v>
      </c>
      <c r="C5750" t="s">
        <v>243</v>
      </c>
      <c r="D5750">
        <v>13.6</v>
      </c>
      <c r="E5750" t="s">
        <v>30879</v>
      </c>
    </row>
    <row r="5751" spans="1:5" hidden="1" x14ac:dyDescent="0.2">
      <c r="A5751" s="94" t="s">
        <v>21128</v>
      </c>
      <c r="B5751" t="s">
        <v>21129</v>
      </c>
      <c r="C5751" t="s">
        <v>243</v>
      </c>
      <c r="D5751">
        <v>8.75</v>
      </c>
      <c r="E5751" t="s">
        <v>30879</v>
      </c>
    </row>
    <row r="5752" spans="1:5" hidden="1" x14ac:dyDescent="0.2">
      <c r="A5752" s="94" t="s">
        <v>5839</v>
      </c>
      <c r="B5752" t="s">
        <v>5840</v>
      </c>
      <c r="C5752" t="s">
        <v>8107</v>
      </c>
      <c r="D5752">
        <v>60.33</v>
      </c>
      <c r="E5752" t="s">
        <v>30879</v>
      </c>
    </row>
    <row r="5753" spans="1:5" hidden="1" x14ac:dyDescent="0.2">
      <c r="A5753" s="94" t="s">
        <v>21130</v>
      </c>
      <c r="B5753" t="s">
        <v>21131</v>
      </c>
      <c r="C5753" t="s">
        <v>8107</v>
      </c>
      <c r="D5753">
        <v>220.13</v>
      </c>
      <c r="E5753" t="s">
        <v>30879</v>
      </c>
    </row>
    <row r="5754" spans="1:5" hidden="1" x14ac:dyDescent="0.2">
      <c r="A5754" s="94" t="s">
        <v>34779</v>
      </c>
      <c r="B5754" t="s">
        <v>34780</v>
      </c>
      <c r="C5754" t="s">
        <v>8107</v>
      </c>
      <c r="D5754">
        <v>160.03</v>
      </c>
      <c r="E5754" t="s">
        <v>30879</v>
      </c>
    </row>
    <row r="5755" spans="1:5" hidden="1" x14ac:dyDescent="0.2">
      <c r="A5755" s="94" t="s">
        <v>34781</v>
      </c>
      <c r="B5755" t="s">
        <v>34782</v>
      </c>
      <c r="C5755" t="s">
        <v>8107</v>
      </c>
      <c r="D5755">
        <v>114.18</v>
      </c>
      <c r="E5755" t="s">
        <v>30879</v>
      </c>
    </row>
    <row r="5756" spans="1:5" hidden="1" x14ac:dyDescent="0.2">
      <c r="A5756" s="94" t="s">
        <v>8803</v>
      </c>
      <c r="B5756" t="s">
        <v>8804</v>
      </c>
      <c r="C5756" t="s">
        <v>8107</v>
      </c>
      <c r="D5756">
        <v>90.35</v>
      </c>
      <c r="E5756" t="s">
        <v>30879</v>
      </c>
    </row>
    <row r="5757" spans="1:5" hidden="1" x14ac:dyDescent="0.2">
      <c r="A5757" s="94" t="s">
        <v>34795</v>
      </c>
      <c r="B5757" t="s">
        <v>34796</v>
      </c>
      <c r="C5757" t="s">
        <v>8107</v>
      </c>
      <c r="D5757">
        <v>73.78</v>
      </c>
      <c r="E5757" t="s">
        <v>30879</v>
      </c>
    </row>
    <row r="5758" spans="1:5" hidden="1" x14ac:dyDescent="0.2">
      <c r="A5758" s="94" t="s">
        <v>21132</v>
      </c>
      <c r="B5758" t="s">
        <v>21133</v>
      </c>
      <c r="C5758" t="s">
        <v>8107</v>
      </c>
      <c r="D5758">
        <v>185.74</v>
      </c>
      <c r="E5758" t="s">
        <v>30879</v>
      </c>
    </row>
    <row r="5759" spans="1:5" hidden="1" x14ac:dyDescent="0.2">
      <c r="A5759" s="94" t="s">
        <v>34797</v>
      </c>
      <c r="B5759" t="s">
        <v>34798</v>
      </c>
      <c r="C5759" t="s">
        <v>8107</v>
      </c>
      <c r="D5759">
        <v>148.72999999999999</v>
      </c>
      <c r="E5759" t="s">
        <v>30879</v>
      </c>
    </row>
    <row r="5760" spans="1:5" hidden="1" x14ac:dyDescent="0.2">
      <c r="A5760" s="94" t="s">
        <v>38484</v>
      </c>
      <c r="B5760" t="s">
        <v>38485</v>
      </c>
      <c r="C5760" t="s">
        <v>243</v>
      </c>
      <c r="D5760">
        <v>212.89</v>
      </c>
      <c r="E5760" t="s">
        <v>30879</v>
      </c>
    </row>
    <row r="5761" spans="1:5" hidden="1" x14ac:dyDescent="0.2">
      <c r="A5761" s="94" t="s">
        <v>38486</v>
      </c>
      <c r="B5761" t="s">
        <v>38487</v>
      </c>
      <c r="C5761" t="s">
        <v>243</v>
      </c>
      <c r="D5761">
        <v>197.89</v>
      </c>
      <c r="E5761" t="s">
        <v>30879</v>
      </c>
    </row>
    <row r="5762" spans="1:5" hidden="1" x14ac:dyDescent="0.2">
      <c r="A5762" s="94" t="s">
        <v>38488</v>
      </c>
      <c r="B5762" t="s">
        <v>38489</v>
      </c>
      <c r="C5762" t="s">
        <v>243</v>
      </c>
      <c r="D5762">
        <v>473.49</v>
      </c>
      <c r="E5762" t="s">
        <v>30879</v>
      </c>
    </row>
    <row r="5763" spans="1:5" hidden="1" x14ac:dyDescent="0.2">
      <c r="A5763" s="94" t="s">
        <v>38490</v>
      </c>
      <c r="B5763" t="s">
        <v>38491</v>
      </c>
      <c r="C5763" t="s">
        <v>243</v>
      </c>
      <c r="D5763">
        <v>614.04999999999995</v>
      </c>
      <c r="E5763" t="s">
        <v>30879</v>
      </c>
    </row>
    <row r="5764" spans="1:5" hidden="1" x14ac:dyDescent="0.2">
      <c r="A5764" s="94" t="s">
        <v>44055</v>
      </c>
      <c r="B5764" t="s">
        <v>44056</v>
      </c>
      <c r="C5764" t="s">
        <v>8107</v>
      </c>
      <c r="D5764">
        <v>78.2</v>
      </c>
      <c r="E5764" t="s">
        <v>30879</v>
      </c>
    </row>
    <row r="5765" spans="1:5" hidden="1" x14ac:dyDescent="0.2">
      <c r="A5765" s="94" t="s">
        <v>44051</v>
      </c>
      <c r="B5765" t="s">
        <v>44052</v>
      </c>
      <c r="C5765" t="s">
        <v>1031</v>
      </c>
      <c r="D5765">
        <v>16.440000000000001</v>
      </c>
      <c r="E5765" t="s">
        <v>30879</v>
      </c>
    </row>
    <row r="5766" spans="1:5" hidden="1" x14ac:dyDescent="0.2">
      <c r="A5766" s="94" t="s">
        <v>44053</v>
      </c>
      <c r="B5766" t="s">
        <v>44054</v>
      </c>
      <c r="C5766" t="s">
        <v>8107</v>
      </c>
      <c r="D5766">
        <v>27.17</v>
      </c>
      <c r="E5766" t="s">
        <v>30879</v>
      </c>
    </row>
    <row r="5767" spans="1:5" hidden="1" x14ac:dyDescent="0.2">
      <c r="A5767" s="94" t="s">
        <v>44049</v>
      </c>
      <c r="B5767" t="s">
        <v>44050</v>
      </c>
      <c r="C5767" t="s">
        <v>8107</v>
      </c>
      <c r="D5767">
        <v>24.23</v>
      </c>
      <c r="E5767" t="s">
        <v>30879</v>
      </c>
    </row>
    <row r="5768" spans="1:5" hidden="1" x14ac:dyDescent="0.2">
      <c r="A5768" s="94" t="s">
        <v>44047</v>
      </c>
      <c r="B5768" t="s">
        <v>44048</v>
      </c>
      <c r="C5768" t="s">
        <v>243</v>
      </c>
      <c r="D5768">
        <v>1.62</v>
      </c>
      <c r="E5768" t="s">
        <v>30879</v>
      </c>
    </row>
    <row r="5769" spans="1:5" hidden="1" x14ac:dyDescent="0.2">
      <c r="A5769" s="94" t="s">
        <v>34481</v>
      </c>
      <c r="B5769" t="s">
        <v>34482</v>
      </c>
      <c r="C5769" t="s">
        <v>1623</v>
      </c>
      <c r="D5769">
        <v>837.24</v>
      </c>
      <c r="E5769" t="s">
        <v>30879</v>
      </c>
    </row>
    <row r="5770" spans="1:5" hidden="1" x14ac:dyDescent="0.2">
      <c r="A5770" s="94" t="s">
        <v>8805</v>
      </c>
      <c r="B5770" t="s">
        <v>21134</v>
      </c>
      <c r="C5770" t="s">
        <v>243</v>
      </c>
      <c r="D5770">
        <v>9.42</v>
      </c>
      <c r="E5770" t="s">
        <v>30879</v>
      </c>
    </row>
    <row r="5771" spans="1:5" hidden="1" x14ac:dyDescent="0.2">
      <c r="A5771" s="94" t="s">
        <v>38480</v>
      </c>
      <c r="B5771" t="s">
        <v>38481</v>
      </c>
      <c r="C5771" t="s">
        <v>243</v>
      </c>
      <c r="D5771">
        <v>472.79</v>
      </c>
      <c r="E5771" t="s">
        <v>30879</v>
      </c>
    </row>
    <row r="5772" spans="1:5" hidden="1" x14ac:dyDescent="0.2">
      <c r="A5772" s="94" t="s">
        <v>38482</v>
      </c>
      <c r="B5772" t="s">
        <v>38483</v>
      </c>
      <c r="C5772" t="s">
        <v>243</v>
      </c>
      <c r="D5772">
        <v>501.66</v>
      </c>
      <c r="E5772" t="s">
        <v>30879</v>
      </c>
    </row>
    <row r="5773" spans="1:5" hidden="1" x14ac:dyDescent="0.2">
      <c r="A5773" s="94" t="s">
        <v>21135</v>
      </c>
      <c r="B5773" t="s">
        <v>21136</v>
      </c>
      <c r="C5773" t="s">
        <v>8107</v>
      </c>
      <c r="D5773">
        <v>39.369999999999997</v>
      </c>
      <c r="E5773" t="s">
        <v>30879</v>
      </c>
    </row>
    <row r="5774" spans="1:5" hidden="1" x14ac:dyDescent="0.2">
      <c r="A5774" s="94" t="s">
        <v>38470</v>
      </c>
      <c r="B5774" t="s">
        <v>38471</v>
      </c>
      <c r="C5774" t="s">
        <v>243</v>
      </c>
      <c r="D5774">
        <v>199.47</v>
      </c>
      <c r="E5774" t="s">
        <v>30879</v>
      </c>
    </row>
    <row r="5775" spans="1:5" hidden="1" x14ac:dyDescent="0.2">
      <c r="A5775" s="94" t="s">
        <v>38472</v>
      </c>
      <c r="B5775" t="s">
        <v>38473</v>
      </c>
      <c r="C5775" t="s">
        <v>243</v>
      </c>
      <c r="D5775">
        <v>210.91</v>
      </c>
      <c r="E5775" t="s">
        <v>30879</v>
      </c>
    </row>
    <row r="5776" spans="1:5" hidden="1" x14ac:dyDescent="0.2">
      <c r="A5776" s="94" t="s">
        <v>38474</v>
      </c>
      <c r="B5776" t="s">
        <v>38475</v>
      </c>
      <c r="C5776" t="s">
        <v>243</v>
      </c>
      <c r="D5776">
        <v>251.35</v>
      </c>
      <c r="E5776" t="s">
        <v>30879</v>
      </c>
    </row>
    <row r="5777" spans="1:5" hidden="1" x14ac:dyDescent="0.2">
      <c r="A5777" s="94" t="s">
        <v>38476</v>
      </c>
      <c r="B5777" t="s">
        <v>38477</v>
      </c>
      <c r="C5777" t="s">
        <v>243</v>
      </c>
      <c r="D5777">
        <v>249.87</v>
      </c>
      <c r="E5777" t="s">
        <v>30879</v>
      </c>
    </row>
    <row r="5778" spans="1:5" hidden="1" x14ac:dyDescent="0.2">
      <c r="A5778" s="94" t="s">
        <v>38478</v>
      </c>
      <c r="B5778" t="s">
        <v>38479</v>
      </c>
      <c r="C5778" t="s">
        <v>243</v>
      </c>
      <c r="D5778">
        <v>289.82</v>
      </c>
      <c r="E5778" t="s">
        <v>30879</v>
      </c>
    </row>
    <row r="5779" spans="1:5" hidden="1" x14ac:dyDescent="0.2">
      <c r="A5779" s="94" t="s">
        <v>38492</v>
      </c>
      <c r="B5779" t="s">
        <v>38493</v>
      </c>
      <c r="C5779" t="s">
        <v>243</v>
      </c>
      <c r="D5779">
        <v>284.77</v>
      </c>
      <c r="E5779" t="s">
        <v>30879</v>
      </c>
    </row>
    <row r="5780" spans="1:5" hidden="1" x14ac:dyDescent="0.2">
      <c r="A5780" s="94" t="s">
        <v>38494</v>
      </c>
      <c r="B5780" t="s">
        <v>38495</v>
      </c>
      <c r="C5780" t="s">
        <v>243</v>
      </c>
      <c r="D5780">
        <v>184.67</v>
      </c>
      <c r="E5780" t="s">
        <v>30879</v>
      </c>
    </row>
    <row r="5781" spans="1:5" hidden="1" x14ac:dyDescent="0.2">
      <c r="A5781" s="94" t="s">
        <v>38496</v>
      </c>
      <c r="B5781" t="s">
        <v>38497</v>
      </c>
      <c r="C5781" t="s">
        <v>243</v>
      </c>
      <c r="D5781">
        <v>262.06</v>
      </c>
      <c r="E5781" t="s">
        <v>30879</v>
      </c>
    </row>
    <row r="5782" spans="1:5" hidden="1" x14ac:dyDescent="0.2">
      <c r="A5782" s="94" t="s">
        <v>38498</v>
      </c>
      <c r="B5782" t="s">
        <v>38499</v>
      </c>
      <c r="C5782" t="s">
        <v>243</v>
      </c>
      <c r="D5782">
        <v>386.26</v>
      </c>
      <c r="E5782" t="s">
        <v>30879</v>
      </c>
    </row>
    <row r="5783" spans="1:5" hidden="1" x14ac:dyDescent="0.2">
      <c r="A5783" s="94" t="s">
        <v>21137</v>
      </c>
      <c r="B5783" t="s">
        <v>21138</v>
      </c>
      <c r="C5783" t="s">
        <v>8107</v>
      </c>
      <c r="D5783">
        <v>6.88</v>
      </c>
      <c r="E5783" t="s">
        <v>30879</v>
      </c>
    </row>
    <row r="5784" spans="1:5" hidden="1" x14ac:dyDescent="0.2">
      <c r="A5784" s="94" t="s">
        <v>21139</v>
      </c>
      <c r="B5784" t="s">
        <v>21140</v>
      </c>
      <c r="C5784" t="s">
        <v>8107</v>
      </c>
      <c r="D5784">
        <v>74.05</v>
      </c>
      <c r="E5784" t="s">
        <v>30879</v>
      </c>
    </row>
    <row r="5785" spans="1:5" hidden="1" x14ac:dyDescent="0.2">
      <c r="A5785" s="94" t="s">
        <v>1448</v>
      </c>
      <c r="B5785" t="s">
        <v>8806</v>
      </c>
      <c r="C5785" t="s">
        <v>8107</v>
      </c>
      <c r="D5785">
        <v>40.49</v>
      </c>
      <c r="E5785" t="s">
        <v>30879</v>
      </c>
    </row>
    <row r="5786" spans="1:5" hidden="1" x14ac:dyDescent="0.2">
      <c r="A5786" s="94" t="s">
        <v>34783</v>
      </c>
      <c r="B5786" t="s">
        <v>34784</v>
      </c>
      <c r="C5786" t="s">
        <v>8107</v>
      </c>
      <c r="D5786">
        <v>44.21</v>
      </c>
      <c r="E5786" t="s">
        <v>30879</v>
      </c>
    </row>
    <row r="5787" spans="1:5" hidden="1" x14ac:dyDescent="0.2">
      <c r="A5787" s="94" t="s">
        <v>5841</v>
      </c>
      <c r="B5787" t="s">
        <v>5842</v>
      </c>
      <c r="C5787" t="s">
        <v>8107</v>
      </c>
      <c r="D5787">
        <v>41.03</v>
      </c>
      <c r="E5787" t="s">
        <v>30879</v>
      </c>
    </row>
    <row r="5788" spans="1:5" hidden="1" x14ac:dyDescent="0.2">
      <c r="A5788" s="94" t="s">
        <v>21141</v>
      </c>
      <c r="B5788" t="s">
        <v>21142</v>
      </c>
      <c r="C5788" t="s">
        <v>8107</v>
      </c>
      <c r="D5788">
        <v>70.040000000000006</v>
      </c>
      <c r="E5788" t="s">
        <v>30879</v>
      </c>
    </row>
    <row r="5789" spans="1:5" hidden="1" x14ac:dyDescent="0.2">
      <c r="A5789" s="94" t="s">
        <v>34787</v>
      </c>
      <c r="B5789" t="s">
        <v>34788</v>
      </c>
      <c r="C5789" t="s">
        <v>8107</v>
      </c>
      <c r="D5789">
        <v>108.84</v>
      </c>
      <c r="E5789" t="s">
        <v>30879</v>
      </c>
    </row>
    <row r="5790" spans="1:5" hidden="1" x14ac:dyDescent="0.2">
      <c r="A5790" s="94" t="s">
        <v>8807</v>
      </c>
      <c r="B5790" t="s">
        <v>8808</v>
      </c>
      <c r="C5790" t="s">
        <v>8107</v>
      </c>
      <c r="D5790">
        <v>84.27</v>
      </c>
      <c r="E5790" t="s">
        <v>30879</v>
      </c>
    </row>
    <row r="5791" spans="1:5" hidden="1" x14ac:dyDescent="0.2">
      <c r="A5791" s="94" t="s">
        <v>34799</v>
      </c>
      <c r="B5791" t="s">
        <v>34800</v>
      </c>
      <c r="C5791" t="s">
        <v>8107</v>
      </c>
      <c r="D5791">
        <v>67.760000000000005</v>
      </c>
      <c r="E5791" t="s">
        <v>30879</v>
      </c>
    </row>
    <row r="5792" spans="1:5" hidden="1" x14ac:dyDescent="0.2">
      <c r="A5792" s="94" t="s">
        <v>21143</v>
      </c>
      <c r="B5792" t="s">
        <v>21144</v>
      </c>
      <c r="C5792" t="s">
        <v>8107</v>
      </c>
      <c r="D5792">
        <v>173.25</v>
      </c>
      <c r="E5792" t="s">
        <v>30879</v>
      </c>
    </row>
    <row r="5793" spans="1:5" hidden="1" x14ac:dyDescent="0.2">
      <c r="A5793" s="94" t="s">
        <v>34801</v>
      </c>
      <c r="B5793" t="s">
        <v>34802</v>
      </c>
      <c r="C5793" t="s">
        <v>8107</v>
      </c>
      <c r="D5793">
        <v>136.66999999999999</v>
      </c>
      <c r="E5793" t="s">
        <v>30879</v>
      </c>
    </row>
    <row r="5794" spans="1:5" hidden="1" x14ac:dyDescent="0.2">
      <c r="A5794" s="94" t="s">
        <v>21145</v>
      </c>
      <c r="B5794" t="s">
        <v>21146</v>
      </c>
      <c r="C5794" t="s">
        <v>1623</v>
      </c>
      <c r="D5794">
        <v>24.71</v>
      </c>
      <c r="E5794" t="s">
        <v>30879</v>
      </c>
    </row>
    <row r="5795" spans="1:5" hidden="1" x14ac:dyDescent="0.2">
      <c r="A5795" s="94" t="s">
        <v>8809</v>
      </c>
      <c r="B5795" t="s">
        <v>46625</v>
      </c>
      <c r="C5795" t="s">
        <v>1623</v>
      </c>
      <c r="D5795">
        <v>17.940000000000001</v>
      </c>
      <c r="E5795" t="s">
        <v>30879</v>
      </c>
    </row>
    <row r="5796" spans="1:5" hidden="1" x14ac:dyDescent="0.2">
      <c r="A5796" s="94" t="s">
        <v>8810</v>
      </c>
      <c r="B5796" t="s">
        <v>8811</v>
      </c>
      <c r="C5796" t="s">
        <v>1623</v>
      </c>
      <c r="D5796">
        <v>23.66</v>
      </c>
      <c r="E5796" t="s">
        <v>30879</v>
      </c>
    </row>
    <row r="5797" spans="1:5" hidden="1" x14ac:dyDescent="0.2">
      <c r="A5797" s="94" t="s">
        <v>46615</v>
      </c>
      <c r="B5797" t="s">
        <v>46616</v>
      </c>
      <c r="C5797" t="s">
        <v>1623</v>
      </c>
      <c r="D5797">
        <v>29.15</v>
      </c>
      <c r="E5797" t="s">
        <v>30879</v>
      </c>
    </row>
    <row r="5798" spans="1:5" hidden="1" x14ac:dyDescent="0.2">
      <c r="A5798" s="94" t="s">
        <v>8812</v>
      </c>
      <c r="B5798" t="s">
        <v>8813</v>
      </c>
      <c r="C5798" t="s">
        <v>243</v>
      </c>
      <c r="D5798">
        <v>29.43</v>
      </c>
      <c r="E5798" t="s">
        <v>30879</v>
      </c>
    </row>
    <row r="5799" spans="1:5" hidden="1" x14ac:dyDescent="0.2">
      <c r="A5799" s="94" t="s">
        <v>46617</v>
      </c>
      <c r="B5799" t="s">
        <v>46618</v>
      </c>
      <c r="C5799" t="s">
        <v>243</v>
      </c>
      <c r="D5799">
        <v>35.43</v>
      </c>
      <c r="E5799" t="s">
        <v>30879</v>
      </c>
    </row>
    <row r="5800" spans="1:5" hidden="1" x14ac:dyDescent="0.2">
      <c r="A5800" s="94" t="s">
        <v>46621</v>
      </c>
      <c r="B5800" t="s">
        <v>46622</v>
      </c>
      <c r="C5800" t="s">
        <v>1623</v>
      </c>
      <c r="D5800">
        <v>26.38</v>
      </c>
      <c r="E5800" t="s">
        <v>30879</v>
      </c>
    </row>
    <row r="5801" spans="1:5" hidden="1" x14ac:dyDescent="0.2">
      <c r="A5801" s="94" t="s">
        <v>46619</v>
      </c>
      <c r="B5801" t="s">
        <v>46620</v>
      </c>
      <c r="C5801" t="s">
        <v>1623</v>
      </c>
      <c r="D5801">
        <v>12.02</v>
      </c>
      <c r="E5801" t="s">
        <v>30879</v>
      </c>
    </row>
    <row r="5802" spans="1:5" hidden="1" x14ac:dyDescent="0.2">
      <c r="A5802" s="94" t="s">
        <v>2943</v>
      </c>
      <c r="B5802" t="s">
        <v>2944</v>
      </c>
      <c r="C5802" t="s">
        <v>1623</v>
      </c>
      <c r="D5802">
        <v>108.59</v>
      </c>
      <c r="E5802" t="s">
        <v>30879</v>
      </c>
    </row>
    <row r="5803" spans="1:5" hidden="1" x14ac:dyDescent="0.2">
      <c r="A5803" s="94" t="s">
        <v>2945</v>
      </c>
      <c r="B5803" t="s">
        <v>1234</v>
      </c>
      <c r="C5803" t="s">
        <v>1623</v>
      </c>
      <c r="D5803">
        <v>132.34</v>
      </c>
      <c r="E5803" t="s">
        <v>30879</v>
      </c>
    </row>
    <row r="5804" spans="1:5" hidden="1" x14ac:dyDescent="0.2">
      <c r="A5804" s="94" t="s">
        <v>767</v>
      </c>
      <c r="B5804" t="s">
        <v>5843</v>
      </c>
      <c r="C5804" t="s">
        <v>1623</v>
      </c>
      <c r="D5804">
        <v>13.5</v>
      </c>
      <c r="E5804" t="s">
        <v>30879</v>
      </c>
    </row>
    <row r="5805" spans="1:5" hidden="1" x14ac:dyDescent="0.2">
      <c r="A5805" s="94" t="s">
        <v>21147</v>
      </c>
      <c r="B5805" t="s">
        <v>21148</v>
      </c>
      <c r="C5805" t="s">
        <v>1623</v>
      </c>
      <c r="D5805">
        <v>18.7</v>
      </c>
      <c r="E5805" t="s">
        <v>30879</v>
      </c>
    </row>
    <row r="5806" spans="1:5" hidden="1" x14ac:dyDescent="0.2">
      <c r="A5806" s="94" t="s">
        <v>46626</v>
      </c>
      <c r="B5806" t="s">
        <v>46627</v>
      </c>
      <c r="C5806" t="s">
        <v>1623</v>
      </c>
      <c r="D5806">
        <v>17.47</v>
      </c>
      <c r="E5806" t="s">
        <v>30879</v>
      </c>
    </row>
    <row r="5807" spans="1:5" hidden="1" x14ac:dyDescent="0.2">
      <c r="A5807" s="94" t="s">
        <v>8814</v>
      </c>
      <c r="B5807" t="s">
        <v>8815</v>
      </c>
      <c r="C5807" t="s">
        <v>1623</v>
      </c>
      <c r="D5807">
        <v>23.06</v>
      </c>
      <c r="E5807" t="s">
        <v>30879</v>
      </c>
    </row>
    <row r="5808" spans="1:5" hidden="1" x14ac:dyDescent="0.2">
      <c r="A5808" s="94" t="s">
        <v>1235</v>
      </c>
      <c r="B5808" t="s">
        <v>5844</v>
      </c>
      <c r="C5808" t="s">
        <v>1623</v>
      </c>
      <c r="D5808">
        <v>113.29</v>
      </c>
      <c r="E5808" t="s">
        <v>30879</v>
      </c>
    </row>
    <row r="5809" spans="1:5" hidden="1" x14ac:dyDescent="0.2">
      <c r="A5809" s="94" t="s">
        <v>348</v>
      </c>
      <c r="B5809" t="s">
        <v>5845</v>
      </c>
      <c r="C5809" t="s">
        <v>1623</v>
      </c>
      <c r="D5809">
        <v>188.83</v>
      </c>
      <c r="E5809" t="s">
        <v>30879</v>
      </c>
    </row>
    <row r="5810" spans="1:5" hidden="1" x14ac:dyDescent="0.2">
      <c r="A5810" s="94" t="s">
        <v>46623</v>
      </c>
      <c r="B5810" t="s">
        <v>46624</v>
      </c>
      <c r="C5810" t="s">
        <v>1623</v>
      </c>
      <c r="D5810">
        <v>27.56</v>
      </c>
      <c r="E5810" t="s">
        <v>30879</v>
      </c>
    </row>
    <row r="5811" spans="1:5" hidden="1" x14ac:dyDescent="0.2">
      <c r="A5811" s="94" t="s">
        <v>8816</v>
      </c>
      <c r="B5811" t="s">
        <v>8817</v>
      </c>
      <c r="C5811" t="s">
        <v>1623</v>
      </c>
      <c r="D5811">
        <v>17.98</v>
      </c>
      <c r="E5811" t="s">
        <v>30879</v>
      </c>
    </row>
    <row r="5812" spans="1:5" hidden="1" x14ac:dyDescent="0.2">
      <c r="A5812" s="94" t="s">
        <v>5846</v>
      </c>
      <c r="B5812" t="s">
        <v>5847</v>
      </c>
      <c r="C5812" t="s">
        <v>8107</v>
      </c>
      <c r="D5812">
        <v>46.12</v>
      </c>
      <c r="E5812" t="s">
        <v>30879</v>
      </c>
    </row>
    <row r="5813" spans="1:5" hidden="1" x14ac:dyDescent="0.2">
      <c r="A5813" s="94" t="s">
        <v>34789</v>
      </c>
      <c r="B5813" t="s">
        <v>34790</v>
      </c>
      <c r="C5813" t="s">
        <v>8107</v>
      </c>
      <c r="D5813">
        <v>45.34</v>
      </c>
      <c r="E5813" t="s">
        <v>30879</v>
      </c>
    </row>
    <row r="5814" spans="1:5" hidden="1" x14ac:dyDescent="0.2">
      <c r="A5814" s="94" t="s">
        <v>21149</v>
      </c>
      <c r="B5814" t="s">
        <v>21150</v>
      </c>
      <c r="C5814" t="s">
        <v>8107</v>
      </c>
      <c r="D5814">
        <v>95.07</v>
      </c>
      <c r="E5814" t="s">
        <v>30879</v>
      </c>
    </row>
    <row r="5815" spans="1:5" hidden="1" x14ac:dyDescent="0.2">
      <c r="A5815" s="94" t="s">
        <v>34791</v>
      </c>
      <c r="B5815" t="s">
        <v>34792</v>
      </c>
      <c r="C5815" t="s">
        <v>8107</v>
      </c>
      <c r="D5815">
        <v>122.38</v>
      </c>
      <c r="E5815" t="s">
        <v>30879</v>
      </c>
    </row>
    <row r="5816" spans="1:5" hidden="1" x14ac:dyDescent="0.2">
      <c r="A5816" s="94" t="s">
        <v>34793</v>
      </c>
      <c r="B5816" t="s">
        <v>34794</v>
      </c>
      <c r="C5816" t="s">
        <v>8107</v>
      </c>
      <c r="D5816">
        <v>91.48</v>
      </c>
      <c r="E5816" t="s">
        <v>30879</v>
      </c>
    </row>
    <row r="5817" spans="1:5" hidden="1" x14ac:dyDescent="0.2">
      <c r="A5817" s="94" t="s">
        <v>34785</v>
      </c>
      <c r="B5817" t="s">
        <v>34786</v>
      </c>
      <c r="C5817" t="s">
        <v>8107</v>
      </c>
      <c r="D5817">
        <v>7.68</v>
      </c>
      <c r="E5817" t="s">
        <v>30879</v>
      </c>
    </row>
    <row r="5818" spans="1:5" hidden="1" x14ac:dyDescent="0.2">
      <c r="A5818" s="94" t="s">
        <v>21151</v>
      </c>
      <c r="B5818" t="s">
        <v>21152</v>
      </c>
      <c r="C5818" t="s">
        <v>8107</v>
      </c>
      <c r="D5818">
        <v>81.05</v>
      </c>
      <c r="E5818" t="s">
        <v>30879</v>
      </c>
    </row>
    <row r="5819" spans="1:5" hidden="1" x14ac:dyDescent="0.2">
      <c r="A5819" s="94" t="s">
        <v>4870</v>
      </c>
      <c r="B5819" t="s">
        <v>5848</v>
      </c>
      <c r="C5819" t="s">
        <v>8107</v>
      </c>
      <c r="D5819">
        <v>58.81</v>
      </c>
      <c r="E5819" t="s">
        <v>30879</v>
      </c>
    </row>
    <row r="5820" spans="1:5" hidden="1" x14ac:dyDescent="0.2">
      <c r="A5820" s="94" t="s">
        <v>8818</v>
      </c>
      <c r="B5820" t="s">
        <v>8819</v>
      </c>
      <c r="C5820" t="s">
        <v>8107</v>
      </c>
      <c r="D5820">
        <v>47.57</v>
      </c>
      <c r="E5820" t="s">
        <v>30879</v>
      </c>
    </row>
    <row r="5821" spans="1:5" hidden="1" x14ac:dyDescent="0.2">
      <c r="A5821" s="94" t="s">
        <v>21153</v>
      </c>
      <c r="B5821" t="s">
        <v>21154</v>
      </c>
      <c r="C5821" t="s">
        <v>1623</v>
      </c>
      <c r="D5821">
        <v>125.81</v>
      </c>
      <c r="E5821" t="s">
        <v>30879</v>
      </c>
    </row>
    <row r="5822" spans="1:5" hidden="1" x14ac:dyDescent="0.2">
      <c r="A5822" s="94" t="s">
        <v>21155</v>
      </c>
      <c r="B5822" t="s">
        <v>21156</v>
      </c>
      <c r="C5822" t="s">
        <v>243</v>
      </c>
      <c r="D5822">
        <v>223.33</v>
      </c>
      <c r="E5822" t="s">
        <v>30879</v>
      </c>
    </row>
    <row r="5823" spans="1:5" hidden="1" x14ac:dyDescent="0.2">
      <c r="A5823" s="94" t="s">
        <v>8820</v>
      </c>
      <c r="B5823" t="s">
        <v>8821</v>
      </c>
      <c r="C5823" t="s">
        <v>243</v>
      </c>
      <c r="D5823">
        <v>236.48</v>
      </c>
      <c r="E5823" t="s">
        <v>30879</v>
      </c>
    </row>
    <row r="5824" spans="1:5" hidden="1" x14ac:dyDescent="0.2">
      <c r="A5824" s="94" t="s">
        <v>8822</v>
      </c>
      <c r="B5824" t="s">
        <v>8823</v>
      </c>
      <c r="C5824" t="s">
        <v>243</v>
      </c>
      <c r="D5824">
        <v>236.48</v>
      </c>
      <c r="E5824" t="s">
        <v>30879</v>
      </c>
    </row>
    <row r="5825" spans="1:5" hidden="1" x14ac:dyDescent="0.2">
      <c r="A5825" s="94" t="s">
        <v>21157</v>
      </c>
      <c r="B5825" t="s">
        <v>21158</v>
      </c>
      <c r="C5825" t="s">
        <v>8107</v>
      </c>
      <c r="D5825">
        <v>5.33</v>
      </c>
      <c r="E5825" t="s">
        <v>30879</v>
      </c>
    </row>
    <row r="5826" spans="1:5" hidden="1" x14ac:dyDescent="0.2">
      <c r="A5826" s="94" t="s">
        <v>34585</v>
      </c>
      <c r="B5826" t="s">
        <v>34586</v>
      </c>
      <c r="C5826" t="s">
        <v>8107</v>
      </c>
      <c r="D5826">
        <v>5.88</v>
      </c>
      <c r="E5826" t="s">
        <v>30879</v>
      </c>
    </row>
    <row r="5827" spans="1:5" hidden="1" x14ac:dyDescent="0.2">
      <c r="A5827" s="94" t="s">
        <v>349</v>
      </c>
      <c r="B5827" t="s">
        <v>350</v>
      </c>
      <c r="C5827" t="s">
        <v>8107</v>
      </c>
      <c r="D5827">
        <v>6.24</v>
      </c>
      <c r="E5827" t="s">
        <v>30879</v>
      </c>
    </row>
    <row r="5828" spans="1:5" hidden="1" x14ac:dyDescent="0.2">
      <c r="A5828" s="94" t="s">
        <v>351</v>
      </c>
      <c r="B5828" t="s">
        <v>352</v>
      </c>
      <c r="C5828" t="s">
        <v>8107</v>
      </c>
      <c r="D5828">
        <v>7.27</v>
      </c>
      <c r="E5828" t="s">
        <v>30879</v>
      </c>
    </row>
    <row r="5829" spans="1:5" hidden="1" x14ac:dyDescent="0.2">
      <c r="A5829" s="94" t="s">
        <v>353</v>
      </c>
      <c r="B5829" t="s">
        <v>354</v>
      </c>
      <c r="C5829" t="s">
        <v>8107</v>
      </c>
      <c r="D5829">
        <v>8.32</v>
      </c>
      <c r="E5829" t="s">
        <v>30879</v>
      </c>
    </row>
    <row r="5830" spans="1:5" hidden="1" x14ac:dyDescent="0.2">
      <c r="A5830" s="94" t="s">
        <v>8824</v>
      </c>
      <c r="B5830" t="s">
        <v>8825</v>
      </c>
      <c r="C5830" t="s">
        <v>243</v>
      </c>
      <c r="D5830">
        <v>2.61</v>
      </c>
      <c r="E5830" t="s">
        <v>30879</v>
      </c>
    </row>
    <row r="5831" spans="1:5" hidden="1" x14ac:dyDescent="0.2">
      <c r="A5831" s="94" t="s">
        <v>8826</v>
      </c>
      <c r="B5831" t="s">
        <v>8827</v>
      </c>
      <c r="C5831" t="s">
        <v>243</v>
      </c>
      <c r="D5831">
        <v>5.49</v>
      </c>
      <c r="E5831" t="s">
        <v>30879</v>
      </c>
    </row>
    <row r="5832" spans="1:5" hidden="1" x14ac:dyDescent="0.2">
      <c r="A5832" s="94" t="s">
        <v>355</v>
      </c>
      <c r="B5832" t="s">
        <v>8828</v>
      </c>
      <c r="C5832" t="s">
        <v>243</v>
      </c>
      <c r="D5832">
        <v>5.82</v>
      </c>
      <c r="E5832" t="s">
        <v>30879</v>
      </c>
    </row>
    <row r="5833" spans="1:5" hidden="1" x14ac:dyDescent="0.2">
      <c r="A5833" s="94" t="s">
        <v>34571</v>
      </c>
      <c r="B5833" t="s">
        <v>34572</v>
      </c>
      <c r="C5833" t="s">
        <v>284</v>
      </c>
      <c r="D5833">
        <v>29.23</v>
      </c>
      <c r="E5833" t="s">
        <v>30879</v>
      </c>
    </row>
    <row r="5834" spans="1:5" hidden="1" x14ac:dyDescent="0.2">
      <c r="A5834" s="94" t="s">
        <v>34573</v>
      </c>
      <c r="B5834" t="s">
        <v>34574</v>
      </c>
      <c r="C5834" t="s">
        <v>284</v>
      </c>
      <c r="D5834">
        <v>115.63</v>
      </c>
      <c r="E5834" t="s">
        <v>30879</v>
      </c>
    </row>
    <row r="5835" spans="1:5" hidden="1" x14ac:dyDescent="0.2">
      <c r="A5835" s="94" t="s">
        <v>34575</v>
      </c>
      <c r="B5835" t="s">
        <v>34576</v>
      </c>
      <c r="C5835" t="s">
        <v>284</v>
      </c>
      <c r="D5835">
        <v>48.27</v>
      </c>
      <c r="E5835" t="s">
        <v>30879</v>
      </c>
    </row>
    <row r="5836" spans="1:5" hidden="1" x14ac:dyDescent="0.2">
      <c r="A5836" s="94" t="s">
        <v>8829</v>
      </c>
      <c r="B5836" t="s">
        <v>8830</v>
      </c>
      <c r="C5836" t="s">
        <v>284</v>
      </c>
      <c r="D5836">
        <v>96.54</v>
      </c>
      <c r="E5836" t="s">
        <v>30879</v>
      </c>
    </row>
    <row r="5837" spans="1:5" hidden="1" x14ac:dyDescent="0.2">
      <c r="A5837" s="94" t="s">
        <v>34577</v>
      </c>
      <c r="B5837" t="s">
        <v>34578</v>
      </c>
      <c r="C5837" t="s">
        <v>243</v>
      </c>
      <c r="D5837">
        <v>525.6</v>
      </c>
      <c r="E5837" t="s">
        <v>30879</v>
      </c>
    </row>
    <row r="5838" spans="1:5" hidden="1" x14ac:dyDescent="0.2">
      <c r="A5838" s="94" t="s">
        <v>890</v>
      </c>
      <c r="B5838" t="s">
        <v>891</v>
      </c>
      <c r="C5838" t="s">
        <v>284</v>
      </c>
      <c r="D5838">
        <v>16.77</v>
      </c>
      <c r="E5838" t="s">
        <v>30879</v>
      </c>
    </row>
    <row r="5839" spans="1:5" hidden="1" x14ac:dyDescent="0.2">
      <c r="A5839" s="94" t="s">
        <v>888</v>
      </c>
      <c r="B5839" t="s">
        <v>889</v>
      </c>
      <c r="C5839" t="s">
        <v>284</v>
      </c>
      <c r="D5839">
        <v>19.600000000000001</v>
      </c>
      <c r="E5839" t="s">
        <v>30879</v>
      </c>
    </row>
    <row r="5840" spans="1:5" hidden="1" x14ac:dyDescent="0.2">
      <c r="A5840" s="94" t="s">
        <v>356</v>
      </c>
      <c r="B5840" t="s">
        <v>1063</v>
      </c>
      <c r="C5840" t="s">
        <v>284</v>
      </c>
      <c r="D5840">
        <v>50.59</v>
      </c>
      <c r="E5840" t="s">
        <v>30879</v>
      </c>
    </row>
    <row r="5841" spans="1:5" hidden="1" x14ac:dyDescent="0.2">
      <c r="A5841" s="94" t="s">
        <v>21159</v>
      </c>
      <c r="B5841" t="s">
        <v>34583</v>
      </c>
      <c r="C5841" t="s">
        <v>284</v>
      </c>
      <c r="D5841">
        <v>150.78</v>
      </c>
      <c r="E5841" t="s">
        <v>30879</v>
      </c>
    </row>
    <row r="5842" spans="1:5" hidden="1" x14ac:dyDescent="0.2">
      <c r="A5842" s="94" t="s">
        <v>746</v>
      </c>
      <c r="B5842" t="s">
        <v>34584</v>
      </c>
      <c r="C5842" t="s">
        <v>284</v>
      </c>
      <c r="D5842">
        <v>55.97</v>
      </c>
      <c r="E5842" t="s">
        <v>30879</v>
      </c>
    </row>
    <row r="5843" spans="1:5" hidden="1" x14ac:dyDescent="0.2">
      <c r="A5843" s="94" t="s">
        <v>21160</v>
      </c>
      <c r="B5843" t="s">
        <v>21161</v>
      </c>
      <c r="C5843" t="s">
        <v>1195</v>
      </c>
      <c r="D5843">
        <v>7.45</v>
      </c>
      <c r="E5843" t="s">
        <v>30879</v>
      </c>
    </row>
    <row r="5844" spans="1:5" hidden="1" x14ac:dyDescent="0.2">
      <c r="A5844" s="94" t="s">
        <v>34579</v>
      </c>
      <c r="B5844" t="s">
        <v>34580</v>
      </c>
      <c r="C5844" t="s">
        <v>1195</v>
      </c>
      <c r="D5844">
        <v>8.27</v>
      </c>
      <c r="E5844" t="s">
        <v>30879</v>
      </c>
    </row>
    <row r="5845" spans="1:5" hidden="1" x14ac:dyDescent="0.2">
      <c r="A5845" s="94" t="s">
        <v>34581</v>
      </c>
      <c r="B5845" t="s">
        <v>34582</v>
      </c>
      <c r="C5845" t="s">
        <v>1195</v>
      </c>
      <c r="D5845">
        <v>9.57</v>
      </c>
      <c r="E5845" t="s">
        <v>30879</v>
      </c>
    </row>
    <row r="5846" spans="1:5" hidden="1" x14ac:dyDescent="0.2">
      <c r="A5846" s="94" t="s">
        <v>38755</v>
      </c>
      <c r="B5846" t="s">
        <v>38756</v>
      </c>
      <c r="C5846" t="s">
        <v>243</v>
      </c>
      <c r="D5846">
        <v>25.12</v>
      </c>
      <c r="E5846" t="s">
        <v>30879</v>
      </c>
    </row>
    <row r="5847" spans="1:5" hidden="1" x14ac:dyDescent="0.2">
      <c r="A5847" s="94" t="s">
        <v>8831</v>
      </c>
      <c r="B5847" t="s">
        <v>8832</v>
      </c>
      <c r="C5847" t="s">
        <v>243</v>
      </c>
      <c r="D5847">
        <v>27.82</v>
      </c>
      <c r="E5847" t="s">
        <v>30879</v>
      </c>
    </row>
    <row r="5848" spans="1:5" hidden="1" x14ac:dyDescent="0.2">
      <c r="A5848" s="94" t="s">
        <v>21162</v>
      </c>
      <c r="B5848" t="s">
        <v>21163</v>
      </c>
      <c r="C5848" t="s">
        <v>243</v>
      </c>
      <c r="D5848">
        <v>27.09</v>
      </c>
      <c r="E5848" t="s">
        <v>30879</v>
      </c>
    </row>
    <row r="5849" spans="1:5" hidden="1" x14ac:dyDescent="0.2">
      <c r="A5849" s="94" t="s">
        <v>21164</v>
      </c>
      <c r="B5849" t="s">
        <v>21165</v>
      </c>
      <c r="C5849" t="s">
        <v>243</v>
      </c>
      <c r="D5849">
        <v>27.09</v>
      </c>
      <c r="E5849" t="s">
        <v>30879</v>
      </c>
    </row>
    <row r="5850" spans="1:5" hidden="1" x14ac:dyDescent="0.2">
      <c r="A5850" s="94" t="s">
        <v>4871</v>
      </c>
      <c r="B5850" t="s">
        <v>4872</v>
      </c>
      <c r="C5850" t="s">
        <v>243</v>
      </c>
      <c r="D5850">
        <v>22.1</v>
      </c>
      <c r="E5850" t="s">
        <v>30879</v>
      </c>
    </row>
    <row r="5851" spans="1:5" hidden="1" x14ac:dyDescent="0.2">
      <c r="A5851" s="94" t="s">
        <v>4873</v>
      </c>
      <c r="B5851" t="s">
        <v>4874</v>
      </c>
      <c r="C5851" t="s">
        <v>243</v>
      </c>
      <c r="D5851">
        <v>23.4</v>
      </c>
      <c r="E5851" t="s">
        <v>30879</v>
      </c>
    </row>
    <row r="5852" spans="1:5" hidden="1" x14ac:dyDescent="0.2">
      <c r="A5852" s="94" t="s">
        <v>21166</v>
      </c>
      <c r="B5852" t="s">
        <v>21167</v>
      </c>
      <c r="C5852" t="s">
        <v>1623</v>
      </c>
      <c r="D5852">
        <v>33.119999999999997</v>
      </c>
      <c r="E5852" t="s">
        <v>30879</v>
      </c>
    </row>
    <row r="5853" spans="1:5" hidden="1" x14ac:dyDescent="0.2">
      <c r="A5853" s="94" t="s">
        <v>4875</v>
      </c>
      <c r="B5853" t="s">
        <v>4876</v>
      </c>
      <c r="C5853" t="s">
        <v>1623</v>
      </c>
      <c r="D5853">
        <v>56.25</v>
      </c>
      <c r="E5853" t="s">
        <v>30879</v>
      </c>
    </row>
    <row r="5854" spans="1:5" hidden="1" x14ac:dyDescent="0.2">
      <c r="A5854" s="94" t="s">
        <v>4246</v>
      </c>
      <c r="B5854" t="s">
        <v>5849</v>
      </c>
      <c r="C5854" t="s">
        <v>1623</v>
      </c>
      <c r="D5854">
        <v>72.13</v>
      </c>
      <c r="E5854" t="s">
        <v>30879</v>
      </c>
    </row>
    <row r="5855" spans="1:5" hidden="1" x14ac:dyDescent="0.2">
      <c r="A5855" s="94" t="s">
        <v>21168</v>
      </c>
      <c r="B5855" t="s">
        <v>21169</v>
      </c>
      <c r="C5855" t="s">
        <v>1623</v>
      </c>
      <c r="D5855">
        <v>109.46</v>
      </c>
      <c r="E5855" t="s">
        <v>30879</v>
      </c>
    </row>
    <row r="5856" spans="1:5" hidden="1" x14ac:dyDescent="0.2">
      <c r="A5856" s="94" t="s">
        <v>4877</v>
      </c>
      <c r="B5856" t="s">
        <v>4878</v>
      </c>
      <c r="C5856" t="s">
        <v>1623</v>
      </c>
      <c r="D5856">
        <v>32.5</v>
      </c>
      <c r="E5856" t="s">
        <v>30879</v>
      </c>
    </row>
    <row r="5857" spans="1:5" hidden="1" x14ac:dyDescent="0.2">
      <c r="A5857" s="94" t="s">
        <v>21170</v>
      </c>
      <c r="B5857" t="s">
        <v>21171</v>
      </c>
      <c r="C5857" t="s">
        <v>243</v>
      </c>
      <c r="D5857">
        <v>33.200000000000003</v>
      </c>
      <c r="E5857" t="s">
        <v>30879</v>
      </c>
    </row>
    <row r="5858" spans="1:5" hidden="1" x14ac:dyDescent="0.2">
      <c r="A5858" s="94" t="s">
        <v>21172</v>
      </c>
      <c r="B5858" t="s">
        <v>21173</v>
      </c>
      <c r="C5858" t="s">
        <v>243</v>
      </c>
      <c r="D5858">
        <v>42.1</v>
      </c>
      <c r="E5858" t="s">
        <v>30879</v>
      </c>
    </row>
    <row r="5859" spans="1:5" hidden="1" x14ac:dyDescent="0.2">
      <c r="A5859" s="94" t="s">
        <v>21174</v>
      </c>
      <c r="B5859" t="s">
        <v>21175</v>
      </c>
      <c r="C5859" t="s">
        <v>243</v>
      </c>
      <c r="D5859">
        <v>52.63</v>
      </c>
      <c r="E5859" t="s">
        <v>30879</v>
      </c>
    </row>
    <row r="5860" spans="1:5" hidden="1" x14ac:dyDescent="0.2">
      <c r="A5860" s="94" t="s">
        <v>4879</v>
      </c>
      <c r="B5860" t="s">
        <v>4880</v>
      </c>
      <c r="C5860" t="s">
        <v>243</v>
      </c>
      <c r="D5860">
        <v>9.6300000000000008</v>
      </c>
      <c r="E5860" t="s">
        <v>30879</v>
      </c>
    </row>
    <row r="5861" spans="1:5" hidden="1" x14ac:dyDescent="0.2">
      <c r="A5861" s="94" t="s">
        <v>21176</v>
      </c>
      <c r="B5861" t="s">
        <v>21177</v>
      </c>
      <c r="C5861" t="s">
        <v>243</v>
      </c>
      <c r="D5861">
        <v>71.25</v>
      </c>
      <c r="E5861" t="s">
        <v>30879</v>
      </c>
    </row>
    <row r="5862" spans="1:5" hidden="1" x14ac:dyDescent="0.2">
      <c r="A5862" s="94" t="s">
        <v>4881</v>
      </c>
      <c r="B5862" t="s">
        <v>4882</v>
      </c>
      <c r="C5862" t="s">
        <v>243</v>
      </c>
      <c r="D5862">
        <v>11</v>
      </c>
      <c r="E5862" t="s">
        <v>30879</v>
      </c>
    </row>
    <row r="5863" spans="1:5" hidden="1" x14ac:dyDescent="0.2">
      <c r="A5863" s="94" t="s">
        <v>21178</v>
      </c>
      <c r="B5863" t="s">
        <v>21179</v>
      </c>
      <c r="C5863" t="s">
        <v>243</v>
      </c>
      <c r="D5863">
        <v>18.62</v>
      </c>
      <c r="E5863" t="s">
        <v>30879</v>
      </c>
    </row>
    <row r="5864" spans="1:5" hidden="1" x14ac:dyDescent="0.2">
      <c r="A5864" s="94" t="s">
        <v>21180</v>
      </c>
      <c r="B5864" t="s">
        <v>21181</v>
      </c>
      <c r="C5864" t="s">
        <v>243</v>
      </c>
      <c r="D5864">
        <v>25.91</v>
      </c>
      <c r="E5864" t="s">
        <v>30879</v>
      </c>
    </row>
    <row r="5865" spans="1:5" hidden="1" x14ac:dyDescent="0.2">
      <c r="A5865" s="94" t="s">
        <v>21182</v>
      </c>
      <c r="B5865" t="s">
        <v>21183</v>
      </c>
      <c r="C5865" t="s">
        <v>243</v>
      </c>
      <c r="D5865">
        <v>27.53</v>
      </c>
      <c r="E5865" t="s">
        <v>30879</v>
      </c>
    </row>
    <row r="5866" spans="1:5" hidden="1" x14ac:dyDescent="0.2">
      <c r="A5866" s="94" t="s">
        <v>21184</v>
      </c>
      <c r="B5866" t="s">
        <v>21185</v>
      </c>
      <c r="C5866" t="s">
        <v>243</v>
      </c>
      <c r="D5866">
        <v>9.7200000000000006</v>
      </c>
      <c r="E5866" t="s">
        <v>30879</v>
      </c>
    </row>
    <row r="5867" spans="1:5" hidden="1" x14ac:dyDescent="0.2">
      <c r="A5867" s="94" t="s">
        <v>34392</v>
      </c>
      <c r="B5867" t="s">
        <v>34393</v>
      </c>
      <c r="C5867" t="s">
        <v>1623</v>
      </c>
      <c r="D5867">
        <v>523.53</v>
      </c>
      <c r="E5867" t="s">
        <v>30879</v>
      </c>
    </row>
    <row r="5868" spans="1:5" hidden="1" x14ac:dyDescent="0.2">
      <c r="A5868" s="94" t="s">
        <v>21186</v>
      </c>
      <c r="B5868" t="s">
        <v>21187</v>
      </c>
      <c r="C5868" t="s">
        <v>1623</v>
      </c>
      <c r="D5868">
        <v>129.52000000000001</v>
      </c>
      <c r="E5868" t="s">
        <v>30879</v>
      </c>
    </row>
    <row r="5869" spans="1:5" hidden="1" x14ac:dyDescent="0.2">
      <c r="A5869" s="94" t="s">
        <v>21188</v>
      </c>
      <c r="B5869" t="s">
        <v>21189</v>
      </c>
      <c r="C5869" t="s">
        <v>1623</v>
      </c>
      <c r="D5869">
        <v>189.26</v>
      </c>
      <c r="E5869" t="s">
        <v>30879</v>
      </c>
    </row>
    <row r="5870" spans="1:5" hidden="1" x14ac:dyDescent="0.2">
      <c r="A5870" s="94" t="s">
        <v>21190</v>
      </c>
      <c r="B5870" t="s">
        <v>21191</v>
      </c>
      <c r="C5870" t="s">
        <v>1623</v>
      </c>
      <c r="D5870">
        <v>92.47</v>
      </c>
      <c r="E5870" t="s">
        <v>30879</v>
      </c>
    </row>
    <row r="5871" spans="1:5" hidden="1" x14ac:dyDescent="0.2">
      <c r="A5871" s="94" t="s">
        <v>34479</v>
      </c>
      <c r="B5871" t="s">
        <v>34480</v>
      </c>
      <c r="C5871" t="s">
        <v>243</v>
      </c>
      <c r="D5871">
        <v>732.62</v>
      </c>
      <c r="E5871" t="s">
        <v>30879</v>
      </c>
    </row>
    <row r="5872" spans="1:5" hidden="1" x14ac:dyDescent="0.2">
      <c r="A5872" s="94" t="s">
        <v>34483</v>
      </c>
      <c r="B5872" t="s">
        <v>34484</v>
      </c>
      <c r="C5872" t="s">
        <v>1623</v>
      </c>
      <c r="D5872">
        <v>424.76</v>
      </c>
      <c r="E5872" t="s">
        <v>30879</v>
      </c>
    </row>
    <row r="5873" spans="1:5" hidden="1" x14ac:dyDescent="0.2">
      <c r="A5873" s="94" t="s">
        <v>21192</v>
      </c>
      <c r="B5873" t="s">
        <v>21193</v>
      </c>
      <c r="C5873" t="s">
        <v>243</v>
      </c>
      <c r="D5873">
        <v>234.73</v>
      </c>
      <c r="E5873" t="s">
        <v>30879</v>
      </c>
    </row>
    <row r="5874" spans="1:5" hidden="1" x14ac:dyDescent="0.2">
      <c r="A5874" s="94" t="s">
        <v>21194</v>
      </c>
      <c r="B5874" t="s">
        <v>21195</v>
      </c>
      <c r="C5874" t="s">
        <v>1623</v>
      </c>
      <c r="D5874">
        <v>40.33</v>
      </c>
      <c r="E5874" t="s">
        <v>30879</v>
      </c>
    </row>
    <row r="5875" spans="1:5" hidden="1" x14ac:dyDescent="0.2">
      <c r="A5875" s="94" t="s">
        <v>2089</v>
      </c>
      <c r="B5875" t="s">
        <v>4883</v>
      </c>
      <c r="C5875" t="s">
        <v>8107</v>
      </c>
      <c r="D5875">
        <v>25.88</v>
      </c>
      <c r="E5875" t="s">
        <v>30879</v>
      </c>
    </row>
    <row r="5876" spans="1:5" hidden="1" x14ac:dyDescent="0.2">
      <c r="A5876" s="94" t="s">
        <v>8833</v>
      </c>
      <c r="B5876" t="s">
        <v>8834</v>
      </c>
      <c r="C5876" t="s">
        <v>8107</v>
      </c>
      <c r="D5876">
        <v>48.06</v>
      </c>
      <c r="E5876" t="s">
        <v>30879</v>
      </c>
    </row>
    <row r="5877" spans="1:5" hidden="1" x14ac:dyDescent="0.2">
      <c r="A5877" s="94" t="s">
        <v>45944</v>
      </c>
      <c r="B5877" t="s">
        <v>45945</v>
      </c>
      <c r="C5877" t="s">
        <v>8107</v>
      </c>
      <c r="D5877">
        <v>27.95</v>
      </c>
      <c r="E5877" t="s">
        <v>30879</v>
      </c>
    </row>
    <row r="5878" spans="1:5" hidden="1" x14ac:dyDescent="0.2">
      <c r="A5878" s="94" t="s">
        <v>45936</v>
      </c>
      <c r="B5878" t="s">
        <v>45937</v>
      </c>
      <c r="C5878" t="s">
        <v>8107</v>
      </c>
      <c r="D5878">
        <v>27.95</v>
      </c>
      <c r="E5878" t="s">
        <v>30879</v>
      </c>
    </row>
    <row r="5879" spans="1:5" hidden="1" x14ac:dyDescent="0.2">
      <c r="A5879" s="94" t="s">
        <v>3777</v>
      </c>
      <c r="B5879" t="s">
        <v>4884</v>
      </c>
      <c r="C5879" t="s">
        <v>8107</v>
      </c>
      <c r="D5879">
        <v>22.56</v>
      </c>
      <c r="E5879" t="s">
        <v>30879</v>
      </c>
    </row>
    <row r="5880" spans="1:5" hidden="1" x14ac:dyDescent="0.2">
      <c r="A5880" s="94" t="s">
        <v>21196</v>
      </c>
      <c r="B5880" t="s">
        <v>21197</v>
      </c>
      <c r="C5880" t="s">
        <v>8107</v>
      </c>
      <c r="D5880">
        <v>37.49</v>
      </c>
      <c r="E5880" t="s">
        <v>30879</v>
      </c>
    </row>
    <row r="5881" spans="1:5" hidden="1" x14ac:dyDescent="0.2">
      <c r="A5881" s="94" t="s">
        <v>3778</v>
      </c>
      <c r="B5881" t="s">
        <v>4885</v>
      </c>
      <c r="C5881" t="s">
        <v>8107</v>
      </c>
      <c r="D5881">
        <v>22.56</v>
      </c>
      <c r="E5881" t="s">
        <v>30879</v>
      </c>
    </row>
    <row r="5882" spans="1:5" hidden="1" x14ac:dyDescent="0.2">
      <c r="A5882" s="94" t="s">
        <v>45938</v>
      </c>
      <c r="B5882" t="s">
        <v>45939</v>
      </c>
      <c r="C5882" t="s">
        <v>8107</v>
      </c>
      <c r="D5882">
        <v>37.49</v>
      </c>
      <c r="E5882" t="s">
        <v>30879</v>
      </c>
    </row>
    <row r="5883" spans="1:5" hidden="1" x14ac:dyDescent="0.2">
      <c r="A5883" s="94" t="s">
        <v>4098</v>
      </c>
      <c r="B5883" t="s">
        <v>4886</v>
      </c>
      <c r="C5883" t="s">
        <v>8107</v>
      </c>
      <c r="D5883">
        <v>14.71</v>
      </c>
      <c r="E5883" t="s">
        <v>30879</v>
      </c>
    </row>
    <row r="5884" spans="1:5" hidden="1" x14ac:dyDescent="0.2">
      <c r="A5884" s="94" t="s">
        <v>8835</v>
      </c>
      <c r="B5884" t="s">
        <v>8836</v>
      </c>
      <c r="C5884" t="s">
        <v>8107</v>
      </c>
      <c r="D5884">
        <v>25.3</v>
      </c>
      <c r="E5884" t="s">
        <v>30879</v>
      </c>
    </row>
    <row r="5885" spans="1:5" hidden="1" x14ac:dyDescent="0.2">
      <c r="A5885" s="94" t="s">
        <v>4099</v>
      </c>
      <c r="B5885" t="s">
        <v>45943</v>
      </c>
      <c r="C5885" t="s">
        <v>8107</v>
      </c>
      <c r="D5885">
        <v>15.49</v>
      </c>
      <c r="E5885" t="s">
        <v>30879</v>
      </c>
    </row>
    <row r="5886" spans="1:5" hidden="1" x14ac:dyDescent="0.2">
      <c r="A5886" s="94" t="s">
        <v>21198</v>
      </c>
      <c r="B5886" t="s">
        <v>21199</v>
      </c>
      <c r="C5886" t="s">
        <v>8107</v>
      </c>
      <c r="D5886">
        <v>25.74</v>
      </c>
      <c r="E5886" t="s">
        <v>30879</v>
      </c>
    </row>
    <row r="5887" spans="1:5" hidden="1" x14ac:dyDescent="0.2">
      <c r="A5887" s="94" t="s">
        <v>45940</v>
      </c>
      <c r="B5887" t="s">
        <v>45941</v>
      </c>
      <c r="C5887" t="s">
        <v>8107</v>
      </c>
      <c r="D5887">
        <v>28.62</v>
      </c>
      <c r="E5887" t="s">
        <v>30879</v>
      </c>
    </row>
    <row r="5888" spans="1:5" hidden="1" x14ac:dyDescent="0.2">
      <c r="A5888" s="94" t="s">
        <v>21200</v>
      </c>
      <c r="B5888" t="s">
        <v>21201</v>
      </c>
      <c r="C5888" t="s">
        <v>8107</v>
      </c>
      <c r="D5888">
        <v>45.08</v>
      </c>
      <c r="E5888" t="s">
        <v>30879</v>
      </c>
    </row>
    <row r="5889" spans="1:5" hidden="1" x14ac:dyDescent="0.2">
      <c r="A5889" s="94" t="s">
        <v>45952</v>
      </c>
      <c r="B5889" t="s">
        <v>45953</v>
      </c>
      <c r="C5889" t="s">
        <v>8107</v>
      </c>
      <c r="D5889">
        <v>30.2</v>
      </c>
      <c r="E5889" t="s">
        <v>30879</v>
      </c>
    </row>
    <row r="5890" spans="1:5" hidden="1" x14ac:dyDescent="0.2">
      <c r="A5890" s="94" t="s">
        <v>8837</v>
      </c>
      <c r="B5890" t="s">
        <v>8838</v>
      </c>
      <c r="C5890" t="s">
        <v>8107</v>
      </c>
      <c r="D5890">
        <v>33.04</v>
      </c>
      <c r="E5890" t="s">
        <v>30879</v>
      </c>
    </row>
    <row r="5891" spans="1:5" hidden="1" x14ac:dyDescent="0.2">
      <c r="A5891" s="94" t="s">
        <v>4887</v>
      </c>
      <c r="B5891" t="s">
        <v>4888</v>
      </c>
      <c r="C5891" t="s">
        <v>8107</v>
      </c>
      <c r="D5891">
        <v>16.11</v>
      </c>
      <c r="E5891" t="s">
        <v>30879</v>
      </c>
    </row>
    <row r="5892" spans="1:5" hidden="1" x14ac:dyDescent="0.2">
      <c r="A5892" s="94" t="s">
        <v>21202</v>
      </c>
      <c r="B5892" t="s">
        <v>21203</v>
      </c>
      <c r="C5892" t="s">
        <v>8107</v>
      </c>
      <c r="D5892">
        <v>22.32</v>
      </c>
      <c r="E5892" t="s">
        <v>30879</v>
      </c>
    </row>
    <row r="5893" spans="1:5" hidden="1" x14ac:dyDescent="0.2">
      <c r="A5893" s="94" t="s">
        <v>45526</v>
      </c>
      <c r="B5893" t="s">
        <v>45527</v>
      </c>
      <c r="C5893" t="s">
        <v>8107</v>
      </c>
      <c r="D5893">
        <v>42.99</v>
      </c>
      <c r="E5893" t="s">
        <v>30879</v>
      </c>
    </row>
    <row r="5894" spans="1:5" hidden="1" x14ac:dyDescent="0.2">
      <c r="A5894" s="94" t="s">
        <v>45537</v>
      </c>
      <c r="B5894" t="s">
        <v>45538</v>
      </c>
      <c r="C5894" t="s">
        <v>243</v>
      </c>
      <c r="D5894">
        <v>86.98</v>
      </c>
      <c r="E5894" t="s">
        <v>30879</v>
      </c>
    </row>
    <row r="5895" spans="1:5" hidden="1" x14ac:dyDescent="0.2">
      <c r="A5895" s="94" t="s">
        <v>45457</v>
      </c>
      <c r="B5895" t="s">
        <v>45458</v>
      </c>
      <c r="C5895" t="s">
        <v>243</v>
      </c>
      <c r="D5895">
        <v>86.98</v>
      </c>
      <c r="E5895" t="s">
        <v>30879</v>
      </c>
    </row>
    <row r="5896" spans="1:5" hidden="1" x14ac:dyDescent="0.2">
      <c r="A5896" s="94" t="s">
        <v>45553</v>
      </c>
      <c r="B5896" t="s">
        <v>45554</v>
      </c>
      <c r="C5896" t="s">
        <v>243</v>
      </c>
      <c r="D5896">
        <v>37.15</v>
      </c>
      <c r="E5896" t="s">
        <v>30879</v>
      </c>
    </row>
    <row r="5897" spans="1:5" hidden="1" x14ac:dyDescent="0.2">
      <c r="A5897" s="94" t="s">
        <v>2219</v>
      </c>
      <c r="B5897" t="s">
        <v>4889</v>
      </c>
      <c r="C5897" t="s">
        <v>243</v>
      </c>
      <c r="D5897">
        <v>22.77</v>
      </c>
      <c r="E5897" t="s">
        <v>30879</v>
      </c>
    </row>
    <row r="5898" spans="1:5" hidden="1" x14ac:dyDescent="0.2">
      <c r="A5898" s="94" t="s">
        <v>45555</v>
      </c>
      <c r="B5898" t="s">
        <v>45556</v>
      </c>
      <c r="C5898" t="s">
        <v>243</v>
      </c>
      <c r="D5898">
        <v>38.85</v>
      </c>
      <c r="E5898" t="s">
        <v>30879</v>
      </c>
    </row>
    <row r="5899" spans="1:5" hidden="1" x14ac:dyDescent="0.2">
      <c r="A5899" s="94" t="s">
        <v>4890</v>
      </c>
      <c r="B5899" t="s">
        <v>4891</v>
      </c>
      <c r="C5899" t="s">
        <v>243</v>
      </c>
      <c r="D5899">
        <v>24</v>
      </c>
      <c r="E5899" t="s">
        <v>30879</v>
      </c>
    </row>
    <row r="5900" spans="1:5" hidden="1" x14ac:dyDescent="0.2">
      <c r="A5900" s="94" t="s">
        <v>4892</v>
      </c>
      <c r="B5900" t="s">
        <v>4893</v>
      </c>
      <c r="C5900" t="s">
        <v>243</v>
      </c>
      <c r="D5900">
        <v>23.38</v>
      </c>
      <c r="E5900" t="s">
        <v>30879</v>
      </c>
    </row>
    <row r="5901" spans="1:5" hidden="1" x14ac:dyDescent="0.2">
      <c r="A5901" s="94" t="s">
        <v>45954</v>
      </c>
      <c r="B5901" t="s">
        <v>45955</v>
      </c>
      <c r="C5901" t="s">
        <v>243</v>
      </c>
      <c r="D5901">
        <v>41.25</v>
      </c>
      <c r="E5901" t="s">
        <v>30879</v>
      </c>
    </row>
    <row r="5902" spans="1:5" hidden="1" x14ac:dyDescent="0.2">
      <c r="A5902" s="94" t="s">
        <v>45547</v>
      </c>
      <c r="B5902" t="s">
        <v>45548</v>
      </c>
      <c r="C5902" t="s">
        <v>243</v>
      </c>
      <c r="D5902">
        <v>36.1</v>
      </c>
      <c r="E5902" t="s">
        <v>30879</v>
      </c>
    </row>
    <row r="5903" spans="1:5" hidden="1" x14ac:dyDescent="0.2">
      <c r="A5903" s="94" t="s">
        <v>45549</v>
      </c>
      <c r="B5903" t="s">
        <v>45550</v>
      </c>
      <c r="C5903" t="s">
        <v>243</v>
      </c>
      <c r="D5903">
        <v>36.1</v>
      </c>
      <c r="E5903" t="s">
        <v>30879</v>
      </c>
    </row>
    <row r="5904" spans="1:5" hidden="1" x14ac:dyDescent="0.2">
      <c r="A5904" s="94" t="s">
        <v>8839</v>
      </c>
      <c r="B5904" t="s">
        <v>8840</v>
      </c>
      <c r="C5904" t="s">
        <v>8107</v>
      </c>
      <c r="D5904">
        <v>48.06</v>
      </c>
      <c r="E5904" t="s">
        <v>30879</v>
      </c>
    </row>
    <row r="5905" spans="1:5" hidden="1" x14ac:dyDescent="0.2">
      <c r="A5905" s="94" t="s">
        <v>21204</v>
      </c>
      <c r="B5905" t="s">
        <v>21205</v>
      </c>
      <c r="C5905" t="s">
        <v>8107</v>
      </c>
      <c r="D5905">
        <v>29.68</v>
      </c>
      <c r="E5905" t="s">
        <v>30879</v>
      </c>
    </row>
    <row r="5906" spans="1:5" hidden="1" x14ac:dyDescent="0.2">
      <c r="A5906" s="94" t="s">
        <v>21206</v>
      </c>
      <c r="B5906" t="s">
        <v>21207</v>
      </c>
      <c r="C5906" t="s">
        <v>8107</v>
      </c>
      <c r="D5906">
        <v>29.68</v>
      </c>
      <c r="E5906" t="s">
        <v>30879</v>
      </c>
    </row>
    <row r="5907" spans="1:5" hidden="1" x14ac:dyDescent="0.2">
      <c r="A5907" s="94" t="s">
        <v>45471</v>
      </c>
      <c r="B5907" t="s">
        <v>45472</v>
      </c>
      <c r="C5907" t="s">
        <v>8107</v>
      </c>
      <c r="D5907">
        <v>33.67</v>
      </c>
      <c r="E5907" t="s">
        <v>30879</v>
      </c>
    </row>
    <row r="5908" spans="1:5" hidden="1" x14ac:dyDescent="0.2">
      <c r="A5908" s="94" t="s">
        <v>45530</v>
      </c>
      <c r="B5908" t="s">
        <v>4888</v>
      </c>
      <c r="C5908" t="s">
        <v>8107</v>
      </c>
      <c r="D5908">
        <v>31</v>
      </c>
      <c r="E5908" t="s">
        <v>30879</v>
      </c>
    </row>
    <row r="5909" spans="1:5" hidden="1" x14ac:dyDescent="0.2">
      <c r="A5909" s="94" t="s">
        <v>45451</v>
      </c>
      <c r="B5909" t="s">
        <v>45452</v>
      </c>
      <c r="C5909" t="s">
        <v>8107</v>
      </c>
      <c r="D5909">
        <v>31</v>
      </c>
      <c r="E5909" t="s">
        <v>30879</v>
      </c>
    </row>
    <row r="5910" spans="1:5" hidden="1" x14ac:dyDescent="0.2">
      <c r="A5910" s="94" t="s">
        <v>8841</v>
      </c>
      <c r="B5910" t="s">
        <v>8842</v>
      </c>
      <c r="C5910" t="s">
        <v>8107</v>
      </c>
      <c r="D5910">
        <v>29.62</v>
      </c>
      <c r="E5910" t="s">
        <v>30879</v>
      </c>
    </row>
    <row r="5911" spans="1:5" hidden="1" x14ac:dyDescent="0.2">
      <c r="A5911" s="94" t="s">
        <v>21208</v>
      </c>
      <c r="B5911" t="s">
        <v>21209</v>
      </c>
      <c r="C5911" t="s">
        <v>8107</v>
      </c>
      <c r="D5911">
        <v>29.62</v>
      </c>
      <c r="E5911" t="s">
        <v>30879</v>
      </c>
    </row>
    <row r="5912" spans="1:5" hidden="1" x14ac:dyDescent="0.2">
      <c r="A5912" s="94" t="s">
        <v>8843</v>
      </c>
      <c r="B5912" t="s">
        <v>8844</v>
      </c>
      <c r="C5912" t="s">
        <v>8107</v>
      </c>
      <c r="D5912">
        <v>31.89</v>
      </c>
      <c r="E5912" t="s">
        <v>30879</v>
      </c>
    </row>
    <row r="5913" spans="1:5" hidden="1" x14ac:dyDescent="0.2">
      <c r="A5913" s="94" t="s">
        <v>45561</v>
      </c>
      <c r="B5913" t="s">
        <v>45562</v>
      </c>
      <c r="C5913" t="s">
        <v>8107</v>
      </c>
      <c r="D5913">
        <v>49.76</v>
      </c>
      <c r="E5913" t="s">
        <v>30879</v>
      </c>
    </row>
    <row r="5914" spans="1:5" hidden="1" x14ac:dyDescent="0.2">
      <c r="A5914" s="94" t="s">
        <v>4894</v>
      </c>
      <c r="B5914" t="s">
        <v>4895</v>
      </c>
      <c r="C5914" t="s">
        <v>8107</v>
      </c>
      <c r="D5914">
        <v>17.829999999999998</v>
      </c>
      <c r="E5914" t="s">
        <v>30879</v>
      </c>
    </row>
    <row r="5915" spans="1:5" hidden="1" x14ac:dyDescent="0.2">
      <c r="A5915" s="94" t="s">
        <v>21210</v>
      </c>
      <c r="B5915" t="s">
        <v>21211</v>
      </c>
      <c r="C5915" t="s">
        <v>8107</v>
      </c>
      <c r="D5915">
        <v>29.62</v>
      </c>
      <c r="E5915" t="s">
        <v>30879</v>
      </c>
    </row>
    <row r="5916" spans="1:5" hidden="1" x14ac:dyDescent="0.2">
      <c r="A5916" s="94" t="s">
        <v>8845</v>
      </c>
      <c r="B5916" t="s">
        <v>8846</v>
      </c>
      <c r="C5916" t="s">
        <v>8107</v>
      </c>
      <c r="D5916">
        <v>31.89</v>
      </c>
      <c r="E5916" t="s">
        <v>30879</v>
      </c>
    </row>
    <row r="5917" spans="1:5" hidden="1" x14ac:dyDescent="0.2">
      <c r="A5917" s="94" t="s">
        <v>45559</v>
      </c>
      <c r="B5917" t="s">
        <v>45560</v>
      </c>
      <c r="C5917" t="s">
        <v>8107</v>
      </c>
      <c r="D5917">
        <v>49.76</v>
      </c>
      <c r="E5917" t="s">
        <v>30879</v>
      </c>
    </row>
    <row r="5918" spans="1:5" hidden="1" x14ac:dyDescent="0.2">
      <c r="A5918" s="94" t="s">
        <v>1062</v>
      </c>
      <c r="B5918" t="s">
        <v>4896</v>
      </c>
      <c r="C5918" t="s">
        <v>243</v>
      </c>
      <c r="D5918">
        <v>5.08</v>
      </c>
      <c r="E5918" t="s">
        <v>30879</v>
      </c>
    </row>
    <row r="5919" spans="1:5" hidden="1" x14ac:dyDescent="0.2">
      <c r="A5919" s="94" t="s">
        <v>8847</v>
      </c>
      <c r="B5919" t="s">
        <v>8848</v>
      </c>
      <c r="C5919" t="s">
        <v>8107</v>
      </c>
      <c r="D5919">
        <v>9.1</v>
      </c>
      <c r="E5919" t="s">
        <v>30879</v>
      </c>
    </row>
    <row r="5920" spans="1:5" hidden="1" x14ac:dyDescent="0.2">
      <c r="A5920" s="94" t="s">
        <v>45950</v>
      </c>
      <c r="B5920" t="s">
        <v>45951</v>
      </c>
      <c r="C5920" t="s">
        <v>8107</v>
      </c>
      <c r="D5920">
        <v>41.32</v>
      </c>
      <c r="E5920" t="s">
        <v>30879</v>
      </c>
    </row>
    <row r="5921" spans="1:5" hidden="1" x14ac:dyDescent="0.2">
      <c r="A5921" s="94" t="s">
        <v>8849</v>
      </c>
      <c r="B5921" t="s">
        <v>8850</v>
      </c>
      <c r="C5921" t="s">
        <v>8107</v>
      </c>
      <c r="D5921">
        <v>45.9</v>
      </c>
      <c r="E5921" t="s">
        <v>30879</v>
      </c>
    </row>
    <row r="5922" spans="1:5" hidden="1" x14ac:dyDescent="0.2">
      <c r="A5922" s="94" t="s">
        <v>45528</v>
      </c>
      <c r="B5922" t="s">
        <v>45529</v>
      </c>
      <c r="C5922" t="s">
        <v>8107</v>
      </c>
      <c r="D5922">
        <v>36.57</v>
      </c>
      <c r="E5922" t="s">
        <v>30879</v>
      </c>
    </row>
    <row r="5923" spans="1:5" hidden="1" x14ac:dyDescent="0.2">
      <c r="A5923" s="94" t="s">
        <v>45946</v>
      </c>
      <c r="B5923" t="s">
        <v>45947</v>
      </c>
      <c r="C5923" t="s">
        <v>8107</v>
      </c>
      <c r="D5923">
        <v>30.94</v>
      </c>
      <c r="E5923" t="s">
        <v>30879</v>
      </c>
    </row>
    <row r="5924" spans="1:5" hidden="1" x14ac:dyDescent="0.2">
      <c r="A5924" s="94" t="s">
        <v>21212</v>
      </c>
      <c r="B5924" t="s">
        <v>21213</v>
      </c>
      <c r="C5924" t="s">
        <v>8107</v>
      </c>
      <c r="D5924">
        <v>30.94</v>
      </c>
      <c r="E5924" t="s">
        <v>30879</v>
      </c>
    </row>
    <row r="5925" spans="1:5" hidden="1" x14ac:dyDescent="0.2">
      <c r="A5925" s="94" t="s">
        <v>45948</v>
      </c>
      <c r="B5925" t="s">
        <v>45949</v>
      </c>
      <c r="C5925" t="s">
        <v>8107</v>
      </c>
      <c r="D5925">
        <v>31.2</v>
      </c>
      <c r="E5925" t="s">
        <v>30879</v>
      </c>
    </row>
    <row r="5926" spans="1:5" hidden="1" x14ac:dyDescent="0.2">
      <c r="A5926" s="94" t="s">
        <v>45533</v>
      </c>
      <c r="B5926" t="s">
        <v>45534</v>
      </c>
      <c r="C5926" t="s">
        <v>8107</v>
      </c>
      <c r="D5926">
        <v>33.46</v>
      </c>
      <c r="E5926" t="s">
        <v>30879</v>
      </c>
    </row>
    <row r="5927" spans="1:5" hidden="1" x14ac:dyDescent="0.2">
      <c r="A5927" s="94" t="s">
        <v>4897</v>
      </c>
      <c r="B5927" t="s">
        <v>4898</v>
      </c>
      <c r="C5927" t="s">
        <v>243</v>
      </c>
      <c r="D5927">
        <v>25.39</v>
      </c>
      <c r="E5927" t="s">
        <v>30879</v>
      </c>
    </row>
    <row r="5928" spans="1:5" hidden="1" x14ac:dyDescent="0.2">
      <c r="A5928" s="94" t="s">
        <v>4899</v>
      </c>
      <c r="B5928" t="s">
        <v>4900</v>
      </c>
      <c r="C5928" t="s">
        <v>243</v>
      </c>
      <c r="D5928">
        <v>21.25</v>
      </c>
      <c r="E5928" t="s">
        <v>30879</v>
      </c>
    </row>
    <row r="5929" spans="1:5" hidden="1" x14ac:dyDescent="0.2">
      <c r="A5929" s="94" t="s">
        <v>21214</v>
      </c>
      <c r="B5929" t="s">
        <v>21215</v>
      </c>
      <c r="C5929" t="s">
        <v>8107</v>
      </c>
      <c r="D5929">
        <v>33.17</v>
      </c>
      <c r="E5929" t="s">
        <v>30879</v>
      </c>
    </row>
    <row r="5930" spans="1:5" hidden="1" x14ac:dyDescent="0.2">
      <c r="A5930" s="94" t="s">
        <v>45539</v>
      </c>
      <c r="B5930" t="s">
        <v>45540</v>
      </c>
      <c r="C5930" t="s">
        <v>8107</v>
      </c>
      <c r="D5930">
        <v>33.17</v>
      </c>
      <c r="E5930" t="s">
        <v>30879</v>
      </c>
    </row>
    <row r="5931" spans="1:5" hidden="1" x14ac:dyDescent="0.2">
      <c r="A5931" s="94" t="s">
        <v>45545</v>
      </c>
      <c r="B5931" t="s">
        <v>45546</v>
      </c>
      <c r="C5931" t="s">
        <v>8107</v>
      </c>
      <c r="D5931">
        <v>19.97</v>
      </c>
      <c r="E5931" t="s">
        <v>30879</v>
      </c>
    </row>
    <row r="5932" spans="1:5" hidden="1" x14ac:dyDescent="0.2">
      <c r="A5932" s="94" t="s">
        <v>45543</v>
      </c>
      <c r="B5932" t="s">
        <v>45544</v>
      </c>
      <c r="C5932" t="s">
        <v>8107</v>
      </c>
      <c r="D5932">
        <v>17.600000000000001</v>
      </c>
      <c r="E5932" t="s">
        <v>30879</v>
      </c>
    </row>
    <row r="5933" spans="1:5" hidden="1" x14ac:dyDescent="0.2">
      <c r="A5933" s="94" t="s">
        <v>4901</v>
      </c>
      <c r="B5933" t="s">
        <v>4902</v>
      </c>
      <c r="C5933" t="s">
        <v>8107</v>
      </c>
      <c r="D5933">
        <v>18.61</v>
      </c>
      <c r="E5933" t="s">
        <v>30879</v>
      </c>
    </row>
    <row r="5934" spans="1:5" hidden="1" x14ac:dyDescent="0.2">
      <c r="A5934" s="94" t="s">
        <v>45531</v>
      </c>
      <c r="B5934" t="s">
        <v>45532</v>
      </c>
      <c r="C5934" t="s">
        <v>8107</v>
      </c>
      <c r="D5934">
        <v>31</v>
      </c>
      <c r="E5934" t="s">
        <v>30879</v>
      </c>
    </row>
    <row r="5935" spans="1:5" hidden="1" x14ac:dyDescent="0.2">
      <c r="A5935" s="94" t="s">
        <v>45475</v>
      </c>
      <c r="B5935" t="s">
        <v>45476</v>
      </c>
      <c r="C5935" t="s">
        <v>8107</v>
      </c>
      <c r="D5935">
        <v>35.31</v>
      </c>
      <c r="E5935" t="s">
        <v>30879</v>
      </c>
    </row>
    <row r="5936" spans="1:5" hidden="1" x14ac:dyDescent="0.2">
      <c r="A5936" s="94" t="s">
        <v>4903</v>
      </c>
      <c r="B5936" t="s">
        <v>4904</v>
      </c>
      <c r="C5936" t="s">
        <v>8107</v>
      </c>
      <c r="D5936">
        <v>28.6</v>
      </c>
      <c r="E5936" t="s">
        <v>30879</v>
      </c>
    </row>
    <row r="5937" spans="1:5" hidden="1" x14ac:dyDescent="0.2">
      <c r="A5937" s="94" t="s">
        <v>8851</v>
      </c>
      <c r="B5937" t="s">
        <v>8852</v>
      </c>
      <c r="C5937" t="s">
        <v>8107</v>
      </c>
      <c r="D5937">
        <v>26.77</v>
      </c>
      <c r="E5937" t="s">
        <v>30879</v>
      </c>
    </row>
    <row r="5938" spans="1:5" hidden="1" x14ac:dyDescent="0.2">
      <c r="A5938" s="94" t="s">
        <v>45453</v>
      </c>
      <c r="B5938" t="s">
        <v>45454</v>
      </c>
      <c r="C5938" t="s">
        <v>8107</v>
      </c>
      <c r="D5938">
        <v>27</v>
      </c>
      <c r="E5938" t="s">
        <v>30879</v>
      </c>
    </row>
    <row r="5939" spans="1:5" hidden="1" x14ac:dyDescent="0.2">
      <c r="A5939" s="94" t="s">
        <v>8853</v>
      </c>
      <c r="B5939" t="s">
        <v>8854</v>
      </c>
      <c r="C5939" t="s">
        <v>8107</v>
      </c>
      <c r="D5939">
        <v>27.71</v>
      </c>
      <c r="E5939" t="s">
        <v>30879</v>
      </c>
    </row>
    <row r="5940" spans="1:5" hidden="1" x14ac:dyDescent="0.2">
      <c r="A5940" s="94" t="s">
        <v>8855</v>
      </c>
      <c r="B5940" t="s">
        <v>8856</v>
      </c>
      <c r="C5940" t="s">
        <v>8107</v>
      </c>
      <c r="D5940">
        <v>44.02</v>
      </c>
      <c r="E5940" t="s">
        <v>30879</v>
      </c>
    </row>
    <row r="5941" spans="1:5" hidden="1" x14ac:dyDescent="0.2">
      <c r="A5941" s="94" t="s">
        <v>3809</v>
      </c>
      <c r="B5941" t="s">
        <v>45942</v>
      </c>
      <c r="C5941" t="s">
        <v>8107</v>
      </c>
      <c r="D5941">
        <v>16.079999999999998</v>
      </c>
      <c r="E5941" t="s">
        <v>30879</v>
      </c>
    </row>
    <row r="5942" spans="1:5" hidden="1" x14ac:dyDescent="0.2">
      <c r="A5942" s="94" t="s">
        <v>45449</v>
      </c>
      <c r="B5942" t="s">
        <v>45450</v>
      </c>
      <c r="C5942" t="s">
        <v>8107</v>
      </c>
      <c r="D5942">
        <v>26.71</v>
      </c>
      <c r="E5942" t="s">
        <v>30879</v>
      </c>
    </row>
    <row r="5943" spans="1:5" hidden="1" x14ac:dyDescent="0.2">
      <c r="A5943" s="94" t="s">
        <v>45551</v>
      </c>
      <c r="B5943" t="s">
        <v>45552</v>
      </c>
      <c r="C5943" t="s">
        <v>8107</v>
      </c>
      <c r="D5943">
        <v>48.3</v>
      </c>
      <c r="E5943" t="s">
        <v>30879</v>
      </c>
    </row>
    <row r="5944" spans="1:5" hidden="1" x14ac:dyDescent="0.2">
      <c r="A5944" s="94" t="s">
        <v>45541</v>
      </c>
      <c r="B5944" t="s">
        <v>45542</v>
      </c>
      <c r="C5944" t="s">
        <v>8107</v>
      </c>
      <c r="D5944">
        <v>22.56</v>
      </c>
      <c r="E5944" t="s">
        <v>30879</v>
      </c>
    </row>
    <row r="5945" spans="1:5" hidden="1" x14ac:dyDescent="0.2">
      <c r="A5945" s="94" t="s">
        <v>45473</v>
      </c>
      <c r="B5945" t="s">
        <v>45474</v>
      </c>
      <c r="C5945" t="s">
        <v>8107</v>
      </c>
      <c r="D5945">
        <v>25.93</v>
      </c>
      <c r="E5945" t="s">
        <v>30879</v>
      </c>
    </row>
    <row r="5946" spans="1:5" hidden="1" x14ac:dyDescent="0.2">
      <c r="A5946" s="94" t="s">
        <v>45557</v>
      </c>
      <c r="B5946" t="s">
        <v>45558</v>
      </c>
      <c r="C5946" t="s">
        <v>8107</v>
      </c>
      <c r="D5946">
        <v>42.42</v>
      </c>
      <c r="E5946" t="s">
        <v>30879</v>
      </c>
    </row>
    <row r="5947" spans="1:5" hidden="1" x14ac:dyDescent="0.2">
      <c r="A5947" s="94" t="s">
        <v>45535</v>
      </c>
      <c r="B5947" t="s">
        <v>45536</v>
      </c>
      <c r="C5947" t="s">
        <v>8107</v>
      </c>
      <c r="D5947">
        <v>37.82</v>
      </c>
      <c r="E5947" t="s">
        <v>30879</v>
      </c>
    </row>
    <row r="5948" spans="1:5" hidden="1" x14ac:dyDescent="0.2">
      <c r="A5948" s="94" t="s">
        <v>45455</v>
      </c>
      <c r="B5948" t="s">
        <v>45456</v>
      </c>
      <c r="C5948" t="s">
        <v>8107</v>
      </c>
      <c r="D5948">
        <v>37.82</v>
      </c>
      <c r="E5948" t="s">
        <v>30879</v>
      </c>
    </row>
    <row r="5949" spans="1:5" hidden="1" x14ac:dyDescent="0.2">
      <c r="A5949" s="94" t="s">
        <v>4905</v>
      </c>
      <c r="B5949" t="s">
        <v>4906</v>
      </c>
      <c r="C5949" t="s">
        <v>8107</v>
      </c>
      <c r="D5949">
        <v>16.7</v>
      </c>
      <c r="E5949" t="s">
        <v>30879</v>
      </c>
    </row>
    <row r="5950" spans="1:5" hidden="1" x14ac:dyDescent="0.2">
      <c r="A5950" s="94" t="s">
        <v>8857</v>
      </c>
      <c r="B5950" t="s">
        <v>8858</v>
      </c>
      <c r="C5950" t="s">
        <v>1195</v>
      </c>
      <c r="D5950">
        <v>8.4499999999999993</v>
      </c>
      <c r="E5950" t="s">
        <v>30879</v>
      </c>
    </row>
    <row r="5951" spans="1:5" hidden="1" x14ac:dyDescent="0.2">
      <c r="A5951" s="94" t="s">
        <v>45447</v>
      </c>
      <c r="B5951" t="s">
        <v>45448</v>
      </c>
      <c r="C5951" t="s">
        <v>8107</v>
      </c>
      <c r="D5951">
        <v>58.63</v>
      </c>
      <c r="E5951" t="s">
        <v>30879</v>
      </c>
    </row>
    <row r="5952" spans="1:5" hidden="1" x14ac:dyDescent="0.2">
      <c r="A5952" s="94" t="s">
        <v>34763</v>
      </c>
      <c r="B5952" t="s">
        <v>34764</v>
      </c>
      <c r="C5952" t="s">
        <v>243</v>
      </c>
      <c r="D5952">
        <v>10.02</v>
      </c>
      <c r="E5952" t="s">
        <v>30879</v>
      </c>
    </row>
    <row r="5953" spans="1:5" hidden="1" x14ac:dyDescent="0.2">
      <c r="A5953" s="94" t="s">
        <v>21216</v>
      </c>
      <c r="B5953" t="s">
        <v>21217</v>
      </c>
      <c r="C5953" t="s">
        <v>243</v>
      </c>
      <c r="D5953">
        <v>14.5</v>
      </c>
      <c r="E5953" t="s">
        <v>30879</v>
      </c>
    </row>
    <row r="5954" spans="1:5" hidden="1" x14ac:dyDescent="0.2">
      <c r="A5954" s="94" t="s">
        <v>34749</v>
      </c>
      <c r="B5954" t="s">
        <v>34750</v>
      </c>
      <c r="C5954" t="s">
        <v>243</v>
      </c>
      <c r="D5954">
        <v>11.38</v>
      </c>
      <c r="E5954" t="s">
        <v>30879</v>
      </c>
    </row>
    <row r="5955" spans="1:5" hidden="1" x14ac:dyDescent="0.2">
      <c r="A5955" s="94" t="s">
        <v>34767</v>
      </c>
      <c r="B5955" t="s">
        <v>34768</v>
      </c>
      <c r="C5955" t="s">
        <v>243</v>
      </c>
      <c r="D5955">
        <v>12.15</v>
      </c>
      <c r="E5955" t="s">
        <v>30879</v>
      </c>
    </row>
    <row r="5956" spans="1:5" hidden="1" x14ac:dyDescent="0.2">
      <c r="A5956" s="94" t="s">
        <v>34753</v>
      </c>
      <c r="B5956" t="s">
        <v>34754</v>
      </c>
      <c r="C5956" t="s">
        <v>243</v>
      </c>
      <c r="D5956">
        <v>18.149999999999999</v>
      </c>
      <c r="E5956" t="s">
        <v>30879</v>
      </c>
    </row>
    <row r="5957" spans="1:5" hidden="1" x14ac:dyDescent="0.2">
      <c r="A5957" s="94" t="s">
        <v>34759</v>
      </c>
      <c r="B5957" t="s">
        <v>34760</v>
      </c>
      <c r="C5957" t="s">
        <v>243</v>
      </c>
      <c r="D5957">
        <v>22.18</v>
      </c>
      <c r="E5957" t="s">
        <v>30879</v>
      </c>
    </row>
    <row r="5958" spans="1:5" hidden="1" x14ac:dyDescent="0.2">
      <c r="A5958" s="94" t="s">
        <v>34755</v>
      </c>
      <c r="B5958" t="s">
        <v>34756</v>
      </c>
      <c r="C5958" t="s">
        <v>243</v>
      </c>
      <c r="D5958">
        <v>21</v>
      </c>
      <c r="E5958" t="s">
        <v>30879</v>
      </c>
    </row>
    <row r="5959" spans="1:5" hidden="1" x14ac:dyDescent="0.2">
      <c r="A5959" s="94" t="s">
        <v>21218</v>
      </c>
      <c r="B5959" t="s">
        <v>21219</v>
      </c>
      <c r="C5959" t="s">
        <v>243</v>
      </c>
      <c r="D5959">
        <v>7.69</v>
      </c>
      <c r="E5959" t="s">
        <v>30879</v>
      </c>
    </row>
    <row r="5960" spans="1:5" hidden="1" x14ac:dyDescent="0.2">
      <c r="A5960" s="94" t="s">
        <v>21220</v>
      </c>
      <c r="B5960" t="s">
        <v>21221</v>
      </c>
      <c r="C5960" t="s">
        <v>243</v>
      </c>
      <c r="D5960">
        <v>16.239999999999998</v>
      </c>
      <c r="E5960" t="s">
        <v>30879</v>
      </c>
    </row>
    <row r="5961" spans="1:5" hidden="1" x14ac:dyDescent="0.2">
      <c r="A5961" s="94" t="s">
        <v>34757</v>
      </c>
      <c r="B5961" t="s">
        <v>34758</v>
      </c>
      <c r="C5961" t="s">
        <v>243</v>
      </c>
      <c r="D5961">
        <v>17.809999999999999</v>
      </c>
      <c r="E5961" t="s">
        <v>30879</v>
      </c>
    </row>
    <row r="5962" spans="1:5" hidden="1" x14ac:dyDescent="0.2">
      <c r="A5962" s="94" t="s">
        <v>34761</v>
      </c>
      <c r="B5962" t="s">
        <v>34762</v>
      </c>
      <c r="C5962" t="s">
        <v>243</v>
      </c>
      <c r="D5962">
        <v>18.989999999999998</v>
      </c>
      <c r="E5962" t="s">
        <v>30879</v>
      </c>
    </row>
    <row r="5963" spans="1:5" hidden="1" x14ac:dyDescent="0.2">
      <c r="A5963" s="94" t="s">
        <v>21222</v>
      </c>
      <c r="B5963" t="s">
        <v>21223</v>
      </c>
      <c r="C5963" t="s">
        <v>243</v>
      </c>
      <c r="D5963">
        <v>5.64</v>
      </c>
      <c r="E5963" t="s">
        <v>30879</v>
      </c>
    </row>
    <row r="5964" spans="1:5" hidden="1" x14ac:dyDescent="0.2">
      <c r="A5964" s="94" t="s">
        <v>34765</v>
      </c>
      <c r="B5964" t="s">
        <v>34766</v>
      </c>
      <c r="C5964" t="s">
        <v>1195</v>
      </c>
      <c r="D5964">
        <v>3.08</v>
      </c>
      <c r="E5964" t="s">
        <v>30879</v>
      </c>
    </row>
    <row r="5965" spans="1:5" hidden="1" x14ac:dyDescent="0.2">
      <c r="A5965" s="94" t="s">
        <v>21224</v>
      </c>
      <c r="B5965" t="s">
        <v>21225</v>
      </c>
      <c r="C5965" t="s">
        <v>1195</v>
      </c>
      <c r="D5965">
        <v>4.03</v>
      </c>
      <c r="E5965" t="s">
        <v>30879</v>
      </c>
    </row>
    <row r="5966" spans="1:5" hidden="1" x14ac:dyDescent="0.2">
      <c r="A5966" s="94" t="s">
        <v>21226</v>
      </c>
      <c r="B5966" t="s">
        <v>21227</v>
      </c>
      <c r="C5966" t="s">
        <v>243</v>
      </c>
      <c r="D5966">
        <v>11.97</v>
      </c>
      <c r="E5966" t="s">
        <v>30879</v>
      </c>
    </row>
    <row r="5967" spans="1:5" hidden="1" x14ac:dyDescent="0.2">
      <c r="A5967" s="94" t="s">
        <v>21228</v>
      </c>
      <c r="B5967" t="s">
        <v>21229</v>
      </c>
      <c r="C5967" t="s">
        <v>243</v>
      </c>
      <c r="D5967">
        <v>0.78</v>
      </c>
      <c r="E5967" t="s">
        <v>30879</v>
      </c>
    </row>
    <row r="5968" spans="1:5" hidden="1" x14ac:dyDescent="0.2">
      <c r="A5968" s="94" t="s">
        <v>34751</v>
      </c>
      <c r="B5968" t="s">
        <v>34752</v>
      </c>
      <c r="C5968" t="s">
        <v>243</v>
      </c>
      <c r="D5968">
        <v>1.56</v>
      </c>
      <c r="E5968" t="s">
        <v>30879</v>
      </c>
    </row>
    <row r="5969" spans="1:5" hidden="1" x14ac:dyDescent="0.2">
      <c r="A5969" s="94" t="s">
        <v>21230</v>
      </c>
      <c r="B5969" t="s">
        <v>21231</v>
      </c>
      <c r="C5969" t="s">
        <v>243</v>
      </c>
      <c r="D5969">
        <v>11.26</v>
      </c>
      <c r="E5969" t="s">
        <v>30879</v>
      </c>
    </row>
    <row r="5970" spans="1:5" hidden="1" x14ac:dyDescent="0.2">
      <c r="A5970" s="94" t="s">
        <v>8859</v>
      </c>
      <c r="B5970" t="s">
        <v>8860</v>
      </c>
      <c r="C5970" t="s">
        <v>243</v>
      </c>
      <c r="D5970">
        <v>9.94</v>
      </c>
      <c r="E5970" t="s">
        <v>30879</v>
      </c>
    </row>
    <row r="5971" spans="1:5" hidden="1" x14ac:dyDescent="0.2">
      <c r="A5971" s="94" t="s">
        <v>8861</v>
      </c>
      <c r="B5971" t="s">
        <v>8862</v>
      </c>
      <c r="C5971" t="s">
        <v>243</v>
      </c>
      <c r="D5971">
        <v>48.5</v>
      </c>
      <c r="E5971" t="s">
        <v>30879</v>
      </c>
    </row>
    <row r="5972" spans="1:5" hidden="1" x14ac:dyDescent="0.2">
      <c r="A5972" s="94" t="s">
        <v>21232</v>
      </c>
      <c r="B5972" t="s">
        <v>21233</v>
      </c>
      <c r="C5972" t="s">
        <v>243</v>
      </c>
      <c r="D5972">
        <v>311.26</v>
      </c>
      <c r="E5972" t="s">
        <v>30879</v>
      </c>
    </row>
    <row r="5973" spans="1:5" hidden="1" x14ac:dyDescent="0.2">
      <c r="A5973" s="94" t="s">
        <v>21234</v>
      </c>
      <c r="B5973" t="s">
        <v>21235</v>
      </c>
      <c r="C5973" t="s">
        <v>243</v>
      </c>
      <c r="D5973">
        <v>69.19</v>
      </c>
      <c r="E5973" t="s">
        <v>30879</v>
      </c>
    </row>
    <row r="5974" spans="1:5" hidden="1" x14ac:dyDescent="0.2">
      <c r="A5974" s="94" t="s">
        <v>8863</v>
      </c>
      <c r="B5974" t="s">
        <v>8864</v>
      </c>
      <c r="C5974" t="s">
        <v>243</v>
      </c>
      <c r="D5974">
        <v>381.74</v>
      </c>
      <c r="E5974" t="s">
        <v>30879</v>
      </c>
    </row>
    <row r="5975" spans="1:5" hidden="1" x14ac:dyDescent="0.2">
      <c r="A5975" s="94" t="s">
        <v>36056</v>
      </c>
      <c r="B5975" t="s">
        <v>36057</v>
      </c>
      <c r="C5975" t="s">
        <v>243</v>
      </c>
      <c r="D5975">
        <v>310.45999999999998</v>
      </c>
      <c r="E5975" t="s">
        <v>30879</v>
      </c>
    </row>
    <row r="5976" spans="1:5" hidden="1" x14ac:dyDescent="0.2">
      <c r="A5976" s="94" t="s">
        <v>36495</v>
      </c>
      <c r="B5976" t="s">
        <v>36496</v>
      </c>
      <c r="C5976" t="s">
        <v>243</v>
      </c>
      <c r="D5976">
        <v>130.51</v>
      </c>
      <c r="E5976" t="s">
        <v>30879</v>
      </c>
    </row>
    <row r="5977" spans="1:5" hidden="1" x14ac:dyDescent="0.2">
      <c r="A5977" s="94" t="s">
        <v>46314</v>
      </c>
      <c r="B5977" t="s">
        <v>46315</v>
      </c>
      <c r="C5977" t="s">
        <v>243</v>
      </c>
      <c r="D5977">
        <v>63.06</v>
      </c>
      <c r="E5977" t="s">
        <v>30879</v>
      </c>
    </row>
    <row r="5978" spans="1:5" hidden="1" x14ac:dyDescent="0.2">
      <c r="A5978" s="94" t="s">
        <v>21236</v>
      </c>
      <c r="B5978" t="s">
        <v>21237</v>
      </c>
      <c r="C5978" t="s">
        <v>8107</v>
      </c>
      <c r="D5978">
        <v>19.84</v>
      </c>
      <c r="E5978" t="s">
        <v>30879</v>
      </c>
    </row>
    <row r="5979" spans="1:5" hidden="1" x14ac:dyDescent="0.2">
      <c r="A5979" s="94" t="s">
        <v>8865</v>
      </c>
      <c r="B5979" t="s">
        <v>8866</v>
      </c>
      <c r="C5979" t="s">
        <v>8107</v>
      </c>
      <c r="D5979">
        <v>72.650000000000006</v>
      </c>
      <c r="E5979" t="s">
        <v>30879</v>
      </c>
    </row>
    <row r="5980" spans="1:5" hidden="1" x14ac:dyDescent="0.2">
      <c r="A5980" s="94" t="s">
        <v>34803</v>
      </c>
      <c r="B5980" t="s">
        <v>34804</v>
      </c>
      <c r="C5980" t="s">
        <v>8107</v>
      </c>
      <c r="D5980">
        <v>59.36</v>
      </c>
      <c r="E5980" t="s">
        <v>30879</v>
      </c>
    </row>
    <row r="5981" spans="1:5" hidden="1" x14ac:dyDescent="0.2">
      <c r="A5981" s="94" t="s">
        <v>34805</v>
      </c>
      <c r="B5981" t="s">
        <v>34806</v>
      </c>
      <c r="C5981" t="s">
        <v>8107</v>
      </c>
      <c r="D5981">
        <v>160.79</v>
      </c>
      <c r="E5981" t="s">
        <v>30879</v>
      </c>
    </row>
    <row r="5982" spans="1:5" hidden="1" x14ac:dyDescent="0.2">
      <c r="A5982" s="94" t="s">
        <v>34807</v>
      </c>
      <c r="B5982" t="s">
        <v>34808</v>
      </c>
      <c r="C5982" t="s">
        <v>8107</v>
      </c>
      <c r="D5982">
        <v>119.72</v>
      </c>
      <c r="E5982" t="s">
        <v>30879</v>
      </c>
    </row>
    <row r="5983" spans="1:5" hidden="1" x14ac:dyDescent="0.2">
      <c r="A5983" s="94" t="s">
        <v>34493</v>
      </c>
      <c r="B5983" t="s">
        <v>34494</v>
      </c>
      <c r="C5983" t="s">
        <v>243</v>
      </c>
      <c r="D5983">
        <v>402.02</v>
      </c>
      <c r="E5983" t="s">
        <v>30879</v>
      </c>
    </row>
    <row r="5984" spans="1:5" hidden="1" x14ac:dyDescent="0.2">
      <c r="A5984" s="94" t="s">
        <v>34491</v>
      </c>
      <c r="B5984" t="s">
        <v>34492</v>
      </c>
      <c r="C5984" t="s">
        <v>284</v>
      </c>
      <c r="D5984">
        <v>274.97000000000003</v>
      </c>
      <c r="E5984" t="s">
        <v>30879</v>
      </c>
    </row>
    <row r="5985" spans="1:5" hidden="1" x14ac:dyDescent="0.2">
      <c r="A5985" s="94" t="s">
        <v>39261</v>
      </c>
      <c r="B5985" t="s">
        <v>39262</v>
      </c>
      <c r="C5985" t="s">
        <v>284</v>
      </c>
      <c r="D5985">
        <v>150.56</v>
      </c>
      <c r="E5985" t="s">
        <v>30879</v>
      </c>
    </row>
    <row r="5986" spans="1:5" hidden="1" x14ac:dyDescent="0.2">
      <c r="A5986" s="94" t="s">
        <v>8867</v>
      </c>
      <c r="B5986" t="s">
        <v>8868</v>
      </c>
      <c r="C5986" t="s">
        <v>243</v>
      </c>
      <c r="D5986">
        <v>1.76</v>
      </c>
      <c r="E5986" t="s">
        <v>30879</v>
      </c>
    </row>
    <row r="5987" spans="1:5" hidden="1" x14ac:dyDescent="0.2">
      <c r="A5987" s="94" t="s">
        <v>8869</v>
      </c>
      <c r="B5987" t="s">
        <v>8870</v>
      </c>
      <c r="C5987" t="s">
        <v>243</v>
      </c>
      <c r="D5987">
        <v>3.08</v>
      </c>
      <c r="E5987" t="s">
        <v>30879</v>
      </c>
    </row>
    <row r="5988" spans="1:5" hidden="1" x14ac:dyDescent="0.2">
      <c r="A5988" s="94" t="s">
        <v>8871</v>
      </c>
      <c r="B5988" t="s">
        <v>8872</v>
      </c>
      <c r="C5988" t="s">
        <v>2847</v>
      </c>
      <c r="D5988">
        <v>46.28</v>
      </c>
      <c r="E5988" t="s">
        <v>30879</v>
      </c>
    </row>
    <row r="5989" spans="1:5" hidden="1" x14ac:dyDescent="0.2">
      <c r="A5989" s="94" t="s">
        <v>8873</v>
      </c>
      <c r="B5989" t="s">
        <v>8874</v>
      </c>
      <c r="C5989" t="s">
        <v>614</v>
      </c>
      <c r="D5989">
        <v>321.17</v>
      </c>
      <c r="E5989" t="s">
        <v>30879</v>
      </c>
    </row>
    <row r="5990" spans="1:5" hidden="1" x14ac:dyDescent="0.2">
      <c r="A5990" s="94" t="s">
        <v>40021</v>
      </c>
      <c r="B5990" t="s">
        <v>40022</v>
      </c>
      <c r="C5990" t="s">
        <v>243</v>
      </c>
      <c r="D5990">
        <v>239.81</v>
      </c>
      <c r="E5990" t="s">
        <v>30879</v>
      </c>
    </row>
    <row r="5991" spans="1:5" hidden="1" x14ac:dyDescent="0.2">
      <c r="A5991" s="94" t="s">
        <v>33195</v>
      </c>
      <c r="B5991" t="s">
        <v>33196</v>
      </c>
      <c r="C5991" t="s">
        <v>243</v>
      </c>
      <c r="D5991">
        <v>43.92</v>
      </c>
      <c r="E5991" t="s">
        <v>30879</v>
      </c>
    </row>
    <row r="5992" spans="1:5" hidden="1" x14ac:dyDescent="0.2">
      <c r="A5992" s="94" t="s">
        <v>33217</v>
      </c>
      <c r="B5992" t="s">
        <v>33218</v>
      </c>
      <c r="C5992" t="s">
        <v>243</v>
      </c>
      <c r="D5992">
        <v>226.71</v>
      </c>
      <c r="E5992" t="s">
        <v>30879</v>
      </c>
    </row>
    <row r="5993" spans="1:5" hidden="1" x14ac:dyDescent="0.2">
      <c r="A5993" s="94" t="s">
        <v>33360</v>
      </c>
      <c r="B5993" t="s">
        <v>33361</v>
      </c>
      <c r="C5993" t="s">
        <v>243</v>
      </c>
      <c r="D5993">
        <v>62.69</v>
      </c>
      <c r="E5993" t="s">
        <v>30879</v>
      </c>
    </row>
    <row r="5994" spans="1:5" hidden="1" x14ac:dyDescent="0.2">
      <c r="A5994" s="94" t="s">
        <v>33362</v>
      </c>
      <c r="B5994" t="s">
        <v>33363</v>
      </c>
      <c r="C5994" t="s">
        <v>243</v>
      </c>
      <c r="D5994">
        <v>70.03</v>
      </c>
      <c r="E5994" t="s">
        <v>30879</v>
      </c>
    </row>
    <row r="5995" spans="1:5" hidden="1" x14ac:dyDescent="0.2">
      <c r="A5995" s="94" t="s">
        <v>33364</v>
      </c>
      <c r="B5995" t="s">
        <v>33365</v>
      </c>
      <c r="C5995" t="s">
        <v>243</v>
      </c>
      <c r="D5995">
        <v>76.17</v>
      </c>
      <c r="E5995" t="s">
        <v>30879</v>
      </c>
    </row>
    <row r="5996" spans="1:5" hidden="1" x14ac:dyDescent="0.2">
      <c r="A5996" s="94" t="s">
        <v>33366</v>
      </c>
      <c r="B5996" t="s">
        <v>33367</v>
      </c>
      <c r="C5996" t="s">
        <v>243</v>
      </c>
      <c r="D5996">
        <v>100.14</v>
      </c>
      <c r="E5996" t="s">
        <v>30879</v>
      </c>
    </row>
    <row r="5997" spans="1:5" hidden="1" x14ac:dyDescent="0.2">
      <c r="A5997" s="94" t="s">
        <v>33231</v>
      </c>
      <c r="B5997" t="s">
        <v>33232</v>
      </c>
      <c r="C5997" t="s">
        <v>243</v>
      </c>
      <c r="D5997">
        <v>215.95</v>
      </c>
      <c r="E5997" t="s">
        <v>30879</v>
      </c>
    </row>
    <row r="5998" spans="1:5" hidden="1" x14ac:dyDescent="0.2">
      <c r="A5998" s="94" t="s">
        <v>33234</v>
      </c>
      <c r="B5998" t="s">
        <v>33235</v>
      </c>
      <c r="C5998" t="s">
        <v>243</v>
      </c>
      <c r="D5998">
        <v>230.28</v>
      </c>
      <c r="E5998" t="s">
        <v>30879</v>
      </c>
    </row>
    <row r="5999" spans="1:5" hidden="1" x14ac:dyDescent="0.2">
      <c r="A5999" s="94" t="s">
        <v>33213</v>
      </c>
      <c r="B5999" t="s">
        <v>33214</v>
      </c>
      <c r="C5999" t="s">
        <v>243</v>
      </c>
      <c r="D5999">
        <v>52.86</v>
      </c>
      <c r="E5999" t="s">
        <v>30879</v>
      </c>
    </row>
    <row r="6000" spans="1:5" hidden="1" x14ac:dyDescent="0.2">
      <c r="A6000" s="94" t="s">
        <v>33219</v>
      </c>
      <c r="B6000" t="s">
        <v>33220</v>
      </c>
      <c r="C6000" t="s">
        <v>243</v>
      </c>
      <c r="D6000">
        <v>101.88</v>
      </c>
      <c r="E6000" t="s">
        <v>30879</v>
      </c>
    </row>
    <row r="6001" spans="1:5" hidden="1" x14ac:dyDescent="0.2">
      <c r="A6001" s="94" t="s">
        <v>33221</v>
      </c>
      <c r="B6001" t="s">
        <v>33222</v>
      </c>
      <c r="C6001" t="s">
        <v>243</v>
      </c>
      <c r="D6001">
        <v>109.74</v>
      </c>
      <c r="E6001" t="s">
        <v>30879</v>
      </c>
    </row>
    <row r="6002" spans="1:5" hidden="1" x14ac:dyDescent="0.2">
      <c r="A6002" s="94" t="s">
        <v>33223</v>
      </c>
      <c r="B6002" t="s">
        <v>33224</v>
      </c>
      <c r="C6002" t="s">
        <v>243</v>
      </c>
      <c r="D6002">
        <v>120.6</v>
      </c>
      <c r="E6002" t="s">
        <v>30879</v>
      </c>
    </row>
    <row r="6003" spans="1:5" hidden="1" x14ac:dyDescent="0.2">
      <c r="A6003" s="94" t="s">
        <v>33225</v>
      </c>
      <c r="B6003" t="s">
        <v>33226</v>
      </c>
      <c r="C6003" t="s">
        <v>243</v>
      </c>
      <c r="D6003">
        <v>102.02</v>
      </c>
      <c r="E6003" t="s">
        <v>30879</v>
      </c>
    </row>
    <row r="6004" spans="1:5" hidden="1" x14ac:dyDescent="0.2">
      <c r="A6004" s="94" t="s">
        <v>33227</v>
      </c>
      <c r="B6004" t="s">
        <v>33228</v>
      </c>
      <c r="C6004" t="s">
        <v>243</v>
      </c>
      <c r="D6004">
        <v>126.5</v>
      </c>
      <c r="E6004" t="s">
        <v>30879</v>
      </c>
    </row>
    <row r="6005" spans="1:5" hidden="1" x14ac:dyDescent="0.2">
      <c r="A6005" s="94" t="s">
        <v>33236</v>
      </c>
      <c r="B6005" t="s">
        <v>33237</v>
      </c>
      <c r="C6005" t="s">
        <v>243</v>
      </c>
      <c r="D6005">
        <v>9.1199999999999992</v>
      </c>
      <c r="E6005" t="s">
        <v>30879</v>
      </c>
    </row>
    <row r="6006" spans="1:5" hidden="1" x14ac:dyDescent="0.2">
      <c r="A6006" s="94" t="s">
        <v>8875</v>
      </c>
      <c r="B6006" t="s">
        <v>33233</v>
      </c>
      <c r="C6006" t="s">
        <v>1031</v>
      </c>
      <c r="D6006">
        <v>195.87</v>
      </c>
      <c r="E6006" t="s">
        <v>30879</v>
      </c>
    </row>
    <row r="6007" spans="1:5" hidden="1" x14ac:dyDescent="0.2">
      <c r="A6007" s="94" t="s">
        <v>8876</v>
      </c>
      <c r="B6007" t="s">
        <v>8877</v>
      </c>
      <c r="C6007" t="s">
        <v>243</v>
      </c>
      <c r="D6007">
        <v>195.87</v>
      </c>
      <c r="E6007" t="s">
        <v>30879</v>
      </c>
    </row>
    <row r="6008" spans="1:5" hidden="1" x14ac:dyDescent="0.2">
      <c r="A6008" s="94" t="s">
        <v>8878</v>
      </c>
      <c r="B6008" t="s">
        <v>8879</v>
      </c>
      <c r="C6008" t="s">
        <v>1031</v>
      </c>
      <c r="D6008">
        <v>208.87</v>
      </c>
      <c r="E6008" t="s">
        <v>30879</v>
      </c>
    </row>
    <row r="6009" spans="1:5" hidden="1" x14ac:dyDescent="0.2">
      <c r="A6009" s="94" t="s">
        <v>8880</v>
      </c>
      <c r="B6009" t="s">
        <v>8881</v>
      </c>
      <c r="C6009" t="s">
        <v>243</v>
      </c>
      <c r="D6009">
        <v>208.87</v>
      </c>
      <c r="E6009" t="s">
        <v>30879</v>
      </c>
    </row>
    <row r="6010" spans="1:5" hidden="1" x14ac:dyDescent="0.2">
      <c r="A6010" s="94" t="s">
        <v>33229</v>
      </c>
      <c r="B6010" t="s">
        <v>33230</v>
      </c>
      <c r="C6010" t="s">
        <v>243</v>
      </c>
      <c r="D6010">
        <v>245.8</v>
      </c>
      <c r="E6010" t="s">
        <v>30879</v>
      </c>
    </row>
    <row r="6011" spans="1:5" hidden="1" x14ac:dyDescent="0.2">
      <c r="A6011" s="94" t="s">
        <v>33215</v>
      </c>
      <c r="B6011" t="s">
        <v>33216</v>
      </c>
      <c r="C6011" t="s">
        <v>243</v>
      </c>
      <c r="D6011">
        <v>69.58</v>
      </c>
      <c r="E6011" t="s">
        <v>30879</v>
      </c>
    </row>
    <row r="6012" spans="1:5" hidden="1" x14ac:dyDescent="0.2">
      <c r="A6012" s="94" t="s">
        <v>40358</v>
      </c>
      <c r="B6012" t="s">
        <v>40359</v>
      </c>
      <c r="C6012" t="s">
        <v>243</v>
      </c>
      <c r="D6012">
        <v>7.87</v>
      </c>
      <c r="E6012" t="s">
        <v>30879</v>
      </c>
    </row>
    <row r="6013" spans="1:5" hidden="1" x14ac:dyDescent="0.2">
      <c r="A6013" s="94" t="s">
        <v>40360</v>
      </c>
      <c r="B6013" t="s">
        <v>40361</v>
      </c>
      <c r="C6013" t="s">
        <v>243</v>
      </c>
      <c r="D6013">
        <v>10.84</v>
      </c>
      <c r="E6013" t="s">
        <v>30879</v>
      </c>
    </row>
    <row r="6014" spans="1:5" hidden="1" x14ac:dyDescent="0.2">
      <c r="A6014" s="94" t="s">
        <v>40356</v>
      </c>
      <c r="B6014" t="s">
        <v>40357</v>
      </c>
      <c r="C6014" t="s">
        <v>243</v>
      </c>
      <c r="D6014">
        <v>6.32</v>
      </c>
      <c r="E6014" t="s">
        <v>30879</v>
      </c>
    </row>
    <row r="6015" spans="1:5" hidden="1" x14ac:dyDescent="0.2">
      <c r="A6015" s="94" t="s">
        <v>40348</v>
      </c>
      <c r="B6015" t="s">
        <v>40349</v>
      </c>
      <c r="C6015" t="s">
        <v>243</v>
      </c>
      <c r="D6015">
        <v>10.79</v>
      </c>
      <c r="E6015" t="s">
        <v>30879</v>
      </c>
    </row>
    <row r="6016" spans="1:5" hidden="1" x14ac:dyDescent="0.2">
      <c r="A6016" s="94" t="s">
        <v>8882</v>
      </c>
      <c r="B6016" t="s">
        <v>40345</v>
      </c>
      <c r="C6016" t="s">
        <v>243</v>
      </c>
      <c r="D6016">
        <v>9.3800000000000008</v>
      </c>
      <c r="E6016" t="s">
        <v>30879</v>
      </c>
    </row>
    <row r="6017" spans="1:5" hidden="1" x14ac:dyDescent="0.2">
      <c r="A6017" s="94" t="s">
        <v>40346</v>
      </c>
      <c r="B6017" t="s">
        <v>40347</v>
      </c>
      <c r="C6017" t="s">
        <v>243</v>
      </c>
      <c r="D6017">
        <v>18.53</v>
      </c>
      <c r="E6017" t="s">
        <v>30879</v>
      </c>
    </row>
    <row r="6018" spans="1:5" hidden="1" x14ac:dyDescent="0.2">
      <c r="A6018" s="94" t="s">
        <v>8883</v>
      </c>
      <c r="B6018" t="s">
        <v>40409</v>
      </c>
      <c r="C6018" t="s">
        <v>243</v>
      </c>
      <c r="D6018">
        <v>10.01</v>
      </c>
      <c r="E6018" t="s">
        <v>30879</v>
      </c>
    </row>
    <row r="6019" spans="1:5" hidden="1" x14ac:dyDescent="0.2">
      <c r="A6019" s="94" t="s">
        <v>8884</v>
      </c>
      <c r="B6019" t="s">
        <v>40410</v>
      </c>
      <c r="C6019" t="s">
        <v>243</v>
      </c>
      <c r="D6019">
        <v>13.58</v>
      </c>
      <c r="E6019" t="s">
        <v>30879</v>
      </c>
    </row>
    <row r="6020" spans="1:5" hidden="1" x14ac:dyDescent="0.2">
      <c r="A6020" s="94" t="s">
        <v>40365</v>
      </c>
      <c r="B6020" t="s">
        <v>40366</v>
      </c>
      <c r="C6020" t="s">
        <v>243</v>
      </c>
      <c r="D6020">
        <v>9.42</v>
      </c>
      <c r="E6020" t="s">
        <v>30879</v>
      </c>
    </row>
    <row r="6021" spans="1:5" hidden="1" x14ac:dyDescent="0.2">
      <c r="A6021" s="94" t="s">
        <v>8885</v>
      </c>
      <c r="B6021" t="s">
        <v>40362</v>
      </c>
      <c r="C6021" t="s">
        <v>243</v>
      </c>
      <c r="D6021">
        <v>7.01</v>
      </c>
      <c r="E6021" t="s">
        <v>30879</v>
      </c>
    </row>
    <row r="6022" spans="1:5" hidden="1" x14ac:dyDescent="0.2">
      <c r="A6022" s="94" t="s">
        <v>40363</v>
      </c>
      <c r="B6022" t="s">
        <v>40364</v>
      </c>
      <c r="C6022" t="s">
        <v>243</v>
      </c>
      <c r="D6022">
        <v>9.08</v>
      </c>
      <c r="E6022" t="s">
        <v>30879</v>
      </c>
    </row>
    <row r="6023" spans="1:5" hidden="1" x14ac:dyDescent="0.2">
      <c r="A6023" s="94" t="s">
        <v>40413</v>
      </c>
      <c r="B6023" t="s">
        <v>40414</v>
      </c>
      <c r="C6023" t="s">
        <v>243</v>
      </c>
      <c r="D6023">
        <v>6.57</v>
      </c>
      <c r="E6023" t="s">
        <v>30879</v>
      </c>
    </row>
    <row r="6024" spans="1:5" hidden="1" x14ac:dyDescent="0.2">
      <c r="A6024" s="94" t="s">
        <v>40339</v>
      </c>
      <c r="B6024" t="s">
        <v>40340</v>
      </c>
      <c r="C6024" t="s">
        <v>243</v>
      </c>
      <c r="D6024">
        <v>7.46</v>
      </c>
      <c r="E6024" t="s">
        <v>30879</v>
      </c>
    </row>
    <row r="6025" spans="1:5" hidden="1" x14ac:dyDescent="0.2">
      <c r="A6025" s="94" t="s">
        <v>40025</v>
      </c>
      <c r="B6025" t="s">
        <v>40026</v>
      </c>
      <c r="C6025" t="s">
        <v>243</v>
      </c>
      <c r="D6025">
        <v>0.51</v>
      </c>
      <c r="E6025" t="s">
        <v>30879</v>
      </c>
    </row>
    <row r="6026" spans="1:5" hidden="1" x14ac:dyDescent="0.2">
      <c r="A6026" s="94" t="s">
        <v>40023</v>
      </c>
      <c r="B6026" t="s">
        <v>40024</v>
      </c>
      <c r="C6026" t="s">
        <v>243</v>
      </c>
      <c r="D6026">
        <v>1.21</v>
      </c>
      <c r="E6026" t="s">
        <v>30879</v>
      </c>
    </row>
    <row r="6027" spans="1:5" hidden="1" x14ac:dyDescent="0.2">
      <c r="A6027" s="94" t="s">
        <v>8886</v>
      </c>
      <c r="B6027" t="s">
        <v>8887</v>
      </c>
      <c r="C6027" t="s">
        <v>243</v>
      </c>
      <c r="D6027">
        <v>34.65</v>
      </c>
      <c r="E6027" t="s">
        <v>30879</v>
      </c>
    </row>
    <row r="6028" spans="1:5" hidden="1" x14ac:dyDescent="0.2">
      <c r="A6028" s="94" t="s">
        <v>8888</v>
      </c>
      <c r="B6028" t="s">
        <v>8889</v>
      </c>
      <c r="C6028" t="s">
        <v>243</v>
      </c>
      <c r="D6028">
        <v>36.630000000000003</v>
      </c>
      <c r="E6028" t="s">
        <v>30879</v>
      </c>
    </row>
    <row r="6029" spans="1:5" hidden="1" x14ac:dyDescent="0.2">
      <c r="A6029" s="94" t="s">
        <v>8890</v>
      </c>
      <c r="B6029" t="s">
        <v>8891</v>
      </c>
      <c r="C6029" t="s">
        <v>243</v>
      </c>
      <c r="D6029">
        <v>3.7</v>
      </c>
      <c r="E6029" t="s">
        <v>30879</v>
      </c>
    </row>
    <row r="6030" spans="1:5" hidden="1" x14ac:dyDescent="0.2">
      <c r="A6030" s="94" t="s">
        <v>8892</v>
      </c>
      <c r="B6030" t="s">
        <v>8893</v>
      </c>
      <c r="C6030" t="s">
        <v>243</v>
      </c>
      <c r="D6030">
        <v>3.22</v>
      </c>
      <c r="E6030" t="s">
        <v>30879</v>
      </c>
    </row>
    <row r="6031" spans="1:5" hidden="1" x14ac:dyDescent="0.2">
      <c r="A6031" s="94" t="s">
        <v>41202</v>
      </c>
      <c r="B6031" t="s">
        <v>41203</v>
      </c>
      <c r="C6031" t="s">
        <v>243</v>
      </c>
      <c r="D6031">
        <v>330.08</v>
      </c>
      <c r="E6031" t="s">
        <v>30879</v>
      </c>
    </row>
    <row r="6032" spans="1:5" hidden="1" x14ac:dyDescent="0.2">
      <c r="A6032" s="94" t="s">
        <v>41204</v>
      </c>
      <c r="B6032" t="s">
        <v>41205</v>
      </c>
      <c r="C6032" t="s">
        <v>243</v>
      </c>
      <c r="D6032">
        <v>311.85000000000002</v>
      </c>
      <c r="E6032" t="s">
        <v>30879</v>
      </c>
    </row>
    <row r="6033" spans="1:5" hidden="1" x14ac:dyDescent="0.2">
      <c r="A6033" s="94" t="s">
        <v>41194</v>
      </c>
      <c r="B6033" t="s">
        <v>41195</v>
      </c>
      <c r="C6033" t="s">
        <v>243</v>
      </c>
      <c r="D6033">
        <v>269.77999999999997</v>
      </c>
      <c r="E6033" t="s">
        <v>30879</v>
      </c>
    </row>
    <row r="6034" spans="1:5" hidden="1" x14ac:dyDescent="0.2">
      <c r="A6034" s="94" t="s">
        <v>41196</v>
      </c>
      <c r="B6034" t="s">
        <v>41197</v>
      </c>
      <c r="C6034" t="s">
        <v>243</v>
      </c>
      <c r="D6034">
        <v>259.95999999999998</v>
      </c>
      <c r="E6034" t="s">
        <v>30879</v>
      </c>
    </row>
    <row r="6035" spans="1:5" hidden="1" x14ac:dyDescent="0.2">
      <c r="A6035" s="94" t="s">
        <v>41198</v>
      </c>
      <c r="B6035" t="s">
        <v>41199</v>
      </c>
      <c r="C6035" t="s">
        <v>243</v>
      </c>
      <c r="D6035">
        <v>279.58999999999997</v>
      </c>
      <c r="E6035" t="s">
        <v>30879</v>
      </c>
    </row>
    <row r="6036" spans="1:5" hidden="1" x14ac:dyDescent="0.2">
      <c r="A6036" s="94" t="s">
        <v>41200</v>
      </c>
      <c r="B6036" t="s">
        <v>41201</v>
      </c>
      <c r="C6036" t="s">
        <v>243</v>
      </c>
      <c r="D6036">
        <v>266.97000000000003</v>
      </c>
      <c r="E6036" t="s">
        <v>30879</v>
      </c>
    </row>
    <row r="6037" spans="1:5" hidden="1" x14ac:dyDescent="0.2">
      <c r="A6037" s="94" t="s">
        <v>41222</v>
      </c>
      <c r="B6037" t="s">
        <v>41223</v>
      </c>
      <c r="C6037" t="s">
        <v>243</v>
      </c>
      <c r="D6037">
        <v>435.27</v>
      </c>
      <c r="E6037" t="s">
        <v>30879</v>
      </c>
    </row>
    <row r="6038" spans="1:5" hidden="1" x14ac:dyDescent="0.2">
      <c r="A6038" s="94" t="s">
        <v>41224</v>
      </c>
      <c r="B6038" t="s">
        <v>41225</v>
      </c>
      <c r="C6038" t="s">
        <v>243</v>
      </c>
      <c r="D6038">
        <v>405.82</v>
      </c>
      <c r="E6038" t="s">
        <v>30879</v>
      </c>
    </row>
    <row r="6039" spans="1:5" hidden="1" x14ac:dyDescent="0.2">
      <c r="A6039" s="94" t="s">
        <v>41214</v>
      </c>
      <c r="B6039" t="s">
        <v>41215</v>
      </c>
      <c r="C6039" t="s">
        <v>243</v>
      </c>
      <c r="D6039">
        <v>299.23</v>
      </c>
      <c r="E6039" t="s">
        <v>30879</v>
      </c>
    </row>
    <row r="6040" spans="1:5" hidden="1" x14ac:dyDescent="0.2">
      <c r="A6040" s="94" t="s">
        <v>41216</v>
      </c>
      <c r="B6040" t="s">
        <v>41217</v>
      </c>
      <c r="C6040" t="s">
        <v>243</v>
      </c>
      <c r="D6040">
        <v>292.22000000000003</v>
      </c>
      <c r="E6040" t="s">
        <v>30879</v>
      </c>
    </row>
    <row r="6041" spans="1:5" hidden="1" x14ac:dyDescent="0.2">
      <c r="A6041" s="94" t="s">
        <v>41218</v>
      </c>
      <c r="B6041" t="s">
        <v>41219</v>
      </c>
      <c r="C6041" t="s">
        <v>243</v>
      </c>
      <c r="D6041">
        <v>317.45999999999998</v>
      </c>
      <c r="E6041" t="s">
        <v>30879</v>
      </c>
    </row>
    <row r="6042" spans="1:5" hidden="1" x14ac:dyDescent="0.2">
      <c r="A6042" s="94" t="s">
        <v>41220</v>
      </c>
      <c r="B6042" t="s">
        <v>41221</v>
      </c>
      <c r="C6042" t="s">
        <v>243</v>
      </c>
      <c r="D6042">
        <v>309.05</v>
      </c>
      <c r="E6042" t="s">
        <v>30879</v>
      </c>
    </row>
    <row r="6043" spans="1:5" hidden="1" x14ac:dyDescent="0.2">
      <c r="A6043" s="94" t="s">
        <v>41206</v>
      </c>
      <c r="B6043" t="s">
        <v>41207</v>
      </c>
      <c r="C6043" t="s">
        <v>243</v>
      </c>
      <c r="D6043">
        <v>387.59</v>
      </c>
      <c r="E6043" t="s">
        <v>30879</v>
      </c>
    </row>
    <row r="6044" spans="1:5" hidden="1" x14ac:dyDescent="0.2">
      <c r="A6044" s="94" t="s">
        <v>41208</v>
      </c>
      <c r="B6044" t="s">
        <v>41209</v>
      </c>
      <c r="C6044" t="s">
        <v>243</v>
      </c>
      <c r="D6044">
        <v>377.77</v>
      </c>
      <c r="E6044" t="s">
        <v>30879</v>
      </c>
    </row>
    <row r="6045" spans="1:5" hidden="1" x14ac:dyDescent="0.2">
      <c r="A6045" s="94" t="s">
        <v>41210</v>
      </c>
      <c r="B6045" t="s">
        <v>41211</v>
      </c>
      <c r="C6045" t="s">
        <v>243</v>
      </c>
      <c r="D6045">
        <v>366.55</v>
      </c>
      <c r="E6045" t="s">
        <v>30879</v>
      </c>
    </row>
    <row r="6046" spans="1:5" hidden="1" x14ac:dyDescent="0.2">
      <c r="A6046" s="94" t="s">
        <v>41212</v>
      </c>
      <c r="B6046" t="s">
        <v>41213</v>
      </c>
      <c r="C6046" t="s">
        <v>243</v>
      </c>
      <c r="D6046">
        <v>355.33</v>
      </c>
      <c r="E6046" t="s">
        <v>30879</v>
      </c>
    </row>
    <row r="6047" spans="1:5" hidden="1" x14ac:dyDescent="0.2">
      <c r="A6047" s="94" t="s">
        <v>41246</v>
      </c>
      <c r="B6047" t="s">
        <v>41247</v>
      </c>
      <c r="C6047" t="s">
        <v>243</v>
      </c>
      <c r="D6047">
        <v>390.39</v>
      </c>
      <c r="E6047" t="s">
        <v>30879</v>
      </c>
    </row>
    <row r="6048" spans="1:5" hidden="1" x14ac:dyDescent="0.2">
      <c r="A6048" s="94" t="s">
        <v>41248</v>
      </c>
      <c r="B6048" t="s">
        <v>41249</v>
      </c>
      <c r="C6048" t="s">
        <v>243</v>
      </c>
      <c r="D6048">
        <v>370.76</v>
      </c>
      <c r="E6048" t="s">
        <v>30879</v>
      </c>
    </row>
    <row r="6049" spans="1:5" hidden="1" x14ac:dyDescent="0.2">
      <c r="A6049" s="94" t="s">
        <v>41242</v>
      </c>
      <c r="B6049" t="s">
        <v>41243</v>
      </c>
      <c r="C6049" t="s">
        <v>243</v>
      </c>
      <c r="D6049">
        <v>410.03</v>
      </c>
      <c r="E6049" t="s">
        <v>30879</v>
      </c>
    </row>
    <row r="6050" spans="1:5" hidden="1" x14ac:dyDescent="0.2">
      <c r="A6050" s="94" t="s">
        <v>41244</v>
      </c>
      <c r="B6050" t="s">
        <v>41245</v>
      </c>
      <c r="C6050" t="s">
        <v>243</v>
      </c>
      <c r="D6050">
        <v>344.11</v>
      </c>
      <c r="E6050" t="s">
        <v>30879</v>
      </c>
    </row>
    <row r="6051" spans="1:5" hidden="1" x14ac:dyDescent="0.2">
      <c r="A6051" s="94" t="s">
        <v>21238</v>
      </c>
      <c r="B6051" t="s">
        <v>21239</v>
      </c>
      <c r="C6051" t="s">
        <v>243</v>
      </c>
      <c r="D6051">
        <v>339.9</v>
      </c>
      <c r="E6051" t="s">
        <v>30879</v>
      </c>
    </row>
    <row r="6052" spans="1:5" hidden="1" x14ac:dyDescent="0.2">
      <c r="A6052" s="94" t="s">
        <v>21240</v>
      </c>
      <c r="B6052" t="s">
        <v>21241</v>
      </c>
      <c r="C6052" t="s">
        <v>243</v>
      </c>
      <c r="D6052">
        <v>442.28</v>
      </c>
      <c r="E6052" t="s">
        <v>30879</v>
      </c>
    </row>
    <row r="6053" spans="1:5" hidden="1" x14ac:dyDescent="0.2">
      <c r="A6053" s="94" t="s">
        <v>8894</v>
      </c>
      <c r="B6053" t="s">
        <v>8895</v>
      </c>
      <c r="C6053" t="s">
        <v>243</v>
      </c>
      <c r="D6053">
        <v>3.38</v>
      </c>
      <c r="E6053" t="s">
        <v>30879</v>
      </c>
    </row>
    <row r="6054" spans="1:5" hidden="1" x14ac:dyDescent="0.2">
      <c r="A6054" s="94" t="s">
        <v>41234</v>
      </c>
      <c r="B6054" t="s">
        <v>41235</v>
      </c>
      <c r="C6054" t="s">
        <v>243</v>
      </c>
      <c r="D6054">
        <v>527.84</v>
      </c>
      <c r="E6054" t="s">
        <v>30879</v>
      </c>
    </row>
    <row r="6055" spans="1:5" hidden="1" x14ac:dyDescent="0.2">
      <c r="A6055" s="94" t="s">
        <v>41236</v>
      </c>
      <c r="B6055" t="s">
        <v>41237</v>
      </c>
      <c r="C6055" t="s">
        <v>243</v>
      </c>
      <c r="D6055">
        <v>537.65</v>
      </c>
      <c r="E6055" t="s">
        <v>30879</v>
      </c>
    </row>
    <row r="6056" spans="1:5" hidden="1" x14ac:dyDescent="0.2">
      <c r="A6056" s="94" t="s">
        <v>41238</v>
      </c>
      <c r="B6056" t="s">
        <v>41239</v>
      </c>
      <c r="C6056" t="s">
        <v>243</v>
      </c>
      <c r="D6056">
        <v>463.32</v>
      </c>
      <c r="E6056" t="s">
        <v>30879</v>
      </c>
    </row>
    <row r="6057" spans="1:5" hidden="1" x14ac:dyDescent="0.2">
      <c r="A6057" s="94" t="s">
        <v>21242</v>
      </c>
      <c r="B6057" t="s">
        <v>21243</v>
      </c>
      <c r="C6057" t="s">
        <v>243</v>
      </c>
      <c r="D6057">
        <v>432.47</v>
      </c>
      <c r="E6057" t="s">
        <v>30879</v>
      </c>
    </row>
    <row r="6058" spans="1:5" hidden="1" x14ac:dyDescent="0.2">
      <c r="A6058" s="94" t="s">
        <v>41240</v>
      </c>
      <c r="B6058" t="s">
        <v>41241</v>
      </c>
      <c r="C6058" t="s">
        <v>243</v>
      </c>
      <c r="D6058">
        <v>482.96</v>
      </c>
      <c r="E6058" t="s">
        <v>30879</v>
      </c>
    </row>
    <row r="6059" spans="1:5" hidden="1" x14ac:dyDescent="0.2">
      <c r="A6059" s="94" t="s">
        <v>41230</v>
      </c>
      <c r="B6059" t="s">
        <v>41231</v>
      </c>
      <c r="C6059" t="s">
        <v>243</v>
      </c>
      <c r="D6059">
        <v>474.54</v>
      </c>
      <c r="E6059" t="s">
        <v>30879</v>
      </c>
    </row>
    <row r="6060" spans="1:5" hidden="1" x14ac:dyDescent="0.2">
      <c r="A6060" s="94" t="s">
        <v>41232</v>
      </c>
      <c r="B6060" t="s">
        <v>41233</v>
      </c>
      <c r="C6060" t="s">
        <v>243</v>
      </c>
      <c r="D6060">
        <v>623.21</v>
      </c>
      <c r="E6060" t="s">
        <v>30879</v>
      </c>
    </row>
    <row r="6061" spans="1:5" hidden="1" x14ac:dyDescent="0.2">
      <c r="A6061" s="94" t="s">
        <v>41226</v>
      </c>
      <c r="B6061" t="s">
        <v>41227</v>
      </c>
      <c r="C6061" t="s">
        <v>243</v>
      </c>
      <c r="D6061">
        <v>513.80999999999995</v>
      </c>
      <c r="E6061" t="s">
        <v>30879</v>
      </c>
    </row>
    <row r="6062" spans="1:5" hidden="1" x14ac:dyDescent="0.2">
      <c r="A6062" s="94" t="s">
        <v>41228</v>
      </c>
      <c r="B6062" t="s">
        <v>41229</v>
      </c>
      <c r="C6062" t="s">
        <v>243</v>
      </c>
      <c r="D6062">
        <v>576.91999999999996</v>
      </c>
      <c r="E6062" t="s">
        <v>30879</v>
      </c>
    </row>
    <row r="6063" spans="1:5" hidden="1" x14ac:dyDescent="0.2">
      <c r="A6063" s="94" t="s">
        <v>21244</v>
      </c>
      <c r="B6063" t="s">
        <v>21245</v>
      </c>
      <c r="C6063" t="s">
        <v>1880</v>
      </c>
      <c r="D6063">
        <v>14.18</v>
      </c>
      <c r="E6063" t="s">
        <v>30879</v>
      </c>
    </row>
    <row r="6064" spans="1:5" hidden="1" x14ac:dyDescent="0.2">
      <c r="A6064" s="94" t="s">
        <v>40027</v>
      </c>
      <c r="B6064" t="s">
        <v>40028</v>
      </c>
      <c r="C6064" t="s">
        <v>614</v>
      </c>
      <c r="D6064">
        <v>67.55</v>
      </c>
      <c r="E6064" t="s">
        <v>30879</v>
      </c>
    </row>
    <row r="6065" spans="1:5" hidden="1" x14ac:dyDescent="0.2">
      <c r="A6065" s="94" t="s">
        <v>21246</v>
      </c>
      <c r="B6065" t="s">
        <v>21247</v>
      </c>
      <c r="C6065" t="s">
        <v>3275</v>
      </c>
      <c r="D6065">
        <v>105.19</v>
      </c>
      <c r="E6065" t="s">
        <v>30879</v>
      </c>
    </row>
    <row r="6066" spans="1:5" hidden="1" x14ac:dyDescent="0.2">
      <c r="A6066" s="94" t="s">
        <v>21248</v>
      </c>
      <c r="B6066" t="s">
        <v>21249</v>
      </c>
      <c r="C6066" t="s">
        <v>3275</v>
      </c>
      <c r="D6066">
        <v>91.16</v>
      </c>
      <c r="E6066" t="s">
        <v>30879</v>
      </c>
    </row>
    <row r="6067" spans="1:5" hidden="1" x14ac:dyDescent="0.2">
      <c r="A6067" s="94" t="s">
        <v>21250</v>
      </c>
      <c r="B6067" t="s">
        <v>21251</v>
      </c>
      <c r="C6067" t="s">
        <v>243</v>
      </c>
      <c r="D6067">
        <v>6.32</v>
      </c>
      <c r="E6067" t="s">
        <v>30879</v>
      </c>
    </row>
    <row r="6068" spans="1:5" hidden="1" x14ac:dyDescent="0.2">
      <c r="A6068" s="94" t="s">
        <v>21252</v>
      </c>
      <c r="B6068" t="s">
        <v>21253</v>
      </c>
      <c r="C6068" t="s">
        <v>243</v>
      </c>
      <c r="D6068">
        <v>5.25</v>
      </c>
      <c r="E6068" t="s">
        <v>30879</v>
      </c>
    </row>
    <row r="6069" spans="1:5" hidden="1" x14ac:dyDescent="0.2">
      <c r="A6069" s="94" t="s">
        <v>41077</v>
      </c>
      <c r="B6069" t="s">
        <v>41078</v>
      </c>
      <c r="C6069" t="s">
        <v>1031</v>
      </c>
      <c r="D6069">
        <v>45.14</v>
      </c>
      <c r="E6069" t="s">
        <v>30879</v>
      </c>
    </row>
    <row r="6070" spans="1:5" hidden="1" x14ac:dyDescent="0.2">
      <c r="A6070" s="94" t="s">
        <v>41087</v>
      </c>
      <c r="B6070" t="s">
        <v>41088</v>
      </c>
      <c r="C6070" t="s">
        <v>243</v>
      </c>
      <c r="D6070">
        <v>1.33</v>
      </c>
      <c r="E6070" t="s">
        <v>30879</v>
      </c>
    </row>
    <row r="6071" spans="1:5" hidden="1" x14ac:dyDescent="0.2">
      <c r="A6071" s="94" t="s">
        <v>41059</v>
      </c>
      <c r="B6071" t="s">
        <v>41060</v>
      </c>
      <c r="C6071" t="s">
        <v>243</v>
      </c>
      <c r="D6071">
        <v>0.35</v>
      </c>
      <c r="E6071" t="s">
        <v>30879</v>
      </c>
    </row>
    <row r="6072" spans="1:5" hidden="1" x14ac:dyDescent="0.2">
      <c r="A6072" s="94" t="s">
        <v>41025</v>
      </c>
      <c r="B6072" t="s">
        <v>41026</v>
      </c>
      <c r="C6072" t="s">
        <v>243</v>
      </c>
      <c r="D6072">
        <v>1.4</v>
      </c>
      <c r="E6072" t="s">
        <v>30879</v>
      </c>
    </row>
    <row r="6073" spans="1:5" hidden="1" x14ac:dyDescent="0.2">
      <c r="A6073" s="94" t="s">
        <v>40970</v>
      </c>
      <c r="B6073" t="s">
        <v>40971</v>
      </c>
      <c r="C6073" t="s">
        <v>243</v>
      </c>
      <c r="D6073">
        <v>8.08</v>
      </c>
      <c r="E6073" t="s">
        <v>30879</v>
      </c>
    </row>
    <row r="6074" spans="1:5" hidden="1" x14ac:dyDescent="0.2">
      <c r="A6074" s="94" t="s">
        <v>41013</v>
      </c>
      <c r="B6074" t="s">
        <v>41014</v>
      </c>
      <c r="C6074" t="s">
        <v>243</v>
      </c>
      <c r="D6074">
        <v>11.4</v>
      </c>
      <c r="E6074" t="s">
        <v>30879</v>
      </c>
    </row>
    <row r="6075" spans="1:5" hidden="1" x14ac:dyDescent="0.2">
      <c r="A6075" s="94" t="s">
        <v>21254</v>
      </c>
      <c r="B6075" t="s">
        <v>21255</v>
      </c>
      <c r="C6075" t="s">
        <v>243</v>
      </c>
      <c r="D6075">
        <v>20.38</v>
      </c>
      <c r="E6075" t="s">
        <v>30879</v>
      </c>
    </row>
    <row r="6076" spans="1:5" hidden="1" x14ac:dyDescent="0.2">
      <c r="A6076" s="94" t="s">
        <v>21256</v>
      </c>
      <c r="B6076" t="s">
        <v>21257</v>
      </c>
      <c r="C6076" t="s">
        <v>243</v>
      </c>
      <c r="D6076">
        <v>1.79</v>
      </c>
      <c r="E6076" t="s">
        <v>30879</v>
      </c>
    </row>
    <row r="6077" spans="1:5" hidden="1" x14ac:dyDescent="0.2">
      <c r="A6077" s="94" t="s">
        <v>41015</v>
      </c>
      <c r="B6077" t="s">
        <v>41016</v>
      </c>
      <c r="C6077" t="s">
        <v>243</v>
      </c>
      <c r="D6077">
        <v>52.31</v>
      </c>
      <c r="E6077" t="s">
        <v>30879</v>
      </c>
    </row>
    <row r="6078" spans="1:5" hidden="1" x14ac:dyDescent="0.2">
      <c r="A6078" s="94" t="s">
        <v>21258</v>
      </c>
      <c r="B6078" t="s">
        <v>21259</v>
      </c>
      <c r="C6078" t="s">
        <v>243</v>
      </c>
      <c r="D6078">
        <v>0.06</v>
      </c>
      <c r="E6078" t="s">
        <v>30879</v>
      </c>
    </row>
    <row r="6079" spans="1:5" hidden="1" x14ac:dyDescent="0.2">
      <c r="A6079" s="94" t="s">
        <v>41055</v>
      </c>
      <c r="B6079" t="s">
        <v>41056</v>
      </c>
      <c r="C6079" t="s">
        <v>243</v>
      </c>
      <c r="D6079">
        <v>0.13</v>
      </c>
      <c r="E6079" t="s">
        <v>30879</v>
      </c>
    </row>
    <row r="6080" spans="1:5" hidden="1" x14ac:dyDescent="0.2">
      <c r="A6080" s="94" t="s">
        <v>41091</v>
      </c>
      <c r="B6080" t="s">
        <v>41092</v>
      </c>
      <c r="C6080" t="s">
        <v>243</v>
      </c>
      <c r="D6080">
        <v>0.26</v>
      </c>
      <c r="E6080" t="s">
        <v>30879</v>
      </c>
    </row>
    <row r="6081" spans="1:5" hidden="1" x14ac:dyDescent="0.2">
      <c r="A6081" s="94" t="s">
        <v>40988</v>
      </c>
      <c r="B6081" t="s">
        <v>40989</v>
      </c>
      <c r="C6081" t="s">
        <v>243</v>
      </c>
      <c r="D6081">
        <v>1.06</v>
      </c>
      <c r="E6081" t="s">
        <v>30879</v>
      </c>
    </row>
    <row r="6082" spans="1:5" hidden="1" x14ac:dyDescent="0.2">
      <c r="A6082" s="94" t="s">
        <v>40980</v>
      </c>
      <c r="B6082" t="s">
        <v>40981</v>
      </c>
      <c r="C6082" t="s">
        <v>243</v>
      </c>
      <c r="D6082">
        <v>0.26</v>
      </c>
      <c r="E6082" t="s">
        <v>30879</v>
      </c>
    </row>
    <row r="6083" spans="1:5" hidden="1" x14ac:dyDescent="0.2">
      <c r="A6083" s="94" t="s">
        <v>21260</v>
      </c>
      <c r="B6083" t="s">
        <v>21261</v>
      </c>
      <c r="C6083" t="s">
        <v>243</v>
      </c>
      <c r="D6083">
        <v>1.42</v>
      </c>
      <c r="E6083" t="s">
        <v>30879</v>
      </c>
    </row>
    <row r="6084" spans="1:5" hidden="1" x14ac:dyDescent="0.2">
      <c r="A6084" s="94" t="s">
        <v>21262</v>
      </c>
      <c r="B6084" t="s">
        <v>21263</v>
      </c>
      <c r="C6084" t="s">
        <v>243</v>
      </c>
      <c r="D6084">
        <v>16.059999999999999</v>
      </c>
      <c r="E6084" t="s">
        <v>30879</v>
      </c>
    </row>
    <row r="6085" spans="1:5" hidden="1" x14ac:dyDescent="0.2">
      <c r="A6085" s="94" t="s">
        <v>21264</v>
      </c>
      <c r="B6085" t="s">
        <v>21265</v>
      </c>
      <c r="C6085" t="s">
        <v>243</v>
      </c>
      <c r="D6085">
        <v>5.07</v>
      </c>
      <c r="E6085" t="s">
        <v>30879</v>
      </c>
    </row>
    <row r="6086" spans="1:5" hidden="1" x14ac:dyDescent="0.2">
      <c r="A6086" s="94" t="s">
        <v>21266</v>
      </c>
      <c r="B6086" t="s">
        <v>21267</v>
      </c>
      <c r="C6086" t="s">
        <v>243</v>
      </c>
      <c r="D6086">
        <v>4.2300000000000004</v>
      </c>
      <c r="E6086" t="s">
        <v>30879</v>
      </c>
    </row>
    <row r="6087" spans="1:5" hidden="1" x14ac:dyDescent="0.2">
      <c r="A6087" s="94" t="s">
        <v>21268</v>
      </c>
      <c r="B6087" t="s">
        <v>21269</v>
      </c>
      <c r="C6087" t="s">
        <v>243</v>
      </c>
      <c r="D6087">
        <v>0.85</v>
      </c>
      <c r="E6087" t="s">
        <v>30879</v>
      </c>
    </row>
    <row r="6088" spans="1:5" hidden="1" x14ac:dyDescent="0.2">
      <c r="A6088" s="94" t="s">
        <v>40976</v>
      </c>
      <c r="B6088" t="s">
        <v>40977</v>
      </c>
      <c r="C6088" t="s">
        <v>243</v>
      </c>
      <c r="D6088">
        <v>0.51</v>
      </c>
      <c r="E6088" t="s">
        <v>30879</v>
      </c>
    </row>
    <row r="6089" spans="1:5" hidden="1" x14ac:dyDescent="0.2">
      <c r="A6089" s="94" t="s">
        <v>21270</v>
      </c>
      <c r="B6089" t="s">
        <v>21271</v>
      </c>
      <c r="C6089" t="s">
        <v>243</v>
      </c>
      <c r="D6089">
        <v>4.7300000000000004</v>
      </c>
      <c r="E6089" t="s">
        <v>30879</v>
      </c>
    </row>
    <row r="6090" spans="1:5" hidden="1" x14ac:dyDescent="0.2">
      <c r="A6090" s="94" t="s">
        <v>40986</v>
      </c>
      <c r="B6090" t="s">
        <v>40987</v>
      </c>
      <c r="C6090" t="s">
        <v>1031</v>
      </c>
      <c r="D6090">
        <v>10.07</v>
      </c>
      <c r="E6090" t="s">
        <v>30879</v>
      </c>
    </row>
    <row r="6091" spans="1:5" hidden="1" x14ac:dyDescent="0.2">
      <c r="A6091" s="94" t="s">
        <v>21272</v>
      </c>
      <c r="B6091" t="s">
        <v>21273</v>
      </c>
      <c r="C6091" t="s">
        <v>1195</v>
      </c>
      <c r="D6091">
        <v>55.51</v>
      </c>
      <c r="E6091" t="s">
        <v>30879</v>
      </c>
    </row>
    <row r="6092" spans="1:5" hidden="1" x14ac:dyDescent="0.2">
      <c r="A6092" s="94" t="s">
        <v>41156</v>
      </c>
      <c r="B6092" t="s">
        <v>41157</v>
      </c>
      <c r="C6092" t="s">
        <v>243</v>
      </c>
      <c r="D6092">
        <v>43.83</v>
      </c>
      <c r="E6092" t="s">
        <v>30879</v>
      </c>
    </row>
    <row r="6093" spans="1:5" hidden="1" x14ac:dyDescent="0.2">
      <c r="A6093" s="94" t="s">
        <v>21274</v>
      </c>
      <c r="B6093" t="s">
        <v>21275</v>
      </c>
      <c r="C6093" t="s">
        <v>243</v>
      </c>
      <c r="D6093">
        <v>43.07</v>
      </c>
      <c r="E6093" t="s">
        <v>30879</v>
      </c>
    </row>
    <row r="6094" spans="1:5" hidden="1" x14ac:dyDescent="0.2">
      <c r="A6094" s="94" t="s">
        <v>21276</v>
      </c>
      <c r="B6094" t="s">
        <v>21277</v>
      </c>
      <c r="C6094" t="s">
        <v>243</v>
      </c>
      <c r="D6094">
        <v>45.66</v>
      </c>
      <c r="E6094" t="s">
        <v>30879</v>
      </c>
    </row>
    <row r="6095" spans="1:5" hidden="1" x14ac:dyDescent="0.2">
      <c r="A6095" s="94" t="s">
        <v>21278</v>
      </c>
      <c r="B6095" t="s">
        <v>21279</v>
      </c>
      <c r="C6095" t="s">
        <v>243</v>
      </c>
      <c r="D6095">
        <v>48.35</v>
      </c>
      <c r="E6095" t="s">
        <v>30879</v>
      </c>
    </row>
    <row r="6096" spans="1:5" hidden="1" x14ac:dyDescent="0.2">
      <c r="A6096" s="94" t="s">
        <v>41158</v>
      </c>
      <c r="B6096" t="s">
        <v>41159</v>
      </c>
      <c r="C6096" t="s">
        <v>243</v>
      </c>
      <c r="D6096">
        <v>55.64</v>
      </c>
      <c r="E6096" t="s">
        <v>30879</v>
      </c>
    </row>
    <row r="6097" spans="1:5" hidden="1" x14ac:dyDescent="0.2">
      <c r="A6097" s="94" t="s">
        <v>41136</v>
      </c>
      <c r="B6097" t="s">
        <v>41137</v>
      </c>
      <c r="C6097" t="s">
        <v>243</v>
      </c>
      <c r="D6097">
        <v>49.43</v>
      </c>
      <c r="E6097" t="s">
        <v>30879</v>
      </c>
    </row>
    <row r="6098" spans="1:5" hidden="1" x14ac:dyDescent="0.2">
      <c r="A6098" s="94" t="s">
        <v>41138</v>
      </c>
      <c r="B6098" t="s">
        <v>41139</v>
      </c>
      <c r="C6098" t="s">
        <v>243</v>
      </c>
      <c r="D6098">
        <v>51.2</v>
      </c>
      <c r="E6098" t="s">
        <v>30879</v>
      </c>
    </row>
    <row r="6099" spans="1:5" hidden="1" x14ac:dyDescent="0.2">
      <c r="A6099" s="94" t="s">
        <v>41140</v>
      </c>
      <c r="B6099" t="s">
        <v>41141</v>
      </c>
      <c r="C6099" t="s">
        <v>243</v>
      </c>
      <c r="D6099">
        <v>53.01</v>
      </c>
      <c r="E6099" t="s">
        <v>30879</v>
      </c>
    </row>
    <row r="6100" spans="1:5" hidden="1" x14ac:dyDescent="0.2">
      <c r="A6100" s="94" t="s">
        <v>21280</v>
      </c>
      <c r="B6100" t="s">
        <v>21281</v>
      </c>
      <c r="C6100" t="s">
        <v>243</v>
      </c>
      <c r="D6100">
        <v>53.91</v>
      </c>
      <c r="E6100" t="s">
        <v>30879</v>
      </c>
    </row>
    <row r="6101" spans="1:5" hidden="1" x14ac:dyDescent="0.2">
      <c r="A6101" s="94" t="s">
        <v>21282</v>
      </c>
      <c r="B6101" t="s">
        <v>21283</v>
      </c>
      <c r="C6101" t="s">
        <v>243</v>
      </c>
      <c r="D6101">
        <v>55.61</v>
      </c>
      <c r="E6101" t="s">
        <v>30879</v>
      </c>
    </row>
    <row r="6102" spans="1:5" hidden="1" x14ac:dyDescent="0.2">
      <c r="A6102" s="94" t="s">
        <v>21284</v>
      </c>
      <c r="B6102" t="s">
        <v>21285</v>
      </c>
      <c r="C6102" t="s">
        <v>1031</v>
      </c>
      <c r="D6102">
        <v>13.41</v>
      </c>
      <c r="E6102" t="s">
        <v>30879</v>
      </c>
    </row>
    <row r="6103" spans="1:5" hidden="1" x14ac:dyDescent="0.2">
      <c r="A6103" s="94" t="s">
        <v>41114</v>
      </c>
      <c r="B6103" t="s">
        <v>41115</v>
      </c>
      <c r="C6103" t="s">
        <v>1031</v>
      </c>
      <c r="D6103">
        <v>14.84</v>
      </c>
      <c r="E6103" t="s">
        <v>30879</v>
      </c>
    </row>
    <row r="6104" spans="1:5" hidden="1" x14ac:dyDescent="0.2">
      <c r="A6104" s="94" t="s">
        <v>41116</v>
      </c>
      <c r="B6104" t="s">
        <v>41117</v>
      </c>
      <c r="C6104" t="s">
        <v>1031</v>
      </c>
      <c r="D6104">
        <v>15.08</v>
      </c>
      <c r="E6104" t="s">
        <v>30879</v>
      </c>
    </row>
    <row r="6105" spans="1:5" hidden="1" x14ac:dyDescent="0.2">
      <c r="A6105" s="94" t="s">
        <v>41118</v>
      </c>
      <c r="B6105" t="s">
        <v>41119</v>
      </c>
      <c r="C6105" t="s">
        <v>1031</v>
      </c>
      <c r="D6105">
        <v>14.62</v>
      </c>
      <c r="E6105" t="s">
        <v>30879</v>
      </c>
    </row>
    <row r="6106" spans="1:5" hidden="1" x14ac:dyDescent="0.2">
      <c r="A6106" s="94" t="s">
        <v>41120</v>
      </c>
      <c r="B6106" t="s">
        <v>41121</v>
      </c>
      <c r="C6106" t="s">
        <v>1031</v>
      </c>
      <c r="D6106">
        <v>16.59</v>
      </c>
      <c r="E6106" t="s">
        <v>30879</v>
      </c>
    </row>
    <row r="6107" spans="1:5" hidden="1" x14ac:dyDescent="0.2">
      <c r="A6107" s="94" t="s">
        <v>41122</v>
      </c>
      <c r="B6107" t="s">
        <v>41123</v>
      </c>
      <c r="C6107" t="s">
        <v>1031</v>
      </c>
      <c r="D6107">
        <v>16.87</v>
      </c>
      <c r="E6107" t="s">
        <v>30879</v>
      </c>
    </row>
    <row r="6108" spans="1:5" hidden="1" x14ac:dyDescent="0.2">
      <c r="A6108" s="94" t="s">
        <v>41124</v>
      </c>
      <c r="B6108" t="s">
        <v>41125</v>
      </c>
      <c r="C6108" t="s">
        <v>1031</v>
      </c>
      <c r="D6108">
        <v>17.53</v>
      </c>
      <c r="E6108" t="s">
        <v>30879</v>
      </c>
    </row>
    <row r="6109" spans="1:5" hidden="1" x14ac:dyDescent="0.2">
      <c r="A6109" s="94" t="s">
        <v>41126</v>
      </c>
      <c r="B6109" t="s">
        <v>41127</v>
      </c>
      <c r="C6109" t="s">
        <v>1031</v>
      </c>
      <c r="D6109">
        <v>30.13</v>
      </c>
      <c r="E6109" t="s">
        <v>30879</v>
      </c>
    </row>
    <row r="6110" spans="1:5" hidden="1" x14ac:dyDescent="0.2">
      <c r="A6110" s="94" t="s">
        <v>21286</v>
      </c>
      <c r="B6110" t="s">
        <v>21287</v>
      </c>
      <c r="C6110" t="s">
        <v>1031</v>
      </c>
      <c r="D6110">
        <v>41.69</v>
      </c>
      <c r="E6110" t="s">
        <v>30879</v>
      </c>
    </row>
    <row r="6111" spans="1:5" hidden="1" x14ac:dyDescent="0.2">
      <c r="A6111" s="94" t="s">
        <v>41128</v>
      </c>
      <c r="B6111" t="s">
        <v>41129</v>
      </c>
      <c r="C6111" t="s">
        <v>1031</v>
      </c>
      <c r="D6111">
        <v>50.01</v>
      </c>
      <c r="E6111" t="s">
        <v>30879</v>
      </c>
    </row>
    <row r="6112" spans="1:5" hidden="1" x14ac:dyDescent="0.2">
      <c r="A6112" s="94" t="s">
        <v>41130</v>
      </c>
      <c r="B6112" t="s">
        <v>41131</v>
      </c>
      <c r="C6112" t="s">
        <v>1031</v>
      </c>
      <c r="D6112">
        <v>58</v>
      </c>
      <c r="E6112" t="s">
        <v>30879</v>
      </c>
    </row>
    <row r="6113" spans="1:5" hidden="1" x14ac:dyDescent="0.2">
      <c r="A6113" s="94" t="s">
        <v>41132</v>
      </c>
      <c r="B6113" t="s">
        <v>41133</v>
      </c>
      <c r="C6113" t="s">
        <v>1031</v>
      </c>
      <c r="D6113">
        <v>61.41</v>
      </c>
      <c r="E6113" t="s">
        <v>30879</v>
      </c>
    </row>
    <row r="6114" spans="1:5" hidden="1" x14ac:dyDescent="0.2">
      <c r="A6114" s="94" t="s">
        <v>21288</v>
      </c>
      <c r="B6114" t="s">
        <v>21289</v>
      </c>
      <c r="C6114" t="s">
        <v>243</v>
      </c>
      <c r="D6114">
        <v>51.73</v>
      </c>
      <c r="E6114" t="s">
        <v>30879</v>
      </c>
    </row>
    <row r="6115" spans="1:5" hidden="1" x14ac:dyDescent="0.2">
      <c r="A6115" s="94" t="s">
        <v>21290</v>
      </c>
      <c r="B6115" t="s">
        <v>21291</v>
      </c>
      <c r="C6115" t="s">
        <v>243</v>
      </c>
      <c r="D6115">
        <v>585.75</v>
      </c>
      <c r="E6115" t="s">
        <v>30879</v>
      </c>
    </row>
    <row r="6116" spans="1:5" hidden="1" x14ac:dyDescent="0.2">
      <c r="A6116" s="94" t="s">
        <v>41033</v>
      </c>
      <c r="B6116" t="s">
        <v>41034</v>
      </c>
      <c r="C6116" t="s">
        <v>243</v>
      </c>
      <c r="D6116">
        <v>0.16</v>
      </c>
      <c r="E6116" t="s">
        <v>30879</v>
      </c>
    </row>
    <row r="6117" spans="1:5" hidden="1" x14ac:dyDescent="0.2">
      <c r="A6117" s="94" t="s">
        <v>41027</v>
      </c>
      <c r="B6117" t="s">
        <v>41028</v>
      </c>
      <c r="C6117" t="s">
        <v>243</v>
      </c>
      <c r="D6117">
        <v>3.16</v>
      </c>
      <c r="E6117" t="s">
        <v>30879</v>
      </c>
    </row>
    <row r="6118" spans="1:5" hidden="1" x14ac:dyDescent="0.2">
      <c r="A6118" s="94" t="s">
        <v>21292</v>
      </c>
      <c r="B6118" t="s">
        <v>21293</v>
      </c>
      <c r="C6118" t="s">
        <v>243</v>
      </c>
      <c r="D6118">
        <v>0.4</v>
      </c>
      <c r="E6118" t="s">
        <v>30879</v>
      </c>
    </row>
    <row r="6119" spans="1:5" hidden="1" x14ac:dyDescent="0.2">
      <c r="A6119" s="94" t="s">
        <v>21294</v>
      </c>
      <c r="B6119" t="s">
        <v>21295</v>
      </c>
      <c r="C6119" t="s">
        <v>243</v>
      </c>
      <c r="D6119">
        <v>0.68</v>
      </c>
      <c r="E6119" t="s">
        <v>30879</v>
      </c>
    </row>
    <row r="6120" spans="1:5" hidden="1" x14ac:dyDescent="0.2">
      <c r="A6120" s="94" t="s">
        <v>21296</v>
      </c>
      <c r="B6120" t="s">
        <v>21297</v>
      </c>
      <c r="C6120" t="s">
        <v>243</v>
      </c>
      <c r="D6120">
        <v>2.85</v>
      </c>
      <c r="E6120" t="s">
        <v>30879</v>
      </c>
    </row>
    <row r="6121" spans="1:5" hidden="1" x14ac:dyDescent="0.2">
      <c r="A6121" s="94" t="s">
        <v>21298</v>
      </c>
      <c r="B6121" t="s">
        <v>40945</v>
      </c>
      <c r="C6121" t="s">
        <v>243</v>
      </c>
      <c r="D6121">
        <v>1.1499999999999999</v>
      </c>
      <c r="E6121" t="s">
        <v>30879</v>
      </c>
    </row>
    <row r="6122" spans="1:5" hidden="1" x14ac:dyDescent="0.2">
      <c r="A6122" s="94" t="s">
        <v>21299</v>
      </c>
      <c r="B6122" t="s">
        <v>40953</v>
      </c>
      <c r="C6122" t="s">
        <v>243</v>
      </c>
      <c r="D6122">
        <v>0.45</v>
      </c>
      <c r="E6122" t="s">
        <v>30879</v>
      </c>
    </row>
    <row r="6123" spans="1:5" hidden="1" x14ac:dyDescent="0.2">
      <c r="A6123" s="94" t="s">
        <v>21300</v>
      </c>
      <c r="B6123" t="s">
        <v>21301</v>
      </c>
      <c r="C6123" t="s">
        <v>243</v>
      </c>
      <c r="D6123">
        <v>0.51</v>
      </c>
      <c r="E6123" t="s">
        <v>30879</v>
      </c>
    </row>
    <row r="6124" spans="1:5" hidden="1" x14ac:dyDescent="0.2">
      <c r="A6124" s="94" t="s">
        <v>21302</v>
      </c>
      <c r="B6124" t="s">
        <v>21303</v>
      </c>
      <c r="C6124" t="s">
        <v>243</v>
      </c>
      <c r="D6124">
        <v>1.51</v>
      </c>
      <c r="E6124" t="s">
        <v>30879</v>
      </c>
    </row>
    <row r="6125" spans="1:5" hidden="1" x14ac:dyDescent="0.2">
      <c r="A6125" s="94" t="s">
        <v>21304</v>
      </c>
      <c r="B6125" t="s">
        <v>40950</v>
      </c>
      <c r="C6125" t="s">
        <v>243</v>
      </c>
      <c r="D6125">
        <v>1.1000000000000001</v>
      </c>
      <c r="E6125" t="s">
        <v>30879</v>
      </c>
    </row>
    <row r="6126" spans="1:5" hidden="1" x14ac:dyDescent="0.2">
      <c r="A6126" s="94" t="s">
        <v>21305</v>
      </c>
      <c r="B6126" t="s">
        <v>21306</v>
      </c>
      <c r="C6126" t="s">
        <v>243</v>
      </c>
      <c r="D6126">
        <v>13.2</v>
      </c>
      <c r="E6126" t="s">
        <v>30879</v>
      </c>
    </row>
    <row r="6127" spans="1:5" hidden="1" x14ac:dyDescent="0.2">
      <c r="A6127" s="94" t="s">
        <v>40943</v>
      </c>
      <c r="B6127" t="s">
        <v>40944</v>
      </c>
      <c r="C6127" t="s">
        <v>243</v>
      </c>
      <c r="D6127">
        <v>0.04</v>
      </c>
      <c r="E6127" t="s">
        <v>30879</v>
      </c>
    </row>
    <row r="6128" spans="1:5" hidden="1" x14ac:dyDescent="0.2">
      <c r="A6128" s="94" t="s">
        <v>21307</v>
      </c>
      <c r="B6128" t="s">
        <v>21308</v>
      </c>
      <c r="C6128" t="s">
        <v>243</v>
      </c>
      <c r="D6128">
        <v>0.24</v>
      </c>
      <c r="E6128" t="s">
        <v>30879</v>
      </c>
    </row>
    <row r="6129" spans="1:5" hidden="1" x14ac:dyDescent="0.2">
      <c r="A6129" s="94" t="s">
        <v>21309</v>
      </c>
      <c r="B6129" t="s">
        <v>21310</v>
      </c>
      <c r="C6129" t="s">
        <v>243</v>
      </c>
      <c r="D6129">
        <v>12.93</v>
      </c>
      <c r="E6129" t="s">
        <v>30879</v>
      </c>
    </row>
    <row r="6130" spans="1:5" hidden="1" x14ac:dyDescent="0.2">
      <c r="A6130" s="94" t="s">
        <v>21311</v>
      </c>
      <c r="B6130" t="s">
        <v>21312</v>
      </c>
      <c r="C6130" t="s">
        <v>243</v>
      </c>
      <c r="D6130">
        <v>43.31</v>
      </c>
      <c r="E6130" t="s">
        <v>30879</v>
      </c>
    </row>
    <row r="6131" spans="1:5" hidden="1" x14ac:dyDescent="0.2">
      <c r="A6131" s="94" t="s">
        <v>21313</v>
      </c>
      <c r="B6131" t="s">
        <v>21314</v>
      </c>
      <c r="C6131" t="s">
        <v>243</v>
      </c>
      <c r="D6131">
        <v>110.33</v>
      </c>
      <c r="E6131" t="s">
        <v>30879</v>
      </c>
    </row>
    <row r="6132" spans="1:5" hidden="1" x14ac:dyDescent="0.2">
      <c r="A6132" s="94" t="s">
        <v>21315</v>
      </c>
      <c r="B6132" t="s">
        <v>21316</v>
      </c>
      <c r="C6132" t="s">
        <v>243</v>
      </c>
      <c r="D6132">
        <v>119.92</v>
      </c>
      <c r="E6132" t="s">
        <v>30879</v>
      </c>
    </row>
    <row r="6133" spans="1:5" hidden="1" x14ac:dyDescent="0.2">
      <c r="A6133" s="94" t="s">
        <v>41071</v>
      </c>
      <c r="B6133" t="s">
        <v>41072</v>
      </c>
      <c r="C6133" t="s">
        <v>243</v>
      </c>
      <c r="D6133">
        <v>9.1199999999999992</v>
      </c>
      <c r="E6133" t="s">
        <v>30879</v>
      </c>
    </row>
    <row r="6134" spans="1:5" hidden="1" x14ac:dyDescent="0.2">
      <c r="A6134" s="94" t="s">
        <v>41000</v>
      </c>
      <c r="B6134" t="s">
        <v>41001</v>
      </c>
      <c r="C6134" t="s">
        <v>243</v>
      </c>
      <c r="D6134">
        <v>281.06</v>
      </c>
      <c r="E6134" t="s">
        <v>30879</v>
      </c>
    </row>
    <row r="6135" spans="1:5" hidden="1" x14ac:dyDescent="0.2">
      <c r="A6135" s="94" t="s">
        <v>41053</v>
      </c>
      <c r="B6135" t="s">
        <v>41054</v>
      </c>
      <c r="C6135" t="s">
        <v>243</v>
      </c>
      <c r="D6135">
        <v>170.68</v>
      </c>
      <c r="E6135" t="s">
        <v>30879</v>
      </c>
    </row>
    <row r="6136" spans="1:5" hidden="1" x14ac:dyDescent="0.2">
      <c r="A6136" s="94" t="s">
        <v>41037</v>
      </c>
      <c r="B6136" t="s">
        <v>41038</v>
      </c>
      <c r="C6136" t="s">
        <v>243</v>
      </c>
      <c r="D6136">
        <v>66.09</v>
      </c>
      <c r="E6136" t="s">
        <v>30879</v>
      </c>
    </row>
    <row r="6137" spans="1:5" hidden="1" x14ac:dyDescent="0.2">
      <c r="A6137" s="94" t="s">
        <v>40998</v>
      </c>
      <c r="B6137" t="s">
        <v>40999</v>
      </c>
      <c r="C6137" t="s">
        <v>243</v>
      </c>
      <c r="D6137">
        <v>306.88</v>
      </c>
      <c r="E6137" t="s">
        <v>30879</v>
      </c>
    </row>
    <row r="6138" spans="1:5" hidden="1" x14ac:dyDescent="0.2">
      <c r="A6138" s="94" t="s">
        <v>40982</v>
      </c>
      <c r="B6138" t="s">
        <v>40983</v>
      </c>
      <c r="C6138" t="s">
        <v>243</v>
      </c>
      <c r="D6138">
        <v>206.27</v>
      </c>
      <c r="E6138" t="s">
        <v>30879</v>
      </c>
    </row>
    <row r="6139" spans="1:5" hidden="1" x14ac:dyDescent="0.2">
      <c r="A6139" s="94" t="s">
        <v>41063</v>
      </c>
      <c r="B6139" t="s">
        <v>41064</v>
      </c>
      <c r="C6139" t="s">
        <v>243</v>
      </c>
      <c r="D6139">
        <v>53.26</v>
      </c>
      <c r="E6139" t="s">
        <v>30879</v>
      </c>
    </row>
    <row r="6140" spans="1:5" hidden="1" x14ac:dyDescent="0.2">
      <c r="A6140" s="94" t="s">
        <v>21317</v>
      </c>
      <c r="B6140" t="s">
        <v>21318</v>
      </c>
      <c r="C6140" t="s">
        <v>243</v>
      </c>
      <c r="D6140">
        <v>3.69</v>
      </c>
      <c r="E6140" t="s">
        <v>30879</v>
      </c>
    </row>
    <row r="6141" spans="1:5" hidden="1" x14ac:dyDescent="0.2">
      <c r="A6141" s="94" t="s">
        <v>40984</v>
      </c>
      <c r="B6141" t="s">
        <v>40985</v>
      </c>
      <c r="C6141" t="s">
        <v>243</v>
      </c>
      <c r="D6141">
        <v>4.18</v>
      </c>
      <c r="E6141" t="s">
        <v>30879</v>
      </c>
    </row>
    <row r="6142" spans="1:5" hidden="1" x14ac:dyDescent="0.2">
      <c r="A6142" s="94" t="s">
        <v>21319</v>
      </c>
      <c r="B6142" t="s">
        <v>21320</v>
      </c>
      <c r="C6142" t="s">
        <v>243</v>
      </c>
      <c r="D6142">
        <v>3.81</v>
      </c>
      <c r="E6142" t="s">
        <v>30879</v>
      </c>
    </row>
    <row r="6143" spans="1:5" hidden="1" x14ac:dyDescent="0.2">
      <c r="A6143" s="94" t="s">
        <v>21321</v>
      </c>
      <c r="B6143" t="s">
        <v>21322</v>
      </c>
      <c r="C6143" t="s">
        <v>243</v>
      </c>
      <c r="D6143">
        <v>3.81</v>
      </c>
      <c r="E6143" t="s">
        <v>30879</v>
      </c>
    </row>
    <row r="6144" spans="1:5" hidden="1" x14ac:dyDescent="0.2">
      <c r="A6144" s="94" t="s">
        <v>40992</v>
      </c>
      <c r="B6144" t="s">
        <v>40993</v>
      </c>
      <c r="C6144" t="s">
        <v>243</v>
      </c>
      <c r="D6144">
        <v>4</v>
      </c>
      <c r="E6144" t="s">
        <v>30879</v>
      </c>
    </row>
    <row r="6145" spans="1:5" hidden="1" x14ac:dyDescent="0.2">
      <c r="A6145" s="94" t="s">
        <v>40994</v>
      </c>
      <c r="B6145" t="s">
        <v>40995</v>
      </c>
      <c r="C6145" t="s">
        <v>243</v>
      </c>
      <c r="D6145">
        <v>4</v>
      </c>
      <c r="E6145" t="s">
        <v>30879</v>
      </c>
    </row>
    <row r="6146" spans="1:5" hidden="1" x14ac:dyDescent="0.2">
      <c r="A6146" s="94" t="s">
        <v>40996</v>
      </c>
      <c r="B6146" t="s">
        <v>40997</v>
      </c>
      <c r="C6146" t="s">
        <v>243</v>
      </c>
      <c r="D6146">
        <v>4</v>
      </c>
      <c r="E6146" t="s">
        <v>30879</v>
      </c>
    </row>
    <row r="6147" spans="1:5" hidden="1" x14ac:dyDescent="0.2">
      <c r="A6147" s="94" t="s">
        <v>41043</v>
      </c>
      <c r="B6147" t="s">
        <v>41044</v>
      </c>
      <c r="C6147" t="s">
        <v>8107</v>
      </c>
      <c r="D6147">
        <v>55.43</v>
      </c>
      <c r="E6147" t="s">
        <v>30879</v>
      </c>
    </row>
    <row r="6148" spans="1:5" hidden="1" x14ac:dyDescent="0.2">
      <c r="A6148" s="94" t="s">
        <v>41049</v>
      </c>
      <c r="B6148" t="s">
        <v>41050</v>
      </c>
      <c r="C6148" t="s">
        <v>243</v>
      </c>
      <c r="D6148">
        <v>137.97</v>
      </c>
      <c r="E6148" t="s">
        <v>30879</v>
      </c>
    </row>
    <row r="6149" spans="1:5" hidden="1" x14ac:dyDescent="0.2">
      <c r="A6149" s="94" t="s">
        <v>41081</v>
      </c>
      <c r="B6149" t="s">
        <v>41082</v>
      </c>
      <c r="C6149" t="s">
        <v>243</v>
      </c>
      <c r="D6149">
        <v>235.27</v>
      </c>
      <c r="E6149" t="s">
        <v>30879</v>
      </c>
    </row>
    <row r="6150" spans="1:5" hidden="1" x14ac:dyDescent="0.2">
      <c r="A6150" s="94" t="s">
        <v>41083</v>
      </c>
      <c r="B6150" t="s">
        <v>41084</v>
      </c>
      <c r="C6150" t="s">
        <v>243</v>
      </c>
      <c r="D6150">
        <v>417.36</v>
      </c>
      <c r="E6150" t="s">
        <v>30879</v>
      </c>
    </row>
    <row r="6151" spans="1:5" hidden="1" x14ac:dyDescent="0.2">
      <c r="A6151" s="94" t="s">
        <v>41085</v>
      </c>
      <c r="B6151" t="s">
        <v>41086</v>
      </c>
      <c r="C6151" t="s">
        <v>243</v>
      </c>
      <c r="D6151">
        <v>399.73</v>
      </c>
      <c r="E6151" t="s">
        <v>30879</v>
      </c>
    </row>
    <row r="6152" spans="1:5" hidden="1" x14ac:dyDescent="0.2">
      <c r="A6152" s="94" t="s">
        <v>41093</v>
      </c>
      <c r="B6152" t="s">
        <v>41094</v>
      </c>
      <c r="C6152" t="s">
        <v>8107</v>
      </c>
      <c r="D6152">
        <v>78.34</v>
      </c>
      <c r="E6152" t="s">
        <v>30879</v>
      </c>
    </row>
    <row r="6153" spans="1:5" hidden="1" x14ac:dyDescent="0.2">
      <c r="A6153" s="94" t="s">
        <v>40799</v>
      </c>
      <c r="B6153" t="s">
        <v>40800</v>
      </c>
      <c r="C6153" t="s">
        <v>1031</v>
      </c>
      <c r="D6153">
        <v>11.62</v>
      </c>
      <c r="E6153" t="s">
        <v>30879</v>
      </c>
    </row>
    <row r="6154" spans="1:5" hidden="1" x14ac:dyDescent="0.2">
      <c r="A6154" s="94" t="s">
        <v>21323</v>
      </c>
      <c r="B6154" t="s">
        <v>21324</v>
      </c>
      <c r="C6154" t="s">
        <v>1031</v>
      </c>
      <c r="D6154">
        <v>11.25</v>
      </c>
      <c r="E6154" t="s">
        <v>30879</v>
      </c>
    </row>
    <row r="6155" spans="1:5" hidden="1" x14ac:dyDescent="0.2">
      <c r="A6155" s="94" t="s">
        <v>21325</v>
      </c>
      <c r="B6155" t="s">
        <v>21326</v>
      </c>
      <c r="C6155" t="s">
        <v>1031</v>
      </c>
      <c r="D6155">
        <v>11.46</v>
      </c>
      <c r="E6155" t="s">
        <v>30879</v>
      </c>
    </row>
    <row r="6156" spans="1:5" hidden="1" x14ac:dyDescent="0.2">
      <c r="A6156" s="94" t="s">
        <v>21327</v>
      </c>
      <c r="B6156" t="s">
        <v>21328</v>
      </c>
      <c r="C6156" t="s">
        <v>1031</v>
      </c>
      <c r="D6156">
        <v>13.75</v>
      </c>
      <c r="E6156" t="s">
        <v>30879</v>
      </c>
    </row>
    <row r="6157" spans="1:5" hidden="1" x14ac:dyDescent="0.2">
      <c r="A6157" s="94" t="s">
        <v>21329</v>
      </c>
      <c r="B6157" t="s">
        <v>21330</v>
      </c>
      <c r="C6157" t="s">
        <v>1031</v>
      </c>
      <c r="D6157">
        <v>12.34</v>
      </c>
      <c r="E6157" t="s">
        <v>30879</v>
      </c>
    </row>
    <row r="6158" spans="1:5" hidden="1" x14ac:dyDescent="0.2">
      <c r="A6158" s="94" t="s">
        <v>40797</v>
      </c>
      <c r="B6158" t="s">
        <v>40798</v>
      </c>
      <c r="C6158" t="s">
        <v>1031</v>
      </c>
      <c r="D6158">
        <v>14.23</v>
      </c>
      <c r="E6158" t="s">
        <v>30879</v>
      </c>
    </row>
    <row r="6159" spans="1:5" hidden="1" x14ac:dyDescent="0.2">
      <c r="A6159" s="94" t="s">
        <v>21331</v>
      </c>
      <c r="B6159" t="s">
        <v>21332</v>
      </c>
      <c r="C6159" t="s">
        <v>243</v>
      </c>
      <c r="D6159">
        <v>18.71</v>
      </c>
      <c r="E6159" t="s">
        <v>30879</v>
      </c>
    </row>
    <row r="6160" spans="1:5" hidden="1" x14ac:dyDescent="0.2">
      <c r="A6160" s="94" t="s">
        <v>41180</v>
      </c>
      <c r="B6160" t="s">
        <v>41181</v>
      </c>
      <c r="C6160" t="s">
        <v>1031</v>
      </c>
      <c r="D6160">
        <v>21.61</v>
      </c>
      <c r="E6160" t="s">
        <v>30879</v>
      </c>
    </row>
    <row r="6161" spans="1:5" hidden="1" x14ac:dyDescent="0.2">
      <c r="A6161" s="94" t="s">
        <v>21333</v>
      </c>
      <c r="B6161" t="s">
        <v>21334</v>
      </c>
      <c r="C6161" t="s">
        <v>243</v>
      </c>
      <c r="D6161">
        <v>1.23</v>
      </c>
      <c r="E6161" t="s">
        <v>30879</v>
      </c>
    </row>
    <row r="6162" spans="1:5" hidden="1" x14ac:dyDescent="0.2">
      <c r="A6162" s="94" t="s">
        <v>21335</v>
      </c>
      <c r="B6162" t="s">
        <v>21336</v>
      </c>
      <c r="C6162" t="s">
        <v>243</v>
      </c>
      <c r="D6162">
        <v>4.72</v>
      </c>
      <c r="E6162" t="s">
        <v>30879</v>
      </c>
    </row>
    <row r="6163" spans="1:5" hidden="1" x14ac:dyDescent="0.2">
      <c r="A6163" s="94" t="s">
        <v>21337</v>
      </c>
      <c r="B6163" t="s">
        <v>21338</v>
      </c>
      <c r="C6163" t="s">
        <v>243</v>
      </c>
      <c r="D6163">
        <v>5.96</v>
      </c>
      <c r="E6163" t="s">
        <v>30879</v>
      </c>
    </row>
    <row r="6164" spans="1:5" hidden="1" x14ac:dyDescent="0.2">
      <c r="A6164" s="94" t="s">
        <v>21339</v>
      </c>
      <c r="B6164" t="s">
        <v>21340</v>
      </c>
      <c r="C6164" t="s">
        <v>243</v>
      </c>
      <c r="D6164">
        <v>3.92</v>
      </c>
      <c r="E6164" t="s">
        <v>30879</v>
      </c>
    </row>
    <row r="6165" spans="1:5" hidden="1" x14ac:dyDescent="0.2">
      <c r="A6165" s="94" t="s">
        <v>41057</v>
      </c>
      <c r="B6165" t="s">
        <v>41058</v>
      </c>
      <c r="C6165" t="s">
        <v>243</v>
      </c>
      <c r="D6165">
        <v>7.0000000000000007E-2</v>
      </c>
      <c r="E6165" t="s">
        <v>30879</v>
      </c>
    </row>
    <row r="6166" spans="1:5" hidden="1" x14ac:dyDescent="0.2">
      <c r="A6166" s="94" t="s">
        <v>21341</v>
      </c>
      <c r="B6166" t="s">
        <v>21342</v>
      </c>
      <c r="C6166" t="s">
        <v>243</v>
      </c>
      <c r="D6166">
        <v>7.0000000000000007E-2</v>
      </c>
      <c r="E6166" t="s">
        <v>30879</v>
      </c>
    </row>
    <row r="6167" spans="1:5" hidden="1" x14ac:dyDescent="0.2">
      <c r="A6167" s="94" t="s">
        <v>21343</v>
      </c>
      <c r="B6167" t="s">
        <v>21344</v>
      </c>
      <c r="C6167" t="s">
        <v>243</v>
      </c>
      <c r="D6167">
        <v>0.79</v>
      </c>
      <c r="E6167" t="s">
        <v>30879</v>
      </c>
    </row>
    <row r="6168" spans="1:5" hidden="1" x14ac:dyDescent="0.2">
      <c r="A6168" s="94" t="s">
        <v>21345</v>
      </c>
      <c r="B6168" t="s">
        <v>21346</v>
      </c>
      <c r="C6168" t="s">
        <v>243</v>
      </c>
      <c r="D6168">
        <v>0.79</v>
      </c>
      <c r="E6168" t="s">
        <v>30879</v>
      </c>
    </row>
    <row r="6169" spans="1:5" hidden="1" x14ac:dyDescent="0.2">
      <c r="A6169" s="94" t="s">
        <v>21347</v>
      </c>
      <c r="B6169" t="s">
        <v>21348</v>
      </c>
      <c r="C6169" t="s">
        <v>243</v>
      </c>
      <c r="D6169">
        <v>1.5</v>
      </c>
      <c r="E6169" t="s">
        <v>30879</v>
      </c>
    </row>
    <row r="6170" spans="1:5" hidden="1" x14ac:dyDescent="0.2">
      <c r="A6170" s="94" t="s">
        <v>21349</v>
      </c>
      <c r="B6170" t="s">
        <v>21350</v>
      </c>
      <c r="C6170" t="s">
        <v>243</v>
      </c>
      <c r="D6170">
        <v>32.74</v>
      </c>
      <c r="E6170" t="s">
        <v>30879</v>
      </c>
    </row>
    <row r="6171" spans="1:5" hidden="1" x14ac:dyDescent="0.2">
      <c r="A6171" s="94" t="s">
        <v>21351</v>
      </c>
      <c r="B6171" t="s">
        <v>21352</v>
      </c>
      <c r="C6171" t="s">
        <v>243</v>
      </c>
      <c r="D6171">
        <v>66.8</v>
      </c>
      <c r="E6171" t="s">
        <v>30879</v>
      </c>
    </row>
    <row r="6172" spans="1:5" hidden="1" x14ac:dyDescent="0.2">
      <c r="A6172" s="94" t="s">
        <v>41079</v>
      </c>
      <c r="B6172" t="s">
        <v>41080</v>
      </c>
      <c r="C6172" t="s">
        <v>8107</v>
      </c>
      <c r="D6172">
        <v>114</v>
      </c>
      <c r="E6172" t="s">
        <v>30879</v>
      </c>
    </row>
    <row r="6173" spans="1:5" hidden="1" x14ac:dyDescent="0.2">
      <c r="A6173" s="94" t="s">
        <v>41004</v>
      </c>
      <c r="B6173" t="s">
        <v>41005</v>
      </c>
      <c r="C6173" t="s">
        <v>2847</v>
      </c>
      <c r="D6173">
        <v>4.0599999999999996</v>
      </c>
      <c r="E6173" t="s">
        <v>30879</v>
      </c>
    </row>
    <row r="6174" spans="1:5" hidden="1" x14ac:dyDescent="0.2">
      <c r="A6174" s="94" t="s">
        <v>21353</v>
      </c>
      <c r="B6174" t="s">
        <v>41008</v>
      </c>
      <c r="C6174" t="s">
        <v>2847</v>
      </c>
      <c r="D6174">
        <v>3.72</v>
      </c>
      <c r="E6174" t="s">
        <v>30879</v>
      </c>
    </row>
    <row r="6175" spans="1:5" hidden="1" x14ac:dyDescent="0.2">
      <c r="A6175" s="94" t="s">
        <v>41006</v>
      </c>
      <c r="B6175" t="s">
        <v>41007</v>
      </c>
      <c r="C6175" t="s">
        <v>2847</v>
      </c>
      <c r="D6175">
        <v>4.0599999999999996</v>
      </c>
      <c r="E6175" t="s">
        <v>30879</v>
      </c>
    </row>
    <row r="6176" spans="1:5" hidden="1" x14ac:dyDescent="0.2">
      <c r="A6176" s="94" t="s">
        <v>41182</v>
      </c>
      <c r="B6176" t="s">
        <v>41183</v>
      </c>
      <c r="C6176" t="s">
        <v>243</v>
      </c>
      <c r="D6176">
        <v>0.69</v>
      </c>
      <c r="E6176" t="s">
        <v>30879</v>
      </c>
    </row>
    <row r="6177" spans="1:5" hidden="1" x14ac:dyDescent="0.2">
      <c r="A6177" s="94" t="s">
        <v>41029</v>
      </c>
      <c r="B6177" t="s">
        <v>41030</v>
      </c>
      <c r="C6177" t="s">
        <v>243</v>
      </c>
      <c r="D6177" s="684">
        <v>1531.08</v>
      </c>
      <c r="E6177" t="s">
        <v>30879</v>
      </c>
    </row>
    <row r="6178" spans="1:5" hidden="1" x14ac:dyDescent="0.2">
      <c r="A6178" s="94" t="s">
        <v>41031</v>
      </c>
      <c r="B6178" t="s">
        <v>41032</v>
      </c>
      <c r="C6178" t="s">
        <v>243</v>
      </c>
      <c r="D6178" s="684">
        <v>1531.08</v>
      </c>
      <c r="E6178" t="s">
        <v>30879</v>
      </c>
    </row>
    <row r="6179" spans="1:5" hidden="1" x14ac:dyDescent="0.2">
      <c r="A6179" s="94" t="s">
        <v>40972</v>
      </c>
      <c r="B6179" t="s">
        <v>40973</v>
      </c>
      <c r="C6179" t="s">
        <v>243</v>
      </c>
      <c r="D6179">
        <v>679.36</v>
      </c>
      <c r="E6179" t="s">
        <v>30879</v>
      </c>
    </row>
    <row r="6180" spans="1:5" hidden="1" x14ac:dyDescent="0.2">
      <c r="A6180" s="94" t="s">
        <v>41061</v>
      </c>
      <c r="B6180" t="s">
        <v>41062</v>
      </c>
      <c r="C6180" t="s">
        <v>243</v>
      </c>
      <c r="D6180">
        <v>275.72000000000003</v>
      </c>
      <c r="E6180" t="s">
        <v>30879</v>
      </c>
    </row>
    <row r="6181" spans="1:5" hidden="1" x14ac:dyDescent="0.2">
      <c r="A6181" s="94" t="s">
        <v>40939</v>
      </c>
      <c r="B6181" t="s">
        <v>40940</v>
      </c>
      <c r="C6181" t="s">
        <v>243</v>
      </c>
      <c r="D6181">
        <v>0.43</v>
      </c>
      <c r="E6181" t="s">
        <v>30879</v>
      </c>
    </row>
    <row r="6182" spans="1:5" hidden="1" x14ac:dyDescent="0.2">
      <c r="A6182" s="94" t="s">
        <v>21354</v>
      </c>
      <c r="B6182" t="s">
        <v>21355</v>
      </c>
      <c r="C6182" t="s">
        <v>243</v>
      </c>
      <c r="D6182">
        <v>4.7300000000000004</v>
      </c>
      <c r="E6182" t="s">
        <v>30879</v>
      </c>
    </row>
    <row r="6183" spans="1:5" hidden="1" x14ac:dyDescent="0.2">
      <c r="A6183" s="94" t="s">
        <v>21356</v>
      </c>
      <c r="B6183" t="s">
        <v>21357</v>
      </c>
      <c r="C6183" t="s">
        <v>243</v>
      </c>
      <c r="D6183">
        <v>5.96</v>
      </c>
      <c r="E6183" t="s">
        <v>30879</v>
      </c>
    </row>
    <row r="6184" spans="1:5" hidden="1" x14ac:dyDescent="0.2">
      <c r="A6184" s="94" t="s">
        <v>40775</v>
      </c>
      <c r="B6184" t="s">
        <v>40776</v>
      </c>
      <c r="C6184" t="s">
        <v>243</v>
      </c>
      <c r="D6184">
        <v>134.99</v>
      </c>
      <c r="E6184" t="s">
        <v>30879</v>
      </c>
    </row>
    <row r="6185" spans="1:5" hidden="1" x14ac:dyDescent="0.2">
      <c r="A6185" s="94" t="s">
        <v>41099</v>
      </c>
      <c r="B6185" t="s">
        <v>41100</v>
      </c>
      <c r="C6185" t="s">
        <v>243</v>
      </c>
      <c r="D6185">
        <v>34.75</v>
      </c>
      <c r="E6185" t="s">
        <v>30879</v>
      </c>
    </row>
    <row r="6186" spans="1:5" hidden="1" x14ac:dyDescent="0.2">
      <c r="A6186" s="94" t="s">
        <v>41051</v>
      </c>
      <c r="B6186" t="s">
        <v>41052</v>
      </c>
      <c r="C6186" t="s">
        <v>243</v>
      </c>
      <c r="D6186">
        <v>34.35</v>
      </c>
      <c r="E6186" t="s">
        <v>30879</v>
      </c>
    </row>
    <row r="6187" spans="1:5" hidden="1" x14ac:dyDescent="0.2">
      <c r="A6187" s="94" t="s">
        <v>40978</v>
      </c>
      <c r="B6187" t="s">
        <v>40979</v>
      </c>
      <c r="C6187" t="s">
        <v>243</v>
      </c>
      <c r="D6187">
        <v>146.26</v>
      </c>
      <c r="E6187" t="s">
        <v>30879</v>
      </c>
    </row>
    <row r="6188" spans="1:5" hidden="1" x14ac:dyDescent="0.2">
      <c r="A6188" s="94" t="s">
        <v>21358</v>
      </c>
      <c r="B6188" t="s">
        <v>21359</v>
      </c>
      <c r="C6188" t="s">
        <v>243</v>
      </c>
      <c r="D6188">
        <v>11.86</v>
      </c>
      <c r="E6188" t="s">
        <v>30879</v>
      </c>
    </row>
    <row r="6189" spans="1:5" hidden="1" x14ac:dyDescent="0.2">
      <c r="A6189" s="94" t="s">
        <v>41188</v>
      </c>
      <c r="B6189" t="s">
        <v>41189</v>
      </c>
      <c r="C6189" t="s">
        <v>243</v>
      </c>
      <c r="D6189">
        <v>877.39</v>
      </c>
      <c r="E6189" t="s">
        <v>30879</v>
      </c>
    </row>
    <row r="6190" spans="1:5" hidden="1" x14ac:dyDescent="0.2">
      <c r="A6190" s="94" t="s">
        <v>40801</v>
      </c>
      <c r="B6190" t="s">
        <v>40802</v>
      </c>
      <c r="C6190" t="s">
        <v>1031</v>
      </c>
      <c r="D6190">
        <v>6.05</v>
      </c>
      <c r="E6190" t="s">
        <v>30879</v>
      </c>
    </row>
    <row r="6191" spans="1:5" hidden="1" x14ac:dyDescent="0.2">
      <c r="A6191" s="94" t="s">
        <v>21360</v>
      </c>
      <c r="B6191" t="s">
        <v>21361</v>
      </c>
      <c r="C6191" t="s">
        <v>1031</v>
      </c>
      <c r="D6191">
        <v>4.41</v>
      </c>
      <c r="E6191" t="s">
        <v>30879</v>
      </c>
    </row>
    <row r="6192" spans="1:5" hidden="1" x14ac:dyDescent="0.2">
      <c r="A6192" s="94" t="s">
        <v>40941</v>
      </c>
      <c r="B6192" t="s">
        <v>40942</v>
      </c>
      <c r="C6192" t="s">
        <v>243</v>
      </c>
      <c r="D6192">
        <v>264.97000000000003</v>
      </c>
      <c r="E6192" t="s">
        <v>30879</v>
      </c>
    </row>
    <row r="6193" spans="1:5" hidden="1" x14ac:dyDescent="0.2">
      <c r="A6193" s="94" t="s">
        <v>41089</v>
      </c>
      <c r="B6193" t="s">
        <v>41090</v>
      </c>
      <c r="C6193" t="s">
        <v>243</v>
      </c>
      <c r="D6193">
        <v>0.89</v>
      </c>
      <c r="E6193" t="s">
        <v>30879</v>
      </c>
    </row>
    <row r="6194" spans="1:5" hidden="1" x14ac:dyDescent="0.2">
      <c r="A6194" s="94" t="s">
        <v>41105</v>
      </c>
      <c r="B6194" t="s">
        <v>41106</v>
      </c>
      <c r="C6194" t="s">
        <v>1031</v>
      </c>
      <c r="D6194">
        <v>62.95</v>
      </c>
      <c r="E6194" t="s">
        <v>30879</v>
      </c>
    </row>
    <row r="6195" spans="1:5" hidden="1" x14ac:dyDescent="0.2">
      <c r="A6195" s="94" t="s">
        <v>41110</v>
      </c>
      <c r="B6195" t="s">
        <v>41111</v>
      </c>
      <c r="C6195" t="s">
        <v>1031</v>
      </c>
      <c r="D6195">
        <v>68.47</v>
      </c>
      <c r="E6195" t="s">
        <v>30879</v>
      </c>
    </row>
    <row r="6196" spans="1:5" hidden="1" x14ac:dyDescent="0.2">
      <c r="A6196" s="94" t="s">
        <v>40974</v>
      </c>
      <c r="B6196" t="s">
        <v>40975</v>
      </c>
      <c r="C6196" t="s">
        <v>243</v>
      </c>
      <c r="D6196">
        <v>0.4</v>
      </c>
      <c r="E6196" t="s">
        <v>30879</v>
      </c>
    </row>
    <row r="6197" spans="1:5" hidden="1" x14ac:dyDescent="0.2">
      <c r="A6197" s="94" t="s">
        <v>21362</v>
      </c>
      <c r="B6197" t="s">
        <v>21363</v>
      </c>
      <c r="C6197" t="s">
        <v>1031</v>
      </c>
      <c r="D6197">
        <v>6.14</v>
      </c>
      <c r="E6197" t="s">
        <v>30879</v>
      </c>
    </row>
    <row r="6198" spans="1:5" hidden="1" x14ac:dyDescent="0.2">
      <c r="A6198" s="94" t="s">
        <v>21364</v>
      </c>
      <c r="B6198" t="s">
        <v>21365</v>
      </c>
      <c r="C6198" t="s">
        <v>1031</v>
      </c>
      <c r="D6198">
        <v>6.23</v>
      </c>
      <c r="E6198" t="s">
        <v>30879</v>
      </c>
    </row>
    <row r="6199" spans="1:5" hidden="1" x14ac:dyDescent="0.2">
      <c r="A6199" s="94" t="s">
        <v>21366</v>
      </c>
      <c r="B6199" t="s">
        <v>21367</v>
      </c>
      <c r="C6199" t="s">
        <v>1031</v>
      </c>
      <c r="D6199">
        <v>6.42</v>
      </c>
      <c r="E6199" t="s">
        <v>30879</v>
      </c>
    </row>
    <row r="6200" spans="1:5" hidden="1" x14ac:dyDescent="0.2">
      <c r="A6200" s="94" t="s">
        <v>21368</v>
      </c>
      <c r="B6200" t="s">
        <v>21369</v>
      </c>
      <c r="C6200" t="s">
        <v>1031</v>
      </c>
      <c r="D6200">
        <v>6.48</v>
      </c>
      <c r="E6200" t="s">
        <v>30879</v>
      </c>
    </row>
    <row r="6201" spans="1:5" hidden="1" x14ac:dyDescent="0.2">
      <c r="A6201" s="94" t="s">
        <v>41107</v>
      </c>
      <c r="B6201" t="s">
        <v>41108</v>
      </c>
      <c r="C6201" t="s">
        <v>1031</v>
      </c>
      <c r="D6201">
        <v>7.76</v>
      </c>
      <c r="E6201" t="s">
        <v>30879</v>
      </c>
    </row>
    <row r="6202" spans="1:5" hidden="1" x14ac:dyDescent="0.2">
      <c r="A6202" s="94" t="s">
        <v>21370</v>
      </c>
      <c r="B6202" t="s">
        <v>21371</v>
      </c>
      <c r="C6202" t="s">
        <v>1031</v>
      </c>
      <c r="D6202">
        <v>7.12</v>
      </c>
      <c r="E6202" t="s">
        <v>30879</v>
      </c>
    </row>
    <row r="6203" spans="1:5" hidden="1" x14ac:dyDescent="0.2">
      <c r="A6203" s="94" t="s">
        <v>21372</v>
      </c>
      <c r="B6203" t="s">
        <v>41109</v>
      </c>
      <c r="C6203" t="s">
        <v>1031</v>
      </c>
      <c r="D6203">
        <v>7.97</v>
      </c>
      <c r="E6203" t="s">
        <v>30879</v>
      </c>
    </row>
    <row r="6204" spans="1:5" hidden="1" x14ac:dyDescent="0.2">
      <c r="A6204" s="94" t="s">
        <v>21373</v>
      </c>
      <c r="B6204" t="s">
        <v>21374</v>
      </c>
      <c r="C6204" t="s">
        <v>1031</v>
      </c>
      <c r="D6204">
        <v>10.65</v>
      </c>
      <c r="E6204" t="s">
        <v>30879</v>
      </c>
    </row>
    <row r="6205" spans="1:5" hidden="1" x14ac:dyDescent="0.2">
      <c r="A6205" s="94" t="s">
        <v>40769</v>
      </c>
      <c r="B6205" t="s">
        <v>40770</v>
      </c>
      <c r="C6205" t="s">
        <v>243</v>
      </c>
      <c r="D6205">
        <v>0.51</v>
      </c>
      <c r="E6205" t="s">
        <v>30879</v>
      </c>
    </row>
    <row r="6206" spans="1:5" hidden="1" x14ac:dyDescent="0.2">
      <c r="A6206" s="94" t="s">
        <v>21375</v>
      </c>
      <c r="B6206" t="s">
        <v>21376</v>
      </c>
      <c r="C6206" t="s">
        <v>243</v>
      </c>
      <c r="D6206">
        <v>1.1200000000000001</v>
      </c>
      <c r="E6206" t="s">
        <v>30879</v>
      </c>
    </row>
    <row r="6207" spans="1:5" hidden="1" x14ac:dyDescent="0.2">
      <c r="A6207" s="94" t="s">
        <v>21377</v>
      </c>
      <c r="B6207" t="s">
        <v>21378</v>
      </c>
      <c r="C6207" t="s">
        <v>243</v>
      </c>
      <c r="D6207">
        <v>0.67</v>
      </c>
      <c r="E6207" t="s">
        <v>30879</v>
      </c>
    </row>
    <row r="6208" spans="1:5" hidden="1" x14ac:dyDescent="0.2">
      <c r="A6208" s="94" t="s">
        <v>40773</v>
      </c>
      <c r="B6208" t="s">
        <v>40774</v>
      </c>
      <c r="C6208" t="s">
        <v>243</v>
      </c>
      <c r="D6208">
        <v>6.64</v>
      </c>
      <c r="E6208" t="s">
        <v>30879</v>
      </c>
    </row>
    <row r="6209" spans="1:5" hidden="1" x14ac:dyDescent="0.2">
      <c r="A6209" s="94" t="s">
        <v>21379</v>
      </c>
      <c r="B6209" t="s">
        <v>21380</v>
      </c>
      <c r="C6209" t="s">
        <v>243</v>
      </c>
      <c r="D6209">
        <v>12.54</v>
      </c>
      <c r="E6209" t="s">
        <v>30879</v>
      </c>
    </row>
    <row r="6210" spans="1:5" hidden="1" x14ac:dyDescent="0.2">
      <c r="A6210" s="94" t="s">
        <v>21381</v>
      </c>
      <c r="B6210" t="s">
        <v>21382</v>
      </c>
      <c r="C6210" t="s">
        <v>243</v>
      </c>
      <c r="D6210">
        <v>12.54</v>
      </c>
      <c r="E6210" t="s">
        <v>30879</v>
      </c>
    </row>
    <row r="6211" spans="1:5" hidden="1" x14ac:dyDescent="0.2">
      <c r="A6211" s="94" t="s">
        <v>21383</v>
      </c>
      <c r="B6211" t="s">
        <v>21384</v>
      </c>
      <c r="C6211" t="s">
        <v>243</v>
      </c>
      <c r="D6211">
        <v>6.35</v>
      </c>
      <c r="E6211" t="s">
        <v>30879</v>
      </c>
    </row>
    <row r="6212" spans="1:5" hidden="1" x14ac:dyDescent="0.2">
      <c r="A6212" s="94" t="s">
        <v>21385</v>
      </c>
      <c r="B6212" t="s">
        <v>21386</v>
      </c>
      <c r="C6212" t="s">
        <v>243</v>
      </c>
      <c r="D6212">
        <v>6.35</v>
      </c>
      <c r="E6212" t="s">
        <v>30879</v>
      </c>
    </row>
    <row r="6213" spans="1:5" hidden="1" x14ac:dyDescent="0.2">
      <c r="A6213" s="94" t="s">
        <v>40781</v>
      </c>
      <c r="B6213" t="s">
        <v>40782</v>
      </c>
      <c r="C6213" t="s">
        <v>243</v>
      </c>
      <c r="D6213">
        <v>5.86</v>
      </c>
      <c r="E6213" t="s">
        <v>30879</v>
      </c>
    </row>
    <row r="6214" spans="1:5" hidden="1" x14ac:dyDescent="0.2">
      <c r="A6214" s="94" t="s">
        <v>40783</v>
      </c>
      <c r="B6214" t="s">
        <v>40784</v>
      </c>
      <c r="C6214" t="s">
        <v>243</v>
      </c>
      <c r="D6214">
        <v>5.86</v>
      </c>
      <c r="E6214" t="s">
        <v>30879</v>
      </c>
    </row>
    <row r="6215" spans="1:5" hidden="1" x14ac:dyDescent="0.2">
      <c r="A6215" s="94" t="s">
        <v>40771</v>
      </c>
      <c r="B6215" t="s">
        <v>40772</v>
      </c>
      <c r="C6215" t="s">
        <v>243</v>
      </c>
      <c r="D6215">
        <v>15.27</v>
      </c>
      <c r="E6215" t="s">
        <v>30879</v>
      </c>
    </row>
    <row r="6216" spans="1:5" hidden="1" x14ac:dyDescent="0.2">
      <c r="A6216" s="94" t="s">
        <v>21387</v>
      </c>
      <c r="B6216" t="s">
        <v>21388</v>
      </c>
      <c r="C6216" t="s">
        <v>243</v>
      </c>
      <c r="D6216">
        <v>14.79</v>
      </c>
      <c r="E6216" t="s">
        <v>30879</v>
      </c>
    </row>
    <row r="6217" spans="1:5" hidden="1" x14ac:dyDescent="0.2">
      <c r="A6217" s="94" t="s">
        <v>21389</v>
      </c>
      <c r="B6217" t="s">
        <v>21390</v>
      </c>
      <c r="C6217" t="s">
        <v>243</v>
      </c>
      <c r="D6217">
        <v>14.79</v>
      </c>
      <c r="E6217" t="s">
        <v>30879</v>
      </c>
    </row>
    <row r="6218" spans="1:5" hidden="1" x14ac:dyDescent="0.2">
      <c r="A6218" s="94" t="s">
        <v>21391</v>
      </c>
      <c r="B6218" t="s">
        <v>21392</v>
      </c>
      <c r="C6218" t="s">
        <v>243</v>
      </c>
      <c r="D6218">
        <v>14.11</v>
      </c>
      <c r="E6218" t="s">
        <v>30879</v>
      </c>
    </row>
    <row r="6219" spans="1:5" hidden="1" x14ac:dyDescent="0.2">
      <c r="A6219" s="94" t="s">
        <v>21393</v>
      </c>
      <c r="B6219" t="s">
        <v>21394</v>
      </c>
      <c r="C6219" t="s">
        <v>243</v>
      </c>
      <c r="D6219">
        <v>14.11</v>
      </c>
      <c r="E6219" t="s">
        <v>30879</v>
      </c>
    </row>
    <row r="6220" spans="1:5" hidden="1" x14ac:dyDescent="0.2">
      <c r="A6220" s="94" t="s">
        <v>21395</v>
      </c>
      <c r="B6220" t="s">
        <v>21396</v>
      </c>
      <c r="C6220" t="s">
        <v>243</v>
      </c>
      <c r="D6220">
        <v>15.22</v>
      </c>
      <c r="E6220" t="s">
        <v>30879</v>
      </c>
    </row>
    <row r="6221" spans="1:5" hidden="1" x14ac:dyDescent="0.2">
      <c r="A6221" s="94" t="s">
        <v>21397</v>
      </c>
      <c r="B6221" t="s">
        <v>21398</v>
      </c>
      <c r="C6221" t="s">
        <v>243</v>
      </c>
      <c r="D6221">
        <v>15.22</v>
      </c>
      <c r="E6221" t="s">
        <v>30879</v>
      </c>
    </row>
    <row r="6222" spans="1:5" hidden="1" x14ac:dyDescent="0.2">
      <c r="A6222" s="94" t="s">
        <v>21399</v>
      </c>
      <c r="B6222" t="s">
        <v>21400</v>
      </c>
      <c r="C6222" t="s">
        <v>243</v>
      </c>
      <c r="D6222">
        <v>7.23</v>
      </c>
      <c r="E6222" t="s">
        <v>30879</v>
      </c>
    </row>
    <row r="6223" spans="1:5" hidden="1" x14ac:dyDescent="0.2">
      <c r="A6223" s="94" t="s">
        <v>40787</v>
      </c>
      <c r="B6223" t="s">
        <v>40788</v>
      </c>
      <c r="C6223" t="s">
        <v>243</v>
      </c>
      <c r="D6223">
        <v>6.43</v>
      </c>
      <c r="E6223" t="s">
        <v>30879</v>
      </c>
    </row>
    <row r="6224" spans="1:5" hidden="1" x14ac:dyDescent="0.2">
      <c r="A6224" s="94" t="s">
        <v>21401</v>
      </c>
      <c r="B6224" t="s">
        <v>21402</v>
      </c>
      <c r="C6224" t="s">
        <v>243</v>
      </c>
      <c r="D6224">
        <v>6.76</v>
      </c>
      <c r="E6224" t="s">
        <v>30879</v>
      </c>
    </row>
    <row r="6225" spans="1:5" hidden="1" x14ac:dyDescent="0.2">
      <c r="A6225" s="94" t="s">
        <v>21403</v>
      </c>
      <c r="B6225" t="s">
        <v>21404</v>
      </c>
      <c r="C6225" t="s">
        <v>243</v>
      </c>
      <c r="D6225">
        <v>7.88</v>
      </c>
      <c r="E6225" t="s">
        <v>30879</v>
      </c>
    </row>
    <row r="6226" spans="1:5" hidden="1" x14ac:dyDescent="0.2">
      <c r="A6226" s="94" t="s">
        <v>21405</v>
      </c>
      <c r="B6226" t="s">
        <v>21406</v>
      </c>
      <c r="C6226" t="s">
        <v>243</v>
      </c>
      <c r="D6226">
        <v>1.1299999999999999</v>
      </c>
      <c r="E6226" t="s">
        <v>30879</v>
      </c>
    </row>
    <row r="6227" spans="1:5" hidden="1" x14ac:dyDescent="0.2">
      <c r="A6227" s="94" t="s">
        <v>41160</v>
      </c>
      <c r="B6227" t="s">
        <v>41161</v>
      </c>
      <c r="C6227" t="s">
        <v>1031</v>
      </c>
      <c r="D6227">
        <v>16.75</v>
      </c>
      <c r="E6227" t="s">
        <v>30879</v>
      </c>
    </row>
    <row r="6228" spans="1:5" hidden="1" x14ac:dyDescent="0.2">
      <c r="A6228" s="94" t="s">
        <v>41162</v>
      </c>
      <c r="B6228" t="s">
        <v>41163</v>
      </c>
      <c r="C6228" t="s">
        <v>1031</v>
      </c>
      <c r="D6228">
        <v>17.77</v>
      </c>
      <c r="E6228" t="s">
        <v>30879</v>
      </c>
    </row>
    <row r="6229" spans="1:5" hidden="1" x14ac:dyDescent="0.2">
      <c r="A6229" s="94" t="s">
        <v>21407</v>
      </c>
      <c r="B6229" t="s">
        <v>21408</v>
      </c>
      <c r="C6229" t="s">
        <v>1031</v>
      </c>
      <c r="D6229">
        <v>17.39</v>
      </c>
      <c r="E6229" t="s">
        <v>30879</v>
      </c>
    </row>
    <row r="6230" spans="1:5" hidden="1" x14ac:dyDescent="0.2">
      <c r="A6230" s="94" t="s">
        <v>21409</v>
      </c>
      <c r="B6230" t="s">
        <v>41166</v>
      </c>
      <c r="C6230" t="s">
        <v>1031</v>
      </c>
      <c r="D6230">
        <v>17.93</v>
      </c>
      <c r="E6230" t="s">
        <v>30879</v>
      </c>
    </row>
    <row r="6231" spans="1:5" hidden="1" x14ac:dyDescent="0.2">
      <c r="A6231" s="94" t="s">
        <v>21410</v>
      </c>
      <c r="B6231" t="s">
        <v>41169</v>
      </c>
      <c r="C6231" t="s">
        <v>1031</v>
      </c>
      <c r="D6231">
        <v>19.22</v>
      </c>
      <c r="E6231" t="s">
        <v>30879</v>
      </c>
    </row>
    <row r="6232" spans="1:5" hidden="1" x14ac:dyDescent="0.2">
      <c r="A6232" s="94" t="s">
        <v>21411</v>
      </c>
      <c r="B6232" t="s">
        <v>21412</v>
      </c>
      <c r="C6232" t="s">
        <v>1031</v>
      </c>
      <c r="D6232">
        <v>21.46</v>
      </c>
      <c r="E6232" t="s">
        <v>30879</v>
      </c>
    </row>
    <row r="6233" spans="1:5" hidden="1" x14ac:dyDescent="0.2">
      <c r="A6233" s="94" t="s">
        <v>41174</v>
      </c>
      <c r="B6233" t="s">
        <v>41175</v>
      </c>
      <c r="C6233" t="s">
        <v>1031</v>
      </c>
      <c r="D6233">
        <v>25.9</v>
      </c>
      <c r="E6233" t="s">
        <v>30879</v>
      </c>
    </row>
    <row r="6234" spans="1:5" hidden="1" x14ac:dyDescent="0.2">
      <c r="A6234" s="94" t="s">
        <v>41178</v>
      </c>
      <c r="B6234" t="s">
        <v>41179</v>
      </c>
      <c r="C6234" t="s">
        <v>1031</v>
      </c>
      <c r="D6234">
        <v>29.17</v>
      </c>
      <c r="E6234" t="s">
        <v>30879</v>
      </c>
    </row>
    <row r="6235" spans="1:5" hidden="1" x14ac:dyDescent="0.2">
      <c r="A6235" s="94" t="s">
        <v>21413</v>
      </c>
      <c r="B6235" t="s">
        <v>21414</v>
      </c>
      <c r="C6235" t="s">
        <v>243</v>
      </c>
      <c r="D6235">
        <v>27.97</v>
      </c>
      <c r="E6235" t="s">
        <v>30879</v>
      </c>
    </row>
    <row r="6236" spans="1:5" hidden="1" x14ac:dyDescent="0.2">
      <c r="A6236" s="94" t="s">
        <v>21415</v>
      </c>
      <c r="B6236" t="s">
        <v>21416</v>
      </c>
      <c r="C6236" t="s">
        <v>8107</v>
      </c>
      <c r="D6236">
        <v>53.77</v>
      </c>
      <c r="E6236" t="s">
        <v>30879</v>
      </c>
    </row>
    <row r="6237" spans="1:5" hidden="1" x14ac:dyDescent="0.2">
      <c r="A6237" s="94" t="s">
        <v>41103</v>
      </c>
      <c r="B6237" t="s">
        <v>41104</v>
      </c>
      <c r="C6237" t="s">
        <v>243</v>
      </c>
      <c r="D6237">
        <v>3.02</v>
      </c>
      <c r="E6237" t="s">
        <v>30879</v>
      </c>
    </row>
    <row r="6238" spans="1:5" hidden="1" x14ac:dyDescent="0.2">
      <c r="A6238" s="94" t="s">
        <v>41101</v>
      </c>
      <c r="B6238" t="s">
        <v>41102</v>
      </c>
      <c r="C6238" t="s">
        <v>8107</v>
      </c>
      <c r="D6238">
        <v>376.51</v>
      </c>
      <c r="E6238" t="s">
        <v>30879</v>
      </c>
    </row>
    <row r="6239" spans="1:5" hidden="1" x14ac:dyDescent="0.2">
      <c r="A6239" s="94" t="s">
        <v>40954</v>
      </c>
      <c r="B6239" t="s">
        <v>40955</v>
      </c>
      <c r="C6239" t="s">
        <v>243</v>
      </c>
      <c r="D6239">
        <v>1.26</v>
      </c>
      <c r="E6239" t="s">
        <v>30879</v>
      </c>
    </row>
    <row r="6240" spans="1:5" hidden="1" x14ac:dyDescent="0.2">
      <c r="A6240" s="94" t="s">
        <v>21417</v>
      </c>
      <c r="B6240" t="s">
        <v>21418</v>
      </c>
      <c r="C6240" t="s">
        <v>243</v>
      </c>
      <c r="D6240">
        <v>110.46</v>
      </c>
      <c r="E6240" t="s">
        <v>30879</v>
      </c>
    </row>
    <row r="6241" spans="1:5" hidden="1" x14ac:dyDescent="0.2">
      <c r="A6241" s="94" t="s">
        <v>40948</v>
      </c>
      <c r="B6241" t="s">
        <v>40949</v>
      </c>
      <c r="C6241" t="s">
        <v>243</v>
      </c>
      <c r="D6241">
        <v>1.35</v>
      </c>
      <c r="E6241" t="s">
        <v>30879</v>
      </c>
    </row>
    <row r="6242" spans="1:5" hidden="1" x14ac:dyDescent="0.2">
      <c r="A6242" s="94" t="s">
        <v>40946</v>
      </c>
      <c r="B6242" t="s">
        <v>40947</v>
      </c>
      <c r="C6242" t="s">
        <v>243</v>
      </c>
      <c r="D6242">
        <v>1.26</v>
      </c>
      <c r="E6242" t="s">
        <v>30879</v>
      </c>
    </row>
    <row r="6243" spans="1:5" hidden="1" x14ac:dyDescent="0.2">
      <c r="A6243" s="94" t="s">
        <v>41112</v>
      </c>
      <c r="B6243" t="s">
        <v>41113</v>
      </c>
      <c r="C6243" t="s">
        <v>243</v>
      </c>
      <c r="D6243">
        <v>0.46</v>
      </c>
      <c r="E6243" t="s">
        <v>30879</v>
      </c>
    </row>
    <row r="6244" spans="1:5" hidden="1" x14ac:dyDescent="0.2">
      <c r="A6244" s="94" t="s">
        <v>40951</v>
      </c>
      <c r="B6244" t="s">
        <v>40952</v>
      </c>
      <c r="C6244" t="s">
        <v>243</v>
      </c>
      <c r="D6244">
        <v>0.48</v>
      </c>
      <c r="E6244" t="s">
        <v>30879</v>
      </c>
    </row>
    <row r="6245" spans="1:5" hidden="1" x14ac:dyDescent="0.2">
      <c r="A6245" s="94" t="s">
        <v>21419</v>
      </c>
      <c r="B6245" t="s">
        <v>21420</v>
      </c>
      <c r="C6245" t="s">
        <v>243</v>
      </c>
      <c r="D6245">
        <v>33.75</v>
      </c>
      <c r="E6245" t="s">
        <v>30879</v>
      </c>
    </row>
    <row r="6246" spans="1:5" hidden="1" x14ac:dyDescent="0.2">
      <c r="A6246" s="94" t="s">
        <v>21421</v>
      </c>
      <c r="B6246" t="s">
        <v>21422</v>
      </c>
      <c r="C6246" t="s">
        <v>243</v>
      </c>
      <c r="D6246">
        <v>2.14</v>
      </c>
      <c r="E6246" t="s">
        <v>30879</v>
      </c>
    </row>
    <row r="6247" spans="1:5" hidden="1" x14ac:dyDescent="0.2">
      <c r="A6247" s="94" t="s">
        <v>21423</v>
      </c>
      <c r="B6247" t="s">
        <v>21424</v>
      </c>
      <c r="C6247" t="s">
        <v>243</v>
      </c>
      <c r="D6247">
        <v>8.7200000000000006</v>
      </c>
      <c r="E6247" t="s">
        <v>30879</v>
      </c>
    </row>
    <row r="6248" spans="1:5" hidden="1" x14ac:dyDescent="0.2">
      <c r="A6248" s="94" t="s">
        <v>21425</v>
      </c>
      <c r="B6248" t="s">
        <v>21426</v>
      </c>
      <c r="C6248" t="s">
        <v>243</v>
      </c>
      <c r="D6248">
        <v>8.7200000000000006</v>
      </c>
      <c r="E6248" t="s">
        <v>30879</v>
      </c>
    </row>
    <row r="6249" spans="1:5" hidden="1" x14ac:dyDescent="0.2">
      <c r="A6249" s="94" t="s">
        <v>21427</v>
      </c>
      <c r="B6249" t="s">
        <v>21428</v>
      </c>
      <c r="C6249" t="s">
        <v>243</v>
      </c>
      <c r="D6249">
        <v>29.87</v>
      </c>
      <c r="E6249" t="s">
        <v>30879</v>
      </c>
    </row>
    <row r="6250" spans="1:5" hidden="1" x14ac:dyDescent="0.2">
      <c r="A6250" s="94" t="s">
        <v>21429</v>
      </c>
      <c r="B6250" t="s">
        <v>21430</v>
      </c>
      <c r="C6250" t="s">
        <v>243</v>
      </c>
      <c r="D6250">
        <v>87.72</v>
      </c>
      <c r="E6250" t="s">
        <v>30879</v>
      </c>
    </row>
    <row r="6251" spans="1:5" hidden="1" x14ac:dyDescent="0.2">
      <c r="A6251" s="94" t="s">
        <v>21431</v>
      </c>
      <c r="B6251" t="s">
        <v>21432</v>
      </c>
      <c r="C6251" t="s">
        <v>243</v>
      </c>
      <c r="D6251">
        <v>0.17</v>
      </c>
      <c r="E6251" t="s">
        <v>30879</v>
      </c>
    </row>
    <row r="6252" spans="1:5" hidden="1" x14ac:dyDescent="0.2">
      <c r="A6252" s="94" t="s">
        <v>40777</v>
      </c>
      <c r="B6252" t="s">
        <v>40778</v>
      </c>
      <c r="C6252" t="s">
        <v>243</v>
      </c>
      <c r="D6252">
        <v>11.36</v>
      </c>
      <c r="E6252" t="s">
        <v>30879</v>
      </c>
    </row>
    <row r="6253" spans="1:5" hidden="1" x14ac:dyDescent="0.2">
      <c r="A6253" s="94" t="s">
        <v>40779</v>
      </c>
      <c r="B6253" t="s">
        <v>40780</v>
      </c>
      <c r="C6253" t="s">
        <v>243</v>
      </c>
      <c r="D6253">
        <v>11.36</v>
      </c>
      <c r="E6253" t="s">
        <v>30879</v>
      </c>
    </row>
    <row r="6254" spans="1:5" hidden="1" x14ac:dyDescent="0.2">
      <c r="A6254" s="94" t="s">
        <v>21433</v>
      </c>
      <c r="B6254" t="s">
        <v>21434</v>
      </c>
      <c r="C6254" t="s">
        <v>243</v>
      </c>
      <c r="D6254">
        <v>71.84</v>
      </c>
      <c r="E6254" t="s">
        <v>30879</v>
      </c>
    </row>
    <row r="6255" spans="1:5" hidden="1" x14ac:dyDescent="0.2">
      <c r="A6255" s="94" t="s">
        <v>21435</v>
      </c>
      <c r="B6255" t="s">
        <v>21436</v>
      </c>
      <c r="C6255" t="s">
        <v>243</v>
      </c>
      <c r="D6255">
        <v>41.83</v>
      </c>
      <c r="E6255" t="s">
        <v>30879</v>
      </c>
    </row>
    <row r="6256" spans="1:5" hidden="1" x14ac:dyDescent="0.2">
      <c r="A6256" s="94" t="s">
        <v>21437</v>
      </c>
      <c r="B6256" t="s">
        <v>21438</v>
      </c>
      <c r="C6256" t="s">
        <v>243</v>
      </c>
      <c r="D6256">
        <v>0.03</v>
      </c>
      <c r="E6256" t="s">
        <v>30879</v>
      </c>
    </row>
    <row r="6257" spans="1:5" hidden="1" x14ac:dyDescent="0.2">
      <c r="A6257" s="94" t="s">
        <v>21439</v>
      </c>
      <c r="B6257" t="s">
        <v>21440</v>
      </c>
      <c r="C6257" t="s">
        <v>243</v>
      </c>
      <c r="D6257">
        <v>16.84</v>
      </c>
      <c r="E6257" t="s">
        <v>30879</v>
      </c>
    </row>
    <row r="6258" spans="1:5" hidden="1" x14ac:dyDescent="0.2">
      <c r="A6258" s="94" t="s">
        <v>41047</v>
      </c>
      <c r="B6258" t="s">
        <v>41048</v>
      </c>
      <c r="C6258" t="s">
        <v>243</v>
      </c>
      <c r="D6258">
        <v>0.79</v>
      </c>
      <c r="E6258" t="s">
        <v>30879</v>
      </c>
    </row>
    <row r="6259" spans="1:5" hidden="1" x14ac:dyDescent="0.2">
      <c r="A6259" s="94" t="s">
        <v>41045</v>
      </c>
      <c r="B6259" t="s">
        <v>41046</v>
      </c>
      <c r="C6259" t="s">
        <v>243</v>
      </c>
      <c r="D6259">
        <v>0.11</v>
      </c>
      <c r="E6259" t="s">
        <v>30879</v>
      </c>
    </row>
    <row r="6260" spans="1:5" hidden="1" x14ac:dyDescent="0.2">
      <c r="A6260" s="94" t="s">
        <v>21441</v>
      </c>
      <c r="B6260" t="s">
        <v>21442</v>
      </c>
      <c r="C6260" t="s">
        <v>243</v>
      </c>
      <c r="D6260">
        <v>6.72</v>
      </c>
      <c r="E6260" t="s">
        <v>30879</v>
      </c>
    </row>
    <row r="6261" spans="1:5" hidden="1" x14ac:dyDescent="0.2">
      <c r="A6261" s="94" t="s">
        <v>21443</v>
      </c>
      <c r="B6261" t="s">
        <v>21444</v>
      </c>
      <c r="C6261" t="s">
        <v>243</v>
      </c>
      <c r="D6261">
        <v>6.72</v>
      </c>
      <c r="E6261" t="s">
        <v>30879</v>
      </c>
    </row>
    <row r="6262" spans="1:5" hidden="1" x14ac:dyDescent="0.2">
      <c r="A6262" s="94" t="s">
        <v>21445</v>
      </c>
      <c r="B6262" t="s">
        <v>21446</v>
      </c>
      <c r="C6262" t="s">
        <v>243</v>
      </c>
      <c r="D6262">
        <v>0.49</v>
      </c>
      <c r="E6262" t="s">
        <v>30879</v>
      </c>
    </row>
    <row r="6263" spans="1:5" hidden="1" x14ac:dyDescent="0.2">
      <c r="A6263" s="94" t="s">
        <v>40962</v>
      </c>
      <c r="B6263" t="s">
        <v>40963</v>
      </c>
      <c r="C6263" t="s">
        <v>243</v>
      </c>
      <c r="D6263">
        <v>305.89</v>
      </c>
      <c r="E6263" t="s">
        <v>30879</v>
      </c>
    </row>
    <row r="6264" spans="1:5" hidden="1" x14ac:dyDescent="0.2">
      <c r="A6264" s="94" t="s">
        <v>40966</v>
      </c>
      <c r="B6264" t="s">
        <v>40967</v>
      </c>
      <c r="C6264" t="s">
        <v>243</v>
      </c>
      <c r="D6264">
        <v>386.4</v>
      </c>
      <c r="E6264" t="s">
        <v>30879</v>
      </c>
    </row>
    <row r="6265" spans="1:5" hidden="1" x14ac:dyDescent="0.2">
      <c r="A6265" s="94" t="s">
        <v>40964</v>
      </c>
      <c r="B6265" t="s">
        <v>40965</v>
      </c>
      <c r="C6265" t="s">
        <v>243</v>
      </c>
      <c r="D6265">
        <v>15.53</v>
      </c>
      <c r="E6265" t="s">
        <v>30879</v>
      </c>
    </row>
    <row r="6266" spans="1:5" hidden="1" x14ac:dyDescent="0.2">
      <c r="A6266" s="94" t="s">
        <v>40968</v>
      </c>
      <c r="B6266" t="s">
        <v>40969</v>
      </c>
      <c r="C6266" t="s">
        <v>243</v>
      </c>
      <c r="D6266">
        <v>17.41</v>
      </c>
      <c r="E6266" t="s">
        <v>30879</v>
      </c>
    </row>
    <row r="6267" spans="1:5" hidden="1" x14ac:dyDescent="0.2">
      <c r="A6267" s="94" t="s">
        <v>41164</v>
      </c>
      <c r="B6267" t="s">
        <v>41165</v>
      </c>
      <c r="C6267" t="s">
        <v>243</v>
      </c>
      <c r="D6267">
        <v>24.72</v>
      </c>
      <c r="E6267" t="s">
        <v>30879</v>
      </c>
    </row>
    <row r="6268" spans="1:5" hidden="1" x14ac:dyDescent="0.2">
      <c r="A6268" s="94" t="s">
        <v>41167</v>
      </c>
      <c r="B6268" t="s">
        <v>41168</v>
      </c>
      <c r="C6268" t="s">
        <v>243</v>
      </c>
      <c r="D6268">
        <v>26.47</v>
      </c>
      <c r="E6268" t="s">
        <v>30879</v>
      </c>
    </row>
    <row r="6269" spans="1:5" hidden="1" x14ac:dyDescent="0.2">
      <c r="A6269" s="94" t="s">
        <v>41170</v>
      </c>
      <c r="B6269" t="s">
        <v>41171</v>
      </c>
      <c r="C6269" t="s">
        <v>243</v>
      </c>
      <c r="D6269">
        <v>29.08</v>
      </c>
      <c r="E6269" t="s">
        <v>30879</v>
      </c>
    </row>
    <row r="6270" spans="1:5" hidden="1" x14ac:dyDescent="0.2">
      <c r="A6270" s="94" t="s">
        <v>41172</v>
      </c>
      <c r="B6270" t="s">
        <v>41173</v>
      </c>
      <c r="C6270" t="s">
        <v>243</v>
      </c>
      <c r="D6270">
        <v>28.78</v>
      </c>
      <c r="E6270" t="s">
        <v>30879</v>
      </c>
    </row>
    <row r="6271" spans="1:5" hidden="1" x14ac:dyDescent="0.2">
      <c r="A6271" s="94" t="s">
        <v>41176</v>
      </c>
      <c r="B6271" t="s">
        <v>41177</v>
      </c>
      <c r="C6271" t="s">
        <v>243</v>
      </c>
      <c r="D6271">
        <v>32.049999999999997</v>
      </c>
      <c r="E6271" t="s">
        <v>30879</v>
      </c>
    </row>
    <row r="6272" spans="1:5" hidden="1" x14ac:dyDescent="0.2">
      <c r="A6272" s="94" t="s">
        <v>40637</v>
      </c>
      <c r="B6272" t="s">
        <v>40638</v>
      </c>
      <c r="C6272" t="s">
        <v>243</v>
      </c>
      <c r="D6272">
        <v>235.08</v>
      </c>
      <c r="E6272" t="s">
        <v>30879</v>
      </c>
    </row>
    <row r="6273" spans="1:5" hidden="1" x14ac:dyDescent="0.2">
      <c r="A6273" s="94" t="s">
        <v>40937</v>
      </c>
      <c r="B6273" t="s">
        <v>40938</v>
      </c>
      <c r="C6273" t="s">
        <v>243</v>
      </c>
      <c r="D6273">
        <v>32.479999999999997</v>
      </c>
      <c r="E6273" t="s">
        <v>30879</v>
      </c>
    </row>
    <row r="6274" spans="1:5" hidden="1" x14ac:dyDescent="0.2">
      <c r="A6274" s="94" t="s">
        <v>21447</v>
      </c>
      <c r="B6274" t="s">
        <v>21448</v>
      </c>
      <c r="C6274" t="s">
        <v>243</v>
      </c>
      <c r="D6274">
        <v>52.95</v>
      </c>
      <c r="E6274" t="s">
        <v>30879</v>
      </c>
    </row>
    <row r="6275" spans="1:5" hidden="1" x14ac:dyDescent="0.2">
      <c r="A6275" s="94" t="s">
        <v>41134</v>
      </c>
      <c r="B6275" t="s">
        <v>41135</v>
      </c>
      <c r="C6275" t="s">
        <v>1031</v>
      </c>
      <c r="D6275">
        <v>9.9499999999999993</v>
      </c>
      <c r="E6275" t="s">
        <v>30879</v>
      </c>
    </row>
    <row r="6276" spans="1:5" hidden="1" x14ac:dyDescent="0.2">
      <c r="A6276" s="94" t="s">
        <v>21449</v>
      </c>
      <c r="B6276" t="s">
        <v>21450</v>
      </c>
      <c r="C6276" t="s">
        <v>243</v>
      </c>
      <c r="D6276">
        <v>12.96</v>
      </c>
      <c r="E6276" t="s">
        <v>30879</v>
      </c>
    </row>
    <row r="6277" spans="1:5" hidden="1" x14ac:dyDescent="0.2">
      <c r="A6277" s="94" t="s">
        <v>21451</v>
      </c>
      <c r="B6277" t="s">
        <v>21452</v>
      </c>
      <c r="C6277" t="s">
        <v>1031</v>
      </c>
      <c r="D6277">
        <v>381.36</v>
      </c>
      <c r="E6277" t="s">
        <v>30879</v>
      </c>
    </row>
    <row r="6278" spans="1:5" hidden="1" x14ac:dyDescent="0.2">
      <c r="A6278" s="94" t="s">
        <v>41023</v>
      </c>
      <c r="B6278" t="s">
        <v>41024</v>
      </c>
      <c r="C6278" t="s">
        <v>1031</v>
      </c>
      <c r="D6278">
        <v>400.43</v>
      </c>
      <c r="E6278" t="s">
        <v>30879</v>
      </c>
    </row>
    <row r="6279" spans="1:5" hidden="1" x14ac:dyDescent="0.2">
      <c r="A6279" s="94" t="s">
        <v>41021</v>
      </c>
      <c r="B6279" t="s">
        <v>41022</v>
      </c>
      <c r="C6279" t="s">
        <v>1031</v>
      </c>
      <c r="D6279">
        <v>310.91000000000003</v>
      </c>
      <c r="E6279" t="s">
        <v>30879</v>
      </c>
    </row>
    <row r="6280" spans="1:5" hidden="1" x14ac:dyDescent="0.2">
      <c r="A6280" s="94" t="s">
        <v>21453</v>
      </c>
      <c r="B6280" t="s">
        <v>21454</v>
      </c>
      <c r="C6280" t="s">
        <v>1031</v>
      </c>
      <c r="D6280">
        <v>35.520000000000003</v>
      </c>
      <c r="E6280" t="s">
        <v>30879</v>
      </c>
    </row>
    <row r="6281" spans="1:5" hidden="1" x14ac:dyDescent="0.2">
      <c r="A6281" s="94" t="s">
        <v>41019</v>
      </c>
      <c r="B6281" t="s">
        <v>41020</v>
      </c>
      <c r="C6281" t="s">
        <v>1031</v>
      </c>
      <c r="D6281">
        <v>65.14</v>
      </c>
      <c r="E6281" t="s">
        <v>30879</v>
      </c>
    </row>
    <row r="6282" spans="1:5" hidden="1" x14ac:dyDescent="0.2">
      <c r="A6282" s="94" t="s">
        <v>21455</v>
      </c>
      <c r="B6282" t="s">
        <v>21456</v>
      </c>
      <c r="C6282" t="s">
        <v>243</v>
      </c>
      <c r="D6282">
        <v>127.08</v>
      </c>
      <c r="E6282" t="s">
        <v>30879</v>
      </c>
    </row>
    <row r="6283" spans="1:5" hidden="1" x14ac:dyDescent="0.2">
      <c r="A6283" s="94" t="s">
        <v>21457</v>
      </c>
      <c r="B6283" t="s">
        <v>21458</v>
      </c>
      <c r="C6283" t="s">
        <v>243</v>
      </c>
      <c r="D6283">
        <v>0.62</v>
      </c>
      <c r="E6283" t="s">
        <v>30879</v>
      </c>
    </row>
    <row r="6284" spans="1:5" hidden="1" x14ac:dyDescent="0.2">
      <c r="A6284" s="94" t="s">
        <v>21459</v>
      </c>
      <c r="B6284" t="s">
        <v>21460</v>
      </c>
      <c r="C6284" t="s">
        <v>243</v>
      </c>
      <c r="D6284">
        <v>0.51</v>
      </c>
      <c r="E6284" t="s">
        <v>30879</v>
      </c>
    </row>
    <row r="6285" spans="1:5" hidden="1" x14ac:dyDescent="0.2">
      <c r="A6285" s="94" t="s">
        <v>21461</v>
      </c>
      <c r="B6285" t="s">
        <v>21462</v>
      </c>
      <c r="C6285" t="s">
        <v>243</v>
      </c>
      <c r="D6285">
        <v>9.83</v>
      </c>
      <c r="E6285" t="s">
        <v>30879</v>
      </c>
    </row>
    <row r="6286" spans="1:5" hidden="1" x14ac:dyDescent="0.2">
      <c r="A6286" s="94" t="s">
        <v>21463</v>
      </c>
      <c r="B6286" t="s">
        <v>21464</v>
      </c>
      <c r="C6286" t="s">
        <v>243</v>
      </c>
      <c r="D6286">
        <v>9.83</v>
      </c>
      <c r="E6286" t="s">
        <v>30879</v>
      </c>
    </row>
    <row r="6287" spans="1:5" hidden="1" x14ac:dyDescent="0.2">
      <c r="A6287" s="94" t="s">
        <v>21465</v>
      </c>
      <c r="B6287" t="s">
        <v>21466</v>
      </c>
      <c r="C6287" t="s">
        <v>243</v>
      </c>
      <c r="D6287">
        <v>15.31</v>
      </c>
      <c r="E6287" t="s">
        <v>30879</v>
      </c>
    </row>
    <row r="6288" spans="1:5" hidden="1" x14ac:dyDescent="0.2">
      <c r="A6288" s="94" t="s">
        <v>40829</v>
      </c>
      <c r="B6288" t="s">
        <v>40830</v>
      </c>
      <c r="C6288" t="s">
        <v>243</v>
      </c>
      <c r="D6288">
        <v>38.700000000000003</v>
      </c>
      <c r="E6288" t="s">
        <v>30879</v>
      </c>
    </row>
    <row r="6289" spans="1:5" hidden="1" x14ac:dyDescent="0.2">
      <c r="A6289" s="94" t="s">
        <v>40831</v>
      </c>
      <c r="B6289" t="s">
        <v>40832</v>
      </c>
      <c r="C6289" t="s">
        <v>243</v>
      </c>
      <c r="D6289">
        <v>38.700000000000003</v>
      </c>
      <c r="E6289" t="s">
        <v>30879</v>
      </c>
    </row>
    <row r="6290" spans="1:5" hidden="1" x14ac:dyDescent="0.2">
      <c r="A6290" s="94" t="s">
        <v>40841</v>
      </c>
      <c r="B6290" t="s">
        <v>40842</v>
      </c>
      <c r="C6290" t="s">
        <v>243</v>
      </c>
      <c r="D6290">
        <v>43.69</v>
      </c>
      <c r="E6290" t="s">
        <v>30879</v>
      </c>
    </row>
    <row r="6291" spans="1:5" hidden="1" x14ac:dyDescent="0.2">
      <c r="A6291" s="94" t="s">
        <v>40843</v>
      </c>
      <c r="B6291" t="s">
        <v>40844</v>
      </c>
      <c r="C6291" t="s">
        <v>243</v>
      </c>
      <c r="D6291">
        <v>43.69</v>
      </c>
      <c r="E6291" t="s">
        <v>30879</v>
      </c>
    </row>
    <row r="6292" spans="1:5" hidden="1" x14ac:dyDescent="0.2">
      <c r="A6292" s="94" t="s">
        <v>21467</v>
      </c>
      <c r="B6292" t="s">
        <v>21468</v>
      </c>
      <c r="C6292" t="s">
        <v>243</v>
      </c>
      <c r="D6292">
        <v>28.4</v>
      </c>
      <c r="E6292" t="s">
        <v>30879</v>
      </c>
    </row>
    <row r="6293" spans="1:5" hidden="1" x14ac:dyDescent="0.2">
      <c r="A6293" s="94" t="s">
        <v>21469</v>
      </c>
      <c r="B6293" t="s">
        <v>21470</v>
      </c>
      <c r="C6293" t="s">
        <v>243</v>
      </c>
      <c r="D6293">
        <v>28.4</v>
      </c>
      <c r="E6293" t="s">
        <v>30879</v>
      </c>
    </row>
    <row r="6294" spans="1:5" hidden="1" x14ac:dyDescent="0.2">
      <c r="A6294" s="94" t="s">
        <v>40641</v>
      </c>
      <c r="B6294" t="s">
        <v>40642</v>
      </c>
      <c r="C6294" t="s">
        <v>1031</v>
      </c>
      <c r="D6294">
        <v>24.66</v>
      </c>
      <c r="E6294" t="s">
        <v>30879</v>
      </c>
    </row>
    <row r="6295" spans="1:5" hidden="1" x14ac:dyDescent="0.2">
      <c r="A6295" s="94" t="s">
        <v>40853</v>
      </c>
      <c r="B6295" t="s">
        <v>40854</v>
      </c>
      <c r="C6295" t="s">
        <v>243</v>
      </c>
      <c r="D6295">
        <v>98.13</v>
      </c>
      <c r="E6295" t="s">
        <v>30879</v>
      </c>
    </row>
    <row r="6296" spans="1:5" hidden="1" x14ac:dyDescent="0.2">
      <c r="A6296" s="94" t="s">
        <v>40825</v>
      </c>
      <c r="B6296" t="s">
        <v>40826</v>
      </c>
      <c r="C6296" t="s">
        <v>243</v>
      </c>
      <c r="D6296">
        <v>37.78</v>
      </c>
      <c r="E6296" t="s">
        <v>30879</v>
      </c>
    </row>
    <row r="6297" spans="1:5" hidden="1" x14ac:dyDescent="0.2">
      <c r="A6297" s="94" t="s">
        <v>40827</v>
      </c>
      <c r="B6297" t="s">
        <v>40828</v>
      </c>
      <c r="C6297" t="s">
        <v>243</v>
      </c>
      <c r="D6297">
        <v>37.78</v>
      </c>
      <c r="E6297" t="s">
        <v>30879</v>
      </c>
    </row>
    <row r="6298" spans="1:5" hidden="1" x14ac:dyDescent="0.2">
      <c r="A6298" s="94" t="s">
        <v>41035</v>
      </c>
      <c r="B6298" t="s">
        <v>41036</v>
      </c>
      <c r="C6298" t="s">
        <v>243</v>
      </c>
      <c r="D6298">
        <v>51.65</v>
      </c>
      <c r="E6298" t="s">
        <v>30879</v>
      </c>
    </row>
    <row r="6299" spans="1:5" hidden="1" x14ac:dyDescent="0.2">
      <c r="A6299" s="94" t="s">
        <v>21471</v>
      </c>
      <c r="B6299" t="s">
        <v>21472</v>
      </c>
      <c r="C6299" t="s">
        <v>243</v>
      </c>
      <c r="D6299">
        <v>129.16</v>
      </c>
      <c r="E6299" t="s">
        <v>30879</v>
      </c>
    </row>
    <row r="6300" spans="1:5" hidden="1" x14ac:dyDescent="0.2">
      <c r="A6300" s="94" t="s">
        <v>21473</v>
      </c>
      <c r="B6300" t="s">
        <v>21474</v>
      </c>
      <c r="C6300" t="s">
        <v>1195</v>
      </c>
      <c r="D6300">
        <v>34.299999999999997</v>
      </c>
      <c r="E6300" t="s">
        <v>30879</v>
      </c>
    </row>
    <row r="6301" spans="1:5" hidden="1" x14ac:dyDescent="0.2">
      <c r="A6301" s="94" t="s">
        <v>41142</v>
      </c>
      <c r="B6301" t="s">
        <v>41143</v>
      </c>
      <c r="C6301" t="s">
        <v>1195</v>
      </c>
      <c r="D6301">
        <v>39.39</v>
      </c>
      <c r="E6301" t="s">
        <v>30879</v>
      </c>
    </row>
    <row r="6302" spans="1:5" hidden="1" x14ac:dyDescent="0.2">
      <c r="A6302" s="94" t="s">
        <v>41146</v>
      </c>
      <c r="B6302" t="s">
        <v>41147</v>
      </c>
      <c r="C6302" t="s">
        <v>1195</v>
      </c>
      <c r="D6302">
        <v>40.06</v>
      </c>
      <c r="E6302" t="s">
        <v>30879</v>
      </c>
    </row>
    <row r="6303" spans="1:5" hidden="1" x14ac:dyDescent="0.2">
      <c r="A6303" s="94" t="s">
        <v>21475</v>
      </c>
      <c r="B6303" t="s">
        <v>21476</v>
      </c>
      <c r="C6303" t="s">
        <v>1195</v>
      </c>
      <c r="D6303">
        <v>40.64</v>
      </c>
      <c r="E6303" t="s">
        <v>30879</v>
      </c>
    </row>
    <row r="6304" spans="1:5" hidden="1" x14ac:dyDescent="0.2">
      <c r="A6304" s="94" t="s">
        <v>21477</v>
      </c>
      <c r="B6304" t="s">
        <v>21478</v>
      </c>
      <c r="C6304" t="s">
        <v>1195</v>
      </c>
      <c r="D6304">
        <v>42.78</v>
      </c>
      <c r="E6304" t="s">
        <v>30879</v>
      </c>
    </row>
    <row r="6305" spans="1:5" hidden="1" x14ac:dyDescent="0.2">
      <c r="A6305" s="94" t="s">
        <v>21479</v>
      </c>
      <c r="B6305" t="s">
        <v>21480</v>
      </c>
      <c r="C6305" t="s">
        <v>1195</v>
      </c>
      <c r="D6305">
        <v>45.03</v>
      </c>
      <c r="E6305" t="s">
        <v>30879</v>
      </c>
    </row>
    <row r="6306" spans="1:5" hidden="1" x14ac:dyDescent="0.2">
      <c r="A6306" s="94" t="s">
        <v>21481</v>
      </c>
      <c r="B6306" t="s">
        <v>21482</v>
      </c>
      <c r="C6306" t="s">
        <v>1195</v>
      </c>
      <c r="D6306">
        <v>47.56</v>
      </c>
      <c r="E6306" t="s">
        <v>30879</v>
      </c>
    </row>
    <row r="6307" spans="1:5" hidden="1" x14ac:dyDescent="0.2">
      <c r="A6307" s="94" t="s">
        <v>41154</v>
      </c>
      <c r="B6307" t="s">
        <v>41155</v>
      </c>
      <c r="C6307" t="s">
        <v>1195</v>
      </c>
      <c r="D6307">
        <v>51.81</v>
      </c>
      <c r="E6307" t="s">
        <v>30879</v>
      </c>
    </row>
    <row r="6308" spans="1:5" hidden="1" x14ac:dyDescent="0.2">
      <c r="A6308" s="94" t="s">
        <v>41144</v>
      </c>
      <c r="B6308" t="s">
        <v>41145</v>
      </c>
      <c r="C6308" t="s">
        <v>1031</v>
      </c>
      <c r="D6308">
        <v>40.25</v>
      </c>
      <c r="E6308" t="s">
        <v>30879</v>
      </c>
    </row>
    <row r="6309" spans="1:5" hidden="1" x14ac:dyDescent="0.2">
      <c r="A6309" s="94" t="s">
        <v>41148</v>
      </c>
      <c r="B6309" t="s">
        <v>41149</v>
      </c>
      <c r="C6309" t="s">
        <v>1031</v>
      </c>
      <c r="D6309">
        <v>43.11</v>
      </c>
      <c r="E6309" t="s">
        <v>30879</v>
      </c>
    </row>
    <row r="6310" spans="1:5" hidden="1" x14ac:dyDescent="0.2">
      <c r="A6310" s="94" t="s">
        <v>41150</v>
      </c>
      <c r="B6310" t="s">
        <v>41151</v>
      </c>
      <c r="C6310" t="s">
        <v>1031</v>
      </c>
      <c r="D6310">
        <v>45.51</v>
      </c>
      <c r="E6310" t="s">
        <v>30879</v>
      </c>
    </row>
    <row r="6311" spans="1:5" hidden="1" x14ac:dyDescent="0.2">
      <c r="A6311" s="94" t="s">
        <v>41152</v>
      </c>
      <c r="B6311" t="s">
        <v>41153</v>
      </c>
      <c r="C6311" t="s">
        <v>1031</v>
      </c>
      <c r="D6311">
        <v>45.27</v>
      </c>
      <c r="E6311" t="s">
        <v>30879</v>
      </c>
    </row>
    <row r="6312" spans="1:5" hidden="1" x14ac:dyDescent="0.2">
      <c r="A6312" s="94" t="s">
        <v>41009</v>
      </c>
      <c r="B6312" t="s">
        <v>41010</v>
      </c>
      <c r="C6312" t="s">
        <v>1195</v>
      </c>
      <c r="D6312">
        <v>40.619999999999997</v>
      </c>
      <c r="E6312" t="s">
        <v>30879</v>
      </c>
    </row>
    <row r="6313" spans="1:5" hidden="1" x14ac:dyDescent="0.2">
      <c r="A6313" s="94" t="s">
        <v>21483</v>
      </c>
      <c r="B6313" t="s">
        <v>21484</v>
      </c>
      <c r="C6313" t="s">
        <v>1195</v>
      </c>
      <c r="D6313">
        <v>39.06</v>
      </c>
      <c r="E6313" t="s">
        <v>30879</v>
      </c>
    </row>
    <row r="6314" spans="1:5" hidden="1" x14ac:dyDescent="0.2">
      <c r="A6314" s="94" t="s">
        <v>21485</v>
      </c>
      <c r="B6314" t="s">
        <v>21486</v>
      </c>
      <c r="C6314" t="s">
        <v>1195</v>
      </c>
      <c r="D6314">
        <v>41.69</v>
      </c>
      <c r="E6314" t="s">
        <v>30879</v>
      </c>
    </row>
    <row r="6315" spans="1:5" hidden="1" x14ac:dyDescent="0.2">
      <c r="A6315" s="94" t="s">
        <v>21487</v>
      </c>
      <c r="B6315" t="s">
        <v>21488</v>
      </c>
      <c r="C6315" t="s">
        <v>1195</v>
      </c>
      <c r="D6315">
        <v>43.55</v>
      </c>
      <c r="E6315" t="s">
        <v>30879</v>
      </c>
    </row>
    <row r="6316" spans="1:5" hidden="1" x14ac:dyDescent="0.2">
      <c r="A6316" s="94" t="s">
        <v>41011</v>
      </c>
      <c r="B6316" t="s">
        <v>41012</v>
      </c>
      <c r="C6316" t="s">
        <v>1195</v>
      </c>
      <c r="D6316">
        <v>48.06</v>
      </c>
      <c r="E6316" t="s">
        <v>30879</v>
      </c>
    </row>
    <row r="6317" spans="1:5" hidden="1" x14ac:dyDescent="0.2">
      <c r="A6317" s="94" t="s">
        <v>41065</v>
      </c>
      <c r="B6317" t="s">
        <v>41066</v>
      </c>
      <c r="C6317" t="s">
        <v>243</v>
      </c>
      <c r="D6317">
        <v>1.24</v>
      </c>
      <c r="E6317" t="s">
        <v>30879</v>
      </c>
    </row>
    <row r="6318" spans="1:5" hidden="1" x14ac:dyDescent="0.2">
      <c r="A6318" s="94" t="s">
        <v>41067</v>
      </c>
      <c r="B6318" t="s">
        <v>41068</v>
      </c>
      <c r="C6318" t="s">
        <v>243</v>
      </c>
      <c r="D6318">
        <v>3.37</v>
      </c>
      <c r="E6318" t="s">
        <v>30879</v>
      </c>
    </row>
    <row r="6319" spans="1:5" hidden="1" x14ac:dyDescent="0.2">
      <c r="A6319" s="94" t="s">
        <v>40845</v>
      </c>
      <c r="B6319" t="s">
        <v>40846</v>
      </c>
      <c r="C6319" t="s">
        <v>243</v>
      </c>
      <c r="D6319">
        <v>44</v>
      </c>
      <c r="E6319" t="s">
        <v>30879</v>
      </c>
    </row>
    <row r="6320" spans="1:5" hidden="1" x14ac:dyDescent="0.2">
      <c r="A6320" s="94" t="s">
        <v>40847</v>
      </c>
      <c r="B6320" t="s">
        <v>40848</v>
      </c>
      <c r="C6320" t="s">
        <v>243</v>
      </c>
      <c r="D6320">
        <v>44</v>
      </c>
      <c r="E6320" t="s">
        <v>30879</v>
      </c>
    </row>
    <row r="6321" spans="1:5" hidden="1" x14ac:dyDescent="0.2">
      <c r="A6321" s="94" t="s">
        <v>21489</v>
      </c>
      <c r="B6321" t="s">
        <v>21490</v>
      </c>
      <c r="C6321" t="s">
        <v>243</v>
      </c>
      <c r="D6321">
        <v>0.56999999999999995</v>
      </c>
      <c r="E6321" t="s">
        <v>30879</v>
      </c>
    </row>
    <row r="6322" spans="1:5" hidden="1" x14ac:dyDescent="0.2">
      <c r="A6322" s="94" t="s">
        <v>40833</v>
      </c>
      <c r="B6322" t="s">
        <v>40834</v>
      </c>
      <c r="C6322" t="s">
        <v>243</v>
      </c>
      <c r="D6322">
        <v>40.33</v>
      </c>
      <c r="E6322" t="s">
        <v>30879</v>
      </c>
    </row>
    <row r="6323" spans="1:5" hidden="1" x14ac:dyDescent="0.2">
      <c r="A6323" s="94" t="s">
        <v>40835</v>
      </c>
      <c r="B6323" t="s">
        <v>40836</v>
      </c>
      <c r="C6323" t="s">
        <v>243</v>
      </c>
      <c r="D6323">
        <v>41.86</v>
      </c>
      <c r="E6323" t="s">
        <v>30879</v>
      </c>
    </row>
    <row r="6324" spans="1:5" hidden="1" x14ac:dyDescent="0.2">
      <c r="A6324" s="94" t="s">
        <v>21491</v>
      </c>
      <c r="B6324" t="s">
        <v>21492</v>
      </c>
      <c r="C6324" t="s">
        <v>243</v>
      </c>
      <c r="D6324">
        <v>35.33</v>
      </c>
      <c r="E6324" t="s">
        <v>30879</v>
      </c>
    </row>
    <row r="6325" spans="1:5" hidden="1" x14ac:dyDescent="0.2">
      <c r="A6325" s="94" t="s">
        <v>21493</v>
      </c>
      <c r="B6325" t="s">
        <v>21494</v>
      </c>
      <c r="C6325" t="s">
        <v>243</v>
      </c>
      <c r="D6325">
        <v>35.33</v>
      </c>
      <c r="E6325" t="s">
        <v>30879</v>
      </c>
    </row>
    <row r="6326" spans="1:5" hidden="1" x14ac:dyDescent="0.2">
      <c r="A6326" s="94" t="s">
        <v>40863</v>
      </c>
      <c r="B6326" t="s">
        <v>40864</v>
      </c>
      <c r="C6326" t="s">
        <v>243</v>
      </c>
      <c r="D6326">
        <v>43.14</v>
      </c>
      <c r="E6326" t="s">
        <v>30879</v>
      </c>
    </row>
    <row r="6327" spans="1:5" hidden="1" x14ac:dyDescent="0.2">
      <c r="A6327" s="94" t="s">
        <v>40865</v>
      </c>
      <c r="B6327" t="s">
        <v>40866</v>
      </c>
      <c r="C6327" t="s">
        <v>243</v>
      </c>
      <c r="D6327">
        <v>43.14</v>
      </c>
      <c r="E6327" t="s">
        <v>30879</v>
      </c>
    </row>
    <row r="6328" spans="1:5" hidden="1" x14ac:dyDescent="0.2">
      <c r="A6328" s="94" t="s">
        <v>40813</v>
      </c>
      <c r="B6328" t="s">
        <v>40814</v>
      </c>
      <c r="C6328" t="s">
        <v>243</v>
      </c>
      <c r="D6328">
        <v>44.4</v>
      </c>
      <c r="E6328" t="s">
        <v>30879</v>
      </c>
    </row>
    <row r="6329" spans="1:5" hidden="1" x14ac:dyDescent="0.2">
      <c r="A6329" s="94" t="s">
        <v>40815</v>
      </c>
      <c r="B6329" t="s">
        <v>40816</v>
      </c>
      <c r="C6329" t="s">
        <v>243</v>
      </c>
      <c r="D6329">
        <v>44.4</v>
      </c>
      <c r="E6329" t="s">
        <v>30879</v>
      </c>
    </row>
    <row r="6330" spans="1:5" hidden="1" x14ac:dyDescent="0.2">
      <c r="A6330" s="94" t="s">
        <v>40817</v>
      </c>
      <c r="B6330" t="s">
        <v>40818</v>
      </c>
      <c r="C6330" t="s">
        <v>243</v>
      </c>
      <c r="D6330">
        <v>44.94</v>
      </c>
      <c r="E6330" t="s">
        <v>30879</v>
      </c>
    </row>
    <row r="6331" spans="1:5" hidden="1" x14ac:dyDescent="0.2">
      <c r="A6331" s="94" t="s">
        <v>40819</v>
      </c>
      <c r="B6331" t="s">
        <v>40820</v>
      </c>
      <c r="C6331" t="s">
        <v>243</v>
      </c>
      <c r="D6331">
        <v>44.94</v>
      </c>
      <c r="E6331" t="s">
        <v>30879</v>
      </c>
    </row>
    <row r="6332" spans="1:5" hidden="1" x14ac:dyDescent="0.2">
      <c r="A6332" s="94" t="s">
        <v>40867</v>
      </c>
      <c r="B6332" t="s">
        <v>40868</v>
      </c>
      <c r="C6332" t="s">
        <v>243</v>
      </c>
      <c r="D6332">
        <v>46.9</v>
      </c>
      <c r="E6332" t="s">
        <v>30879</v>
      </c>
    </row>
    <row r="6333" spans="1:5" hidden="1" x14ac:dyDescent="0.2">
      <c r="A6333" s="94" t="s">
        <v>40869</v>
      </c>
      <c r="B6333" t="s">
        <v>40870</v>
      </c>
      <c r="C6333" t="s">
        <v>243</v>
      </c>
      <c r="D6333">
        <v>46.9</v>
      </c>
      <c r="E6333" t="s">
        <v>30879</v>
      </c>
    </row>
    <row r="6334" spans="1:5" hidden="1" x14ac:dyDescent="0.2">
      <c r="A6334" s="94" t="s">
        <v>40837</v>
      </c>
      <c r="B6334" t="s">
        <v>40838</v>
      </c>
      <c r="C6334" t="s">
        <v>243</v>
      </c>
      <c r="D6334">
        <v>42.92</v>
      </c>
      <c r="E6334" t="s">
        <v>30879</v>
      </c>
    </row>
    <row r="6335" spans="1:5" hidden="1" x14ac:dyDescent="0.2">
      <c r="A6335" s="94" t="s">
        <v>40839</v>
      </c>
      <c r="B6335" t="s">
        <v>40840</v>
      </c>
      <c r="C6335" t="s">
        <v>243</v>
      </c>
      <c r="D6335">
        <v>42.92</v>
      </c>
      <c r="E6335" t="s">
        <v>30879</v>
      </c>
    </row>
    <row r="6336" spans="1:5" hidden="1" x14ac:dyDescent="0.2">
      <c r="A6336" s="94" t="s">
        <v>40821</v>
      </c>
      <c r="B6336" t="s">
        <v>40822</v>
      </c>
      <c r="C6336" t="s">
        <v>243</v>
      </c>
      <c r="D6336">
        <v>31.62</v>
      </c>
      <c r="E6336" t="s">
        <v>30879</v>
      </c>
    </row>
    <row r="6337" spans="1:5" hidden="1" x14ac:dyDescent="0.2">
      <c r="A6337" s="94" t="s">
        <v>40823</v>
      </c>
      <c r="B6337" t="s">
        <v>40824</v>
      </c>
      <c r="C6337" t="s">
        <v>243</v>
      </c>
      <c r="D6337">
        <v>31.62</v>
      </c>
      <c r="E6337" t="s">
        <v>30879</v>
      </c>
    </row>
    <row r="6338" spans="1:5" hidden="1" x14ac:dyDescent="0.2">
      <c r="A6338" s="94" t="s">
        <v>40859</v>
      </c>
      <c r="B6338" t="s">
        <v>40860</v>
      </c>
      <c r="C6338" t="s">
        <v>243</v>
      </c>
      <c r="D6338">
        <v>27.85</v>
      </c>
      <c r="E6338" t="s">
        <v>30879</v>
      </c>
    </row>
    <row r="6339" spans="1:5" hidden="1" x14ac:dyDescent="0.2">
      <c r="A6339" s="94" t="s">
        <v>40861</v>
      </c>
      <c r="B6339" t="s">
        <v>40862</v>
      </c>
      <c r="C6339" t="s">
        <v>243</v>
      </c>
      <c r="D6339">
        <v>27.85</v>
      </c>
      <c r="E6339" t="s">
        <v>30879</v>
      </c>
    </row>
    <row r="6340" spans="1:5" hidden="1" x14ac:dyDescent="0.2">
      <c r="A6340" s="94" t="s">
        <v>21495</v>
      </c>
      <c r="B6340" t="s">
        <v>21496</v>
      </c>
      <c r="C6340" t="s">
        <v>243</v>
      </c>
      <c r="D6340">
        <v>31.16</v>
      </c>
      <c r="E6340" t="s">
        <v>30879</v>
      </c>
    </row>
    <row r="6341" spans="1:5" hidden="1" x14ac:dyDescent="0.2">
      <c r="A6341" s="94" t="s">
        <v>41184</v>
      </c>
      <c r="B6341" t="s">
        <v>41185</v>
      </c>
      <c r="C6341" t="s">
        <v>243</v>
      </c>
      <c r="D6341">
        <v>43.39</v>
      </c>
      <c r="E6341" t="s">
        <v>30879</v>
      </c>
    </row>
    <row r="6342" spans="1:5" hidden="1" x14ac:dyDescent="0.2">
      <c r="A6342" s="94" t="s">
        <v>41186</v>
      </c>
      <c r="B6342" t="s">
        <v>41187</v>
      </c>
      <c r="C6342" t="s">
        <v>243</v>
      </c>
      <c r="D6342">
        <v>43.39</v>
      </c>
      <c r="E6342" t="s">
        <v>30879</v>
      </c>
    </row>
    <row r="6343" spans="1:5" hidden="1" x14ac:dyDescent="0.2">
      <c r="A6343" s="94" t="s">
        <v>40875</v>
      </c>
      <c r="B6343" t="s">
        <v>40876</v>
      </c>
      <c r="C6343" t="s">
        <v>243</v>
      </c>
      <c r="D6343">
        <v>47.07</v>
      </c>
      <c r="E6343" t="s">
        <v>30879</v>
      </c>
    </row>
    <row r="6344" spans="1:5" hidden="1" x14ac:dyDescent="0.2">
      <c r="A6344" s="94" t="s">
        <v>40877</v>
      </c>
      <c r="B6344" t="s">
        <v>40878</v>
      </c>
      <c r="C6344" t="s">
        <v>243</v>
      </c>
      <c r="D6344">
        <v>47.07</v>
      </c>
      <c r="E6344" t="s">
        <v>30879</v>
      </c>
    </row>
    <row r="6345" spans="1:5" hidden="1" x14ac:dyDescent="0.2">
      <c r="A6345" s="94" t="s">
        <v>40849</v>
      </c>
      <c r="B6345" t="s">
        <v>40850</v>
      </c>
      <c r="C6345" t="s">
        <v>243</v>
      </c>
      <c r="D6345">
        <v>44.46</v>
      </c>
      <c r="E6345" t="s">
        <v>30879</v>
      </c>
    </row>
    <row r="6346" spans="1:5" hidden="1" x14ac:dyDescent="0.2">
      <c r="A6346" s="94" t="s">
        <v>40851</v>
      </c>
      <c r="B6346" t="s">
        <v>40852</v>
      </c>
      <c r="C6346" t="s">
        <v>243</v>
      </c>
      <c r="D6346">
        <v>44.46</v>
      </c>
      <c r="E6346" t="s">
        <v>30879</v>
      </c>
    </row>
    <row r="6347" spans="1:5" hidden="1" x14ac:dyDescent="0.2">
      <c r="A6347" s="94" t="s">
        <v>40871</v>
      </c>
      <c r="B6347" t="s">
        <v>40872</v>
      </c>
      <c r="C6347" t="s">
        <v>243</v>
      </c>
      <c r="D6347">
        <v>49.28</v>
      </c>
      <c r="E6347" t="s">
        <v>30879</v>
      </c>
    </row>
    <row r="6348" spans="1:5" hidden="1" x14ac:dyDescent="0.2">
      <c r="A6348" s="94" t="s">
        <v>40873</v>
      </c>
      <c r="B6348" t="s">
        <v>40874</v>
      </c>
      <c r="C6348" t="s">
        <v>243</v>
      </c>
      <c r="D6348">
        <v>49.28</v>
      </c>
      <c r="E6348" t="s">
        <v>30879</v>
      </c>
    </row>
    <row r="6349" spans="1:5" hidden="1" x14ac:dyDescent="0.2">
      <c r="A6349" s="94" t="s">
        <v>21497</v>
      </c>
      <c r="B6349" t="s">
        <v>21498</v>
      </c>
      <c r="C6349" t="s">
        <v>243</v>
      </c>
      <c r="D6349">
        <v>24.61</v>
      </c>
      <c r="E6349" t="s">
        <v>30879</v>
      </c>
    </row>
    <row r="6350" spans="1:5" hidden="1" x14ac:dyDescent="0.2">
      <c r="A6350" s="94" t="s">
        <v>21499</v>
      </c>
      <c r="B6350" t="s">
        <v>21500</v>
      </c>
      <c r="C6350" t="s">
        <v>243</v>
      </c>
      <c r="D6350">
        <v>24.61</v>
      </c>
      <c r="E6350" t="s">
        <v>30879</v>
      </c>
    </row>
    <row r="6351" spans="1:5" hidden="1" x14ac:dyDescent="0.2">
      <c r="A6351" s="94" t="s">
        <v>40855</v>
      </c>
      <c r="B6351" t="s">
        <v>40856</v>
      </c>
      <c r="C6351" t="s">
        <v>243</v>
      </c>
      <c r="D6351">
        <v>46.21</v>
      </c>
      <c r="E6351" t="s">
        <v>30879</v>
      </c>
    </row>
    <row r="6352" spans="1:5" hidden="1" x14ac:dyDescent="0.2">
      <c r="A6352" s="94" t="s">
        <v>40857</v>
      </c>
      <c r="B6352" t="s">
        <v>40858</v>
      </c>
      <c r="C6352" t="s">
        <v>243</v>
      </c>
      <c r="D6352">
        <v>46.21</v>
      </c>
      <c r="E6352" t="s">
        <v>30879</v>
      </c>
    </row>
    <row r="6353" spans="1:5" hidden="1" x14ac:dyDescent="0.2">
      <c r="A6353" s="94" t="s">
        <v>40625</v>
      </c>
      <c r="B6353" t="s">
        <v>40626</v>
      </c>
      <c r="C6353" t="s">
        <v>1031</v>
      </c>
      <c r="D6353">
        <v>69.92</v>
      </c>
      <c r="E6353" t="s">
        <v>30879</v>
      </c>
    </row>
    <row r="6354" spans="1:5" hidden="1" x14ac:dyDescent="0.2">
      <c r="A6354" s="94" t="s">
        <v>40809</v>
      </c>
      <c r="B6354" t="s">
        <v>40810</v>
      </c>
      <c r="C6354" t="s">
        <v>243</v>
      </c>
      <c r="D6354">
        <v>40.99</v>
      </c>
      <c r="E6354" t="s">
        <v>30879</v>
      </c>
    </row>
    <row r="6355" spans="1:5" hidden="1" x14ac:dyDescent="0.2">
      <c r="A6355" s="94" t="s">
        <v>40811</v>
      </c>
      <c r="B6355" t="s">
        <v>40812</v>
      </c>
      <c r="C6355" t="s">
        <v>243</v>
      </c>
      <c r="D6355">
        <v>40.99</v>
      </c>
      <c r="E6355" t="s">
        <v>30879</v>
      </c>
    </row>
    <row r="6356" spans="1:5" hidden="1" x14ac:dyDescent="0.2">
      <c r="A6356" s="94" t="s">
        <v>40805</v>
      </c>
      <c r="B6356" t="s">
        <v>40806</v>
      </c>
      <c r="C6356" t="s">
        <v>243</v>
      </c>
      <c r="D6356">
        <v>42.06</v>
      </c>
      <c r="E6356" t="s">
        <v>30879</v>
      </c>
    </row>
    <row r="6357" spans="1:5" hidden="1" x14ac:dyDescent="0.2">
      <c r="A6357" s="94" t="s">
        <v>40807</v>
      </c>
      <c r="B6357" t="s">
        <v>40808</v>
      </c>
      <c r="C6357" t="s">
        <v>243</v>
      </c>
      <c r="D6357">
        <v>42.06</v>
      </c>
      <c r="E6357" t="s">
        <v>30879</v>
      </c>
    </row>
    <row r="6358" spans="1:5" hidden="1" x14ac:dyDescent="0.2">
      <c r="A6358" s="94" t="s">
        <v>40785</v>
      </c>
      <c r="B6358" t="s">
        <v>40786</v>
      </c>
      <c r="C6358" t="s">
        <v>1031</v>
      </c>
      <c r="D6358">
        <v>112.98</v>
      </c>
      <c r="E6358" t="s">
        <v>30879</v>
      </c>
    </row>
    <row r="6359" spans="1:5" hidden="1" x14ac:dyDescent="0.2">
      <c r="A6359" s="94" t="s">
        <v>21501</v>
      </c>
      <c r="B6359" t="s">
        <v>21502</v>
      </c>
      <c r="C6359" t="s">
        <v>243</v>
      </c>
      <c r="D6359">
        <v>91.44</v>
      </c>
      <c r="E6359" t="s">
        <v>30879</v>
      </c>
    </row>
    <row r="6360" spans="1:5" hidden="1" x14ac:dyDescent="0.2">
      <c r="A6360" s="94" t="s">
        <v>21503</v>
      </c>
      <c r="B6360" t="s">
        <v>21504</v>
      </c>
      <c r="C6360" t="s">
        <v>243</v>
      </c>
      <c r="D6360">
        <v>0.06</v>
      </c>
      <c r="E6360" t="s">
        <v>30879</v>
      </c>
    </row>
    <row r="6361" spans="1:5" hidden="1" x14ac:dyDescent="0.2">
      <c r="A6361" s="94" t="s">
        <v>21505</v>
      </c>
      <c r="B6361" t="s">
        <v>21506</v>
      </c>
      <c r="C6361" t="s">
        <v>243</v>
      </c>
      <c r="D6361">
        <v>14.33</v>
      </c>
      <c r="E6361" t="s">
        <v>30879</v>
      </c>
    </row>
    <row r="6362" spans="1:5" hidden="1" x14ac:dyDescent="0.2">
      <c r="A6362" s="94" t="s">
        <v>21507</v>
      </c>
      <c r="B6362" t="s">
        <v>21508</v>
      </c>
      <c r="C6362" t="s">
        <v>243</v>
      </c>
      <c r="D6362">
        <v>17.18</v>
      </c>
      <c r="E6362" t="s">
        <v>30879</v>
      </c>
    </row>
    <row r="6363" spans="1:5" hidden="1" x14ac:dyDescent="0.2">
      <c r="A6363" s="94" t="s">
        <v>21509</v>
      </c>
      <c r="B6363" t="s">
        <v>21510</v>
      </c>
      <c r="C6363" t="s">
        <v>243</v>
      </c>
      <c r="D6363">
        <v>18.489999999999998</v>
      </c>
      <c r="E6363" t="s">
        <v>30879</v>
      </c>
    </row>
    <row r="6364" spans="1:5" hidden="1" x14ac:dyDescent="0.2">
      <c r="A6364" s="94" t="s">
        <v>21511</v>
      </c>
      <c r="B6364" t="s">
        <v>21512</v>
      </c>
      <c r="C6364" t="s">
        <v>243</v>
      </c>
      <c r="D6364">
        <v>10.06</v>
      </c>
      <c r="E6364" t="s">
        <v>30879</v>
      </c>
    </row>
    <row r="6365" spans="1:5" hidden="1" x14ac:dyDescent="0.2">
      <c r="A6365" s="94" t="s">
        <v>21513</v>
      </c>
      <c r="B6365" t="s">
        <v>21514</v>
      </c>
      <c r="C6365" t="s">
        <v>243</v>
      </c>
      <c r="D6365">
        <v>9.69</v>
      </c>
      <c r="E6365" t="s">
        <v>30879</v>
      </c>
    </row>
    <row r="6366" spans="1:5" hidden="1" x14ac:dyDescent="0.2">
      <c r="A6366" s="94" t="s">
        <v>21515</v>
      </c>
      <c r="B6366" t="s">
        <v>21516</v>
      </c>
      <c r="C6366" t="s">
        <v>243</v>
      </c>
      <c r="D6366">
        <v>11.79</v>
      </c>
      <c r="E6366" t="s">
        <v>30879</v>
      </c>
    </row>
    <row r="6367" spans="1:5" hidden="1" x14ac:dyDescent="0.2">
      <c r="A6367" s="94" t="s">
        <v>21517</v>
      </c>
      <c r="B6367" t="s">
        <v>21518</v>
      </c>
      <c r="C6367" t="s">
        <v>243</v>
      </c>
      <c r="D6367">
        <v>12.61</v>
      </c>
      <c r="E6367" t="s">
        <v>30879</v>
      </c>
    </row>
    <row r="6368" spans="1:5" hidden="1" x14ac:dyDescent="0.2">
      <c r="A6368" s="94" t="s">
        <v>21519</v>
      </c>
      <c r="B6368" t="s">
        <v>21520</v>
      </c>
      <c r="C6368" t="s">
        <v>243</v>
      </c>
      <c r="D6368">
        <v>13.65</v>
      </c>
      <c r="E6368" t="s">
        <v>30879</v>
      </c>
    </row>
    <row r="6369" spans="1:5" hidden="1" x14ac:dyDescent="0.2">
      <c r="A6369" s="94" t="s">
        <v>21521</v>
      </c>
      <c r="B6369" t="s">
        <v>21522</v>
      </c>
      <c r="C6369" t="s">
        <v>243</v>
      </c>
      <c r="D6369">
        <v>14.65</v>
      </c>
      <c r="E6369" t="s">
        <v>30879</v>
      </c>
    </row>
    <row r="6370" spans="1:5" hidden="1" x14ac:dyDescent="0.2">
      <c r="A6370" s="94" t="s">
        <v>21523</v>
      </c>
      <c r="B6370" t="s">
        <v>21524</v>
      </c>
      <c r="C6370" t="s">
        <v>243</v>
      </c>
      <c r="D6370">
        <v>13.5</v>
      </c>
      <c r="E6370" t="s">
        <v>30879</v>
      </c>
    </row>
    <row r="6371" spans="1:5" hidden="1" x14ac:dyDescent="0.2">
      <c r="A6371" s="94" t="s">
        <v>21525</v>
      </c>
      <c r="B6371" t="s">
        <v>21526</v>
      </c>
      <c r="C6371" t="s">
        <v>243</v>
      </c>
      <c r="D6371">
        <v>14.39</v>
      </c>
      <c r="E6371" t="s">
        <v>30879</v>
      </c>
    </row>
    <row r="6372" spans="1:5" hidden="1" x14ac:dyDescent="0.2">
      <c r="A6372" s="94" t="s">
        <v>21527</v>
      </c>
      <c r="B6372" t="s">
        <v>21528</v>
      </c>
      <c r="C6372" t="s">
        <v>243</v>
      </c>
      <c r="D6372">
        <v>14.65</v>
      </c>
      <c r="E6372" t="s">
        <v>30879</v>
      </c>
    </row>
    <row r="6373" spans="1:5" hidden="1" x14ac:dyDescent="0.2">
      <c r="A6373" s="94" t="s">
        <v>21529</v>
      </c>
      <c r="B6373" t="s">
        <v>21530</v>
      </c>
      <c r="C6373" t="s">
        <v>243</v>
      </c>
      <c r="D6373">
        <v>14.97</v>
      </c>
      <c r="E6373" t="s">
        <v>30879</v>
      </c>
    </row>
    <row r="6374" spans="1:5" hidden="1" x14ac:dyDescent="0.2">
      <c r="A6374" s="94" t="s">
        <v>21531</v>
      </c>
      <c r="B6374" t="s">
        <v>21532</v>
      </c>
      <c r="C6374" t="s">
        <v>243</v>
      </c>
      <c r="D6374">
        <v>15.49</v>
      </c>
      <c r="E6374" t="s">
        <v>30879</v>
      </c>
    </row>
    <row r="6375" spans="1:5" hidden="1" x14ac:dyDescent="0.2">
      <c r="A6375" s="94" t="s">
        <v>21533</v>
      </c>
      <c r="B6375" t="s">
        <v>21534</v>
      </c>
      <c r="C6375" t="s">
        <v>243</v>
      </c>
      <c r="D6375">
        <v>17.21</v>
      </c>
      <c r="E6375" t="s">
        <v>30879</v>
      </c>
    </row>
    <row r="6376" spans="1:5" hidden="1" x14ac:dyDescent="0.2">
      <c r="A6376" s="94" t="s">
        <v>21535</v>
      </c>
      <c r="B6376" t="s">
        <v>21536</v>
      </c>
      <c r="C6376" t="s">
        <v>243</v>
      </c>
      <c r="D6376">
        <v>15.81</v>
      </c>
      <c r="E6376" t="s">
        <v>30879</v>
      </c>
    </row>
    <row r="6377" spans="1:5" hidden="1" x14ac:dyDescent="0.2">
      <c r="A6377" s="94" t="s">
        <v>21537</v>
      </c>
      <c r="B6377" t="s">
        <v>21538</v>
      </c>
      <c r="C6377" t="s">
        <v>243</v>
      </c>
      <c r="D6377">
        <v>18.350000000000001</v>
      </c>
      <c r="E6377" t="s">
        <v>30879</v>
      </c>
    </row>
    <row r="6378" spans="1:5" hidden="1" x14ac:dyDescent="0.2">
      <c r="A6378" s="94" t="s">
        <v>21539</v>
      </c>
      <c r="B6378" t="s">
        <v>21540</v>
      </c>
      <c r="C6378" t="s">
        <v>243</v>
      </c>
      <c r="D6378">
        <v>18.07</v>
      </c>
      <c r="E6378" t="s">
        <v>30879</v>
      </c>
    </row>
    <row r="6379" spans="1:5" hidden="1" x14ac:dyDescent="0.2">
      <c r="A6379" s="94" t="s">
        <v>21541</v>
      </c>
      <c r="B6379" t="s">
        <v>21542</v>
      </c>
      <c r="C6379" t="s">
        <v>243</v>
      </c>
      <c r="D6379">
        <v>18.55</v>
      </c>
      <c r="E6379" t="s">
        <v>30879</v>
      </c>
    </row>
    <row r="6380" spans="1:5" hidden="1" x14ac:dyDescent="0.2">
      <c r="A6380" s="94" t="s">
        <v>21543</v>
      </c>
      <c r="B6380" t="s">
        <v>21544</v>
      </c>
      <c r="C6380" t="s">
        <v>243</v>
      </c>
      <c r="D6380">
        <v>19.2</v>
      </c>
      <c r="E6380" t="s">
        <v>30879</v>
      </c>
    </row>
    <row r="6381" spans="1:5" hidden="1" x14ac:dyDescent="0.2">
      <c r="A6381" s="94" t="s">
        <v>21545</v>
      </c>
      <c r="B6381" t="s">
        <v>21546</v>
      </c>
      <c r="C6381" t="s">
        <v>243</v>
      </c>
      <c r="D6381">
        <v>19.87</v>
      </c>
      <c r="E6381" t="s">
        <v>30879</v>
      </c>
    </row>
    <row r="6382" spans="1:5" hidden="1" x14ac:dyDescent="0.2">
      <c r="A6382" s="94" t="s">
        <v>21547</v>
      </c>
      <c r="B6382" t="s">
        <v>21548</v>
      </c>
      <c r="C6382" t="s">
        <v>243</v>
      </c>
      <c r="D6382">
        <v>26.18</v>
      </c>
      <c r="E6382" t="s">
        <v>30879</v>
      </c>
    </row>
    <row r="6383" spans="1:5" hidden="1" x14ac:dyDescent="0.2">
      <c r="A6383" s="94" t="s">
        <v>21549</v>
      </c>
      <c r="B6383" t="s">
        <v>21550</v>
      </c>
      <c r="C6383" t="s">
        <v>243</v>
      </c>
      <c r="D6383">
        <v>27.44</v>
      </c>
      <c r="E6383" t="s">
        <v>30879</v>
      </c>
    </row>
    <row r="6384" spans="1:5" hidden="1" x14ac:dyDescent="0.2">
      <c r="A6384" s="94" t="s">
        <v>21551</v>
      </c>
      <c r="B6384" t="s">
        <v>21552</v>
      </c>
      <c r="C6384" t="s">
        <v>243</v>
      </c>
      <c r="D6384">
        <v>29.45</v>
      </c>
      <c r="E6384" t="s">
        <v>30879</v>
      </c>
    </row>
    <row r="6385" spans="1:5" hidden="1" x14ac:dyDescent="0.2">
      <c r="A6385" s="94" t="s">
        <v>21553</v>
      </c>
      <c r="B6385" t="s">
        <v>21554</v>
      </c>
      <c r="C6385" t="s">
        <v>243</v>
      </c>
      <c r="D6385">
        <v>31.88</v>
      </c>
      <c r="E6385" t="s">
        <v>30879</v>
      </c>
    </row>
    <row r="6386" spans="1:5" hidden="1" x14ac:dyDescent="0.2">
      <c r="A6386" s="94" t="s">
        <v>21555</v>
      </c>
      <c r="B6386" t="s">
        <v>21556</v>
      </c>
      <c r="C6386" t="s">
        <v>243</v>
      </c>
      <c r="D6386">
        <v>34.630000000000003</v>
      </c>
      <c r="E6386" t="s">
        <v>30879</v>
      </c>
    </row>
    <row r="6387" spans="1:5" hidden="1" x14ac:dyDescent="0.2">
      <c r="A6387" s="94" t="s">
        <v>40627</v>
      </c>
      <c r="B6387" t="s">
        <v>40628</v>
      </c>
      <c r="C6387" t="s">
        <v>243</v>
      </c>
      <c r="D6387">
        <v>296.39999999999998</v>
      </c>
      <c r="E6387" t="s">
        <v>30879</v>
      </c>
    </row>
    <row r="6388" spans="1:5" hidden="1" x14ac:dyDescent="0.2">
      <c r="A6388" s="94" t="s">
        <v>40958</v>
      </c>
      <c r="B6388" t="s">
        <v>40959</v>
      </c>
      <c r="C6388" t="s">
        <v>243</v>
      </c>
      <c r="D6388">
        <v>326.95999999999998</v>
      </c>
      <c r="E6388" t="s">
        <v>30879</v>
      </c>
    </row>
    <row r="6389" spans="1:5" hidden="1" x14ac:dyDescent="0.2">
      <c r="A6389" s="94" t="s">
        <v>41097</v>
      </c>
      <c r="B6389" t="s">
        <v>41098</v>
      </c>
      <c r="C6389" t="s">
        <v>243</v>
      </c>
      <c r="D6389">
        <v>35.79</v>
      </c>
      <c r="E6389" t="s">
        <v>30879</v>
      </c>
    </row>
    <row r="6390" spans="1:5" hidden="1" x14ac:dyDescent="0.2">
      <c r="A6390" s="94" t="s">
        <v>41095</v>
      </c>
      <c r="B6390" t="s">
        <v>41096</v>
      </c>
      <c r="C6390" t="s">
        <v>243</v>
      </c>
      <c r="D6390">
        <v>52.86</v>
      </c>
      <c r="E6390" t="s">
        <v>30879</v>
      </c>
    </row>
    <row r="6391" spans="1:5" hidden="1" x14ac:dyDescent="0.2">
      <c r="A6391" s="94" t="s">
        <v>21557</v>
      </c>
      <c r="B6391" t="s">
        <v>21558</v>
      </c>
      <c r="C6391" t="s">
        <v>243</v>
      </c>
      <c r="D6391">
        <v>98.77</v>
      </c>
      <c r="E6391" t="s">
        <v>30879</v>
      </c>
    </row>
    <row r="6392" spans="1:5" hidden="1" x14ac:dyDescent="0.2">
      <c r="A6392" s="94" t="s">
        <v>21559</v>
      </c>
      <c r="B6392" t="s">
        <v>21560</v>
      </c>
      <c r="C6392" t="s">
        <v>243</v>
      </c>
      <c r="D6392">
        <v>10.89</v>
      </c>
      <c r="E6392" t="s">
        <v>30879</v>
      </c>
    </row>
    <row r="6393" spans="1:5" hidden="1" x14ac:dyDescent="0.2">
      <c r="A6393" s="94" t="s">
        <v>21561</v>
      </c>
      <c r="B6393" t="s">
        <v>21562</v>
      </c>
      <c r="C6393" t="s">
        <v>243</v>
      </c>
      <c r="D6393">
        <v>0.65</v>
      </c>
      <c r="E6393" t="s">
        <v>30879</v>
      </c>
    </row>
    <row r="6394" spans="1:5" hidden="1" x14ac:dyDescent="0.2">
      <c r="A6394" s="94" t="s">
        <v>41017</v>
      </c>
      <c r="B6394" t="s">
        <v>41018</v>
      </c>
      <c r="C6394" t="s">
        <v>243</v>
      </c>
      <c r="D6394" s="684">
        <v>1135.3699999999999</v>
      </c>
      <c r="E6394" t="s">
        <v>30879</v>
      </c>
    </row>
    <row r="6395" spans="1:5" hidden="1" x14ac:dyDescent="0.2">
      <c r="A6395" s="94" t="s">
        <v>40803</v>
      </c>
      <c r="B6395" t="s">
        <v>40804</v>
      </c>
      <c r="C6395" t="s">
        <v>1031</v>
      </c>
      <c r="D6395">
        <v>14.51</v>
      </c>
      <c r="E6395" t="s">
        <v>30879</v>
      </c>
    </row>
    <row r="6396" spans="1:5" hidden="1" x14ac:dyDescent="0.2">
      <c r="A6396" s="94" t="s">
        <v>21563</v>
      </c>
      <c r="B6396" t="s">
        <v>21564</v>
      </c>
      <c r="C6396" t="s">
        <v>243</v>
      </c>
      <c r="D6396">
        <v>2.33</v>
      </c>
      <c r="E6396" t="s">
        <v>30879</v>
      </c>
    </row>
    <row r="6397" spans="1:5" hidden="1" x14ac:dyDescent="0.2">
      <c r="A6397" s="94" t="s">
        <v>21565</v>
      </c>
      <c r="B6397" t="s">
        <v>21566</v>
      </c>
      <c r="C6397" t="s">
        <v>243</v>
      </c>
      <c r="D6397">
        <v>2.33</v>
      </c>
      <c r="E6397" t="s">
        <v>30879</v>
      </c>
    </row>
    <row r="6398" spans="1:5" hidden="1" x14ac:dyDescent="0.2">
      <c r="A6398" s="94" t="s">
        <v>21567</v>
      </c>
      <c r="B6398" t="s">
        <v>21568</v>
      </c>
      <c r="C6398" t="s">
        <v>243</v>
      </c>
      <c r="D6398">
        <v>1.79</v>
      </c>
      <c r="E6398" t="s">
        <v>30879</v>
      </c>
    </row>
    <row r="6399" spans="1:5" hidden="1" x14ac:dyDescent="0.2">
      <c r="A6399" s="94" t="s">
        <v>21569</v>
      </c>
      <c r="B6399" t="s">
        <v>21570</v>
      </c>
      <c r="C6399" t="s">
        <v>1031</v>
      </c>
      <c r="D6399">
        <v>71.180000000000007</v>
      </c>
      <c r="E6399" t="s">
        <v>30879</v>
      </c>
    </row>
    <row r="6400" spans="1:5" hidden="1" x14ac:dyDescent="0.2">
      <c r="A6400" s="94" t="s">
        <v>21571</v>
      </c>
      <c r="B6400" t="s">
        <v>21572</v>
      </c>
      <c r="C6400" t="s">
        <v>1031</v>
      </c>
      <c r="D6400">
        <v>56.97</v>
      </c>
      <c r="E6400" t="s">
        <v>30879</v>
      </c>
    </row>
    <row r="6401" spans="1:5" hidden="1" x14ac:dyDescent="0.2">
      <c r="A6401" s="94" t="s">
        <v>40956</v>
      </c>
      <c r="B6401" t="s">
        <v>40957</v>
      </c>
      <c r="C6401" t="s">
        <v>243</v>
      </c>
      <c r="D6401">
        <v>548.67999999999995</v>
      </c>
      <c r="E6401" t="s">
        <v>30879</v>
      </c>
    </row>
    <row r="6402" spans="1:5" hidden="1" x14ac:dyDescent="0.2">
      <c r="A6402" s="94" t="s">
        <v>41039</v>
      </c>
      <c r="B6402" t="s">
        <v>41040</v>
      </c>
      <c r="C6402" t="s">
        <v>1031</v>
      </c>
      <c r="D6402">
        <v>814.33</v>
      </c>
      <c r="E6402" t="s">
        <v>30879</v>
      </c>
    </row>
    <row r="6403" spans="1:5" hidden="1" x14ac:dyDescent="0.2">
      <c r="A6403" s="94" t="s">
        <v>41041</v>
      </c>
      <c r="B6403" t="s">
        <v>41042</v>
      </c>
      <c r="C6403" t="s">
        <v>1031</v>
      </c>
      <c r="D6403">
        <v>872.17</v>
      </c>
      <c r="E6403" t="s">
        <v>30879</v>
      </c>
    </row>
    <row r="6404" spans="1:5" hidden="1" x14ac:dyDescent="0.2">
      <c r="A6404" s="94" t="s">
        <v>40701</v>
      </c>
      <c r="B6404" t="s">
        <v>40702</v>
      </c>
      <c r="C6404" t="s">
        <v>243</v>
      </c>
      <c r="D6404">
        <v>18.260000000000002</v>
      </c>
      <c r="E6404" t="s">
        <v>30879</v>
      </c>
    </row>
    <row r="6405" spans="1:5" hidden="1" x14ac:dyDescent="0.2">
      <c r="A6405" s="94" t="s">
        <v>40703</v>
      </c>
      <c r="B6405" t="s">
        <v>40704</v>
      </c>
      <c r="C6405" t="s">
        <v>243</v>
      </c>
      <c r="D6405">
        <v>18.260000000000002</v>
      </c>
      <c r="E6405" t="s">
        <v>30879</v>
      </c>
    </row>
    <row r="6406" spans="1:5" hidden="1" x14ac:dyDescent="0.2">
      <c r="A6406" s="94" t="s">
        <v>40705</v>
      </c>
      <c r="B6406" t="s">
        <v>40706</v>
      </c>
      <c r="C6406" t="s">
        <v>243</v>
      </c>
      <c r="D6406">
        <v>18.98</v>
      </c>
      <c r="E6406" t="s">
        <v>30879</v>
      </c>
    </row>
    <row r="6407" spans="1:5" hidden="1" x14ac:dyDescent="0.2">
      <c r="A6407" s="94" t="s">
        <v>40707</v>
      </c>
      <c r="B6407" t="s">
        <v>40708</v>
      </c>
      <c r="C6407" t="s">
        <v>243</v>
      </c>
      <c r="D6407">
        <v>18.98</v>
      </c>
      <c r="E6407" t="s">
        <v>30879</v>
      </c>
    </row>
    <row r="6408" spans="1:5" hidden="1" x14ac:dyDescent="0.2">
      <c r="A6408" s="94" t="s">
        <v>40713</v>
      </c>
      <c r="B6408" t="s">
        <v>40714</v>
      </c>
      <c r="C6408" t="s">
        <v>243</v>
      </c>
      <c r="D6408">
        <v>19.86</v>
      </c>
      <c r="E6408" t="s">
        <v>30879</v>
      </c>
    </row>
    <row r="6409" spans="1:5" hidden="1" x14ac:dyDescent="0.2">
      <c r="A6409" s="94" t="s">
        <v>40715</v>
      </c>
      <c r="B6409" t="s">
        <v>40716</v>
      </c>
      <c r="C6409" t="s">
        <v>243</v>
      </c>
      <c r="D6409">
        <v>19.86</v>
      </c>
      <c r="E6409" t="s">
        <v>30879</v>
      </c>
    </row>
    <row r="6410" spans="1:5" hidden="1" x14ac:dyDescent="0.2">
      <c r="A6410" s="94" t="s">
        <v>21573</v>
      </c>
      <c r="B6410" t="s">
        <v>21574</v>
      </c>
      <c r="C6410" t="s">
        <v>243</v>
      </c>
      <c r="D6410">
        <v>16.809999999999999</v>
      </c>
      <c r="E6410" t="s">
        <v>30879</v>
      </c>
    </row>
    <row r="6411" spans="1:5" hidden="1" x14ac:dyDescent="0.2">
      <c r="A6411" s="94" t="s">
        <v>21575</v>
      </c>
      <c r="B6411" t="s">
        <v>21576</v>
      </c>
      <c r="C6411" t="s">
        <v>243</v>
      </c>
      <c r="D6411">
        <v>16.809999999999999</v>
      </c>
      <c r="E6411" t="s">
        <v>30879</v>
      </c>
    </row>
    <row r="6412" spans="1:5" hidden="1" x14ac:dyDescent="0.2">
      <c r="A6412" s="94" t="s">
        <v>40709</v>
      </c>
      <c r="B6412" t="s">
        <v>40710</v>
      </c>
      <c r="C6412" t="s">
        <v>243</v>
      </c>
      <c r="D6412">
        <v>19.05</v>
      </c>
      <c r="E6412" t="s">
        <v>30879</v>
      </c>
    </row>
    <row r="6413" spans="1:5" hidden="1" x14ac:dyDescent="0.2">
      <c r="A6413" s="94" t="s">
        <v>40711</v>
      </c>
      <c r="B6413" t="s">
        <v>40712</v>
      </c>
      <c r="C6413" t="s">
        <v>243</v>
      </c>
      <c r="D6413">
        <v>19.05</v>
      </c>
      <c r="E6413" t="s">
        <v>30879</v>
      </c>
    </row>
    <row r="6414" spans="1:5" hidden="1" x14ac:dyDescent="0.2">
      <c r="A6414" s="94" t="s">
        <v>21577</v>
      </c>
      <c r="B6414" t="s">
        <v>40717</v>
      </c>
      <c r="C6414" t="s">
        <v>243</v>
      </c>
      <c r="D6414">
        <v>18.28</v>
      </c>
      <c r="E6414" t="s">
        <v>30879</v>
      </c>
    </row>
    <row r="6415" spans="1:5" hidden="1" x14ac:dyDescent="0.2">
      <c r="A6415" s="94" t="s">
        <v>21578</v>
      </c>
      <c r="B6415" t="s">
        <v>40718</v>
      </c>
      <c r="C6415" t="s">
        <v>243</v>
      </c>
      <c r="D6415">
        <v>18.28</v>
      </c>
      <c r="E6415" t="s">
        <v>30879</v>
      </c>
    </row>
    <row r="6416" spans="1:5" hidden="1" x14ac:dyDescent="0.2">
      <c r="A6416" s="94" t="s">
        <v>40685</v>
      </c>
      <c r="B6416" t="s">
        <v>40686</v>
      </c>
      <c r="C6416" t="s">
        <v>243</v>
      </c>
      <c r="D6416">
        <v>8.6999999999999993</v>
      </c>
      <c r="E6416" t="s">
        <v>30879</v>
      </c>
    </row>
    <row r="6417" spans="1:5" hidden="1" x14ac:dyDescent="0.2">
      <c r="A6417" s="94" t="s">
        <v>40687</v>
      </c>
      <c r="B6417" t="s">
        <v>40688</v>
      </c>
      <c r="C6417" t="s">
        <v>243</v>
      </c>
      <c r="D6417">
        <v>8.6999999999999993</v>
      </c>
      <c r="E6417" t="s">
        <v>30879</v>
      </c>
    </row>
    <row r="6418" spans="1:5" hidden="1" x14ac:dyDescent="0.2">
      <c r="A6418" s="94" t="s">
        <v>40689</v>
      </c>
      <c r="B6418" t="s">
        <v>40690</v>
      </c>
      <c r="C6418" t="s">
        <v>243</v>
      </c>
      <c r="D6418">
        <v>8.94</v>
      </c>
      <c r="E6418" t="s">
        <v>30879</v>
      </c>
    </row>
    <row r="6419" spans="1:5" hidden="1" x14ac:dyDescent="0.2">
      <c r="A6419" s="94" t="s">
        <v>40691</v>
      </c>
      <c r="B6419" t="s">
        <v>40692</v>
      </c>
      <c r="C6419" t="s">
        <v>243</v>
      </c>
      <c r="D6419">
        <v>8.94</v>
      </c>
      <c r="E6419" t="s">
        <v>30879</v>
      </c>
    </row>
    <row r="6420" spans="1:5" hidden="1" x14ac:dyDescent="0.2">
      <c r="A6420" s="94" t="s">
        <v>40693</v>
      </c>
      <c r="B6420" t="s">
        <v>40694</v>
      </c>
      <c r="C6420" t="s">
        <v>243</v>
      </c>
      <c r="D6420">
        <v>10</v>
      </c>
      <c r="E6420" t="s">
        <v>30879</v>
      </c>
    </row>
    <row r="6421" spans="1:5" hidden="1" x14ac:dyDescent="0.2">
      <c r="A6421" s="94" t="s">
        <v>40695</v>
      </c>
      <c r="B6421" t="s">
        <v>40696</v>
      </c>
      <c r="C6421" t="s">
        <v>243</v>
      </c>
      <c r="D6421">
        <v>10</v>
      </c>
      <c r="E6421" t="s">
        <v>30879</v>
      </c>
    </row>
    <row r="6422" spans="1:5" hidden="1" x14ac:dyDescent="0.2">
      <c r="A6422" s="94" t="s">
        <v>21579</v>
      </c>
      <c r="B6422" t="s">
        <v>21580</v>
      </c>
      <c r="C6422" t="s">
        <v>243</v>
      </c>
      <c r="D6422">
        <v>7.68</v>
      </c>
      <c r="E6422" t="s">
        <v>30879</v>
      </c>
    </row>
    <row r="6423" spans="1:5" hidden="1" x14ac:dyDescent="0.2">
      <c r="A6423" s="94" t="s">
        <v>21581</v>
      </c>
      <c r="B6423" t="s">
        <v>21582</v>
      </c>
      <c r="C6423" t="s">
        <v>243</v>
      </c>
      <c r="D6423">
        <v>7.68</v>
      </c>
      <c r="E6423" t="s">
        <v>30879</v>
      </c>
    </row>
    <row r="6424" spans="1:5" hidden="1" x14ac:dyDescent="0.2">
      <c r="A6424" s="94" t="s">
        <v>21583</v>
      </c>
      <c r="B6424" t="s">
        <v>21584</v>
      </c>
      <c r="C6424" t="s">
        <v>243</v>
      </c>
      <c r="D6424">
        <v>8.01</v>
      </c>
      <c r="E6424" t="s">
        <v>30879</v>
      </c>
    </row>
    <row r="6425" spans="1:5" hidden="1" x14ac:dyDescent="0.2">
      <c r="A6425" s="94" t="s">
        <v>21585</v>
      </c>
      <c r="B6425" t="s">
        <v>21586</v>
      </c>
      <c r="C6425" t="s">
        <v>243</v>
      </c>
      <c r="D6425">
        <v>8.01</v>
      </c>
      <c r="E6425" t="s">
        <v>30879</v>
      </c>
    </row>
    <row r="6426" spans="1:5" hidden="1" x14ac:dyDescent="0.2">
      <c r="A6426" s="94" t="s">
        <v>40697</v>
      </c>
      <c r="B6426" t="s">
        <v>40698</v>
      </c>
      <c r="C6426" t="s">
        <v>243</v>
      </c>
      <c r="D6426">
        <v>8.9600000000000009</v>
      </c>
      <c r="E6426" t="s">
        <v>30879</v>
      </c>
    </row>
    <row r="6427" spans="1:5" hidden="1" x14ac:dyDescent="0.2">
      <c r="A6427" s="94" t="s">
        <v>40699</v>
      </c>
      <c r="B6427" t="s">
        <v>40700</v>
      </c>
      <c r="C6427" t="s">
        <v>243</v>
      </c>
      <c r="D6427">
        <v>8.9600000000000009</v>
      </c>
      <c r="E6427" t="s">
        <v>30879</v>
      </c>
    </row>
    <row r="6428" spans="1:5" hidden="1" x14ac:dyDescent="0.2">
      <c r="A6428" s="94" t="s">
        <v>21587</v>
      </c>
      <c r="B6428" t="s">
        <v>40639</v>
      </c>
      <c r="C6428" t="s">
        <v>243</v>
      </c>
      <c r="D6428">
        <v>8.4600000000000009</v>
      </c>
      <c r="E6428" t="s">
        <v>30879</v>
      </c>
    </row>
    <row r="6429" spans="1:5" hidden="1" x14ac:dyDescent="0.2">
      <c r="A6429" s="94" t="s">
        <v>21588</v>
      </c>
      <c r="B6429" t="s">
        <v>40640</v>
      </c>
      <c r="C6429" t="s">
        <v>243</v>
      </c>
      <c r="D6429">
        <v>8.4600000000000009</v>
      </c>
      <c r="E6429" t="s">
        <v>30879</v>
      </c>
    </row>
    <row r="6430" spans="1:5" hidden="1" x14ac:dyDescent="0.2">
      <c r="A6430" s="94" t="s">
        <v>21589</v>
      </c>
      <c r="B6430" t="s">
        <v>21590</v>
      </c>
      <c r="C6430" t="s">
        <v>243</v>
      </c>
      <c r="D6430">
        <v>4.71</v>
      </c>
      <c r="E6430" t="s">
        <v>30879</v>
      </c>
    </row>
    <row r="6431" spans="1:5" hidden="1" x14ac:dyDescent="0.2">
      <c r="A6431" s="94" t="s">
        <v>21591</v>
      </c>
      <c r="B6431" t="s">
        <v>21592</v>
      </c>
      <c r="C6431" t="s">
        <v>243</v>
      </c>
      <c r="D6431">
        <v>4.71</v>
      </c>
      <c r="E6431" t="s">
        <v>30879</v>
      </c>
    </row>
    <row r="6432" spans="1:5" hidden="1" x14ac:dyDescent="0.2">
      <c r="A6432" s="94" t="s">
        <v>40629</v>
      </c>
      <c r="B6432" t="s">
        <v>40630</v>
      </c>
      <c r="C6432" t="s">
        <v>243</v>
      </c>
      <c r="D6432">
        <v>7.78</v>
      </c>
      <c r="E6432" t="s">
        <v>30879</v>
      </c>
    </row>
    <row r="6433" spans="1:5" hidden="1" x14ac:dyDescent="0.2">
      <c r="A6433" s="94" t="s">
        <v>40631</v>
      </c>
      <c r="B6433" t="s">
        <v>40632</v>
      </c>
      <c r="C6433" t="s">
        <v>243</v>
      </c>
      <c r="D6433">
        <v>7.78</v>
      </c>
      <c r="E6433" t="s">
        <v>30879</v>
      </c>
    </row>
    <row r="6434" spans="1:5" hidden="1" x14ac:dyDescent="0.2">
      <c r="A6434" s="94" t="s">
        <v>40633</v>
      </c>
      <c r="B6434" t="s">
        <v>40634</v>
      </c>
      <c r="C6434" t="s">
        <v>243</v>
      </c>
      <c r="D6434">
        <v>9.7799999999999994</v>
      </c>
      <c r="E6434" t="s">
        <v>30879</v>
      </c>
    </row>
    <row r="6435" spans="1:5" hidden="1" x14ac:dyDescent="0.2">
      <c r="A6435" s="94" t="s">
        <v>40635</v>
      </c>
      <c r="B6435" t="s">
        <v>40636</v>
      </c>
      <c r="C6435" t="s">
        <v>243</v>
      </c>
      <c r="D6435">
        <v>9.7799999999999994</v>
      </c>
      <c r="E6435" t="s">
        <v>30879</v>
      </c>
    </row>
    <row r="6436" spans="1:5" hidden="1" x14ac:dyDescent="0.2">
      <c r="A6436" s="94" t="s">
        <v>40643</v>
      </c>
      <c r="B6436" t="s">
        <v>40644</v>
      </c>
      <c r="C6436" t="s">
        <v>243</v>
      </c>
      <c r="D6436">
        <v>0.38</v>
      </c>
      <c r="E6436" t="s">
        <v>30879</v>
      </c>
    </row>
    <row r="6437" spans="1:5" hidden="1" x14ac:dyDescent="0.2">
      <c r="A6437" s="94" t="s">
        <v>21593</v>
      </c>
      <c r="B6437" t="s">
        <v>21594</v>
      </c>
      <c r="C6437" t="s">
        <v>243</v>
      </c>
      <c r="D6437">
        <v>0.35</v>
      </c>
      <c r="E6437" t="s">
        <v>30879</v>
      </c>
    </row>
    <row r="6438" spans="1:5" hidden="1" x14ac:dyDescent="0.2">
      <c r="A6438" s="94" t="s">
        <v>40737</v>
      </c>
      <c r="B6438" t="s">
        <v>40738</v>
      </c>
      <c r="C6438" t="s">
        <v>243</v>
      </c>
      <c r="D6438">
        <v>18.07</v>
      </c>
      <c r="E6438" t="s">
        <v>30879</v>
      </c>
    </row>
    <row r="6439" spans="1:5" hidden="1" x14ac:dyDescent="0.2">
      <c r="A6439" s="94" t="s">
        <v>40739</v>
      </c>
      <c r="B6439" t="s">
        <v>40740</v>
      </c>
      <c r="C6439" t="s">
        <v>243</v>
      </c>
      <c r="D6439">
        <v>26.58</v>
      </c>
      <c r="E6439" t="s">
        <v>30879</v>
      </c>
    </row>
    <row r="6440" spans="1:5" hidden="1" x14ac:dyDescent="0.2">
      <c r="A6440" s="94" t="s">
        <v>40741</v>
      </c>
      <c r="B6440" t="s">
        <v>40742</v>
      </c>
      <c r="C6440" t="s">
        <v>243</v>
      </c>
      <c r="D6440">
        <v>29.24</v>
      </c>
      <c r="E6440" t="s">
        <v>30879</v>
      </c>
    </row>
    <row r="6441" spans="1:5" hidden="1" x14ac:dyDescent="0.2">
      <c r="A6441" s="94" t="s">
        <v>40743</v>
      </c>
      <c r="B6441" t="s">
        <v>40744</v>
      </c>
      <c r="C6441" t="s">
        <v>243</v>
      </c>
      <c r="D6441">
        <v>60.33</v>
      </c>
      <c r="E6441" t="s">
        <v>30879</v>
      </c>
    </row>
    <row r="6442" spans="1:5" hidden="1" x14ac:dyDescent="0.2">
      <c r="A6442" s="94" t="s">
        <v>40745</v>
      </c>
      <c r="B6442" t="s">
        <v>40746</v>
      </c>
      <c r="C6442" t="s">
        <v>243</v>
      </c>
      <c r="D6442">
        <v>61.08</v>
      </c>
      <c r="E6442" t="s">
        <v>30879</v>
      </c>
    </row>
    <row r="6443" spans="1:5" hidden="1" x14ac:dyDescent="0.2">
      <c r="A6443" s="94" t="s">
        <v>40747</v>
      </c>
      <c r="B6443" t="s">
        <v>40748</v>
      </c>
      <c r="C6443" t="s">
        <v>243</v>
      </c>
      <c r="D6443">
        <v>71.540000000000006</v>
      </c>
      <c r="E6443" t="s">
        <v>30879</v>
      </c>
    </row>
    <row r="6444" spans="1:5" hidden="1" x14ac:dyDescent="0.2">
      <c r="A6444" s="94" t="s">
        <v>40749</v>
      </c>
      <c r="B6444" t="s">
        <v>40750</v>
      </c>
      <c r="C6444" t="s">
        <v>243</v>
      </c>
      <c r="D6444">
        <v>72.36</v>
      </c>
      <c r="E6444" t="s">
        <v>30879</v>
      </c>
    </row>
    <row r="6445" spans="1:5" hidden="1" x14ac:dyDescent="0.2">
      <c r="A6445" s="94" t="s">
        <v>40789</v>
      </c>
      <c r="B6445" t="s">
        <v>40790</v>
      </c>
      <c r="C6445" t="s">
        <v>243</v>
      </c>
      <c r="D6445">
        <v>46.5</v>
      </c>
      <c r="E6445" t="s">
        <v>30879</v>
      </c>
    </row>
    <row r="6446" spans="1:5" hidden="1" x14ac:dyDescent="0.2">
      <c r="A6446" s="94" t="s">
        <v>40791</v>
      </c>
      <c r="B6446" t="s">
        <v>40792</v>
      </c>
      <c r="C6446" t="s">
        <v>243</v>
      </c>
      <c r="D6446">
        <v>53.45</v>
      </c>
      <c r="E6446" t="s">
        <v>30879</v>
      </c>
    </row>
    <row r="6447" spans="1:5" hidden="1" x14ac:dyDescent="0.2">
      <c r="A6447" s="94" t="s">
        <v>40793</v>
      </c>
      <c r="B6447" t="s">
        <v>40794</v>
      </c>
      <c r="C6447" t="s">
        <v>243</v>
      </c>
      <c r="D6447">
        <v>59.39</v>
      </c>
      <c r="E6447" t="s">
        <v>30879</v>
      </c>
    </row>
    <row r="6448" spans="1:5" hidden="1" x14ac:dyDescent="0.2">
      <c r="A6448" s="94" t="s">
        <v>40795</v>
      </c>
      <c r="B6448" t="s">
        <v>40796</v>
      </c>
      <c r="C6448" t="s">
        <v>243</v>
      </c>
      <c r="D6448">
        <v>74.8</v>
      </c>
      <c r="E6448" t="s">
        <v>30879</v>
      </c>
    </row>
    <row r="6449" spans="1:5" hidden="1" x14ac:dyDescent="0.2">
      <c r="A6449" s="94" t="s">
        <v>21595</v>
      </c>
      <c r="B6449" t="s">
        <v>21596</v>
      </c>
      <c r="C6449" t="s">
        <v>243</v>
      </c>
      <c r="D6449">
        <v>35.06</v>
      </c>
      <c r="E6449" t="s">
        <v>30879</v>
      </c>
    </row>
    <row r="6450" spans="1:5" hidden="1" x14ac:dyDescent="0.2">
      <c r="A6450" s="94" t="s">
        <v>40960</v>
      </c>
      <c r="B6450" t="s">
        <v>40961</v>
      </c>
      <c r="C6450" t="s">
        <v>243</v>
      </c>
      <c r="D6450">
        <v>630.62</v>
      </c>
      <c r="E6450" t="s">
        <v>30879</v>
      </c>
    </row>
    <row r="6451" spans="1:5" hidden="1" x14ac:dyDescent="0.2">
      <c r="A6451" s="94" t="s">
        <v>40671</v>
      </c>
      <c r="B6451" t="s">
        <v>40672</v>
      </c>
      <c r="C6451" t="s">
        <v>243</v>
      </c>
      <c r="D6451">
        <v>110.97</v>
      </c>
      <c r="E6451" t="s">
        <v>30879</v>
      </c>
    </row>
    <row r="6452" spans="1:5" hidden="1" x14ac:dyDescent="0.2">
      <c r="A6452" s="94" t="s">
        <v>40751</v>
      </c>
      <c r="B6452" t="s">
        <v>40752</v>
      </c>
      <c r="C6452" t="s">
        <v>243</v>
      </c>
      <c r="D6452">
        <v>112.06</v>
      </c>
      <c r="E6452" t="s">
        <v>30879</v>
      </c>
    </row>
    <row r="6453" spans="1:5" hidden="1" x14ac:dyDescent="0.2">
      <c r="A6453" s="94" t="s">
        <v>40755</v>
      </c>
      <c r="B6453" t="s">
        <v>40756</v>
      </c>
      <c r="C6453" t="s">
        <v>243</v>
      </c>
      <c r="D6453">
        <v>105.44</v>
      </c>
      <c r="E6453" t="s">
        <v>30879</v>
      </c>
    </row>
    <row r="6454" spans="1:5" hidden="1" x14ac:dyDescent="0.2">
      <c r="A6454" s="94" t="s">
        <v>40757</v>
      </c>
      <c r="B6454" t="s">
        <v>40758</v>
      </c>
      <c r="C6454" t="s">
        <v>243</v>
      </c>
      <c r="D6454">
        <v>111.8</v>
      </c>
      <c r="E6454" t="s">
        <v>30879</v>
      </c>
    </row>
    <row r="6455" spans="1:5" hidden="1" x14ac:dyDescent="0.2">
      <c r="A6455" s="94" t="s">
        <v>40645</v>
      </c>
      <c r="B6455" t="s">
        <v>40646</v>
      </c>
      <c r="C6455" t="s">
        <v>243</v>
      </c>
      <c r="D6455">
        <v>135.08000000000001</v>
      </c>
      <c r="E6455" t="s">
        <v>30879</v>
      </c>
    </row>
    <row r="6456" spans="1:5" hidden="1" x14ac:dyDescent="0.2">
      <c r="A6456" s="94" t="s">
        <v>40753</v>
      </c>
      <c r="B6456" t="s">
        <v>40754</v>
      </c>
      <c r="C6456" t="s">
        <v>243</v>
      </c>
      <c r="D6456">
        <v>136.86000000000001</v>
      </c>
      <c r="E6456" t="s">
        <v>30879</v>
      </c>
    </row>
    <row r="6457" spans="1:5" hidden="1" x14ac:dyDescent="0.2">
      <c r="A6457" s="94" t="s">
        <v>40761</v>
      </c>
      <c r="B6457" t="s">
        <v>40762</v>
      </c>
      <c r="C6457" t="s">
        <v>243</v>
      </c>
      <c r="D6457">
        <v>130.76</v>
      </c>
      <c r="E6457" t="s">
        <v>30879</v>
      </c>
    </row>
    <row r="6458" spans="1:5" hidden="1" x14ac:dyDescent="0.2">
      <c r="A6458" s="94" t="s">
        <v>40765</v>
      </c>
      <c r="B6458" t="s">
        <v>40766</v>
      </c>
      <c r="C6458" t="s">
        <v>243</v>
      </c>
      <c r="D6458">
        <v>137.61000000000001</v>
      </c>
      <c r="E6458" t="s">
        <v>30879</v>
      </c>
    </row>
    <row r="6459" spans="1:5" hidden="1" x14ac:dyDescent="0.2">
      <c r="A6459" s="94" t="s">
        <v>40759</v>
      </c>
      <c r="B6459" t="s">
        <v>40760</v>
      </c>
      <c r="C6459" t="s">
        <v>243</v>
      </c>
      <c r="D6459">
        <v>140.29</v>
      </c>
      <c r="E6459" t="s">
        <v>30879</v>
      </c>
    </row>
    <row r="6460" spans="1:5" hidden="1" x14ac:dyDescent="0.2">
      <c r="A6460" s="94" t="s">
        <v>40763</v>
      </c>
      <c r="B6460" t="s">
        <v>40764</v>
      </c>
      <c r="C6460" t="s">
        <v>243</v>
      </c>
      <c r="D6460">
        <v>134.19</v>
      </c>
      <c r="E6460" t="s">
        <v>30879</v>
      </c>
    </row>
    <row r="6461" spans="1:5" hidden="1" x14ac:dyDescent="0.2">
      <c r="A6461" s="94" t="s">
        <v>40767</v>
      </c>
      <c r="B6461" t="s">
        <v>40768</v>
      </c>
      <c r="C6461" t="s">
        <v>243</v>
      </c>
      <c r="D6461">
        <v>141.04</v>
      </c>
      <c r="E6461" t="s">
        <v>30879</v>
      </c>
    </row>
    <row r="6462" spans="1:5" hidden="1" x14ac:dyDescent="0.2">
      <c r="A6462" s="94" t="s">
        <v>40729</v>
      </c>
      <c r="B6462" t="s">
        <v>40730</v>
      </c>
      <c r="C6462" t="s">
        <v>243</v>
      </c>
      <c r="D6462">
        <v>107.43</v>
      </c>
      <c r="E6462" t="s">
        <v>30879</v>
      </c>
    </row>
    <row r="6463" spans="1:5" hidden="1" x14ac:dyDescent="0.2">
      <c r="A6463" s="94" t="s">
        <v>40733</v>
      </c>
      <c r="B6463" t="s">
        <v>40734</v>
      </c>
      <c r="C6463" t="s">
        <v>243</v>
      </c>
      <c r="D6463">
        <v>102.21</v>
      </c>
      <c r="E6463" t="s">
        <v>30879</v>
      </c>
    </row>
    <row r="6464" spans="1:5" hidden="1" x14ac:dyDescent="0.2">
      <c r="A6464" s="94" t="s">
        <v>40735</v>
      </c>
      <c r="B6464" t="s">
        <v>40736</v>
      </c>
      <c r="C6464" t="s">
        <v>243</v>
      </c>
      <c r="D6464">
        <v>116.92</v>
      </c>
      <c r="E6464" t="s">
        <v>30879</v>
      </c>
    </row>
    <row r="6465" spans="1:5" hidden="1" x14ac:dyDescent="0.2">
      <c r="A6465" s="94" t="s">
        <v>40731</v>
      </c>
      <c r="B6465" t="s">
        <v>40732</v>
      </c>
      <c r="C6465" t="s">
        <v>243</v>
      </c>
      <c r="D6465">
        <v>130.97</v>
      </c>
      <c r="E6465" t="s">
        <v>30879</v>
      </c>
    </row>
    <row r="6466" spans="1:5" hidden="1" x14ac:dyDescent="0.2">
      <c r="A6466" s="94" t="s">
        <v>40723</v>
      </c>
      <c r="B6466" t="s">
        <v>40724</v>
      </c>
      <c r="C6466" t="s">
        <v>243</v>
      </c>
      <c r="D6466">
        <v>126.22</v>
      </c>
      <c r="E6466" t="s">
        <v>30879</v>
      </c>
    </row>
    <row r="6467" spans="1:5" hidden="1" x14ac:dyDescent="0.2">
      <c r="A6467" s="94" t="s">
        <v>40727</v>
      </c>
      <c r="B6467" t="s">
        <v>40728</v>
      </c>
      <c r="C6467" t="s">
        <v>243</v>
      </c>
      <c r="D6467">
        <v>143.57</v>
      </c>
      <c r="E6467" t="s">
        <v>30879</v>
      </c>
    </row>
    <row r="6468" spans="1:5" hidden="1" x14ac:dyDescent="0.2">
      <c r="A6468" s="94" t="s">
        <v>40719</v>
      </c>
      <c r="B6468" t="s">
        <v>40720</v>
      </c>
      <c r="C6468" t="s">
        <v>243</v>
      </c>
      <c r="D6468">
        <v>134.36000000000001</v>
      </c>
      <c r="E6468" t="s">
        <v>30879</v>
      </c>
    </row>
    <row r="6469" spans="1:5" hidden="1" x14ac:dyDescent="0.2">
      <c r="A6469" s="94" t="s">
        <v>40721</v>
      </c>
      <c r="B6469" t="s">
        <v>40722</v>
      </c>
      <c r="C6469" t="s">
        <v>243</v>
      </c>
      <c r="D6469">
        <v>129.63</v>
      </c>
      <c r="E6469" t="s">
        <v>30879</v>
      </c>
    </row>
    <row r="6470" spans="1:5" hidden="1" x14ac:dyDescent="0.2">
      <c r="A6470" s="94" t="s">
        <v>40725</v>
      </c>
      <c r="B6470" t="s">
        <v>40726</v>
      </c>
      <c r="C6470" t="s">
        <v>243</v>
      </c>
      <c r="D6470">
        <v>147.26</v>
      </c>
      <c r="E6470" t="s">
        <v>30879</v>
      </c>
    </row>
    <row r="6471" spans="1:5" hidden="1" x14ac:dyDescent="0.2">
      <c r="A6471" s="94" t="s">
        <v>40675</v>
      </c>
      <c r="B6471" t="s">
        <v>40676</v>
      </c>
      <c r="C6471" t="s">
        <v>243</v>
      </c>
      <c r="D6471">
        <v>50.18</v>
      </c>
      <c r="E6471" t="s">
        <v>30879</v>
      </c>
    </row>
    <row r="6472" spans="1:5" hidden="1" x14ac:dyDescent="0.2">
      <c r="A6472" s="94" t="s">
        <v>40679</v>
      </c>
      <c r="B6472" t="s">
        <v>40680</v>
      </c>
      <c r="C6472" t="s">
        <v>243</v>
      </c>
      <c r="D6472">
        <v>49.36</v>
      </c>
      <c r="E6472" t="s">
        <v>30879</v>
      </c>
    </row>
    <row r="6473" spans="1:5" hidden="1" x14ac:dyDescent="0.2">
      <c r="A6473" s="94" t="s">
        <v>40683</v>
      </c>
      <c r="B6473" t="s">
        <v>40684</v>
      </c>
      <c r="C6473" t="s">
        <v>243</v>
      </c>
      <c r="D6473">
        <v>52.22</v>
      </c>
      <c r="E6473" t="s">
        <v>30879</v>
      </c>
    </row>
    <row r="6474" spans="1:5" hidden="1" x14ac:dyDescent="0.2">
      <c r="A6474" s="94" t="s">
        <v>40649</v>
      </c>
      <c r="B6474" t="s">
        <v>40650</v>
      </c>
      <c r="C6474" t="s">
        <v>243</v>
      </c>
      <c r="D6474">
        <v>74.989999999999995</v>
      </c>
      <c r="E6474" t="s">
        <v>30879</v>
      </c>
    </row>
    <row r="6475" spans="1:5" hidden="1" x14ac:dyDescent="0.2">
      <c r="A6475" s="94" t="s">
        <v>40653</v>
      </c>
      <c r="B6475" t="s">
        <v>40654</v>
      </c>
      <c r="C6475" t="s">
        <v>243</v>
      </c>
      <c r="D6475">
        <v>74.66</v>
      </c>
      <c r="E6475" t="s">
        <v>30879</v>
      </c>
    </row>
    <row r="6476" spans="1:5" hidden="1" x14ac:dyDescent="0.2">
      <c r="A6476" s="94" t="s">
        <v>40657</v>
      </c>
      <c r="B6476" t="s">
        <v>40658</v>
      </c>
      <c r="C6476" t="s">
        <v>243</v>
      </c>
      <c r="D6476">
        <v>78.02</v>
      </c>
      <c r="E6476" t="s">
        <v>30879</v>
      </c>
    </row>
    <row r="6477" spans="1:5" hidden="1" x14ac:dyDescent="0.2">
      <c r="A6477" s="94" t="s">
        <v>40661</v>
      </c>
      <c r="B6477" t="s">
        <v>40662</v>
      </c>
      <c r="C6477" t="s">
        <v>243</v>
      </c>
      <c r="D6477">
        <v>78.41</v>
      </c>
      <c r="E6477" t="s">
        <v>30879</v>
      </c>
    </row>
    <row r="6478" spans="1:5" hidden="1" x14ac:dyDescent="0.2">
      <c r="A6478" s="94" t="s">
        <v>40665</v>
      </c>
      <c r="B6478" t="s">
        <v>40666</v>
      </c>
      <c r="C6478" t="s">
        <v>243</v>
      </c>
      <c r="D6478">
        <v>78.09</v>
      </c>
      <c r="E6478" t="s">
        <v>30879</v>
      </c>
    </row>
    <row r="6479" spans="1:5" hidden="1" x14ac:dyDescent="0.2">
      <c r="A6479" s="94" t="s">
        <v>40669</v>
      </c>
      <c r="B6479" t="s">
        <v>40670</v>
      </c>
      <c r="C6479" t="s">
        <v>243</v>
      </c>
      <c r="D6479">
        <v>81.45</v>
      </c>
      <c r="E6479" t="s">
        <v>30879</v>
      </c>
    </row>
    <row r="6480" spans="1:5" hidden="1" x14ac:dyDescent="0.2">
      <c r="A6480" s="94" t="s">
        <v>40673</v>
      </c>
      <c r="B6480" t="s">
        <v>40674</v>
      </c>
      <c r="C6480" t="s">
        <v>243</v>
      </c>
      <c r="D6480">
        <v>53.25</v>
      </c>
      <c r="E6480" t="s">
        <v>30879</v>
      </c>
    </row>
    <row r="6481" spans="1:5" hidden="1" x14ac:dyDescent="0.2">
      <c r="A6481" s="94" t="s">
        <v>40677</v>
      </c>
      <c r="B6481" t="s">
        <v>40678</v>
      </c>
      <c r="C6481" t="s">
        <v>243</v>
      </c>
      <c r="D6481">
        <v>54.19</v>
      </c>
      <c r="E6481" t="s">
        <v>30879</v>
      </c>
    </row>
    <row r="6482" spans="1:5" hidden="1" x14ac:dyDescent="0.2">
      <c r="A6482" s="94" t="s">
        <v>40681</v>
      </c>
      <c r="B6482" t="s">
        <v>40682</v>
      </c>
      <c r="C6482" t="s">
        <v>243</v>
      </c>
      <c r="D6482">
        <v>55.69</v>
      </c>
      <c r="E6482" t="s">
        <v>30879</v>
      </c>
    </row>
    <row r="6483" spans="1:5" hidden="1" x14ac:dyDescent="0.2">
      <c r="A6483" s="94" t="s">
        <v>40647</v>
      </c>
      <c r="B6483" t="s">
        <v>40648</v>
      </c>
      <c r="C6483" t="s">
        <v>243</v>
      </c>
      <c r="D6483">
        <v>78.06</v>
      </c>
      <c r="E6483" t="s">
        <v>30879</v>
      </c>
    </row>
    <row r="6484" spans="1:5" hidden="1" x14ac:dyDescent="0.2">
      <c r="A6484" s="94" t="s">
        <v>40651</v>
      </c>
      <c r="B6484" t="s">
        <v>40652</v>
      </c>
      <c r="C6484" t="s">
        <v>243</v>
      </c>
      <c r="D6484">
        <v>79.540000000000006</v>
      </c>
      <c r="E6484" t="s">
        <v>30879</v>
      </c>
    </row>
    <row r="6485" spans="1:5" hidden="1" x14ac:dyDescent="0.2">
      <c r="A6485" s="94" t="s">
        <v>40655</v>
      </c>
      <c r="B6485" t="s">
        <v>40656</v>
      </c>
      <c r="C6485" t="s">
        <v>243</v>
      </c>
      <c r="D6485">
        <v>81.58</v>
      </c>
      <c r="E6485" t="s">
        <v>30879</v>
      </c>
    </row>
    <row r="6486" spans="1:5" hidden="1" x14ac:dyDescent="0.2">
      <c r="A6486" s="94" t="s">
        <v>40659</v>
      </c>
      <c r="B6486" t="s">
        <v>40660</v>
      </c>
      <c r="C6486" t="s">
        <v>243</v>
      </c>
      <c r="D6486">
        <v>81.760000000000005</v>
      </c>
      <c r="E6486" t="s">
        <v>30879</v>
      </c>
    </row>
    <row r="6487" spans="1:5" hidden="1" x14ac:dyDescent="0.2">
      <c r="A6487" s="94" t="s">
        <v>40663</v>
      </c>
      <c r="B6487" t="s">
        <v>40664</v>
      </c>
      <c r="C6487" t="s">
        <v>243</v>
      </c>
      <c r="D6487">
        <v>83.24</v>
      </c>
      <c r="E6487" t="s">
        <v>30879</v>
      </c>
    </row>
    <row r="6488" spans="1:5" hidden="1" x14ac:dyDescent="0.2">
      <c r="A6488" s="94" t="s">
        <v>40667</v>
      </c>
      <c r="B6488" t="s">
        <v>40668</v>
      </c>
      <c r="C6488" t="s">
        <v>243</v>
      </c>
      <c r="D6488">
        <v>85.28</v>
      </c>
      <c r="E6488" t="s">
        <v>30879</v>
      </c>
    </row>
    <row r="6489" spans="1:5" hidden="1" x14ac:dyDescent="0.2">
      <c r="A6489" s="94" t="s">
        <v>21597</v>
      </c>
      <c r="B6489" t="s">
        <v>21598</v>
      </c>
      <c r="C6489" t="s">
        <v>243</v>
      </c>
      <c r="D6489">
        <v>1.48</v>
      </c>
      <c r="E6489" t="s">
        <v>30879</v>
      </c>
    </row>
    <row r="6490" spans="1:5" hidden="1" x14ac:dyDescent="0.2">
      <c r="A6490" s="94" t="s">
        <v>21599</v>
      </c>
      <c r="B6490" t="s">
        <v>21600</v>
      </c>
      <c r="C6490" t="s">
        <v>243</v>
      </c>
      <c r="D6490">
        <v>26.84</v>
      </c>
      <c r="E6490" t="s">
        <v>30879</v>
      </c>
    </row>
    <row r="6491" spans="1:5" hidden="1" x14ac:dyDescent="0.2">
      <c r="A6491" s="94" t="s">
        <v>21601</v>
      </c>
      <c r="B6491" t="s">
        <v>21602</v>
      </c>
      <c r="C6491" t="s">
        <v>243</v>
      </c>
      <c r="D6491">
        <v>57.47</v>
      </c>
      <c r="E6491" t="s">
        <v>30879</v>
      </c>
    </row>
    <row r="6492" spans="1:5" hidden="1" x14ac:dyDescent="0.2">
      <c r="A6492" s="94" t="s">
        <v>41002</v>
      </c>
      <c r="B6492" t="s">
        <v>41003</v>
      </c>
      <c r="C6492" t="s">
        <v>243</v>
      </c>
      <c r="D6492">
        <v>16.440000000000001</v>
      </c>
      <c r="E6492" t="s">
        <v>30879</v>
      </c>
    </row>
    <row r="6493" spans="1:5" hidden="1" x14ac:dyDescent="0.2">
      <c r="A6493" s="94" t="s">
        <v>40029</v>
      </c>
      <c r="B6493" t="s">
        <v>40030</v>
      </c>
      <c r="C6493" t="s">
        <v>243</v>
      </c>
      <c r="D6493">
        <v>7.04</v>
      </c>
      <c r="E6493" t="s">
        <v>30879</v>
      </c>
    </row>
    <row r="6494" spans="1:5" hidden="1" x14ac:dyDescent="0.2">
      <c r="A6494" s="94" t="s">
        <v>40037</v>
      </c>
      <c r="B6494" t="s">
        <v>40038</v>
      </c>
      <c r="C6494" t="s">
        <v>243</v>
      </c>
      <c r="D6494">
        <v>7.58</v>
      </c>
      <c r="E6494" t="s">
        <v>30879</v>
      </c>
    </row>
    <row r="6495" spans="1:5" hidden="1" x14ac:dyDescent="0.2">
      <c r="A6495" s="94" t="s">
        <v>21603</v>
      </c>
      <c r="B6495" t="s">
        <v>21604</v>
      </c>
      <c r="C6495" t="s">
        <v>243</v>
      </c>
      <c r="D6495">
        <v>7.46</v>
      </c>
      <c r="E6495" t="s">
        <v>30879</v>
      </c>
    </row>
    <row r="6496" spans="1:5" hidden="1" x14ac:dyDescent="0.2">
      <c r="A6496" s="94" t="s">
        <v>40041</v>
      </c>
      <c r="B6496" t="s">
        <v>40042</v>
      </c>
      <c r="C6496" t="s">
        <v>243</v>
      </c>
      <c r="D6496">
        <v>7.58</v>
      </c>
      <c r="E6496" t="s">
        <v>30879</v>
      </c>
    </row>
    <row r="6497" spans="1:5" hidden="1" x14ac:dyDescent="0.2">
      <c r="A6497" s="94" t="s">
        <v>40049</v>
      </c>
      <c r="B6497" t="s">
        <v>40050</v>
      </c>
      <c r="C6497" t="s">
        <v>243</v>
      </c>
      <c r="D6497">
        <v>7.58</v>
      </c>
      <c r="E6497" t="s">
        <v>30879</v>
      </c>
    </row>
    <row r="6498" spans="1:5" hidden="1" x14ac:dyDescent="0.2">
      <c r="A6498" s="94" t="s">
        <v>40039</v>
      </c>
      <c r="B6498" t="s">
        <v>40040</v>
      </c>
      <c r="C6498" t="s">
        <v>243</v>
      </c>
      <c r="D6498">
        <v>9.1199999999999992</v>
      </c>
      <c r="E6498" t="s">
        <v>30879</v>
      </c>
    </row>
    <row r="6499" spans="1:5" hidden="1" x14ac:dyDescent="0.2">
      <c r="A6499" s="94" t="s">
        <v>40045</v>
      </c>
      <c r="B6499" t="s">
        <v>40046</v>
      </c>
      <c r="C6499" t="s">
        <v>243</v>
      </c>
      <c r="D6499">
        <v>9.1199999999999992</v>
      </c>
      <c r="E6499" t="s">
        <v>30879</v>
      </c>
    </row>
    <row r="6500" spans="1:5" hidden="1" x14ac:dyDescent="0.2">
      <c r="A6500" s="94" t="s">
        <v>40043</v>
      </c>
      <c r="B6500" t="s">
        <v>40044</v>
      </c>
      <c r="C6500" t="s">
        <v>243</v>
      </c>
      <c r="D6500">
        <v>9.1199999999999992</v>
      </c>
      <c r="E6500" t="s">
        <v>30879</v>
      </c>
    </row>
    <row r="6501" spans="1:5" hidden="1" x14ac:dyDescent="0.2">
      <c r="A6501" s="94" t="s">
        <v>40047</v>
      </c>
      <c r="B6501" t="s">
        <v>40048</v>
      </c>
      <c r="C6501" t="s">
        <v>243</v>
      </c>
      <c r="D6501">
        <v>9.1199999999999992</v>
      </c>
      <c r="E6501" t="s">
        <v>30879</v>
      </c>
    </row>
    <row r="6502" spans="1:5" hidden="1" x14ac:dyDescent="0.2">
      <c r="A6502" s="94" t="s">
        <v>40031</v>
      </c>
      <c r="B6502" t="s">
        <v>40032</v>
      </c>
      <c r="C6502" t="s">
        <v>243</v>
      </c>
      <c r="D6502">
        <v>13.07</v>
      </c>
      <c r="E6502" t="s">
        <v>30879</v>
      </c>
    </row>
    <row r="6503" spans="1:5" hidden="1" x14ac:dyDescent="0.2">
      <c r="A6503" s="94" t="s">
        <v>40035</v>
      </c>
      <c r="B6503" t="s">
        <v>40036</v>
      </c>
      <c r="C6503" t="s">
        <v>243</v>
      </c>
      <c r="D6503">
        <v>13.07</v>
      </c>
      <c r="E6503" t="s">
        <v>30879</v>
      </c>
    </row>
    <row r="6504" spans="1:5" hidden="1" x14ac:dyDescent="0.2">
      <c r="A6504" s="94" t="s">
        <v>40033</v>
      </c>
      <c r="B6504" t="s">
        <v>40034</v>
      </c>
      <c r="C6504" t="s">
        <v>243</v>
      </c>
      <c r="D6504">
        <v>13.07</v>
      </c>
      <c r="E6504" t="s">
        <v>30879</v>
      </c>
    </row>
    <row r="6505" spans="1:5" hidden="1" x14ac:dyDescent="0.2">
      <c r="A6505" s="94" t="s">
        <v>21605</v>
      </c>
      <c r="B6505" t="s">
        <v>21606</v>
      </c>
      <c r="C6505" t="s">
        <v>243</v>
      </c>
      <c r="D6505">
        <v>0.08</v>
      </c>
      <c r="E6505" t="s">
        <v>30879</v>
      </c>
    </row>
    <row r="6506" spans="1:5" hidden="1" x14ac:dyDescent="0.2">
      <c r="A6506" s="94" t="s">
        <v>21607</v>
      </c>
      <c r="B6506" t="s">
        <v>21608</v>
      </c>
      <c r="C6506" t="s">
        <v>243</v>
      </c>
      <c r="D6506">
        <v>0.08</v>
      </c>
      <c r="E6506" t="s">
        <v>30879</v>
      </c>
    </row>
    <row r="6507" spans="1:5" hidden="1" x14ac:dyDescent="0.2">
      <c r="A6507" s="94" t="s">
        <v>21609</v>
      </c>
      <c r="B6507" t="s">
        <v>21610</v>
      </c>
      <c r="C6507" t="s">
        <v>2847</v>
      </c>
      <c r="D6507">
        <v>11.55</v>
      </c>
      <c r="E6507" t="s">
        <v>30879</v>
      </c>
    </row>
    <row r="6508" spans="1:5" hidden="1" x14ac:dyDescent="0.2">
      <c r="A6508" s="94" t="s">
        <v>21611</v>
      </c>
      <c r="B6508" t="s">
        <v>21612</v>
      </c>
      <c r="C6508" t="s">
        <v>2847</v>
      </c>
      <c r="D6508">
        <v>11.55</v>
      </c>
      <c r="E6508" t="s">
        <v>30879</v>
      </c>
    </row>
    <row r="6509" spans="1:5" hidden="1" x14ac:dyDescent="0.2">
      <c r="A6509" s="94" t="s">
        <v>21613</v>
      </c>
      <c r="B6509" t="s">
        <v>21614</v>
      </c>
      <c r="C6509" t="s">
        <v>2847</v>
      </c>
      <c r="D6509">
        <v>11.55</v>
      </c>
      <c r="E6509" t="s">
        <v>30879</v>
      </c>
    </row>
    <row r="6510" spans="1:5" hidden="1" x14ac:dyDescent="0.2">
      <c r="A6510" s="94" t="s">
        <v>21615</v>
      </c>
      <c r="B6510" t="s">
        <v>21616</v>
      </c>
      <c r="C6510" t="s">
        <v>2815</v>
      </c>
      <c r="D6510">
        <v>4.95</v>
      </c>
      <c r="E6510" t="s">
        <v>30879</v>
      </c>
    </row>
    <row r="6511" spans="1:5" hidden="1" x14ac:dyDescent="0.2">
      <c r="A6511" s="94" t="s">
        <v>21617</v>
      </c>
      <c r="B6511" t="s">
        <v>21618</v>
      </c>
      <c r="C6511" t="s">
        <v>2847</v>
      </c>
      <c r="D6511">
        <v>11.55</v>
      </c>
      <c r="E6511" t="s">
        <v>30879</v>
      </c>
    </row>
    <row r="6512" spans="1:5" hidden="1" x14ac:dyDescent="0.2">
      <c r="A6512" s="94" t="s">
        <v>21619</v>
      </c>
      <c r="B6512" t="s">
        <v>21620</v>
      </c>
      <c r="C6512" t="s">
        <v>2815</v>
      </c>
      <c r="D6512">
        <v>11.55</v>
      </c>
      <c r="E6512" t="s">
        <v>30879</v>
      </c>
    </row>
    <row r="6513" spans="1:5" hidden="1" x14ac:dyDescent="0.2">
      <c r="A6513" s="94" t="s">
        <v>40052</v>
      </c>
      <c r="B6513" t="s">
        <v>40053</v>
      </c>
      <c r="C6513" t="s">
        <v>2847</v>
      </c>
      <c r="D6513">
        <v>11.55</v>
      </c>
      <c r="E6513" t="s">
        <v>30879</v>
      </c>
    </row>
    <row r="6514" spans="1:5" hidden="1" x14ac:dyDescent="0.2">
      <c r="A6514" s="94" t="s">
        <v>40056</v>
      </c>
      <c r="B6514" t="s">
        <v>40057</v>
      </c>
      <c r="C6514" t="s">
        <v>2815</v>
      </c>
      <c r="D6514">
        <v>11.74</v>
      </c>
      <c r="E6514" t="s">
        <v>30879</v>
      </c>
    </row>
    <row r="6515" spans="1:5" hidden="1" x14ac:dyDescent="0.2">
      <c r="A6515" s="94" t="s">
        <v>21621</v>
      </c>
      <c r="B6515" t="s">
        <v>21622</v>
      </c>
      <c r="C6515" t="s">
        <v>2847</v>
      </c>
      <c r="D6515">
        <v>11.55</v>
      </c>
      <c r="E6515" t="s">
        <v>30879</v>
      </c>
    </row>
    <row r="6516" spans="1:5" hidden="1" x14ac:dyDescent="0.2">
      <c r="A6516" s="94" t="s">
        <v>40058</v>
      </c>
      <c r="B6516" t="s">
        <v>40059</v>
      </c>
      <c r="C6516" t="s">
        <v>243</v>
      </c>
      <c r="D6516">
        <v>0.11</v>
      </c>
      <c r="E6516" t="s">
        <v>30879</v>
      </c>
    </row>
    <row r="6517" spans="1:5" hidden="1" x14ac:dyDescent="0.2">
      <c r="A6517" s="94" t="s">
        <v>21623</v>
      </c>
      <c r="B6517" t="s">
        <v>21624</v>
      </c>
      <c r="C6517" t="s">
        <v>2847</v>
      </c>
      <c r="D6517">
        <v>11.55</v>
      </c>
      <c r="E6517" t="s">
        <v>30879</v>
      </c>
    </row>
    <row r="6518" spans="1:5" hidden="1" x14ac:dyDescent="0.2">
      <c r="A6518" s="94" t="s">
        <v>21625</v>
      </c>
      <c r="B6518" t="s">
        <v>21626</v>
      </c>
      <c r="C6518" t="s">
        <v>2847</v>
      </c>
      <c r="D6518">
        <v>11.55</v>
      </c>
      <c r="E6518" t="s">
        <v>30879</v>
      </c>
    </row>
    <row r="6519" spans="1:5" hidden="1" x14ac:dyDescent="0.2">
      <c r="A6519" s="94" t="s">
        <v>21627</v>
      </c>
      <c r="B6519" t="s">
        <v>21628</v>
      </c>
      <c r="C6519" t="s">
        <v>2847</v>
      </c>
      <c r="D6519">
        <v>11.55</v>
      </c>
      <c r="E6519" t="s">
        <v>30879</v>
      </c>
    </row>
    <row r="6520" spans="1:5" hidden="1" x14ac:dyDescent="0.2">
      <c r="A6520" s="94" t="s">
        <v>21629</v>
      </c>
      <c r="B6520" t="s">
        <v>21630</v>
      </c>
      <c r="C6520" t="s">
        <v>2847</v>
      </c>
      <c r="D6520">
        <v>11.55</v>
      </c>
      <c r="E6520" t="s">
        <v>30879</v>
      </c>
    </row>
    <row r="6521" spans="1:5" hidden="1" x14ac:dyDescent="0.2">
      <c r="A6521" s="94" t="s">
        <v>40054</v>
      </c>
      <c r="B6521" t="s">
        <v>40055</v>
      </c>
      <c r="C6521" t="s">
        <v>243</v>
      </c>
      <c r="D6521">
        <v>0.12</v>
      </c>
      <c r="E6521" t="s">
        <v>30879</v>
      </c>
    </row>
    <row r="6522" spans="1:5" hidden="1" x14ac:dyDescent="0.2">
      <c r="A6522" s="94" t="s">
        <v>21631</v>
      </c>
      <c r="B6522" t="s">
        <v>21632</v>
      </c>
      <c r="C6522" t="s">
        <v>2847</v>
      </c>
      <c r="D6522">
        <v>11.55</v>
      </c>
      <c r="E6522" t="s">
        <v>30879</v>
      </c>
    </row>
    <row r="6523" spans="1:5" hidden="1" x14ac:dyDescent="0.2">
      <c r="A6523" s="94" t="s">
        <v>21633</v>
      </c>
      <c r="B6523" t="s">
        <v>21634</v>
      </c>
      <c r="C6523" t="s">
        <v>2847</v>
      </c>
      <c r="D6523">
        <v>11.55</v>
      </c>
      <c r="E6523" t="s">
        <v>30879</v>
      </c>
    </row>
    <row r="6524" spans="1:5" hidden="1" x14ac:dyDescent="0.2">
      <c r="A6524" s="94" t="s">
        <v>40060</v>
      </c>
      <c r="B6524" t="s">
        <v>40061</v>
      </c>
      <c r="C6524" t="s">
        <v>2847</v>
      </c>
      <c r="D6524">
        <v>11.55</v>
      </c>
      <c r="E6524" t="s">
        <v>30879</v>
      </c>
    </row>
    <row r="6525" spans="1:5" hidden="1" x14ac:dyDescent="0.2">
      <c r="A6525" s="94" t="s">
        <v>40062</v>
      </c>
      <c r="B6525" t="s">
        <v>40063</v>
      </c>
      <c r="C6525" t="s">
        <v>243</v>
      </c>
      <c r="D6525">
        <v>0.12</v>
      </c>
      <c r="E6525" t="s">
        <v>30879</v>
      </c>
    </row>
    <row r="6526" spans="1:5" hidden="1" x14ac:dyDescent="0.2">
      <c r="A6526" s="94" t="s">
        <v>21635</v>
      </c>
      <c r="B6526" t="s">
        <v>21636</v>
      </c>
      <c r="C6526" t="s">
        <v>2847</v>
      </c>
      <c r="D6526">
        <v>11.55</v>
      </c>
      <c r="E6526" t="s">
        <v>30879</v>
      </c>
    </row>
    <row r="6527" spans="1:5" hidden="1" x14ac:dyDescent="0.2">
      <c r="A6527" s="94" t="s">
        <v>21637</v>
      </c>
      <c r="B6527" t="s">
        <v>21638</v>
      </c>
      <c r="C6527" t="s">
        <v>2815</v>
      </c>
      <c r="D6527">
        <v>11.55</v>
      </c>
      <c r="E6527" t="s">
        <v>30879</v>
      </c>
    </row>
    <row r="6528" spans="1:5" hidden="1" x14ac:dyDescent="0.2">
      <c r="A6528" s="94" t="s">
        <v>21639</v>
      </c>
      <c r="B6528" t="s">
        <v>21640</v>
      </c>
      <c r="C6528" t="s">
        <v>2847</v>
      </c>
      <c r="D6528">
        <v>11.55</v>
      </c>
      <c r="E6528" t="s">
        <v>30879</v>
      </c>
    </row>
    <row r="6529" spans="1:5" hidden="1" x14ac:dyDescent="0.2">
      <c r="A6529" s="94" t="s">
        <v>21641</v>
      </c>
      <c r="B6529" t="s">
        <v>21642</v>
      </c>
      <c r="C6529" t="s">
        <v>2847</v>
      </c>
      <c r="D6529">
        <v>11.55</v>
      </c>
      <c r="E6529" t="s">
        <v>30879</v>
      </c>
    </row>
    <row r="6530" spans="1:5" hidden="1" x14ac:dyDescent="0.2">
      <c r="A6530" s="94" t="s">
        <v>21643</v>
      </c>
      <c r="B6530" t="s">
        <v>21644</v>
      </c>
      <c r="C6530" t="s">
        <v>2847</v>
      </c>
      <c r="D6530">
        <v>11.55</v>
      </c>
      <c r="E6530" t="s">
        <v>30879</v>
      </c>
    </row>
    <row r="6531" spans="1:5" hidden="1" x14ac:dyDescent="0.2">
      <c r="A6531" s="94" t="s">
        <v>40064</v>
      </c>
      <c r="B6531" t="s">
        <v>40065</v>
      </c>
      <c r="C6531" t="s">
        <v>2847</v>
      </c>
      <c r="D6531">
        <v>10.06</v>
      </c>
      <c r="E6531" t="s">
        <v>30879</v>
      </c>
    </row>
    <row r="6532" spans="1:5" hidden="1" x14ac:dyDescent="0.2">
      <c r="A6532" s="94" t="s">
        <v>21645</v>
      </c>
      <c r="B6532" t="s">
        <v>40051</v>
      </c>
      <c r="C6532" t="s">
        <v>2847</v>
      </c>
      <c r="D6532">
        <v>80.849999999999994</v>
      </c>
      <c r="E6532" t="s">
        <v>30879</v>
      </c>
    </row>
    <row r="6533" spans="1:5" hidden="1" x14ac:dyDescent="0.2">
      <c r="A6533" s="94" t="s">
        <v>216</v>
      </c>
      <c r="B6533" t="s">
        <v>217</v>
      </c>
      <c r="C6533" t="s">
        <v>243</v>
      </c>
      <c r="D6533">
        <v>6.02</v>
      </c>
      <c r="E6533" t="s">
        <v>30879</v>
      </c>
    </row>
    <row r="6534" spans="1:5" hidden="1" x14ac:dyDescent="0.2">
      <c r="A6534" s="94" t="s">
        <v>218</v>
      </c>
      <c r="B6534" t="s">
        <v>197</v>
      </c>
      <c r="C6534" t="s">
        <v>243</v>
      </c>
      <c r="D6534">
        <v>8.07</v>
      </c>
      <c r="E6534" t="s">
        <v>30879</v>
      </c>
    </row>
    <row r="6535" spans="1:5" hidden="1" x14ac:dyDescent="0.2">
      <c r="A6535" s="94" t="s">
        <v>2831</v>
      </c>
      <c r="B6535" t="s">
        <v>198</v>
      </c>
      <c r="C6535" t="s">
        <v>243</v>
      </c>
      <c r="D6535">
        <v>10.65</v>
      </c>
      <c r="E6535" t="s">
        <v>30879</v>
      </c>
    </row>
    <row r="6536" spans="1:5" hidden="1" x14ac:dyDescent="0.2">
      <c r="A6536" s="94" t="s">
        <v>2942</v>
      </c>
      <c r="B6536" t="s">
        <v>199</v>
      </c>
      <c r="C6536" t="s">
        <v>243</v>
      </c>
      <c r="D6536">
        <v>6.9</v>
      </c>
      <c r="E6536" t="s">
        <v>30879</v>
      </c>
    </row>
    <row r="6537" spans="1:5" hidden="1" x14ac:dyDescent="0.2">
      <c r="A6537" s="94" t="s">
        <v>200</v>
      </c>
      <c r="B6537" t="s">
        <v>201</v>
      </c>
      <c r="C6537" t="s">
        <v>243</v>
      </c>
      <c r="D6537">
        <v>7.64</v>
      </c>
      <c r="E6537" t="s">
        <v>30879</v>
      </c>
    </row>
    <row r="6538" spans="1:5" hidden="1" x14ac:dyDescent="0.2">
      <c r="A6538" s="94" t="s">
        <v>202</v>
      </c>
      <c r="B6538" t="s">
        <v>203</v>
      </c>
      <c r="C6538" t="s">
        <v>243</v>
      </c>
      <c r="D6538">
        <v>10.25</v>
      </c>
      <c r="E6538" t="s">
        <v>30879</v>
      </c>
    </row>
    <row r="6539" spans="1:5" hidden="1" x14ac:dyDescent="0.2">
      <c r="A6539" s="94" t="s">
        <v>204</v>
      </c>
      <c r="B6539" t="s">
        <v>205</v>
      </c>
      <c r="C6539" t="s">
        <v>243</v>
      </c>
      <c r="D6539">
        <v>10.25</v>
      </c>
      <c r="E6539" t="s">
        <v>30879</v>
      </c>
    </row>
    <row r="6540" spans="1:5" hidden="1" x14ac:dyDescent="0.2">
      <c r="A6540" s="94" t="s">
        <v>206</v>
      </c>
      <c r="B6540" t="s">
        <v>207</v>
      </c>
      <c r="C6540" t="s">
        <v>243</v>
      </c>
      <c r="D6540">
        <v>14.03</v>
      </c>
      <c r="E6540" t="s">
        <v>30879</v>
      </c>
    </row>
    <row r="6541" spans="1:5" hidden="1" x14ac:dyDescent="0.2">
      <c r="A6541" s="94" t="s">
        <v>208</v>
      </c>
      <c r="B6541" t="s">
        <v>209</v>
      </c>
      <c r="C6541" t="s">
        <v>243</v>
      </c>
      <c r="D6541">
        <v>10.25</v>
      </c>
      <c r="E6541" t="s">
        <v>30879</v>
      </c>
    </row>
    <row r="6542" spans="1:5" hidden="1" x14ac:dyDescent="0.2">
      <c r="A6542" s="94" t="s">
        <v>40066</v>
      </c>
      <c r="B6542" t="s">
        <v>40067</v>
      </c>
      <c r="C6542" t="s">
        <v>243</v>
      </c>
      <c r="D6542">
        <v>11.51</v>
      </c>
      <c r="E6542" t="s">
        <v>30879</v>
      </c>
    </row>
    <row r="6543" spans="1:5" hidden="1" x14ac:dyDescent="0.2">
      <c r="A6543" s="94" t="s">
        <v>40068</v>
      </c>
      <c r="B6543" t="s">
        <v>40069</v>
      </c>
      <c r="C6543" t="s">
        <v>243</v>
      </c>
      <c r="D6543">
        <v>11.51</v>
      </c>
      <c r="E6543" t="s">
        <v>30879</v>
      </c>
    </row>
    <row r="6544" spans="1:5" hidden="1" x14ac:dyDescent="0.2">
      <c r="A6544" s="94" t="s">
        <v>40070</v>
      </c>
      <c r="B6544" t="s">
        <v>40071</v>
      </c>
      <c r="C6544" t="s">
        <v>243</v>
      </c>
      <c r="D6544">
        <v>9.1199999999999992</v>
      </c>
      <c r="E6544" t="s">
        <v>30879</v>
      </c>
    </row>
    <row r="6545" spans="1:5" hidden="1" x14ac:dyDescent="0.2">
      <c r="A6545" s="94" t="s">
        <v>40072</v>
      </c>
      <c r="B6545" t="s">
        <v>40073</v>
      </c>
      <c r="C6545" t="s">
        <v>243</v>
      </c>
      <c r="D6545">
        <v>9.1199999999999992</v>
      </c>
      <c r="E6545" t="s">
        <v>30879</v>
      </c>
    </row>
    <row r="6546" spans="1:5" hidden="1" x14ac:dyDescent="0.2">
      <c r="A6546" s="94" t="s">
        <v>40086</v>
      </c>
      <c r="B6546" t="s">
        <v>40087</v>
      </c>
      <c r="C6546" t="s">
        <v>243</v>
      </c>
      <c r="D6546">
        <v>7.85</v>
      </c>
      <c r="E6546" t="s">
        <v>30879</v>
      </c>
    </row>
    <row r="6547" spans="1:5" hidden="1" x14ac:dyDescent="0.2">
      <c r="A6547" s="94" t="s">
        <v>40088</v>
      </c>
      <c r="B6547" t="s">
        <v>40089</v>
      </c>
      <c r="C6547" t="s">
        <v>243</v>
      </c>
      <c r="D6547">
        <v>7.85</v>
      </c>
      <c r="E6547" t="s">
        <v>30879</v>
      </c>
    </row>
    <row r="6548" spans="1:5" hidden="1" x14ac:dyDescent="0.2">
      <c r="A6548" s="94" t="s">
        <v>40090</v>
      </c>
      <c r="B6548" t="s">
        <v>40091</v>
      </c>
      <c r="C6548" t="s">
        <v>243</v>
      </c>
      <c r="D6548">
        <v>7.99</v>
      </c>
      <c r="E6548" t="s">
        <v>30879</v>
      </c>
    </row>
    <row r="6549" spans="1:5" hidden="1" x14ac:dyDescent="0.2">
      <c r="A6549" s="94" t="s">
        <v>40092</v>
      </c>
      <c r="B6549" t="s">
        <v>40093</v>
      </c>
      <c r="C6549" t="s">
        <v>243</v>
      </c>
      <c r="D6549">
        <v>7.75</v>
      </c>
      <c r="E6549" t="s">
        <v>30879</v>
      </c>
    </row>
    <row r="6550" spans="1:5" hidden="1" x14ac:dyDescent="0.2">
      <c r="A6550" s="94" t="s">
        <v>622</v>
      </c>
      <c r="B6550" t="s">
        <v>40094</v>
      </c>
      <c r="C6550" t="s">
        <v>243</v>
      </c>
      <c r="D6550">
        <v>2.44</v>
      </c>
      <c r="E6550" t="s">
        <v>30879</v>
      </c>
    </row>
    <row r="6551" spans="1:5" hidden="1" x14ac:dyDescent="0.2">
      <c r="A6551" s="94" t="s">
        <v>40084</v>
      </c>
      <c r="B6551" t="s">
        <v>40085</v>
      </c>
      <c r="C6551" t="s">
        <v>243</v>
      </c>
      <c r="D6551">
        <v>9.9700000000000006</v>
      </c>
      <c r="E6551" t="s">
        <v>30879</v>
      </c>
    </row>
    <row r="6552" spans="1:5" hidden="1" x14ac:dyDescent="0.2">
      <c r="A6552" s="94" t="s">
        <v>40074</v>
      </c>
      <c r="B6552" t="s">
        <v>40075</v>
      </c>
      <c r="C6552" t="s">
        <v>243</v>
      </c>
      <c r="D6552">
        <v>9.43</v>
      </c>
      <c r="E6552" t="s">
        <v>30879</v>
      </c>
    </row>
    <row r="6553" spans="1:5" hidden="1" x14ac:dyDescent="0.2">
      <c r="A6553" s="94" t="s">
        <v>40076</v>
      </c>
      <c r="B6553" t="s">
        <v>40077</v>
      </c>
      <c r="C6553" t="s">
        <v>243</v>
      </c>
      <c r="D6553">
        <v>9.43</v>
      </c>
      <c r="E6553" t="s">
        <v>30879</v>
      </c>
    </row>
    <row r="6554" spans="1:5" hidden="1" x14ac:dyDescent="0.2">
      <c r="A6554" s="94" t="s">
        <v>40078</v>
      </c>
      <c r="B6554" t="s">
        <v>40079</v>
      </c>
      <c r="C6554" t="s">
        <v>243</v>
      </c>
      <c r="D6554">
        <v>8.98</v>
      </c>
      <c r="E6554" t="s">
        <v>30879</v>
      </c>
    </row>
    <row r="6555" spans="1:5" hidden="1" x14ac:dyDescent="0.2">
      <c r="A6555" s="94" t="s">
        <v>40080</v>
      </c>
      <c r="B6555" t="s">
        <v>40081</v>
      </c>
      <c r="C6555" t="s">
        <v>243</v>
      </c>
      <c r="D6555">
        <v>12.02</v>
      </c>
      <c r="E6555" t="s">
        <v>30879</v>
      </c>
    </row>
    <row r="6556" spans="1:5" hidden="1" x14ac:dyDescent="0.2">
      <c r="A6556" s="94" t="s">
        <v>40082</v>
      </c>
      <c r="B6556" t="s">
        <v>40083</v>
      </c>
      <c r="C6556" t="s">
        <v>243</v>
      </c>
      <c r="D6556">
        <v>12.02</v>
      </c>
      <c r="E6556" t="s">
        <v>30879</v>
      </c>
    </row>
    <row r="6557" spans="1:5" hidden="1" x14ac:dyDescent="0.2">
      <c r="A6557" s="94" t="s">
        <v>8896</v>
      </c>
      <c r="B6557" t="s">
        <v>8897</v>
      </c>
      <c r="C6557" t="s">
        <v>243</v>
      </c>
      <c r="D6557">
        <v>13.62</v>
      </c>
      <c r="E6557" t="s">
        <v>30879</v>
      </c>
    </row>
    <row r="6558" spans="1:5" hidden="1" x14ac:dyDescent="0.2">
      <c r="A6558" s="94" t="s">
        <v>8898</v>
      </c>
      <c r="B6558" t="s">
        <v>8899</v>
      </c>
      <c r="C6558" t="s">
        <v>243</v>
      </c>
      <c r="D6558">
        <v>16.100000000000001</v>
      </c>
      <c r="E6558" t="s">
        <v>30879</v>
      </c>
    </row>
    <row r="6559" spans="1:5" hidden="1" x14ac:dyDescent="0.2">
      <c r="A6559" s="94" t="s">
        <v>21646</v>
      </c>
      <c r="B6559" t="s">
        <v>21647</v>
      </c>
      <c r="C6559" t="s">
        <v>243</v>
      </c>
      <c r="D6559">
        <v>1.79</v>
      </c>
      <c r="E6559" t="s">
        <v>30879</v>
      </c>
    </row>
    <row r="6560" spans="1:5" hidden="1" x14ac:dyDescent="0.2">
      <c r="A6560" s="94" t="s">
        <v>21648</v>
      </c>
      <c r="B6560" t="s">
        <v>21649</v>
      </c>
      <c r="C6560" t="s">
        <v>243</v>
      </c>
      <c r="D6560">
        <v>1.79</v>
      </c>
      <c r="E6560" t="s">
        <v>30879</v>
      </c>
    </row>
    <row r="6561" spans="1:5" hidden="1" x14ac:dyDescent="0.2">
      <c r="A6561" s="94" t="s">
        <v>40125</v>
      </c>
      <c r="B6561" t="s">
        <v>40126</v>
      </c>
      <c r="C6561" t="s">
        <v>243</v>
      </c>
      <c r="D6561">
        <v>1.27</v>
      </c>
      <c r="E6561" t="s">
        <v>30879</v>
      </c>
    </row>
    <row r="6562" spans="1:5" hidden="1" x14ac:dyDescent="0.2">
      <c r="A6562" s="94" t="s">
        <v>21650</v>
      </c>
      <c r="B6562" t="s">
        <v>21651</v>
      </c>
      <c r="C6562" t="s">
        <v>243</v>
      </c>
      <c r="D6562">
        <v>14.14</v>
      </c>
      <c r="E6562" t="s">
        <v>30879</v>
      </c>
    </row>
    <row r="6563" spans="1:5" hidden="1" x14ac:dyDescent="0.2">
      <c r="A6563" s="94" t="s">
        <v>21652</v>
      </c>
      <c r="B6563" t="s">
        <v>21653</v>
      </c>
      <c r="C6563" t="s">
        <v>243</v>
      </c>
      <c r="D6563">
        <v>17.059999999999999</v>
      </c>
      <c r="E6563" t="s">
        <v>30879</v>
      </c>
    </row>
    <row r="6564" spans="1:5" hidden="1" x14ac:dyDescent="0.2">
      <c r="A6564" s="94" t="s">
        <v>21654</v>
      </c>
      <c r="B6564" t="s">
        <v>21655</v>
      </c>
      <c r="C6564" t="s">
        <v>243</v>
      </c>
      <c r="D6564">
        <v>21.81</v>
      </c>
      <c r="E6564" t="s">
        <v>30879</v>
      </c>
    </row>
    <row r="6565" spans="1:5" hidden="1" x14ac:dyDescent="0.2">
      <c r="A6565" s="94" t="s">
        <v>40170</v>
      </c>
      <c r="B6565" t="s">
        <v>40171</v>
      </c>
      <c r="C6565" t="s">
        <v>243</v>
      </c>
      <c r="D6565">
        <v>24.98</v>
      </c>
      <c r="E6565" t="s">
        <v>30879</v>
      </c>
    </row>
    <row r="6566" spans="1:5" hidden="1" x14ac:dyDescent="0.2">
      <c r="A6566" s="94" t="s">
        <v>21656</v>
      </c>
      <c r="B6566" t="s">
        <v>21657</v>
      </c>
      <c r="C6566" t="s">
        <v>243</v>
      </c>
      <c r="D6566">
        <v>12.95</v>
      </c>
      <c r="E6566" t="s">
        <v>30879</v>
      </c>
    </row>
    <row r="6567" spans="1:5" hidden="1" x14ac:dyDescent="0.2">
      <c r="A6567" s="94" t="s">
        <v>40233</v>
      </c>
      <c r="B6567" t="s">
        <v>40234</v>
      </c>
      <c r="C6567" t="s">
        <v>243</v>
      </c>
      <c r="D6567">
        <v>8.1999999999999993</v>
      </c>
      <c r="E6567" t="s">
        <v>30879</v>
      </c>
    </row>
    <row r="6568" spans="1:5" hidden="1" x14ac:dyDescent="0.2">
      <c r="A6568" s="94" t="s">
        <v>40235</v>
      </c>
      <c r="B6568" t="s">
        <v>40236</v>
      </c>
      <c r="C6568" t="s">
        <v>243</v>
      </c>
      <c r="D6568">
        <v>11.55</v>
      </c>
      <c r="E6568" t="s">
        <v>30879</v>
      </c>
    </row>
    <row r="6569" spans="1:5" hidden="1" x14ac:dyDescent="0.2">
      <c r="A6569" s="94" t="s">
        <v>21658</v>
      </c>
      <c r="B6569" t="s">
        <v>21659</v>
      </c>
      <c r="C6569" t="s">
        <v>243</v>
      </c>
      <c r="D6569">
        <v>12.82</v>
      </c>
      <c r="E6569" t="s">
        <v>30879</v>
      </c>
    </row>
    <row r="6570" spans="1:5" hidden="1" x14ac:dyDescent="0.2">
      <c r="A6570" s="94" t="s">
        <v>40241</v>
      </c>
      <c r="B6570" t="s">
        <v>40242</v>
      </c>
      <c r="C6570" t="s">
        <v>243</v>
      </c>
      <c r="D6570">
        <v>15.86</v>
      </c>
      <c r="E6570" t="s">
        <v>30879</v>
      </c>
    </row>
    <row r="6571" spans="1:5" hidden="1" x14ac:dyDescent="0.2">
      <c r="A6571" s="94" t="s">
        <v>40239</v>
      </c>
      <c r="B6571" t="s">
        <v>40240</v>
      </c>
      <c r="C6571" t="s">
        <v>243</v>
      </c>
      <c r="D6571">
        <v>17.329999999999998</v>
      </c>
      <c r="E6571" t="s">
        <v>30879</v>
      </c>
    </row>
    <row r="6572" spans="1:5" hidden="1" x14ac:dyDescent="0.2">
      <c r="A6572" s="94" t="s">
        <v>40243</v>
      </c>
      <c r="B6572" t="s">
        <v>40244</v>
      </c>
      <c r="C6572" t="s">
        <v>243</v>
      </c>
      <c r="D6572">
        <v>17.059999999999999</v>
      </c>
      <c r="E6572" t="s">
        <v>30879</v>
      </c>
    </row>
    <row r="6573" spans="1:5" hidden="1" x14ac:dyDescent="0.2">
      <c r="A6573" s="94" t="s">
        <v>40192</v>
      </c>
      <c r="B6573" t="s">
        <v>40193</v>
      </c>
      <c r="C6573" t="s">
        <v>243</v>
      </c>
      <c r="D6573">
        <v>12.44</v>
      </c>
      <c r="E6573" t="s">
        <v>30879</v>
      </c>
    </row>
    <row r="6574" spans="1:5" hidden="1" x14ac:dyDescent="0.2">
      <c r="A6574" s="94" t="s">
        <v>40198</v>
      </c>
      <c r="B6574" t="s">
        <v>40199</v>
      </c>
      <c r="C6574" t="s">
        <v>243</v>
      </c>
      <c r="D6574">
        <v>13.46</v>
      </c>
      <c r="E6574" t="s">
        <v>30879</v>
      </c>
    </row>
    <row r="6575" spans="1:5" hidden="1" x14ac:dyDescent="0.2">
      <c r="A6575" s="94" t="s">
        <v>40194</v>
      </c>
      <c r="B6575" t="s">
        <v>40195</v>
      </c>
      <c r="C6575" t="s">
        <v>243</v>
      </c>
      <c r="D6575">
        <v>11.62</v>
      </c>
      <c r="E6575" t="s">
        <v>30879</v>
      </c>
    </row>
    <row r="6576" spans="1:5" hidden="1" x14ac:dyDescent="0.2">
      <c r="A6576" s="94" t="s">
        <v>40196</v>
      </c>
      <c r="B6576" t="s">
        <v>40197</v>
      </c>
      <c r="C6576" t="s">
        <v>243</v>
      </c>
      <c r="D6576">
        <v>12.64</v>
      </c>
      <c r="E6576" t="s">
        <v>30879</v>
      </c>
    </row>
    <row r="6577" spans="1:5" hidden="1" x14ac:dyDescent="0.2">
      <c r="A6577" s="94" t="s">
        <v>21660</v>
      </c>
      <c r="B6577" t="s">
        <v>21661</v>
      </c>
      <c r="C6577" t="s">
        <v>243</v>
      </c>
      <c r="D6577">
        <v>11.58</v>
      </c>
      <c r="E6577" t="s">
        <v>30879</v>
      </c>
    </row>
    <row r="6578" spans="1:5" hidden="1" x14ac:dyDescent="0.2">
      <c r="A6578" s="94" t="s">
        <v>40200</v>
      </c>
      <c r="B6578" t="s">
        <v>40201</v>
      </c>
      <c r="C6578" t="s">
        <v>243</v>
      </c>
      <c r="D6578">
        <v>6.56</v>
      </c>
      <c r="E6578" t="s">
        <v>30879</v>
      </c>
    </row>
    <row r="6579" spans="1:5" hidden="1" x14ac:dyDescent="0.2">
      <c r="A6579" s="94" t="s">
        <v>40255</v>
      </c>
      <c r="B6579" t="s">
        <v>40256</v>
      </c>
      <c r="C6579" t="s">
        <v>243</v>
      </c>
      <c r="D6579">
        <v>1.76</v>
      </c>
      <c r="E6579" t="s">
        <v>30879</v>
      </c>
    </row>
    <row r="6580" spans="1:5" hidden="1" x14ac:dyDescent="0.2">
      <c r="A6580" s="94" t="s">
        <v>40282</v>
      </c>
      <c r="B6580" t="s">
        <v>40283</v>
      </c>
      <c r="C6580" t="s">
        <v>243</v>
      </c>
      <c r="D6580">
        <v>2</v>
      </c>
      <c r="E6580" t="s">
        <v>30879</v>
      </c>
    </row>
    <row r="6581" spans="1:5" hidden="1" x14ac:dyDescent="0.2">
      <c r="A6581" s="94" t="s">
        <v>40303</v>
      </c>
      <c r="B6581" t="s">
        <v>40304</v>
      </c>
      <c r="C6581" t="s">
        <v>243</v>
      </c>
      <c r="D6581">
        <v>1.76</v>
      </c>
      <c r="E6581" t="s">
        <v>30879</v>
      </c>
    </row>
    <row r="6582" spans="1:5" hidden="1" x14ac:dyDescent="0.2">
      <c r="A6582" s="94" t="s">
        <v>21662</v>
      </c>
      <c r="B6582" t="s">
        <v>21663</v>
      </c>
      <c r="C6582" t="s">
        <v>243</v>
      </c>
      <c r="D6582">
        <v>2.23</v>
      </c>
      <c r="E6582" t="s">
        <v>30879</v>
      </c>
    </row>
    <row r="6583" spans="1:5" hidden="1" x14ac:dyDescent="0.2">
      <c r="A6583" s="94" t="s">
        <v>40266</v>
      </c>
      <c r="B6583" t="s">
        <v>40267</v>
      </c>
      <c r="C6583" t="s">
        <v>243</v>
      </c>
      <c r="D6583">
        <v>3.07</v>
      </c>
      <c r="E6583" t="s">
        <v>30879</v>
      </c>
    </row>
    <row r="6584" spans="1:5" hidden="1" x14ac:dyDescent="0.2">
      <c r="A6584" s="94" t="s">
        <v>40284</v>
      </c>
      <c r="B6584" t="s">
        <v>40285</v>
      </c>
      <c r="C6584" t="s">
        <v>243</v>
      </c>
      <c r="D6584">
        <v>3.65</v>
      </c>
      <c r="E6584" t="s">
        <v>30879</v>
      </c>
    </row>
    <row r="6585" spans="1:5" hidden="1" x14ac:dyDescent="0.2">
      <c r="A6585" s="94" t="s">
        <v>40272</v>
      </c>
      <c r="B6585" t="s">
        <v>40273</v>
      </c>
      <c r="C6585" t="s">
        <v>243</v>
      </c>
      <c r="D6585">
        <v>4.58</v>
      </c>
      <c r="E6585" t="s">
        <v>30879</v>
      </c>
    </row>
    <row r="6586" spans="1:5" hidden="1" x14ac:dyDescent="0.2">
      <c r="A6586" s="94" t="s">
        <v>21664</v>
      </c>
      <c r="B6586" t="s">
        <v>40268</v>
      </c>
      <c r="C6586" t="s">
        <v>243</v>
      </c>
      <c r="D6586">
        <v>5.18</v>
      </c>
      <c r="E6586" t="s">
        <v>30879</v>
      </c>
    </row>
    <row r="6587" spans="1:5" hidden="1" x14ac:dyDescent="0.2">
      <c r="A6587" s="94" t="s">
        <v>40261</v>
      </c>
      <c r="B6587" t="s">
        <v>40262</v>
      </c>
      <c r="C6587" t="s">
        <v>243</v>
      </c>
      <c r="D6587">
        <v>4.55</v>
      </c>
      <c r="E6587" t="s">
        <v>30879</v>
      </c>
    </row>
    <row r="6588" spans="1:5" hidden="1" x14ac:dyDescent="0.2">
      <c r="A6588" s="94" t="s">
        <v>40305</v>
      </c>
      <c r="B6588" t="s">
        <v>40306</v>
      </c>
      <c r="C6588" t="s">
        <v>243</v>
      </c>
      <c r="D6588">
        <v>3.12</v>
      </c>
      <c r="E6588" t="s">
        <v>30879</v>
      </c>
    </row>
    <row r="6589" spans="1:5" hidden="1" x14ac:dyDescent="0.2">
      <c r="A6589" s="94" t="s">
        <v>40274</v>
      </c>
      <c r="B6589" t="s">
        <v>40275</v>
      </c>
      <c r="C6589" t="s">
        <v>243</v>
      </c>
      <c r="D6589">
        <v>5.12</v>
      </c>
      <c r="E6589" t="s">
        <v>30879</v>
      </c>
    </row>
    <row r="6590" spans="1:5" hidden="1" x14ac:dyDescent="0.2">
      <c r="A6590" s="94" t="s">
        <v>40257</v>
      </c>
      <c r="B6590" t="s">
        <v>40258</v>
      </c>
      <c r="C6590" t="s">
        <v>243</v>
      </c>
      <c r="D6590">
        <v>2.6</v>
      </c>
      <c r="E6590" t="s">
        <v>30879</v>
      </c>
    </row>
    <row r="6591" spans="1:5" hidden="1" x14ac:dyDescent="0.2">
      <c r="A6591" s="94" t="s">
        <v>21665</v>
      </c>
      <c r="B6591" t="s">
        <v>21666</v>
      </c>
      <c r="C6591" t="s">
        <v>243</v>
      </c>
      <c r="D6591">
        <v>4.1399999999999997</v>
      </c>
      <c r="E6591" t="s">
        <v>30879</v>
      </c>
    </row>
    <row r="6592" spans="1:5" hidden="1" x14ac:dyDescent="0.2">
      <c r="A6592" s="94" t="s">
        <v>40269</v>
      </c>
      <c r="B6592" t="s">
        <v>40270</v>
      </c>
      <c r="C6592" t="s">
        <v>243</v>
      </c>
      <c r="D6592">
        <v>5.92</v>
      </c>
      <c r="E6592" t="s">
        <v>30879</v>
      </c>
    </row>
    <row r="6593" spans="1:5" hidden="1" x14ac:dyDescent="0.2">
      <c r="A6593" s="94" t="s">
        <v>40307</v>
      </c>
      <c r="B6593" t="s">
        <v>40308</v>
      </c>
      <c r="C6593" t="s">
        <v>243</v>
      </c>
      <c r="D6593">
        <v>2.6</v>
      </c>
      <c r="E6593" t="s">
        <v>30879</v>
      </c>
    </row>
    <row r="6594" spans="1:5" hidden="1" x14ac:dyDescent="0.2">
      <c r="A6594" s="94" t="s">
        <v>21667</v>
      </c>
      <c r="B6594" t="s">
        <v>21668</v>
      </c>
      <c r="C6594" t="s">
        <v>243</v>
      </c>
      <c r="D6594">
        <v>2.21</v>
      </c>
      <c r="E6594" t="s">
        <v>30879</v>
      </c>
    </row>
    <row r="6595" spans="1:5" hidden="1" x14ac:dyDescent="0.2">
      <c r="A6595" s="94" t="s">
        <v>21669</v>
      </c>
      <c r="B6595" t="s">
        <v>21670</v>
      </c>
      <c r="C6595" t="s">
        <v>243</v>
      </c>
      <c r="D6595">
        <v>3.07</v>
      </c>
      <c r="E6595" t="s">
        <v>30879</v>
      </c>
    </row>
    <row r="6596" spans="1:5" hidden="1" x14ac:dyDescent="0.2">
      <c r="A6596" s="94" t="s">
        <v>21671</v>
      </c>
      <c r="B6596" t="s">
        <v>21672</v>
      </c>
      <c r="C6596" t="s">
        <v>243</v>
      </c>
      <c r="D6596">
        <v>4.1399999999999997</v>
      </c>
      <c r="E6596" t="s">
        <v>30879</v>
      </c>
    </row>
    <row r="6597" spans="1:5" hidden="1" x14ac:dyDescent="0.2">
      <c r="A6597" s="94" t="s">
        <v>21673</v>
      </c>
      <c r="B6597" t="s">
        <v>21674</v>
      </c>
      <c r="C6597" t="s">
        <v>243</v>
      </c>
      <c r="D6597">
        <v>4.79</v>
      </c>
      <c r="E6597" t="s">
        <v>30879</v>
      </c>
    </row>
    <row r="6598" spans="1:5" hidden="1" x14ac:dyDescent="0.2">
      <c r="A6598" s="94" t="s">
        <v>21675</v>
      </c>
      <c r="B6598" t="s">
        <v>21676</v>
      </c>
      <c r="C6598" t="s">
        <v>243</v>
      </c>
      <c r="D6598">
        <v>5.64</v>
      </c>
      <c r="E6598" t="s">
        <v>30879</v>
      </c>
    </row>
    <row r="6599" spans="1:5" hidden="1" x14ac:dyDescent="0.2">
      <c r="A6599" s="94" t="s">
        <v>21677</v>
      </c>
      <c r="B6599" t="s">
        <v>40263</v>
      </c>
      <c r="C6599" t="s">
        <v>243</v>
      </c>
      <c r="D6599">
        <v>4.57</v>
      </c>
      <c r="E6599" t="s">
        <v>30879</v>
      </c>
    </row>
    <row r="6600" spans="1:5" hidden="1" x14ac:dyDescent="0.2">
      <c r="A6600" s="94" t="s">
        <v>40309</v>
      </c>
      <c r="B6600" t="s">
        <v>40310</v>
      </c>
      <c r="C6600" t="s">
        <v>243</v>
      </c>
      <c r="D6600">
        <v>2.6</v>
      </c>
      <c r="E6600" t="s">
        <v>30879</v>
      </c>
    </row>
    <row r="6601" spans="1:5" hidden="1" x14ac:dyDescent="0.2">
      <c r="A6601" s="94" t="s">
        <v>40276</v>
      </c>
      <c r="B6601" t="s">
        <v>40277</v>
      </c>
      <c r="C6601" t="s">
        <v>243</v>
      </c>
      <c r="D6601">
        <v>4.1900000000000004</v>
      </c>
      <c r="E6601" t="s">
        <v>30879</v>
      </c>
    </row>
    <row r="6602" spans="1:5" hidden="1" x14ac:dyDescent="0.2">
      <c r="A6602" s="94" t="s">
        <v>21678</v>
      </c>
      <c r="B6602" t="s">
        <v>21679</v>
      </c>
      <c r="C6602" t="s">
        <v>243</v>
      </c>
      <c r="D6602">
        <v>4.18</v>
      </c>
      <c r="E6602" t="s">
        <v>30879</v>
      </c>
    </row>
    <row r="6603" spans="1:5" hidden="1" x14ac:dyDescent="0.2">
      <c r="A6603" s="94" t="s">
        <v>21680</v>
      </c>
      <c r="B6603" t="s">
        <v>21681</v>
      </c>
      <c r="C6603" t="s">
        <v>243</v>
      </c>
      <c r="D6603">
        <v>5</v>
      </c>
      <c r="E6603" t="s">
        <v>30879</v>
      </c>
    </row>
    <row r="6604" spans="1:5" hidden="1" x14ac:dyDescent="0.2">
      <c r="A6604" s="94" t="s">
        <v>40286</v>
      </c>
      <c r="B6604" t="s">
        <v>40287</v>
      </c>
      <c r="C6604" t="s">
        <v>243</v>
      </c>
      <c r="D6604">
        <v>6.34</v>
      </c>
      <c r="E6604" t="s">
        <v>30879</v>
      </c>
    </row>
    <row r="6605" spans="1:5" hidden="1" x14ac:dyDescent="0.2">
      <c r="A6605" s="94" t="s">
        <v>21682</v>
      </c>
      <c r="B6605" t="s">
        <v>40271</v>
      </c>
      <c r="C6605" t="s">
        <v>243</v>
      </c>
      <c r="D6605">
        <v>8.51</v>
      </c>
      <c r="E6605" t="s">
        <v>30879</v>
      </c>
    </row>
    <row r="6606" spans="1:5" hidden="1" x14ac:dyDescent="0.2">
      <c r="A6606" s="94" t="s">
        <v>40264</v>
      </c>
      <c r="B6606" t="s">
        <v>40265</v>
      </c>
      <c r="C6606" t="s">
        <v>243</v>
      </c>
      <c r="D6606">
        <v>8.2799999999999994</v>
      </c>
      <c r="E6606" t="s">
        <v>30879</v>
      </c>
    </row>
    <row r="6607" spans="1:5" hidden="1" x14ac:dyDescent="0.2">
      <c r="A6607" s="94" t="s">
        <v>40311</v>
      </c>
      <c r="B6607" t="s">
        <v>40312</v>
      </c>
      <c r="C6607" t="s">
        <v>243</v>
      </c>
      <c r="D6607">
        <v>5.33</v>
      </c>
      <c r="E6607" t="s">
        <v>30879</v>
      </c>
    </row>
    <row r="6608" spans="1:5" hidden="1" x14ac:dyDescent="0.2">
      <c r="A6608" s="94" t="s">
        <v>40278</v>
      </c>
      <c r="B6608" t="s">
        <v>40279</v>
      </c>
      <c r="C6608" t="s">
        <v>243</v>
      </c>
      <c r="D6608">
        <v>5.63</v>
      </c>
      <c r="E6608" t="s">
        <v>30879</v>
      </c>
    </row>
    <row r="6609" spans="1:5" hidden="1" x14ac:dyDescent="0.2">
      <c r="A6609" s="94" t="s">
        <v>40259</v>
      </c>
      <c r="B6609" t="s">
        <v>40260</v>
      </c>
      <c r="C6609" t="s">
        <v>243</v>
      </c>
      <c r="D6609">
        <v>10.09</v>
      </c>
      <c r="E6609" t="s">
        <v>30879</v>
      </c>
    </row>
    <row r="6610" spans="1:5" hidden="1" x14ac:dyDescent="0.2">
      <c r="A6610" s="94" t="s">
        <v>40280</v>
      </c>
      <c r="B6610" t="s">
        <v>40281</v>
      </c>
      <c r="C6610" t="s">
        <v>243</v>
      </c>
      <c r="D6610">
        <v>9.74</v>
      </c>
      <c r="E6610" t="s">
        <v>30879</v>
      </c>
    </row>
    <row r="6611" spans="1:5" hidden="1" x14ac:dyDescent="0.2">
      <c r="A6611" s="94" t="s">
        <v>21683</v>
      </c>
      <c r="B6611" t="s">
        <v>21684</v>
      </c>
      <c r="C6611" t="s">
        <v>243</v>
      </c>
      <c r="D6611">
        <v>10.55</v>
      </c>
      <c r="E6611" t="s">
        <v>30879</v>
      </c>
    </row>
    <row r="6612" spans="1:5" hidden="1" x14ac:dyDescent="0.2">
      <c r="A6612" s="94" t="s">
        <v>21685</v>
      </c>
      <c r="B6612" t="s">
        <v>21686</v>
      </c>
      <c r="C6612" t="s">
        <v>243</v>
      </c>
      <c r="D6612">
        <v>2.69</v>
      </c>
      <c r="E6612" t="s">
        <v>30879</v>
      </c>
    </row>
    <row r="6613" spans="1:5" hidden="1" x14ac:dyDescent="0.2">
      <c r="A6613" s="94" t="s">
        <v>40216</v>
      </c>
      <c r="B6613" t="s">
        <v>40217</v>
      </c>
      <c r="C6613" t="s">
        <v>243</v>
      </c>
      <c r="D6613">
        <v>2.87</v>
      </c>
      <c r="E6613" t="s">
        <v>30879</v>
      </c>
    </row>
    <row r="6614" spans="1:5" hidden="1" x14ac:dyDescent="0.2">
      <c r="A6614" s="94" t="s">
        <v>40218</v>
      </c>
      <c r="B6614" t="s">
        <v>40219</v>
      </c>
      <c r="C6614" t="s">
        <v>243</v>
      </c>
      <c r="D6614">
        <v>2.87</v>
      </c>
      <c r="E6614" t="s">
        <v>30879</v>
      </c>
    </row>
    <row r="6615" spans="1:5" hidden="1" x14ac:dyDescent="0.2">
      <c r="A6615" s="94" t="s">
        <v>21687</v>
      </c>
      <c r="B6615" t="s">
        <v>21688</v>
      </c>
      <c r="C6615" t="s">
        <v>243</v>
      </c>
      <c r="D6615">
        <v>2.69</v>
      </c>
      <c r="E6615" t="s">
        <v>30879</v>
      </c>
    </row>
    <row r="6616" spans="1:5" hidden="1" x14ac:dyDescent="0.2">
      <c r="A6616" s="94" t="s">
        <v>21689</v>
      </c>
      <c r="B6616" t="s">
        <v>21690</v>
      </c>
      <c r="C6616" t="s">
        <v>243</v>
      </c>
      <c r="D6616">
        <v>2.69</v>
      </c>
      <c r="E6616" t="s">
        <v>30879</v>
      </c>
    </row>
    <row r="6617" spans="1:5" hidden="1" x14ac:dyDescent="0.2">
      <c r="A6617" s="94" t="s">
        <v>40220</v>
      </c>
      <c r="B6617" t="s">
        <v>40221</v>
      </c>
      <c r="C6617" t="s">
        <v>243</v>
      </c>
      <c r="D6617">
        <v>2.87</v>
      </c>
      <c r="E6617" t="s">
        <v>30879</v>
      </c>
    </row>
    <row r="6618" spans="1:5" hidden="1" x14ac:dyDescent="0.2">
      <c r="A6618" s="94" t="s">
        <v>40210</v>
      </c>
      <c r="B6618" t="s">
        <v>40211</v>
      </c>
      <c r="C6618" t="s">
        <v>243</v>
      </c>
      <c r="D6618">
        <v>2.87</v>
      </c>
      <c r="E6618" t="s">
        <v>30879</v>
      </c>
    </row>
    <row r="6619" spans="1:5" hidden="1" x14ac:dyDescent="0.2">
      <c r="A6619" s="94" t="s">
        <v>40206</v>
      </c>
      <c r="B6619" t="s">
        <v>40207</v>
      </c>
      <c r="C6619" t="s">
        <v>243</v>
      </c>
      <c r="D6619">
        <v>2.87</v>
      </c>
      <c r="E6619" t="s">
        <v>30879</v>
      </c>
    </row>
    <row r="6620" spans="1:5" hidden="1" x14ac:dyDescent="0.2">
      <c r="A6620" s="94" t="s">
        <v>40202</v>
      </c>
      <c r="B6620" t="s">
        <v>40203</v>
      </c>
      <c r="C6620" t="s">
        <v>243</v>
      </c>
      <c r="D6620">
        <v>2.87</v>
      </c>
      <c r="E6620" t="s">
        <v>30879</v>
      </c>
    </row>
    <row r="6621" spans="1:5" hidden="1" x14ac:dyDescent="0.2">
      <c r="A6621" s="94" t="s">
        <v>40214</v>
      </c>
      <c r="B6621" t="s">
        <v>40215</v>
      </c>
      <c r="C6621" t="s">
        <v>243</v>
      </c>
      <c r="D6621">
        <v>2.16</v>
      </c>
      <c r="E6621" t="s">
        <v>30879</v>
      </c>
    </row>
    <row r="6622" spans="1:5" hidden="1" x14ac:dyDescent="0.2">
      <c r="A6622" s="94" t="s">
        <v>40204</v>
      </c>
      <c r="B6622" t="s">
        <v>40205</v>
      </c>
      <c r="C6622" t="s">
        <v>243</v>
      </c>
      <c r="D6622">
        <v>2.16</v>
      </c>
      <c r="E6622" t="s">
        <v>30879</v>
      </c>
    </row>
    <row r="6623" spans="1:5" hidden="1" x14ac:dyDescent="0.2">
      <c r="A6623" s="94" t="s">
        <v>21691</v>
      </c>
      <c r="B6623" t="s">
        <v>21692</v>
      </c>
      <c r="C6623" t="s">
        <v>243</v>
      </c>
      <c r="D6623">
        <v>2.0299999999999998</v>
      </c>
      <c r="E6623" t="s">
        <v>30879</v>
      </c>
    </row>
    <row r="6624" spans="1:5" hidden="1" x14ac:dyDescent="0.2">
      <c r="A6624" s="94" t="s">
        <v>40222</v>
      </c>
      <c r="B6624" t="s">
        <v>40223</v>
      </c>
      <c r="C6624" t="s">
        <v>243</v>
      </c>
      <c r="D6624">
        <v>2.16</v>
      </c>
      <c r="E6624" t="s">
        <v>30879</v>
      </c>
    </row>
    <row r="6625" spans="1:5" hidden="1" x14ac:dyDescent="0.2">
      <c r="A6625" s="94" t="s">
        <v>40212</v>
      </c>
      <c r="B6625" t="s">
        <v>40213</v>
      </c>
      <c r="C6625" t="s">
        <v>243</v>
      </c>
      <c r="D6625">
        <v>2.16</v>
      </c>
      <c r="E6625" t="s">
        <v>30879</v>
      </c>
    </row>
    <row r="6626" spans="1:5" hidden="1" x14ac:dyDescent="0.2">
      <c r="A6626" s="94" t="s">
        <v>40208</v>
      </c>
      <c r="B6626" t="s">
        <v>40209</v>
      </c>
      <c r="C6626" t="s">
        <v>243</v>
      </c>
      <c r="D6626">
        <v>2.16</v>
      </c>
      <c r="E6626" t="s">
        <v>30879</v>
      </c>
    </row>
    <row r="6627" spans="1:5" hidden="1" x14ac:dyDescent="0.2">
      <c r="A6627" s="94" t="s">
        <v>40230</v>
      </c>
      <c r="B6627" t="s">
        <v>40231</v>
      </c>
      <c r="C6627" t="s">
        <v>243</v>
      </c>
      <c r="D6627">
        <v>4.7300000000000004</v>
      </c>
      <c r="E6627" t="s">
        <v>30879</v>
      </c>
    </row>
    <row r="6628" spans="1:5" hidden="1" x14ac:dyDescent="0.2">
      <c r="A6628" s="94" t="s">
        <v>40224</v>
      </c>
      <c r="B6628" t="s">
        <v>40225</v>
      </c>
      <c r="C6628" t="s">
        <v>243</v>
      </c>
      <c r="D6628">
        <v>2.85</v>
      </c>
      <c r="E6628" t="s">
        <v>30879</v>
      </c>
    </row>
    <row r="6629" spans="1:5" hidden="1" x14ac:dyDescent="0.2">
      <c r="A6629" s="94" t="s">
        <v>40226</v>
      </c>
      <c r="B6629" t="s">
        <v>40227</v>
      </c>
      <c r="C6629" t="s">
        <v>243</v>
      </c>
      <c r="D6629">
        <v>3.72</v>
      </c>
      <c r="E6629" t="s">
        <v>30879</v>
      </c>
    </row>
    <row r="6630" spans="1:5" hidden="1" x14ac:dyDescent="0.2">
      <c r="A6630" s="94" t="s">
        <v>40163</v>
      </c>
      <c r="B6630" t="s">
        <v>40159</v>
      </c>
      <c r="C6630" t="s">
        <v>243</v>
      </c>
      <c r="D6630">
        <v>10.31</v>
      </c>
      <c r="E6630" t="s">
        <v>30879</v>
      </c>
    </row>
    <row r="6631" spans="1:5" hidden="1" x14ac:dyDescent="0.2">
      <c r="A6631" s="94" t="s">
        <v>21693</v>
      </c>
      <c r="B6631" t="s">
        <v>21694</v>
      </c>
      <c r="C6631" t="s">
        <v>243</v>
      </c>
      <c r="D6631">
        <v>3.85</v>
      </c>
      <c r="E6631" t="s">
        <v>30879</v>
      </c>
    </row>
    <row r="6632" spans="1:5" hidden="1" x14ac:dyDescent="0.2">
      <c r="A6632" s="94" t="s">
        <v>40148</v>
      </c>
      <c r="B6632" t="s">
        <v>40149</v>
      </c>
      <c r="C6632" t="s">
        <v>243</v>
      </c>
      <c r="D6632">
        <v>4.41</v>
      </c>
      <c r="E6632" t="s">
        <v>30879</v>
      </c>
    </row>
    <row r="6633" spans="1:5" hidden="1" x14ac:dyDescent="0.2">
      <c r="A6633" s="94" t="s">
        <v>40150</v>
      </c>
      <c r="B6633" t="s">
        <v>40151</v>
      </c>
      <c r="C6633" t="s">
        <v>243</v>
      </c>
      <c r="D6633">
        <v>5.93</v>
      </c>
      <c r="E6633" t="s">
        <v>30879</v>
      </c>
    </row>
    <row r="6634" spans="1:5" hidden="1" x14ac:dyDescent="0.2">
      <c r="A6634" s="94" t="s">
        <v>40139</v>
      </c>
      <c r="B6634" t="s">
        <v>40138</v>
      </c>
      <c r="C6634" t="s">
        <v>243</v>
      </c>
      <c r="D6634">
        <v>7.82</v>
      </c>
      <c r="E6634" t="s">
        <v>30879</v>
      </c>
    </row>
    <row r="6635" spans="1:5" hidden="1" x14ac:dyDescent="0.2">
      <c r="A6635" s="94" t="s">
        <v>40142</v>
      </c>
      <c r="B6635" t="s">
        <v>40143</v>
      </c>
      <c r="C6635" t="s">
        <v>243</v>
      </c>
      <c r="D6635">
        <v>19.75</v>
      </c>
      <c r="E6635" t="s">
        <v>30879</v>
      </c>
    </row>
    <row r="6636" spans="1:5" hidden="1" x14ac:dyDescent="0.2">
      <c r="A6636" s="94" t="s">
        <v>40161</v>
      </c>
      <c r="B6636" t="s">
        <v>40159</v>
      </c>
      <c r="C6636" t="s">
        <v>243</v>
      </c>
      <c r="D6636">
        <v>7.48</v>
      </c>
      <c r="E6636" t="s">
        <v>30879</v>
      </c>
    </row>
    <row r="6637" spans="1:5" hidden="1" x14ac:dyDescent="0.2">
      <c r="A6637" s="94" t="s">
        <v>40137</v>
      </c>
      <c r="B6637" t="s">
        <v>40138</v>
      </c>
      <c r="C6637" t="s">
        <v>243</v>
      </c>
      <c r="D6637">
        <v>10.31</v>
      </c>
      <c r="E6637" t="s">
        <v>30879</v>
      </c>
    </row>
    <row r="6638" spans="1:5" hidden="1" x14ac:dyDescent="0.2">
      <c r="A6638" s="94" t="s">
        <v>40158</v>
      </c>
      <c r="B6638" t="s">
        <v>40159</v>
      </c>
      <c r="C6638" t="s">
        <v>243</v>
      </c>
      <c r="D6638">
        <v>9.39</v>
      </c>
      <c r="E6638" t="s">
        <v>30879</v>
      </c>
    </row>
    <row r="6639" spans="1:5" hidden="1" x14ac:dyDescent="0.2">
      <c r="A6639" s="94" t="s">
        <v>40160</v>
      </c>
      <c r="B6639" t="s">
        <v>40159</v>
      </c>
      <c r="C6639" t="s">
        <v>243</v>
      </c>
      <c r="D6639">
        <v>7.14</v>
      </c>
      <c r="E6639" t="s">
        <v>30879</v>
      </c>
    </row>
    <row r="6640" spans="1:5" hidden="1" x14ac:dyDescent="0.2">
      <c r="A6640" s="94" t="s">
        <v>40162</v>
      </c>
      <c r="B6640" t="s">
        <v>40159</v>
      </c>
      <c r="C6640" t="s">
        <v>243</v>
      </c>
      <c r="D6640">
        <v>5.93</v>
      </c>
      <c r="E6640" t="s">
        <v>30879</v>
      </c>
    </row>
    <row r="6641" spans="1:5" hidden="1" x14ac:dyDescent="0.2">
      <c r="A6641" s="94" t="s">
        <v>21695</v>
      </c>
      <c r="B6641" t="s">
        <v>21696</v>
      </c>
      <c r="C6641" t="s">
        <v>243</v>
      </c>
      <c r="D6641">
        <v>5.71</v>
      </c>
      <c r="E6641" t="s">
        <v>30879</v>
      </c>
    </row>
    <row r="6642" spans="1:5" hidden="1" x14ac:dyDescent="0.2">
      <c r="A6642" s="94" t="s">
        <v>40237</v>
      </c>
      <c r="B6642" t="s">
        <v>40238</v>
      </c>
      <c r="C6642" t="s">
        <v>243</v>
      </c>
      <c r="D6642">
        <v>5.27</v>
      </c>
      <c r="E6642" t="s">
        <v>30879</v>
      </c>
    </row>
    <row r="6643" spans="1:5" hidden="1" x14ac:dyDescent="0.2">
      <c r="A6643" s="94" t="s">
        <v>40249</v>
      </c>
      <c r="B6643" t="s">
        <v>40250</v>
      </c>
      <c r="C6643" t="s">
        <v>243</v>
      </c>
      <c r="D6643">
        <v>2.58</v>
      </c>
      <c r="E6643" t="s">
        <v>30879</v>
      </c>
    </row>
    <row r="6644" spans="1:5" hidden="1" x14ac:dyDescent="0.2">
      <c r="A6644" s="94" t="s">
        <v>40247</v>
      </c>
      <c r="B6644" t="s">
        <v>40248</v>
      </c>
      <c r="C6644" t="s">
        <v>243</v>
      </c>
      <c r="D6644">
        <v>2.58</v>
      </c>
      <c r="E6644" t="s">
        <v>30879</v>
      </c>
    </row>
    <row r="6645" spans="1:5" hidden="1" x14ac:dyDescent="0.2">
      <c r="A6645" s="94" t="s">
        <v>40253</v>
      </c>
      <c r="B6645" t="s">
        <v>40254</v>
      </c>
      <c r="C6645" t="s">
        <v>243</v>
      </c>
      <c r="D6645">
        <v>2.58</v>
      </c>
      <c r="E6645" t="s">
        <v>30879</v>
      </c>
    </row>
    <row r="6646" spans="1:5" hidden="1" x14ac:dyDescent="0.2">
      <c r="A6646" s="94" t="s">
        <v>40251</v>
      </c>
      <c r="B6646" t="s">
        <v>40252</v>
      </c>
      <c r="C6646" t="s">
        <v>243</v>
      </c>
      <c r="D6646">
        <v>2.58</v>
      </c>
      <c r="E6646" t="s">
        <v>30879</v>
      </c>
    </row>
    <row r="6647" spans="1:5" hidden="1" x14ac:dyDescent="0.2">
      <c r="A6647" s="94" t="s">
        <v>40288</v>
      </c>
      <c r="B6647" t="s">
        <v>40289</v>
      </c>
      <c r="C6647" t="s">
        <v>243</v>
      </c>
      <c r="D6647">
        <v>7.02</v>
      </c>
      <c r="E6647" t="s">
        <v>30879</v>
      </c>
    </row>
    <row r="6648" spans="1:5" hidden="1" x14ac:dyDescent="0.2">
      <c r="A6648" s="94" t="s">
        <v>40292</v>
      </c>
      <c r="B6648" t="s">
        <v>40293</v>
      </c>
      <c r="C6648" t="s">
        <v>243</v>
      </c>
      <c r="D6648">
        <v>7.02</v>
      </c>
      <c r="E6648" t="s">
        <v>30879</v>
      </c>
    </row>
    <row r="6649" spans="1:5" hidden="1" x14ac:dyDescent="0.2">
      <c r="A6649" s="94" t="s">
        <v>21697</v>
      </c>
      <c r="B6649" t="s">
        <v>40298</v>
      </c>
      <c r="C6649" t="s">
        <v>243</v>
      </c>
      <c r="D6649">
        <v>6.59</v>
      </c>
      <c r="E6649" t="s">
        <v>30879</v>
      </c>
    </row>
    <row r="6650" spans="1:5" hidden="1" x14ac:dyDescent="0.2">
      <c r="A6650" s="94" t="s">
        <v>40290</v>
      </c>
      <c r="B6650" t="s">
        <v>40291</v>
      </c>
      <c r="C6650" t="s">
        <v>243</v>
      </c>
      <c r="D6650">
        <v>6.37</v>
      </c>
      <c r="E6650" t="s">
        <v>30879</v>
      </c>
    </row>
    <row r="6651" spans="1:5" hidden="1" x14ac:dyDescent="0.2">
      <c r="A6651" s="94" t="s">
        <v>40294</v>
      </c>
      <c r="B6651" t="s">
        <v>40295</v>
      </c>
      <c r="C6651" t="s">
        <v>243</v>
      </c>
      <c r="D6651">
        <v>6.37</v>
      </c>
      <c r="E6651" t="s">
        <v>30879</v>
      </c>
    </row>
    <row r="6652" spans="1:5" hidden="1" x14ac:dyDescent="0.2">
      <c r="A6652" s="94" t="s">
        <v>40296</v>
      </c>
      <c r="B6652" t="s">
        <v>40297</v>
      </c>
      <c r="C6652" t="s">
        <v>243</v>
      </c>
      <c r="D6652">
        <v>6.37</v>
      </c>
      <c r="E6652" t="s">
        <v>30879</v>
      </c>
    </row>
    <row r="6653" spans="1:5" hidden="1" x14ac:dyDescent="0.2">
      <c r="A6653" s="94" t="s">
        <v>40299</v>
      </c>
      <c r="B6653" t="s">
        <v>40300</v>
      </c>
      <c r="C6653" t="s">
        <v>243</v>
      </c>
      <c r="D6653">
        <v>6.37</v>
      </c>
      <c r="E6653" t="s">
        <v>30879</v>
      </c>
    </row>
    <row r="6654" spans="1:5" hidden="1" x14ac:dyDescent="0.2">
      <c r="A6654" s="94" t="s">
        <v>40301</v>
      </c>
      <c r="B6654" t="s">
        <v>40302</v>
      </c>
      <c r="C6654" t="s">
        <v>243</v>
      </c>
      <c r="D6654">
        <v>4.68</v>
      </c>
      <c r="E6654" t="s">
        <v>30879</v>
      </c>
    </row>
    <row r="6655" spans="1:5" hidden="1" x14ac:dyDescent="0.2">
      <c r="A6655" s="94" t="s">
        <v>40166</v>
      </c>
      <c r="B6655" t="s">
        <v>40167</v>
      </c>
      <c r="C6655" t="s">
        <v>243</v>
      </c>
      <c r="D6655">
        <v>6.84</v>
      </c>
      <c r="E6655" t="s">
        <v>30879</v>
      </c>
    </row>
    <row r="6656" spans="1:5" hidden="1" x14ac:dyDescent="0.2">
      <c r="A6656" s="94" t="s">
        <v>40168</v>
      </c>
      <c r="B6656" t="s">
        <v>40169</v>
      </c>
      <c r="C6656" t="s">
        <v>243</v>
      </c>
      <c r="D6656">
        <v>7.48</v>
      </c>
      <c r="E6656" t="s">
        <v>30879</v>
      </c>
    </row>
    <row r="6657" spans="1:5" hidden="1" x14ac:dyDescent="0.2">
      <c r="A6657" s="94" t="s">
        <v>40140</v>
      </c>
      <c r="B6657" t="s">
        <v>40141</v>
      </c>
      <c r="C6657" t="s">
        <v>243</v>
      </c>
      <c r="D6657">
        <v>27.81</v>
      </c>
      <c r="E6657" t="s">
        <v>30879</v>
      </c>
    </row>
    <row r="6658" spans="1:5" hidden="1" x14ac:dyDescent="0.2">
      <c r="A6658" s="94" t="s">
        <v>40144</v>
      </c>
      <c r="B6658" t="s">
        <v>40145</v>
      </c>
      <c r="C6658" t="s">
        <v>243</v>
      </c>
      <c r="D6658">
        <v>42.78</v>
      </c>
      <c r="E6658" t="s">
        <v>30879</v>
      </c>
    </row>
    <row r="6659" spans="1:5" hidden="1" x14ac:dyDescent="0.2">
      <c r="A6659" s="94" t="s">
        <v>40152</v>
      </c>
      <c r="B6659" t="s">
        <v>40153</v>
      </c>
      <c r="C6659" t="s">
        <v>243</v>
      </c>
      <c r="D6659">
        <v>15.39</v>
      </c>
      <c r="E6659" t="s">
        <v>30879</v>
      </c>
    </row>
    <row r="6660" spans="1:5" hidden="1" x14ac:dyDescent="0.2">
      <c r="A6660" s="94" t="s">
        <v>40135</v>
      </c>
      <c r="B6660" t="s">
        <v>40136</v>
      </c>
      <c r="C6660" t="s">
        <v>243</v>
      </c>
      <c r="D6660">
        <v>21.14</v>
      </c>
      <c r="E6660" t="s">
        <v>30879</v>
      </c>
    </row>
    <row r="6661" spans="1:5" hidden="1" x14ac:dyDescent="0.2">
      <c r="A6661" s="94" t="s">
        <v>40154</v>
      </c>
      <c r="B6661" t="s">
        <v>40155</v>
      </c>
      <c r="C6661" t="s">
        <v>243</v>
      </c>
      <c r="D6661">
        <v>12.11</v>
      </c>
      <c r="E6661" t="s">
        <v>30879</v>
      </c>
    </row>
    <row r="6662" spans="1:5" hidden="1" x14ac:dyDescent="0.2">
      <c r="A6662" s="94" t="s">
        <v>40156</v>
      </c>
      <c r="B6662" t="s">
        <v>40157</v>
      </c>
      <c r="C6662" t="s">
        <v>243</v>
      </c>
      <c r="D6662">
        <v>14.08</v>
      </c>
      <c r="E6662" t="s">
        <v>30879</v>
      </c>
    </row>
    <row r="6663" spans="1:5" hidden="1" x14ac:dyDescent="0.2">
      <c r="A6663" s="94" t="s">
        <v>40228</v>
      </c>
      <c r="B6663" t="s">
        <v>40229</v>
      </c>
      <c r="C6663" t="s">
        <v>243</v>
      </c>
      <c r="D6663">
        <v>10.63</v>
      </c>
      <c r="E6663" t="s">
        <v>30879</v>
      </c>
    </row>
    <row r="6664" spans="1:5" hidden="1" x14ac:dyDescent="0.2">
      <c r="A6664" s="94" t="s">
        <v>40164</v>
      </c>
      <c r="B6664" t="s">
        <v>40165</v>
      </c>
      <c r="C6664" t="s">
        <v>243</v>
      </c>
      <c r="D6664">
        <v>20.05</v>
      </c>
      <c r="E6664" t="s">
        <v>30879</v>
      </c>
    </row>
    <row r="6665" spans="1:5" hidden="1" x14ac:dyDescent="0.2">
      <c r="A6665" s="94" t="s">
        <v>21698</v>
      </c>
      <c r="B6665" t="s">
        <v>40232</v>
      </c>
      <c r="C6665" t="s">
        <v>243</v>
      </c>
      <c r="D6665">
        <v>8.56</v>
      </c>
      <c r="E6665" t="s">
        <v>30879</v>
      </c>
    </row>
    <row r="6666" spans="1:5" hidden="1" x14ac:dyDescent="0.2">
      <c r="A6666" s="94" t="s">
        <v>21699</v>
      </c>
      <c r="B6666" t="s">
        <v>21700</v>
      </c>
      <c r="C6666" t="s">
        <v>243</v>
      </c>
      <c r="D6666">
        <v>8.56</v>
      </c>
      <c r="E6666" t="s">
        <v>30879</v>
      </c>
    </row>
    <row r="6667" spans="1:5" hidden="1" x14ac:dyDescent="0.2">
      <c r="A6667" s="94" t="s">
        <v>21701</v>
      </c>
      <c r="B6667" t="s">
        <v>21702</v>
      </c>
      <c r="C6667" t="s">
        <v>243</v>
      </c>
      <c r="D6667">
        <v>7.13</v>
      </c>
      <c r="E6667" t="s">
        <v>30879</v>
      </c>
    </row>
    <row r="6668" spans="1:5" hidden="1" x14ac:dyDescent="0.2">
      <c r="A6668" s="94" t="s">
        <v>40146</v>
      </c>
      <c r="B6668" t="s">
        <v>40147</v>
      </c>
      <c r="C6668" t="s">
        <v>243</v>
      </c>
      <c r="D6668">
        <v>4.07</v>
      </c>
      <c r="E6668" t="s">
        <v>30879</v>
      </c>
    </row>
    <row r="6669" spans="1:5" hidden="1" x14ac:dyDescent="0.2">
      <c r="A6669" s="94" t="s">
        <v>40188</v>
      </c>
      <c r="B6669" t="s">
        <v>40189</v>
      </c>
      <c r="C6669" t="s">
        <v>243</v>
      </c>
      <c r="D6669">
        <v>4.33</v>
      </c>
      <c r="E6669" t="s">
        <v>30879</v>
      </c>
    </row>
    <row r="6670" spans="1:5" hidden="1" x14ac:dyDescent="0.2">
      <c r="A6670" s="94" t="s">
        <v>40184</v>
      </c>
      <c r="B6670" t="s">
        <v>40185</v>
      </c>
      <c r="C6670" t="s">
        <v>243</v>
      </c>
      <c r="D6670">
        <v>8.73</v>
      </c>
      <c r="E6670" t="s">
        <v>30879</v>
      </c>
    </row>
    <row r="6671" spans="1:5" hidden="1" x14ac:dyDescent="0.2">
      <c r="A6671" s="94" t="s">
        <v>40190</v>
      </c>
      <c r="B6671" t="s">
        <v>40191</v>
      </c>
      <c r="C6671" t="s">
        <v>243</v>
      </c>
      <c r="D6671">
        <v>4.97</v>
      </c>
      <c r="E6671" t="s">
        <v>30879</v>
      </c>
    </row>
    <row r="6672" spans="1:5" hidden="1" x14ac:dyDescent="0.2">
      <c r="A6672" s="94" t="s">
        <v>40180</v>
      </c>
      <c r="B6672" t="s">
        <v>40181</v>
      </c>
      <c r="C6672" t="s">
        <v>243</v>
      </c>
      <c r="D6672">
        <v>8.65</v>
      </c>
      <c r="E6672" t="s">
        <v>30879</v>
      </c>
    </row>
    <row r="6673" spans="1:5" hidden="1" x14ac:dyDescent="0.2">
      <c r="A6673" s="94" t="s">
        <v>40182</v>
      </c>
      <c r="B6673" t="s">
        <v>40183</v>
      </c>
      <c r="C6673" t="s">
        <v>243</v>
      </c>
      <c r="D6673">
        <v>4.33</v>
      </c>
      <c r="E6673" t="s">
        <v>30879</v>
      </c>
    </row>
    <row r="6674" spans="1:5" hidden="1" x14ac:dyDescent="0.2">
      <c r="A6674" s="94" t="s">
        <v>40186</v>
      </c>
      <c r="B6674" t="s">
        <v>40187</v>
      </c>
      <c r="C6674" t="s">
        <v>243</v>
      </c>
      <c r="D6674">
        <v>8.73</v>
      </c>
      <c r="E6674" t="s">
        <v>30879</v>
      </c>
    </row>
    <row r="6675" spans="1:5" hidden="1" x14ac:dyDescent="0.2">
      <c r="A6675" s="94" t="s">
        <v>40331</v>
      </c>
      <c r="B6675" t="s">
        <v>40332</v>
      </c>
      <c r="C6675" t="s">
        <v>243</v>
      </c>
      <c r="D6675">
        <v>10.88</v>
      </c>
      <c r="E6675" t="s">
        <v>30879</v>
      </c>
    </row>
    <row r="6676" spans="1:5" hidden="1" x14ac:dyDescent="0.2">
      <c r="A6676" s="94" t="s">
        <v>40178</v>
      </c>
      <c r="B6676" t="s">
        <v>40179</v>
      </c>
      <c r="C6676" t="s">
        <v>243</v>
      </c>
      <c r="D6676">
        <v>4.33</v>
      </c>
      <c r="E6676" t="s">
        <v>30879</v>
      </c>
    </row>
    <row r="6677" spans="1:5" hidden="1" x14ac:dyDescent="0.2">
      <c r="A6677" s="94" t="s">
        <v>40172</v>
      </c>
      <c r="B6677" t="s">
        <v>40173</v>
      </c>
      <c r="C6677" t="s">
        <v>243</v>
      </c>
      <c r="D6677">
        <v>7.85</v>
      </c>
      <c r="E6677" t="s">
        <v>30879</v>
      </c>
    </row>
    <row r="6678" spans="1:5" hidden="1" x14ac:dyDescent="0.2">
      <c r="A6678" s="94" t="s">
        <v>40174</v>
      </c>
      <c r="B6678" t="s">
        <v>40175</v>
      </c>
      <c r="C6678" t="s">
        <v>243</v>
      </c>
      <c r="D6678">
        <v>2.87</v>
      </c>
      <c r="E6678" t="s">
        <v>30879</v>
      </c>
    </row>
    <row r="6679" spans="1:5" hidden="1" x14ac:dyDescent="0.2">
      <c r="A6679" s="94" t="s">
        <v>40176</v>
      </c>
      <c r="B6679" t="s">
        <v>40177</v>
      </c>
      <c r="C6679" t="s">
        <v>243</v>
      </c>
      <c r="D6679">
        <v>8.5</v>
      </c>
      <c r="E6679" t="s">
        <v>30879</v>
      </c>
    </row>
    <row r="6680" spans="1:5" hidden="1" x14ac:dyDescent="0.2">
      <c r="A6680" s="94" t="s">
        <v>40323</v>
      </c>
      <c r="B6680" t="s">
        <v>40324</v>
      </c>
      <c r="C6680" t="s">
        <v>243</v>
      </c>
      <c r="D6680">
        <v>3.32</v>
      </c>
      <c r="E6680" t="s">
        <v>30879</v>
      </c>
    </row>
    <row r="6681" spans="1:5" hidden="1" x14ac:dyDescent="0.2">
      <c r="A6681" s="94" t="s">
        <v>40325</v>
      </c>
      <c r="B6681" t="s">
        <v>40326</v>
      </c>
      <c r="C6681" t="s">
        <v>243</v>
      </c>
      <c r="D6681">
        <v>3.32</v>
      </c>
      <c r="E6681" t="s">
        <v>30879</v>
      </c>
    </row>
    <row r="6682" spans="1:5" hidden="1" x14ac:dyDescent="0.2">
      <c r="A6682" s="94" t="s">
        <v>40315</v>
      </c>
      <c r="B6682" t="s">
        <v>40316</v>
      </c>
      <c r="C6682" t="s">
        <v>243</v>
      </c>
      <c r="D6682">
        <v>3.32</v>
      </c>
      <c r="E6682" t="s">
        <v>30879</v>
      </c>
    </row>
    <row r="6683" spans="1:5" hidden="1" x14ac:dyDescent="0.2">
      <c r="A6683" s="94" t="s">
        <v>40327</v>
      </c>
      <c r="B6683" t="s">
        <v>40328</v>
      </c>
      <c r="C6683" t="s">
        <v>243</v>
      </c>
      <c r="D6683">
        <v>3.32</v>
      </c>
      <c r="E6683" t="s">
        <v>30879</v>
      </c>
    </row>
    <row r="6684" spans="1:5" hidden="1" x14ac:dyDescent="0.2">
      <c r="A6684" s="94" t="s">
        <v>21703</v>
      </c>
      <c r="B6684" t="s">
        <v>21704</v>
      </c>
      <c r="C6684" t="s">
        <v>243</v>
      </c>
      <c r="D6684">
        <v>3.12</v>
      </c>
      <c r="E6684" t="s">
        <v>30879</v>
      </c>
    </row>
    <row r="6685" spans="1:5" hidden="1" x14ac:dyDescent="0.2">
      <c r="A6685" s="94" t="s">
        <v>40329</v>
      </c>
      <c r="B6685" t="s">
        <v>40330</v>
      </c>
      <c r="C6685" t="s">
        <v>243</v>
      </c>
      <c r="D6685">
        <v>3.32</v>
      </c>
      <c r="E6685" t="s">
        <v>30879</v>
      </c>
    </row>
    <row r="6686" spans="1:5" hidden="1" x14ac:dyDescent="0.2">
      <c r="A6686" s="94" t="s">
        <v>21705</v>
      </c>
      <c r="B6686" t="s">
        <v>21706</v>
      </c>
      <c r="C6686" t="s">
        <v>243</v>
      </c>
      <c r="D6686">
        <v>5.28</v>
      </c>
      <c r="E6686" t="s">
        <v>30879</v>
      </c>
    </row>
    <row r="6687" spans="1:5" hidden="1" x14ac:dyDescent="0.2">
      <c r="A6687" s="94" t="s">
        <v>40321</v>
      </c>
      <c r="B6687" t="s">
        <v>40322</v>
      </c>
      <c r="C6687" t="s">
        <v>243</v>
      </c>
      <c r="D6687">
        <v>3.32</v>
      </c>
      <c r="E6687" t="s">
        <v>30879</v>
      </c>
    </row>
    <row r="6688" spans="1:5" hidden="1" x14ac:dyDescent="0.2">
      <c r="A6688" s="94" t="s">
        <v>40317</v>
      </c>
      <c r="B6688" t="s">
        <v>40318</v>
      </c>
      <c r="C6688" t="s">
        <v>243</v>
      </c>
      <c r="D6688">
        <v>3.32</v>
      </c>
      <c r="E6688" t="s">
        <v>30879</v>
      </c>
    </row>
    <row r="6689" spans="1:5" hidden="1" x14ac:dyDescent="0.2">
      <c r="A6689" s="94" t="s">
        <v>40313</v>
      </c>
      <c r="B6689" t="s">
        <v>40314</v>
      </c>
      <c r="C6689" t="s">
        <v>243</v>
      </c>
      <c r="D6689">
        <v>3.32</v>
      </c>
      <c r="E6689" t="s">
        <v>30879</v>
      </c>
    </row>
    <row r="6690" spans="1:5" hidden="1" x14ac:dyDescent="0.2">
      <c r="A6690" s="94" t="s">
        <v>40319</v>
      </c>
      <c r="B6690" t="s">
        <v>40320</v>
      </c>
      <c r="C6690" t="s">
        <v>243</v>
      </c>
      <c r="D6690">
        <v>6.99</v>
      </c>
      <c r="E6690" t="s">
        <v>30879</v>
      </c>
    </row>
    <row r="6691" spans="1:5" hidden="1" x14ac:dyDescent="0.2">
      <c r="A6691" s="94" t="s">
        <v>40111</v>
      </c>
      <c r="B6691" t="s">
        <v>40112</v>
      </c>
      <c r="C6691" t="s">
        <v>243</v>
      </c>
      <c r="D6691">
        <v>17.43</v>
      </c>
      <c r="E6691" t="s">
        <v>30879</v>
      </c>
    </row>
    <row r="6692" spans="1:5" hidden="1" x14ac:dyDescent="0.2">
      <c r="A6692" s="94" t="s">
        <v>40109</v>
      </c>
      <c r="B6692" t="s">
        <v>40110</v>
      </c>
      <c r="C6692" t="s">
        <v>243</v>
      </c>
      <c r="D6692">
        <v>14.5</v>
      </c>
      <c r="E6692" t="s">
        <v>30879</v>
      </c>
    </row>
    <row r="6693" spans="1:5" hidden="1" x14ac:dyDescent="0.2">
      <c r="A6693" s="94" t="s">
        <v>40107</v>
      </c>
      <c r="B6693" t="s">
        <v>40108</v>
      </c>
      <c r="C6693" t="s">
        <v>243</v>
      </c>
      <c r="D6693">
        <v>8.66</v>
      </c>
      <c r="E6693" t="s">
        <v>30879</v>
      </c>
    </row>
    <row r="6694" spans="1:5" hidden="1" x14ac:dyDescent="0.2">
      <c r="A6694" s="94" t="s">
        <v>8900</v>
      </c>
      <c r="B6694" t="s">
        <v>8901</v>
      </c>
      <c r="C6694" t="s">
        <v>243</v>
      </c>
      <c r="D6694">
        <v>8.25</v>
      </c>
      <c r="E6694" t="s">
        <v>30879</v>
      </c>
    </row>
    <row r="6695" spans="1:5" hidden="1" x14ac:dyDescent="0.2">
      <c r="A6695" s="94" t="s">
        <v>8902</v>
      </c>
      <c r="B6695" t="s">
        <v>8903</v>
      </c>
      <c r="C6695" t="s">
        <v>243</v>
      </c>
      <c r="D6695">
        <v>0.5</v>
      </c>
      <c r="E6695" t="s">
        <v>30879</v>
      </c>
    </row>
    <row r="6696" spans="1:5" hidden="1" x14ac:dyDescent="0.2">
      <c r="A6696" s="94" t="s">
        <v>21707</v>
      </c>
      <c r="B6696" t="s">
        <v>21708</v>
      </c>
      <c r="C6696" t="s">
        <v>243</v>
      </c>
      <c r="D6696">
        <v>0.66</v>
      </c>
      <c r="E6696" t="s">
        <v>30879</v>
      </c>
    </row>
    <row r="6697" spans="1:5" hidden="1" x14ac:dyDescent="0.2">
      <c r="A6697" s="94" t="s">
        <v>21709</v>
      </c>
      <c r="B6697" t="s">
        <v>21710</v>
      </c>
      <c r="C6697" t="s">
        <v>243</v>
      </c>
      <c r="D6697">
        <v>0.52</v>
      </c>
      <c r="E6697" t="s">
        <v>30879</v>
      </c>
    </row>
    <row r="6698" spans="1:5" hidden="1" x14ac:dyDescent="0.2">
      <c r="A6698" s="94" t="s">
        <v>8904</v>
      </c>
      <c r="B6698" t="s">
        <v>8905</v>
      </c>
      <c r="C6698" t="s">
        <v>243</v>
      </c>
      <c r="D6698">
        <v>7.33</v>
      </c>
      <c r="E6698" t="s">
        <v>30879</v>
      </c>
    </row>
    <row r="6699" spans="1:5" hidden="1" x14ac:dyDescent="0.2">
      <c r="A6699" s="94" t="s">
        <v>5244</v>
      </c>
      <c r="B6699" t="s">
        <v>40113</v>
      </c>
      <c r="C6699" t="s">
        <v>243</v>
      </c>
      <c r="D6699">
        <v>3.37</v>
      </c>
      <c r="E6699" t="s">
        <v>30879</v>
      </c>
    </row>
    <row r="6700" spans="1:5" hidden="1" x14ac:dyDescent="0.2">
      <c r="A6700" s="94" t="s">
        <v>1366</v>
      </c>
      <c r="B6700" t="s">
        <v>3040</v>
      </c>
      <c r="C6700" t="s">
        <v>243</v>
      </c>
      <c r="D6700">
        <v>5.69</v>
      </c>
      <c r="E6700" t="s">
        <v>30879</v>
      </c>
    </row>
    <row r="6701" spans="1:5" hidden="1" x14ac:dyDescent="0.2">
      <c r="A6701" s="94" t="s">
        <v>3041</v>
      </c>
      <c r="B6701" t="s">
        <v>40114</v>
      </c>
      <c r="C6701" t="s">
        <v>243</v>
      </c>
      <c r="D6701">
        <v>3.76</v>
      </c>
      <c r="E6701" t="s">
        <v>30879</v>
      </c>
    </row>
    <row r="6702" spans="1:5" hidden="1" x14ac:dyDescent="0.2">
      <c r="A6702" s="94" t="s">
        <v>40095</v>
      </c>
      <c r="B6702" t="s">
        <v>40096</v>
      </c>
      <c r="C6702" t="s">
        <v>243</v>
      </c>
      <c r="D6702">
        <v>0.12</v>
      </c>
      <c r="E6702" t="s">
        <v>30879</v>
      </c>
    </row>
    <row r="6703" spans="1:5" hidden="1" x14ac:dyDescent="0.2">
      <c r="A6703" s="94" t="s">
        <v>40099</v>
      </c>
      <c r="B6703" t="s">
        <v>40100</v>
      </c>
      <c r="C6703" t="s">
        <v>2847</v>
      </c>
      <c r="D6703">
        <v>11.74</v>
      </c>
      <c r="E6703" t="s">
        <v>30879</v>
      </c>
    </row>
    <row r="6704" spans="1:5" hidden="1" x14ac:dyDescent="0.2">
      <c r="A6704" s="94" t="s">
        <v>40101</v>
      </c>
      <c r="B6704" t="s">
        <v>40102</v>
      </c>
      <c r="C6704" t="s">
        <v>243</v>
      </c>
      <c r="D6704">
        <v>5.87</v>
      </c>
      <c r="E6704" t="s">
        <v>30879</v>
      </c>
    </row>
    <row r="6705" spans="1:5" hidden="1" x14ac:dyDescent="0.2">
      <c r="A6705" s="94" t="s">
        <v>40097</v>
      </c>
      <c r="B6705" t="s">
        <v>40098</v>
      </c>
      <c r="C6705" t="s">
        <v>243</v>
      </c>
      <c r="D6705">
        <v>0.09</v>
      </c>
      <c r="E6705" t="s">
        <v>30879</v>
      </c>
    </row>
    <row r="6706" spans="1:5" hidden="1" x14ac:dyDescent="0.2">
      <c r="A6706" s="94" t="s">
        <v>8906</v>
      </c>
      <c r="B6706" t="s">
        <v>8907</v>
      </c>
      <c r="C6706" t="s">
        <v>2847</v>
      </c>
      <c r="D6706">
        <v>9.08</v>
      </c>
      <c r="E6706" t="s">
        <v>30879</v>
      </c>
    </row>
    <row r="6707" spans="1:5" hidden="1" x14ac:dyDescent="0.2">
      <c r="A6707" s="94" t="s">
        <v>40103</v>
      </c>
      <c r="B6707" t="s">
        <v>40104</v>
      </c>
      <c r="C6707" t="s">
        <v>2847</v>
      </c>
      <c r="D6707">
        <v>67.05</v>
      </c>
      <c r="E6707" t="s">
        <v>30879</v>
      </c>
    </row>
    <row r="6708" spans="1:5" hidden="1" x14ac:dyDescent="0.2">
      <c r="A6708" s="94" t="s">
        <v>40105</v>
      </c>
      <c r="B6708" t="s">
        <v>40106</v>
      </c>
      <c r="C6708" t="s">
        <v>2847</v>
      </c>
      <c r="D6708">
        <v>5.03</v>
      </c>
      <c r="E6708" t="s">
        <v>30879</v>
      </c>
    </row>
    <row r="6709" spans="1:5" hidden="1" x14ac:dyDescent="0.2">
      <c r="A6709" s="94" t="s">
        <v>21711</v>
      </c>
      <c r="B6709" t="s">
        <v>21712</v>
      </c>
      <c r="C6709" t="s">
        <v>2815</v>
      </c>
      <c r="D6709">
        <v>11.55</v>
      </c>
      <c r="E6709" t="s">
        <v>30879</v>
      </c>
    </row>
    <row r="6710" spans="1:5" hidden="1" x14ac:dyDescent="0.2">
      <c r="A6710" s="94" t="s">
        <v>21713</v>
      </c>
      <c r="B6710" t="s">
        <v>21714</v>
      </c>
      <c r="C6710" t="s">
        <v>2815</v>
      </c>
      <c r="D6710">
        <v>9.08</v>
      </c>
      <c r="E6710" t="s">
        <v>30879</v>
      </c>
    </row>
    <row r="6711" spans="1:5" hidden="1" x14ac:dyDescent="0.2">
      <c r="A6711" s="94" t="s">
        <v>40123</v>
      </c>
      <c r="B6711" t="s">
        <v>40124</v>
      </c>
      <c r="C6711" t="s">
        <v>2847</v>
      </c>
      <c r="D6711">
        <v>108.96</v>
      </c>
      <c r="E6711" t="s">
        <v>30879</v>
      </c>
    </row>
    <row r="6712" spans="1:5" hidden="1" x14ac:dyDescent="0.2">
      <c r="A6712" s="94" t="s">
        <v>40117</v>
      </c>
      <c r="B6712" t="s">
        <v>40118</v>
      </c>
      <c r="C6712" t="s">
        <v>2815</v>
      </c>
      <c r="D6712">
        <v>11.74</v>
      </c>
      <c r="E6712" t="s">
        <v>30879</v>
      </c>
    </row>
    <row r="6713" spans="1:5" hidden="1" x14ac:dyDescent="0.2">
      <c r="A6713" s="94" t="s">
        <v>40119</v>
      </c>
      <c r="B6713" t="s">
        <v>40120</v>
      </c>
      <c r="C6713" t="s">
        <v>2847</v>
      </c>
      <c r="D6713">
        <v>11.74</v>
      </c>
      <c r="E6713" t="s">
        <v>30879</v>
      </c>
    </row>
    <row r="6714" spans="1:5" hidden="1" x14ac:dyDescent="0.2">
      <c r="A6714" s="94" t="s">
        <v>40121</v>
      </c>
      <c r="B6714" t="s">
        <v>40122</v>
      </c>
      <c r="C6714" t="s">
        <v>2815</v>
      </c>
      <c r="D6714">
        <v>11.74</v>
      </c>
      <c r="E6714" t="s">
        <v>30879</v>
      </c>
    </row>
    <row r="6715" spans="1:5" hidden="1" x14ac:dyDescent="0.2">
      <c r="A6715" s="94" t="s">
        <v>40127</v>
      </c>
      <c r="B6715" t="s">
        <v>40128</v>
      </c>
      <c r="C6715" t="s">
        <v>243</v>
      </c>
      <c r="D6715">
        <v>0.12</v>
      </c>
      <c r="E6715" t="s">
        <v>30879</v>
      </c>
    </row>
    <row r="6716" spans="1:5" hidden="1" x14ac:dyDescent="0.2">
      <c r="A6716" s="94" t="s">
        <v>40129</v>
      </c>
      <c r="B6716" t="s">
        <v>40130</v>
      </c>
      <c r="C6716">
        <v>100</v>
      </c>
      <c r="D6716">
        <v>11.74</v>
      </c>
      <c r="E6716" t="s">
        <v>30879</v>
      </c>
    </row>
    <row r="6717" spans="1:5" hidden="1" x14ac:dyDescent="0.2">
      <c r="A6717" s="94" t="s">
        <v>40131</v>
      </c>
      <c r="B6717" t="s">
        <v>40132</v>
      </c>
      <c r="C6717" t="s">
        <v>243</v>
      </c>
      <c r="D6717">
        <v>0.09</v>
      </c>
      <c r="E6717" t="s">
        <v>30879</v>
      </c>
    </row>
    <row r="6718" spans="1:5" hidden="1" x14ac:dyDescent="0.2">
      <c r="A6718" s="94" t="s">
        <v>21715</v>
      </c>
      <c r="B6718" t="s">
        <v>21716</v>
      </c>
      <c r="C6718" t="s">
        <v>2847</v>
      </c>
      <c r="D6718">
        <v>9.08</v>
      </c>
      <c r="E6718" t="s">
        <v>30879</v>
      </c>
    </row>
    <row r="6719" spans="1:5" hidden="1" x14ac:dyDescent="0.2">
      <c r="A6719" s="94" t="s">
        <v>21717</v>
      </c>
      <c r="B6719" t="s">
        <v>21718</v>
      </c>
      <c r="C6719" t="s">
        <v>2847</v>
      </c>
      <c r="D6719">
        <v>66</v>
      </c>
      <c r="E6719" t="s">
        <v>30879</v>
      </c>
    </row>
    <row r="6720" spans="1:5" hidden="1" x14ac:dyDescent="0.2">
      <c r="A6720" s="94" t="s">
        <v>40133</v>
      </c>
      <c r="B6720" t="s">
        <v>40134</v>
      </c>
      <c r="C6720" t="s">
        <v>2847</v>
      </c>
      <c r="D6720">
        <v>5.03</v>
      </c>
      <c r="E6720" t="s">
        <v>30879</v>
      </c>
    </row>
    <row r="6721" spans="1:5" hidden="1" x14ac:dyDescent="0.2">
      <c r="A6721" s="94" t="s">
        <v>40115</v>
      </c>
      <c r="B6721" t="s">
        <v>40116</v>
      </c>
      <c r="C6721" t="s">
        <v>2847</v>
      </c>
      <c r="D6721">
        <v>11.74</v>
      </c>
      <c r="E6721" t="s">
        <v>30879</v>
      </c>
    </row>
    <row r="6722" spans="1:5" hidden="1" x14ac:dyDescent="0.2">
      <c r="A6722" s="94" t="s">
        <v>21719</v>
      </c>
      <c r="B6722" t="s">
        <v>21720</v>
      </c>
      <c r="C6722" t="s">
        <v>2847</v>
      </c>
      <c r="D6722">
        <v>11.55</v>
      </c>
      <c r="E6722" t="s">
        <v>30879</v>
      </c>
    </row>
    <row r="6723" spans="1:5" hidden="1" x14ac:dyDescent="0.2">
      <c r="A6723" s="94" t="s">
        <v>33035</v>
      </c>
      <c r="B6723" t="s">
        <v>33036</v>
      </c>
      <c r="C6723" t="s">
        <v>243</v>
      </c>
      <c r="D6723">
        <v>96.05</v>
      </c>
      <c r="E6723" t="s">
        <v>30879</v>
      </c>
    </row>
    <row r="6724" spans="1:5" hidden="1" x14ac:dyDescent="0.2">
      <c r="A6724" s="94" t="s">
        <v>8908</v>
      </c>
      <c r="B6724" t="s">
        <v>33030</v>
      </c>
      <c r="C6724" t="s">
        <v>243</v>
      </c>
      <c r="D6724">
        <v>35.950000000000003</v>
      </c>
      <c r="E6724" t="s">
        <v>30879</v>
      </c>
    </row>
    <row r="6725" spans="1:5" hidden="1" x14ac:dyDescent="0.2">
      <c r="A6725" s="94" t="s">
        <v>8909</v>
      </c>
      <c r="B6725" t="s">
        <v>33029</v>
      </c>
      <c r="C6725" t="s">
        <v>243</v>
      </c>
      <c r="D6725">
        <v>35.950000000000003</v>
      </c>
      <c r="E6725" t="s">
        <v>30879</v>
      </c>
    </row>
    <row r="6726" spans="1:5" hidden="1" x14ac:dyDescent="0.2">
      <c r="A6726" s="94" t="s">
        <v>8910</v>
      </c>
      <c r="B6726" t="s">
        <v>33031</v>
      </c>
      <c r="C6726" t="s">
        <v>243</v>
      </c>
      <c r="D6726">
        <v>35.950000000000003</v>
      </c>
      <c r="E6726" t="s">
        <v>30879</v>
      </c>
    </row>
    <row r="6727" spans="1:5" hidden="1" x14ac:dyDescent="0.2">
      <c r="A6727" s="94" t="s">
        <v>33032</v>
      </c>
      <c r="B6727" t="s">
        <v>33033</v>
      </c>
      <c r="C6727" t="s">
        <v>243</v>
      </c>
      <c r="D6727">
        <v>37.35</v>
      </c>
      <c r="E6727" t="s">
        <v>30879</v>
      </c>
    </row>
    <row r="6728" spans="1:5" hidden="1" x14ac:dyDescent="0.2">
      <c r="A6728" s="94" t="s">
        <v>8911</v>
      </c>
      <c r="B6728" t="s">
        <v>33034</v>
      </c>
      <c r="C6728" t="s">
        <v>243</v>
      </c>
      <c r="D6728">
        <v>46.76</v>
      </c>
      <c r="E6728" t="s">
        <v>30879</v>
      </c>
    </row>
    <row r="6729" spans="1:5" hidden="1" x14ac:dyDescent="0.2">
      <c r="A6729" s="94" t="s">
        <v>32879</v>
      </c>
      <c r="B6729" t="s">
        <v>32880</v>
      </c>
      <c r="C6729" t="s">
        <v>243</v>
      </c>
      <c r="D6729">
        <v>5.13</v>
      </c>
      <c r="E6729" t="s">
        <v>30879</v>
      </c>
    </row>
    <row r="6730" spans="1:5" hidden="1" x14ac:dyDescent="0.2">
      <c r="A6730" s="94" t="s">
        <v>32881</v>
      </c>
      <c r="B6730" t="s">
        <v>32882</v>
      </c>
      <c r="C6730" t="s">
        <v>243</v>
      </c>
      <c r="D6730">
        <v>6.5</v>
      </c>
      <c r="E6730" t="s">
        <v>30879</v>
      </c>
    </row>
    <row r="6731" spans="1:5" hidden="1" x14ac:dyDescent="0.2">
      <c r="A6731" s="94" t="s">
        <v>32883</v>
      </c>
      <c r="B6731" t="s">
        <v>32884</v>
      </c>
      <c r="C6731" t="s">
        <v>243</v>
      </c>
      <c r="D6731">
        <v>8.6199999999999992</v>
      </c>
      <c r="E6731" t="s">
        <v>30879</v>
      </c>
    </row>
    <row r="6732" spans="1:5" hidden="1" x14ac:dyDescent="0.2">
      <c r="A6732" s="94" t="s">
        <v>32885</v>
      </c>
      <c r="B6732" t="s">
        <v>32886</v>
      </c>
      <c r="C6732" t="s">
        <v>243</v>
      </c>
      <c r="D6732">
        <v>13.55</v>
      </c>
      <c r="E6732" t="s">
        <v>30879</v>
      </c>
    </row>
    <row r="6733" spans="1:5" hidden="1" x14ac:dyDescent="0.2">
      <c r="A6733" s="94" t="s">
        <v>40341</v>
      </c>
      <c r="B6733" t="s">
        <v>40342</v>
      </c>
      <c r="C6733" t="s">
        <v>243</v>
      </c>
      <c r="D6733">
        <v>13.43</v>
      </c>
      <c r="E6733" t="s">
        <v>30879</v>
      </c>
    </row>
    <row r="6734" spans="1:5" hidden="1" x14ac:dyDescent="0.2">
      <c r="A6734" s="94" t="s">
        <v>8912</v>
      </c>
      <c r="B6734" t="s">
        <v>32708</v>
      </c>
      <c r="C6734" t="s">
        <v>243</v>
      </c>
      <c r="D6734">
        <v>14.69</v>
      </c>
      <c r="E6734" t="s">
        <v>30879</v>
      </c>
    </row>
    <row r="6735" spans="1:5" hidden="1" x14ac:dyDescent="0.2">
      <c r="A6735" s="94" t="s">
        <v>5850</v>
      </c>
      <c r="B6735" t="s">
        <v>32706</v>
      </c>
      <c r="C6735" t="s">
        <v>243</v>
      </c>
      <c r="D6735">
        <v>12.62</v>
      </c>
      <c r="E6735" t="s">
        <v>30879</v>
      </c>
    </row>
    <row r="6736" spans="1:5" hidden="1" x14ac:dyDescent="0.2">
      <c r="A6736" s="94" t="s">
        <v>5851</v>
      </c>
      <c r="B6736" t="s">
        <v>40350</v>
      </c>
      <c r="C6736" t="s">
        <v>243</v>
      </c>
      <c r="D6736">
        <v>7.64</v>
      </c>
      <c r="E6736" t="s">
        <v>30879</v>
      </c>
    </row>
    <row r="6737" spans="1:5" hidden="1" x14ac:dyDescent="0.2">
      <c r="A6737" s="94" t="s">
        <v>40351</v>
      </c>
      <c r="B6737" t="s">
        <v>40352</v>
      </c>
      <c r="C6737" t="s">
        <v>243</v>
      </c>
      <c r="D6737">
        <v>9.1999999999999993</v>
      </c>
      <c r="E6737" t="s">
        <v>30879</v>
      </c>
    </row>
    <row r="6738" spans="1:5" hidden="1" x14ac:dyDescent="0.2">
      <c r="A6738" s="94" t="s">
        <v>40343</v>
      </c>
      <c r="B6738" t="s">
        <v>40344</v>
      </c>
      <c r="C6738" t="s">
        <v>243</v>
      </c>
      <c r="D6738">
        <v>10.4</v>
      </c>
      <c r="E6738" t="s">
        <v>30879</v>
      </c>
    </row>
    <row r="6739" spans="1:5" hidden="1" x14ac:dyDescent="0.2">
      <c r="A6739" s="94" t="s">
        <v>37569</v>
      </c>
      <c r="B6739" t="s">
        <v>37570</v>
      </c>
      <c r="C6739" t="s">
        <v>243</v>
      </c>
      <c r="D6739">
        <v>9.1199999999999992</v>
      </c>
      <c r="E6739" t="s">
        <v>30879</v>
      </c>
    </row>
    <row r="6740" spans="1:5" hidden="1" x14ac:dyDescent="0.2">
      <c r="A6740" s="94" t="s">
        <v>40333</v>
      </c>
      <c r="B6740" t="s">
        <v>40334</v>
      </c>
      <c r="C6740" t="s">
        <v>243</v>
      </c>
      <c r="D6740">
        <v>9.34</v>
      </c>
      <c r="E6740" t="s">
        <v>30879</v>
      </c>
    </row>
    <row r="6741" spans="1:5" hidden="1" x14ac:dyDescent="0.2">
      <c r="A6741" s="94" t="s">
        <v>40337</v>
      </c>
      <c r="B6741" t="s">
        <v>40338</v>
      </c>
      <c r="C6741" t="s">
        <v>243</v>
      </c>
      <c r="D6741">
        <v>15.83</v>
      </c>
      <c r="E6741" t="s">
        <v>30879</v>
      </c>
    </row>
    <row r="6742" spans="1:5" hidden="1" x14ac:dyDescent="0.2">
      <c r="A6742" s="94" t="s">
        <v>40335</v>
      </c>
      <c r="B6742" t="s">
        <v>40336</v>
      </c>
      <c r="C6742" t="s">
        <v>243</v>
      </c>
      <c r="D6742">
        <v>12.64</v>
      </c>
      <c r="E6742" t="s">
        <v>30879</v>
      </c>
    </row>
    <row r="6743" spans="1:5" hidden="1" x14ac:dyDescent="0.2">
      <c r="A6743" s="94" t="s">
        <v>40377</v>
      </c>
      <c r="B6743" t="s">
        <v>40378</v>
      </c>
      <c r="C6743" t="s">
        <v>243</v>
      </c>
      <c r="D6743">
        <v>8.48</v>
      </c>
      <c r="E6743" t="s">
        <v>30879</v>
      </c>
    </row>
    <row r="6744" spans="1:5" hidden="1" x14ac:dyDescent="0.2">
      <c r="A6744" s="94" t="s">
        <v>40379</v>
      </c>
      <c r="B6744" t="s">
        <v>40380</v>
      </c>
      <c r="C6744" t="s">
        <v>243</v>
      </c>
      <c r="D6744">
        <v>8.35</v>
      </c>
      <c r="E6744" t="s">
        <v>30879</v>
      </c>
    </row>
    <row r="6745" spans="1:5" hidden="1" x14ac:dyDescent="0.2">
      <c r="A6745" s="94" t="s">
        <v>8913</v>
      </c>
      <c r="B6745" t="s">
        <v>40385</v>
      </c>
      <c r="C6745" t="s">
        <v>243</v>
      </c>
      <c r="D6745">
        <v>10.43</v>
      </c>
      <c r="E6745" t="s">
        <v>30879</v>
      </c>
    </row>
    <row r="6746" spans="1:5" hidden="1" x14ac:dyDescent="0.2">
      <c r="A6746" s="94" t="s">
        <v>40386</v>
      </c>
      <c r="B6746" t="s">
        <v>40387</v>
      </c>
      <c r="C6746" t="s">
        <v>243</v>
      </c>
      <c r="D6746">
        <v>11.48</v>
      </c>
      <c r="E6746" t="s">
        <v>30879</v>
      </c>
    </row>
    <row r="6747" spans="1:5" hidden="1" x14ac:dyDescent="0.2">
      <c r="A6747" s="94" t="s">
        <v>40388</v>
      </c>
      <c r="B6747" t="s">
        <v>40389</v>
      </c>
      <c r="C6747" t="s">
        <v>243</v>
      </c>
      <c r="D6747">
        <v>14.84</v>
      </c>
      <c r="E6747" t="s">
        <v>30879</v>
      </c>
    </row>
    <row r="6748" spans="1:5" hidden="1" x14ac:dyDescent="0.2">
      <c r="A6748" s="94" t="s">
        <v>40390</v>
      </c>
      <c r="B6748" t="s">
        <v>40391</v>
      </c>
      <c r="C6748" t="s">
        <v>243</v>
      </c>
      <c r="D6748">
        <v>14.6</v>
      </c>
      <c r="E6748" t="s">
        <v>30879</v>
      </c>
    </row>
    <row r="6749" spans="1:5" hidden="1" x14ac:dyDescent="0.2">
      <c r="A6749" s="94" t="s">
        <v>40411</v>
      </c>
      <c r="B6749" t="s">
        <v>40412</v>
      </c>
      <c r="C6749" t="s">
        <v>243</v>
      </c>
      <c r="D6749">
        <v>21.96</v>
      </c>
      <c r="E6749" t="s">
        <v>30879</v>
      </c>
    </row>
    <row r="6750" spans="1:5" hidden="1" x14ac:dyDescent="0.2">
      <c r="A6750" s="94" t="s">
        <v>8914</v>
      </c>
      <c r="B6750" t="s">
        <v>40396</v>
      </c>
      <c r="C6750" t="s">
        <v>243</v>
      </c>
      <c r="D6750">
        <v>6.63</v>
      </c>
      <c r="E6750" t="s">
        <v>30879</v>
      </c>
    </row>
    <row r="6751" spans="1:5" hidden="1" x14ac:dyDescent="0.2">
      <c r="A6751" s="94" t="s">
        <v>40397</v>
      </c>
      <c r="B6751" t="s">
        <v>40398</v>
      </c>
      <c r="C6751" t="s">
        <v>243</v>
      </c>
      <c r="D6751">
        <v>7.31</v>
      </c>
      <c r="E6751" t="s">
        <v>30879</v>
      </c>
    </row>
    <row r="6752" spans="1:5" hidden="1" x14ac:dyDescent="0.2">
      <c r="A6752" s="94" t="s">
        <v>40381</v>
      </c>
      <c r="B6752" t="s">
        <v>40382</v>
      </c>
      <c r="C6752" t="s">
        <v>243</v>
      </c>
      <c r="D6752">
        <v>10.16</v>
      </c>
      <c r="E6752" t="s">
        <v>30879</v>
      </c>
    </row>
    <row r="6753" spans="1:5" hidden="1" x14ac:dyDescent="0.2">
      <c r="A6753" s="94" t="s">
        <v>40383</v>
      </c>
      <c r="B6753" t="s">
        <v>40384</v>
      </c>
      <c r="C6753" t="s">
        <v>243</v>
      </c>
      <c r="D6753">
        <v>10</v>
      </c>
      <c r="E6753" t="s">
        <v>30879</v>
      </c>
    </row>
    <row r="6754" spans="1:5" hidden="1" x14ac:dyDescent="0.2">
      <c r="A6754" s="94" t="s">
        <v>40392</v>
      </c>
      <c r="B6754" t="s">
        <v>40393</v>
      </c>
      <c r="C6754" t="s">
        <v>243</v>
      </c>
      <c r="D6754">
        <v>21.24</v>
      </c>
      <c r="E6754" t="s">
        <v>30879</v>
      </c>
    </row>
    <row r="6755" spans="1:5" hidden="1" x14ac:dyDescent="0.2">
      <c r="A6755" s="94" t="s">
        <v>40394</v>
      </c>
      <c r="B6755" t="s">
        <v>40395</v>
      </c>
      <c r="C6755" t="s">
        <v>243</v>
      </c>
      <c r="D6755">
        <v>20.9</v>
      </c>
      <c r="E6755" t="s">
        <v>30879</v>
      </c>
    </row>
    <row r="6756" spans="1:5" hidden="1" x14ac:dyDescent="0.2">
      <c r="A6756" s="94" t="s">
        <v>40367</v>
      </c>
      <c r="B6756" t="s">
        <v>40368</v>
      </c>
      <c r="C6756" t="s">
        <v>243</v>
      </c>
      <c r="D6756">
        <v>13.6</v>
      </c>
      <c r="E6756" t="s">
        <v>30879</v>
      </c>
    </row>
    <row r="6757" spans="1:5" hidden="1" x14ac:dyDescent="0.2">
      <c r="A6757" s="94" t="s">
        <v>40369</v>
      </c>
      <c r="B6757" t="s">
        <v>40370</v>
      </c>
      <c r="C6757" t="s">
        <v>243</v>
      </c>
      <c r="D6757">
        <v>15.81</v>
      </c>
      <c r="E6757" t="s">
        <v>30879</v>
      </c>
    </row>
    <row r="6758" spans="1:5" hidden="1" x14ac:dyDescent="0.2">
      <c r="A6758" s="94" t="s">
        <v>40371</v>
      </c>
      <c r="B6758" t="s">
        <v>40372</v>
      </c>
      <c r="C6758" t="s">
        <v>243</v>
      </c>
      <c r="D6758">
        <v>16.68</v>
      </c>
      <c r="E6758" t="s">
        <v>30879</v>
      </c>
    </row>
    <row r="6759" spans="1:5" hidden="1" x14ac:dyDescent="0.2">
      <c r="A6759" s="94" t="s">
        <v>40373</v>
      </c>
      <c r="B6759" t="s">
        <v>40374</v>
      </c>
      <c r="C6759" t="s">
        <v>243</v>
      </c>
      <c r="D6759">
        <v>23.89</v>
      </c>
      <c r="E6759" t="s">
        <v>30879</v>
      </c>
    </row>
    <row r="6760" spans="1:5" hidden="1" x14ac:dyDescent="0.2">
      <c r="A6760" s="94" t="s">
        <v>40375</v>
      </c>
      <c r="B6760" t="s">
        <v>40376</v>
      </c>
      <c r="C6760" t="s">
        <v>243</v>
      </c>
      <c r="D6760">
        <v>33.5</v>
      </c>
      <c r="E6760" t="s">
        <v>30879</v>
      </c>
    </row>
    <row r="6761" spans="1:5" hidden="1" x14ac:dyDescent="0.2">
      <c r="A6761" s="94" t="s">
        <v>40399</v>
      </c>
      <c r="B6761" t="s">
        <v>40400</v>
      </c>
      <c r="C6761" t="s">
        <v>243</v>
      </c>
      <c r="D6761">
        <v>8.48</v>
      </c>
      <c r="E6761" t="s">
        <v>30879</v>
      </c>
    </row>
    <row r="6762" spans="1:5" hidden="1" x14ac:dyDescent="0.2">
      <c r="A6762" s="94" t="s">
        <v>40401</v>
      </c>
      <c r="B6762" t="s">
        <v>40402</v>
      </c>
      <c r="C6762" t="s">
        <v>243</v>
      </c>
      <c r="D6762">
        <v>10.16</v>
      </c>
      <c r="E6762" t="s">
        <v>30879</v>
      </c>
    </row>
    <row r="6763" spans="1:5" hidden="1" x14ac:dyDescent="0.2">
      <c r="A6763" s="94" t="s">
        <v>40403</v>
      </c>
      <c r="B6763" t="s">
        <v>40404</v>
      </c>
      <c r="C6763" t="s">
        <v>243</v>
      </c>
      <c r="D6763">
        <v>14.84</v>
      </c>
      <c r="E6763" t="s">
        <v>30879</v>
      </c>
    </row>
    <row r="6764" spans="1:5" hidden="1" x14ac:dyDescent="0.2">
      <c r="A6764" s="94" t="s">
        <v>40405</v>
      </c>
      <c r="B6764" t="s">
        <v>40406</v>
      </c>
      <c r="C6764" t="s">
        <v>243</v>
      </c>
      <c r="D6764">
        <v>21.24</v>
      </c>
      <c r="E6764" t="s">
        <v>30879</v>
      </c>
    </row>
    <row r="6765" spans="1:5" hidden="1" x14ac:dyDescent="0.2">
      <c r="A6765" s="94" t="s">
        <v>40407</v>
      </c>
      <c r="B6765" t="s">
        <v>40408</v>
      </c>
      <c r="C6765" t="s">
        <v>243</v>
      </c>
      <c r="D6765">
        <v>29.72</v>
      </c>
      <c r="E6765" t="s">
        <v>30879</v>
      </c>
    </row>
    <row r="6766" spans="1:5" hidden="1" x14ac:dyDescent="0.2">
      <c r="A6766" s="94" t="s">
        <v>8915</v>
      </c>
      <c r="B6766" t="s">
        <v>33079</v>
      </c>
      <c r="C6766" t="s">
        <v>243</v>
      </c>
      <c r="D6766">
        <v>8.1</v>
      </c>
      <c r="E6766" t="s">
        <v>30879</v>
      </c>
    </row>
    <row r="6767" spans="1:5" hidden="1" x14ac:dyDescent="0.2">
      <c r="A6767" s="94" t="s">
        <v>5852</v>
      </c>
      <c r="B6767" t="s">
        <v>32906</v>
      </c>
      <c r="C6767" t="s">
        <v>243</v>
      </c>
      <c r="D6767">
        <v>16.21</v>
      </c>
      <c r="E6767" t="s">
        <v>30879</v>
      </c>
    </row>
    <row r="6768" spans="1:5" hidden="1" x14ac:dyDescent="0.2">
      <c r="A6768" s="94" t="s">
        <v>8916</v>
      </c>
      <c r="B6768" t="s">
        <v>32907</v>
      </c>
      <c r="C6768" t="s">
        <v>243</v>
      </c>
      <c r="D6768">
        <v>21.31</v>
      </c>
      <c r="E6768" t="s">
        <v>30879</v>
      </c>
    </row>
    <row r="6769" spans="1:5" hidden="1" x14ac:dyDescent="0.2">
      <c r="A6769" s="94" t="s">
        <v>40417</v>
      </c>
      <c r="B6769" t="s">
        <v>40418</v>
      </c>
      <c r="C6769" t="s">
        <v>8744</v>
      </c>
      <c r="D6769">
        <v>6.17</v>
      </c>
      <c r="E6769" t="s">
        <v>30879</v>
      </c>
    </row>
    <row r="6770" spans="1:5" hidden="1" x14ac:dyDescent="0.2">
      <c r="A6770" s="94" t="s">
        <v>40419</v>
      </c>
      <c r="B6770" t="s">
        <v>40420</v>
      </c>
      <c r="C6770" t="s">
        <v>8744</v>
      </c>
      <c r="D6770">
        <v>6.33</v>
      </c>
      <c r="E6770" t="s">
        <v>30879</v>
      </c>
    </row>
    <row r="6771" spans="1:5" hidden="1" x14ac:dyDescent="0.2">
      <c r="A6771" s="94" t="s">
        <v>40427</v>
      </c>
      <c r="B6771" t="s">
        <v>40428</v>
      </c>
      <c r="C6771" t="s">
        <v>8744</v>
      </c>
      <c r="D6771">
        <v>13.46</v>
      </c>
      <c r="E6771" t="s">
        <v>30879</v>
      </c>
    </row>
    <row r="6772" spans="1:5" hidden="1" x14ac:dyDescent="0.2">
      <c r="A6772" s="94" t="s">
        <v>40415</v>
      </c>
      <c r="B6772" t="s">
        <v>40416</v>
      </c>
      <c r="C6772" t="s">
        <v>8744</v>
      </c>
      <c r="D6772">
        <v>23.47</v>
      </c>
      <c r="E6772" t="s">
        <v>30879</v>
      </c>
    </row>
    <row r="6773" spans="1:5" hidden="1" x14ac:dyDescent="0.2">
      <c r="A6773" s="94" t="s">
        <v>31967</v>
      </c>
      <c r="B6773" t="s">
        <v>31968</v>
      </c>
      <c r="C6773" t="s">
        <v>243</v>
      </c>
      <c r="D6773">
        <v>203.81</v>
      </c>
      <c r="E6773" t="s">
        <v>30879</v>
      </c>
    </row>
    <row r="6774" spans="1:5" hidden="1" x14ac:dyDescent="0.2">
      <c r="A6774" s="94" t="s">
        <v>31684</v>
      </c>
      <c r="B6774" t="s">
        <v>31685</v>
      </c>
      <c r="C6774" t="s">
        <v>243</v>
      </c>
      <c r="D6774">
        <v>64.39</v>
      </c>
      <c r="E6774" t="s">
        <v>30879</v>
      </c>
    </row>
    <row r="6775" spans="1:5" hidden="1" x14ac:dyDescent="0.2">
      <c r="A6775" s="94" t="s">
        <v>31686</v>
      </c>
      <c r="B6775" t="s">
        <v>31687</v>
      </c>
      <c r="C6775" t="s">
        <v>243</v>
      </c>
      <c r="D6775">
        <v>67.400000000000006</v>
      </c>
      <c r="E6775" t="s">
        <v>30879</v>
      </c>
    </row>
    <row r="6776" spans="1:5" hidden="1" x14ac:dyDescent="0.2">
      <c r="A6776" s="94" t="s">
        <v>31688</v>
      </c>
      <c r="B6776" t="s">
        <v>31689</v>
      </c>
      <c r="C6776" t="s">
        <v>243</v>
      </c>
      <c r="D6776">
        <v>90.13</v>
      </c>
      <c r="E6776" t="s">
        <v>30879</v>
      </c>
    </row>
    <row r="6777" spans="1:5" hidden="1" x14ac:dyDescent="0.2">
      <c r="A6777" s="94" t="s">
        <v>31690</v>
      </c>
      <c r="B6777" t="s">
        <v>31691</v>
      </c>
      <c r="C6777" t="s">
        <v>243</v>
      </c>
      <c r="D6777">
        <v>82.61</v>
      </c>
      <c r="E6777" t="s">
        <v>30879</v>
      </c>
    </row>
    <row r="6778" spans="1:5" hidden="1" x14ac:dyDescent="0.2">
      <c r="A6778" s="94" t="s">
        <v>31692</v>
      </c>
      <c r="B6778" t="s">
        <v>31693</v>
      </c>
      <c r="C6778" t="s">
        <v>243</v>
      </c>
      <c r="D6778">
        <v>88.28</v>
      </c>
      <c r="E6778" t="s">
        <v>30879</v>
      </c>
    </row>
    <row r="6779" spans="1:5" hidden="1" x14ac:dyDescent="0.2">
      <c r="A6779" s="94" t="s">
        <v>31708</v>
      </c>
      <c r="B6779" t="s">
        <v>31709</v>
      </c>
      <c r="C6779" t="s">
        <v>243</v>
      </c>
      <c r="D6779">
        <v>236.64</v>
      </c>
      <c r="E6779" t="s">
        <v>30879</v>
      </c>
    </row>
    <row r="6780" spans="1:5" hidden="1" x14ac:dyDescent="0.2">
      <c r="A6780" s="94" t="s">
        <v>32398</v>
      </c>
      <c r="B6780" t="s">
        <v>32399</v>
      </c>
      <c r="C6780" t="s">
        <v>243</v>
      </c>
      <c r="D6780">
        <v>77.87</v>
      </c>
      <c r="E6780" t="s">
        <v>30879</v>
      </c>
    </row>
    <row r="6781" spans="1:5" hidden="1" x14ac:dyDescent="0.2">
      <c r="A6781" s="94" t="s">
        <v>31938</v>
      </c>
      <c r="B6781" t="s">
        <v>31939</v>
      </c>
      <c r="C6781" t="s">
        <v>243</v>
      </c>
      <c r="D6781">
        <v>149.25</v>
      </c>
      <c r="E6781" t="s">
        <v>30879</v>
      </c>
    </row>
    <row r="6782" spans="1:5" hidden="1" x14ac:dyDescent="0.2">
      <c r="A6782" s="94" t="s">
        <v>31926</v>
      </c>
      <c r="B6782" t="s">
        <v>31927</v>
      </c>
      <c r="C6782" t="s">
        <v>243</v>
      </c>
      <c r="D6782">
        <v>90.85</v>
      </c>
      <c r="E6782" t="s">
        <v>30879</v>
      </c>
    </row>
    <row r="6783" spans="1:5" hidden="1" x14ac:dyDescent="0.2">
      <c r="A6783" s="94" t="s">
        <v>31930</v>
      </c>
      <c r="B6783" t="s">
        <v>31931</v>
      </c>
      <c r="C6783" t="s">
        <v>243</v>
      </c>
      <c r="D6783">
        <v>90.85</v>
      </c>
      <c r="E6783" t="s">
        <v>30879</v>
      </c>
    </row>
    <row r="6784" spans="1:5" hidden="1" x14ac:dyDescent="0.2">
      <c r="A6784" s="94" t="s">
        <v>31928</v>
      </c>
      <c r="B6784" t="s">
        <v>31929</v>
      </c>
      <c r="C6784" t="s">
        <v>243</v>
      </c>
      <c r="D6784">
        <v>111.03</v>
      </c>
      <c r="E6784" t="s">
        <v>30879</v>
      </c>
    </row>
    <row r="6785" spans="1:5" hidden="1" x14ac:dyDescent="0.2">
      <c r="A6785" s="94" t="s">
        <v>31934</v>
      </c>
      <c r="B6785" t="s">
        <v>31935</v>
      </c>
      <c r="C6785" t="s">
        <v>243</v>
      </c>
      <c r="D6785">
        <v>90.85</v>
      </c>
      <c r="E6785" t="s">
        <v>30879</v>
      </c>
    </row>
    <row r="6786" spans="1:5" hidden="1" x14ac:dyDescent="0.2">
      <c r="A6786" s="94" t="s">
        <v>31936</v>
      </c>
      <c r="B6786" t="s">
        <v>31937</v>
      </c>
      <c r="C6786" t="s">
        <v>243</v>
      </c>
      <c r="D6786">
        <v>90.85</v>
      </c>
      <c r="E6786" t="s">
        <v>30879</v>
      </c>
    </row>
    <row r="6787" spans="1:5" hidden="1" x14ac:dyDescent="0.2">
      <c r="A6787" s="94" t="s">
        <v>31932</v>
      </c>
      <c r="B6787" t="s">
        <v>31933</v>
      </c>
      <c r="C6787" t="s">
        <v>243</v>
      </c>
      <c r="D6787">
        <v>111.03</v>
      </c>
      <c r="E6787" t="s">
        <v>30879</v>
      </c>
    </row>
    <row r="6788" spans="1:5" hidden="1" x14ac:dyDescent="0.2">
      <c r="A6788" s="94" t="s">
        <v>31944</v>
      </c>
      <c r="B6788" t="s">
        <v>31945</v>
      </c>
      <c r="C6788" t="s">
        <v>243</v>
      </c>
      <c r="D6788">
        <v>183.86</v>
      </c>
      <c r="E6788" t="s">
        <v>30879</v>
      </c>
    </row>
    <row r="6789" spans="1:5" hidden="1" x14ac:dyDescent="0.2">
      <c r="A6789" s="94" t="s">
        <v>31698</v>
      </c>
      <c r="B6789" t="s">
        <v>31699</v>
      </c>
      <c r="C6789" t="s">
        <v>243</v>
      </c>
      <c r="D6789">
        <v>52.21</v>
      </c>
      <c r="E6789" t="s">
        <v>30879</v>
      </c>
    </row>
    <row r="6790" spans="1:5" hidden="1" x14ac:dyDescent="0.2">
      <c r="A6790" s="94" t="s">
        <v>31696</v>
      </c>
      <c r="B6790" t="s">
        <v>31697</v>
      </c>
      <c r="C6790" t="s">
        <v>243</v>
      </c>
      <c r="D6790">
        <v>84.9</v>
      </c>
      <c r="E6790" t="s">
        <v>30879</v>
      </c>
    </row>
    <row r="6791" spans="1:5" hidden="1" x14ac:dyDescent="0.2">
      <c r="A6791" s="94" t="s">
        <v>31995</v>
      </c>
      <c r="B6791" t="s">
        <v>31996</v>
      </c>
      <c r="C6791" t="s">
        <v>243</v>
      </c>
      <c r="D6791">
        <v>143.65</v>
      </c>
      <c r="E6791" t="s">
        <v>30879</v>
      </c>
    </row>
    <row r="6792" spans="1:5" hidden="1" x14ac:dyDescent="0.2">
      <c r="A6792" s="94" t="s">
        <v>41499</v>
      </c>
      <c r="B6792" t="s">
        <v>41500</v>
      </c>
      <c r="C6792" t="s">
        <v>243</v>
      </c>
      <c r="D6792">
        <v>71.38</v>
      </c>
      <c r="E6792" t="s">
        <v>30879</v>
      </c>
    </row>
    <row r="6793" spans="1:5" hidden="1" x14ac:dyDescent="0.2">
      <c r="A6793" s="94" t="s">
        <v>41501</v>
      </c>
      <c r="B6793" t="s">
        <v>41502</v>
      </c>
      <c r="C6793" t="s">
        <v>243</v>
      </c>
      <c r="D6793">
        <v>50.73</v>
      </c>
      <c r="E6793" t="s">
        <v>30879</v>
      </c>
    </row>
    <row r="6794" spans="1:5" hidden="1" x14ac:dyDescent="0.2">
      <c r="A6794" s="94" t="s">
        <v>41509</v>
      </c>
      <c r="B6794" t="s">
        <v>41510</v>
      </c>
      <c r="C6794" t="s">
        <v>243</v>
      </c>
      <c r="D6794">
        <v>54.91</v>
      </c>
      <c r="E6794" t="s">
        <v>30879</v>
      </c>
    </row>
    <row r="6795" spans="1:5" hidden="1" x14ac:dyDescent="0.2">
      <c r="A6795" s="94" t="s">
        <v>41517</v>
      </c>
      <c r="B6795" t="s">
        <v>41518</v>
      </c>
      <c r="C6795" t="s">
        <v>243</v>
      </c>
      <c r="D6795">
        <v>59.8</v>
      </c>
      <c r="E6795" t="s">
        <v>30879</v>
      </c>
    </row>
    <row r="6796" spans="1:5" hidden="1" x14ac:dyDescent="0.2">
      <c r="A6796" s="94" t="s">
        <v>41505</v>
      </c>
      <c r="B6796" t="s">
        <v>41506</v>
      </c>
      <c r="C6796" t="s">
        <v>243</v>
      </c>
      <c r="D6796">
        <v>79.05</v>
      </c>
      <c r="E6796" t="s">
        <v>30879</v>
      </c>
    </row>
    <row r="6797" spans="1:5" hidden="1" x14ac:dyDescent="0.2">
      <c r="A6797" s="94" t="s">
        <v>41507</v>
      </c>
      <c r="B6797" t="s">
        <v>41508</v>
      </c>
      <c r="C6797" t="s">
        <v>243</v>
      </c>
      <c r="D6797">
        <v>84.53</v>
      </c>
      <c r="E6797" t="s">
        <v>30879</v>
      </c>
    </row>
    <row r="6798" spans="1:5" hidden="1" x14ac:dyDescent="0.2">
      <c r="A6798" s="94" t="s">
        <v>41511</v>
      </c>
      <c r="B6798" t="s">
        <v>41512</v>
      </c>
      <c r="C6798" t="s">
        <v>243</v>
      </c>
      <c r="D6798">
        <v>88.7</v>
      </c>
      <c r="E6798" t="s">
        <v>30879</v>
      </c>
    </row>
    <row r="6799" spans="1:5" hidden="1" x14ac:dyDescent="0.2">
      <c r="A6799" s="94" t="s">
        <v>41513</v>
      </c>
      <c r="B6799" t="s">
        <v>41514</v>
      </c>
      <c r="C6799" t="s">
        <v>243</v>
      </c>
      <c r="D6799">
        <v>158.1</v>
      </c>
      <c r="E6799" t="s">
        <v>30879</v>
      </c>
    </row>
    <row r="6800" spans="1:5" hidden="1" x14ac:dyDescent="0.2">
      <c r="A6800" s="94" t="s">
        <v>41515</v>
      </c>
      <c r="B6800" t="s">
        <v>41516</v>
      </c>
      <c r="C6800" t="s">
        <v>243</v>
      </c>
      <c r="D6800">
        <v>158.1</v>
      </c>
      <c r="E6800" t="s">
        <v>30879</v>
      </c>
    </row>
    <row r="6801" spans="1:5" hidden="1" x14ac:dyDescent="0.2">
      <c r="A6801" s="94" t="s">
        <v>41503</v>
      </c>
      <c r="B6801" t="s">
        <v>41504</v>
      </c>
      <c r="C6801" t="s">
        <v>243</v>
      </c>
      <c r="D6801">
        <v>100.11</v>
      </c>
      <c r="E6801" t="s">
        <v>30879</v>
      </c>
    </row>
    <row r="6802" spans="1:5" hidden="1" x14ac:dyDescent="0.2">
      <c r="A6802" s="94" t="s">
        <v>41521</v>
      </c>
      <c r="B6802" t="s">
        <v>41522</v>
      </c>
      <c r="C6802" t="s">
        <v>243</v>
      </c>
      <c r="D6802">
        <v>107.86</v>
      </c>
      <c r="E6802" t="s">
        <v>30879</v>
      </c>
    </row>
    <row r="6803" spans="1:5" hidden="1" x14ac:dyDescent="0.2">
      <c r="A6803" s="94" t="s">
        <v>41523</v>
      </c>
      <c r="B6803" t="s">
        <v>41524</v>
      </c>
      <c r="C6803" t="s">
        <v>243</v>
      </c>
      <c r="D6803">
        <v>110.12</v>
      </c>
      <c r="E6803" t="s">
        <v>30879</v>
      </c>
    </row>
    <row r="6804" spans="1:5" hidden="1" x14ac:dyDescent="0.2">
      <c r="A6804" s="94" t="s">
        <v>41525</v>
      </c>
      <c r="B6804" t="s">
        <v>41526</v>
      </c>
      <c r="C6804" t="s">
        <v>243</v>
      </c>
      <c r="D6804">
        <v>123.1</v>
      </c>
      <c r="E6804" t="s">
        <v>30879</v>
      </c>
    </row>
    <row r="6805" spans="1:5" hidden="1" x14ac:dyDescent="0.2">
      <c r="A6805" s="94" t="s">
        <v>41527</v>
      </c>
      <c r="B6805" t="s">
        <v>41528</v>
      </c>
      <c r="C6805" t="s">
        <v>243</v>
      </c>
      <c r="D6805">
        <v>193.57</v>
      </c>
      <c r="E6805" t="s">
        <v>30879</v>
      </c>
    </row>
    <row r="6806" spans="1:5" hidden="1" x14ac:dyDescent="0.2">
      <c r="A6806" s="94" t="s">
        <v>41519</v>
      </c>
      <c r="B6806" t="s">
        <v>41520</v>
      </c>
      <c r="C6806" t="s">
        <v>243</v>
      </c>
      <c r="D6806">
        <v>129.63</v>
      </c>
      <c r="E6806" t="s">
        <v>30879</v>
      </c>
    </row>
    <row r="6807" spans="1:5" hidden="1" x14ac:dyDescent="0.2">
      <c r="A6807" s="94" t="s">
        <v>31694</v>
      </c>
      <c r="B6807" t="s">
        <v>31695</v>
      </c>
      <c r="C6807" t="s">
        <v>243</v>
      </c>
      <c r="D6807">
        <v>27.59</v>
      </c>
      <c r="E6807" t="s">
        <v>30879</v>
      </c>
    </row>
    <row r="6808" spans="1:5" hidden="1" x14ac:dyDescent="0.2">
      <c r="A6808" s="94" t="s">
        <v>31700</v>
      </c>
      <c r="B6808" t="s">
        <v>31701</v>
      </c>
      <c r="C6808" t="s">
        <v>243</v>
      </c>
      <c r="D6808">
        <v>36.29</v>
      </c>
      <c r="E6808" t="s">
        <v>30879</v>
      </c>
    </row>
    <row r="6809" spans="1:5" hidden="1" x14ac:dyDescent="0.2">
      <c r="A6809" s="94" t="s">
        <v>31682</v>
      </c>
      <c r="B6809" t="s">
        <v>31683</v>
      </c>
      <c r="C6809" t="s">
        <v>243</v>
      </c>
      <c r="D6809">
        <v>27.56</v>
      </c>
      <c r="E6809" t="s">
        <v>30879</v>
      </c>
    </row>
    <row r="6810" spans="1:5" hidden="1" x14ac:dyDescent="0.2">
      <c r="A6810" s="94" t="s">
        <v>32676</v>
      </c>
      <c r="B6810" t="s">
        <v>32677</v>
      </c>
      <c r="C6810" t="s">
        <v>243</v>
      </c>
      <c r="D6810">
        <v>2.46</v>
      </c>
      <c r="E6810" t="s">
        <v>30879</v>
      </c>
    </row>
    <row r="6811" spans="1:5" hidden="1" x14ac:dyDescent="0.2">
      <c r="A6811" s="94" t="s">
        <v>32678</v>
      </c>
      <c r="B6811" t="s">
        <v>32679</v>
      </c>
      <c r="C6811" t="s">
        <v>243</v>
      </c>
      <c r="D6811">
        <v>2.46</v>
      </c>
      <c r="E6811" t="s">
        <v>30879</v>
      </c>
    </row>
    <row r="6812" spans="1:5" hidden="1" x14ac:dyDescent="0.2">
      <c r="A6812" s="94" t="s">
        <v>32680</v>
      </c>
      <c r="B6812" t="s">
        <v>32681</v>
      </c>
      <c r="C6812" t="s">
        <v>243</v>
      </c>
      <c r="D6812">
        <v>2.46</v>
      </c>
      <c r="E6812" t="s">
        <v>30879</v>
      </c>
    </row>
    <row r="6813" spans="1:5" hidden="1" x14ac:dyDescent="0.2">
      <c r="A6813" s="94" t="s">
        <v>32682</v>
      </c>
      <c r="B6813" t="s">
        <v>32683</v>
      </c>
      <c r="C6813" t="s">
        <v>243</v>
      </c>
      <c r="D6813">
        <v>2.46</v>
      </c>
      <c r="E6813" t="s">
        <v>30879</v>
      </c>
    </row>
    <row r="6814" spans="1:5" hidden="1" x14ac:dyDescent="0.2">
      <c r="A6814" s="94" t="s">
        <v>32684</v>
      </c>
      <c r="B6814" t="s">
        <v>32685</v>
      </c>
      <c r="C6814" t="s">
        <v>243</v>
      </c>
      <c r="D6814">
        <v>2.46</v>
      </c>
      <c r="E6814" t="s">
        <v>30879</v>
      </c>
    </row>
    <row r="6815" spans="1:5" hidden="1" x14ac:dyDescent="0.2">
      <c r="A6815" s="94" t="s">
        <v>32686</v>
      </c>
      <c r="B6815" t="s">
        <v>32687</v>
      </c>
      <c r="C6815" t="s">
        <v>243</v>
      </c>
      <c r="D6815">
        <v>2.46</v>
      </c>
      <c r="E6815" t="s">
        <v>30879</v>
      </c>
    </row>
    <row r="6816" spans="1:5" hidden="1" x14ac:dyDescent="0.2">
      <c r="A6816" s="94" t="s">
        <v>32688</v>
      </c>
      <c r="B6816" t="s">
        <v>32689</v>
      </c>
      <c r="C6816" t="s">
        <v>243</v>
      </c>
      <c r="D6816">
        <v>2.46</v>
      </c>
      <c r="E6816" t="s">
        <v>30879</v>
      </c>
    </row>
    <row r="6817" spans="1:5" hidden="1" x14ac:dyDescent="0.2">
      <c r="A6817" s="94" t="s">
        <v>32690</v>
      </c>
      <c r="B6817" t="s">
        <v>32691</v>
      </c>
      <c r="C6817" t="s">
        <v>243</v>
      </c>
      <c r="D6817">
        <v>2.46</v>
      </c>
      <c r="E6817" t="s">
        <v>30879</v>
      </c>
    </row>
    <row r="6818" spans="1:5" hidden="1" x14ac:dyDescent="0.2">
      <c r="A6818" s="94" t="s">
        <v>32692</v>
      </c>
      <c r="B6818" t="s">
        <v>32693</v>
      </c>
      <c r="C6818" t="s">
        <v>243</v>
      </c>
      <c r="D6818">
        <v>2.46</v>
      </c>
      <c r="E6818" t="s">
        <v>30879</v>
      </c>
    </row>
    <row r="6819" spans="1:5" hidden="1" x14ac:dyDescent="0.2">
      <c r="A6819" s="94" t="s">
        <v>32694</v>
      </c>
      <c r="B6819" t="s">
        <v>32695</v>
      </c>
      <c r="C6819" t="s">
        <v>243</v>
      </c>
      <c r="D6819">
        <v>2.46</v>
      </c>
      <c r="E6819" t="s">
        <v>30879</v>
      </c>
    </row>
    <row r="6820" spans="1:5" hidden="1" x14ac:dyDescent="0.2">
      <c r="A6820" s="94" t="s">
        <v>32696</v>
      </c>
      <c r="B6820" t="s">
        <v>32697</v>
      </c>
      <c r="C6820" t="s">
        <v>243</v>
      </c>
      <c r="D6820">
        <v>2.46</v>
      </c>
      <c r="E6820" t="s">
        <v>30879</v>
      </c>
    </row>
    <row r="6821" spans="1:5" hidden="1" x14ac:dyDescent="0.2">
      <c r="A6821" s="94" t="s">
        <v>44904</v>
      </c>
      <c r="B6821" t="s">
        <v>44905</v>
      </c>
      <c r="C6821" t="s">
        <v>621</v>
      </c>
      <c r="D6821">
        <v>225.74</v>
      </c>
      <c r="E6821" t="s">
        <v>30879</v>
      </c>
    </row>
    <row r="6822" spans="1:5" hidden="1" x14ac:dyDescent="0.2">
      <c r="A6822" s="94" t="s">
        <v>44906</v>
      </c>
      <c r="B6822" t="s">
        <v>44907</v>
      </c>
      <c r="C6822" t="s">
        <v>621</v>
      </c>
      <c r="D6822">
        <v>214.4</v>
      </c>
      <c r="E6822" t="s">
        <v>30879</v>
      </c>
    </row>
    <row r="6823" spans="1:5" hidden="1" x14ac:dyDescent="0.2">
      <c r="A6823" s="94" t="s">
        <v>44908</v>
      </c>
      <c r="B6823" t="s">
        <v>44909</v>
      </c>
      <c r="C6823" t="s">
        <v>621</v>
      </c>
      <c r="D6823">
        <v>224.6</v>
      </c>
      <c r="E6823" t="s">
        <v>30879</v>
      </c>
    </row>
    <row r="6824" spans="1:5" hidden="1" x14ac:dyDescent="0.2">
      <c r="A6824" s="94" t="s">
        <v>44920</v>
      </c>
      <c r="B6824" t="s">
        <v>44921</v>
      </c>
      <c r="C6824" t="s">
        <v>621</v>
      </c>
      <c r="D6824">
        <v>287.44</v>
      </c>
      <c r="E6824" t="s">
        <v>30879</v>
      </c>
    </row>
    <row r="6825" spans="1:5" hidden="1" x14ac:dyDescent="0.2">
      <c r="A6825" s="94" t="s">
        <v>44910</v>
      </c>
      <c r="B6825" t="s">
        <v>44911</v>
      </c>
      <c r="C6825" t="s">
        <v>621</v>
      </c>
      <c r="D6825">
        <v>254.1</v>
      </c>
      <c r="E6825" t="s">
        <v>30879</v>
      </c>
    </row>
    <row r="6826" spans="1:5" hidden="1" x14ac:dyDescent="0.2">
      <c r="A6826" s="94" t="s">
        <v>44912</v>
      </c>
      <c r="B6826" t="s">
        <v>44913</v>
      </c>
      <c r="C6826" t="s">
        <v>621</v>
      </c>
      <c r="D6826">
        <v>239.35</v>
      </c>
      <c r="E6826" t="s">
        <v>30879</v>
      </c>
    </row>
    <row r="6827" spans="1:5" hidden="1" x14ac:dyDescent="0.2">
      <c r="A6827" s="94" t="s">
        <v>44918</v>
      </c>
      <c r="B6827" t="s">
        <v>44919</v>
      </c>
      <c r="C6827" t="s">
        <v>621</v>
      </c>
      <c r="D6827">
        <v>207.95</v>
      </c>
      <c r="E6827" t="s">
        <v>30879</v>
      </c>
    </row>
    <row r="6828" spans="1:5" hidden="1" x14ac:dyDescent="0.2">
      <c r="A6828" s="94" t="s">
        <v>44916</v>
      </c>
      <c r="B6828" t="s">
        <v>44917</v>
      </c>
      <c r="C6828" t="s">
        <v>621</v>
      </c>
      <c r="D6828">
        <v>237.09</v>
      </c>
      <c r="E6828" t="s">
        <v>30879</v>
      </c>
    </row>
    <row r="6829" spans="1:5" hidden="1" x14ac:dyDescent="0.2">
      <c r="A6829" s="94" t="s">
        <v>44914</v>
      </c>
      <c r="B6829" t="s">
        <v>44915</v>
      </c>
      <c r="C6829" t="s">
        <v>621</v>
      </c>
      <c r="D6829">
        <v>207.95</v>
      </c>
      <c r="E6829" t="s">
        <v>30879</v>
      </c>
    </row>
    <row r="6830" spans="1:5" hidden="1" x14ac:dyDescent="0.2">
      <c r="A6830" s="94" t="s">
        <v>44936</v>
      </c>
      <c r="B6830" t="s">
        <v>44937</v>
      </c>
      <c r="C6830" t="s">
        <v>621</v>
      </c>
      <c r="D6830">
        <v>274.52</v>
      </c>
      <c r="E6830" t="s">
        <v>30879</v>
      </c>
    </row>
    <row r="6831" spans="1:5" hidden="1" x14ac:dyDescent="0.2">
      <c r="A6831" s="94" t="s">
        <v>44938</v>
      </c>
      <c r="B6831" t="s">
        <v>44939</v>
      </c>
      <c r="C6831" t="s">
        <v>621</v>
      </c>
      <c r="D6831">
        <v>232.16</v>
      </c>
      <c r="E6831" t="s">
        <v>30879</v>
      </c>
    </row>
    <row r="6832" spans="1:5" hidden="1" x14ac:dyDescent="0.2">
      <c r="A6832" s="94" t="s">
        <v>44940</v>
      </c>
      <c r="B6832" t="s">
        <v>44941</v>
      </c>
      <c r="C6832" t="s">
        <v>621</v>
      </c>
      <c r="D6832">
        <v>250.87</v>
      </c>
      <c r="E6832" t="s">
        <v>30879</v>
      </c>
    </row>
    <row r="6833" spans="1:5" hidden="1" x14ac:dyDescent="0.2">
      <c r="A6833" s="94" t="s">
        <v>44924</v>
      </c>
      <c r="B6833" t="s">
        <v>44925</v>
      </c>
      <c r="C6833" t="s">
        <v>621</v>
      </c>
      <c r="D6833">
        <v>249.76</v>
      </c>
      <c r="E6833" t="s">
        <v>30879</v>
      </c>
    </row>
    <row r="6834" spans="1:5" hidden="1" x14ac:dyDescent="0.2">
      <c r="A6834" s="94" t="s">
        <v>44928</v>
      </c>
      <c r="B6834" t="s">
        <v>44929</v>
      </c>
      <c r="C6834" t="s">
        <v>621</v>
      </c>
      <c r="D6834">
        <v>235.4</v>
      </c>
      <c r="E6834" t="s">
        <v>30879</v>
      </c>
    </row>
    <row r="6835" spans="1:5" hidden="1" x14ac:dyDescent="0.2">
      <c r="A6835" s="94" t="s">
        <v>44926</v>
      </c>
      <c r="B6835" t="s">
        <v>44927</v>
      </c>
      <c r="C6835" t="s">
        <v>621</v>
      </c>
      <c r="D6835">
        <v>244.24</v>
      </c>
      <c r="E6835" t="s">
        <v>30879</v>
      </c>
    </row>
    <row r="6836" spans="1:5" hidden="1" x14ac:dyDescent="0.2">
      <c r="A6836" s="94" t="s">
        <v>44922</v>
      </c>
      <c r="B6836" t="s">
        <v>44923</v>
      </c>
      <c r="C6836" t="s">
        <v>621</v>
      </c>
      <c r="D6836">
        <v>249.76</v>
      </c>
      <c r="E6836" t="s">
        <v>30879</v>
      </c>
    </row>
    <row r="6837" spans="1:5" hidden="1" x14ac:dyDescent="0.2">
      <c r="A6837" s="94" t="s">
        <v>44934</v>
      </c>
      <c r="B6837" t="s">
        <v>44935</v>
      </c>
      <c r="C6837" t="s">
        <v>621</v>
      </c>
      <c r="D6837">
        <v>212.35</v>
      </c>
      <c r="E6837" t="s">
        <v>30879</v>
      </c>
    </row>
    <row r="6838" spans="1:5" hidden="1" x14ac:dyDescent="0.2">
      <c r="A6838" s="94" t="s">
        <v>44932</v>
      </c>
      <c r="B6838" t="s">
        <v>44933</v>
      </c>
      <c r="C6838" t="s">
        <v>621</v>
      </c>
      <c r="D6838">
        <v>238.71</v>
      </c>
      <c r="E6838" t="s">
        <v>30879</v>
      </c>
    </row>
    <row r="6839" spans="1:5" hidden="1" x14ac:dyDescent="0.2">
      <c r="A6839" s="94" t="s">
        <v>44930</v>
      </c>
      <c r="B6839" t="s">
        <v>44931</v>
      </c>
      <c r="C6839" t="s">
        <v>621</v>
      </c>
      <c r="D6839">
        <v>212.35</v>
      </c>
      <c r="E6839" t="s">
        <v>30879</v>
      </c>
    </row>
    <row r="6840" spans="1:5" hidden="1" x14ac:dyDescent="0.2">
      <c r="A6840" s="94" t="s">
        <v>44956</v>
      </c>
      <c r="B6840" t="s">
        <v>44957</v>
      </c>
      <c r="C6840" t="s">
        <v>621</v>
      </c>
      <c r="D6840">
        <v>285.86</v>
      </c>
      <c r="E6840" t="s">
        <v>30879</v>
      </c>
    </row>
    <row r="6841" spans="1:5" hidden="1" x14ac:dyDescent="0.2">
      <c r="A6841" s="94" t="s">
        <v>44944</v>
      </c>
      <c r="B6841" t="s">
        <v>44945</v>
      </c>
      <c r="C6841" t="s">
        <v>621</v>
      </c>
      <c r="D6841">
        <v>250.87</v>
      </c>
      <c r="E6841" t="s">
        <v>30879</v>
      </c>
    </row>
    <row r="6842" spans="1:5" hidden="1" x14ac:dyDescent="0.2">
      <c r="A6842" s="94" t="s">
        <v>44948</v>
      </c>
      <c r="B6842" t="s">
        <v>44949</v>
      </c>
      <c r="C6842" t="s">
        <v>621</v>
      </c>
      <c r="D6842">
        <v>244.24</v>
      </c>
      <c r="E6842" t="s">
        <v>30879</v>
      </c>
    </row>
    <row r="6843" spans="1:5" hidden="1" x14ac:dyDescent="0.2">
      <c r="A6843" s="94" t="s">
        <v>44946</v>
      </c>
      <c r="B6843" t="s">
        <v>44947</v>
      </c>
      <c r="C6843" t="s">
        <v>621</v>
      </c>
      <c r="D6843">
        <v>224.46</v>
      </c>
      <c r="E6843" t="s">
        <v>30879</v>
      </c>
    </row>
    <row r="6844" spans="1:5" hidden="1" x14ac:dyDescent="0.2">
      <c r="A6844" s="94" t="s">
        <v>44942</v>
      </c>
      <c r="B6844" t="s">
        <v>44943</v>
      </c>
      <c r="C6844" t="s">
        <v>621</v>
      </c>
      <c r="D6844">
        <v>255.29</v>
      </c>
      <c r="E6844" t="s">
        <v>30879</v>
      </c>
    </row>
    <row r="6845" spans="1:5" hidden="1" x14ac:dyDescent="0.2">
      <c r="A6845" s="94" t="s">
        <v>44954</v>
      </c>
      <c r="B6845" t="s">
        <v>44955</v>
      </c>
      <c r="C6845" t="s">
        <v>621</v>
      </c>
      <c r="D6845">
        <v>218.96</v>
      </c>
      <c r="E6845" t="s">
        <v>30879</v>
      </c>
    </row>
    <row r="6846" spans="1:5" hidden="1" x14ac:dyDescent="0.2">
      <c r="A6846" s="94" t="s">
        <v>44952</v>
      </c>
      <c r="B6846" t="s">
        <v>44953</v>
      </c>
      <c r="C6846" t="s">
        <v>621</v>
      </c>
      <c r="D6846">
        <v>247.55</v>
      </c>
      <c r="E6846" t="s">
        <v>30879</v>
      </c>
    </row>
    <row r="6847" spans="1:5" hidden="1" x14ac:dyDescent="0.2">
      <c r="A6847" s="94" t="s">
        <v>44950</v>
      </c>
      <c r="B6847" t="s">
        <v>44951</v>
      </c>
      <c r="C6847" t="s">
        <v>621</v>
      </c>
      <c r="D6847">
        <v>218.96</v>
      </c>
      <c r="E6847" t="s">
        <v>30879</v>
      </c>
    </row>
    <row r="6848" spans="1:5" hidden="1" x14ac:dyDescent="0.2">
      <c r="A6848" s="94" t="s">
        <v>44970</v>
      </c>
      <c r="B6848" t="s">
        <v>44971</v>
      </c>
      <c r="C6848" t="s">
        <v>621</v>
      </c>
      <c r="D6848">
        <v>307.06</v>
      </c>
      <c r="E6848" t="s">
        <v>30879</v>
      </c>
    </row>
    <row r="6849" spans="1:5" hidden="1" x14ac:dyDescent="0.2">
      <c r="A6849" s="94" t="s">
        <v>44960</v>
      </c>
      <c r="B6849" t="s">
        <v>44961</v>
      </c>
      <c r="C6849" t="s">
        <v>621</v>
      </c>
      <c r="D6849">
        <v>260.89999999999998</v>
      </c>
      <c r="E6849" t="s">
        <v>30879</v>
      </c>
    </row>
    <row r="6850" spans="1:5" hidden="1" x14ac:dyDescent="0.2">
      <c r="A6850" s="94" t="s">
        <v>44964</v>
      </c>
      <c r="B6850" t="s">
        <v>44965</v>
      </c>
      <c r="C6850" t="s">
        <v>621</v>
      </c>
      <c r="D6850">
        <v>262.04000000000002</v>
      </c>
      <c r="E6850" t="s">
        <v>30879</v>
      </c>
    </row>
    <row r="6851" spans="1:5" hidden="1" x14ac:dyDescent="0.2">
      <c r="A6851" s="94" t="s">
        <v>44962</v>
      </c>
      <c r="B6851" t="s">
        <v>44963</v>
      </c>
      <c r="C6851" t="s">
        <v>621</v>
      </c>
      <c r="D6851">
        <v>236.56</v>
      </c>
      <c r="E6851" t="s">
        <v>30879</v>
      </c>
    </row>
    <row r="6852" spans="1:5" hidden="1" x14ac:dyDescent="0.2">
      <c r="A6852" s="94" t="s">
        <v>44958</v>
      </c>
      <c r="B6852" t="s">
        <v>44959</v>
      </c>
      <c r="C6852" t="s">
        <v>621</v>
      </c>
      <c r="D6852">
        <v>271.12</v>
      </c>
      <c r="E6852" t="s">
        <v>30879</v>
      </c>
    </row>
    <row r="6853" spans="1:5" hidden="1" x14ac:dyDescent="0.2">
      <c r="A6853" s="94" t="s">
        <v>44968</v>
      </c>
      <c r="B6853" t="s">
        <v>44969</v>
      </c>
      <c r="C6853" t="s">
        <v>621</v>
      </c>
      <c r="D6853">
        <v>231.06</v>
      </c>
      <c r="E6853" t="s">
        <v>30879</v>
      </c>
    </row>
    <row r="6854" spans="1:5" hidden="1" x14ac:dyDescent="0.2">
      <c r="A6854" s="94" t="s">
        <v>44966</v>
      </c>
      <c r="B6854" t="s">
        <v>44967</v>
      </c>
      <c r="C6854" t="s">
        <v>621</v>
      </c>
      <c r="D6854">
        <v>262.04000000000002</v>
      </c>
      <c r="E6854" t="s">
        <v>30879</v>
      </c>
    </row>
    <row r="6855" spans="1:5" hidden="1" x14ac:dyDescent="0.2">
      <c r="A6855" s="94" t="s">
        <v>44984</v>
      </c>
      <c r="B6855" t="s">
        <v>44985</v>
      </c>
      <c r="C6855" t="s">
        <v>621</v>
      </c>
      <c r="D6855">
        <v>328.16</v>
      </c>
      <c r="E6855" t="s">
        <v>30879</v>
      </c>
    </row>
    <row r="6856" spans="1:5" hidden="1" x14ac:dyDescent="0.2">
      <c r="A6856" s="94" t="s">
        <v>44974</v>
      </c>
      <c r="B6856" t="s">
        <v>44975</v>
      </c>
      <c r="C6856" t="s">
        <v>621</v>
      </c>
      <c r="D6856">
        <v>267.70999999999998</v>
      </c>
      <c r="E6856" t="s">
        <v>30879</v>
      </c>
    </row>
    <row r="6857" spans="1:5" hidden="1" x14ac:dyDescent="0.2">
      <c r="A6857" s="94" t="s">
        <v>44978</v>
      </c>
      <c r="B6857" t="s">
        <v>44979</v>
      </c>
      <c r="C6857" t="s">
        <v>621</v>
      </c>
      <c r="D6857">
        <v>273.45</v>
      </c>
      <c r="E6857" t="s">
        <v>30879</v>
      </c>
    </row>
    <row r="6858" spans="1:5" hidden="1" x14ac:dyDescent="0.2">
      <c r="A6858" s="94" t="s">
        <v>44976</v>
      </c>
      <c r="B6858" t="s">
        <v>44977</v>
      </c>
      <c r="C6858" t="s">
        <v>621</v>
      </c>
      <c r="D6858">
        <v>274.60000000000002</v>
      </c>
      <c r="E6858" t="s">
        <v>30879</v>
      </c>
    </row>
    <row r="6859" spans="1:5" hidden="1" x14ac:dyDescent="0.2">
      <c r="A6859" s="94" t="s">
        <v>44972</v>
      </c>
      <c r="B6859" t="s">
        <v>44973</v>
      </c>
      <c r="C6859" t="s">
        <v>621</v>
      </c>
      <c r="D6859">
        <v>282.64999999999998</v>
      </c>
      <c r="E6859" t="s">
        <v>30879</v>
      </c>
    </row>
    <row r="6860" spans="1:5" hidden="1" x14ac:dyDescent="0.2">
      <c r="A6860" s="94" t="s">
        <v>44982</v>
      </c>
      <c r="B6860" t="s">
        <v>44983</v>
      </c>
      <c r="C6860" t="s">
        <v>621</v>
      </c>
      <c r="D6860">
        <v>272.3</v>
      </c>
      <c r="E6860" t="s">
        <v>30879</v>
      </c>
    </row>
    <row r="6861" spans="1:5" hidden="1" x14ac:dyDescent="0.2">
      <c r="A6861" s="94" t="s">
        <v>44980</v>
      </c>
      <c r="B6861" t="s">
        <v>44981</v>
      </c>
      <c r="C6861" t="s">
        <v>621</v>
      </c>
      <c r="D6861">
        <v>273.45</v>
      </c>
      <c r="E6861" t="s">
        <v>30879</v>
      </c>
    </row>
    <row r="6862" spans="1:5" hidden="1" x14ac:dyDescent="0.2">
      <c r="A6862" s="94" t="s">
        <v>44996</v>
      </c>
      <c r="B6862" t="s">
        <v>44997</v>
      </c>
      <c r="C6862" t="s">
        <v>621</v>
      </c>
      <c r="D6862">
        <v>337.74</v>
      </c>
      <c r="E6862" t="s">
        <v>30879</v>
      </c>
    </row>
    <row r="6863" spans="1:5" hidden="1" x14ac:dyDescent="0.2">
      <c r="A6863" s="94" t="s">
        <v>44990</v>
      </c>
      <c r="B6863" t="s">
        <v>44991</v>
      </c>
      <c r="C6863" t="s">
        <v>621</v>
      </c>
      <c r="D6863">
        <v>281.5</v>
      </c>
      <c r="E6863" t="s">
        <v>30879</v>
      </c>
    </row>
    <row r="6864" spans="1:5" hidden="1" x14ac:dyDescent="0.2">
      <c r="A6864" s="94" t="s">
        <v>44988</v>
      </c>
      <c r="B6864" t="s">
        <v>44989</v>
      </c>
      <c r="C6864" t="s">
        <v>621</v>
      </c>
      <c r="D6864">
        <v>282.64999999999998</v>
      </c>
      <c r="E6864" t="s">
        <v>30879</v>
      </c>
    </row>
    <row r="6865" spans="1:5" hidden="1" x14ac:dyDescent="0.2">
      <c r="A6865" s="94" t="s">
        <v>44986</v>
      </c>
      <c r="B6865" t="s">
        <v>44987</v>
      </c>
      <c r="C6865" t="s">
        <v>621</v>
      </c>
      <c r="D6865">
        <v>290.69</v>
      </c>
      <c r="E6865" t="s">
        <v>30879</v>
      </c>
    </row>
    <row r="6866" spans="1:5" hidden="1" x14ac:dyDescent="0.2">
      <c r="A6866" s="94" t="s">
        <v>44994</v>
      </c>
      <c r="B6866" t="s">
        <v>44995</v>
      </c>
      <c r="C6866" t="s">
        <v>621</v>
      </c>
      <c r="D6866">
        <v>281.5</v>
      </c>
      <c r="E6866" t="s">
        <v>30879</v>
      </c>
    </row>
    <row r="6867" spans="1:5" hidden="1" x14ac:dyDescent="0.2">
      <c r="A6867" s="94" t="s">
        <v>44992</v>
      </c>
      <c r="B6867" t="s">
        <v>44993</v>
      </c>
      <c r="C6867" t="s">
        <v>621</v>
      </c>
      <c r="D6867">
        <v>282.64999999999998</v>
      </c>
      <c r="E6867" t="s">
        <v>30879</v>
      </c>
    </row>
    <row r="6868" spans="1:5" hidden="1" x14ac:dyDescent="0.2">
      <c r="A6868" s="94" t="s">
        <v>45008</v>
      </c>
      <c r="B6868" t="s">
        <v>45009</v>
      </c>
      <c r="C6868" t="s">
        <v>621</v>
      </c>
      <c r="D6868">
        <v>348.52</v>
      </c>
      <c r="E6868" t="s">
        <v>30879</v>
      </c>
    </row>
    <row r="6869" spans="1:5" hidden="1" x14ac:dyDescent="0.2">
      <c r="A6869" s="94" t="s">
        <v>45002</v>
      </c>
      <c r="B6869" t="s">
        <v>45003</v>
      </c>
      <c r="C6869" t="s">
        <v>621</v>
      </c>
      <c r="D6869">
        <v>288.39</v>
      </c>
      <c r="E6869" t="s">
        <v>30879</v>
      </c>
    </row>
    <row r="6870" spans="1:5" hidden="1" x14ac:dyDescent="0.2">
      <c r="A6870" s="94" t="s">
        <v>45000</v>
      </c>
      <c r="B6870" t="s">
        <v>45001</v>
      </c>
      <c r="C6870" t="s">
        <v>621</v>
      </c>
      <c r="D6870">
        <v>289.54000000000002</v>
      </c>
      <c r="E6870" t="s">
        <v>30879</v>
      </c>
    </row>
    <row r="6871" spans="1:5" hidden="1" x14ac:dyDescent="0.2">
      <c r="A6871" s="94" t="s">
        <v>44998</v>
      </c>
      <c r="B6871" t="s">
        <v>44999</v>
      </c>
      <c r="C6871" t="s">
        <v>621</v>
      </c>
      <c r="D6871">
        <v>298.73</v>
      </c>
      <c r="E6871" t="s">
        <v>30879</v>
      </c>
    </row>
    <row r="6872" spans="1:5" hidden="1" x14ac:dyDescent="0.2">
      <c r="A6872" s="94" t="s">
        <v>45006</v>
      </c>
      <c r="B6872" t="s">
        <v>45007</v>
      </c>
      <c r="C6872" t="s">
        <v>621</v>
      </c>
      <c r="D6872">
        <v>288.39</v>
      </c>
      <c r="E6872" t="s">
        <v>30879</v>
      </c>
    </row>
    <row r="6873" spans="1:5" hidden="1" x14ac:dyDescent="0.2">
      <c r="A6873" s="94" t="s">
        <v>45004</v>
      </c>
      <c r="B6873" t="s">
        <v>45005</v>
      </c>
      <c r="C6873" t="s">
        <v>621</v>
      </c>
      <c r="D6873">
        <v>289.54000000000002</v>
      </c>
      <c r="E6873" t="s">
        <v>30879</v>
      </c>
    </row>
    <row r="6874" spans="1:5" hidden="1" x14ac:dyDescent="0.2">
      <c r="A6874" s="94" t="s">
        <v>45018</v>
      </c>
      <c r="B6874" t="s">
        <v>45019</v>
      </c>
      <c r="C6874" t="s">
        <v>621</v>
      </c>
      <c r="D6874">
        <v>359.3</v>
      </c>
      <c r="E6874" t="s">
        <v>30879</v>
      </c>
    </row>
    <row r="6875" spans="1:5" hidden="1" x14ac:dyDescent="0.2">
      <c r="A6875" s="94" t="s">
        <v>45012</v>
      </c>
      <c r="B6875" t="s">
        <v>45013</v>
      </c>
      <c r="C6875" t="s">
        <v>621</v>
      </c>
      <c r="D6875">
        <v>297.58</v>
      </c>
      <c r="E6875" t="s">
        <v>30879</v>
      </c>
    </row>
    <row r="6876" spans="1:5" hidden="1" x14ac:dyDescent="0.2">
      <c r="A6876" s="94" t="s">
        <v>45010</v>
      </c>
      <c r="B6876" t="s">
        <v>45011</v>
      </c>
      <c r="C6876" t="s">
        <v>621</v>
      </c>
      <c r="D6876">
        <v>298.73</v>
      </c>
      <c r="E6876" t="s">
        <v>30879</v>
      </c>
    </row>
    <row r="6877" spans="1:5" hidden="1" x14ac:dyDescent="0.2">
      <c r="A6877" s="94" t="s">
        <v>45016</v>
      </c>
      <c r="B6877" t="s">
        <v>45017</v>
      </c>
      <c r="C6877" t="s">
        <v>621</v>
      </c>
      <c r="D6877">
        <v>296.43</v>
      </c>
      <c r="E6877" t="s">
        <v>30879</v>
      </c>
    </row>
    <row r="6878" spans="1:5" hidden="1" x14ac:dyDescent="0.2">
      <c r="A6878" s="94" t="s">
        <v>45014</v>
      </c>
      <c r="B6878" t="s">
        <v>45015</v>
      </c>
      <c r="C6878" t="s">
        <v>621</v>
      </c>
      <c r="D6878">
        <v>298.73</v>
      </c>
      <c r="E6878" t="s">
        <v>30879</v>
      </c>
    </row>
    <row r="6879" spans="1:5" hidden="1" x14ac:dyDescent="0.2">
      <c r="A6879" s="94" t="s">
        <v>44902</v>
      </c>
      <c r="B6879" t="s">
        <v>44903</v>
      </c>
      <c r="C6879" t="s">
        <v>243</v>
      </c>
      <c r="D6879">
        <v>32.44</v>
      </c>
      <c r="E6879" t="s">
        <v>30879</v>
      </c>
    </row>
    <row r="6880" spans="1:5" hidden="1" x14ac:dyDescent="0.2">
      <c r="A6880" s="94" t="s">
        <v>45020</v>
      </c>
      <c r="B6880" t="s">
        <v>45021</v>
      </c>
      <c r="C6880" t="s">
        <v>243</v>
      </c>
      <c r="D6880">
        <v>226.87</v>
      </c>
      <c r="E6880" t="s">
        <v>30879</v>
      </c>
    </row>
    <row r="6881" spans="1:5" hidden="1" x14ac:dyDescent="0.2">
      <c r="A6881" s="94" t="s">
        <v>45024</v>
      </c>
      <c r="B6881" t="s">
        <v>45025</v>
      </c>
      <c r="C6881" t="s">
        <v>243</v>
      </c>
      <c r="D6881">
        <v>23.17</v>
      </c>
      <c r="E6881" t="s">
        <v>30879</v>
      </c>
    </row>
    <row r="6882" spans="1:5" hidden="1" x14ac:dyDescent="0.2">
      <c r="A6882" s="94" t="s">
        <v>44898</v>
      </c>
      <c r="B6882" t="s">
        <v>44899</v>
      </c>
      <c r="C6882" t="s">
        <v>44779</v>
      </c>
      <c r="D6882">
        <v>10.210000000000001</v>
      </c>
      <c r="E6882" t="s">
        <v>30879</v>
      </c>
    </row>
    <row r="6883" spans="1:5" hidden="1" x14ac:dyDescent="0.2">
      <c r="A6883" s="94" t="s">
        <v>44900</v>
      </c>
      <c r="B6883" t="s">
        <v>44901</v>
      </c>
      <c r="C6883" t="s">
        <v>44779</v>
      </c>
      <c r="D6883">
        <v>13.17</v>
      </c>
      <c r="E6883" t="s">
        <v>30879</v>
      </c>
    </row>
    <row r="6884" spans="1:5" hidden="1" x14ac:dyDescent="0.2">
      <c r="A6884" s="94" t="s">
        <v>45033</v>
      </c>
      <c r="B6884" t="s">
        <v>45034</v>
      </c>
      <c r="C6884" t="s">
        <v>44779</v>
      </c>
      <c r="D6884">
        <v>13.17</v>
      </c>
      <c r="E6884" t="s">
        <v>30879</v>
      </c>
    </row>
    <row r="6885" spans="1:5" hidden="1" x14ac:dyDescent="0.2">
      <c r="A6885" s="94" t="s">
        <v>45026</v>
      </c>
      <c r="B6885" t="s">
        <v>45027</v>
      </c>
      <c r="C6885" t="s">
        <v>45028</v>
      </c>
      <c r="D6885">
        <v>8.11</v>
      </c>
      <c r="E6885" t="s">
        <v>30879</v>
      </c>
    </row>
    <row r="6886" spans="1:5" hidden="1" x14ac:dyDescent="0.2">
      <c r="A6886" s="94" t="s">
        <v>45022</v>
      </c>
      <c r="B6886" t="s">
        <v>45023</v>
      </c>
      <c r="C6886" t="s">
        <v>243</v>
      </c>
      <c r="D6886">
        <v>226.87</v>
      </c>
      <c r="E6886" t="s">
        <v>30879</v>
      </c>
    </row>
    <row r="6887" spans="1:5" hidden="1" x14ac:dyDescent="0.2">
      <c r="A6887" s="94" t="s">
        <v>45029</v>
      </c>
      <c r="B6887" t="s">
        <v>45030</v>
      </c>
      <c r="C6887" t="s">
        <v>621</v>
      </c>
      <c r="D6887">
        <v>11.59</v>
      </c>
      <c r="E6887" t="s">
        <v>30879</v>
      </c>
    </row>
    <row r="6888" spans="1:5" hidden="1" x14ac:dyDescent="0.2">
      <c r="A6888" s="94" t="s">
        <v>45031</v>
      </c>
      <c r="B6888" t="s">
        <v>45032</v>
      </c>
      <c r="C6888" t="s">
        <v>621</v>
      </c>
      <c r="D6888">
        <v>17.38</v>
      </c>
      <c r="E6888" t="s">
        <v>30879</v>
      </c>
    </row>
    <row r="6889" spans="1:5" hidden="1" x14ac:dyDescent="0.2">
      <c r="A6889" s="94" t="s">
        <v>45035</v>
      </c>
      <c r="B6889" t="s">
        <v>45036</v>
      </c>
      <c r="C6889" t="s">
        <v>45028</v>
      </c>
      <c r="D6889">
        <v>8.11</v>
      </c>
      <c r="E6889" t="s">
        <v>30879</v>
      </c>
    </row>
    <row r="6890" spans="1:5" hidden="1" x14ac:dyDescent="0.2">
      <c r="A6890" s="94" t="s">
        <v>45037</v>
      </c>
      <c r="B6890" t="s">
        <v>45038</v>
      </c>
      <c r="C6890" t="s">
        <v>243</v>
      </c>
      <c r="D6890">
        <v>133.25</v>
      </c>
      <c r="E6890" t="s">
        <v>30879</v>
      </c>
    </row>
    <row r="6891" spans="1:5" hidden="1" x14ac:dyDescent="0.2">
      <c r="A6891" s="94" t="s">
        <v>45039</v>
      </c>
      <c r="B6891" t="s">
        <v>45040</v>
      </c>
      <c r="C6891" t="s">
        <v>243</v>
      </c>
      <c r="D6891">
        <v>82.52</v>
      </c>
      <c r="E6891" t="s">
        <v>30879</v>
      </c>
    </row>
    <row r="6892" spans="1:5" hidden="1" x14ac:dyDescent="0.2">
      <c r="A6892" s="94" t="s">
        <v>45041</v>
      </c>
      <c r="B6892" t="s">
        <v>45042</v>
      </c>
      <c r="C6892" t="s">
        <v>243</v>
      </c>
      <c r="D6892">
        <v>226.87</v>
      </c>
      <c r="E6892" t="s">
        <v>30879</v>
      </c>
    </row>
    <row r="6893" spans="1:5" hidden="1" x14ac:dyDescent="0.2">
      <c r="A6893" s="94" t="s">
        <v>45043</v>
      </c>
      <c r="B6893" t="s">
        <v>45044</v>
      </c>
      <c r="C6893" t="s">
        <v>45028</v>
      </c>
      <c r="D6893">
        <v>13.9</v>
      </c>
      <c r="E6893" t="s">
        <v>30879</v>
      </c>
    </row>
    <row r="6894" spans="1:5" hidden="1" x14ac:dyDescent="0.2">
      <c r="A6894" s="94" t="s">
        <v>45045</v>
      </c>
      <c r="B6894" t="s">
        <v>45046</v>
      </c>
      <c r="C6894" t="s">
        <v>243</v>
      </c>
      <c r="D6894">
        <v>68.06</v>
      </c>
      <c r="E6894" t="s">
        <v>30879</v>
      </c>
    </row>
    <row r="6895" spans="1:5" hidden="1" x14ac:dyDescent="0.2">
      <c r="A6895" s="94" t="s">
        <v>44850</v>
      </c>
      <c r="B6895" t="s">
        <v>44851</v>
      </c>
      <c r="C6895" t="s">
        <v>243</v>
      </c>
      <c r="D6895">
        <v>101.07</v>
      </c>
      <c r="E6895" t="s">
        <v>30879</v>
      </c>
    </row>
    <row r="6896" spans="1:5" hidden="1" x14ac:dyDescent="0.2">
      <c r="A6896" s="94" t="s">
        <v>44155</v>
      </c>
      <c r="B6896" t="s">
        <v>44156</v>
      </c>
      <c r="C6896" t="s">
        <v>243</v>
      </c>
      <c r="D6896">
        <v>3.52</v>
      </c>
      <c r="E6896" t="s">
        <v>30879</v>
      </c>
    </row>
    <row r="6897" spans="1:5" hidden="1" x14ac:dyDescent="0.2">
      <c r="A6897" s="94" t="s">
        <v>44145</v>
      </c>
      <c r="B6897" t="s">
        <v>44146</v>
      </c>
      <c r="C6897" t="s">
        <v>243</v>
      </c>
      <c r="D6897">
        <v>3.9</v>
      </c>
      <c r="E6897" t="s">
        <v>30879</v>
      </c>
    </row>
    <row r="6898" spans="1:5" hidden="1" x14ac:dyDescent="0.2">
      <c r="A6898" s="94" t="s">
        <v>44133</v>
      </c>
      <c r="B6898" t="s">
        <v>44134</v>
      </c>
      <c r="C6898" t="s">
        <v>243</v>
      </c>
      <c r="D6898">
        <v>3.22</v>
      </c>
      <c r="E6898" t="s">
        <v>30879</v>
      </c>
    </row>
    <row r="6899" spans="1:5" hidden="1" x14ac:dyDescent="0.2">
      <c r="A6899" s="94" t="s">
        <v>44131</v>
      </c>
      <c r="B6899" t="s">
        <v>44132</v>
      </c>
      <c r="C6899" t="s">
        <v>243</v>
      </c>
      <c r="D6899">
        <v>3.25</v>
      </c>
      <c r="E6899" t="s">
        <v>30879</v>
      </c>
    </row>
    <row r="6900" spans="1:5" hidden="1" x14ac:dyDescent="0.2">
      <c r="A6900" s="94" t="s">
        <v>44109</v>
      </c>
      <c r="B6900" t="s">
        <v>44110</v>
      </c>
      <c r="C6900" t="s">
        <v>243</v>
      </c>
      <c r="D6900">
        <v>3.22</v>
      </c>
      <c r="E6900" t="s">
        <v>30879</v>
      </c>
    </row>
    <row r="6901" spans="1:5" hidden="1" x14ac:dyDescent="0.2">
      <c r="A6901" s="94" t="s">
        <v>44113</v>
      </c>
      <c r="B6901" t="s">
        <v>44114</v>
      </c>
      <c r="C6901" t="s">
        <v>243</v>
      </c>
      <c r="D6901">
        <v>3.87</v>
      </c>
      <c r="E6901" t="s">
        <v>30879</v>
      </c>
    </row>
    <row r="6902" spans="1:5" hidden="1" x14ac:dyDescent="0.2">
      <c r="A6902" s="94" t="s">
        <v>44119</v>
      </c>
      <c r="B6902" t="s">
        <v>44120</v>
      </c>
      <c r="C6902" t="s">
        <v>243</v>
      </c>
      <c r="D6902">
        <v>3.87</v>
      </c>
      <c r="E6902" t="s">
        <v>30879</v>
      </c>
    </row>
    <row r="6903" spans="1:5" hidden="1" x14ac:dyDescent="0.2">
      <c r="A6903" s="94" t="s">
        <v>44121</v>
      </c>
      <c r="B6903" t="s">
        <v>44122</v>
      </c>
      <c r="C6903" t="s">
        <v>243</v>
      </c>
      <c r="D6903">
        <v>3.87</v>
      </c>
      <c r="E6903" t="s">
        <v>30879</v>
      </c>
    </row>
    <row r="6904" spans="1:5" hidden="1" x14ac:dyDescent="0.2">
      <c r="A6904" s="94" t="s">
        <v>44137</v>
      </c>
      <c r="B6904" t="s">
        <v>44138</v>
      </c>
      <c r="C6904" t="s">
        <v>243</v>
      </c>
      <c r="D6904">
        <v>2.9</v>
      </c>
      <c r="E6904" t="s">
        <v>30879</v>
      </c>
    </row>
    <row r="6905" spans="1:5" hidden="1" x14ac:dyDescent="0.2">
      <c r="A6905" s="94" t="s">
        <v>44125</v>
      </c>
      <c r="B6905" t="s">
        <v>44126</v>
      </c>
      <c r="C6905" t="s">
        <v>243</v>
      </c>
      <c r="D6905">
        <v>5.24</v>
      </c>
      <c r="E6905" t="s">
        <v>30879</v>
      </c>
    </row>
    <row r="6906" spans="1:5" hidden="1" x14ac:dyDescent="0.2">
      <c r="A6906" s="94" t="s">
        <v>44135</v>
      </c>
      <c r="B6906" t="s">
        <v>44136</v>
      </c>
      <c r="C6906" t="s">
        <v>243</v>
      </c>
      <c r="D6906">
        <v>5.21</v>
      </c>
      <c r="E6906" t="s">
        <v>30879</v>
      </c>
    </row>
    <row r="6907" spans="1:5" hidden="1" x14ac:dyDescent="0.2">
      <c r="A6907" s="94" t="s">
        <v>44151</v>
      </c>
      <c r="B6907" t="s">
        <v>44152</v>
      </c>
      <c r="C6907" t="s">
        <v>243</v>
      </c>
      <c r="D6907">
        <v>3.72</v>
      </c>
      <c r="E6907" t="s">
        <v>30879</v>
      </c>
    </row>
    <row r="6908" spans="1:5" hidden="1" x14ac:dyDescent="0.2">
      <c r="A6908" s="94" t="s">
        <v>44147</v>
      </c>
      <c r="B6908" t="s">
        <v>44148</v>
      </c>
      <c r="C6908" t="s">
        <v>243</v>
      </c>
      <c r="D6908">
        <v>3.72</v>
      </c>
      <c r="E6908" t="s">
        <v>30879</v>
      </c>
    </row>
    <row r="6909" spans="1:5" hidden="1" x14ac:dyDescent="0.2">
      <c r="A6909" s="94" t="s">
        <v>44149</v>
      </c>
      <c r="B6909" t="s">
        <v>44150</v>
      </c>
      <c r="C6909" t="s">
        <v>243</v>
      </c>
      <c r="D6909">
        <v>2.4300000000000002</v>
      </c>
      <c r="E6909" t="s">
        <v>30879</v>
      </c>
    </row>
    <row r="6910" spans="1:5" hidden="1" x14ac:dyDescent="0.2">
      <c r="A6910" s="94" t="s">
        <v>44105</v>
      </c>
      <c r="B6910" t="s">
        <v>44106</v>
      </c>
      <c r="C6910" t="s">
        <v>243</v>
      </c>
      <c r="D6910">
        <v>5.24</v>
      </c>
      <c r="E6910" t="s">
        <v>30879</v>
      </c>
    </row>
    <row r="6911" spans="1:5" hidden="1" x14ac:dyDescent="0.2">
      <c r="A6911" s="94" t="s">
        <v>44111</v>
      </c>
      <c r="B6911" t="s">
        <v>44112</v>
      </c>
      <c r="C6911" t="s">
        <v>243</v>
      </c>
      <c r="D6911">
        <v>3.4</v>
      </c>
      <c r="E6911" t="s">
        <v>30879</v>
      </c>
    </row>
    <row r="6912" spans="1:5" hidden="1" x14ac:dyDescent="0.2">
      <c r="A6912" s="94" t="s">
        <v>44115</v>
      </c>
      <c r="B6912" t="s">
        <v>44116</v>
      </c>
      <c r="C6912" t="s">
        <v>243</v>
      </c>
      <c r="D6912">
        <v>5.21</v>
      </c>
      <c r="E6912" t="s">
        <v>30879</v>
      </c>
    </row>
    <row r="6913" spans="1:5" hidden="1" x14ac:dyDescent="0.2">
      <c r="A6913" s="94" t="s">
        <v>44139</v>
      </c>
      <c r="B6913" t="s">
        <v>44140</v>
      </c>
      <c r="C6913" t="s">
        <v>243</v>
      </c>
      <c r="D6913">
        <v>5</v>
      </c>
      <c r="E6913" t="s">
        <v>30879</v>
      </c>
    </row>
    <row r="6914" spans="1:5" hidden="1" x14ac:dyDescent="0.2">
      <c r="A6914" s="94" t="s">
        <v>44107</v>
      </c>
      <c r="B6914" t="s">
        <v>44108</v>
      </c>
      <c r="C6914" t="s">
        <v>243</v>
      </c>
      <c r="D6914">
        <v>3.72</v>
      </c>
      <c r="E6914" t="s">
        <v>30879</v>
      </c>
    </row>
    <row r="6915" spans="1:5" hidden="1" x14ac:dyDescent="0.2">
      <c r="A6915" s="94" t="s">
        <v>44123</v>
      </c>
      <c r="B6915" t="s">
        <v>44124</v>
      </c>
      <c r="C6915" t="s">
        <v>243</v>
      </c>
      <c r="D6915">
        <v>3.72</v>
      </c>
      <c r="E6915" t="s">
        <v>30879</v>
      </c>
    </row>
    <row r="6916" spans="1:5" hidden="1" x14ac:dyDescent="0.2">
      <c r="A6916" s="94" t="s">
        <v>44153</v>
      </c>
      <c r="B6916" t="s">
        <v>44154</v>
      </c>
      <c r="C6916" t="s">
        <v>243</v>
      </c>
      <c r="D6916">
        <v>5.89</v>
      </c>
      <c r="E6916" t="s">
        <v>30879</v>
      </c>
    </row>
    <row r="6917" spans="1:5" hidden="1" x14ac:dyDescent="0.2">
      <c r="A6917" s="94" t="s">
        <v>44141</v>
      </c>
      <c r="B6917" t="s">
        <v>44142</v>
      </c>
      <c r="C6917" t="s">
        <v>243</v>
      </c>
      <c r="D6917">
        <v>5.04</v>
      </c>
      <c r="E6917" t="s">
        <v>30879</v>
      </c>
    </row>
    <row r="6918" spans="1:5" hidden="1" x14ac:dyDescent="0.2">
      <c r="A6918" s="94" t="s">
        <v>44143</v>
      </c>
      <c r="B6918" t="s">
        <v>44144</v>
      </c>
      <c r="C6918" t="s">
        <v>243</v>
      </c>
      <c r="D6918">
        <v>5.89</v>
      </c>
      <c r="E6918" t="s">
        <v>30879</v>
      </c>
    </row>
    <row r="6919" spans="1:5" hidden="1" x14ac:dyDescent="0.2">
      <c r="A6919" s="94" t="s">
        <v>44103</v>
      </c>
      <c r="B6919" t="s">
        <v>44104</v>
      </c>
      <c r="C6919" t="s">
        <v>243</v>
      </c>
      <c r="D6919">
        <v>2.42</v>
      </c>
      <c r="E6919" t="s">
        <v>30879</v>
      </c>
    </row>
    <row r="6920" spans="1:5" hidden="1" x14ac:dyDescent="0.2">
      <c r="A6920" s="94" t="s">
        <v>44129</v>
      </c>
      <c r="B6920" t="s">
        <v>44130</v>
      </c>
      <c r="C6920" t="s">
        <v>243</v>
      </c>
      <c r="D6920">
        <v>3.4</v>
      </c>
      <c r="E6920" t="s">
        <v>30879</v>
      </c>
    </row>
    <row r="6921" spans="1:5" hidden="1" x14ac:dyDescent="0.2">
      <c r="A6921" s="94" t="s">
        <v>44117</v>
      </c>
      <c r="B6921" t="s">
        <v>44118</v>
      </c>
      <c r="C6921" t="s">
        <v>243</v>
      </c>
      <c r="D6921">
        <v>3.4</v>
      </c>
      <c r="E6921" t="s">
        <v>30879</v>
      </c>
    </row>
    <row r="6922" spans="1:5" hidden="1" x14ac:dyDescent="0.2">
      <c r="A6922" s="94" t="s">
        <v>44127</v>
      </c>
      <c r="B6922" t="s">
        <v>44128</v>
      </c>
      <c r="C6922" t="s">
        <v>243</v>
      </c>
      <c r="D6922">
        <v>2.92</v>
      </c>
      <c r="E6922" t="s">
        <v>30879</v>
      </c>
    </row>
    <row r="6923" spans="1:5" hidden="1" x14ac:dyDescent="0.2">
      <c r="A6923" s="94" t="s">
        <v>44221</v>
      </c>
      <c r="B6923" t="s">
        <v>44222</v>
      </c>
      <c r="C6923" t="s">
        <v>243</v>
      </c>
      <c r="D6923">
        <v>3.39</v>
      </c>
      <c r="E6923" t="s">
        <v>30879</v>
      </c>
    </row>
    <row r="6924" spans="1:5" hidden="1" x14ac:dyDescent="0.2">
      <c r="A6924" s="94" t="s">
        <v>44223</v>
      </c>
      <c r="B6924" t="s">
        <v>44224</v>
      </c>
      <c r="C6924" t="s">
        <v>243</v>
      </c>
      <c r="D6924">
        <v>3.39</v>
      </c>
      <c r="E6924" t="s">
        <v>30879</v>
      </c>
    </row>
    <row r="6925" spans="1:5" hidden="1" x14ac:dyDescent="0.2">
      <c r="A6925" s="94" t="s">
        <v>44225</v>
      </c>
      <c r="B6925" t="s">
        <v>44226</v>
      </c>
      <c r="C6925" t="s">
        <v>243</v>
      </c>
      <c r="D6925">
        <v>15.85</v>
      </c>
      <c r="E6925" t="s">
        <v>30879</v>
      </c>
    </row>
    <row r="6926" spans="1:5" hidden="1" x14ac:dyDescent="0.2">
      <c r="A6926" s="94" t="s">
        <v>44227</v>
      </c>
      <c r="B6926" t="s">
        <v>44228</v>
      </c>
      <c r="C6926" t="s">
        <v>243</v>
      </c>
      <c r="D6926">
        <v>15.85</v>
      </c>
      <c r="E6926" t="s">
        <v>30879</v>
      </c>
    </row>
    <row r="6927" spans="1:5" hidden="1" x14ac:dyDescent="0.2">
      <c r="A6927" s="94" t="s">
        <v>44233</v>
      </c>
      <c r="B6927" t="s">
        <v>44234</v>
      </c>
      <c r="C6927" t="s">
        <v>243</v>
      </c>
      <c r="D6927">
        <v>9.86</v>
      </c>
      <c r="E6927" t="s">
        <v>30879</v>
      </c>
    </row>
    <row r="6928" spans="1:5" hidden="1" x14ac:dyDescent="0.2">
      <c r="A6928" s="94" t="s">
        <v>44235</v>
      </c>
      <c r="B6928" t="s">
        <v>44236</v>
      </c>
      <c r="C6928" t="s">
        <v>243</v>
      </c>
      <c r="D6928">
        <v>15.86</v>
      </c>
      <c r="E6928" t="s">
        <v>30879</v>
      </c>
    </row>
    <row r="6929" spans="1:5" hidden="1" x14ac:dyDescent="0.2">
      <c r="A6929" s="94" t="s">
        <v>44237</v>
      </c>
      <c r="B6929" t="s">
        <v>44238</v>
      </c>
      <c r="C6929" t="s">
        <v>243</v>
      </c>
      <c r="D6929">
        <v>15.86</v>
      </c>
      <c r="E6929" t="s">
        <v>30879</v>
      </c>
    </row>
    <row r="6930" spans="1:5" hidden="1" x14ac:dyDescent="0.2">
      <c r="A6930" s="94" t="s">
        <v>44239</v>
      </c>
      <c r="B6930" t="s">
        <v>44240</v>
      </c>
      <c r="C6930" t="s">
        <v>243</v>
      </c>
      <c r="D6930">
        <v>9.86</v>
      </c>
      <c r="E6930" t="s">
        <v>30879</v>
      </c>
    </row>
    <row r="6931" spans="1:5" hidden="1" x14ac:dyDescent="0.2">
      <c r="A6931" s="94" t="s">
        <v>44229</v>
      </c>
      <c r="B6931" t="s">
        <v>44230</v>
      </c>
      <c r="C6931" t="s">
        <v>243</v>
      </c>
      <c r="D6931">
        <v>12.71</v>
      </c>
      <c r="E6931" t="s">
        <v>30879</v>
      </c>
    </row>
    <row r="6932" spans="1:5" hidden="1" x14ac:dyDescent="0.2">
      <c r="A6932" s="94" t="s">
        <v>44231</v>
      </c>
      <c r="B6932" t="s">
        <v>44232</v>
      </c>
      <c r="C6932" t="s">
        <v>243</v>
      </c>
      <c r="D6932">
        <v>14.21</v>
      </c>
      <c r="E6932" t="s">
        <v>30879</v>
      </c>
    </row>
    <row r="6933" spans="1:5" hidden="1" x14ac:dyDescent="0.2">
      <c r="A6933" s="94" t="s">
        <v>44243</v>
      </c>
      <c r="B6933" t="s">
        <v>44244</v>
      </c>
      <c r="C6933" t="s">
        <v>243</v>
      </c>
      <c r="D6933">
        <v>0.81</v>
      </c>
      <c r="E6933" t="s">
        <v>30879</v>
      </c>
    </row>
    <row r="6934" spans="1:5" hidden="1" x14ac:dyDescent="0.2">
      <c r="A6934" s="94" t="s">
        <v>44241</v>
      </c>
      <c r="B6934" t="s">
        <v>44242</v>
      </c>
      <c r="C6934" t="s">
        <v>243</v>
      </c>
      <c r="D6934">
        <v>0.81</v>
      </c>
      <c r="E6934" t="s">
        <v>30879</v>
      </c>
    </row>
    <row r="6935" spans="1:5" hidden="1" x14ac:dyDescent="0.2">
      <c r="A6935" s="94" t="s">
        <v>44245</v>
      </c>
      <c r="B6935" t="s">
        <v>44246</v>
      </c>
      <c r="C6935" t="s">
        <v>243</v>
      </c>
      <c r="D6935">
        <v>1.73</v>
      </c>
      <c r="E6935" t="s">
        <v>30879</v>
      </c>
    </row>
    <row r="6936" spans="1:5" hidden="1" x14ac:dyDescent="0.2">
      <c r="A6936" s="94" t="s">
        <v>45047</v>
      </c>
      <c r="B6936" t="s">
        <v>45048</v>
      </c>
      <c r="C6936" t="s">
        <v>243</v>
      </c>
      <c r="D6936">
        <v>26.45</v>
      </c>
      <c r="E6936" t="s">
        <v>30879</v>
      </c>
    </row>
    <row r="6937" spans="1:5" hidden="1" x14ac:dyDescent="0.2">
      <c r="A6937" s="94" t="s">
        <v>44878</v>
      </c>
      <c r="B6937" t="s">
        <v>44879</v>
      </c>
      <c r="C6937" t="s">
        <v>1880</v>
      </c>
      <c r="D6937">
        <v>9.2799999999999994</v>
      </c>
      <c r="E6937" t="s">
        <v>30879</v>
      </c>
    </row>
    <row r="6938" spans="1:5" hidden="1" x14ac:dyDescent="0.2">
      <c r="A6938" s="94" t="s">
        <v>615</v>
      </c>
      <c r="B6938" t="s">
        <v>616</v>
      </c>
      <c r="C6938" t="s">
        <v>1880</v>
      </c>
      <c r="D6938">
        <v>13.89</v>
      </c>
      <c r="E6938" t="s">
        <v>30879</v>
      </c>
    </row>
    <row r="6939" spans="1:5" hidden="1" x14ac:dyDescent="0.2">
      <c r="A6939" s="94" t="s">
        <v>44864</v>
      </c>
      <c r="B6939" t="s">
        <v>44865</v>
      </c>
      <c r="C6939" t="s">
        <v>1880</v>
      </c>
      <c r="D6939">
        <v>13.19</v>
      </c>
      <c r="E6939" t="s">
        <v>30879</v>
      </c>
    </row>
    <row r="6940" spans="1:5" hidden="1" x14ac:dyDescent="0.2">
      <c r="A6940" s="94" t="s">
        <v>44677</v>
      </c>
      <c r="B6940" t="s">
        <v>44678</v>
      </c>
      <c r="C6940" t="s">
        <v>243</v>
      </c>
      <c r="D6940">
        <v>31.88</v>
      </c>
      <c r="E6940" t="s">
        <v>30879</v>
      </c>
    </row>
    <row r="6941" spans="1:5" hidden="1" x14ac:dyDescent="0.2">
      <c r="A6941" s="94" t="s">
        <v>44679</v>
      </c>
      <c r="B6941" t="s">
        <v>44680</v>
      </c>
      <c r="C6941" t="s">
        <v>243</v>
      </c>
      <c r="D6941">
        <v>119.78</v>
      </c>
      <c r="E6941" t="s">
        <v>30879</v>
      </c>
    </row>
    <row r="6942" spans="1:5" hidden="1" x14ac:dyDescent="0.2">
      <c r="A6942" s="94" t="s">
        <v>44675</v>
      </c>
      <c r="B6942" t="s">
        <v>44676</v>
      </c>
      <c r="C6942" t="s">
        <v>243</v>
      </c>
      <c r="D6942">
        <v>42.56</v>
      </c>
      <c r="E6942" t="s">
        <v>30879</v>
      </c>
    </row>
    <row r="6943" spans="1:5" hidden="1" x14ac:dyDescent="0.2">
      <c r="A6943" s="94" t="s">
        <v>44027</v>
      </c>
      <c r="B6943" t="s">
        <v>44028</v>
      </c>
      <c r="C6943" t="s">
        <v>243</v>
      </c>
      <c r="D6943">
        <v>255.91</v>
      </c>
      <c r="E6943" t="s">
        <v>30879</v>
      </c>
    </row>
    <row r="6944" spans="1:5" hidden="1" x14ac:dyDescent="0.2">
      <c r="A6944" s="94" t="s">
        <v>31394</v>
      </c>
      <c r="B6944" t="s">
        <v>31395</v>
      </c>
      <c r="C6944" t="s">
        <v>243</v>
      </c>
      <c r="D6944">
        <v>63.84</v>
      </c>
      <c r="E6944" t="s">
        <v>30879</v>
      </c>
    </row>
    <row r="6945" spans="1:5" hidden="1" x14ac:dyDescent="0.2">
      <c r="A6945" s="94" t="s">
        <v>44031</v>
      </c>
      <c r="B6945" t="s">
        <v>44032</v>
      </c>
      <c r="C6945" t="s">
        <v>243</v>
      </c>
      <c r="D6945">
        <v>25.91</v>
      </c>
      <c r="E6945" t="s">
        <v>30879</v>
      </c>
    </row>
    <row r="6946" spans="1:5" hidden="1" x14ac:dyDescent="0.2">
      <c r="A6946" s="94" t="s">
        <v>44029</v>
      </c>
      <c r="B6946" t="s">
        <v>44030</v>
      </c>
      <c r="C6946" t="s">
        <v>243</v>
      </c>
      <c r="D6946">
        <v>151.77000000000001</v>
      </c>
      <c r="E6946" t="s">
        <v>30879</v>
      </c>
    </row>
    <row r="6947" spans="1:5" hidden="1" x14ac:dyDescent="0.2">
      <c r="A6947" s="94" t="s">
        <v>44033</v>
      </c>
      <c r="B6947" t="s">
        <v>44034</v>
      </c>
      <c r="C6947" t="s">
        <v>243</v>
      </c>
      <c r="D6947">
        <v>39.65</v>
      </c>
      <c r="E6947" t="s">
        <v>30879</v>
      </c>
    </row>
    <row r="6948" spans="1:5" hidden="1" x14ac:dyDescent="0.2">
      <c r="A6948" s="94" t="s">
        <v>44852</v>
      </c>
      <c r="B6948" t="s">
        <v>44853</v>
      </c>
      <c r="C6948" t="s">
        <v>243</v>
      </c>
      <c r="D6948">
        <v>34.590000000000003</v>
      </c>
      <c r="E6948" t="s">
        <v>30879</v>
      </c>
    </row>
    <row r="6949" spans="1:5" hidden="1" x14ac:dyDescent="0.2">
      <c r="A6949" s="94" t="s">
        <v>44709</v>
      </c>
      <c r="B6949" t="s">
        <v>44710</v>
      </c>
      <c r="C6949" t="s">
        <v>243</v>
      </c>
      <c r="D6949">
        <v>25.46</v>
      </c>
      <c r="E6949" t="s">
        <v>30879</v>
      </c>
    </row>
    <row r="6950" spans="1:5" hidden="1" x14ac:dyDescent="0.2">
      <c r="A6950" s="94" t="s">
        <v>45049</v>
      </c>
      <c r="B6950" t="s">
        <v>45050</v>
      </c>
      <c r="C6950" t="s">
        <v>1880</v>
      </c>
      <c r="D6950">
        <v>37.25</v>
      </c>
      <c r="E6950" t="s">
        <v>30879</v>
      </c>
    </row>
    <row r="6951" spans="1:5" hidden="1" x14ac:dyDescent="0.2">
      <c r="A6951" s="94" t="s">
        <v>44695</v>
      </c>
      <c r="B6951" t="s">
        <v>44696</v>
      </c>
      <c r="C6951" t="s">
        <v>243</v>
      </c>
      <c r="D6951">
        <v>81.48</v>
      </c>
      <c r="E6951" t="s">
        <v>30879</v>
      </c>
    </row>
    <row r="6952" spans="1:5" hidden="1" x14ac:dyDescent="0.2">
      <c r="A6952" s="94" t="s">
        <v>44681</v>
      </c>
      <c r="B6952" t="s">
        <v>44682</v>
      </c>
      <c r="C6952" t="s">
        <v>243</v>
      </c>
      <c r="D6952">
        <v>253.41</v>
      </c>
      <c r="E6952" t="s">
        <v>30879</v>
      </c>
    </row>
    <row r="6953" spans="1:5" hidden="1" x14ac:dyDescent="0.2">
      <c r="A6953" s="94" t="s">
        <v>44683</v>
      </c>
      <c r="B6953" t="s">
        <v>44684</v>
      </c>
      <c r="C6953" t="s">
        <v>243</v>
      </c>
      <c r="D6953">
        <v>67.61</v>
      </c>
      <c r="E6953" t="s">
        <v>30879</v>
      </c>
    </row>
    <row r="6954" spans="1:5" hidden="1" x14ac:dyDescent="0.2">
      <c r="A6954" s="94" t="s">
        <v>44685</v>
      </c>
      <c r="B6954" t="s">
        <v>44686</v>
      </c>
      <c r="C6954" t="s">
        <v>243</v>
      </c>
      <c r="D6954">
        <v>33.409999999999997</v>
      </c>
      <c r="E6954" t="s">
        <v>30879</v>
      </c>
    </row>
    <row r="6955" spans="1:5" hidden="1" x14ac:dyDescent="0.2">
      <c r="A6955" s="94" t="s">
        <v>44687</v>
      </c>
      <c r="B6955" t="s">
        <v>44688</v>
      </c>
      <c r="C6955" t="s">
        <v>243</v>
      </c>
      <c r="D6955">
        <v>26.54</v>
      </c>
      <c r="E6955" t="s">
        <v>30879</v>
      </c>
    </row>
    <row r="6956" spans="1:5" hidden="1" x14ac:dyDescent="0.2">
      <c r="A6956" s="94" t="s">
        <v>44691</v>
      </c>
      <c r="B6956" t="s">
        <v>44692</v>
      </c>
      <c r="C6956" t="s">
        <v>243</v>
      </c>
      <c r="D6956">
        <v>317.86</v>
      </c>
      <c r="E6956" t="s">
        <v>30879</v>
      </c>
    </row>
    <row r="6957" spans="1:5" hidden="1" x14ac:dyDescent="0.2">
      <c r="A6957" s="94" t="s">
        <v>44689</v>
      </c>
      <c r="B6957" t="s">
        <v>44690</v>
      </c>
      <c r="C6957" t="s">
        <v>243</v>
      </c>
      <c r="D6957">
        <v>54.03</v>
      </c>
      <c r="E6957" t="s">
        <v>30879</v>
      </c>
    </row>
    <row r="6958" spans="1:5" hidden="1" x14ac:dyDescent="0.2">
      <c r="A6958" s="94" t="s">
        <v>44693</v>
      </c>
      <c r="B6958" t="s">
        <v>44694</v>
      </c>
      <c r="C6958" t="s">
        <v>243</v>
      </c>
      <c r="D6958">
        <v>94.28</v>
      </c>
      <c r="E6958" t="s">
        <v>30879</v>
      </c>
    </row>
    <row r="6959" spans="1:5" hidden="1" x14ac:dyDescent="0.2">
      <c r="A6959" s="94" t="s">
        <v>617</v>
      </c>
      <c r="B6959" t="s">
        <v>8917</v>
      </c>
      <c r="C6959" t="s">
        <v>243</v>
      </c>
      <c r="D6959">
        <v>10.47</v>
      </c>
      <c r="E6959" t="s">
        <v>30879</v>
      </c>
    </row>
    <row r="6960" spans="1:5" hidden="1" x14ac:dyDescent="0.2">
      <c r="A6960" s="94" t="s">
        <v>44697</v>
      </c>
      <c r="B6960" t="s">
        <v>44698</v>
      </c>
      <c r="C6960" t="s">
        <v>243</v>
      </c>
      <c r="D6960">
        <v>18.72</v>
      </c>
      <c r="E6960" t="s">
        <v>30879</v>
      </c>
    </row>
    <row r="6961" spans="1:5" hidden="1" x14ac:dyDescent="0.2">
      <c r="A6961" s="94" t="s">
        <v>44701</v>
      </c>
      <c r="B6961" t="s">
        <v>44702</v>
      </c>
      <c r="C6961" t="s">
        <v>243</v>
      </c>
      <c r="D6961">
        <v>133.16999999999999</v>
      </c>
      <c r="E6961" t="s">
        <v>30879</v>
      </c>
    </row>
    <row r="6962" spans="1:5" hidden="1" x14ac:dyDescent="0.2">
      <c r="A6962" s="94" t="s">
        <v>44699</v>
      </c>
      <c r="B6962" t="s">
        <v>44700</v>
      </c>
      <c r="C6962" t="s">
        <v>243</v>
      </c>
      <c r="D6962">
        <v>28.47</v>
      </c>
      <c r="E6962" t="s">
        <v>30879</v>
      </c>
    </row>
    <row r="6963" spans="1:5" hidden="1" x14ac:dyDescent="0.2">
      <c r="A6963" s="94" t="s">
        <v>44703</v>
      </c>
      <c r="B6963" t="s">
        <v>44704</v>
      </c>
      <c r="C6963" t="s">
        <v>243</v>
      </c>
      <c r="D6963">
        <v>38.380000000000003</v>
      </c>
      <c r="E6963" t="s">
        <v>30879</v>
      </c>
    </row>
    <row r="6964" spans="1:5" hidden="1" x14ac:dyDescent="0.2">
      <c r="A6964" s="94" t="s">
        <v>44866</v>
      </c>
      <c r="B6964" t="s">
        <v>44867</v>
      </c>
      <c r="C6964" t="s">
        <v>243</v>
      </c>
      <c r="D6964">
        <v>19.260000000000002</v>
      </c>
      <c r="E6964" t="s">
        <v>30879</v>
      </c>
    </row>
    <row r="6965" spans="1:5" hidden="1" x14ac:dyDescent="0.2">
      <c r="A6965" s="94" t="s">
        <v>44711</v>
      </c>
      <c r="B6965" t="s">
        <v>44712</v>
      </c>
      <c r="C6965" t="s">
        <v>243</v>
      </c>
      <c r="D6965">
        <v>413.71</v>
      </c>
      <c r="E6965" t="s">
        <v>30879</v>
      </c>
    </row>
    <row r="6966" spans="1:5" hidden="1" x14ac:dyDescent="0.2">
      <c r="A6966" s="94" t="s">
        <v>44713</v>
      </c>
      <c r="B6966" t="s">
        <v>44714</v>
      </c>
      <c r="C6966" t="s">
        <v>243</v>
      </c>
      <c r="D6966">
        <v>107.33</v>
      </c>
      <c r="E6966" t="s">
        <v>30879</v>
      </c>
    </row>
    <row r="6967" spans="1:5" hidden="1" x14ac:dyDescent="0.2">
      <c r="A6967" s="94" t="s">
        <v>44715</v>
      </c>
      <c r="B6967" t="s">
        <v>44716</v>
      </c>
      <c r="C6967" t="s">
        <v>243</v>
      </c>
      <c r="D6967">
        <v>72.63</v>
      </c>
      <c r="E6967" t="s">
        <v>30879</v>
      </c>
    </row>
    <row r="6968" spans="1:5" hidden="1" x14ac:dyDescent="0.2">
      <c r="A6968" s="94" t="s">
        <v>44043</v>
      </c>
      <c r="B6968" t="s">
        <v>44044</v>
      </c>
      <c r="C6968" t="s">
        <v>243</v>
      </c>
      <c r="D6968">
        <v>63.88</v>
      </c>
      <c r="E6968" t="s">
        <v>30879</v>
      </c>
    </row>
    <row r="6969" spans="1:5" hidden="1" x14ac:dyDescent="0.2">
      <c r="A6969" s="94" t="s">
        <v>44705</v>
      </c>
      <c r="B6969" t="s">
        <v>44706</v>
      </c>
      <c r="C6969" t="s">
        <v>243</v>
      </c>
      <c r="D6969">
        <v>26.66</v>
      </c>
      <c r="E6969" t="s">
        <v>30879</v>
      </c>
    </row>
    <row r="6970" spans="1:5" hidden="1" x14ac:dyDescent="0.2">
      <c r="A6970" s="94" t="s">
        <v>44723</v>
      </c>
      <c r="B6970" t="s">
        <v>44724</v>
      </c>
      <c r="C6970" t="s">
        <v>243</v>
      </c>
      <c r="D6970">
        <v>43.67</v>
      </c>
      <c r="E6970" t="s">
        <v>30879</v>
      </c>
    </row>
    <row r="6971" spans="1:5" hidden="1" x14ac:dyDescent="0.2">
      <c r="A6971" s="94" t="s">
        <v>44735</v>
      </c>
      <c r="B6971" t="s">
        <v>44736</v>
      </c>
      <c r="C6971" t="s">
        <v>243</v>
      </c>
      <c r="D6971">
        <v>28.97</v>
      </c>
      <c r="E6971" t="s">
        <v>30879</v>
      </c>
    </row>
    <row r="6972" spans="1:5" hidden="1" x14ac:dyDescent="0.2">
      <c r="A6972" s="94" t="s">
        <v>44737</v>
      </c>
      <c r="B6972" t="s">
        <v>44738</v>
      </c>
      <c r="C6972" t="s">
        <v>243</v>
      </c>
      <c r="D6972">
        <v>372.73</v>
      </c>
      <c r="E6972" t="s">
        <v>30879</v>
      </c>
    </row>
    <row r="6973" spans="1:5" hidden="1" x14ac:dyDescent="0.2">
      <c r="A6973" s="94" t="s">
        <v>44739</v>
      </c>
      <c r="B6973" t="s">
        <v>44740</v>
      </c>
      <c r="C6973" t="s">
        <v>243</v>
      </c>
      <c r="D6973">
        <v>100.4</v>
      </c>
      <c r="E6973" t="s">
        <v>30879</v>
      </c>
    </row>
    <row r="6974" spans="1:5" hidden="1" x14ac:dyDescent="0.2">
      <c r="A6974" s="94" t="s">
        <v>44731</v>
      </c>
      <c r="B6974" t="s">
        <v>44732</v>
      </c>
      <c r="C6974" t="s">
        <v>243</v>
      </c>
      <c r="D6974">
        <v>57.83</v>
      </c>
      <c r="E6974" t="s">
        <v>30879</v>
      </c>
    </row>
    <row r="6975" spans="1:5" hidden="1" x14ac:dyDescent="0.2">
      <c r="A6975" s="94" t="s">
        <v>44868</v>
      </c>
      <c r="B6975" t="s">
        <v>44869</v>
      </c>
      <c r="C6975" t="s">
        <v>243</v>
      </c>
      <c r="D6975">
        <v>13.07</v>
      </c>
      <c r="E6975" t="s">
        <v>30879</v>
      </c>
    </row>
    <row r="6976" spans="1:5" hidden="1" x14ac:dyDescent="0.2">
      <c r="A6976" s="94" t="s">
        <v>44753</v>
      </c>
      <c r="B6976" t="s">
        <v>44754</v>
      </c>
      <c r="C6976" t="s">
        <v>243</v>
      </c>
      <c r="D6976">
        <v>51.05</v>
      </c>
      <c r="E6976" t="s">
        <v>30879</v>
      </c>
    </row>
    <row r="6977" spans="1:5" hidden="1" x14ac:dyDescent="0.2">
      <c r="A6977" s="94" t="s">
        <v>44763</v>
      </c>
      <c r="B6977" t="s">
        <v>44764</v>
      </c>
      <c r="C6977" t="s">
        <v>243</v>
      </c>
      <c r="D6977">
        <v>18.98</v>
      </c>
      <c r="E6977" t="s">
        <v>30879</v>
      </c>
    </row>
    <row r="6978" spans="1:5" hidden="1" x14ac:dyDescent="0.2">
      <c r="A6978" s="94" t="s">
        <v>44765</v>
      </c>
      <c r="B6978" t="s">
        <v>44766</v>
      </c>
      <c r="C6978" t="s">
        <v>243</v>
      </c>
      <c r="D6978">
        <v>30.27</v>
      </c>
      <c r="E6978" t="s">
        <v>30879</v>
      </c>
    </row>
    <row r="6979" spans="1:5" hidden="1" x14ac:dyDescent="0.2">
      <c r="A6979" s="94" t="s">
        <v>44767</v>
      </c>
      <c r="B6979" t="s">
        <v>44768</v>
      </c>
      <c r="C6979" t="s">
        <v>243</v>
      </c>
      <c r="D6979">
        <v>47.22</v>
      </c>
      <c r="E6979" t="s">
        <v>30879</v>
      </c>
    </row>
    <row r="6980" spans="1:5" hidden="1" x14ac:dyDescent="0.2">
      <c r="A6980" s="94" t="s">
        <v>44741</v>
      </c>
      <c r="B6980" t="s">
        <v>44742</v>
      </c>
      <c r="C6980" t="s">
        <v>243</v>
      </c>
      <c r="D6980">
        <v>13.61</v>
      </c>
      <c r="E6980" t="s">
        <v>30879</v>
      </c>
    </row>
    <row r="6981" spans="1:5" hidden="1" x14ac:dyDescent="0.2">
      <c r="A6981" s="94" t="s">
        <v>44751</v>
      </c>
      <c r="B6981" t="s">
        <v>44752</v>
      </c>
      <c r="C6981" t="s">
        <v>243</v>
      </c>
      <c r="D6981">
        <v>20.5</v>
      </c>
      <c r="E6981" t="s">
        <v>30879</v>
      </c>
    </row>
    <row r="6982" spans="1:5" hidden="1" x14ac:dyDescent="0.2">
      <c r="A6982" s="94" t="s">
        <v>44749</v>
      </c>
      <c r="B6982" t="s">
        <v>44750</v>
      </c>
      <c r="C6982" t="s">
        <v>1880</v>
      </c>
      <c r="D6982">
        <v>79.459999999999994</v>
      </c>
      <c r="E6982" t="s">
        <v>30879</v>
      </c>
    </row>
    <row r="6983" spans="1:5" hidden="1" x14ac:dyDescent="0.2">
      <c r="A6983" s="94" t="s">
        <v>44755</v>
      </c>
      <c r="B6983" t="s">
        <v>44756</v>
      </c>
      <c r="C6983" t="s">
        <v>1880</v>
      </c>
      <c r="D6983">
        <v>30.91</v>
      </c>
      <c r="E6983" t="s">
        <v>30879</v>
      </c>
    </row>
    <row r="6984" spans="1:5" hidden="1" x14ac:dyDescent="0.2">
      <c r="A6984" s="94" t="s">
        <v>44745</v>
      </c>
      <c r="B6984" t="s">
        <v>44746</v>
      </c>
      <c r="C6984" t="s">
        <v>243</v>
      </c>
      <c r="D6984">
        <v>152.96</v>
      </c>
      <c r="E6984" t="s">
        <v>30879</v>
      </c>
    </row>
    <row r="6985" spans="1:5" hidden="1" x14ac:dyDescent="0.2">
      <c r="A6985" s="94" t="s">
        <v>44747</v>
      </c>
      <c r="B6985" t="s">
        <v>44748</v>
      </c>
      <c r="C6985" t="s">
        <v>243</v>
      </c>
      <c r="D6985">
        <v>43.54</v>
      </c>
      <c r="E6985" t="s">
        <v>30879</v>
      </c>
    </row>
    <row r="6986" spans="1:5" hidden="1" x14ac:dyDescent="0.2">
      <c r="A6986" s="94" t="s">
        <v>44743</v>
      </c>
      <c r="B6986" t="s">
        <v>44744</v>
      </c>
      <c r="C6986" t="s">
        <v>2752</v>
      </c>
      <c r="D6986">
        <v>91.97</v>
      </c>
      <c r="E6986" t="s">
        <v>30879</v>
      </c>
    </row>
    <row r="6987" spans="1:5" hidden="1" x14ac:dyDescent="0.2">
      <c r="A6987" s="94" t="s">
        <v>44039</v>
      </c>
      <c r="B6987" t="s">
        <v>44040</v>
      </c>
      <c r="C6987" t="s">
        <v>243</v>
      </c>
      <c r="D6987">
        <v>220.98</v>
      </c>
      <c r="E6987" t="s">
        <v>30879</v>
      </c>
    </row>
    <row r="6988" spans="1:5" hidden="1" x14ac:dyDescent="0.2">
      <c r="A6988" s="94" t="s">
        <v>44872</v>
      </c>
      <c r="B6988" t="s">
        <v>44873</v>
      </c>
      <c r="C6988" t="s">
        <v>243</v>
      </c>
      <c r="D6988">
        <v>18.11</v>
      </c>
      <c r="E6988" t="s">
        <v>30879</v>
      </c>
    </row>
    <row r="6989" spans="1:5" hidden="1" x14ac:dyDescent="0.2">
      <c r="A6989" s="94" t="s">
        <v>44041</v>
      </c>
      <c r="B6989" t="s">
        <v>44042</v>
      </c>
      <c r="C6989" t="s">
        <v>243</v>
      </c>
      <c r="D6989">
        <v>94.19</v>
      </c>
      <c r="E6989" t="s">
        <v>30879</v>
      </c>
    </row>
    <row r="6990" spans="1:5" hidden="1" x14ac:dyDescent="0.2">
      <c r="A6990" s="94" t="s">
        <v>44035</v>
      </c>
      <c r="B6990" t="s">
        <v>44036</v>
      </c>
      <c r="C6990" t="s">
        <v>243</v>
      </c>
      <c r="D6990">
        <v>98.99</v>
      </c>
      <c r="E6990" t="s">
        <v>30879</v>
      </c>
    </row>
    <row r="6991" spans="1:5" hidden="1" x14ac:dyDescent="0.2">
      <c r="A6991" s="94" t="s">
        <v>44037</v>
      </c>
      <c r="B6991" t="s">
        <v>44038</v>
      </c>
      <c r="C6991" t="s">
        <v>243</v>
      </c>
      <c r="D6991">
        <v>65.66</v>
      </c>
      <c r="E6991" t="s">
        <v>30879</v>
      </c>
    </row>
    <row r="6992" spans="1:5" hidden="1" x14ac:dyDescent="0.2">
      <c r="A6992" s="94" t="s">
        <v>44757</v>
      </c>
      <c r="B6992" t="s">
        <v>44758</v>
      </c>
      <c r="C6992" t="s">
        <v>243</v>
      </c>
      <c r="D6992">
        <v>40.130000000000003</v>
      </c>
      <c r="E6992" t="s">
        <v>30879</v>
      </c>
    </row>
    <row r="6993" spans="1:5" hidden="1" x14ac:dyDescent="0.2">
      <c r="A6993" s="94" t="s">
        <v>44761</v>
      </c>
      <c r="B6993" t="s">
        <v>44762</v>
      </c>
      <c r="C6993" t="s">
        <v>243</v>
      </c>
      <c r="D6993">
        <v>35.869999999999997</v>
      </c>
      <c r="E6993" t="s">
        <v>30879</v>
      </c>
    </row>
    <row r="6994" spans="1:5" hidden="1" x14ac:dyDescent="0.2">
      <c r="A6994" s="94" t="s">
        <v>44759</v>
      </c>
      <c r="B6994" t="s">
        <v>44760</v>
      </c>
      <c r="C6994" t="s">
        <v>243</v>
      </c>
      <c r="D6994">
        <v>129.69</v>
      </c>
      <c r="E6994" t="s">
        <v>30879</v>
      </c>
    </row>
    <row r="6995" spans="1:5" hidden="1" x14ac:dyDescent="0.2">
      <c r="A6995" s="94" t="s">
        <v>44717</v>
      </c>
      <c r="B6995" t="s">
        <v>44718</v>
      </c>
      <c r="C6995" t="s">
        <v>243</v>
      </c>
      <c r="D6995">
        <v>25.55</v>
      </c>
      <c r="E6995" t="s">
        <v>30879</v>
      </c>
    </row>
    <row r="6996" spans="1:5" hidden="1" x14ac:dyDescent="0.2">
      <c r="A6996" s="94" t="s">
        <v>44719</v>
      </c>
      <c r="B6996" t="s">
        <v>44720</v>
      </c>
      <c r="C6996" t="s">
        <v>243</v>
      </c>
      <c r="D6996">
        <v>44.73</v>
      </c>
      <c r="E6996" t="s">
        <v>30879</v>
      </c>
    </row>
    <row r="6997" spans="1:5" hidden="1" x14ac:dyDescent="0.2">
      <c r="A6997" s="94" t="s">
        <v>44721</v>
      </c>
      <c r="B6997" t="s">
        <v>44722</v>
      </c>
      <c r="C6997" t="s">
        <v>243</v>
      </c>
      <c r="D6997">
        <v>78.33</v>
      </c>
      <c r="E6997" t="s">
        <v>30879</v>
      </c>
    </row>
    <row r="6998" spans="1:5" hidden="1" x14ac:dyDescent="0.2">
      <c r="A6998" s="94" t="s">
        <v>44045</v>
      </c>
      <c r="B6998" t="s">
        <v>44046</v>
      </c>
      <c r="C6998" t="s">
        <v>243</v>
      </c>
      <c r="D6998">
        <v>117.65</v>
      </c>
      <c r="E6998" t="s">
        <v>30879</v>
      </c>
    </row>
    <row r="6999" spans="1:5" hidden="1" x14ac:dyDescent="0.2">
      <c r="A6999" s="94" t="s">
        <v>44874</v>
      </c>
      <c r="B6999" t="s">
        <v>44875</v>
      </c>
      <c r="C6999" t="s">
        <v>243</v>
      </c>
      <c r="D6999">
        <v>15.61</v>
      </c>
      <c r="E6999" t="s">
        <v>30879</v>
      </c>
    </row>
    <row r="7000" spans="1:5" hidden="1" x14ac:dyDescent="0.2">
      <c r="A7000" s="94" t="s">
        <v>44707</v>
      </c>
      <c r="B7000" t="s">
        <v>44708</v>
      </c>
      <c r="C7000" t="s">
        <v>243</v>
      </c>
      <c r="D7000">
        <v>33.32</v>
      </c>
      <c r="E7000" t="s">
        <v>30879</v>
      </c>
    </row>
    <row r="7001" spans="1:5" hidden="1" x14ac:dyDescent="0.2">
      <c r="A7001" s="94" t="s">
        <v>44667</v>
      </c>
      <c r="B7001" t="s">
        <v>44668</v>
      </c>
      <c r="C7001" t="s">
        <v>243</v>
      </c>
      <c r="D7001">
        <v>175.75</v>
      </c>
      <c r="E7001" t="s">
        <v>30879</v>
      </c>
    </row>
    <row r="7002" spans="1:5" hidden="1" x14ac:dyDescent="0.2">
      <c r="A7002" s="94" t="s">
        <v>44651</v>
      </c>
      <c r="B7002" t="s">
        <v>44652</v>
      </c>
      <c r="C7002" t="s">
        <v>243</v>
      </c>
      <c r="D7002">
        <v>12.31</v>
      </c>
      <c r="E7002" t="s">
        <v>30879</v>
      </c>
    </row>
    <row r="7003" spans="1:5" hidden="1" x14ac:dyDescent="0.2">
      <c r="A7003" s="94" t="s">
        <v>44653</v>
      </c>
      <c r="B7003" t="s">
        <v>44654</v>
      </c>
      <c r="C7003" t="s">
        <v>243</v>
      </c>
      <c r="D7003">
        <v>201.91</v>
      </c>
      <c r="E7003" t="s">
        <v>30879</v>
      </c>
    </row>
    <row r="7004" spans="1:5" hidden="1" x14ac:dyDescent="0.2">
      <c r="A7004" s="94" t="s">
        <v>44655</v>
      </c>
      <c r="B7004" t="s">
        <v>44656</v>
      </c>
      <c r="C7004" t="s">
        <v>243</v>
      </c>
      <c r="D7004">
        <v>13.56</v>
      </c>
      <c r="E7004" t="s">
        <v>30879</v>
      </c>
    </row>
    <row r="7005" spans="1:5" hidden="1" x14ac:dyDescent="0.2">
      <c r="A7005" s="94" t="s">
        <v>44657</v>
      </c>
      <c r="B7005" t="s">
        <v>44658</v>
      </c>
      <c r="C7005" t="s">
        <v>243</v>
      </c>
      <c r="D7005">
        <v>233.59</v>
      </c>
      <c r="E7005" t="s">
        <v>30879</v>
      </c>
    </row>
    <row r="7006" spans="1:5" hidden="1" x14ac:dyDescent="0.2">
      <c r="A7006" s="94" t="s">
        <v>44659</v>
      </c>
      <c r="B7006" t="s">
        <v>44660</v>
      </c>
      <c r="C7006" t="s">
        <v>243</v>
      </c>
      <c r="D7006">
        <v>12.97</v>
      </c>
      <c r="E7006" t="s">
        <v>30879</v>
      </c>
    </row>
    <row r="7007" spans="1:5" hidden="1" x14ac:dyDescent="0.2">
      <c r="A7007" s="94" t="s">
        <v>44661</v>
      </c>
      <c r="B7007" t="s">
        <v>44662</v>
      </c>
      <c r="C7007" t="s">
        <v>243</v>
      </c>
      <c r="D7007">
        <v>14</v>
      </c>
      <c r="E7007" t="s">
        <v>30879</v>
      </c>
    </row>
    <row r="7008" spans="1:5" hidden="1" x14ac:dyDescent="0.2">
      <c r="A7008" s="94" t="s">
        <v>44663</v>
      </c>
      <c r="B7008" t="s">
        <v>44664</v>
      </c>
      <c r="C7008" t="s">
        <v>243</v>
      </c>
      <c r="D7008">
        <v>243.39</v>
      </c>
      <c r="E7008" t="s">
        <v>30879</v>
      </c>
    </row>
    <row r="7009" spans="1:5" hidden="1" x14ac:dyDescent="0.2">
      <c r="A7009" s="94" t="s">
        <v>44665</v>
      </c>
      <c r="B7009" t="s">
        <v>44666</v>
      </c>
      <c r="C7009" t="s">
        <v>243</v>
      </c>
      <c r="D7009">
        <v>14.59</v>
      </c>
      <c r="E7009" t="s">
        <v>30879</v>
      </c>
    </row>
    <row r="7010" spans="1:5" hidden="1" x14ac:dyDescent="0.2">
      <c r="A7010" s="94" t="s">
        <v>44669</v>
      </c>
      <c r="B7010" t="s">
        <v>44670</v>
      </c>
      <c r="C7010" t="s">
        <v>243</v>
      </c>
      <c r="D7010">
        <v>17.84</v>
      </c>
      <c r="E7010" t="s">
        <v>30879</v>
      </c>
    </row>
    <row r="7011" spans="1:5" hidden="1" x14ac:dyDescent="0.2">
      <c r="A7011" s="94" t="s">
        <v>44671</v>
      </c>
      <c r="B7011" t="s">
        <v>44672</v>
      </c>
      <c r="C7011" t="s">
        <v>243</v>
      </c>
      <c r="D7011">
        <v>355.91</v>
      </c>
      <c r="E7011" t="s">
        <v>30879</v>
      </c>
    </row>
    <row r="7012" spans="1:5" hidden="1" x14ac:dyDescent="0.2">
      <c r="A7012" s="94" t="s">
        <v>44673</v>
      </c>
      <c r="B7012" t="s">
        <v>44674</v>
      </c>
      <c r="C7012" t="s">
        <v>243</v>
      </c>
      <c r="D7012">
        <v>14.59</v>
      </c>
      <c r="E7012" t="s">
        <v>30879</v>
      </c>
    </row>
    <row r="7013" spans="1:5" hidden="1" x14ac:dyDescent="0.2">
      <c r="A7013" s="94" t="s">
        <v>44205</v>
      </c>
      <c r="B7013" t="s">
        <v>44206</v>
      </c>
      <c r="C7013" t="s">
        <v>243</v>
      </c>
      <c r="D7013">
        <v>17.53</v>
      </c>
      <c r="E7013" t="s">
        <v>30879</v>
      </c>
    </row>
    <row r="7014" spans="1:5" hidden="1" x14ac:dyDescent="0.2">
      <c r="A7014" s="94" t="s">
        <v>44207</v>
      </c>
      <c r="B7014" t="s">
        <v>44208</v>
      </c>
      <c r="C7014" t="s">
        <v>243</v>
      </c>
      <c r="D7014">
        <v>61.37</v>
      </c>
      <c r="E7014" t="s">
        <v>30879</v>
      </c>
    </row>
    <row r="7015" spans="1:5" hidden="1" x14ac:dyDescent="0.2">
      <c r="A7015" s="94" t="s">
        <v>44209</v>
      </c>
      <c r="B7015" t="s">
        <v>44210</v>
      </c>
      <c r="C7015" t="s">
        <v>243</v>
      </c>
      <c r="D7015">
        <v>2.2799999999999998</v>
      </c>
      <c r="E7015" t="s">
        <v>30879</v>
      </c>
    </row>
    <row r="7016" spans="1:5" hidden="1" x14ac:dyDescent="0.2">
      <c r="A7016" s="94" t="s">
        <v>44211</v>
      </c>
      <c r="B7016" t="s">
        <v>44212</v>
      </c>
      <c r="C7016" t="s">
        <v>243</v>
      </c>
      <c r="D7016">
        <v>2.2799999999999998</v>
      </c>
      <c r="E7016" t="s">
        <v>30879</v>
      </c>
    </row>
    <row r="7017" spans="1:5" hidden="1" x14ac:dyDescent="0.2">
      <c r="A7017" s="94" t="s">
        <v>44213</v>
      </c>
      <c r="B7017" t="s">
        <v>44214</v>
      </c>
      <c r="C7017" t="s">
        <v>243</v>
      </c>
      <c r="D7017">
        <v>2.2799999999999998</v>
      </c>
      <c r="E7017" t="s">
        <v>30879</v>
      </c>
    </row>
    <row r="7018" spans="1:5" hidden="1" x14ac:dyDescent="0.2">
      <c r="A7018" s="94" t="s">
        <v>44071</v>
      </c>
      <c r="B7018" t="s">
        <v>44072</v>
      </c>
      <c r="C7018" t="s">
        <v>243</v>
      </c>
      <c r="D7018">
        <v>7.59</v>
      </c>
      <c r="E7018" t="s">
        <v>30879</v>
      </c>
    </row>
    <row r="7019" spans="1:5" hidden="1" x14ac:dyDescent="0.2">
      <c r="A7019" s="94" t="s">
        <v>44073</v>
      </c>
      <c r="B7019" t="s">
        <v>44074</v>
      </c>
      <c r="C7019" t="s">
        <v>243</v>
      </c>
      <c r="D7019">
        <v>6.98</v>
      </c>
      <c r="E7019" t="s">
        <v>30879</v>
      </c>
    </row>
    <row r="7020" spans="1:5" hidden="1" x14ac:dyDescent="0.2">
      <c r="A7020" s="94" t="s">
        <v>44075</v>
      </c>
      <c r="B7020" t="s">
        <v>44076</v>
      </c>
      <c r="C7020" t="s">
        <v>243</v>
      </c>
      <c r="D7020">
        <v>9.73</v>
      </c>
      <c r="E7020" t="s">
        <v>30879</v>
      </c>
    </row>
    <row r="7021" spans="1:5" hidden="1" x14ac:dyDescent="0.2">
      <c r="A7021" s="94" t="s">
        <v>44215</v>
      </c>
      <c r="B7021" t="s">
        <v>44216</v>
      </c>
      <c r="C7021" t="s">
        <v>243</v>
      </c>
      <c r="D7021">
        <v>15.69</v>
      </c>
      <c r="E7021" t="s">
        <v>30879</v>
      </c>
    </row>
    <row r="7022" spans="1:5" hidden="1" x14ac:dyDescent="0.2">
      <c r="A7022" s="94" t="s">
        <v>44217</v>
      </c>
      <c r="B7022" t="s">
        <v>44218</v>
      </c>
      <c r="C7022" t="s">
        <v>243</v>
      </c>
      <c r="D7022">
        <v>19.2</v>
      </c>
      <c r="E7022" t="s">
        <v>30879</v>
      </c>
    </row>
    <row r="7023" spans="1:5" hidden="1" x14ac:dyDescent="0.2">
      <c r="A7023" s="94" t="s">
        <v>44219</v>
      </c>
      <c r="B7023" t="s">
        <v>44220</v>
      </c>
      <c r="C7023" t="s">
        <v>243</v>
      </c>
      <c r="D7023">
        <v>2.92</v>
      </c>
      <c r="E7023" t="s">
        <v>30879</v>
      </c>
    </row>
    <row r="7024" spans="1:5" hidden="1" x14ac:dyDescent="0.2">
      <c r="A7024" s="94" t="s">
        <v>44854</v>
      </c>
      <c r="B7024" t="s">
        <v>44855</v>
      </c>
      <c r="C7024" t="s">
        <v>243</v>
      </c>
      <c r="D7024">
        <v>16.11</v>
      </c>
      <c r="E7024" t="s">
        <v>30879</v>
      </c>
    </row>
    <row r="7025" spans="1:5" hidden="1" x14ac:dyDescent="0.2">
      <c r="A7025" s="94" t="s">
        <v>44884</v>
      </c>
      <c r="B7025" t="s">
        <v>44885</v>
      </c>
      <c r="C7025" t="s">
        <v>243</v>
      </c>
      <c r="D7025">
        <v>14.55</v>
      </c>
      <c r="E7025" t="s">
        <v>30879</v>
      </c>
    </row>
    <row r="7026" spans="1:5" hidden="1" x14ac:dyDescent="0.2">
      <c r="A7026" s="94" t="s">
        <v>44858</v>
      </c>
      <c r="B7026" t="s">
        <v>44859</v>
      </c>
      <c r="C7026" t="s">
        <v>1880</v>
      </c>
      <c r="D7026">
        <v>18.29</v>
      </c>
      <c r="E7026" t="s">
        <v>30879</v>
      </c>
    </row>
    <row r="7027" spans="1:5" hidden="1" x14ac:dyDescent="0.2">
      <c r="A7027" s="94" t="s">
        <v>44882</v>
      </c>
      <c r="B7027" t="s">
        <v>44883</v>
      </c>
      <c r="C7027" t="s">
        <v>243</v>
      </c>
      <c r="D7027">
        <v>21.14</v>
      </c>
      <c r="E7027" t="s">
        <v>30879</v>
      </c>
    </row>
    <row r="7028" spans="1:5" hidden="1" x14ac:dyDescent="0.2">
      <c r="A7028" s="94" t="s">
        <v>44888</v>
      </c>
      <c r="B7028" t="s">
        <v>44889</v>
      </c>
      <c r="C7028" t="s">
        <v>243</v>
      </c>
      <c r="D7028">
        <v>19.829999999999998</v>
      </c>
      <c r="E7028" t="s">
        <v>30879</v>
      </c>
    </row>
    <row r="7029" spans="1:5" hidden="1" x14ac:dyDescent="0.2">
      <c r="A7029" s="94" t="s">
        <v>44856</v>
      </c>
      <c r="B7029" t="s">
        <v>44857</v>
      </c>
      <c r="C7029" t="s">
        <v>243</v>
      </c>
      <c r="D7029">
        <v>11.45</v>
      </c>
      <c r="E7029" t="s">
        <v>30879</v>
      </c>
    </row>
    <row r="7030" spans="1:5" hidden="1" x14ac:dyDescent="0.2">
      <c r="A7030" s="94" t="s">
        <v>45065</v>
      </c>
      <c r="B7030" t="s">
        <v>45066</v>
      </c>
      <c r="C7030" t="s">
        <v>621</v>
      </c>
      <c r="D7030">
        <v>291.02999999999997</v>
      </c>
      <c r="E7030" t="s">
        <v>30879</v>
      </c>
    </row>
    <row r="7031" spans="1:5" hidden="1" x14ac:dyDescent="0.2">
      <c r="A7031" s="94" t="s">
        <v>45055</v>
      </c>
      <c r="B7031" t="s">
        <v>45056</v>
      </c>
      <c r="C7031" t="s">
        <v>621</v>
      </c>
      <c r="D7031">
        <v>254.66</v>
      </c>
      <c r="E7031" t="s">
        <v>30879</v>
      </c>
    </row>
    <row r="7032" spans="1:5" hidden="1" x14ac:dyDescent="0.2">
      <c r="A7032" s="94" t="s">
        <v>45057</v>
      </c>
      <c r="B7032" t="s">
        <v>45058</v>
      </c>
      <c r="C7032" t="s">
        <v>621</v>
      </c>
      <c r="D7032">
        <v>293.8</v>
      </c>
      <c r="E7032" t="s">
        <v>30879</v>
      </c>
    </row>
    <row r="7033" spans="1:5" hidden="1" x14ac:dyDescent="0.2">
      <c r="A7033" s="94" t="s">
        <v>45059</v>
      </c>
      <c r="B7033" t="s">
        <v>45060</v>
      </c>
      <c r="C7033" t="s">
        <v>621</v>
      </c>
      <c r="D7033">
        <v>253.53</v>
      </c>
      <c r="E7033" t="s">
        <v>30879</v>
      </c>
    </row>
    <row r="7034" spans="1:5" hidden="1" x14ac:dyDescent="0.2">
      <c r="A7034" s="94" t="s">
        <v>45063</v>
      </c>
      <c r="B7034" t="s">
        <v>45064</v>
      </c>
      <c r="C7034" t="s">
        <v>621</v>
      </c>
      <c r="D7034">
        <v>235.9</v>
      </c>
      <c r="E7034" t="s">
        <v>30879</v>
      </c>
    </row>
    <row r="7035" spans="1:5" hidden="1" x14ac:dyDescent="0.2">
      <c r="A7035" s="94" t="s">
        <v>45061</v>
      </c>
      <c r="B7035" t="s">
        <v>45062</v>
      </c>
      <c r="C7035" t="s">
        <v>621</v>
      </c>
      <c r="D7035">
        <v>241.73</v>
      </c>
      <c r="E7035" t="s">
        <v>30879</v>
      </c>
    </row>
    <row r="7036" spans="1:5" hidden="1" x14ac:dyDescent="0.2">
      <c r="A7036" s="94" t="s">
        <v>45087</v>
      </c>
      <c r="B7036" t="s">
        <v>45088</v>
      </c>
      <c r="C7036" t="s">
        <v>621</v>
      </c>
      <c r="D7036">
        <v>280.19</v>
      </c>
      <c r="E7036" t="s">
        <v>30879</v>
      </c>
    </row>
    <row r="7037" spans="1:5" hidden="1" x14ac:dyDescent="0.2">
      <c r="A7037" s="94" t="s">
        <v>45067</v>
      </c>
      <c r="B7037" t="s">
        <v>45068</v>
      </c>
      <c r="C7037" t="s">
        <v>621</v>
      </c>
      <c r="D7037">
        <v>265.17</v>
      </c>
      <c r="E7037" t="s">
        <v>30879</v>
      </c>
    </row>
    <row r="7038" spans="1:5" hidden="1" x14ac:dyDescent="0.2">
      <c r="A7038" s="94" t="s">
        <v>45071</v>
      </c>
      <c r="B7038" t="s">
        <v>45072</v>
      </c>
      <c r="C7038" t="s">
        <v>621</v>
      </c>
      <c r="D7038">
        <v>251.97</v>
      </c>
      <c r="E7038" t="s">
        <v>30879</v>
      </c>
    </row>
    <row r="7039" spans="1:5" hidden="1" x14ac:dyDescent="0.2">
      <c r="A7039" s="94" t="s">
        <v>45069</v>
      </c>
      <c r="B7039" t="s">
        <v>45070</v>
      </c>
      <c r="C7039" t="s">
        <v>621</v>
      </c>
      <c r="D7039">
        <v>251.97</v>
      </c>
      <c r="E7039" t="s">
        <v>30879</v>
      </c>
    </row>
    <row r="7040" spans="1:5" hidden="1" x14ac:dyDescent="0.2">
      <c r="A7040" s="94" t="s">
        <v>45073</v>
      </c>
      <c r="B7040" t="s">
        <v>45074</v>
      </c>
      <c r="C7040" t="s">
        <v>621</v>
      </c>
      <c r="D7040">
        <v>260.10000000000002</v>
      </c>
      <c r="E7040" t="s">
        <v>30879</v>
      </c>
    </row>
    <row r="7041" spans="1:5" hidden="1" x14ac:dyDescent="0.2">
      <c r="A7041" s="94" t="s">
        <v>45075</v>
      </c>
      <c r="B7041" t="s">
        <v>45076</v>
      </c>
      <c r="C7041" t="s">
        <v>621</v>
      </c>
      <c r="D7041">
        <v>293.97000000000003</v>
      </c>
      <c r="E7041" t="s">
        <v>30879</v>
      </c>
    </row>
    <row r="7042" spans="1:5" hidden="1" x14ac:dyDescent="0.2">
      <c r="A7042" s="94" t="s">
        <v>45079</v>
      </c>
      <c r="B7042" t="s">
        <v>45080</v>
      </c>
      <c r="C7042" t="s">
        <v>621</v>
      </c>
      <c r="D7042">
        <v>251.42</v>
      </c>
      <c r="E7042" t="s">
        <v>30879</v>
      </c>
    </row>
    <row r="7043" spans="1:5" hidden="1" x14ac:dyDescent="0.2">
      <c r="A7043" s="94" t="s">
        <v>45077</v>
      </c>
      <c r="B7043" t="s">
        <v>45078</v>
      </c>
      <c r="C7043" t="s">
        <v>621</v>
      </c>
      <c r="D7043">
        <v>248.66</v>
      </c>
      <c r="E7043" t="s">
        <v>30879</v>
      </c>
    </row>
    <row r="7044" spans="1:5" hidden="1" x14ac:dyDescent="0.2">
      <c r="A7044" s="94" t="s">
        <v>45083</v>
      </c>
      <c r="B7044" t="s">
        <v>45084</v>
      </c>
      <c r="C7044" t="s">
        <v>621</v>
      </c>
      <c r="D7044">
        <v>214.55</v>
      </c>
      <c r="E7044" t="s">
        <v>30879</v>
      </c>
    </row>
    <row r="7045" spans="1:5" hidden="1" x14ac:dyDescent="0.2">
      <c r="A7045" s="94" t="s">
        <v>45085</v>
      </c>
      <c r="B7045" t="s">
        <v>45086</v>
      </c>
      <c r="C7045" t="s">
        <v>621</v>
      </c>
      <c r="D7045">
        <v>240.42</v>
      </c>
      <c r="E7045" t="s">
        <v>30879</v>
      </c>
    </row>
    <row r="7046" spans="1:5" hidden="1" x14ac:dyDescent="0.2">
      <c r="A7046" s="94" t="s">
        <v>45081</v>
      </c>
      <c r="B7046" t="s">
        <v>45082</v>
      </c>
      <c r="C7046" t="s">
        <v>621</v>
      </c>
      <c r="D7046">
        <v>246.24</v>
      </c>
      <c r="E7046" t="s">
        <v>30879</v>
      </c>
    </row>
    <row r="7047" spans="1:5" hidden="1" x14ac:dyDescent="0.2">
      <c r="A7047" s="94" t="s">
        <v>45105</v>
      </c>
      <c r="B7047" t="s">
        <v>45106</v>
      </c>
      <c r="C7047" t="s">
        <v>621</v>
      </c>
      <c r="D7047">
        <v>294.37</v>
      </c>
      <c r="E7047" t="s">
        <v>30879</v>
      </c>
    </row>
    <row r="7048" spans="1:5" hidden="1" x14ac:dyDescent="0.2">
      <c r="A7048" s="94" t="s">
        <v>45107</v>
      </c>
      <c r="B7048" t="s">
        <v>45108</v>
      </c>
      <c r="C7048" t="s">
        <v>621</v>
      </c>
      <c r="D7048">
        <v>341.5</v>
      </c>
      <c r="E7048" t="s">
        <v>30879</v>
      </c>
    </row>
    <row r="7049" spans="1:5" hidden="1" x14ac:dyDescent="0.2">
      <c r="A7049" s="94" t="s">
        <v>45089</v>
      </c>
      <c r="B7049" t="s">
        <v>45090</v>
      </c>
      <c r="C7049" t="s">
        <v>621</v>
      </c>
      <c r="D7049">
        <v>278.04000000000002</v>
      </c>
      <c r="E7049" t="s">
        <v>30879</v>
      </c>
    </row>
    <row r="7050" spans="1:5" hidden="1" x14ac:dyDescent="0.2">
      <c r="A7050" s="94" t="s">
        <v>45093</v>
      </c>
      <c r="B7050" t="s">
        <v>45094</v>
      </c>
      <c r="C7050" t="s">
        <v>621</v>
      </c>
      <c r="D7050">
        <v>268</v>
      </c>
      <c r="E7050" t="s">
        <v>30879</v>
      </c>
    </row>
    <row r="7051" spans="1:5" hidden="1" x14ac:dyDescent="0.2">
      <c r="A7051" s="94" t="s">
        <v>45091</v>
      </c>
      <c r="B7051" t="s">
        <v>45092</v>
      </c>
      <c r="C7051" t="s">
        <v>621</v>
      </c>
      <c r="D7051">
        <v>275.19</v>
      </c>
      <c r="E7051" t="s">
        <v>30879</v>
      </c>
    </row>
    <row r="7052" spans="1:5" hidden="1" x14ac:dyDescent="0.2">
      <c r="A7052" s="94" t="s">
        <v>45095</v>
      </c>
      <c r="B7052" t="s">
        <v>45096</v>
      </c>
      <c r="C7052" t="s">
        <v>621</v>
      </c>
      <c r="D7052">
        <v>305.58</v>
      </c>
      <c r="E7052" t="s">
        <v>30879</v>
      </c>
    </row>
    <row r="7053" spans="1:5" hidden="1" x14ac:dyDescent="0.2">
      <c r="A7053" s="94" t="s">
        <v>45099</v>
      </c>
      <c r="B7053" t="s">
        <v>45100</v>
      </c>
      <c r="C7053" t="s">
        <v>621</v>
      </c>
      <c r="D7053">
        <v>267.45</v>
      </c>
      <c r="E7053" t="s">
        <v>30879</v>
      </c>
    </row>
    <row r="7054" spans="1:5" hidden="1" x14ac:dyDescent="0.2">
      <c r="A7054" s="94" t="s">
        <v>45097</v>
      </c>
      <c r="B7054" t="s">
        <v>45098</v>
      </c>
      <c r="C7054" t="s">
        <v>621</v>
      </c>
      <c r="D7054">
        <v>260.77</v>
      </c>
      <c r="E7054" t="s">
        <v>30879</v>
      </c>
    </row>
    <row r="7055" spans="1:5" hidden="1" x14ac:dyDescent="0.2">
      <c r="A7055" s="94" t="s">
        <v>45103</v>
      </c>
      <c r="B7055" t="s">
        <v>45104</v>
      </c>
      <c r="C7055" t="s">
        <v>621</v>
      </c>
      <c r="D7055">
        <v>248.33</v>
      </c>
      <c r="E7055" t="s">
        <v>30879</v>
      </c>
    </row>
    <row r="7056" spans="1:5" hidden="1" x14ac:dyDescent="0.2">
      <c r="A7056" s="94" t="s">
        <v>45101</v>
      </c>
      <c r="B7056" t="s">
        <v>45102</v>
      </c>
      <c r="C7056" t="s">
        <v>621</v>
      </c>
      <c r="D7056">
        <v>254.16</v>
      </c>
      <c r="E7056" t="s">
        <v>30879</v>
      </c>
    </row>
    <row r="7057" spans="1:5" hidden="1" x14ac:dyDescent="0.2">
      <c r="A7057" s="94" t="s">
        <v>45121</v>
      </c>
      <c r="B7057" t="s">
        <v>45122</v>
      </c>
      <c r="C7057" t="s">
        <v>621</v>
      </c>
      <c r="D7057">
        <v>340.08</v>
      </c>
      <c r="E7057" t="s">
        <v>30879</v>
      </c>
    </row>
    <row r="7058" spans="1:5" hidden="1" x14ac:dyDescent="0.2">
      <c r="A7058" s="94" t="s">
        <v>45123</v>
      </c>
      <c r="B7058" t="s">
        <v>45124</v>
      </c>
      <c r="C7058" t="s">
        <v>621</v>
      </c>
      <c r="D7058">
        <v>364.7</v>
      </c>
      <c r="E7058" t="s">
        <v>30879</v>
      </c>
    </row>
    <row r="7059" spans="1:5" hidden="1" x14ac:dyDescent="0.2">
      <c r="A7059" s="94" t="s">
        <v>45111</v>
      </c>
      <c r="B7059" t="s">
        <v>45112</v>
      </c>
      <c r="C7059" t="s">
        <v>621</v>
      </c>
      <c r="D7059">
        <v>301.18</v>
      </c>
      <c r="E7059" t="s">
        <v>30879</v>
      </c>
    </row>
    <row r="7060" spans="1:5" hidden="1" x14ac:dyDescent="0.2">
      <c r="A7060" s="94" t="s">
        <v>45109</v>
      </c>
      <c r="B7060" t="s">
        <v>45110</v>
      </c>
      <c r="C7060" t="s">
        <v>621</v>
      </c>
      <c r="D7060">
        <v>321.02999999999997</v>
      </c>
      <c r="E7060" t="s">
        <v>30879</v>
      </c>
    </row>
    <row r="7061" spans="1:5" hidden="1" x14ac:dyDescent="0.2">
      <c r="A7061" s="94" t="s">
        <v>45115</v>
      </c>
      <c r="B7061" t="s">
        <v>45116</v>
      </c>
      <c r="C7061" t="s">
        <v>621</v>
      </c>
      <c r="D7061">
        <v>300.61</v>
      </c>
      <c r="E7061" t="s">
        <v>30879</v>
      </c>
    </row>
    <row r="7062" spans="1:5" hidden="1" x14ac:dyDescent="0.2">
      <c r="A7062" s="94" t="s">
        <v>45113</v>
      </c>
      <c r="B7062" t="s">
        <v>45114</v>
      </c>
      <c r="C7062" t="s">
        <v>621</v>
      </c>
      <c r="D7062">
        <v>306.27999999999997</v>
      </c>
      <c r="E7062" t="s">
        <v>30879</v>
      </c>
    </row>
    <row r="7063" spans="1:5" hidden="1" x14ac:dyDescent="0.2">
      <c r="A7063" s="94" t="s">
        <v>45119</v>
      </c>
      <c r="B7063" t="s">
        <v>45120</v>
      </c>
      <c r="C7063" t="s">
        <v>621</v>
      </c>
      <c r="D7063">
        <v>296.07</v>
      </c>
      <c r="E7063" t="s">
        <v>30879</v>
      </c>
    </row>
    <row r="7064" spans="1:5" hidden="1" x14ac:dyDescent="0.2">
      <c r="A7064" s="94" t="s">
        <v>45117</v>
      </c>
      <c r="B7064" t="s">
        <v>45118</v>
      </c>
      <c r="C7064" t="s">
        <v>621</v>
      </c>
      <c r="D7064">
        <v>306.27999999999997</v>
      </c>
      <c r="E7064" t="s">
        <v>30879</v>
      </c>
    </row>
    <row r="7065" spans="1:5" hidden="1" x14ac:dyDescent="0.2">
      <c r="A7065" s="94" t="s">
        <v>45127</v>
      </c>
      <c r="B7065" t="s">
        <v>45128</v>
      </c>
      <c r="C7065" t="s">
        <v>621</v>
      </c>
      <c r="D7065">
        <v>326.31</v>
      </c>
      <c r="E7065" t="s">
        <v>30879</v>
      </c>
    </row>
    <row r="7066" spans="1:5" hidden="1" x14ac:dyDescent="0.2">
      <c r="A7066" s="94" t="s">
        <v>45125</v>
      </c>
      <c r="B7066" t="s">
        <v>45126</v>
      </c>
      <c r="C7066" t="s">
        <v>621</v>
      </c>
      <c r="D7066">
        <v>345.26</v>
      </c>
      <c r="E7066" t="s">
        <v>30879</v>
      </c>
    </row>
    <row r="7067" spans="1:5" hidden="1" x14ac:dyDescent="0.2">
      <c r="A7067" s="94" t="s">
        <v>45131</v>
      </c>
      <c r="B7067" t="s">
        <v>45132</v>
      </c>
      <c r="C7067" t="s">
        <v>621</v>
      </c>
      <c r="D7067">
        <v>325.73</v>
      </c>
      <c r="E7067" t="s">
        <v>30879</v>
      </c>
    </row>
    <row r="7068" spans="1:5" hidden="1" x14ac:dyDescent="0.2">
      <c r="A7068" s="94" t="s">
        <v>45129</v>
      </c>
      <c r="B7068" t="s">
        <v>45130</v>
      </c>
      <c r="C7068" t="s">
        <v>621</v>
      </c>
      <c r="D7068">
        <v>330.33</v>
      </c>
      <c r="E7068" t="s">
        <v>30879</v>
      </c>
    </row>
    <row r="7069" spans="1:5" hidden="1" x14ac:dyDescent="0.2">
      <c r="A7069" s="94" t="s">
        <v>45135</v>
      </c>
      <c r="B7069" t="s">
        <v>45136</v>
      </c>
      <c r="C7069" t="s">
        <v>621</v>
      </c>
      <c r="D7069">
        <v>321.14</v>
      </c>
      <c r="E7069" t="s">
        <v>30879</v>
      </c>
    </row>
    <row r="7070" spans="1:5" hidden="1" x14ac:dyDescent="0.2">
      <c r="A7070" s="94" t="s">
        <v>45133</v>
      </c>
      <c r="B7070" t="s">
        <v>45134</v>
      </c>
      <c r="C7070" t="s">
        <v>621</v>
      </c>
      <c r="D7070">
        <v>330.33</v>
      </c>
      <c r="E7070" t="s">
        <v>30879</v>
      </c>
    </row>
    <row r="7071" spans="1:5" hidden="1" x14ac:dyDescent="0.2">
      <c r="A7071" s="94" t="s">
        <v>45147</v>
      </c>
      <c r="B7071" t="s">
        <v>45148</v>
      </c>
      <c r="C7071" t="s">
        <v>621</v>
      </c>
      <c r="D7071">
        <v>382.65</v>
      </c>
      <c r="E7071" t="s">
        <v>30879</v>
      </c>
    </row>
    <row r="7072" spans="1:5" hidden="1" x14ac:dyDescent="0.2">
      <c r="A7072" s="94" t="s">
        <v>45137</v>
      </c>
      <c r="B7072" t="s">
        <v>45138</v>
      </c>
      <c r="C7072" t="s">
        <v>621</v>
      </c>
      <c r="D7072">
        <v>346.99</v>
      </c>
      <c r="E7072" t="s">
        <v>30879</v>
      </c>
    </row>
    <row r="7073" spans="1:5" hidden="1" x14ac:dyDescent="0.2">
      <c r="A7073" s="94" t="s">
        <v>45141</v>
      </c>
      <c r="B7073" t="s">
        <v>45142</v>
      </c>
      <c r="C7073" t="s">
        <v>621</v>
      </c>
      <c r="D7073">
        <v>346.41</v>
      </c>
      <c r="E7073" t="s">
        <v>30879</v>
      </c>
    </row>
    <row r="7074" spans="1:5" hidden="1" x14ac:dyDescent="0.2">
      <c r="A7074" s="94" t="s">
        <v>45139</v>
      </c>
      <c r="B7074" t="s">
        <v>45140</v>
      </c>
      <c r="C7074" t="s">
        <v>621</v>
      </c>
      <c r="D7074">
        <v>347.56</v>
      </c>
      <c r="E7074" t="s">
        <v>30879</v>
      </c>
    </row>
    <row r="7075" spans="1:5" hidden="1" x14ac:dyDescent="0.2">
      <c r="A7075" s="94" t="s">
        <v>45145</v>
      </c>
      <c r="B7075" t="s">
        <v>45146</v>
      </c>
      <c r="C7075" t="s">
        <v>621</v>
      </c>
      <c r="D7075">
        <v>341.82</v>
      </c>
      <c r="E7075" t="s">
        <v>30879</v>
      </c>
    </row>
    <row r="7076" spans="1:5" hidden="1" x14ac:dyDescent="0.2">
      <c r="A7076" s="94" t="s">
        <v>45143</v>
      </c>
      <c r="B7076" t="s">
        <v>45144</v>
      </c>
      <c r="C7076" t="s">
        <v>621</v>
      </c>
      <c r="D7076">
        <v>347.56</v>
      </c>
      <c r="E7076" t="s">
        <v>30879</v>
      </c>
    </row>
    <row r="7077" spans="1:5" hidden="1" x14ac:dyDescent="0.2">
      <c r="A7077" s="94" t="s">
        <v>45149</v>
      </c>
      <c r="B7077" t="s">
        <v>45150</v>
      </c>
      <c r="C7077" t="s">
        <v>621</v>
      </c>
      <c r="D7077">
        <v>379.73</v>
      </c>
      <c r="E7077" t="s">
        <v>30879</v>
      </c>
    </row>
    <row r="7078" spans="1:5" hidden="1" x14ac:dyDescent="0.2">
      <c r="A7078" s="94" t="s">
        <v>45153</v>
      </c>
      <c r="B7078" t="s">
        <v>45154</v>
      </c>
      <c r="C7078" t="s">
        <v>621</v>
      </c>
      <c r="D7078">
        <v>365.37</v>
      </c>
      <c r="E7078" t="s">
        <v>30879</v>
      </c>
    </row>
    <row r="7079" spans="1:5" hidden="1" x14ac:dyDescent="0.2">
      <c r="A7079" s="94" t="s">
        <v>45151</v>
      </c>
      <c r="B7079" t="s">
        <v>45152</v>
      </c>
      <c r="C7079" t="s">
        <v>621</v>
      </c>
      <c r="D7079">
        <v>364.8</v>
      </c>
      <c r="E7079" t="s">
        <v>30879</v>
      </c>
    </row>
    <row r="7080" spans="1:5" hidden="1" x14ac:dyDescent="0.2">
      <c r="A7080" s="94" t="s">
        <v>45157</v>
      </c>
      <c r="B7080" t="s">
        <v>45158</v>
      </c>
      <c r="C7080" t="s">
        <v>621</v>
      </c>
      <c r="D7080">
        <v>360.78</v>
      </c>
      <c r="E7080" t="s">
        <v>30879</v>
      </c>
    </row>
    <row r="7081" spans="1:5" hidden="1" x14ac:dyDescent="0.2">
      <c r="A7081" s="94" t="s">
        <v>45155</v>
      </c>
      <c r="B7081" t="s">
        <v>45156</v>
      </c>
      <c r="C7081" t="s">
        <v>621</v>
      </c>
      <c r="D7081">
        <v>364.8</v>
      </c>
      <c r="E7081" t="s">
        <v>30879</v>
      </c>
    </row>
    <row r="7082" spans="1:5" hidden="1" x14ac:dyDescent="0.2">
      <c r="A7082" s="94" t="s">
        <v>45163</v>
      </c>
      <c r="B7082" t="s">
        <v>45164</v>
      </c>
      <c r="C7082" t="s">
        <v>243</v>
      </c>
      <c r="D7082">
        <v>25.49</v>
      </c>
      <c r="E7082" t="s">
        <v>30879</v>
      </c>
    </row>
    <row r="7083" spans="1:5" hidden="1" x14ac:dyDescent="0.2">
      <c r="A7083" s="94" t="s">
        <v>45051</v>
      </c>
      <c r="B7083" t="s">
        <v>45052</v>
      </c>
      <c r="C7083" t="s">
        <v>44779</v>
      </c>
      <c r="D7083">
        <v>14.75</v>
      </c>
      <c r="E7083" t="s">
        <v>30879</v>
      </c>
    </row>
    <row r="7084" spans="1:5" hidden="1" x14ac:dyDescent="0.2">
      <c r="A7084" s="94" t="s">
        <v>45053</v>
      </c>
      <c r="B7084" t="s">
        <v>45054</v>
      </c>
      <c r="C7084" t="s">
        <v>44779</v>
      </c>
      <c r="D7084">
        <v>16.77</v>
      </c>
      <c r="E7084" t="s">
        <v>30879</v>
      </c>
    </row>
    <row r="7085" spans="1:5" hidden="1" x14ac:dyDescent="0.2">
      <c r="A7085" s="94" t="s">
        <v>45159</v>
      </c>
      <c r="B7085" t="s">
        <v>45160</v>
      </c>
      <c r="C7085" t="s">
        <v>243</v>
      </c>
      <c r="D7085">
        <v>249.56</v>
      </c>
      <c r="E7085" t="s">
        <v>30879</v>
      </c>
    </row>
    <row r="7086" spans="1:5" hidden="1" x14ac:dyDescent="0.2">
      <c r="A7086" s="94" t="s">
        <v>45165</v>
      </c>
      <c r="B7086" t="s">
        <v>45166</v>
      </c>
      <c r="C7086" t="s">
        <v>621</v>
      </c>
      <c r="D7086">
        <v>13.9</v>
      </c>
      <c r="E7086" t="s">
        <v>30879</v>
      </c>
    </row>
    <row r="7087" spans="1:5" hidden="1" x14ac:dyDescent="0.2">
      <c r="A7087" s="94" t="s">
        <v>45167</v>
      </c>
      <c r="B7087" t="s">
        <v>45168</v>
      </c>
      <c r="C7087" t="s">
        <v>621</v>
      </c>
      <c r="D7087">
        <v>22.6</v>
      </c>
      <c r="E7087" t="s">
        <v>30879</v>
      </c>
    </row>
    <row r="7088" spans="1:5" hidden="1" x14ac:dyDescent="0.2">
      <c r="A7088" s="94" t="s">
        <v>45169</v>
      </c>
      <c r="B7088" t="s">
        <v>45170</v>
      </c>
      <c r="C7088" t="s">
        <v>243</v>
      </c>
      <c r="D7088">
        <v>88.02</v>
      </c>
      <c r="E7088" t="s">
        <v>30879</v>
      </c>
    </row>
    <row r="7089" spans="1:5" hidden="1" x14ac:dyDescent="0.2">
      <c r="A7089" s="94" t="s">
        <v>45161</v>
      </c>
      <c r="B7089" t="s">
        <v>45162</v>
      </c>
      <c r="C7089" t="s">
        <v>243</v>
      </c>
      <c r="D7089">
        <v>56.72</v>
      </c>
      <c r="E7089" t="s">
        <v>30879</v>
      </c>
    </row>
    <row r="7090" spans="1:5" hidden="1" x14ac:dyDescent="0.2">
      <c r="A7090" s="94" t="s">
        <v>44894</v>
      </c>
      <c r="B7090" t="s">
        <v>44895</v>
      </c>
      <c r="C7090" t="s">
        <v>243</v>
      </c>
      <c r="D7090">
        <v>24.78</v>
      </c>
      <c r="E7090" t="s">
        <v>30879</v>
      </c>
    </row>
    <row r="7091" spans="1:5" hidden="1" x14ac:dyDescent="0.2">
      <c r="A7091" s="94" t="s">
        <v>44896</v>
      </c>
      <c r="B7091" t="s">
        <v>44897</v>
      </c>
      <c r="C7091" t="s">
        <v>243</v>
      </c>
      <c r="D7091">
        <v>39.33</v>
      </c>
      <c r="E7091" t="s">
        <v>30879</v>
      </c>
    </row>
    <row r="7092" spans="1:5" hidden="1" x14ac:dyDescent="0.2">
      <c r="A7092" s="94" t="s">
        <v>44169</v>
      </c>
      <c r="B7092" t="s">
        <v>44170</v>
      </c>
      <c r="C7092" t="s">
        <v>243</v>
      </c>
      <c r="D7092">
        <v>5.85</v>
      </c>
      <c r="E7092" t="s">
        <v>30879</v>
      </c>
    </row>
    <row r="7093" spans="1:5" hidden="1" x14ac:dyDescent="0.2">
      <c r="A7093" s="94" t="s">
        <v>44171</v>
      </c>
      <c r="B7093" t="s">
        <v>44172</v>
      </c>
      <c r="C7093" t="s">
        <v>243</v>
      </c>
      <c r="D7093">
        <v>8.7799999999999994</v>
      </c>
      <c r="E7093" t="s">
        <v>30879</v>
      </c>
    </row>
    <row r="7094" spans="1:5" hidden="1" x14ac:dyDescent="0.2">
      <c r="A7094" s="94" t="s">
        <v>44159</v>
      </c>
      <c r="B7094" t="s">
        <v>44160</v>
      </c>
      <c r="C7094" t="s">
        <v>243</v>
      </c>
      <c r="D7094">
        <v>10.43</v>
      </c>
      <c r="E7094" t="s">
        <v>30879</v>
      </c>
    </row>
    <row r="7095" spans="1:5" hidden="1" x14ac:dyDescent="0.2">
      <c r="A7095" s="94" t="s">
        <v>44161</v>
      </c>
      <c r="B7095" t="s">
        <v>44162</v>
      </c>
      <c r="C7095" t="s">
        <v>243</v>
      </c>
      <c r="D7095">
        <v>15.64</v>
      </c>
      <c r="E7095" t="s">
        <v>30879</v>
      </c>
    </row>
    <row r="7096" spans="1:5" hidden="1" x14ac:dyDescent="0.2">
      <c r="A7096" s="94" t="s">
        <v>44163</v>
      </c>
      <c r="B7096" t="s">
        <v>44164</v>
      </c>
      <c r="C7096" t="s">
        <v>243</v>
      </c>
      <c r="D7096">
        <v>20.86</v>
      </c>
      <c r="E7096" t="s">
        <v>30879</v>
      </c>
    </row>
    <row r="7097" spans="1:5" hidden="1" x14ac:dyDescent="0.2">
      <c r="A7097" s="94" t="s">
        <v>44165</v>
      </c>
      <c r="B7097" t="s">
        <v>44166</v>
      </c>
      <c r="C7097" t="s">
        <v>243</v>
      </c>
      <c r="D7097">
        <v>26.07</v>
      </c>
      <c r="E7097" t="s">
        <v>30879</v>
      </c>
    </row>
    <row r="7098" spans="1:5" hidden="1" x14ac:dyDescent="0.2">
      <c r="A7098" s="94" t="s">
        <v>44167</v>
      </c>
      <c r="B7098" t="s">
        <v>44168</v>
      </c>
      <c r="C7098" t="s">
        <v>243</v>
      </c>
      <c r="D7098">
        <v>31.28</v>
      </c>
      <c r="E7098" t="s">
        <v>30879</v>
      </c>
    </row>
    <row r="7099" spans="1:5" hidden="1" x14ac:dyDescent="0.2">
      <c r="A7099" s="94" t="s">
        <v>44157</v>
      </c>
      <c r="B7099" t="s">
        <v>44158</v>
      </c>
      <c r="C7099" t="s">
        <v>243</v>
      </c>
      <c r="D7099">
        <v>132.49</v>
      </c>
      <c r="E7099" t="s">
        <v>30879</v>
      </c>
    </row>
    <row r="7100" spans="1:5" hidden="1" x14ac:dyDescent="0.2">
      <c r="A7100" s="94" t="s">
        <v>44179</v>
      </c>
      <c r="B7100" t="s">
        <v>44180</v>
      </c>
      <c r="C7100" t="s">
        <v>243</v>
      </c>
      <c r="D7100">
        <v>127.78</v>
      </c>
      <c r="E7100" t="s">
        <v>30879</v>
      </c>
    </row>
    <row r="7101" spans="1:5" hidden="1" x14ac:dyDescent="0.2">
      <c r="A7101" s="94" t="s">
        <v>44177</v>
      </c>
      <c r="B7101" t="s">
        <v>44178</v>
      </c>
      <c r="C7101" t="s">
        <v>243</v>
      </c>
      <c r="D7101">
        <v>95.84</v>
      </c>
      <c r="E7101" t="s">
        <v>30879</v>
      </c>
    </row>
    <row r="7102" spans="1:5" hidden="1" x14ac:dyDescent="0.2">
      <c r="A7102" s="94" t="s">
        <v>44175</v>
      </c>
      <c r="B7102" t="s">
        <v>44176</v>
      </c>
      <c r="C7102" t="s">
        <v>243</v>
      </c>
      <c r="D7102">
        <v>72.400000000000006</v>
      </c>
      <c r="E7102" t="s">
        <v>30879</v>
      </c>
    </row>
    <row r="7103" spans="1:5" hidden="1" x14ac:dyDescent="0.2">
      <c r="A7103" s="94" t="s">
        <v>44173</v>
      </c>
      <c r="B7103" t="s">
        <v>44174</v>
      </c>
      <c r="C7103" t="s">
        <v>243</v>
      </c>
      <c r="D7103">
        <v>42.11</v>
      </c>
      <c r="E7103" t="s">
        <v>30879</v>
      </c>
    </row>
    <row r="7104" spans="1:5" hidden="1" x14ac:dyDescent="0.2">
      <c r="A7104" s="94" t="s">
        <v>44183</v>
      </c>
      <c r="B7104" t="s">
        <v>44184</v>
      </c>
      <c r="C7104" t="s">
        <v>243</v>
      </c>
      <c r="D7104">
        <v>96.29</v>
      </c>
      <c r="E7104" t="s">
        <v>30879</v>
      </c>
    </row>
    <row r="7105" spans="1:5" hidden="1" x14ac:dyDescent="0.2">
      <c r="A7105" s="94" t="s">
        <v>44181</v>
      </c>
      <c r="B7105" t="s">
        <v>44182</v>
      </c>
      <c r="C7105" t="s">
        <v>243</v>
      </c>
      <c r="D7105">
        <v>62.08</v>
      </c>
      <c r="E7105" t="s">
        <v>30879</v>
      </c>
    </row>
    <row r="7106" spans="1:5" hidden="1" x14ac:dyDescent="0.2">
      <c r="A7106" s="94" t="s">
        <v>44185</v>
      </c>
      <c r="B7106" t="s">
        <v>44186</v>
      </c>
      <c r="C7106" t="s">
        <v>243</v>
      </c>
      <c r="D7106">
        <v>105.04</v>
      </c>
      <c r="E7106" t="s">
        <v>30879</v>
      </c>
    </row>
    <row r="7107" spans="1:5" hidden="1" x14ac:dyDescent="0.2">
      <c r="A7107" s="94" t="s">
        <v>44187</v>
      </c>
      <c r="B7107" t="s">
        <v>44188</v>
      </c>
      <c r="C7107" t="s">
        <v>243</v>
      </c>
      <c r="D7107">
        <v>123.19</v>
      </c>
      <c r="E7107" t="s">
        <v>30879</v>
      </c>
    </row>
    <row r="7108" spans="1:5" hidden="1" x14ac:dyDescent="0.2">
      <c r="A7108" s="94" t="s">
        <v>44189</v>
      </c>
      <c r="B7108" t="s">
        <v>44190</v>
      </c>
      <c r="C7108" t="s">
        <v>243</v>
      </c>
      <c r="D7108">
        <v>138.6</v>
      </c>
      <c r="E7108" t="s">
        <v>30879</v>
      </c>
    </row>
    <row r="7109" spans="1:5" hidden="1" x14ac:dyDescent="0.2">
      <c r="A7109" s="94" t="s">
        <v>44191</v>
      </c>
      <c r="B7109" t="s">
        <v>44192</v>
      </c>
      <c r="C7109" t="s">
        <v>243</v>
      </c>
      <c r="D7109">
        <v>153.99</v>
      </c>
      <c r="E7109" t="s">
        <v>30879</v>
      </c>
    </row>
    <row r="7110" spans="1:5" hidden="1" x14ac:dyDescent="0.2">
      <c r="A7110" s="94" t="s">
        <v>44880</v>
      </c>
      <c r="B7110" t="s">
        <v>44881</v>
      </c>
      <c r="C7110" t="s">
        <v>1880</v>
      </c>
      <c r="D7110">
        <v>9.69</v>
      </c>
      <c r="E7110" t="s">
        <v>30879</v>
      </c>
    </row>
    <row r="7111" spans="1:5" hidden="1" x14ac:dyDescent="0.2">
      <c r="A7111" s="94" t="s">
        <v>618</v>
      </c>
      <c r="B7111" t="s">
        <v>8920</v>
      </c>
      <c r="C7111" t="s">
        <v>243</v>
      </c>
      <c r="D7111">
        <v>12.1</v>
      </c>
      <c r="E7111" t="s">
        <v>30879</v>
      </c>
    </row>
    <row r="7112" spans="1:5" hidden="1" x14ac:dyDescent="0.2">
      <c r="A7112" s="94" t="s">
        <v>44870</v>
      </c>
      <c r="B7112" t="s">
        <v>44871</v>
      </c>
      <c r="C7112" t="s">
        <v>243</v>
      </c>
      <c r="D7112">
        <v>8.98</v>
      </c>
      <c r="E7112" t="s">
        <v>30879</v>
      </c>
    </row>
    <row r="7113" spans="1:5" hidden="1" x14ac:dyDescent="0.2">
      <c r="A7113" s="94" t="s">
        <v>619</v>
      </c>
      <c r="B7113" t="s">
        <v>8921</v>
      </c>
      <c r="C7113" t="s">
        <v>243</v>
      </c>
      <c r="D7113">
        <v>10.59</v>
      </c>
      <c r="E7113" t="s">
        <v>30879</v>
      </c>
    </row>
    <row r="7114" spans="1:5" hidden="1" x14ac:dyDescent="0.2">
      <c r="A7114" s="94" t="s">
        <v>620</v>
      </c>
      <c r="B7114" t="s">
        <v>8922</v>
      </c>
      <c r="C7114" t="s">
        <v>243</v>
      </c>
      <c r="D7114">
        <v>16.37</v>
      </c>
      <c r="E7114" t="s">
        <v>30879</v>
      </c>
    </row>
    <row r="7115" spans="1:5" hidden="1" x14ac:dyDescent="0.2">
      <c r="A7115" s="94" t="s">
        <v>44886</v>
      </c>
      <c r="B7115" t="s">
        <v>44887</v>
      </c>
      <c r="C7115" t="s">
        <v>243</v>
      </c>
      <c r="D7115">
        <v>19.649999999999999</v>
      </c>
      <c r="E7115" t="s">
        <v>30879</v>
      </c>
    </row>
    <row r="7116" spans="1:5" hidden="1" x14ac:dyDescent="0.2">
      <c r="A7116" s="94" t="s">
        <v>44890</v>
      </c>
      <c r="B7116" t="s">
        <v>44891</v>
      </c>
      <c r="C7116" t="s">
        <v>243</v>
      </c>
      <c r="D7116">
        <v>11.68</v>
      </c>
      <c r="E7116" t="s">
        <v>30879</v>
      </c>
    </row>
    <row r="7117" spans="1:5" hidden="1" x14ac:dyDescent="0.2">
      <c r="A7117" s="94" t="s">
        <v>44892</v>
      </c>
      <c r="B7117" t="s">
        <v>44893</v>
      </c>
      <c r="C7117" t="s">
        <v>243</v>
      </c>
      <c r="D7117">
        <v>24.97</v>
      </c>
      <c r="E7117" t="s">
        <v>30879</v>
      </c>
    </row>
    <row r="7118" spans="1:5" hidden="1" x14ac:dyDescent="0.2">
      <c r="A7118" s="94" t="s">
        <v>47727</v>
      </c>
      <c r="B7118" t="s">
        <v>47728</v>
      </c>
      <c r="C7118" t="s">
        <v>2424</v>
      </c>
      <c r="D7118">
        <v>20.89</v>
      </c>
      <c r="E7118" t="s">
        <v>30879</v>
      </c>
    </row>
    <row r="7119" spans="1:5" hidden="1" x14ac:dyDescent="0.2">
      <c r="A7119" s="94" t="s">
        <v>44193</v>
      </c>
      <c r="B7119" t="s">
        <v>44194</v>
      </c>
      <c r="C7119" t="s">
        <v>243</v>
      </c>
      <c r="D7119">
        <v>10.29</v>
      </c>
      <c r="E7119" t="s">
        <v>30879</v>
      </c>
    </row>
    <row r="7120" spans="1:5" hidden="1" x14ac:dyDescent="0.2">
      <c r="A7120" s="94" t="s">
        <v>44199</v>
      </c>
      <c r="B7120" t="s">
        <v>44200</v>
      </c>
      <c r="C7120" t="s">
        <v>243</v>
      </c>
      <c r="D7120">
        <v>5.43</v>
      </c>
      <c r="E7120" t="s">
        <v>30879</v>
      </c>
    </row>
    <row r="7121" spans="1:5" hidden="1" x14ac:dyDescent="0.2">
      <c r="A7121" s="94" t="s">
        <v>44201</v>
      </c>
      <c r="B7121" t="s">
        <v>44202</v>
      </c>
      <c r="C7121" t="s">
        <v>243</v>
      </c>
      <c r="D7121">
        <v>17.39</v>
      </c>
      <c r="E7121" t="s">
        <v>30879</v>
      </c>
    </row>
    <row r="7122" spans="1:5" hidden="1" x14ac:dyDescent="0.2">
      <c r="A7122" s="94" t="s">
        <v>44195</v>
      </c>
      <c r="B7122" t="s">
        <v>44196</v>
      </c>
      <c r="C7122" t="s">
        <v>243</v>
      </c>
      <c r="D7122">
        <v>14.67</v>
      </c>
      <c r="E7122" t="s">
        <v>30879</v>
      </c>
    </row>
    <row r="7123" spans="1:5" hidden="1" x14ac:dyDescent="0.2">
      <c r="A7123" s="94" t="s">
        <v>44197</v>
      </c>
      <c r="B7123" t="s">
        <v>44198</v>
      </c>
      <c r="C7123" t="s">
        <v>243</v>
      </c>
      <c r="D7123">
        <v>13.84</v>
      </c>
      <c r="E7123" t="s">
        <v>30879</v>
      </c>
    </row>
    <row r="7124" spans="1:5" hidden="1" x14ac:dyDescent="0.2">
      <c r="A7124" s="94" t="s">
        <v>8923</v>
      </c>
      <c r="B7124" t="s">
        <v>8924</v>
      </c>
      <c r="C7124" t="s">
        <v>1880</v>
      </c>
      <c r="D7124">
        <v>36.07</v>
      </c>
      <c r="E7124" t="s">
        <v>30879</v>
      </c>
    </row>
    <row r="7125" spans="1:5" hidden="1" x14ac:dyDescent="0.2">
      <c r="A7125" s="94" t="s">
        <v>44725</v>
      </c>
      <c r="B7125" t="s">
        <v>44726</v>
      </c>
      <c r="C7125" t="s">
        <v>243</v>
      </c>
      <c r="D7125">
        <v>108.07</v>
      </c>
      <c r="E7125" t="s">
        <v>30879</v>
      </c>
    </row>
    <row r="7126" spans="1:5" hidden="1" x14ac:dyDescent="0.2">
      <c r="A7126" s="94" t="s">
        <v>44727</v>
      </c>
      <c r="B7126" t="s">
        <v>44728</v>
      </c>
      <c r="C7126" t="s">
        <v>243</v>
      </c>
      <c r="D7126">
        <v>23.32</v>
      </c>
      <c r="E7126" t="s">
        <v>30879</v>
      </c>
    </row>
    <row r="7127" spans="1:5" hidden="1" x14ac:dyDescent="0.2">
      <c r="A7127" s="94" t="s">
        <v>44729</v>
      </c>
      <c r="B7127" t="s">
        <v>44730</v>
      </c>
      <c r="C7127" t="s">
        <v>243</v>
      </c>
      <c r="D7127">
        <v>202.34</v>
      </c>
      <c r="E7127" t="s">
        <v>30879</v>
      </c>
    </row>
    <row r="7128" spans="1:5" hidden="1" x14ac:dyDescent="0.2">
      <c r="A7128" s="94" t="s">
        <v>44733</v>
      </c>
      <c r="B7128" t="s">
        <v>44734</v>
      </c>
      <c r="C7128" t="s">
        <v>243</v>
      </c>
      <c r="D7128">
        <v>374.14</v>
      </c>
      <c r="E7128" t="s">
        <v>30879</v>
      </c>
    </row>
    <row r="7129" spans="1:5" hidden="1" x14ac:dyDescent="0.2">
      <c r="A7129" s="94" t="s">
        <v>44253</v>
      </c>
      <c r="B7129" t="s">
        <v>44254</v>
      </c>
      <c r="C7129" t="s">
        <v>243</v>
      </c>
      <c r="D7129">
        <v>8.69</v>
      </c>
      <c r="E7129" t="s">
        <v>30879</v>
      </c>
    </row>
    <row r="7130" spans="1:5" hidden="1" x14ac:dyDescent="0.2">
      <c r="A7130" s="94" t="s">
        <v>44255</v>
      </c>
      <c r="B7130" t="s">
        <v>44256</v>
      </c>
      <c r="C7130" t="s">
        <v>243</v>
      </c>
      <c r="D7130">
        <v>22.35</v>
      </c>
      <c r="E7130" t="s">
        <v>30879</v>
      </c>
    </row>
    <row r="7131" spans="1:5" hidden="1" x14ac:dyDescent="0.2">
      <c r="A7131" s="94" t="s">
        <v>21721</v>
      </c>
      <c r="B7131" t="s">
        <v>21722</v>
      </c>
      <c r="C7131" t="s">
        <v>243</v>
      </c>
      <c r="D7131">
        <v>91.14</v>
      </c>
      <c r="E7131" t="s">
        <v>30879</v>
      </c>
    </row>
    <row r="7132" spans="1:5" hidden="1" x14ac:dyDescent="0.2">
      <c r="A7132" s="94" t="s">
        <v>21723</v>
      </c>
      <c r="B7132" t="s">
        <v>21724</v>
      </c>
      <c r="C7132" t="s">
        <v>243</v>
      </c>
      <c r="D7132">
        <v>172.47</v>
      </c>
      <c r="E7132" t="s">
        <v>30879</v>
      </c>
    </row>
    <row r="7133" spans="1:5" hidden="1" x14ac:dyDescent="0.2">
      <c r="A7133" s="94" t="s">
        <v>21725</v>
      </c>
      <c r="B7133" t="s">
        <v>21726</v>
      </c>
      <c r="C7133" t="s">
        <v>243</v>
      </c>
      <c r="D7133">
        <v>283.77</v>
      </c>
      <c r="E7133" t="s">
        <v>30879</v>
      </c>
    </row>
    <row r="7134" spans="1:5" hidden="1" x14ac:dyDescent="0.2">
      <c r="A7134" s="94" t="s">
        <v>21727</v>
      </c>
      <c r="B7134" t="s">
        <v>21728</v>
      </c>
      <c r="C7134" t="s">
        <v>243</v>
      </c>
      <c r="D7134">
        <v>91.14</v>
      </c>
      <c r="E7134" t="s">
        <v>30879</v>
      </c>
    </row>
    <row r="7135" spans="1:5" hidden="1" x14ac:dyDescent="0.2">
      <c r="A7135" s="94" t="s">
        <v>21729</v>
      </c>
      <c r="B7135" t="s">
        <v>21730</v>
      </c>
      <c r="C7135" t="s">
        <v>243</v>
      </c>
      <c r="D7135">
        <v>32.44</v>
      </c>
      <c r="E7135" t="s">
        <v>30879</v>
      </c>
    </row>
    <row r="7136" spans="1:5" hidden="1" x14ac:dyDescent="0.2">
      <c r="A7136" s="94" t="s">
        <v>45171</v>
      </c>
      <c r="B7136" t="s">
        <v>45172</v>
      </c>
      <c r="C7136" t="s">
        <v>621</v>
      </c>
      <c r="D7136">
        <v>217.86</v>
      </c>
      <c r="E7136" t="s">
        <v>30879</v>
      </c>
    </row>
    <row r="7137" spans="1:5" hidden="1" x14ac:dyDescent="0.2">
      <c r="A7137" s="94" t="s">
        <v>45173</v>
      </c>
      <c r="B7137" t="s">
        <v>45174</v>
      </c>
      <c r="C7137" t="s">
        <v>621</v>
      </c>
      <c r="D7137">
        <v>213.45</v>
      </c>
      <c r="E7137" t="s">
        <v>30879</v>
      </c>
    </row>
    <row r="7138" spans="1:5" hidden="1" x14ac:dyDescent="0.2">
      <c r="A7138" s="94" t="s">
        <v>44777</v>
      </c>
      <c r="B7138" t="s">
        <v>44778</v>
      </c>
      <c r="C7138" t="s">
        <v>44779</v>
      </c>
      <c r="D7138">
        <v>0</v>
      </c>
      <c r="E7138" t="s">
        <v>30879</v>
      </c>
    </row>
    <row r="7139" spans="1:5" hidden="1" x14ac:dyDescent="0.2">
      <c r="A7139" s="94" t="s">
        <v>44780</v>
      </c>
      <c r="B7139" t="s">
        <v>44781</v>
      </c>
      <c r="C7139" t="s">
        <v>44779</v>
      </c>
      <c r="D7139">
        <v>0</v>
      </c>
      <c r="E7139" t="s">
        <v>30879</v>
      </c>
    </row>
    <row r="7140" spans="1:5" hidden="1" x14ac:dyDescent="0.2">
      <c r="A7140" s="94" t="s">
        <v>44782</v>
      </c>
      <c r="B7140" t="s">
        <v>44783</v>
      </c>
      <c r="C7140" t="s">
        <v>44779</v>
      </c>
      <c r="D7140">
        <v>0</v>
      </c>
      <c r="E7140" t="s">
        <v>30879</v>
      </c>
    </row>
    <row r="7141" spans="1:5" hidden="1" x14ac:dyDescent="0.2">
      <c r="A7141" s="94" t="s">
        <v>44860</v>
      </c>
      <c r="B7141" t="s">
        <v>44861</v>
      </c>
      <c r="C7141" t="s">
        <v>1880</v>
      </c>
      <c r="D7141">
        <v>9.4</v>
      </c>
      <c r="E7141" t="s">
        <v>30879</v>
      </c>
    </row>
    <row r="7142" spans="1:5" hidden="1" x14ac:dyDescent="0.2">
      <c r="A7142" s="94" t="s">
        <v>44808</v>
      </c>
      <c r="B7142" t="s">
        <v>44809</v>
      </c>
      <c r="C7142" t="s">
        <v>243</v>
      </c>
      <c r="D7142">
        <v>32.44</v>
      </c>
      <c r="E7142" t="s">
        <v>30879</v>
      </c>
    </row>
    <row r="7143" spans="1:5" hidden="1" x14ac:dyDescent="0.2">
      <c r="A7143" s="94" t="s">
        <v>44812</v>
      </c>
      <c r="B7143" t="s">
        <v>44813</v>
      </c>
      <c r="C7143" t="s">
        <v>243</v>
      </c>
      <c r="D7143">
        <v>39.909999999999997</v>
      </c>
      <c r="E7143" t="s">
        <v>30879</v>
      </c>
    </row>
    <row r="7144" spans="1:5" hidden="1" x14ac:dyDescent="0.2">
      <c r="A7144" s="94" t="s">
        <v>44846</v>
      </c>
      <c r="B7144" t="s">
        <v>44847</v>
      </c>
      <c r="C7144" t="s">
        <v>243</v>
      </c>
      <c r="D7144">
        <v>47.42</v>
      </c>
      <c r="E7144" t="s">
        <v>30879</v>
      </c>
    </row>
    <row r="7145" spans="1:5" hidden="1" x14ac:dyDescent="0.2">
      <c r="A7145" s="94" t="s">
        <v>44840</v>
      </c>
      <c r="B7145" t="s">
        <v>44841</v>
      </c>
      <c r="C7145" t="s">
        <v>243</v>
      </c>
      <c r="D7145">
        <v>138.80000000000001</v>
      </c>
      <c r="E7145" t="s">
        <v>30879</v>
      </c>
    </row>
    <row r="7146" spans="1:5" hidden="1" x14ac:dyDescent="0.2">
      <c r="A7146" s="94" t="s">
        <v>44806</v>
      </c>
      <c r="B7146" t="s">
        <v>44807</v>
      </c>
      <c r="C7146" t="s">
        <v>243</v>
      </c>
      <c r="D7146">
        <v>87.44</v>
      </c>
      <c r="E7146" t="s">
        <v>30879</v>
      </c>
    </row>
    <row r="7147" spans="1:5" hidden="1" x14ac:dyDescent="0.2">
      <c r="A7147" s="94" t="s">
        <v>44800</v>
      </c>
      <c r="B7147" t="s">
        <v>44801</v>
      </c>
      <c r="C7147" t="s">
        <v>243</v>
      </c>
      <c r="D7147">
        <v>70.489999999999995</v>
      </c>
      <c r="E7147" t="s">
        <v>30879</v>
      </c>
    </row>
    <row r="7148" spans="1:5" hidden="1" x14ac:dyDescent="0.2">
      <c r="A7148" s="94" t="s">
        <v>44834</v>
      </c>
      <c r="B7148" t="s">
        <v>44835</v>
      </c>
      <c r="C7148" t="s">
        <v>243</v>
      </c>
      <c r="D7148">
        <v>487.46</v>
      </c>
      <c r="E7148" t="s">
        <v>30879</v>
      </c>
    </row>
    <row r="7149" spans="1:5" hidden="1" x14ac:dyDescent="0.2">
      <c r="A7149" s="94" t="s">
        <v>44838</v>
      </c>
      <c r="B7149" t="s">
        <v>44839</v>
      </c>
      <c r="C7149" t="s">
        <v>243</v>
      </c>
      <c r="D7149">
        <v>51.85</v>
      </c>
      <c r="E7149" t="s">
        <v>30879</v>
      </c>
    </row>
    <row r="7150" spans="1:5" hidden="1" x14ac:dyDescent="0.2">
      <c r="A7150" s="94" t="s">
        <v>44828</v>
      </c>
      <c r="B7150" t="s">
        <v>44829</v>
      </c>
      <c r="C7150" t="s">
        <v>243</v>
      </c>
      <c r="D7150">
        <v>151.99</v>
      </c>
      <c r="E7150" t="s">
        <v>30879</v>
      </c>
    </row>
    <row r="7151" spans="1:5" hidden="1" x14ac:dyDescent="0.2">
      <c r="A7151" s="94" t="s">
        <v>44818</v>
      </c>
      <c r="B7151" t="s">
        <v>44819</v>
      </c>
      <c r="C7151" t="s">
        <v>243</v>
      </c>
      <c r="D7151">
        <v>57.01</v>
      </c>
      <c r="E7151" t="s">
        <v>30879</v>
      </c>
    </row>
    <row r="7152" spans="1:5" hidden="1" x14ac:dyDescent="0.2">
      <c r="A7152" s="94" t="s">
        <v>44816</v>
      </c>
      <c r="B7152" t="s">
        <v>44817</v>
      </c>
      <c r="C7152" t="s">
        <v>243</v>
      </c>
      <c r="D7152">
        <v>45.61</v>
      </c>
      <c r="E7152" t="s">
        <v>30879</v>
      </c>
    </row>
    <row r="7153" spans="1:5" hidden="1" x14ac:dyDescent="0.2">
      <c r="A7153" s="94" t="s">
        <v>21731</v>
      </c>
      <c r="B7153" t="s">
        <v>21732</v>
      </c>
      <c r="C7153" t="s">
        <v>243</v>
      </c>
      <c r="D7153">
        <v>117.05</v>
      </c>
      <c r="E7153" t="s">
        <v>30879</v>
      </c>
    </row>
    <row r="7154" spans="1:5" hidden="1" x14ac:dyDescent="0.2">
      <c r="A7154" s="94" t="s">
        <v>44802</v>
      </c>
      <c r="B7154" t="s">
        <v>44803</v>
      </c>
      <c r="C7154" t="s">
        <v>243</v>
      </c>
      <c r="D7154">
        <v>82.84</v>
      </c>
      <c r="E7154" t="s">
        <v>30879</v>
      </c>
    </row>
    <row r="7155" spans="1:5" hidden="1" x14ac:dyDescent="0.2">
      <c r="A7155" s="94" t="s">
        <v>3554</v>
      </c>
      <c r="B7155" t="s">
        <v>6742</v>
      </c>
      <c r="C7155" t="s">
        <v>243</v>
      </c>
      <c r="D7155">
        <v>18.43</v>
      </c>
      <c r="E7155" t="s">
        <v>30879</v>
      </c>
    </row>
    <row r="7156" spans="1:5" hidden="1" x14ac:dyDescent="0.2">
      <c r="A7156" s="94" t="s">
        <v>4907</v>
      </c>
      <c r="B7156" t="s">
        <v>5853</v>
      </c>
      <c r="C7156" t="s">
        <v>8107</v>
      </c>
      <c r="D7156">
        <v>21.75</v>
      </c>
      <c r="E7156" t="s">
        <v>30879</v>
      </c>
    </row>
    <row r="7157" spans="1:5" hidden="1" x14ac:dyDescent="0.2">
      <c r="A7157" s="94" t="s">
        <v>4908</v>
      </c>
      <c r="B7157" t="s">
        <v>5854</v>
      </c>
      <c r="C7157" t="s">
        <v>243</v>
      </c>
      <c r="D7157">
        <v>17.55</v>
      </c>
      <c r="E7157" t="s">
        <v>30879</v>
      </c>
    </row>
    <row r="7158" spans="1:5" hidden="1" x14ac:dyDescent="0.2">
      <c r="A7158" s="94" t="s">
        <v>4909</v>
      </c>
      <c r="B7158" t="s">
        <v>5855</v>
      </c>
      <c r="C7158" t="s">
        <v>243</v>
      </c>
      <c r="D7158">
        <v>7.82</v>
      </c>
      <c r="E7158" t="s">
        <v>30879</v>
      </c>
    </row>
    <row r="7159" spans="1:5" hidden="1" x14ac:dyDescent="0.2">
      <c r="A7159" s="94" t="s">
        <v>4910</v>
      </c>
      <c r="B7159" t="s">
        <v>5856</v>
      </c>
      <c r="C7159" t="s">
        <v>243</v>
      </c>
      <c r="D7159">
        <v>8.69</v>
      </c>
      <c r="E7159" t="s">
        <v>30879</v>
      </c>
    </row>
    <row r="7160" spans="1:5" hidden="1" x14ac:dyDescent="0.2">
      <c r="A7160" s="94" t="s">
        <v>4911</v>
      </c>
      <c r="B7160" t="s">
        <v>5857</v>
      </c>
      <c r="C7160" t="s">
        <v>243</v>
      </c>
      <c r="D7160">
        <v>10.72</v>
      </c>
      <c r="E7160" t="s">
        <v>30879</v>
      </c>
    </row>
    <row r="7161" spans="1:5" hidden="1" x14ac:dyDescent="0.2">
      <c r="A7161" s="94" t="s">
        <v>4912</v>
      </c>
      <c r="B7161" t="s">
        <v>5858</v>
      </c>
      <c r="C7161" t="s">
        <v>243</v>
      </c>
      <c r="D7161">
        <v>16.25</v>
      </c>
      <c r="E7161" t="s">
        <v>30879</v>
      </c>
    </row>
    <row r="7162" spans="1:5" hidden="1" x14ac:dyDescent="0.2">
      <c r="A7162" s="94" t="s">
        <v>4913</v>
      </c>
      <c r="B7162" t="s">
        <v>5859</v>
      </c>
      <c r="C7162" t="s">
        <v>243</v>
      </c>
      <c r="D7162">
        <v>21.47</v>
      </c>
      <c r="E7162" t="s">
        <v>30879</v>
      </c>
    </row>
    <row r="7163" spans="1:5" hidden="1" x14ac:dyDescent="0.2">
      <c r="A7163" s="94" t="s">
        <v>4914</v>
      </c>
      <c r="B7163" t="s">
        <v>5860</v>
      </c>
      <c r="C7163" t="s">
        <v>243</v>
      </c>
      <c r="D7163">
        <v>30.8</v>
      </c>
      <c r="E7163" t="s">
        <v>30879</v>
      </c>
    </row>
    <row r="7164" spans="1:5" hidden="1" x14ac:dyDescent="0.2">
      <c r="A7164" s="94" t="s">
        <v>44814</v>
      </c>
      <c r="B7164" t="s">
        <v>44815</v>
      </c>
      <c r="C7164" t="s">
        <v>243</v>
      </c>
      <c r="D7164">
        <v>146.68</v>
      </c>
      <c r="E7164" t="s">
        <v>30879</v>
      </c>
    </row>
    <row r="7165" spans="1:5" hidden="1" x14ac:dyDescent="0.2">
      <c r="A7165" s="94" t="s">
        <v>44820</v>
      </c>
      <c r="B7165" t="s">
        <v>44821</v>
      </c>
      <c r="C7165" t="s">
        <v>243</v>
      </c>
      <c r="D7165">
        <v>11.45</v>
      </c>
      <c r="E7165" t="s">
        <v>30879</v>
      </c>
    </row>
    <row r="7166" spans="1:5" hidden="1" x14ac:dyDescent="0.2">
      <c r="A7166" s="94" t="s">
        <v>44822</v>
      </c>
      <c r="B7166" t="s">
        <v>44823</v>
      </c>
      <c r="C7166" t="s">
        <v>243</v>
      </c>
      <c r="D7166">
        <v>18.07</v>
      </c>
      <c r="E7166" t="s">
        <v>30879</v>
      </c>
    </row>
    <row r="7167" spans="1:5" hidden="1" x14ac:dyDescent="0.2">
      <c r="A7167" s="94" t="s">
        <v>44862</v>
      </c>
      <c r="B7167" t="s">
        <v>44863</v>
      </c>
      <c r="C7167" t="s">
        <v>243</v>
      </c>
      <c r="D7167">
        <v>17.12</v>
      </c>
      <c r="E7167" t="s">
        <v>30879</v>
      </c>
    </row>
    <row r="7168" spans="1:5" hidden="1" x14ac:dyDescent="0.2">
      <c r="A7168" s="94" t="s">
        <v>44810</v>
      </c>
      <c r="B7168" t="s">
        <v>44811</v>
      </c>
      <c r="C7168" t="s">
        <v>243</v>
      </c>
      <c r="D7168">
        <v>14.56</v>
      </c>
      <c r="E7168" t="s">
        <v>30879</v>
      </c>
    </row>
    <row r="7169" spans="1:5" hidden="1" x14ac:dyDescent="0.2">
      <c r="A7169" s="94" t="s">
        <v>44848</v>
      </c>
      <c r="B7169" t="s">
        <v>44849</v>
      </c>
      <c r="C7169" t="s">
        <v>243</v>
      </c>
      <c r="D7169">
        <v>154.16999999999999</v>
      </c>
      <c r="E7169" t="s">
        <v>30879</v>
      </c>
    </row>
    <row r="7170" spans="1:5" hidden="1" x14ac:dyDescent="0.2">
      <c r="A7170" s="94" t="s">
        <v>44832</v>
      </c>
      <c r="B7170" t="s">
        <v>44833</v>
      </c>
      <c r="C7170" t="s">
        <v>243</v>
      </c>
      <c r="D7170">
        <v>135.72</v>
      </c>
      <c r="E7170" t="s">
        <v>30879</v>
      </c>
    </row>
    <row r="7171" spans="1:5" hidden="1" x14ac:dyDescent="0.2">
      <c r="A7171" s="94" t="s">
        <v>44792</v>
      </c>
      <c r="B7171" t="s">
        <v>44793</v>
      </c>
      <c r="C7171" t="s">
        <v>243</v>
      </c>
      <c r="D7171">
        <v>97.62</v>
      </c>
      <c r="E7171" t="s">
        <v>30879</v>
      </c>
    </row>
    <row r="7172" spans="1:5" hidden="1" x14ac:dyDescent="0.2">
      <c r="A7172" s="94" t="s">
        <v>44790</v>
      </c>
      <c r="B7172" t="s">
        <v>44791</v>
      </c>
      <c r="C7172" t="s">
        <v>243</v>
      </c>
      <c r="D7172">
        <v>276.67</v>
      </c>
      <c r="E7172" t="s">
        <v>30879</v>
      </c>
    </row>
    <row r="7173" spans="1:5" hidden="1" x14ac:dyDescent="0.2">
      <c r="A7173" s="94" t="s">
        <v>44794</v>
      </c>
      <c r="B7173" t="s">
        <v>44795</v>
      </c>
      <c r="C7173" t="s">
        <v>243</v>
      </c>
      <c r="D7173">
        <v>60.35</v>
      </c>
      <c r="E7173" t="s">
        <v>30879</v>
      </c>
    </row>
    <row r="7174" spans="1:5" hidden="1" x14ac:dyDescent="0.2">
      <c r="A7174" s="94" t="s">
        <v>44796</v>
      </c>
      <c r="B7174" t="s">
        <v>44797</v>
      </c>
      <c r="C7174" t="s">
        <v>243</v>
      </c>
      <c r="D7174">
        <v>33.76</v>
      </c>
      <c r="E7174" t="s">
        <v>30879</v>
      </c>
    </row>
    <row r="7175" spans="1:5" hidden="1" x14ac:dyDescent="0.2">
      <c r="A7175" s="94" t="s">
        <v>44798</v>
      </c>
      <c r="B7175" t="s">
        <v>44799</v>
      </c>
      <c r="C7175" t="s">
        <v>243</v>
      </c>
      <c r="D7175">
        <v>45.92</v>
      </c>
      <c r="E7175" t="s">
        <v>30879</v>
      </c>
    </row>
    <row r="7176" spans="1:5" hidden="1" x14ac:dyDescent="0.2">
      <c r="A7176" s="94" t="s">
        <v>44876</v>
      </c>
      <c r="B7176" t="s">
        <v>44877</v>
      </c>
      <c r="C7176" t="s">
        <v>1880</v>
      </c>
      <c r="D7176">
        <v>44.54</v>
      </c>
      <c r="E7176" t="s">
        <v>30879</v>
      </c>
    </row>
    <row r="7177" spans="1:5" hidden="1" x14ac:dyDescent="0.2">
      <c r="A7177" s="94" t="s">
        <v>44844</v>
      </c>
      <c r="B7177" t="s">
        <v>44845</v>
      </c>
      <c r="C7177" t="s">
        <v>243</v>
      </c>
      <c r="D7177">
        <v>143.97</v>
      </c>
      <c r="E7177" t="s">
        <v>30879</v>
      </c>
    </row>
    <row r="7178" spans="1:5" hidden="1" x14ac:dyDescent="0.2">
      <c r="A7178" s="94" t="s">
        <v>44635</v>
      </c>
      <c r="B7178" t="s">
        <v>44636</v>
      </c>
      <c r="C7178" t="s">
        <v>243</v>
      </c>
      <c r="D7178">
        <v>195.65</v>
      </c>
      <c r="E7178" t="s">
        <v>30879</v>
      </c>
    </row>
    <row r="7179" spans="1:5" hidden="1" x14ac:dyDescent="0.2">
      <c r="A7179" s="94" t="s">
        <v>44637</v>
      </c>
      <c r="B7179" t="s">
        <v>44638</v>
      </c>
      <c r="C7179" t="s">
        <v>243</v>
      </c>
      <c r="D7179">
        <v>86.24</v>
      </c>
      <c r="E7179" t="s">
        <v>30879</v>
      </c>
    </row>
    <row r="7180" spans="1:5" hidden="1" x14ac:dyDescent="0.2">
      <c r="A7180" s="94" t="s">
        <v>44773</v>
      </c>
      <c r="B7180" t="s">
        <v>44774</v>
      </c>
      <c r="C7180" t="s">
        <v>243</v>
      </c>
      <c r="D7180">
        <v>33.68</v>
      </c>
      <c r="E7180" t="s">
        <v>30879</v>
      </c>
    </row>
    <row r="7181" spans="1:5" hidden="1" x14ac:dyDescent="0.2">
      <c r="A7181" s="94" t="s">
        <v>44771</v>
      </c>
      <c r="B7181" t="s">
        <v>44772</v>
      </c>
      <c r="C7181" t="s">
        <v>243</v>
      </c>
      <c r="D7181">
        <v>109</v>
      </c>
      <c r="E7181" t="s">
        <v>30879</v>
      </c>
    </row>
    <row r="7182" spans="1:5" hidden="1" x14ac:dyDescent="0.2">
      <c r="A7182" s="94" t="s">
        <v>44786</v>
      </c>
      <c r="B7182" t="s">
        <v>44787</v>
      </c>
      <c r="C7182" t="s">
        <v>243</v>
      </c>
      <c r="D7182">
        <v>36.26</v>
      </c>
      <c r="E7182" t="s">
        <v>30879</v>
      </c>
    </row>
    <row r="7183" spans="1:5" hidden="1" x14ac:dyDescent="0.2">
      <c r="A7183" s="94" t="s">
        <v>44784</v>
      </c>
      <c r="B7183" t="s">
        <v>44785</v>
      </c>
      <c r="C7183" t="s">
        <v>243</v>
      </c>
      <c r="D7183">
        <v>119.8</v>
      </c>
      <c r="E7183" t="s">
        <v>30879</v>
      </c>
    </row>
    <row r="7184" spans="1:5" hidden="1" x14ac:dyDescent="0.2">
      <c r="A7184" s="94" t="s">
        <v>44804</v>
      </c>
      <c r="B7184" t="s">
        <v>44805</v>
      </c>
      <c r="C7184" t="s">
        <v>243</v>
      </c>
      <c r="D7184">
        <v>103.74</v>
      </c>
      <c r="E7184" t="s">
        <v>30879</v>
      </c>
    </row>
    <row r="7185" spans="1:5" hidden="1" x14ac:dyDescent="0.2">
      <c r="A7185" s="94" t="s">
        <v>44836</v>
      </c>
      <c r="B7185" t="s">
        <v>44837</v>
      </c>
      <c r="C7185" t="s">
        <v>243</v>
      </c>
      <c r="D7185">
        <v>152.36000000000001</v>
      </c>
      <c r="E7185" t="s">
        <v>30879</v>
      </c>
    </row>
    <row r="7186" spans="1:5" hidden="1" x14ac:dyDescent="0.2">
      <c r="A7186" s="94" t="s">
        <v>44842</v>
      </c>
      <c r="B7186" t="s">
        <v>44843</v>
      </c>
      <c r="C7186" t="s">
        <v>243</v>
      </c>
      <c r="D7186">
        <v>251.09</v>
      </c>
      <c r="E7186" t="s">
        <v>30879</v>
      </c>
    </row>
    <row r="7187" spans="1:5" hidden="1" x14ac:dyDescent="0.2">
      <c r="A7187" s="94" t="s">
        <v>44775</v>
      </c>
      <c r="B7187" t="s">
        <v>44776</v>
      </c>
      <c r="C7187" t="s">
        <v>243</v>
      </c>
      <c r="D7187">
        <v>105.8</v>
      </c>
      <c r="E7187" t="s">
        <v>30879</v>
      </c>
    </row>
    <row r="7188" spans="1:5" hidden="1" x14ac:dyDescent="0.2">
      <c r="A7188" s="94" t="s">
        <v>44649</v>
      </c>
      <c r="B7188" t="s">
        <v>44650</v>
      </c>
      <c r="C7188" t="s">
        <v>243</v>
      </c>
      <c r="D7188">
        <v>28.85</v>
      </c>
      <c r="E7188" t="s">
        <v>30879</v>
      </c>
    </row>
    <row r="7189" spans="1:5" hidden="1" x14ac:dyDescent="0.2">
      <c r="A7189" s="94" t="s">
        <v>44788</v>
      </c>
      <c r="B7189" t="s">
        <v>44789</v>
      </c>
      <c r="C7189" t="s">
        <v>243</v>
      </c>
      <c r="D7189">
        <v>58.42</v>
      </c>
      <c r="E7189" t="s">
        <v>30879</v>
      </c>
    </row>
    <row r="7190" spans="1:5" hidden="1" x14ac:dyDescent="0.2">
      <c r="A7190" s="94" t="s">
        <v>44830</v>
      </c>
      <c r="B7190" t="s">
        <v>44831</v>
      </c>
      <c r="C7190" t="s">
        <v>243</v>
      </c>
      <c r="D7190">
        <v>64.11</v>
      </c>
      <c r="E7190" t="s">
        <v>30879</v>
      </c>
    </row>
    <row r="7191" spans="1:5" hidden="1" x14ac:dyDescent="0.2">
      <c r="A7191" s="94" t="s">
        <v>44824</v>
      </c>
      <c r="B7191" t="s">
        <v>44825</v>
      </c>
      <c r="C7191" t="s">
        <v>243</v>
      </c>
      <c r="D7191">
        <v>28.21</v>
      </c>
      <c r="E7191" t="s">
        <v>30879</v>
      </c>
    </row>
    <row r="7192" spans="1:5" hidden="1" x14ac:dyDescent="0.2">
      <c r="A7192" s="94" t="s">
        <v>44826</v>
      </c>
      <c r="B7192" t="s">
        <v>44827</v>
      </c>
      <c r="C7192" t="s">
        <v>243</v>
      </c>
      <c r="D7192">
        <v>90.68</v>
      </c>
      <c r="E7192" t="s">
        <v>30879</v>
      </c>
    </row>
    <row r="7193" spans="1:5" hidden="1" x14ac:dyDescent="0.2">
      <c r="A7193" s="94" t="s">
        <v>44633</v>
      </c>
      <c r="B7193" t="s">
        <v>44634</v>
      </c>
      <c r="C7193" t="s">
        <v>243</v>
      </c>
      <c r="D7193">
        <v>61.06</v>
      </c>
      <c r="E7193" t="s">
        <v>30879</v>
      </c>
    </row>
    <row r="7194" spans="1:5" hidden="1" x14ac:dyDescent="0.2">
      <c r="A7194" s="94" t="s">
        <v>33378</v>
      </c>
      <c r="B7194" t="s">
        <v>33379</v>
      </c>
      <c r="C7194" t="s">
        <v>243</v>
      </c>
      <c r="D7194">
        <v>712.1</v>
      </c>
      <c r="E7194" t="s">
        <v>30879</v>
      </c>
    </row>
    <row r="7195" spans="1:5" hidden="1" x14ac:dyDescent="0.2">
      <c r="A7195" s="94" t="s">
        <v>33380</v>
      </c>
      <c r="B7195" t="s">
        <v>33381</v>
      </c>
      <c r="C7195" t="s">
        <v>243</v>
      </c>
      <c r="D7195">
        <v>712.1</v>
      </c>
      <c r="E7195" t="s">
        <v>30879</v>
      </c>
    </row>
    <row r="7196" spans="1:5" hidden="1" x14ac:dyDescent="0.2">
      <c r="A7196" s="94" t="s">
        <v>33382</v>
      </c>
      <c r="B7196" t="s">
        <v>33383</v>
      </c>
      <c r="C7196" t="s">
        <v>243</v>
      </c>
      <c r="D7196">
        <v>712.1</v>
      </c>
      <c r="E7196" t="s">
        <v>30879</v>
      </c>
    </row>
    <row r="7197" spans="1:5" hidden="1" x14ac:dyDescent="0.2">
      <c r="A7197" s="94" t="s">
        <v>33587</v>
      </c>
      <c r="B7197" t="s">
        <v>33588</v>
      </c>
      <c r="C7197" t="s">
        <v>243</v>
      </c>
      <c r="D7197">
        <v>664.5</v>
      </c>
      <c r="E7197" t="s">
        <v>30879</v>
      </c>
    </row>
    <row r="7198" spans="1:5" hidden="1" x14ac:dyDescent="0.2">
      <c r="A7198" s="94" t="s">
        <v>33384</v>
      </c>
      <c r="B7198" t="s">
        <v>33385</v>
      </c>
      <c r="C7198" t="s">
        <v>243</v>
      </c>
      <c r="D7198">
        <v>664.5</v>
      </c>
      <c r="E7198" t="s">
        <v>30879</v>
      </c>
    </row>
    <row r="7199" spans="1:5" hidden="1" x14ac:dyDescent="0.2">
      <c r="A7199" s="94" t="s">
        <v>8928</v>
      </c>
      <c r="B7199" t="s">
        <v>8929</v>
      </c>
      <c r="C7199" t="s">
        <v>243</v>
      </c>
      <c r="D7199">
        <v>96.42</v>
      </c>
      <c r="E7199" t="s">
        <v>30879</v>
      </c>
    </row>
    <row r="7200" spans="1:5" hidden="1" x14ac:dyDescent="0.2">
      <c r="A7200" s="94" t="s">
        <v>8930</v>
      </c>
      <c r="B7200" t="s">
        <v>8931</v>
      </c>
      <c r="C7200" t="s">
        <v>243</v>
      </c>
      <c r="D7200">
        <v>96.42</v>
      </c>
      <c r="E7200" t="s">
        <v>30879</v>
      </c>
    </row>
    <row r="7201" spans="1:5" hidden="1" x14ac:dyDescent="0.2">
      <c r="A7201" s="94" t="s">
        <v>33520</v>
      </c>
      <c r="B7201" t="s">
        <v>33521</v>
      </c>
      <c r="C7201" t="s">
        <v>243</v>
      </c>
      <c r="D7201">
        <v>174.65</v>
      </c>
      <c r="E7201" t="s">
        <v>30879</v>
      </c>
    </row>
    <row r="7202" spans="1:5" hidden="1" x14ac:dyDescent="0.2">
      <c r="A7202" s="94" t="s">
        <v>21733</v>
      </c>
      <c r="B7202" t="s">
        <v>21734</v>
      </c>
      <c r="C7202" t="s">
        <v>243</v>
      </c>
      <c r="D7202">
        <v>176.15</v>
      </c>
      <c r="E7202" t="s">
        <v>30879</v>
      </c>
    </row>
    <row r="7203" spans="1:5" hidden="1" x14ac:dyDescent="0.2">
      <c r="A7203" s="94" t="s">
        <v>21735</v>
      </c>
      <c r="B7203" t="s">
        <v>21736</v>
      </c>
      <c r="C7203" t="s">
        <v>243</v>
      </c>
      <c r="D7203">
        <v>207.38</v>
      </c>
      <c r="E7203" t="s">
        <v>30879</v>
      </c>
    </row>
    <row r="7204" spans="1:5" hidden="1" x14ac:dyDescent="0.2">
      <c r="A7204" s="94" t="s">
        <v>33430</v>
      </c>
      <c r="B7204" t="s">
        <v>33431</v>
      </c>
      <c r="C7204" t="s">
        <v>243</v>
      </c>
      <c r="D7204">
        <v>88.15</v>
      </c>
      <c r="E7204" t="s">
        <v>30879</v>
      </c>
    </row>
    <row r="7205" spans="1:5" hidden="1" x14ac:dyDescent="0.2">
      <c r="A7205" s="94" t="s">
        <v>33414</v>
      </c>
      <c r="B7205" t="s">
        <v>33415</v>
      </c>
      <c r="C7205" t="s">
        <v>243</v>
      </c>
      <c r="D7205">
        <v>85.05</v>
      </c>
      <c r="E7205" t="s">
        <v>30879</v>
      </c>
    </row>
    <row r="7206" spans="1:5" hidden="1" x14ac:dyDescent="0.2">
      <c r="A7206" s="94" t="s">
        <v>33416</v>
      </c>
      <c r="B7206" t="s">
        <v>33417</v>
      </c>
      <c r="C7206" t="s">
        <v>243</v>
      </c>
      <c r="D7206">
        <v>85.05</v>
      </c>
      <c r="E7206" t="s">
        <v>30879</v>
      </c>
    </row>
    <row r="7207" spans="1:5" hidden="1" x14ac:dyDescent="0.2">
      <c r="A7207" s="94" t="s">
        <v>33418</v>
      </c>
      <c r="B7207" t="s">
        <v>33419</v>
      </c>
      <c r="C7207" t="s">
        <v>243</v>
      </c>
      <c r="D7207">
        <v>85.05</v>
      </c>
      <c r="E7207" t="s">
        <v>30879</v>
      </c>
    </row>
    <row r="7208" spans="1:5" hidden="1" x14ac:dyDescent="0.2">
      <c r="A7208" s="94" t="s">
        <v>33420</v>
      </c>
      <c r="B7208" t="s">
        <v>33421</v>
      </c>
      <c r="C7208" t="s">
        <v>243</v>
      </c>
      <c r="D7208">
        <v>85.05</v>
      </c>
      <c r="E7208" t="s">
        <v>30879</v>
      </c>
    </row>
    <row r="7209" spans="1:5" hidden="1" x14ac:dyDescent="0.2">
      <c r="A7209" s="94" t="s">
        <v>33422</v>
      </c>
      <c r="B7209" t="s">
        <v>33423</v>
      </c>
      <c r="C7209" t="s">
        <v>243</v>
      </c>
      <c r="D7209">
        <v>85.05</v>
      </c>
      <c r="E7209" t="s">
        <v>30879</v>
      </c>
    </row>
    <row r="7210" spans="1:5" hidden="1" x14ac:dyDescent="0.2">
      <c r="A7210" s="94" t="s">
        <v>33412</v>
      </c>
      <c r="B7210" t="s">
        <v>33413</v>
      </c>
      <c r="C7210" t="s">
        <v>243</v>
      </c>
      <c r="D7210">
        <v>108.41</v>
      </c>
      <c r="E7210" t="s">
        <v>30879</v>
      </c>
    </row>
    <row r="7211" spans="1:5" hidden="1" x14ac:dyDescent="0.2">
      <c r="A7211" s="94" t="s">
        <v>33424</v>
      </c>
      <c r="B7211" t="s">
        <v>33425</v>
      </c>
      <c r="C7211" t="s">
        <v>243</v>
      </c>
      <c r="D7211">
        <v>85.05</v>
      </c>
      <c r="E7211" t="s">
        <v>30879</v>
      </c>
    </row>
    <row r="7212" spans="1:5" hidden="1" x14ac:dyDescent="0.2">
      <c r="A7212" s="94" t="s">
        <v>33426</v>
      </c>
      <c r="B7212" t="s">
        <v>33427</v>
      </c>
      <c r="C7212" t="s">
        <v>243</v>
      </c>
      <c r="D7212">
        <v>85.05</v>
      </c>
      <c r="E7212" t="s">
        <v>30879</v>
      </c>
    </row>
    <row r="7213" spans="1:5" hidden="1" x14ac:dyDescent="0.2">
      <c r="A7213" s="94" t="s">
        <v>33428</v>
      </c>
      <c r="B7213" t="s">
        <v>33429</v>
      </c>
      <c r="C7213" t="s">
        <v>243</v>
      </c>
      <c r="D7213">
        <v>88.15</v>
      </c>
      <c r="E7213" t="s">
        <v>30879</v>
      </c>
    </row>
    <row r="7214" spans="1:5" hidden="1" x14ac:dyDescent="0.2">
      <c r="A7214" s="94" t="s">
        <v>8932</v>
      </c>
      <c r="B7214" t="s">
        <v>21737</v>
      </c>
      <c r="C7214" t="s">
        <v>243</v>
      </c>
      <c r="D7214">
        <v>80.239999999999995</v>
      </c>
      <c r="E7214" t="s">
        <v>30879</v>
      </c>
    </row>
    <row r="7215" spans="1:5" hidden="1" x14ac:dyDescent="0.2">
      <c r="A7215" s="94" t="s">
        <v>8933</v>
      </c>
      <c r="B7215" t="s">
        <v>8934</v>
      </c>
      <c r="C7215" t="s">
        <v>243</v>
      </c>
      <c r="D7215">
        <v>174.65</v>
      </c>
      <c r="E7215" t="s">
        <v>30879</v>
      </c>
    </row>
    <row r="7216" spans="1:5" hidden="1" x14ac:dyDescent="0.2">
      <c r="A7216" s="94" t="s">
        <v>8935</v>
      </c>
      <c r="B7216" t="s">
        <v>8936</v>
      </c>
      <c r="C7216" t="s">
        <v>243</v>
      </c>
      <c r="D7216">
        <v>174.65</v>
      </c>
      <c r="E7216" t="s">
        <v>30879</v>
      </c>
    </row>
    <row r="7217" spans="1:5" hidden="1" x14ac:dyDescent="0.2">
      <c r="A7217" s="94" t="s">
        <v>8937</v>
      </c>
      <c r="B7217" t="s">
        <v>8938</v>
      </c>
      <c r="C7217" t="s">
        <v>243</v>
      </c>
      <c r="D7217">
        <v>174.65</v>
      </c>
      <c r="E7217" t="s">
        <v>30879</v>
      </c>
    </row>
    <row r="7218" spans="1:5" hidden="1" x14ac:dyDescent="0.2">
      <c r="A7218" s="94" t="s">
        <v>8939</v>
      </c>
      <c r="B7218" t="s">
        <v>8940</v>
      </c>
      <c r="C7218" t="s">
        <v>243</v>
      </c>
      <c r="D7218">
        <v>195.41</v>
      </c>
      <c r="E7218" t="s">
        <v>30879</v>
      </c>
    </row>
    <row r="7219" spans="1:5" hidden="1" x14ac:dyDescent="0.2">
      <c r="A7219" s="94" t="s">
        <v>21738</v>
      </c>
      <c r="B7219" t="s">
        <v>21739</v>
      </c>
      <c r="C7219" t="s">
        <v>243</v>
      </c>
      <c r="D7219">
        <v>195.41</v>
      </c>
      <c r="E7219" t="s">
        <v>30879</v>
      </c>
    </row>
    <row r="7220" spans="1:5" hidden="1" x14ac:dyDescent="0.2">
      <c r="A7220" s="94" t="s">
        <v>8941</v>
      </c>
      <c r="B7220" t="s">
        <v>8942</v>
      </c>
      <c r="C7220" t="s">
        <v>243</v>
      </c>
      <c r="D7220">
        <v>272.14</v>
      </c>
      <c r="E7220" t="s">
        <v>30879</v>
      </c>
    </row>
    <row r="7221" spans="1:5" hidden="1" x14ac:dyDescent="0.2">
      <c r="A7221" s="94" t="s">
        <v>8943</v>
      </c>
      <c r="B7221" t="s">
        <v>8944</v>
      </c>
      <c r="C7221" t="s">
        <v>243</v>
      </c>
      <c r="D7221">
        <v>286.82</v>
      </c>
      <c r="E7221" t="s">
        <v>30879</v>
      </c>
    </row>
    <row r="7222" spans="1:5" hidden="1" x14ac:dyDescent="0.2">
      <c r="A7222" s="94" t="s">
        <v>8945</v>
      </c>
      <c r="B7222" t="s">
        <v>8946</v>
      </c>
      <c r="C7222" t="s">
        <v>243</v>
      </c>
      <c r="D7222">
        <v>286.82</v>
      </c>
      <c r="E7222" t="s">
        <v>30879</v>
      </c>
    </row>
    <row r="7223" spans="1:5" hidden="1" x14ac:dyDescent="0.2">
      <c r="A7223" s="94" t="s">
        <v>8947</v>
      </c>
      <c r="B7223" t="s">
        <v>21740</v>
      </c>
      <c r="C7223" t="s">
        <v>243</v>
      </c>
      <c r="D7223">
        <v>88.26</v>
      </c>
      <c r="E7223" t="s">
        <v>30879</v>
      </c>
    </row>
    <row r="7224" spans="1:5" hidden="1" x14ac:dyDescent="0.2">
      <c r="A7224" s="94" t="s">
        <v>8948</v>
      </c>
      <c r="B7224" t="s">
        <v>21741</v>
      </c>
      <c r="C7224" t="s">
        <v>243</v>
      </c>
      <c r="D7224">
        <v>88.26</v>
      </c>
      <c r="E7224" t="s">
        <v>30879</v>
      </c>
    </row>
    <row r="7225" spans="1:5" hidden="1" x14ac:dyDescent="0.2">
      <c r="A7225" s="94" t="s">
        <v>8949</v>
      </c>
      <c r="B7225" t="s">
        <v>21742</v>
      </c>
      <c r="C7225" t="s">
        <v>243</v>
      </c>
      <c r="D7225">
        <v>88.26</v>
      </c>
      <c r="E7225" t="s">
        <v>30879</v>
      </c>
    </row>
    <row r="7226" spans="1:5" hidden="1" x14ac:dyDescent="0.2">
      <c r="A7226" s="94" t="s">
        <v>8950</v>
      </c>
      <c r="B7226" t="s">
        <v>21743</v>
      </c>
      <c r="C7226" t="s">
        <v>243</v>
      </c>
      <c r="D7226">
        <v>88.26</v>
      </c>
      <c r="E7226" t="s">
        <v>30879</v>
      </c>
    </row>
    <row r="7227" spans="1:5" hidden="1" x14ac:dyDescent="0.2">
      <c r="A7227" s="94" t="s">
        <v>8951</v>
      </c>
      <c r="B7227" t="s">
        <v>21744</v>
      </c>
      <c r="C7227" t="s">
        <v>243</v>
      </c>
      <c r="D7227">
        <v>88.26</v>
      </c>
      <c r="E7227" t="s">
        <v>30879</v>
      </c>
    </row>
    <row r="7228" spans="1:5" hidden="1" x14ac:dyDescent="0.2">
      <c r="A7228" s="94" t="s">
        <v>8952</v>
      </c>
      <c r="B7228" t="s">
        <v>21745</v>
      </c>
      <c r="C7228" t="s">
        <v>243</v>
      </c>
      <c r="D7228">
        <v>88.26</v>
      </c>
      <c r="E7228" t="s">
        <v>30879</v>
      </c>
    </row>
    <row r="7229" spans="1:5" hidden="1" x14ac:dyDescent="0.2">
      <c r="A7229" s="94" t="s">
        <v>8953</v>
      </c>
      <c r="B7229" t="s">
        <v>21746</v>
      </c>
      <c r="C7229" t="s">
        <v>243</v>
      </c>
      <c r="D7229">
        <v>88.26</v>
      </c>
      <c r="E7229" t="s">
        <v>30879</v>
      </c>
    </row>
    <row r="7230" spans="1:5" hidden="1" x14ac:dyDescent="0.2">
      <c r="A7230" s="94" t="s">
        <v>8954</v>
      </c>
      <c r="B7230" t="s">
        <v>21747</v>
      </c>
      <c r="C7230" t="s">
        <v>243</v>
      </c>
      <c r="D7230">
        <v>88.26</v>
      </c>
      <c r="E7230" t="s">
        <v>30879</v>
      </c>
    </row>
    <row r="7231" spans="1:5" hidden="1" x14ac:dyDescent="0.2">
      <c r="A7231" s="94" t="s">
        <v>8955</v>
      </c>
      <c r="B7231" t="s">
        <v>8956</v>
      </c>
      <c r="C7231" t="s">
        <v>243</v>
      </c>
      <c r="D7231">
        <v>88.26</v>
      </c>
      <c r="E7231" t="s">
        <v>30879</v>
      </c>
    </row>
    <row r="7232" spans="1:5" hidden="1" x14ac:dyDescent="0.2">
      <c r="A7232" s="94" t="s">
        <v>8957</v>
      </c>
      <c r="B7232" t="s">
        <v>8958</v>
      </c>
      <c r="C7232" t="s">
        <v>243</v>
      </c>
      <c r="D7232">
        <v>88.26</v>
      </c>
      <c r="E7232" t="s">
        <v>30879</v>
      </c>
    </row>
    <row r="7233" spans="1:5" hidden="1" x14ac:dyDescent="0.2">
      <c r="A7233" s="94" t="s">
        <v>8959</v>
      </c>
      <c r="B7233" t="s">
        <v>8960</v>
      </c>
      <c r="C7233" t="s">
        <v>243</v>
      </c>
      <c r="D7233">
        <v>88.26</v>
      </c>
      <c r="E7233" t="s">
        <v>30879</v>
      </c>
    </row>
    <row r="7234" spans="1:5" hidden="1" x14ac:dyDescent="0.2">
      <c r="A7234" s="94" t="s">
        <v>8961</v>
      </c>
      <c r="B7234" t="s">
        <v>8962</v>
      </c>
      <c r="C7234" t="s">
        <v>243</v>
      </c>
      <c r="D7234">
        <v>88.26</v>
      </c>
      <c r="E7234" t="s">
        <v>30879</v>
      </c>
    </row>
    <row r="7235" spans="1:5" hidden="1" x14ac:dyDescent="0.2">
      <c r="A7235" s="94" t="s">
        <v>8963</v>
      </c>
      <c r="B7235" t="s">
        <v>8964</v>
      </c>
      <c r="C7235" t="s">
        <v>243</v>
      </c>
      <c r="D7235">
        <v>91.26</v>
      </c>
      <c r="E7235" t="s">
        <v>30879</v>
      </c>
    </row>
    <row r="7236" spans="1:5" hidden="1" x14ac:dyDescent="0.2">
      <c r="A7236" s="94" t="s">
        <v>8965</v>
      </c>
      <c r="B7236" t="s">
        <v>8966</v>
      </c>
      <c r="C7236" t="s">
        <v>243</v>
      </c>
      <c r="D7236">
        <v>91.26</v>
      </c>
      <c r="E7236" t="s">
        <v>30879</v>
      </c>
    </row>
    <row r="7237" spans="1:5" hidden="1" x14ac:dyDescent="0.2">
      <c r="A7237" s="94" t="s">
        <v>33432</v>
      </c>
      <c r="B7237" t="s">
        <v>33433</v>
      </c>
      <c r="C7237" t="s">
        <v>243</v>
      </c>
      <c r="D7237">
        <v>102.2</v>
      </c>
      <c r="E7237" t="s">
        <v>30879</v>
      </c>
    </row>
    <row r="7238" spans="1:5" hidden="1" x14ac:dyDescent="0.2">
      <c r="A7238" s="94" t="s">
        <v>33434</v>
      </c>
      <c r="B7238" t="s">
        <v>33435</v>
      </c>
      <c r="C7238" t="s">
        <v>243</v>
      </c>
      <c r="D7238">
        <v>102.2</v>
      </c>
      <c r="E7238" t="s">
        <v>30879</v>
      </c>
    </row>
    <row r="7239" spans="1:5" hidden="1" x14ac:dyDescent="0.2">
      <c r="A7239" s="94" t="s">
        <v>33436</v>
      </c>
      <c r="B7239" t="s">
        <v>33437</v>
      </c>
      <c r="C7239" t="s">
        <v>243</v>
      </c>
      <c r="D7239">
        <v>102.2</v>
      </c>
      <c r="E7239" t="s">
        <v>30879</v>
      </c>
    </row>
    <row r="7240" spans="1:5" hidden="1" x14ac:dyDescent="0.2">
      <c r="A7240" s="94" t="s">
        <v>33438</v>
      </c>
      <c r="B7240" t="s">
        <v>33439</v>
      </c>
      <c r="C7240" t="s">
        <v>243</v>
      </c>
      <c r="D7240">
        <v>102.2</v>
      </c>
      <c r="E7240" t="s">
        <v>30879</v>
      </c>
    </row>
    <row r="7241" spans="1:5" hidden="1" x14ac:dyDescent="0.2">
      <c r="A7241" s="94" t="s">
        <v>33440</v>
      </c>
      <c r="B7241" t="s">
        <v>33441</v>
      </c>
      <c r="C7241" t="s">
        <v>243</v>
      </c>
      <c r="D7241">
        <v>102.2</v>
      </c>
      <c r="E7241" t="s">
        <v>30879</v>
      </c>
    </row>
    <row r="7242" spans="1:5" hidden="1" x14ac:dyDescent="0.2">
      <c r="A7242" s="94" t="s">
        <v>33442</v>
      </c>
      <c r="B7242" t="s">
        <v>33443</v>
      </c>
      <c r="C7242" t="s">
        <v>243</v>
      </c>
      <c r="D7242">
        <v>102.2</v>
      </c>
      <c r="E7242" t="s">
        <v>30879</v>
      </c>
    </row>
    <row r="7243" spans="1:5" hidden="1" x14ac:dyDescent="0.2">
      <c r="A7243" s="94" t="s">
        <v>33444</v>
      </c>
      <c r="B7243" t="s">
        <v>33445</v>
      </c>
      <c r="C7243" t="s">
        <v>243</v>
      </c>
      <c r="D7243">
        <v>105.45</v>
      </c>
      <c r="E7243" t="s">
        <v>30879</v>
      </c>
    </row>
    <row r="7244" spans="1:5" hidden="1" x14ac:dyDescent="0.2">
      <c r="A7244" s="94" t="s">
        <v>33446</v>
      </c>
      <c r="B7244" t="s">
        <v>33447</v>
      </c>
      <c r="C7244" t="s">
        <v>243</v>
      </c>
      <c r="D7244">
        <v>105.45</v>
      </c>
      <c r="E7244" t="s">
        <v>30879</v>
      </c>
    </row>
    <row r="7245" spans="1:5" hidden="1" x14ac:dyDescent="0.2">
      <c r="A7245" s="94" t="s">
        <v>33448</v>
      </c>
      <c r="B7245" t="s">
        <v>33449</v>
      </c>
      <c r="C7245" t="s">
        <v>243</v>
      </c>
      <c r="D7245">
        <v>88.15</v>
      </c>
      <c r="E7245" t="s">
        <v>30879</v>
      </c>
    </row>
    <row r="7246" spans="1:5" hidden="1" x14ac:dyDescent="0.2">
      <c r="A7246" s="94" t="s">
        <v>33450</v>
      </c>
      <c r="B7246" t="s">
        <v>33451</v>
      </c>
      <c r="C7246" t="s">
        <v>243</v>
      </c>
      <c r="D7246">
        <v>88.15</v>
      </c>
      <c r="E7246" t="s">
        <v>30879</v>
      </c>
    </row>
    <row r="7247" spans="1:5" hidden="1" x14ac:dyDescent="0.2">
      <c r="A7247" s="94" t="s">
        <v>33452</v>
      </c>
      <c r="B7247" t="s">
        <v>33453</v>
      </c>
      <c r="C7247" t="s">
        <v>243</v>
      </c>
      <c r="D7247">
        <v>88.15</v>
      </c>
      <c r="E7247" t="s">
        <v>30879</v>
      </c>
    </row>
    <row r="7248" spans="1:5" hidden="1" x14ac:dyDescent="0.2">
      <c r="A7248" s="94" t="s">
        <v>33454</v>
      </c>
      <c r="B7248" t="s">
        <v>33455</v>
      </c>
      <c r="C7248" t="s">
        <v>243</v>
      </c>
      <c r="D7248">
        <v>88.15</v>
      </c>
      <c r="E7248" t="s">
        <v>30879</v>
      </c>
    </row>
    <row r="7249" spans="1:5" hidden="1" x14ac:dyDescent="0.2">
      <c r="A7249" s="94" t="s">
        <v>33456</v>
      </c>
      <c r="B7249" t="s">
        <v>33457</v>
      </c>
      <c r="C7249" t="s">
        <v>243</v>
      </c>
      <c r="D7249">
        <v>88.15</v>
      </c>
      <c r="E7249" t="s">
        <v>30879</v>
      </c>
    </row>
    <row r="7250" spans="1:5" hidden="1" x14ac:dyDescent="0.2">
      <c r="A7250" s="94" t="s">
        <v>33458</v>
      </c>
      <c r="B7250" t="s">
        <v>33459</v>
      </c>
      <c r="C7250" t="s">
        <v>243</v>
      </c>
      <c r="D7250">
        <v>88.15</v>
      </c>
      <c r="E7250" t="s">
        <v>30879</v>
      </c>
    </row>
    <row r="7251" spans="1:5" hidden="1" x14ac:dyDescent="0.2">
      <c r="A7251" s="94" t="s">
        <v>33460</v>
      </c>
      <c r="B7251" t="s">
        <v>33461</v>
      </c>
      <c r="C7251" t="s">
        <v>243</v>
      </c>
      <c r="D7251">
        <v>88.15</v>
      </c>
      <c r="E7251" t="s">
        <v>30879</v>
      </c>
    </row>
    <row r="7252" spans="1:5" hidden="1" x14ac:dyDescent="0.2">
      <c r="A7252" s="94" t="s">
        <v>33462</v>
      </c>
      <c r="B7252" t="s">
        <v>33463</v>
      </c>
      <c r="C7252" t="s">
        <v>243</v>
      </c>
      <c r="D7252">
        <v>88.15</v>
      </c>
      <c r="E7252" t="s">
        <v>30879</v>
      </c>
    </row>
    <row r="7253" spans="1:5" hidden="1" x14ac:dyDescent="0.2">
      <c r="A7253" s="94" t="s">
        <v>8967</v>
      </c>
      <c r="B7253" t="s">
        <v>8968</v>
      </c>
      <c r="C7253" t="s">
        <v>243</v>
      </c>
      <c r="D7253">
        <v>83.16</v>
      </c>
      <c r="E7253" t="s">
        <v>30879</v>
      </c>
    </row>
    <row r="7254" spans="1:5" hidden="1" x14ac:dyDescent="0.2">
      <c r="A7254" s="94" t="s">
        <v>21748</v>
      </c>
      <c r="B7254" t="s">
        <v>21749</v>
      </c>
      <c r="C7254" t="s">
        <v>243</v>
      </c>
      <c r="D7254">
        <v>79.569999999999993</v>
      </c>
      <c r="E7254" t="s">
        <v>30879</v>
      </c>
    </row>
    <row r="7255" spans="1:5" hidden="1" x14ac:dyDescent="0.2">
      <c r="A7255" s="94" t="s">
        <v>21750</v>
      </c>
      <c r="B7255" t="s">
        <v>21751</v>
      </c>
      <c r="C7255" t="s">
        <v>243</v>
      </c>
      <c r="D7255">
        <v>79.569999999999993</v>
      </c>
      <c r="E7255" t="s">
        <v>30879</v>
      </c>
    </row>
    <row r="7256" spans="1:5" hidden="1" x14ac:dyDescent="0.2">
      <c r="A7256" s="94" t="s">
        <v>21752</v>
      </c>
      <c r="B7256" t="s">
        <v>21753</v>
      </c>
      <c r="C7256" t="s">
        <v>243</v>
      </c>
      <c r="D7256">
        <v>123.19</v>
      </c>
      <c r="E7256" t="s">
        <v>30879</v>
      </c>
    </row>
    <row r="7257" spans="1:5" hidden="1" x14ac:dyDescent="0.2">
      <c r="A7257" s="94" t="s">
        <v>8969</v>
      </c>
      <c r="B7257" t="s">
        <v>8970</v>
      </c>
      <c r="C7257" t="s">
        <v>243</v>
      </c>
      <c r="D7257">
        <v>116.21</v>
      </c>
      <c r="E7257" t="s">
        <v>30879</v>
      </c>
    </row>
    <row r="7258" spans="1:5" hidden="1" x14ac:dyDescent="0.2">
      <c r="A7258" s="94" t="s">
        <v>8971</v>
      </c>
      <c r="B7258" t="s">
        <v>21754</v>
      </c>
      <c r="C7258" t="s">
        <v>243</v>
      </c>
      <c r="D7258">
        <v>163.95</v>
      </c>
      <c r="E7258" t="s">
        <v>30879</v>
      </c>
    </row>
    <row r="7259" spans="1:5" hidden="1" x14ac:dyDescent="0.2">
      <c r="A7259" s="94" t="s">
        <v>8972</v>
      </c>
      <c r="B7259" t="s">
        <v>8973</v>
      </c>
      <c r="C7259" t="s">
        <v>243</v>
      </c>
      <c r="D7259">
        <v>116.21</v>
      </c>
      <c r="E7259" t="s">
        <v>30879</v>
      </c>
    </row>
    <row r="7260" spans="1:5" hidden="1" x14ac:dyDescent="0.2">
      <c r="A7260" s="94" t="s">
        <v>8974</v>
      </c>
      <c r="B7260" t="s">
        <v>21755</v>
      </c>
      <c r="C7260" t="s">
        <v>243</v>
      </c>
      <c r="D7260">
        <v>163.95</v>
      </c>
      <c r="E7260" t="s">
        <v>30879</v>
      </c>
    </row>
    <row r="7261" spans="1:5" hidden="1" x14ac:dyDescent="0.2">
      <c r="A7261" s="94" t="s">
        <v>8975</v>
      </c>
      <c r="B7261" t="s">
        <v>21756</v>
      </c>
      <c r="C7261" t="s">
        <v>243</v>
      </c>
      <c r="D7261">
        <v>166.74</v>
      </c>
      <c r="E7261" t="s">
        <v>30879</v>
      </c>
    </row>
    <row r="7262" spans="1:5" hidden="1" x14ac:dyDescent="0.2">
      <c r="A7262" s="94" t="s">
        <v>8976</v>
      </c>
      <c r="B7262" t="s">
        <v>21757</v>
      </c>
      <c r="C7262" t="s">
        <v>243</v>
      </c>
      <c r="D7262">
        <v>48.55</v>
      </c>
      <c r="E7262" t="s">
        <v>30879</v>
      </c>
    </row>
    <row r="7263" spans="1:5" hidden="1" x14ac:dyDescent="0.2">
      <c r="A7263" s="94" t="s">
        <v>8977</v>
      </c>
      <c r="B7263" t="s">
        <v>21758</v>
      </c>
      <c r="C7263" t="s">
        <v>243</v>
      </c>
      <c r="D7263">
        <v>48.55</v>
      </c>
      <c r="E7263" t="s">
        <v>30879</v>
      </c>
    </row>
    <row r="7264" spans="1:5" hidden="1" x14ac:dyDescent="0.2">
      <c r="A7264" s="94" t="s">
        <v>8978</v>
      </c>
      <c r="B7264" t="s">
        <v>21759</v>
      </c>
      <c r="C7264" t="s">
        <v>243</v>
      </c>
      <c r="D7264">
        <v>51.46</v>
      </c>
      <c r="E7264" t="s">
        <v>30879</v>
      </c>
    </row>
    <row r="7265" spans="1:5" hidden="1" x14ac:dyDescent="0.2">
      <c r="A7265" s="94" t="s">
        <v>8979</v>
      </c>
      <c r="B7265" t="s">
        <v>21760</v>
      </c>
      <c r="C7265" t="s">
        <v>243</v>
      </c>
      <c r="D7265">
        <v>51.46</v>
      </c>
      <c r="E7265" t="s">
        <v>30879</v>
      </c>
    </row>
    <row r="7266" spans="1:5" hidden="1" x14ac:dyDescent="0.2">
      <c r="A7266" s="94" t="s">
        <v>8980</v>
      </c>
      <c r="B7266" t="s">
        <v>21761</v>
      </c>
      <c r="C7266" t="s">
        <v>243</v>
      </c>
      <c r="D7266">
        <v>51.46</v>
      </c>
      <c r="E7266" t="s">
        <v>30879</v>
      </c>
    </row>
    <row r="7267" spans="1:5" hidden="1" x14ac:dyDescent="0.2">
      <c r="A7267" s="94" t="s">
        <v>8981</v>
      </c>
      <c r="B7267" t="s">
        <v>21762</v>
      </c>
      <c r="C7267" t="s">
        <v>243</v>
      </c>
      <c r="D7267">
        <v>110.36</v>
      </c>
      <c r="E7267" t="s">
        <v>30879</v>
      </c>
    </row>
    <row r="7268" spans="1:5" hidden="1" x14ac:dyDescent="0.2">
      <c r="A7268" s="94" t="s">
        <v>8982</v>
      </c>
      <c r="B7268" t="s">
        <v>21763</v>
      </c>
      <c r="C7268" t="s">
        <v>243</v>
      </c>
      <c r="D7268">
        <v>51.46</v>
      </c>
      <c r="E7268" t="s">
        <v>30879</v>
      </c>
    </row>
    <row r="7269" spans="1:5" hidden="1" x14ac:dyDescent="0.2">
      <c r="A7269" s="94" t="s">
        <v>8983</v>
      </c>
      <c r="B7269" t="s">
        <v>21764</v>
      </c>
      <c r="C7269" t="s">
        <v>243</v>
      </c>
      <c r="D7269">
        <v>51.46</v>
      </c>
      <c r="E7269" t="s">
        <v>30879</v>
      </c>
    </row>
    <row r="7270" spans="1:5" hidden="1" x14ac:dyDescent="0.2">
      <c r="A7270" s="94" t="s">
        <v>8984</v>
      </c>
      <c r="B7270" t="s">
        <v>21765</v>
      </c>
      <c r="C7270" t="s">
        <v>243</v>
      </c>
      <c r="D7270">
        <v>110.36</v>
      </c>
      <c r="E7270" t="s">
        <v>30879</v>
      </c>
    </row>
    <row r="7271" spans="1:5" hidden="1" x14ac:dyDescent="0.2">
      <c r="A7271" s="94" t="s">
        <v>8985</v>
      </c>
      <c r="B7271" t="s">
        <v>21766</v>
      </c>
      <c r="C7271" t="s">
        <v>243</v>
      </c>
      <c r="D7271">
        <v>51.46</v>
      </c>
      <c r="E7271" t="s">
        <v>30879</v>
      </c>
    </row>
    <row r="7272" spans="1:5" hidden="1" x14ac:dyDescent="0.2">
      <c r="A7272" s="94" t="s">
        <v>8986</v>
      </c>
      <c r="B7272" t="s">
        <v>21767</v>
      </c>
      <c r="C7272" t="s">
        <v>243</v>
      </c>
      <c r="D7272">
        <v>51.46</v>
      </c>
      <c r="E7272" t="s">
        <v>30879</v>
      </c>
    </row>
    <row r="7273" spans="1:5" hidden="1" x14ac:dyDescent="0.2">
      <c r="A7273" s="94" t="s">
        <v>8987</v>
      </c>
      <c r="B7273" t="s">
        <v>21768</v>
      </c>
      <c r="C7273" t="s">
        <v>243</v>
      </c>
      <c r="D7273">
        <v>52.84</v>
      </c>
      <c r="E7273" t="s">
        <v>30879</v>
      </c>
    </row>
    <row r="7274" spans="1:5" hidden="1" x14ac:dyDescent="0.2">
      <c r="A7274" s="94" t="s">
        <v>8988</v>
      </c>
      <c r="B7274" t="s">
        <v>21769</v>
      </c>
      <c r="C7274" t="s">
        <v>243</v>
      </c>
      <c r="D7274">
        <v>56.01</v>
      </c>
      <c r="E7274" t="s">
        <v>30879</v>
      </c>
    </row>
    <row r="7275" spans="1:5" hidden="1" x14ac:dyDescent="0.2">
      <c r="A7275" s="94" t="s">
        <v>8989</v>
      </c>
      <c r="B7275" t="s">
        <v>21770</v>
      </c>
      <c r="C7275" t="s">
        <v>243</v>
      </c>
      <c r="D7275">
        <v>119.2</v>
      </c>
      <c r="E7275" t="s">
        <v>30879</v>
      </c>
    </row>
    <row r="7276" spans="1:5" hidden="1" x14ac:dyDescent="0.2">
      <c r="A7276" s="94" t="s">
        <v>8990</v>
      </c>
      <c r="B7276" t="s">
        <v>8991</v>
      </c>
      <c r="C7276" t="s">
        <v>2424</v>
      </c>
      <c r="D7276">
        <v>15.44</v>
      </c>
      <c r="E7276" t="s">
        <v>30879</v>
      </c>
    </row>
    <row r="7277" spans="1:5" hidden="1" x14ac:dyDescent="0.2">
      <c r="A7277" s="94" t="s">
        <v>8992</v>
      </c>
      <c r="B7277" t="s">
        <v>8993</v>
      </c>
      <c r="C7277" t="s">
        <v>1031</v>
      </c>
      <c r="D7277">
        <v>14.01</v>
      </c>
      <c r="E7277" t="s">
        <v>30879</v>
      </c>
    </row>
    <row r="7278" spans="1:5" hidden="1" x14ac:dyDescent="0.2">
      <c r="A7278" s="94" t="s">
        <v>8994</v>
      </c>
      <c r="B7278" t="s">
        <v>8995</v>
      </c>
      <c r="C7278" t="s">
        <v>2424</v>
      </c>
      <c r="D7278">
        <v>15.44</v>
      </c>
      <c r="E7278" t="s">
        <v>30879</v>
      </c>
    </row>
    <row r="7279" spans="1:5" hidden="1" x14ac:dyDescent="0.2">
      <c r="A7279" s="94" t="s">
        <v>8996</v>
      </c>
      <c r="B7279" t="s">
        <v>8997</v>
      </c>
      <c r="C7279" t="s">
        <v>243</v>
      </c>
      <c r="D7279">
        <v>245.89</v>
      </c>
      <c r="E7279" t="s">
        <v>30879</v>
      </c>
    </row>
    <row r="7280" spans="1:5" hidden="1" x14ac:dyDescent="0.2">
      <c r="A7280" s="94" t="s">
        <v>33472</v>
      </c>
      <c r="B7280" t="s">
        <v>33473</v>
      </c>
      <c r="C7280" t="s">
        <v>243</v>
      </c>
      <c r="D7280">
        <v>292.27999999999997</v>
      </c>
      <c r="E7280" t="s">
        <v>30879</v>
      </c>
    </row>
    <row r="7281" spans="1:5" hidden="1" x14ac:dyDescent="0.2">
      <c r="A7281" s="94" t="s">
        <v>8998</v>
      </c>
      <c r="B7281" t="s">
        <v>8999</v>
      </c>
      <c r="C7281" t="s">
        <v>243</v>
      </c>
      <c r="D7281">
        <v>254.15</v>
      </c>
      <c r="E7281" t="s">
        <v>30879</v>
      </c>
    </row>
    <row r="7282" spans="1:5" hidden="1" x14ac:dyDescent="0.2">
      <c r="A7282" s="94" t="s">
        <v>33474</v>
      </c>
      <c r="B7282" t="s">
        <v>33475</v>
      </c>
      <c r="C7282" t="s">
        <v>243</v>
      </c>
      <c r="D7282">
        <v>292.27999999999997</v>
      </c>
      <c r="E7282" t="s">
        <v>30879</v>
      </c>
    </row>
    <row r="7283" spans="1:5" hidden="1" x14ac:dyDescent="0.2">
      <c r="A7283" s="94" t="s">
        <v>21771</v>
      </c>
      <c r="B7283" t="s">
        <v>21772</v>
      </c>
      <c r="C7283" t="s">
        <v>243</v>
      </c>
      <c r="D7283">
        <v>273.48</v>
      </c>
      <c r="E7283" t="s">
        <v>30879</v>
      </c>
    </row>
    <row r="7284" spans="1:5" hidden="1" x14ac:dyDescent="0.2">
      <c r="A7284" s="94" t="s">
        <v>9000</v>
      </c>
      <c r="B7284" t="s">
        <v>9001</v>
      </c>
      <c r="C7284" t="s">
        <v>243</v>
      </c>
      <c r="D7284">
        <v>229.59</v>
      </c>
      <c r="E7284" t="s">
        <v>30879</v>
      </c>
    </row>
    <row r="7285" spans="1:5" hidden="1" x14ac:dyDescent="0.2">
      <c r="A7285" s="94" t="s">
        <v>9002</v>
      </c>
      <c r="B7285" t="s">
        <v>9003</v>
      </c>
      <c r="C7285" t="s">
        <v>243</v>
      </c>
      <c r="D7285">
        <v>229.59</v>
      </c>
      <c r="E7285" t="s">
        <v>30879</v>
      </c>
    </row>
    <row r="7286" spans="1:5" hidden="1" x14ac:dyDescent="0.2">
      <c r="A7286" s="94" t="s">
        <v>9004</v>
      </c>
      <c r="B7286" t="s">
        <v>9005</v>
      </c>
      <c r="C7286" t="s">
        <v>243</v>
      </c>
      <c r="D7286">
        <v>272.23</v>
      </c>
      <c r="E7286" t="s">
        <v>30879</v>
      </c>
    </row>
    <row r="7287" spans="1:5" hidden="1" x14ac:dyDescent="0.2">
      <c r="A7287" s="94" t="s">
        <v>33476</v>
      </c>
      <c r="B7287" t="s">
        <v>33477</v>
      </c>
      <c r="C7287" t="s">
        <v>243</v>
      </c>
      <c r="D7287">
        <v>325.63</v>
      </c>
      <c r="E7287" t="s">
        <v>30879</v>
      </c>
    </row>
    <row r="7288" spans="1:5" hidden="1" x14ac:dyDescent="0.2">
      <c r="A7288" s="94" t="s">
        <v>9006</v>
      </c>
      <c r="B7288" t="s">
        <v>33534</v>
      </c>
      <c r="C7288" t="s">
        <v>243</v>
      </c>
      <c r="D7288">
        <v>78.22</v>
      </c>
      <c r="E7288" t="s">
        <v>30879</v>
      </c>
    </row>
    <row r="7289" spans="1:5" hidden="1" x14ac:dyDescent="0.2">
      <c r="A7289" s="94" t="s">
        <v>33388</v>
      </c>
      <c r="B7289" t="s">
        <v>33389</v>
      </c>
      <c r="C7289" t="s">
        <v>243</v>
      </c>
      <c r="D7289">
        <v>306.54000000000002</v>
      </c>
      <c r="E7289" t="s">
        <v>30879</v>
      </c>
    </row>
    <row r="7290" spans="1:5" hidden="1" x14ac:dyDescent="0.2">
      <c r="A7290" s="94" t="s">
        <v>33398</v>
      </c>
      <c r="B7290" t="s">
        <v>33399</v>
      </c>
      <c r="C7290" t="s">
        <v>243</v>
      </c>
      <c r="D7290">
        <v>396.03</v>
      </c>
      <c r="E7290" t="s">
        <v>30879</v>
      </c>
    </row>
    <row r="7291" spans="1:5" hidden="1" x14ac:dyDescent="0.2">
      <c r="A7291" s="94" t="s">
        <v>33386</v>
      </c>
      <c r="B7291" t="s">
        <v>33387</v>
      </c>
      <c r="C7291" t="s">
        <v>243</v>
      </c>
      <c r="D7291">
        <v>311.3</v>
      </c>
      <c r="E7291" t="s">
        <v>30879</v>
      </c>
    </row>
    <row r="7292" spans="1:5" hidden="1" x14ac:dyDescent="0.2">
      <c r="A7292" s="94" t="s">
        <v>33390</v>
      </c>
      <c r="B7292" t="s">
        <v>33391</v>
      </c>
      <c r="C7292" t="s">
        <v>243</v>
      </c>
      <c r="D7292">
        <v>311.3</v>
      </c>
      <c r="E7292" t="s">
        <v>30879</v>
      </c>
    </row>
    <row r="7293" spans="1:5" hidden="1" x14ac:dyDescent="0.2">
      <c r="A7293" s="94" t="s">
        <v>33394</v>
      </c>
      <c r="B7293" t="s">
        <v>33395</v>
      </c>
      <c r="C7293" t="s">
        <v>243</v>
      </c>
      <c r="D7293">
        <v>311.3</v>
      </c>
      <c r="E7293" t="s">
        <v>30879</v>
      </c>
    </row>
    <row r="7294" spans="1:5" hidden="1" x14ac:dyDescent="0.2">
      <c r="A7294" s="94" t="s">
        <v>33400</v>
      </c>
      <c r="B7294" t="s">
        <v>33401</v>
      </c>
      <c r="C7294" t="s">
        <v>243</v>
      </c>
      <c r="D7294">
        <v>403.65</v>
      </c>
      <c r="E7294" t="s">
        <v>30879</v>
      </c>
    </row>
    <row r="7295" spans="1:5" hidden="1" x14ac:dyDescent="0.2">
      <c r="A7295" s="94" t="s">
        <v>33408</v>
      </c>
      <c r="B7295" t="s">
        <v>33409</v>
      </c>
      <c r="C7295" t="s">
        <v>243</v>
      </c>
      <c r="D7295">
        <v>403.65</v>
      </c>
      <c r="E7295" t="s">
        <v>30879</v>
      </c>
    </row>
    <row r="7296" spans="1:5" hidden="1" x14ac:dyDescent="0.2">
      <c r="A7296" s="94" t="s">
        <v>33410</v>
      </c>
      <c r="B7296" t="s">
        <v>33411</v>
      </c>
      <c r="C7296" t="s">
        <v>243</v>
      </c>
      <c r="D7296">
        <v>403.65</v>
      </c>
      <c r="E7296" t="s">
        <v>30879</v>
      </c>
    </row>
    <row r="7297" spans="1:5" hidden="1" x14ac:dyDescent="0.2">
      <c r="A7297" s="94" t="s">
        <v>33402</v>
      </c>
      <c r="B7297" t="s">
        <v>33403</v>
      </c>
      <c r="C7297" t="s">
        <v>243</v>
      </c>
      <c r="D7297">
        <v>381.75</v>
      </c>
      <c r="E7297" t="s">
        <v>30879</v>
      </c>
    </row>
    <row r="7298" spans="1:5" hidden="1" x14ac:dyDescent="0.2">
      <c r="A7298" s="94" t="s">
        <v>33392</v>
      </c>
      <c r="B7298" t="s">
        <v>33393</v>
      </c>
      <c r="C7298" t="s">
        <v>243</v>
      </c>
      <c r="D7298">
        <v>308.45</v>
      </c>
      <c r="E7298" t="s">
        <v>30879</v>
      </c>
    </row>
    <row r="7299" spans="1:5" hidden="1" x14ac:dyDescent="0.2">
      <c r="A7299" s="94" t="s">
        <v>33396</v>
      </c>
      <c r="B7299" t="s">
        <v>33397</v>
      </c>
      <c r="C7299" t="s">
        <v>243</v>
      </c>
      <c r="D7299">
        <v>389.37</v>
      </c>
      <c r="E7299" t="s">
        <v>30879</v>
      </c>
    </row>
    <row r="7300" spans="1:5" hidden="1" x14ac:dyDescent="0.2">
      <c r="A7300" s="94" t="s">
        <v>33404</v>
      </c>
      <c r="B7300" t="s">
        <v>33405</v>
      </c>
      <c r="C7300" t="s">
        <v>243</v>
      </c>
      <c r="D7300">
        <v>389.37</v>
      </c>
      <c r="E7300" t="s">
        <v>30879</v>
      </c>
    </row>
    <row r="7301" spans="1:5" hidden="1" x14ac:dyDescent="0.2">
      <c r="A7301" s="94" t="s">
        <v>33406</v>
      </c>
      <c r="B7301" t="s">
        <v>33407</v>
      </c>
      <c r="C7301" t="s">
        <v>243</v>
      </c>
      <c r="D7301">
        <v>389.37</v>
      </c>
      <c r="E7301" t="s">
        <v>30879</v>
      </c>
    </row>
    <row r="7302" spans="1:5" hidden="1" x14ac:dyDescent="0.2">
      <c r="A7302" s="94" t="s">
        <v>9007</v>
      </c>
      <c r="B7302" t="s">
        <v>9008</v>
      </c>
      <c r="C7302" t="s">
        <v>243</v>
      </c>
      <c r="D7302">
        <v>89.9</v>
      </c>
      <c r="E7302" t="s">
        <v>30879</v>
      </c>
    </row>
    <row r="7303" spans="1:5" hidden="1" x14ac:dyDescent="0.2">
      <c r="A7303" s="94" t="s">
        <v>9009</v>
      </c>
      <c r="B7303" t="s">
        <v>9010</v>
      </c>
      <c r="C7303" t="s">
        <v>243</v>
      </c>
      <c r="D7303">
        <v>89.9</v>
      </c>
      <c r="E7303" t="s">
        <v>30879</v>
      </c>
    </row>
    <row r="7304" spans="1:5" hidden="1" x14ac:dyDescent="0.2">
      <c r="A7304" s="94" t="s">
        <v>9011</v>
      </c>
      <c r="B7304" t="s">
        <v>21773</v>
      </c>
      <c r="C7304" t="s">
        <v>243</v>
      </c>
      <c r="D7304">
        <v>265.2</v>
      </c>
      <c r="E7304" t="s">
        <v>30879</v>
      </c>
    </row>
    <row r="7305" spans="1:5" hidden="1" x14ac:dyDescent="0.2">
      <c r="A7305" s="94" t="s">
        <v>33374</v>
      </c>
      <c r="B7305" t="s">
        <v>33375</v>
      </c>
      <c r="C7305" t="s">
        <v>243</v>
      </c>
      <c r="D7305" s="684">
        <v>1419.84</v>
      </c>
      <c r="E7305" t="s">
        <v>30879</v>
      </c>
    </row>
    <row r="7306" spans="1:5" hidden="1" x14ac:dyDescent="0.2">
      <c r="A7306" s="94" t="s">
        <v>33376</v>
      </c>
      <c r="B7306" t="s">
        <v>33377</v>
      </c>
      <c r="C7306" t="s">
        <v>243</v>
      </c>
      <c r="D7306" s="684">
        <v>1419.84</v>
      </c>
      <c r="E7306" t="s">
        <v>30879</v>
      </c>
    </row>
    <row r="7307" spans="1:5" hidden="1" x14ac:dyDescent="0.2">
      <c r="A7307" s="94" t="s">
        <v>33370</v>
      </c>
      <c r="B7307" t="s">
        <v>33371</v>
      </c>
      <c r="C7307" t="s">
        <v>243</v>
      </c>
      <c r="D7307" s="684">
        <v>1311.04</v>
      </c>
      <c r="E7307" t="s">
        <v>30879</v>
      </c>
    </row>
    <row r="7308" spans="1:5" hidden="1" x14ac:dyDescent="0.2">
      <c r="A7308" s="94" t="s">
        <v>33372</v>
      </c>
      <c r="B7308" t="s">
        <v>33373</v>
      </c>
      <c r="C7308" t="s">
        <v>243</v>
      </c>
      <c r="D7308" s="684">
        <v>1311.04</v>
      </c>
      <c r="E7308" t="s">
        <v>30879</v>
      </c>
    </row>
    <row r="7309" spans="1:5" hidden="1" x14ac:dyDescent="0.2">
      <c r="A7309" s="94" t="s">
        <v>33368</v>
      </c>
      <c r="B7309" t="s">
        <v>33369</v>
      </c>
      <c r="C7309" t="s">
        <v>243</v>
      </c>
      <c r="D7309">
        <v>459.68</v>
      </c>
      <c r="E7309" t="s">
        <v>30879</v>
      </c>
    </row>
    <row r="7310" spans="1:5" hidden="1" x14ac:dyDescent="0.2">
      <c r="A7310" s="94" t="s">
        <v>34505</v>
      </c>
      <c r="B7310" t="s">
        <v>34506</v>
      </c>
      <c r="C7310" t="s">
        <v>2424</v>
      </c>
      <c r="D7310">
        <v>5.79</v>
      </c>
      <c r="E7310" t="s">
        <v>30879</v>
      </c>
    </row>
    <row r="7311" spans="1:5" hidden="1" x14ac:dyDescent="0.2">
      <c r="A7311" s="94" t="s">
        <v>9012</v>
      </c>
      <c r="B7311" t="s">
        <v>9013</v>
      </c>
      <c r="C7311" t="s">
        <v>243</v>
      </c>
      <c r="D7311">
        <v>141.55000000000001</v>
      </c>
      <c r="E7311" t="s">
        <v>30879</v>
      </c>
    </row>
    <row r="7312" spans="1:5" hidden="1" x14ac:dyDescent="0.2">
      <c r="A7312" s="94" t="s">
        <v>9014</v>
      </c>
      <c r="B7312" t="s">
        <v>9015</v>
      </c>
      <c r="C7312" t="s">
        <v>243</v>
      </c>
      <c r="D7312">
        <v>98.62</v>
      </c>
      <c r="E7312" t="s">
        <v>30879</v>
      </c>
    </row>
    <row r="7313" spans="1:5" hidden="1" x14ac:dyDescent="0.2">
      <c r="A7313" s="94" t="s">
        <v>21774</v>
      </c>
      <c r="B7313" t="s">
        <v>21775</v>
      </c>
      <c r="C7313" t="s">
        <v>243</v>
      </c>
      <c r="D7313">
        <v>102.55</v>
      </c>
      <c r="E7313" t="s">
        <v>30879</v>
      </c>
    </row>
    <row r="7314" spans="1:5" hidden="1" x14ac:dyDescent="0.2">
      <c r="A7314" s="94" t="s">
        <v>9016</v>
      </c>
      <c r="B7314" t="s">
        <v>9017</v>
      </c>
      <c r="C7314" t="s">
        <v>243</v>
      </c>
      <c r="D7314">
        <v>98.62</v>
      </c>
      <c r="E7314" t="s">
        <v>30879</v>
      </c>
    </row>
    <row r="7315" spans="1:5" hidden="1" x14ac:dyDescent="0.2">
      <c r="A7315" s="94" t="s">
        <v>33466</v>
      </c>
      <c r="B7315" t="s">
        <v>33467</v>
      </c>
      <c r="C7315" t="s">
        <v>243</v>
      </c>
      <c r="D7315">
        <v>71.03</v>
      </c>
      <c r="E7315" t="s">
        <v>30879</v>
      </c>
    </row>
    <row r="7316" spans="1:5" hidden="1" x14ac:dyDescent="0.2">
      <c r="A7316" s="94" t="s">
        <v>33468</v>
      </c>
      <c r="B7316" t="s">
        <v>33469</v>
      </c>
      <c r="C7316" t="s">
        <v>243</v>
      </c>
      <c r="D7316">
        <v>71.03</v>
      </c>
      <c r="E7316" t="s">
        <v>30879</v>
      </c>
    </row>
    <row r="7317" spans="1:5" hidden="1" x14ac:dyDescent="0.2">
      <c r="A7317" s="94" t="s">
        <v>33470</v>
      </c>
      <c r="B7317" t="s">
        <v>33471</v>
      </c>
      <c r="C7317" t="s">
        <v>243</v>
      </c>
      <c r="D7317">
        <v>71.03</v>
      </c>
      <c r="E7317" t="s">
        <v>30879</v>
      </c>
    </row>
    <row r="7318" spans="1:5" hidden="1" x14ac:dyDescent="0.2">
      <c r="A7318" s="94" t="s">
        <v>33464</v>
      </c>
      <c r="B7318" t="s">
        <v>33465</v>
      </c>
      <c r="C7318" t="s">
        <v>243</v>
      </c>
      <c r="D7318">
        <v>84.05</v>
      </c>
      <c r="E7318" t="s">
        <v>30879</v>
      </c>
    </row>
    <row r="7319" spans="1:5" hidden="1" x14ac:dyDescent="0.2">
      <c r="A7319" s="94" t="s">
        <v>21776</v>
      </c>
      <c r="B7319" t="s">
        <v>21777</v>
      </c>
      <c r="C7319" t="s">
        <v>243</v>
      </c>
      <c r="D7319">
        <v>84.05</v>
      </c>
      <c r="E7319" t="s">
        <v>30879</v>
      </c>
    </row>
    <row r="7320" spans="1:5" hidden="1" x14ac:dyDescent="0.2">
      <c r="A7320" s="94" t="s">
        <v>21778</v>
      </c>
      <c r="B7320" t="s">
        <v>21779</v>
      </c>
      <c r="C7320" t="s">
        <v>243</v>
      </c>
      <c r="D7320">
        <v>84.05</v>
      </c>
      <c r="E7320" t="s">
        <v>30879</v>
      </c>
    </row>
    <row r="7321" spans="1:5" hidden="1" x14ac:dyDescent="0.2">
      <c r="A7321" s="94" t="s">
        <v>9018</v>
      </c>
      <c r="B7321" t="s">
        <v>9019</v>
      </c>
      <c r="C7321" t="s">
        <v>243</v>
      </c>
      <c r="D7321">
        <v>84.05</v>
      </c>
      <c r="E7321" t="s">
        <v>30879</v>
      </c>
    </row>
    <row r="7322" spans="1:5" hidden="1" x14ac:dyDescent="0.2">
      <c r="A7322" s="94" t="s">
        <v>9020</v>
      </c>
      <c r="B7322" t="s">
        <v>9021</v>
      </c>
      <c r="C7322" t="s">
        <v>243</v>
      </c>
      <c r="D7322">
        <v>84.05</v>
      </c>
      <c r="E7322" t="s">
        <v>30879</v>
      </c>
    </row>
    <row r="7323" spans="1:5" hidden="1" x14ac:dyDescent="0.2">
      <c r="A7323" s="94" t="s">
        <v>9022</v>
      </c>
      <c r="B7323" t="s">
        <v>9023</v>
      </c>
      <c r="C7323" t="s">
        <v>243</v>
      </c>
      <c r="D7323">
        <v>84.05</v>
      </c>
      <c r="E7323" t="s">
        <v>30879</v>
      </c>
    </row>
    <row r="7324" spans="1:5" hidden="1" x14ac:dyDescent="0.2">
      <c r="A7324" s="94" t="s">
        <v>9024</v>
      </c>
      <c r="B7324" t="s">
        <v>9025</v>
      </c>
      <c r="C7324" t="s">
        <v>243</v>
      </c>
      <c r="D7324">
        <v>84.05</v>
      </c>
      <c r="E7324" t="s">
        <v>30879</v>
      </c>
    </row>
    <row r="7325" spans="1:5" hidden="1" x14ac:dyDescent="0.2">
      <c r="A7325" s="94" t="s">
        <v>21780</v>
      </c>
      <c r="B7325" t="s">
        <v>21781</v>
      </c>
      <c r="C7325" t="s">
        <v>243</v>
      </c>
      <c r="D7325">
        <v>155.5</v>
      </c>
      <c r="E7325" t="s">
        <v>30879</v>
      </c>
    </row>
    <row r="7326" spans="1:5" hidden="1" x14ac:dyDescent="0.2">
      <c r="A7326" s="94" t="s">
        <v>9026</v>
      </c>
      <c r="B7326" t="s">
        <v>9027</v>
      </c>
      <c r="C7326" t="s">
        <v>243</v>
      </c>
      <c r="D7326">
        <v>84.05</v>
      </c>
      <c r="E7326" t="s">
        <v>30879</v>
      </c>
    </row>
    <row r="7327" spans="1:5" hidden="1" x14ac:dyDescent="0.2">
      <c r="A7327" s="94" t="s">
        <v>9028</v>
      </c>
      <c r="B7327" t="s">
        <v>9029</v>
      </c>
      <c r="C7327" t="s">
        <v>243</v>
      </c>
      <c r="D7327">
        <v>84.05</v>
      </c>
      <c r="E7327" t="s">
        <v>30879</v>
      </c>
    </row>
    <row r="7328" spans="1:5" hidden="1" x14ac:dyDescent="0.2">
      <c r="A7328" s="94" t="s">
        <v>9030</v>
      </c>
      <c r="B7328" t="s">
        <v>9031</v>
      </c>
      <c r="C7328" t="s">
        <v>243</v>
      </c>
      <c r="D7328">
        <v>91.91</v>
      </c>
      <c r="E7328" t="s">
        <v>30879</v>
      </c>
    </row>
    <row r="7329" spans="1:5" hidden="1" x14ac:dyDescent="0.2">
      <c r="A7329" s="94" t="s">
        <v>9032</v>
      </c>
      <c r="B7329" t="s">
        <v>9033</v>
      </c>
      <c r="C7329" t="s">
        <v>243</v>
      </c>
      <c r="D7329">
        <v>91.91</v>
      </c>
      <c r="E7329" t="s">
        <v>30879</v>
      </c>
    </row>
    <row r="7330" spans="1:5" hidden="1" x14ac:dyDescent="0.2">
      <c r="A7330" s="94" t="s">
        <v>21782</v>
      </c>
      <c r="B7330" t="s">
        <v>21783</v>
      </c>
      <c r="C7330" t="s">
        <v>243</v>
      </c>
      <c r="D7330">
        <v>114.14</v>
      </c>
      <c r="E7330" t="s">
        <v>30879</v>
      </c>
    </row>
    <row r="7331" spans="1:5" hidden="1" x14ac:dyDescent="0.2">
      <c r="A7331" s="94" t="s">
        <v>35446</v>
      </c>
      <c r="B7331" t="s">
        <v>35447</v>
      </c>
      <c r="C7331" t="s">
        <v>243</v>
      </c>
      <c r="D7331">
        <v>4.05</v>
      </c>
      <c r="E7331" t="s">
        <v>30879</v>
      </c>
    </row>
    <row r="7332" spans="1:5" hidden="1" x14ac:dyDescent="0.2">
      <c r="A7332" s="94" t="s">
        <v>35454</v>
      </c>
      <c r="B7332" t="s">
        <v>35455</v>
      </c>
      <c r="C7332" t="s">
        <v>243</v>
      </c>
      <c r="D7332">
        <v>9.43</v>
      </c>
      <c r="E7332" t="s">
        <v>30879</v>
      </c>
    </row>
    <row r="7333" spans="1:5" hidden="1" x14ac:dyDescent="0.2">
      <c r="A7333" s="94" t="s">
        <v>35420</v>
      </c>
      <c r="B7333" t="s">
        <v>35421</v>
      </c>
      <c r="C7333" t="s">
        <v>243</v>
      </c>
      <c r="D7333">
        <v>4.3899999999999997</v>
      </c>
      <c r="E7333" t="s">
        <v>30879</v>
      </c>
    </row>
    <row r="7334" spans="1:5" hidden="1" x14ac:dyDescent="0.2">
      <c r="A7334" s="94" t="s">
        <v>35418</v>
      </c>
      <c r="B7334" t="s">
        <v>35419</v>
      </c>
      <c r="C7334" t="s">
        <v>243</v>
      </c>
      <c r="D7334">
        <v>4.3899999999999997</v>
      </c>
      <c r="E7334" t="s">
        <v>30879</v>
      </c>
    </row>
    <row r="7335" spans="1:5" hidden="1" x14ac:dyDescent="0.2">
      <c r="A7335" s="94" t="s">
        <v>35466</v>
      </c>
      <c r="B7335" t="s">
        <v>35467</v>
      </c>
      <c r="C7335" t="s">
        <v>243</v>
      </c>
      <c r="D7335">
        <v>23.46</v>
      </c>
      <c r="E7335" t="s">
        <v>30879</v>
      </c>
    </row>
    <row r="7336" spans="1:5" hidden="1" x14ac:dyDescent="0.2">
      <c r="A7336" s="94" t="s">
        <v>35468</v>
      </c>
      <c r="B7336" t="s">
        <v>35469</v>
      </c>
      <c r="C7336" t="s">
        <v>243</v>
      </c>
      <c r="D7336">
        <v>6.66</v>
      </c>
      <c r="E7336" t="s">
        <v>30879</v>
      </c>
    </row>
    <row r="7337" spans="1:5" hidden="1" x14ac:dyDescent="0.2">
      <c r="A7337" s="94" t="s">
        <v>35484</v>
      </c>
      <c r="B7337" t="s">
        <v>35485</v>
      </c>
      <c r="C7337" t="s">
        <v>243</v>
      </c>
      <c r="D7337">
        <v>7.75</v>
      </c>
      <c r="E7337" t="s">
        <v>30879</v>
      </c>
    </row>
    <row r="7338" spans="1:5" hidden="1" x14ac:dyDescent="0.2">
      <c r="A7338" s="94" t="s">
        <v>35486</v>
      </c>
      <c r="B7338" t="s">
        <v>35487</v>
      </c>
      <c r="C7338" t="s">
        <v>243</v>
      </c>
      <c r="D7338">
        <v>3.44</v>
      </c>
      <c r="E7338" t="s">
        <v>30879</v>
      </c>
    </row>
    <row r="7339" spans="1:5" hidden="1" x14ac:dyDescent="0.2">
      <c r="A7339" s="94" t="s">
        <v>35488</v>
      </c>
      <c r="B7339" t="s">
        <v>35489</v>
      </c>
      <c r="C7339" t="s">
        <v>243</v>
      </c>
      <c r="D7339">
        <v>5.17</v>
      </c>
      <c r="E7339" t="s">
        <v>30879</v>
      </c>
    </row>
    <row r="7340" spans="1:5" hidden="1" x14ac:dyDescent="0.2">
      <c r="A7340" s="94" t="s">
        <v>35513</v>
      </c>
      <c r="B7340" t="s">
        <v>35514</v>
      </c>
      <c r="C7340" t="s">
        <v>243</v>
      </c>
      <c r="D7340">
        <v>15.71</v>
      </c>
      <c r="E7340" t="s">
        <v>30879</v>
      </c>
    </row>
    <row r="7341" spans="1:5" hidden="1" x14ac:dyDescent="0.2">
      <c r="A7341" s="94" t="s">
        <v>9034</v>
      </c>
      <c r="B7341" t="s">
        <v>9035</v>
      </c>
      <c r="C7341" t="s">
        <v>243</v>
      </c>
      <c r="D7341">
        <v>75.47</v>
      </c>
      <c r="E7341" t="s">
        <v>30879</v>
      </c>
    </row>
    <row r="7342" spans="1:5" hidden="1" x14ac:dyDescent="0.2">
      <c r="A7342" s="94" t="s">
        <v>35511</v>
      </c>
      <c r="B7342" t="s">
        <v>35512</v>
      </c>
      <c r="C7342" t="s">
        <v>1623</v>
      </c>
      <c r="D7342">
        <v>3.09</v>
      </c>
      <c r="E7342" t="s">
        <v>30879</v>
      </c>
    </row>
    <row r="7343" spans="1:5" hidden="1" x14ac:dyDescent="0.2">
      <c r="A7343" s="94" t="s">
        <v>35521</v>
      </c>
      <c r="B7343" t="s">
        <v>35522</v>
      </c>
      <c r="C7343" t="s">
        <v>243</v>
      </c>
      <c r="D7343">
        <v>18.12</v>
      </c>
      <c r="E7343" t="s">
        <v>30879</v>
      </c>
    </row>
    <row r="7344" spans="1:5" hidden="1" x14ac:dyDescent="0.2">
      <c r="A7344" s="94" t="s">
        <v>35404</v>
      </c>
      <c r="B7344" t="s">
        <v>35405</v>
      </c>
      <c r="C7344" t="s">
        <v>243</v>
      </c>
      <c r="D7344">
        <v>9.39</v>
      </c>
      <c r="E7344" t="s">
        <v>30879</v>
      </c>
    </row>
    <row r="7345" spans="1:5" hidden="1" x14ac:dyDescent="0.2">
      <c r="A7345" s="94" t="s">
        <v>9036</v>
      </c>
      <c r="B7345" t="s">
        <v>9037</v>
      </c>
      <c r="C7345" t="s">
        <v>243</v>
      </c>
      <c r="D7345">
        <v>173.5</v>
      </c>
      <c r="E7345" t="s">
        <v>30879</v>
      </c>
    </row>
    <row r="7346" spans="1:5" hidden="1" x14ac:dyDescent="0.2">
      <c r="A7346" s="94" t="s">
        <v>35458</v>
      </c>
      <c r="B7346" t="s">
        <v>35459</v>
      </c>
      <c r="C7346" t="s">
        <v>243</v>
      </c>
      <c r="D7346">
        <v>36.65</v>
      </c>
      <c r="E7346" t="s">
        <v>30879</v>
      </c>
    </row>
    <row r="7347" spans="1:5" hidden="1" x14ac:dyDescent="0.2">
      <c r="A7347" s="94" t="s">
        <v>35406</v>
      </c>
      <c r="B7347" t="s">
        <v>35407</v>
      </c>
      <c r="C7347" t="s">
        <v>243</v>
      </c>
      <c r="D7347">
        <v>14.8</v>
      </c>
      <c r="E7347" t="s">
        <v>30879</v>
      </c>
    </row>
    <row r="7348" spans="1:5" hidden="1" x14ac:dyDescent="0.2">
      <c r="A7348" s="94" t="s">
        <v>35460</v>
      </c>
      <c r="B7348" t="s">
        <v>35461</v>
      </c>
      <c r="C7348" t="s">
        <v>243</v>
      </c>
      <c r="D7348">
        <v>55.13</v>
      </c>
      <c r="E7348" t="s">
        <v>30879</v>
      </c>
    </row>
    <row r="7349" spans="1:5" hidden="1" x14ac:dyDescent="0.2">
      <c r="A7349" s="94" t="s">
        <v>35400</v>
      </c>
      <c r="B7349" t="s">
        <v>35401</v>
      </c>
      <c r="C7349" t="s">
        <v>243</v>
      </c>
      <c r="D7349">
        <v>16.78</v>
      </c>
      <c r="E7349" t="s">
        <v>30879</v>
      </c>
    </row>
    <row r="7350" spans="1:5" hidden="1" x14ac:dyDescent="0.2">
      <c r="A7350" s="94" t="s">
        <v>35456</v>
      </c>
      <c r="B7350" t="s">
        <v>35457</v>
      </c>
      <c r="C7350" t="s">
        <v>243</v>
      </c>
      <c r="D7350">
        <v>49.55</v>
      </c>
      <c r="E7350" t="s">
        <v>30879</v>
      </c>
    </row>
    <row r="7351" spans="1:5" hidden="1" x14ac:dyDescent="0.2">
      <c r="A7351" s="94" t="s">
        <v>35408</v>
      </c>
      <c r="B7351" t="s">
        <v>35409</v>
      </c>
      <c r="C7351" t="s">
        <v>243</v>
      </c>
      <c r="D7351">
        <v>15.11</v>
      </c>
      <c r="E7351" t="s">
        <v>30879</v>
      </c>
    </row>
    <row r="7352" spans="1:5" hidden="1" x14ac:dyDescent="0.2">
      <c r="A7352" s="94" t="s">
        <v>9038</v>
      </c>
      <c r="B7352" t="s">
        <v>9039</v>
      </c>
      <c r="C7352" t="s">
        <v>243</v>
      </c>
      <c r="D7352">
        <v>8.44</v>
      </c>
      <c r="E7352" t="s">
        <v>30879</v>
      </c>
    </row>
    <row r="7353" spans="1:5" hidden="1" x14ac:dyDescent="0.2">
      <c r="A7353" s="94" t="s">
        <v>9040</v>
      </c>
      <c r="B7353" t="s">
        <v>9041</v>
      </c>
      <c r="C7353" t="s">
        <v>243</v>
      </c>
      <c r="D7353">
        <v>145.94</v>
      </c>
      <c r="E7353" t="s">
        <v>30879</v>
      </c>
    </row>
    <row r="7354" spans="1:5" hidden="1" x14ac:dyDescent="0.2">
      <c r="A7354" s="94" t="s">
        <v>9042</v>
      </c>
      <c r="B7354" t="s">
        <v>9043</v>
      </c>
      <c r="C7354" t="s">
        <v>243</v>
      </c>
      <c r="D7354">
        <v>32.950000000000003</v>
      </c>
      <c r="E7354" t="s">
        <v>30879</v>
      </c>
    </row>
    <row r="7355" spans="1:5" hidden="1" x14ac:dyDescent="0.2">
      <c r="A7355" s="94" t="s">
        <v>35452</v>
      </c>
      <c r="B7355" t="s">
        <v>35453</v>
      </c>
      <c r="C7355" t="s">
        <v>243</v>
      </c>
      <c r="D7355">
        <v>13.99</v>
      </c>
      <c r="E7355" t="s">
        <v>30879</v>
      </c>
    </row>
    <row r="7356" spans="1:5" hidden="1" x14ac:dyDescent="0.2">
      <c r="A7356" s="94" t="s">
        <v>35448</v>
      </c>
      <c r="B7356" t="s">
        <v>35449</v>
      </c>
      <c r="C7356" t="s">
        <v>243</v>
      </c>
      <c r="D7356">
        <v>21.68</v>
      </c>
      <c r="E7356" t="s">
        <v>30879</v>
      </c>
    </row>
    <row r="7357" spans="1:5" hidden="1" x14ac:dyDescent="0.2">
      <c r="A7357" s="94" t="s">
        <v>35450</v>
      </c>
      <c r="B7357" t="s">
        <v>35451</v>
      </c>
      <c r="C7357" t="s">
        <v>243</v>
      </c>
      <c r="D7357">
        <v>17.38</v>
      </c>
      <c r="E7357" t="s">
        <v>30879</v>
      </c>
    </row>
    <row r="7358" spans="1:5" hidden="1" x14ac:dyDescent="0.2">
      <c r="A7358" s="94" t="s">
        <v>35412</v>
      </c>
      <c r="B7358" t="s">
        <v>35413</v>
      </c>
      <c r="C7358" t="s">
        <v>1623</v>
      </c>
      <c r="D7358">
        <v>9.19</v>
      </c>
      <c r="E7358" t="s">
        <v>30879</v>
      </c>
    </row>
    <row r="7359" spans="1:5" hidden="1" x14ac:dyDescent="0.2">
      <c r="A7359" s="94" t="s">
        <v>35414</v>
      </c>
      <c r="B7359" t="s">
        <v>35415</v>
      </c>
      <c r="C7359" t="s">
        <v>1623</v>
      </c>
      <c r="D7359">
        <v>14.48</v>
      </c>
      <c r="E7359" t="s">
        <v>30879</v>
      </c>
    </row>
    <row r="7360" spans="1:5" hidden="1" x14ac:dyDescent="0.2">
      <c r="A7360" s="94" t="s">
        <v>35416</v>
      </c>
      <c r="B7360" t="s">
        <v>35417</v>
      </c>
      <c r="C7360" t="s">
        <v>1623</v>
      </c>
      <c r="D7360">
        <v>18.32</v>
      </c>
      <c r="E7360" t="s">
        <v>30879</v>
      </c>
    </row>
    <row r="7361" spans="1:5" hidden="1" x14ac:dyDescent="0.2">
      <c r="A7361" s="94" t="s">
        <v>9044</v>
      </c>
      <c r="B7361" t="s">
        <v>9045</v>
      </c>
      <c r="C7361" t="s">
        <v>243</v>
      </c>
      <c r="D7361">
        <v>11</v>
      </c>
      <c r="E7361" t="s">
        <v>30879</v>
      </c>
    </row>
    <row r="7362" spans="1:5" hidden="1" x14ac:dyDescent="0.2">
      <c r="A7362" s="94" t="s">
        <v>9046</v>
      </c>
      <c r="B7362" t="s">
        <v>9047</v>
      </c>
      <c r="C7362" t="s">
        <v>243</v>
      </c>
      <c r="D7362">
        <v>14.57</v>
      </c>
      <c r="E7362" t="s">
        <v>30879</v>
      </c>
    </row>
    <row r="7363" spans="1:5" hidden="1" x14ac:dyDescent="0.2">
      <c r="A7363" s="94" t="s">
        <v>35766</v>
      </c>
      <c r="B7363" t="s">
        <v>35767</v>
      </c>
      <c r="C7363" t="s">
        <v>243</v>
      </c>
      <c r="D7363">
        <v>24.74</v>
      </c>
      <c r="E7363" t="s">
        <v>30879</v>
      </c>
    </row>
    <row r="7364" spans="1:5" hidden="1" x14ac:dyDescent="0.2">
      <c r="A7364" s="94" t="s">
        <v>35583</v>
      </c>
      <c r="B7364" t="s">
        <v>35584</v>
      </c>
      <c r="C7364" t="s">
        <v>243</v>
      </c>
      <c r="D7364">
        <v>13.97</v>
      </c>
      <c r="E7364" t="s">
        <v>30879</v>
      </c>
    </row>
    <row r="7365" spans="1:5" hidden="1" x14ac:dyDescent="0.2">
      <c r="A7365" s="94" t="s">
        <v>35633</v>
      </c>
      <c r="B7365" t="s">
        <v>35634</v>
      </c>
      <c r="C7365" t="s">
        <v>243</v>
      </c>
      <c r="D7365">
        <v>27.06</v>
      </c>
      <c r="E7365" t="s">
        <v>30879</v>
      </c>
    </row>
    <row r="7366" spans="1:5" hidden="1" x14ac:dyDescent="0.2">
      <c r="A7366" s="94" t="s">
        <v>35533</v>
      </c>
      <c r="B7366" t="s">
        <v>35534</v>
      </c>
      <c r="C7366" t="s">
        <v>243</v>
      </c>
      <c r="D7366">
        <v>19.64</v>
      </c>
      <c r="E7366" t="s">
        <v>30879</v>
      </c>
    </row>
    <row r="7367" spans="1:5" hidden="1" x14ac:dyDescent="0.2">
      <c r="A7367" s="94" t="s">
        <v>35687</v>
      </c>
      <c r="B7367" t="s">
        <v>35688</v>
      </c>
      <c r="C7367" t="s">
        <v>243</v>
      </c>
      <c r="D7367">
        <v>11.33</v>
      </c>
      <c r="E7367" t="s">
        <v>30879</v>
      </c>
    </row>
    <row r="7368" spans="1:5" hidden="1" x14ac:dyDescent="0.2">
      <c r="A7368" s="94" t="s">
        <v>35689</v>
      </c>
      <c r="B7368" t="s">
        <v>35690</v>
      </c>
      <c r="C7368" t="s">
        <v>243</v>
      </c>
      <c r="D7368">
        <v>19.25</v>
      </c>
      <c r="E7368" t="s">
        <v>30879</v>
      </c>
    </row>
    <row r="7369" spans="1:5" hidden="1" x14ac:dyDescent="0.2">
      <c r="A7369" s="94" t="s">
        <v>35685</v>
      </c>
      <c r="B7369" t="s">
        <v>35686</v>
      </c>
      <c r="C7369" t="s">
        <v>243</v>
      </c>
      <c r="D7369">
        <v>24.26</v>
      </c>
      <c r="E7369" t="s">
        <v>30879</v>
      </c>
    </row>
    <row r="7370" spans="1:5" hidden="1" x14ac:dyDescent="0.2">
      <c r="A7370" s="94" t="s">
        <v>9048</v>
      </c>
      <c r="B7370" t="s">
        <v>9049</v>
      </c>
      <c r="C7370" t="s">
        <v>243</v>
      </c>
      <c r="D7370">
        <v>5.14</v>
      </c>
      <c r="E7370" t="s">
        <v>30879</v>
      </c>
    </row>
    <row r="7371" spans="1:5" hidden="1" x14ac:dyDescent="0.2">
      <c r="A7371" s="94" t="s">
        <v>9050</v>
      </c>
      <c r="B7371" t="s">
        <v>9051</v>
      </c>
      <c r="C7371" t="s">
        <v>243</v>
      </c>
      <c r="D7371">
        <v>7.81</v>
      </c>
      <c r="E7371" t="s">
        <v>30879</v>
      </c>
    </row>
    <row r="7372" spans="1:5" hidden="1" x14ac:dyDescent="0.2">
      <c r="A7372" s="94" t="s">
        <v>4248</v>
      </c>
      <c r="B7372" t="s">
        <v>4249</v>
      </c>
      <c r="C7372" t="s">
        <v>243</v>
      </c>
      <c r="D7372">
        <v>6.81</v>
      </c>
      <c r="E7372" t="s">
        <v>30879</v>
      </c>
    </row>
    <row r="7373" spans="1:5" hidden="1" x14ac:dyDescent="0.2">
      <c r="A7373" s="94" t="s">
        <v>9052</v>
      </c>
      <c r="B7373" t="s">
        <v>9053</v>
      </c>
      <c r="C7373" t="s">
        <v>243</v>
      </c>
      <c r="D7373">
        <v>12.28</v>
      </c>
      <c r="E7373" t="s">
        <v>30879</v>
      </c>
    </row>
    <row r="7374" spans="1:5" hidden="1" x14ac:dyDescent="0.2">
      <c r="A7374" s="94" t="s">
        <v>9054</v>
      </c>
      <c r="B7374" t="s">
        <v>9055</v>
      </c>
      <c r="C7374" t="s">
        <v>243</v>
      </c>
      <c r="D7374">
        <v>16.21</v>
      </c>
      <c r="E7374" t="s">
        <v>30879</v>
      </c>
    </row>
    <row r="7375" spans="1:5" hidden="1" x14ac:dyDescent="0.2">
      <c r="A7375" s="94" t="s">
        <v>9056</v>
      </c>
      <c r="B7375" t="s">
        <v>21784</v>
      </c>
      <c r="C7375" t="s">
        <v>243</v>
      </c>
      <c r="D7375">
        <v>21.38</v>
      </c>
      <c r="E7375" t="s">
        <v>30879</v>
      </c>
    </row>
    <row r="7376" spans="1:5" hidden="1" x14ac:dyDescent="0.2">
      <c r="A7376" s="94" t="s">
        <v>9057</v>
      </c>
      <c r="B7376" t="s">
        <v>9058</v>
      </c>
      <c r="C7376" t="s">
        <v>1031</v>
      </c>
      <c r="D7376">
        <v>30.15</v>
      </c>
      <c r="E7376" t="s">
        <v>30879</v>
      </c>
    </row>
    <row r="7377" spans="1:5" hidden="1" x14ac:dyDescent="0.2">
      <c r="A7377" s="94" t="s">
        <v>35553</v>
      </c>
      <c r="B7377" t="s">
        <v>35554</v>
      </c>
      <c r="C7377" t="s">
        <v>243</v>
      </c>
      <c r="D7377">
        <v>12.81</v>
      </c>
      <c r="E7377" t="s">
        <v>30879</v>
      </c>
    </row>
    <row r="7378" spans="1:5" hidden="1" x14ac:dyDescent="0.2">
      <c r="A7378" s="94" t="s">
        <v>35539</v>
      </c>
      <c r="B7378" t="s">
        <v>35540</v>
      </c>
      <c r="C7378" t="s">
        <v>243</v>
      </c>
      <c r="D7378">
        <v>17.21</v>
      </c>
      <c r="E7378" t="s">
        <v>30879</v>
      </c>
    </row>
    <row r="7379" spans="1:5" hidden="1" x14ac:dyDescent="0.2">
      <c r="A7379" s="94" t="s">
        <v>35543</v>
      </c>
      <c r="B7379" t="s">
        <v>35544</v>
      </c>
      <c r="C7379" t="s">
        <v>243</v>
      </c>
      <c r="D7379">
        <v>13.04</v>
      </c>
      <c r="E7379" t="s">
        <v>30879</v>
      </c>
    </row>
    <row r="7380" spans="1:5" hidden="1" x14ac:dyDescent="0.2">
      <c r="A7380" s="94" t="s">
        <v>9059</v>
      </c>
      <c r="B7380" t="s">
        <v>9060</v>
      </c>
      <c r="C7380" t="s">
        <v>243</v>
      </c>
      <c r="D7380">
        <v>18.41</v>
      </c>
      <c r="E7380" t="s">
        <v>30879</v>
      </c>
    </row>
    <row r="7381" spans="1:5" hidden="1" x14ac:dyDescent="0.2">
      <c r="A7381" s="94" t="s">
        <v>35549</v>
      </c>
      <c r="B7381" t="s">
        <v>35550</v>
      </c>
      <c r="C7381" t="s">
        <v>243</v>
      </c>
      <c r="D7381">
        <v>14.81</v>
      </c>
      <c r="E7381" t="s">
        <v>30879</v>
      </c>
    </row>
    <row r="7382" spans="1:5" hidden="1" x14ac:dyDescent="0.2">
      <c r="A7382" s="94" t="s">
        <v>35541</v>
      </c>
      <c r="B7382" t="s">
        <v>35542</v>
      </c>
      <c r="C7382" t="s">
        <v>243</v>
      </c>
      <c r="D7382">
        <v>29.48</v>
      </c>
      <c r="E7382" t="s">
        <v>30879</v>
      </c>
    </row>
    <row r="7383" spans="1:5" hidden="1" x14ac:dyDescent="0.2">
      <c r="A7383" s="94" t="s">
        <v>35679</v>
      </c>
      <c r="B7383" t="s">
        <v>35680</v>
      </c>
      <c r="C7383" t="s">
        <v>243</v>
      </c>
      <c r="D7383">
        <v>9.7200000000000006</v>
      </c>
      <c r="E7383" t="s">
        <v>30879</v>
      </c>
    </row>
    <row r="7384" spans="1:5" hidden="1" x14ac:dyDescent="0.2">
      <c r="A7384" s="94" t="s">
        <v>35681</v>
      </c>
      <c r="B7384" t="s">
        <v>35682</v>
      </c>
      <c r="C7384" t="s">
        <v>243</v>
      </c>
      <c r="D7384">
        <v>8.33</v>
      </c>
      <c r="E7384" t="s">
        <v>30879</v>
      </c>
    </row>
    <row r="7385" spans="1:5" hidden="1" x14ac:dyDescent="0.2">
      <c r="A7385" s="94" t="s">
        <v>35683</v>
      </c>
      <c r="B7385" t="s">
        <v>35684</v>
      </c>
      <c r="C7385" t="s">
        <v>243</v>
      </c>
      <c r="D7385">
        <v>13.5</v>
      </c>
      <c r="E7385" t="s">
        <v>30879</v>
      </c>
    </row>
    <row r="7386" spans="1:5" hidden="1" x14ac:dyDescent="0.2">
      <c r="A7386" s="94" t="s">
        <v>35529</v>
      </c>
      <c r="B7386" t="s">
        <v>35530</v>
      </c>
      <c r="C7386" t="s">
        <v>243</v>
      </c>
      <c r="D7386">
        <v>35.619999999999997</v>
      </c>
      <c r="E7386" t="s">
        <v>30879</v>
      </c>
    </row>
    <row r="7387" spans="1:5" hidden="1" x14ac:dyDescent="0.2">
      <c r="A7387" s="94" t="s">
        <v>35531</v>
      </c>
      <c r="B7387" t="s">
        <v>35532</v>
      </c>
      <c r="C7387" t="s">
        <v>243</v>
      </c>
      <c r="D7387">
        <v>52.01</v>
      </c>
      <c r="E7387" t="s">
        <v>30879</v>
      </c>
    </row>
    <row r="7388" spans="1:5" hidden="1" x14ac:dyDescent="0.2">
      <c r="A7388" s="94" t="s">
        <v>35599</v>
      </c>
      <c r="B7388" t="s">
        <v>35600</v>
      </c>
      <c r="C7388" t="s">
        <v>243</v>
      </c>
      <c r="D7388">
        <v>42.92</v>
      </c>
      <c r="E7388" t="s">
        <v>30879</v>
      </c>
    </row>
    <row r="7389" spans="1:5" hidden="1" x14ac:dyDescent="0.2">
      <c r="A7389" s="94" t="s">
        <v>35597</v>
      </c>
      <c r="B7389" t="s">
        <v>35598</v>
      </c>
      <c r="C7389" t="s">
        <v>243</v>
      </c>
      <c r="D7389">
        <v>42.35</v>
      </c>
      <c r="E7389" t="s">
        <v>30879</v>
      </c>
    </row>
    <row r="7390" spans="1:5" hidden="1" x14ac:dyDescent="0.2">
      <c r="A7390" s="94" t="s">
        <v>9061</v>
      </c>
      <c r="B7390" t="s">
        <v>9062</v>
      </c>
      <c r="C7390" t="s">
        <v>1031</v>
      </c>
      <c r="D7390">
        <v>12.24</v>
      </c>
      <c r="E7390" t="s">
        <v>30879</v>
      </c>
    </row>
    <row r="7391" spans="1:5" hidden="1" x14ac:dyDescent="0.2">
      <c r="A7391" s="94" t="s">
        <v>35557</v>
      </c>
      <c r="B7391" t="s">
        <v>35558</v>
      </c>
      <c r="C7391" t="s">
        <v>243</v>
      </c>
      <c r="D7391">
        <v>6.47</v>
      </c>
      <c r="E7391" t="s">
        <v>30879</v>
      </c>
    </row>
    <row r="7392" spans="1:5" hidden="1" x14ac:dyDescent="0.2">
      <c r="A7392" s="94" t="s">
        <v>35575</v>
      </c>
      <c r="B7392" t="s">
        <v>35576</v>
      </c>
      <c r="C7392" t="s">
        <v>243</v>
      </c>
      <c r="D7392">
        <v>7.4</v>
      </c>
      <c r="E7392" t="s">
        <v>30879</v>
      </c>
    </row>
    <row r="7393" spans="1:5" hidden="1" x14ac:dyDescent="0.2">
      <c r="A7393" s="94" t="s">
        <v>35581</v>
      </c>
      <c r="B7393" t="s">
        <v>35582</v>
      </c>
      <c r="C7393" t="s">
        <v>243</v>
      </c>
      <c r="D7393">
        <v>10.17</v>
      </c>
      <c r="E7393" t="s">
        <v>30879</v>
      </c>
    </row>
    <row r="7394" spans="1:5" hidden="1" x14ac:dyDescent="0.2">
      <c r="A7394" s="94" t="s">
        <v>35585</v>
      </c>
      <c r="B7394" t="s">
        <v>35586</v>
      </c>
      <c r="C7394" t="s">
        <v>243</v>
      </c>
      <c r="D7394">
        <v>14.86</v>
      </c>
      <c r="E7394" t="s">
        <v>30879</v>
      </c>
    </row>
    <row r="7395" spans="1:5" hidden="1" x14ac:dyDescent="0.2">
      <c r="A7395" s="94" t="s">
        <v>35589</v>
      </c>
      <c r="B7395" t="s">
        <v>35590</v>
      </c>
      <c r="C7395" t="s">
        <v>243</v>
      </c>
      <c r="D7395">
        <v>17.63</v>
      </c>
      <c r="E7395" t="s">
        <v>30879</v>
      </c>
    </row>
    <row r="7396" spans="1:5" hidden="1" x14ac:dyDescent="0.2">
      <c r="A7396" s="94" t="s">
        <v>35595</v>
      </c>
      <c r="B7396" t="s">
        <v>35596</v>
      </c>
      <c r="C7396" t="s">
        <v>243</v>
      </c>
      <c r="D7396">
        <v>18.55</v>
      </c>
      <c r="E7396" t="s">
        <v>30879</v>
      </c>
    </row>
    <row r="7397" spans="1:5" hidden="1" x14ac:dyDescent="0.2">
      <c r="A7397" s="94" t="s">
        <v>9063</v>
      </c>
      <c r="B7397" t="s">
        <v>9064</v>
      </c>
      <c r="C7397" t="s">
        <v>243</v>
      </c>
      <c r="D7397">
        <v>25.37</v>
      </c>
      <c r="E7397" t="s">
        <v>30879</v>
      </c>
    </row>
    <row r="7398" spans="1:5" hidden="1" x14ac:dyDescent="0.2">
      <c r="A7398" s="94" t="s">
        <v>35559</v>
      </c>
      <c r="B7398" t="s">
        <v>35560</v>
      </c>
      <c r="C7398" t="s">
        <v>243</v>
      </c>
      <c r="D7398">
        <v>6.02</v>
      </c>
      <c r="E7398" t="s">
        <v>30879</v>
      </c>
    </row>
    <row r="7399" spans="1:5" hidden="1" x14ac:dyDescent="0.2">
      <c r="A7399" s="94" t="s">
        <v>35577</v>
      </c>
      <c r="B7399" t="s">
        <v>35578</v>
      </c>
      <c r="C7399" t="s">
        <v>243</v>
      </c>
      <c r="D7399">
        <v>8.57</v>
      </c>
      <c r="E7399" t="s">
        <v>30879</v>
      </c>
    </row>
    <row r="7400" spans="1:5" hidden="1" x14ac:dyDescent="0.2">
      <c r="A7400" s="94" t="s">
        <v>35635</v>
      </c>
      <c r="B7400" t="s">
        <v>35636</v>
      </c>
      <c r="C7400" t="s">
        <v>243</v>
      </c>
      <c r="D7400">
        <v>7.41</v>
      </c>
      <c r="E7400" t="s">
        <v>30879</v>
      </c>
    </row>
    <row r="7401" spans="1:5" hidden="1" x14ac:dyDescent="0.2">
      <c r="A7401" s="94" t="s">
        <v>35637</v>
      </c>
      <c r="B7401" t="s">
        <v>35638</v>
      </c>
      <c r="C7401" t="s">
        <v>243</v>
      </c>
      <c r="D7401">
        <v>7.41</v>
      </c>
      <c r="E7401" t="s">
        <v>30879</v>
      </c>
    </row>
    <row r="7402" spans="1:5" hidden="1" x14ac:dyDescent="0.2">
      <c r="A7402" s="94" t="s">
        <v>35639</v>
      </c>
      <c r="B7402" t="s">
        <v>35640</v>
      </c>
      <c r="C7402" t="s">
        <v>243</v>
      </c>
      <c r="D7402">
        <v>7.59</v>
      </c>
      <c r="E7402" t="s">
        <v>30879</v>
      </c>
    </row>
    <row r="7403" spans="1:5" hidden="1" x14ac:dyDescent="0.2">
      <c r="A7403" s="94" t="s">
        <v>35641</v>
      </c>
      <c r="B7403" t="s">
        <v>35642</v>
      </c>
      <c r="C7403" t="s">
        <v>243</v>
      </c>
      <c r="D7403">
        <v>7.41</v>
      </c>
      <c r="E7403" t="s">
        <v>30879</v>
      </c>
    </row>
    <row r="7404" spans="1:5" hidden="1" x14ac:dyDescent="0.2">
      <c r="A7404" s="94" t="s">
        <v>35623</v>
      </c>
      <c r="B7404" t="s">
        <v>35624</v>
      </c>
      <c r="C7404" t="s">
        <v>243</v>
      </c>
      <c r="D7404">
        <v>12.25</v>
      </c>
      <c r="E7404" t="s">
        <v>30879</v>
      </c>
    </row>
    <row r="7405" spans="1:5" hidden="1" x14ac:dyDescent="0.2">
      <c r="A7405" s="94" t="s">
        <v>35625</v>
      </c>
      <c r="B7405" t="s">
        <v>35626</v>
      </c>
      <c r="C7405" t="s">
        <v>243</v>
      </c>
      <c r="D7405">
        <v>10.36</v>
      </c>
      <c r="E7405" t="s">
        <v>30879</v>
      </c>
    </row>
    <row r="7406" spans="1:5" hidden="1" x14ac:dyDescent="0.2">
      <c r="A7406" s="94" t="s">
        <v>35617</v>
      </c>
      <c r="B7406" t="s">
        <v>35618</v>
      </c>
      <c r="C7406" t="s">
        <v>243</v>
      </c>
      <c r="D7406">
        <v>10.73</v>
      </c>
      <c r="E7406" t="s">
        <v>30879</v>
      </c>
    </row>
    <row r="7407" spans="1:5" hidden="1" x14ac:dyDescent="0.2">
      <c r="A7407" s="94" t="s">
        <v>35619</v>
      </c>
      <c r="B7407" t="s">
        <v>35620</v>
      </c>
      <c r="C7407" t="s">
        <v>243</v>
      </c>
      <c r="D7407">
        <v>10.73</v>
      </c>
      <c r="E7407" t="s">
        <v>30879</v>
      </c>
    </row>
    <row r="7408" spans="1:5" hidden="1" x14ac:dyDescent="0.2">
      <c r="A7408" s="94" t="s">
        <v>9065</v>
      </c>
      <c r="B7408" t="s">
        <v>9066</v>
      </c>
      <c r="C7408" t="s">
        <v>243</v>
      </c>
      <c r="D7408">
        <v>9.34</v>
      </c>
      <c r="E7408" t="s">
        <v>30879</v>
      </c>
    </row>
    <row r="7409" spans="1:5" hidden="1" x14ac:dyDescent="0.2">
      <c r="A7409" s="94" t="s">
        <v>35621</v>
      </c>
      <c r="B7409" t="s">
        <v>35622</v>
      </c>
      <c r="C7409" t="s">
        <v>243</v>
      </c>
      <c r="D7409">
        <v>5.24</v>
      </c>
      <c r="E7409" t="s">
        <v>30879</v>
      </c>
    </row>
    <row r="7410" spans="1:5" hidden="1" x14ac:dyDescent="0.2">
      <c r="A7410" s="94" t="s">
        <v>35647</v>
      </c>
      <c r="B7410" t="s">
        <v>35648</v>
      </c>
      <c r="C7410" t="s">
        <v>243</v>
      </c>
      <c r="D7410">
        <v>5.76</v>
      </c>
      <c r="E7410" t="s">
        <v>30879</v>
      </c>
    </row>
    <row r="7411" spans="1:5" hidden="1" x14ac:dyDescent="0.2">
      <c r="A7411" s="94" t="s">
        <v>35643</v>
      </c>
      <c r="B7411" t="s">
        <v>35644</v>
      </c>
      <c r="C7411" t="s">
        <v>243</v>
      </c>
      <c r="D7411">
        <v>10.64</v>
      </c>
      <c r="E7411" t="s">
        <v>30879</v>
      </c>
    </row>
    <row r="7412" spans="1:5" hidden="1" x14ac:dyDescent="0.2">
      <c r="A7412" s="94" t="s">
        <v>35645</v>
      </c>
      <c r="B7412" t="s">
        <v>35646</v>
      </c>
      <c r="C7412" t="s">
        <v>243</v>
      </c>
      <c r="D7412">
        <v>12.61</v>
      </c>
      <c r="E7412" t="s">
        <v>30879</v>
      </c>
    </row>
    <row r="7413" spans="1:5" hidden="1" x14ac:dyDescent="0.2">
      <c r="A7413" s="94" t="s">
        <v>35649</v>
      </c>
      <c r="B7413" t="s">
        <v>35650</v>
      </c>
      <c r="C7413" t="s">
        <v>243</v>
      </c>
      <c r="D7413">
        <v>12.06</v>
      </c>
      <c r="E7413" t="s">
        <v>30879</v>
      </c>
    </row>
    <row r="7414" spans="1:5" hidden="1" x14ac:dyDescent="0.2">
      <c r="A7414" s="94" t="s">
        <v>35651</v>
      </c>
      <c r="B7414" t="s">
        <v>35652</v>
      </c>
      <c r="C7414" t="s">
        <v>243</v>
      </c>
      <c r="D7414">
        <v>13.68</v>
      </c>
      <c r="E7414" t="s">
        <v>30879</v>
      </c>
    </row>
    <row r="7415" spans="1:5" hidden="1" x14ac:dyDescent="0.2">
      <c r="A7415" s="94" t="s">
        <v>35653</v>
      </c>
      <c r="B7415" t="s">
        <v>35654</v>
      </c>
      <c r="C7415" t="s">
        <v>243</v>
      </c>
      <c r="D7415">
        <v>13.25</v>
      </c>
      <c r="E7415" t="s">
        <v>30879</v>
      </c>
    </row>
    <row r="7416" spans="1:5" hidden="1" x14ac:dyDescent="0.2">
      <c r="A7416" s="94" t="s">
        <v>35655</v>
      </c>
      <c r="B7416" t="s">
        <v>35656</v>
      </c>
      <c r="C7416" t="s">
        <v>243</v>
      </c>
      <c r="D7416">
        <v>13.32</v>
      </c>
      <c r="E7416" t="s">
        <v>30879</v>
      </c>
    </row>
    <row r="7417" spans="1:5" hidden="1" x14ac:dyDescent="0.2">
      <c r="A7417" s="94" t="s">
        <v>35657</v>
      </c>
      <c r="B7417" t="s">
        <v>35658</v>
      </c>
      <c r="C7417" t="s">
        <v>243</v>
      </c>
      <c r="D7417">
        <v>13.86</v>
      </c>
      <c r="E7417" t="s">
        <v>30879</v>
      </c>
    </row>
    <row r="7418" spans="1:5" hidden="1" x14ac:dyDescent="0.2">
      <c r="A7418" s="94" t="s">
        <v>35591</v>
      </c>
      <c r="B7418" t="s">
        <v>35592</v>
      </c>
      <c r="C7418" t="s">
        <v>243</v>
      </c>
      <c r="D7418">
        <v>7.48</v>
      </c>
      <c r="E7418" t="s">
        <v>30879</v>
      </c>
    </row>
    <row r="7419" spans="1:5" hidden="1" x14ac:dyDescent="0.2">
      <c r="A7419" s="94" t="s">
        <v>35551</v>
      </c>
      <c r="B7419" t="s">
        <v>35552</v>
      </c>
      <c r="C7419" t="s">
        <v>243</v>
      </c>
      <c r="D7419">
        <v>12.72</v>
      </c>
      <c r="E7419" t="s">
        <v>30879</v>
      </c>
    </row>
    <row r="7420" spans="1:5" hidden="1" x14ac:dyDescent="0.2">
      <c r="A7420" s="94" t="s">
        <v>35673</v>
      </c>
      <c r="B7420" t="s">
        <v>35674</v>
      </c>
      <c r="C7420" t="s">
        <v>243</v>
      </c>
      <c r="D7420">
        <v>9.84</v>
      </c>
      <c r="E7420" t="s">
        <v>30879</v>
      </c>
    </row>
    <row r="7421" spans="1:5" hidden="1" x14ac:dyDescent="0.2">
      <c r="A7421" s="94" t="s">
        <v>35675</v>
      </c>
      <c r="B7421" t="s">
        <v>35676</v>
      </c>
      <c r="C7421" t="s">
        <v>243</v>
      </c>
      <c r="D7421">
        <v>11.36</v>
      </c>
      <c r="E7421" t="s">
        <v>30879</v>
      </c>
    </row>
    <row r="7422" spans="1:5" hidden="1" x14ac:dyDescent="0.2">
      <c r="A7422" s="94" t="s">
        <v>35677</v>
      </c>
      <c r="B7422" t="s">
        <v>35678</v>
      </c>
      <c r="C7422" t="s">
        <v>243</v>
      </c>
      <c r="D7422">
        <v>16.28</v>
      </c>
      <c r="E7422" t="s">
        <v>30879</v>
      </c>
    </row>
    <row r="7423" spans="1:5" hidden="1" x14ac:dyDescent="0.2">
      <c r="A7423" s="94" t="s">
        <v>35555</v>
      </c>
      <c r="B7423" t="s">
        <v>35556</v>
      </c>
      <c r="C7423" t="s">
        <v>243</v>
      </c>
      <c r="D7423">
        <v>8.9700000000000006</v>
      </c>
      <c r="E7423" t="s">
        <v>30879</v>
      </c>
    </row>
    <row r="7424" spans="1:5" hidden="1" x14ac:dyDescent="0.2">
      <c r="A7424" s="94" t="s">
        <v>35563</v>
      </c>
      <c r="B7424" t="s">
        <v>35564</v>
      </c>
      <c r="C7424" t="s">
        <v>243</v>
      </c>
      <c r="D7424">
        <v>13.49</v>
      </c>
      <c r="E7424" t="s">
        <v>30879</v>
      </c>
    </row>
    <row r="7425" spans="1:5" hidden="1" x14ac:dyDescent="0.2">
      <c r="A7425" s="94" t="s">
        <v>35631</v>
      </c>
      <c r="B7425" t="s">
        <v>35632</v>
      </c>
      <c r="C7425" t="s">
        <v>243</v>
      </c>
      <c r="D7425">
        <v>9.1999999999999993</v>
      </c>
      <c r="E7425" t="s">
        <v>30879</v>
      </c>
    </row>
    <row r="7426" spans="1:5" hidden="1" x14ac:dyDescent="0.2">
      <c r="A7426" s="94" t="s">
        <v>35671</v>
      </c>
      <c r="B7426" t="s">
        <v>35672</v>
      </c>
      <c r="C7426" t="s">
        <v>243</v>
      </c>
      <c r="D7426">
        <v>9.25</v>
      </c>
      <c r="E7426" t="s">
        <v>30879</v>
      </c>
    </row>
    <row r="7427" spans="1:5" hidden="1" x14ac:dyDescent="0.2">
      <c r="A7427" s="94" t="s">
        <v>35561</v>
      </c>
      <c r="B7427" t="s">
        <v>35562</v>
      </c>
      <c r="C7427" t="s">
        <v>243</v>
      </c>
      <c r="D7427">
        <v>7.96</v>
      </c>
      <c r="E7427" t="s">
        <v>30879</v>
      </c>
    </row>
    <row r="7428" spans="1:5" hidden="1" x14ac:dyDescent="0.2">
      <c r="A7428" s="94" t="s">
        <v>35579</v>
      </c>
      <c r="B7428" t="s">
        <v>35580</v>
      </c>
      <c r="C7428" t="s">
        <v>243</v>
      </c>
      <c r="D7428">
        <v>8.4700000000000006</v>
      </c>
      <c r="E7428" t="s">
        <v>30879</v>
      </c>
    </row>
    <row r="7429" spans="1:5" hidden="1" x14ac:dyDescent="0.2">
      <c r="A7429" s="94" t="s">
        <v>9067</v>
      </c>
      <c r="B7429" t="s">
        <v>9068</v>
      </c>
      <c r="C7429" t="s">
        <v>243</v>
      </c>
      <c r="D7429">
        <v>9.56</v>
      </c>
      <c r="E7429" t="s">
        <v>30879</v>
      </c>
    </row>
    <row r="7430" spans="1:5" hidden="1" x14ac:dyDescent="0.2">
      <c r="A7430" s="94" t="s">
        <v>35587</v>
      </c>
      <c r="B7430" t="s">
        <v>35588</v>
      </c>
      <c r="C7430" t="s">
        <v>243</v>
      </c>
      <c r="D7430">
        <v>10.67</v>
      </c>
      <c r="E7430" t="s">
        <v>30879</v>
      </c>
    </row>
    <row r="7431" spans="1:5" hidden="1" x14ac:dyDescent="0.2">
      <c r="A7431" s="94" t="s">
        <v>35593</v>
      </c>
      <c r="B7431" t="s">
        <v>35594</v>
      </c>
      <c r="C7431" t="s">
        <v>243</v>
      </c>
      <c r="D7431">
        <v>11.98</v>
      </c>
      <c r="E7431" t="s">
        <v>30879</v>
      </c>
    </row>
    <row r="7432" spans="1:5" hidden="1" x14ac:dyDescent="0.2">
      <c r="A7432" s="94" t="s">
        <v>35537</v>
      </c>
      <c r="B7432" t="s">
        <v>35538</v>
      </c>
      <c r="C7432" t="s">
        <v>243</v>
      </c>
      <c r="D7432">
        <v>14.27</v>
      </c>
      <c r="E7432" t="s">
        <v>30879</v>
      </c>
    </row>
    <row r="7433" spans="1:5" hidden="1" x14ac:dyDescent="0.2">
      <c r="A7433" s="94" t="s">
        <v>35545</v>
      </c>
      <c r="B7433" t="s">
        <v>35546</v>
      </c>
      <c r="C7433" t="s">
        <v>243</v>
      </c>
      <c r="D7433">
        <v>17.100000000000001</v>
      </c>
      <c r="E7433" t="s">
        <v>30879</v>
      </c>
    </row>
    <row r="7434" spans="1:5" hidden="1" x14ac:dyDescent="0.2">
      <c r="A7434" s="94" t="s">
        <v>35613</v>
      </c>
      <c r="B7434" t="s">
        <v>35614</v>
      </c>
      <c r="C7434" t="s">
        <v>243</v>
      </c>
      <c r="D7434">
        <v>7.76</v>
      </c>
      <c r="E7434" t="s">
        <v>30879</v>
      </c>
    </row>
    <row r="7435" spans="1:5" hidden="1" x14ac:dyDescent="0.2">
      <c r="A7435" s="94" t="s">
        <v>35615</v>
      </c>
      <c r="B7435" t="s">
        <v>35616</v>
      </c>
      <c r="C7435" t="s">
        <v>243</v>
      </c>
      <c r="D7435">
        <v>38.92</v>
      </c>
      <c r="E7435" t="s">
        <v>30879</v>
      </c>
    </row>
    <row r="7436" spans="1:5" hidden="1" x14ac:dyDescent="0.2">
      <c r="A7436" s="94" t="s">
        <v>35603</v>
      </c>
      <c r="B7436" t="s">
        <v>35604</v>
      </c>
      <c r="C7436" t="s">
        <v>243</v>
      </c>
      <c r="D7436">
        <v>4.43</v>
      </c>
      <c r="E7436" t="s">
        <v>30879</v>
      </c>
    </row>
    <row r="7437" spans="1:5" hidden="1" x14ac:dyDescent="0.2">
      <c r="A7437" s="94" t="s">
        <v>35629</v>
      </c>
      <c r="B7437" t="s">
        <v>35630</v>
      </c>
      <c r="C7437" t="s">
        <v>243</v>
      </c>
      <c r="D7437">
        <v>3.83</v>
      </c>
      <c r="E7437" t="s">
        <v>30879</v>
      </c>
    </row>
    <row r="7438" spans="1:5" hidden="1" x14ac:dyDescent="0.2">
      <c r="A7438" s="94" t="s">
        <v>35669</v>
      </c>
      <c r="B7438" t="s">
        <v>35670</v>
      </c>
      <c r="C7438" t="s">
        <v>243</v>
      </c>
      <c r="D7438">
        <v>24.55</v>
      </c>
      <c r="E7438" t="s">
        <v>30879</v>
      </c>
    </row>
    <row r="7439" spans="1:5" hidden="1" x14ac:dyDescent="0.2">
      <c r="A7439" s="94" t="s">
        <v>35667</v>
      </c>
      <c r="B7439" t="s">
        <v>35668</v>
      </c>
      <c r="C7439" t="s">
        <v>243</v>
      </c>
      <c r="D7439">
        <v>19.43</v>
      </c>
      <c r="E7439" t="s">
        <v>30879</v>
      </c>
    </row>
    <row r="7440" spans="1:5" hidden="1" x14ac:dyDescent="0.2">
      <c r="A7440" s="94" t="s">
        <v>35601</v>
      </c>
      <c r="B7440" t="s">
        <v>35602</v>
      </c>
      <c r="C7440" t="s">
        <v>243</v>
      </c>
      <c r="D7440">
        <v>7.88</v>
      </c>
      <c r="E7440" t="s">
        <v>30879</v>
      </c>
    </row>
    <row r="7441" spans="1:5" hidden="1" x14ac:dyDescent="0.2">
      <c r="A7441" s="94" t="s">
        <v>35573</v>
      </c>
      <c r="B7441" t="s">
        <v>35574</v>
      </c>
      <c r="C7441" t="s">
        <v>243</v>
      </c>
      <c r="D7441">
        <v>3.17</v>
      </c>
      <c r="E7441" t="s">
        <v>30879</v>
      </c>
    </row>
    <row r="7442" spans="1:5" hidden="1" x14ac:dyDescent="0.2">
      <c r="A7442" s="94" t="s">
        <v>35661</v>
      </c>
      <c r="B7442" t="s">
        <v>35662</v>
      </c>
      <c r="C7442" t="s">
        <v>243</v>
      </c>
      <c r="D7442">
        <v>8.44</v>
      </c>
      <c r="E7442" t="s">
        <v>30879</v>
      </c>
    </row>
    <row r="7443" spans="1:5" hidden="1" x14ac:dyDescent="0.2">
      <c r="A7443" s="94" t="s">
        <v>35659</v>
      </c>
      <c r="B7443" t="s">
        <v>35660</v>
      </c>
      <c r="C7443" t="s">
        <v>243</v>
      </c>
      <c r="D7443">
        <v>19.88</v>
      </c>
      <c r="E7443" t="s">
        <v>30879</v>
      </c>
    </row>
    <row r="7444" spans="1:5" hidden="1" x14ac:dyDescent="0.2">
      <c r="A7444" s="94" t="s">
        <v>35713</v>
      </c>
      <c r="B7444" t="s">
        <v>35714</v>
      </c>
      <c r="C7444" t="s">
        <v>243</v>
      </c>
      <c r="D7444">
        <v>9.08</v>
      </c>
      <c r="E7444" t="s">
        <v>30879</v>
      </c>
    </row>
    <row r="7445" spans="1:5" hidden="1" x14ac:dyDescent="0.2">
      <c r="A7445" s="94" t="s">
        <v>35715</v>
      </c>
      <c r="B7445" t="s">
        <v>35716</v>
      </c>
      <c r="C7445" t="s">
        <v>243</v>
      </c>
      <c r="D7445">
        <v>19.760000000000002</v>
      </c>
      <c r="E7445" t="s">
        <v>30879</v>
      </c>
    </row>
    <row r="7446" spans="1:5" hidden="1" x14ac:dyDescent="0.2">
      <c r="A7446" s="94" t="s">
        <v>35711</v>
      </c>
      <c r="B7446" t="s">
        <v>35712</v>
      </c>
      <c r="C7446" t="s">
        <v>243</v>
      </c>
      <c r="D7446">
        <v>11.03</v>
      </c>
      <c r="E7446" t="s">
        <v>30879</v>
      </c>
    </row>
    <row r="7447" spans="1:5" hidden="1" x14ac:dyDescent="0.2">
      <c r="A7447" s="94" t="s">
        <v>9069</v>
      </c>
      <c r="B7447" t="s">
        <v>9070</v>
      </c>
      <c r="C7447" t="s">
        <v>243</v>
      </c>
      <c r="D7447">
        <v>29.66</v>
      </c>
      <c r="E7447" t="s">
        <v>30879</v>
      </c>
    </row>
    <row r="7448" spans="1:5" hidden="1" x14ac:dyDescent="0.2">
      <c r="A7448" s="94" t="s">
        <v>35535</v>
      </c>
      <c r="B7448" t="s">
        <v>35536</v>
      </c>
      <c r="C7448" t="s">
        <v>243</v>
      </c>
      <c r="D7448">
        <v>10.46</v>
      </c>
      <c r="E7448" t="s">
        <v>30879</v>
      </c>
    </row>
    <row r="7449" spans="1:5" hidden="1" x14ac:dyDescent="0.2">
      <c r="A7449" s="94" t="s">
        <v>35627</v>
      </c>
      <c r="B7449" t="s">
        <v>35628</v>
      </c>
      <c r="C7449" t="s">
        <v>243</v>
      </c>
      <c r="D7449">
        <v>12.44</v>
      </c>
      <c r="E7449" t="s">
        <v>30879</v>
      </c>
    </row>
    <row r="7450" spans="1:5" hidden="1" x14ac:dyDescent="0.2">
      <c r="A7450" s="94" t="s">
        <v>35547</v>
      </c>
      <c r="B7450" t="s">
        <v>35548</v>
      </c>
      <c r="C7450" t="s">
        <v>243</v>
      </c>
      <c r="D7450">
        <v>8.06</v>
      </c>
      <c r="E7450" t="s">
        <v>30879</v>
      </c>
    </row>
    <row r="7451" spans="1:5" hidden="1" x14ac:dyDescent="0.2">
      <c r="A7451" s="94" t="s">
        <v>35693</v>
      </c>
      <c r="B7451" t="s">
        <v>35694</v>
      </c>
      <c r="C7451" t="s">
        <v>243</v>
      </c>
      <c r="D7451">
        <v>3.19</v>
      </c>
      <c r="E7451" t="s">
        <v>30879</v>
      </c>
    </row>
    <row r="7452" spans="1:5" hidden="1" x14ac:dyDescent="0.2">
      <c r="A7452" s="94" t="s">
        <v>35695</v>
      </c>
      <c r="B7452" t="s">
        <v>35696</v>
      </c>
      <c r="C7452" t="s">
        <v>243</v>
      </c>
      <c r="D7452">
        <v>4.55</v>
      </c>
      <c r="E7452" t="s">
        <v>30879</v>
      </c>
    </row>
    <row r="7453" spans="1:5" hidden="1" x14ac:dyDescent="0.2">
      <c r="A7453" s="94" t="s">
        <v>35697</v>
      </c>
      <c r="B7453" t="s">
        <v>35698</v>
      </c>
      <c r="C7453" t="s">
        <v>243</v>
      </c>
      <c r="D7453">
        <v>7.31</v>
      </c>
      <c r="E7453" t="s">
        <v>30879</v>
      </c>
    </row>
    <row r="7454" spans="1:5" hidden="1" x14ac:dyDescent="0.2">
      <c r="A7454" s="94" t="s">
        <v>35699</v>
      </c>
      <c r="B7454" t="s">
        <v>35700</v>
      </c>
      <c r="C7454" t="s">
        <v>243</v>
      </c>
      <c r="D7454">
        <v>9.7100000000000009</v>
      </c>
      <c r="E7454" t="s">
        <v>30879</v>
      </c>
    </row>
    <row r="7455" spans="1:5" hidden="1" x14ac:dyDescent="0.2">
      <c r="A7455" s="94" t="s">
        <v>35691</v>
      </c>
      <c r="B7455" t="s">
        <v>35692</v>
      </c>
      <c r="C7455" t="s">
        <v>243</v>
      </c>
      <c r="D7455">
        <v>12.21</v>
      </c>
      <c r="E7455" t="s">
        <v>30879</v>
      </c>
    </row>
    <row r="7456" spans="1:5" hidden="1" x14ac:dyDescent="0.2">
      <c r="A7456" s="94" t="s">
        <v>35605</v>
      </c>
      <c r="B7456" t="s">
        <v>35606</v>
      </c>
      <c r="C7456" t="s">
        <v>243</v>
      </c>
      <c r="D7456">
        <v>2.29</v>
      </c>
      <c r="E7456" t="s">
        <v>30879</v>
      </c>
    </row>
    <row r="7457" spans="1:5" hidden="1" x14ac:dyDescent="0.2">
      <c r="A7457" s="94" t="s">
        <v>35607</v>
      </c>
      <c r="B7457" t="s">
        <v>35608</v>
      </c>
      <c r="C7457" t="s">
        <v>243</v>
      </c>
      <c r="D7457">
        <v>3.05</v>
      </c>
      <c r="E7457" t="s">
        <v>30879</v>
      </c>
    </row>
    <row r="7458" spans="1:5" hidden="1" x14ac:dyDescent="0.2">
      <c r="A7458" s="94" t="s">
        <v>35609</v>
      </c>
      <c r="B7458" t="s">
        <v>35610</v>
      </c>
      <c r="C7458" t="s">
        <v>243</v>
      </c>
      <c r="D7458">
        <v>4.24</v>
      </c>
      <c r="E7458" t="s">
        <v>30879</v>
      </c>
    </row>
    <row r="7459" spans="1:5" hidden="1" x14ac:dyDescent="0.2">
      <c r="A7459" s="94" t="s">
        <v>35611</v>
      </c>
      <c r="B7459" t="s">
        <v>35612</v>
      </c>
      <c r="C7459" t="s">
        <v>243</v>
      </c>
      <c r="D7459">
        <v>6.41</v>
      </c>
      <c r="E7459" t="s">
        <v>30879</v>
      </c>
    </row>
    <row r="7460" spans="1:5" hidden="1" x14ac:dyDescent="0.2">
      <c r="A7460" s="94" t="s">
        <v>9071</v>
      </c>
      <c r="B7460" t="s">
        <v>9072</v>
      </c>
      <c r="C7460" t="s">
        <v>2815</v>
      </c>
      <c r="D7460">
        <v>3.54</v>
      </c>
      <c r="E7460" t="s">
        <v>30879</v>
      </c>
    </row>
    <row r="7461" spans="1:5" hidden="1" x14ac:dyDescent="0.2">
      <c r="A7461" s="94" t="s">
        <v>9073</v>
      </c>
      <c r="B7461" t="s">
        <v>9074</v>
      </c>
      <c r="C7461" t="s">
        <v>2815</v>
      </c>
      <c r="D7461">
        <v>3.54</v>
      </c>
      <c r="E7461" t="s">
        <v>30879</v>
      </c>
    </row>
    <row r="7462" spans="1:5" hidden="1" x14ac:dyDescent="0.2">
      <c r="A7462" s="94" t="s">
        <v>35663</v>
      </c>
      <c r="B7462" t="s">
        <v>35664</v>
      </c>
      <c r="C7462" t="s">
        <v>243</v>
      </c>
      <c r="D7462">
        <v>3.2</v>
      </c>
      <c r="E7462" t="s">
        <v>30879</v>
      </c>
    </row>
    <row r="7463" spans="1:5" hidden="1" x14ac:dyDescent="0.2">
      <c r="A7463" s="94" t="s">
        <v>35665</v>
      </c>
      <c r="B7463" t="s">
        <v>35666</v>
      </c>
      <c r="C7463" t="s">
        <v>243</v>
      </c>
      <c r="D7463">
        <v>6.2</v>
      </c>
      <c r="E7463" t="s">
        <v>30879</v>
      </c>
    </row>
    <row r="7464" spans="1:5" hidden="1" x14ac:dyDescent="0.2">
      <c r="A7464" s="94" t="s">
        <v>35709</v>
      </c>
      <c r="B7464" t="s">
        <v>35710</v>
      </c>
      <c r="C7464" t="s">
        <v>243</v>
      </c>
      <c r="D7464">
        <v>2.91</v>
      </c>
      <c r="E7464" t="s">
        <v>30879</v>
      </c>
    </row>
    <row r="7465" spans="1:5" hidden="1" x14ac:dyDescent="0.2">
      <c r="A7465" s="94" t="s">
        <v>35701</v>
      </c>
      <c r="B7465" t="s">
        <v>35702</v>
      </c>
      <c r="C7465" t="s">
        <v>243</v>
      </c>
      <c r="D7465">
        <v>2.0099999999999998</v>
      </c>
      <c r="E7465" t="s">
        <v>30879</v>
      </c>
    </row>
    <row r="7466" spans="1:5" hidden="1" x14ac:dyDescent="0.2">
      <c r="A7466" s="94" t="s">
        <v>35705</v>
      </c>
      <c r="B7466" t="s">
        <v>35706</v>
      </c>
      <c r="C7466" t="s">
        <v>243</v>
      </c>
      <c r="D7466">
        <v>2.54</v>
      </c>
      <c r="E7466" t="s">
        <v>30879</v>
      </c>
    </row>
    <row r="7467" spans="1:5" hidden="1" x14ac:dyDescent="0.2">
      <c r="A7467" s="94" t="s">
        <v>35703</v>
      </c>
      <c r="B7467" t="s">
        <v>35704</v>
      </c>
      <c r="C7467" t="s">
        <v>243</v>
      </c>
      <c r="D7467">
        <v>3.57</v>
      </c>
      <c r="E7467" t="s">
        <v>30879</v>
      </c>
    </row>
    <row r="7468" spans="1:5" hidden="1" x14ac:dyDescent="0.2">
      <c r="A7468" s="94" t="s">
        <v>35707</v>
      </c>
      <c r="B7468" t="s">
        <v>35708</v>
      </c>
      <c r="C7468" t="s">
        <v>243</v>
      </c>
      <c r="D7468">
        <v>6.91</v>
      </c>
      <c r="E7468" t="s">
        <v>30879</v>
      </c>
    </row>
    <row r="7469" spans="1:5" hidden="1" x14ac:dyDescent="0.2">
      <c r="A7469" s="94" t="s">
        <v>35717</v>
      </c>
      <c r="B7469" t="s">
        <v>35718</v>
      </c>
      <c r="C7469" t="s">
        <v>243</v>
      </c>
      <c r="D7469">
        <v>7.38</v>
      </c>
      <c r="E7469" t="s">
        <v>30879</v>
      </c>
    </row>
    <row r="7470" spans="1:5" hidden="1" x14ac:dyDescent="0.2">
      <c r="A7470" s="94" t="s">
        <v>9075</v>
      </c>
      <c r="B7470" t="s">
        <v>9076</v>
      </c>
      <c r="C7470" t="s">
        <v>243</v>
      </c>
      <c r="D7470">
        <v>13.18</v>
      </c>
      <c r="E7470" t="s">
        <v>30879</v>
      </c>
    </row>
    <row r="7471" spans="1:5" hidden="1" x14ac:dyDescent="0.2">
      <c r="A7471" s="94" t="s">
        <v>9077</v>
      </c>
      <c r="B7471" t="s">
        <v>9078</v>
      </c>
      <c r="C7471" t="s">
        <v>243</v>
      </c>
      <c r="D7471">
        <v>14.73</v>
      </c>
      <c r="E7471" t="s">
        <v>30879</v>
      </c>
    </row>
    <row r="7472" spans="1:5" hidden="1" x14ac:dyDescent="0.2">
      <c r="A7472" s="94" t="s">
        <v>35565</v>
      </c>
      <c r="B7472" t="s">
        <v>35566</v>
      </c>
      <c r="C7472" t="s">
        <v>243</v>
      </c>
      <c r="D7472">
        <v>15.65</v>
      </c>
      <c r="E7472" t="s">
        <v>30879</v>
      </c>
    </row>
    <row r="7473" spans="1:5" hidden="1" x14ac:dyDescent="0.2">
      <c r="A7473" s="94" t="s">
        <v>35567</v>
      </c>
      <c r="B7473" t="s">
        <v>35568</v>
      </c>
      <c r="C7473" t="s">
        <v>243</v>
      </c>
      <c r="D7473">
        <v>16.46</v>
      </c>
      <c r="E7473" t="s">
        <v>30879</v>
      </c>
    </row>
    <row r="7474" spans="1:5" hidden="1" x14ac:dyDescent="0.2">
      <c r="A7474" s="94" t="s">
        <v>35569</v>
      </c>
      <c r="B7474" t="s">
        <v>35570</v>
      </c>
      <c r="C7474" t="s">
        <v>243</v>
      </c>
      <c r="D7474">
        <v>14.33</v>
      </c>
      <c r="E7474" t="s">
        <v>30879</v>
      </c>
    </row>
    <row r="7475" spans="1:5" hidden="1" x14ac:dyDescent="0.2">
      <c r="A7475" s="94" t="s">
        <v>35571</v>
      </c>
      <c r="B7475" t="s">
        <v>35572</v>
      </c>
      <c r="C7475" t="s">
        <v>243</v>
      </c>
      <c r="D7475">
        <v>13.82</v>
      </c>
      <c r="E7475" t="s">
        <v>30879</v>
      </c>
    </row>
    <row r="7476" spans="1:5" hidden="1" x14ac:dyDescent="0.2">
      <c r="A7476" s="94" t="s">
        <v>9079</v>
      </c>
      <c r="B7476" t="s">
        <v>9080</v>
      </c>
      <c r="C7476" t="s">
        <v>243</v>
      </c>
      <c r="D7476">
        <v>18.149999999999999</v>
      </c>
      <c r="E7476" t="s">
        <v>30879</v>
      </c>
    </row>
    <row r="7477" spans="1:5" hidden="1" x14ac:dyDescent="0.2">
      <c r="A7477" s="94" t="s">
        <v>21785</v>
      </c>
      <c r="B7477" t="s">
        <v>21786</v>
      </c>
      <c r="C7477" t="s">
        <v>243</v>
      </c>
      <c r="D7477">
        <v>9.4</v>
      </c>
      <c r="E7477" t="s">
        <v>30879</v>
      </c>
    </row>
    <row r="7478" spans="1:5" hidden="1" x14ac:dyDescent="0.2">
      <c r="A7478" s="94" t="s">
        <v>35402</v>
      </c>
      <c r="B7478" t="s">
        <v>35403</v>
      </c>
      <c r="C7478" t="s">
        <v>243</v>
      </c>
      <c r="D7478">
        <v>11.03</v>
      </c>
      <c r="E7478" t="s">
        <v>30879</v>
      </c>
    </row>
    <row r="7479" spans="1:5" hidden="1" x14ac:dyDescent="0.2">
      <c r="A7479" s="94" t="s">
        <v>35723</v>
      </c>
      <c r="B7479" t="s">
        <v>35724</v>
      </c>
      <c r="C7479" t="s">
        <v>243</v>
      </c>
      <c r="D7479">
        <v>34.9</v>
      </c>
      <c r="E7479" t="s">
        <v>30879</v>
      </c>
    </row>
    <row r="7480" spans="1:5" hidden="1" x14ac:dyDescent="0.2">
      <c r="A7480" s="94" t="s">
        <v>31483</v>
      </c>
      <c r="B7480" t="s">
        <v>31484</v>
      </c>
      <c r="C7480" t="s">
        <v>243</v>
      </c>
      <c r="D7480">
        <v>20.78</v>
      </c>
      <c r="E7480" t="s">
        <v>30879</v>
      </c>
    </row>
    <row r="7481" spans="1:5" hidden="1" x14ac:dyDescent="0.2">
      <c r="A7481" s="94" t="s">
        <v>31519</v>
      </c>
      <c r="B7481" t="s">
        <v>31520</v>
      </c>
      <c r="C7481" t="s">
        <v>243</v>
      </c>
      <c r="D7481">
        <v>13</v>
      </c>
      <c r="E7481" t="s">
        <v>30879</v>
      </c>
    </row>
    <row r="7482" spans="1:5" hidden="1" x14ac:dyDescent="0.2">
      <c r="A7482" s="94" t="s">
        <v>31521</v>
      </c>
      <c r="B7482" t="s">
        <v>31522</v>
      </c>
      <c r="C7482" t="s">
        <v>243</v>
      </c>
      <c r="D7482">
        <v>24.98</v>
      </c>
      <c r="E7482" t="s">
        <v>30879</v>
      </c>
    </row>
    <row r="7483" spans="1:5" hidden="1" x14ac:dyDescent="0.2">
      <c r="A7483" s="94" t="s">
        <v>35738</v>
      </c>
      <c r="B7483" t="s">
        <v>35739</v>
      </c>
      <c r="C7483" t="s">
        <v>243</v>
      </c>
      <c r="D7483">
        <v>30.31</v>
      </c>
      <c r="E7483" t="s">
        <v>30879</v>
      </c>
    </row>
    <row r="7484" spans="1:5" hidden="1" x14ac:dyDescent="0.2">
      <c r="A7484" s="94" t="s">
        <v>35740</v>
      </c>
      <c r="B7484" t="s">
        <v>35741</v>
      </c>
      <c r="C7484" t="s">
        <v>243</v>
      </c>
      <c r="D7484">
        <v>14.12</v>
      </c>
      <c r="E7484" t="s">
        <v>30879</v>
      </c>
    </row>
    <row r="7485" spans="1:5" hidden="1" x14ac:dyDescent="0.2">
      <c r="A7485" s="94" t="s">
        <v>35742</v>
      </c>
      <c r="B7485" t="s">
        <v>35743</v>
      </c>
      <c r="C7485" t="s">
        <v>243</v>
      </c>
      <c r="D7485">
        <v>99.48</v>
      </c>
      <c r="E7485" t="s">
        <v>30879</v>
      </c>
    </row>
    <row r="7486" spans="1:5" hidden="1" x14ac:dyDescent="0.2">
      <c r="A7486" s="94" t="s">
        <v>35744</v>
      </c>
      <c r="B7486" t="s">
        <v>35745</v>
      </c>
      <c r="C7486" t="s">
        <v>243</v>
      </c>
      <c r="D7486">
        <v>21.32</v>
      </c>
      <c r="E7486" t="s">
        <v>30879</v>
      </c>
    </row>
    <row r="7487" spans="1:5" hidden="1" x14ac:dyDescent="0.2">
      <c r="A7487" s="94" t="s">
        <v>31550</v>
      </c>
      <c r="B7487" t="s">
        <v>31551</v>
      </c>
      <c r="C7487" t="s">
        <v>243</v>
      </c>
      <c r="D7487">
        <v>20.39</v>
      </c>
      <c r="E7487" t="s">
        <v>30879</v>
      </c>
    </row>
    <row r="7488" spans="1:5" hidden="1" x14ac:dyDescent="0.2">
      <c r="A7488" s="94" t="s">
        <v>31558</v>
      </c>
      <c r="B7488" t="s">
        <v>31559</v>
      </c>
      <c r="C7488" t="s">
        <v>243</v>
      </c>
      <c r="D7488">
        <v>19.309999999999999</v>
      </c>
      <c r="E7488" t="s">
        <v>30879</v>
      </c>
    </row>
    <row r="7489" spans="1:5" hidden="1" x14ac:dyDescent="0.2">
      <c r="A7489" s="94" t="s">
        <v>31554</v>
      </c>
      <c r="B7489" t="s">
        <v>31555</v>
      </c>
      <c r="C7489" t="s">
        <v>243</v>
      </c>
      <c r="D7489">
        <v>21.22</v>
      </c>
      <c r="E7489" t="s">
        <v>30879</v>
      </c>
    </row>
    <row r="7490" spans="1:5" hidden="1" x14ac:dyDescent="0.2">
      <c r="A7490" s="94" t="s">
        <v>31556</v>
      </c>
      <c r="B7490" t="s">
        <v>31557</v>
      </c>
      <c r="C7490" t="s">
        <v>243</v>
      </c>
      <c r="D7490">
        <v>21.22</v>
      </c>
      <c r="E7490" t="s">
        <v>30879</v>
      </c>
    </row>
    <row r="7491" spans="1:5" hidden="1" x14ac:dyDescent="0.2">
      <c r="A7491" s="94" t="s">
        <v>31552</v>
      </c>
      <c r="B7491" t="s">
        <v>31553</v>
      </c>
      <c r="C7491" t="s">
        <v>243</v>
      </c>
      <c r="D7491">
        <v>19.309999999999999</v>
      </c>
      <c r="E7491" t="s">
        <v>30879</v>
      </c>
    </row>
    <row r="7492" spans="1:5" hidden="1" x14ac:dyDescent="0.2">
      <c r="A7492" s="94" t="s">
        <v>35746</v>
      </c>
      <c r="B7492" t="s">
        <v>35747</v>
      </c>
      <c r="C7492" t="s">
        <v>243</v>
      </c>
      <c r="D7492">
        <v>25.55</v>
      </c>
      <c r="E7492" t="s">
        <v>30879</v>
      </c>
    </row>
    <row r="7493" spans="1:5" hidden="1" x14ac:dyDescent="0.2">
      <c r="A7493" s="94" t="s">
        <v>9081</v>
      </c>
      <c r="B7493" t="s">
        <v>9082</v>
      </c>
      <c r="C7493" t="s">
        <v>243</v>
      </c>
      <c r="D7493">
        <v>6.61</v>
      </c>
      <c r="E7493" t="s">
        <v>30879</v>
      </c>
    </row>
    <row r="7494" spans="1:5" hidden="1" x14ac:dyDescent="0.2">
      <c r="A7494" s="94" t="s">
        <v>21787</v>
      </c>
      <c r="B7494" t="s">
        <v>21788</v>
      </c>
      <c r="C7494" t="s">
        <v>243</v>
      </c>
      <c r="D7494">
        <v>14.49</v>
      </c>
      <c r="E7494" t="s">
        <v>30879</v>
      </c>
    </row>
    <row r="7495" spans="1:5" hidden="1" x14ac:dyDescent="0.2">
      <c r="A7495" s="94" t="s">
        <v>21789</v>
      </c>
      <c r="B7495" t="s">
        <v>21790</v>
      </c>
      <c r="C7495" t="s">
        <v>243</v>
      </c>
      <c r="D7495">
        <v>9.83</v>
      </c>
      <c r="E7495" t="s">
        <v>30879</v>
      </c>
    </row>
    <row r="7496" spans="1:5" hidden="1" x14ac:dyDescent="0.2">
      <c r="A7496" s="94" t="s">
        <v>21791</v>
      </c>
      <c r="B7496" t="s">
        <v>21792</v>
      </c>
      <c r="C7496" t="s">
        <v>243</v>
      </c>
      <c r="D7496">
        <v>9.83</v>
      </c>
      <c r="E7496" t="s">
        <v>30879</v>
      </c>
    </row>
    <row r="7497" spans="1:5" hidden="1" x14ac:dyDescent="0.2">
      <c r="A7497" s="94" t="s">
        <v>21793</v>
      </c>
      <c r="B7497" t="s">
        <v>21794</v>
      </c>
      <c r="C7497" t="s">
        <v>243</v>
      </c>
      <c r="D7497">
        <v>9.83</v>
      </c>
      <c r="E7497" t="s">
        <v>30879</v>
      </c>
    </row>
    <row r="7498" spans="1:5" hidden="1" x14ac:dyDescent="0.2">
      <c r="A7498" s="94" t="s">
        <v>21795</v>
      </c>
      <c r="B7498" t="s">
        <v>21796</v>
      </c>
      <c r="C7498" t="s">
        <v>243</v>
      </c>
      <c r="D7498">
        <v>9.83</v>
      </c>
      <c r="E7498" t="s">
        <v>30879</v>
      </c>
    </row>
    <row r="7499" spans="1:5" hidden="1" x14ac:dyDescent="0.2">
      <c r="A7499" s="94" t="s">
        <v>21797</v>
      </c>
      <c r="B7499" t="s">
        <v>21798</v>
      </c>
      <c r="C7499" t="s">
        <v>1623</v>
      </c>
      <c r="D7499">
        <v>62.63</v>
      </c>
      <c r="E7499" t="s">
        <v>30879</v>
      </c>
    </row>
    <row r="7500" spans="1:5" hidden="1" x14ac:dyDescent="0.2">
      <c r="A7500" s="94" t="s">
        <v>9083</v>
      </c>
      <c r="B7500" t="s">
        <v>9084</v>
      </c>
      <c r="C7500" t="s">
        <v>1623</v>
      </c>
      <c r="D7500">
        <v>5.26</v>
      </c>
      <c r="E7500" t="s">
        <v>30879</v>
      </c>
    </row>
    <row r="7501" spans="1:5" hidden="1" x14ac:dyDescent="0.2">
      <c r="A7501" s="94" t="s">
        <v>9085</v>
      </c>
      <c r="B7501" t="s">
        <v>9086</v>
      </c>
      <c r="C7501" t="s">
        <v>1623</v>
      </c>
      <c r="D7501">
        <v>6.96</v>
      </c>
      <c r="E7501" t="s">
        <v>30879</v>
      </c>
    </row>
    <row r="7502" spans="1:5" hidden="1" x14ac:dyDescent="0.2">
      <c r="A7502" s="94" t="s">
        <v>9087</v>
      </c>
      <c r="B7502" t="s">
        <v>9088</v>
      </c>
      <c r="C7502" t="s">
        <v>1623</v>
      </c>
      <c r="D7502">
        <v>10.47</v>
      </c>
      <c r="E7502" t="s">
        <v>30879</v>
      </c>
    </row>
    <row r="7503" spans="1:5" hidden="1" x14ac:dyDescent="0.2">
      <c r="A7503" s="94" t="s">
        <v>9089</v>
      </c>
      <c r="B7503" t="s">
        <v>9090</v>
      </c>
      <c r="C7503" t="s">
        <v>1623</v>
      </c>
      <c r="D7503">
        <v>13.98</v>
      </c>
      <c r="E7503" t="s">
        <v>30879</v>
      </c>
    </row>
    <row r="7504" spans="1:5" hidden="1" x14ac:dyDescent="0.2">
      <c r="A7504" s="94" t="s">
        <v>9091</v>
      </c>
      <c r="B7504" t="s">
        <v>35728</v>
      </c>
      <c r="C7504" t="s">
        <v>243</v>
      </c>
      <c r="D7504">
        <v>13.18</v>
      </c>
      <c r="E7504" t="s">
        <v>30879</v>
      </c>
    </row>
    <row r="7505" spans="1:5" hidden="1" x14ac:dyDescent="0.2">
      <c r="A7505" s="94" t="s">
        <v>9092</v>
      </c>
      <c r="B7505" t="s">
        <v>35731</v>
      </c>
      <c r="C7505" t="s">
        <v>243</v>
      </c>
      <c r="D7505">
        <v>17</v>
      </c>
      <c r="E7505" t="s">
        <v>30879</v>
      </c>
    </row>
    <row r="7506" spans="1:5" hidden="1" x14ac:dyDescent="0.2">
      <c r="A7506" s="94" t="s">
        <v>21799</v>
      </c>
      <c r="B7506" t="s">
        <v>21800</v>
      </c>
      <c r="C7506" t="s">
        <v>1623</v>
      </c>
      <c r="D7506">
        <v>9.16</v>
      </c>
      <c r="E7506" t="s">
        <v>30879</v>
      </c>
    </row>
    <row r="7507" spans="1:5" hidden="1" x14ac:dyDescent="0.2">
      <c r="A7507" s="94" t="s">
        <v>9093</v>
      </c>
      <c r="B7507" t="s">
        <v>9094</v>
      </c>
      <c r="C7507" t="s">
        <v>1623</v>
      </c>
      <c r="D7507">
        <v>11.28</v>
      </c>
      <c r="E7507" t="s">
        <v>30879</v>
      </c>
    </row>
    <row r="7508" spans="1:5" hidden="1" x14ac:dyDescent="0.2">
      <c r="A7508" s="94" t="s">
        <v>9095</v>
      </c>
      <c r="B7508" t="s">
        <v>9096</v>
      </c>
      <c r="C7508" t="s">
        <v>1623</v>
      </c>
      <c r="D7508">
        <v>8.85</v>
      </c>
      <c r="E7508" t="s">
        <v>30879</v>
      </c>
    </row>
    <row r="7509" spans="1:5" hidden="1" x14ac:dyDescent="0.2">
      <c r="A7509" s="94" t="s">
        <v>9097</v>
      </c>
      <c r="B7509" t="s">
        <v>9098</v>
      </c>
      <c r="C7509" t="s">
        <v>1623</v>
      </c>
      <c r="D7509">
        <v>11.3</v>
      </c>
      <c r="E7509" t="s">
        <v>30879</v>
      </c>
    </row>
    <row r="7510" spans="1:5" hidden="1" x14ac:dyDescent="0.2">
      <c r="A7510" s="94" t="s">
        <v>21801</v>
      </c>
      <c r="B7510" t="s">
        <v>21802</v>
      </c>
      <c r="C7510" t="s">
        <v>243</v>
      </c>
      <c r="D7510">
        <v>1.86</v>
      </c>
      <c r="E7510" t="s">
        <v>30879</v>
      </c>
    </row>
    <row r="7511" spans="1:5" hidden="1" x14ac:dyDescent="0.2">
      <c r="A7511" s="94" t="s">
        <v>9099</v>
      </c>
      <c r="B7511" t="s">
        <v>9100</v>
      </c>
      <c r="C7511" t="s">
        <v>1623</v>
      </c>
      <c r="D7511">
        <v>184.58</v>
      </c>
      <c r="E7511" t="s">
        <v>30879</v>
      </c>
    </row>
    <row r="7512" spans="1:5" hidden="1" x14ac:dyDescent="0.2">
      <c r="A7512" s="94" t="s">
        <v>9101</v>
      </c>
      <c r="B7512" t="s">
        <v>9102</v>
      </c>
      <c r="C7512" t="s">
        <v>243</v>
      </c>
      <c r="D7512">
        <v>7.39</v>
      </c>
      <c r="E7512" t="s">
        <v>30879</v>
      </c>
    </row>
    <row r="7513" spans="1:5" hidden="1" x14ac:dyDescent="0.2">
      <c r="A7513" s="94" t="s">
        <v>9103</v>
      </c>
      <c r="B7513" t="s">
        <v>9104</v>
      </c>
      <c r="C7513" t="s">
        <v>243</v>
      </c>
      <c r="D7513">
        <v>14.42</v>
      </c>
      <c r="E7513" t="s">
        <v>30879</v>
      </c>
    </row>
    <row r="7514" spans="1:5" hidden="1" x14ac:dyDescent="0.2">
      <c r="A7514" s="94" t="s">
        <v>35410</v>
      </c>
      <c r="B7514" t="s">
        <v>35411</v>
      </c>
      <c r="C7514" t="s">
        <v>243</v>
      </c>
      <c r="D7514">
        <v>139.41999999999999</v>
      </c>
      <c r="E7514" t="s">
        <v>30879</v>
      </c>
    </row>
    <row r="7515" spans="1:5" hidden="1" x14ac:dyDescent="0.2">
      <c r="A7515" s="94" t="s">
        <v>9105</v>
      </c>
      <c r="B7515" t="s">
        <v>9106</v>
      </c>
      <c r="C7515" t="s">
        <v>243</v>
      </c>
      <c r="D7515">
        <v>28.12</v>
      </c>
      <c r="E7515" t="s">
        <v>30879</v>
      </c>
    </row>
    <row r="7516" spans="1:5" hidden="1" x14ac:dyDescent="0.2">
      <c r="A7516" s="94" t="s">
        <v>9107</v>
      </c>
      <c r="B7516" t="s">
        <v>9108</v>
      </c>
      <c r="C7516" t="s">
        <v>243</v>
      </c>
      <c r="D7516">
        <v>8.09</v>
      </c>
      <c r="E7516" t="s">
        <v>30879</v>
      </c>
    </row>
    <row r="7517" spans="1:5" hidden="1" x14ac:dyDescent="0.2">
      <c r="A7517" s="94" t="s">
        <v>9109</v>
      </c>
      <c r="B7517" t="s">
        <v>9110</v>
      </c>
      <c r="C7517" t="s">
        <v>243</v>
      </c>
      <c r="D7517">
        <v>19.18</v>
      </c>
      <c r="E7517" t="s">
        <v>30879</v>
      </c>
    </row>
    <row r="7518" spans="1:5" hidden="1" x14ac:dyDescent="0.2">
      <c r="A7518" s="94" t="s">
        <v>9111</v>
      </c>
      <c r="B7518" t="s">
        <v>9112</v>
      </c>
      <c r="C7518" t="s">
        <v>243</v>
      </c>
      <c r="D7518">
        <v>73.55</v>
      </c>
      <c r="E7518" t="s">
        <v>30879</v>
      </c>
    </row>
    <row r="7519" spans="1:5" hidden="1" x14ac:dyDescent="0.2">
      <c r="A7519" s="94" t="s">
        <v>9113</v>
      </c>
      <c r="B7519" t="s">
        <v>9114</v>
      </c>
      <c r="C7519" t="s">
        <v>1623</v>
      </c>
      <c r="D7519">
        <v>81.34</v>
      </c>
      <c r="E7519" t="s">
        <v>30879</v>
      </c>
    </row>
    <row r="7520" spans="1:5" hidden="1" x14ac:dyDescent="0.2">
      <c r="A7520" s="94" t="s">
        <v>9115</v>
      </c>
      <c r="B7520" t="s">
        <v>9116</v>
      </c>
      <c r="C7520" t="s">
        <v>1623</v>
      </c>
      <c r="D7520">
        <v>167.09</v>
      </c>
      <c r="E7520" t="s">
        <v>30879</v>
      </c>
    </row>
    <row r="7521" spans="1:5" hidden="1" x14ac:dyDescent="0.2">
      <c r="A7521" s="94" t="s">
        <v>9117</v>
      </c>
      <c r="B7521" t="s">
        <v>9118</v>
      </c>
      <c r="C7521" t="s">
        <v>1623</v>
      </c>
      <c r="D7521">
        <v>98.73</v>
      </c>
      <c r="E7521" t="s">
        <v>30879</v>
      </c>
    </row>
    <row r="7522" spans="1:5" hidden="1" x14ac:dyDescent="0.2">
      <c r="A7522" s="94" t="s">
        <v>9119</v>
      </c>
      <c r="B7522" t="s">
        <v>9120</v>
      </c>
      <c r="C7522" t="s">
        <v>1623</v>
      </c>
      <c r="D7522">
        <v>102.05</v>
      </c>
      <c r="E7522" t="s">
        <v>30879</v>
      </c>
    </row>
    <row r="7523" spans="1:5" hidden="1" x14ac:dyDescent="0.2">
      <c r="A7523" s="94" t="s">
        <v>9121</v>
      </c>
      <c r="B7523" t="s">
        <v>9122</v>
      </c>
      <c r="C7523" t="s">
        <v>1623</v>
      </c>
      <c r="D7523">
        <v>179.69</v>
      </c>
      <c r="E7523" t="s">
        <v>30879</v>
      </c>
    </row>
    <row r="7524" spans="1:5" hidden="1" x14ac:dyDescent="0.2">
      <c r="A7524" s="94" t="s">
        <v>9123</v>
      </c>
      <c r="B7524" t="s">
        <v>9124</v>
      </c>
      <c r="C7524" t="s">
        <v>1623</v>
      </c>
      <c r="D7524">
        <v>467.57</v>
      </c>
      <c r="E7524" t="s">
        <v>30879</v>
      </c>
    </row>
    <row r="7525" spans="1:5" hidden="1" x14ac:dyDescent="0.2">
      <c r="A7525" s="94" t="s">
        <v>9125</v>
      </c>
      <c r="B7525" t="s">
        <v>9126</v>
      </c>
      <c r="C7525" t="s">
        <v>243</v>
      </c>
      <c r="D7525" s="684">
        <v>1115.57</v>
      </c>
      <c r="E7525" t="s">
        <v>30879</v>
      </c>
    </row>
    <row r="7526" spans="1:5" hidden="1" x14ac:dyDescent="0.2">
      <c r="A7526" s="94" t="s">
        <v>9127</v>
      </c>
      <c r="B7526" t="s">
        <v>9128</v>
      </c>
      <c r="C7526" t="s">
        <v>1623</v>
      </c>
      <c r="D7526">
        <v>328.79</v>
      </c>
      <c r="E7526" t="s">
        <v>30879</v>
      </c>
    </row>
    <row r="7527" spans="1:5" hidden="1" x14ac:dyDescent="0.2">
      <c r="A7527" s="94" t="s">
        <v>9129</v>
      </c>
      <c r="B7527" t="s">
        <v>9130</v>
      </c>
      <c r="C7527" t="s">
        <v>1623</v>
      </c>
      <c r="D7527">
        <v>250.86</v>
      </c>
      <c r="E7527" t="s">
        <v>30879</v>
      </c>
    </row>
    <row r="7528" spans="1:5" hidden="1" x14ac:dyDescent="0.2">
      <c r="A7528" s="94" t="s">
        <v>9131</v>
      </c>
      <c r="B7528" t="s">
        <v>9132</v>
      </c>
      <c r="C7528" t="s">
        <v>1623</v>
      </c>
      <c r="D7528">
        <v>25.36</v>
      </c>
      <c r="E7528" t="s">
        <v>30879</v>
      </c>
    </row>
    <row r="7529" spans="1:5" hidden="1" x14ac:dyDescent="0.2">
      <c r="A7529" s="94" t="s">
        <v>9133</v>
      </c>
      <c r="B7529" t="s">
        <v>9134</v>
      </c>
      <c r="C7529" t="s">
        <v>1623</v>
      </c>
      <c r="D7529">
        <v>45.75</v>
      </c>
      <c r="E7529" t="s">
        <v>30879</v>
      </c>
    </row>
    <row r="7530" spans="1:5" hidden="1" x14ac:dyDescent="0.2">
      <c r="A7530" s="94" t="s">
        <v>9135</v>
      </c>
      <c r="B7530" t="s">
        <v>9136</v>
      </c>
      <c r="C7530" t="s">
        <v>2815</v>
      </c>
      <c r="D7530">
        <v>30.13</v>
      </c>
      <c r="E7530" t="s">
        <v>30879</v>
      </c>
    </row>
    <row r="7531" spans="1:5" hidden="1" x14ac:dyDescent="0.2">
      <c r="A7531" s="94" t="s">
        <v>9137</v>
      </c>
      <c r="B7531" t="s">
        <v>9138</v>
      </c>
      <c r="C7531" t="s">
        <v>243</v>
      </c>
      <c r="D7531">
        <v>934.52</v>
      </c>
      <c r="E7531" t="s">
        <v>30879</v>
      </c>
    </row>
    <row r="7532" spans="1:5" hidden="1" x14ac:dyDescent="0.2">
      <c r="A7532" s="94" t="s">
        <v>9139</v>
      </c>
      <c r="B7532" t="s">
        <v>9140</v>
      </c>
      <c r="C7532" t="s">
        <v>243</v>
      </c>
      <c r="D7532">
        <v>10.25</v>
      </c>
      <c r="E7532" t="s">
        <v>30879</v>
      </c>
    </row>
    <row r="7533" spans="1:5" hidden="1" x14ac:dyDescent="0.2">
      <c r="A7533" s="94" t="s">
        <v>9141</v>
      </c>
      <c r="B7533" t="s">
        <v>9142</v>
      </c>
      <c r="C7533" t="s">
        <v>243</v>
      </c>
      <c r="D7533">
        <v>19.75</v>
      </c>
      <c r="E7533" t="s">
        <v>30879</v>
      </c>
    </row>
    <row r="7534" spans="1:5" hidden="1" x14ac:dyDescent="0.2">
      <c r="A7534" s="94" t="s">
        <v>9143</v>
      </c>
      <c r="B7534" t="s">
        <v>9144</v>
      </c>
      <c r="C7534" t="s">
        <v>243</v>
      </c>
      <c r="D7534">
        <v>470.6</v>
      </c>
      <c r="E7534" t="s">
        <v>30879</v>
      </c>
    </row>
    <row r="7535" spans="1:5" hidden="1" x14ac:dyDescent="0.2">
      <c r="A7535" s="94" t="s">
        <v>9145</v>
      </c>
      <c r="B7535" t="s">
        <v>9146</v>
      </c>
      <c r="C7535" t="s">
        <v>243</v>
      </c>
      <c r="D7535">
        <v>7.18</v>
      </c>
      <c r="E7535" t="s">
        <v>30879</v>
      </c>
    </row>
    <row r="7536" spans="1:5" hidden="1" x14ac:dyDescent="0.2">
      <c r="A7536" s="94" t="s">
        <v>9147</v>
      </c>
      <c r="B7536" t="s">
        <v>9148</v>
      </c>
      <c r="C7536" t="s">
        <v>243</v>
      </c>
      <c r="D7536">
        <v>37.71</v>
      </c>
      <c r="E7536" t="s">
        <v>30879</v>
      </c>
    </row>
    <row r="7537" spans="1:5" hidden="1" x14ac:dyDescent="0.2">
      <c r="A7537" s="94" t="s">
        <v>9149</v>
      </c>
      <c r="B7537" t="s">
        <v>9150</v>
      </c>
      <c r="C7537" t="s">
        <v>243</v>
      </c>
      <c r="D7537">
        <v>14.34</v>
      </c>
      <c r="E7537" t="s">
        <v>30879</v>
      </c>
    </row>
    <row r="7538" spans="1:5" hidden="1" x14ac:dyDescent="0.2">
      <c r="A7538" s="94" t="s">
        <v>9151</v>
      </c>
      <c r="B7538" t="s">
        <v>9152</v>
      </c>
      <c r="C7538" t="s">
        <v>243</v>
      </c>
      <c r="D7538" s="684">
        <v>1432.51</v>
      </c>
      <c r="E7538" t="s">
        <v>30879</v>
      </c>
    </row>
    <row r="7539" spans="1:5" hidden="1" x14ac:dyDescent="0.2">
      <c r="A7539" s="94" t="s">
        <v>9153</v>
      </c>
      <c r="B7539" t="s">
        <v>9154</v>
      </c>
      <c r="C7539" t="s">
        <v>243</v>
      </c>
      <c r="D7539">
        <v>30.39</v>
      </c>
      <c r="E7539" t="s">
        <v>30879</v>
      </c>
    </row>
    <row r="7540" spans="1:5" hidden="1" x14ac:dyDescent="0.2">
      <c r="A7540" s="94" t="s">
        <v>9155</v>
      </c>
      <c r="B7540" t="s">
        <v>9156</v>
      </c>
      <c r="C7540" t="s">
        <v>243</v>
      </c>
      <c r="D7540" s="684">
        <v>1960.74</v>
      </c>
      <c r="E7540" t="s">
        <v>30879</v>
      </c>
    </row>
    <row r="7541" spans="1:5" hidden="1" x14ac:dyDescent="0.2">
      <c r="A7541" s="94" t="s">
        <v>9157</v>
      </c>
      <c r="B7541" t="s">
        <v>9158</v>
      </c>
      <c r="C7541" t="s">
        <v>243</v>
      </c>
      <c r="D7541">
        <v>588.21</v>
      </c>
      <c r="E7541" t="s">
        <v>30879</v>
      </c>
    </row>
    <row r="7542" spans="1:5" hidden="1" x14ac:dyDescent="0.2">
      <c r="A7542" s="94" t="s">
        <v>9159</v>
      </c>
      <c r="B7542" t="s">
        <v>9160</v>
      </c>
      <c r="C7542" t="s">
        <v>243</v>
      </c>
      <c r="D7542">
        <v>199.62</v>
      </c>
      <c r="E7542" t="s">
        <v>30879</v>
      </c>
    </row>
    <row r="7543" spans="1:5" hidden="1" x14ac:dyDescent="0.2">
      <c r="A7543" s="94" t="s">
        <v>9161</v>
      </c>
      <c r="B7543" t="s">
        <v>9162</v>
      </c>
      <c r="C7543" t="s">
        <v>243</v>
      </c>
      <c r="D7543">
        <v>93.93</v>
      </c>
      <c r="E7543" t="s">
        <v>30879</v>
      </c>
    </row>
    <row r="7544" spans="1:5" hidden="1" x14ac:dyDescent="0.2">
      <c r="A7544" s="94" t="s">
        <v>9163</v>
      </c>
      <c r="B7544" t="s">
        <v>9164</v>
      </c>
      <c r="C7544" t="s">
        <v>243</v>
      </c>
      <c r="D7544">
        <v>485.71</v>
      </c>
      <c r="E7544" t="s">
        <v>30879</v>
      </c>
    </row>
    <row r="7545" spans="1:5" hidden="1" x14ac:dyDescent="0.2">
      <c r="A7545" s="94" t="s">
        <v>9165</v>
      </c>
      <c r="B7545" t="s">
        <v>9166</v>
      </c>
      <c r="C7545" t="s">
        <v>243</v>
      </c>
      <c r="D7545">
        <v>101.66</v>
      </c>
      <c r="E7545" t="s">
        <v>30879</v>
      </c>
    </row>
    <row r="7546" spans="1:5" hidden="1" x14ac:dyDescent="0.2">
      <c r="A7546" s="94" t="s">
        <v>9167</v>
      </c>
      <c r="B7546" t="s">
        <v>9168</v>
      </c>
      <c r="C7546" t="s">
        <v>2815</v>
      </c>
      <c r="D7546">
        <v>213.5</v>
      </c>
      <c r="E7546" t="s">
        <v>30879</v>
      </c>
    </row>
    <row r="7547" spans="1:5" hidden="1" x14ac:dyDescent="0.2">
      <c r="A7547" s="94" t="s">
        <v>9169</v>
      </c>
      <c r="B7547" t="s">
        <v>9170</v>
      </c>
      <c r="C7547" t="s">
        <v>2815</v>
      </c>
      <c r="D7547">
        <v>405.65</v>
      </c>
      <c r="E7547" t="s">
        <v>30879</v>
      </c>
    </row>
    <row r="7548" spans="1:5" hidden="1" x14ac:dyDescent="0.2">
      <c r="A7548" s="94" t="s">
        <v>9171</v>
      </c>
      <c r="B7548" t="s">
        <v>9172</v>
      </c>
      <c r="C7548" t="s">
        <v>2815</v>
      </c>
      <c r="D7548">
        <v>608.48</v>
      </c>
      <c r="E7548" t="s">
        <v>30879</v>
      </c>
    </row>
    <row r="7549" spans="1:5" hidden="1" x14ac:dyDescent="0.2">
      <c r="A7549" s="94" t="s">
        <v>9173</v>
      </c>
      <c r="B7549" t="s">
        <v>9174</v>
      </c>
      <c r="C7549" t="s">
        <v>243</v>
      </c>
      <c r="D7549">
        <v>712.95</v>
      </c>
      <c r="E7549" t="s">
        <v>30879</v>
      </c>
    </row>
    <row r="7550" spans="1:5" hidden="1" x14ac:dyDescent="0.2">
      <c r="A7550" s="94" t="s">
        <v>9175</v>
      </c>
      <c r="B7550" t="s">
        <v>9176</v>
      </c>
      <c r="C7550" t="s">
        <v>2815</v>
      </c>
      <c r="D7550">
        <v>373.63</v>
      </c>
      <c r="E7550" t="s">
        <v>30879</v>
      </c>
    </row>
    <row r="7551" spans="1:5" hidden="1" x14ac:dyDescent="0.2">
      <c r="A7551" s="94" t="s">
        <v>9177</v>
      </c>
      <c r="B7551" t="s">
        <v>9178</v>
      </c>
      <c r="C7551" t="s">
        <v>2815</v>
      </c>
      <c r="D7551">
        <v>37.61</v>
      </c>
      <c r="E7551" t="s">
        <v>30879</v>
      </c>
    </row>
    <row r="7552" spans="1:5" hidden="1" x14ac:dyDescent="0.2">
      <c r="A7552" s="94" t="s">
        <v>9179</v>
      </c>
      <c r="B7552" t="s">
        <v>9180</v>
      </c>
      <c r="C7552" t="s">
        <v>243</v>
      </c>
      <c r="D7552">
        <v>20.36</v>
      </c>
      <c r="E7552" t="s">
        <v>30879</v>
      </c>
    </row>
    <row r="7553" spans="1:5" hidden="1" x14ac:dyDescent="0.2">
      <c r="A7553" s="94" t="s">
        <v>9181</v>
      </c>
      <c r="B7553" t="s">
        <v>9182</v>
      </c>
      <c r="C7553" t="s">
        <v>1623</v>
      </c>
      <c r="D7553">
        <v>81.34</v>
      </c>
      <c r="E7553" t="s">
        <v>30879</v>
      </c>
    </row>
    <row r="7554" spans="1:5" hidden="1" x14ac:dyDescent="0.2">
      <c r="A7554" s="94" t="s">
        <v>9183</v>
      </c>
      <c r="B7554" t="s">
        <v>9184</v>
      </c>
      <c r="C7554" t="s">
        <v>1623</v>
      </c>
      <c r="D7554">
        <v>167.09</v>
      </c>
      <c r="E7554" t="s">
        <v>30879</v>
      </c>
    </row>
    <row r="7555" spans="1:5" hidden="1" x14ac:dyDescent="0.2">
      <c r="A7555" s="94" t="s">
        <v>9185</v>
      </c>
      <c r="B7555" t="s">
        <v>9186</v>
      </c>
      <c r="C7555" t="s">
        <v>1623</v>
      </c>
      <c r="D7555">
        <v>102.05</v>
      </c>
      <c r="E7555" t="s">
        <v>30879</v>
      </c>
    </row>
    <row r="7556" spans="1:5" hidden="1" x14ac:dyDescent="0.2">
      <c r="A7556" s="94" t="s">
        <v>9187</v>
      </c>
      <c r="B7556" t="s">
        <v>9188</v>
      </c>
      <c r="C7556" t="s">
        <v>1623</v>
      </c>
      <c r="D7556">
        <v>200.96</v>
      </c>
      <c r="E7556" t="s">
        <v>30879</v>
      </c>
    </row>
    <row r="7557" spans="1:5" hidden="1" x14ac:dyDescent="0.2">
      <c r="A7557" s="94" t="s">
        <v>9189</v>
      </c>
      <c r="B7557" t="s">
        <v>9190</v>
      </c>
      <c r="C7557" t="s">
        <v>2815</v>
      </c>
      <c r="D7557">
        <v>131.30000000000001</v>
      </c>
      <c r="E7557" t="s">
        <v>30879</v>
      </c>
    </row>
    <row r="7558" spans="1:5" hidden="1" x14ac:dyDescent="0.2">
      <c r="A7558" s="94" t="s">
        <v>9191</v>
      </c>
      <c r="B7558" t="s">
        <v>9192</v>
      </c>
      <c r="C7558" t="s">
        <v>1623</v>
      </c>
      <c r="D7558">
        <v>98.73</v>
      </c>
      <c r="E7558" t="s">
        <v>30879</v>
      </c>
    </row>
    <row r="7559" spans="1:5" hidden="1" x14ac:dyDescent="0.2">
      <c r="A7559" s="94" t="s">
        <v>9193</v>
      </c>
      <c r="B7559" t="s">
        <v>9194</v>
      </c>
      <c r="C7559" t="s">
        <v>243</v>
      </c>
      <c r="D7559">
        <v>121.7</v>
      </c>
      <c r="E7559" t="s">
        <v>30879</v>
      </c>
    </row>
    <row r="7560" spans="1:5" hidden="1" x14ac:dyDescent="0.2">
      <c r="A7560" s="94" t="s">
        <v>9195</v>
      </c>
      <c r="B7560" t="s">
        <v>9196</v>
      </c>
      <c r="C7560" t="s">
        <v>243</v>
      </c>
      <c r="D7560">
        <v>137.71</v>
      </c>
      <c r="E7560" t="s">
        <v>30879</v>
      </c>
    </row>
    <row r="7561" spans="1:5" hidden="1" x14ac:dyDescent="0.2">
      <c r="A7561" s="94" t="s">
        <v>9197</v>
      </c>
      <c r="B7561" t="s">
        <v>9198</v>
      </c>
      <c r="C7561" t="s">
        <v>243</v>
      </c>
      <c r="D7561">
        <v>67.97</v>
      </c>
      <c r="E7561" t="s">
        <v>30879</v>
      </c>
    </row>
    <row r="7562" spans="1:5" hidden="1" x14ac:dyDescent="0.2">
      <c r="A7562" s="94" t="s">
        <v>9199</v>
      </c>
      <c r="B7562" t="s">
        <v>9200</v>
      </c>
      <c r="C7562" t="s">
        <v>8107</v>
      </c>
      <c r="D7562">
        <v>21.36</v>
      </c>
      <c r="E7562" t="s">
        <v>30879</v>
      </c>
    </row>
    <row r="7563" spans="1:5" hidden="1" x14ac:dyDescent="0.2">
      <c r="A7563" s="94" t="s">
        <v>34771</v>
      </c>
      <c r="B7563" t="s">
        <v>34772</v>
      </c>
      <c r="C7563" t="s">
        <v>8107</v>
      </c>
      <c r="D7563">
        <v>15.54</v>
      </c>
      <c r="E7563" t="s">
        <v>30879</v>
      </c>
    </row>
    <row r="7564" spans="1:5" hidden="1" x14ac:dyDescent="0.2">
      <c r="A7564" s="94" t="s">
        <v>9201</v>
      </c>
      <c r="B7564" t="s">
        <v>9202</v>
      </c>
      <c r="C7564" t="s">
        <v>8107</v>
      </c>
      <c r="D7564">
        <v>16.32</v>
      </c>
      <c r="E7564" t="s">
        <v>30879</v>
      </c>
    </row>
    <row r="7565" spans="1:5" hidden="1" x14ac:dyDescent="0.2">
      <c r="A7565" s="94" t="s">
        <v>35792</v>
      </c>
      <c r="B7565" t="s">
        <v>35793</v>
      </c>
      <c r="C7565" t="s">
        <v>243</v>
      </c>
      <c r="D7565">
        <v>13.01</v>
      </c>
      <c r="E7565" t="s">
        <v>30879</v>
      </c>
    </row>
    <row r="7566" spans="1:5" hidden="1" x14ac:dyDescent="0.2">
      <c r="A7566" s="94" t="s">
        <v>9203</v>
      </c>
      <c r="B7566" t="s">
        <v>9204</v>
      </c>
      <c r="C7566" t="s">
        <v>2847</v>
      </c>
      <c r="D7566">
        <v>7.31</v>
      </c>
      <c r="E7566" t="s">
        <v>30879</v>
      </c>
    </row>
    <row r="7567" spans="1:5" hidden="1" x14ac:dyDescent="0.2">
      <c r="A7567" s="94" t="s">
        <v>9205</v>
      </c>
      <c r="B7567" t="s">
        <v>9206</v>
      </c>
      <c r="C7567" t="s">
        <v>2847</v>
      </c>
      <c r="D7567">
        <v>7.31</v>
      </c>
      <c r="E7567" t="s">
        <v>30879</v>
      </c>
    </row>
    <row r="7568" spans="1:5" hidden="1" x14ac:dyDescent="0.2">
      <c r="A7568" s="94" t="s">
        <v>9207</v>
      </c>
      <c r="B7568" t="s">
        <v>9208</v>
      </c>
      <c r="C7568" t="s">
        <v>2847</v>
      </c>
      <c r="D7568">
        <v>4.8099999999999996</v>
      </c>
      <c r="E7568" t="s">
        <v>30879</v>
      </c>
    </row>
    <row r="7569" spans="1:5" hidden="1" x14ac:dyDescent="0.2">
      <c r="A7569" s="94" t="s">
        <v>9209</v>
      </c>
      <c r="B7569" t="s">
        <v>9210</v>
      </c>
      <c r="C7569" t="s">
        <v>2815</v>
      </c>
      <c r="D7569">
        <v>5.47</v>
      </c>
      <c r="E7569" t="s">
        <v>30879</v>
      </c>
    </row>
    <row r="7570" spans="1:5" hidden="1" x14ac:dyDescent="0.2">
      <c r="A7570" s="94" t="s">
        <v>9211</v>
      </c>
      <c r="B7570" t="s">
        <v>9212</v>
      </c>
      <c r="C7570" t="s">
        <v>2847</v>
      </c>
      <c r="D7570">
        <v>6.07</v>
      </c>
      <c r="E7570" t="s">
        <v>30879</v>
      </c>
    </row>
    <row r="7571" spans="1:5" hidden="1" x14ac:dyDescent="0.2">
      <c r="A7571" s="94" t="s">
        <v>9213</v>
      </c>
      <c r="B7571" t="s">
        <v>9214</v>
      </c>
      <c r="C7571" t="s">
        <v>243</v>
      </c>
      <c r="D7571">
        <v>21.81</v>
      </c>
      <c r="E7571" t="s">
        <v>30879</v>
      </c>
    </row>
    <row r="7572" spans="1:5" hidden="1" x14ac:dyDescent="0.2">
      <c r="A7572" s="94" t="s">
        <v>9215</v>
      </c>
      <c r="B7572" t="s">
        <v>9216</v>
      </c>
      <c r="C7572" t="s">
        <v>243</v>
      </c>
      <c r="D7572">
        <v>7.52</v>
      </c>
      <c r="E7572" t="s">
        <v>30879</v>
      </c>
    </row>
    <row r="7573" spans="1:5" hidden="1" x14ac:dyDescent="0.2">
      <c r="A7573" s="94" t="s">
        <v>9217</v>
      </c>
      <c r="B7573" t="s">
        <v>9218</v>
      </c>
      <c r="C7573" t="s">
        <v>2815</v>
      </c>
      <c r="D7573">
        <v>10.95</v>
      </c>
      <c r="E7573" t="s">
        <v>30879</v>
      </c>
    </row>
    <row r="7574" spans="1:5" hidden="1" x14ac:dyDescent="0.2">
      <c r="A7574" s="94" t="s">
        <v>9219</v>
      </c>
      <c r="B7574" t="s">
        <v>9220</v>
      </c>
      <c r="C7574" t="s">
        <v>243</v>
      </c>
      <c r="D7574">
        <v>9.6</v>
      </c>
      <c r="E7574" t="s">
        <v>30879</v>
      </c>
    </row>
    <row r="7575" spans="1:5" hidden="1" x14ac:dyDescent="0.2">
      <c r="A7575" s="94" t="s">
        <v>9221</v>
      </c>
      <c r="B7575" t="s">
        <v>9222</v>
      </c>
      <c r="C7575" t="s">
        <v>243</v>
      </c>
      <c r="D7575">
        <v>9.6</v>
      </c>
      <c r="E7575" t="s">
        <v>30879</v>
      </c>
    </row>
    <row r="7576" spans="1:5" hidden="1" x14ac:dyDescent="0.2">
      <c r="A7576" s="94" t="s">
        <v>9223</v>
      </c>
      <c r="B7576" t="s">
        <v>9224</v>
      </c>
      <c r="C7576" t="s">
        <v>243</v>
      </c>
      <c r="D7576">
        <v>8.26</v>
      </c>
      <c r="E7576" t="s">
        <v>30879</v>
      </c>
    </row>
    <row r="7577" spans="1:5" hidden="1" x14ac:dyDescent="0.2">
      <c r="A7577" s="94" t="s">
        <v>9225</v>
      </c>
      <c r="B7577" t="s">
        <v>9226</v>
      </c>
      <c r="C7577" t="s">
        <v>243</v>
      </c>
      <c r="D7577">
        <v>9.6</v>
      </c>
      <c r="E7577" t="s">
        <v>30879</v>
      </c>
    </row>
    <row r="7578" spans="1:5" hidden="1" x14ac:dyDescent="0.2">
      <c r="A7578" s="94" t="s">
        <v>9227</v>
      </c>
      <c r="B7578" t="s">
        <v>9228</v>
      </c>
      <c r="C7578" t="s">
        <v>243</v>
      </c>
      <c r="D7578">
        <v>10.36</v>
      </c>
      <c r="E7578" t="s">
        <v>30879</v>
      </c>
    </row>
    <row r="7579" spans="1:5" hidden="1" x14ac:dyDescent="0.2">
      <c r="A7579" s="94" t="s">
        <v>9229</v>
      </c>
      <c r="B7579" t="s">
        <v>9230</v>
      </c>
      <c r="C7579" t="s">
        <v>2847</v>
      </c>
      <c r="D7579">
        <v>7</v>
      </c>
      <c r="E7579" t="s">
        <v>30879</v>
      </c>
    </row>
    <row r="7580" spans="1:5" hidden="1" x14ac:dyDescent="0.2">
      <c r="A7580" s="94" t="s">
        <v>9231</v>
      </c>
      <c r="B7580" t="s">
        <v>9232</v>
      </c>
      <c r="C7580" t="s">
        <v>2847</v>
      </c>
      <c r="D7580">
        <v>12.89</v>
      </c>
      <c r="E7580" t="s">
        <v>30879</v>
      </c>
    </row>
    <row r="7581" spans="1:5" hidden="1" x14ac:dyDescent="0.2">
      <c r="A7581" s="94" t="s">
        <v>9233</v>
      </c>
      <c r="B7581" t="s">
        <v>9234</v>
      </c>
      <c r="C7581" t="s">
        <v>243</v>
      </c>
      <c r="D7581">
        <v>19.420000000000002</v>
      </c>
      <c r="E7581" t="s">
        <v>30879</v>
      </c>
    </row>
    <row r="7582" spans="1:5" hidden="1" x14ac:dyDescent="0.2">
      <c r="A7582" s="94" t="s">
        <v>9235</v>
      </c>
      <c r="B7582" t="s">
        <v>9236</v>
      </c>
      <c r="C7582" t="s">
        <v>2847</v>
      </c>
      <c r="D7582">
        <v>7</v>
      </c>
      <c r="E7582" t="s">
        <v>30879</v>
      </c>
    </row>
    <row r="7583" spans="1:5" hidden="1" x14ac:dyDescent="0.2">
      <c r="A7583" s="94" t="s">
        <v>35774</v>
      </c>
      <c r="B7583" t="s">
        <v>35775</v>
      </c>
      <c r="C7583" t="s">
        <v>2847</v>
      </c>
      <c r="D7583">
        <v>13.1</v>
      </c>
      <c r="E7583" t="s">
        <v>30879</v>
      </c>
    </row>
    <row r="7584" spans="1:5" hidden="1" x14ac:dyDescent="0.2">
      <c r="A7584" s="94" t="s">
        <v>9237</v>
      </c>
      <c r="B7584" t="s">
        <v>9238</v>
      </c>
      <c r="C7584" t="s">
        <v>2847</v>
      </c>
      <c r="D7584">
        <v>10.050000000000001</v>
      </c>
      <c r="E7584" t="s">
        <v>30879</v>
      </c>
    </row>
    <row r="7585" spans="1:5" hidden="1" x14ac:dyDescent="0.2">
      <c r="A7585" s="94" t="s">
        <v>9239</v>
      </c>
      <c r="B7585" t="s">
        <v>9240</v>
      </c>
      <c r="C7585" t="s">
        <v>2815</v>
      </c>
      <c r="D7585">
        <v>11.7</v>
      </c>
      <c r="E7585" t="s">
        <v>30879</v>
      </c>
    </row>
    <row r="7586" spans="1:5" hidden="1" x14ac:dyDescent="0.2">
      <c r="A7586" s="94" t="s">
        <v>9241</v>
      </c>
      <c r="B7586" t="s">
        <v>9242</v>
      </c>
      <c r="C7586" t="s">
        <v>243</v>
      </c>
      <c r="D7586">
        <v>22.51</v>
      </c>
      <c r="E7586" t="s">
        <v>30879</v>
      </c>
    </row>
    <row r="7587" spans="1:5" hidden="1" x14ac:dyDescent="0.2">
      <c r="A7587" s="94" t="s">
        <v>9243</v>
      </c>
      <c r="B7587" t="s">
        <v>9244</v>
      </c>
      <c r="C7587" t="s">
        <v>243</v>
      </c>
      <c r="D7587">
        <v>31.44</v>
      </c>
      <c r="E7587" t="s">
        <v>30879</v>
      </c>
    </row>
    <row r="7588" spans="1:5" hidden="1" x14ac:dyDescent="0.2">
      <c r="A7588" s="94" t="s">
        <v>9245</v>
      </c>
      <c r="B7588" t="s">
        <v>9246</v>
      </c>
      <c r="C7588" t="s">
        <v>2815</v>
      </c>
      <c r="D7588">
        <v>31.44</v>
      </c>
      <c r="E7588" t="s">
        <v>30879</v>
      </c>
    </row>
    <row r="7589" spans="1:5" hidden="1" x14ac:dyDescent="0.2">
      <c r="A7589" s="94" t="s">
        <v>9247</v>
      </c>
      <c r="B7589" t="s">
        <v>9248</v>
      </c>
      <c r="C7589" t="s">
        <v>243</v>
      </c>
      <c r="D7589">
        <v>19.89</v>
      </c>
      <c r="E7589" t="s">
        <v>30879</v>
      </c>
    </row>
    <row r="7590" spans="1:5" hidden="1" x14ac:dyDescent="0.2">
      <c r="A7590" s="94" t="s">
        <v>9249</v>
      </c>
      <c r="B7590" t="s">
        <v>9250</v>
      </c>
      <c r="C7590" t="s">
        <v>243</v>
      </c>
      <c r="D7590">
        <v>19.89</v>
      </c>
      <c r="E7590" t="s">
        <v>30879</v>
      </c>
    </row>
    <row r="7591" spans="1:5" hidden="1" x14ac:dyDescent="0.2">
      <c r="A7591" s="94" t="s">
        <v>35780</v>
      </c>
      <c r="B7591" t="s">
        <v>35781</v>
      </c>
      <c r="C7591" t="s">
        <v>243</v>
      </c>
      <c r="D7591">
        <v>17.670000000000002</v>
      </c>
      <c r="E7591" t="s">
        <v>30879</v>
      </c>
    </row>
    <row r="7592" spans="1:5" hidden="1" x14ac:dyDescent="0.2">
      <c r="A7592" s="94" t="s">
        <v>35786</v>
      </c>
      <c r="B7592" t="s">
        <v>35787</v>
      </c>
      <c r="C7592" t="s">
        <v>243</v>
      </c>
      <c r="D7592">
        <v>64.41</v>
      </c>
      <c r="E7592" t="s">
        <v>30879</v>
      </c>
    </row>
    <row r="7593" spans="1:5" hidden="1" x14ac:dyDescent="0.2">
      <c r="A7593" s="94" t="s">
        <v>35782</v>
      </c>
      <c r="B7593" t="s">
        <v>35783</v>
      </c>
      <c r="C7593" t="s">
        <v>243</v>
      </c>
      <c r="D7593">
        <v>58.4</v>
      </c>
      <c r="E7593" t="s">
        <v>30879</v>
      </c>
    </row>
    <row r="7594" spans="1:5" hidden="1" x14ac:dyDescent="0.2">
      <c r="A7594" s="94" t="s">
        <v>35784</v>
      </c>
      <c r="B7594" t="s">
        <v>35785</v>
      </c>
      <c r="C7594" t="s">
        <v>243</v>
      </c>
      <c r="D7594">
        <v>75.489999999999995</v>
      </c>
      <c r="E7594" t="s">
        <v>30879</v>
      </c>
    </row>
    <row r="7595" spans="1:5" hidden="1" x14ac:dyDescent="0.2">
      <c r="A7595" s="94" t="s">
        <v>35768</v>
      </c>
      <c r="B7595" t="s">
        <v>35769</v>
      </c>
      <c r="C7595" t="s">
        <v>2424</v>
      </c>
      <c r="D7595">
        <v>1.79</v>
      </c>
      <c r="E7595" t="s">
        <v>30879</v>
      </c>
    </row>
    <row r="7596" spans="1:5" hidden="1" x14ac:dyDescent="0.2">
      <c r="A7596" s="94" t="s">
        <v>35772</v>
      </c>
      <c r="B7596" t="s">
        <v>35773</v>
      </c>
      <c r="C7596" t="s">
        <v>2424</v>
      </c>
      <c r="D7596">
        <v>3.49</v>
      </c>
      <c r="E7596" t="s">
        <v>30879</v>
      </c>
    </row>
    <row r="7597" spans="1:5" hidden="1" x14ac:dyDescent="0.2">
      <c r="A7597" s="94" t="s">
        <v>35934</v>
      </c>
      <c r="B7597" t="s">
        <v>35935</v>
      </c>
      <c r="C7597" t="s">
        <v>243</v>
      </c>
      <c r="D7597">
        <v>87.59</v>
      </c>
      <c r="E7597" t="s">
        <v>30879</v>
      </c>
    </row>
    <row r="7598" spans="1:5" hidden="1" x14ac:dyDescent="0.2">
      <c r="A7598" s="94" t="s">
        <v>35930</v>
      </c>
      <c r="B7598" t="s">
        <v>35931</v>
      </c>
      <c r="C7598" t="s">
        <v>243</v>
      </c>
      <c r="D7598">
        <v>30.05</v>
      </c>
      <c r="E7598" t="s">
        <v>30879</v>
      </c>
    </row>
    <row r="7599" spans="1:5" hidden="1" x14ac:dyDescent="0.2">
      <c r="A7599" s="94" t="s">
        <v>5247</v>
      </c>
      <c r="B7599" t="s">
        <v>9251</v>
      </c>
      <c r="C7599" t="s">
        <v>243</v>
      </c>
      <c r="D7599">
        <v>133</v>
      </c>
      <c r="E7599" t="s">
        <v>30879</v>
      </c>
    </row>
    <row r="7600" spans="1:5" hidden="1" x14ac:dyDescent="0.2">
      <c r="A7600" s="94" t="s">
        <v>9252</v>
      </c>
      <c r="B7600" t="s">
        <v>21803</v>
      </c>
      <c r="C7600" t="s">
        <v>243</v>
      </c>
      <c r="D7600">
        <v>23.19</v>
      </c>
      <c r="E7600" t="s">
        <v>30879</v>
      </c>
    </row>
    <row r="7601" spans="1:5" hidden="1" x14ac:dyDescent="0.2">
      <c r="A7601" s="94" t="s">
        <v>35788</v>
      </c>
      <c r="B7601" t="s">
        <v>35789</v>
      </c>
      <c r="C7601" t="s">
        <v>243</v>
      </c>
      <c r="D7601">
        <v>5.0199999999999996</v>
      </c>
      <c r="E7601" t="s">
        <v>30879</v>
      </c>
    </row>
    <row r="7602" spans="1:5" hidden="1" x14ac:dyDescent="0.2">
      <c r="A7602" s="94" t="s">
        <v>35906</v>
      </c>
      <c r="B7602" t="s">
        <v>35907</v>
      </c>
      <c r="C7602" t="s">
        <v>243</v>
      </c>
      <c r="D7602">
        <v>6.5</v>
      </c>
      <c r="E7602" t="s">
        <v>30879</v>
      </c>
    </row>
    <row r="7603" spans="1:5" hidden="1" x14ac:dyDescent="0.2">
      <c r="A7603" s="94" t="s">
        <v>9253</v>
      </c>
      <c r="B7603" t="s">
        <v>35882</v>
      </c>
      <c r="C7603" t="s">
        <v>243</v>
      </c>
      <c r="D7603">
        <v>89.94</v>
      </c>
      <c r="E7603" t="s">
        <v>30879</v>
      </c>
    </row>
    <row r="7604" spans="1:5" hidden="1" x14ac:dyDescent="0.2">
      <c r="A7604" s="94" t="s">
        <v>35833</v>
      </c>
      <c r="B7604" t="s">
        <v>35834</v>
      </c>
      <c r="C7604" t="s">
        <v>243</v>
      </c>
      <c r="D7604">
        <v>14.32</v>
      </c>
      <c r="E7604" t="s">
        <v>30879</v>
      </c>
    </row>
    <row r="7605" spans="1:5" hidden="1" x14ac:dyDescent="0.2">
      <c r="A7605" s="94" t="s">
        <v>35831</v>
      </c>
      <c r="B7605" t="s">
        <v>35832</v>
      </c>
      <c r="C7605" t="s">
        <v>243</v>
      </c>
      <c r="D7605">
        <v>15.72</v>
      </c>
      <c r="E7605" t="s">
        <v>30879</v>
      </c>
    </row>
    <row r="7606" spans="1:5" hidden="1" x14ac:dyDescent="0.2">
      <c r="A7606" s="94" t="s">
        <v>35835</v>
      </c>
      <c r="B7606" t="s">
        <v>35836</v>
      </c>
      <c r="C7606" t="s">
        <v>243</v>
      </c>
      <c r="D7606">
        <v>13.84</v>
      </c>
      <c r="E7606" t="s">
        <v>30879</v>
      </c>
    </row>
    <row r="7607" spans="1:5" hidden="1" x14ac:dyDescent="0.2">
      <c r="A7607" s="94" t="s">
        <v>35883</v>
      </c>
      <c r="B7607" t="s">
        <v>35884</v>
      </c>
      <c r="C7607" t="s">
        <v>243</v>
      </c>
      <c r="D7607">
        <v>5.96</v>
      </c>
      <c r="E7607" t="s">
        <v>30879</v>
      </c>
    </row>
    <row r="7608" spans="1:5" hidden="1" x14ac:dyDescent="0.2">
      <c r="A7608" s="94" t="s">
        <v>35843</v>
      </c>
      <c r="B7608" t="s">
        <v>35844</v>
      </c>
      <c r="C7608" t="s">
        <v>243</v>
      </c>
      <c r="D7608">
        <v>3.74</v>
      </c>
      <c r="E7608" t="s">
        <v>30879</v>
      </c>
    </row>
    <row r="7609" spans="1:5" hidden="1" x14ac:dyDescent="0.2">
      <c r="A7609" s="94" t="s">
        <v>35887</v>
      </c>
      <c r="B7609" t="s">
        <v>35888</v>
      </c>
      <c r="C7609" t="s">
        <v>243</v>
      </c>
      <c r="D7609">
        <v>28.19</v>
      </c>
      <c r="E7609" t="s">
        <v>30879</v>
      </c>
    </row>
    <row r="7610" spans="1:5" hidden="1" x14ac:dyDescent="0.2">
      <c r="A7610" s="94" t="s">
        <v>9254</v>
      </c>
      <c r="B7610" t="s">
        <v>9255</v>
      </c>
      <c r="C7610" t="s">
        <v>243</v>
      </c>
      <c r="D7610">
        <v>29.31</v>
      </c>
      <c r="E7610" t="s">
        <v>30879</v>
      </c>
    </row>
    <row r="7611" spans="1:5" hidden="1" x14ac:dyDescent="0.2">
      <c r="A7611" s="94" t="s">
        <v>9256</v>
      </c>
      <c r="B7611" t="s">
        <v>9257</v>
      </c>
      <c r="C7611" t="s">
        <v>243</v>
      </c>
      <c r="D7611">
        <v>55.17</v>
      </c>
      <c r="E7611" t="s">
        <v>30879</v>
      </c>
    </row>
    <row r="7612" spans="1:5" hidden="1" x14ac:dyDescent="0.2">
      <c r="A7612" s="94" t="s">
        <v>9258</v>
      </c>
      <c r="B7612" t="s">
        <v>35889</v>
      </c>
      <c r="C7612" t="s">
        <v>243</v>
      </c>
      <c r="D7612">
        <v>9.94</v>
      </c>
      <c r="E7612" t="s">
        <v>30879</v>
      </c>
    </row>
    <row r="7613" spans="1:5" hidden="1" x14ac:dyDescent="0.2">
      <c r="A7613" s="94" t="s">
        <v>9259</v>
      </c>
      <c r="B7613" t="s">
        <v>9260</v>
      </c>
      <c r="C7613" t="s">
        <v>243</v>
      </c>
      <c r="D7613">
        <v>18.91</v>
      </c>
      <c r="E7613" t="s">
        <v>30879</v>
      </c>
    </row>
    <row r="7614" spans="1:5" hidden="1" x14ac:dyDescent="0.2">
      <c r="A7614" s="94" t="s">
        <v>9261</v>
      </c>
      <c r="B7614" t="s">
        <v>35890</v>
      </c>
      <c r="C7614" t="s">
        <v>243</v>
      </c>
      <c r="D7614">
        <v>13.5</v>
      </c>
      <c r="E7614" t="s">
        <v>30879</v>
      </c>
    </row>
    <row r="7615" spans="1:5" hidden="1" x14ac:dyDescent="0.2">
      <c r="A7615" s="94" t="s">
        <v>35879</v>
      </c>
      <c r="B7615" t="s">
        <v>35880</v>
      </c>
      <c r="C7615" t="s">
        <v>243</v>
      </c>
      <c r="D7615">
        <v>22.12</v>
      </c>
      <c r="E7615" t="s">
        <v>30879</v>
      </c>
    </row>
    <row r="7616" spans="1:5" hidden="1" x14ac:dyDescent="0.2">
      <c r="A7616" s="94" t="s">
        <v>9262</v>
      </c>
      <c r="B7616" t="s">
        <v>9263</v>
      </c>
      <c r="C7616" t="s">
        <v>243</v>
      </c>
      <c r="D7616">
        <v>26.81</v>
      </c>
      <c r="E7616" t="s">
        <v>30879</v>
      </c>
    </row>
    <row r="7617" spans="1:5" hidden="1" x14ac:dyDescent="0.2">
      <c r="A7617" s="94" t="s">
        <v>9264</v>
      </c>
      <c r="B7617" t="s">
        <v>35881</v>
      </c>
      <c r="C7617" t="s">
        <v>243</v>
      </c>
      <c r="D7617">
        <v>33.96</v>
      </c>
      <c r="E7617" t="s">
        <v>30879</v>
      </c>
    </row>
    <row r="7618" spans="1:5" hidden="1" x14ac:dyDescent="0.2">
      <c r="A7618" s="94" t="s">
        <v>9265</v>
      </c>
      <c r="B7618" t="s">
        <v>9266</v>
      </c>
      <c r="C7618" t="s">
        <v>243</v>
      </c>
      <c r="D7618">
        <v>19.989999999999998</v>
      </c>
      <c r="E7618" t="s">
        <v>30879</v>
      </c>
    </row>
    <row r="7619" spans="1:5" hidden="1" x14ac:dyDescent="0.2">
      <c r="A7619" s="94" t="s">
        <v>35885</v>
      </c>
      <c r="B7619" t="s">
        <v>35886</v>
      </c>
      <c r="C7619" t="s">
        <v>243</v>
      </c>
      <c r="D7619">
        <v>3.91</v>
      </c>
      <c r="E7619" t="s">
        <v>30879</v>
      </c>
    </row>
    <row r="7620" spans="1:5" hidden="1" x14ac:dyDescent="0.2">
      <c r="A7620" s="94" t="s">
        <v>9267</v>
      </c>
      <c r="B7620" t="s">
        <v>9268</v>
      </c>
      <c r="C7620" t="s">
        <v>243</v>
      </c>
      <c r="D7620">
        <v>8.57</v>
      </c>
      <c r="E7620" t="s">
        <v>30879</v>
      </c>
    </row>
    <row r="7621" spans="1:5" hidden="1" x14ac:dyDescent="0.2">
      <c r="A7621" s="94" t="s">
        <v>35900</v>
      </c>
      <c r="B7621" t="s">
        <v>35901</v>
      </c>
      <c r="C7621" t="s">
        <v>243</v>
      </c>
      <c r="D7621">
        <v>6.98</v>
      </c>
      <c r="E7621" t="s">
        <v>30879</v>
      </c>
    </row>
    <row r="7622" spans="1:5" hidden="1" x14ac:dyDescent="0.2">
      <c r="A7622" s="94" t="s">
        <v>35839</v>
      </c>
      <c r="B7622" t="s">
        <v>35840</v>
      </c>
      <c r="C7622" t="s">
        <v>243</v>
      </c>
      <c r="D7622">
        <v>3.91</v>
      </c>
      <c r="E7622" t="s">
        <v>30879</v>
      </c>
    </row>
    <row r="7623" spans="1:5" hidden="1" x14ac:dyDescent="0.2">
      <c r="A7623" s="94" t="s">
        <v>35837</v>
      </c>
      <c r="B7623" t="s">
        <v>35838</v>
      </c>
      <c r="C7623" t="s">
        <v>243</v>
      </c>
      <c r="D7623">
        <v>6.06</v>
      </c>
      <c r="E7623" t="s">
        <v>30879</v>
      </c>
    </row>
    <row r="7624" spans="1:5" hidden="1" x14ac:dyDescent="0.2">
      <c r="A7624" s="94" t="s">
        <v>35902</v>
      </c>
      <c r="B7624" t="s">
        <v>35903</v>
      </c>
      <c r="C7624" t="s">
        <v>243</v>
      </c>
      <c r="D7624">
        <v>16.649999999999999</v>
      </c>
      <c r="E7624" t="s">
        <v>30879</v>
      </c>
    </row>
    <row r="7625" spans="1:5" hidden="1" x14ac:dyDescent="0.2">
      <c r="A7625" s="94" t="s">
        <v>35863</v>
      </c>
      <c r="B7625" t="s">
        <v>35864</v>
      </c>
      <c r="C7625" t="s">
        <v>243</v>
      </c>
      <c r="D7625">
        <v>2.08</v>
      </c>
      <c r="E7625" t="s">
        <v>30879</v>
      </c>
    </row>
    <row r="7626" spans="1:5" hidden="1" x14ac:dyDescent="0.2">
      <c r="A7626" s="94" t="s">
        <v>35841</v>
      </c>
      <c r="B7626" t="s">
        <v>35842</v>
      </c>
      <c r="C7626" t="s">
        <v>243</v>
      </c>
      <c r="D7626">
        <v>5.64</v>
      </c>
      <c r="E7626" t="s">
        <v>30879</v>
      </c>
    </row>
    <row r="7627" spans="1:5" hidden="1" x14ac:dyDescent="0.2">
      <c r="A7627" s="94" t="s">
        <v>35821</v>
      </c>
      <c r="B7627" t="s">
        <v>35822</v>
      </c>
      <c r="C7627" t="s">
        <v>243</v>
      </c>
      <c r="D7627">
        <v>10.94</v>
      </c>
      <c r="E7627" t="s">
        <v>30879</v>
      </c>
    </row>
    <row r="7628" spans="1:5" hidden="1" x14ac:dyDescent="0.2">
      <c r="A7628" s="94" t="s">
        <v>35861</v>
      </c>
      <c r="B7628" t="s">
        <v>35862</v>
      </c>
      <c r="C7628" t="s">
        <v>243</v>
      </c>
      <c r="D7628">
        <v>8.0399999999999991</v>
      </c>
      <c r="E7628" t="s">
        <v>30879</v>
      </c>
    </row>
    <row r="7629" spans="1:5" hidden="1" x14ac:dyDescent="0.2">
      <c r="A7629" s="94" t="s">
        <v>35857</v>
      </c>
      <c r="B7629" t="s">
        <v>35858</v>
      </c>
      <c r="C7629" t="s">
        <v>243</v>
      </c>
      <c r="D7629">
        <v>59.69</v>
      </c>
      <c r="E7629" t="s">
        <v>30879</v>
      </c>
    </row>
    <row r="7630" spans="1:5" hidden="1" x14ac:dyDescent="0.2">
      <c r="A7630" s="94" t="s">
        <v>9269</v>
      </c>
      <c r="B7630" t="s">
        <v>9270</v>
      </c>
      <c r="C7630" t="s">
        <v>243</v>
      </c>
      <c r="D7630">
        <v>57.52</v>
      </c>
      <c r="E7630" t="s">
        <v>30879</v>
      </c>
    </row>
    <row r="7631" spans="1:5" hidden="1" x14ac:dyDescent="0.2">
      <c r="A7631" s="94" t="s">
        <v>35877</v>
      </c>
      <c r="B7631" t="s">
        <v>35878</v>
      </c>
      <c r="C7631" t="s">
        <v>243</v>
      </c>
      <c r="D7631">
        <v>15.26</v>
      </c>
      <c r="E7631" t="s">
        <v>30879</v>
      </c>
    </row>
    <row r="7632" spans="1:5" hidden="1" x14ac:dyDescent="0.2">
      <c r="A7632" s="94" t="s">
        <v>9271</v>
      </c>
      <c r="B7632" t="s">
        <v>9272</v>
      </c>
      <c r="C7632" t="s">
        <v>243</v>
      </c>
      <c r="D7632">
        <v>35.119999999999997</v>
      </c>
      <c r="E7632" t="s">
        <v>30879</v>
      </c>
    </row>
    <row r="7633" spans="1:5" hidden="1" x14ac:dyDescent="0.2">
      <c r="A7633" s="94" t="s">
        <v>35908</v>
      </c>
      <c r="B7633" t="s">
        <v>35909</v>
      </c>
      <c r="C7633" t="s">
        <v>243</v>
      </c>
      <c r="D7633">
        <v>26.38</v>
      </c>
      <c r="E7633" t="s">
        <v>30879</v>
      </c>
    </row>
    <row r="7634" spans="1:5" hidden="1" x14ac:dyDescent="0.2">
      <c r="A7634" s="94" t="s">
        <v>35898</v>
      </c>
      <c r="B7634" t="s">
        <v>35899</v>
      </c>
      <c r="C7634" t="s">
        <v>243</v>
      </c>
      <c r="D7634">
        <v>5.69</v>
      </c>
      <c r="E7634" t="s">
        <v>30879</v>
      </c>
    </row>
    <row r="7635" spans="1:5" hidden="1" x14ac:dyDescent="0.2">
      <c r="A7635" s="94" t="s">
        <v>9273</v>
      </c>
      <c r="B7635" t="s">
        <v>35893</v>
      </c>
      <c r="C7635" t="s">
        <v>243</v>
      </c>
      <c r="D7635">
        <v>8.6999999999999993</v>
      </c>
      <c r="E7635" t="s">
        <v>30879</v>
      </c>
    </row>
    <row r="7636" spans="1:5" hidden="1" x14ac:dyDescent="0.2">
      <c r="A7636" s="94" t="s">
        <v>35904</v>
      </c>
      <c r="B7636" t="s">
        <v>35905</v>
      </c>
      <c r="C7636" t="s">
        <v>243</v>
      </c>
      <c r="D7636">
        <v>19.45</v>
      </c>
      <c r="E7636" t="s">
        <v>30879</v>
      </c>
    </row>
    <row r="7637" spans="1:5" hidden="1" x14ac:dyDescent="0.2">
      <c r="A7637" s="94" t="s">
        <v>35894</v>
      </c>
      <c r="B7637" t="s">
        <v>35895</v>
      </c>
      <c r="C7637" t="s">
        <v>243</v>
      </c>
      <c r="D7637">
        <v>13.41</v>
      </c>
      <c r="E7637" t="s">
        <v>30879</v>
      </c>
    </row>
    <row r="7638" spans="1:5" hidden="1" x14ac:dyDescent="0.2">
      <c r="A7638" s="94" t="s">
        <v>35896</v>
      </c>
      <c r="B7638" t="s">
        <v>35897</v>
      </c>
      <c r="C7638" t="s">
        <v>243</v>
      </c>
      <c r="D7638">
        <v>20.79</v>
      </c>
      <c r="E7638" t="s">
        <v>30879</v>
      </c>
    </row>
    <row r="7639" spans="1:5" hidden="1" x14ac:dyDescent="0.2">
      <c r="A7639" s="94" t="s">
        <v>35855</v>
      </c>
      <c r="B7639" t="s">
        <v>35856</v>
      </c>
      <c r="C7639" t="s">
        <v>243</v>
      </c>
      <c r="D7639">
        <v>3.32</v>
      </c>
      <c r="E7639" t="s">
        <v>30879</v>
      </c>
    </row>
    <row r="7640" spans="1:5" hidden="1" x14ac:dyDescent="0.2">
      <c r="A7640" s="94" t="s">
        <v>35865</v>
      </c>
      <c r="B7640" t="s">
        <v>35866</v>
      </c>
      <c r="C7640" t="s">
        <v>243</v>
      </c>
      <c r="D7640">
        <v>3.26</v>
      </c>
      <c r="E7640" t="s">
        <v>30879</v>
      </c>
    </row>
    <row r="7641" spans="1:5" hidden="1" x14ac:dyDescent="0.2">
      <c r="A7641" s="94" t="s">
        <v>35845</v>
      </c>
      <c r="B7641" t="s">
        <v>35846</v>
      </c>
      <c r="C7641" t="s">
        <v>243</v>
      </c>
      <c r="D7641">
        <v>16.13</v>
      </c>
      <c r="E7641" t="s">
        <v>30879</v>
      </c>
    </row>
    <row r="7642" spans="1:5" hidden="1" x14ac:dyDescent="0.2">
      <c r="A7642" s="94" t="s">
        <v>9274</v>
      </c>
      <c r="B7642" t="s">
        <v>9275</v>
      </c>
      <c r="C7642" t="s">
        <v>243</v>
      </c>
      <c r="D7642">
        <v>20.309999999999999</v>
      </c>
      <c r="E7642" t="s">
        <v>30879</v>
      </c>
    </row>
    <row r="7643" spans="1:5" hidden="1" x14ac:dyDescent="0.2">
      <c r="A7643" s="94" t="s">
        <v>35853</v>
      </c>
      <c r="B7643" t="s">
        <v>35854</v>
      </c>
      <c r="C7643" t="s">
        <v>243</v>
      </c>
      <c r="D7643">
        <v>10.029999999999999</v>
      </c>
      <c r="E7643" t="s">
        <v>30879</v>
      </c>
    </row>
    <row r="7644" spans="1:5" hidden="1" x14ac:dyDescent="0.2">
      <c r="A7644" s="94" t="s">
        <v>35851</v>
      </c>
      <c r="B7644" t="s">
        <v>35852</v>
      </c>
      <c r="C7644" t="s">
        <v>243</v>
      </c>
      <c r="D7644">
        <v>10.01</v>
      </c>
      <c r="E7644" t="s">
        <v>30879</v>
      </c>
    </row>
    <row r="7645" spans="1:5" hidden="1" x14ac:dyDescent="0.2">
      <c r="A7645" s="94" t="s">
        <v>35829</v>
      </c>
      <c r="B7645" t="s">
        <v>35830</v>
      </c>
      <c r="C7645" t="s">
        <v>243</v>
      </c>
      <c r="D7645">
        <v>11.49</v>
      </c>
      <c r="E7645" t="s">
        <v>30879</v>
      </c>
    </row>
    <row r="7646" spans="1:5" hidden="1" x14ac:dyDescent="0.2">
      <c r="A7646" s="94" t="s">
        <v>9276</v>
      </c>
      <c r="B7646" t="s">
        <v>9277</v>
      </c>
      <c r="C7646" t="s">
        <v>243</v>
      </c>
      <c r="D7646">
        <v>12.08</v>
      </c>
      <c r="E7646" t="s">
        <v>30879</v>
      </c>
    </row>
    <row r="7647" spans="1:5" hidden="1" x14ac:dyDescent="0.2">
      <c r="A7647" s="94" t="s">
        <v>9278</v>
      </c>
      <c r="B7647" t="s">
        <v>9279</v>
      </c>
      <c r="C7647" t="s">
        <v>243</v>
      </c>
      <c r="D7647">
        <v>28.87</v>
      </c>
      <c r="E7647" t="s">
        <v>30879</v>
      </c>
    </row>
    <row r="7648" spans="1:5" hidden="1" x14ac:dyDescent="0.2">
      <c r="A7648" s="94" t="s">
        <v>35867</v>
      </c>
      <c r="B7648" t="s">
        <v>35868</v>
      </c>
      <c r="C7648" t="s">
        <v>243</v>
      </c>
      <c r="D7648">
        <v>38.82</v>
      </c>
      <c r="E7648" t="s">
        <v>30879</v>
      </c>
    </row>
    <row r="7649" spans="1:5" hidden="1" x14ac:dyDescent="0.2">
      <c r="A7649" s="94" t="s">
        <v>35869</v>
      </c>
      <c r="B7649" t="s">
        <v>35870</v>
      </c>
      <c r="C7649" t="s">
        <v>243</v>
      </c>
      <c r="D7649">
        <v>39.979999999999997</v>
      </c>
      <c r="E7649" t="s">
        <v>30879</v>
      </c>
    </row>
    <row r="7650" spans="1:5" hidden="1" x14ac:dyDescent="0.2">
      <c r="A7650" s="94" t="s">
        <v>35871</v>
      </c>
      <c r="B7650" t="s">
        <v>35872</v>
      </c>
      <c r="C7650" t="s">
        <v>243</v>
      </c>
      <c r="D7650">
        <v>38.5</v>
      </c>
      <c r="E7650" t="s">
        <v>30879</v>
      </c>
    </row>
    <row r="7651" spans="1:5" hidden="1" x14ac:dyDescent="0.2">
      <c r="A7651" s="94" t="s">
        <v>35873</v>
      </c>
      <c r="B7651" t="s">
        <v>35874</v>
      </c>
      <c r="C7651" t="s">
        <v>243</v>
      </c>
      <c r="D7651">
        <v>38.82</v>
      </c>
      <c r="E7651" t="s">
        <v>30879</v>
      </c>
    </row>
    <row r="7652" spans="1:5" hidden="1" x14ac:dyDescent="0.2">
      <c r="A7652" s="94" t="s">
        <v>35875</v>
      </c>
      <c r="B7652" t="s">
        <v>35876</v>
      </c>
      <c r="C7652" t="s">
        <v>243</v>
      </c>
      <c r="D7652">
        <v>38.82</v>
      </c>
      <c r="E7652" t="s">
        <v>30879</v>
      </c>
    </row>
    <row r="7653" spans="1:5" hidden="1" x14ac:dyDescent="0.2">
      <c r="A7653" s="94" t="s">
        <v>35823</v>
      </c>
      <c r="B7653" t="s">
        <v>35824</v>
      </c>
      <c r="C7653" t="s">
        <v>2815</v>
      </c>
      <c r="D7653">
        <v>3.08</v>
      </c>
      <c r="E7653" t="s">
        <v>30879</v>
      </c>
    </row>
    <row r="7654" spans="1:5" hidden="1" x14ac:dyDescent="0.2">
      <c r="A7654" s="94" t="s">
        <v>35825</v>
      </c>
      <c r="B7654" t="s">
        <v>35826</v>
      </c>
      <c r="C7654" t="s">
        <v>2815</v>
      </c>
      <c r="D7654">
        <v>4.49</v>
      </c>
      <c r="E7654" t="s">
        <v>30879</v>
      </c>
    </row>
    <row r="7655" spans="1:5" hidden="1" x14ac:dyDescent="0.2">
      <c r="A7655" s="94" t="s">
        <v>35849</v>
      </c>
      <c r="B7655" t="s">
        <v>35850</v>
      </c>
      <c r="C7655" t="s">
        <v>243</v>
      </c>
      <c r="D7655">
        <v>13.81</v>
      </c>
      <c r="E7655" t="s">
        <v>30879</v>
      </c>
    </row>
    <row r="7656" spans="1:5" hidden="1" x14ac:dyDescent="0.2">
      <c r="A7656" s="94" t="s">
        <v>35847</v>
      </c>
      <c r="B7656" t="s">
        <v>35848</v>
      </c>
      <c r="C7656" t="s">
        <v>243</v>
      </c>
      <c r="D7656">
        <v>24.78</v>
      </c>
      <c r="E7656" t="s">
        <v>30879</v>
      </c>
    </row>
    <row r="7657" spans="1:5" hidden="1" x14ac:dyDescent="0.2">
      <c r="A7657" s="94" t="s">
        <v>35818</v>
      </c>
      <c r="B7657" t="s">
        <v>35819</v>
      </c>
      <c r="C7657" t="s">
        <v>243</v>
      </c>
      <c r="D7657">
        <v>75.38</v>
      </c>
      <c r="E7657" t="s">
        <v>30879</v>
      </c>
    </row>
    <row r="7658" spans="1:5" hidden="1" x14ac:dyDescent="0.2">
      <c r="A7658" s="94" t="s">
        <v>35794</v>
      </c>
      <c r="B7658" t="s">
        <v>35795</v>
      </c>
      <c r="C7658" t="s">
        <v>243</v>
      </c>
      <c r="D7658">
        <v>30.53</v>
      </c>
      <c r="E7658" t="s">
        <v>30879</v>
      </c>
    </row>
    <row r="7659" spans="1:5" hidden="1" x14ac:dyDescent="0.2">
      <c r="A7659" s="94" t="s">
        <v>35796</v>
      </c>
      <c r="B7659" t="s">
        <v>35797</v>
      </c>
      <c r="C7659" t="s">
        <v>243</v>
      </c>
      <c r="D7659">
        <v>30.53</v>
      </c>
      <c r="E7659" t="s">
        <v>30879</v>
      </c>
    </row>
    <row r="7660" spans="1:5" hidden="1" x14ac:dyDescent="0.2">
      <c r="A7660" s="94" t="s">
        <v>9280</v>
      </c>
      <c r="B7660" t="s">
        <v>9281</v>
      </c>
      <c r="C7660" t="s">
        <v>243</v>
      </c>
      <c r="D7660">
        <v>52.95</v>
      </c>
      <c r="E7660" t="s">
        <v>30879</v>
      </c>
    </row>
    <row r="7661" spans="1:5" hidden="1" x14ac:dyDescent="0.2">
      <c r="A7661" s="94" t="s">
        <v>9282</v>
      </c>
      <c r="B7661" t="s">
        <v>9283</v>
      </c>
      <c r="C7661" t="s">
        <v>243</v>
      </c>
      <c r="D7661">
        <v>81.91</v>
      </c>
      <c r="E7661" t="s">
        <v>30879</v>
      </c>
    </row>
    <row r="7662" spans="1:5" hidden="1" x14ac:dyDescent="0.2">
      <c r="A7662" s="94" t="s">
        <v>9284</v>
      </c>
      <c r="B7662" t="s">
        <v>9285</v>
      </c>
      <c r="C7662" t="s">
        <v>243</v>
      </c>
      <c r="D7662">
        <v>113.04</v>
      </c>
      <c r="E7662" t="s">
        <v>30879</v>
      </c>
    </row>
    <row r="7663" spans="1:5" hidden="1" x14ac:dyDescent="0.2">
      <c r="A7663" s="94" t="s">
        <v>9286</v>
      </c>
      <c r="B7663" t="s">
        <v>9287</v>
      </c>
      <c r="C7663" t="s">
        <v>243</v>
      </c>
      <c r="D7663">
        <v>126.08</v>
      </c>
      <c r="E7663" t="s">
        <v>30879</v>
      </c>
    </row>
    <row r="7664" spans="1:5" hidden="1" x14ac:dyDescent="0.2">
      <c r="A7664" s="94" t="s">
        <v>9288</v>
      </c>
      <c r="B7664" t="s">
        <v>9289</v>
      </c>
      <c r="C7664" t="s">
        <v>243</v>
      </c>
      <c r="D7664">
        <v>176.31</v>
      </c>
      <c r="E7664" t="s">
        <v>30879</v>
      </c>
    </row>
    <row r="7665" spans="1:5" hidden="1" x14ac:dyDescent="0.2">
      <c r="A7665" s="94" t="s">
        <v>9290</v>
      </c>
      <c r="B7665" t="s">
        <v>9291</v>
      </c>
      <c r="C7665" t="s">
        <v>243</v>
      </c>
      <c r="D7665">
        <v>26.12</v>
      </c>
      <c r="E7665" t="s">
        <v>30879</v>
      </c>
    </row>
    <row r="7666" spans="1:5" hidden="1" x14ac:dyDescent="0.2">
      <c r="A7666" s="94" t="s">
        <v>9292</v>
      </c>
      <c r="B7666" t="s">
        <v>9293</v>
      </c>
      <c r="C7666" t="s">
        <v>2815</v>
      </c>
      <c r="D7666">
        <v>6.92</v>
      </c>
      <c r="E7666" t="s">
        <v>30879</v>
      </c>
    </row>
    <row r="7667" spans="1:5" hidden="1" x14ac:dyDescent="0.2">
      <c r="A7667" s="94" t="s">
        <v>9294</v>
      </c>
      <c r="B7667" t="s">
        <v>9295</v>
      </c>
      <c r="C7667" t="s">
        <v>243</v>
      </c>
      <c r="D7667">
        <v>6.17</v>
      </c>
      <c r="E7667" t="s">
        <v>30879</v>
      </c>
    </row>
    <row r="7668" spans="1:5" hidden="1" x14ac:dyDescent="0.2">
      <c r="A7668" s="94" t="s">
        <v>21804</v>
      </c>
      <c r="B7668" t="s">
        <v>21805</v>
      </c>
      <c r="C7668" t="s">
        <v>243</v>
      </c>
      <c r="D7668">
        <v>7.64</v>
      </c>
      <c r="E7668" t="s">
        <v>30879</v>
      </c>
    </row>
    <row r="7669" spans="1:5" hidden="1" x14ac:dyDescent="0.2">
      <c r="A7669" s="94" t="s">
        <v>9296</v>
      </c>
      <c r="B7669" t="s">
        <v>9297</v>
      </c>
      <c r="C7669" t="s">
        <v>243</v>
      </c>
      <c r="D7669">
        <v>2.63</v>
      </c>
      <c r="E7669" t="s">
        <v>30879</v>
      </c>
    </row>
    <row r="7670" spans="1:5" hidden="1" x14ac:dyDescent="0.2">
      <c r="A7670" s="94" t="s">
        <v>21806</v>
      </c>
      <c r="B7670" t="s">
        <v>21807</v>
      </c>
      <c r="C7670" t="s">
        <v>243</v>
      </c>
      <c r="D7670">
        <v>10.16</v>
      </c>
      <c r="E7670" t="s">
        <v>30879</v>
      </c>
    </row>
    <row r="7671" spans="1:5" hidden="1" x14ac:dyDescent="0.2">
      <c r="A7671" s="94" t="s">
        <v>9298</v>
      </c>
      <c r="B7671" t="s">
        <v>9299</v>
      </c>
      <c r="C7671" t="s">
        <v>243</v>
      </c>
      <c r="D7671">
        <v>13.99</v>
      </c>
      <c r="E7671" t="s">
        <v>30879</v>
      </c>
    </row>
    <row r="7672" spans="1:5" hidden="1" x14ac:dyDescent="0.2">
      <c r="A7672" s="94" t="s">
        <v>35814</v>
      </c>
      <c r="B7672" t="s">
        <v>35815</v>
      </c>
      <c r="C7672" t="s">
        <v>243</v>
      </c>
      <c r="D7672">
        <v>6.38</v>
      </c>
      <c r="E7672" t="s">
        <v>30879</v>
      </c>
    </row>
    <row r="7673" spans="1:5" hidden="1" x14ac:dyDescent="0.2">
      <c r="A7673" s="94" t="s">
        <v>35798</v>
      </c>
      <c r="B7673" t="s">
        <v>35799</v>
      </c>
      <c r="C7673" t="s">
        <v>243</v>
      </c>
      <c r="D7673">
        <v>17.7</v>
      </c>
      <c r="E7673" t="s">
        <v>30879</v>
      </c>
    </row>
    <row r="7674" spans="1:5" hidden="1" x14ac:dyDescent="0.2">
      <c r="A7674" s="94" t="s">
        <v>35804</v>
      </c>
      <c r="B7674" t="s">
        <v>35805</v>
      </c>
      <c r="C7674" t="s">
        <v>243</v>
      </c>
      <c r="D7674">
        <v>33.33</v>
      </c>
      <c r="E7674" t="s">
        <v>30879</v>
      </c>
    </row>
    <row r="7675" spans="1:5" hidden="1" x14ac:dyDescent="0.2">
      <c r="A7675" s="94" t="s">
        <v>9300</v>
      </c>
      <c r="B7675" t="s">
        <v>35820</v>
      </c>
      <c r="C7675" t="s">
        <v>243</v>
      </c>
      <c r="D7675">
        <v>14.1</v>
      </c>
      <c r="E7675" t="s">
        <v>30879</v>
      </c>
    </row>
    <row r="7676" spans="1:5" hidden="1" x14ac:dyDescent="0.2">
      <c r="A7676" s="94" t="s">
        <v>9301</v>
      </c>
      <c r="B7676" t="s">
        <v>35800</v>
      </c>
      <c r="C7676" t="s">
        <v>243</v>
      </c>
      <c r="D7676">
        <v>22.27</v>
      </c>
      <c r="E7676" t="s">
        <v>30879</v>
      </c>
    </row>
    <row r="7677" spans="1:5" hidden="1" x14ac:dyDescent="0.2">
      <c r="A7677" s="94" t="s">
        <v>9302</v>
      </c>
      <c r="B7677" t="s">
        <v>9303</v>
      </c>
      <c r="C7677" t="s">
        <v>243</v>
      </c>
      <c r="D7677">
        <v>29.27</v>
      </c>
      <c r="E7677" t="s">
        <v>30879</v>
      </c>
    </row>
    <row r="7678" spans="1:5" hidden="1" x14ac:dyDescent="0.2">
      <c r="A7678" s="94" t="s">
        <v>9304</v>
      </c>
      <c r="B7678" t="s">
        <v>35803</v>
      </c>
      <c r="C7678" t="s">
        <v>243</v>
      </c>
      <c r="D7678">
        <v>32.53</v>
      </c>
      <c r="E7678" t="s">
        <v>30879</v>
      </c>
    </row>
    <row r="7679" spans="1:5" hidden="1" x14ac:dyDescent="0.2">
      <c r="A7679" s="94" t="s">
        <v>35801</v>
      </c>
      <c r="B7679" t="s">
        <v>35802</v>
      </c>
      <c r="C7679" t="s">
        <v>243</v>
      </c>
      <c r="D7679">
        <v>41.52</v>
      </c>
      <c r="E7679" t="s">
        <v>30879</v>
      </c>
    </row>
    <row r="7680" spans="1:5" hidden="1" x14ac:dyDescent="0.2">
      <c r="A7680" s="94" t="s">
        <v>21808</v>
      </c>
      <c r="B7680" t="s">
        <v>35807</v>
      </c>
      <c r="C7680" t="s">
        <v>243</v>
      </c>
      <c r="D7680">
        <v>35.28</v>
      </c>
      <c r="E7680" t="s">
        <v>30879</v>
      </c>
    </row>
    <row r="7681" spans="1:5" hidden="1" x14ac:dyDescent="0.2">
      <c r="A7681" s="94" t="s">
        <v>35808</v>
      </c>
      <c r="B7681" t="s">
        <v>35809</v>
      </c>
      <c r="C7681" t="s">
        <v>243</v>
      </c>
      <c r="D7681">
        <v>49.47</v>
      </c>
      <c r="E7681" t="s">
        <v>30879</v>
      </c>
    </row>
    <row r="7682" spans="1:5" hidden="1" x14ac:dyDescent="0.2">
      <c r="A7682" s="94" t="s">
        <v>9305</v>
      </c>
      <c r="B7682" t="s">
        <v>35812</v>
      </c>
      <c r="C7682" t="s">
        <v>243</v>
      </c>
      <c r="D7682">
        <v>42.51</v>
      </c>
      <c r="E7682" t="s">
        <v>30879</v>
      </c>
    </row>
    <row r="7683" spans="1:5" hidden="1" x14ac:dyDescent="0.2">
      <c r="A7683" s="94" t="s">
        <v>35810</v>
      </c>
      <c r="B7683" t="s">
        <v>35811</v>
      </c>
      <c r="C7683" t="s">
        <v>243</v>
      </c>
      <c r="D7683">
        <v>62.08</v>
      </c>
      <c r="E7683" t="s">
        <v>30879</v>
      </c>
    </row>
    <row r="7684" spans="1:5" hidden="1" x14ac:dyDescent="0.2">
      <c r="A7684" s="94" t="s">
        <v>9306</v>
      </c>
      <c r="B7684" t="s">
        <v>9307</v>
      </c>
      <c r="C7684" t="s">
        <v>243</v>
      </c>
      <c r="D7684">
        <v>37.46</v>
      </c>
      <c r="E7684" t="s">
        <v>30879</v>
      </c>
    </row>
    <row r="7685" spans="1:5" hidden="1" x14ac:dyDescent="0.2">
      <c r="A7685" s="94" t="s">
        <v>9308</v>
      </c>
      <c r="B7685" t="s">
        <v>9309</v>
      </c>
      <c r="C7685" t="s">
        <v>243</v>
      </c>
      <c r="D7685">
        <v>69.650000000000006</v>
      </c>
      <c r="E7685" t="s">
        <v>30879</v>
      </c>
    </row>
    <row r="7686" spans="1:5" hidden="1" x14ac:dyDescent="0.2">
      <c r="A7686" s="94" t="s">
        <v>9310</v>
      </c>
      <c r="B7686" t="s">
        <v>35806</v>
      </c>
      <c r="C7686" t="s">
        <v>243</v>
      </c>
      <c r="D7686">
        <v>55.78</v>
      </c>
      <c r="E7686" t="s">
        <v>30879</v>
      </c>
    </row>
    <row r="7687" spans="1:5" hidden="1" x14ac:dyDescent="0.2">
      <c r="A7687" s="94" t="s">
        <v>9311</v>
      </c>
      <c r="B7687" t="s">
        <v>9312</v>
      </c>
      <c r="C7687" t="s">
        <v>243</v>
      </c>
      <c r="D7687">
        <v>86.67</v>
      </c>
      <c r="E7687" t="s">
        <v>30879</v>
      </c>
    </row>
    <row r="7688" spans="1:5" hidden="1" x14ac:dyDescent="0.2">
      <c r="A7688" s="94" t="s">
        <v>9313</v>
      </c>
      <c r="B7688" t="s">
        <v>35816</v>
      </c>
      <c r="C7688" t="s">
        <v>243</v>
      </c>
      <c r="D7688">
        <v>82.75</v>
      </c>
      <c r="E7688" t="s">
        <v>30879</v>
      </c>
    </row>
    <row r="7689" spans="1:5" hidden="1" x14ac:dyDescent="0.2">
      <c r="A7689" s="94" t="s">
        <v>9314</v>
      </c>
      <c r="B7689" t="s">
        <v>35817</v>
      </c>
      <c r="C7689" t="s">
        <v>243</v>
      </c>
      <c r="D7689">
        <v>104.03</v>
      </c>
      <c r="E7689" t="s">
        <v>30879</v>
      </c>
    </row>
    <row r="7690" spans="1:5" hidden="1" x14ac:dyDescent="0.2">
      <c r="A7690" s="94" t="s">
        <v>35891</v>
      </c>
      <c r="B7690" t="s">
        <v>35892</v>
      </c>
      <c r="C7690" t="s">
        <v>243</v>
      </c>
      <c r="D7690">
        <v>97.45</v>
      </c>
      <c r="E7690" t="s">
        <v>30879</v>
      </c>
    </row>
    <row r="7691" spans="1:5" hidden="1" x14ac:dyDescent="0.2">
      <c r="A7691" s="94" t="s">
        <v>9315</v>
      </c>
      <c r="B7691" t="s">
        <v>9316</v>
      </c>
      <c r="C7691" t="s">
        <v>243</v>
      </c>
      <c r="D7691">
        <v>109.17</v>
      </c>
      <c r="E7691" t="s">
        <v>30879</v>
      </c>
    </row>
    <row r="7692" spans="1:5" hidden="1" x14ac:dyDescent="0.2">
      <c r="A7692" s="94" t="s">
        <v>3163</v>
      </c>
      <c r="B7692" t="s">
        <v>3164</v>
      </c>
      <c r="C7692" t="s">
        <v>243</v>
      </c>
      <c r="D7692">
        <v>108.98</v>
      </c>
      <c r="E7692" t="s">
        <v>30879</v>
      </c>
    </row>
    <row r="7693" spans="1:5" hidden="1" x14ac:dyDescent="0.2">
      <c r="A7693" s="94" t="s">
        <v>35859</v>
      </c>
      <c r="B7693" t="s">
        <v>35860</v>
      </c>
      <c r="C7693" t="s">
        <v>243</v>
      </c>
      <c r="D7693">
        <v>164.16</v>
      </c>
      <c r="E7693" t="s">
        <v>30879</v>
      </c>
    </row>
    <row r="7694" spans="1:5" hidden="1" x14ac:dyDescent="0.2">
      <c r="A7694" s="94" t="s">
        <v>35827</v>
      </c>
      <c r="B7694" t="s">
        <v>35828</v>
      </c>
      <c r="C7694" t="s">
        <v>243</v>
      </c>
      <c r="D7694">
        <v>27.41</v>
      </c>
      <c r="E7694" t="s">
        <v>30879</v>
      </c>
    </row>
    <row r="7695" spans="1:5" hidden="1" x14ac:dyDescent="0.2">
      <c r="A7695" s="94" t="s">
        <v>9317</v>
      </c>
      <c r="B7695" t="s">
        <v>9318</v>
      </c>
      <c r="C7695" t="s">
        <v>243</v>
      </c>
      <c r="D7695">
        <v>74.650000000000006</v>
      </c>
      <c r="E7695" t="s">
        <v>30879</v>
      </c>
    </row>
    <row r="7696" spans="1:5" hidden="1" x14ac:dyDescent="0.2">
      <c r="A7696" s="94" t="s">
        <v>9319</v>
      </c>
      <c r="B7696" t="s">
        <v>9320</v>
      </c>
      <c r="C7696" t="s">
        <v>243</v>
      </c>
      <c r="D7696">
        <v>90.11</v>
      </c>
      <c r="E7696" t="s">
        <v>30879</v>
      </c>
    </row>
    <row r="7697" spans="1:5" hidden="1" x14ac:dyDescent="0.2">
      <c r="A7697" s="94" t="s">
        <v>9321</v>
      </c>
      <c r="B7697" t="s">
        <v>9322</v>
      </c>
      <c r="C7697" t="s">
        <v>243</v>
      </c>
      <c r="D7697">
        <v>171.33</v>
      </c>
      <c r="E7697" t="s">
        <v>30879</v>
      </c>
    </row>
    <row r="7698" spans="1:5" hidden="1" x14ac:dyDescent="0.2">
      <c r="A7698" s="94" t="s">
        <v>9323</v>
      </c>
      <c r="B7698" t="s">
        <v>9324</v>
      </c>
      <c r="C7698" t="s">
        <v>243</v>
      </c>
      <c r="D7698">
        <v>167.98</v>
      </c>
      <c r="E7698" t="s">
        <v>30879</v>
      </c>
    </row>
    <row r="7699" spans="1:5" hidden="1" x14ac:dyDescent="0.2">
      <c r="A7699" s="94" t="s">
        <v>9325</v>
      </c>
      <c r="B7699" t="s">
        <v>9326</v>
      </c>
      <c r="C7699" t="s">
        <v>243</v>
      </c>
      <c r="D7699">
        <v>206.44</v>
      </c>
      <c r="E7699" t="s">
        <v>30879</v>
      </c>
    </row>
    <row r="7700" spans="1:5" hidden="1" x14ac:dyDescent="0.2">
      <c r="A7700" s="94" t="s">
        <v>21809</v>
      </c>
      <c r="B7700" t="s">
        <v>21810</v>
      </c>
      <c r="C7700" t="s">
        <v>2847</v>
      </c>
      <c r="D7700">
        <v>5.36</v>
      </c>
      <c r="E7700" t="s">
        <v>30879</v>
      </c>
    </row>
    <row r="7701" spans="1:5" hidden="1" x14ac:dyDescent="0.2">
      <c r="A7701" s="94" t="s">
        <v>9327</v>
      </c>
      <c r="B7701" t="s">
        <v>21811</v>
      </c>
      <c r="C7701" t="s">
        <v>2847</v>
      </c>
      <c r="D7701">
        <v>6.99</v>
      </c>
      <c r="E7701" t="s">
        <v>30879</v>
      </c>
    </row>
    <row r="7702" spans="1:5" hidden="1" x14ac:dyDescent="0.2">
      <c r="A7702" s="94" t="s">
        <v>9328</v>
      </c>
      <c r="B7702" t="s">
        <v>35813</v>
      </c>
      <c r="C7702" t="s">
        <v>2847</v>
      </c>
      <c r="D7702">
        <v>10.67</v>
      </c>
      <c r="E7702" t="s">
        <v>30879</v>
      </c>
    </row>
    <row r="7703" spans="1:5" hidden="1" x14ac:dyDescent="0.2">
      <c r="A7703" s="94" t="s">
        <v>9329</v>
      </c>
      <c r="B7703" t="s">
        <v>9330</v>
      </c>
      <c r="C7703" t="s">
        <v>243</v>
      </c>
      <c r="D7703">
        <v>1.5</v>
      </c>
      <c r="E7703" t="s">
        <v>30879</v>
      </c>
    </row>
    <row r="7704" spans="1:5" hidden="1" x14ac:dyDescent="0.2">
      <c r="A7704" s="94" t="s">
        <v>9331</v>
      </c>
      <c r="B7704" t="s">
        <v>9332</v>
      </c>
      <c r="C7704" t="s">
        <v>243</v>
      </c>
      <c r="D7704">
        <v>16.399999999999999</v>
      </c>
      <c r="E7704" t="s">
        <v>30879</v>
      </c>
    </row>
    <row r="7705" spans="1:5" hidden="1" x14ac:dyDescent="0.2">
      <c r="A7705" s="94" t="s">
        <v>9333</v>
      </c>
      <c r="B7705" t="s">
        <v>9334</v>
      </c>
      <c r="C7705" t="s">
        <v>243</v>
      </c>
      <c r="D7705">
        <v>17.04</v>
      </c>
      <c r="E7705" t="s">
        <v>30879</v>
      </c>
    </row>
    <row r="7706" spans="1:5" hidden="1" x14ac:dyDescent="0.2">
      <c r="A7706" s="94" t="s">
        <v>35776</v>
      </c>
      <c r="B7706" t="s">
        <v>35777</v>
      </c>
      <c r="C7706" t="s">
        <v>2815</v>
      </c>
      <c r="D7706">
        <v>16.489999999999998</v>
      </c>
      <c r="E7706" t="s">
        <v>30879</v>
      </c>
    </row>
    <row r="7707" spans="1:5" hidden="1" x14ac:dyDescent="0.2">
      <c r="A7707" s="94" t="s">
        <v>35778</v>
      </c>
      <c r="B7707" t="s">
        <v>35779</v>
      </c>
      <c r="C7707" t="s">
        <v>2815</v>
      </c>
      <c r="D7707">
        <v>10.130000000000001</v>
      </c>
      <c r="E7707" t="s">
        <v>30879</v>
      </c>
    </row>
    <row r="7708" spans="1:5" hidden="1" x14ac:dyDescent="0.2">
      <c r="A7708" s="94" t="s">
        <v>35932</v>
      </c>
      <c r="B7708" t="s">
        <v>35933</v>
      </c>
      <c r="C7708" t="s">
        <v>243</v>
      </c>
      <c r="D7708">
        <v>1.1599999999999999</v>
      </c>
      <c r="E7708" t="s">
        <v>30879</v>
      </c>
    </row>
    <row r="7709" spans="1:5" hidden="1" x14ac:dyDescent="0.2">
      <c r="A7709" s="94" t="s">
        <v>9335</v>
      </c>
      <c r="B7709" t="s">
        <v>9336</v>
      </c>
      <c r="C7709" t="s">
        <v>243</v>
      </c>
      <c r="D7709">
        <v>12.85</v>
      </c>
      <c r="E7709" t="s">
        <v>30879</v>
      </c>
    </row>
    <row r="7710" spans="1:5" hidden="1" x14ac:dyDescent="0.2">
      <c r="A7710" s="94" t="s">
        <v>9337</v>
      </c>
      <c r="B7710" t="s">
        <v>9338</v>
      </c>
      <c r="C7710" t="s">
        <v>243</v>
      </c>
      <c r="D7710">
        <v>124.26</v>
      </c>
      <c r="E7710" t="s">
        <v>30879</v>
      </c>
    </row>
    <row r="7711" spans="1:5" hidden="1" x14ac:dyDescent="0.2">
      <c r="A7711" s="94" t="s">
        <v>9339</v>
      </c>
      <c r="B7711" t="s">
        <v>9340</v>
      </c>
      <c r="C7711" t="s">
        <v>243</v>
      </c>
      <c r="D7711">
        <v>249.9</v>
      </c>
      <c r="E7711" t="s">
        <v>30879</v>
      </c>
    </row>
    <row r="7712" spans="1:5" hidden="1" x14ac:dyDescent="0.2">
      <c r="A7712" s="94" t="s">
        <v>35924</v>
      </c>
      <c r="B7712" t="s">
        <v>35925</v>
      </c>
      <c r="C7712" t="s">
        <v>243</v>
      </c>
      <c r="D7712" s="684">
        <v>1384.24</v>
      </c>
      <c r="E7712" t="s">
        <v>30879</v>
      </c>
    </row>
    <row r="7713" spans="1:5" hidden="1" x14ac:dyDescent="0.2">
      <c r="A7713" s="94" t="s">
        <v>35770</v>
      </c>
      <c r="B7713" t="s">
        <v>35771</v>
      </c>
      <c r="C7713" t="s">
        <v>243</v>
      </c>
      <c r="D7713">
        <v>58.58</v>
      </c>
      <c r="E7713" t="s">
        <v>30879</v>
      </c>
    </row>
    <row r="7714" spans="1:5" hidden="1" x14ac:dyDescent="0.2">
      <c r="A7714" s="94" t="s">
        <v>9341</v>
      </c>
      <c r="B7714" t="s">
        <v>21812</v>
      </c>
      <c r="C7714" t="s">
        <v>1623</v>
      </c>
      <c r="D7714">
        <v>3.91</v>
      </c>
      <c r="E7714" t="s">
        <v>30879</v>
      </c>
    </row>
    <row r="7715" spans="1:5" hidden="1" x14ac:dyDescent="0.2">
      <c r="A7715" s="94" t="s">
        <v>35928</v>
      </c>
      <c r="B7715" t="s">
        <v>35929</v>
      </c>
      <c r="C7715" t="s">
        <v>1623</v>
      </c>
      <c r="D7715">
        <v>2.95</v>
      </c>
      <c r="E7715" t="s">
        <v>30879</v>
      </c>
    </row>
    <row r="7716" spans="1:5" hidden="1" x14ac:dyDescent="0.2">
      <c r="A7716" s="94" t="s">
        <v>9342</v>
      </c>
      <c r="B7716" t="s">
        <v>21813</v>
      </c>
      <c r="C7716" t="s">
        <v>1623</v>
      </c>
      <c r="D7716">
        <v>3.91</v>
      </c>
      <c r="E7716" t="s">
        <v>30879</v>
      </c>
    </row>
    <row r="7717" spans="1:5" hidden="1" x14ac:dyDescent="0.2">
      <c r="A7717" s="94" t="s">
        <v>35926</v>
      </c>
      <c r="B7717" t="s">
        <v>35927</v>
      </c>
      <c r="C7717" t="s">
        <v>1623</v>
      </c>
      <c r="D7717">
        <v>4.99</v>
      </c>
      <c r="E7717" t="s">
        <v>30879</v>
      </c>
    </row>
    <row r="7718" spans="1:5" hidden="1" x14ac:dyDescent="0.2">
      <c r="A7718" s="94" t="s">
        <v>9343</v>
      </c>
      <c r="B7718" t="s">
        <v>21814</v>
      </c>
      <c r="C7718" t="s">
        <v>1623</v>
      </c>
      <c r="D7718">
        <v>4.66</v>
      </c>
      <c r="E7718" t="s">
        <v>30879</v>
      </c>
    </row>
    <row r="7719" spans="1:5" hidden="1" x14ac:dyDescent="0.2">
      <c r="A7719" s="94" t="s">
        <v>9344</v>
      </c>
      <c r="B7719" t="s">
        <v>21815</v>
      </c>
      <c r="C7719" t="s">
        <v>1623</v>
      </c>
      <c r="D7719">
        <v>3.91</v>
      </c>
      <c r="E7719" t="s">
        <v>30879</v>
      </c>
    </row>
    <row r="7720" spans="1:5" hidden="1" x14ac:dyDescent="0.2">
      <c r="A7720" s="94" t="s">
        <v>9345</v>
      </c>
      <c r="B7720" t="s">
        <v>9346</v>
      </c>
      <c r="C7720" t="s">
        <v>243</v>
      </c>
      <c r="D7720">
        <v>483.57</v>
      </c>
      <c r="E7720" t="s">
        <v>30879</v>
      </c>
    </row>
    <row r="7721" spans="1:5" hidden="1" x14ac:dyDescent="0.2">
      <c r="A7721" s="94" t="s">
        <v>35912</v>
      </c>
      <c r="B7721" t="s">
        <v>35913</v>
      </c>
      <c r="C7721" t="s">
        <v>243</v>
      </c>
      <c r="D7721">
        <v>671.62</v>
      </c>
      <c r="E7721" t="s">
        <v>30879</v>
      </c>
    </row>
    <row r="7722" spans="1:5" hidden="1" x14ac:dyDescent="0.2">
      <c r="A7722" s="94" t="s">
        <v>35910</v>
      </c>
      <c r="B7722" t="s">
        <v>35911</v>
      </c>
      <c r="C7722" t="s">
        <v>243</v>
      </c>
      <c r="D7722">
        <v>632.95000000000005</v>
      </c>
      <c r="E7722" t="s">
        <v>30879</v>
      </c>
    </row>
    <row r="7723" spans="1:5" hidden="1" x14ac:dyDescent="0.2">
      <c r="A7723" s="94" t="s">
        <v>35790</v>
      </c>
      <c r="B7723" t="s">
        <v>35791</v>
      </c>
      <c r="C7723" t="s">
        <v>243</v>
      </c>
      <c r="D7723">
        <v>15.97</v>
      </c>
      <c r="E7723" t="s">
        <v>30879</v>
      </c>
    </row>
    <row r="7724" spans="1:5" hidden="1" x14ac:dyDescent="0.2">
      <c r="A7724" s="94" t="s">
        <v>9347</v>
      </c>
      <c r="B7724" t="s">
        <v>9348</v>
      </c>
      <c r="C7724" t="s">
        <v>243</v>
      </c>
      <c r="D7724">
        <v>184.57</v>
      </c>
      <c r="E7724" t="s">
        <v>30879</v>
      </c>
    </row>
    <row r="7725" spans="1:5" hidden="1" x14ac:dyDescent="0.2">
      <c r="A7725" s="94" t="s">
        <v>35936</v>
      </c>
      <c r="B7725" t="s">
        <v>35937</v>
      </c>
      <c r="C7725" t="s">
        <v>243</v>
      </c>
      <c r="D7725">
        <v>27.77</v>
      </c>
      <c r="E7725" t="s">
        <v>30879</v>
      </c>
    </row>
    <row r="7726" spans="1:5" hidden="1" x14ac:dyDescent="0.2">
      <c r="A7726" s="94" t="s">
        <v>35938</v>
      </c>
      <c r="B7726" t="s">
        <v>35939</v>
      </c>
      <c r="C7726" t="s">
        <v>243</v>
      </c>
      <c r="D7726">
        <v>47.03</v>
      </c>
      <c r="E7726" t="s">
        <v>30879</v>
      </c>
    </row>
    <row r="7727" spans="1:5" hidden="1" x14ac:dyDescent="0.2">
      <c r="A7727" s="94" t="s">
        <v>35940</v>
      </c>
      <c r="B7727" t="s">
        <v>35941</v>
      </c>
      <c r="C7727" t="s">
        <v>243</v>
      </c>
      <c r="D7727">
        <v>62.98</v>
      </c>
      <c r="E7727" t="s">
        <v>30879</v>
      </c>
    </row>
    <row r="7728" spans="1:5" hidden="1" x14ac:dyDescent="0.2">
      <c r="A7728" s="94" t="s">
        <v>9353</v>
      </c>
      <c r="B7728" t="s">
        <v>9354</v>
      </c>
      <c r="C7728" t="s">
        <v>243</v>
      </c>
      <c r="D7728">
        <v>90.17</v>
      </c>
      <c r="E7728" t="s">
        <v>30879</v>
      </c>
    </row>
    <row r="7729" spans="1:5" hidden="1" x14ac:dyDescent="0.2">
      <c r="A7729" s="94" t="s">
        <v>9355</v>
      </c>
      <c r="B7729" t="s">
        <v>9356</v>
      </c>
      <c r="C7729" t="s">
        <v>243</v>
      </c>
      <c r="D7729">
        <v>102.91</v>
      </c>
      <c r="E7729" t="s">
        <v>30879</v>
      </c>
    </row>
    <row r="7730" spans="1:5" hidden="1" x14ac:dyDescent="0.2">
      <c r="A7730" s="94" t="s">
        <v>9357</v>
      </c>
      <c r="B7730" t="s">
        <v>9358</v>
      </c>
      <c r="C7730" t="s">
        <v>243</v>
      </c>
      <c r="D7730">
        <v>102.91</v>
      </c>
      <c r="E7730" t="s">
        <v>30879</v>
      </c>
    </row>
    <row r="7731" spans="1:5" hidden="1" x14ac:dyDescent="0.2">
      <c r="A7731" s="94" t="s">
        <v>34402</v>
      </c>
      <c r="B7731" t="s">
        <v>34403</v>
      </c>
      <c r="C7731" t="s">
        <v>1623</v>
      </c>
      <c r="D7731">
        <v>153.53</v>
      </c>
      <c r="E7731" t="s">
        <v>30879</v>
      </c>
    </row>
    <row r="7732" spans="1:5" hidden="1" x14ac:dyDescent="0.2">
      <c r="A7732" s="94" t="s">
        <v>9359</v>
      </c>
      <c r="B7732" t="s">
        <v>9360</v>
      </c>
      <c r="C7732" t="s">
        <v>1623</v>
      </c>
      <c r="D7732">
        <v>276.91000000000003</v>
      </c>
      <c r="E7732" t="s">
        <v>30879</v>
      </c>
    </row>
    <row r="7733" spans="1:5" hidden="1" x14ac:dyDescent="0.2">
      <c r="A7733" s="94" t="s">
        <v>34398</v>
      </c>
      <c r="B7733" t="s">
        <v>34399</v>
      </c>
      <c r="C7733" t="s">
        <v>1623</v>
      </c>
      <c r="D7733">
        <v>204.71</v>
      </c>
      <c r="E7733" t="s">
        <v>30879</v>
      </c>
    </row>
    <row r="7734" spans="1:5" hidden="1" x14ac:dyDescent="0.2">
      <c r="A7734" s="94" t="s">
        <v>9361</v>
      </c>
      <c r="B7734" t="s">
        <v>9362</v>
      </c>
      <c r="C7734" t="s">
        <v>1623</v>
      </c>
      <c r="D7734">
        <v>369.21</v>
      </c>
      <c r="E7734" t="s">
        <v>30879</v>
      </c>
    </row>
    <row r="7735" spans="1:5" hidden="1" x14ac:dyDescent="0.2">
      <c r="A7735" s="94" t="s">
        <v>9363</v>
      </c>
      <c r="B7735" t="s">
        <v>9364</v>
      </c>
      <c r="C7735" t="s">
        <v>1623</v>
      </c>
      <c r="D7735">
        <v>314.23</v>
      </c>
      <c r="E7735" t="s">
        <v>30879</v>
      </c>
    </row>
    <row r="7736" spans="1:5" hidden="1" x14ac:dyDescent="0.2">
      <c r="A7736" s="94" t="s">
        <v>34400</v>
      </c>
      <c r="B7736" t="s">
        <v>34401</v>
      </c>
      <c r="C7736" t="s">
        <v>1623</v>
      </c>
      <c r="D7736">
        <v>614.15</v>
      </c>
      <c r="E7736" t="s">
        <v>30879</v>
      </c>
    </row>
    <row r="7737" spans="1:5" hidden="1" x14ac:dyDescent="0.2">
      <c r="A7737" s="94" t="s">
        <v>34396</v>
      </c>
      <c r="B7737" t="s">
        <v>34397</v>
      </c>
      <c r="C7737" t="s">
        <v>1623</v>
      </c>
      <c r="D7737">
        <v>102.97</v>
      </c>
      <c r="E7737" t="s">
        <v>30879</v>
      </c>
    </row>
    <row r="7738" spans="1:5" hidden="1" x14ac:dyDescent="0.2">
      <c r="A7738" s="94" t="s">
        <v>34406</v>
      </c>
      <c r="B7738" t="s">
        <v>34407</v>
      </c>
      <c r="C7738" t="s">
        <v>243</v>
      </c>
      <c r="D7738">
        <v>361.44</v>
      </c>
      <c r="E7738" t="s">
        <v>30879</v>
      </c>
    </row>
    <row r="7739" spans="1:5" hidden="1" x14ac:dyDescent="0.2">
      <c r="A7739" s="94" t="s">
        <v>34404</v>
      </c>
      <c r="B7739" t="s">
        <v>34405</v>
      </c>
      <c r="C7739" t="s">
        <v>1623</v>
      </c>
      <c r="D7739">
        <v>416.73</v>
      </c>
      <c r="E7739" t="s">
        <v>30879</v>
      </c>
    </row>
    <row r="7740" spans="1:5" hidden="1" x14ac:dyDescent="0.2">
      <c r="A7740" s="94" t="s">
        <v>34413</v>
      </c>
      <c r="B7740" t="s">
        <v>34414</v>
      </c>
      <c r="C7740" t="s">
        <v>243</v>
      </c>
      <c r="D7740">
        <v>530.67999999999995</v>
      </c>
      <c r="E7740" t="s">
        <v>30879</v>
      </c>
    </row>
    <row r="7741" spans="1:5" hidden="1" x14ac:dyDescent="0.2">
      <c r="A7741" s="94" t="s">
        <v>34419</v>
      </c>
      <c r="B7741" t="s">
        <v>34420</v>
      </c>
      <c r="C7741" t="s">
        <v>243</v>
      </c>
      <c r="D7741">
        <v>324.01</v>
      </c>
      <c r="E7741" t="s">
        <v>30879</v>
      </c>
    </row>
    <row r="7742" spans="1:5" hidden="1" x14ac:dyDescent="0.2">
      <c r="A7742" s="94" t="s">
        <v>34415</v>
      </c>
      <c r="B7742" t="s">
        <v>34416</v>
      </c>
      <c r="C7742" t="s">
        <v>243</v>
      </c>
      <c r="D7742">
        <v>555.34</v>
      </c>
      <c r="E7742" t="s">
        <v>30879</v>
      </c>
    </row>
    <row r="7743" spans="1:5" hidden="1" x14ac:dyDescent="0.2">
      <c r="A7743" s="94" t="s">
        <v>38466</v>
      </c>
      <c r="B7743" t="s">
        <v>38467</v>
      </c>
      <c r="C7743" t="s">
        <v>2815</v>
      </c>
      <c r="D7743">
        <v>4.84</v>
      </c>
      <c r="E7743" t="s">
        <v>30879</v>
      </c>
    </row>
    <row r="7744" spans="1:5" hidden="1" x14ac:dyDescent="0.2">
      <c r="A7744" s="94" t="s">
        <v>38464</v>
      </c>
      <c r="B7744" t="s">
        <v>38465</v>
      </c>
      <c r="C7744" t="s">
        <v>243</v>
      </c>
      <c r="D7744">
        <v>30.1</v>
      </c>
      <c r="E7744" t="s">
        <v>30879</v>
      </c>
    </row>
    <row r="7745" spans="1:5" hidden="1" x14ac:dyDescent="0.2">
      <c r="A7745" s="94" t="s">
        <v>38460</v>
      </c>
      <c r="B7745" t="s">
        <v>38461</v>
      </c>
      <c r="C7745" t="s">
        <v>243</v>
      </c>
      <c r="D7745">
        <v>39.369999999999997</v>
      </c>
      <c r="E7745" t="s">
        <v>30879</v>
      </c>
    </row>
    <row r="7746" spans="1:5" hidden="1" x14ac:dyDescent="0.2">
      <c r="A7746" s="94" t="s">
        <v>38468</v>
      </c>
      <c r="B7746" t="s">
        <v>38469</v>
      </c>
      <c r="C7746" t="s">
        <v>243</v>
      </c>
      <c r="D7746">
        <v>86.18</v>
      </c>
      <c r="E7746" t="s">
        <v>30879</v>
      </c>
    </row>
    <row r="7747" spans="1:5" hidden="1" x14ac:dyDescent="0.2">
      <c r="A7747" s="94" t="s">
        <v>38462</v>
      </c>
      <c r="B7747" t="s">
        <v>38463</v>
      </c>
      <c r="C7747" t="s">
        <v>2815</v>
      </c>
      <c r="D7747">
        <v>10.78</v>
      </c>
      <c r="E7747" t="s">
        <v>30879</v>
      </c>
    </row>
    <row r="7748" spans="1:5" hidden="1" x14ac:dyDescent="0.2">
      <c r="A7748" s="94" t="s">
        <v>9365</v>
      </c>
      <c r="B7748" t="s">
        <v>9366</v>
      </c>
      <c r="C7748" t="s">
        <v>243</v>
      </c>
      <c r="D7748">
        <v>98.04</v>
      </c>
      <c r="E7748" t="s">
        <v>30879</v>
      </c>
    </row>
    <row r="7749" spans="1:5" hidden="1" x14ac:dyDescent="0.2">
      <c r="A7749" s="94" t="s">
        <v>34417</v>
      </c>
      <c r="B7749" t="s">
        <v>34418</v>
      </c>
      <c r="C7749" t="s">
        <v>243</v>
      </c>
      <c r="D7749">
        <v>226.54</v>
      </c>
      <c r="E7749" t="s">
        <v>30879</v>
      </c>
    </row>
    <row r="7750" spans="1:5" hidden="1" x14ac:dyDescent="0.2">
      <c r="A7750" s="94" t="s">
        <v>21816</v>
      </c>
      <c r="B7750" t="s">
        <v>21817</v>
      </c>
      <c r="C7750" t="s">
        <v>243</v>
      </c>
      <c r="D7750">
        <v>206.29</v>
      </c>
      <c r="E7750" t="s">
        <v>30879</v>
      </c>
    </row>
    <row r="7751" spans="1:5" hidden="1" x14ac:dyDescent="0.2">
      <c r="A7751" s="94" t="s">
        <v>21818</v>
      </c>
      <c r="B7751" t="s">
        <v>21819</v>
      </c>
      <c r="C7751" t="s">
        <v>243</v>
      </c>
      <c r="D7751">
        <v>206.29</v>
      </c>
      <c r="E7751" t="s">
        <v>30879</v>
      </c>
    </row>
    <row r="7752" spans="1:5" hidden="1" x14ac:dyDescent="0.2">
      <c r="A7752" s="94" t="s">
        <v>9367</v>
      </c>
      <c r="B7752" t="s">
        <v>34421</v>
      </c>
      <c r="C7752" t="s">
        <v>243</v>
      </c>
      <c r="D7752">
        <v>165.79</v>
      </c>
      <c r="E7752" t="s">
        <v>30879</v>
      </c>
    </row>
    <row r="7753" spans="1:5" hidden="1" x14ac:dyDescent="0.2">
      <c r="A7753" s="94" t="s">
        <v>9368</v>
      </c>
      <c r="B7753" t="s">
        <v>9369</v>
      </c>
      <c r="C7753" t="s">
        <v>243</v>
      </c>
      <c r="D7753">
        <v>191.41</v>
      </c>
      <c r="E7753" t="s">
        <v>30879</v>
      </c>
    </row>
    <row r="7754" spans="1:5" hidden="1" x14ac:dyDescent="0.2">
      <c r="A7754" s="94" t="s">
        <v>9370</v>
      </c>
      <c r="B7754" t="s">
        <v>9371</v>
      </c>
      <c r="C7754" t="s">
        <v>243</v>
      </c>
      <c r="D7754">
        <v>21.36</v>
      </c>
      <c r="E7754" t="s">
        <v>30879</v>
      </c>
    </row>
    <row r="7755" spans="1:5" hidden="1" x14ac:dyDescent="0.2">
      <c r="A7755" s="94" t="s">
        <v>9372</v>
      </c>
      <c r="B7755" t="s">
        <v>9373</v>
      </c>
      <c r="C7755" t="s">
        <v>243</v>
      </c>
      <c r="D7755">
        <v>13.35</v>
      </c>
      <c r="E7755" t="s">
        <v>30879</v>
      </c>
    </row>
    <row r="7756" spans="1:5" hidden="1" x14ac:dyDescent="0.2">
      <c r="A7756" s="94" t="s">
        <v>34394</v>
      </c>
      <c r="B7756" t="s">
        <v>34395</v>
      </c>
      <c r="C7756" t="s">
        <v>243</v>
      </c>
      <c r="D7756">
        <v>4.74</v>
      </c>
      <c r="E7756" t="s">
        <v>30879</v>
      </c>
    </row>
    <row r="7757" spans="1:5" hidden="1" x14ac:dyDescent="0.2">
      <c r="A7757" s="94" t="s">
        <v>21820</v>
      </c>
      <c r="B7757" t="s">
        <v>34408</v>
      </c>
      <c r="C7757" t="s">
        <v>243</v>
      </c>
      <c r="D7757">
        <v>22.75</v>
      </c>
      <c r="E7757" t="s">
        <v>30879</v>
      </c>
    </row>
    <row r="7758" spans="1:5" hidden="1" x14ac:dyDescent="0.2">
      <c r="A7758" s="94" t="s">
        <v>21821</v>
      </c>
      <c r="B7758" t="s">
        <v>34496</v>
      </c>
      <c r="C7758" t="s">
        <v>243</v>
      </c>
      <c r="D7758">
        <v>33.08</v>
      </c>
      <c r="E7758" t="s">
        <v>30879</v>
      </c>
    </row>
    <row r="7759" spans="1:5" hidden="1" x14ac:dyDescent="0.2">
      <c r="A7759" s="94" t="s">
        <v>21822</v>
      </c>
      <c r="B7759" t="s">
        <v>34497</v>
      </c>
      <c r="C7759" t="s">
        <v>243</v>
      </c>
      <c r="D7759">
        <v>30.19</v>
      </c>
      <c r="E7759" t="s">
        <v>30879</v>
      </c>
    </row>
    <row r="7760" spans="1:5" hidden="1" x14ac:dyDescent="0.2">
      <c r="A7760" s="94" t="s">
        <v>21823</v>
      </c>
      <c r="B7760" t="s">
        <v>34532</v>
      </c>
      <c r="C7760" t="s">
        <v>243</v>
      </c>
      <c r="D7760">
        <v>8.81</v>
      </c>
      <c r="E7760" t="s">
        <v>30879</v>
      </c>
    </row>
    <row r="7761" spans="1:5" hidden="1" x14ac:dyDescent="0.2">
      <c r="A7761" s="94" t="s">
        <v>21824</v>
      </c>
      <c r="B7761" t="s">
        <v>34533</v>
      </c>
      <c r="C7761" t="s">
        <v>243</v>
      </c>
      <c r="D7761">
        <v>11.29</v>
      </c>
      <c r="E7761" t="s">
        <v>30879</v>
      </c>
    </row>
    <row r="7762" spans="1:5" hidden="1" x14ac:dyDescent="0.2">
      <c r="A7762" s="94" t="s">
        <v>9374</v>
      </c>
      <c r="B7762" t="s">
        <v>34534</v>
      </c>
      <c r="C7762" t="s">
        <v>243</v>
      </c>
      <c r="D7762">
        <v>11.24</v>
      </c>
      <c r="E7762" t="s">
        <v>30879</v>
      </c>
    </row>
    <row r="7763" spans="1:5" hidden="1" x14ac:dyDescent="0.2">
      <c r="A7763" s="94" t="s">
        <v>21825</v>
      </c>
      <c r="B7763" t="s">
        <v>34536</v>
      </c>
      <c r="C7763" t="s">
        <v>243</v>
      </c>
      <c r="D7763">
        <v>16.18</v>
      </c>
      <c r="E7763" t="s">
        <v>30879</v>
      </c>
    </row>
    <row r="7764" spans="1:5" hidden="1" x14ac:dyDescent="0.2">
      <c r="A7764" s="94" t="s">
        <v>21826</v>
      </c>
      <c r="B7764" t="s">
        <v>34537</v>
      </c>
      <c r="C7764" t="s">
        <v>243</v>
      </c>
      <c r="D7764">
        <v>16.399999999999999</v>
      </c>
      <c r="E7764" t="s">
        <v>30879</v>
      </c>
    </row>
    <row r="7765" spans="1:5" hidden="1" x14ac:dyDescent="0.2">
      <c r="A7765" s="94" t="s">
        <v>9375</v>
      </c>
      <c r="B7765" t="s">
        <v>34538</v>
      </c>
      <c r="C7765" t="s">
        <v>243</v>
      </c>
      <c r="D7765">
        <v>10.83</v>
      </c>
      <c r="E7765" t="s">
        <v>30879</v>
      </c>
    </row>
    <row r="7766" spans="1:5" hidden="1" x14ac:dyDescent="0.2">
      <c r="A7766" s="94" t="s">
        <v>9376</v>
      </c>
      <c r="B7766" t="s">
        <v>34535</v>
      </c>
      <c r="C7766" t="s">
        <v>243</v>
      </c>
      <c r="D7766">
        <v>17.579999999999998</v>
      </c>
      <c r="E7766" t="s">
        <v>30879</v>
      </c>
    </row>
    <row r="7767" spans="1:5" hidden="1" x14ac:dyDescent="0.2">
      <c r="A7767" s="94" t="s">
        <v>21827</v>
      </c>
      <c r="B7767" t="s">
        <v>34502</v>
      </c>
      <c r="C7767" t="s">
        <v>243</v>
      </c>
      <c r="D7767">
        <v>20.53</v>
      </c>
      <c r="E7767" t="s">
        <v>30879</v>
      </c>
    </row>
    <row r="7768" spans="1:5" hidden="1" x14ac:dyDescent="0.2">
      <c r="A7768" s="94" t="s">
        <v>9377</v>
      </c>
      <c r="B7768" t="s">
        <v>34501</v>
      </c>
      <c r="C7768" t="s">
        <v>243</v>
      </c>
      <c r="D7768">
        <v>21.96</v>
      </c>
      <c r="E7768" t="s">
        <v>30879</v>
      </c>
    </row>
    <row r="7769" spans="1:5" hidden="1" x14ac:dyDescent="0.2">
      <c r="A7769" s="94" t="s">
        <v>21828</v>
      </c>
      <c r="B7769" t="s">
        <v>21829</v>
      </c>
      <c r="C7769" t="s">
        <v>243</v>
      </c>
      <c r="D7769">
        <v>32.130000000000003</v>
      </c>
      <c r="E7769" t="s">
        <v>30879</v>
      </c>
    </row>
    <row r="7770" spans="1:5" hidden="1" x14ac:dyDescent="0.2">
      <c r="A7770" s="94" t="s">
        <v>21830</v>
      </c>
      <c r="B7770" t="s">
        <v>34541</v>
      </c>
      <c r="C7770" t="s">
        <v>243</v>
      </c>
      <c r="D7770">
        <v>12.25</v>
      </c>
      <c r="E7770" t="s">
        <v>30879</v>
      </c>
    </row>
    <row r="7771" spans="1:5" hidden="1" x14ac:dyDescent="0.2">
      <c r="A7771" s="94" t="s">
        <v>9378</v>
      </c>
      <c r="B7771" t="s">
        <v>34542</v>
      </c>
      <c r="C7771" t="s">
        <v>243</v>
      </c>
      <c r="D7771">
        <v>20.38</v>
      </c>
      <c r="E7771" t="s">
        <v>30879</v>
      </c>
    </row>
    <row r="7772" spans="1:5" hidden="1" x14ac:dyDescent="0.2">
      <c r="A7772" s="94" t="s">
        <v>9379</v>
      </c>
      <c r="B7772" t="s">
        <v>34543</v>
      </c>
      <c r="C7772" t="s">
        <v>243</v>
      </c>
      <c r="D7772">
        <v>21.88</v>
      </c>
      <c r="E7772" t="s">
        <v>30879</v>
      </c>
    </row>
    <row r="7773" spans="1:5" hidden="1" x14ac:dyDescent="0.2">
      <c r="A7773" s="94" t="s">
        <v>9380</v>
      </c>
      <c r="B7773" t="s">
        <v>34544</v>
      </c>
      <c r="C7773" t="s">
        <v>243</v>
      </c>
      <c r="D7773">
        <v>20.68</v>
      </c>
      <c r="E7773" t="s">
        <v>30879</v>
      </c>
    </row>
    <row r="7774" spans="1:5" hidden="1" x14ac:dyDescent="0.2">
      <c r="A7774" s="94" t="s">
        <v>21831</v>
      </c>
      <c r="B7774" t="s">
        <v>21832</v>
      </c>
      <c r="C7774" t="s">
        <v>243</v>
      </c>
      <c r="D7774">
        <v>30.19</v>
      </c>
      <c r="E7774" t="s">
        <v>30879</v>
      </c>
    </row>
    <row r="7775" spans="1:5" hidden="1" x14ac:dyDescent="0.2">
      <c r="A7775" s="94" t="s">
        <v>9381</v>
      </c>
      <c r="B7775" t="s">
        <v>34546</v>
      </c>
      <c r="C7775" t="s">
        <v>243</v>
      </c>
      <c r="D7775">
        <v>22.77</v>
      </c>
      <c r="E7775" t="s">
        <v>30879</v>
      </c>
    </row>
    <row r="7776" spans="1:5" hidden="1" x14ac:dyDescent="0.2">
      <c r="A7776" s="94" t="s">
        <v>21833</v>
      </c>
      <c r="B7776" t="s">
        <v>34545</v>
      </c>
      <c r="C7776" t="s">
        <v>243</v>
      </c>
      <c r="D7776">
        <v>26.33</v>
      </c>
      <c r="E7776" t="s">
        <v>30879</v>
      </c>
    </row>
    <row r="7777" spans="1:5" hidden="1" x14ac:dyDescent="0.2">
      <c r="A7777" s="94" t="s">
        <v>9382</v>
      </c>
      <c r="B7777" t="s">
        <v>34551</v>
      </c>
      <c r="C7777" t="s">
        <v>243</v>
      </c>
      <c r="D7777">
        <v>12.53</v>
      </c>
      <c r="E7777" t="s">
        <v>30879</v>
      </c>
    </row>
    <row r="7778" spans="1:5" hidden="1" x14ac:dyDescent="0.2">
      <c r="A7778" s="94" t="s">
        <v>21834</v>
      </c>
      <c r="B7778" t="s">
        <v>34495</v>
      </c>
      <c r="C7778" t="s">
        <v>243</v>
      </c>
      <c r="D7778">
        <v>15.69</v>
      </c>
      <c r="E7778" t="s">
        <v>30879</v>
      </c>
    </row>
    <row r="7779" spans="1:5" hidden="1" x14ac:dyDescent="0.2">
      <c r="A7779" s="94" t="s">
        <v>9383</v>
      </c>
      <c r="B7779" t="s">
        <v>34485</v>
      </c>
      <c r="C7779" t="s">
        <v>243</v>
      </c>
      <c r="D7779">
        <v>9.0299999999999994</v>
      </c>
      <c r="E7779" t="s">
        <v>30879</v>
      </c>
    </row>
    <row r="7780" spans="1:5" hidden="1" x14ac:dyDescent="0.2">
      <c r="A7780" s="94" t="s">
        <v>9384</v>
      </c>
      <c r="B7780" t="s">
        <v>34486</v>
      </c>
      <c r="C7780" t="s">
        <v>243</v>
      </c>
      <c r="D7780">
        <v>12.99</v>
      </c>
      <c r="E7780" t="s">
        <v>30879</v>
      </c>
    </row>
    <row r="7781" spans="1:5" hidden="1" x14ac:dyDescent="0.2">
      <c r="A7781" s="94" t="s">
        <v>9385</v>
      </c>
      <c r="B7781" t="s">
        <v>34487</v>
      </c>
      <c r="C7781" t="s">
        <v>243</v>
      </c>
      <c r="D7781">
        <v>15.95</v>
      </c>
      <c r="E7781" t="s">
        <v>30879</v>
      </c>
    </row>
    <row r="7782" spans="1:5" hidden="1" x14ac:dyDescent="0.2">
      <c r="A7782" s="94" t="s">
        <v>21835</v>
      </c>
      <c r="B7782" t="s">
        <v>34488</v>
      </c>
      <c r="C7782" t="s">
        <v>243</v>
      </c>
      <c r="D7782">
        <v>22.17</v>
      </c>
      <c r="E7782" t="s">
        <v>30879</v>
      </c>
    </row>
    <row r="7783" spans="1:5" hidden="1" x14ac:dyDescent="0.2">
      <c r="A7783" s="94" t="s">
        <v>21836</v>
      </c>
      <c r="B7783" t="s">
        <v>34489</v>
      </c>
      <c r="C7783" t="s">
        <v>243</v>
      </c>
      <c r="D7783">
        <v>28.38</v>
      </c>
      <c r="E7783" t="s">
        <v>30879</v>
      </c>
    </row>
    <row r="7784" spans="1:5" hidden="1" x14ac:dyDescent="0.2">
      <c r="A7784" s="94" t="s">
        <v>21837</v>
      </c>
      <c r="B7784" t="s">
        <v>34490</v>
      </c>
      <c r="C7784" t="s">
        <v>243</v>
      </c>
      <c r="D7784">
        <v>30.19</v>
      </c>
      <c r="E7784" t="s">
        <v>30879</v>
      </c>
    </row>
    <row r="7785" spans="1:5" hidden="1" x14ac:dyDescent="0.2">
      <c r="A7785" s="94" t="s">
        <v>21838</v>
      </c>
      <c r="B7785" t="s">
        <v>34498</v>
      </c>
      <c r="C7785" t="s">
        <v>243</v>
      </c>
      <c r="D7785">
        <v>20.68</v>
      </c>
      <c r="E7785" t="s">
        <v>30879</v>
      </c>
    </row>
    <row r="7786" spans="1:5" hidden="1" x14ac:dyDescent="0.2">
      <c r="A7786" s="94" t="s">
        <v>9386</v>
      </c>
      <c r="B7786" t="s">
        <v>9387</v>
      </c>
      <c r="C7786" t="s">
        <v>243</v>
      </c>
      <c r="D7786">
        <v>1.6</v>
      </c>
      <c r="E7786" t="s">
        <v>30879</v>
      </c>
    </row>
    <row r="7787" spans="1:5" hidden="1" x14ac:dyDescent="0.2">
      <c r="A7787" s="94" t="s">
        <v>9388</v>
      </c>
      <c r="B7787" t="s">
        <v>34438</v>
      </c>
      <c r="C7787" t="s">
        <v>243</v>
      </c>
      <c r="D7787">
        <v>13.45</v>
      </c>
      <c r="E7787" t="s">
        <v>30879</v>
      </c>
    </row>
    <row r="7788" spans="1:5" hidden="1" x14ac:dyDescent="0.2">
      <c r="A7788" s="94" t="s">
        <v>9389</v>
      </c>
      <c r="B7788" t="s">
        <v>34552</v>
      </c>
      <c r="C7788" t="s">
        <v>243</v>
      </c>
      <c r="D7788">
        <v>3.53</v>
      </c>
      <c r="E7788" t="s">
        <v>30879</v>
      </c>
    </row>
    <row r="7789" spans="1:5" hidden="1" x14ac:dyDescent="0.2">
      <c r="A7789" s="94" t="s">
        <v>34422</v>
      </c>
      <c r="B7789" t="s">
        <v>34423</v>
      </c>
      <c r="C7789" t="s">
        <v>243</v>
      </c>
      <c r="D7789">
        <v>406.23</v>
      </c>
      <c r="E7789" t="s">
        <v>30879</v>
      </c>
    </row>
    <row r="7790" spans="1:5" hidden="1" x14ac:dyDescent="0.2">
      <c r="A7790" s="94" t="s">
        <v>34424</v>
      </c>
      <c r="B7790" t="s">
        <v>34425</v>
      </c>
      <c r="C7790" t="s">
        <v>243</v>
      </c>
      <c r="D7790">
        <v>396.95</v>
      </c>
      <c r="E7790" t="s">
        <v>30879</v>
      </c>
    </row>
    <row r="7791" spans="1:5" hidden="1" x14ac:dyDescent="0.2">
      <c r="A7791" s="94" t="s">
        <v>34426</v>
      </c>
      <c r="B7791" t="s">
        <v>34427</v>
      </c>
      <c r="C7791" t="s">
        <v>243</v>
      </c>
      <c r="D7791">
        <v>325.13</v>
      </c>
      <c r="E7791" t="s">
        <v>30879</v>
      </c>
    </row>
    <row r="7792" spans="1:5" hidden="1" x14ac:dyDescent="0.2">
      <c r="A7792" s="94" t="s">
        <v>34503</v>
      </c>
      <c r="B7792" t="s">
        <v>34504</v>
      </c>
      <c r="C7792" t="s">
        <v>243</v>
      </c>
      <c r="D7792">
        <v>188.91</v>
      </c>
      <c r="E7792" t="s">
        <v>30879</v>
      </c>
    </row>
    <row r="7793" spans="1:5" hidden="1" x14ac:dyDescent="0.2">
      <c r="A7793" s="94" t="s">
        <v>9390</v>
      </c>
      <c r="B7793" t="s">
        <v>9391</v>
      </c>
      <c r="C7793" t="s">
        <v>2847</v>
      </c>
      <c r="D7793">
        <v>6.41</v>
      </c>
      <c r="E7793" t="s">
        <v>30879</v>
      </c>
    </row>
    <row r="7794" spans="1:5" hidden="1" x14ac:dyDescent="0.2">
      <c r="A7794" s="94" t="s">
        <v>9392</v>
      </c>
      <c r="B7794" t="s">
        <v>9393</v>
      </c>
      <c r="C7794" t="s">
        <v>2752</v>
      </c>
      <c r="D7794">
        <v>42.33</v>
      </c>
      <c r="E7794" t="s">
        <v>30879</v>
      </c>
    </row>
    <row r="7795" spans="1:5" hidden="1" x14ac:dyDescent="0.2">
      <c r="A7795" s="94" t="s">
        <v>21839</v>
      </c>
      <c r="B7795" t="s">
        <v>21840</v>
      </c>
      <c r="C7795" t="s">
        <v>243</v>
      </c>
      <c r="D7795">
        <v>122.99</v>
      </c>
      <c r="E7795" t="s">
        <v>30879</v>
      </c>
    </row>
    <row r="7796" spans="1:5" hidden="1" x14ac:dyDescent="0.2">
      <c r="A7796" s="94" t="s">
        <v>21841</v>
      </c>
      <c r="B7796" t="s">
        <v>21842</v>
      </c>
      <c r="C7796" t="s">
        <v>2847</v>
      </c>
      <c r="D7796">
        <v>5.92</v>
      </c>
      <c r="E7796" t="s">
        <v>30879</v>
      </c>
    </row>
    <row r="7797" spans="1:5" hidden="1" x14ac:dyDescent="0.2">
      <c r="A7797" s="94" t="s">
        <v>9394</v>
      </c>
      <c r="B7797" t="s">
        <v>9395</v>
      </c>
      <c r="C7797" t="s">
        <v>2752</v>
      </c>
      <c r="D7797">
        <v>43.45</v>
      </c>
      <c r="E7797" t="s">
        <v>30879</v>
      </c>
    </row>
    <row r="7798" spans="1:5" hidden="1" x14ac:dyDescent="0.2">
      <c r="A7798" s="94" t="s">
        <v>9396</v>
      </c>
      <c r="B7798" t="s">
        <v>9397</v>
      </c>
      <c r="C7798" t="s">
        <v>2847</v>
      </c>
      <c r="D7798">
        <v>8.2799999999999994</v>
      </c>
      <c r="E7798" t="s">
        <v>30879</v>
      </c>
    </row>
    <row r="7799" spans="1:5" hidden="1" x14ac:dyDescent="0.2">
      <c r="A7799" s="94" t="s">
        <v>34539</v>
      </c>
      <c r="B7799" t="s">
        <v>34540</v>
      </c>
      <c r="C7799" t="s">
        <v>2752</v>
      </c>
      <c r="D7799">
        <v>41.13</v>
      </c>
      <c r="E7799" t="s">
        <v>30879</v>
      </c>
    </row>
    <row r="7800" spans="1:5" hidden="1" x14ac:dyDescent="0.2">
      <c r="A7800" s="94" t="s">
        <v>9398</v>
      </c>
      <c r="B7800" t="s">
        <v>9399</v>
      </c>
      <c r="C7800" t="s">
        <v>243</v>
      </c>
      <c r="D7800">
        <v>52.29</v>
      </c>
      <c r="E7800" t="s">
        <v>30879</v>
      </c>
    </row>
    <row r="7801" spans="1:5" hidden="1" x14ac:dyDescent="0.2">
      <c r="A7801" s="94" t="s">
        <v>9400</v>
      </c>
      <c r="B7801" t="s">
        <v>9401</v>
      </c>
      <c r="C7801" t="s">
        <v>243</v>
      </c>
      <c r="D7801">
        <v>11.43</v>
      </c>
      <c r="E7801" t="s">
        <v>30879</v>
      </c>
    </row>
    <row r="7802" spans="1:5" hidden="1" x14ac:dyDescent="0.2">
      <c r="A7802" s="94" t="s">
        <v>9402</v>
      </c>
      <c r="B7802" t="s">
        <v>9403</v>
      </c>
      <c r="C7802" t="s">
        <v>243</v>
      </c>
      <c r="D7802">
        <v>52.65</v>
      </c>
      <c r="E7802" t="s">
        <v>30879</v>
      </c>
    </row>
    <row r="7803" spans="1:5" hidden="1" x14ac:dyDescent="0.2">
      <c r="A7803" s="94" t="s">
        <v>9404</v>
      </c>
      <c r="B7803" t="s">
        <v>9405</v>
      </c>
      <c r="C7803" t="s">
        <v>1597</v>
      </c>
      <c r="D7803">
        <v>286.26</v>
      </c>
      <c r="E7803" t="s">
        <v>30879</v>
      </c>
    </row>
    <row r="7804" spans="1:5" hidden="1" x14ac:dyDescent="0.2">
      <c r="A7804" s="94" t="s">
        <v>9406</v>
      </c>
      <c r="B7804" t="s">
        <v>9407</v>
      </c>
      <c r="C7804" t="s">
        <v>1597</v>
      </c>
      <c r="D7804">
        <v>180.85</v>
      </c>
      <c r="E7804" t="s">
        <v>30879</v>
      </c>
    </row>
    <row r="7805" spans="1:5" hidden="1" x14ac:dyDescent="0.2">
      <c r="A7805" s="94" t="s">
        <v>9408</v>
      </c>
      <c r="B7805" t="s">
        <v>9409</v>
      </c>
      <c r="C7805" t="s">
        <v>1597</v>
      </c>
      <c r="D7805">
        <v>180.85</v>
      </c>
      <c r="E7805" t="s">
        <v>30879</v>
      </c>
    </row>
    <row r="7806" spans="1:5" hidden="1" x14ac:dyDescent="0.2">
      <c r="A7806" s="94" t="s">
        <v>9410</v>
      </c>
      <c r="B7806" t="s">
        <v>9411</v>
      </c>
      <c r="C7806" t="s">
        <v>243</v>
      </c>
      <c r="D7806">
        <v>2.12</v>
      </c>
      <c r="E7806" t="s">
        <v>30879</v>
      </c>
    </row>
    <row r="7807" spans="1:5" hidden="1" x14ac:dyDescent="0.2">
      <c r="A7807" s="94" t="s">
        <v>9412</v>
      </c>
      <c r="B7807" t="s">
        <v>9413</v>
      </c>
      <c r="C7807" t="s">
        <v>243</v>
      </c>
      <c r="D7807" s="684">
        <v>1078.18</v>
      </c>
      <c r="E7807" t="s">
        <v>30879</v>
      </c>
    </row>
    <row r="7808" spans="1:5" hidden="1" x14ac:dyDescent="0.2">
      <c r="A7808" s="94" t="s">
        <v>9414</v>
      </c>
      <c r="B7808" t="s">
        <v>9415</v>
      </c>
      <c r="C7808" t="s">
        <v>2847</v>
      </c>
      <c r="D7808">
        <v>8.8800000000000008</v>
      </c>
      <c r="E7808" t="s">
        <v>30879</v>
      </c>
    </row>
    <row r="7809" spans="1:5" hidden="1" x14ac:dyDescent="0.2">
      <c r="A7809" s="94" t="s">
        <v>21843</v>
      </c>
      <c r="B7809" t="s">
        <v>21844</v>
      </c>
      <c r="C7809" t="s">
        <v>2847</v>
      </c>
      <c r="D7809">
        <v>4.18</v>
      </c>
      <c r="E7809" t="s">
        <v>30879</v>
      </c>
    </row>
    <row r="7810" spans="1:5" hidden="1" x14ac:dyDescent="0.2">
      <c r="A7810" s="94" t="s">
        <v>21845</v>
      </c>
      <c r="B7810" t="s">
        <v>21846</v>
      </c>
      <c r="C7810" t="s">
        <v>2752</v>
      </c>
      <c r="D7810">
        <v>23.43</v>
      </c>
      <c r="E7810" t="s">
        <v>30879</v>
      </c>
    </row>
    <row r="7811" spans="1:5" hidden="1" x14ac:dyDescent="0.2">
      <c r="A7811" s="94" t="s">
        <v>34432</v>
      </c>
      <c r="B7811" t="s">
        <v>34433</v>
      </c>
      <c r="C7811" t="s">
        <v>284</v>
      </c>
      <c r="D7811">
        <v>63.41</v>
      </c>
      <c r="E7811" t="s">
        <v>30879</v>
      </c>
    </row>
    <row r="7812" spans="1:5" hidden="1" x14ac:dyDescent="0.2">
      <c r="A7812" s="94" t="s">
        <v>9416</v>
      </c>
      <c r="B7812" t="s">
        <v>9417</v>
      </c>
      <c r="C7812" t="s">
        <v>284</v>
      </c>
      <c r="D7812">
        <v>127.73</v>
      </c>
      <c r="E7812" t="s">
        <v>30879</v>
      </c>
    </row>
    <row r="7813" spans="1:5" hidden="1" x14ac:dyDescent="0.2">
      <c r="A7813" s="94" t="s">
        <v>9418</v>
      </c>
      <c r="B7813" t="s">
        <v>9419</v>
      </c>
      <c r="C7813" t="s">
        <v>284</v>
      </c>
      <c r="D7813">
        <v>127.73</v>
      </c>
      <c r="E7813" t="s">
        <v>30879</v>
      </c>
    </row>
    <row r="7814" spans="1:5" hidden="1" x14ac:dyDescent="0.2">
      <c r="A7814" s="94" t="s">
        <v>34434</v>
      </c>
      <c r="B7814" t="s">
        <v>34435</v>
      </c>
      <c r="C7814" t="s">
        <v>284</v>
      </c>
      <c r="D7814">
        <v>96.37</v>
      </c>
      <c r="E7814" t="s">
        <v>30879</v>
      </c>
    </row>
    <row r="7815" spans="1:5" hidden="1" x14ac:dyDescent="0.2">
      <c r="A7815" s="94" t="s">
        <v>34428</v>
      </c>
      <c r="B7815" t="s">
        <v>34429</v>
      </c>
      <c r="C7815" t="s">
        <v>284</v>
      </c>
      <c r="D7815">
        <v>185.82</v>
      </c>
      <c r="E7815" t="s">
        <v>30879</v>
      </c>
    </row>
    <row r="7816" spans="1:5" hidden="1" x14ac:dyDescent="0.2">
      <c r="A7816" s="94" t="s">
        <v>34430</v>
      </c>
      <c r="B7816" t="s">
        <v>34431</v>
      </c>
      <c r="C7816" t="s">
        <v>284</v>
      </c>
      <c r="D7816">
        <v>259.08</v>
      </c>
      <c r="E7816" t="s">
        <v>30879</v>
      </c>
    </row>
    <row r="7817" spans="1:5" hidden="1" x14ac:dyDescent="0.2">
      <c r="A7817" s="94" t="s">
        <v>21847</v>
      </c>
      <c r="B7817" t="s">
        <v>21848</v>
      </c>
      <c r="C7817" t="s">
        <v>284</v>
      </c>
      <c r="D7817">
        <v>115.39</v>
      </c>
      <c r="E7817" t="s">
        <v>30879</v>
      </c>
    </row>
    <row r="7818" spans="1:5" hidden="1" x14ac:dyDescent="0.2">
      <c r="A7818" s="94" t="s">
        <v>34390</v>
      </c>
      <c r="B7818" t="s">
        <v>34391</v>
      </c>
      <c r="C7818" t="s">
        <v>1623</v>
      </c>
      <c r="D7818">
        <v>387.08</v>
      </c>
      <c r="E7818" t="s">
        <v>30879</v>
      </c>
    </row>
    <row r="7819" spans="1:5" hidden="1" x14ac:dyDescent="0.2">
      <c r="A7819" s="94" t="s">
        <v>9420</v>
      </c>
      <c r="B7819" t="s">
        <v>9421</v>
      </c>
      <c r="C7819" t="s">
        <v>1623</v>
      </c>
      <c r="D7819">
        <v>289.29000000000002</v>
      </c>
      <c r="E7819" t="s">
        <v>30879</v>
      </c>
    </row>
    <row r="7820" spans="1:5" hidden="1" x14ac:dyDescent="0.2">
      <c r="A7820" s="94" t="s">
        <v>34386</v>
      </c>
      <c r="B7820" t="s">
        <v>34387</v>
      </c>
      <c r="C7820" t="s">
        <v>1623</v>
      </c>
      <c r="D7820">
        <v>304.47000000000003</v>
      </c>
      <c r="E7820" t="s">
        <v>30879</v>
      </c>
    </row>
    <row r="7821" spans="1:5" hidden="1" x14ac:dyDescent="0.2">
      <c r="A7821" s="94" t="s">
        <v>34388</v>
      </c>
      <c r="B7821" t="s">
        <v>34389</v>
      </c>
      <c r="C7821" t="s">
        <v>1623</v>
      </c>
      <c r="D7821">
        <v>304.49</v>
      </c>
      <c r="E7821" t="s">
        <v>30879</v>
      </c>
    </row>
    <row r="7822" spans="1:5" hidden="1" x14ac:dyDescent="0.2">
      <c r="A7822" s="94" t="s">
        <v>34409</v>
      </c>
      <c r="B7822" t="s">
        <v>34410</v>
      </c>
      <c r="C7822" t="s">
        <v>1623</v>
      </c>
      <c r="D7822">
        <v>985.71</v>
      </c>
      <c r="E7822" t="s">
        <v>30879</v>
      </c>
    </row>
    <row r="7823" spans="1:5" hidden="1" x14ac:dyDescent="0.2">
      <c r="A7823" s="94" t="s">
        <v>21849</v>
      </c>
      <c r="B7823" t="s">
        <v>21850</v>
      </c>
      <c r="C7823" t="s">
        <v>1623</v>
      </c>
      <c r="D7823">
        <v>629.69000000000005</v>
      </c>
      <c r="E7823" t="s">
        <v>30879</v>
      </c>
    </row>
    <row r="7824" spans="1:5" hidden="1" x14ac:dyDescent="0.2">
      <c r="A7824" s="94" t="s">
        <v>34411</v>
      </c>
      <c r="B7824" t="s">
        <v>34412</v>
      </c>
      <c r="C7824" t="s">
        <v>1623</v>
      </c>
      <c r="D7824">
        <v>421.16</v>
      </c>
      <c r="E7824" t="s">
        <v>30879</v>
      </c>
    </row>
    <row r="7825" spans="1:5" hidden="1" x14ac:dyDescent="0.2">
      <c r="A7825" s="94" t="s">
        <v>34507</v>
      </c>
      <c r="B7825" t="s">
        <v>34508</v>
      </c>
      <c r="C7825" t="s">
        <v>2815</v>
      </c>
      <c r="D7825">
        <v>117.31</v>
      </c>
      <c r="E7825" t="s">
        <v>30879</v>
      </c>
    </row>
    <row r="7826" spans="1:5" hidden="1" x14ac:dyDescent="0.2">
      <c r="A7826" s="94" t="s">
        <v>34553</v>
      </c>
      <c r="B7826" t="s">
        <v>34554</v>
      </c>
      <c r="C7826" t="s">
        <v>1623</v>
      </c>
      <c r="D7826">
        <v>696.54</v>
      </c>
      <c r="E7826" t="s">
        <v>30879</v>
      </c>
    </row>
    <row r="7827" spans="1:5" hidden="1" x14ac:dyDescent="0.2">
      <c r="A7827" s="94" t="s">
        <v>9422</v>
      </c>
      <c r="B7827" t="s">
        <v>9423</v>
      </c>
      <c r="C7827" t="s">
        <v>1623</v>
      </c>
      <c r="D7827">
        <v>394.89</v>
      </c>
      <c r="E7827" t="s">
        <v>30879</v>
      </c>
    </row>
    <row r="7828" spans="1:5" hidden="1" x14ac:dyDescent="0.2">
      <c r="A7828" s="94" t="s">
        <v>34555</v>
      </c>
      <c r="B7828" t="s">
        <v>34556</v>
      </c>
      <c r="C7828" t="s">
        <v>1623</v>
      </c>
      <c r="D7828">
        <v>635.78</v>
      </c>
      <c r="E7828" t="s">
        <v>30879</v>
      </c>
    </row>
    <row r="7829" spans="1:5" hidden="1" x14ac:dyDescent="0.2">
      <c r="A7829" s="94" t="s">
        <v>21851</v>
      </c>
      <c r="B7829" t="s">
        <v>21852</v>
      </c>
      <c r="C7829" t="s">
        <v>243</v>
      </c>
      <c r="D7829">
        <v>4.16</v>
      </c>
      <c r="E7829" t="s">
        <v>30879</v>
      </c>
    </row>
    <row r="7830" spans="1:5" hidden="1" x14ac:dyDescent="0.2">
      <c r="A7830" s="94" t="s">
        <v>21853</v>
      </c>
      <c r="B7830" t="s">
        <v>21854</v>
      </c>
      <c r="C7830" t="s">
        <v>243</v>
      </c>
      <c r="D7830">
        <v>5.18</v>
      </c>
      <c r="E7830" t="s">
        <v>30879</v>
      </c>
    </row>
    <row r="7831" spans="1:5" hidden="1" x14ac:dyDescent="0.2">
      <c r="A7831" s="94" t="s">
        <v>9424</v>
      </c>
      <c r="B7831" t="s">
        <v>9425</v>
      </c>
      <c r="C7831" t="s">
        <v>243</v>
      </c>
      <c r="D7831">
        <v>8.32</v>
      </c>
      <c r="E7831" t="s">
        <v>30879</v>
      </c>
    </row>
    <row r="7832" spans="1:5" hidden="1" x14ac:dyDescent="0.2">
      <c r="A7832" s="94" t="s">
        <v>9426</v>
      </c>
      <c r="B7832" t="s">
        <v>9427</v>
      </c>
      <c r="C7832" t="s">
        <v>243</v>
      </c>
      <c r="D7832">
        <v>14.68</v>
      </c>
      <c r="E7832" t="s">
        <v>30879</v>
      </c>
    </row>
    <row r="7833" spans="1:5" hidden="1" x14ac:dyDescent="0.2">
      <c r="A7833" s="94" t="s">
        <v>9428</v>
      </c>
      <c r="B7833" t="s">
        <v>9429</v>
      </c>
      <c r="C7833" t="s">
        <v>243</v>
      </c>
      <c r="D7833">
        <v>13.82</v>
      </c>
      <c r="E7833" t="s">
        <v>30879</v>
      </c>
    </row>
    <row r="7834" spans="1:5" hidden="1" x14ac:dyDescent="0.2">
      <c r="A7834" s="94" t="s">
        <v>9430</v>
      </c>
      <c r="B7834" t="s">
        <v>9431</v>
      </c>
      <c r="C7834" t="s">
        <v>243</v>
      </c>
      <c r="D7834">
        <v>17.39</v>
      </c>
      <c r="E7834" t="s">
        <v>30879</v>
      </c>
    </row>
    <row r="7835" spans="1:5" hidden="1" x14ac:dyDescent="0.2">
      <c r="A7835" s="94" t="s">
        <v>21855</v>
      </c>
      <c r="B7835" t="s">
        <v>21856</v>
      </c>
      <c r="C7835" t="s">
        <v>243</v>
      </c>
      <c r="D7835">
        <v>24.13</v>
      </c>
      <c r="E7835" t="s">
        <v>30879</v>
      </c>
    </row>
    <row r="7836" spans="1:5" hidden="1" x14ac:dyDescent="0.2">
      <c r="A7836" s="94" t="s">
        <v>9445</v>
      </c>
      <c r="B7836" t="s">
        <v>9446</v>
      </c>
      <c r="C7836" t="s">
        <v>284</v>
      </c>
      <c r="D7836">
        <v>193.76</v>
      </c>
      <c r="E7836" t="s">
        <v>30879</v>
      </c>
    </row>
    <row r="7837" spans="1:5" hidden="1" x14ac:dyDescent="0.2">
      <c r="A7837" s="94" t="s">
        <v>40019</v>
      </c>
      <c r="B7837" t="s">
        <v>40020</v>
      </c>
      <c r="C7837" t="s">
        <v>243</v>
      </c>
      <c r="D7837">
        <v>12.25</v>
      </c>
      <c r="E7837" t="s">
        <v>30879</v>
      </c>
    </row>
    <row r="7838" spans="1:5" hidden="1" x14ac:dyDescent="0.2">
      <c r="A7838" s="94" t="s">
        <v>9447</v>
      </c>
      <c r="B7838" t="s">
        <v>9448</v>
      </c>
      <c r="C7838" t="s">
        <v>243</v>
      </c>
      <c r="D7838">
        <v>5.58</v>
      </c>
      <c r="E7838" t="s">
        <v>30879</v>
      </c>
    </row>
    <row r="7839" spans="1:5" hidden="1" x14ac:dyDescent="0.2">
      <c r="A7839" s="94" t="s">
        <v>45273</v>
      </c>
      <c r="B7839" t="s">
        <v>45274</v>
      </c>
      <c r="C7839" t="s">
        <v>2815</v>
      </c>
      <c r="D7839">
        <v>16.25</v>
      </c>
      <c r="E7839" t="s">
        <v>30879</v>
      </c>
    </row>
    <row r="7840" spans="1:5" hidden="1" x14ac:dyDescent="0.2">
      <c r="A7840" s="94" t="s">
        <v>33789</v>
      </c>
      <c r="B7840" t="s">
        <v>33790</v>
      </c>
      <c r="C7840" t="s">
        <v>2815</v>
      </c>
      <c r="D7840">
        <v>272</v>
      </c>
      <c r="E7840" t="s">
        <v>30879</v>
      </c>
    </row>
    <row r="7841" spans="1:5" hidden="1" x14ac:dyDescent="0.2">
      <c r="A7841" s="94" t="s">
        <v>33791</v>
      </c>
      <c r="B7841" t="s">
        <v>33792</v>
      </c>
      <c r="C7841" t="s">
        <v>243</v>
      </c>
      <c r="D7841">
        <v>27.2</v>
      </c>
      <c r="E7841" t="s">
        <v>30879</v>
      </c>
    </row>
    <row r="7842" spans="1:5" hidden="1" x14ac:dyDescent="0.2">
      <c r="A7842" s="94" t="s">
        <v>21858</v>
      </c>
      <c r="B7842" t="s">
        <v>21859</v>
      </c>
      <c r="C7842" t="s">
        <v>2815</v>
      </c>
      <c r="D7842">
        <v>284.89999999999998</v>
      </c>
      <c r="E7842" t="s">
        <v>30879</v>
      </c>
    </row>
    <row r="7843" spans="1:5" hidden="1" x14ac:dyDescent="0.2">
      <c r="A7843" s="94" t="s">
        <v>9449</v>
      </c>
      <c r="B7843" t="s">
        <v>9450</v>
      </c>
      <c r="C7843" t="s">
        <v>243</v>
      </c>
      <c r="D7843">
        <v>28.49</v>
      </c>
      <c r="E7843" t="s">
        <v>30879</v>
      </c>
    </row>
    <row r="7844" spans="1:5" hidden="1" x14ac:dyDescent="0.2">
      <c r="A7844" s="94" t="s">
        <v>21860</v>
      </c>
      <c r="B7844" t="s">
        <v>21861</v>
      </c>
      <c r="C7844" t="s">
        <v>2815</v>
      </c>
      <c r="D7844">
        <v>181.92</v>
      </c>
      <c r="E7844" t="s">
        <v>30879</v>
      </c>
    </row>
    <row r="7845" spans="1:5" hidden="1" x14ac:dyDescent="0.2">
      <c r="A7845" s="94" t="s">
        <v>21862</v>
      </c>
      <c r="B7845" t="s">
        <v>21863</v>
      </c>
      <c r="C7845" t="s">
        <v>243</v>
      </c>
      <c r="D7845">
        <v>30.32</v>
      </c>
      <c r="E7845" t="s">
        <v>30879</v>
      </c>
    </row>
    <row r="7846" spans="1:5" hidden="1" x14ac:dyDescent="0.2">
      <c r="A7846" s="94" t="s">
        <v>33793</v>
      </c>
      <c r="B7846" t="s">
        <v>33794</v>
      </c>
      <c r="C7846" t="s">
        <v>2815</v>
      </c>
      <c r="D7846">
        <v>260.82</v>
      </c>
      <c r="E7846" t="s">
        <v>30879</v>
      </c>
    </row>
    <row r="7847" spans="1:5" hidden="1" x14ac:dyDescent="0.2">
      <c r="A7847" s="94" t="s">
        <v>33795</v>
      </c>
      <c r="B7847" t="s">
        <v>33796</v>
      </c>
      <c r="C7847" t="s">
        <v>243</v>
      </c>
      <c r="D7847">
        <v>43.47</v>
      </c>
      <c r="E7847" t="s">
        <v>30879</v>
      </c>
    </row>
    <row r="7848" spans="1:5" hidden="1" x14ac:dyDescent="0.2">
      <c r="A7848" s="94" t="s">
        <v>9451</v>
      </c>
      <c r="B7848" t="s">
        <v>9452</v>
      </c>
      <c r="C7848" t="s">
        <v>2847</v>
      </c>
      <c r="D7848">
        <v>24.27</v>
      </c>
      <c r="E7848" t="s">
        <v>30879</v>
      </c>
    </row>
    <row r="7849" spans="1:5" hidden="1" x14ac:dyDescent="0.2">
      <c r="A7849" s="94" t="s">
        <v>1153</v>
      </c>
      <c r="B7849" t="s">
        <v>9453</v>
      </c>
      <c r="C7849" t="s">
        <v>243</v>
      </c>
      <c r="D7849">
        <v>1.73</v>
      </c>
      <c r="E7849" t="s">
        <v>30879</v>
      </c>
    </row>
    <row r="7850" spans="1:5" hidden="1" x14ac:dyDescent="0.2">
      <c r="A7850" s="94" t="s">
        <v>2220</v>
      </c>
      <c r="B7850" t="s">
        <v>9454</v>
      </c>
      <c r="C7850" t="s">
        <v>243</v>
      </c>
      <c r="D7850">
        <v>3.29</v>
      </c>
      <c r="E7850" t="s">
        <v>30879</v>
      </c>
    </row>
    <row r="7851" spans="1:5" hidden="1" x14ac:dyDescent="0.2">
      <c r="A7851" s="94" t="s">
        <v>33881</v>
      </c>
      <c r="B7851" t="s">
        <v>33882</v>
      </c>
      <c r="C7851" t="s">
        <v>614</v>
      </c>
      <c r="D7851">
        <v>25</v>
      </c>
      <c r="E7851" t="s">
        <v>30879</v>
      </c>
    </row>
    <row r="7852" spans="1:5" hidden="1" x14ac:dyDescent="0.2">
      <c r="A7852" s="94" t="s">
        <v>33879</v>
      </c>
      <c r="B7852" t="s">
        <v>33880</v>
      </c>
      <c r="C7852" t="s">
        <v>243</v>
      </c>
      <c r="D7852">
        <v>0.25</v>
      </c>
      <c r="E7852" t="s">
        <v>30879</v>
      </c>
    </row>
    <row r="7853" spans="1:5" hidden="1" x14ac:dyDescent="0.2">
      <c r="A7853" s="94" t="s">
        <v>33885</v>
      </c>
      <c r="B7853" t="s">
        <v>33886</v>
      </c>
      <c r="C7853" t="s">
        <v>614</v>
      </c>
      <c r="D7853">
        <v>17</v>
      </c>
      <c r="E7853" t="s">
        <v>30879</v>
      </c>
    </row>
    <row r="7854" spans="1:5" hidden="1" x14ac:dyDescent="0.2">
      <c r="A7854" s="94" t="s">
        <v>33883</v>
      </c>
      <c r="B7854" t="s">
        <v>33884</v>
      </c>
      <c r="C7854" t="s">
        <v>243</v>
      </c>
      <c r="D7854">
        <v>0.17</v>
      </c>
      <c r="E7854" t="s">
        <v>30879</v>
      </c>
    </row>
    <row r="7855" spans="1:5" hidden="1" x14ac:dyDescent="0.2">
      <c r="A7855" s="94" t="s">
        <v>33889</v>
      </c>
      <c r="B7855" t="s">
        <v>33890</v>
      </c>
      <c r="C7855" t="s">
        <v>614</v>
      </c>
      <c r="D7855">
        <v>17</v>
      </c>
      <c r="E7855" t="s">
        <v>30879</v>
      </c>
    </row>
    <row r="7856" spans="1:5" hidden="1" x14ac:dyDescent="0.2">
      <c r="A7856" s="94" t="s">
        <v>33887</v>
      </c>
      <c r="B7856" t="s">
        <v>33888</v>
      </c>
      <c r="C7856" t="s">
        <v>243</v>
      </c>
      <c r="D7856">
        <v>0.17</v>
      </c>
      <c r="E7856" t="s">
        <v>30879</v>
      </c>
    </row>
    <row r="7857" spans="1:5" hidden="1" x14ac:dyDescent="0.2">
      <c r="A7857" s="94" t="s">
        <v>1849</v>
      </c>
      <c r="B7857" t="s">
        <v>33892</v>
      </c>
      <c r="C7857" t="s">
        <v>614</v>
      </c>
      <c r="D7857">
        <v>16</v>
      </c>
      <c r="E7857" t="s">
        <v>30879</v>
      </c>
    </row>
    <row r="7858" spans="1:5" hidden="1" x14ac:dyDescent="0.2">
      <c r="A7858" s="94" t="s">
        <v>3557</v>
      </c>
      <c r="B7858" t="s">
        <v>33891</v>
      </c>
      <c r="C7858" t="s">
        <v>243</v>
      </c>
      <c r="D7858">
        <v>0.16</v>
      </c>
      <c r="E7858" t="s">
        <v>30879</v>
      </c>
    </row>
    <row r="7859" spans="1:5" hidden="1" x14ac:dyDescent="0.2">
      <c r="A7859" s="94" t="s">
        <v>33895</v>
      </c>
      <c r="B7859" t="s">
        <v>33896</v>
      </c>
      <c r="C7859" t="s">
        <v>614</v>
      </c>
      <c r="D7859">
        <v>21</v>
      </c>
      <c r="E7859" t="s">
        <v>30879</v>
      </c>
    </row>
    <row r="7860" spans="1:5" hidden="1" x14ac:dyDescent="0.2">
      <c r="A7860" s="94" t="s">
        <v>33893</v>
      </c>
      <c r="B7860" t="s">
        <v>33894</v>
      </c>
      <c r="C7860" t="s">
        <v>243</v>
      </c>
      <c r="D7860">
        <v>0.21</v>
      </c>
      <c r="E7860" t="s">
        <v>30879</v>
      </c>
    </row>
    <row r="7861" spans="1:5" hidden="1" x14ac:dyDescent="0.2">
      <c r="A7861" s="94" t="s">
        <v>9455</v>
      </c>
      <c r="B7861" t="s">
        <v>33927</v>
      </c>
      <c r="C7861" t="s">
        <v>243</v>
      </c>
      <c r="D7861">
        <v>3.74</v>
      </c>
      <c r="E7861" t="s">
        <v>30879</v>
      </c>
    </row>
    <row r="7862" spans="1:5" hidden="1" x14ac:dyDescent="0.2">
      <c r="A7862" s="94" t="s">
        <v>9456</v>
      </c>
      <c r="B7862" t="s">
        <v>33923</v>
      </c>
      <c r="C7862" t="s">
        <v>243</v>
      </c>
      <c r="D7862">
        <v>0.66</v>
      </c>
      <c r="E7862" t="s">
        <v>30879</v>
      </c>
    </row>
    <row r="7863" spans="1:5" hidden="1" x14ac:dyDescent="0.2">
      <c r="A7863" s="94" t="s">
        <v>9457</v>
      </c>
      <c r="B7863" t="s">
        <v>33926</v>
      </c>
      <c r="C7863" t="s">
        <v>243</v>
      </c>
      <c r="D7863">
        <v>0.59</v>
      </c>
      <c r="E7863" t="s">
        <v>30879</v>
      </c>
    </row>
    <row r="7864" spans="1:5" hidden="1" x14ac:dyDescent="0.2">
      <c r="A7864" s="94" t="s">
        <v>33924</v>
      </c>
      <c r="B7864" t="s">
        <v>33925</v>
      </c>
      <c r="C7864" t="s">
        <v>243</v>
      </c>
      <c r="D7864">
        <v>0.46</v>
      </c>
      <c r="E7864" t="s">
        <v>30879</v>
      </c>
    </row>
    <row r="7865" spans="1:5" hidden="1" x14ac:dyDescent="0.2">
      <c r="A7865" s="94" t="s">
        <v>21864</v>
      </c>
      <c r="B7865" t="s">
        <v>21865</v>
      </c>
      <c r="C7865" t="s">
        <v>243</v>
      </c>
      <c r="D7865">
        <v>0.24</v>
      </c>
      <c r="E7865" t="s">
        <v>30879</v>
      </c>
    </row>
    <row r="7866" spans="1:5" hidden="1" x14ac:dyDescent="0.2">
      <c r="A7866" s="94" t="s">
        <v>21866</v>
      </c>
      <c r="B7866" t="s">
        <v>21867</v>
      </c>
      <c r="C7866" t="s">
        <v>243</v>
      </c>
      <c r="D7866">
        <v>0.31</v>
      </c>
      <c r="E7866" t="s">
        <v>30879</v>
      </c>
    </row>
    <row r="7867" spans="1:5" hidden="1" x14ac:dyDescent="0.2">
      <c r="A7867" s="94" t="s">
        <v>21868</v>
      </c>
      <c r="B7867" t="s">
        <v>21869</v>
      </c>
      <c r="C7867" t="s">
        <v>2815</v>
      </c>
      <c r="D7867">
        <v>88.73</v>
      </c>
      <c r="E7867" t="s">
        <v>30879</v>
      </c>
    </row>
    <row r="7868" spans="1:5" hidden="1" x14ac:dyDescent="0.2">
      <c r="A7868" s="94" t="s">
        <v>21870</v>
      </c>
      <c r="B7868" t="s">
        <v>21871</v>
      </c>
      <c r="C7868" t="s">
        <v>1880</v>
      </c>
      <c r="D7868">
        <v>2.1</v>
      </c>
      <c r="E7868" t="s">
        <v>30879</v>
      </c>
    </row>
    <row r="7869" spans="1:5" hidden="1" x14ac:dyDescent="0.2">
      <c r="A7869" s="94" t="s">
        <v>21872</v>
      </c>
      <c r="B7869" t="s">
        <v>21873</v>
      </c>
      <c r="C7869" t="s">
        <v>1880</v>
      </c>
      <c r="D7869">
        <v>2.74</v>
      </c>
      <c r="E7869" t="s">
        <v>30879</v>
      </c>
    </row>
    <row r="7870" spans="1:5" hidden="1" x14ac:dyDescent="0.2">
      <c r="A7870" s="94" t="s">
        <v>21874</v>
      </c>
      <c r="B7870" t="s">
        <v>21875</v>
      </c>
      <c r="C7870" t="s">
        <v>1880</v>
      </c>
      <c r="D7870">
        <v>1.58</v>
      </c>
      <c r="E7870" t="s">
        <v>30879</v>
      </c>
    </row>
    <row r="7871" spans="1:5" hidden="1" x14ac:dyDescent="0.2">
      <c r="A7871" s="94" t="s">
        <v>21876</v>
      </c>
      <c r="B7871" t="s">
        <v>21877</v>
      </c>
      <c r="C7871" t="s">
        <v>1880</v>
      </c>
      <c r="D7871">
        <v>1.63</v>
      </c>
      <c r="E7871" t="s">
        <v>30879</v>
      </c>
    </row>
    <row r="7872" spans="1:5" hidden="1" x14ac:dyDescent="0.2">
      <c r="A7872" s="94" t="s">
        <v>21878</v>
      </c>
      <c r="B7872" t="s">
        <v>21879</v>
      </c>
      <c r="C7872" t="s">
        <v>1880</v>
      </c>
      <c r="D7872">
        <v>2.2799999999999998</v>
      </c>
      <c r="E7872" t="s">
        <v>30879</v>
      </c>
    </row>
    <row r="7873" spans="1:5" hidden="1" x14ac:dyDescent="0.2">
      <c r="A7873" s="94" t="s">
        <v>21880</v>
      </c>
      <c r="B7873" t="s">
        <v>21881</v>
      </c>
      <c r="C7873" t="s">
        <v>1880</v>
      </c>
      <c r="D7873">
        <v>1.94</v>
      </c>
      <c r="E7873" t="s">
        <v>30879</v>
      </c>
    </row>
    <row r="7874" spans="1:5" hidden="1" x14ac:dyDescent="0.2">
      <c r="A7874" s="94" t="s">
        <v>21882</v>
      </c>
      <c r="B7874" t="s">
        <v>21883</v>
      </c>
      <c r="C7874" t="s">
        <v>1880</v>
      </c>
      <c r="D7874">
        <v>2.59</v>
      </c>
      <c r="E7874" t="s">
        <v>30879</v>
      </c>
    </row>
    <row r="7875" spans="1:5" hidden="1" x14ac:dyDescent="0.2">
      <c r="A7875" s="94" t="s">
        <v>21884</v>
      </c>
      <c r="B7875" t="s">
        <v>21885</v>
      </c>
      <c r="C7875" t="s">
        <v>1880</v>
      </c>
      <c r="D7875">
        <v>1.69</v>
      </c>
      <c r="E7875" t="s">
        <v>30879</v>
      </c>
    </row>
    <row r="7876" spans="1:5" hidden="1" x14ac:dyDescent="0.2">
      <c r="A7876" s="94" t="s">
        <v>21886</v>
      </c>
      <c r="B7876" t="s">
        <v>21887</v>
      </c>
      <c r="C7876" t="s">
        <v>1880</v>
      </c>
      <c r="D7876">
        <v>2.6</v>
      </c>
      <c r="E7876" t="s">
        <v>30879</v>
      </c>
    </row>
    <row r="7877" spans="1:5" hidden="1" x14ac:dyDescent="0.2">
      <c r="A7877" s="94" t="s">
        <v>21888</v>
      </c>
      <c r="B7877" t="s">
        <v>21889</v>
      </c>
      <c r="C7877" t="s">
        <v>1880</v>
      </c>
      <c r="D7877">
        <v>1.44</v>
      </c>
      <c r="E7877" t="s">
        <v>30879</v>
      </c>
    </row>
    <row r="7878" spans="1:5" hidden="1" x14ac:dyDescent="0.2">
      <c r="A7878" s="94" t="s">
        <v>21890</v>
      </c>
      <c r="B7878" t="s">
        <v>21891</v>
      </c>
      <c r="C7878" t="s">
        <v>1880</v>
      </c>
      <c r="D7878">
        <v>2.13</v>
      </c>
      <c r="E7878" t="s">
        <v>30879</v>
      </c>
    </row>
    <row r="7879" spans="1:5" hidden="1" x14ac:dyDescent="0.2">
      <c r="A7879" s="94" t="s">
        <v>21892</v>
      </c>
      <c r="B7879" t="s">
        <v>21893</v>
      </c>
      <c r="C7879" t="s">
        <v>1880</v>
      </c>
      <c r="D7879">
        <v>2.13</v>
      </c>
      <c r="E7879" t="s">
        <v>30879</v>
      </c>
    </row>
    <row r="7880" spans="1:5" hidden="1" x14ac:dyDescent="0.2">
      <c r="A7880" s="94" t="s">
        <v>21894</v>
      </c>
      <c r="B7880" t="s">
        <v>21895</v>
      </c>
      <c r="C7880" t="s">
        <v>1880</v>
      </c>
      <c r="D7880">
        <v>2.2799999999999998</v>
      </c>
      <c r="E7880" t="s">
        <v>30879</v>
      </c>
    </row>
    <row r="7881" spans="1:5" hidden="1" x14ac:dyDescent="0.2">
      <c r="A7881" s="94" t="s">
        <v>21896</v>
      </c>
      <c r="B7881" t="s">
        <v>21897</v>
      </c>
      <c r="C7881" t="s">
        <v>1880</v>
      </c>
      <c r="D7881">
        <v>2.19</v>
      </c>
      <c r="E7881" t="s">
        <v>30879</v>
      </c>
    </row>
    <row r="7882" spans="1:5" hidden="1" x14ac:dyDescent="0.2">
      <c r="A7882" s="94" t="s">
        <v>33907</v>
      </c>
      <c r="B7882" t="s">
        <v>33908</v>
      </c>
      <c r="C7882" t="s">
        <v>1880</v>
      </c>
      <c r="D7882">
        <v>1.69</v>
      </c>
      <c r="E7882" t="s">
        <v>30879</v>
      </c>
    </row>
    <row r="7883" spans="1:5" hidden="1" x14ac:dyDescent="0.2">
      <c r="A7883" s="94" t="s">
        <v>21898</v>
      </c>
      <c r="B7883" t="s">
        <v>21899</v>
      </c>
      <c r="C7883" t="s">
        <v>1880</v>
      </c>
      <c r="D7883">
        <v>0.73</v>
      </c>
      <c r="E7883" t="s">
        <v>30879</v>
      </c>
    </row>
    <row r="7884" spans="1:5" hidden="1" x14ac:dyDescent="0.2">
      <c r="A7884" s="94" t="s">
        <v>21900</v>
      </c>
      <c r="B7884" t="s">
        <v>21901</v>
      </c>
      <c r="C7884" t="s">
        <v>1880</v>
      </c>
      <c r="D7884">
        <v>0.74</v>
      </c>
      <c r="E7884" t="s">
        <v>30879</v>
      </c>
    </row>
    <row r="7885" spans="1:5" hidden="1" x14ac:dyDescent="0.2">
      <c r="A7885" s="94" t="s">
        <v>21902</v>
      </c>
      <c r="B7885" t="s">
        <v>21903</v>
      </c>
      <c r="C7885" t="s">
        <v>1880</v>
      </c>
      <c r="D7885">
        <v>0.71</v>
      </c>
      <c r="E7885" t="s">
        <v>30879</v>
      </c>
    </row>
    <row r="7886" spans="1:5" hidden="1" x14ac:dyDescent="0.2">
      <c r="A7886" s="94" t="s">
        <v>21904</v>
      </c>
      <c r="B7886" t="s">
        <v>21905</v>
      </c>
      <c r="C7886" t="s">
        <v>2815</v>
      </c>
      <c r="D7886">
        <v>1.8</v>
      </c>
      <c r="E7886" t="s">
        <v>30879</v>
      </c>
    </row>
    <row r="7887" spans="1:5" hidden="1" x14ac:dyDescent="0.2">
      <c r="A7887" s="94" t="s">
        <v>21906</v>
      </c>
      <c r="B7887" t="s">
        <v>34019</v>
      </c>
      <c r="C7887" t="s">
        <v>1880</v>
      </c>
      <c r="D7887">
        <v>2.23</v>
      </c>
      <c r="E7887" t="s">
        <v>30879</v>
      </c>
    </row>
    <row r="7888" spans="1:5" hidden="1" x14ac:dyDescent="0.2">
      <c r="A7888" s="94" t="s">
        <v>9458</v>
      </c>
      <c r="B7888" t="s">
        <v>9459</v>
      </c>
      <c r="C7888" t="s">
        <v>243</v>
      </c>
      <c r="D7888">
        <v>0.93</v>
      </c>
      <c r="E7888" t="s">
        <v>30879</v>
      </c>
    </row>
    <row r="7889" spans="1:5" hidden="1" x14ac:dyDescent="0.2">
      <c r="A7889" s="94" t="s">
        <v>21907</v>
      </c>
      <c r="B7889" t="s">
        <v>21908</v>
      </c>
      <c r="C7889" t="s">
        <v>243</v>
      </c>
      <c r="D7889">
        <v>2.44</v>
      </c>
      <c r="E7889" t="s">
        <v>30879</v>
      </c>
    </row>
    <row r="7890" spans="1:5" hidden="1" x14ac:dyDescent="0.2">
      <c r="A7890" s="94" t="s">
        <v>21909</v>
      </c>
      <c r="B7890" t="s">
        <v>21910</v>
      </c>
      <c r="C7890" t="s">
        <v>243</v>
      </c>
      <c r="D7890">
        <v>0.94</v>
      </c>
      <c r="E7890" t="s">
        <v>30879</v>
      </c>
    </row>
    <row r="7891" spans="1:5" hidden="1" x14ac:dyDescent="0.2">
      <c r="A7891" s="94" t="s">
        <v>9460</v>
      </c>
      <c r="B7891" t="s">
        <v>9461</v>
      </c>
      <c r="C7891" t="s">
        <v>243</v>
      </c>
      <c r="D7891">
        <v>0.77</v>
      </c>
      <c r="E7891" t="s">
        <v>30879</v>
      </c>
    </row>
    <row r="7892" spans="1:5" hidden="1" x14ac:dyDescent="0.2">
      <c r="A7892" s="94" t="s">
        <v>9462</v>
      </c>
      <c r="B7892" t="s">
        <v>9463</v>
      </c>
      <c r="C7892" t="s">
        <v>243</v>
      </c>
      <c r="D7892">
        <v>0.48</v>
      </c>
      <c r="E7892" t="s">
        <v>30879</v>
      </c>
    </row>
    <row r="7893" spans="1:5" hidden="1" x14ac:dyDescent="0.2">
      <c r="A7893" s="94" t="s">
        <v>9464</v>
      </c>
      <c r="B7893" t="s">
        <v>9465</v>
      </c>
      <c r="C7893" t="s">
        <v>243</v>
      </c>
      <c r="D7893">
        <v>0.49</v>
      </c>
      <c r="E7893" t="s">
        <v>30879</v>
      </c>
    </row>
    <row r="7894" spans="1:5" hidden="1" x14ac:dyDescent="0.2">
      <c r="A7894" s="94" t="s">
        <v>9466</v>
      </c>
      <c r="B7894" t="s">
        <v>9467</v>
      </c>
      <c r="C7894" t="s">
        <v>243</v>
      </c>
      <c r="D7894">
        <v>0.68</v>
      </c>
      <c r="E7894" t="s">
        <v>30879</v>
      </c>
    </row>
    <row r="7895" spans="1:5" hidden="1" x14ac:dyDescent="0.2">
      <c r="A7895" s="94" t="s">
        <v>9468</v>
      </c>
      <c r="B7895" t="s">
        <v>9469</v>
      </c>
      <c r="C7895" t="s">
        <v>243</v>
      </c>
      <c r="D7895">
        <v>0.69</v>
      </c>
      <c r="E7895" t="s">
        <v>30879</v>
      </c>
    </row>
    <row r="7896" spans="1:5" hidden="1" x14ac:dyDescent="0.2">
      <c r="A7896" s="94" t="s">
        <v>9470</v>
      </c>
      <c r="B7896" t="s">
        <v>9471</v>
      </c>
      <c r="C7896" t="s">
        <v>243</v>
      </c>
      <c r="D7896">
        <v>0.71</v>
      </c>
      <c r="E7896" t="s">
        <v>30879</v>
      </c>
    </row>
    <row r="7897" spans="1:5" hidden="1" x14ac:dyDescent="0.2">
      <c r="A7897" s="94" t="s">
        <v>21911</v>
      </c>
      <c r="B7897" t="s">
        <v>21912</v>
      </c>
      <c r="C7897" t="s">
        <v>243</v>
      </c>
      <c r="D7897">
        <v>0.93</v>
      </c>
      <c r="E7897" t="s">
        <v>30879</v>
      </c>
    </row>
    <row r="7898" spans="1:5" hidden="1" x14ac:dyDescent="0.2">
      <c r="A7898" s="94" t="s">
        <v>9472</v>
      </c>
      <c r="B7898" t="s">
        <v>9473</v>
      </c>
      <c r="C7898" t="s">
        <v>243</v>
      </c>
      <c r="D7898">
        <v>1.58</v>
      </c>
      <c r="E7898" t="s">
        <v>30879</v>
      </c>
    </row>
    <row r="7899" spans="1:5" hidden="1" x14ac:dyDescent="0.2">
      <c r="A7899" s="94" t="s">
        <v>9474</v>
      </c>
      <c r="B7899" t="s">
        <v>9475</v>
      </c>
      <c r="C7899" t="s">
        <v>243</v>
      </c>
      <c r="D7899">
        <v>1.75</v>
      </c>
      <c r="E7899" t="s">
        <v>30879</v>
      </c>
    </row>
    <row r="7900" spans="1:5" hidden="1" x14ac:dyDescent="0.2">
      <c r="A7900" s="94" t="s">
        <v>5248</v>
      </c>
      <c r="B7900" t="s">
        <v>9476</v>
      </c>
      <c r="C7900" t="s">
        <v>243</v>
      </c>
      <c r="D7900">
        <v>1.05</v>
      </c>
      <c r="E7900" t="s">
        <v>30879</v>
      </c>
    </row>
    <row r="7901" spans="1:5" hidden="1" x14ac:dyDescent="0.2">
      <c r="A7901" s="94" t="s">
        <v>5249</v>
      </c>
      <c r="B7901" t="s">
        <v>9477</v>
      </c>
      <c r="C7901" t="s">
        <v>243</v>
      </c>
      <c r="D7901">
        <v>1.28</v>
      </c>
      <c r="E7901" t="s">
        <v>30879</v>
      </c>
    </row>
    <row r="7902" spans="1:5" hidden="1" x14ac:dyDescent="0.2">
      <c r="A7902" s="94" t="s">
        <v>21913</v>
      </c>
      <c r="B7902" t="s">
        <v>21914</v>
      </c>
      <c r="C7902" t="s">
        <v>243</v>
      </c>
      <c r="D7902">
        <v>1.79</v>
      </c>
      <c r="E7902" t="s">
        <v>30879</v>
      </c>
    </row>
    <row r="7903" spans="1:5" hidden="1" x14ac:dyDescent="0.2">
      <c r="A7903" s="94" t="s">
        <v>21915</v>
      </c>
      <c r="B7903" t="s">
        <v>21916</v>
      </c>
      <c r="C7903" t="s">
        <v>243</v>
      </c>
      <c r="D7903">
        <v>1.98</v>
      </c>
      <c r="E7903" t="s">
        <v>30879</v>
      </c>
    </row>
    <row r="7904" spans="1:5" hidden="1" x14ac:dyDescent="0.2">
      <c r="A7904" s="94" t="s">
        <v>34002</v>
      </c>
      <c r="B7904" t="s">
        <v>34003</v>
      </c>
      <c r="C7904" t="s">
        <v>243</v>
      </c>
      <c r="D7904">
        <v>0.41</v>
      </c>
      <c r="E7904" t="s">
        <v>30879</v>
      </c>
    </row>
    <row r="7905" spans="1:5" hidden="1" x14ac:dyDescent="0.2">
      <c r="A7905" s="94" t="s">
        <v>21917</v>
      </c>
      <c r="B7905" t="s">
        <v>21918</v>
      </c>
      <c r="C7905" t="s">
        <v>243</v>
      </c>
      <c r="D7905">
        <v>0.55000000000000004</v>
      </c>
      <c r="E7905" t="s">
        <v>30879</v>
      </c>
    </row>
    <row r="7906" spans="1:5" hidden="1" x14ac:dyDescent="0.2">
      <c r="A7906" s="94" t="s">
        <v>34006</v>
      </c>
      <c r="B7906" t="s">
        <v>34007</v>
      </c>
      <c r="C7906" t="s">
        <v>243</v>
      </c>
      <c r="D7906">
        <v>0.59</v>
      </c>
      <c r="E7906" t="s">
        <v>30879</v>
      </c>
    </row>
    <row r="7907" spans="1:5" hidden="1" x14ac:dyDescent="0.2">
      <c r="A7907" s="94" t="s">
        <v>21919</v>
      </c>
      <c r="B7907" t="s">
        <v>21920</v>
      </c>
      <c r="C7907" t="s">
        <v>243</v>
      </c>
      <c r="D7907">
        <v>3.08</v>
      </c>
      <c r="E7907" t="s">
        <v>30879</v>
      </c>
    </row>
    <row r="7908" spans="1:5" hidden="1" x14ac:dyDescent="0.2">
      <c r="A7908" s="94" t="s">
        <v>33992</v>
      </c>
      <c r="B7908" t="s">
        <v>33993</v>
      </c>
      <c r="C7908" t="s">
        <v>243</v>
      </c>
      <c r="D7908">
        <v>1.66</v>
      </c>
      <c r="E7908" t="s">
        <v>30879</v>
      </c>
    </row>
    <row r="7909" spans="1:5" hidden="1" x14ac:dyDescent="0.2">
      <c r="A7909" s="94" t="s">
        <v>33994</v>
      </c>
      <c r="B7909" t="s">
        <v>33995</v>
      </c>
      <c r="C7909" t="s">
        <v>243</v>
      </c>
      <c r="D7909">
        <v>2.76</v>
      </c>
      <c r="E7909" t="s">
        <v>30879</v>
      </c>
    </row>
    <row r="7910" spans="1:5" hidden="1" x14ac:dyDescent="0.2">
      <c r="A7910" s="94" t="s">
        <v>9478</v>
      </c>
      <c r="B7910" t="s">
        <v>9479</v>
      </c>
      <c r="C7910" t="s">
        <v>243</v>
      </c>
      <c r="D7910">
        <v>5.69</v>
      </c>
      <c r="E7910" t="s">
        <v>30879</v>
      </c>
    </row>
    <row r="7911" spans="1:5" hidden="1" x14ac:dyDescent="0.2">
      <c r="A7911" s="94" t="s">
        <v>33996</v>
      </c>
      <c r="B7911" t="s">
        <v>33997</v>
      </c>
      <c r="C7911" t="s">
        <v>243</v>
      </c>
      <c r="D7911">
        <v>5.28</v>
      </c>
      <c r="E7911" t="s">
        <v>30879</v>
      </c>
    </row>
    <row r="7912" spans="1:5" hidden="1" x14ac:dyDescent="0.2">
      <c r="A7912" s="94" t="s">
        <v>21921</v>
      </c>
      <c r="B7912" t="s">
        <v>21922</v>
      </c>
      <c r="C7912" t="s">
        <v>243</v>
      </c>
      <c r="D7912">
        <v>6.57</v>
      </c>
      <c r="E7912" t="s">
        <v>30879</v>
      </c>
    </row>
    <row r="7913" spans="1:5" hidden="1" x14ac:dyDescent="0.2">
      <c r="A7913" s="94" t="s">
        <v>33998</v>
      </c>
      <c r="B7913" t="s">
        <v>33999</v>
      </c>
      <c r="C7913" t="s">
        <v>243</v>
      </c>
      <c r="D7913">
        <v>0.99</v>
      </c>
      <c r="E7913" t="s">
        <v>30879</v>
      </c>
    </row>
    <row r="7914" spans="1:5" hidden="1" x14ac:dyDescent="0.2">
      <c r="A7914" s="94" t="s">
        <v>34000</v>
      </c>
      <c r="B7914" t="s">
        <v>34001</v>
      </c>
      <c r="C7914" t="s">
        <v>243</v>
      </c>
      <c r="D7914">
        <v>1.06</v>
      </c>
      <c r="E7914" t="s">
        <v>30879</v>
      </c>
    </row>
    <row r="7915" spans="1:5" hidden="1" x14ac:dyDescent="0.2">
      <c r="A7915" s="94" t="s">
        <v>34004</v>
      </c>
      <c r="B7915" t="s">
        <v>34005</v>
      </c>
      <c r="C7915" t="s">
        <v>243</v>
      </c>
      <c r="D7915">
        <v>1.69</v>
      </c>
      <c r="E7915" t="s">
        <v>30879</v>
      </c>
    </row>
    <row r="7916" spans="1:5" hidden="1" x14ac:dyDescent="0.2">
      <c r="A7916" s="94" t="s">
        <v>9480</v>
      </c>
      <c r="B7916" t="s">
        <v>9481</v>
      </c>
      <c r="C7916" t="s">
        <v>243</v>
      </c>
      <c r="D7916">
        <v>0.3</v>
      </c>
      <c r="E7916" t="s">
        <v>30879</v>
      </c>
    </row>
    <row r="7917" spans="1:5" hidden="1" x14ac:dyDescent="0.2">
      <c r="A7917" s="94" t="s">
        <v>9482</v>
      </c>
      <c r="B7917" t="s">
        <v>9483</v>
      </c>
      <c r="C7917" t="s">
        <v>243</v>
      </c>
      <c r="D7917">
        <v>0.33</v>
      </c>
      <c r="E7917" t="s">
        <v>30879</v>
      </c>
    </row>
    <row r="7918" spans="1:5" hidden="1" x14ac:dyDescent="0.2">
      <c r="A7918" s="94" t="s">
        <v>4916</v>
      </c>
      <c r="B7918" t="s">
        <v>4917</v>
      </c>
      <c r="C7918" t="s">
        <v>243</v>
      </c>
      <c r="D7918">
        <v>2.72</v>
      </c>
      <c r="E7918" t="s">
        <v>30879</v>
      </c>
    </row>
    <row r="7919" spans="1:5" hidden="1" x14ac:dyDescent="0.2">
      <c r="A7919" s="94" t="s">
        <v>9484</v>
      </c>
      <c r="B7919" t="s">
        <v>9485</v>
      </c>
      <c r="C7919" t="s">
        <v>243</v>
      </c>
      <c r="D7919">
        <v>2.92</v>
      </c>
      <c r="E7919" t="s">
        <v>30879</v>
      </c>
    </row>
    <row r="7920" spans="1:5" hidden="1" x14ac:dyDescent="0.2">
      <c r="A7920" s="94" t="s">
        <v>21923</v>
      </c>
      <c r="B7920" t="s">
        <v>21924</v>
      </c>
      <c r="C7920" t="s">
        <v>243</v>
      </c>
      <c r="D7920">
        <v>5.16</v>
      </c>
      <c r="E7920" t="s">
        <v>30879</v>
      </c>
    </row>
    <row r="7921" spans="1:5" hidden="1" x14ac:dyDescent="0.2">
      <c r="A7921" s="94" t="s">
        <v>21925</v>
      </c>
      <c r="B7921" t="s">
        <v>21926</v>
      </c>
      <c r="C7921" t="s">
        <v>243</v>
      </c>
      <c r="D7921">
        <v>2.2200000000000002</v>
      </c>
      <c r="E7921" t="s">
        <v>30879</v>
      </c>
    </row>
    <row r="7922" spans="1:5" hidden="1" x14ac:dyDescent="0.2">
      <c r="A7922" s="94" t="s">
        <v>21927</v>
      </c>
      <c r="B7922" t="s">
        <v>21928</v>
      </c>
      <c r="C7922" t="s">
        <v>243</v>
      </c>
      <c r="D7922">
        <v>2.85</v>
      </c>
      <c r="E7922" t="s">
        <v>30879</v>
      </c>
    </row>
    <row r="7923" spans="1:5" hidden="1" x14ac:dyDescent="0.2">
      <c r="A7923" s="94" t="s">
        <v>9486</v>
      </c>
      <c r="B7923" t="s">
        <v>33715</v>
      </c>
      <c r="C7923" t="s">
        <v>243</v>
      </c>
      <c r="D7923">
        <v>2.68</v>
      </c>
      <c r="E7923" t="s">
        <v>30879</v>
      </c>
    </row>
    <row r="7924" spans="1:5" hidden="1" x14ac:dyDescent="0.2">
      <c r="A7924" s="94" t="s">
        <v>3266</v>
      </c>
      <c r="B7924" t="s">
        <v>9487</v>
      </c>
      <c r="C7924" t="s">
        <v>243</v>
      </c>
      <c r="D7924">
        <v>1.82</v>
      </c>
      <c r="E7924" t="s">
        <v>30879</v>
      </c>
    </row>
    <row r="7925" spans="1:5" hidden="1" x14ac:dyDescent="0.2">
      <c r="A7925" s="94" t="s">
        <v>21929</v>
      </c>
      <c r="B7925" t="s">
        <v>21930</v>
      </c>
      <c r="C7925" t="s">
        <v>243</v>
      </c>
      <c r="D7925">
        <v>3.24</v>
      </c>
      <c r="E7925" t="s">
        <v>30879</v>
      </c>
    </row>
    <row r="7926" spans="1:5" hidden="1" x14ac:dyDescent="0.2">
      <c r="A7926" s="94" t="s">
        <v>21931</v>
      </c>
      <c r="B7926" t="s">
        <v>21932</v>
      </c>
      <c r="C7926" t="s">
        <v>243</v>
      </c>
      <c r="D7926">
        <v>2.1800000000000002</v>
      </c>
      <c r="E7926" t="s">
        <v>30879</v>
      </c>
    </row>
    <row r="7927" spans="1:5" hidden="1" x14ac:dyDescent="0.2">
      <c r="A7927" s="94" t="s">
        <v>21933</v>
      </c>
      <c r="B7927" t="s">
        <v>21934</v>
      </c>
      <c r="C7927" t="s">
        <v>243</v>
      </c>
      <c r="D7927">
        <v>1.72</v>
      </c>
      <c r="E7927" t="s">
        <v>30879</v>
      </c>
    </row>
    <row r="7928" spans="1:5" hidden="1" x14ac:dyDescent="0.2">
      <c r="A7928" s="94" t="s">
        <v>21935</v>
      </c>
      <c r="B7928" t="s">
        <v>21936</v>
      </c>
      <c r="C7928" t="s">
        <v>243</v>
      </c>
      <c r="D7928">
        <v>2.06</v>
      </c>
      <c r="E7928" t="s">
        <v>30879</v>
      </c>
    </row>
    <row r="7929" spans="1:5" hidden="1" x14ac:dyDescent="0.2">
      <c r="A7929" s="94" t="s">
        <v>21937</v>
      </c>
      <c r="B7929" t="s">
        <v>21938</v>
      </c>
      <c r="C7929" t="s">
        <v>243</v>
      </c>
      <c r="D7929">
        <v>2.2200000000000002</v>
      </c>
      <c r="E7929" t="s">
        <v>30879</v>
      </c>
    </row>
    <row r="7930" spans="1:5" hidden="1" x14ac:dyDescent="0.2">
      <c r="A7930" s="94" t="s">
        <v>33974</v>
      </c>
      <c r="B7930" t="s">
        <v>33975</v>
      </c>
      <c r="C7930" t="s">
        <v>243</v>
      </c>
      <c r="D7930">
        <v>0.74</v>
      </c>
      <c r="E7930" t="s">
        <v>30879</v>
      </c>
    </row>
    <row r="7931" spans="1:5" hidden="1" x14ac:dyDescent="0.2">
      <c r="A7931" s="94" t="s">
        <v>33976</v>
      </c>
      <c r="B7931" t="s">
        <v>33977</v>
      </c>
      <c r="C7931" t="s">
        <v>1880</v>
      </c>
      <c r="D7931">
        <v>8.9600000000000009</v>
      </c>
      <c r="E7931" t="s">
        <v>30879</v>
      </c>
    </row>
    <row r="7932" spans="1:5" hidden="1" x14ac:dyDescent="0.2">
      <c r="A7932" s="94" t="s">
        <v>33978</v>
      </c>
      <c r="B7932" t="s">
        <v>33979</v>
      </c>
      <c r="C7932" t="s">
        <v>1880</v>
      </c>
      <c r="D7932">
        <v>4.82</v>
      </c>
      <c r="E7932" t="s">
        <v>30879</v>
      </c>
    </row>
    <row r="7933" spans="1:5" hidden="1" x14ac:dyDescent="0.2">
      <c r="A7933" s="94" t="s">
        <v>33980</v>
      </c>
      <c r="B7933" t="s">
        <v>33981</v>
      </c>
      <c r="C7933" t="s">
        <v>1880</v>
      </c>
      <c r="D7933">
        <v>5.86</v>
      </c>
      <c r="E7933" t="s">
        <v>30879</v>
      </c>
    </row>
    <row r="7934" spans="1:5" hidden="1" x14ac:dyDescent="0.2">
      <c r="A7934" s="94" t="s">
        <v>33982</v>
      </c>
      <c r="B7934" t="s">
        <v>33983</v>
      </c>
      <c r="C7934" t="s">
        <v>1880</v>
      </c>
      <c r="D7934">
        <v>6.43</v>
      </c>
      <c r="E7934" t="s">
        <v>30879</v>
      </c>
    </row>
    <row r="7935" spans="1:5" hidden="1" x14ac:dyDescent="0.2">
      <c r="A7935" s="94" t="s">
        <v>33984</v>
      </c>
      <c r="B7935" t="s">
        <v>33985</v>
      </c>
      <c r="C7935" t="s">
        <v>1880</v>
      </c>
      <c r="D7935">
        <v>7.61</v>
      </c>
      <c r="E7935" t="s">
        <v>30879</v>
      </c>
    </row>
    <row r="7936" spans="1:5" hidden="1" x14ac:dyDescent="0.2">
      <c r="A7936" s="94" t="s">
        <v>33966</v>
      </c>
      <c r="B7936" t="s">
        <v>33967</v>
      </c>
      <c r="C7936" t="s">
        <v>243</v>
      </c>
      <c r="D7936">
        <v>0.63</v>
      </c>
      <c r="E7936" t="s">
        <v>30879</v>
      </c>
    </row>
    <row r="7937" spans="1:5" hidden="1" x14ac:dyDescent="0.2">
      <c r="A7937" s="94" t="s">
        <v>33968</v>
      </c>
      <c r="B7937" t="s">
        <v>33969</v>
      </c>
      <c r="C7937" t="s">
        <v>243</v>
      </c>
      <c r="D7937">
        <v>0.7</v>
      </c>
      <c r="E7937" t="s">
        <v>30879</v>
      </c>
    </row>
    <row r="7938" spans="1:5" hidden="1" x14ac:dyDescent="0.2">
      <c r="A7938" s="94" t="s">
        <v>33970</v>
      </c>
      <c r="B7938" t="s">
        <v>33971</v>
      </c>
      <c r="C7938" t="s">
        <v>243</v>
      </c>
      <c r="D7938">
        <v>0.88</v>
      </c>
      <c r="E7938" t="s">
        <v>30879</v>
      </c>
    </row>
    <row r="7939" spans="1:5" hidden="1" x14ac:dyDescent="0.2">
      <c r="A7939" s="94" t="s">
        <v>33972</v>
      </c>
      <c r="B7939" t="s">
        <v>33973</v>
      </c>
      <c r="C7939" t="s">
        <v>243</v>
      </c>
      <c r="D7939">
        <v>1.1299999999999999</v>
      </c>
      <c r="E7939" t="s">
        <v>30879</v>
      </c>
    </row>
    <row r="7940" spans="1:5" hidden="1" x14ac:dyDescent="0.2">
      <c r="A7940" s="94" t="s">
        <v>2905</v>
      </c>
      <c r="B7940" t="s">
        <v>9488</v>
      </c>
      <c r="C7940" t="s">
        <v>243</v>
      </c>
      <c r="D7940">
        <v>1.02</v>
      </c>
      <c r="E7940" t="s">
        <v>30879</v>
      </c>
    </row>
    <row r="7941" spans="1:5" hidden="1" x14ac:dyDescent="0.2">
      <c r="A7941" s="94" t="s">
        <v>9489</v>
      </c>
      <c r="B7941" t="s">
        <v>9490</v>
      </c>
      <c r="C7941" t="s">
        <v>614</v>
      </c>
      <c r="D7941">
        <v>108.67</v>
      </c>
      <c r="E7941" t="s">
        <v>30879</v>
      </c>
    </row>
    <row r="7942" spans="1:5" hidden="1" x14ac:dyDescent="0.2">
      <c r="A7942" s="94" t="s">
        <v>2750</v>
      </c>
      <c r="B7942" t="s">
        <v>9491</v>
      </c>
      <c r="C7942" t="s">
        <v>243</v>
      </c>
      <c r="D7942">
        <v>1.1299999999999999</v>
      </c>
      <c r="E7942" t="s">
        <v>30879</v>
      </c>
    </row>
    <row r="7943" spans="1:5" hidden="1" x14ac:dyDescent="0.2">
      <c r="A7943" s="94" t="s">
        <v>2751</v>
      </c>
      <c r="B7943" t="s">
        <v>34010</v>
      </c>
      <c r="C7943" t="s">
        <v>2752</v>
      </c>
      <c r="D7943">
        <v>36.6</v>
      </c>
      <c r="E7943" t="s">
        <v>30879</v>
      </c>
    </row>
    <row r="7944" spans="1:5" hidden="1" x14ac:dyDescent="0.2">
      <c r="A7944" s="94" t="s">
        <v>2753</v>
      </c>
      <c r="B7944" t="s">
        <v>9492</v>
      </c>
      <c r="C7944" t="s">
        <v>243</v>
      </c>
      <c r="D7944">
        <v>1.1200000000000001</v>
      </c>
      <c r="E7944" t="s">
        <v>30879</v>
      </c>
    </row>
    <row r="7945" spans="1:5" hidden="1" x14ac:dyDescent="0.2">
      <c r="A7945" s="94" t="s">
        <v>34011</v>
      </c>
      <c r="B7945" t="s">
        <v>34012</v>
      </c>
      <c r="C7945" t="s">
        <v>2752</v>
      </c>
      <c r="D7945">
        <v>77.81</v>
      </c>
      <c r="E7945" t="s">
        <v>30879</v>
      </c>
    </row>
    <row r="7946" spans="1:5" hidden="1" x14ac:dyDescent="0.2">
      <c r="A7946" s="94" t="s">
        <v>2754</v>
      </c>
      <c r="B7946" t="s">
        <v>9493</v>
      </c>
      <c r="C7946" t="s">
        <v>243</v>
      </c>
      <c r="D7946">
        <v>1.49</v>
      </c>
      <c r="E7946" t="s">
        <v>30879</v>
      </c>
    </row>
    <row r="7947" spans="1:5" hidden="1" x14ac:dyDescent="0.2">
      <c r="A7947" s="94" t="s">
        <v>2755</v>
      </c>
      <c r="B7947" t="s">
        <v>9494</v>
      </c>
      <c r="C7947" t="s">
        <v>243</v>
      </c>
      <c r="D7947">
        <v>0.92</v>
      </c>
      <c r="E7947" t="s">
        <v>30879</v>
      </c>
    </row>
    <row r="7948" spans="1:5" hidden="1" x14ac:dyDescent="0.2">
      <c r="A7948" s="94" t="s">
        <v>34013</v>
      </c>
      <c r="B7948" t="s">
        <v>34014</v>
      </c>
      <c r="C7948" t="s">
        <v>243</v>
      </c>
      <c r="D7948">
        <v>2.25</v>
      </c>
      <c r="E7948" t="s">
        <v>30879</v>
      </c>
    </row>
    <row r="7949" spans="1:5" hidden="1" x14ac:dyDescent="0.2">
      <c r="A7949" s="94" t="s">
        <v>9495</v>
      </c>
      <c r="B7949" t="s">
        <v>9496</v>
      </c>
      <c r="C7949" t="s">
        <v>243</v>
      </c>
      <c r="D7949">
        <v>2.5299999999999998</v>
      </c>
      <c r="E7949" t="s">
        <v>30879</v>
      </c>
    </row>
    <row r="7950" spans="1:5" hidden="1" x14ac:dyDescent="0.2">
      <c r="A7950" s="94" t="s">
        <v>21939</v>
      </c>
      <c r="B7950" t="s">
        <v>21940</v>
      </c>
      <c r="C7950" t="s">
        <v>243</v>
      </c>
      <c r="D7950">
        <v>2.79</v>
      </c>
      <c r="E7950" t="s">
        <v>30879</v>
      </c>
    </row>
    <row r="7951" spans="1:5" hidden="1" x14ac:dyDescent="0.2">
      <c r="A7951" s="94" t="s">
        <v>34015</v>
      </c>
      <c r="B7951" t="s">
        <v>34016</v>
      </c>
      <c r="C7951" t="s">
        <v>243</v>
      </c>
      <c r="D7951">
        <v>3.21</v>
      </c>
      <c r="E7951" t="s">
        <v>30879</v>
      </c>
    </row>
    <row r="7952" spans="1:5" hidden="1" x14ac:dyDescent="0.2">
      <c r="A7952" s="94" t="s">
        <v>21941</v>
      </c>
      <c r="B7952" t="s">
        <v>21942</v>
      </c>
      <c r="C7952" t="s">
        <v>243</v>
      </c>
      <c r="D7952">
        <v>5.55</v>
      </c>
      <c r="E7952" t="s">
        <v>30879</v>
      </c>
    </row>
    <row r="7953" spans="1:5" hidden="1" x14ac:dyDescent="0.2">
      <c r="A7953" s="94" t="s">
        <v>34017</v>
      </c>
      <c r="B7953" t="s">
        <v>34018</v>
      </c>
      <c r="C7953" t="s">
        <v>243</v>
      </c>
      <c r="D7953">
        <v>4.96</v>
      </c>
      <c r="E7953" t="s">
        <v>30879</v>
      </c>
    </row>
    <row r="7954" spans="1:5" hidden="1" x14ac:dyDescent="0.2">
      <c r="A7954" s="94" t="s">
        <v>2756</v>
      </c>
      <c r="B7954" t="s">
        <v>9497</v>
      </c>
      <c r="C7954" t="s">
        <v>243</v>
      </c>
      <c r="D7954">
        <v>3.83</v>
      </c>
      <c r="E7954" t="s">
        <v>30879</v>
      </c>
    </row>
    <row r="7955" spans="1:5" hidden="1" x14ac:dyDescent="0.2">
      <c r="A7955" s="94" t="s">
        <v>34008</v>
      </c>
      <c r="B7955" t="s">
        <v>34009</v>
      </c>
      <c r="C7955" t="s">
        <v>243</v>
      </c>
      <c r="D7955">
        <v>4.8899999999999997</v>
      </c>
      <c r="E7955" t="s">
        <v>30879</v>
      </c>
    </row>
    <row r="7956" spans="1:5" hidden="1" x14ac:dyDescent="0.2">
      <c r="A7956" s="94" t="s">
        <v>2912</v>
      </c>
      <c r="B7956" t="s">
        <v>9498</v>
      </c>
      <c r="C7956" t="s">
        <v>243</v>
      </c>
      <c r="D7956">
        <v>4.6900000000000004</v>
      </c>
      <c r="E7956" t="s">
        <v>30879</v>
      </c>
    </row>
    <row r="7957" spans="1:5" hidden="1" x14ac:dyDescent="0.2">
      <c r="A7957" s="94" t="s">
        <v>9499</v>
      </c>
      <c r="B7957" t="s">
        <v>9500</v>
      </c>
      <c r="C7957" t="s">
        <v>243</v>
      </c>
      <c r="D7957">
        <v>12.92</v>
      </c>
      <c r="E7957" t="s">
        <v>30879</v>
      </c>
    </row>
    <row r="7958" spans="1:5" hidden="1" x14ac:dyDescent="0.2">
      <c r="A7958" s="94" t="s">
        <v>21943</v>
      </c>
      <c r="B7958" t="s">
        <v>21944</v>
      </c>
      <c r="C7958" t="s">
        <v>243</v>
      </c>
      <c r="D7958">
        <v>5.8</v>
      </c>
      <c r="E7958" t="s">
        <v>30879</v>
      </c>
    </row>
    <row r="7959" spans="1:5" hidden="1" x14ac:dyDescent="0.2">
      <c r="A7959" s="94" t="s">
        <v>33988</v>
      </c>
      <c r="B7959" t="s">
        <v>33989</v>
      </c>
      <c r="C7959" t="s">
        <v>243</v>
      </c>
      <c r="D7959">
        <v>0.33</v>
      </c>
      <c r="E7959" t="s">
        <v>30879</v>
      </c>
    </row>
    <row r="7960" spans="1:5" hidden="1" x14ac:dyDescent="0.2">
      <c r="A7960" s="94" t="s">
        <v>33990</v>
      </c>
      <c r="B7960" t="s">
        <v>33991</v>
      </c>
      <c r="C7960" t="s">
        <v>243</v>
      </c>
      <c r="D7960">
        <v>0.36</v>
      </c>
      <c r="E7960" t="s">
        <v>30879</v>
      </c>
    </row>
    <row r="7961" spans="1:5" hidden="1" x14ac:dyDescent="0.2">
      <c r="A7961" s="94" t="s">
        <v>21945</v>
      </c>
      <c r="B7961" t="s">
        <v>21946</v>
      </c>
      <c r="C7961" t="s">
        <v>614</v>
      </c>
      <c r="D7961">
        <v>6.16</v>
      </c>
      <c r="E7961" t="s">
        <v>30879</v>
      </c>
    </row>
    <row r="7962" spans="1:5" hidden="1" x14ac:dyDescent="0.2">
      <c r="A7962" s="94" t="s">
        <v>33909</v>
      </c>
      <c r="B7962" t="s">
        <v>33910</v>
      </c>
      <c r="C7962" t="s">
        <v>243</v>
      </c>
      <c r="D7962">
        <v>0.28000000000000003</v>
      </c>
      <c r="E7962" t="s">
        <v>30879</v>
      </c>
    </row>
    <row r="7963" spans="1:5" hidden="1" x14ac:dyDescent="0.2">
      <c r="A7963" s="94" t="s">
        <v>21947</v>
      </c>
      <c r="B7963" t="s">
        <v>21948</v>
      </c>
      <c r="C7963" t="s">
        <v>243</v>
      </c>
      <c r="D7963">
        <v>0.33</v>
      </c>
      <c r="E7963" t="s">
        <v>30879</v>
      </c>
    </row>
    <row r="7964" spans="1:5" hidden="1" x14ac:dyDescent="0.2">
      <c r="A7964" s="94" t="s">
        <v>21949</v>
      </c>
      <c r="B7964" t="s">
        <v>21950</v>
      </c>
      <c r="C7964" t="s">
        <v>1880</v>
      </c>
      <c r="D7964">
        <v>3.88</v>
      </c>
      <c r="E7964" t="s">
        <v>30879</v>
      </c>
    </row>
    <row r="7965" spans="1:5" hidden="1" x14ac:dyDescent="0.2">
      <c r="A7965" s="94" t="s">
        <v>21951</v>
      </c>
      <c r="B7965" t="s">
        <v>21952</v>
      </c>
      <c r="C7965" t="s">
        <v>1880</v>
      </c>
      <c r="D7965">
        <v>2.33</v>
      </c>
      <c r="E7965" t="s">
        <v>30879</v>
      </c>
    </row>
    <row r="7966" spans="1:5" hidden="1" x14ac:dyDescent="0.2">
      <c r="A7966" s="94" t="s">
        <v>9501</v>
      </c>
      <c r="B7966" t="s">
        <v>9502</v>
      </c>
      <c r="C7966" t="s">
        <v>1880</v>
      </c>
      <c r="D7966">
        <v>18.600000000000001</v>
      </c>
      <c r="E7966" t="s">
        <v>30879</v>
      </c>
    </row>
    <row r="7967" spans="1:5" hidden="1" x14ac:dyDescent="0.2">
      <c r="A7967" s="94" t="s">
        <v>47772</v>
      </c>
      <c r="B7967" t="s">
        <v>47773</v>
      </c>
      <c r="C7967" t="s">
        <v>1880</v>
      </c>
      <c r="D7967">
        <v>26.68</v>
      </c>
      <c r="E7967" t="s">
        <v>30879</v>
      </c>
    </row>
    <row r="7968" spans="1:5" hidden="1" x14ac:dyDescent="0.2">
      <c r="A7968" s="94" t="s">
        <v>9503</v>
      </c>
      <c r="B7968" t="s">
        <v>9504</v>
      </c>
      <c r="C7968" t="s">
        <v>243</v>
      </c>
      <c r="D7968">
        <v>1</v>
      </c>
      <c r="E7968" t="s">
        <v>30879</v>
      </c>
    </row>
    <row r="7969" spans="1:5" hidden="1" x14ac:dyDescent="0.2">
      <c r="A7969" s="94" t="s">
        <v>9505</v>
      </c>
      <c r="B7969" t="s">
        <v>39058</v>
      </c>
      <c r="C7969" t="s">
        <v>243</v>
      </c>
      <c r="D7969">
        <v>1.1599999999999999</v>
      </c>
      <c r="E7969" t="s">
        <v>30879</v>
      </c>
    </row>
    <row r="7970" spans="1:5" hidden="1" x14ac:dyDescent="0.2">
      <c r="A7970" s="94" t="s">
        <v>9506</v>
      </c>
      <c r="B7970" t="s">
        <v>9507</v>
      </c>
      <c r="C7970" t="s">
        <v>243</v>
      </c>
      <c r="D7970">
        <v>1.81</v>
      </c>
      <c r="E7970" t="s">
        <v>30879</v>
      </c>
    </row>
    <row r="7971" spans="1:5" hidden="1" x14ac:dyDescent="0.2">
      <c r="A7971" s="94" t="s">
        <v>9508</v>
      </c>
      <c r="B7971" t="s">
        <v>34135</v>
      </c>
      <c r="C7971" t="s">
        <v>1880</v>
      </c>
      <c r="D7971">
        <v>20.6</v>
      </c>
      <c r="E7971" t="s">
        <v>30879</v>
      </c>
    </row>
    <row r="7972" spans="1:5" hidden="1" x14ac:dyDescent="0.2">
      <c r="A7972" s="94" t="s">
        <v>9509</v>
      </c>
      <c r="B7972" t="s">
        <v>9510</v>
      </c>
      <c r="C7972" t="s">
        <v>243</v>
      </c>
      <c r="D7972">
        <v>1.78</v>
      </c>
      <c r="E7972" t="s">
        <v>30879</v>
      </c>
    </row>
    <row r="7973" spans="1:5" hidden="1" x14ac:dyDescent="0.2">
      <c r="A7973" s="94" t="s">
        <v>9511</v>
      </c>
      <c r="B7973" t="s">
        <v>9512</v>
      </c>
      <c r="C7973" t="s">
        <v>243</v>
      </c>
      <c r="D7973">
        <v>0.87</v>
      </c>
      <c r="E7973" t="s">
        <v>30879</v>
      </c>
    </row>
    <row r="7974" spans="1:5" hidden="1" x14ac:dyDescent="0.2">
      <c r="A7974" s="94" t="s">
        <v>33803</v>
      </c>
      <c r="B7974" t="s">
        <v>33804</v>
      </c>
      <c r="C7974" t="s">
        <v>3275</v>
      </c>
      <c r="D7974">
        <v>37.79</v>
      </c>
      <c r="E7974" t="s">
        <v>30879</v>
      </c>
    </row>
    <row r="7975" spans="1:5" hidden="1" x14ac:dyDescent="0.2">
      <c r="A7975" s="94" t="s">
        <v>4918</v>
      </c>
      <c r="B7975" t="s">
        <v>4919</v>
      </c>
      <c r="C7975" t="s">
        <v>243</v>
      </c>
      <c r="D7975">
        <v>12.52</v>
      </c>
      <c r="E7975" t="s">
        <v>30879</v>
      </c>
    </row>
    <row r="7976" spans="1:5" hidden="1" x14ac:dyDescent="0.2">
      <c r="A7976" s="94" t="s">
        <v>3165</v>
      </c>
      <c r="B7976" t="s">
        <v>9513</v>
      </c>
      <c r="C7976" t="s">
        <v>1195</v>
      </c>
      <c r="D7976">
        <v>7.65</v>
      </c>
      <c r="E7976" t="s">
        <v>30879</v>
      </c>
    </row>
    <row r="7977" spans="1:5" hidden="1" x14ac:dyDescent="0.2">
      <c r="A7977" s="94" t="s">
        <v>33819</v>
      </c>
      <c r="B7977" t="s">
        <v>33820</v>
      </c>
      <c r="C7977" t="s">
        <v>243</v>
      </c>
      <c r="D7977">
        <v>2.4</v>
      </c>
      <c r="E7977" t="s">
        <v>30879</v>
      </c>
    </row>
    <row r="7978" spans="1:5" hidden="1" x14ac:dyDescent="0.2">
      <c r="A7978" s="94" t="s">
        <v>33821</v>
      </c>
      <c r="B7978" t="s">
        <v>33822</v>
      </c>
      <c r="C7978" t="s">
        <v>243</v>
      </c>
      <c r="D7978">
        <v>2.98</v>
      </c>
      <c r="E7978" t="s">
        <v>30879</v>
      </c>
    </row>
    <row r="7979" spans="1:5" hidden="1" x14ac:dyDescent="0.2">
      <c r="A7979" s="94" t="s">
        <v>33823</v>
      </c>
      <c r="B7979" t="s">
        <v>33824</v>
      </c>
      <c r="C7979" t="s">
        <v>243</v>
      </c>
      <c r="D7979">
        <v>3.57</v>
      </c>
      <c r="E7979" t="s">
        <v>30879</v>
      </c>
    </row>
    <row r="7980" spans="1:5" hidden="1" x14ac:dyDescent="0.2">
      <c r="A7980" s="94" t="s">
        <v>33825</v>
      </c>
      <c r="B7980" t="s">
        <v>33826</v>
      </c>
      <c r="C7980" t="s">
        <v>243</v>
      </c>
      <c r="D7980">
        <v>4.4800000000000004</v>
      </c>
      <c r="E7980" t="s">
        <v>30879</v>
      </c>
    </row>
    <row r="7981" spans="1:5" hidden="1" x14ac:dyDescent="0.2">
      <c r="A7981" s="94" t="s">
        <v>33827</v>
      </c>
      <c r="B7981" t="s">
        <v>33828</v>
      </c>
      <c r="C7981" t="s">
        <v>243</v>
      </c>
      <c r="D7981">
        <v>4.78</v>
      </c>
      <c r="E7981" t="s">
        <v>30879</v>
      </c>
    </row>
    <row r="7982" spans="1:5" hidden="1" x14ac:dyDescent="0.2">
      <c r="A7982" s="94" t="s">
        <v>33829</v>
      </c>
      <c r="B7982" t="s">
        <v>33830</v>
      </c>
      <c r="C7982" t="s">
        <v>243</v>
      </c>
      <c r="D7982">
        <v>5.97</v>
      </c>
      <c r="E7982" t="s">
        <v>30879</v>
      </c>
    </row>
    <row r="7983" spans="1:5" hidden="1" x14ac:dyDescent="0.2">
      <c r="A7983" s="94" t="s">
        <v>33831</v>
      </c>
      <c r="B7983" t="s">
        <v>33832</v>
      </c>
      <c r="C7983" t="s">
        <v>243</v>
      </c>
      <c r="D7983">
        <v>7.97</v>
      </c>
      <c r="E7983" t="s">
        <v>30879</v>
      </c>
    </row>
    <row r="7984" spans="1:5" hidden="1" x14ac:dyDescent="0.2">
      <c r="A7984" s="94" t="s">
        <v>33813</v>
      </c>
      <c r="B7984" t="s">
        <v>33814</v>
      </c>
      <c r="C7984" t="s">
        <v>243</v>
      </c>
      <c r="D7984">
        <v>7.17</v>
      </c>
      <c r="E7984" t="s">
        <v>30879</v>
      </c>
    </row>
    <row r="7985" spans="1:5" hidden="1" x14ac:dyDescent="0.2">
      <c r="A7985" s="94" t="s">
        <v>33815</v>
      </c>
      <c r="B7985" t="s">
        <v>33816</v>
      </c>
      <c r="C7985" t="s">
        <v>243</v>
      </c>
      <c r="D7985">
        <v>8.9499999999999993</v>
      </c>
      <c r="E7985" t="s">
        <v>30879</v>
      </c>
    </row>
    <row r="7986" spans="1:5" hidden="1" x14ac:dyDescent="0.2">
      <c r="A7986" s="94" t="s">
        <v>33817</v>
      </c>
      <c r="B7986" t="s">
        <v>33818</v>
      </c>
      <c r="C7986" t="s">
        <v>243</v>
      </c>
      <c r="D7986">
        <v>11.95</v>
      </c>
      <c r="E7986" t="s">
        <v>30879</v>
      </c>
    </row>
    <row r="7987" spans="1:5" hidden="1" x14ac:dyDescent="0.2">
      <c r="A7987" s="94" t="s">
        <v>33835</v>
      </c>
      <c r="B7987" t="s">
        <v>33836</v>
      </c>
      <c r="C7987" t="s">
        <v>243</v>
      </c>
      <c r="D7987">
        <v>1.28</v>
      </c>
      <c r="E7987" t="s">
        <v>30879</v>
      </c>
    </row>
    <row r="7988" spans="1:5" hidden="1" x14ac:dyDescent="0.2">
      <c r="A7988" s="94" t="s">
        <v>33837</v>
      </c>
      <c r="B7988" t="s">
        <v>33838</v>
      </c>
      <c r="C7988" t="s">
        <v>614</v>
      </c>
      <c r="D7988">
        <v>306.06</v>
      </c>
      <c r="E7988" t="s">
        <v>30879</v>
      </c>
    </row>
    <row r="7989" spans="1:5" hidden="1" x14ac:dyDescent="0.2">
      <c r="A7989" s="94" t="s">
        <v>33839</v>
      </c>
      <c r="B7989" t="s">
        <v>33840</v>
      </c>
      <c r="C7989" t="s">
        <v>243</v>
      </c>
      <c r="D7989">
        <v>1.91</v>
      </c>
      <c r="E7989" t="s">
        <v>30879</v>
      </c>
    </row>
    <row r="7990" spans="1:5" hidden="1" x14ac:dyDescent="0.2">
      <c r="A7990" s="94" t="s">
        <v>33841</v>
      </c>
      <c r="B7990" t="s">
        <v>33842</v>
      </c>
      <c r="C7990" t="s">
        <v>243</v>
      </c>
      <c r="D7990">
        <v>1.91</v>
      </c>
      <c r="E7990" t="s">
        <v>30879</v>
      </c>
    </row>
    <row r="7991" spans="1:5" hidden="1" x14ac:dyDescent="0.2">
      <c r="A7991" s="94" t="s">
        <v>33843</v>
      </c>
      <c r="B7991" t="s">
        <v>33844</v>
      </c>
      <c r="C7991" t="s">
        <v>243</v>
      </c>
      <c r="D7991">
        <v>2.5499999999999998</v>
      </c>
      <c r="E7991" t="s">
        <v>30879</v>
      </c>
    </row>
    <row r="7992" spans="1:5" hidden="1" x14ac:dyDescent="0.2">
      <c r="A7992" s="94" t="s">
        <v>9514</v>
      </c>
      <c r="B7992" t="s">
        <v>9515</v>
      </c>
      <c r="C7992" t="s">
        <v>243</v>
      </c>
      <c r="D7992">
        <v>3.01</v>
      </c>
      <c r="E7992" t="s">
        <v>30879</v>
      </c>
    </row>
    <row r="7993" spans="1:5" hidden="1" x14ac:dyDescent="0.2">
      <c r="A7993" s="94" t="s">
        <v>33845</v>
      </c>
      <c r="B7993" t="s">
        <v>33846</v>
      </c>
      <c r="C7993" t="s">
        <v>243</v>
      </c>
      <c r="D7993">
        <v>1.99</v>
      </c>
      <c r="E7993" t="s">
        <v>30879</v>
      </c>
    </row>
    <row r="7994" spans="1:5" hidden="1" x14ac:dyDescent="0.2">
      <c r="A7994" s="94" t="s">
        <v>33847</v>
      </c>
      <c r="B7994" t="s">
        <v>33848</v>
      </c>
      <c r="C7994" t="s">
        <v>243</v>
      </c>
      <c r="D7994">
        <v>2.4</v>
      </c>
      <c r="E7994" t="s">
        <v>30879</v>
      </c>
    </row>
    <row r="7995" spans="1:5" hidden="1" x14ac:dyDescent="0.2">
      <c r="A7995" s="94" t="s">
        <v>33849</v>
      </c>
      <c r="B7995" t="s">
        <v>33850</v>
      </c>
      <c r="C7995" t="s">
        <v>243</v>
      </c>
      <c r="D7995">
        <v>2.86</v>
      </c>
      <c r="E7995" t="s">
        <v>30879</v>
      </c>
    </row>
    <row r="7996" spans="1:5" hidden="1" x14ac:dyDescent="0.2">
      <c r="A7996" s="94" t="s">
        <v>33851</v>
      </c>
      <c r="B7996" t="s">
        <v>33852</v>
      </c>
      <c r="C7996" t="s">
        <v>243</v>
      </c>
      <c r="D7996">
        <v>3.33</v>
      </c>
      <c r="E7996" t="s">
        <v>30879</v>
      </c>
    </row>
    <row r="7997" spans="1:5" hidden="1" x14ac:dyDescent="0.2">
      <c r="A7997" s="94" t="s">
        <v>33853</v>
      </c>
      <c r="B7997" t="s">
        <v>33854</v>
      </c>
      <c r="C7997" t="s">
        <v>243</v>
      </c>
      <c r="D7997">
        <v>3.81</v>
      </c>
      <c r="E7997" t="s">
        <v>30879</v>
      </c>
    </row>
    <row r="7998" spans="1:5" hidden="1" x14ac:dyDescent="0.2">
      <c r="A7998" s="94" t="s">
        <v>33855</v>
      </c>
      <c r="B7998" t="s">
        <v>33856</v>
      </c>
      <c r="C7998" t="s">
        <v>243</v>
      </c>
      <c r="D7998">
        <v>4.76</v>
      </c>
      <c r="E7998" t="s">
        <v>30879</v>
      </c>
    </row>
    <row r="7999" spans="1:5" hidden="1" x14ac:dyDescent="0.2">
      <c r="A7999" s="94" t="s">
        <v>33857</v>
      </c>
      <c r="B7999" t="s">
        <v>33858</v>
      </c>
      <c r="C7999" t="s">
        <v>243</v>
      </c>
      <c r="D7999">
        <v>6.69</v>
      </c>
      <c r="E7999" t="s">
        <v>30879</v>
      </c>
    </row>
    <row r="8000" spans="1:5" hidden="1" x14ac:dyDescent="0.2">
      <c r="A8000" s="94" t="s">
        <v>33859</v>
      </c>
      <c r="B8000" t="s">
        <v>33860</v>
      </c>
      <c r="C8000" t="s">
        <v>243</v>
      </c>
      <c r="D8000">
        <v>0.48</v>
      </c>
      <c r="E8000" t="s">
        <v>30879</v>
      </c>
    </row>
    <row r="8001" spans="1:5" hidden="1" x14ac:dyDescent="0.2">
      <c r="A8001" s="94" t="s">
        <v>33861</v>
      </c>
      <c r="B8001" t="s">
        <v>33862</v>
      </c>
      <c r="C8001" t="s">
        <v>243</v>
      </c>
      <c r="D8001">
        <v>0.64</v>
      </c>
      <c r="E8001" t="s">
        <v>30879</v>
      </c>
    </row>
    <row r="8002" spans="1:5" hidden="1" x14ac:dyDescent="0.2">
      <c r="A8002" s="94" t="s">
        <v>33863</v>
      </c>
      <c r="B8002" t="s">
        <v>33864</v>
      </c>
      <c r="C8002" t="s">
        <v>243</v>
      </c>
      <c r="D8002">
        <v>0.8</v>
      </c>
      <c r="E8002" t="s">
        <v>30879</v>
      </c>
    </row>
    <row r="8003" spans="1:5" hidden="1" x14ac:dyDescent="0.2">
      <c r="A8003" s="94" t="s">
        <v>33865</v>
      </c>
      <c r="B8003" t="s">
        <v>33866</v>
      </c>
      <c r="C8003" t="s">
        <v>243</v>
      </c>
      <c r="D8003">
        <v>0.95</v>
      </c>
      <c r="E8003" t="s">
        <v>30879</v>
      </c>
    </row>
    <row r="8004" spans="1:5" hidden="1" x14ac:dyDescent="0.2">
      <c r="A8004" s="94" t="s">
        <v>33867</v>
      </c>
      <c r="B8004" t="s">
        <v>33868</v>
      </c>
      <c r="C8004" t="s">
        <v>243</v>
      </c>
      <c r="D8004">
        <v>1.2</v>
      </c>
      <c r="E8004" t="s">
        <v>30879</v>
      </c>
    </row>
    <row r="8005" spans="1:5" hidden="1" x14ac:dyDescent="0.2">
      <c r="A8005" s="94" t="s">
        <v>33869</v>
      </c>
      <c r="B8005" t="s">
        <v>33870</v>
      </c>
      <c r="C8005" t="s">
        <v>243</v>
      </c>
      <c r="D8005">
        <v>1.43</v>
      </c>
      <c r="E8005" t="s">
        <v>30879</v>
      </c>
    </row>
    <row r="8006" spans="1:5" hidden="1" x14ac:dyDescent="0.2">
      <c r="A8006" s="94" t="s">
        <v>33871</v>
      </c>
      <c r="B8006" t="s">
        <v>33872</v>
      </c>
      <c r="C8006" t="s">
        <v>243</v>
      </c>
      <c r="D8006">
        <v>1.67</v>
      </c>
      <c r="E8006" t="s">
        <v>30879</v>
      </c>
    </row>
    <row r="8007" spans="1:5" hidden="1" x14ac:dyDescent="0.2">
      <c r="A8007" s="94" t="s">
        <v>33873</v>
      </c>
      <c r="B8007" t="s">
        <v>33874</v>
      </c>
      <c r="C8007" t="s">
        <v>243</v>
      </c>
      <c r="D8007">
        <v>1.91</v>
      </c>
      <c r="E8007" t="s">
        <v>30879</v>
      </c>
    </row>
    <row r="8008" spans="1:5" hidden="1" x14ac:dyDescent="0.2">
      <c r="A8008" s="94" t="s">
        <v>33875</v>
      </c>
      <c r="B8008" t="s">
        <v>33876</v>
      </c>
      <c r="C8008" t="s">
        <v>243</v>
      </c>
      <c r="D8008">
        <v>0.71</v>
      </c>
      <c r="E8008" t="s">
        <v>30879</v>
      </c>
    </row>
    <row r="8009" spans="1:5" hidden="1" x14ac:dyDescent="0.2">
      <c r="A8009" s="94" t="s">
        <v>33877</v>
      </c>
      <c r="B8009" t="s">
        <v>33878</v>
      </c>
      <c r="C8009" t="s">
        <v>614</v>
      </c>
      <c r="D8009">
        <v>302.89</v>
      </c>
      <c r="E8009" t="s">
        <v>30879</v>
      </c>
    </row>
    <row r="8010" spans="1:5" hidden="1" x14ac:dyDescent="0.2">
      <c r="A8010" s="94" t="s">
        <v>33833</v>
      </c>
      <c r="B8010" t="s">
        <v>33834</v>
      </c>
      <c r="C8010" t="s">
        <v>614</v>
      </c>
      <c r="D8010">
        <v>358.41</v>
      </c>
      <c r="E8010" t="s">
        <v>30879</v>
      </c>
    </row>
    <row r="8011" spans="1:5" hidden="1" x14ac:dyDescent="0.2">
      <c r="A8011" s="94" t="s">
        <v>33805</v>
      </c>
      <c r="B8011" t="s">
        <v>33806</v>
      </c>
      <c r="C8011" t="s">
        <v>243</v>
      </c>
      <c r="D8011">
        <v>3.56</v>
      </c>
      <c r="E8011" t="s">
        <v>30879</v>
      </c>
    </row>
    <row r="8012" spans="1:5" hidden="1" x14ac:dyDescent="0.2">
      <c r="A8012" s="94" t="s">
        <v>33807</v>
      </c>
      <c r="B8012" t="s">
        <v>33808</v>
      </c>
      <c r="C8012" t="s">
        <v>243</v>
      </c>
      <c r="D8012">
        <v>3.72</v>
      </c>
      <c r="E8012" t="s">
        <v>30879</v>
      </c>
    </row>
    <row r="8013" spans="1:5" hidden="1" x14ac:dyDescent="0.2">
      <c r="A8013" s="94" t="s">
        <v>33809</v>
      </c>
      <c r="B8013" t="s">
        <v>33810</v>
      </c>
      <c r="C8013" t="s">
        <v>243</v>
      </c>
      <c r="D8013">
        <v>4.34</v>
      </c>
      <c r="E8013" t="s">
        <v>30879</v>
      </c>
    </row>
    <row r="8014" spans="1:5" hidden="1" x14ac:dyDescent="0.2">
      <c r="A8014" s="94" t="s">
        <v>33811</v>
      </c>
      <c r="B8014" t="s">
        <v>33812</v>
      </c>
      <c r="C8014" t="s">
        <v>243</v>
      </c>
      <c r="D8014">
        <v>6.03</v>
      </c>
      <c r="E8014" t="s">
        <v>30879</v>
      </c>
    </row>
    <row r="8015" spans="1:5" hidden="1" x14ac:dyDescent="0.2">
      <c r="A8015" s="94" t="s">
        <v>9516</v>
      </c>
      <c r="B8015" t="s">
        <v>9517</v>
      </c>
      <c r="C8015" t="s">
        <v>243</v>
      </c>
      <c r="D8015">
        <v>0.12</v>
      </c>
      <c r="E8015" t="s">
        <v>30879</v>
      </c>
    </row>
    <row r="8016" spans="1:5" hidden="1" x14ac:dyDescent="0.2">
      <c r="A8016" s="94" t="s">
        <v>9518</v>
      </c>
      <c r="B8016" t="s">
        <v>21953</v>
      </c>
      <c r="C8016" t="s">
        <v>1880</v>
      </c>
      <c r="D8016">
        <v>24.5</v>
      </c>
      <c r="E8016" t="s">
        <v>30879</v>
      </c>
    </row>
    <row r="8017" spans="1:5" hidden="1" x14ac:dyDescent="0.2">
      <c r="A8017" s="94" t="s">
        <v>9519</v>
      </c>
      <c r="B8017" t="s">
        <v>21954</v>
      </c>
      <c r="C8017" t="s">
        <v>1880</v>
      </c>
      <c r="D8017">
        <v>24.5</v>
      </c>
      <c r="E8017" t="s">
        <v>30879</v>
      </c>
    </row>
    <row r="8018" spans="1:5" hidden="1" x14ac:dyDescent="0.2">
      <c r="A8018" s="94" t="s">
        <v>1879</v>
      </c>
      <c r="B8018" t="s">
        <v>3558</v>
      </c>
      <c r="C8018" t="s">
        <v>1880</v>
      </c>
      <c r="D8018">
        <v>42.03</v>
      </c>
      <c r="E8018" t="s">
        <v>30879</v>
      </c>
    </row>
    <row r="8019" spans="1:5" hidden="1" x14ac:dyDescent="0.2">
      <c r="A8019" s="94" t="s">
        <v>33919</v>
      </c>
      <c r="B8019" t="s">
        <v>33920</v>
      </c>
      <c r="C8019" t="s">
        <v>243</v>
      </c>
      <c r="D8019">
        <v>2.68</v>
      </c>
      <c r="E8019" t="s">
        <v>30879</v>
      </c>
    </row>
    <row r="8020" spans="1:5" hidden="1" x14ac:dyDescent="0.2">
      <c r="A8020" s="94" t="s">
        <v>33921</v>
      </c>
      <c r="B8020" t="s">
        <v>33922</v>
      </c>
      <c r="C8020" t="s">
        <v>614</v>
      </c>
      <c r="D8020">
        <v>76.680000000000007</v>
      </c>
      <c r="E8020" t="s">
        <v>30879</v>
      </c>
    </row>
    <row r="8021" spans="1:5" hidden="1" x14ac:dyDescent="0.2">
      <c r="A8021" s="94" t="s">
        <v>33917</v>
      </c>
      <c r="B8021" t="s">
        <v>33918</v>
      </c>
      <c r="C8021" t="s">
        <v>243</v>
      </c>
      <c r="D8021">
        <v>3.07</v>
      </c>
      <c r="E8021" t="s">
        <v>30879</v>
      </c>
    </row>
    <row r="8022" spans="1:5" hidden="1" x14ac:dyDescent="0.2">
      <c r="A8022" s="94" t="s">
        <v>9520</v>
      </c>
      <c r="B8022" t="s">
        <v>33913</v>
      </c>
      <c r="C8022" t="s">
        <v>243</v>
      </c>
      <c r="D8022">
        <v>3.16</v>
      </c>
      <c r="E8022" t="s">
        <v>30879</v>
      </c>
    </row>
    <row r="8023" spans="1:5" hidden="1" x14ac:dyDescent="0.2">
      <c r="A8023" s="94" t="s">
        <v>9521</v>
      </c>
      <c r="B8023" t="s">
        <v>33914</v>
      </c>
      <c r="C8023" t="s">
        <v>243</v>
      </c>
      <c r="D8023">
        <v>3.48</v>
      </c>
      <c r="E8023" t="s">
        <v>30879</v>
      </c>
    </row>
    <row r="8024" spans="1:5" hidden="1" x14ac:dyDescent="0.2">
      <c r="A8024" s="94" t="s">
        <v>9522</v>
      </c>
      <c r="B8024" t="s">
        <v>33915</v>
      </c>
      <c r="C8024" t="s">
        <v>243</v>
      </c>
      <c r="D8024">
        <v>3.85</v>
      </c>
      <c r="E8024" t="s">
        <v>30879</v>
      </c>
    </row>
    <row r="8025" spans="1:5" hidden="1" x14ac:dyDescent="0.2">
      <c r="A8025" s="94" t="s">
        <v>9523</v>
      </c>
      <c r="B8025" t="s">
        <v>9524</v>
      </c>
      <c r="C8025" t="s">
        <v>2815</v>
      </c>
      <c r="D8025">
        <v>25.86</v>
      </c>
      <c r="E8025" t="s">
        <v>30879</v>
      </c>
    </row>
    <row r="8026" spans="1:5" hidden="1" x14ac:dyDescent="0.2">
      <c r="A8026" s="94" t="s">
        <v>9525</v>
      </c>
      <c r="B8026" t="s">
        <v>33916</v>
      </c>
      <c r="C8026" t="s">
        <v>243</v>
      </c>
      <c r="D8026">
        <v>0.85</v>
      </c>
      <c r="E8026" t="s">
        <v>30879</v>
      </c>
    </row>
    <row r="8027" spans="1:5" hidden="1" x14ac:dyDescent="0.2">
      <c r="A8027" s="94" t="s">
        <v>21955</v>
      </c>
      <c r="B8027" t="s">
        <v>31414</v>
      </c>
      <c r="C8027" t="s">
        <v>243</v>
      </c>
      <c r="D8027">
        <v>11.84</v>
      </c>
      <c r="E8027" t="s">
        <v>30879</v>
      </c>
    </row>
    <row r="8028" spans="1:5" hidden="1" x14ac:dyDescent="0.2">
      <c r="A8028" s="94" t="s">
        <v>33911</v>
      </c>
      <c r="B8028" t="s">
        <v>33912</v>
      </c>
      <c r="C8028" t="s">
        <v>1880</v>
      </c>
      <c r="D8028">
        <v>1.24</v>
      </c>
      <c r="E8028" t="s">
        <v>30879</v>
      </c>
    </row>
    <row r="8029" spans="1:5" hidden="1" x14ac:dyDescent="0.2">
      <c r="A8029" s="94" t="s">
        <v>21956</v>
      </c>
      <c r="B8029" t="s">
        <v>21957</v>
      </c>
      <c r="C8029" t="s">
        <v>1880</v>
      </c>
      <c r="D8029">
        <v>109.86</v>
      </c>
      <c r="E8029" t="s">
        <v>30879</v>
      </c>
    </row>
    <row r="8030" spans="1:5" hidden="1" x14ac:dyDescent="0.2">
      <c r="A8030" s="94" t="s">
        <v>3042</v>
      </c>
      <c r="B8030" t="s">
        <v>3043</v>
      </c>
      <c r="C8030" t="s">
        <v>243</v>
      </c>
      <c r="D8030">
        <v>2.0099999999999998</v>
      </c>
      <c r="E8030" t="s">
        <v>30879</v>
      </c>
    </row>
    <row r="8031" spans="1:5" hidden="1" x14ac:dyDescent="0.2">
      <c r="A8031" s="94" t="s">
        <v>4250</v>
      </c>
      <c r="B8031" t="s">
        <v>4251</v>
      </c>
      <c r="C8031" t="s">
        <v>243</v>
      </c>
      <c r="D8031">
        <v>3.25</v>
      </c>
      <c r="E8031" t="s">
        <v>30879</v>
      </c>
    </row>
    <row r="8032" spans="1:5" hidden="1" x14ac:dyDescent="0.2">
      <c r="A8032" s="94" t="s">
        <v>4252</v>
      </c>
      <c r="B8032" t="s">
        <v>4253</v>
      </c>
      <c r="C8032" t="s">
        <v>243</v>
      </c>
      <c r="D8032">
        <v>4.05</v>
      </c>
      <c r="E8032" t="s">
        <v>30879</v>
      </c>
    </row>
    <row r="8033" spans="1:5" hidden="1" x14ac:dyDescent="0.2">
      <c r="A8033" s="94" t="s">
        <v>4254</v>
      </c>
      <c r="B8033" t="s">
        <v>4255</v>
      </c>
      <c r="C8033" t="s">
        <v>243</v>
      </c>
      <c r="D8033">
        <v>1.02</v>
      </c>
      <c r="E8033" t="s">
        <v>30879</v>
      </c>
    </row>
    <row r="8034" spans="1:5" hidden="1" x14ac:dyDescent="0.2">
      <c r="A8034" s="94" t="s">
        <v>1881</v>
      </c>
      <c r="B8034" t="s">
        <v>5864</v>
      </c>
      <c r="C8034" t="s">
        <v>243</v>
      </c>
      <c r="D8034">
        <v>44.03</v>
      </c>
      <c r="E8034" t="s">
        <v>30879</v>
      </c>
    </row>
    <row r="8035" spans="1:5" hidden="1" x14ac:dyDescent="0.2">
      <c r="A8035" s="94" t="s">
        <v>1882</v>
      </c>
      <c r="B8035" t="s">
        <v>1883</v>
      </c>
      <c r="C8035" t="s">
        <v>243</v>
      </c>
      <c r="D8035">
        <v>17.63</v>
      </c>
      <c r="E8035" t="s">
        <v>30879</v>
      </c>
    </row>
    <row r="8036" spans="1:5" hidden="1" x14ac:dyDescent="0.2">
      <c r="A8036" s="94" t="s">
        <v>4256</v>
      </c>
      <c r="B8036" t="s">
        <v>4257</v>
      </c>
      <c r="C8036" t="s">
        <v>243</v>
      </c>
      <c r="D8036">
        <v>2.44</v>
      </c>
      <c r="E8036" t="s">
        <v>30879</v>
      </c>
    </row>
    <row r="8037" spans="1:5" hidden="1" x14ac:dyDescent="0.2">
      <c r="A8037" s="94" t="s">
        <v>9526</v>
      </c>
      <c r="B8037" t="s">
        <v>9527</v>
      </c>
      <c r="C8037" t="s">
        <v>243</v>
      </c>
      <c r="D8037">
        <v>3.78</v>
      </c>
      <c r="E8037" t="s">
        <v>30879</v>
      </c>
    </row>
    <row r="8038" spans="1:5" hidden="1" x14ac:dyDescent="0.2">
      <c r="A8038" s="94" t="s">
        <v>21958</v>
      </c>
      <c r="B8038" t="s">
        <v>21959</v>
      </c>
      <c r="C8038" t="s">
        <v>243</v>
      </c>
      <c r="D8038">
        <v>4.9000000000000004</v>
      </c>
      <c r="E8038" t="s">
        <v>30879</v>
      </c>
    </row>
    <row r="8039" spans="1:5" hidden="1" x14ac:dyDescent="0.2">
      <c r="A8039" s="94" t="s">
        <v>4258</v>
      </c>
      <c r="B8039" t="s">
        <v>4259</v>
      </c>
      <c r="C8039" t="s">
        <v>243</v>
      </c>
      <c r="D8039">
        <v>1.22</v>
      </c>
      <c r="E8039" t="s">
        <v>30879</v>
      </c>
    </row>
    <row r="8040" spans="1:5" hidden="1" x14ac:dyDescent="0.2">
      <c r="A8040" s="94" t="s">
        <v>21960</v>
      </c>
      <c r="B8040" t="s">
        <v>21961</v>
      </c>
      <c r="C8040" t="s">
        <v>243</v>
      </c>
      <c r="D8040">
        <v>3.46</v>
      </c>
      <c r="E8040" t="s">
        <v>30879</v>
      </c>
    </row>
    <row r="8041" spans="1:5" hidden="1" x14ac:dyDescent="0.2">
      <c r="A8041" s="94" t="s">
        <v>21962</v>
      </c>
      <c r="B8041" t="s">
        <v>21963</v>
      </c>
      <c r="C8041" t="s">
        <v>243</v>
      </c>
      <c r="D8041">
        <v>5.75</v>
      </c>
      <c r="E8041" t="s">
        <v>30879</v>
      </c>
    </row>
    <row r="8042" spans="1:5" hidden="1" x14ac:dyDescent="0.2">
      <c r="A8042" s="94" t="s">
        <v>34599</v>
      </c>
      <c r="B8042" t="s">
        <v>34600</v>
      </c>
      <c r="C8042" t="s">
        <v>243</v>
      </c>
      <c r="D8042">
        <v>1.9</v>
      </c>
      <c r="E8042" t="s">
        <v>30879</v>
      </c>
    </row>
    <row r="8043" spans="1:5" hidden="1" x14ac:dyDescent="0.2">
      <c r="A8043" s="94" t="s">
        <v>9528</v>
      </c>
      <c r="B8043" t="s">
        <v>9529</v>
      </c>
      <c r="C8043" t="s">
        <v>243</v>
      </c>
      <c r="D8043">
        <v>7.98</v>
      </c>
      <c r="E8043" t="s">
        <v>30879</v>
      </c>
    </row>
    <row r="8044" spans="1:5" hidden="1" x14ac:dyDescent="0.2">
      <c r="A8044" s="94" t="s">
        <v>34603</v>
      </c>
      <c r="B8044" t="s">
        <v>34604</v>
      </c>
      <c r="C8044" t="s">
        <v>243</v>
      </c>
      <c r="D8044">
        <v>3.43</v>
      </c>
      <c r="E8044" t="s">
        <v>30879</v>
      </c>
    </row>
    <row r="8045" spans="1:5" hidden="1" x14ac:dyDescent="0.2">
      <c r="A8045" s="94" t="s">
        <v>34605</v>
      </c>
      <c r="B8045" t="s">
        <v>34606</v>
      </c>
      <c r="C8045" t="s">
        <v>243</v>
      </c>
      <c r="D8045">
        <v>2.16</v>
      </c>
      <c r="E8045" t="s">
        <v>30879</v>
      </c>
    </row>
    <row r="8046" spans="1:5" hidden="1" x14ac:dyDescent="0.2">
      <c r="A8046" s="94" t="s">
        <v>21964</v>
      </c>
      <c r="B8046" t="s">
        <v>21965</v>
      </c>
      <c r="C8046" t="s">
        <v>243</v>
      </c>
      <c r="D8046">
        <v>0.65</v>
      </c>
      <c r="E8046" t="s">
        <v>30879</v>
      </c>
    </row>
    <row r="8047" spans="1:5" hidden="1" x14ac:dyDescent="0.2">
      <c r="A8047" s="94" t="s">
        <v>193</v>
      </c>
      <c r="B8047" t="s">
        <v>168</v>
      </c>
      <c r="C8047" t="s">
        <v>243</v>
      </c>
      <c r="D8047">
        <v>0.22</v>
      </c>
      <c r="E8047" t="s">
        <v>30879</v>
      </c>
    </row>
    <row r="8048" spans="1:5" hidden="1" x14ac:dyDescent="0.2">
      <c r="A8048" s="94" t="s">
        <v>4260</v>
      </c>
      <c r="B8048" t="s">
        <v>4261</v>
      </c>
      <c r="C8048" t="s">
        <v>243</v>
      </c>
      <c r="D8048">
        <v>0.22</v>
      </c>
      <c r="E8048" t="s">
        <v>30879</v>
      </c>
    </row>
    <row r="8049" spans="1:5" hidden="1" x14ac:dyDescent="0.2">
      <c r="A8049" s="94" t="s">
        <v>34613</v>
      </c>
      <c r="B8049" t="s">
        <v>34614</v>
      </c>
      <c r="C8049" t="s">
        <v>243</v>
      </c>
      <c r="D8049">
        <v>1.33</v>
      </c>
      <c r="E8049" t="s">
        <v>30879</v>
      </c>
    </row>
    <row r="8050" spans="1:5" hidden="1" x14ac:dyDescent="0.2">
      <c r="A8050" s="94" t="s">
        <v>9530</v>
      </c>
      <c r="B8050" t="s">
        <v>9531</v>
      </c>
      <c r="C8050" t="s">
        <v>243</v>
      </c>
      <c r="D8050">
        <v>1.24</v>
      </c>
      <c r="E8050" t="s">
        <v>30879</v>
      </c>
    </row>
    <row r="8051" spans="1:5" hidden="1" x14ac:dyDescent="0.2">
      <c r="A8051" s="94" t="s">
        <v>1884</v>
      </c>
      <c r="B8051" t="s">
        <v>1885</v>
      </c>
      <c r="C8051" t="s">
        <v>243</v>
      </c>
      <c r="D8051">
        <v>0.83</v>
      </c>
      <c r="E8051" t="s">
        <v>30879</v>
      </c>
    </row>
    <row r="8052" spans="1:5" hidden="1" x14ac:dyDescent="0.2">
      <c r="A8052" s="94" t="s">
        <v>1886</v>
      </c>
      <c r="B8052" t="s">
        <v>1887</v>
      </c>
      <c r="C8052" t="s">
        <v>243</v>
      </c>
      <c r="D8052">
        <v>1.22</v>
      </c>
      <c r="E8052" t="s">
        <v>30879</v>
      </c>
    </row>
    <row r="8053" spans="1:5" hidden="1" x14ac:dyDescent="0.2">
      <c r="A8053" s="94" t="s">
        <v>1888</v>
      </c>
      <c r="B8053" t="s">
        <v>1889</v>
      </c>
      <c r="C8053" t="s">
        <v>243</v>
      </c>
      <c r="D8053">
        <v>0.43</v>
      </c>
      <c r="E8053" t="s">
        <v>30879</v>
      </c>
    </row>
    <row r="8054" spans="1:5" hidden="1" x14ac:dyDescent="0.2">
      <c r="A8054" s="94" t="s">
        <v>34617</v>
      </c>
      <c r="B8054" t="s">
        <v>34618</v>
      </c>
      <c r="C8054" t="s">
        <v>243</v>
      </c>
      <c r="D8054">
        <v>2.27</v>
      </c>
      <c r="E8054" t="s">
        <v>30879</v>
      </c>
    </row>
    <row r="8055" spans="1:5" hidden="1" x14ac:dyDescent="0.2">
      <c r="A8055" s="94" t="s">
        <v>34619</v>
      </c>
      <c r="B8055" t="s">
        <v>34620</v>
      </c>
      <c r="C8055" t="s">
        <v>243</v>
      </c>
      <c r="D8055">
        <v>1.9</v>
      </c>
      <c r="E8055" t="s">
        <v>30879</v>
      </c>
    </row>
    <row r="8056" spans="1:5" hidden="1" x14ac:dyDescent="0.2">
      <c r="A8056" s="94" t="s">
        <v>4262</v>
      </c>
      <c r="B8056" t="s">
        <v>5865</v>
      </c>
      <c r="C8056" t="s">
        <v>243</v>
      </c>
      <c r="D8056">
        <v>18.39</v>
      </c>
      <c r="E8056" t="s">
        <v>30879</v>
      </c>
    </row>
    <row r="8057" spans="1:5" hidden="1" x14ac:dyDescent="0.2">
      <c r="A8057" s="94" t="s">
        <v>1890</v>
      </c>
      <c r="B8057" t="s">
        <v>9532</v>
      </c>
      <c r="C8057" t="s">
        <v>243</v>
      </c>
      <c r="D8057">
        <v>13.67</v>
      </c>
      <c r="E8057" t="s">
        <v>30879</v>
      </c>
    </row>
    <row r="8058" spans="1:5" hidden="1" x14ac:dyDescent="0.2">
      <c r="A8058" s="94" t="s">
        <v>1891</v>
      </c>
      <c r="B8058" t="s">
        <v>1892</v>
      </c>
      <c r="C8058" t="s">
        <v>243</v>
      </c>
      <c r="D8058">
        <v>1.2</v>
      </c>
      <c r="E8058" t="s">
        <v>30879</v>
      </c>
    </row>
    <row r="8059" spans="1:5" hidden="1" x14ac:dyDescent="0.2">
      <c r="A8059" s="94" t="s">
        <v>1893</v>
      </c>
      <c r="B8059" t="s">
        <v>2237</v>
      </c>
      <c r="C8059" t="s">
        <v>243</v>
      </c>
      <c r="D8059">
        <v>1.89</v>
      </c>
      <c r="E8059" t="s">
        <v>30879</v>
      </c>
    </row>
    <row r="8060" spans="1:5" hidden="1" x14ac:dyDescent="0.2">
      <c r="A8060" s="94" t="s">
        <v>4263</v>
      </c>
      <c r="B8060" t="s">
        <v>4264</v>
      </c>
      <c r="C8060" t="s">
        <v>243</v>
      </c>
      <c r="D8060">
        <v>2.42</v>
      </c>
      <c r="E8060" t="s">
        <v>30879</v>
      </c>
    </row>
    <row r="8061" spans="1:5" hidden="1" x14ac:dyDescent="0.2">
      <c r="A8061" s="94" t="s">
        <v>2238</v>
      </c>
      <c r="B8061" t="s">
        <v>2742</v>
      </c>
      <c r="C8061" t="s">
        <v>243</v>
      </c>
      <c r="D8061">
        <v>0.62</v>
      </c>
      <c r="E8061" t="s">
        <v>30879</v>
      </c>
    </row>
    <row r="8062" spans="1:5" hidden="1" x14ac:dyDescent="0.2">
      <c r="A8062" s="94" t="s">
        <v>2743</v>
      </c>
      <c r="B8062" t="s">
        <v>2823</v>
      </c>
      <c r="C8062" t="s">
        <v>243</v>
      </c>
      <c r="D8062">
        <v>1.65</v>
      </c>
      <c r="E8062" t="s">
        <v>30879</v>
      </c>
    </row>
    <row r="8063" spans="1:5" hidden="1" x14ac:dyDescent="0.2">
      <c r="A8063" s="94" t="s">
        <v>2824</v>
      </c>
      <c r="B8063" t="s">
        <v>2825</v>
      </c>
      <c r="C8063" t="s">
        <v>243</v>
      </c>
      <c r="D8063">
        <v>2.44</v>
      </c>
      <c r="E8063" t="s">
        <v>30879</v>
      </c>
    </row>
    <row r="8064" spans="1:5" hidden="1" x14ac:dyDescent="0.2">
      <c r="A8064" s="94" t="s">
        <v>34625</v>
      </c>
      <c r="B8064" t="s">
        <v>34626</v>
      </c>
      <c r="C8064" t="s">
        <v>243</v>
      </c>
      <c r="D8064">
        <v>3.43</v>
      </c>
      <c r="E8064" t="s">
        <v>30879</v>
      </c>
    </row>
    <row r="8065" spans="1:5" hidden="1" x14ac:dyDescent="0.2">
      <c r="A8065" s="94" t="s">
        <v>21966</v>
      </c>
      <c r="B8065" t="s">
        <v>21967</v>
      </c>
      <c r="C8065" t="s">
        <v>243</v>
      </c>
      <c r="D8065">
        <v>0.98</v>
      </c>
      <c r="E8065" t="s">
        <v>30879</v>
      </c>
    </row>
    <row r="8066" spans="1:5" hidden="1" x14ac:dyDescent="0.2">
      <c r="A8066" s="94" t="s">
        <v>2826</v>
      </c>
      <c r="B8066" t="s">
        <v>2827</v>
      </c>
      <c r="C8066" t="s">
        <v>243</v>
      </c>
      <c r="D8066">
        <v>1.1000000000000001</v>
      </c>
      <c r="E8066" t="s">
        <v>30879</v>
      </c>
    </row>
    <row r="8067" spans="1:5" hidden="1" x14ac:dyDescent="0.2">
      <c r="A8067" s="94" t="s">
        <v>21968</v>
      </c>
      <c r="B8067" t="s">
        <v>21969</v>
      </c>
      <c r="C8067" t="s">
        <v>243</v>
      </c>
      <c r="D8067">
        <v>2.35</v>
      </c>
      <c r="E8067" t="s">
        <v>30879</v>
      </c>
    </row>
    <row r="8068" spans="1:5" hidden="1" x14ac:dyDescent="0.2">
      <c r="A8068" s="94" t="s">
        <v>9533</v>
      </c>
      <c r="B8068" t="s">
        <v>9534</v>
      </c>
      <c r="C8068" t="s">
        <v>243</v>
      </c>
      <c r="D8068">
        <v>5.16</v>
      </c>
      <c r="E8068" t="s">
        <v>30879</v>
      </c>
    </row>
    <row r="8069" spans="1:5" hidden="1" x14ac:dyDescent="0.2">
      <c r="A8069" s="94" t="s">
        <v>21970</v>
      </c>
      <c r="B8069" t="s">
        <v>21971</v>
      </c>
      <c r="C8069" t="s">
        <v>243</v>
      </c>
      <c r="D8069">
        <v>9.1300000000000008</v>
      </c>
      <c r="E8069" t="s">
        <v>30879</v>
      </c>
    </row>
    <row r="8070" spans="1:5" hidden="1" x14ac:dyDescent="0.2">
      <c r="A8070" s="94" t="s">
        <v>34683</v>
      </c>
      <c r="B8070" t="s">
        <v>34684</v>
      </c>
      <c r="C8070" t="s">
        <v>243</v>
      </c>
      <c r="D8070">
        <v>96.45</v>
      </c>
      <c r="E8070" t="s">
        <v>30879</v>
      </c>
    </row>
    <row r="8071" spans="1:5" hidden="1" x14ac:dyDescent="0.2">
      <c r="A8071" s="94" t="s">
        <v>21972</v>
      </c>
      <c r="B8071" t="s">
        <v>21973</v>
      </c>
      <c r="C8071" t="s">
        <v>243</v>
      </c>
      <c r="D8071">
        <v>143.12</v>
      </c>
      <c r="E8071" t="s">
        <v>30879</v>
      </c>
    </row>
    <row r="8072" spans="1:5" hidden="1" x14ac:dyDescent="0.2">
      <c r="A8072" s="94" t="s">
        <v>34685</v>
      </c>
      <c r="B8072" t="s">
        <v>34686</v>
      </c>
      <c r="C8072" t="s">
        <v>243</v>
      </c>
      <c r="D8072">
        <v>194.91</v>
      </c>
      <c r="E8072" t="s">
        <v>30879</v>
      </c>
    </row>
    <row r="8073" spans="1:5" hidden="1" x14ac:dyDescent="0.2">
      <c r="A8073" s="94" t="s">
        <v>34687</v>
      </c>
      <c r="B8073" t="s">
        <v>34688</v>
      </c>
      <c r="C8073" t="s">
        <v>243</v>
      </c>
      <c r="D8073">
        <v>56.2</v>
      </c>
      <c r="E8073" t="s">
        <v>30879</v>
      </c>
    </row>
    <row r="8074" spans="1:5" hidden="1" x14ac:dyDescent="0.2">
      <c r="A8074" s="94" t="s">
        <v>2828</v>
      </c>
      <c r="B8074" t="s">
        <v>5866</v>
      </c>
      <c r="C8074" t="s">
        <v>243</v>
      </c>
      <c r="D8074">
        <v>1.1599999999999999</v>
      </c>
      <c r="E8074" t="s">
        <v>30879</v>
      </c>
    </row>
    <row r="8075" spans="1:5" hidden="1" x14ac:dyDescent="0.2">
      <c r="A8075" s="94" t="s">
        <v>9535</v>
      </c>
      <c r="B8075" t="s">
        <v>9536</v>
      </c>
      <c r="C8075" t="s">
        <v>243</v>
      </c>
      <c r="D8075">
        <v>1.1200000000000001</v>
      </c>
      <c r="E8075" t="s">
        <v>30879</v>
      </c>
    </row>
    <row r="8076" spans="1:5" hidden="1" x14ac:dyDescent="0.2">
      <c r="A8076" s="94" t="s">
        <v>2613</v>
      </c>
      <c r="B8076" t="s">
        <v>2614</v>
      </c>
      <c r="C8076" t="s">
        <v>243</v>
      </c>
      <c r="D8076">
        <v>2.09</v>
      </c>
      <c r="E8076" t="s">
        <v>30879</v>
      </c>
    </row>
    <row r="8077" spans="1:5" hidden="1" x14ac:dyDescent="0.2">
      <c r="A8077" s="94" t="s">
        <v>9537</v>
      </c>
      <c r="B8077" t="s">
        <v>9538</v>
      </c>
      <c r="C8077" t="s">
        <v>243</v>
      </c>
      <c r="D8077">
        <v>1.03</v>
      </c>
      <c r="E8077" t="s">
        <v>30879</v>
      </c>
    </row>
    <row r="8078" spans="1:5" hidden="1" x14ac:dyDescent="0.2">
      <c r="A8078" s="94" t="s">
        <v>9539</v>
      </c>
      <c r="B8078" t="s">
        <v>9540</v>
      </c>
      <c r="C8078" t="s">
        <v>243</v>
      </c>
      <c r="D8078">
        <v>1.03</v>
      </c>
      <c r="E8078" t="s">
        <v>30879</v>
      </c>
    </row>
    <row r="8079" spans="1:5" hidden="1" x14ac:dyDescent="0.2">
      <c r="A8079" s="94" t="s">
        <v>4265</v>
      </c>
      <c r="B8079" t="s">
        <v>4266</v>
      </c>
      <c r="C8079" t="s">
        <v>243</v>
      </c>
      <c r="D8079">
        <v>1.53</v>
      </c>
      <c r="E8079" t="s">
        <v>30879</v>
      </c>
    </row>
    <row r="8080" spans="1:5" hidden="1" x14ac:dyDescent="0.2">
      <c r="A8080" s="94" t="s">
        <v>4267</v>
      </c>
      <c r="B8080" t="s">
        <v>4268</v>
      </c>
      <c r="C8080" t="s">
        <v>243</v>
      </c>
      <c r="D8080">
        <v>1.53</v>
      </c>
      <c r="E8080" t="s">
        <v>30879</v>
      </c>
    </row>
    <row r="8081" spans="1:5" hidden="1" x14ac:dyDescent="0.2">
      <c r="A8081" s="94" t="s">
        <v>4269</v>
      </c>
      <c r="B8081" t="s">
        <v>4270</v>
      </c>
      <c r="C8081" t="s">
        <v>243</v>
      </c>
      <c r="D8081">
        <v>0.69</v>
      </c>
      <c r="E8081" t="s">
        <v>30879</v>
      </c>
    </row>
    <row r="8082" spans="1:5" hidden="1" x14ac:dyDescent="0.2">
      <c r="A8082" s="94" t="s">
        <v>4271</v>
      </c>
      <c r="B8082" t="s">
        <v>4272</v>
      </c>
      <c r="C8082" t="s">
        <v>243</v>
      </c>
      <c r="D8082">
        <v>1.73</v>
      </c>
      <c r="E8082" t="s">
        <v>30879</v>
      </c>
    </row>
    <row r="8083" spans="1:5" hidden="1" x14ac:dyDescent="0.2">
      <c r="A8083" s="94" t="s">
        <v>4273</v>
      </c>
      <c r="B8083" t="s">
        <v>4274</v>
      </c>
      <c r="C8083" t="s">
        <v>243</v>
      </c>
      <c r="D8083">
        <v>0.69</v>
      </c>
      <c r="E8083" t="s">
        <v>30879</v>
      </c>
    </row>
    <row r="8084" spans="1:5" hidden="1" x14ac:dyDescent="0.2">
      <c r="A8084" s="94" t="s">
        <v>4275</v>
      </c>
      <c r="B8084" t="s">
        <v>4276</v>
      </c>
      <c r="C8084" t="s">
        <v>243</v>
      </c>
      <c r="D8084">
        <v>1.73</v>
      </c>
      <c r="E8084" t="s">
        <v>30879</v>
      </c>
    </row>
    <row r="8085" spans="1:5" hidden="1" x14ac:dyDescent="0.2">
      <c r="A8085" s="94" t="s">
        <v>21974</v>
      </c>
      <c r="B8085" t="s">
        <v>21975</v>
      </c>
      <c r="C8085" t="s">
        <v>243</v>
      </c>
      <c r="D8085">
        <v>1.28</v>
      </c>
      <c r="E8085" t="s">
        <v>30879</v>
      </c>
    </row>
    <row r="8086" spans="1:5" hidden="1" x14ac:dyDescent="0.2">
      <c r="A8086" s="94" t="s">
        <v>4277</v>
      </c>
      <c r="B8086" t="s">
        <v>4278</v>
      </c>
      <c r="C8086" t="s">
        <v>243</v>
      </c>
      <c r="D8086">
        <v>1.24</v>
      </c>
      <c r="E8086" t="s">
        <v>30879</v>
      </c>
    </row>
    <row r="8087" spans="1:5" hidden="1" x14ac:dyDescent="0.2">
      <c r="A8087" s="94" t="s">
        <v>21976</v>
      </c>
      <c r="B8087" t="s">
        <v>21977</v>
      </c>
      <c r="C8087" t="s">
        <v>243</v>
      </c>
      <c r="D8087">
        <v>3.15</v>
      </c>
      <c r="E8087" t="s">
        <v>30879</v>
      </c>
    </row>
    <row r="8088" spans="1:5" hidden="1" x14ac:dyDescent="0.2">
      <c r="A8088" s="94" t="s">
        <v>9541</v>
      </c>
      <c r="B8088" t="s">
        <v>9542</v>
      </c>
      <c r="C8088" t="s">
        <v>243</v>
      </c>
      <c r="D8088">
        <v>1.85</v>
      </c>
      <c r="E8088" t="s">
        <v>30879</v>
      </c>
    </row>
    <row r="8089" spans="1:5" hidden="1" x14ac:dyDescent="0.2">
      <c r="A8089" s="94" t="s">
        <v>21978</v>
      </c>
      <c r="B8089" t="s">
        <v>21979</v>
      </c>
      <c r="C8089" t="s">
        <v>243</v>
      </c>
      <c r="D8089">
        <v>4.57</v>
      </c>
      <c r="E8089" t="s">
        <v>30879</v>
      </c>
    </row>
    <row r="8090" spans="1:5" hidden="1" x14ac:dyDescent="0.2">
      <c r="A8090" s="94" t="s">
        <v>5867</v>
      </c>
      <c r="B8090" t="s">
        <v>5868</v>
      </c>
      <c r="C8090" t="s">
        <v>3275</v>
      </c>
      <c r="D8090">
        <v>209.22</v>
      </c>
      <c r="E8090" t="s">
        <v>30879</v>
      </c>
    </row>
    <row r="8091" spans="1:5" hidden="1" x14ac:dyDescent="0.2">
      <c r="A8091" s="94" t="s">
        <v>34629</v>
      </c>
      <c r="B8091" t="s">
        <v>34630</v>
      </c>
      <c r="C8091" t="s">
        <v>243</v>
      </c>
      <c r="D8091">
        <v>5.92</v>
      </c>
      <c r="E8091" t="s">
        <v>30879</v>
      </c>
    </row>
    <row r="8092" spans="1:5" hidden="1" x14ac:dyDescent="0.2">
      <c r="A8092" s="94" t="s">
        <v>21980</v>
      </c>
      <c r="B8092" t="s">
        <v>21981</v>
      </c>
      <c r="C8092" t="s">
        <v>614</v>
      </c>
      <c r="D8092">
        <v>47.13</v>
      </c>
      <c r="E8092" t="s">
        <v>30879</v>
      </c>
    </row>
    <row r="8093" spans="1:5" hidden="1" x14ac:dyDescent="0.2">
      <c r="A8093" s="94" t="s">
        <v>34689</v>
      </c>
      <c r="B8093" t="s">
        <v>34690</v>
      </c>
      <c r="C8093" t="s">
        <v>243</v>
      </c>
      <c r="D8093">
        <v>6.04</v>
      </c>
      <c r="E8093" t="s">
        <v>30879</v>
      </c>
    </row>
    <row r="8094" spans="1:5" hidden="1" x14ac:dyDescent="0.2">
      <c r="A8094" s="94" t="s">
        <v>21982</v>
      </c>
      <c r="B8094" t="s">
        <v>21983</v>
      </c>
      <c r="C8094" t="s">
        <v>3275</v>
      </c>
      <c r="D8094">
        <v>52.63</v>
      </c>
      <c r="E8094" t="s">
        <v>30879</v>
      </c>
    </row>
    <row r="8095" spans="1:5" hidden="1" x14ac:dyDescent="0.2">
      <c r="A8095" s="94" t="s">
        <v>34691</v>
      </c>
      <c r="B8095" t="s">
        <v>34692</v>
      </c>
      <c r="C8095" t="s">
        <v>243</v>
      </c>
      <c r="D8095">
        <v>6.71</v>
      </c>
      <c r="E8095" t="s">
        <v>30879</v>
      </c>
    </row>
    <row r="8096" spans="1:5" hidden="1" x14ac:dyDescent="0.2">
      <c r="A8096" s="94" t="s">
        <v>34597</v>
      </c>
      <c r="B8096" t="s">
        <v>34598</v>
      </c>
      <c r="C8096" t="s">
        <v>614</v>
      </c>
      <c r="D8096">
        <v>78.83</v>
      </c>
      <c r="E8096" t="s">
        <v>30879</v>
      </c>
    </row>
    <row r="8097" spans="1:5" hidden="1" x14ac:dyDescent="0.2">
      <c r="A8097" s="94" t="s">
        <v>21984</v>
      </c>
      <c r="B8097" t="s">
        <v>21985</v>
      </c>
      <c r="C8097" t="s">
        <v>1880</v>
      </c>
      <c r="D8097">
        <v>27.94</v>
      </c>
      <c r="E8097" t="s">
        <v>30879</v>
      </c>
    </row>
    <row r="8098" spans="1:5" hidden="1" x14ac:dyDescent="0.2">
      <c r="A8098" s="94" t="s">
        <v>2183</v>
      </c>
      <c r="B8098" t="s">
        <v>2184</v>
      </c>
      <c r="C8098" t="s">
        <v>243</v>
      </c>
      <c r="D8098">
        <v>1.3</v>
      </c>
      <c r="E8098" t="s">
        <v>30879</v>
      </c>
    </row>
    <row r="8099" spans="1:5" hidden="1" x14ac:dyDescent="0.2">
      <c r="A8099" s="94" t="s">
        <v>34631</v>
      </c>
      <c r="B8099" t="s">
        <v>34632</v>
      </c>
      <c r="C8099" t="s">
        <v>243</v>
      </c>
      <c r="D8099">
        <v>3.64</v>
      </c>
      <c r="E8099" t="s">
        <v>30879</v>
      </c>
    </row>
    <row r="8100" spans="1:5" hidden="1" x14ac:dyDescent="0.2">
      <c r="A8100" s="94" t="s">
        <v>34633</v>
      </c>
      <c r="B8100" t="s">
        <v>34634</v>
      </c>
      <c r="C8100" t="s">
        <v>3275</v>
      </c>
      <c r="D8100">
        <v>142.5</v>
      </c>
      <c r="E8100" t="s">
        <v>30879</v>
      </c>
    </row>
    <row r="8101" spans="1:5" hidden="1" x14ac:dyDescent="0.2">
      <c r="A8101" s="94" t="s">
        <v>9543</v>
      </c>
      <c r="B8101" t="s">
        <v>9544</v>
      </c>
      <c r="C8101" t="s">
        <v>243</v>
      </c>
      <c r="D8101">
        <v>5.56</v>
      </c>
      <c r="E8101" t="s">
        <v>30879</v>
      </c>
    </row>
    <row r="8102" spans="1:5" hidden="1" x14ac:dyDescent="0.2">
      <c r="A8102" s="94" t="s">
        <v>21986</v>
      </c>
      <c r="B8102" t="s">
        <v>21987</v>
      </c>
      <c r="C8102" t="s">
        <v>3275</v>
      </c>
      <c r="D8102">
        <v>151.84</v>
      </c>
      <c r="E8102" t="s">
        <v>30879</v>
      </c>
    </row>
    <row r="8103" spans="1:5" hidden="1" x14ac:dyDescent="0.2">
      <c r="A8103" s="94" t="s">
        <v>9545</v>
      </c>
      <c r="B8103" t="s">
        <v>9546</v>
      </c>
      <c r="C8103" t="s">
        <v>243</v>
      </c>
      <c r="D8103">
        <v>6.07</v>
      </c>
      <c r="E8103" t="s">
        <v>30879</v>
      </c>
    </row>
    <row r="8104" spans="1:5" hidden="1" x14ac:dyDescent="0.2">
      <c r="A8104" s="94" t="s">
        <v>34639</v>
      </c>
      <c r="B8104" t="s">
        <v>34640</v>
      </c>
      <c r="C8104" t="s">
        <v>3275</v>
      </c>
      <c r="D8104">
        <v>165.85</v>
      </c>
      <c r="E8104" t="s">
        <v>30879</v>
      </c>
    </row>
    <row r="8105" spans="1:5" hidden="1" x14ac:dyDescent="0.2">
      <c r="A8105" s="94" t="s">
        <v>9547</v>
      </c>
      <c r="B8105" t="s">
        <v>9548</v>
      </c>
      <c r="C8105" t="s">
        <v>243</v>
      </c>
      <c r="D8105">
        <v>6.29</v>
      </c>
      <c r="E8105" t="s">
        <v>30879</v>
      </c>
    </row>
    <row r="8106" spans="1:5" hidden="1" x14ac:dyDescent="0.2">
      <c r="A8106" s="94" t="s">
        <v>9549</v>
      </c>
      <c r="B8106" t="s">
        <v>9550</v>
      </c>
      <c r="C8106" t="s">
        <v>3275</v>
      </c>
      <c r="D8106">
        <v>170.93</v>
      </c>
      <c r="E8106" t="s">
        <v>30879</v>
      </c>
    </row>
    <row r="8107" spans="1:5" hidden="1" x14ac:dyDescent="0.2">
      <c r="A8107" s="94" t="s">
        <v>9551</v>
      </c>
      <c r="B8107" t="s">
        <v>9552</v>
      </c>
      <c r="C8107" t="s">
        <v>243</v>
      </c>
      <c r="D8107">
        <v>8.2100000000000009</v>
      </c>
      <c r="E8107" t="s">
        <v>30879</v>
      </c>
    </row>
    <row r="8108" spans="1:5" hidden="1" x14ac:dyDescent="0.2">
      <c r="A8108" s="94" t="s">
        <v>34649</v>
      </c>
      <c r="B8108" t="s">
        <v>34650</v>
      </c>
      <c r="C8108" t="s">
        <v>243</v>
      </c>
      <c r="D8108">
        <v>7.95</v>
      </c>
      <c r="E8108" t="s">
        <v>30879</v>
      </c>
    </row>
    <row r="8109" spans="1:5" hidden="1" x14ac:dyDescent="0.2">
      <c r="A8109" s="94" t="s">
        <v>21988</v>
      </c>
      <c r="B8109" t="s">
        <v>21989</v>
      </c>
      <c r="C8109" t="s">
        <v>3275</v>
      </c>
      <c r="D8109">
        <v>243.29</v>
      </c>
      <c r="E8109" t="s">
        <v>30879</v>
      </c>
    </row>
    <row r="8110" spans="1:5" hidden="1" x14ac:dyDescent="0.2">
      <c r="A8110" s="94" t="s">
        <v>21990</v>
      </c>
      <c r="B8110" t="s">
        <v>21991</v>
      </c>
      <c r="C8110" t="s">
        <v>243</v>
      </c>
      <c r="D8110">
        <v>9.73</v>
      </c>
      <c r="E8110" t="s">
        <v>30879</v>
      </c>
    </row>
    <row r="8111" spans="1:5" hidden="1" x14ac:dyDescent="0.2">
      <c r="A8111" s="94" t="s">
        <v>34653</v>
      </c>
      <c r="B8111" t="s">
        <v>34654</v>
      </c>
      <c r="C8111" t="s">
        <v>3275</v>
      </c>
      <c r="D8111">
        <v>281.2</v>
      </c>
      <c r="E8111" t="s">
        <v>30879</v>
      </c>
    </row>
    <row r="8112" spans="1:5" hidden="1" x14ac:dyDescent="0.2">
      <c r="A8112" s="94" t="s">
        <v>34655</v>
      </c>
      <c r="B8112" t="s">
        <v>34656</v>
      </c>
      <c r="C8112" t="s">
        <v>243</v>
      </c>
      <c r="D8112">
        <v>11.25</v>
      </c>
      <c r="E8112" t="s">
        <v>30879</v>
      </c>
    </row>
    <row r="8113" spans="1:5" hidden="1" x14ac:dyDescent="0.2">
      <c r="A8113" s="94" t="s">
        <v>34635</v>
      </c>
      <c r="B8113" t="s">
        <v>34636</v>
      </c>
      <c r="C8113" t="s">
        <v>3275</v>
      </c>
      <c r="D8113">
        <v>272.73</v>
      </c>
      <c r="E8113" t="s">
        <v>30879</v>
      </c>
    </row>
    <row r="8114" spans="1:5" hidden="1" x14ac:dyDescent="0.2">
      <c r="A8114" s="94" t="s">
        <v>34637</v>
      </c>
      <c r="B8114" t="s">
        <v>34638</v>
      </c>
      <c r="C8114" t="s">
        <v>243</v>
      </c>
      <c r="D8114">
        <v>10.91</v>
      </c>
      <c r="E8114" t="s">
        <v>30879</v>
      </c>
    </row>
    <row r="8115" spans="1:5" hidden="1" x14ac:dyDescent="0.2">
      <c r="A8115" s="94" t="s">
        <v>34641</v>
      </c>
      <c r="B8115" t="s">
        <v>34642</v>
      </c>
      <c r="C8115" t="s">
        <v>3275</v>
      </c>
      <c r="D8115">
        <v>273.01</v>
      </c>
      <c r="E8115" t="s">
        <v>30879</v>
      </c>
    </row>
    <row r="8116" spans="1:5" hidden="1" x14ac:dyDescent="0.2">
      <c r="A8116" s="94" t="s">
        <v>34643</v>
      </c>
      <c r="B8116" t="s">
        <v>34644</v>
      </c>
      <c r="C8116" t="s">
        <v>243</v>
      </c>
      <c r="D8116">
        <v>10.92</v>
      </c>
      <c r="E8116" t="s">
        <v>30879</v>
      </c>
    </row>
    <row r="8117" spans="1:5" hidden="1" x14ac:dyDescent="0.2">
      <c r="A8117" s="94" t="s">
        <v>34645</v>
      </c>
      <c r="B8117" t="s">
        <v>34646</v>
      </c>
      <c r="C8117" t="s">
        <v>3275</v>
      </c>
      <c r="D8117">
        <v>282.66000000000003</v>
      </c>
      <c r="E8117" t="s">
        <v>30879</v>
      </c>
    </row>
    <row r="8118" spans="1:5" hidden="1" x14ac:dyDescent="0.2">
      <c r="A8118" s="94" t="s">
        <v>34647</v>
      </c>
      <c r="B8118" t="s">
        <v>34648</v>
      </c>
      <c r="C8118" t="s">
        <v>243</v>
      </c>
      <c r="D8118">
        <v>11.31</v>
      </c>
      <c r="E8118" t="s">
        <v>30879</v>
      </c>
    </row>
    <row r="8119" spans="1:5" hidden="1" x14ac:dyDescent="0.2">
      <c r="A8119" s="94" t="s">
        <v>34651</v>
      </c>
      <c r="B8119" t="s">
        <v>34652</v>
      </c>
      <c r="C8119" t="s">
        <v>3275</v>
      </c>
      <c r="D8119">
        <v>339.61</v>
      </c>
      <c r="E8119" t="s">
        <v>30879</v>
      </c>
    </row>
    <row r="8120" spans="1:5" hidden="1" x14ac:dyDescent="0.2">
      <c r="A8120" s="94" t="s">
        <v>34657</v>
      </c>
      <c r="B8120" t="s">
        <v>34658</v>
      </c>
      <c r="C8120" t="s">
        <v>243</v>
      </c>
      <c r="D8120">
        <v>12.1</v>
      </c>
      <c r="E8120" t="s">
        <v>30879</v>
      </c>
    </row>
    <row r="8121" spans="1:5" hidden="1" x14ac:dyDescent="0.2">
      <c r="A8121" s="94" t="s">
        <v>2185</v>
      </c>
      <c r="B8121" t="s">
        <v>2186</v>
      </c>
      <c r="C8121" t="s">
        <v>243</v>
      </c>
      <c r="D8121">
        <v>1.82</v>
      </c>
      <c r="E8121" t="s">
        <v>30879</v>
      </c>
    </row>
    <row r="8122" spans="1:5" hidden="1" x14ac:dyDescent="0.2">
      <c r="A8122" s="94" t="s">
        <v>2187</v>
      </c>
      <c r="B8122" t="s">
        <v>5869</v>
      </c>
      <c r="C8122" t="s">
        <v>243</v>
      </c>
      <c r="D8122">
        <v>2.69</v>
      </c>
      <c r="E8122" t="s">
        <v>30879</v>
      </c>
    </row>
    <row r="8123" spans="1:5" hidden="1" x14ac:dyDescent="0.2">
      <c r="A8123" s="94" t="s">
        <v>2188</v>
      </c>
      <c r="B8123" t="s">
        <v>2189</v>
      </c>
      <c r="C8123" t="s">
        <v>243</v>
      </c>
      <c r="D8123">
        <v>4.3</v>
      </c>
      <c r="E8123" t="s">
        <v>30879</v>
      </c>
    </row>
    <row r="8124" spans="1:5" hidden="1" x14ac:dyDescent="0.2">
      <c r="A8124" s="94" t="s">
        <v>2893</v>
      </c>
      <c r="B8124" t="s">
        <v>2860</v>
      </c>
      <c r="C8124" t="s">
        <v>243</v>
      </c>
      <c r="D8124">
        <v>1.82</v>
      </c>
      <c r="E8124" t="s">
        <v>30879</v>
      </c>
    </row>
    <row r="8125" spans="1:5" hidden="1" x14ac:dyDescent="0.2">
      <c r="A8125" s="94" t="s">
        <v>9553</v>
      </c>
      <c r="B8125" t="s">
        <v>9554</v>
      </c>
      <c r="C8125" t="s">
        <v>243</v>
      </c>
      <c r="D8125">
        <v>4.92</v>
      </c>
      <c r="E8125" t="s">
        <v>30879</v>
      </c>
    </row>
    <row r="8126" spans="1:5" hidden="1" x14ac:dyDescent="0.2">
      <c r="A8126" s="94" t="s">
        <v>2861</v>
      </c>
      <c r="B8126" t="s">
        <v>2862</v>
      </c>
      <c r="C8126" t="s">
        <v>243</v>
      </c>
      <c r="D8126">
        <v>4</v>
      </c>
      <c r="E8126" t="s">
        <v>30879</v>
      </c>
    </row>
    <row r="8127" spans="1:5" hidden="1" x14ac:dyDescent="0.2">
      <c r="A8127" s="94" t="s">
        <v>2863</v>
      </c>
      <c r="B8127" t="s">
        <v>2377</v>
      </c>
      <c r="C8127" t="s">
        <v>243</v>
      </c>
      <c r="D8127">
        <v>7.58</v>
      </c>
      <c r="E8127" t="s">
        <v>30879</v>
      </c>
    </row>
    <row r="8128" spans="1:5" hidden="1" x14ac:dyDescent="0.2">
      <c r="A8128" s="94" t="s">
        <v>2378</v>
      </c>
      <c r="B8128" t="s">
        <v>2379</v>
      </c>
      <c r="C8128" t="s">
        <v>243</v>
      </c>
      <c r="D8128">
        <v>4</v>
      </c>
      <c r="E8128" t="s">
        <v>30879</v>
      </c>
    </row>
    <row r="8129" spans="1:5" hidden="1" x14ac:dyDescent="0.2">
      <c r="A8129" s="94" t="s">
        <v>2380</v>
      </c>
      <c r="B8129" t="s">
        <v>2381</v>
      </c>
      <c r="C8129" t="s">
        <v>243</v>
      </c>
      <c r="D8129">
        <v>7.68</v>
      </c>
      <c r="E8129" t="s">
        <v>30879</v>
      </c>
    </row>
    <row r="8130" spans="1:5" hidden="1" x14ac:dyDescent="0.2">
      <c r="A8130" s="94" t="s">
        <v>34609</v>
      </c>
      <c r="B8130" t="s">
        <v>34610</v>
      </c>
      <c r="C8130" t="s">
        <v>243</v>
      </c>
      <c r="D8130">
        <v>4.2</v>
      </c>
      <c r="E8130" t="s">
        <v>30879</v>
      </c>
    </row>
    <row r="8131" spans="1:5" hidden="1" x14ac:dyDescent="0.2">
      <c r="A8131" s="94" t="s">
        <v>34607</v>
      </c>
      <c r="B8131" t="s">
        <v>34608</v>
      </c>
      <c r="C8131" t="s">
        <v>243</v>
      </c>
      <c r="D8131">
        <v>7.91</v>
      </c>
      <c r="E8131" t="s">
        <v>30879</v>
      </c>
    </row>
    <row r="8132" spans="1:5" hidden="1" x14ac:dyDescent="0.2">
      <c r="A8132" s="94" t="s">
        <v>2382</v>
      </c>
      <c r="B8132" t="s">
        <v>2383</v>
      </c>
      <c r="C8132" t="s">
        <v>243</v>
      </c>
      <c r="D8132">
        <v>2.63</v>
      </c>
      <c r="E8132" t="s">
        <v>30879</v>
      </c>
    </row>
    <row r="8133" spans="1:5" hidden="1" x14ac:dyDescent="0.2">
      <c r="A8133" s="94" t="s">
        <v>2384</v>
      </c>
      <c r="B8133" t="s">
        <v>2866</v>
      </c>
      <c r="C8133" t="s">
        <v>243</v>
      </c>
      <c r="D8133">
        <v>3.9</v>
      </c>
      <c r="E8133" t="s">
        <v>30879</v>
      </c>
    </row>
    <row r="8134" spans="1:5" hidden="1" x14ac:dyDescent="0.2">
      <c r="A8134" s="94" t="s">
        <v>2867</v>
      </c>
      <c r="B8134" t="s">
        <v>2868</v>
      </c>
      <c r="C8134" t="s">
        <v>243</v>
      </c>
      <c r="D8134">
        <v>6.73</v>
      </c>
      <c r="E8134" t="s">
        <v>30879</v>
      </c>
    </row>
    <row r="8135" spans="1:5" hidden="1" x14ac:dyDescent="0.2">
      <c r="A8135" s="94" t="s">
        <v>2869</v>
      </c>
      <c r="B8135" t="s">
        <v>2170</v>
      </c>
      <c r="C8135" t="s">
        <v>243</v>
      </c>
      <c r="D8135">
        <v>2.63</v>
      </c>
      <c r="E8135" t="s">
        <v>30879</v>
      </c>
    </row>
    <row r="8136" spans="1:5" hidden="1" x14ac:dyDescent="0.2">
      <c r="A8136" s="94" t="s">
        <v>34627</v>
      </c>
      <c r="B8136" t="s">
        <v>34628</v>
      </c>
      <c r="C8136" t="s">
        <v>614</v>
      </c>
      <c r="D8136">
        <v>142.88</v>
      </c>
      <c r="E8136" t="s">
        <v>30879</v>
      </c>
    </row>
    <row r="8137" spans="1:5" hidden="1" x14ac:dyDescent="0.2">
      <c r="A8137" s="94" t="s">
        <v>2539</v>
      </c>
      <c r="B8137" t="s">
        <v>2540</v>
      </c>
      <c r="C8137" t="s">
        <v>243</v>
      </c>
      <c r="D8137">
        <v>1.48</v>
      </c>
      <c r="E8137" t="s">
        <v>30879</v>
      </c>
    </row>
    <row r="8138" spans="1:5" hidden="1" x14ac:dyDescent="0.2">
      <c r="A8138" s="94" t="s">
        <v>2541</v>
      </c>
      <c r="B8138" t="s">
        <v>2542</v>
      </c>
      <c r="C8138" t="s">
        <v>243</v>
      </c>
      <c r="D8138">
        <v>2.1800000000000002</v>
      </c>
      <c r="E8138" t="s">
        <v>30879</v>
      </c>
    </row>
    <row r="8139" spans="1:5" hidden="1" x14ac:dyDescent="0.2">
      <c r="A8139" s="94" t="s">
        <v>2543</v>
      </c>
      <c r="B8139" t="s">
        <v>2544</v>
      </c>
      <c r="C8139" t="s">
        <v>243</v>
      </c>
      <c r="D8139">
        <v>3.66</v>
      </c>
      <c r="E8139" t="s">
        <v>30879</v>
      </c>
    </row>
    <row r="8140" spans="1:5" hidden="1" x14ac:dyDescent="0.2">
      <c r="A8140" s="94" t="s">
        <v>2545</v>
      </c>
      <c r="B8140" t="s">
        <v>2546</v>
      </c>
      <c r="C8140" t="s">
        <v>243</v>
      </c>
      <c r="D8140">
        <v>1.48</v>
      </c>
      <c r="E8140" t="s">
        <v>30879</v>
      </c>
    </row>
    <row r="8141" spans="1:5" hidden="1" x14ac:dyDescent="0.2">
      <c r="A8141" s="94" t="s">
        <v>9555</v>
      </c>
      <c r="B8141" t="s">
        <v>9556</v>
      </c>
      <c r="C8141" t="s">
        <v>243</v>
      </c>
      <c r="D8141">
        <v>3.78</v>
      </c>
      <c r="E8141" t="s">
        <v>30879</v>
      </c>
    </row>
    <row r="8142" spans="1:5" hidden="1" x14ac:dyDescent="0.2">
      <c r="A8142" s="94" t="s">
        <v>34601</v>
      </c>
      <c r="B8142" t="s">
        <v>34602</v>
      </c>
      <c r="C8142" t="s">
        <v>243</v>
      </c>
      <c r="D8142">
        <v>6.78</v>
      </c>
      <c r="E8142" t="s">
        <v>30879</v>
      </c>
    </row>
    <row r="8143" spans="1:5" hidden="1" x14ac:dyDescent="0.2">
      <c r="A8143" s="94" t="s">
        <v>9557</v>
      </c>
      <c r="B8143" t="s">
        <v>9558</v>
      </c>
      <c r="C8143" t="s">
        <v>243</v>
      </c>
      <c r="D8143">
        <v>0.49</v>
      </c>
      <c r="E8143" t="s">
        <v>30879</v>
      </c>
    </row>
    <row r="8144" spans="1:5" hidden="1" x14ac:dyDescent="0.2">
      <c r="A8144" s="94" t="s">
        <v>9559</v>
      </c>
      <c r="B8144" t="s">
        <v>9560</v>
      </c>
      <c r="C8144" t="s">
        <v>243</v>
      </c>
      <c r="D8144">
        <v>9.91</v>
      </c>
      <c r="E8144" t="s">
        <v>30879</v>
      </c>
    </row>
    <row r="8145" spans="1:5" hidden="1" x14ac:dyDescent="0.2">
      <c r="A8145" s="94" t="s">
        <v>2547</v>
      </c>
      <c r="B8145" t="s">
        <v>9561</v>
      </c>
      <c r="C8145" t="s">
        <v>243</v>
      </c>
      <c r="D8145">
        <v>0.63</v>
      </c>
      <c r="E8145" t="s">
        <v>30879</v>
      </c>
    </row>
    <row r="8146" spans="1:5" hidden="1" x14ac:dyDescent="0.2">
      <c r="A8146" s="94" t="s">
        <v>2548</v>
      </c>
      <c r="B8146" t="s">
        <v>2549</v>
      </c>
      <c r="C8146" t="s">
        <v>243</v>
      </c>
      <c r="D8146">
        <v>2.0499999999999998</v>
      </c>
      <c r="E8146" t="s">
        <v>30879</v>
      </c>
    </row>
    <row r="8147" spans="1:5" hidden="1" x14ac:dyDescent="0.2">
      <c r="A8147" s="94" t="s">
        <v>9562</v>
      </c>
      <c r="B8147" t="s">
        <v>9563</v>
      </c>
      <c r="C8147" t="s">
        <v>243</v>
      </c>
      <c r="D8147">
        <v>3.72</v>
      </c>
      <c r="E8147" t="s">
        <v>30879</v>
      </c>
    </row>
    <row r="8148" spans="1:5" hidden="1" x14ac:dyDescent="0.2">
      <c r="A8148" s="94" t="s">
        <v>9564</v>
      </c>
      <c r="B8148" t="s">
        <v>9565</v>
      </c>
      <c r="C8148" t="s">
        <v>243</v>
      </c>
      <c r="D8148">
        <v>3.72</v>
      </c>
      <c r="E8148" t="s">
        <v>30879</v>
      </c>
    </row>
    <row r="8149" spans="1:5" hidden="1" x14ac:dyDescent="0.2">
      <c r="A8149" s="94" t="s">
        <v>34677</v>
      </c>
      <c r="B8149" t="s">
        <v>34678</v>
      </c>
      <c r="C8149" t="s">
        <v>243</v>
      </c>
      <c r="D8149">
        <v>13.73</v>
      </c>
      <c r="E8149" t="s">
        <v>30879</v>
      </c>
    </row>
    <row r="8150" spans="1:5" hidden="1" x14ac:dyDescent="0.2">
      <c r="A8150" s="94" t="s">
        <v>34679</v>
      </c>
      <c r="B8150" t="s">
        <v>34680</v>
      </c>
      <c r="C8150" t="s">
        <v>243</v>
      </c>
      <c r="D8150">
        <v>13.73</v>
      </c>
      <c r="E8150" t="s">
        <v>30879</v>
      </c>
    </row>
    <row r="8151" spans="1:5" hidden="1" x14ac:dyDescent="0.2">
      <c r="A8151" s="94" t="s">
        <v>34661</v>
      </c>
      <c r="B8151" t="s">
        <v>34662</v>
      </c>
      <c r="C8151" t="s">
        <v>243</v>
      </c>
      <c r="D8151">
        <v>3.34</v>
      </c>
      <c r="E8151" t="s">
        <v>30879</v>
      </c>
    </row>
    <row r="8152" spans="1:5" hidden="1" x14ac:dyDescent="0.2">
      <c r="A8152" s="94" t="s">
        <v>34663</v>
      </c>
      <c r="B8152" t="s">
        <v>34664</v>
      </c>
      <c r="C8152" t="s">
        <v>243</v>
      </c>
      <c r="D8152">
        <v>2.77</v>
      </c>
      <c r="E8152" t="s">
        <v>30879</v>
      </c>
    </row>
    <row r="8153" spans="1:5" hidden="1" x14ac:dyDescent="0.2">
      <c r="A8153" s="94" t="s">
        <v>9566</v>
      </c>
      <c r="B8153" t="s">
        <v>9567</v>
      </c>
      <c r="C8153" t="s">
        <v>243</v>
      </c>
      <c r="D8153">
        <v>5.2</v>
      </c>
      <c r="E8153" t="s">
        <v>30879</v>
      </c>
    </row>
    <row r="8154" spans="1:5" hidden="1" x14ac:dyDescent="0.2">
      <c r="A8154" s="94" t="s">
        <v>194</v>
      </c>
      <c r="B8154" t="s">
        <v>195</v>
      </c>
      <c r="C8154" t="s">
        <v>243</v>
      </c>
      <c r="D8154">
        <v>11.74</v>
      </c>
      <c r="E8154" t="s">
        <v>30879</v>
      </c>
    </row>
    <row r="8155" spans="1:5" hidden="1" x14ac:dyDescent="0.2">
      <c r="A8155" s="94" t="s">
        <v>21992</v>
      </c>
      <c r="B8155" t="s">
        <v>21993</v>
      </c>
      <c r="C8155" t="s">
        <v>243</v>
      </c>
      <c r="D8155">
        <v>1.7</v>
      </c>
      <c r="E8155" t="s">
        <v>30879</v>
      </c>
    </row>
    <row r="8156" spans="1:5" hidden="1" x14ac:dyDescent="0.2">
      <c r="A8156" s="94" t="s">
        <v>34665</v>
      </c>
      <c r="B8156" t="s">
        <v>34666</v>
      </c>
      <c r="C8156" t="s">
        <v>243</v>
      </c>
      <c r="D8156">
        <v>2.76</v>
      </c>
      <c r="E8156" t="s">
        <v>30879</v>
      </c>
    </row>
    <row r="8157" spans="1:5" hidden="1" x14ac:dyDescent="0.2">
      <c r="A8157" s="94" t="s">
        <v>196</v>
      </c>
      <c r="B8157" t="s">
        <v>1085</v>
      </c>
      <c r="C8157" t="s">
        <v>243</v>
      </c>
      <c r="D8157">
        <v>4.6500000000000004</v>
      </c>
      <c r="E8157" t="s">
        <v>30879</v>
      </c>
    </row>
    <row r="8158" spans="1:5" hidden="1" x14ac:dyDescent="0.2">
      <c r="A8158" s="94" t="s">
        <v>1086</v>
      </c>
      <c r="B8158" t="s">
        <v>1087</v>
      </c>
      <c r="C8158" t="s">
        <v>243</v>
      </c>
      <c r="D8158">
        <v>2.61</v>
      </c>
      <c r="E8158" t="s">
        <v>30879</v>
      </c>
    </row>
    <row r="8159" spans="1:5" hidden="1" x14ac:dyDescent="0.2">
      <c r="A8159" s="94" t="s">
        <v>1088</v>
      </c>
      <c r="B8159" t="s">
        <v>1089</v>
      </c>
      <c r="C8159" t="s">
        <v>243</v>
      </c>
      <c r="D8159">
        <v>2.36</v>
      </c>
      <c r="E8159" t="s">
        <v>30879</v>
      </c>
    </row>
    <row r="8160" spans="1:5" hidden="1" x14ac:dyDescent="0.2">
      <c r="A8160" s="94" t="s">
        <v>1090</v>
      </c>
      <c r="B8160" t="s">
        <v>1091</v>
      </c>
      <c r="C8160" t="s">
        <v>243</v>
      </c>
      <c r="D8160">
        <v>5.83</v>
      </c>
      <c r="E8160" t="s">
        <v>30879</v>
      </c>
    </row>
    <row r="8161" spans="1:5" hidden="1" x14ac:dyDescent="0.2">
      <c r="A8161" s="94" t="s">
        <v>1077</v>
      </c>
      <c r="B8161" t="s">
        <v>1078</v>
      </c>
      <c r="C8161" t="s">
        <v>243</v>
      </c>
      <c r="D8161">
        <v>2.82</v>
      </c>
      <c r="E8161" t="s">
        <v>30879</v>
      </c>
    </row>
    <row r="8162" spans="1:5" hidden="1" x14ac:dyDescent="0.2">
      <c r="A8162" s="94" t="s">
        <v>1079</v>
      </c>
      <c r="B8162" t="s">
        <v>1080</v>
      </c>
      <c r="C8162" t="s">
        <v>243</v>
      </c>
      <c r="D8162">
        <v>6.98</v>
      </c>
      <c r="E8162" t="s">
        <v>30879</v>
      </c>
    </row>
    <row r="8163" spans="1:5" hidden="1" x14ac:dyDescent="0.2">
      <c r="A8163" s="94" t="s">
        <v>1081</v>
      </c>
      <c r="B8163" t="s">
        <v>1082</v>
      </c>
      <c r="C8163" t="s">
        <v>243</v>
      </c>
      <c r="D8163">
        <v>3.76</v>
      </c>
      <c r="E8163" t="s">
        <v>30879</v>
      </c>
    </row>
    <row r="8164" spans="1:5" hidden="1" x14ac:dyDescent="0.2">
      <c r="A8164" s="94" t="s">
        <v>9568</v>
      </c>
      <c r="B8164" t="s">
        <v>9569</v>
      </c>
      <c r="C8164" t="s">
        <v>243</v>
      </c>
      <c r="D8164">
        <v>7.18</v>
      </c>
      <c r="E8164" t="s">
        <v>30879</v>
      </c>
    </row>
    <row r="8165" spans="1:5" hidden="1" x14ac:dyDescent="0.2">
      <c r="A8165" s="94" t="s">
        <v>9570</v>
      </c>
      <c r="B8165" t="s">
        <v>9571</v>
      </c>
      <c r="C8165" t="s">
        <v>243</v>
      </c>
      <c r="D8165">
        <v>4.59</v>
      </c>
      <c r="E8165" t="s">
        <v>30879</v>
      </c>
    </row>
    <row r="8166" spans="1:5" hidden="1" x14ac:dyDescent="0.2">
      <c r="A8166" s="94" t="s">
        <v>21994</v>
      </c>
      <c r="B8166" t="s">
        <v>21995</v>
      </c>
      <c r="C8166" t="s">
        <v>243</v>
      </c>
      <c r="D8166">
        <v>7.08</v>
      </c>
      <c r="E8166" t="s">
        <v>30879</v>
      </c>
    </row>
    <row r="8167" spans="1:5" hidden="1" x14ac:dyDescent="0.2">
      <c r="A8167" s="94" t="s">
        <v>34667</v>
      </c>
      <c r="B8167" t="s">
        <v>34668</v>
      </c>
      <c r="C8167" t="s">
        <v>243</v>
      </c>
      <c r="D8167">
        <v>35.15</v>
      </c>
      <c r="E8167" t="s">
        <v>30879</v>
      </c>
    </row>
    <row r="8168" spans="1:5" hidden="1" x14ac:dyDescent="0.2">
      <c r="A8168" s="94" t="s">
        <v>34669</v>
      </c>
      <c r="B8168" t="s">
        <v>34670</v>
      </c>
      <c r="C8168" t="s">
        <v>243</v>
      </c>
      <c r="D8168">
        <v>22.79</v>
      </c>
      <c r="E8168" t="s">
        <v>30879</v>
      </c>
    </row>
    <row r="8169" spans="1:5" hidden="1" x14ac:dyDescent="0.2">
      <c r="A8169" s="94" t="s">
        <v>34671</v>
      </c>
      <c r="B8169" t="s">
        <v>34672</v>
      </c>
      <c r="C8169" t="s">
        <v>243</v>
      </c>
      <c r="D8169">
        <v>7.3</v>
      </c>
      <c r="E8169" t="s">
        <v>30879</v>
      </c>
    </row>
    <row r="8170" spans="1:5" hidden="1" x14ac:dyDescent="0.2">
      <c r="A8170" s="94" t="s">
        <v>34673</v>
      </c>
      <c r="B8170" t="s">
        <v>34674</v>
      </c>
      <c r="C8170" t="s">
        <v>243</v>
      </c>
      <c r="D8170">
        <v>41.93</v>
      </c>
      <c r="E8170" t="s">
        <v>30879</v>
      </c>
    </row>
    <row r="8171" spans="1:5" hidden="1" x14ac:dyDescent="0.2">
      <c r="A8171" s="94" t="s">
        <v>9572</v>
      </c>
      <c r="B8171" t="s">
        <v>9573</v>
      </c>
      <c r="C8171" t="s">
        <v>243</v>
      </c>
      <c r="D8171">
        <v>15.51</v>
      </c>
      <c r="E8171" t="s">
        <v>30879</v>
      </c>
    </row>
    <row r="8172" spans="1:5" hidden="1" x14ac:dyDescent="0.2">
      <c r="A8172" s="94" t="s">
        <v>34675</v>
      </c>
      <c r="B8172" t="s">
        <v>34676</v>
      </c>
      <c r="C8172" t="s">
        <v>243</v>
      </c>
      <c r="D8172">
        <v>0.94</v>
      </c>
      <c r="E8172" t="s">
        <v>30879</v>
      </c>
    </row>
    <row r="8173" spans="1:5" hidden="1" x14ac:dyDescent="0.2">
      <c r="A8173" s="94" t="s">
        <v>34587</v>
      </c>
      <c r="B8173" t="s">
        <v>34588</v>
      </c>
      <c r="C8173" t="s">
        <v>243</v>
      </c>
      <c r="D8173">
        <v>19.32</v>
      </c>
      <c r="E8173" t="s">
        <v>30879</v>
      </c>
    </row>
    <row r="8174" spans="1:5" hidden="1" x14ac:dyDescent="0.2">
      <c r="A8174" s="94" t="s">
        <v>34589</v>
      </c>
      <c r="B8174" t="s">
        <v>34590</v>
      </c>
      <c r="C8174" t="s">
        <v>243</v>
      </c>
      <c r="D8174">
        <v>58.01</v>
      </c>
      <c r="E8174" t="s">
        <v>30879</v>
      </c>
    </row>
    <row r="8175" spans="1:5" hidden="1" x14ac:dyDescent="0.2">
      <c r="A8175" s="94" t="s">
        <v>2550</v>
      </c>
      <c r="B8175" t="s">
        <v>2551</v>
      </c>
      <c r="C8175" t="s">
        <v>243</v>
      </c>
      <c r="D8175">
        <v>0.56999999999999995</v>
      </c>
      <c r="E8175" t="s">
        <v>30879</v>
      </c>
    </row>
    <row r="8176" spans="1:5" hidden="1" x14ac:dyDescent="0.2">
      <c r="A8176" s="94" t="s">
        <v>34611</v>
      </c>
      <c r="B8176" t="s">
        <v>34612</v>
      </c>
      <c r="C8176" t="s">
        <v>3275</v>
      </c>
      <c r="D8176">
        <v>59.57</v>
      </c>
      <c r="E8176" t="s">
        <v>30879</v>
      </c>
    </row>
    <row r="8177" spans="1:5" hidden="1" x14ac:dyDescent="0.2">
      <c r="A8177" s="94" t="s">
        <v>21996</v>
      </c>
      <c r="B8177" t="s">
        <v>21997</v>
      </c>
      <c r="C8177" t="s">
        <v>243</v>
      </c>
      <c r="D8177">
        <v>1.93</v>
      </c>
      <c r="E8177" t="s">
        <v>30879</v>
      </c>
    </row>
    <row r="8178" spans="1:5" hidden="1" x14ac:dyDescent="0.2">
      <c r="A8178" s="94" t="s">
        <v>2552</v>
      </c>
      <c r="B8178" t="s">
        <v>2553</v>
      </c>
      <c r="C8178" t="s">
        <v>243</v>
      </c>
      <c r="D8178">
        <v>0.75</v>
      </c>
      <c r="E8178" t="s">
        <v>30879</v>
      </c>
    </row>
    <row r="8179" spans="1:5" hidden="1" x14ac:dyDescent="0.2">
      <c r="A8179" s="94" t="s">
        <v>9574</v>
      </c>
      <c r="B8179" t="s">
        <v>9575</v>
      </c>
      <c r="C8179" t="s">
        <v>243</v>
      </c>
      <c r="D8179">
        <v>2.94</v>
      </c>
      <c r="E8179" t="s">
        <v>30879</v>
      </c>
    </row>
    <row r="8180" spans="1:5" hidden="1" x14ac:dyDescent="0.2">
      <c r="A8180" s="94" t="s">
        <v>2554</v>
      </c>
      <c r="B8180" t="s">
        <v>2555</v>
      </c>
      <c r="C8180" t="s">
        <v>243</v>
      </c>
      <c r="D8180">
        <v>1.04</v>
      </c>
      <c r="E8180" t="s">
        <v>30879</v>
      </c>
    </row>
    <row r="8181" spans="1:5" hidden="1" x14ac:dyDescent="0.2">
      <c r="A8181" s="94" t="s">
        <v>9576</v>
      </c>
      <c r="B8181" t="s">
        <v>9577</v>
      </c>
      <c r="C8181" t="s">
        <v>243</v>
      </c>
      <c r="D8181">
        <v>3.89</v>
      </c>
      <c r="E8181" t="s">
        <v>30879</v>
      </c>
    </row>
    <row r="8182" spans="1:5" hidden="1" x14ac:dyDescent="0.2">
      <c r="A8182" s="94" t="s">
        <v>34615</v>
      </c>
      <c r="B8182" t="s">
        <v>34616</v>
      </c>
      <c r="C8182" t="s">
        <v>2847</v>
      </c>
      <c r="D8182">
        <v>11.82</v>
      </c>
      <c r="E8182" t="s">
        <v>30879</v>
      </c>
    </row>
    <row r="8183" spans="1:5" hidden="1" x14ac:dyDescent="0.2">
      <c r="A8183" s="94" t="s">
        <v>2822</v>
      </c>
      <c r="B8183" t="s">
        <v>344</v>
      </c>
      <c r="C8183" t="s">
        <v>243</v>
      </c>
      <c r="D8183">
        <v>1.5</v>
      </c>
      <c r="E8183" t="s">
        <v>30879</v>
      </c>
    </row>
    <row r="8184" spans="1:5" hidden="1" x14ac:dyDescent="0.2">
      <c r="A8184" s="94" t="s">
        <v>9578</v>
      </c>
      <c r="B8184" t="s">
        <v>9579</v>
      </c>
      <c r="C8184" t="s">
        <v>243</v>
      </c>
      <c r="D8184">
        <v>5.85</v>
      </c>
      <c r="E8184" t="s">
        <v>30879</v>
      </c>
    </row>
    <row r="8185" spans="1:5" hidden="1" x14ac:dyDescent="0.2">
      <c r="A8185" s="94" t="s">
        <v>9580</v>
      </c>
      <c r="B8185" t="s">
        <v>9581</v>
      </c>
      <c r="C8185" t="s">
        <v>243</v>
      </c>
      <c r="D8185">
        <v>1.72</v>
      </c>
      <c r="E8185" t="s">
        <v>30879</v>
      </c>
    </row>
    <row r="8186" spans="1:5" hidden="1" x14ac:dyDescent="0.2">
      <c r="A8186" s="94" t="s">
        <v>9582</v>
      </c>
      <c r="B8186" t="s">
        <v>9583</v>
      </c>
      <c r="C8186" t="s">
        <v>1880</v>
      </c>
      <c r="D8186">
        <v>13.33</v>
      </c>
      <c r="E8186" t="s">
        <v>30879</v>
      </c>
    </row>
    <row r="8187" spans="1:5" hidden="1" x14ac:dyDescent="0.2">
      <c r="A8187" s="94" t="s">
        <v>34695</v>
      </c>
      <c r="B8187" t="s">
        <v>34696</v>
      </c>
      <c r="C8187" t="s">
        <v>243</v>
      </c>
      <c r="D8187">
        <v>0.13</v>
      </c>
      <c r="E8187" t="s">
        <v>30879</v>
      </c>
    </row>
    <row r="8188" spans="1:5" hidden="1" x14ac:dyDescent="0.2">
      <c r="A8188" s="94" t="s">
        <v>9584</v>
      </c>
      <c r="B8188" t="s">
        <v>9585</v>
      </c>
      <c r="C8188" t="s">
        <v>1880</v>
      </c>
      <c r="D8188">
        <v>43.91</v>
      </c>
      <c r="E8188" t="s">
        <v>30879</v>
      </c>
    </row>
    <row r="8189" spans="1:5" hidden="1" x14ac:dyDescent="0.2">
      <c r="A8189" s="94" t="s">
        <v>34693</v>
      </c>
      <c r="B8189" t="s">
        <v>34694</v>
      </c>
      <c r="C8189" t="s">
        <v>243</v>
      </c>
      <c r="D8189">
        <v>0.44</v>
      </c>
      <c r="E8189" t="s">
        <v>30879</v>
      </c>
    </row>
    <row r="8190" spans="1:5" hidden="1" x14ac:dyDescent="0.2">
      <c r="A8190" s="94" t="s">
        <v>4279</v>
      </c>
      <c r="B8190" t="s">
        <v>9586</v>
      </c>
      <c r="C8190" t="s">
        <v>243</v>
      </c>
      <c r="D8190">
        <v>0.35</v>
      </c>
      <c r="E8190" t="s">
        <v>30879</v>
      </c>
    </row>
    <row r="8191" spans="1:5" hidden="1" x14ac:dyDescent="0.2">
      <c r="A8191" s="94" t="s">
        <v>34747</v>
      </c>
      <c r="B8191" t="s">
        <v>34748</v>
      </c>
      <c r="C8191" t="s">
        <v>243</v>
      </c>
      <c r="D8191">
        <v>9.4700000000000006</v>
      </c>
      <c r="E8191" t="s">
        <v>30879</v>
      </c>
    </row>
    <row r="8192" spans="1:5" hidden="1" x14ac:dyDescent="0.2">
      <c r="A8192" s="94" t="s">
        <v>44350</v>
      </c>
      <c r="B8192" t="s">
        <v>44351</v>
      </c>
      <c r="C8192" t="s">
        <v>1880</v>
      </c>
      <c r="D8192">
        <v>11.34</v>
      </c>
      <c r="E8192" t="s">
        <v>30879</v>
      </c>
    </row>
    <row r="8193" spans="1:15" hidden="1" x14ac:dyDescent="0.2">
      <c r="A8193" s="94" t="s">
        <v>9587</v>
      </c>
      <c r="B8193" t="s">
        <v>9588</v>
      </c>
      <c r="C8193" t="s">
        <v>243</v>
      </c>
      <c r="D8193">
        <v>56.32</v>
      </c>
      <c r="E8193" t="s">
        <v>30879</v>
      </c>
    </row>
    <row r="8194" spans="1:15" hidden="1" x14ac:dyDescent="0.2">
      <c r="A8194" s="94" t="s">
        <v>9589</v>
      </c>
      <c r="B8194" t="s">
        <v>9590</v>
      </c>
      <c r="C8194" t="s">
        <v>614</v>
      </c>
      <c r="D8194">
        <v>218.68</v>
      </c>
      <c r="E8194" t="s">
        <v>30879</v>
      </c>
    </row>
    <row r="8195" spans="1:15" hidden="1" x14ac:dyDescent="0.2">
      <c r="A8195" s="94" t="s">
        <v>9591</v>
      </c>
      <c r="B8195" t="s">
        <v>21998</v>
      </c>
      <c r="C8195" t="s">
        <v>8107</v>
      </c>
      <c r="D8195">
        <v>9.5299999999999994</v>
      </c>
      <c r="E8195" t="s">
        <v>30879</v>
      </c>
    </row>
    <row r="8196" spans="1:15" hidden="1" x14ac:dyDescent="0.2">
      <c r="A8196" s="94" t="s">
        <v>9592</v>
      </c>
      <c r="B8196" t="s">
        <v>9593</v>
      </c>
      <c r="C8196" t="s">
        <v>243</v>
      </c>
      <c r="D8196">
        <v>1.29</v>
      </c>
      <c r="E8196" t="s">
        <v>30879</v>
      </c>
    </row>
    <row r="8197" spans="1:15" hidden="1" x14ac:dyDescent="0.2">
      <c r="A8197" s="94" t="s">
        <v>9594</v>
      </c>
      <c r="B8197" t="s">
        <v>9595</v>
      </c>
      <c r="C8197" t="s">
        <v>243</v>
      </c>
      <c r="D8197">
        <v>1.31</v>
      </c>
      <c r="E8197" t="s">
        <v>30879</v>
      </c>
    </row>
    <row r="8198" spans="1:15" hidden="1" x14ac:dyDescent="0.2">
      <c r="A8198" s="94" t="s">
        <v>4280</v>
      </c>
      <c r="B8198" t="s">
        <v>4281</v>
      </c>
      <c r="C8198" t="s">
        <v>243</v>
      </c>
      <c r="D8198">
        <v>2.67</v>
      </c>
      <c r="E8198" t="s">
        <v>30879</v>
      </c>
    </row>
    <row r="8199" spans="1:15" hidden="1" x14ac:dyDescent="0.2">
      <c r="A8199" s="94" t="s">
        <v>9596</v>
      </c>
      <c r="B8199" t="s">
        <v>9597</v>
      </c>
      <c r="C8199" t="s">
        <v>1880</v>
      </c>
      <c r="D8199">
        <v>37.200000000000003</v>
      </c>
      <c r="E8199" t="s">
        <v>30879</v>
      </c>
    </row>
    <row r="8200" spans="1:15" hidden="1" x14ac:dyDescent="0.2">
      <c r="A8200" s="94" t="s">
        <v>4282</v>
      </c>
      <c r="B8200" t="s">
        <v>9598</v>
      </c>
      <c r="C8200" t="s">
        <v>243</v>
      </c>
      <c r="D8200">
        <v>33.42</v>
      </c>
      <c r="E8200" t="s">
        <v>30879</v>
      </c>
    </row>
    <row r="8201" spans="1:15" hidden="1" x14ac:dyDescent="0.2">
      <c r="A8201" s="94" t="s">
        <v>34681</v>
      </c>
      <c r="B8201" t="s">
        <v>34682</v>
      </c>
      <c r="C8201" t="s">
        <v>243</v>
      </c>
      <c r="D8201">
        <v>10.68</v>
      </c>
      <c r="E8201" t="s">
        <v>30879</v>
      </c>
    </row>
    <row r="8202" spans="1:15" hidden="1" x14ac:dyDescent="0.2">
      <c r="A8202" s="94" t="s">
        <v>4283</v>
      </c>
      <c r="B8202" t="s">
        <v>4284</v>
      </c>
      <c r="C8202" t="s">
        <v>284</v>
      </c>
      <c r="D8202">
        <v>53.43</v>
      </c>
      <c r="E8202" t="s">
        <v>30879</v>
      </c>
    </row>
    <row r="8203" spans="1:15" hidden="1" x14ac:dyDescent="0.2">
      <c r="A8203" s="94" t="s">
        <v>4285</v>
      </c>
      <c r="B8203" t="s">
        <v>9599</v>
      </c>
      <c r="C8203" t="s">
        <v>243</v>
      </c>
      <c r="D8203">
        <v>0.89</v>
      </c>
      <c r="E8203" t="s">
        <v>30879</v>
      </c>
    </row>
    <row r="8204" spans="1:15" hidden="1" x14ac:dyDescent="0.2">
      <c r="A8204" s="94" t="s">
        <v>843</v>
      </c>
      <c r="B8204" t="s">
        <v>844</v>
      </c>
      <c r="C8204" t="s">
        <v>1880</v>
      </c>
      <c r="D8204">
        <v>7.07</v>
      </c>
      <c r="E8204" t="s">
        <v>30879</v>
      </c>
      <c r="F8204" s="662"/>
      <c r="G8204" s="662"/>
      <c r="H8204" s="662"/>
      <c r="I8204" s="662"/>
      <c r="J8204" s="662"/>
      <c r="K8204" s="662"/>
      <c r="L8204" s="662"/>
      <c r="M8204" s="662"/>
      <c r="N8204" s="662"/>
      <c r="O8204" s="662"/>
    </row>
    <row r="8205" spans="1:15" hidden="1" x14ac:dyDescent="0.2">
      <c r="A8205" s="94" t="s">
        <v>34595</v>
      </c>
      <c r="B8205" t="s">
        <v>34596</v>
      </c>
      <c r="C8205" t="s">
        <v>614</v>
      </c>
      <c r="D8205">
        <v>532.16999999999996</v>
      </c>
      <c r="E8205" t="s">
        <v>30879</v>
      </c>
      <c r="F8205" s="662"/>
      <c r="G8205" s="662"/>
      <c r="H8205" s="662"/>
      <c r="I8205" s="662"/>
      <c r="J8205" s="662"/>
      <c r="K8205" s="662"/>
      <c r="L8205" s="662"/>
      <c r="M8205" s="662"/>
      <c r="N8205" s="662"/>
      <c r="O8205" s="662"/>
    </row>
    <row r="8206" spans="1:15" hidden="1" x14ac:dyDescent="0.2">
      <c r="A8206" s="94" t="s">
        <v>34593</v>
      </c>
      <c r="B8206" t="s">
        <v>34594</v>
      </c>
      <c r="C8206" t="s">
        <v>614</v>
      </c>
      <c r="D8206">
        <v>145.93</v>
      </c>
      <c r="E8206" t="s">
        <v>30879</v>
      </c>
      <c r="F8206" s="662"/>
      <c r="G8206" s="662"/>
      <c r="H8206" s="662"/>
      <c r="I8206" s="662"/>
      <c r="J8206" s="662"/>
      <c r="K8206" s="662"/>
      <c r="L8206" s="662"/>
      <c r="M8206" s="662"/>
      <c r="N8206" s="662"/>
      <c r="O8206" s="662"/>
    </row>
    <row r="8207" spans="1:15" hidden="1" x14ac:dyDescent="0.2">
      <c r="A8207" s="94" t="s">
        <v>845</v>
      </c>
      <c r="B8207" t="s">
        <v>846</v>
      </c>
      <c r="C8207" t="s">
        <v>243</v>
      </c>
      <c r="D8207">
        <v>0.48</v>
      </c>
      <c r="E8207" t="s">
        <v>30879</v>
      </c>
      <c r="F8207" s="662"/>
      <c r="G8207" s="662"/>
      <c r="H8207" s="662"/>
      <c r="I8207" s="662"/>
      <c r="J8207" s="662"/>
      <c r="K8207" s="662"/>
      <c r="L8207" s="662"/>
      <c r="M8207" s="662"/>
      <c r="N8207" s="662"/>
      <c r="O8207" s="662"/>
    </row>
    <row r="8208" spans="1:15" hidden="1" x14ac:dyDescent="0.2">
      <c r="A8208" s="94" t="s">
        <v>34591</v>
      </c>
      <c r="B8208" t="s">
        <v>34592</v>
      </c>
      <c r="C8208" t="s">
        <v>243</v>
      </c>
      <c r="D8208">
        <v>1.6</v>
      </c>
      <c r="E8208" t="s">
        <v>30879</v>
      </c>
    </row>
    <row r="8209" spans="1:5" hidden="1" x14ac:dyDescent="0.2">
      <c r="A8209" s="94" t="s">
        <v>34621</v>
      </c>
      <c r="B8209" t="s">
        <v>34622</v>
      </c>
      <c r="C8209" t="s">
        <v>614</v>
      </c>
      <c r="D8209">
        <v>98.56</v>
      </c>
      <c r="E8209" t="s">
        <v>30879</v>
      </c>
    </row>
    <row r="8210" spans="1:5" hidden="1" x14ac:dyDescent="0.2">
      <c r="A8210" s="94" t="s">
        <v>34623</v>
      </c>
      <c r="B8210" t="s">
        <v>34624</v>
      </c>
      <c r="C8210" t="s">
        <v>614</v>
      </c>
      <c r="D8210">
        <v>481.73</v>
      </c>
      <c r="E8210" t="s">
        <v>30879</v>
      </c>
    </row>
    <row r="8211" spans="1:5" hidden="1" x14ac:dyDescent="0.2">
      <c r="A8211" s="94" t="s">
        <v>847</v>
      </c>
      <c r="B8211" t="s">
        <v>357</v>
      </c>
      <c r="C8211" t="s">
        <v>243</v>
      </c>
      <c r="D8211">
        <v>0.46</v>
      </c>
      <c r="E8211" t="s">
        <v>30879</v>
      </c>
    </row>
    <row r="8212" spans="1:5" hidden="1" x14ac:dyDescent="0.2">
      <c r="A8212" s="94" t="s">
        <v>9600</v>
      </c>
      <c r="B8212" t="s">
        <v>9601</v>
      </c>
      <c r="C8212" t="s">
        <v>243</v>
      </c>
      <c r="D8212">
        <v>1.18</v>
      </c>
      <c r="E8212" t="s">
        <v>30879</v>
      </c>
    </row>
    <row r="8213" spans="1:5" hidden="1" x14ac:dyDescent="0.2">
      <c r="A8213" s="94" t="s">
        <v>9602</v>
      </c>
      <c r="B8213" t="s">
        <v>9603</v>
      </c>
      <c r="C8213" t="s">
        <v>243</v>
      </c>
      <c r="D8213">
        <v>9.42</v>
      </c>
      <c r="E8213" t="s">
        <v>30879</v>
      </c>
    </row>
    <row r="8214" spans="1:5" hidden="1" x14ac:dyDescent="0.2">
      <c r="A8214" s="94" t="s">
        <v>34697</v>
      </c>
      <c r="B8214" t="s">
        <v>34698</v>
      </c>
      <c r="C8214" t="s">
        <v>3275</v>
      </c>
      <c r="D8214">
        <v>76.91</v>
      </c>
      <c r="E8214" t="s">
        <v>30879</v>
      </c>
    </row>
    <row r="8215" spans="1:5" hidden="1" x14ac:dyDescent="0.2">
      <c r="A8215" s="94" t="s">
        <v>358</v>
      </c>
      <c r="B8215" t="s">
        <v>1957</v>
      </c>
      <c r="C8215" t="s">
        <v>243</v>
      </c>
      <c r="D8215">
        <v>0.28999999999999998</v>
      </c>
      <c r="E8215" t="s">
        <v>30879</v>
      </c>
    </row>
    <row r="8216" spans="1:5" hidden="1" x14ac:dyDescent="0.2">
      <c r="A8216" s="94" t="s">
        <v>1958</v>
      </c>
      <c r="B8216" t="s">
        <v>1959</v>
      </c>
      <c r="C8216" t="s">
        <v>243</v>
      </c>
      <c r="D8216">
        <v>1.4</v>
      </c>
      <c r="E8216" t="s">
        <v>30879</v>
      </c>
    </row>
    <row r="8217" spans="1:5" hidden="1" x14ac:dyDescent="0.2">
      <c r="A8217" s="94" t="s">
        <v>1960</v>
      </c>
      <c r="B8217" t="s">
        <v>1961</v>
      </c>
      <c r="C8217" t="s">
        <v>243</v>
      </c>
      <c r="D8217">
        <v>0.28999999999999998</v>
      </c>
      <c r="E8217" t="s">
        <v>30879</v>
      </c>
    </row>
    <row r="8218" spans="1:5" hidden="1" x14ac:dyDescent="0.2">
      <c r="A8218" s="94" t="s">
        <v>1982</v>
      </c>
      <c r="B8218" t="s">
        <v>1983</v>
      </c>
      <c r="C8218" t="s">
        <v>243</v>
      </c>
      <c r="D8218">
        <v>1.4</v>
      </c>
      <c r="E8218" t="s">
        <v>30879</v>
      </c>
    </row>
    <row r="8219" spans="1:5" hidden="1" x14ac:dyDescent="0.2">
      <c r="A8219" s="94" t="s">
        <v>1984</v>
      </c>
      <c r="B8219" t="s">
        <v>2844</v>
      </c>
      <c r="C8219" t="s">
        <v>243</v>
      </c>
      <c r="D8219">
        <v>0.28999999999999998</v>
      </c>
      <c r="E8219" t="s">
        <v>30879</v>
      </c>
    </row>
    <row r="8220" spans="1:5" hidden="1" x14ac:dyDescent="0.2">
      <c r="A8220" s="94" t="s">
        <v>2845</v>
      </c>
      <c r="B8220" t="s">
        <v>2846</v>
      </c>
      <c r="C8220" t="s">
        <v>243</v>
      </c>
      <c r="D8220">
        <v>1.27</v>
      </c>
      <c r="E8220" t="s">
        <v>30879</v>
      </c>
    </row>
    <row r="8221" spans="1:5" hidden="1" x14ac:dyDescent="0.2">
      <c r="A8221" s="94" t="s">
        <v>34699</v>
      </c>
      <c r="B8221" t="s">
        <v>34700</v>
      </c>
      <c r="C8221" t="s">
        <v>243</v>
      </c>
      <c r="D8221">
        <v>5.45</v>
      </c>
      <c r="E8221" t="s">
        <v>30879</v>
      </c>
    </row>
    <row r="8222" spans="1:5" hidden="1" x14ac:dyDescent="0.2">
      <c r="A8222" s="94" t="s">
        <v>34701</v>
      </c>
      <c r="B8222" t="s">
        <v>34702</v>
      </c>
      <c r="C8222" t="s">
        <v>243</v>
      </c>
      <c r="D8222">
        <v>7.48</v>
      </c>
      <c r="E8222" t="s">
        <v>30879</v>
      </c>
    </row>
    <row r="8223" spans="1:5" hidden="1" x14ac:dyDescent="0.2">
      <c r="A8223" s="94" t="s">
        <v>34703</v>
      </c>
      <c r="B8223" t="s">
        <v>34704</v>
      </c>
      <c r="C8223" t="s">
        <v>243</v>
      </c>
      <c r="D8223">
        <v>6.37</v>
      </c>
      <c r="E8223" t="s">
        <v>30879</v>
      </c>
    </row>
    <row r="8224" spans="1:5" hidden="1" x14ac:dyDescent="0.2">
      <c r="A8224" s="94" t="s">
        <v>34705</v>
      </c>
      <c r="B8224" t="s">
        <v>34706</v>
      </c>
      <c r="C8224" t="s">
        <v>243</v>
      </c>
      <c r="D8224">
        <v>8.8699999999999992</v>
      </c>
      <c r="E8224" t="s">
        <v>30879</v>
      </c>
    </row>
    <row r="8225" spans="1:15" hidden="1" x14ac:dyDescent="0.2">
      <c r="A8225" s="94" t="s">
        <v>34707</v>
      </c>
      <c r="B8225" t="s">
        <v>34708</v>
      </c>
      <c r="C8225" t="s">
        <v>243</v>
      </c>
      <c r="D8225">
        <v>7.25</v>
      </c>
      <c r="E8225" t="s">
        <v>30879</v>
      </c>
    </row>
    <row r="8226" spans="1:15" hidden="1" x14ac:dyDescent="0.2">
      <c r="A8226" s="94" t="s">
        <v>34709</v>
      </c>
      <c r="B8226" t="s">
        <v>34710</v>
      </c>
      <c r="C8226" t="s">
        <v>243</v>
      </c>
      <c r="D8226">
        <v>10.29</v>
      </c>
      <c r="E8226" t="s">
        <v>30879</v>
      </c>
    </row>
    <row r="8227" spans="1:15" hidden="1" x14ac:dyDescent="0.2">
      <c r="A8227" s="94" t="s">
        <v>34711</v>
      </c>
      <c r="B8227" t="s">
        <v>34712</v>
      </c>
      <c r="C8227" t="s">
        <v>243</v>
      </c>
      <c r="D8227">
        <v>7.26</v>
      </c>
      <c r="E8227" t="s">
        <v>30879</v>
      </c>
    </row>
    <row r="8228" spans="1:15" hidden="1" x14ac:dyDescent="0.2">
      <c r="A8228" s="94" t="s">
        <v>34713</v>
      </c>
      <c r="B8228" t="s">
        <v>34714</v>
      </c>
      <c r="C8228" t="s">
        <v>243</v>
      </c>
      <c r="D8228">
        <v>10.09</v>
      </c>
      <c r="E8228" t="s">
        <v>30879</v>
      </c>
    </row>
    <row r="8229" spans="1:15" hidden="1" x14ac:dyDescent="0.2">
      <c r="A8229" s="94" t="s">
        <v>34715</v>
      </c>
      <c r="B8229" t="s">
        <v>34716</v>
      </c>
      <c r="C8229" t="s">
        <v>243</v>
      </c>
      <c r="D8229">
        <v>8.36</v>
      </c>
      <c r="E8229" t="s">
        <v>30879</v>
      </c>
    </row>
    <row r="8230" spans="1:15" hidden="1" x14ac:dyDescent="0.2">
      <c r="A8230" s="94" t="s">
        <v>34717</v>
      </c>
      <c r="B8230" t="s">
        <v>34718</v>
      </c>
      <c r="C8230" t="s">
        <v>243</v>
      </c>
      <c r="D8230">
        <v>11.85</v>
      </c>
      <c r="E8230" t="s">
        <v>30879</v>
      </c>
    </row>
    <row r="8231" spans="1:15" hidden="1" x14ac:dyDescent="0.2">
      <c r="A8231" s="94" t="s">
        <v>34719</v>
      </c>
      <c r="B8231" t="s">
        <v>34720</v>
      </c>
      <c r="C8231" t="s">
        <v>243</v>
      </c>
      <c r="D8231">
        <v>8.23</v>
      </c>
      <c r="E8231" t="s">
        <v>30879</v>
      </c>
    </row>
    <row r="8232" spans="1:15" hidden="1" x14ac:dyDescent="0.2">
      <c r="A8232" s="94" t="s">
        <v>34721</v>
      </c>
      <c r="B8232" t="s">
        <v>34722</v>
      </c>
      <c r="C8232" t="s">
        <v>243</v>
      </c>
      <c r="D8232">
        <v>11.42</v>
      </c>
      <c r="E8232" t="s">
        <v>30879</v>
      </c>
    </row>
    <row r="8233" spans="1:15" hidden="1" x14ac:dyDescent="0.2">
      <c r="A8233" s="94" t="s">
        <v>34723</v>
      </c>
      <c r="B8233" t="s">
        <v>34724</v>
      </c>
      <c r="C8233" t="s">
        <v>243</v>
      </c>
      <c r="D8233">
        <v>9.18</v>
      </c>
      <c r="E8233" t="s">
        <v>30879</v>
      </c>
    </row>
    <row r="8234" spans="1:15" hidden="1" x14ac:dyDescent="0.2">
      <c r="A8234" s="94" t="s">
        <v>34725</v>
      </c>
      <c r="B8234" t="s">
        <v>34726</v>
      </c>
      <c r="C8234" t="s">
        <v>243</v>
      </c>
      <c r="D8234">
        <v>13.05</v>
      </c>
      <c r="E8234" t="s">
        <v>30879</v>
      </c>
    </row>
    <row r="8235" spans="1:15" hidden="1" x14ac:dyDescent="0.2">
      <c r="A8235" s="94" t="s">
        <v>34727</v>
      </c>
      <c r="B8235" t="s">
        <v>34728</v>
      </c>
      <c r="C8235" t="s">
        <v>243</v>
      </c>
      <c r="D8235">
        <v>11.59</v>
      </c>
      <c r="E8235" t="s">
        <v>30879</v>
      </c>
    </row>
    <row r="8236" spans="1:15" hidden="1" x14ac:dyDescent="0.2">
      <c r="A8236" s="94" t="s">
        <v>34729</v>
      </c>
      <c r="B8236" t="s">
        <v>34730</v>
      </c>
      <c r="C8236" t="s">
        <v>243</v>
      </c>
      <c r="D8236">
        <v>16.45</v>
      </c>
      <c r="E8236" t="s">
        <v>30879</v>
      </c>
      <c r="F8236" s="662"/>
      <c r="G8236" s="662"/>
      <c r="H8236" s="662"/>
      <c r="I8236" s="662"/>
      <c r="J8236" s="662"/>
      <c r="K8236" s="662"/>
      <c r="L8236" s="662"/>
      <c r="M8236" s="662"/>
      <c r="N8236" s="662"/>
      <c r="O8236" s="662"/>
    </row>
    <row r="8237" spans="1:15" hidden="1" x14ac:dyDescent="0.2">
      <c r="A8237" s="94" t="s">
        <v>3044</v>
      </c>
      <c r="B8237" t="s">
        <v>3045</v>
      </c>
      <c r="C8237" t="s">
        <v>243</v>
      </c>
      <c r="D8237">
        <v>9.5</v>
      </c>
      <c r="E8237" t="s">
        <v>30879</v>
      </c>
      <c r="F8237" s="662"/>
      <c r="G8237" s="662"/>
      <c r="H8237" s="662"/>
      <c r="I8237" s="662"/>
      <c r="J8237" s="662"/>
      <c r="K8237" s="662"/>
      <c r="L8237" s="662"/>
      <c r="M8237" s="662"/>
      <c r="N8237" s="662"/>
      <c r="O8237" s="662"/>
    </row>
    <row r="8238" spans="1:15" hidden="1" x14ac:dyDescent="0.2">
      <c r="A8238" s="94" t="s">
        <v>3046</v>
      </c>
      <c r="B8238" t="s">
        <v>3047</v>
      </c>
      <c r="C8238" t="s">
        <v>243</v>
      </c>
      <c r="D8238">
        <v>6.69</v>
      </c>
      <c r="E8238" t="s">
        <v>30879</v>
      </c>
    </row>
    <row r="8239" spans="1:15" hidden="1" x14ac:dyDescent="0.2">
      <c r="A8239" s="94" t="s">
        <v>3267</v>
      </c>
      <c r="B8239" t="s">
        <v>3268</v>
      </c>
      <c r="C8239" t="s">
        <v>243</v>
      </c>
      <c r="D8239">
        <v>9.44</v>
      </c>
      <c r="E8239" t="s">
        <v>30879</v>
      </c>
    </row>
    <row r="8240" spans="1:15" hidden="1" x14ac:dyDescent="0.2">
      <c r="A8240" s="94" t="s">
        <v>34731</v>
      </c>
      <c r="B8240" t="s">
        <v>34732</v>
      </c>
      <c r="C8240" t="s">
        <v>243</v>
      </c>
      <c r="D8240">
        <v>9.35</v>
      </c>
      <c r="E8240" t="s">
        <v>30879</v>
      </c>
    </row>
    <row r="8241" spans="1:5" hidden="1" x14ac:dyDescent="0.2">
      <c r="A8241" s="94" t="s">
        <v>3559</v>
      </c>
      <c r="B8241" t="s">
        <v>3560</v>
      </c>
      <c r="C8241" t="s">
        <v>243</v>
      </c>
      <c r="D8241">
        <v>9.89</v>
      </c>
      <c r="E8241" t="s">
        <v>30879</v>
      </c>
    </row>
    <row r="8242" spans="1:5" hidden="1" x14ac:dyDescent="0.2">
      <c r="A8242" s="94" t="s">
        <v>3048</v>
      </c>
      <c r="B8242" t="s">
        <v>3049</v>
      </c>
      <c r="C8242" t="s">
        <v>243</v>
      </c>
      <c r="D8242">
        <v>7.6</v>
      </c>
      <c r="E8242" t="s">
        <v>30879</v>
      </c>
    </row>
    <row r="8243" spans="1:5" hidden="1" x14ac:dyDescent="0.2">
      <c r="A8243" s="94" t="s">
        <v>3269</v>
      </c>
      <c r="B8243" t="s">
        <v>3270</v>
      </c>
      <c r="C8243" t="s">
        <v>243</v>
      </c>
      <c r="D8243">
        <v>9.89</v>
      </c>
      <c r="E8243" t="s">
        <v>30879</v>
      </c>
    </row>
    <row r="8244" spans="1:5" hidden="1" x14ac:dyDescent="0.2">
      <c r="A8244" s="94" t="s">
        <v>34733</v>
      </c>
      <c r="B8244" t="s">
        <v>34734</v>
      </c>
      <c r="C8244" t="s">
        <v>243</v>
      </c>
      <c r="D8244">
        <v>9.91</v>
      </c>
      <c r="E8244" t="s">
        <v>30879</v>
      </c>
    </row>
    <row r="8245" spans="1:5" hidden="1" x14ac:dyDescent="0.2">
      <c r="A8245" s="94" t="s">
        <v>34735</v>
      </c>
      <c r="B8245" t="s">
        <v>34736</v>
      </c>
      <c r="C8245" t="s">
        <v>243</v>
      </c>
      <c r="D8245">
        <v>12.73</v>
      </c>
      <c r="E8245" t="s">
        <v>30879</v>
      </c>
    </row>
    <row r="8246" spans="1:5" hidden="1" x14ac:dyDescent="0.2">
      <c r="A8246" s="94" t="s">
        <v>3050</v>
      </c>
      <c r="B8246" t="s">
        <v>3051</v>
      </c>
      <c r="C8246" t="s">
        <v>243</v>
      </c>
      <c r="D8246">
        <v>8.98</v>
      </c>
      <c r="E8246" t="s">
        <v>30879</v>
      </c>
    </row>
    <row r="8247" spans="1:5" hidden="1" x14ac:dyDescent="0.2">
      <c r="A8247" s="94" t="s">
        <v>3271</v>
      </c>
      <c r="B8247" t="s">
        <v>3272</v>
      </c>
      <c r="C8247" t="s">
        <v>243</v>
      </c>
      <c r="D8247">
        <v>11.72</v>
      </c>
      <c r="E8247" t="s">
        <v>30879</v>
      </c>
    </row>
    <row r="8248" spans="1:5" hidden="1" x14ac:dyDescent="0.2">
      <c r="A8248" s="94" t="s">
        <v>9604</v>
      </c>
      <c r="B8248" t="s">
        <v>9605</v>
      </c>
      <c r="C8248" t="s">
        <v>243</v>
      </c>
      <c r="D8248">
        <v>13.14</v>
      </c>
      <c r="E8248" t="s">
        <v>30879</v>
      </c>
    </row>
    <row r="8249" spans="1:5" hidden="1" x14ac:dyDescent="0.2">
      <c r="A8249" s="94" t="s">
        <v>34737</v>
      </c>
      <c r="B8249" t="s">
        <v>34738</v>
      </c>
      <c r="C8249" t="s">
        <v>243</v>
      </c>
      <c r="D8249">
        <v>16.66</v>
      </c>
      <c r="E8249" t="s">
        <v>30879</v>
      </c>
    </row>
    <row r="8250" spans="1:5" hidden="1" x14ac:dyDescent="0.2">
      <c r="A8250" s="94" t="s">
        <v>34739</v>
      </c>
      <c r="B8250" t="s">
        <v>34740</v>
      </c>
      <c r="C8250" t="s">
        <v>243</v>
      </c>
      <c r="D8250">
        <v>16.100000000000001</v>
      </c>
      <c r="E8250" t="s">
        <v>30879</v>
      </c>
    </row>
    <row r="8251" spans="1:5" hidden="1" x14ac:dyDescent="0.2">
      <c r="A8251" s="94" t="s">
        <v>34741</v>
      </c>
      <c r="B8251" t="s">
        <v>34742</v>
      </c>
      <c r="C8251" t="s">
        <v>243</v>
      </c>
      <c r="D8251">
        <v>17.23</v>
      </c>
      <c r="E8251" t="s">
        <v>30879</v>
      </c>
    </row>
    <row r="8252" spans="1:5" hidden="1" x14ac:dyDescent="0.2">
      <c r="A8252" s="94" t="s">
        <v>34743</v>
      </c>
      <c r="B8252" t="s">
        <v>34744</v>
      </c>
      <c r="C8252" t="s">
        <v>243</v>
      </c>
      <c r="D8252">
        <v>24.19</v>
      </c>
      <c r="E8252" t="s">
        <v>30879</v>
      </c>
    </row>
    <row r="8253" spans="1:5" hidden="1" x14ac:dyDescent="0.2">
      <c r="A8253" s="94" t="s">
        <v>34745</v>
      </c>
      <c r="B8253" t="s">
        <v>34746</v>
      </c>
      <c r="C8253" t="s">
        <v>243</v>
      </c>
      <c r="D8253">
        <v>34.28</v>
      </c>
      <c r="E8253" t="s">
        <v>30879</v>
      </c>
    </row>
    <row r="8254" spans="1:5" hidden="1" x14ac:dyDescent="0.2">
      <c r="A8254" s="94" t="s">
        <v>34659</v>
      </c>
      <c r="B8254" t="s">
        <v>34660</v>
      </c>
      <c r="C8254" t="s">
        <v>614</v>
      </c>
      <c r="D8254">
        <v>93.32</v>
      </c>
      <c r="E8254" t="s">
        <v>30879</v>
      </c>
    </row>
    <row r="8255" spans="1:5" hidden="1" x14ac:dyDescent="0.2">
      <c r="A8255" s="94" t="s">
        <v>9606</v>
      </c>
      <c r="B8255" t="s">
        <v>9607</v>
      </c>
      <c r="C8255" t="s">
        <v>243</v>
      </c>
      <c r="D8255">
        <v>13.07</v>
      </c>
      <c r="E8255" t="s">
        <v>30879</v>
      </c>
    </row>
    <row r="8256" spans="1:5" hidden="1" x14ac:dyDescent="0.2">
      <c r="A8256" s="94" t="s">
        <v>9608</v>
      </c>
      <c r="B8256" t="s">
        <v>9609</v>
      </c>
      <c r="C8256" t="s">
        <v>243</v>
      </c>
      <c r="D8256">
        <v>13.98</v>
      </c>
      <c r="E8256" t="s">
        <v>30879</v>
      </c>
    </row>
    <row r="8257" spans="1:15" hidden="1" x14ac:dyDescent="0.2">
      <c r="A8257" s="94" t="s">
        <v>33701</v>
      </c>
      <c r="B8257" t="s">
        <v>33702</v>
      </c>
      <c r="C8257" t="s">
        <v>243</v>
      </c>
      <c r="D8257">
        <v>0.46</v>
      </c>
      <c r="E8257" t="s">
        <v>30879</v>
      </c>
    </row>
    <row r="8258" spans="1:15" hidden="1" x14ac:dyDescent="0.2">
      <c r="A8258" s="94" t="s">
        <v>33703</v>
      </c>
      <c r="B8258" t="s">
        <v>33704</v>
      </c>
      <c r="C8258" t="s">
        <v>243</v>
      </c>
      <c r="D8258">
        <v>0.56999999999999995</v>
      </c>
      <c r="E8258" t="s">
        <v>30879</v>
      </c>
    </row>
    <row r="8259" spans="1:15" hidden="1" x14ac:dyDescent="0.2">
      <c r="A8259" s="94" t="s">
        <v>33705</v>
      </c>
      <c r="B8259" t="s">
        <v>33706</v>
      </c>
      <c r="C8259" t="s">
        <v>243</v>
      </c>
      <c r="D8259">
        <v>1.1200000000000001</v>
      </c>
      <c r="E8259" t="s">
        <v>30879</v>
      </c>
    </row>
    <row r="8260" spans="1:15" hidden="1" x14ac:dyDescent="0.2">
      <c r="A8260" s="94" t="s">
        <v>33711</v>
      </c>
      <c r="B8260" t="s">
        <v>33712</v>
      </c>
      <c r="C8260" t="s">
        <v>2931</v>
      </c>
      <c r="D8260">
        <v>53.16</v>
      </c>
      <c r="E8260" t="s">
        <v>30879</v>
      </c>
    </row>
    <row r="8261" spans="1:15" hidden="1" x14ac:dyDescent="0.2">
      <c r="A8261" s="94" t="s">
        <v>33713</v>
      </c>
      <c r="B8261" t="s">
        <v>33714</v>
      </c>
      <c r="C8261" t="s">
        <v>243</v>
      </c>
      <c r="D8261">
        <v>0.05</v>
      </c>
      <c r="E8261" t="s">
        <v>30879</v>
      </c>
    </row>
    <row r="8262" spans="1:15" hidden="1" x14ac:dyDescent="0.2">
      <c r="A8262" s="94" t="s">
        <v>34125</v>
      </c>
      <c r="B8262" t="s">
        <v>34126</v>
      </c>
      <c r="C8262" t="s">
        <v>2815</v>
      </c>
      <c r="D8262">
        <v>37.159999999999997</v>
      </c>
      <c r="E8262" t="s">
        <v>30879</v>
      </c>
    </row>
    <row r="8263" spans="1:15" hidden="1" x14ac:dyDescent="0.2">
      <c r="A8263" s="94" t="s">
        <v>9610</v>
      </c>
      <c r="B8263" t="s">
        <v>9611</v>
      </c>
      <c r="C8263" t="s">
        <v>2931</v>
      </c>
      <c r="D8263">
        <v>4.5</v>
      </c>
      <c r="E8263" t="s">
        <v>30879</v>
      </c>
    </row>
    <row r="8264" spans="1:15" hidden="1" x14ac:dyDescent="0.2">
      <c r="A8264" s="94" t="s">
        <v>34020</v>
      </c>
      <c r="B8264" t="s">
        <v>34021</v>
      </c>
      <c r="C8264" t="s">
        <v>2931</v>
      </c>
      <c r="D8264">
        <v>5.41</v>
      </c>
      <c r="E8264" t="s">
        <v>30879</v>
      </c>
    </row>
    <row r="8265" spans="1:15" hidden="1" x14ac:dyDescent="0.2">
      <c r="A8265" s="94" t="s">
        <v>9612</v>
      </c>
      <c r="B8265" t="s">
        <v>9613</v>
      </c>
      <c r="C8265" t="s">
        <v>2931</v>
      </c>
      <c r="D8265">
        <v>4.8600000000000003</v>
      </c>
      <c r="E8265" t="s">
        <v>30879</v>
      </c>
      <c r="F8265" s="658"/>
      <c r="G8265" s="658"/>
      <c r="H8265" s="658"/>
      <c r="I8265" s="658"/>
      <c r="J8265" s="658"/>
      <c r="K8265" s="658"/>
      <c r="L8265" s="658"/>
      <c r="M8265" s="658"/>
      <c r="N8265" s="658"/>
      <c r="O8265" s="658"/>
    </row>
    <row r="8266" spans="1:15" hidden="1" x14ac:dyDescent="0.2">
      <c r="A8266" s="94" t="s">
        <v>34026</v>
      </c>
      <c r="B8266" t="s">
        <v>34027</v>
      </c>
      <c r="C8266" t="s">
        <v>2931</v>
      </c>
      <c r="D8266">
        <v>4.57</v>
      </c>
      <c r="E8266" t="s">
        <v>30879</v>
      </c>
    </row>
    <row r="8267" spans="1:15" hidden="1" x14ac:dyDescent="0.2">
      <c r="A8267" s="94" t="s">
        <v>9614</v>
      </c>
      <c r="B8267" t="s">
        <v>9615</v>
      </c>
      <c r="C8267" t="s">
        <v>2931</v>
      </c>
      <c r="D8267">
        <v>5.67</v>
      </c>
      <c r="E8267" t="s">
        <v>30879</v>
      </c>
    </row>
    <row r="8268" spans="1:15" hidden="1" x14ac:dyDescent="0.2">
      <c r="A8268" s="94" t="s">
        <v>34028</v>
      </c>
      <c r="B8268" t="s">
        <v>34029</v>
      </c>
      <c r="C8268" t="s">
        <v>2931</v>
      </c>
      <c r="D8268">
        <v>4.5599999999999996</v>
      </c>
      <c r="E8268" t="s">
        <v>30879</v>
      </c>
    </row>
    <row r="8269" spans="1:15" hidden="1" x14ac:dyDescent="0.2">
      <c r="A8269" s="94" t="s">
        <v>9616</v>
      </c>
      <c r="B8269" t="s">
        <v>9617</v>
      </c>
      <c r="C8269" t="s">
        <v>2931</v>
      </c>
      <c r="D8269">
        <v>5.54</v>
      </c>
      <c r="E8269" t="s">
        <v>30879</v>
      </c>
    </row>
    <row r="8270" spans="1:15" hidden="1" x14ac:dyDescent="0.2">
      <c r="A8270" s="94" t="s">
        <v>34030</v>
      </c>
      <c r="B8270" t="s">
        <v>34031</v>
      </c>
      <c r="C8270" t="s">
        <v>2931</v>
      </c>
      <c r="D8270">
        <v>6.25</v>
      </c>
      <c r="E8270" t="s">
        <v>30879</v>
      </c>
    </row>
    <row r="8271" spans="1:15" hidden="1" x14ac:dyDescent="0.2">
      <c r="A8271" s="94" t="s">
        <v>9618</v>
      </c>
      <c r="B8271" t="s">
        <v>9619</v>
      </c>
      <c r="C8271" t="s">
        <v>2931</v>
      </c>
      <c r="D8271">
        <v>5.86</v>
      </c>
      <c r="E8271" t="s">
        <v>30879</v>
      </c>
    </row>
    <row r="8272" spans="1:15" hidden="1" x14ac:dyDescent="0.2">
      <c r="A8272" s="94" t="s">
        <v>9620</v>
      </c>
      <c r="B8272" t="s">
        <v>9621</v>
      </c>
      <c r="C8272" t="s">
        <v>2931</v>
      </c>
      <c r="D8272">
        <v>6.16</v>
      </c>
      <c r="E8272" t="s">
        <v>30879</v>
      </c>
    </row>
    <row r="8273" spans="1:15" hidden="1" x14ac:dyDescent="0.2">
      <c r="A8273" s="94" t="s">
        <v>34034</v>
      </c>
      <c r="B8273" t="s">
        <v>34035</v>
      </c>
      <c r="C8273" t="s">
        <v>2815</v>
      </c>
      <c r="D8273">
        <v>6.76</v>
      </c>
      <c r="E8273" t="s">
        <v>30879</v>
      </c>
    </row>
    <row r="8274" spans="1:15" hidden="1" x14ac:dyDescent="0.2">
      <c r="A8274" s="94" t="s">
        <v>21999</v>
      </c>
      <c r="B8274" t="s">
        <v>22000</v>
      </c>
      <c r="C8274" t="s">
        <v>2815</v>
      </c>
      <c r="D8274">
        <v>7.4</v>
      </c>
      <c r="E8274" t="s">
        <v>30879</v>
      </c>
      <c r="F8274" s="662"/>
      <c r="G8274" s="662"/>
      <c r="H8274" s="662"/>
      <c r="I8274" s="662"/>
      <c r="J8274" s="662"/>
      <c r="K8274" s="662"/>
      <c r="L8274" s="662"/>
      <c r="M8274" s="662"/>
      <c r="N8274" s="662"/>
      <c r="O8274" s="662"/>
    </row>
    <row r="8275" spans="1:15" hidden="1" x14ac:dyDescent="0.2">
      <c r="A8275" s="94" t="s">
        <v>34042</v>
      </c>
      <c r="B8275" t="s">
        <v>34043</v>
      </c>
      <c r="C8275" t="s">
        <v>2815</v>
      </c>
      <c r="D8275">
        <v>5.4</v>
      </c>
      <c r="E8275" t="s">
        <v>30879</v>
      </c>
      <c r="F8275" s="662"/>
      <c r="G8275" s="662"/>
      <c r="H8275" s="662"/>
      <c r="I8275" s="662"/>
      <c r="J8275" s="662"/>
      <c r="K8275" s="662"/>
      <c r="L8275" s="662"/>
      <c r="M8275" s="662"/>
      <c r="N8275" s="662"/>
      <c r="O8275" s="662"/>
    </row>
    <row r="8276" spans="1:15" hidden="1" x14ac:dyDescent="0.2">
      <c r="A8276" s="94" t="s">
        <v>34038</v>
      </c>
      <c r="B8276" t="s">
        <v>34039</v>
      </c>
      <c r="C8276" t="s">
        <v>2815</v>
      </c>
      <c r="D8276">
        <v>4.2</v>
      </c>
      <c r="E8276" t="s">
        <v>30879</v>
      </c>
      <c r="F8276" s="662"/>
      <c r="G8276" s="662"/>
      <c r="H8276" s="662"/>
      <c r="I8276" s="662"/>
      <c r="J8276" s="662"/>
      <c r="K8276" s="662"/>
      <c r="L8276" s="662"/>
      <c r="M8276" s="662"/>
      <c r="N8276" s="662"/>
      <c r="O8276" s="662"/>
    </row>
    <row r="8277" spans="1:15" hidden="1" x14ac:dyDescent="0.2">
      <c r="A8277" s="94" t="s">
        <v>34040</v>
      </c>
      <c r="B8277" t="s">
        <v>34041</v>
      </c>
      <c r="C8277" t="s">
        <v>2815</v>
      </c>
      <c r="D8277">
        <v>4.2</v>
      </c>
      <c r="E8277" t="s">
        <v>30879</v>
      </c>
      <c r="F8277" s="662"/>
      <c r="G8277" s="662"/>
      <c r="H8277" s="662"/>
      <c r="I8277" s="662"/>
      <c r="J8277" s="662"/>
      <c r="K8277" s="662"/>
      <c r="L8277" s="662"/>
      <c r="M8277" s="662"/>
      <c r="N8277" s="662"/>
      <c r="O8277" s="662"/>
    </row>
    <row r="8278" spans="1:15" hidden="1" x14ac:dyDescent="0.2">
      <c r="A8278" s="94" t="s">
        <v>34044</v>
      </c>
      <c r="B8278" t="s">
        <v>34045</v>
      </c>
      <c r="C8278" t="s">
        <v>2815</v>
      </c>
      <c r="D8278">
        <v>4.2</v>
      </c>
      <c r="E8278" t="s">
        <v>30879</v>
      </c>
    </row>
    <row r="8279" spans="1:15" hidden="1" x14ac:dyDescent="0.2">
      <c r="A8279" s="94" t="s">
        <v>34022</v>
      </c>
      <c r="B8279" t="s">
        <v>34023</v>
      </c>
      <c r="C8279" t="s">
        <v>2815</v>
      </c>
      <c r="D8279">
        <v>4.2</v>
      </c>
      <c r="E8279" t="s">
        <v>30879</v>
      </c>
    </row>
    <row r="8280" spans="1:15" hidden="1" x14ac:dyDescent="0.2">
      <c r="A8280" s="94" t="s">
        <v>34024</v>
      </c>
      <c r="B8280" t="s">
        <v>34025</v>
      </c>
      <c r="C8280" t="s">
        <v>2815</v>
      </c>
      <c r="D8280">
        <v>4.2</v>
      </c>
      <c r="E8280" t="s">
        <v>30879</v>
      </c>
    </row>
    <row r="8281" spans="1:15" hidden="1" x14ac:dyDescent="0.2">
      <c r="A8281" s="94" t="s">
        <v>34032</v>
      </c>
      <c r="B8281" t="s">
        <v>34033</v>
      </c>
      <c r="C8281" t="s">
        <v>2815</v>
      </c>
      <c r="D8281">
        <v>4.2</v>
      </c>
      <c r="E8281" t="s">
        <v>30879</v>
      </c>
    </row>
    <row r="8282" spans="1:15" hidden="1" x14ac:dyDescent="0.2">
      <c r="A8282" s="94" t="s">
        <v>34036</v>
      </c>
      <c r="B8282" t="s">
        <v>34037</v>
      </c>
      <c r="C8282" t="s">
        <v>2815</v>
      </c>
      <c r="D8282">
        <v>4.2</v>
      </c>
      <c r="E8282" t="s">
        <v>30879</v>
      </c>
    </row>
    <row r="8283" spans="1:15" hidden="1" x14ac:dyDescent="0.2">
      <c r="A8283" s="94" t="s">
        <v>9622</v>
      </c>
      <c r="B8283" t="s">
        <v>9623</v>
      </c>
      <c r="C8283" t="s">
        <v>243</v>
      </c>
      <c r="D8283">
        <v>7.8</v>
      </c>
      <c r="E8283" t="s">
        <v>30879</v>
      </c>
    </row>
    <row r="8284" spans="1:15" hidden="1" x14ac:dyDescent="0.2">
      <c r="A8284" s="94" t="s">
        <v>9624</v>
      </c>
      <c r="B8284" t="s">
        <v>44357</v>
      </c>
      <c r="C8284" t="s">
        <v>243</v>
      </c>
      <c r="D8284">
        <v>7.75</v>
      </c>
      <c r="E8284" t="s">
        <v>30879</v>
      </c>
    </row>
    <row r="8285" spans="1:15" hidden="1" x14ac:dyDescent="0.2">
      <c r="A8285" s="94" t="s">
        <v>22001</v>
      </c>
      <c r="B8285" t="s">
        <v>22002</v>
      </c>
      <c r="C8285" t="s">
        <v>243</v>
      </c>
      <c r="D8285">
        <v>78.67</v>
      </c>
      <c r="E8285" t="s">
        <v>30879</v>
      </c>
    </row>
    <row r="8286" spans="1:15" hidden="1" x14ac:dyDescent="0.2">
      <c r="A8286" s="94" t="s">
        <v>33943</v>
      </c>
      <c r="B8286" t="s">
        <v>33944</v>
      </c>
      <c r="C8286" t="s">
        <v>614</v>
      </c>
      <c r="D8286">
        <v>49.09</v>
      </c>
      <c r="E8286" t="s">
        <v>30879</v>
      </c>
    </row>
    <row r="8287" spans="1:15" hidden="1" x14ac:dyDescent="0.2">
      <c r="A8287" s="94" t="s">
        <v>33945</v>
      </c>
      <c r="B8287" t="s">
        <v>33946</v>
      </c>
      <c r="C8287" t="s">
        <v>614</v>
      </c>
      <c r="D8287">
        <v>54.37</v>
      </c>
      <c r="E8287" t="s">
        <v>30879</v>
      </c>
    </row>
    <row r="8288" spans="1:15" hidden="1" x14ac:dyDescent="0.2">
      <c r="A8288" s="94" t="s">
        <v>9625</v>
      </c>
      <c r="B8288" t="s">
        <v>22003</v>
      </c>
      <c r="C8288" t="s">
        <v>614</v>
      </c>
      <c r="D8288">
        <v>49.78</v>
      </c>
      <c r="E8288" t="s">
        <v>30879</v>
      </c>
    </row>
    <row r="8289" spans="1:5" hidden="1" x14ac:dyDescent="0.2">
      <c r="A8289" s="94" t="s">
        <v>9626</v>
      </c>
      <c r="B8289" t="s">
        <v>22004</v>
      </c>
      <c r="C8289" t="s">
        <v>614</v>
      </c>
      <c r="D8289">
        <v>39.6</v>
      </c>
      <c r="E8289" t="s">
        <v>30879</v>
      </c>
    </row>
    <row r="8290" spans="1:5" hidden="1" x14ac:dyDescent="0.2">
      <c r="A8290" s="94" t="s">
        <v>9627</v>
      </c>
      <c r="B8290" t="s">
        <v>33942</v>
      </c>
      <c r="C8290" t="s">
        <v>614</v>
      </c>
      <c r="D8290">
        <v>62.79</v>
      </c>
      <c r="E8290" t="s">
        <v>30879</v>
      </c>
    </row>
    <row r="8291" spans="1:5" hidden="1" x14ac:dyDescent="0.2">
      <c r="A8291" s="94" t="s">
        <v>22005</v>
      </c>
      <c r="B8291" t="s">
        <v>44358</v>
      </c>
      <c r="C8291" t="s">
        <v>614</v>
      </c>
      <c r="D8291">
        <v>51.63</v>
      </c>
      <c r="E8291" t="s">
        <v>30879</v>
      </c>
    </row>
    <row r="8292" spans="1:5" hidden="1" x14ac:dyDescent="0.2">
      <c r="A8292" s="94" t="s">
        <v>33940</v>
      </c>
      <c r="B8292" t="s">
        <v>33941</v>
      </c>
      <c r="C8292" t="s">
        <v>2847</v>
      </c>
      <c r="D8292">
        <v>47.59</v>
      </c>
      <c r="E8292" t="s">
        <v>30879</v>
      </c>
    </row>
    <row r="8293" spans="1:5" hidden="1" x14ac:dyDescent="0.2">
      <c r="A8293" s="94" t="s">
        <v>22006</v>
      </c>
      <c r="B8293" t="s">
        <v>22007</v>
      </c>
      <c r="C8293" t="s">
        <v>614</v>
      </c>
      <c r="D8293">
        <v>18.75</v>
      </c>
      <c r="E8293" t="s">
        <v>30879</v>
      </c>
    </row>
    <row r="8294" spans="1:5" hidden="1" x14ac:dyDescent="0.2">
      <c r="A8294" s="94" t="s">
        <v>22008</v>
      </c>
      <c r="B8294" t="s">
        <v>22009</v>
      </c>
      <c r="C8294" t="s">
        <v>614</v>
      </c>
      <c r="D8294">
        <v>18.73</v>
      </c>
      <c r="E8294" t="s">
        <v>30879</v>
      </c>
    </row>
    <row r="8295" spans="1:5" hidden="1" x14ac:dyDescent="0.2">
      <c r="A8295" s="94" t="s">
        <v>9628</v>
      </c>
      <c r="B8295" t="s">
        <v>33957</v>
      </c>
      <c r="C8295" t="s">
        <v>614</v>
      </c>
      <c r="D8295">
        <v>27</v>
      </c>
      <c r="E8295" t="s">
        <v>30879</v>
      </c>
    </row>
    <row r="8296" spans="1:5" hidden="1" x14ac:dyDescent="0.2">
      <c r="A8296" s="94" t="s">
        <v>33960</v>
      </c>
      <c r="B8296" t="s">
        <v>33961</v>
      </c>
      <c r="C8296" t="s">
        <v>614</v>
      </c>
      <c r="D8296">
        <v>25.87</v>
      </c>
      <c r="E8296" t="s">
        <v>30879</v>
      </c>
    </row>
    <row r="8297" spans="1:5" hidden="1" x14ac:dyDescent="0.2">
      <c r="A8297" s="94" t="s">
        <v>33958</v>
      </c>
      <c r="B8297" t="s">
        <v>33959</v>
      </c>
      <c r="C8297" t="s">
        <v>614</v>
      </c>
      <c r="D8297">
        <v>26.29</v>
      </c>
      <c r="E8297" t="s">
        <v>30879</v>
      </c>
    </row>
    <row r="8298" spans="1:5" hidden="1" x14ac:dyDescent="0.2">
      <c r="A8298" s="94" t="s">
        <v>33962</v>
      </c>
      <c r="B8298" t="s">
        <v>33963</v>
      </c>
      <c r="C8298" t="s">
        <v>614</v>
      </c>
      <c r="D8298">
        <v>26.29</v>
      </c>
      <c r="E8298" t="s">
        <v>30879</v>
      </c>
    </row>
    <row r="8299" spans="1:5" hidden="1" x14ac:dyDescent="0.2">
      <c r="A8299" s="94" t="s">
        <v>33951</v>
      </c>
      <c r="B8299" t="s">
        <v>33952</v>
      </c>
      <c r="C8299" t="s">
        <v>243</v>
      </c>
      <c r="D8299">
        <v>0.74</v>
      </c>
      <c r="E8299" t="s">
        <v>30879</v>
      </c>
    </row>
    <row r="8300" spans="1:5" hidden="1" x14ac:dyDescent="0.2">
      <c r="A8300" s="94" t="s">
        <v>33953</v>
      </c>
      <c r="B8300" t="s">
        <v>33954</v>
      </c>
      <c r="C8300" t="s">
        <v>243</v>
      </c>
      <c r="D8300">
        <v>0.96</v>
      </c>
      <c r="E8300" t="s">
        <v>30879</v>
      </c>
    </row>
    <row r="8301" spans="1:5" hidden="1" x14ac:dyDescent="0.2">
      <c r="A8301" s="94" t="s">
        <v>33955</v>
      </c>
      <c r="B8301" t="s">
        <v>33956</v>
      </c>
      <c r="C8301" t="s">
        <v>243</v>
      </c>
      <c r="D8301">
        <v>1.19</v>
      </c>
      <c r="E8301" t="s">
        <v>30879</v>
      </c>
    </row>
    <row r="8302" spans="1:5" hidden="1" x14ac:dyDescent="0.2">
      <c r="A8302" s="94" t="s">
        <v>33947</v>
      </c>
      <c r="B8302" t="s">
        <v>33948</v>
      </c>
      <c r="C8302" t="s">
        <v>243</v>
      </c>
      <c r="D8302">
        <v>2.36</v>
      </c>
      <c r="E8302" t="s">
        <v>30879</v>
      </c>
    </row>
    <row r="8303" spans="1:5" hidden="1" x14ac:dyDescent="0.2">
      <c r="A8303" s="94" t="s">
        <v>33949</v>
      </c>
      <c r="B8303" t="s">
        <v>33950</v>
      </c>
      <c r="C8303" t="s">
        <v>243</v>
      </c>
      <c r="D8303">
        <v>4.1500000000000004</v>
      </c>
      <c r="E8303" t="s">
        <v>30879</v>
      </c>
    </row>
    <row r="8304" spans="1:5" hidden="1" x14ac:dyDescent="0.2">
      <c r="A8304" s="94" t="s">
        <v>9629</v>
      </c>
      <c r="B8304" t="s">
        <v>44356</v>
      </c>
      <c r="C8304" t="s">
        <v>614</v>
      </c>
      <c r="D8304">
        <v>8.56</v>
      </c>
      <c r="E8304" t="s">
        <v>30879</v>
      </c>
    </row>
    <row r="8305" spans="1:5" hidden="1" x14ac:dyDescent="0.2">
      <c r="A8305" s="94" t="s">
        <v>33986</v>
      </c>
      <c r="B8305" t="s">
        <v>33987</v>
      </c>
      <c r="C8305" t="s">
        <v>243</v>
      </c>
      <c r="D8305">
        <v>63.77</v>
      </c>
      <c r="E8305" t="s">
        <v>30879</v>
      </c>
    </row>
    <row r="8306" spans="1:5" hidden="1" x14ac:dyDescent="0.2">
      <c r="A8306" s="94" t="s">
        <v>33767</v>
      </c>
      <c r="B8306" t="s">
        <v>33768</v>
      </c>
      <c r="C8306" t="s">
        <v>2847</v>
      </c>
      <c r="D8306">
        <v>86.33</v>
      </c>
      <c r="E8306" t="s">
        <v>30879</v>
      </c>
    </row>
    <row r="8307" spans="1:5" hidden="1" x14ac:dyDescent="0.2">
      <c r="A8307" s="94" t="s">
        <v>33769</v>
      </c>
      <c r="B8307" t="s">
        <v>33770</v>
      </c>
      <c r="C8307" t="s">
        <v>2847</v>
      </c>
      <c r="D8307">
        <v>172.66</v>
      </c>
      <c r="E8307" t="s">
        <v>30879</v>
      </c>
    </row>
    <row r="8308" spans="1:5" hidden="1" x14ac:dyDescent="0.2">
      <c r="A8308" s="94" t="s">
        <v>33771</v>
      </c>
      <c r="B8308" t="s">
        <v>33772</v>
      </c>
      <c r="C8308" t="s">
        <v>2847</v>
      </c>
      <c r="D8308">
        <v>100.18</v>
      </c>
      <c r="E8308" t="s">
        <v>30879</v>
      </c>
    </row>
    <row r="8309" spans="1:5" hidden="1" x14ac:dyDescent="0.2">
      <c r="A8309" s="94" t="s">
        <v>33905</v>
      </c>
      <c r="B8309" t="s">
        <v>33906</v>
      </c>
      <c r="C8309" t="s">
        <v>614</v>
      </c>
      <c r="D8309">
        <v>138.69999999999999</v>
      </c>
      <c r="E8309" t="s">
        <v>30879</v>
      </c>
    </row>
    <row r="8310" spans="1:5" hidden="1" x14ac:dyDescent="0.2">
      <c r="A8310" s="94" t="s">
        <v>33897</v>
      </c>
      <c r="B8310" t="s">
        <v>33898</v>
      </c>
      <c r="C8310" t="s">
        <v>614</v>
      </c>
      <c r="D8310">
        <v>123.07</v>
      </c>
      <c r="E8310" t="s">
        <v>30879</v>
      </c>
    </row>
    <row r="8311" spans="1:5" hidden="1" x14ac:dyDescent="0.2">
      <c r="A8311" s="94" t="s">
        <v>33899</v>
      </c>
      <c r="B8311" t="s">
        <v>33900</v>
      </c>
      <c r="C8311" t="s">
        <v>614</v>
      </c>
      <c r="D8311">
        <v>132.02000000000001</v>
      </c>
      <c r="E8311" t="s">
        <v>30879</v>
      </c>
    </row>
    <row r="8312" spans="1:5" hidden="1" x14ac:dyDescent="0.2">
      <c r="A8312" s="94" t="s">
        <v>9630</v>
      </c>
      <c r="B8312" t="s">
        <v>22010</v>
      </c>
      <c r="C8312" t="s">
        <v>614</v>
      </c>
      <c r="D8312">
        <v>169.06</v>
      </c>
      <c r="E8312" t="s">
        <v>30879</v>
      </c>
    </row>
    <row r="8313" spans="1:5" hidden="1" x14ac:dyDescent="0.2">
      <c r="A8313" s="94" t="s">
        <v>34190</v>
      </c>
      <c r="B8313" t="s">
        <v>34191</v>
      </c>
      <c r="C8313" t="s">
        <v>1880</v>
      </c>
      <c r="D8313">
        <v>5.45</v>
      </c>
      <c r="E8313" t="s">
        <v>30879</v>
      </c>
    </row>
    <row r="8314" spans="1:5" hidden="1" x14ac:dyDescent="0.2">
      <c r="A8314" s="94" t="s">
        <v>22011</v>
      </c>
      <c r="B8314" t="s">
        <v>22012</v>
      </c>
      <c r="C8314" t="s">
        <v>1880</v>
      </c>
      <c r="D8314">
        <v>5.0199999999999996</v>
      </c>
      <c r="E8314" t="s">
        <v>30879</v>
      </c>
    </row>
    <row r="8315" spans="1:5" hidden="1" x14ac:dyDescent="0.2">
      <c r="A8315" s="94" t="s">
        <v>22013</v>
      </c>
      <c r="B8315" t="s">
        <v>22014</v>
      </c>
      <c r="C8315" t="s">
        <v>1880</v>
      </c>
      <c r="D8315">
        <v>5.44</v>
      </c>
      <c r="E8315" t="s">
        <v>30879</v>
      </c>
    </row>
    <row r="8316" spans="1:5" hidden="1" x14ac:dyDescent="0.2">
      <c r="A8316" s="94" t="s">
        <v>9631</v>
      </c>
      <c r="B8316" t="s">
        <v>9632</v>
      </c>
      <c r="C8316" t="s">
        <v>1880</v>
      </c>
      <c r="D8316">
        <v>6.21</v>
      </c>
      <c r="E8316" t="s">
        <v>30879</v>
      </c>
    </row>
    <row r="8317" spans="1:5" hidden="1" x14ac:dyDescent="0.2">
      <c r="A8317" s="94" t="s">
        <v>34192</v>
      </c>
      <c r="B8317" t="s">
        <v>34193</v>
      </c>
      <c r="C8317" t="s">
        <v>1880</v>
      </c>
      <c r="D8317">
        <v>5.34</v>
      </c>
      <c r="E8317" t="s">
        <v>30879</v>
      </c>
    </row>
    <row r="8318" spans="1:5" hidden="1" x14ac:dyDescent="0.2">
      <c r="A8318" s="94" t="s">
        <v>9633</v>
      </c>
      <c r="B8318" t="s">
        <v>9634</v>
      </c>
      <c r="C8318" t="s">
        <v>1880</v>
      </c>
      <c r="D8318">
        <v>4.76</v>
      </c>
      <c r="E8318" t="s">
        <v>30879</v>
      </c>
    </row>
    <row r="8319" spans="1:5" hidden="1" x14ac:dyDescent="0.2">
      <c r="A8319" s="94" t="s">
        <v>22015</v>
      </c>
      <c r="B8319" t="s">
        <v>22016</v>
      </c>
      <c r="C8319" t="s">
        <v>243</v>
      </c>
      <c r="D8319">
        <v>4.29</v>
      </c>
      <c r="E8319" t="s">
        <v>30879</v>
      </c>
    </row>
    <row r="8320" spans="1:5" hidden="1" x14ac:dyDescent="0.2">
      <c r="A8320" s="94" t="s">
        <v>22017</v>
      </c>
      <c r="B8320" t="s">
        <v>22018</v>
      </c>
      <c r="C8320" t="s">
        <v>1880</v>
      </c>
      <c r="D8320">
        <v>4.29</v>
      </c>
      <c r="E8320" t="s">
        <v>30879</v>
      </c>
    </row>
    <row r="8321" spans="1:5" hidden="1" x14ac:dyDescent="0.2">
      <c r="A8321" s="94" t="s">
        <v>22019</v>
      </c>
      <c r="B8321" t="s">
        <v>22020</v>
      </c>
      <c r="C8321" t="s">
        <v>1880</v>
      </c>
      <c r="D8321">
        <v>3.89</v>
      </c>
      <c r="E8321" t="s">
        <v>30879</v>
      </c>
    </row>
    <row r="8322" spans="1:5" hidden="1" x14ac:dyDescent="0.2">
      <c r="A8322" s="94" t="s">
        <v>22021</v>
      </c>
      <c r="B8322" t="s">
        <v>22022</v>
      </c>
      <c r="C8322" t="s">
        <v>1880</v>
      </c>
      <c r="D8322">
        <v>4.04</v>
      </c>
      <c r="E8322" t="s">
        <v>30879</v>
      </c>
    </row>
    <row r="8323" spans="1:5" hidden="1" x14ac:dyDescent="0.2">
      <c r="A8323" s="94" t="s">
        <v>22023</v>
      </c>
      <c r="B8323" t="s">
        <v>22024</v>
      </c>
      <c r="C8323" t="s">
        <v>1880</v>
      </c>
      <c r="D8323">
        <v>3.99</v>
      </c>
      <c r="E8323" t="s">
        <v>30879</v>
      </c>
    </row>
    <row r="8324" spans="1:5" hidden="1" x14ac:dyDescent="0.2">
      <c r="A8324" s="94" t="s">
        <v>22025</v>
      </c>
      <c r="B8324" t="s">
        <v>22026</v>
      </c>
      <c r="C8324" t="s">
        <v>1880</v>
      </c>
      <c r="D8324">
        <v>5.07</v>
      </c>
      <c r="E8324" t="s">
        <v>30879</v>
      </c>
    </row>
    <row r="8325" spans="1:5" hidden="1" x14ac:dyDescent="0.2">
      <c r="A8325" s="94" t="s">
        <v>22027</v>
      </c>
      <c r="B8325" t="s">
        <v>22028</v>
      </c>
      <c r="C8325" t="s">
        <v>243</v>
      </c>
      <c r="D8325">
        <v>8</v>
      </c>
      <c r="E8325" t="s">
        <v>30879</v>
      </c>
    </row>
    <row r="8326" spans="1:5" hidden="1" x14ac:dyDescent="0.2">
      <c r="A8326" s="94" t="s">
        <v>33901</v>
      </c>
      <c r="B8326" t="s">
        <v>33902</v>
      </c>
      <c r="C8326" t="s">
        <v>614</v>
      </c>
      <c r="D8326">
        <v>15.95</v>
      </c>
      <c r="E8326" t="s">
        <v>30879</v>
      </c>
    </row>
    <row r="8327" spans="1:5" hidden="1" x14ac:dyDescent="0.2">
      <c r="A8327" s="94" t="s">
        <v>33903</v>
      </c>
      <c r="B8327" t="s">
        <v>33904</v>
      </c>
      <c r="C8327" t="s">
        <v>614</v>
      </c>
      <c r="D8327">
        <v>15.95</v>
      </c>
      <c r="E8327" t="s">
        <v>30879</v>
      </c>
    </row>
    <row r="8328" spans="1:5" hidden="1" x14ac:dyDescent="0.2">
      <c r="A8328" s="94" t="s">
        <v>44370</v>
      </c>
      <c r="B8328" t="s">
        <v>44371</v>
      </c>
      <c r="C8328" t="s">
        <v>2847</v>
      </c>
      <c r="D8328">
        <v>5.28</v>
      </c>
      <c r="E8328" t="s">
        <v>30879</v>
      </c>
    </row>
    <row r="8329" spans="1:5" hidden="1" x14ac:dyDescent="0.2">
      <c r="A8329" s="94" t="s">
        <v>44368</v>
      </c>
      <c r="B8329" t="s">
        <v>44369</v>
      </c>
      <c r="C8329" t="s">
        <v>614</v>
      </c>
      <c r="D8329">
        <v>18.84</v>
      </c>
      <c r="E8329" t="s">
        <v>30879</v>
      </c>
    </row>
    <row r="8330" spans="1:5" hidden="1" x14ac:dyDescent="0.2">
      <c r="A8330" s="94" t="s">
        <v>44362</v>
      </c>
      <c r="B8330" t="s">
        <v>44363</v>
      </c>
      <c r="C8330" t="s">
        <v>2847</v>
      </c>
      <c r="D8330">
        <v>5.28</v>
      </c>
      <c r="E8330" t="s">
        <v>30879</v>
      </c>
    </row>
    <row r="8331" spans="1:5" hidden="1" x14ac:dyDescent="0.2">
      <c r="A8331" s="94" t="s">
        <v>44360</v>
      </c>
      <c r="B8331" t="s">
        <v>44361</v>
      </c>
      <c r="C8331" t="s">
        <v>614</v>
      </c>
      <c r="D8331">
        <v>15.31</v>
      </c>
      <c r="E8331" t="s">
        <v>30879</v>
      </c>
    </row>
    <row r="8332" spans="1:5" hidden="1" x14ac:dyDescent="0.2">
      <c r="A8332" s="94" t="s">
        <v>44364</v>
      </c>
      <c r="B8332" t="s">
        <v>44365</v>
      </c>
      <c r="C8332" t="s">
        <v>2847</v>
      </c>
      <c r="D8332">
        <v>5.86</v>
      </c>
      <c r="E8332" t="s">
        <v>30879</v>
      </c>
    </row>
    <row r="8333" spans="1:5" hidden="1" x14ac:dyDescent="0.2">
      <c r="A8333" s="94" t="s">
        <v>44366</v>
      </c>
      <c r="B8333" t="s">
        <v>44367</v>
      </c>
      <c r="C8333" t="s">
        <v>2847</v>
      </c>
      <c r="D8333">
        <v>5.86</v>
      </c>
      <c r="E8333" t="s">
        <v>30879</v>
      </c>
    </row>
    <row r="8334" spans="1:5" hidden="1" x14ac:dyDescent="0.2">
      <c r="A8334" s="94" t="s">
        <v>22029</v>
      </c>
      <c r="B8334" t="s">
        <v>44403</v>
      </c>
      <c r="C8334" t="s">
        <v>2847</v>
      </c>
      <c r="D8334">
        <v>8.5</v>
      </c>
      <c r="E8334" t="s">
        <v>30879</v>
      </c>
    </row>
    <row r="8335" spans="1:5" hidden="1" x14ac:dyDescent="0.2">
      <c r="A8335" s="94" t="s">
        <v>22030</v>
      </c>
      <c r="B8335" t="s">
        <v>44404</v>
      </c>
      <c r="C8335" t="s">
        <v>2847</v>
      </c>
      <c r="D8335">
        <v>8.92</v>
      </c>
      <c r="E8335" t="s">
        <v>30879</v>
      </c>
    </row>
    <row r="8336" spans="1:5" hidden="1" x14ac:dyDescent="0.2">
      <c r="A8336" s="94" t="s">
        <v>9635</v>
      </c>
      <c r="B8336" t="s">
        <v>44407</v>
      </c>
      <c r="C8336" t="s">
        <v>2847</v>
      </c>
      <c r="D8336">
        <v>9.31</v>
      </c>
      <c r="E8336" t="s">
        <v>30879</v>
      </c>
    </row>
    <row r="8337" spans="1:5" hidden="1" x14ac:dyDescent="0.2">
      <c r="A8337" s="94" t="s">
        <v>44405</v>
      </c>
      <c r="B8337" t="s">
        <v>44406</v>
      </c>
      <c r="C8337" t="s">
        <v>614</v>
      </c>
      <c r="D8337">
        <v>12.39</v>
      </c>
      <c r="E8337" t="s">
        <v>30879</v>
      </c>
    </row>
    <row r="8338" spans="1:5" hidden="1" x14ac:dyDescent="0.2">
      <c r="A8338" s="94" t="s">
        <v>22031</v>
      </c>
      <c r="B8338" t="s">
        <v>22032</v>
      </c>
      <c r="C8338" t="s">
        <v>2847</v>
      </c>
      <c r="D8338">
        <v>41.49</v>
      </c>
      <c r="E8338" t="s">
        <v>30879</v>
      </c>
    </row>
    <row r="8339" spans="1:5" hidden="1" x14ac:dyDescent="0.2">
      <c r="A8339" s="94" t="s">
        <v>9636</v>
      </c>
      <c r="B8339" t="s">
        <v>44401</v>
      </c>
      <c r="C8339" t="s">
        <v>2847</v>
      </c>
      <c r="D8339">
        <v>9.84</v>
      </c>
      <c r="E8339" t="s">
        <v>30879</v>
      </c>
    </row>
    <row r="8340" spans="1:5" hidden="1" x14ac:dyDescent="0.2">
      <c r="A8340" s="94" t="s">
        <v>22033</v>
      </c>
      <c r="B8340" t="s">
        <v>44402</v>
      </c>
      <c r="C8340" t="s">
        <v>2847</v>
      </c>
      <c r="D8340">
        <v>10.19</v>
      </c>
      <c r="E8340" t="s">
        <v>30879</v>
      </c>
    </row>
    <row r="8341" spans="1:5" hidden="1" x14ac:dyDescent="0.2">
      <c r="A8341" s="94" t="s">
        <v>22034</v>
      </c>
      <c r="B8341" t="s">
        <v>44411</v>
      </c>
      <c r="C8341" t="s">
        <v>614</v>
      </c>
      <c r="D8341">
        <v>17.34</v>
      </c>
      <c r="E8341" t="s">
        <v>30879</v>
      </c>
    </row>
    <row r="8342" spans="1:5" hidden="1" x14ac:dyDescent="0.2">
      <c r="A8342" s="94" t="s">
        <v>9637</v>
      </c>
      <c r="B8342" t="s">
        <v>44410</v>
      </c>
      <c r="C8342" t="s">
        <v>2847</v>
      </c>
      <c r="D8342">
        <v>8.7799999999999994</v>
      </c>
      <c r="E8342" t="s">
        <v>30879</v>
      </c>
    </row>
    <row r="8343" spans="1:5" hidden="1" x14ac:dyDescent="0.2">
      <c r="A8343" s="94" t="s">
        <v>4920</v>
      </c>
      <c r="B8343" t="s">
        <v>44412</v>
      </c>
      <c r="C8343" t="s">
        <v>2847</v>
      </c>
      <c r="D8343">
        <v>20.87</v>
      </c>
      <c r="E8343" t="s">
        <v>30879</v>
      </c>
    </row>
    <row r="8344" spans="1:5" hidden="1" x14ac:dyDescent="0.2">
      <c r="A8344" s="94" t="s">
        <v>4921</v>
      </c>
      <c r="B8344" t="s">
        <v>4922</v>
      </c>
      <c r="C8344" t="s">
        <v>2847</v>
      </c>
      <c r="D8344">
        <v>8.81</v>
      </c>
      <c r="E8344" t="s">
        <v>30879</v>
      </c>
    </row>
    <row r="8345" spans="1:5" hidden="1" x14ac:dyDescent="0.2">
      <c r="A8345" s="94" t="s">
        <v>4923</v>
      </c>
      <c r="B8345" t="s">
        <v>44408</v>
      </c>
      <c r="C8345" t="s">
        <v>2847</v>
      </c>
      <c r="D8345">
        <v>10.99</v>
      </c>
      <c r="E8345" t="s">
        <v>30879</v>
      </c>
    </row>
    <row r="8346" spans="1:5" hidden="1" x14ac:dyDescent="0.2">
      <c r="A8346" s="94" t="s">
        <v>4924</v>
      </c>
      <c r="B8346" t="s">
        <v>4925</v>
      </c>
      <c r="C8346" t="s">
        <v>614</v>
      </c>
      <c r="D8346">
        <v>23.89</v>
      </c>
      <c r="E8346" t="s">
        <v>30879</v>
      </c>
    </row>
    <row r="8347" spans="1:5" hidden="1" x14ac:dyDescent="0.2">
      <c r="A8347" s="94" t="s">
        <v>4926</v>
      </c>
      <c r="B8347" t="s">
        <v>4927</v>
      </c>
      <c r="C8347" t="s">
        <v>2847</v>
      </c>
      <c r="D8347">
        <v>24.78</v>
      </c>
      <c r="E8347" t="s">
        <v>30879</v>
      </c>
    </row>
    <row r="8348" spans="1:5" hidden="1" x14ac:dyDescent="0.2">
      <c r="A8348" s="94" t="s">
        <v>4928</v>
      </c>
      <c r="B8348" t="s">
        <v>44409</v>
      </c>
      <c r="C8348" t="s">
        <v>2847</v>
      </c>
      <c r="D8348">
        <v>11.96</v>
      </c>
      <c r="E8348" t="s">
        <v>30879</v>
      </c>
    </row>
    <row r="8349" spans="1:5" hidden="1" x14ac:dyDescent="0.2">
      <c r="A8349" s="94" t="s">
        <v>22035</v>
      </c>
      <c r="B8349" t="s">
        <v>22036</v>
      </c>
      <c r="C8349" t="s">
        <v>614</v>
      </c>
      <c r="D8349">
        <v>21.24</v>
      </c>
      <c r="E8349" t="s">
        <v>30879</v>
      </c>
    </row>
    <row r="8350" spans="1:5" hidden="1" x14ac:dyDescent="0.2">
      <c r="A8350" s="94" t="s">
        <v>9638</v>
      </c>
      <c r="B8350" t="s">
        <v>9639</v>
      </c>
      <c r="C8350" t="s">
        <v>2847</v>
      </c>
      <c r="D8350">
        <v>11.52</v>
      </c>
      <c r="E8350" t="s">
        <v>30879</v>
      </c>
    </row>
    <row r="8351" spans="1:5" hidden="1" x14ac:dyDescent="0.2">
      <c r="A8351" s="94" t="s">
        <v>22037</v>
      </c>
      <c r="B8351" t="s">
        <v>22038</v>
      </c>
      <c r="C8351" t="s">
        <v>2847</v>
      </c>
      <c r="D8351">
        <v>4.21</v>
      </c>
      <c r="E8351" t="s">
        <v>30879</v>
      </c>
    </row>
    <row r="8352" spans="1:5" hidden="1" x14ac:dyDescent="0.2">
      <c r="A8352" s="94" t="s">
        <v>22039</v>
      </c>
      <c r="B8352" t="s">
        <v>44413</v>
      </c>
      <c r="C8352" t="s">
        <v>2847</v>
      </c>
      <c r="D8352">
        <v>9.41</v>
      </c>
      <c r="E8352" t="s">
        <v>30879</v>
      </c>
    </row>
    <row r="8353" spans="1:5" hidden="1" x14ac:dyDescent="0.2">
      <c r="A8353" s="94" t="s">
        <v>44395</v>
      </c>
      <c r="B8353" t="s">
        <v>44396</v>
      </c>
      <c r="C8353" t="s">
        <v>2847</v>
      </c>
      <c r="D8353">
        <v>7.08</v>
      </c>
      <c r="E8353" t="s">
        <v>30879</v>
      </c>
    </row>
    <row r="8354" spans="1:5" hidden="1" x14ac:dyDescent="0.2">
      <c r="A8354" s="94" t="s">
        <v>44397</v>
      </c>
      <c r="B8354" t="s">
        <v>44398</v>
      </c>
      <c r="C8354" t="s">
        <v>2847</v>
      </c>
      <c r="D8354">
        <v>7.14</v>
      </c>
      <c r="E8354" t="s">
        <v>30879</v>
      </c>
    </row>
    <row r="8355" spans="1:5" hidden="1" x14ac:dyDescent="0.2">
      <c r="A8355" s="94" t="s">
        <v>44399</v>
      </c>
      <c r="B8355" t="s">
        <v>44400</v>
      </c>
      <c r="C8355" t="s">
        <v>2847</v>
      </c>
      <c r="D8355">
        <v>7.67</v>
      </c>
      <c r="E8355" t="s">
        <v>30879</v>
      </c>
    </row>
    <row r="8356" spans="1:5" hidden="1" x14ac:dyDescent="0.2">
      <c r="A8356" s="94" t="s">
        <v>33964</v>
      </c>
      <c r="B8356" t="s">
        <v>33965</v>
      </c>
      <c r="C8356" t="s">
        <v>2847</v>
      </c>
      <c r="D8356">
        <v>13.9</v>
      </c>
      <c r="E8356" t="s">
        <v>30879</v>
      </c>
    </row>
    <row r="8357" spans="1:5" hidden="1" x14ac:dyDescent="0.2">
      <c r="A8357" s="94" t="s">
        <v>22040</v>
      </c>
      <c r="B8357" t="s">
        <v>44414</v>
      </c>
      <c r="C8357" t="s">
        <v>2847</v>
      </c>
      <c r="D8357">
        <v>17.489999999999998</v>
      </c>
      <c r="E8357" t="s">
        <v>30879</v>
      </c>
    </row>
    <row r="8358" spans="1:5" hidden="1" x14ac:dyDescent="0.2">
      <c r="A8358" s="94" t="s">
        <v>22041</v>
      </c>
      <c r="B8358" t="s">
        <v>44415</v>
      </c>
      <c r="C8358" t="s">
        <v>2847</v>
      </c>
      <c r="D8358">
        <v>24.78</v>
      </c>
      <c r="E8358" t="s">
        <v>30879</v>
      </c>
    </row>
    <row r="8359" spans="1:5" hidden="1" x14ac:dyDescent="0.2">
      <c r="A8359" s="94" t="s">
        <v>22042</v>
      </c>
      <c r="B8359" t="s">
        <v>44416</v>
      </c>
      <c r="C8359" t="s">
        <v>2847</v>
      </c>
      <c r="D8359">
        <v>20.41</v>
      </c>
      <c r="E8359" t="s">
        <v>30879</v>
      </c>
    </row>
    <row r="8360" spans="1:5" hidden="1" x14ac:dyDescent="0.2">
      <c r="A8360" s="94" t="s">
        <v>9640</v>
      </c>
      <c r="B8360" t="s">
        <v>9641</v>
      </c>
      <c r="C8360" t="s">
        <v>614</v>
      </c>
      <c r="D8360">
        <v>20</v>
      </c>
      <c r="E8360" t="s">
        <v>30879</v>
      </c>
    </row>
    <row r="8361" spans="1:5" hidden="1" x14ac:dyDescent="0.2">
      <c r="A8361" s="94" t="s">
        <v>22043</v>
      </c>
      <c r="B8361" t="s">
        <v>22044</v>
      </c>
      <c r="C8361" t="s">
        <v>2847</v>
      </c>
      <c r="D8361">
        <v>9.98</v>
      </c>
      <c r="E8361" t="s">
        <v>30879</v>
      </c>
    </row>
    <row r="8362" spans="1:5" hidden="1" x14ac:dyDescent="0.2">
      <c r="A8362" s="94" t="s">
        <v>22045</v>
      </c>
      <c r="B8362" t="s">
        <v>22046</v>
      </c>
      <c r="C8362" t="s">
        <v>2847</v>
      </c>
      <c r="D8362">
        <v>4.72</v>
      </c>
      <c r="E8362" t="s">
        <v>30879</v>
      </c>
    </row>
    <row r="8363" spans="1:5" hidden="1" x14ac:dyDescent="0.2">
      <c r="A8363" s="94" t="s">
        <v>22047</v>
      </c>
      <c r="B8363" t="s">
        <v>22048</v>
      </c>
      <c r="C8363" t="s">
        <v>243</v>
      </c>
      <c r="D8363">
        <v>0.15</v>
      </c>
      <c r="E8363" t="s">
        <v>30879</v>
      </c>
    </row>
    <row r="8364" spans="1:5" hidden="1" x14ac:dyDescent="0.2">
      <c r="A8364" s="94" t="s">
        <v>4286</v>
      </c>
      <c r="B8364" t="s">
        <v>9642</v>
      </c>
      <c r="C8364" t="s">
        <v>243</v>
      </c>
      <c r="D8364">
        <v>0.19</v>
      </c>
      <c r="E8364" t="s">
        <v>30879</v>
      </c>
    </row>
    <row r="8365" spans="1:5" hidden="1" x14ac:dyDescent="0.2">
      <c r="A8365" s="94" t="s">
        <v>4287</v>
      </c>
      <c r="B8365" t="s">
        <v>9643</v>
      </c>
      <c r="C8365" t="s">
        <v>243</v>
      </c>
      <c r="D8365">
        <v>7.0000000000000007E-2</v>
      </c>
      <c r="E8365" t="s">
        <v>30879</v>
      </c>
    </row>
    <row r="8366" spans="1:5" hidden="1" x14ac:dyDescent="0.2">
      <c r="A8366" s="94" t="s">
        <v>9644</v>
      </c>
      <c r="B8366" t="s">
        <v>9645</v>
      </c>
      <c r="C8366" t="s">
        <v>243</v>
      </c>
      <c r="D8366">
        <v>0.06</v>
      </c>
      <c r="E8366" t="s">
        <v>30879</v>
      </c>
    </row>
    <row r="8367" spans="1:5" hidden="1" x14ac:dyDescent="0.2">
      <c r="A8367" s="94" t="s">
        <v>4288</v>
      </c>
      <c r="B8367" t="s">
        <v>9646</v>
      </c>
      <c r="C8367" t="s">
        <v>243</v>
      </c>
      <c r="D8367">
        <v>0.06</v>
      </c>
      <c r="E8367" t="s">
        <v>30879</v>
      </c>
    </row>
    <row r="8368" spans="1:5" hidden="1" x14ac:dyDescent="0.2">
      <c r="A8368" s="94" t="s">
        <v>4289</v>
      </c>
      <c r="B8368" t="s">
        <v>9647</v>
      </c>
      <c r="C8368" t="s">
        <v>243</v>
      </c>
      <c r="D8368">
        <v>0.34</v>
      </c>
      <c r="E8368" t="s">
        <v>30879</v>
      </c>
    </row>
    <row r="8369" spans="1:5" hidden="1" x14ac:dyDescent="0.2">
      <c r="A8369" s="94" t="s">
        <v>490</v>
      </c>
      <c r="B8369" t="s">
        <v>9648</v>
      </c>
      <c r="C8369" t="s">
        <v>243</v>
      </c>
      <c r="D8369">
        <v>0.05</v>
      </c>
      <c r="E8369" t="s">
        <v>30879</v>
      </c>
    </row>
    <row r="8370" spans="1:5" hidden="1" x14ac:dyDescent="0.2">
      <c r="A8370" s="94" t="s">
        <v>33716</v>
      </c>
      <c r="B8370" t="s">
        <v>33717</v>
      </c>
      <c r="C8370" t="s">
        <v>243</v>
      </c>
      <c r="D8370">
        <v>0.56999999999999995</v>
      </c>
      <c r="E8370" t="s">
        <v>30879</v>
      </c>
    </row>
    <row r="8371" spans="1:5" hidden="1" x14ac:dyDescent="0.2">
      <c r="A8371" s="94" t="s">
        <v>491</v>
      </c>
      <c r="B8371" t="s">
        <v>9649</v>
      </c>
      <c r="C8371" t="s">
        <v>243</v>
      </c>
      <c r="D8371">
        <v>0.36</v>
      </c>
      <c r="E8371" t="s">
        <v>30879</v>
      </c>
    </row>
    <row r="8372" spans="1:5" hidden="1" x14ac:dyDescent="0.2">
      <c r="A8372" s="94" t="s">
        <v>33724</v>
      </c>
      <c r="B8372" t="s">
        <v>33725</v>
      </c>
      <c r="C8372" t="s">
        <v>243</v>
      </c>
      <c r="D8372">
        <v>0.84</v>
      </c>
      <c r="E8372" t="s">
        <v>30879</v>
      </c>
    </row>
    <row r="8373" spans="1:5" hidden="1" x14ac:dyDescent="0.2">
      <c r="A8373" s="94" t="s">
        <v>33681</v>
      </c>
      <c r="B8373" t="s">
        <v>33682</v>
      </c>
      <c r="C8373" t="s">
        <v>243</v>
      </c>
      <c r="D8373">
        <v>0.06</v>
      </c>
      <c r="E8373" t="s">
        <v>30879</v>
      </c>
    </row>
    <row r="8374" spans="1:5" hidden="1" x14ac:dyDescent="0.2">
      <c r="A8374" s="94" t="s">
        <v>9650</v>
      </c>
      <c r="B8374" t="s">
        <v>9651</v>
      </c>
      <c r="C8374" t="s">
        <v>243</v>
      </c>
      <c r="D8374">
        <v>0.18</v>
      </c>
      <c r="E8374" t="s">
        <v>30879</v>
      </c>
    </row>
    <row r="8375" spans="1:5" hidden="1" x14ac:dyDescent="0.2">
      <c r="A8375" s="94" t="s">
        <v>4290</v>
      </c>
      <c r="B8375" t="s">
        <v>9652</v>
      </c>
      <c r="C8375" t="s">
        <v>243</v>
      </c>
      <c r="D8375">
        <v>0.27</v>
      </c>
      <c r="E8375" t="s">
        <v>30879</v>
      </c>
    </row>
    <row r="8376" spans="1:5" hidden="1" x14ac:dyDescent="0.2">
      <c r="A8376" s="94" t="s">
        <v>33726</v>
      </c>
      <c r="B8376" t="s">
        <v>33727</v>
      </c>
      <c r="C8376" t="s">
        <v>243</v>
      </c>
      <c r="D8376">
        <v>2.04</v>
      </c>
      <c r="E8376" t="s">
        <v>30879</v>
      </c>
    </row>
    <row r="8377" spans="1:5" hidden="1" x14ac:dyDescent="0.2">
      <c r="A8377" s="94" t="s">
        <v>22049</v>
      </c>
      <c r="B8377" t="s">
        <v>22050</v>
      </c>
      <c r="C8377" t="s">
        <v>243</v>
      </c>
      <c r="D8377">
        <v>0.17</v>
      </c>
      <c r="E8377" t="s">
        <v>30879</v>
      </c>
    </row>
    <row r="8378" spans="1:5" hidden="1" x14ac:dyDescent="0.2">
      <c r="A8378" s="94" t="s">
        <v>9653</v>
      </c>
      <c r="B8378" t="s">
        <v>9654</v>
      </c>
      <c r="C8378" t="s">
        <v>243</v>
      </c>
      <c r="D8378">
        <v>0.48</v>
      </c>
      <c r="E8378" t="s">
        <v>30879</v>
      </c>
    </row>
    <row r="8379" spans="1:5" hidden="1" x14ac:dyDescent="0.2">
      <c r="A8379" s="94" t="s">
        <v>22051</v>
      </c>
      <c r="B8379" t="s">
        <v>22052</v>
      </c>
      <c r="C8379" t="s">
        <v>243</v>
      </c>
      <c r="D8379">
        <v>0.11</v>
      </c>
      <c r="E8379" t="s">
        <v>30879</v>
      </c>
    </row>
    <row r="8380" spans="1:5" hidden="1" x14ac:dyDescent="0.2">
      <c r="A8380" s="94" t="s">
        <v>4291</v>
      </c>
      <c r="B8380" t="s">
        <v>9655</v>
      </c>
      <c r="C8380" t="s">
        <v>243</v>
      </c>
      <c r="D8380">
        <v>1.0900000000000001</v>
      </c>
      <c r="E8380" t="s">
        <v>30879</v>
      </c>
    </row>
    <row r="8381" spans="1:5" hidden="1" x14ac:dyDescent="0.2">
      <c r="A8381" s="94" t="s">
        <v>4292</v>
      </c>
      <c r="B8381" t="s">
        <v>9656</v>
      </c>
      <c r="C8381" t="s">
        <v>243</v>
      </c>
      <c r="D8381">
        <v>0.08</v>
      </c>
      <c r="E8381" t="s">
        <v>30879</v>
      </c>
    </row>
    <row r="8382" spans="1:5" hidden="1" x14ac:dyDescent="0.2">
      <c r="A8382" s="94" t="s">
        <v>33760</v>
      </c>
      <c r="B8382" t="s">
        <v>33761</v>
      </c>
      <c r="C8382" t="s">
        <v>243</v>
      </c>
      <c r="D8382">
        <v>1.3</v>
      </c>
      <c r="E8382" t="s">
        <v>30879</v>
      </c>
    </row>
    <row r="8383" spans="1:5" hidden="1" x14ac:dyDescent="0.2">
      <c r="A8383" s="94" t="s">
        <v>2065</v>
      </c>
      <c r="B8383" t="s">
        <v>9657</v>
      </c>
      <c r="C8383" t="s">
        <v>243</v>
      </c>
      <c r="D8383">
        <v>0.91</v>
      </c>
      <c r="E8383" t="s">
        <v>30879</v>
      </c>
    </row>
    <row r="8384" spans="1:5" hidden="1" x14ac:dyDescent="0.2">
      <c r="A8384" s="94" t="s">
        <v>4293</v>
      </c>
      <c r="B8384" t="s">
        <v>9658</v>
      </c>
      <c r="C8384" t="s">
        <v>243</v>
      </c>
      <c r="D8384">
        <v>0.16</v>
      </c>
      <c r="E8384" t="s">
        <v>30879</v>
      </c>
    </row>
    <row r="8385" spans="1:5" hidden="1" x14ac:dyDescent="0.2">
      <c r="A8385" s="94" t="s">
        <v>4294</v>
      </c>
      <c r="B8385" t="s">
        <v>33766</v>
      </c>
      <c r="C8385" t="s">
        <v>243</v>
      </c>
      <c r="D8385">
        <v>1.1100000000000001</v>
      </c>
      <c r="E8385" t="s">
        <v>30879</v>
      </c>
    </row>
    <row r="8386" spans="1:5" hidden="1" x14ac:dyDescent="0.2">
      <c r="A8386" s="94" t="s">
        <v>9659</v>
      </c>
      <c r="B8386" t="s">
        <v>9660</v>
      </c>
      <c r="C8386" t="s">
        <v>243</v>
      </c>
      <c r="D8386">
        <v>1.67</v>
      </c>
      <c r="E8386" t="s">
        <v>30879</v>
      </c>
    </row>
    <row r="8387" spans="1:5" hidden="1" x14ac:dyDescent="0.2">
      <c r="A8387" s="94" t="s">
        <v>33762</v>
      </c>
      <c r="B8387" t="s">
        <v>33763</v>
      </c>
      <c r="C8387" t="s">
        <v>243</v>
      </c>
      <c r="D8387">
        <v>0.02</v>
      </c>
      <c r="E8387" t="s">
        <v>30879</v>
      </c>
    </row>
    <row r="8388" spans="1:5" hidden="1" x14ac:dyDescent="0.2">
      <c r="A8388" s="94" t="s">
        <v>22053</v>
      </c>
      <c r="B8388" t="s">
        <v>22054</v>
      </c>
      <c r="C8388" t="s">
        <v>243</v>
      </c>
      <c r="D8388">
        <v>0.23</v>
      </c>
      <c r="E8388" t="s">
        <v>30879</v>
      </c>
    </row>
    <row r="8389" spans="1:5" hidden="1" x14ac:dyDescent="0.2">
      <c r="A8389" s="94" t="s">
        <v>33764</v>
      </c>
      <c r="B8389" t="s">
        <v>33765</v>
      </c>
      <c r="C8389" t="s">
        <v>243</v>
      </c>
      <c r="D8389">
        <v>0.04</v>
      </c>
      <c r="E8389" t="s">
        <v>30879</v>
      </c>
    </row>
    <row r="8390" spans="1:5" hidden="1" x14ac:dyDescent="0.2">
      <c r="A8390" s="94" t="s">
        <v>33718</v>
      </c>
      <c r="B8390" t="s">
        <v>33719</v>
      </c>
      <c r="C8390" t="s">
        <v>2815</v>
      </c>
      <c r="D8390">
        <v>4.12</v>
      </c>
      <c r="E8390" t="s">
        <v>30879</v>
      </c>
    </row>
    <row r="8391" spans="1:5" hidden="1" x14ac:dyDescent="0.2">
      <c r="A8391" s="94" t="s">
        <v>33720</v>
      </c>
      <c r="B8391" t="s">
        <v>33721</v>
      </c>
      <c r="C8391" t="s">
        <v>2815</v>
      </c>
      <c r="D8391">
        <v>4.12</v>
      </c>
      <c r="E8391" t="s">
        <v>30879</v>
      </c>
    </row>
    <row r="8392" spans="1:5" hidden="1" x14ac:dyDescent="0.2">
      <c r="A8392" s="94" t="s">
        <v>33722</v>
      </c>
      <c r="B8392" t="s">
        <v>33723</v>
      </c>
      <c r="C8392" t="s">
        <v>243</v>
      </c>
      <c r="D8392">
        <v>0.06</v>
      </c>
      <c r="E8392" t="s">
        <v>30879</v>
      </c>
    </row>
    <row r="8393" spans="1:5" hidden="1" x14ac:dyDescent="0.2">
      <c r="A8393" s="94" t="s">
        <v>9661</v>
      </c>
      <c r="B8393" t="s">
        <v>9662</v>
      </c>
      <c r="C8393" t="s">
        <v>243</v>
      </c>
      <c r="D8393">
        <v>0.12</v>
      </c>
      <c r="E8393" t="s">
        <v>30879</v>
      </c>
    </row>
    <row r="8394" spans="1:5" hidden="1" x14ac:dyDescent="0.2">
      <c r="A8394" s="94" t="s">
        <v>9663</v>
      </c>
      <c r="B8394" t="s">
        <v>9664</v>
      </c>
      <c r="C8394" t="s">
        <v>243</v>
      </c>
      <c r="D8394">
        <v>0.13</v>
      </c>
      <c r="E8394" t="s">
        <v>30879</v>
      </c>
    </row>
    <row r="8395" spans="1:5" hidden="1" x14ac:dyDescent="0.2">
      <c r="A8395" s="94" t="s">
        <v>9665</v>
      </c>
      <c r="B8395" t="s">
        <v>9666</v>
      </c>
      <c r="C8395" t="s">
        <v>243</v>
      </c>
      <c r="D8395">
        <v>0.1</v>
      </c>
      <c r="E8395" t="s">
        <v>30879</v>
      </c>
    </row>
    <row r="8396" spans="1:5" hidden="1" x14ac:dyDescent="0.2">
      <c r="A8396" s="94" t="s">
        <v>33732</v>
      </c>
      <c r="B8396" t="s">
        <v>33733</v>
      </c>
      <c r="C8396" t="s">
        <v>243</v>
      </c>
      <c r="D8396">
        <v>0.23</v>
      </c>
      <c r="E8396" t="s">
        <v>30879</v>
      </c>
    </row>
    <row r="8397" spans="1:5" hidden="1" x14ac:dyDescent="0.2">
      <c r="A8397" s="94" t="s">
        <v>34198</v>
      </c>
      <c r="B8397" t="s">
        <v>34199</v>
      </c>
      <c r="C8397" t="s">
        <v>243</v>
      </c>
      <c r="D8397">
        <v>2.5</v>
      </c>
      <c r="E8397" t="s">
        <v>30879</v>
      </c>
    </row>
    <row r="8398" spans="1:5" hidden="1" x14ac:dyDescent="0.2">
      <c r="A8398" s="94" t="s">
        <v>34194</v>
      </c>
      <c r="B8398" t="s">
        <v>34195</v>
      </c>
      <c r="C8398" t="s">
        <v>243</v>
      </c>
      <c r="D8398">
        <v>1.41</v>
      </c>
      <c r="E8398" t="s">
        <v>30879</v>
      </c>
    </row>
    <row r="8399" spans="1:5" hidden="1" x14ac:dyDescent="0.2">
      <c r="A8399" s="94" t="s">
        <v>34200</v>
      </c>
      <c r="B8399" t="s">
        <v>34201</v>
      </c>
      <c r="C8399" t="s">
        <v>243</v>
      </c>
      <c r="D8399">
        <v>1.89</v>
      </c>
      <c r="E8399" t="s">
        <v>30879</v>
      </c>
    </row>
    <row r="8400" spans="1:5" hidden="1" x14ac:dyDescent="0.2">
      <c r="A8400" s="94" t="s">
        <v>34196</v>
      </c>
      <c r="B8400" t="s">
        <v>34197</v>
      </c>
      <c r="C8400" t="s">
        <v>243</v>
      </c>
      <c r="D8400">
        <v>0.98</v>
      </c>
      <c r="E8400" t="s">
        <v>30879</v>
      </c>
    </row>
    <row r="8401" spans="1:5" hidden="1" x14ac:dyDescent="0.2">
      <c r="A8401" s="94" t="s">
        <v>44619</v>
      </c>
      <c r="B8401" t="s">
        <v>44620</v>
      </c>
      <c r="C8401" t="s">
        <v>243</v>
      </c>
      <c r="D8401">
        <v>8.77</v>
      </c>
      <c r="E8401" t="s">
        <v>30879</v>
      </c>
    </row>
    <row r="8402" spans="1:5" hidden="1" x14ac:dyDescent="0.2">
      <c r="A8402" s="94" t="s">
        <v>44621</v>
      </c>
      <c r="B8402" t="s">
        <v>44622</v>
      </c>
      <c r="C8402" t="s">
        <v>243</v>
      </c>
      <c r="D8402">
        <v>21.93</v>
      </c>
      <c r="E8402" t="s">
        <v>30879</v>
      </c>
    </row>
    <row r="8403" spans="1:5" hidden="1" x14ac:dyDescent="0.2">
      <c r="A8403" s="94" t="s">
        <v>44623</v>
      </c>
      <c r="B8403" t="s">
        <v>44624</v>
      </c>
      <c r="C8403" t="s">
        <v>243</v>
      </c>
      <c r="D8403">
        <v>38.270000000000003</v>
      </c>
      <c r="E8403" t="s">
        <v>30879</v>
      </c>
    </row>
    <row r="8404" spans="1:5" hidden="1" x14ac:dyDescent="0.2">
      <c r="A8404" s="94" t="s">
        <v>31628</v>
      </c>
      <c r="B8404" t="s">
        <v>31629</v>
      </c>
      <c r="C8404" t="s">
        <v>243</v>
      </c>
      <c r="D8404">
        <v>12.28</v>
      </c>
      <c r="E8404" t="s">
        <v>30879</v>
      </c>
    </row>
    <row r="8405" spans="1:5" hidden="1" x14ac:dyDescent="0.2">
      <c r="A8405" s="94" t="s">
        <v>44631</v>
      </c>
      <c r="B8405" t="s">
        <v>44632</v>
      </c>
      <c r="C8405" t="s">
        <v>243</v>
      </c>
      <c r="D8405">
        <v>8.77</v>
      </c>
      <c r="E8405" t="s">
        <v>30879</v>
      </c>
    </row>
    <row r="8406" spans="1:5" hidden="1" x14ac:dyDescent="0.2">
      <c r="A8406" s="94" t="s">
        <v>44627</v>
      </c>
      <c r="B8406" t="s">
        <v>44628</v>
      </c>
      <c r="C8406" t="s">
        <v>243</v>
      </c>
      <c r="D8406">
        <v>13.28</v>
      </c>
      <c r="E8406" t="s">
        <v>30879</v>
      </c>
    </row>
    <row r="8407" spans="1:5" hidden="1" x14ac:dyDescent="0.2">
      <c r="A8407" s="94" t="s">
        <v>44625</v>
      </c>
      <c r="B8407" t="s">
        <v>44626</v>
      </c>
      <c r="C8407" t="s">
        <v>243</v>
      </c>
      <c r="D8407">
        <v>86.54</v>
      </c>
      <c r="E8407" t="s">
        <v>30879</v>
      </c>
    </row>
    <row r="8408" spans="1:5" hidden="1" x14ac:dyDescent="0.2">
      <c r="A8408" s="94" t="s">
        <v>44629</v>
      </c>
      <c r="B8408" t="s">
        <v>44630</v>
      </c>
      <c r="C8408" t="s">
        <v>243</v>
      </c>
      <c r="D8408">
        <v>26.32</v>
      </c>
      <c r="E8408" t="s">
        <v>30879</v>
      </c>
    </row>
    <row r="8409" spans="1:5" hidden="1" x14ac:dyDescent="0.2">
      <c r="A8409" s="94" t="s">
        <v>35432</v>
      </c>
      <c r="B8409" t="s">
        <v>35433</v>
      </c>
      <c r="C8409" t="s">
        <v>243</v>
      </c>
      <c r="D8409">
        <v>5.03</v>
      </c>
      <c r="E8409" t="s">
        <v>30879</v>
      </c>
    </row>
    <row r="8410" spans="1:5" hidden="1" x14ac:dyDescent="0.2">
      <c r="A8410" s="94" t="s">
        <v>35442</v>
      </c>
      <c r="B8410" t="s">
        <v>35443</v>
      </c>
      <c r="C8410" t="s">
        <v>243</v>
      </c>
      <c r="D8410">
        <v>4.87</v>
      </c>
      <c r="E8410" t="s">
        <v>30879</v>
      </c>
    </row>
    <row r="8411" spans="1:5" hidden="1" x14ac:dyDescent="0.2">
      <c r="A8411" s="94" t="s">
        <v>35430</v>
      </c>
      <c r="B8411" t="s">
        <v>35431</v>
      </c>
      <c r="C8411" t="s">
        <v>243</v>
      </c>
      <c r="D8411">
        <v>4.87</v>
      </c>
      <c r="E8411" t="s">
        <v>30879</v>
      </c>
    </row>
    <row r="8412" spans="1:5" hidden="1" x14ac:dyDescent="0.2">
      <c r="A8412" s="94" t="s">
        <v>35438</v>
      </c>
      <c r="B8412" t="s">
        <v>35439</v>
      </c>
      <c r="C8412" t="s">
        <v>243</v>
      </c>
      <c r="D8412">
        <v>4.42</v>
      </c>
      <c r="E8412" t="s">
        <v>30879</v>
      </c>
    </row>
    <row r="8413" spans="1:5" hidden="1" x14ac:dyDescent="0.2">
      <c r="A8413" s="94" t="s">
        <v>35440</v>
      </c>
      <c r="B8413" t="s">
        <v>35441</v>
      </c>
      <c r="C8413" t="s">
        <v>243</v>
      </c>
      <c r="D8413">
        <v>5.0999999999999996</v>
      </c>
      <c r="E8413" t="s">
        <v>30879</v>
      </c>
    </row>
    <row r="8414" spans="1:5" hidden="1" x14ac:dyDescent="0.2">
      <c r="A8414" s="94" t="s">
        <v>35444</v>
      </c>
      <c r="B8414" t="s">
        <v>35445</v>
      </c>
      <c r="C8414" t="s">
        <v>243</v>
      </c>
      <c r="D8414">
        <v>5.0999999999999996</v>
      </c>
      <c r="E8414" t="s">
        <v>30879</v>
      </c>
    </row>
    <row r="8415" spans="1:5" hidden="1" x14ac:dyDescent="0.2">
      <c r="A8415" s="94" t="s">
        <v>35436</v>
      </c>
      <c r="B8415" t="s">
        <v>35437</v>
      </c>
      <c r="C8415" t="s">
        <v>243</v>
      </c>
      <c r="D8415">
        <v>4.87</v>
      </c>
      <c r="E8415" t="s">
        <v>30879</v>
      </c>
    </row>
    <row r="8416" spans="1:5" hidden="1" x14ac:dyDescent="0.2">
      <c r="A8416" s="94" t="s">
        <v>35424</v>
      </c>
      <c r="B8416" t="s">
        <v>35425</v>
      </c>
      <c r="C8416" t="s">
        <v>243</v>
      </c>
      <c r="D8416">
        <v>5.03</v>
      </c>
      <c r="E8416" t="s">
        <v>30879</v>
      </c>
    </row>
    <row r="8417" spans="1:5" hidden="1" x14ac:dyDescent="0.2">
      <c r="A8417" s="94" t="s">
        <v>35426</v>
      </c>
      <c r="B8417" t="s">
        <v>35427</v>
      </c>
      <c r="C8417" t="s">
        <v>243</v>
      </c>
      <c r="D8417">
        <v>5.03</v>
      </c>
      <c r="E8417" t="s">
        <v>30879</v>
      </c>
    </row>
    <row r="8418" spans="1:5" hidden="1" x14ac:dyDescent="0.2">
      <c r="A8418" s="94" t="s">
        <v>35428</v>
      </c>
      <c r="B8418" t="s">
        <v>35429</v>
      </c>
      <c r="C8418" t="s">
        <v>243</v>
      </c>
      <c r="D8418">
        <v>4.87</v>
      </c>
      <c r="E8418" t="s">
        <v>30879</v>
      </c>
    </row>
    <row r="8419" spans="1:5" hidden="1" x14ac:dyDescent="0.2">
      <c r="A8419" s="94" t="s">
        <v>35434</v>
      </c>
      <c r="B8419" t="s">
        <v>35435</v>
      </c>
      <c r="C8419" t="s">
        <v>243</v>
      </c>
      <c r="D8419">
        <v>7.76</v>
      </c>
      <c r="E8419" t="s">
        <v>30879</v>
      </c>
    </row>
    <row r="8420" spans="1:5" hidden="1" x14ac:dyDescent="0.2">
      <c r="A8420" s="94" t="s">
        <v>35422</v>
      </c>
      <c r="B8420" t="s">
        <v>35423</v>
      </c>
      <c r="C8420" t="s">
        <v>243</v>
      </c>
      <c r="D8420">
        <v>402.3</v>
      </c>
      <c r="E8420" t="s">
        <v>30879</v>
      </c>
    </row>
    <row r="8421" spans="1:5" hidden="1" x14ac:dyDescent="0.2">
      <c r="A8421" s="94" t="s">
        <v>9668</v>
      </c>
      <c r="B8421" t="s">
        <v>9669</v>
      </c>
      <c r="C8421" t="s">
        <v>243</v>
      </c>
      <c r="D8421">
        <v>57.27</v>
      </c>
      <c r="E8421" t="s">
        <v>30879</v>
      </c>
    </row>
    <row r="8422" spans="1:5" hidden="1" x14ac:dyDescent="0.2">
      <c r="A8422" s="94" t="s">
        <v>9670</v>
      </c>
      <c r="B8422" t="s">
        <v>9671</v>
      </c>
      <c r="C8422" t="s">
        <v>243</v>
      </c>
      <c r="D8422">
        <v>29.3</v>
      </c>
      <c r="E8422" t="s">
        <v>30879</v>
      </c>
    </row>
    <row r="8423" spans="1:5" hidden="1" x14ac:dyDescent="0.2">
      <c r="A8423" s="94" t="s">
        <v>9672</v>
      </c>
      <c r="B8423" t="s">
        <v>9673</v>
      </c>
      <c r="C8423" t="s">
        <v>243</v>
      </c>
      <c r="D8423">
        <v>39.22</v>
      </c>
      <c r="E8423" t="s">
        <v>30879</v>
      </c>
    </row>
    <row r="8424" spans="1:5" hidden="1" x14ac:dyDescent="0.2">
      <c r="A8424" s="94" t="s">
        <v>22055</v>
      </c>
      <c r="B8424" t="s">
        <v>22056</v>
      </c>
      <c r="C8424" t="s">
        <v>243</v>
      </c>
      <c r="D8424">
        <v>24.1</v>
      </c>
      <c r="E8424" t="s">
        <v>30879</v>
      </c>
    </row>
    <row r="8425" spans="1:5" hidden="1" x14ac:dyDescent="0.2">
      <c r="A8425" s="94" t="s">
        <v>22057</v>
      </c>
      <c r="B8425" t="s">
        <v>22058</v>
      </c>
      <c r="C8425" t="s">
        <v>243</v>
      </c>
      <c r="D8425">
        <v>15.59</v>
      </c>
      <c r="E8425" t="s">
        <v>30879</v>
      </c>
    </row>
    <row r="8426" spans="1:5" hidden="1" x14ac:dyDescent="0.2">
      <c r="A8426" s="94" t="s">
        <v>34877</v>
      </c>
      <c r="B8426" t="s">
        <v>34878</v>
      </c>
      <c r="C8426" t="s">
        <v>243</v>
      </c>
      <c r="D8426">
        <v>13.7</v>
      </c>
      <c r="E8426" t="s">
        <v>30879</v>
      </c>
    </row>
    <row r="8427" spans="1:5" hidden="1" x14ac:dyDescent="0.2">
      <c r="A8427" s="94" t="s">
        <v>34879</v>
      </c>
      <c r="B8427" t="s">
        <v>34880</v>
      </c>
      <c r="C8427" t="s">
        <v>2815</v>
      </c>
      <c r="D8427">
        <v>26.46</v>
      </c>
      <c r="E8427" t="s">
        <v>30879</v>
      </c>
    </row>
    <row r="8428" spans="1:5" hidden="1" x14ac:dyDescent="0.2">
      <c r="A8428" s="94" t="s">
        <v>34865</v>
      </c>
      <c r="B8428" t="s">
        <v>34866</v>
      </c>
      <c r="C8428" t="s">
        <v>243</v>
      </c>
      <c r="D8428">
        <v>5.36</v>
      </c>
      <c r="E8428" t="s">
        <v>30879</v>
      </c>
    </row>
    <row r="8429" spans="1:5" hidden="1" x14ac:dyDescent="0.2">
      <c r="A8429" s="94" t="s">
        <v>34869</v>
      </c>
      <c r="B8429" t="s">
        <v>34870</v>
      </c>
      <c r="C8429" t="s">
        <v>243</v>
      </c>
      <c r="D8429">
        <v>6.62</v>
      </c>
      <c r="E8429" t="s">
        <v>30879</v>
      </c>
    </row>
    <row r="8430" spans="1:5" hidden="1" x14ac:dyDescent="0.2">
      <c r="A8430" s="94" t="s">
        <v>34871</v>
      </c>
      <c r="B8430" t="s">
        <v>34872</v>
      </c>
      <c r="C8430" t="s">
        <v>243</v>
      </c>
      <c r="D8430">
        <v>7.72</v>
      </c>
      <c r="E8430" t="s">
        <v>30879</v>
      </c>
    </row>
    <row r="8431" spans="1:5" hidden="1" x14ac:dyDescent="0.2">
      <c r="A8431" s="94" t="s">
        <v>22059</v>
      </c>
      <c r="B8431" t="s">
        <v>22060</v>
      </c>
      <c r="C8431" t="s">
        <v>243</v>
      </c>
      <c r="D8431">
        <v>3.23</v>
      </c>
      <c r="E8431" t="s">
        <v>30879</v>
      </c>
    </row>
    <row r="8432" spans="1:5" hidden="1" x14ac:dyDescent="0.2">
      <c r="A8432" s="94" t="s">
        <v>22061</v>
      </c>
      <c r="B8432" t="s">
        <v>22062</v>
      </c>
      <c r="C8432" t="s">
        <v>243</v>
      </c>
      <c r="D8432">
        <v>4.0999999999999996</v>
      </c>
      <c r="E8432" t="s">
        <v>30879</v>
      </c>
    </row>
    <row r="8433" spans="1:15" hidden="1" x14ac:dyDescent="0.2">
      <c r="A8433" s="94" t="s">
        <v>22063</v>
      </c>
      <c r="B8433" t="s">
        <v>22064</v>
      </c>
      <c r="C8433" t="s">
        <v>243</v>
      </c>
      <c r="D8433">
        <v>4.88</v>
      </c>
      <c r="E8433" t="s">
        <v>30879</v>
      </c>
    </row>
    <row r="8434" spans="1:15" hidden="1" x14ac:dyDescent="0.2">
      <c r="A8434" s="94" t="s">
        <v>9674</v>
      </c>
      <c r="B8434" t="s">
        <v>9675</v>
      </c>
      <c r="C8434" t="s">
        <v>243</v>
      </c>
      <c r="D8434">
        <v>98.44</v>
      </c>
      <c r="E8434" t="s">
        <v>30879</v>
      </c>
    </row>
    <row r="8435" spans="1:15" hidden="1" x14ac:dyDescent="0.2">
      <c r="A8435" s="94" t="s">
        <v>34881</v>
      </c>
      <c r="B8435" t="s">
        <v>34882</v>
      </c>
      <c r="C8435" t="s">
        <v>2815</v>
      </c>
      <c r="D8435">
        <v>48.83</v>
      </c>
      <c r="E8435" t="s">
        <v>30879</v>
      </c>
    </row>
    <row r="8436" spans="1:15" hidden="1" x14ac:dyDescent="0.2">
      <c r="A8436" s="94" t="s">
        <v>34867</v>
      </c>
      <c r="B8436" t="s">
        <v>34868</v>
      </c>
      <c r="C8436" t="s">
        <v>243</v>
      </c>
      <c r="D8436">
        <v>12.13</v>
      </c>
      <c r="E8436" t="s">
        <v>30879</v>
      </c>
    </row>
    <row r="8437" spans="1:15" hidden="1" x14ac:dyDescent="0.2">
      <c r="A8437" s="94" t="s">
        <v>9676</v>
      </c>
      <c r="B8437" t="s">
        <v>9677</v>
      </c>
      <c r="C8437" t="s">
        <v>243</v>
      </c>
      <c r="D8437">
        <v>17.329999999999998</v>
      </c>
      <c r="E8437" t="s">
        <v>30879</v>
      </c>
    </row>
    <row r="8438" spans="1:15" hidden="1" x14ac:dyDescent="0.2">
      <c r="A8438" s="94" t="s">
        <v>34875</v>
      </c>
      <c r="B8438" t="s">
        <v>34876</v>
      </c>
      <c r="C8438" t="s">
        <v>243</v>
      </c>
      <c r="D8438">
        <v>32.29</v>
      </c>
      <c r="E8438" t="s">
        <v>30879</v>
      </c>
    </row>
    <row r="8439" spans="1:15" hidden="1" x14ac:dyDescent="0.2">
      <c r="A8439" s="94" t="s">
        <v>34873</v>
      </c>
      <c r="B8439" t="s">
        <v>34874</v>
      </c>
      <c r="C8439" t="s">
        <v>243</v>
      </c>
      <c r="D8439">
        <v>28.04</v>
      </c>
      <c r="E8439" t="s">
        <v>30879</v>
      </c>
    </row>
    <row r="8440" spans="1:15" hidden="1" x14ac:dyDescent="0.2">
      <c r="A8440" s="94" t="s">
        <v>22065</v>
      </c>
      <c r="B8440" t="s">
        <v>35036</v>
      </c>
      <c r="C8440" t="s">
        <v>243</v>
      </c>
      <c r="D8440">
        <v>35.6</v>
      </c>
      <c r="E8440" t="s">
        <v>30879</v>
      </c>
    </row>
    <row r="8441" spans="1:15" hidden="1" x14ac:dyDescent="0.2">
      <c r="A8441" s="94" t="s">
        <v>9678</v>
      </c>
      <c r="B8441" t="s">
        <v>9679</v>
      </c>
      <c r="C8441" t="s">
        <v>243</v>
      </c>
      <c r="D8441">
        <v>40.64</v>
      </c>
      <c r="E8441" t="s">
        <v>30879</v>
      </c>
    </row>
    <row r="8442" spans="1:15" hidden="1" x14ac:dyDescent="0.2">
      <c r="A8442" s="94" t="s">
        <v>22066</v>
      </c>
      <c r="B8442" t="s">
        <v>22067</v>
      </c>
      <c r="C8442" t="s">
        <v>243</v>
      </c>
      <c r="D8442">
        <v>45.52</v>
      </c>
      <c r="E8442" t="s">
        <v>30879</v>
      </c>
    </row>
    <row r="8443" spans="1:15" hidden="1" x14ac:dyDescent="0.2">
      <c r="A8443" s="94" t="s">
        <v>22068</v>
      </c>
      <c r="B8443" t="s">
        <v>22069</v>
      </c>
      <c r="C8443" t="s">
        <v>243</v>
      </c>
      <c r="D8443">
        <v>48.83</v>
      </c>
      <c r="E8443" t="s">
        <v>30879</v>
      </c>
    </row>
    <row r="8444" spans="1:15" hidden="1" x14ac:dyDescent="0.2">
      <c r="A8444" s="94" t="s">
        <v>9680</v>
      </c>
      <c r="B8444" t="s">
        <v>9681</v>
      </c>
      <c r="C8444" t="s">
        <v>2815</v>
      </c>
      <c r="D8444">
        <v>49.61</v>
      </c>
      <c r="E8444" t="s">
        <v>30879</v>
      </c>
    </row>
    <row r="8445" spans="1:15" hidden="1" x14ac:dyDescent="0.2">
      <c r="A8445" s="94" t="s">
        <v>1800</v>
      </c>
      <c r="B8445" t="s">
        <v>3052</v>
      </c>
      <c r="C8445" t="s">
        <v>243</v>
      </c>
      <c r="D8445">
        <v>258.01</v>
      </c>
      <c r="E8445" t="s">
        <v>30879</v>
      </c>
    </row>
    <row r="8446" spans="1:15" hidden="1" x14ac:dyDescent="0.2">
      <c r="A8446" s="94" t="s">
        <v>9682</v>
      </c>
      <c r="B8446" t="s">
        <v>9683</v>
      </c>
      <c r="C8446" t="s">
        <v>243</v>
      </c>
      <c r="D8446">
        <v>108</v>
      </c>
      <c r="E8446" t="s">
        <v>30879</v>
      </c>
      <c r="F8446" s="671"/>
      <c r="G8446" s="671"/>
      <c r="H8446" s="671"/>
      <c r="I8446" s="671"/>
      <c r="J8446" s="671"/>
      <c r="K8446" s="671"/>
      <c r="L8446" s="671"/>
      <c r="M8446" s="671"/>
      <c r="N8446" s="671"/>
      <c r="O8446" s="671"/>
    </row>
    <row r="8447" spans="1:15" hidden="1" x14ac:dyDescent="0.2">
      <c r="A8447" s="94" t="s">
        <v>9684</v>
      </c>
      <c r="B8447" t="s">
        <v>9685</v>
      </c>
      <c r="C8447" t="s">
        <v>243</v>
      </c>
      <c r="D8447">
        <v>337.5</v>
      </c>
      <c r="E8447" t="s">
        <v>30879</v>
      </c>
    </row>
    <row r="8448" spans="1:15" hidden="1" x14ac:dyDescent="0.2">
      <c r="A8448" s="94" t="s">
        <v>22070</v>
      </c>
      <c r="B8448" t="s">
        <v>22071</v>
      </c>
      <c r="C8448" t="s">
        <v>1195</v>
      </c>
      <c r="D8448">
        <v>136.56</v>
      </c>
      <c r="E8448" t="s">
        <v>30879</v>
      </c>
    </row>
    <row r="8449" spans="1:5" hidden="1" x14ac:dyDescent="0.2">
      <c r="A8449" s="94" t="s">
        <v>22072</v>
      </c>
      <c r="B8449" t="s">
        <v>22073</v>
      </c>
      <c r="C8449" t="s">
        <v>1195</v>
      </c>
      <c r="D8449">
        <v>136.56</v>
      </c>
      <c r="E8449" t="s">
        <v>30879</v>
      </c>
    </row>
    <row r="8450" spans="1:5" hidden="1" x14ac:dyDescent="0.2">
      <c r="A8450" s="94" t="s">
        <v>22074</v>
      </c>
      <c r="B8450" t="s">
        <v>22075</v>
      </c>
      <c r="C8450" t="s">
        <v>1195</v>
      </c>
      <c r="D8450">
        <v>120.13</v>
      </c>
      <c r="E8450" t="s">
        <v>30879</v>
      </c>
    </row>
    <row r="8451" spans="1:5" hidden="1" x14ac:dyDescent="0.2">
      <c r="A8451" s="94" t="s">
        <v>22076</v>
      </c>
      <c r="B8451" t="s">
        <v>22077</v>
      </c>
      <c r="C8451" t="s">
        <v>1195</v>
      </c>
      <c r="D8451">
        <v>77.349999999999994</v>
      </c>
      <c r="E8451" t="s">
        <v>30879</v>
      </c>
    </row>
    <row r="8452" spans="1:5" hidden="1" x14ac:dyDescent="0.2">
      <c r="A8452" s="94" t="s">
        <v>22078</v>
      </c>
      <c r="B8452" t="s">
        <v>22079</v>
      </c>
      <c r="C8452" t="s">
        <v>1195</v>
      </c>
      <c r="D8452">
        <v>77.349999999999994</v>
      </c>
      <c r="E8452" t="s">
        <v>30879</v>
      </c>
    </row>
    <row r="8453" spans="1:5" hidden="1" x14ac:dyDescent="0.2">
      <c r="A8453" s="94" t="s">
        <v>22080</v>
      </c>
      <c r="B8453" t="s">
        <v>22081</v>
      </c>
      <c r="C8453" t="s">
        <v>1195</v>
      </c>
      <c r="D8453">
        <v>65.72</v>
      </c>
      <c r="E8453" t="s">
        <v>30879</v>
      </c>
    </row>
    <row r="8454" spans="1:5" hidden="1" x14ac:dyDescent="0.2">
      <c r="A8454" s="94" t="s">
        <v>22082</v>
      </c>
      <c r="B8454" t="s">
        <v>22083</v>
      </c>
      <c r="C8454" t="s">
        <v>1195</v>
      </c>
      <c r="D8454">
        <v>144.62</v>
      </c>
      <c r="E8454" t="s">
        <v>30879</v>
      </c>
    </row>
    <row r="8455" spans="1:5" hidden="1" x14ac:dyDescent="0.2">
      <c r="A8455" s="94" t="s">
        <v>22084</v>
      </c>
      <c r="B8455" t="s">
        <v>22085</v>
      </c>
      <c r="C8455" t="s">
        <v>1195</v>
      </c>
      <c r="D8455">
        <v>144.62</v>
      </c>
      <c r="E8455" t="s">
        <v>30879</v>
      </c>
    </row>
    <row r="8456" spans="1:5" hidden="1" x14ac:dyDescent="0.2">
      <c r="A8456" s="94" t="s">
        <v>22086</v>
      </c>
      <c r="B8456" t="s">
        <v>22087</v>
      </c>
      <c r="C8456" t="s">
        <v>1195</v>
      </c>
      <c r="D8456">
        <v>144.62</v>
      </c>
      <c r="E8456" t="s">
        <v>30879</v>
      </c>
    </row>
    <row r="8457" spans="1:5" hidden="1" x14ac:dyDescent="0.2">
      <c r="A8457" s="94" t="s">
        <v>22088</v>
      </c>
      <c r="B8457" t="s">
        <v>22089</v>
      </c>
      <c r="C8457" t="s">
        <v>1195</v>
      </c>
      <c r="D8457">
        <v>144.62</v>
      </c>
      <c r="E8457" t="s">
        <v>30879</v>
      </c>
    </row>
    <row r="8458" spans="1:5" hidden="1" x14ac:dyDescent="0.2">
      <c r="A8458" s="94" t="s">
        <v>22090</v>
      </c>
      <c r="B8458" t="s">
        <v>22091</v>
      </c>
      <c r="C8458" t="s">
        <v>1195</v>
      </c>
      <c r="D8458">
        <v>144.62</v>
      </c>
      <c r="E8458" t="s">
        <v>30879</v>
      </c>
    </row>
    <row r="8459" spans="1:5" hidden="1" x14ac:dyDescent="0.2">
      <c r="A8459" s="94" t="s">
        <v>22092</v>
      </c>
      <c r="B8459" t="s">
        <v>22093</v>
      </c>
      <c r="C8459" t="s">
        <v>1195</v>
      </c>
      <c r="D8459">
        <v>144.62</v>
      </c>
      <c r="E8459" t="s">
        <v>30879</v>
      </c>
    </row>
    <row r="8460" spans="1:5" hidden="1" x14ac:dyDescent="0.2">
      <c r="A8460" s="94" t="s">
        <v>22094</v>
      </c>
      <c r="B8460" t="s">
        <v>22095</v>
      </c>
      <c r="C8460" t="s">
        <v>1195</v>
      </c>
      <c r="D8460">
        <v>144.62</v>
      </c>
      <c r="E8460" t="s">
        <v>30879</v>
      </c>
    </row>
    <row r="8461" spans="1:5" hidden="1" x14ac:dyDescent="0.2">
      <c r="A8461" s="94" t="s">
        <v>22096</v>
      </c>
      <c r="B8461" t="s">
        <v>22097</v>
      </c>
      <c r="C8461" t="s">
        <v>1195</v>
      </c>
      <c r="D8461">
        <v>144.62</v>
      </c>
      <c r="E8461" t="s">
        <v>30879</v>
      </c>
    </row>
    <row r="8462" spans="1:5" hidden="1" x14ac:dyDescent="0.2">
      <c r="A8462" s="94" t="s">
        <v>22098</v>
      </c>
      <c r="B8462" t="s">
        <v>22099</v>
      </c>
      <c r="C8462" t="s">
        <v>1195</v>
      </c>
      <c r="D8462">
        <v>144.62</v>
      </c>
      <c r="E8462" t="s">
        <v>30879</v>
      </c>
    </row>
    <row r="8463" spans="1:5" hidden="1" x14ac:dyDescent="0.2">
      <c r="A8463" s="94" t="s">
        <v>22100</v>
      </c>
      <c r="B8463" t="s">
        <v>22101</v>
      </c>
      <c r="C8463" t="s">
        <v>1195</v>
      </c>
      <c r="D8463">
        <v>144.62</v>
      </c>
      <c r="E8463" t="s">
        <v>30879</v>
      </c>
    </row>
    <row r="8464" spans="1:5" hidden="1" x14ac:dyDescent="0.2">
      <c r="A8464" s="94" t="s">
        <v>22102</v>
      </c>
      <c r="B8464" t="s">
        <v>22103</v>
      </c>
      <c r="C8464" t="s">
        <v>1195</v>
      </c>
      <c r="D8464">
        <v>144.62</v>
      </c>
      <c r="E8464" t="s">
        <v>30879</v>
      </c>
    </row>
    <row r="8465" spans="1:5" hidden="1" x14ac:dyDescent="0.2">
      <c r="A8465" s="94" t="s">
        <v>22104</v>
      </c>
      <c r="B8465" t="s">
        <v>22105</v>
      </c>
      <c r="C8465" t="s">
        <v>1195</v>
      </c>
      <c r="D8465">
        <v>154.38</v>
      </c>
      <c r="E8465" t="s">
        <v>30879</v>
      </c>
    </row>
    <row r="8466" spans="1:5" hidden="1" x14ac:dyDescent="0.2">
      <c r="A8466" s="94" t="s">
        <v>22106</v>
      </c>
      <c r="B8466" t="s">
        <v>22107</v>
      </c>
      <c r="C8466" t="s">
        <v>1195</v>
      </c>
      <c r="D8466">
        <v>154.38</v>
      </c>
      <c r="E8466" t="s">
        <v>30879</v>
      </c>
    </row>
    <row r="8467" spans="1:5" hidden="1" x14ac:dyDescent="0.2">
      <c r="A8467" s="94" t="s">
        <v>22108</v>
      </c>
      <c r="B8467" t="s">
        <v>22109</v>
      </c>
      <c r="C8467" t="s">
        <v>1195</v>
      </c>
      <c r="D8467">
        <v>154.38</v>
      </c>
      <c r="E8467" t="s">
        <v>30879</v>
      </c>
    </row>
    <row r="8468" spans="1:5" hidden="1" x14ac:dyDescent="0.2">
      <c r="A8468" s="94" t="s">
        <v>22110</v>
      </c>
      <c r="B8468" t="s">
        <v>22111</v>
      </c>
      <c r="C8468" t="s">
        <v>1195</v>
      </c>
      <c r="D8468">
        <v>154.38</v>
      </c>
      <c r="E8468" t="s">
        <v>30879</v>
      </c>
    </row>
    <row r="8469" spans="1:5" hidden="1" x14ac:dyDescent="0.2">
      <c r="A8469" s="94" t="s">
        <v>22112</v>
      </c>
      <c r="B8469" t="s">
        <v>22113</v>
      </c>
      <c r="C8469" t="s">
        <v>1195</v>
      </c>
      <c r="D8469">
        <v>154.38</v>
      </c>
      <c r="E8469" t="s">
        <v>30879</v>
      </c>
    </row>
    <row r="8470" spans="1:5" hidden="1" x14ac:dyDescent="0.2">
      <c r="A8470" s="94" t="s">
        <v>22114</v>
      </c>
      <c r="B8470" t="s">
        <v>22115</v>
      </c>
      <c r="C8470" t="s">
        <v>1195</v>
      </c>
      <c r="D8470">
        <v>154.38</v>
      </c>
      <c r="E8470" t="s">
        <v>30879</v>
      </c>
    </row>
    <row r="8471" spans="1:5" hidden="1" x14ac:dyDescent="0.2">
      <c r="A8471" s="94" t="s">
        <v>22116</v>
      </c>
      <c r="B8471" t="s">
        <v>22117</v>
      </c>
      <c r="C8471" t="s">
        <v>1195</v>
      </c>
      <c r="D8471">
        <v>154.38</v>
      </c>
      <c r="E8471" t="s">
        <v>30879</v>
      </c>
    </row>
    <row r="8472" spans="1:5" hidden="1" x14ac:dyDescent="0.2">
      <c r="A8472" s="94" t="s">
        <v>22118</v>
      </c>
      <c r="B8472" t="s">
        <v>22119</v>
      </c>
      <c r="C8472" t="s">
        <v>1195</v>
      </c>
      <c r="D8472">
        <v>154.38</v>
      </c>
      <c r="E8472" t="s">
        <v>30879</v>
      </c>
    </row>
    <row r="8473" spans="1:5" hidden="1" x14ac:dyDescent="0.2">
      <c r="A8473" s="94" t="s">
        <v>22120</v>
      </c>
      <c r="B8473" t="s">
        <v>22121</v>
      </c>
      <c r="C8473" t="s">
        <v>1195</v>
      </c>
      <c r="D8473">
        <v>67.430000000000007</v>
      </c>
      <c r="E8473" t="s">
        <v>30879</v>
      </c>
    </row>
    <row r="8474" spans="1:5" hidden="1" x14ac:dyDescent="0.2">
      <c r="A8474" s="94" t="s">
        <v>22122</v>
      </c>
      <c r="B8474" t="s">
        <v>22123</v>
      </c>
      <c r="C8474" t="s">
        <v>1195</v>
      </c>
      <c r="D8474">
        <v>45.52</v>
      </c>
      <c r="E8474" t="s">
        <v>30879</v>
      </c>
    </row>
    <row r="8475" spans="1:5" hidden="1" x14ac:dyDescent="0.2">
      <c r="A8475" s="94" t="s">
        <v>22124</v>
      </c>
      <c r="B8475" t="s">
        <v>22125</v>
      </c>
      <c r="C8475" t="s">
        <v>1195</v>
      </c>
      <c r="D8475">
        <v>45.52</v>
      </c>
      <c r="E8475" t="s">
        <v>30879</v>
      </c>
    </row>
    <row r="8476" spans="1:5" hidden="1" x14ac:dyDescent="0.2">
      <c r="A8476" s="94" t="s">
        <v>22126</v>
      </c>
      <c r="B8476" t="s">
        <v>22127</v>
      </c>
      <c r="C8476" t="s">
        <v>1195</v>
      </c>
      <c r="D8476">
        <v>45.52</v>
      </c>
      <c r="E8476" t="s">
        <v>30879</v>
      </c>
    </row>
    <row r="8477" spans="1:5" hidden="1" x14ac:dyDescent="0.2">
      <c r="A8477" s="94" t="s">
        <v>22128</v>
      </c>
      <c r="B8477" t="s">
        <v>22129</v>
      </c>
      <c r="C8477" t="s">
        <v>1195</v>
      </c>
      <c r="D8477">
        <v>45.52</v>
      </c>
      <c r="E8477" t="s">
        <v>30879</v>
      </c>
    </row>
    <row r="8478" spans="1:5" hidden="1" x14ac:dyDescent="0.2">
      <c r="A8478" s="94" t="s">
        <v>22130</v>
      </c>
      <c r="B8478" t="s">
        <v>22131</v>
      </c>
      <c r="C8478" t="s">
        <v>1195</v>
      </c>
      <c r="D8478">
        <v>77.349999999999994</v>
      </c>
      <c r="E8478" t="s">
        <v>30879</v>
      </c>
    </row>
    <row r="8479" spans="1:5" hidden="1" x14ac:dyDescent="0.2">
      <c r="A8479" s="94" t="s">
        <v>22132</v>
      </c>
      <c r="B8479" t="s">
        <v>22133</v>
      </c>
      <c r="C8479" t="s">
        <v>243</v>
      </c>
      <c r="D8479">
        <v>8.5299999999999994</v>
      </c>
      <c r="E8479" t="s">
        <v>30879</v>
      </c>
    </row>
    <row r="8480" spans="1:5" hidden="1" x14ac:dyDescent="0.2">
      <c r="A8480" s="94" t="s">
        <v>22134</v>
      </c>
      <c r="B8480" t="s">
        <v>22135</v>
      </c>
      <c r="C8480" t="s">
        <v>243</v>
      </c>
      <c r="D8480">
        <v>8.5299999999999994</v>
      </c>
      <c r="E8480" t="s">
        <v>30879</v>
      </c>
    </row>
    <row r="8481" spans="1:5" hidden="1" x14ac:dyDescent="0.2">
      <c r="A8481" s="94" t="s">
        <v>22136</v>
      </c>
      <c r="B8481" t="s">
        <v>22137</v>
      </c>
      <c r="C8481" t="s">
        <v>243</v>
      </c>
      <c r="D8481">
        <v>8.5299999999999994</v>
      </c>
      <c r="E8481" t="s">
        <v>30879</v>
      </c>
    </row>
    <row r="8482" spans="1:5" hidden="1" x14ac:dyDescent="0.2">
      <c r="A8482" s="94" t="s">
        <v>22138</v>
      </c>
      <c r="B8482" t="s">
        <v>22139</v>
      </c>
      <c r="C8482" t="s">
        <v>243</v>
      </c>
      <c r="D8482">
        <v>8.5299999999999994</v>
      </c>
      <c r="E8482" t="s">
        <v>30879</v>
      </c>
    </row>
    <row r="8483" spans="1:5" hidden="1" x14ac:dyDescent="0.2">
      <c r="A8483" s="94" t="s">
        <v>22140</v>
      </c>
      <c r="B8483" t="s">
        <v>22141</v>
      </c>
      <c r="C8483" t="s">
        <v>1195</v>
      </c>
      <c r="D8483">
        <v>57.94</v>
      </c>
      <c r="E8483" t="s">
        <v>30879</v>
      </c>
    </row>
    <row r="8484" spans="1:5" hidden="1" x14ac:dyDescent="0.2">
      <c r="A8484" s="94" t="s">
        <v>22142</v>
      </c>
      <c r="B8484" t="s">
        <v>22143</v>
      </c>
      <c r="C8484" t="s">
        <v>1195</v>
      </c>
      <c r="D8484">
        <v>83.86</v>
      </c>
      <c r="E8484" t="s">
        <v>30879</v>
      </c>
    </row>
    <row r="8485" spans="1:5" hidden="1" x14ac:dyDescent="0.2">
      <c r="A8485" s="94" t="s">
        <v>22144</v>
      </c>
      <c r="B8485" t="s">
        <v>22145</v>
      </c>
      <c r="C8485" t="s">
        <v>1195</v>
      </c>
      <c r="D8485">
        <v>83.86</v>
      </c>
      <c r="E8485" t="s">
        <v>30879</v>
      </c>
    </row>
    <row r="8486" spans="1:5" hidden="1" x14ac:dyDescent="0.2">
      <c r="A8486" s="94" t="s">
        <v>22146</v>
      </c>
      <c r="B8486" t="s">
        <v>22147</v>
      </c>
      <c r="C8486" t="s">
        <v>1195</v>
      </c>
      <c r="D8486">
        <v>83.86</v>
      </c>
      <c r="E8486" t="s">
        <v>30879</v>
      </c>
    </row>
    <row r="8487" spans="1:5" hidden="1" x14ac:dyDescent="0.2">
      <c r="A8487" s="94" t="s">
        <v>9686</v>
      </c>
      <c r="B8487" t="s">
        <v>9687</v>
      </c>
      <c r="C8487" t="s">
        <v>1623</v>
      </c>
      <c r="D8487">
        <v>4.54</v>
      </c>
      <c r="E8487" t="s">
        <v>30879</v>
      </c>
    </row>
    <row r="8488" spans="1:5" hidden="1" x14ac:dyDescent="0.2">
      <c r="A8488" s="94" t="s">
        <v>9688</v>
      </c>
      <c r="B8488" t="s">
        <v>9689</v>
      </c>
      <c r="C8488" t="s">
        <v>1623</v>
      </c>
      <c r="D8488">
        <v>12.34</v>
      </c>
      <c r="E8488" t="s">
        <v>30879</v>
      </c>
    </row>
    <row r="8489" spans="1:5" hidden="1" x14ac:dyDescent="0.2">
      <c r="A8489" s="94" t="s">
        <v>9690</v>
      </c>
      <c r="B8489" t="s">
        <v>9691</v>
      </c>
      <c r="C8489" t="s">
        <v>614</v>
      </c>
      <c r="D8489">
        <v>53.96</v>
      </c>
      <c r="E8489" t="s">
        <v>30879</v>
      </c>
    </row>
    <row r="8490" spans="1:5" hidden="1" x14ac:dyDescent="0.2">
      <c r="A8490" s="94" t="s">
        <v>9692</v>
      </c>
      <c r="B8490" t="s">
        <v>9693</v>
      </c>
      <c r="C8490" t="s">
        <v>1623</v>
      </c>
      <c r="D8490">
        <v>8.23</v>
      </c>
      <c r="E8490" t="s">
        <v>30879</v>
      </c>
    </row>
    <row r="8491" spans="1:5" hidden="1" x14ac:dyDescent="0.2">
      <c r="A8491" s="94" t="s">
        <v>9694</v>
      </c>
      <c r="B8491" t="s">
        <v>9695</v>
      </c>
      <c r="C8491" t="s">
        <v>1623</v>
      </c>
      <c r="D8491">
        <v>4.03</v>
      </c>
      <c r="E8491" t="s">
        <v>30879</v>
      </c>
    </row>
    <row r="8492" spans="1:5" hidden="1" x14ac:dyDescent="0.2">
      <c r="A8492" s="94" t="s">
        <v>47999</v>
      </c>
      <c r="B8492" t="s">
        <v>48000</v>
      </c>
      <c r="C8492" t="s">
        <v>2424</v>
      </c>
      <c r="D8492">
        <v>43.53</v>
      </c>
      <c r="E8492" t="s">
        <v>30879</v>
      </c>
    </row>
    <row r="8493" spans="1:5" hidden="1" x14ac:dyDescent="0.2">
      <c r="A8493" s="94" t="s">
        <v>35037</v>
      </c>
      <c r="B8493" t="s">
        <v>35038</v>
      </c>
      <c r="C8493" t="s">
        <v>243</v>
      </c>
      <c r="D8493">
        <v>50.65</v>
      </c>
      <c r="E8493" t="s">
        <v>30879</v>
      </c>
    </row>
    <row r="8494" spans="1:5" hidden="1" x14ac:dyDescent="0.2">
      <c r="A8494" s="94" t="s">
        <v>35462</v>
      </c>
      <c r="B8494" t="s">
        <v>35463</v>
      </c>
      <c r="C8494" t="s">
        <v>2752</v>
      </c>
      <c r="D8494">
        <v>23.26</v>
      </c>
      <c r="E8494" t="s">
        <v>30879</v>
      </c>
    </row>
    <row r="8495" spans="1:5" hidden="1" x14ac:dyDescent="0.2">
      <c r="A8495" s="94" t="s">
        <v>22148</v>
      </c>
      <c r="B8495" t="s">
        <v>22149</v>
      </c>
      <c r="C8495" t="s">
        <v>243</v>
      </c>
      <c r="D8495">
        <v>26.8</v>
      </c>
      <c r="E8495" t="s">
        <v>30879</v>
      </c>
    </row>
    <row r="8496" spans="1:5" hidden="1" x14ac:dyDescent="0.2">
      <c r="A8496" s="94" t="s">
        <v>35039</v>
      </c>
      <c r="B8496" t="s">
        <v>35040</v>
      </c>
      <c r="C8496" t="s">
        <v>243</v>
      </c>
      <c r="D8496">
        <v>870.4</v>
      </c>
      <c r="E8496" t="s">
        <v>30879</v>
      </c>
    </row>
    <row r="8497" spans="1:5" hidden="1" x14ac:dyDescent="0.2">
      <c r="A8497" s="94" t="s">
        <v>31306</v>
      </c>
      <c r="B8497" t="s">
        <v>31307</v>
      </c>
      <c r="C8497" t="s">
        <v>2815</v>
      </c>
      <c r="D8497">
        <v>3.68</v>
      </c>
      <c r="E8497" t="s">
        <v>30879</v>
      </c>
    </row>
    <row r="8498" spans="1:5" hidden="1" x14ac:dyDescent="0.2">
      <c r="A8498" s="94" t="s">
        <v>31308</v>
      </c>
      <c r="B8498" t="s">
        <v>31309</v>
      </c>
      <c r="C8498" t="s">
        <v>2815</v>
      </c>
      <c r="D8498">
        <v>2.34</v>
      </c>
      <c r="E8498" t="s">
        <v>30879</v>
      </c>
    </row>
    <row r="8499" spans="1:5" hidden="1" x14ac:dyDescent="0.2">
      <c r="A8499" s="94" t="s">
        <v>36580</v>
      </c>
      <c r="B8499" t="s">
        <v>36581</v>
      </c>
      <c r="C8499" t="s">
        <v>243</v>
      </c>
      <c r="D8499">
        <v>30.88</v>
      </c>
      <c r="E8499" t="s">
        <v>30879</v>
      </c>
    </row>
    <row r="8500" spans="1:5" hidden="1" x14ac:dyDescent="0.2">
      <c r="A8500" s="94" t="s">
        <v>36578</v>
      </c>
      <c r="B8500" t="s">
        <v>36579</v>
      </c>
      <c r="C8500" t="s">
        <v>243</v>
      </c>
      <c r="D8500">
        <v>21.29</v>
      </c>
      <c r="E8500" t="s">
        <v>30879</v>
      </c>
    </row>
    <row r="8501" spans="1:5" hidden="1" x14ac:dyDescent="0.2">
      <c r="A8501" s="94" t="s">
        <v>36493</v>
      </c>
      <c r="B8501" t="s">
        <v>36494</v>
      </c>
      <c r="C8501" t="s">
        <v>243</v>
      </c>
      <c r="D8501">
        <v>74.88</v>
      </c>
      <c r="E8501" t="s">
        <v>30879</v>
      </c>
    </row>
    <row r="8502" spans="1:5" hidden="1" x14ac:dyDescent="0.2">
      <c r="A8502" s="94" t="s">
        <v>35041</v>
      </c>
      <c r="B8502" t="s">
        <v>35042</v>
      </c>
      <c r="C8502" t="s">
        <v>1623</v>
      </c>
      <c r="D8502">
        <v>169.55</v>
      </c>
      <c r="E8502" t="s">
        <v>30879</v>
      </c>
    </row>
    <row r="8503" spans="1:5" hidden="1" x14ac:dyDescent="0.2">
      <c r="A8503" s="94" t="s">
        <v>9696</v>
      </c>
      <c r="B8503" t="s">
        <v>9697</v>
      </c>
      <c r="C8503" t="s">
        <v>1623</v>
      </c>
      <c r="D8503">
        <v>36.94</v>
      </c>
      <c r="E8503" t="s">
        <v>30879</v>
      </c>
    </row>
    <row r="8504" spans="1:5" hidden="1" x14ac:dyDescent="0.2">
      <c r="A8504" s="94" t="s">
        <v>36216</v>
      </c>
      <c r="B8504" t="s">
        <v>36217</v>
      </c>
      <c r="C8504" t="s">
        <v>1623</v>
      </c>
      <c r="D8504">
        <v>9.8699999999999992</v>
      </c>
      <c r="E8504" t="s">
        <v>30879</v>
      </c>
    </row>
    <row r="8505" spans="1:5" hidden="1" x14ac:dyDescent="0.2">
      <c r="A8505" s="94" t="s">
        <v>9698</v>
      </c>
      <c r="B8505" t="s">
        <v>9699</v>
      </c>
      <c r="C8505" t="s">
        <v>1623</v>
      </c>
      <c r="D8505">
        <v>18.47</v>
      </c>
      <c r="E8505" t="s">
        <v>30879</v>
      </c>
    </row>
    <row r="8506" spans="1:5" hidden="1" x14ac:dyDescent="0.2">
      <c r="A8506" s="94" t="s">
        <v>9700</v>
      </c>
      <c r="B8506" t="s">
        <v>9701</v>
      </c>
      <c r="C8506" t="s">
        <v>243</v>
      </c>
      <c r="D8506">
        <v>19.14</v>
      </c>
      <c r="E8506" t="s">
        <v>30879</v>
      </c>
    </row>
    <row r="8507" spans="1:5" hidden="1" x14ac:dyDescent="0.2">
      <c r="A8507" s="94" t="s">
        <v>9702</v>
      </c>
      <c r="B8507" t="s">
        <v>9703</v>
      </c>
      <c r="C8507" t="s">
        <v>243</v>
      </c>
      <c r="D8507">
        <v>16.97</v>
      </c>
      <c r="E8507" t="s">
        <v>30879</v>
      </c>
    </row>
    <row r="8508" spans="1:5" hidden="1" x14ac:dyDescent="0.2">
      <c r="A8508" s="94" t="s">
        <v>9704</v>
      </c>
      <c r="B8508" t="s">
        <v>9705</v>
      </c>
      <c r="C8508" t="s">
        <v>243</v>
      </c>
      <c r="D8508">
        <v>15.02</v>
      </c>
      <c r="E8508" t="s">
        <v>30879</v>
      </c>
    </row>
    <row r="8509" spans="1:5" hidden="1" x14ac:dyDescent="0.2">
      <c r="A8509" s="94" t="s">
        <v>9706</v>
      </c>
      <c r="B8509" t="s">
        <v>9707</v>
      </c>
      <c r="C8509" t="s">
        <v>243</v>
      </c>
      <c r="D8509">
        <v>13.59</v>
      </c>
      <c r="E8509" t="s">
        <v>30879</v>
      </c>
    </row>
    <row r="8510" spans="1:5" hidden="1" x14ac:dyDescent="0.2">
      <c r="A8510" s="94" t="s">
        <v>37151</v>
      </c>
      <c r="B8510" t="s">
        <v>37152</v>
      </c>
      <c r="C8510" t="s">
        <v>243</v>
      </c>
      <c r="D8510">
        <v>58.83</v>
      </c>
      <c r="E8510" t="s">
        <v>30879</v>
      </c>
    </row>
    <row r="8511" spans="1:5" hidden="1" x14ac:dyDescent="0.2">
      <c r="A8511" s="94" t="s">
        <v>9708</v>
      </c>
      <c r="B8511" t="s">
        <v>9709</v>
      </c>
      <c r="C8511" t="s">
        <v>243</v>
      </c>
      <c r="D8511">
        <v>50.3</v>
      </c>
      <c r="E8511" t="s">
        <v>30879</v>
      </c>
    </row>
    <row r="8512" spans="1:5" hidden="1" x14ac:dyDescent="0.2">
      <c r="A8512" s="94" t="s">
        <v>37149</v>
      </c>
      <c r="B8512" t="s">
        <v>37150</v>
      </c>
      <c r="C8512" t="s">
        <v>243</v>
      </c>
      <c r="D8512">
        <v>45.95</v>
      </c>
      <c r="E8512" t="s">
        <v>30879</v>
      </c>
    </row>
    <row r="8513" spans="1:5" hidden="1" x14ac:dyDescent="0.2">
      <c r="A8513" s="94" t="s">
        <v>31318</v>
      </c>
      <c r="B8513" t="s">
        <v>31319</v>
      </c>
      <c r="C8513" t="s">
        <v>243</v>
      </c>
      <c r="D8513">
        <v>15.09</v>
      </c>
      <c r="E8513" t="s">
        <v>30879</v>
      </c>
    </row>
    <row r="8514" spans="1:5" hidden="1" x14ac:dyDescent="0.2">
      <c r="A8514" s="94" t="s">
        <v>36505</v>
      </c>
      <c r="B8514" t="s">
        <v>36506</v>
      </c>
      <c r="C8514" t="s">
        <v>243</v>
      </c>
      <c r="D8514">
        <v>12.84</v>
      </c>
      <c r="E8514" t="s">
        <v>30879</v>
      </c>
    </row>
    <row r="8515" spans="1:5" hidden="1" x14ac:dyDescent="0.2">
      <c r="A8515" s="94" t="s">
        <v>9710</v>
      </c>
      <c r="B8515" t="s">
        <v>9711</v>
      </c>
      <c r="C8515" t="s">
        <v>243</v>
      </c>
      <c r="D8515">
        <v>11.4</v>
      </c>
      <c r="E8515" t="s">
        <v>30879</v>
      </c>
    </row>
    <row r="8516" spans="1:5" hidden="1" x14ac:dyDescent="0.2">
      <c r="A8516" s="94" t="s">
        <v>31320</v>
      </c>
      <c r="B8516" t="s">
        <v>31321</v>
      </c>
      <c r="C8516" t="s">
        <v>243</v>
      </c>
      <c r="D8516">
        <v>14.25</v>
      </c>
      <c r="E8516" t="s">
        <v>30879</v>
      </c>
    </row>
    <row r="8517" spans="1:5" hidden="1" x14ac:dyDescent="0.2">
      <c r="A8517" s="94" t="s">
        <v>31322</v>
      </c>
      <c r="B8517" t="s">
        <v>31323</v>
      </c>
      <c r="C8517" t="s">
        <v>243</v>
      </c>
      <c r="D8517">
        <v>20.149999999999999</v>
      </c>
      <c r="E8517" t="s">
        <v>30879</v>
      </c>
    </row>
    <row r="8518" spans="1:5" hidden="1" x14ac:dyDescent="0.2">
      <c r="A8518" s="94" t="s">
        <v>50404</v>
      </c>
      <c r="B8518" t="s">
        <v>50405</v>
      </c>
      <c r="C8518" t="s">
        <v>243</v>
      </c>
      <c r="D8518">
        <v>13.05</v>
      </c>
      <c r="E8518" t="s">
        <v>30879</v>
      </c>
    </row>
    <row r="8519" spans="1:5" hidden="1" x14ac:dyDescent="0.2">
      <c r="A8519" s="94" t="s">
        <v>35470</v>
      </c>
      <c r="B8519" t="s">
        <v>35471</v>
      </c>
      <c r="C8519" t="s">
        <v>243</v>
      </c>
      <c r="D8519">
        <v>14.97</v>
      </c>
      <c r="E8519" t="s">
        <v>30879</v>
      </c>
    </row>
    <row r="8520" spans="1:5" hidden="1" x14ac:dyDescent="0.2">
      <c r="A8520" s="94" t="s">
        <v>9712</v>
      </c>
      <c r="B8520" t="s">
        <v>9713</v>
      </c>
      <c r="C8520" t="s">
        <v>243</v>
      </c>
      <c r="D8520">
        <v>6.73</v>
      </c>
      <c r="E8520" t="s">
        <v>30879</v>
      </c>
    </row>
    <row r="8521" spans="1:5" hidden="1" x14ac:dyDescent="0.2">
      <c r="A8521" s="94" t="s">
        <v>9714</v>
      </c>
      <c r="B8521" t="s">
        <v>9715</v>
      </c>
      <c r="C8521" t="s">
        <v>243</v>
      </c>
      <c r="D8521">
        <v>10.210000000000001</v>
      </c>
      <c r="E8521" t="s">
        <v>30879</v>
      </c>
    </row>
    <row r="8522" spans="1:5" hidden="1" x14ac:dyDescent="0.2">
      <c r="A8522" s="94" t="s">
        <v>31310</v>
      </c>
      <c r="B8522" t="s">
        <v>31311</v>
      </c>
      <c r="C8522" t="s">
        <v>243</v>
      </c>
      <c r="D8522">
        <v>53.08</v>
      </c>
      <c r="E8522" t="s">
        <v>30879</v>
      </c>
    </row>
    <row r="8523" spans="1:5" hidden="1" x14ac:dyDescent="0.2">
      <c r="A8523" s="94" t="s">
        <v>9716</v>
      </c>
      <c r="B8523" t="s">
        <v>9717</v>
      </c>
      <c r="C8523" t="s">
        <v>243</v>
      </c>
      <c r="D8523">
        <v>5.18</v>
      </c>
      <c r="E8523" t="s">
        <v>30879</v>
      </c>
    </row>
    <row r="8524" spans="1:5" hidden="1" x14ac:dyDescent="0.2">
      <c r="A8524" s="94" t="s">
        <v>50406</v>
      </c>
      <c r="B8524" t="s">
        <v>50407</v>
      </c>
      <c r="C8524" t="s">
        <v>243</v>
      </c>
      <c r="D8524">
        <v>13.4</v>
      </c>
      <c r="E8524" t="s">
        <v>30879</v>
      </c>
    </row>
    <row r="8525" spans="1:5" hidden="1" x14ac:dyDescent="0.2">
      <c r="A8525" s="94" t="s">
        <v>9718</v>
      </c>
      <c r="B8525" t="s">
        <v>9719</v>
      </c>
      <c r="C8525" t="s">
        <v>243</v>
      </c>
      <c r="D8525">
        <v>12</v>
      </c>
      <c r="E8525" t="s">
        <v>30879</v>
      </c>
    </row>
    <row r="8526" spans="1:5" hidden="1" x14ac:dyDescent="0.2">
      <c r="A8526" s="94" t="s">
        <v>9720</v>
      </c>
      <c r="B8526" t="s">
        <v>9721</v>
      </c>
      <c r="C8526" t="s">
        <v>243</v>
      </c>
      <c r="D8526">
        <v>12.08</v>
      </c>
      <c r="E8526" t="s">
        <v>30879</v>
      </c>
    </row>
    <row r="8527" spans="1:5" hidden="1" x14ac:dyDescent="0.2">
      <c r="A8527" s="94" t="s">
        <v>31314</v>
      </c>
      <c r="B8527" t="s">
        <v>31315</v>
      </c>
      <c r="C8527" t="s">
        <v>243</v>
      </c>
      <c r="D8527">
        <v>24.55</v>
      </c>
      <c r="E8527" t="s">
        <v>30879</v>
      </c>
    </row>
    <row r="8528" spans="1:5" hidden="1" x14ac:dyDescent="0.2">
      <c r="A8528" s="94" t="s">
        <v>31312</v>
      </c>
      <c r="B8528" t="s">
        <v>31313</v>
      </c>
      <c r="C8528" t="s">
        <v>243</v>
      </c>
      <c r="D8528">
        <v>22.44</v>
      </c>
      <c r="E8528" t="s">
        <v>30879</v>
      </c>
    </row>
    <row r="8529" spans="1:5" hidden="1" x14ac:dyDescent="0.2">
      <c r="A8529" s="94" t="s">
        <v>31316</v>
      </c>
      <c r="B8529" t="s">
        <v>31317</v>
      </c>
      <c r="C8529" t="s">
        <v>243</v>
      </c>
      <c r="D8529">
        <v>15.48</v>
      </c>
      <c r="E8529" t="s">
        <v>30879</v>
      </c>
    </row>
    <row r="8530" spans="1:5" hidden="1" x14ac:dyDescent="0.2">
      <c r="A8530" s="94" t="s">
        <v>22150</v>
      </c>
      <c r="B8530" t="s">
        <v>22151</v>
      </c>
      <c r="C8530" t="s">
        <v>1195</v>
      </c>
      <c r="D8530">
        <v>13.31</v>
      </c>
      <c r="E8530" t="s">
        <v>30879</v>
      </c>
    </row>
    <row r="8531" spans="1:5" hidden="1" x14ac:dyDescent="0.2">
      <c r="A8531" s="94" t="s">
        <v>22152</v>
      </c>
      <c r="B8531" t="s">
        <v>22153</v>
      </c>
      <c r="C8531" t="s">
        <v>1195</v>
      </c>
      <c r="D8531">
        <v>13.31</v>
      </c>
      <c r="E8531" t="s">
        <v>30879</v>
      </c>
    </row>
    <row r="8532" spans="1:5" hidden="1" x14ac:dyDescent="0.2">
      <c r="A8532" s="94" t="s">
        <v>22154</v>
      </c>
      <c r="B8532" t="s">
        <v>22155</v>
      </c>
      <c r="C8532" t="s">
        <v>243</v>
      </c>
      <c r="D8532">
        <v>43.75</v>
      </c>
      <c r="E8532" t="s">
        <v>30879</v>
      </c>
    </row>
    <row r="8533" spans="1:5" hidden="1" x14ac:dyDescent="0.2">
      <c r="A8533" s="94" t="s">
        <v>35043</v>
      </c>
      <c r="B8533" t="s">
        <v>35044</v>
      </c>
      <c r="C8533" t="s">
        <v>243</v>
      </c>
      <c r="D8533">
        <v>43.75</v>
      </c>
      <c r="E8533" t="s">
        <v>30879</v>
      </c>
    </row>
    <row r="8534" spans="1:5" hidden="1" x14ac:dyDescent="0.2">
      <c r="A8534" s="94" t="s">
        <v>22156</v>
      </c>
      <c r="B8534" t="s">
        <v>22157</v>
      </c>
      <c r="C8534" t="s">
        <v>243</v>
      </c>
      <c r="D8534">
        <v>43.75</v>
      </c>
      <c r="E8534" t="s">
        <v>30879</v>
      </c>
    </row>
    <row r="8535" spans="1:5" hidden="1" x14ac:dyDescent="0.2">
      <c r="A8535" s="94" t="s">
        <v>36858</v>
      </c>
      <c r="B8535" t="s">
        <v>36859</v>
      </c>
      <c r="C8535" t="s">
        <v>243</v>
      </c>
      <c r="D8535">
        <v>14.78</v>
      </c>
      <c r="E8535" t="s">
        <v>30879</v>
      </c>
    </row>
    <row r="8536" spans="1:5" hidden="1" x14ac:dyDescent="0.2">
      <c r="A8536" s="94" t="s">
        <v>36200</v>
      </c>
      <c r="B8536" t="s">
        <v>36201</v>
      </c>
      <c r="C8536" t="s">
        <v>243</v>
      </c>
      <c r="D8536">
        <v>49.29</v>
      </c>
      <c r="E8536" t="s">
        <v>30879</v>
      </c>
    </row>
    <row r="8537" spans="1:5" hidden="1" x14ac:dyDescent="0.2">
      <c r="A8537" s="94" t="s">
        <v>36202</v>
      </c>
      <c r="B8537" t="s">
        <v>36203</v>
      </c>
      <c r="C8537" t="s">
        <v>243</v>
      </c>
      <c r="D8537">
        <v>81.36</v>
      </c>
      <c r="E8537" t="s">
        <v>30879</v>
      </c>
    </row>
    <row r="8538" spans="1:5" hidden="1" x14ac:dyDescent="0.2">
      <c r="A8538" s="94" t="s">
        <v>22158</v>
      </c>
      <c r="B8538" t="s">
        <v>22159</v>
      </c>
      <c r="C8538" t="s">
        <v>1623</v>
      </c>
      <c r="D8538">
        <v>32.979999999999997</v>
      </c>
      <c r="E8538" t="s">
        <v>30879</v>
      </c>
    </row>
    <row r="8539" spans="1:5" hidden="1" x14ac:dyDescent="0.2">
      <c r="A8539" s="94" t="s">
        <v>35944</v>
      </c>
      <c r="B8539" t="s">
        <v>35945</v>
      </c>
      <c r="C8539" t="s">
        <v>243</v>
      </c>
      <c r="D8539">
        <v>14.95</v>
      </c>
      <c r="E8539" t="s">
        <v>30879</v>
      </c>
    </row>
    <row r="8540" spans="1:5" hidden="1" x14ac:dyDescent="0.2">
      <c r="A8540" s="94" t="s">
        <v>35946</v>
      </c>
      <c r="B8540" t="s">
        <v>35947</v>
      </c>
      <c r="C8540" t="s">
        <v>243</v>
      </c>
      <c r="D8540">
        <v>17.86</v>
      </c>
      <c r="E8540" t="s">
        <v>30879</v>
      </c>
    </row>
    <row r="8541" spans="1:5" hidden="1" x14ac:dyDescent="0.2">
      <c r="A8541" s="94" t="s">
        <v>35948</v>
      </c>
      <c r="B8541" t="s">
        <v>35949</v>
      </c>
      <c r="C8541" t="s">
        <v>243</v>
      </c>
      <c r="D8541">
        <v>19.899999999999999</v>
      </c>
      <c r="E8541" t="s">
        <v>30879</v>
      </c>
    </row>
    <row r="8542" spans="1:5" hidden="1" x14ac:dyDescent="0.2">
      <c r="A8542" s="94" t="s">
        <v>35950</v>
      </c>
      <c r="B8542" t="s">
        <v>35951</v>
      </c>
      <c r="C8542" t="s">
        <v>243</v>
      </c>
      <c r="D8542">
        <v>8.9499999999999993</v>
      </c>
      <c r="E8542" t="s">
        <v>30879</v>
      </c>
    </row>
    <row r="8543" spans="1:5" hidden="1" x14ac:dyDescent="0.2">
      <c r="A8543" s="94" t="s">
        <v>35952</v>
      </c>
      <c r="B8543" t="s">
        <v>35953</v>
      </c>
      <c r="C8543" t="s">
        <v>243</v>
      </c>
      <c r="D8543">
        <v>9.98</v>
      </c>
      <c r="E8543" t="s">
        <v>30879</v>
      </c>
    </row>
    <row r="8544" spans="1:5" hidden="1" x14ac:dyDescent="0.2">
      <c r="A8544" s="94" t="s">
        <v>35954</v>
      </c>
      <c r="B8544" t="s">
        <v>35955</v>
      </c>
      <c r="C8544" t="s">
        <v>243</v>
      </c>
      <c r="D8544">
        <v>11.55</v>
      </c>
      <c r="E8544" t="s">
        <v>30879</v>
      </c>
    </row>
    <row r="8545" spans="1:5" hidden="1" x14ac:dyDescent="0.2">
      <c r="A8545" s="94" t="s">
        <v>35956</v>
      </c>
      <c r="B8545" t="s">
        <v>35957</v>
      </c>
      <c r="C8545" t="s">
        <v>243</v>
      </c>
      <c r="D8545">
        <v>12.49</v>
      </c>
      <c r="E8545" t="s">
        <v>30879</v>
      </c>
    </row>
    <row r="8546" spans="1:5" hidden="1" x14ac:dyDescent="0.2">
      <c r="A8546" s="94" t="s">
        <v>35958</v>
      </c>
      <c r="B8546" t="s">
        <v>35959</v>
      </c>
      <c r="C8546" t="s">
        <v>243</v>
      </c>
      <c r="D8546">
        <v>15.97</v>
      </c>
      <c r="E8546" t="s">
        <v>30879</v>
      </c>
    </row>
    <row r="8547" spans="1:5" hidden="1" x14ac:dyDescent="0.2">
      <c r="A8547" s="94" t="s">
        <v>35960</v>
      </c>
      <c r="B8547" t="s">
        <v>35961</v>
      </c>
      <c r="C8547" t="s">
        <v>243</v>
      </c>
      <c r="D8547">
        <v>13.32</v>
      </c>
      <c r="E8547" t="s">
        <v>30879</v>
      </c>
    </row>
    <row r="8548" spans="1:5" hidden="1" x14ac:dyDescent="0.2">
      <c r="A8548" s="94" t="s">
        <v>35962</v>
      </c>
      <c r="B8548" t="s">
        <v>35963</v>
      </c>
      <c r="C8548" t="s">
        <v>243</v>
      </c>
      <c r="D8548">
        <v>15.3</v>
      </c>
      <c r="E8548" t="s">
        <v>30879</v>
      </c>
    </row>
    <row r="8549" spans="1:5" hidden="1" x14ac:dyDescent="0.2">
      <c r="A8549" s="94" t="s">
        <v>35964</v>
      </c>
      <c r="B8549" t="s">
        <v>35965</v>
      </c>
      <c r="C8549" t="s">
        <v>243</v>
      </c>
      <c r="D8549">
        <v>17.95</v>
      </c>
      <c r="E8549" t="s">
        <v>30879</v>
      </c>
    </row>
    <row r="8550" spans="1:5" hidden="1" x14ac:dyDescent="0.2">
      <c r="A8550" s="94" t="s">
        <v>35966</v>
      </c>
      <c r="B8550" t="s">
        <v>35967</v>
      </c>
      <c r="C8550" t="s">
        <v>2847</v>
      </c>
      <c r="D8550">
        <v>11.02</v>
      </c>
      <c r="E8550" t="s">
        <v>30879</v>
      </c>
    </row>
    <row r="8551" spans="1:5" hidden="1" x14ac:dyDescent="0.2">
      <c r="A8551" s="94" t="s">
        <v>35968</v>
      </c>
      <c r="B8551" t="s">
        <v>35969</v>
      </c>
      <c r="C8551" t="s">
        <v>243</v>
      </c>
      <c r="D8551">
        <v>6.71</v>
      </c>
      <c r="E8551" t="s">
        <v>30879</v>
      </c>
    </row>
    <row r="8552" spans="1:5" hidden="1" x14ac:dyDescent="0.2">
      <c r="A8552" s="94" t="s">
        <v>9722</v>
      </c>
      <c r="B8552" t="s">
        <v>9723</v>
      </c>
      <c r="C8552" t="s">
        <v>243</v>
      </c>
      <c r="D8552">
        <v>9.76</v>
      </c>
      <c r="E8552" t="s">
        <v>30879</v>
      </c>
    </row>
    <row r="8553" spans="1:5" hidden="1" x14ac:dyDescent="0.2">
      <c r="A8553" s="94" t="s">
        <v>22160</v>
      </c>
      <c r="B8553" t="s">
        <v>35045</v>
      </c>
      <c r="C8553" t="s">
        <v>1195</v>
      </c>
      <c r="D8553">
        <v>49.54</v>
      </c>
      <c r="E8553" t="s">
        <v>30879</v>
      </c>
    </row>
    <row r="8554" spans="1:5" hidden="1" x14ac:dyDescent="0.2">
      <c r="A8554" s="94" t="s">
        <v>22161</v>
      </c>
      <c r="B8554" t="s">
        <v>35046</v>
      </c>
      <c r="C8554" t="s">
        <v>1195</v>
      </c>
      <c r="D8554">
        <v>49.54</v>
      </c>
      <c r="E8554" t="s">
        <v>30879</v>
      </c>
    </row>
    <row r="8555" spans="1:5" hidden="1" x14ac:dyDescent="0.2">
      <c r="A8555" s="94" t="s">
        <v>3053</v>
      </c>
      <c r="B8555" t="s">
        <v>3054</v>
      </c>
      <c r="C8555" t="s">
        <v>243</v>
      </c>
      <c r="D8555">
        <v>187.58</v>
      </c>
      <c r="E8555" t="s">
        <v>30879</v>
      </c>
    </row>
    <row r="8556" spans="1:5" hidden="1" x14ac:dyDescent="0.2">
      <c r="A8556" s="94" t="s">
        <v>3055</v>
      </c>
      <c r="B8556" t="s">
        <v>3056</v>
      </c>
      <c r="C8556" t="s">
        <v>243</v>
      </c>
      <c r="D8556">
        <v>291.87</v>
      </c>
      <c r="E8556" t="s">
        <v>30879</v>
      </c>
    </row>
    <row r="8557" spans="1:5" hidden="1" x14ac:dyDescent="0.2">
      <c r="A8557" s="94" t="s">
        <v>3057</v>
      </c>
      <c r="B8557" t="s">
        <v>3058</v>
      </c>
      <c r="C8557" t="s">
        <v>243</v>
      </c>
      <c r="D8557">
        <v>140.91999999999999</v>
      </c>
      <c r="E8557" t="s">
        <v>30879</v>
      </c>
    </row>
    <row r="8558" spans="1:5" hidden="1" x14ac:dyDescent="0.2">
      <c r="A8558" s="94" t="s">
        <v>9724</v>
      </c>
      <c r="B8558" t="s">
        <v>35506</v>
      </c>
      <c r="C8558" t="s">
        <v>243</v>
      </c>
      <c r="D8558">
        <v>3.01</v>
      </c>
      <c r="E8558" t="s">
        <v>30879</v>
      </c>
    </row>
    <row r="8559" spans="1:5" hidden="1" x14ac:dyDescent="0.2">
      <c r="A8559" s="94" t="s">
        <v>9725</v>
      </c>
      <c r="B8559" t="s">
        <v>9726</v>
      </c>
      <c r="C8559" t="s">
        <v>3275</v>
      </c>
      <c r="D8559">
        <v>37.08</v>
      </c>
      <c r="E8559" t="s">
        <v>30879</v>
      </c>
    </row>
    <row r="8560" spans="1:5" hidden="1" x14ac:dyDescent="0.2">
      <c r="A8560" s="94" t="s">
        <v>9727</v>
      </c>
      <c r="B8560" t="s">
        <v>9728</v>
      </c>
      <c r="C8560" t="s">
        <v>3275</v>
      </c>
      <c r="D8560">
        <v>92.7</v>
      </c>
      <c r="E8560" t="s">
        <v>30879</v>
      </c>
    </row>
    <row r="8561" spans="1:5" hidden="1" x14ac:dyDescent="0.2">
      <c r="A8561" s="94" t="s">
        <v>9729</v>
      </c>
      <c r="B8561" t="s">
        <v>9730</v>
      </c>
      <c r="C8561" t="s">
        <v>3275</v>
      </c>
      <c r="D8561">
        <v>185.4</v>
      </c>
      <c r="E8561" t="s">
        <v>30879</v>
      </c>
    </row>
    <row r="8562" spans="1:5" hidden="1" x14ac:dyDescent="0.2">
      <c r="A8562" s="94" t="s">
        <v>36509</v>
      </c>
      <c r="B8562" t="s">
        <v>36510</v>
      </c>
      <c r="C8562" t="s">
        <v>243</v>
      </c>
      <c r="D8562">
        <v>44.39</v>
      </c>
      <c r="E8562" t="s">
        <v>30879</v>
      </c>
    </row>
    <row r="8563" spans="1:5" hidden="1" x14ac:dyDescent="0.2">
      <c r="A8563" s="94" t="s">
        <v>9731</v>
      </c>
      <c r="B8563" t="s">
        <v>9732</v>
      </c>
      <c r="C8563" t="s">
        <v>243</v>
      </c>
      <c r="D8563">
        <v>38.64</v>
      </c>
      <c r="E8563" t="s">
        <v>30879</v>
      </c>
    </row>
    <row r="8564" spans="1:5" hidden="1" x14ac:dyDescent="0.2">
      <c r="A8564" s="94" t="s">
        <v>36507</v>
      </c>
      <c r="B8564" t="s">
        <v>36508</v>
      </c>
      <c r="C8564" t="s">
        <v>243</v>
      </c>
      <c r="D8564">
        <v>44.02</v>
      </c>
      <c r="E8564" t="s">
        <v>30879</v>
      </c>
    </row>
    <row r="8565" spans="1:5" hidden="1" x14ac:dyDescent="0.2">
      <c r="A8565" s="94" t="s">
        <v>31716</v>
      </c>
      <c r="B8565" t="s">
        <v>31717</v>
      </c>
      <c r="C8565" t="s">
        <v>243</v>
      </c>
      <c r="D8565">
        <v>15.05</v>
      </c>
      <c r="E8565" t="s">
        <v>30879</v>
      </c>
    </row>
    <row r="8566" spans="1:5" hidden="1" x14ac:dyDescent="0.2">
      <c r="A8566" s="94" t="s">
        <v>31718</v>
      </c>
      <c r="B8566" t="s">
        <v>31719</v>
      </c>
      <c r="C8566" t="s">
        <v>243</v>
      </c>
      <c r="D8566">
        <v>21.07</v>
      </c>
      <c r="E8566" t="s">
        <v>30879</v>
      </c>
    </row>
    <row r="8567" spans="1:5" hidden="1" x14ac:dyDescent="0.2">
      <c r="A8567" s="94" t="s">
        <v>9733</v>
      </c>
      <c r="B8567" t="s">
        <v>9734</v>
      </c>
      <c r="C8567" t="s">
        <v>243</v>
      </c>
      <c r="D8567">
        <v>12.59</v>
      </c>
      <c r="E8567" t="s">
        <v>30879</v>
      </c>
    </row>
    <row r="8568" spans="1:5" hidden="1" x14ac:dyDescent="0.2">
      <c r="A8568" s="94" t="s">
        <v>31748</v>
      </c>
      <c r="B8568" t="s">
        <v>31749</v>
      </c>
      <c r="C8568" t="s">
        <v>243</v>
      </c>
      <c r="D8568">
        <v>2.0299999999999998</v>
      </c>
      <c r="E8568" t="s">
        <v>30879</v>
      </c>
    </row>
    <row r="8569" spans="1:5" hidden="1" x14ac:dyDescent="0.2">
      <c r="A8569" s="94" t="s">
        <v>9735</v>
      </c>
      <c r="B8569" t="s">
        <v>9736</v>
      </c>
      <c r="C8569" t="s">
        <v>243</v>
      </c>
      <c r="D8569">
        <v>208.58</v>
      </c>
      <c r="E8569" t="s">
        <v>30879</v>
      </c>
    </row>
    <row r="8570" spans="1:5" hidden="1" x14ac:dyDescent="0.2">
      <c r="A8570" s="94" t="s">
        <v>2120</v>
      </c>
      <c r="B8570" t="s">
        <v>2121</v>
      </c>
      <c r="C8570" t="s">
        <v>243</v>
      </c>
      <c r="D8570">
        <v>5.12</v>
      </c>
      <c r="E8570" t="s">
        <v>30879</v>
      </c>
    </row>
    <row r="8571" spans="1:5" hidden="1" x14ac:dyDescent="0.2">
      <c r="A8571" s="94" t="s">
        <v>2122</v>
      </c>
      <c r="B8571" t="s">
        <v>2123</v>
      </c>
      <c r="C8571" t="s">
        <v>2815</v>
      </c>
      <c r="D8571">
        <v>28.9</v>
      </c>
      <c r="E8571" t="s">
        <v>30879</v>
      </c>
    </row>
    <row r="8572" spans="1:5" hidden="1" x14ac:dyDescent="0.2">
      <c r="A8572" s="94" t="s">
        <v>31714</v>
      </c>
      <c r="B8572" t="s">
        <v>31715</v>
      </c>
      <c r="C8572" t="s">
        <v>243</v>
      </c>
      <c r="D8572">
        <v>5.22</v>
      </c>
      <c r="E8572" t="s">
        <v>30879</v>
      </c>
    </row>
    <row r="8573" spans="1:5" hidden="1" x14ac:dyDescent="0.2">
      <c r="A8573" s="94" t="s">
        <v>36606</v>
      </c>
      <c r="B8573" t="s">
        <v>36607</v>
      </c>
      <c r="C8573" t="s">
        <v>1195</v>
      </c>
      <c r="D8573">
        <v>99.35</v>
      </c>
      <c r="E8573" t="s">
        <v>30879</v>
      </c>
    </row>
    <row r="8574" spans="1:5" hidden="1" x14ac:dyDescent="0.2">
      <c r="A8574" s="94" t="s">
        <v>36608</v>
      </c>
      <c r="B8574" t="s">
        <v>36609</v>
      </c>
      <c r="C8574" t="s">
        <v>1195</v>
      </c>
      <c r="D8574">
        <v>99.35</v>
      </c>
      <c r="E8574" t="s">
        <v>30879</v>
      </c>
    </row>
    <row r="8575" spans="1:5" hidden="1" x14ac:dyDescent="0.2">
      <c r="A8575" s="94" t="s">
        <v>36610</v>
      </c>
      <c r="B8575" t="s">
        <v>36611</v>
      </c>
      <c r="C8575" t="s">
        <v>1195</v>
      </c>
      <c r="D8575">
        <v>99.35</v>
      </c>
      <c r="E8575" t="s">
        <v>30879</v>
      </c>
    </row>
    <row r="8576" spans="1:5" hidden="1" x14ac:dyDescent="0.2">
      <c r="A8576" s="94" t="s">
        <v>36612</v>
      </c>
      <c r="B8576" t="s">
        <v>36613</v>
      </c>
      <c r="C8576" t="s">
        <v>1195</v>
      </c>
      <c r="D8576">
        <v>99.35</v>
      </c>
      <c r="E8576" t="s">
        <v>30879</v>
      </c>
    </row>
    <row r="8577" spans="1:5" hidden="1" x14ac:dyDescent="0.2">
      <c r="A8577" s="94" t="s">
        <v>36614</v>
      </c>
      <c r="B8577" t="s">
        <v>36615</v>
      </c>
      <c r="C8577" t="s">
        <v>1195</v>
      </c>
      <c r="D8577">
        <v>99.35</v>
      </c>
      <c r="E8577" t="s">
        <v>30879</v>
      </c>
    </row>
    <row r="8578" spans="1:5" hidden="1" x14ac:dyDescent="0.2">
      <c r="A8578" s="94" t="s">
        <v>36616</v>
      </c>
      <c r="B8578" t="s">
        <v>36617</v>
      </c>
      <c r="C8578" t="s">
        <v>1195</v>
      </c>
      <c r="D8578">
        <v>99.35</v>
      </c>
      <c r="E8578" t="s">
        <v>30879</v>
      </c>
    </row>
    <row r="8579" spans="1:5" hidden="1" x14ac:dyDescent="0.2">
      <c r="A8579" s="94" t="s">
        <v>36618</v>
      </c>
      <c r="B8579" t="s">
        <v>36619</v>
      </c>
      <c r="C8579" t="s">
        <v>1195</v>
      </c>
      <c r="D8579">
        <v>99.35</v>
      </c>
      <c r="E8579" t="s">
        <v>30879</v>
      </c>
    </row>
    <row r="8580" spans="1:5" hidden="1" x14ac:dyDescent="0.2">
      <c r="A8580" s="94" t="s">
        <v>36620</v>
      </c>
      <c r="B8580" t="s">
        <v>36621</v>
      </c>
      <c r="C8580" t="s">
        <v>1195</v>
      </c>
      <c r="D8580">
        <v>99.35</v>
      </c>
      <c r="E8580" t="s">
        <v>30879</v>
      </c>
    </row>
    <row r="8581" spans="1:5" hidden="1" x14ac:dyDescent="0.2">
      <c r="A8581" s="94" t="s">
        <v>22162</v>
      </c>
      <c r="B8581" t="s">
        <v>22163</v>
      </c>
      <c r="C8581" t="s">
        <v>1195</v>
      </c>
      <c r="D8581">
        <v>70.790000000000006</v>
      </c>
      <c r="E8581" t="s">
        <v>30879</v>
      </c>
    </row>
    <row r="8582" spans="1:5" hidden="1" x14ac:dyDescent="0.2">
      <c r="A8582" s="94" t="s">
        <v>22164</v>
      </c>
      <c r="B8582" t="s">
        <v>22165</v>
      </c>
      <c r="C8582" t="s">
        <v>1195</v>
      </c>
      <c r="D8582">
        <v>70.790000000000006</v>
      </c>
      <c r="E8582" t="s">
        <v>30879</v>
      </c>
    </row>
    <row r="8583" spans="1:5" hidden="1" x14ac:dyDescent="0.2">
      <c r="A8583" s="94" t="s">
        <v>35364</v>
      </c>
      <c r="B8583" t="s">
        <v>35365</v>
      </c>
      <c r="C8583" t="s">
        <v>1195</v>
      </c>
      <c r="D8583">
        <v>73.34</v>
      </c>
      <c r="E8583" t="s">
        <v>30879</v>
      </c>
    </row>
    <row r="8584" spans="1:5" hidden="1" x14ac:dyDescent="0.2">
      <c r="A8584" s="94" t="s">
        <v>35360</v>
      </c>
      <c r="B8584" t="s">
        <v>35361</v>
      </c>
      <c r="C8584" t="s">
        <v>1195</v>
      </c>
      <c r="D8584">
        <v>73.34</v>
      </c>
      <c r="E8584" t="s">
        <v>30879</v>
      </c>
    </row>
    <row r="8585" spans="1:5" hidden="1" x14ac:dyDescent="0.2">
      <c r="A8585" s="94" t="s">
        <v>35362</v>
      </c>
      <c r="B8585" t="s">
        <v>35363</v>
      </c>
      <c r="C8585" t="s">
        <v>1195</v>
      </c>
      <c r="D8585">
        <v>73.34</v>
      </c>
      <c r="E8585" t="s">
        <v>30879</v>
      </c>
    </row>
    <row r="8586" spans="1:5" hidden="1" x14ac:dyDescent="0.2">
      <c r="A8586" s="94" t="s">
        <v>3166</v>
      </c>
      <c r="B8586" t="s">
        <v>22166</v>
      </c>
      <c r="C8586" t="s">
        <v>243</v>
      </c>
      <c r="D8586">
        <v>5.26</v>
      </c>
      <c r="E8586" t="s">
        <v>30879</v>
      </c>
    </row>
    <row r="8587" spans="1:5" hidden="1" x14ac:dyDescent="0.2">
      <c r="A8587" s="94" t="s">
        <v>9737</v>
      </c>
      <c r="B8587" t="s">
        <v>37030</v>
      </c>
      <c r="C8587" t="s">
        <v>243</v>
      </c>
      <c r="D8587">
        <v>29.17</v>
      </c>
      <c r="E8587" t="s">
        <v>30879</v>
      </c>
    </row>
    <row r="8588" spans="1:5" hidden="1" x14ac:dyDescent="0.2">
      <c r="A8588" s="94" t="s">
        <v>36274</v>
      </c>
      <c r="B8588" t="s">
        <v>36275</v>
      </c>
      <c r="C8588" t="s">
        <v>1195</v>
      </c>
      <c r="D8588">
        <v>10.43</v>
      </c>
      <c r="E8588" t="s">
        <v>30879</v>
      </c>
    </row>
    <row r="8589" spans="1:5" hidden="1" x14ac:dyDescent="0.2">
      <c r="A8589" s="94" t="s">
        <v>22167</v>
      </c>
      <c r="B8589" t="s">
        <v>22168</v>
      </c>
      <c r="C8589" t="s">
        <v>243</v>
      </c>
      <c r="D8589">
        <v>14.04</v>
      </c>
      <c r="E8589" t="s">
        <v>30879</v>
      </c>
    </row>
    <row r="8590" spans="1:5" hidden="1" x14ac:dyDescent="0.2">
      <c r="A8590" s="94" t="s">
        <v>3059</v>
      </c>
      <c r="B8590" t="s">
        <v>3060</v>
      </c>
      <c r="C8590" t="s">
        <v>243</v>
      </c>
      <c r="D8590">
        <v>93.72</v>
      </c>
      <c r="E8590" t="s">
        <v>30879</v>
      </c>
    </row>
    <row r="8591" spans="1:5" hidden="1" x14ac:dyDescent="0.2">
      <c r="A8591" s="94" t="s">
        <v>9738</v>
      </c>
      <c r="B8591" t="s">
        <v>9739</v>
      </c>
      <c r="C8591" t="s">
        <v>243</v>
      </c>
      <c r="D8591">
        <v>250</v>
      </c>
      <c r="E8591" t="s">
        <v>30879</v>
      </c>
    </row>
    <row r="8592" spans="1:5" hidden="1" x14ac:dyDescent="0.2">
      <c r="A8592" s="94" t="s">
        <v>38500</v>
      </c>
      <c r="B8592" t="s">
        <v>38501</v>
      </c>
      <c r="C8592" t="s">
        <v>243</v>
      </c>
      <c r="D8592">
        <v>250</v>
      </c>
      <c r="E8592" t="s">
        <v>30879</v>
      </c>
    </row>
    <row r="8593" spans="1:5" hidden="1" x14ac:dyDescent="0.2">
      <c r="A8593" s="94" t="s">
        <v>9740</v>
      </c>
      <c r="B8593" t="s">
        <v>9741</v>
      </c>
      <c r="C8593" t="s">
        <v>243</v>
      </c>
      <c r="D8593">
        <v>460</v>
      </c>
      <c r="E8593" t="s">
        <v>30879</v>
      </c>
    </row>
    <row r="8594" spans="1:5" hidden="1" x14ac:dyDescent="0.2">
      <c r="A8594" s="94" t="s">
        <v>9742</v>
      </c>
      <c r="B8594" t="s">
        <v>9743</v>
      </c>
      <c r="C8594" t="s">
        <v>243</v>
      </c>
      <c r="D8594">
        <v>245</v>
      </c>
      <c r="E8594" t="s">
        <v>30879</v>
      </c>
    </row>
    <row r="8595" spans="1:5" hidden="1" x14ac:dyDescent="0.2">
      <c r="A8595" s="94" t="s">
        <v>9744</v>
      </c>
      <c r="B8595" t="s">
        <v>9745</v>
      </c>
      <c r="C8595" t="s">
        <v>243</v>
      </c>
      <c r="D8595">
        <v>150</v>
      </c>
      <c r="E8595" t="s">
        <v>30879</v>
      </c>
    </row>
    <row r="8596" spans="1:5" hidden="1" x14ac:dyDescent="0.2">
      <c r="A8596" s="94" t="s">
        <v>9746</v>
      </c>
      <c r="B8596" t="s">
        <v>9747</v>
      </c>
      <c r="C8596" t="s">
        <v>243</v>
      </c>
      <c r="D8596">
        <v>550</v>
      </c>
      <c r="E8596" t="s">
        <v>30879</v>
      </c>
    </row>
    <row r="8597" spans="1:5" hidden="1" x14ac:dyDescent="0.2">
      <c r="A8597" s="94" t="s">
        <v>38502</v>
      </c>
      <c r="B8597" t="s">
        <v>38503</v>
      </c>
      <c r="C8597" t="s">
        <v>243</v>
      </c>
      <c r="D8597">
        <v>260</v>
      </c>
      <c r="E8597" t="s">
        <v>30879</v>
      </c>
    </row>
    <row r="8598" spans="1:5" hidden="1" x14ac:dyDescent="0.2">
      <c r="A8598" s="94" t="s">
        <v>9748</v>
      </c>
      <c r="B8598" t="s">
        <v>9749</v>
      </c>
      <c r="C8598" t="s">
        <v>243</v>
      </c>
      <c r="D8598">
        <v>90</v>
      </c>
      <c r="E8598" t="s">
        <v>30879</v>
      </c>
    </row>
    <row r="8599" spans="1:5" hidden="1" x14ac:dyDescent="0.2">
      <c r="A8599" s="94" t="s">
        <v>9750</v>
      </c>
      <c r="B8599" t="s">
        <v>22169</v>
      </c>
      <c r="C8599" t="s">
        <v>243</v>
      </c>
      <c r="D8599">
        <v>40</v>
      </c>
      <c r="E8599" t="s">
        <v>30879</v>
      </c>
    </row>
    <row r="8600" spans="1:5" hidden="1" x14ac:dyDescent="0.2">
      <c r="A8600" s="94" t="s">
        <v>9751</v>
      </c>
      <c r="B8600" t="s">
        <v>22170</v>
      </c>
      <c r="C8600" t="s">
        <v>243</v>
      </c>
      <c r="D8600">
        <v>140</v>
      </c>
      <c r="E8600" t="s">
        <v>30879</v>
      </c>
    </row>
    <row r="8601" spans="1:5" hidden="1" x14ac:dyDescent="0.2">
      <c r="A8601" s="94" t="s">
        <v>9752</v>
      </c>
      <c r="B8601" t="s">
        <v>9753</v>
      </c>
      <c r="C8601" t="s">
        <v>243</v>
      </c>
      <c r="D8601">
        <v>120</v>
      </c>
      <c r="E8601" t="s">
        <v>30879</v>
      </c>
    </row>
    <row r="8602" spans="1:5" hidden="1" x14ac:dyDescent="0.2">
      <c r="A8602" s="94" t="s">
        <v>9754</v>
      </c>
      <c r="B8602" t="s">
        <v>22171</v>
      </c>
      <c r="C8602" t="s">
        <v>243</v>
      </c>
      <c r="D8602">
        <v>100</v>
      </c>
      <c r="E8602" t="s">
        <v>30879</v>
      </c>
    </row>
    <row r="8603" spans="1:5" hidden="1" x14ac:dyDescent="0.2">
      <c r="A8603" s="94" t="s">
        <v>9755</v>
      </c>
      <c r="B8603" t="s">
        <v>22172</v>
      </c>
      <c r="C8603" t="s">
        <v>243</v>
      </c>
      <c r="D8603">
        <v>30</v>
      </c>
      <c r="E8603" t="s">
        <v>30879</v>
      </c>
    </row>
    <row r="8604" spans="1:5" hidden="1" x14ac:dyDescent="0.2">
      <c r="A8604" s="94" t="s">
        <v>9756</v>
      </c>
      <c r="B8604" t="s">
        <v>22173</v>
      </c>
      <c r="C8604" t="s">
        <v>243</v>
      </c>
      <c r="D8604">
        <v>215</v>
      </c>
      <c r="E8604" t="s">
        <v>30879</v>
      </c>
    </row>
    <row r="8605" spans="1:5" hidden="1" x14ac:dyDescent="0.2">
      <c r="A8605" s="94" t="s">
        <v>36632</v>
      </c>
      <c r="B8605" t="s">
        <v>36633</v>
      </c>
      <c r="C8605" t="s">
        <v>243</v>
      </c>
      <c r="D8605">
        <v>2.75</v>
      </c>
      <c r="E8605" t="s">
        <v>30879</v>
      </c>
    </row>
    <row r="8606" spans="1:5" hidden="1" x14ac:dyDescent="0.2">
      <c r="A8606" s="94" t="s">
        <v>36628</v>
      </c>
      <c r="B8606" t="s">
        <v>36629</v>
      </c>
      <c r="C8606" t="s">
        <v>243</v>
      </c>
      <c r="D8606">
        <v>2.4</v>
      </c>
      <c r="E8606" t="s">
        <v>30879</v>
      </c>
    </row>
    <row r="8607" spans="1:5" hidden="1" x14ac:dyDescent="0.2">
      <c r="A8607" s="94" t="s">
        <v>36630</v>
      </c>
      <c r="B8607" t="s">
        <v>36631</v>
      </c>
      <c r="C8607" t="s">
        <v>243</v>
      </c>
      <c r="D8607">
        <v>2.12</v>
      </c>
      <c r="E8607" t="s">
        <v>30879</v>
      </c>
    </row>
    <row r="8608" spans="1:5" hidden="1" x14ac:dyDescent="0.2">
      <c r="A8608" s="94" t="s">
        <v>36636</v>
      </c>
      <c r="B8608" t="s">
        <v>36637</v>
      </c>
      <c r="C8608" t="s">
        <v>243</v>
      </c>
      <c r="D8608">
        <v>2.71</v>
      </c>
      <c r="E8608" t="s">
        <v>30879</v>
      </c>
    </row>
    <row r="8609" spans="1:5" hidden="1" x14ac:dyDescent="0.2">
      <c r="A8609" s="94" t="s">
        <v>36634</v>
      </c>
      <c r="B8609" t="s">
        <v>36635</v>
      </c>
      <c r="C8609" t="s">
        <v>243</v>
      </c>
      <c r="D8609">
        <v>2.93</v>
      </c>
      <c r="E8609" t="s">
        <v>30879</v>
      </c>
    </row>
    <row r="8610" spans="1:5" hidden="1" x14ac:dyDescent="0.2">
      <c r="A8610" s="94" t="s">
        <v>36638</v>
      </c>
      <c r="B8610" t="s">
        <v>36639</v>
      </c>
      <c r="C8610" t="s">
        <v>243</v>
      </c>
      <c r="D8610">
        <v>1.91</v>
      </c>
      <c r="E8610" t="s">
        <v>30879</v>
      </c>
    </row>
    <row r="8611" spans="1:5" hidden="1" x14ac:dyDescent="0.2">
      <c r="A8611" s="94" t="s">
        <v>36626</v>
      </c>
      <c r="B8611" t="s">
        <v>36627</v>
      </c>
      <c r="C8611" t="s">
        <v>243</v>
      </c>
      <c r="D8611">
        <v>933.58</v>
      </c>
      <c r="E8611" t="s">
        <v>30879</v>
      </c>
    </row>
    <row r="8612" spans="1:5" hidden="1" x14ac:dyDescent="0.2">
      <c r="A8612" s="94" t="s">
        <v>36276</v>
      </c>
      <c r="B8612" t="s">
        <v>36277</v>
      </c>
      <c r="C8612" t="s">
        <v>243</v>
      </c>
      <c r="D8612">
        <v>5.5</v>
      </c>
      <c r="E8612" t="s">
        <v>30879</v>
      </c>
    </row>
    <row r="8613" spans="1:5" hidden="1" x14ac:dyDescent="0.2">
      <c r="A8613" s="94" t="s">
        <v>9757</v>
      </c>
      <c r="B8613" t="s">
        <v>22174</v>
      </c>
      <c r="C8613" t="s">
        <v>243</v>
      </c>
      <c r="D8613">
        <v>8.0399999999999991</v>
      </c>
      <c r="E8613" t="s">
        <v>30879</v>
      </c>
    </row>
    <row r="8614" spans="1:5" hidden="1" x14ac:dyDescent="0.2">
      <c r="A8614" s="94" t="s">
        <v>35517</v>
      </c>
      <c r="B8614" t="s">
        <v>35518</v>
      </c>
      <c r="C8614" t="s">
        <v>243</v>
      </c>
      <c r="D8614">
        <v>11.72</v>
      </c>
      <c r="E8614" t="s">
        <v>30879</v>
      </c>
    </row>
    <row r="8615" spans="1:5" hidden="1" x14ac:dyDescent="0.2">
      <c r="A8615" s="94" t="s">
        <v>35515</v>
      </c>
      <c r="B8615" t="s">
        <v>35516</v>
      </c>
      <c r="C8615" t="s">
        <v>243</v>
      </c>
      <c r="D8615">
        <v>80.62</v>
      </c>
      <c r="E8615" t="s">
        <v>30879</v>
      </c>
    </row>
    <row r="8616" spans="1:5" hidden="1" x14ac:dyDescent="0.2">
      <c r="A8616" s="94" t="s">
        <v>36862</v>
      </c>
      <c r="B8616" t="s">
        <v>36863</v>
      </c>
      <c r="C8616" t="s">
        <v>243</v>
      </c>
      <c r="D8616">
        <v>6.64</v>
      </c>
      <c r="E8616" t="s">
        <v>30879</v>
      </c>
    </row>
    <row r="8617" spans="1:5" hidden="1" x14ac:dyDescent="0.2">
      <c r="A8617" s="94" t="s">
        <v>36278</v>
      </c>
      <c r="B8617" t="s">
        <v>36279</v>
      </c>
      <c r="C8617" t="s">
        <v>243</v>
      </c>
      <c r="D8617">
        <v>24.14</v>
      </c>
      <c r="E8617" t="s">
        <v>30879</v>
      </c>
    </row>
    <row r="8618" spans="1:5" hidden="1" x14ac:dyDescent="0.2">
      <c r="A8618" s="94" t="s">
        <v>49202</v>
      </c>
      <c r="B8618" t="s">
        <v>49203</v>
      </c>
      <c r="C8618" t="s">
        <v>2847</v>
      </c>
      <c r="D8618">
        <v>7.11</v>
      </c>
      <c r="E8618" t="s">
        <v>30879</v>
      </c>
    </row>
    <row r="8619" spans="1:5" hidden="1" x14ac:dyDescent="0.2">
      <c r="A8619" s="94" t="s">
        <v>9758</v>
      </c>
      <c r="B8619" t="s">
        <v>9759</v>
      </c>
      <c r="C8619" t="s">
        <v>1623</v>
      </c>
      <c r="D8619">
        <v>44.53</v>
      </c>
      <c r="E8619" t="s">
        <v>30879</v>
      </c>
    </row>
    <row r="8620" spans="1:5" hidden="1" x14ac:dyDescent="0.2">
      <c r="A8620" s="94" t="s">
        <v>9760</v>
      </c>
      <c r="B8620" t="s">
        <v>9761</v>
      </c>
      <c r="C8620" t="s">
        <v>243</v>
      </c>
      <c r="D8620">
        <v>23.38</v>
      </c>
      <c r="E8620" t="s">
        <v>30879</v>
      </c>
    </row>
    <row r="8621" spans="1:5" hidden="1" x14ac:dyDescent="0.2">
      <c r="A8621" s="94" t="s">
        <v>9762</v>
      </c>
      <c r="B8621" t="s">
        <v>9763</v>
      </c>
      <c r="C8621" t="s">
        <v>2815</v>
      </c>
      <c r="D8621">
        <v>8.02</v>
      </c>
      <c r="E8621" t="s">
        <v>30879</v>
      </c>
    </row>
    <row r="8622" spans="1:5" hidden="1" x14ac:dyDescent="0.2">
      <c r="A8622" s="94" t="s">
        <v>9764</v>
      </c>
      <c r="B8622" t="s">
        <v>9765</v>
      </c>
      <c r="C8622" t="s">
        <v>243</v>
      </c>
      <c r="D8622">
        <v>176.9</v>
      </c>
      <c r="E8622" t="s">
        <v>30879</v>
      </c>
    </row>
    <row r="8623" spans="1:5" hidden="1" x14ac:dyDescent="0.2">
      <c r="A8623" s="94" t="s">
        <v>9766</v>
      </c>
      <c r="B8623" t="s">
        <v>9767</v>
      </c>
      <c r="C8623" t="s">
        <v>243</v>
      </c>
      <c r="D8623">
        <v>574.71</v>
      </c>
      <c r="E8623" t="s">
        <v>30879</v>
      </c>
    </row>
    <row r="8624" spans="1:5" hidden="1" x14ac:dyDescent="0.2">
      <c r="A8624" s="94" t="s">
        <v>36812</v>
      </c>
      <c r="B8624" t="s">
        <v>36813</v>
      </c>
      <c r="C8624" t="s">
        <v>243</v>
      </c>
      <c r="D8624">
        <v>947.1</v>
      </c>
      <c r="E8624" t="s">
        <v>30879</v>
      </c>
    </row>
    <row r="8625" spans="1:5" hidden="1" x14ac:dyDescent="0.2">
      <c r="A8625" s="94" t="s">
        <v>3561</v>
      </c>
      <c r="B8625" t="s">
        <v>3562</v>
      </c>
      <c r="C8625" t="s">
        <v>243</v>
      </c>
      <c r="D8625">
        <v>482.34</v>
      </c>
      <c r="E8625" t="s">
        <v>30879</v>
      </c>
    </row>
    <row r="8626" spans="1:5" hidden="1" x14ac:dyDescent="0.2">
      <c r="A8626" s="94" t="s">
        <v>4030</v>
      </c>
      <c r="B8626" t="s">
        <v>36814</v>
      </c>
      <c r="C8626" t="s">
        <v>243</v>
      </c>
      <c r="D8626">
        <v>321.17</v>
      </c>
      <c r="E8626" t="s">
        <v>30879</v>
      </c>
    </row>
    <row r="8627" spans="1:5" hidden="1" x14ac:dyDescent="0.2">
      <c r="A8627" s="94" t="s">
        <v>22175</v>
      </c>
      <c r="B8627" t="s">
        <v>22176</v>
      </c>
      <c r="C8627" t="s">
        <v>243</v>
      </c>
      <c r="D8627">
        <v>14.88</v>
      </c>
      <c r="E8627" t="s">
        <v>30879</v>
      </c>
    </row>
    <row r="8628" spans="1:5" hidden="1" x14ac:dyDescent="0.2">
      <c r="A8628" s="94" t="s">
        <v>9768</v>
      </c>
      <c r="B8628" t="s">
        <v>9769</v>
      </c>
      <c r="C8628" t="s">
        <v>1623</v>
      </c>
      <c r="D8628">
        <v>13.55</v>
      </c>
      <c r="E8628" t="s">
        <v>30879</v>
      </c>
    </row>
    <row r="8629" spans="1:5" hidden="1" x14ac:dyDescent="0.2">
      <c r="A8629" s="94" t="s">
        <v>34951</v>
      </c>
      <c r="B8629" t="s">
        <v>34952</v>
      </c>
      <c r="C8629" t="s">
        <v>1623</v>
      </c>
      <c r="D8629">
        <v>20.12</v>
      </c>
      <c r="E8629" t="s">
        <v>30879</v>
      </c>
    </row>
    <row r="8630" spans="1:5" hidden="1" x14ac:dyDescent="0.2">
      <c r="A8630" s="94" t="s">
        <v>34949</v>
      </c>
      <c r="B8630" t="s">
        <v>34950</v>
      </c>
      <c r="C8630" t="s">
        <v>1623</v>
      </c>
      <c r="D8630">
        <v>18.21</v>
      </c>
      <c r="E8630" t="s">
        <v>30879</v>
      </c>
    </row>
    <row r="8631" spans="1:5" hidden="1" x14ac:dyDescent="0.2">
      <c r="A8631" s="94" t="s">
        <v>34967</v>
      </c>
      <c r="B8631" t="s">
        <v>34968</v>
      </c>
      <c r="C8631" t="s">
        <v>2424</v>
      </c>
      <c r="D8631">
        <v>0.64</v>
      </c>
      <c r="E8631" t="s">
        <v>30879</v>
      </c>
    </row>
    <row r="8632" spans="1:5" hidden="1" x14ac:dyDescent="0.2">
      <c r="A8632" s="94" t="s">
        <v>34969</v>
      </c>
      <c r="B8632" t="s">
        <v>34970</v>
      </c>
      <c r="C8632" t="s">
        <v>1623</v>
      </c>
      <c r="D8632">
        <v>53.26</v>
      </c>
      <c r="E8632" t="s">
        <v>30879</v>
      </c>
    </row>
    <row r="8633" spans="1:5" hidden="1" x14ac:dyDescent="0.2">
      <c r="A8633" s="94" t="s">
        <v>34971</v>
      </c>
      <c r="B8633" t="s">
        <v>34972</v>
      </c>
      <c r="C8633" t="s">
        <v>2424</v>
      </c>
      <c r="D8633">
        <v>0.7</v>
      </c>
      <c r="E8633" t="s">
        <v>30879</v>
      </c>
    </row>
    <row r="8634" spans="1:5" hidden="1" x14ac:dyDescent="0.2">
      <c r="A8634" s="94" t="s">
        <v>34973</v>
      </c>
      <c r="B8634" t="s">
        <v>34974</v>
      </c>
      <c r="C8634" t="s">
        <v>1623</v>
      </c>
      <c r="D8634">
        <v>62.69</v>
      </c>
      <c r="E8634" t="s">
        <v>30879</v>
      </c>
    </row>
    <row r="8635" spans="1:5" hidden="1" x14ac:dyDescent="0.2">
      <c r="A8635" s="94" t="s">
        <v>35002</v>
      </c>
      <c r="B8635" t="s">
        <v>35003</v>
      </c>
      <c r="C8635" t="s">
        <v>243</v>
      </c>
      <c r="D8635">
        <v>21.68</v>
      </c>
      <c r="E8635" t="s">
        <v>30879</v>
      </c>
    </row>
    <row r="8636" spans="1:5" hidden="1" x14ac:dyDescent="0.2">
      <c r="A8636" s="94" t="s">
        <v>9770</v>
      </c>
      <c r="B8636" t="s">
        <v>9771</v>
      </c>
      <c r="C8636" t="s">
        <v>243</v>
      </c>
      <c r="D8636">
        <v>5.04</v>
      </c>
      <c r="E8636" t="s">
        <v>30879</v>
      </c>
    </row>
    <row r="8637" spans="1:5" hidden="1" x14ac:dyDescent="0.2">
      <c r="A8637" s="94" t="s">
        <v>34963</v>
      </c>
      <c r="B8637" t="s">
        <v>34964</v>
      </c>
      <c r="C8637" t="s">
        <v>243</v>
      </c>
      <c r="D8637">
        <v>13.45</v>
      </c>
      <c r="E8637" t="s">
        <v>30879</v>
      </c>
    </row>
    <row r="8638" spans="1:5" hidden="1" x14ac:dyDescent="0.2">
      <c r="A8638" s="94" t="s">
        <v>34991</v>
      </c>
      <c r="B8638" t="s">
        <v>34992</v>
      </c>
      <c r="C8638" t="s">
        <v>243</v>
      </c>
      <c r="D8638">
        <v>5.05</v>
      </c>
      <c r="E8638" t="s">
        <v>30879</v>
      </c>
    </row>
    <row r="8639" spans="1:5" hidden="1" x14ac:dyDescent="0.2">
      <c r="A8639" s="94" t="s">
        <v>9772</v>
      </c>
      <c r="B8639" t="s">
        <v>9773</v>
      </c>
      <c r="C8639" t="s">
        <v>284</v>
      </c>
      <c r="D8639">
        <v>4.05</v>
      </c>
      <c r="E8639" t="s">
        <v>30879</v>
      </c>
    </row>
    <row r="8640" spans="1:5" hidden="1" x14ac:dyDescent="0.2">
      <c r="A8640" s="94" t="s">
        <v>9774</v>
      </c>
      <c r="B8640" t="s">
        <v>9775</v>
      </c>
      <c r="C8640" t="s">
        <v>284</v>
      </c>
      <c r="D8640">
        <v>4.1399999999999997</v>
      </c>
      <c r="E8640" t="s">
        <v>30879</v>
      </c>
    </row>
    <row r="8641" spans="1:5" hidden="1" x14ac:dyDescent="0.2">
      <c r="A8641" s="94" t="s">
        <v>9776</v>
      </c>
      <c r="B8641" t="s">
        <v>9777</v>
      </c>
      <c r="C8641" t="s">
        <v>284</v>
      </c>
      <c r="D8641">
        <v>7.24</v>
      </c>
      <c r="E8641" t="s">
        <v>30879</v>
      </c>
    </row>
    <row r="8642" spans="1:5" hidden="1" x14ac:dyDescent="0.2">
      <c r="A8642" s="94" t="s">
        <v>34979</v>
      </c>
      <c r="B8642" t="s">
        <v>34980</v>
      </c>
      <c r="C8642" t="s">
        <v>284</v>
      </c>
      <c r="D8642">
        <v>15.27</v>
      </c>
      <c r="E8642" t="s">
        <v>30879</v>
      </c>
    </row>
    <row r="8643" spans="1:5" hidden="1" x14ac:dyDescent="0.2">
      <c r="A8643" s="94" t="s">
        <v>34977</v>
      </c>
      <c r="B8643" t="s">
        <v>34978</v>
      </c>
      <c r="C8643" t="s">
        <v>284</v>
      </c>
      <c r="D8643">
        <v>14.38</v>
      </c>
      <c r="E8643" t="s">
        <v>30879</v>
      </c>
    </row>
    <row r="8644" spans="1:5" hidden="1" x14ac:dyDescent="0.2">
      <c r="A8644" s="94" t="s">
        <v>34959</v>
      </c>
      <c r="B8644" t="s">
        <v>34960</v>
      </c>
      <c r="C8644" t="s">
        <v>1623</v>
      </c>
      <c r="D8644">
        <v>160.61000000000001</v>
      </c>
      <c r="E8644" t="s">
        <v>30879</v>
      </c>
    </row>
    <row r="8645" spans="1:5" hidden="1" x14ac:dyDescent="0.2">
      <c r="A8645" s="94" t="s">
        <v>34957</v>
      </c>
      <c r="B8645" t="s">
        <v>34958</v>
      </c>
      <c r="C8645" t="s">
        <v>2424</v>
      </c>
      <c r="D8645">
        <v>3.21</v>
      </c>
      <c r="E8645" t="s">
        <v>30879</v>
      </c>
    </row>
    <row r="8646" spans="1:5" hidden="1" x14ac:dyDescent="0.2">
      <c r="A8646" s="94" t="s">
        <v>34989</v>
      </c>
      <c r="B8646" t="s">
        <v>34990</v>
      </c>
      <c r="C8646" t="s">
        <v>1623</v>
      </c>
      <c r="D8646">
        <v>272.83999999999997</v>
      </c>
      <c r="E8646" t="s">
        <v>30879</v>
      </c>
    </row>
    <row r="8647" spans="1:5" hidden="1" x14ac:dyDescent="0.2">
      <c r="A8647" s="94" t="s">
        <v>9778</v>
      </c>
      <c r="B8647" t="s">
        <v>9779</v>
      </c>
      <c r="C8647" t="s">
        <v>2424</v>
      </c>
      <c r="D8647">
        <v>0.77</v>
      </c>
      <c r="E8647" t="s">
        <v>30879</v>
      </c>
    </row>
    <row r="8648" spans="1:5" hidden="1" x14ac:dyDescent="0.2">
      <c r="A8648" s="94" t="s">
        <v>34987</v>
      </c>
      <c r="B8648" t="s">
        <v>34988</v>
      </c>
      <c r="C8648" t="s">
        <v>1623</v>
      </c>
      <c r="D8648">
        <v>263.16000000000003</v>
      </c>
      <c r="E8648" t="s">
        <v>30879</v>
      </c>
    </row>
    <row r="8649" spans="1:5" hidden="1" x14ac:dyDescent="0.2">
      <c r="A8649" s="94" t="s">
        <v>34985</v>
      </c>
      <c r="B8649" t="s">
        <v>34986</v>
      </c>
      <c r="C8649" t="s">
        <v>2424</v>
      </c>
      <c r="D8649">
        <v>1.31</v>
      </c>
      <c r="E8649" t="s">
        <v>30879</v>
      </c>
    </row>
    <row r="8650" spans="1:5" hidden="1" x14ac:dyDescent="0.2">
      <c r="A8650" s="94" t="s">
        <v>34981</v>
      </c>
      <c r="B8650" t="s">
        <v>34982</v>
      </c>
      <c r="C8650" t="s">
        <v>2424</v>
      </c>
      <c r="D8650">
        <v>2.38</v>
      </c>
      <c r="E8650" t="s">
        <v>30879</v>
      </c>
    </row>
    <row r="8651" spans="1:5" hidden="1" x14ac:dyDescent="0.2">
      <c r="A8651" s="94" t="s">
        <v>34965</v>
      </c>
      <c r="B8651" t="s">
        <v>34966</v>
      </c>
      <c r="C8651" t="s">
        <v>2424</v>
      </c>
      <c r="D8651">
        <v>0.11</v>
      </c>
      <c r="E8651" t="s">
        <v>30879</v>
      </c>
    </row>
    <row r="8652" spans="1:5" hidden="1" x14ac:dyDescent="0.2">
      <c r="A8652" s="94" t="s">
        <v>34975</v>
      </c>
      <c r="B8652" t="s">
        <v>34976</v>
      </c>
      <c r="C8652" t="s">
        <v>1623</v>
      </c>
      <c r="D8652">
        <v>54.11</v>
      </c>
      <c r="E8652" t="s">
        <v>30879</v>
      </c>
    </row>
    <row r="8653" spans="1:5" hidden="1" x14ac:dyDescent="0.2">
      <c r="A8653" s="94" t="s">
        <v>34961</v>
      </c>
      <c r="B8653" t="s">
        <v>34962</v>
      </c>
      <c r="C8653" t="s">
        <v>1623</v>
      </c>
      <c r="D8653">
        <v>48.38</v>
      </c>
      <c r="E8653" t="s">
        <v>30879</v>
      </c>
    </row>
    <row r="8654" spans="1:5" hidden="1" x14ac:dyDescent="0.2">
      <c r="A8654" s="94" t="s">
        <v>36286</v>
      </c>
      <c r="B8654" t="s">
        <v>36287</v>
      </c>
      <c r="C8654" t="s">
        <v>243</v>
      </c>
      <c r="D8654">
        <v>43.21</v>
      </c>
      <c r="E8654" t="s">
        <v>30879</v>
      </c>
    </row>
    <row r="8655" spans="1:5" hidden="1" x14ac:dyDescent="0.2">
      <c r="A8655" s="94" t="s">
        <v>36282</v>
      </c>
      <c r="B8655" t="s">
        <v>36283</v>
      </c>
      <c r="C8655" t="s">
        <v>243</v>
      </c>
      <c r="D8655">
        <v>15.34</v>
      </c>
      <c r="E8655" t="s">
        <v>30879</v>
      </c>
    </row>
    <row r="8656" spans="1:5" hidden="1" x14ac:dyDescent="0.2">
      <c r="A8656" s="94" t="s">
        <v>36284</v>
      </c>
      <c r="B8656" t="s">
        <v>36285</v>
      </c>
      <c r="C8656" t="s">
        <v>243</v>
      </c>
      <c r="D8656">
        <v>29.6</v>
      </c>
      <c r="E8656" t="s">
        <v>30879</v>
      </c>
    </row>
    <row r="8657" spans="1:5" hidden="1" x14ac:dyDescent="0.2">
      <c r="A8657" s="94" t="s">
        <v>9780</v>
      </c>
      <c r="B8657" t="s">
        <v>9781</v>
      </c>
      <c r="C8657" t="s">
        <v>243</v>
      </c>
      <c r="D8657">
        <v>19.88</v>
      </c>
      <c r="E8657" t="s">
        <v>30879</v>
      </c>
    </row>
    <row r="8658" spans="1:5" hidden="1" x14ac:dyDescent="0.2">
      <c r="A8658" s="94" t="s">
        <v>31884</v>
      </c>
      <c r="B8658" t="s">
        <v>31885</v>
      </c>
      <c r="C8658" t="s">
        <v>243</v>
      </c>
      <c r="D8658">
        <v>51.17</v>
      </c>
      <c r="E8658" t="s">
        <v>30879</v>
      </c>
    </row>
    <row r="8659" spans="1:5" hidden="1" x14ac:dyDescent="0.2">
      <c r="A8659" s="94" t="s">
        <v>31882</v>
      </c>
      <c r="B8659" t="s">
        <v>31883</v>
      </c>
      <c r="C8659" t="s">
        <v>243</v>
      </c>
      <c r="D8659">
        <v>41.39</v>
      </c>
      <c r="E8659" t="s">
        <v>30879</v>
      </c>
    </row>
    <row r="8660" spans="1:5" hidden="1" x14ac:dyDescent="0.2">
      <c r="A8660" s="94" t="s">
        <v>31886</v>
      </c>
      <c r="B8660" t="s">
        <v>31887</v>
      </c>
      <c r="C8660" t="s">
        <v>243</v>
      </c>
      <c r="D8660">
        <v>54.94</v>
      </c>
      <c r="E8660" t="s">
        <v>30879</v>
      </c>
    </row>
    <row r="8661" spans="1:5" hidden="1" x14ac:dyDescent="0.2">
      <c r="A8661" s="94" t="s">
        <v>9782</v>
      </c>
      <c r="B8661" t="s">
        <v>9783</v>
      </c>
      <c r="C8661" t="s">
        <v>243</v>
      </c>
      <c r="D8661">
        <v>45.15</v>
      </c>
      <c r="E8661" t="s">
        <v>30879</v>
      </c>
    </row>
    <row r="8662" spans="1:5" hidden="1" x14ac:dyDescent="0.2">
      <c r="A8662" s="94" t="s">
        <v>36836</v>
      </c>
      <c r="B8662" t="s">
        <v>36837</v>
      </c>
      <c r="C8662" t="s">
        <v>243</v>
      </c>
      <c r="D8662">
        <v>108.9</v>
      </c>
      <c r="E8662" t="s">
        <v>30879</v>
      </c>
    </row>
    <row r="8663" spans="1:5" hidden="1" x14ac:dyDescent="0.2">
      <c r="A8663" s="94" t="s">
        <v>9784</v>
      </c>
      <c r="B8663" t="s">
        <v>9785</v>
      </c>
      <c r="C8663" t="s">
        <v>243</v>
      </c>
      <c r="D8663">
        <v>125.4</v>
      </c>
      <c r="E8663" t="s">
        <v>30879</v>
      </c>
    </row>
    <row r="8664" spans="1:5" hidden="1" x14ac:dyDescent="0.2">
      <c r="A8664" s="94" t="s">
        <v>9786</v>
      </c>
      <c r="B8664" t="s">
        <v>22177</v>
      </c>
      <c r="C8664" t="s">
        <v>243</v>
      </c>
      <c r="D8664">
        <v>109.2</v>
      </c>
      <c r="E8664" t="s">
        <v>30879</v>
      </c>
    </row>
    <row r="8665" spans="1:5" hidden="1" x14ac:dyDescent="0.2">
      <c r="A8665" s="94" t="s">
        <v>9787</v>
      </c>
      <c r="B8665" t="s">
        <v>9788</v>
      </c>
      <c r="C8665" t="s">
        <v>243</v>
      </c>
      <c r="D8665">
        <v>181.5</v>
      </c>
      <c r="E8665" t="s">
        <v>30879</v>
      </c>
    </row>
    <row r="8666" spans="1:5" hidden="1" x14ac:dyDescent="0.2">
      <c r="A8666" s="94" t="s">
        <v>9789</v>
      </c>
      <c r="B8666" t="s">
        <v>9790</v>
      </c>
      <c r="C8666" t="s">
        <v>243</v>
      </c>
      <c r="D8666">
        <v>270.49</v>
      </c>
      <c r="E8666" t="s">
        <v>30879</v>
      </c>
    </row>
    <row r="8667" spans="1:5" hidden="1" x14ac:dyDescent="0.2">
      <c r="A8667" s="94" t="s">
        <v>9791</v>
      </c>
      <c r="B8667" t="s">
        <v>9792</v>
      </c>
      <c r="C8667" t="s">
        <v>243</v>
      </c>
      <c r="D8667">
        <v>291.39</v>
      </c>
      <c r="E8667" t="s">
        <v>30879</v>
      </c>
    </row>
    <row r="8668" spans="1:5" hidden="1" x14ac:dyDescent="0.2">
      <c r="A8668" s="94" t="s">
        <v>9793</v>
      </c>
      <c r="B8668" t="s">
        <v>9794</v>
      </c>
      <c r="C8668" t="s">
        <v>243</v>
      </c>
      <c r="D8668">
        <v>341</v>
      </c>
      <c r="E8668" t="s">
        <v>30879</v>
      </c>
    </row>
    <row r="8669" spans="1:5" hidden="1" x14ac:dyDescent="0.2">
      <c r="A8669" s="94" t="s">
        <v>38401</v>
      </c>
      <c r="B8669" t="s">
        <v>38402</v>
      </c>
      <c r="C8669" t="s">
        <v>243</v>
      </c>
      <c r="D8669" s="684">
        <v>2490.31</v>
      </c>
      <c r="E8669" t="s">
        <v>30879</v>
      </c>
    </row>
    <row r="8670" spans="1:5" hidden="1" x14ac:dyDescent="0.2">
      <c r="A8670" s="94" t="s">
        <v>38403</v>
      </c>
      <c r="B8670" t="s">
        <v>38404</v>
      </c>
      <c r="C8670" t="s">
        <v>243</v>
      </c>
      <c r="D8670">
        <v>741.68</v>
      </c>
      <c r="E8670" t="s">
        <v>30879</v>
      </c>
    </row>
    <row r="8671" spans="1:5" hidden="1" x14ac:dyDescent="0.2">
      <c r="A8671" s="94" t="s">
        <v>9795</v>
      </c>
      <c r="B8671" t="s">
        <v>9796</v>
      </c>
      <c r="C8671" t="s">
        <v>243</v>
      </c>
      <c r="D8671">
        <v>390.39</v>
      </c>
      <c r="E8671" t="s">
        <v>30879</v>
      </c>
    </row>
    <row r="8672" spans="1:5" hidden="1" x14ac:dyDescent="0.2">
      <c r="A8672" s="94" t="s">
        <v>9797</v>
      </c>
      <c r="B8672" t="s">
        <v>9798</v>
      </c>
      <c r="C8672" t="s">
        <v>243</v>
      </c>
      <c r="D8672">
        <v>438.9</v>
      </c>
      <c r="E8672" t="s">
        <v>30879</v>
      </c>
    </row>
    <row r="8673" spans="1:5" hidden="1" x14ac:dyDescent="0.2">
      <c r="A8673" s="94" t="s">
        <v>38408</v>
      </c>
      <c r="B8673" t="s">
        <v>38409</v>
      </c>
      <c r="C8673" t="s">
        <v>243</v>
      </c>
      <c r="D8673">
        <v>337.98</v>
      </c>
      <c r="E8673" t="s">
        <v>30879</v>
      </c>
    </row>
    <row r="8674" spans="1:5" hidden="1" x14ac:dyDescent="0.2">
      <c r="A8674" s="94" t="s">
        <v>38454</v>
      </c>
      <c r="B8674" t="s">
        <v>38455</v>
      </c>
      <c r="C8674" t="s">
        <v>243</v>
      </c>
      <c r="D8674">
        <v>152</v>
      </c>
      <c r="E8674" t="s">
        <v>30879</v>
      </c>
    </row>
    <row r="8675" spans="1:5" hidden="1" x14ac:dyDescent="0.2">
      <c r="A8675" s="94" t="s">
        <v>38432</v>
      </c>
      <c r="B8675" t="s">
        <v>38433</v>
      </c>
      <c r="C8675" t="s">
        <v>243</v>
      </c>
      <c r="D8675">
        <v>907.83</v>
      </c>
      <c r="E8675" t="s">
        <v>30879</v>
      </c>
    </row>
    <row r="8676" spans="1:5" hidden="1" x14ac:dyDescent="0.2">
      <c r="A8676" s="94" t="s">
        <v>38410</v>
      </c>
      <c r="B8676" t="s">
        <v>38411</v>
      </c>
      <c r="C8676" t="s">
        <v>243</v>
      </c>
      <c r="D8676" s="684">
        <v>5038.26</v>
      </c>
      <c r="E8676" t="s">
        <v>30879</v>
      </c>
    </row>
    <row r="8677" spans="1:5" hidden="1" x14ac:dyDescent="0.2">
      <c r="A8677" s="94" t="s">
        <v>9799</v>
      </c>
      <c r="B8677" t="s">
        <v>9800</v>
      </c>
      <c r="C8677" t="s">
        <v>243</v>
      </c>
      <c r="D8677" s="684">
        <v>3808.75</v>
      </c>
      <c r="E8677" t="s">
        <v>30879</v>
      </c>
    </row>
    <row r="8678" spans="1:5" hidden="1" x14ac:dyDescent="0.2">
      <c r="A8678" s="94" t="s">
        <v>9801</v>
      </c>
      <c r="B8678" t="s">
        <v>9802</v>
      </c>
      <c r="C8678" t="s">
        <v>243</v>
      </c>
      <c r="D8678" s="684">
        <v>4130</v>
      </c>
      <c r="E8678" t="s">
        <v>30879</v>
      </c>
    </row>
    <row r="8679" spans="1:5" hidden="1" x14ac:dyDescent="0.2">
      <c r="A8679" s="94" t="s">
        <v>9803</v>
      </c>
      <c r="B8679" t="s">
        <v>9804</v>
      </c>
      <c r="C8679" t="s">
        <v>243</v>
      </c>
      <c r="D8679" s="684">
        <v>4073.75</v>
      </c>
      <c r="E8679" t="s">
        <v>30879</v>
      </c>
    </row>
    <row r="8680" spans="1:5" hidden="1" x14ac:dyDescent="0.2">
      <c r="A8680" s="94" t="s">
        <v>9805</v>
      </c>
      <c r="B8680" t="s">
        <v>9806</v>
      </c>
      <c r="C8680" t="s">
        <v>243</v>
      </c>
      <c r="D8680" s="684">
        <v>4720</v>
      </c>
      <c r="E8680" t="s">
        <v>30879</v>
      </c>
    </row>
    <row r="8681" spans="1:5" hidden="1" x14ac:dyDescent="0.2">
      <c r="A8681" s="94" t="s">
        <v>38412</v>
      </c>
      <c r="B8681" t="s">
        <v>38413</v>
      </c>
      <c r="C8681" t="s">
        <v>243</v>
      </c>
      <c r="D8681" s="684">
        <v>5052.5</v>
      </c>
      <c r="E8681" t="s">
        <v>30879</v>
      </c>
    </row>
    <row r="8682" spans="1:5" hidden="1" x14ac:dyDescent="0.2">
      <c r="A8682" s="94" t="s">
        <v>9807</v>
      </c>
      <c r="B8682" t="s">
        <v>9808</v>
      </c>
      <c r="C8682" t="s">
        <v>243</v>
      </c>
      <c r="D8682" s="684">
        <v>5396.25</v>
      </c>
      <c r="E8682" t="s">
        <v>30879</v>
      </c>
    </row>
    <row r="8683" spans="1:5" hidden="1" x14ac:dyDescent="0.2">
      <c r="A8683" s="94" t="s">
        <v>9809</v>
      </c>
      <c r="B8683" t="s">
        <v>9810</v>
      </c>
      <c r="C8683" t="s">
        <v>243</v>
      </c>
      <c r="D8683" s="684">
        <v>2245</v>
      </c>
      <c r="E8683" t="s">
        <v>30879</v>
      </c>
    </row>
    <row r="8684" spans="1:5" hidden="1" x14ac:dyDescent="0.2">
      <c r="A8684" s="94" t="s">
        <v>9811</v>
      </c>
      <c r="B8684" t="s">
        <v>9812</v>
      </c>
      <c r="C8684" t="s">
        <v>243</v>
      </c>
      <c r="D8684" s="684">
        <v>2487.5</v>
      </c>
      <c r="E8684" t="s">
        <v>30879</v>
      </c>
    </row>
    <row r="8685" spans="1:5" hidden="1" x14ac:dyDescent="0.2">
      <c r="A8685" s="94" t="s">
        <v>38397</v>
      </c>
      <c r="B8685" t="s">
        <v>38398</v>
      </c>
      <c r="C8685" t="s">
        <v>243</v>
      </c>
      <c r="D8685">
        <v>134.4</v>
      </c>
      <c r="E8685" t="s">
        <v>30879</v>
      </c>
    </row>
    <row r="8686" spans="1:5" hidden="1" x14ac:dyDescent="0.2">
      <c r="A8686" s="94" t="s">
        <v>38399</v>
      </c>
      <c r="B8686" t="s">
        <v>38400</v>
      </c>
      <c r="C8686" t="s">
        <v>243</v>
      </c>
      <c r="D8686">
        <v>154.76</v>
      </c>
      <c r="E8686" t="s">
        <v>30879</v>
      </c>
    </row>
    <row r="8687" spans="1:5" hidden="1" x14ac:dyDescent="0.2">
      <c r="A8687" s="94" t="s">
        <v>38395</v>
      </c>
      <c r="B8687" t="s">
        <v>38396</v>
      </c>
      <c r="C8687" t="s">
        <v>243</v>
      </c>
      <c r="D8687">
        <v>233.75</v>
      </c>
      <c r="E8687" t="s">
        <v>30879</v>
      </c>
    </row>
    <row r="8688" spans="1:5" hidden="1" x14ac:dyDescent="0.2">
      <c r="A8688" s="94" t="s">
        <v>38456</v>
      </c>
      <c r="B8688" t="s">
        <v>38457</v>
      </c>
      <c r="C8688" t="s">
        <v>243</v>
      </c>
      <c r="D8688">
        <v>165.36</v>
      </c>
      <c r="E8688" t="s">
        <v>30879</v>
      </c>
    </row>
    <row r="8689" spans="1:5" hidden="1" x14ac:dyDescent="0.2">
      <c r="A8689" s="94" t="s">
        <v>38393</v>
      </c>
      <c r="B8689" t="s">
        <v>38394</v>
      </c>
      <c r="C8689" t="s">
        <v>243</v>
      </c>
      <c r="D8689">
        <v>198.8</v>
      </c>
      <c r="E8689" t="s">
        <v>30879</v>
      </c>
    </row>
    <row r="8690" spans="1:5" hidden="1" x14ac:dyDescent="0.2">
      <c r="A8690" s="94" t="s">
        <v>38426</v>
      </c>
      <c r="B8690" t="s">
        <v>38427</v>
      </c>
      <c r="C8690" t="s">
        <v>243</v>
      </c>
      <c r="D8690">
        <v>115.34</v>
      </c>
      <c r="E8690" t="s">
        <v>30879</v>
      </c>
    </row>
    <row r="8691" spans="1:5" hidden="1" x14ac:dyDescent="0.2">
      <c r="A8691" s="94" t="s">
        <v>38428</v>
      </c>
      <c r="B8691" t="s">
        <v>38429</v>
      </c>
      <c r="C8691" t="s">
        <v>243</v>
      </c>
      <c r="D8691">
        <v>71.540000000000006</v>
      </c>
      <c r="E8691" t="s">
        <v>30879</v>
      </c>
    </row>
    <row r="8692" spans="1:5" hidden="1" x14ac:dyDescent="0.2">
      <c r="A8692" s="94" t="s">
        <v>38416</v>
      </c>
      <c r="B8692" t="s">
        <v>38417</v>
      </c>
      <c r="C8692" t="s">
        <v>243</v>
      </c>
      <c r="D8692">
        <v>890.76</v>
      </c>
      <c r="E8692" t="s">
        <v>30879</v>
      </c>
    </row>
    <row r="8693" spans="1:5" hidden="1" x14ac:dyDescent="0.2">
      <c r="A8693" s="94" t="s">
        <v>38418</v>
      </c>
      <c r="B8693" t="s">
        <v>38419</v>
      </c>
      <c r="C8693" t="s">
        <v>243</v>
      </c>
      <c r="D8693" s="684">
        <v>1508.52</v>
      </c>
      <c r="E8693" t="s">
        <v>30879</v>
      </c>
    </row>
    <row r="8694" spans="1:5" hidden="1" x14ac:dyDescent="0.2">
      <c r="A8694" s="94" t="s">
        <v>38420</v>
      </c>
      <c r="B8694" t="s">
        <v>38421</v>
      </c>
      <c r="C8694" t="s">
        <v>243</v>
      </c>
      <c r="D8694" s="684">
        <v>1800.24</v>
      </c>
      <c r="E8694" t="s">
        <v>30879</v>
      </c>
    </row>
    <row r="8695" spans="1:5" hidden="1" x14ac:dyDescent="0.2">
      <c r="A8695" s="94" t="s">
        <v>38422</v>
      </c>
      <c r="B8695" t="s">
        <v>38423</v>
      </c>
      <c r="C8695" t="s">
        <v>243</v>
      </c>
      <c r="D8695" s="684">
        <v>2202.7199999999998</v>
      </c>
      <c r="E8695" t="s">
        <v>30879</v>
      </c>
    </row>
    <row r="8696" spans="1:5" hidden="1" x14ac:dyDescent="0.2">
      <c r="A8696" s="94" t="s">
        <v>38430</v>
      </c>
      <c r="B8696" t="s">
        <v>38431</v>
      </c>
      <c r="C8696" t="s">
        <v>243</v>
      </c>
      <c r="D8696">
        <v>20.440000000000001</v>
      </c>
      <c r="E8696" t="s">
        <v>30879</v>
      </c>
    </row>
    <row r="8697" spans="1:5" hidden="1" x14ac:dyDescent="0.2">
      <c r="A8697" s="94" t="s">
        <v>38414</v>
      </c>
      <c r="B8697" t="s">
        <v>38415</v>
      </c>
      <c r="C8697" t="s">
        <v>243</v>
      </c>
      <c r="D8697">
        <v>860.67</v>
      </c>
      <c r="E8697" t="s">
        <v>30879</v>
      </c>
    </row>
    <row r="8698" spans="1:5" hidden="1" x14ac:dyDescent="0.2">
      <c r="A8698" s="94" t="s">
        <v>9813</v>
      </c>
      <c r="B8698" t="s">
        <v>9814</v>
      </c>
      <c r="C8698" t="s">
        <v>243</v>
      </c>
      <c r="D8698" s="684">
        <v>1296.25</v>
      </c>
      <c r="E8698" t="s">
        <v>30879</v>
      </c>
    </row>
    <row r="8699" spans="1:5" hidden="1" x14ac:dyDescent="0.2">
      <c r="A8699" s="94" t="s">
        <v>38424</v>
      </c>
      <c r="B8699" t="s">
        <v>38425</v>
      </c>
      <c r="C8699" t="s">
        <v>243</v>
      </c>
      <c r="D8699" s="684">
        <v>1780.29</v>
      </c>
      <c r="E8699" t="s">
        <v>30879</v>
      </c>
    </row>
    <row r="8700" spans="1:5" hidden="1" x14ac:dyDescent="0.2">
      <c r="A8700" s="94" t="s">
        <v>9815</v>
      </c>
      <c r="B8700" t="s">
        <v>9816</v>
      </c>
      <c r="C8700" t="s">
        <v>243</v>
      </c>
      <c r="D8700" s="684">
        <v>2546.25</v>
      </c>
      <c r="E8700" t="s">
        <v>30879</v>
      </c>
    </row>
    <row r="8701" spans="1:5" hidden="1" x14ac:dyDescent="0.2">
      <c r="A8701" s="94" t="s">
        <v>9817</v>
      </c>
      <c r="B8701" t="s">
        <v>9818</v>
      </c>
      <c r="C8701" t="s">
        <v>243</v>
      </c>
      <c r="D8701">
        <v>42.9</v>
      </c>
      <c r="E8701" t="s">
        <v>30879</v>
      </c>
    </row>
    <row r="8702" spans="1:5" hidden="1" x14ac:dyDescent="0.2">
      <c r="A8702" s="94" t="s">
        <v>9819</v>
      </c>
      <c r="B8702" t="s">
        <v>9820</v>
      </c>
      <c r="C8702" t="s">
        <v>243</v>
      </c>
      <c r="D8702">
        <v>404.3</v>
      </c>
      <c r="E8702" t="s">
        <v>30879</v>
      </c>
    </row>
    <row r="8703" spans="1:5" hidden="1" x14ac:dyDescent="0.2">
      <c r="A8703" s="94" t="s">
        <v>9821</v>
      </c>
      <c r="B8703" t="s">
        <v>9822</v>
      </c>
      <c r="C8703" t="s">
        <v>243</v>
      </c>
      <c r="D8703">
        <v>468</v>
      </c>
      <c r="E8703" t="s">
        <v>30879</v>
      </c>
    </row>
    <row r="8704" spans="1:5" hidden="1" x14ac:dyDescent="0.2">
      <c r="A8704" s="94" t="s">
        <v>9823</v>
      </c>
      <c r="B8704" t="s">
        <v>9824</v>
      </c>
      <c r="C8704" t="s">
        <v>243</v>
      </c>
      <c r="D8704">
        <v>451.1</v>
      </c>
      <c r="E8704" t="s">
        <v>30879</v>
      </c>
    </row>
    <row r="8705" spans="1:5" hidden="1" x14ac:dyDescent="0.2">
      <c r="A8705" s="94" t="s">
        <v>9825</v>
      </c>
      <c r="B8705" t="s">
        <v>9826</v>
      </c>
      <c r="C8705" t="s">
        <v>243</v>
      </c>
      <c r="D8705">
        <v>214.5</v>
      </c>
      <c r="E8705" t="s">
        <v>30879</v>
      </c>
    </row>
    <row r="8706" spans="1:5" hidden="1" x14ac:dyDescent="0.2">
      <c r="A8706" s="94" t="s">
        <v>9827</v>
      </c>
      <c r="B8706" t="s">
        <v>9828</v>
      </c>
      <c r="C8706" t="s">
        <v>243</v>
      </c>
      <c r="D8706">
        <v>242</v>
      </c>
      <c r="E8706" t="s">
        <v>30879</v>
      </c>
    </row>
    <row r="8707" spans="1:5" hidden="1" x14ac:dyDescent="0.2">
      <c r="A8707" s="94" t="s">
        <v>9829</v>
      </c>
      <c r="B8707" t="s">
        <v>9830</v>
      </c>
      <c r="C8707" t="s">
        <v>243</v>
      </c>
      <c r="D8707">
        <v>285.89</v>
      </c>
      <c r="E8707" t="s">
        <v>30879</v>
      </c>
    </row>
    <row r="8708" spans="1:5" hidden="1" x14ac:dyDescent="0.2">
      <c r="A8708" s="94" t="s">
        <v>36832</v>
      </c>
      <c r="B8708" t="s">
        <v>36833</v>
      </c>
      <c r="C8708" t="s">
        <v>243</v>
      </c>
      <c r="D8708">
        <v>334.4</v>
      </c>
      <c r="E8708" t="s">
        <v>30879</v>
      </c>
    </row>
    <row r="8709" spans="1:5" hidden="1" x14ac:dyDescent="0.2">
      <c r="A8709" s="94" t="s">
        <v>9831</v>
      </c>
      <c r="B8709" t="s">
        <v>9832</v>
      </c>
      <c r="C8709" t="s">
        <v>243</v>
      </c>
      <c r="D8709">
        <v>383.9</v>
      </c>
      <c r="E8709" t="s">
        <v>30879</v>
      </c>
    </row>
    <row r="8710" spans="1:5" hidden="1" x14ac:dyDescent="0.2">
      <c r="A8710" s="94" t="s">
        <v>36834</v>
      </c>
      <c r="B8710" t="s">
        <v>36835</v>
      </c>
      <c r="C8710" t="s">
        <v>243</v>
      </c>
      <c r="D8710">
        <v>477.4</v>
      </c>
      <c r="E8710" t="s">
        <v>30879</v>
      </c>
    </row>
    <row r="8711" spans="1:5" hidden="1" x14ac:dyDescent="0.2">
      <c r="A8711" s="94" t="s">
        <v>9833</v>
      </c>
      <c r="B8711" t="s">
        <v>9834</v>
      </c>
      <c r="C8711" t="s">
        <v>243</v>
      </c>
      <c r="D8711">
        <v>273.89999999999998</v>
      </c>
      <c r="E8711" t="s">
        <v>30879</v>
      </c>
    </row>
    <row r="8712" spans="1:5" hidden="1" x14ac:dyDescent="0.2">
      <c r="A8712" s="94" t="s">
        <v>9835</v>
      </c>
      <c r="B8712" t="s">
        <v>9836</v>
      </c>
      <c r="C8712" t="s">
        <v>243</v>
      </c>
      <c r="D8712">
        <v>328.9</v>
      </c>
      <c r="E8712" t="s">
        <v>30879</v>
      </c>
    </row>
    <row r="8713" spans="1:5" hidden="1" x14ac:dyDescent="0.2">
      <c r="A8713" s="94" t="s">
        <v>9837</v>
      </c>
      <c r="B8713" t="s">
        <v>9838</v>
      </c>
      <c r="C8713" t="s">
        <v>243</v>
      </c>
      <c r="D8713">
        <v>422.4</v>
      </c>
      <c r="E8713" t="s">
        <v>30879</v>
      </c>
    </row>
    <row r="8714" spans="1:5" hidden="1" x14ac:dyDescent="0.2">
      <c r="A8714" s="94" t="s">
        <v>9839</v>
      </c>
      <c r="B8714" t="s">
        <v>9840</v>
      </c>
      <c r="C8714" t="s">
        <v>243</v>
      </c>
      <c r="D8714">
        <v>526.9</v>
      </c>
      <c r="E8714" t="s">
        <v>30879</v>
      </c>
    </row>
    <row r="8715" spans="1:5" hidden="1" x14ac:dyDescent="0.2">
      <c r="A8715" s="94" t="s">
        <v>36794</v>
      </c>
      <c r="B8715" t="s">
        <v>36795</v>
      </c>
      <c r="C8715" t="s">
        <v>243</v>
      </c>
      <c r="D8715">
        <v>295.39999999999998</v>
      </c>
      <c r="E8715" t="s">
        <v>30879</v>
      </c>
    </row>
    <row r="8716" spans="1:5" hidden="1" x14ac:dyDescent="0.2">
      <c r="A8716" s="94" t="s">
        <v>36796</v>
      </c>
      <c r="B8716" t="s">
        <v>36797</v>
      </c>
      <c r="C8716" t="s">
        <v>243</v>
      </c>
      <c r="D8716">
        <v>365.4</v>
      </c>
      <c r="E8716" t="s">
        <v>30879</v>
      </c>
    </row>
    <row r="8717" spans="1:5" hidden="1" x14ac:dyDescent="0.2">
      <c r="A8717" s="94" t="s">
        <v>36798</v>
      </c>
      <c r="B8717" t="s">
        <v>36799</v>
      </c>
      <c r="C8717" t="s">
        <v>243</v>
      </c>
      <c r="D8717">
        <v>446.6</v>
      </c>
      <c r="E8717" t="s">
        <v>30879</v>
      </c>
    </row>
    <row r="8718" spans="1:5" hidden="1" x14ac:dyDescent="0.2">
      <c r="A8718" s="94" t="s">
        <v>38458</v>
      </c>
      <c r="B8718" t="s">
        <v>38459</v>
      </c>
      <c r="C8718" t="s">
        <v>243</v>
      </c>
      <c r="D8718">
        <v>476</v>
      </c>
      <c r="E8718" t="s">
        <v>30879</v>
      </c>
    </row>
    <row r="8719" spans="1:5" hidden="1" x14ac:dyDescent="0.2">
      <c r="A8719" s="94" t="s">
        <v>9841</v>
      </c>
      <c r="B8719" t="s">
        <v>22178</v>
      </c>
      <c r="C8719" t="s">
        <v>243</v>
      </c>
      <c r="D8719">
        <v>126</v>
      </c>
      <c r="E8719" t="s">
        <v>30879</v>
      </c>
    </row>
    <row r="8720" spans="1:5" hidden="1" x14ac:dyDescent="0.2">
      <c r="A8720" s="94" t="s">
        <v>36810</v>
      </c>
      <c r="B8720" t="s">
        <v>36811</v>
      </c>
      <c r="C8720" t="s">
        <v>243</v>
      </c>
      <c r="D8720">
        <v>201.24</v>
      </c>
      <c r="E8720" t="s">
        <v>30879</v>
      </c>
    </row>
    <row r="8721" spans="1:5" hidden="1" x14ac:dyDescent="0.2">
      <c r="A8721" s="94" t="s">
        <v>38391</v>
      </c>
      <c r="B8721" t="s">
        <v>38392</v>
      </c>
      <c r="C8721" t="s">
        <v>243</v>
      </c>
      <c r="D8721">
        <v>447</v>
      </c>
      <c r="E8721" t="s">
        <v>30879</v>
      </c>
    </row>
    <row r="8722" spans="1:5" hidden="1" x14ac:dyDescent="0.2">
      <c r="A8722" s="94" t="s">
        <v>38452</v>
      </c>
      <c r="B8722" t="s">
        <v>38453</v>
      </c>
      <c r="C8722" t="s">
        <v>243</v>
      </c>
      <c r="D8722">
        <v>393</v>
      </c>
      <c r="E8722" t="s">
        <v>30879</v>
      </c>
    </row>
    <row r="8723" spans="1:5" hidden="1" x14ac:dyDescent="0.2">
      <c r="A8723" s="94" t="s">
        <v>9842</v>
      </c>
      <c r="B8723" t="s">
        <v>9843</v>
      </c>
      <c r="C8723" t="s">
        <v>243</v>
      </c>
      <c r="D8723" s="684">
        <v>1386.25</v>
      </c>
      <c r="E8723" t="s">
        <v>30879</v>
      </c>
    </row>
    <row r="8724" spans="1:5" hidden="1" x14ac:dyDescent="0.2">
      <c r="A8724" s="94" t="s">
        <v>9844</v>
      </c>
      <c r="B8724" t="s">
        <v>9845</v>
      </c>
      <c r="C8724" t="s">
        <v>243</v>
      </c>
      <c r="D8724" s="684">
        <v>2449.5</v>
      </c>
      <c r="E8724" t="s">
        <v>30879</v>
      </c>
    </row>
    <row r="8725" spans="1:5" hidden="1" x14ac:dyDescent="0.2">
      <c r="A8725" s="94" t="s">
        <v>36838</v>
      </c>
      <c r="B8725" t="s">
        <v>36839</v>
      </c>
      <c r="C8725" t="s">
        <v>243</v>
      </c>
      <c r="D8725">
        <v>393.19</v>
      </c>
      <c r="E8725" t="s">
        <v>30879</v>
      </c>
    </row>
    <row r="8726" spans="1:5" hidden="1" x14ac:dyDescent="0.2">
      <c r="A8726" s="94" t="s">
        <v>36854</v>
      </c>
      <c r="B8726" t="s">
        <v>36855</v>
      </c>
      <c r="C8726" t="s">
        <v>243</v>
      </c>
      <c r="D8726">
        <v>315.7</v>
      </c>
      <c r="E8726" t="s">
        <v>30879</v>
      </c>
    </row>
    <row r="8727" spans="1:5" hidden="1" x14ac:dyDescent="0.2">
      <c r="A8727" s="94" t="s">
        <v>36840</v>
      </c>
      <c r="B8727" t="s">
        <v>36841</v>
      </c>
      <c r="C8727" t="s">
        <v>243</v>
      </c>
      <c r="D8727">
        <v>703.12</v>
      </c>
      <c r="E8727" t="s">
        <v>30879</v>
      </c>
    </row>
    <row r="8728" spans="1:5" hidden="1" x14ac:dyDescent="0.2">
      <c r="A8728" s="94" t="s">
        <v>36842</v>
      </c>
      <c r="B8728" t="s">
        <v>36843</v>
      </c>
      <c r="C8728" t="s">
        <v>243</v>
      </c>
      <c r="D8728">
        <v>716.72</v>
      </c>
      <c r="E8728" t="s">
        <v>30879</v>
      </c>
    </row>
    <row r="8729" spans="1:5" hidden="1" x14ac:dyDescent="0.2">
      <c r="A8729" s="94" t="s">
        <v>36844</v>
      </c>
      <c r="B8729" t="s">
        <v>36845</v>
      </c>
      <c r="C8729" t="s">
        <v>243</v>
      </c>
      <c r="D8729">
        <v>469.25</v>
      </c>
      <c r="E8729" t="s">
        <v>30879</v>
      </c>
    </row>
    <row r="8730" spans="1:5" hidden="1" x14ac:dyDescent="0.2">
      <c r="A8730" s="94" t="s">
        <v>9846</v>
      </c>
      <c r="B8730" t="s">
        <v>9847</v>
      </c>
      <c r="C8730" t="s">
        <v>243</v>
      </c>
      <c r="D8730">
        <v>488.6</v>
      </c>
      <c r="E8730" t="s">
        <v>30879</v>
      </c>
    </row>
    <row r="8731" spans="1:5" hidden="1" x14ac:dyDescent="0.2">
      <c r="A8731" s="94" t="s">
        <v>36846</v>
      </c>
      <c r="B8731" t="s">
        <v>36847</v>
      </c>
      <c r="C8731" t="s">
        <v>243</v>
      </c>
      <c r="D8731">
        <v>533.82000000000005</v>
      </c>
      <c r="E8731" t="s">
        <v>30879</v>
      </c>
    </row>
    <row r="8732" spans="1:5" hidden="1" x14ac:dyDescent="0.2">
      <c r="A8732" s="94" t="s">
        <v>36848</v>
      </c>
      <c r="B8732" t="s">
        <v>36849</v>
      </c>
      <c r="C8732" t="s">
        <v>243</v>
      </c>
      <c r="D8732">
        <v>595.53</v>
      </c>
      <c r="E8732" t="s">
        <v>30879</v>
      </c>
    </row>
    <row r="8733" spans="1:5" hidden="1" x14ac:dyDescent="0.2">
      <c r="A8733" s="94" t="s">
        <v>36850</v>
      </c>
      <c r="B8733" t="s">
        <v>36851</v>
      </c>
      <c r="C8733" t="s">
        <v>243</v>
      </c>
      <c r="D8733">
        <v>624.23</v>
      </c>
      <c r="E8733" t="s">
        <v>30879</v>
      </c>
    </row>
    <row r="8734" spans="1:5" hidden="1" x14ac:dyDescent="0.2">
      <c r="A8734" s="94" t="s">
        <v>36852</v>
      </c>
      <c r="B8734" t="s">
        <v>36853</v>
      </c>
      <c r="C8734" t="s">
        <v>243</v>
      </c>
      <c r="D8734">
        <v>701.72</v>
      </c>
      <c r="E8734" t="s">
        <v>30879</v>
      </c>
    </row>
    <row r="8735" spans="1:5" hidden="1" x14ac:dyDescent="0.2">
      <c r="A8735" s="94" t="s">
        <v>38434</v>
      </c>
      <c r="B8735" t="s">
        <v>38435</v>
      </c>
      <c r="C8735" t="s">
        <v>243</v>
      </c>
      <c r="D8735" s="684">
        <v>1257.3599999999999</v>
      </c>
      <c r="E8735" t="s">
        <v>30879</v>
      </c>
    </row>
    <row r="8736" spans="1:5" hidden="1" x14ac:dyDescent="0.2">
      <c r="A8736" s="94" t="s">
        <v>36856</v>
      </c>
      <c r="B8736" t="s">
        <v>36857</v>
      </c>
      <c r="C8736" t="s">
        <v>243</v>
      </c>
      <c r="D8736">
        <v>168.67</v>
      </c>
      <c r="E8736" t="s">
        <v>30879</v>
      </c>
    </row>
    <row r="8737" spans="1:5" hidden="1" x14ac:dyDescent="0.2">
      <c r="A8737" s="94" t="s">
        <v>36369</v>
      </c>
      <c r="B8737" t="s">
        <v>36370</v>
      </c>
      <c r="C8737" t="s">
        <v>243</v>
      </c>
      <c r="D8737">
        <v>48.92</v>
      </c>
      <c r="E8737" t="s">
        <v>30879</v>
      </c>
    </row>
    <row r="8738" spans="1:5" hidden="1" x14ac:dyDescent="0.2">
      <c r="A8738" s="94" t="s">
        <v>22179</v>
      </c>
      <c r="B8738" t="s">
        <v>22180</v>
      </c>
      <c r="C8738" t="s">
        <v>243</v>
      </c>
      <c r="D8738">
        <v>65.36</v>
      </c>
      <c r="E8738" t="s">
        <v>30879</v>
      </c>
    </row>
    <row r="8739" spans="1:5" hidden="1" x14ac:dyDescent="0.2">
      <c r="A8739" s="94" t="s">
        <v>36367</v>
      </c>
      <c r="B8739" t="s">
        <v>36368</v>
      </c>
      <c r="C8739" t="s">
        <v>243</v>
      </c>
      <c r="D8739">
        <v>211.32</v>
      </c>
      <c r="E8739" t="s">
        <v>30879</v>
      </c>
    </row>
    <row r="8740" spans="1:5" hidden="1" x14ac:dyDescent="0.2">
      <c r="A8740" s="94" t="s">
        <v>36383</v>
      </c>
      <c r="B8740" t="s">
        <v>36384</v>
      </c>
      <c r="C8740" t="s">
        <v>243</v>
      </c>
      <c r="D8740">
        <v>8.19</v>
      </c>
      <c r="E8740" t="s">
        <v>30879</v>
      </c>
    </row>
    <row r="8741" spans="1:5" hidden="1" x14ac:dyDescent="0.2">
      <c r="A8741" s="94" t="s">
        <v>36373</v>
      </c>
      <c r="B8741" t="s">
        <v>36374</v>
      </c>
      <c r="C8741" t="s">
        <v>243</v>
      </c>
      <c r="D8741">
        <v>186.48</v>
      </c>
      <c r="E8741" t="s">
        <v>30879</v>
      </c>
    </row>
    <row r="8742" spans="1:5" hidden="1" x14ac:dyDescent="0.2">
      <c r="A8742" s="94" t="s">
        <v>36375</v>
      </c>
      <c r="B8742" t="s">
        <v>36376</v>
      </c>
      <c r="C8742" t="s">
        <v>243</v>
      </c>
      <c r="D8742">
        <v>186.48</v>
      </c>
      <c r="E8742" t="s">
        <v>30879</v>
      </c>
    </row>
    <row r="8743" spans="1:5" hidden="1" x14ac:dyDescent="0.2">
      <c r="A8743" s="94" t="s">
        <v>36385</v>
      </c>
      <c r="B8743" t="s">
        <v>36386</v>
      </c>
      <c r="C8743" t="s">
        <v>243</v>
      </c>
      <c r="D8743">
        <v>8.19</v>
      </c>
      <c r="E8743" t="s">
        <v>30879</v>
      </c>
    </row>
    <row r="8744" spans="1:5" hidden="1" x14ac:dyDescent="0.2">
      <c r="A8744" s="94" t="s">
        <v>36387</v>
      </c>
      <c r="B8744" t="s">
        <v>36388</v>
      </c>
      <c r="C8744" t="s">
        <v>243</v>
      </c>
      <c r="D8744">
        <v>8.19</v>
      </c>
      <c r="E8744" t="s">
        <v>30879</v>
      </c>
    </row>
    <row r="8745" spans="1:5" hidden="1" x14ac:dyDescent="0.2">
      <c r="A8745" s="94" t="s">
        <v>36389</v>
      </c>
      <c r="B8745" t="s">
        <v>36390</v>
      </c>
      <c r="C8745" t="s">
        <v>243</v>
      </c>
      <c r="D8745">
        <v>8.19</v>
      </c>
      <c r="E8745" t="s">
        <v>30879</v>
      </c>
    </row>
    <row r="8746" spans="1:5" hidden="1" x14ac:dyDescent="0.2">
      <c r="A8746" s="94" t="s">
        <v>36417</v>
      </c>
      <c r="B8746" t="s">
        <v>36418</v>
      </c>
      <c r="C8746" t="s">
        <v>243</v>
      </c>
      <c r="D8746">
        <v>92.07</v>
      </c>
      <c r="E8746" t="s">
        <v>30879</v>
      </c>
    </row>
    <row r="8747" spans="1:5" hidden="1" x14ac:dyDescent="0.2">
      <c r="A8747" s="94" t="s">
        <v>36371</v>
      </c>
      <c r="B8747" t="s">
        <v>36372</v>
      </c>
      <c r="C8747" t="s">
        <v>243</v>
      </c>
      <c r="D8747">
        <v>168.75</v>
      </c>
      <c r="E8747" t="s">
        <v>30879</v>
      </c>
    </row>
    <row r="8748" spans="1:5" hidden="1" x14ac:dyDescent="0.2">
      <c r="A8748" s="94" t="s">
        <v>36419</v>
      </c>
      <c r="B8748" t="s">
        <v>36420</v>
      </c>
      <c r="C8748" t="s">
        <v>243</v>
      </c>
      <c r="D8748">
        <v>78.400000000000006</v>
      </c>
      <c r="E8748" t="s">
        <v>30879</v>
      </c>
    </row>
    <row r="8749" spans="1:5" hidden="1" x14ac:dyDescent="0.2">
      <c r="A8749" s="94" t="s">
        <v>36421</v>
      </c>
      <c r="B8749" t="s">
        <v>36422</v>
      </c>
      <c r="C8749" t="s">
        <v>243</v>
      </c>
      <c r="D8749">
        <v>78.400000000000006</v>
      </c>
      <c r="E8749" t="s">
        <v>30879</v>
      </c>
    </row>
    <row r="8750" spans="1:5" hidden="1" x14ac:dyDescent="0.2">
      <c r="A8750" s="94" t="s">
        <v>36423</v>
      </c>
      <c r="B8750" t="s">
        <v>36424</v>
      </c>
      <c r="C8750" t="s">
        <v>243</v>
      </c>
      <c r="D8750">
        <v>84.64</v>
      </c>
      <c r="E8750" t="s">
        <v>30879</v>
      </c>
    </row>
    <row r="8751" spans="1:5" hidden="1" x14ac:dyDescent="0.2">
      <c r="A8751" s="94" t="s">
        <v>36425</v>
      </c>
      <c r="B8751" t="s">
        <v>36426</v>
      </c>
      <c r="C8751" t="s">
        <v>243</v>
      </c>
      <c r="D8751">
        <v>108.92</v>
      </c>
      <c r="E8751" t="s">
        <v>30879</v>
      </c>
    </row>
    <row r="8752" spans="1:5" hidden="1" x14ac:dyDescent="0.2">
      <c r="A8752" s="94" t="s">
        <v>36427</v>
      </c>
      <c r="B8752" t="s">
        <v>36428</v>
      </c>
      <c r="C8752" t="s">
        <v>243</v>
      </c>
      <c r="D8752">
        <v>127.65</v>
      </c>
      <c r="E8752" t="s">
        <v>30879</v>
      </c>
    </row>
    <row r="8753" spans="1:5" hidden="1" x14ac:dyDescent="0.2">
      <c r="A8753" s="94" t="s">
        <v>36429</v>
      </c>
      <c r="B8753" t="s">
        <v>36430</v>
      </c>
      <c r="C8753" t="s">
        <v>243</v>
      </c>
      <c r="D8753">
        <v>117.94</v>
      </c>
      <c r="E8753" t="s">
        <v>30879</v>
      </c>
    </row>
    <row r="8754" spans="1:5" hidden="1" x14ac:dyDescent="0.2">
      <c r="A8754" s="94" t="s">
        <v>36431</v>
      </c>
      <c r="B8754" t="s">
        <v>36432</v>
      </c>
      <c r="C8754" t="s">
        <v>243</v>
      </c>
      <c r="D8754">
        <v>70.760000000000005</v>
      </c>
      <c r="E8754" t="s">
        <v>30879</v>
      </c>
    </row>
    <row r="8755" spans="1:5" hidden="1" x14ac:dyDescent="0.2">
      <c r="A8755" s="94" t="s">
        <v>36443</v>
      </c>
      <c r="B8755" t="s">
        <v>36444</v>
      </c>
      <c r="C8755" t="s">
        <v>243</v>
      </c>
      <c r="D8755">
        <v>43.71</v>
      </c>
      <c r="E8755" t="s">
        <v>30879</v>
      </c>
    </row>
    <row r="8756" spans="1:5" hidden="1" x14ac:dyDescent="0.2">
      <c r="A8756" s="94" t="s">
        <v>36433</v>
      </c>
      <c r="B8756" t="s">
        <v>36434</v>
      </c>
      <c r="C8756" t="s">
        <v>243</v>
      </c>
      <c r="D8756">
        <v>199.11</v>
      </c>
      <c r="E8756" t="s">
        <v>30879</v>
      </c>
    </row>
    <row r="8757" spans="1:5" hidden="1" x14ac:dyDescent="0.2">
      <c r="A8757" s="94" t="s">
        <v>36379</v>
      </c>
      <c r="B8757" t="s">
        <v>36380</v>
      </c>
      <c r="C8757" t="s">
        <v>243</v>
      </c>
      <c r="D8757">
        <v>190.92</v>
      </c>
      <c r="E8757" t="s">
        <v>30879</v>
      </c>
    </row>
    <row r="8758" spans="1:5" hidden="1" x14ac:dyDescent="0.2">
      <c r="A8758" s="94" t="s">
        <v>36381</v>
      </c>
      <c r="B8758" t="s">
        <v>36382</v>
      </c>
      <c r="C8758" t="s">
        <v>243</v>
      </c>
      <c r="D8758">
        <v>190.92</v>
      </c>
      <c r="E8758" t="s">
        <v>30879</v>
      </c>
    </row>
    <row r="8759" spans="1:5" hidden="1" x14ac:dyDescent="0.2">
      <c r="A8759" s="94" t="s">
        <v>9848</v>
      </c>
      <c r="B8759" t="s">
        <v>9849</v>
      </c>
      <c r="C8759" t="s">
        <v>243</v>
      </c>
      <c r="D8759">
        <v>54</v>
      </c>
      <c r="E8759" t="s">
        <v>30879</v>
      </c>
    </row>
    <row r="8760" spans="1:5" hidden="1" x14ac:dyDescent="0.2">
      <c r="A8760" s="94" t="s">
        <v>36445</v>
      </c>
      <c r="B8760" t="s">
        <v>36446</v>
      </c>
      <c r="C8760" t="s">
        <v>243</v>
      </c>
      <c r="D8760">
        <v>66.599999999999994</v>
      </c>
      <c r="E8760" t="s">
        <v>30879</v>
      </c>
    </row>
    <row r="8761" spans="1:5" hidden="1" x14ac:dyDescent="0.2">
      <c r="A8761" s="94" t="s">
        <v>9850</v>
      </c>
      <c r="B8761" t="s">
        <v>9851</v>
      </c>
      <c r="C8761" t="s">
        <v>243</v>
      </c>
      <c r="D8761">
        <v>67.5</v>
      </c>
      <c r="E8761" t="s">
        <v>30879</v>
      </c>
    </row>
    <row r="8762" spans="1:5" hidden="1" x14ac:dyDescent="0.2">
      <c r="A8762" s="94" t="s">
        <v>9852</v>
      </c>
      <c r="B8762" t="s">
        <v>9853</v>
      </c>
      <c r="C8762" t="s">
        <v>243</v>
      </c>
      <c r="D8762">
        <v>117.45</v>
      </c>
      <c r="E8762" t="s">
        <v>30879</v>
      </c>
    </row>
    <row r="8763" spans="1:5" hidden="1" x14ac:dyDescent="0.2">
      <c r="A8763" s="94" t="s">
        <v>9854</v>
      </c>
      <c r="B8763" t="s">
        <v>9855</v>
      </c>
      <c r="C8763" t="s">
        <v>243</v>
      </c>
      <c r="D8763">
        <v>81</v>
      </c>
      <c r="E8763" t="s">
        <v>30879</v>
      </c>
    </row>
    <row r="8764" spans="1:5" hidden="1" x14ac:dyDescent="0.2">
      <c r="A8764" s="94" t="s">
        <v>36439</v>
      </c>
      <c r="B8764" t="s">
        <v>36440</v>
      </c>
      <c r="C8764" t="s">
        <v>243</v>
      </c>
      <c r="D8764">
        <v>173.44</v>
      </c>
      <c r="E8764" t="s">
        <v>30879</v>
      </c>
    </row>
    <row r="8765" spans="1:5" hidden="1" x14ac:dyDescent="0.2">
      <c r="A8765" s="94" t="s">
        <v>36441</v>
      </c>
      <c r="B8765" t="s">
        <v>36442</v>
      </c>
      <c r="C8765" t="s">
        <v>243</v>
      </c>
      <c r="D8765">
        <v>104.06</v>
      </c>
      <c r="E8765" t="s">
        <v>30879</v>
      </c>
    </row>
    <row r="8766" spans="1:5" hidden="1" x14ac:dyDescent="0.2">
      <c r="A8766" s="94" t="s">
        <v>9856</v>
      </c>
      <c r="B8766" t="s">
        <v>9857</v>
      </c>
      <c r="C8766" t="s">
        <v>243</v>
      </c>
      <c r="D8766">
        <v>165.92</v>
      </c>
      <c r="E8766" t="s">
        <v>30879</v>
      </c>
    </row>
    <row r="8767" spans="1:5" hidden="1" x14ac:dyDescent="0.2">
      <c r="A8767" s="94" t="s">
        <v>36377</v>
      </c>
      <c r="B8767" t="s">
        <v>36378</v>
      </c>
      <c r="C8767" t="s">
        <v>243</v>
      </c>
      <c r="D8767">
        <v>170.53</v>
      </c>
      <c r="E8767" t="s">
        <v>30879</v>
      </c>
    </row>
    <row r="8768" spans="1:5" hidden="1" x14ac:dyDescent="0.2">
      <c r="A8768" s="94" t="s">
        <v>36459</v>
      </c>
      <c r="B8768" t="s">
        <v>36460</v>
      </c>
      <c r="C8768" t="s">
        <v>243</v>
      </c>
      <c r="D8768">
        <v>124.19</v>
      </c>
      <c r="E8768" t="s">
        <v>30879</v>
      </c>
    </row>
    <row r="8769" spans="1:5" hidden="1" x14ac:dyDescent="0.2">
      <c r="A8769" s="94" t="s">
        <v>36453</v>
      </c>
      <c r="B8769" t="s">
        <v>36454</v>
      </c>
      <c r="C8769" t="s">
        <v>243</v>
      </c>
      <c r="D8769">
        <v>117.94</v>
      </c>
      <c r="E8769" t="s">
        <v>30879</v>
      </c>
    </row>
    <row r="8770" spans="1:5" hidden="1" x14ac:dyDescent="0.2">
      <c r="A8770" s="94" t="s">
        <v>36447</v>
      </c>
      <c r="B8770" t="s">
        <v>36448</v>
      </c>
      <c r="C8770" t="s">
        <v>243</v>
      </c>
      <c r="D8770">
        <v>109.61</v>
      </c>
      <c r="E8770" t="s">
        <v>30879</v>
      </c>
    </row>
    <row r="8771" spans="1:5" hidden="1" x14ac:dyDescent="0.2">
      <c r="A8771" s="94" t="s">
        <v>36449</v>
      </c>
      <c r="B8771" t="s">
        <v>36450</v>
      </c>
      <c r="C8771" t="s">
        <v>243</v>
      </c>
      <c r="D8771">
        <v>109.61</v>
      </c>
      <c r="E8771" t="s">
        <v>30879</v>
      </c>
    </row>
    <row r="8772" spans="1:5" hidden="1" x14ac:dyDescent="0.2">
      <c r="A8772" s="94" t="s">
        <v>36451</v>
      </c>
      <c r="B8772" t="s">
        <v>36452</v>
      </c>
      <c r="C8772" t="s">
        <v>243</v>
      </c>
      <c r="D8772">
        <v>109.61</v>
      </c>
      <c r="E8772" t="s">
        <v>30879</v>
      </c>
    </row>
    <row r="8773" spans="1:5" hidden="1" x14ac:dyDescent="0.2">
      <c r="A8773" s="94" t="s">
        <v>36455</v>
      </c>
      <c r="B8773" t="s">
        <v>36456</v>
      </c>
      <c r="C8773" t="s">
        <v>243</v>
      </c>
      <c r="D8773">
        <v>117.94</v>
      </c>
      <c r="E8773" t="s">
        <v>30879</v>
      </c>
    </row>
    <row r="8774" spans="1:5" hidden="1" x14ac:dyDescent="0.2">
      <c r="A8774" s="94" t="s">
        <v>36461</v>
      </c>
      <c r="B8774" t="s">
        <v>36462</v>
      </c>
      <c r="C8774" t="s">
        <v>243</v>
      </c>
      <c r="D8774">
        <v>134.59</v>
      </c>
      <c r="E8774" t="s">
        <v>30879</v>
      </c>
    </row>
    <row r="8775" spans="1:5" hidden="1" x14ac:dyDescent="0.2">
      <c r="A8775" s="94" t="s">
        <v>36465</v>
      </c>
      <c r="B8775" t="s">
        <v>36466</v>
      </c>
      <c r="C8775" t="s">
        <v>243</v>
      </c>
      <c r="D8775">
        <v>61.75</v>
      </c>
      <c r="E8775" t="s">
        <v>30879</v>
      </c>
    </row>
    <row r="8776" spans="1:5" hidden="1" x14ac:dyDescent="0.2">
      <c r="A8776" s="94" t="s">
        <v>36467</v>
      </c>
      <c r="B8776" t="s">
        <v>36468</v>
      </c>
      <c r="C8776" t="s">
        <v>243</v>
      </c>
      <c r="D8776">
        <v>117.94</v>
      </c>
      <c r="E8776" t="s">
        <v>30879</v>
      </c>
    </row>
    <row r="8777" spans="1:5" hidden="1" x14ac:dyDescent="0.2">
      <c r="A8777" s="94" t="s">
        <v>36477</v>
      </c>
      <c r="B8777" t="s">
        <v>36478</v>
      </c>
      <c r="C8777" t="s">
        <v>243</v>
      </c>
      <c r="D8777">
        <v>62.44</v>
      </c>
      <c r="E8777" t="s">
        <v>30879</v>
      </c>
    </row>
    <row r="8778" spans="1:5" hidden="1" x14ac:dyDescent="0.2">
      <c r="A8778" s="94" t="s">
        <v>36469</v>
      </c>
      <c r="B8778" t="s">
        <v>36470</v>
      </c>
      <c r="C8778" t="s">
        <v>243</v>
      </c>
      <c r="D8778">
        <v>126.26</v>
      </c>
      <c r="E8778" t="s">
        <v>30879</v>
      </c>
    </row>
    <row r="8779" spans="1:5" hidden="1" x14ac:dyDescent="0.2">
      <c r="A8779" s="94" t="s">
        <v>36479</v>
      </c>
      <c r="B8779" t="s">
        <v>36480</v>
      </c>
      <c r="C8779" t="s">
        <v>243</v>
      </c>
      <c r="D8779">
        <v>126.26</v>
      </c>
      <c r="E8779" t="s">
        <v>30879</v>
      </c>
    </row>
    <row r="8780" spans="1:5" hidden="1" x14ac:dyDescent="0.2">
      <c r="A8780" s="94" t="s">
        <v>36481</v>
      </c>
      <c r="B8780" t="s">
        <v>36482</v>
      </c>
      <c r="C8780" t="s">
        <v>243</v>
      </c>
      <c r="D8780">
        <v>73.540000000000006</v>
      </c>
      <c r="E8780" t="s">
        <v>30879</v>
      </c>
    </row>
    <row r="8781" spans="1:5" hidden="1" x14ac:dyDescent="0.2">
      <c r="A8781" s="94" t="s">
        <v>36435</v>
      </c>
      <c r="B8781" t="s">
        <v>36436</v>
      </c>
      <c r="C8781" t="s">
        <v>243</v>
      </c>
      <c r="D8781">
        <v>70.760000000000005</v>
      </c>
      <c r="E8781" t="s">
        <v>30879</v>
      </c>
    </row>
    <row r="8782" spans="1:5" hidden="1" x14ac:dyDescent="0.2">
      <c r="A8782" s="94" t="s">
        <v>36457</v>
      </c>
      <c r="B8782" t="s">
        <v>36458</v>
      </c>
      <c r="C8782" t="s">
        <v>243</v>
      </c>
      <c r="D8782">
        <v>126.96</v>
      </c>
      <c r="E8782" t="s">
        <v>30879</v>
      </c>
    </row>
    <row r="8783" spans="1:5" hidden="1" x14ac:dyDescent="0.2">
      <c r="A8783" s="94" t="s">
        <v>36463</v>
      </c>
      <c r="B8783" t="s">
        <v>36464</v>
      </c>
      <c r="C8783" t="s">
        <v>243</v>
      </c>
      <c r="D8783">
        <v>50.74</v>
      </c>
      <c r="E8783" t="s">
        <v>30879</v>
      </c>
    </row>
    <row r="8784" spans="1:5" hidden="1" x14ac:dyDescent="0.2">
      <c r="A8784" s="94" t="s">
        <v>36391</v>
      </c>
      <c r="B8784" t="s">
        <v>36392</v>
      </c>
      <c r="C8784" t="s">
        <v>243</v>
      </c>
      <c r="D8784">
        <v>8.19</v>
      </c>
      <c r="E8784" t="s">
        <v>30879</v>
      </c>
    </row>
    <row r="8785" spans="1:5" hidden="1" x14ac:dyDescent="0.2">
      <c r="A8785" s="94" t="s">
        <v>36393</v>
      </c>
      <c r="B8785" t="s">
        <v>36394</v>
      </c>
      <c r="C8785" t="s">
        <v>243</v>
      </c>
      <c r="D8785">
        <v>8.19</v>
      </c>
      <c r="E8785" t="s">
        <v>30879</v>
      </c>
    </row>
    <row r="8786" spans="1:5" hidden="1" x14ac:dyDescent="0.2">
      <c r="A8786" s="94" t="s">
        <v>36395</v>
      </c>
      <c r="B8786" t="s">
        <v>36396</v>
      </c>
      <c r="C8786" t="s">
        <v>243</v>
      </c>
      <c r="D8786">
        <v>8.19</v>
      </c>
      <c r="E8786" t="s">
        <v>30879</v>
      </c>
    </row>
    <row r="8787" spans="1:5" hidden="1" x14ac:dyDescent="0.2">
      <c r="A8787" s="94" t="s">
        <v>36397</v>
      </c>
      <c r="B8787" t="s">
        <v>36398</v>
      </c>
      <c r="C8787" t="s">
        <v>243</v>
      </c>
      <c r="D8787">
        <v>8.19</v>
      </c>
      <c r="E8787" t="s">
        <v>30879</v>
      </c>
    </row>
    <row r="8788" spans="1:5" hidden="1" x14ac:dyDescent="0.2">
      <c r="A8788" s="94" t="s">
        <v>36399</v>
      </c>
      <c r="B8788" t="s">
        <v>36400</v>
      </c>
      <c r="C8788" t="s">
        <v>243</v>
      </c>
      <c r="D8788">
        <v>8.19</v>
      </c>
      <c r="E8788" t="s">
        <v>30879</v>
      </c>
    </row>
    <row r="8789" spans="1:5" hidden="1" x14ac:dyDescent="0.2">
      <c r="A8789" s="94" t="s">
        <v>36401</v>
      </c>
      <c r="B8789" t="s">
        <v>36402</v>
      </c>
      <c r="C8789" t="s">
        <v>243</v>
      </c>
      <c r="D8789">
        <v>8.19</v>
      </c>
      <c r="E8789" t="s">
        <v>30879</v>
      </c>
    </row>
    <row r="8790" spans="1:5" hidden="1" x14ac:dyDescent="0.2">
      <c r="A8790" s="94" t="s">
        <v>36403</v>
      </c>
      <c r="B8790" t="s">
        <v>36404</v>
      </c>
      <c r="C8790" t="s">
        <v>243</v>
      </c>
      <c r="D8790">
        <v>8.19</v>
      </c>
      <c r="E8790" t="s">
        <v>30879</v>
      </c>
    </row>
    <row r="8791" spans="1:5" hidden="1" x14ac:dyDescent="0.2">
      <c r="A8791" s="94" t="s">
        <v>36405</v>
      </c>
      <c r="B8791" t="s">
        <v>36406</v>
      </c>
      <c r="C8791" t="s">
        <v>243</v>
      </c>
      <c r="D8791">
        <v>7.97</v>
      </c>
      <c r="E8791" t="s">
        <v>30879</v>
      </c>
    </row>
    <row r="8792" spans="1:5" hidden="1" x14ac:dyDescent="0.2">
      <c r="A8792" s="94" t="s">
        <v>36407</v>
      </c>
      <c r="B8792" t="s">
        <v>36408</v>
      </c>
      <c r="C8792" t="s">
        <v>243</v>
      </c>
      <c r="D8792">
        <v>8.19</v>
      </c>
      <c r="E8792" t="s">
        <v>30879</v>
      </c>
    </row>
    <row r="8793" spans="1:5" hidden="1" x14ac:dyDescent="0.2">
      <c r="A8793" s="94" t="s">
        <v>36409</v>
      </c>
      <c r="B8793" t="s">
        <v>36410</v>
      </c>
      <c r="C8793" t="s">
        <v>243</v>
      </c>
      <c r="D8793">
        <v>8.19</v>
      </c>
      <c r="E8793" t="s">
        <v>30879</v>
      </c>
    </row>
    <row r="8794" spans="1:5" hidden="1" x14ac:dyDescent="0.2">
      <c r="A8794" s="94" t="s">
        <v>9858</v>
      </c>
      <c r="B8794" t="s">
        <v>9859</v>
      </c>
      <c r="C8794" t="s">
        <v>243</v>
      </c>
      <c r="D8794">
        <v>17.350000000000001</v>
      </c>
      <c r="E8794" t="s">
        <v>30879</v>
      </c>
    </row>
    <row r="8795" spans="1:5" hidden="1" x14ac:dyDescent="0.2">
      <c r="A8795" s="94" t="s">
        <v>22181</v>
      </c>
      <c r="B8795" t="s">
        <v>22182</v>
      </c>
      <c r="C8795" t="s">
        <v>243</v>
      </c>
      <c r="D8795">
        <v>97.2</v>
      </c>
      <c r="E8795" t="s">
        <v>30879</v>
      </c>
    </row>
    <row r="8796" spans="1:5" hidden="1" x14ac:dyDescent="0.2">
      <c r="A8796" s="94" t="s">
        <v>36471</v>
      </c>
      <c r="B8796" t="s">
        <v>36472</v>
      </c>
      <c r="C8796" t="s">
        <v>243</v>
      </c>
      <c r="D8796">
        <v>99.9</v>
      </c>
      <c r="E8796" t="s">
        <v>30879</v>
      </c>
    </row>
    <row r="8797" spans="1:5" hidden="1" x14ac:dyDescent="0.2">
      <c r="A8797" s="94" t="s">
        <v>36473</v>
      </c>
      <c r="B8797" t="s">
        <v>36474</v>
      </c>
      <c r="C8797" t="s">
        <v>243</v>
      </c>
      <c r="D8797">
        <v>99.9</v>
      </c>
      <c r="E8797" t="s">
        <v>30879</v>
      </c>
    </row>
    <row r="8798" spans="1:5" hidden="1" x14ac:dyDescent="0.2">
      <c r="A8798" s="94" t="s">
        <v>36475</v>
      </c>
      <c r="B8798" t="s">
        <v>36476</v>
      </c>
      <c r="C8798" t="s">
        <v>243</v>
      </c>
      <c r="D8798">
        <v>99.9</v>
      </c>
      <c r="E8798" t="s">
        <v>30879</v>
      </c>
    </row>
    <row r="8799" spans="1:5" hidden="1" x14ac:dyDescent="0.2">
      <c r="A8799" s="94" t="s">
        <v>22183</v>
      </c>
      <c r="B8799" t="s">
        <v>22184</v>
      </c>
      <c r="C8799" t="s">
        <v>243</v>
      </c>
      <c r="D8799">
        <v>97.2</v>
      </c>
      <c r="E8799" t="s">
        <v>30879</v>
      </c>
    </row>
    <row r="8800" spans="1:5" hidden="1" x14ac:dyDescent="0.2">
      <c r="A8800" s="94" t="s">
        <v>36437</v>
      </c>
      <c r="B8800" t="s">
        <v>36438</v>
      </c>
      <c r="C8800" t="s">
        <v>243</v>
      </c>
      <c r="D8800">
        <v>117.94</v>
      </c>
      <c r="E8800" t="s">
        <v>30879</v>
      </c>
    </row>
    <row r="8801" spans="1:5" hidden="1" x14ac:dyDescent="0.2">
      <c r="A8801" s="94" t="s">
        <v>36411</v>
      </c>
      <c r="B8801" t="s">
        <v>36412</v>
      </c>
      <c r="C8801" t="s">
        <v>243</v>
      </c>
      <c r="D8801">
        <v>157.34</v>
      </c>
      <c r="E8801" t="s">
        <v>30879</v>
      </c>
    </row>
    <row r="8802" spans="1:5" hidden="1" x14ac:dyDescent="0.2">
      <c r="A8802" s="94" t="s">
        <v>36413</v>
      </c>
      <c r="B8802" t="s">
        <v>36414</v>
      </c>
      <c r="C8802" t="s">
        <v>243</v>
      </c>
      <c r="D8802">
        <v>157.34</v>
      </c>
      <c r="E8802" t="s">
        <v>30879</v>
      </c>
    </row>
    <row r="8803" spans="1:5" hidden="1" x14ac:dyDescent="0.2">
      <c r="A8803" s="94" t="s">
        <v>36415</v>
      </c>
      <c r="B8803" t="s">
        <v>36416</v>
      </c>
      <c r="C8803" t="s">
        <v>243</v>
      </c>
      <c r="D8803">
        <v>157.34</v>
      </c>
      <c r="E8803" t="s">
        <v>30879</v>
      </c>
    </row>
    <row r="8804" spans="1:5" hidden="1" x14ac:dyDescent="0.2">
      <c r="A8804" s="94" t="s">
        <v>9860</v>
      </c>
      <c r="B8804" t="s">
        <v>9861</v>
      </c>
      <c r="C8804" t="s">
        <v>243</v>
      </c>
      <c r="D8804">
        <v>56.7</v>
      </c>
      <c r="E8804" t="s">
        <v>30879</v>
      </c>
    </row>
    <row r="8805" spans="1:5" hidden="1" x14ac:dyDescent="0.2">
      <c r="A8805" s="94" t="s">
        <v>9862</v>
      </c>
      <c r="B8805" t="s">
        <v>9863</v>
      </c>
      <c r="C8805" t="s">
        <v>243</v>
      </c>
      <c r="D8805">
        <v>56.7</v>
      </c>
      <c r="E8805" t="s">
        <v>30879</v>
      </c>
    </row>
    <row r="8806" spans="1:5" hidden="1" x14ac:dyDescent="0.2">
      <c r="A8806" s="94" t="s">
        <v>9864</v>
      </c>
      <c r="B8806" t="s">
        <v>9865</v>
      </c>
      <c r="C8806" t="s">
        <v>243</v>
      </c>
      <c r="D8806">
        <v>56.7</v>
      </c>
      <c r="E8806" t="s">
        <v>30879</v>
      </c>
    </row>
    <row r="8807" spans="1:5" hidden="1" x14ac:dyDescent="0.2">
      <c r="A8807" s="94" t="s">
        <v>36487</v>
      </c>
      <c r="B8807" t="s">
        <v>36488</v>
      </c>
      <c r="C8807" t="s">
        <v>243</v>
      </c>
      <c r="D8807">
        <v>65.209999999999994</v>
      </c>
      <c r="E8807" t="s">
        <v>30879</v>
      </c>
    </row>
    <row r="8808" spans="1:5" hidden="1" x14ac:dyDescent="0.2">
      <c r="A8808" s="94" t="s">
        <v>36491</v>
      </c>
      <c r="B8808" t="s">
        <v>36492</v>
      </c>
      <c r="C8808" t="s">
        <v>243</v>
      </c>
      <c r="D8808">
        <v>65.209999999999994</v>
      </c>
      <c r="E8808" t="s">
        <v>30879</v>
      </c>
    </row>
    <row r="8809" spans="1:5" hidden="1" x14ac:dyDescent="0.2">
      <c r="A8809" s="94" t="s">
        <v>36489</v>
      </c>
      <c r="B8809" t="s">
        <v>36490</v>
      </c>
      <c r="C8809" t="s">
        <v>243</v>
      </c>
      <c r="D8809">
        <v>65.209999999999994</v>
      </c>
      <c r="E8809" t="s">
        <v>30879</v>
      </c>
    </row>
    <row r="8810" spans="1:5" hidden="1" x14ac:dyDescent="0.2">
      <c r="A8810" s="94" t="s">
        <v>36485</v>
      </c>
      <c r="B8810" t="s">
        <v>36486</v>
      </c>
      <c r="C8810" t="s">
        <v>243</v>
      </c>
      <c r="D8810">
        <v>105.45</v>
      </c>
      <c r="E8810" t="s">
        <v>30879</v>
      </c>
    </row>
    <row r="8811" spans="1:5" hidden="1" x14ac:dyDescent="0.2">
      <c r="A8811" s="94" t="s">
        <v>36622</v>
      </c>
      <c r="B8811" t="s">
        <v>36623</v>
      </c>
      <c r="C8811" t="s">
        <v>243</v>
      </c>
      <c r="D8811">
        <v>50</v>
      </c>
      <c r="E8811" t="s">
        <v>30879</v>
      </c>
    </row>
    <row r="8812" spans="1:5" hidden="1" x14ac:dyDescent="0.2">
      <c r="A8812" s="94" t="s">
        <v>45182</v>
      </c>
      <c r="B8812" t="s">
        <v>45183</v>
      </c>
      <c r="C8812" t="s">
        <v>243</v>
      </c>
      <c r="D8812">
        <v>8.36</v>
      </c>
      <c r="E8812" t="s">
        <v>30879</v>
      </c>
    </row>
    <row r="8813" spans="1:5" hidden="1" x14ac:dyDescent="0.2">
      <c r="A8813" s="94" t="s">
        <v>2579</v>
      </c>
      <c r="B8813" t="s">
        <v>2580</v>
      </c>
      <c r="C8813" t="s">
        <v>243</v>
      </c>
      <c r="D8813">
        <v>56.25</v>
      </c>
      <c r="E8813" t="s">
        <v>30879</v>
      </c>
    </row>
    <row r="8814" spans="1:5" hidden="1" x14ac:dyDescent="0.2">
      <c r="A8814" s="94" t="s">
        <v>32011</v>
      </c>
      <c r="B8814" t="s">
        <v>32012</v>
      </c>
      <c r="C8814" t="s">
        <v>243</v>
      </c>
      <c r="D8814">
        <v>1.96</v>
      </c>
      <c r="E8814" t="s">
        <v>30879</v>
      </c>
    </row>
    <row r="8815" spans="1:5" hidden="1" x14ac:dyDescent="0.2">
      <c r="A8815" s="94" t="s">
        <v>32013</v>
      </c>
      <c r="B8815" t="s">
        <v>32014</v>
      </c>
      <c r="C8815" t="s">
        <v>243</v>
      </c>
      <c r="D8815">
        <v>1.96</v>
      </c>
      <c r="E8815" t="s">
        <v>30879</v>
      </c>
    </row>
    <row r="8816" spans="1:5" hidden="1" x14ac:dyDescent="0.2">
      <c r="A8816" s="94" t="s">
        <v>32015</v>
      </c>
      <c r="B8816" t="s">
        <v>32016</v>
      </c>
      <c r="C8816" t="s">
        <v>243</v>
      </c>
      <c r="D8816">
        <v>1.96</v>
      </c>
      <c r="E8816" t="s">
        <v>30879</v>
      </c>
    </row>
    <row r="8817" spans="1:5" hidden="1" x14ac:dyDescent="0.2">
      <c r="A8817" s="94" t="s">
        <v>32017</v>
      </c>
      <c r="B8817" t="s">
        <v>32018</v>
      </c>
      <c r="C8817" t="s">
        <v>243</v>
      </c>
      <c r="D8817">
        <v>1.96</v>
      </c>
      <c r="E8817" t="s">
        <v>30879</v>
      </c>
    </row>
    <row r="8818" spans="1:5" hidden="1" x14ac:dyDescent="0.2">
      <c r="A8818" s="94" t="s">
        <v>32019</v>
      </c>
      <c r="B8818" t="s">
        <v>32020</v>
      </c>
      <c r="C8818" t="s">
        <v>243</v>
      </c>
      <c r="D8818">
        <v>1.96</v>
      </c>
      <c r="E8818" t="s">
        <v>30879</v>
      </c>
    </row>
    <row r="8819" spans="1:5" hidden="1" x14ac:dyDescent="0.2">
      <c r="A8819" s="94" t="s">
        <v>32021</v>
      </c>
      <c r="B8819" t="s">
        <v>32022</v>
      </c>
      <c r="C8819" t="s">
        <v>243</v>
      </c>
      <c r="D8819">
        <v>1.96</v>
      </c>
      <c r="E8819" t="s">
        <v>30879</v>
      </c>
    </row>
    <row r="8820" spans="1:5" hidden="1" x14ac:dyDescent="0.2">
      <c r="A8820" s="94" t="s">
        <v>32023</v>
      </c>
      <c r="B8820" t="s">
        <v>32024</v>
      </c>
      <c r="C8820" t="s">
        <v>243</v>
      </c>
      <c r="D8820">
        <v>1.96</v>
      </c>
      <c r="E8820" t="s">
        <v>30879</v>
      </c>
    </row>
    <row r="8821" spans="1:5" hidden="1" x14ac:dyDescent="0.2">
      <c r="A8821" s="94" t="s">
        <v>32025</v>
      </c>
      <c r="B8821" t="s">
        <v>32026</v>
      </c>
      <c r="C8821" t="s">
        <v>243</v>
      </c>
      <c r="D8821">
        <v>1.96</v>
      </c>
      <c r="E8821" t="s">
        <v>30879</v>
      </c>
    </row>
    <row r="8822" spans="1:5" hidden="1" x14ac:dyDescent="0.2">
      <c r="A8822" s="94" t="s">
        <v>32027</v>
      </c>
      <c r="B8822" t="s">
        <v>32028</v>
      </c>
      <c r="C8822" t="s">
        <v>243</v>
      </c>
      <c r="D8822">
        <v>1.96</v>
      </c>
      <c r="E8822" t="s">
        <v>30879</v>
      </c>
    </row>
    <row r="8823" spans="1:5" hidden="1" x14ac:dyDescent="0.2">
      <c r="A8823" s="94" t="s">
        <v>32029</v>
      </c>
      <c r="B8823" t="s">
        <v>32030</v>
      </c>
      <c r="C8823" t="s">
        <v>243</v>
      </c>
      <c r="D8823">
        <v>1.96</v>
      </c>
      <c r="E8823" t="s">
        <v>30879</v>
      </c>
    </row>
    <row r="8824" spans="1:5" hidden="1" x14ac:dyDescent="0.2">
      <c r="A8824" s="94" t="s">
        <v>32031</v>
      </c>
      <c r="B8824" t="s">
        <v>32032</v>
      </c>
      <c r="C8824" t="s">
        <v>243</v>
      </c>
      <c r="D8824">
        <v>1.96</v>
      </c>
      <c r="E8824" t="s">
        <v>30879</v>
      </c>
    </row>
    <row r="8825" spans="1:5" hidden="1" x14ac:dyDescent="0.2">
      <c r="A8825" s="94" t="s">
        <v>32033</v>
      </c>
      <c r="B8825" t="s">
        <v>32034</v>
      </c>
      <c r="C8825" t="s">
        <v>243</v>
      </c>
      <c r="D8825">
        <v>1.96</v>
      </c>
      <c r="E8825" t="s">
        <v>30879</v>
      </c>
    </row>
    <row r="8826" spans="1:5" hidden="1" x14ac:dyDescent="0.2">
      <c r="A8826" s="94" t="s">
        <v>32035</v>
      </c>
      <c r="B8826" t="s">
        <v>32036</v>
      </c>
      <c r="C8826" t="s">
        <v>243</v>
      </c>
      <c r="D8826">
        <v>1.96</v>
      </c>
      <c r="E8826" t="s">
        <v>30879</v>
      </c>
    </row>
    <row r="8827" spans="1:5" hidden="1" x14ac:dyDescent="0.2">
      <c r="A8827" s="94" t="s">
        <v>32037</v>
      </c>
      <c r="B8827" t="s">
        <v>32038</v>
      </c>
      <c r="C8827" t="s">
        <v>243</v>
      </c>
      <c r="D8827">
        <v>1.96</v>
      </c>
      <c r="E8827" t="s">
        <v>30879</v>
      </c>
    </row>
    <row r="8828" spans="1:5" hidden="1" x14ac:dyDescent="0.2">
      <c r="A8828" s="94" t="s">
        <v>9866</v>
      </c>
      <c r="B8828" t="s">
        <v>9867</v>
      </c>
      <c r="C8828" t="s">
        <v>243</v>
      </c>
      <c r="D8828">
        <v>20.440000000000001</v>
      </c>
      <c r="E8828" t="s">
        <v>30879</v>
      </c>
    </row>
    <row r="8829" spans="1:5" hidden="1" x14ac:dyDescent="0.2">
      <c r="A8829" s="94" t="s">
        <v>9868</v>
      </c>
      <c r="B8829" t="s">
        <v>32041</v>
      </c>
      <c r="C8829" t="s">
        <v>243</v>
      </c>
      <c r="D8829">
        <v>20.440000000000001</v>
      </c>
      <c r="E8829" t="s">
        <v>30879</v>
      </c>
    </row>
    <row r="8830" spans="1:5" hidden="1" x14ac:dyDescent="0.2">
      <c r="A8830" s="94" t="s">
        <v>9869</v>
      </c>
      <c r="B8830" t="s">
        <v>32040</v>
      </c>
      <c r="C8830" t="s">
        <v>243</v>
      </c>
      <c r="D8830">
        <v>8.06</v>
      </c>
      <c r="E8830" t="s">
        <v>30879</v>
      </c>
    </row>
    <row r="8831" spans="1:5" hidden="1" x14ac:dyDescent="0.2">
      <c r="A8831" s="94" t="s">
        <v>9870</v>
      </c>
      <c r="B8831" t="s">
        <v>9871</v>
      </c>
      <c r="C8831" t="s">
        <v>243</v>
      </c>
      <c r="D8831">
        <v>10.54</v>
      </c>
      <c r="E8831" t="s">
        <v>30879</v>
      </c>
    </row>
    <row r="8832" spans="1:5" hidden="1" x14ac:dyDescent="0.2">
      <c r="A8832" s="94" t="s">
        <v>9872</v>
      </c>
      <c r="B8832" t="s">
        <v>9873</v>
      </c>
      <c r="C8832" t="s">
        <v>243</v>
      </c>
      <c r="D8832">
        <v>10.54</v>
      </c>
      <c r="E8832" t="s">
        <v>30879</v>
      </c>
    </row>
    <row r="8833" spans="1:5" hidden="1" x14ac:dyDescent="0.2">
      <c r="A8833" s="94" t="s">
        <v>9874</v>
      </c>
      <c r="B8833" t="s">
        <v>9875</v>
      </c>
      <c r="C8833" t="s">
        <v>243</v>
      </c>
      <c r="D8833">
        <v>10.54</v>
      </c>
      <c r="E8833" t="s">
        <v>30879</v>
      </c>
    </row>
    <row r="8834" spans="1:5" hidden="1" x14ac:dyDescent="0.2">
      <c r="A8834" s="94" t="s">
        <v>9876</v>
      </c>
      <c r="B8834" t="s">
        <v>9877</v>
      </c>
      <c r="C8834" t="s">
        <v>243</v>
      </c>
      <c r="D8834">
        <v>10.54</v>
      </c>
      <c r="E8834" t="s">
        <v>30879</v>
      </c>
    </row>
    <row r="8835" spans="1:5" hidden="1" x14ac:dyDescent="0.2">
      <c r="A8835" s="94" t="s">
        <v>9878</v>
      </c>
      <c r="B8835" t="s">
        <v>9879</v>
      </c>
      <c r="C8835" t="s">
        <v>243</v>
      </c>
      <c r="D8835">
        <v>3.16</v>
      </c>
      <c r="E8835" t="s">
        <v>30879</v>
      </c>
    </row>
    <row r="8836" spans="1:5" hidden="1" x14ac:dyDescent="0.2">
      <c r="A8836" s="94" t="s">
        <v>9880</v>
      </c>
      <c r="B8836" t="s">
        <v>9881</v>
      </c>
      <c r="C8836" t="s">
        <v>243</v>
      </c>
      <c r="D8836">
        <v>3.16</v>
      </c>
      <c r="E8836" t="s">
        <v>30879</v>
      </c>
    </row>
    <row r="8837" spans="1:5" hidden="1" x14ac:dyDescent="0.2">
      <c r="A8837" s="94" t="s">
        <v>9882</v>
      </c>
      <c r="B8837" t="s">
        <v>9883</v>
      </c>
      <c r="C8837" t="s">
        <v>243</v>
      </c>
      <c r="D8837">
        <v>3.16</v>
      </c>
      <c r="E8837" t="s">
        <v>30879</v>
      </c>
    </row>
    <row r="8838" spans="1:5" hidden="1" x14ac:dyDescent="0.2">
      <c r="A8838" s="94" t="s">
        <v>9884</v>
      </c>
      <c r="B8838" t="s">
        <v>9885</v>
      </c>
      <c r="C8838" t="s">
        <v>243</v>
      </c>
      <c r="D8838">
        <v>3.16</v>
      </c>
      <c r="E8838" t="s">
        <v>30879</v>
      </c>
    </row>
    <row r="8839" spans="1:5" hidden="1" x14ac:dyDescent="0.2">
      <c r="A8839" s="94" t="s">
        <v>9886</v>
      </c>
      <c r="B8839" t="s">
        <v>9887</v>
      </c>
      <c r="C8839" t="s">
        <v>243</v>
      </c>
      <c r="D8839">
        <v>3.16</v>
      </c>
      <c r="E8839" t="s">
        <v>30879</v>
      </c>
    </row>
    <row r="8840" spans="1:5" hidden="1" x14ac:dyDescent="0.2">
      <c r="A8840" s="94" t="s">
        <v>9888</v>
      </c>
      <c r="B8840" t="s">
        <v>9889</v>
      </c>
      <c r="C8840" t="s">
        <v>243</v>
      </c>
      <c r="D8840">
        <v>3.16</v>
      </c>
      <c r="E8840" t="s">
        <v>30879</v>
      </c>
    </row>
    <row r="8841" spans="1:5" hidden="1" x14ac:dyDescent="0.2">
      <c r="A8841" s="94" t="s">
        <v>9890</v>
      </c>
      <c r="B8841" t="s">
        <v>9891</v>
      </c>
      <c r="C8841" t="s">
        <v>243</v>
      </c>
      <c r="D8841">
        <v>6.02</v>
      </c>
      <c r="E8841" t="s">
        <v>30879</v>
      </c>
    </row>
    <row r="8842" spans="1:5" hidden="1" x14ac:dyDescent="0.2">
      <c r="A8842" s="94" t="s">
        <v>9892</v>
      </c>
      <c r="B8842" t="s">
        <v>9893</v>
      </c>
      <c r="C8842" t="s">
        <v>243</v>
      </c>
      <c r="D8842">
        <v>6.02</v>
      </c>
      <c r="E8842" t="s">
        <v>30879</v>
      </c>
    </row>
    <row r="8843" spans="1:5" hidden="1" x14ac:dyDescent="0.2">
      <c r="A8843" s="94" t="s">
        <v>9894</v>
      </c>
      <c r="B8843" t="s">
        <v>9895</v>
      </c>
      <c r="C8843" t="s">
        <v>243</v>
      </c>
      <c r="D8843">
        <v>6.02</v>
      </c>
      <c r="E8843" t="s">
        <v>30879</v>
      </c>
    </row>
    <row r="8844" spans="1:5" hidden="1" x14ac:dyDescent="0.2">
      <c r="A8844" s="94" t="s">
        <v>9896</v>
      </c>
      <c r="B8844" t="s">
        <v>9897</v>
      </c>
      <c r="C8844" t="s">
        <v>243</v>
      </c>
      <c r="D8844">
        <v>6.02</v>
      </c>
      <c r="E8844" t="s">
        <v>30879</v>
      </c>
    </row>
    <row r="8845" spans="1:5" hidden="1" x14ac:dyDescent="0.2">
      <c r="A8845" s="94" t="s">
        <v>9898</v>
      </c>
      <c r="B8845" t="s">
        <v>9899</v>
      </c>
      <c r="C8845" t="s">
        <v>243</v>
      </c>
      <c r="D8845">
        <v>6.02</v>
      </c>
      <c r="E8845" t="s">
        <v>30879</v>
      </c>
    </row>
    <row r="8846" spans="1:5" hidden="1" x14ac:dyDescent="0.2">
      <c r="A8846" s="94" t="s">
        <v>9900</v>
      </c>
      <c r="B8846" t="s">
        <v>9901</v>
      </c>
      <c r="C8846" t="s">
        <v>243</v>
      </c>
      <c r="D8846">
        <v>6.02</v>
      </c>
      <c r="E8846" t="s">
        <v>30879</v>
      </c>
    </row>
    <row r="8847" spans="1:5" hidden="1" x14ac:dyDescent="0.2">
      <c r="A8847" s="94" t="s">
        <v>9902</v>
      </c>
      <c r="B8847" t="s">
        <v>9903</v>
      </c>
      <c r="C8847" t="s">
        <v>243</v>
      </c>
      <c r="D8847">
        <v>6.02</v>
      </c>
      <c r="E8847" t="s">
        <v>30879</v>
      </c>
    </row>
    <row r="8848" spans="1:5" hidden="1" x14ac:dyDescent="0.2">
      <c r="A8848" s="94" t="s">
        <v>9904</v>
      </c>
      <c r="B8848" t="s">
        <v>9905</v>
      </c>
      <c r="C8848" t="s">
        <v>243</v>
      </c>
      <c r="D8848">
        <v>6.02</v>
      </c>
      <c r="E8848" t="s">
        <v>30879</v>
      </c>
    </row>
    <row r="8849" spans="1:5" hidden="1" x14ac:dyDescent="0.2">
      <c r="A8849" s="94" t="s">
        <v>9906</v>
      </c>
      <c r="B8849" t="s">
        <v>9907</v>
      </c>
      <c r="C8849" t="s">
        <v>243</v>
      </c>
      <c r="D8849">
        <v>6.02</v>
      </c>
      <c r="E8849" t="s">
        <v>30879</v>
      </c>
    </row>
    <row r="8850" spans="1:5" hidden="1" x14ac:dyDescent="0.2">
      <c r="A8850" s="94" t="s">
        <v>9908</v>
      </c>
      <c r="B8850" t="s">
        <v>9909</v>
      </c>
      <c r="C8850" t="s">
        <v>243</v>
      </c>
      <c r="D8850">
        <v>6.02</v>
      </c>
      <c r="E8850" t="s">
        <v>30879</v>
      </c>
    </row>
    <row r="8851" spans="1:5" hidden="1" x14ac:dyDescent="0.2">
      <c r="A8851" s="94" t="s">
        <v>9910</v>
      </c>
      <c r="B8851" t="s">
        <v>9911</v>
      </c>
      <c r="C8851" t="s">
        <v>243</v>
      </c>
      <c r="D8851">
        <v>2.63</v>
      </c>
      <c r="E8851" t="s">
        <v>30879</v>
      </c>
    </row>
    <row r="8852" spans="1:5" hidden="1" x14ac:dyDescent="0.2">
      <c r="A8852" s="94" t="s">
        <v>9912</v>
      </c>
      <c r="B8852" t="s">
        <v>9913</v>
      </c>
      <c r="C8852" t="s">
        <v>243</v>
      </c>
      <c r="D8852">
        <v>2.63</v>
      </c>
      <c r="E8852" t="s">
        <v>30879</v>
      </c>
    </row>
    <row r="8853" spans="1:5" hidden="1" x14ac:dyDescent="0.2">
      <c r="A8853" s="94" t="s">
        <v>22185</v>
      </c>
      <c r="B8853" t="s">
        <v>22186</v>
      </c>
      <c r="C8853" t="s">
        <v>243</v>
      </c>
      <c r="D8853">
        <v>2.63</v>
      </c>
      <c r="E8853" t="s">
        <v>30879</v>
      </c>
    </row>
    <row r="8854" spans="1:5" hidden="1" x14ac:dyDescent="0.2">
      <c r="A8854" s="94" t="s">
        <v>9914</v>
      </c>
      <c r="B8854" t="s">
        <v>9915</v>
      </c>
      <c r="C8854" t="s">
        <v>243</v>
      </c>
      <c r="D8854">
        <v>2.63</v>
      </c>
      <c r="E8854" t="s">
        <v>30879</v>
      </c>
    </row>
    <row r="8855" spans="1:5" hidden="1" x14ac:dyDescent="0.2">
      <c r="A8855" s="94" t="s">
        <v>9916</v>
      </c>
      <c r="B8855" t="s">
        <v>9917</v>
      </c>
      <c r="C8855" t="s">
        <v>243</v>
      </c>
      <c r="D8855">
        <v>2.63</v>
      </c>
      <c r="E8855" t="s">
        <v>30879</v>
      </c>
    </row>
    <row r="8856" spans="1:5" hidden="1" x14ac:dyDescent="0.2">
      <c r="A8856" s="94" t="s">
        <v>9918</v>
      </c>
      <c r="B8856" t="s">
        <v>9919</v>
      </c>
      <c r="C8856" t="s">
        <v>243</v>
      </c>
      <c r="D8856">
        <v>2.63</v>
      </c>
      <c r="E8856" t="s">
        <v>30879</v>
      </c>
    </row>
    <row r="8857" spans="1:5" hidden="1" x14ac:dyDescent="0.2">
      <c r="A8857" s="94" t="s">
        <v>9920</v>
      </c>
      <c r="B8857" t="s">
        <v>9921</v>
      </c>
      <c r="C8857" t="s">
        <v>243</v>
      </c>
      <c r="D8857">
        <v>2.63</v>
      </c>
      <c r="E8857" t="s">
        <v>30879</v>
      </c>
    </row>
    <row r="8858" spans="1:5" hidden="1" x14ac:dyDescent="0.2">
      <c r="A8858" s="94" t="s">
        <v>22187</v>
      </c>
      <c r="B8858" t="s">
        <v>22188</v>
      </c>
      <c r="C8858" t="s">
        <v>243</v>
      </c>
      <c r="D8858">
        <v>2.63</v>
      </c>
      <c r="E8858" t="s">
        <v>30879</v>
      </c>
    </row>
    <row r="8859" spans="1:5" hidden="1" x14ac:dyDescent="0.2">
      <c r="A8859" s="94" t="s">
        <v>9922</v>
      </c>
      <c r="B8859" t="s">
        <v>9923</v>
      </c>
      <c r="C8859" t="s">
        <v>243</v>
      </c>
      <c r="D8859">
        <v>2.63</v>
      </c>
      <c r="E8859" t="s">
        <v>30879</v>
      </c>
    </row>
    <row r="8860" spans="1:5" hidden="1" x14ac:dyDescent="0.2">
      <c r="A8860" s="94" t="s">
        <v>9924</v>
      </c>
      <c r="B8860" t="s">
        <v>9925</v>
      </c>
      <c r="C8860" t="s">
        <v>243</v>
      </c>
      <c r="D8860">
        <v>2.63</v>
      </c>
      <c r="E8860" t="s">
        <v>30879</v>
      </c>
    </row>
    <row r="8861" spans="1:5" hidden="1" x14ac:dyDescent="0.2">
      <c r="A8861" s="94" t="s">
        <v>9926</v>
      </c>
      <c r="B8861" t="s">
        <v>9927</v>
      </c>
      <c r="C8861" t="s">
        <v>243</v>
      </c>
      <c r="D8861">
        <v>2.63</v>
      </c>
      <c r="E8861" t="s">
        <v>30879</v>
      </c>
    </row>
    <row r="8862" spans="1:5" hidden="1" x14ac:dyDescent="0.2">
      <c r="A8862" s="94" t="s">
        <v>9928</v>
      </c>
      <c r="B8862" t="s">
        <v>9929</v>
      </c>
      <c r="C8862" t="s">
        <v>243</v>
      </c>
      <c r="D8862">
        <v>2.63</v>
      </c>
      <c r="E8862" t="s">
        <v>30879</v>
      </c>
    </row>
    <row r="8863" spans="1:5" hidden="1" x14ac:dyDescent="0.2">
      <c r="A8863" s="94" t="s">
        <v>9930</v>
      </c>
      <c r="B8863" t="s">
        <v>9931</v>
      </c>
      <c r="C8863" t="s">
        <v>243</v>
      </c>
      <c r="D8863">
        <v>2.63</v>
      </c>
      <c r="E8863" t="s">
        <v>30879</v>
      </c>
    </row>
    <row r="8864" spans="1:5" hidden="1" x14ac:dyDescent="0.2">
      <c r="A8864" s="94" t="s">
        <v>9932</v>
      </c>
      <c r="B8864" t="s">
        <v>9933</v>
      </c>
      <c r="C8864" t="s">
        <v>243</v>
      </c>
      <c r="D8864">
        <v>2.63</v>
      </c>
      <c r="E8864" t="s">
        <v>30879</v>
      </c>
    </row>
    <row r="8865" spans="1:5" hidden="1" x14ac:dyDescent="0.2">
      <c r="A8865" s="94" t="s">
        <v>9934</v>
      </c>
      <c r="B8865" t="s">
        <v>9935</v>
      </c>
      <c r="C8865" t="s">
        <v>243</v>
      </c>
      <c r="D8865">
        <v>2.63</v>
      </c>
      <c r="E8865" t="s">
        <v>30879</v>
      </c>
    </row>
    <row r="8866" spans="1:5" hidden="1" x14ac:dyDescent="0.2">
      <c r="A8866" s="94" t="s">
        <v>22189</v>
      </c>
      <c r="B8866" t="s">
        <v>32039</v>
      </c>
      <c r="C8866" t="s">
        <v>243</v>
      </c>
      <c r="D8866">
        <v>2.63</v>
      </c>
      <c r="E8866" t="s">
        <v>30879</v>
      </c>
    </row>
    <row r="8867" spans="1:5" hidden="1" x14ac:dyDescent="0.2">
      <c r="A8867" s="94" t="s">
        <v>32042</v>
      </c>
      <c r="B8867" t="s">
        <v>32043</v>
      </c>
      <c r="C8867" t="s">
        <v>243</v>
      </c>
      <c r="D8867">
        <v>5.94</v>
      </c>
      <c r="E8867" t="s">
        <v>30879</v>
      </c>
    </row>
    <row r="8868" spans="1:5" hidden="1" x14ac:dyDescent="0.2">
      <c r="A8868" s="94" t="s">
        <v>32056</v>
      </c>
      <c r="B8868" t="s">
        <v>32057</v>
      </c>
      <c r="C8868" t="s">
        <v>243</v>
      </c>
      <c r="D8868">
        <v>5.94</v>
      </c>
      <c r="E8868" t="s">
        <v>30879</v>
      </c>
    </row>
    <row r="8869" spans="1:5" hidden="1" x14ac:dyDescent="0.2">
      <c r="A8869" s="94" t="s">
        <v>32058</v>
      </c>
      <c r="B8869" t="s">
        <v>32059</v>
      </c>
      <c r="C8869" t="s">
        <v>243</v>
      </c>
      <c r="D8869">
        <v>5.94</v>
      </c>
      <c r="E8869" t="s">
        <v>30879</v>
      </c>
    </row>
    <row r="8870" spans="1:5" hidden="1" x14ac:dyDescent="0.2">
      <c r="A8870" s="94" t="s">
        <v>32044</v>
      </c>
      <c r="B8870" t="s">
        <v>32045</v>
      </c>
      <c r="C8870" t="s">
        <v>243</v>
      </c>
      <c r="D8870">
        <v>5.94</v>
      </c>
      <c r="E8870" t="s">
        <v>30879</v>
      </c>
    </row>
    <row r="8871" spans="1:5" hidden="1" x14ac:dyDescent="0.2">
      <c r="A8871" s="94" t="s">
        <v>32054</v>
      </c>
      <c r="B8871" t="s">
        <v>32055</v>
      </c>
      <c r="C8871" t="s">
        <v>243</v>
      </c>
      <c r="D8871">
        <v>5.94</v>
      </c>
      <c r="E8871" t="s">
        <v>30879</v>
      </c>
    </row>
    <row r="8872" spans="1:5" hidden="1" x14ac:dyDescent="0.2">
      <c r="A8872" s="94" t="s">
        <v>32050</v>
      </c>
      <c r="B8872" t="s">
        <v>32051</v>
      </c>
      <c r="C8872" t="s">
        <v>243</v>
      </c>
      <c r="D8872">
        <v>5.94</v>
      </c>
      <c r="E8872" t="s">
        <v>30879</v>
      </c>
    </row>
    <row r="8873" spans="1:5" hidden="1" x14ac:dyDescent="0.2">
      <c r="A8873" s="94" t="s">
        <v>32046</v>
      </c>
      <c r="B8873" t="s">
        <v>32047</v>
      </c>
      <c r="C8873" t="s">
        <v>243</v>
      </c>
      <c r="D8873">
        <v>5.94</v>
      </c>
      <c r="E8873" t="s">
        <v>30879</v>
      </c>
    </row>
    <row r="8874" spans="1:5" hidden="1" x14ac:dyDescent="0.2">
      <c r="A8874" s="94" t="s">
        <v>9936</v>
      </c>
      <c r="B8874" t="s">
        <v>9937</v>
      </c>
      <c r="C8874" t="s">
        <v>243</v>
      </c>
      <c r="D8874">
        <v>5.94</v>
      </c>
      <c r="E8874" t="s">
        <v>30879</v>
      </c>
    </row>
    <row r="8875" spans="1:5" hidden="1" x14ac:dyDescent="0.2">
      <c r="A8875" s="94" t="s">
        <v>32052</v>
      </c>
      <c r="B8875" t="s">
        <v>32053</v>
      </c>
      <c r="C8875" t="s">
        <v>243</v>
      </c>
      <c r="D8875">
        <v>5.94</v>
      </c>
      <c r="E8875" t="s">
        <v>30879</v>
      </c>
    </row>
    <row r="8876" spans="1:5" hidden="1" x14ac:dyDescent="0.2">
      <c r="A8876" s="94" t="s">
        <v>32048</v>
      </c>
      <c r="B8876" t="s">
        <v>32049</v>
      </c>
      <c r="C8876" t="s">
        <v>243</v>
      </c>
      <c r="D8876">
        <v>5.94</v>
      </c>
      <c r="E8876" t="s">
        <v>30879</v>
      </c>
    </row>
    <row r="8877" spans="1:5" hidden="1" x14ac:dyDescent="0.2">
      <c r="A8877" s="94" t="s">
        <v>31634</v>
      </c>
      <c r="B8877" t="s">
        <v>31635</v>
      </c>
      <c r="C8877" t="s">
        <v>243</v>
      </c>
      <c r="D8877">
        <v>0.52</v>
      </c>
      <c r="E8877" t="s">
        <v>30879</v>
      </c>
    </row>
    <row r="8878" spans="1:5" hidden="1" x14ac:dyDescent="0.2">
      <c r="A8878" s="94" t="s">
        <v>35073</v>
      </c>
      <c r="B8878" t="s">
        <v>35074</v>
      </c>
      <c r="C8878" t="s">
        <v>243</v>
      </c>
      <c r="D8878">
        <v>356</v>
      </c>
      <c r="E8878" t="s">
        <v>30879</v>
      </c>
    </row>
    <row r="8879" spans="1:5" hidden="1" x14ac:dyDescent="0.2">
      <c r="A8879" s="94" t="s">
        <v>35075</v>
      </c>
      <c r="B8879" t="s">
        <v>35076</v>
      </c>
      <c r="C8879" t="s">
        <v>243</v>
      </c>
      <c r="D8879">
        <v>356</v>
      </c>
      <c r="E8879" t="s">
        <v>30879</v>
      </c>
    </row>
    <row r="8880" spans="1:5" hidden="1" x14ac:dyDescent="0.2">
      <c r="A8880" s="94" t="s">
        <v>35077</v>
      </c>
      <c r="B8880" t="s">
        <v>35078</v>
      </c>
      <c r="C8880" t="s">
        <v>243</v>
      </c>
      <c r="D8880">
        <v>356</v>
      </c>
      <c r="E8880" t="s">
        <v>30879</v>
      </c>
    </row>
    <row r="8881" spans="1:5" hidden="1" x14ac:dyDescent="0.2">
      <c r="A8881" s="94" t="s">
        <v>35079</v>
      </c>
      <c r="B8881" t="s">
        <v>35080</v>
      </c>
      <c r="C8881" t="s">
        <v>243</v>
      </c>
      <c r="D8881">
        <v>356</v>
      </c>
      <c r="E8881" t="s">
        <v>30879</v>
      </c>
    </row>
    <row r="8882" spans="1:5" hidden="1" x14ac:dyDescent="0.2">
      <c r="A8882" s="94" t="s">
        <v>35081</v>
      </c>
      <c r="B8882" t="s">
        <v>35082</v>
      </c>
      <c r="C8882" t="s">
        <v>243</v>
      </c>
      <c r="D8882">
        <v>356</v>
      </c>
      <c r="E8882" t="s">
        <v>30879</v>
      </c>
    </row>
    <row r="8883" spans="1:5" hidden="1" x14ac:dyDescent="0.2">
      <c r="A8883" s="94" t="s">
        <v>9938</v>
      </c>
      <c r="B8883" t="s">
        <v>9939</v>
      </c>
      <c r="C8883" t="s">
        <v>243</v>
      </c>
      <c r="D8883">
        <v>16.670000000000002</v>
      </c>
      <c r="E8883" t="s">
        <v>30879</v>
      </c>
    </row>
    <row r="8884" spans="1:5" hidden="1" x14ac:dyDescent="0.2">
      <c r="A8884" s="94" t="s">
        <v>22190</v>
      </c>
      <c r="B8884" t="s">
        <v>22191</v>
      </c>
      <c r="C8884" t="s">
        <v>243</v>
      </c>
      <c r="D8884">
        <v>59.75</v>
      </c>
      <c r="E8884" t="s">
        <v>30879</v>
      </c>
    </row>
    <row r="8885" spans="1:5" hidden="1" x14ac:dyDescent="0.2">
      <c r="A8885" s="94" t="s">
        <v>3061</v>
      </c>
      <c r="B8885" t="s">
        <v>3062</v>
      </c>
      <c r="C8885" t="s">
        <v>243</v>
      </c>
      <c r="D8885">
        <v>10.97</v>
      </c>
      <c r="E8885" t="s">
        <v>30879</v>
      </c>
    </row>
    <row r="8886" spans="1:5" hidden="1" x14ac:dyDescent="0.2">
      <c r="A8886" s="94" t="s">
        <v>31746</v>
      </c>
      <c r="B8886" t="s">
        <v>31747</v>
      </c>
      <c r="C8886" t="s">
        <v>243</v>
      </c>
      <c r="D8886">
        <v>9.15</v>
      </c>
      <c r="E8886" t="s">
        <v>30879</v>
      </c>
    </row>
    <row r="8887" spans="1:5" hidden="1" x14ac:dyDescent="0.2">
      <c r="A8887" s="94" t="s">
        <v>35525</v>
      </c>
      <c r="B8887" t="s">
        <v>35526</v>
      </c>
      <c r="C8887" t="s">
        <v>243</v>
      </c>
      <c r="D8887">
        <v>12.08</v>
      </c>
      <c r="E8887" t="s">
        <v>30879</v>
      </c>
    </row>
    <row r="8888" spans="1:5" hidden="1" x14ac:dyDescent="0.2">
      <c r="A8888" s="94" t="s">
        <v>9940</v>
      </c>
      <c r="B8888" t="s">
        <v>22192</v>
      </c>
      <c r="C8888" t="s">
        <v>243</v>
      </c>
      <c r="D8888">
        <v>16.95</v>
      </c>
      <c r="E8888" t="s">
        <v>30879</v>
      </c>
    </row>
    <row r="8889" spans="1:5" hidden="1" x14ac:dyDescent="0.2">
      <c r="A8889" s="94" t="s">
        <v>47241</v>
      </c>
      <c r="B8889" t="s">
        <v>47242</v>
      </c>
      <c r="C8889" t="s">
        <v>243</v>
      </c>
      <c r="D8889">
        <v>19.87</v>
      </c>
      <c r="E8889" t="s">
        <v>30879</v>
      </c>
    </row>
    <row r="8890" spans="1:5" hidden="1" x14ac:dyDescent="0.2">
      <c r="A8890" s="94" t="s">
        <v>47243</v>
      </c>
      <c r="B8890" t="s">
        <v>47244</v>
      </c>
      <c r="C8890" t="s">
        <v>243</v>
      </c>
      <c r="D8890">
        <v>20.8</v>
      </c>
      <c r="E8890" t="s">
        <v>30879</v>
      </c>
    </row>
    <row r="8891" spans="1:5" hidden="1" x14ac:dyDescent="0.2">
      <c r="A8891" s="94" t="s">
        <v>47245</v>
      </c>
      <c r="B8891" t="s">
        <v>47246</v>
      </c>
      <c r="C8891" t="s">
        <v>243</v>
      </c>
      <c r="D8891">
        <v>22.34</v>
      </c>
      <c r="E8891" t="s">
        <v>30879</v>
      </c>
    </row>
    <row r="8892" spans="1:5" hidden="1" x14ac:dyDescent="0.2">
      <c r="A8892" s="94" t="s">
        <v>47247</v>
      </c>
      <c r="B8892" t="s">
        <v>47248</v>
      </c>
      <c r="C8892" t="s">
        <v>243</v>
      </c>
      <c r="D8892">
        <v>26.17</v>
      </c>
      <c r="E8892" t="s">
        <v>30879</v>
      </c>
    </row>
    <row r="8893" spans="1:5" hidden="1" x14ac:dyDescent="0.2">
      <c r="A8893" s="94" t="s">
        <v>9941</v>
      </c>
      <c r="B8893" t="s">
        <v>9942</v>
      </c>
      <c r="C8893" t="s">
        <v>243</v>
      </c>
      <c r="D8893">
        <v>11.85</v>
      </c>
      <c r="E8893" t="s">
        <v>30879</v>
      </c>
    </row>
    <row r="8894" spans="1:5" hidden="1" x14ac:dyDescent="0.2">
      <c r="A8894" s="94" t="s">
        <v>47997</v>
      </c>
      <c r="B8894" t="s">
        <v>47998</v>
      </c>
      <c r="C8894" t="s">
        <v>2424</v>
      </c>
      <c r="D8894">
        <v>22.54</v>
      </c>
      <c r="E8894" t="s">
        <v>30879</v>
      </c>
    </row>
    <row r="8895" spans="1:5" hidden="1" x14ac:dyDescent="0.2">
      <c r="A8895" s="94" t="s">
        <v>9943</v>
      </c>
      <c r="B8895" t="s">
        <v>9944</v>
      </c>
      <c r="C8895" t="s">
        <v>243</v>
      </c>
      <c r="D8895">
        <v>2.66</v>
      </c>
      <c r="E8895" t="s">
        <v>30879</v>
      </c>
    </row>
    <row r="8896" spans="1:5" hidden="1" x14ac:dyDescent="0.2">
      <c r="A8896" s="94" t="s">
        <v>9945</v>
      </c>
      <c r="B8896" t="s">
        <v>22193</v>
      </c>
      <c r="C8896" t="s">
        <v>1623</v>
      </c>
      <c r="D8896">
        <v>53.92</v>
      </c>
      <c r="E8896" t="s">
        <v>30879</v>
      </c>
    </row>
    <row r="8897" spans="1:5" hidden="1" x14ac:dyDescent="0.2">
      <c r="A8897" s="94" t="s">
        <v>31651</v>
      </c>
      <c r="B8897" t="s">
        <v>31652</v>
      </c>
      <c r="C8897" t="s">
        <v>243</v>
      </c>
      <c r="D8897">
        <v>1.44</v>
      </c>
      <c r="E8897" t="s">
        <v>30879</v>
      </c>
    </row>
    <row r="8898" spans="1:5" hidden="1" x14ac:dyDescent="0.2">
      <c r="A8898" s="94" t="s">
        <v>9946</v>
      </c>
      <c r="B8898" t="s">
        <v>9947</v>
      </c>
      <c r="C8898" t="s">
        <v>243</v>
      </c>
      <c r="D8898">
        <v>1.06</v>
      </c>
      <c r="E8898" t="s">
        <v>30879</v>
      </c>
    </row>
    <row r="8899" spans="1:5" hidden="1" x14ac:dyDescent="0.2">
      <c r="A8899" s="94" t="s">
        <v>9948</v>
      </c>
      <c r="B8899" t="s">
        <v>9949</v>
      </c>
      <c r="C8899" t="s">
        <v>243</v>
      </c>
      <c r="D8899">
        <v>1.1299999999999999</v>
      </c>
      <c r="E8899" t="s">
        <v>30879</v>
      </c>
    </row>
    <row r="8900" spans="1:5" hidden="1" x14ac:dyDescent="0.2">
      <c r="A8900" s="94" t="s">
        <v>35095</v>
      </c>
      <c r="B8900" t="s">
        <v>35096</v>
      </c>
      <c r="C8900" t="s">
        <v>1623</v>
      </c>
      <c r="D8900">
        <v>154.05000000000001</v>
      </c>
      <c r="E8900" t="s">
        <v>30879</v>
      </c>
    </row>
    <row r="8901" spans="1:5" hidden="1" x14ac:dyDescent="0.2">
      <c r="A8901" s="94" t="s">
        <v>34955</v>
      </c>
      <c r="B8901" t="s">
        <v>34956</v>
      </c>
      <c r="C8901" t="s">
        <v>1623</v>
      </c>
      <c r="D8901">
        <v>24.51</v>
      </c>
      <c r="E8901" t="s">
        <v>30879</v>
      </c>
    </row>
    <row r="8902" spans="1:5" hidden="1" x14ac:dyDescent="0.2">
      <c r="A8902" s="94" t="s">
        <v>9950</v>
      </c>
      <c r="B8902" t="s">
        <v>9951</v>
      </c>
      <c r="C8902" t="s">
        <v>243</v>
      </c>
      <c r="D8902">
        <v>17.38</v>
      </c>
      <c r="E8902" t="s">
        <v>30879</v>
      </c>
    </row>
    <row r="8903" spans="1:5" hidden="1" x14ac:dyDescent="0.2">
      <c r="A8903" s="94" t="s">
        <v>9952</v>
      </c>
      <c r="B8903" t="s">
        <v>9953</v>
      </c>
      <c r="C8903" t="s">
        <v>243</v>
      </c>
      <c r="D8903">
        <v>54.64</v>
      </c>
      <c r="E8903" t="s">
        <v>30879</v>
      </c>
    </row>
    <row r="8904" spans="1:5" hidden="1" x14ac:dyDescent="0.2">
      <c r="A8904" s="94" t="s">
        <v>9954</v>
      </c>
      <c r="B8904" t="s">
        <v>9955</v>
      </c>
      <c r="C8904" t="s">
        <v>243</v>
      </c>
      <c r="D8904">
        <v>24.12</v>
      </c>
      <c r="E8904" t="s">
        <v>30879</v>
      </c>
    </row>
    <row r="8905" spans="1:5" hidden="1" x14ac:dyDescent="0.2">
      <c r="A8905" s="94" t="s">
        <v>9956</v>
      </c>
      <c r="B8905" t="s">
        <v>9957</v>
      </c>
      <c r="C8905" t="s">
        <v>243</v>
      </c>
      <c r="D8905">
        <v>36.020000000000003</v>
      </c>
      <c r="E8905" t="s">
        <v>30879</v>
      </c>
    </row>
    <row r="8906" spans="1:5" hidden="1" x14ac:dyDescent="0.2">
      <c r="A8906" s="94" t="s">
        <v>36596</v>
      </c>
      <c r="B8906" t="s">
        <v>36597</v>
      </c>
      <c r="C8906" t="s">
        <v>243</v>
      </c>
      <c r="D8906">
        <v>20.69</v>
      </c>
      <c r="E8906" t="s">
        <v>30879</v>
      </c>
    </row>
    <row r="8907" spans="1:5" hidden="1" x14ac:dyDescent="0.2">
      <c r="A8907" s="94" t="s">
        <v>36598</v>
      </c>
      <c r="B8907" t="s">
        <v>36599</v>
      </c>
      <c r="C8907" t="s">
        <v>243</v>
      </c>
      <c r="D8907">
        <v>26.31</v>
      </c>
      <c r="E8907" t="s">
        <v>30879</v>
      </c>
    </row>
    <row r="8908" spans="1:5" hidden="1" x14ac:dyDescent="0.2">
      <c r="A8908" s="94" t="s">
        <v>36588</v>
      </c>
      <c r="B8908" t="s">
        <v>36589</v>
      </c>
      <c r="C8908" t="s">
        <v>243</v>
      </c>
      <c r="D8908">
        <v>74.94</v>
      </c>
      <c r="E8908" t="s">
        <v>30879</v>
      </c>
    </row>
    <row r="8909" spans="1:5" hidden="1" x14ac:dyDescent="0.2">
      <c r="A8909" s="94" t="s">
        <v>36600</v>
      </c>
      <c r="B8909" t="s">
        <v>36601</v>
      </c>
      <c r="C8909" t="s">
        <v>243</v>
      </c>
      <c r="D8909">
        <v>51.79</v>
      </c>
      <c r="E8909" t="s">
        <v>30879</v>
      </c>
    </row>
    <row r="8910" spans="1:5" hidden="1" x14ac:dyDescent="0.2">
      <c r="A8910" s="94" t="s">
        <v>36592</v>
      </c>
      <c r="B8910" t="s">
        <v>36593</v>
      </c>
      <c r="C8910" t="s">
        <v>243</v>
      </c>
      <c r="D8910">
        <v>66.599999999999994</v>
      </c>
      <c r="E8910" t="s">
        <v>30879</v>
      </c>
    </row>
    <row r="8911" spans="1:5" hidden="1" x14ac:dyDescent="0.2">
      <c r="A8911" s="94" t="s">
        <v>36582</v>
      </c>
      <c r="B8911" t="s">
        <v>36583</v>
      </c>
      <c r="C8911" t="s">
        <v>243</v>
      </c>
      <c r="D8911">
        <v>99.67</v>
      </c>
      <c r="E8911" t="s">
        <v>30879</v>
      </c>
    </row>
    <row r="8912" spans="1:5" hidden="1" x14ac:dyDescent="0.2">
      <c r="A8912" s="94" t="s">
        <v>36602</v>
      </c>
      <c r="B8912" t="s">
        <v>36603</v>
      </c>
      <c r="C8912" t="s">
        <v>243</v>
      </c>
      <c r="D8912">
        <v>79.56</v>
      </c>
      <c r="E8912" t="s">
        <v>30879</v>
      </c>
    </row>
    <row r="8913" spans="1:5" hidden="1" x14ac:dyDescent="0.2">
      <c r="A8913" s="94" t="s">
        <v>36590</v>
      </c>
      <c r="B8913" t="s">
        <v>36591</v>
      </c>
      <c r="C8913" t="s">
        <v>243</v>
      </c>
      <c r="D8913">
        <v>145.61000000000001</v>
      </c>
      <c r="E8913" t="s">
        <v>30879</v>
      </c>
    </row>
    <row r="8914" spans="1:5" hidden="1" x14ac:dyDescent="0.2">
      <c r="A8914" s="94" t="s">
        <v>36584</v>
      </c>
      <c r="B8914" t="s">
        <v>36585</v>
      </c>
      <c r="C8914" t="s">
        <v>243</v>
      </c>
      <c r="D8914">
        <v>216.57</v>
      </c>
      <c r="E8914" t="s">
        <v>30879</v>
      </c>
    </row>
    <row r="8915" spans="1:5" hidden="1" x14ac:dyDescent="0.2">
      <c r="A8915" s="94" t="s">
        <v>36594</v>
      </c>
      <c r="B8915" t="s">
        <v>36595</v>
      </c>
      <c r="C8915" t="s">
        <v>243</v>
      </c>
      <c r="D8915">
        <v>16.53</v>
      </c>
      <c r="E8915" t="s">
        <v>30879</v>
      </c>
    </row>
    <row r="8916" spans="1:5" hidden="1" x14ac:dyDescent="0.2">
      <c r="A8916" s="94" t="s">
        <v>36586</v>
      </c>
      <c r="B8916" t="s">
        <v>36587</v>
      </c>
      <c r="C8916" t="s">
        <v>243</v>
      </c>
      <c r="D8916">
        <v>15.16</v>
      </c>
      <c r="E8916" t="s">
        <v>30879</v>
      </c>
    </row>
    <row r="8917" spans="1:5" hidden="1" x14ac:dyDescent="0.2">
      <c r="A8917" s="94" t="s">
        <v>35725</v>
      </c>
      <c r="B8917" t="s">
        <v>35726</v>
      </c>
      <c r="C8917" t="s">
        <v>243</v>
      </c>
      <c r="D8917">
        <v>146.24</v>
      </c>
      <c r="E8917" t="s">
        <v>30879</v>
      </c>
    </row>
    <row r="8918" spans="1:5" hidden="1" x14ac:dyDescent="0.2">
      <c r="A8918" s="94" t="s">
        <v>9958</v>
      </c>
      <c r="B8918" t="s">
        <v>9959</v>
      </c>
      <c r="C8918" t="s">
        <v>243</v>
      </c>
      <c r="D8918">
        <v>19.91</v>
      </c>
      <c r="E8918" t="s">
        <v>30879</v>
      </c>
    </row>
    <row r="8919" spans="1:5" hidden="1" x14ac:dyDescent="0.2">
      <c r="A8919" s="94" t="s">
        <v>9960</v>
      </c>
      <c r="B8919" t="s">
        <v>9961</v>
      </c>
      <c r="C8919" t="s">
        <v>243</v>
      </c>
      <c r="D8919">
        <v>11.97</v>
      </c>
      <c r="E8919" t="s">
        <v>30879</v>
      </c>
    </row>
    <row r="8920" spans="1:5" hidden="1" x14ac:dyDescent="0.2">
      <c r="A8920" s="94" t="s">
        <v>22194</v>
      </c>
      <c r="B8920" t="s">
        <v>22195</v>
      </c>
      <c r="C8920" t="s">
        <v>243</v>
      </c>
      <c r="D8920">
        <v>5.72</v>
      </c>
      <c r="E8920" t="s">
        <v>30879</v>
      </c>
    </row>
    <row r="8921" spans="1:5" hidden="1" x14ac:dyDescent="0.2">
      <c r="A8921" s="94" t="s">
        <v>9962</v>
      </c>
      <c r="B8921" t="s">
        <v>9963</v>
      </c>
      <c r="C8921" t="s">
        <v>243</v>
      </c>
      <c r="D8921">
        <v>7.65</v>
      </c>
      <c r="E8921" t="s">
        <v>30879</v>
      </c>
    </row>
    <row r="8922" spans="1:5" hidden="1" x14ac:dyDescent="0.2">
      <c r="A8922" s="94" t="s">
        <v>4063</v>
      </c>
      <c r="B8922" t="s">
        <v>32393</v>
      </c>
      <c r="C8922" t="s">
        <v>2424</v>
      </c>
      <c r="D8922">
        <v>24.46</v>
      </c>
      <c r="E8922" t="s">
        <v>30879</v>
      </c>
    </row>
    <row r="8923" spans="1:5" hidden="1" x14ac:dyDescent="0.2">
      <c r="A8923" s="94" t="s">
        <v>9964</v>
      </c>
      <c r="B8923" t="s">
        <v>9965</v>
      </c>
      <c r="C8923" t="s">
        <v>243</v>
      </c>
      <c r="D8923">
        <v>15.92</v>
      </c>
      <c r="E8923" t="s">
        <v>30879</v>
      </c>
    </row>
    <row r="8924" spans="1:5" hidden="1" x14ac:dyDescent="0.2">
      <c r="A8924" s="94" t="s">
        <v>9966</v>
      </c>
      <c r="B8924" t="s">
        <v>9967</v>
      </c>
      <c r="C8924" t="s">
        <v>243</v>
      </c>
      <c r="D8924">
        <v>15.92</v>
      </c>
      <c r="E8924" t="s">
        <v>30879</v>
      </c>
    </row>
    <row r="8925" spans="1:5" hidden="1" x14ac:dyDescent="0.2">
      <c r="A8925" s="94" t="s">
        <v>32371</v>
      </c>
      <c r="B8925" t="s">
        <v>32372</v>
      </c>
      <c r="C8925" t="s">
        <v>243</v>
      </c>
      <c r="D8925">
        <v>25.23</v>
      </c>
      <c r="E8925" t="s">
        <v>30879</v>
      </c>
    </row>
    <row r="8926" spans="1:5" hidden="1" x14ac:dyDescent="0.2">
      <c r="A8926" s="94" t="s">
        <v>32373</v>
      </c>
      <c r="B8926" t="s">
        <v>32374</v>
      </c>
      <c r="C8926" t="s">
        <v>243</v>
      </c>
      <c r="D8926">
        <v>25.23</v>
      </c>
      <c r="E8926" t="s">
        <v>30879</v>
      </c>
    </row>
    <row r="8927" spans="1:5" hidden="1" x14ac:dyDescent="0.2">
      <c r="A8927" s="94" t="s">
        <v>9968</v>
      </c>
      <c r="B8927" t="s">
        <v>9969</v>
      </c>
      <c r="C8927" t="s">
        <v>243</v>
      </c>
      <c r="D8927">
        <v>18.96</v>
      </c>
      <c r="E8927" t="s">
        <v>30879</v>
      </c>
    </row>
    <row r="8928" spans="1:5" hidden="1" x14ac:dyDescent="0.2">
      <c r="A8928" s="94" t="s">
        <v>3844</v>
      </c>
      <c r="B8928" t="s">
        <v>3845</v>
      </c>
      <c r="C8928" t="s">
        <v>243</v>
      </c>
      <c r="D8928">
        <v>18.96</v>
      </c>
      <c r="E8928" t="s">
        <v>30879</v>
      </c>
    </row>
    <row r="8929" spans="1:5" hidden="1" x14ac:dyDescent="0.2">
      <c r="A8929" s="94" t="s">
        <v>32391</v>
      </c>
      <c r="B8929" t="s">
        <v>32392</v>
      </c>
      <c r="C8929" t="s">
        <v>2847</v>
      </c>
      <c r="D8929">
        <v>1.36</v>
      </c>
      <c r="E8929" t="s">
        <v>30879</v>
      </c>
    </row>
    <row r="8930" spans="1:5" hidden="1" x14ac:dyDescent="0.2">
      <c r="A8930" s="94" t="s">
        <v>32385</v>
      </c>
      <c r="B8930" t="s">
        <v>32386</v>
      </c>
      <c r="C8930" t="s">
        <v>243</v>
      </c>
      <c r="D8930">
        <v>26.45</v>
      </c>
      <c r="E8930" t="s">
        <v>30879</v>
      </c>
    </row>
    <row r="8931" spans="1:5" hidden="1" x14ac:dyDescent="0.2">
      <c r="A8931" s="94" t="s">
        <v>32387</v>
      </c>
      <c r="B8931" t="s">
        <v>32388</v>
      </c>
      <c r="C8931" t="s">
        <v>243</v>
      </c>
      <c r="D8931">
        <v>26.45</v>
      </c>
      <c r="E8931" t="s">
        <v>30879</v>
      </c>
    </row>
    <row r="8932" spans="1:5" hidden="1" x14ac:dyDescent="0.2">
      <c r="A8932" s="94" t="s">
        <v>9970</v>
      </c>
      <c r="B8932" t="s">
        <v>9971</v>
      </c>
      <c r="C8932" t="s">
        <v>243</v>
      </c>
      <c r="D8932">
        <v>8.2100000000000009</v>
      </c>
      <c r="E8932" t="s">
        <v>30879</v>
      </c>
    </row>
    <row r="8933" spans="1:5" hidden="1" x14ac:dyDescent="0.2">
      <c r="A8933" s="94" t="s">
        <v>9972</v>
      </c>
      <c r="B8933" t="s">
        <v>9973</v>
      </c>
      <c r="C8933" t="s">
        <v>243</v>
      </c>
      <c r="D8933">
        <v>8.2100000000000009</v>
      </c>
      <c r="E8933" t="s">
        <v>30879</v>
      </c>
    </row>
    <row r="8934" spans="1:5" hidden="1" x14ac:dyDescent="0.2">
      <c r="A8934" s="94" t="s">
        <v>32381</v>
      </c>
      <c r="B8934" t="s">
        <v>32382</v>
      </c>
      <c r="C8934" t="s">
        <v>243</v>
      </c>
      <c r="D8934">
        <v>29.12</v>
      </c>
      <c r="E8934" t="s">
        <v>30879</v>
      </c>
    </row>
    <row r="8935" spans="1:5" hidden="1" x14ac:dyDescent="0.2">
      <c r="A8935" s="94" t="s">
        <v>32383</v>
      </c>
      <c r="B8935" t="s">
        <v>32384</v>
      </c>
      <c r="C8935" t="s">
        <v>243</v>
      </c>
      <c r="D8935">
        <v>29.12</v>
      </c>
      <c r="E8935" t="s">
        <v>30879</v>
      </c>
    </row>
    <row r="8936" spans="1:5" hidden="1" x14ac:dyDescent="0.2">
      <c r="A8936" s="94" t="s">
        <v>9974</v>
      </c>
      <c r="B8936" t="s">
        <v>9975</v>
      </c>
      <c r="C8936" t="s">
        <v>243</v>
      </c>
      <c r="D8936">
        <v>19.260000000000002</v>
      </c>
      <c r="E8936" t="s">
        <v>30879</v>
      </c>
    </row>
    <row r="8937" spans="1:5" hidden="1" x14ac:dyDescent="0.2">
      <c r="A8937" s="94" t="s">
        <v>32389</v>
      </c>
      <c r="B8937" t="s">
        <v>32390</v>
      </c>
      <c r="C8937" t="s">
        <v>243</v>
      </c>
      <c r="D8937">
        <v>19.62</v>
      </c>
      <c r="E8937" t="s">
        <v>30879</v>
      </c>
    </row>
    <row r="8938" spans="1:5" hidden="1" x14ac:dyDescent="0.2">
      <c r="A8938" s="94" t="s">
        <v>32379</v>
      </c>
      <c r="B8938" t="s">
        <v>32380</v>
      </c>
      <c r="C8938" t="s">
        <v>243</v>
      </c>
      <c r="D8938">
        <v>12.88</v>
      </c>
      <c r="E8938" t="s">
        <v>30879</v>
      </c>
    </row>
    <row r="8939" spans="1:5" hidden="1" x14ac:dyDescent="0.2">
      <c r="A8939" s="94" t="s">
        <v>9976</v>
      </c>
      <c r="B8939" t="s">
        <v>9977</v>
      </c>
      <c r="C8939" t="s">
        <v>243</v>
      </c>
      <c r="D8939">
        <v>12.53</v>
      </c>
      <c r="E8939" t="s">
        <v>30879</v>
      </c>
    </row>
    <row r="8940" spans="1:5" hidden="1" x14ac:dyDescent="0.2">
      <c r="A8940" s="94" t="s">
        <v>32375</v>
      </c>
      <c r="B8940" t="s">
        <v>32376</v>
      </c>
      <c r="C8940" t="s">
        <v>243</v>
      </c>
      <c r="D8940">
        <v>32.89</v>
      </c>
      <c r="E8940" t="s">
        <v>30879</v>
      </c>
    </row>
    <row r="8941" spans="1:5" hidden="1" x14ac:dyDescent="0.2">
      <c r="A8941" s="94" t="s">
        <v>32377</v>
      </c>
      <c r="B8941" t="s">
        <v>32378</v>
      </c>
      <c r="C8941" t="s">
        <v>243</v>
      </c>
      <c r="D8941">
        <v>32.89</v>
      </c>
      <c r="E8941" t="s">
        <v>30879</v>
      </c>
    </row>
    <row r="8942" spans="1:5" hidden="1" x14ac:dyDescent="0.2">
      <c r="A8942" s="94" t="s">
        <v>9978</v>
      </c>
      <c r="B8942" t="s">
        <v>9979</v>
      </c>
      <c r="C8942" t="s">
        <v>243</v>
      </c>
      <c r="D8942">
        <v>13.32</v>
      </c>
      <c r="E8942" t="s">
        <v>30879</v>
      </c>
    </row>
    <row r="8943" spans="1:5" hidden="1" x14ac:dyDescent="0.2">
      <c r="A8943" s="94" t="s">
        <v>32394</v>
      </c>
      <c r="B8943" t="s">
        <v>32395</v>
      </c>
      <c r="C8943" t="s">
        <v>243</v>
      </c>
      <c r="D8943">
        <v>30.8</v>
      </c>
      <c r="E8943" t="s">
        <v>30879</v>
      </c>
    </row>
    <row r="8944" spans="1:5" hidden="1" x14ac:dyDescent="0.2">
      <c r="A8944" s="94" t="s">
        <v>32396</v>
      </c>
      <c r="B8944" t="s">
        <v>32397</v>
      </c>
      <c r="C8944" t="s">
        <v>243</v>
      </c>
      <c r="D8944">
        <v>29.97</v>
      </c>
      <c r="E8944" t="s">
        <v>30879</v>
      </c>
    </row>
    <row r="8945" spans="1:5" hidden="1" x14ac:dyDescent="0.2">
      <c r="A8945" s="94" t="s">
        <v>9980</v>
      </c>
      <c r="B8945" t="s">
        <v>9981</v>
      </c>
      <c r="C8945" t="s">
        <v>243</v>
      </c>
      <c r="D8945">
        <v>70.81</v>
      </c>
      <c r="E8945" t="s">
        <v>30879</v>
      </c>
    </row>
    <row r="8946" spans="1:5" hidden="1" x14ac:dyDescent="0.2">
      <c r="A8946" s="94" t="s">
        <v>9982</v>
      </c>
      <c r="B8946" t="s">
        <v>9983</v>
      </c>
      <c r="C8946" t="s">
        <v>8107</v>
      </c>
      <c r="D8946">
        <v>74.28</v>
      </c>
      <c r="E8946" t="s">
        <v>30879</v>
      </c>
    </row>
    <row r="8947" spans="1:5" hidden="1" x14ac:dyDescent="0.2">
      <c r="A8947" s="94" t="s">
        <v>9984</v>
      </c>
      <c r="B8947" t="s">
        <v>9985</v>
      </c>
      <c r="C8947" t="s">
        <v>243</v>
      </c>
      <c r="D8947">
        <v>82.81</v>
      </c>
      <c r="E8947" t="s">
        <v>30879</v>
      </c>
    </row>
    <row r="8948" spans="1:5" hidden="1" x14ac:dyDescent="0.2">
      <c r="A8948" s="94" t="s">
        <v>9986</v>
      </c>
      <c r="B8948" t="s">
        <v>9987</v>
      </c>
      <c r="C8948" t="s">
        <v>243</v>
      </c>
      <c r="D8948">
        <v>3.72</v>
      </c>
      <c r="E8948" t="s">
        <v>30879</v>
      </c>
    </row>
    <row r="8949" spans="1:5" hidden="1" x14ac:dyDescent="0.2">
      <c r="A8949" s="94" t="s">
        <v>9988</v>
      </c>
      <c r="B8949" t="s">
        <v>9989</v>
      </c>
      <c r="C8949" t="s">
        <v>243</v>
      </c>
      <c r="D8949">
        <v>3.72</v>
      </c>
      <c r="E8949" t="s">
        <v>30879</v>
      </c>
    </row>
    <row r="8950" spans="1:5" hidden="1" x14ac:dyDescent="0.2">
      <c r="A8950" s="94" t="s">
        <v>9990</v>
      </c>
      <c r="B8950" t="s">
        <v>9991</v>
      </c>
      <c r="C8950" t="s">
        <v>243</v>
      </c>
      <c r="D8950">
        <v>0.53</v>
      </c>
      <c r="E8950" t="s">
        <v>30879</v>
      </c>
    </row>
    <row r="8951" spans="1:5" hidden="1" x14ac:dyDescent="0.2">
      <c r="A8951" s="94" t="s">
        <v>48794</v>
      </c>
      <c r="B8951" t="s">
        <v>48795</v>
      </c>
      <c r="C8951" t="s">
        <v>243</v>
      </c>
      <c r="D8951">
        <v>0.59</v>
      </c>
      <c r="E8951" t="s">
        <v>30879</v>
      </c>
    </row>
    <row r="8952" spans="1:5" hidden="1" x14ac:dyDescent="0.2">
      <c r="A8952" s="94" t="s">
        <v>48796</v>
      </c>
      <c r="B8952" t="s">
        <v>48797</v>
      </c>
      <c r="C8952" t="s">
        <v>243</v>
      </c>
      <c r="D8952">
        <v>0.59</v>
      </c>
      <c r="E8952" t="s">
        <v>30879</v>
      </c>
    </row>
    <row r="8953" spans="1:5" hidden="1" x14ac:dyDescent="0.2">
      <c r="A8953" s="94" t="s">
        <v>9992</v>
      </c>
      <c r="B8953" t="s">
        <v>9993</v>
      </c>
      <c r="C8953" t="s">
        <v>243</v>
      </c>
      <c r="D8953">
        <v>0.53</v>
      </c>
      <c r="E8953" t="s">
        <v>30879</v>
      </c>
    </row>
    <row r="8954" spans="1:5" hidden="1" x14ac:dyDescent="0.2">
      <c r="A8954" s="94" t="s">
        <v>48798</v>
      </c>
      <c r="B8954" t="s">
        <v>48799</v>
      </c>
      <c r="C8954" t="s">
        <v>243</v>
      </c>
      <c r="D8954">
        <v>0.59</v>
      </c>
      <c r="E8954" t="s">
        <v>30879</v>
      </c>
    </row>
    <row r="8955" spans="1:5" hidden="1" x14ac:dyDescent="0.2">
      <c r="A8955" s="94" t="s">
        <v>48800</v>
      </c>
      <c r="B8955" t="s">
        <v>48801</v>
      </c>
      <c r="C8955" t="s">
        <v>243</v>
      </c>
      <c r="D8955">
        <v>0.59</v>
      </c>
      <c r="E8955" t="s">
        <v>30879</v>
      </c>
    </row>
    <row r="8956" spans="1:5" hidden="1" x14ac:dyDescent="0.2">
      <c r="A8956" s="94" t="s">
        <v>49511</v>
      </c>
      <c r="B8956" t="s">
        <v>49512</v>
      </c>
      <c r="C8956" t="s">
        <v>243</v>
      </c>
      <c r="D8956">
        <v>25.72</v>
      </c>
      <c r="E8956" t="s">
        <v>30879</v>
      </c>
    </row>
    <row r="8957" spans="1:5" hidden="1" x14ac:dyDescent="0.2">
      <c r="A8957" s="94" t="s">
        <v>49513</v>
      </c>
      <c r="B8957" t="s">
        <v>49514</v>
      </c>
      <c r="C8957" t="s">
        <v>243</v>
      </c>
      <c r="D8957">
        <v>27.69</v>
      </c>
      <c r="E8957" t="s">
        <v>30879</v>
      </c>
    </row>
    <row r="8958" spans="1:5" hidden="1" x14ac:dyDescent="0.2">
      <c r="A8958" s="94" t="s">
        <v>34953</v>
      </c>
      <c r="B8958" t="s">
        <v>34954</v>
      </c>
      <c r="C8958" t="s">
        <v>243</v>
      </c>
      <c r="D8958">
        <v>34.06</v>
      </c>
      <c r="E8958" t="s">
        <v>30879</v>
      </c>
    </row>
    <row r="8959" spans="1:5" hidden="1" x14ac:dyDescent="0.2">
      <c r="A8959" s="94" t="s">
        <v>31706</v>
      </c>
      <c r="B8959" t="s">
        <v>31707</v>
      </c>
      <c r="C8959" t="s">
        <v>243</v>
      </c>
      <c r="D8959">
        <v>37.4</v>
      </c>
      <c r="E8959" t="s">
        <v>30879</v>
      </c>
    </row>
    <row r="8960" spans="1:5" hidden="1" x14ac:dyDescent="0.2">
      <c r="A8960" s="94" t="s">
        <v>9994</v>
      </c>
      <c r="B8960" t="s">
        <v>9995</v>
      </c>
      <c r="C8960" t="s">
        <v>243</v>
      </c>
      <c r="D8960">
        <v>41.39</v>
      </c>
      <c r="E8960" t="s">
        <v>30879</v>
      </c>
    </row>
    <row r="8961" spans="1:5" hidden="1" x14ac:dyDescent="0.2">
      <c r="A8961" s="94" t="s">
        <v>22196</v>
      </c>
      <c r="B8961" t="s">
        <v>22197</v>
      </c>
      <c r="C8961" t="s">
        <v>243</v>
      </c>
      <c r="D8961">
        <v>38.5</v>
      </c>
      <c r="E8961" t="s">
        <v>30879</v>
      </c>
    </row>
    <row r="8962" spans="1:5" hidden="1" x14ac:dyDescent="0.2">
      <c r="A8962" s="94" t="s">
        <v>9996</v>
      </c>
      <c r="B8962" t="s">
        <v>9997</v>
      </c>
      <c r="C8962" t="s">
        <v>243</v>
      </c>
      <c r="D8962">
        <v>18.989999999999998</v>
      </c>
      <c r="E8962" t="s">
        <v>30879</v>
      </c>
    </row>
    <row r="8963" spans="1:5" hidden="1" x14ac:dyDescent="0.2">
      <c r="A8963" s="94" t="s">
        <v>35398</v>
      </c>
      <c r="B8963" t="s">
        <v>35399</v>
      </c>
      <c r="C8963" t="s">
        <v>1195</v>
      </c>
      <c r="D8963">
        <v>177.04</v>
      </c>
      <c r="E8963" t="s">
        <v>30879</v>
      </c>
    </row>
    <row r="8964" spans="1:5" hidden="1" x14ac:dyDescent="0.2">
      <c r="A8964" s="94" t="s">
        <v>35394</v>
      </c>
      <c r="B8964" t="s">
        <v>35395</v>
      </c>
      <c r="C8964" t="s">
        <v>1195</v>
      </c>
      <c r="D8964">
        <v>177.04</v>
      </c>
      <c r="E8964" t="s">
        <v>30879</v>
      </c>
    </row>
    <row r="8965" spans="1:5" hidden="1" x14ac:dyDescent="0.2">
      <c r="A8965" s="94" t="s">
        <v>35396</v>
      </c>
      <c r="B8965" t="s">
        <v>35397</v>
      </c>
      <c r="C8965" t="s">
        <v>1195</v>
      </c>
      <c r="D8965">
        <v>177.04</v>
      </c>
      <c r="E8965" t="s">
        <v>30879</v>
      </c>
    </row>
    <row r="8966" spans="1:5" hidden="1" x14ac:dyDescent="0.2">
      <c r="A8966" s="94" t="s">
        <v>35392</v>
      </c>
      <c r="B8966" t="s">
        <v>35393</v>
      </c>
      <c r="C8966" t="s">
        <v>1195</v>
      </c>
      <c r="D8966">
        <v>181.04</v>
      </c>
      <c r="E8966" t="s">
        <v>30879</v>
      </c>
    </row>
    <row r="8967" spans="1:5" hidden="1" x14ac:dyDescent="0.2">
      <c r="A8967" s="94" t="s">
        <v>35388</v>
      </c>
      <c r="B8967" t="s">
        <v>35389</v>
      </c>
      <c r="C8967" t="s">
        <v>1195</v>
      </c>
      <c r="D8967">
        <v>181.04</v>
      </c>
      <c r="E8967" t="s">
        <v>30879</v>
      </c>
    </row>
    <row r="8968" spans="1:5" hidden="1" x14ac:dyDescent="0.2">
      <c r="A8968" s="94" t="s">
        <v>35390</v>
      </c>
      <c r="B8968" t="s">
        <v>35391</v>
      </c>
      <c r="C8968" t="s">
        <v>1195</v>
      </c>
      <c r="D8968">
        <v>181.04</v>
      </c>
      <c r="E8968" t="s">
        <v>30879</v>
      </c>
    </row>
    <row r="8969" spans="1:5" hidden="1" x14ac:dyDescent="0.2">
      <c r="A8969" s="94" t="s">
        <v>35386</v>
      </c>
      <c r="B8969" t="s">
        <v>35387</v>
      </c>
      <c r="C8969" t="s">
        <v>1195</v>
      </c>
      <c r="D8969">
        <v>174.64</v>
      </c>
      <c r="E8969" t="s">
        <v>30879</v>
      </c>
    </row>
    <row r="8970" spans="1:5" hidden="1" x14ac:dyDescent="0.2">
      <c r="A8970" s="94" t="s">
        <v>35382</v>
      </c>
      <c r="B8970" t="s">
        <v>35383</v>
      </c>
      <c r="C8970" t="s">
        <v>1195</v>
      </c>
      <c r="D8970">
        <v>174.64</v>
      </c>
      <c r="E8970" t="s">
        <v>30879</v>
      </c>
    </row>
    <row r="8971" spans="1:5" hidden="1" x14ac:dyDescent="0.2">
      <c r="A8971" s="94" t="s">
        <v>35384</v>
      </c>
      <c r="B8971" t="s">
        <v>35385</v>
      </c>
      <c r="C8971" t="s">
        <v>1195</v>
      </c>
      <c r="D8971">
        <v>174.64</v>
      </c>
      <c r="E8971" t="s">
        <v>30879</v>
      </c>
    </row>
    <row r="8972" spans="1:5" hidden="1" x14ac:dyDescent="0.2">
      <c r="A8972" s="94" t="s">
        <v>35380</v>
      </c>
      <c r="B8972" t="s">
        <v>35381</v>
      </c>
      <c r="C8972" t="s">
        <v>1195</v>
      </c>
      <c r="D8972">
        <v>215.76</v>
      </c>
      <c r="E8972" t="s">
        <v>30879</v>
      </c>
    </row>
    <row r="8973" spans="1:5" hidden="1" x14ac:dyDescent="0.2">
      <c r="A8973" s="94" t="s">
        <v>35376</v>
      </c>
      <c r="B8973" t="s">
        <v>35377</v>
      </c>
      <c r="C8973" t="s">
        <v>1195</v>
      </c>
      <c r="D8973">
        <v>215.76</v>
      </c>
      <c r="E8973" t="s">
        <v>30879</v>
      </c>
    </row>
    <row r="8974" spans="1:5" hidden="1" x14ac:dyDescent="0.2">
      <c r="A8974" s="94" t="s">
        <v>35378</v>
      </c>
      <c r="B8974" t="s">
        <v>35379</v>
      </c>
      <c r="C8974" t="s">
        <v>1195</v>
      </c>
      <c r="D8974">
        <v>215.76</v>
      </c>
      <c r="E8974" t="s">
        <v>30879</v>
      </c>
    </row>
    <row r="8975" spans="1:5" hidden="1" x14ac:dyDescent="0.2">
      <c r="A8975" s="94" t="s">
        <v>5250</v>
      </c>
      <c r="B8975" t="s">
        <v>9998</v>
      </c>
      <c r="C8975" t="s">
        <v>243</v>
      </c>
      <c r="D8975">
        <v>14.36</v>
      </c>
      <c r="E8975" t="s">
        <v>30879</v>
      </c>
    </row>
    <row r="8976" spans="1:5" hidden="1" x14ac:dyDescent="0.2">
      <c r="A8976" s="94" t="s">
        <v>5251</v>
      </c>
      <c r="B8976" t="s">
        <v>9999</v>
      </c>
      <c r="C8976" t="s">
        <v>243</v>
      </c>
      <c r="D8976">
        <v>15.48</v>
      </c>
      <c r="E8976" t="s">
        <v>30879</v>
      </c>
    </row>
    <row r="8977" spans="1:5" hidden="1" x14ac:dyDescent="0.2">
      <c r="A8977" s="94" t="s">
        <v>36329</v>
      </c>
      <c r="B8977" t="s">
        <v>36330</v>
      </c>
      <c r="C8977" t="s">
        <v>243</v>
      </c>
      <c r="D8977">
        <v>17.79</v>
      </c>
      <c r="E8977" t="s">
        <v>30879</v>
      </c>
    </row>
    <row r="8978" spans="1:5" hidden="1" x14ac:dyDescent="0.2">
      <c r="A8978" s="94" t="s">
        <v>36331</v>
      </c>
      <c r="B8978" t="s">
        <v>36332</v>
      </c>
      <c r="C8978" t="s">
        <v>243</v>
      </c>
      <c r="D8978">
        <v>10.67</v>
      </c>
      <c r="E8978" t="s">
        <v>30879</v>
      </c>
    </row>
    <row r="8979" spans="1:5" hidden="1" x14ac:dyDescent="0.2">
      <c r="A8979" s="94" t="s">
        <v>35976</v>
      </c>
      <c r="B8979" t="s">
        <v>35977</v>
      </c>
      <c r="C8979" t="s">
        <v>243</v>
      </c>
      <c r="D8979">
        <v>0.69</v>
      </c>
      <c r="E8979" t="s">
        <v>30879</v>
      </c>
    </row>
    <row r="8980" spans="1:5" hidden="1" x14ac:dyDescent="0.2">
      <c r="A8980" s="94" t="s">
        <v>35978</v>
      </c>
      <c r="B8980" t="s">
        <v>35979</v>
      </c>
      <c r="C8980" t="s">
        <v>243</v>
      </c>
      <c r="D8980">
        <v>1.04</v>
      </c>
      <c r="E8980" t="s">
        <v>30879</v>
      </c>
    </row>
    <row r="8981" spans="1:5" hidden="1" x14ac:dyDescent="0.2">
      <c r="A8981" s="94" t="s">
        <v>35980</v>
      </c>
      <c r="B8981" t="s">
        <v>35981</v>
      </c>
      <c r="C8981" t="s">
        <v>243</v>
      </c>
      <c r="D8981">
        <v>1.42</v>
      </c>
      <c r="E8981" t="s">
        <v>30879</v>
      </c>
    </row>
    <row r="8982" spans="1:5" hidden="1" x14ac:dyDescent="0.2">
      <c r="A8982" s="94" t="s">
        <v>34903</v>
      </c>
      <c r="B8982" t="s">
        <v>34904</v>
      </c>
      <c r="C8982" t="s">
        <v>243</v>
      </c>
      <c r="D8982">
        <v>1.81</v>
      </c>
      <c r="E8982" t="s">
        <v>30879</v>
      </c>
    </row>
    <row r="8983" spans="1:5" hidden="1" x14ac:dyDescent="0.2">
      <c r="A8983" s="94" t="s">
        <v>34905</v>
      </c>
      <c r="B8983" t="s">
        <v>34906</v>
      </c>
      <c r="C8983" t="s">
        <v>243</v>
      </c>
      <c r="D8983">
        <v>2.39</v>
      </c>
      <c r="E8983" t="s">
        <v>30879</v>
      </c>
    </row>
    <row r="8984" spans="1:5" hidden="1" x14ac:dyDescent="0.2">
      <c r="A8984" s="94" t="s">
        <v>35982</v>
      </c>
      <c r="B8984" t="s">
        <v>35983</v>
      </c>
      <c r="C8984" t="s">
        <v>243</v>
      </c>
      <c r="D8984">
        <v>4.4400000000000004</v>
      </c>
      <c r="E8984" t="s">
        <v>30879</v>
      </c>
    </row>
    <row r="8985" spans="1:5" hidden="1" x14ac:dyDescent="0.2">
      <c r="A8985" s="94" t="s">
        <v>35984</v>
      </c>
      <c r="B8985" t="s">
        <v>35985</v>
      </c>
      <c r="C8985" t="s">
        <v>243</v>
      </c>
      <c r="D8985">
        <v>4.96</v>
      </c>
      <c r="E8985" t="s">
        <v>30879</v>
      </c>
    </row>
    <row r="8986" spans="1:5" hidden="1" x14ac:dyDescent="0.2">
      <c r="A8986" s="94" t="s">
        <v>35972</v>
      </c>
      <c r="B8986" t="s">
        <v>35973</v>
      </c>
      <c r="C8986" t="s">
        <v>243</v>
      </c>
      <c r="D8986">
        <v>10.58</v>
      </c>
      <c r="E8986" t="s">
        <v>30879</v>
      </c>
    </row>
    <row r="8987" spans="1:5" hidden="1" x14ac:dyDescent="0.2">
      <c r="A8987" s="94" t="s">
        <v>35974</v>
      </c>
      <c r="B8987" t="s">
        <v>35975</v>
      </c>
      <c r="C8987" t="s">
        <v>243</v>
      </c>
      <c r="D8987">
        <v>16.16</v>
      </c>
      <c r="E8987" t="s">
        <v>30879</v>
      </c>
    </row>
    <row r="8988" spans="1:5" hidden="1" x14ac:dyDescent="0.2">
      <c r="A8988" s="94" t="s">
        <v>10000</v>
      </c>
      <c r="B8988" t="s">
        <v>10001</v>
      </c>
      <c r="C8988" t="s">
        <v>243</v>
      </c>
      <c r="D8988">
        <v>2.4500000000000002</v>
      </c>
      <c r="E8988" t="s">
        <v>30879</v>
      </c>
    </row>
    <row r="8989" spans="1:5" hidden="1" x14ac:dyDescent="0.2">
      <c r="A8989" s="94" t="s">
        <v>35970</v>
      </c>
      <c r="B8989" t="s">
        <v>35971</v>
      </c>
      <c r="C8989" t="s">
        <v>243</v>
      </c>
      <c r="D8989">
        <v>3.39</v>
      </c>
      <c r="E8989" t="s">
        <v>30879</v>
      </c>
    </row>
    <row r="8990" spans="1:5" hidden="1" x14ac:dyDescent="0.2">
      <c r="A8990" s="94" t="s">
        <v>35366</v>
      </c>
      <c r="B8990" t="s">
        <v>35367</v>
      </c>
      <c r="C8990" t="s">
        <v>243</v>
      </c>
      <c r="D8990">
        <v>125.95</v>
      </c>
      <c r="E8990" t="s">
        <v>30879</v>
      </c>
    </row>
    <row r="8991" spans="1:5" hidden="1" x14ac:dyDescent="0.2">
      <c r="A8991" s="94" t="s">
        <v>50398</v>
      </c>
      <c r="B8991" t="s">
        <v>50399</v>
      </c>
      <c r="C8991" t="s">
        <v>243</v>
      </c>
      <c r="D8991">
        <v>0.43</v>
      </c>
      <c r="E8991" t="s">
        <v>30879</v>
      </c>
    </row>
    <row r="8992" spans="1:5" hidden="1" x14ac:dyDescent="0.2">
      <c r="A8992" s="94" t="s">
        <v>50400</v>
      </c>
      <c r="B8992" t="s">
        <v>50401</v>
      </c>
      <c r="C8992" t="s">
        <v>243</v>
      </c>
      <c r="D8992">
        <v>0.9</v>
      </c>
      <c r="E8992" t="s">
        <v>30879</v>
      </c>
    </row>
    <row r="8993" spans="1:5" hidden="1" x14ac:dyDescent="0.2">
      <c r="A8993" s="94" t="s">
        <v>50402</v>
      </c>
      <c r="B8993" t="s">
        <v>50403</v>
      </c>
      <c r="C8993" t="s">
        <v>243</v>
      </c>
      <c r="D8993">
        <v>0.13</v>
      </c>
      <c r="E8993" t="s">
        <v>30879</v>
      </c>
    </row>
    <row r="8994" spans="1:5" hidden="1" x14ac:dyDescent="0.2">
      <c r="A8994" s="94" t="s">
        <v>36604</v>
      </c>
      <c r="B8994" t="s">
        <v>36605</v>
      </c>
      <c r="C8994" t="s">
        <v>243</v>
      </c>
      <c r="D8994">
        <v>7.08</v>
      </c>
      <c r="E8994" t="s">
        <v>30879</v>
      </c>
    </row>
    <row r="8995" spans="1:5" hidden="1" x14ac:dyDescent="0.2">
      <c r="A8995" s="94" t="s">
        <v>10002</v>
      </c>
      <c r="B8995" t="s">
        <v>10003</v>
      </c>
      <c r="C8995" t="s">
        <v>243</v>
      </c>
      <c r="D8995">
        <v>84.2</v>
      </c>
      <c r="E8995" t="s">
        <v>30879</v>
      </c>
    </row>
    <row r="8996" spans="1:5" hidden="1" x14ac:dyDescent="0.2">
      <c r="A8996" s="94" t="s">
        <v>38406</v>
      </c>
      <c r="B8996" t="s">
        <v>38407</v>
      </c>
      <c r="C8996" t="s">
        <v>243</v>
      </c>
      <c r="D8996" s="684">
        <v>14613</v>
      </c>
      <c r="E8996" t="s">
        <v>30879</v>
      </c>
    </row>
    <row r="8997" spans="1:5" hidden="1" x14ac:dyDescent="0.2">
      <c r="A8997" s="94" t="s">
        <v>10004</v>
      </c>
      <c r="B8997" t="s">
        <v>10005</v>
      </c>
      <c r="C8997" t="s">
        <v>243</v>
      </c>
      <c r="D8997">
        <v>12.6</v>
      </c>
      <c r="E8997" t="s">
        <v>30879</v>
      </c>
    </row>
    <row r="8998" spans="1:5" hidden="1" x14ac:dyDescent="0.2">
      <c r="A8998" s="94" t="s">
        <v>10006</v>
      </c>
      <c r="B8998" t="s">
        <v>38405</v>
      </c>
      <c r="C8998" t="s">
        <v>243</v>
      </c>
      <c r="D8998">
        <v>12.6</v>
      </c>
      <c r="E8998" t="s">
        <v>30879</v>
      </c>
    </row>
    <row r="8999" spans="1:5" hidden="1" x14ac:dyDescent="0.2">
      <c r="A8999" s="94" t="s">
        <v>10007</v>
      </c>
      <c r="B8999" t="s">
        <v>10008</v>
      </c>
      <c r="C8999" t="s">
        <v>243</v>
      </c>
      <c r="D8999">
        <v>12.6</v>
      </c>
      <c r="E8999" t="s">
        <v>30879</v>
      </c>
    </row>
    <row r="9000" spans="1:5" hidden="1" x14ac:dyDescent="0.2">
      <c r="A9000" s="94" t="s">
        <v>10009</v>
      </c>
      <c r="B9000" t="s">
        <v>10010</v>
      </c>
      <c r="C9000" t="s">
        <v>243</v>
      </c>
      <c r="D9000">
        <v>4.49</v>
      </c>
      <c r="E9000" t="s">
        <v>30879</v>
      </c>
    </row>
    <row r="9001" spans="1:5" hidden="1" x14ac:dyDescent="0.2">
      <c r="A9001" s="94" t="s">
        <v>49527</v>
      </c>
      <c r="B9001" t="s">
        <v>49528</v>
      </c>
      <c r="C9001" t="s">
        <v>243</v>
      </c>
      <c r="D9001">
        <v>35.64</v>
      </c>
      <c r="E9001" t="s">
        <v>30879</v>
      </c>
    </row>
    <row r="9002" spans="1:5" hidden="1" x14ac:dyDescent="0.2">
      <c r="A9002" s="94" t="s">
        <v>10011</v>
      </c>
      <c r="B9002" t="s">
        <v>10012</v>
      </c>
      <c r="C9002" t="s">
        <v>2424</v>
      </c>
      <c r="D9002">
        <v>2.04</v>
      </c>
      <c r="E9002" t="s">
        <v>30879</v>
      </c>
    </row>
    <row r="9003" spans="1:5" hidden="1" x14ac:dyDescent="0.2">
      <c r="A9003" s="94" t="s">
        <v>10013</v>
      </c>
      <c r="B9003" t="s">
        <v>10014</v>
      </c>
      <c r="C9003" t="s">
        <v>243</v>
      </c>
      <c r="D9003">
        <v>595</v>
      </c>
      <c r="E9003" t="s">
        <v>30879</v>
      </c>
    </row>
    <row r="9004" spans="1:5" hidden="1" x14ac:dyDescent="0.2">
      <c r="A9004" s="94" t="s">
        <v>38618</v>
      </c>
      <c r="B9004" t="s">
        <v>38619</v>
      </c>
      <c r="C9004" t="s">
        <v>243</v>
      </c>
      <c r="D9004">
        <v>250</v>
      </c>
      <c r="E9004" t="s">
        <v>30879</v>
      </c>
    </row>
    <row r="9005" spans="1:5" hidden="1" x14ac:dyDescent="0.2">
      <c r="A9005" s="94" t="s">
        <v>10015</v>
      </c>
      <c r="B9005" t="s">
        <v>10016</v>
      </c>
      <c r="C9005" t="s">
        <v>243</v>
      </c>
      <c r="D9005">
        <v>400</v>
      </c>
      <c r="E9005" t="s">
        <v>30879</v>
      </c>
    </row>
    <row r="9006" spans="1:5" hidden="1" x14ac:dyDescent="0.2">
      <c r="A9006" s="94" t="s">
        <v>10017</v>
      </c>
      <c r="B9006" t="s">
        <v>10018</v>
      </c>
      <c r="C9006" t="s">
        <v>243</v>
      </c>
      <c r="D9006">
        <v>750</v>
      </c>
      <c r="E9006" t="s">
        <v>30879</v>
      </c>
    </row>
    <row r="9007" spans="1:5" hidden="1" x14ac:dyDescent="0.2">
      <c r="A9007" s="94" t="s">
        <v>10019</v>
      </c>
      <c r="B9007" t="s">
        <v>10020</v>
      </c>
      <c r="C9007" t="s">
        <v>243</v>
      </c>
      <c r="D9007">
        <v>90</v>
      </c>
      <c r="E9007" t="s">
        <v>30879</v>
      </c>
    </row>
    <row r="9008" spans="1:5" hidden="1" x14ac:dyDescent="0.2">
      <c r="A9008" s="94" t="s">
        <v>35097</v>
      </c>
      <c r="B9008" t="s">
        <v>35098</v>
      </c>
      <c r="C9008" t="s">
        <v>243</v>
      </c>
      <c r="D9008">
        <v>49.75</v>
      </c>
      <c r="E9008" t="s">
        <v>30879</v>
      </c>
    </row>
    <row r="9009" spans="1:5" hidden="1" x14ac:dyDescent="0.2">
      <c r="A9009" s="94" t="s">
        <v>35099</v>
      </c>
      <c r="B9009" t="s">
        <v>35100</v>
      </c>
      <c r="C9009" t="s">
        <v>243</v>
      </c>
      <c r="D9009">
        <v>49.75</v>
      </c>
      <c r="E9009" t="s">
        <v>30879</v>
      </c>
    </row>
    <row r="9010" spans="1:5" hidden="1" x14ac:dyDescent="0.2">
      <c r="A9010" s="94" t="s">
        <v>35101</v>
      </c>
      <c r="B9010" t="s">
        <v>35102</v>
      </c>
      <c r="C9010" t="s">
        <v>243</v>
      </c>
      <c r="D9010">
        <v>49.75</v>
      </c>
      <c r="E9010" t="s">
        <v>30879</v>
      </c>
    </row>
    <row r="9011" spans="1:5" hidden="1" x14ac:dyDescent="0.2">
      <c r="A9011" s="94" t="s">
        <v>35103</v>
      </c>
      <c r="B9011" t="s">
        <v>35104</v>
      </c>
      <c r="C9011" t="s">
        <v>243</v>
      </c>
      <c r="D9011">
        <v>49.75</v>
      </c>
      <c r="E9011" t="s">
        <v>30879</v>
      </c>
    </row>
    <row r="9012" spans="1:5" hidden="1" x14ac:dyDescent="0.2">
      <c r="A9012" s="94" t="s">
        <v>35107</v>
      </c>
      <c r="B9012" t="s">
        <v>35108</v>
      </c>
      <c r="C9012" t="s">
        <v>243</v>
      </c>
      <c r="D9012">
        <v>49.75</v>
      </c>
      <c r="E9012" t="s">
        <v>30879</v>
      </c>
    </row>
    <row r="9013" spans="1:5" hidden="1" x14ac:dyDescent="0.2">
      <c r="A9013" s="94" t="s">
        <v>35105</v>
      </c>
      <c r="B9013" t="s">
        <v>35106</v>
      </c>
      <c r="C9013" t="s">
        <v>243</v>
      </c>
      <c r="D9013">
        <v>49.75</v>
      </c>
      <c r="E9013" t="s">
        <v>30879</v>
      </c>
    </row>
    <row r="9014" spans="1:5" hidden="1" x14ac:dyDescent="0.2">
      <c r="A9014" s="94" t="s">
        <v>35174</v>
      </c>
      <c r="B9014" t="s">
        <v>35175</v>
      </c>
      <c r="C9014" t="s">
        <v>243</v>
      </c>
      <c r="D9014">
        <v>16.649999999999999</v>
      </c>
      <c r="E9014" t="s">
        <v>30879</v>
      </c>
    </row>
    <row r="9015" spans="1:5" hidden="1" x14ac:dyDescent="0.2">
      <c r="A9015" s="94" t="s">
        <v>35176</v>
      </c>
      <c r="B9015" t="s">
        <v>35177</v>
      </c>
      <c r="C9015" t="s">
        <v>243</v>
      </c>
      <c r="D9015">
        <v>17.21</v>
      </c>
      <c r="E9015" t="s">
        <v>30879</v>
      </c>
    </row>
    <row r="9016" spans="1:5" hidden="1" x14ac:dyDescent="0.2">
      <c r="A9016" s="94" t="s">
        <v>35178</v>
      </c>
      <c r="B9016" t="s">
        <v>35179</v>
      </c>
      <c r="C9016" t="s">
        <v>243</v>
      </c>
      <c r="D9016">
        <v>17.21</v>
      </c>
      <c r="E9016" t="s">
        <v>30879</v>
      </c>
    </row>
    <row r="9017" spans="1:5" hidden="1" x14ac:dyDescent="0.2">
      <c r="A9017" s="94" t="s">
        <v>35180</v>
      </c>
      <c r="B9017" t="s">
        <v>35181</v>
      </c>
      <c r="C9017" t="s">
        <v>243</v>
      </c>
      <c r="D9017">
        <v>16.649999999999999</v>
      </c>
      <c r="E9017" t="s">
        <v>30879</v>
      </c>
    </row>
    <row r="9018" spans="1:5" hidden="1" x14ac:dyDescent="0.2">
      <c r="A9018" s="94" t="s">
        <v>35182</v>
      </c>
      <c r="B9018" t="s">
        <v>35183</v>
      </c>
      <c r="C9018" t="s">
        <v>243</v>
      </c>
      <c r="D9018">
        <v>17.21</v>
      </c>
      <c r="E9018" t="s">
        <v>30879</v>
      </c>
    </row>
    <row r="9019" spans="1:5" hidden="1" x14ac:dyDescent="0.2">
      <c r="A9019" s="94" t="s">
        <v>35184</v>
      </c>
      <c r="B9019" t="s">
        <v>35185</v>
      </c>
      <c r="C9019" t="s">
        <v>243</v>
      </c>
      <c r="D9019">
        <v>16.649999999999999</v>
      </c>
      <c r="E9019" t="s">
        <v>30879</v>
      </c>
    </row>
    <row r="9020" spans="1:5" hidden="1" x14ac:dyDescent="0.2">
      <c r="A9020" s="94" t="s">
        <v>35186</v>
      </c>
      <c r="B9020" t="s">
        <v>35187</v>
      </c>
      <c r="C9020" t="s">
        <v>243</v>
      </c>
      <c r="D9020">
        <v>17.21</v>
      </c>
      <c r="E9020" t="s">
        <v>30879</v>
      </c>
    </row>
    <row r="9021" spans="1:5" hidden="1" x14ac:dyDescent="0.2">
      <c r="A9021" s="94" t="s">
        <v>35188</v>
      </c>
      <c r="B9021" t="s">
        <v>35189</v>
      </c>
      <c r="C9021" t="s">
        <v>243</v>
      </c>
      <c r="D9021">
        <v>17.21</v>
      </c>
      <c r="E9021" t="s">
        <v>30879</v>
      </c>
    </row>
    <row r="9022" spans="1:5" hidden="1" x14ac:dyDescent="0.2">
      <c r="A9022" s="94" t="s">
        <v>35190</v>
      </c>
      <c r="B9022" t="s">
        <v>35191</v>
      </c>
      <c r="C9022" t="s">
        <v>243</v>
      </c>
      <c r="D9022">
        <v>16.649999999999999</v>
      </c>
      <c r="E9022" t="s">
        <v>30879</v>
      </c>
    </row>
    <row r="9023" spans="1:5" hidden="1" x14ac:dyDescent="0.2">
      <c r="A9023" s="94" t="s">
        <v>35192</v>
      </c>
      <c r="B9023" t="s">
        <v>35193</v>
      </c>
      <c r="C9023" t="s">
        <v>243</v>
      </c>
      <c r="D9023">
        <v>17.21</v>
      </c>
      <c r="E9023" t="s">
        <v>30879</v>
      </c>
    </row>
    <row r="9024" spans="1:5" hidden="1" x14ac:dyDescent="0.2">
      <c r="A9024" s="94" t="s">
        <v>35194</v>
      </c>
      <c r="B9024" t="s">
        <v>35195</v>
      </c>
      <c r="C9024" t="s">
        <v>243</v>
      </c>
      <c r="D9024">
        <v>105.51</v>
      </c>
      <c r="E9024" t="s">
        <v>30879</v>
      </c>
    </row>
    <row r="9025" spans="1:5" hidden="1" x14ac:dyDescent="0.2">
      <c r="A9025" s="94" t="s">
        <v>35196</v>
      </c>
      <c r="B9025" t="s">
        <v>35197</v>
      </c>
      <c r="C9025" t="s">
        <v>243</v>
      </c>
      <c r="D9025">
        <v>105.51</v>
      </c>
      <c r="E9025" t="s">
        <v>30879</v>
      </c>
    </row>
    <row r="9026" spans="1:5" hidden="1" x14ac:dyDescent="0.2">
      <c r="A9026" s="94" t="s">
        <v>35198</v>
      </c>
      <c r="B9026" t="s">
        <v>35199</v>
      </c>
      <c r="C9026" t="s">
        <v>243</v>
      </c>
      <c r="D9026">
        <v>105.51</v>
      </c>
      <c r="E9026" t="s">
        <v>30879</v>
      </c>
    </row>
    <row r="9027" spans="1:5" hidden="1" x14ac:dyDescent="0.2">
      <c r="A9027" s="94" t="s">
        <v>35200</v>
      </c>
      <c r="B9027" t="s">
        <v>35201</v>
      </c>
      <c r="C9027" t="s">
        <v>243</v>
      </c>
      <c r="D9027">
        <v>105.51</v>
      </c>
      <c r="E9027" t="s">
        <v>30879</v>
      </c>
    </row>
    <row r="9028" spans="1:5" hidden="1" x14ac:dyDescent="0.2">
      <c r="A9028" s="94" t="s">
        <v>35202</v>
      </c>
      <c r="B9028" t="s">
        <v>35203</v>
      </c>
      <c r="C9028" t="s">
        <v>243</v>
      </c>
      <c r="D9028">
        <v>105.51</v>
      </c>
      <c r="E9028" t="s">
        <v>30879</v>
      </c>
    </row>
    <row r="9029" spans="1:5" hidden="1" x14ac:dyDescent="0.2">
      <c r="A9029" s="94" t="s">
        <v>35204</v>
      </c>
      <c r="B9029" t="s">
        <v>35205</v>
      </c>
      <c r="C9029" t="s">
        <v>243</v>
      </c>
      <c r="D9029">
        <v>105.51</v>
      </c>
      <c r="E9029" t="s">
        <v>30879</v>
      </c>
    </row>
    <row r="9030" spans="1:5" hidden="1" x14ac:dyDescent="0.2">
      <c r="A9030" s="94" t="s">
        <v>35210</v>
      </c>
      <c r="B9030" t="s">
        <v>35211</v>
      </c>
      <c r="C9030" t="s">
        <v>243</v>
      </c>
      <c r="D9030">
        <v>105.51</v>
      </c>
      <c r="E9030" t="s">
        <v>30879</v>
      </c>
    </row>
    <row r="9031" spans="1:5" hidden="1" x14ac:dyDescent="0.2">
      <c r="A9031" s="94" t="s">
        <v>35212</v>
      </c>
      <c r="B9031" t="s">
        <v>35213</v>
      </c>
      <c r="C9031" t="s">
        <v>243</v>
      </c>
      <c r="D9031">
        <v>105.51</v>
      </c>
      <c r="E9031" t="s">
        <v>30879</v>
      </c>
    </row>
    <row r="9032" spans="1:5" hidden="1" x14ac:dyDescent="0.2">
      <c r="A9032" s="94" t="s">
        <v>35214</v>
      </c>
      <c r="B9032" t="s">
        <v>35215</v>
      </c>
      <c r="C9032" t="s">
        <v>243</v>
      </c>
      <c r="D9032">
        <v>105.51</v>
      </c>
      <c r="E9032" t="s">
        <v>30879</v>
      </c>
    </row>
    <row r="9033" spans="1:5" hidden="1" x14ac:dyDescent="0.2">
      <c r="A9033" s="94" t="s">
        <v>35216</v>
      </c>
      <c r="B9033" t="s">
        <v>35217</v>
      </c>
      <c r="C9033" t="s">
        <v>243</v>
      </c>
      <c r="D9033">
        <v>105.51</v>
      </c>
      <c r="E9033" t="s">
        <v>30879</v>
      </c>
    </row>
    <row r="9034" spans="1:5" hidden="1" x14ac:dyDescent="0.2">
      <c r="A9034" s="94" t="s">
        <v>35218</v>
      </c>
      <c r="B9034" t="s">
        <v>35219</v>
      </c>
      <c r="C9034" t="s">
        <v>243</v>
      </c>
      <c r="D9034">
        <v>105.51</v>
      </c>
      <c r="E9034" t="s">
        <v>30879</v>
      </c>
    </row>
    <row r="9035" spans="1:5" hidden="1" x14ac:dyDescent="0.2">
      <c r="A9035" s="94" t="s">
        <v>35220</v>
      </c>
      <c r="B9035" t="s">
        <v>35221</v>
      </c>
      <c r="C9035" t="s">
        <v>243</v>
      </c>
      <c r="D9035">
        <v>105.51</v>
      </c>
      <c r="E9035" t="s">
        <v>30879</v>
      </c>
    </row>
    <row r="9036" spans="1:5" hidden="1" x14ac:dyDescent="0.2">
      <c r="A9036" s="94" t="s">
        <v>35222</v>
      </c>
      <c r="B9036" t="s">
        <v>35223</v>
      </c>
      <c r="C9036" t="s">
        <v>243</v>
      </c>
      <c r="D9036">
        <v>105.51</v>
      </c>
      <c r="E9036" t="s">
        <v>30879</v>
      </c>
    </row>
    <row r="9037" spans="1:5" hidden="1" x14ac:dyDescent="0.2">
      <c r="A9037" s="94" t="s">
        <v>35224</v>
      </c>
      <c r="B9037" t="s">
        <v>35225</v>
      </c>
      <c r="C9037" t="s">
        <v>243</v>
      </c>
      <c r="D9037">
        <v>105.51</v>
      </c>
      <c r="E9037" t="s">
        <v>30879</v>
      </c>
    </row>
    <row r="9038" spans="1:5" hidden="1" x14ac:dyDescent="0.2">
      <c r="A9038" s="94" t="s">
        <v>35206</v>
      </c>
      <c r="B9038" t="s">
        <v>35207</v>
      </c>
      <c r="C9038" t="s">
        <v>243</v>
      </c>
      <c r="D9038">
        <v>105.51</v>
      </c>
      <c r="E9038" t="s">
        <v>30879</v>
      </c>
    </row>
    <row r="9039" spans="1:5" hidden="1" x14ac:dyDescent="0.2">
      <c r="A9039" s="94" t="s">
        <v>35208</v>
      </c>
      <c r="B9039" t="s">
        <v>35209</v>
      </c>
      <c r="C9039" t="s">
        <v>243</v>
      </c>
      <c r="D9039">
        <v>105.51</v>
      </c>
      <c r="E9039" t="s">
        <v>30879</v>
      </c>
    </row>
    <row r="9040" spans="1:5" hidden="1" x14ac:dyDescent="0.2">
      <c r="A9040" s="94" t="s">
        <v>35226</v>
      </c>
      <c r="B9040" t="s">
        <v>35227</v>
      </c>
      <c r="C9040" t="s">
        <v>243</v>
      </c>
      <c r="D9040">
        <v>105.51</v>
      </c>
      <c r="E9040" t="s">
        <v>30879</v>
      </c>
    </row>
    <row r="9041" spans="1:5" hidden="1" x14ac:dyDescent="0.2">
      <c r="A9041" s="94" t="s">
        <v>35228</v>
      </c>
      <c r="B9041" t="s">
        <v>35229</v>
      </c>
      <c r="C9041" t="s">
        <v>243</v>
      </c>
      <c r="D9041">
        <v>105.51</v>
      </c>
      <c r="E9041" t="s">
        <v>30879</v>
      </c>
    </row>
    <row r="9042" spans="1:5" hidden="1" x14ac:dyDescent="0.2">
      <c r="A9042" s="94" t="s">
        <v>35230</v>
      </c>
      <c r="B9042" t="s">
        <v>35231</v>
      </c>
      <c r="C9042" t="s">
        <v>243</v>
      </c>
      <c r="D9042">
        <v>105.51</v>
      </c>
      <c r="E9042" t="s">
        <v>30879</v>
      </c>
    </row>
    <row r="9043" spans="1:5" hidden="1" x14ac:dyDescent="0.2">
      <c r="A9043" s="94" t="s">
        <v>35232</v>
      </c>
      <c r="B9043" t="s">
        <v>35233</v>
      </c>
      <c r="C9043" t="s">
        <v>243</v>
      </c>
      <c r="D9043">
        <v>105.51</v>
      </c>
      <c r="E9043" t="s">
        <v>30879</v>
      </c>
    </row>
    <row r="9044" spans="1:5" hidden="1" x14ac:dyDescent="0.2">
      <c r="A9044" s="94" t="s">
        <v>35234</v>
      </c>
      <c r="B9044" t="s">
        <v>35235</v>
      </c>
      <c r="C9044" t="s">
        <v>243</v>
      </c>
      <c r="D9044">
        <v>105.51</v>
      </c>
      <c r="E9044" t="s">
        <v>30879</v>
      </c>
    </row>
    <row r="9045" spans="1:5" hidden="1" x14ac:dyDescent="0.2">
      <c r="A9045" s="94" t="s">
        <v>35236</v>
      </c>
      <c r="B9045" t="s">
        <v>35237</v>
      </c>
      <c r="C9045" t="s">
        <v>243</v>
      </c>
      <c r="D9045">
        <v>105.51</v>
      </c>
      <c r="E9045" t="s">
        <v>30879</v>
      </c>
    </row>
    <row r="9046" spans="1:5" hidden="1" x14ac:dyDescent="0.2">
      <c r="A9046" s="94" t="s">
        <v>35238</v>
      </c>
      <c r="B9046" t="s">
        <v>35239</v>
      </c>
      <c r="C9046" t="s">
        <v>243</v>
      </c>
      <c r="D9046">
        <v>105.51</v>
      </c>
      <c r="E9046" t="s">
        <v>30879</v>
      </c>
    </row>
    <row r="9047" spans="1:5" hidden="1" x14ac:dyDescent="0.2">
      <c r="A9047" s="94" t="s">
        <v>35240</v>
      </c>
      <c r="B9047" t="s">
        <v>35241</v>
      </c>
      <c r="C9047" t="s">
        <v>243</v>
      </c>
      <c r="D9047">
        <v>105.51</v>
      </c>
      <c r="E9047" t="s">
        <v>30879</v>
      </c>
    </row>
    <row r="9048" spans="1:5" hidden="1" x14ac:dyDescent="0.2">
      <c r="A9048" s="94" t="s">
        <v>35242</v>
      </c>
      <c r="B9048" t="s">
        <v>35243</v>
      </c>
      <c r="C9048" t="s">
        <v>243</v>
      </c>
      <c r="D9048">
        <v>105.51</v>
      </c>
      <c r="E9048" t="s">
        <v>30879</v>
      </c>
    </row>
    <row r="9049" spans="1:5" hidden="1" x14ac:dyDescent="0.2">
      <c r="A9049" s="94" t="s">
        <v>35244</v>
      </c>
      <c r="B9049" t="s">
        <v>35245</v>
      </c>
      <c r="C9049" t="s">
        <v>243</v>
      </c>
      <c r="D9049">
        <v>105.51</v>
      </c>
      <c r="E9049" t="s">
        <v>30879</v>
      </c>
    </row>
    <row r="9050" spans="1:5" hidden="1" x14ac:dyDescent="0.2">
      <c r="A9050" s="94" t="s">
        <v>35246</v>
      </c>
      <c r="B9050" t="s">
        <v>35247</v>
      </c>
      <c r="C9050" t="s">
        <v>243</v>
      </c>
      <c r="D9050">
        <v>105.51</v>
      </c>
      <c r="E9050" t="s">
        <v>30879</v>
      </c>
    </row>
    <row r="9051" spans="1:5" hidden="1" x14ac:dyDescent="0.2">
      <c r="A9051" s="94" t="s">
        <v>35248</v>
      </c>
      <c r="B9051" t="s">
        <v>35249</v>
      </c>
      <c r="C9051" t="s">
        <v>243</v>
      </c>
      <c r="D9051">
        <v>105.51</v>
      </c>
      <c r="E9051" t="s">
        <v>30879</v>
      </c>
    </row>
    <row r="9052" spans="1:5" hidden="1" x14ac:dyDescent="0.2">
      <c r="A9052" s="94" t="s">
        <v>35250</v>
      </c>
      <c r="B9052" t="s">
        <v>35251</v>
      </c>
      <c r="C9052" t="s">
        <v>243</v>
      </c>
      <c r="D9052">
        <v>105.51</v>
      </c>
      <c r="E9052" t="s">
        <v>30879</v>
      </c>
    </row>
    <row r="9053" spans="1:5" hidden="1" x14ac:dyDescent="0.2">
      <c r="A9053" s="94" t="s">
        <v>35252</v>
      </c>
      <c r="B9053" t="s">
        <v>35253</v>
      </c>
      <c r="C9053" t="s">
        <v>243</v>
      </c>
      <c r="D9053">
        <v>105.51</v>
      </c>
      <c r="E9053" t="s">
        <v>30879</v>
      </c>
    </row>
    <row r="9054" spans="1:5" hidden="1" x14ac:dyDescent="0.2">
      <c r="A9054" s="94" t="s">
        <v>35254</v>
      </c>
      <c r="B9054" t="s">
        <v>35255</v>
      </c>
      <c r="C9054" t="s">
        <v>243</v>
      </c>
      <c r="D9054">
        <v>105.51</v>
      </c>
      <c r="E9054" t="s">
        <v>30879</v>
      </c>
    </row>
    <row r="9055" spans="1:5" hidden="1" x14ac:dyDescent="0.2">
      <c r="A9055" s="94" t="s">
        <v>35256</v>
      </c>
      <c r="B9055" t="s">
        <v>35257</v>
      </c>
      <c r="C9055" t="s">
        <v>243</v>
      </c>
      <c r="D9055">
        <v>105.51</v>
      </c>
      <c r="E9055" t="s">
        <v>30879</v>
      </c>
    </row>
    <row r="9056" spans="1:5" hidden="1" x14ac:dyDescent="0.2">
      <c r="A9056" s="94" t="s">
        <v>35258</v>
      </c>
      <c r="B9056" t="s">
        <v>35259</v>
      </c>
      <c r="C9056" t="s">
        <v>243</v>
      </c>
      <c r="D9056">
        <v>43.2</v>
      </c>
      <c r="E9056" t="s">
        <v>30879</v>
      </c>
    </row>
    <row r="9057" spans="1:5" hidden="1" x14ac:dyDescent="0.2">
      <c r="A9057" s="94" t="s">
        <v>35260</v>
      </c>
      <c r="B9057" t="s">
        <v>35261</v>
      </c>
      <c r="C9057" t="s">
        <v>243</v>
      </c>
      <c r="D9057">
        <v>43.2</v>
      </c>
      <c r="E9057" t="s">
        <v>30879</v>
      </c>
    </row>
    <row r="9058" spans="1:5" hidden="1" x14ac:dyDescent="0.2">
      <c r="A9058" s="94" t="s">
        <v>35262</v>
      </c>
      <c r="B9058" t="s">
        <v>35263</v>
      </c>
      <c r="C9058" t="s">
        <v>243</v>
      </c>
      <c r="D9058">
        <v>43.2</v>
      </c>
      <c r="E9058" t="s">
        <v>30879</v>
      </c>
    </row>
    <row r="9059" spans="1:5" hidden="1" x14ac:dyDescent="0.2">
      <c r="A9059" s="94" t="s">
        <v>35264</v>
      </c>
      <c r="B9059" t="s">
        <v>35265</v>
      </c>
      <c r="C9059" t="s">
        <v>243</v>
      </c>
      <c r="D9059">
        <v>43.2</v>
      </c>
      <c r="E9059" t="s">
        <v>30879</v>
      </c>
    </row>
    <row r="9060" spans="1:5" hidden="1" x14ac:dyDescent="0.2">
      <c r="A9060" s="94" t="s">
        <v>35266</v>
      </c>
      <c r="B9060" t="s">
        <v>35267</v>
      </c>
      <c r="C9060" t="s">
        <v>243</v>
      </c>
      <c r="D9060">
        <v>43.2</v>
      </c>
      <c r="E9060" t="s">
        <v>30879</v>
      </c>
    </row>
    <row r="9061" spans="1:5" hidden="1" x14ac:dyDescent="0.2">
      <c r="A9061" s="94" t="s">
        <v>35268</v>
      </c>
      <c r="B9061" t="s">
        <v>35269</v>
      </c>
      <c r="C9061" t="s">
        <v>243</v>
      </c>
      <c r="D9061">
        <v>43.2</v>
      </c>
      <c r="E9061" t="s">
        <v>30879</v>
      </c>
    </row>
    <row r="9062" spans="1:5" hidden="1" x14ac:dyDescent="0.2">
      <c r="A9062" s="94" t="s">
        <v>35270</v>
      </c>
      <c r="B9062" t="s">
        <v>35271</v>
      </c>
      <c r="C9062" t="s">
        <v>243</v>
      </c>
      <c r="D9062">
        <v>43.2</v>
      </c>
      <c r="E9062" t="s">
        <v>30879</v>
      </c>
    </row>
    <row r="9063" spans="1:5" hidden="1" x14ac:dyDescent="0.2">
      <c r="A9063" s="94" t="s">
        <v>35272</v>
      </c>
      <c r="B9063" t="s">
        <v>35273</v>
      </c>
      <c r="C9063" t="s">
        <v>243</v>
      </c>
      <c r="D9063">
        <v>43.2</v>
      </c>
      <c r="E9063" t="s">
        <v>30879</v>
      </c>
    </row>
    <row r="9064" spans="1:5" hidden="1" x14ac:dyDescent="0.2">
      <c r="A9064" s="94" t="s">
        <v>35274</v>
      </c>
      <c r="B9064" t="s">
        <v>35275</v>
      </c>
      <c r="C9064" t="s">
        <v>243</v>
      </c>
      <c r="D9064">
        <v>43.2</v>
      </c>
      <c r="E9064" t="s">
        <v>30879</v>
      </c>
    </row>
    <row r="9065" spans="1:5" hidden="1" x14ac:dyDescent="0.2">
      <c r="A9065" s="94" t="s">
        <v>35276</v>
      </c>
      <c r="B9065" t="s">
        <v>35277</v>
      </c>
      <c r="C9065" t="s">
        <v>243</v>
      </c>
      <c r="D9065">
        <v>43.2</v>
      </c>
      <c r="E9065" t="s">
        <v>30879</v>
      </c>
    </row>
    <row r="9066" spans="1:5" hidden="1" x14ac:dyDescent="0.2">
      <c r="A9066" s="94" t="s">
        <v>35278</v>
      </c>
      <c r="B9066" t="s">
        <v>35279</v>
      </c>
      <c r="C9066" t="s">
        <v>243</v>
      </c>
      <c r="D9066">
        <v>43.2</v>
      </c>
      <c r="E9066" t="s">
        <v>30879</v>
      </c>
    </row>
    <row r="9067" spans="1:5" hidden="1" x14ac:dyDescent="0.2">
      <c r="A9067" s="94" t="s">
        <v>35280</v>
      </c>
      <c r="B9067" t="s">
        <v>35281</v>
      </c>
      <c r="C9067" t="s">
        <v>243</v>
      </c>
      <c r="D9067">
        <v>43.2</v>
      </c>
      <c r="E9067" t="s">
        <v>30879</v>
      </c>
    </row>
    <row r="9068" spans="1:5" hidden="1" x14ac:dyDescent="0.2">
      <c r="A9068" s="94" t="s">
        <v>35282</v>
      </c>
      <c r="B9068" t="s">
        <v>35283</v>
      </c>
      <c r="C9068" t="s">
        <v>243</v>
      </c>
      <c r="D9068">
        <v>43.2</v>
      </c>
      <c r="E9068" t="s">
        <v>30879</v>
      </c>
    </row>
    <row r="9069" spans="1:5" hidden="1" x14ac:dyDescent="0.2">
      <c r="A9069" s="94" t="s">
        <v>35284</v>
      </c>
      <c r="B9069" t="s">
        <v>35285</v>
      </c>
      <c r="C9069" t="s">
        <v>243</v>
      </c>
      <c r="D9069">
        <v>43.2</v>
      </c>
      <c r="E9069" t="s">
        <v>30879</v>
      </c>
    </row>
    <row r="9070" spans="1:5" hidden="1" x14ac:dyDescent="0.2">
      <c r="A9070" s="94" t="s">
        <v>35286</v>
      </c>
      <c r="B9070" t="s">
        <v>35287</v>
      </c>
      <c r="C9070" t="s">
        <v>243</v>
      </c>
      <c r="D9070">
        <v>43.2</v>
      </c>
      <c r="E9070" t="s">
        <v>30879</v>
      </c>
    </row>
    <row r="9071" spans="1:5" hidden="1" x14ac:dyDescent="0.2">
      <c r="A9071" s="94" t="s">
        <v>35288</v>
      </c>
      <c r="B9071" t="s">
        <v>35289</v>
      </c>
      <c r="C9071" t="s">
        <v>243</v>
      </c>
      <c r="D9071">
        <v>43.2</v>
      </c>
      <c r="E9071" t="s">
        <v>30879</v>
      </c>
    </row>
    <row r="9072" spans="1:5" hidden="1" x14ac:dyDescent="0.2">
      <c r="A9072" s="94" t="s">
        <v>35290</v>
      </c>
      <c r="B9072" t="s">
        <v>35291</v>
      </c>
      <c r="C9072" t="s">
        <v>243</v>
      </c>
      <c r="D9072">
        <v>43.2</v>
      </c>
      <c r="E9072" t="s">
        <v>30879</v>
      </c>
    </row>
    <row r="9073" spans="1:5" hidden="1" x14ac:dyDescent="0.2">
      <c r="A9073" s="94" t="s">
        <v>35292</v>
      </c>
      <c r="B9073" t="s">
        <v>35293</v>
      </c>
      <c r="C9073" t="s">
        <v>243</v>
      </c>
      <c r="D9073">
        <v>43.2</v>
      </c>
      <c r="E9073" t="s">
        <v>30879</v>
      </c>
    </row>
    <row r="9074" spans="1:5" hidden="1" x14ac:dyDescent="0.2">
      <c r="A9074" s="94" t="s">
        <v>35294</v>
      </c>
      <c r="B9074" t="s">
        <v>35295</v>
      </c>
      <c r="C9074" t="s">
        <v>243</v>
      </c>
      <c r="D9074">
        <v>43.2</v>
      </c>
      <c r="E9074" t="s">
        <v>30879</v>
      </c>
    </row>
    <row r="9075" spans="1:5" hidden="1" x14ac:dyDescent="0.2">
      <c r="A9075" s="94" t="s">
        <v>35296</v>
      </c>
      <c r="B9075" t="s">
        <v>35297</v>
      </c>
      <c r="C9075" t="s">
        <v>243</v>
      </c>
      <c r="D9075">
        <v>43.2</v>
      </c>
      <c r="E9075" t="s">
        <v>30879</v>
      </c>
    </row>
    <row r="9076" spans="1:5" hidden="1" x14ac:dyDescent="0.2">
      <c r="A9076" s="94" t="s">
        <v>35298</v>
      </c>
      <c r="B9076" t="s">
        <v>35299</v>
      </c>
      <c r="C9076" t="s">
        <v>243</v>
      </c>
      <c r="D9076">
        <v>43.2</v>
      </c>
      <c r="E9076" t="s">
        <v>30879</v>
      </c>
    </row>
    <row r="9077" spans="1:5" hidden="1" x14ac:dyDescent="0.2">
      <c r="A9077" s="94" t="s">
        <v>35300</v>
      </c>
      <c r="B9077" t="s">
        <v>35301</v>
      </c>
      <c r="C9077" t="s">
        <v>243</v>
      </c>
      <c r="D9077">
        <v>43.2</v>
      </c>
      <c r="E9077" t="s">
        <v>30879</v>
      </c>
    </row>
    <row r="9078" spans="1:5" hidden="1" x14ac:dyDescent="0.2">
      <c r="A9078" s="94" t="s">
        <v>35302</v>
      </c>
      <c r="B9078" t="s">
        <v>35303</v>
      </c>
      <c r="C9078" t="s">
        <v>243</v>
      </c>
      <c r="D9078">
        <v>43.2</v>
      </c>
      <c r="E9078" t="s">
        <v>30879</v>
      </c>
    </row>
    <row r="9079" spans="1:5" hidden="1" x14ac:dyDescent="0.2">
      <c r="A9079" s="94" t="s">
        <v>35304</v>
      </c>
      <c r="B9079" t="s">
        <v>35305</v>
      </c>
      <c r="C9079" t="s">
        <v>243</v>
      </c>
      <c r="D9079">
        <v>43.2</v>
      </c>
      <c r="E9079" t="s">
        <v>30879</v>
      </c>
    </row>
    <row r="9080" spans="1:5" hidden="1" x14ac:dyDescent="0.2">
      <c r="A9080" s="94" t="s">
        <v>35306</v>
      </c>
      <c r="B9080" t="s">
        <v>35307</v>
      </c>
      <c r="C9080" t="s">
        <v>243</v>
      </c>
      <c r="D9080">
        <v>76</v>
      </c>
      <c r="E9080" t="s">
        <v>30879</v>
      </c>
    </row>
    <row r="9081" spans="1:5" hidden="1" x14ac:dyDescent="0.2">
      <c r="A9081" s="94" t="s">
        <v>35308</v>
      </c>
      <c r="B9081" t="s">
        <v>35309</v>
      </c>
      <c r="C9081" t="s">
        <v>243</v>
      </c>
      <c r="D9081">
        <v>76</v>
      </c>
      <c r="E9081" t="s">
        <v>30879</v>
      </c>
    </row>
    <row r="9082" spans="1:5" hidden="1" x14ac:dyDescent="0.2">
      <c r="A9082" s="94" t="s">
        <v>35310</v>
      </c>
      <c r="B9082" t="s">
        <v>35311</v>
      </c>
      <c r="C9082" t="s">
        <v>243</v>
      </c>
      <c r="D9082">
        <v>76</v>
      </c>
      <c r="E9082" t="s">
        <v>30879</v>
      </c>
    </row>
    <row r="9083" spans="1:5" hidden="1" x14ac:dyDescent="0.2">
      <c r="A9083" s="94" t="s">
        <v>35312</v>
      </c>
      <c r="B9083" t="s">
        <v>35313</v>
      </c>
      <c r="C9083" t="s">
        <v>243</v>
      </c>
      <c r="D9083">
        <v>76</v>
      </c>
      <c r="E9083" t="s">
        <v>30879</v>
      </c>
    </row>
    <row r="9084" spans="1:5" hidden="1" x14ac:dyDescent="0.2">
      <c r="A9084" s="94" t="s">
        <v>35314</v>
      </c>
      <c r="B9084" t="s">
        <v>35315</v>
      </c>
      <c r="C9084" t="s">
        <v>243</v>
      </c>
      <c r="D9084">
        <v>76</v>
      </c>
      <c r="E9084" t="s">
        <v>30879</v>
      </c>
    </row>
    <row r="9085" spans="1:5" hidden="1" x14ac:dyDescent="0.2">
      <c r="A9085" s="94" t="s">
        <v>35316</v>
      </c>
      <c r="B9085" t="s">
        <v>35317</v>
      </c>
      <c r="C9085" t="s">
        <v>243</v>
      </c>
      <c r="D9085">
        <v>76</v>
      </c>
      <c r="E9085" t="s">
        <v>30879</v>
      </c>
    </row>
    <row r="9086" spans="1:5" hidden="1" x14ac:dyDescent="0.2">
      <c r="A9086" s="94" t="s">
        <v>35322</v>
      </c>
      <c r="B9086" t="s">
        <v>35323</v>
      </c>
      <c r="C9086" t="s">
        <v>243</v>
      </c>
      <c r="D9086">
        <v>76</v>
      </c>
      <c r="E9086" t="s">
        <v>30879</v>
      </c>
    </row>
    <row r="9087" spans="1:5" hidden="1" x14ac:dyDescent="0.2">
      <c r="A9087" s="94" t="s">
        <v>35324</v>
      </c>
      <c r="B9087" t="s">
        <v>35325</v>
      </c>
      <c r="C9087" t="s">
        <v>243</v>
      </c>
      <c r="D9087">
        <v>76</v>
      </c>
      <c r="E9087" t="s">
        <v>30879</v>
      </c>
    </row>
    <row r="9088" spans="1:5" hidden="1" x14ac:dyDescent="0.2">
      <c r="A9088" s="94" t="s">
        <v>35326</v>
      </c>
      <c r="B9088" t="s">
        <v>35327</v>
      </c>
      <c r="C9088" t="s">
        <v>243</v>
      </c>
      <c r="D9088">
        <v>76</v>
      </c>
      <c r="E9088" t="s">
        <v>30879</v>
      </c>
    </row>
    <row r="9089" spans="1:5" hidden="1" x14ac:dyDescent="0.2">
      <c r="A9089" s="94" t="s">
        <v>35328</v>
      </c>
      <c r="B9089" t="s">
        <v>35329</v>
      </c>
      <c r="C9089" t="s">
        <v>243</v>
      </c>
      <c r="D9089">
        <v>76</v>
      </c>
      <c r="E9089" t="s">
        <v>30879</v>
      </c>
    </row>
    <row r="9090" spans="1:5" hidden="1" x14ac:dyDescent="0.2">
      <c r="A9090" s="94" t="s">
        <v>35330</v>
      </c>
      <c r="B9090" t="s">
        <v>35331</v>
      </c>
      <c r="C9090" t="s">
        <v>243</v>
      </c>
      <c r="D9090">
        <v>76</v>
      </c>
      <c r="E9090" t="s">
        <v>30879</v>
      </c>
    </row>
    <row r="9091" spans="1:5" hidden="1" x14ac:dyDescent="0.2">
      <c r="A9091" s="94" t="s">
        <v>35332</v>
      </c>
      <c r="B9091" t="s">
        <v>35333</v>
      </c>
      <c r="C9091" t="s">
        <v>243</v>
      </c>
      <c r="D9091">
        <v>76</v>
      </c>
      <c r="E9091" t="s">
        <v>30879</v>
      </c>
    </row>
    <row r="9092" spans="1:5" hidden="1" x14ac:dyDescent="0.2">
      <c r="A9092" s="94" t="s">
        <v>35334</v>
      </c>
      <c r="B9092" t="s">
        <v>35335</v>
      </c>
      <c r="C9092" t="s">
        <v>243</v>
      </c>
      <c r="D9092">
        <v>76</v>
      </c>
      <c r="E9092" t="s">
        <v>30879</v>
      </c>
    </row>
    <row r="9093" spans="1:5" hidden="1" x14ac:dyDescent="0.2">
      <c r="A9093" s="94" t="s">
        <v>35336</v>
      </c>
      <c r="B9093" t="s">
        <v>35337</v>
      </c>
      <c r="C9093" t="s">
        <v>243</v>
      </c>
      <c r="D9093">
        <v>76</v>
      </c>
      <c r="E9093" t="s">
        <v>30879</v>
      </c>
    </row>
    <row r="9094" spans="1:5" hidden="1" x14ac:dyDescent="0.2">
      <c r="A9094" s="94" t="s">
        <v>35318</v>
      </c>
      <c r="B9094" t="s">
        <v>35319</v>
      </c>
      <c r="C9094" t="s">
        <v>243</v>
      </c>
      <c r="D9094">
        <v>76</v>
      </c>
      <c r="E9094" t="s">
        <v>30879</v>
      </c>
    </row>
    <row r="9095" spans="1:5" hidden="1" x14ac:dyDescent="0.2">
      <c r="A9095" s="94" t="s">
        <v>35320</v>
      </c>
      <c r="B9095" t="s">
        <v>35321</v>
      </c>
      <c r="C9095" t="s">
        <v>243</v>
      </c>
      <c r="D9095">
        <v>76</v>
      </c>
      <c r="E9095" t="s">
        <v>30879</v>
      </c>
    </row>
    <row r="9096" spans="1:5" hidden="1" x14ac:dyDescent="0.2">
      <c r="A9096" s="94" t="s">
        <v>35338</v>
      </c>
      <c r="B9096" t="s">
        <v>35339</v>
      </c>
      <c r="C9096" t="s">
        <v>243</v>
      </c>
      <c r="D9096">
        <v>76</v>
      </c>
      <c r="E9096" t="s">
        <v>30879</v>
      </c>
    </row>
    <row r="9097" spans="1:5" hidden="1" x14ac:dyDescent="0.2">
      <c r="A9097" s="94" t="s">
        <v>35340</v>
      </c>
      <c r="B9097" t="s">
        <v>35341</v>
      </c>
      <c r="C9097" t="s">
        <v>243</v>
      </c>
      <c r="D9097">
        <v>76</v>
      </c>
      <c r="E9097" t="s">
        <v>30879</v>
      </c>
    </row>
    <row r="9098" spans="1:5" hidden="1" x14ac:dyDescent="0.2">
      <c r="A9098" s="94" t="s">
        <v>35342</v>
      </c>
      <c r="B9098" t="s">
        <v>35343</v>
      </c>
      <c r="C9098" t="s">
        <v>243</v>
      </c>
      <c r="D9098">
        <v>76</v>
      </c>
      <c r="E9098" t="s">
        <v>30879</v>
      </c>
    </row>
    <row r="9099" spans="1:5" hidden="1" x14ac:dyDescent="0.2">
      <c r="A9099" s="94" t="s">
        <v>35344</v>
      </c>
      <c r="B9099" t="s">
        <v>35345</v>
      </c>
      <c r="C9099" t="s">
        <v>243</v>
      </c>
      <c r="D9099">
        <v>76</v>
      </c>
      <c r="E9099" t="s">
        <v>30879</v>
      </c>
    </row>
    <row r="9100" spans="1:5" hidden="1" x14ac:dyDescent="0.2">
      <c r="A9100" s="94" t="s">
        <v>35346</v>
      </c>
      <c r="B9100" t="s">
        <v>35347</v>
      </c>
      <c r="C9100" t="s">
        <v>243</v>
      </c>
      <c r="D9100">
        <v>76</v>
      </c>
      <c r="E9100" t="s">
        <v>30879</v>
      </c>
    </row>
    <row r="9101" spans="1:5" hidden="1" x14ac:dyDescent="0.2">
      <c r="A9101" s="94" t="s">
        <v>35348</v>
      </c>
      <c r="B9101" t="s">
        <v>35349</v>
      </c>
      <c r="C9101" t="s">
        <v>243</v>
      </c>
      <c r="D9101">
        <v>76</v>
      </c>
      <c r="E9101" t="s">
        <v>30879</v>
      </c>
    </row>
    <row r="9102" spans="1:5" hidden="1" x14ac:dyDescent="0.2">
      <c r="A9102" s="94" t="s">
        <v>35350</v>
      </c>
      <c r="B9102" t="s">
        <v>35351</v>
      </c>
      <c r="C9102" t="s">
        <v>243</v>
      </c>
      <c r="D9102">
        <v>76</v>
      </c>
      <c r="E9102" t="s">
        <v>30879</v>
      </c>
    </row>
    <row r="9103" spans="1:5" hidden="1" x14ac:dyDescent="0.2">
      <c r="A9103" s="94" t="s">
        <v>35352</v>
      </c>
      <c r="B9103" t="s">
        <v>35353</v>
      </c>
      <c r="C9103" t="s">
        <v>243</v>
      </c>
      <c r="D9103">
        <v>76</v>
      </c>
      <c r="E9103" t="s">
        <v>30879</v>
      </c>
    </row>
    <row r="9104" spans="1:5" hidden="1" x14ac:dyDescent="0.2">
      <c r="A9104" s="94" t="s">
        <v>35354</v>
      </c>
      <c r="B9104" t="s">
        <v>35355</v>
      </c>
      <c r="C9104" t="s">
        <v>243</v>
      </c>
      <c r="D9104">
        <v>76</v>
      </c>
      <c r="E9104" t="s">
        <v>30879</v>
      </c>
    </row>
    <row r="9105" spans="1:5" hidden="1" x14ac:dyDescent="0.2">
      <c r="A9105" s="94" t="s">
        <v>35356</v>
      </c>
      <c r="B9105" t="s">
        <v>35357</v>
      </c>
      <c r="C9105" t="s">
        <v>243</v>
      </c>
      <c r="D9105">
        <v>76</v>
      </c>
      <c r="E9105" t="s">
        <v>30879</v>
      </c>
    </row>
    <row r="9106" spans="1:5" hidden="1" x14ac:dyDescent="0.2">
      <c r="A9106" s="94" t="s">
        <v>35358</v>
      </c>
      <c r="B9106" t="s">
        <v>35359</v>
      </c>
      <c r="C9106" t="s">
        <v>243</v>
      </c>
      <c r="D9106">
        <v>76</v>
      </c>
      <c r="E9106" t="s">
        <v>30879</v>
      </c>
    </row>
    <row r="9107" spans="1:5" hidden="1" x14ac:dyDescent="0.2">
      <c r="A9107" s="94" t="s">
        <v>49899</v>
      </c>
      <c r="B9107" t="s">
        <v>49900</v>
      </c>
      <c r="C9107" t="s">
        <v>243</v>
      </c>
      <c r="D9107">
        <v>81.31</v>
      </c>
      <c r="E9107" t="s">
        <v>30879</v>
      </c>
    </row>
    <row r="9108" spans="1:5" hidden="1" x14ac:dyDescent="0.2">
      <c r="A9108" s="94" t="s">
        <v>49905</v>
      </c>
      <c r="B9108" t="s">
        <v>49906</v>
      </c>
      <c r="C9108" t="s">
        <v>243</v>
      </c>
      <c r="D9108">
        <v>385.22</v>
      </c>
      <c r="E9108" t="s">
        <v>30879</v>
      </c>
    </row>
    <row r="9109" spans="1:5" hidden="1" x14ac:dyDescent="0.2">
      <c r="A9109" s="94" t="s">
        <v>49901</v>
      </c>
      <c r="B9109" t="s">
        <v>49902</v>
      </c>
      <c r="C9109" t="s">
        <v>2752</v>
      </c>
      <c r="D9109">
        <v>99.95</v>
      </c>
      <c r="E9109" t="s">
        <v>30879</v>
      </c>
    </row>
    <row r="9110" spans="1:5" hidden="1" x14ac:dyDescent="0.2">
      <c r="A9110" s="94" t="s">
        <v>49911</v>
      </c>
      <c r="B9110" t="s">
        <v>49912</v>
      </c>
      <c r="C9110" t="s">
        <v>243</v>
      </c>
      <c r="D9110">
        <v>5.51</v>
      </c>
      <c r="E9110" t="s">
        <v>30879</v>
      </c>
    </row>
    <row r="9111" spans="1:5" hidden="1" x14ac:dyDescent="0.2">
      <c r="A9111" s="94" t="s">
        <v>49913</v>
      </c>
      <c r="B9111" t="s">
        <v>49914</v>
      </c>
      <c r="C9111" t="s">
        <v>243</v>
      </c>
      <c r="D9111">
        <v>5.58</v>
      </c>
      <c r="E9111" t="s">
        <v>30879</v>
      </c>
    </row>
    <row r="9112" spans="1:5" hidden="1" x14ac:dyDescent="0.2">
      <c r="A9112" s="94" t="s">
        <v>49915</v>
      </c>
      <c r="B9112" t="s">
        <v>49916</v>
      </c>
      <c r="C9112" t="s">
        <v>243</v>
      </c>
      <c r="D9112">
        <v>5.51</v>
      </c>
      <c r="E9112" t="s">
        <v>30879</v>
      </c>
    </row>
    <row r="9113" spans="1:5" hidden="1" x14ac:dyDescent="0.2">
      <c r="A9113" s="94" t="s">
        <v>49917</v>
      </c>
      <c r="B9113" t="s">
        <v>49918</v>
      </c>
      <c r="C9113" t="s">
        <v>243</v>
      </c>
      <c r="D9113">
        <v>5.16</v>
      </c>
      <c r="E9113" t="s">
        <v>30879</v>
      </c>
    </row>
    <row r="9114" spans="1:5" hidden="1" x14ac:dyDescent="0.2">
      <c r="A9114" s="94" t="s">
        <v>49919</v>
      </c>
      <c r="B9114" t="s">
        <v>49920</v>
      </c>
      <c r="C9114" t="s">
        <v>243</v>
      </c>
      <c r="D9114">
        <v>5.69</v>
      </c>
      <c r="E9114" t="s">
        <v>30879</v>
      </c>
    </row>
    <row r="9115" spans="1:5" hidden="1" x14ac:dyDescent="0.2">
      <c r="A9115" s="94" t="s">
        <v>49909</v>
      </c>
      <c r="B9115" t="s">
        <v>49910</v>
      </c>
      <c r="C9115" t="s">
        <v>243</v>
      </c>
      <c r="D9115">
        <v>194.66</v>
      </c>
      <c r="E9115" t="s">
        <v>30879</v>
      </c>
    </row>
    <row r="9116" spans="1:5" hidden="1" x14ac:dyDescent="0.2">
      <c r="A9116" s="94" t="s">
        <v>49903</v>
      </c>
      <c r="B9116" t="s">
        <v>49904</v>
      </c>
      <c r="C9116" t="s">
        <v>243</v>
      </c>
      <c r="D9116">
        <v>136.46</v>
      </c>
      <c r="E9116" t="s">
        <v>30879</v>
      </c>
    </row>
    <row r="9117" spans="1:5" hidden="1" x14ac:dyDescent="0.2">
      <c r="A9117" s="94" t="s">
        <v>49907</v>
      </c>
      <c r="B9117" t="s">
        <v>49908</v>
      </c>
      <c r="C9117" t="s">
        <v>243</v>
      </c>
      <c r="D9117">
        <v>225.26</v>
      </c>
      <c r="E9117" t="s">
        <v>30879</v>
      </c>
    </row>
    <row r="9118" spans="1:5" hidden="1" x14ac:dyDescent="0.2">
      <c r="A9118" s="94" t="s">
        <v>34883</v>
      </c>
      <c r="B9118" t="s">
        <v>34884</v>
      </c>
      <c r="C9118" t="s">
        <v>2815</v>
      </c>
      <c r="D9118">
        <v>12.6</v>
      </c>
      <c r="E9118" t="s">
        <v>30879</v>
      </c>
    </row>
    <row r="9119" spans="1:5" hidden="1" x14ac:dyDescent="0.2">
      <c r="A9119" s="94" t="s">
        <v>34885</v>
      </c>
      <c r="B9119" t="s">
        <v>34886</v>
      </c>
      <c r="C9119" t="s">
        <v>2815</v>
      </c>
      <c r="D9119">
        <v>31.5</v>
      </c>
      <c r="E9119" t="s">
        <v>30879</v>
      </c>
    </row>
    <row r="9120" spans="1:5" hidden="1" x14ac:dyDescent="0.2">
      <c r="A9120" s="94" t="s">
        <v>34887</v>
      </c>
      <c r="B9120" t="s">
        <v>34888</v>
      </c>
      <c r="C9120" t="s">
        <v>2815</v>
      </c>
      <c r="D9120">
        <v>14.18</v>
      </c>
      <c r="E9120" t="s">
        <v>30879</v>
      </c>
    </row>
    <row r="9121" spans="1:5" hidden="1" x14ac:dyDescent="0.2">
      <c r="A9121" s="94" t="s">
        <v>10021</v>
      </c>
      <c r="B9121" t="s">
        <v>10022</v>
      </c>
      <c r="C9121" t="s">
        <v>243</v>
      </c>
      <c r="D9121">
        <v>141.99</v>
      </c>
      <c r="E9121" t="s">
        <v>30879</v>
      </c>
    </row>
    <row r="9122" spans="1:5" hidden="1" x14ac:dyDescent="0.2">
      <c r="A9122" s="94" t="s">
        <v>38436</v>
      </c>
      <c r="B9122" t="s">
        <v>38437</v>
      </c>
      <c r="C9122" t="s">
        <v>243</v>
      </c>
      <c r="D9122">
        <v>170.4</v>
      </c>
      <c r="E9122" t="s">
        <v>30879</v>
      </c>
    </row>
    <row r="9123" spans="1:5" hidden="1" x14ac:dyDescent="0.2">
      <c r="A9123" s="94" t="s">
        <v>38438</v>
      </c>
      <c r="B9123" t="s">
        <v>38439</v>
      </c>
      <c r="C9123" t="s">
        <v>243</v>
      </c>
      <c r="D9123">
        <v>210.99</v>
      </c>
      <c r="E9123" t="s">
        <v>30879</v>
      </c>
    </row>
    <row r="9124" spans="1:5" hidden="1" x14ac:dyDescent="0.2">
      <c r="A9124" s="94" t="s">
        <v>34889</v>
      </c>
      <c r="B9124" t="s">
        <v>34890</v>
      </c>
      <c r="C9124" t="s">
        <v>2815</v>
      </c>
      <c r="D9124">
        <v>31.5</v>
      </c>
      <c r="E9124" t="s">
        <v>30879</v>
      </c>
    </row>
    <row r="9125" spans="1:5" hidden="1" x14ac:dyDescent="0.2">
      <c r="A9125" s="94" t="s">
        <v>34891</v>
      </c>
      <c r="B9125" t="s">
        <v>34892</v>
      </c>
      <c r="C9125" t="s">
        <v>2815</v>
      </c>
      <c r="D9125">
        <v>31.5</v>
      </c>
      <c r="E9125" t="s">
        <v>30879</v>
      </c>
    </row>
    <row r="9126" spans="1:5" hidden="1" x14ac:dyDescent="0.2">
      <c r="A9126" s="94" t="s">
        <v>34893</v>
      </c>
      <c r="B9126" t="s">
        <v>34894</v>
      </c>
      <c r="C9126" t="s">
        <v>2815</v>
      </c>
      <c r="D9126">
        <v>31.5</v>
      </c>
      <c r="E9126" t="s">
        <v>30879</v>
      </c>
    </row>
    <row r="9127" spans="1:5" hidden="1" x14ac:dyDescent="0.2">
      <c r="A9127" s="94" t="s">
        <v>38444</v>
      </c>
      <c r="B9127" t="s">
        <v>38445</v>
      </c>
      <c r="C9127" t="s">
        <v>243</v>
      </c>
      <c r="D9127" s="684">
        <v>1301.48</v>
      </c>
      <c r="E9127" t="s">
        <v>30879</v>
      </c>
    </row>
    <row r="9128" spans="1:5" hidden="1" x14ac:dyDescent="0.2">
      <c r="A9128" s="94" t="s">
        <v>38446</v>
      </c>
      <c r="B9128" t="s">
        <v>38447</v>
      </c>
      <c r="C9128" t="s">
        <v>243</v>
      </c>
      <c r="D9128" s="684">
        <v>1816.18</v>
      </c>
      <c r="E9128" t="s">
        <v>30879</v>
      </c>
    </row>
    <row r="9129" spans="1:5" hidden="1" x14ac:dyDescent="0.2">
      <c r="A9129" s="94" t="s">
        <v>38442</v>
      </c>
      <c r="B9129" t="s">
        <v>38443</v>
      </c>
      <c r="C9129" t="s">
        <v>243</v>
      </c>
      <c r="D9129">
        <v>185.51</v>
      </c>
      <c r="E9129" t="s">
        <v>30879</v>
      </c>
    </row>
    <row r="9130" spans="1:5" hidden="1" x14ac:dyDescent="0.2">
      <c r="A9130" s="94" t="s">
        <v>38448</v>
      </c>
      <c r="B9130" t="s">
        <v>38449</v>
      </c>
      <c r="C9130" t="s">
        <v>243</v>
      </c>
      <c r="D9130">
        <v>504</v>
      </c>
      <c r="E9130" t="s">
        <v>30879</v>
      </c>
    </row>
    <row r="9131" spans="1:5" hidden="1" x14ac:dyDescent="0.2">
      <c r="A9131" s="94" t="s">
        <v>38440</v>
      </c>
      <c r="B9131" t="s">
        <v>38441</v>
      </c>
      <c r="C9131" t="s">
        <v>243</v>
      </c>
      <c r="D9131">
        <v>705.89</v>
      </c>
      <c r="E9131" t="s">
        <v>30879</v>
      </c>
    </row>
    <row r="9132" spans="1:5" hidden="1" x14ac:dyDescent="0.2">
      <c r="A9132" s="94" t="s">
        <v>38450</v>
      </c>
      <c r="B9132" t="s">
        <v>38451</v>
      </c>
      <c r="C9132" t="s">
        <v>243</v>
      </c>
      <c r="D9132" s="684">
        <v>1852.94</v>
      </c>
      <c r="E9132" t="s">
        <v>30879</v>
      </c>
    </row>
    <row r="9133" spans="1:5" hidden="1" x14ac:dyDescent="0.2">
      <c r="A9133" s="94" t="s">
        <v>10023</v>
      </c>
      <c r="B9133" t="s">
        <v>31454</v>
      </c>
      <c r="C9133" t="s">
        <v>1623</v>
      </c>
      <c r="D9133">
        <v>16.22</v>
      </c>
      <c r="E9133" t="s">
        <v>30879</v>
      </c>
    </row>
    <row r="9134" spans="1:5" hidden="1" x14ac:dyDescent="0.2">
      <c r="A9134" s="94" t="s">
        <v>10024</v>
      </c>
      <c r="B9134" t="s">
        <v>35727</v>
      </c>
      <c r="C9134" t="s">
        <v>1623</v>
      </c>
      <c r="D9134">
        <v>19.66</v>
      </c>
      <c r="E9134" t="s">
        <v>30879</v>
      </c>
    </row>
    <row r="9135" spans="1:5" hidden="1" x14ac:dyDescent="0.2">
      <c r="A9135" s="94" t="s">
        <v>35729</v>
      </c>
      <c r="B9135" t="s">
        <v>35730</v>
      </c>
      <c r="C9135" t="s">
        <v>1623</v>
      </c>
      <c r="D9135">
        <v>27.77</v>
      </c>
      <c r="E9135" t="s">
        <v>30879</v>
      </c>
    </row>
    <row r="9136" spans="1:5" hidden="1" x14ac:dyDescent="0.2">
      <c r="A9136" s="94" t="s">
        <v>10025</v>
      </c>
      <c r="B9136" t="s">
        <v>10026</v>
      </c>
      <c r="C9136" t="s">
        <v>1623</v>
      </c>
      <c r="D9136">
        <v>33.29</v>
      </c>
      <c r="E9136" t="s">
        <v>30879</v>
      </c>
    </row>
    <row r="9137" spans="1:5" hidden="1" x14ac:dyDescent="0.2">
      <c r="A9137" s="94" t="s">
        <v>10027</v>
      </c>
      <c r="B9137" t="s">
        <v>10028</v>
      </c>
      <c r="C9137" t="s">
        <v>1623</v>
      </c>
      <c r="D9137">
        <v>14.49</v>
      </c>
      <c r="E9137" t="s">
        <v>30879</v>
      </c>
    </row>
    <row r="9138" spans="1:5" hidden="1" x14ac:dyDescent="0.2">
      <c r="A9138" s="94" t="s">
        <v>31450</v>
      </c>
      <c r="B9138" t="s">
        <v>31451</v>
      </c>
      <c r="C9138" t="s">
        <v>1623</v>
      </c>
      <c r="D9138">
        <v>24.4</v>
      </c>
      <c r="E9138" t="s">
        <v>30879</v>
      </c>
    </row>
    <row r="9139" spans="1:5" hidden="1" x14ac:dyDescent="0.2">
      <c r="A9139" s="94" t="s">
        <v>31452</v>
      </c>
      <c r="B9139" t="s">
        <v>31453</v>
      </c>
      <c r="C9139" t="s">
        <v>1623</v>
      </c>
      <c r="D9139">
        <v>11.58</v>
      </c>
      <c r="E9139" t="s">
        <v>30879</v>
      </c>
    </row>
    <row r="9140" spans="1:5" hidden="1" x14ac:dyDescent="0.2">
      <c r="A9140" s="94" t="s">
        <v>34993</v>
      </c>
      <c r="B9140" t="s">
        <v>34994</v>
      </c>
      <c r="C9140" t="s">
        <v>1623</v>
      </c>
      <c r="D9140">
        <v>11.73</v>
      </c>
      <c r="E9140" t="s">
        <v>30879</v>
      </c>
    </row>
    <row r="9141" spans="1:5" hidden="1" x14ac:dyDescent="0.2">
      <c r="A9141" s="94" t="s">
        <v>35000</v>
      </c>
      <c r="B9141" t="s">
        <v>35001</v>
      </c>
      <c r="C9141" t="s">
        <v>1623</v>
      </c>
      <c r="D9141">
        <v>15.12</v>
      </c>
      <c r="E9141" t="s">
        <v>30879</v>
      </c>
    </row>
    <row r="9142" spans="1:5" hidden="1" x14ac:dyDescent="0.2">
      <c r="A9142" s="94" t="s">
        <v>34998</v>
      </c>
      <c r="B9142" t="s">
        <v>34999</v>
      </c>
      <c r="C9142" t="s">
        <v>1623</v>
      </c>
      <c r="D9142">
        <v>25.28</v>
      </c>
      <c r="E9142" t="s">
        <v>30879</v>
      </c>
    </row>
    <row r="9143" spans="1:5" hidden="1" x14ac:dyDescent="0.2">
      <c r="A9143" s="94" t="s">
        <v>35732</v>
      </c>
      <c r="B9143" t="s">
        <v>35733</v>
      </c>
      <c r="C9143" t="s">
        <v>1623</v>
      </c>
      <c r="D9143">
        <v>17.09</v>
      </c>
      <c r="E9143" t="s">
        <v>30879</v>
      </c>
    </row>
    <row r="9144" spans="1:5" hidden="1" x14ac:dyDescent="0.2">
      <c r="A9144" s="94" t="s">
        <v>35734</v>
      </c>
      <c r="B9144" t="s">
        <v>35735</v>
      </c>
      <c r="C9144" t="s">
        <v>1623</v>
      </c>
      <c r="D9144">
        <v>22.74</v>
      </c>
      <c r="E9144" t="s">
        <v>30879</v>
      </c>
    </row>
    <row r="9145" spans="1:5" hidden="1" x14ac:dyDescent="0.2">
      <c r="A9145" s="94" t="s">
        <v>34995</v>
      </c>
      <c r="B9145" t="s">
        <v>34996</v>
      </c>
      <c r="C9145" t="s">
        <v>1623</v>
      </c>
      <c r="D9145">
        <v>11.72</v>
      </c>
      <c r="E9145" t="s">
        <v>30879</v>
      </c>
    </row>
    <row r="9146" spans="1:5" hidden="1" x14ac:dyDescent="0.2">
      <c r="A9146" s="94" t="s">
        <v>10029</v>
      </c>
      <c r="B9146" t="s">
        <v>34997</v>
      </c>
      <c r="C9146" t="s">
        <v>1623</v>
      </c>
      <c r="D9146">
        <v>11</v>
      </c>
      <c r="E9146" t="s">
        <v>30879</v>
      </c>
    </row>
    <row r="9147" spans="1:5" hidden="1" x14ac:dyDescent="0.2">
      <c r="A9147" s="94" t="s">
        <v>10030</v>
      </c>
      <c r="B9147" t="s">
        <v>10031</v>
      </c>
      <c r="C9147" t="s">
        <v>1623</v>
      </c>
      <c r="D9147">
        <v>14.21</v>
      </c>
      <c r="E9147" t="s">
        <v>30879</v>
      </c>
    </row>
    <row r="9148" spans="1:5" hidden="1" x14ac:dyDescent="0.2">
      <c r="A9148" s="94" t="s">
        <v>35736</v>
      </c>
      <c r="B9148" t="s">
        <v>35737</v>
      </c>
      <c r="C9148" t="s">
        <v>243</v>
      </c>
      <c r="D9148">
        <v>5.38</v>
      </c>
      <c r="E9148" t="s">
        <v>30879</v>
      </c>
    </row>
    <row r="9149" spans="1:5" hidden="1" x14ac:dyDescent="0.2">
      <c r="A9149" s="94" t="s">
        <v>10032</v>
      </c>
      <c r="B9149" t="s">
        <v>10033</v>
      </c>
      <c r="C9149" t="s">
        <v>243</v>
      </c>
      <c r="D9149">
        <v>7.42</v>
      </c>
      <c r="E9149" t="s">
        <v>30879</v>
      </c>
    </row>
    <row r="9150" spans="1:5" hidden="1" x14ac:dyDescent="0.2">
      <c r="A9150" s="94" t="s">
        <v>36821</v>
      </c>
      <c r="B9150" t="s">
        <v>36822</v>
      </c>
      <c r="C9150" t="s">
        <v>243</v>
      </c>
      <c r="D9150" s="684">
        <v>1927.71</v>
      </c>
      <c r="E9150" t="s">
        <v>30879</v>
      </c>
    </row>
    <row r="9151" spans="1:5" hidden="1" x14ac:dyDescent="0.2">
      <c r="A9151" s="94" t="s">
        <v>36823</v>
      </c>
      <c r="B9151" t="s">
        <v>36824</v>
      </c>
      <c r="C9151" t="s">
        <v>243</v>
      </c>
      <c r="D9151" s="684">
        <v>2180.7199999999998</v>
      </c>
      <c r="E9151" t="s">
        <v>30879</v>
      </c>
    </row>
    <row r="9152" spans="1:5" hidden="1" x14ac:dyDescent="0.2">
      <c r="A9152" s="94" t="s">
        <v>36819</v>
      </c>
      <c r="B9152" t="s">
        <v>36820</v>
      </c>
      <c r="C9152" t="s">
        <v>243</v>
      </c>
      <c r="D9152" s="684">
        <v>1256.6300000000001</v>
      </c>
      <c r="E9152" t="s">
        <v>30879</v>
      </c>
    </row>
    <row r="9153" spans="1:5" hidden="1" x14ac:dyDescent="0.2">
      <c r="A9153" s="94" t="s">
        <v>36817</v>
      </c>
      <c r="B9153" t="s">
        <v>36818</v>
      </c>
      <c r="C9153" t="s">
        <v>243</v>
      </c>
      <c r="D9153" s="684">
        <v>1843.37</v>
      </c>
      <c r="E9153" t="s">
        <v>30879</v>
      </c>
    </row>
    <row r="9154" spans="1:5" hidden="1" x14ac:dyDescent="0.2">
      <c r="A9154" s="94" t="s">
        <v>10034</v>
      </c>
      <c r="B9154" t="s">
        <v>36829</v>
      </c>
      <c r="C9154" t="s">
        <v>243</v>
      </c>
      <c r="D9154">
        <v>328.05</v>
      </c>
      <c r="E9154" t="s">
        <v>30879</v>
      </c>
    </row>
    <row r="9155" spans="1:5" hidden="1" x14ac:dyDescent="0.2">
      <c r="A9155" s="94" t="s">
        <v>2124</v>
      </c>
      <c r="B9155" t="s">
        <v>22198</v>
      </c>
      <c r="C9155" t="s">
        <v>243</v>
      </c>
      <c r="D9155">
        <v>403.2</v>
      </c>
      <c r="E9155" t="s">
        <v>30879</v>
      </c>
    </row>
    <row r="9156" spans="1:5" hidden="1" x14ac:dyDescent="0.2">
      <c r="A9156" s="94" t="s">
        <v>36815</v>
      </c>
      <c r="B9156" t="s">
        <v>36816</v>
      </c>
      <c r="C9156" t="s">
        <v>243</v>
      </c>
      <c r="D9156">
        <v>474</v>
      </c>
      <c r="E9156" t="s">
        <v>30879</v>
      </c>
    </row>
    <row r="9157" spans="1:5" hidden="1" x14ac:dyDescent="0.2">
      <c r="A9157" s="94" t="s">
        <v>36825</v>
      </c>
      <c r="B9157" t="s">
        <v>36826</v>
      </c>
      <c r="C9157" t="s">
        <v>243</v>
      </c>
      <c r="D9157">
        <v>712.05</v>
      </c>
      <c r="E9157" t="s">
        <v>30879</v>
      </c>
    </row>
    <row r="9158" spans="1:5" hidden="1" x14ac:dyDescent="0.2">
      <c r="A9158" s="94" t="s">
        <v>2125</v>
      </c>
      <c r="B9158" t="s">
        <v>3167</v>
      </c>
      <c r="C9158" t="s">
        <v>243</v>
      </c>
      <c r="D9158">
        <v>667.2</v>
      </c>
      <c r="E9158" t="s">
        <v>30879</v>
      </c>
    </row>
    <row r="9159" spans="1:5" hidden="1" x14ac:dyDescent="0.2">
      <c r="A9159" s="94" t="s">
        <v>36827</v>
      </c>
      <c r="B9159" t="s">
        <v>36828</v>
      </c>
      <c r="C9159" t="s">
        <v>243</v>
      </c>
      <c r="D9159" s="684">
        <v>2715.8</v>
      </c>
      <c r="E9159" t="s">
        <v>30879</v>
      </c>
    </row>
    <row r="9160" spans="1:5" hidden="1" x14ac:dyDescent="0.2">
      <c r="A9160" s="94" t="s">
        <v>49467</v>
      </c>
      <c r="B9160" t="s">
        <v>49468</v>
      </c>
      <c r="C9160" t="s">
        <v>243</v>
      </c>
      <c r="D9160">
        <v>46</v>
      </c>
      <c r="E9160" t="s">
        <v>30879</v>
      </c>
    </row>
    <row r="9161" spans="1:5" hidden="1" x14ac:dyDescent="0.2">
      <c r="A9161" s="94" t="s">
        <v>36624</v>
      </c>
      <c r="B9161" t="s">
        <v>36625</v>
      </c>
      <c r="C9161" t="s">
        <v>243</v>
      </c>
      <c r="D9161">
        <v>253.6</v>
      </c>
      <c r="E9161" t="s">
        <v>30879</v>
      </c>
    </row>
    <row r="9162" spans="1:5" hidden="1" x14ac:dyDescent="0.2">
      <c r="A9162" s="94" t="s">
        <v>31655</v>
      </c>
      <c r="B9162" t="s">
        <v>31656</v>
      </c>
      <c r="C9162" t="s">
        <v>243</v>
      </c>
      <c r="D9162">
        <v>10.54</v>
      </c>
      <c r="E9162" t="s">
        <v>30879</v>
      </c>
    </row>
    <row r="9163" spans="1:5" hidden="1" x14ac:dyDescent="0.2">
      <c r="A9163" s="94" t="s">
        <v>10035</v>
      </c>
      <c r="B9163" t="s">
        <v>10036</v>
      </c>
      <c r="C9163" t="s">
        <v>243</v>
      </c>
      <c r="D9163">
        <v>5.8</v>
      </c>
      <c r="E9163" t="s">
        <v>30879</v>
      </c>
    </row>
    <row r="9164" spans="1:5" hidden="1" x14ac:dyDescent="0.2">
      <c r="A9164" s="94" t="s">
        <v>31710</v>
      </c>
      <c r="B9164" t="s">
        <v>31711</v>
      </c>
      <c r="C9164" t="s">
        <v>243</v>
      </c>
      <c r="D9164">
        <v>8.0500000000000007</v>
      </c>
      <c r="E9164" t="s">
        <v>30879</v>
      </c>
    </row>
    <row r="9165" spans="1:5" hidden="1" x14ac:dyDescent="0.2">
      <c r="A9165" s="94" t="s">
        <v>10037</v>
      </c>
      <c r="B9165" t="s">
        <v>10038</v>
      </c>
      <c r="C9165" t="s">
        <v>243</v>
      </c>
      <c r="D9165">
        <v>11.66</v>
      </c>
      <c r="E9165" t="s">
        <v>30879</v>
      </c>
    </row>
    <row r="9166" spans="1:5" hidden="1" x14ac:dyDescent="0.2">
      <c r="A9166" s="94" t="s">
        <v>36830</v>
      </c>
      <c r="B9166" t="s">
        <v>36831</v>
      </c>
      <c r="C9166" t="s">
        <v>243</v>
      </c>
      <c r="D9166">
        <v>319.27999999999997</v>
      </c>
      <c r="E9166" t="s">
        <v>30879</v>
      </c>
    </row>
    <row r="9167" spans="1:5" hidden="1" x14ac:dyDescent="0.2">
      <c r="A9167" s="94" t="s">
        <v>31653</v>
      </c>
      <c r="B9167" t="s">
        <v>31654</v>
      </c>
      <c r="C9167" t="s">
        <v>243</v>
      </c>
      <c r="D9167">
        <v>6.1</v>
      </c>
      <c r="E9167" t="s">
        <v>30879</v>
      </c>
    </row>
    <row r="9168" spans="1:5" hidden="1" x14ac:dyDescent="0.2">
      <c r="A9168" s="94" t="s">
        <v>45269</v>
      </c>
      <c r="B9168" t="s">
        <v>45270</v>
      </c>
      <c r="C9168" t="s">
        <v>243</v>
      </c>
      <c r="D9168">
        <v>8.27</v>
      </c>
      <c r="E9168" t="s">
        <v>30879</v>
      </c>
    </row>
    <row r="9169" spans="1:5" hidden="1" x14ac:dyDescent="0.2">
      <c r="A9169" s="94" t="s">
        <v>36232</v>
      </c>
      <c r="B9169" t="s">
        <v>36233</v>
      </c>
      <c r="C9169" t="s">
        <v>243</v>
      </c>
      <c r="D9169">
        <v>28.77</v>
      </c>
      <c r="E9169" t="s">
        <v>30879</v>
      </c>
    </row>
    <row r="9170" spans="1:5" hidden="1" x14ac:dyDescent="0.2">
      <c r="A9170" s="94" t="s">
        <v>36234</v>
      </c>
      <c r="B9170" t="s">
        <v>36235</v>
      </c>
      <c r="C9170" t="s">
        <v>243</v>
      </c>
      <c r="D9170">
        <v>38.369999999999997</v>
      </c>
      <c r="E9170" t="s">
        <v>30879</v>
      </c>
    </row>
    <row r="9171" spans="1:5" hidden="1" x14ac:dyDescent="0.2">
      <c r="A9171" s="94" t="s">
        <v>22199</v>
      </c>
      <c r="B9171" t="s">
        <v>22200</v>
      </c>
      <c r="C9171" t="s">
        <v>1623</v>
      </c>
      <c r="D9171">
        <v>11.57</v>
      </c>
      <c r="E9171" t="s">
        <v>30879</v>
      </c>
    </row>
    <row r="9172" spans="1:5" hidden="1" x14ac:dyDescent="0.2">
      <c r="A9172" s="94" t="s">
        <v>22201</v>
      </c>
      <c r="B9172" t="s">
        <v>22202</v>
      </c>
      <c r="C9172" t="s">
        <v>1623</v>
      </c>
      <c r="D9172">
        <v>112.06</v>
      </c>
      <c r="E9172" t="s">
        <v>30879</v>
      </c>
    </row>
    <row r="9173" spans="1:5" hidden="1" x14ac:dyDescent="0.2">
      <c r="A9173" s="94" t="s">
        <v>36497</v>
      </c>
      <c r="B9173" t="s">
        <v>36498</v>
      </c>
      <c r="C9173" t="s">
        <v>243</v>
      </c>
      <c r="D9173">
        <v>3.02</v>
      </c>
      <c r="E9173" t="s">
        <v>30879</v>
      </c>
    </row>
    <row r="9174" spans="1:5" hidden="1" x14ac:dyDescent="0.2">
      <c r="A9174" s="94" t="s">
        <v>36499</v>
      </c>
      <c r="B9174" t="s">
        <v>36500</v>
      </c>
      <c r="C9174" t="s">
        <v>243</v>
      </c>
      <c r="D9174">
        <v>2.95</v>
      </c>
      <c r="E9174" t="s">
        <v>30879</v>
      </c>
    </row>
    <row r="9175" spans="1:5" hidden="1" x14ac:dyDescent="0.2">
      <c r="A9175" s="94" t="s">
        <v>36501</v>
      </c>
      <c r="B9175" t="s">
        <v>36502</v>
      </c>
      <c r="C9175" t="s">
        <v>243</v>
      </c>
      <c r="D9175">
        <v>3.02</v>
      </c>
      <c r="E9175" t="s">
        <v>30879</v>
      </c>
    </row>
    <row r="9176" spans="1:5" hidden="1" x14ac:dyDescent="0.2">
      <c r="A9176" s="94" t="s">
        <v>10039</v>
      </c>
      <c r="B9176" t="s">
        <v>10040</v>
      </c>
      <c r="C9176" t="s">
        <v>243</v>
      </c>
      <c r="D9176">
        <v>11.44</v>
      </c>
      <c r="E9176" t="s">
        <v>30879</v>
      </c>
    </row>
    <row r="9177" spans="1:5" hidden="1" x14ac:dyDescent="0.2">
      <c r="A9177" s="94" t="s">
        <v>10041</v>
      </c>
      <c r="B9177" t="s">
        <v>32977</v>
      </c>
      <c r="C9177" t="s">
        <v>243</v>
      </c>
      <c r="D9177">
        <v>44.44</v>
      </c>
      <c r="E9177" t="s">
        <v>30879</v>
      </c>
    </row>
    <row r="9178" spans="1:5" hidden="1" x14ac:dyDescent="0.2">
      <c r="A9178" s="94" t="s">
        <v>10042</v>
      </c>
      <c r="B9178" t="s">
        <v>32978</v>
      </c>
      <c r="C9178" t="s">
        <v>243</v>
      </c>
      <c r="D9178">
        <v>44.44</v>
      </c>
      <c r="E9178" t="s">
        <v>30879</v>
      </c>
    </row>
    <row r="9179" spans="1:5" hidden="1" x14ac:dyDescent="0.2">
      <c r="A9179" s="94" t="s">
        <v>32756</v>
      </c>
      <c r="B9179" t="s">
        <v>32757</v>
      </c>
      <c r="C9179" t="s">
        <v>243</v>
      </c>
      <c r="D9179">
        <v>45.37</v>
      </c>
      <c r="E9179" t="s">
        <v>30879</v>
      </c>
    </row>
    <row r="9180" spans="1:5" hidden="1" x14ac:dyDescent="0.2">
      <c r="A9180" s="94" t="s">
        <v>10043</v>
      </c>
      <c r="B9180" t="s">
        <v>32976</v>
      </c>
      <c r="C9180" t="s">
        <v>243</v>
      </c>
      <c r="D9180">
        <v>44.44</v>
      </c>
      <c r="E9180" t="s">
        <v>30879</v>
      </c>
    </row>
    <row r="9181" spans="1:5" hidden="1" x14ac:dyDescent="0.2">
      <c r="A9181" s="94" t="s">
        <v>33108</v>
      </c>
      <c r="B9181" t="s">
        <v>33109</v>
      </c>
      <c r="C9181" t="s">
        <v>243</v>
      </c>
      <c r="D9181">
        <v>32.86</v>
      </c>
      <c r="E9181" t="s">
        <v>30879</v>
      </c>
    </row>
    <row r="9182" spans="1:5" hidden="1" x14ac:dyDescent="0.2">
      <c r="A9182" s="94" t="s">
        <v>32887</v>
      </c>
      <c r="B9182" t="s">
        <v>32888</v>
      </c>
      <c r="C9182" t="s">
        <v>243</v>
      </c>
      <c r="D9182">
        <v>29.43</v>
      </c>
      <c r="E9182" t="s">
        <v>30879</v>
      </c>
    </row>
    <row r="9183" spans="1:5" hidden="1" x14ac:dyDescent="0.2">
      <c r="A9183" s="94" t="s">
        <v>32904</v>
      </c>
      <c r="B9183" t="s">
        <v>32905</v>
      </c>
      <c r="C9183" t="s">
        <v>243</v>
      </c>
      <c r="D9183">
        <v>8.23</v>
      </c>
      <c r="E9183" t="s">
        <v>30879</v>
      </c>
    </row>
    <row r="9184" spans="1:5" hidden="1" x14ac:dyDescent="0.2">
      <c r="A9184" s="94" t="s">
        <v>36483</v>
      </c>
      <c r="B9184" t="s">
        <v>36484</v>
      </c>
      <c r="C9184" t="s">
        <v>243</v>
      </c>
      <c r="D9184">
        <v>33.79</v>
      </c>
      <c r="E9184" t="s">
        <v>30879</v>
      </c>
    </row>
    <row r="9185" spans="1:5" hidden="1" x14ac:dyDescent="0.2">
      <c r="A9185" s="94" t="s">
        <v>10044</v>
      </c>
      <c r="B9185" t="s">
        <v>33087</v>
      </c>
      <c r="C9185" t="s">
        <v>1195</v>
      </c>
      <c r="D9185">
        <v>103.64</v>
      </c>
      <c r="E9185" t="s">
        <v>30879</v>
      </c>
    </row>
    <row r="9186" spans="1:5" hidden="1" x14ac:dyDescent="0.2">
      <c r="A9186" s="94" t="s">
        <v>31947</v>
      </c>
      <c r="B9186" t="s">
        <v>31948</v>
      </c>
      <c r="C9186" t="s">
        <v>243</v>
      </c>
      <c r="D9186">
        <v>92.06</v>
      </c>
      <c r="E9186" t="s">
        <v>30879</v>
      </c>
    </row>
    <row r="9187" spans="1:5" hidden="1" x14ac:dyDescent="0.2">
      <c r="A9187" s="94" t="s">
        <v>33005</v>
      </c>
      <c r="B9187" t="s">
        <v>33006</v>
      </c>
      <c r="C9187" t="s">
        <v>243</v>
      </c>
      <c r="D9187">
        <v>68.099999999999994</v>
      </c>
      <c r="E9187" t="s">
        <v>30879</v>
      </c>
    </row>
    <row r="9188" spans="1:5" hidden="1" x14ac:dyDescent="0.2">
      <c r="A9188" s="94" t="s">
        <v>31792</v>
      </c>
      <c r="B9188" t="s">
        <v>31793</v>
      </c>
      <c r="C9188" t="s">
        <v>243</v>
      </c>
      <c r="D9188">
        <v>13.38</v>
      </c>
      <c r="E9188" t="s">
        <v>30879</v>
      </c>
    </row>
    <row r="9189" spans="1:5" hidden="1" x14ac:dyDescent="0.2">
      <c r="A9189" s="94" t="s">
        <v>31790</v>
      </c>
      <c r="B9189" t="s">
        <v>31791</v>
      </c>
      <c r="C9189" t="s">
        <v>243</v>
      </c>
      <c r="D9189">
        <v>13.38</v>
      </c>
      <c r="E9189" t="s">
        <v>30879</v>
      </c>
    </row>
    <row r="9190" spans="1:5" hidden="1" x14ac:dyDescent="0.2">
      <c r="A9190" s="94" t="s">
        <v>36359</v>
      </c>
      <c r="B9190" t="s">
        <v>36360</v>
      </c>
      <c r="C9190" t="s">
        <v>243</v>
      </c>
      <c r="D9190">
        <v>17.36</v>
      </c>
      <c r="E9190" t="s">
        <v>30879</v>
      </c>
    </row>
    <row r="9191" spans="1:5" hidden="1" x14ac:dyDescent="0.2">
      <c r="A9191" s="94" t="s">
        <v>36361</v>
      </c>
      <c r="B9191" t="s">
        <v>36362</v>
      </c>
      <c r="C9191" t="s">
        <v>243</v>
      </c>
      <c r="D9191">
        <v>17.36</v>
      </c>
      <c r="E9191" t="s">
        <v>30879</v>
      </c>
    </row>
    <row r="9192" spans="1:5" hidden="1" x14ac:dyDescent="0.2">
      <c r="A9192" s="94" t="s">
        <v>36363</v>
      </c>
      <c r="B9192" t="s">
        <v>36364</v>
      </c>
      <c r="C9192" t="s">
        <v>243</v>
      </c>
      <c r="D9192">
        <v>17.36</v>
      </c>
      <c r="E9192" t="s">
        <v>30879</v>
      </c>
    </row>
    <row r="9193" spans="1:5" hidden="1" x14ac:dyDescent="0.2">
      <c r="A9193" s="94" t="s">
        <v>36365</v>
      </c>
      <c r="B9193" t="s">
        <v>36366</v>
      </c>
      <c r="C9193" t="s">
        <v>243</v>
      </c>
      <c r="D9193">
        <v>17.36</v>
      </c>
      <c r="E9193" t="s">
        <v>30879</v>
      </c>
    </row>
    <row r="9194" spans="1:5" hidden="1" x14ac:dyDescent="0.2">
      <c r="A9194" s="94" t="s">
        <v>32908</v>
      </c>
      <c r="B9194" t="s">
        <v>32909</v>
      </c>
      <c r="C9194" t="s">
        <v>243</v>
      </c>
      <c r="D9194">
        <v>10.64</v>
      </c>
      <c r="E9194" t="s">
        <v>30879</v>
      </c>
    </row>
    <row r="9195" spans="1:5" hidden="1" x14ac:dyDescent="0.2">
      <c r="A9195" s="94" t="s">
        <v>33083</v>
      </c>
      <c r="B9195" t="s">
        <v>33084</v>
      </c>
      <c r="C9195" t="s">
        <v>243</v>
      </c>
      <c r="D9195">
        <v>8.3800000000000008</v>
      </c>
      <c r="E9195" t="s">
        <v>30879</v>
      </c>
    </row>
    <row r="9196" spans="1:5" hidden="1" x14ac:dyDescent="0.2">
      <c r="A9196" s="94" t="s">
        <v>10045</v>
      </c>
      <c r="B9196" t="s">
        <v>33085</v>
      </c>
      <c r="C9196" t="s">
        <v>243</v>
      </c>
      <c r="D9196">
        <v>7.48</v>
      </c>
      <c r="E9196" t="s">
        <v>30879</v>
      </c>
    </row>
    <row r="9197" spans="1:5" hidden="1" x14ac:dyDescent="0.2">
      <c r="A9197" s="94" t="s">
        <v>32982</v>
      </c>
      <c r="B9197" t="s">
        <v>32983</v>
      </c>
      <c r="C9197" t="s">
        <v>1031</v>
      </c>
      <c r="D9197">
        <v>72.319999999999993</v>
      </c>
      <c r="E9197" t="s">
        <v>30879</v>
      </c>
    </row>
    <row r="9198" spans="1:5" hidden="1" x14ac:dyDescent="0.2">
      <c r="A9198" s="94" t="s">
        <v>32704</v>
      </c>
      <c r="B9198" t="s">
        <v>32705</v>
      </c>
      <c r="C9198" t="s">
        <v>243</v>
      </c>
      <c r="D9198">
        <v>26.58</v>
      </c>
      <c r="E9198" t="s">
        <v>30879</v>
      </c>
    </row>
    <row r="9199" spans="1:5" hidden="1" x14ac:dyDescent="0.2">
      <c r="A9199" s="94" t="s">
        <v>33073</v>
      </c>
      <c r="B9199" t="s">
        <v>33074</v>
      </c>
      <c r="C9199" t="s">
        <v>243</v>
      </c>
      <c r="D9199">
        <v>31.91</v>
      </c>
      <c r="E9199" t="s">
        <v>30879</v>
      </c>
    </row>
    <row r="9200" spans="1:5" hidden="1" x14ac:dyDescent="0.2">
      <c r="A9200" s="94" t="s">
        <v>10046</v>
      </c>
      <c r="B9200" t="s">
        <v>32891</v>
      </c>
      <c r="C9200" t="s">
        <v>243</v>
      </c>
      <c r="D9200">
        <v>39.130000000000003</v>
      </c>
      <c r="E9200" t="s">
        <v>30879</v>
      </c>
    </row>
    <row r="9201" spans="1:5" hidden="1" x14ac:dyDescent="0.2">
      <c r="A9201" s="94" t="s">
        <v>32739</v>
      </c>
      <c r="B9201" t="s">
        <v>32740</v>
      </c>
      <c r="C9201" t="s">
        <v>243</v>
      </c>
      <c r="D9201">
        <v>40.83</v>
      </c>
      <c r="E9201" t="s">
        <v>30879</v>
      </c>
    </row>
    <row r="9202" spans="1:5" hidden="1" x14ac:dyDescent="0.2">
      <c r="A9202" s="94" t="s">
        <v>32741</v>
      </c>
      <c r="B9202" t="s">
        <v>32742</v>
      </c>
      <c r="C9202" t="s">
        <v>243</v>
      </c>
      <c r="D9202">
        <v>40.83</v>
      </c>
      <c r="E9202" t="s">
        <v>30879</v>
      </c>
    </row>
    <row r="9203" spans="1:5" hidden="1" x14ac:dyDescent="0.2">
      <c r="A9203" s="94" t="s">
        <v>32730</v>
      </c>
      <c r="B9203" t="s">
        <v>32731</v>
      </c>
      <c r="C9203" t="s">
        <v>243</v>
      </c>
      <c r="D9203">
        <v>38.380000000000003</v>
      </c>
      <c r="E9203" t="s">
        <v>30879</v>
      </c>
    </row>
    <row r="9204" spans="1:5" hidden="1" x14ac:dyDescent="0.2">
      <c r="A9204" s="94" t="s">
        <v>32732</v>
      </c>
      <c r="B9204" t="s">
        <v>32733</v>
      </c>
      <c r="C9204" t="s">
        <v>243</v>
      </c>
      <c r="D9204">
        <v>37.69</v>
      </c>
      <c r="E9204" t="s">
        <v>30879</v>
      </c>
    </row>
    <row r="9205" spans="1:5" hidden="1" x14ac:dyDescent="0.2">
      <c r="A9205" s="94" t="s">
        <v>32967</v>
      </c>
      <c r="B9205" t="s">
        <v>32968</v>
      </c>
      <c r="C9205" t="s">
        <v>243</v>
      </c>
      <c r="D9205">
        <v>14.93</v>
      </c>
      <c r="E9205" t="s">
        <v>30879</v>
      </c>
    </row>
    <row r="9206" spans="1:5" hidden="1" x14ac:dyDescent="0.2">
      <c r="A9206" s="94" t="s">
        <v>10047</v>
      </c>
      <c r="B9206" t="s">
        <v>32969</v>
      </c>
      <c r="C9206" t="s">
        <v>243</v>
      </c>
      <c r="D9206">
        <v>11.79</v>
      </c>
      <c r="E9206" t="s">
        <v>30879</v>
      </c>
    </row>
    <row r="9207" spans="1:5" hidden="1" x14ac:dyDescent="0.2">
      <c r="A9207" s="94" t="s">
        <v>32970</v>
      </c>
      <c r="B9207" t="s">
        <v>32971</v>
      </c>
      <c r="C9207" t="s">
        <v>243</v>
      </c>
      <c r="D9207">
        <v>14.93</v>
      </c>
      <c r="E9207" t="s">
        <v>30879</v>
      </c>
    </row>
    <row r="9208" spans="1:5" hidden="1" x14ac:dyDescent="0.2">
      <c r="A9208" s="94" t="s">
        <v>33051</v>
      </c>
      <c r="B9208" t="s">
        <v>33052</v>
      </c>
      <c r="C9208" t="s">
        <v>243</v>
      </c>
      <c r="D9208">
        <v>8.01</v>
      </c>
      <c r="E9208" t="s">
        <v>30879</v>
      </c>
    </row>
    <row r="9209" spans="1:5" hidden="1" x14ac:dyDescent="0.2">
      <c r="A9209" s="94" t="s">
        <v>10048</v>
      </c>
      <c r="B9209" t="s">
        <v>31946</v>
      </c>
      <c r="C9209" t="s">
        <v>243</v>
      </c>
      <c r="D9209">
        <v>166.5</v>
      </c>
      <c r="E9209" t="s">
        <v>30879</v>
      </c>
    </row>
    <row r="9210" spans="1:5" hidden="1" x14ac:dyDescent="0.2">
      <c r="A9210" s="94" t="s">
        <v>10049</v>
      </c>
      <c r="B9210" t="s">
        <v>32763</v>
      </c>
      <c r="C9210" t="s">
        <v>243</v>
      </c>
      <c r="D9210">
        <v>14.96</v>
      </c>
      <c r="E9210" t="s">
        <v>30879</v>
      </c>
    </row>
    <row r="9211" spans="1:5" hidden="1" x14ac:dyDescent="0.2">
      <c r="A9211" s="94" t="s">
        <v>4929</v>
      </c>
      <c r="B9211" t="s">
        <v>33059</v>
      </c>
      <c r="C9211" t="s">
        <v>243</v>
      </c>
      <c r="D9211">
        <v>5.53</v>
      </c>
      <c r="E9211" t="s">
        <v>30879</v>
      </c>
    </row>
    <row r="9212" spans="1:5" hidden="1" x14ac:dyDescent="0.2">
      <c r="A9212" s="94" t="s">
        <v>2190</v>
      </c>
      <c r="B9212" t="s">
        <v>33060</v>
      </c>
      <c r="C9212" t="s">
        <v>243</v>
      </c>
      <c r="D9212">
        <v>5.53</v>
      </c>
      <c r="E9212" t="s">
        <v>30879</v>
      </c>
    </row>
    <row r="9213" spans="1:5" hidden="1" x14ac:dyDescent="0.2">
      <c r="A9213" s="94" t="s">
        <v>7460</v>
      </c>
      <c r="B9213" t="s">
        <v>32966</v>
      </c>
      <c r="C9213" t="s">
        <v>243</v>
      </c>
      <c r="D9213">
        <v>6.16</v>
      </c>
      <c r="E9213" t="s">
        <v>30879</v>
      </c>
    </row>
    <row r="9214" spans="1:5" hidden="1" x14ac:dyDescent="0.2">
      <c r="A9214" s="94" t="s">
        <v>5870</v>
      </c>
      <c r="B9214" t="s">
        <v>32979</v>
      </c>
      <c r="C9214" t="s">
        <v>243</v>
      </c>
      <c r="D9214">
        <v>14.95</v>
      </c>
      <c r="E9214" t="s">
        <v>30879</v>
      </c>
    </row>
    <row r="9215" spans="1:5" hidden="1" x14ac:dyDescent="0.2">
      <c r="A9215" s="94" t="s">
        <v>10050</v>
      </c>
      <c r="B9215" t="s">
        <v>32943</v>
      </c>
      <c r="C9215" t="s">
        <v>243</v>
      </c>
      <c r="D9215">
        <v>13.26</v>
      </c>
      <c r="E9215" t="s">
        <v>30879</v>
      </c>
    </row>
    <row r="9216" spans="1:5" hidden="1" x14ac:dyDescent="0.2">
      <c r="A9216" s="94" t="s">
        <v>32941</v>
      </c>
      <c r="B9216" t="s">
        <v>32942</v>
      </c>
      <c r="C9216" t="s">
        <v>243</v>
      </c>
      <c r="D9216">
        <v>16.18</v>
      </c>
      <c r="E9216" t="s">
        <v>30879</v>
      </c>
    </row>
    <row r="9217" spans="1:5" hidden="1" x14ac:dyDescent="0.2">
      <c r="A9217" s="94" t="s">
        <v>5871</v>
      </c>
      <c r="B9217" t="s">
        <v>32940</v>
      </c>
      <c r="C9217" t="s">
        <v>243</v>
      </c>
      <c r="D9217">
        <v>13.45</v>
      </c>
      <c r="E9217" t="s">
        <v>30879</v>
      </c>
    </row>
    <row r="9218" spans="1:5" hidden="1" x14ac:dyDescent="0.2">
      <c r="A9218" s="94" t="s">
        <v>5872</v>
      </c>
      <c r="B9218" t="s">
        <v>32715</v>
      </c>
      <c r="C9218" t="s">
        <v>243</v>
      </c>
      <c r="D9218">
        <v>19.72</v>
      </c>
      <c r="E9218" t="s">
        <v>30879</v>
      </c>
    </row>
    <row r="9219" spans="1:5" hidden="1" x14ac:dyDescent="0.2">
      <c r="A9219" s="94" t="s">
        <v>5873</v>
      </c>
      <c r="B9219" t="s">
        <v>32951</v>
      </c>
      <c r="C9219" t="s">
        <v>243</v>
      </c>
      <c r="D9219">
        <v>13.96</v>
      </c>
      <c r="E9219" t="s">
        <v>30879</v>
      </c>
    </row>
    <row r="9220" spans="1:5" hidden="1" x14ac:dyDescent="0.2">
      <c r="A9220" s="94" t="s">
        <v>10051</v>
      </c>
      <c r="B9220" t="s">
        <v>32944</v>
      </c>
      <c r="C9220" t="s">
        <v>243</v>
      </c>
      <c r="D9220">
        <v>25.48</v>
      </c>
      <c r="E9220" t="s">
        <v>30879</v>
      </c>
    </row>
    <row r="9221" spans="1:5" hidden="1" x14ac:dyDescent="0.2">
      <c r="A9221" s="94" t="s">
        <v>10052</v>
      </c>
      <c r="B9221" t="s">
        <v>32932</v>
      </c>
      <c r="C9221" t="s">
        <v>243</v>
      </c>
      <c r="D9221">
        <v>19.559999999999999</v>
      </c>
      <c r="E9221" t="s">
        <v>30879</v>
      </c>
    </row>
    <row r="9222" spans="1:5" hidden="1" x14ac:dyDescent="0.2">
      <c r="A9222" s="94" t="s">
        <v>32933</v>
      </c>
      <c r="B9222" t="s">
        <v>32934</v>
      </c>
      <c r="C9222" t="s">
        <v>243</v>
      </c>
      <c r="D9222">
        <v>21.55</v>
      </c>
      <c r="E9222" t="s">
        <v>30879</v>
      </c>
    </row>
    <row r="9223" spans="1:5" hidden="1" x14ac:dyDescent="0.2">
      <c r="A9223" s="94" t="s">
        <v>5874</v>
      </c>
      <c r="B9223" t="s">
        <v>5875</v>
      </c>
      <c r="C9223" t="s">
        <v>243</v>
      </c>
      <c r="D9223">
        <v>16.2</v>
      </c>
      <c r="E9223" t="s">
        <v>30879</v>
      </c>
    </row>
    <row r="9224" spans="1:5" hidden="1" x14ac:dyDescent="0.2">
      <c r="A9224" s="94" t="s">
        <v>32958</v>
      </c>
      <c r="B9224" t="s">
        <v>32959</v>
      </c>
      <c r="C9224" t="s">
        <v>243</v>
      </c>
      <c r="D9224">
        <v>19.5</v>
      </c>
      <c r="E9224" t="s">
        <v>30879</v>
      </c>
    </row>
    <row r="9225" spans="1:5" hidden="1" x14ac:dyDescent="0.2">
      <c r="A9225" s="94" t="s">
        <v>10053</v>
      </c>
      <c r="B9225" t="s">
        <v>10054</v>
      </c>
      <c r="C9225" t="s">
        <v>243</v>
      </c>
      <c r="D9225">
        <v>23.58</v>
      </c>
      <c r="E9225" t="s">
        <v>30879</v>
      </c>
    </row>
    <row r="9226" spans="1:5" hidden="1" x14ac:dyDescent="0.2">
      <c r="A9226" s="94" t="s">
        <v>5876</v>
      </c>
      <c r="B9226" t="s">
        <v>5877</v>
      </c>
      <c r="C9226" t="s">
        <v>243</v>
      </c>
      <c r="D9226">
        <v>26.8</v>
      </c>
      <c r="E9226" t="s">
        <v>30879</v>
      </c>
    </row>
    <row r="9227" spans="1:5" hidden="1" x14ac:dyDescent="0.2">
      <c r="A9227" s="94" t="s">
        <v>32960</v>
      </c>
      <c r="B9227" t="s">
        <v>32961</v>
      </c>
      <c r="C9227" t="s">
        <v>243</v>
      </c>
      <c r="D9227">
        <v>32.270000000000003</v>
      </c>
      <c r="E9227" t="s">
        <v>30879</v>
      </c>
    </row>
    <row r="9228" spans="1:5" hidden="1" x14ac:dyDescent="0.2">
      <c r="A9228" s="94" t="s">
        <v>10055</v>
      </c>
      <c r="B9228" t="s">
        <v>31641</v>
      </c>
      <c r="C9228" t="s">
        <v>243</v>
      </c>
      <c r="D9228">
        <v>6.24</v>
      </c>
      <c r="E9228" t="s">
        <v>30879</v>
      </c>
    </row>
    <row r="9229" spans="1:5" hidden="1" x14ac:dyDescent="0.2">
      <c r="A9229" s="94" t="s">
        <v>10056</v>
      </c>
      <c r="B9229" t="s">
        <v>31642</v>
      </c>
      <c r="C9229" t="s">
        <v>243</v>
      </c>
      <c r="D9229">
        <v>6.24</v>
      </c>
      <c r="E9229" t="s">
        <v>30879</v>
      </c>
    </row>
    <row r="9230" spans="1:5" hidden="1" x14ac:dyDescent="0.2">
      <c r="A9230" s="94" t="s">
        <v>10057</v>
      </c>
      <c r="B9230" t="s">
        <v>31643</v>
      </c>
      <c r="C9230" t="s">
        <v>243</v>
      </c>
      <c r="D9230">
        <v>6.24</v>
      </c>
      <c r="E9230" t="s">
        <v>30879</v>
      </c>
    </row>
    <row r="9231" spans="1:5" hidden="1" x14ac:dyDescent="0.2">
      <c r="A9231" s="94" t="s">
        <v>10058</v>
      </c>
      <c r="B9231" t="s">
        <v>31644</v>
      </c>
      <c r="C9231" t="s">
        <v>243</v>
      </c>
      <c r="D9231">
        <v>6.24</v>
      </c>
      <c r="E9231" t="s">
        <v>30879</v>
      </c>
    </row>
    <row r="9232" spans="1:5" hidden="1" x14ac:dyDescent="0.2">
      <c r="A9232" s="94" t="s">
        <v>10059</v>
      </c>
      <c r="B9232" t="s">
        <v>31645</v>
      </c>
      <c r="C9232" t="s">
        <v>243</v>
      </c>
      <c r="D9232">
        <v>6.24</v>
      </c>
      <c r="E9232" t="s">
        <v>30879</v>
      </c>
    </row>
    <row r="9233" spans="1:5" hidden="1" x14ac:dyDescent="0.2">
      <c r="A9233" s="94" t="s">
        <v>10060</v>
      </c>
      <c r="B9233" t="s">
        <v>31646</v>
      </c>
      <c r="C9233" t="s">
        <v>243</v>
      </c>
      <c r="D9233">
        <v>6.24</v>
      </c>
      <c r="E9233" t="s">
        <v>30879</v>
      </c>
    </row>
    <row r="9234" spans="1:5" hidden="1" x14ac:dyDescent="0.2">
      <c r="A9234" s="94" t="s">
        <v>10061</v>
      </c>
      <c r="B9234" t="s">
        <v>31647</v>
      </c>
      <c r="C9234" t="s">
        <v>243</v>
      </c>
      <c r="D9234">
        <v>6.24</v>
      </c>
      <c r="E9234" t="s">
        <v>30879</v>
      </c>
    </row>
    <row r="9235" spans="1:5" hidden="1" x14ac:dyDescent="0.2">
      <c r="A9235" s="94" t="s">
        <v>10062</v>
      </c>
      <c r="B9235" t="s">
        <v>31648</v>
      </c>
      <c r="C9235" t="s">
        <v>243</v>
      </c>
      <c r="D9235">
        <v>6.24</v>
      </c>
      <c r="E9235" t="s">
        <v>30879</v>
      </c>
    </row>
    <row r="9236" spans="1:5" hidden="1" x14ac:dyDescent="0.2">
      <c r="A9236" s="94" t="s">
        <v>10063</v>
      </c>
      <c r="B9236" t="s">
        <v>31649</v>
      </c>
      <c r="C9236" t="s">
        <v>243</v>
      </c>
      <c r="D9236">
        <v>6.24</v>
      </c>
      <c r="E9236" t="s">
        <v>30879</v>
      </c>
    </row>
    <row r="9237" spans="1:5" hidden="1" x14ac:dyDescent="0.2">
      <c r="A9237" s="94" t="s">
        <v>10064</v>
      </c>
      <c r="B9237" t="s">
        <v>31650</v>
      </c>
      <c r="C9237" t="s">
        <v>243</v>
      </c>
      <c r="D9237">
        <v>6.24</v>
      </c>
      <c r="E9237" t="s">
        <v>30879</v>
      </c>
    </row>
    <row r="9238" spans="1:5" hidden="1" x14ac:dyDescent="0.2">
      <c r="A9238" s="94" t="s">
        <v>10065</v>
      </c>
      <c r="B9238" t="s">
        <v>31636</v>
      </c>
      <c r="C9238" t="s">
        <v>243</v>
      </c>
      <c r="D9238">
        <v>9.36</v>
      </c>
      <c r="E9238" t="s">
        <v>30879</v>
      </c>
    </row>
    <row r="9239" spans="1:5" hidden="1" x14ac:dyDescent="0.2">
      <c r="A9239" s="94" t="s">
        <v>10066</v>
      </c>
      <c r="B9239" t="s">
        <v>31637</v>
      </c>
      <c r="C9239" t="s">
        <v>243</v>
      </c>
      <c r="D9239">
        <v>9.36</v>
      </c>
      <c r="E9239" t="s">
        <v>30879</v>
      </c>
    </row>
    <row r="9240" spans="1:5" hidden="1" x14ac:dyDescent="0.2">
      <c r="A9240" s="94" t="s">
        <v>10067</v>
      </c>
      <c r="B9240" t="s">
        <v>31638</v>
      </c>
      <c r="C9240" t="s">
        <v>243</v>
      </c>
      <c r="D9240">
        <v>9.36</v>
      </c>
      <c r="E9240" t="s">
        <v>30879</v>
      </c>
    </row>
    <row r="9241" spans="1:5" hidden="1" x14ac:dyDescent="0.2">
      <c r="A9241" s="94" t="s">
        <v>10068</v>
      </c>
      <c r="B9241" t="s">
        <v>31639</v>
      </c>
      <c r="C9241" t="s">
        <v>243</v>
      </c>
      <c r="D9241">
        <v>9.36</v>
      </c>
      <c r="E9241" t="s">
        <v>30879</v>
      </c>
    </row>
    <row r="9242" spans="1:5" hidden="1" x14ac:dyDescent="0.2">
      <c r="A9242" s="94" t="s">
        <v>10069</v>
      </c>
      <c r="B9242" t="s">
        <v>31640</v>
      </c>
      <c r="C9242" t="s">
        <v>243</v>
      </c>
      <c r="D9242">
        <v>9.36</v>
      </c>
      <c r="E9242" t="s">
        <v>30879</v>
      </c>
    </row>
    <row r="9243" spans="1:5" hidden="1" x14ac:dyDescent="0.2">
      <c r="A9243" s="94" t="s">
        <v>32734</v>
      </c>
      <c r="B9243" t="s">
        <v>32735</v>
      </c>
      <c r="C9243" t="s">
        <v>243</v>
      </c>
      <c r="D9243">
        <v>10.48</v>
      </c>
      <c r="E9243" t="s">
        <v>30879</v>
      </c>
    </row>
    <row r="9244" spans="1:5" hidden="1" x14ac:dyDescent="0.2">
      <c r="A9244" s="94" t="s">
        <v>32737</v>
      </c>
      <c r="B9244" t="s">
        <v>32738</v>
      </c>
      <c r="C9244" t="s">
        <v>243</v>
      </c>
      <c r="D9244">
        <v>14.77</v>
      </c>
      <c r="E9244" t="s">
        <v>30879</v>
      </c>
    </row>
    <row r="9245" spans="1:5" hidden="1" x14ac:dyDescent="0.2">
      <c r="A9245" s="94" t="s">
        <v>10070</v>
      </c>
      <c r="B9245" t="s">
        <v>32878</v>
      </c>
      <c r="C9245" t="s">
        <v>1195</v>
      </c>
      <c r="D9245">
        <v>78.010000000000005</v>
      </c>
      <c r="E9245" t="s">
        <v>30879</v>
      </c>
    </row>
    <row r="9246" spans="1:5" hidden="1" x14ac:dyDescent="0.2">
      <c r="A9246" s="94" t="s">
        <v>32871</v>
      </c>
      <c r="B9246" t="s">
        <v>32872</v>
      </c>
      <c r="C9246" t="s">
        <v>1195</v>
      </c>
      <c r="D9246">
        <v>88.19</v>
      </c>
      <c r="E9246" t="s">
        <v>30879</v>
      </c>
    </row>
    <row r="9247" spans="1:5" hidden="1" x14ac:dyDescent="0.2">
      <c r="A9247" s="94" t="s">
        <v>10071</v>
      </c>
      <c r="B9247" t="s">
        <v>32877</v>
      </c>
      <c r="C9247" t="s">
        <v>1195</v>
      </c>
      <c r="D9247">
        <v>95.14</v>
      </c>
      <c r="E9247" t="s">
        <v>30879</v>
      </c>
    </row>
    <row r="9248" spans="1:5" hidden="1" x14ac:dyDescent="0.2">
      <c r="A9248" s="94" t="s">
        <v>32873</v>
      </c>
      <c r="B9248" t="s">
        <v>32874</v>
      </c>
      <c r="C9248" t="s">
        <v>1195</v>
      </c>
      <c r="D9248">
        <v>107.53</v>
      </c>
      <c r="E9248" t="s">
        <v>30879</v>
      </c>
    </row>
    <row r="9249" spans="1:5" hidden="1" x14ac:dyDescent="0.2">
      <c r="A9249" s="94" t="s">
        <v>32875</v>
      </c>
      <c r="B9249" t="s">
        <v>32876</v>
      </c>
      <c r="C9249" t="s">
        <v>1195</v>
      </c>
      <c r="D9249">
        <v>84.64</v>
      </c>
      <c r="E9249" t="s">
        <v>30879</v>
      </c>
    </row>
    <row r="9250" spans="1:5" hidden="1" x14ac:dyDescent="0.2">
      <c r="A9250" s="94" t="s">
        <v>32746</v>
      </c>
      <c r="B9250" t="s">
        <v>32747</v>
      </c>
      <c r="C9250" t="s">
        <v>243</v>
      </c>
      <c r="D9250">
        <v>180.6</v>
      </c>
      <c r="E9250" t="s">
        <v>30879</v>
      </c>
    </row>
    <row r="9251" spans="1:5" hidden="1" x14ac:dyDescent="0.2">
      <c r="A9251" s="94" t="s">
        <v>32780</v>
      </c>
      <c r="B9251" t="s">
        <v>32781</v>
      </c>
      <c r="C9251" t="s">
        <v>243</v>
      </c>
      <c r="D9251">
        <v>109.12</v>
      </c>
      <c r="E9251" t="s">
        <v>30879</v>
      </c>
    </row>
    <row r="9252" spans="1:5" hidden="1" x14ac:dyDescent="0.2">
      <c r="A9252" s="94" t="s">
        <v>32794</v>
      </c>
      <c r="B9252" t="s">
        <v>32795</v>
      </c>
      <c r="C9252" t="s">
        <v>243</v>
      </c>
      <c r="D9252">
        <v>114.94</v>
      </c>
      <c r="E9252" t="s">
        <v>30879</v>
      </c>
    </row>
    <row r="9253" spans="1:5" hidden="1" x14ac:dyDescent="0.2">
      <c r="A9253" s="94" t="s">
        <v>10072</v>
      </c>
      <c r="B9253" t="s">
        <v>32736</v>
      </c>
      <c r="C9253" t="s">
        <v>1195</v>
      </c>
      <c r="D9253">
        <v>108.4</v>
      </c>
      <c r="E9253" t="s">
        <v>30879</v>
      </c>
    </row>
    <row r="9254" spans="1:5" hidden="1" x14ac:dyDescent="0.2">
      <c r="A9254" s="94" t="s">
        <v>32744</v>
      </c>
      <c r="B9254" t="s">
        <v>32745</v>
      </c>
      <c r="C9254" t="s">
        <v>1195</v>
      </c>
      <c r="D9254">
        <v>169.69</v>
      </c>
      <c r="E9254" t="s">
        <v>30879</v>
      </c>
    </row>
    <row r="9255" spans="1:5" hidden="1" x14ac:dyDescent="0.2">
      <c r="A9255" s="94" t="s">
        <v>32768</v>
      </c>
      <c r="B9255" t="s">
        <v>32769</v>
      </c>
      <c r="C9255" t="s">
        <v>1195</v>
      </c>
      <c r="D9255">
        <v>251.89</v>
      </c>
      <c r="E9255" t="s">
        <v>30879</v>
      </c>
    </row>
    <row r="9256" spans="1:5" hidden="1" x14ac:dyDescent="0.2">
      <c r="A9256" s="94" t="s">
        <v>10073</v>
      </c>
      <c r="B9256" t="s">
        <v>32975</v>
      </c>
      <c r="C9256" t="s">
        <v>243</v>
      </c>
      <c r="D9256">
        <v>41.84</v>
      </c>
      <c r="E9256" t="s">
        <v>30879</v>
      </c>
    </row>
    <row r="9257" spans="1:5" hidden="1" x14ac:dyDescent="0.2">
      <c r="A9257" s="94" t="s">
        <v>5878</v>
      </c>
      <c r="B9257" t="s">
        <v>5879</v>
      </c>
      <c r="C9257" t="s">
        <v>243</v>
      </c>
      <c r="D9257">
        <v>17.149999999999999</v>
      </c>
      <c r="E9257" t="s">
        <v>30879</v>
      </c>
    </row>
    <row r="9258" spans="1:5" hidden="1" x14ac:dyDescent="0.2">
      <c r="A9258" s="94" t="s">
        <v>34897</v>
      </c>
      <c r="B9258" t="s">
        <v>34898</v>
      </c>
      <c r="C9258" t="s">
        <v>243</v>
      </c>
      <c r="D9258">
        <v>11.04</v>
      </c>
      <c r="E9258" t="s">
        <v>30879</v>
      </c>
    </row>
    <row r="9259" spans="1:5" hidden="1" x14ac:dyDescent="0.2">
      <c r="A9259" s="94" t="s">
        <v>31463</v>
      </c>
      <c r="B9259" t="s">
        <v>31464</v>
      </c>
      <c r="C9259" t="s">
        <v>243</v>
      </c>
      <c r="D9259">
        <v>61.78</v>
      </c>
      <c r="E9259" t="s">
        <v>30879</v>
      </c>
    </row>
    <row r="9260" spans="1:5" hidden="1" x14ac:dyDescent="0.2">
      <c r="A9260" s="94" t="s">
        <v>34895</v>
      </c>
      <c r="B9260" t="s">
        <v>34896</v>
      </c>
      <c r="C9260" t="s">
        <v>243</v>
      </c>
      <c r="D9260">
        <v>61.8</v>
      </c>
      <c r="E9260" t="s">
        <v>30879</v>
      </c>
    </row>
    <row r="9261" spans="1:5" hidden="1" x14ac:dyDescent="0.2">
      <c r="A9261" s="94" t="s">
        <v>50446</v>
      </c>
      <c r="B9261" t="s">
        <v>50447</v>
      </c>
      <c r="C9261" t="s">
        <v>8744</v>
      </c>
      <c r="D9261">
        <v>7.77</v>
      </c>
      <c r="E9261" t="s">
        <v>30879</v>
      </c>
    </row>
    <row r="9262" spans="1:5" hidden="1" x14ac:dyDescent="0.2">
      <c r="A9262" s="94" t="s">
        <v>50479</v>
      </c>
      <c r="B9262" t="s">
        <v>50480</v>
      </c>
      <c r="C9262" t="s">
        <v>8744</v>
      </c>
      <c r="D9262">
        <v>7.77</v>
      </c>
      <c r="E9262" t="s">
        <v>30879</v>
      </c>
    </row>
    <row r="9263" spans="1:5" hidden="1" x14ac:dyDescent="0.2">
      <c r="A9263" s="94" t="s">
        <v>50491</v>
      </c>
      <c r="B9263" t="s">
        <v>50492</v>
      </c>
      <c r="C9263" t="s">
        <v>8744</v>
      </c>
      <c r="D9263">
        <v>7.77</v>
      </c>
      <c r="E9263" t="s">
        <v>30879</v>
      </c>
    </row>
    <row r="9264" spans="1:5" hidden="1" x14ac:dyDescent="0.2">
      <c r="A9264" s="94" t="s">
        <v>36780</v>
      </c>
      <c r="B9264" t="s">
        <v>36781</v>
      </c>
      <c r="C9264" t="s">
        <v>243</v>
      </c>
      <c r="D9264">
        <v>16.079999999999998</v>
      </c>
      <c r="E9264" t="s">
        <v>30879</v>
      </c>
    </row>
    <row r="9265" spans="1:5" hidden="1" x14ac:dyDescent="0.2">
      <c r="A9265" s="94" t="s">
        <v>36776</v>
      </c>
      <c r="B9265" t="s">
        <v>36777</v>
      </c>
      <c r="C9265" t="s">
        <v>243</v>
      </c>
      <c r="D9265">
        <v>19.670000000000002</v>
      </c>
      <c r="E9265" t="s">
        <v>30879</v>
      </c>
    </row>
    <row r="9266" spans="1:5" hidden="1" x14ac:dyDescent="0.2">
      <c r="A9266" s="94" t="s">
        <v>36784</v>
      </c>
      <c r="B9266" t="s">
        <v>36785</v>
      </c>
      <c r="C9266" t="s">
        <v>243</v>
      </c>
      <c r="D9266">
        <v>24.59</v>
      </c>
      <c r="E9266" t="s">
        <v>30879</v>
      </c>
    </row>
    <row r="9267" spans="1:5" hidden="1" x14ac:dyDescent="0.2">
      <c r="A9267" s="94" t="s">
        <v>36778</v>
      </c>
      <c r="B9267" t="s">
        <v>36779</v>
      </c>
      <c r="C9267" t="s">
        <v>243</v>
      </c>
      <c r="D9267">
        <v>12.28</v>
      </c>
      <c r="E9267" t="s">
        <v>30879</v>
      </c>
    </row>
    <row r="9268" spans="1:5" hidden="1" x14ac:dyDescent="0.2">
      <c r="A9268" s="94" t="s">
        <v>33172</v>
      </c>
      <c r="B9268" t="s">
        <v>33173</v>
      </c>
      <c r="C9268" t="s">
        <v>243</v>
      </c>
      <c r="D9268">
        <v>54.82</v>
      </c>
      <c r="E9268" t="s">
        <v>30879</v>
      </c>
    </row>
    <row r="9269" spans="1:5" hidden="1" x14ac:dyDescent="0.2">
      <c r="A9269" s="94" t="s">
        <v>33174</v>
      </c>
      <c r="B9269" t="s">
        <v>33175</v>
      </c>
      <c r="C9269" t="s">
        <v>243</v>
      </c>
      <c r="D9269">
        <v>54.82</v>
      </c>
      <c r="E9269" t="s">
        <v>30879</v>
      </c>
    </row>
    <row r="9270" spans="1:5" hidden="1" x14ac:dyDescent="0.2">
      <c r="A9270" s="94" t="s">
        <v>10074</v>
      </c>
      <c r="B9270" t="s">
        <v>33143</v>
      </c>
      <c r="C9270" t="s">
        <v>243</v>
      </c>
      <c r="D9270">
        <v>1.64</v>
      </c>
      <c r="E9270" t="s">
        <v>30879</v>
      </c>
    </row>
    <row r="9271" spans="1:5" hidden="1" x14ac:dyDescent="0.2">
      <c r="A9271" s="94" t="s">
        <v>10075</v>
      </c>
      <c r="B9271" t="s">
        <v>50457</v>
      </c>
      <c r="C9271" t="s">
        <v>243</v>
      </c>
      <c r="D9271">
        <v>2.72</v>
      </c>
      <c r="E9271" t="s">
        <v>30879</v>
      </c>
    </row>
    <row r="9272" spans="1:5" hidden="1" x14ac:dyDescent="0.2">
      <c r="A9272" s="94" t="s">
        <v>10076</v>
      </c>
      <c r="B9272" t="s">
        <v>50470</v>
      </c>
      <c r="C9272" t="s">
        <v>243</v>
      </c>
      <c r="D9272">
        <v>3.26</v>
      </c>
      <c r="E9272" t="s">
        <v>30879</v>
      </c>
    </row>
    <row r="9273" spans="1:5" hidden="1" x14ac:dyDescent="0.2">
      <c r="A9273" s="94" t="s">
        <v>10077</v>
      </c>
      <c r="B9273" t="s">
        <v>50486</v>
      </c>
      <c r="C9273" t="s">
        <v>243</v>
      </c>
      <c r="D9273">
        <v>4.5999999999999996</v>
      </c>
      <c r="E9273" t="s">
        <v>30879</v>
      </c>
    </row>
    <row r="9274" spans="1:5" hidden="1" x14ac:dyDescent="0.2">
      <c r="A9274" s="94" t="s">
        <v>50487</v>
      </c>
      <c r="B9274" t="s">
        <v>50488</v>
      </c>
      <c r="C9274" t="s">
        <v>243</v>
      </c>
      <c r="D9274">
        <v>6.1</v>
      </c>
      <c r="E9274" t="s">
        <v>30879</v>
      </c>
    </row>
    <row r="9275" spans="1:5" hidden="1" x14ac:dyDescent="0.2">
      <c r="A9275" s="94" t="s">
        <v>10078</v>
      </c>
      <c r="B9275" t="s">
        <v>10079</v>
      </c>
      <c r="C9275" t="s">
        <v>284</v>
      </c>
      <c r="D9275">
        <v>5.24</v>
      </c>
      <c r="E9275" t="s">
        <v>30879</v>
      </c>
    </row>
    <row r="9276" spans="1:5" hidden="1" x14ac:dyDescent="0.2">
      <c r="A9276" s="94" t="s">
        <v>10080</v>
      </c>
      <c r="B9276" t="s">
        <v>10081</v>
      </c>
      <c r="C9276" t="s">
        <v>284</v>
      </c>
      <c r="D9276">
        <v>5.24</v>
      </c>
      <c r="E9276" t="s">
        <v>30879</v>
      </c>
    </row>
    <row r="9277" spans="1:5" hidden="1" x14ac:dyDescent="0.2">
      <c r="A9277" s="94" t="s">
        <v>39281</v>
      </c>
      <c r="B9277" t="s">
        <v>39282</v>
      </c>
      <c r="C9277" t="s">
        <v>284</v>
      </c>
      <c r="D9277">
        <v>5.64</v>
      </c>
      <c r="E9277" t="s">
        <v>30879</v>
      </c>
    </row>
    <row r="9278" spans="1:5" hidden="1" x14ac:dyDescent="0.2">
      <c r="A9278" s="94" t="s">
        <v>39283</v>
      </c>
      <c r="B9278" t="s">
        <v>39284</v>
      </c>
      <c r="C9278" t="s">
        <v>284</v>
      </c>
      <c r="D9278">
        <v>5.24</v>
      </c>
      <c r="E9278" t="s">
        <v>30879</v>
      </c>
    </row>
    <row r="9279" spans="1:5" hidden="1" x14ac:dyDescent="0.2">
      <c r="A9279" s="94" t="s">
        <v>35028</v>
      </c>
      <c r="B9279" t="s">
        <v>35029</v>
      </c>
      <c r="C9279" t="s">
        <v>2424</v>
      </c>
      <c r="D9279">
        <v>3.21</v>
      </c>
      <c r="E9279" t="s">
        <v>30879</v>
      </c>
    </row>
    <row r="9280" spans="1:5" hidden="1" x14ac:dyDescent="0.2">
      <c r="A9280" s="94" t="s">
        <v>10082</v>
      </c>
      <c r="B9280" t="s">
        <v>10083</v>
      </c>
      <c r="C9280" t="s">
        <v>2424</v>
      </c>
      <c r="D9280">
        <v>4.7</v>
      </c>
      <c r="E9280" t="s">
        <v>30879</v>
      </c>
    </row>
    <row r="9281" spans="1:5" hidden="1" x14ac:dyDescent="0.2">
      <c r="A9281" s="94" t="s">
        <v>35026</v>
      </c>
      <c r="B9281" t="s">
        <v>35027</v>
      </c>
      <c r="C9281" t="s">
        <v>2424</v>
      </c>
      <c r="D9281">
        <v>4.37</v>
      </c>
      <c r="E9281" t="s">
        <v>30879</v>
      </c>
    </row>
    <row r="9282" spans="1:5" hidden="1" x14ac:dyDescent="0.2">
      <c r="A9282" s="94" t="s">
        <v>35030</v>
      </c>
      <c r="B9282" t="s">
        <v>35031</v>
      </c>
      <c r="C9282" t="s">
        <v>2424</v>
      </c>
      <c r="D9282">
        <v>7.34</v>
      </c>
      <c r="E9282" t="s">
        <v>30879</v>
      </c>
    </row>
    <row r="9283" spans="1:5" hidden="1" x14ac:dyDescent="0.2">
      <c r="A9283" s="94" t="s">
        <v>35024</v>
      </c>
      <c r="B9283" t="s">
        <v>35025</v>
      </c>
      <c r="C9283" t="s">
        <v>2424</v>
      </c>
      <c r="D9283">
        <v>8.31</v>
      </c>
      <c r="E9283" t="s">
        <v>30879</v>
      </c>
    </row>
    <row r="9284" spans="1:5" hidden="1" x14ac:dyDescent="0.2">
      <c r="A9284" s="94" t="s">
        <v>35022</v>
      </c>
      <c r="B9284" t="s">
        <v>35023</v>
      </c>
      <c r="C9284" t="s">
        <v>2424</v>
      </c>
      <c r="D9284">
        <v>15.08</v>
      </c>
      <c r="E9284" t="s">
        <v>30879</v>
      </c>
    </row>
    <row r="9285" spans="1:5" hidden="1" x14ac:dyDescent="0.2">
      <c r="A9285" s="94" t="s">
        <v>50515</v>
      </c>
      <c r="B9285" t="s">
        <v>50516</v>
      </c>
      <c r="C9285" t="s">
        <v>243</v>
      </c>
      <c r="D9285">
        <v>4.5</v>
      </c>
      <c r="E9285" t="s">
        <v>30879</v>
      </c>
    </row>
    <row r="9286" spans="1:5" hidden="1" x14ac:dyDescent="0.2">
      <c r="A9286" s="94" t="s">
        <v>50525</v>
      </c>
      <c r="B9286" t="s">
        <v>50526</v>
      </c>
      <c r="C9286" t="s">
        <v>243</v>
      </c>
      <c r="D9286">
        <v>8.23</v>
      </c>
      <c r="E9286" t="s">
        <v>30879</v>
      </c>
    </row>
    <row r="9287" spans="1:5" hidden="1" x14ac:dyDescent="0.2">
      <c r="A9287" s="94" t="s">
        <v>50508</v>
      </c>
      <c r="B9287" t="s">
        <v>50509</v>
      </c>
      <c r="C9287" t="s">
        <v>243</v>
      </c>
      <c r="D9287">
        <v>1.81</v>
      </c>
      <c r="E9287" t="s">
        <v>30879</v>
      </c>
    </row>
    <row r="9288" spans="1:5" hidden="1" x14ac:dyDescent="0.2">
      <c r="A9288" s="94" t="s">
        <v>50521</v>
      </c>
      <c r="B9288" t="s">
        <v>50522</v>
      </c>
      <c r="C9288" t="s">
        <v>243</v>
      </c>
      <c r="D9288">
        <v>2.21</v>
      </c>
      <c r="E9288" t="s">
        <v>30879</v>
      </c>
    </row>
    <row r="9289" spans="1:5" hidden="1" x14ac:dyDescent="0.2">
      <c r="A9289" s="94" t="s">
        <v>50543</v>
      </c>
      <c r="B9289" t="s">
        <v>50544</v>
      </c>
      <c r="C9289" t="s">
        <v>243</v>
      </c>
      <c r="D9289">
        <v>2.48</v>
      </c>
      <c r="E9289" t="s">
        <v>30879</v>
      </c>
    </row>
    <row r="9290" spans="1:5" hidden="1" x14ac:dyDescent="0.2">
      <c r="A9290" s="94" t="s">
        <v>10084</v>
      </c>
      <c r="B9290" t="s">
        <v>10085</v>
      </c>
      <c r="C9290" t="s">
        <v>243</v>
      </c>
      <c r="D9290">
        <v>2.58</v>
      </c>
      <c r="E9290" t="s">
        <v>30879</v>
      </c>
    </row>
    <row r="9291" spans="1:5" hidden="1" x14ac:dyDescent="0.2">
      <c r="A9291" s="94" t="s">
        <v>10086</v>
      </c>
      <c r="B9291" t="s">
        <v>10087</v>
      </c>
      <c r="C9291" t="s">
        <v>243</v>
      </c>
      <c r="D9291">
        <v>3.85</v>
      </c>
      <c r="E9291" t="s">
        <v>30879</v>
      </c>
    </row>
    <row r="9292" spans="1:5" hidden="1" x14ac:dyDescent="0.2">
      <c r="A9292" s="94" t="s">
        <v>50453</v>
      </c>
      <c r="B9292" t="s">
        <v>50454</v>
      </c>
      <c r="C9292" t="s">
        <v>243</v>
      </c>
      <c r="D9292">
        <v>4.5199999999999996</v>
      </c>
      <c r="E9292" t="s">
        <v>30879</v>
      </c>
    </row>
    <row r="9293" spans="1:5" hidden="1" x14ac:dyDescent="0.2">
      <c r="A9293" s="94" t="s">
        <v>50466</v>
      </c>
      <c r="B9293" t="s">
        <v>50467</v>
      </c>
      <c r="C9293" t="s">
        <v>243</v>
      </c>
      <c r="D9293">
        <v>4.72</v>
      </c>
      <c r="E9293" t="s">
        <v>30879</v>
      </c>
    </row>
    <row r="9294" spans="1:5" hidden="1" x14ac:dyDescent="0.2">
      <c r="A9294" s="94" t="s">
        <v>50475</v>
      </c>
      <c r="B9294" t="s">
        <v>50476</v>
      </c>
      <c r="C9294" t="s">
        <v>243</v>
      </c>
      <c r="D9294">
        <v>4.92</v>
      </c>
      <c r="E9294" t="s">
        <v>30879</v>
      </c>
    </row>
    <row r="9295" spans="1:5" hidden="1" x14ac:dyDescent="0.2">
      <c r="A9295" s="94" t="s">
        <v>50489</v>
      </c>
      <c r="B9295" t="s">
        <v>50490</v>
      </c>
      <c r="C9295" t="s">
        <v>243</v>
      </c>
      <c r="D9295">
        <v>5.97</v>
      </c>
      <c r="E9295" t="s">
        <v>30879</v>
      </c>
    </row>
    <row r="9296" spans="1:5" hidden="1" x14ac:dyDescent="0.2">
      <c r="A9296" s="94" t="s">
        <v>50477</v>
      </c>
      <c r="B9296" t="s">
        <v>50478</v>
      </c>
      <c r="C9296" t="s">
        <v>243</v>
      </c>
      <c r="D9296">
        <v>5.15</v>
      </c>
      <c r="E9296" t="s">
        <v>30879</v>
      </c>
    </row>
    <row r="9297" spans="1:5" hidden="1" x14ac:dyDescent="0.2">
      <c r="A9297" s="94" t="s">
        <v>50430</v>
      </c>
      <c r="B9297" t="s">
        <v>50431</v>
      </c>
      <c r="C9297" t="s">
        <v>243</v>
      </c>
      <c r="D9297">
        <v>3.31</v>
      </c>
      <c r="E9297" t="s">
        <v>30879</v>
      </c>
    </row>
    <row r="9298" spans="1:5" hidden="1" x14ac:dyDescent="0.2">
      <c r="A9298" s="94" t="s">
        <v>50451</v>
      </c>
      <c r="B9298" t="s">
        <v>50452</v>
      </c>
      <c r="C9298" t="s">
        <v>243</v>
      </c>
      <c r="D9298">
        <v>4.04</v>
      </c>
      <c r="E9298" t="s">
        <v>30879</v>
      </c>
    </row>
    <row r="9299" spans="1:5" hidden="1" x14ac:dyDescent="0.2">
      <c r="A9299" s="94" t="s">
        <v>50444</v>
      </c>
      <c r="B9299" t="s">
        <v>50445</v>
      </c>
      <c r="C9299" t="s">
        <v>243</v>
      </c>
      <c r="D9299">
        <v>4.1500000000000004</v>
      </c>
      <c r="E9299" t="s">
        <v>30879</v>
      </c>
    </row>
    <row r="9300" spans="1:5" hidden="1" x14ac:dyDescent="0.2">
      <c r="A9300" s="94" t="s">
        <v>50464</v>
      </c>
      <c r="B9300" t="s">
        <v>50465</v>
      </c>
      <c r="C9300" t="s">
        <v>243</v>
      </c>
      <c r="D9300">
        <v>7.8</v>
      </c>
      <c r="E9300" t="s">
        <v>30879</v>
      </c>
    </row>
    <row r="9301" spans="1:5" hidden="1" x14ac:dyDescent="0.2">
      <c r="A9301" s="94" t="s">
        <v>50571</v>
      </c>
      <c r="B9301" t="s">
        <v>50572</v>
      </c>
      <c r="C9301" t="s">
        <v>243</v>
      </c>
      <c r="D9301">
        <v>6.4</v>
      </c>
      <c r="E9301" t="s">
        <v>30879</v>
      </c>
    </row>
    <row r="9302" spans="1:5" hidden="1" x14ac:dyDescent="0.2">
      <c r="A9302" s="94" t="s">
        <v>35034</v>
      </c>
      <c r="B9302" t="s">
        <v>35035</v>
      </c>
      <c r="C9302" t="s">
        <v>243</v>
      </c>
      <c r="D9302">
        <v>60.39</v>
      </c>
      <c r="E9302" t="s">
        <v>30879</v>
      </c>
    </row>
    <row r="9303" spans="1:5" hidden="1" x14ac:dyDescent="0.2">
      <c r="A9303" s="94" t="s">
        <v>10088</v>
      </c>
      <c r="B9303" t="s">
        <v>10089</v>
      </c>
      <c r="C9303" t="s">
        <v>243</v>
      </c>
      <c r="D9303">
        <v>61.16</v>
      </c>
      <c r="E9303" t="s">
        <v>30879</v>
      </c>
    </row>
    <row r="9304" spans="1:5" hidden="1" x14ac:dyDescent="0.2">
      <c r="A9304" s="94" t="s">
        <v>10090</v>
      </c>
      <c r="B9304" t="s">
        <v>22203</v>
      </c>
      <c r="C9304" t="s">
        <v>2424</v>
      </c>
      <c r="D9304">
        <v>0.63</v>
      </c>
      <c r="E9304" t="s">
        <v>30879</v>
      </c>
    </row>
    <row r="9305" spans="1:5" hidden="1" x14ac:dyDescent="0.2">
      <c r="A9305" s="94" t="s">
        <v>10091</v>
      </c>
      <c r="B9305" t="s">
        <v>22204</v>
      </c>
      <c r="C9305" t="s">
        <v>2424</v>
      </c>
      <c r="D9305">
        <v>0.44</v>
      </c>
      <c r="E9305" t="s">
        <v>30879</v>
      </c>
    </row>
    <row r="9306" spans="1:5" hidden="1" x14ac:dyDescent="0.2">
      <c r="A9306" s="94" t="s">
        <v>35018</v>
      </c>
      <c r="B9306" t="s">
        <v>35019</v>
      </c>
      <c r="C9306" t="s">
        <v>2424</v>
      </c>
      <c r="D9306">
        <v>2.9</v>
      </c>
      <c r="E9306" t="s">
        <v>30879</v>
      </c>
    </row>
    <row r="9307" spans="1:5" hidden="1" x14ac:dyDescent="0.2">
      <c r="A9307" s="94" t="s">
        <v>35020</v>
      </c>
      <c r="B9307" t="s">
        <v>35021</v>
      </c>
      <c r="C9307" t="s">
        <v>2424</v>
      </c>
      <c r="D9307">
        <v>3.31</v>
      </c>
      <c r="E9307" t="s">
        <v>30879</v>
      </c>
    </row>
    <row r="9308" spans="1:5" hidden="1" x14ac:dyDescent="0.2">
      <c r="A9308" s="94" t="s">
        <v>35032</v>
      </c>
      <c r="B9308" t="s">
        <v>35033</v>
      </c>
      <c r="C9308" t="s">
        <v>284</v>
      </c>
      <c r="D9308">
        <v>530.19000000000005</v>
      </c>
      <c r="E9308" t="s">
        <v>30879</v>
      </c>
    </row>
    <row r="9309" spans="1:5" hidden="1" x14ac:dyDescent="0.2">
      <c r="A9309" s="94" t="s">
        <v>34983</v>
      </c>
      <c r="B9309" t="s">
        <v>34984</v>
      </c>
      <c r="C9309" t="s">
        <v>2424</v>
      </c>
      <c r="D9309">
        <v>5.26</v>
      </c>
      <c r="E9309" t="s">
        <v>30879</v>
      </c>
    </row>
    <row r="9310" spans="1:5" hidden="1" x14ac:dyDescent="0.2">
      <c r="A9310" s="94" t="s">
        <v>50545</v>
      </c>
      <c r="B9310" t="s">
        <v>50546</v>
      </c>
      <c r="C9310" t="s">
        <v>8744</v>
      </c>
      <c r="D9310">
        <v>14.56</v>
      </c>
      <c r="E9310" t="s">
        <v>30879</v>
      </c>
    </row>
    <row r="9311" spans="1:5" hidden="1" x14ac:dyDescent="0.2">
      <c r="A9311" s="94" t="s">
        <v>50426</v>
      </c>
      <c r="B9311" t="s">
        <v>50427</v>
      </c>
      <c r="C9311" t="s">
        <v>8744</v>
      </c>
      <c r="D9311">
        <v>9.83</v>
      </c>
      <c r="E9311" t="s">
        <v>30879</v>
      </c>
    </row>
    <row r="9312" spans="1:5" hidden="1" x14ac:dyDescent="0.2">
      <c r="A9312" s="94" t="s">
        <v>33144</v>
      </c>
      <c r="B9312" t="s">
        <v>33145</v>
      </c>
      <c r="C9312" t="s">
        <v>8744</v>
      </c>
      <c r="D9312">
        <v>4.57</v>
      </c>
      <c r="E9312" t="s">
        <v>30879</v>
      </c>
    </row>
    <row r="9313" spans="1:5" hidden="1" x14ac:dyDescent="0.2">
      <c r="A9313" s="94" t="s">
        <v>10092</v>
      </c>
      <c r="B9313" t="s">
        <v>10093</v>
      </c>
      <c r="C9313" t="s">
        <v>8744</v>
      </c>
      <c r="D9313">
        <v>5.3</v>
      </c>
      <c r="E9313" t="s">
        <v>30879</v>
      </c>
    </row>
    <row r="9314" spans="1:5" hidden="1" x14ac:dyDescent="0.2">
      <c r="A9314" s="94" t="s">
        <v>10094</v>
      </c>
      <c r="B9314" t="s">
        <v>10095</v>
      </c>
      <c r="C9314" t="s">
        <v>8744</v>
      </c>
      <c r="D9314">
        <v>5.54</v>
      </c>
      <c r="E9314" t="s">
        <v>30879</v>
      </c>
    </row>
    <row r="9315" spans="1:5" hidden="1" x14ac:dyDescent="0.2">
      <c r="A9315" s="94" t="s">
        <v>10096</v>
      </c>
      <c r="B9315" t="s">
        <v>10097</v>
      </c>
      <c r="C9315" t="s">
        <v>8744</v>
      </c>
      <c r="D9315">
        <v>6.68</v>
      </c>
      <c r="E9315" t="s">
        <v>30879</v>
      </c>
    </row>
    <row r="9316" spans="1:5" hidden="1" x14ac:dyDescent="0.2">
      <c r="A9316" s="94" t="s">
        <v>10098</v>
      </c>
      <c r="B9316" t="s">
        <v>10099</v>
      </c>
      <c r="C9316" t="s">
        <v>8744</v>
      </c>
      <c r="D9316">
        <v>8.83</v>
      </c>
      <c r="E9316" t="s">
        <v>30879</v>
      </c>
    </row>
    <row r="9317" spans="1:5" hidden="1" x14ac:dyDescent="0.2">
      <c r="A9317" s="94" t="s">
        <v>10100</v>
      </c>
      <c r="B9317" t="s">
        <v>10101</v>
      </c>
      <c r="C9317" t="s">
        <v>8744</v>
      </c>
      <c r="D9317">
        <v>10.43</v>
      </c>
      <c r="E9317" t="s">
        <v>30879</v>
      </c>
    </row>
    <row r="9318" spans="1:5" hidden="1" x14ac:dyDescent="0.2">
      <c r="A9318" s="94" t="s">
        <v>35986</v>
      </c>
      <c r="B9318" t="s">
        <v>35987</v>
      </c>
      <c r="C9318" t="s">
        <v>8744</v>
      </c>
      <c r="D9318">
        <v>19.149999999999999</v>
      </c>
      <c r="E9318" t="s">
        <v>30879</v>
      </c>
    </row>
    <row r="9319" spans="1:5" hidden="1" x14ac:dyDescent="0.2">
      <c r="A9319" s="94" t="s">
        <v>36000</v>
      </c>
      <c r="B9319" t="s">
        <v>36001</v>
      </c>
      <c r="C9319" t="s">
        <v>8744</v>
      </c>
      <c r="D9319">
        <v>5.99</v>
      </c>
      <c r="E9319" t="s">
        <v>30879</v>
      </c>
    </row>
    <row r="9320" spans="1:5" hidden="1" x14ac:dyDescent="0.2">
      <c r="A9320" s="94" t="s">
        <v>36002</v>
      </c>
      <c r="B9320" t="s">
        <v>36003</v>
      </c>
      <c r="C9320" t="s">
        <v>8744</v>
      </c>
      <c r="D9320">
        <v>6.99</v>
      </c>
      <c r="E9320" t="s">
        <v>30879</v>
      </c>
    </row>
    <row r="9321" spans="1:5" hidden="1" x14ac:dyDescent="0.2">
      <c r="A9321" s="94" t="s">
        <v>36004</v>
      </c>
      <c r="B9321" t="s">
        <v>36005</v>
      </c>
      <c r="C9321" t="s">
        <v>8744</v>
      </c>
      <c r="D9321">
        <v>8.92</v>
      </c>
      <c r="E9321" t="s">
        <v>30879</v>
      </c>
    </row>
    <row r="9322" spans="1:5" hidden="1" x14ac:dyDescent="0.2">
      <c r="A9322" s="94" t="s">
        <v>36006</v>
      </c>
      <c r="B9322" t="s">
        <v>36007</v>
      </c>
      <c r="C9322" t="s">
        <v>8744</v>
      </c>
      <c r="D9322">
        <v>10.47</v>
      </c>
      <c r="E9322" t="s">
        <v>30879</v>
      </c>
    </row>
    <row r="9323" spans="1:5" hidden="1" x14ac:dyDescent="0.2">
      <c r="A9323" s="94" t="s">
        <v>35988</v>
      </c>
      <c r="B9323" t="s">
        <v>35989</v>
      </c>
      <c r="C9323" t="s">
        <v>8744</v>
      </c>
      <c r="D9323">
        <v>14.24</v>
      </c>
      <c r="E9323" t="s">
        <v>30879</v>
      </c>
    </row>
    <row r="9324" spans="1:5" hidden="1" x14ac:dyDescent="0.2">
      <c r="A9324" s="94" t="s">
        <v>50541</v>
      </c>
      <c r="B9324" t="s">
        <v>50542</v>
      </c>
      <c r="C9324" t="s">
        <v>8744</v>
      </c>
      <c r="D9324">
        <v>8.92</v>
      </c>
      <c r="E9324" t="s">
        <v>30879</v>
      </c>
    </row>
    <row r="9325" spans="1:5" hidden="1" x14ac:dyDescent="0.2">
      <c r="A9325" s="94" t="s">
        <v>50424</v>
      </c>
      <c r="B9325" t="s">
        <v>50425</v>
      </c>
      <c r="C9325" t="s">
        <v>8744</v>
      </c>
      <c r="D9325">
        <v>11.74</v>
      </c>
      <c r="E9325" t="s">
        <v>30879</v>
      </c>
    </row>
    <row r="9326" spans="1:5" hidden="1" x14ac:dyDescent="0.2">
      <c r="A9326" s="94" t="s">
        <v>50442</v>
      </c>
      <c r="B9326" t="s">
        <v>50443</v>
      </c>
      <c r="C9326" t="s">
        <v>8744</v>
      </c>
      <c r="D9326">
        <v>10.68</v>
      </c>
      <c r="E9326" t="s">
        <v>30879</v>
      </c>
    </row>
    <row r="9327" spans="1:5" hidden="1" x14ac:dyDescent="0.2">
      <c r="A9327" s="94" t="s">
        <v>50372</v>
      </c>
      <c r="B9327" t="s">
        <v>50373</v>
      </c>
      <c r="C9327" t="s">
        <v>8744</v>
      </c>
      <c r="D9327">
        <v>12.45</v>
      </c>
      <c r="E9327" t="s">
        <v>30879</v>
      </c>
    </row>
    <row r="9328" spans="1:5" hidden="1" x14ac:dyDescent="0.2">
      <c r="A9328" s="94" t="s">
        <v>40423</v>
      </c>
      <c r="B9328" t="s">
        <v>40424</v>
      </c>
      <c r="C9328" t="s">
        <v>8744</v>
      </c>
      <c r="D9328">
        <v>7.18</v>
      </c>
      <c r="E9328" t="s">
        <v>30879</v>
      </c>
    </row>
    <row r="9329" spans="1:5" hidden="1" x14ac:dyDescent="0.2">
      <c r="A9329" s="94" t="s">
        <v>40425</v>
      </c>
      <c r="B9329" t="s">
        <v>40426</v>
      </c>
      <c r="C9329" t="s">
        <v>8744</v>
      </c>
      <c r="D9329">
        <v>6.22</v>
      </c>
      <c r="E9329" t="s">
        <v>30879</v>
      </c>
    </row>
    <row r="9330" spans="1:5" hidden="1" x14ac:dyDescent="0.2">
      <c r="A9330" s="94" t="s">
        <v>50559</v>
      </c>
      <c r="B9330" t="s">
        <v>50560</v>
      </c>
      <c r="C9330" t="s">
        <v>8744</v>
      </c>
      <c r="D9330">
        <v>6.11</v>
      </c>
      <c r="E9330" t="s">
        <v>30879</v>
      </c>
    </row>
    <row r="9331" spans="1:5" hidden="1" x14ac:dyDescent="0.2">
      <c r="A9331" s="94" t="s">
        <v>50440</v>
      </c>
      <c r="B9331" t="s">
        <v>50441</v>
      </c>
      <c r="C9331" t="s">
        <v>8744</v>
      </c>
      <c r="D9331">
        <v>9.16</v>
      </c>
      <c r="E9331" t="s">
        <v>30879</v>
      </c>
    </row>
    <row r="9332" spans="1:5" hidden="1" x14ac:dyDescent="0.2">
      <c r="A9332" s="94" t="s">
        <v>50460</v>
      </c>
      <c r="B9332" t="s">
        <v>50461</v>
      </c>
      <c r="C9332" t="s">
        <v>8744</v>
      </c>
      <c r="D9332">
        <v>4.1100000000000003</v>
      </c>
      <c r="E9332" t="s">
        <v>30879</v>
      </c>
    </row>
    <row r="9333" spans="1:5" hidden="1" x14ac:dyDescent="0.2">
      <c r="A9333" s="94" t="s">
        <v>50473</v>
      </c>
      <c r="B9333" t="s">
        <v>50474</v>
      </c>
      <c r="C9333" t="s">
        <v>8744</v>
      </c>
      <c r="D9333">
        <v>5.04</v>
      </c>
      <c r="E9333" t="s">
        <v>30879</v>
      </c>
    </row>
    <row r="9334" spans="1:5" hidden="1" x14ac:dyDescent="0.2">
      <c r="A9334" s="94" t="s">
        <v>50500</v>
      </c>
      <c r="B9334" t="s">
        <v>50501</v>
      </c>
      <c r="C9334" t="s">
        <v>8744</v>
      </c>
      <c r="D9334">
        <v>7.48</v>
      </c>
      <c r="E9334" t="s">
        <v>30879</v>
      </c>
    </row>
    <row r="9335" spans="1:5" hidden="1" x14ac:dyDescent="0.2">
      <c r="A9335" s="94" t="s">
        <v>40421</v>
      </c>
      <c r="B9335" t="s">
        <v>40422</v>
      </c>
      <c r="C9335" t="s">
        <v>8744</v>
      </c>
      <c r="D9335">
        <v>10.72</v>
      </c>
      <c r="E9335" t="s">
        <v>30879</v>
      </c>
    </row>
    <row r="9336" spans="1:5" hidden="1" x14ac:dyDescent="0.2">
      <c r="A9336" s="94" t="s">
        <v>50458</v>
      </c>
      <c r="B9336" t="s">
        <v>50459</v>
      </c>
      <c r="C9336" t="s">
        <v>8744</v>
      </c>
      <c r="D9336">
        <v>5.97</v>
      </c>
      <c r="E9336" t="s">
        <v>30879</v>
      </c>
    </row>
    <row r="9337" spans="1:5" hidden="1" x14ac:dyDescent="0.2">
      <c r="A9337" s="94" t="s">
        <v>50471</v>
      </c>
      <c r="B9337" t="s">
        <v>50472</v>
      </c>
      <c r="C9337" t="s">
        <v>8744</v>
      </c>
      <c r="D9337">
        <v>8.64</v>
      </c>
      <c r="E9337" t="s">
        <v>30879</v>
      </c>
    </row>
    <row r="9338" spans="1:5" hidden="1" x14ac:dyDescent="0.2">
      <c r="A9338" s="94" t="s">
        <v>50498</v>
      </c>
      <c r="B9338" t="s">
        <v>50499</v>
      </c>
      <c r="C9338" t="s">
        <v>243</v>
      </c>
      <c r="D9338">
        <v>13.69</v>
      </c>
      <c r="E9338" t="s">
        <v>30879</v>
      </c>
    </row>
    <row r="9339" spans="1:5" hidden="1" x14ac:dyDescent="0.2">
      <c r="A9339" s="94" t="s">
        <v>50512</v>
      </c>
      <c r="B9339" t="s">
        <v>50513</v>
      </c>
      <c r="C9339" t="s">
        <v>8744</v>
      </c>
      <c r="D9339">
        <v>21.98</v>
      </c>
      <c r="E9339" t="s">
        <v>30879</v>
      </c>
    </row>
    <row r="9340" spans="1:5" hidden="1" x14ac:dyDescent="0.2">
      <c r="A9340" s="94" t="s">
        <v>33187</v>
      </c>
      <c r="B9340" t="s">
        <v>33188</v>
      </c>
      <c r="C9340" t="s">
        <v>8744</v>
      </c>
      <c r="D9340">
        <v>26.55</v>
      </c>
      <c r="E9340" t="s">
        <v>30879</v>
      </c>
    </row>
    <row r="9341" spans="1:5" hidden="1" x14ac:dyDescent="0.2">
      <c r="A9341" s="94" t="s">
        <v>33146</v>
      </c>
      <c r="B9341" t="s">
        <v>33147</v>
      </c>
      <c r="C9341" t="s">
        <v>8744</v>
      </c>
      <c r="D9341">
        <v>2.93</v>
      </c>
      <c r="E9341" t="s">
        <v>30879</v>
      </c>
    </row>
    <row r="9342" spans="1:5" hidden="1" x14ac:dyDescent="0.2">
      <c r="A9342" s="94" t="s">
        <v>50422</v>
      </c>
      <c r="B9342" t="s">
        <v>50423</v>
      </c>
      <c r="C9342" t="s">
        <v>8744</v>
      </c>
      <c r="D9342">
        <v>3.77</v>
      </c>
      <c r="E9342" t="s">
        <v>30879</v>
      </c>
    </row>
    <row r="9343" spans="1:5" hidden="1" x14ac:dyDescent="0.2">
      <c r="A9343" s="94" t="s">
        <v>50484</v>
      </c>
      <c r="B9343" t="s">
        <v>50485</v>
      </c>
      <c r="C9343" t="s">
        <v>243</v>
      </c>
      <c r="D9343">
        <v>20.56</v>
      </c>
      <c r="E9343" t="s">
        <v>30879</v>
      </c>
    </row>
    <row r="9344" spans="1:5" hidden="1" x14ac:dyDescent="0.2">
      <c r="A9344" s="94" t="s">
        <v>33148</v>
      </c>
      <c r="B9344" t="s">
        <v>33149</v>
      </c>
      <c r="C9344" t="s">
        <v>243</v>
      </c>
      <c r="D9344">
        <v>24</v>
      </c>
      <c r="E9344" t="s">
        <v>30879</v>
      </c>
    </row>
    <row r="9345" spans="1:5" hidden="1" x14ac:dyDescent="0.2">
      <c r="A9345" s="94" t="s">
        <v>35992</v>
      </c>
      <c r="B9345" t="s">
        <v>35993</v>
      </c>
      <c r="C9345" t="s">
        <v>8744</v>
      </c>
      <c r="D9345">
        <v>8.51</v>
      </c>
      <c r="E9345" t="s">
        <v>30879</v>
      </c>
    </row>
    <row r="9346" spans="1:5" hidden="1" x14ac:dyDescent="0.2">
      <c r="A9346" s="94" t="s">
        <v>35994</v>
      </c>
      <c r="B9346" t="s">
        <v>35995</v>
      </c>
      <c r="C9346" t="s">
        <v>8744</v>
      </c>
      <c r="D9346">
        <v>9.18</v>
      </c>
      <c r="E9346" t="s">
        <v>30879</v>
      </c>
    </row>
    <row r="9347" spans="1:5" hidden="1" x14ac:dyDescent="0.2">
      <c r="A9347" s="94" t="s">
        <v>50565</v>
      </c>
      <c r="B9347" t="s">
        <v>50566</v>
      </c>
      <c r="C9347" t="s">
        <v>8744</v>
      </c>
      <c r="D9347">
        <v>2.34</v>
      </c>
      <c r="E9347" t="s">
        <v>30879</v>
      </c>
    </row>
    <row r="9348" spans="1:5" hidden="1" x14ac:dyDescent="0.2">
      <c r="A9348" s="94" t="s">
        <v>50567</v>
      </c>
      <c r="B9348" t="s">
        <v>50568</v>
      </c>
      <c r="C9348" t="s">
        <v>8744</v>
      </c>
      <c r="D9348">
        <v>2.63</v>
      </c>
      <c r="E9348" t="s">
        <v>30879</v>
      </c>
    </row>
    <row r="9349" spans="1:5" hidden="1" x14ac:dyDescent="0.2">
      <c r="A9349" s="94" t="s">
        <v>50569</v>
      </c>
      <c r="B9349" t="s">
        <v>50570</v>
      </c>
      <c r="C9349" t="s">
        <v>8744</v>
      </c>
      <c r="D9349">
        <v>3.26</v>
      </c>
      <c r="E9349" t="s">
        <v>30879</v>
      </c>
    </row>
    <row r="9350" spans="1:5" hidden="1" x14ac:dyDescent="0.2">
      <c r="A9350" s="94" t="s">
        <v>33176</v>
      </c>
      <c r="B9350" t="s">
        <v>33177</v>
      </c>
      <c r="C9350" t="s">
        <v>8744</v>
      </c>
      <c r="D9350">
        <v>3.49</v>
      </c>
      <c r="E9350" t="s">
        <v>30879</v>
      </c>
    </row>
    <row r="9351" spans="1:5" hidden="1" x14ac:dyDescent="0.2">
      <c r="A9351" s="94" t="s">
        <v>33178</v>
      </c>
      <c r="B9351" t="s">
        <v>33179</v>
      </c>
      <c r="C9351" t="s">
        <v>8744</v>
      </c>
      <c r="D9351">
        <v>3.77</v>
      </c>
      <c r="E9351" t="s">
        <v>30879</v>
      </c>
    </row>
    <row r="9352" spans="1:5" hidden="1" x14ac:dyDescent="0.2">
      <c r="A9352" s="94" t="s">
        <v>10102</v>
      </c>
      <c r="B9352" t="s">
        <v>50450</v>
      </c>
      <c r="C9352" t="s">
        <v>243</v>
      </c>
      <c r="D9352">
        <v>2.7</v>
      </c>
      <c r="E9352" t="s">
        <v>30879</v>
      </c>
    </row>
    <row r="9353" spans="1:5" hidden="1" x14ac:dyDescent="0.2">
      <c r="A9353" s="94" t="s">
        <v>22205</v>
      </c>
      <c r="B9353" t="s">
        <v>50481</v>
      </c>
      <c r="C9353" t="s">
        <v>8744</v>
      </c>
      <c r="D9353">
        <v>3.19</v>
      </c>
      <c r="E9353" t="s">
        <v>30879</v>
      </c>
    </row>
    <row r="9354" spans="1:5" hidden="1" x14ac:dyDescent="0.2">
      <c r="A9354" s="94" t="s">
        <v>10103</v>
      </c>
      <c r="B9354" t="s">
        <v>50493</v>
      </c>
      <c r="C9354" t="s">
        <v>8744</v>
      </c>
      <c r="D9354">
        <v>3.1</v>
      </c>
      <c r="E9354" t="s">
        <v>30879</v>
      </c>
    </row>
    <row r="9355" spans="1:5" hidden="1" x14ac:dyDescent="0.2">
      <c r="A9355" s="94" t="s">
        <v>50494</v>
      </c>
      <c r="B9355" t="s">
        <v>50495</v>
      </c>
      <c r="C9355" t="s">
        <v>8744</v>
      </c>
      <c r="D9355">
        <v>5.12</v>
      </c>
      <c r="E9355" t="s">
        <v>30879</v>
      </c>
    </row>
    <row r="9356" spans="1:5" hidden="1" x14ac:dyDescent="0.2">
      <c r="A9356" s="94" t="s">
        <v>22206</v>
      </c>
      <c r="B9356" t="s">
        <v>50514</v>
      </c>
      <c r="C9356" t="s">
        <v>8744</v>
      </c>
      <c r="D9356">
        <v>4.09</v>
      </c>
      <c r="E9356" t="s">
        <v>30879</v>
      </c>
    </row>
    <row r="9357" spans="1:5" hidden="1" x14ac:dyDescent="0.2">
      <c r="A9357" s="94" t="s">
        <v>50496</v>
      </c>
      <c r="B9357" t="s">
        <v>50497</v>
      </c>
      <c r="C9357" t="s">
        <v>8744</v>
      </c>
      <c r="D9357">
        <v>2.3199999999999998</v>
      </c>
      <c r="E9357" t="s">
        <v>30879</v>
      </c>
    </row>
    <row r="9358" spans="1:5" hidden="1" x14ac:dyDescent="0.2">
      <c r="A9358" s="94" t="s">
        <v>10104</v>
      </c>
      <c r="B9358" t="s">
        <v>10105</v>
      </c>
      <c r="C9358" t="s">
        <v>8744</v>
      </c>
      <c r="D9358">
        <v>2.68</v>
      </c>
      <c r="E9358" t="s">
        <v>30879</v>
      </c>
    </row>
    <row r="9359" spans="1:5" hidden="1" x14ac:dyDescent="0.2">
      <c r="A9359" s="94" t="s">
        <v>50535</v>
      </c>
      <c r="B9359" t="s">
        <v>50536</v>
      </c>
      <c r="C9359" t="s">
        <v>8744</v>
      </c>
      <c r="D9359">
        <v>3.34</v>
      </c>
      <c r="E9359" t="s">
        <v>30879</v>
      </c>
    </row>
    <row r="9360" spans="1:5" hidden="1" x14ac:dyDescent="0.2">
      <c r="A9360" s="94" t="s">
        <v>50539</v>
      </c>
      <c r="B9360" t="s">
        <v>50540</v>
      </c>
      <c r="C9360" t="s">
        <v>8744</v>
      </c>
      <c r="D9360">
        <v>4.8099999999999996</v>
      </c>
      <c r="E9360" t="s">
        <v>30879</v>
      </c>
    </row>
    <row r="9361" spans="1:5" hidden="1" x14ac:dyDescent="0.2">
      <c r="A9361" s="94" t="s">
        <v>10106</v>
      </c>
      <c r="B9361" t="s">
        <v>10107</v>
      </c>
      <c r="C9361" t="s">
        <v>8744</v>
      </c>
      <c r="D9361">
        <v>4.59</v>
      </c>
      <c r="E9361" t="s">
        <v>30879</v>
      </c>
    </row>
    <row r="9362" spans="1:5" hidden="1" x14ac:dyDescent="0.2">
      <c r="A9362" s="94" t="s">
        <v>10108</v>
      </c>
      <c r="B9362" t="s">
        <v>10109</v>
      </c>
      <c r="C9362" t="s">
        <v>8744</v>
      </c>
      <c r="D9362">
        <v>5.29</v>
      </c>
      <c r="E9362" t="s">
        <v>30879</v>
      </c>
    </row>
    <row r="9363" spans="1:5" hidden="1" x14ac:dyDescent="0.2">
      <c r="A9363" s="94" t="s">
        <v>50537</v>
      </c>
      <c r="B9363" t="s">
        <v>50538</v>
      </c>
      <c r="C9363" t="s">
        <v>8744</v>
      </c>
      <c r="D9363">
        <v>4.7300000000000004</v>
      </c>
      <c r="E9363" t="s">
        <v>30879</v>
      </c>
    </row>
    <row r="9364" spans="1:5" hidden="1" x14ac:dyDescent="0.2">
      <c r="A9364" s="94" t="s">
        <v>50506</v>
      </c>
      <c r="B9364" t="s">
        <v>50507</v>
      </c>
      <c r="C9364" t="s">
        <v>8744</v>
      </c>
      <c r="D9364">
        <v>3.75</v>
      </c>
      <c r="E9364" t="s">
        <v>30879</v>
      </c>
    </row>
    <row r="9365" spans="1:5" hidden="1" x14ac:dyDescent="0.2">
      <c r="A9365" s="94" t="s">
        <v>10110</v>
      </c>
      <c r="B9365" t="s">
        <v>10111</v>
      </c>
      <c r="C9365" t="s">
        <v>8744</v>
      </c>
      <c r="D9365">
        <v>2.4700000000000002</v>
      </c>
      <c r="E9365" t="s">
        <v>30879</v>
      </c>
    </row>
    <row r="9366" spans="1:5" hidden="1" x14ac:dyDescent="0.2">
      <c r="A9366" s="94" t="s">
        <v>10112</v>
      </c>
      <c r="B9366" t="s">
        <v>10113</v>
      </c>
      <c r="C9366" t="s">
        <v>8744</v>
      </c>
      <c r="D9366">
        <v>2.4700000000000002</v>
      </c>
      <c r="E9366" t="s">
        <v>30879</v>
      </c>
    </row>
    <row r="9367" spans="1:5" hidden="1" x14ac:dyDescent="0.2">
      <c r="A9367" s="94" t="s">
        <v>50561</v>
      </c>
      <c r="B9367" t="s">
        <v>50562</v>
      </c>
      <c r="C9367" t="s">
        <v>8744</v>
      </c>
      <c r="D9367">
        <v>6.72</v>
      </c>
      <c r="E9367" t="s">
        <v>30879</v>
      </c>
    </row>
    <row r="9368" spans="1:5" hidden="1" x14ac:dyDescent="0.2">
      <c r="A9368" s="94" t="s">
        <v>50504</v>
      </c>
      <c r="B9368" t="s">
        <v>50505</v>
      </c>
      <c r="C9368" t="s">
        <v>8744</v>
      </c>
      <c r="D9368">
        <v>6.57</v>
      </c>
      <c r="E9368" t="s">
        <v>30879</v>
      </c>
    </row>
    <row r="9369" spans="1:5" hidden="1" x14ac:dyDescent="0.2">
      <c r="A9369" s="94" t="s">
        <v>50527</v>
      </c>
      <c r="B9369" t="s">
        <v>50528</v>
      </c>
      <c r="C9369" t="s">
        <v>8744</v>
      </c>
      <c r="D9369">
        <v>7.2</v>
      </c>
      <c r="E9369" t="s">
        <v>30879</v>
      </c>
    </row>
    <row r="9370" spans="1:5" hidden="1" x14ac:dyDescent="0.2">
      <c r="A9370" s="94" t="s">
        <v>50547</v>
      </c>
      <c r="B9370" t="s">
        <v>50548</v>
      </c>
      <c r="C9370" t="s">
        <v>8744</v>
      </c>
      <c r="D9370">
        <v>9.69</v>
      </c>
      <c r="E9370" t="s">
        <v>30879</v>
      </c>
    </row>
    <row r="9371" spans="1:5" hidden="1" x14ac:dyDescent="0.2">
      <c r="A9371" s="94" t="s">
        <v>35016</v>
      </c>
      <c r="B9371" t="s">
        <v>35017</v>
      </c>
      <c r="C9371" t="s">
        <v>8744</v>
      </c>
      <c r="D9371">
        <v>6.39</v>
      </c>
      <c r="E9371" t="s">
        <v>30879</v>
      </c>
    </row>
    <row r="9372" spans="1:5" hidden="1" x14ac:dyDescent="0.2">
      <c r="A9372" s="94" t="s">
        <v>10114</v>
      </c>
      <c r="B9372" t="s">
        <v>10115</v>
      </c>
      <c r="C9372" t="s">
        <v>243</v>
      </c>
      <c r="D9372">
        <v>5.63</v>
      </c>
      <c r="E9372" t="s">
        <v>30879</v>
      </c>
    </row>
    <row r="9373" spans="1:5" hidden="1" x14ac:dyDescent="0.2">
      <c r="A9373" s="94" t="s">
        <v>50557</v>
      </c>
      <c r="B9373" t="s">
        <v>50558</v>
      </c>
      <c r="C9373" t="s">
        <v>243</v>
      </c>
      <c r="D9373">
        <v>8.3000000000000007</v>
      </c>
      <c r="E9373" t="s">
        <v>30879</v>
      </c>
    </row>
    <row r="9374" spans="1:5" hidden="1" x14ac:dyDescent="0.2">
      <c r="A9374" s="94" t="s">
        <v>35006</v>
      </c>
      <c r="B9374" t="s">
        <v>35007</v>
      </c>
      <c r="C9374" t="s">
        <v>8744</v>
      </c>
      <c r="D9374">
        <v>11</v>
      </c>
      <c r="E9374" t="s">
        <v>30879</v>
      </c>
    </row>
    <row r="9375" spans="1:5" hidden="1" x14ac:dyDescent="0.2">
      <c r="A9375" s="94" t="s">
        <v>33152</v>
      </c>
      <c r="B9375" t="s">
        <v>33153</v>
      </c>
      <c r="C9375" t="s">
        <v>243</v>
      </c>
      <c r="D9375">
        <v>7.52</v>
      </c>
      <c r="E9375" t="s">
        <v>30879</v>
      </c>
    </row>
    <row r="9376" spans="1:5" hidden="1" x14ac:dyDescent="0.2">
      <c r="A9376" s="94" t="s">
        <v>35010</v>
      </c>
      <c r="B9376" t="s">
        <v>35011</v>
      </c>
      <c r="C9376" t="s">
        <v>243</v>
      </c>
      <c r="D9376">
        <v>7.64</v>
      </c>
      <c r="E9376" t="s">
        <v>30879</v>
      </c>
    </row>
    <row r="9377" spans="1:5" hidden="1" x14ac:dyDescent="0.2">
      <c r="A9377" s="94" t="s">
        <v>50517</v>
      </c>
      <c r="B9377" t="s">
        <v>50518</v>
      </c>
      <c r="C9377" t="s">
        <v>243</v>
      </c>
      <c r="D9377">
        <v>7.07</v>
      </c>
      <c r="E9377" t="s">
        <v>30879</v>
      </c>
    </row>
    <row r="9378" spans="1:5" hidden="1" x14ac:dyDescent="0.2">
      <c r="A9378" s="94" t="s">
        <v>50529</v>
      </c>
      <c r="B9378" t="s">
        <v>50530</v>
      </c>
      <c r="C9378" t="s">
        <v>243</v>
      </c>
      <c r="D9378">
        <v>7.37</v>
      </c>
      <c r="E9378" t="s">
        <v>30879</v>
      </c>
    </row>
    <row r="9379" spans="1:5" hidden="1" x14ac:dyDescent="0.2">
      <c r="A9379" s="94" t="s">
        <v>50551</v>
      </c>
      <c r="B9379" t="s">
        <v>50552</v>
      </c>
      <c r="C9379" t="s">
        <v>243</v>
      </c>
      <c r="D9379">
        <v>10.050000000000001</v>
      </c>
      <c r="E9379" t="s">
        <v>30879</v>
      </c>
    </row>
    <row r="9380" spans="1:5" hidden="1" x14ac:dyDescent="0.2">
      <c r="A9380" s="94" t="s">
        <v>50434</v>
      </c>
      <c r="B9380" t="s">
        <v>50435</v>
      </c>
      <c r="C9380" t="s">
        <v>243</v>
      </c>
      <c r="D9380">
        <v>12.56</v>
      </c>
      <c r="E9380" t="s">
        <v>30879</v>
      </c>
    </row>
    <row r="9381" spans="1:5" hidden="1" x14ac:dyDescent="0.2">
      <c r="A9381" s="94" t="s">
        <v>50510</v>
      </c>
      <c r="B9381" t="s">
        <v>50511</v>
      </c>
      <c r="C9381" t="s">
        <v>243</v>
      </c>
      <c r="D9381">
        <v>6.99</v>
      </c>
      <c r="E9381" t="s">
        <v>30879</v>
      </c>
    </row>
    <row r="9382" spans="1:5" hidden="1" x14ac:dyDescent="0.2">
      <c r="A9382" s="94" t="s">
        <v>50531</v>
      </c>
      <c r="B9382" t="s">
        <v>50532</v>
      </c>
      <c r="C9382" t="s">
        <v>243</v>
      </c>
      <c r="D9382">
        <v>10.75</v>
      </c>
      <c r="E9382" t="s">
        <v>30879</v>
      </c>
    </row>
    <row r="9383" spans="1:5" hidden="1" x14ac:dyDescent="0.2">
      <c r="A9383" s="94" t="s">
        <v>50553</v>
      </c>
      <c r="B9383" t="s">
        <v>50554</v>
      </c>
      <c r="C9383" t="s">
        <v>243</v>
      </c>
      <c r="D9383">
        <v>12.45</v>
      </c>
      <c r="E9383" t="s">
        <v>30879</v>
      </c>
    </row>
    <row r="9384" spans="1:5" hidden="1" x14ac:dyDescent="0.2">
      <c r="A9384" s="94" t="s">
        <v>10116</v>
      </c>
      <c r="B9384" t="s">
        <v>10117</v>
      </c>
      <c r="C9384" t="s">
        <v>243</v>
      </c>
      <c r="D9384">
        <v>13.45</v>
      </c>
      <c r="E9384" t="s">
        <v>30879</v>
      </c>
    </row>
    <row r="9385" spans="1:5" hidden="1" x14ac:dyDescent="0.2">
      <c r="A9385" s="94" t="s">
        <v>35012</v>
      </c>
      <c r="B9385" t="s">
        <v>35013</v>
      </c>
      <c r="C9385" t="s">
        <v>8744</v>
      </c>
      <c r="D9385">
        <v>6.38</v>
      </c>
      <c r="E9385" t="s">
        <v>30879</v>
      </c>
    </row>
    <row r="9386" spans="1:5" hidden="1" x14ac:dyDescent="0.2">
      <c r="A9386" s="94" t="s">
        <v>50519</v>
      </c>
      <c r="B9386" t="s">
        <v>50520</v>
      </c>
      <c r="C9386" t="s">
        <v>8744</v>
      </c>
      <c r="D9386">
        <v>6.23</v>
      </c>
      <c r="E9386" t="s">
        <v>30879</v>
      </c>
    </row>
    <row r="9387" spans="1:5" hidden="1" x14ac:dyDescent="0.2">
      <c r="A9387" s="94" t="s">
        <v>50533</v>
      </c>
      <c r="B9387" t="s">
        <v>50534</v>
      </c>
      <c r="C9387" t="s">
        <v>8744</v>
      </c>
      <c r="D9387">
        <v>7.51</v>
      </c>
      <c r="E9387" t="s">
        <v>30879</v>
      </c>
    </row>
    <row r="9388" spans="1:5" hidden="1" x14ac:dyDescent="0.2">
      <c r="A9388" s="94" t="s">
        <v>50555</v>
      </c>
      <c r="B9388" t="s">
        <v>50556</v>
      </c>
      <c r="C9388" t="s">
        <v>8744</v>
      </c>
      <c r="D9388">
        <v>8.15</v>
      </c>
      <c r="E9388" t="s">
        <v>30879</v>
      </c>
    </row>
    <row r="9389" spans="1:5" hidden="1" x14ac:dyDescent="0.2">
      <c r="A9389" s="94" t="s">
        <v>50436</v>
      </c>
      <c r="B9389" t="s">
        <v>50437</v>
      </c>
      <c r="C9389" t="s">
        <v>8744</v>
      </c>
      <c r="D9389">
        <v>8.52</v>
      </c>
      <c r="E9389" t="s">
        <v>30879</v>
      </c>
    </row>
    <row r="9390" spans="1:5" hidden="1" x14ac:dyDescent="0.2">
      <c r="A9390" s="94" t="s">
        <v>10118</v>
      </c>
      <c r="B9390" t="s">
        <v>10119</v>
      </c>
      <c r="C9390" t="s">
        <v>8744</v>
      </c>
      <c r="D9390">
        <v>5.05</v>
      </c>
      <c r="E9390" t="s">
        <v>30879</v>
      </c>
    </row>
    <row r="9391" spans="1:5" hidden="1" x14ac:dyDescent="0.2">
      <c r="A9391" s="94" t="s">
        <v>50523</v>
      </c>
      <c r="B9391" t="s">
        <v>50524</v>
      </c>
      <c r="C9391" t="s">
        <v>8744</v>
      </c>
      <c r="D9391">
        <v>7.72</v>
      </c>
      <c r="E9391" t="s">
        <v>30879</v>
      </c>
    </row>
    <row r="9392" spans="1:5" hidden="1" x14ac:dyDescent="0.2">
      <c r="A9392" s="94" t="s">
        <v>10120</v>
      </c>
      <c r="B9392" t="s">
        <v>10121</v>
      </c>
      <c r="C9392" t="s">
        <v>8744</v>
      </c>
      <c r="D9392">
        <v>6.69</v>
      </c>
      <c r="E9392" t="s">
        <v>30879</v>
      </c>
    </row>
    <row r="9393" spans="1:5" hidden="1" x14ac:dyDescent="0.2">
      <c r="A9393" s="94" t="s">
        <v>50428</v>
      </c>
      <c r="B9393" t="s">
        <v>50429</v>
      </c>
      <c r="C9393" t="s">
        <v>8744</v>
      </c>
      <c r="D9393">
        <v>7.72</v>
      </c>
      <c r="E9393" t="s">
        <v>30879</v>
      </c>
    </row>
    <row r="9394" spans="1:5" hidden="1" x14ac:dyDescent="0.2">
      <c r="A9394" s="94" t="s">
        <v>35008</v>
      </c>
      <c r="B9394" t="s">
        <v>35009</v>
      </c>
      <c r="C9394" t="s">
        <v>8744</v>
      </c>
      <c r="D9394">
        <v>10.76</v>
      </c>
      <c r="E9394" t="s">
        <v>30879</v>
      </c>
    </row>
    <row r="9395" spans="1:5" hidden="1" x14ac:dyDescent="0.2">
      <c r="A9395" s="94" t="s">
        <v>50502</v>
      </c>
      <c r="B9395" t="s">
        <v>50503</v>
      </c>
      <c r="C9395" t="s">
        <v>8744</v>
      </c>
      <c r="D9395">
        <v>2.57</v>
      </c>
      <c r="E9395" t="s">
        <v>30879</v>
      </c>
    </row>
    <row r="9396" spans="1:5" hidden="1" x14ac:dyDescent="0.2">
      <c r="A9396" s="94" t="s">
        <v>50482</v>
      </c>
      <c r="B9396" t="s">
        <v>50483</v>
      </c>
      <c r="C9396" t="s">
        <v>8744</v>
      </c>
      <c r="D9396">
        <v>3.19</v>
      </c>
      <c r="E9396" t="s">
        <v>30879</v>
      </c>
    </row>
    <row r="9397" spans="1:5" hidden="1" x14ac:dyDescent="0.2">
      <c r="A9397" s="94" t="s">
        <v>50438</v>
      </c>
      <c r="B9397" t="s">
        <v>50439</v>
      </c>
      <c r="C9397" t="s">
        <v>8744</v>
      </c>
      <c r="D9397">
        <v>5.01</v>
      </c>
      <c r="E9397" t="s">
        <v>30879</v>
      </c>
    </row>
    <row r="9398" spans="1:5" hidden="1" x14ac:dyDescent="0.2">
      <c r="A9398" s="94" t="s">
        <v>35014</v>
      </c>
      <c r="B9398" t="s">
        <v>35015</v>
      </c>
      <c r="C9398" t="s">
        <v>8744</v>
      </c>
      <c r="D9398">
        <v>5.23</v>
      </c>
      <c r="E9398" t="s">
        <v>30879</v>
      </c>
    </row>
    <row r="9399" spans="1:5" hidden="1" x14ac:dyDescent="0.2">
      <c r="A9399" s="94" t="s">
        <v>10122</v>
      </c>
      <c r="B9399" t="s">
        <v>10123</v>
      </c>
      <c r="C9399" t="s">
        <v>8744</v>
      </c>
      <c r="D9399">
        <v>5.73</v>
      </c>
      <c r="E9399" t="s">
        <v>30879</v>
      </c>
    </row>
    <row r="9400" spans="1:5" hidden="1" x14ac:dyDescent="0.2">
      <c r="A9400" s="94" t="s">
        <v>35004</v>
      </c>
      <c r="B9400" t="s">
        <v>35005</v>
      </c>
      <c r="C9400" t="s">
        <v>8744</v>
      </c>
      <c r="D9400">
        <v>12.35</v>
      </c>
      <c r="E9400" t="s">
        <v>30879</v>
      </c>
    </row>
    <row r="9401" spans="1:5" hidden="1" x14ac:dyDescent="0.2">
      <c r="A9401" s="94" t="s">
        <v>50549</v>
      </c>
      <c r="B9401" t="s">
        <v>50550</v>
      </c>
      <c r="C9401" t="s">
        <v>8744</v>
      </c>
      <c r="D9401">
        <v>4.43</v>
      </c>
      <c r="E9401" t="s">
        <v>30879</v>
      </c>
    </row>
    <row r="9402" spans="1:5" hidden="1" x14ac:dyDescent="0.2">
      <c r="A9402" s="94" t="s">
        <v>50432</v>
      </c>
      <c r="B9402" t="s">
        <v>50433</v>
      </c>
      <c r="C9402" t="s">
        <v>8744</v>
      </c>
      <c r="D9402">
        <v>5.75</v>
      </c>
      <c r="E9402" t="s">
        <v>30879</v>
      </c>
    </row>
    <row r="9403" spans="1:5" hidden="1" x14ac:dyDescent="0.2">
      <c r="A9403" s="94" t="s">
        <v>33193</v>
      </c>
      <c r="B9403" t="s">
        <v>33194</v>
      </c>
      <c r="C9403" t="s">
        <v>8744</v>
      </c>
      <c r="D9403">
        <v>5.5</v>
      </c>
      <c r="E9403" t="s">
        <v>30879</v>
      </c>
    </row>
    <row r="9404" spans="1:5" hidden="1" x14ac:dyDescent="0.2">
      <c r="A9404" s="94" t="s">
        <v>36008</v>
      </c>
      <c r="B9404" t="s">
        <v>36009</v>
      </c>
      <c r="C9404" t="s">
        <v>8744</v>
      </c>
      <c r="D9404">
        <v>5.5</v>
      </c>
      <c r="E9404" t="s">
        <v>30879</v>
      </c>
    </row>
    <row r="9405" spans="1:5" hidden="1" x14ac:dyDescent="0.2">
      <c r="A9405" s="94" t="s">
        <v>36022</v>
      </c>
      <c r="B9405" t="s">
        <v>36023</v>
      </c>
      <c r="C9405" t="s">
        <v>8744</v>
      </c>
      <c r="D9405">
        <v>7.6</v>
      </c>
      <c r="E9405" t="s">
        <v>30879</v>
      </c>
    </row>
    <row r="9406" spans="1:5" hidden="1" x14ac:dyDescent="0.2">
      <c r="A9406" s="94" t="s">
        <v>36012</v>
      </c>
      <c r="B9406" t="s">
        <v>36013</v>
      </c>
      <c r="C9406" t="s">
        <v>8744</v>
      </c>
      <c r="D9406">
        <v>6.56</v>
      </c>
      <c r="E9406" t="s">
        <v>30879</v>
      </c>
    </row>
    <row r="9407" spans="1:5" hidden="1" x14ac:dyDescent="0.2">
      <c r="A9407" s="94" t="s">
        <v>36020</v>
      </c>
      <c r="B9407" t="s">
        <v>36021</v>
      </c>
      <c r="C9407" t="s">
        <v>243</v>
      </c>
      <c r="D9407">
        <v>7.25</v>
      </c>
      <c r="E9407" t="s">
        <v>30879</v>
      </c>
    </row>
    <row r="9408" spans="1:5" hidden="1" x14ac:dyDescent="0.2">
      <c r="A9408" s="94" t="s">
        <v>36018</v>
      </c>
      <c r="B9408" t="s">
        <v>36019</v>
      </c>
      <c r="C9408" t="s">
        <v>243</v>
      </c>
      <c r="D9408">
        <v>7.58</v>
      </c>
      <c r="E9408" t="s">
        <v>30879</v>
      </c>
    </row>
    <row r="9409" spans="1:5" hidden="1" x14ac:dyDescent="0.2">
      <c r="A9409" s="94" t="s">
        <v>36016</v>
      </c>
      <c r="B9409" t="s">
        <v>36017</v>
      </c>
      <c r="C9409" t="s">
        <v>243</v>
      </c>
      <c r="D9409">
        <v>8.1300000000000008</v>
      </c>
      <c r="E9409" t="s">
        <v>30879</v>
      </c>
    </row>
    <row r="9410" spans="1:5" hidden="1" x14ac:dyDescent="0.2">
      <c r="A9410" s="94" t="s">
        <v>36014</v>
      </c>
      <c r="B9410" t="s">
        <v>36015</v>
      </c>
      <c r="C9410" t="s">
        <v>243</v>
      </c>
      <c r="D9410">
        <v>8.83</v>
      </c>
      <c r="E9410" t="s">
        <v>30879</v>
      </c>
    </row>
    <row r="9411" spans="1:5" hidden="1" x14ac:dyDescent="0.2">
      <c r="A9411" s="94" t="s">
        <v>36010</v>
      </c>
      <c r="B9411" t="s">
        <v>36011</v>
      </c>
      <c r="C9411" t="s">
        <v>8744</v>
      </c>
      <c r="D9411">
        <v>5.51</v>
      </c>
      <c r="E9411" t="s">
        <v>30879</v>
      </c>
    </row>
    <row r="9412" spans="1:5" hidden="1" x14ac:dyDescent="0.2">
      <c r="A9412" s="94" t="s">
        <v>22207</v>
      </c>
      <c r="B9412" t="s">
        <v>22208</v>
      </c>
      <c r="C9412" t="s">
        <v>8744</v>
      </c>
      <c r="D9412">
        <v>2.46</v>
      </c>
      <c r="E9412" t="s">
        <v>30879</v>
      </c>
    </row>
    <row r="9413" spans="1:5" hidden="1" x14ac:dyDescent="0.2">
      <c r="A9413" s="94" t="s">
        <v>35990</v>
      </c>
      <c r="B9413" t="s">
        <v>35991</v>
      </c>
      <c r="C9413" t="s">
        <v>8744</v>
      </c>
      <c r="D9413">
        <v>2.59</v>
      </c>
      <c r="E9413" t="s">
        <v>30879</v>
      </c>
    </row>
    <row r="9414" spans="1:5" hidden="1" x14ac:dyDescent="0.2">
      <c r="A9414" s="94" t="s">
        <v>35996</v>
      </c>
      <c r="B9414" t="s">
        <v>35997</v>
      </c>
      <c r="C9414" t="s">
        <v>8744</v>
      </c>
      <c r="D9414">
        <v>2.95</v>
      </c>
      <c r="E9414" t="s">
        <v>30879</v>
      </c>
    </row>
    <row r="9415" spans="1:5" hidden="1" x14ac:dyDescent="0.2">
      <c r="A9415" s="94" t="s">
        <v>50462</v>
      </c>
      <c r="B9415" t="s">
        <v>50463</v>
      </c>
      <c r="C9415" t="s">
        <v>8744</v>
      </c>
      <c r="D9415">
        <v>4.1500000000000004</v>
      </c>
      <c r="E9415" t="s">
        <v>30879</v>
      </c>
    </row>
    <row r="9416" spans="1:5" hidden="1" x14ac:dyDescent="0.2">
      <c r="A9416" s="94" t="s">
        <v>50468</v>
      </c>
      <c r="B9416" t="s">
        <v>50469</v>
      </c>
      <c r="C9416" t="s">
        <v>8744</v>
      </c>
      <c r="D9416">
        <v>6.18</v>
      </c>
      <c r="E9416" t="s">
        <v>30879</v>
      </c>
    </row>
    <row r="9417" spans="1:5" hidden="1" x14ac:dyDescent="0.2">
      <c r="A9417" s="94" t="s">
        <v>35998</v>
      </c>
      <c r="B9417" t="s">
        <v>35999</v>
      </c>
      <c r="C9417" t="s">
        <v>8744</v>
      </c>
      <c r="D9417">
        <v>5.55</v>
      </c>
      <c r="E9417" t="s">
        <v>30879</v>
      </c>
    </row>
    <row r="9418" spans="1:5" hidden="1" x14ac:dyDescent="0.2">
      <c r="A9418" s="94" t="s">
        <v>33154</v>
      </c>
      <c r="B9418" t="s">
        <v>33155</v>
      </c>
      <c r="C9418" t="s">
        <v>8744</v>
      </c>
      <c r="D9418">
        <v>25.06</v>
      </c>
      <c r="E9418" t="s">
        <v>30879</v>
      </c>
    </row>
    <row r="9419" spans="1:5" hidden="1" x14ac:dyDescent="0.2">
      <c r="A9419" s="94" t="s">
        <v>33156</v>
      </c>
      <c r="B9419" t="s">
        <v>33157</v>
      </c>
      <c r="C9419" t="s">
        <v>8744</v>
      </c>
      <c r="D9419">
        <v>3.68</v>
      </c>
      <c r="E9419" t="s">
        <v>30879</v>
      </c>
    </row>
    <row r="9420" spans="1:5" hidden="1" x14ac:dyDescent="0.2">
      <c r="A9420" s="94" t="s">
        <v>33160</v>
      </c>
      <c r="B9420" t="s">
        <v>33161</v>
      </c>
      <c r="C9420" t="s">
        <v>8744</v>
      </c>
      <c r="D9420">
        <v>4.67</v>
      </c>
      <c r="E9420" t="s">
        <v>30879</v>
      </c>
    </row>
    <row r="9421" spans="1:5" hidden="1" x14ac:dyDescent="0.2">
      <c r="A9421" s="94" t="s">
        <v>33166</v>
      </c>
      <c r="B9421" t="s">
        <v>33167</v>
      </c>
      <c r="C9421" t="s">
        <v>8744</v>
      </c>
      <c r="D9421">
        <v>7.57</v>
      </c>
      <c r="E9421" t="s">
        <v>30879</v>
      </c>
    </row>
    <row r="9422" spans="1:5" hidden="1" x14ac:dyDescent="0.2">
      <c r="A9422" s="94" t="s">
        <v>33164</v>
      </c>
      <c r="B9422" t="s">
        <v>33165</v>
      </c>
      <c r="C9422" t="s">
        <v>8744</v>
      </c>
      <c r="D9422">
        <v>12.61</v>
      </c>
      <c r="E9422" t="s">
        <v>30879</v>
      </c>
    </row>
    <row r="9423" spans="1:5" hidden="1" x14ac:dyDescent="0.2">
      <c r="A9423" s="94" t="s">
        <v>33135</v>
      </c>
      <c r="B9423" t="s">
        <v>33136</v>
      </c>
      <c r="C9423" t="s">
        <v>8744</v>
      </c>
      <c r="D9423">
        <v>17.010000000000002</v>
      </c>
      <c r="E9423" t="s">
        <v>30879</v>
      </c>
    </row>
    <row r="9424" spans="1:5" hidden="1" x14ac:dyDescent="0.2">
      <c r="A9424" s="94" t="s">
        <v>33150</v>
      </c>
      <c r="B9424" t="s">
        <v>33151</v>
      </c>
      <c r="C9424" t="s">
        <v>8744</v>
      </c>
      <c r="D9424">
        <v>10.3</v>
      </c>
      <c r="E9424" t="s">
        <v>30879</v>
      </c>
    </row>
    <row r="9425" spans="1:5" hidden="1" x14ac:dyDescent="0.2">
      <c r="A9425" s="94" t="s">
        <v>33158</v>
      </c>
      <c r="B9425" t="s">
        <v>33159</v>
      </c>
      <c r="C9425" t="s">
        <v>8744</v>
      </c>
      <c r="D9425">
        <v>11.1</v>
      </c>
      <c r="E9425" t="s">
        <v>30879</v>
      </c>
    </row>
    <row r="9426" spans="1:5" hidden="1" x14ac:dyDescent="0.2">
      <c r="A9426" s="94" t="s">
        <v>33162</v>
      </c>
      <c r="B9426" t="s">
        <v>33163</v>
      </c>
      <c r="C9426" t="s">
        <v>8744</v>
      </c>
      <c r="D9426">
        <v>17.59</v>
      </c>
      <c r="E9426" t="s">
        <v>30879</v>
      </c>
    </row>
    <row r="9427" spans="1:5" hidden="1" x14ac:dyDescent="0.2">
      <c r="A9427" s="94" t="s">
        <v>33168</v>
      </c>
      <c r="B9427" t="s">
        <v>33169</v>
      </c>
      <c r="C9427" t="s">
        <v>8744</v>
      </c>
      <c r="D9427">
        <v>19.260000000000002</v>
      </c>
      <c r="E9427" t="s">
        <v>30879</v>
      </c>
    </row>
    <row r="9428" spans="1:5" hidden="1" x14ac:dyDescent="0.2">
      <c r="A9428" s="94" t="s">
        <v>33133</v>
      </c>
      <c r="B9428" t="s">
        <v>33134</v>
      </c>
      <c r="C9428" t="s">
        <v>8744</v>
      </c>
      <c r="D9428">
        <v>21.97</v>
      </c>
      <c r="E9428" t="s">
        <v>30879</v>
      </c>
    </row>
    <row r="9429" spans="1:5" hidden="1" x14ac:dyDescent="0.2">
      <c r="A9429" s="94" t="s">
        <v>10124</v>
      </c>
      <c r="B9429" t="s">
        <v>33142</v>
      </c>
      <c r="C9429" t="s">
        <v>8744</v>
      </c>
      <c r="D9429">
        <v>20.92</v>
      </c>
      <c r="E9429" t="s">
        <v>30879</v>
      </c>
    </row>
    <row r="9430" spans="1:5" hidden="1" x14ac:dyDescent="0.2">
      <c r="A9430" s="94" t="s">
        <v>50563</v>
      </c>
      <c r="B9430" t="s">
        <v>50564</v>
      </c>
      <c r="C9430" t="s">
        <v>243</v>
      </c>
      <c r="D9430">
        <v>10.19</v>
      </c>
      <c r="E9430" t="s">
        <v>30879</v>
      </c>
    </row>
    <row r="9431" spans="1:5" hidden="1" x14ac:dyDescent="0.2">
      <c r="A9431" s="94" t="s">
        <v>33170</v>
      </c>
      <c r="B9431" t="s">
        <v>33171</v>
      </c>
      <c r="C9431" t="s">
        <v>8744</v>
      </c>
      <c r="D9431">
        <v>19.16</v>
      </c>
      <c r="E9431" t="s">
        <v>30879</v>
      </c>
    </row>
    <row r="9432" spans="1:5" hidden="1" x14ac:dyDescent="0.2">
      <c r="A9432" s="94" t="s">
        <v>33138</v>
      </c>
      <c r="B9432" t="s">
        <v>33139</v>
      </c>
      <c r="C9432" t="s">
        <v>8744</v>
      </c>
      <c r="D9432">
        <v>21.4</v>
      </c>
      <c r="E9432" t="s">
        <v>30879</v>
      </c>
    </row>
    <row r="9433" spans="1:5" hidden="1" x14ac:dyDescent="0.2">
      <c r="A9433" s="94" t="s">
        <v>36204</v>
      </c>
      <c r="B9433" t="s">
        <v>36205</v>
      </c>
      <c r="C9433" t="s">
        <v>243</v>
      </c>
      <c r="D9433">
        <v>29.09</v>
      </c>
      <c r="E9433" t="s">
        <v>30879</v>
      </c>
    </row>
    <row r="9434" spans="1:5" hidden="1" x14ac:dyDescent="0.2">
      <c r="A9434" s="94" t="s">
        <v>10125</v>
      </c>
      <c r="B9434" t="s">
        <v>22209</v>
      </c>
      <c r="C9434" t="s">
        <v>243</v>
      </c>
      <c r="D9434">
        <v>50.86</v>
      </c>
      <c r="E9434" t="s">
        <v>30879</v>
      </c>
    </row>
    <row r="9435" spans="1:5" hidden="1" x14ac:dyDescent="0.2">
      <c r="A9435" s="94" t="s">
        <v>10126</v>
      </c>
      <c r="B9435" t="s">
        <v>22210</v>
      </c>
      <c r="C9435" t="s">
        <v>243</v>
      </c>
      <c r="D9435">
        <v>49.1</v>
      </c>
      <c r="E9435" t="s">
        <v>30879</v>
      </c>
    </row>
    <row r="9436" spans="1:5" hidden="1" x14ac:dyDescent="0.2">
      <c r="A9436" s="94" t="s">
        <v>10127</v>
      </c>
      <c r="B9436" t="s">
        <v>22211</v>
      </c>
      <c r="C9436" t="s">
        <v>243</v>
      </c>
      <c r="D9436">
        <v>73.3</v>
      </c>
      <c r="E9436" t="s">
        <v>30879</v>
      </c>
    </row>
    <row r="9437" spans="1:5" hidden="1" x14ac:dyDescent="0.2">
      <c r="A9437" s="94" t="s">
        <v>10128</v>
      </c>
      <c r="B9437" t="s">
        <v>22212</v>
      </c>
      <c r="C9437" t="s">
        <v>243</v>
      </c>
      <c r="D9437">
        <v>42.3</v>
      </c>
      <c r="E9437" t="s">
        <v>30879</v>
      </c>
    </row>
    <row r="9438" spans="1:5" hidden="1" x14ac:dyDescent="0.2">
      <c r="A9438" s="94" t="s">
        <v>10129</v>
      </c>
      <c r="B9438" t="s">
        <v>22213</v>
      </c>
      <c r="C9438" t="s">
        <v>243</v>
      </c>
      <c r="D9438">
        <v>49.89</v>
      </c>
      <c r="E9438" t="s">
        <v>30879</v>
      </c>
    </row>
    <row r="9439" spans="1:5" hidden="1" x14ac:dyDescent="0.2">
      <c r="A9439" s="94" t="s">
        <v>36208</v>
      </c>
      <c r="B9439" t="s">
        <v>36209</v>
      </c>
      <c r="C9439" t="s">
        <v>243</v>
      </c>
      <c r="D9439">
        <v>51.35</v>
      </c>
      <c r="E9439" t="s">
        <v>30879</v>
      </c>
    </row>
    <row r="9440" spans="1:5" hidden="1" x14ac:dyDescent="0.2">
      <c r="A9440" s="94" t="s">
        <v>48563</v>
      </c>
      <c r="B9440" t="s">
        <v>48564</v>
      </c>
      <c r="C9440" t="s">
        <v>243</v>
      </c>
      <c r="D9440">
        <v>29.44</v>
      </c>
      <c r="E9440" t="s">
        <v>30879</v>
      </c>
    </row>
    <row r="9441" spans="1:5" hidden="1" x14ac:dyDescent="0.2">
      <c r="A9441" s="94" t="s">
        <v>48565</v>
      </c>
      <c r="B9441" t="s">
        <v>48566</v>
      </c>
      <c r="C9441" t="s">
        <v>243</v>
      </c>
      <c r="D9441">
        <v>47.01</v>
      </c>
      <c r="E9441" t="s">
        <v>30879</v>
      </c>
    </row>
    <row r="9442" spans="1:5" hidden="1" x14ac:dyDescent="0.2">
      <c r="A9442" s="94" t="s">
        <v>36206</v>
      </c>
      <c r="B9442" t="s">
        <v>36207</v>
      </c>
      <c r="C9442" t="s">
        <v>243</v>
      </c>
      <c r="D9442">
        <v>96.94</v>
      </c>
      <c r="E9442" t="s">
        <v>30879</v>
      </c>
    </row>
    <row r="9443" spans="1:5" hidden="1" x14ac:dyDescent="0.2">
      <c r="A9443" s="94" t="s">
        <v>10130</v>
      </c>
      <c r="B9443" t="s">
        <v>22214</v>
      </c>
      <c r="C9443" t="s">
        <v>243</v>
      </c>
      <c r="D9443">
        <v>50.03</v>
      </c>
      <c r="E9443" t="s">
        <v>30879</v>
      </c>
    </row>
    <row r="9444" spans="1:5" hidden="1" x14ac:dyDescent="0.2">
      <c r="A9444" s="94" t="s">
        <v>36134</v>
      </c>
      <c r="B9444" t="s">
        <v>36135</v>
      </c>
      <c r="C9444" t="s">
        <v>243</v>
      </c>
      <c r="D9444" s="684">
        <v>1931.07</v>
      </c>
      <c r="E9444" t="s">
        <v>30879</v>
      </c>
    </row>
    <row r="9445" spans="1:5" hidden="1" x14ac:dyDescent="0.2">
      <c r="A9445" s="94" t="s">
        <v>36136</v>
      </c>
      <c r="B9445" t="s">
        <v>36137</v>
      </c>
      <c r="C9445" t="s">
        <v>243</v>
      </c>
      <c r="D9445" s="684">
        <v>2480.2600000000002</v>
      </c>
      <c r="E9445" t="s">
        <v>30879</v>
      </c>
    </row>
    <row r="9446" spans="1:5" hidden="1" x14ac:dyDescent="0.2">
      <c r="A9446" s="94" t="s">
        <v>10131</v>
      </c>
      <c r="B9446" t="s">
        <v>10132</v>
      </c>
      <c r="C9446" t="s">
        <v>243</v>
      </c>
      <c r="D9446">
        <v>924.85</v>
      </c>
      <c r="E9446" t="s">
        <v>30879</v>
      </c>
    </row>
    <row r="9447" spans="1:5" hidden="1" x14ac:dyDescent="0.2">
      <c r="A9447" s="94" t="s">
        <v>10133</v>
      </c>
      <c r="B9447" t="s">
        <v>10134</v>
      </c>
      <c r="C9447" t="s">
        <v>243</v>
      </c>
      <c r="D9447" s="684">
        <v>3530.25</v>
      </c>
      <c r="E9447" t="s">
        <v>30879</v>
      </c>
    </row>
    <row r="9448" spans="1:5" hidden="1" x14ac:dyDescent="0.2">
      <c r="A9448" s="94" t="s">
        <v>10135</v>
      </c>
      <c r="B9448" t="s">
        <v>10136</v>
      </c>
      <c r="C9448" t="s">
        <v>243</v>
      </c>
      <c r="D9448">
        <v>974.25</v>
      </c>
      <c r="E9448" t="s">
        <v>30879</v>
      </c>
    </row>
    <row r="9449" spans="1:5" hidden="1" x14ac:dyDescent="0.2">
      <c r="A9449" s="94" t="s">
        <v>10137</v>
      </c>
      <c r="B9449" t="s">
        <v>10138</v>
      </c>
      <c r="C9449" t="s">
        <v>243</v>
      </c>
      <c r="D9449" s="684">
        <v>1108.8399999999999</v>
      </c>
      <c r="E9449" t="s">
        <v>30879</v>
      </c>
    </row>
    <row r="9450" spans="1:5" hidden="1" x14ac:dyDescent="0.2">
      <c r="A9450" s="94" t="s">
        <v>36212</v>
      </c>
      <c r="B9450" t="s">
        <v>36213</v>
      </c>
      <c r="C9450" t="s">
        <v>243</v>
      </c>
      <c r="D9450" s="684">
        <v>4550.8</v>
      </c>
      <c r="E9450" t="s">
        <v>30879</v>
      </c>
    </row>
    <row r="9451" spans="1:5" hidden="1" x14ac:dyDescent="0.2">
      <c r="A9451" s="94" t="s">
        <v>10139</v>
      </c>
      <c r="B9451" t="s">
        <v>10140</v>
      </c>
      <c r="C9451" t="s">
        <v>243</v>
      </c>
      <c r="D9451" s="684">
        <v>4073.55</v>
      </c>
      <c r="E9451" t="s">
        <v>30879</v>
      </c>
    </row>
    <row r="9452" spans="1:5" hidden="1" x14ac:dyDescent="0.2">
      <c r="A9452" s="94" t="s">
        <v>36214</v>
      </c>
      <c r="B9452" t="s">
        <v>36215</v>
      </c>
      <c r="C9452" t="s">
        <v>243</v>
      </c>
      <c r="D9452" s="684">
        <v>1275.25</v>
      </c>
      <c r="E9452" t="s">
        <v>30879</v>
      </c>
    </row>
    <row r="9453" spans="1:5" hidden="1" x14ac:dyDescent="0.2">
      <c r="A9453" s="94" t="s">
        <v>10141</v>
      </c>
      <c r="B9453" t="s">
        <v>10142</v>
      </c>
      <c r="C9453" t="s">
        <v>243</v>
      </c>
      <c r="D9453">
        <v>480.34</v>
      </c>
      <c r="E9453" t="s">
        <v>30879</v>
      </c>
    </row>
    <row r="9454" spans="1:5" hidden="1" x14ac:dyDescent="0.2">
      <c r="A9454" s="94" t="s">
        <v>10143</v>
      </c>
      <c r="B9454" t="s">
        <v>10144</v>
      </c>
      <c r="C9454" t="s">
        <v>243</v>
      </c>
      <c r="D9454" s="684">
        <v>2006.51</v>
      </c>
      <c r="E9454" t="s">
        <v>30879</v>
      </c>
    </row>
    <row r="9455" spans="1:5" hidden="1" x14ac:dyDescent="0.2">
      <c r="A9455" s="94" t="s">
        <v>10145</v>
      </c>
      <c r="B9455" t="s">
        <v>10146</v>
      </c>
      <c r="C9455" t="s">
        <v>243</v>
      </c>
      <c r="D9455">
        <v>665.55</v>
      </c>
      <c r="E9455" t="s">
        <v>30879</v>
      </c>
    </row>
    <row r="9456" spans="1:5" hidden="1" x14ac:dyDescent="0.2">
      <c r="A9456" s="94" t="s">
        <v>10147</v>
      </c>
      <c r="B9456" t="s">
        <v>10148</v>
      </c>
      <c r="C9456" t="s">
        <v>243</v>
      </c>
      <c r="D9456" s="684">
        <v>2130</v>
      </c>
      <c r="E9456" t="s">
        <v>30879</v>
      </c>
    </row>
    <row r="9457" spans="1:5" hidden="1" x14ac:dyDescent="0.2">
      <c r="A9457" s="94" t="s">
        <v>10149</v>
      </c>
      <c r="B9457" t="s">
        <v>10150</v>
      </c>
      <c r="C9457" t="s">
        <v>243</v>
      </c>
      <c r="D9457" s="684">
        <v>2962.25</v>
      </c>
      <c r="E9457" t="s">
        <v>30879</v>
      </c>
    </row>
    <row r="9458" spans="1:5" hidden="1" x14ac:dyDescent="0.2">
      <c r="A9458" s="94" t="s">
        <v>36288</v>
      </c>
      <c r="B9458" t="s">
        <v>36289</v>
      </c>
      <c r="C9458" t="s">
        <v>243</v>
      </c>
      <c r="D9458">
        <v>50.32</v>
      </c>
      <c r="E9458" t="s">
        <v>30879</v>
      </c>
    </row>
    <row r="9459" spans="1:5" hidden="1" x14ac:dyDescent="0.2">
      <c r="A9459" s="94" t="s">
        <v>36218</v>
      </c>
      <c r="B9459" t="s">
        <v>36219</v>
      </c>
      <c r="C9459" t="s">
        <v>1623</v>
      </c>
      <c r="D9459">
        <v>81.96</v>
      </c>
      <c r="E9459" t="s">
        <v>30879</v>
      </c>
    </row>
    <row r="9460" spans="1:5" hidden="1" x14ac:dyDescent="0.2">
      <c r="A9460" s="94" t="s">
        <v>36220</v>
      </c>
      <c r="B9460" t="s">
        <v>36221</v>
      </c>
      <c r="C9460" t="s">
        <v>243</v>
      </c>
      <c r="D9460">
        <v>13.66</v>
      </c>
      <c r="E9460" t="s">
        <v>30879</v>
      </c>
    </row>
    <row r="9461" spans="1:5" hidden="1" x14ac:dyDescent="0.2">
      <c r="A9461" s="94" t="s">
        <v>36224</v>
      </c>
      <c r="B9461" t="s">
        <v>36225</v>
      </c>
      <c r="C9461" t="s">
        <v>243</v>
      </c>
      <c r="D9461" s="684">
        <v>2319.44</v>
      </c>
      <c r="E9461" t="s">
        <v>30879</v>
      </c>
    </row>
    <row r="9462" spans="1:5" hidden="1" x14ac:dyDescent="0.2">
      <c r="A9462" s="94" t="s">
        <v>36222</v>
      </c>
      <c r="B9462" t="s">
        <v>36223</v>
      </c>
      <c r="C9462" t="s">
        <v>243</v>
      </c>
      <c r="D9462">
        <v>679.69</v>
      </c>
      <c r="E9462" t="s">
        <v>30879</v>
      </c>
    </row>
    <row r="9463" spans="1:5" hidden="1" x14ac:dyDescent="0.2">
      <c r="A9463" s="94" t="s">
        <v>36226</v>
      </c>
      <c r="B9463" t="s">
        <v>36227</v>
      </c>
      <c r="C9463" t="s">
        <v>243</v>
      </c>
      <c r="D9463" s="684">
        <v>2837.65</v>
      </c>
      <c r="E9463" t="s">
        <v>30879</v>
      </c>
    </row>
    <row r="9464" spans="1:5" hidden="1" x14ac:dyDescent="0.2">
      <c r="A9464" s="94" t="s">
        <v>36228</v>
      </c>
      <c r="B9464" t="s">
        <v>36229</v>
      </c>
      <c r="C9464" t="s">
        <v>243</v>
      </c>
      <c r="D9464" s="684">
        <v>3438.06</v>
      </c>
      <c r="E9464" t="s">
        <v>30879</v>
      </c>
    </row>
    <row r="9465" spans="1:5" hidden="1" x14ac:dyDescent="0.2">
      <c r="A9465" s="94" t="s">
        <v>36230</v>
      </c>
      <c r="B9465" t="s">
        <v>36231</v>
      </c>
      <c r="C9465" t="s">
        <v>243</v>
      </c>
      <c r="D9465" s="684">
        <v>4092.78</v>
      </c>
      <c r="E9465" t="s">
        <v>30879</v>
      </c>
    </row>
    <row r="9466" spans="1:5" hidden="1" x14ac:dyDescent="0.2">
      <c r="A9466" s="94" t="s">
        <v>10151</v>
      </c>
      <c r="B9466" t="s">
        <v>10152</v>
      </c>
      <c r="C9466" t="s">
        <v>243</v>
      </c>
      <c r="D9466" s="684">
        <v>1363.2</v>
      </c>
      <c r="E9466" t="s">
        <v>30879</v>
      </c>
    </row>
    <row r="9467" spans="1:5" hidden="1" x14ac:dyDescent="0.2">
      <c r="A9467" s="94" t="s">
        <v>36333</v>
      </c>
      <c r="B9467" t="s">
        <v>36334</v>
      </c>
      <c r="C9467" t="s">
        <v>1623</v>
      </c>
      <c r="D9467">
        <v>182.99</v>
      </c>
      <c r="E9467" t="s">
        <v>30879</v>
      </c>
    </row>
    <row r="9468" spans="1:5" hidden="1" x14ac:dyDescent="0.2">
      <c r="A9468" s="94" t="s">
        <v>10153</v>
      </c>
      <c r="B9468" t="s">
        <v>36263</v>
      </c>
      <c r="C9468" t="s">
        <v>243</v>
      </c>
      <c r="D9468">
        <v>3.92</v>
      </c>
      <c r="E9468" t="s">
        <v>30879</v>
      </c>
    </row>
    <row r="9469" spans="1:5" hidden="1" x14ac:dyDescent="0.2">
      <c r="A9469" s="94" t="s">
        <v>36261</v>
      </c>
      <c r="B9469" t="s">
        <v>36262</v>
      </c>
      <c r="C9469" t="s">
        <v>243</v>
      </c>
      <c r="D9469">
        <v>7.26</v>
      </c>
      <c r="E9469" t="s">
        <v>30879</v>
      </c>
    </row>
    <row r="9470" spans="1:5" hidden="1" x14ac:dyDescent="0.2">
      <c r="A9470" s="94" t="s">
        <v>10154</v>
      </c>
      <c r="B9470" t="s">
        <v>10155</v>
      </c>
      <c r="C9470" t="s">
        <v>243</v>
      </c>
      <c r="D9470">
        <v>6.06</v>
      </c>
      <c r="E9470" t="s">
        <v>30879</v>
      </c>
    </row>
    <row r="9471" spans="1:5" hidden="1" x14ac:dyDescent="0.2">
      <c r="A9471" s="94" t="s">
        <v>36259</v>
      </c>
      <c r="B9471" t="s">
        <v>36260</v>
      </c>
      <c r="C9471" t="s">
        <v>243</v>
      </c>
      <c r="D9471">
        <v>9.43</v>
      </c>
      <c r="E9471" t="s">
        <v>30879</v>
      </c>
    </row>
    <row r="9472" spans="1:5" hidden="1" x14ac:dyDescent="0.2">
      <c r="A9472" s="94" t="s">
        <v>10156</v>
      </c>
      <c r="B9472" t="s">
        <v>10157</v>
      </c>
      <c r="C9472" t="s">
        <v>243</v>
      </c>
      <c r="D9472">
        <v>4.5199999999999996</v>
      </c>
      <c r="E9472" t="s">
        <v>30879</v>
      </c>
    </row>
    <row r="9473" spans="1:5" hidden="1" x14ac:dyDescent="0.2">
      <c r="A9473" s="94" t="s">
        <v>10158</v>
      </c>
      <c r="B9473" t="s">
        <v>10159</v>
      </c>
      <c r="C9473" t="s">
        <v>243</v>
      </c>
      <c r="D9473">
        <v>21.41</v>
      </c>
      <c r="E9473" t="s">
        <v>30879</v>
      </c>
    </row>
    <row r="9474" spans="1:5" hidden="1" x14ac:dyDescent="0.2">
      <c r="A9474" s="94" t="s">
        <v>10160</v>
      </c>
      <c r="B9474" t="s">
        <v>10161</v>
      </c>
      <c r="C9474" t="s">
        <v>243</v>
      </c>
      <c r="D9474">
        <v>7.14</v>
      </c>
      <c r="E9474" t="s">
        <v>30879</v>
      </c>
    </row>
    <row r="9475" spans="1:5" hidden="1" x14ac:dyDescent="0.2">
      <c r="A9475" s="94" t="s">
        <v>10162</v>
      </c>
      <c r="B9475" t="s">
        <v>10163</v>
      </c>
      <c r="C9475" t="s">
        <v>243</v>
      </c>
      <c r="D9475">
        <v>19.62</v>
      </c>
      <c r="E9475" t="s">
        <v>30879</v>
      </c>
    </row>
    <row r="9476" spans="1:5" hidden="1" x14ac:dyDescent="0.2">
      <c r="A9476" s="94" t="s">
        <v>10164</v>
      </c>
      <c r="B9476" t="s">
        <v>10165</v>
      </c>
      <c r="C9476" t="s">
        <v>243</v>
      </c>
      <c r="D9476">
        <v>21.41</v>
      </c>
      <c r="E9476" t="s">
        <v>30879</v>
      </c>
    </row>
    <row r="9477" spans="1:5" hidden="1" x14ac:dyDescent="0.2">
      <c r="A9477" s="94" t="s">
        <v>10166</v>
      </c>
      <c r="B9477" t="s">
        <v>36246</v>
      </c>
      <c r="C9477" t="s">
        <v>243</v>
      </c>
      <c r="D9477">
        <v>34.25</v>
      </c>
      <c r="E9477" t="s">
        <v>30879</v>
      </c>
    </row>
    <row r="9478" spans="1:5" hidden="1" x14ac:dyDescent="0.2">
      <c r="A9478" s="94" t="s">
        <v>22215</v>
      </c>
      <c r="B9478" t="s">
        <v>22216</v>
      </c>
      <c r="C9478" t="s">
        <v>243</v>
      </c>
      <c r="D9478">
        <v>59.87</v>
      </c>
      <c r="E9478" t="s">
        <v>30879</v>
      </c>
    </row>
    <row r="9479" spans="1:5" hidden="1" x14ac:dyDescent="0.2">
      <c r="A9479" s="94" t="s">
        <v>36306</v>
      </c>
      <c r="B9479" t="s">
        <v>36307</v>
      </c>
      <c r="C9479" t="s">
        <v>243</v>
      </c>
      <c r="D9479">
        <v>2.25</v>
      </c>
      <c r="E9479" t="s">
        <v>30879</v>
      </c>
    </row>
    <row r="9480" spans="1:5" hidden="1" x14ac:dyDescent="0.2">
      <c r="A9480" s="94" t="s">
        <v>10167</v>
      </c>
      <c r="B9480" t="s">
        <v>10168</v>
      </c>
      <c r="C9480" t="s">
        <v>243</v>
      </c>
      <c r="D9480">
        <v>17.12</v>
      </c>
      <c r="E9480" t="s">
        <v>30879</v>
      </c>
    </row>
    <row r="9481" spans="1:5" hidden="1" x14ac:dyDescent="0.2">
      <c r="A9481" s="94" t="s">
        <v>36242</v>
      </c>
      <c r="B9481" t="s">
        <v>36243</v>
      </c>
      <c r="C9481" t="s">
        <v>243</v>
      </c>
      <c r="D9481">
        <v>36</v>
      </c>
      <c r="E9481" t="s">
        <v>30879</v>
      </c>
    </row>
    <row r="9482" spans="1:5" hidden="1" x14ac:dyDescent="0.2">
      <c r="A9482" s="94" t="s">
        <v>36244</v>
      </c>
      <c r="B9482" t="s">
        <v>36245</v>
      </c>
      <c r="C9482" t="s">
        <v>243</v>
      </c>
      <c r="D9482">
        <v>54.01</v>
      </c>
      <c r="E9482" t="s">
        <v>30879</v>
      </c>
    </row>
    <row r="9483" spans="1:5" hidden="1" x14ac:dyDescent="0.2">
      <c r="A9483" s="94" t="s">
        <v>10169</v>
      </c>
      <c r="B9483" t="s">
        <v>10170</v>
      </c>
      <c r="C9483" t="s">
        <v>243</v>
      </c>
      <c r="D9483">
        <v>66.38</v>
      </c>
      <c r="E9483" t="s">
        <v>30879</v>
      </c>
    </row>
    <row r="9484" spans="1:5" hidden="1" x14ac:dyDescent="0.2">
      <c r="A9484" s="94" t="s">
        <v>36251</v>
      </c>
      <c r="B9484" t="s">
        <v>36252</v>
      </c>
      <c r="C9484" t="s">
        <v>243</v>
      </c>
      <c r="D9484">
        <v>43.54</v>
      </c>
      <c r="E9484" t="s">
        <v>30879</v>
      </c>
    </row>
    <row r="9485" spans="1:5" hidden="1" x14ac:dyDescent="0.2">
      <c r="A9485" s="94" t="s">
        <v>10171</v>
      </c>
      <c r="B9485" t="s">
        <v>10172</v>
      </c>
      <c r="C9485" t="s">
        <v>243</v>
      </c>
      <c r="D9485">
        <v>34.25</v>
      </c>
      <c r="E9485" t="s">
        <v>30879</v>
      </c>
    </row>
    <row r="9486" spans="1:5" hidden="1" x14ac:dyDescent="0.2">
      <c r="A9486" s="94" t="s">
        <v>36253</v>
      </c>
      <c r="B9486" t="s">
        <v>36254</v>
      </c>
      <c r="C9486" t="s">
        <v>243</v>
      </c>
      <c r="D9486">
        <v>78.39</v>
      </c>
      <c r="E9486" t="s">
        <v>30879</v>
      </c>
    </row>
    <row r="9487" spans="1:5" hidden="1" x14ac:dyDescent="0.2">
      <c r="A9487" s="94" t="s">
        <v>10173</v>
      </c>
      <c r="B9487" t="s">
        <v>10174</v>
      </c>
      <c r="C9487" t="s">
        <v>243</v>
      </c>
      <c r="D9487">
        <v>68.52</v>
      </c>
      <c r="E9487" t="s">
        <v>30879</v>
      </c>
    </row>
    <row r="9488" spans="1:5" hidden="1" x14ac:dyDescent="0.2">
      <c r="A9488" s="94" t="s">
        <v>36255</v>
      </c>
      <c r="B9488" t="s">
        <v>36256</v>
      </c>
      <c r="C9488" t="s">
        <v>243</v>
      </c>
      <c r="D9488">
        <v>52.26</v>
      </c>
      <c r="E9488" t="s">
        <v>30879</v>
      </c>
    </row>
    <row r="9489" spans="1:5" hidden="1" x14ac:dyDescent="0.2">
      <c r="A9489" s="94" t="s">
        <v>10175</v>
      </c>
      <c r="B9489" t="s">
        <v>10176</v>
      </c>
      <c r="C9489" t="s">
        <v>243</v>
      </c>
      <c r="D9489">
        <v>42.81</v>
      </c>
      <c r="E9489" t="s">
        <v>30879</v>
      </c>
    </row>
    <row r="9490" spans="1:5" hidden="1" x14ac:dyDescent="0.2">
      <c r="A9490" s="94" t="s">
        <v>36257</v>
      </c>
      <c r="B9490" t="s">
        <v>36258</v>
      </c>
      <c r="C9490" t="s">
        <v>243</v>
      </c>
      <c r="D9490">
        <v>87.1</v>
      </c>
      <c r="E9490" t="s">
        <v>30879</v>
      </c>
    </row>
    <row r="9491" spans="1:5" hidden="1" x14ac:dyDescent="0.2">
      <c r="A9491" s="94" t="s">
        <v>10177</v>
      </c>
      <c r="B9491" t="s">
        <v>10178</v>
      </c>
      <c r="C9491" t="s">
        <v>243</v>
      </c>
      <c r="D9491">
        <v>77.08</v>
      </c>
      <c r="E9491" t="s">
        <v>30879</v>
      </c>
    </row>
    <row r="9492" spans="1:5" hidden="1" x14ac:dyDescent="0.2">
      <c r="A9492" s="94" t="s">
        <v>36268</v>
      </c>
      <c r="B9492" t="s">
        <v>36269</v>
      </c>
      <c r="C9492" t="s">
        <v>243</v>
      </c>
      <c r="D9492">
        <v>103.66</v>
      </c>
      <c r="E9492" t="s">
        <v>30879</v>
      </c>
    </row>
    <row r="9493" spans="1:5" hidden="1" x14ac:dyDescent="0.2">
      <c r="A9493" s="94" t="s">
        <v>36266</v>
      </c>
      <c r="B9493" t="s">
        <v>36267</v>
      </c>
      <c r="C9493" t="s">
        <v>243</v>
      </c>
      <c r="D9493">
        <v>43.41</v>
      </c>
      <c r="E9493" t="s">
        <v>30879</v>
      </c>
    </row>
    <row r="9494" spans="1:5" hidden="1" x14ac:dyDescent="0.2">
      <c r="A9494" s="94" t="s">
        <v>36264</v>
      </c>
      <c r="B9494" t="s">
        <v>36265</v>
      </c>
      <c r="C9494" t="s">
        <v>243</v>
      </c>
      <c r="D9494">
        <v>19.96</v>
      </c>
      <c r="E9494" t="s">
        <v>30879</v>
      </c>
    </row>
    <row r="9495" spans="1:5" hidden="1" x14ac:dyDescent="0.2">
      <c r="A9495" s="94" t="s">
        <v>36270</v>
      </c>
      <c r="B9495" t="s">
        <v>36271</v>
      </c>
      <c r="C9495" t="s">
        <v>243</v>
      </c>
      <c r="D9495">
        <v>309.11</v>
      </c>
      <c r="E9495" t="s">
        <v>30879</v>
      </c>
    </row>
    <row r="9496" spans="1:5" hidden="1" x14ac:dyDescent="0.2">
      <c r="A9496" s="94" t="s">
        <v>10179</v>
      </c>
      <c r="B9496" t="s">
        <v>10180</v>
      </c>
      <c r="C9496" t="s">
        <v>243</v>
      </c>
      <c r="D9496">
        <v>59.95</v>
      </c>
      <c r="E9496" t="s">
        <v>30879</v>
      </c>
    </row>
    <row r="9497" spans="1:5" hidden="1" x14ac:dyDescent="0.2">
      <c r="A9497" s="94" t="s">
        <v>10181</v>
      </c>
      <c r="B9497" t="s">
        <v>10182</v>
      </c>
      <c r="C9497" t="s">
        <v>243</v>
      </c>
      <c r="D9497">
        <v>2.86</v>
      </c>
      <c r="E9497" t="s">
        <v>30879</v>
      </c>
    </row>
    <row r="9498" spans="1:5" hidden="1" x14ac:dyDescent="0.2">
      <c r="A9498" s="94" t="s">
        <v>36238</v>
      </c>
      <c r="B9498" t="s">
        <v>36239</v>
      </c>
      <c r="C9498" t="s">
        <v>243</v>
      </c>
      <c r="D9498">
        <v>5.58</v>
      </c>
      <c r="E9498" t="s">
        <v>30879</v>
      </c>
    </row>
    <row r="9499" spans="1:5" hidden="1" x14ac:dyDescent="0.2">
      <c r="A9499" s="94" t="s">
        <v>10183</v>
      </c>
      <c r="B9499" t="s">
        <v>10184</v>
      </c>
      <c r="C9499" t="s">
        <v>243</v>
      </c>
      <c r="D9499">
        <v>3.85</v>
      </c>
      <c r="E9499" t="s">
        <v>30879</v>
      </c>
    </row>
    <row r="9500" spans="1:5" hidden="1" x14ac:dyDescent="0.2">
      <c r="A9500" s="94" t="s">
        <v>36247</v>
      </c>
      <c r="B9500" t="s">
        <v>36248</v>
      </c>
      <c r="C9500" t="s">
        <v>243</v>
      </c>
      <c r="D9500">
        <v>3.26</v>
      </c>
      <c r="E9500" t="s">
        <v>30879</v>
      </c>
    </row>
    <row r="9501" spans="1:5" hidden="1" x14ac:dyDescent="0.2">
      <c r="A9501" s="94" t="s">
        <v>10185</v>
      </c>
      <c r="B9501" t="s">
        <v>10186</v>
      </c>
      <c r="C9501" t="s">
        <v>243</v>
      </c>
      <c r="D9501">
        <v>7.06</v>
      </c>
      <c r="E9501" t="s">
        <v>30879</v>
      </c>
    </row>
    <row r="9502" spans="1:5" hidden="1" x14ac:dyDescent="0.2">
      <c r="A9502" s="94" t="s">
        <v>36240</v>
      </c>
      <c r="B9502" t="s">
        <v>36241</v>
      </c>
      <c r="C9502" t="s">
        <v>243</v>
      </c>
      <c r="D9502">
        <v>18.149999999999999</v>
      </c>
      <c r="E9502" t="s">
        <v>30879</v>
      </c>
    </row>
    <row r="9503" spans="1:5" hidden="1" x14ac:dyDescent="0.2">
      <c r="A9503" s="94" t="s">
        <v>10187</v>
      </c>
      <c r="B9503" t="s">
        <v>10188</v>
      </c>
      <c r="C9503" t="s">
        <v>243</v>
      </c>
      <c r="D9503">
        <v>16.07</v>
      </c>
      <c r="E9503" t="s">
        <v>30879</v>
      </c>
    </row>
    <row r="9504" spans="1:5" hidden="1" x14ac:dyDescent="0.2">
      <c r="A9504" s="94" t="s">
        <v>36523</v>
      </c>
      <c r="B9504" t="s">
        <v>36524</v>
      </c>
      <c r="C9504" t="s">
        <v>243</v>
      </c>
      <c r="D9504">
        <v>308.83999999999997</v>
      </c>
      <c r="E9504" t="s">
        <v>30879</v>
      </c>
    </row>
    <row r="9505" spans="1:5" hidden="1" x14ac:dyDescent="0.2">
      <c r="A9505" s="94" t="s">
        <v>36280</v>
      </c>
      <c r="B9505" t="s">
        <v>36281</v>
      </c>
      <c r="C9505" t="s">
        <v>243</v>
      </c>
      <c r="D9505">
        <v>61.79</v>
      </c>
      <c r="E9505" t="s">
        <v>30879</v>
      </c>
    </row>
    <row r="9506" spans="1:5" hidden="1" x14ac:dyDescent="0.2">
      <c r="A9506" s="94" t="s">
        <v>36292</v>
      </c>
      <c r="B9506" t="s">
        <v>36293</v>
      </c>
      <c r="C9506" t="s">
        <v>243</v>
      </c>
      <c r="D9506">
        <v>10.68</v>
      </c>
      <c r="E9506" t="s">
        <v>30879</v>
      </c>
    </row>
    <row r="9507" spans="1:5" hidden="1" x14ac:dyDescent="0.2">
      <c r="A9507" s="94" t="s">
        <v>36296</v>
      </c>
      <c r="B9507" t="s">
        <v>36297</v>
      </c>
      <c r="C9507" t="s">
        <v>243</v>
      </c>
      <c r="D9507">
        <v>9.41</v>
      </c>
      <c r="E9507" t="s">
        <v>30879</v>
      </c>
    </row>
    <row r="9508" spans="1:5" hidden="1" x14ac:dyDescent="0.2">
      <c r="A9508" s="94" t="s">
        <v>36298</v>
      </c>
      <c r="B9508" t="s">
        <v>36299</v>
      </c>
      <c r="C9508" t="s">
        <v>243</v>
      </c>
      <c r="D9508">
        <v>31.38</v>
      </c>
      <c r="E9508" t="s">
        <v>30879</v>
      </c>
    </row>
    <row r="9509" spans="1:5" hidden="1" x14ac:dyDescent="0.2">
      <c r="A9509" s="94" t="s">
        <v>36290</v>
      </c>
      <c r="B9509" t="s">
        <v>36291</v>
      </c>
      <c r="C9509" t="s">
        <v>243</v>
      </c>
      <c r="D9509">
        <v>10.6</v>
      </c>
      <c r="E9509" t="s">
        <v>30879</v>
      </c>
    </row>
    <row r="9510" spans="1:5" hidden="1" x14ac:dyDescent="0.2">
      <c r="A9510" s="94" t="s">
        <v>36300</v>
      </c>
      <c r="B9510" t="s">
        <v>36301</v>
      </c>
      <c r="C9510" t="s">
        <v>243</v>
      </c>
      <c r="D9510">
        <v>18.149999999999999</v>
      </c>
      <c r="E9510" t="s">
        <v>30879</v>
      </c>
    </row>
    <row r="9511" spans="1:5" hidden="1" x14ac:dyDescent="0.2">
      <c r="A9511" s="94" t="s">
        <v>36302</v>
      </c>
      <c r="B9511" t="s">
        <v>36303</v>
      </c>
      <c r="C9511" t="s">
        <v>243</v>
      </c>
      <c r="D9511">
        <v>59.82</v>
      </c>
      <c r="E9511" t="s">
        <v>30879</v>
      </c>
    </row>
    <row r="9512" spans="1:5" hidden="1" x14ac:dyDescent="0.2">
      <c r="A9512" s="94" t="s">
        <v>36294</v>
      </c>
      <c r="B9512" t="s">
        <v>36295</v>
      </c>
      <c r="C9512" t="s">
        <v>243</v>
      </c>
      <c r="D9512">
        <v>4.97</v>
      </c>
      <c r="E9512" t="s">
        <v>30879</v>
      </c>
    </row>
    <row r="9513" spans="1:5" hidden="1" x14ac:dyDescent="0.2">
      <c r="A9513" s="94" t="s">
        <v>36304</v>
      </c>
      <c r="B9513" t="s">
        <v>36305</v>
      </c>
      <c r="C9513" t="s">
        <v>243</v>
      </c>
      <c r="D9513">
        <v>56.71</v>
      </c>
      <c r="E9513" t="s">
        <v>30879</v>
      </c>
    </row>
    <row r="9514" spans="1:5" hidden="1" x14ac:dyDescent="0.2">
      <c r="A9514" s="94" t="s">
        <v>10189</v>
      </c>
      <c r="B9514" t="s">
        <v>10190</v>
      </c>
      <c r="C9514" t="s">
        <v>1623</v>
      </c>
      <c r="D9514">
        <v>180.77</v>
      </c>
      <c r="E9514" t="s">
        <v>30879</v>
      </c>
    </row>
    <row r="9515" spans="1:5" hidden="1" x14ac:dyDescent="0.2">
      <c r="A9515" s="94" t="s">
        <v>10191</v>
      </c>
      <c r="B9515" t="s">
        <v>10192</v>
      </c>
      <c r="C9515" t="s">
        <v>243</v>
      </c>
      <c r="D9515">
        <v>692.55</v>
      </c>
      <c r="E9515" t="s">
        <v>30879</v>
      </c>
    </row>
    <row r="9516" spans="1:5" hidden="1" x14ac:dyDescent="0.2">
      <c r="A9516" s="94" t="s">
        <v>10193</v>
      </c>
      <c r="B9516" t="s">
        <v>10194</v>
      </c>
      <c r="C9516" t="s">
        <v>243</v>
      </c>
      <c r="D9516">
        <v>692.55</v>
      </c>
      <c r="E9516" t="s">
        <v>30879</v>
      </c>
    </row>
    <row r="9517" spans="1:5" hidden="1" x14ac:dyDescent="0.2">
      <c r="A9517" s="94" t="s">
        <v>36317</v>
      </c>
      <c r="B9517" t="s">
        <v>36318</v>
      </c>
      <c r="C9517" t="s">
        <v>243</v>
      </c>
      <c r="D9517">
        <v>74.739999999999995</v>
      </c>
      <c r="E9517" t="s">
        <v>30879</v>
      </c>
    </row>
    <row r="9518" spans="1:5" hidden="1" x14ac:dyDescent="0.2">
      <c r="A9518" s="94" t="s">
        <v>36315</v>
      </c>
      <c r="B9518" t="s">
        <v>36316</v>
      </c>
      <c r="C9518" t="s">
        <v>243</v>
      </c>
      <c r="D9518">
        <v>70.67</v>
      </c>
      <c r="E9518" t="s">
        <v>30879</v>
      </c>
    </row>
    <row r="9519" spans="1:5" hidden="1" x14ac:dyDescent="0.2">
      <c r="A9519" s="94" t="s">
        <v>36321</v>
      </c>
      <c r="B9519" t="s">
        <v>36322</v>
      </c>
      <c r="C9519" t="s">
        <v>243</v>
      </c>
      <c r="D9519">
        <v>74.739999999999995</v>
      </c>
      <c r="E9519" t="s">
        <v>30879</v>
      </c>
    </row>
    <row r="9520" spans="1:5" hidden="1" x14ac:dyDescent="0.2">
      <c r="A9520" s="94" t="s">
        <v>36319</v>
      </c>
      <c r="B9520" t="s">
        <v>36320</v>
      </c>
      <c r="C9520" t="s">
        <v>243</v>
      </c>
      <c r="D9520">
        <v>70.67</v>
      </c>
      <c r="E9520" t="s">
        <v>30879</v>
      </c>
    </row>
    <row r="9521" spans="1:5" hidden="1" x14ac:dyDescent="0.2">
      <c r="A9521" s="94" t="s">
        <v>36325</v>
      </c>
      <c r="B9521" t="s">
        <v>36326</v>
      </c>
      <c r="C9521" t="s">
        <v>243</v>
      </c>
      <c r="D9521">
        <v>84.84</v>
      </c>
      <c r="E9521" t="s">
        <v>30879</v>
      </c>
    </row>
    <row r="9522" spans="1:5" hidden="1" x14ac:dyDescent="0.2">
      <c r="A9522" s="94" t="s">
        <v>36323</v>
      </c>
      <c r="B9522" t="s">
        <v>36324</v>
      </c>
      <c r="C9522" t="s">
        <v>243</v>
      </c>
      <c r="D9522">
        <v>45.33</v>
      </c>
      <c r="E9522" t="s">
        <v>30879</v>
      </c>
    </row>
    <row r="9523" spans="1:5" hidden="1" x14ac:dyDescent="0.2">
      <c r="A9523" s="94" t="s">
        <v>36311</v>
      </c>
      <c r="B9523" t="s">
        <v>36312</v>
      </c>
      <c r="C9523" t="s">
        <v>243</v>
      </c>
      <c r="D9523">
        <v>30.79</v>
      </c>
      <c r="E9523" t="s">
        <v>30879</v>
      </c>
    </row>
    <row r="9524" spans="1:5" hidden="1" x14ac:dyDescent="0.2">
      <c r="A9524" s="94" t="s">
        <v>36327</v>
      </c>
      <c r="B9524" t="s">
        <v>36328</v>
      </c>
      <c r="C9524" t="s">
        <v>243</v>
      </c>
      <c r="D9524">
        <v>40.39</v>
      </c>
      <c r="E9524" t="s">
        <v>30879</v>
      </c>
    </row>
    <row r="9525" spans="1:5" hidden="1" x14ac:dyDescent="0.2">
      <c r="A9525" s="94" t="s">
        <v>36313</v>
      </c>
      <c r="B9525" t="s">
        <v>36314</v>
      </c>
      <c r="C9525" t="s">
        <v>243</v>
      </c>
      <c r="D9525">
        <v>47.03</v>
      </c>
      <c r="E9525" t="s">
        <v>30879</v>
      </c>
    </row>
    <row r="9526" spans="1:5" hidden="1" x14ac:dyDescent="0.2">
      <c r="A9526" s="94" t="s">
        <v>36236</v>
      </c>
      <c r="B9526" t="s">
        <v>36237</v>
      </c>
      <c r="C9526" t="s">
        <v>243</v>
      </c>
      <c r="D9526">
        <v>454.95</v>
      </c>
      <c r="E9526" t="s">
        <v>30879</v>
      </c>
    </row>
    <row r="9527" spans="1:5" hidden="1" x14ac:dyDescent="0.2">
      <c r="A9527" s="94" t="s">
        <v>44067</v>
      </c>
      <c r="B9527" t="s">
        <v>44068</v>
      </c>
      <c r="C9527" t="s">
        <v>1623</v>
      </c>
      <c r="D9527">
        <v>105.82</v>
      </c>
      <c r="E9527" t="s">
        <v>30879</v>
      </c>
    </row>
    <row r="9528" spans="1:5" hidden="1" x14ac:dyDescent="0.2">
      <c r="A9528" s="94" t="s">
        <v>10195</v>
      </c>
      <c r="B9528" t="s">
        <v>10196</v>
      </c>
      <c r="C9528" t="s">
        <v>243</v>
      </c>
      <c r="D9528">
        <v>8.31</v>
      </c>
      <c r="E9528" t="s">
        <v>30879</v>
      </c>
    </row>
    <row r="9529" spans="1:5" hidden="1" x14ac:dyDescent="0.2">
      <c r="A9529" s="94" t="s">
        <v>10197</v>
      </c>
      <c r="B9529" t="s">
        <v>10198</v>
      </c>
      <c r="C9529" t="s">
        <v>243</v>
      </c>
      <c r="D9529">
        <v>253.07</v>
      </c>
      <c r="E9529" t="s">
        <v>30879</v>
      </c>
    </row>
    <row r="9530" spans="1:5" hidden="1" x14ac:dyDescent="0.2">
      <c r="A9530" s="94" t="s">
        <v>36786</v>
      </c>
      <c r="B9530" t="s">
        <v>36787</v>
      </c>
      <c r="C9530" t="s">
        <v>243</v>
      </c>
      <c r="D9530">
        <v>235.6</v>
      </c>
      <c r="E9530" t="s">
        <v>30879</v>
      </c>
    </row>
    <row r="9531" spans="1:5" hidden="1" x14ac:dyDescent="0.2">
      <c r="A9531" s="94" t="s">
        <v>36792</v>
      </c>
      <c r="B9531" t="s">
        <v>36793</v>
      </c>
      <c r="C9531" t="s">
        <v>243</v>
      </c>
      <c r="D9531">
        <v>201.72</v>
      </c>
      <c r="E9531" t="s">
        <v>30879</v>
      </c>
    </row>
    <row r="9532" spans="1:5" hidden="1" x14ac:dyDescent="0.2">
      <c r="A9532" s="94" t="s">
        <v>36272</v>
      </c>
      <c r="B9532" t="s">
        <v>36273</v>
      </c>
      <c r="C9532" t="s">
        <v>243</v>
      </c>
      <c r="D9532">
        <v>117.45</v>
      </c>
      <c r="E9532" t="s">
        <v>30879</v>
      </c>
    </row>
    <row r="9533" spans="1:5" hidden="1" x14ac:dyDescent="0.2">
      <c r="A9533" s="94" t="s">
        <v>36788</v>
      </c>
      <c r="B9533" t="s">
        <v>36789</v>
      </c>
      <c r="C9533" t="s">
        <v>243</v>
      </c>
      <c r="D9533">
        <v>68.260000000000005</v>
      </c>
      <c r="E9533" t="s">
        <v>30879</v>
      </c>
    </row>
    <row r="9534" spans="1:5" hidden="1" x14ac:dyDescent="0.2">
      <c r="A9534" s="94" t="s">
        <v>10199</v>
      </c>
      <c r="B9534" t="s">
        <v>10200</v>
      </c>
      <c r="C9534" t="s">
        <v>243</v>
      </c>
      <c r="D9534">
        <v>242.04</v>
      </c>
      <c r="E9534" t="s">
        <v>30879</v>
      </c>
    </row>
    <row r="9535" spans="1:5" hidden="1" x14ac:dyDescent="0.2">
      <c r="A9535" s="94" t="s">
        <v>36790</v>
      </c>
      <c r="B9535" t="s">
        <v>36791</v>
      </c>
      <c r="C9535" t="s">
        <v>243</v>
      </c>
      <c r="D9535">
        <v>94.7</v>
      </c>
      <c r="E9535" t="s">
        <v>30879</v>
      </c>
    </row>
    <row r="9536" spans="1:5" hidden="1" x14ac:dyDescent="0.2">
      <c r="A9536" s="94" t="s">
        <v>10201</v>
      </c>
      <c r="B9536" t="s">
        <v>33110</v>
      </c>
      <c r="C9536" t="s">
        <v>614</v>
      </c>
      <c r="D9536">
        <v>28.04</v>
      </c>
      <c r="E9536" t="s">
        <v>30879</v>
      </c>
    </row>
    <row r="9537" spans="1:5" hidden="1" x14ac:dyDescent="0.2">
      <c r="A9537" s="94" t="s">
        <v>36335</v>
      </c>
      <c r="B9537" t="s">
        <v>36336</v>
      </c>
      <c r="C9537" t="s">
        <v>243</v>
      </c>
      <c r="D9537">
        <v>0.27</v>
      </c>
      <c r="E9537" t="s">
        <v>30879</v>
      </c>
    </row>
    <row r="9538" spans="1:5" hidden="1" x14ac:dyDescent="0.2">
      <c r="A9538" s="94" t="s">
        <v>49967</v>
      </c>
      <c r="B9538" t="s">
        <v>49968</v>
      </c>
      <c r="C9538" t="s">
        <v>2815</v>
      </c>
      <c r="D9538">
        <v>14.74</v>
      </c>
      <c r="E9538" t="s">
        <v>30879</v>
      </c>
    </row>
    <row r="9539" spans="1:5" hidden="1" x14ac:dyDescent="0.2">
      <c r="A9539" s="94" t="s">
        <v>36337</v>
      </c>
      <c r="B9539" t="s">
        <v>36338</v>
      </c>
      <c r="C9539" t="s">
        <v>243</v>
      </c>
      <c r="D9539">
        <v>9.43</v>
      </c>
      <c r="E9539" t="s">
        <v>30879</v>
      </c>
    </row>
    <row r="9540" spans="1:5" hidden="1" x14ac:dyDescent="0.2">
      <c r="A9540" s="94" t="s">
        <v>36357</v>
      </c>
      <c r="B9540" t="s">
        <v>36358</v>
      </c>
      <c r="C9540" t="s">
        <v>243</v>
      </c>
      <c r="D9540">
        <v>25.76</v>
      </c>
      <c r="E9540" t="s">
        <v>30879</v>
      </c>
    </row>
    <row r="9541" spans="1:5" hidden="1" x14ac:dyDescent="0.2">
      <c r="A9541" s="94" t="s">
        <v>36355</v>
      </c>
      <c r="B9541" t="s">
        <v>36356</v>
      </c>
      <c r="C9541" t="s">
        <v>243</v>
      </c>
      <c r="D9541">
        <v>22</v>
      </c>
      <c r="E9541" t="s">
        <v>30879</v>
      </c>
    </row>
    <row r="9542" spans="1:5" hidden="1" x14ac:dyDescent="0.2">
      <c r="A9542" s="94" t="s">
        <v>36353</v>
      </c>
      <c r="B9542" t="s">
        <v>36354</v>
      </c>
      <c r="C9542" t="s">
        <v>243</v>
      </c>
      <c r="D9542">
        <v>18.64</v>
      </c>
      <c r="E9542" t="s">
        <v>30879</v>
      </c>
    </row>
    <row r="9543" spans="1:5" hidden="1" x14ac:dyDescent="0.2">
      <c r="A9543" s="94" t="s">
        <v>36351</v>
      </c>
      <c r="B9543" t="s">
        <v>36352</v>
      </c>
      <c r="C9543" t="s">
        <v>243</v>
      </c>
      <c r="D9543">
        <v>26.27</v>
      </c>
      <c r="E9543" t="s">
        <v>30879</v>
      </c>
    </row>
    <row r="9544" spans="1:5" hidden="1" x14ac:dyDescent="0.2">
      <c r="A9544" s="94" t="s">
        <v>36345</v>
      </c>
      <c r="B9544" t="s">
        <v>36346</v>
      </c>
      <c r="C9544" t="s">
        <v>243</v>
      </c>
      <c r="D9544">
        <v>13.97</v>
      </c>
      <c r="E9544" t="s">
        <v>30879</v>
      </c>
    </row>
    <row r="9545" spans="1:5" hidden="1" x14ac:dyDescent="0.2">
      <c r="A9545" s="94" t="s">
        <v>36343</v>
      </c>
      <c r="B9545" t="s">
        <v>36344</v>
      </c>
      <c r="C9545" t="s">
        <v>243</v>
      </c>
      <c r="D9545">
        <v>11.35</v>
      </c>
      <c r="E9545" t="s">
        <v>30879</v>
      </c>
    </row>
    <row r="9546" spans="1:5" hidden="1" x14ac:dyDescent="0.2">
      <c r="A9546" s="94" t="s">
        <v>36347</v>
      </c>
      <c r="B9546" t="s">
        <v>36348</v>
      </c>
      <c r="C9546" t="s">
        <v>243</v>
      </c>
      <c r="D9546">
        <v>9.5</v>
      </c>
      <c r="E9546" t="s">
        <v>30879</v>
      </c>
    </row>
    <row r="9547" spans="1:5" hidden="1" x14ac:dyDescent="0.2">
      <c r="A9547" s="94" t="s">
        <v>36349</v>
      </c>
      <c r="B9547" t="s">
        <v>36350</v>
      </c>
      <c r="C9547" t="s">
        <v>243</v>
      </c>
      <c r="D9547">
        <v>18.760000000000002</v>
      </c>
      <c r="E9547" t="s">
        <v>30879</v>
      </c>
    </row>
    <row r="9548" spans="1:5" hidden="1" x14ac:dyDescent="0.2">
      <c r="A9548" s="94" t="s">
        <v>36341</v>
      </c>
      <c r="B9548" t="s">
        <v>36342</v>
      </c>
      <c r="C9548" t="s">
        <v>243</v>
      </c>
      <c r="D9548">
        <v>4.16</v>
      </c>
      <c r="E9548" t="s">
        <v>30879</v>
      </c>
    </row>
    <row r="9549" spans="1:5" hidden="1" x14ac:dyDescent="0.2">
      <c r="A9549" s="94" t="s">
        <v>36339</v>
      </c>
      <c r="B9549" t="s">
        <v>36340</v>
      </c>
      <c r="C9549" t="s">
        <v>243</v>
      </c>
      <c r="D9549">
        <v>7.46</v>
      </c>
      <c r="E9549" t="s">
        <v>30879</v>
      </c>
    </row>
    <row r="9550" spans="1:5" hidden="1" x14ac:dyDescent="0.2">
      <c r="A9550" s="94" t="s">
        <v>43731</v>
      </c>
      <c r="B9550" t="s">
        <v>43732</v>
      </c>
      <c r="C9550" t="s">
        <v>243</v>
      </c>
      <c r="D9550">
        <v>232.87</v>
      </c>
      <c r="E9550" t="s">
        <v>30879</v>
      </c>
    </row>
    <row r="9551" spans="1:5" hidden="1" x14ac:dyDescent="0.2">
      <c r="A9551" s="94" t="s">
        <v>10202</v>
      </c>
      <c r="B9551" t="s">
        <v>10203</v>
      </c>
      <c r="C9551" t="s">
        <v>243</v>
      </c>
      <c r="D9551">
        <v>836.91</v>
      </c>
      <c r="E9551" t="s">
        <v>30879</v>
      </c>
    </row>
    <row r="9552" spans="1:5" hidden="1" x14ac:dyDescent="0.2">
      <c r="A9552" s="94" t="s">
        <v>10204</v>
      </c>
      <c r="B9552" t="s">
        <v>10205</v>
      </c>
      <c r="C9552" t="s">
        <v>243</v>
      </c>
      <c r="D9552">
        <v>608.66</v>
      </c>
      <c r="E9552" t="s">
        <v>30879</v>
      </c>
    </row>
    <row r="9553" spans="1:5" hidden="1" x14ac:dyDescent="0.2">
      <c r="A9553" s="94" t="s">
        <v>10206</v>
      </c>
      <c r="B9553" t="s">
        <v>10207</v>
      </c>
      <c r="C9553" t="s">
        <v>243</v>
      </c>
      <c r="D9553">
        <v>608.66</v>
      </c>
      <c r="E9553" t="s">
        <v>30879</v>
      </c>
    </row>
    <row r="9554" spans="1:5" hidden="1" x14ac:dyDescent="0.2">
      <c r="A9554" s="94" t="s">
        <v>43944</v>
      </c>
      <c r="B9554" t="s">
        <v>43945</v>
      </c>
      <c r="C9554" t="s">
        <v>243</v>
      </c>
      <c r="D9554">
        <v>182.6</v>
      </c>
      <c r="E9554" t="s">
        <v>30879</v>
      </c>
    </row>
    <row r="9555" spans="1:5" hidden="1" x14ac:dyDescent="0.2">
      <c r="A9555" s="94" t="s">
        <v>10208</v>
      </c>
      <c r="B9555" t="s">
        <v>10209</v>
      </c>
      <c r="C9555" t="s">
        <v>243</v>
      </c>
      <c r="D9555">
        <v>836.91</v>
      </c>
      <c r="E9555" t="s">
        <v>30879</v>
      </c>
    </row>
    <row r="9556" spans="1:5" hidden="1" x14ac:dyDescent="0.2">
      <c r="A9556" s="94" t="s">
        <v>10210</v>
      </c>
      <c r="B9556" t="s">
        <v>10211</v>
      </c>
      <c r="C9556" t="s">
        <v>243</v>
      </c>
      <c r="D9556">
        <v>201.26</v>
      </c>
      <c r="E9556" t="s">
        <v>30879</v>
      </c>
    </row>
    <row r="9557" spans="1:5" hidden="1" x14ac:dyDescent="0.2">
      <c r="A9557" s="94" t="s">
        <v>43976</v>
      </c>
      <c r="B9557" t="s">
        <v>43977</v>
      </c>
      <c r="C9557" t="s">
        <v>243</v>
      </c>
      <c r="D9557">
        <v>580.24</v>
      </c>
      <c r="E9557" t="s">
        <v>30879</v>
      </c>
    </row>
    <row r="9558" spans="1:5" hidden="1" x14ac:dyDescent="0.2">
      <c r="A9558" s="94" t="s">
        <v>43761</v>
      </c>
      <c r="B9558" t="s">
        <v>43762</v>
      </c>
      <c r="C9558" t="s">
        <v>243</v>
      </c>
      <c r="D9558">
        <v>378.42</v>
      </c>
      <c r="E9558" t="s">
        <v>30879</v>
      </c>
    </row>
    <row r="9559" spans="1:5" hidden="1" x14ac:dyDescent="0.2">
      <c r="A9559" s="94" t="s">
        <v>43675</v>
      </c>
      <c r="B9559" t="s">
        <v>43676</v>
      </c>
      <c r="C9559" t="s">
        <v>243</v>
      </c>
      <c r="D9559">
        <v>259.85000000000002</v>
      </c>
      <c r="E9559" t="s">
        <v>30879</v>
      </c>
    </row>
    <row r="9560" spans="1:5" hidden="1" x14ac:dyDescent="0.2">
      <c r="A9560" s="94" t="s">
        <v>43727</v>
      </c>
      <c r="B9560" t="s">
        <v>43728</v>
      </c>
      <c r="C9560" t="s">
        <v>243</v>
      </c>
      <c r="D9560">
        <v>259.85000000000002</v>
      </c>
      <c r="E9560" t="s">
        <v>30879</v>
      </c>
    </row>
    <row r="9561" spans="1:5" hidden="1" x14ac:dyDescent="0.2">
      <c r="A9561" s="94" t="s">
        <v>43819</v>
      </c>
      <c r="B9561" t="s">
        <v>43820</v>
      </c>
      <c r="C9561" t="s">
        <v>243</v>
      </c>
      <c r="D9561">
        <v>245.97</v>
      </c>
      <c r="E9561" t="s">
        <v>30879</v>
      </c>
    </row>
    <row r="9562" spans="1:5" hidden="1" x14ac:dyDescent="0.2">
      <c r="A9562" s="94" t="s">
        <v>44011</v>
      </c>
      <c r="B9562" t="s">
        <v>44012</v>
      </c>
      <c r="C9562" t="s">
        <v>243</v>
      </c>
      <c r="D9562">
        <v>346.89</v>
      </c>
      <c r="E9562" t="s">
        <v>30879</v>
      </c>
    </row>
    <row r="9563" spans="1:5" hidden="1" x14ac:dyDescent="0.2">
      <c r="A9563" s="94" t="s">
        <v>43669</v>
      </c>
      <c r="B9563" t="s">
        <v>43670</v>
      </c>
      <c r="C9563" t="s">
        <v>243</v>
      </c>
      <c r="D9563">
        <v>473.02</v>
      </c>
      <c r="E9563" t="s">
        <v>30879</v>
      </c>
    </row>
    <row r="9564" spans="1:5" hidden="1" x14ac:dyDescent="0.2">
      <c r="A9564" s="94" t="s">
        <v>43679</v>
      </c>
      <c r="B9564" t="s">
        <v>43680</v>
      </c>
      <c r="C9564" t="s">
        <v>243</v>
      </c>
      <c r="D9564">
        <v>599.16</v>
      </c>
      <c r="E9564" t="s">
        <v>30879</v>
      </c>
    </row>
    <row r="9565" spans="1:5" hidden="1" x14ac:dyDescent="0.2">
      <c r="A9565" s="94" t="s">
        <v>43858</v>
      </c>
      <c r="B9565" t="s">
        <v>43859</v>
      </c>
      <c r="C9565" t="s">
        <v>243</v>
      </c>
      <c r="D9565">
        <v>52.86</v>
      </c>
      <c r="E9565" t="s">
        <v>30879</v>
      </c>
    </row>
    <row r="9566" spans="1:5" hidden="1" x14ac:dyDescent="0.2">
      <c r="A9566" s="94" t="s">
        <v>43936</v>
      </c>
      <c r="B9566" t="s">
        <v>43937</v>
      </c>
      <c r="C9566" t="s">
        <v>243</v>
      </c>
      <c r="D9566">
        <v>6.34</v>
      </c>
      <c r="E9566" t="s">
        <v>30879</v>
      </c>
    </row>
    <row r="9567" spans="1:5" hidden="1" x14ac:dyDescent="0.2">
      <c r="A9567" s="94" t="s">
        <v>43860</v>
      </c>
      <c r="B9567" t="s">
        <v>43861</v>
      </c>
      <c r="C9567" t="s">
        <v>243</v>
      </c>
      <c r="D9567">
        <v>6.34</v>
      </c>
      <c r="E9567" t="s">
        <v>30879</v>
      </c>
    </row>
    <row r="9568" spans="1:5" hidden="1" x14ac:dyDescent="0.2">
      <c r="A9568" s="94" t="s">
        <v>43902</v>
      </c>
      <c r="B9568" t="s">
        <v>43903</v>
      </c>
      <c r="C9568" t="s">
        <v>243</v>
      </c>
      <c r="D9568">
        <v>52.86</v>
      </c>
      <c r="E9568" t="s">
        <v>30879</v>
      </c>
    </row>
    <row r="9569" spans="1:5" hidden="1" x14ac:dyDescent="0.2">
      <c r="A9569" s="94" t="s">
        <v>43932</v>
      </c>
      <c r="B9569" t="s">
        <v>43933</v>
      </c>
      <c r="C9569" t="s">
        <v>243</v>
      </c>
      <c r="D9569">
        <v>47.6</v>
      </c>
      <c r="E9569" t="s">
        <v>30879</v>
      </c>
    </row>
    <row r="9570" spans="1:5" hidden="1" x14ac:dyDescent="0.2">
      <c r="A9570" s="94" t="s">
        <v>43938</v>
      </c>
      <c r="B9570" t="s">
        <v>43939</v>
      </c>
      <c r="C9570" t="s">
        <v>243</v>
      </c>
      <c r="D9570">
        <v>42.09</v>
      </c>
      <c r="E9570" t="s">
        <v>30879</v>
      </c>
    </row>
    <row r="9571" spans="1:5" hidden="1" x14ac:dyDescent="0.2">
      <c r="A9571" s="94" t="s">
        <v>43924</v>
      </c>
      <c r="B9571" t="s">
        <v>43925</v>
      </c>
      <c r="C9571" t="s">
        <v>243</v>
      </c>
      <c r="D9571">
        <v>113.84</v>
      </c>
      <c r="E9571" t="s">
        <v>30879</v>
      </c>
    </row>
    <row r="9572" spans="1:5" hidden="1" x14ac:dyDescent="0.2">
      <c r="A9572" s="94" t="s">
        <v>43888</v>
      </c>
      <c r="B9572" t="s">
        <v>43889</v>
      </c>
      <c r="C9572" t="s">
        <v>243</v>
      </c>
      <c r="D9572">
        <v>37.03</v>
      </c>
      <c r="E9572" t="s">
        <v>30879</v>
      </c>
    </row>
    <row r="9573" spans="1:5" hidden="1" x14ac:dyDescent="0.2">
      <c r="A9573" s="94" t="s">
        <v>43890</v>
      </c>
      <c r="B9573" t="s">
        <v>43891</v>
      </c>
      <c r="C9573" t="s">
        <v>243</v>
      </c>
      <c r="D9573">
        <v>28</v>
      </c>
      <c r="E9573" t="s">
        <v>30879</v>
      </c>
    </row>
    <row r="9574" spans="1:5" hidden="1" x14ac:dyDescent="0.2">
      <c r="A9574" s="94" t="s">
        <v>43926</v>
      </c>
      <c r="B9574" t="s">
        <v>43927</v>
      </c>
      <c r="C9574" t="s">
        <v>243</v>
      </c>
      <c r="D9574">
        <v>277.5</v>
      </c>
      <c r="E9574" t="s">
        <v>30879</v>
      </c>
    </row>
    <row r="9575" spans="1:5" hidden="1" x14ac:dyDescent="0.2">
      <c r="A9575" s="94" t="s">
        <v>43928</v>
      </c>
      <c r="B9575" t="s">
        <v>43929</v>
      </c>
      <c r="C9575" t="s">
        <v>243</v>
      </c>
      <c r="D9575">
        <v>2.62</v>
      </c>
      <c r="E9575" t="s">
        <v>30879</v>
      </c>
    </row>
    <row r="9576" spans="1:5" hidden="1" x14ac:dyDescent="0.2">
      <c r="A9576" s="94" t="s">
        <v>43930</v>
      </c>
      <c r="B9576" t="s">
        <v>43931</v>
      </c>
      <c r="C9576" t="s">
        <v>243</v>
      </c>
      <c r="D9576">
        <v>3.41</v>
      </c>
      <c r="E9576" t="s">
        <v>30879</v>
      </c>
    </row>
    <row r="9577" spans="1:5" hidden="1" x14ac:dyDescent="0.2">
      <c r="A9577" s="94" t="s">
        <v>43914</v>
      </c>
      <c r="B9577" t="s">
        <v>43915</v>
      </c>
      <c r="C9577" t="s">
        <v>243</v>
      </c>
      <c r="D9577">
        <v>2.44</v>
      </c>
      <c r="E9577" t="s">
        <v>30879</v>
      </c>
    </row>
    <row r="9578" spans="1:5" hidden="1" x14ac:dyDescent="0.2">
      <c r="A9578" s="94" t="s">
        <v>43916</v>
      </c>
      <c r="B9578" t="s">
        <v>43917</v>
      </c>
      <c r="C9578" t="s">
        <v>243</v>
      </c>
      <c r="D9578">
        <v>7.94</v>
      </c>
      <c r="E9578" t="s">
        <v>30879</v>
      </c>
    </row>
    <row r="9579" spans="1:5" hidden="1" x14ac:dyDescent="0.2">
      <c r="A9579" s="94" t="s">
        <v>43854</v>
      </c>
      <c r="B9579" t="s">
        <v>43855</v>
      </c>
      <c r="C9579" t="s">
        <v>243</v>
      </c>
      <c r="D9579">
        <v>1.79</v>
      </c>
      <c r="E9579" t="s">
        <v>30879</v>
      </c>
    </row>
    <row r="9580" spans="1:5" hidden="1" x14ac:dyDescent="0.2">
      <c r="A9580" s="94" t="s">
        <v>43872</v>
      </c>
      <c r="B9580" t="s">
        <v>43873</v>
      </c>
      <c r="C9580" t="s">
        <v>243</v>
      </c>
      <c r="D9580">
        <v>3.46</v>
      </c>
      <c r="E9580" t="s">
        <v>30879</v>
      </c>
    </row>
    <row r="9581" spans="1:5" hidden="1" x14ac:dyDescent="0.2">
      <c r="A9581" s="94" t="s">
        <v>43866</v>
      </c>
      <c r="B9581" t="s">
        <v>43867</v>
      </c>
      <c r="C9581" t="s">
        <v>243</v>
      </c>
      <c r="D9581">
        <v>6.34</v>
      </c>
      <c r="E9581" t="s">
        <v>30879</v>
      </c>
    </row>
    <row r="9582" spans="1:5" hidden="1" x14ac:dyDescent="0.2">
      <c r="A9582" s="94" t="s">
        <v>43856</v>
      </c>
      <c r="B9582" t="s">
        <v>43857</v>
      </c>
      <c r="C9582" t="s">
        <v>243</v>
      </c>
      <c r="D9582">
        <v>6.34</v>
      </c>
      <c r="E9582" t="s">
        <v>30879</v>
      </c>
    </row>
    <row r="9583" spans="1:5" hidden="1" x14ac:dyDescent="0.2">
      <c r="A9583" s="94" t="s">
        <v>43868</v>
      </c>
      <c r="B9583" t="s">
        <v>43869</v>
      </c>
      <c r="C9583" t="s">
        <v>243</v>
      </c>
      <c r="D9583">
        <v>1.1499999999999999</v>
      </c>
      <c r="E9583" t="s">
        <v>30879</v>
      </c>
    </row>
    <row r="9584" spans="1:5" hidden="1" x14ac:dyDescent="0.2">
      <c r="A9584" s="94" t="s">
        <v>43904</v>
      </c>
      <c r="B9584" t="s">
        <v>43905</v>
      </c>
      <c r="C9584" t="s">
        <v>243</v>
      </c>
      <c r="D9584">
        <v>7.94</v>
      </c>
      <c r="E9584" t="s">
        <v>30879</v>
      </c>
    </row>
    <row r="9585" spans="1:5" hidden="1" x14ac:dyDescent="0.2">
      <c r="A9585" s="94" t="s">
        <v>43910</v>
      </c>
      <c r="B9585" t="s">
        <v>43911</v>
      </c>
      <c r="C9585" t="s">
        <v>243</v>
      </c>
      <c r="D9585">
        <v>4.22</v>
      </c>
      <c r="E9585" t="s">
        <v>30879</v>
      </c>
    </row>
    <row r="9586" spans="1:5" hidden="1" x14ac:dyDescent="0.2">
      <c r="A9586" s="94" t="s">
        <v>43884</v>
      </c>
      <c r="B9586" t="s">
        <v>43885</v>
      </c>
      <c r="C9586" t="s">
        <v>243</v>
      </c>
      <c r="D9586">
        <v>4.22</v>
      </c>
      <c r="E9586" t="s">
        <v>30879</v>
      </c>
    </row>
    <row r="9587" spans="1:5" hidden="1" x14ac:dyDescent="0.2">
      <c r="A9587" s="94" t="s">
        <v>43874</v>
      </c>
      <c r="B9587" t="s">
        <v>43875</v>
      </c>
      <c r="C9587" t="s">
        <v>243</v>
      </c>
      <c r="D9587">
        <v>4.22</v>
      </c>
      <c r="E9587" t="s">
        <v>30879</v>
      </c>
    </row>
    <row r="9588" spans="1:5" hidden="1" x14ac:dyDescent="0.2">
      <c r="A9588" s="94" t="s">
        <v>43870</v>
      </c>
      <c r="B9588" t="s">
        <v>43871</v>
      </c>
      <c r="C9588" t="s">
        <v>243</v>
      </c>
      <c r="D9588">
        <v>1.47</v>
      </c>
      <c r="E9588" t="s">
        <v>30879</v>
      </c>
    </row>
    <row r="9589" spans="1:5" hidden="1" x14ac:dyDescent="0.2">
      <c r="A9589" s="94" t="s">
        <v>43918</v>
      </c>
      <c r="B9589" t="s">
        <v>43919</v>
      </c>
      <c r="C9589" t="s">
        <v>243</v>
      </c>
      <c r="D9589">
        <v>11.66</v>
      </c>
      <c r="E9589" t="s">
        <v>30879</v>
      </c>
    </row>
    <row r="9590" spans="1:5" hidden="1" x14ac:dyDescent="0.2">
      <c r="A9590" s="94" t="s">
        <v>43942</v>
      </c>
      <c r="B9590" t="s">
        <v>43943</v>
      </c>
      <c r="C9590" t="s">
        <v>243</v>
      </c>
      <c r="D9590">
        <v>1.1000000000000001</v>
      </c>
      <c r="E9590" t="s">
        <v>30879</v>
      </c>
    </row>
    <row r="9591" spans="1:5" hidden="1" x14ac:dyDescent="0.2">
      <c r="A9591" s="94" t="s">
        <v>43906</v>
      </c>
      <c r="B9591" t="s">
        <v>43907</v>
      </c>
      <c r="C9591" t="s">
        <v>243</v>
      </c>
      <c r="D9591">
        <v>4.22</v>
      </c>
      <c r="E9591" t="s">
        <v>30879</v>
      </c>
    </row>
    <row r="9592" spans="1:5" hidden="1" x14ac:dyDescent="0.2">
      <c r="A9592" s="94" t="s">
        <v>43922</v>
      </c>
      <c r="B9592" t="s">
        <v>43923</v>
      </c>
      <c r="C9592" t="s">
        <v>243</v>
      </c>
      <c r="D9592">
        <v>4.75</v>
      </c>
      <c r="E9592" t="s">
        <v>30879</v>
      </c>
    </row>
    <row r="9593" spans="1:5" hidden="1" x14ac:dyDescent="0.2">
      <c r="A9593" s="94" t="s">
        <v>43920</v>
      </c>
      <c r="B9593" t="s">
        <v>43921</v>
      </c>
      <c r="C9593" t="s">
        <v>243</v>
      </c>
      <c r="D9593">
        <v>9.5399999999999991</v>
      </c>
      <c r="E9593" t="s">
        <v>30879</v>
      </c>
    </row>
    <row r="9594" spans="1:5" hidden="1" x14ac:dyDescent="0.2">
      <c r="A9594" s="94" t="s">
        <v>43852</v>
      </c>
      <c r="B9594" t="s">
        <v>43853</v>
      </c>
      <c r="C9594" t="s">
        <v>243</v>
      </c>
      <c r="D9594">
        <v>6.34</v>
      </c>
      <c r="E9594" t="s">
        <v>30879</v>
      </c>
    </row>
    <row r="9595" spans="1:5" hidden="1" x14ac:dyDescent="0.2">
      <c r="A9595" s="94" t="s">
        <v>43908</v>
      </c>
      <c r="B9595" t="s">
        <v>43909</v>
      </c>
      <c r="C9595" t="s">
        <v>243</v>
      </c>
      <c r="D9595">
        <v>4.75</v>
      </c>
      <c r="E9595" t="s">
        <v>30879</v>
      </c>
    </row>
    <row r="9596" spans="1:5" hidden="1" x14ac:dyDescent="0.2">
      <c r="A9596" s="94" t="s">
        <v>43850</v>
      </c>
      <c r="B9596" t="s">
        <v>43851</v>
      </c>
      <c r="C9596" t="s">
        <v>243</v>
      </c>
      <c r="D9596">
        <v>6.34</v>
      </c>
      <c r="E9596" t="s">
        <v>30879</v>
      </c>
    </row>
    <row r="9597" spans="1:5" hidden="1" x14ac:dyDescent="0.2">
      <c r="A9597" s="94" t="s">
        <v>43940</v>
      </c>
      <c r="B9597" t="s">
        <v>43941</v>
      </c>
      <c r="C9597" t="s">
        <v>243</v>
      </c>
      <c r="D9597">
        <v>3.33</v>
      </c>
      <c r="E9597" t="s">
        <v>30879</v>
      </c>
    </row>
    <row r="9598" spans="1:5" hidden="1" x14ac:dyDescent="0.2">
      <c r="A9598" s="94" t="s">
        <v>43912</v>
      </c>
      <c r="B9598" t="s">
        <v>43913</v>
      </c>
      <c r="C9598" t="s">
        <v>243</v>
      </c>
      <c r="D9598">
        <v>13.13</v>
      </c>
      <c r="E9598" t="s">
        <v>30879</v>
      </c>
    </row>
    <row r="9599" spans="1:5" hidden="1" x14ac:dyDescent="0.2">
      <c r="A9599" s="94" t="s">
        <v>43862</v>
      </c>
      <c r="B9599" t="s">
        <v>43863</v>
      </c>
      <c r="C9599" t="s">
        <v>243</v>
      </c>
      <c r="D9599">
        <v>204.31</v>
      </c>
      <c r="E9599" t="s">
        <v>30879</v>
      </c>
    </row>
    <row r="9600" spans="1:5" hidden="1" x14ac:dyDescent="0.2">
      <c r="A9600" s="94" t="s">
        <v>43864</v>
      </c>
      <c r="B9600" t="s">
        <v>43865</v>
      </c>
      <c r="C9600" t="s">
        <v>243</v>
      </c>
      <c r="D9600">
        <v>302.91000000000003</v>
      </c>
      <c r="E9600" t="s">
        <v>30879</v>
      </c>
    </row>
    <row r="9601" spans="1:5" hidden="1" x14ac:dyDescent="0.2">
      <c r="A9601" s="94" t="s">
        <v>43882</v>
      </c>
      <c r="B9601" t="s">
        <v>43883</v>
      </c>
      <c r="C9601" t="s">
        <v>243</v>
      </c>
      <c r="D9601">
        <v>16.46</v>
      </c>
      <c r="E9601" t="s">
        <v>30879</v>
      </c>
    </row>
    <row r="9602" spans="1:5" hidden="1" x14ac:dyDescent="0.2">
      <c r="A9602" s="94" t="s">
        <v>43886</v>
      </c>
      <c r="B9602" t="s">
        <v>43887</v>
      </c>
      <c r="C9602" t="s">
        <v>243</v>
      </c>
      <c r="D9602">
        <v>2.7</v>
      </c>
      <c r="E9602" t="s">
        <v>30879</v>
      </c>
    </row>
    <row r="9603" spans="1:5" hidden="1" x14ac:dyDescent="0.2">
      <c r="A9603" s="94" t="s">
        <v>43934</v>
      </c>
      <c r="B9603" t="s">
        <v>43935</v>
      </c>
      <c r="C9603" t="s">
        <v>243</v>
      </c>
      <c r="D9603">
        <v>153.25</v>
      </c>
      <c r="E9603" t="s">
        <v>30879</v>
      </c>
    </row>
    <row r="9604" spans="1:5" hidden="1" x14ac:dyDescent="0.2">
      <c r="A9604" s="94" t="s">
        <v>43892</v>
      </c>
      <c r="B9604" t="s">
        <v>43893</v>
      </c>
      <c r="C9604" t="s">
        <v>243</v>
      </c>
      <c r="D9604">
        <v>19.170000000000002</v>
      </c>
      <c r="E9604" t="s">
        <v>30879</v>
      </c>
    </row>
    <row r="9605" spans="1:5" hidden="1" x14ac:dyDescent="0.2">
      <c r="A9605" s="94" t="s">
        <v>43876</v>
      </c>
      <c r="B9605" t="s">
        <v>43877</v>
      </c>
      <c r="C9605" t="s">
        <v>243</v>
      </c>
      <c r="D9605">
        <v>38.049999999999997</v>
      </c>
      <c r="E9605" t="s">
        <v>30879</v>
      </c>
    </row>
    <row r="9606" spans="1:5" hidden="1" x14ac:dyDescent="0.2">
      <c r="A9606" s="94" t="s">
        <v>43878</v>
      </c>
      <c r="B9606" t="s">
        <v>43879</v>
      </c>
      <c r="C9606" t="s">
        <v>243</v>
      </c>
      <c r="D9606">
        <v>9.67</v>
      </c>
      <c r="E9606" t="s">
        <v>30879</v>
      </c>
    </row>
    <row r="9607" spans="1:5" hidden="1" x14ac:dyDescent="0.2">
      <c r="A9607" s="94" t="s">
        <v>43894</v>
      </c>
      <c r="B9607" t="s">
        <v>43895</v>
      </c>
      <c r="C9607" t="s">
        <v>243</v>
      </c>
      <c r="D9607">
        <v>95.14</v>
      </c>
      <c r="E9607" t="s">
        <v>30879</v>
      </c>
    </row>
    <row r="9608" spans="1:5" hidden="1" x14ac:dyDescent="0.2">
      <c r="A9608" s="94" t="s">
        <v>43880</v>
      </c>
      <c r="B9608" t="s">
        <v>43881</v>
      </c>
      <c r="C9608" t="s">
        <v>243</v>
      </c>
      <c r="D9608">
        <v>42.28</v>
      </c>
      <c r="E9608" t="s">
        <v>30879</v>
      </c>
    </row>
    <row r="9609" spans="1:5" hidden="1" x14ac:dyDescent="0.2">
      <c r="A9609" s="94" t="s">
        <v>43898</v>
      </c>
      <c r="B9609" t="s">
        <v>43899</v>
      </c>
      <c r="C9609" t="s">
        <v>243</v>
      </c>
      <c r="D9609">
        <v>21.2</v>
      </c>
      <c r="E9609" t="s">
        <v>30879</v>
      </c>
    </row>
    <row r="9610" spans="1:5" hidden="1" x14ac:dyDescent="0.2">
      <c r="A9610" s="94" t="s">
        <v>43900</v>
      </c>
      <c r="B9610" t="s">
        <v>43901</v>
      </c>
      <c r="C9610" t="s">
        <v>243</v>
      </c>
      <c r="D9610">
        <v>21.2</v>
      </c>
      <c r="E9610" t="s">
        <v>30879</v>
      </c>
    </row>
    <row r="9611" spans="1:5" hidden="1" x14ac:dyDescent="0.2">
      <c r="A9611" s="94" t="s">
        <v>43896</v>
      </c>
      <c r="B9611" t="s">
        <v>43897</v>
      </c>
      <c r="C9611" t="s">
        <v>243</v>
      </c>
      <c r="D9611">
        <v>110.9</v>
      </c>
      <c r="E9611" t="s">
        <v>30879</v>
      </c>
    </row>
    <row r="9612" spans="1:5" hidden="1" x14ac:dyDescent="0.2">
      <c r="A9612" s="94" t="s">
        <v>43747</v>
      </c>
      <c r="B9612" t="s">
        <v>43748</v>
      </c>
      <c r="C9612" t="s">
        <v>243</v>
      </c>
      <c r="D9612" s="684">
        <v>1157.57</v>
      </c>
      <c r="E9612" t="s">
        <v>30879</v>
      </c>
    </row>
    <row r="9613" spans="1:5" hidden="1" x14ac:dyDescent="0.2">
      <c r="A9613" s="94" t="s">
        <v>43749</v>
      </c>
      <c r="B9613" t="s">
        <v>43750</v>
      </c>
      <c r="C9613" t="s">
        <v>243</v>
      </c>
      <c r="D9613" s="684">
        <v>1427.11</v>
      </c>
      <c r="E9613" t="s">
        <v>30879</v>
      </c>
    </row>
    <row r="9614" spans="1:5" hidden="1" x14ac:dyDescent="0.2">
      <c r="A9614" s="94" t="s">
        <v>43741</v>
      </c>
      <c r="B9614" t="s">
        <v>43742</v>
      </c>
      <c r="C9614" t="s">
        <v>243</v>
      </c>
      <c r="D9614">
        <v>4.22</v>
      </c>
      <c r="E9614" t="s">
        <v>30879</v>
      </c>
    </row>
    <row r="9615" spans="1:5" hidden="1" x14ac:dyDescent="0.2">
      <c r="A9615" s="94" t="s">
        <v>43735</v>
      </c>
      <c r="B9615" t="s">
        <v>43736</v>
      </c>
      <c r="C9615" t="s">
        <v>243</v>
      </c>
      <c r="D9615">
        <v>21.2</v>
      </c>
      <c r="E9615" t="s">
        <v>30879</v>
      </c>
    </row>
    <row r="9616" spans="1:5" hidden="1" x14ac:dyDescent="0.2">
      <c r="A9616" s="94" t="s">
        <v>43739</v>
      </c>
      <c r="B9616" t="s">
        <v>43740</v>
      </c>
      <c r="C9616" t="s">
        <v>243</v>
      </c>
      <c r="D9616">
        <v>110.9</v>
      </c>
      <c r="E9616" t="s">
        <v>30879</v>
      </c>
    </row>
    <row r="9617" spans="1:5" hidden="1" x14ac:dyDescent="0.2">
      <c r="A9617" s="94" t="s">
        <v>43737</v>
      </c>
      <c r="B9617" t="s">
        <v>43738</v>
      </c>
      <c r="C9617" t="s">
        <v>243</v>
      </c>
      <c r="D9617">
        <v>110.9</v>
      </c>
      <c r="E9617" t="s">
        <v>30879</v>
      </c>
    </row>
    <row r="9618" spans="1:5" hidden="1" x14ac:dyDescent="0.2">
      <c r="A9618" s="94" t="s">
        <v>43745</v>
      </c>
      <c r="B9618" t="s">
        <v>43746</v>
      </c>
      <c r="C9618" t="s">
        <v>243</v>
      </c>
      <c r="D9618">
        <v>23.77</v>
      </c>
      <c r="E9618" t="s">
        <v>30879</v>
      </c>
    </row>
    <row r="9619" spans="1:5" hidden="1" x14ac:dyDescent="0.2">
      <c r="A9619" s="94" t="s">
        <v>43757</v>
      </c>
      <c r="B9619" t="s">
        <v>43758</v>
      </c>
      <c r="C9619" t="s">
        <v>243</v>
      </c>
      <c r="D9619">
        <v>157.35</v>
      </c>
      <c r="E9619" t="s">
        <v>30879</v>
      </c>
    </row>
    <row r="9620" spans="1:5" hidden="1" x14ac:dyDescent="0.2">
      <c r="A9620" s="94" t="s">
        <v>43753</v>
      </c>
      <c r="B9620" t="s">
        <v>43754</v>
      </c>
      <c r="C9620" t="s">
        <v>243</v>
      </c>
      <c r="D9620">
        <v>13.4</v>
      </c>
      <c r="E9620" t="s">
        <v>30879</v>
      </c>
    </row>
    <row r="9621" spans="1:5" hidden="1" x14ac:dyDescent="0.2">
      <c r="A9621" s="94" t="s">
        <v>43743</v>
      </c>
      <c r="B9621" t="s">
        <v>43744</v>
      </c>
      <c r="C9621" t="s">
        <v>243</v>
      </c>
      <c r="D9621">
        <v>23.77</v>
      </c>
      <c r="E9621" t="s">
        <v>30879</v>
      </c>
    </row>
    <row r="9622" spans="1:5" hidden="1" x14ac:dyDescent="0.2">
      <c r="A9622" s="94" t="s">
        <v>43755</v>
      </c>
      <c r="B9622" t="s">
        <v>43756</v>
      </c>
      <c r="C9622" t="s">
        <v>243</v>
      </c>
      <c r="D9622">
        <v>157.35</v>
      </c>
      <c r="E9622" t="s">
        <v>30879</v>
      </c>
    </row>
    <row r="9623" spans="1:5" hidden="1" x14ac:dyDescent="0.2">
      <c r="A9623" s="94" t="s">
        <v>43751</v>
      </c>
      <c r="B9623" t="s">
        <v>43752</v>
      </c>
      <c r="C9623" t="s">
        <v>243</v>
      </c>
      <c r="D9623">
        <v>13.4</v>
      </c>
      <c r="E9623" t="s">
        <v>30879</v>
      </c>
    </row>
    <row r="9624" spans="1:5" hidden="1" x14ac:dyDescent="0.2">
      <c r="A9624" s="94" t="s">
        <v>43733</v>
      </c>
      <c r="B9624" t="s">
        <v>43734</v>
      </c>
      <c r="C9624" t="s">
        <v>243</v>
      </c>
      <c r="D9624">
        <v>23.77</v>
      </c>
      <c r="E9624" t="s">
        <v>30879</v>
      </c>
    </row>
    <row r="9625" spans="1:5" hidden="1" x14ac:dyDescent="0.2">
      <c r="A9625" s="94" t="s">
        <v>43759</v>
      </c>
      <c r="B9625" t="s">
        <v>43760</v>
      </c>
      <c r="C9625" t="s">
        <v>243</v>
      </c>
      <c r="D9625">
        <v>3.2</v>
      </c>
      <c r="E9625" t="s">
        <v>30879</v>
      </c>
    </row>
    <row r="9626" spans="1:5" hidden="1" x14ac:dyDescent="0.2">
      <c r="A9626" s="94" t="s">
        <v>10212</v>
      </c>
      <c r="B9626" t="s">
        <v>10213</v>
      </c>
      <c r="C9626" t="s">
        <v>243</v>
      </c>
      <c r="D9626" s="684">
        <v>3119.4</v>
      </c>
      <c r="E9626" t="s">
        <v>30879</v>
      </c>
    </row>
    <row r="9627" spans="1:5" hidden="1" x14ac:dyDescent="0.2">
      <c r="A9627" s="94" t="s">
        <v>44000</v>
      </c>
      <c r="B9627" t="s">
        <v>44001</v>
      </c>
      <c r="C9627" t="s">
        <v>243</v>
      </c>
      <c r="D9627" s="684">
        <v>1025.5999999999999</v>
      </c>
      <c r="E9627" t="s">
        <v>30879</v>
      </c>
    </row>
    <row r="9628" spans="1:5" hidden="1" x14ac:dyDescent="0.2">
      <c r="A9628" s="94" t="s">
        <v>10214</v>
      </c>
      <c r="B9628" t="s">
        <v>10215</v>
      </c>
      <c r="C9628" t="s">
        <v>243</v>
      </c>
      <c r="D9628">
        <v>486.93</v>
      </c>
      <c r="E9628" t="s">
        <v>30879</v>
      </c>
    </row>
    <row r="9629" spans="1:5" hidden="1" x14ac:dyDescent="0.2">
      <c r="A9629" s="94" t="s">
        <v>43677</v>
      </c>
      <c r="B9629" t="s">
        <v>43678</v>
      </c>
      <c r="C9629" t="s">
        <v>243</v>
      </c>
      <c r="D9629" s="684">
        <v>1296.46</v>
      </c>
      <c r="E9629" t="s">
        <v>30879</v>
      </c>
    </row>
    <row r="9630" spans="1:5" hidden="1" x14ac:dyDescent="0.2">
      <c r="A9630" s="94" t="s">
        <v>4757</v>
      </c>
      <c r="B9630" t="s">
        <v>10219</v>
      </c>
      <c r="C9630" t="s">
        <v>243</v>
      </c>
      <c r="D9630" s="684">
        <v>1209.72</v>
      </c>
      <c r="E9630" t="s">
        <v>30879</v>
      </c>
    </row>
    <row r="9631" spans="1:5" hidden="1" x14ac:dyDescent="0.2">
      <c r="A9631" s="94" t="s">
        <v>43657</v>
      </c>
      <c r="B9631" t="s">
        <v>43658</v>
      </c>
      <c r="C9631" t="s">
        <v>243</v>
      </c>
      <c r="D9631" s="684">
        <v>1952.29</v>
      </c>
      <c r="E9631" t="s">
        <v>30879</v>
      </c>
    </row>
    <row r="9632" spans="1:5" hidden="1" x14ac:dyDescent="0.2">
      <c r="A9632" s="94" t="s">
        <v>43719</v>
      </c>
      <c r="B9632" t="s">
        <v>43720</v>
      </c>
      <c r="C9632" t="s">
        <v>243</v>
      </c>
      <c r="D9632" s="684">
        <v>1407.53</v>
      </c>
      <c r="E9632" t="s">
        <v>30879</v>
      </c>
    </row>
    <row r="9633" spans="1:5" hidden="1" x14ac:dyDescent="0.2">
      <c r="A9633" s="94" t="s">
        <v>43721</v>
      </c>
      <c r="B9633" t="s">
        <v>43722</v>
      </c>
      <c r="C9633" t="s">
        <v>243</v>
      </c>
      <c r="D9633" s="684">
        <v>1407.53</v>
      </c>
      <c r="E9633" t="s">
        <v>30879</v>
      </c>
    </row>
    <row r="9634" spans="1:5" hidden="1" x14ac:dyDescent="0.2">
      <c r="A9634" s="94" t="s">
        <v>43659</v>
      </c>
      <c r="B9634" t="s">
        <v>43660</v>
      </c>
      <c r="C9634" t="s">
        <v>243</v>
      </c>
      <c r="D9634" s="684">
        <v>1885.34</v>
      </c>
      <c r="E9634" t="s">
        <v>30879</v>
      </c>
    </row>
    <row r="9635" spans="1:5" hidden="1" x14ac:dyDescent="0.2">
      <c r="A9635" s="94" t="s">
        <v>43661</v>
      </c>
      <c r="B9635" t="s">
        <v>43662</v>
      </c>
      <c r="C9635" t="s">
        <v>243</v>
      </c>
      <c r="D9635" s="684">
        <v>1885.34</v>
      </c>
      <c r="E9635" t="s">
        <v>30879</v>
      </c>
    </row>
    <row r="9636" spans="1:5" hidden="1" x14ac:dyDescent="0.2">
      <c r="A9636" s="94" t="s">
        <v>43663</v>
      </c>
      <c r="B9636" t="s">
        <v>43664</v>
      </c>
      <c r="C9636" t="s">
        <v>243</v>
      </c>
      <c r="D9636" s="684">
        <v>2093.8000000000002</v>
      </c>
      <c r="E9636" t="s">
        <v>30879</v>
      </c>
    </row>
    <row r="9637" spans="1:5" hidden="1" x14ac:dyDescent="0.2">
      <c r="A9637" s="94" t="s">
        <v>43665</v>
      </c>
      <c r="B9637" t="s">
        <v>43666</v>
      </c>
      <c r="C9637" t="s">
        <v>243</v>
      </c>
      <c r="D9637" s="684">
        <v>2093.8000000000002</v>
      </c>
      <c r="E9637" t="s">
        <v>30879</v>
      </c>
    </row>
    <row r="9638" spans="1:5" hidden="1" x14ac:dyDescent="0.2">
      <c r="A9638" s="94" t="s">
        <v>10233</v>
      </c>
      <c r="B9638" t="s">
        <v>22217</v>
      </c>
      <c r="C9638" t="s">
        <v>243</v>
      </c>
      <c r="D9638" s="684">
        <v>1199.07</v>
      </c>
      <c r="E9638" t="s">
        <v>30879</v>
      </c>
    </row>
    <row r="9639" spans="1:5" hidden="1" x14ac:dyDescent="0.2">
      <c r="A9639" s="94" t="s">
        <v>43723</v>
      </c>
      <c r="B9639" t="s">
        <v>43724</v>
      </c>
      <c r="C9639" t="s">
        <v>243</v>
      </c>
      <c r="D9639" s="684">
        <v>2328.14</v>
      </c>
      <c r="E9639" t="s">
        <v>30879</v>
      </c>
    </row>
    <row r="9640" spans="1:5" hidden="1" x14ac:dyDescent="0.2">
      <c r="A9640" s="94" t="s">
        <v>43725</v>
      </c>
      <c r="B9640" t="s">
        <v>43726</v>
      </c>
      <c r="C9640" t="s">
        <v>243</v>
      </c>
      <c r="D9640" s="684">
        <v>2328.14</v>
      </c>
      <c r="E9640" t="s">
        <v>30879</v>
      </c>
    </row>
    <row r="9641" spans="1:5" hidden="1" x14ac:dyDescent="0.2">
      <c r="A9641" s="94" t="s">
        <v>43717</v>
      </c>
      <c r="B9641" t="s">
        <v>43718</v>
      </c>
      <c r="C9641" t="s">
        <v>243</v>
      </c>
      <c r="D9641" s="684">
        <v>1749.92</v>
      </c>
      <c r="E9641" t="s">
        <v>30879</v>
      </c>
    </row>
    <row r="9642" spans="1:5" hidden="1" x14ac:dyDescent="0.2">
      <c r="A9642" s="94" t="s">
        <v>10236</v>
      </c>
      <c r="B9642" t="s">
        <v>10237</v>
      </c>
      <c r="C9642" t="s">
        <v>243</v>
      </c>
      <c r="D9642" s="684">
        <v>2268.8000000000002</v>
      </c>
      <c r="E9642" t="s">
        <v>30879</v>
      </c>
    </row>
    <row r="9643" spans="1:5" hidden="1" x14ac:dyDescent="0.2">
      <c r="A9643" s="94" t="s">
        <v>10239</v>
      </c>
      <c r="B9643" t="s">
        <v>10240</v>
      </c>
      <c r="C9643" t="s">
        <v>243</v>
      </c>
      <c r="D9643" s="684">
        <v>2268.8000000000002</v>
      </c>
      <c r="E9643" t="s">
        <v>30879</v>
      </c>
    </row>
    <row r="9644" spans="1:5" hidden="1" x14ac:dyDescent="0.2">
      <c r="A9644" s="94" t="s">
        <v>43673</v>
      </c>
      <c r="B9644" t="s">
        <v>43674</v>
      </c>
      <c r="C9644" t="s">
        <v>243</v>
      </c>
      <c r="D9644" s="684">
        <v>3117.88</v>
      </c>
      <c r="E9644" t="s">
        <v>30879</v>
      </c>
    </row>
    <row r="9645" spans="1:5" hidden="1" x14ac:dyDescent="0.2">
      <c r="A9645" s="94" t="s">
        <v>43693</v>
      </c>
      <c r="B9645" t="s">
        <v>43694</v>
      </c>
      <c r="C9645" t="s">
        <v>243</v>
      </c>
      <c r="D9645" s="684">
        <v>2948.97</v>
      </c>
      <c r="E9645" t="s">
        <v>30879</v>
      </c>
    </row>
    <row r="9646" spans="1:5" hidden="1" x14ac:dyDescent="0.2">
      <c r="A9646" s="94" t="s">
        <v>43689</v>
      </c>
      <c r="B9646" t="s">
        <v>43690</v>
      </c>
      <c r="C9646" t="s">
        <v>243</v>
      </c>
      <c r="D9646" s="684">
        <v>2948.97</v>
      </c>
      <c r="E9646" t="s">
        <v>30879</v>
      </c>
    </row>
    <row r="9647" spans="1:5" hidden="1" x14ac:dyDescent="0.2">
      <c r="A9647" s="94" t="s">
        <v>43691</v>
      </c>
      <c r="B9647" t="s">
        <v>43692</v>
      </c>
      <c r="C9647" t="s">
        <v>243</v>
      </c>
      <c r="D9647" s="684">
        <v>3349.18</v>
      </c>
      <c r="E9647" t="s">
        <v>30879</v>
      </c>
    </row>
    <row r="9648" spans="1:5" hidden="1" x14ac:dyDescent="0.2">
      <c r="A9648" s="94" t="s">
        <v>43671</v>
      </c>
      <c r="B9648" t="s">
        <v>43672</v>
      </c>
      <c r="C9648" t="s">
        <v>243</v>
      </c>
      <c r="D9648" s="684">
        <v>3621.55</v>
      </c>
      <c r="E9648" t="s">
        <v>30879</v>
      </c>
    </row>
    <row r="9649" spans="1:5" hidden="1" x14ac:dyDescent="0.2">
      <c r="A9649" s="94" t="s">
        <v>10271</v>
      </c>
      <c r="B9649" t="s">
        <v>10272</v>
      </c>
      <c r="C9649" t="s">
        <v>243</v>
      </c>
      <c r="D9649">
        <v>296.72000000000003</v>
      </c>
      <c r="E9649" t="s">
        <v>30879</v>
      </c>
    </row>
    <row r="9650" spans="1:5" hidden="1" x14ac:dyDescent="0.2">
      <c r="A9650" s="94" t="s">
        <v>43998</v>
      </c>
      <c r="B9650" t="s">
        <v>43999</v>
      </c>
      <c r="C9650" t="s">
        <v>243</v>
      </c>
      <c r="D9650" s="684">
        <v>1056.03</v>
      </c>
      <c r="E9650" t="s">
        <v>30879</v>
      </c>
    </row>
    <row r="9651" spans="1:5" hidden="1" x14ac:dyDescent="0.2">
      <c r="A9651" s="94" t="s">
        <v>43705</v>
      </c>
      <c r="B9651" t="s">
        <v>43706</v>
      </c>
      <c r="C9651" t="s">
        <v>243</v>
      </c>
      <c r="D9651">
        <v>470.19</v>
      </c>
      <c r="E9651" t="s">
        <v>30879</v>
      </c>
    </row>
    <row r="9652" spans="1:5" hidden="1" x14ac:dyDescent="0.2">
      <c r="A9652" s="94" t="s">
        <v>10294</v>
      </c>
      <c r="B9652" t="s">
        <v>10295</v>
      </c>
      <c r="C9652" t="s">
        <v>243</v>
      </c>
      <c r="D9652">
        <v>874.96</v>
      </c>
      <c r="E9652" t="s">
        <v>30879</v>
      </c>
    </row>
    <row r="9653" spans="1:5" hidden="1" x14ac:dyDescent="0.2">
      <c r="A9653" s="94" t="s">
        <v>44002</v>
      </c>
      <c r="B9653" t="s">
        <v>44003</v>
      </c>
      <c r="C9653" t="s">
        <v>243</v>
      </c>
      <c r="D9653" s="684">
        <v>1421.22</v>
      </c>
      <c r="E9653" t="s">
        <v>30879</v>
      </c>
    </row>
    <row r="9654" spans="1:5" hidden="1" x14ac:dyDescent="0.2">
      <c r="A9654" s="94" t="s">
        <v>44017</v>
      </c>
      <c r="B9654" t="s">
        <v>44018</v>
      </c>
      <c r="C9654" t="s">
        <v>243</v>
      </c>
      <c r="D9654">
        <v>984.51</v>
      </c>
      <c r="E9654" t="s">
        <v>30879</v>
      </c>
    </row>
    <row r="9655" spans="1:5" hidden="1" x14ac:dyDescent="0.2">
      <c r="A9655" s="94" t="s">
        <v>43948</v>
      </c>
      <c r="B9655" t="s">
        <v>43949</v>
      </c>
      <c r="C9655" t="s">
        <v>243</v>
      </c>
      <c r="D9655">
        <v>237.38</v>
      </c>
      <c r="E9655" t="s">
        <v>30879</v>
      </c>
    </row>
    <row r="9656" spans="1:5" hidden="1" x14ac:dyDescent="0.2">
      <c r="A9656" s="94" t="s">
        <v>43960</v>
      </c>
      <c r="B9656" t="s">
        <v>43961</v>
      </c>
      <c r="C9656" t="s">
        <v>243</v>
      </c>
      <c r="D9656" s="684">
        <v>2507.69</v>
      </c>
      <c r="E9656" t="s">
        <v>30879</v>
      </c>
    </row>
    <row r="9657" spans="1:5" hidden="1" x14ac:dyDescent="0.2">
      <c r="A9657" s="94" t="s">
        <v>43962</v>
      </c>
      <c r="B9657" t="s">
        <v>43963</v>
      </c>
      <c r="C9657" t="s">
        <v>243</v>
      </c>
      <c r="D9657" s="684">
        <v>3632.2</v>
      </c>
      <c r="E9657" t="s">
        <v>30879</v>
      </c>
    </row>
    <row r="9658" spans="1:5" hidden="1" x14ac:dyDescent="0.2">
      <c r="A9658" s="94" t="s">
        <v>43964</v>
      </c>
      <c r="B9658" t="s">
        <v>43965</v>
      </c>
      <c r="C9658" t="s">
        <v>243</v>
      </c>
      <c r="D9658" s="684">
        <v>4204.34</v>
      </c>
      <c r="E9658" t="s">
        <v>30879</v>
      </c>
    </row>
    <row r="9659" spans="1:5" hidden="1" x14ac:dyDescent="0.2">
      <c r="A9659" s="94" t="s">
        <v>43970</v>
      </c>
      <c r="B9659" t="s">
        <v>43971</v>
      </c>
      <c r="C9659" t="s">
        <v>243</v>
      </c>
      <c r="D9659" s="684">
        <v>5876.65</v>
      </c>
      <c r="E9659" t="s">
        <v>30879</v>
      </c>
    </row>
    <row r="9660" spans="1:5" hidden="1" x14ac:dyDescent="0.2">
      <c r="A9660" s="94" t="s">
        <v>43968</v>
      </c>
      <c r="B9660" t="s">
        <v>43969</v>
      </c>
      <c r="C9660" t="s">
        <v>243</v>
      </c>
      <c r="D9660" s="684">
        <v>7809.16</v>
      </c>
      <c r="E9660" t="s">
        <v>30879</v>
      </c>
    </row>
    <row r="9661" spans="1:5" hidden="1" x14ac:dyDescent="0.2">
      <c r="A9661" s="94" t="s">
        <v>43966</v>
      </c>
      <c r="B9661" t="s">
        <v>43967</v>
      </c>
      <c r="C9661" t="s">
        <v>243</v>
      </c>
      <c r="D9661" s="684">
        <v>2725.3</v>
      </c>
      <c r="E9661" t="s">
        <v>30879</v>
      </c>
    </row>
    <row r="9662" spans="1:5" hidden="1" x14ac:dyDescent="0.2">
      <c r="A9662" s="94" t="s">
        <v>10342</v>
      </c>
      <c r="B9662" t="s">
        <v>10343</v>
      </c>
      <c r="C9662" t="s">
        <v>243</v>
      </c>
      <c r="D9662" s="684">
        <v>2702.47</v>
      </c>
      <c r="E9662" t="s">
        <v>30879</v>
      </c>
    </row>
    <row r="9663" spans="1:5" hidden="1" x14ac:dyDescent="0.2">
      <c r="A9663" s="94" t="s">
        <v>43703</v>
      </c>
      <c r="B9663" t="s">
        <v>43704</v>
      </c>
      <c r="C9663" t="s">
        <v>243</v>
      </c>
      <c r="D9663" s="684">
        <v>3916.75</v>
      </c>
      <c r="E9663" t="s">
        <v>30879</v>
      </c>
    </row>
    <row r="9664" spans="1:5" hidden="1" x14ac:dyDescent="0.2">
      <c r="A9664" s="94" t="s">
        <v>43699</v>
      </c>
      <c r="B9664" t="s">
        <v>43700</v>
      </c>
      <c r="C9664" t="s">
        <v>243</v>
      </c>
      <c r="D9664" s="684">
        <v>3793.5</v>
      </c>
      <c r="E9664" t="s">
        <v>30879</v>
      </c>
    </row>
    <row r="9665" spans="1:5" hidden="1" x14ac:dyDescent="0.2">
      <c r="A9665" s="94" t="s">
        <v>43697</v>
      </c>
      <c r="B9665" t="s">
        <v>43698</v>
      </c>
      <c r="C9665" t="s">
        <v>243</v>
      </c>
      <c r="D9665" s="684">
        <v>3556.13</v>
      </c>
      <c r="E9665" t="s">
        <v>30879</v>
      </c>
    </row>
    <row r="9666" spans="1:5" hidden="1" x14ac:dyDescent="0.2">
      <c r="A9666" s="94" t="s">
        <v>43683</v>
      </c>
      <c r="B9666" t="s">
        <v>43684</v>
      </c>
      <c r="C9666" t="s">
        <v>243</v>
      </c>
      <c r="D9666" s="684">
        <v>3099.63</v>
      </c>
      <c r="E9666" t="s">
        <v>30879</v>
      </c>
    </row>
    <row r="9667" spans="1:5" hidden="1" x14ac:dyDescent="0.2">
      <c r="A9667" s="94" t="s">
        <v>43695</v>
      </c>
      <c r="B9667" t="s">
        <v>43696</v>
      </c>
      <c r="C9667" t="s">
        <v>243</v>
      </c>
      <c r="D9667" s="684">
        <v>3099.63</v>
      </c>
      <c r="E9667" t="s">
        <v>30879</v>
      </c>
    </row>
    <row r="9668" spans="1:5" hidden="1" x14ac:dyDescent="0.2">
      <c r="A9668" s="94" t="s">
        <v>43701</v>
      </c>
      <c r="B9668" t="s">
        <v>43702</v>
      </c>
      <c r="C9668" t="s">
        <v>243</v>
      </c>
      <c r="D9668" s="684">
        <v>3556.13</v>
      </c>
      <c r="E9668" t="s">
        <v>30879</v>
      </c>
    </row>
    <row r="9669" spans="1:5" hidden="1" x14ac:dyDescent="0.2">
      <c r="A9669" s="94" t="s">
        <v>43685</v>
      </c>
      <c r="B9669" t="s">
        <v>43686</v>
      </c>
      <c r="C9669" t="s">
        <v>243</v>
      </c>
      <c r="D9669" s="684">
        <v>4549.76</v>
      </c>
      <c r="E9669" t="s">
        <v>30879</v>
      </c>
    </row>
    <row r="9670" spans="1:5" hidden="1" x14ac:dyDescent="0.2">
      <c r="A9670" s="94" t="s">
        <v>43687</v>
      </c>
      <c r="B9670" t="s">
        <v>43688</v>
      </c>
      <c r="C9670" t="s">
        <v>243</v>
      </c>
      <c r="D9670" s="684">
        <v>4421.9399999999996</v>
      </c>
      <c r="E9670" t="s">
        <v>30879</v>
      </c>
    </row>
    <row r="9671" spans="1:5" hidden="1" x14ac:dyDescent="0.2">
      <c r="A9671" s="94" t="s">
        <v>44019</v>
      </c>
      <c r="B9671" t="s">
        <v>44020</v>
      </c>
      <c r="C9671" t="s">
        <v>243</v>
      </c>
      <c r="D9671" s="684">
        <v>2285.5300000000002</v>
      </c>
      <c r="E9671" t="s">
        <v>30879</v>
      </c>
    </row>
    <row r="9672" spans="1:5" hidden="1" x14ac:dyDescent="0.2">
      <c r="A9672" s="94" t="s">
        <v>43972</v>
      </c>
      <c r="B9672" t="s">
        <v>43973</v>
      </c>
      <c r="C9672" t="s">
        <v>243</v>
      </c>
      <c r="D9672" s="684">
        <v>1593.17</v>
      </c>
      <c r="E9672" t="s">
        <v>30879</v>
      </c>
    </row>
    <row r="9673" spans="1:5" hidden="1" x14ac:dyDescent="0.2">
      <c r="A9673" s="94" t="s">
        <v>43974</v>
      </c>
      <c r="B9673" t="s">
        <v>43975</v>
      </c>
      <c r="C9673" t="s">
        <v>243</v>
      </c>
      <c r="D9673" s="684">
        <v>1593.17</v>
      </c>
      <c r="E9673" t="s">
        <v>30879</v>
      </c>
    </row>
    <row r="9674" spans="1:5" hidden="1" x14ac:dyDescent="0.2">
      <c r="A9674" s="94" t="s">
        <v>10385</v>
      </c>
      <c r="B9674" t="s">
        <v>10386</v>
      </c>
      <c r="C9674" t="s">
        <v>243</v>
      </c>
      <c r="D9674" s="684">
        <v>1133.6400000000001</v>
      </c>
      <c r="E9674" t="s">
        <v>30879</v>
      </c>
    </row>
    <row r="9675" spans="1:5" hidden="1" x14ac:dyDescent="0.2">
      <c r="A9675" s="94" t="s">
        <v>10387</v>
      </c>
      <c r="B9675" t="s">
        <v>10388</v>
      </c>
      <c r="C9675" t="s">
        <v>243</v>
      </c>
      <c r="D9675">
        <v>951.04</v>
      </c>
      <c r="E9675" t="s">
        <v>30879</v>
      </c>
    </row>
    <row r="9676" spans="1:5" hidden="1" x14ac:dyDescent="0.2">
      <c r="A9676" s="94" t="s">
        <v>10389</v>
      </c>
      <c r="B9676" t="s">
        <v>10390</v>
      </c>
      <c r="C9676" t="s">
        <v>243</v>
      </c>
      <c r="D9676">
        <v>891.69</v>
      </c>
      <c r="E9676" t="s">
        <v>30879</v>
      </c>
    </row>
    <row r="9677" spans="1:5" hidden="1" x14ac:dyDescent="0.2">
      <c r="A9677" s="94" t="s">
        <v>10391</v>
      </c>
      <c r="B9677" t="s">
        <v>10392</v>
      </c>
      <c r="C9677" t="s">
        <v>243</v>
      </c>
      <c r="D9677" s="684">
        <v>1071.25</v>
      </c>
      <c r="E9677" t="s">
        <v>30879</v>
      </c>
    </row>
    <row r="9678" spans="1:5" hidden="1" x14ac:dyDescent="0.2">
      <c r="A9678" s="94" t="s">
        <v>10393</v>
      </c>
      <c r="B9678" t="s">
        <v>10394</v>
      </c>
      <c r="C9678" t="s">
        <v>243</v>
      </c>
      <c r="D9678">
        <v>839.96</v>
      </c>
      <c r="E9678" t="s">
        <v>30879</v>
      </c>
    </row>
    <row r="9679" spans="1:5" hidden="1" x14ac:dyDescent="0.2">
      <c r="A9679" s="94" t="s">
        <v>10395</v>
      </c>
      <c r="B9679" t="s">
        <v>10396</v>
      </c>
      <c r="C9679" t="s">
        <v>243</v>
      </c>
      <c r="D9679">
        <v>503.67</v>
      </c>
      <c r="E9679" t="s">
        <v>30879</v>
      </c>
    </row>
    <row r="9680" spans="1:5" hidden="1" x14ac:dyDescent="0.2">
      <c r="A9680" s="94" t="s">
        <v>10397</v>
      </c>
      <c r="B9680" t="s">
        <v>10398</v>
      </c>
      <c r="C9680" t="s">
        <v>243</v>
      </c>
      <c r="D9680">
        <v>727.35</v>
      </c>
      <c r="E9680" t="s">
        <v>30879</v>
      </c>
    </row>
    <row r="9681" spans="1:5" hidden="1" x14ac:dyDescent="0.2">
      <c r="A9681" s="94" t="s">
        <v>43713</v>
      </c>
      <c r="B9681" t="s">
        <v>43714</v>
      </c>
      <c r="C9681" t="s">
        <v>243</v>
      </c>
      <c r="D9681">
        <v>891.69</v>
      </c>
      <c r="E9681" t="s">
        <v>30879</v>
      </c>
    </row>
    <row r="9682" spans="1:5" hidden="1" x14ac:dyDescent="0.2">
      <c r="A9682" s="94" t="s">
        <v>43715</v>
      </c>
      <c r="B9682" t="s">
        <v>43716</v>
      </c>
      <c r="C9682" t="s">
        <v>243</v>
      </c>
      <c r="D9682" s="684">
        <v>1109.29</v>
      </c>
      <c r="E9682" t="s">
        <v>30879</v>
      </c>
    </row>
    <row r="9683" spans="1:5" hidden="1" x14ac:dyDescent="0.2">
      <c r="A9683" s="94" t="s">
        <v>43707</v>
      </c>
      <c r="B9683" t="s">
        <v>43708</v>
      </c>
      <c r="C9683" t="s">
        <v>243</v>
      </c>
      <c r="D9683">
        <v>473.24</v>
      </c>
      <c r="E9683" t="s">
        <v>30879</v>
      </c>
    </row>
    <row r="9684" spans="1:5" hidden="1" x14ac:dyDescent="0.2">
      <c r="A9684" s="94" t="s">
        <v>44021</v>
      </c>
      <c r="B9684" t="s">
        <v>44022</v>
      </c>
      <c r="C9684" t="s">
        <v>243</v>
      </c>
      <c r="D9684">
        <v>585.84</v>
      </c>
      <c r="E9684" t="s">
        <v>30879</v>
      </c>
    </row>
    <row r="9685" spans="1:5" hidden="1" x14ac:dyDescent="0.2">
      <c r="A9685" s="94" t="s">
        <v>43709</v>
      </c>
      <c r="B9685" t="s">
        <v>43710</v>
      </c>
      <c r="C9685" t="s">
        <v>243</v>
      </c>
      <c r="D9685">
        <v>827.78</v>
      </c>
      <c r="E9685" t="s">
        <v>30879</v>
      </c>
    </row>
    <row r="9686" spans="1:5" hidden="1" x14ac:dyDescent="0.2">
      <c r="A9686" s="94" t="s">
        <v>43711</v>
      </c>
      <c r="B9686" t="s">
        <v>43712</v>
      </c>
      <c r="C9686" t="s">
        <v>243</v>
      </c>
      <c r="D9686" s="684">
        <v>1054.51</v>
      </c>
      <c r="E9686" t="s">
        <v>30879</v>
      </c>
    </row>
    <row r="9687" spans="1:5" hidden="1" x14ac:dyDescent="0.2">
      <c r="A9687" s="94" t="s">
        <v>36172</v>
      </c>
      <c r="B9687" t="s">
        <v>36173</v>
      </c>
      <c r="C9687" t="s">
        <v>243</v>
      </c>
      <c r="D9687">
        <v>108.62</v>
      </c>
      <c r="E9687" t="s">
        <v>30879</v>
      </c>
    </row>
    <row r="9688" spans="1:5" hidden="1" x14ac:dyDescent="0.2">
      <c r="A9688" s="94" t="s">
        <v>36168</v>
      </c>
      <c r="B9688" t="s">
        <v>36169</v>
      </c>
      <c r="C9688" t="s">
        <v>243</v>
      </c>
      <c r="D9688">
        <v>308.35000000000002</v>
      </c>
      <c r="E9688" t="s">
        <v>30879</v>
      </c>
    </row>
    <row r="9689" spans="1:5" hidden="1" x14ac:dyDescent="0.2">
      <c r="A9689" s="94" t="s">
        <v>36170</v>
      </c>
      <c r="B9689" t="s">
        <v>36171</v>
      </c>
      <c r="C9689" t="s">
        <v>243</v>
      </c>
      <c r="D9689">
        <v>590.61</v>
      </c>
      <c r="E9689" t="s">
        <v>30879</v>
      </c>
    </row>
    <row r="9690" spans="1:5" hidden="1" x14ac:dyDescent="0.2">
      <c r="A9690" s="94" t="s">
        <v>10399</v>
      </c>
      <c r="B9690" t="s">
        <v>10400</v>
      </c>
      <c r="C9690" t="s">
        <v>243</v>
      </c>
      <c r="D9690">
        <v>656.28</v>
      </c>
      <c r="E9690" t="s">
        <v>30879</v>
      </c>
    </row>
    <row r="9691" spans="1:5" hidden="1" x14ac:dyDescent="0.2">
      <c r="A9691" s="94" t="s">
        <v>36148</v>
      </c>
      <c r="B9691" t="s">
        <v>36149</v>
      </c>
      <c r="C9691" t="s">
        <v>243</v>
      </c>
      <c r="D9691">
        <v>172.42</v>
      </c>
      <c r="E9691" t="s">
        <v>30879</v>
      </c>
    </row>
    <row r="9692" spans="1:5" hidden="1" x14ac:dyDescent="0.2">
      <c r="A9692" s="94" t="s">
        <v>36150</v>
      </c>
      <c r="B9692" t="s">
        <v>36151</v>
      </c>
      <c r="C9692" t="s">
        <v>243</v>
      </c>
      <c r="D9692">
        <v>333.13</v>
      </c>
      <c r="E9692" t="s">
        <v>30879</v>
      </c>
    </row>
    <row r="9693" spans="1:5" hidden="1" x14ac:dyDescent="0.2">
      <c r="A9693" s="94" t="s">
        <v>10401</v>
      </c>
      <c r="B9693" t="s">
        <v>10402</v>
      </c>
      <c r="C9693" t="s">
        <v>243</v>
      </c>
      <c r="D9693">
        <v>443.02</v>
      </c>
      <c r="E9693" t="s">
        <v>30879</v>
      </c>
    </row>
    <row r="9694" spans="1:5" hidden="1" x14ac:dyDescent="0.2">
      <c r="A9694" s="94" t="s">
        <v>36152</v>
      </c>
      <c r="B9694" t="s">
        <v>36153</v>
      </c>
      <c r="C9694" t="s">
        <v>243</v>
      </c>
      <c r="D9694">
        <v>67.010000000000005</v>
      </c>
      <c r="E9694" t="s">
        <v>30879</v>
      </c>
    </row>
    <row r="9695" spans="1:5" hidden="1" x14ac:dyDescent="0.2">
      <c r="A9695" s="94" t="s">
        <v>10403</v>
      </c>
      <c r="B9695" t="s">
        <v>10404</v>
      </c>
      <c r="C9695" t="s">
        <v>243</v>
      </c>
      <c r="D9695">
        <v>87.69</v>
      </c>
      <c r="E9695" t="s">
        <v>30879</v>
      </c>
    </row>
    <row r="9696" spans="1:5" hidden="1" x14ac:dyDescent="0.2">
      <c r="A9696" s="94" t="s">
        <v>41721</v>
      </c>
      <c r="B9696" t="s">
        <v>41722</v>
      </c>
      <c r="C9696" t="s">
        <v>243</v>
      </c>
      <c r="D9696">
        <v>103.75</v>
      </c>
      <c r="E9696" t="s">
        <v>30879</v>
      </c>
    </row>
    <row r="9697" spans="1:5" hidden="1" x14ac:dyDescent="0.2">
      <c r="A9697" s="94" t="s">
        <v>5880</v>
      </c>
      <c r="B9697" t="s">
        <v>5881</v>
      </c>
      <c r="C9697" t="s">
        <v>243</v>
      </c>
      <c r="D9697">
        <v>267.75</v>
      </c>
      <c r="E9697" t="s">
        <v>30879</v>
      </c>
    </row>
    <row r="9698" spans="1:5" hidden="1" x14ac:dyDescent="0.2">
      <c r="A9698" s="94" t="s">
        <v>5882</v>
      </c>
      <c r="B9698" t="s">
        <v>5883</v>
      </c>
      <c r="C9698" t="s">
        <v>243</v>
      </c>
      <c r="D9698">
        <v>374.63</v>
      </c>
      <c r="E9698" t="s">
        <v>30879</v>
      </c>
    </row>
    <row r="9699" spans="1:5" hidden="1" x14ac:dyDescent="0.2">
      <c r="A9699" s="94" t="s">
        <v>5884</v>
      </c>
      <c r="B9699" t="s">
        <v>5885</v>
      </c>
      <c r="C9699" t="s">
        <v>243</v>
      </c>
      <c r="D9699">
        <v>463.5</v>
      </c>
      <c r="E9699" t="s">
        <v>30879</v>
      </c>
    </row>
    <row r="9700" spans="1:5" hidden="1" x14ac:dyDescent="0.2">
      <c r="A9700" s="94" t="s">
        <v>5886</v>
      </c>
      <c r="B9700" t="s">
        <v>5887</v>
      </c>
      <c r="C9700" t="s">
        <v>243</v>
      </c>
      <c r="D9700">
        <v>168.76</v>
      </c>
      <c r="E9700" t="s">
        <v>30879</v>
      </c>
    </row>
    <row r="9701" spans="1:5" hidden="1" x14ac:dyDescent="0.2">
      <c r="A9701" s="94" t="s">
        <v>1401</v>
      </c>
      <c r="B9701" t="s">
        <v>1402</v>
      </c>
      <c r="C9701" t="s">
        <v>243</v>
      </c>
      <c r="D9701">
        <v>633.91999999999996</v>
      </c>
      <c r="E9701" t="s">
        <v>30879</v>
      </c>
    </row>
    <row r="9702" spans="1:5" hidden="1" x14ac:dyDescent="0.2">
      <c r="A9702" s="94" t="s">
        <v>1403</v>
      </c>
      <c r="B9702" t="s">
        <v>1404</v>
      </c>
      <c r="C9702" t="s">
        <v>243</v>
      </c>
      <c r="D9702">
        <v>816.63</v>
      </c>
      <c r="E9702" t="s">
        <v>30879</v>
      </c>
    </row>
    <row r="9703" spans="1:5" hidden="1" x14ac:dyDescent="0.2">
      <c r="A9703" s="94" t="s">
        <v>2901</v>
      </c>
      <c r="B9703" t="s">
        <v>580</v>
      </c>
      <c r="C9703" t="s">
        <v>243</v>
      </c>
      <c r="D9703">
        <v>883.13</v>
      </c>
      <c r="E9703" t="s">
        <v>30879</v>
      </c>
    </row>
    <row r="9704" spans="1:5" hidden="1" x14ac:dyDescent="0.2">
      <c r="A9704" s="94" t="s">
        <v>43763</v>
      </c>
      <c r="B9704" t="s">
        <v>43764</v>
      </c>
      <c r="C9704" t="s">
        <v>243</v>
      </c>
      <c r="D9704" s="684">
        <v>1336.43</v>
      </c>
      <c r="E9704" t="s">
        <v>30879</v>
      </c>
    </row>
    <row r="9705" spans="1:5" hidden="1" x14ac:dyDescent="0.2">
      <c r="A9705" s="94" t="s">
        <v>1084</v>
      </c>
      <c r="B9705" t="s">
        <v>2134</v>
      </c>
      <c r="C9705" t="s">
        <v>243</v>
      </c>
      <c r="D9705" s="684">
        <v>1198.1300000000001</v>
      </c>
      <c r="E9705" t="s">
        <v>30879</v>
      </c>
    </row>
    <row r="9706" spans="1:5" hidden="1" x14ac:dyDescent="0.2">
      <c r="A9706" s="94" t="s">
        <v>6743</v>
      </c>
      <c r="B9706" t="s">
        <v>6744</v>
      </c>
      <c r="C9706" t="s">
        <v>243</v>
      </c>
      <c r="D9706" s="684">
        <v>1310.6300000000001</v>
      </c>
      <c r="E9706" t="s">
        <v>30879</v>
      </c>
    </row>
    <row r="9707" spans="1:5" hidden="1" x14ac:dyDescent="0.2">
      <c r="A9707" s="94" t="s">
        <v>10405</v>
      </c>
      <c r="B9707" t="s">
        <v>10406</v>
      </c>
      <c r="C9707" t="s">
        <v>243</v>
      </c>
      <c r="D9707">
        <v>104.73</v>
      </c>
      <c r="E9707" t="s">
        <v>30879</v>
      </c>
    </row>
    <row r="9708" spans="1:5" hidden="1" x14ac:dyDescent="0.2">
      <c r="A9708" s="94" t="s">
        <v>10407</v>
      </c>
      <c r="B9708" t="s">
        <v>10408</v>
      </c>
      <c r="C9708" t="s">
        <v>243</v>
      </c>
      <c r="D9708">
        <v>12.58</v>
      </c>
      <c r="E9708" t="s">
        <v>30879</v>
      </c>
    </row>
    <row r="9709" spans="1:5" hidden="1" x14ac:dyDescent="0.2">
      <c r="A9709" s="94" t="s">
        <v>10409</v>
      </c>
      <c r="B9709" t="s">
        <v>10410</v>
      </c>
      <c r="C9709" t="s">
        <v>243</v>
      </c>
      <c r="D9709">
        <v>17.55</v>
      </c>
      <c r="E9709" t="s">
        <v>30879</v>
      </c>
    </row>
    <row r="9710" spans="1:5" hidden="1" x14ac:dyDescent="0.2">
      <c r="A9710" s="94" t="s">
        <v>10411</v>
      </c>
      <c r="B9710" t="s">
        <v>10412</v>
      </c>
      <c r="C9710" t="s">
        <v>243</v>
      </c>
      <c r="D9710">
        <v>17.55</v>
      </c>
      <c r="E9710" t="s">
        <v>30879</v>
      </c>
    </row>
    <row r="9711" spans="1:5" hidden="1" x14ac:dyDescent="0.2">
      <c r="A9711" s="94" t="s">
        <v>36156</v>
      </c>
      <c r="B9711" t="s">
        <v>36157</v>
      </c>
      <c r="C9711" t="s">
        <v>243</v>
      </c>
      <c r="D9711">
        <v>29.88</v>
      </c>
      <c r="E9711" t="s">
        <v>30879</v>
      </c>
    </row>
    <row r="9712" spans="1:5" hidden="1" x14ac:dyDescent="0.2">
      <c r="A9712" s="94" t="s">
        <v>41792</v>
      </c>
      <c r="B9712" t="s">
        <v>41793</v>
      </c>
      <c r="C9712" t="s">
        <v>243</v>
      </c>
      <c r="D9712">
        <v>26.83</v>
      </c>
      <c r="E9712" t="s">
        <v>30879</v>
      </c>
    </row>
    <row r="9713" spans="1:5" hidden="1" x14ac:dyDescent="0.2">
      <c r="A9713" s="94" t="s">
        <v>10413</v>
      </c>
      <c r="B9713" t="s">
        <v>10414</v>
      </c>
      <c r="C9713" t="s">
        <v>243</v>
      </c>
      <c r="D9713">
        <v>23.74</v>
      </c>
      <c r="E9713" t="s">
        <v>30879</v>
      </c>
    </row>
    <row r="9714" spans="1:5" hidden="1" x14ac:dyDescent="0.2">
      <c r="A9714" s="94" t="s">
        <v>10415</v>
      </c>
      <c r="B9714" t="s">
        <v>10416</v>
      </c>
      <c r="C9714" t="s">
        <v>243</v>
      </c>
      <c r="D9714">
        <v>23.74</v>
      </c>
      <c r="E9714" t="s">
        <v>30879</v>
      </c>
    </row>
    <row r="9715" spans="1:5" hidden="1" x14ac:dyDescent="0.2">
      <c r="A9715" s="94" t="s">
        <v>41771</v>
      </c>
      <c r="B9715" t="s">
        <v>41772</v>
      </c>
      <c r="C9715" t="s">
        <v>243</v>
      </c>
      <c r="D9715">
        <v>30.84</v>
      </c>
      <c r="E9715" t="s">
        <v>30879</v>
      </c>
    </row>
    <row r="9716" spans="1:5" hidden="1" x14ac:dyDescent="0.2">
      <c r="A9716" s="94" t="s">
        <v>10417</v>
      </c>
      <c r="B9716" t="s">
        <v>10418</v>
      </c>
      <c r="C9716" t="s">
        <v>243</v>
      </c>
      <c r="D9716">
        <v>41.64</v>
      </c>
      <c r="E9716" t="s">
        <v>30879</v>
      </c>
    </row>
    <row r="9717" spans="1:5" hidden="1" x14ac:dyDescent="0.2">
      <c r="A9717" s="94" t="s">
        <v>41786</v>
      </c>
      <c r="B9717" t="s">
        <v>41787</v>
      </c>
      <c r="C9717" t="s">
        <v>243</v>
      </c>
      <c r="D9717">
        <v>45.92</v>
      </c>
      <c r="E9717" t="s">
        <v>30879</v>
      </c>
    </row>
    <row r="9718" spans="1:5" hidden="1" x14ac:dyDescent="0.2">
      <c r="A9718" s="94" t="s">
        <v>41769</v>
      </c>
      <c r="B9718" t="s">
        <v>41770</v>
      </c>
      <c r="C9718" t="s">
        <v>243</v>
      </c>
      <c r="D9718">
        <v>8.75</v>
      </c>
      <c r="E9718" t="s">
        <v>30879</v>
      </c>
    </row>
    <row r="9719" spans="1:5" hidden="1" x14ac:dyDescent="0.2">
      <c r="A9719" s="94" t="s">
        <v>41784</v>
      </c>
      <c r="B9719" t="s">
        <v>41785</v>
      </c>
      <c r="C9719" t="s">
        <v>243</v>
      </c>
      <c r="D9719">
        <v>10.41</v>
      </c>
      <c r="E9719" t="s">
        <v>30879</v>
      </c>
    </row>
    <row r="9720" spans="1:5" hidden="1" x14ac:dyDescent="0.2">
      <c r="A9720" s="94" t="s">
        <v>10419</v>
      </c>
      <c r="B9720" t="s">
        <v>10420</v>
      </c>
      <c r="C9720" t="s">
        <v>243</v>
      </c>
      <c r="D9720">
        <v>11.17</v>
      </c>
      <c r="E9720" t="s">
        <v>30879</v>
      </c>
    </row>
    <row r="9721" spans="1:5" hidden="1" x14ac:dyDescent="0.2">
      <c r="A9721" s="94" t="s">
        <v>41796</v>
      </c>
      <c r="B9721" t="s">
        <v>41797</v>
      </c>
      <c r="C9721" t="s">
        <v>243</v>
      </c>
      <c r="D9721">
        <v>19.989999999999998</v>
      </c>
      <c r="E9721" t="s">
        <v>30879</v>
      </c>
    </row>
    <row r="9722" spans="1:5" hidden="1" x14ac:dyDescent="0.2">
      <c r="A9722" s="94" t="s">
        <v>41798</v>
      </c>
      <c r="B9722" t="s">
        <v>41799</v>
      </c>
      <c r="C9722" t="s">
        <v>243</v>
      </c>
      <c r="D9722">
        <v>37.49</v>
      </c>
      <c r="E9722" t="s">
        <v>30879</v>
      </c>
    </row>
    <row r="9723" spans="1:5" hidden="1" x14ac:dyDescent="0.2">
      <c r="A9723" s="94" t="s">
        <v>36184</v>
      </c>
      <c r="B9723" t="s">
        <v>36185</v>
      </c>
      <c r="C9723" t="s">
        <v>243</v>
      </c>
      <c r="D9723">
        <v>51.91</v>
      </c>
      <c r="E9723" t="s">
        <v>30879</v>
      </c>
    </row>
    <row r="9724" spans="1:5" hidden="1" x14ac:dyDescent="0.2">
      <c r="A9724" s="94" t="s">
        <v>10421</v>
      </c>
      <c r="B9724" t="s">
        <v>41783</v>
      </c>
      <c r="C9724" t="s">
        <v>243</v>
      </c>
      <c r="D9724">
        <v>44.73</v>
      </c>
      <c r="E9724" t="s">
        <v>30879</v>
      </c>
    </row>
    <row r="9725" spans="1:5" hidden="1" x14ac:dyDescent="0.2">
      <c r="A9725" s="94" t="s">
        <v>10422</v>
      </c>
      <c r="B9725" t="s">
        <v>10423</v>
      </c>
      <c r="C9725" t="s">
        <v>243</v>
      </c>
      <c r="D9725">
        <v>53.64</v>
      </c>
      <c r="E9725" t="s">
        <v>30879</v>
      </c>
    </row>
    <row r="9726" spans="1:5" hidden="1" x14ac:dyDescent="0.2">
      <c r="A9726" s="94" t="s">
        <v>41788</v>
      </c>
      <c r="B9726" t="s">
        <v>41789</v>
      </c>
      <c r="C9726" t="s">
        <v>243</v>
      </c>
      <c r="D9726">
        <v>190.28</v>
      </c>
      <c r="E9726" t="s">
        <v>30879</v>
      </c>
    </row>
    <row r="9727" spans="1:5" hidden="1" x14ac:dyDescent="0.2">
      <c r="A9727" s="94" t="s">
        <v>41790</v>
      </c>
      <c r="B9727" t="s">
        <v>41791</v>
      </c>
      <c r="C9727" t="s">
        <v>243</v>
      </c>
      <c r="D9727">
        <v>200.9</v>
      </c>
      <c r="E9727" t="s">
        <v>30879</v>
      </c>
    </row>
    <row r="9728" spans="1:5" hidden="1" x14ac:dyDescent="0.2">
      <c r="A9728" s="94" t="s">
        <v>41775</v>
      </c>
      <c r="B9728" t="s">
        <v>41776</v>
      </c>
      <c r="C9728" t="s">
        <v>243</v>
      </c>
      <c r="D9728">
        <v>232.15</v>
      </c>
      <c r="E9728" t="s">
        <v>30879</v>
      </c>
    </row>
    <row r="9729" spans="1:5" hidden="1" x14ac:dyDescent="0.2">
      <c r="A9729" s="94" t="s">
        <v>41779</v>
      </c>
      <c r="B9729" t="s">
        <v>41780</v>
      </c>
      <c r="C9729" t="s">
        <v>243</v>
      </c>
      <c r="D9729">
        <v>118.96</v>
      </c>
      <c r="E9729" t="s">
        <v>30879</v>
      </c>
    </row>
    <row r="9730" spans="1:5" hidden="1" x14ac:dyDescent="0.2">
      <c r="A9730" s="94" t="s">
        <v>35922</v>
      </c>
      <c r="B9730" t="s">
        <v>35923</v>
      </c>
      <c r="C9730" t="s">
        <v>243</v>
      </c>
      <c r="D9730">
        <v>157.49</v>
      </c>
      <c r="E9730" t="s">
        <v>30879</v>
      </c>
    </row>
    <row r="9731" spans="1:5" hidden="1" x14ac:dyDescent="0.2">
      <c r="A9731" s="94" t="s">
        <v>35914</v>
      </c>
      <c r="B9731" t="s">
        <v>35915</v>
      </c>
      <c r="C9731" t="s">
        <v>243</v>
      </c>
      <c r="D9731">
        <v>277.07</v>
      </c>
      <c r="E9731" t="s">
        <v>30879</v>
      </c>
    </row>
    <row r="9732" spans="1:5" hidden="1" x14ac:dyDescent="0.2">
      <c r="A9732" s="94" t="s">
        <v>35918</v>
      </c>
      <c r="B9732" t="s">
        <v>35919</v>
      </c>
      <c r="C9732" t="s">
        <v>243</v>
      </c>
      <c r="D9732">
        <v>355.75</v>
      </c>
      <c r="E9732" t="s">
        <v>30879</v>
      </c>
    </row>
    <row r="9733" spans="1:5" hidden="1" x14ac:dyDescent="0.2">
      <c r="A9733" s="94" t="s">
        <v>35920</v>
      </c>
      <c r="B9733" t="s">
        <v>35921</v>
      </c>
      <c r="C9733" t="s">
        <v>243</v>
      </c>
      <c r="D9733">
        <v>221.04</v>
      </c>
      <c r="E9733" t="s">
        <v>30879</v>
      </c>
    </row>
    <row r="9734" spans="1:5" hidden="1" x14ac:dyDescent="0.2">
      <c r="A9734" s="94" t="s">
        <v>35916</v>
      </c>
      <c r="B9734" t="s">
        <v>35917</v>
      </c>
      <c r="C9734" t="s">
        <v>243</v>
      </c>
      <c r="D9734">
        <v>417.79</v>
      </c>
      <c r="E9734" t="s">
        <v>30879</v>
      </c>
    </row>
    <row r="9735" spans="1:5" hidden="1" x14ac:dyDescent="0.2">
      <c r="A9735" s="94" t="s">
        <v>41800</v>
      </c>
      <c r="B9735" t="s">
        <v>41801</v>
      </c>
      <c r="C9735" t="s">
        <v>243</v>
      </c>
      <c r="D9735">
        <v>211.59</v>
      </c>
      <c r="E9735" t="s">
        <v>30879</v>
      </c>
    </row>
    <row r="9736" spans="1:5" hidden="1" x14ac:dyDescent="0.2">
      <c r="A9736" s="94" t="s">
        <v>10424</v>
      </c>
      <c r="B9736" t="s">
        <v>10425</v>
      </c>
      <c r="C9736" t="s">
        <v>243</v>
      </c>
      <c r="D9736">
        <v>213.6</v>
      </c>
      <c r="E9736" t="s">
        <v>30879</v>
      </c>
    </row>
    <row r="9737" spans="1:5" hidden="1" x14ac:dyDescent="0.2">
      <c r="A9737" s="94" t="s">
        <v>10426</v>
      </c>
      <c r="B9737" t="s">
        <v>10427</v>
      </c>
      <c r="C9737" t="s">
        <v>243</v>
      </c>
      <c r="D9737">
        <v>153.49</v>
      </c>
      <c r="E9737" t="s">
        <v>30879</v>
      </c>
    </row>
    <row r="9738" spans="1:5" hidden="1" x14ac:dyDescent="0.2">
      <c r="A9738" s="94" t="s">
        <v>10428</v>
      </c>
      <c r="B9738" t="s">
        <v>10429</v>
      </c>
      <c r="C9738" t="s">
        <v>243</v>
      </c>
      <c r="D9738">
        <v>377.54</v>
      </c>
      <c r="E9738" t="s">
        <v>30879</v>
      </c>
    </row>
    <row r="9739" spans="1:5" hidden="1" x14ac:dyDescent="0.2">
      <c r="A9739" s="94" t="s">
        <v>41777</v>
      </c>
      <c r="B9739" t="s">
        <v>41778</v>
      </c>
      <c r="C9739" t="s">
        <v>243</v>
      </c>
      <c r="D9739">
        <v>174.69</v>
      </c>
      <c r="E9739" t="s">
        <v>30879</v>
      </c>
    </row>
    <row r="9740" spans="1:5" hidden="1" x14ac:dyDescent="0.2">
      <c r="A9740" s="94" t="s">
        <v>41757</v>
      </c>
      <c r="B9740" t="s">
        <v>41758</v>
      </c>
      <c r="C9740" t="s">
        <v>243</v>
      </c>
      <c r="D9740">
        <v>132.02000000000001</v>
      </c>
      <c r="E9740" t="s">
        <v>30879</v>
      </c>
    </row>
    <row r="9741" spans="1:5" hidden="1" x14ac:dyDescent="0.2">
      <c r="A9741" s="94" t="s">
        <v>41773</v>
      </c>
      <c r="B9741" t="s">
        <v>41774</v>
      </c>
      <c r="C9741" t="s">
        <v>243</v>
      </c>
      <c r="D9741">
        <v>199.44</v>
      </c>
      <c r="E9741" t="s">
        <v>30879</v>
      </c>
    </row>
    <row r="9742" spans="1:5" hidden="1" x14ac:dyDescent="0.2">
      <c r="A9742" s="94" t="s">
        <v>10430</v>
      </c>
      <c r="B9742" t="s">
        <v>10431</v>
      </c>
      <c r="C9742" t="s">
        <v>243</v>
      </c>
      <c r="D9742">
        <v>219.14</v>
      </c>
      <c r="E9742" t="s">
        <v>30879</v>
      </c>
    </row>
    <row r="9743" spans="1:5" hidden="1" x14ac:dyDescent="0.2">
      <c r="A9743" s="94" t="s">
        <v>41794</v>
      </c>
      <c r="B9743" t="s">
        <v>41795</v>
      </c>
      <c r="C9743" t="s">
        <v>243</v>
      </c>
      <c r="D9743">
        <v>321.86</v>
      </c>
      <c r="E9743" t="s">
        <v>30879</v>
      </c>
    </row>
    <row r="9744" spans="1:5" hidden="1" x14ac:dyDescent="0.2">
      <c r="A9744" s="94" t="s">
        <v>41765</v>
      </c>
      <c r="B9744" t="s">
        <v>41766</v>
      </c>
      <c r="C9744" t="s">
        <v>243</v>
      </c>
      <c r="D9744">
        <v>73.8</v>
      </c>
      <c r="E9744" t="s">
        <v>30879</v>
      </c>
    </row>
    <row r="9745" spans="1:5" hidden="1" x14ac:dyDescent="0.2">
      <c r="A9745" s="94" t="s">
        <v>41781</v>
      </c>
      <c r="B9745" t="s">
        <v>41782</v>
      </c>
      <c r="C9745" t="s">
        <v>243</v>
      </c>
      <c r="D9745">
        <v>86.79</v>
      </c>
      <c r="E9745" t="s">
        <v>30879</v>
      </c>
    </row>
    <row r="9746" spans="1:5" hidden="1" x14ac:dyDescent="0.2">
      <c r="A9746" s="94" t="s">
        <v>10432</v>
      </c>
      <c r="B9746" t="s">
        <v>10433</v>
      </c>
      <c r="C9746" t="s">
        <v>243</v>
      </c>
      <c r="D9746">
        <v>118.57</v>
      </c>
      <c r="E9746" t="s">
        <v>30879</v>
      </c>
    </row>
    <row r="9747" spans="1:5" hidden="1" x14ac:dyDescent="0.2">
      <c r="A9747" s="94" t="s">
        <v>41761</v>
      </c>
      <c r="B9747" t="s">
        <v>41762</v>
      </c>
      <c r="C9747" t="s">
        <v>243</v>
      </c>
      <c r="D9747">
        <v>89.99</v>
      </c>
      <c r="E9747" t="s">
        <v>30879</v>
      </c>
    </row>
    <row r="9748" spans="1:5" hidden="1" x14ac:dyDescent="0.2">
      <c r="A9748" s="94" t="s">
        <v>41763</v>
      </c>
      <c r="B9748" t="s">
        <v>41764</v>
      </c>
      <c r="C9748" t="s">
        <v>243</v>
      </c>
      <c r="D9748">
        <v>106.94</v>
      </c>
      <c r="E9748" t="s">
        <v>30879</v>
      </c>
    </row>
    <row r="9749" spans="1:5" hidden="1" x14ac:dyDescent="0.2">
      <c r="A9749" s="94" t="s">
        <v>41767</v>
      </c>
      <c r="B9749" t="s">
        <v>41768</v>
      </c>
      <c r="C9749" t="s">
        <v>243</v>
      </c>
      <c r="D9749">
        <v>145.94999999999999</v>
      </c>
      <c r="E9749" t="s">
        <v>30879</v>
      </c>
    </row>
    <row r="9750" spans="1:5" hidden="1" x14ac:dyDescent="0.2">
      <c r="A9750" s="94" t="s">
        <v>10434</v>
      </c>
      <c r="B9750" t="s">
        <v>10435</v>
      </c>
      <c r="C9750" t="s">
        <v>243</v>
      </c>
      <c r="D9750">
        <v>86.07</v>
      </c>
      <c r="E9750" t="s">
        <v>30879</v>
      </c>
    </row>
    <row r="9751" spans="1:5" hidden="1" x14ac:dyDescent="0.2">
      <c r="A9751" s="94" t="s">
        <v>10436</v>
      </c>
      <c r="B9751" t="s">
        <v>10437</v>
      </c>
      <c r="C9751" t="s">
        <v>243</v>
      </c>
      <c r="D9751">
        <v>101.17</v>
      </c>
      <c r="E9751" t="s">
        <v>30879</v>
      </c>
    </row>
    <row r="9752" spans="1:5" hidden="1" x14ac:dyDescent="0.2">
      <c r="A9752" s="94" t="s">
        <v>10438</v>
      </c>
      <c r="B9752" t="s">
        <v>10439</v>
      </c>
      <c r="C9752" t="s">
        <v>243</v>
      </c>
      <c r="D9752">
        <v>142.72</v>
      </c>
      <c r="E9752" t="s">
        <v>30879</v>
      </c>
    </row>
    <row r="9753" spans="1:5" hidden="1" x14ac:dyDescent="0.2">
      <c r="A9753" s="94" t="s">
        <v>41759</v>
      </c>
      <c r="B9753" t="s">
        <v>41760</v>
      </c>
      <c r="C9753" t="s">
        <v>243</v>
      </c>
      <c r="D9753">
        <v>115.97</v>
      </c>
      <c r="E9753" t="s">
        <v>30879</v>
      </c>
    </row>
    <row r="9754" spans="1:5" hidden="1" x14ac:dyDescent="0.2">
      <c r="A9754" s="94" t="s">
        <v>44004</v>
      </c>
      <c r="B9754" t="s">
        <v>44005</v>
      </c>
      <c r="C9754" t="s">
        <v>243</v>
      </c>
      <c r="D9754">
        <v>701.11</v>
      </c>
      <c r="E9754" t="s">
        <v>30879</v>
      </c>
    </row>
    <row r="9755" spans="1:5" hidden="1" x14ac:dyDescent="0.2">
      <c r="A9755" s="94" t="s">
        <v>43775</v>
      </c>
      <c r="B9755" t="s">
        <v>43776</v>
      </c>
      <c r="C9755" t="s">
        <v>243</v>
      </c>
      <c r="D9755">
        <v>142.36000000000001</v>
      </c>
      <c r="E9755" t="s">
        <v>30879</v>
      </c>
    </row>
    <row r="9756" spans="1:5" hidden="1" x14ac:dyDescent="0.2">
      <c r="A9756" s="94" t="s">
        <v>43954</v>
      </c>
      <c r="B9756" t="s">
        <v>43955</v>
      </c>
      <c r="C9756" t="s">
        <v>1195</v>
      </c>
      <c r="D9756">
        <v>25.23</v>
      </c>
      <c r="E9756" t="s">
        <v>30879</v>
      </c>
    </row>
    <row r="9757" spans="1:5" hidden="1" x14ac:dyDescent="0.2">
      <c r="A9757" s="94" t="s">
        <v>43667</v>
      </c>
      <c r="B9757" t="s">
        <v>43668</v>
      </c>
      <c r="C9757" t="s">
        <v>243</v>
      </c>
      <c r="D9757">
        <v>523.48</v>
      </c>
      <c r="E9757" t="s">
        <v>30879</v>
      </c>
    </row>
    <row r="9758" spans="1:5" hidden="1" x14ac:dyDescent="0.2">
      <c r="A9758" s="94" t="s">
        <v>5888</v>
      </c>
      <c r="B9758" t="s">
        <v>5889</v>
      </c>
      <c r="C9758" t="s">
        <v>243</v>
      </c>
      <c r="D9758">
        <v>378</v>
      </c>
      <c r="E9758" t="s">
        <v>30879</v>
      </c>
    </row>
    <row r="9759" spans="1:5" hidden="1" x14ac:dyDescent="0.2">
      <c r="A9759" s="94" t="s">
        <v>43681</v>
      </c>
      <c r="B9759" t="s">
        <v>43682</v>
      </c>
      <c r="C9759" t="s">
        <v>243</v>
      </c>
      <c r="D9759">
        <v>83.25</v>
      </c>
      <c r="E9759" t="s">
        <v>30879</v>
      </c>
    </row>
    <row r="9760" spans="1:5" hidden="1" x14ac:dyDescent="0.2">
      <c r="A9760" s="94" t="s">
        <v>43978</v>
      </c>
      <c r="B9760" t="s">
        <v>43979</v>
      </c>
      <c r="C9760" t="s">
        <v>243</v>
      </c>
      <c r="D9760">
        <v>473.02</v>
      </c>
      <c r="E9760" t="s">
        <v>30879</v>
      </c>
    </row>
    <row r="9761" spans="1:5" hidden="1" x14ac:dyDescent="0.2">
      <c r="A9761" s="94" t="s">
        <v>44006</v>
      </c>
      <c r="B9761" t="s">
        <v>44007</v>
      </c>
      <c r="C9761" t="s">
        <v>243</v>
      </c>
      <c r="D9761">
        <v>218.5</v>
      </c>
      <c r="E9761" t="s">
        <v>30879</v>
      </c>
    </row>
    <row r="9762" spans="1:5" hidden="1" x14ac:dyDescent="0.2">
      <c r="A9762" s="94" t="s">
        <v>43773</v>
      </c>
      <c r="B9762" t="s">
        <v>43774</v>
      </c>
      <c r="C9762" t="s">
        <v>243</v>
      </c>
      <c r="D9762">
        <v>25.53</v>
      </c>
      <c r="E9762" t="s">
        <v>30879</v>
      </c>
    </row>
    <row r="9763" spans="1:5" hidden="1" x14ac:dyDescent="0.2">
      <c r="A9763" s="94" t="s">
        <v>10440</v>
      </c>
      <c r="B9763" t="s">
        <v>44008</v>
      </c>
      <c r="C9763" t="s">
        <v>243</v>
      </c>
      <c r="D9763">
        <v>324.44</v>
      </c>
      <c r="E9763" t="s">
        <v>30879</v>
      </c>
    </row>
    <row r="9764" spans="1:5" hidden="1" x14ac:dyDescent="0.2">
      <c r="A9764" s="94" t="s">
        <v>44009</v>
      </c>
      <c r="B9764" t="s">
        <v>44010</v>
      </c>
      <c r="C9764" t="s">
        <v>243</v>
      </c>
      <c r="D9764">
        <v>423.39</v>
      </c>
      <c r="E9764" t="s">
        <v>30879</v>
      </c>
    </row>
    <row r="9765" spans="1:5" hidden="1" x14ac:dyDescent="0.2">
      <c r="A9765" s="94" t="s">
        <v>10441</v>
      </c>
      <c r="B9765" t="s">
        <v>10442</v>
      </c>
      <c r="C9765" t="s">
        <v>243</v>
      </c>
      <c r="D9765">
        <v>191.05</v>
      </c>
      <c r="E9765" t="s">
        <v>30879</v>
      </c>
    </row>
    <row r="9766" spans="1:5" hidden="1" x14ac:dyDescent="0.2">
      <c r="A9766" s="94" t="s">
        <v>5252</v>
      </c>
      <c r="B9766" t="s">
        <v>5253</v>
      </c>
      <c r="C9766" t="s">
        <v>243</v>
      </c>
      <c r="D9766">
        <v>72.63</v>
      </c>
      <c r="E9766" t="s">
        <v>30879</v>
      </c>
    </row>
    <row r="9767" spans="1:5" hidden="1" x14ac:dyDescent="0.2">
      <c r="A9767" s="94" t="s">
        <v>5254</v>
      </c>
      <c r="B9767" t="s">
        <v>5255</v>
      </c>
      <c r="C9767" t="s">
        <v>243</v>
      </c>
      <c r="D9767">
        <v>109.32</v>
      </c>
      <c r="E9767" t="s">
        <v>30879</v>
      </c>
    </row>
    <row r="9768" spans="1:5" hidden="1" x14ac:dyDescent="0.2">
      <c r="A9768" s="94" t="s">
        <v>5890</v>
      </c>
      <c r="B9768" t="s">
        <v>5891</v>
      </c>
      <c r="C9768" t="s">
        <v>243</v>
      </c>
      <c r="D9768">
        <v>147.38</v>
      </c>
      <c r="E9768" t="s">
        <v>30879</v>
      </c>
    </row>
    <row r="9769" spans="1:5" hidden="1" x14ac:dyDescent="0.2">
      <c r="A9769" s="94" t="s">
        <v>3063</v>
      </c>
      <c r="B9769" t="s">
        <v>3064</v>
      </c>
      <c r="C9769" t="s">
        <v>243</v>
      </c>
      <c r="D9769">
        <v>165.38</v>
      </c>
      <c r="E9769" t="s">
        <v>30879</v>
      </c>
    </row>
    <row r="9770" spans="1:5" hidden="1" x14ac:dyDescent="0.2">
      <c r="A9770" s="94" t="s">
        <v>1534</v>
      </c>
      <c r="B9770" t="s">
        <v>3065</v>
      </c>
      <c r="C9770" t="s">
        <v>243</v>
      </c>
      <c r="D9770">
        <v>360</v>
      </c>
      <c r="E9770" t="s">
        <v>30879</v>
      </c>
    </row>
    <row r="9771" spans="1:5" hidden="1" x14ac:dyDescent="0.2">
      <c r="A9771" s="94" t="s">
        <v>22218</v>
      </c>
      <c r="B9771" t="s">
        <v>22219</v>
      </c>
      <c r="C9771" t="s">
        <v>243</v>
      </c>
      <c r="D9771">
        <v>360</v>
      </c>
      <c r="E9771" t="s">
        <v>30879</v>
      </c>
    </row>
    <row r="9772" spans="1:5" hidden="1" x14ac:dyDescent="0.2">
      <c r="A9772" s="94" t="s">
        <v>22220</v>
      </c>
      <c r="B9772" t="s">
        <v>22221</v>
      </c>
      <c r="C9772" t="s">
        <v>243</v>
      </c>
      <c r="D9772">
        <v>393.75</v>
      </c>
      <c r="E9772" t="s">
        <v>30879</v>
      </c>
    </row>
    <row r="9773" spans="1:5" hidden="1" x14ac:dyDescent="0.2">
      <c r="A9773" s="94" t="s">
        <v>22222</v>
      </c>
      <c r="B9773" t="s">
        <v>22223</v>
      </c>
      <c r="C9773" t="s">
        <v>243</v>
      </c>
      <c r="D9773">
        <v>579.38</v>
      </c>
      <c r="E9773" t="s">
        <v>30879</v>
      </c>
    </row>
    <row r="9774" spans="1:5" hidden="1" x14ac:dyDescent="0.2">
      <c r="A9774" s="94" t="s">
        <v>22224</v>
      </c>
      <c r="B9774" t="s">
        <v>22225</v>
      </c>
      <c r="C9774" t="s">
        <v>243</v>
      </c>
      <c r="D9774">
        <v>605.64</v>
      </c>
      <c r="E9774" t="s">
        <v>30879</v>
      </c>
    </row>
    <row r="9775" spans="1:5" hidden="1" x14ac:dyDescent="0.2">
      <c r="A9775" s="94" t="s">
        <v>22226</v>
      </c>
      <c r="B9775" t="s">
        <v>22227</v>
      </c>
      <c r="C9775" t="s">
        <v>243</v>
      </c>
      <c r="D9775">
        <v>613.13</v>
      </c>
      <c r="E9775" t="s">
        <v>30879</v>
      </c>
    </row>
    <row r="9776" spans="1:5" hidden="1" x14ac:dyDescent="0.2">
      <c r="A9776" s="94" t="s">
        <v>22228</v>
      </c>
      <c r="B9776" t="s">
        <v>22229</v>
      </c>
      <c r="C9776" t="s">
        <v>243</v>
      </c>
      <c r="D9776">
        <v>640.91999999999996</v>
      </c>
      <c r="E9776" t="s">
        <v>30879</v>
      </c>
    </row>
    <row r="9777" spans="1:5" hidden="1" x14ac:dyDescent="0.2">
      <c r="A9777" s="94" t="s">
        <v>22230</v>
      </c>
      <c r="B9777" t="s">
        <v>22231</v>
      </c>
      <c r="C9777" t="s">
        <v>243</v>
      </c>
      <c r="D9777" s="684">
        <v>1237.5</v>
      </c>
      <c r="E9777" t="s">
        <v>30879</v>
      </c>
    </row>
    <row r="9778" spans="1:5" hidden="1" x14ac:dyDescent="0.2">
      <c r="A9778" s="94" t="s">
        <v>5256</v>
      </c>
      <c r="B9778" t="s">
        <v>5257</v>
      </c>
      <c r="C9778" t="s">
        <v>243</v>
      </c>
      <c r="D9778">
        <v>247.5</v>
      </c>
      <c r="E9778" t="s">
        <v>30879</v>
      </c>
    </row>
    <row r="9779" spans="1:5" hidden="1" x14ac:dyDescent="0.2">
      <c r="A9779" s="94" t="s">
        <v>22232</v>
      </c>
      <c r="B9779" t="s">
        <v>22233</v>
      </c>
      <c r="C9779" t="s">
        <v>243</v>
      </c>
      <c r="D9779">
        <v>360</v>
      </c>
      <c r="E9779" t="s">
        <v>30879</v>
      </c>
    </row>
    <row r="9780" spans="1:5" hidden="1" x14ac:dyDescent="0.2">
      <c r="A9780" s="94" t="s">
        <v>6745</v>
      </c>
      <c r="B9780" t="s">
        <v>6746</v>
      </c>
      <c r="C9780" t="s">
        <v>243</v>
      </c>
      <c r="D9780">
        <v>180</v>
      </c>
      <c r="E9780" t="s">
        <v>30879</v>
      </c>
    </row>
    <row r="9781" spans="1:5" hidden="1" x14ac:dyDescent="0.2">
      <c r="A9781" s="94" t="s">
        <v>6747</v>
      </c>
      <c r="B9781" t="s">
        <v>6748</v>
      </c>
      <c r="C9781" t="s">
        <v>243</v>
      </c>
      <c r="D9781">
        <v>180</v>
      </c>
      <c r="E9781" t="s">
        <v>30879</v>
      </c>
    </row>
    <row r="9782" spans="1:5" hidden="1" x14ac:dyDescent="0.2">
      <c r="A9782" s="94" t="s">
        <v>6749</v>
      </c>
      <c r="B9782" t="s">
        <v>41890</v>
      </c>
      <c r="C9782" t="s">
        <v>243</v>
      </c>
      <c r="D9782">
        <v>153.6</v>
      </c>
      <c r="E9782" t="s">
        <v>30879</v>
      </c>
    </row>
    <row r="9783" spans="1:5" hidden="1" x14ac:dyDescent="0.2">
      <c r="A9783" s="94" t="s">
        <v>6750</v>
      </c>
      <c r="B9783" t="s">
        <v>41891</v>
      </c>
      <c r="C9783" t="s">
        <v>243</v>
      </c>
      <c r="D9783">
        <v>153.6</v>
      </c>
      <c r="E9783" t="s">
        <v>30879</v>
      </c>
    </row>
    <row r="9784" spans="1:5" hidden="1" x14ac:dyDescent="0.2">
      <c r="A9784" s="94" t="s">
        <v>22234</v>
      </c>
      <c r="B9784" t="s">
        <v>41888</v>
      </c>
      <c r="C9784" t="s">
        <v>243</v>
      </c>
      <c r="D9784">
        <v>126.5</v>
      </c>
      <c r="E9784" t="s">
        <v>30879</v>
      </c>
    </row>
    <row r="9785" spans="1:5" hidden="1" x14ac:dyDescent="0.2">
      <c r="A9785" s="94" t="s">
        <v>22235</v>
      </c>
      <c r="B9785" t="s">
        <v>41889</v>
      </c>
      <c r="C9785" t="s">
        <v>243</v>
      </c>
      <c r="D9785">
        <v>126.5</v>
      </c>
      <c r="E9785" t="s">
        <v>30879</v>
      </c>
    </row>
    <row r="9786" spans="1:5" hidden="1" x14ac:dyDescent="0.2">
      <c r="A9786" s="94" t="s">
        <v>6751</v>
      </c>
      <c r="B9786" t="s">
        <v>6752</v>
      </c>
      <c r="C9786" t="s">
        <v>243</v>
      </c>
      <c r="D9786">
        <v>66.38</v>
      </c>
      <c r="E9786" t="s">
        <v>30879</v>
      </c>
    </row>
    <row r="9787" spans="1:5" hidden="1" x14ac:dyDescent="0.2">
      <c r="A9787" s="94" t="s">
        <v>43952</v>
      </c>
      <c r="B9787" t="s">
        <v>43953</v>
      </c>
      <c r="C9787" t="s">
        <v>243</v>
      </c>
      <c r="D9787">
        <v>33.17</v>
      </c>
      <c r="E9787" t="s">
        <v>30879</v>
      </c>
    </row>
    <row r="9788" spans="1:5" hidden="1" x14ac:dyDescent="0.2">
      <c r="A9788" s="94" t="s">
        <v>43950</v>
      </c>
      <c r="B9788" t="s">
        <v>43951</v>
      </c>
      <c r="C9788" t="s">
        <v>243</v>
      </c>
      <c r="D9788">
        <v>6.03</v>
      </c>
      <c r="E9788" t="s">
        <v>30879</v>
      </c>
    </row>
    <row r="9789" spans="1:5" hidden="1" x14ac:dyDescent="0.2">
      <c r="A9789" s="94" t="s">
        <v>43946</v>
      </c>
      <c r="B9789" t="s">
        <v>43947</v>
      </c>
      <c r="C9789" t="s">
        <v>243</v>
      </c>
      <c r="D9789">
        <v>15.05</v>
      </c>
      <c r="E9789" t="s">
        <v>30879</v>
      </c>
    </row>
    <row r="9790" spans="1:5" hidden="1" x14ac:dyDescent="0.2">
      <c r="A9790" s="94" t="s">
        <v>43787</v>
      </c>
      <c r="B9790" t="s">
        <v>43788</v>
      </c>
      <c r="C9790" t="s">
        <v>243</v>
      </c>
      <c r="D9790">
        <v>26.8</v>
      </c>
      <c r="E9790" t="s">
        <v>30879</v>
      </c>
    </row>
    <row r="9791" spans="1:5" hidden="1" x14ac:dyDescent="0.2">
      <c r="A9791" s="94" t="s">
        <v>43789</v>
      </c>
      <c r="B9791" t="s">
        <v>43790</v>
      </c>
      <c r="C9791" t="s">
        <v>243</v>
      </c>
      <c r="D9791">
        <v>18.47</v>
      </c>
      <c r="E9791" t="s">
        <v>30879</v>
      </c>
    </row>
    <row r="9792" spans="1:5" hidden="1" x14ac:dyDescent="0.2">
      <c r="A9792" s="94" t="s">
        <v>10443</v>
      </c>
      <c r="B9792" t="s">
        <v>10444</v>
      </c>
      <c r="C9792" t="s">
        <v>243</v>
      </c>
      <c r="D9792">
        <v>16.239999999999998</v>
      </c>
      <c r="E9792" t="s">
        <v>30879</v>
      </c>
    </row>
    <row r="9793" spans="1:5" hidden="1" x14ac:dyDescent="0.2">
      <c r="A9793" s="94" t="s">
        <v>43797</v>
      </c>
      <c r="B9793" t="s">
        <v>43798</v>
      </c>
      <c r="C9793" t="s">
        <v>243</v>
      </c>
      <c r="D9793">
        <v>57.21</v>
      </c>
      <c r="E9793" t="s">
        <v>30879</v>
      </c>
    </row>
    <row r="9794" spans="1:5" hidden="1" x14ac:dyDescent="0.2">
      <c r="A9794" s="94" t="s">
        <v>43793</v>
      </c>
      <c r="B9794" t="s">
        <v>43794</v>
      </c>
      <c r="C9794" t="s">
        <v>243</v>
      </c>
      <c r="D9794">
        <v>57.85</v>
      </c>
      <c r="E9794" t="s">
        <v>30879</v>
      </c>
    </row>
    <row r="9795" spans="1:5" hidden="1" x14ac:dyDescent="0.2">
      <c r="A9795" s="94" t="s">
        <v>43803</v>
      </c>
      <c r="B9795" t="s">
        <v>43804</v>
      </c>
      <c r="C9795" t="s">
        <v>243</v>
      </c>
      <c r="D9795">
        <v>80.709999999999994</v>
      </c>
      <c r="E9795" t="s">
        <v>30879</v>
      </c>
    </row>
    <row r="9796" spans="1:5" hidden="1" x14ac:dyDescent="0.2">
      <c r="A9796" s="94" t="s">
        <v>43811</v>
      </c>
      <c r="B9796" t="s">
        <v>43812</v>
      </c>
      <c r="C9796" t="s">
        <v>243</v>
      </c>
      <c r="D9796">
        <v>115.04</v>
      </c>
      <c r="E9796" t="s">
        <v>30879</v>
      </c>
    </row>
    <row r="9797" spans="1:5" hidden="1" x14ac:dyDescent="0.2">
      <c r="A9797" s="94" t="s">
        <v>43815</v>
      </c>
      <c r="B9797" t="s">
        <v>43816</v>
      </c>
      <c r="C9797" t="s">
        <v>243</v>
      </c>
      <c r="D9797">
        <v>125.4</v>
      </c>
      <c r="E9797" t="s">
        <v>30879</v>
      </c>
    </row>
    <row r="9798" spans="1:5" hidden="1" x14ac:dyDescent="0.2">
      <c r="A9798" s="94" t="s">
        <v>43805</v>
      </c>
      <c r="B9798" t="s">
        <v>43806</v>
      </c>
      <c r="C9798" t="s">
        <v>243</v>
      </c>
      <c r="D9798">
        <v>180.46</v>
      </c>
      <c r="E9798" t="s">
        <v>30879</v>
      </c>
    </row>
    <row r="9799" spans="1:5" hidden="1" x14ac:dyDescent="0.2">
      <c r="A9799" s="94" t="s">
        <v>43799</v>
      </c>
      <c r="B9799" t="s">
        <v>43800</v>
      </c>
      <c r="C9799" t="s">
        <v>243</v>
      </c>
      <c r="D9799">
        <v>159.44999999999999</v>
      </c>
      <c r="E9799" t="s">
        <v>30879</v>
      </c>
    </row>
    <row r="9800" spans="1:5" hidden="1" x14ac:dyDescent="0.2">
      <c r="A9800" s="94" t="s">
        <v>10445</v>
      </c>
      <c r="B9800" t="s">
        <v>10446</v>
      </c>
      <c r="C9800" t="s">
        <v>243</v>
      </c>
      <c r="D9800">
        <v>6.5</v>
      </c>
      <c r="E9800" t="s">
        <v>30879</v>
      </c>
    </row>
    <row r="9801" spans="1:5" hidden="1" x14ac:dyDescent="0.2">
      <c r="A9801" s="94" t="s">
        <v>43783</v>
      </c>
      <c r="B9801" t="s">
        <v>43784</v>
      </c>
      <c r="C9801" t="s">
        <v>243</v>
      </c>
      <c r="D9801">
        <v>6.82</v>
      </c>
      <c r="E9801" t="s">
        <v>30879</v>
      </c>
    </row>
    <row r="9802" spans="1:5" hidden="1" x14ac:dyDescent="0.2">
      <c r="A9802" s="94" t="s">
        <v>10447</v>
      </c>
      <c r="B9802" t="s">
        <v>10448</v>
      </c>
      <c r="C9802" t="s">
        <v>243</v>
      </c>
      <c r="D9802">
        <v>16.39</v>
      </c>
      <c r="E9802" t="s">
        <v>30879</v>
      </c>
    </row>
    <row r="9803" spans="1:5" hidden="1" x14ac:dyDescent="0.2">
      <c r="A9803" s="94" t="s">
        <v>10449</v>
      </c>
      <c r="B9803" t="s">
        <v>10450</v>
      </c>
      <c r="C9803" t="s">
        <v>243</v>
      </c>
      <c r="D9803">
        <v>20.54</v>
      </c>
      <c r="E9803" t="s">
        <v>30879</v>
      </c>
    </row>
    <row r="9804" spans="1:5" hidden="1" x14ac:dyDescent="0.2">
      <c r="A9804" s="94" t="s">
        <v>10451</v>
      </c>
      <c r="B9804" t="s">
        <v>10452</v>
      </c>
      <c r="C9804" t="s">
        <v>243</v>
      </c>
      <c r="D9804">
        <v>23.89</v>
      </c>
      <c r="E9804" t="s">
        <v>30879</v>
      </c>
    </row>
    <row r="9805" spans="1:5" hidden="1" x14ac:dyDescent="0.2">
      <c r="A9805" s="94" t="s">
        <v>43813</v>
      </c>
      <c r="B9805" t="s">
        <v>43814</v>
      </c>
      <c r="C9805" t="s">
        <v>243</v>
      </c>
      <c r="D9805">
        <v>36.49</v>
      </c>
      <c r="E9805" t="s">
        <v>30879</v>
      </c>
    </row>
    <row r="9806" spans="1:5" hidden="1" x14ac:dyDescent="0.2">
      <c r="A9806" s="94" t="s">
        <v>43817</v>
      </c>
      <c r="B9806" t="s">
        <v>43818</v>
      </c>
      <c r="C9806" t="s">
        <v>243</v>
      </c>
      <c r="D9806">
        <v>45.15</v>
      </c>
      <c r="E9806" t="s">
        <v>30879</v>
      </c>
    </row>
    <row r="9807" spans="1:5" hidden="1" x14ac:dyDescent="0.2">
      <c r="A9807" s="94" t="s">
        <v>43779</v>
      </c>
      <c r="B9807" t="s">
        <v>43780</v>
      </c>
      <c r="C9807" t="s">
        <v>243</v>
      </c>
      <c r="D9807">
        <v>31.7</v>
      </c>
      <c r="E9807" t="s">
        <v>30879</v>
      </c>
    </row>
    <row r="9808" spans="1:5" hidden="1" x14ac:dyDescent="0.2">
      <c r="A9808" s="94" t="s">
        <v>43785</v>
      </c>
      <c r="B9808" t="s">
        <v>43786</v>
      </c>
      <c r="C9808" t="s">
        <v>243</v>
      </c>
      <c r="D9808">
        <v>33.200000000000003</v>
      </c>
      <c r="E9808" t="s">
        <v>30879</v>
      </c>
    </row>
    <row r="9809" spans="1:5" hidden="1" x14ac:dyDescent="0.2">
      <c r="A9809" s="94" t="s">
        <v>43807</v>
      </c>
      <c r="B9809" t="s">
        <v>43808</v>
      </c>
      <c r="C9809" t="s">
        <v>243</v>
      </c>
      <c r="D9809">
        <v>36.53</v>
      </c>
      <c r="E9809" t="s">
        <v>30879</v>
      </c>
    </row>
    <row r="9810" spans="1:5" hidden="1" x14ac:dyDescent="0.2">
      <c r="A9810" s="94" t="s">
        <v>43781</v>
      </c>
      <c r="B9810" t="s">
        <v>43782</v>
      </c>
      <c r="C9810" t="s">
        <v>243</v>
      </c>
      <c r="D9810">
        <v>30.31</v>
      </c>
      <c r="E9810" t="s">
        <v>30879</v>
      </c>
    </row>
    <row r="9811" spans="1:5" hidden="1" x14ac:dyDescent="0.2">
      <c r="A9811" s="94" t="s">
        <v>43795</v>
      </c>
      <c r="B9811" t="s">
        <v>43796</v>
      </c>
      <c r="C9811" t="s">
        <v>243</v>
      </c>
      <c r="D9811">
        <v>48.99</v>
      </c>
      <c r="E9811" t="s">
        <v>30879</v>
      </c>
    </row>
    <row r="9812" spans="1:5" hidden="1" x14ac:dyDescent="0.2">
      <c r="A9812" s="94" t="s">
        <v>43809</v>
      </c>
      <c r="B9812" t="s">
        <v>43810</v>
      </c>
      <c r="C9812" t="s">
        <v>243</v>
      </c>
      <c r="D9812">
        <v>71.900000000000006</v>
      </c>
      <c r="E9812" t="s">
        <v>30879</v>
      </c>
    </row>
    <row r="9813" spans="1:5" hidden="1" x14ac:dyDescent="0.2">
      <c r="A9813" s="94" t="s">
        <v>43777</v>
      </c>
      <c r="B9813" t="s">
        <v>43778</v>
      </c>
      <c r="C9813" t="s">
        <v>243</v>
      </c>
      <c r="D9813">
        <v>5.87</v>
      </c>
      <c r="E9813" t="s">
        <v>30879</v>
      </c>
    </row>
    <row r="9814" spans="1:5" hidden="1" x14ac:dyDescent="0.2">
      <c r="A9814" s="94" t="s">
        <v>43801</v>
      </c>
      <c r="B9814" t="s">
        <v>43802</v>
      </c>
      <c r="C9814" t="s">
        <v>243</v>
      </c>
      <c r="D9814">
        <v>79.95</v>
      </c>
      <c r="E9814" t="s">
        <v>30879</v>
      </c>
    </row>
    <row r="9815" spans="1:5" hidden="1" x14ac:dyDescent="0.2">
      <c r="A9815" s="94" t="s">
        <v>10453</v>
      </c>
      <c r="B9815" t="s">
        <v>10454</v>
      </c>
      <c r="C9815" t="s">
        <v>243</v>
      </c>
      <c r="D9815">
        <v>38.33</v>
      </c>
      <c r="E9815" t="s">
        <v>30879</v>
      </c>
    </row>
    <row r="9816" spans="1:5" hidden="1" x14ac:dyDescent="0.2">
      <c r="A9816" s="94" t="s">
        <v>43791</v>
      </c>
      <c r="B9816" t="s">
        <v>43792</v>
      </c>
      <c r="C9816" t="s">
        <v>243</v>
      </c>
      <c r="D9816">
        <v>15.37</v>
      </c>
      <c r="E9816" t="s">
        <v>30879</v>
      </c>
    </row>
    <row r="9817" spans="1:5" hidden="1" x14ac:dyDescent="0.2">
      <c r="A9817" s="94" t="s">
        <v>43771</v>
      </c>
      <c r="B9817" t="s">
        <v>43772</v>
      </c>
      <c r="C9817" t="s">
        <v>243</v>
      </c>
      <c r="D9817">
        <v>145.69999999999999</v>
      </c>
      <c r="E9817" t="s">
        <v>30879</v>
      </c>
    </row>
    <row r="9818" spans="1:5" hidden="1" x14ac:dyDescent="0.2">
      <c r="A9818" s="94" t="s">
        <v>43729</v>
      </c>
      <c r="B9818" t="s">
        <v>43730</v>
      </c>
      <c r="C9818" t="s">
        <v>243</v>
      </c>
      <c r="D9818">
        <v>95.55</v>
      </c>
      <c r="E9818" t="s">
        <v>30879</v>
      </c>
    </row>
    <row r="9819" spans="1:5" hidden="1" x14ac:dyDescent="0.2">
      <c r="A9819" s="94" t="s">
        <v>10455</v>
      </c>
      <c r="B9819" t="s">
        <v>10456</v>
      </c>
      <c r="C9819" t="s">
        <v>243</v>
      </c>
      <c r="D9819">
        <v>12.05</v>
      </c>
      <c r="E9819" t="s">
        <v>30879</v>
      </c>
    </row>
    <row r="9820" spans="1:5" hidden="1" x14ac:dyDescent="0.2">
      <c r="A9820" s="94" t="s">
        <v>43767</v>
      </c>
      <c r="B9820" t="s">
        <v>43768</v>
      </c>
      <c r="C9820" t="s">
        <v>243</v>
      </c>
      <c r="D9820">
        <v>12.79</v>
      </c>
      <c r="E9820" t="s">
        <v>30879</v>
      </c>
    </row>
    <row r="9821" spans="1:5" hidden="1" x14ac:dyDescent="0.2">
      <c r="A9821" s="94" t="s">
        <v>43765</v>
      </c>
      <c r="B9821" t="s">
        <v>43766</v>
      </c>
      <c r="C9821" t="s">
        <v>243</v>
      </c>
      <c r="D9821">
        <v>26.94</v>
      </c>
      <c r="E9821" t="s">
        <v>30879</v>
      </c>
    </row>
    <row r="9822" spans="1:5" hidden="1" x14ac:dyDescent="0.2">
      <c r="A9822" s="94" t="s">
        <v>43769</v>
      </c>
      <c r="B9822" t="s">
        <v>43770</v>
      </c>
      <c r="C9822" t="s">
        <v>243</v>
      </c>
      <c r="D9822">
        <v>89.3</v>
      </c>
      <c r="E9822" t="s">
        <v>30879</v>
      </c>
    </row>
    <row r="9823" spans="1:5" hidden="1" x14ac:dyDescent="0.2">
      <c r="A9823" s="94" t="s">
        <v>41896</v>
      </c>
      <c r="B9823" t="s">
        <v>41897</v>
      </c>
      <c r="C9823" t="s">
        <v>243</v>
      </c>
      <c r="D9823">
        <v>42.54</v>
      </c>
      <c r="E9823" t="s">
        <v>30879</v>
      </c>
    </row>
    <row r="9824" spans="1:5" hidden="1" x14ac:dyDescent="0.2">
      <c r="A9824" s="94" t="s">
        <v>10457</v>
      </c>
      <c r="B9824" t="s">
        <v>10458</v>
      </c>
      <c r="C9824" t="s">
        <v>243</v>
      </c>
      <c r="D9824">
        <v>17.489999999999998</v>
      </c>
      <c r="E9824" t="s">
        <v>30879</v>
      </c>
    </row>
    <row r="9825" spans="1:5" hidden="1" x14ac:dyDescent="0.2">
      <c r="A9825" s="94" t="s">
        <v>36154</v>
      </c>
      <c r="B9825" t="s">
        <v>36155</v>
      </c>
      <c r="C9825" t="s">
        <v>243</v>
      </c>
      <c r="D9825">
        <v>15.24</v>
      </c>
      <c r="E9825" t="s">
        <v>30879</v>
      </c>
    </row>
    <row r="9826" spans="1:5" hidden="1" x14ac:dyDescent="0.2">
      <c r="A9826" s="94" t="s">
        <v>36158</v>
      </c>
      <c r="B9826" t="s">
        <v>36159</v>
      </c>
      <c r="C9826" t="s">
        <v>243</v>
      </c>
      <c r="D9826">
        <v>89.14</v>
      </c>
      <c r="E9826" t="s">
        <v>30879</v>
      </c>
    </row>
    <row r="9827" spans="1:5" hidden="1" x14ac:dyDescent="0.2">
      <c r="A9827" s="94" t="s">
        <v>482</v>
      </c>
      <c r="B9827" t="s">
        <v>3066</v>
      </c>
      <c r="C9827" t="s">
        <v>243</v>
      </c>
      <c r="D9827">
        <v>340.77</v>
      </c>
      <c r="E9827" t="s">
        <v>30879</v>
      </c>
    </row>
    <row r="9828" spans="1:5" hidden="1" x14ac:dyDescent="0.2">
      <c r="A9828" s="94" t="s">
        <v>10459</v>
      </c>
      <c r="B9828" t="s">
        <v>10460</v>
      </c>
      <c r="C9828" t="s">
        <v>243</v>
      </c>
      <c r="D9828">
        <v>772.01</v>
      </c>
      <c r="E9828" t="s">
        <v>30879</v>
      </c>
    </row>
    <row r="9829" spans="1:5" hidden="1" x14ac:dyDescent="0.2">
      <c r="A9829" s="94" t="s">
        <v>10461</v>
      </c>
      <c r="B9829" t="s">
        <v>10462</v>
      </c>
      <c r="C9829" t="s">
        <v>243</v>
      </c>
      <c r="D9829" s="684">
        <v>1068.93</v>
      </c>
      <c r="E9829" t="s">
        <v>30879</v>
      </c>
    </row>
    <row r="9830" spans="1:5" hidden="1" x14ac:dyDescent="0.2">
      <c r="A9830" s="94" t="s">
        <v>41940</v>
      </c>
      <c r="B9830" t="s">
        <v>41941</v>
      </c>
      <c r="C9830" t="s">
        <v>243</v>
      </c>
      <c r="D9830">
        <v>80.599999999999994</v>
      </c>
      <c r="E9830" t="s">
        <v>30879</v>
      </c>
    </row>
    <row r="9831" spans="1:5" hidden="1" x14ac:dyDescent="0.2">
      <c r="A9831" s="94" t="s">
        <v>41745</v>
      </c>
      <c r="B9831" t="s">
        <v>41746</v>
      </c>
      <c r="C9831" t="s">
        <v>243</v>
      </c>
      <c r="D9831">
        <v>725.4</v>
      </c>
      <c r="E9831" t="s">
        <v>30879</v>
      </c>
    </row>
    <row r="9832" spans="1:5" hidden="1" x14ac:dyDescent="0.2">
      <c r="A9832" s="94" t="s">
        <v>41747</v>
      </c>
      <c r="B9832" t="s">
        <v>41748</v>
      </c>
      <c r="C9832" t="s">
        <v>243</v>
      </c>
      <c r="D9832">
        <v>725.4</v>
      </c>
      <c r="E9832" t="s">
        <v>30879</v>
      </c>
    </row>
    <row r="9833" spans="1:5" hidden="1" x14ac:dyDescent="0.2">
      <c r="A9833" s="94" t="s">
        <v>41749</v>
      </c>
      <c r="B9833" t="s">
        <v>41750</v>
      </c>
      <c r="C9833" t="s">
        <v>243</v>
      </c>
      <c r="D9833">
        <v>533.98</v>
      </c>
      <c r="E9833" t="s">
        <v>30879</v>
      </c>
    </row>
    <row r="9834" spans="1:5" hidden="1" x14ac:dyDescent="0.2">
      <c r="A9834" s="94" t="s">
        <v>41751</v>
      </c>
      <c r="B9834" t="s">
        <v>41752</v>
      </c>
      <c r="C9834" t="s">
        <v>243</v>
      </c>
      <c r="D9834">
        <v>533.98</v>
      </c>
      <c r="E9834" t="s">
        <v>30879</v>
      </c>
    </row>
    <row r="9835" spans="1:5" hidden="1" x14ac:dyDescent="0.2">
      <c r="A9835" s="94" t="s">
        <v>41753</v>
      </c>
      <c r="B9835" t="s">
        <v>41754</v>
      </c>
      <c r="C9835" t="s">
        <v>243</v>
      </c>
      <c r="D9835">
        <v>675.03</v>
      </c>
      <c r="E9835" t="s">
        <v>30879</v>
      </c>
    </row>
    <row r="9836" spans="1:5" hidden="1" x14ac:dyDescent="0.2">
      <c r="A9836" s="94" t="s">
        <v>41755</v>
      </c>
      <c r="B9836" t="s">
        <v>41756</v>
      </c>
      <c r="C9836" t="s">
        <v>243</v>
      </c>
      <c r="D9836">
        <v>675.03</v>
      </c>
      <c r="E9836" t="s">
        <v>30879</v>
      </c>
    </row>
    <row r="9837" spans="1:5" hidden="1" x14ac:dyDescent="0.2">
      <c r="A9837" s="94" t="s">
        <v>41567</v>
      </c>
      <c r="B9837" t="s">
        <v>41568</v>
      </c>
      <c r="C9837" t="s">
        <v>243</v>
      </c>
      <c r="D9837">
        <v>785.85</v>
      </c>
      <c r="E9837" t="s">
        <v>30879</v>
      </c>
    </row>
    <row r="9838" spans="1:5" hidden="1" x14ac:dyDescent="0.2">
      <c r="A9838" s="94" t="s">
        <v>41898</v>
      </c>
      <c r="B9838" t="s">
        <v>41899</v>
      </c>
      <c r="C9838" t="s">
        <v>243</v>
      </c>
      <c r="D9838" s="684">
        <v>1007.5</v>
      </c>
      <c r="E9838" t="s">
        <v>30879</v>
      </c>
    </row>
    <row r="9839" spans="1:5" hidden="1" x14ac:dyDescent="0.2">
      <c r="A9839" s="94" t="s">
        <v>41884</v>
      </c>
      <c r="B9839" t="s">
        <v>41885</v>
      </c>
      <c r="C9839" t="s">
        <v>243</v>
      </c>
      <c r="D9839">
        <v>826.15</v>
      </c>
      <c r="E9839" t="s">
        <v>30879</v>
      </c>
    </row>
    <row r="9840" spans="1:5" hidden="1" x14ac:dyDescent="0.2">
      <c r="A9840" s="94" t="s">
        <v>44013</v>
      </c>
      <c r="B9840" t="s">
        <v>44014</v>
      </c>
      <c r="C9840" t="s">
        <v>243</v>
      </c>
      <c r="D9840">
        <v>464.1</v>
      </c>
      <c r="E9840" t="s">
        <v>30879</v>
      </c>
    </row>
    <row r="9841" spans="1:5" hidden="1" x14ac:dyDescent="0.2">
      <c r="A9841" s="94" t="s">
        <v>43821</v>
      </c>
      <c r="B9841" t="s">
        <v>43822</v>
      </c>
      <c r="C9841" t="s">
        <v>243</v>
      </c>
      <c r="D9841">
        <v>19.059999999999999</v>
      </c>
      <c r="E9841" t="s">
        <v>30879</v>
      </c>
    </row>
    <row r="9842" spans="1:5" hidden="1" x14ac:dyDescent="0.2">
      <c r="A9842" s="94" t="s">
        <v>43958</v>
      </c>
      <c r="B9842" t="s">
        <v>43959</v>
      </c>
      <c r="C9842" t="s">
        <v>243</v>
      </c>
      <c r="D9842">
        <v>31.43</v>
      </c>
      <c r="E9842" t="s">
        <v>30879</v>
      </c>
    </row>
    <row r="9843" spans="1:5" hidden="1" x14ac:dyDescent="0.2">
      <c r="A9843" s="94" t="s">
        <v>43956</v>
      </c>
      <c r="B9843" t="s">
        <v>43957</v>
      </c>
      <c r="C9843" t="s">
        <v>243</v>
      </c>
      <c r="D9843">
        <v>65.709999999999994</v>
      </c>
      <c r="E9843" t="s">
        <v>30879</v>
      </c>
    </row>
    <row r="9844" spans="1:5" hidden="1" x14ac:dyDescent="0.2">
      <c r="A9844" s="94" t="s">
        <v>43825</v>
      </c>
      <c r="B9844" t="s">
        <v>43826</v>
      </c>
      <c r="C9844" t="s">
        <v>243</v>
      </c>
      <c r="D9844">
        <v>79.23</v>
      </c>
      <c r="E9844" t="s">
        <v>30879</v>
      </c>
    </row>
    <row r="9845" spans="1:5" hidden="1" x14ac:dyDescent="0.2">
      <c r="A9845" s="94" t="s">
        <v>43823</v>
      </c>
      <c r="B9845" t="s">
        <v>43824</v>
      </c>
      <c r="C9845" t="s">
        <v>243</v>
      </c>
      <c r="D9845">
        <v>205.41</v>
      </c>
      <c r="E9845" t="s">
        <v>30879</v>
      </c>
    </row>
    <row r="9846" spans="1:5" hidden="1" x14ac:dyDescent="0.2">
      <c r="A9846" s="94" t="s">
        <v>43827</v>
      </c>
      <c r="B9846" t="s">
        <v>43828</v>
      </c>
      <c r="C9846" t="s">
        <v>243</v>
      </c>
      <c r="D9846">
        <v>156.97</v>
      </c>
      <c r="E9846" t="s">
        <v>30879</v>
      </c>
    </row>
    <row r="9847" spans="1:5" hidden="1" x14ac:dyDescent="0.2">
      <c r="A9847" s="94" t="s">
        <v>43829</v>
      </c>
      <c r="B9847" t="s">
        <v>43830</v>
      </c>
      <c r="C9847" t="s">
        <v>243</v>
      </c>
      <c r="D9847">
        <v>115.71</v>
      </c>
      <c r="E9847" t="s">
        <v>30879</v>
      </c>
    </row>
    <row r="9848" spans="1:5" hidden="1" x14ac:dyDescent="0.2">
      <c r="A9848" s="94" t="s">
        <v>43846</v>
      </c>
      <c r="B9848" t="s">
        <v>43847</v>
      </c>
      <c r="C9848" t="s">
        <v>243</v>
      </c>
      <c r="D9848" s="684">
        <v>1212.19</v>
      </c>
      <c r="E9848" t="s">
        <v>30879</v>
      </c>
    </row>
    <row r="9849" spans="1:5" hidden="1" x14ac:dyDescent="0.2">
      <c r="A9849" s="94" t="s">
        <v>43848</v>
      </c>
      <c r="B9849" t="s">
        <v>43849</v>
      </c>
      <c r="C9849" t="s">
        <v>243</v>
      </c>
      <c r="D9849" s="684">
        <v>1262.6500000000001</v>
      </c>
      <c r="E9849" t="s">
        <v>30879</v>
      </c>
    </row>
    <row r="9850" spans="1:5" hidden="1" x14ac:dyDescent="0.2">
      <c r="A9850" s="94" t="s">
        <v>43994</v>
      </c>
      <c r="B9850" t="s">
        <v>43995</v>
      </c>
      <c r="C9850" t="s">
        <v>243</v>
      </c>
      <c r="D9850" s="684">
        <v>2063.63</v>
      </c>
      <c r="E9850" t="s">
        <v>30879</v>
      </c>
    </row>
    <row r="9851" spans="1:5" hidden="1" x14ac:dyDescent="0.2">
      <c r="A9851" s="94" t="s">
        <v>43996</v>
      </c>
      <c r="B9851" t="s">
        <v>43997</v>
      </c>
      <c r="C9851" t="s">
        <v>243</v>
      </c>
      <c r="D9851" s="684">
        <v>1670.08</v>
      </c>
      <c r="E9851" t="s">
        <v>30879</v>
      </c>
    </row>
    <row r="9852" spans="1:5" hidden="1" x14ac:dyDescent="0.2">
      <c r="A9852" s="94" t="s">
        <v>43992</v>
      </c>
      <c r="B9852" t="s">
        <v>43993</v>
      </c>
      <c r="C9852" t="s">
        <v>243</v>
      </c>
      <c r="D9852" s="684">
        <v>1282.83</v>
      </c>
      <c r="E9852" t="s">
        <v>30879</v>
      </c>
    </row>
    <row r="9853" spans="1:5" hidden="1" x14ac:dyDescent="0.2">
      <c r="A9853" s="94" t="s">
        <v>44015</v>
      </c>
      <c r="B9853" t="s">
        <v>44016</v>
      </c>
      <c r="C9853" t="s">
        <v>243</v>
      </c>
      <c r="D9853">
        <v>309.04000000000002</v>
      </c>
      <c r="E9853" t="s">
        <v>30879</v>
      </c>
    </row>
    <row r="9854" spans="1:5" hidden="1" x14ac:dyDescent="0.2">
      <c r="A9854" s="94" t="s">
        <v>43835</v>
      </c>
      <c r="B9854" t="s">
        <v>43836</v>
      </c>
      <c r="C9854" t="s">
        <v>243</v>
      </c>
      <c r="D9854" s="684">
        <v>2320.9499999999998</v>
      </c>
      <c r="E9854" t="s">
        <v>30879</v>
      </c>
    </row>
    <row r="9855" spans="1:5" hidden="1" x14ac:dyDescent="0.2">
      <c r="A9855" s="94" t="s">
        <v>43844</v>
      </c>
      <c r="B9855" t="s">
        <v>43845</v>
      </c>
      <c r="C9855" t="s">
        <v>243</v>
      </c>
      <c r="D9855" s="684">
        <v>1330.77</v>
      </c>
      <c r="E9855" t="s">
        <v>30879</v>
      </c>
    </row>
    <row r="9856" spans="1:5" hidden="1" x14ac:dyDescent="0.2">
      <c r="A9856" s="94" t="s">
        <v>43839</v>
      </c>
      <c r="B9856" t="s">
        <v>43840</v>
      </c>
      <c r="C9856" t="s">
        <v>243</v>
      </c>
      <c r="D9856" s="684">
        <v>1596.92</v>
      </c>
      <c r="E9856" t="s">
        <v>30879</v>
      </c>
    </row>
    <row r="9857" spans="1:5" hidden="1" x14ac:dyDescent="0.2">
      <c r="A9857" s="94" t="s">
        <v>3393</v>
      </c>
      <c r="B9857" t="s">
        <v>43841</v>
      </c>
      <c r="C9857" t="s">
        <v>243</v>
      </c>
      <c r="D9857" s="684">
        <v>1501.83</v>
      </c>
      <c r="E9857" t="s">
        <v>30879</v>
      </c>
    </row>
    <row r="9858" spans="1:5" hidden="1" x14ac:dyDescent="0.2">
      <c r="A9858" s="94" t="s">
        <v>3394</v>
      </c>
      <c r="B9858" t="s">
        <v>5892</v>
      </c>
      <c r="C9858" t="s">
        <v>243</v>
      </c>
      <c r="D9858" s="684">
        <v>2278.83</v>
      </c>
      <c r="E9858" t="s">
        <v>30879</v>
      </c>
    </row>
    <row r="9859" spans="1:5" hidden="1" x14ac:dyDescent="0.2">
      <c r="A9859" s="94" t="s">
        <v>43833</v>
      </c>
      <c r="B9859" t="s">
        <v>43834</v>
      </c>
      <c r="C9859" t="s">
        <v>243</v>
      </c>
      <c r="D9859" s="684">
        <v>3510.44</v>
      </c>
      <c r="E9859" t="s">
        <v>30879</v>
      </c>
    </row>
    <row r="9860" spans="1:5" hidden="1" x14ac:dyDescent="0.2">
      <c r="A9860" s="94" t="s">
        <v>10463</v>
      </c>
      <c r="B9860" t="s">
        <v>10464</v>
      </c>
      <c r="C9860" t="s">
        <v>243</v>
      </c>
      <c r="D9860" s="684">
        <v>1945.43</v>
      </c>
      <c r="E9860" t="s">
        <v>30879</v>
      </c>
    </row>
    <row r="9861" spans="1:5" hidden="1" x14ac:dyDescent="0.2">
      <c r="A9861" s="94" t="s">
        <v>43837</v>
      </c>
      <c r="B9861" t="s">
        <v>43838</v>
      </c>
      <c r="C9861" t="s">
        <v>243</v>
      </c>
      <c r="D9861" s="684">
        <v>1601.96</v>
      </c>
      <c r="E9861" t="s">
        <v>30879</v>
      </c>
    </row>
    <row r="9862" spans="1:5" hidden="1" x14ac:dyDescent="0.2">
      <c r="A9862" s="94" t="s">
        <v>311</v>
      </c>
      <c r="B9862" t="s">
        <v>312</v>
      </c>
      <c r="C9862" t="s">
        <v>243</v>
      </c>
      <c r="D9862" s="684">
        <v>1554.7</v>
      </c>
      <c r="E9862" t="s">
        <v>30879</v>
      </c>
    </row>
    <row r="9863" spans="1:5" hidden="1" x14ac:dyDescent="0.2">
      <c r="A9863" s="94" t="s">
        <v>43831</v>
      </c>
      <c r="B9863" t="s">
        <v>43832</v>
      </c>
      <c r="C9863" t="s">
        <v>243</v>
      </c>
      <c r="D9863" s="684">
        <v>1065.8800000000001</v>
      </c>
      <c r="E9863" t="s">
        <v>30879</v>
      </c>
    </row>
    <row r="9864" spans="1:5" hidden="1" x14ac:dyDescent="0.2">
      <c r="A9864" s="94" t="s">
        <v>5893</v>
      </c>
      <c r="B9864" t="s">
        <v>5894</v>
      </c>
      <c r="C9864" t="s">
        <v>243</v>
      </c>
      <c r="D9864">
        <v>998.86</v>
      </c>
      <c r="E9864" t="s">
        <v>30879</v>
      </c>
    </row>
    <row r="9865" spans="1:5" hidden="1" x14ac:dyDescent="0.2">
      <c r="A9865" s="94" t="s">
        <v>43984</v>
      </c>
      <c r="B9865" t="s">
        <v>43985</v>
      </c>
      <c r="C9865" t="s">
        <v>243</v>
      </c>
      <c r="D9865" s="684">
        <v>1450.6</v>
      </c>
      <c r="E9865" t="s">
        <v>30879</v>
      </c>
    </row>
    <row r="9866" spans="1:5" hidden="1" x14ac:dyDescent="0.2">
      <c r="A9866" s="94" t="s">
        <v>43986</v>
      </c>
      <c r="B9866" t="s">
        <v>43987</v>
      </c>
      <c r="C9866" t="s">
        <v>243</v>
      </c>
      <c r="D9866" s="684">
        <v>1324.46</v>
      </c>
      <c r="E9866" t="s">
        <v>30879</v>
      </c>
    </row>
    <row r="9867" spans="1:5" hidden="1" x14ac:dyDescent="0.2">
      <c r="A9867" s="94" t="s">
        <v>3391</v>
      </c>
      <c r="B9867" t="s">
        <v>5895</v>
      </c>
      <c r="C9867" t="s">
        <v>243</v>
      </c>
      <c r="D9867" s="684">
        <v>1309.8</v>
      </c>
      <c r="E9867" t="s">
        <v>30879</v>
      </c>
    </row>
    <row r="9868" spans="1:5" hidden="1" x14ac:dyDescent="0.2">
      <c r="A9868" s="94" t="s">
        <v>3392</v>
      </c>
      <c r="B9868" t="s">
        <v>5896</v>
      </c>
      <c r="C9868" t="s">
        <v>243</v>
      </c>
      <c r="D9868" s="684">
        <v>1387.5</v>
      </c>
      <c r="E9868" t="s">
        <v>30879</v>
      </c>
    </row>
    <row r="9869" spans="1:5" hidden="1" x14ac:dyDescent="0.2">
      <c r="A9869" s="94" t="s">
        <v>43980</v>
      </c>
      <c r="B9869" t="s">
        <v>43981</v>
      </c>
      <c r="C9869" t="s">
        <v>243</v>
      </c>
      <c r="D9869" s="684">
        <v>3017.24</v>
      </c>
      <c r="E9869" t="s">
        <v>30879</v>
      </c>
    </row>
    <row r="9870" spans="1:5" hidden="1" x14ac:dyDescent="0.2">
      <c r="A9870" s="94" t="s">
        <v>43982</v>
      </c>
      <c r="B9870" t="s">
        <v>43983</v>
      </c>
      <c r="C9870" t="s">
        <v>243</v>
      </c>
      <c r="D9870" s="684">
        <v>2579.54</v>
      </c>
      <c r="E9870" t="s">
        <v>30879</v>
      </c>
    </row>
    <row r="9871" spans="1:5" hidden="1" x14ac:dyDescent="0.2">
      <c r="A9871" s="94" t="s">
        <v>43988</v>
      </c>
      <c r="B9871" t="s">
        <v>43989</v>
      </c>
      <c r="C9871" t="s">
        <v>243</v>
      </c>
      <c r="D9871" s="684">
        <v>3616.4</v>
      </c>
      <c r="E9871" t="s">
        <v>30879</v>
      </c>
    </row>
    <row r="9872" spans="1:5" hidden="1" x14ac:dyDescent="0.2">
      <c r="A9872" s="94" t="s">
        <v>43990</v>
      </c>
      <c r="B9872" t="s">
        <v>43991</v>
      </c>
      <c r="C9872" t="s">
        <v>243</v>
      </c>
      <c r="D9872" s="684">
        <v>3496.89</v>
      </c>
      <c r="E9872" t="s">
        <v>30879</v>
      </c>
    </row>
    <row r="9873" spans="1:5" hidden="1" x14ac:dyDescent="0.2">
      <c r="A9873" s="94" t="s">
        <v>10465</v>
      </c>
      <c r="B9873" t="s">
        <v>10466</v>
      </c>
      <c r="C9873" t="s">
        <v>243</v>
      </c>
      <c r="D9873" s="684">
        <v>2500.39</v>
      </c>
      <c r="E9873" t="s">
        <v>30879</v>
      </c>
    </row>
    <row r="9874" spans="1:5" hidden="1" x14ac:dyDescent="0.2">
      <c r="A9874" s="94" t="s">
        <v>43842</v>
      </c>
      <c r="B9874" t="s">
        <v>43843</v>
      </c>
      <c r="C9874" t="s">
        <v>243</v>
      </c>
      <c r="D9874">
        <v>812.33</v>
      </c>
      <c r="E9874" t="s">
        <v>30879</v>
      </c>
    </row>
    <row r="9875" spans="1:5" hidden="1" x14ac:dyDescent="0.2">
      <c r="A9875" s="94" t="s">
        <v>6753</v>
      </c>
      <c r="B9875" t="s">
        <v>6754</v>
      </c>
      <c r="C9875" t="s">
        <v>243</v>
      </c>
      <c r="D9875">
        <v>965.7</v>
      </c>
      <c r="E9875" t="s">
        <v>30879</v>
      </c>
    </row>
    <row r="9876" spans="1:5" hidden="1" x14ac:dyDescent="0.2">
      <c r="A9876" s="94" t="s">
        <v>36138</v>
      </c>
      <c r="B9876" t="s">
        <v>36139</v>
      </c>
      <c r="C9876" t="s">
        <v>243</v>
      </c>
      <c r="D9876">
        <v>69.650000000000006</v>
      </c>
      <c r="E9876" t="s">
        <v>30879</v>
      </c>
    </row>
    <row r="9877" spans="1:5" hidden="1" x14ac:dyDescent="0.2">
      <c r="A9877" s="94" t="s">
        <v>36142</v>
      </c>
      <c r="B9877" t="s">
        <v>36143</v>
      </c>
      <c r="C9877" t="s">
        <v>243</v>
      </c>
      <c r="D9877" s="684">
        <v>6875.34</v>
      </c>
      <c r="E9877" t="s">
        <v>30879</v>
      </c>
    </row>
    <row r="9878" spans="1:5" hidden="1" x14ac:dyDescent="0.2">
      <c r="A9878" s="94" t="s">
        <v>36140</v>
      </c>
      <c r="B9878" t="s">
        <v>36141</v>
      </c>
      <c r="C9878" t="s">
        <v>243</v>
      </c>
      <c r="D9878">
        <v>326</v>
      </c>
      <c r="E9878" t="s">
        <v>30879</v>
      </c>
    </row>
    <row r="9879" spans="1:5" hidden="1" x14ac:dyDescent="0.2">
      <c r="A9879" s="94" t="s">
        <v>36144</v>
      </c>
      <c r="B9879" t="s">
        <v>36145</v>
      </c>
      <c r="C9879" t="s">
        <v>243</v>
      </c>
      <c r="D9879">
        <v>906.28</v>
      </c>
      <c r="E9879" t="s">
        <v>30879</v>
      </c>
    </row>
    <row r="9880" spans="1:5" hidden="1" x14ac:dyDescent="0.2">
      <c r="A9880" s="94" t="s">
        <v>36146</v>
      </c>
      <c r="B9880" t="s">
        <v>36147</v>
      </c>
      <c r="C9880" t="s">
        <v>243</v>
      </c>
      <c r="D9880">
        <v>59.78</v>
      </c>
      <c r="E9880" t="s">
        <v>30879</v>
      </c>
    </row>
    <row r="9881" spans="1:5" hidden="1" x14ac:dyDescent="0.2">
      <c r="A9881" s="94" t="s">
        <v>10467</v>
      </c>
      <c r="B9881" t="s">
        <v>10468</v>
      </c>
      <c r="C9881" t="s">
        <v>243</v>
      </c>
      <c r="D9881">
        <v>38.35</v>
      </c>
      <c r="E9881" t="s">
        <v>30879</v>
      </c>
    </row>
    <row r="9882" spans="1:5" hidden="1" x14ac:dyDescent="0.2">
      <c r="A9882" s="94" t="s">
        <v>22236</v>
      </c>
      <c r="B9882" t="s">
        <v>22237</v>
      </c>
      <c r="C9882" t="s">
        <v>243</v>
      </c>
      <c r="D9882">
        <v>52.94</v>
      </c>
      <c r="E9882" t="s">
        <v>30879</v>
      </c>
    </row>
    <row r="9883" spans="1:5" hidden="1" x14ac:dyDescent="0.2">
      <c r="A9883" s="94" t="s">
        <v>10469</v>
      </c>
      <c r="B9883" t="s">
        <v>10470</v>
      </c>
      <c r="C9883" t="s">
        <v>243</v>
      </c>
      <c r="D9883" s="684">
        <v>1624.87</v>
      </c>
      <c r="E9883" t="s">
        <v>30879</v>
      </c>
    </row>
    <row r="9884" spans="1:5" hidden="1" x14ac:dyDescent="0.2">
      <c r="A9884" s="94" t="s">
        <v>10471</v>
      </c>
      <c r="B9884" t="s">
        <v>10472</v>
      </c>
      <c r="C9884" t="s">
        <v>243</v>
      </c>
      <c r="D9884" s="684">
        <v>1579.16</v>
      </c>
      <c r="E9884" t="s">
        <v>30879</v>
      </c>
    </row>
    <row r="9885" spans="1:5" hidden="1" x14ac:dyDescent="0.2">
      <c r="A9885" s="94" t="s">
        <v>10473</v>
      </c>
      <c r="B9885" t="s">
        <v>10474</v>
      </c>
      <c r="C9885" t="s">
        <v>243</v>
      </c>
      <c r="D9885" s="684">
        <v>2056.7399999999998</v>
      </c>
      <c r="E9885" t="s">
        <v>30879</v>
      </c>
    </row>
    <row r="9886" spans="1:5" hidden="1" x14ac:dyDescent="0.2">
      <c r="A9886" s="94" t="s">
        <v>10475</v>
      </c>
      <c r="B9886" t="s">
        <v>10476</v>
      </c>
      <c r="C9886" t="s">
        <v>243</v>
      </c>
      <c r="D9886" s="684">
        <v>2334.46</v>
      </c>
      <c r="E9886" t="s">
        <v>30879</v>
      </c>
    </row>
    <row r="9887" spans="1:5" hidden="1" x14ac:dyDescent="0.2">
      <c r="A9887" s="94" t="s">
        <v>10477</v>
      </c>
      <c r="B9887" t="s">
        <v>10478</v>
      </c>
      <c r="C9887" t="s">
        <v>243</v>
      </c>
      <c r="D9887">
        <v>219.62</v>
      </c>
      <c r="E9887" t="s">
        <v>30879</v>
      </c>
    </row>
    <row r="9888" spans="1:5" hidden="1" x14ac:dyDescent="0.2">
      <c r="A9888" s="94" t="s">
        <v>36160</v>
      </c>
      <c r="B9888" t="s">
        <v>36161</v>
      </c>
      <c r="C9888" t="s">
        <v>243</v>
      </c>
      <c r="D9888" s="684">
        <v>1799.55</v>
      </c>
      <c r="E9888" t="s">
        <v>30879</v>
      </c>
    </row>
    <row r="9889" spans="1:5" hidden="1" x14ac:dyDescent="0.2">
      <c r="A9889" s="94" t="s">
        <v>36162</v>
      </c>
      <c r="B9889" t="s">
        <v>36163</v>
      </c>
      <c r="C9889" t="s">
        <v>243</v>
      </c>
      <c r="D9889" s="684">
        <v>1427.07</v>
      </c>
      <c r="E9889" t="s">
        <v>30879</v>
      </c>
    </row>
    <row r="9890" spans="1:5" hidden="1" x14ac:dyDescent="0.2">
      <c r="A9890" s="94" t="s">
        <v>10479</v>
      </c>
      <c r="B9890" t="s">
        <v>10480</v>
      </c>
      <c r="C9890" t="s">
        <v>243</v>
      </c>
      <c r="D9890" s="684">
        <v>1774.55</v>
      </c>
      <c r="E9890" t="s">
        <v>30879</v>
      </c>
    </row>
    <row r="9891" spans="1:5" hidden="1" x14ac:dyDescent="0.2">
      <c r="A9891" s="94" t="s">
        <v>36166</v>
      </c>
      <c r="B9891" t="s">
        <v>36167</v>
      </c>
      <c r="C9891" t="s">
        <v>243</v>
      </c>
      <c r="D9891" s="684">
        <v>2045.34</v>
      </c>
      <c r="E9891" t="s">
        <v>30879</v>
      </c>
    </row>
    <row r="9892" spans="1:5" hidden="1" x14ac:dyDescent="0.2">
      <c r="A9892" s="94" t="s">
        <v>10481</v>
      </c>
      <c r="B9892" t="s">
        <v>10482</v>
      </c>
      <c r="C9892" t="s">
        <v>243</v>
      </c>
      <c r="D9892" s="684">
        <v>2316.14</v>
      </c>
      <c r="E9892" t="s">
        <v>30879</v>
      </c>
    </row>
    <row r="9893" spans="1:5" hidden="1" x14ac:dyDescent="0.2">
      <c r="A9893" s="94" t="s">
        <v>36164</v>
      </c>
      <c r="B9893" t="s">
        <v>36165</v>
      </c>
      <c r="C9893" t="s">
        <v>243</v>
      </c>
      <c r="D9893" s="684">
        <v>2045.34</v>
      </c>
      <c r="E9893" t="s">
        <v>30879</v>
      </c>
    </row>
    <row r="9894" spans="1:5" hidden="1" x14ac:dyDescent="0.2">
      <c r="A9894" s="94" t="s">
        <v>10483</v>
      </c>
      <c r="B9894" t="s">
        <v>10484</v>
      </c>
      <c r="C9894" t="s">
        <v>243</v>
      </c>
      <c r="D9894">
        <v>89.04</v>
      </c>
      <c r="E9894" t="s">
        <v>30879</v>
      </c>
    </row>
    <row r="9895" spans="1:5" hidden="1" x14ac:dyDescent="0.2">
      <c r="A9895" s="94" t="s">
        <v>10485</v>
      </c>
      <c r="B9895" t="s">
        <v>22238</v>
      </c>
      <c r="C9895" t="s">
        <v>243</v>
      </c>
      <c r="D9895">
        <v>34.1</v>
      </c>
      <c r="E9895" t="s">
        <v>30879</v>
      </c>
    </row>
    <row r="9896" spans="1:5" hidden="1" x14ac:dyDescent="0.2">
      <c r="A9896" s="94" t="s">
        <v>10486</v>
      </c>
      <c r="B9896" t="s">
        <v>10487</v>
      </c>
      <c r="C9896" t="s">
        <v>243</v>
      </c>
      <c r="D9896" s="684">
        <v>1314.43</v>
      </c>
      <c r="E9896" t="s">
        <v>30879</v>
      </c>
    </row>
    <row r="9897" spans="1:5" hidden="1" x14ac:dyDescent="0.2">
      <c r="A9897" s="94" t="s">
        <v>10488</v>
      </c>
      <c r="B9897" t="s">
        <v>10489</v>
      </c>
      <c r="C9897" t="s">
        <v>243</v>
      </c>
      <c r="D9897">
        <v>267.58999999999997</v>
      </c>
      <c r="E9897" t="s">
        <v>30879</v>
      </c>
    </row>
    <row r="9898" spans="1:5" hidden="1" x14ac:dyDescent="0.2">
      <c r="A9898" s="94" t="s">
        <v>3563</v>
      </c>
      <c r="B9898" t="s">
        <v>3564</v>
      </c>
      <c r="C9898" t="s">
        <v>243</v>
      </c>
      <c r="D9898" s="684">
        <v>4373.45</v>
      </c>
      <c r="E9898" t="s">
        <v>30879</v>
      </c>
    </row>
    <row r="9899" spans="1:5" hidden="1" x14ac:dyDescent="0.2">
      <c r="A9899" s="94" t="s">
        <v>3565</v>
      </c>
      <c r="B9899" t="s">
        <v>5897</v>
      </c>
      <c r="C9899" t="s">
        <v>243</v>
      </c>
      <c r="D9899" s="684">
        <v>4373.45</v>
      </c>
      <c r="E9899" t="s">
        <v>30879</v>
      </c>
    </row>
    <row r="9900" spans="1:5" hidden="1" x14ac:dyDescent="0.2">
      <c r="A9900" s="94" t="s">
        <v>22239</v>
      </c>
      <c r="B9900" t="s">
        <v>22240</v>
      </c>
      <c r="C9900" t="s">
        <v>243</v>
      </c>
      <c r="D9900">
        <v>254.15</v>
      </c>
      <c r="E9900" t="s">
        <v>30879</v>
      </c>
    </row>
    <row r="9901" spans="1:5" hidden="1" x14ac:dyDescent="0.2">
      <c r="A9901" s="94" t="s">
        <v>22241</v>
      </c>
      <c r="B9901" t="s">
        <v>22242</v>
      </c>
      <c r="C9901" t="s">
        <v>243</v>
      </c>
      <c r="D9901">
        <v>254.67</v>
      </c>
      <c r="E9901" t="s">
        <v>30879</v>
      </c>
    </row>
    <row r="9902" spans="1:5" hidden="1" x14ac:dyDescent="0.2">
      <c r="A9902" s="94" t="s">
        <v>3168</v>
      </c>
      <c r="B9902" t="s">
        <v>5898</v>
      </c>
      <c r="C9902" t="s">
        <v>243</v>
      </c>
      <c r="D9902">
        <v>149.5</v>
      </c>
      <c r="E9902" t="s">
        <v>30879</v>
      </c>
    </row>
    <row r="9903" spans="1:5" hidden="1" x14ac:dyDescent="0.2">
      <c r="A9903" s="94" t="s">
        <v>3169</v>
      </c>
      <c r="B9903" t="s">
        <v>5899</v>
      </c>
      <c r="C9903" t="s">
        <v>243</v>
      </c>
      <c r="D9903">
        <v>149.5</v>
      </c>
      <c r="E9903" t="s">
        <v>30879</v>
      </c>
    </row>
    <row r="9904" spans="1:5" hidden="1" x14ac:dyDescent="0.2">
      <c r="A9904" s="94" t="s">
        <v>3170</v>
      </c>
      <c r="B9904" t="s">
        <v>3171</v>
      </c>
      <c r="C9904" t="s">
        <v>243</v>
      </c>
      <c r="D9904">
        <v>156.4</v>
      </c>
      <c r="E9904" t="s">
        <v>30879</v>
      </c>
    </row>
    <row r="9905" spans="1:5" hidden="1" x14ac:dyDescent="0.2">
      <c r="A9905" s="94" t="s">
        <v>3172</v>
      </c>
      <c r="B9905" t="s">
        <v>3173</v>
      </c>
      <c r="C9905" t="s">
        <v>243</v>
      </c>
      <c r="D9905">
        <v>307.05</v>
      </c>
      <c r="E9905" t="s">
        <v>30879</v>
      </c>
    </row>
    <row r="9906" spans="1:5" hidden="1" x14ac:dyDescent="0.2">
      <c r="A9906" s="94" t="s">
        <v>3174</v>
      </c>
      <c r="B9906" t="s">
        <v>5900</v>
      </c>
      <c r="C9906" t="s">
        <v>243</v>
      </c>
      <c r="D9906">
        <v>89.7</v>
      </c>
      <c r="E9906" t="s">
        <v>30879</v>
      </c>
    </row>
    <row r="9907" spans="1:5" hidden="1" x14ac:dyDescent="0.2">
      <c r="A9907" s="94" t="s">
        <v>3175</v>
      </c>
      <c r="B9907" t="s">
        <v>3176</v>
      </c>
      <c r="C9907" t="s">
        <v>243</v>
      </c>
      <c r="D9907">
        <v>133.4</v>
      </c>
      <c r="E9907" t="s">
        <v>30879</v>
      </c>
    </row>
    <row r="9908" spans="1:5" hidden="1" x14ac:dyDescent="0.2">
      <c r="A9908" s="94" t="s">
        <v>3177</v>
      </c>
      <c r="B9908" t="s">
        <v>3178</v>
      </c>
      <c r="C9908" t="s">
        <v>243</v>
      </c>
      <c r="D9908">
        <v>69</v>
      </c>
      <c r="E9908" t="s">
        <v>30879</v>
      </c>
    </row>
    <row r="9909" spans="1:5" hidden="1" x14ac:dyDescent="0.2">
      <c r="A9909" s="94" t="s">
        <v>3179</v>
      </c>
      <c r="B9909" t="s">
        <v>3180</v>
      </c>
      <c r="C9909" t="s">
        <v>243</v>
      </c>
      <c r="D9909">
        <v>17.25</v>
      </c>
      <c r="E9909" t="s">
        <v>30879</v>
      </c>
    </row>
    <row r="9910" spans="1:5" hidden="1" x14ac:dyDescent="0.2">
      <c r="A9910" s="94" t="s">
        <v>3181</v>
      </c>
      <c r="B9910" t="s">
        <v>5901</v>
      </c>
      <c r="C9910" t="s">
        <v>243</v>
      </c>
      <c r="D9910">
        <v>167.9</v>
      </c>
      <c r="E9910" t="s">
        <v>30879</v>
      </c>
    </row>
    <row r="9911" spans="1:5" hidden="1" x14ac:dyDescent="0.2">
      <c r="A9911" s="94" t="s">
        <v>3182</v>
      </c>
      <c r="B9911" t="s">
        <v>3183</v>
      </c>
      <c r="C9911" t="s">
        <v>243</v>
      </c>
      <c r="D9911">
        <v>120.75</v>
      </c>
      <c r="E9911" t="s">
        <v>30879</v>
      </c>
    </row>
    <row r="9912" spans="1:5" hidden="1" x14ac:dyDescent="0.2">
      <c r="A9912" s="94" t="s">
        <v>22243</v>
      </c>
      <c r="B9912" t="s">
        <v>22244</v>
      </c>
      <c r="C9912" t="s">
        <v>243</v>
      </c>
      <c r="D9912">
        <v>944.7</v>
      </c>
      <c r="E9912" t="s">
        <v>30879</v>
      </c>
    </row>
    <row r="9913" spans="1:5" hidden="1" x14ac:dyDescent="0.2">
      <c r="A9913" s="94" t="s">
        <v>22245</v>
      </c>
      <c r="B9913" t="s">
        <v>22246</v>
      </c>
      <c r="C9913" t="s">
        <v>243</v>
      </c>
      <c r="D9913">
        <v>944.7</v>
      </c>
      <c r="E9913" t="s">
        <v>30879</v>
      </c>
    </row>
    <row r="9914" spans="1:5" hidden="1" x14ac:dyDescent="0.2">
      <c r="A9914" s="94" t="s">
        <v>42107</v>
      </c>
      <c r="B9914" t="s">
        <v>42108</v>
      </c>
      <c r="C9914" t="s">
        <v>243</v>
      </c>
      <c r="D9914" s="684">
        <v>1041.9000000000001</v>
      </c>
      <c r="E9914" t="s">
        <v>30879</v>
      </c>
    </row>
    <row r="9915" spans="1:5" hidden="1" x14ac:dyDescent="0.2">
      <c r="A9915" s="94" t="s">
        <v>42109</v>
      </c>
      <c r="B9915" t="s">
        <v>42110</v>
      </c>
      <c r="C9915" t="s">
        <v>243</v>
      </c>
      <c r="D9915" s="684">
        <v>1041.9000000000001</v>
      </c>
      <c r="E9915" t="s">
        <v>30879</v>
      </c>
    </row>
    <row r="9916" spans="1:5" hidden="1" x14ac:dyDescent="0.2">
      <c r="A9916" s="94" t="s">
        <v>42111</v>
      </c>
      <c r="B9916" t="s">
        <v>42112</v>
      </c>
      <c r="C9916" t="s">
        <v>243</v>
      </c>
      <c r="D9916" s="684">
        <v>1069.25</v>
      </c>
      <c r="E9916" t="s">
        <v>30879</v>
      </c>
    </row>
    <row r="9917" spans="1:5" hidden="1" x14ac:dyDescent="0.2">
      <c r="A9917" s="94" t="s">
        <v>22247</v>
      </c>
      <c r="B9917" t="s">
        <v>22248</v>
      </c>
      <c r="C9917" t="s">
        <v>243</v>
      </c>
      <c r="D9917" s="684">
        <v>1069.25</v>
      </c>
      <c r="E9917" t="s">
        <v>30879</v>
      </c>
    </row>
    <row r="9918" spans="1:5" hidden="1" x14ac:dyDescent="0.2">
      <c r="A9918" s="94" t="s">
        <v>42113</v>
      </c>
      <c r="B9918" t="s">
        <v>42114</v>
      </c>
      <c r="C9918" t="s">
        <v>243</v>
      </c>
      <c r="D9918" s="684">
        <v>1018.73</v>
      </c>
      <c r="E9918" t="s">
        <v>30879</v>
      </c>
    </row>
    <row r="9919" spans="1:5" hidden="1" x14ac:dyDescent="0.2">
      <c r="A9919" s="94" t="s">
        <v>22249</v>
      </c>
      <c r="B9919" t="s">
        <v>22250</v>
      </c>
      <c r="C9919" t="s">
        <v>243</v>
      </c>
      <c r="D9919" s="684">
        <v>1018.73</v>
      </c>
      <c r="E9919" t="s">
        <v>30879</v>
      </c>
    </row>
    <row r="9920" spans="1:5" hidden="1" x14ac:dyDescent="0.2">
      <c r="A9920" s="94" t="s">
        <v>4295</v>
      </c>
      <c r="B9920" t="s">
        <v>22251</v>
      </c>
      <c r="C9920" t="s">
        <v>243</v>
      </c>
      <c r="D9920" s="684">
        <v>1832.23</v>
      </c>
      <c r="E9920" t="s">
        <v>30879</v>
      </c>
    </row>
    <row r="9921" spans="1:5" hidden="1" x14ac:dyDescent="0.2">
      <c r="A9921" s="94" t="s">
        <v>4296</v>
      </c>
      <c r="B9921" t="s">
        <v>22252</v>
      </c>
      <c r="C9921" t="s">
        <v>243</v>
      </c>
      <c r="D9921" s="684">
        <v>1832.23</v>
      </c>
      <c r="E9921" t="s">
        <v>30879</v>
      </c>
    </row>
    <row r="9922" spans="1:5" hidden="1" x14ac:dyDescent="0.2">
      <c r="A9922" s="94" t="s">
        <v>3067</v>
      </c>
      <c r="B9922" t="s">
        <v>36181</v>
      </c>
      <c r="C9922" t="s">
        <v>243</v>
      </c>
      <c r="D9922" s="684">
        <v>1983.68</v>
      </c>
      <c r="E9922" t="s">
        <v>30879</v>
      </c>
    </row>
    <row r="9923" spans="1:5" hidden="1" x14ac:dyDescent="0.2">
      <c r="A9923" s="94" t="s">
        <v>3184</v>
      </c>
      <c r="B9923" t="s">
        <v>36180</v>
      </c>
      <c r="C9923" t="s">
        <v>243</v>
      </c>
      <c r="D9923" s="684">
        <v>1983.68</v>
      </c>
      <c r="E9923" t="s">
        <v>30879</v>
      </c>
    </row>
    <row r="9924" spans="1:5" hidden="1" x14ac:dyDescent="0.2">
      <c r="A9924" s="94" t="s">
        <v>6755</v>
      </c>
      <c r="B9924" t="s">
        <v>6756</v>
      </c>
      <c r="C9924" t="s">
        <v>243</v>
      </c>
      <c r="D9924" s="684">
        <v>1152.3</v>
      </c>
      <c r="E9924" t="s">
        <v>30879</v>
      </c>
    </row>
    <row r="9925" spans="1:5" hidden="1" x14ac:dyDescent="0.2">
      <c r="A9925" s="94" t="s">
        <v>6757</v>
      </c>
      <c r="B9925" t="s">
        <v>6758</v>
      </c>
      <c r="C9925" t="s">
        <v>243</v>
      </c>
      <c r="D9925" s="684">
        <v>1152.3</v>
      </c>
      <c r="E9925" t="s">
        <v>30879</v>
      </c>
    </row>
    <row r="9926" spans="1:5" hidden="1" x14ac:dyDescent="0.2">
      <c r="A9926" s="94" t="s">
        <v>3566</v>
      </c>
      <c r="B9926" t="s">
        <v>3567</v>
      </c>
      <c r="C9926" t="s">
        <v>243</v>
      </c>
      <c r="D9926" s="684">
        <v>1212.45</v>
      </c>
      <c r="E9926" t="s">
        <v>30879</v>
      </c>
    </row>
    <row r="9927" spans="1:5" hidden="1" x14ac:dyDescent="0.2">
      <c r="A9927" s="94" t="s">
        <v>3568</v>
      </c>
      <c r="B9927" t="s">
        <v>5902</v>
      </c>
      <c r="C9927" t="s">
        <v>243</v>
      </c>
      <c r="D9927" s="684">
        <v>1306.4000000000001</v>
      </c>
      <c r="E9927" t="s">
        <v>30879</v>
      </c>
    </row>
    <row r="9928" spans="1:5" hidden="1" x14ac:dyDescent="0.2">
      <c r="A9928" s="94" t="s">
        <v>22253</v>
      </c>
      <c r="B9928" t="s">
        <v>22254</v>
      </c>
      <c r="C9928" t="s">
        <v>243</v>
      </c>
      <c r="D9928">
        <v>64.400000000000006</v>
      </c>
      <c r="E9928" t="s">
        <v>30879</v>
      </c>
    </row>
    <row r="9929" spans="1:5" hidden="1" x14ac:dyDescent="0.2">
      <c r="A9929" s="94" t="s">
        <v>3185</v>
      </c>
      <c r="B9929" t="s">
        <v>5903</v>
      </c>
      <c r="C9929" t="s">
        <v>243</v>
      </c>
      <c r="D9929">
        <v>393.3</v>
      </c>
      <c r="E9929" t="s">
        <v>30879</v>
      </c>
    </row>
    <row r="9930" spans="1:5" hidden="1" x14ac:dyDescent="0.2">
      <c r="A9930" s="94" t="s">
        <v>22255</v>
      </c>
      <c r="B9930" t="s">
        <v>22256</v>
      </c>
      <c r="C9930" t="s">
        <v>243</v>
      </c>
      <c r="D9930">
        <v>259.89999999999998</v>
      </c>
      <c r="E9930" t="s">
        <v>30879</v>
      </c>
    </row>
    <row r="9931" spans="1:5" hidden="1" x14ac:dyDescent="0.2">
      <c r="A9931" s="94" t="s">
        <v>22257</v>
      </c>
      <c r="B9931" t="s">
        <v>22258</v>
      </c>
      <c r="C9931" t="s">
        <v>243</v>
      </c>
      <c r="D9931">
        <v>93.15</v>
      </c>
      <c r="E9931" t="s">
        <v>30879</v>
      </c>
    </row>
    <row r="9932" spans="1:5" hidden="1" x14ac:dyDescent="0.2">
      <c r="A9932" s="94" t="s">
        <v>36176</v>
      </c>
      <c r="B9932" t="s">
        <v>36177</v>
      </c>
      <c r="C9932" t="s">
        <v>243</v>
      </c>
      <c r="D9932">
        <v>46.62</v>
      </c>
      <c r="E9932" t="s">
        <v>30879</v>
      </c>
    </row>
    <row r="9933" spans="1:5" hidden="1" x14ac:dyDescent="0.2">
      <c r="A9933" s="94" t="s">
        <v>755</v>
      </c>
      <c r="B9933" t="s">
        <v>10490</v>
      </c>
      <c r="C9933" t="s">
        <v>243</v>
      </c>
      <c r="D9933">
        <v>143.75</v>
      </c>
      <c r="E9933" t="s">
        <v>30879</v>
      </c>
    </row>
    <row r="9934" spans="1:5" hidden="1" x14ac:dyDescent="0.2">
      <c r="A9934" s="94" t="s">
        <v>22259</v>
      </c>
      <c r="B9934" t="s">
        <v>22260</v>
      </c>
      <c r="C9934" t="s">
        <v>243</v>
      </c>
      <c r="D9934">
        <v>47.15</v>
      </c>
      <c r="E9934" t="s">
        <v>30879</v>
      </c>
    </row>
    <row r="9935" spans="1:5" hidden="1" x14ac:dyDescent="0.2">
      <c r="A9935" s="94" t="s">
        <v>22261</v>
      </c>
      <c r="B9935" t="s">
        <v>22262</v>
      </c>
      <c r="C9935" t="s">
        <v>243</v>
      </c>
      <c r="D9935">
        <v>94.3</v>
      </c>
      <c r="E9935" t="s">
        <v>30879</v>
      </c>
    </row>
    <row r="9936" spans="1:5" hidden="1" x14ac:dyDescent="0.2">
      <c r="A9936" s="94" t="s">
        <v>22263</v>
      </c>
      <c r="B9936" t="s">
        <v>22264</v>
      </c>
      <c r="C9936" t="s">
        <v>243</v>
      </c>
      <c r="D9936">
        <v>757.85</v>
      </c>
      <c r="E9936" t="s">
        <v>30879</v>
      </c>
    </row>
    <row r="9937" spans="1:5" hidden="1" x14ac:dyDescent="0.2">
      <c r="A9937" s="94" t="s">
        <v>22265</v>
      </c>
      <c r="B9937" t="s">
        <v>22266</v>
      </c>
      <c r="C9937" t="s">
        <v>243</v>
      </c>
      <c r="D9937">
        <v>389.85</v>
      </c>
      <c r="E9937" t="s">
        <v>30879</v>
      </c>
    </row>
    <row r="9938" spans="1:5" hidden="1" x14ac:dyDescent="0.2">
      <c r="A9938" s="94" t="s">
        <v>1964</v>
      </c>
      <c r="B9938" t="s">
        <v>5904</v>
      </c>
      <c r="C9938" t="s">
        <v>243</v>
      </c>
      <c r="D9938">
        <v>408.25</v>
      </c>
      <c r="E9938" t="s">
        <v>30879</v>
      </c>
    </row>
    <row r="9939" spans="1:5" hidden="1" x14ac:dyDescent="0.2">
      <c r="A9939" s="94" t="s">
        <v>22267</v>
      </c>
      <c r="B9939" t="s">
        <v>22268</v>
      </c>
      <c r="C9939" t="s">
        <v>243</v>
      </c>
      <c r="D9939">
        <v>186.3</v>
      </c>
      <c r="E9939" t="s">
        <v>30879</v>
      </c>
    </row>
    <row r="9940" spans="1:5" hidden="1" x14ac:dyDescent="0.2">
      <c r="A9940" s="94" t="s">
        <v>22269</v>
      </c>
      <c r="B9940" t="s">
        <v>22270</v>
      </c>
      <c r="C9940" t="s">
        <v>243</v>
      </c>
      <c r="D9940">
        <v>95.45</v>
      </c>
      <c r="E9940" t="s">
        <v>30879</v>
      </c>
    </row>
    <row r="9941" spans="1:5" hidden="1" x14ac:dyDescent="0.2">
      <c r="A9941" s="94" t="s">
        <v>2529</v>
      </c>
      <c r="B9941" t="s">
        <v>5905</v>
      </c>
      <c r="C9941" t="s">
        <v>243</v>
      </c>
      <c r="D9941">
        <v>135.69999999999999</v>
      </c>
      <c r="E9941" t="s">
        <v>30879</v>
      </c>
    </row>
    <row r="9942" spans="1:5" hidden="1" x14ac:dyDescent="0.2">
      <c r="A9942" s="94" t="s">
        <v>2897</v>
      </c>
      <c r="B9942" t="s">
        <v>5906</v>
      </c>
      <c r="C9942" t="s">
        <v>243</v>
      </c>
      <c r="D9942">
        <v>121.9</v>
      </c>
      <c r="E9942" t="s">
        <v>30879</v>
      </c>
    </row>
    <row r="9943" spans="1:5" hidden="1" x14ac:dyDescent="0.2">
      <c r="A9943" s="94" t="s">
        <v>2898</v>
      </c>
      <c r="B9943" t="s">
        <v>5907</v>
      </c>
      <c r="C9943" t="s">
        <v>243</v>
      </c>
      <c r="D9943">
        <v>102.35</v>
      </c>
      <c r="E9943" t="s">
        <v>30879</v>
      </c>
    </row>
    <row r="9944" spans="1:5" hidden="1" x14ac:dyDescent="0.2">
      <c r="A9944" s="94" t="s">
        <v>22271</v>
      </c>
      <c r="B9944" t="s">
        <v>22272</v>
      </c>
      <c r="C9944" t="s">
        <v>243</v>
      </c>
      <c r="D9944">
        <v>109.25</v>
      </c>
      <c r="E9944" t="s">
        <v>30879</v>
      </c>
    </row>
    <row r="9945" spans="1:5" hidden="1" x14ac:dyDescent="0.2">
      <c r="A9945" s="94" t="s">
        <v>22273</v>
      </c>
      <c r="B9945" t="s">
        <v>22274</v>
      </c>
      <c r="C9945" t="s">
        <v>243</v>
      </c>
      <c r="D9945">
        <v>339.25</v>
      </c>
      <c r="E9945" t="s">
        <v>30879</v>
      </c>
    </row>
    <row r="9946" spans="1:5" hidden="1" x14ac:dyDescent="0.2">
      <c r="A9946" s="94" t="s">
        <v>22275</v>
      </c>
      <c r="B9946" t="s">
        <v>22276</v>
      </c>
      <c r="C9946" t="s">
        <v>243</v>
      </c>
      <c r="D9946">
        <v>273.7</v>
      </c>
      <c r="E9946" t="s">
        <v>30879</v>
      </c>
    </row>
    <row r="9947" spans="1:5" hidden="1" x14ac:dyDescent="0.2">
      <c r="A9947" s="94" t="s">
        <v>22277</v>
      </c>
      <c r="B9947" t="s">
        <v>22278</v>
      </c>
      <c r="C9947" t="s">
        <v>243</v>
      </c>
      <c r="D9947">
        <v>488.75</v>
      </c>
      <c r="E9947" t="s">
        <v>30879</v>
      </c>
    </row>
    <row r="9948" spans="1:5" hidden="1" x14ac:dyDescent="0.2">
      <c r="A9948" s="94" t="s">
        <v>22279</v>
      </c>
      <c r="B9948" t="s">
        <v>22280</v>
      </c>
      <c r="C9948" t="s">
        <v>243</v>
      </c>
      <c r="D9948">
        <v>495.65</v>
      </c>
      <c r="E9948" t="s">
        <v>30879</v>
      </c>
    </row>
    <row r="9949" spans="1:5" hidden="1" x14ac:dyDescent="0.2">
      <c r="A9949" s="94" t="s">
        <v>22281</v>
      </c>
      <c r="B9949" t="s">
        <v>22282</v>
      </c>
      <c r="C9949" t="s">
        <v>243</v>
      </c>
      <c r="D9949">
        <v>520.95000000000005</v>
      </c>
      <c r="E9949" t="s">
        <v>30879</v>
      </c>
    </row>
    <row r="9950" spans="1:5" hidden="1" x14ac:dyDescent="0.2">
      <c r="A9950" s="94" t="s">
        <v>22283</v>
      </c>
      <c r="B9950" t="s">
        <v>22284</v>
      </c>
      <c r="C9950" t="s">
        <v>243</v>
      </c>
      <c r="D9950">
        <v>469.2</v>
      </c>
      <c r="E9950" t="s">
        <v>30879</v>
      </c>
    </row>
    <row r="9951" spans="1:5" hidden="1" x14ac:dyDescent="0.2">
      <c r="A9951" s="94" t="s">
        <v>22285</v>
      </c>
      <c r="B9951" t="s">
        <v>22286</v>
      </c>
      <c r="C9951" t="s">
        <v>243</v>
      </c>
      <c r="D9951">
        <v>725.65</v>
      </c>
      <c r="E9951" t="s">
        <v>30879</v>
      </c>
    </row>
    <row r="9952" spans="1:5" hidden="1" x14ac:dyDescent="0.2">
      <c r="A9952" s="94" t="s">
        <v>22287</v>
      </c>
      <c r="B9952" t="s">
        <v>22288</v>
      </c>
      <c r="C9952" t="s">
        <v>243</v>
      </c>
      <c r="D9952">
        <v>725.65</v>
      </c>
      <c r="E9952" t="s">
        <v>30879</v>
      </c>
    </row>
    <row r="9953" spans="1:5" hidden="1" x14ac:dyDescent="0.2">
      <c r="A9953" s="94" t="s">
        <v>22289</v>
      </c>
      <c r="B9953" t="s">
        <v>22290</v>
      </c>
      <c r="C9953" t="s">
        <v>243</v>
      </c>
      <c r="D9953">
        <v>326.60000000000002</v>
      </c>
      <c r="E9953" t="s">
        <v>30879</v>
      </c>
    </row>
    <row r="9954" spans="1:5" hidden="1" x14ac:dyDescent="0.2">
      <c r="A9954" s="94" t="s">
        <v>22291</v>
      </c>
      <c r="B9954" t="s">
        <v>22292</v>
      </c>
      <c r="C9954" t="s">
        <v>243</v>
      </c>
      <c r="D9954">
        <v>488.75</v>
      </c>
      <c r="E9954" t="s">
        <v>30879</v>
      </c>
    </row>
    <row r="9955" spans="1:5" hidden="1" x14ac:dyDescent="0.2">
      <c r="A9955" s="94" t="s">
        <v>22293</v>
      </c>
      <c r="B9955" t="s">
        <v>22294</v>
      </c>
      <c r="C9955" t="s">
        <v>243</v>
      </c>
      <c r="D9955">
        <v>587.65</v>
      </c>
      <c r="E9955" t="s">
        <v>30879</v>
      </c>
    </row>
    <row r="9956" spans="1:5" hidden="1" x14ac:dyDescent="0.2">
      <c r="A9956" s="94" t="s">
        <v>22295</v>
      </c>
      <c r="B9956" t="s">
        <v>22296</v>
      </c>
      <c r="C9956" t="s">
        <v>243</v>
      </c>
      <c r="D9956">
        <v>577.29999999999995</v>
      </c>
      <c r="E9956" t="s">
        <v>30879</v>
      </c>
    </row>
    <row r="9957" spans="1:5" hidden="1" x14ac:dyDescent="0.2">
      <c r="A9957" s="94" t="s">
        <v>22297</v>
      </c>
      <c r="B9957" t="s">
        <v>22298</v>
      </c>
      <c r="C9957" t="s">
        <v>243</v>
      </c>
      <c r="D9957">
        <v>577.29999999999995</v>
      </c>
      <c r="E9957" t="s">
        <v>30879</v>
      </c>
    </row>
    <row r="9958" spans="1:5" hidden="1" x14ac:dyDescent="0.2">
      <c r="A9958" s="94" t="s">
        <v>22299</v>
      </c>
      <c r="B9958" t="s">
        <v>22300</v>
      </c>
      <c r="C9958" t="s">
        <v>243</v>
      </c>
      <c r="D9958">
        <v>704.95</v>
      </c>
      <c r="E9958" t="s">
        <v>30879</v>
      </c>
    </row>
    <row r="9959" spans="1:5" hidden="1" x14ac:dyDescent="0.2">
      <c r="A9959" s="94" t="s">
        <v>22301</v>
      </c>
      <c r="B9959" t="s">
        <v>22302</v>
      </c>
      <c r="C9959" t="s">
        <v>243</v>
      </c>
      <c r="D9959">
        <v>704.95</v>
      </c>
      <c r="E9959" t="s">
        <v>30879</v>
      </c>
    </row>
    <row r="9960" spans="1:5" hidden="1" x14ac:dyDescent="0.2">
      <c r="A9960" s="94" t="s">
        <v>22303</v>
      </c>
      <c r="B9960" t="s">
        <v>22304</v>
      </c>
      <c r="C9960" t="s">
        <v>243</v>
      </c>
      <c r="D9960">
        <v>512.9</v>
      </c>
      <c r="E9960" t="s">
        <v>30879</v>
      </c>
    </row>
    <row r="9961" spans="1:5" hidden="1" x14ac:dyDescent="0.2">
      <c r="A9961" s="94" t="s">
        <v>22305</v>
      </c>
      <c r="B9961" t="s">
        <v>22306</v>
      </c>
      <c r="C9961" t="s">
        <v>243</v>
      </c>
      <c r="D9961">
        <v>577.29999999999995</v>
      </c>
      <c r="E9961" t="s">
        <v>30879</v>
      </c>
    </row>
    <row r="9962" spans="1:5" hidden="1" x14ac:dyDescent="0.2">
      <c r="A9962" s="94" t="s">
        <v>22307</v>
      </c>
      <c r="B9962" t="s">
        <v>22308</v>
      </c>
      <c r="C9962" t="s">
        <v>243</v>
      </c>
      <c r="D9962">
        <v>640.54999999999995</v>
      </c>
      <c r="E9962" t="s">
        <v>30879</v>
      </c>
    </row>
    <row r="9963" spans="1:5" hidden="1" x14ac:dyDescent="0.2">
      <c r="A9963" s="94" t="s">
        <v>22309</v>
      </c>
      <c r="B9963" t="s">
        <v>22310</v>
      </c>
      <c r="C9963" t="s">
        <v>243</v>
      </c>
      <c r="D9963">
        <v>608.35</v>
      </c>
      <c r="E9963" t="s">
        <v>30879</v>
      </c>
    </row>
    <row r="9964" spans="1:5" hidden="1" x14ac:dyDescent="0.2">
      <c r="A9964" s="94" t="s">
        <v>22311</v>
      </c>
      <c r="B9964" t="s">
        <v>22312</v>
      </c>
      <c r="C9964" t="s">
        <v>243</v>
      </c>
      <c r="D9964">
        <v>672.75</v>
      </c>
      <c r="E9964" t="s">
        <v>30879</v>
      </c>
    </row>
    <row r="9965" spans="1:5" hidden="1" x14ac:dyDescent="0.2">
      <c r="A9965" s="94" t="s">
        <v>22313</v>
      </c>
      <c r="B9965" t="s">
        <v>22314</v>
      </c>
      <c r="C9965" t="s">
        <v>243</v>
      </c>
      <c r="D9965">
        <v>640.54999999999995</v>
      </c>
      <c r="E9965" t="s">
        <v>30879</v>
      </c>
    </row>
    <row r="9966" spans="1:5" hidden="1" x14ac:dyDescent="0.2">
      <c r="A9966" s="94" t="s">
        <v>22315</v>
      </c>
      <c r="B9966" t="s">
        <v>22316</v>
      </c>
      <c r="C9966" t="s">
        <v>243</v>
      </c>
      <c r="D9966">
        <v>41.4</v>
      </c>
      <c r="E9966" t="s">
        <v>30879</v>
      </c>
    </row>
    <row r="9967" spans="1:5" hidden="1" x14ac:dyDescent="0.2">
      <c r="A9967" s="94" t="s">
        <v>22317</v>
      </c>
      <c r="B9967" t="s">
        <v>22318</v>
      </c>
      <c r="C9967" t="s">
        <v>243</v>
      </c>
      <c r="D9967">
        <v>51.75</v>
      </c>
      <c r="E9967" t="s">
        <v>30879</v>
      </c>
    </row>
    <row r="9968" spans="1:5" hidden="1" x14ac:dyDescent="0.2">
      <c r="A9968" s="94" t="s">
        <v>22319</v>
      </c>
      <c r="B9968" t="s">
        <v>22320</v>
      </c>
      <c r="C9968" t="s">
        <v>243</v>
      </c>
      <c r="D9968">
        <v>178.25</v>
      </c>
      <c r="E9968" t="s">
        <v>30879</v>
      </c>
    </row>
    <row r="9969" spans="1:5" hidden="1" x14ac:dyDescent="0.2">
      <c r="A9969" s="94" t="s">
        <v>22321</v>
      </c>
      <c r="B9969" t="s">
        <v>22322</v>
      </c>
      <c r="C9969" t="s">
        <v>243</v>
      </c>
      <c r="D9969">
        <v>232.3</v>
      </c>
      <c r="E9969" t="s">
        <v>30879</v>
      </c>
    </row>
    <row r="9970" spans="1:5" hidden="1" x14ac:dyDescent="0.2">
      <c r="A9970" s="94" t="s">
        <v>22323</v>
      </c>
      <c r="B9970" t="s">
        <v>22324</v>
      </c>
      <c r="C9970" t="s">
        <v>243</v>
      </c>
      <c r="D9970">
        <v>189.75</v>
      </c>
      <c r="E9970" t="s">
        <v>30879</v>
      </c>
    </row>
    <row r="9971" spans="1:5" hidden="1" x14ac:dyDescent="0.2">
      <c r="A9971" s="94" t="s">
        <v>22325</v>
      </c>
      <c r="B9971" t="s">
        <v>22326</v>
      </c>
      <c r="C9971" t="s">
        <v>243</v>
      </c>
      <c r="D9971">
        <v>302.45</v>
      </c>
      <c r="E9971" t="s">
        <v>30879</v>
      </c>
    </row>
    <row r="9972" spans="1:5" hidden="1" x14ac:dyDescent="0.2">
      <c r="A9972" s="94" t="s">
        <v>22327</v>
      </c>
      <c r="B9972" t="s">
        <v>22328</v>
      </c>
      <c r="C9972" t="s">
        <v>243</v>
      </c>
      <c r="D9972">
        <v>243.8</v>
      </c>
      <c r="E9972" t="s">
        <v>30879</v>
      </c>
    </row>
    <row r="9973" spans="1:5" hidden="1" x14ac:dyDescent="0.2">
      <c r="A9973" s="94" t="s">
        <v>22329</v>
      </c>
      <c r="B9973" t="s">
        <v>22330</v>
      </c>
      <c r="C9973" t="s">
        <v>243</v>
      </c>
      <c r="D9973">
        <v>121.9</v>
      </c>
      <c r="E9973" t="s">
        <v>30879</v>
      </c>
    </row>
    <row r="9974" spans="1:5" hidden="1" x14ac:dyDescent="0.2">
      <c r="A9974" s="94" t="s">
        <v>22331</v>
      </c>
      <c r="B9974" t="s">
        <v>22332</v>
      </c>
      <c r="C9974" t="s">
        <v>243</v>
      </c>
      <c r="D9974">
        <v>198.95</v>
      </c>
      <c r="E9974" t="s">
        <v>30879</v>
      </c>
    </row>
    <row r="9975" spans="1:5" hidden="1" x14ac:dyDescent="0.2">
      <c r="A9975" s="94" t="s">
        <v>4297</v>
      </c>
      <c r="B9975" t="s">
        <v>5908</v>
      </c>
      <c r="C9975" t="s">
        <v>243</v>
      </c>
      <c r="D9975">
        <v>652.6</v>
      </c>
      <c r="E9975" t="s">
        <v>30879</v>
      </c>
    </row>
    <row r="9976" spans="1:5" hidden="1" x14ac:dyDescent="0.2">
      <c r="A9976" s="94" t="s">
        <v>22333</v>
      </c>
      <c r="B9976" t="s">
        <v>22334</v>
      </c>
      <c r="C9976" t="s">
        <v>243</v>
      </c>
      <c r="D9976">
        <v>577.29999999999995</v>
      </c>
      <c r="E9976" t="s">
        <v>30879</v>
      </c>
    </row>
    <row r="9977" spans="1:5" hidden="1" x14ac:dyDescent="0.2">
      <c r="A9977" s="94" t="s">
        <v>22335</v>
      </c>
      <c r="B9977" t="s">
        <v>22336</v>
      </c>
      <c r="C9977" t="s">
        <v>243</v>
      </c>
      <c r="D9977">
        <v>660.1</v>
      </c>
      <c r="E9977" t="s">
        <v>30879</v>
      </c>
    </row>
    <row r="9978" spans="1:5" hidden="1" x14ac:dyDescent="0.2">
      <c r="A9978" s="94" t="s">
        <v>22337</v>
      </c>
      <c r="B9978" t="s">
        <v>22338</v>
      </c>
      <c r="C9978" t="s">
        <v>243</v>
      </c>
      <c r="D9978">
        <v>660.1</v>
      </c>
      <c r="E9978" t="s">
        <v>30879</v>
      </c>
    </row>
    <row r="9979" spans="1:5" hidden="1" x14ac:dyDescent="0.2">
      <c r="A9979" s="94" t="s">
        <v>22339</v>
      </c>
      <c r="B9979" t="s">
        <v>22340</v>
      </c>
      <c r="C9979" t="s">
        <v>243</v>
      </c>
      <c r="D9979">
        <v>26.45</v>
      </c>
      <c r="E9979" t="s">
        <v>30879</v>
      </c>
    </row>
    <row r="9980" spans="1:5" hidden="1" x14ac:dyDescent="0.2">
      <c r="A9980" s="94" t="s">
        <v>22341</v>
      </c>
      <c r="B9980" t="s">
        <v>22342</v>
      </c>
      <c r="C9980" t="s">
        <v>243</v>
      </c>
      <c r="D9980">
        <v>178.25</v>
      </c>
      <c r="E9980" t="s">
        <v>30879</v>
      </c>
    </row>
    <row r="9981" spans="1:5" hidden="1" x14ac:dyDescent="0.2">
      <c r="A9981" s="94" t="s">
        <v>22343</v>
      </c>
      <c r="B9981" t="s">
        <v>22344</v>
      </c>
      <c r="C9981" t="s">
        <v>243</v>
      </c>
      <c r="D9981">
        <v>115</v>
      </c>
      <c r="E9981" t="s">
        <v>30879</v>
      </c>
    </row>
    <row r="9982" spans="1:5" hidden="1" x14ac:dyDescent="0.2">
      <c r="A9982" s="94" t="s">
        <v>22345</v>
      </c>
      <c r="B9982" t="s">
        <v>22346</v>
      </c>
      <c r="C9982" t="s">
        <v>243</v>
      </c>
      <c r="D9982">
        <v>115</v>
      </c>
      <c r="E9982" t="s">
        <v>30879</v>
      </c>
    </row>
    <row r="9983" spans="1:5" hidden="1" x14ac:dyDescent="0.2">
      <c r="A9983" s="94" t="s">
        <v>3186</v>
      </c>
      <c r="B9983" t="s">
        <v>5909</v>
      </c>
      <c r="C9983" t="s">
        <v>243</v>
      </c>
      <c r="D9983">
        <v>808.45</v>
      </c>
      <c r="E9983" t="s">
        <v>30879</v>
      </c>
    </row>
    <row r="9984" spans="1:5" hidden="1" x14ac:dyDescent="0.2">
      <c r="A9984" s="94" t="s">
        <v>22347</v>
      </c>
      <c r="B9984" t="s">
        <v>22348</v>
      </c>
      <c r="C9984" t="s">
        <v>243</v>
      </c>
      <c r="D9984">
        <v>450.8</v>
      </c>
      <c r="E9984" t="s">
        <v>30879</v>
      </c>
    </row>
    <row r="9985" spans="1:5" hidden="1" x14ac:dyDescent="0.2">
      <c r="A9985" s="94" t="s">
        <v>22349</v>
      </c>
      <c r="B9985" t="s">
        <v>22350</v>
      </c>
      <c r="C9985" t="s">
        <v>243</v>
      </c>
      <c r="D9985">
        <v>117.3</v>
      </c>
      <c r="E9985" t="s">
        <v>30879</v>
      </c>
    </row>
    <row r="9986" spans="1:5" hidden="1" x14ac:dyDescent="0.2">
      <c r="A9986" s="94" t="s">
        <v>3187</v>
      </c>
      <c r="B9986" t="s">
        <v>3188</v>
      </c>
      <c r="C9986" t="s">
        <v>243</v>
      </c>
      <c r="D9986">
        <v>63.25</v>
      </c>
      <c r="E9986" t="s">
        <v>30879</v>
      </c>
    </row>
    <row r="9987" spans="1:5" hidden="1" x14ac:dyDescent="0.2">
      <c r="A9987" s="94" t="s">
        <v>3189</v>
      </c>
      <c r="B9987" t="s">
        <v>3190</v>
      </c>
      <c r="C9987" t="s">
        <v>243</v>
      </c>
      <c r="D9987">
        <v>72.45</v>
      </c>
      <c r="E9987" t="s">
        <v>30879</v>
      </c>
    </row>
    <row r="9988" spans="1:5" hidden="1" x14ac:dyDescent="0.2">
      <c r="A9988" s="94" t="s">
        <v>3191</v>
      </c>
      <c r="B9988" t="s">
        <v>3192</v>
      </c>
      <c r="C9988" t="s">
        <v>243</v>
      </c>
      <c r="D9988">
        <v>72.45</v>
      </c>
      <c r="E9988" t="s">
        <v>30879</v>
      </c>
    </row>
    <row r="9989" spans="1:5" hidden="1" x14ac:dyDescent="0.2">
      <c r="A9989" s="94" t="s">
        <v>3193</v>
      </c>
      <c r="B9989" t="s">
        <v>3194</v>
      </c>
      <c r="C9989" t="s">
        <v>243</v>
      </c>
      <c r="D9989">
        <v>81.650000000000006</v>
      </c>
      <c r="E9989" t="s">
        <v>30879</v>
      </c>
    </row>
    <row r="9990" spans="1:5" hidden="1" x14ac:dyDescent="0.2">
      <c r="A9990" s="94" t="s">
        <v>3195</v>
      </c>
      <c r="B9990" t="s">
        <v>3196</v>
      </c>
      <c r="C9990" t="s">
        <v>243</v>
      </c>
      <c r="D9990">
        <v>88.55</v>
      </c>
      <c r="E9990" t="s">
        <v>30879</v>
      </c>
    </row>
    <row r="9991" spans="1:5" hidden="1" x14ac:dyDescent="0.2">
      <c r="A9991" s="94" t="s">
        <v>3197</v>
      </c>
      <c r="B9991" t="s">
        <v>3198</v>
      </c>
      <c r="C9991" t="s">
        <v>243</v>
      </c>
      <c r="D9991">
        <v>109.25</v>
      </c>
      <c r="E9991" t="s">
        <v>30879</v>
      </c>
    </row>
    <row r="9992" spans="1:5" hidden="1" x14ac:dyDescent="0.2">
      <c r="A9992" s="94" t="s">
        <v>22351</v>
      </c>
      <c r="B9992" t="s">
        <v>22352</v>
      </c>
      <c r="C9992" t="s">
        <v>243</v>
      </c>
      <c r="D9992">
        <v>125.35</v>
      </c>
      <c r="E9992" t="s">
        <v>30879</v>
      </c>
    </row>
    <row r="9993" spans="1:5" hidden="1" x14ac:dyDescent="0.2">
      <c r="A9993" s="94" t="s">
        <v>22353</v>
      </c>
      <c r="B9993" t="s">
        <v>22354</v>
      </c>
      <c r="C9993" t="s">
        <v>243</v>
      </c>
      <c r="D9993">
        <v>72.45</v>
      </c>
      <c r="E9993" t="s">
        <v>30879</v>
      </c>
    </row>
    <row r="9994" spans="1:5" hidden="1" x14ac:dyDescent="0.2">
      <c r="A9994" s="94" t="s">
        <v>22355</v>
      </c>
      <c r="B9994" t="s">
        <v>22356</v>
      </c>
      <c r="C9994" t="s">
        <v>243</v>
      </c>
      <c r="D9994">
        <v>81.650000000000006</v>
      </c>
      <c r="E9994" t="s">
        <v>30879</v>
      </c>
    </row>
    <row r="9995" spans="1:5" hidden="1" x14ac:dyDescent="0.2">
      <c r="A9995" s="94" t="s">
        <v>22357</v>
      </c>
      <c r="B9995" t="s">
        <v>22358</v>
      </c>
      <c r="C9995" t="s">
        <v>243</v>
      </c>
      <c r="D9995">
        <v>170.2</v>
      </c>
      <c r="E9995" t="s">
        <v>30879</v>
      </c>
    </row>
    <row r="9996" spans="1:5" hidden="1" x14ac:dyDescent="0.2">
      <c r="A9996" s="94" t="s">
        <v>22359</v>
      </c>
      <c r="B9996" t="s">
        <v>22360</v>
      </c>
      <c r="C9996" t="s">
        <v>243</v>
      </c>
      <c r="D9996">
        <v>88.55</v>
      </c>
      <c r="E9996" t="s">
        <v>30879</v>
      </c>
    </row>
    <row r="9997" spans="1:5" hidden="1" x14ac:dyDescent="0.2">
      <c r="A9997" s="94" t="s">
        <v>22361</v>
      </c>
      <c r="B9997" t="s">
        <v>22362</v>
      </c>
      <c r="C9997" t="s">
        <v>243</v>
      </c>
      <c r="D9997">
        <v>23</v>
      </c>
      <c r="E9997" t="s">
        <v>30879</v>
      </c>
    </row>
    <row r="9998" spans="1:5" hidden="1" x14ac:dyDescent="0.2">
      <c r="A9998" s="94" t="s">
        <v>22363</v>
      </c>
      <c r="B9998" t="s">
        <v>22364</v>
      </c>
      <c r="C9998" t="s">
        <v>243</v>
      </c>
      <c r="D9998">
        <v>81.650000000000006</v>
      </c>
      <c r="E9998" t="s">
        <v>30879</v>
      </c>
    </row>
    <row r="9999" spans="1:5" hidden="1" x14ac:dyDescent="0.2">
      <c r="A9999" s="94" t="s">
        <v>3199</v>
      </c>
      <c r="B9999" t="s">
        <v>5910</v>
      </c>
      <c r="C9999" t="s">
        <v>243</v>
      </c>
      <c r="D9999">
        <v>81.650000000000006</v>
      </c>
      <c r="E9999" t="s">
        <v>30879</v>
      </c>
    </row>
    <row r="10000" spans="1:5" hidden="1" x14ac:dyDescent="0.2">
      <c r="A10000" s="94" t="s">
        <v>22365</v>
      </c>
      <c r="B10000" t="s">
        <v>22366</v>
      </c>
      <c r="C10000" t="s">
        <v>243</v>
      </c>
      <c r="D10000">
        <v>181.7</v>
      </c>
      <c r="E10000" t="s">
        <v>30879</v>
      </c>
    </row>
    <row r="10001" spans="1:5" hidden="1" x14ac:dyDescent="0.2">
      <c r="A10001" s="94" t="s">
        <v>22367</v>
      </c>
      <c r="B10001" t="s">
        <v>22368</v>
      </c>
      <c r="C10001" t="s">
        <v>243</v>
      </c>
      <c r="D10001">
        <v>109.25</v>
      </c>
      <c r="E10001" t="s">
        <v>30879</v>
      </c>
    </row>
    <row r="10002" spans="1:5" hidden="1" x14ac:dyDescent="0.2">
      <c r="A10002" s="94" t="s">
        <v>3200</v>
      </c>
      <c r="B10002" t="s">
        <v>5911</v>
      </c>
      <c r="C10002" t="s">
        <v>243</v>
      </c>
      <c r="D10002">
        <v>585.35</v>
      </c>
      <c r="E10002" t="s">
        <v>30879</v>
      </c>
    </row>
    <row r="10003" spans="1:5" hidden="1" x14ac:dyDescent="0.2">
      <c r="A10003" s="94" t="s">
        <v>3201</v>
      </c>
      <c r="B10003" t="s">
        <v>5912</v>
      </c>
      <c r="C10003" t="s">
        <v>243</v>
      </c>
      <c r="D10003">
        <v>585.35</v>
      </c>
      <c r="E10003" t="s">
        <v>30879</v>
      </c>
    </row>
    <row r="10004" spans="1:5" hidden="1" x14ac:dyDescent="0.2">
      <c r="A10004" s="94" t="s">
        <v>3202</v>
      </c>
      <c r="B10004" t="s">
        <v>3203</v>
      </c>
      <c r="C10004" t="s">
        <v>243</v>
      </c>
      <c r="D10004">
        <v>541.65</v>
      </c>
      <c r="E10004" t="s">
        <v>30879</v>
      </c>
    </row>
    <row r="10005" spans="1:5" hidden="1" x14ac:dyDescent="0.2">
      <c r="A10005" s="94" t="s">
        <v>22369</v>
      </c>
      <c r="B10005" t="s">
        <v>22370</v>
      </c>
      <c r="C10005" t="s">
        <v>243</v>
      </c>
      <c r="D10005">
        <v>187.45</v>
      </c>
      <c r="E10005" t="s">
        <v>30879</v>
      </c>
    </row>
    <row r="10006" spans="1:5" hidden="1" x14ac:dyDescent="0.2">
      <c r="A10006" s="94" t="s">
        <v>10491</v>
      </c>
      <c r="B10006" t="s">
        <v>10492</v>
      </c>
      <c r="C10006" t="s">
        <v>243</v>
      </c>
      <c r="D10006">
        <v>941.49</v>
      </c>
      <c r="E10006" t="s">
        <v>30879</v>
      </c>
    </row>
    <row r="10007" spans="1:5" hidden="1" x14ac:dyDescent="0.2">
      <c r="A10007" s="94" t="s">
        <v>36178</v>
      </c>
      <c r="B10007" t="s">
        <v>36179</v>
      </c>
      <c r="C10007" t="s">
        <v>243</v>
      </c>
      <c r="D10007">
        <v>991.01</v>
      </c>
      <c r="E10007" t="s">
        <v>30879</v>
      </c>
    </row>
    <row r="10008" spans="1:5" hidden="1" x14ac:dyDescent="0.2">
      <c r="A10008" s="94" t="s">
        <v>10493</v>
      </c>
      <c r="B10008" t="s">
        <v>10494</v>
      </c>
      <c r="C10008" t="s">
        <v>243</v>
      </c>
      <c r="D10008" s="684">
        <v>1228.3699999999999</v>
      </c>
      <c r="E10008" t="s">
        <v>30879</v>
      </c>
    </row>
    <row r="10009" spans="1:5" hidden="1" x14ac:dyDescent="0.2">
      <c r="A10009" s="94" t="s">
        <v>36174</v>
      </c>
      <c r="B10009" t="s">
        <v>36175</v>
      </c>
      <c r="C10009" t="s">
        <v>243</v>
      </c>
      <c r="D10009" s="684">
        <v>1292.04</v>
      </c>
      <c r="E10009" t="s">
        <v>30879</v>
      </c>
    </row>
    <row r="10010" spans="1:5" hidden="1" x14ac:dyDescent="0.2">
      <c r="A10010" s="94" t="s">
        <v>22371</v>
      </c>
      <c r="B10010" t="s">
        <v>22372</v>
      </c>
      <c r="C10010" t="s">
        <v>243</v>
      </c>
      <c r="D10010" s="684">
        <v>2840.5</v>
      </c>
      <c r="E10010" t="s">
        <v>30879</v>
      </c>
    </row>
    <row r="10011" spans="1:5" hidden="1" x14ac:dyDescent="0.2">
      <c r="A10011" s="94" t="s">
        <v>3273</v>
      </c>
      <c r="B10011" t="s">
        <v>5913</v>
      </c>
      <c r="C10011" t="s">
        <v>243</v>
      </c>
      <c r="D10011" s="684">
        <v>1822.75</v>
      </c>
      <c r="E10011" t="s">
        <v>30879</v>
      </c>
    </row>
    <row r="10012" spans="1:5" hidden="1" x14ac:dyDescent="0.2">
      <c r="A10012" s="94" t="s">
        <v>3274</v>
      </c>
      <c r="B10012" t="s">
        <v>22373</v>
      </c>
      <c r="C10012" t="s">
        <v>243</v>
      </c>
      <c r="D10012" s="684">
        <v>1822.75</v>
      </c>
      <c r="E10012" t="s">
        <v>30879</v>
      </c>
    </row>
    <row r="10013" spans="1:5" hidden="1" x14ac:dyDescent="0.2">
      <c r="A10013" s="94" t="s">
        <v>22374</v>
      </c>
      <c r="B10013" t="s">
        <v>22375</v>
      </c>
      <c r="C10013" t="s">
        <v>243</v>
      </c>
      <c r="D10013" s="684">
        <v>5092.2</v>
      </c>
      <c r="E10013" t="s">
        <v>30879</v>
      </c>
    </row>
    <row r="10014" spans="1:5" hidden="1" x14ac:dyDescent="0.2">
      <c r="A10014" s="94" t="s">
        <v>22376</v>
      </c>
      <c r="B10014" t="s">
        <v>22377</v>
      </c>
      <c r="C10014" t="s">
        <v>243</v>
      </c>
      <c r="D10014" s="684">
        <v>5092.2</v>
      </c>
      <c r="E10014" t="s">
        <v>30879</v>
      </c>
    </row>
    <row r="10015" spans="1:5" hidden="1" x14ac:dyDescent="0.2">
      <c r="A10015" s="94" t="s">
        <v>22378</v>
      </c>
      <c r="B10015" t="s">
        <v>22379</v>
      </c>
      <c r="C10015" t="s">
        <v>243</v>
      </c>
      <c r="D10015" s="684">
        <v>4177.95</v>
      </c>
      <c r="E10015" t="s">
        <v>30879</v>
      </c>
    </row>
    <row r="10016" spans="1:5" hidden="1" x14ac:dyDescent="0.2">
      <c r="A10016" s="94" t="s">
        <v>22380</v>
      </c>
      <c r="B10016" t="s">
        <v>22381</v>
      </c>
      <c r="C10016" t="s">
        <v>243</v>
      </c>
      <c r="D10016" s="684">
        <v>4177.95</v>
      </c>
      <c r="E10016" t="s">
        <v>30879</v>
      </c>
    </row>
    <row r="10017" spans="1:5" hidden="1" x14ac:dyDescent="0.2">
      <c r="A10017" s="94" t="s">
        <v>22382</v>
      </c>
      <c r="B10017" t="s">
        <v>22383</v>
      </c>
      <c r="C10017" t="s">
        <v>243</v>
      </c>
      <c r="D10017">
        <v>293.25</v>
      </c>
      <c r="E10017" t="s">
        <v>30879</v>
      </c>
    </row>
    <row r="10018" spans="1:5" hidden="1" x14ac:dyDescent="0.2">
      <c r="A10018" s="94" t="s">
        <v>22384</v>
      </c>
      <c r="B10018" t="s">
        <v>22385</v>
      </c>
      <c r="C10018" t="s">
        <v>243</v>
      </c>
      <c r="D10018" s="684">
        <v>4373.45</v>
      </c>
      <c r="E10018" t="s">
        <v>30879</v>
      </c>
    </row>
    <row r="10019" spans="1:5" hidden="1" x14ac:dyDescent="0.2">
      <c r="A10019" s="94" t="s">
        <v>22386</v>
      </c>
      <c r="B10019" t="s">
        <v>22387</v>
      </c>
      <c r="C10019" t="s">
        <v>243</v>
      </c>
      <c r="D10019" s="684">
        <v>4373.45</v>
      </c>
      <c r="E10019" t="s">
        <v>30879</v>
      </c>
    </row>
    <row r="10020" spans="1:5" hidden="1" x14ac:dyDescent="0.2">
      <c r="A10020" s="94" t="s">
        <v>22388</v>
      </c>
      <c r="B10020" t="s">
        <v>22389</v>
      </c>
      <c r="C10020" t="s">
        <v>243</v>
      </c>
      <c r="D10020" s="684">
        <v>2661.1</v>
      </c>
      <c r="E10020" t="s">
        <v>30879</v>
      </c>
    </row>
    <row r="10021" spans="1:5" hidden="1" x14ac:dyDescent="0.2">
      <c r="A10021" s="94" t="s">
        <v>22390</v>
      </c>
      <c r="B10021" t="s">
        <v>22391</v>
      </c>
      <c r="C10021" t="s">
        <v>243</v>
      </c>
      <c r="D10021" s="684">
        <v>2661.1</v>
      </c>
      <c r="E10021" t="s">
        <v>30879</v>
      </c>
    </row>
    <row r="10022" spans="1:5" hidden="1" x14ac:dyDescent="0.2">
      <c r="A10022" s="94" t="s">
        <v>36182</v>
      </c>
      <c r="B10022" t="s">
        <v>36183</v>
      </c>
      <c r="C10022" t="s">
        <v>243</v>
      </c>
      <c r="D10022">
        <v>41.43</v>
      </c>
      <c r="E10022" t="s">
        <v>30879</v>
      </c>
    </row>
    <row r="10023" spans="1:5" hidden="1" x14ac:dyDescent="0.2">
      <c r="A10023" s="94" t="s">
        <v>36186</v>
      </c>
      <c r="B10023" t="s">
        <v>36187</v>
      </c>
      <c r="C10023" t="s">
        <v>243</v>
      </c>
      <c r="D10023" s="684">
        <v>1734.6</v>
      </c>
      <c r="E10023" t="s">
        <v>30879</v>
      </c>
    </row>
    <row r="10024" spans="1:5" hidden="1" x14ac:dyDescent="0.2">
      <c r="A10024" s="94" t="s">
        <v>36188</v>
      </c>
      <c r="B10024" t="s">
        <v>36189</v>
      </c>
      <c r="C10024" t="s">
        <v>243</v>
      </c>
      <c r="D10024" s="684">
        <v>2014.56</v>
      </c>
      <c r="E10024" t="s">
        <v>30879</v>
      </c>
    </row>
    <row r="10025" spans="1:5" hidden="1" x14ac:dyDescent="0.2">
      <c r="A10025" s="94" t="s">
        <v>10495</v>
      </c>
      <c r="B10025" t="s">
        <v>10496</v>
      </c>
      <c r="C10025" t="s">
        <v>243</v>
      </c>
      <c r="D10025" s="684">
        <v>2314.67</v>
      </c>
      <c r="E10025" t="s">
        <v>30879</v>
      </c>
    </row>
    <row r="10026" spans="1:5" hidden="1" x14ac:dyDescent="0.2">
      <c r="A10026" s="94" t="s">
        <v>36194</v>
      </c>
      <c r="B10026" t="s">
        <v>36195</v>
      </c>
      <c r="C10026" t="s">
        <v>243</v>
      </c>
      <c r="D10026">
        <v>188.13</v>
      </c>
      <c r="E10026" t="s">
        <v>30879</v>
      </c>
    </row>
    <row r="10027" spans="1:5" hidden="1" x14ac:dyDescent="0.2">
      <c r="A10027" s="94" t="s">
        <v>36190</v>
      </c>
      <c r="B10027" t="s">
        <v>36191</v>
      </c>
      <c r="C10027" t="s">
        <v>243</v>
      </c>
      <c r="D10027">
        <v>443.45</v>
      </c>
      <c r="E10027" t="s">
        <v>30879</v>
      </c>
    </row>
    <row r="10028" spans="1:5" hidden="1" x14ac:dyDescent="0.2">
      <c r="A10028" s="94" t="s">
        <v>36192</v>
      </c>
      <c r="B10028" t="s">
        <v>36193</v>
      </c>
      <c r="C10028" t="s">
        <v>243</v>
      </c>
      <c r="D10028">
        <v>37.159999999999997</v>
      </c>
      <c r="E10028" t="s">
        <v>30879</v>
      </c>
    </row>
    <row r="10029" spans="1:5" hidden="1" x14ac:dyDescent="0.2">
      <c r="A10029" s="94" t="s">
        <v>36196</v>
      </c>
      <c r="B10029" t="s">
        <v>36197</v>
      </c>
      <c r="C10029" t="s">
        <v>243</v>
      </c>
      <c r="D10029" s="684">
        <v>1477.49</v>
      </c>
      <c r="E10029" t="s">
        <v>30879</v>
      </c>
    </row>
    <row r="10030" spans="1:5" hidden="1" x14ac:dyDescent="0.2">
      <c r="A10030" s="94" t="s">
        <v>36198</v>
      </c>
      <c r="B10030" t="s">
        <v>36199</v>
      </c>
      <c r="C10030" t="s">
        <v>243</v>
      </c>
      <c r="D10030" s="684">
        <v>2082.87</v>
      </c>
      <c r="E10030" t="s">
        <v>30879</v>
      </c>
    </row>
    <row r="10031" spans="1:5" hidden="1" x14ac:dyDescent="0.2">
      <c r="A10031" s="94" t="s">
        <v>10497</v>
      </c>
      <c r="B10031" t="s">
        <v>10498</v>
      </c>
      <c r="C10031" t="s">
        <v>243</v>
      </c>
      <c r="D10031">
        <v>5.92</v>
      </c>
      <c r="E10031" t="s">
        <v>30879</v>
      </c>
    </row>
    <row r="10032" spans="1:5" hidden="1" x14ac:dyDescent="0.2">
      <c r="A10032" s="94" t="s">
        <v>31609</v>
      </c>
      <c r="B10032" t="s">
        <v>31610</v>
      </c>
      <c r="C10032" t="s">
        <v>243</v>
      </c>
      <c r="D10032">
        <v>6.53</v>
      </c>
      <c r="E10032" t="s">
        <v>30879</v>
      </c>
    </row>
    <row r="10033" spans="1:5" hidden="1" x14ac:dyDescent="0.2">
      <c r="A10033" s="94" t="s">
        <v>10499</v>
      </c>
      <c r="B10033" t="s">
        <v>10500</v>
      </c>
      <c r="C10033" t="s">
        <v>243</v>
      </c>
      <c r="D10033">
        <v>4.8099999999999996</v>
      </c>
      <c r="E10033" t="s">
        <v>30879</v>
      </c>
    </row>
    <row r="10034" spans="1:5" hidden="1" x14ac:dyDescent="0.2">
      <c r="A10034" s="94" t="s">
        <v>31613</v>
      </c>
      <c r="B10034" t="s">
        <v>31614</v>
      </c>
      <c r="C10034" t="s">
        <v>243</v>
      </c>
      <c r="D10034">
        <v>6.57</v>
      </c>
      <c r="E10034" t="s">
        <v>30879</v>
      </c>
    </row>
    <row r="10035" spans="1:5" hidden="1" x14ac:dyDescent="0.2">
      <c r="A10035" s="94" t="s">
        <v>10501</v>
      </c>
      <c r="B10035" t="s">
        <v>10502</v>
      </c>
      <c r="C10035" t="s">
        <v>243</v>
      </c>
      <c r="D10035">
        <v>2.29</v>
      </c>
      <c r="E10035" t="s">
        <v>30879</v>
      </c>
    </row>
    <row r="10036" spans="1:5" hidden="1" x14ac:dyDescent="0.2">
      <c r="A10036" s="94" t="s">
        <v>10503</v>
      </c>
      <c r="B10036" t="s">
        <v>10504</v>
      </c>
      <c r="C10036" t="s">
        <v>243</v>
      </c>
      <c r="D10036">
        <v>2.87</v>
      </c>
      <c r="E10036" t="s">
        <v>30879</v>
      </c>
    </row>
    <row r="10037" spans="1:5" hidden="1" x14ac:dyDescent="0.2">
      <c r="A10037" s="94" t="s">
        <v>10505</v>
      </c>
      <c r="B10037" t="s">
        <v>10506</v>
      </c>
      <c r="C10037" t="s">
        <v>243</v>
      </c>
      <c r="D10037">
        <v>3.21</v>
      </c>
      <c r="E10037" t="s">
        <v>30879</v>
      </c>
    </row>
    <row r="10038" spans="1:5" hidden="1" x14ac:dyDescent="0.2">
      <c r="A10038" s="94" t="s">
        <v>10507</v>
      </c>
      <c r="B10038" t="s">
        <v>10508</v>
      </c>
      <c r="C10038" t="s">
        <v>243</v>
      </c>
      <c r="D10038">
        <v>1.1299999999999999</v>
      </c>
      <c r="E10038" t="s">
        <v>30879</v>
      </c>
    </row>
    <row r="10039" spans="1:5" hidden="1" x14ac:dyDescent="0.2">
      <c r="A10039" s="94" t="s">
        <v>10509</v>
      </c>
      <c r="B10039" t="s">
        <v>10510</v>
      </c>
      <c r="C10039" t="s">
        <v>243</v>
      </c>
      <c r="D10039">
        <v>2.9</v>
      </c>
      <c r="E10039" t="s">
        <v>30879</v>
      </c>
    </row>
    <row r="10040" spans="1:5" hidden="1" x14ac:dyDescent="0.2">
      <c r="A10040" s="94" t="s">
        <v>31611</v>
      </c>
      <c r="B10040" t="s">
        <v>31612</v>
      </c>
      <c r="C10040" t="s">
        <v>243</v>
      </c>
      <c r="D10040">
        <v>3.95</v>
      </c>
      <c r="E10040" t="s">
        <v>30879</v>
      </c>
    </row>
    <row r="10041" spans="1:5" hidden="1" x14ac:dyDescent="0.2">
      <c r="A10041" s="94" t="s">
        <v>10511</v>
      </c>
      <c r="B10041" t="s">
        <v>10512</v>
      </c>
      <c r="C10041" t="s">
        <v>243</v>
      </c>
      <c r="D10041">
        <v>1.1499999999999999</v>
      </c>
      <c r="E10041" t="s">
        <v>30879</v>
      </c>
    </row>
    <row r="10042" spans="1:5" hidden="1" x14ac:dyDescent="0.2">
      <c r="A10042" s="94" t="s">
        <v>10513</v>
      </c>
      <c r="B10042" t="s">
        <v>10514</v>
      </c>
      <c r="C10042" t="s">
        <v>243</v>
      </c>
      <c r="D10042">
        <v>4.66</v>
      </c>
      <c r="E10042" t="s">
        <v>30879</v>
      </c>
    </row>
    <row r="10043" spans="1:5" hidden="1" x14ac:dyDescent="0.2">
      <c r="A10043" s="94" t="s">
        <v>10515</v>
      </c>
      <c r="B10043" t="s">
        <v>10516</v>
      </c>
      <c r="C10043" t="s">
        <v>243</v>
      </c>
      <c r="D10043">
        <v>10.43</v>
      </c>
      <c r="E10043" t="s">
        <v>30879</v>
      </c>
    </row>
    <row r="10044" spans="1:5" hidden="1" x14ac:dyDescent="0.2">
      <c r="A10044" s="94" t="s">
        <v>10517</v>
      </c>
      <c r="B10044" t="s">
        <v>10518</v>
      </c>
      <c r="C10044" t="s">
        <v>243</v>
      </c>
      <c r="D10044">
        <v>2.2200000000000002</v>
      </c>
      <c r="E10044" t="s">
        <v>30879</v>
      </c>
    </row>
    <row r="10045" spans="1:5" hidden="1" x14ac:dyDescent="0.2">
      <c r="A10045" s="94" t="s">
        <v>10519</v>
      </c>
      <c r="B10045" t="s">
        <v>10520</v>
      </c>
      <c r="C10045" t="s">
        <v>243</v>
      </c>
      <c r="D10045">
        <v>2.83</v>
      </c>
      <c r="E10045" t="s">
        <v>30879</v>
      </c>
    </row>
    <row r="10046" spans="1:5" hidden="1" x14ac:dyDescent="0.2">
      <c r="A10046" s="94" t="s">
        <v>10521</v>
      </c>
      <c r="B10046" t="s">
        <v>10522</v>
      </c>
      <c r="C10046" t="s">
        <v>243</v>
      </c>
      <c r="D10046">
        <v>0.79</v>
      </c>
      <c r="E10046" t="s">
        <v>30879</v>
      </c>
    </row>
    <row r="10047" spans="1:5" hidden="1" x14ac:dyDescent="0.2">
      <c r="A10047" s="94" t="s">
        <v>10523</v>
      </c>
      <c r="B10047" t="s">
        <v>10524</v>
      </c>
      <c r="C10047" t="s">
        <v>243</v>
      </c>
      <c r="D10047">
        <v>1.05</v>
      </c>
      <c r="E10047" t="s">
        <v>30879</v>
      </c>
    </row>
    <row r="10048" spans="1:5" hidden="1" x14ac:dyDescent="0.2">
      <c r="A10048" s="94" t="s">
        <v>10525</v>
      </c>
      <c r="B10048" t="s">
        <v>10526</v>
      </c>
      <c r="C10048" t="s">
        <v>243</v>
      </c>
      <c r="D10048">
        <v>1.47</v>
      </c>
      <c r="E10048" t="s">
        <v>30879</v>
      </c>
    </row>
    <row r="10049" spans="1:5" hidden="1" x14ac:dyDescent="0.2">
      <c r="A10049" s="94" t="s">
        <v>10527</v>
      </c>
      <c r="B10049" t="s">
        <v>10528</v>
      </c>
      <c r="C10049" t="s">
        <v>243</v>
      </c>
      <c r="D10049">
        <v>1.47</v>
      </c>
      <c r="E10049" t="s">
        <v>30879</v>
      </c>
    </row>
    <row r="10050" spans="1:5" hidden="1" x14ac:dyDescent="0.2">
      <c r="A10050" s="94" t="s">
        <v>10529</v>
      </c>
      <c r="B10050" t="s">
        <v>10530</v>
      </c>
      <c r="C10050" t="s">
        <v>243</v>
      </c>
      <c r="D10050">
        <v>1.76</v>
      </c>
      <c r="E10050" t="s">
        <v>30879</v>
      </c>
    </row>
    <row r="10051" spans="1:5" hidden="1" x14ac:dyDescent="0.2">
      <c r="A10051" s="94" t="s">
        <v>10531</v>
      </c>
      <c r="B10051" t="s">
        <v>10532</v>
      </c>
      <c r="C10051" t="s">
        <v>243</v>
      </c>
      <c r="D10051">
        <v>1.77</v>
      </c>
      <c r="E10051" t="s">
        <v>30879</v>
      </c>
    </row>
    <row r="10052" spans="1:5" hidden="1" x14ac:dyDescent="0.2">
      <c r="A10052" s="94" t="s">
        <v>31607</v>
      </c>
      <c r="B10052" t="s">
        <v>31608</v>
      </c>
      <c r="C10052" t="s">
        <v>243</v>
      </c>
      <c r="D10052">
        <v>12.78</v>
      </c>
      <c r="E10052" t="s">
        <v>30879</v>
      </c>
    </row>
    <row r="10053" spans="1:5" hidden="1" x14ac:dyDescent="0.2">
      <c r="A10053" s="94" t="s">
        <v>10533</v>
      </c>
      <c r="B10053" t="s">
        <v>10534</v>
      </c>
      <c r="C10053" t="s">
        <v>243</v>
      </c>
      <c r="D10053">
        <v>6.38</v>
      </c>
      <c r="E10053" t="s">
        <v>30879</v>
      </c>
    </row>
    <row r="10054" spans="1:5" hidden="1" x14ac:dyDescent="0.2">
      <c r="A10054" s="94" t="s">
        <v>10535</v>
      </c>
      <c r="B10054" t="s">
        <v>10536</v>
      </c>
      <c r="C10054" t="s">
        <v>243</v>
      </c>
      <c r="D10054">
        <v>5.12</v>
      </c>
      <c r="E10054" t="s">
        <v>30879</v>
      </c>
    </row>
    <row r="10055" spans="1:5" hidden="1" x14ac:dyDescent="0.2">
      <c r="A10055" s="94" t="s">
        <v>10537</v>
      </c>
      <c r="B10055" t="s">
        <v>10538</v>
      </c>
      <c r="C10055" t="s">
        <v>243</v>
      </c>
      <c r="D10055">
        <v>6.23</v>
      </c>
      <c r="E10055" t="s">
        <v>30879</v>
      </c>
    </row>
    <row r="10056" spans="1:5" hidden="1" x14ac:dyDescent="0.2">
      <c r="A10056" s="94" t="s">
        <v>10539</v>
      </c>
      <c r="B10056" t="s">
        <v>10540</v>
      </c>
      <c r="C10056" t="s">
        <v>243</v>
      </c>
      <c r="D10056">
        <v>4.97</v>
      </c>
      <c r="E10056" t="s">
        <v>30879</v>
      </c>
    </row>
    <row r="10057" spans="1:5" hidden="1" x14ac:dyDescent="0.2">
      <c r="A10057" s="94" t="s">
        <v>10541</v>
      </c>
      <c r="B10057" t="s">
        <v>10542</v>
      </c>
      <c r="C10057" t="s">
        <v>243</v>
      </c>
      <c r="D10057">
        <v>13.06</v>
      </c>
      <c r="E10057" t="s">
        <v>30879</v>
      </c>
    </row>
    <row r="10058" spans="1:5" hidden="1" x14ac:dyDescent="0.2">
      <c r="A10058" s="94" t="s">
        <v>31617</v>
      </c>
      <c r="B10058" t="s">
        <v>31618</v>
      </c>
      <c r="C10058" t="s">
        <v>243</v>
      </c>
      <c r="D10058">
        <v>17.55</v>
      </c>
      <c r="E10058" t="s">
        <v>30879</v>
      </c>
    </row>
    <row r="10059" spans="1:5" hidden="1" x14ac:dyDescent="0.2">
      <c r="A10059" s="94" t="s">
        <v>34547</v>
      </c>
      <c r="B10059" t="s">
        <v>34548</v>
      </c>
      <c r="C10059" t="s">
        <v>243</v>
      </c>
      <c r="D10059">
        <v>29.86</v>
      </c>
      <c r="E10059" t="s">
        <v>30879</v>
      </c>
    </row>
    <row r="10060" spans="1:5" hidden="1" x14ac:dyDescent="0.2">
      <c r="A10060" s="94" t="s">
        <v>34549</v>
      </c>
      <c r="B10060" t="s">
        <v>34550</v>
      </c>
      <c r="C10060" t="s">
        <v>243</v>
      </c>
      <c r="D10060">
        <v>36.64</v>
      </c>
      <c r="E10060" t="s">
        <v>30879</v>
      </c>
    </row>
    <row r="10061" spans="1:5" hidden="1" x14ac:dyDescent="0.2">
      <c r="A10061" s="94" t="s">
        <v>34436</v>
      </c>
      <c r="B10061" t="s">
        <v>34437</v>
      </c>
      <c r="C10061" t="s">
        <v>243</v>
      </c>
      <c r="D10061">
        <v>32.31</v>
      </c>
      <c r="E10061" t="s">
        <v>30879</v>
      </c>
    </row>
    <row r="10062" spans="1:5" hidden="1" x14ac:dyDescent="0.2">
      <c r="A10062" s="94" t="s">
        <v>22392</v>
      </c>
      <c r="B10062" t="s">
        <v>22393</v>
      </c>
      <c r="C10062" t="s">
        <v>243</v>
      </c>
      <c r="D10062">
        <v>8.75</v>
      </c>
      <c r="E10062" t="s">
        <v>30879</v>
      </c>
    </row>
    <row r="10063" spans="1:5" hidden="1" x14ac:dyDescent="0.2">
      <c r="A10063" s="94" t="s">
        <v>22394</v>
      </c>
      <c r="B10063" t="s">
        <v>22395</v>
      </c>
      <c r="C10063" t="s">
        <v>243</v>
      </c>
      <c r="D10063">
        <v>3.93</v>
      </c>
      <c r="E10063" t="s">
        <v>30879</v>
      </c>
    </row>
    <row r="10064" spans="1:5" hidden="1" x14ac:dyDescent="0.2">
      <c r="A10064" s="94" t="s">
        <v>22396</v>
      </c>
      <c r="B10064" t="s">
        <v>22397</v>
      </c>
      <c r="C10064" t="s">
        <v>243</v>
      </c>
      <c r="D10064">
        <v>17.55</v>
      </c>
      <c r="E10064" t="s">
        <v>30879</v>
      </c>
    </row>
    <row r="10065" spans="1:5" hidden="1" x14ac:dyDescent="0.2">
      <c r="A10065" s="94" t="s">
        <v>22398</v>
      </c>
      <c r="B10065" t="s">
        <v>22399</v>
      </c>
      <c r="C10065" t="s">
        <v>243</v>
      </c>
      <c r="D10065">
        <v>18.66</v>
      </c>
      <c r="E10065" t="s">
        <v>30879</v>
      </c>
    </row>
    <row r="10066" spans="1:5" hidden="1" x14ac:dyDescent="0.2">
      <c r="A10066" s="94" t="s">
        <v>22400</v>
      </c>
      <c r="B10066" t="s">
        <v>22401</v>
      </c>
      <c r="C10066" t="s">
        <v>243</v>
      </c>
      <c r="D10066">
        <v>18.239999999999998</v>
      </c>
      <c r="E10066" t="s">
        <v>30879</v>
      </c>
    </row>
    <row r="10067" spans="1:5" hidden="1" x14ac:dyDescent="0.2">
      <c r="A10067" s="94" t="s">
        <v>22402</v>
      </c>
      <c r="B10067" t="s">
        <v>22403</v>
      </c>
      <c r="C10067" t="s">
        <v>243</v>
      </c>
      <c r="D10067">
        <v>17.600000000000001</v>
      </c>
      <c r="E10067" t="s">
        <v>30879</v>
      </c>
    </row>
    <row r="10068" spans="1:5" hidden="1" x14ac:dyDescent="0.2">
      <c r="A10068" s="94" t="s">
        <v>22404</v>
      </c>
      <c r="B10068" t="s">
        <v>22405</v>
      </c>
      <c r="C10068" t="s">
        <v>243</v>
      </c>
      <c r="D10068">
        <v>5.86</v>
      </c>
      <c r="E10068" t="s">
        <v>30879</v>
      </c>
    </row>
    <row r="10069" spans="1:5" hidden="1" x14ac:dyDescent="0.2">
      <c r="A10069" s="94" t="s">
        <v>22406</v>
      </c>
      <c r="B10069" t="s">
        <v>22407</v>
      </c>
      <c r="C10069" t="s">
        <v>243</v>
      </c>
      <c r="D10069">
        <v>6.89</v>
      </c>
      <c r="E10069" t="s">
        <v>30879</v>
      </c>
    </row>
    <row r="10070" spans="1:5" hidden="1" x14ac:dyDescent="0.2">
      <c r="A10070" s="94" t="s">
        <v>22408</v>
      </c>
      <c r="B10070" t="s">
        <v>22409</v>
      </c>
      <c r="C10070" t="s">
        <v>243</v>
      </c>
      <c r="D10070">
        <v>10.09</v>
      </c>
      <c r="E10070" t="s">
        <v>30879</v>
      </c>
    </row>
    <row r="10071" spans="1:5" hidden="1" x14ac:dyDescent="0.2">
      <c r="A10071" s="94" t="s">
        <v>40905</v>
      </c>
      <c r="B10071" t="s">
        <v>40906</v>
      </c>
      <c r="C10071" t="s">
        <v>243</v>
      </c>
      <c r="D10071">
        <v>11</v>
      </c>
      <c r="E10071" t="s">
        <v>30879</v>
      </c>
    </row>
    <row r="10072" spans="1:5" hidden="1" x14ac:dyDescent="0.2">
      <c r="A10072" s="94" t="s">
        <v>22410</v>
      </c>
      <c r="B10072" t="s">
        <v>22411</v>
      </c>
      <c r="C10072" t="s">
        <v>243</v>
      </c>
      <c r="D10072">
        <v>11.46</v>
      </c>
      <c r="E10072" t="s">
        <v>30879</v>
      </c>
    </row>
    <row r="10073" spans="1:5" hidden="1" x14ac:dyDescent="0.2">
      <c r="A10073" s="94" t="s">
        <v>22412</v>
      </c>
      <c r="B10073" t="s">
        <v>22413</v>
      </c>
      <c r="C10073" t="s">
        <v>243</v>
      </c>
      <c r="D10073">
        <v>17.95</v>
      </c>
      <c r="E10073" t="s">
        <v>30879</v>
      </c>
    </row>
    <row r="10074" spans="1:5" hidden="1" x14ac:dyDescent="0.2">
      <c r="A10074" s="94" t="s">
        <v>41075</v>
      </c>
      <c r="B10074" t="s">
        <v>41076</v>
      </c>
      <c r="C10074" t="s">
        <v>243</v>
      </c>
      <c r="D10074">
        <v>57.54</v>
      </c>
      <c r="E10074" t="s">
        <v>30879</v>
      </c>
    </row>
    <row r="10075" spans="1:5" hidden="1" x14ac:dyDescent="0.2">
      <c r="A10075" s="94" t="s">
        <v>41073</v>
      </c>
      <c r="B10075" t="s">
        <v>41074</v>
      </c>
      <c r="C10075" t="s">
        <v>243</v>
      </c>
      <c r="D10075">
        <v>2.2799999999999998</v>
      </c>
      <c r="E10075" t="s">
        <v>30879</v>
      </c>
    </row>
    <row r="10076" spans="1:5" hidden="1" x14ac:dyDescent="0.2">
      <c r="A10076" s="94" t="s">
        <v>22414</v>
      </c>
      <c r="B10076" t="s">
        <v>22415</v>
      </c>
      <c r="C10076" t="s">
        <v>243</v>
      </c>
      <c r="D10076">
        <v>3.89</v>
      </c>
      <c r="E10076" t="s">
        <v>30879</v>
      </c>
    </row>
    <row r="10077" spans="1:5" hidden="1" x14ac:dyDescent="0.2">
      <c r="A10077" s="94" t="s">
        <v>22416</v>
      </c>
      <c r="B10077" t="s">
        <v>22417</v>
      </c>
      <c r="C10077" t="s">
        <v>243</v>
      </c>
      <c r="D10077">
        <v>1.46</v>
      </c>
      <c r="E10077" t="s">
        <v>30879</v>
      </c>
    </row>
    <row r="10078" spans="1:5" hidden="1" x14ac:dyDescent="0.2">
      <c r="A10078" s="94" t="s">
        <v>22418</v>
      </c>
      <c r="B10078" t="s">
        <v>22419</v>
      </c>
      <c r="C10078" t="s">
        <v>243</v>
      </c>
      <c r="D10078">
        <v>9.4</v>
      </c>
      <c r="E10078" t="s">
        <v>30879</v>
      </c>
    </row>
    <row r="10079" spans="1:5" hidden="1" x14ac:dyDescent="0.2">
      <c r="A10079" s="94" t="s">
        <v>40893</v>
      </c>
      <c r="B10079" t="s">
        <v>40894</v>
      </c>
      <c r="C10079" t="s">
        <v>243</v>
      </c>
      <c r="D10079">
        <v>9.41</v>
      </c>
      <c r="E10079" t="s">
        <v>30879</v>
      </c>
    </row>
    <row r="10080" spans="1:5" hidden="1" x14ac:dyDescent="0.2">
      <c r="A10080" s="94" t="s">
        <v>40895</v>
      </c>
      <c r="B10080" t="s">
        <v>40896</v>
      </c>
      <c r="C10080" t="s">
        <v>243</v>
      </c>
      <c r="D10080">
        <v>10.27</v>
      </c>
      <c r="E10080" t="s">
        <v>30879</v>
      </c>
    </row>
    <row r="10081" spans="1:5" hidden="1" x14ac:dyDescent="0.2">
      <c r="A10081" s="94" t="s">
        <v>40891</v>
      </c>
      <c r="B10081" t="s">
        <v>40892</v>
      </c>
      <c r="C10081" t="s">
        <v>243</v>
      </c>
      <c r="D10081">
        <v>9.68</v>
      </c>
      <c r="E10081" t="s">
        <v>30879</v>
      </c>
    </row>
    <row r="10082" spans="1:5" hidden="1" x14ac:dyDescent="0.2">
      <c r="A10082" s="94" t="s">
        <v>40901</v>
      </c>
      <c r="B10082" t="s">
        <v>40902</v>
      </c>
      <c r="C10082" t="s">
        <v>243</v>
      </c>
      <c r="D10082">
        <v>6.15</v>
      </c>
      <c r="E10082" t="s">
        <v>30879</v>
      </c>
    </row>
    <row r="10083" spans="1:5" hidden="1" x14ac:dyDescent="0.2">
      <c r="A10083" s="94" t="s">
        <v>22420</v>
      </c>
      <c r="B10083" t="s">
        <v>22421</v>
      </c>
      <c r="C10083" t="s">
        <v>243</v>
      </c>
      <c r="D10083">
        <v>6.01</v>
      </c>
      <c r="E10083" t="s">
        <v>30879</v>
      </c>
    </row>
    <row r="10084" spans="1:5" hidden="1" x14ac:dyDescent="0.2">
      <c r="A10084" s="94" t="s">
        <v>40897</v>
      </c>
      <c r="B10084" t="s">
        <v>40898</v>
      </c>
      <c r="C10084" t="s">
        <v>243</v>
      </c>
      <c r="D10084">
        <v>16.940000000000001</v>
      </c>
      <c r="E10084" t="s">
        <v>30879</v>
      </c>
    </row>
    <row r="10085" spans="1:5" hidden="1" x14ac:dyDescent="0.2">
      <c r="A10085" s="94" t="s">
        <v>40903</v>
      </c>
      <c r="B10085" t="s">
        <v>40904</v>
      </c>
      <c r="C10085" t="s">
        <v>243</v>
      </c>
      <c r="D10085">
        <v>13.06</v>
      </c>
      <c r="E10085" t="s">
        <v>30879</v>
      </c>
    </row>
    <row r="10086" spans="1:5" hidden="1" x14ac:dyDescent="0.2">
      <c r="A10086" s="94" t="s">
        <v>40909</v>
      </c>
      <c r="B10086" t="s">
        <v>40910</v>
      </c>
      <c r="C10086" t="s">
        <v>243</v>
      </c>
      <c r="D10086">
        <v>13.48</v>
      </c>
      <c r="E10086" t="s">
        <v>30879</v>
      </c>
    </row>
    <row r="10087" spans="1:5" hidden="1" x14ac:dyDescent="0.2">
      <c r="A10087" s="94" t="s">
        <v>22422</v>
      </c>
      <c r="B10087" t="s">
        <v>22423</v>
      </c>
      <c r="C10087" t="s">
        <v>243</v>
      </c>
      <c r="D10087">
        <v>11.99</v>
      </c>
      <c r="E10087" t="s">
        <v>30879</v>
      </c>
    </row>
    <row r="10088" spans="1:5" hidden="1" x14ac:dyDescent="0.2">
      <c r="A10088" s="94" t="s">
        <v>40907</v>
      </c>
      <c r="B10088" t="s">
        <v>40908</v>
      </c>
      <c r="C10088" t="s">
        <v>243</v>
      </c>
      <c r="D10088">
        <v>12.01</v>
      </c>
      <c r="E10088" t="s">
        <v>30879</v>
      </c>
    </row>
    <row r="10089" spans="1:5" hidden="1" x14ac:dyDescent="0.2">
      <c r="A10089" s="94" t="s">
        <v>22424</v>
      </c>
      <c r="B10089" t="s">
        <v>22425</v>
      </c>
      <c r="C10089" t="s">
        <v>243</v>
      </c>
      <c r="D10089">
        <v>11.99</v>
      </c>
      <c r="E10089" t="s">
        <v>30879</v>
      </c>
    </row>
    <row r="10090" spans="1:5" hidden="1" x14ac:dyDescent="0.2">
      <c r="A10090" s="94" t="s">
        <v>22426</v>
      </c>
      <c r="B10090" t="s">
        <v>22427</v>
      </c>
      <c r="C10090" t="s">
        <v>243</v>
      </c>
      <c r="D10090">
        <v>12.37</v>
      </c>
      <c r="E10090" t="s">
        <v>30879</v>
      </c>
    </row>
    <row r="10091" spans="1:5" hidden="1" x14ac:dyDescent="0.2">
      <c r="A10091" s="94" t="s">
        <v>40899</v>
      </c>
      <c r="B10091" t="s">
        <v>40900</v>
      </c>
      <c r="C10091" t="s">
        <v>243</v>
      </c>
      <c r="D10091">
        <v>26.77</v>
      </c>
      <c r="E10091" t="s">
        <v>30879</v>
      </c>
    </row>
    <row r="10092" spans="1:5" hidden="1" x14ac:dyDescent="0.2">
      <c r="A10092" s="94" t="s">
        <v>40887</v>
      </c>
      <c r="B10092" t="s">
        <v>40888</v>
      </c>
      <c r="C10092" t="s">
        <v>243</v>
      </c>
      <c r="D10092">
        <v>1.8</v>
      </c>
      <c r="E10092" t="s">
        <v>30879</v>
      </c>
    </row>
    <row r="10093" spans="1:5" hidden="1" x14ac:dyDescent="0.2">
      <c r="A10093" s="94" t="s">
        <v>40885</v>
      </c>
      <c r="B10093" t="s">
        <v>40886</v>
      </c>
      <c r="C10093" t="s">
        <v>243</v>
      </c>
      <c r="D10093">
        <v>1.7</v>
      </c>
      <c r="E10093" t="s">
        <v>30879</v>
      </c>
    </row>
    <row r="10094" spans="1:5" hidden="1" x14ac:dyDescent="0.2">
      <c r="A10094" s="94" t="s">
        <v>22428</v>
      </c>
      <c r="B10094" t="s">
        <v>22429</v>
      </c>
      <c r="C10094" t="s">
        <v>243</v>
      </c>
      <c r="D10094">
        <v>1.91</v>
      </c>
      <c r="E10094" t="s">
        <v>30879</v>
      </c>
    </row>
    <row r="10095" spans="1:5" hidden="1" x14ac:dyDescent="0.2">
      <c r="A10095" s="94" t="s">
        <v>22430</v>
      </c>
      <c r="B10095" t="s">
        <v>22431</v>
      </c>
      <c r="C10095" t="s">
        <v>243</v>
      </c>
      <c r="D10095">
        <v>2.02</v>
      </c>
      <c r="E10095" t="s">
        <v>30879</v>
      </c>
    </row>
    <row r="10096" spans="1:5" hidden="1" x14ac:dyDescent="0.2">
      <c r="A10096" s="94" t="s">
        <v>22432</v>
      </c>
      <c r="B10096" t="s">
        <v>22433</v>
      </c>
      <c r="C10096" t="s">
        <v>243</v>
      </c>
      <c r="D10096">
        <v>1.95</v>
      </c>
      <c r="E10096" t="s">
        <v>30879</v>
      </c>
    </row>
    <row r="10097" spans="1:5" hidden="1" x14ac:dyDescent="0.2">
      <c r="A10097" s="94" t="s">
        <v>40911</v>
      </c>
      <c r="B10097" t="s">
        <v>40912</v>
      </c>
      <c r="C10097" t="s">
        <v>243</v>
      </c>
      <c r="D10097">
        <v>2.2400000000000002</v>
      </c>
      <c r="E10097" t="s">
        <v>30879</v>
      </c>
    </row>
    <row r="10098" spans="1:5" hidden="1" x14ac:dyDescent="0.2">
      <c r="A10098" s="94" t="s">
        <v>22434</v>
      </c>
      <c r="B10098" t="s">
        <v>22435</v>
      </c>
      <c r="C10098" t="s">
        <v>243</v>
      </c>
      <c r="D10098">
        <v>1.49</v>
      </c>
      <c r="E10098" t="s">
        <v>30879</v>
      </c>
    </row>
    <row r="10099" spans="1:5" hidden="1" x14ac:dyDescent="0.2">
      <c r="A10099" s="94" t="s">
        <v>22436</v>
      </c>
      <c r="B10099" t="s">
        <v>22437</v>
      </c>
      <c r="C10099" t="s">
        <v>243</v>
      </c>
      <c r="D10099">
        <v>1.56</v>
      </c>
      <c r="E10099" t="s">
        <v>30879</v>
      </c>
    </row>
    <row r="10100" spans="1:5" hidden="1" x14ac:dyDescent="0.2">
      <c r="A10100" s="94" t="s">
        <v>22438</v>
      </c>
      <c r="B10100" t="s">
        <v>22439</v>
      </c>
      <c r="C10100" t="s">
        <v>243</v>
      </c>
      <c r="D10100">
        <v>1.6</v>
      </c>
      <c r="E10100" t="s">
        <v>30879</v>
      </c>
    </row>
    <row r="10101" spans="1:5" hidden="1" x14ac:dyDescent="0.2">
      <c r="A10101" s="94" t="s">
        <v>22440</v>
      </c>
      <c r="B10101" t="s">
        <v>22441</v>
      </c>
      <c r="C10101" t="s">
        <v>243</v>
      </c>
      <c r="D10101">
        <v>1.1399999999999999</v>
      </c>
      <c r="E10101" t="s">
        <v>30879</v>
      </c>
    </row>
    <row r="10102" spans="1:5" hidden="1" x14ac:dyDescent="0.2">
      <c r="A10102" s="94" t="s">
        <v>22442</v>
      </c>
      <c r="B10102" t="s">
        <v>22443</v>
      </c>
      <c r="C10102" t="s">
        <v>243</v>
      </c>
      <c r="D10102">
        <v>2.4</v>
      </c>
      <c r="E10102" t="s">
        <v>30879</v>
      </c>
    </row>
    <row r="10103" spans="1:5" hidden="1" x14ac:dyDescent="0.2">
      <c r="A10103" s="94" t="s">
        <v>22444</v>
      </c>
      <c r="B10103" t="s">
        <v>22445</v>
      </c>
      <c r="C10103" t="s">
        <v>243</v>
      </c>
      <c r="D10103">
        <v>4.05</v>
      </c>
      <c r="E10103" t="s">
        <v>30879</v>
      </c>
    </row>
    <row r="10104" spans="1:5" hidden="1" x14ac:dyDescent="0.2">
      <c r="A10104" s="94" t="s">
        <v>40889</v>
      </c>
      <c r="B10104" t="s">
        <v>40890</v>
      </c>
      <c r="C10104" t="s">
        <v>243</v>
      </c>
      <c r="D10104">
        <v>4.49</v>
      </c>
      <c r="E10104" t="s">
        <v>30879</v>
      </c>
    </row>
    <row r="10105" spans="1:5" hidden="1" x14ac:dyDescent="0.2">
      <c r="A10105" s="94" t="s">
        <v>22446</v>
      </c>
      <c r="B10105" t="s">
        <v>22447</v>
      </c>
      <c r="C10105" t="s">
        <v>243</v>
      </c>
      <c r="D10105">
        <v>5.98</v>
      </c>
      <c r="E10105" t="s">
        <v>30879</v>
      </c>
    </row>
    <row r="10106" spans="1:5" hidden="1" x14ac:dyDescent="0.2">
      <c r="A10106" s="94" t="s">
        <v>22448</v>
      </c>
      <c r="B10106" t="s">
        <v>22449</v>
      </c>
      <c r="C10106" t="s">
        <v>243</v>
      </c>
      <c r="D10106">
        <v>1.1399999999999999</v>
      </c>
      <c r="E10106" t="s">
        <v>30879</v>
      </c>
    </row>
    <row r="10107" spans="1:5" hidden="1" x14ac:dyDescent="0.2">
      <c r="A10107" s="94" t="s">
        <v>22450</v>
      </c>
      <c r="B10107" t="s">
        <v>40883</v>
      </c>
      <c r="C10107" t="s">
        <v>243</v>
      </c>
      <c r="D10107">
        <v>1.1399999999999999</v>
      </c>
      <c r="E10107" t="s">
        <v>30879</v>
      </c>
    </row>
    <row r="10108" spans="1:5" hidden="1" x14ac:dyDescent="0.2">
      <c r="A10108" s="94" t="s">
        <v>22451</v>
      </c>
      <c r="B10108" t="s">
        <v>40884</v>
      </c>
      <c r="C10108" t="s">
        <v>243</v>
      </c>
      <c r="D10108">
        <v>1.3</v>
      </c>
      <c r="E10108" t="s">
        <v>30879</v>
      </c>
    </row>
    <row r="10109" spans="1:5" hidden="1" x14ac:dyDescent="0.2">
      <c r="A10109" s="94" t="s">
        <v>40935</v>
      </c>
      <c r="B10109" t="s">
        <v>40936</v>
      </c>
      <c r="C10109" t="s">
        <v>243</v>
      </c>
      <c r="D10109">
        <v>1.33</v>
      </c>
      <c r="E10109" t="s">
        <v>30879</v>
      </c>
    </row>
    <row r="10110" spans="1:5" hidden="1" x14ac:dyDescent="0.2">
      <c r="A10110" s="94" t="s">
        <v>40879</v>
      </c>
      <c r="B10110" t="s">
        <v>40880</v>
      </c>
      <c r="C10110" t="s">
        <v>243</v>
      </c>
      <c r="D10110">
        <v>1.35</v>
      </c>
      <c r="E10110" t="s">
        <v>30879</v>
      </c>
    </row>
    <row r="10111" spans="1:5" hidden="1" x14ac:dyDescent="0.2">
      <c r="A10111" s="94" t="s">
        <v>40881</v>
      </c>
      <c r="B10111" t="s">
        <v>40882</v>
      </c>
      <c r="C10111" t="s">
        <v>243</v>
      </c>
      <c r="D10111">
        <v>1.42</v>
      </c>
      <c r="E10111" t="s">
        <v>30879</v>
      </c>
    </row>
    <row r="10112" spans="1:5" hidden="1" x14ac:dyDescent="0.2">
      <c r="A10112" s="94" t="s">
        <v>22452</v>
      </c>
      <c r="B10112" t="s">
        <v>22453</v>
      </c>
      <c r="C10112" t="s">
        <v>243</v>
      </c>
      <c r="D10112">
        <v>2.17</v>
      </c>
      <c r="E10112" t="s">
        <v>30879</v>
      </c>
    </row>
    <row r="10113" spans="1:5" hidden="1" x14ac:dyDescent="0.2">
      <c r="A10113" s="94" t="s">
        <v>22454</v>
      </c>
      <c r="B10113" t="s">
        <v>22455</v>
      </c>
      <c r="C10113" t="s">
        <v>243</v>
      </c>
      <c r="D10113">
        <v>2.19</v>
      </c>
      <c r="E10113" t="s">
        <v>30879</v>
      </c>
    </row>
    <row r="10114" spans="1:5" hidden="1" x14ac:dyDescent="0.2">
      <c r="A10114" s="94" t="s">
        <v>22456</v>
      </c>
      <c r="B10114" t="s">
        <v>22457</v>
      </c>
      <c r="C10114" t="s">
        <v>243</v>
      </c>
      <c r="D10114">
        <v>5.15</v>
      </c>
      <c r="E10114" t="s">
        <v>30879</v>
      </c>
    </row>
    <row r="10115" spans="1:5" hidden="1" x14ac:dyDescent="0.2">
      <c r="A10115" s="94" t="s">
        <v>22458</v>
      </c>
      <c r="B10115" t="s">
        <v>22459</v>
      </c>
      <c r="C10115" t="s">
        <v>243</v>
      </c>
      <c r="D10115">
        <v>6.91</v>
      </c>
      <c r="E10115" t="s">
        <v>30879</v>
      </c>
    </row>
    <row r="10116" spans="1:5" hidden="1" x14ac:dyDescent="0.2">
      <c r="A10116" s="94" t="s">
        <v>22460</v>
      </c>
      <c r="B10116" t="s">
        <v>22461</v>
      </c>
      <c r="C10116" t="s">
        <v>243</v>
      </c>
      <c r="D10116">
        <v>8.74</v>
      </c>
      <c r="E10116" t="s">
        <v>30879</v>
      </c>
    </row>
    <row r="10117" spans="1:5" hidden="1" x14ac:dyDescent="0.2">
      <c r="A10117" s="94" t="s">
        <v>22462</v>
      </c>
      <c r="B10117" t="s">
        <v>22463</v>
      </c>
      <c r="C10117" t="s">
        <v>243</v>
      </c>
      <c r="D10117">
        <v>9.86</v>
      </c>
      <c r="E10117" t="s">
        <v>30879</v>
      </c>
    </row>
    <row r="10118" spans="1:5" hidden="1" x14ac:dyDescent="0.2">
      <c r="A10118" s="94" t="s">
        <v>22464</v>
      </c>
      <c r="B10118" t="s">
        <v>22465</v>
      </c>
      <c r="C10118" t="s">
        <v>243</v>
      </c>
      <c r="D10118">
        <v>10.74</v>
      </c>
      <c r="E10118" t="s">
        <v>30879</v>
      </c>
    </row>
    <row r="10119" spans="1:5" hidden="1" x14ac:dyDescent="0.2">
      <c r="A10119" s="94" t="s">
        <v>22466</v>
      </c>
      <c r="B10119" t="s">
        <v>22467</v>
      </c>
      <c r="C10119" t="s">
        <v>243</v>
      </c>
      <c r="D10119">
        <v>8.9600000000000009</v>
      </c>
      <c r="E10119" t="s">
        <v>30879</v>
      </c>
    </row>
    <row r="10120" spans="1:5" hidden="1" x14ac:dyDescent="0.2">
      <c r="A10120" s="94" t="s">
        <v>40913</v>
      </c>
      <c r="B10120" t="s">
        <v>40914</v>
      </c>
      <c r="C10120" t="s">
        <v>243</v>
      </c>
      <c r="D10120">
        <v>10.99</v>
      </c>
      <c r="E10120" t="s">
        <v>30879</v>
      </c>
    </row>
    <row r="10121" spans="1:5" hidden="1" x14ac:dyDescent="0.2">
      <c r="A10121" s="94" t="s">
        <v>40915</v>
      </c>
      <c r="B10121" t="s">
        <v>40916</v>
      </c>
      <c r="C10121" t="s">
        <v>243</v>
      </c>
      <c r="D10121">
        <v>12.69</v>
      </c>
      <c r="E10121" t="s">
        <v>30879</v>
      </c>
    </row>
    <row r="10122" spans="1:5" hidden="1" x14ac:dyDescent="0.2">
      <c r="A10122" s="94" t="s">
        <v>22468</v>
      </c>
      <c r="B10122" t="s">
        <v>22469</v>
      </c>
      <c r="C10122" t="s">
        <v>243</v>
      </c>
      <c r="D10122">
        <v>10.3</v>
      </c>
      <c r="E10122" t="s">
        <v>30879</v>
      </c>
    </row>
    <row r="10123" spans="1:5" hidden="1" x14ac:dyDescent="0.2">
      <c r="A10123" s="94" t="s">
        <v>22470</v>
      </c>
      <c r="B10123" t="s">
        <v>22471</v>
      </c>
      <c r="C10123" t="s">
        <v>243</v>
      </c>
      <c r="D10123">
        <v>11.64</v>
      </c>
      <c r="E10123" t="s">
        <v>30879</v>
      </c>
    </row>
    <row r="10124" spans="1:5" hidden="1" x14ac:dyDescent="0.2">
      <c r="A10124" s="94" t="s">
        <v>40927</v>
      </c>
      <c r="B10124" t="s">
        <v>40928</v>
      </c>
      <c r="C10124" t="s">
        <v>243</v>
      </c>
      <c r="D10124">
        <v>1.29</v>
      </c>
      <c r="E10124" t="s">
        <v>30879</v>
      </c>
    </row>
    <row r="10125" spans="1:5" hidden="1" x14ac:dyDescent="0.2">
      <c r="A10125" s="94" t="s">
        <v>40929</v>
      </c>
      <c r="B10125" t="s">
        <v>40930</v>
      </c>
      <c r="C10125" t="s">
        <v>243</v>
      </c>
      <c r="D10125">
        <v>1.29</v>
      </c>
      <c r="E10125" t="s">
        <v>30879</v>
      </c>
    </row>
    <row r="10126" spans="1:5" hidden="1" x14ac:dyDescent="0.2">
      <c r="A10126" s="94" t="s">
        <v>40931</v>
      </c>
      <c r="B10126" t="s">
        <v>40932</v>
      </c>
      <c r="C10126" t="s">
        <v>243</v>
      </c>
      <c r="D10126">
        <v>1.37</v>
      </c>
      <c r="E10126" t="s">
        <v>30879</v>
      </c>
    </row>
    <row r="10127" spans="1:5" hidden="1" x14ac:dyDescent="0.2">
      <c r="A10127" s="94" t="s">
        <v>40933</v>
      </c>
      <c r="B10127" t="s">
        <v>40934</v>
      </c>
      <c r="C10127" t="s">
        <v>243</v>
      </c>
      <c r="D10127">
        <v>1.59</v>
      </c>
      <c r="E10127" t="s">
        <v>30879</v>
      </c>
    </row>
    <row r="10128" spans="1:5" hidden="1" x14ac:dyDescent="0.2">
      <c r="A10128" s="94" t="s">
        <v>22472</v>
      </c>
      <c r="B10128" t="s">
        <v>22473</v>
      </c>
      <c r="C10128" t="s">
        <v>243</v>
      </c>
      <c r="D10128">
        <v>0.94</v>
      </c>
      <c r="E10128" t="s">
        <v>30879</v>
      </c>
    </row>
    <row r="10129" spans="1:5" hidden="1" x14ac:dyDescent="0.2">
      <c r="A10129" s="94" t="s">
        <v>40923</v>
      </c>
      <c r="B10129" t="s">
        <v>40924</v>
      </c>
      <c r="C10129" t="s">
        <v>243</v>
      </c>
      <c r="D10129">
        <v>0.99</v>
      </c>
      <c r="E10129" t="s">
        <v>30879</v>
      </c>
    </row>
    <row r="10130" spans="1:5" hidden="1" x14ac:dyDescent="0.2">
      <c r="A10130" s="94" t="s">
        <v>22474</v>
      </c>
      <c r="B10130" t="s">
        <v>22475</v>
      </c>
      <c r="C10130" t="s">
        <v>243</v>
      </c>
      <c r="D10130">
        <v>1.01</v>
      </c>
      <c r="E10130" t="s">
        <v>30879</v>
      </c>
    </row>
    <row r="10131" spans="1:5" hidden="1" x14ac:dyDescent="0.2">
      <c r="A10131" s="94" t="s">
        <v>40925</v>
      </c>
      <c r="B10131" t="s">
        <v>40926</v>
      </c>
      <c r="C10131" t="s">
        <v>243</v>
      </c>
      <c r="D10131">
        <v>1.33</v>
      </c>
      <c r="E10131" t="s">
        <v>30879</v>
      </c>
    </row>
    <row r="10132" spans="1:5" hidden="1" x14ac:dyDescent="0.2">
      <c r="A10132" s="94" t="s">
        <v>22476</v>
      </c>
      <c r="B10132" t="s">
        <v>22477</v>
      </c>
      <c r="C10132" t="s">
        <v>243</v>
      </c>
      <c r="D10132">
        <v>1.86</v>
      </c>
      <c r="E10132" t="s">
        <v>30879</v>
      </c>
    </row>
    <row r="10133" spans="1:5" hidden="1" x14ac:dyDescent="0.2">
      <c r="A10133" s="94" t="s">
        <v>22478</v>
      </c>
      <c r="B10133" t="s">
        <v>22479</v>
      </c>
      <c r="C10133" t="s">
        <v>243</v>
      </c>
      <c r="D10133">
        <v>1.9</v>
      </c>
      <c r="E10133" t="s">
        <v>30879</v>
      </c>
    </row>
    <row r="10134" spans="1:5" hidden="1" x14ac:dyDescent="0.2">
      <c r="A10134" s="94" t="s">
        <v>22480</v>
      </c>
      <c r="B10134" t="s">
        <v>22481</v>
      </c>
      <c r="C10134" t="s">
        <v>243</v>
      </c>
      <c r="D10134">
        <v>1.9</v>
      </c>
      <c r="E10134" t="s">
        <v>30879</v>
      </c>
    </row>
    <row r="10135" spans="1:5" hidden="1" x14ac:dyDescent="0.2">
      <c r="A10135" s="94" t="s">
        <v>22482</v>
      </c>
      <c r="B10135" t="s">
        <v>22483</v>
      </c>
      <c r="C10135" t="s">
        <v>243</v>
      </c>
      <c r="D10135">
        <v>2.2400000000000002</v>
      </c>
      <c r="E10135" t="s">
        <v>30879</v>
      </c>
    </row>
    <row r="10136" spans="1:5" hidden="1" x14ac:dyDescent="0.2">
      <c r="A10136" s="94" t="s">
        <v>22484</v>
      </c>
      <c r="B10136" t="s">
        <v>22485</v>
      </c>
      <c r="C10136" t="s">
        <v>243</v>
      </c>
      <c r="D10136">
        <v>12.31</v>
      </c>
      <c r="E10136" t="s">
        <v>30879</v>
      </c>
    </row>
    <row r="10137" spans="1:5" hidden="1" x14ac:dyDescent="0.2">
      <c r="A10137" s="94" t="s">
        <v>40921</v>
      </c>
      <c r="B10137" t="s">
        <v>40922</v>
      </c>
      <c r="C10137" t="s">
        <v>243</v>
      </c>
      <c r="D10137">
        <v>22.31</v>
      </c>
      <c r="E10137" t="s">
        <v>30879</v>
      </c>
    </row>
    <row r="10138" spans="1:5" hidden="1" x14ac:dyDescent="0.2">
      <c r="A10138" s="94" t="s">
        <v>22486</v>
      </c>
      <c r="B10138" t="s">
        <v>22487</v>
      </c>
      <c r="C10138" t="s">
        <v>243</v>
      </c>
      <c r="D10138">
        <v>10.38</v>
      </c>
      <c r="E10138" t="s">
        <v>30879</v>
      </c>
    </row>
    <row r="10139" spans="1:5" hidden="1" x14ac:dyDescent="0.2">
      <c r="A10139" s="94" t="s">
        <v>22488</v>
      </c>
      <c r="B10139" t="s">
        <v>22489</v>
      </c>
      <c r="C10139" t="s">
        <v>243</v>
      </c>
      <c r="D10139">
        <v>21.67</v>
      </c>
      <c r="E10139" t="s">
        <v>30879</v>
      </c>
    </row>
    <row r="10140" spans="1:5" hidden="1" x14ac:dyDescent="0.2">
      <c r="A10140" s="94" t="s">
        <v>22490</v>
      </c>
      <c r="B10140" t="s">
        <v>22491</v>
      </c>
      <c r="C10140" t="s">
        <v>243</v>
      </c>
      <c r="D10140">
        <v>21.93</v>
      </c>
      <c r="E10140" t="s">
        <v>30879</v>
      </c>
    </row>
    <row r="10141" spans="1:5" hidden="1" x14ac:dyDescent="0.2">
      <c r="A10141" s="94" t="s">
        <v>40919</v>
      </c>
      <c r="B10141" t="s">
        <v>40920</v>
      </c>
      <c r="C10141" t="s">
        <v>243</v>
      </c>
      <c r="D10141">
        <v>25.24</v>
      </c>
      <c r="E10141" t="s">
        <v>30879</v>
      </c>
    </row>
    <row r="10142" spans="1:5" hidden="1" x14ac:dyDescent="0.2">
      <c r="A10142" s="94" t="s">
        <v>40917</v>
      </c>
      <c r="B10142" t="s">
        <v>40918</v>
      </c>
      <c r="C10142" t="s">
        <v>243</v>
      </c>
      <c r="D10142">
        <v>14.8</v>
      </c>
      <c r="E10142" t="s">
        <v>30879</v>
      </c>
    </row>
    <row r="10143" spans="1:5" hidden="1" x14ac:dyDescent="0.2">
      <c r="A10143" s="94" t="s">
        <v>34447</v>
      </c>
      <c r="B10143" t="s">
        <v>34448</v>
      </c>
      <c r="C10143" t="s">
        <v>243</v>
      </c>
      <c r="D10143">
        <v>23.73</v>
      </c>
      <c r="E10143" t="s">
        <v>30879</v>
      </c>
    </row>
    <row r="10144" spans="1:5" hidden="1" x14ac:dyDescent="0.2">
      <c r="A10144" s="94" t="s">
        <v>34457</v>
      </c>
      <c r="B10144" t="s">
        <v>34458</v>
      </c>
      <c r="C10144" t="s">
        <v>243</v>
      </c>
      <c r="D10144">
        <v>35.520000000000003</v>
      </c>
      <c r="E10144" t="s">
        <v>30879</v>
      </c>
    </row>
    <row r="10145" spans="1:5" hidden="1" x14ac:dyDescent="0.2">
      <c r="A10145" s="94" t="s">
        <v>34459</v>
      </c>
      <c r="B10145" t="s">
        <v>34460</v>
      </c>
      <c r="C10145" t="s">
        <v>243</v>
      </c>
      <c r="D10145">
        <v>41.48</v>
      </c>
      <c r="E10145" t="s">
        <v>30879</v>
      </c>
    </row>
    <row r="10146" spans="1:5" hidden="1" x14ac:dyDescent="0.2">
      <c r="A10146" s="94" t="s">
        <v>34461</v>
      </c>
      <c r="B10146" t="s">
        <v>34462</v>
      </c>
      <c r="C10146" t="s">
        <v>243</v>
      </c>
      <c r="D10146">
        <v>34.450000000000003</v>
      </c>
      <c r="E10146" t="s">
        <v>30879</v>
      </c>
    </row>
    <row r="10147" spans="1:5" hidden="1" x14ac:dyDescent="0.2">
      <c r="A10147" s="94" t="s">
        <v>34463</v>
      </c>
      <c r="B10147" t="s">
        <v>34464</v>
      </c>
      <c r="C10147" t="s">
        <v>243</v>
      </c>
      <c r="D10147">
        <v>54.13</v>
      </c>
      <c r="E10147" t="s">
        <v>30879</v>
      </c>
    </row>
    <row r="10148" spans="1:5" hidden="1" x14ac:dyDescent="0.2">
      <c r="A10148" s="94" t="s">
        <v>34439</v>
      </c>
      <c r="B10148" t="s">
        <v>34440</v>
      </c>
      <c r="C10148" t="s">
        <v>243</v>
      </c>
      <c r="D10148">
        <v>12.51</v>
      </c>
      <c r="E10148" t="s">
        <v>30879</v>
      </c>
    </row>
    <row r="10149" spans="1:5" hidden="1" x14ac:dyDescent="0.2">
      <c r="A10149" s="94" t="s">
        <v>34441</v>
      </c>
      <c r="B10149" t="s">
        <v>34442</v>
      </c>
      <c r="C10149" t="s">
        <v>243</v>
      </c>
      <c r="D10149">
        <v>11.95</v>
      </c>
      <c r="E10149" t="s">
        <v>30879</v>
      </c>
    </row>
    <row r="10150" spans="1:5" hidden="1" x14ac:dyDescent="0.2">
      <c r="A10150" s="94" t="s">
        <v>34443</v>
      </c>
      <c r="B10150" t="s">
        <v>34444</v>
      </c>
      <c r="C10150" t="s">
        <v>243</v>
      </c>
      <c r="D10150">
        <v>14.44</v>
      </c>
      <c r="E10150" t="s">
        <v>30879</v>
      </c>
    </row>
    <row r="10151" spans="1:5" hidden="1" x14ac:dyDescent="0.2">
      <c r="A10151" s="94" t="s">
        <v>34445</v>
      </c>
      <c r="B10151" t="s">
        <v>34446</v>
      </c>
      <c r="C10151" t="s">
        <v>243</v>
      </c>
      <c r="D10151">
        <v>16.37</v>
      </c>
      <c r="E10151" t="s">
        <v>30879</v>
      </c>
    </row>
    <row r="10152" spans="1:5" hidden="1" x14ac:dyDescent="0.2">
      <c r="A10152" s="94" t="s">
        <v>34449</v>
      </c>
      <c r="B10152" t="s">
        <v>34450</v>
      </c>
      <c r="C10152" t="s">
        <v>243</v>
      </c>
      <c r="D10152">
        <v>22.46</v>
      </c>
      <c r="E10152" t="s">
        <v>30879</v>
      </c>
    </row>
    <row r="10153" spans="1:5" hidden="1" x14ac:dyDescent="0.2">
      <c r="A10153" s="94" t="s">
        <v>34453</v>
      </c>
      <c r="B10153" t="s">
        <v>34454</v>
      </c>
      <c r="C10153" t="s">
        <v>243</v>
      </c>
      <c r="D10153">
        <v>38.450000000000003</v>
      </c>
      <c r="E10153" t="s">
        <v>30879</v>
      </c>
    </row>
    <row r="10154" spans="1:5" hidden="1" x14ac:dyDescent="0.2">
      <c r="A10154" s="94" t="s">
        <v>34451</v>
      </c>
      <c r="B10154" t="s">
        <v>34452</v>
      </c>
      <c r="C10154" t="s">
        <v>243</v>
      </c>
      <c r="D10154">
        <v>26.58</v>
      </c>
      <c r="E10154" t="s">
        <v>30879</v>
      </c>
    </row>
    <row r="10155" spans="1:5" hidden="1" x14ac:dyDescent="0.2">
      <c r="A10155" s="94" t="s">
        <v>34455</v>
      </c>
      <c r="B10155" t="s">
        <v>34456</v>
      </c>
      <c r="C10155" t="s">
        <v>243</v>
      </c>
      <c r="D10155">
        <v>39.58</v>
      </c>
      <c r="E10155" t="s">
        <v>30879</v>
      </c>
    </row>
    <row r="10156" spans="1:5" hidden="1" x14ac:dyDescent="0.2">
      <c r="A10156" s="94" t="s">
        <v>34469</v>
      </c>
      <c r="B10156" t="s">
        <v>34470</v>
      </c>
      <c r="C10156" t="s">
        <v>243</v>
      </c>
      <c r="D10156">
        <v>17.760000000000002</v>
      </c>
      <c r="E10156" t="s">
        <v>30879</v>
      </c>
    </row>
    <row r="10157" spans="1:5" hidden="1" x14ac:dyDescent="0.2">
      <c r="A10157" s="94" t="s">
        <v>34471</v>
      </c>
      <c r="B10157" t="s">
        <v>34472</v>
      </c>
      <c r="C10157" t="s">
        <v>243</v>
      </c>
      <c r="D10157">
        <v>20.100000000000001</v>
      </c>
      <c r="E10157" t="s">
        <v>30879</v>
      </c>
    </row>
    <row r="10158" spans="1:5" hidden="1" x14ac:dyDescent="0.2">
      <c r="A10158" s="94" t="s">
        <v>34473</v>
      </c>
      <c r="B10158" t="s">
        <v>34474</v>
      </c>
      <c r="C10158" t="s">
        <v>243</v>
      </c>
      <c r="D10158">
        <v>24.22</v>
      </c>
      <c r="E10158" t="s">
        <v>30879</v>
      </c>
    </row>
    <row r="10159" spans="1:5" hidden="1" x14ac:dyDescent="0.2">
      <c r="A10159" s="94" t="s">
        <v>34465</v>
      </c>
      <c r="B10159" t="s">
        <v>34466</v>
      </c>
      <c r="C10159" t="s">
        <v>243</v>
      </c>
      <c r="D10159">
        <v>9.23</v>
      </c>
      <c r="E10159" t="s">
        <v>30879</v>
      </c>
    </row>
    <row r="10160" spans="1:5" hidden="1" x14ac:dyDescent="0.2">
      <c r="A10160" s="94" t="s">
        <v>34467</v>
      </c>
      <c r="B10160" t="s">
        <v>34468</v>
      </c>
      <c r="C10160" t="s">
        <v>243</v>
      </c>
      <c r="D10160">
        <v>14.88</v>
      </c>
      <c r="E10160" t="s">
        <v>30879</v>
      </c>
    </row>
    <row r="10161" spans="1:5" hidden="1" x14ac:dyDescent="0.2">
      <c r="A10161" s="94" t="s">
        <v>34475</v>
      </c>
      <c r="B10161" t="s">
        <v>34476</v>
      </c>
      <c r="C10161" t="s">
        <v>243</v>
      </c>
      <c r="D10161">
        <v>12.63</v>
      </c>
      <c r="E10161" t="s">
        <v>30879</v>
      </c>
    </row>
    <row r="10162" spans="1:5" hidden="1" x14ac:dyDescent="0.2">
      <c r="A10162" s="94" t="s">
        <v>34477</v>
      </c>
      <c r="B10162" t="s">
        <v>34478</v>
      </c>
      <c r="C10162" t="s">
        <v>243</v>
      </c>
      <c r="D10162">
        <v>12.11</v>
      </c>
      <c r="E10162" t="s">
        <v>30879</v>
      </c>
    </row>
    <row r="10163" spans="1:5" hidden="1" x14ac:dyDescent="0.2">
      <c r="A10163" s="94" t="s">
        <v>10543</v>
      </c>
      <c r="B10163" t="s">
        <v>10544</v>
      </c>
      <c r="C10163" t="s">
        <v>243</v>
      </c>
      <c r="D10163">
        <v>15.47</v>
      </c>
      <c r="E10163" t="s">
        <v>30879</v>
      </c>
    </row>
    <row r="10164" spans="1:5" hidden="1" x14ac:dyDescent="0.2">
      <c r="A10164" s="94" t="s">
        <v>10545</v>
      </c>
      <c r="B10164" t="s">
        <v>10546</v>
      </c>
      <c r="C10164" t="s">
        <v>243</v>
      </c>
      <c r="D10164">
        <v>13.07</v>
      </c>
      <c r="E10164" t="s">
        <v>30879</v>
      </c>
    </row>
    <row r="10165" spans="1:5" hidden="1" x14ac:dyDescent="0.2">
      <c r="A10165" s="94" t="s">
        <v>31615</v>
      </c>
      <c r="B10165" t="s">
        <v>31616</v>
      </c>
      <c r="C10165" t="s">
        <v>243</v>
      </c>
      <c r="D10165">
        <v>32.29</v>
      </c>
      <c r="E10165" t="s">
        <v>30879</v>
      </c>
    </row>
    <row r="10166" spans="1:5" hidden="1" x14ac:dyDescent="0.2">
      <c r="A10166" s="94" t="s">
        <v>10547</v>
      </c>
      <c r="B10166" t="s">
        <v>10548</v>
      </c>
      <c r="C10166" t="s">
        <v>243</v>
      </c>
      <c r="D10166">
        <v>18.52</v>
      </c>
      <c r="E10166" t="s">
        <v>30879</v>
      </c>
    </row>
    <row r="10167" spans="1:5" hidden="1" x14ac:dyDescent="0.2">
      <c r="A10167" s="94" t="s">
        <v>10549</v>
      </c>
      <c r="B10167" t="s">
        <v>10550</v>
      </c>
      <c r="C10167" t="s">
        <v>243</v>
      </c>
      <c r="D10167">
        <v>12.41</v>
      </c>
      <c r="E10167" t="s">
        <v>30879</v>
      </c>
    </row>
    <row r="10168" spans="1:5" hidden="1" x14ac:dyDescent="0.2">
      <c r="A10168" s="94" t="s">
        <v>10551</v>
      </c>
      <c r="B10168" t="s">
        <v>10552</v>
      </c>
      <c r="C10168" t="s">
        <v>243</v>
      </c>
      <c r="D10168">
        <v>7.79</v>
      </c>
      <c r="E10168" t="s">
        <v>30879</v>
      </c>
    </row>
    <row r="10169" spans="1:5" hidden="1" x14ac:dyDescent="0.2">
      <c r="A10169" s="94" t="s">
        <v>10553</v>
      </c>
      <c r="B10169" t="s">
        <v>10554</v>
      </c>
      <c r="C10169" t="s">
        <v>243</v>
      </c>
      <c r="D10169">
        <v>132.34</v>
      </c>
      <c r="E10169" t="s">
        <v>30879</v>
      </c>
    </row>
    <row r="10170" spans="1:5" hidden="1" x14ac:dyDescent="0.2">
      <c r="A10170" s="94" t="s">
        <v>10555</v>
      </c>
      <c r="B10170" t="s">
        <v>10556</v>
      </c>
      <c r="C10170" t="s">
        <v>243</v>
      </c>
      <c r="D10170">
        <v>79.260000000000005</v>
      </c>
      <c r="E10170" t="s">
        <v>30879</v>
      </c>
    </row>
    <row r="10171" spans="1:5" hidden="1" x14ac:dyDescent="0.2">
      <c r="A10171" s="94" t="s">
        <v>10557</v>
      </c>
      <c r="B10171" t="s">
        <v>10558</v>
      </c>
      <c r="C10171" t="s">
        <v>243</v>
      </c>
      <c r="D10171">
        <v>51.02</v>
      </c>
      <c r="E10171" t="s">
        <v>30879</v>
      </c>
    </row>
    <row r="10172" spans="1:5" hidden="1" x14ac:dyDescent="0.2">
      <c r="A10172" s="94" t="s">
        <v>10559</v>
      </c>
      <c r="B10172" t="s">
        <v>10560</v>
      </c>
      <c r="C10172" t="s">
        <v>243</v>
      </c>
      <c r="D10172">
        <v>51.02</v>
      </c>
      <c r="E10172" t="s">
        <v>30879</v>
      </c>
    </row>
    <row r="10173" spans="1:5" hidden="1" x14ac:dyDescent="0.2">
      <c r="A10173" s="94" t="s">
        <v>10561</v>
      </c>
      <c r="B10173" t="s">
        <v>10562</v>
      </c>
      <c r="C10173" t="s">
        <v>243</v>
      </c>
      <c r="D10173">
        <v>55.94</v>
      </c>
      <c r="E10173" t="s">
        <v>30879</v>
      </c>
    </row>
    <row r="10174" spans="1:5" hidden="1" x14ac:dyDescent="0.2">
      <c r="A10174" s="94" t="s">
        <v>10563</v>
      </c>
      <c r="B10174" t="s">
        <v>10564</v>
      </c>
      <c r="C10174" t="s">
        <v>243</v>
      </c>
      <c r="D10174">
        <v>84.22</v>
      </c>
      <c r="E10174" t="s">
        <v>30879</v>
      </c>
    </row>
    <row r="10175" spans="1:5" hidden="1" x14ac:dyDescent="0.2">
      <c r="A10175" s="94" t="s">
        <v>10565</v>
      </c>
      <c r="B10175" t="s">
        <v>10566</v>
      </c>
      <c r="C10175" t="s">
        <v>243</v>
      </c>
      <c r="D10175">
        <v>51.02</v>
      </c>
      <c r="E10175" t="s">
        <v>30879</v>
      </c>
    </row>
    <row r="10176" spans="1:5" hidden="1" x14ac:dyDescent="0.2">
      <c r="A10176" s="94" t="s">
        <v>22492</v>
      </c>
      <c r="B10176" t="s">
        <v>22493</v>
      </c>
      <c r="C10176" t="s">
        <v>243</v>
      </c>
      <c r="D10176">
        <v>42.4</v>
      </c>
      <c r="E10176" t="s">
        <v>30879</v>
      </c>
    </row>
    <row r="10177" spans="1:5" hidden="1" x14ac:dyDescent="0.2">
      <c r="A10177" s="94" t="s">
        <v>10567</v>
      </c>
      <c r="B10177" t="s">
        <v>10568</v>
      </c>
      <c r="C10177" t="s">
        <v>243</v>
      </c>
      <c r="D10177">
        <v>59.44</v>
      </c>
      <c r="E10177" t="s">
        <v>30879</v>
      </c>
    </row>
    <row r="10178" spans="1:5" hidden="1" x14ac:dyDescent="0.2">
      <c r="A10178" s="94" t="s">
        <v>31619</v>
      </c>
      <c r="B10178" t="s">
        <v>31620</v>
      </c>
      <c r="C10178" t="s">
        <v>243</v>
      </c>
      <c r="D10178">
        <v>167.03</v>
      </c>
      <c r="E10178" t="s">
        <v>30879</v>
      </c>
    </row>
    <row r="10179" spans="1:5" hidden="1" x14ac:dyDescent="0.2">
      <c r="A10179" s="94" t="s">
        <v>10569</v>
      </c>
      <c r="B10179" t="s">
        <v>10570</v>
      </c>
      <c r="C10179" t="s">
        <v>8107</v>
      </c>
      <c r="D10179">
        <v>89.03</v>
      </c>
      <c r="E10179" t="s">
        <v>30879</v>
      </c>
    </row>
    <row r="10180" spans="1:5" hidden="1" x14ac:dyDescent="0.2">
      <c r="A10180" s="94" t="s">
        <v>10571</v>
      </c>
      <c r="B10180" t="s">
        <v>10572</v>
      </c>
      <c r="C10180" t="s">
        <v>8107</v>
      </c>
      <c r="D10180">
        <v>81.09</v>
      </c>
      <c r="E10180" t="s">
        <v>30879</v>
      </c>
    </row>
    <row r="10181" spans="1:5" hidden="1" x14ac:dyDescent="0.2">
      <c r="A10181" s="94" t="s">
        <v>10573</v>
      </c>
      <c r="B10181" t="s">
        <v>10574</v>
      </c>
      <c r="C10181" t="s">
        <v>243</v>
      </c>
      <c r="D10181">
        <v>4.68</v>
      </c>
      <c r="E10181" t="s">
        <v>30879</v>
      </c>
    </row>
    <row r="10182" spans="1:5" hidden="1" x14ac:dyDescent="0.2">
      <c r="A10182" s="94" t="s">
        <v>34509</v>
      </c>
      <c r="B10182" t="s">
        <v>34510</v>
      </c>
      <c r="C10182" t="s">
        <v>243</v>
      </c>
      <c r="D10182">
        <v>170.07</v>
      </c>
      <c r="E10182" t="s">
        <v>30879</v>
      </c>
    </row>
    <row r="10183" spans="1:5" hidden="1" x14ac:dyDescent="0.2">
      <c r="A10183" s="94" t="s">
        <v>34513</v>
      </c>
      <c r="B10183" t="s">
        <v>34514</v>
      </c>
      <c r="C10183" t="s">
        <v>243</v>
      </c>
      <c r="D10183">
        <v>170.07</v>
      </c>
      <c r="E10183" t="s">
        <v>30879</v>
      </c>
    </row>
    <row r="10184" spans="1:5" hidden="1" x14ac:dyDescent="0.2">
      <c r="A10184" s="94" t="s">
        <v>34516</v>
      </c>
      <c r="B10184" t="s">
        <v>34517</v>
      </c>
      <c r="C10184" t="s">
        <v>243</v>
      </c>
      <c r="D10184">
        <v>222.32</v>
      </c>
      <c r="E10184" t="s">
        <v>30879</v>
      </c>
    </row>
    <row r="10185" spans="1:5" hidden="1" x14ac:dyDescent="0.2">
      <c r="A10185" s="94" t="s">
        <v>34518</v>
      </c>
      <c r="B10185" t="s">
        <v>34519</v>
      </c>
      <c r="C10185" t="s">
        <v>243</v>
      </c>
      <c r="D10185">
        <v>222.32</v>
      </c>
      <c r="E10185" t="s">
        <v>30879</v>
      </c>
    </row>
    <row r="10186" spans="1:5" hidden="1" x14ac:dyDescent="0.2">
      <c r="A10186" s="94" t="s">
        <v>34530</v>
      </c>
      <c r="B10186" t="s">
        <v>34531</v>
      </c>
      <c r="C10186" t="s">
        <v>243</v>
      </c>
      <c r="D10186">
        <v>3.4</v>
      </c>
      <c r="E10186" t="s">
        <v>30879</v>
      </c>
    </row>
    <row r="10187" spans="1:5" hidden="1" x14ac:dyDescent="0.2">
      <c r="A10187" s="94" t="s">
        <v>34520</v>
      </c>
      <c r="B10187" t="s">
        <v>34521</v>
      </c>
      <c r="C10187" t="s">
        <v>243</v>
      </c>
      <c r="D10187">
        <v>15.19</v>
      </c>
      <c r="E10187" t="s">
        <v>30879</v>
      </c>
    </row>
    <row r="10188" spans="1:5" hidden="1" x14ac:dyDescent="0.2">
      <c r="A10188" s="94" t="s">
        <v>10575</v>
      </c>
      <c r="B10188" t="s">
        <v>34515</v>
      </c>
      <c r="C10188" t="s">
        <v>243</v>
      </c>
      <c r="D10188">
        <v>3.08</v>
      </c>
      <c r="E10188" t="s">
        <v>30879</v>
      </c>
    </row>
    <row r="10189" spans="1:5" hidden="1" x14ac:dyDescent="0.2">
      <c r="A10189" s="94" t="s">
        <v>10576</v>
      </c>
      <c r="B10189" t="s">
        <v>10577</v>
      </c>
      <c r="C10189" t="s">
        <v>243</v>
      </c>
      <c r="D10189">
        <v>8.57</v>
      </c>
      <c r="E10189" t="s">
        <v>30879</v>
      </c>
    </row>
    <row r="10190" spans="1:5" hidden="1" x14ac:dyDescent="0.2">
      <c r="A10190" s="94" t="s">
        <v>10578</v>
      </c>
      <c r="B10190" t="s">
        <v>10579</v>
      </c>
      <c r="C10190" t="s">
        <v>243</v>
      </c>
      <c r="D10190">
        <v>9.6300000000000008</v>
      </c>
      <c r="E10190" t="s">
        <v>30879</v>
      </c>
    </row>
    <row r="10191" spans="1:5" hidden="1" x14ac:dyDescent="0.2">
      <c r="A10191" s="94" t="s">
        <v>10580</v>
      </c>
      <c r="B10191" t="s">
        <v>10581</v>
      </c>
      <c r="C10191" t="s">
        <v>243</v>
      </c>
      <c r="D10191">
        <v>4.9000000000000004</v>
      </c>
      <c r="E10191" t="s">
        <v>30879</v>
      </c>
    </row>
    <row r="10192" spans="1:5" hidden="1" x14ac:dyDescent="0.2">
      <c r="A10192" s="94" t="s">
        <v>22494</v>
      </c>
      <c r="B10192" t="s">
        <v>22495</v>
      </c>
      <c r="C10192" t="s">
        <v>243</v>
      </c>
      <c r="D10192">
        <v>8.2799999999999994</v>
      </c>
      <c r="E10192" t="s">
        <v>30879</v>
      </c>
    </row>
    <row r="10193" spans="1:5" hidden="1" x14ac:dyDescent="0.2">
      <c r="A10193" s="94" t="s">
        <v>22496</v>
      </c>
      <c r="B10193" t="s">
        <v>22497</v>
      </c>
      <c r="C10193" t="s">
        <v>243</v>
      </c>
      <c r="D10193">
        <v>13.55</v>
      </c>
      <c r="E10193" t="s">
        <v>30879</v>
      </c>
    </row>
    <row r="10194" spans="1:5" hidden="1" x14ac:dyDescent="0.2">
      <c r="A10194" s="94" t="s">
        <v>10582</v>
      </c>
      <c r="B10194" t="s">
        <v>10583</v>
      </c>
      <c r="C10194" t="s">
        <v>243</v>
      </c>
      <c r="D10194">
        <v>7.53</v>
      </c>
      <c r="E10194" t="s">
        <v>30879</v>
      </c>
    </row>
    <row r="10195" spans="1:5" hidden="1" x14ac:dyDescent="0.2">
      <c r="A10195" s="94" t="s">
        <v>34522</v>
      </c>
      <c r="B10195" t="s">
        <v>34523</v>
      </c>
      <c r="C10195" t="s">
        <v>243</v>
      </c>
      <c r="D10195">
        <v>9.41</v>
      </c>
      <c r="E10195" t="s">
        <v>30879</v>
      </c>
    </row>
    <row r="10196" spans="1:5" hidden="1" x14ac:dyDescent="0.2">
      <c r="A10196" s="94" t="s">
        <v>22498</v>
      </c>
      <c r="B10196" t="s">
        <v>22499</v>
      </c>
      <c r="C10196" t="s">
        <v>243</v>
      </c>
      <c r="D10196">
        <v>15.05</v>
      </c>
      <c r="E10196" t="s">
        <v>30879</v>
      </c>
    </row>
    <row r="10197" spans="1:5" hidden="1" x14ac:dyDescent="0.2">
      <c r="A10197" s="94" t="s">
        <v>10584</v>
      </c>
      <c r="B10197" t="s">
        <v>10585</v>
      </c>
      <c r="C10197" t="s">
        <v>243</v>
      </c>
      <c r="D10197">
        <v>9.4</v>
      </c>
      <c r="E10197" t="s">
        <v>30879</v>
      </c>
    </row>
    <row r="10198" spans="1:5" hidden="1" x14ac:dyDescent="0.2">
      <c r="A10198" s="94" t="s">
        <v>34524</v>
      </c>
      <c r="B10198" t="s">
        <v>34525</v>
      </c>
      <c r="C10198" t="s">
        <v>243</v>
      </c>
      <c r="D10198">
        <v>14.3</v>
      </c>
      <c r="E10198" t="s">
        <v>30879</v>
      </c>
    </row>
    <row r="10199" spans="1:5" hidden="1" x14ac:dyDescent="0.2">
      <c r="A10199" s="94" t="s">
        <v>34526</v>
      </c>
      <c r="B10199" t="s">
        <v>34527</v>
      </c>
      <c r="C10199" t="s">
        <v>8744</v>
      </c>
      <c r="D10199">
        <v>21.45</v>
      </c>
      <c r="E10199" t="s">
        <v>30879</v>
      </c>
    </row>
    <row r="10200" spans="1:5" hidden="1" x14ac:dyDescent="0.2">
      <c r="A10200" s="94" t="s">
        <v>22500</v>
      </c>
      <c r="B10200" t="s">
        <v>22501</v>
      </c>
      <c r="C10200" t="s">
        <v>243</v>
      </c>
      <c r="D10200">
        <v>10.54</v>
      </c>
      <c r="E10200" t="s">
        <v>30879</v>
      </c>
    </row>
    <row r="10201" spans="1:5" hidden="1" x14ac:dyDescent="0.2">
      <c r="A10201" s="94" t="s">
        <v>34528</v>
      </c>
      <c r="B10201" t="s">
        <v>34529</v>
      </c>
      <c r="C10201" t="s">
        <v>243</v>
      </c>
      <c r="D10201">
        <v>15.05</v>
      </c>
      <c r="E10201" t="s">
        <v>30879</v>
      </c>
    </row>
    <row r="10202" spans="1:5" hidden="1" x14ac:dyDescent="0.2">
      <c r="A10202" s="94" t="s">
        <v>10586</v>
      </c>
      <c r="B10202" t="s">
        <v>10587</v>
      </c>
      <c r="C10202" t="s">
        <v>243</v>
      </c>
      <c r="D10202">
        <v>2.21</v>
      </c>
      <c r="E10202" t="s">
        <v>30879</v>
      </c>
    </row>
    <row r="10203" spans="1:5" hidden="1" x14ac:dyDescent="0.2">
      <c r="A10203" s="94" t="s">
        <v>10588</v>
      </c>
      <c r="B10203" t="s">
        <v>10589</v>
      </c>
      <c r="C10203" t="s">
        <v>243</v>
      </c>
      <c r="D10203">
        <v>3.08</v>
      </c>
      <c r="E10203" t="s">
        <v>30879</v>
      </c>
    </row>
    <row r="10204" spans="1:5" hidden="1" x14ac:dyDescent="0.2">
      <c r="A10204" s="94" t="s">
        <v>32674</v>
      </c>
      <c r="B10204" t="s">
        <v>32675</v>
      </c>
      <c r="C10204" t="s">
        <v>1195</v>
      </c>
      <c r="D10204">
        <v>47.66</v>
      </c>
      <c r="E10204" t="s">
        <v>30879</v>
      </c>
    </row>
    <row r="10205" spans="1:5" hidden="1" x14ac:dyDescent="0.2">
      <c r="A10205" s="94" t="s">
        <v>31621</v>
      </c>
      <c r="B10205" t="s">
        <v>31622</v>
      </c>
      <c r="C10205" t="s">
        <v>243</v>
      </c>
      <c r="D10205">
        <v>30.78</v>
      </c>
      <c r="E10205" t="s">
        <v>30879</v>
      </c>
    </row>
    <row r="10206" spans="1:5" hidden="1" x14ac:dyDescent="0.2">
      <c r="A10206" s="94" t="s">
        <v>10590</v>
      </c>
      <c r="B10206" t="s">
        <v>31623</v>
      </c>
      <c r="C10206" t="s">
        <v>243</v>
      </c>
      <c r="D10206">
        <v>20.46</v>
      </c>
      <c r="E10206" t="s">
        <v>30879</v>
      </c>
    </row>
    <row r="10207" spans="1:5" hidden="1" x14ac:dyDescent="0.2">
      <c r="A10207" s="94" t="s">
        <v>10591</v>
      </c>
      <c r="B10207" t="s">
        <v>33014</v>
      </c>
      <c r="C10207" t="s">
        <v>243</v>
      </c>
      <c r="D10207">
        <v>7.87</v>
      </c>
      <c r="E10207" t="s">
        <v>30879</v>
      </c>
    </row>
    <row r="10208" spans="1:5" hidden="1" x14ac:dyDescent="0.2">
      <c r="A10208" s="94" t="s">
        <v>22502</v>
      </c>
      <c r="B10208" t="s">
        <v>22503</v>
      </c>
      <c r="C10208" t="s">
        <v>243</v>
      </c>
      <c r="D10208">
        <v>6.74</v>
      </c>
      <c r="E10208" t="s">
        <v>30879</v>
      </c>
    </row>
    <row r="10209" spans="1:5" hidden="1" x14ac:dyDescent="0.2">
      <c r="A10209" s="94" t="s">
        <v>10592</v>
      </c>
      <c r="B10209" t="s">
        <v>10593</v>
      </c>
      <c r="C10209" t="s">
        <v>243</v>
      </c>
      <c r="D10209">
        <v>23.48</v>
      </c>
      <c r="E10209" t="s">
        <v>30879</v>
      </c>
    </row>
    <row r="10210" spans="1:5" hidden="1" x14ac:dyDescent="0.2">
      <c r="A10210" s="94" t="s">
        <v>31624</v>
      </c>
      <c r="B10210" t="s">
        <v>31625</v>
      </c>
      <c r="C10210" t="s">
        <v>243</v>
      </c>
      <c r="D10210">
        <v>58.8</v>
      </c>
      <c r="E10210" t="s">
        <v>30879</v>
      </c>
    </row>
    <row r="10211" spans="1:5" hidden="1" x14ac:dyDescent="0.2">
      <c r="A10211" s="94" t="s">
        <v>34561</v>
      </c>
      <c r="B10211" t="s">
        <v>34562</v>
      </c>
      <c r="C10211" t="s">
        <v>243</v>
      </c>
      <c r="D10211">
        <v>41.96</v>
      </c>
      <c r="E10211" t="s">
        <v>30879</v>
      </c>
    </row>
    <row r="10212" spans="1:5" hidden="1" x14ac:dyDescent="0.2">
      <c r="A10212" s="94" t="s">
        <v>34565</v>
      </c>
      <c r="B10212" t="s">
        <v>34566</v>
      </c>
      <c r="C10212" t="s">
        <v>243</v>
      </c>
      <c r="D10212">
        <v>43.34</v>
      </c>
      <c r="E10212" t="s">
        <v>30879</v>
      </c>
    </row>
    <row r="10213" spans="1:5" hidden="1" x14ac:dyDescent="0.2">
      <c r="A10213" s="94" t="s">
        <v>34569</v>
      </c>
      <c r="B10213" t="s">
        <v>34570</v>
      </c>
      <c r="C10213" t="s">
        <v>243</v>
      </c>
      <c r="D10213">
        <v>30.36</v>
      </c>
      <c r="E10213" t="s">
        <v>30879</v>
      </c>
    </row>
    <row r="10214" spans="1:5" hidden="1" x14ac:dyDescent="0.2">
      <c r="A10214" s="94" t="s">
        <v>34557</v>
      </c>
      <c r="B10214" t="s">
        <v>34558</v>
      </c>
      <c r="C10214" t="s">
        <v>243</v>
      </c>
      <c r="D10214">
        <v>25.33</v>
      </c>
      <c r="E10214" t="s">
        <v>30879</v>
      </c>
    </row>
    <row r="10215" spans="1:5" hidden="1" x14ac:dyDescent="0.2">
      <c r="A10215" s="94" t="s">
        <v>34559</v>
      </c>
      <c r="B10215" t="s">
        <v>34560</v>
      </c>
      <c r="C10215" t="s">
        <v>243</v>
      </c>
      <c r="D10215">
        <v>14.26</v>
      </c>
      <c r="E10215" t="s">
        <v>30879</v>
      </c>
    </row>
    <row r="10216" spans="1:5" hidden="1" x14ac:dyDescent="0.2">
      <c r="A10216" s="94" t="s">
        <v>34563</v>
      </c>
      <c r="B10216" t="s">
        <v>34564</v>
      </c>
      <c r="C10216" t="s">
        <v>243</v>
      </c>
      <c r="D10216">
        <v>20.170000000000002</v>
      </c>
      <c r="E10216" t="s">
        <v>30879</v>
      </c>
    </row>
    <row r="10217" spans="1:5" hidden="1" x14ac:dyDescent="0.2">
      <c r="A10217" s="94" t="s">
        <v>34567</v>
      </c>
      <c r="B10217" t="s">
        <v>34568</v>
      </c>
      <c r="C10217" t="s">
        <v>243</v>
      </c>
      <c r="D10217">
        <v>32.43</v>
      </c>
      <c r="E10217" t="s">
        <v>30879</v>
      </c>
    </row>
    <row r="10218" spans="1:5" hidden="1" x14ac:dyDescent="0.2">
      <c r="A10218" s="94" t="s">
        <v>31626</v>
      </c>
      <c r="B10218" t="s">
        <v>31627</v>
      </c>
      <c r="C10218" t="s">
        <v>8744</v>
      </c>
      <c r="D10218">
        <v>43.98</v>
      </c>
      <c r="E10218" t="s">
        <v>30879</v>
      </c>
    </row>
    <row r="10219" spans="1:5" hidden="1" x14ac:dyDescent="0.2">
      <c r="A10219" s="94" t="s">
        <v>48766</v>
      </c>
      <c r="B10219" t="s">
        <v>48767</v>
      </c>
      <c r="C10219" t="s">
        <v>243</v>
      </c>
      <c r="D10219">
        <v>7.97</v>
      </c>
      <c r="E10219" t="s">
        <v>30879</v>
      </c>
    </row>
    <row r="10220" spans="1:5" hidden="1" x14ac:dyDescent="0.2">
      <c r="A10220" s="94" t="s">
        <v>50671</v>
      </c>
      <c r="B10220" t="s">
        <v>50672</v>
      </c>
      <c r="C10220" t="s">
        <v>243</v>
      </c>
      <c r="D10220">
        <v>14.29</v>
      </c>
      <c r="E10220" t="s">
        <v>30879</v>
      </c>
    </row>
    <row r="10221" spans="1:5" hidden="1" x14ac:dyDescent="0.2">
      <c r="A10221" s="94" t="s">
        <v>10594</v>
      </c>
      <c r="B10221" t="s">
        <v>10595</v>
      </c>
      <c r="C10221" t="s">
        <v>243</v>
      </c>
      <c r="D10221">
        <v>29.2</v>
      </c>
      <c r="E10221" t="s">
        <v>30879</v>
      </c>
    </row>
    <row r="10222" spans="1:5" hidden="1" x14ac:dyDescent="0.2">
      <c r="A10222" s="94" t="s">
        <v>10596</v>
      </c>
      <c r="B10222" t="s">
        <v>10597</v>
      </c>
      <c r="C10222" t="s">
        <v>243</v>
      </c>
      <c r="D10222">
        <v>42.39</v>
      </c>
      <c r="E10222" t="s">
        <v>30879</v>
      </c>
    </row>
    <row r="10223" spans="1:5" hidden="1" x14ac:dyDescent="0.2">
      <c r="A10223" s="94" t="s">
        <v>10598</v>
      </c>
      <c r="B10223" t="s">
        <v>10599</v>
      </c>
      <c r="C10223" t="s">
        <v>243</v>
      </c>
      <c r="D10223">
        <v>48.05</v>
      </c>
      <c r="E10223" t="s">
        <v>30879</v>
      </c>
    </row>
    <row r="10224" spans="1:5" hidden="1" x14ac:dyDescent="0.2">
      <c r="A10224" s="94" t="s">
        <v>10600</v>
      </c>
      <c r="B10224" t="s">
        <v>22504</v>
      </c>
      <c r="C10224" t="s">
        <v>243</v>
      </c>
      <c r="D10224">
        <v>28.34</v>
      </c>
      <c r="E10224" t="s">
        <v>30879</v>
      </c>
    </row>
    <row r="10225" spans="1:5" hidden="1" x14ac:dyDescent="0.2">
      <c r="A10225" s="94" t="s">
        <v>10601</v>
      </c>
      <c r="B10225" t="s">
        <v>10602</v>
      </c>
      <c r="C10225" t="s">
        <v>243</v>
      </c>
      <c r="D10225">
        <v>33.24</v>
      </c>
      <c r="E10225" t="s">
        <v>30879</v>
      </c>
    </row>
    <row r="10226" spans="1:5" hidden="1" x14ac:dyDescent="0.2">
      <c r="A10226" s="94" t="s">
        <v>48738</v>
      </c>
      <c r="B10226" t="s">
        <v>48739</v>
      </c>
      <c r="C10226" t="s">
        <v>243</v>
      </c>
      <c r="D10226">
        <v>66.22</v>
      </c>
      <c r="E10226" t="s">
        <v>30879</v>
      </c>
    </row>
    <row r="10227" spans="1:5" hidden="1" x14ac:dyDescent="0.2">
      <c r="A10227" s="94" t="s">
        <v>48732</v>
      </c>
      <c r="B10227" t="s">
        <v>48733</v>
      </c>
      <c r="C10227" t="s">
        <v>243</v>
      </c>
      <c r="D10227">
        <v>73.349999999999994</v>
      </c>
      <c r="E10227" t="s">
        <v>30879</v>
      </c>
    </row>
    <row r="10228" spans="1:5" hidden="1" x14ac:dyDescent="0.2">
      <c r="A10228" s="94" t="s">
        <v>48736</v>
      </c>
      <c r="B10228" t="s">
        <v>48737</v>
      </c>
      <c r="C10228" t="s">
        <v>243</v>
      </c>
      <c r="D10228">
        <v>85.5</v>
      </c>
      <c r="E10228" t="s">
        <v>30879</v>
      </c>
    </row>
    <row r="10229" spans="1:5" hidden="1" x14ac:dyDescent="0.2">
      <c r="A10229" s="94" t="s">
        <v>48734</v>
      </c>
      <c r="B10229" t="s">
        <v>48735</v>
      </c>
      <c r="C10229" t="s">
        <v>243</v>
      </c>
      <c r="D10229">
        <v>95.53</v>
      </c>
      <c r="E10229" t="s">
        <v>30879</v>
      </c>
    </row>
    <row r="10230" spans="1:5" hidden="1" x14ac:dyDescent="0.2">
      <c r="A10230" s="94" t="s">
        <v>10603</v>
      </c>
      <c r="B10230" t="s">
        <v>10604</v>
      </c>
      <c r="C10230" t="s">
        <v>243</v>
      </c>
      <c r="D10230">
        <v>68.37</v>
      </c>
      <c r="E10230" t="s">
        <v>30879</v>
      </c>
    </row>
    <row r="10231" spans="1:5" hidden="1" x14ac:dyDescent="0.2">
      <c r="A10231" s="94" t="s">
        <v>48644</v>
      </c>
      <c r="B10231" t="s">
        <v>48645</v>
      </c>
      <c r="C10231" t="s">
        <v>243</v>
      </c>
      <c r="D10231">
        <v>33.86</v>
      </c>
      <c r="E10231" t="s">
        <v>30879</v>
      </c>
    </row>
    <row r="10232" spans="1:5" hidden="1" x14ac:dyDescent="0.2">
      <c r="A10232" s="94" t="s">
        <v>48618</v>
      </c>
      <c r="B10232" t="s">
        <v>48619</v>
      </c>
      <c r="C10232" t="s">
        <v>243</v>
      </c>
      <c r="D10232">
        <v>61.53</v>
      </c>
      <c r="E10232" t="s">
        <v>30879</v>
      </c>
    </row>
    <row r="10233" spans="1:5" hidden="1" x14ac:dyDescent="0.2">
      <c r="A10233" s="94" t="s">
        <v>48602</v>
      </c>
      <c r="B10233" t="s">
        <v>48603</v>
      </c>
      <c r="C10233" t="s">
        <v>243</v>
      </c>
      <c r="D10233">
        <v>258.93</v>
      </c>
      <c r="E10233" t="s">
        <v>30879</v>
      </c>
    </row>
    <row r="10234" spans="1:5" hidden="1" x14ac:dyDescent="0.2">
      <c r="A10234" s="94" t="s">
        <v>48660</v>
      </c>
      <c r="B10234" t="s">
        <v>48661</v>
      </c>
      <c r="C10234" t="s">
        <v>1031</v>
      </c>
      <c r="D10234">
        <v>250.31</v>
      </c>
      <c r="E10234" t="s">
        <v>30879</v>
      </c>
    </row>
    <row r="10235" spans="1:5" hidden="1" x14ac:dyDescent="0.2">
      <c r="A10235" s="94" t="s">
        <v>48720</v>
      </c>
      <c r="B10235" t="s">
        <v>48721</v>
      </c>
      <c r="C10235" t="s">
        <v>1031</v>
      </c>
      <c r="D10235">
        <v>173.72</v>
      </c>
      <c r="E10235" t="s">
        <v>30879</v>
      </c>
    </row>
    <row r="10236" spans="1:5" hidden="1" x14ac:dyDescent="0.2">
      <c r="A10236" s="94" t="s">
        <v>48722</v>
      </c>
      <c r="B10236" t="s">
        <v>48723</v>
      </c>
      <c r="C10236" t="s">
        <v>243</v>
      </c>
      <c r="D10236">
        <v>33.79</v>
      </c>
      <c r="E10236" t="s">
        <v>30879</v>
      </c>
    </row>
    <row r="10237" spans="1:5" hidden="1" x14ac:dyDescent="0.2">
      <c r="A10237" s="94" t="s">
        <v>48710</v>
      </c>
      <c r="B10237" t="s">
        <v>48711</v>
      </c>
      <c r="C10237" t="s">
        <v>243</v>
      </c>
      <c r="D10237">
        <v>31.86</v>
      </c>
      <c r="E10237" t="s">
        <v>30879</v>
      </c>
    </row>
    <row r="10238" spans="1:5" hidden="1" x14ac:dyDescent="0.2">
      <c r="A10238" s="94" t="s">
        <v>48712</v>
      </c>
      <c r="B10238" t="s">
        <v>48713</v>
      </c>
      <c r="C10238" t="s">
        <v>243</v>
      </c>
      <c r="D10238">
        <v>33.369999999999997</v>
      </c>
      <c r="E10238" t="s">
        <v>30879</v>
      </c>
    </row>
    <row r="10239" spans="1:5" hidden="1" x14ac:dyDescent="0.2">
      <c r="A10239" s="94" t="s">
        <v>48714</v>
      </c>
      <c r="B10239" t="s">
        <v>48715</v>
      </c>
      <c r="C10239" t="s">
        <v>243</v>
      </c>
      <c r="D10239">
        <v>36.67</v>
      </c>
      <c r="E10239" t="s">
        <v>30879</v>
      </c>
    </row>
    <row r="10240" spans="1:5" hidden="1" x14ac:dyDescent="0.2">
      <c r="A10240" s="94" t="s">
        <v>48716</v>
      </c>
      <c r="B10240" t="s">
        <v>48717</v>
      </c>
      <c r="C10240" t="s">
        <v>243</v>
      </c>
      <c r="D10240">
        <v>39.21</v>
      </c>
      <c r="E10240" t="s">
        <v>30879</v>
      </c>
    </row>
    <row r="10241" spans="1:5" hidden="1" x14ac:dyDescent="0.2">
      <c r="A10241" s="94" t="s">
        <v>48718</v>
      </c>
      <c r="B10241" t="s">
        <v>48719</v>
      </c>
      <c r="C10241" t="s">
        <v>243</v>
      </c>
      <c r="D10241">
        <v>41.45</v>
      </c>
      <c r="E10241" t="s">
        <v>30879</v>
      </c>
    </row>
    <row r="10242" spans="1:5" hidden="1" x14ac:dyDescent="0.2">
      <c r="A10242" s="94" t="s">
        <v>48724</v>
      </c>
      <c r="B10242" t="s">
        <v>48725</v>
      </c>
      <c r="C10242" t="s">
        <v>243</v>
      </c>
      <c r="D10242">
        <v>49.41</v>
      </c>
      <c r="E10242" t="s">
        <v>30879</v>
      </c>
    </row>
    <row r="10243" spans="1:5" hidden="1" x14ac:dyDescent="0.2">
      <c r="A10243" s="94" t="s">
        <v>48726</v>
      </c>
      <c r="B10243" t="s">
        <v>48727</v>
      </c>
      <c r="C10243" t="s">
        <v>243</v>
      </c>
      <c r="D10243">
        <v>30.28</v>
      </c>
      <c r="E10243" t="s">
        <v>30879</v>
      </c>
    </row>
    <row r="10244" spans="1:5" hidden="1" x14ac:dyDescent="0.2">
      <c r="A10244" s="94" t="s">
        <v>48585</v>
      </c>
      <c r="B10244" t="s">
        <v>48586</v>
      </c>
      <c r="C10244" t="s">
        <v>1031</v>
      </c>
      <c r="D10244">
        <v>81.739999999999995</v>
      </c>
      <c r="E10244" t="s">
        <v>30879</v>
      </c>
    </row>
    <row r="10245" spans="1:5" hidden="1" x14ac:dyDescent="0.2">
      <c r="A10245" s="94" t="s">
        <v>48606</v>
      </c>
      <c r="B10245" t="s">
        <v>48607</v>
      </c>
      <c r="C10245" t="s">
        <v>243</v>
      </c>
      <c r="D10245">
        <v>209</v>
      </c>
      <c r="E10245" t="s">
        <v>30879</v>
      </c>
    </row>
    <row r="10246" spans="1:5" hidden="1" x14ac:dyDescent="0.2">
      <c r="A10246" s="94" t="s">
        <v>50640</v>
      </c>
      <c r="B10246" t="s">
        <v>50641</v>
      </c>
      <c r="C10246" t="s">
        <v>243</v>
      </c>
      <c r="D10246">
        <v>47.17</v>
      </c>
      <c r="E10246" t="s">
        <v>30879</v>
      </c>
    </row>
    <row r="10247" spans="1:5" hidden="1" x14ac:dyDescent="0.2">
      <c r="A10247" s="94" t="s">
        <v>48634</v>
      </c>
      <c r="B10247" t="s">
        <v>48635</v>
      </c>
      <c r="C10247" t="s">
        <v>243</v>
      </c>
      <c r="D10247">
        <v>56.93</v>
      </c>
      <c r="E10247" t="s">
        <v>30879</v>
      </c>
    </row>
    <row r="10248" spans="1:5" hidden="1" x14ac:dyDescent="0.2">
      <c r="A10248" s="94" t="s">
        <v>48636</v>
      </c>
      <c r="B10248" t="s">
        <v>48637</v>
      </c>
      <c r="C10248" t="s">
        <v>243</v>
      </c>
      <c r="D10248">
        <v>27.61</v>
      </c>
      <c r="E10248" t="s">
        <v>30879</v>
      </c>
    </row>
    <row r="10249" spans="1:5" hidden="1" x14ac:dyDescent="0.2">
      <c r="A10249" s="94" t="s">
        <v>48652</v>
      </c>
      <c r="B10249" t="s">
        <v>48653</v>
      </c>
      <c r="C10249" t="s">
        <v>243</v>
      </c>
      <c r="D10249">
        <v>27.71</v>
      </c>
      <c r="E10249" t="s">
        <v>30879</v>
      </c>
    </row>
    <row r="10250" spans="1:5" hidden="1" x14ac:dyDescent="0.2">
      <c r="A10250" s="94" t="s">
        <v>50638</v>
      </c>
      <c r="B10250" t="s">
        <v>50639</v>
      </c>
      <c r="C10250" t="s">
        <v>243</v>
      </c>
      <c r="D10250">
        <v>28.72</v>
      </c>
      <c r="E10250" t="s">
        <v>30879</v>
      </c>
    </row>
    <row r="10251" spans="1:5" hidden="1" x14ac:dyDescent="0.2">
      <c r="A10251" s="94" t="s">
        <v>50634</v>
      </c>
      <c r="B10251" t="s">
        <v>50635</v>
      </c>
      <c r="C10251" t="s">
        <v>243</v>
      </c>
      <c r="D10251">
        <v>28.72</v>
      </c>
      <c r="E10251" t="s">
        <v>30879</v>
      </c>
    </row>
    <row r="10252" spans="1:5" hidden="1" x14ac:dyDescent="0.2">
      <c r="A10252" s="94" t="s">
        <v>50632</v>
      </c>
      <c r="B10252" t="s">
        <v>50633</v>
      </c>
      <c r="C10252" t="s">
        <v>243</v>
      </c>
      <c r="D10252">
        <v>28.72</v>
      </c>
      <c r="E10252" t="s">
        <v>30879</v>
      </c>
    </row>
    <row r="10253" spans="1:5" hidden="1" x14ac:dyDescent="0.2">
      <c r="A10253" s="94" t="s">
        <v>50630</v>
      </c>
      <c r="B10253" t="s">
        <v>50631</v>
      </c>
      <c r="C10253" t="s">
        <v>243</v>
      </c>
      <c r="D10253">
        <v>28.72</v>
      </c>
      <c r="E10253" t="s">
        <v>30879</v>
      </c>
    </row>
    <row r="10254" spans="1:5" hidden="1" x14ac:dyDescent="0.2">
      <c r="A10254" s="94" t="s">
        <v>50636</v>
      </c>
      <c r="B10254" t="s">
        <v>50637</v>
      </c>
      <c r="C10254" t="s">
        <v>243</v>
      </c>
      <c r="D10254">
        <v>28.72</v>
      </c>
      <c r="E10254" t="s">
        <v>30879</v>
      </c>
    </row>
    <row r="10255" spans="1:5" hidden="1" x14ac:dyDescent="0.2">
      <c r="A10255" s="94" t="s">
        <v>48654</v>
      </c>
      <c r="B10255" t="s">
        <v>48655</v>
      </c>
      <c r="C10255" t="s">
        <v>243</v>
      </c>
      <c r="D10255">
        <v>39.4</v>
      </c>
      <c r="E10255" t="s">
        <v>30879</v>
      </c>
    </row>
    <row r="10256" spans="1:5" hidden="1" x14ac:dyDescent="0.2">
      <c r="A10256" s="94" t="s">
        <v>48656</v>
      </c>
      <c r="B10256" t="s">
        <v>48657</v>
      </c>
      <c r="C10256" t="s">
        <v>243</v>
      </c>
      <c r="D10256">
        <v>39.4</v>
      </c>
      <c r="E10256" t="s">
        <v>30879</v>
      </c>
    </row>
    <row r="10257" spans="1:5" hidden="1" x14ac:dyDescent="0.2">
      <c r="A10257" s="94" t="s">
        <v>48646</v>
      </c>
      <c r="B10257" t="s">
        <v>48647</v>
      </c>
      <c r="C10257" t="s">
        <v>243</v>
      </c>
      <c r="D10257">
        <v>52.07</v>
      </c>
      <c r="E10257" t="s">
        <v>30879</v>
      </c>
    </row>
    <row r="10258" spans="1:5" hidden="1" x14ac:dyDescent="0.2">
      <c r="A10258" s="94" t="s">
        <v>48604</v>
      </c>
      <c r="B10258" t="s">
        <v>48605</v>
      </c>
      <c r="C10258" t="s">
        <v>243</v>
      </c>
      <c r="D10258">
        <v>44.67</v>
      </c>
      <c r="E10258" t="s">
        <v>30879</v>
      </c>
    </row>
    <row r="10259" spans="1:5" hidden="1" x14ac:dyDescent="0.2">
      <c r="A10259" s="94" t="s">
        <v>10605</v>
      </c>
      <c r="B10259" t="s">
        <v>10606</v>
      </c>
      <c r="C10259" t="s">
        <v>243</v>
      </c>
      <c r="D10259">
        <v>14.95</v>
      </c>
      <c r="E10259" t="s">
        <v>30879</v>
      </c>
    </row>
    <row r="10260" spans="1:5" hidden="1" x14ac:dyDescent="0.2">
      <c r="A10260" s="94" t="s">
        <v>10607</v>
      </c>
      <c r="B10260" t="s">
        <v>10608</v>
      </c>
      <c r="C10260" t="s">
        <v>243</v>
      </c>
      <c r="D10260">
        <v>62.54</v>
      </c>
      <c r="E10260" t="s">
        <v>30879</v>
      </c>
    </row>
    <row r="10261" spans="1:5" hidden="1" x14ac:dyDescent="0.2">
      <c r="A10261" s="94" t="s">
        <v>48666</v>
      </c>
      <c r="B10261" t="s">
        <v>48667</v>
      </c>
      <c r="C10261" t="s">
        <v>243</v>
      </c>
      <c r="D10261">
        <v>52.95</v>
      </c>
      <c r="E10261" t="s">
        <v>30879</v>
      </c>
    </row>
    <row r="10262" spans="1:5" hidden="1" x14ac:dyDescent="0.2">
      <c r="A10262" s="94" t="s">
        <v>48658</v>
      </c>
      <c r="B10262" t="s">
        <v>48659</v>
      </c>
      <c r="C10262" t="s">
        <v>243</v>
      </c>
      <c r="D10262">
        <v>65.459999999999994</v>
      </c>
      <c r="E10262" t="s">
        <v>30879</v>
      </c>
    </row>
    <row r="10263" spans="1:5" hidden="1" x14ac:dyDescent="0.2">
      <c r="A10263" s="94" t="s">
        <v>48664</v>
      </c>
      <c r="B10263" t="s">
        <v>48665</v>
      </c>
      <c r="C10263" t="s">
        <v>243</v>
      </c>
      <c r="D10263">
        <v>27.96</v>
      </c>
      <c r="E10263" t="s">
        <v>30879</v>
      </c>
    </row>
    <row r="10264" spans="1:5" hidden="1" x14ac:dyDescent="0.2">
      <c r="A10264" s="94" t="s">
        <v>10609</v>
      </c>
      <c r="B10264" t="s">
        <v>10610</v>
      </c>
      <c r="C10264" t="s">
        <v>243</v>
      </c>
      <c r="D10264">
        <v>47.48</v>
      </c>
      <c r="E10264" t="s">
        <v>30879</v>
      </c>
    </row>
    <row r="10265" spans="1:5" hidden="1" x14ac:dyDescent="0.2">
      <c r="A10265" s="94" t="s">
        <v>48668</v>
      </c>
      <c r="B10265" t="s">
        <v>48669</v>
      </c>
      <c r="C10265" t="s">
        <v>243</v>
      </c>
      <c r="D10265">
        <v>37.04</v>
      </c>
      <c r="E10265" t="s">
        <v>30879</v>
      </c>
    </row>
    <row r="10266" spans="1:5" hidden="1" x14ac:dyDescent="0.2">
      <c r="A10266" s="94" t="s">
        <v>48670</v>
      </c>
      <c r="B10266" t="s">
        <v>48671</v>
      </c>
      <c r="C10266" t="s">
        <v>243</v>
      </c>
      <c r="D10266">
        <v>40.26</v>
      </c>
      <c r="E10266" t="s">
        <v>30879</v>
      </c>
    </row>
    <row r="10267" spans="1:5" hidden="1" x14ac:dyDescent="0.2">
      <c r="A10267" s="94" t="s">
        <v>48672</v>
      </c>
      <c r="B10267" t="s">
        <v>48673</v>
      </c>
      <c r="C10267" t="s">
        <v>243</v>
      </c>
      <c r="D10267">
        <v>45.06</v>
      </c>
      <c r="E10267" t="s">
        <v>30879</v>
      </c>
    </row>
    <row r="10268" spans="1:5" hidden="1" x14ac:dyDescent="0.2">
      <c r="A10268" s="94" t="s">
        <v>48674</v>
      </c>
      <c r="B10268" t="s">
        <v>48675</v>
      </c>
      <c r="C10268" t="s">
        <v>243</v>
      </c>
      <c r="D10268">
        <v>48.29</v>
      </c>
      <c r="E10268" t="s">
        <v>30879</v>
      </c>
    </row>
    <row r="10269" spans="1:5" hidden="1" x14ac:dyDescent="0.2">
      <c r="A10269" s="94" t="s">
        <v>48676</v>
      </c>
      <c r="B10269" t="s">
        <v>48677</v>
      </c>
      <c r="C10269" t="s">
        <v>243</v>
      </c>
      <c r="D10269">
        <v>53.09</v>
      </c>
      <c r="E10269" t="s">
        <v>30879</v>
      </c>
    </row>
    <row r="10270" spans="1:5" hidden="1" x14ac:dyDescent="0.2">
      <c r="A10270" s="94" t="s">
        <v>48678</v>
      </c>
      <c r="B10270" t="s">
        <v>48679</v>
      </c>
      <c r="C10270" t="s">
        <v>243</v>
      </c>
      <c r="D10270">
        <v>37.06</v>
      </c>
      <c r="E10270" t="s">
        <v>30879</v>
      </c>
    </row>
    <row r="10271" spans="1:5" hidden="1" x14ac:dyDescent="0.2">
      <c r="A10271" s="94" t="s">
        <v>48680</v>
      </c>
      <c r="B10271" t="s">
        <v>48681</v>
      </c>
      <c r="C10271" t="s">
        <v>243</v>
      </c>
      <c r="D10271">
        <v>108.38</v>
      </c>
      <c r="E10271" t="s">
        <v>30879</v>
      </c>
    </row>
    <row r="10272" spans="1:5" hidden="1" x14ac:dyDescent="0.2">
      <c r="A10272" s="94" t="s">
        <v>10611</v>
      </c>
      <c r="B10272" t="s">
        <v>10612</v>
      </c>
      <c r="C10272" t="s">
        <v>243</v>
      </c>
      <c r="D10272">
        <v>9.67</v>
      </c>
      <c r="E10272" t="s">
        <v>30879</v>
      </c>
    </row>
    <row r="10273" spans="1:5" hidden="1" x14ac:dyDescent="0.2">
      <c r="A10273" s="94" t="s">
        <v>10613</v>
      </c>
      <c r="B10273" t="s">
        <v>10614</v>
      </c>
      <c r="C10273" t="s">
        <v>243</v>
      </c>
      <c r="D10273">
        <v>9.67</v>
      </c>
      <c r="E10273" t="s">
        <v>30879</v>
      </c>
    </row>
    <row r="10274" spans="1:5" hidden="1" x14ac:dyDescent="0.2">
      <c r="A10274" s="94" t="s">
        <v>10615</v>
      </c>
      <c r="B10274" t="s">
        <v>10616</v>
      </c>
      <c r="C10274" t="s">
        <v>243</v>
      </c>
      <c r="D10274">
        <v>11.17</v>
      </c>
      <c r="E10274" t="s">
        <v>30879</v>
      </c>
    </row>
    <row r="10275" spans="1:5" hidden="1" x14ac:dyDescent="0.2">
      <c r="A10275" s="94" t="s">
        <v>10617</v>
      </c>
      <c r="B10275" t="s">
        <v>10618</v>
      </c>
      <c r="C10275" t="s">
        <v>243</v>
      </c>
      <c r="D10275">
        <v>28.97</v>
      </c>
      <c r="E10275" t="s">
        <v>30879</v>
      </c>
    </row>
    <row r="10276" spans="1:5" hidden="1" x14ac:dyDescent="0.2">
      <c r="A10276" s="94" t="s">
        <v>48690</v>
      </c>
      <c r="B10276" t="s">
        <v>48691</v>
      </c>
      <c r="C10276" t="s">
        <v>243</v>
      </c>
      <c r="D10276">
        <v>33.07</v>
      </c>
      <c r="E10276" t="s">
        <v>30879</v>
      </c>
    </row>
    <row r="10277" spans="1:5" hidden="1" x14ac:dyDescent="0.2">
      <c r="A10277" s="94" t="s">
        <v>48692</v>
      </c>
      <c r="B10277" t="s">
        <v>48693</v>
      </c>
      <c r="C10277" t="s">
        <v>243</v>
      </c>
      <c r="D10277">
        <v>35.11</v>
      </c>
      <c r="E10277" t="s">
        <v>30879</v>
      </c>
    </row>
    <row r="10278" spans="1:5" hidden="1" x14ac:dyDescent="0.2">
      <c r="A10278" s="94" t="s">
        <v>48700</v>
      </c>
      <c r="B10278" t="s">
        <v>48701</v>
      </c>
      <c r="C10278" t="s">
        <v>243</v>
      </c>
      <c r="D10278">
        <v>50.81</v>
      </c>
      <c r="E10278" t="s">
        <v>30879</v>
      </c>
    </row>
    <row r="10279" spans="1:5" hidden="1" x14ac:dyDescent="0.2">
      <c r="A10279" s="94" t="s">
        <v>10619</v>
      </c>
      <c r="B10279" t="s">
        <v>10620</v>
      </c>
      <c r="C10279" t="s">
        <v>243</v>
      </c>
      <c r="D10279">
        <v>45.85</v>
      </c>
      <c r="E10279" t="s">
        <v>30879</v>
      </c>
    </row>
    <row r="10280" spans="1:5" hidden="1" x14ac:dyDescent="0.2">
      <c r="A10280" s="94" t="s">
        <v>48581</v>
      </c>
      <c r="B10280" t="s">
        <v>48582</v>
      </c>
      <c r="C10280" t="s">
        <v>243</v>
      </c>
      <c r="D10280">
        <v>122</v>
      </c>
      <c r="E10280" t="s">
        <v>30879</v>
      </c>
    </row>
    <row r="10281" spans="1:5" hidden="1" x14ac:dyDescent="0.2">
      <c r="A10281" s="94" t="s">
        <v>10621</v>
      </c>
      <c r="B10281" t="s">
        <v>10622</v>
      </c>
      <c r="C10281" t="s">
        <v>243</v>
      </c>
      <c r="D10281">
        <v>89.77</v>
      </c>
      <c r="E10281" t="s">
        <v>30879</v>
      </c>
    </row>
    <row r="10282" spans="1:5" hidden="1" x14ac:dyDescent="0.2">
      <c r="A10282" s="94" t="s">
        <v>48593</v>
      </c>
      <c r="B10282" t="s">
        <v>48594</v>
      </c>
      <c r="C10282" t="s">
        <v>243</v>
      </c>
      <c r="D10282">
        <v>116.76</v>
      </c>
      <c r="E10282" t="s">
        <v>30879</v>
      </c>
    </row>
    <row r="10283" spans="1:5" hidden="1" x14ac:dyDescent="0.2">
      <c r="A10283" s="94" t="s">
        <v>48706</v>
      </c>
      <c r="B10283" t="s">
        <v>48707</v>
      </c>
      <c r="C10283" t="s">
        <v>243</v>
      </c>
      <c r="D10283">
        <v>90.44</v>
      </c>
      <c r="E10283" t="s">
        <v>30879</v>
      </c>
    </row>
    <row r="10284" spans="1:5" hidden="1" x14ac:dyDescent="0.2">
      <c r="A10284" s="94" t="s">
        <v>16573</v>
      </c>
      <c r="B10284" t="s">
        <v>22505</v>
      </c>
      <c r="C10284" t="s">
        <v>243</v>
      </c>
      <c r="D10284">
        <v>5.04</v>
      </c>
      <c r="E10284" t="s">
        <v>30879</v>
      </c>
    </row>
    <row r="10285" spans="1:5" hidden="1" x14ac:dyDescent="0.2">
      <c r="A10285" s="94" t="s">
        <v>48768</v>
      </c>
      <c r="B10285" t="s">
        <v>48769</v>
      </c>
      <c r="C10285" t="s">
        <v>243</v>
      </c>
      <c r="D10285">
        <v>8.77</v>
      </c>
      <c r="E10285" t="s">
        <v>30879</v>
      </c>
    </row>
    <row r="10286" spans="1:5" hidden="1" x14ac:dyDescent="0.2">
      <c r="A10286" s="94" t="s">
        <v>48742</v>
      </c>
      <c r="B10286" t="s">
        <v>48743</v>
      </c>
      <c r="C10286" t="s">
        <v>243</v>
      </c>
      <c r="D10286">
        <v>33.01</v>
      </c>
      <c r="E10286" t="s">
        <v>30879</v>
      </c>
    </row>
    <row r="10287" spans="1:5" hidden="1" x14ac:dyDescent="0.2">
      <c r="A10287" s="94" t="s">
        <v>50021</v>
      </c>
      <c r="B10287" t="s">
        <v>50022</v>
      </c>
      <c r="C10287" t="s">
        <v>243</v>
      </c>
      <c r="D10287">
        <v>49.71</v>
      </c>
      <c r="E10287" t="s">
        <v>30879</v>
      </c>
    </row>
    <row r="10288" spans="1:5" hidden="1" x14ac:dyDescent="0.2">
      <c r="A10288" s="94" t="s">
        <v>50023</v>
      </c>
      <c r="B10288" t="s">
        <v>50024</v>
      </c>
      <c r="C10288" t="s">
        <v>243</v>
      </c>
      <c r="D10288">
        <v>49.71</v>
      </c>
      <c r="E10288" t="s">
        <v>30879</v>
      </c>
    </row>
    <row r="10289" spans="1:5" hidden="1" x14ac:dyDescent="0.2">
      <c r="A10289" s="94" t="s">
        <v>50025</v>
      </c>
      <c r="B10289" t="s">
        <v>50026</v>
      </c>
      <c r="C10289" t="s">
        <v>243</v>
      </c>
      <c r="D10289">
        <v>49.71</v>
      </c>
      <c r="E10289" t="s">
        <v>30879</v>
      </c>
    </row>
    <row r="10290" spans="1:5" hidden="1" x14ac:dyDescent="0.2">
      <c r="A10290" s="94" t="s">
        <v>50027</v>
      </c>
      <c r="B10290" t="s">
        <v>50028</v>
      </c>
      <c r="C10290" t="s">
        <v>243</v>
      </c>
      <c r="D10290">
        <v>48.45</v>
      </c>
      <c r="E10290" t="s">
        <v>30879</v>
      </c>
    </row>
    <row r="10291" spans="1:5" hidden="1" x14ac:dyDescent="0.2">
      <c r="A10291" s="94" t="s">
        <v>50029</v>
      </c>
      <c r="B10291" t="s">
        <v>50030</v>
      </c>
      <c r="C10291" t="s">
        <v>243</v>
      </c>
      <c r="D10291">
        <v>48.45</v>
      </c>
      <c r="E10291" t="s">
        <v>30879</v>
      </c>
    </row>
    <row r="10292" spans="1:5" hidden="1" x14ac:dyDescent="0.2">
      <c r="A10292" s="94" t="s">
        <v>50031</v>
      </c>
      <c r="B10292" t="s">
        <v>50032</v>
      </c>
      <c r="C10292" t="s">
        <v>243</v>
      </c>
      <c r="D10292">
        <v>48.45</v>
      </c>
      <c r="E10292" t="s">
        <v>30879</v>
      </c>
    </row>
    <row r="10293" spans="1:5" hidden="1" x14ac:dyDescent="0.2">
      <c r="A10293" s="94" t="s">
        <v>10623</v>
      </c>
      <c r="B10293" t="s">
        <v>10624</v>
      </c>
      <c r="C10293" t="s">
        <v>243</v>
      </c>
      <c r="D10293">
        <v>40.78</v>
      </c>
      <c r="E10293" t="s">
        <v>30879</v>
      </c>
    </row>
    <row r="10294" spans="1:5" hidden="1" x14ac:dyDescent="0.2">
      <c r="A10294" s="94" t="s">
        <v>10625</v>
      </c>
      <c r="B10294" t="s">
        <v>10626</v>
      </c>
      <c r="C10294" t="s">
        <v>243</v>
      </c>
      <c r="D10294">
        <v>53.45</v>
      </c>
      <c r="E10294" t="s">
        <v>30879</v>
      </c>
    </row>
    <row r="10295" spans="1:5" hidden="1" x14ac:dyDescent="0.2">
      <c r="A10295" s="94" t="s">
        <v>10627</v>
      </c>
      <c r="B10295" t="s">
        <v>10628</v>
      </c>
      <c r="C10295" t="s">
        <v>243</v>
      </c>
      <c r="D10295">
        <v>58.33</v>
      </c>
      <c r="E10295" t="s">
        <v>30879</v>
      </c>
    </row>
    <row r="10296" spans="1:5" hidden="1" x14ac:dyDescent="0.2">
      <c r="A10296" s="94" t="s">
        <v>10629</v>
      </c>
      <c r="B10296" t="s">
        <v>10630</v>
      </c>
      <c r="C10296" t="s">
        <v>243</v>
      </c>
      <c r="D10296">
        <v>69.650000000000006</v>
      </c>
      <c r="E10296" t="s">
        <v>30879</v>
      </c>
    </row>
    <row r="10297" spans="1:5" hidden="1" x14ac:dyDescent="0.2">
      <c r="A10297" s="94" t="s">
        <v>10631</v>
      </c>
      <c r="B10297" t="s">
        <v>10632</v>
      </c>
      <c r="C10297" t="s">
        <v>243</v>
      </c>
      <c r="D10297">
        <v>76.08</v>
      </c>
      <c r="E10297" t="s">
        <v>30879</v>
      </c>
    </row>
    <row r="10298" spans="1:5" hidden="1" x14ac:dyDescent="0.2">
      <c r="A10298" s="94" t="s">
        <v>48740</v>
      </c>
      <c r="B10298" t="s">
        <v>48741</v>
      </c>
      <c r="C10298" t="s">
        <v>243</v>
      </c>
      <c r="D10298">
        <v>55.86</v>
      </c>
      <c r="E10298" t="s">
        <v>30879</v>
      </c>
    </row>
    <row r="10299" spans="1:5" hidden="1" x14ac:dyDescent="0.2">
      <c r="A10299" s="94" t="s">
        <v>48756</v>
      </c>
      <c r="B10299" t="s">
        <v>48757</v>
      </c>
      <c r="C10299" t="s">
        <v>243</v>
      </c>
      <c r="D10299">
        <v>21.72</v>
      </c>
      <c r="E10299" t="s">
        <v>30879</v>
      </c>
    </row>
    <row r="10300" spans="1:5" hidden="1" x14ac:dyDescent="0.2">
      <c r="A10300" s="94" t="s">
        <v>10633</v>
      </c>
      <c r="B10300" t="s">
        <v>10634</v>
      </c>
      <c r="C10300" t="s">
        <v>1031</v>
      </c>
      <c r="D10300">
        <v>17.059999999999999</v>
      </c>
      <c r="E10300" t="s">
        <v>30879</v>
      </c>
    </row>
    <row r="10301" spans="1:5" hidden="1" x14ac:dyDescent="0.2">
      <c r="A10301" s="94" t="s">
        <v>48760</v>
      </c>
      <c r="B10301" t="s">
        <v>48761</v>
      </c>
      <c r="C10301" t="s">
        <v>243</v>
      </c>
      <c r="D10301">
        <v>17.559999999999999</v>
      </c>
      <c r="E10301" t="s">
        <v>30879</v>
      </c>
    </row>
    <row r="10302" spans="1:5" hidden="1" x14ac:dyDescent="0.2">
      <c r="A10302" s="94" t="s">
        <v>48764</v>
      </c>
      <c r="B10302" t="s">
        <v>48765</v>
      </c>
      <c r="C10302" t="s">
        <v>243</v>
      </c>
      <c r="D10302">
        <v>53.28</v>
      </c>
      <c r="E10302" t="s">
        <v>30879</v>
      </c>
    </row>
    <row r="10303" spans="1:5" hidden="1" x14ac:dyDescent="0.2">
      <c r="A10303" s="94" t="s">
        <v>48762</v>
      </c>
      <c r="B10303" t="s">
        <v>48763</v>
      </c>
      <c r="C10303" t="s">
        <v>243</v>
      </c>
      <c r="D10303">
        <v>57.73</v>
      </c>
      <c r="E10303" t="s">
        <v>30879</v>
      </c>
    </row>
    <row r="10304" spans="1:5" hidden="1" x14ac:dyDescent="0.2">
      <c r="A10304" s="94" t="s">
        <v>10635</v>
      </c>
      <c r="B10304" t="s">
        <v>10636</v>
      </c>
      <c r="C10304" t="s">
        <v>243</v>
      </c>
      <c r="D10304">
        <v>123.72</v>
      </c>
      <c r="E10304" t="s">
        <v>30879</v>
      </c>
    </row>
    <row r="10305" spans="1:5" hidden="1" x14ac:dyDescent="0.2">
      <c r="A10305" s="94" t="s">
        <v>10637</v>
      </c>
      <c r="B10305" t="s">
        <v>10638</v>
      </c>
      <c r="C10305" t="s">
        <v>243</v>
      </c>
      <c r="D10305">
        <v>1.85</v>
      </c>
      <c r="E10305" t="s">
        <v>30879</v>
      </c>
    </row>
    <row r="10306" spans="1:5" hidden="1" x14ac:dyDescent="0.2">
      <c r="A10306" s="94" t="s">
        <v>35464</v>
      </c>
      <c r="B10306" t="s">
        <v>35465</v>
      </c>
      <c r="C10306" t="s">
        <v>243</v>
      </c>
      <c r="D10306">
        <v>7.46</v>
      </c>
      <c r="E10306" t="s">
        <v>30879</v>
      </c>
    </row>
    <row r="10307" spans="1:5" hidden="1" x14ac:dyDescent="0.2">
      <c r="A10307" s="94" t="s">
        <v>10639</v>
      </c>
      <c r="B10307" t="s">
        <v>10640</v>
      </c>
      <c r="C10307" t="s">
        <v>243</v>
      </c>
      <c r="D10307">
        <v>46.46</v>
      </c>
      <c r="E10307" t="s">
        <v>30879</v>
      </c>
    </row>
    <row r="10308" spans="1:5" hidden="1" x14ac:dyDescent="0.2">
      <c r="A10308" s="94" t="s">
        <v>10641</v>
      </c>
      <c r="B10308" t="s">
        <v>10642</v>
      </c>
      <c r="C10308" t="s">
        <v>243</v>
      </c>
      <c r="D10308">
        <v>4.95</v>
      </c>
      <c r="E10308" t="s">
        <v>30879</v>
      </c>
    </row>
    <row r="10309" spans="1:5" hidden="1" x14ac:dyDescent="0.2">
      <c r="A10309" s="94" t="s">
        <v>48786</v>
      </c>
      <c r="B10309" t="s">
        <v>48787</v>
      </c>
      <c r="C10309" t="s">
        <v>243</v>
      </c>
      <c r="D10309">
        <v>73.069999999999993</v>
      </c>
      <c r="E10309" t="s">
        <v>30879</v>
      </c>
    </row>
    <row r="10310" spans="1:5" hidden="1" x14ac:dyDescent="0.2">
      <c r="A10310" s="94" t="s">
        <v>48788</v>
      </c>
      <c r="B10310" t="s">
        <v>48789</v>
      </c>
      <c r="C10310" t="s">
        <v>243</v>
      </c>
      <c r="D10310">
        <v>54.68</v>
      </c>
      <c r="E10310" t="s">
        <v>30879</v>
      </c>
    </row>
    <row r="10311" spans="1:5" hidden="1" x14ac:dyDescent="0.2">
      <c r="A10311" s="94" t="s">
        <v>48790</v>
      </c>
      <c r="B10311" t="s">
        <v>48791</v>
      </c>
      <c r="C10311" t="s">
        <v>243</v>
      </c>
      <c r="D10311">
        <v>82.45</v>
      </c>
      <c r="E10311" t="s">
        <v>30879</v>
      </c>
    </row>
    <row r="10312" spans="1:5" hidden="1" x14ac:dyDescent="0.2">
      <c r="A10312" s="94" t="s">
        <v>48772</v>
      </c>
      <c r="B10312" t="s">
        <v>48773</v>
      </c>
      <c r="C10312" t="s">
        <v>243</v>
      </c>
      <c r="D10312">
        <v>53.79</v>
      </c>
      <c r="E10312" t="s">
        <v>30879</v>
      </c>
    </row>
    <row r="10313" spans="1:5" hidden="1" x14ac:dyDescent="0.2">
      <c r="A10313" s="94" t="s">
        <v>48792</v>
      </c>
      <c r="B10313" t="s">
        <v>48793</v>
      </c>
      <c r="C10313" t="s">
        <v>243</v>
      </c>
      <c r="D10313">
        <v>70.55</v>
      </c>
      <c r="E10313" t="s">
        <v>30879</v>
      </c>
    </row>
    <row r="10314" spans="1:5" hidden="1" x14ac:dyDescent="0.2">
      <c r="A10314" s="94" t="s">
        <v>48774</v>
      </c>
      <c r="B10314" t="s">
        <v>48775</v>
      </c>
      <c r="C10314" t="s">
        <v>243</v>
      </c>
      <c r="D10314">
        <v>68.17</v>
      </c>
      <c r="E10314" t="s">
        <v>30879</v>
      </c>
    </row>
    <row r="10315" spans="1:5" hidden="1" x14ac:dyDescent="0.2">
      <c r="A10315" s="94" t="s">
        <v>48776</v>
      </c>
      <c r="B10315" t="s">
        <v>48777</v>
      </c>
      <c r="C10315" t="s">
        <v>243</v>
      </c>
      <c r="D10315">
        <v>30.12</v>
      </c>
      <c r="E10315" t="s">
        <v>30879</v>
      </c>
    </row>
    <row r="10316" spans="1:5" hidden="1" x14ac:dyDescent="0.2">
      <c r="A10316" s="94" t="s">
        <v>48778</v>
      </c>
      <c r="B10316" t="s">
        <v>48779</v>
      </c>
      <c r="C10316" t="s">
        <v>243</v>
      </c>
      <c r="D10316">
        <v>37.83</v>
      </c>
      <c r="E10316" t="s">
        <v>30879</v>
      </c>
    </row>
    <row r="10317" spans="1:5" hidden="1" x14ac:dyDescent="0.2">
      <c r="A10317" s="94" t="s">
        <v>48780</v>
      </c>
      <c r="B10317" t="s">
        <v>48781</v>
      </c>
      <c r="C10317" t="s">
        <v>243</v>
      </c>
      <c r="D10317">
        <v>39.75</v>
      </c>
      <c r="E10317" t="s">
        <v>30879</v>
      </c>
    </row>
    <row r="10318" spans="1:5" hidden="1" x14ac:dyDescent="0.2">
      <c r="A10318" s="94" t="s">
        <v>48782</v>
      </c>
      <c r="B10318" t="s">
        <v>48783</v>
      </c>
      <c r="C10318" t="s">
        <v>243</v>
      </c>
      <c r="D10318">
        <v>42.89</v>
      </c>
      <c r="E10318" t="s">
        <v>30879</v>
      </c>
    </row>
    <row r="10319" spans="1:5" hidden="1" x14ac:dyDescent="0.2">
      <c r="A10319" s="94" t="s">
        <v>48784</v>
      </c>
      <c r="B10319" t="s">
        <v>48785</v>
      </c>
      <c r="C10319" t="s">
        <v>243</v>
      </c>
      <c r="D10319">
        <v>41.39</v>
      </c>
      <c r="E10319" t="s">
        <v>30879</v>
      </c>
    </row>
    <row r="10320" spans="1:5" hidden="1" x14ac:dyDescent="0.2">
      <c r="A10320" s="94" t="s">
        <v>48770</v>
      </c>
      <c r="B10320" t="s">
        <v>48771</v>
      </c>
      <c r="C10320" t="s">
        <v>243</v>
      </c>
      <c r="D10320">
        <v>32.93</v>
      </c>
      <c r="E10320" t="s">
        <v>30879</v>
      </c>
    </row>
    <row r="10321" spans="1:5" hidden="1" x14ac:dyDescent="0.2">
      <c r="A10321" s="94" t="s">
        <v>10643</v>
      </c>
      <c r="B10321" t="s">
        <v>10644</v>
      </c>
      <c r="C10321" t="s">
        <v>243</v>
      </c>
      <c r="D10321">
        <v>1.24</v>
      </c>
      <c r="E10321" t="s">
        <v>30879</v>
      </c>
    </row>
    <row r="10322" spans="1:5" hidden="1" x14ac:dyDescent="0.2">
      <c r="A10322" s="94" t="s">
        <v>10645</v>
      </c>
      <c r="B10322" t="s">
        <v>10646</v>
      </c>
      <c r="C10322" t="s">
        <v>243</v>
      </c>
      <c r="D10322">
        <v>1.1100000000000001</v>
      </c>
      <c r="E10322" t="s">
        <v>30879</v>
      </c>
    </row>
    <row r="10323" spans="1:5" hidden="1" x14ac:dyDescent="0.2">
      <c r="A10323" s="94" t="s">
        <v>10647</v>
      </c>
      <c r="B10323" t="s">
        <v>10648</v>
      </c>
      <c r="C10323" t="s">
        <v>243</v>
      </c>
      <c r="D10323">
        <v>1.24</v>
      </c>
      <c r="E10323" t="s">
        <v>30879</v>
      </c>
    </row>
    <row r="10324" spans="1:5" hidden="1" x14ac:dyDescent="0.2">
      <c r="A10324" s="94" t="s">
        <v>48808</v>
      </c>
      <c r="B10324" t="s">
        <v>48809</v>
      </c>
      <c r="C10324" t="s">
        <v>243</v>
      </c>
      <c r="D10324">
        <v>36.65</v>
      </c>
      <c r="E10324" t="s">
        <v>30879</v>
      </c>
    </row>
    <row r="10325" spans="1:5" hidden="1" x14ac:dyDescent="0.2">
      <c r="A10325" s="94" t="s">
        <v>10649</v>
      </c>
      <c r="B10325" t="s">
        <v>48810</v>
      </c>
      <c r="C10325" t="s">
        <v>243</v>
      </c>
      <c r="D10325">
        <v>38</v>
      </c>
      <c r="E10325" t="s">
        <v>30879</v>
      </c>
    </row>
    <row r="10326" spans="1:5" hidden="1" x14ac:dyDescent="0.2">
      <c r="A10326" s="94" t="s">
        <v>49377</v>
      </c>
      <c r="B10326" t="s">
        <v>49378</v>
      </c>
      <c r="C10326" t="s">
        <v>243</v>
      </c>
      <c r="D10326">
        <v>24.86</v>
      </c>
      <c r="E10326" t="s">
        <v>30879</v>
      </c>
    </row>
    <row r="10327" spans="1:5" hidden="1" x14ac:dyDescent="0.2">
      <c r="A10327" s="94" t="s">
        <v>48806</v>
      </c>
      <c r="B10327" t="s">
        <v>48807</v>
      </c>
      <c r="C10327" t="s">
        <v>243</v>
      </c>
      <c r="D10327">
        <v>6.29</v>
      </c>
      <c r="E10327" t="s">
        <v>30879</v>
      </c>
    </row>
    <row r="10328" spans="1:5" hidden="1" x14ac:dyDescent="0.2">
      <c r="A10328" s="94" t="s">
        <v>48811</v>
      </c>
      <c r="B10328" t="s">
        <v>48812</v>
      </c>
      <c r="C10328" t="s">
        <v>243</v>
      </c>
      <c r="D10328">
        <v>16.64</v>
      </c>
      <c r="E10328" t="s">
        <v>30879</v>
      </c>
    </row>
    <row r="10329" spans="1:5" hidden="1" x14ac:dyDescent="0.2">
      <c r="A10329" s="94" t="s">
        <v>48815</v>
      </c>
      <c r="B10329" t="s">
        <v>48816</v>
      </c>
      <c r="C10329" t="s">
        <v>243</v>
      </c>
      <c r="D10329">
        <v>18.5</v>
      </c>
      <c r="E10329" t="s">
        <v>30879</v>
      </c>
    </row>
    <row r="10330" spans="1:5" hidden="1" x14ac:dyDescent="0.2">
      <c r="A10330" s="94" t="s">
        <v>48819</v>
      </c>
      <c r="B10330" t="s">
        <v>48820</v>
      </c>
      <c r="C10330" t="s">
        <v>243</v>
      </c>
      <c r="D10330">
        <v>20.16</v>
      </c>
      <c r="E10330" t="s">
        <v>30879</v>
      </c>
    </row>
    <row r="10331" spans="1:5" hidden="1" x14ac:dyDescent="0.2">
      <c r="A10331" s="94" t="s">
        <v>48823</v>
      </c>
      <c r="B10331" t="s">
        <v>48824</v>
      </c>
      <c r="C10331" t="s">
        <v>243</v>
      </c>
      <c r="D10331">
        <v>21.36</v>
      </c>
      <c r="E10331" t="s">
        <v>30879</v>
      </c>
    </row>
    <row r="10332" spans="1:5" hidden="1" x14ac:dyDescent="0.2">
      <c r="A10332" s="94" t="s">
        <v>48825</v>
      </c>
      <c r="B10332" t="s">
        <v>48826</v>
      </c>
      <c r="C10332" t="s">
        <v>243</v>
      </c>
      <c r="D10332">
        <v>23.06</v>
      </c>
      <c r="E10332" t="s">
        <v>30879</v>
      </c>
    </row>
    <row r="10333" spans="1:5" hidden="1" x14ac:dyDescent="0.2">
      <c r="A10333" s="94" t="s">
        <v>48827</v>
      </c>
      <c r="B10333" t="s">
        <v>48828</v>
      </c>
      <c r="C10333" t="s">
        <v>243</v>
      </c>
      <c r="D10333">
        <v>24.68</v>
      </c>
      <c r="E10333" t="s">
        <v>30879</v>
      </c>
    </row>
    <row r="10334" spans="1:5" hidden="1" x14ac:dyDescent="0.2">
      <c r="A10334" s="94" t="s">
        <v>48837</v>
      </c>
      <c r="B10334" t="s">
        <v>48838</v>
      </c>
      <c r="C10334" t="s">
        <v>1031</v>
      </c>
      <c r="D10334">
        <v>86.14</v>
      </c>
      <c r="E10334" t="s">
        <v>30879</v>
      </c>
    </row>
    <row r="10335" spans="1:5" hidden="1" x14ac:dyDescent="0.2">
      <c r="A10335" s="94" t="s">
        <v>48813</v>
      </c>
      <c r="B10335" t="s">
        <v>48814</v>
      </c>
      <c r="C10335" t="s">
        <v>243</v>
      </c>
      <c r="D10335">
        <v>17.260000000000002</v>
      </c>
      <c r="E10335" t="s">
        <v>30879</v>
      </c>
    </row>
    <row r="10336" spans="1:5" hidden="1" x14ac:dyDescent="0.2">
      <c r="A10336" s="94" t="s">
        <v>48817</v>
      </c>
      <c r="B10336" t="s">
        <v>48818</v>
      </c>
      <c r="C10336" t="s">
        <v>243</v>
      </c>
      <c r="D10336">
        <v>19.329999999999998</v>
      </c>
      <c r="E10336" t="s">
        <v>30879</v>
      </c>
    </row>
    <row r="10337" spans="1:5" hidden="1" x14ac:dyDescent="0.2">
      <c r="A10337" s="94" t="s">
        <v>48821</v>
      </c>
      <c r="B10337" t="s">
        <v>48822</v>
      </c>
      <c r="C10337" t="s">
        <v>243</v>
      </c>
      <c r="D10337">
        <v>20.72</v>
      </c>
      <c r="E10337" t="s">
        <v>30879</v>
      </c>
    </row>
    <row r="10338" spans="1:5" hidden="1" x14ac:dyDescent="0.2">
      <c r="A10338" s="94" t="s">
        <v>48829</v>
      </c>
      <c r="B10338" t="s">
        <v>48830</v>
      </c>
      <c r="C10338" t="s">
        <v>243</v>
      </c>
      <c r="D10338">
        <v>119.2</v>
      </c>
      <c r="E10338" t="s">
        <v>30879</v>
      </c>
    </row>
    <row r="10339" spans="1:5" hidden="1" x14ac:dyDescent="0.2">
      <c r="A10339" s="94" t="s">
        <v>48833</v>
      </c>
      <c r="B10339" t="s">
        <v>48834</v>
      </c>
      <c r="C10339" t="s">
        <v>243</v>
      </c>
      <c r="D10339">
        <v>52.78</v>
      </c>
      <c r="E10339" t="s">
        <v>30879</v>
      </c>
    </row>
    <row r="10340" spans="1:5" hidden="1" x14ac:dyDescent="0.2">
      <c r="A10340" s="94" t="s">
        <v>48839</v>
      </c>
      <c r="B10340" t="s">
        <v>48840</v>
      </c>
      <c r="C10340" t="s">
        <v>243</v>
      </c>
      <c r="D10340">
        <v>39.549999999999997</v>
      </c>
      <c r="E10340" t="s">
        <v>30879</v>
      </c>
    </row>
    <row r="10341" spans="1:5" hidden="1" x14ac:dyDescent="0.2">
      <c r="A10341" s="94" t="s">
        <v>48841</v>
      </c>
      <c r="B10341" t="s">
        <v>48842</v>
      </c>
      <c r="C10341" t="s">
        <v>243</v>
      </c>
      <c r="D10341">
        <v>7.11</v>
      </c>
      <c r="E10341" t="s">
        <v>30879</v>
      </c>
    </row>
    <row r="10342" spans="1:5" hidden="1" x14ac:dyDescent="0.2">
      <c r="A10342" s="94" t="s">
        <v>48843</v>
      </c>
      <c r="B10342" t="s">
        <v>48844</v>
      </c>
      <c r="C10342" t="s">
        <v>243</v>
      </c>
      <c r="D10342">
        <v>10.9</v>
      </c>
      <c r="E10342" t="s">
        <v>30879</v>
      </c>
    </row>
    <row r="10343" spans="1:5" hidden="1" x14ac:dyDescent="0.2">
      <c r="A10343" s="94" t="s">
        <v>48845</v>
      </c>
      <c r="B10343" t="s">
        <v>48846</v>
      </c>
      <c r="C10343" t="s">
        <v>243</v>
      </c>
      <c r="D10343">
        <v>11.21</v>
      </c>
      <c r="E10343" t="s">
        <v>30879</v>
      </c>
    </row>
    <row r="10344" spans="1:5" hidden="1" x14ac:dyDescent="0.2">
      <c r="A10344" s="94" t="s">
        <v>48847</v>
      </c>
      <c r="B10344" t="s">
        <v>48848</v>
      </c>
      <c r="C10344" t="s">
        <v>243</v>
      </c>
      <c r="D10344">
        <v>12.14</v>
      </c>
      <c r="E10344" t="s">
        <v>30879</v>
      </c>
    </row>
    <row r="10345" spans="1:5" hidden="1" x14ac:dyDescent="0.2">
      <c r="A10345" s="94" t="s">
        <v>48849</v>
      </c>
      <c r="B10345" t="s">
        <v>48850</v>
      </c>
      <c r="C10345" t="s">
        <v>243</v>
      </c>
      <c r="D10345">
        <v>9.8000000000000007</v>
      </c>
      <c r="E10345" t="s">
        <v>30879</v>
      </c>
    </row>
    <row r="10346" spans="1:5" hidden="1" x14ac:dyDescent="0.2">
      <c r="A10346" s="94" t="s">
        <v>48853</v>
      </c>
      <c r="B10346" t="s">
        <v>48854</v>
      </c>
      <c r="C10346" t="s">
        <v>243</v>
      </c>
      <c r="D10346">
        <v>17.28</v>
      </c>
      <c r="E10346" t="s">
        <v>30879</v>
      </c>
    </row>
    <row r="10347" spans="1:5" hidden="1" x14ac:dyDescent="0.2">
      <c r="A10347" s="94" t="s">
        <v>48855</v>
      </c>
      <c r="B10347" t="s">
        <v>48856</v>
      </c>
      <c r="C10347" t="s">
        <v>243</v>
      </c>
      <c r="D10347">
        <v>9.8000000000000007</v>
      </c>
      <c r="E10347" t="s">
        <v>30879</v>
      </c>
    </row>
    <row r="10348" spans="1:5" hidden="1" x14ac:dyDescent="0.2">
      <c r="A10348" s="94" t="s">
        <v>48857</v>
      </c>
      <c r="B10348" t="s">
        <v>48858</v>
      </c>
      <c r="C10348" t="s">
        <v>243</v>
      </c>
      <c r="D10348">
        <v>12.14</v>
      </c>
      <c r="E10348" t="s">
        <v>30879</v>
      </c>
    </row>
    <row r="10349" spans="1:5" hidden="1" x14ac:dyDescent="0.2">
      <c r="A10349" s="94" t="s">
        <v>48859</v>
      </c>
      <c r="B10349" t="s">
        <v>48860</v>
      </c>
      <c r="C10349" t="s">
        <v>243</v>
      </c>
      <c r="D10349">
        <v>17.21</v>
      </c>
      <c r="E10349" t="s">
        <v>30879</v>
      </c>
    </row>
    <row r="10350" spans="1:5" hidden="1" x14ac:dyDescent="0.2">
      <c r="A10350" s="94" t="s">
        <v>48851</v>
      </c>
      <c r="B10350" t="s">
        <v>48852</v>
      </c>
      <c r="C10350" t="s">
        <v>243</v>
      </c>
      <c r="D10350">
        <v>12.3</v>
      </c>
      <c r="E10350" t="s">
        <v>30879</v>
      </c>
    </row>
    <row r="10351" spans="1:5" hidden="1" x14ac:dyDescent="0.2">
      <c r="A10351" s="94" t="s">
        <v>48861</v>
      </c>
      <c r="B10351" t="s">
        <v>48862</v>
      </c>
      <c r="C10351" t="s">
        <v>243</v>
      </c>
      <c r="D10351">
        <v>11.35</v>
      </c>
      <c r="E10351" t="s">
        <v>30879</v>
      </c>
    </row>
    <row r="10352" spans="1:5" hidden="1" x14ac:dyDescent="0.2">
      <c r="A10352" s="94" t="s">
        <v>48863</v>
      </c>
      <c r="B10352" t="s">
        <v>48864</v>
      </c>
      <c r="C10352" t="s">
        <v>243</v>
      </c>
      <c r="D10352">
        <v>11.35</v>
      </c>
      <c r="E10352" t="s">
        <v>30879</v>
      </c>
    </row>
    <row r="10353" spans="1:5" hidden="1" x14ac:dyDescent="0.2">
      <c r="A10353" s="94" t="s">
        <v>48865</v>
      </c>
      <c r="B10353" t="s">
        <v>48866</v>
      </c>
      <c r="C10353" t="s">
        <v>243</v>
      </c>
      <c r="D10353">
        <v>20.190000000000001</v>
      </c>
      <c r="E10353" t="s">
        <v>30879</v>
      </c>
    </row>
    <row r="10354" spans="1:5" hidden="1" x14ac:dyDescent="0.2">
      <c r="A10354" s="94" t="s">
        <v>48867</v>
      </c>
      <c r="B10354" t="s">
        <v>48868</v>
      </c>
      <c r="C10354" t="s">
        <v>243</v>
      </c>
      <c r="D10354">
        <v>20.67</v>
      </c>
      <c r="E10354" t="s">
        <v>30879</v>
      </c>
    </row>
    <row r="10355" spans="1:5" hidden="1" x14ac:dyDescent="0.2">
      <c r="A10355" s="94" t="s">
        <v>48835</v>
      </c>
      <c r="B10355" t="s">
        <v>48836</v>
      </c>
      <c r="C10355" t="s">
        <v>243</v>
      </c>
      <c r="D10355">
        <v>6.89</v>
      </c>
      <c r="E10355" t="s">
        <v>30879</v>
      </c>
    </row>
    <row r="10356" spans="1:5" hidden="1" x14ac:dyDescent="0.2">
      <c r="A10356" s="94" t="s">
        <v>48869</v>
      </c>
      <c r="B10356" t="s">
        <v>48870</v>
      </c>
      <c r="C10356" t="s">
        <v>1031</v>
      </c>
      <c r="D10356">
        <v>188.63</v>
      </c>
      <c r="E10356" t="s">
        <v>30879</v>
      </c>
    </row>
    <row r="10357" spans="1:5" hidden="1" x14ac:dyDescent="0.2">
      <c r="A10357" s="94" t="s">
        <v>48871</v>
      </c>
      <c r="B10357" t="s">
        <v>48872</v>
      </c>
      <c r="C10357" t="s">
        <v>243</v>
      </c>
      <c r="D10357">
        <v>6.68</v>
      </c>
      <c r="E10357" t="s">
        <v>30879</v>
      </c>
    </row>
    <row r="10358" spans="1:5" hidden="1" x14ac:dyDescent="0.2">
      <c r="A10358" s="94" t="s">
        <v>48873</v>
      </c>
      <c r="B10358" t="s">
        <v>48874</v>
      </c>
      <c r="C10358" t="s">
        <v>243</v>
      </c>
      <c r="D10358">
        <v>7.66</v>
      </c>
      <c r="E10358" t="s">
        <v>30879</v>
      </c>
    </row>
    <row r="10359" spans="1:5" hidden="1" x14ac:dyDescent="0.2">
      <c r="A10359" s="94" t="s">
        <v>48875</v>
      </c>
      <c r="B10359" t="s">
        <v>48876</v>
      </c>
      <c r="C10359" t="s">
        <v>243</v>
      </c>
      <c r="D10359">
        <v>9.1999999999999993</v>
      </c>
      <c r="E10359" t="s">
        <v>30879</v>
      </c>
    </row>
    <row r="10360" spans="1:5" hidden="1" x14ac:dyDescent="0.2">
      <c r="A10360" s="94" t="s">
        <v>48877</v>
      </c>
      <c r="B10360" t="s">
        <v>48878</v>
      </c>
      <c r="C10360" t="s">
        <v>243</v>
      </c>
      <c r="D10360">
        <v>10.31</v>
      </c>
      <c r="E10360" t="s">
        <v>30879</v>
      </c>
    </row>
    <row r="10361" spans="1:5" hidden="1" x14ac:dyDescent="0.2">
      <c r="A10361" s="94" t="s">
        <v>48879</v>
      </c>
      <c r="B10361" t="s">
        <v>48880</v>
      </c>
      <c r="C10361" t="s">
        <v>243</v>
      </c>
      <c r="D10361">
        <v>10.43</v>
      </c>
      <c r="E10361" t="s">
        <v>30879</v>
      </c>
    </row>
    <row r="10362" spans="1:5" hidden="1" x14ac:dyDescent="0.2">
      <c r="A10362" s="94" t="s">
        <v>48881</v>
      </c>
      <c r="B10362" t="s">
        <v>48882</v>
      </c>
      <c r="C10362" t="s">
        <v>243</v>
      </c>
      <c r="D10362">
        <v>11.3</v>
      </c>
      <c r="E10362" t="s">
        <v>30879</v>
      </c>
    </row>
    <row r="10363" spans="1:5" hidden="1" x14ac:dyDescent="0.2">
      <c r="A10363" s="94" t="s">
        <v>48883</v>
      </c>
      <c r="B10363" t="s">
        <v>48884</v>
      </c>
      <c r="C10363" t="s">
        <v>243</v>
      </c>
      <c r="D10363">
        <v>11.79</v>
      </c>
      <c r="E10363" t="s">
        <v>30879</v>
      </c>
    </row>
    <row r="10364" spans="1:5" hidden="1" x14ac:dyDescent="0.2">
      <c r="A10364" s="94" t="s">
        <v>48885</v>
      </c>
      <c r="B10364" t="s">
        <v>48886</v>
      </c>
      <c r="C10364" t="s">
        <v>243</v>
      </c>
      <c r="D10364">
        <v>19.32</v>
      </c>
      <c r="E10364" t="s">
        <v>30879</v>
      </c>
    </row>
    <row r="10365" spans="1:5" hidden="1" x14ac:dyDescent="0.2">
      <c r="A10365" s="94" t="s">
        <v>48887</v>
      </c>
      <c r="B10365" t="s">
        <v>48888</v>
      </c>
      <c r="C10365" t="s">
        <v>243</v>
      </c>
      <c r="D10365">
        <v>22.11</v>
      </c>
      <c r="E10365" t="s">
        <v>30879</v>
      </c>
    </row>
    <row r="10366" spans="1:5" hidden="1" x14ac:dyDescent="0.2">
      <c r="A10366" s="94" t="s">
        <v>48891</v>
      </c>
      <c r="B10366" t="s">
        <v>48892</v>
      </c>
      <c r="C10366" t="s">
        <v>2847</v>
      </c>
      <c r="D10366">
        <v>7.37</v>
      </c>
      <c r="E10366" t="s">
        <v>30879</v>
      </c>
    </row>
    <row r="10367" spans="1:5" hidden="1" x14ac:dyDescent="0.2">
      <c r="A10367" s="94" t="s">
        <v>48889</v>
      </c>
      <c r="B10367" t="s">
        <v>48890</v>
      </c>
      <c r="C10367" t="s">
        <v>243</v>
      </c>
      <c r="D10367">
        <v>11.35</v>
      </c>
      <c r="E10367" t="s">
        <v>30879</v>
      </c>
    </row>
    <row r="10368" spans="1:5" hidden="1" x14ac:dyDescent="0.2">
      <c r="A10368" s="94" t="s">
        <v>49895</v>
      </c>
      <c r="B10368" t="s">
        <v>49896</v>
      </c>
      <c r="C10368" t="s">
        <v>243</v>
      </c>
      <c r="D10368">
        <v>227.47</v>
      </c>
      <c r="E10368" t="s">
        <v>30879</v>
      </c>
    </row>
    <row r="10369" spans="1:5" hidden="1" x14ac:dyDescent="0.2">
      <c r="A10369" s="94" t="s">
        <v>48435</v>
      </c>
      <c r="B10369" t="s">
        <v>48436</v>
      </c>
      <c r="C10369" t="s">
        <v>243</v>
      </c>
      <c r="D10369">
        <v>163.56</v>
      </c>
      <c r="E10369" t="s">
        <v>30879</v>
      </c>
    </row>
    <row r="10370" spans="1:5" hidden="1" x14ac:dyDescent="0.2">
      <c r="A10370" s="94" t="s">
        <v>10650</v>
      </c>
      <c r="B10370" t="s">
        <v>22506</v>
      </c>
      <c r="C10370" t="s">
        <v>243</v>
      </c>
      <c r="D10370">
        <v>853.2</v>
      </c>
      <c r="E10370" t="s">
        <v>30879</v>
      </c>
    </row>
    <row r="10371" spans="1:5" hidden="1" x14ac:dyDescent="0.2">
      <c r="A10371" s="94" t="s">
        <v>10651</v>
      </c>
      <c r="B10371" t="s">
        <v>10652</v>
      </c>
      <c r="C10371" t="s">
        <v>243</v>
      </c>
      <c r="D10371">
        <v>147.97</v>
      </c>
      <c r="E10371" t="s">
        <v>30879</v>
      </c>
    </row>
    <row r="10372" spans="1:5" hidden="1" x14ac:dyDescent="0.2">
      <c r="A10372" s="94" t="s">
        <v>10653</v>
      </c>
      <c r="B10372" t="s">
        <v>22507</v>
      </c>
      <c r="C10372" t="s">
        <v>243</v>
      </c>
      <c r="D10372">
        <v>43.62</v>
      </c>
      <c r="E10372" t="s">
        <v>30879</v>
      </c>
    </row>
    <row r="10373" spans="1:5" hidden="1" x14ac:dyDescent="0.2">
      <c r="A10373" s="94" t="s">
        <v>48802</v>
      </c>
      <c r="B10373" t="s">
        <v>48803</v>
      </c>
      <c r="C10373" t="s">
        <v>243</v>
      </c>
      <c r="D10373">
        <v>407.05</v>
      </c>
      <c r="E10373" t="s">
        <v>30879</v>
      </c>
    </row>
    <row r="10374" spans="1:5" hidden="1" x14ac:dyDescent="0.2">
      <c r="A10374" s="94" t="s">
        <v>22508</v>
      </c>
      <c r="B10374" t="s">
        <v>22509</v>
      </c>
      <c r="C10374" t="s">
        <v>243</v>
      </c>
      <c r="D10374">
        <v>279.51</v>
      </c>
      <c r="E10374" t="s">
        <v>30879</v>
      </c>
    </row>
    <row r="10375" spans="1:5" hidden="1" x14ac:dyDescent="0.2">
      <c r="A10375" s="94" t="s">
        <v>48804</v>
      </c>
      <c r="B10375" t="s">
        <v>48805</v>
      </c>
      <c r="C10375" t="s">
        <v>243</v>
      </c>
      <c r="D10375">
        <v>407.05</v>
      </c>
      <c r="E10375" t="s">
        <v>30879</v>
      </c>
    </row>
    <row r="10376" spans="1:5" hidden="1" x14ac:dyDescent="0.2">
      <c r="A10376" s="94" t="s">
        <v>22510</v>
      </c>
      <c r="B10376" t="s">
        <v>50646</v>
      </c>
      <c r="C10376" t="s">
        <v>243</v>
      </c>
      <c r="D10376">
        <v>54.51</v>
      </c>
      <c r="E10376" t="s">
        <v>30879</v>
      </c>
    </row>
    <row r="10377" spans="1:5" hidden="1" x14ac:dyDescent="0.2">
      <c r="A10377" s="94" t="s">
        <v>50644</v>
      </c>
      <c r="B10377" t="s">
        <v>50645</v>
      </c>
      <c r="C10377" t="s">
        <v>243</v>
      </c>
      <c r="D10377">
        <v>52.05</v>
      </c>
      <c r="E10377" t="s">
        <v>30879</v>
      </c>
    </row>
    <row r="10378" spans="1:5" hidden="1" x14ac:dyDescent="0.2">
      <c r="A10378" s="94" t="s">
        <v>10654</v>
      </c>
      <c r="B10378" t="s">
        <v>10655</v>
      </c>
      <c r="C10378" t="s">
        <v>243</v>
      </c>
      <c r="D10378">
        <v>43.04</v>
      </c>
      <c r="E10378" t="s">
        <v>30879</v>
      </c>
    </row>
    <row r="10379" spans="1:5" hidden="1" x14ac:dyDescent="0.2">
      <c r="A10379" s="94" t="s">
        <v>34769</v>
      </c>
      <c r="B10379" t="s">
        <v>34770</v>
      </c>
      <c r="C10379" t="s">
        <v>2815</v>
      </c>
      <c r="D10379">
        <v>93.75</v>
      </c>
      <c r="E10379" t="s">
        <v>30879</v>
      </c>
    </row>
    <row r="10380" spans="1:5" hidden="1" x14ac:dyDescent="0.2">
      <c r="A10380" s="94" t="s">
        <v>10656</v>
      </c>
      <c r="B10380" t="s">
        <v>10657</v>
      </c>
      <c r="C10380" t="s">
        <v>2815</v>
      </c>
      <c r="D10380">
        <v>93.75</v>
      </c>
      <c r="E10380" t="s">
        <v>30879</v>
      </c>
    </row>
    <row r="10381" spans="1:5" hidden="1" x14ac:dyDescent="0.2">
      <c r="A10381" s="94" t="s">
        <v>10658</v>
      </c>
      <c r="B10381" t="s">
        <v>10659</v>
      </c>
      <c r="C10381" t="s">
        <v>2815</v>
      </c>
      <c r="D10381">
        <v>93.75</v>
      </c>
      <c r="E10381" t="s">
        <v>30879</v>
      </c>
    </row>
    <row r="10382" spans="1:5" hidden="1" x14ac:dyDescent="0.2">
      <c r="A10382" s="94" t="s">
        <v>48907</v>
      </c>
      <c r="B10382" t="s">
        <v>48908</v>
      </c>
      <c r="C10382" t="s">
        <v>243</v>
      </c>
      <c r="D10382">
        <v>10.36</v>
      </c>
      <c r="E10382" t="s">
        <v>30879</v>
      </c>
    </row>
    <row r="10383" spans="1:5" hidden="1" x14ac:dyDescent="0.2">
      <c r="A10383" s="94" t="s">
        <v>50649</v>
      </c>
      <c r="B10383" t="s">
        <v>50650</v>
      </c>
      <c r="C10383" t="s">
        <v>243</v>
      </c>
      <c r="D10383">
        <v>19.809999999999999</v>
      </c>
      <c r="E10383" t="s">
        <v>30879</v>
      </c>
    </row>
    <row r="10384" spans="1:5" hidden="1" x14ac:dyDescent="0.2">
      <c r="A10384" s="94" t="s">
        <v>48905</v>
      </c>
      <c r="B10384" t="s">
        <v>48906</v>
      </c>
      <c r="C10384" t="s">
        <v>243</v>
      </c>
      <c r="D10384">
        <v>31.41</v>
      </c>
      <c r="E10384" t="s">
        <v>30879</v>
      </c>
    </row>
    <row r="10385" spans="1:5" hidden="1" x14ac:dyDescent="0.2">
      <c r="A10385" s="94" t="s">
        <v>50647</v>
      </c>
      <c r="B10385" t="s">
        <v>50648</v>
      </c>
      <c r="C10385" t="s">
        <v>2847</v>
      </c>
      <c r="D10385">
        <v>7.83</v>
      </c>
      <c r="E10385" t="s">
        <v>30879</v>
      </c>
    </row>
    <row r="10386" spans="1:5" hidden="1" x14ac:dyDescent="0.2">
      <c r="A10386" s="94" t="s">
        <v>48911</v>
      </c>
      <c r="B10386" t="s">
        <v>48912</v>
      </c>
      <c r="C10386" t="s">
        <v>243</v>
      </c>
      <c r="D10386">
        <v>28.13</v>
      </c>
      <c r="E10386" t="s">
        <v>30879</v>
      </c>
    </row>
    <row r="10387" spans="1:5" hidden="1" x14ac:dyDescent="0.2">
      <c r="A10387" s="94" t="s">
        <v>48909</v>
      </c>
      <c r="B10387" t="s">
        <v>48910</v>
      </c>
      <c r="C10387" t="s">
        <v>243</v>
      </c>
      <c r="D10387">
        <v>46.33</v>
      </c>
      <c r="E10387" t="s">
        <v>30879</v>
      </c>
    </row>
    <row r="10388" spans="1:5" hidden="1" x14ac:dyDescent="0.2">
      <c r="A10388" s="94" t="s">
        <v>48914</v>
      </c>
      <c r="B10388" t="s">
        <v>48915</v>
      </c>
      <c r="C10388" t="s">
        <v>243</v>
      </c>
      <c r="D10388">
        <v>24.37</v>
      </c>
      <c r="E10388" t="s">
        <v>30879</v>
      </c>
    </row>
    <row r="10389" spans="1:5" hidden="1" x14ac:dyDescent="0.2">
      <c r="A10389" s="94" t="s">
        <v>10660</v>
      </c>
      <c r="B10389" t="s">
        <v>10661</v>
      </c>
      <c r="C10389" t="s">
        <v>243</v>
      </c>
      <c r="D10389">
        <v>39.26</v>
      </c>
      <c r="E10389" t="s">
        <v>30879</v>
      </c>
    </row>
    <row r="10390" spans="1:5" hidden="1" x14ac:dyDescent="0.2">
      <c r="A10390" s="94" t="s">
        <v>10662</v>
      </c>
      <c r="B10390" t="s">
        <v>10663</v>
      </c>
      <c r="C10390" t="s">
        <v>243</v>
      </c>
      <c r="D10390">
        <v>41.86</v>
      </c>
      <c r="E10390" t="s">
        <v>30879</v>
      </c>
    </row>
    <row r="10391" spans="1:5" hidden="1" x14ac:dyDescent="0.2">
      <c r="A10391" s="94" t="s">
        <v>48525</v>
      </c>
      <c r="B10391" t="s">
        <v>48526</v>
      </c>
      <c r="C10391" t="s">
        <v>243</v>
      </c>
      <c r="D10391">
        <v>54.21</v>
      </c>
      <c r="E10391" t="s">
        <v>30879</v>
      </c>
    </row>
    <row r="10392" spans="1:5" hidden="1" x14ac:dyDescent="0.2">
      <c r="A10392" s="94" t="s">
        <v>10664</v>
      </c>
      <c r="B10392" t="s">
        <v>10665</v>
      </c>
      <c r="C10392" t="s">
        <v>243</v>
      </c>
      <c r="D10392">
        <v>9.49</v>
      </c>
      <c r="E10392" t="s">
        <v>30879</v>
      </c>
    </row>
    <row r="10393" spans="1:5" hidden="1" x14ac:dyDescent="0.2">
      <c r="A10393" s="94" t="s">
        <v>10666</v>
      </c>
      <c r="B10393" t="s">
        <v>10667</v>
      </c>
      <c r="C10393" t="s">
        <v>243</v>
      </c>
      <c r="D10393">
        <v>9.8800000000000008</v>
      </c>
      <c r="E10393" t="s">
        <v>30879</v>
      </c>
    </row>
    <row r="10394" spans="1:5" hidden="1" x14ac:dyDescent="0.2">
      <c r="A10394" s="94" t="s">
        <v>10668</v>
      </c>
      <c r="B10394" t="s">
        <v>10669</v>
      </c>
      <c r="C10394" t="s">
        <v>243</v>
      </c>
      <c r="D10394">
        <v>14.39</v>
      </c>
      <c r="E10394" t="s">
        <v>30879</v>
      </c>
    </row>
    <row r="10395" spans="1:5" hidden="1" x14ac:dyDescent="0.2">
      <c r="A10395" s="94" t="s">
        <v>10670</v>
      </c>
      <c r="B10395" t="s">
        <v>10671</v>
      </c>
      <c r="C10395" t="s">
        <v>243</v>
      </c>
      <c r="D10395">
        <v>33.380000000000003</v>
      </c>
      <c r="E10395" t="s">
        <v>30879</v>
      </c>
    </row>
    <row r="10396" spans="1:5" hidden="1" x14ac:dyDescent="0.2">
      <c r="A10396" s="94" t="s">
        <v>50041</v>
      </c>
      <c r="B10396" t="s">
        <v>50042</v>
      </c>
      <c r="C10396" t="s">
        <v>243</v>
      </c>
      <c r="D10396">
        <v>3.08</v>
      </c>
      <c r="E10396" t="s">
        <v>30879</v>
      </c>
    </row>
    <row r="10397" spans="1:5" hidden="1" x14ac:dyDescent="0.2">
      <c r="A10397" s="94" t="s">
        <v>10672</v>
      </c>
      <c r="B10397" t="s">
        <v>10673</v>
      </c>
      <c r="C10397" t="s">
        <v>243</v>
      </c>
      <c r="D10397">
        <v>11.03</v>
      </c>
      <c r="E10397" t="s">
        <v>30879</v>
      </c>
    </row>
    <row r="10398" spans="1:5" hidden="1" x14ac:dyDescent="0.2">
      <c r="A10398" s="94" t="s">
        <v>50073</v>
      </c>
      <c r="B10398" t="s">
        <v>50074</v>
      </c>
      <c r="C10398" t="s">
        <v>243</v>
      </c>
      <c r="D10398">
        <v>15.42</v>
      </c>
      <c r="E10398" t="s">
        <v>30879</v>
      </c>
    </row>
    <row r="10399" spans="1:5" hidden="1" x14ac:dyDescent="0.2">
      <c r="A10399" s="94" t="s">
        <v>50083</v>
      </c>
      <c r="B10399" t="s">
        <v>50084</v>
      </c>
      <c r="C10399" t="s">
        <v>243</v>
      </c>
      <c r="D10399">
        <v>24.18</v>
      </c>
      <c r="E10399" t="s">
        <v>30879</v>
      </c>
    </row>
    <row r="10400" spans="1:5" hidden="1" x14ac:dyDescent="0.2">
      <c r="A10400" s="94" t="s">
        <v>50039</v>
      </c>
      <c r="B10400" t="s">
        <v>50040</v>
      </c>
      <c r="C10400" t="s">
        <v>243</v>
      </c>
      <c r="D10400">
        <v>35.81</v>
      </c>
      <c r="E10400" t="s">
        <v>30879</v>
      </c>
    </row>
    <row r="10401" spans="1:5" hidden="1" x14ac:dyDescent="0.2">
      <c r="A10401" s="94" t="s">
        <v>50045</v>
      </c>
      <c r="B10401" t="s">
        <v>50046</v>
      </c>
      <c r="C10401" t="s">
        <v>243</v>
      </c>
      <c r="D10401">
        <v>55.13</v>
      </c>
      <c r="E10401" t="s">
        <v>30879</v>
      </c>
    </row>
    <row r="10402" spans="1:5" hidden="1" x14ac:dyDescent="0.2">
      <c r="A10402" s="94" t="s">
        <v>10674</v>
      </c>
      <c r="B10402" t="s">
        <v>10675</v>
      </c>
      <c r="C10402" t="s">
        <v>243</v>
      </c>
      <c r="D10402">
        <v>15.5</v>
      </c>
      <c r="E10402" t="s">
        <v>30879</v>
      </c>
    </row>
    <row r="10403" spans="1:5" hidden="1" x14ac:dyDescent="0.2">
      <c r="A10403" s="94" t="s">
        <v>10676</v>
      </c>
      <c r="B10403" t="s">
        <v>10677</v>
      </c>
      <c r="C10403" t="s">
        <v>243</v>
      </c>
      <c r="D10403">
        <v>13.94</v>
      </c>
      <c r="E10403" t="s">
        <v>30879</v>
      </c>
    </row>
    <row r="10404" spans="1:5" hidden="1" x14ac:dyDescent="0.2">
      <c r="A10404" s="94" t="s">
        <v>10678</v>
      </c>
      <c r="B10404" t="s">
        <v>10679</v>
      </c>
      <c r="C10404" t="s">
        <v>243</v>
      </c>
      <c r="D10404">
        <v>16.489999999999998</v>
      </c>
      <c r="E10404" t="s">
        <v>30879</v>
      </c>
    </row>
    <row r="10405" spans="1:5" hidden="1" x14ac:dyDescent="0.2">
      <c r="A10405" s="94" t="s">
        <v>50053</v>
      </c>
      <c r="B10405" t="s">
        <v>50054</v>
      </c>
      <c r="C10405" t="s">
        <v>243</v>
      </c>
      <c r="D10405">
        <v>17.75</v>
      </c>
      <c r="E10405" t="s">
        <v>30879</v>
      </c>
    </row>
    <row r="10406" spans="1:5" hidden="1" x14ac:dyDescent="0.2">
      <c r="A10406" s="94" t="s">
        <v>10680</v>
      </c>
      <c r="B10406" t="s">
        <v>10681</v>
      </c>
      <c r="C10406" t="s">
        <v>243</v>
      </c>
      <c r="D10406">
        <v>2.04</v>
      </c>
      <c r="E10406" t="s">
        <v>30879</v>
      </c>
    </row>
    <row r="10407" spans="1:5" hidden="1" x14ac:dyDescent="0.2">
      <c r="A10407" s="94" t="s">
        <v>10682</v>
      </c>
      <c r="B10407" t="s">
        <v>10683</v>
      </c>
      <c r="C10407" t="s">
        <v>243</v>
      </c>
      <c r="D10407">
        <v>2.0699999999999998</v>
      </c>
      <c r="E10407" t="s">
        <v>30879</v>
      </c>
    </row>
    <row r="10408" spans="1:5" hidden="1" x14ac:dyDescent="0.2">
      <c r="A10408" s="94" t="s">
        <v>10684</v>
      </c>
      <c r="B10408" t="s">
        <v>10685</v>
      </c>
      <c r="C10408" t="s">
        <v>243</v>
      </c>
      <c r="D10408">
        <v>2.66</v>
      </c>
      <c r="E10408" t="s">
        <v>30879</v>
      </c>
    </row>
    <row r="10409" spans="1:5" hidden="1" x14ac:dyDescent="0.2">
      <c r="A10409" s="94" t="s">
        <v>50107</v>
      </c>
      <c r="B10409" t="s">
        <v>50108</v>
      </c>
      <c r="C10409" t="s">
        <v>1031</v>
      </c>
      <c r="D10409">
        <v>53.08</v>
      </c>
      <c r="E10409" t="s">
        <v>30879</v>
      </c>
    </row>
    <row r="10410" spans="1:5" hidden="1" x14ac:dyDescent="0.2">
      <c r="A10410" s="94" t="s">
        <v>10686</v>
      </c>
      <c r="B10410" t="s">
        <v>10687</v>
      </c>
      <c r="C10410" t="s">
        <v>243</v>
      </c>
      <c r="D10410">
        <v>1.81</v>
      </c>
      <c r="E10410" t="s">
        <v>30879</v>
      </c>
    </row>
    <row r="10411" spans="1:5" hidden="1" x14ac:dyDescent="0.2">
      <c r="A10411" s="94" t="s">
        <v>10688</v>
      </c>
      <c r="B10411" t="s">
        <v>10689</v>
      </c>
      <c r="C10411" t="s">
        <v>243</v>
      </c>
      <c r="D10411">
        <v>1.81</v>
      </c>
      <c r="E10411" t="s">
        <v>30879</v>
      </c>
    </row>
    <row r="10412" spans="1:5" hidden="1" x14ac:dyDescent="0.2">
      <c r="A10412" s="94" t="s">
        <v>50097</v>
      </c>
      <c r="B10412" t="s">
        <v>50098</v>
      </c>
      <c r="C10412" t="s">
        <v>1031</v>
      </c>
      <c r="D10412">
        <v>112.3</v>
      </c>
      <c r="E10412" t="s">
        <v>30879</v>
      </c>
    </row>
    <row r="10413" spans="1:5" hidden="1" x14ac:dyDescent="0.2">
      <c r="A10413" s="94" t="s">
        <v>10690</v>
      </c>
      <c r="B10413" t="s">
        <v>10691</v>
      </c>
      <c r="C10413" t="s">
        <v>243</v>
      </c>
      <c r="D10413">
        <v>3.07</v>
      </c>
      <c r="E10413" t="s">
        <v>30879</v>
      </c>
    </row>
    <row r="10414" spans="1:5" hidden="1" x14ac:dyDescent="0.2">
      <c r="A10414" s="94" t="s">
        <v>10692</v>
      </c>
      <c r="B10414" t="s">
        <v>10693</v>
      </c>
      <c r="C10414" t="s">
        <v>243</v>
      </c>
      <c r="D10414">
        <v>2.12</v>
      </c>
      <c r="E10414" t="s">
        <v>30879</v>
      </c>
    </row>
    <row r="10415" spans="1:5" hidden="1" x14ac:dyDescent="0.2">
      <c r="A10415" s="94" t="s">
        <v>50059</v>
      </c>
      <c r="B10415" t="s">
        <v>50060</v>
      </c>
      <c r="C10415" t="s">
        <v>243</v>
      </c>
      <c r="D10415">
        <v>2.1800000000000002</v>
      </c>
      <c r="E10415" t="s">
        <v>30879</v>
      </c>
    </row>
    <row r="10416" spans="1:5" hidden="1" x14ac:dyDescent="0.2">
      <c r="A10416" s="94" t="s">
        <v>50089</v>
      </c>
      <c r="B10416" t="s">
        <v>50090</v>
      </c>
      <c r="C10416" t="s">
        <v>243</v>
      </c>
      <c r="D10416">
        <v>9.0500000000000007</v>
      </c>
      <c r="E10416" t="s">
        <v>30879</v>
      </c>
    </row>
    <row r="10417" spans="1:5" hidden="1" x14ac:dyDescent="0.2">
      <c r="A10417" s="94" t="s">
        <v>10694</v>
      </c>
      <c r="B10417" t="s">
        <v>10695</v>
      </c>
      <c r="C10417" t="s">
        <v>243</v>
      </c>
      <c r="D10417">
        <v>2.2400000000000002</v>
      </c>
      <c r="E10417" t="s">
        <v>30879</v>
      </c>
    </row>
    <row r="10418" spans="1:5" hidden="1" x14ac:dyDescent="0.2">
      <c r="A10418" s="94" t="s">
        <v>50063</v>
      </c>
      <c r="B10418" t="s">
        <v>50064</v>
      </c>
      <c r="C10418" t="s">
        <v>243</v>
      </c>
      <c r="D10418">
        <v>10.130000000000001</v>
      </c>
      <c r="E10418" t="s">
        <v>30879</v>
      </c>
    </row>
    <row r="10419" spans="1:5" hidden="1" x14ac:dyDescent="0.2">
      <c r="A10419" s="94" t="s">
        <v>10696</v>
      </c>
      <c r="B10419" t="s">
        <v>10697</v>
      </c>
      <c r="C10419" t="s">
        <v>243</v>
      </c>
      <c r="D10419">
        <v>18.98</v>
      </c>
      <c r="E10419" t="s">
        <v>30879</v>
      </c>
    </row>
    <row r="10420" spans="1:5" hidden="1" x14ac:dyDescent="0.2">
      <c r="A10420" s="94" t="s">
        <v>50087</v>
      </c>
      <c r="B10420" t="s">
        <v>50088</v>
      </c>
      <c r="C10420" t="s">
        <v>243</v>
      </c>
      <c r="D10420">
        <v>7.34</v>
      </c>
      <c r="E10420" t="s">
        <v>30879</v>
      </c>
    </row>
    <row r="10421" spans="1:5" hidden="1" x14ac:dyDescent="0.2">
      <c r="A10421" s="94" t="s">
        <v>10698</v>
      </c>
      <c r="B10421" t="s">
        <v>10699</v>
      </c>
      <c r="C10421" t="s">
        <v>243</v>
      </c>
      <c r="D10421">
        <v>1.77</v>
      </c>
      <c r="E10421" t="s">
        <v>30879</v>
      </c>
    </row>
    <row r="10422" spans="1:5" hidden="1" x14ac:dyDescent="0.2">
      <c r="A10422" s="94" t="s">
        <v>50109</v>
      </c>
      <c r="B10422" t="s">
        <v>50110</v>
      </c>
      <c r="C10422" t="s">
        <v>1031</v>
      </c>
      <c r="D10422">
        <v>148.41</v>
      </c>
      <c r="E10422" t="s">
        <v>30879</v>
      </c>
    </row>
    <row r="10423" spans="1:5" hidden="1" x14ac:dyDescent="0.2">
      <c r="A10423" s="94" t="s">
        <v>10700</v>
      </c>
      <c r="B10423" t="s">
        <v>10701</v>
      </c>
      <c r="C10423" t="s">
        <v>243</v>
      </c>
      <c r="D10423">
        <v>5.83</v>
      </c>
      <c r="E10423" t="s">
        <v>30879</v>
      </c>
    </row>
    <row r="10424" spans="1:5" hidden="1" x14ac:dyDescent="0.2">
      <c r="A10424" s="94" t="s">
        <v>50093</v>
      </c>
      <c r="B10424" t="s">
        <v>50094</v>
      </c>
      <c r="C10424" t="s">
        <v>243</v>
      </c>
      <c r="D10424">
        <v>11.01</v>
      </c>
      <c r="E10424" t="s">
        <v>30879</v>
      </c>
    </row>
    <row r="10425" spans="1:5" hidden="1" x14ac:dyDescent="0.2">
      <c r="A10425" s="94" t="s">
        <v>10702</v>
      </c>
      <c r="B10425" t="s">
        <v>10703</v>
      </c>
      <c r="C10425" t="s">
        <v>243</v>
      </c>
      <c r="D10425">
        <v>2.4</v>
      </c>
      <c r="E10425" t="s">
        <v>30879</v>
      </c>
    </row>
    <row r="10426" spans="1:5" hidden="1" x14ac:dyDescent="0.2">
      <c r="A10426" s="94" t="s">
        <v>50067</v>
      </c>
      <c r="B10426" t="s">
        <v>50068</v>
      </c>
      <c r="C10426" t="s">
        <v>243</v>
      </c>
      <c r="D10426">
        <v>8.57</v>
      </c>
      <c r="E10426" t="s">
        <v>30879</v>
      </c>
    </row>
    <row r="10427" spans="1:5" hidden="1" x14ac:dyDescent="0.2">
      <c r="A10427" s="94" t="s">
        <v>50091</v>
      </c>
      <c r="B10427" t="s">
        <v>50092</v>
      </c>
      <c r="C10427" t="s">
        <v>243</v>
      </c>
      <c r="D10427">
        <v>9.8000000000000007</v>
      </c>
      <c r="E10427" t="s">
        <v>30879</v>
      </c>
    </row>
    <row r="10428" spans="1:5" hidden="1" x14ac:dyDescent="0.2">
      <c r="A10428" s="94" t="s">
        <v>10704</v>
      </c>
      <c r="B10428" t="s">
        <v>10705</v>
      </c>
      <c r="C10428" t="s">
        <v>243</v>
      </c>
      <c r="D10428">
        <v>2.17</v>
      </c>
      <c r="E10428" t="s">
        <v>30879</v>
      </c>
    </row>
    <row r="10429" spans="1:5" hidden="1" x14ac:dyDescent="0.2">
      <c r="A10429" s="94" t="s">
        <v>50101</v>
      </c>
      <c r="B10429" t="s">
        <v>50102</v>
      </c>
      <c r="C10429" t="s">
        <v>1031</v>
      </c>
      <c r="D10429">
        <v>37.799999999999997</v>
      </c>
      <c r="E10429" t="s">
        <v>30879</v>
      </c>
    </row>
    <row r="10430" spans="1:5" hidden="1" x14ac:dyDescent="0.2">
      <c r="A10430" s="94" t="s">
        <v>50099</v>
      </c>
      <c r="B10430" t="s">
        <v>50100</v>
      </c>
      <c r="C10430" t="s">
        <v>1031</v>
      </c>
      <c r="D10430">
        <v>43.76</v>
      </c>
      <c r="E10430" t="s">
        <v>30879</v>
      </c>
    </row>
    <row r="10431" spans="1:5" hidden="1" x14ac:dyDescent="0.2">
      <c r="A10431" s="94" t="s">
        <v>10706</v>
      </c>
      <c r="B10431" t="s">
        <v>10707</v>
      </c>
      <c r="C10431" t="s">
        <v>243</v>
      </c>
      <c r="D10431">
        <v>3.27</v>
      </c>
      <c r="E10431" t="s">
        <v>30879</v>
      </c>
    </row>
    <row r="10432" spans="1:5" hidden="1" x14ac:dyDescent="0.2">
      <c r="A10432" s="94" t="s">
        <v>10708</v>
      </c>
      <c r="B10432" t="s">
        <v>10709</v>
      </c>
      <c r="C10432" t="s">
        <v>243</v>
      </c>
      <c r="D10432">
        <v>31.34</v>
      </c>
      <c r="E10432" t="s">
        <v>30879</v>
      </c>
    </row>
    <row r="10433" spans="1:5" hidden="1" x14ac:dyDescent="0.2">
      <c r="A10433" s="94" t="s">
        <v>50095</v>
      </c>
      <c r="B10433" t="s">
        <v>50096</v>
      </c>
      <c r="C10433" t="s">
        <v>243</v>
      </c>
      <c r="D10433">
        <v>12.36</v>
      </c>
      <c r="E10433" t="s">
        <v>30879</v>
      </c>
    </row>
    <row r="10434" spans="1:5" hidden="1" x14ac:dyDescent="0.2">
      <c r="A10434" s="94" t="s">
        <v>10710</v>
      </c>
      <c r="B10434" t="s">
        <v>10711</v>
      </c>
      <c r="C10434" t="s">
        <v>243</v>
      </c>
      <c r="D10434">
        <v>2.79</v>
      </c>
      <c r="E10434" t="s">
        <v>30879</v>
      </c>
    </row>
    <row r="10435" spans="1:5" hidden="1" x14ac:dyDescent="0.2">
      <c r="A10435" s="94" t="s">
        <v>10712</v>
      </c>
      <c r="B10435" t="s">
        <v>10713</v>
      </c>
      <c r="C10435" t="s">
        <v>243</v>
      </c>
      <c r="D10435">
        <v>4.08</v>
      </c>
      <c r="E10435" t="s">
        <v>30879</v>
      </c>
    </row>
    <row r="10436" spans="1:5" hidden="1" x14ac:dyDescent="0.2">
      <c r="A10436" s="94" t="s">
        <v>10714</v>
      </c>
      <c r="B10436" t="s">
        <v>10715</v>
      </c>
      <c r="C10436" t="s">
        <v>243</v>
      </c>
      <c r="D10436">
        <v>3.67</v>
      </c>
      <c r="E10436" t="s">
        <v>30879</v>
      </c>
    </row>
    <row r="10437" spans="1:5" hidden="1" x14ac:dyDescent="0.2">
      <c r="A10437" s="94" t="s">
        <v>10716</v>
      </c>
      <c r="B10437" t="s">
        <v>10717</v>
      </c>
      <c r="C10437" t="s">
        <v>243</v>
      </c>
      <c r="D10437">
        <v>5.37</v>
      </c>
      <c r="E10437" t="s">
        <v>30879</v>
      </c>
    </row>
    <row r="10438" spans="1:5" hidden="1" x14ac:dyDescent="0.2">
      <c r="A10438" s="94" t="s">
        <v>50079</v>
      </c>
      <c r="B10438" t="s">
        <v>50080</v>
      </c>
      <c r="C10438" t="s">
        <v>243</v>
      </c>
      <c r="D10438">
        <v>1.73</v>
      </c>
      <c r="E10438" t="s">
        <v>30879</v>
      </c>
    </row>
    <row r="10439" spans="1:5" hidden="1" x14ac:dyDescent="0.2">
      <c r="A10439" s="94" t="s">
        <v>10718</v>
      </c>
      <c r="B10439" t="s">
        <v>10719</v>
      </c>
      <c r="C10439" t="s">
        <v>243</v>
      </c>
      <c r="D10439">
        <v>4.74</v>
      </c>
      <c r="E10439" t="s">
        <v>30879</v>
      </c>
    </row>
    <row r="10440" spans="1:5" hidden="1" x14ac:dyDescent="0.2">
      <c r="A10440" s="94" t="s">
        <v>10720</v>
      </c>
      <c r="B10440" t="s">
        <v>10721</v>
      </c>
      <c r="C10440" t="s">
        <v>243</v>
      </c>
      <c r="D10440">
        <v>6.5</v>
      </c>
      <c r="E10440" t="s">
        <v>30879</v>
      </c>
    </row>
    <row r="10441" spans="1:5" hidden="1" x14ac:dyDescent="0.2">
      <c r="A10441" s="94" t="s">
        <v>10722</v>
      </c>
      <c r="B10441" t="s">
        <v>10723</v>
      </c>
      <c r="C10441" t="s">
        <v>243</v>
      </c>
      <c r="D10441">
        <v>5.78</v>
      </c>
      <c r="E10441" t="s">
        <v>30879</v>
      </c>
    </row>
    <row r="10442" spans="1:5" hidden="1" x14ac:dyDescent="0.2">
      <c r="A10442" s="94" t="s">
        <v>10724</v>
      </c>
      <c r="B10442" t="s">
        <v>10725</v>
      </c>
      <c r="C10442" t="s">
        <v>243</v>
      </c>
      <c r="D10442">
        <v>9.1999999999999993</v>
      </c>
      <c r="E10442" t="s">
        <v>30879</v>
      </c>
    </row>
    <row r="10443" spans="1:5" hidden="1" x14ac:dyDescent="0.2">
      <c r="A10443" s="94" t="s">
        <v>50085</v>
      </c>
      <c r="B10443" t="s">
        <v>50086</v>
      </c>
      <c r="C10443" t="s">
        <v>243</v>
      </c>
      <c r="D10443">
        <v>1.98</v>
      </c>
      <c r="E10443" t="s">
        <v>30879</v>
      </c>
    </row>
    <row r="10444" spans="1:5" hidden="1" x14ac:dyDescent="0.2">
      <c r="A10444" s="94" t="s">
        <v>10726</v>
      </c>
      <c r="B10444" t="s">
        <v>10727</v>
      </c>
      <c r="C10444" t="s">
        <v>243</v>
      </c>
      <c r="D10444">
        <v>7.14</v>
      </c>
      <c r="E10444" t="s">
        <v>30879</v>
      </c>
    </row>
    <row r="10445" spans="1:5" hidden="1" x14ac:dyDescent="0.2">
      <c r="A10445" s="94" t="s">
        <v>50103</v>
      </c>
      <c r="B10445" t="s">
        <v>50104</v>
      </c>
      <c r="C10445" t="s">
        <v>243</v>
      </c>
      <c r="D10445">
        <v>58.2</v>
      </c>
      <c r="E10445" t="s">
        <v>30879</v>
      </c>
    </row>
    <row r="10446" spans="1:5" hidden="1" x14ac:dyDescent="0.2">
      <c r="A10446" s="94" t="s">
        <v>50105</v>
      </c>
      <c r="B10446" t="s">
        <v>50106</v>
      </c>
      <c r="C10446" t="s">
        <v>243</v>
      </c>
      <c r="D10446">
        <v>108.69</v>
      </c>
      <c r="E10446" t="s">
        <v>30879</v>
      </c>
    </row>
    <row r="10447" spans="1:5" hidden="1" x14ac:dyDescent="0.2">
      <c r="A10447" s="94" t="s">
        <v>10728</v>
      </c>
      <c r="B10447" t="s">
        <v>10729</v>
      </c>
      <c r="C10447" t="s">
        <v>2815</v>
      </c>
      <c r="D10447">
        <v>23.4</v>
      </c>
      <c r="E10447" t="s">
        <v>30879</v>
      </c>
    </row>
    <row r="10448" spans="1:5" hidden="1" x14ac:dyDescent="0.2">
      <c r="A10448" s="94" t="s">
        <v>10730</v>
      </c>
      <c r="B10448" t="s">
        <v>10731</v>
      </c>
      <c r="C10448" t="s">
        <v>2815</v>
      </c>
      <c r="D10448">
        <v>4.8099999999999996</v>
      </c>
      <c r="E10448" t="s">
        <v>30879</v>
      </c>
    </row>
    <row r="10449" spans="1:5" hidden="1" x14ac:dyDescent="0.2">
      <c r="A10449" s="94" t="s">
        <v>10732</v>
      </c>
      <c r="B10449" t="s">
        <v>10733</v>
      </c>
      <c r="C10449" t="s">
        <v>243</v>
      </c>
      <c r="D10449">
        <v>3.94</v>
      </c>
      <c r="E10449" t="s">
        <v>30879</v>
      </c>
    </row>
    <row r="10450" spans="1:5" hidden="1" x14ac:dyDescent="0.2">
      <c r="A10450" s="94" t="s">
        <v>10734</v>
      </c>
      <c r="B10450" t="s">
        <v>10735</v>
      </c>
      <c r="C10450" t="s">
        <v>243</v>
      </c>
      <c r="D10450">
        <v>97.78</v>
      </c>
      <c r="E10450" t="s">
        <v>30879</v>
      </c>
    </row>
    <row r="10451" spans="1:5" hidden="1" x14ac:dyDescent="0.2">
      <c r="A10451" s="94" t="s">
        <v>10736</v>
      </c>
      <c r="B10451" t="s">
        <v>10737</v>
      </c>
      <c r="C10451" t="s">
        <v>1195</v>
      </c>
      <c r="D10451">
        <v>4.9400000000000004</v>
      </c>
      <c r="E10451" t="s">
        <v>30879</v>
      </c>
    </row>
    <row r="10452" spans="1:5" hidden="1" x14ac:dyDescent="0.2">
      <c r="A10452" s="94" t="s">
        <v>50651</v>
      </c>
      <c r="B10452" t="s">
        <v>50652</v>
      </c>
      <c r="C10452" t="s">
        <v>243</v>
      </c>
      <c r="D10452">
        <v>2.3199999999999998</v>
      </c>
      <c r="E10452" t="s">
        <v>30879</v>
      </c>
    </row>
    <row r="10453" spans="1:5" hidden="1" x14ac:dyDescent="0.2">
      <c r="A10453" s="94" t="s">
        <v>10738</v>
      </c>
      <c r="B10453" t="s">
        <v>10739</v>
      </c>
      <c r="C10453" t="s">
        <v>1195</v>
      </c>
      <c r="D10453">
        <v>4.9400000000000004</v>
      </c>
      <c r="E10453" t="s">
        <v>30879</v>
      </c>
    </row>
    <row r="10454" spans="1:5" hidden="1" x14ac:dyDescent="0.2">
      <c r="A10454" s="94" t="s">
        <v>10740</v>
      </c>
      <c r="B10454" t="s">
        <v>10741</v>
      </c>
      <c r="C10454" t="s">
        <v>1195</v>
      </c>
      <c r="D10454">
        <v>4.49</v>
      </c>
      <c r="E10454" t="s">
        <v>30879</v>
      </c>
    </row>
    <row r="10455" spans="1:5" hidden="1" x14ac:dyDescent="0.2">
      <c r="A10455" s="94" t="s">
        <v>50035</v>
      </c>
      <c r="B10455" t="s">
        <v>50036</v>
      </c>
      <c r="C10455" t="s">
        <v>243</v>
      </c>
      <c r="D10455">
        <v>13.64</v>
      </c>
      <c r="E10455" t="s">
        <v>30879</v>
      </c>
    </row>
    <row r="10456" spans="1:5" hidden="1" x14ac:dyDescent="0.2">
      <c r="A10456" s="94" t="s">
        <v>50037</v>
      </c>
      <c r="B10456" t="s">
        <v>50038</v>
      </c>
      <c r="C10456" t="s">
        <v>243</v>
      </c>
      <c r="D10456">
        <v>5.34</v>
      </c>
      <c r="E10456" t="s">
        <v>30879</v>
      </c>
    </row>
    <row r="10457" spans="1:5" hidden="1" x14ac:dyDescent="0.2">
      <c r="A10457" s="94" t="s">
        <v>10742</v>
      </c>
      <c r="B10457" t="s">
        <v>10743</v>
      </c>
      <c r="C10457" t="s">
        <v>243</v>
      </c>
      <c r="D10457">
        <v>4.21</v>
      </c>
      <c r="E10457" t="s">
        <v>30879</v>
      </c>
    </row>
    <row r="10458" spans="1:5" hidden="1" x14ac:dyDescent="0.2">
      <c r="A10458" s="94" t="s">
        <v>10744</v>
      </c>
      <c r="B10458" t="s">
        <v>10745</v>
      </c>
      <c r="C10458" t="s">
        <v>243</v>
      </c>
      <c r="D10458">
        <v>11.78</v>
      </c>
      <c r="E10458" t="s">
        <v>30879</v>
      </c>
    </row>
    <row r="10459" spans="1:5" hidden="1" x14ac:dyDescent="0.2">
      <c r="A10459" s="94" t="s">
        <v>10746</v>
      </c>
      <c r="B10459" t="s">
        <v>10747</v>
      </c>
      <c r="C10459" t="s">
        <v>243</v>
      </c>
      <c r="D10459">
        <v>6.45</v>
      </c>
      <c r="E10459" t="s">
        <v>30879</v>
      </c>
    </row>
    <row r="10460" spans="1:5" hidden="1" x14ac:dyDescent="0.2">
      <c r="A10460" s="94" t="s">
        <v>50043</v>
      </c>
      <c r="B10460" t="s">
        <v>50044</v>
      </c>
      <c r="C10460" t="s">
        <v>243</v>
      </c>
      <c r="D10460">
        <v>5.34</v>
      </c>
      <c r="E10460" t="s">
        <v>30879</v>
      </c>
    </row>
    <row r="10461" spans="1:5" hidden="1" x14ac:dyDescent="0.2">
      <c r="A10461" s="94" t="s">
        <v>50047</v>
      </c>
      <c r="B10461" t="s">
        <v>50048</v>
      </c>
      <c r="C10461" t="s">
        <v>243</v>
      </c>
      <c r="D10461">
        <v>13.64</v>
      </c>
      <c r="E10461" t="s">
        <v>30879</v>
      </c>
    </row>
    <row r="10462" spans="1:5" hidden="1" x14ac:dyDescent="0.2">
      <c r="A10462" s="94" t="s">
        <v>50049</v>
      </c>
      <c r="B10462" t="s">
        <v>50050</v>
      </c>
      <c r="C10462" t="s">
        <v>243</v>
      </c>
      <c r="D10462">
        <v>9</v>
      </c>
      <c r="E10462" t="s">
        <v>30879</v>
      </c>
    </row>
    <row r="10463" spans="1:5" hidden="1" x14ac:dyDescent="0.2">
      <c r="A10463" s="94" t="s">
        <v>50051</v>
      </c>
      <c r="B10463" t="s">
        <v>50052</v>
      </c>
      <c r="C10463" t="s">
        <v>243</v>
      </c>
      <c r="D10463">
        <v>5.74</v>
      </c>
      <c r="E10463" t="s">
        <v>30879</v>
      </c>
    </row>
    <row r="10464" spans="1:5" hidden="1" x14ac:dyDescent="0.2">
      <c r="A10464" s="94" t="s">
        <v>50055</v>
      </c>
      <c r="B10464" t="s">
        <v>50056</v>
      </c>
      <c r="C10464" t="s">
        <v>243</v>
      </c>
      <c r="D10464">
        <v>19.899999999999999</v>
      </c>
      <c r="E10464" t="s">
        <v>30879</v>
      </c>
    </row>
    <row r="10465" spans="1:5" hidden="1" x14ac:dyDescent="0.2">
      <c r="A10465" s="94" t="s">
        <v>50057</v>
      </c>
      <c r="B10465" t="s">
        <v>50058</v>
      </c>
      <c r="C10465" t="s">
        <v>243</v>
      </c>
      <c r="D10465">
        <v>13.42</v>
      </c>
      <c r="E10465" t="s">
        <v>30879</v>
      </c>
    </row>
    <row r="10466" spans="1:5" hidden="1" x14ac:dyDescent="0.2">
      <c r="A10466" s="94" t="s">
        <v>50061</v>
      </c>
      <c r="B10466" t="s">
        <v>50062</v>
      </c>
      <c r="C10466" t="s">
        <v>243</v>
      </c>
      <c r="D10466">
        <v>2.91</v>
      </c>
      <c r="E10466" t="s">
        <v>30879</v>
      </c>
    </row>
    <row r="10467" spans="1:5" hidden="1" x14ac:dyDescent="0.2">
      <c r="A10467" s="94" t="s">
        <v>50065</v>
      </c>
      <c r="B10467" t="s">
        <v>50066</v>
      </c>
      <c r="C10467" t="s">
        <v>243</v>
      </c>
      <c r="D10467">
        <v>2.41</v>
      </c>
      <c r="E10467" t="s">
        <v>30879</v>
      </c>
    </row>
    <row r="10468" spans="1:5" hidden="1" x14ac:dyDescent="0.2">
      <c r="A10468" s="94" t="s">
        <v>50069</v>
      </c>
      <c r="B10468" t="s">
        <v>50070</v>
      </c>
      <c r="C10468" t="s">
        <v>243</v>
      </c>
      <c r="D10468">
        <v>5.39</v>
      </c>
      <c r="E10468" t="s">
        <v>30879</v>
      </c>
    </row>
    <row r="10469" spans="1:5" hidden="1" x14ac:dyDescent="0.2">
      <c r="A10469" s="94" t="s">
        <v>10748</v>
      </c>
      <c r="B10469" t="s">
        <v>10749</v>
      </c>
      <c r="C10469" t="s">
        <v>243</v>
      </c>
      <c r="D10469">
        <v>2.0099999999999998</v>
      </c>
      <c r="E10469" t="s">
        <v>30879</v>
      </c>
    </row>
    <row r="10470" spans="1:5" hidden="1" x14ac:dyDescent="0.2">
      <c r="A10470" s="94" t="s">
        <v>50075</v>
      </c>
      <c r="B10470" t="s">
        <v>50076</v>
      </c>
      <c r="C10470" t="s">
        <v>243</v>
      </c>
      <c r="D10470">
        <v>12.66</v>
      </c>
      <c r="E10470" t="s">
        <v>30879</v>
      </c>
    </row>
    <row r="10471" spans="1:5" hidden="1" x14ac:dyDescent="0.2">
      <c r="A10471" s="94" t="s">
        <v>10750</v>
      </c>
      <c r="B10471" t="s">
        <v>10751</v>
      </c>
      <c r="C10471" t="s">
        <v>243</v>
      </c>
      <c r="D10471">
        <v>5</v>
      </c>
      <c r="E10471" t="s">
        <v>30879</v>
      </c>
    </row>
    <row r="10472" spans="1:5" hidden="1" x14ac:dyDescent="0.2">
      <c r="A10472" s="94" t="s">
        <v>10752</v>
      </c>
      <c r="B10472" t="s">
        <v>10753</v>
      </c>
      <c r="C10472" t="s">
        <v>243</v>
      </c>
      <c r="D10472">
        <v>2.2200000000000002</v>
      </c>
      <c r="E10472" t="s">
        <v>30879</v>
      </c>
    </row>
    <row r="10473" spans="1:5" hidden="1" x14ac:dyDescent="0.2">
      <c r="A10473" s="94" t="s">
        <v>50071</v>
      </c>
      <c r="B10473" t="s">
        <v>50072</v>
      </c>
      <c r="C10473" t="s">
        <v>243</v>
      </c>
      <c r="D10473">
        <v>5.19</v>
      </c>
      <c r="E10473" t="s">
        <v>30879</v>
      </c>
    </row>
    <row r="10474" spans="1:5" hidden="1" x14ac:dyDescent="0.2">
      <c r="A10474" s="94" t="s">
        <v>50077</v>
      </c>
      <c r="B10474" t="s">
        <v>50078</v>
      </c>
      <c r="C10474" t="s">
        <v>243</v>
      </c>
      <c r="D10474">
        <v>3.64</v>
      </c>
      <c r="E10474" t="s">
        <v>30879</v>
      </c>
    </row>
    <row r="10475" spans="1:5" hidden="1" x14ac:dyDescent="0.2">
      <c r="A10475" s="94" t="s">
        <v>10754</v>
      </c>
      <c r="B10475" t="s">
        <v>10755</v>
      </c>
      <c r="C10475" t="s">
        <v>243</v>
      </c>
      <c r="D10475">
        <v>4.6500000000000004</v>
      </c>
      <c r="E10475" t="s">
        <v>30879</v>
      </c>
    </row>
    <row r="10476" spans="1:5" hidden="1" x14ac:dyDescent="0.2">
      <c r="A10476" s="94" t="s">
        <v>50081</v>
      </c>
      <c r="B10476" t="s">
        <v>50082</v>
      </c>
      <c r="C10476" t="s">
        <v>243</v>
      </c>
      <c r="D10476">
        <v>3.91</v>
      </c>
      <c r="E10476" t="s">
        <v>30879</v>
      </c>
    </row>
    <row r="10477" spans="1:5" hidden="1" x14ac:dyDescent="0.2">
      <c r="A10477" s="94" t="s">
        <v>50033</v>
      </c>
      <c r="B10477" t="s">
        <v>50034</v>
      </c>
      <c r="C10477" t="s">
        <v>243</v>
      </c>
      <c r="D10477">
        <v>26.96</v>
      </c>
      <c r="E10477" t="s">
        <v>30879</v>
      </c>
    </row>
    <row r="10478" spans="1:5" hidden="1" x14ac:dyDescent="0.2">
      <c r="A10478" s="94" t="s">
        <v>22511</v>
      </c>
      <c r="B10478" t="s">
        <v>22512</v>
      </c>
      <c r="C10478" t="s">
        <v>1031</v>
      </c>
      <c r="D10478">
        <v>36.200000000000003</v>
      </c>
      <c r="E10478" t="s">
        <v>30879</v>
      </c>
    </row>
    <row r="10479" spans="1:5" hidden="1" x14ac:dyDescent="0.2">
      <c r="A10479" s="94" t="s">
        <v>50283</v>
      </c>
      <c r="B10479" t="s">
        <v>50284</v>
      </c>
      <c r="C10479" t="s">
        <v>243</v>
      </c>
      <c r="D10479">
        <v>8.86</v>
      </c>
      <c r="E10479" t="s">
        <v>30879</v>
      </c>
    </row>
    <row r="10480" spans="1:5" hidden="1" x14ac:dyDescent="0.2">
      <c r="A10480" s="94" t="s">
        <v>22513</v>
      </c>
      <c r="B10480" t="s">
        <v>22514</v>
      </c>
      <c r="C10480" t="s">
        <v>243</v>
      </c>
      <c r="D10480">
        <v>7.1</v>
      </c>
      <c r="E10480" t="s">
        <v>30879</v>
      </c>
    </row>
    <row r="10481" spans="1:5" hidden="1" x14ac:dyDescent="0.2">
      <c r="A10481" s="94" t="s">
        <v>22515</v>
      </c>
      <c r="B10481" t="s">
        <v>22516</v>
      </c>
      <c r="C10481" t="s">
        <v>243</v>
      </c>
      <c r="D10481">
        <v>7.1</v>
      </c>
      <c r="E10481" t="s">
        <v>30879</v>
      </c>
    </row>
    <row r="10482" spans="1:5" hidden="1" x14ac:dyDescent="0.2">
      <c r="A10482" s="94" t="s">
        <v>22517</v>
      </c>
      <c r="B10482" t="s">
        <v>22518</v>
      </c>
      <c r="C10482" t="s">
        <v>243</v>
      </c>
      <c r="D10482">
        <v>7.1</v>
      </c>
      <c r="E10482" t="s">
        <v>30879</v>
      </c>
    </row>
    <row r="10483" spans="1:5" hidden="1" x14ac:dyDescent="0.2">
      <c r="A10483" s="94" t="s">
        <v>22519</v>
      </c>
      <c r="B10483" t="s">
        <v>22520</v>
      </c>
      <c r="C10483" t="s">
        <v>243</v>
      </c>
      <c r="D10483">
        <v>7.1</v>
      </c>
      <c r="E10483" t="s">
        <v>30879</v>
      </c>
    </row>
    <row r="10484" spans="1:5" hidden="1" x14ac:dyDescent="0.2">
      <c r="A10484" s="94" t="s">
        <v>22521</v>
      </c>
      <c r="B10484" t="s">
        <v>22522</v>
      </c>
      <c r="C10484" t="s">
        <v>243</v>
      </c>
      <c r="D10484">
        <v>13.08</v>
      </c>
      <c r="E10484" t="s">
        <v>30879</v>
      </c>
    </row>
    <row r="10485" spans="1:5" hidden="1" x14ac:dyDescent="0.2">
      <c r="A10485" s="94" t="s">
        <v>22523</v>
      </c>
      <c r="B10485" t="s">
        <v>22524</v>
      </c>
      <c r="C10485" t="s">
        <v>243</v>
      </c>
      <c r="D10485">
        <v>13.08</v>
      </c>
      <c r="E10485" t="s">
        <v>30879</v>
      </c>
    </row>
    <row r="10486" spans="1:5" hidden="1" x14ac:dyDescent="0.2">
      <c r="A10486" s="94" t="s">
        <v>22525</v>
      </c>
      <c r="B10486" t="s">
        <v>22526</v>
      </c>
      <c r="C10486" t="s">
        <v>243</v>
      </c>
      <c r="D10486">
        <v>13.08</v>
      </c>
      <c r="E10486" t="s">
        <v>30879</v>
      </c>
    </row>
    <row r="10487" spans="1:5" hidden="1" x14ac:dyDescent="0.2">
      <c r="A10487" s="94" t="s">
        <v>50111</v>
      </c>
      <c r="B10487" t="s">
        <v>50112</v>
      </c>
      <c r="C10487" t="s">
        <v>243</v>
      </c>
      <c r="D10487">
        <v>16.7</v>
      </c>
      <c r="E10487" t="s">
        <v>30879</v>
      </c>
    </row>
    <row r="10488" spans="1:5" hidden="1" x14ac:dyDescent="0.2">
      <c r="A10488" s="94" t="s">
        <v>10756</v>
      </c>
      <c r="B10488" t="s">
        <v>10757</v>
      </c>
      <c r="C10488" t="s">
        <v>243</v>
      </c>
      <c r="D10488">
        <v>78.37</v>
      </c>
      <c r="E10488" t="s">
        <v>30879</v>
      </c>
    </row>
    <row r="10489" spans="1:5" hidden="1" x14ac:dyDescent="0.2">
      <c r="A10489" s="94" t="s">
        <v>10758</v>
      </c>
      <c r="B10489" t="s">
        <v>10759</v>
      </c>
      <c r="C10489" t="s">
        <v>243</v>
      </c>
      <c r="D10489">
        <v>65</v>
      </c>
      <c r="E10489" t="s">
        <v>30879</v>
      </c>
    </row>
    <row r="10490" spans="1:5" hidden="1" x14ac:dyDescent="0.2">
      <c r="A10490" s="94" t="s">
        <v>48919</v>
      </c>
      <c r="B10490" t="s">
        <v>48920</v>
      </c>
      <c r="C10490" t="s">
        <v>243</v>
      </c>
      <c r="D10490">
        <v>110.4</v>
      </c>
      <c r="E10490" t="s">
        <v>30879</v>
      </c>
    </row>
    <row r="10491" spans="1:5" hidden="1" x14ac:dyDescent="0.2">
      <c r="A10491" s="94" t="s">
        <v>48831</v>
      </c>
      <c r="B10491" t="s">
        <v>48832</v>
      </c>
      <c r="C10491" t="s">
        <v>243</v>
      </c>
      <c r="D10491">
        <v>110.4</v>
      </c>
      <c r="E10491" t="s">
        <v>30879</v>
      </c>
    </row>
    <row r="10492" spans="1:5" hidden="1" x14ac:dyDescent="0.2">
      <c r="A10492" s="94" t="s">
        <v>48923</v>
      </c>
      <c r="B10492" t="s">
        <v>48924</v>
      </c>
      <c r="C10492" t="s">
        <v>243</v>
      </c>
      <c r="D10492">
        <v>112.3</v>
      </c>
      <c r="E10492" t="s">
        <v>30879</v>
      </c>
    </row>
    <row r="10493" spans="1:5" hidden="1" x14ac:dyDescent="0.2">
      <c r="A10493" s="94" t="s">
        <v>48921</v>
      </c>
      <c r="B10493" t="s">
        <v>48922</v>
      </c>
      <c r="C10493" t="s">
        <v>243</v>
      </c>
      <c r="D10493">
        <v>105.62</v>
      </c>
      <c r="E10493" t="s">
        <v>30879</v>
      </c>
    </row>
    <row r="10494" spans="1:5" hidden="1" x14ac:dyDescent="0.2">
      <c r="A10494" s="94" t="s">
        <v>48932</v>
      </c>
      <c r="B10494" t="s">
        <v>48933</v>
      </c>
      <c r="C10494" t="s">
        <v>243</v>
      </c>
      <c r="D10494">
        <v>99.31</v>
      </c>
      <c r="E10494" t="s">
        <v>30879</v>
      </c>
    </row>
    <row r="10495" spans="1:5" hidden="1" x14ac:dyDescent="0.2">
      <c r="A10495" s="94" t="s">
        <v>48916</v>
      </c>
      <c r="B10495" t="s">
        <v>48917</v>
      </c>
      <c r="C10495" t="s">
        <v>243</v>
      </c>
      <c r="D10495">
        <v>99.31</v>
      </c>
      <c r="E10495" t="s">
        <v>30879</v>
      </c>
    </row>
    <row r="10496" spans="1:5" hidden="1" x14ac:dyDescent="0.2">
      <c r="A10496" s="94" t="s">
        <v>48926</v>
      </c>
      <c r="B10496" t="s">
        <v>48927</v>
      </c>
      <c r="C10496" t="s">
        <v>243</v>
      </c>
      <c r="D10496">
        <v>26.42</v>
      </c>
      <c r="E10496" t="s">
        <v>30879</v>
      </c>
    </row>
    <row r="10497" spans="1:5" hidden="1" x14ac:dyDescent="0.2">
      <c r="A10497" s="94" t="s">
        <v>10760</v>
      </c>
      <c r="B10497" t="s">
        <v>10761</v>
      </c>
      <c r="C10497" t="s">
        <v>243</v>
      </c>
      <c r="D10497">
        <v>29.84</v>
      </c>
      <c r="E10497" t="s">
        <v>30879</v>
      </c>
    </row>
    <row r="10498" spans="1:5" hidden="1" x14ac:dyDescent="0.2">
      <c r="A10498" s="94" t="s">
        <v>10762</v>
      </c>
      <c r="B10498" t="s">
        <v>10763</v>
      </c>
      <c r="C10498" t="s">
        <v>243</v>
      </c>
      <c r="D10498">
        <v>32.81</v>
      </c>
      <c r="E10498" t="s">
        <v>30879</v>
      </c>
    </row>
    <row r="10499" spans="1:5" hidden="1" x14ac:dyDescent="0.2">
      <c r="A10499" s="94" t="s">
        <v>48930</v>
      </c>
      <c r="B10499" t="s">
        <v>48931</v>
      </c>
      <c r="C10499" t="s">
        <v>243</v>
      </c>
      <c r="D10499">
        <v>34.43</v>
      </c>
      <c r="E10499" t="s">
        <v>30879</v>
      </c>
    </row>
    <row r="10500" spans="1:5" hidden="1" x14ac:dyDescent="0.2">
      <c r="A10500" s="94" t="s">
        <v>48944</v>
      </c>
      <c r="B10500" t="s">
        <v>48945</v>
      </c>
      <c r="C10500" t="s">
        <v>243</v>
      </c>
      <c r="D10500">
        <v>50.31</v>
      </c>
      <c r="E10500" t="s">
        <v>30879</v>
      </c>
    </row>
    <row r="10501" spans="1:5" hidden="1" x14ac:dyDescent="0.2">
      <c r="A10501" s="94" t="s">
        <v>10764</v>
      </c>
      <c r="B10501" t="s">
        <v>10765</v>
      </c>
      <c r="C10501" t="s">
        <v>243</v>
      </c>
      <c r="D10501">
        <v>26.64</v>
      </c>
      <c r="E10501" t="s">
        <v>30879</v>
      </c>
    </row>
    <row r="10502" spans="1:5" hidden="1" x14ac:dyDescent="0.2">
      <c r="A10502" s="94" t="s">
        <v>10766</v>
      </c>
      <c r="B10502" t="s">
        <v>10767</v>
      </c>
      <c r="C10502" t="s">
        <v>243</v>
      </c>
      <c r="D10502">
        <v>43.62</v>
      </c>
      <c r="E10502" t="s">
        <v>30879</v>
      </c>
    </row>
    <row r="10503" spans="1:5" hidden="1" x14ac:dyDescent="0.2">
      <c r="A10503" s="94" t="s">
        <v>10768</v>
      </c>
      <c r="B10503" t="s">
        <v>48925</v>
      </c>
      <c r="C10503" t="s">
        <v>243</v>
      </c>
      <c r="D10503">
        <v>33.229999999999997</v>
      </c>
      <c r="E10503" t="s">
        <v>30879</v>
      </c>
    </row>
    <row r="10504" spans="1:5" hidden="1" x14ac:dyDescent="0.2">
      <c r="A10504" s="94" t="s">
        <v>48928</v>
      </c>
      <c r="B10504" t="s">
        <v>48929</v>
      </c>
      <c r="C10504" t="s">
        <v>243</v>
      </c>
      <c r="D10504">
        <v>37.85</v>
      </c>
      <c r="E10504" t="s">
        <v>30879</v>
      </c>
    </row>
    <row r="10505" spans="1:5" hidden="1" x14ac:dyDescent="0.2">
      <c r="A10505" s="94" t="s">
        <v>48938</v>
      </c>
      <c r="B10505" t="s">
        <v>48939</v>
      </c>
      <c r="C10505" t="s">
        <v>243</v>
      </c>
      <c r="D10505">
        <v>86.68</v>
      </c>
      <c r="E10505" t="s">
        <v>30879</v>
      </c>
    </row>
    <row r="10506" spans="1:5" hidden="1" x14ac:dyDescent="0.2">
      <c r="A10506" s="94" t="s">
        <v>48934</v>
      </c>
      <c r="B10506" t="s">
        <v>48935</v>
      </c>
      <c r="C10506" t="s">
        <v>243</v>
      </c>
      <c r="D10506">
        <v>96.06</v>
      </c>
      <c r="E10506" t="s">
        <v>30879</v>
      </c>
    </row>
    <row r="10507" spans="1:5" hidden="1" x14ac:dyDescent="0.2">
      <c r="A10507" s="94" t="s">
        <v>48936</v>
      </c>
      <c r="B10507" t="s">
        <v>48937</v>
      </c>
      <c r="C10507" t="s">
        <v>243</v>
      </c>
      <c r="D10507">
        <v>117.14</v>
      </c>
      <c r="E10507" t="s">
        <v>30879</v>
      </c>
    </row>
    <row r="10508" spans="1:5" hidden="1" x14ac:dyDescent="0.2">
      <c r="A10508" s="94" t="s">
        <v>48942</v>
      </c>
      <c r="B10508" t="s">
        <v>48943</v>
      </c>
      <c r="C10508" t="s">
        <v>243</v>
      </c>
      <c r="D10508">
        <v>93.71</v>
      </c>
      <c r="E10508" t="s">
        <v>30879</v>
      </c>
    </row>
    <row r="10509" spans="1:5" hidden="1" x14ac:dyDescent="0.2">
      <c r="A10509" s="94" t="s">
        <v>48940</v>
      </c>
      <c r="B10509" t="s">
        <v>48941</v>
      </c>
      <c r="C10509" t="s">
        <v>243</v>
      </c>
      <c r="D10509">
        <v>105.42</v>
      </c>
      <c r="E10509" t="s">
        <v>30879</v>
      </c>
    </row>
    <row r="10510" spans="1:5" hidden="1" x14ac:dyDescent="0.2">
      <c r="A10510" s="94" t="s">
        <v>49196</v>
      </c>
      <c r="B10510" t="s">
        <v>49197</v>
      </c>
      <c r="C10510" t="s">
        <v>243</v>
      </c>
      <c r="D10510">
        <v>64.98</v>
      </c>
      <c r="E10510" t="s">
        <v>30879</v>
      </c>
    </row>
    <row r="10511" spans="1:5" hidden="1" x14ac:dyDescent="0.2">
      <c r="A10511" s="94" t="s">
        <v>48946</v>
      </c>
      <c r="B10511" t="s">
        <v>48947</v>
      </c>
      <c r="C10511" t="s">
        <v>243</v>
      </c>
      <c r="D10511">
        <v>72.349999999999994</v>
      </c>
      <c r="E10511" t="s">
        <v>30879</v>
      </c>
    </row>
    <row r="10512" spans="1:5" hidden="1" x14ac:dyDescent="0.2">
      <c r="A10512" s="94" t="s">
        <v>22527</v>
      </c>
      <c r="B10512" t="s">
        <v>22528</v>
      </c>
      <c r="C10512" t="s">
        <v>243</v>
      </c>
      <c r="D10512">
        <v>71.599999999999994</v>
      </c>
      <c r="E10512" t="s">
        <v>30879</v>
      </c>
    </row>
    <row r="10513" spans="1:5" hidden="1" x14ac:dyDescent="0.2">
      <c r="A10513" s="94" t="s">
        <v>48744</v>
      </c>
      <c r="B10513" t="s">
        <v>48745</v>
      </c>
      <c r="C10513" t="s">
        <v>243</v>
      </c>
      <c r="D10513">
        <v>30.37</v>
      </c>
      <c r="E10513" t="s">
        <v>30879</v>
      </c>
    </row>
    <row r="10514" spans="1:5" hidden="1" x14ac:dyDescent="0.2">
      <c r="A10514" s="94" t="s">
        <v>10769</v>
      </c>
      <c r="B10514" t="s">
        <v>10770</v>
      </c>
      <c r="C10514" t="s">
        <v>243</v>
      </c>
      <c r="D10514">
        <v>55.62</v>
      </c>
      <c r="E10514" t="s">
        <v>30879</v>
      </c>
    </row>
    <row r="10515" spans="1:5" hidden="1" x14ac:dyDescent="0.2">
      <c r="A10515" s="94" t="s">
        <v>48746</v>
      </c>
      <c r="B10515" t="s">
        <v>48747</v>
      </c>
      <c r="C10515" t="s">
        <v>243</v>
      </c>
      <c r="D10515">
        <v>8.81</v>
      </c>
      <c r="E10515" t="s">
        <v>30879</v>
      </c>
    </row>
    <row r="10516" spans="1:5" hidden="1" x14ac:dyDescent="0.2">
      <c r="A10516" s="94" t="s">
        <v>48748</v>
      </c>
      <c r="B10516" t="s">
        <v>48749</v>
      </c>
      <c r="C10516" t="s">
        <v>243</v>
      </c>
      <c r="D10516">
        <v>8.81</v>
      </c>
      <c r="E10516" t="s">
        <v>30879</v>
      </c>
    </row>
    <row r="10517" spans="1:5" hidden="1" x14ac:dyDescent="0.2">
      <c r="A10517" s="94" t="s">
        <v>48750</v>
      </c>
      <c r="B10517" t="s">
        <v>48751</v>
      </c>
      <c r="C10517" t="s">
        <v>243</v>
      </c>
      <c r="D10517">
        <v>8.81</v>
      </c>
      <c r="E10517" t="s">
        <v>30879</v>
      </c>
    </row>
    <row r="10518" spans="1:5" hidden="1" x14ac:dyDescent="0.2">
      <c r="A10518" s="94" t="s">
        <v>48752</v>
      </c>
      <c r="B10518" t="s">
        <v>48753</v>
      </c>
      <c r="C10518" t="s">
        <v>243</v>
      </c>
      <c r="D10518">
        <v>9.33</v>
      </c>
      <c r="E10518" t="s">
        <v>30879</v>
      </c>
    </row>
    <row r="10519" spans="1:5" hidden="1" x14ac:dyDescent="0.2">
      <c r="A10519" s="94" t="s">
        <v>49268</v>
      </c>
      <c r="B10519" t="s">
        <v>49269</v>
      </c>
      <c r="C10519" t="s">
        <v>243</v>
      </c>
      <c r="D10519">
        <v>119.48</v>
      </c>
      <c r="E10519" t="s">
        <v>30879</v>
      </c>
    </row>
    <row r="10520" spans="1:5" hidden="1" x14ac:dyDescent="0.2">
      <c r="A10520" s="94" t="s">
        <v>10771</v>
      </c>
      <c r="B10520" t="s">
        <v>10772</v>
      </c>
      <c r="C10520" t="s">
        <v>243</v>
      </c>
      <c r="D10520">
        <v>44.52</v>
      </c>
      <c r="E10520" t="s">
        <v>30879</v>
      </c>
    </row>
    <row r="10521" spans="1:5" hidden="1" x14ac:dyDescent="0.2">
      <c r="A10521" s="94" t="s">
        <v>48950</v>
      </c>
      <c r="B10521" t="s">
        <v>48951</v>
      </c>
      <c r="C10521" t="s">
        <v>243</v>
      </c>
      <c r="D10521">
        <v>46.54</v>
      </c>
      <c r="E10521" t="s">
        <v>30879</v>
      </c>
    </row>
    <row r="10522" spans="1:5" hidden="1" x14ac:dyDescent="0.2">
      <c r="A10522" s="94" t="s">
        <v>48952</v>
      </c>
      <c r="B10522" t="s">
        <v>48953</v>
      </c>
      <c r="C10522" t="s">
        <v>243</v>
      </c>
      <c r="D10522">
        <v>58.19</v>
      </c>
      <c r="E10522" t="s">
        <v>30879</v>
      </c>
    </row>
    <row r="10523" spans="1:5" hidden="1" x14ac:dyDescent="0.2">
      <c r="A10523" s="94" t="s">
        <v>10773</v>
      </c>
      <c r="B10523" t="s">
        <v>22529</v>
      </c>
      <c r="C10523" t="s">
        <v>243</v>
      </c>
      <c r="D10523">
        <v>45.9</v>
      </c>
      <c r="E10523" t="s">
        <v>30879</v>
      </c>
    </row>
    <row r="10524" spans="1:5" hidden="1" x14ac:dyDescent="0.2">
      <c r="A10524" s="94" t="s">
        <v>48960</v>
      </c>
      <c r="B10524" t="s">
        <v>48961</v>
      </c>
      <c r="C10524" t="s">
        <v>243</v>
      </c>
      <c r="D10524">
        <v>31.33</v>
      </c>
      <c r="E10524" t="s">
        <v>30879</v>
      </c>
    </row>
    <row r="10525" spans="1:5" hidden="1" x14ac:dyDescent="0.2">
      <c r="A10525" s="94" t="s">
        <v>48962</v>
      </c>
      <c r="B10525" t="s">
        <v>48963</v>
      </c>
      <c r="C10525" t="s">
        <v>243</v>
      </c>
      <c r="D10525">
        <v>30.58</v>
      </c>
      <c r="E10525" t="s">
        <v>30879</v>
      </c>
    </row>
    <row r="10526" spans="1:5" hidden="1" x14ac:dyDescent="0.2">
      <c r="A10526" s="94" t="s">
        <v>48956</v>
      </c>
      <c r="B10526" t="s">
        <v>48957</v>
      </c>
      <c r="C10526" t="s">
        <v>243</v>
      </c>
      <c r="D10526">
        <v>35.89</v>
      </c>
      <c r="E10526" t="s">
        <v>30879</v>
      </c>
    </row>
    <row r="10527" spans="1:5" hidden="1" x14ac:dyDescent="0.2">
      <c r="A10527" s="94" t="s">
        <v>48958</v>
      </c>
      <c r="B10527" t="s">
        <v>48959</v>
      </c>
      <c r="C10527" t="s">
        <v>243</v>
      </c>
      <c r="D10527">
        <v>42.67</v>
      </c>
      <c r="E10527" t="s">
        <v>30879</v>
      </c>
    </row>
    <row r="10528" spans="1:5" hidden="1" x14ac:dyDescent="0.2">
      <c r="A10528" s="94" t="s">
        <v>48964</v>
      </c>
      <c r="B10528" t="s">
        <v>48965</v>
      </c>
      <c r="C10528" t="s">
        <v>243</v>
      </c>
      <c r="D10528">
        <v>30.23</v>
      </c>
      <c r="E10528" t="s">
        <v>30879</v>
      </c>
    </row>
    <row r="10529" spans="1:5" hidden="1" x14ac:dyDescent="0.2">
      <c r="A10529" s="94" t="s">
        <v>50113</v>
      </c>
      <c r="B10529" t="s">
        <v>50114</v>
      </c>
      <c r="C10529" t="s">
        <v>1031</v>
      </c>
      <c r="D10529">
        <v>76.5</v>
      </c>
      <c r="E10529" t="s">
        <v>30879</v>
      </c>
    </row>
    <row r="10530" spans="1:5" hidden="1" x14ac:dyDescent="0.2">
      <c r="A10530" s="94" t="s">
        <v>10774</v>
      </c>
      <c r="B10530" t="s">
        <v>10775</v>
      </c>
      <c r="C10530" t="s">
        <v>1031</v>
      </c>
      <c r="D10530">
        <v>12.19</v>
      </c>
      <c r="E10530" t="s">
        <v>30879</v>
      </c>
    </row>
    <row r="10531" spans="1:5" hidden="1" x14ac:dyDescent="0.2">
      <c r="A10531" s="94" t="s">
        <v>10776</v>
      </c>
      <c r="B10531" t="s">
        <v>10777</v>
      </c>
      <c r="C10531" t="s">
        <v>1031</v>
      </c>
      <c r="D10531">
        <v>36.57</v>
      </c>
      <c r="E10531" t="s">
        <v>30879</v>
      </c>
    </row>
    <row r="10532" spans="1:5" hidden="1" x14ac:dyDescent="0.2">
      <c r="A10532" s="94" t="s">
        <v>10778</v>
      </c>
      <c r="B10532" t="s">
        <v>10779</v>
      </c>
      <c r="C10532" t="s">
        <v>1031</v>
      </c>
      <c r="D10532">
        <v>58.13</v>
      </c>
      <c r="E10532" t="s">
        <v>30879</v>
      </c>
    </row>
    <row r="10533" spans="1:5" hidden="1" x14ac:dyDescent="0.2">
      <c r="A10533" s="94" t="s">
        <v>49116</v>
      </c>
      <c r="B10533" t="s">
        <v>49117</v>
      </c>
      <c r="C10533" t="s">
        <v>243</v>
      </c>
      <c r="D10533">
        <v>4.1500000000000004</v>
      </c>
      <c r="E10533" t="s">
        <v>30879</v>
      </c>
    </row>
    <row r="10534" spans="1:5" hidden="1" x14ac:dyDescent="0.2">
      <c r="A10534" s="94" t="s">
        <v>49076</v>
      </c>
      <c r="B10534" t="s">
        <v>49077</v>
      </c>
      <c r="C10534" t="s">
        <v>243</v>
      </c>
      <c r="D10534">
        <v>6.22</v>
      </c>
      <c r="E10534" t="s">
        <v>30879</v>
      </c>
    </row>
    <row r="10535" spans="1:5" hidden="1" x14ac:dyDescent="0.2">
      <c r="A10535" s="94" t="s">
        <v>10780</v>
      </c>
      <c r="B10535" t="s">
        <v>10781</v>
      </c>
      <c r="C10535" t="s">
        <v>243</v>
      </c>
      <c r="D10535">
        <v>7.52</v>
      </c>
      <c r="E10535" t="s">
        <v>30879</v>
      </c>
    </row>
    <row r="10536" spans="1:5" hidden="1" x14ac:dyDescent="0.2">
      <c r="A10536" s="94" t="s">
        <v>49084</v>
      </c>
      <c r="B10536" t="s">
        <v>49085</v>
      </c>
      <c r="C10536" t="s">
        <v>243</v>
      </c>
      <c r="D10536">
        <v>6.79</v>
      </c>
      <c r="E10536" t="s">
        <v>30879</v>
      </c>
    </row>
    <row r="10537" spans="1:5" hidden="1" x14ac:dyDescent="0.2">
      <c r="A10537" s="94" t="s">
        <v>10782</v>
      </c>
      <c r="B10537" t="s">
        <v>10783</v>
      </c>
      <c r="C10537" t="s">
        <v>243</v>
      </c>
      <c r="D10537">
        <v>5.15</v>
      </c>
      <c r="E10537" t="s">
        <v>30879</v>
      </c>
    </row>
    <row r="10538" spans="1:5" hidden="1" x14ac:dyDescent="0.2">
      <c r="A10538" s="94" t="s">
        <v>49106</v>
      </c>
      <c r="B10538" t="s">
        <v>49107</v>
      </c>
      <c r="C10538" t="s">
        <v>243</v>
      </c>
      <c r="D10538">
        <v>2.64</v>
      </c>
      <c r="E10538" t="s">
        <v>30879</v>
      </c>
    </row>
    <row r="10539" spans="1:5" hidden="1" x14ac:dyDescent="0.2">
      <c r="A10539" s="94" t="s">
        <v>49108</v>
      </c>
      <c r="B10539" t="s">
        <v>49109</v>
      </c>
      <c r="C10539" t="s">
        <v>243</v>
      </c>
      <c r="D10539">
        <v>4.49</v>
      </c>
      <c r="E10539" t="s">
        <v>30879</v>
      </c>
    </row>
    <row r="10540" spans="1:5" hidden="1" x14ac:dyDescent="0.2">
      <c r="A10540" s="94" t="s">
        <v>49112</v>
      </c>
      <c r="B10540" t="s">
        <v>49113</v>
      </c>
      <c r="C10540" t="s">
        <v>243</v>
      </c>
      <c r="D10540">
        <v>4.72</v>
      </c>
      <c r="E10540" t="s">
        <v>30879</v>
      </c>
    </row>
    <row r="10541" spans="1:5" hidden="1" x14ac:dyDescent="0.2">
      <c r="A10541" s="94" t="s">
        <v>49110</v>
      </c>
      <c r="B10541" t="s">
        <v>49111</v>
      </c>
      <c r="C10541" t="s">
        <v>243</v>
      </c>
      <c r="D10541">
        <v>5.19</v>
      </c>
      <c r="E10541" t="s">
        <v>30879</v>
      </c>
    </row>
    <row r="10542" spans="1:5" hidden="1" x14ac:dyDescent="0.2">
      <c r="A10542" s="94" t="s">
        <v>49114</v>
      </c>
      <c r="B10542" t="s">
        <v>49115</v>
      </c>
      <c r="C10542" t="s">
        <v>243</v>
      </c>
      <c r="D10542">
        <v>3.89</v>
      </c>
      <c r="E10542" t="s">
        <v>30879</v>
      </c>
    </row>
    <row r="10543" spans="1:5" hidden="1" x14ac:dyDescent="0.2">
      <c r="A10543" s="94" t="s">
        <v>49102</v>
      </c>
      <c r="B10543" t="s">
        <v>49103</v>
      </c>
      <c r="C10543" t="s">
        <v>243</v>
      </c>
      <c r="D10543">
        <v>4.7</v>
      </c>
      <c r="E10543" t="s">
        <v>30879</v>
      </c>
    </row>
    <row r="10544" spans="1:5" hidden="1" x14ac:dyDescent="0.2">
      <c r="A10544" s="94" t="s">
        <v>49104</v>
      </c>
      <c r="B10544" t="s">
        <v>49105</v>
      </c>
      <c r="C10544" t="s">
        <v>243</v>
      </c>
      <c r="D10544">
        <v>5.35</v>
      </c>
      <c r="E10544" t="s">
        <v>30879</v>
      </c>
    </row>
    <row r="10545" spans="1:5" hidden="1" x14ac:dyDescent="0.2">
      <c r="A10545" s="94" t="s">
        <v>49098</v>
      </c>
      <c r="B10545" t="s">
        <v>49099</v>
      </c>
      <c r="C10545" t="s">
        <v>243</v>
      </c>
      <c r="D10545">
        <v>4.49</v>
      </c>
      <c r="E10545" t="s">
        <v>30879</v>
      </c>
    </row>
    <row r="10546" spans="1:5" hidden="1" x14ac:dyDescent="0.2">
      <c r="A10546" s="94" t="s">
        <v>49100</v>
      </c>
      <c r="B10546" t="s">
        <v>49101</v>
      </c>
      <c r="C10546" t="s">
        <v>243</v>
      </c>
      <c r="D10546">
        <v>5.12</v>
      </c>
      <c r="E10546" t="s">
        <v>30879</v>
      </c>
    </row>
    <row r="10547" spans="1:5" hidden="1" x14ac:dyDescent="0.2">
      <c r="A10547" s="94" t="s">
        <v>49088</v>
      </c>
      <c r="B10547" t="s">
        <v>49089</v>
      </c>
      <c r="C10547" t="s">
        <v>243</v>
      </c>
      <c r="D10547">
        <v>2.72</v>
      </c>
      <c r="E10547" t="s">
        <v>30879</v>
      </c>
    </row>
    <row r="10548" spans="1:5" hidden="1" x14ac:dyDescent="0.2">
      <c r="A10548" s="94" t="s">
        <v>49090</v>
      </c>
      <c r="B10548" t="s">
        <v>49091</v>
      </c>
      <c r="C10548" t="s">
        <v>243</v>
      </c>
      <c r="D10548">
        <v>4.3099999999999996</v>
      </c>
      <c r="E10548" t="s">
        <v>30879</v>
      </c>
    </row>
    <row r="10549" spans="1:5" hidden="1" x14ac:dyDescent="0.2">
      <c r="A10549" s="94" t="s">
        <v>49092</v>
      </c>
      <c r="B10549" t="s">
        <v>49093</v>
      </c>
      <c r="C10549" t="s">
        <v>243</v>
      </c>
      <c r="D10549">
        <v>5.35</v>
      </c>
      <c r="E10549" t="s">
        <v>30879</v>
      </c>
    </row>
    <row r="10550" spans="1:5" hidden="1" x14ac:dyDescent="0.2">
      <c r="A10550" s="94" t="s">
        <v>49096</v>
      </c>
      <c r="B10550" t="s">
        <v>49097</v>
      </c>
      <c r="C10550" t="s">
        <v>243</v>
      </c>
      <c r="D10550">
        <v>6.63</v>
      </c>
      <c r="E10550" t="s">
        <v>30879</v>
      </c>
    </row>
    <row r="10551" spans="1:5" hidden="1" x14ac:dyDescent="0.2">
      <c r="A10551" s="94" t="s">
        <v>49094</v>
      </c>
      <c r="B10551" t="s">
        <v>49095</v>
      </c>
      <c r="C10551" t="s">
        <v>243</v>
      </c>
      <c r="D10551">
        <v>4.07</v>
      </c>
      <c r="E10551" t="s">
        <v>30879</v>
      </c>
    </row>
    <row r="10552" spans="1:5" hidden="1" x14ac:dyDescent="0.2">
      <c r="A10552" s="94" t="s">
        <v>49044</v>
      </c>
      <c r="B10552" t="s">
        <v>49045</v>
      </c>
      <c r="C10552" t="s">
        <v>243</v>
      </c>
      <c r="D10552">
        <v>24.15</v>
      </c>
      <c r="E10552" t="s">
        <v>30879</v>
      </c>
    </row>
    <row r="10553" spans="1:5" hidden="1" x14ac:dyDescent="0.2">
      <c r="A10553" s="94" t="s">
        <v>49048</v>
      </c>
      <c r="B10553" t="s">
        <v>49049</v>
      </c>
      <c r="C10553" t="s">
        <v>243</v>
      </c>
      <c r="D10553">
        <v>31.37</v>
      </c>
      <c r="E10553" t="s">
        <v>30879</v>
      </c>
    </row>
    <row r="10554" spans="1:5" hidden="1" x14ac:dyDescent="0.2">
      <c r="A10554" s="94" t="s">
        <v>49010</v>
      </c>
      <c r="B10554" t="s">
        <v>49011</v>
      </c>
      <c r="C10554" t="s">
        <v>243</v>
      </c>
      <c r="D10554">
        <v>22.45</v>
      </c>
      <c r="E10554" t="s">
        <v>30879</v>
      </c>
    </row>
    <row r="10555" spans="1:5" hidden="1" x14ac:dyDescent="0.2">
      <c r="A10555" s="94" t="s">
        <v>48980</v>
      </c>
      <c r="B10555" t="s">
        <v>48981</v>
      </c>
      <c r="C10555" t="s">
        <v>243</v>
      </c>
      <c r="D10555">
        <v>42.94</v>
      </c>
      <c r="E10555" t="s">
        <v>30879</v>
      </c>
    </row>
    <row r="10556" spans="1:5" hidden="1" x14ac:dyDescent="0.2">
      <c r="A10556" s="94" t="s">
        <v>48990</v>
      </c>
      <c r="B10556" t="s">
        <v>48991</v>
      </c>
      <c r="C10556" t="s">
        <v>243</v>
      </c>
      <c r="D10556">
        <v>10.5</v>
      </c>
      <c r="E10556" t="s">
        <v>30879</v>
      </c>
    </row>
    <row r="10557" spans="1:5" hidden="1" x14ac:dyDescent="0.2">
      <c r="A10557" s="94" t="s">
        <v>48972</v>
      </c>
      <c r="B10557" t="s">
        <v>48973</v>
      </c>
      <c r="C10557" t="s">
        <v>1031</v>
      </c>
      <c r="D10557">
        <v>40.049999999999997</v>
      </c>
      <c r="E10557" t="s">
        <v>30879</v>
      </c>
    </row>
    <row r="10558" spans="1:5" hidden="1" x14ac:dyDescent="0.2">
      <c r="A10558" s="94" t="s">
        <v>49014</v>
      </c>
      <c r="B10558" t="s">
        <v>49015</v>
      </c>
      <c r="C10558" t="s">
        <v>243</v>
      </c>
      <c r="D10558">
        <v>6.63</v>
      </c>
      <c r="E10558" t="s">
        <v>30879</v>
      </c>
    </row>
    <row r="10559" spans="1:5" hidden="1" x14ac:dyDescent="0.2">
      <c r="A10559" s="94" t="s">
        <v>49016</v>
      </c>
      <c r="B10559" t="s">
        <v>49017</v>
      </c>
      <c r="C10559" t="s">
        <v>243</v>
      </c>
      <c r="D10559">
        <v>6.72</v>
      </c>
      <c r="E10559" t="s">
        <v>30879</v>
      </c>
    </row>
    <row r="10560" spans="1:5" hidden="1" x14ac:dyDescent="0.2">
      <c r="A10560" s="94" t="s">
        <v>10784</v>
      </c>
      <c r="B10560" t="s">
        <v>10785</v>
      </c>
      <c r="C10560" t="s">
        <v>243</v>
      </c>
      <c r="D10560">
        <v>20.420000000000002</v>
      </c>
      <c r="E10560" t="s">
        <v>30879</v>
      </c>
    </row>
    <row r="10561" spans="1:5" hidden="1" x14ac:dyDescent="0.2">
      <c r="A10561" s="94" t="s">
        <v>49018</v>
      </c>
      <c r="B10561" t="s">
        <v>49019</v>
      </c>
      <c r="C10561" t="s">
        <v>243</v>
      </c>
      <c r="D10561">
        <v>13.5</v>
      </c>
      <c r="E10561" t="s">
        <v>30879</v>
      </c>
    </row>
    <row r="10562" spans="1:5" hidden="1" x14ac:dyDescent="0.2">
      <c r="A10562" s="94" t="s">
        <v>49026</v>
      </c>
      <c r="B10562" t="s">
        <v>49027</v>
      </c>
      <c r="C10562" t="s">
        <v>243</v>
      </c>
      <c r="D10562">
        <v>14.26</v>
      </c>
      <c r="E10562" t="s">
        <v>30879</v>
      </c>
    </row>
    <row r="10563" spans="1:5" hidden="1" x14ac:dyDescent="0.2">
      <c r="A10563" s="94" t="s">
        <v>49028</v>
      </c>
      <c r="B10563" t="s">
        <v>49029</v>
      </c>
      <c r="C10563" t="s">
        <v>243</v>
      </c>
      <c r="D10563">
        <v>19.37</v>
      </c>
      <c r="E10563" t="s">
        <v>30879</v>
      </c>
    </row>
    <row r="10564" spans="1:5" hidden="1" x14ac:dyDescent="0.2">
      <c r="A10564" s="94" t="s">
        <v>49024</v>
      </c>
      <c r="B10564" t="s">
        <v>49025</v>
      </c>
      <c r="C10564" t="s">
        <v>243</v>
      </c>
      <c r="D10564">
        <v>14.24</v>
      </c>
      <c r="E10564" t="s">
        <v>30879</v>
      </c>
    </row>
    <row r="10565" spans="1:5" hidden="1" x14ac:dyDescent="0.2">
      <c r="A10565" s="94" t="s">
        <v>49040</v>
      </c>
      <c r="B10565" t="s">
        <v>49041</v>
      </c>
      <c r="C10565" t="s">
        <v>243</v>
      </c>
      <c r="D10565">
        <v>15.56</v>
      </c>
      <c r="E10565" t="s">
        <v>30879</v>
      </c>
    </row>
    <row r="10566" spans="1:5" hidden="1" x14ac:dyDescent="0.2">
      <c r="A10566" s="94" t="s">
        <v>49030</v>
      </c>
      <c r="B10566" t="s">
        <v>49031</v>
      </c>
      <c r="C10566" t="s">
        <v>243</v>
      </c>
      <c r="D10566">
        <v>18.66</v>
      </c>
      <c r="E10566" t="s">
        <v>30879</v>
      </c>
    </row>
    <row r="10567" spans="1:5" hidden="1" x14ac:dyDescent="0.2">
      <c r="A10567" s="94" t="s">
        <v>49038</v>
      </c>
      <c r="B10567" t="s">
        <v>49039</v>
      </c>
      <c r="C10567" t="s">
        <v>243</v>
      </c>
      <c r="D10567">
        <v>18.5</v>
      </c>
      <c r="E10567" t="s">
        <v>30879</v>
      </c>
    </row>
    <row r="10568" spans="1:5" hidden="1" x14ac:dyDescent="0.2">
      <c r="A10568" s="94" t="s">
        <v>49002</v>
      </c>
      <c r="B10568" t="s">
        <v>49003</v>
      </c>
      <c r="C10568" t="s">
        <v>243</v>
      </c>
      <c r="D10568">
        <v>34.53</v>
      </c>
      <c r="E10568" t="s">
        <v>30879</v>
      </c>
    </row>
    <row r="10569" spans="1:5" hidden="1" x14ac:dyDescent="0.2">
      <c r="A10569" s="94" t="s">
        <v>49022</v>
      </c>
      <c r="B10569" t="s">
        <v>49023</v>
      </c>
      <c r="C10569" t="s">
        <v>243</v>
      </c>
      <c r="D10569">
        <v>21.36</v>
      </c>
      <c r="E10569" t="s">
        <v>30879</v>
      </c>
    </row>
    <row r="10570" spans="1:5" hidden="1" x14ac:dyDescent="0.2">
      <c r="A10570" s="94" t="s">
        <v>49036</v>
      </c>
      <c r="B10570" t="s">
        <v>49037</v>
      </c>
      <c r="C10570" t="s">
        <v>243</v>
      </c>
      <c r="D10570">
        <v>21.23</v>
      </c>
      <c r="E10570" t="s">
        <v>30879</v>
      </c>
    </row>
    <row r="10571" spans="1:5" hidden="1" x14ac:dyDescent="0.2">
      <c r="A10571" s="94" t="s">
        <v>48974</v>
      </c>
      <c r="B10571" t="s">
        <v>48975</v>
      </c>
      <c r="C10571" t="s">
        <v>1031</v>
      </c>
      <c r="D10571">
        <v>25.53</v>
      </c>
      <c r="E10571" t="s">
        <v>30879</v>
      </c>
    </row>
    <row r="10572" spans="1:5" hidden="1" x14ac:dyDescent="0.2">
      <c r="A10572" s="94" t="s">
        <v>49032</v>
      </c>
      <c r="B10572" t="s">
        <v>49033</v>
      </c>
      <c r="C10572" t="s">
        <v>243</v>
      </c>
      <c r="D10572">
        <v>57.92</v>
      </c>
      <c r="E10572" t="s">
        <v>30879</v>
      </c>
    </row>
    <row r="10573" spans="1:5" hidden="1" x14ac:dyDescent="0.2">
      <c r="A10573" s="94" t="s">
        <v>22530</v>
      </c>
      <c r="B10573" t="s">
        <v>22531</v>
      </c>
      <c r="C10573" t="s">
        <v>243</v>
      </c>
      <c r="D10573">
        <v>12.31</v>
      </c>
      <c r="E10573" t="s">
        <v>30879</v>
      </c>
    </row>
    <row r="10574" spans="1:5" hidden="1" x14ac:dyDescent="0.2">
      <c r="A10574" s="94" t="s">
        <v>22532</v>
      </c>
      <c r="B10574" t="s">
        <v>22533</v>
      </c>
      <c r="C10574" t="s">
        <v>243</v>
      </c>
      <c r="D10574">
        <v>14.61</v>
      </c>
      <c r="E10574" t="s">
        <v>30879</v>
      </c>
    </row>
    <row r="10575" spans="1:5" hidden="1" x14ac:dyDescent="0.2">
      <c r="A10575" s="94" t="s">
        <v>49054</v>
      </c>
      <c r="B10575" t="s">
        <v>49055</v>
      </c>
      <c r="C10575" t="s">
        <v>243</v>
      </c>
      <c r="D10575">
        <v>13.4</v>
      </c>
      <c r="E10575" t="s">
        <v>30879</v>
      </c>
    </row>
    <row r="10576" spans="1:5" hidden="1" x14ac:dyDescent="0.2">
      <c r="A10576" s="94" t="s">
        <v>50657</v>
      </c>
      <c r="B10576" t="s">
        <v>50658</v>
      </c>
      <c r="C10576" t="s">
        <v>243</v>
      </c>
      <c r="D10576">
        <v>8.2799999999999994</v>
      </c>
      <c r="E10576" t="s">
        <v>30879</v>
      </c>
    </row>
    <row r="10577" spans="1:5" hidden="1" x14ac:dyDescent="0.2">
      <c r="A10577" s="94" t="s">
        <v>49004</v>
      </c>
      <c r="B10577" t="s">
        <v>49005</v>
      </c>
      <c r="C10577" t="s">
        <v>243</v>
      </c>
      <c r="D10577">
        <v>16.420000000000002</v>
      </c>
      <c r="E10577" t="s">
        <v>30879</v>
      </c>
    </row>
    <row r="10578" spans="1:5" hidden="1" x14ac:dyDescent="0.2">
      <c r="A10578" s="94" t="s">
        <v>49056</v>
      </c>
      <c r="B10578" t="s">
        <v>49057</v>
      </c>
      <c r="C10578" t="s">
        <v>243</v>
      </c>
      <c r="D10578">
        <v>5.61</v>
      </c>
      <c r="E10578" t="s">
        <v>30879</v>
      </c>
    </row>
    <row r="10579" spans="1:5" hidden="1" x14ac:dyDescent="0.2">
      <c r="A10579" s="94" t="s">
        <v>49060</v>
      </c>
      <c r="B10579" t="s">
        <v>49061</v>
      </c>
      <c r="C10579" t="s">
        <v>243</v>
      </c>
      <c r="D10579">
        <v>5.61</v>
      </c>
      <c r="E10579" t="s">
        <v>30879</v>
      </c>
    </row>
    <row r="10580" spans="1:5" hidden="1" x14ac:dyDescent="0.2">
      <c r="A10580" s="94" t="s">
        <v>48994</v>
      </c>
      <c r="B10580" t="s">
        <v>48995</v>
      </c>
      <c r="C10580" t="s">
        <v>243</v>
      </c>
      <c r="D10580">
        <v>10.07</v>
      </c>
      <c r="E10580" t="s">
        <v>30879</v>
      </c>
    </row>
    <row r="10581" spans="1:5" hidden="1" x14ac:dyDescent="0.2">
      <c r="A10581" s="94" t="s">
        <v>48998</v>
      </c>
      <c r="B10581" t="s">
        <v>48999</v>
      </c>
      <c r="C10581" t="s">
        <v>243</v>
      </c>
      <c r="D10581">
        <v>11.67</v>
      </c>
      <c r="E10581" t="s">
        <v>30879</v>
      </c>
    </row>
    <row r="10582" spans="1:5" hidden="1" x14ac:dyDescent="0.2">
      <c r="A10582" s="94" t="s">
        <v>49020</v>
      </c>
      <c r="B10582" t="s">
        <v>49021</v>
      </c>
      <c r="C10582" t="s">
        <v>243</v>
      </c>
      <c r="D10582">
        <v>14.67</v>
      </c>
      <c r="E10582" t="s">
        <v>30879</v>
      </c>
    </row>
    <row r="10583" spans="1:5" hidden="1" x14ac:dyDescent="0.2">
      <c r="A10583" s="94" t="s">
        <v>49034</v>
      </c>
      <c r="B10583" t="s">
        <v>49035</v>
      </c>
      <c r="C10583" t="s">
        <v>243</v>
      </c>
      <c r="D10583">
        <v>19.690000000000001</v>
      </c>
      <c r="E10583" t="s">
        <v>30879</v>
      </c>
    </row>
    <row r="10584" spans="1:5" hidden="1" x14ac:dyDescent="0.2">
      <c r="A10584" s="94" t="s">
        <v>49042</v>
      </c>
      <c r="B10584" t="s">
        <v>49043</v>
      </c>
      <c r="C10584" t="s">
        <v>243</v>
      </c>
      <c r="D10584">
        <v>24.8</v>
      </c>
      <c r="E10584" t="s">
        <v>30879</v>
      </c>
    </row>
    <row r="10585" spans="1:5" hidden="1" x14ac:dyDescent="0.2">
      <c r="A10585" s="94" t="s">
        <v>49046</v>
      </c>
      <c r="B10585" t="s">
        <v>49047</v>
      </c>
      <c r="C10585" t="s">
        <v>243</v>
      </c>
      <c r="D10585">
        <v>33.68</v>
      </c>
      <c r="E10585" t="s">
        <v>30879</v>
      </c>
    </row>
    <row r="10586" spans="1:5" hidden="1" x14ac:dyDescent="0.2">
      <c r="A10586" s="94" t="s">
        <v>48992</v>
      </c>
      <c r="B10586" t="s">
        <v>48993</v>
      </c>
      <c r="C10586" t="s">
        <v>243</v>
      </c>
      <c r="D10586">
        <v>9.1199999999999992</v>
      </c>
      <c r="E10586" t="s">
        <v>30879</v>
      </c>
    </row>
    <row r="10587" spans="1:5" hidden="1" x14ac:dyDescent="0.2">
      <c r="A10587" s="94" t="s">
        <v>48996</v>
      </c>
      <c r="B10587" t="s">
        <v>48997</v>
      </c>
      <c r="C10587" t="s">
        <v>243</v>
      </c>
      <c r="D10587">
        <v>12.47</v>
      </c>
      <c r="E10587" t="s">
        <v>30879</v>
      </c>
    </row>
    <row r="10588" spans="1:5" hidden="1" x14ac:dyDescent="0.2">
      <c r="A10588" s="94" t="s">
        <v>49006</v>
      </c>
      <c r="B10588" t="s">
        <v>49007</v>
      </c>
      <c r="C10588" t="s">
        <v>243</v>
      </c>
      <c r="D10588">
        <v>18.739999999999998</v>
      </c>
      <c r="E10588" t="s">
        <v>30879</v>
      </c>
    </row>
    <row r="10589" spans="1:5" hidden="1" x14ac:dyDescent="0.2">
      <c r="A10589" s="94" t="s">
        <v>48986</v>
      </c>
      <c r="B10589" t="s">
        <v>48987</v>
      </c>
      <c r="C10589" t="s">
        <v>243</v>
      </c>
      <c r="D10589">
        <v>58.91</v>
      </c>
      <c r="E10589" t="s">
        <v>30879</v>
      </c>
    </row>
    <row r="10590" spans="1:5" hidden="1" x14ac:dyDescent="0.2">
      <c r="A10590" s="94" t="s">
        <v>49052</v>
      </c>
      <c r="B10590" t="s">
        <v>49053</v>
      </c>
      <c r="C10590" t="s">
        <v>243</v>
      </c>
      <c r="D10590">
        <v>21.21</v>
      </c>
      <c r="E10590" t="s">
        <v>30879</v>
      </c>
    </row>
    <row r="10591" spans="1:5" hidden="1" x14ac:dyDescent="0.2">
      <c r="A10591" s="94" t="s">
        <v>48988</v>
      </c>
      <c r="B10591" t="s">
        <v>48989</v>
      </c>
      <c r="C10591" t="s">
        <v>243</v>
      </c>
      <c r="D10591">
        <v>15.05</v>
      </c>
      <c r="E10591" t="s">
        <v>30879</v>
      </c>
    </row>
    <row r="10592" spans="1:5" hidden="1" x14ac:dyDescent="0.2">
      <c r="A10592" s="94" t="s">
        <v>48976</v>
      </c>
      <c r="B10592" t="s">
        <v>48977</v>
      </c>
      <c r="C10592" t="s">
        <v>243</v>
      </c>
      <c r="D10592">
        <v>31.02</v>
      </c>
      <c r="E10592" t="s">
        <v>30879</v>
      </c>
    </row>
    <row r="10593" spans="1:5" hidden="1" x14ac:dyDescent="0.2">
      <c r="A10593" s="94" t="s">
        <v>49068</v>
      </c>
      <c r="B10593" t="s">
        <v>49069</v>
      </c>
      <c r="C10593" t="s">
        <v>243</v>
      </c>
      <c r="D10593">
        <v>4.2699999999999996</v>
      </c>
      <c r="E10593" t="s">
        <v>30879</v>
      </c>
    </row>
    <row r="10594" spans="1:5" hidden="1" x14ac:dyDescent="0.2">
      <c r="A10594" s="94" t="s">
        <v>49058</v>
      </c>
      <c r="B10594" t="s">
        <v>49059</v>
      </c>
      <c r="C10594" t="s">
        <v>243</v>
      </c>
      <c r="D10594">
        <v>6.46</v>
      </c>
      <c r="E10594" t="s">
        <v>30879</v>
      </c>
    </row>
    <row r="10595" spans="1:5" hidden="1" x14ac:dyDescent="0.2">
      <c r="A10595" s="94" t="s">
        <v>49062</v>
      </c>
      <c r="B10595" t="s">
        <v>49063</v>
      </c>
      <c r="C10595" t="s">
        <v>243</v>
      </c>
      <c r="D10595">
        <v>6.85</v>
      </c>
      <c r="E10595" t="s">
        <v>30879</v>
      </c>
    </row>
    <row r="10596" spans="1:5" hidden="1" x14ac:dyDescent="0.2">
      <c r="A10596" s="94" t="s">
        <v>49064</v>
      </c>
      <c r="B10596" t="s">
        <v>49065</v>
      </c>
      <c r="C10596" t="s">
        <v>243</v>
      </c>
      <c r="D10596">
        <v>10.23</v>
      </c>
      <c r="E10596" t="s">
        <v>30879</v>
      </c>
    </row>
    <row r="10597" spans="1:5" hidden="1" x14ac:dyDescent="0.2">
      <c r="A10597" s="94" t="s">
        <v>49066</v>
      </c>
      <c r="B10597" t="s">
        <v>49067</v>
      </c>
      <c r="C10597" t="s">
        <v>243</v>
      </c>
      <c r="D10597">
        <v>13.03</v>
      </c>
      <c r="E10597" t="s">
        <v>30879</v>
      </c>
    </row>
    <row r="10598" spans="1:5" hidden="1" x14ac:dyDescent="0.2">
      <c r="A10598" s="94" t="s">
        <v>49050</v>
      </c>
      <c r="B10598" t="s">
        <v>49051</v>
      </c>
      <c r="C10598" t="s">
        <v>243</v>
      </c>
      <c r="D10598">
        <v>244.81</v>
      </c>
      <c r="E10598" t="s">
        <v>30879</v>
      </c>
    </row>
    <row r="10599" spans="1:5" hidden="1" x14ac:dyDescent="0.2">
      <c r="A10599" s="94" t="s">
        <v>49008</v>
      </c>
      <c r="B10599" t="s">
        <v>49009</v>
      </c>
      <c r="C10599" t="s">
        <v>243</v>
      </c>
      <c r="D10599">
        <v>68.849999999999994</v>
      </c>
      <c r="E10599" t="s">
        <v>30879</v>
      </c>
    </row>
    <row r="10600" spans="1:5" hidden="1" x14ac:dyDescent="0.2">
      <c r="A10600" s="94" t="s">
        <v>49000</v>
      </c>
      <c r="B10600" t="s">
        <v>49001</v>
      </c>
      <c r="C10600" t="s">
        <v>243</v>
      </c>
      <c r="D10600">
        <v>16.47</v>
      </c>
      <c r="E10600" t="s">
        <v>30879</v>
      </c>
    </row>
    <row r="10601" spans="1:5" hidden="1" x14ac:dyDescent="0.2">
      <c r="A10601" s="94" t="s">
        <v>49118</v>
      </c>
      <c r="B10601" t="s">
        <v>49119</v>
      </c>
      <c r="C10601" t="s">
        <v>243</v>
      </c>
      <c r="D10601">
        <v>29.9</v>
      </c>
      <c r="E10601" t="s">
        <v>30879</v>
      </c>
    </row>
    <row r="10602" spans="1:5" hidden="1" x14ac:dyDescent="0.2">
      <c r="A10602" s="94" t="s">
        <v>48978</v>
      </c>
      <c r="B10602" t="s">
        <v>48979</v>
      </c>
      <c r="C10602" t="s">
        <v>243</v>
      </c>
      <c r="D10602">
        <v>12.22</v>
      </c>
      <c r="E10602" t="s">
        <v>30879</v>
      </c>
    </row>
    <row r="10603" spans="1:5" hidden="1" x14ac:dyDescent="0.2">
      <c r="A10603" s="94" t="s">
        <v>48982</v>
      </c>
      <c r="B10603" t="s">
        <v>48983</v>
      </c>
      <c r="C10603" t="s">
        <v>243</v>
      </c>
      <c r="D10603">
        <v>23.2</v>
      </c>
      <c r="E10603" t="s">
        <v>30879</v>
      </c>
    </row>
    <row r="10604" spans="1:5" hidden="1" x14ac:dyDescent="0.2">
      <c r="A10604" s="94" t="s">
        <v>48970</v>
      </c>
      <c r="B10604" t="s">
        <v>48971</v>
      </c>
      <c r="C10604" t="s">
        <v>243</v>
      </c>
      <c r="D10604">
        <v>19.23</v>
      </c>
      <c r="E10604" t="s">
        <v>30879</v>
      </c>
    </row>
    <row r="10605" spans="1:5" hidden="1" x14ac:dyDescent="0.2">
      <c r="A10605" s="94" t="s">
        <v>48968</v>
      </c>
      <c r="B10605" t="s">
        <v>48969</v>
      </c>
      <c r="C10605" t="s">
        <v>243</v>
      </c>
      <c r="D10605">
        <v>16.93</v>
      </c>
      <c r="E10605" t="s">
        <v>30879</v>
      </c>
    </row>
    <row r="10606" spans="1:5" hidden="1" x14ac:dyDescent="0.2">
      <c r="A10606" s="94" t="s">
        <v>48984</v>
      </c>
      <c r="B10606" t="s">
        <v>48985</v>
      </c>
      <c r="C10606" t="s">
        <v>243</v>
      </c>
      <c r="D10606">
        <v>16.61</v>
      </c>
      <c r="E10606" t="s">
        <v>30879</v>
      </c>
    </row>
    <row r="10607" spans="1:5" hidden="1" x14ac:dyDescent="0.2">
      <c r="A10607" s="94" t="s">
        <v>10786</v>
      </c>
      <c r="B10607" t="s">
        <v>10787</v>
      </c>
      <c r="C10607" t="s">
        <v>243</v>
      </c>
      <c r="D10607">
        <v>11.43</v>
      </c>
      <c r="E10607" t="s">
        <v>30879</v>
      </c>
    </row>
    <row r="10608" spans="1:5" hidden="1" x14ac:dyDescent="0.2">
      <c r="A10608" s="94" t="s">
        <v>49012</v>
      </c>
      <c r="B10608" t="s">
        <v>49013</v>
      </c>
      <c r="C10608" t="s">
        <v>243</v>
      </c>
      <c r="D10608">
        <v>13.18</v>
      </c>
      <c r="E10608" t="s">
        <v>30879</v>
      </c>
    </row>
    <row r="10609" spans="1:5" hidden="1" x14ac:dyDescent="0.2">
      <c r="A10609" s="94" t="s">
        <v>49070</v>
      </c>
      <c r="B10609" t="s">
        <v>49071</v>
      </c>
      <c r="C10609" t="s">
        <v>243</v>
      </c>
      <c r="D10609">
        <v>2.77</v>
      </c>
      <c r="E10609" t="s">
        <v>30879</v>
      </c>
    </row>
    <row r="10610" spans="1:5" hidden="1" x14ac:dyDescent="0.2">
      <c r="A10610" s="94" t="s">
        <v>49072</v>
      </c>
      <c r="B10610" t="s">
        <v>49073</v>
      </c>
      <c r="C10610" t="s">
        <v>243</v>
      </c>
      <c r="D10610">
        <v>5.45</v>
      </c>
      <c r="E10610" t="s">
        <v>30879</v>
      </c>
    </row>
    <row r="10611" spans="1:5" hidden="1" x14ac:dyDescent="0.2">
      <c r="A10611" s="94" t="s">
        <v>49078</v>
      </c>
      <c r="B10611" t="s">
        <v>49079</v>
      </c>
      <c r="C10611" t="s">
        <v>243</v>
      </c>
      <c r="D10611">
        <v>6.83</v>
      </c>
      <c r="E10611" t="s">
        <v>30879</v>
      </c>
    </row>
    <row r="10612" spans="1:5" hidden="1" x14ac:dyDescent="0.2">
      <c r="A10612" s="94" t="s">
        <v>49080</v>
      </c>
      <c r="B10612" t="s">
        <v>49081</v>
      </c>
      <c r="C10612" t="s">
        <v>243</v>
      </c>
      <c r="D10612">
        <v>4.57</v>
      </c>
      <c r="E10612" t="s">
        <v>30879</v>
      </c>
    </row>
    <row r="10613" spans="1:5" hidden="1" x14ac:dyDescent="0.2">
      <c r="A10613" s="94" t="s">
        <v>49074</v>
      </c>
      <c r="B10613" t="s">
        <v>49075</v>
      </c>
      <c r="C10613" t="s">
        <v>243</v>
      </c>
      <c r="D10613">
        <v>5.86</v>
      </c>
      <c r="E10613" t="s">
        <v>30879</v>
      </c>
    </row>
    <row r="10614" spans="1:5" hidden="1" x14ac:dyDescent="0.2">
      <c r="A10614" s="94" t="s">
        <v>49082</v>
      </c>
      <c r="B10614" t="s">
        <v>49083</v>
      </c>
      <c r="C10614" t="s">
        <v>243</v>
      </c>
      <c r="D10614">
        <v>6.95</v>
      </c>
      <c r="E10614" t="s">
        <v>30879</v>
      </c>
    </row>
    <row r="10615" spans="1:5" hidden="1" x14ac:dyDescent="0.2">
      <c r="A10615" s="94" t="s">
        <v>48966</v>
      </c>
      <c r="B10615" t="s">
        <v>48967</v>
      </c>
      <c r="C10615" t="s">
        <v>1031</v>
      </c>
      <c r="D10615">
        <v>15.15</v>
      </c>
      <c r="E10615" t="s">
        <v>30879</v>
      </c>
    </row>
    <row r="10616" spans="1:5" hidden="1" x14ac:dyDescent="0.2">
      <c r="A10616" s="94" t="s">
        <v>10788</v>
      </c>
      <c r="B10616" t="s">
        <v>10789</v>
      </c>
      <c r="C10616" t="s">
        <v>243</v>
      </c>
      <c r="D10616">
        <v>58.29</v>
      </c>
      <c r="E10616" t="s">
        <v>30879</v>
      </c>
    </row>
    <row r="10617" spans="1:5" hidden="1" x14ac:dyDescent="0.2">
      <c r="A10617" s="94" t="s">
        <v>10790</v>
      </c>
      <c r="B10617" t="s">
        <v>10791</v>
      </c>
      <c r="C10617" t="s">
        <v>243</v>
      </c>
      <c r="D10617">
        <v>6.74</v>
      </c>
      <c r="E10617" t="s">
        <v>30879</v>
      </c>
    </row>
    <row r="10618" spans="1:5" hidden="1" x14ac:dyDescent="0.2">
      <c r="A10618" s="94" t="s">
        <v>22534</v>
      </c>
      <c r="B10618" t="s">
        <v>22535</v>
      </c>
      <c r="C10618" t="s">
        <v>243</v>
      </c>
      <c r="D10618">
        <v>2.2200000000000002</v>
      </c>
      <c r="E10618" t="s">
        <v>30879</v>
      </c>
    </row>
    <row r="10619" spans="1:5" hidden="1" x14ac:dyDescent="0.2">
      <c r="A10619" s="94" t="s">
        <v>49166</v>
      </c>
      <c r="B10619" t="s">
        <v>49167</v>
      </c>
      <c r="C10619" t="s">
        <v>243</v>
      </c>
      <c r="D10619">
        <v>5.61</v>
      </c>
      <c r="E10619" t="s">
        <v>30879</v>
      </c>
    </row>
    <row r="10620" spans="1:5" hidden="1" x14ac:dyDescent="0.2">
      <c r="A10620" s="94" t="s">
        <v>49158</v>
      </c>
      <c r="B10620" t="s">
        <v>49159</v>
      </c>
      <c r="C10620" t="s">
        <v>243</v>
      </c>
      <c r="D10620">
        <v>2.0099999999999998</v>
      </c>
      <c r="E10620" t="s">
        <v>30879</v>
      </c>
    </row>
    <row r="10621" spans="1:5" hidden="1" x14ac:dyDescent="0.2">
      <c r="A10621" s="94" t="s">
        <v>49154</v>
      </c>
      <c r="B10621" t="s">
        <v>49155</v>
      </c>
      <c r="C10621" t="s">
        <v>243</v>
      </c>
      <c r="D10621">
        <v>3.06</v>
      </c>
      <c r="E10621" t="s">
        <v>30879</v>
      </c>
    </row>
    <row r="10622" spans="1:5" hidden="1" x14ac:dyDescent="0.2">
      <c r="A10622" s="94" t="s">
        <v>49162</v>
      </c>
      <c r="B10622" t="s">
        <v>49163</v>
      </c>
      <c r="C10622" t="s">
        <v>243</v>
      </c>
      <c r="D10622">
        <v>5.46</v>
      </c>
      <c r="E10622" t="s">
        <v>30879</v>
      </c>
    </row>
    <row r="10623" spans="1:5" hidden="1" x14ac:dyDescent="0.2">
      <c r="A10623" s="94" t="s">
        <v>49164</v>
      </c>
      <c r="B10623" t="s">
        <v>49165</v>
      </c>
      <c r="C10623" t="s">
        <v>243</v>
      </c>
      <c r="D10623">
        <v>7.96</v>
      </c>
      <c r="E10623" t="s">
        <v>30879</v>
      </c>
    </row>
    <row r="10624" spans="1:5" hidden="1" x14ac:dyDescent="0.2">
      <c r="A10624" s="94" t="s">
        <v>49160</v>
      </c>
      <c r="B10624" t="s">
        <v>49161</v>
      </c>
      <c r="C10624" t="s">
        <v>243</v>
      </c>
      <c r="D10624">
        <v>2.0099999999999998</v>
      </c>
      <c r="E10624" t="s">
        <v>30879</v>
      </c>
    </row>
    <row r="10625" spans="1:5" hidden="1" x14ac:dyDescent="0.2">
      <c r="A10625" s="94" t="s">
        <v>49168</v>
      </c>
      <c r="B10625" t="s">
        <v>49169</v>
      </c>
      <c r="C10625" t="s">
        <v>243</v>
      </c>
      <c r="D10625">
        <v>4.87</v>
      </c>
      <c r="E10625" t="s">
        <v>30879</v>
      </c>
    </row>
    <row r="10626" spans="1:5" hidden="1" x14ac:dyDescent="0.2">
      <c r="A10626" s="94" t="s">
        <v>49152</v>
      </c>
      <c r="B10626" t="s">
        <v>49153</v>
      </c>
      <c r="C10626" t="s">
        <v>243</v>
      </c>
      <c r="D10626">
        <v>10.55</v>
      </c>
      <c r="E10626" t="s">
        <v>30879</v>
      </c>
    </row>
    <row r="10627" spans="1:5" hidden="1" x14ac:dyDescent="0.2">
      <c r="A10627" s="94" t="s">
        <v>49170</v>
      </c>
      <c r="B10627" t="s">
        <v>49171</v>
      </c>
      <c r="C10627" t="s">
        <v>243</v>
      </c>
      <c r="D10627">
        <v>15.81</v>
      </c>
      <c r="E10627" t="s">
        <v>30879</v>
      </c>
    </row>
    <row r="10628" spans="1:5" hidden="1" x14ac:dyDescent="0.2">
      <c r="A10628" s="94" t="s">
        <v>22536</v>
      </c>
      <c r="B10628" t="s">
        <v>22537</v>
      </c>
      <c r="C10628" t="s">
        <v>243</v>
      </c>
      <c r="D10628">
        <v>2.54</v>
      </c>
      <c r="E10628" t="s">
        <v>30879</v>
      </c>
    </row>
    <row r="10629" spans="1:5" hidden="1" x14ac:dyDescent="0.2">
      <c r="A10629" s="94" t="s">
        <v>10792</v>
      </c>
      <c r="B10629" t="s">
        <v>10793</v>
      </c>
      <c r="C10629" t="s">
        <v>243</v>
      </c>
      <c r="D10629">
        <v>9.73</v>
      </c>
      <c r="E10629" t="s">
        <v>30879</v>
      </c>
    </row>
    <row r="10630" spans="1:5" hidden="1" x14ac:dyDescent="0.2">
      <c r="A10630" s="94" t="s">
        <v>22538</v>
      </c>
      <c r="B10630" t="s">
        <v>22539</v>
      </c>
      <c r="C10630" t="s">
        <v>243</v>
      </c>
      <c r="D10630">
        <v>9.0500000000000007</v>
      </c>
      <c r="E10630" t="s">
        <v>30879</v>
      </c>
    </row>
    <row r="10631" spans="1:5" hidden="1" x14ac:dyDescent="0.2">
      <c r="A10631" s="94" t="s">
        <v>50117</v>
      </c>
      <c r="B10631" t="s">
        <v>50118</v>
      </c>
      <c r="C10631" t="s">
        <v>243</v>
      </c>
      <c r="D10631">
        <v>28.53</v>
      </c>
      <c r="E10631" t="s">
        <v>30879</v>
      </c>
    </row>
    <row r="10632" spans="1:5" hidden="1" x14ac:dyDescent="0.2">
      <c r="A10632" s="94" t="s">
        <v>22540</v>
      </c>
      <c r="B10632" t="s">
        <v>22541</v>
      </c>
      <c r="C10632" t="s">
        <v>243</v>
      </c>
      <c r="D10632">
        <v>2.86</v>
      </c>
      <c r="E10632" t="s">
        <v>30879</v>
      </c>
    </row>
    <row r="10633" spans="1:5" hidden="1" x14ac:dyDescent="0.2">
      <c r="A10633" s="94" t="s">
        <v>49172</v>
      </c>
      <c r="B10633" t="s">
        <v>49173</v>
      </c>
      <c r="C10633" t="s">
        <v>243</v>
      </c>
      <c r="D10633">
        <v>27.71</v>
      </c>
      <c r="E10633" t="s">
        <v>30879</v>
      </c>
    </row>
    <row r="10634" spans="1:5" hidden="1" x14ac:dyDescent="0.2">
      <c r="A10634" s="94" t="s">
        <v>49156</v>
      </c>
      <c r="B10634" t="s">
        <v>49157</v>
      </c>
      <c r="C10634" t="s">
        <v>243</v>
      </c>
      <c r="D10634">
        <v>3.26</v>
      </c>
      <c r="E10634" t="s">
        <v>30879</v>
      </c>
    </row>
    <row r="10635" spans="1:5" hidden="1" x14ac:dyDescent="0.2">
      <c r="A10635" s="94" t="s">
        <v>22542</v>
      </c>
      <c r="B10635" t="s">
        <v>22543</v>
      </c>
      <c r="C10635" t="s">
        <v>243</v>
      </c>
      <c r="D10635">
        <v>10.7</v>
      </c>
      <c r="E10635" t="s">
        <v>30879</v>
      </c>
    </row>
    <row r="10636" spans="1:5" hidden="1" x14ac:dyDescent="0.2">
      <c r="A10636" s="94" t="s">
        <v>50119</v>
      </c>
      <c r="B10636" t="s">
        <v>50120</v>
      </c>
      <c r="C10636" t="s">
        <v>243</v>
      </c>
      <c r="D10636">
        <v>13.17</v>
      </c>
      <c r="E10636" t="s">
        <v>30879</v>
      </c>
    </row>
    <row r="10637" spans="1:5" hidden="1" x14ac:dyDescent="0.2">
      <c r="A10637" s="94" t="s">
        <v>50115</v>
      </c>
      <c r="B10637" t="s">
        <v>50116</v>
      </c>
      <c r="C10637" t="s">
        <v>243</v>
      </c>
      <c r="D10637">
        <v>13.73</v>
      </c>
      <c r="E10637" t="s">
        <v>30879</v>
      </c>
    </row>
    <row r="10638" spans="1:5" hidden="1" x14ac:dyDescent="0.2">
      <c r="A10638" s="94" t="s">
        <v>49174</v>
      </c>
      <c r="B10638" t="s">
        <v>49175</v>
      </c>
      <c r="C10638" t="s">
        <v>243</v>
      </c>
      <c r="D10638">
        <v>49.69</v>
      </c>
      <c r="E10638" t="s">
        <v>30879</v>
      </c>
    </row>
    <row r="10639" spans="1:5" hidden="1" x14ac:dyDescent="0.2">
      <c r="A10639" s="94" t="s">
        <v>50233</v>
      </c>
      <c r="B10639" t="s">
        <v>50234</v>
      </c>
      <c r="C10639" t="s">
        <v>243</v>
      </c>
      <c r="D10639">
        <v>11.87</v>
      </c>
      <c r="E10639" t="s">
        <v>30879</v>
      </c>
    </row>
    <row r="10640" spans="1:5" hidden="1" x14ac:dyDescent="0.2">
      <c r="A10640" s="94" t="s">
        <v>48439</v>
      </c>
      <c r="B10640" t="s">
        <v>48440</v>
      </c>
      <c r="C10640" t="s">
        <v>243</v>
      </c>
      <c r="D10640">
        <v>22.61</v>
      </c>
      <c r="E10640" t="s">
        <v>30879</v>
      </c>
    </row>
    <row r="10641" spans="1:5" hidden="1" x14ac:dyDescent="0.2">
      <c r="A10641" s="94" t="s">
        <v>49176</v>
      </c>
      <c r="B10641" t="s">
        <v>49177</v>
      </c>
      <c r="C10641" t="s">
        <v>243</v>
      </c>
      <c r="D10641">
        <v>33.49</v>
      </c>
      <c r="E10641" t="s">
        <v>30879</v>
      </c>
    </row>
    <row r="10642" spans="1:5" hidden="1" x14ac:dyDescent="0.2">
      <c r="A10642" s="94" t="s">
        <v>49138</v>
      </c>
      <c r="B10642" t="s">
        <v>49139</v>
      </c>
      <c r="C10642" t="s">
        <v>243</v>
      </c>
      <c r="D10642">
        <v>24.89</v>
      </c>
      <c r="E10642" t="s">
        <v>30879</v>
      </c>
    </row>
    <row r="10643" spans="1:5" hidden="1" x14ac:dyDescent="0.2">
      <c r="A10643" s="94" t="s">
        <v>49120</v>
      </c>
      <c r="B10643" t="s">
        <v>49121</v>
      </c>
      <c r="C10643" t="s">
        <v>243</v>
      </c>
      <c r="D10643">
        <v>37.520000000000003</v>
      </c>
      <c r="E10643" t="s">
        <v>30879</v>
      </c>
    </row>
    <row r="10644" spans="1:5" hidden="1" x14ac:dyDescent="0.2">
      <c r="A10644" s="94" t="s">
        <v>49122</v>
      </c>
      <c r="B10644" t="s">
        <v>49123</v>
      </c>
      <c r="C10644" t="s">
        <v>243</v>
      </c>
      <c r="D10644">
        <v>40.89</v>
      </c>
      <c r="E10644" t="s">
        <v>30879</v>
      </c>
    </row>
    <row r="10645" spans="1:5" hidden="1" x14ac:dyDescent="0.2">
      <c r="A10645" s="94" t="s">
        <v>49124</v>
      </c>
      <c r="B10645" t="s">
        <v>49125</v>
      </c>
      <c r="C10645" t="s">
        <v>243</v>
      </c>
      <c r="D10645">
        <v>53.6</v>
      </c>
      <c r="E10645" t="s">
        <v>30879</v>
      </c>
    </row>
    <row r="10646" spans="1:5" hidden="1" x14ac:dyDescent="0.2">
      <c r="A10646" s="94" t="s">
        <v>49126</v>
      </c>
      <c r="B10646" t="s">
        <v>49127</v>
      </c>
      <c r="C10646" t="s">
        <v>243</v>
      </c>
      <c r="D10646">
        <v>29.19</v>
      </c>
      <c r="E10646" t="s">
        <v>30879</v>
      </c>
    </row>
    <row r="10647" spans="1:5" hidden="1" x14ac:dyDescent="0.2">
      <c r="A10647" s="94" t="s">
        <v>49128</v>
      </c>
      <c r="B10647" t="s">
        <v>49129</v>
      </c>
      <c r="C10647" t="s">
        <v>243</v>
      </c>
      <c r="D10647">
        <v>70.290000000000006</v>
      </c>
      <c r="E10647" t="s">
        <v>30879</v>
      </c>
    </row>
    <row r="10648" spans="1:5" hidden="1" x14ac:dyDescent="0.2">
      <c r="A10648" s="94" t="s">
        <v>49130</v>
      </c>
      <c r="B10648" t="s">
        <v>49131</v>
      </c>
      <c r="C10648" t="s">
        <v>243</v>
      </c>
      <c r="D10648">
        <v>7.84</v>
      </c>
      <c r="E10648" t="s">
        <v>30879</v>
      </c>
    </row>
    <row r="10649" spans="1:5" hidden="1" x14ac:dyDescent="0.2">
      <c r="A10649" s="94" t="s">
        <v>50659</v>
      </c>
      <c r="B10649" t="s">
        <v>50660</v>
      </c>
      <c r="C10649" t="s">
        <v>243</v>
      </c>
      <c r="D10649">
        <v>6.05</v>
      </c>
      <c r="E10649" t="s">
        <v>30879</v>
      </c>
    </row>
    <row r="10650" spans="1:5" hidden="1" x14ac:dyDescent="0.2">
      <c r="A10650" s="94" t="s">
        <v>49136</v>
      </c>
      <c r="B10650" t="s">
        <v>49137</v>
      </c>
      <c r="C10650" t="s">
        <v>243</v>
      </c>
      <c r="D10650">
        <v>41.35</v>
      </c>
      <c r="E10650" t="s">
        <v>30879</v>
      </c>
    </row>
    <row r="10651" spans="1:5" hidden="1" x14ac:dyDescent="0.2">
      <c r="A10651" s="94" t="s">
        <v>49132</v>
      </c>
      <c r="B10651" t="s">
        <v>49133</v>
      </c>
      <c r="C10651" t="s">
        <v>243</v>
      </c>
      <c r="D10651">
        <v>14.65</v>
      </c>
      <c r="E10651" t="s">
        <v>30879</v>
      </c>
    </row>
    <row r="10652" spans="1:5" hidden="1" x14ac:dyDescent="0.2">
      <c r="A10652" s="94" t="s">
        <v>49134</v>
      </c>
      <c r="B10652" t="s">
        <v>49135</v>
      </c>
      <c r="C10652" t="s">
        <v>243</v>
      </c>
      <c r="D10652">
        <v>14</v>
      </c>
      <c r="E10652" t="s">
        <v>30879</v>
      </c>
    </row>
    <row r="10653" spans="1:5" hidden="1" x14ac:dyDescent="0.2">
      <c r="A10653" s="94" t="s">
        <v>49146</v>
      </c>
      <c r="B10653" t="s">
        <v>49147</v>
      </c>
      <c r="C10653" t="s">
        <v>243</v>
      </c>
      <c r="D10653">
        <v>53.99</v>
      </c>
      <c r="E10653" t="s">
        <v>30879</v>
      </c>
    </row>
    <row r="10654" spans="1:5" hidden="1" x14ac:dyDescent="0.2">
      <c r="A10654" s="94" t="s">
        <v>49148</v>
      </c>
      <c r="B10654" t="s">
        <v>49149</v>
      </c>
      <c r="C10654" t="s">
        <v>243</v>
      </c>
      <c r="D10654">
        <v>61.89</v>
      </c>
      <c r="E10654" t="s">
        <v>30879</v>
      </c>
    </row>
    <row r="10655" spans="1:5" hidden="1" x14ac:dyDescent="0.2">
      <c r="A10655" s="94" t="s">
        <v>49150</v>
      </c>
      <c r="B10655" t="s">
        <v>49151</v>
      </c>
      <c r="C10655" t="s">
        <v>243</v>
      </c>
      <c r="D10655">
        <v>29.03</v>
      </c>
      <c r="E10655" t="s">
        <v>30879</v>
      </c>
    </row>
    <row r="10656" spans="1:5" hidden="1" x14ac:dyDescent="0.2">
      <c r="A10656" s="94" t="s">
        <v>49463</v>
      </c>
      <c r="B10656" t="s">
        <v>49464</v>
      </c>
      <c r="C10656" t="s">
        <v>243</v>
      </c>
      <c r="D10656">
        <v>5.66</v>
      </c>
      <c r="E10656" t="s">
        <v>30879</v>
      </c>
    </row>
    <row r="10657" spans="1:5" hidden="1" x14ac:dyDescent="0.2">
      <c r="A10657" s="94" t="s">
        <v>49178</v>
      </c>
      <c r="B10657" t="s">
        <v>49179</v>
      </c>
      <c r="C10657" t="s">
        <v>243</v>
      </c>
      <c r="D10657">
        <v>39.700000000000003</v>
      </c>
      <c r="E10657" t="s">
        <v>30879</v>
      </c>
    </row>
    <row r="10658" spans="1:5" hidden="1" x14ac:dyDescent="0.2">
      <c r="A10658" s="94" t="s">
        <v>49320</v>
      </c>
      <c r="B10658" t="s">
        <v>49321</v>
      </c>
      <c r="C10658" t="s">
        <v>243</v>
      </c>
      <c r="D10658">
        <v>21.11</v>
      </c>
      <c r="E10658" t="s">
        <v>30879</v>
      </c>
    </row>
    <row r="10659" spans="1:5" hidden="1" x14ac:dyDescent="0.2">
      <c r="A10659" s="94" t="s">
        <v>49140</v>
      </c>
      <c r="B10659" t="s">
        <v>49141</v>
      </c>
      <c r="C10659" t="s">
        <v>243</v>
      </c>
      <c r="D10659">
        <v>229</v>
      </c>
      <c r="E10659" t="s">
        <v>30879</v>
      </c>
    </row>
    <row r="10660" spans="1:5" hidden="1" x14ac:dyDescent="0.2">
      <c r="A10660" s="94" t="s">
        <v>49142</v>
      </c>
      <c r="B10660" t="s">
        <v>49143</v>
      </c>
      <c r="C10660" t="s">
        <v>243</v>
      </c>
      <c r="D10660">
        <v>217.53</v>
      </c>
      <c r="E10660" t="s">
        <v>30879</v>
      </c>
    </row>
    <row r="10661" spans="1:5" hidden="1" x14ac:dyDescent="0.2">
      <c r="A10661" s="94" t="s">
        <v>49144</v>
      </c>
      <c r="B10661" t="s">
        <v>49145</v>
      </c>
      <c r="C10661" t="s">
        <v>243</v>
      </c>
      <c r="D10661">
        <v>200.14</v>
      </c>
      <c r="E10661" t="s">
        <v>30879</v>
      </c>
    </row>
    <row r="10662" spans="1:5" hidden="1" x14ac:dyDescent="0.2">
      <c r="A10662" s="94" t="s">
        <v>49318</v>
      </c>
      <c r="B10662" t="s">
        <v>49319</v>
      </c>
      <c r="C10662" t="s">
        <v>243</v>
      </c>
      <c r="D10662">
        <v>901.27</v>
      </c>
      <c r="E10662" t="s">
        <v>30879</v>
      </c>
    </row>
    <row r="10663" spans="1:5" hidden="1" x14ac:dyDescent="0.2">
      <c r="A10663" s="94" t="s">
        <v>48449</v>
      </c>
      <c r="B10663" t="s">
        <v>48450</v>
      </c>
      <c r="C10663" t="s">
        <v>243</v>
      </c>
      <c r="D10663">
        <v>146.88999999999999</v>
      </c>
      <c r="E10663" t="s">
        <v>30879</v>
      </c>
    </row>
    <row r="10664" spans="1:5" hidden="1" x14ac:dyDescent="0.2">
      <c r="A10664" s="94" t="s">
        <v>10794</v>
      </c>
      <c r="B10664" t="s">
        <v>10795</v>
      </c>
      <c r="C10664" t="s">
        <v>243</v>
      </c>
      <c r="D10664">
        <v>94.39</v>
      </c>
      <c r="E10664" t="s">
        <v>30879</v>
      </c>
    </row>
    <row r="10665" spans="1:5" hidden="1" x14ac:dyDescent="0.2">
      <c r="A10665" s="94" t="s">
        <v>50121</v>
      </c>
      <c r="B10665" t="s">
        <v>50122</v>
      </c>
      <c r="C10665" t="s">
        <v>243</v>
      </c>
      <c r="D10665">
        <v>103.89</v>
      </c>
      <c r="E10665" t="s">
        <v>30879</v>
      </c>
    </row>
    <row r="10666" spans="1:5" hidden="1" x14ac:dyDescent="0.2">
      <c r="A10666" s="94" t="s">
        <v>10796</v>
      </c>
      <c r="B10666" t="s">
        <v>10797</v>
      </c>
      <c r="C10666" t="s">
        <v>243</v>
      </c>
      <c r="D10666">
        <v>147.47999999999999</v>
      </c>
      <c r="E10666" t="s">
        <v>30879</v>
      </c>
    </row>
    <row r="10667" spans="1:5" hidden="1" x14ac:dyDescent="0.2">
      <c r="A10667" s="94" t="s">
        <v>50663</v>
      </c>
      <c r="B10667" t="s">
        <v>50664</v>
      </c>
      <c r="C10667" t="s">
        <v>243</v>
      </c>
      <c r="D10667">
        <v>348.25</v>
      </c>
      <c r="E10667" t="s">
        <v>30879</v>
      </c>
    </row>
    <row r="10668" spans="1:5" hidden="1" x14ac:dyDescent="0.2">
      <c r="A10668" s="94" t="s">
        <v>49180</v>
      </c>
      <c r="B10668" t="s">
        <v>49181</v>
      </c>
      <c r="C10668" t="s">
        <v>243</v>
      </c>
      <c r="D10668">
        <v>19.03</v>
      </c>
      <c r="E10668" t="s">
        <v>30879</v>
      </c>
    </row>
    <row r="10669" spans="1:5" hidden="1" x14ac:dyDescent="0.2">
      <c r="A10669" s="94" t="s">
        <v>10798</v>
      </c>
      <c r="B10669" t="s">
        <v>10799</v>
      </c>
      <c r="C10669" t="s">
        <v>243</v>
      </c>
      <c r="D10669">
        <v>15.97</v>
      </c>
      <c r="E10669" t="s">
        <v>30879</v>
      </c>
    </row>
    <row r="10670" spans="1:5" hidden="1" x14ac:dyDescent="0.2">
      <c r="A10670" s="94" t="s">
        <v>49198</v>
      </c>
      <c r="B10670" t="s">
        <v>49199</v>
      </c>
      <c r="C10670" t="s">
        <v>243</v>
      </c>
      <c r="D10670">
        <v>27.07</v>
      </c>
      <c r="E10670" t="s">
        <v>30879</v>
      </c>
    </row>
    <row r="10671" spans="1:5" hidden="1" x14ac:dyDescent="0.2">
      <c r="A10671" s="94" t="s">
        <v>49200</v>
      </c>
      <c r="B10671" t="s">
        <v>49201</v>
      </c>
      <c r="C10671" t="s">
        <v>243</v>
      </c>
      <c r="D10671">
        <v>55.41</v>
      </c>
      <c r="E10671" t="s">
        <v>30879</v>
      </c>
    </row>
    <row r="10672" spans="1:5" hidden="1" x14ac:dyDescent="0.2">
      <c r="A10672" s="94" t="s">
        <v>50655</v>
      </c>
      <c r="B10672" t="s">
        <v>50656</v>
      </c>
      <c r="C10672" t="s">
        <v>243</v>
      </c>
      <c r="D10672">
        <v>123.45</v>
      </c>
      <c r="E10672" t="s">
        <v>30879</v>
      </c>
    </row>
    <row r="10673" spans="1:5" hidden="1" x14ac:dyDescent="0.2">
      <c r="A10673" s="94" t="s">
        <v>48437</v>
      </c>
      <c r="B10673" t="s">
        <v>48438</v>
      </c>
      <c r="C10673" t="s">
        <v>243</v>
      </c>
      <c r="D10673">
        <v>99.45</v>
      </c>
      <c r="E10673" t="s">
        <v>30879</v>
      </c>
    </row>
    <row r="10674" spans="1:5" hidden="1" x14ac:dyDescent="0.2">
      <c r="A10674" s="94" t="s">
        <v>50653</v>
      </c>
      <c r="B10674" t="s">
        <v>50654</v>
      </c>
      <c r="C10674" t="s">
        <v>243</v>
      </c>
      <c r="D10674">
        <v>101.79</v>
      </c>
      <c r="E10674" t="s">
        <v>30879</v>
      </c>
    </row>
    <row r="10675" spans="1:5" hidden="1" x14ac:dyDescent="0.2">
      <c r="A10675" s="94" t="s">
        <v>50123</v>
      </c>
      <c r="B10675" t="s">
        <v>50124</v>
      </c>
      <c r="C10675" t="s">
        <v>243</v>
      </c>
      <c r="D10675">
        <v>71.81</v>
      </c>
      <c r="E10675" t="s">
        <v>30879</v>
      </c>
    </row>
    <row r="10676" spans="1:5" hidden="1" x14ac:dyDescent="0.2">
      <c r="A10676" s="94" t="s">
        <v>48443</v>
      </c>
      <c r="B10676" t="s">
        <v>48444</v>
      </c>
      <c r="C10676" t="s">
        <v>243</v>
      </c>
      <c r="D10676">
        <v>37.5</v>
      </c>
      <c r="E10676" t="s">
        <v>30879</v>
      </c>
    </row>
    <row r="10677" spans="1:5" hidden="1" x14ac:dyDescent="0.2">
      <c r="A10677" s="94" t="s">
        <v>48441</v>
      </c>
      <c r="B10677" t="s">
        <v>48442</v>
      </c>
      <c r="C10677" t="s">
        <v>243</v>
      </c>
      <c r="D10677">
        <v>8.56</v>
      </c>
      <c r="E10677" t="s">
        <v>30879</v>
      </c>
    </row>
    <row r="10678" spans="1:5" hidden="1" x14ac:dyDescent="0.2">
      <c r="A10678" s="94" t="s">
        <v>50667</v>
      </c>
      <c r="B10678" t="s">
        <v>50668</v>
      </c>
      <c r="C10678" t="s">
        <v>243</v>
      </c>
      <c r="D10678">
        <v>64.97</v>
      </c>
      <c r="E10678" t="s">
        <v>30879</v>
      </c>
    </row>
    <row r="10679" spans="1:5" hidden="1" x14ac:dyDescent="0.2">
      <c r="A10679" s="94" t="s">
        <v>49194</v>
      </c>
      <c r="B10679" t="s">
        <v>49195</v>
      </c>
      <c r="C10679" t="s">
        <v>243</v>
      </c>
      <c r="D10679">
        <v>17.23</v>
      </c>
      <c r="E10679" t="s">
        <v>30879</v>
      </c>
    </row>
    <row r="10680" spans="1:5" hidden="1" x14ac:dyDescent="0.2">
      <c r="A10680" s="94" t="s">
        <v>10800</v>
      </c>
      <c r="B10680" t="s">
        <v>10801</v>
      </c>
      <c r="C10680" t="s">
        <v>1031</v>
      </c>
      <c r="D10680">
        <v>33.61</v>
      </c>
      <c r="E10680" t="s">
        <v>30879</v>
      </c>
    </row>
    <row r="10681" spans="1:5" hidden="1" x14ac:dyDescent="0.2">
      <c r="A10681" s="94" t="s">
        <v>50289</v>
      </c>
      <c r="B10681" t="s">
        <v>50290</v>
      </c>
      <c r="C10681" t="s">
        <v>1031</v>
      </c>
      <c r="D10681">
        <v>91.92</v>
      </c>
      <c r="E10681" t="s">
        <v>30879</v>
      </c>
    </row>
    <row r="10682" spans="1:5" hidden="1" x14ac:dyDescent="0.2">
      <c r="A10682" s="94" t="s">
        <v>50287</v>
      </c>
      <c r="B10682" t="s">
        <v>50288</v>
      </c>
      <c r="C10682" t="s">
        <v>243</v>
      </c>
      <c r="D10682">
        <v>213.25</v>
      </c>
      <c r="E10682" t="s">
        <v>30879</v>
      </c>
    </row>
    <row r="10683" spans="1:5" hidden="1" x14ac:dyDescent="0.2">
      <c r="A10683" s="94" t="s">
        <v>49184</v>
      </c>
      <c r="B10683" t="s">
        <v>49185</v>
      </c>
      <c r="C10683" t="s">
        <v>243</v>
      </c>
      <c r="D10683">
        <v>60.64</v>
      </c>
      <c r="E10683" t="s">
        <v>30879</v>
      </c>
    </row>
    <row r="10684" spans="1:5" hidden="1" x14ac:dyDescent="0.2">
      <c r="A10684" s="94" t="s">
        <v>49186</v>
      </c>
      <c r="B10684" t="s">
        <v>49187</v>
      </c>
      <c r="C10684" t="s">
        <v>243</v>
      </c>
      <c r="D10684">
        <v>65.05</v>
      </c>
      <c r="E10684" t="s">
        <v>30879</v>
      </c>
    </row>
    <row r="10685" spans="1:5" hidden="1" x14ac:dyDescent="0.2">
      <c r="A10685" s="94" t="s">
        <v>10802</v>
      </c>
      <c r="B10685" t="s">
        <v>10803</v>
      </c>
      <c r="C10685" t="s">
        <v>243</v>
      </c>
      <c r="D10685">
        <v>75.47</v>
      </c>
      <c r="E10685" t="s">
        <v>30879</v>
      </c>
    </row>
    <row r="10686" spans="1:5" hidden="1" x14ac:dyDescent="0.2">
      <c r="A10686" s="94" t="s">
        <v>10804</v>
      </c>
      <c r="B10686" t="s">
        <v>10805</v>
      </c>
      <c r="C10686" t="s">
        <v>243</v>
      </c>
      <c r="D10686">
        <v>100.01</v>
      </c>
      <c r="E10686" t="s">
        <v>30879</v>
      </c>
    </row>
    <row r="10687" spans="1:5" hidden="1" x14ac:dyDescent="0.2">
      <c r="A10687" s="94" t="s">
        <v>10806</v>
      </c>
      <c r="B10687" t="s">
        <v>10807</v>
      </c>
      <c r="C10687" t="s">
        <v>243</v>
      </c>
      <c r="D10687">
        <v>141.77000000000001</v>
      </c>
      <c r="E10687" t="s">
        <v>30879</v>
      </c>
    </row>
    <row r="10688" spans="1:5" hidden="1" x14ac:dyDescent="0.2">
      <c r="A10688" s="94" t="s">
        <v>10808</v>
      </c>
      <c r="B10688" t="s">
        <v>10809</v>
      </c>
      <c r="C10688" t="s">
        <v>243</v>
      </c>
      <c r="D10688">
        <v>191.3</v>
      </c>
      <c r="E10688" t="s">
        <v>30879</v>
      </c>
    </row>
    <row r="10689" spans="1:5" hidden="1" x14ac:dyDescent="0.2">
      <c r="A10689" s="94" t="s">
        <v>49188</v>
      </c>
      <c r="B10689" t="s">
        <v>49189</v>
      </c>
      <c r="C10689" t="s">
        <v>243</v>
      </c>
      <c r="D10689">
        <v>98.92</v>
      </c>
      <c r="E10689" t="s">
        <v>30879</v>
      </c>
    </row>
    <row r="10690" spans="1:5" hidden="1" x14ac:dyDescent="0.2">
      <c r="A10690" s="94" t="s">
        <v>49190</v>
      </c>
      <c r="B10690" t="s">
        <v>49191</v>
      </c>
      <c r="C10690" t="s">
        <v>243</v>
      </c>
      <c r="D10690">
        <v>148.41999999999999</v>
      </c>
      <c r="E10690" t="s">
        <v>30879</v>
      </c>
    </row>
    <row r="10691" spans="1:5" hidden="1" x14ac:dyDescent="0.2">
      <c r="A10691" s="94" t="s">
        <v>48893</v>
      </c>
      <c r="B10691" t="s">
        <v>48894</v>
      </c>
      <c r="C10691" t="s">
        <v>243</v>
      </c>
      <c r="D10691">
        <v>24.7</v>
      </c>
      <c r="E10691" t="s">
        <v>30879</v>
      </c>
    </row>
    <row r="10692" spans="1:5" hidden="1" x14ac:dyDescent="0.2">
      <c r="A10692" s="94" t="s">
        <v>10810</v>
      </c>
      <c r="B10692" t="s">
        <v>50305</v>
      </c>
      <c r="C10692" t="s">
        <v>614</v>
      </c>
      <c r="D10692">
        <v>34</v>
      </c>
      <c r="E10692" t="s">
        <v>30879</v>
      </c>
    </row>
    <row r="10693" spans="1:5" hidden="1" x14ac:dyDescent="0.2">
      <c r="A10693" s="94" t="s">
        <v>10811</v>
      </c>
      <c r="B10693" t="s">
        <v>10812</v>
      </c>
      <c r="C10693" t="s">
        <v>243</v>
      </c>
      <c r="D10693">
        <v>86.64</v>
      </c>
      <c r="E10693" t="s">
        <v>30879</v>
      </c>
    </row>
    <row r="10694" spans="1:5" hidden="1" x14ac:dyDescent="0.2">
      <c r="A10694" s="94" t="s">
        <v>10813</v>
      </c>
      <c r="B10694" t="s">
        <v>10814</v>
      </c>
      <c r="C10694" t="s">
        <v>243</v>
      </c>
      <c r="D10694">
        <v>604.26</v>
      </c>
      <c r="E10694" t="s">
        <v>30879</v>
      </c>
    </row>
    <row r="10695" spans="1:5" hidden="1" x14ac:dyDescent="0.2">
      <c r="A10695" s="94" t="s">
        <v>10815</v>
      </c>
      <c r="B10695" t="s">
        <v>10816</v>
      </c>
      <c r="C10695" t="s">
        <v>243</v>
      </c>
      <c r="D10695">
        <v>614.79</v>
      </c>
      <c r="E10695" t="s">
        <v>30879</v>
      </c>
    </row>
    <row r="10696" spans="1:5" hidden="1" x14ac:dyDescent="0.2">
      <c r="A10696" s="94" t="s">
        <v>49192</v>
      </c>
      <c r="B10696" t="s">
        <v>49193</v>
      </c>
      <c r="C10696" t="s">
        <v>243</v>
      </c>
      <c r="D10696">
        <v>103.56</v>
      </c>
      <c r="E10696" t="s">
        <v>30879</v>
      </c>
    </row>
    <row r="10697" spans="1:5" hidden="1" x14ac:dyDescent="0.2">
      <c r="A10697" s="94" t="s">
        <v>50669</v>
      </c>
      <c r="B10697" t="s">
        <v>50670</v>
      </c>
      <c r="C10697" t="s">
        <v>243</v>
      </c>
      <c r="D10697">
        <v>128.28</v>
      </c>
      <c r="E10697" t="s">
        <v>30879</v>
      </c>
    </row>
    <row r="10698" spans="1:5" hidden="1" x14ac:dyDescent="0.2">
      <c r="A10698" s="94" t="s">
        <v>10817</v>
      </c>
      <c r="B10698" t="s">
        <v>10818</v>
      </c>
      <c r="C10698" t="s">
        <v>243</v>
      </c>
      <c r="D10698">
        <v>26</v>
      </c>
      <c r="E10698" t="s">
        <v>30879</v>
      </c>
    </row>
    <row r="10699" spans="1:5" hidden="1" x14ac:dyDescent="0.2">
      <c r="A10699" s="94" t="s">
        <v>10819</v>
      </c>
      <c r="B10699" t="s">
        <v>10820</v>
      </c>
      <c r="C10699" t="s">
        <v>243</v>
      </c>
      <c r="D10699">
        <v>15.73</v>
      </c>
      <c r="E10699" t="s">
        <v>30879</v>
      </c>
    </row>
    <row r="10700" spans="1:5" hidden="1" x14ac:dyDescent="0.2">
      <c r="A10700" s="94" t="s">
        <v>49204</v>
      </c>
      <c r="B10700" t="s">
        <v>49205</v>
      </c>
      <c r="C10700" t="s">
        <v>243</v>
      </c>
      <c r="D10700">
        <v>29.87</v>
      </c>
      <c r="E10700" t="s">
        <v>30879</v>
      </c>
    </row>
    <row r="10701" spans="1:5" hidden="1" x14ac:dyDescent="0.2">
      <c r="A10701" s="94" t="s">
        <v>48954</v>
      </c>
      <c r="B10701" t="s">
        <v>48955</v>
      </c>
      <c r="C10701" t="s">
        <v>243</v>
      </c>
      <c r="D10701">
        <v>17.47</v>
      </c>
      <c r="E10701" t="s">
        <v>30879</v>
      </c>
    </row>
    <row r="10702" spans="1:5" hidden="1" x14ac:dyDescent="0.2">
      <c r="A10702" s="94" t="s">
        <v>10821</v>
      </c>
      <c r="B10702" t="s">
        <v>10822</v>
      </c>
      <c r="C10702" t="s">
        <v>243</v>
      </c>
      <c r="D10702">
        <v>259.77999999999997</v>
      </c>
      <c r="E10702" t="s">
        <v>30879</v>
      </c>
    </row>
    <row r="10703" spans="1:5" hidden="1" x14ac:dyDescent="0.2">
      <c r="A10703" s="94" t="s">
        <v>48754</v>
      </c>
      <c r="B10703" t="s">
        <v>48755</v>
      </c>
      <c r="C10703" t="s">
        <v>243</v>
      </c>
      <c r="D10703">
        <v>40.86</v>
      </c>
      <c r="E10703" t="s">
        <v>30879</v>
      </c>
    </row>
    <row r="10704" spans="1:5" hidden="1" x14ac:dyDescent="0.2">
      <c r="A10704" s="94" t="s">
        <v>48758</v>
      </c>
      <c r="B10704" t="s">
        <v>48759</v>
      </c>
      <c r="C10704" t="s">
        <v>243</v>
      </c>
      <c r="D10704">
        <v>33.799999999999997</v>
      </c>
      <c r="E10704" t="s">
        <v>30879</v>
      </c>
    </row>
    <row r="10705" spans="1:5" hidden="1" x14ac:dyDescent="0.2">
      <c r="A10705" s="94" t="s">
        <v>49208</v>
      </c>
      <c r="B10705" t="s">
        <v>49209</v>
      </c>
      <c r="C10705" t="s">
        <v>243</v>
      </c>
      <c r="D10705">
        <v>32.93</v>
      </c>
      <c r="E10705" t="s">
        <v>30879</v>
      </c>
    </row>
    <row r="10706" spans="1:5" hidden="1" x14ac:dyDescent="0.2">
      <c r="A10706" s="94" t="s">
        <v>49210</v>
      </c>
      <c r="B10706" t="s">
        <v>49211</v>
      </c>
      <c r="C10706" t="s">
        <v>243</v>
      </c>
      <c r="D10706">
        <v>44.69</v>
      </c>
      <c r="E10706" t="s">
        <v>30879</v>
      </c>
    </row>
    <row r="10707" spans="1:5" hidden="1" x14ac:dyDescent="0.2">
      <c r="A10707" s="94" t="s">
        <v>49212</v>
      </c>
      <c r="B10707" t="s">
        <v>49213</v>
      </c>
      <c r="C10707" t="s">
        <v>243</v>
      </c>
      <c r="D10707">
        <v>99.29</v>
      </c>
      <c r="E10707" t="s">
        <v>30879</v>
      </c>
    </row>
    <row r="10708" spans="1:5" hidden="1" x14ac:dyDescent="0.2">
      <c r="A10708" s="94" t="s">
        <v>49214</v>
      </c>
      <c r="B10708" t="s">
        <v>49215</v>
      </c>
      <c r="C10708" t="s">
        <v>243</v>
      </c>
      <c r="D10708">
        <v>22.11</v>
      </c>
      <c r="E10708" t="s">
        <v>30879</v>
      </c>
    </row>
    <row r="10709" spans="1:5" hidden="1" x14ac:dyDescent="0.2">
      <c r="A10709" s="94" t="s">
        <v>49216</v>
      </c>
      <c r="B10709" t="s">
        <v>49217</v>
      </c>
      <c r="C10709" t="s">
        <v>243</v>
      </c>
      <c r="D10709">
        <v>25.87</v>
      </c>
      <c r="E10709" t="s">
        <v>30879</v>
      </c>
    </row>
    <row r="10710" spans="1:5" hidden="1" x14ac:dyDescent="0.2">
      <c r="A10710" s="94" t="s">
        <v>10823</v>
      </c>
      <c r="B10710" t="s">
        <v>10824</v>
      </c>
      <c r="C10710" t="s">
        <v>243</v>
      </c>
      <c r="D10710">
        <v>137.81</v>
      </c>
      <c r="E10710" t="s">
        <v>30879</v>
      </c>
    </row>
    <row r="10711" spans="1:5" hidden="1" x14ac:dyDescent="0.2">
      <c r="A10711" s="94" t="s">
        <v>10825</v>
      </c>
      <c r="B10711" t="s">
        <v>10826</v>
      </c>
      <c r="C10711" t="s">
        <v>243</v>
      </c>
      <c r="D10711">
        <v>74.290000000000006</v>
      </c>
      <c r="E10711" t="s">
        <v>30879</v>
      </c>
    </row>
    <row r="10712" spans="1:5" hidden="1" x14ac:dyDescent="0.2">
      <c r="A10712" s="94" t="s">
        <v>49218</v>
      </c>
      <c r="B10712" t="s">
        <v>49219</v>
      </c>
      <c r="C10712" t="s">
        <v>243</v>
      </c>
      <c r="D10712">
        <v>45.08</v>
      </c>
      <c r="E10712" t="s">
        <v>30879</v>
      </c>
    </row>
    <row r="10713" spans="1:5" hidden="1" x14ac:dyDescent="0.2">
      <c r="A10713" s="94" t="s">
        <v>49222</v>
      </c>
      <c r="B10713" t="s">
        <v>49223</v>
      </c>
      <c r="C10713" t="s">
        <v>243</v>
      </c>
      <c r="D10713">
        <v>4.42</v>
      </c>
      <c r="E10713" t="s">
        <v>30879</v>
      </c>
    </row>
    <row r="10714" spans="1:5" hidden="1" x14ac:dyDescent="0.2">
      <c r="A10714" s="94" t="s">
        <v>49256</v>
      </c>
      <c r="B10714" t="s">
        <v>49257</v>
      </c>
      <c r="C10714" t="s">
        <v>243</v>
      </c>
      <c r="D10714">
        <v>61.29</v>
      </c>
      <c r="E10714" t="s">
        <v>30879</v>
      </c>
    </row>
    <row r="10715" spans="1:5" hidden="1" x14ac:dyDescent="0.2">
      <c r="A10715" s="94" t="s">
        <v>49244</v>
      </c>
      <c r="B10715" t="s">
        <v>49245</v>
      </c>
      <c r="C10715" t="s">
        <v>243</v>
      </c>
      <c r="D10715">
        <v>10.72</v>
      </c>
      <c r="E10715" t="s">
        <v>30879</v>
      </c>
    </row>
    <row r="10716" spans="1:5" hidden="1" x14ac:dyDescent="0.2">
      <c r="A10716" s="94" t="s">
        <v>49254</v>
      </c>
      <c r="B10716" t="s">
        <v>49255</v>
      </c>
      <c r="C10716" t="s">
        <v>243</v>
      </c>
      <c r="D10716">
        <v>73.3</v>
      </c>
      <c r="E10716" t="s">
        <v>30879</v>
      </c>
    </row>
    <row r="10717" spans="1:5" hidden="1" x14ac:dyDescent="0.2">
      <c r="A10717" s="94" t="s">
        <v>49224</v>
      </c>
      <c r="B10717" t="s">
        <v>49225</v>
      </c>
      <c r="C10717" t="s">
        <v>243</v>
      </c>
      <c r="D10717">
        <v>7.89</v>
      </c>
      <c r="E10717" t="s">
        <v>30879</v>
      </c>
    </row>
    <row r="10718" spans="1:5" hidden="1" x14ac:dyDescent="0.2">
      <c r="A10718" s="94" t="s">
        <v>49226</v>
      </c>
      <c r="B10718" t="s">
        <v>49227</v>
      </c>
      <c r="C10718" t="s">
        <v>243</v>
      </c>
      <c r="D10718">
        <v>18.93</v>
      </c>
      <c r="E10718" t="s">
        <v>30879</v>
      </c>
    </row>
    <row r="10719" spans="1:5" hidden="1" x14ac:dyDescent="0.2">
      <c r="A10719" s="94" t="s">
        <v>49232</v>
      </c>
      <c r="B10719" t="s">
        <v>49233</v>
      </c>
      <c r="C10719" t="s">
        <v>243</v>
      </c>
      <c r="D10719">
        <v>70.08</v>
      </c>
      <c r="E10719" t="s">
        <v>30879</v>
      </c>
    </row>
    <row r="10720" spans="1:5" hidden="1" x14ac:dyDescent="0.2">
      <c r="A10720" s="94" t="s">
        <v>49228</v>
      </c>
      <c r="B10720" t="s">
        <v>49229</v>
      </c>
      <c r="C10720" t="s">
        <v>243</v>
      </c>
      <c r="D10720">
        <v>105.84</v>
      </c>
      <c r="E10720" t="s">
        <v>30879</v>
      </c>
    </row>
    <row r="10721" spans="1:5" hidden="1" x14ac:dyDescent="0.2">
      <c r="A10721" s="94" t="s">
        <v>49230</v>
      </c>
      <c r="B10721" t="s">
        <v>49231</v>
      </c>
      <c r="C10721" t="s">
        <v>243</v>
      </c>
      <c r="D10721">
        <v>157.06</v>
      </c>
      <c r="E10721" t="s">
        <v>30879</v>
      </c>
    </row>
    <row r="10722" spans="1:5" hidden="1" x14ac:dyDescent="0.2">
      <c r="A10722" s="94" t="s">
        <v>49240</v>
      </c>
      <c r="B10722" t="s">
        <v>49241</v>
      </c>
      <c r="C10722" t="s">
        <v>243</v>
      </c>
      <c r="D10722">
        <v>37.1</v>
      </c>
      <c r="E10722" t="s">
        <v>30879</v>
      </c>
    </row>
    <row r="10723" spans="1:5" hidden="1" x14ac:dyDescent="0.2">
      <c r="A10723" s="94" t="s">
        <v>49236</v>
      </c>
      <c r="B10723" t="s">
        <v>49237</v>
      </c>
      <c r="C10723" t="s">
        <v>243</v>
      </c>
      <c r="D10723">
        <v>57.26</v>
      </c>
      <c r="E10723" t="s">
        <v>30879</v>
      </c>
    </row>
    <row r="10724" spans="1:5" hidden="1" x14ac:dyDescent="0.2">
      <c r="A10724" s="94" t="s">
        <v>49238</v>
      </c>
      <c r="B10724" t="s">
        <v>49239</v>
      </c>
      <c r="C10724" t="s">
        <v>243</v>
      </c>
      <c r="D10724">
        <v>87.85</v>
      </c>
      <c r="E10724" t="s">
        <v>30879</v>
      </c>
    </row>
    <row r="10725" spans="1:5" hidden="1" x14ac:dyDescent="0.2">
      <c r="A10725" s="94" t="s">
        <v>49262</v>
      </c>
      <c r="B10725" t="s">
        <v>49263</v>
      </c>
      <c r="C10725" t="s">
        <v>243</v>
      </c>
      <c r="D10725">
        <v>18.77</v>
      </c>
      <c r="E10725" t="s">
        <v>30879</v>
      </c>
    </row>
    <row r="10726" spans="1:5" hidden="1" x14ac:dyDescent="0.2">
      <c r="A10726" s="94" t="s">
        <v>49220</v>
      </c>
      <c r="B10726" t="s">
        <v>49221</v>
      </c>
      <c r="C10726" t="s">
        <v>243</v>
      </c>
      <c r="D10726">
        <v>162.85</v>
      </c>
      <c r="E10726" t="s">
        <v>30879</v>
      </c>
    </row>
    <row r="10727" spans="1:5" hidden="1" x14ac:dyDescent="0.2">
      <c r="A10727" s="94" t="s">
        <v>49242</v>
      </c>
      <c r="B10727" t="s">
        <v>49243</v>
      </c>
      <c r="C10727" t="s">
        <v>243</v>
      </c>
      <c r="D10727">
        <v>30.39</v>
      </c>
      <c r="E10727" t="s">
        <v>30879</v>
      </c>
    </row>
    <row r="10728" spans="1:5" hidden="1" x14ac:dyDescent="0.2">
      <c r="A10728" s="94" t="s">
        <v>22544</v>
      </c>
      <c r="B10728" t="s">
        <v>22545</v>
      </c>
      <c r="C10728" t="s">
        <v>243</v>
      </c>
      <c r="D10728">
        <v>24.44</v>
      </c>
      <c r="E10728" t="s">
        <v>30879</v>
      </c>
    </row>
    <row r="10729" spans="1:5" hidden="1" x14ac:dyDescent="0.2">
      <c r="A10729" s="94" t="s">
        <v>49246</v>
      </c>
      <c r="B10729" t="s">
        <v>49247</v>
      </c>
      <c r="C10729" t="s">
        <v>243</v>
      </c>
      <c r="D10729">
        <v>13.88</v>
      </c>
      <c r="E10729" t="s">
        <v>30879</v>
      </c>
    </row>
    <row r="10730" spans="1:5" hidden="1" x14ac:dyDescent="0.2">
      <c r="A10730" s="94" t="s">
        <v>49250</v>
      </c>
      <c r="B10730" t="s">
        <v>49251</v>
      </c>
      <c r="C10730" t="s">
        <v>243</v>
      </c>
      <c r="D10730">
        <v>23.65</v>
      </c>
      <c r="E10730" t="s">
        <v>30879</v>
      </c>
    </row>
    <row r="10731" spans="1:5" hidden="1" x14ac:dyDescent="0.2">
      <c r="A10731" s="94" t="s">
        <v>49252</v>
      </c>
      <c r="B10731" t="s">
        <v>49253</v>
      </c>
      <c r="C10731" t="s">
        <v>243</v>
      </c>
      <c r="D10731">
        <v>37.82</v>
      </c>
      <c r="E10731" t="s">
        <v>30879</v>
      </c>
    </row>
    <row r="10732" spans="1:5" hidden="1" x14ac:dyDescent="0.2">
      <c r="A10732" s="94" t="s">
        <v>49258</v>
      </c>
      <c r="B10732" t="s">
        <v>49259</v>
      </c>
      <c r="C10732" t="s">
        <v>243</v>
      </c>
      <c r="D10732">
        <v>5.14</v>
      </c>
      <c r="E10732" t="s">
        <v>30879</v>
      </c>
    </row>
    <row r="10733" spans="1:5" hidden="1" x14ac:dyDescent="0.2">
      <c r="A10733" s="94" t="s">
        <v>49260</v>
      </c>
      <c r="B10733" t="s">
        <v>49261</v>
      </c>
      <c r="C10733" t="s">
        <v>243</v>
      </c>
      <c r="D10733">
        <v>18.420000000000002</v>
      </c>
      <c r="E10733" t="s">
        <v>30879</v>
      </c>
    </row>
    <row r="10734" spans="1:5" hidden="1" x14ac:dyDescent="0.2">
      <c r="A10734" s="94" t="s">
        <v>49248</v>
      </c>
      <c r="B10734" t="s">
        <v>49249</v>
      </c>
      <c r="C10734" t="s">
        <v>243</v>
      </c>
      <c r="D10734">
        <v>26.77</v>
      </c>
      <c r="E10734" t="s">
        <v>30879</v>
      </c>
    </row>
    <row r="10735" spans="1:5" hidden="1" x14ac:dyDescent="0.2">
      <c r="A10735" s="94" t="s">
        <v>49264</v>
      </c>
      <c r="B10735" t="s">
        <v>49265</v>
      </c>
      <c r="C10735" t="s">
        <v>243</v>
      </c>
      <c r="D10735">
        <v>37.4</v>
      </c>
      <c r="E10735" t="s">
        <v>30879</v>
      </c>
    </row>
    <row r="10736" spans="1:5" hidden="1" x14ac:dyDescent="0.2">
      <c r="A10736" s="94" t="s">
        <v>49266</v>
      </c>
      <c r="B10736" t="s">
        <v>49267</v>
      </c>
      <c r="C10736" t="s">
        <v>243</v>
      </c>
      <c r="D10736">
        <v>341.36</v>
      </c>
      <c r="E10736" t="s">
        <v>30879</v>
      </c>
    </row>
    <row r="10737" spans="1:5" hidden="1" x14ac:dyDescent="0.2">
      <c r="A10737" s="94" t="s">
        <v>49276</v>
      </c>
      <c r="B10737" t="s">
        <v>49277</v>
      </c>
      <c r="C10737" t="s">
        <v>243</v>
      </c>
      <c r="D10737">
        <v>136.69</v>
      </c>
      <c r="E10737" t="s">
        <v>30879</v>
      </c>
    </row>
    <row r="10738" spans="1:5" hidden="1" x14ac:dyDescent="0.2">
      <c r="A10738" s="94" t="s">
        <v>49278</v>
      </c>
      <c r="B10738" t="s">
        <v>49279</v>
      </c>
      <c r="C10738" t="s">
        <v>243</v>
      </c>
      <c r="D10738">
        <v>130.15</v>
      </c>
      <c r="E10738" t="s">
        <v>30879</v>
      </c>
    </row>
    <row r="10739" spans="1:5" hidden="1" x14ac:dyDescent="0.2">
      <c r="A10739" s="94" t="s">
        <v>49312</v>
      </c>
      <c r="B10739" t="s">
        <v>49313</v>
      </c>
      <c r="C10739" t="s">
        <v>243</v>
      </c>
      <c r="D10739">
        <v>36.049999999999997</v>
      </c>
      <c r="E10739" t="s">
        <v>30879</v>
      </c>
    </row>
    <row r="10740" spans="1:5" hidden="1" x14ac:dyDescent="0.2">
      <c r="A10740" s="94" t="s">
        <v>49280</v>
      </c>
      <c r="B10740" t="s">
        <v>49281</v>
      </c>
      <c r="C10740" t="s">
        <v>243</v>
      </c>
      <c r="D10740">
        <v>26.78</v>
      </c>
      <c r="E10740" t="s">
        <v>30879</v>
      </c>
    </row>
    <row r="10741" spans="1:5" hidden="1" x14ac:dyDescent="0.2">
      <c r="A10741" s="94" t="s">
        <v>10827</v>
      </c>
      <c r="B10741" t="s">
        <v>10828</v>
      </c>
      <c r="C10741" t="s">
        <v>243</v>
      </c>
      <c r="D10741">
        <v>15.92</v>
      </c>
      <c r="E10741" t="s">
        <v>30879</v>
      </c>
    </row>
    <row r="10742" spans="1:5" hidden="1" x14ac:dyDescent="0.2">
      <c r="A10742" s="94" t="s">
        <v>50675</v>
      </c>
      <c r="B10742" t="s">
        <v>50676</v>
      </c>
      <c r="C10742" t="s">
        <v>243</v>
      </c>
      <c r="D10742">
        <v>47.14</v>
      </c>
      <c r="E10742" t="s">
        <v>30879</v>
      </c>
    </row>
    <row r="10743" spans="1:5" hidden="1" x14ac:dyDescent="0.2">
      <c r="A10743" s="94" t="s">
        <v>50677</v>
      </c>
      <c r="B10743" t="s">
        <v>50678</v>
      </c>
      <c r="C10743" t="s">
        <v>243</v>
      </c>
      <c r="D10743">
        <v>7.07</v>
      </c>
      <c r="E10743" t="s">
        <v>30879</v>
      </c>
    </row>
    <row r="10744" spans="1:5" hidden="1" x14ac:dyDescent="0.2">
      <c r="A10744" s="94" t="s">
        <v>49308</v>
      </c>
      <c r="B10744" t="s">
        <v>49309</v>
      </c>
      <c r="C10744" t="s">
        <v>243</v>
      </c>
      <c r="D10744">
        <v>35.86</v>
      </c>
      <c r="E10744" t="s">
        <v>30879</v>
      </c>
    </row>
    <row r="10745" spans="1:5" hidden="1" x14ac:dyDescent="0.2">
      <c r="A10745" s="94" t="s">
        <v>49306</v>
      </c>
      <c r="B10745" t="s">
        <v>49307</v>
      </c>
      <c r="C10745" t="s">
        <v>243</v>
      </c>
      <c r="D10745">
        <v>11</v>
      </c>
      <c r="E10745" t="s">
        <v>30879</v>
      </c>
    </row>
    <row r="10746" spans="1:5" hidden="1" x14ac:dyDescent="0.2">
      <c r="A10746" s="94" t="s">
        <v>49304</v>
      </c>
      <c r="B10746" t="s">
        <v>49305</v>
      </c>
      <c r="C10746" t="s">
        <v>243</v>
      </c>
      <c r="D10746">
        <v>67.400000000000006</v>
      </c>
      <c r="E10746" t="s">
        <v>30879</v>
      </c>
    </row>
    <row r="10747" spans="1:5" hidden="1" x14ac:dyDescent="0.2">
      <c r="A10747" s="94" t="s">
        <v>22546</v>
      </c>
      <c r="B10747" t="s">
        <v>22547</v>
      </c>
      <c r="C10747" t="s">
        <v>243</v>
      </c>
      <c r="D10747">
        <v>39.08</v>
      </c>
      <c r="E10747" t="s">
        <v>30879</v>
      </c>
    </row>
    <row r="10748" spans="1:5" hidden="1" x14ac:dyDescent="0.2">
      <c r="A10748" s="94" t="s">
        <v>49300</v>
      </c>
      <c r="B10748" t="s">
        <v>49301</v>
      </c>
      <c r="C10748" t="s">
        <v>243</v>
      </c>
      <c r="D10748">
        <v>55.11</v>
      </c>
      <c r="E10748" t="s">
        <v>30879</v>
      </c>
    </row>
    <row r="10749" spans="1:5" hidden="1" x14ac:dyDescent="0.2">
      <c r="A10749" s="94" t="s">
        <v>10829</v>
      </c>
      <c r="B10749" t="s">
        <v>10830</v>
      </c>
      <c r="C10749" t="s">
        <v>243</v>
      </c>
      <c r="D10749">
        <v>61</v>
      </c>
      <c r="E10749" t="s">
        <v>30879</v>
      </c>
    </row>
    <row r="10750" spans="1:5" hidden="1" x14ac:dyDescent="0.2">
      <c r="A10750" s="94" t="s">
        <v>10831</v>
      </c>
      <c r="B10750" t="s">
        <v>10832</v>
      </c>
      <c r="C10750" t="s">
        <v>243</v>
      </c>
      <c r="D10750">
        <v>72.37</v>
      </c>
      <c r="E10750" t="s">
        <v>30879</v>
      </c>
    </row>
    <row r="10751" spans="1:5" hidden="1" x14ac:dyDescent="0.2">
      <c r="A10751" s="94" t="s">
        <v>49302</v>
      </c>
      <c r="B10751" t="s">
        <v>49303</v>
      </c>
      <c r="C10751" t="s">
        <v>243</v>
      </c>
      <c r="D10751">
        <v>88.73</v>
      </c>
      <c r="E10751" t="s">
        <v>30879</v>
      </c>
    </row>
    <row r="10752" spans="1:5" hidden="1" x14ac:dyDescent="0.2">
      <c r="A10752" s="94" t="s">
        <v>49282</v>
      </c>
      <c r="B10752" t="s">
        <v>49283</v>
      </c>
      <c r="C10752" t="s">
        <v>243</v>
      </c>
      <c r="D10752">
        <v>3.04</v>
      </c>
      <c r="E10752" t="s">
        <v>30879</v>
      </c>
    </row>
    <row r="10753" spans="1:5" hidden="1" x14ac:dyDescent="0.2">
      <c r="A10753" s="94" t="s">
        <v>49284</v>
      </c>
      <c r="B10753" t="s">
        <v>49285</v>
      </c>
      <c r="C10753" t="s">
        <v>243</v>
      </c>
      <c r="D10753">
        <v>3.04</v>
      </c>
      <c r="E10753" t="s">
        <v>30879</v>
      </c>
    </row>
    <row r="10754" spans="1:5" hidden="1" x14ac:dyDescent="0.2">
      <c r="A10754" s="94" t="s">
        <v>49288</v>
      </c>
      <c r="B10754" t="s">
        <v>49289</v>
      </c>
      <c r="C10754" t="s">
        <v>243</v>
      </c>
      <c r="D10754">
        <v>4.34</v>
      </c>
      <c r="E10754" t="s">
        <v>30879</v>
      </c>
    </row>
    <row r="10755" spans="1:5" hidden="1" x14ac:dyDescent="0.2">
      <c r="A10755" s="94" t="s">
        <v>49286</v>
      </c>
      <c r="B10755" t="s">
        <v>49287</v>
      </c>
      <c r="C10755" t="s">
        <v>243</v>
      </c>
      <c r="D10755">
        <v>4.9400000000000004</v>
      </c>
      <c r="E10755" t="s">
        <v>30879</v>
      </c>
    </row>
    <row r="10756" spans="1:5" hidden="1" x14ac:dyDescent="0.2">
      <c r="A10756" s="94" t="s">
        <v>49290</v>
      </c>
      <c r="B10756" t="s">
        <v>49291</v>
      </c>
      <c r="C10756" t="s">
        <v>243</v>
      </c>
      <c r="D10756">
        <v>5.51</v>
      </c>
      <c r="E10756" t="s">
        <v>30879</v>
      </c>
    </row>
    <row r="10757" spans="1:5" hidden="1" x14ac:dyDescent="0.2">
      <c r="A10757" s="94" t="s">
        <v>49292</v>
      </c>
      <c r="B10757" t="s">
        <v>49293</v>
      </c>
      <c r="C10757" t="s">
        <v>243</v>
      </c>
      <c r="D10757">
        <v>4.34</v>
      </c>
      <c r="E10757" t="s">
        <v>30879</v>
      </c>
    </row>
    <row r="10758" spans="1:5" hidden="1" x14ac:dyDescent="0.2">
      <c r="A10758" s="94" t="s">
        <v>49310</v>
      </c>
      <c r="B10758" t="s">
        <v>49311</v>
      </c>
      <c r="C10758" t="s">
        <v>243</v>
      </c>
      <c r="D10758">
        <v>20.32</v>
      </c>
      <c r="E10758" t="s">
        <v>30879</v>
      </c>
    </row>
    <row r="10759" spans="1:5" hidden="1" x14ac:dyDescent="0.2">
      <c r="A10759" s="94" t="s">
        <v>49316</v>
      </c>
      <c r="B10759" t="s">
        <v>49317</v>
      </c>
      <c r="C10759" t="s">
        <v>243</v>
      </c>
      <c r="D10759">
        <v>34.770000000000003</v>
      </c>
      <c r="E10759" t="s">
        <v>30879</v>
      </c>
    </row>
    <row r="10760" spans="1:5" hidden="1" x14ac:dyDescent="0.2">
      <c r="A10760" s="94" t="s">
        <v>10833</v>
      </c>
      <c r="B10760" t="s">
        <v>10834</v>
      </c>
      <c r="C10760" t="s">
        <v>243</v>
      </c>
      <c r="D10760">
        <v>37</v>
      </c>
      <c r="E10760" t="s">
        <v>30879</v>
      </c>
    </row>
    <row r="10761" spans="1:5" hidden="1" x14ac:dyDescent="0.2">
      <c r="A10761" s="94" t="s">
        <v>49314</v>
      </c>
      <c r="B10761" t="s">
        <v>49315</v>
      </c>
      <c r="C10761" t="s">
        <v>243</v>
      </c>
      <c r="D10761">
        <v>153.19999999999999</v>
      </c>
      <c r="E10761" t="s">
        <v>30879</v>
      </c>
    </row>
    <row r="10762" spans="1:5" hidden="1" x14ac:dyDescent="0.2">
      <c r="A10762" s="94" t="s">
        <v>10835</v>
      </c>
      <c r="B10762" t="s">
        <v>10836</v>
      </c>
      <c r="C10762" t="s">
        <v>243</v>
      </c>
      <c r="D10762">
        <v>18.899999999999999</v>
      </c>
      <c r="E10762" t="s">
        <v>30879</v>
      </c>
    </row>
    <row r="10763" spans="1:5" hidden="1" x14ac:dyDescent="0.2">
      <c r="A10763" s="94" t="s">
        <v>48461</v>
      </c>
      <c r="B10763" t="s">
        <v>48462</v>
      </c>
      <c r="C10763" t="s">
        <v>243</v>
      </c>
      <c r="D10763">
        <v>33.17</v>
      </c>
      <c r="E10763" t="s">
        <v>30879</v>
      </c>
    </row>
    <row r="10764" spans="1:5" hidden="1" x14ac:dyDescent="0.2">
      <c r="A10764" s="94" t="s">
        <v>48463</v>
      </c>
      <c r="B10764" t="s">
        <v>48464</v>
      </c>
      <c r="C10764" t="s">
        <v>243</v>
      </c>
      <c r="D10764">
        <v>38.729999999999997</v>
      </c>
      <c r="E10764" t="s">
        <v>30879</v>
      </c>
    </row>
    <row r="10765" spans="1:5" hidden="1" x14ac:dyDescent="0.2">
      <c r="A10765" s="94" t="s">
        <v>48465</v>
      </c>
      <c r="B10765" t="s">
        <v>48466</v>
      </c>
      <c r="C10765" t="s">
        <v>243</v>
      </c>
      <c r="D10765">
        <v>33.17</v>
      </c>
      <c r="E10765" t="s">
        <v>30879</v>
      </c>
    </row>
    <row r="10766" spans="1:5" hidden="1" x14ac:dyDescent="0.2">
      <c r="A10766" s="94" t="s">
        <v>48469</v>
      </c>
      <c r="B10766" t="s">
        <v>48470</v>
      </c>
      <c r="C10766" t="s">
        <v>243</v>
      </c>
      <c r="D10766">
        <v>52.34</v>
      </c>
      <c r="E10766" t="s">
        <v>30879</v>
      </c>
    </row>
    <row r="10767" spans="1:5" hidden="1" x14ac:dyDescent="0.2">
      <c r="A10767" s="94" t="s">
        <v>10837</v>
      </c>
      <c r="B10767" t="s">
        <v>10838</v>
      </c>
      <c r="C10767" t="s">
        <v>243</v>
      </c>
      <c r="D10767">
        <v>32.42</v>
      </c>
      <c r="E10767" t="s">
        <v>30879</v>
      </c>
    </row>
    <row r="10768" spans="1:5" hidden="1" x14ac:dyDescent="0.2">
      <c r="A10768" s="94" t="s">
        <v>48473</v>
      </c>
      <c r="B10768" t="s">
        <v>48474</v>
      </c>
      <c r="C10768" t="s">
        <v>243</v>
      </c>
      <c r="D10768">
        <v>38.729999999999997</v>
      </c>
      <c r="E10768" t="s">
        <v>30879</v>
      </c>
    </row>
    <row r="10769" spans="1:5" hidden="1" x14ac:dyDescent="0.2">
      <c r="A10769" s="94" t="s">
        <v>48485</v>
      </c>
      <c r="B10769" t="s">
        <v>48486</v>
      </c>
      <c r="C10769" t="s">
        <v>243</v>
      </c>
      <c r="D10769">
        <v>33.17</v>
      </c>
      <c r="E10769" t="s">
        <v>30879</v>
      </c>
    </row>
    <row r="10770" spans="1:5" hidden="1" x14ac:dyDescent="0.2">
      <c r="A10770" s="94" t="s">
        <v>48479</v>
      </c>
      <c r="B10770" t="s">
        <v>48480</v>
      </c>
      <c r="C10770" t="s">
        <v>243</v>
      </c>
      <c r="D10770">
        <v>41.53</v>
      </c>
      <c r="E10770" t="s">
        <v>30879</v>
      </c>
    </row>
    <row r="10771" spans="1:5" hidden="1" x14ac:dyDescent="0.2">
      <c r="A10771" s="94" t="s">
        <v>48481</v>
      </c>
      <c r="B10771" t="s">
        <v>48482</v>
      </c>
      <c r="C10771" t="s">
        <v>243</v>
      </c>
      <c r="D10771">
        <v>44.55</v>
      </c>
      <c r="E10771" t="s">
        <v>30879</v>
      </c>
    </row>
    <row r="10772" spans="1:5" hidden="1" x14ac:dyDescent="0.2">
      <c r="A10772" s="94" t="s">
        <v>48491</v>
      </c>
      <c r="B10772" t="s">
        <v>48492</v>
      </c>
      <c r="C10772" t="s">
        <v>243</v>
      </c>
      <c r="D10772">
        <v>33.17</v>
      </c>
      <c r="E10772" t="s">
        <v>30879</v>
      </c>
    </row>
    <row r="10773" spans="1:5" hidden="1" x14ac:dyDescent="0.2">
      <c r="A10773" s="94" t="s">
        <v>48493</v>
      </c>
      <c r="B10773" t="s">
        <v>48494</v>
      </c>
      <c r="C10773" t="s">
        <v>243</v>
      </c>
      <c r="D10773">
        <v>43.61</v>
      </c>
      <c r="E10773" t="s">
        <v>30879</v>
      </c>
    </row>
    <row r="10774" spans="1:5" hidden="1" x14ac:dyDescent="0.2">
      <c r="A10774" s="94" t="s">
        <v>10839</v>
      </c>
      <c r="B10774" t="s">
        <v>10840</v>
      </c>
      <c r="C10774" t="s">
        <v>243</v>
      </c>
      <c r="D10774">
        <v>183.73</v>
      </c>
      <c r="E10774" t="s">
        <v>30879</v>
      </c>
    </row>
    <row r="10775" spans="1:5" hidden="1" x14ac:dyDescent="0.2">
      <c r="A10775" s="94" t="s">
        <v>48495</v>
      </c>
      <c r="B10775" t="s">
        <v>48496</v>
      </c>
      <c r="C10775" t="s">
        <v>243</v>
      </c>
      <c r="D10775">
        <v>33.17</v>
      </c>
      <c r="E10775" t="s">
        <v>30879</v>
      </c>
    </row>
    <row r="10776" spans="1:5" hidden="1" x14ac:dyDescent="0.2">
      <c r="A10776" s="94" t="s">
        <v>48497</v>
      </c>
      <c r="B10776" t="s">
        <v>48498</v>
      </c>
      <c r="C10776" t="s">
        <v>243</v>
      </c>
      <c r="D10776">
        <v>43.61</v>
      </c>
      <c r="E10776" t="s">
        <v>30879</v>
      </c>
    </row>
    <row r="10777" spans="1:5" hidden="1" x14ac:dyDescent="0.2">
      <c r="A10777" s="94" t="s">
        <v>50679</v>
      </c>
      <c r="B10777" t="s">
        <v>50680</v>
      </c>
      <c r="C10777" t="s">
        <v>243</v>
      </c>
      <c r="D10777">
        <v>22.31</v>
      </c>
      <c r="E10777" t="s">
        <v>30879</v>
      </c>
    </row>
    <row r="10778" spans="1:5" hidden="1" x14ac:dyDescent="0.2">
      <c r="A10778" s="94" t="s">
        <v>50606</v>
      </c>
      <c r="B10778" t="s">
        <v>50607</v>
      </c>
      <c r="C10778" t="s">
        <v>243</v>
      </c>
      <c r="D10778">
        <v>33.17</v>
      </c>
      <c r="E10778" t="s">
        <v>30879</v>
      </c>
    </row>
    <row r="10779" spans="1:5" hidden="1" x14ac:dyDescent="0.2">
      <c r="A10779" s="94" t="s">
        <v>48501</v>
      </c>
      <c r="B10779" t="s">
        <v>48502</v>
      </c>
      <c r="C10779" t="s">
        <v>243</v>
      </c>
      <c r="D10779">
        <v>33.17</v>
      </c>
      <c r="E10779" t="s">
        <v>30879</v>
      </c>
    </row>
    <row r="10780" spans="1:5" hidden="1" x14ac:dyDescent="0.2">
      <c r="A10780" s="94" t="s">
        <v>48519</v>
      </c>
      <c r="B10780" t="s">
        <v>48520</v>
      </c>
      <c r="C10780" t="s">
        <v>243</v>
      </c>
      <c r="D10780">
        <v>34.89</v>
      </c>
      <c r="E10780" t="s">
        <v>30879</v>
      </c>
    </row>
    <row r="10781" spans="1:5" hidden="1" x14ac:dyDescent="0.2">
      <c r="A10781" s="94" t="s">
        <v>48523</v>
      </c>
      <c r="B10781" t="s">
        <v>48524</v>
      </c>
      <c r="C10781" t="s">
        <v>243</v>
      </c>
      <c r="D10781">
        <v>34.89</v>
      </c>
      <c r="E10781" t="s">
        <v>30879</v>
      </c>
    </row>
    <row r="10782" spans="1:5" hidden="1" x14ac:dyDescent="0.2">
      <c r="A10782" s="94" t="s">
        <v>48531</v>
      </c>
      <c r="B10782" t="s">
        <v>48532</v>
      </c>
      <c r="C10782" t="s">
        <v>243</v>
      </c>
      <c r="D10782">
        <v>34.89</v>
      </c>
      <c r="E10782" t="s">
        <v>30879</v>
      </c>
    </row>
    <row r="10783" spans="1:5" hidden="1" x14ac:dyDescent="0.2">
      <c r="A10783" s="94" t="s">
        <v>48539</v>
      </c>
      <c r="B10783" t="s">
        <v>48540</v>
      </c>
      <c r="C10783" t="s">
        <v>243</v>
      </c>
      <c r="D10783">
        <v>34.89</v>
      </c>
      <c r="E10783" t="s">
        <v>30879</v>
      </c>
    </row>
    <row r="10784" spans="1:5" hidden="1" x14ac:dyDescent="0.2">
      <c r="A10784" s="94" t="s">
        <v>48547</v>
      </c>
      <c r="B10784" t="s">
        <v>48548</v>
      </c>
      <c r="C10784" t="s">
        <v>243</v>
      </c>
      <c r="D10784">
        <v>34.89</v>
      </c>
      <c r="E10784" t="s">
        <v>30879</v>
      </c>
    </row>
    <row r="10785" spans="1:5" hidden="1" x14ac:dyDescent="0.2">
      <c r="A10785" s="94" t="s">
        <v>48549</v>
      </c>
      <c r="B10785" t="s">
        <v>48550</v>
      </c>
      <c r="C10785" t="s">
        <v>243</v>
      </c>
      <c r="D10785">
        <v>38.99</v>
      </c>
      <c r="E10785" t="s">
        <v>30879</v>
      </c>
    </row>
    <row r="10786" spans="1:5" hidden="1" x14ac:dyDescent="0.2">
      <c r="A10786" s="94" t="s">
        <v>48553</v>
      </c>
      <c r="B10786" t="s">
        <v>48554</v>
      </c>
      <c r="C10786" t="s">
        <v>243</v>
      </c>
      <c r="D10786">
        <v>33.17</v>
      </c>
      <c r="E10786" t="s">
        <v>30879</v>
      </c>
    </row>
    <row r="10787" spans="1:5" hidden="1" x14ac:dyDescent="0.2">
      <c r="A10787" s="94" t="s">
        <v>48555</v>
      </c>
      <c r="B10787" t="s">
        <v>48556</v>
      </c>
      <c r="C10787" t="s">
        <v>243</v>
      </c>
      <c r="D10787">
        <v>33.17</v>
      </c>
      <c r="E10787" t="s">
        <v>30879</v>
      </c>
    </row>
    <row r="10788" spans="1:5" hidden="1" x14ac:dyDescent="0.2">
      <c r="A10788" s="94" t="s">
        <v>48561</v>
      </c>
      <c r="B10788" t="s">
        <v>48562</v>
      </c>
      <c r="C10788" t="s">
        <v>243</v>
      </c>
      <c r="D10788">
        <v>33.17</v>
      </c>
      <c r="E10788" t="s">
        <v>30879</v>
      </c>
    </row>
    <row r="10789" spans="1:5" hidden="1" x14ac:dyDescent="0.2">
      <c r="A10789" s="94" t="s">
        <v>48477</v>
      </c>
      <c r="B10789" t="s">
        <v>48478</v>
      </c>
      <c r="C10789" t="s">
        <v>243</v>
      </c>
      <c r="D10789">
        <v>7.65</v>
      </c>
      <c r="E10789" t="s">
        <v>30879</v>
      </c>
    </row>
    <row r="10790" spans="1:5" hidden="1" x14ac:dyDescent="0.2">
      <c r="A10790" s="94" t="s">
        <v>50291</v>
      </c>
      <c r="B10790" t="s">
        <v>50292</v>
      </c>
      <c r="C10790" t="s">
        <v>243</v>
      </c>
      <c r="D10790">
        <v>87.02</v>
      </c>
      <c r="E10790" t="s">
        <v>30879</v>
      </c>
    </row>
    <row r="10791" spans="1:5" hidden="1" x14ac:dyDescent="0.2">
      <c r="A10791" s="94" t="s">
        <v>48559</v>
      </c>
      <c r="B10791" t="s">
        <v>48560</v>
      </c>
      <c r="C10791" t="s">
        <v>243</v>
      </c>
      <c r="D10791">
        <v>7.65</v>
      </c>
      <c r="E10791" t="s">
        <v>30879</v>
      </c>
    </row>
    <row r="10792" spans="1:5" hidden="1" x14ac:dyDescent="0.2">
      <c r="A10792" s="94" t="s">
        <v>10841</v>
      </c>
      <c r="B10792" t="s">
        <v>10842</v>
      </c>
      <c r="C10792" t="s">
        <v>243</v>
      </c>
      <c r="D10792">
        <v>40.47</v>
      </c>
      <c r="E10792" t="s">
        <v>30879</v>
      </c>
    </row>
    <row r="10793" spans="1:5" hidden="1" x14ac:dyDescent="0.2">
      <c r="A10793" s="94" t="s">
        <v>48537</v>
      </c>
      <c r="B10793" t="s">
        <v>48538</v>
      </c>
      <c r="C10793" t="s">
        <v>243</v>
      </c>
      <c r="D10793">
        <v>44.81</v>
      </c>
      <c r="E10793" t="s">
        <v>30879</v>
      </c>
    </row>
    <row r="10794" spans="1:5" hidden="1" x14ac:dyDescent="0.2">
      <c r="A10794" s="94" t="s">
        <v>10843</v>
      </c>
      <c r="B10794" t="s">
        <v>10844</v>
      </c>
      <c r="C10794" t="s">
        <v>243</v>
      </c>
      <c r="D10794">
        <v>40.47</v>
      </c>
      <c r="E10794" t="s">
        <v>30879</v>
      </c>
    </row>
    <row r="10795" spans="1:5" hidden="1" x14ac:dyDescent="0.2">
      <c r="A10795" s="94" t="s">
        <v>10845</v>
      </c>
      <c r="B10795" t="s">
        <v>10846</v>
      </c>
      <c r="C10795" t="s">
        <v>243</v>
      </c>
      <c r="D10795">
        <v>44.56</v>
      </c>
      <c r="E10795" t="s">
        <v>30879</v>
      </c>
    </row>
    <row r="10796" spans="1:5" hidden="1" x14ac:dyDescent="0.2">
      <c r="A10796" s="94" t="s">
        <v>48467</v>
      </c>
      <c r="B10796" t="s">
        <v>48468</v>
      </c>
      <c r="C10796" t="s">
        <v>243</v>
      </c>
      <c r="D10796">
        <v>45.51</v>
      </c>
      <c r="E10796" t="s">
        <v>30879</v>
      </c>
    </row>
    <row r="10797" spans="1:5" hidden="1" x14ac:dyDescent="0.2">
      <c r="A10797" s="94" t="s">
        <v>48451</v>
      </c>
      <c r="B10797" t="s">
        <v>48452</v>
      </c>
      <c r="C10797" t="s">
        <v>243</v>
      </c>
      <c r="D10797">
        <v>72.319999999999993</v>
      </c>
      <c r="E10797" t="s">
        <v>30879</v>
      </c>
    </row>
    <row r="10798" spans="1:5" hidden="1" x14ac:dyDescent="0.2">
      <c r="A10798" s="94" t="s">
        <v>48453</v>
      </c>
      <c r="B10798" t="s">
        <v>48454</v>
      </c>
      <c r="C10798" t="s">
        <v>243</v>
      </c>
      <c r="D10798">
        <v>72.319999999999993</v>
      </c>
      <c r="E10798" t="s">
        <v>30879</v>
      </c>
    </row>
    <row r="10799" spans="1:5" hidden="1" x14ac:dyDescent="0.2">
      <c r="A10799" s="94" t="s">
        <v>48541</v>
      </c>
      <c r="B10799" t="s">
        <v>48542</v>
      </c>
      <c r="C10799" t="s">
        <v>243</v>
      </c>
      <c r="D10799">
        <v>64.569999999999993</v>
      </c>
      <c r="E10799" t="s">
        <v>30879</v>
      </c>
    </row>
    <row r="10800" spans="1:5" hidden="1" x14ac:dyDescent="0.2">
      <c r="A10800" s="94" t="s">
        <v>48505</v>
      </c>
      <c r="B10800" t="s">
        <v>48506</v>
      </c>
      <c r="C10800" t="s">
        <v>243</v>
      </c>
      <c r="D10800">
        <v>55.53</v>
      </c>
      <c r="E10800" t="s">
        <v>30879</v>
      </c>
    </row>
    <row r="10801" spans="1:5" hidden="1" x14ac:dyDescent="0.2">
      <c r="A10801" s="94" t="s">
        <v>48535</v>
      </c>
      <c r="B10801" t="s">
        <v>48536</v>
      </c>
      <c r="C10801" t="s">
        <v>243</v>
      </c>
      <c r="D10801">
        <v>54.86</v>
      </c>
      <c r="E10801" t="s">
        <v>30879</v>
      </c>
    </row>
    <row r="10802" spans="1:5" hidden="1" x14ac:dyDescent="0.2">
      <c r="A10802" s="94" t="s">
        <v>48487</v>
      </c>
      <c r="B10802" t="s">
        <v>48488</v>
      </c>
      <c r="C10802" t="s">
        <v>243</v>
      </c>
      <c r="D10802">
        <v>59.87</v>
      </c>
      <c r="E10802" t="s">
        <v>30879</v>
      </c>
    </row>
    <row r="10803" spans="1:5" hidden="1" x14ac:dyDescent="0.2">
      <c r="A10803" s="94" t="s">
        <v>48455</v>
      </c>
      <c r="B10803" t="s">
        <v>48456</v>
      </c>
      <c r="C10803" t="s">
        <v>243</v>
      </c>
      <c r="D10803">
        <v>41.36</v>
      </c>
      <c r="E10803" t="s">
        <v>30879</v>
      </c>
    </row>
    <row r="10804" spans="1:5" hidden="1" x14ac:dyDescent="0.2">
      <c r="A10804" s="94" t="s">
        <v>48471</v>
      </c>
      <c r="B10804" t="s">
        <v>48472</v>
      </c>
      <c r="C10804" t="s">
        <v>243</v>
      </c>
      <c r="D10804">
        <v>33.090000000000003</v>
      </c>
      <c r="E10804" t="s">
        <v>30879</v>
      </c>
    </row>
    <row r="10805" spans="1:5" hidden="1" x14ac:dyDescent="0.2">
      <c r="A10805" s="94" t="s">
        <v>50125</v>
      </c>
      <c r="B10805" t="s">
        <v>50126</v>
      </c>
      <c r="C10805" t="s">
        <v>243</v>
      </c>
      <c r="D10805">
        <v>49.56</v>
      </c>
      <c r="E10805" t="s">
        <v>30879</v>
      </c>
    </row>
    <row r="10806" spans="1:5" hidden="1" x14ac:dyDescent="0.2">
      <c r="A10806" s="94" t="s">
        <v>48499</v>
      </c>
      <c r="B10806" t="s">
        <v>48500</v>
      </c>
      <c r="C10806" t="s">
        <v>243</v>
      </c>
      <c r="D10806">
        <v>70.87</v>
      </c>
      <c r="E10806" t="s">
        <v>30879</v>
      </c>
    </row>
    <row r="10807" spans="1:5" hidden="1" x14ac:dyDescent="0.2">
      <c r="A10807" s="94" t="s">
        <v>49533</v>
      </c>
      <c r="B10807" t="s">
        <v>49534</v>
      </c>
      <c r="C10807" t="s">
        <v>243</v>
      </c>
      <c r="D10807">
        <v>13.57</v>
      </c>
      <c r="E10807" t="s">
        <v>30879</v>
      </c>
    </row>
    <row r="10808" spans="1:5" hidden="1" x14ac:dyDescent="0.2">
      <c r="A10808" s="94" t="s">
        <v>48557</v>
      </c>
      <c r="B10808" t="s">
        <v>48558</v>
      </c>
      <c r="C10808" t="s">
        <v>243</v>
      </c>
      <c r="D10808">
        <v>15.38</v>
      </c>
      <c r="E10808" t="s">
        <v>30879</v>
      </c>
    </row>
    <row r="10809" spans="1:5" hidden="1" x14ac:dyDescent="0.2">
      <c r="A10809" s="94" t="s">
        <v>50612</v>
      </c>
      <c r="B10809" t="s">
        <v>50613</v>
      </c>
      <c r="C10809" t="s">
        <v>243</v>
      </c>
      <c r="D10809">
        <v>7.82</v>
      </c>
      <c r="E10809" t="s">
        <v>30879</v>
      </c>
    </row>
    <row r="10810" spans="1:5" hidden="1" x14ac:dyDescent="0.2">
      <c r="A10810" s="94" t="s">
        <v>10847</v>
      </c>
      <c r="B10810" t="s">
        <v>10848</v>
      </c>
      <c r="C10810" t="s">
        <v>243</v>
      </c>
      <c r="D10810">
        <v>15.38</v>
      </c>
      <c r="E10810" t="s">
        <v>30879</v>
      </c>
    </row>
    <row r="10811" spans="1:5" hidden="1" x14ac:dyDescent="0.2">
      <c r="A10811" s="94" t="s">
        <v>50661</v>
      </c>
      <c r="B10811" t="s">
        <v>50662</v>
      </c>
      <c r="C10811" t="s">
        <v>243</v>
      </c>
      <c r="D10811">
        <v>7.82</v>
      </c>
      <c r="E10811" t="s">
        <v>30879</v>
      </c>
    </row>
    <row r="10812" spans="1:5" hidden="1" x14ac:dyDescent="0.2">
      <c r="A10812" s="94" t="s">
        <v>48509</v>
      </c>
      <c r="B10812" t="s">
        <v>48510</v>
      </c>
      <c r="C10812" t="s">
        <v>243</v>
      </c>
      <c r="D10812">
        <v>73.290000000000006</v>
      </c>
      <c r="E10812" t="s">
        <v>30879</v>
      </c>
    </row>
    <row r="10813" spans="1:5" hidden="1" x14ac:dyDescent="0.2">
      <c r="A10813" s="94" t="s">
        <v>48515</v>
      </c>
      <c r="B10813" t="s">
        <v>48516</v>
      </c>
      <c r="C10813" t="s">
        <v>243</v>
      </c>
      <c r="D10813">
        <v>91.61</v>
      </c>
      <c r="E10813" t="s">
        <v>30879</v>
      </c>
    </row>
    <row r="10814" spans="1:5" hidden="1" x14ac:dyDescent="0.2">
      <c r="A10814" s="94" t="s">
        <v>48521</v>
      </c>
      <c r="B10814" t="s">
        <v>48522</v>
      </c>
      <c r="C10814" t="s">
        <v>243</v>
      </c>
      <c r="D10814">
        <v>90.63</v>
      </c>
      <c r="E10814" t="s">
        <v>30879</v>
      </c>
    </row>
    <row r="10815" spans="1:5" hidden="1" x14ac:dyDescent="0.2">
      <c r="A10815" s="94" t="s">
        <v>48507</v>
      </c>
      <c r="B10815" t="s">
        <v>48508</v>
      </c>
      <c r="C10815" t="s">
        <v>243</v>
      </c>
      <c r="D10815">
        <v>73.290000000000006</v>
      </c>
      <c r="E10815" t="s">
        <v>30879</v>
      </c>
    </row>
    <row r="10816" spans="1:5" hidden="1" x14ac:dyDescent="0.2">
      <c r="A10816" s="94" t="s">
        <v>48513</v>
      </c>
      <c r="B10816" t="s">
        <v>48514</v>
      </c>
      <c r="C10816" t="s">
        <v>243</v>
      </c>
      <c r="D10816">
        <v>77.13</v>
      </c>
      <c r="E10816" t="s">
        <v>30879</v>
      </c>
    </row>
    <row r="10817" spans="1:5" hidden="1" x14ac:dyDescent="0.2">
      <c r="A10817" s="94" t="s">
        <v>48459</v>
      </c>
      <c r="B10817" t="s">
        <v>48460</v>
      </c>
      <c r="C10817" t="s">
        <v>243</v>
      </c>
      <c r="D10817">
        <v>72.319999999999993</v>
      </c>
      <c r="E10817" t="s">
        <v>30879</v>
      </c>
    </row>
    <row r="10818" spans="1:5" hidden="1" x14ac:dyDescent="0.2">
      <c r="A10818" s="94" t="s">
        <v>48483</v>
      </c>
      <c r="B10818" t="s">
        <v>48484</v>
      </c>
      <c r="C10818" t="s">
        <v>243</v>
      </c>
      <c r="D10818">
        <v>74.239999999999995</v>
      </c>
      <c r="E10818" t="s">
        <v>30879</v>
      </c>
    </row>
    <row r="10819" spans="1:5" hidden="1" x14ac:dyDescent="0.2">
      <c r="A10819" s="94" t="s">
        <v>48489</v>
      </c>
      <c r="B10819" t="s">
        <v>48490</v>
      </c>
      <c r="C10819" t="s">
        <v>243</v>
      </c>
      <c r="D10819">
        <v>102.46</v>
      </c>
      <c r="E10819" t="s">
        <v>30879</v>
      </c>
    </row>
    <row r="10820" spans="1:5" hidden="1" x14ac:dyDescent="0.2">
      <c r="A10820" s="94" t="s">
        <v>48517</v>
      </c>
      <c r="B10820" t="s">
        <v>48518</v>
      </c>
      <c r="C10820" t="s">
        <v>243</v>
      </c>
      <c r="D10820">
        <v>64.569999999999993</v>
      </c>
      <c r="E10820" t="s">
        <v>30879</v>
      </c>
    </row>
    <row r="10821" spans="1:5" hidden="1" x14ac:dyDescent="0.2">
      <c r="A10821" s="94" t="s">
        <v>48529</v>
      </c>
      <c r="B10821" t="s">
        <v>48530</v>
      </c>
      <c r="C10821" t="s">
        <v>243</v>
      </c>
      <c r="D10821">
        <v>64.569999999999993</v>
      </c>
      <c r="E10821" t="s">
        <v>30879</v>
      </c>
    </row>
    <row r="10822" spans="1:5" hidden="1" x14ac:dyDescent="0.2">
      <c r="A10822" s="94" t="s">
        <v>48543</v>
      </c>
      <c r="B10822" t="s">
        <v>48544</v>
      </c>
      <c r="C10822" t="s">
        <v>243</v>
      </c>
      <c r="D10822">
        <v>64.569999999999993</v>
      </c>
      <c r="E10822" t="s">
        <v>30879</v>
      </c>
    </row>
    <row r="10823" spans="1:5" hidden="1" x14ac:dyDescent="0.2">
      <c r="A10823" s="94" t="s">
        <v>48545</v>
      </c>
      <c r="B10823" t="s">
        <v>48546</v>
      </c>
      <c r="C10823" t="s">
        <v>243</v>
      </c>
      <c r="D10823">
        <v>64.569999999999993</v>
      </c>
      <c r="E10823" t="s">
        <v>30879</v>
      </c>
    </row>
    <row r="10824" spans="1:5" hidden="1" x14ac:dyDescent="0.2">
      <c r="A10824" s="94" t="s">
        <v>48551</v>
      </c>
      <c r="B10824" t="s">
        <v>48552</v>
      </c>
      <c r="C10824" t="s">
        <v>243</v>
      </c>
      <c r="D10824">
        <v>66.540000000000006</v>
      </c>
      <c r="E10824" t="s">
        <v>30879</v>
      </c>
    </row>
    <row r="10825" spans="1:5" hidden="1" x14ac:dyDescent="0.2">
      <c r="A10825" s="94" t="s">
        <v>48457</v>
      </c>
      <c r="B10825" t="s">
        <v>48458</v>
      </c>
      <c r="C10825" t="s">
        <v>243</v>
      </c>
      <c r="D10825">
        <v>57.88</v>
      </c>
      <c r="E10825" t="s">
        <v>30879</v>
      </c>
    </row>
    <row r="10826" spans="1:5" hidden="1" x14ac:dyDescent="0.2">
      <c r="A10826" s="94" t="s">
        <v>48503</v>
      </c>
      <c r="B10826" t="s">
        <v>48504</v>
      </c>
      <c r="C10826" t="s">
        <v>8744</v>
      </c>
      <c r="D10826">
        <v>7.82</v>
      </c>
      <c r="E10826" t="s">
        <v>30879</v>
      </c>
    </row>
    <row r="10827" spans="1:5" hidden="1" x14ac:dyDescent="0.2">
      <c r="A10827" s="94" t="s">
        <v>48527</v>
      </c>
      <c r="B10827" t="s">
        <v>48528</v>
      </c>
      <c r="C10827" t="s">
        <v>243</v>
      </c>
      <c r="D10827">
        <v>40.47</v>
      </c>
      <c r="E10827" t="s">
        <v>30879</v>
      </c>
    </row>
    <row r="10828" spans="1:5" hidden="1" x14ac:dyDescent="0.2">
      <c r="A10828" s="94" t="s">
        <v>48511</v>
      </c>
      <c r="B10828" t="s">
        <v>48512</v>
      </c>
      <c r="C10828" t="s">
        <v>243</v>
      </c>
      <c r="D10828">
        <v>66.08</v>
      </c>
      <c r="E10828" t="s">
        <v>30879</v>
      </c>
    </row>
    <row r="10829" spans="1:5" hidden="1" x14ac:dyDescent="0.2">
      <c r="A10829" s="94" t="s">
        <v>48475</v>
      </c>
      <c r="B10829" t="s">
        <v>48476</v>
      </c>
      <c r="C10829" t="s">
        <v>243</v>
      </c>
      <c r="D10829">
        <v>53.84</v>
      </c>
      <c r="E10829" t="s">
        <v>30879</v>
      </c>
    </row>
    <row r="10830" spans="1:5" hidden="1" x14ac:dyDescent="0.2">
      <c r="A10830" s="94" t="s">
        <v>48533</v>
      </c>
      <c r="B10830" t="s">
        <v>48534</v>
      </c>
      <c r="C10830" t="s">
        <v>243</v>
      </c>
      <c r="D10830">
        <v>11.18</v>
      </c>
      <c r="E10830" t="s">
        <v>30879</v>
      </c>
    </row>
    <row r="10831" spans="1:5" hidden="1" x14ac:dyDescent="0.2">
      <c r="A10831" s="94" t="s">
        <v>49947</v>
      </c>
      <c r="B10831" t="s">
        <v>49948</v>
      </c>
      <c r="C10831" t="s">
        <v>243</v>
      </c>
      <c r="D10831">
        <v>78.89</v>
      </c>
      <c r="E10831" t="s">
        <v>30879</v>
      </c>
    </row>
    <row r="10832" spans="1:5" hidden="1" x14ac:dyDescent="0.2">
      <c r="A10832" s="94" t="s">
        <v>50665</v>
      </c>
      <c r="B10832" t="s">
        <v>50666</v>
      </c>
      <c r="C10832" t="s">
        <v>243</v>
      </c>
      <c r="D10832">
        <v>29.32</v>
      </c>
      <c r="E10832" t="s">
        <v>30879</v>
      </c>
    </row>
    <row r="10833" spans="1:5" hidden="1" x14ac:dyDescent="0.2">
      <c r="A10833" s="94" t="s">
        <v>49997</v>
      </c>
      <c r="B10833" t="s">
        <v>49998</v>
      </c>
      <c r="C10833" t="s">
        <v>243</v>
      </c>
      <c r="D10833">
        <v>12.85</v>
      </c>
      <c r="E10833" t="s">
        <v>30879</v>
      </c>
    </row>
    <row r="10834" spans="1:5" hidden="1" x14ac:dyDescent="0.2">
      <c r="A10834" s="94" t="s">
        <v>49507</v>
      </c>
      <c r="B10834" t="s">
        <v>49508</v>
      </c>
      <c r="C10834" t="s">
        <v>243</v>
      </c>
      <c r="D10834">
        <v>80.849999999999994</v>
      </c>
      <c r="E10834" t="s">
        <v>30879</v>
      </c>
    </row>
    <row r="10835" spans="1:5" hidden="1" x14ac:dyDescent="0.2">
      <c r="A10835" s="94" t="s">
        <v>50003</v>
      </c>
      <c r="B10835" t="s">
        <v>50004</v>
      </c>
      <c r="C10835" t="s">
        <v>243</v>
      </c>
      <c r="D10835">
        <v>9.25</v>
      </c>
      <c r="E10835" t="s">
        <v>30879</v>
      </c>
    </row>
    <row r="10836" spans="1:5" hidden="1" x14ac:dyDescent="0.2">
      <c r="A10836" s="94" t="s">
        <v>49270</v>
      </c>
      <c r="B10836" t="s">
        <v>49271</v>
      </c>
      <c r="C10836" t="s">
        <v>243</v>
      </c>
      <c r="D10836">
        <v>110.02</v>
      </c>
      <c r="E10836" t="s">
        <v>30879</v>
      </c>
    </row>
    <row r="10837" spans="1:5" hidden="1" x14ac:dyDescent="0.2">
      <c r="A10837" s="94" t="s">
        <v>49272</v>
      </c>
      <c r="B10837" t="s">
        <v>49273</v>
      </c>
      <c r="C10837" t="s">
        <v>243</v>
      </c>
      <c r="D10837">
        <v>133.63999999999999</v>
      </c>
      <c r="E10837" t="s">
        <v>30879</v>
      </c>
    </row>
    <row r="10838" spans="1:5" hidden="1" x14ac:dyDescent="0.2">
      <c r="A10838" s="94" t="s">
        <v>49274</v>
      </c>
      <c r="B10838" t="s">
        <v>49275</v>
      </c>
      <c r="C10838" t="s">
        <v>243</v>
      </c>
      <c r="D10838">
        <v>158.82</v>
      </c>
      <c r="E10838" t="s">
        <v>30879</v>
      </c>
    </row>
    <row r="10839" spans="1:5" hidden="1" x14ac:dyDescent="0.2">
      <c r="A10839" s="94" t="s">
        <v>49086</v>
      </c>
      <c r="B10839" t="s">
        <v>49087</v>
      </c>
      <c r="C10839" t="s">
        <v>243</v>
      </c>
      <c r="D10839">
        <v>14.6</v>
      </c>
      <c r="E10839" t="s">
        <v>30879</v>
      </c>
    </row>
    <row r="10840" spans="1:5" hidden="1" x14ac:dyDescent="0.2">
      <c r="A10840" s="94" t="s">
        <v>50689</v>
      </c>
      <c r="B10840" t="s">
        <v>50690</v>
      </c>
      <c r="C10840" t="s">
        <v>8744</v>
      </c>
      <c r="D10840">
        <v>6.23</v>
      </c>
      <c r="E10840" t="s">
        <v>30879</v>
      </c>
    </row>
    <row r="10841" spans="1:5" hidden="1" x14ac:dyDescent="0.2">
      <c r="A10841" s="94" t="s">
        <v>50691</v>
      </c>
      <c r="B10841" t="s">
        <v>50692</v>
      </c>
      <c r="C10841" t="s">
        <v>8744</v>
      </c>
      <c r="D10841">
        <v>8.44</v>
      </c>
      <c r="E10841" t="s">
        <v>30879</v>
      </c>
    </row>
    <row r="10842" spans="1:5" hidden="1" x14ac:dyDescent="0.2">
      <c r="A10842" s="94" t="s">
        <v>50139</v>
      </c>
      <c r="B10842" t="s">
        <v>50140</v>
      </c>
      <c r="C10842" t="s">
        <v>243</v>
      </c>
      <c r="D10842">
        <v>6.46</v>
      </c>
      <c r="E10842" t="s">
        <v>30879</v>
      </c>
    </row>
    <row r="10843" spans="1:5" hidden="1" x14ac:dyDescent="0.2">
      <c r="A10843" s="94" t="s">
        <v>10849</v>
      </c>
      <c r="B10843" t="s">
        <v>10850</v>
      </c>
      <c r="C10843" t="s">
        <v>2847</v>
      </c>
      <c r="D10843">
        <v>31.63</v>
      </c>
      <c r="E10843" t="s">
        <v>30879</v>
      </c>
    </row>
    <row r="10844" spans="1:5" hidden="1" x14ac:dyDescent="0.2">
      <c r="A10844" s="94" t="s">
        <v>50693</v>
      </c>
      <c r="B10844" t="s">
        <v>50694</v>
      </c>
      <c r="C10844" t="s">
        <v>8744</v>
      </c>
      <c r="D10844">
        <v>5.57</v>
      </c>
      <c r="E10844" t="s">
        <v>30879</v>
      </c>
    </row>
    <row r="10845" spans="1:5" hidden="1" x14ac:dyDescent="0.2">
      <c r="A10845" s="94" t="s">
        <v>50695</v>
      </c>
      <c r="B10845" t="s">
        <v>50696</v>
      </c>
      <c r="C10845" t="s">
        <v>8744</v>
      </c>
      <c r="D10845">
        <v>7.68</v>
      </c>
      <c r="E10845" t="s">
        <v>30879</v>
      </c>
    </row>
    <row r="10846" spans="1:5" hidden="1" x14ac:dyDescent="0.2">
      <c r="A10846" s="94" t="s">
        <v>50177</v>
      </c>
      <c r="B10846" t="s">
        <v>50178</v>
      </c>
      <c r="C10846" t="s">
        <v>243</v>
      </c>
      <c r="D10846">
        <v>52.53</v>
      </c>
      <c r="E10846" t="s">
        <v>30879</v>
      </c>
    </row>
    <row r="10847" spans="1:5" hidden="1" x14ac:dyDescent="0.2">
      <c r="A10847" s="94" t="s">
        <v>50699</v>
      </c>
      <c r="B10847" t="s">
        <v>50700</v>
      </c>
      <c r="C10847" t="s">
        <v>8744</v>
      </c>
      <c r="D10847">
        <v>6.23</v>
      </c>
      <c r="E10847" t="s">
        <v>30879</v>
      </c>
    </row>
    <row r="10848" spans="1:5" hidden="1" x14ac:dyDescent="0.2">
      <c r="A10848" s="94" t="s">
        <v>50697</v>
      </c>
      <c r="B10848" t="s">
        <v>50698</v>
      </c>
      <c r="C10848" t="s">
        <v>8744</v>
      </c>
      <c r="D10848">
        <v>14.15</v>
      </c>
      <c r="E10848" t="s">
        <v>30879</v>
      </c>
    </row>
    <row r="10849" spans="1:5" hidden="1" x14ac:dyDescent="0.2">
      <c r="A10849" s="94" t="s">
        <v>50701</v>
      </c>
      <c r="B10849" t="s">
        <v>50702</v>
      </c>
      <c r="C10849" t="s">
        <v>8744</v>
      </c>
      <c r="D10849">
        <v>3.82</v>
      </c>
      <c r="E10849" t="s">
        <v>30879</v>
      </c>
    </row>
    <row r="10850" spans="1:5" hidden="1" x14ac:dyDescent="0.2">
      <c r="A10850" s="94" t="s">
        <v>50703</v>
      </c>
      <c r="B10850" t="s">
        <v>50704</v>
      </c>
      <c r="C10850" t="s">
        <v>8744</v>
      </c>
      <c r="D10850">
        <v>6.07</v>
      </c>
      <c r="E10850" t="s">
        <v>30879</v>
      </c>
    </row>
    <row r="10851" spans="1:5" hidden="1" x14ac:dyDescent="0.2">
      <c r="A10851" s="94" t="s">
        <v>50707</v>
      </c>
      <c r="B10851" t="s">
        <v>50708</v>
      </c>
      <c r="C10851" t="s">
        <v>8744</v>
      </c>
      <c r="D10851">
        <v>16.190000000000001</v>
      </c>
      <c r="E10851" t="s">
        <v>30879</v>
      </c>
    </row>
    <row r="10852" spans="1:5" hidden="1" x14ac:dyDescent="0.2">
      <c r="A10852" s="94" t="s">
        <v>49330</v>
      </c>
      <c r="B10852" t="s">
        <v>49331</v>
      </c>
      <c r="C10852" t="s">
        <v>243</v>
      </c>
      <c r="D10852">
        <v>4.59</v>
      </c>
      <c r="E10852" t="s">
        <v>30879</v>
      </c>
    </row>
    <row r="10853" spans="1:5" hidden="1" x14ac:dyDescent="0.2">
      <c r="A10853" s="94" t="s">
        <v>49332</v>
      </c>
      <c r="B10853" t="s">
        <v>49333</v>
      </c>
      <c r="C10853" t="s">
        <v>243</v>
      </c>
      <c r="D10853">
        <v>1.46</v>
      </c>
      <c r="E10853" t="s">
        <v>30879</v>
      </c>
    </row>
    <row r="10854" spans="1:5" hidden="1" x14ac:dyDescent="0.2">
      <c r="A10854" s="94" t="s">
        <v>10851</v>
      </c>
      <c r="B10854" t="s">
        <v>10852</v>
      </c>
      <c r="C10854" t="s">
        <v>8744</v>
      </c>
      <c r="D10854">
        <v>21.6</v>
      </c>
      <c r="E10854" t="s">
        <v>30879</v>
      </c>
    </row>
    <row r="10855" spans="1:5" hidden="1" x14ac:dyDescent="0.2">
      <c r="A10855" s="94" t="s">
        <v>10853</v>
      </c>
      <c r="B10855" t="s">
        <v>10854</v>
      </c>
      <c r="C10855" t="s">
        <v>243</v>
      </c>
      <c r="D10855">
        <v>9.59</v>
      </c>
      <c r="E10855" t="s">
        <v>30879</v>
      </c>
    </row>
    <row r="10856" spans="1:5" hidden="1" x14ac:dyDescent="0.2">
      <c r="A10856" s="94" t="s">
        <v>50687</v>
      </c>
      <c r="B10856" t="s">
        <v>50688</v>
      </c>
      <c r="C10856" t="s">
        <v>243</v>
      </c>
      <c r="D10856">
        <v>4.4000000000000004</v>
      </c>
      <c r="E10856" t="s">
        <v>30879</v>
      </c>
    </row>
    <row r="10857" spans="1:5" hidden="1" x14ac:dyDescent="0.2">
      <c r="A10857" s="94" t="s">
        <v>50709</v>
      </c>
      <c r="B10857" t="s">
        <v>50710</v>
      </c>
      <c r="C10857" t="s">
        <v>8744</v>
      </c>
      <c r="D10857">
        <v>6.23</v>
      </c>
      <c r="E10857" t="s">
        <v>30879</v>
      </c>
    </row>
    <row r="10858" spans="1:5" hidden="1" x14ac:dyDescent="0.2">
      <c r="A10858" s="94" t="s">
        <v>50711</v>
      </c>
      <c r="B10858" t="s">
        <v>50712</v>
      </c>
      <c r="C10858" t="s">
        <v>8744</v>
      </c>
      <c r="D10858">
        <v>15.97</v>
      </c>
      <c r="E10858" t="s">
        <v>30879</v>
      </c>
    </row>
    <row r="10859" spans="1:5" hidden="1" x14ac:dyDescent="0.2">
      <c r="A10859" s="94" t="s">
        <v>22548</v>
      </c>
      <c r="B10859" t="s">
        <v>22549</v>
      </c>
      <c r="C10859" t="s">
        <v>8744</v>
      </c>
      <c r="D10859">
        <v>10.46</v>
      </c>
      <c r="E10859" t="s">
        <v>30879</v>
      </c>
    </row>
    <row r="10860" spans="1:5" hidden="1" x14ac:dyDescent="0.2">
      <c r="A10860" s="94" t="s">
        <v>50713</v>
      </c>
      <c r="B10860" t="s">
        <v>50714</v>
      </c>
      <c r="C10860" t="s">
        <v>8744</v>
      </c>
      <c r="D10860">
        <v>24.05</v>
      </c>
      <c r="E10860" t="s">
        <v>30879</v>
      </c>
    </row>
    <row r="10861" spans="1:5" hidden="1" x14ac:dyDescent="0.2">
      <c r="A10861" s="94" t="s">
        <v>50759</v>
      </c>
      <c r="B10861" t="s">
        <v>50760</v>
      </c>
      <c r="C10861" t="s">
        <v>243</v>
      </c>
      <c r="D10861">
        <v>12.81</v>
      </c>
      <c r="E10861" t="s">
        <v>30879</v>
      </c>
    </row>
    <row r="10862" spans="1:5" hidden="1" x14ac:dyDescent="0.2">
      <c r="A10862" s="94" t="s">
        <v>49326</v>
      </c>
      <c r="B10862" t="s">
        <v>49327</v>
      </c>
      <c r="C10862" t="s">
        <v>243</v>
      </c>
      <c r="D10862">
        <v>8.94</v>
      </c>
      <c r="E10862" t="s">
        <v>30879</v>
      </c>
    </row>
    <row r="10863" spans="1:5" hidden="1" x14ac:dyDescent="0.2">
      <c r="A10863" s="94" t="s">
        <v>49328</v>
      </c>
      <c r="B10863" t="s">
        <v>49329</v>
      </c>
      <c r="C10863" t="s">
        <v>243</v>
      </c>
      <c r="D10863">
        <v>4.25</v>
      </c>
      <c r="E10863" t="s">
        <v>30879</v>
      </c>
    </row>
    <row r="10864" spans="1:5" hidden="1" x14ac:dyDescent="0.2">
      <c r="A10864" s="94" t="s">
        <v>49324</v>
      </c>
      <c r="B10864" t="s">
        <v>49325</v>
      </c>
      <c r="C10864" t="s">
        <v>243</v>
      </c>
      <c r="D10864">
        <v>10.51</v>
      </c>
      <c r="E10864" t="s">
        <v>30879</v>
      </c>
    </row>
    <row r="10865" spans="1:5" hidden="1" x14ac:dyDescent="0.2">
      <c r="A10865" s="94" t="s">
        <v>49344</v>
      </c>
      <c r="B10865" t="s">
        <v>49345</v>
      </c>
      <c r="C10865" t="s">
        <v>243</v>
      </c>
      <c r="D10865">
        <v>6.22</v>
      </c>
      <c r="E10865" t="s">
        <v>30879</v>
      </c>
    </row>
    <row r="10866" spans="1:5" hidden="1" x14ac:dyDescent="0.2">
      <c r="A10866" s="94" t="s">
        <v>50755</v>
      </c>
      <c r="B10866" t="s">
        <v>50756</v>
      </c>
      <c r="C10866" t="s">
        <v>243</v>
      </c>
      <c r="D10866">
        <v>6.8</v>
      </c>
      <c r="E10866" t="s">
        <v>30879</v>
      </c>
    </row>
    <row r="10867" spans="1:5" hidden="1" x14ac:dyDescent="0.2">
      <c r="A10867" s="94" t="s">
        <v>50743</v>
      </c>
      <c r="B10867" t="s">
        <v>50744</v>
      </c>
      <c r="C10867" t="s">
        <v>2847</v>
      </c>
      <c r="D10867">
        <v>34.020000000000003</v>
      </c>
      <c r="E10867" t="s">
        <v>30879</v>
      </c>
    </row>
    <row r="10868" spans="1:5" hidden="1" x14ac:dyDescent="0.2">
      <c r="A10868" s="94" t="s">
        <v>50747</v>
      </c>
      <c r="B10868" t="s">
        <v>50748</v>
      </c>
      <c r="C10868" t="s">
        <v>243</v>
      </c>
      <c r="D10868">
        <v>4.5199999999999996</v>
      </c>
      <c r="E10868" t="s">
        <v>30879</v>
      </c>
    </row>
    <row r="10869" spans="1:5" hidden="1" x14ac:dyDescent="0.2">
      <c r="A10869" s="94" t="s">
        <v>50745</v>
      </c>
      <c r="B10869" t="s">
        <v>50746</v>
      </c>
      <c r="C10869" t="s">
        <v>2847</v>
      </c>
      <c r="D10869">
        <v>22.6</v>
      </c>
      <c r="E10869" t="s">
        <v>30879</v>
      </c>
    </row>
    <row r="10870" spans="1:5" hidden="1" x14ac:dyDescent="0.2">
      <c r="A10870" s="94" t="s">
        <v>50751</v>
      </c>
      <c r="B10870" t="s">
        <v>50752</v>
      </c>
      <c r="C10870" t="s">
        <v>243</v>
      </c>
      <c r="D10870">
        <v>10.58</v>
      </c>
      <c r="E10870" t="s">
        <v>30879</v>
      </c>
    </row>
    <row r="10871" spans="1:5" hidden="1" x14ac:dyDescent="0.2">
      <c r="A10871" s="94" t="s">
        <v>50749</v>
      </c>
      <c r="B10871" t="s">
        <v>50750</v>
      </c>
      <c r="C10871" t="s">
        <v>2847</v>
      </c>
      <c r="D10871">
        <v>52.92</v>
      </c>
      <c r="E10871" t="s">
        <v>30879</v>
      </c>
    </row>
    <row r="10872" spans="1:5" hidden="1" x14ac:dyDescent="0.2">
      <c r="A10872" s="94" t="s">
        <v>50725</v>
      </c>
      <c r="B10872" t="s">
        <v>50726</v>
      </c>
      <c r="C10872" t="s">
        <v>8744</v>
      </c>
      <c r="D10872">
        <v>14.3</v>
      </c>
      <c r="E10872" t="s">
        <v>30879</v>
      </c>
    </row>
    <row r="10873" spans="1:5" hidden="1" x14ac:dyDescent="0.2">
      <c r="A10873" s="94" t="s">
        <v>49322</v>
      </c>
      <c r="B10873" t="s">
        <v>49323</v>
      </c>
      <c r="C10873" t="s">
        <v>243</v>
      </c>
      <c r="D10873">
        <v>45.54</v>
      </c>
      <c r="E10873" t="s">
        <v>30879</v>
      </c>
    </row>
    <row r="10874" spans="1:5" hidden="1" x14ac:dyDescent="0.2">
      <c r="A10874" s="94" t="s">
        <v>50715</v>
      </c>
      <c r="B10874" t="s">
        <v>50716</v>
      </c>
      <c r="C10874" t="s">
        <v>8744</v>
      </c>
      <c r="D10874">
        <v>5.57</v>
      </c>
      <c r="E10874" t="s">
        <v>30879</v>
      </c>
    </row>
    <row r="10875" spans="1:5" hidden="1" x14ac:dyDescent="0.2">
      <c r="A10875" s="94" t="s">
        <v>50717</v>
      </c>
      <c r="B10875" t="s">
        <v>50718</v>
      </c>
      <c r="C10875" t="s">
        <v>8744</v>
      </c>
      <c r="D10875">
        <v>7.34</v>
      </c>
      <c r="E10875" t="s">
        <v>30879</v>
      </c>
    </row>
    <row r="10876" spans="1:5" hidden="1" x14ac:dyDescent="0.2">
      <c r="A10876" s="94" t="s">
        <v>49334</v>
      </c>
      <c r="B10876" t="s">
        <v>49335</v>
      </c>
      <c r="C10876" t="s">
        <v>243</v>
      </c>
      <c r="D10876">
        <v>32.44</v>
      </c>
      <c r="E10876" t="s">
        <v>30879</v>
      </c>
    </row>
    <row r="10877" spans="1:5" hidden="1" x14ac:dyDescent="0.2">
      <c r="A10877" s="94" t="s">
        <v>10855</v>
      </c>
      <c r="B10877" t="s">
        <v>22550</v>
      </c>
      <c r="C10877" t="s">
        <v>243</v>
      </c>
      <c r="D10877">
        <v>3.8</v>
      </c>
      <c r="E10877" t="s">
        <v>30879</v>
      </c>
    </row>
    <row r="10878" spans="1:5" hidden="1" x14ac:dyDescent="0.2">
      <c r="A10878" s="94" t="s">
        <v>10856</v>
      </c>
      <c r="B10878" t="s">
        <v>10857</v>
      </c>
      <c r="C10878" t="s">
        <v>243</v>
      </c>
      <c r="D10878">
        <v>4.75</v>
      </c>
      <c r="E10878" t="s">
        <v>30879</v>
      </c>
    </row>
    <row r="10879" spans="1:5" hidden="1" x14ac:dyDescent="0.2">
      <c r="A10879" s="94" t="s">
        <v>50141</v>
      </c>
      <c r="B10879" t="s">
        <v>50142</v>
      </c>
      <c r="C10879" t="s">
        <v>243</v>
      </c>
      <c r="D10879">
        <v>4.84</v>
      </c>
      <c r="E10879" t="s">
        <v>30879</v>
      </c>
    </row>
    <row r="10880" spans="1:5" hidden="1" x14ac:dyDescent="0.2">
      <c r="A10880" s="94" t="s">
        <v>50143</v>
      </c>
      <c r="B10880" t="s">
        <v>50144</v>
      </c>
      <c r="C10880" t="s">
        <v>2815</v>
      </c>
      <c r="D10880">
        <v>30.36</v>
      </c>
      <c r="E10880" t="s">
        <v>30879</v>
      </c>
    </row>
    <row r="10881" spans="1:5" hidden="1" x14ac:dyDescent="0.2">
      <c r="A10881" s="94" t="s">
        <v>49342</v>
      </c>
      <c r="B10881" t="s">
        <v>49343</v>
      </c>
      <c r="C10881" t="s">
        <v>243</v>
      </c>
      <c r="D10881">
        <v>13.46</v>
      </c>
      <c r="E10881" t="s">
        <v>30879</v>
      </c>
    </row>
    <row r="10882" spans="1:5" hidden="1" x14ac:dyDescent="0.2">
      <c r="A10882" s="94" t="s">
        <v>50685</v>
      </c>
      <c r="B10882" t="s">
        <v>50686</v>
      </c>
      <c r="C10882" t="s">
        <v>243</v>
      </c>
      <c r="D10882">
        <v>85.22</v>
      </c>
      <c r="E10882" t="s">
        <v>30879</v>
      </c>
    </row>
    <row r="10883" spans="1:5" hidden="1" x14ac:dyDescent="0.2">
      <c r="A10883" s="94" t="s">
        <v>49340</v>
      </c>
      <c r="B10883" t="s">
        <v>49341</v>
      </c>
      <c r="C10883" t="s">
        <v>243</v>
      </c>
      <c r="D10883">
        <v>48.5</v>
      </c>
      <c r="E10883" t="s">
        <v>30879</v>
      </c>
    </row>
    <row r="10884" spans="1:5" hidden="1" x14ac:dyDescent="0.2">
      <c r="A10884" s="94" t="s">
        <v>50729</v>
      </c>
      <c r="B10884" t="s">
        <v>50730</v>
      </c>
      <c r="C10884" t="s">
        <v>243</v>
      </c>
      <c r="D10884">
        <v>14.85</v>
      </c>
      <c r="E10884" t="s">
        <v>30879</v>
      </c>
    </row>
    <row r="10885" spans="1:5" hidden="1" x14ac:dyDescent="0.2">
      <c r="A10885" s="94" t="s">
        <v>22551</v>
      </c>
      <c r="B10885" t="s">
        <v>22552</v>
      </c>
      <c r="C10885" t="s">
        <v>243</v>
      </c>
      <c r="D10885">
        <v>13.43</v>
      </c>
      <c r="E10885" t="s">
        <v>30879</v>
      </c>
    </row>
    <row r="10886" spans="1:5" hidden="1" x14ac:dyDescent="0.2">
      <c r="A10886" s="94" t="s">
        <v>50705</v>
      </c>
      <c r="B10886" t="s">
        <v>50706</v>
      </c>
      <c r="C10886" t="s">
        <v>8744</v>
      </c>
      <c r="D10886">
        <v>14.15</v>
      </c>
      <c r="E10886" t="s">
        <v>30879</v>
      </c>
    </row>
    <row r="10887" spans="1:5" hidden="1" x14ac:dyDescent="0.2">
      <c r="A10887" s="94" t="s">
        <v>50757</v>
      </c>
      <c r="B10887" t="s">
        <v>50758</v>
      </c>
      <c r="C10887" t="s">
        <v>243</v>
      </c>
      <c r="D10887">
        <v>10.58</v>
      </c>
      <c r="E10887" t="s">
        <v>30879</v>
      </c>
    </row>
    <row r="10888" spans="1:5" hidden="1" x14ac:dyDescent="0.2">
      <c r="A10888" s="94" t="s">
        <v>50753</v>
      </c>
      <c r="B10888" t="s">
        <v>50754</v>
      </c>
      <c r="C10888" t="s">
        <v>2847</v>
      </c>
      <c r="D10888">
        <v>52.92</v>
      </c>
      <c r="E10888" t="s">
        <v>30879</v>
      </c>
    </row>
    <row r="10889" spans="1:5" hidden="1" x14ac:dyDescent="0.2">
      <c r="A10889" s="94" t="s">
        <v>50719</v>
      </c>
      <c r="B10889" t="s">
        <v>50720</v>
      </c>
      <c r="C10889" t="s">
        <v>8744</v>
      </c>
      <c r="D10889">
        <v>6.66</v>
      </c>
      <c r="E10889" t="s">
        <v>30879</v>
      </c>
    </row>
    <row r="10890" spans="1:5" hidden="1" x14ac:dyDescent="0.2">
      <c r="A10890" s="94" t="s">
        <v>50721</v>
      </c>
      <c r="B10890" t="s">
        <v>50722</v>
      </c>
      <c r="C10890" t="s">
        <v>8744</v>
      </c>
      <c r="D10890">
        <v>4.2300000000000004</v>
      </c>
      <c r="E10890" t="s">
        <v>30879</v>
      </c>
    </row>
    <row r="10891" spans="1:5" hidden="1" x14ac:dyDescent="0.2">
      <c r="A10891" s="94" t="s">
        <v>10858</v>
      </c>
      <c r="B10891" t="s">
        <v>10859</v>
      </c>
      <c r="C10891" t="s">
        <v>243</v>
      </c>
      <c r="D10891">
        <v>27</v>
      </c>
      <c r="E10891" t="s">
        <v>30879</v>
      </c>
    </row>
    <row r="10892" spans="1:5" hidden="1" x14ac:dyDescent="0.2">
      <c r="A10892" s="94" t="s">
        <v>50723</v>
      </c>
      <c r="B10892" t="s">
        <v>50724</v>
      </c>
      <c r="C10892" t="s">
        <v>8744</v>
      </c>
      <c r="D10892">
        <v>5.0999999999999996</v>
      </c>
      <c r="E10892" t="s">
        <v>30879</v>
      </c>
    </row>
    <row r="10893" spans="1:5" hidden="1" x14ac:dyDescent="0.2">
      <c r="A10893" s="94" t="s">
        <v>50727</v>
      </c>
      <c r="B10893" t="s">
        <v>50728</v>
      </c>
      <c r="C10893" t="s">
        <v>8744</v>
      </c>
      <c r="D10893">
        <v>6.66</v>
      </c>
      <c r="E10893" t="s">
        <v>30879</v>
      </c>
    </row>
    <row r="10894" spans="1:5" hidden="1" x14ac:dyDescent="0.2">
      <c r="A10894" s="94" t="s">
        <v>50731</v>
      </c>
      <c r="B10894" t="s">
        <v>50732</v>
      </c>
      <c r="C10894" t="s">
        <v>8744</v>
      </c>
      <c r="D10894">
        <v>9.5500000000000007</v>
      </c>
      <c r="E10894" t="s">
        <v>30879</v>
      </c>
    </row>
    <row r="10895" spans="1:5" hidden="1" x14ac:dyDescent="0.2">
      <c r="A10895" s="94" t="s">
        <v>50733</v>
      </c>
      <c r="B10895" t="s">
        <v>50734</v>
      </c>
      <c r="C10895" t="s">
        <v>8744</v>
      </c>
      <c r="D10895">
        <v>6.25</v>
      </c>
      <c r="E10895" t="s">
        <v>30879</v>
      </c>
    </row>
    <row r="10896" spans="1:5" hidden="1" x14ac:dyDescent="0.2">
      <c r="A10896" s="94" t="s">
        <v>50735</v>
      </c>
      <c r="B10896" t="s">
        <v>50736</v>
      </c>
      <c r="C10896" t="s">
        <v>8744</v>
      </c>
      <c r="D10896">
        <v>6.25</v>
      </c>
      <c r="E10896" t="s">
        <v>30879</v>
      </c>
    </row>
    <row r="10897" spans="1:5" hidden="1" x14ac:dyDescent="0.2">
      <c r="A10897" s="94" t="s">
        <v>50737</v>
      </c>
      <c r="B10897" t="s">
        <v>50738</v>
      </c>
      <c r="C10897" t="s">
        <v>8744</v>
      </c>
      <c r="D10897">
        <v>7.12</v>
      </c>
      <c r="E10897" t="s">
        <v>30879</v>
      </c>
    </row>
    <row r="10898" spans="1:5" hidden="1" x14ac:dyDescent="0.2">
      <c r="A10898" s="94" t="s">
        <v>50739</v>
      </c>
      <c r="B10898" t="s">
        <v>50740</v>
      </c>
      <c r="C10898" t="s">
        <v>8744</v>
      </c>
      <c r="D10898">
        <v>7.55</v>
      </c>
      <c r="E10898" t="s">
        <v>30879</v>
      </c>
    </row>
    <row r="10899" spans="1:5" hidden="1" x14ac:dyDescent="0.2">
      <c r="A10899" s="94" t="s">
        <v>50741</v>
      </c>
      <c r="B10899" t="s">
        <v>50742</v>
      </c>
      <c r="C10899" t="s">
        <v>8744</v>
      </c>
      <c r="D10899">
        <v>6.87</v>
      </c>
      <c r="E10899" t="s">
        <v>30879</v>
      </c>
    </row>
    <row r="10900" spans="1:5" hidden="1" x14ac:dyDescent="0.2">
      <c r="A10900" s="94" t="s">
        <v>50295</v>
      </c>
      <c r="B10900" t="s">
        <v>50296</v>
      </c>
      <c r="C10900" t="s">
        <v>1031</v>
      </c>
      <c r="D10900">
        <v>137.82</v>
      </c>
      <c r="E10900" t="s">
        <v>30879</v>
      </c>
    </row>
    <row r="10901" spans="1:5" hidden="1" x14ac:dyDescent="0.2">
      <c r="A10901" s="94" t="s">
        <v>50133</v>
      </c>
      <c r="B10901" t="s">
        <v>50134</v>
      </c>
      <c r="C10901" t="s">
        <v>243</v>
      </c>
      <c r="D10901">
        <v>61.84</v>
      </c>
      <c r="E10901" t="s">
        <v>30879</v>
      </c>
    </row>
    <row r="10902" spans="1:5" hidden="1" x14ac:dyDescent="0.2">
      <c r="A10902" s="94" t="s">
        <v>50181</v>
      </c>
      <c r="B10902" t="s">
        <v>50182</v>
      </c>
      <c r="C10902" t="s">
        <v>243</v>
      </c>
      <c r="D10902">
        <v>137.88</v>
      </c>
      <c r="E10902" t="s">
        <v>30879</v>
      </c>
    </row>
    <row r="10903" spans="1:5" hidden="1" x14ac:dyDescent="0.2">
      <c r="A10903" s="94" t="s">
        <v>10860</v>
      </c>
      <c r="B10903" t="s">
        <v>10861</v>
      </c>
      <c r="C10903" t="s">
        <v>243</v>
      </c>
      <c r="D10903">
        <v>135</v>
      </c>
      <c r="E10903" t="s">
        <v>30879</v>
      </c>
    </row>
    <row r="10904" spans="1:5" hidden="1" x14ac:dyDescent="0.2">
      <c r="A10904" s="94" t="s">
        <v>50179</v>
      </c>
      <c r="B10904" t="s">
        <v>50180</v>
      </c>
      <c r="C10904" t="s">
        <v>243</v>
      </c>
      <c r="D10904">
        <v>189.58</v>
      </c>
      <c r="E10904" t="s">
        <v>30879</v>
      </c>
    </row>
    <row r="10905" spans="1:5" hidden="1" x14ac:dyDescent="0.2">
      <c r="A10905" s="94" t="s">
        <v>50683</v>
      </c>
      <c r="B10905" t="s">
        <v>50684</v>
      </c>
      <c r="C10905" t="s">
        <v>8744</v>
      </c>
      <c r="D10905">
        <v>32.659999999999997</v>
      </c>
      <c r="E10905" t="s">
        <v>30879</v>
      </c>
    </row>
    <row r="10906" spans="1:5" hidden="1" x14ac:dyDescent="0.2">
      <c r="A10906" s="94" t="s">
        <v>50681</v>
      </c>
      <c r="B10906" t="s">
        <v>50682</v>
      </c>
      <c r="C10906" t="s">
        <v>243</v>
      </c>
      <c r="D10906">
        <v>32.659999999999997</v>
      </c>
      <c r="E10906" t="s">
        <v>30879</v>
      </c>
    </row>
    <row r="10907" spans="1:5" hidden="1" x14ac:dyDescent="0.2">
      <c r="A10907" s="94" t="s">
        <v>10862</v>
      </c>
      <c r="B10907" t="s">
        <v>10863</v>
      </c>
      <c r="C10907" t="s">
        <v>243</v>
      </c>
      <c r="D10907">
        <v>19.18</v>
      </c>
      <c r="E10907" t="s">
        <v>30879</v>
      </c>
    </row>
    <row r="10908" spans="1:5" hidden="1" x14ac:dyDescent="0.2">
      <c r="A10908" s="94" t="s">
        <v>50297</v>
      </c>
      <c r="B10908" t="s">
        <v>50298</v>
      </c>
      <c r="C10908" t="s">
        <v>243</v>
      </c>
      <c r="D10908">
        <v>22.44</v>
      </c>
      <c r="E10908" t="s">
        <v>30879</v>
      </c>
    </row>
    <row r="10909" spans="1:5" hidden="1" x14ac:dyDescent="0.2">
      <c r="A10909" s="94" t="s">
        <v>50299</v>
      </c>
      <c r="B10909" t="s">
        <v>50300</v>
      </c>
      <c r="C10909" t="s">
        <v>243</v>
      </c>
      <c r="D10909">
        <v>22.46</v>
      </c>
      <c r="E10909" t="s">
        <v>30879</v>
      </c>
    </row>
    <row r="10910" spans="1:5" hidden="1" x14ac:dyDescent="0.2">
      <c r="A10910" s="94" t="s">
        <v>50301</v>
      </c>
      <c r="B10910" t="s">
        <v>50302</v>
      </c>
      <c r="C10910" t="s">
        <v>243</v>
      </c>
      <c r="D10910">
        <v>30.46</v>
      </c>
      <c r="E10910" t="s">
        <v>30879</v>
      </c>
    </row>
    <row r="10911" spans="1:5" hidden="1" x14ac:dyDescent="0.2">
      <c r="A10911" s="94" t="s">
        <v>50303</v>
      </c>
      <c r="B10911" t="s">
        <v>50304</v>
      </c>
      <c r="C10911" t="s">
        <v>243</v>
      </c>
      <c r="D10911">
        <v>32.08</v>
      </c>
      <c r="E10911" t="s">
        <v>30879</v>
      </c>
    </row>
    <row r="10912" spans="1:5" hidden="1" x14ac:dyDescent="0.2">
      <c r="A10912" s="94" t="s">
        <v>50011</v>
      </c>
      <c r="B10912" t="s">
        <v>50012</v>
      </c>
      <c r="C10912" t="s">
        <v>1031</v>
      </c>
      <c r="D10912">
        <v>78.739999999999995</v>
      </c>
      <c r="E10912" t="s">
        <v>30879</v>
      </c>
    </row>
    <row r="10913" spans="1:5" hidden="1" x14ac:dyDescent="0.2">
      <c r="A10913" s="94" t="s">
        <v>50009</v>
      </c>
      <c r="B10913" t="s">
        <v>50010</v>
      </c>
      <c r="C10913" t="s">
        <v>1031</v>
      </c>
      <c r="D10913">
        <v>80.48</v>
      </c>
      <c r="E10913" t="s">
        <v>30879</v>
      </c>
    </row>
    <row r="10914" spans="1:5" hidden="1" x14ac:dyDescent="0.2">
      <c r="A10914" s="94" t="s">
        <v>50293</v>
      </c>
      <c r="B10914" t="s">
        <v>50294</v>
      </c>
      <c r="C10914" t="s">
        <v>1031</v>
      </c>
      <c r="D10914">
        <v>66.47</v>
      </c>
      <c r="E10914" t="s">
        <v>30879</v>
      </c>
    </row>
    <row r="10915" spans="1:5" hidden="1" x14ac:dyDescent="0.2">
      <c r="A10915" s="94" t="s">
        <v>50127</v>
      </c>
      <c r="B10915" t="s">
        <v>50128</v>
      </c>
      <c r="C10915" t="s">
        <v>243</v>
      </c>
      <c r="D10915">
        <v>55.15</v>
      </c>
      <c r="E10915" t="s">
        <v>30879</v>
      </c>
    </row>
    <row r="10916" spans="1:5" hidden="1" x14ac:dyDescent="0.2">
      <c r="A10916" s="94" t="s">
        <v>50183</v>
      </c>
      <c r="B10916" t="s">
        <v>50184</v>
      </c>
      <c r="C10916" t="s">
        <v>243</v>
      </c>
      <c r="D10916">
        <v>62.04</v>
      </c>
      <c r="E10916" t="s">
        <v>30879</v>
      </c>
    </row>
    <row r="10917" spans="1:5" hidden="1" x14ac:dyDescent="0.2">
      <c r="A10917" s="94" t="s">
        <v>49385</v>
      </c>
      <c r="B10917" t="s">
        <v>49386</v>
      </c>
      <c r="C10917" t="s">
        <v>243</v>
      </c>
      <c r="D10917" s="684">
        <v>2814.36</v>
      </c>
      <c r="E10917" t="s">
        <v>30879</v>
      </c>
    </row>
    <row r="10918" spans="1:5" hidden="1" x14ac:dyDescent="0.2">
      <c r="A10918" s="94" t="s">
        <v>50135</v>
      </c>
      <c r="B10918" t="s">
        <v>50136</v>
      </c>
      <c r="C10918" t="s">
        <v>243</v>
      </c>
      <c r="D10918">
        <v>27.99</v>
      </c>
      <c r="E10918" t="s">
        <v>30879</v>
      </c>
    </row>
    <row r="10919" spans="1:5" hidden="1" x14ac:dyDescent="0.2">
      <c r="A10919" s="94" t="s">
        <v>50015</v>
      </c>
      <c r="B10919" t="s">
        <v>50016</v>
      </c>
      <c r="C10919" t="s">
        <v>243</v>
      </c>
      <c r="D10919">
        <v>67.349999999999994</v>
      </c>
      <c r="E10919" t="s">
        <v>30879</v>
      </c>
    </row>
    <row r="10920" spans="1:5" hidden="1" x14ac:dyDescent="0.2">
      <c r="A10920" s="94" t="s">
        <v>50001</v>
      </c>
      <c r="B10920" t="s">
        <v>50002</v>
      </c>
      <c r="C10920" t="s">
        <v>243</v>
      </c>
      <c r="D10920">
        <v>101.03</v>
      </c>
      <c r="E10920" t="s">
        <v>30879</v>
      </c>
    </row>
    <row r="10921" spans="1:5" hidden="1" x14ac:dyDescent="0.2">
      <c r="A10921" s="94" t="s">
        <v>50017</v>
      </c>
      <c r="B10921" t="s">
        <v>50018</v>
      </c>
      <c r="C10921" t="s">
        <v>243</v>
      </c>
      <c r="D10921">
        <v>19.05</v>
      </c>
      <c r="E10921" t="s">
        <v>30879</v>
      </c>
    </row>
    <row r="10922" spans="1:5" hidden="1" x14ac:dyDescent="0.2">
      <c r="A10922" s="94" t="s">
        <v>49995</v>
      </c>
      <c r="B10922" t="s">
        <v>49996</v>
      </c>
      <c r="C10922" t="s">
        <v>243</v>
      </c>
      <c r="D10922">
        <v>67.349999999999994</v>
      </c>
      <c r="E10922" t="s">
        <v>30879</v>
      </c>
    </row>
    <row r="10923" spans="1:5" hidden="1" x14ac:dyDescent="0.2">
      <c r="A10923" s="94" t="s">
        <v>50013</v>
      </c>
      <c r="B10923" t="s">
        <v>50014</v>
      </c>
      <c r="C10923" t="s">
        <v>243</v>
      </c>
      <c r="D10923">
        <v>38.49</v>
      </c>
      <c r="E10923" t="s">
        <v>30879</v>
      </c>
    </row>
    <row r="10924" spans="1:5" hidden="1" x14ac:dyDescent="0.2">
      <c r="A10924" s="94" t="s">
        <v>50019</v>
      </c>
      <c r="B10924" t="s">
        <v>50020</v>
      </c>
      <c r="C10924" t="s">
        <v>243</v>
      </c>
      <c r="D10924">
        <v>88.21</v>
      </c>
      <c r="E10924" t="s">
        <v>30879</v>
      </c>
    </row>
    <row r="10925" spans="1:5" hidden="1" x14ac:dyDescent="0.2">
      <c r="A10925" s="94" t="s">
        <v>50137</v>
      </c>
      <c r="B10925" t="s">
        <v>50138</v>
      </c>
      <c r="C10925" t="s">
        <v>243</v>
      </c>
      <c r="D10925">
        <v>103.78</v>
      </c>
      <c r="E10925" t="s">
        <v>30879</v>
      </c>
    </row>
    <row r="10926" spans="1:5" hidden="1" x14ac:dyDescent="0.2">
      <c r="A10926" s="94" t="s">
        <v>49336</v>
      </c>
      <c r="B10926" t="s">
        <v>49337</v>
      </c>
      <c r="C10926" t="s">
        <v>243</v>
      </c>
      <c r="D10926">
        <v>54.53</v>
      </c>
      <c r="E10926" t="s">
        <v>30879</v>
      </c>
    </row>
    <row r="10927" spans="1:5" hidden="1" x14ac:dyDescent="0.2">
      <c r="A10927" s="94" t="s">
        <v>50007</v>
      </c>
      <c r="B10927" t="s">
        <v>50008</v>
      </c>
      <c r="C10927" t="s">
        <v>243</v>
      </c>
      <c r="D10927">
        <v>17.64</v>
      </c>
      <c r="E10927" t="s">
        <v>30879</v>
      </c>
    </row>
    <row r="10928" spans="1:5" hidden="1" x14ac:dyDescent="0.2">
      <c r="A10928" s="94" t="s">
        <v>50005</v>
      </c>
      <c r="B10928" t="s">
        <v>50006</v>
      </c>
      <c r="C10928" t="s">
        <v>243</v>
      </c>
      <c r="D10928">
        <v>59.33</v>
      </c>
      <c r="E10928" t="s">
        <v>30879</v>
      </c>
    </row>
    <row r="10929" spans="1:5" hidden="1" x14ac:dyDescent="0.2">
      <c r="A10929" s="94" t="s">
        <v>10864</v>
      </c>
      <c r="B10929" t="s">
        <v>10865</v>
      </c>
      <c r="C10929" t="s">
        <v>243</v>
      </c>
      <c r="D10929">
        <v>48.94</v>
      </c>
      <c r="E10929" t="s">
        <v>30879</v>
      </c>
    </row>
    <row r="10930" spans="1:5" hidden="1" x14ac:dyDescent="0.2">
      <c r="A10930" s="94" t="s">
        <v>50129</v>
      </c>
      <c r="B10930" t="s">
        <v>50130</v>
      </c>
      <c r="C10930" t="s">
        <v>243</v>
      </c>
      <c r="D10930">
        <v>25.68</v>
      </c>
      <c r="E10930" t="s">
        <v>30879</v>
      </c>
    </row>
    <row r="10931" spans="1:5" hidden="1" x14ac:dyDescent="0.2">
      <c r="A10931" s="94" t="s">
        <v>49999</v>
      </c>
      <c r="B10931" t="s">
        <v>50000</v>
      </c>
      <c r="C10931" t="s">
        <v>243</v>
      </c>
      <c r="D10931">
        <v>39.64</v>
      </c>
      <c r="E10931" t="s">
        <v>30879</v>
      </c>
    </row>
    <row r="10932" spans="1:5" hidden="1" x14ac:dyDescent="0.2">
      <c r="A10932" s="94" t="s">
        <v>49383</v>
      </c>
      <c r="B10932" t="s">
        <v>49384</v>
      </c>
      <c r="C10932" t="s">
        <v>243</v>
      </c>
      <c r="D10932" s="684">
        <v>2250.36</v>
      </c>
      <c r="E10932" t="s">
        <v>30879</v>
      </c>
    </row>
    <row r="10933" spans="1:5" hidden="1" x14ac:dyDescent="0.2">
      <c r="A10933" s="94" t="s">
        <v>49381</v>
      </c>
      <c r="B10933" t="s">
        <v>49382</v>
      </c>
      <c r="C10933" t="s">
        <v>243</v>
      </c>
      <c r="D10933" s="684">
        <v>2024.76</v>
      </c>
      <c r="E10933" t="s">
        <v>30879</v>
      </c>
    </row>
    <row r="10934" spans="1:5" hidden="1" x14ac:dyDescent="0.2">
      <c r="A10934" s="94" t="s">
        <v>49379</v>
      </c>
      <c r="B10934" t="s">
        <v>49380</v>
      </c>
      <c r="C10934" t="s">
        <v>243</v>
      </c>
      <c r="D10934">
        <v>203.04</v>
      </c>
      <c r="E10934" t="s">
        <v>30879</v>
      </c>
    </row>
    <row r="10935" spans="1:5" hidden="1" x14ac:dyDescent="0.2">
      <c r="A10935" s="94" t="s">
        <v>49338</v>
      </c>
      <c r="B10935" t="s">
        <v>49339</v>
      </c>
      <c r="C10935" t="s">
        <v>243</v>
      </c>
      <c r="D10935">
        <v>9.74</v>
      </c>
      <c r="E10935" t="s">
        <v>30879</v>
      </c>
    </row>
    <row r="10936" spans="1:5" hidden="1" x14ac:dyDescent="0.2">
      <c r="A10936" s="94" t="s">
        <v>10866</v>
      </c>
      <c r="B10936" t="s">
        <v>22553</v>
      </c>
      <c r="C10936" t="s">
        <v>243</v>
      </c>
      <c r="D10936">
        <v>46.47</v>
      </c>
      <c r="E10936" t="s">
        <v>30879</v>
      </c>
    </row>
    <row r="10937" spans="1:5" hidden="1" x14ac:dyDescent="0.2">
      <c r="A10937" s="94" t="s">
        <v>10867</v>
      </c>
      <c r="B10937" t="s">
        <v>10868</v>
      </c>
      <c r="C10937" t="s">
        <v>243</v>
      </c>
      <c r="D10937">
        <v>2.06</v>
      </c>
      <c r="E10937" t="s">
        <v>30879</v>
      </c>
    </row>
    <row r="10938" spans="1:5" hidden="1" x14ac:dyDescent="0.2">
      <c r="A10938" s="94" t="s">
        <v>10869</v>
      </c>
      <c r="B10938" t="s">
        <v>10870</v>
      </c>
      <c r="C10938" t="s">
        <v>243</v>
      </c>
      <c r="D10938">
        <v>2.06</v>
      </c>
      <c r="E10938" t="s">
        <v>30879</v>
      </c>
    </row>
    <row r="10939" spans="1:5" hidden="1" x14ac:dyDescent="0.2">
      <c r="A10939" s="94" t="s">
        <v>10871</v>
      </c>
      <c r="B10939" t="s">
        <v>10872</v>
      </c>
      <c r="C10939" t="s">
        <v>243</v>
      </c>
      <c r="D10939">
        <v>2.06</v>
      </c>
      <c r="E10939" t="s">
        <v>30879</v>
      </c>
    </row>
    <row r="10940" spans="1:5" hidden="1" x14ac:dyDescent="0.2">
      <c r="A10940" s="94" t="s">
        <v>50185</v>
      </c>
      <c r="B10940" t="s">
        <v>50186</v>
      </c>
      <c r="C10940" t="s">
        <v>243</v>
      </c>
      <c r="D10940">
        <v>45.8</v>
      </c>
      <c r="E10940" t="s">
        <v>30879</v>
      </c>
    </row>
    <row r="10941" spans="1:5" hidden="1" x14ac:dyDescent="0.2">
      <c r="A10941" s="94" t="s">
        <v>10873</v>
      </c>
      <c r="B10941" t="s">
        <v>10874</v>
      </c>
      <c r="C10941" t="s">
        <v>243</v>
      </c>
      <c r="D10941">
        <v>53.66</v>
      </c>
      <c r="E10941" t="s">
        <v>30879</v>
      </c>
    </row>
    <row r="10942" spans="1:5" hidden="1" x14ac:dyDescent="0.2">
      <c r="A10942" s="94" t="s">
        <v>49396</v>
      </c>
      <c r="B10942" t="s">
        <v>49397</v>
      </c>
      <c r="C10942" t="s">
        <v>243</v>
      </c>
      <c r="D10942">
        <v>93.35</v>
      </c>
      <c r="E10942" t="s">
        <v>30879</v>
      </c>
    </row>
    <row r="10943" spans="1:5" hidden="1" x14ac:dyDescent="0.2">
      <c r="A10943" s="94" t="s">
        <v>49346</v>
      </c>
      <c r="B10943" t="s">
        <v>49347</v>
      </c>
      <c r="C10943" t="s">
        <v>243</v>
      </c>
      <c r="D10943">
        <v>46.4</v>
      </c>
      <c r="E10943" t="s">
        <v>30879</v>
      </c>
    </row>
    <row r="10944" spans="1:5" hidden="1" x14ac:dyDescent="0.2">
      <c r="A10944" s="94" t="s">
        <v>49423</v>
      </c>
      <c r="B10944" t="s">
        <v>49424</v>
      </c>
      <c r="C10944" t="s">
        <v>243</v>
      </c>
      <c r="D10944">
        <v>133.05000000000001</v>
      </c>
      <c r="E10944" t="s">
        <v>30879</v>
      </c>
    </row>
    <row r="10945" spans="1:5" hidden="1" x14ac:dyDescent="0.2">
      <c r="A10945" s="94" t="s">
        <v>10875</v>
      </c>
      <c r="B10945" t="s">
        <v>22554</v>
      </c>
      <c r="C10945" t="s">
        <v>243</v>
      </c>
      <c r="D10945">
        <v>17.52</v>
      </c>
      <c r="E10945" t="s">
        <v>30879</v>
      </c>
    </row>
    <row r="10946" spans="1:5" hidden="1" x14ac:dyDescent="0.2">
      <c r="A10946" s="94" t="s">
        <v>49375</v>
      </c>
      <c r="B10946" t="s">
        <v>49376</v>
      </c>
      <c r="C10946" t="s">
        <v>243</v>
      </c>
      <c r="D10946">
        <v>66.3</v>
      </c>
      <c r="E10946" t="s">
        <v>30879</v>
      </c>
    </row>
    <row r="10947" spans="1:5" hidden="1" x14ac:dyDescent="0.2">
      <c r="A10947" s="94" t="s">
        <v>49360</v>
      </c>
      <c r="B10947" t="s">
        <v>49361</v>
      </c>
      <c r="C10947" t="s">
        <v>243</v>
      </c>
      <c r="D10947">
        <v>63.58</v>
      </c>
      <c r="E10947" t="s">
        <v>30879</v>
      </c>
    </row>
    <row r="10948" spans="1:5" hidden="1" x14ac:dyDescent="0.2">
      <c r="A10948" s="94" t="s">
        <v>49362</v>
      </c>
      <c r="B10948" t="s">
        <v>49363</v>
      </c>
      <c r="C10948" t="s">
        <v>243</v>
      </c>
      <c r="D10948">
        <v>75</v>
      </c>
      <c r="E10948" t="s">
        <v>30879</v>
      </c>
    </row>
    <row r="10949" spans="1:5" hidden="1" x14ac:dyDescent="0.2">
      <c r="A10949" s="94" t="s">
        <v>49427</v>
      </c>
      <c r="B10949" t="s">
        <v>49428</v>
      </c>
      <c r="C10949" t="s">
        <v>243</v>
      </c>
      <c r="D10949">
        <v>26.22</v>
      </c>
      <c r="E10949" t="s">
        <v>30879</v>
      </c>
    </row>
    <row r="10950" spans="1:5" hidden="1" x14ac:dyDescent="0.2">
      <c r="A10950" s="94" t="s">
        <v>49373</v>
      </c>
      <c r="B10950" t="s">
        <v>49374</v>
      </c>
      <c r="C10950" t="s">
        <v>243</v>
      </c>
      <c r="D10950">
        <v>3.67</v>
      </c>
      <c r="E10950" t="s">
        <v>30879</v>
      </c>
    </row>
    <row r="10951" spans="1:5" hidden="1" x14ac:dyDescent="0.2">
      <c r="A10951" s="94" t="s">
        <v>49409</v>
      </c>
      <c r="B10951" t="s">
        <v>49410</v>
      </c>
      <c r="C10951" t="s">
        <v>243</v>
      </c>
      <c r="D10951">
        <v>72.95</v>
      </c>
      <c r="E10951" t="s">
        <v>30879</v>
      </c>
    </row>
    <row r="10952" spans="1:5" hidden="1" x14ac:dyDescent="0.2">
      <c r="A10952" s="94" t="s">
        <v>49411</v>
      </c>
      <c r="B10952" t="s">
        <v>49412</v>
      </c>
      <c r="C10952" t="s">
        <v>243</v>
      </c>
      <c r="D10952">
        <v>74.67</v>
      </c>
      <c r="E10952" t="s">
        <v>30879</v>
      </c>
    </row>
    <row r="10953" spans="1:5" hidden="1" x14ac:dyDescent="0.2">
      <c r="A10953" s="94" t="s">
        <v>49413</v>
      </c>
      <c r="B10953" t="s">
        <v>49414</v>
      </c>
      <c r="C10953" t="s">
        <v>243</v>
      </c>
      <c r="D10953">
        <v>88.98</v>
      </c>
      <c r="E10953" t="s">
        <v>30879</v>
      </c>
    </row>
    <row r="10954" spans="1:5" hidden="1" x14ac:dyDescent="0.2">
      <c r="A10954" s="94" t="s">
        <v>49433</v>
      </c>
      <c r="B10954" t="s">
        <v>49434</v>
      </c>
      <c r="C10954" t="s">
        <v>243</v>
      </c>
      <c r="D10954">
        <v>24.51</v>
      </c>
      <c r="E10954" t="s">
        <v>30879</v>
      </c>
    </row>
    <row r="10955" spans="1:5" hidden="1" x14ac:dyDescent="0.2">
      <c r="A10955" s="94" t="s">
        <v>10876</v>
      </c>
      <c r="B10955" t="s">
        <v>10877</v>
      </c>
      <c r="C10955" t="s">
        <v>243</v>
      </c>
      <c r="D10955">
        <v>29.88</v>
      </c>
      <c r="E10955" t="s">
        <v>30879</v>
      </c>
    </row>
    <row r="10956" spans="1:5" hidden="1" x14ac:dyDescent="0.2">
      <c r="A10956" s="94" t="s">
        <v>49421</v>
      </c>
      <c r="B10956" t="s">
        <v>49422</v>
      </c>
      <c r="C10956" t="s">
        <v>243</v>
      </c>
      <c r="D10956">
        <v>29.88</v>
      </c>
      <c r="E10956" t="s">
        <v>30879</v>
      </c>
    </row>
    <row r="10957" spans="1:5" hidden="1" x14ac:dyDescent="0.2">
      <c r="A10957" s="94" t="s">
        <v>49394</v>
      </c>
      <c r="B10957" t="s">
        <v>49395</v>
      </c>
      <c r="C10957" t="s">
        <v>243</v>
      </c>
      <c r="D10957">
        <v>29.88</v>
      </c>
      <c r="E10957" t="s">
        <v>30879</v>
      </c>
    </row>
    <row r="10958" spans="1:5" hidden="1" x14ac:dyDescent="0.2">
      <c r="A10958" s="94" t="s">
        <v>49398</v>
      </c>
      <c r="B10958" t="s">
        <v>49399</v>
      </c>
      <c r="C10958" t="s">
        <v>243</v>
      </c>
      <c r="D10958">
        <v>29.88</v>
      </c>
      <c r="E10958" t="s">
        <v>30879</v>
      </c>
    </row>
    <row r="10959" spans="1:5" hidden="1" x14ac:dyDescent="0.2">
      <c r="A10959" s="94" t="s">
        <v>49391</v>
      </c>
      <c r="B10959" t="s">
        <v>49392</v>
      </c>
      <c r="C10959" t="s">
        <v>243</v>
      </c>
      <c r="D10959">
        <v>22.46</v>
      </c>
      <c r="E10959" t="s">
        <v>30879</v>
      </c>
    </row>
    <row r="10960" spans="1:5" hidden="1" x14ac:dyDescent="0.2">
      <c r="A10960" s="94" t="s">
        <v>49364</v>
      </c>
      <c r="B10960" t="s">
        <v>49365</v>
      </c>
      <c r="C10960" t="s">
        <v>243</v>
      </c>
      <c r="D10960">
        <v>1.1499999999999999</v>
      </c>
      <c r="E10960" t="s">
        <v>30879</v>
      </c>
    </row>
    <row r="10961" spans="1:5" hidden="1" x14ac:dyDescent="0.2">
      <c r="A10961" s="94" t="s">
        <v>49366</v>
      </c>
      <c r="B10961" t="s">
        <v>49367</v>
      </c>
      <c r="C10961" t="s">
        <v>243</v>
      </c>
      <c r="D10961">
        <v>1.35</v>
      </c>
      <c r="E10961" t="s">
        <v>30879</v>
      </c>
    </row>
    <row r="10962" spans="1:5" hidden="1" x14ac:dyDescent="0.2">
      <c r="A10962" s="94" t="s">
        <v>49368</v>
      </c>
      <c r="B10962" t="s">
        <v>49369</v>
      </c>
      <c r="C10962" t="s">
        <v>243</v>
      </c>
      <c r="D10962">
        <v>1.63</v>
      </c>
      <c r="E10962" t="s">
        <v>30879</v>
      </c>
    </row>
    <row r="10963" spans="1:5" hidden="1" x14ac:dyDescent="0.2">
      <c r="A10963" s="94" t="s">
        <v>35523</v>
      </c>
      <c r="B10963" t="s">
        <v>35524</v>
      </c>
      <c r="C10963" t="s">
        <v>243</v>
      </c>
      <c r="D10963">
        <v>34.35</v>
      </c>
      <c r="E10963" t="s">
        <v>30879</v>
      </c>
    </row>
    <row r="10964" spans="1:5" hidden="1" x14ac:dyDescent="0.2">
      <c r="A10964" s="94" t="s">
        <v>10878</v>
      </c>
      <c r="B10964" t="s">
        <v>10879</v>
      </c>
      <c r="C10964" t="s">
        <v>243</v>
      </c>
      <c r="D10964">
        <v>13.13</v>
      </c>
      <c r="E10964" t="s">
        <v>30879</v>
      </c>
    </row>
    <row r="10965" spans="1:5" hidden="1" x14ac:dyDescent="0.2">
      <c r="A10965" s="94" t="s">
        <v>49403</v>
      </c>
      <c r="B10965" t="s">
        <v>49404</v>
      </c>
      <c r="C10965" t="s">
        <v>243</v>
      </c>
      <c r="D10965">
        <v>79.02</v>
      </c>
      <c r="E10965" t="s">
        <v>30879</v>
      </c>
    </row>
    <row r="10966" spans="1:5" hidden="1" x14ac:dyDescent="0.2">
      <c r="A10966" s="94" t="s">
        <v>10880</v>
      </c>
      <c r="B10966" t="s">
        <v>10881</v>
      </c>
      <c r="C10966" t="s">
        <v>243</v>
      </c>
      <c r="D10966">
        <v>37.020000000000003</v>
      </c>
      <c r="E10966" t="s">
        <v>30879</v>
      </c>
    </row>
    <row r="10967" spans="1:5" hidden="1" x14ac:dyDescent="0.2">
      <c r="A10967" s="94" t="s">
        <v>10882</v>
      </c>
      <c r="B10967" t="s">
        <v>10883</v>
      </c>
      <c r="C10967" t="s">
        <v>243</v>
      </c>
      <c r="D10967">
        <v>25.39</v>
      </c>
      <c r="E10967" t="s">
        <v>30879</v>
      </c>
    </row>
    <row r="10968" spans="1:5" hidden="1" x14ac:dyDescent="0.2">
      <c r="A10968" s="94" t="s">
        <v>10884</v>
      </c>
      <c r="B10968" t="s">
        <v>10885</v>
      </c>
      <c r="C10968" t="s">
        <v>243</v>
      </c>
      <c r="D10968">
        <v>13.13</v>
      </c>
      <c r="E10968" t="s">
        <v>30879</v>
      </c>
    </row>
    <row r="10969" spans="1:5" hidden="1" x14ac:dyDescent="0.2">
      <c r="A10969" s="94" t="s">
        <v>49358</v>
      </c>
      <c r="B10969" t="s">
        <v>49359</v>
      </c>
      <c r="C10969" t="s">
        <v>243</v>
      </c>
      <c r="D10969">
        <v>13.13</v>
      </c>
      <c r="E10969" t="s">
        <v>30879</v>
      </c>
    </row>
    <row r="10970" spans="1:5" hidden="1" x14ac:dyDescent="0.2">
      <c r="A10970" s="94" t="s">
        <v>49429</v>
      </c>
      <c r="B10970" t="s">
        <v>49430</v>
      </c>
      <c r="C10970" t="s">
        <v>243</v>
      </c>
      <c r="D10970">
        <v>28.32</v>
      </c>
      <c r="E10970" t="s">
        <v>30879</v>
      </c>
    </row>
    <row r="10971" spans="1:5" hidden="1" x14ac:dyDescent="0.2">
      <c r="A10971" s="94" t="s">
        <v>49354</v>
      </c>
      <c r="B10971" t="s">
        <v>49355</v>
      </c>
      <c r="C10971" t="s">
        <v>243</v>
      </c>
      <c r="D10971">
        <v>18.579999999999998</v>
      </c>
      <c r="E10971" t="s">
        <v>30879</v>
      </c>
    </row>
    <row r="10972" spans="1:5" hidden="1" x14ac:dyDescent="0.2">
      <c r="A10972" s="94" t="s">
        <v>49419</v>
      </c>
      <c r="B10972" t="s">
        <v>49420</v>
      </c>
      <c r="C10972" t="s">
        <v>243</v>
      </c>
      <c r="D10972">
        <v>78.77</v>
      </c>
      <c r="E10972" t="s">
        <v>30879</v>
      </c>
    </row>
    <row r="10973" spans="1:5" hidden="1" x14ac:dyDescent="0.2">
      <c r="A10973" s="94" t="s">
        <v>49348</v>
      </c>
      <c r="B10973" t="s">
        <v>49349</v>
      </c>
      <c r="C10973" t="s">
        <v>243</v>
      </c>
      <c r="D10973">
        <v>30.63</v>
      </c>
      <c r="E10973" t="s">
        <v>30879</v>
      </c>
    </row>
    <row r="10974" spans="1:5" hidden="1" x14ac:dyDescent="0.2">
      <c r="A10974" s="94" t="s">
        <v>49350</v>
      </c>
      <c r="B10974" t="s">
        <v>49351</v>
      </c>
      <c r="C10974" t="s">
        <v>243</v>
      </c>
      <c r="D10974">
        <v>35.75</v>
      </c>
      <c r="E10974" t="s">
        <v>30879</v>
      </c>
    </row>
    <row r="10975" spans="1:5" hidden="1" x14ac:dyDescent="0.2">
      <c r="A10975" s="94" t="s">
        <v>22555</v>
      </c>
      <c r="B10975" t="s">
        <v>22556</v>
      </c>
      <c r="C10975" t="s">
        <v>243</v>
      </c>
      <c r="D10975">
        <v>23.61</v>
      </c>
      <c r="E10975" t="s">
        <v>30879</v>
      </c>
    </row>
    <row r="10976" spans="1:5" hidden="1" x14ac:dyDescent="0.2">
      <c r="A10976" s="94" t="s">
        <v>49371</v>
      </c>
      <c r="B10976" t="s">
        <v>49372</v>
      </c>
      <c r="C10976" t="s">
        <v>243</v>
      </c>
      <c r="D10976">
        <v>13.96</v>
      </c>
      <c r="E10976" t="s">
        <v>30879</v>
      </c>
    </row>
    <row r="10977" spans="1:5" hidden="1" x14ac:dyDescent="0.2">
      <c r="A10977" s="94" t="s">
        <v>22557</v>
      </c>
      <c r="B10977" t="s">
        <v>22558</v>
      </c>
      <c r="C10977" t="s">
        <v>243</v>
      </c>
      <c r="D10977">
        <v>15.74</v>
      </c>
      <c r="E10977" t="s">
        <v>30879</v>
      </c>
    </row>
    <row r="10978" spans="1:5" hidden="1" x14ac:dyDescent="0.2">
      <c r="A10978" s="94" t="s">
        <v>22559</v>
      </c>
      <c r="B10978" t="s">
        <v>22560</v>
      </c>
      <c r="C10978" t="s">
        <v>243</v>
      </c>
      <c r="D10978">
        <v>20.41</v>
      </c>
      <c r="E10978" t="s">
        <v>30879</v>
      </c>
    </row>
    <row r="10979" spans="1:5" hidden="1" x14ac:dyDescent="0.2">
      <c r="A10979" s="94" t="s">
        <v>22561</v>
      </c>
      <c r="B10979" t="s">
        <v>22562</v>
      </c>
      <c r="C10979" t="s">
        <v>243</v>
      </c>
      <c r="D10979">
        <v>17.32</v>
      </c>
      <c r="E10979" t="s">
        <v>30879</v>
      </c>
    </row>
    <row r="10980" spans="1:5" hidden="1" x14ac:dyDescent="0.2">
      <c r="A10980" s="94" t="s">
        <v>10886</v>
      </c>
      <c r="B10980" t="s">
        <v>10887</v>
      </c>
      <c r="C10980" t="s">
        <v>243</v>
      </c>
      <c r="D10980">
        <v>18.5</v>
      </c>
      <c r="E10980" t="s">
        <v>30879</v>
      </c>
    </row>
    <row r="10981" spans="1:5" hidden="1" x14ac:dyDescent="0.2">
      <c r="A10981" s="94" t="s">
        <v>49407</v>
      </c>
      <c r="B10981" t="s">
        <v>49408</v>
      </c>
      <c r="C10981" t="s">
        <v>243</v>
      </c>
      <c r="D10981">
        <v>67.13</v>
      </c>
      <c r="E10981" t="s">
        <v>30879</v>
      </c>
    </row>
    <row r="10982" spans="1:5" hidden="1" x14ac:dyDescent="0.2">
      <c r="A10982" s="94" t="s">
        <v>49425</v>
      </c>
      <c r="B10982" t="s">
        <v>49426</v>
      </c>
      <c r="C10982" t="s">
        <v>243</v>
      </c>
      <c r="D10982">
        <v>76.44</v>
      </c>
      <c r="E10982" t="s">
        <v>30879</v>
      </c>
    </row>
    <row r="10983" spans="1:5" hidden="1" x14ac:dyDescent="0.2">
      <c r="A10983" s="94" t="s">
        <v>10888</v>
      </c>
      <c r="B10983" t="s">
        <v>10889</v>
      </c>
      <c r="C10983" t="s">
        <v>243</v>
      </c>
      <c r="D10983">
        <v>91.91</v>
      </c>
      <c r="E10983" t="s">
        <v>30879</v>
      </c>
    </row>
    <row r="10984" spans="1:5" hidden="1" x14ac:dyDescent="0.2">
      <c r="A10984" s="94" t="s">
        <v>22563</v>
      </c>
      <c r="B10984" t="s">
        <v>22564</v>
      </c>
      <c r="C10984" t="s">
        <v>243</v>
      </c>
      <c r="D10984">
        <v>14.04</v>
      </c>
      <c r="E10984" t="s">
        <v>30879</v>
      </c>
    </row>
    <row r="10985" spans="1:5" hidden="1" x14ac:dyDescent="0.2">
      <c r="A10985" s="94" t="s">
        <v>22565</v>
      </c>
      <c r="B10985" t="s">
        <v>49370</v>
      </c>
      <c r="C10985" t="s">
        <v>243</v>
      </c>
      <c r="D10985">
        <v>14.04</v>
      </c>
      <c r="E10985" t="s">
        <v>30879</v>
      </c>
    </row>
    <row r="10986" spans="1:5" hidden="1" x14ac:dyDescent="0.2">
      <c r="A10986" s="94" t="s">
        <v>22566</v>
      </c>
      <c r="B10986" t="s">
        <v>22567</v>
      </c>
      <c r="C10986" t="s">
        <v>243</v>
      </c>
      <c r="D10986">
        <v>15.92</v>
      </c>
      <c r="E10986" t="s">
        <v>30879</v>
      </c>
    </row>
    <row r="10987" spans="1:5" hidden="1" x14ac:dyDescent="0.2">
      <c r="A10987" s="94" t="s">
        <v>10890</v>
      </c>
      <c r="B10987" t="s">
        <v>10891</v>
      </c>
      <c r="C10987" t="s">
        <v>243</v>
      </c>
      <c r="D10987">
        <v>15.71</v>
      </c>
      <c r="E10987" t="s">
        <v>30879</v>
      </c>
    </row>
    <row r="10988" spans="1:5" hidden="1" x14ac:dyDescent="0.2">
      <c r="A10988" s="94" t="s">
        <v>49415</v>
      </c>
      <c r="B10988" t="s">
        <v>49416</v>
      </c>
      <c r="C10988" t="s">
        <v>243</v>
      </c>
      <c r="D10988">
        <v>81.38</v>
      </c>
      <c r="E10988" t="s">
        <v>30879</v>
      </c>
    </row>
    <row r="10989" spans="1:5" hidden="1" x14ac:dyDescent="0.2">
      <c r="A10989" s="94" t="s">
        <v>49435</v>
      </c>
      <c r="B10989" t="s">
        <v>49436</v>
      </c>
      <c r="C10989" t="s">
        <v>243</v>
      </c>
      <c r="D10989">
        <v>58.38</v>
      </c>
      <c r="E10989" t="s">
        <v>30879</v>
      </c>
    </row>
    <row r="10990" spans="1:5" hidden="1" x14ac:dyDescent="0.2">
      <c r="A10990" s="94" t="s">
        <v>22568</v>
      </c>
      <c r="B10990" t="s">
        <v>22569</v>
      </c>
      <c r="C10990" t="s">
        <v>243</v>
      </c>
      <c r="D10990">
        <v>11.06</v>
      </c>
      <c r="E10990" t="s">
        <v>30879</v>
      </c>
    </row>
    <row r="10991" spans="1:5" hidden="1" x14ac:dyDescent="0.2">
      <c r="A10991" s="94" t="s">
        <v>10892</v>
      </c>
      <c r="B10991" t="s">
        <v>10893</v>
      </c>
      <c r="C10991" t="s">
        <v>243</v>
      </c>
      <c r="D10991">
        <v>3.39</v>
      </c>
      <c r="E10991" t="s">
        <v>30879</v>
      </c>
    </row>
    <row r="10992" spans="1:5" hidden="1" x14ac:dyDescent="0.2">
      <c r="A10992" s="94" t="s">
        <v>10894</v>
      </c>
      <c r="B10992" t="s">
        <v>49418</v>
      </c>
      <c r="C10992" t="s">
        <v>243</v>
      </c>
      <c r="D10992">
        <v>3.39</v>
      </c>
      <c r="E10992" t="s">
        <v>30879</v>
      </c>
    </row>
    <row r="10993" spans="1:5" hidden="1" x14ac:dyDescent="0.2">
      <c r="A10993" s="94" t="s">
        <v>10895</v>
      </c>
      <c r="B10993" t="s">
        <v>49393</v>
      </c>
      <c r="C10993" t="s">
        <v>243</v>
      </c>
      <c r="D10993">
        <v>3.39</v>
      </c>
      <c r="E10993" t="s">
        <v>30879</v>
      </c>
    </row>
    <row r="10994" spans="1:5" hidden="1" x14ac:dyDescent="0.2">
      <c r="A10994" s="94" t="s">
        <v>10896</v>
      </c>
      <c r="B10994" t="s">
        <v>49400</v>
      </c>
      <c r="C10994" t="s">
        <v>243</v>
      </c>
      <c r="D10994">
        <v>8.5399999999999991</v>
      </c>
      <c r="E10994" t="s">
        <v>30879</v>
      </c>
    </row>
    <row r="10995" spans="1:5" hidden="1" x14ac:dyDescent="0.2">
      <c r="A10995" s="94" t="s">
        <v>49451</v>
      </c>
      <c r="B10995" t="s">
        <v>49452</v>
      </c>
      <c r="C10995" t="s">
        <v>243</v>
      </c>
      <c r="D10995">
        <v>8.2100000000000009</v>
      </c>
      <c r="E10995" t="s">
        <v>30879</v>
      </c>
    </row>
    <row r="10996" spans="1:5" hidden="1" x14ac:dyDescent="0.2">
      <c r="A10996" s="94" t="s">
        <v>49405</v>
      </c>
      <c r="B10996" t="s">
        <v>49406</v>
      </c>
      <c r="C10996" t="s">
        <v>243</v>
      </c>
      <c r="D10996">
        <v>20.85</v>
      </c>
      <c r="E10996" t="s">
        <v>30879</v>
      </c>
    </row>
    <row r="10997" spans="1:5" hidden="1" x14ac:dyDescent="0.2">
      <c r="A10997" s="94" t="s">
        <v>49401</v>
      </c>
      <c r="B10997" t="s">
        <v>49402</v>
      </c>
      <c r="C10997" t="s">
        <v>243</v>
      </c>
      <c r="D10997">
        <v>1.43</v>
      </c>
      <c r="E10997" t="s">
        <v>30879</v>
      </c>
    </row>
    <row r="10998" spans="1:5" hidden="1" x14ac:dyDescent="0.2">
      <c r="A10998" s="94" t="s">
        <v>49449</v>
      </c>
      <c r="B10998" t="s">
        <v>49450</v>
      </c>
      <c r="C10998" t="s">
        <v>243</v>
      </c>
      <c r="D10998">
        <v>1.69</v>
      </c>
      <c r="E10998" t="s">
        <v>30879</v>
      </c>
    </row>
    <row r="10999" spans="1:5" hidden="1" x14ac:dyDescent="0.2">
      <c r="A10999" s="94" t="s">
        <v>10897</v>
      </c>
      <c r="B10999" t="s">
        <v>10898</v>
      </c>
      <c r="C10999" t="s">
        <v>243</v>
      </c>
      <c r="D10999">
        <v>1.96</v>
      </c>
      <c r="E10999" t="s">
        <v>30879</v>
      </c>
    </row>
    <row r="11000" spans="1:5" hidden="1" x14ac:dyDescent="0.2">
      <c r="A11000" s="94" t="s">
        <v>10899</v>
      </c>
      <c r="B11000" t="s">
        <v>49453</v>
      </c>
      <c r="C11000" t="s">
        <v>243</v>
      </c>
      <c r="D11000">
        <v>3.25</v>
      </c>
      <c r="E11000" t="s">
        <v>30879</v>
      </c>
    </row>
    <row r="11001" spans="1:5" hidden="1" x14ac:dyDescent="0.2">
      <c r="A11001" s="94" t="s">
        <v>10900</v>
      </c>
      <c r="B11001" t="s">
        <v>49454</v>
      </c>
      <c r="C11001" t="s">
        <v>243</v>
      </c>
      <c r="D11001">
        <v>3.73</v>
      </c>
      <c r="E11001" t="s">
        <v>30879</v>
      </c>
    </row>
    <row r="11002" spans="1:5" hidden="1" x14ac:dyDescent="0.2">
      <c r="A11002" s="94" t="s">
        <v>49455</v>
      </c>
      <c r="B11002" t="s">
        <v>49456</v>
      </c>
      <c r="C11002" t="s">
        <v>243</v>
      </c>
      <c r="D11002">
        <v>4.46</v>
      </c>
      <c r="E11002" t="s">
        <v>30879</v>
      </c>
    </row>
    <row r="11003" spans="1:5" hidden="1" x14ac:dyDescent="0.2">
      <c r="A11003" s="94" t="s">
        <v>49447</v>
      </c>
      <c r="B11003" t="s">
        <v>49448</v>
      </c>
      <c r="C11003" t="s">
        <v>243</v>
      </c>
      <c r="D11003">
        <v>1.97</v>
      </c>
      <c r="E11003" t="s">
        <v>30879</v>
      </c>
    </row>
    <row r="11004" spans="1:5" hidden="1" x14ac:dyDescent="0.2">
      <c r="A11004" s="94" t="s">
        <v>10901</v>
      </c>
      <c r="B11004" t="s">
        <v>22570</v>
      </c>
      <c r="C11004" t="s">
        <v>243</v>
      </c>
      <c r="D11004">
        <v>38.799999999999997</v>
      </c>
      <c r="E11004" t="s">
        <v>30879</v>
      </c>
    </row>
    <row r="11005" spans="1:5" hidden="1" x14ac:dyDescent="0.2">
      <c r="A11005" s="94" t="s">
        <v>49441</v>
      </c>
      <c r="B11005" t="s">
        <v>49442</v>
      </c>
      <c r="C11005" t="s">
        <v>243</v>
      </c>
      <c r="D11005">
        <v>39.53</v>
      </c>
      <c r="E11005" t="s">
        <v>30879</v>
      </c>
    </row>
    <row r="11006" spans="1:5" hidden="1" x14ac:dyDescent="0.2">
      <c r="A11006" s="94" t="s">
        <v>49437</v>
      </c>
      <c r="B11006" t="s">
        <v>49438</v>
      </c>
      <c r="C11006" t="s">
        <v>243</v>
      </c>
      <c r="D11006">
        <v>20.39</v>
      </c>
      <c r="E11006" t="s">
        <v>30879</v>
      </c>
    </row>
    <row r="11007" spans="1:5" hidden="1" x14ac:dyDescent="0.2">
      <c r="A11007" s="94" t="s">
        <v>10902</v>
      </c>
      <c r="B11007" t="s">
        <v>10903</v>
      </c>
      <c r="C11007" t="s">
        <v>243</v>
      </c>
      <c r="D11007">
        <v>13.69</v>
      </c>
      <c r="E11007" t="s">
        <v>30879</v>
      </c>
    </row>
    <row r="11008" spans="1:5" hidden="1" x14ac:dyDescent="0.2">
      <c r="A11008" s="94" t="s">
        <v>49443</v>
      </c>
      <c r="B11008" t="s">
        <v>49444</v>
      </c>
      <c r="C11008" t="s">
        <v>243</v>
      </c>
      <c r="D11008">
        <v>45.66</v>
      </c>
      <c r="E11008" t="s">
        <v>30879</v>
      </c>
    </row>
    <row r="11009" spans="1:5" hidden="1" x14ac:dyDescent="0.2">
      <c r="A11009" s="94" t="s">
        <v>50767</v>
      </c>
      <c r="B11009" t="s">
        <v>50768</v>
      </c>
      <c r="C11009" t="s">
        <v>243</v>
      </c>
      <c r="D11009">
        <v>10.050000000000001</v>
      </c>
      <c r="E11009" t="s">
        <v>30879</v>
      </c>
    </row>
    <row r="11010" spans="1:5" hidden="1" x14ac:dyDescent="0.2">
      <c r="A11010" s="94" t="s">
        <v>49445</v>
      </c>
      <c r="B11010" t="s">
        <v>49446</v>
      </c>
      <c r="C11010" t="s">
        <v>243</v>
      </c>
      <c r="D11010">
        <v>25.16</v>
      </c>
      <c r="E11010" t="s">
        <v>30879</v>
      </c>
    </row>
    <row r="11011" spans="1:5" hidden="1" x14ac:dyDescent="0.2">
      <c r="A11011" s="94" t="s">
        <v>50673</v>
      </c>
      <c r="B11011" t="s">
        <v>50674</v>
      </c>
      <c r="C11011" t="s">
        <v>243</v>
      </c>
      <c r="D11011">
        <v>9.5399999999999991</v>
      </c>
      <c r="E11011" t="s">
        <v>30879</v>
      </c>
    </row>
    <row r="11012" spans="1:5" hidden="1" x14ac:dyDescent="0.2">
      <c r="A11012" s="94" t="s">
        <v>49459</v>
      </c>
      <c r="B11012" t="s">
        <v>49460</v>
      </c>
      <c r="C11012" t="s">
        <v>243</v>
      </c>
      <c r="D11012">
        <v>7.55</v>
      </c>
      <c r="E11012" t="s">
        <v>30879</v>
      </c>
    </row>
    <row r="11013" spans="1:5" hidden="1" x14ac:dyDescent="0.2">
      <c r="A11013" s="94" t="s">
        <v>49461</v>
      </c>
      <c r="B11013" t="s">
        <v>49462</v>
      </c>
      <c r="C11013" t="s">
        <v>243</v>
      </c>
      <c r="D11013">
        <v>9.3000000000000007</v>
      </c>
      <c r="E11013" t="s">
        <v>30879</v>
      </c>
    </row>
    <row r="11014" spans="1:5" hidden="1" x14ac:dyDescent="0.2">
      <c r="A11014" s="94" t="s">
        <v>49457</v>
      </c>
      <c r="B11014" t="s">
        <v>49458</v>
      </c>
      <c r="C11014" t="s">
        <v>243</v>
      </c>
      <c r="D11014">
        <v>12.08</v>
      </c>
      <c r="E11014" t="s">
        <v>30879</v>
      </c>
    </row>
    <row r="11015" spans="1:5" hidden="1" x14ac:dyDescent="0.2">
      <c r="A11015" s="94" t="s">
        <v>50191</v>
      </c>
      <c r="B11015" t="s">
        <v>50192</v>
      </c>
      <c r="C11015" t="s">
        <v>243</v>
      </c>
      <c r="D11015">
        <v>10.039999999999999</v>
      </c>
      <c r="E11015" t="s">
        <v>30879</v>
      </c>
    </row>
    <row r="11016" spans="1:5" hidden="1" x14ac:dyDescent="0.2">
      <c r="A11016" s="94" t="s">
        <v>50193</v>
      </c>
      <c r="B11016" t="s">
        <v>50194</v>
      </c>
      <c r="C11016" t="s">
        <v>243</v>
      </c>
      <c r="D11016">
        <v>9.15</v>
      </c>
      <c r="E11016" t="s">
        <v>30879</v>
      </c>
    </row>
    <row r="11017" spans="1:5" hidden="1" x14ac:dyDescent="0.2">
      <c r="A11017" s="94" t="s">
        <v>50187</v>
      </c>
      <c r="B11017" t="s">
        <v>50188</v>
      </c>
      <c r="C11017" t="s">
        <v>243</v>
      </c>
      <c r="D11017">
        <v>17.600000000000001</v>
      </c>
      <c r="E11017" t="s">
        <v>30879</v>
      </c>
    </row>
    <row r="11018" spans="1:5" hidden="1" x14ac:dyDescent="0.2">
      <c r="A11018" s="94" t="s">
        <v>50189</v>
      </c>
      <c r="B11018" t="s">
        <v>50190</v>
      </c>
      <c r="C11018" t="s">
        <v>243</v>
      </c>
      <c r="D11018">
        <v>25.72</v>
      </c>
      <c r="E11018" t="s">
        <v>30879</v>
      </c>
    </row>
    <row r="11019" spans="1:5" hidden="1" x14ac:dyDescent="0.2">
      <c r="A11019" s="94" t="s">
        <v>49897</v>
      </c>
      <c r="B11019" t="s">
        <v>49898</v>
      </c>
      <c r="C11019" t="s">
        <v>243</v>
      </c>
      <c r="D11019">
        <v>134.24</v>
      </c>
      <c r="E11019" t="s">
        <v>30879</v>
      </c>
    </row>
    <row r="11020" spans="1:5" hidden="1" x14ac:dyDescent="0.2">
      <c r="A11020" s="94" t="s">
        <v>49465</v>
      </c>
      <c r="B11020" t="s">
        <v>49466</v>
      </c>
      <c r="C11020" t="s">
        <v>243</v>
      </c>
      <c r="D11020">
        <v>52.79</v>
      </c>
      <c r="E11020" t="s">
        <v>30879</v>
      </c>
    </row>
    <row r="11021" spans="1:5" hidden="1" x14ac:dyDescent="0.2">
      <c r="A11021" s="94" t="s">
        <v>49469</v>
      </c>
      <c r="B11021" t="s">
        <v>49470</v>
      </c>
      <c r="C11021" t="s">
        <v>243</v>
      </c>
      <c r="D11021">
        <v>13.67</v>
      </c>
      <c r="E11021" t="s">
        <v>30879</v>
      </c>
    </row>
    <row r="11022" spans="1:5" hidden="1" x14ac:dyDescent="0.2">
      <c r="A11022" s="94" t="s">
        <v>10904</v>
      </c>
      <c r="B11022" t="s">
        <v>10905</v>
      </c>
      <c r="C11022" t="s">
        <v>243</v>
      </c>
      <c r="D11022">
        <v>44.08</v>
      </c>
      <c r="E11022" t="s">
        <v>30879</v>
      </c>
    </row>
    <row r="11023" spans="1:5" hidden="1" x14ac:dyDescent="0.2">
      <c r="A11023" s="94" t="s">
        <v>49294</v>
      </c>
      <c r="B11023" t="s">
        <v>49295</v>
      </c>
      <c r="C11023" t="s">
        <v>243</v>
      </c>
      <c r="D11023">
        <v>521.29999999999995</v>
      </c>
      <c r="E11023" t="s">
        <v>30879</v>
      </c>
    </row>
    <row r="11024" spans="1:5" hidden="1" x14ac:dyDescent="0.2">
      <c r="A11024" s="94" t="s">
        <v>49298</v>
      </c>
      <c r="B11024" t="s">
        <v>49299</v>
      </c>
      <c r="C11024" t="s">
        <v>243</v>
      </c>
      <c r="D11024">
        <v>344.27</v>
      </c>
      <c r="E11024" t="s">
        <v>30879</v>
      </c>
    </row>
    <row r="11025" spans="1:5" hidden="1" x14ac:dyDescent="0.2">
      <c r="A11025" s="94" t="s">
        <v>49296</v>
      </c>
      <c r="B11025" t="s">
        <v>49297</v>
      </c>
      <c r="C11025" t="s">
        <v>243</v>
      </c>
      <c r="D11025">
        <v>588.19000000000005</v>
      </c>
      <c r="E11025" t="s">
        <v>30879</v>
      </c>
    </row>
    <row r="11026" spans="1:5" hidden="1" x14ac:dyDescent="0.2">
      <c r="A11026" s="94" t="s">
        <v>10906</v>
      </c>
      <c r="B11026" t="s">
        <v>10907</v>
      </c>
      <c r="C11026" t="s">
        <v>243</v>
      </c>
      <c r="D11026">
        <v>18.38</v>
      </c>
      <c r="E11026" t="s">
        <v>30879</v>
      </c>
    </row>
    <row r="11027" spans="1:5" hidden="1" x14ac:dyDescent="0.2">
      <c r="A11027" s="94" t="s">
        <v>10908</v>
      </c>
      <c r="B11027" t="s">
        <v>10909</v>
      </c>
      <c r="C11027" t="s">
        <v>243</v>
      </c>
      <c r="D11027">
        <v>22.31</v>
      </c>
      <c r="E11027" t="s">
        <v>30879</v>
      </c>
    </row>
    <row r="11028" spans="1:5" hidden="1" x14ac:dyDescent="0.2">
      <c r="A11028" s="94" t="s">
        <v>10910</v>
      </c>
      <c r="B11028" t="s">
        <v>10911</v>
      </c>
      <c r="C11028" t="s">
        <v>243</v>
      </c>
      <c r="D11028">
        <v>7.32</v>
      </c>
      <c r="E11028" t="s">
        <v>30879</v>
      </c>
    </row>
    <row r="11029" spans="1:5" hidden="1" x14ac:dyDescent="0.2">
      <c r="A11029" s="94" t="s">
        <v>10912</v>
      </c>
      <c r="B11029" t="s">
        <v>10913</v>
      </c>
      <c r="C11029" t="s">
        <v>243</v>
      </c>
      <c r="D11029">
        <v>8.27</v>
      </c>
      <c r="E11029" t="s">
        <v>30879</v>
      </c>
    </row>
    <row r="11030" spans="1:5" hidden="1" x14ac:dyDescent="0.2">
      <c r="A11030" s="94" t="s">
        <v>10914</v>
      </c>
      <c r="B11030" t="s">
        <v>10915</v>
      </c>
      <c r="C11030" t="s">
        <v>243</v>
      </c>
      <c r="D11030">
        <v>12.21</v>
      </c>
      <c r="E11030" t="s">
        <v>30879</v>
      </c>
    </row>
    <row r="11031" spans="1:5" hidden="1" x14ac:dyDescent="0.2">
      <c r="A11031" s="94" t="s">
        <v>10916</v>
      </c>
      <c r="B11031" t="s">
        <v>10917</v>
      </c>
      <c r="C11031" t="s">
        <v>243</v>
      </c>
      <c r="D11031">
        <v>12.27</v>
      </c>
      <c r="E11031" t="s">
        <v>30879</v>
      </c>
    </row>
    <row r="11032" spans="1:5" hidden="1" x14ac:dyDescent="0.2">
      <c r="A11032" s="94" t="s">
        <v>10918</v>
      </c>
      <c r="B11032" t="s">
        <v>10919</v>
      </c>
      <c r="C11032" t="s">
        <v>243</v>
      </c>
      <c r="D11032">
        <v>13.39</v>
      </c>
      <c r="E11032" t="s">
        <v>30879</v>
      </c>
    </row>
    <row r="11033" spans="1:5" hidden="1" x14ac:dyDescent="0.2">
      <c r="A11033" s="94" t="s">
        <v>10920</v>
      </c>
      <c r="B11033" t="s">
        <v>10921</v>
      </c>
      <c r="C11033" t="s">
        <v>243</v>
      </c>
      <c r="D11033">
        <v>14.5</v>
      </c>
      <c r="E11033" t="s">
        <v>30879</v>
      </c>
    </row>
    <row r="11034" spans="1:5" hidden="1" x14ac:dyDescent="0.2">
      <c r="A11034" s="94" t="s">
        <v>10922</v>
      </c>
      <c r="B11034" t="s">
        <v>10923</v>
      </c>
      <c r="C11034" t="s">
        <v>243</v>
      </c>
      <c r="D11034">
        <v>37.93</v>
      </c>
      <c r="E11034" t="s">
        <v>30879</v>
      </c>
    </row>
    <row r="11035" spans="1:5" hidden="1" x14ac:dyDescent="0.2">
      <c r="A11035" s="94" t="s">
        <v>10924</v>
      </c>
      <c r="B11035" t="s">
        <v>10925</v>
      </c>
      <c r="C11035" t="s">
        <v>243</v>
      </c>
      <c r="D11035">
        <v>4.49</v>
      </c>
      <c r="E11035" t="s">
        <v>30879</v>
      </c>
    </row>
    <row r="11036" spans="1:5" hidden="1" x14ac:dyDescent="0.2">
      <c r="A11036" s="94" t="s">
        <v>10926</v>
      </c>
      <c r="B11036" t="s">
        <v>10927</v>
      </c>
      <c r="C11036" t="s">
        <v>243</v>
      </c>
      <c r="D11036">
        <v>4.88</v>
      </c>
      <c r="E11036" t="s">
        <v>30879</v>
      </c>
    </row>
    <row r="11037" spans="1:5" hidden="1" x14ac:dyDescent="0.2">
      <c r="A11037" s="94" t="s">
        <v>10928</v>
      </c>
      <c r="B11037" t="s">
        <v>10929</v>
      </c>
      <c r="C11037" t="s">
        <v>243</v>
      </c>
      <c r="D11037">
        <v>11.69</v>
      </c>
      <c r="E11037" t="s">
        <v>30879</v>
      </c>
    </row>
    <row r="11038" spans="1:5" hidden="1" x14ac:dyDescent="0.2">
      <c r="A11038" s="94" t="s">
        <v>10930</v>
      </c>
      <c r="B11038" t="s">
        <v>10931</v>
      </c>
      <c r="C11038" t="s">
        <v>243</v>
      </c>
      <c r="D11038">
        <v>77.44</v>
      </c>
      <c r="E11038" t="s">
        <v>30879</v>
      </c>
    </row>
    <row r="11039" spans="1:5" hidden="1" x14ac:dyDescent="0.2">
      <c r="A11039" s="94" t="s">
        <v>10932</v>
      </c>
      <c r="B11039" t="s">
        <v>10933</v>
      </c>
      <c r="C11039" t="s">
        <v>243</v>
      </c>
      <c r="D11039">
        <v>11.16</v>
      </c>
      <c r="E11039" t="s">
        <v>30879</v>
      </c>
    </row>
    <row r="11040" spans="1:5" hidden="1" x14ac:dyDescent="0.2">
      <c r="A11040" s="94" t="s">
        <v>10934</v>
      </c>
      <c r="B11040" t="s">
        <v>10935</v>
      </c>
      <c r="C11040" t="s">
        <v>243</v>
      </c>
      <c r="D11040">
        <v>35.700000000000003</v>
      </c>
      <c r="E11040" t="s">
        <v>30879</v>
      </c>
    </row>
    <row r="11041" spans="1:5" hidden="1" x14ac:dyDescent="0.2">
      <c r="A11041" s="94" t="s">
        <v>10936</v>
      </c>
      <c r="B11041" t="s">
        <v>10937</v>
      </c>
      <c r="C11041" t="s">
        <v>243</v>
      </c>
      <c r="D11041">
        <v>36.82</v>
      </c>
      <c r="E11041" t="s">
        <v>30879</v>
      </c>
    </row>
    <row r="11042" spans="1:5" hidden="1" x14ac:dyDescent="0.2">
      <c r="A11042" s="94" t="s">
        <v>10938</v>
      </c>
      <c r="B11042" t="s">
        <v>10939</v>
      </c>
      <c r="C11042" t="s">
        <v>243</v>
      </c>
      <c r="D11042">
        <v>36.82</v>
      </c>
      <c r="E11042" t="s">
        <v>30879</v>
      </c>
    </row>
    <row r="11043" spans="1:5" hidden="1" x14ac:dyDescent="0.2">
      <c r="A11043" s="94" t="s">
        <v>10940</v>
      </c>
      <c r="B11043" t="s">
        <v>46348</v>
      </c>
      <c r="C11043" t="s">
        <v>243</v>
      </c>
      <c r="D11043">
        <v>58.22</v>
      </c>
      <c r="E11043" t="s">
        <v>30879</v>
      </c>
    </row>
    <row r="11044" spans="1:5" hidden="1" x14ac:dyDescent="0.2">
      <c r="A11044" s="94" t="s">
        <v>10941</v>
      </c>
      <c r="B11044" t="s">
        <v>46349</v>
      </c>
      <c r="C11044" t="s">
        <v>243</v>
      </c>
      <c r="D11044">
        <v>54.71</v>
      </c>
      <c r="E11044" t="s">
        <v>30879</v>
      </c>
    </row>
    <row r="11045" spans="1:5" hidden="1" x14ac:dyDescent="0.2">
      <c r="A11045" s="94" t="s">
        <v>49475</v>
      </c>
      <c r="B11045" t="s">
        <v>49476</v>
      </c>
      <c r="C11045" t="s">
        <v>2815</v>
      </c>
      <c r="D11045">
        <v>57.45</v>
      </c>
      <c r="E11045" t="s">
        <v>30879</v>
      </c>
    </row>
    <row r="11046" spans="1:5" hidden="1" x14ac:dyDescent="0.2">
      <c r="A11046" s="94" t="s">
        <v>49639</v>
      </c>
      <c r="B11046" t="s">
        <v>49640</v>
      </c>
      <c r="C11046" t="s">
        <v>243</v>
      </c>
      <c r="D11046">
        <v>57.64</v>
      </c>
      <c r="E11046" t="s">
        <v>30879</v>
      </c>
    </row>
    <row r="11047" spans="1:5" hidden="1" x14ac:dyDescent="0.2">
      <c r="A11047" s="94" t="s">
        <v>10942</v>
      </c>
      <c r="B11047" t="s">
        <v>10943</v>
      </c>
      <c r="C11047" t="s">
        <v>243</v>
      </c>
      <c r="D11047">
        <v>141</v>
      </c>
      <c r="E11047" t="s">
        <v>30879</v>
      </c>
    </row>
    <row r="11048" spans="1:5" hidden="1" x14ac:dyDescent="0.2">
      <c r="A11048" s="94" t="s">
        <v>10944</v>
      </c>
      <c r="B11048" t="s">
        <v>10945</v>
      </c>
      <c r="C11048" t="s">
        <v>243</v>
      </c>
      <c r="D11048">
        <v>85.31</v>
      </c>
      <c r="E11048" t="s">
        <v>30879</v>
      </c>
    </row>
    <row r="11049" spans="1:5" hidden="1" x14ac:dyDescent="0.2">
      <c r="A11049" s="94" t="s">
        <v>49501</v>
      </c>
      <c r="B11049" t="s">
        <v>49502</v>
      </c>
      <c r="C11049" t="s">
        <v>243</v>
      </c>
      <c r="D11049">
        <v>26.78</v>
      </c>
      <c r="E11049" t="s">
        <v>30879</v>
      </c>
    </row>
    <row r="11050" spans="1:5" hidden="1" x14ac:dyDescent="0.2">
      <c r="A11050" s="94" t="s">
        <v>10946</v>
      </c>
      <c r="B11050" t="s">
        <v>10947</v>
      </c>
      <c r="C11050" t="s">
        <v>243</v>
      </c>
      <c r="D11050">
        <v>27.89</v>
      </c>
      <c r="E11050" t="s">
        <v>30879</v>
      </c>
    </row>
    <row r="11051" spans="1:5" hidden="1" x14ac:dyDescent="0.2">
      <c r="A11051" s="94" t="s">
        <v>10948</v>
      </c>
      <c r="B11051" t="s">
        <v>10949</v>
      </c>
      <c r="C11051" t="s">
        <v>243</v>
      </c>
      <c r="D11051">
        <v>13.39</v>
      </c>
      <c r="E11051" t="s">
        <v>30879</v>
      </c>
    </row>
    <row r="11052" spans="1:5" hidden="1" x14ac:dyDescent="0.2">
      <c r="A11052" s="94" t="s">
        <v>49503</v>
      </c>
      <c r="B11052" t="s">
        <v>49504</v>
      </c>
      <c r="C11052" t="s">
        <v>243</v>
      </c>
      <c r="D11052">
        <v>33.47</v>
      </c>
      <c r="E11052" t="s">
        <v>30879</v>
      </c>
    </row>
    <row r="11053" spans="1:5" hidden="1" x14ac:dyDescent="0.2">
      <c r="A11053" s="94" t="s">
        <v>49505</v>
      </c>
      <c r="B11053" t="s">
        <v>49506</v>
      </c>
      <c r="C11053" t="s">
        <v>243</v>
      </c>
      <c r="D11053">
        <v>37.93</v>
      </c>
      <c r="E11053" t="s">
        <v>30879</v>
      </c>
    </row>
    <row r="11054" spans="1:5" hidden="1" x14ac:dyDescent="0.2">
      <c r="A11054" s="94" t="s">
        <v>49488</v>
      </c>
      <c r="B11054" t="s">
        <v>49489</v>
      </c>
      <c r="C11054" t="s">
        <v>243</v>
      </c>
      <c r="D11054">
        <v>65.989999999999995</v>
      </c>
      <c r="E11054" t="s">
        <v>30879</v>
      </c>
    </row>
    <row r="11055" spans="1:5" hidden="1" x14ac:dyDescent="0.2">
      <c r="A11055" s="94" t="s">
        <v>10950</v>
      </c>
      <c r="B11055" t="s">
        <v>10951</v>
      </c>
      <c r="C11055" t="s">
        <v>243</v>
      </c>
      <c r="D11055">
        <v>75.290000000000006</v>
      </c>
      <c r="E11055" t="s">
        <v>30879</v>
      </c>
    </row>
    <row r="11056" spans="1:5" hidden="1" x14ac:dyDescent="0.2">
      <c r="A11056" s="94" t="s">
        <v>10952</v>
      </c>
      <c r="B11056" t="s">
        <v>49490</v>
      </c>
      <c r="C11056" t="s">
        <v>243</v>
      </c>
      <c r="D11056">
        <v>72.94</v>
      </c>
      <c r="E11056" t="s">
        <v>30879</v>
      </c>
    </row>
    <row r="11057" spans="1:5" hidden="1" x14ac:dyDescent="0.2">
      <c r="A11057" s="94" t="s">
        <v>49499</v>
      </c>
      <c r="B11057" t="s">
        <v>49500</v>
      </c>
      <c r="C11057" t="s">
        <v>243</v>
      </c>
      <c r="D11057">
        <v>131.06</v>
      </c>
      <c r="E11057" t="s">
        <v>30879</v>
      </c>
    </row>
    <row r="11058" spans="1:5" hidden="1" x14ac:dyDescent="0.2">
      <c r="A11058" s="94" t="s">
        <v>10953</v>
      </c>
      <c r="B11058" t="s">
        <v>10954</v>
      </c>
      <c r="C11058" t="s">
        <v>243</v>
      </c>
      <c r="D11058">
        <v>76</v>
      </c>
      <c r="E11058" t="s">
        <v>30879</v>
      </c>
    </row>
    <row r="11059" spans="1:5" hidden="1" x14ac:dyDescent="0.2">
      <c r="A11059" s="94" t="s">
        <v>49491</v>
      </c>
      <c r="B11059" t="s">
        <v>49492</v>
      </c>
      <c r="C11059" t="s">
        <v>243</v>
      </c>
      <c r="D11059">
        <v>237.06</v>
      </c>
      <c r="E11059" t="s">
        <v>30879</v>
      </c>
    </row>
    <row r="11060" spans="1:5" hidden="1" x14ac:dyDescent="0.2">
      <c r="A11060" s="94" t="s">
        <v>49493</v>
      </c>
      <c r="B11060" t="s">
        <v>49494</v>
      </c>
      <c r="C11060" t="s">
        <v>243</v>
      </c>
      <c r="D11060">
        <v>77.02</v>
      </c>
      <c r="E11060" t="s">
        <v>30879</v>
      </c>
    </row>
    <row r="11061" spans="1:5" hidden="1" x14ac:dyDescent="0.2">
      <c r="A11061" s="94" t="s">
        <v>49486</v>
      </c>
      <c r="B11061" t="s">
        <v>49487</v>
      </c>
      <c r="C11061" t="s">
        <v>243</v>
      </c>
      <c r="D11061">
        <v>21.29</v>
      </c>
      <c r="E11061" t="s">
        <v>30879</v>
      </c>
    </row>
    <row r="11062" spans="1:5" hidden="1" x14ac:dyDescent="0.2">
      <c r="A11062" s="94" t="s">
        <v>49497</v>
      </c>
      <c r="B11062" t="s">
        <v>49498</v>
      </c>
      <c r="C11062" t="s">
        <v>243</v>
      </c>
      <c r="D11062">
        <v>100.28</v>
      </c>
      <c r="E11062" t="s">
        <v>30879</v>
      </c>
    </row>
    <row r="11063" spans="1:5" hidden="1" x14ac:dyDescent="0.2">
      <c r="A11063" s="94" t="s">
        <v>49483</v>
      </c>
      <c r="B11063" t="s">
        <v>49484</v>
      </c>
      <c r="C11063" t="s">
        <v>243</v>
      </c>
      <c r="D11063">
        <v>96.92</v>
      </c>
      <c r="E11063" t="s">
        <v>30879</v>
      </c>
    </row>
    <row r="11064" spans="1:5" hidden="1" x14ac:dyDescent="0.2">
      <c r="A11064" s="94" t="s">
        <v>50197</v>
      </c>
      <c r="B11064" t="s">
        <v>50198</v>
      </c>
      <c r="C11064" t="s">
        <v>243</v>
      </c>
      <c r="D11064">
        <v>45.4</v>
      </c>
      <c r="E11064" t="s">
        <v>30879</v>
      </c>
    </row>
    <row r="11065" spans="1:5" hidden="1" x14ac:dyDescent="0.2">
      <c r="A11065" s="94" t="s">
        <v>50195</v>
      </c>
      <c r="B11065" t="s">
        <v>50196</v>
      </c>
      <c r="C11065" t="s">
        <v>243</v>
      </c>
      <c r="D11065">
        <v>64.78</v>
      </c>
      <c r="E11065" t="s">
        <v>30879</v>
      </c>
    </row>
    <row r="11066" spans="1:5" hidden="1" x14ac:dyDescent="0.2">
      <c r="A11066" s="94" t="s">
        <v>49481</v>
      </c>
      <c r="B11066" t="s">
        <v>49482</v>
      </c>
      <c r="C11066" t="s">
        <v>243</v>
      </c>
      <c r="D11066">
        <v>13.61</v>
      </c>
      <c r="E11066" t="s">
        <v>30879</v>
      </c>
    </row>
    <row r="11067" spans="1:5" hidden="1" x14ac:dyDescent="0.2">
      <c r="A11067" s="94" t="s">
        <v>49479</v>
      </c>
      <c r="B11067" t="s">
        <v>49480</v>
      </c>
      <c r="C11067" t="s">
        <v>243</v>
      </c>
      <c r="D11067">
        <v>84.89</v>
      </c>
      <c r="E11067" t="s">
        <v>30879</v>
      </c>
    </row>
    <row r="11068" spans="1:5" hidden="1" x14ac:dyDescent="0.2">
      <c r="A11068" s="94" t="s">
        <v>10955</v>
      </c>
      <c r="B11068" t="s">
        <v>49485</v>
      </c>
      <c r="C11068" t="s">
        <v>243</v>
      </c>
      <c r="D11068">
        <v>54.09</v>
      </c>
      <c r="E11068" t="s">
        <v>30879</v>
      </c>
    </row>
    <row r="11069" spans="1:5" hidden="1" x14ac:dyDescent="0.2">
      <c r="A11069" s="94" t="s">
        <v>49495</v>
      </c>
      <c r="B11069" t="s">
        <v>49496</v>
      </c>
      <c r="C11069" t="s">
        <v>243</v>
      </c>
      <c r="D11069">
        <v>94.33</v>
      </c>
      <c r="E11069" t="s">
        <v>30879</v>
      </c>
    </row>
    <row r="11070" spans="1:5" hidden="1" x14ac:dyDescent="0.2">
      <c r="A11070" s="94" t="s">
        <v>49535</v>
      </c>
      <c r="B11070" t="s">
        <v>49536</v>
      </c>
      <c r="C11070" t="s">
        <v>243</v>
      </c>
      <c r="D11070">
        <v>254.23</v>
      </c>
      <c r="E11070" t="s">
        <v>30879</v>
      </c>
    </row>
    <row r="11071" spans="1:5" hidden="1" x14ac:dyDescent="0.2">
      <c r="A11071" s="94" t="s">
        <v>49541</v>
      </c>
      <c r="B11071" t="s">
        <v>49542</v>
      </c>
      <c r="C11071" t="s">
        <v>243</v>
      </c>
      <c r="D11071">
        <v>118.72</v>
      </c>
      <c r="E11071" t="s">
        <v>30879</v>
      </c>
    </row>
    <row r="11072" spans="1:5" hidden="1" x14ac:dyDescent="0.2">
      <c r="A11072" s="94" t="s">
        <v>10956</v>
      </c>
      <c r="B11072" t="s">
        <v>10957</v>
      </c>
      <c r="C11072" t="s">
        <v>243</v>
      </c>
      <c r="D11072">
        <v>143</v>
      </c>
      <c r="E11072" t="s">
        <v>30879</v>
      </c>
    </row>
    <row r="11073" spans="1:5" hidden="1" x14ac:dyDescent="0.2">
      <c r="A11073" s="94" t="s">
        <v>49543</v>
      </c>
      <c r="B11073" t="s">
        <v>49544</v>
      </c>
      <c r="C11073" t="s">
        <v>243</v>
      </c>
      <c r="D11073">
        <v>92.79</v>
      </c>
      <c r="E11073" t="s">
        <v>30879</v>
      </c>
    </row>
    <row r="11074" spans="1:5" hidden="1" x14ac:dyDescent="0.2">
      <c r="A11074" s="94" t="s">
        <v>49537</v>
      </c>
      <c r="B11074" t="s">
        <v>49538</v>
      </c>
      <c r="C11074" t="s">
        <v>243</v>
      </c>
      <c r="D11074">
        <v>115.79</v>
      </c>
      <c r="E11074" t="s">
        <v>30879</v>
      </c>
    </row>
    <row r="11075" spans="1:5" hidden="1" x14ac:dyDescent="0.2">
      <c r="A11075" s="94" t="s">
        <v>10958</v>
      </c>
      <c r="B11075" t="s">
        <v>10959</v>
      </c>
      <c r="C11075" t="s">
        <v>243</v>
      </c>
      <c r="D11075">
        <v>215.42</v>
      </c>
      <c r="E11075" t="s">
        <v>30879</v>
      </c>
    </row>
    <row r="11076" spans="1:5" hidden="1" x14ac:dyDescent="0.2">
      <c r="A11076" s="94" t="s">
        <v>49521</v>
      </c>
      <c r="B11076" t="s">
        <v>49522</v>
      </c>
      <c r="C11076" t="s">
        <v>243</v>
      </c>
      <c r="D11076">
        <v>14.14</v>
      </c>
      <c r="E11076" t="s">
        <v>30879</v>
      </c>
    </row>
    <row r="11077" spans="1:5" hidden="1" x14ac:dyDescent="0.2">
      <c r="A11077" s="94" t="s">
        <v>10960</v>
      </c>
      <c r="B11077" t="s">
        <v>10961</v>
      </c>
      <c r="C11077" t="s">
        <v>243</v>
      </c>
      <c r="D11077">
        <v>38.51</v>
      </c>
      <c r="E11077" t="s">
        <v>30879</v>
      </c>
    </row>
    <row r="11078" spans="1:5" hidden="1" x14ac:dyDescent="0.2">
      <c r="A11078" s="94" t="s">
        <v>49439</v>
      </c>
      <c r="B11078" t="s">
        <v>49440</v>
      </c>
      <c r="C11078" t="s">
        <v>243</v>
      </c>
      <c r="D11078">
        <v>30</v>
      </c>
      <c r="E11078" t="s">
        <v>30879</v>
      </c>
    </row>
    <row r="11079" spans="1:5" hidden="1" x14ac:dyDescent="0.2">
      <c r="A11079" s="94" t="s">
        <v>10962</v>
      </c>
      <c r="B11079" t="s">
        <v>10963</v>
      </c>
      <c r="C11079" t="s">
        <v>243</v>
      </c>
      <c r="D11079">
        <v>23.68</v>
      </c>
      <c r="E11079" t="s">
        <v>30879</v>
      </c>
    </row>
    <row r="11080" spans="1:5" hidden="1" x14ac:dyDescent="0.2">
      <c r="A11080" s="94" t="s">
        <v>10964</v>
      </c>
      <c r="B11080" t="s">
        <v>10965</v>
      </c>
      <c r="C11080" t="s">
        <v>243</v>
      </c>
      <c r="D11080">
        <v>26.31</v>
      </c>
      <c r="E11080" t="s">
        <v>30879</v>
      </c>
    </row>
    <row r="11081" spans="1:5" hidden="1" x14ac:dyDescent="0.2">
      <c r="A11081" s="94" t="s">
        <v>10966</v>
      </c>
      <c r="B11081" t="s">
        <v>10967</v>
      </c>
      <c r="C11081" t="s">
        <v>243</v>
      </c>
      <c r="D11081">
        <v>28.92</v>
      </c>
      <c r="E11081" t="s">
        <v>30879</v>
      </c>
    </row>
    <row r="11082" spans="1:5" hidden="1" x14ac:dyDescent="0.2">
      <c r="A11082" s="94" t="s">
        <v>49509</v>
      </c>
      <c r="B11082" t="s">
        <v>49510</v>
      </c>
      <c r="C11082" t="s">
        <v>243</v>
      </c>
      <c r="D11082">
        <v>73.16</v>
      </c>
      <c r="E11082" t="s">
        <v>30879</v>
      </c>
    </row>
    <row r="11083" spans="1:5" hidden="1" x14ac:dyDescent="0.2">
      <c r="A11083" s="94" t="s">
        <v>10968</v>
      </c>
      <c r="B11083" t="s">
        <v>10969</v>
      </c>
      <c r="C11083" t="s">
        <v>243</v>
      </c>
      <c r="D11083">
        <v>101.01</v>
      </c>
      <c r="E11083" t="s">
        <v>30879</v>
      </c>
    </row>
    <row r="11084" spans="1:5" hidden="1" x14ac:dyDescent="0.2">
      <c r="A11084" s="94" t="s">
        <v>22571</v>
      </c>
      <c r="B11084" t="s">
        <v>22572</v>
      </c>
      <c r="C11084" t="s">
        <v>243</v>
      </c>
      <c r="D11084">
        <v>107.8</v>
      </c>
      <c r="E11084" t="s">
        <v>30879</v>
      </c>
    </row>
    <row r="11085" spans="1:5" hidden="1" x14ac:dyDescent="0.2">
      <c r="A11085" s="94" t="s">
        <v>49523</v>
      </c>
      <c r="B11085" t="s">
        <v>49524</v>
      </c>
      <c r="C11085" t="s">
        <v>243</v>
      </c>
      <c r="D11085">
        <v>271.91000000000003</v>
      </c>
      <c r="E11085" t="s">
        <v>30879</v>
      </c>
    </row>
    <row r="11086" spans="1:5" hidden="1" x14ac:dyDescent="0.2">
      <c r="A11086" s="94" t="s">
        <v>49525</v>
      </c>
      <c r="B11086" t="s">
        <v>49526</v>
      </c>
      <c r="C11086" t="s">
        <v>243</v>
      </c>
      <c r="D11086">
        <v>17.420000000000002</v>
      </c>
      <c r="E11086" t="s">
        <v>30879</v>
      </c>
    </row>
    <row r="11087" spans="1:5" hidden="1" x14ac:dyDescent="0.2">
      <c r="A11087" s="94" t="s">
        <v>10970</v>
      </c>
      <c r="B11087" t="s">
        <v>10971</v>
      </c>
      <c r="C11087" t="s">
        <v>2815</v>
      </c>
      <c r="D11087">
        <v>10.42</v>
      </c>
      <c r="E11087" t="s">
        <v>30879</v>
      </c>
    </row>
    <row r="11088" spans="1:5" hidden="1" x14ac:dyDescent="0.2">
      <c r="A11088" s="94" t="s">
        <v>10972</v>
      </c>
      <c r="B11088" t="s">
        <v>10973</v>
      </c>
      <c r="C11088" t="s">
        <v>243</v>
      </c>
      <c r="D11088">
        <v>2.09</v>
      </c>
      <c r="E11088" t="s">
        <v>30879</v>
      </c>
    </row>
    <row r="11089" spans="1:5" hidden="1" x14ac:dyDescent="0.2">
      <c r="A11089" s="94" t="s">
        <v>22573</v>
      </c>
      <c r="B11089" t="s">
        <v>22574</v>
      </c>
      <c r="C11089" t="s">
        <v>2815</v>
      </c>
      <c r="D11089">
        <v>18.899999999999999</v>
      </c>
      <c r="E11089" t="s">
        <v>30879</v>
      </c>
    </row>
    <row r="11090" spans="1:5" hidden="1" x14ac:dyDescent="0.2">
      <c r="A11090" s="94" t="s">
        <v>49529</v>
      </c>
      <c r="B11090" t="s">
        <v>49530</v>
      </c>
      <c r="C11090" t="s">
        <v>243</v>
      </c>
      <c r="D11090">
        <v>11.44</v>
      </c>
      <c r="E11090" t="s">
        <v>30879</v>
      </c>
    </row>
    <row r="11091" spans="1:5" hidden="1" x14ac:dyDescent="0.2">
      <c r="A11091" s="94" t="s">
        <v>22575</v>
      </c>
      <c r="B11091" t="s">
        <v>22576</v>
      </c>
      <c r="C11091" t="s">
        <v>243</v>
      </c>
      <c r="D11091">
        <v>25.43</v>
      </c>
      <c r="E11091" t="s">
        <v>30879</v>
      </c>
    </row>
    <row r="11092" spans="1:5" hidden="1" x14ac:dyDescent="0.2">
      <c r="A11092" s="94" t="s">
        <v>49857</v>
      </c>
      <c r="B11092" t="s">
        <v>49858</v>
      </c>
      <c r="C11092" t="s">
        <v>243</v>
      </c>
      <c r="D11092">
        <v>32.549999999999997</v>
      </c>
      <c r="E11092" t="s">
        <v>30879</v>
      </c>
    </row>
    <row r="11093" spans="1:5" hidden="1" x14ac:dyDescent="0.2">
      <c r="A11093" s="94" t="s">
        <v>22577</v>
      </c>
      <c r="B11093" t="s">
        <v>22578</v>
      </c>
      <c r="C11093" t="s">
        <v>243</v>
      </c>
      <c r="D11093">
        <v>36.75</v>
      </c>
      <c r="E11093" t="s">
        <v>30879</v>
      </c>
    </row>
    <row r="11094" spans="1:5" hidden="1" x14ac:dyDescent="0.2">
      <c r="A11094" s="94" t="s">
        <v>22579</v>
      </c>
      <c r="B11094" t="s">
        <v>22580</v>
      </c>
      <c r="C11094" t="s">
        <v>243</v>
      </c>
      <c r="D11094">
        <v>36.75</v>
      </c>
      <c r="E11094" t="s">
        <v>30879</v>
      </c>
    </row>
    <row r="11095" spans="1:5" hidden="1" x14ac:dyDescent="0.2">
      <c r="A11095" s="94" t="s">
        <v>49859</v>
      </c>
      <c r="B11095" t="s">
        <v>49860</v>
      </c>
      <c r="C11095" t="s">
        <v>243</v>
      </c>
      <c r="D11095">
        <v>54.58</v>
      </c>
      <c r="E11095" t="s">
        <v>30879</v>
      </c>
    </row>
    <row r="11096" spans="1:5" hidden="1" x14ac:dyDescent="0.2">
      <c r="A11096" s="94" t="s">
        <v>22581</v>
      </c>
      <c r="B11096" t="s">
        <v>22582</v>
      </c>
      <c r="C11096" t="s">
        <v>243</v>
      </c>
      <c r="D11096">
        <v>47.93</v>
      </c>
      <c r="E11096" t="s">
        <v>30879</v>
      </c>
    </row>
    <row r="11097" spans="1:5" hidden="1" x14ac:dyDescent="0.2">
      <c r="A11097" s="94" t="s">
        <v>50203</v>
      </c>
      <c r="B11097" t="s">
        <v>50204</v>
      </c>
      <c r="C11097" t="s">
        <v>243</v>
      </c>
      <c r="D11097">
        <v>26.76</v>
      </c>
      <c r="E11097" t="s">
        <v>30879</v>
      </c>
    </row>
    <row r="11098" spans="1:5" hidden="1" x14ac:dyDescent="0.2">
      <c r="A11098" s="94" t="s">
        <v>50205</v>
      </c>
      <c r="B11098" t="s">
        <v>50206</v>
      </c>
      <c r="C11098" t="s">
        <v>243</v>
      </c>
      <c r="D11098">
        <v>40.07</v>
      </c>
      <c r="E11098" t="s">
        <v>30879</v>
      </c>
    </row>
    <row r="11099" spans="1:5" hidden="1" x14ac:dyDescent="0.2">
      <c r="A11099" s="94" t="s">
        <v>49861</v>
      </c>
      <c r="B11099" t="s">
        <v>49862</v>
      </c>
      <c r="C11099" t="s">
        <v>243</v>
      </c>
      <c r="D11099">
        <v>47.87</v>
      </c>
      <c r="E11099" t="s">
        <v>30879</v>
      </c>
    </row>
    <row r="11100" spans="1:5" hidden="1" x14ac:dyDescent="0.2">
      <c r="A11100" s="94" t="s">
        <v>49863</v>
      </c>
      <c r="B11100" t="s">
        <v>49864</v>
      </c>
      <c r="C11100" t="s">
        <v>243</v>
      </c>
      <c r="D11100">
        <v>50.06</v>
      </c>
      <c r="E11100" t="s">
        <v>30879</v>
      </c>
    </row>
    <row r="11101" spans="1:5" hidden="1" x14ac:dyDescent="0.2">
      <c r="A11101" s="94" t="s">
        <v>49865</v>
      </c>
      <c r="B11101" t="s">
        <v>49866</v>
      </c>
      <c r="C11101" t="s">
        <v>243</v>
      </c>
      <c r="D11101">
        <v>63.92</v>
      </c>
      <c r="E11101" t="s">
        <v>30879</v>
      </c>
    </row>
    <row r="11102" spans="1:5" hidden="1" x14ac:dyDescent="0.2">
      <c r="A11102" s="94" t="s">
        <v>49879</v>
      </c>
      <c r="B11102" t="s">
        <v>49880</v>
      </c>
      <c r="C11102" t="s">
        <v>243</v>
      </c>
      <c r="D11102">
        <v>17.41</v>
      </c>
      <c r="E11102" t="s">
        <v>30879</v>
      </c>
    </row>
    <row r="11103" spans="1:5" hidden="1" x14ac:dyDescent="0.2">
      <c r="A11103" s="94" t="s">
        <v>22583</v>
      </c>
      <c r="B11103" t="s">
        <v>22584</v>
      </c>
      <c r="C11103" t="s">
        <v>243</v>
      </c>
      <c r="D11103">
        <v>13.64</v>
      </c>
      <c r="E11103" t="s">
        <v>30879</v>
      </c>
    </row>
    <row r="11104" spans="1:5" hidden="1" x14ac:dyDescent="0.2">
      <c r="A11104" s="94" t="s">
        <v>49867</v>
      </c>
      <c r="B11104" t="s">
        <v>49868</v>
      </c>
      <c r="C11104" t="s">
        <v>243</v>
      </c>
      <c r="D11104">
        <v>17.41</v>
      </c>
      <c r="E11104" t="s">
        <v>30879</v>
      </c>
    </row>
    <row r="11105" spans="1:5" hidden="1" x14ac:dyDescent="0.2">
      <c r="A11105" s="94" t="s">
        <v>22585</v>
      </c>
      <c r="B11105" t="s">
        <v>22586</v>
      </c>
      <c r="C11105" t="s">
        <v>243</v>
      </c>
      <c r="D11105">
        <v>13.91</v>
      </c>
      <c r="E11105" t="s">
        <v>30879</v>
      </c>
    </row>
    <row r="11106" spans="1:5" hidden="1" x14ac:dyDescent="0.2">
      <c r="A11106" s="94" t="s">
        <v>22587</v>
      </c>
      <c r="B11106" t="s">
        <v>22588</v>
      </c>
      <c r="C11106" t="s">
        <v>243</v>
      </c>
      <c r="D11106">
        <v>15.24</v>
      </c>
      <c r="E11106" t="s">
        <v>30879</v>
      </c>
    </row>
    <row r="11107" spans="1:5" hidden="1" x14ac:dyDescent="0.2">
      <c r="A11107" s="94" t="s">
        <v>22589</v>
      </c>
      <c r="B11107" t="s">
        <v>22590</v>
      </c>
      <c r="C11107" t="s">
        <v>243</v>
      </c>
      <c r="D11107">
        <v>17.54</v>
      </c>
      <c r="E11107" t="s">
        <v>30879</v>
      </c>
    </row>
    <row r="11108" spans="1:5" hidden="1" x14ac:dyDescent="0.2">
      <c r="A11108" s="94" t="s">
        <v>22591</v>
      </c>
      <c r="B11108" t="s">
        <v>22592</v>
      </c>
      <c r="C11108" t="s">
        <v>243</v>
      </c>
      <c r="D11108">
        <v>17.54</v>
      </c>
      <c r="E11108" t="s">
        <v>30879</v>
      </c>
    </row>
    <row r="11109" spans="1:5" hidden="1" x14ac:dyDescent="0.2">
      <c r="A11109" s="94" t="s">
        <v>22593</v>
      </c>
      <c r="B11109" t="s">
        <v>22594</v>
      </c>
      <c r="C11109" t="s">
        <v>243</v>
      </c>
      <c r="D11109">
        <v>20.99</v>
      </c>
      <c r="E11109" t="s">
        <v>30879</v>
      </c>
    </row>
    <row r="11110" spans="1:5" hidden="1" x14ac:dyDescent="0.2">
      <c r="A11110" s="94" t="s">
        <v>49869</v>
      </c>
      <c r="B11110" t="s">
        <v>49870</v>
      </c>
      <c r="C11110" t="s">
        <v>243</v>
      </c>
      <c r="D11110">
        <v>26.79</v>
      </c>
      <c r="E11110" t="s">
        <v>30879</v>
      </c>
    </row>
    <row r="11111" spans="1:5" hidden="1" x14ac:dyDescent="0.2">
      <c r="A11111" s="94" t="s">
        <v>22595</v>
      </c>
      <c r="B11111" t="s">
        <v>22596</v>
      </c>
      <c r="C11111" t="s">
        <v>243</v>
      </c>
      <c r="D11111">
        <v>24.42</v>
      </c>
      <c r="E11111" t="s">
        <v>30879</v>
      </c>
    </row>
    <row r="11112" spans="1:5" hidden="1" x14ac:dyDescent="0.2">
      <c r="A11112" s="94" t="s">
        <v>49871</v>
      </c>
      <c r="B11112" t="s">
        <v>49872</v>
      </c>
      <c r="C11112" t="s">
        <v>243</v>
      </c>
      <c r="D11112">
        <v>31.17</v>
      </c>
      <c r="E11112" t="s">
        <v>30879</v>
      </c>
    </row>
    <row r="11113" spans="1:5" hidden="1" x14ac:dyDescent="0.2">
      <c r="A11113" s="94" t="s">
        <v>49873</v>
      </c>
      <c r="B11113" t="s">
        <v>49874</v>
      </c>
      <c r="C11113" t="s">
        <v>243</v>
      </c>
      <c r="D11113">
        <v>40.729999999999997</v>
      </c>
      <c r="E11113" t="s">
        <v>30879</v>
      </c>
    </row>
    <row r="11114" spans="1:5" hidden="1" x14ac:dyDescent="0.2">
      <c r="A11114" s="94" t="s">
        <v>22597</v>
      </c>
      <c r="B11114" t="s">
        <v>22598</v>
      </c>
      <c r="C11114" t="s">
        <v>243</v>
      </c>
      <c r="D11114">
        <v>31.91</v>
      </c>
      <c r="E11114" t="s">
        <v>30879</v>
      </c>
    </row>
    <row r="11115" spans="1:5" hidden="1" x14ac:dyDescent="0.2">
      <c r="A11115" s="94" t="s">
        <v>49875</v>
      </c>
      <c r="B11115" t="s">
        <v>49876</v>
      </c>
      <c r="C11115" t="s">
        <v>243</v>
      </c>
      <c r="D11115">
        <v>45.54</v>
      </c>
      <c r="E11115" t="s">
        <v>30879</v>
      </c>
    </row>
    <row r="11116" spans="1:5" hidden="1" x14ac:dyDescent="0.2">
      <c r="A11116" s="94" t="s">
        <v>49877</v>
      </c>
      <c r="B11116" t="s">
        <v>49878</v>
      </c>
      <c r="C11116" t="s">
        <v>243</v>
      </c>
      <c r="D11116">
        <v>110.34</v>
      </c>
      <c r="E11116" t="s">
        <v>30879</v>
      </c>
    </row>
    <row r="11117" spans="1:5" hidden="1" x14ac:dyDescent="0.2">
      <c r="A11117" s="94" t="s">
        <v>49881</v>
      </c>
      <c r="B11117" t="s">
        <v>49882</v>
      </c>
      <c r="C11117" t="s">
        <v>243</v>
      </c>
      <c r="D11117">
        <v>50.19</v>
      </c>
      <c r="E11117" t="s">
        <v>30879</v>
      </c>
    </row>
    <row r="11118" spans="1:5" hidden="1" x14ac:dyDescent="0.2">
      <c r="A11118" s="94" t="s">
        <v>49883</v>
      </c>
      <c r="B11118" t="s">
        <v>49884</v>
      </c>
      <c r="C11118" t="s">
        <v>243</v>
      </c>
      <c r="D11118">
        <v>52.36</v>
      </c>
      <c r="E11118" t="s">
        <v>30879</v>
      </c>
    </row>
    <row r="11119" spans="1:5" hidden="1" x14ac:dyDescent="0.2">
      <c r="A11119" s="94" t="s">
        <v>49885</v>
      </c>
      <c r="B11119" t="s">
        <v>49886</v>
      </c>
      <c r="C11119" t="s">
        <v>243</v>
      </c>
      <c r="D11119">
        <v>59.69</v>
      </c>
      <c r="E11119" t="s">
        <v>30879</v>
      </c>
    </row>
    <row r="11120" spans="1:5" hidden="1" x14ac:dyDescent="0.2">
      <c r="A11120" s="94" t="s">
        <v>49887</v>
      </c>
      <c r="B11120" t="s">
        <v>49888</v>
      </c>
      <c r="C11120" t="s">
        <v>243</v>
      </c>
      <c r="D11120">
        <v>63.4</v>
      </c>
      <c r="E11120" t="s">
        <v>30879</v>
      </c>
    </row>
    <row r="11121" spans="1:5" hidden="1" x14ac:dyDescent="0.2">
      <c r="A11121" s="94" t="s">
        <v>49889</v>
      </c>
      <c r="B11121" t="s">
        <v>49890</v>
      </c>
      <c r="C11121" t="s">
        <v>243</v>
      </c>
      <c r="D11121">
        <v>63.4</v>
      </c>
      <c r="E11121" t="s">
        <v>30879</v>
      </c>
    </row>
    <row r="11122" spans="1:5" hidden="1" x14ac:dyDescent="0.2">
      <c r="A11122" s="94" t="s">
        <v>49891</v>
      </c>
      <c r="B11122" t="s">
        <v>49892</v>
      </c>
      <c r="C11122" t="s">
        <v>243</v>
      </c>
      <c r="D11122">
        <v>79.36</v>
      </c>
      <c r="E11122" t="s">
        <v>30879</v>
      </c>
    </row>
    <row r="11123" spans="1:5" hidden="1" x14ac:dyDescent="0.2">
      <c r="A11123" s="94" t="s">
        <v>10974</v>
      </c>
      <c r="B11123" t="s">
        <v>10975</v>
      </c>
      <c r="C11123" t="s">
        <v>243</v>
      </c>
      <c r="D11123">
        <v>8.16</v>
      </c>
      <c r="E11123" t="s">
        <v>30879</v>
      </c>
    </row>
    <row r="11124" spans="1:5" hidden="1" x14ac:dyDescent="0.2">
      <c r="A11124" s="94" t="s">
        <v>10976</v>
      </c>
      <c r="B11124" t="s">
        <v>10977</v>
      </c>
      <c r="C11124" t="s">
        <v>243</v>
      </c>
      <c r="D11124">
        <v>8.16</v>
      </c>
      <c r="E11124" t="s">
        <v>30879</v>
      </c>
    </row>
    <row r="11125" spans="1:5" hidden="1" x14ac:dyDescent="0.2">
      <c r="A11125" s="94" t="s">
        <v>10978</v>
      </c>
      <c r="B11125" t="s">
        <v>10979</v>
      </c>
      <c r="C11125" t="s">
        <v>243</v>
      </c>
      <c r="D11125">
        <v>56.25</v>
      </c>
      <c r="E11125" t="s">
        <v>30879</v>
      </c>
    </row>
    <row r="11126" spans="1:5" hidden="1" x14ac:dyDescent="0.2">
      <c r="A11126" s="94" t="s">
        <v>10980</v>
      </c>
      <c r="B11126" t="s">
        <v>10981</v>
      </c>
      <c r="C11126" t="s">
        <v>243</v>
      </c>
      <c r="D11126">
        <v>7.13</v>
      </c>
      <c r="E11126" t="s">
        <v>30879</v>
      </c>
    </row>
    <row r="11127" spans="1:5" hidden="1" x14ac:dyDescent="0.2">
      <c r="A11127" s="94" t="s">
        <v>10982</v>
      </c>
      <c r="B11127" t="s">
        <v>10983</v>
      </c>
      <c r="C11127" t="s">
        <v>243</v>
      </c>
      <c r="D11127">
        <v>7.13</v>
      </c>
      <c r="E11127" t="s">
        <v>30879</v>
      </c>
    </row>
    <row r="11128" spans="1:5" hidden="1" x14ac:dyDescent="0.2">
      <c r="A11128" s="94" t="s">
        <v>10984</v>
      </c>
      <c r="B11128" t="s">
        <v>10985</v>
      </c>
      <c r="C11128" t="s">
        <v>243</v>
      </c>
      <c r="D11128">
        <v>7.13</v>
      </c>
      <c r="E11128" t="s">
        <v>30879</v>
      </c>
    </row>
    <row r="11129" spans="1:5" hidden="1" x14ac:dyDescent="0.2">
      <c r="A11129" s="94" t="s">
        <v>10986</v>
      </c>
      <c r="B11129" t="s">
        <v>10987</v>
      </c>
      <c r="C11129" t="s">
        <v>243</v>
      </c>
      <c r="D11129">
        <v>4.07</v>
      </c>
      <c r="E11129" t="s">
        <v>30879</v>
      </c>
    </row>
    <row r="11130" spans="1:5" hidden="1" x14ac:dyDescent="0.2">
      <c r="A11130" s="94" t="s">
        <v>10988</v>
      </c>
      <c r="B11130" t="s">
        <v>10989</v>
      </c>
      <c r="C11130" t="s">
        <v>243</v>
      </c>
      <c r="D11130">
        <v>7.13</v>
      </c>
      <c r="E11130" t="s">
        <v>30879</v>
      </c>
    </row>
    <row r="11131" spans="1:5" hidden="1" x14ac:dyDescent="0.2">
      <c r="A11131" s="94" t="s">
        <v>10990</v>
      </c>
      <c r="B11131" t="s">
        <v>10991</v>
      </c>
      <c r="C11131" t="s">
        <v>243</v>
      </c>
      <c r="D11131">
        <v>8.19</v>
      </c>
      <c r="E11131" t="s">
        <v>30879</v>
      </c>
    </row>
    <row r="11132" spans="1:5" hidden="1" x14ac:dyDescent="0.2">
      <c r="A11132" s="94" t="s">
        <v>50257</v>
      </c>
      <c r="B11132" t="s">
        <v>50258</v>
      </c>
      <c r="C11132" t="s">
        <v>243</v>
      </c>
      <c r="D11132">
        <v>4.4400000000000004</v>
      </c>
      <c r="E11132" t="s">
        <v>30879</v>
      </c>
    </row>
    <row r="11133" spans="1:5" hidden="1" x14ac:dyDescent="0.2">
      <c r="A11133" s="94" t="s">
        <v>50259</v>
      </c>
      <c r="B11133" t="s">
        <v>50260</v>
      </c>
      <c r="C11133" t="s">
        <v>243</v>
      </c>
      <c r="D11133">
        <v>4.4400000000000004</v>
      </c>
      <c r="E11133" t="s">
        <v>30879</v>
      </c>
    </row>
    <row r="11134" spans="1:5" hidden="1" x14ac:dyDescent="0.2">
      <c r="A11134" s="94" t="s">
        <v>49893</v>
      </c>
      <c r="B11134" t="s">
        <v>49894</v>
      </c>
      <c r="C11134" t="s">
        <v>243</v>
      </c>
      <c r="D11134">
        <v>35.729999999999997</v>
      </c>
      <c r="E11134" t="s">
        <v>30879</v>
      </c>
    </row>
    <row r="11135" spans="1:5" hidden="1" x14ac:dyDescent="0.2">
      <c r="A11135" s="94" t="s">
        <v>50833</v>
      </c>
      <c r="B11135" t="s">
        <v>50834</v>
      </c>
      <c r="C11135" t="s">
        <v>243</v>
      </c>
      <c r="D11135">
        <v>2.12</v>
      </c>
      <c r="E11135" t="s">
        <v>30879</v>
      </c>
    </row>
    <row r="11136" spans="1:5" hidden="1" x14ac:dyDescent="0.2">
      <c r="A11136" s="94" t="s">
        <v>50835</v>
      </c>
      <c r="B11136" t="s">
        <v>50836</v>
      </c>
      <c r="C11136" t="s">
        <v>243</v>
      </c>
      <c r="D11136">
        <v>2.12</v>
      </c>
      <c r="E11136" t="s">
        <v>30879</v>
      </c>
    </row>
    <row r="11137" spans="1:5" hidden="1" x14ac:dyDescent="0.2">
      <c r="A11137" s="94" t="s">
        <v>50837</v>
      </c>
      <c r="B11137" t="s">
        <v>50838</v>
      </c>
      <c r="C11137" t="s">
        <v>243</v>
      </c>
      <c r="D11137">
        <v>2.12</v>
      </c>
      <c r="E11137" t="s">
        <v>30879</v>
      </c>
    </row>
    <row r="11138" spans="1:5" hidden="1" x14ac:dyDescent="0.2">
      <c r="A11138" s="94" t="s">
        <v>37654</v>
      </c>
      <c r="B11138" t="s">
        <v>37655</v>
      </c>
      <c r="C11138" t="s">
        <v>243</v>
      </c>
      <c r="D11138">
        <v>6.53</v>
      </c>
      <c r="E11138" t="s">
        <v>30879</v>
      </c>
    </row>
    <row r="11139" spans="1:5" hidden="1" x14ac:dyDescent="0.2">
      <c r="A11139" s="94" t="s">
        <v>50829</v>
      </c>
      <c r="B11139" t="s">
        <v>50830</v>
      </c>
      <c r="C11139" t="s">
        <v>243</v>
      </c>
      <c r="D11139">
        <v>18.55</v>
      </c>
      <c r="E11139" t="s">
        <v>30879</v>
      </c>
    </row>
    <row r="11140" spans="1:5" hidden="1" x14ac:dyDescent="0.2">
      <c r="A11140" s="94" t="s">
        <v>49739</v>
      </c>
      <c r="B11140" t="s">
        <v>49740</v>
      </c>
      <c r="C11140" t="s">
        <v>243</v>
      </c>
      <c r="D11140">
        <v>3.98</v>
      </c>
      <c r="E11140" t="s">
        <v>30879</v>
      </c>
    </row>
    <row r="11141" spans="1:5" hidden="1" x14ac:dyDescent="0.2">
      <c r="A11141" s="94" t="s">
        <v>50819</v>
      </c>
      <c r="B11141" t="s">
        <v>50820</v>
      </c>
      <c r="C11141" t="s">
        <v>243</v>
      </c>
      <c r="D11141">
        <v>13.91</v>
      </c>
      <c r="E11141" t="s">
        <v>30879</v>
      </c>
    </row>
    <row r="11142" spans="1:5" hidden="1" x14ac:dyDescent="0.2">
      <c r="A11142" s="94" t="s">
        <v>50817</v>
      </c>
      <c r="B11142" t="s">
        <v>50818</v>
      </c>
      <c r="C11142" t="s">
        <v>243</v>
      </c>
      <c r="D11142">
        <v>16.579999999999998</v>
      </c>
      <c r="E11142" t="s">
        <v>30879</v>
      </c>
    </row>
    <row r="11143" spans="1:5" hidden="1" x14ac:dyDescent="0.2">
      <c r="A11143" s="94" t="s">
        <v>50815</v>
      </c>
      <c r="B11143" t="s">
        <v>50816</v>
      </c>
      <c r="C11143" t="s">
        <v>243</v>
      </c>
      <c r="D11143">
        <v>26.2</v>
      </c>
      <c r="E11143" t="s">
        <v>30879</v>
      </c>
    </row>
    <row r="11144" spans="1:5" hidden="1" x14ac:dyDescent="0.2">
      <c r="A11144" s="94" t="s">
        <v>49708</v>
      </c>
      <c r="B11144" t="s">
        <v>49709</v>
      </c>
      <c r="C11144" t="s">
        <v>243</v>
      </c>
      <c r="D11144">
        <v>29.24</v>
      </c>
      <c r="E11144" t="s">
        <v>30879</v>
      </c>
    </row>
    <row r="11145" spans="1:5" hidden="1" x14ac:dyDescent="0.2">
      <c r="A11145" s="94" t="s">
        <v>50823</v>
      </c>
      <c r="B11145" t="s">
        <v>50824</v>
      </c>
      <c r="C11145" t="s">
        <v>243</v>
      </c>
      <c r="D11145">
        <v>22.22</v>
      </c>
      <c r="E11145" t="s">
        <v>30879</v>
      </c>
    </row>
    <row r="11146" spans="1:5" hidden="1" x14ac:dyDescent="0.2">
      <c r="A11146" s="94" t="s">
        <v>50813</v>
      </c>
      <c r="B11146" t="s">
        <v>50814</v>
      </c>
      <c r="C11146" t="s">
        <v>243</v>
      </c>
      <c r="D11146">
        <v>34.5</v>
      </c>
      <c r="E11146" t="s">
        <v>30879</v>
      </c>
    </row>
    <row r="11147" spans="1:5" hidden="1" x14ac:dyDescent="0.2">
      <c r="A11147" s="94" t="s">
        <v>10992</v>
      </c>
      <c r="B11147" t="s">
        <v>10993</v>
      </c>
      <c r="C11147" t="s">
        <v>243</v>
      </c>
      <c r="D11147">
        <v>27.29</v>
      </c>
      <c r="E11147" t="s">
        <v>30879</v>
      </c>
    </row>
    <row r="11148" spans="1:5" hidden="1" x14ac:dyDescent="0.2">
      <c r="A11148" s="94" t="s">
        <v>50791</v>
      </c>
      <c r="B11148" t="s">
        <v>50792</v>
      </c>
      <c r="C11148" t="s">
        <v>243</v>
      </c>
      <c r="D11148">
        <v>8.66</v>
      </c>
      <c r="E11148" t="s">
        <v>30879</v>
      </c>
    </row>
    <row r="11149" spans="1:5" hidden="1" x14ac:dyDescent="0.2">
      <c r="A11149" s="94" t="s">
        <v>10994</v>
      </c>
      <c r="B11149" t="s">
        <v>10995</v>
      </c>
      <c r="C11149" t="s">
        <v>243</v>
      </c>
      <c r="D11149">
        <v>5.03</v>
      </c>
      <c r="E11149" t="s">
        <v>30879</v>
      </c>
    </row>
    <row r="11150" spans="1:5" hidden="1" x14ac:dyDescent="0.2">
      <c r="A11150" s="94" t="s">
        <v>50811</v>
      </c>
      <c r="B11150" t="s">
        <v>50812</v>
      </c>
      <c r="C11150" t="s">
        <v>243</v>
      </c>
      <c r="D11150">
        <v>87.38</v>
      </c>
      <c r="E11150" t="s">
        <v>30879</v>
      </c>
    </row>
    <row r="11151" spans="1:5" hidden="1" x14ac:dyDescent="0.2">
      <c r="A11151" s="94" t="s">
        <v>10996</v>
      </c>
      <c r="B11151" t="s">
        <v>10997</v>
      </c>
      <c r="C11151" t="s">
        <v>2815</v>
      </c>
      <c r="D11151">
        <v>45.84</v>
      </c>
      <c r="E11151" t="s">
        <v>30879</v>
      </c>
    </row>
    <row r="11152" spans="1:5" hidden="1" x14ac:dyDescent="0.2">
      <c r="A11152" s="94" t="s">
        <v>10998</v>
      </c>
      <c r="B11152" t="s">
        <v>10999</v>
      </c>
      <c r="C11152" t="s">
        <v>2815</v>
      </c>
      <c r="D11152">
        <v>7.25</v>
      </c>
      <c r="E11152" t="s">
        <v>30879</v>
      </c>
    </row>
    <row r="11153" spans="1:5" hidden="1" x14ac:dyDescent="0.2">
      <c r="A11153" s="94" t="s">
        <v>50827</v>
      </c>
      <c r="B11153" t="s">
        <v>50828</v>
      </c>
      <c r="C11153" t="s">
        <v>243</v>
      </c>
      <c r="D11153">
        <v>3.9</v>
      </c>
      <c r="E11153" t="s">
        <v>30879</v>
      </c>
    </row>
    <row r="11154" spans="1:5" hidden="1" x14ac:dyDescent="0.2">
      <c r="A11154" s="94" t="s">
        <v>11000</v>
      </c>
      <c r="B11154" t="s">
        <v>11001</v>
      </c>
      <c r="C11154" t="s">
        <v>243</v>
      </c>
      <c r="D11154">
        <v>3.19</v>
      </c>
      <c r="E11154" t="s">
        <v>30879</v>
      </c>
    </row>
    <row r="11155" spans="1:5" hidden="1" x14ac:dyDescent="0.2">
      <c r="A11155" s="94" t="s">
        <v>50825</v>
      </c>
      <c r="B11155" t="s">
        <v>50826</v>
      </c>
      <c r="C11155" t="s">
        <v>2847</v>
      </c>
      <c r="D11155">
        <v>59.68</v>
      </c>
      <c r="E11155" t="s">
        <v>30879</v>
      </c>
    </row>
    <row r="11156" spans="1:5" hidden="1" x14ac:dyDescent="0.2">
      <c r="A11156" s="94" t="s">
        <v>50805</v>
      </c>
      <c r="B11156" t="s">
        <v>50806</v>
      </c>
      <c r="C11156" t="s">
        <v>243</v>
      </c>
      <c r="D11156">
        <v>8.24</v>
      </c>
      <c r="E11156" t="s">
        <v>30879</v>
      </c>
    </row>
    <row r="11157" spans="1:5" hidden="1" x14ac:dyDescent="0.2">
      <c r="A11157" s="94" t="s">
        <v>50821</v>
      </c>
      <c r="B11157" t="s">
        <v>50822</v>
      </c>
      <c r="C11157" t="s">
        <v>243</v>
      </c>
      <c r="D11157">
        <v>5.78</v>
      </c>
      <c r="E11157" t="s">
        <v>30879</v>
      </c>
    </row>
    <row r="11158" spans="1:5" hidden="1" x14ac:dyDescent="0.2">
      <c r="A11158" s="94" t="s">
        <v>49565</v>
      </c>
      <c r="B11158" t="s">
        <v>49566</v>
      </c>
      <c r="C11158" t="s">
        <v>243</v>
      </c>
      <c r="D11158">
        <v>127.19</v>
      </c>
      <c r="E11158" t="s">
        <v>30879</v>
      </c>
    </row>
    <row r="11159" spans="1:5" hidden="1" x14ac:dyDescent="0.2">
      <c r="A11159" s="94" t="s">
        <v>11002</v>
      </c>
      <c r="B11159" t="s">
        <v>11003</v>
      </c>
      <c r="C11159" t="s">
        <v>243</v>
      </c>
      <c r="D11159">
        <v>153.19999999999999</v>
      </c>
      <c r="E11159" t="s">
        <v>30879</v>
      </c>
    </row>
    <row r="11160" spans="1:5" hidden="1" x14ac:dyDescent="0.2">
      <c r="A11160" s="94" t="s">
        <v>49581</v>
      </c>
      <c r="B11160" t="s">
        <v>49582</v>
      </c>
      <c r="C11160" t="s">
        <v>243</v>
      </c>
      <c r="D11160">
        <v>187.28</v>
      </c>
      <c r="E11160" t="s">
        <v>30879</v>
      </c>
    </row>
    <row r="11161" spans="1:5" hidden="1" x14ac:dyDescent="0.2">
      <c r="A11161" s="94" t="s">
        <v>11004</v>
      </c>
      <c r="B11161" t="s">
        <v>22599</v>
      </c>
      <c r="C11161" t="s">
        <v>243</v>
      </c>
      <c r="D11161">
        <v>92.3</v>
      </c>
      <c r="E11161" t="s">
        <v>30879</v>
      </c>
    </row>
    <row r="11162" spans="1:5" hidden="1" x14ac:dyDescent="0.2">
      <c r="A11162" s="94" t="s">
        <v>49555</v>
      </c>
      <c r="B11162" t="s">
        <v>49556</v>
      </c>
      <c r="C11162" t="s">
        <v>243</v>
      </c>
      <c r="D11162">
        <v>87.24</v>
      </c>
      <c r="E11162" t="s">
        <v>30879</v>
      </c>
    </row>
    <row r="11163" spans="1:5" hidden="1" x14ac:dyDescent="0.2">
      <c r="A11163" s="94" t="s">
        <v>49633</v>
      </c>
      <c r="B11163" t="s">
        <v>49634</v>
      </c>
      <c r="C11163" t="s">
        <v>243</v>
      </c>
      <c r="D11163">
        <v>187.28</v>
      </c>
      <c r="E11163" t="s">
        <v>30879</v>
      </c>
    </row>
    <row r="11164" spans="1:5" hidden="1" x14ac:dyDescent="0.2">
      <c r="A11164" s="94" t="s">
        <v>49567</v>
      </c>
      <c r="B11164" t="s">
        <v>49568</v>
      </c>
      <c r="C11164" t="s">
        <v>243</v>
      </c>
      <c r="D11164">
        <v>93.65</v>
      </c>
      <c r="E11164" t="s">
        <v>30879</v>
      </c>
    </row>
    <row r="11165" spans="1:5" hidden="1" x14ac:dyDescent="0.2">
      <c r="A11165" s="94" t="s">
        <v>11005</v>
      </c>
      <c r="B11165" t="s">
        <v>11006</v>
      </c>
      <c r="C11165" t="s">
        <v>243</v>
      </c>
      <c r="D11165">
        <v>76.61</v>
      </c>
      <c r="E11165" t="s">
        <v>30879</v>
      </c>
    </row>
    <row r="11166" spans="1:5" hidden="1" x14ac:dyDescent="0.2">
      <c r="A11166" s="94" t="s">
        <v>49599</v>
      </c>
      <c r="B11166" t="s">
        <v>49600</v>
      </c>
      <c r="C11166" t="s">
        <v>243</v>
      </c>
      <c r="D11166">
        <v>19.73</v>
      </c>
      <c r="E11166" t="s">
        <v>30879</v>
      </c>
    </row>
    <row r="11167" spans="1:5" hidden="1" x14ac:dyDescent="0.2">
      <c r="A11167" s="94" t="s">
        <v>49615</v>
      </c>
      <c r="B11167" t="s">
        <v>49616</v>
      </c>
      <c r="C11167" t="s">
        <v>243</v>
      </c>
      <c r="D11167">
        <v>26</v>
      </c>
      <c r="E11167" t="s">
        <v>30879</v>
      </c>
    </row>
    <row r="11168" spans="1:5" hidden="1" x14ac:dyDescent="0.2">
      <c r="A11168" s="94" t="s">
        <v>11007</v>
      </c>
      <c r="B11168" t="s">
        <v>11008</v>
      </c>
      <c r="C11168" t="s">
        <v>243</v>
      </c>
      <c r="D11168">
        <v>25.85</v>
      </c>
      <c r="E11168" t="s">
        <v>30879</v>
      </c>
    </row>
    <row r="11169" spans="1:5" hidden="1" x14ac:dyDescent="0.2">
      <c r="A11169" s="94" t="s">
        <v>11009</v>
      </c>
      <c r="B11169" t="s">
        <v>11010</v>
      </c>
      <c r="C11169" t="s">
        <v>243</v>
      </c>
      <c r="D11169">
        <v>25.85</v>
      </c>
      <c r="E11169" t="s">
        <v>30879</v>
      </c>
    </row>
    <row r="11170" spans="1:5" hidden="1" x14ac:dyDescent="0.2">
      <c r="A11170" s="94" t="s">
        <v>11011</v>
      </c>
      <c r="B11170" t="s">
        <v>11012</v>
      </c>
      <c r="C11170" t="s">
        <v>243</v>
      </c>
      <c r="D11170">
        <v>25.85</v>
      </c>
      <c r="E11170" t="s">
        <v>30879</v>
      </c>
    </row>
    <row r="11171" spans="1:5" hidden="1" x14ac:dyDescent="0.2">
      <c r="A11171" s="94" t="s">
        <v>50807</v>
      </c>
      <c r="B11171" t="s">
        <v>50808</v>
      </c>
      <c r="C11171" t="s">
        <v>243</v>
      </c>
      <c r="D11171">
        <v>10.96</v>
      </c>
      <c r="E11171" t="s">
        <v>30879</v>
      </c>
    </row>
    <row r="11172" spans="1:5" hidden="1" x14ac:dyDescent="0.2">
      <c r="A11172" s="94" t="s">
        <v>11013</v>
      </c>
      <c r="B11172" t="s">
        <v>11014</v>
      </c>
      <c r="C11172" t="s">
        <v>243</v>
      </c>
      <c r="D11172">
        <v>19.059999999999999</v>
      </c>
      <c r="E11172" t="s">
        <v>30879</v>
      </c>
    </row>
    <row r="11173" spans="1:5" hidden="1" x14ac:dyDescent="0.2">
      <c r="A11173" s="94" t="s">
        <v>11015</v>
      </c>
      <c r="B11173" t="s">
        <v>11016</v>
      </c>
      <c r="C11173" t="s">
        <v>243</v>
      </c>
      <c r="D11173">
        <v>15.85</v>
      </c>
      <c r="E11173" t="s">
        <v>30879</v>
      </c>
    </row>
    <row r="11174" spans="1:5" hidden="1" x14ac:dyDescent="0.2">
      <c r="A11174" s="94" t="s">
        <v>49745</v>
      </c>
      <c r="B11174" t="s">
        <v>49746</v>
      </c>
      <c r="C11174" t="s">
        <v>243</v>
      </c>
      <c r="D11174">
        <v>21.7</v>
      </c>
      <c r="E11174" t="s">
        <v>30879</v>
      </c>
    </row>
    <row r="11175" spans="1:5" hidden="1" x14ac:dyDescent="0.2">
      <c r="A11175" s="94" t="s">
        <v>49601</v>
      </c>
      <c r="B11175" t="s">
        <v>49602</v>
      </c>
      <c r="C11175" t="s">
        <v>243</v>
      </c>
      <c r="D11175">
        <v>40.31</v>
      </c>
      <c r="E11175" t="s">
        <v>30879</v>
      </c>
    </row>
    <row r="11176" spans="1:5" hidden="1" x14ac:dyDescent="0.2">
      <c r="A11176" s="94" t="s">
        <v>49637</v>
      </c>
      <c r="B11176" t="s">
        <v>49638</v>
      </c>
      <c r="C11176" t="s">
        <v>243</v>
      </c>
      <c r="D11176">
        <v>32.270000000000003</v>
      </c>
      <c r="E11176" t="s">
        <v>30879</v>
      </c>
    </row>
    <row r="11177" spans="1:5" hidden="1" x14ac:dyDescent="0.2">
      <c r="A11177" s="94" t="s">
        <v>11017</v>
      </c>
      <c r="B11177" t="s">
        <v>11018</v>
      </c>
      <c r="C11177" t="s">
        <v>243</v>
      </c>
      <c r="D11177">
        <v>22.17</v>
      </c>
      <c r="E11177" t="s">
        <v>30879</v>
      </c>
    </row>
    <row r="11178" spans="1:5" hidden="1" x14ac:dyDescent="0.2">
      <c r="A11178" s="94" t="s">
        <v>49680</v>
      </c>
      <c r="B11178" t="s">
        <v>49681</v>
      </c>
      <c r="C11178" t="s">
        <v>243</v>
      </c>
      <c r="D11178">
        <v>22.85</v>
      </c>
      <c r="E11178" t="s">
        <v>30879</v>
      </c>
    </row>
    <row r="11179" spans="1:5" hidden="1" x14ac:dyDescent="0.2">
      <c r="A11179" s="94" t="s">
        <v>49660</v>
      </c>
      <c r="B11179" t="s">
        <v>49661</v>
      </c>
      <c r="C11179" t="s">
        <v>243</v>
      </c>
      <c r="D11179">
        <v>23.86</v>
      </c>
      <c r="E11179" t="s">
        <v>30879</v>
      </c>
    </row>
    <row r="11180" spans="1:5" hidden="1" x14ac:dyDescent="0.2">
      <c r="A11180" s="94" t="s">
        <v>49662</v>
      </c>
      <c r="B11180" t="s">
        <v>49663</v>
      </c>
      <c r="C11180" t="s">
        <v>243</v>
      </c>
      <c r="D11180">
        <v>24.84</v>
      </c>
      <c r="E11180" t="s">
        <v>30879</v>
      </c>
    </row>
    <row r="11181" spans="1:5" hidden="1" x14ac:dyDescent="0.2">
      <c r="A11181" s="94" t="s">
        <v>49664</v>
      </c>
      <c r="B11181" t="s">
        <v>49665</v>
      </c>
      <c r="C11181" t="s">
        <v>243</v>
      </c>
      <c r="D11181">
        <v>25.84</v>
      </c>
      <c r="E11181" t="s">
        <v>30879</v>
      </c>
    </row>
    <row r="11182" spans="1:5" hidden="1" x14ac:dyDescent="0.2">
      <c r="A11182" s="94" t="s">
        <v>49666</v>
      </c>
      <c r="B11182" t="s">
        <v>49667</v>
      </c>
      <c r="C11182" t="s">
        <v>243</v>
      </c>
      <c r="D11182">
        <v>26.82</v>
      </c>
      <c r="E11182" t="s">
        <v>30879</v>
      </c>
    </row>
    <row r="11183" spans="1:5" hidden="1" x14ac:dyDescent="0.2">
      <c r="A11183" s="94" t="s">
        <v>49668</v>
      </c>
      <c r="B11183" t="s">
        <v>49669</v>
      </c>
      <c r="C11183" t="s">
        <v>243</v>
      </c>
      <c r="D11183">
        <v>28.81</v>
      </c>
      <c r="E11183" t="s">
        <v>30879</v>
      </c>
    </row>
    <row r="11184" spans="1:5" hidden="1" x14ac:dyDescent="0.2">
      <c r="A11184" s="94" t="s">
        <v>49670</v>
      </c>
      <c r="B11184" t="s">
        <v>49671</v>
      </c>
      <c r="C11184" t="s">
        <v>243</v>
      </c>
      <c r="D11184">
        <v>30.8</v>
      </c>
      <c r="E11184" t="s">
        <v>30879</v>
      </c>
    </row>
    <row r="11185" spans="1:5" hidden="1" x14ac:dyDescent="0.2">
      <c r="A11185" s="94" t="s">
        <v>49674</v>
      </c>
      <c r="B11185" t="s">
        <v>49675</v>
      </c>
      <c r="C11185" t="s">
        <v>243</v>
      </c>
      <c r="D11185">
        <v>34.28</v>
      </c>
      <c r="E11185" t="s">
        <v>30879</v>
      </c>
    </row>
    <row r="11186" spans="1:5" hidden="1" x14ac:dyDescent="0.2">
      <c r="A11186" s="94" t="s">
        <v>49676</v>
      </c>
      <c r="B11186" t="s">
        <v>49677</v>
      </c>
      <c r="C11186" t="s">
        <v>243</v>
      </c>
      <c r="D11186">
        <v>40.75</v>
      </c>
      <c r="E11186" t="s">
        <v>30879</v>
      </c>
    </row>
    <row r="11187" spans="1:5" hidden="1" x14ac:dyDescent="0.2">
      <c r="A11187" s="94" t="s">
        <v>49672</v>
      </c>
      <c r="B11187" t="s">
        <v>49673</v>
      </c>
      <c r="C11187" t="s">
        <v>243</v>
      </c>
      <c r="D11187">
        <v>103.69</v>
      </c>
      <c r="E11187" t="s">
        <v>30879</v>
      </c>
    </row>
    <row r="11188" spans="1:5" hidden="1" x14ac:dyDescent="0.2">
      <c r="A11188" s="94" t="s">
        <v>49678</v>
      </c>
      <c r="B11188" t="s">
        <v>49679</v>
      </c>
      <c r="C11188" t="s">
        <v>243</v>
      </c>
      <c r="D11188">
        <v>181.46</v>
      </c>
      <c r="E11188" t="s">
        <v>30879</v>
      </c>
    </row>
    <row r="11189" spans="1:5" hidden="1" x14ac:dyDescent="0.2">
      <c r="A11189" s="94" t="s">
        <v>49575</v>
      </c>
      <c r="B11189" t="s">
        <v>49576</v>
      </c>
      <c r="C11189" t="s">
        <v>243</v>
      </c>
      <c r="D11189">
        <v>59.68</v>
      </c>
      <c r="E11189" t="s">
        <v>30879</v>
      </c>
    </row>
    <row r="11190" spans="1:5" hidden="1" x14ac:dyDescent="0.2">
      <c r="A11190" s="94" t="s">
        <v>49597</v>
      </c>
      <c r="B11190" t="s">
        <v>49598</v>
      </c>
      <c r="C11190" t="s">
        <v>243</v>
      </c>
      <c r="D11190">
        <v>101.48</v>
      </c>
      <c r="E11190" t="s">
        <v>30879</v>
      </c>
    </row>
    <row r="11191" spans="1:5" hidden="1" x14ac:dyDescent="0.2">
      <c r="A11191" s="94" t="s">
        <v>49563</v>
      </c>
      <c r="B11191" t="s">
        <v>49564</v>
      </c>
      <c r="C11191" t="s">
        <v>243</v>
      </c>
      <c r="D11191">
        <v>55.67</v>
      </c>
      <c r="E11191" t="s">
        <v>30879</v>
      </c>
    </row>
    <row r="11192" spans="1:5" hidden="1" x14ac:dyDescent="0.2">
      <c r="A11192" s="94" t="s">
        <v>49595</v>
      </c>
      <c r="B11192" t="s">
        <v>49596</v>
      </c>
      <c r="C11192" t="s">
        <v>243</v>
      </c>
      <c r="D11192">
        <v>75.88</v>
      </c>
      <c r="E11192" t="s">
        <v>30879</v>
      </c>
    </row>
    <row r="11193" spans="1:5" hidden="1" x14ac:dyDescent="0.2">
      <c r="A11193" s="94" t="s">
        <v>49651</v>
      </c>
      <c r="B11193" t="s">
        <v>49652</v>
      </c>
      <c r="C11193" t="s">
        <v>243</v>
      </c>
      <c r="D11193">
        <v>124.41</v>
      </c>
      <c r="E11193" t="s">
        <v>30879</v>
      </c>
    </row>
    <row r="11194" spans="1:5" hidden="1" x14ac:dyDescent="0.2">
      <c r="A11194" s="94" t="s">
        <v>49769</v>
      </c>
      <c r="B11194" t="s">
        <v>49770</v>
      </c>
      <c r="C11194" t="s">
        <v>243</v>
      </c>
      <c r="D11194">
        <v>29.97</v>
      </c>
      <c r="E11194" t="s">
        <v>30879</v>
      </c>
    </row>
    <row r="11195" spans="1:5" hidden="1" x14ac:dyDescent="0.2">
      <c r="A11195" s="94" t="s">
        <v>50809</v>
      </c>
      <c r="B11195" t="s">
        <v>50810</v>
      </c>
      <c r="C11195" t="s">
        <v>243</v>
      </c>
      <c r="D11195">
        <v>64.31</v>
      </c>
      <c r="E11195" t="s">
        <v>30879</v>
      </c>
    </row>
    <row r="11196" spans="1:5" hidden="1" x14ac:dyDescent="0.2">
      <c r="A11196" s="94" t="s">
        <v>49702</v>
      </c>
      <c r="B11196" t="s">
        <v>49703</v>
      </c>
      <c r="C11196" t="s">
        <v>243</v>
      </c>
      <c r="D11196">
        <v>33.19</v>
      </c>
      <c r="E11196" t="s">
        <v>30879</v>
      </c>
    </row>
    <row r="11197" spans="1:5" hidden="1" x14ac:dyDescent="0.2">
      <c r="A11197" s="94" t="s">
        <v>49743</v>
      </c>
      <c r="B11197" t="s">
        <v>49744</v>
      </c>
      <c r="C11197" t="s">
        <v>243</v>
      </c>
      <c r="D11197">
        <v>43.41</v>
      </c>
      <c r="E11197" t="s">
        <v>30879</v>
      </c>
    </row>
    <row r="11198" spans="1:5" hidden="1" x14ac:dyDescent="0.2">
      <c r="A11198" s="94" t="s">
        <v>49234</v>
      </c>
      <c r="B11198" t="s">
        <v>49235</v>
      </c>
      <c r="C11198" t="s">
        <v>243</v>
      </c>
      <c r="D11198">
        <v>17.11</v>
      </c>
      <c r="E11198" t="s">
        <v>30879</v>
      </c>
    </row>
    <row r="11199" spans="1:5" hidden="1" x14ac:dyDescent="0.2">
      <c r="A11199" s="94" t="s">
        <v>49777</v>
      </c>
      <c r="B11199" t="s">
        <v>49778</v>
      </c>
      <c r="C11199" t="s">
        <v>243</v>
      </c>
      <c r="D11199">
        <v>18.25</v>
      </c>
      <c r="E11199" t="s">
        <v>30879</v>
      </c>
    </row>
    <row r="11200" spans="1:5" hidden="1" x14ac:dyDescent="0.2">
      <c r="A11200" s="94" t="s">
        <v>11019</v>
      </c>
      <c r="B11200" t="s">
        <v>11020</v>
      </c>
      <c r="C11200" t="s">
        <v>243</v>
      </c>
      <c r="D11200">
        <v>10.9</v>
      </c>
      <c r="E11200" t="s">
        <v>30879</v>
      </c>
    </row>
    <row r="11201" spans="1:5" hidden="1" x14ac:dyDescent="0.2">
      <c r="A11201" s="94" t="s">
        <v>49569</v>
      </c>
      <c r="B11201" t="s">
        <v>49570</v>
      </c>
      <c r="C11201" t="s">
        <v>243</v>
      </c>
      <c r="D11201">
        <v>45.16</v>
      </c>
      <c r="E11201" t="s">
        <v>30879</v>
      </c>
    </row>
    <row r="11202" spans="1:5" hidden="1" x14ac:dyDescent="0.2">
      <c r="A11202" s="94" t="s">
        <v>50799</v>
      </c>
      <c r="B11202" t="s">
        <v>50800</v>
      </c>
      <c r="C11202" t="s">
        <v>243</v>
      </c>
      <c r="D11202">
        <v>9.11</v>
      </c>
      <c r="E11202" t="s">
        <v>30879</v>
      </c>
    </row>
    <row r="11203" spans="1:5" hidden="1" x14ac:dyDescent="0.2">
      <c r="A11203" s="94" t="s">
        <v>50801</v>
      </c>
      <c r="B11203" t="s">
        <v>50802</v>
      </c>
      <c r="C11203" t="s">
        <v>243</v>
      </c>
      <c r="D11203">
        <v>43.51</v>
      </c>
      <c r="E11203" t="s">
        <v>30879</v>
      </c>
    </row>
    <row r="11204" spans="1:5" hidden="1" x14ac:dyDescent="0.2">
      <c r="A11204" s="94" t="s">
        <v>49573</v>
      </c>
      <c r="B11204" t="s">
        <v>49574</v>
      </c>
      <c r="C11204" t="s">
        <v>243</v>
      </c>
      <c r="D11204">
        <v>47.91</v>
      </c>
      <c r="E11204" t="s">
        <v>30879</v>
      </c>
    </row>
    <row r="11205" spans="1:5" hidden="1" x14ac:dyDescent="0.2">
      <c r="A11205" s="94" t="s">
        <v>49571</v>
      </c>
      <c r="B11205" t="s">
        <v>49572</v>
      </c>
      <c r="C11205" t="s">
        <v>243</v>
      </c>
      <c r="D11205">
        <v>44.14</v>
      </c>
      <c r="E11205" t="s">
        <v>30879</v>
      </c>
    </row>
    <row r="11206" spans="1:5" hidden="1" x14ac:dyDescent="0.2">
      <c r="A11206" s="94" t="s">
        <v>50793</v>
      </c>
      <c r="B11206" t="s">
        <v>50794</v>
      </c>
      <c r="C11206" t="s">
        <v>243</v>
      </c>
      <c r="D11206">
        <v>10.63</v>
      </c>
      <c r="E11206" t="s">
        <v>30879</v>
      </c>
    </row>
    <row r="11207" spans="1:5" hidden="1" x14ac:dyDescent="0.2">
      <c r="A11207" s="94" t="s">
        <v>50795</v>
      </c>
      <c r="B11207" t="s">
        <v>50796</v>
      </c>
      <c r="C11207" t="s">
        <v>243</v>
      </c>
      <c r="D11207">
        <v>9.11</v>
      </c>
      <c r="E11207" t="s">
        <v>30879</v>
      </c>
    </row>
    <row r="11208" spans="1:5" hidden="1" x14ac:dyDescent="0.2">
      <c r="A11208" s="94" t="s">
        <v>50789</v>
      </c>
      <c r="B11208" t="s">
        <v>50790</v>
      </c>
      <c r="C11208" t="s">
        <v>243</v>
      </c>
      <c r="D11208">
        <v>7.56</v>
      </c>
      <c r="E11208" t="s">
        <v>30879</v>
      </c>
    </row>
    <row r="11209" spans="1:5" hidden="1" x14ac:dyDescent="0.2">
      <c r="A11209" s="94" t="s">
        <v>49551</v>
      </c>
      <c r="B11209" t="s">
        <v>49552</v>
      </c>
      <c r="C11209" t="s">
        <v>243</v>
      </c>
      <c r="D11209">
        <v>29.94</v>
      </c>
      <c r="E11209" t="s">
        <v>30879</v>
      </c>
    </row>
    <row r="11210" spans="1:5" hidden="1" x14ac:dyDescent="0.2">
      <c r="A11210" s="94" t="s">
        <v>50797</v>
      </c>
      <c r="B11210" t="s">
        <v>50798</v>
      </c>
      <c r="C11210" t="s">
        <v>243</v>
      </c>
      <c r="D11210">
        <v>10.23</v>
      </c>
      <c r="E11210" t="s">
        <v>30879</v>
      </c>
    </row>
    <row r="11211" spans="1:5" hidden="1" x14ac:dyDescent="0.2">
      <c r="A11211" s="94" t="s">
        <v>50803</v>
      </c>
      <c r="B11211" t="s">
        <v>50804</v>
      </c>
      <c r="C11211" t="s">
        <v>243</v>
      </c>
      <c r="D11211">
        <v>6.2</v>
      </c>
      <c r="E11211" t="s">
        <v>30879</v>
      </c>
    </row>
    <row r="11212" spans="1:5" hidden="1" x14ac:dyDescent="0.2">
      <c r="A11212" s="94" t="s">
        <v>11021</v>
      </c>
      <c r="B11212" t="s">
        <v>11022</v>
      </c>
      <c r="C11212" t="s">
        <v>243</v>
      </c>
      <c r="D11212">
        <v>7.36</v>
      </c>
      <c r="E11212" t="s">
        <v>30879</v>
      </c>
    </row>
    <row r="11213" spans="1:5" hidden="1" x14ac:dyDescent="0.2">
      <c r="A11213" s="94" t="s">
        <v>11023</v>
      </c>
      <c r="B11213" t="s">
        <v>11024</v>
      </c>
      <c r="C11213" t="s">
        <v>2847</v>
      </c>
      <c r="D11213">
        <v>8.14</v>
      </c>
      <c r="E11213" t="s">
        <v>30879</v>
      </c>
    </row>
    <row r="11214" spans="1:5" hidden="1" x14ac:dyDescent="0.2">
      <c r="A11214" s="94" t="s">
        <v>49779</v>
      </c>
      <c r="B11214" t="s">
        <v>49780</v>
      </c>
      <c r="C11214" t="s">
        <v>243</v>
      </c>
      <c r="D11214">
        <v>7.01</v>
      </c>
      <c r="E11214" t="s">
        <v>30879</v>
      </c>
    </row>
    <row r="11215" spans="1:5" hidden="1" x14ac:dyDescent="0.2">
      <c r="A11215" s="94" t="s">
        <v>49561</v>
      </c>
      <c r="B11215" t="s">
        <v>49562</v>
      </c>
      <c r="C11215" t="s">
        <v>243</v>
      </c>
      <c r="D11215">
        <v>21.74</v>
      </c>
      <c r="E11215" t="s">
        <v>30879</v>
      </c>
    </row>
    <row r="11216" spans="1:5" hidden="1" x14ac:dyDescent="0.2">
      <c r="A11216" s="94" t="s">
        <v>11025</v>
      </c>
      <c r="B11216" t="s">
        <v>11026</v>
      </c>
      <c r="C11216" t="s">
        <v>243</v>
      </c>
      <c r="D11216">
        <v>8.51</v>
      </c>
      <c r="E11216" t="s">
        <v>30879</v>
      </c>
    </row>
    <row r="11217" spans="1:5" hidden="1" x14ac:dyDescent="0.2">
      <c r="A11217" s="94" t="s">
        <v>11027</v>
      </c>
      <c r="B11217" t="s">
        <v>11028</v>
      </c>
      <c r="C11217" t="s">
        <v>243</v>
      </c>
      <c r="D11217">
        <v>28</v>
      </c>
      <c r="E11217" t="s">
        <v>30879</v>
      </c>
    </row>
    <row r="11218" spans="1:5" hidden="1" x14ac:dyDescent="0.2">
      <c r="A11218" s="94" t="s">
        <v>49649</v>
      </c>
      <c r="B11218" t="s">
        <v>49650</v>
      </c>
      <c r="C11218" t="s">
        <v>243</v>
      </c>
      <c r="D11218">
        <v>64.17</v>
      </c>
      <c r="E11218" t="s">
        <v>30879</v>
      </c>
    </row>
    <row r="11219" spans="1:5" hidden="1" x14ac:dyDescent="0.2">
      <c r="A11219" s="94" t="s">
        <v>49731</v>
      </c>
      <c r="B11219" t="s">
        <v>49732</v>
      </c>
      <c r="C11219" t="s">
        <v>243</v>
      </c>
      <c r="D11219">
        <v>61.11</v>
      </c>
      <c r="E11219" t="s">
        <v>30879</v>
      </c>
    </row>
    <row r="11220" spans="1:5" hidden="1" x14ac:dyDescent="0.2">
      <c r="A11220" s="94" t="s">
        <v>11029</v>
      </c>
      <c r="B11220" t="s">
        <v>11030</v>
      </c>
      <c r="C11220" t="s">
        <v>243</v>
      </c>
      <c r="D11220">
        <v>34</v>
      </c>
      <c r="E11220" t="s">
        <v>30879</v>
      </c>
    </row>
    <row r="11221" spans="1:5" hidden="1" x14ac:dyDescent="0.2">
      <c r="A11221" s="94" t="s">
        <v>11031</v>
      </c>
      <c r="B11221" t="s">
        <v>11032</v>
      </c>
      <c r="C11221" t="s">
        <v>243</v>
      </c>
      <c r="D11221">
        <v>24.61</v>
      </c>
      <c r="E11221" t="s">
        <v>30879</v>
      </c>
    </row>
    <row r="11222" spans="1:5" hidden="1" x14ac:dyDescent="0.2">
      <c r="A11222" s="94" t="s">
        <v>49712</v>
      </c>
      <c r="B11222" t="s">
        <v>49713</v>
      </c>
      <c r="C11222" t="s">
        <v>243</v>
      </c>
      <c r="D11222">
        <v>60.26</v>
      </c>
      <c r="E11222" t="s">
        <v>30879</v>
      </c>
    </row>
    <row r="11223" spans="1:5" hidden="1" x14ac:dyDescent="0.2">
      <c r="A11223" s="94" t="s">
        <v>49690</v>
      </c>
      <c r="B11223" t="s">
        <v>49691</v>
      </c>
      <c r="C11223" t="s">
        <v>243</v>
      </c>
      <c r="D11223">
        <v>154.02000000000001</v>
      </c>
      <c r="E11223" t="s">
        <v>30879</v>
      </c>
    </row>
    <row r="11224" spans="1:5" hidden="1" x14ac:dyDescent="0.2">
      <c r="A11224" s="94" t="s">
        <v>49627</v>
      </c>
      <c r="B11224" t="s">
        <v>49628</v>
      </c>
      <c r="C11224" t="s">
        <v>243</v>
      </c>
      <c r="D11224">
        <v>7.76</v>
      </c>
      <c r="E11224" t="s">
        <v>30879</v>
      </c>
    </row>
    <row r="11225" spans="1:5" hidden="1" x14ac:dyDescent="0.2">
      <c r="A11225" s="94" t="s">
        <v>11033</v>
      </c>
      <c r="B11225" t="s">
        <v>11034</v>
      </c>
      <c r="C11225" t="s">
        <v>243</v>
      </c>
      <c r="D11225">
        <v>13.27</v>
      </c>
      <c r="E11225" t="s">
        <v>30879</v>
      </c>
    </row>
    <row r="11226" spans="1:5" hidden="1" x14ac:dyDescent="0.2">
      <c r="A11226" s="94" t="s">
        <v>49735</v>
      </c>
      <c r="B11226" t="s">
        <v>49736</v>
      </c>
      <c r="C11226" t="s">
        <v>243</v>
      </c>
      <c r="D11226">
        <v>45</v>
      </c>
      <c r="E11226" t="s">
        <v>30879</v>
      </c>
    </row>
    <row r="11227" spans="1:5" hidden="1" x14ac:dyDescent="0.2">
      <c r="A11227" s="94" t="s">
        <v>11035</v>
      </c>
      <c r="B11227" t="s">
        <v>49657</v>
      </c>
      <c r="C11227" t="s">
        <v>243</v>
      </c>
      <c r="D11227">
        <v>68.349999999999994</v>
      </c>
      <c r="E11227" t="s">
        <v>30879</v>
      </c>
    </row>
    <row r="11228" spans="1:5" hidden="1" x14ac:dyDescent="0.2">
      <c r="A11228" s="94" t="s">
        <v>11036</v>
      </c>
      <c r="B11228" t="s">
        <v>49655</v>
      </c>
      <c r="C11228" t="s">
        <v>243</v>
      </c>
      <c r="D11228">
        <v>98.17</v>
      </c>
      <c r="E11228" t="s">
        <v>30879</v>
      </c>
    </row>
    <row r="11229" spans="1:5" hidden="1" x14ac:dyDescent="0.2">
      <c r="A11229" s="94" t="s">
        <v>11037</v>
      </c>
      <c r="B11229" t="s">
        <v>49656</v>
      </c>
      <c r="C11229" t="s">
        <v>243</v>
      </c>
      <c r="D11229">
        <v>124.29</v>
      </c>
      <c r="E11229" t="s">
        <v>30879</v>
      </c>
    </row>
    <row r="11230" spans="1:5" hidden="1" x14ac:dyDescent="0.2">
      <c r="A11230" s="94" t="s">
        <v>11038</v>
      </c>
      <c r="B11230" t="s">
        <v>49728</v>
      </c>
      <c r="C11230" t="s">
        <v>243</v>
      </c>
      <c r="D11230">
        <v>45.44</v>
      </c>
      <c r="E11230" t="s">
        <v>30879</v>
      </c>
    </row>
    <row r="11231" spans="1:5" hidden="1" x14ac:dyDescent="0.2">
      <c r="A11231" s="94" t="s">
        <v>49643</v>
      </c>
      <c r="B11231" t="s">
        <v>49644</v>
      </c>
      <c r="C11231" t="s">
        <v>243</v>
      </c>
      <c r="D11231">
        <v>83.77</v>
      </c>
      <c r="E11231" t="s">
        <v>30879</v>
      </c>
    </row>
    <row r="11232" spans="1:5" hidden="1" x14ac:dyDescent="0.2">
      <c r="A11232" s="94" t="s">
        <v>49726</v>
      </c>
      <c r="B11232" t="s">
        <v>49727</v>
      </c>
      <c r="C11232" t="s">
        <v>243</v>
      </c>
      <c r="D11232">
        <v>165.05</v>
      </c>
      <c r="E11232" t="s">
        <v>30879</v>
      </c>
    </row>
    <row r="11233" spans="1:5" hidden="1" x14ac:dyDescent="0.2">
      <c r="A11233" s="94" t="s">
        <v>49589</v>
      </c>
      <c r="B11233" t="s">
        <v>49590</v>
      </c>
      <c r="C11233" t="s">
        <v>243</v>
      </c>
      <c r="D11233">
        <v>22.86</v>
      </c>
      <c r="E11233" t="s">
        <v>30879</v>
      </c>
    </row>
    <row r="11234" spans="1:5" hidden="1" x14ac:dyDescent="0.2">
      <c r="A11234" s="94" t="s">
        <v>49587</v>
      </c>
      <c r="B11234" t="s">
        <v>49588</v>
      </c>
      <c r="C11234" t="s">
        <v>243</v>
      </c>
      <c r="D11234">
        <v>22.86</v>
      </c>
      <c r="E11234" t="s">
        <v>30879</v>
      </c>
    </row>
    <row r="11235" spans="1:5" hidden="1" x14ac:dyDescent="0.2">
      <c r="A11235" s="94" t="s">
        <v>11039</v>
      </c>
      <c r="B11235" t="s">
        <v>11040</v>
      </c>
      <c r="C11235" t="s">
        <v>243</v>
      </c>
      <c r="D11235">
        <v>14.02</v>
      </c>
      <c r="E11235" t="s">
        <v>30879</v>
      </c>
    </row>
    <row r="11236" spans="1:5" hidden="1" x14ac:dyDescent="0.2">
      <c r="A11236" s="94" t="s">
        <v>11041</v>
      </c>
      <c r="B11236" t="s">
        <v>11042</v>
      </c>
      <c r="C11236" t="s">
        <v>243</v>
      </c>
      <c r="D11236">
        <v>33</v>
      </c>
      <c r="E11236" t="s">
        <v>30879</v>
      </c>
    </row>
    <row r="11237" spans="1:5" hidden="1" x14ac:dyDescent="0.2">
      <c r="A11237" s="94" t="s">
        <v>11043</v>
      </c>
      <c r="B11237" t="s">
        <v>11044</v>
      </c>
      <c r="C11237" t="s">
        <v>243</v>
      </c>
      <c r="D11237">
        <v>14</v>
      </c>
      <c r="E11237" t="s">
        <v>30879</v>
      </c>
    </row>
    <row r="11238" spans="1:5" hidden="1" x14ac:dyDescent="0.2">
      <c r="A11238" s="94" t="s">
        <v>11045</v>
      </c>
      <c r="B11238" t="s">
        <v>11046</v>
      </c>
      <c r="C11238" t="s">
        <v>243</v>
      </c>
      <c r="D11238">
        <v>27</v>
      </c>
      <c r="E11238" t="s">
        <v>30879</v>
      </c>
    </row>
    <row r="11239" spans="1:5" hidden="1" x14ac:dyDescent="0.2">
      <c r="A11239" s="94" t="s">
        <v>11047</v>
      </c>
      <c r="B11239" t="s">
        <v>11048</v>
      </c>
      <c r="C11239" t="s">
        <v>243</v>
      </c>
      <c r="D11239">
        <v>11.88</v>
      </c>
      <c r="E11239" t="s">
        <v>30879</v>
      </c>
    </row>
    <row r="11240" spans="1:5" hidden="1" x14ac:dyDescent="0.2">
      <c r="A11240" s="94" t="s">
        <v>11049</v>
      </c>
      <c r="B11240" t="s">
        <v>11050</v>
      </c>
      <c r="C11240" t="s">
        <v>243</v>
      </c>
      <c r="D11240">
        <v>19.61</v>
      </c>
      <c r="E11240" t="s">
        <v>30879</v>
      </c>
    </row>
    <row r="11241" spans="1:5" hidden="1" x14ac:dyDescent="0.2">
      <c r="A11241" s="94" t="s">
        <v>49579</v>
      </c>
      <c r="B11241" t="s">
        <v>49580</v>
      </c>
      <c r="C11241" t="s">
        <v>243</v>
      </c>
      <c r="D11241">
        <v>5.56</v>
      </c>
      <c r="E11241" t="s">
        <v>30879</v>
      </c>
    </row>
    <row r="11242" spans="1:5" hidden="1" x14ac:dyDescent="0.2">
      <c r="A11242" s="94" t="s">
        <v>11051</v>
      </c>
      <c r="B11242" t="s">
        <v>11052</v>
      </c>
      <c r="C11242" t="s">
        <v>243</v>
      </c>
      <c r="D11242">
        <v>28.41</v>
      </c>
      <c r="E11242" t="s">
        <v>30879</v>
      </c>
    </row>
    <row r="11243" spans="1:5" hidden="1" x14ac:dyDescent="0.2">
      <c r="A11243" s="94" t="s">
        <v>49635</v>
      </c>
      <c r="B11243" t="s">
        <v>49636</v>
      </c>
      <c r="C11243" t="s">
        <v>243</v>
      </c>
      <c r="D11243">
        <v>17.03</v>
      </c>
      <c r="E11243" t="s">
        <v>30879</v>
      </c>
    </row>
    <row r="11244" spans="1:5" hidden="1" x14ac:dyDescent="0.2">
      <c r="A11244" s="94" t="s">
        <v>11053</v>
      </c>
      <c r="B11244" t="s">
        <v>11054</v>
      </c>
      <c r="C11244" t="s">
        <v>243</v>
      </c>
      <c r="D11244">
        <v>15.68</v>
      </c>
      <c r="E11244" t="s">
        <v>30879</v>
      </c>
    </row>
    <row r="11245" spans="1:5" hidden="1" x14ac:dyDescent="0.2">
      <c r="A11245" s="94" t="s">
        <v>11055</v>
      </c>
      <c r="B11245" t="s">
        <v>11056</v>
      </c>
      <c r="C11245" t="s">
        <v>243</v>
      </c>
      <c r="D11245">
        <v>33.11</v>
      </c>
      <c r="E11245" t="s">
        <v>30879</v>
      </c>
    </row>
    <row r="11246" spans="1:5" hidden="1" x14ac:dyDescent="0.2">
      <c r="A11246" s="94" t="s">
        <v>49722</v>
      </c>
      <c r="B11246" t="s">
        <v>49723</v>
      </c>
      <c r="C11246" t="s">
        <v>243</v>
      </c>
      <c r="D11246">
        <v>43.22</v>
      </c>
      <c r="E11246" t="s">
        <v>30879</v>
      </c>
    </row>
    <row r="11247" spans="1:5" hidden="1" x14ac:dyDescent="0.2">
      <c r="A11247" s="94" t="s">
        <v>49724</v>
      </c>
      <c r="B11247" t="s">
        <v>49725</v>
      </c>
      <c r="C11247" t="s">
        <v>243</v>
      </c>
      <c r="D11247">
        <v>43.22</v>
      </c>
      <c r="E11247" t="s">
        <v>30879</v>
      </c>
    </row>
    <row r="11248" spans="1:5" hidden="1" x14ac:dyDescent="0.2">
      <c r="A11248" s="94" t="s">
        <v>49658</v>
      </c>
      <c r="B11248" t="s">
        <v>49659</v>
      </c>
      <c r="C11248" t="s">
        <v>243</v>
      </c>
      <c r="D11248">
        <v>33.96</v>
      </c>
      <c r="E11248" t="s">
        <v>30879</v>
      </c>
    </row>
    <row r="11249" spans="1:5" hidden="1" x14ac:dyDescent="0.2">
      <c r="A11249" s="94" t="s">
        <v>49545</v>
      </c>
      <c r="B11249" t="s">
        <v>49546</v>
      </c>
      <c r="C11249" t="s">
        <v>243</v>
      </c>
      <c r="D11249">
        <v>12.68</v>
      </c>
      <c r="E11249" t="s">
        <v>30879</v>
      </c>
    </row>
    <row r="11250" spans="1:5" hidden="1" x14ac:dyDescent="0.2">
      <c r="A11250" s="94" t="s">
        <v>49694</v>
      </c>
      <c r="B11250" t="s">
        <v>49695</v>
      </c>
      <c r="C11250" t="s">
        <v>243</v>
      </c>
      <c r="D11250">
        <v>7.21</v>
      </c>
      <c r="E11250" t="s">
        <v>30879</v>
      </c>
    </row>
    <row r="11251" spans="1:5" hidden="1" x14ac:dyDescent="0.2">
      <c r="A11251" s="94" t="s">
        <v>11057</v>
      </c>
      <c r="B11251" t="s">
        <v>11058</v>
      </c>
      <c r="C11251" t="s">
        <v>243</v>
      </c>
      <c r="D11251">
        <v>6.86</v>
      </c>
      <c r="E11251" t="s">
        <v>30879</v>
      </c>
    </row>
    <row r="11252" spans="1:5" hidden="1" x14ac:dyDescent="0.2">
      <c r="A11252" s="94" t="s">
        <v>49653</v>
      </c>
      <c r="B11252" t="s">
        <v>49654</v>
      </c>
      <c r="C11252" t="s">
        <v>243</v>
      </c>
      <c r="D11252">
        <v>59.13</v>
      </c>
      <c r="E11252" t="s">
        <v>30879</v>
      </c>
    </row>
    <row r="11253" spans="1:5" hidden="1" x14ac:dyDescent="0.2">
      <c r="A11253" s="94" t="s">
        <v>49698</v>
      </c>
      <c r="B11253" t="s">
        <v>49699</v>
      </c>
      <c r="C11253" t="s">
        <v>243</v>
      </c>
      <c r="D11253">
        <v>83.67</v>
      </c>
      <c r="E11253" t="s">
        <v>30879</v>
      </c>
    </row>
    <row r="11254" spans="1:5" hidden="1" x14ac:dyDescent="0.2">
      <c r="A11254" s="94" t="s">
        <v>49718</v>
      </c>
      <c r="B11254" t="s">
        <v>49719</v>
      </c>
      <c r="C11254" t="s">
        <v>243</v>
      </c>
      <c r="D11254">
        <v>42.86</v>
      </c>
      <c r="E11254" t="s">
        <v>30879</v>
      </c>
    </row>
    <row r="11255" spans="1:5" hidden="1" x14ac:dyDescent="0.2">
      <c r="A11255" s="94" t="s">
        <v>49720</v>
      </c>
      <c r="B11255" t="s">
        <v>49721</v>
      </c>
      <c r="C11255" t="s">
        <v>243</v>
      </c>
      <c r="D11255">
        <v>49.13</v>
      </c>
      <c r="E11255" t="s">
        <v>30879</v>
      </c>
    </row>
    <row r="11256" spans="1:5" hidden="1" x14ac:dyDescent="0.2">
      <c r="A11256" s="94" t="s">
        <v>49591</v>
      </c>
      <c r="B11256" t="s">
        <v>49592</v>
      </c>
      <c r="C11256" t="s">
        <v>243</v>
      </c>
      <c r="D11256">
        <v>22.16</v>
      </c>
      <c r="E11256" t="s">
        <v>30879</v>
      </c>
    </row>
    <row r="11257" spans="1:5" hidden="1" x14ac:dyDescent="0.2">
      <c r="A11257" s="94" t="s">
        <v>49696</v>
      </c>
      <c r="B11257" t="s">
        <v>49697</v>
      </c>
      <c r="C11257" t="s">
        <v>243</v>
      </c>
      <c r="D11257">
        <v>62.45</v>
      </c>
      <c r="E11257" t="s">
        <v>30879</v>
      </c>
    </row>
    <row r="11258" spans="1:5" hidden="1" x14ac:dyDescent="0.2">
      <c r="A11258" s="94" t="s">
        <v>49613</v>
      </c>
      <c r="B11258" t="s">
        <v>49614</v>
      </c>
      <c r="C11258" t="s">
        <v>243</v>
      </c>
      <c r="D11258">
        <v>29.82</v>
      </c>
      <c r="E11258" t="s">
        <v>30879</v>
      </c>
    </row>
    <row r="11259" spans="1:5" hidden="1" x14ac:dyDescent="0.2">
      <c r="A11259" s="94" t="s">
        <v>49625</v>
      </c>
      <c r="B11259" t="s">
        <v>49626</v>
      </c>
      <c r="C11259" t="s">
        <v>243</v>
      </c>
      <c r="D11259">
        <v>33</v>
      </c>
      <c r="E11259" t="s">
        <v>30879</v>
      </c>
    </row>
    <row r="11260" spans="1:5" hidden="1" x14ac:dyDescent="0.2">
      <c r="A11260" s="94" t="s">
        <v>49631</v>
      </c>
      <c r="B11260" t="s">
        <v>49632</v>
      </c>
      <c r="C11260" t="s">
        <v>243</v>
      </c>
      <c r="D11260">
        <v>36.29</v>
      </c>
      <c r="E11260" t="s">
        <v>30879</v>
      </c>
    </row>
    <row r="11261" spans="1:5" hidden="1" x14ac:dyDescent="0.2">
      <c r="A11261" s="94" t="s">
        <v>49577</v>
      </c>
      <c r="B11261" t="s">
        <v>49578</v>
      </c>
      <c r="C11261" t="s">
        <v>243</v>
      </c>
      <c r="D11261">
        <v>27.29</v>
      </c>
      <c r="E11261" t="s">
        <v>30879</v>
      </c>
    </row>
    <row r="11262" spans="1:5" hidden="1" x14ac:dyDescent="0.2">
      <c r="A11262" s="94" t="s">
        <v>49775</v>
      </c>
      <c r="B11262" t="s">
        <v>49776</v>
      </c>
      <c r="C11262" t="s">
        <v>243</v>
      </c>
      <c r="D11262">
        <v>32.270000000000003</v>
      </c>
      <c r="E11262" t="s">
        <v>30879</v>
      </c>
    </row>
    <row r="11263" spans="1:5" hidden="1" x14ac:dyDescent="0.2">
      <c r="A11263" s="94" t="s">
        <v>49553</v>
      </c>
      <c r="B11263" t="s">
        <v>49554</v>
      </c>
      <c r="C11263" t="s">
        <v>243</v>
      </c>
      <c r="D11263">
        <v>64.59</v>
      </c>
      <c r="E11263" t="s">
        <v>30879</v>
      </c>
    </row>
    <row r="11264" spans="1:5" hidden="1" x14ac:dyDescent="0.2">
      <c r="A11264" s="94" t="s">
        <v>49547</v>
      </c>
      <c r="B11264" t="s">
        <v>49548</v>
      </c>
      <c r="C11264" t="s">
        <v>243</v>
      </c>
      <c r="D11264">
        <v>6.23</v>
      </c>
      <c r="E11264" t="s">
        <v>30879</v>
      </c>
    </row>
    <row r="11265" spans="1:5" hidden="1" x14ac:dyDescent="0.2">
      <c r="A11265" s="94" t="s">
        <v>11059</v>
      </c>
      <c r="B11265" t="s">
        <v>11060</v>
      </c>
      <c r="C11265" t="s">
        <v>243</v>
      </c>
      <c r="D11265">
        <v>5.93</v>
      </c>
      <c r="E11265" t="s">
        <v>30879</v>
      </c>
    </row>
    <row r="11266" spans="1:5" hidden="1" x14ac:dyDescent="0.2">
      <c r="A11266" s="94" t="s">
        <v>11061</v>
      </c>
      <c r="B11266" t="s">
        <v>11062</v>
      </c>
      <c r="C11266" t="s">
        <v>243</v>
      </c>
      <c r="D11266">
        <v>5.93</v>
      </c>
      <c r="E11266" t="s">
        <v>30879</v>
      </c>
    </row>
    <row r="11267" spans="1:5" hidden="1" x14ac:dyDescent="0.2">
      <c r="A11267" s="94" t="s">
        <v>11063</v>
      </c>
      <c r="B11267" t="s">
        <v>11064</v>
      </c>
      <c r="C11267" t="s">
        <v>243</v>
      </c>
      <c r="D11267">
        <v>5.93</v>
      </c>
      <c r="E11267" t="s">
        <v>30879</v>
      </c>
    </row>
    <row r="11268" spans="1:5" hidden="1" x14ac:dyDescent="0.2">
      <c r="A11268" s="94" t="s">
        <v>11065</v>
      </c>
      <c r="B11268" t="s">
        <v>11066</v>
      </c>
      <c r="C11268" t="s">
        <v>243</v>
      </c>
      <c r="D11268">
        <v>15.85</v>
      </c>
      <c r="E11268" t="s">
        <v>30879</v>
      </c>
    </row>
    <row r="11269" spans="1:5" hidden="1" x14ac:dyDescent="0.2">
      <c r="A11269" s="94" t="s">
        <v>49549</v>
      </c>
      <c r="B11269" t="s">
        <v>49550</v>
      </c>
      <c r="C11269" t="s">
        <v>243</v>
      </c>
      <c r="D11269">
        <v>9.77</v>
      </c>
      <c r="E11269" t="s">
        <v>30879</v>
      </c>
    </row>
    <row r="11270" spans="1:5" hidden="1" x14ac:dyDescent="0.2">
      <c r="A11270" s="94" t="s">
        <v>11067</v>
      </c>
      <c r="B11270" t="s">
        <v>11068</v>
      </c>
      <c r="C11270" t="s">
        <v>1031</v>
      </c>
      <c r="D11270">
        <v>21</v>
      </c>
      <c r="E11270" t="s">
        <v>30879</v>
      </c>
    </row>
    <row r="11271" spans="1:5" hidden="1" x14ac:dyDescent="0.2">
      <c r="A11271" s="94" t="s">
        <v>11069</v>
      </c>
      <c r="B11271" t="s">
        <v>11070</v>
      </c>
      <c r="C11271" t="s">
        <v>243</v>
      </c>
      <c r="D11271">
        <v>12.78</v>
      </c>
      <c r="E11271" t="s">
        <v>30879</v>
      </c>
    </row>
    <row r="11272" spans="1:5" hidden="1" x14ac:dyDescent="0.2">
      <c r="A11272" s="94" t="s">
        <v>49747</v>
      </c>
      <c r="B11272" t="s">
        <v>49748</v>
      </c>
      <c r="C11272" t="s">
        <v>243</v>
      </c>
      <c r="D11272">
        <v>6.49</v>
      </c>
      <c r="E11272" t="s">
        <v>30879</v>
      </c>
    </row>
    <row r="11273" spans="1:5" hidden="1" x14ac:dyDescent="0.2">
      <c r="A11273" s="94" t="s">
        <v>49751</v>
      </c>
      <c r="B11273" t="s">
        <v>49752</v>
      </c>
      <c r="C11273" t="s">
        <v>243</v>
      </c>
      <c r="D11273">
        <v>13.35</v>
      </c>
      <c r="E11273" t="s">
        <v>30879</v>
      </c>
    </row>
    <row r="11274" spans="1:5" hidden="1" x14ac:dyDescent="0.2">
      <c r="A11274" s="94" t="s">
        <v>49757</v>
      </c>
      <c r="B11274" t="s">
        <v>49758</v>
      </c>
      <c r="C11274" t="s">
        <v>243</v>
      </c>
      <c r="D11274">
        <v>11.67</v>
      </c>
      <c r="E11274" t="s">
        <v>30879</v>
      </c>
    </row>
    <row r="11275" spans="1:5" hidden="1" x14ac:dyDescent="0.2">
      <c r="A11275" s="94" t="s">
        <v>49759</v>
      </c>
      <c r="B11275" t="s">
        <v>49760</v>
      </c>
      <c r="C11275" t="s">
        <v>243</v>
      </c>
      <c r="D11275">
        <v>10.55</v>
      </c>
      <c r="E11275" t="s">
        <v>30879</v>
      </c>
    </row>
    <row r="11276" spans="1:5" hidden="1" x14ac:dyDescent="0.2">
      <c r="A11276" s="94" t="s">
        <v>49763</v>
      </c>
      <c r="B11276" t="s">
        <v>49764</v>
      </c>
      <c r="C11276" t="s">
        <v>243</v>
      </c>
      <c r="D11276">
        <v>11.41</v>
      </c>
      <c r="E11276" t="s">
        <v>30879</v>
      </c>
    </row>
    <row r="11277" spans="1:5" hidden="1" x14ac:dyDescent="0.2">
      <c r="A11277" s="94" t="s">
        <v>49585</v>
      </c>
      <c r="B11277" t="s">
        <v>49586</v>
      </c>
      <c r="C11277" t="s">
        <v>243</v>
      </c>
      <c r="D11277">
        <v>6.49</v>
      </c>
      <c r="E11277" t="s">
        <v>30879</v>
      </c>
    </row>
    <row r="11278" spans="1:5" hidden="1" x14ac:dyDescent="0.2">
      <c r="A11278" s="94" t="s">
        <v>49583</v>
      </c>
      <c r="B11278" t="s">
        <v>49584</v>
      </c>
      <c r="C11278" t="s">
        <v>243</v>
      </c>
      <c r="D11278">
        <v>6.66</v>
      </c>
      <c r="E11278" t="s">
        <v>30879</v>
      </c>
    </row>
    <row r="11279" spans="1:5" hidden="1" x14ac:dyDescent="0.2">
      <c r="A11279" s="94" t="s">
        <v>49603</v>
      </c>
      <c r="B11279" t="s">
        <v>49604</v>
      </c>
      <c r="C11279" t="s">
        <v>243</v>
      </c>
      <c r="D11279">
        <v>7.96</v>
      </c>
      <c r="E11279" t="s">
        <v>30879</v>
      </c>
    </row>
    <row r="11280" spans="1:5" hidden="1" x14ac:dyDescent="0.2">
      <c r="A11280" s="94" t="s">
        <v>49605</v>
      </c>
      <c r="B11280" t="s">
        <v>49606</v>
      </c>
      <c r="C11280" t="s">
        <v>243</v>
      </c>
      <c r="D11280">
        <v>8.16</v>
      </c>
      <c r="E11280" t="s">
        <v>30879</v>
      </c>
    </row>
    <row r="11281" spans="1:5" hidden="1" x14ac:dyDescent="0.2">
      <c r="A11281" s="94" t="s">
        <v>49609</v>
      </c>
      <c r="B11281" t="s">
        <v>49610</v>
      </c>
      <c r="C11281" t="s">
        <v>243</v>
      </c>
      <c r="D11281">
        <v>8.42</v>
      </c>
      <c r="E11281" t="s">
        <v>30879</v>
      </c>
    </row>
    <row r="11282" spans="1:5" hidden="1" x14ac:dyDescent="0.2">
      <c r="A11282" s="94" t="s">
        <v>49611</v>
      </c>
      <c r="B11282" t="s">
        <v>49612</v>
      </c>
      <c r="C11282" t="s">
        <v>243</v>
      </c>
      <c r="D11282">
        <v>8.93</v>
      </c>
      <c r="E11282" t="s">
        <v>30879</v>
      </c>
    </row>
    <row r="11283" spans="1:5" hidden="1" x14ac:dyDescent="0.2">
      <c r="A11283" s="94" t="s">
        <v>49749</v>
      </c>
      <c r="B11283" t="s">
        <v>49750</v>
      </c>
      <c r="C11283" t="s">
        <v>8744</v>
      </c>
      <c r="D11283">
        <v>6.98</v>
      </c>
      <c r="E11283" t="s">
        <v>30879</v>
      </c>
    </row>
    <row r="11284" spans="1:5" hidden="1" x14ac:dyDescent="0.2">
      <c r="A11284" s="94" t="s">
        <v>49755</v>
      </c>
      <c r="B11284" t="s">
        <v>49756</v>
      </c>
      <c r="C11284" t="s">
        <v>8744</v>
      </c>
      <c r="D11284">
        <v>8.93</v>
      </c>
      <c r="E11284" t="s">
        <v>30879</v>
      </c>
    </row>
    <row r="11285" spans="1:5" hidden="1" x14ac:dyDescent="0.2">
      <c r="A11285" s="94" t="s">
        <v>49753</v>
      </c>
      <c r="B11285" t="s">
        <v>49754</v>
      </c>
      <c r="C11285" t="s">
        <v>8744</v>
      </c>
      <c r="D11285">
        <v>9</v>
      </c>
      <c r="E11285" t="s">
        <v>30879</v>
      </c>
    </row>
    <row r="11286" spans="1:5" hidden="1" x14ac:dyDescent="0.2">
      <c r="A11286" s="94" t="s">
        <v>49761</v>
      </c>
      <c r="B11286" t="s">
        <v>49762</v>
      </c>
      <c r="C11286" t="s">
        <v>243</v>
      </c>
      <c r="D11286">
        <v>12.33</v>
      </c>
      <c r="E11286" t="s">
        <v>30879</v>
      </c>
    </row>
    <row r="11287" spans="1:5" hidden="1" x14ac:dyDescent="0.2">
      <c r="A11287" s="94" t="s">
        <v>49559</v>
      </c>
      <c r="B11287" t="s">
        <v>49560</v>
      </c>
      <c r="C11287" t="s">
        <v>243</v>
      </c>
      <c r="D11287">
        <v>8.3000000000000007</v>
      </c>
      <c r="E11287" t="s">
        <v>30879</v>
      </c>
    </row>
    <row r="11288" spans="1:5" hidden="1" x14ac:dyDescent="0.2">
      <c r="A11288" s="94" t="s">
        <v>49593</v>
      </c>
      <c r="B11288" t="s">
        <v>49594</v>
      </c>
      <c r="C11288" t="s">
        <v>243</v>
      </c>
      <c r="D11288">
        <v>5.32</v>
      </c>
      <c r="E11288" t="s">
        <v>30879</v>
      </c>
    </row>
    <row r="11289" spans="1:5" hidden="1" x14ac:dyDescent="0.2">
      <c r="A11289" s="94" t="s">
        <v>49557</v>
      </c>
      <c r="B11289" t="s">
        <v>49558</v>
      </c>
      <c r="C11289" t="s">
        <v>243</v>
      </c>
      <c r="D11289">
        <v>9.65</v>
      </c>
      <c r="E11289" t="s">
        <v>30879</v>
      </c>
    </row>
    <row r="11290" spans="1:5" hidden="1" x14ac:dyDescent="0.2">
      <c r="A11290" s="94" t="s">
        <v>48447</v>
      </c>
      <c r="B11290" t="s">
        <v>48448</v>
      </c>
      <c r="C11290" t="s">
        <v>243</v>
      </c>
      <c r="D11290">
        <v>15.66</v>
      </c>
      <c r="E11290" t="s">
        <v>30879</v>
      </c>
    </row>
    <row r="11291" spans="1:5" hidden="1" x14ac:dyDescent="0.2">
      <c r="A11291" s="94" t="s">
        <v>49741</v>
      </c>
      <c r="B11291" t="s">
        <v>49742</v>
      </c>
      <c r="C11291" t="s">
        <v>243</v>
      </c>
      <c r="D11291">
        <v>84.9</v>
      </c>
      <c r="E11291" t="s">
        <v>30879</v>
      </c>
    </row>
    <row r="11292" spans="1:5" hidden="1" x14ac:dyDescent="0.2">
      <c r="A11292" s="94" t="s">
        <v>49737</v>
      </c>
      <c r="B11292" t="s">
        <v>49738</v>
      </c>
      <c r="C11292" t="s">
        <v>243</v>
      </c>
      <c r="D11292">
        <v>19.36</v>
      </c>
      <c r="E11292" t="s">
        <v>30879</v>
      </c>
    </row>
    <row r="11293" spans="1:5" hidden="1" x14ac:dyDescent="0.2">
      <c r="A11293" s="94" t="s">
        <v>49767</v>
      </c>
      <c r="B11293" t="s">
        <v>49768</v>
      </c>
      <c r="C11293" t="s">
        <v>243</v>
      </c>
      <c r="D11293">
        <v>10.93</v>
      </c>
      <c r="E11293" t="s">
        <v>30879</v>
      </c>
    </row>
    <row r="11294" spans="1:5" hidden="1" x14ac:dyDescent="0.2">
      <c r="A11294" s="94" t="s">
        <v>11071</v>
      </c>
      <c r="B11294" t="s">
        <v>11072</v>
      </c>
      <c r="C11294" t="s">
        <v>243</v>
      </c>
      <c r="D11294">
        <v>31.89</v>
      </c>
      <c r="E11294" t="s">
        <v>30879</v>
      </c>
    </row>
    <row r="11295" spans="1:5" hidden="1" x14ac:dyDescent="0.2">
      <c r="A11295" s="94" t="s">
        <v>49733</v>
      </c>
      <c r="B11295" t="s">
        <v>49734</v>
      </c>
      <c r="C11295" t="s">
        <v>243</v>
      </c>
      <c r="D11295">
        <v>42.5</v>
      </c>
      <c r="E11295" t="s">
        <v>30879</v>
      </c>
    </row>
    <row r="11296" spans="1:5" hidden="1" x14ac:dyDescent="0.2">
      <c r="A11296" s="94" t="s">
        <v>49773</v>
      </c>
      <c r="B11296" t="s">
        <v>49774</v>
      </c>
      <c r="C11296" t="s">
        <v>243</v>
      </c>
      <c r="D11296">
        <v>19.29</v>
      </c>
      <c r="E11296" t="s">
        <v>30879</v>
      </c>
    </row>
    <row r="11297" spans="1:5" hidden="1" x14ac:dyDescent="0.2">
      <c r="A11297" s="94" t="s">
        <v>11073</v>
      </c>
      <c r="B11297" t="s">
        <v>11074</v>
      </c>
      <c r="C11297" t="s">
        <v>243</v>
      </c>
      <c r="D11297">
        <v>15.24</v>
      </c>
      <c r="E11297" t="s">
        <v>30879</v>
      </c>
    </row>
    <row r="11298" spans="1:5" hidden="1" x14ac:dyDescent="0.2">
      <c r="A11298" s="94" t="s">
        <v>49623</v>
      </c>
      <c r="B11298" t="s">
        <v>49624</v>
      </c>
      <c r="C11298" t="s">
        <v>243</v>
      </c>
      <c r="D11298">
        <v>15.89</v>
      </c>
      <c r="E11298" t="s">
        <v>30879</v>
      </c>
    </row>
    <row r="11299" spans="1:5" hidden="1" x14ac:dyDescent="0.2">
      <c r="A11299" s="94" t="s">
        <v>49607</v>
      </c>
      <c r="B11299" t="s">
        <v>49608</v>
      </c>
      <c r="C11299" t="s">
        <v>243</v>
      </c>
      <c r="D11299">
        <v>13.08</v>
      </c>
      <c r="E11299" t="s">
        <v>30879</v>
      </c>
    </row>
    <row r="11300" spans="1:5" hidden="1" x14ac:dyDescent="0.2">
      <c r="A11300" s="94" t="s">
        <v>49619</v>
      </c>
      <c r="B11300" t="s">
        <v>49620</v>
      </c>
      <c r="C11300" t="s">
        <v>243</v>
      </c>
      <c r="D11300">
        <v>17.64</v>
      </c>
      <c r="E11300" t="s">
        <v>30879</v>
      </c>
    </row>
    <row r="11301" spans="1:5" hidden="1" x14ac:dyDescent="0.2">
      <c r="A11301" s="94" t="s">
        <v>48445</v>
      </c>
      <c r="B11301" t="s">
        <v>48446</v>
      </c>
      <c r="C11301" t="s">
        <v>243</v>
      </c>
      <c r="D11301">
        <v>18.75</v>
      </c>
      <c r="E11301" t="s">
        <v>30879</v>
      </c>
    </row>
    <row r="11302" spans="1:5" hidden="1" x14ac:dyDescent="0.2">
      <c r="A11302" s="94" t="s">
        <v>11075</v>
      </c>
      <c r="B11302" t="s">
        <v>11076</v>
      </c>
      <c r="C11302" t="s">
        <v>243</v>
      </c>
      <c r="D11302">
        <v>20.48</v>
      </c>
      <c r="E11302" t="s">
        <v>30879</v>
      </c>
    </row>
    <row r="11303" spans="1:5" hidden="1" x14ac:dyDescent="0.2">
      <c r="A11303" s="94" t="s">
        <v>49621</v>
      </c>
      <c r="B11303" t="s">
        <v>49622</v>
      </c>
      <c r="C11303" t="s">
        <v>243</v>
      </c>
      <c r="D11303">
        <v>21.77</v>
      </c>
      <c r="E11303" t="s">
        <v>30879</v>
      </c>
    </row>
    <row r="11304" spans="1:5" hidden="1" x14ac:dyDescent="0.2">
      <c r="A11304" s="94" t="s">
        <v>49629</v>
      </c>
      <c r="B11304" t="s">
        <v>49630</v>
      </c>
      <c r="C11304" t="s">
        <v>243</v>
      </c>
      <c r="D11304">
        <v>19.13</v>
      </c>
      <c r="E11304" t="s">
        <v>30879</v>
      </c>
    </row>
    <row r="11305" spans="1:5" hidden="1" x14ac:dyDescent="0.2">
      <c r="A11305" s="94" t="s">
        <v>49686</v>
      </c>
      <c r="B11305" t="s">
        <v>49687</v>
      </c>
      <c r="C11305" t="s">
        <v>243</v>
      </c>
      <c r="D11305">
        <v>29.7</v>
      </c>
      <c r="E11305" t="s">
        <v>30879</v>
      </c>
    </row>
    <row r="11306" spans="1:5" hidden="1" x14ac:dyDescent="0.2">
      <c r="A11306" s="94" t="s">
        <v>49688</v>
      </c>
      <c r="B11306" t="s">
        <v>49689</v>
      </c>
      <c r="C11306" t="s">
        <v>243</v>
      </c>
      <c r="D11306">
        <v>34.130000000000003</v>
      </c>
      <c r="E11306" t="s">
        <v>30879</v>
      </c>
    </row>
    <row r="11307" spans="1:5" hidden="1" x14ac:dyDescent="0.2">
      <c r="A11307" s="94" t="s">
        <v>49682</v>
      </c>
      <c r="B11307" t="s">
        <v>49683</v>
      </c>
      <c r="C11307" t="s">
        <v>243</v>
      </c>
      <c r="D11307">
        <v>33.85</v>
      </c>
      <c r="E11307" t="s">
        <v>30879</v>
      </c>
    </row>
    <row r="11308" spans="1:5" hidden="1" x14ac:dyDescent="0.2">
      <c r="A11308" s="94" t="s">
        <v>49684</v>
      </c>
      <c r="B11308" t="s">
        <v>49685</v>
      </c>
      <c r="C11308" t="s">
        <v>243</v>
      </c>
      <c r="D11308">
        <v>37.130000000000003</v>
      </c>
      <c r="E11308" t="s">
        <v>30879</v>
      </c>
    </row>
    <row r="11309" spans="1:5" hidden="1" x14ac:dyDescent="0.2">
      <c r="A11309" s="94" t="s">
        <v>49704</v>
      </c>
      <c r="B11309" t="s">
        <v>49705</v>
      </c>
      <c r="C11309" t="s">
        <v>243</v>
      </c>
      <c r="D11309">
        <v>28.81</v>
      </c>
      <c r="E11309" t="s">
        <v>30879</v>
      </c>
    </row>
    <row r="11310" spans="1:5" hidden="1" x14ac:dyDescent="0.2">
      <c r="A11310" s="94" t="s">
        <v>49706</v>
      </c>
      <c r="B11310" t="s">
        <v>49707</v>
      </c>
      <c r="C11310" t="s">
        <v>243</v>
      </c>
      <c r="D11310">
        <v>33.299999999999997</v>
      </c>
      <c r="E11310" t="s">
        <v>30879</v>
      </c>
    </row>
    <row r="11311" spans="1:5" hidden="1" x14ac:dyDescent="0.2">
      <c r="A11311" s="94" t="s">
        <v>49692</v>
      </c>
      <c r="B11311" t="s">
        <v>49693</v>
      </c>
      <c r="C11311" t="s">
        <v>243</v>
      </c>
      <c r="D11311">
        <v>33.299999999999997</v>
      </c>
      <c r="E11311" t="s">
        <v>30879</v>
      </c>
    </row>
    <row r="11312" spans="1:5" hidden="1" x14ac:dyDescent="0.2">
      <c r="A11312" s="94" t="s">
        <v>49729</v>
      </c>
      <c r="B11312" t="s">
        <v>49730</v>
      </c>
      <c r="C11312" t="s">
        <v>243</v>
      </c>
      <c r="D11312">
        <v>124.13</v>
      </c>
      <c r="E11312" t="s">
        <v>30879</v>
      </c>
    </row>
    <row r="11313" spans="1:5" hidden="1" x14ac:dyDescent="0.2">
      <c r="A11313" s="94" t="s">
        <v>11077</v>
      </c>
      <c r="B11313" t="s">
        <v>11078</v>
      </c>
      <c r="C11313" t="s">
        <v>243</v>
      </c>
      <c r="D11313">
        <v>132.85</v>
      </c>
      <c r="E11313" t="s">
        <v>30879</v>
      </c>
    </row>
    <row r="11314" spans="1:5" hidden="1" x14ac:dyDescent="0.2">
      <c r="A11314" s="94" t="s">
        <v>49645</v>
      </c>
      <c r="B11314" t="s">
        <v>49646</v>
      </c>
      <c r="C11314" t="s">
        <v>243</v>
      </c>
      <c r="D11314">
        <v>150.74</v>
      </c>
      <c r="E11314" t="s">
        <v>30879</v>
      </c>
    </row>
    <row r="11315" spans="1:5" hidden="1" x14ac:dyDescent="0.2">
      <c r="A11315" s="94" t="s">
        <v>49647</v>
      </c>
      <c r="B11315" t="s">
        <v>49648</v>
      </c>
      <c r="C11315" t="s">
        <v>243</v>
      </c>
      <c r="D11315">
        <v>140.82</v>
      </c>
      <c r="E11315" t="s">
        <v>30879</v>
      </c>
    </row>
    <row r="11316" spans="1:5" hidden="1" x14ac:dyDescent="0.2">
      <c r="A11316" s="94" t="s">
        <v>49771</v>
      </c>
      <c r="B11316" t="s">
        <v>49772</v>
      </c>
      <c r="C11316" t="s">
        <v>243</v>
      </c>
      <c r="D11316">
        <v>39.06</v>
      </c>
      <c r="E11316" t="s">
        <v>30879</v>
      </c>
    </row>
    <row r="11317" spans="1:5" hidden="1" x14ac:dyDescent="0.2">
      <c r="A11317" s="94" t="s">
        <v>49716</v>
      </c>
      <c r="B11317" t="s">
        <v>49717</v>
      </c>
      <c r="C11317" t="s">
        <v>243</v>
      </c>
      <c r="D11317">
        <v>87.25</v>
      </c>
      <c r="E11317" t="s">
        <v>30879</v>
      </c>
    </row>
    <row r="11318" spans="1:5" hidden="1" x14ac:dyDescent="0.2">
      <c r="A11318" s="94" t="s">
        <v>49617</v>
      </c>
      <c r="B11318" t="s">
        <v>49618</v>
      </c>
      <c r="C11318" t="s">
        <v>243</v>
      </c>
      <c r="D11318">
        <v>217.82</v>
      </c>
      <c r="E11318" t="s">
        <v>30879</v>
      </c>
    </row>
    <row r="11319" spans="1:5" hidden="1" x14ac:dyDescent="0.2">
      <c r="A11319" s="94" t="s">
        <v>49539</v>
      </c>
      <c r="B11319" t="s">
        <v>49540</v>
      </c>
      <c r="C11319" t="s">
        <v>243</v>
      </c>
      <c r="D11319">
        <v>25.07</v>
      </c>
      <c r="E11319" t="s">
        <v>30879</v>
      </c>
    </row>
    <row r="11320" spans="1:5" hidden="1" x14ac:dyDescent="0.2">
      <c r="A11320" s="94" t="s">
        <v>49710</v>
      </c>
      <c r="B11320" t="s">
        <v>49711</v>
      </c>
      <c r="C11320" t="s">
        <v>243</v>
      </c>
      <c r="D11320">
        <v>59.31</v>
      </c>
      <c r="E11320" t="s">
        <v>30879</v>
      </c>
    </row>
    <row r="11321" spans="1:5" hidden="1" x14ac:dyDescent="0.2">
      <c r="A11321" s="94" t="s">
        <v>49714</v>
      </c>
      <c r="B11321" t="s">
        <v>49715</v>
      </c>
      <c r="C11321" t="s">
        <v>243</v>
      </c>
      <c r="D11321">
        <v>227.16</v>
      </c>
      <c r="E11321" t="s">
        <v>30879</v>
      </c>
    </row>
    <row r="11322" spans="1:5" hidden="1" x14ac:dyDescent="0.2">
      <c r="A11322" s="94" t="s">
        <v>11079</v>
      </c>
      <c r="B11322" t="s">
        <v>11080</v>
      </c>
      <c r="C11322" t="s">
        <v>243</v>
      </c>
      <c r="D11322">
        <v>9</v>
      </c>
      <c r="E11322" t="s">
        <v>30879</v>
      </c>
    </row>
    <row r="11323" spans="1:5" hidden="1" x14ac:dyDescent="0.2">
      <c r="A11323" s="94" t="s">
        <v>49700</v>
      </c>
      <c r="B11323" t="s">
        <v>49701</v>
      </c>
      <c r="C11323" t="s">
        <v>243</v>
      </c>
      <c r="D11323">
        <v>99.27</v>
      </c>
      <c r="E11323" t="s">
        <v>30879</v>
      </c>
    </row>
    <row r="11324" spans="1:5" hidden="1" x14ac:dyDescent="0.2">
      <c r="A11324" s="94" t="s">
        <v>49641</v>
      </c>
      <c r="B11324" t="s">
        <v>49642</v>
      </c>
      <c r="C11324" t="s">
        <v>243</v>
      </c>
      <c r="D11324">
        <v>121.57</v>
      </c>
      <c r="E11324" t="s">
        <v>30879</v>
      </c>
    </row>
    <row r="11325" spans="1:5" hidden="1" x14ac:dyDescent="0.2">
      <c r="A11325" s="94" t="s">
        <v>49765</v>
      </c>
      <c r="B11325" t="s">
        <v>49766</v>
      </c>
      <c r="C11325" t="s">
        <v>243</v>
      </c>
      <c r="D11325">
        <v>89.2</v>
      </c>
      <c r="E11325" t="s">
        <v>30879</v>
      </c>
    </row>
    <row r="11326" spans="1:5" hidden="1" x14ac:dyDescent="0.2">
      <c r="A11326" s="94" t="s">
        <v>50207</v>
      </c>
      <c r="B11326" t="s">
        <v>50208</v>
      </c>
      <c r="C11326" t="s">
        <v>243</v>
      </c>
      <c r="D11326">
        <v>6.22</v>
      </c>
      <c r="E11326" t="s">
        <v>30879</v>
      </c>
    </row>
    <row r="11327" spans="1:5" hidden="1" x14ac:dyDescent="0.2">
      <c r="A11327" s="94" t="s">
        <v>50209</v>
      </c>
      <c r="B11327" t="s">
        <v>50210</v>
      </c>
      <c r="C11327" t="s">
        <v>243</v>
      </c>
      <c r="D11327">
        <v>13.56</v>
      </c>
      <c r="E11327" t="s">
        <v>30879</v>
      </c>
    </row>
    <row r="11328" spans="1:5" hidden="1" x14ac:dyDescent="0.2">
      <c r="A11328" s="94" t="s">
        <v>50211</v>
      </c>
      <c r="B11328" t="s">
        <v>50212</v>
      </c>
      <c r="C11328" t="s">
        <v>243</v>
      </c>
      <c r="D11328">
        <v>14.38</v>
      </c>
      <c r="E11328" t="s">
        <v>30879</v>
      </c>
    </row>
    <row r="11329" spans="1:5" hidden="1" x14ac:dyDescent="0.2">
      <c r="A11329" s="94" t="s">
        <v>11081</v>
      </c>
      <c r="B11329" t="s">
        <v>50213</v>
      </c>
      <c r="C11329" t="s">
        <v>243</v>
      </c>
      <c r="D11329">
        <v>13.62</v>
      </c>
      <c r="E11329" t="s">
        <v>30879</v>
      </c>
    </row>
    <row r="11330" spans="1:5" hidden="1" x14ac:dyDescent="0.2">
      <c r="A11330" s="94" t="s">
        <v>50214</v>
      </c>
      <c r="B11330" t="s">
        <v>50215</v>
      </c>
      <c r="C11330" t="s">
        <v>243</v>
      </c>
      <c r="D11330">
        <v>19.98</v>
      </c>
      <c r="E11330" t="s">
        <v>30879</v>
      </c>
    </row>
    <row r="11331" spans="1:5" hidden="1" x14ac:dyDescent="0.2">
      <c r="A11331" s="94" t="s">
        <v>48630</v>
      </c>
      <c r="B11331" t="s">
        <v>48631</v>
      </c>
      <c r="C11331" t="s">
        <v>243</v>
      </c>
      <c r="D11331">
        <v>14.21</v>
      </c>
      <c r="E11331" t="s">
        <v>30879</v>
      </c>
    </row>
    <row r="11332" spans="1:5" hidden="1" x14ac:dyDescent="0.2">
      <c r="A11332" s="94" t="s">
        <v>48628</v>
      </c>
      <c r="B11332" t="s">
        <v>48629</v>
      </c>
      <c r="C11332" t="s">
        <v>243</v>
      </c>
      <c r="D11332">
        <v>15.1</v>
      </c>
      <c r="E11332" t="s">
        <v>30879</v>
      </c>
    </row>
    <row r="11333" spans="1:5" hidden="1" x14ac:dyDescent="0.2">
      <c r="A11333" s="94" t="s">
        <v>48632</v>
      </c>
      <c r="B11333" t="s">
        <v>48633</v>
      </c>
      <c r="C11333" t="s">
        <v>243</v>
      </c>
      <c r="D11333">
        <v>18.04</v>
      </c>
      <c r="E11333" t="s">
        <v>30879</v>
      </c>
    </row>
    <row r="11334" spans="1:5" hidden="1" x14ac:dyDescent="0.2">
      <c r="A11334" s="94" t="s">
        <v>48708</v>
      </c>
      <c r="B11334" t="s">
        <v>48709</v>
      </c>
      <c r="C11334" t="s">
        <v>243</v>
      </c>
      <c r="D11334">
        <v>12.93</v>
      </c>
      <c r="E11334" t="s">
        <v>30879</v>
      </c>
    </row>
    <row r="11335" spans="1:5" hidden="1" x14ac:dyDescent="0.2">
      <c r="A11335" s="94" t="s">
        <v>48702</v>
      </c>
      <c r="B11335" t="s">
        <v>48703</v>
      </c>
      <c r="C11335" t="s">
        <v>243</v>
      </c>
      <c r="D11335">
        <v>12.48</v>
      </c>
      <c r="E11335" t="s">
        <v>30879</v>
      </c>
    </row>
    <row r="11336" spans="1:5" hidden="1" x14ac:dyDescent="0.2">
      <c r="A11336" s="94" t="s">
        <v>48704</v>
      </c>
      <c r="B11336" t="s">
        <v>48705</v>
      </c>
      <c r="C11336" t="s">
        <v>243</v>
      </c>
      <c r="D11336">
        <v>18.579999999999998</v>
      </c>
      <c r="E11336" t="s">
        <v>30879</v>
      </c>
    </row>
    <row r="11337" spans="1:5" hidden="1" x14ac:dyDescent="0.2">
      <c r="A11337" s="94" t="s">
        <v>48569</v>
      </c>
      <c r="B11337" t="s">
        <v>48570</v>
      </c>
      <c r="C11337" t="s">
        <v>243</v>
      </c>
      <c r="D11337">
        <v>19.8</v>
      </c>
      <c r="E11337" t="s">
        <v>30879</v>
      </c>
    </row>
    <row r="11338" spans="1:5" hidden="1" x14ac:dyDescent="0.2">
      <c r="A11338" s="94" t="s">
        <v>48571</v>
      </c>
      <c r="B11338" t="s">
        <v>48572</v>
      </c>
      <c r="C11338" t="s">
        <v>243</v>
      </c>
      <c r="D11338">
        <v>24.82</v>
      </c>
      <c r="E11338" t="s">
        <v>30879</v>
      </c>
    </row>
    <row r="11339" spans="1:5" hidden="1" x14ac:dyDescent="0.2">
      <c r="A11339" s="94" t="s">
        <v>48688</v>
      </c>
      <c r="B11339" t="s">
        <v>48689</v>
      </c>
      <c r="C11339" t="s">
        <v>243</v>
      </c>
      <c r="D11339">
        <v>12.62</v>
      </c>
      <c r="E11339" t="s">
        <v>30879</v>
      </c>
    </row>
    <row r="11340" spans="1:5" hidden="1" x14ac:dyDescent="0.2">
      <c r="A11340" s="94" t="s">
        <v>48682</v>
      </c>
      <c r="B11340" t="s">
        <v>48683</v>
      </c>
      <c r="C11340" t="s">
        <v>243</v>
      </c>
      <c r="D11340">
        <v>13.96</v>
      </c>
      <c r="E11340" t="s">
        <v>30879</v>
      </c>
    </row>
    <row r="11341" spans="1:5" hidden="1" x14ac:dyDescent="0.2">
      <c r="A11341" s="94" t="s">
        <v>48684</v>
      </c>
      <c r="B11341" t="s">
        <v>48685</v>
      </c>
      <c r="C11341" t="s">
        <v>243</v>
      </c>
      <c r="D11341">
        <v>16.16</v>
      </c>
      <c r="E11341" t="s">
        <v>30879</v>
      </c>
    </row>
    <row r="11342" spans="1:5" hidden="1" x14ac:dyDescent="0.2">
      <c r="A11342" s="94" t="s">
        <v>48595</v>
      </c>
      <c r="B11342" t="s">
        <v>48596</v>
      </c>
      <c r="C11342" t="s">
        <v>1031</v>
      </c>
      <c r="D11342">
        <v>63.82</v>
      </c>
      <c r="E11342" t="s">
        <v>30879</v>
      </c>
    </row>
    <row r="11343" spans="1:5" hidden="1" x14ac:dyDescent="0.2">
      <c r="A11343" s="94" t="s">
        <v>11082</v>
      </c>
      <c r="B11343" t="s">
        <v>48597</v>
      </c>
      <c r="C11343" t="s">
        <v>1031</v>
      </c>
      <c r="D11343">
        <v>63.03</v>
      </c>
      <c r="E11343" t="s">
        <v>30879</v>
      </c>
    </row>
    <row r="11344" spans="1:5" hidden="1" x14ac:dyDescent="0.2">
      <c r="A11344" s="94" t="s">
        <v>48616</v>
      </c>
      <c r="B11344" t="s">
        <v>48617</v>
      </c>
      <c r="C11344" t="s">
        <v>243</v>
      </c>
      <c r="D11344">
        <v>3.82</v>
      </c>
      <c r="E11344" t="s">
        <v>30879</v>
      </c>
    </row>
    <row r="11345" spans="1:5" hidden="1" x14ac:dyDescent="0.2">
      <c r="A11345" s="94" t="s">
        <v>11083</v>
      </c>
      <c r="B11345" t="s">
        <v>11084</v>
      </c>
      <c r="C11345" t="s">
        <v>243</v>
      </c>
      <c r="D11345">
        <v>3.59</v>
      </c>
      <c r="E11345" t="s">
        <v>30879</v>
      </c>
    </row>
    <row r="11346" spans="1:5" hidden="1" x14ac:dyDescent="0.2">
      <c r="A11346" s="94" t="s">
        <v>48612</v>
      </c>
      <c r="B11346" t="s">
        <v>48613</v>
      </c>
      <c r="C11346" t="s">
        <v>243</v>
      </c>
      <c r="D11346">
        <v>3.82</v>
      </c>
      <c r="E11346" t="s">
        <v>30879</v>
      </c>
    </row>
    <row r="11347" spans="1:5" hidden="1" x14ac:dyDescent="0.2">
      <c r="A11347" s="94" t="s">
        <v>48614</v>
      </c>
      <c r="B11347" t="s">
        <v>48615</v>
      </c>
      <c r="C11347" t="s">
        <v>243</v>
      </c>
      <c r="D11347">
        <v>3.82</v>
      </c>
      <c r="E11347" t="s">
        <v>30879</v>
      </c>
    </row>
    <row r="11348" spans="1:5" hidden="1" x14ac:dyDescent="0.2">
      <c r="A11348" s="94" t="s">
        <v>48589</v>
      </c>
      <c r="B11348" t="s">
        <v>48590</v>
      </c>
      <c r="C11348" t="s">
        <v>243</v>
      </c>
      <c r="D11348">
        <v>46.44</v>
      </c>
      <c r="E11348" t="s">
        <v>30879</v>
      </c>
    </row>
    <row r="11349" spans="1:5" hidden="1" x14ac:dyDescent="0.2">
      <c r="A11349" s="94" t="s">
        <v>50614</v>
      </c>
      <c r="B11349" t="s">
        <v>50615</v>
      </c>
      <c r="C11349" t="s">
        <v>243</v>
      </c>
      <c r="D11349">
        <v>17.190000000000001</v>
      </c>
      <c r="E11349" t="s">
        <v>30879</v>
      </c>
    </row>
    <row r="11350" spans="1:5" hidden="1" x14ac:dyDescent="0.2">
      <c r="A11350" s="94" t="s">
        <v>50616</v>
      </c>
      <c r="B11350" t="s">
        <v>50617</v>
      </c>
      <c r="C11350" t="s">
        <v>243</v>
      </c>
      <c r="D11350">
        <v>17.11</v>
      </c>
      <c r="E11350" t="s">
        <v>30879</v>
      </c>
    </row>
    <row r="11351" spans="1:5" hidden="1" x14ac:dyDescent="0.2">
      <c r="A11351" s="94" t="s">
        <v>48648</v>
      </c>
      <c r="B11351" t="s">
        <v>48649</v>
      </c>
      <c r="C11351" t="s">
        <v>243</v>
      </c>
      <c r="D11351">
        <v>48.63</v>
      </c>
      <c r="E11351" t="s">
        <v>30879</v>
      </c>
    </row>
    <row r="11352" spans="1:5" hidden="1" x14ac:dyDescent="0.2">
      <c r="A11352" s="94" t="s">
        <v>48650</v>
      </c>
      <c r="B11352" t="s">
        <v>48651</v>
      </c>
      <c r="C11352" t="s">
        <v>243</v>
      </c>
      <c r="D11352">
        <v>68.45</v>
      </c>
      <c r="E11352" t="s">
        <v>30879</v>
      </c>
    </row>
    <row r="11353" spans="1:5" hidden="1" x14ac:dyDescent="0.2">
      <c r="A11353" s="94" t="s">
        <v>11085</v>
      </c>
      <c r="B11353" t="s">
        <v>11086</v>
      </c>
      <c r="C11353" t="s">
        <v>243</v>
      </c>
      <c r="D11353">
        <v>25.73</v>
      </c>
      <c r="E11353" t="s">
        <v>30879</v>
      </c>
    </row>
    <row r="11354" spans="1:5" hidden="1" x14ac:dyDescent="0.2">
      <c r="A11354" s="94" t="s">
        <v>48598</v>
      </c>
      <c r="B11354" t="s">
        <v>48599</v>
      </c>
      <c r="C11354" t="s">
        <v>243</v>
      </c>
      <c r="D11354">
        <v>43.79</v>
      </c>
      <c r="E11354" t="s">
        <v>30879</v>
      </c>
    </row>
    <row r="11355" spans="1:5" hidden="1" x14ac:dyDescent="0.2">
      <c r="A11355" s="94" t="s">
        <v>50624</v>
      </c>
      <c r="B11355" t="s">
        <v>50625</v>
      </c>
      <c r="C11355" t="s">
        <v>243</v>
      </c>
      <c r="D11355">
        <v>3.81</v>
      </c>
      <c r="E11355" t="s">
        <v>30879</v>
      </c>
    </row>
    <row r="11356" spans="1:5" hidden="1" x14ac:dyDescent="0.2">
      <c r="A11356" s="94" t="s">
        <v>50626</v>
      </c>
      <c r="B11356" t="s">
        <v>50627</v>
      </c>
      <c r="C11356" t="s">
        <v>243</v>
      </c>
      <c r="D11356">
        <v>3.81</v>
      </c>
      <c r="E11356" t="s">
        <v>30879</v>
      </c>
    </row>
    <row r="11357" spans="1:5" hidden="1" x14ac:dyDescent="0.2">
      <c r="A11357" s="94" t="s">
        <v>50628</v>
      </c>
      <c r="B11357" t="s">
        <v>50629</v>
      </c>
      <c r="C11357" t="s">
        <v>243</v>
      </c>
      <c r="D11357">
        <v>3.81</v>
      </c>
      <c r="E11357" t="s">
        <v>30879</v>
      </c>
    </row>
    <row r="11358" spans="1:5" hidden="1" x14ac:dyDescent="0.2">
      <c r="A11358" s="94" t="s">
        <v>48579</v>
      </c>
      <c r="B11358" t="s">
        <v>48580</v>
      </c>
      <c r="C11358" t="s">
        <v>243</v>
      </c>
      <c r="D11358">
        <v>16.829999999999998</v>
      </c>
      <c r="E11358" t="s">
        <v>30879</v>
      </c>
    </row>
    <row r="11359" spans="1:5" hidden="1" x14ac:dyDescent="0.2">
      <c r="A11359" s="94" t="s">
        <v>48662</v>
      </c>
      <c r="B11359" t="s">
        <v>48663</v>
      </c>
      <c r="C11359" t="s">
        <v>243</v>
      </c>
      <c r="D11359">
        <v>20.14</v>
      </c>
      <c r="E11359" t="s">
        <v>30879</v>
      </c>
    </row>
    <row r="11360" spans="1:5" hidden="1" x14ac:dyDescent="0.2">
      <c r="A11360" s="94" t="s">
        <v>48640</v>
      </c>
      <c r="B11360" t="s">
        <v>48641</v>
      </c>
      <c r="C11360" t="s">
        <v>243</v>
      </c>
      <c r="D11360">
        <v>19.760000000000002</v>
      </c>
      <c r="E11360" t="s">
        <v>30879</v>
      </c>
    </row>
    <row r="11361" spans="1:5" hidden="1" x14ac:dyDescent="0.2">
      <c r="A11361" s="94" t="s">
        <v>48638</v>
      </c>
      <c r="B11361" t="s">
        <v>48639</v>
      </c>
      <c r="C11361" t="s">
        <v>243</v>
      </c>
      <c r="D11361">
        <v>17.440000000000001</v>
      </c>
      <c r="E11361" t="s">
        <v>30879</v>
      </c>
    </row>
    <row r="11362" spans="1:5" hidden="1" x14ac:dyDescent="0.2">
      <c r="A11362" s="94" t="s">
        <v>48642</v>
      </c>
      <c r="B11362" t="s">
        <v>48643</v>
      </c>
      <c r="C11362" t="s">
        <v>243</v>
      </c>
      <c r="D11362">
        <v>43.51</v>
      </c>
      <c r="E11362" t="s">
        <v>30879</v>
      </c>
    </row>
    <row r="11363" spans="1:5" hidden="1" x14ac:dyDescent="0.2">
      <c r="A11363" s="94" t="s">
        <v>48694</v>
      </c>
      <c r="B11363" t="s">
        <v>48695</v>
      </c>
      <c r="C11363" t="s">
        <v>243</v>
      </c>
      <c r="D11363">
        <v>9.31</v>
      </c>
      <c r="E11363" t="s">
        <v>30879</v>
      </c>
    </row>
    <row r="11364" spans="1:5" hidden="1" x14ac:dyDescent="0.2">
      <c r="A11364" s="94" t="s">
        <v>48696</v>
      </c>
      <c r="B11364" t="s">
        <v>48697</v>
      </c>
      <c r="C11364" t="s">
        <v>243</v>
      </c>
      <c r="D11364">
        <v>11.32</v>
      </c>
      <c r="E11364" t="s">
        <v>30879</v>
      </c>
    </row>
    <row r="11365" spans="1:5" hidden="1" x14ac:dyDescent="0.2">
      <c r="A11365" s="94" t="s">
        <v>48698</v>
      </c>
      <c r="B11365" t="s">
        <v>48699</v>
      </c>
      <c r="C11365" t="s">
        <v>243</v>
      </c>
      <c r="D11365">
        <v>10.08</v>
      </c>
      <c r="E11365" t="s">
        <v>30879</v>
      </c>
    </row>
    <row r="11366" spans="1:5" hidden="1" x14ac:dyDescent="0.2">
      <c r="A11366" s="94" t="s">
        <v>48622</v>
      </c>
      <c r="B11366" t="s">
        <v>48623</v>
      </c>
      <c r="C11366" t="s">
        <v>243</v>
      </c>
      <c r="D11366">
        <v>9.8800000000000008</v>
      </c>
      <c r="E11366" t="s">
        <v>30879</v>
      </c>
    </row>
    <row r="11367" spans="1:5" hidden="1" x14ac:dyDescent="0.2">
      <c r="A11367" s="94" t="s">
        <v>48620</v>
      </c>
      <c r="B11367" t="s">
        <v>48621</v>
      </c>
      <c r="C11367" t="s">
        <v>243</v>
      </c>
      <c r="D11367">
        <v>10.08</v>
      </c>
      <c r="E11367" t="s">
        <v>30879</v>
      </c>
    </row>
    <row r="11368" spans="1:5" hidden="1" x14ac:dyDescent="0.2">
      <c r="A11368" s="94" t="s">
        <v>48575</v>
      </c>
      <c r="B11368" t="s">
        <v>48576</v>
      </c>
      <c r="C11368" t="s">
        <v>243</v>
      </c>
      <c r="D11368">
        <v>16.350000000000001</v>
      </c>
      <c r="E11368" t="s">
        <v>30879</v>
      </c>
    </row>
    <row r="11369" spans="1:5" hidden="1" x14ac:dyDescent="0.2">
      <c r="A11369" s="94" t="s">
        <v>50618</v>
      </c>
      <c r="B11369" t="s">
        <v>50619</v>
      </c>
      <c r="C11369" t="s">
        <v>243</v>
      </c>
      <c r="D11369">
        <v>17.09</v>
      </c>
      <c r="E11369" t="s">
        <v>30879</v>
      </c>
    </row>
    <row r="11370" spans="1:5" hidden="1" x14ac:dyDescent="0.2">
      <c r="A11370" s="94" t="s">
        <v>50620</v>
      </c>
      <c r="B11370" t="s">
        <v>50621</v>
      </c>
      <c r="C11370" t="s">
        <v>243</v>
      </c>
      <c r="D11370">
        <v>17.18</v>
      </c>
      <c r="E11370" t="s">
        <v>30879</v>
      </c>
    </row>
    <row r="11371" spans="1:5" hidden="1" x14ac:dyDescent="0.2">
      <c r="A11371" s="94" t="s">
        <v>50622</v>
      </c>
      <c r="B11371" t="s">
        <v>50623</v>
      </c>
      <c r="C11371" t="s">
        <v>243</v>
      </c>
      <c r="D11371">
        <v>18.559999999999999</v>
      </c>
      <c r="E11371" t="s">
        <v>30879</v>
      </c>
    </row>
    <row r="11372" spans="1:5" hidden="1" x14ac:dyDescent="0.2">
      <c r="A11372" s="94" t="s">
        <v>48573</v>
      </c>
      <c r="B11372" t="s">
        <v>48574</v>
      </c>
      <c r="C11372" t="s">
        <v>243</v>
      </c>
      <c r="D11372">
        <v>30.37</v>
      </c>
      <c r="E11372" t="s">
        <v>30879</v>
      </c>
    </row>
    <row r="11373" spans="1:5" hidden="1" x14ac:dyDescent="0.2">
      <c r="A11373" s="94" t="s">
        <v>48608</v>
      </c>
      <c r="B11373" t="s">
        <v>48609</v>
      </c>
      <c r="C11373" t="s">
        <v>243</v>
      </c>
      <c r="D11373">
        <v>34.619999999999997</v>
      </c>
      <c r="E11373" t="s">
        <v>30879</v>
      </c>
    </row>
    <row r="11374" spans="1:5" hidden="1" x14ac:dyDescent="0.2">
      <c r="A11374" s="94" t="s">
        <v>48610</v>
      </c>
      <c r="B11374" t="s">
        <v>48611</v>
      </c>
      <c r="C11374" t="s">
        <v>243</v>
      </c>
      <c r="D11374">
        <v>41.65</v>
      </c>
      <c r="E11374" t="s">
        <v>30879</v>
      </c>
    </row>
    <row r="11375" spans="1:5" hidden="1" x14ac:dyDescent="0.2">
      <c r="A11375" s="94" t="s">
        <v>48686</v>
      </c>
      <c r="B11375" t="s">
        <v>48687</v>
      </c>
      <c r="C11375" t="s">
        <v>243</v>
      </c>
      <c r="D11375">
        <v>22.48</v>
      </c>
      <c r="E11375" t="s">
        <v>30879</v>
      </c>
    </row>
    <row r="11376" spans="1:5" hidden="1" x14ac:dyDescent="0.2">
      <c r="A11376" s="94" t="s">
        <v>48583</v>
      </c>
      <c r="B11376" t="s">
        <v>48584</v>
      </c>
      <c r="C11376" t="s">
        <v>243</v>
      </c>
      <c r="D11376">
        <v>81.89</v>
      </c>
      <c r="E11376" t="s">
        <v>30879</v>
      </c>
    </row>
    <row r="11377" spans="1:5" hidden="1" x14ac:dyDescent="0.2">
      <c r="A11377" s="94" t="s">
        <v>48587</v>
      </c>
      <c r="B11377" t="s">
        <v>48588</v>
      </c>
      <c r="C11377" t="s">
        <v>243</v>
      </c>
      <c r="D11377">
        <v>103.31</v>
      </c>
      <c r="E11377" t="s">
        <v>30879</v>
      </c>
    </row>
    <row r="11378" spans="1:5" hidden="1" x14ac:dyDescent="0.2">
      <c r="A11378" s="94" t="s">
        <v>48591</v>
      </c>
      <c r="B11378" t="s">
        <v>48592</v>
      </c>
      <c r="C11378" t="s">
        <v>243</v>
      </c>
      <c r="D11378">
        <v>88.34</v>
      </c>
      <c r="E11378" t="s">
        <v>30879</v>
      </c>
    </row>
    <row r="11379" spans="1:5" hidden="1" x14ac:dyDescent="0.2">
      <c r="A11379" s="94" t="s">
        <v>48624</v>
      </c>
      <c r="B11379" t="s">
        <v>48625</v>
      </c>
      <c r="C11379" t="s">
        <v>243</v>
      </c>
      <c r="D11379">
        <v>24.82</v>
      </c>
      <c r="E11379" t="s">
        <v>30879</v>
      </c>
    </row>
    <row r="11380" spans="1:5" hidden="1" x14ac:dyDescent="0.2">
      <c r="A11380" s="94" t="s">
        <v>48626</v>
      </c>
      <c r="B11380" t="s">
        <v>48627</v>
      </c>
      <c r="C11380" t="s">
        <v>243</v>
      </c>
      <c r="D11380">
        <v>25.61</v>
      </c>
      <c r="E11380" t="s">
        <v>30879</v>
      </c>
    </row>
    <row r="11381" spans="1:5" hidden="1" x14ac:dyDescent="0.2">
      <c r="A11381" s="94" t="s">
        <v>48567</v>
      </c>
      <c r="B11381" t="s">
        <v>48568</v>
      </c>
      <c r="C11381" t="s">
        <v>243</v>
      </c>
      <c r="D11381">
        <v>36.770000000000003</v>
      </c>
      <c r="E11381" t="s">
        <v>30879</v>
      </c>
    </row>
    <row r="11382" spans="1:5" hidden="1" x14ac:dyDescent="0.2">
      <c r="A11382" s="94" t="s">
        <v>48577</v>
      </c>
      <c r="B11382" t="s">
        <v>48578</v>
      </c>
      <c r="C11382" t="s">
        <v>243</v>
      </c>
      <c r="D11382">
        <v>51.47</v>
      </c>
      <c r="E11382" t="s">
        <v>30879</v>
      </c>
    </row>
    <row r="11383" spans="1:5" hidden="1" x14ac:dyDescent="0.2">
      <c r="A11383" s="94" t="s">
        <v>48600</v>
      </c>
      <c r="B11383" t="s">
        <v>48601</v>
      </c>
      <c r="C11383" t="s">
        <v>243</v>
      </c>
      <c r="D11383">
        <v>91.67</v>
      </c>
      <c r="E11383" t="s">
        <v>30879</v>
      </c>
    </row>
    <row r="11384" spans="1:5" hidden="1" x14ac:dyDescent="0.2">
      <c r="A11384" s="94" t="s">
        <v>11087</v>
      </c>
      <c r="B11384" t="s">
        <v>11088</v>
      </c>
      <c r="C11384" t="s">
        <v>243</v>
      </c>
      <c r="D11384">
        <v>14</v>
      </c>
      <c r="E11384" t="s">
        <v>30879</v>
      </c>
    </row>
    <row r="11385" spans="1:5" hidden="1" x14ac:dyDescent="0.2">
      <c r="A11385" s="94" t="s">
        <v>11089</v>
      </c>
      <c r="B11385" t="s">
        <v>11090</v>
      </c>
      <c r="C11385" t="s">
        <v>243</v>
      </c>
      <c r="D11385">
        <v>37.75</v>
      </c>
      <c r="E11385" t="s">
        <v>30879</v>
      </c>
    </row>
    <row r="11386" spans="1:5" hidden="1" x14ac:dyDescent="0.2">
      <c r="A11386" s="94" t="s">
        <v>11091</v>
      </c>
      <c r="B11386" t="s">
        <v>11092</v>
      </c>
      <c r="C11386" t="s">
        <v>243</v>
      </c>
      <c r="D11386">
        <v>40.450000000000003</v>
      </c>
      <c r="E11386" t="s">
        <v>30879</v>
      </c>
    </row>
    <row r="11387" spans="1:5" hidden="1" x14ac:dyDescent="0.2">
      <c r="A11387" s="94" t="s">
        <v>49834</v>
      </c>
      <c r="B11387" t="s">
        <v>49835</v>
      </c>
      <c r="C11387" t="s">
        <v>243</v>
      </c>
      <c r="D11387">
        <v>40.35</v>
      </c>
      <c r="E11387" t="s">
        <v>30879</v>
      </c>
    </row>
    <row r="11388" spans="1:5" hidden="1" x14ac:dyDescent="0.2">
      <c r="A11388" s="94" t="s">
        <v>49853</v>
      </c>
      <c r="B11388" t="s">
        <v>49854</v>
      </c>
      <c r="C11388" t="s">
        <v>243</v>
      </c>
      <c r="D11388">
        <v>16.3</v>
      </c>
      <c r="E11388" t="s">
        <v>30879</v>
      </c>
    </row>
    <row r="11389" spans="1:5" hidden="1" x14ac:dyDescent="0.2">
      <c r="A11389" s="94" t="s">
        <v>49847</v>
      </c>
      <c r="B11389" t="s">
        <v>49848</v>
      </c>
      <c r="C11389" t="s">
        <v>243</v>
      </c>
      <c r="D11389">
        <v>46.3</v>
      </c>
      <c r="E11389" t="s">
        <v>30879</v>
      </c>
    </row>
    <row r="11390" spans="1:5" hidden="1" x14ac:dyDescent="0.2">
      <c r="A11390" s="94" t="s">
        <v>49849</v>
      </c>
      <c r="B11390" t="s">
        <v>49850</v>
      </c>
      <c r="C11390" t="s">
        <v>243</v>
      </c>
      <c r="D11390">
        <v>58.4</v>
      </c>
      <c r="E11390" t="s">
        <v>30879</v>
      </c>
    </row>
    <row r="11391" spans="1:5" hidden="1" x14ac:dyDescent="0.2">
      <c r="A11391" s="94" t="s">
        <v>49921</v>
      </c>
      <c r="B11391" t="s">
        <v>49922</v>
      </c>
      <c r="C11391" t="s">
        <v>243</v>
      </c>
      <c r="D11391">
        <v>20.2</v>
      </c>
      <c r="E11391" t="s">
        <v>30879</v>
      </c>
    </row>
    <row r="11392" spans="1:5" hidden="1" x14ac:dyDescent="0.2">
      <c r="A11392" s="94" t="s">
        <v>49841</v>
      </c>
      <c r="B11392" t="s">
        <v>49842</v>
      </c>
      <c r="C11392" t="s">
        <v>243</v>
      </c>
      <c r="D11392">
        <v>16.739999999999998</v>
      </c>
      <c r="E11392" t="s">
        <v>30879</v>
      </c>
    </row>
    <row r="11393" spans="1:5" hidden="1" x14ac:dyDescent="0.2">
      <c r="A11393" s="94" t="s">
        <v>49792</v>
      </c>
      <c r="B11393" t="s">
        <v>49793</v>
      </c>
      <c r="C11393" t="s">
        <v>243</v>
      </c>
      <c r="D11393">
        <v>21.25</v>
      </c>
      <c r="E11393" t="s">
        <v>30879</v>
      </c>
    </row>
    <row r="11394" spans="1:5" hidden="1" x14ac:dyDescent="0.2">
      <c r="A11394" s="94" t="s">
        <v>49794</v>
      </c>
      <c r="B11394" t="s">
        <v>49795</v>
      </c>
      <c r="C11394" t="s">
        <v>243</v>
      </c>
      <c r="D11394">
        <v>29.27</v>
      </c>
      <c r="E11394" t="s">
        <v>30879</v>
      </c>
    </row>
    <row r="11395" spans="1:5" hidden="1" x14ac:dyDescent="0.2">
      <c r="A11395" s="94" t="s">
        <v>49832</v>
      </c>
      <c r="B11395" t="s">
        <v>49833</v>
      </c>
      <c r="C11395" t="s">
        <v>243</v>
      </c>
      <c r="D11395">
        <v>24.38</v>
      </c>
      <c r="E11395" t="s">
        <v>30879</v>
      </c>
    </row>
    <row r="11396" spans="1:5" hidden="1" x14ac:dyDescent="0.2">
      <c r="A11396" s="94" t="s">
        <v>49813</v>
      </c>
      <c r="B11396" t="s">
        <v>49814</v>
      </c>
      <c r="C11396" t="s">
        <v>243</v>
      </c>
      <c r="D11396">
        <v>25.16</v>
      </c>
      <c r="E11396" t="s">
        <v>30879</v>
      </c>
    </row>
    <row r="11397" spans="1:5" hidden="1" x14ac:dyDescent="0.2">
      <c r="A11397" s="94" t="s">
        <v>49798</v>
      </c>
      <c r="B11397" t="s">
        <v>49799</v>
      </c>
      <c r="C11397" t="s">
        <v>243</v>
      </c>
      <c r="D11397">
        <v>18.53</v>
      </c>
      <c r="E11397" t="s">
        <v>30879</v>
      </c>
    </row>
    <row r="11398" spans="1:5" hidden="1" x14ac:dyDescent="0.2">
      <c r="A11398" s="94" t="s">
        <v>49796</v>
      </c>
      <c r="B11398" t="s">
        <v>49797</v>
      </c>
      <c r="C11398" t="s">
        <v>243</v>
      </c>
      <c r="D11398">
        <v>30.05</v>
      </c>
      <c r="E11398" t="s">
        <v>30879</v>
      </c>
    </row>
    <row r="11399" spans="1:5" hidden="1" x14ac:dyDescent="0.2">
      <c r="A11399" s="94" t="s">
        <v>11093</v>
      </c>
      <c r="B11399" t="s">
        <v>11094</v>
      </c>
      <c r="C11399" t="s">
        <v>243</v>
      </c>
      <c r="D11399">
        <v>26.92</v>
      </c>
      <c r="E11399" t="s">
        <v>30879</v>
      </c>
    </row>
    <row r="11400" spans="1:5" hidden="1" x14ac:dyDescent="0.2">
      <c r="A11400" s="94" t="s">
        <v>49806</v>
      </c>
      <c r="B11400" t="s">
        <v>49807</v>
      </c>
      <c r="C11400" t="s">
        <v>243</v>
      </c>
      <c r="D11400">
        <v>48.13</v>
      </c>
      <c r="E11400" t="s">
        <v>30879</v>
      </c>
    </row>
    <row r="11401" spans="1:5" hidden="1" x14ac:dyDescent="0.2">
      <c r="A11401" s="94" t="s">
        <v>49815</v>
      </c>
      <c r="B11401" t="s">
        <v>49816</v>
      </c>
      <c r="C11401" t="s">
        <v>243</v>
      </c>
      <c r="D11401">
        <v>55.76</v>
      </c>
      <c r="E11401" t="s">
        <v>30879</v>
      </c>
    </row>
    <row r="11402" spans="1:5" hidden="1" x14ac:dyDescent="0.2">
      <c r="A11402" s="94" t="s">
        <v>49823</v>
      </c>
      <c r="B11402" t="s">
        <v>49824</v>
      </c>
      <c r="C11402" t="s">
        <v>243</v>
      </c>
      <c r="D11402">
        <v>55.76</v>
      </c>
      <c r="E11402" t="s">
        <v>30879</v>
      </c>
    </row>
    <row r="11403" spans="1:5" hidden="1" x14ac:dyDescent="0.2">
      <c r="A11403" s="94" t="s">
        <v>49817</v>
      </c>
      <c r="B11403" t="s">
        <v>49818</v>
      </c>
      <c r="C11403" t="s">
        <v>243</v>
      </c>
      <c r="D11403">
        <v>55.76</v>
      </c>
      <c r="E11403" t="s">
        <v>30879</v>
      </c>
    </row>
    <row r="11404" spans="1:5" hidden="1" x14ac:dyDescent="0.2">
      <c r="A11404" s="94" t="s">
        <v>49827</v>
      </c>
      <c r="B11404" t="s">
        <v>49828</v>
      </c>
      <c r="C11404" t="s">
        <v>243</v>
      </c>
      <c r="D11404">
        <v>55.76</v>
      </c>
      <c r="E11404" t="s">
        <v>30879</v>
      </c>
    </row>
    <row r="11405" spans="1:5" hidden="1" x14ac:dyDescent="0.2">
      <c r="A11405" s="94" t="s">
        <v>49825</v>
      </c>
      <c r="B11405" t="s">
        <v>49826</v>
      </c>
      <c r="C11405" t="s">
        <v>243</v>
      </c>
      <c r="D11405">
        <v>55.76</v>
      </c>
      <c r="E11405" t="s">
        <v>30879</v>
      </c>
    </row>
    <row r="11406" spans="1:5" hidden="1" x14ac:dyDescent="0.2">
      <c r="A11406" s="94" t="s">
        <v>49821</v>
      </c>
      <c r="B11406" t="s">
        <v>49822</v>
      </c>
      <c r="C11406" t="s">
        <v>243</v>
      </c>
      <c r="D11406">
        <v>55.76</v>
      </c>
      <c r="E11406" t="s">
        <v>30879</v>
      </c>
    </row>
    <row r="11407" spans="1:5" hidden="1" x14ac:dyDescent="0.2">
      <c r="A11407" s="94" t="s">
        <v>49819</v>
      </c>
      <c r="B11407" t="s">
        <v>49820</v>
      </c>
      <c r="C11407" t="s">
        <v>243</v>
      </c>
      <c r="D11407">
        <v>55.76</v>
      </c>
      <c r="E11407" t="s">
        <v>30879</v>
      </c>
    </row>
    <row r="11408" spans="1:5" hidden="1" x14ac:dyDescent="0.2">
      <c r="A11408" s="94" t="s">
        <v>49829</v>
      </c>
      <c r="B11408" t="s">
        <v>49830</v>
      </c>
      <c r="C11408" t="s">
        <v>243</v>
      </c>
      <c r="D11408">
        <v>55.76</v>
      </c>
      <c r="E11408" t="s">
        <v>30879</v>
      </c>
    </row>
    <row r="11409" spans="1:5" hidden="1" x14ac:dyDescent="0.2">
      <c r="A11409" s="94" t="s">
        <v>49785</v>
      </c>
      <c r="B11409" t="s">
        <v>49786</v>
      </c>
      <c r="C11409" t="s">
        <v>243</v>
      </c>
      <c r="D11409">
        <v>57.84</v>
      </c>
      <c r="E11409" t="s">
        <v>30879</v>
      </c>
    </row>
    <row r="11410" spans="1:5" hidden="1" x14ac:dyDescent="0.2">
      <c r="A11410" s="94" t="s">
        <v>49811</v>
      </c>
      <c r="B11410" t="s">
        <v>49812</v>
      </c>
      <c r="C11410" t="s">
        <v>243</v>
      </c>
      <c r="D11410">
        <v>4.68</v>
      </c>
      <c r="E11410" t="s">
        <v>30879</v>
      </c>
    </row>
    <row r="11411" spans="1:5" hidden="1" x14ac:dyDescent="0.2">
      <c r="A11411" s="94" t="s">
        <v>49809</v>
      </c>
      <c r="B11411" t="s">
        <v>49810</v>
      </c>
      <c r="C11411" t="s">
        <v>243</v>
      </c>
      <c r="D11411">
        <v>4.6900000000000004</v>
      </c>
      <c r="E11411" t="s">
        <v>30879</v>
      </c>
    </row>
    <row r="11412" spans="1:5" hidden="1" x14ac:dyDescent="0.2">
      <c r="A11412" s="94" t="s">
        <v>22600</v>
      </c>
      <c r="B11412" t="s">
        <v>22601</v>
      </c>
      <c r="C11412" t="s">
        <v>243</v>
      </c>
      <c r="D11412">
        <v>3.97</v>
      </c>
      <c r="E11412" t="s">
        <v>30879</v>
      </c>
    </row>
    <row r="11413" spans="1:5" hidden="1" x14ac:dyDescent="0.2">
      <c r="A11413" s="94" t="s">
        <v>49845</v>
      </c>
      <c r="B11413" t="s">
        <v>49846</v>
      </c>
      <c r="C11413" t="s">
        <v>243</v>
      </c>
      <c r="D11413">
        <v>15.23</v>
      </c>
      <c r="E11413" t="s">
        <v>30879</v>
      </c>
    </row>
    <row r="11414" spans="1:5" hidden="1" x14ac:dyDescent="0.2">
      <c r="A11414" s="94" t="s">
        <v>49843</v>
      </c>
      <c r="B11414" t="s">
        <v>49844</v>
      </c>
      <c r="C11414" t="s">
        <v>243</v>
      </c>
      <c r="D11414">
        <v>17.16</v>
      </c>
      <c r="E11414" t="s">
        <v>30879</v>
      </c>
    </row>
    <row r="11415" spans="1:5" hidden="1" x14ac:dyDescent="0.2">
      <c r="A11415" s="94" t="s">
        <v>50831</v>
      </c>
      <c r="B11415" t="s">
        <v>50832</v>
      </c>
      <c r="C11415" t="s">
        <v>243</v>
      </c>
      <c r="D11415">
        <v>13.46</v>
      </c>
      <c r="E11415" t="s">
        <v>30879</v>
      </c>
    </row>
    <row r="11416" spans="1:5" hidden="1" x14ac:dyDescent="0.2">
      <c r="A11416" s="94" t="s">
        <v>49955</v>
      </c>
      <c r="B11416" t="s">
        <v>49956</v>
      </c>
      <c r="C11416" t="s">
        <v>243</v>
      </c>
      <c r="D11416">
        <v>85.1</v>
      </c>
      <c r="E11416" t="s">
        <v>30879</v>
      </c>
    </row>
    <row r="11417" spans="1:5" hidden="1" x14ac:dyDescent="0.2">
      <c r="A11417" s="94" t="s">
        <v>49957</v>
      </c>
      <c r="B11417" t="s">
        <v>49958</v>
      </c>
      <c r="C11417" t="s">
        <v>243</v>
      </c>
      <c r="D11417">
        <v>79.61</v>
      </c>
      <c r="E11417" t="s">
        <v>30879</v>
      </c>
    </row>
    <row r="11418" spans="1:5" hidden="1" x14ac:dyDescent="0.2">
      <c r="A11418" s="94" t="s">
        <v>49941</v>
      </c>
      <c r="B11418" t="s">
        <v>49942</v>
      </c>
      <c r="C11418" t="s">
        <v>243</v>
      </c>
      <c r="D11418">
        <v>34.979999999999997</v>
      </c>
      <c r="E11418" t="s">
        <v>30879</v>
      </c>
    </row>
    <row r="11419" spans="1:5" hidden="1" x14ac:dyDescent="0.2">
      <c r="A11419" s="94" t="s">
        <v>49953</v>
      </c>
      <c r="B11419" t="s">
        <v>49954</v>
      </c>
      <c r="C11419" t="s">
        <v>243</v>
      </c>
      <c r="D11419">
        <v>43.75</v>
      </c>
      <c r="E11419" t="s">
        <v>30879</v>
      </c>
    </row>
    <row r="11420" spans="1:5" hidden="1" x14ac:dyDescent="0.2">
      <c r="A11420" s="94" t="s">
        <v>49951</v>
      </c>
      <c r="B11420" t="s">
        <v>49952</v>
      </c>
      <c r="C11420" t="s">
        <v>243</v>
      </c>
      <c r="D11420">
        <v>165.13</v>
      </c>
      <c r="E11420" t="s">
        <v>30879</v>
      </c>
    </row>
    <row r="11421" spans="1:5" hidden="1" x14ac:dyDescent="0.2">
      <c r="A11421" s="94" t="s">
        <v>49963</v>
      </c>
      <c r="B11421" t="s">
        <v>49964</v>
      </c>
      <c r="C11421" t="s">
        <v>243</v>
      </c>
      <c r="D11421">
        <v>140.16999999999999</v>
      </c>
      <c r="E11421" t="s">
        <v>30879</v>
      </c>
    </row>
    <row r="11422" spans="1:5" hidden="1" x14ac:dyDescent="0.2">
      <c r="A11422" s="94" t="s">
        <v>49939</v>
      </c>
      <c r="B11422" t="s">
        <v>49940</v>
      </c>
      <c r="C11422" t="s">
        <v>243</v>
      </c>
      <c r="D11422">
        <v>111.48</v>
      </c>
      <c r="E11422" t="s">
        <v>30879</v>
      </c>
    </row>
    <row r="11423" spans="1:5" hidden="1" x14ac:dyDescent="0.2">
      <c r="A11423" s="94" t="s">
        <v>49927</v>
      </c>
      <c r="B11423" t="s">
        <v>49928</v>
      </c>
      <c r="C11423" t="s">
        <v>243</v>
      </c>
      <c r="D11423">
        <v>14.55</v>
      </c>
      <c r="E11423" t="s">
        <v>30879</v>
      </c>
    </row>
    <row r="11424" spans="1:5" hidden="1" x14ac:dyDescent="0.2">
      <c r="A11424" s="94" t="s">
        <v>49929</v>
      </c>
      <c r="B11424" t="s">
        <v>49930</v>
      </c>
      <c r="C11424" t="s">
        <v>243</v>
      </c>
      <c r="D11424">
        <v>27.31</v>
      </c>
      <c r="E11424" t="s">
        <v>30879</v>
      </c>
    </row>
    <row r="11425" spans="1:5" hidden="1" x14ac:dyDescent="0.2">
      <c r="A11425" s="94" t="s">
        <v>49943</v>
      </c>
      <c r="B11425" t="s">
        <v>49944</v>
      </c>
      <c r="C11425" t="s">
        <v>243</v>
      </c>
      <c r="D11425">
        <v>113.95</v>
      </c>
      <c r="E11425" t="s">
        <v>30879</v>
      </c>
    </row>
    <row r="11426" spans="1:5" hidden="1" x14ac:dyDescent="0.2">
      <c r="A11426" s="94" t="s">
        <v>49925</v>
      </c>
      <c r="B11426" t="s">
        <v>49926</v>
      </c>
      <c r="C11426" t="s">
        <v>243</v>
      </c>
      <c r="D11426">
        <v>25.52</v>
      </c>
      <c r="E11426" t="s">
        <v>30879</v>
      </c>
    </row>
    <row r="11427" spans="1:5" hidden="1" x14ac:dyDescent="0.2">
      <c r="A11427" s="94" t="s">
        <v>49923</v>
      </c>
      <c r="B11427" t="s">
        <v>49924</v>
      </c>
      <c r="C11427" t="s">
        <v>243</v>
      </c>
      <c r="D11427">
        <v>25.52</v>
      </c>
      <c r="E11427" t="s">
        <v>30879</v>
      </c>
    </row>
    <row r="11428" spans="1:5" hidden="1" x14ac:dyDescent="0.2">
      <c r="A11428" s="94" t="s">
        <v>49931</v>
      </c>
      <c r="B11428" t="s">
        <v>49932</v>
      </c>
      <c r="C11428" t="s">
        <v>243</v>
      </c>
      <c r="D11428">
        <v>37.18</v>
      </c>
      <c r="E11428" t="s">
        <v>30879</v>
      </c>
    </row>
    <row r="11429" spans="1:5" hidden="1" x14ac:dyDescent="0.2">
      <c r="A11429" s="94" t="s">
        <v>49945</v>
      </c>
      <c r="B11429" t="s">
        <v>49946</v>
      </c>
      <c r="C11429" t="s">
        <v>243</v>
      </c>
      <c r="D11429">
        <v>14.34</v>
      </c>
      <c r="E11429" t="s">
        <v>30879</v>
      </c>
    </row>
    <row r="11430" spans="1:5" hidden="1" x14ac:dyDescent="0.2">
      <c r="A11430" s="94" t="s">
        <v>11095</v>
      </c>
      <c r="B11430" t="s">
        <v>49933</v>
      </c>
      <c r="C11430" t="s">
        <v>243</v>
      </c>
      <c r="D11430">
        <v>16.350000000000001</v>
      </c>
      <c r="E11430" t="s">
        <v>30879</v>
      </c>
    </row>
    <row r="11431" spans="1:5" hidden="1" x14ac:dyDescent="0.2">
      <c r="A11431" s="94" t="s">
        <v>11096</v>
      </c>
      <c r="B11431" t="s">
        <v>11097</v>
      </c>
      <c r="C11431" t="s">
        <v>243</v>
      </c>
      <c r="D11431">
        <v>16.350000000000001</v>
      </c>
      <c r="E11431" t="s">
        <v>30879</v>
      </c>
    </row>
    <row r="11432" spans="1:5" hidden="1" x14ac:dyDescent="0.2">
      <c r="A11432" s="94" t="s">
        <v>50856</v>
      </c>
      <c r="B11432" t="s">
        <v>50857</v>
      </c>
      <c r="C11432" t="s">
        <v>243</v>
      </c>
      <c r="D11432">
        <v>20.05</v>
      </c>
      <c r="E11432" t="s">
        <v>30879</v>
      </c>
    </row>
    <row r="11433" spans="1:5" hidden="1" x14ac:dyDescent="0.2">
      <c r="A11433" s="94" t="s">
        <v>50858</v>
      </c>
      <c r="B11433" t="s">
        <v>50859</v>
      </c>
      <c r="C11433" t="s">
        <v>243</v>
      </c>
      <c r="D11433">
        <v>20.05</v>
      </c>
      <c r="E11433" t="s">
        <v>30879</v>
      </c>
    </row>
    <row r="11434" spans="1:5" hidden="1" x14ac:dyDescent="0.2">
      <c r="A11434" s="94" t="s">
        <v>11098</v>
      </c>
      <c r="B11434" t="s">
        <v>11099</v>
      </c>
      <c r="C11434" t="s">
        <v>243</v>
      </c>
      <c r="D11434">
        <v>17</v>
      </c>
      <c r="E11434" t="s">
        <v>30879</v>
      </c>
    </row>
    <row r="11435" spans="1:5" hidden="1" x14ac:dyDescent="0.2">
      <c r="A11435" s="94" t="s">
        <v>11100</v>
      </c>
      <c r="B11435" t="s">
        <v>50853</v>
      </c>
      <c r="C11435" t="s">
        <v>243</v>
      </c>
      <c r="D11435">
        <v>24.31</v>
      </c>
      <c r="E11435" t="s">
        <v>30879</v>
      </c>
    </row>
    <row r="11436" spans="1:5" hidden="1" x14ac:dyDescent="0.2">
      <c r="A11436" s="94" t="s">
        <v>50851</v>
      </c>
      <c r="B11436" t="s">
        <v>50852</v>
      </c>
      <c r="C11436" t="s">
        <v>243</v>
      </c>
      <c r="D11436">
        <v>7.35</v>
      </c>
      <c r="E11436" t="s">
        <v>30879</v>
      </c>
    </row>
    <row r="11437" spans="1:5" hidden="1" x14ac:dyDescent="0.2">
      <c r="A11437" s="94" t="s">
        <v>11101</v>
      </c>
      <c r="B11437" t="s">
        <v>11102</v>
      </c>
      <c r="C11437" t="s">
        <v>243</v>
      </c>
      <c r="D11437">
        <v>9.75</v>
      </c>
      <c r="E11437" t="s">
        <v>30879</v>
      </c>
    </row>
    <row r="11438" spans="1:5" hidden="1" x14ac:dyDescent="0.2">
      <c r="A11438" s="94" t="s">
        <v>50849</v>
      </c>
      <c r="B11438" t="s">
        <v>50850</v>
      </c>
      <c r="C11438" t="s">
        <v>243</v>
      </c>
      <c r="D11438">
        <v>42.85</v>
      </c>
      <c r="E11438" t="s">
        <v>30879</v>
      </c>
    </row>
    <row r="11439" spans="1:5" hidden="1" x14ac:dyDescent="0.2">
      <c r="A11439" s="94" t="s">
        <v>11103</v>
      </c>
      <c r="B11439" t="s">
        <v>11104</v>
      </c>
      <c r="C11439" t="s">
        <v>2847</v>
      </c>
      <c r="D11439">
        <v>26</v>
      </c>
      <c r="E11439" t="s">
        <v>30879</v>
      </c>
    </row>
    <row r="11440" spans="1:5" hidden="1" x14ac:dyDescent="0.2">
      <c r="A11440" s="94" t="s">
        <v>50854</v>
      </c>
      <c r="B11440" t="s">
        <v>50855</v>
      </c>
      <c r="C11440" t="s">
        <v>243</v>
      </c>
      <c r="D11440">
        <v>46.6</v>
      </c>
      <c r="E11440" t="s">
        <v>30879</v>
      </c>
    </row>
    <row r="11441" spans="1:5" hidden="1" x14ac:dyDescent="0.2">
      <c r="A11441" s="94" t="s">
        <v>11105</v>
      </c>
      <c r="B11441" t="s">
        <v>11106</v>
      </c>
      <c r="C11441" t="s">
        <v>243</v>
      </c>
      <c r="D11441">
        <v>11.55</v>
      </c>
      <c r="E11441" t="s">
        <v>30879</v>
      </c>
    </row>
    <row r="11442" spans="1:5" hidden="1" x14ac:dyDescent="0.2">
      <c r="A11442" s="94" t="s">
        <v>11107</v>
      </c>
      <c r="B11442" t="s">
        <v>11108</v>
      </c>
      <c r="C11442" t="s">
        <v>243</v>
      </c>
      <c r="D11442">
        <v>3.51</v>
      </c>
      <c r="E11442" t="s">
        <v>30879</v>
      </c>
    </row>
    <row r="11443" spans="1:5" hidden="1" x14ac:dyDescent="0.2">
      <c r="A11443" s="94" t="s">
        <v>11109</v>
      </c>
      <c r="B11443" t="s">
        <v>49934</v>
      </c>
      <c r="C11443" t="s">
        <v>243</v>
      </c>
      <c r="D11443">
        <v>102.5</v>
      </c>
      <c r="E11443" t="s">
        <v>30879</v>
      </c>
    </row>
    <row r="11444" spans="1:5" hidden="1" x14ac:dyDescent="0.2">
      <c r="A11444" s="94" t="s">
        <v>49935</v>
      </c>
      <c r="B11444" t="s">
        <v>49936</v>
      </c>
      <c r="C11444" t="s">
        <v>243</v>
      </c>
      <c r="D11444">
        <v>122</v>
      </c>
      <c r="E11444" t="s">
        <v>30879</v>
      </c>
    </row>
    <row r="11445" spans="1:5" hidden="1" x14ac:dyDescent="0.2">
      <c r="A11445" s="94" t="s">
        <v>11110</v>
      </c>
      <c r="B11445" t="s">
        <v>11111</v>
      </c>
      <c r="C11445" t="s">
        <v>243</v>
      </c>
      <c r="D11445">
        <v>310.77999999999997</v>
      </c>
      <c r="E11445" t="s">
        <v>30879</v>
      </c>
    </row>
    <row r="11446" spans="1:5" hidden="1" x14ac:dyDescent="0.2">
      <c r="A11446" s="94" t="s">
        <v>11112</v>
      </c>
      <c r="B11446" t="s">
        <v>11113</v>
      </c>
      <c r="C11446" t="s">
        <v>243</v>
      </c>
      <c r="D11446">
        <v>28.61</v>
      </c>
      <c r="E11446" t="s">
        <v>30879</v>
      </c>
    </row>
    <row r="11447" spans="1:5" hidden="1" x14ac:dyDescent="0.2">
      <c r="A11447" s="94" t="s">
        <v>11114</v>
      </c>
      <c r="B11447" t="s">
        <v>11115</v>
      </c>
      <c r="C11447" t="s">
        <v>243</v>
      </c>
      <c r="D11447">
        <v>25.42</v>
      </c>
      <c r="E11447" t="s">
        <v>30879</v>
      </c>
    </row>
    <row r="11448" spans="1:5" hidden="1" x14ac:dyDescent="0.2">
      <c r="A11448" s="94" t="s">
        <v>49959</v>
      </c>
      <c r="B11448" t="s">
        <v>49960</v>
      </c>
      <c r="C11448" t="s">
        <v>243</v>
      </c>
      <c r="D11448">
        <v>194</v>
      </c>
      <c r="E11448" t="s">
        <v>30879</v>
      </c>
    </row>
    <row r="11449" spans="1:5" hidden="1" x14ac:dyDescent="0.2">
      <c r="A11449" s="94" t="s">
        <v>49961</v>
      </c>
      <c r="B11449" t="s">
        <v>49962</v>
      </c>
      <c r="C11449" t="s">
        <v>243</v>
      </c>
      <c r="D11449">
        <v>194</v>
      </c>
      <c r="E11449" t="s">
        <v>30879</v>
      </c>
    </row>
    <row r="11450" spans="1:5" hidden="1" x14ac:dyDescent="0.2">
      <c r="A11450" s="94" t="s">
        <v>49949</v>
      </c>
      <c r="B11450" t="s">
        <v>49950</v>
      </c>
      <c r="C11450" t="s">
        <v>243</v>
      </c>
      <c r="D11450">
        <v>232.19</v>
      </c>
      <c r="E11450" t="s">
        <v>30879</v>
      </c>
    </row>
    <row r="11451" spans="1:5" hidden="1" x14ac:dyDescent="0.2">
      <c r="A11451" s="94" t="s">
        <v>11116</v>
      </c>
      <c r="B11451" t="s">
        <v>11117</v>
      </c>
      <c r="C11451" t="s">
        <v>243</v>
      </c>
      <c r="D11451">
        <v>215.15</v>
      </c>
      <c r="E11451" t="s">
        <v>30879</v>
      </c>
    </row>
    <row r="11452" spans="1:5" hidden="1" x14ac:dyDescent="0.2">
      <c r="A11452" s="94" t="s">
        <v>11118</v>
      </c>
      <c r="B11452" t="s">
        <v>11119</v>
      </c>
      <c r="C11452" t="s">
        <v>243</v>
      </c>
      <c r="D11452">
        <v>127.42</v>
      </c>
      <c r="E11452" t="s">
        <v>30879</v>
      </c>
    </row>
    <row r="11453" spans="1:5" hidden="1" x14ac:dyDescent="0.2">
      <c r="A11453" s="94" t="s">
        <v>49937</v>
      </c>
      <c r="B11453" t="s">
        <v>49938</v>
      </c>
      <c r="C11453" t="s">
        <v>243</v>
      </c>
      <c r="D11453">
        <v>35.479999999999997</v>
      </c>
      <c r="E11453" t="s">
        <v>30879</v>
      </c>
    </row>
    <row r="11454" spans="1:5" hidden="1" x14ac:dyDescent="0.2">
      <c r="A11454" s="94" t="s">
        <v>49965</v>
      </c>
      <c r="B11454" t="s">
        <v>49966</v>
      </c>
      <c r="C11454" t="s">
        <v>243</v>
      </c>
      <c r="D11454">
        <v>50.92</v>
      </c>
      <c r="E11454" t="s">
        <v>30879</v>
      </c>
    </row>
    <row r="11455" spans="1:5" hidden="1" x14ac:dyDescent="0.2">
      <c r="A11455" s="94" t="s">
        <v>11120</v>
      </c>
      <c r="B11455" t="s">
        <v>11121</v>
      </c>
      <c r="C11455" t="s">
        <v>243</v>
      </c>
      <c r="D11455">
        <v>77</v>
      </c>
      <c r="E11455" t="s">
        <v>30879</v>
      </c>
    </row>
    <row r="11456" spans="1:5" hidden="1" x14ac:dyDescent="0.2">
      <c r="A11456" s="94" t="s">
        <v>49471</v>
      </c>
      <c r="B11456" t="s">
        <v>49472</v>
      </c>
      <c r="C11456" t="s">
        <v>243</v>
      </c>
      <c r="D11456">
        <v>101.06</v>
      </c>
      <c r="E11456" t="s">
        <v>30879</v>
      </c>
    </row>
    <row r="11457" spans="1:5" hidden="1" x14ac:dyDescent="0.2">
      <c r="A11457" s="94" t="s">
        <v>22602</v>
      </c>
      <c r="B11457" t="s">
        <v>22603</v>
      </c>
      <c r="C11457" t="s">
        <v>243</v>
      </c>
      <c r="D11457">
        <v>17.87</v>
      </c>
      <c r="E11457" t="s">
        <v>30879</v>
      </c>
    </row>
    <row r="11458" spans="1:5" hidden="1" x14ac:dyDescent="0.2">
      <c r="A11458" s="94" t="s">
        <v>22604</v>
      </c>
      <c r="B11458" t="s">
        <v>22605</v>
      </c>
      <c r="C11458" t="s">
        <v>243</v>
      </c>
      <c r="D11458">
        <v>31.5</v>
      </c>
      <c r="E11458" t="s">
        <v>30879</v>
      </c>
    </row>
    <row r="11459" spans="1:5" hidden="1" x14ac:dyDescent="0.2">
      <c r="A11459" s="94" t="s">
        <v>11122</v>
      </c>
      <c r="B11459" t="s">
        <v>11123</v>
      </c>
      <c r="C11459" t="s">
        <v>243</v>
      </c>
      <c r="D11459">
        <v>37.18</v>
      </c>
      <c r="E11459" t="s">
        <v>30879</v>
      </c>
    </row>
    <row r="11460" spans="1:5" hidden="1" x14ac:dyDescent="0.2">
      <c r="A11460" s="94" t="s">
        <v>49800</v>
      </c>
      <c r="B11460" t="s">
        <v>49801</v>
      </c>
      <c r="C11460" t="s">
        <v>243</v>
      </c>
      <c r="D11460">
        <v>18.260000000000002</v>
      </c>
      <c r="E11460" t="s">
        <v>30879</v>
      </c>
    </row>
    <row r="11461" spans="1:5" hidden="1" x14ac:dyDescent="0.2">
      <c r="A11461" s="94" t="s">
        <v>49802</v>
      </c>
      <c r="B11461" t="s">
        <v>49803</v>
      </c>
      <c r="C11461" t="s">
        <v>243</v>
      </c>
      <c r="D11461">
        <v>22.25</v>
      </c>
      <c r="E11461" t="s">
        <v>30879</v>
      </c>
    </row>
    <row r="11462" spans="1:5" hidden="1" x14ac:dyDescent="0.2">
      <c r="A11462" s="94" t="s">
        <v>11124</v>
      </c>
      <c r="B11462" t="s">
        <v>11125</v>
      </c>
      <c r="C11462" t="s">
        <v>243</v>
      </c>
      <c r="D11462">
        <v>11.71</v>
      </c>
      <c r="E11462" t="s">
        <v>30879</v>
      </c>
    </row>
    <row r="11463" spans="1:5" hidden="1" x14ac:dyDescent="0.2">
      <c r="A11463" s="94" t="s">
        <v>11126</v>
      </c>
      <c r="B11463" t="s">
        <v>49791</v>
      </c>
      <c r="C11463" t="s">
        <v>243</v>
      </c>
      <c r="D11463">
        <v>73.28</v>
      </c>
      <c r="E11463" t="s">
        <v>30879</v>
      </c>
    </row>
    <row r="11464" spans="1:5" hidden="1" x14ac:dyDescent="0.2">
      <c r="A11464" s="94" t="s">
        <v>49352</v>
      </c>
      <c r="B11464" t="s">
        <v>49353</v>
      </c>
      <c r="C11464" t="s">
        <v>243</v>
      </c>
      <c r="D11464">
        <v>332.61</v>
      </c>
      <c r="E11464" t="s">
        <v>30879</v>
      </c>
    </row>
    <row r="11465" spans="1:5" hidden="1" x14ac:dyDescent="0.2">
      <c r="A11465" s="94" t="s">
        <v>11127</v>
      </c>
      <c r="B11465" t="s">
        <v>11128</v>
      </c>
      <c r="C11465" t="s">
        <v>243</v>
      </c>
      <c r="D11465">
        <v>8.18</v>
      </c>
      <c r="E11465" t="s">
        <v>30879</v>
      </c>
    </row>
    <row r="11466" spans="1:5" hidden="1" x14ac:dyDescent="0.2">
      <c r="A11466" s="94" t="s">
        <v>11129</v>
      </c>
      <c r="B11466" t="s">
        <v>11130</v>
      </c>
      <c r="C11466" t="s">
        <v>243</v>
      </c>
      <c r="D11466">
        <v>13.38</v>
      </c>
      <c r="E11466" t="s">
        <v>30879</v>
      </c>
    </row>
    <row r="11467" spans="1:5" hidden="1" x14ac:dyDescent="0.2">
      <c r="A11467" s="94" t="s">
        <v>49836</v>
      </c>
      <c r="B11467" t="s">
        <v>49837</v>
      </c>
      <c r="C11467" t="s">
        <v>243</v>
      </c>
      <c r="D11467">
        <v>13.38</v>
      </c>
      <c r="E11467" t="s">
        <v>30879</v>
      </c>
    </row>
    <row r="11468" spans="1:5" hidden="1" x14ac:dyDescent="0.2">
      <c r="A11468" s="94" t="s">
        <v>22606</v>
      </c>
      <c r="B11468" t="s">
        <v>49808</v>
      </c>
      <c r="C11468" t="s">
        <v>243</v>
      </c>
      <c r="D11468">
        <v>3.97</v>
      </c>
      <c r="E11468" t="s">
        <v>30879</v>
      </c>
    </row>
    <row r="11469" spans="1:5" hidden="1" x14ac:dyDescent="0.2">
      <c r="A11469" s="94" t="s">
        <v>11131</v>
      </c>
      <c r="B11469" t="s">
        <v>48918</v>
      </c>
      <c r="C11469" t="s">
        <v>243</v>
      </c>
      <c r="D11469">
        <v>91</v>
      </c>
      <c r="E11469" t="s">
        <v>30879</v>
      </c>
    </row>
    <row r="11470" spans="1:5" hidden="1" x14ac:dyDescent="0.2">
      <c r="A11470" s="94" t="s">
        <v>11132</v>
      </c>
      <c r="B11470" t="s">
        <v>48913</v>
      </c>
      <c r="C11470" t="s">
        <v>243</v>
      </c>
      <c r="D11470">
        <v>13.34</v>
      </c>
      <c r="E11470" t="s">
        <v>30879</v>
      </c>
    </row>
    <row r="11471" spans="1:5" hidden="1" x14ac:dyDescent="0.2">
      <c r="A11471" s="94" t="s">
        <v>49804</v>
      </c>
      <c r="B11471" t="s">
        <v>49805</v>
      </c>
      <c r="C11471" t="s">
        <v>243</v>
      </c>
      <c r="D11471">
        <v>2.16</v>
      </c>
      <c r="E11471" t="s">
        <v>30879</v>
      </c>
    </row>
    <row r="11472" spans="1:5" hidden="1" x14ac:dyDescent="0.2">
      <c r="A11472" s="94" t="s">
        <v>49781</v>
      </c>
      <c r="B11472" t="s">
        <v>49782</v>
      </c>
      <c r="C11472" t="s">
        <v>243</v>
      </c>
      <c r="D11472">
        <v>2.39</v>
      </c>
      <c r="E11472" t="s">
        <v>30879</v>
      </c>
    </row>
    <row r="11473" spans="1:5" hidden="1" x14ac:dyDescent="0.2">
      <c r="A11473" s="94" t="s">
        <v>49787</v>
      </c>
      <c r="B11473" t="s">
        <v>49788</v>
      </c>
      <c r="C11473" t="s">
        <v>243</v>
      </c>
      <c r="D11473">
        <v>2.7</v>
      </c>
      <c r="E11473" t="s">
        <v>30879</v>
      </c>
    </row>
    <row r="11474" spans="1:5" hidden="1" x14ac:dyDescent="0.2">
      <c r="A11474" s="94" t="s">
        <v>49789</v>
      </c>
      <c r="B11474" t="s">
        <v>49790</v>
      </c>
      <c r="C11474" t="s">
        <v>243</v>
      </c>
      <c r="D11474">
        <v>3.38</v>
      </c>
      <c r="E11474" t="s">
        <v>30879</v>
      </c>
    </row>
    <row r="11475" spans="1:5" hidden="1" x14ac:dyDescent="0.2">
      <c r="A11475" s="94" t="s">
        <v>48948</v>
      </c>
      <c r="B11475" t="s">
        <v>48949</v>
      </c>
      <c r="C11475" t="s">
        <v>243</v>
      </c>
      <c r="D11475">
        <v>17.66</v>
      </c>
      <c r="E11475" t="s">
        <v>30879</v>
      </c>
    </row>
    <row r="11476" spans="1:5" hidden="1" x14ac:dyDescent="0.2">
      <c r="A11476" s="94" t="s">
        <v>49182</v>
      </c>
      <c r="B11476" t="s">
        <v>49183</v>
      </c>
      <c r="C11476" t="s">
        <v>243</v>
      </c>
      <c r="D11476">
        <v>14.42</v>
      </c>
      <c r="E11476" t="s">
        <v>30879</v>
      </c>
    </row>
    <row r="11477" spans="1:5" hidden="1" x14ac:dyDescent="0.2">
      <c r="A11477" s="94" t="s">
        <v>48728</v>
      </c>
      <c r="B11477" t="s">
        <v>48729</v>
      </c>
      <c r="C11477" t="s">
        <v>243</v>
      </c>
      <c r="D11477">
        <v>19.2</v>
      </c>
      <c r="E11477" t="s">
        <v>30879</v>
      </c>
    </row>
    <row r="11478" spans="1:5" hidden="1" x14ac:dyDescent="0.2">
      <c r="A11478" s="94" t="s">
        <v>48730</v>
      </c>
      <c r="B11478" t="s">
        <v>48731</v>
      </c>
      <c r="C11478" t="s">
        <v>243</v>
      </c>
      <c r="D11478">
        <v>28.42</v>
      </c>
      <c r="E11478" t="s">
        <v>30879</v>
      </c>
    </row>
    <row r="11479" spans="1:5" hidden="1" x14ac:dyDescent="0.2">
      <c r="A11479" s="94" t="s">
        <v>22607</v>
      </c>
      <c r="B11479" t="s">
        <v>22608</v>
      </c>
      <c r="C11479" t="s">
        <v>243</v>
      </c>
      <c r="D11479">
        <v>26.18</v>
      </c>
      <c r="E11479" t="s">
        <v>30879</v>
      </c>
    </row>
    <row r="11480" spans="1:5" hidden="1" x14ac:dyDescent="0.2">
      <c r="A11480" s="94" t="s">
        <v>22609</v>
      </c>
      <c r="B11480" t="s">
        <v>22610</v>
      </c>
      <c r="C11480" t="s">
        <v>243</v>
      </c>
      <c r="D11480">
        <v>27.36</v>
      </c>
      <c r="E11480" t="s">
        <v>30879</v>
      </c>
    </row>
    <row r="11481" spans="1:5" hidden="1" x14ac:dyDescent="0.2">
      <c r="A11481" s="94" t="s">
        <v>49356</v>
      </c>
      <c r="B11481" t="s">
        <v>49357</v>
      </c>
      <c r="C11481" t="s">
        <v>243</v>
      </c>
      <c r="D11481">
        <v>16.27</v>
      </c>
      <c r="E11481" t="s">
        <v>30879</v>
      </c>
    </row>
    <row r="11482" spans="1:5" hidden="1" x14ac:dyDescent="0.2">
      <c r="A11482" s="94" t="s">
        <v>11133</v>
      </c>
      <c r="B11482" t="s">
        <v>11134</v>
      </c>
      <c r="C11482" t="s">
        <v>243</v>
      </c>
      <c r="D11482">
        <v>19.95</v>
      </c>
      <c r="E11482" t="s">
        <v>30879</v>
      </c>
    </row>
    <row r="11483" spans="1:5" hidden="1" x14ac:dyDescent="0.2">
      <c r="A11483" s="94" t="s">
        <v>11135</v>
      </c>
      <c r="B11483" t="s">
        <v>22611</v>
      </c>
      <c r="C11483" t="s">
        <v>243</v>
      </c>
      <c r="D11483">
        <v>17.100000000000001</v>
      </c>
      <c r="E11483" t="s">
        <v>30879</v>
      </c>
    </row>
    <row r="11484" spans="1:5" hidden="1" x14ac:dyDescent="0.2">
      <c r="A11484" s="94" t="s">
        <v>11136</v>
      </c>
      <c r="B11484" t="s">
        <v>49417</v>
      </c>
      <c r="C11484" t="s">
        <v>243</v>
      </c>
      <c r="D11484">
        <v>99.79</v>
      </c>
      <c r="E11484" t="s">
        <v>30879</v>
      </c>
    </row>
    <row r="11485" spans="1:5" hidden="1" x14ac:dyDescent="0.2">
      <c r="A11485" s="94" t="s">
        <v>11137</v>
      </c>
      <c r="B11485" t="s">
        <v>22612</v>
      </c>
      <c r="C11485" t="s">
        <v>243</v>
      </c>
      <c r="D11485">
        <v>8.56</v>
      </c>
      <c r="E11485" t="s">
        <v>30879</v>
      </c>
    </row>
    <row r="11486" spans="1:5" hidden="1" x14ac:dyDescent="0.2">
      <c r="A11486" s="94" t="s">
        <v>11138</v>
      </c>
      <c r="B11486" t="s">
        <v>22613</v>
      </c>
      <c r="C11486" t="s">
        <v>243</v>
      </c>
      <c r="D11486">
        <v>9.58</v>
      </c>
      <c r="E11486" t="s">
        <v>30879</v>
      </c>
    </row>
    <row r="11487" spans="1:5" hidden="1" x14ac:dyDescent="0.2">
      <c r="A11487" s="94" t="s">
        <v>11139</v>
      </c>
      <c r="B11487" t="s">
        <v>22614</v>
      </c>
      <c r="C11487" t="s">
        <v>243</v>
      </c>
      <c r="D11487">
        <v>11.43</v>
      </c>
      <c r="E11487" t="s">
        <v>30879</v>
      </c>
    </row>
    <row r="11488" spans="1:5" hidden="1" x14ac:dyDescent="0.2">
      <c r="A11488" s="94" t="s">
        <v>49387</v>
      </c>
      <c r="B11488" t="s">
        <v>49388</v>
      </c>
      <c r="C11488" t="s">
        <v>243</v>
      </c>
      <c r="D11488">
        <v>19.649999999999999</v>
      </c>
      <c r="E11488" t="s">
        <v>30879</v>
      </c>
    </row>
    <row r="11489" spans="1:5" hidden="1" x14ac:dyDescent="0.2">
      <c r="A11489" s="94" t="s">
        <v>49389</v>
      </c>
      <c r="B11489" t="s">
        <v>49390</v>
      </c>
      <c r="C11489" t="s">
        <v>243</v>
      </c>
      <c r="D11489">
        <v>21.76</v>
      </c>
      <c r="E11489" t="s">
        <v>30879</v>
      </c>
    </row>
    <row r="11490" spans="1:5" hidden="1" x14ac:dyDescent="0.2">
      <c r="A11490" s="94" t="s">
        <v>49431</v>
      </c>
      <c r="B11490" t="s">
        <v>49432</v>
      </c>
      <c r="C11490" t="s">
        <v>243</v>
      </c>
      <c r="D11490">
        <v>82.27</v>
      </c>
      <c r="E11490" t="s">
        <v>30879</v>
      </c>
    </row>
    <row r="11491" spans="1:5" hidden="1" x14ac:dyDescent="0.2">
      <c r="A11491" s="94" t="s">
        <v>11140</v>
      </c>
      <c r="B11491" t="s">
        <v>11141</v>
      </c>
      <c r="C11491" t="s">
        <v>243</v>
      </c>
      <c r="D11491">
        <v>90.75</v>
      </c>
      <c r="E11491" t="s">
        <v>30879</v>
      </c>
    </row>
    <row r="11492" spans="1:5" hidden="1" x14ac:dyDescent="0.2">
      <c r="A11492" s="94" t="s">
        <v>11142</v>
      </c>
      <c r="B11492" t="s">
        <v>11143</v>
      </c>
      <c r="C11492" t="s">
        <v>243</v>
      </c>
      <c r="D11492">
        <v>88.69</v>
      </c>
      <c r="E11492" t="s">
        <v>30879</v>
      </c>
    </row>
    <row r="11493" spans="1:5" hidden="1" x14ac:dyDescent="0.2">
      <c r="A11493" s="94" t="s">
        <v>11144</v>
      </c>
      <c r="B11493" t="s">
        <v>11145</v>
      </c>
      <c r="C11493" t="s">
        <v>243</v>
      </c>
      <c r="D11493">
        <v>18.579999999999998</v>
      </c>
      <c r="E11493" t="s">
        <v>30879</v>
      </c>
    </row>
    <row r="11494" spans="1:5" hidden="1" x14ac:dyDescent="0.2">
      <c r="A11494" s="94" t="s">
        <v>49515</v>
      </c>
      <c r="B11494" t="s">
        <v>49516</v>
      </c>
      <c r="C11494" t="s">
        <v>243</v>
      </c>
      <c r="D11494">
        <v>37.130000000000003</v>
      </c>
      <c r="E11494" t="s">
        <v>30879</v>
      </c>
    </row>
    <row r="11495" spans="1:5" hidden="1" x14ac:dyDescent="0.2">
      <c r="A11495" s="94" t="s">
        <v>49517</v>
      </c>
      <c r="B11495" t="s">
        <v>49518</v>
      </c>
      <c r="C11495" t="s">
        <v>243</v>
      </c>
      <c r="D11495">
        <v>55.73</v>
      </c>
      <c r="E11495" t="s">
        <v>30879</v>
      </c>
    </row>
    <row r="11496" spans="1:5" hidden="1" x14ac:dyDescent="0.2">
      <c r="A11496" s="94" t="s">
        <v>49519</v>
      </c>
      <c r="B11496" t="s">
        <v>49520</v>
      </c>
      <c r="C11496" t="s">
        <v>243</v>
      </c>
      <c r="D11496">
        <v>102.25</v>
      </c>
      <c r="E11496" t="s">
        <v>30879</v>
      </c>
    </row>
    <row r="11497" spans="1:5" hidden="1" x14ac:dyDescent="0.2">
      <c r="A11497" s="94" t="s">
        <v>11146</v>
      </c>
      <c r="B11497" t="s">
        <v>11147</v>
      </c>
      <c r="C11497" t="s">
        <v>243</v>
      </c>
      <c r="D11497">
        <v>37.18</v>
      </c>
      <c r="E11497" t="s">
        <v>30879</v>
      </c>
    </row>
    <row r="11498" spans="1:5" hidden="1" x14ac:dyDescent="0.2">
      <c r="A11498" s="94" t="s">
        <v>11148</v>
      </c>
      <c r="B11498" t="s">
        <v>11149</v>
      </c>
      <c r="C11498" t="s">
        <v>243</v>
      </c>
      <c r="D11498">
        <v>37.18</v>
      </c>
      <c r="E11498" t="s">
        <v>30879</v>
      </c>
    </row>
    <row r="11499" spans="1:5" hidden="1" x14ac:dyDescent="0.2">
      <c r="A11499" s="94" t="s">
        <v>49839</v>
      </c>
      <c r="B11499" t="s">
        <v>49840</v>
      </c>
      <c r="C11499" t="s">
        <v>243</v>
      </c>
      <c r="D11499">
        <v>37.18</v>
      </c>
      <c r="E11499" t="s">
        <v>30879</v>
      </c>
    </row>
    <row r="11500" spans="1:5" hidden="1" x14ac:dyDescent="0.2">
      <c r="A11500" s="94" t="s">
        <v>11150</v>
      </c>
      <c r="B11500" t="s">
        <v>49838</v>
      </c>
      <c r="C11500" t="s">
        <v>243</v>
      </c>
      <c r="D11500">
        <v>37.18</v>
      </c>
      <c r="E11500" t="s">
        <v>30879</v>
      </c>
    </row>
    <row r="11501" spans="1:5" hidden="1" x14ac:dyDescent="0.2">
      <c r="A11501" s="94" t="s">
        <v>49851</v>
      </c>
      <c r="B11501" t="s">
        <v>49852</v>
      </c>
      <c r="C11501" t="s">
        <v>243</v>
      </c>
      <c r="D11501">
        <v>37.18</v>
      </c>
      <c r="E11501" t="s">
        <v>30879</v>
      </c>
    </row>
    <row r="11502" spans="1:5" hidden="1" x14ac:dyDescent="0.2">
      <c r="A11502" s="94" t="s">
        <v>11151</v>
      </c>
      <c r="B11502" t="s">
        <v>11152</v>
      </c>
      <c r="C11502" t="s">
        <v>243</v>
      </c>
      <c r="D11502">
        <v>27.87</v>
      </c>
      <c r="E11502" t="s">
        <v>30879</v>
      </c>
    </row>
    <row r="11503" spans="1:5" hidden="1" x14ac:dyDescent="0.2">
      <c r="A11503" s="94" t="s">
        <v>11153</v>
      </c>
      <c r="B11503" t="s">
        <v>49831</v>
      </c>
      <c r="C11503" t="s">
        <v>243</v>
      </c>
      <c r="D11503">
        <v>15.8</v>
      </c>
      <c r="E11503" t="s">
        <v>30879</v>
      </c>
    </row>
    <row r="11504" spans="1:5" hidden="1" x14ac:dyDescent="0.2">
      <c r="A11504" s="94" t="s">
        <v>49855</v>
      </c>
      <c r="B11504" t="s">
        <v>49856</v>
      </c>
      <c r="C11504" t="s">
        <v>243</v>
      </c>
      <c r="D11504">
        <v>14.2</v>
      </c>
      <c r="E11504" t="s">
        <v>30879</v>
      </c>
    </row>
    <row r="11505" spans="1:5" hidden="1" x14ac:dyDescent="0.2">
      <c r="A11505" s="94" t="s">
        <v>49206</v>
      </c>
      <c r="B11505" t="s">
        <v>49207</v>
      </c>
      <c r="C11505" t="s">
        <v>243</v>
      </c>
      <c r="D11505">
        <v>19.05</v>
      </c>
      <c r="E11505" t="s">
        <v>30879</v>
      </c>
    </row>
    <row r="11506" spans="1:5" hidden="1" x14ac:dyDescent="0.2">
      <c r="A11506" s="94" t="s">
        <v>11154</v>
      </c>
      <c r="B11506" t="s">
        <v>22615</v>
      </c>
      <c r="C11506" t="s">
        <v>243</v>
      </c>
      <c r="D11506">
        <v>78.06</v>
      </c>
      <c r="E11506" t="s">
        <v>30879</v>
      </c>
    </row>
    <row r="11507" spans="1:5" hidden="1" x14ac:dyDescent="0.2">
      <c r="A11507" s="94" t="s">
        <v>49991</v>
      </c>
      <c r="B11507" t="s">
        <v>49992</v>
      </c>
      <c r="C11507" t="s">
        <v>243</v>
      </c>
      <c r="D11507">
        <v>68.790000000000006</v>
      </c>
      <c r="E11507" t="s">
        <v>30879</v>
      </c>
    </row>
    <row r="11508" spans="1:5" hidden="1" x14ac:dyDescent="0.2">
      <c r="A11508" s="94" t="s">
        <v>11155</v>
      </c>
      <c r="B11508" t="s">
        <v>11156</v>
      </c>
      <c r="C11508" t="s">
        <v>243</v>
      </c>
      <c r="D11508">
        <v>11.93</v>
      </c>
      <c r="E11508" t="s">
        <v>30879</v>
      </c>
    </row>
    <row r="11509" spans="1:5" hidden="1" x14ac:dyDescent="0.2">
      <c r="A11509" s="94" t="s">
        <v>49783</v>
      </c>
      <c r="B11509" t="s">
        <v>49784</v>
      </c>
      <c r="C11509" t="s">
        <v>243</v>
      </c>
      <c r="D11509">
        <v>11.39</v>
      </c>
      <c r="E11509" t="s">
        <v>30879</v>
      </c>
    </row>
    <row r="11510" spans="1:5" hidden="1" x14ac:dyDescent="0.2">
      <c r="A11510" s="94" t="s">
        <v>35754</v>
      </c>
      <c r="B11510" t="s">
        <v>35755</v>
      </c>
      <c r="C11510" t="s">
        <v>243</v>
      </c>
      <c r="D11510">
        <v>5.92</v>
      </c>
      <c r="E11510" t="s">
        <v>30879</v>
      </c>
    </row>
    <row r="11511" spans="1:5" hidden="1" x14ac:dyDescent="0.2">
      <c r="A11511" s="94" t="s">
        <v>11157</v>
      </c>
      <c r="B11511" t="s">
        <v>50226</v>
      </c>
      <c r="C11511" t="s">
        <v>243</v>
      </c>
      <c r="D11511">
        <v>35.68</v>
      </c>
      <c r="E11511" t="s">
        <v>30879</v>
      </c>
    </row>
    <row r="11512" spans="1:5" hidden="1" x14ac:dyDescent="0.2">
      <c r="A11512" s="94" t="s">
        <v>50227</v>
      </c>
      <c r="B11512" t="s">
        <v>50228</v>
      </c>
      <c r="C11512" t="s">
        <v>243</v>
      </c>
      <c r="D11512">
        <v>43.07</v>
      </c>
      <c r="E11512" t="s">
        <v>30879</v>
      </c>
    </row>
    <row r="11513" spans="1:5" hidden="1" x14ac:dyDescent="0.2">
      <c r="A11513" s="94" t="s">
        <v>49969</v>
      </c>
      <c r="B11513" t="s">
        <v>49970</v>
      </c>
      <c r="C11513" t="s">
        <v>243</v>
      </c>
      <c r="D11513">
        <v>101.06</v>
      </c>
      <c r="E11513" t="s">
        <v>30879</v>
      </c>
    </row>
    <row r="11514" spans="1:5" hidden="1" x14ac:dyDescent="0.2">
      <c r="A11514" s="94" t="s">
        <v>11158</v>
      </c>
      <c r="B11514" t="s">
        <v>11159</v>
      </c>
      <c r="C11514" t="s">
        <v>243</v>
      </c>
      <c r="D11514">
        <v>94.03</v>
      </c>
      <c r="E11514" t="s">
        <v>30879</v>
      </c>
    </row>
    <row r="11515" spans="1:5" hidden="1" x14ac:dyDescent="0.2">
      <c r="A11515" s="94" t="s">
        <v>49971</v>
      </c>
      <c r="B11515" t="s">
        <v>49972</v>
      </c>
      <c r="C11515" t="s">
        <v>243</v>
      </c>
      <c r="D11515">
        <v>16.3</v>
      </c>
      <c r="E11515" t="s">
        <v>30879</v>
      </c>
    </row>
    <row r="11516" spans="1:5" hidden="1" x14ac:dyDescent="0.2">
      <c r="A11516" s="94" t="s">
        <v>11160</v>
      </c>
      <c r="B11516" t="s">
        <v>11161</v>
      </c>
      <c r="C11516" t="s">
        <v>243</v>
      </c>
      <c r="D11516">
        <v>24.42</v>
      </c>
      <c r="E11516" t="s">
        <v>30879</v>
      </c>
    </row>
    <row r="11517" spans="1:5" hidden="1" x14ac:dyDescent="0.2">
      <c r="A11517" s="94" t="s">
        <v>49973</v>
      </c>
      <c r="B11517" t="s">
        <v>49974</v>
      </c>
      <c r="C11517" t="s">
        <v>243</v>
      </c>
      <c r="D11517">
        <v>39.229999999999997</v>
      </c>
      <c r="E11517" t="s">
        <v>30879</v>
      </c>
    </row>
    <row r="11518" spans="1:5" hidden="1" x14ac:dyDescent="0.2">
      <c r="A11518" s="94" t="s">
        <v>49987</v>
      </c>
      <c r="B11518" t="s">
        <v>49988</v>
      </c>
      <c r="C11518" t="s">
        <v>243</v>
      </c>
      <c r="D11518">
        <v>80.02</v>
      </c>
      <c r="E11518" t="s">
        <v>30879</v>
      </c>
    </row>
    <row r="11519" spans="1:5" hidden="1" x14ac:dyDescent="0.2">
      <c r="A11519" s="94" t="s">
        <v>49989</v>
      </c>
      <c r="B11519" t="s">
        <v>49990</v>
      </c>
      <c r="C11519" t="s">
        <v>243</v>
      </c>
      <c r="D11519">
        <v>105.88</v>
      </c>
      <c r="E11519" t="s">
        <v>30879</v>
      </c>
    </row>
    <row r="11520" spans="1:5" hidden="1" x14ac:dyDescent="0.2">
      <c r="A11520" s="94" t="s">
        <v>49977</v>
      </c>
      <c r="B11520" t="s">
        <v>49978</v>
      </c>
      <c r="C11520" t="s">
        <v>243</v>
      </c>
      <c r="D11520">
        <v>138.16999999999999</v>
      </c>
      <c r="E11520" t="s">
        <v>30879</v>
      </c>
    </row>
    <row r="11521" spans="1:5" hidden="1" x14ac:dyDescent="0.2">
      <c r="A11521" s="94" t="s">
        <v>49981</v>
      </c>
      <c r="B11521" t="s">
        <v>49982</v>
      </c>
      <c r="C11521" t="s">
        <v>243</v>
      </c>
      <c r="D11521">
        <v>51.13</v>
      </c>
      <c r="E11521" t="s">
        <v>30879</v>
      </c>
    </row>
    <row r="11522" spans="1:5" hidden="1" x14ac:dyDescent="0.2">
      <c r="A11522" s="94" t="s">
        <v>49983</v>
      </c>
      <c r="B11522" t="s">
        <v>49984</v>
      </c>
      <c r="C11522" t="s">
        <v>243</v>
      </c>
      <c r="D11522">
        <v>69.73</v>
      </c>
      <c r="E11522" t="s">
        <v>30879</v>
      </c>
    </row>
    <row r="11523" spans="1:5" hidden="1" x14ac:dyDescent="0.2">
      <c r="A11523" s="94" t="s">
        <v>49975</v>
      </c>
      <c r="B11523" t="s">
        <v>49976</v>
      </c>
      <c r="C11523" t="s">
        <v>243</v>
      </c>
      <c r="D11523">
        <v>42.23</v>
      </c>
      <c r="E11523" t="s">
        <v>30879</v>
      </c>
    </row>
    <row r="11524" spans="1:5" hidden="1" x14ac:dyDescent="0.2">
      <c r="A11524" s="94" t="s">
        <v>49979</v>
      </c>
      <c r="B11524" t="s">
        <v>49980</v>
      </c>
      <c r="C11524" t="s">
        <v>243</v>
      </c>
      <c r="D11524">
        <v>4.9800000000000004</v>
      </c>
      <c r="E11524" t="s">
        <v>30879</v>
      </c>
    </row>
    <row r="11525" spans="1:5" hidden="1" x14ac:dyDescent="0.2">
      <c r="A11525" s="94" t="s">
        <v>11162</v>
      </c>
      <c r="B11525" t="s">
        <v>11163</v>
      </c>
      <c r="C11525" t="s">
        <v>243</v>
      </c>
      <c r="D11525">
        <v>9.5</v>
      </c>
      <c r="E11525" t="s">
        <v>30879</v>
      </c>
    </row>
    <row r="11526" spans="1:5" hidden="1" x14ac:dyDescent="0.2">
      <c r="A11526" s="94" t="s">
        <v>49985</v>
      </c>
      <c r="B11526" t="s">
        <v>49986</v>
      </c>
      <c r="C11526" t="s">
        <v>243</v>
      </c>
      <c r="D11526">
        <v>21.55</v>
      </c>
      <c r="E11526" t="s">
        <v>30879</v>
      </c>
    </row>
    <row r="11527" spans="1:5" hidden="1" x14ac:dyDescent="0.2">
      <c r="A11527" s="94" t="s">
        <v>11164</v>
      </c>
      <c r="B11527" t="s">
        <v>11165</v>
      </c>
      <c r="C11527" t="s">
        <v>243</v>
      </c>
      <c r="D11527">
        <v>15.37</v>
      </c>
      <c r="E11527" t="s">
        <v>30879</v>
      </c>
    </row>
    <row r="11528" spans="1:5" hidden="1" x14ac:dyDescent="0.2">
      <c r="A11528" s="94" t="s">
        <v>49993</v>
      </c>
      <c r="B11528" t="s">
        <v>49994</v>
      </c>
      <c r="C11528" t="s">
        <v>243</v>
      </c>
      <c r="D11528">
        <v>52.73</v>
      </c>
      <c r="E11528" t="s">
        <v>30879</v>
      </c>
    </row>
    <row r="11529" spans="1:5" hidden="1" x14ac:dyDescent="0.2">
      <c r="A11529" s="94" t="s">
        <v>22616</v>
      </c>
      <c r="B11529" t="s">
        <v>22617</v>
      </c>
      <c r="C11529" t="s">
        <v>243</v>
      </c>
      <c r="D11529">
        <v>22.57</v>
      </c>
      <c r="E11529" t="s">
        <v>30879</v>
      </c>
    </row>
    <row r="11530" spans="1:5" hidden="1" x14ac:dyDescent="0.2">
      <c r="A11530" s="94" t="s">
        <v>11166</v>
      </c>
      <c r="B11530" t="s">
        <v>11167</v>
      </c>
      <c r="C11530" t="s">
        <v>243</v>
      </c>
      <c r="D11530">
        <v>122.27</v>
      </c>
      <c r="E11530" t="s">
        <v>30879</v>
      </c>
    </row>
    <row r="11531" spans="1:5" hidden="1" x14ac:dyDescent="0.2">
      <c r="A11531" s="94" t="s">
        <v>38987</v>
      </c>
      <c r="B11531" t="s">
        <v>38988</v>
      </c>
      <c r="C11531" t="s">
        <v>1623</v>
      </c>
      <c r="D11531">
        <v>228.2</v>
      </c>
      <c r="E11531" t="s">
        <v>30879</v>
      </c>
    </row>
    <row r="11532" spans="1:5" hidden="1" x14ac:dyDescent="0.2">
      <c r="A11532" s="94" t="s">
        <v>38997</v>
      </c>
      <c r="B11532" t="s">
        <v>38998</v>
      </c>
      <c r="C11532" t="s">
        <v>747</v>
      </c>
      <c r="D11532">
        <v>242.47</v>
      </c>
      <c r="E11532" t="s">
        <v>30879</v>
      </c>
    </row>
    <row r="11533" spans="1:5" hidden="1" x14ac:dyDescent="0.2">
      <c r="A11533" s="94" t="s">
        <v>38961</v>
      </c>
      <c r="B11533" t="s">
        <v>38962</v>
      </c>
      <c r="C11533" t="s">
        <v>2815</v>
      </c>
      <c r="D11533">
        <v>146.46</v>
      </c>
      <c r="E11533" t="s">
        <v>30879</v>
      </c>
    </row>
    <row r="11534" spans="1:5" hidden="1" x14ac:dyDescent="0.2">
      <c r="A11534" s="94" t="s">
        <v>38963</v>
      </c>
      <c r="B11534" t="s">
        <v>38964</v>
      </c>
      <c r="C11534" t="s">
        <v>2815</v>
      </c>
      <c r="D11534">
        <v>194.58</v>
      </c>
      <c r="E11534" t="s">
        <v>30879</v>
      </c>
    </row>
    <row r="11535" spans="1:5" hidden="1" x14ac:dyDescent="0.2">
      <c r="A11535" s="94" t="s">
        <v>38965</v>
      </c>
      <c r="B11535" t="s">
        <v>38966</v>
      </c>
      <c r="C11535" t="s">
        <v>1623</v>
      </c>
      <c r="D11535">
        <v>185.17</v>
      </c>
      <c r="E11535" t="s">
        <v>30879</v>
      </c>
    </row>
    <row r="11536" spans="1:5" hidden="1" x14ac:dyDescent="0.2">
      <c r="A11536" s="94" t="s">
        <v>39021</v>
      </c>
      <c r="B11536" t="s">
        <v>39022</v>
      </c>
      <c r="C11536" t="s">
        <v>243</v>
      </c>
      <c r="D11536">
        <v>121.12</v>
      </c>
      <c r="E11536" t="s">
        <v>30879</v>
      </c>
    </row>
    <row r="11537" spans="1:5" hidden="1" x14ac:dyDescent="0.2">
      <c r="A11537" s="94" t="s">
        <v>39023</v>
      </c>
      <c r="B11537" t="s">
        <v>39024</v>
      </c>
      <c r="C11537" t="s">
        <v>11192</v>
      </c>
      <c r="D11537">
        <v>17.760000000000002</v>
      </c>
      <c r="E11537" t="s">
        <v>30879</v>
      </c>
    </row>
    <row r="11538" spans="1:5" hidden="1" x14ac:dyDescent="0.2">
      <c r="A11538" s="94" t="s">
        <v>39025</v>
      </c>
      <c r="B11538" t="s">
        <v>39026</v>
      </c>
      <c r="C11538" t="s">
        <v>243</v>
      </c>
      <c r="D11538">
        <v>129.44</v>
      </c>
      <c r="E11538" t="s">
        <v>30879</v>
      </c>
    </row>
    <row r="11539" spans="1:5" hidden="1" x14ac:dyDescent="0.2">
      <c r="A11539" s="94" t="s">
        <v>39027</v>
      </c>
      <c r="B11539" t="s">
        <v>39028</v>
      </c>
      <c r="C11539" t="s">
        <v>11192</v>
      </c>
      <c r="D11539">
        <v>18.98</v>
      </c>
      <c r="E11539" t="s">
        <v>30879</v>
      </c>
    </row>
    <row r="11540" spans="1:5" hidden="1" x14ac:dyDescent="0.2">
      <c r="A11540" s="94" t="s">
        <v>39029</v>
      </c>
      <c r="B11540" t="s">
        <v>39030</v>
      </c>
      <c r="C11540" t="s">
        <v>243</v>
      </c>
      <c r="D11540">
        <v>118.91</v>
      </c>
      <c r="E11540" t="s">
        <v>30879</v>
      </c>
    </row>
    <row r="11541" spans="1:5" hidden="1" x14ac:dyDescent="0.2">
      <c r="A11541" s="94" t="s">
        <v>39031</v>
      </c>
      <c r="B11541" t="s">
        <v>39032</v>
      </c>
      <c r="C11541" t="s">
        <v>11192</v>
      </c>
      <c r="D11541">
        <v>22.65</v>
      </c>
      <c r="E11541" t="s">
        <v>30879</v>
      </c>
    </row>
    <row r="11542" spans="1:5" hidden="1" x14ac:dyDescent="0.2">
      <c r="A11542" s="94" t="s">
        <v>39035</v>
      </c>
      <c r="B11542" t="s">
        <v>39036</v>
      </c>
      <c r="C11542" t="s">
        <v>243</v>
      </c>
      <c r="D11542">
        <v>100.59</v>
      </c>
      <c r="E11542" t="s">
        <v>30879</v>
      </c>
    </row>
    <row r="11543" spans="1:5" hidden="1" x14ac:dyDescent="0.2">
      <c r="A11543" s="94" t="s">
        <v>11168</v>
      </c>
      <c r="B11543" t="s">
        <v>11169</v>
      </c>
      <c r="C11543" t="s">
        <v>243</v>
      </c>
      <c r="D11543">
        <v>163.08000000000001</v>
      </c>
      <c r="E11543" t="s">
        <v>30879</v>
      </c>
    </row>
    <row r="11544" spans="1:5" hidden="1" x14ac:dyDescent="0.2">
      <c r="A11544" s="94" t="s">
        <v>39039</v>
      </c>
      <c r="B11544" t="s">
        <v>39040</v>
      </c>
      <c r="C11544" t="s">
        <v>243</v>
      </c>
      <c r="D11544">
        <v>117.59</v>
      </c>
      <c r="E11544" t="s">
        <v>30879</v>
      </c>
    </row>
    <row r="11545" spans="1:5" hidden="1" x14ac:dyDescent="0.2">
      <c r="A11545" s="94" t="s">
        <v>11170</v>
      </c>
      <c r="B11545" t="s">
        <v>11171</v>
      </c>
      <c r="C11545" t="s">
        <v>243</v>
      </c>
      <c r="D11545">
        <v>195.46</v>
      </c>
      <c r="E11545" t="s">
        <v>30879</v>
      </c>
    </row>
    <row r="11546" spans="1:5" hidden="1" x14ac:dyDescent="0.2">
      <c r="A11546" s="94" t="s">
        <v>11172</v>
      </c>
      <c r="B11546" t="s">
        <v>11173</v>
      </c>
      <c r="C11546" t="s">
        <v>243</v>
      </c>
      <c r="D11546">
        <v>136.62</v>
      </c>
      <c r="E11546" t="s">
        <v>30879</v>
      </c>
    </row>
    <row r="11547" spans="1:5" hidden="1" x14ac:dyDescent="0.2">
      <c r="A11547" s="94" t="s">
        <v>11174</v>
      </c>
      <c r="B11547" t="s">
        <v>11175</v>
      </c>
      <c r="C11547" t="s">
        <v>243</v>
      </c>
      <c r="D11547">
        <v>171.41</v>
      </c>
      <c r="E11547" t="s">
        <v>30879</v>
      </c>
    </row>
    <row r="11548" spans="1:5" hidden="1" x14ac:dyDescent="0.2">
      <c r="A11548" s="94" t="s">
        <v>38959</v>
      </c>
      <c r="B11548" t="s">
        <v>38960</v>
      </c>
      <c r="C11548" t="s">
        <v>747</v>
      </c>
      <c r="D11548">
        <v>138.08000000000001</v>
      </c>
      <c r="E11548" t="s">
        <v>30879</v>
      </c>
    </row>
    <row r="11549" spans="1:5" hidden="1" x14ac:dyDescent="0.2">
      <c r="A11549" s="94" t="s">
        <v>39033</v>
      </c>
      <c r="B11549" t="s">
        <v>39034</v>
      </c>
      <c r="C11549" t="s">
        <v>243</v>
      </c>
      <c r="D11549">
        <v>240.34</v>
      </c>
      <c r="E11549" t="s">
        <v>30879</v>
      </c>
    </row>
    <row r="11550" spans="1:5" hidden="1" x14ac:dyDescent="0.2">
      <c r="A11550" s="94" t="s">
        <v>11176</v>
      </c>
      <c r="B11550" t="s">
        <v>11177</v>
      </c>
      <c r="C11550" t="s">
        <v>747</v>
      </c>
      <c r="D11550">
        <v>168</v>
      </c>
      <c r="E11550" t="s">
        <v>30879</v>
      </c>
    </row>
    <row r="11551" spans="1:5" hidden="1" x14ac:dyDescent="0.2">
      <c r="A11551" s="94" t="s">
        <v>38969</v>
      </c>
      <c r="B11551" t="s">
        <v>38970</v>
      </c>
      <c r="C11551" t="s">
        <v>747</v>
      </c>
      <c r="D11551">
        <v>135.41999999999999</v>
      </c>
      <c r="E11551" t="s">
        <v>30879</v>
      </c>
    </row>
    <row r="11552" spans="1:5" hidden="1" x14ac:dyDescent="0.2">
      <c r="A11552" s="94" t="s">
        <v>11178</v>
      </c>
      <c r="B11552" t="s">
        <v>11179</v>
      </c>
      <c r="C11552" t="s">
        <v>747</v>
      </c>
      <c r="D11552">
        <v>155.86000000000001</v>
      </c>
      <c r="E11552" t="s">
        <v>30879</v>
      </c>
    </row>
    <row r="11553" spans="1:5" hidden="1" x14ac:dyDescent="0.2">
      <c r="A11553" s="94" t="s">
        <v>11180</v>
      </c>
      <c r="B11553" t="s">
        <v>11181</v>
      </c>
      <c r="C11553" t="s">
        <v>747</v>
      </c>
      <c r="D11553">
        <v>180.78</v>
      </c>
      <c r="E11553" t="s">
        <v>30879</v>
      </c>
    </row>
    <row r="11554" spans="1:5" hidden="1" x14ac:dyDescent="0.2">
      <c r="A11554" s="94" t="s">
        <v>38973</v>
      </c>
      <c r="B11554" t="s">
        <v>38974</v>
      </c>
      <c r="C11554" t="s">
        <v>747</v>
      </c>
      <c r="D11554">
        <v>152.55000000000001</v>
      </c>
      <c r="E11554" t="s">
        <v>30879</v>
      </c>
    </row>
    <row r="11555" spans="1:5" hidden="1" x14ac:dyDescent="0.2">
      <c r="A11555" s="94" t="s">
        <v>22618</v>
      </c>
      <c r="B11555" t="s">
        <v>22619</v>
      </c>
      <c r="C11555" t="s">
        <v>2815</v>
      </c>
      <c r="D11555">
        <v>214.64</v>
      </c>
      <c r="E11555" t="s">
        <v>30879</v>
      </c>
    </row>
    <row r="11556" spans="1:5" hidden="1" x14ac:dyDescent="0.2">
      <c r="A11556" s="94" t="s">
        <v>11182</v>
      </c>
      <c r="B11556" t="s">
        <v>11183</v>
      </c>
      <c r="C11556" t="s">
        <v>2815</v>
      </c>
      <c r="D11556">
        <v>214.64</v>
      </c>
      <c r="E11556" t="s">
        <v>30879</v>
      </c>
    </row>
    <row r="11557" spans="1:5" hidden="1" x14ac:dyDescent="0.2">
      <c r="A11557" s="94" t="s">
        <v>38975</v>
      </c>
      <c r="B11557" t="s">
        <v>38976</v>
      </c>
      <c r="C11557" t="s">
        <v>2815</v>
      </c>
      <c r="D11557">
        <v>188.98</v>
      </c>
      <c r="E11557" t="s">
        <v>30879</v>
      </c>
    </row>
    <row r="11558" spans="1:5" hidden="1" x14ac:dyDescent="0.2">
      <c r="A11558" s="94" t="s">
        <v>38977</v>
      </c>
      <c r="B11558" t="s">
        <v>38978</v>
      </c>
      <c r="C11558" t="s">
        <v>2815</v>
      </c>
      <c r="D11558">
        <v>258.14999999999998</v>
      </c>
      <c r="E11558" t="s">
        <v>30879</v>
      </c>
    </row>
    <row r="11559" spans="1:5" hidden="1" x14ac:dyDescent="0.2">
      <c r="A11559" s="94" t="s">
        <v>38979</v>
      </c>
      <c r="B11559" t="s">
        <v>38980</v>
      </c>
      <c r="C11559" t="s">
        <v>2815</v>
      </c>
      <c r="D11559">
        <v>219.46</v>
      </c>
      <c r="E11559" t="s">
        <v>30879</v>
      </c>
    </row>
    <row r="11560" spans="1:5" hidden="1" x14ac:dyDescent="0.2">
      <c r="A11560" s="94" t="s">
        <v>38983</v>
      </c>
      <c r="B11560" t="s">
        <v>38984</v>
      </c>
      <c r="C11560" t="s">
        <v>2815</v>
      </c>
      <c r="D11560">
        <v>236.81</v>
      </c>
      <c r="E11560" t="s">
        <v>30879</v>
      </c>
    </row>
    <row r="11561" spans="1:5" hidden="1" x14ac:dyDescent="0.2">
      <c r="A11561" s="94" t="s">
        <v>38981</v>
      </c>
      <c r="B11561" t="s">
        <v>38982</v>
      </c>
      <c r="C11561" t="s">
        <v>11192</v>
      </c>
      <c r="D11561">
        <v>13.93</v>
      </c>
      <c r="E11561" t="s">
        <v>30879</v>
      </c>
    </row>
    <row r="11562" spans="1:5" hidden="1" x14ac:dyDescent="0.2">
      <c r="A11562" s="94" t="s">
        <v>38985</v>
      </c>
      <c r="B11562" t="s">
        <v>38986</v>
      </c>
      <c r="C11562" t="s">
        <v>2815</v>
      </c>
      <c r="D11562">
        <v>219.46</v>
      </c>
      <c r="E11562" t="s">
        <v>30879</v>
      </c>
    </row>
    <row r="11563" spans="1:5" hidden="1" x14ac:dyDescent="0.2">
      <c r="A11563" s="94" t="s">
        <v>11184</v>
      </c>
      <c r="B11563" t="s">
        <v>11185</v>
      </c>
      <c r="C11563" t="s">
        <v>2815</v>
      </c>
      <c r="D11563">
        <v>260.77999999999997</v>
      </c>
      <c r="E11563" t="s">
        <v>30879</v>
      </c>
    </row>
    <row r="11564" spans="1:5" hidden="1" x14ac:dyDescent="0.2">
      <c r="A11564" s="94" t="s">
        <v>38993</v>
      </c>
      <c r="B11564" t="s">
        <v>38994</v>
      </c>
      <c r="C11564" t="s">
        <v>11192</v>
      </c>
      <c r="D11564">
        <v>15.34</v>
      </c>
      <c r="E11564" t="s">
        <v>30879</v>
      </c>
    </row>
    <row r="11565" spans="1:5" hidden="1" x14ac:dyDescent="0.2">
      <c r="A11565" s="94" t="s">
        <v>11186</v>
      </c>
      <c r="B11565" t="s">
        <v>11187</v>
      </c>
      <c r="C11565" t="s">
        <v>243</v>
      </c>
      <c r="D11565">
        <v>260.77999999999997</v>
      </c>
      <c r="E11565" t="s">
        <v>30879</v>
      </c>
    </row>
    <row r="11566" spans="1:5" hidden="1" x14ac:dyDescent="0.2">
      <c r="A11566" s="94" t="s">
        <v>38995</v>
      </c>
      <c r="B11566" t="s">
        <v>38996</v>
      </c>
      <c r="C11566" t="s">
        <v>11192</v>
      </c>
      <c r="D11566">
        <v>15.34</v>
      </c>
      <c r="E11566" t="s">
        <v>30879</v>
      </c>
    </row>
    <row r="11567" spans="1:5" hidden="1" x14ac:dyDescent="0.2">
      <c r="A11567" s="94" t="s">
        <v>39003</v>
      </c>
      <c r="B11567" t="s">
        <v>39004</v>
      </c>
      <c r="C11567" t="s">
        <v>2815</v>
      </c>
      <c r="D11567">
        <v>272.02</v>
      </c>
      <c r="E11567" t="s">
        <v>30879</v>
      </c>
    </row>
    <row r="11568" spans="1:5" hidden="1" x14ac:dyDescent="0.2">
      <c r="A11568" s="94" t="s">
        <v>39005</v>
      </c>
      <c r="B11568" t="s">
        <v>39006</v>
      </c>
      <c r="C11568" t="s">
        <v>2815</v>
      </c>
      <c r="D11568">
        <v>208</v>
      </c>
      <c r="E11568" t="s">
        <v>30879</v>
      </c>
    </row>
    <row r="11569" spans="1:5" hidden="1" x14ac:dyDescent="0.2">
      <c r="A11569" s="94" t="s">
        <v>39011</v>
      </c>
      <c r="B11569" t="s">
        <v>39012</v>
      </c>
      <c r="C11569" t="s">
        <v>2815</v>
      </c>
      <c r="D11569">
        <v>270.93</v>
      </c>
      <c r="E11569" t="s">
        <v>30879</v>
      </c>
    </row>
    <row r="11570" spans="1:5" hidden="1" x14ac:dyDescent="0.2">
      <c r="A11570" s="94" t="s">
        <v>39007</v>
      </c>
      <c r="B11570" t="s">
        <v>39008</v>
      </c>
      <c r="C11570" t="s">
        <v>2815</v>
      </c>
      <c r="D11570">
        <v>273.3</v>
      </c>
      <c r="E11570" t="s">
        <v>30879</v>
      </c>
    </row>
    <row r="11571" spans="1:5" hidden="1" x14ac:dyDescent="0.2">
      <c r="A11571" s="94" t="s">
        <v>39009</v>
      </c>
      <c r="B11571" t="s">
        <v>39010</v>
      </c>
      <c r="C11571" t="s">
        <v>11192</v>
      </c>
      <c r="D11571">
        <v>32.729999999999997</v>
      </c>
      <c r="E11571" t="s">
        <v>30879</v>
      </c>
    </row>
    <row r="11572" spans="1:5" hidden="1" x14ac:dyDescent="0.2">
      <c r="A11572" s="94" t="s">
        <v>38989</v>
      </c>
      <c r="B11572" t="s">
        <v>38990</v>
      </c>
      <c r="C11572" t="s">
        <v>2815</v>
      </c>
      <c r="D11572">
        <v>266.95</v>
      </c>
      <c r="E11572" t="s">
        <v>30879</v>
      </c>
    </row>
    <row r="11573" spans="1:5" hidden="1" x14ac:dyDescent="0.2">
      <c r="A11573" s="94" t="s">
        <v>38991</v>
      </c>
      <c r="B11573" t="s">
        <v>38992</v>
      </c>
      <c r="C11573" t="s">
        <v>11192</v>
      </c>
      <c r="D11573">
        <v>31.97</v>
      </c>
      <c r="E11573" t="s">
        <v>30879</v>
      </c>
    </row>
    <row r="11574" spans="1:5" hidden="1" x14ac:dyDescent="0.2">
      <c r="A11574" s="94" t="s">
        <v>38999</v>
      </c>
      <c r="B11574" t="s">
        <v>39000</v>
      </c>
      <c r="C11574" t="s">
        <v>2815</v>
      </c>
      <c r="D11574">
        <v>251.92</v>
      </c>
      <c r="E11574" t="s">
        <v>30879</v>
      </c>
    </row>
    <row r="11575" spans="1:5" hidden="1" x14ac:dyDescent="0.2">
      <c r="A11575" s="94" t="s">
        <v>39001</v>
      </c>
      <c r="B11575" t="s">
        <v>39002</v>
      </c>
      <c r="C11575" t="s">
        <v>11192</v>
      </c>
      <c r="D11575">
        <v>30.17</v>
      </c>
      <c r="E11575" t="s">
        <v>30879</v>
      </c>
    </row>
    <row r="11576" spans="1:5" hidden="1" x14ac:dyDescent="0.2">
      <c r="A11576" s="94" t="s">
        <v>38967</v>
      </c>
      <c r="B11576" t="s">
        <v>38968</v>
      </c>
      <c r="C11576" t="s">
        <v>11192</v>
      </c>
      <c r="D11576">
        <v>8.4</v>
      </c>
      <c r="E11576" t="s">
        <v>30879</v>
      </c>
    </row>
    <row r="11577" spans="1:5" hidden="1" x14ac:dyDescent="0.2">
      <c r="A11577" s="94" t="s">
        <v>38971</v>
      </c>
      <c r="B11577" t="s">
        <v>38972</v>
      </c>
      <c r="C11577" t="s">
        <v>11192</v>
      </c>
      <c r="D11577">
        <v>10.33</v>
      </c>
      <c r="E11577" t="s">
        <v>30879</v>
      </c>
    </row>
    <row r="11578" spans="1:5" hidden="1" x14ac:dyDescent="0.2">
      <c r="A11578" s="94" t="s">
        <v>39037</v>
      </c>
      <c r="B11578" t="s">
        <v>39038</v>
      </c>
      <c r="C11578" t="s">
        <v>11192</v>
      </c>
      <c r="D11578">
        <v>13.95</v>
      </c>
      <c r="E11578" t="s">
        <v>30879</v>
      </c>
    </row>
    <row r="11579" spans="1:5" hidden="1" x14ac:dyDescent="0.2">
      <c r="A11579" s="94" t="s">
        <v>39041</v>
      </c>
      <c r="B11579" t="s">
        <v>39042</v>
      </c>
      <c r="C11579" t="s">
        <v>11192</v>
      </c>
      <c r="D11579">
        <v>16.72</v>
      </c>
      <c r="E11579" t="s">
        <v>30879</v>
      </c>
    </row>
    <row r="11580" spans="1:5" hidden="1" x14ac:dyDescent="0.2">
      <c r="A11580" s="94" t="s">
        <v>39043</v>
      </c>
      <c r="B11580" t="s">
        <v>39044</v>
      </c>
      <c r="C11580" t="s">
        <v>11192</v>
      </c>
      <c r="D11580">
        <v>27.27</v>
      </c>
      <c r="E11580" t="s">
        <v>30879</v>
      </c>
    </row>
    <row r="11581" spans="1:5" hidden="1" x14ac:dyDescent="0.2">
      <c r="A11581" s="94" t="s">
        <v>39045</v>
      </c>
      <c r="B11581" t="s">
        <v>39046</v>
      </c>
      <c r="C11581" t="s">
        <v>11192</v>
      </c>
      <c r="D11581">
        <v>26.37</v>
      </c>
      <c r="E11581" t="s">
        <v>30879</v>
      </c>
    </row>
    <row r="11582" spans="1:5" hidden="1" x14ac:dyDescent="0.2">
      <c r="A11582" s="94" t="s">
        <v>11188</v>
      </c>
      <c r="B11582" t="s">
        <v>11189</v>
      </c>
      <c r="C11582" t="s">
        <v>747</v>
      </c>
      <c r="D11582">
        <v>100.4</v>
      </c>
      <c r="E11582" t="s">
        <v>30879</v>
      </c>
    </row>
    <row r="11583" spans="1:5" hidden="1" x14ac:dyDescent="0.2">
      <c r="A11583" s="94" t="s">
        <v>39049</v>
      </c>
      <c r="B11583" t="s">
        <v>39050</v>
      </c>
      <c r="C11583" t="s">
        <v>11192</v>
      </c>
      <c r="D11583">
        <v>10.039999999999999</v>
      </c>
      <c r="E11583" t="s">
        <v>30879</v>
      </c>
    </row>
    <row r="11584" spans="1:5" hidden="1" x14ac:dyDescent="0.2">
      <c r="A11584" s="94" t="s">
        <v>39017</v>
      </c>
      <c r="B11584" t="s">
        <v>39018</v>
      </c>
      <c r="C11584" t="s">
        <v>2815</v>
      </c>
      <c r="D11584">
        <v>234.7</v>
      </c>
      <c r="E11584" t="s">
        <v>30879</v>
      </c>
    </row>
    <row r="11585" spans="1:5" hidden="1" x14ac:dyDescent="0.2">
      <c r="A11585" s="94" t="s">
        <v>39019</v>
      </c>
      <c r="B11585" t="s">
        <v>39020</v>
      </c>
      <c r="C11585" t="s">
        <v>2815</v>
      </c>
      <c r="D11585">
        <v>234.7</v>
      </c>
      <c r="E11585" t="s">
        <v>30879</v>
      </c>
    </row>
    <row r="11586" spans="1:5" hidden="1" x14ac:dyDescent="0.2">
      <c r="A11586" s="94" t="s">
        <v>39013</v>
      </c>
      <c r="B11586" t="s">
        <v>39014</v>
      </c>
      <c r="C11586" t="s">
        <v>2815</v>
      </c>
      <c r="D11586">
        <v>114.8</v>
      </c>
      <c r="E11586" t="s">
        <v>30879</v>
      </c>
    </row>
    <row r="11587" spans="1:5" hidden="1" x14ac:dyDescent="0.2">
      <c r="A11587" s="94" t="s">
        <v>39015</v>
      </c>
      <c r="B11587" t="s">
        <v>39016</v>
      </c>
      <c r="C11587" t="s">
        <v>11192</v>
      </c>
      <c r="D11587">
        <v>10.07</v>
      </c>
      <c r="E11587" t="s">
        <v>30879</v>
      </c>
    </row>
    <row r="11588" spans="1:5" hidden="1" x14ac:dyDescent="0.2">
      <c r="A11588" s="94" t="s">
        <v>22620</v>
      </c>
      <c r="B11588" t="s">
        <v>22621</v>
      </c>
      <c r="C11588" t="s">
        <v>2815</v>
      </c>
      <c r="D11588">
        <v>99.03</v>
      </c>
      <c r="E11588" t="s">
        <v>30879</v>
      </c>
    </row>
    <row r="11589" spans="1:5" hidden="1" x14ac:dyDescent="0.2">
      <c r="A11589" s="94" t="s">
        <v>39051</v>
      </c>
      <c r="B11589" t="s">
        <v>39052</v>
      </c>
      <c r="C11589" t="s">
        <v>11192</v>
      </c>
      <c r="D11589">
        <v>7.44</v>
      </c>
      <c r="E11589" t="s">
        <v>30879</v>
      </c>
    </row>
    <row r="11590" spans="1:5" hidden="1" x14ac:dyDescent="0.2">
      <c r="A11590" s="94" t="s">
        <v>11190</v>
      </c>
      <c r="B11590" t="s">
        <v>11191</v>
      </c>
      <c r="C11590" t="s">
        <v>2815</v>
      </c>
      <c r="D11590">
        <v>115.1</v>
      </c>
      <c r="E11590" t="s">
        <v>30879</v>
      </c>
    </row>
    <row r="11591" spans="1:5" hidden="1" x14ac:dyDescent="0.2">
      <c r="A11591" s="94" t="s">
        <v>39053</v>
      </c>
      <c r="B11591" t="s">
        <v>39054</v>
      </c>
      <c r="C11591" t="s">
        <v>11192</v>
      </c>
      <c r="D11591">
        <v>8.64</v>
      </c>
      <c r="E11591" t="s">
        <v>30879</v>
      </c>
    </row>
    <row r="11592" spans="1:5" hidden="1" x14ac:dyDescent="0.2">
      <c r="A11592" s="94" t="s">
        <v>22622</v>
      </c>
      <c r="B11592" t="s">
        <v>39057</v>
      </c>
      <c r="C11592" t="s">
        <v>2815</v>
      </c>
      <c r="D11592">
        <v>119.95</v>
      </c>
      <c r="E11592" t="s">
        <v>30879</v>
      </c>
    </row>
    <row r="11593" spans="1:5" hidden="1" x14ac:dyDescent="0.2">
      <c r="A11593" s="94" t="s">
        <v>39055</v>
      </c>
      <c r="B11593" t="s">
        <v>39056</v>
      </c>
      <c r="C11593" t="s">
        <v>11192</v>
      </c>
      <c r="D11593">
        <v>9.01</v>
      </c>
      <c r="E11593" t="s">
        <v>30879</v>
      </c>
    </row>
    <row r="11594" spans="1:5" hidden="1" x14ac:dyDescent="0.2">
      <c r="A11594" s="94" t="s">
        <v>39110</v>
      </c>
      <c r="B11594" t="s">
        <v>39111</v>
      </c>
      <c r="C11594" t="s">
        <v>11192</v>
      </c>
      <c r="D11594">
        <v>26.83</v>
      </c>
      <c r="E11594" t="s">
        <v>30879</v>
      </c>
    </row>
    <row r="11595" spans="1:5" hidden="1" x14ac:dyDescent="0.2">
      <c r="A11595" s="94" t="s">
        <v>39112</v>
      </c>
      <c r="B11595" t="s">
        <v>39113</v>
      </c>
      <c r="C11595" t="s">
        <v>11192</v>
      </c>
      <c r="D11595">
        <v>16.32</v>
      </c>
      <c r="E11595" t="s">
        <v>30879</v>
      </c>
    </row>
    <row r="11596" spans="1:5" hidden="1" x14ac:dyDescent="0.2">
      <c r="A11596" s="94" t="s">
        <v>22623</v>
      </c>
      <c r="B11596" t="s">
        <v>22624</v>
      </c>
      <c r="C11596" t="s">
        <v>747</v>
      </c>
      <c r="D11596">
        <v>204.14</v>
      </c>
      <c r="E11596" t="s">
        <v>30879</v>
      </c>
    </row>
    <row r="11597" spans="1:5" hidden="1" x14ac:dyDescent="0.2">
      <c r="A11597" s="94" t="s">
        <v>22625</v>
      </c>
      <c r="B11597" t="s">
        <v>22626</v>
      </c>
      <c r="C11597" t="s">
        <v>11192</v>
      </c>
      <c r="D11597">
        <v>11.34</v>
      </c>
      <c r="E11597" t="s">
        <v>30879</v>
      </c>
    </row>
    <row r="11598" spans="1:5" hidden="1" x14ac:dyDescent="0.2">
      <c r="A11598" s="94" t="s">
        <v>22627</v>
      </c>
      <c r="B11598" t="s">
        <v>22628</v>
      </c>
      <c r="C11598" t="s">
        <v>747</v>
      </c>
      <c r="D11598">
        <v>277.88</v>
      </c>
      <c r="E11598" t="s">
        <v>30879</v>
      </c>
    </row>
    <row r="11599" spans="1:5" hidden="1" x14ac:dyDescent="0.2">
      <c r="A11599" s="94" t="s">
        <v>22629</v>
      </c>
      <c r="B11599" t="s">
        <v>22630</v>
      </c>
      <c r="C11599" t="s">
        <v>11192</v>
      </c>
      <c r="D11599">
        <v>15.44</v>
      </c>
      <c r="E11599" t="s">
        <v>30879</v>
      </c>
    </row>
    <row r="11600" spans="1:5" hidden="1" x14ac:dyDescent="0.2">
      <c r="A11600" s="94" t="s">
        <v>38771</v>
      </c>
      <c r="B11600" t="s">
        <v>38772</v>
      </c>
      <c r="C11600" t="s">
        <v>747</v>
      </c>
      <c r="D11600">
        <v>254.26</v>
      </c>
      <c r="E11600" t="s">
        <v>30879</v>
      </c>
    </row>
    <row r="11601" spans="1:5" hidden="1" x14ac:dyDescent="0.2">
      <c r="A11601" s="94" t="s">
        <v>22631</v>
      </c>
      <c r="B11601" t="s">
        <v>22632</v>
      </c>
      <c r="C11601" t="s">
        <v>747</v>
      </c>
      <c r="D11601">
        <v>190.98</v>
      </c>
      <c r="E11601" t="s">
        <v>30879</v>
      </c>
    </row>
    <row r="11602" spans="1:5" hidden="1" x14ac:dyDescent="0.2">
      <c r="A11602" s="94" t="s">
        <v>22633</v>
      </c>
      <c r="B11602" t="s">
        <v>22634</v>
      </c>
      <c r="C11602" t="s">
        <v>11192</v>
      </c>
      <c r="D11602">
        <v>15.92</v>
      </c>
      <c r="E11602" t="s">
        <v>30879</v>
      </c>
    </row>
    <row r="11603" spans="1:5" hidden="1" x14ac:dyDescent="0.2">
      <c r="A11603" s="94" t="s">
        <v>38773</v>
      </c>
      <c r="B11603" t="s">
        <v>38774</v>
      </c>
      <c r="C11603" t="s">
        <v>747</v>
      </c>
      <c r="D11603">
        <v>190.54</v>
      </c>
      <c r="E11603" t="s">
        <v>30879</v>
      </c>
    </row>
    <row r="11604" spans="1:5" hidden="1" x14ac:dyDescent="0.2">
      <c r="A11604" s="94" t="s">
        <v>38775</v>
      </c>
      <c r="B11604" t="s">
        <v>38776</v>
      </c>
      <c r="C11604" t="s">
        <v>747</v>
      </c>
      <c r="D11604">
        <v>233.7</v>
      </c>
      <c r="E11604" t="s">
        <v>30879</v>
      </c>
    </row>
    <row r="11605" spans="1:5" hidden="1" x14ac:dyDescent="0.2">
      <c r="A11605" s="94" t="s">
        <v>38781</v>
      </c>
      <c r="B11605" t="s">
        <v>38782</v>
      </c>
      <c r="C11605" t="s">
        <v>11192</v>
      </c>
      <c r="D11605">
        <v>28.62</v>
      </c>
      <c r="E11605" t="s">
        <v>30879</v>
      </c>
    </row>
    <row r="11606" spans="1:5" hidden="1" x14ac:dyDescent="0.2">
      <c r="A11606" s="94" t="s">
        <v>38777</v>
      </c>
      <c r="B11606" t="s">
        <v>38778</v>
      </c>
      <c r="C11606" t="s">
        <v>11192</v>
      </c>
      <c r="D11606">
        <v>22.86</v>
      </c>
      <c r="E11606" t="s">
        <v>30879</v>
      </c>
    </row>
    <row r="11607" spans="1:5" hidden="1" x14ac:dyDescent="0.2">
      <c r="A11607" s="94" t="s">
        <v>38779</v>
      </c>
      <c r="B11607" t="s">
        <v>38780</v>
      </c>
      <c r="C11607" t="s">
        <v>11192</v>
      </c>
      <c r="D11607">
        <v>24.73</v>
      </c>
      <c r="E11607" t="s">
        <v>30879</v>
      </c>
    </row>
    <row r="11608" spans="1:5" hidden="1" x14ac:dyDescent="0.2">
      <c r="A11608" s="94" t="s">
        <v>625</v>
      </c>
      <c r="B11608" t="s">
        <v>5919</v>
      </c>
      <c r="C11608" t="s">
        <v>747</v>
      </c>
      <c r="D11608">
        <v>92.32</v>
      </c>
      <c r="E11608" t="s">
        <v>30879</v>
      </c>
    </row>
    <row r="11609" spans="1:5" hidden="1" x14ac:dyDescent="0.2">
      <c r="A11609" s="94" t="s">
        <v>3068</v>
      </c>
      <c r="B11609" t="s">
        <v>3069</v>
      </c>
      <c r="C11609" t="s">
        <v>11192</v>
      </c>
      <c r="D11609">
        <v>9.4600000000000009</v>
      </c>
      <c r="E11609" t="s">
        <v>30879</v>
      </c>
    </row>
    <row r="11610" spans="1:5" hidden="1" x14ac:dyDescent="0.2">
      <c r="A11610" s="94" t="s">
        <v>4930</v>
      </c>
      <c r="B11610" t="s">
        <v>11193</v>
      </c>
      <c r="C11610" t="s">
        <v>11192</v>
      </c>
      <c r="D11610">
        <v>6.74</v>
      </c>
      <c r="E11610" t="s">
        <v>30879</v>
      </c>
    </row>
    <row r="11611" spans="1:5" hidden="1" x14ac:dyDescent="0.2">
      <c r="A11611" s="94" t="s">
        <v>3070</v>
      </c>
      <c r="B11611" t="s">
        <v>3071</v>
      </c>
      <c r="C11611" t="s">
        <v>11192</v>
      </c>
      <c r="D11611">
        <v>10.76</v>
      </c>
      <c r="E11611" t="s">
        <v>30879</v>
      </c>
    </row>
    <row r="11612" spans="1:5" hidden="1" x14ac:dyDescent="0.2">
      <c r="A11612" s="94" t="s">
        <v>2719</v>
      </c>
      <c r="B11612" t="s">
        <v>3072</v>
      </c>
      <c r="C11612" t="s">
        <v>747</v>
      </c>
      <c r="D11612">
        <v>101.23</v>
      </c>
      <c r="E11612" t="s">
        <v>30879</v>
      </c>
    </row>
    <row r="11613" spans="1:5" hidden="1" x14ac:dyDescent="0.2">
      <c r="A11613" s="94" t="s">
        <v>5258</v>
      </c>
      <c r="B11613" t="s">
        <v>11194</v>
      </c>
      <c r="C11613" t="s">
        <v>11192</v>
      </c>
      <c r="D11613">
        <v>8.0299999999999994</v>
      </c>
      <c r="E11613" t="s">
        <v>30879</v>
      </c>
    </row>
    <row r="11614" spans="1:5" hidden="1" x14ac:dyDescent="0.2">
      <c r="A11614" s="94" t="s">
        <v>748</v>
      </c>
      <c r="B11614" t="s">
        <v>5920</v>
      </c>
      <c r="C11614" t="s">
        <v>747</v>
      </c>
      <c r="D11614">
        <v>85.98</v>
      </c>
      <c r="E11614" t="s">
        <v>30879</v>
      </c>
    </row>
    <row r="11615" spans="1:5" hidden="1" x14ac:dyDescent="0.2">
      <c r="A11615" s="94" t="s">
        <v>3073</v>
      </c>
      <c r="B11615" t="s">
        <v>3074</v>
      </c>
      <c r="C11615" t="s">
        <v>11192</v>
      </c>
      <c r="D11615">
        <v>10.91</v>
      </c>
      <c r="E11615" t="s">
        <v>30879</v>
      </c>
    </row>
    <row r="11616" spans="1:5" hidden="1" x14ac:dyDescent="0.2">
      <c r="A11616" s="94" t="s">
        <v>5259</v>
      </c>
      <c r="B11616" t="s">
        <v>11195</v>
      </c>
      <c r="C11616" t="s">
        <v>11192</v>
      </c>
      <c r="D11616">
        <v>8.19</v>
      </c>
      <c r="E11616" t="s">
        <v>30879</v>
      </c>
    </row>
    <row r="11617" spans="1:5" hidden="1" x14ac:dyDescent="0.2">
      <c r="A11617" s="94" t="s">
        <v>749</v>
      </c>
      <c r="B11617" t="s">
        <v>3075</v>
      </c>
      <c r="C11617" t="s">
        <v>747</v>
      </c>
      <c r="D11617">
        <v>46.09</v>
      </c>
      <c r="E11617" t="s">
        <v>30879</v>
      </c>
    </row>
    <row r="11618" spans="1:5" hidden="1" x14ac:dyDescent="0.2">
      <c r="A11618" s="94" t="s">
        <v>3076</v>
      </c>
      <c r="B11618" t="s">
        <v>3077</v>
      </c>
      <c r="C11618" t="s">
        <v>11192</v>
      </c>
      <c r="D11618">
        <v>9.9499999999999993</v>
      </c>
      <c r="E11618" t="s">
        <v>30879</v>
      </c>
    </row>
    <row r="11619" spans="1:5" hidden="1" x14ac:dyDescent="0.2">
      <c r="A11619" s="94" t="s">
        <v>5260</v>
      </c>
      <c r="B11619" t="s">
        <v>11196</v>
      </c>
      <c r="C11619" t="s">
        <v>11192</v>
      </c>
      <c r="D11619">
        <v>5.49</v>
      </c>
      <c r="E11619" t="s">
        <v>30879</v>
      </c>
    </row>
    <row r="11620" spans="1:5" hidden="1" x14ac:dyDescent="0.2">
      <c r="A11620" s="94" t="s">
        <v>750</v>
      </c>
      <c r="B11620" t="s">
        <v>39161</v>
      </c>
      <c r="C11620" t="s">
        <v>747</v>
      </c>
      <c r="D11620">
        <v>43.41</v>
      </c>
      <c r="E11620" t="s">
        <v>30879</v>
      </c>
    </row>
    <row r="11621" spans="1:5" hidden="1" x14ac:dyDescent="0.2">
      <c r="A11621" s="94" t="s">
        <v>3078</v>
      </c>
      <c r="B11621" t="s">
        <v>3079</v>
      </c>
      <c r="C11621" t="s">
        <v>11192</v>
      </c>
      <c r="D11621">
        <v>10.43</v>
      </c>
      <c r="E11621" t="s">
        <v>30879</v>
      </c>
    </row>
    <row r="11622" spans="1:5" hidden="1" x14ac:dyDescent="0.2">
      <c r="A11622" s="94" t="s">
        <v>5261</v>
      </c>
      <c r="B11622" t="s">
        <v>11197</v>
      </c>
      <c r="C11622" t="s">
        <v>11192</v>
      </c>
      <c r="D11622">
        <v>5.87</v>
      </c>
      <c r="E11622" t="s">
        <v>30879</v>
      </c>
    </row>
    <row r="11623" spans="1:5" hidden="1" x14ac:dyDescent="0.2">
      <c r="A11623" s="94" t="s">
        <v>3080</v>
      </c>
      <c r="B11623" t="s">
        <v>3081</v>
      </c>
      <c r="C11623" t="s">
        <v>11192</v>
      </c>
      <c r="D11623">
        <v>9.3699999999999992</v>
      </c>
      <c r="E11623" t="s">
        <v>30879</v>
      </c>
    </row>
    <row r="11624" spans="1:5" hidden="1" x14ac:dyDescent="0.2">
      <c r="A11624" s="94" t="s">
        <v>5262</v>
      </c>
      <c r="B11624" t="s">
        <v>11198</v>
      </c>
      <c r="C11624" t="s">
        <v>11192</v>
      </c>
      <c r="D11624">
        <v>6.46</v>
      </c>
      <c r="E11624" t="s">
        <v>30879</v>
      </c>
    </row>
    <row r="11625" spans="1:5" hidden="1" x14ac:dyDescent="0.2">
      <c r="A11625" s="94" t="s">
        <v>2720</v>
      </c>
      <c r="B11625" t="s">
        <v>39166</v>
      </c>
      <c r="C11625" t="s">
        <v>747</v>
      </c>
      <c r="D11625">
        <v>40.67</v>
      </c>
      <c r="E11625" t="s">
        <v>30879</v>
      </c>
    </row>
    <row r="11626" spans="1:5" hidden="1" x14ac:dyDescent="0.2">
      <c r="A11626" s="94" t="s">
        <v>2721</v>
      </c>
      <c r="B11626" t="s">
        <v>22635</v>
      </c>
      <c r="C11626" t="s">
        <v>747</v>
      </c>
      <c r="D11626">
        <v>52.96</v>
      </c>
      <c r="E11626" t="s">
        <v>30879</v>
      </c>
    </row>
    <row r="11627" spans="1:5" hidden="1" x14ac:dyDescent="0.2">
      <c r="A11627" s="94" t="s">
        <v>3082</v>
      </c>
      <c r="B11627" t="s">
        <v>3083</v>
      </c>
      <c r="C11627" t="s">
        <v>11192</v>
      </c>
      <c r="D11627">
        <v>17.829999999999998</v>
      </c>
      <c r="E11627" t="s">
        <v>30879</v>
      </c>
    </row>
    <row r="11628" spans="1:5" hidden="1" x14ac:dyDescent="0.2">
      <c r="A11628" s="94" t="s">
        <v>39167</v>
      </c>
      <c r="B11628" t="s">
        <v>39168</v>
      </c>
      <c r="C11628" t="s">
        <v>11192</v>
      </c>
      <c r="D11628">
        <v>12.61</v>
      </c>
      <c r="E11628" t="s">
        <v>30879</v>
      </c>
    </row>
    <row r="11629" spans="1:5" hidden="1" x14ac:dyDescent="0.2">
      <c r="A11629" s="94" t="s">
        <v>11199</v>
      </c>
      <c r="B11629" t="s">
        <v>11200</v>
      </c>
      <c r="C11629" t="s">
        <v>747</v>
      </c>
      <c r="D11629">
        <v>77.599999999999994</v>
      </c>
      <c r="E11629" t="s">
        <v>30879</v>
      </c>
    </row>
    <row r="11630" spans="1:5" hidden="1" x14ac:dyDescent="0.2">
      <c r="A11630" s="94" t="s">
        <v>39169</v>
      </c>
      <c r="B11630" t="s">
        <v>39170</v>
      </c>
      <c r="C11630" t="s">
        <v>11192</v>
      </c>
      <c r="D11630">
        <v>20.97</v>
      </c>
      <c r="E11630" t="s">
        <v>30879</v>
      </c>
    </row>
    <row r="11631" spans="1:5" hidden="1" x14ac:dyDescent="0.2">
      <c r="A11631" s="94" t="s">
        <v>11201</v>
      </c>
      <c r="B11631" t="s">
        <v>11202</v>
      </c>
      <c r="C11631" t="s">
        <v>747</v>
      </c>
      <c r="D11631">
        <v>77.86</v>
      </c>
      <c r="E11631" t="s">
        <v>30879</v>
      </c>
    </row>
    <row r="11632" spans="1:5" hidden="1" x14ac:dyDescent="0.2">
      <c r="A11632" s="94" t="s">
        <v>39171</v>
      </c>
      <c r="B11632" t="s">
        <v>39172</v>
      </c>
      <c r="C11632" t="s">
        <v>11192</v>
      </c>
      <c r="D11632">
        <v>24.33</v>
      </c>
      <c r="E11632" t="s">
        <v>30879</v>
      </c>
    </row>
    <row r="11633" spans="1:5" hidden="1" x14ac:dyDescent="0.2">
      <c r="A11633" s="94" t="s">
        <v>11203</v>
      </c>
      <c r="B11633" t="s">
        <v>11204</v>
      </c>
      <c r="C11633" t="s">
        <v>747</v>
      </c>
      <c r="D11633">
        <v>83.64</v>
      </c>
      <c r="E11633" t="s">
        <v>30879</v>
      </c>
    </row>
    <row r="11634" spans="1:5" hidden="1" x14ac:dyDescent="0.2">
      <c r="A11634" s="94" t="s">
        <v>39173</v>
      </c>
      <c r="B11634" t="s">
        <v>39174</v>
      </c>
      <c r="C11634" t="s">
        <v>11192</v>
      </c>
      <c r="D11634">
        <v>32.17</v>
      </c>
      <c r="E11634" t="s">
        <v>30879</v>
      </c>
    </row>
    <row r="11635" spans="1:5" hidden="1" x14ac:dyDescent="0.2">
      <c r="A11635" s="94" t="s">
        <v>11205</v>
      </c>
      <c r="B11635" t="s">
        <v>22636</v>
      </c>
      <c r="C11635" t="s">
        <v>747</v>
      </c>
      <c r="D11635">
        <v>91.65</v>
      </c>
      <c r="E11635" t="s">
        <v>30879</v>
      </c>
    </row>
    <row r="11636" spans="1:5" hidden="1" x14ac:dyDescent="0.2">
      <c r="A11636" s="94" t="s">
        <v>39132</v>
      </c>
      <c r="B11636" t="s">
        <v>39133</v>
      </c>
      <c r="C11636" t="s">
        <v>11192</v>
      </c>
      <c r="D11636">
        <v>4.3</v>
      </c>
      <c r="E11636" t="s">
        <v>30879</v>
      </c>
    </row>
    <row r="11637" spans="1:5" hidden="1" x14ac:dyDescent="0.2">
      <c r="A11637" s="94" t="s">
        <v>39134</v>
      </c>
      <c r="B11637" t="s">
        <v>39135</v>
      </c>
      <c r="C11637" t="s">
        <v>747</v>
      </c>
      <c r="D11637">
        <v>87.45</v>
      </c>
      <c r="E11637" t="s">
        <v>30879</v>
      </c>
    </row>
    <row r="11638" spans="1:5" hidden="1" x14ac:dyDescent="0.2">
      <c r="A11638" s="94" t="s">
        <v>39136</v>
      </c>
      <c r="B11638" t="s">
        <v>39137</v>
      </c>
      <c r="C11638" t="s">
        <v>11192</v>
      </c>
      <c r="D11638">
        <v>5.15</v>
      </c>
      <c r="E11638" t="s">
        <v>30879</v>
      </c>
    </row>
    <row r="11639" spans="1:5" hidden="1" x14ac:dyDescent="0.2">
      <c r="A11639" s="94" t="s">
        <v>11206</v>
      </c>
      <c r="B11639" t="s">
        <v>11207</v>
      </c>
      <c r="C11639" t="s">
        <v>747</v>
      </c>
      <c r="D11639">
        <v>87.31</v>
      </c>
      <c r="E11639" t="s">
        <v>30879</v>
      </c>
    </row>
    <row r="11640" spans="1:5" hidden="1" x14ac:dyDescent="0.2">
      <c r="A11640" s="94" t="s">
        <v>39148</v>
      </c>
      <c r="B11640" t="s">
        <v>39149</v>
      </c>
      <c r="C11640" t="s">
        <v>11192</v>
      </c>
      <c r="D11640">
        <v>9.92</v>
      </c>
      <c r="E11640" t="s">
        <v>30879</v>
      </c>
    </row>
    <row r="11641" spans="1:5" hidden="1" x14ac:dyDescent="0.2">
      <c r="A11641" s="94" t="s">
        <v>11208</v>
      </c>
      <c r="B11641" t="s">
        <v>11209</v>
      </c>
      <c r="C11641" t="s">
        <v>747</v>
      </c>
      <c r="D11641">
        <v>64.180000000000007</v>
      </c>
      <c r="E11641" t="s">
        <v>30879</v>
      </c>
    </row>
    <row r="11642" spans="1:5" hidden="1" x14ac:dyDescent="0.2">
      <c r="A11642" s="94" t="s">
        <v>39138</v>
      </c>
      <c r="B11642" t="s">
        <v>39139</v>
      </c>
      <c r="C11642" t="s">
        <v>11192</v>
      </c>
      <c r="D11642">
        <v>6.83</v>
      </c>
      <c r="E11642" t="s">
        <v>30879</v>
      </c>
    </row>
    <row r="11643" spans="1:5" hidden="1" x14ac:dyDescent="0.2">
      <c r="A11643" s="94" t="s">
        <v>11210</v>
      </c>
      <c r="B11643" t="s">
        <v>11211</v>
      </c>
      <c r="C11643" t="s">
        <v>747</v>
      </c>
      <c r="D11643">
        <v>113</v>
      </c>
      <c r="E11643" t="s">
        <v>30879</v>
      </c>
    </row>
    <row r="11644" spans="1:5" hidden="1" x14ac:dyDescent="0.2">
      <c r="A11644" s="94" t="s">
        <v>39150</v>
      </c>
      <c r="B11644" t="s">
        <v>39151</v>
      </c>
      <c r="C11644" t="s">
        <v>11192</v>
      </c>
      <c r="D11644">
        <v>10.66</v>
      </c>
      <c r="E11644" t="s">
        <v>30879</v>
      </c>
    </row>
    <row r="11645" spans="1:5" hidden="1" x14ac:dyDescent="0.2">
      <c r="A11645" s="94" t="s">
        <v>11212</v>
      </c>
      <c r="B11645" t="s">
        <v>11213</v>
      </c>
      <c r="C11645" t="s">
        <v>747</v>
      </c>
      <c r="D11645">
        <v>76.790000000000006</v>
      </c>
      <c r="E11645" t="s">
        <v>30879</v>
      </c>
    </row>
    <row r="11646" spans="1:5" hidden="1" x14ac:dyDescent="0.2">
      <c r="A11646" s="94" t="s">
        <v>39140</v>
      </c>
      <c r="B11646" t="s">
        <v>39141</v>
      </c>
      <c r="C11646" t="s">
        <v>11192</v>
      </c>
      <c r="D11646">
        <v>6.8</v>
      </c>
      <c r="E11646" t="s">
        <v>30879</v>
      </c>
    </row>
    <row r="11647" spans="1:5" hidden="1" x14ac:dyDescent="0.2">
      <c r="A11647" s="94" t="s">
        <v>11214</v>
      </c>
      <c r="B11647" t="s">
        <v>11215</v>
      </c>
      <c r="C11647" t="s">
        <v>747</v>
      </c>
      <c r="D11647">
        <v>78.36</v>
      </c>
      <c r="E11647" t="s">
        <v>30879</v>
      </c>
    </row>
    <row r="11648" spans="1:5" hidden="1" x14ac:dyDescent="0.2">
      <c r="A11648" s="94" t="s">
        <v>39159</v>
      </c>
      <c r="B11648" t="s">
        <v>39160</v>
      </c>
      <c r="C11648" t="s">
        <v>11192</v>
      </c>
      <c r="D11648">
        <v>21.18</v>
      </c>
      <c r="E11648" t="s">
        <v>30879</v>
      </c>
    </row>
    <row r="11649" spans="1:5" hidden="1" x14ac:dyDescent="0.2">
      <c r="A11649" s="94" t="s">
        <v>11216</v>
      </c>
      <c r="B11649" t="s">
        <v>11217</v>
      </c>
      <c r="C11649" t="s">
        <v>747</v>
      </c>
      <c r="D11649">
        <v>100.25</v>
      </c>
      <c r="E11649" t="s">
        <v>30879</v>
      </c>
    </row>
    <row r="11650" spans="1:5" hidden="1" x14ac:dyDescent="0.2">
      <c r="A11650" s="94" t="s">
        <v>39162</v>
      </c>
      <c r="B11650" t="s">
        <v>39163</v>
      </c>
      <c r="C11650" t="s">
        <v>11192</v>
      </c>
      <c r="D11650">
        <v>15.91</v>
      </c>
      <c r="E11650" t="s">
        <v>30879</v>
      </c>
    </row>
    <row r="11651" spans="1:5" hidden="1" x14ac:dyDescent="0.2">
      <c r="A11651" s="94" t="s">
        <v>11218</v>
      </c>
      <c r="B11651" t="s">
        <v>22637</v>
      </c>
      <c r="C11651" t="s">
        <v>2815</v>
      </c>
      <c r="D11651">
        <v>104.81</v>
      </c>
      <c r="E11651" t="s">
        <v>30879</v>
      </c>
    </row>
    <row r="11652" spans="1:5" hidden="1" x14ac:dyDescent="0.2">
      <c r="A11652" s="94" t="s">
        <v>39144</v>
      </c>
      <c r="B11652" t="s">
        <v>39145</v>
      </c>
      <c r="C11652" t="s">
        <v>11192</v>
      </c>
      <c r="D11652">
        <v>6.71</v>
      </c>
      <c r="E11652" t="s">
        <v>30879</v>
      </c>
    </row>
    <row r="11653" spans="1:5" hidden="1" x14ac:dyDescent="0.2">
      <c r="A11653" s="94" t="s">
        <v>11219</v>
      </c>
      <c r="B11653" t="s">
        <v>22638</v>
      </c>
      <c r="C11653" t="s">
        <v>747</v>
      </c>
      <c r="D11653">
        <v>117.83</v>
      </c>
      <c r="E11653" t="s">
        <v>30879</v>
      </c>
    </row>
    <row r="11654" spans="1:5" hidden="1" x14ac:dyDescent="0.2">
      <c r="A11654" s="94" t="s">
        <v>39153</v>
      </c>
      <c r="B11654" t="s">
        <v>39154</v>
      </c>
      <c r="C11654" t="s">
        <v>11192</v>
      </c>
      <c r="D11654">
        <v>12.19</v>
      </c>
      <c r="E11654" t="s">
        <v>30879</v>
      </c>
    </row>
    <row r="11655" spans="1:5" hidden="1" x14ac:dyDescent="0.2">
      <c r="A11655" s="94" t="s">
        <v>6759</v>
      </c>
      <c r="B11655" t="s">
        <v>6760</v>
      </c>
      <c r="C11655" t="s">
        <v>747</v>
      </c>
      <c r="D11655">
        <v>112.15</v>
      </c>
      <c r="E11655" t="s">
        <v>30879</v>
      </c>
    </row>
    <row r="11656" spans="1:5" hidden="1" x14ac:dyDescent="0.2">
      <c r="A11656" s="94" t="s">
        <v>3084</v>
      </c>
      <c r="B11656" t="s">
        <v>11220</v>
      </c>
      <c r="C11656" t="s">
        <v>11192</v>
      </c>
      <c r="D11656">
        <v>9.49</v>
      </c>
      <c r="E11656" t="s">
        <v>30879</v>
      </c>
    </row>
    <row r="11657" spans="1:5" hidden="1" x14ac:dyDescent="0.2">
      <c r="A11657" s="94" t="s">
        <v>5263</v>
      </c>
      <c r="B11657" t="s">
        <v>11221</v>
      </c>
      <c r="C11657" t="s">
        <v>11192</v>
      </c>
      <c r="D11657">
        <v>6.76</v>
      </c>
      <c r="E11657" t="s">
        <v>30879</v>
      </c>
    </row>
    <row r="11658" spans="1:5" hidden="1" x14ac:dyDescent="0.2">
      <c r="A11658" s="94" t="s">
        <v>11222</v>
      </c>
      <c r="B11658" t="s">
        <v>11223</v>
      </c>
      <c r="C11658" t="s">
        <v>747</v>
      </c>
      <c r="D11658">
        <v>56.45</v>
      </c>
      <c r="E11658" t="s">
        <v>30879</v>
      </c>
    </row>
    <row r="11659" spans="1:5" hidden="1" x14ac:dyDescent="0.2">
      <c r="A11659" s="94" t="s">
        <v>3085</v>
      </c>
      <c r="B11659" t="s">
        <v>39142</v>
      </c>
      <c r="C11659" t="s">
        <v>11192</v>
      </c>
      <c r="D11659">
        <v>8.35</v>
      </c>
      <c r="E11659" t="s">
        <v>30879</v>
      </c>
    </row>
    <row r="11660" spans="1:5" hidden="1" x14ac:dyDescent="0.2">
      <c r="A11660" s="94" t="s">
        <v>5264</v>
      </c>
      <c r="B11660" t="s">
        <v>39143</v>
      </c>
      <c r="C11660" t="s">
        <v>11192</v>
      </c>
      <c r="D11660">
        <v>4.21</v>
      </c>
      <c r="E11660" t="s">
        <v>30879</v>
      </c>
    </row>
    <row r="11661" spans="1:5" hidden="1" x14ac:dyDescent="0.2">
      <c r="A11661" s="94" t="s">
        <v>11224</v>
      </c>
      <c r="B11661" t="s">
        <v>11225</v>
      </c>
      <c r="C11661" t="s">
        <v>747</v>
      </c>
      <c r="D11661">
        <v>60.87</v>
      </c>
      <c r="E11661" t="s">
        <v>30879</v>
      </c>
    </row>
    <row r="11662" spans="1:5" hidden="1" x14ac:dyDescent="0.2">
      <c r="A11662" s="94" t="s">
        <v>3086</v>
      </c>
      <c r="B11662" t="s">
        <v>3087</v>
      </c>
      <c r="C11662" t="s">
        <v>11192</v>
      </c>
      <c r="D11662">
        <v>8.75</v>
      </c>
      <c r="E11662" t="s">
        <v>30879</v>
      </c>
    </row>
    <row r="11663" spans="1:5" hidden="1" x14ac:dyDescent="0.2">
      <c r="A11663" s="94" t="s">
        <v>39146</v>
      </c>
      <c r="B11663" t="s">
        <v>39147</v>
      </c>
      <c r="C11663" t="s">
        <v>11192</v>
      </c>
      <c r="D11663">
        <v>5.97</v>
      </c>
      <c r="E11663" t="s">
        <v>30879</v>
      </c>
    </row>
    <row r="11664" spans="1:5" hidden="1" x14ac:dyDescent="0.2">
      <c r="A11664" s="94" t="s">
        <v>11226</v>
      </c>
      <c r="B11664" t="s">
        <v>39152</v>
      </c>
      <c r="C11664" t="s">
        <v>747</v>
      </c>
      <c r="D11664">
        <v>82.13</v>
      </c>
      <c r="E11664" t="s">
        <v>30879</v>
      </c>
    </row>
    <row r="11665" spans="1:5" hidden="1" x14ac:dyDescent="0.2">
      <c r="A11665" s="94" t="s">
        <v>3088</v>
      </c>
      <c r="B11665" t="s">
        <v>22639</v>
      </c>
      <c r="C11665" t="s">
        <v>11192</v>
      </c>
      <c r="D11665">
        <v>13.92</v>
      </c>
      <c r="E11665" t="s">
        <v>30879</v>
      </c>
    </row>
    <row r="11666" spans="1:5" hidden="1" x14ac:dyDescent="0.2">
      <c r="A11666" s="94" t="s">
        <v>5265</v>
      </c>
      <c r="B11666" t="s">
        <v>22640</v>
      </c>
      <c r="C11666" t="s">
        <v>11192</v>
      </c>
      <c r="D11666">
        <v>8.56</v>
      </c>
      <c r="E11666" t="s">
        <v>30879</v>
      </c>
    </row>
    <row r="11667" spans="1:5" hidden="1" x14ac:dyDescent="0.2">
      <c r="A11667" s="94" t="s">
        <v>11227</v>
      </c>
      <c r="B11667" t="s">
        <v>22641</v>
      </c>
      <c r="C11667" t="s">
        <v>747</v>
      </c>
      <c r="D11667">
        <v>111.69</v>
      </c>
      <c r="E11667" t="s">
        <v>30879</v>
      </c>
    </row>
    <row r="11668" spans="1:5" hidden="1" x14ac:dyDescent="0.2">
      <c r="A11668" s="94" t="s">
        <v>3089</v>
      </c>
      <c r="B11668" t="s">
        <v>3090</v>
      </c>
      <c r="C11668" t="s">
        <v>11192</v>
      </c>
      <c r="D11668">
        <v>20.28</v>
      </c>
      <c r="E11668" t="s">
        <v>30879</v>
      </c>
    </row>
    <row r="11669" spans="1:5" hidden="1" x14ac:dyDescent="0.2">
      <c r="A11669" s="94" t="s">
        <v>39155</v>
      </c>
      <c r="B11669" t="s">
        <v>39156</v>
      </c>
      <c r="C11669" t="s">
        <v>11192</v>
      </c>
      <c r="D11669">
        <v>17.45</v>
      </c>
      <c r="E11669" t="s">
        <v>30879</v>
      </c>
    </row>
    <row r="11670" spans="1:5" hidden="1" x14ac:dyDescent="0.2">
      <c r="A11670" s="94" t="s">
        <v>11228</v>
      </c>
      <c r="B11670" t="s">
        <v>11229</v>
      </c>
      <c r="C11670" t="s">
        <v>747</v>
      </c>
      <c r="D11670">
        <v>147.84</v>
      </c>
      <c r="E11670" t="s">
        <v>30879</v>
      </c>
    </row>
    <row r="11671" spans="1:5" hidden="1" x14ac:dyDescent="0.2">
      <c r="A11671" s="94" t="s">
        <v>39157</v>
      </c>
      <c r="B11671" t="s">
        <v>39158</v>
      </c>
      <c r="C11671" t="s">
        <v>11192</v>
      </c>
      <c r="D11671">
        <v>15.4</v>
      </c>
      <c r="E11671" t="s">
        <v>30879</v>
      </c>
    </row>
    <row r="11672" spans="1:5" hidden="1" x14ac:dyDescent="0.2">
      <c r="A11672" s="94" t="s">
        <v>11230</v>
      </c>
      <c r="B11672" t="s">
        <v>11231</v>
      </c>
      <c r="C11672" t="s">
        <v>747</v>
      </c>
      <c r="D11672">
        <v>135.97</v>
      </c>
      <c r="E11672" t="s">
        <v>30879</v>
      </c>
    </row>
    <row r="11673" spans="1:5" hidden="1" x14ac:dyDescent="0.2">
      <c r="A11673" s="94" t="s">
        <v>22642</v>
      </c>
      <c r="B11673" t="s">
        <v>22643</v>
      </c>
      <c r="C11673" t="s">
        <v>747</v>
      </c>
      <c r="D11673">
        <v>94.6</v>
      </c>
      <c r="E11673" t="s">
        <v>30879</v>
      </c>
    </row>
    <row r="11674" spans="1:5" hidden="1" x14ac:dyDescent="0.2">
      <c r="A11674" s="94" t="s">
        <v>11232</v>
      </c>
      <c r="B11674" t="s">
        <v>11233</v>
      </c>
      <c r="C11674" t="s">
        <v>747</v>
      </c>
      <c r="D11674">
        <v>118.89</v>
      </c>
      <c r="E11674" t="s">
        <v>30879</v>
      </c>
    </row>
    <row r="11675" spans="1:5" hidden="1" x14ac:dyDescent="0.2">
      <c r="A11675" s="94" t="s">
        <v>6761</v>
      </c>
      <c r="B11675" t="s">
        <v>6762</v>
      </c>
      <c r="C11675" t="s">
        <v>11192</v>
      </c>
      <c r="D11675">
        <v>25.95</v>
      </c>
      <c r="E11675" t="s">
        <v>30879</v>
      </c>
    </row>
    <row r="11676" spans="1:5" hidden="1" x14ac:dyDescent="0.2">
      <c r="A11676" s="94" t="s">
        <v>39164</v>
      </c>
      <c r="B11676" t="s">
        <v>39165</v>
      </c>
      <c r="C11676" t="s">
        <v>11192</v>
      </c>
      <c r="D11676">
        <v>23.31</v>
      </c>
      <c r="E11676" t="s">
        <v>30879</v>
      </c>
    </row>
    <row r="11677" spans="1:5" hidden="1" x14ac:dyDescent="0.2">
      <c r="A11677" s="94" t="s">
        <v>11234</v>
      </c>
      <c r="B11677" t="s">
        <v>11235</v>
      </c>
      <c r="C11677" t="s">
        <v>747</v>
      </c>
      <c r="D11677">
        <v>159.76</v>
      </c>
      <c r="E11677" t="s">
        <v>30879</v>
      </c>
    </row>
    <row r="11678" spans="1:5" hidden="1" x14ac:dyDescent="0.2">
      <c r="A11678" s="94" t="s">
        <v>39121</v>
      </c>
      <c r="B11678" t="s">
        <v>39122</v>
      </c>
      <c r="C11678" t="s">
        <v>11192</v>
      </c>
      <c r="D11678">
        <v>8.32</v>
      </c>
      <c r="E11678" t="s">
        <v>30879</v>
      </c>
    </row>
    <row r="11679" spans="1:5" hidden="1" x14ac:dyDescent="0.2">
      <c r="A11679" s="94" t="s">
        <v>11236</v>
      </c>
      <c r="B11679" t="s">
        <v>11237</v>
      </c>
      <c r="C11679" t="s">
        <v>747</v>
      </c>
      <c r="D11679">
        <v>206.4</v>
      </c>
      <c r="E11679" t="s">
        <v>30879</v>
      </c>
    </row>
    <row r="11680" spans="1:5" hidden="1" x14ac:dyDescent="0.2">
      <c r="A11680" s="94" t="s">
        <v>39123</v>
      </c>
      <c r="B11680" t="s">
        <v>39124</v>
      </c>
      <c r="C11680" t="s">
        <v>11192</v>
      </c>
      <c r="D11680">
        <v>10.75</v>
      </c>
      <c r="E11680" t="s">
        <v>30879</v>
      </c>
    </row>
    <row r="11681" spans="1:5" hidden="1" x14ac:dyDescent="0.2">
      <c r="A11681" s="94" t="s">
        <v>11238</v>
      </c>
      <c r="B11681" t="s">
        <v>11239</v>
      </c>
      <c r="C11681" t="s">
        <v>747</v>
      </c>
      <c r="D11681">
        <v>140.4</v>
      </c>
      <c r="E11681" t="s">
        <v>30879</v>
      </c>
    </row>
    <row r="11682" spans="1:5" hidden="1" x14ac:dyDescent="0.2">
      <c r="A11682" s="94" t="s">
        <v>39125</v>
      </c>
      <c r="B11682" t="s">
        <v>39126</v>
      </c>
      <c r="C11682" t="s">
        <v>11192</v>
      </c>
      <c r="D11682">
        <v>9.75</v>
      </c>
      <c r="E11682" t="s">
        <v>30879</v>
      </c>
    </row>
    <row r="11683" spans="1:5" hidden="1" x14ac:dyDescent="0.2">
      <c r="A11683" s="94" t="s">
        <v>11240</v>
      </c>
      <c r="B11683" t="s">
        <v>11241</v>
      </c>
      <c r="C11683" t="s">
        <v>747</v>
      </c>
      <c r="D11683">
        <v>120.19</v>
      </c>
      <c r="E11683" t="s">
        <v>30879</v>
      </c>
    </row>
    <row r="11684" spans="1:5" hidden="1" x14ac:dyDescent="0.2">
      <c r="A11684" s="94" t="s">
        <v>39127</v>
      </c>
      <c r="B11684" t="s">
        <v>39128</v>
      </c>
      <c r="C11684" t="s">
        <v>11192</v>
      </c>
      <c r="D11684">
        <v>12.52</v>
      </c>
      <c r="E11684" t="s">
        <v>30879</v>
      </c>
    </row>
    <row r="11685" spans="1:5" hidden="1" x14ac:dyDescent="0.2">
      <c r="A11685" s="94" t="s">
        <v>11242</v>
      </c>
      <c r="B11685" t="s">
        <v>11243</v>
      </c>
      <c r="C11685" t="s">
        <v>747</v>
      </c>
      <c r="D11685">
        <v>140.12</v>
      </c>
      <c r="E11685" t="s">
        <v>30879</v>
      </c>
    </row>
    <row r="11686" spans="1:5" hidden="1" x14ac:dyDescent="0.2">
      <c r="A11686" s="94" t="s">
        <v>39129</v>
      </c>
      <c r="B11686" t="s">
        <v>39130</v>
      </c>
      <c r="C11686" t="s">
        <v>11192</v>
      </c>
      <c r="D11686">
        <v>7.3</v>
      </c>
      <c r="E11686" t="s">
        <v>30879</v>
      </c>
    </row>
    <row r="11687" spans="1:5" hidden="1" x14ac:dyDescent="0.2">
      <c r="A11687" s="94" t="s">
        <v>11244</v>
      </c>
      <c r="B11687" t="s">
        <v>11245</v>
      </c>
      <c r="C11687" t="s">
        <v>1597</v>
      </c>
      <c r="D11687">
        <v>21.81</v>
      </c>
      <c r="E11687" t="s">
        <v>30879</v>
      </c>
    </row>
    <row r="11688" spans="1:5" hidden="1" x14ac:dyDescent="0.2">
      <c r="A11688" s="94" t="s">
        <v>39071</v>
      </c>
      <c r="B11688" t="s">
        <v>39072</v>
      </c>
      <c r="C11688" t="s">
        <v>1597</v>
      </c>
      <c r="D11688">
        <v>43.63</v>
      </c>
      <c r="E11688" t="s">
        <v>30879</v>
      </c>
    </row>
    <row r="11689" spans="1:5" hidden="1" x14ac:dyDescent="0.2">
      <c r="A11689" s="94" t="s">
        <v>11246</v>
      </c>
      <c r="B11689" t="s">
        <v>11247</v>
      </c>
      <c r="C11689" t="s">
        <v>8107</v>
      </c>
      <c r="D11689">
        <v>5.57</v>
      </c>
      <c r="E11689" t="s">
        <v>30879</v>
      </c>
    </row>
    <row r="11690" spans="1:5" hidden="1" x14ac:dyDescent="0.2">
      <c r="A11690" s="94" t="s">
        <v>11248</v>
      </c>
      <c r="B11690" t="s">
        <v>11249</v>
      </c>
      <c r="C11690" t="s">
        <v>8107</v>
      </c>
      <c r="D11690">
        <v>7.11</v>
      </c>
      <c r="E11690" t="s">
        <v>30879</v>
      </c>
    </row>
    <row r="11691" spans="1:5" hidden="1" x14ac:dyDescent="0.2">
      <c r="A11691" s="94" t="s">
        <v>38915</v>
      </c>
      <c r="B11691" t="s">
        <v>38916</v>
      </c>
      <c r="C11691" t="s">
        <v>747</v>
      </c>
      <c r="D11691">
        <v>72.03</v>
      </c>
      <c r="E11691" t="s">
        <v>30879</v>
      </c>
    </row>
    <row r="11692" spans="1:5" hidden="1" x14ac:dyDescent="0.2">
      <c r="A11692" s="94" t="s">
        <v>38911</v>
      </c>
      <c r="B11692" t="s">
        <v>38912</v>
      </c>
      <c r="C11692" t="s">
        <v>11192</v>
      </c>
      <c r="D11692">
        <v>12.61</v>
      </c>
      <c r="E11692" t="s">
        <v>30879</v>
      </c>
    </row>
    <row r="11693" spans="1:5" hidden="1" x14ac:dyDescent="0.2">
      <c r="A11693" s="94" t="s">
        <v>38913</v>
      </c>
      <c r="B11693" t="s">
        <v>38914</v>
      </c>
      <c r="C11693" t="s">
        <v>11192</v>
      </c>
      <c r="D11693">
        <v>6.86</v>
      </c>
      <c r="E11693" t="s">
        <v>30879</v>
      </c>
    </row>
    <row r="11694" spans="1:5" hidden="1" x14ac:dyDescent="0.2">
      <c r="A11694" s="94" t="s">
        <v>38933</v>
      </c>
      <c r="B11694" t="s">
        <v>38934</v>
      </c>
      <c r="C11694" t="s">
        <v>747</v>
      </c>
      <c r="D11694">
        <v>73.3</v>
      </c>
      <c r="E11694" t="s">
        <v>30879</v>
      </c>
    </row>
    <row r="11695" spans="1:5" hidden="1" x14ac:dyDescent="0.2">
      <c r="A11695" s="94" t="s">
        <v>38929</v>
      </c>
      <c r="B11695" t="s">
        <v>38930</v>
      </c>
      <c r="C11695" t="s">
        <v>11192</v>
      </c>
      <c r="D11695">
        <v>11.99</v>
      </c>
      <c r="E11695" t="s">
        <v>30879</v>
      </c>
    </row>
    <row r="11696" spans="1:5" hidden="1" x14ac:dyDescent="0.2">
      <c r="A11696" s="94" t="s">
        <v>38931</v>
      </c>
      <c r="B11696" t="s">
        <v>38932</v>
      </c>
      <c r="C11696" t="s">
        <v>11192</v>
      </c>
      <c r="D11696">
        <v>7.33</v>
      </c>
      <c r="E11696" t="s">
        <v>30879</v>
      </c>
    </row>
    <row r="11697" spans="1:5" hidden="1" x14ac:dyDescent="0.2">
      <c r="A11697" s="94" t="s">
        <v>38891</v>
      </c>
      <c r="B11697" t="s">
        <v>38892</v>
      </c>
      <c r="C11697" t="s">
        <v>747</v>
      </c>
      <c r="D11697">
        <v>119.04</v>
      </c>
      <c r="E11697" t="s">
        <v>30879</v>
      </c>
    </row>
    <row r="11698" spans="1:5" hidden="1" x14ac:dyDescent="0.2">
      <c r="A11698" s="94" t="s">
        <v>38887</v>
      </c>
      <c r="B11698" t="s">
        <v>38888</v>
      </c>
      <c r="C11698" t="s">
        <v>11192</v>
      </c>
      <c r="D11698">
        <v>13.21</v>
      </c>
      <c r="E11698" t="s">
        <v>30879</v>
      </c>
    </row>
    <row r="11699" spans="1:5" hidden="1" x14ac:dyDescent="0.2">
      <c r="A11699" s="94" t="s">
        <v>38889</v>
      </c>
      <c r="B11699" t="s">
        <v>38890</v>
      </c>
      <c r="C11699" t="s">
        <v>11192</v>
      </c>
      <c r="D11699">
        <v>9.92</v>
      </c>
      <c r="E11699" t="s">
        <v>30879</v>
      </c>
    </row>
    <row r="11700" spans="1:5" hidden="1" x14ac:dyDescent="0.2">
      <c r="A11700" s="94" t="s">
        <v>38951</v>
      </c>
      <c r="B11700" t="s">
        <v>38952</v>
      </c>
      <c r="C11700" t="s">
        <v>747</v>
      </c>
      <c r="D11700">
        <v>81.790000000000006</v>
      </c>
      <c r="E11700" t="s">
        <v>30879</v>
      </c>
    </row>
    <row r="11701" spans="1:5" hidden="1" x14ac:dyDescent="0.2">
      <c r="A11701" s="94" t="s">
        <v>38947</v>
      </c>
      <c r="B11701" t="s">
        <v>38948</v>
      </c>
      <c r="C11701" t="s">
        <v>11192</v>
      </c>
      <c r="D11701">
        <v>20.67</v>
      </c>
      <c r="E11701" t="s">
        <v>30879</v>
      </c>
    </row>
    <row r="11702" spans="1:5" hidden="1" x14ac:dyDescent="0.2">
      <c r="A11702" s="94" t="s">
        <v>38949</v>
      </c>
      <c r="B11702" t="s">
        <v>38950</v>
      </c>
      <c r="C11702" t="s">
        <v>11192</v>
      </c>
      <c r="D11702">
        <v>14.87</v>
      </c>
      <c r="E11702" t="s">
        <v>30879</v>
      </c>
    </row>
    <row r="11703" spans="1:5" hidden="1" x14ac:dyDescent="0.2">
      <c r="A11703" s="94" t="s">
        <v>38957</v>
      </c>
      <c r="B11703" t="s">
        <v>38958</v>
      </c>
      <c r="C11703" t="s">
        <v>747</v>
      </c>
      <c r="D11703">
        <v>115.34</v>
      </c>
      <c r="E11703" t="s">
        <v>30879</v>
      </c>
    </row>
    <row r="11704" spans="1:5" hidden="1" x14ac:dyDescent="0.2">
      <c r="A11704" s="94" t="s">
        <v>38953</v>
      </c>
      <c r="B11704" t="s">
        <v>38954</v>
      </c>
      <c r="C11704" t="s">
        <v>11192</v>
      </c>
      <c r="D11704">
        <v>23.64</v>
      </c>
      <c r="E11704" t="s">
        <v>30879</v>
      </c>
    </row>
    <row r="11705" spans="1:5" hidden="1" x14ac:dyDescent="0.2">
      <c r="A11705" s="94" t="s">
        <v>38955</v>
      </c>
      <c r="B11705" t="s">
        <v>38956</v>
      </c>
      <c r="C11705" t="s">
        <v>11192</v>
      </c>
      <c r="D11705">
        <v>20.97</v>
      </c>
      <c r="E11705" t="s">
        <v>30879</v>
      </c>
    </row>
    <row r="11706" spans="1:5" hidden="1" x14ac:dyDescent="0.2">
      <c r="A11706" s="94" t="s">
        <v>38897</v>
      </c>
      <c r="B11706" t="s">
        <v>38898</v>
      </c>
      <c r="C11706" t="s">
        <v>747</v>
      </c>
      <c r="D11706">
        <v>121.33</v>
      </c>
      <c r="E11706" t="s">
        <v>30879</v>
      </c>
    </row>
    <row r="11707" spans="1:5" hidden="1" x14ac:dyDescent="0.2">
      <c r="A11707" s="94" t="s">
        <v>38893</v>
      </c>
      <c r="B11707" t="s">
        <v>38894</v>
      </c>
      <c r="C11707" t="s">
        <v>11192</v>
      </c>
      <c r="D11707">
        <v>25.68</v>
      </c>
      <c r="E11707" t="s">
        <v>30879</v>
      </c>
    </row>
    <row r="11708" spans="1:5" hidden="1" x14ac:dyDescent="0.2">
      <c r="A11708" s="94" t="s">
        <v>38895</v>
      </c>
      <c r="B11708" t="s">
        <v>38896</v>
      </c>
      <c r="C11708" t="s">
        <v>11192</v>
      </c>
      <c r="D11708">
        <v>22.06</v>
      </c>
      <c r="E11708" t="s">
        <v>30879</v>
      </c>
    </row>
    <row r="11709" spans="1:5" hidden="1" x14ac:dyDescent="0.2">
      <c r="A11709" s="94" t="s">
        <v>38945</v>
      </c>
      <c r="B11709" t="s">
        <v>38946</v>
      </c>
      <c r="C11709" t="s">
        <v>747</v>
      </c>
      <c r="D11709">
        <v>68.599999999999994</v>
      </c>
      <c r="E11709" t="s">
        <v>30879</v>
      </c>
    </row>
    <row r="11710" spans="1:5" hidden="1" x14ac:dyDescent="0.2">
      <c r="A11710" s="94" t="s">
        <v>38941</v>
      </c>
      <c r="B11710" t="s">
        <v>38942</v>
      </c>
      <c r="C11710" t="s">
        <v>11192</v>
      </c>
      <c r="D11710">
        <v>13.35</v>
      </c>
      <c r="E11710" t="s">
        <v>30879</v>
      </c>
    </row>
    <row r="11711" spans="1:5" hidden="1" x14ac:dyDescent="0.2">
      <c r="A11711" s="94" t="s">
        <v>38943</v>
      </c>
      <c r="B11711" t="s">
        <v>38944</v>
      </c>
      <c r="C11711" t="s">
        <v>11192</v>
      </c>
      <c r="D11711">
        <v>8.07</v>
      </c>
      <c r="E11711" t="s">
        <v>30879</v>
      </c>
    </row>
    <row r="11712" spans="1:5" hidden="1" x14ac:dyDescent="0.2">
      <c r="A11712" s="94" t="s">
        <v>38783</v>
      </c>
      <c r="B11712" t="s">
        <v>38784</v>
      </c>
      <c r="C11712" t="s">
        <v>11192</v>
      </c>
      <c r="D11712">
        <v>2.71</v>
      </c>
      <c r="E11712" t="s">
        <v>30879</v>
      </c>
    </row>
    <row r="11713" spans="1:5" hidden="1" x14ac:dyDescent="0.2">
      <c r="A11713" s="94" t="s">
        <v>38809</v>
      </c>
      <c r="B11713" t="s">
        <v>38810</v>
      </c>
      <c r="C11713" t="s">
        <v>11192</v>
      </c>
      <c r="D11713">
        <v>10.83</v>
      </c>
      <c r="E11713" t="s">
        <v>30879</v>
      </c>
    </row>
    <row r="11714" spans="1:5" hidden="1" x14ac:dyDescent="0.2">
      <c r="A11714" s="94" t="s">
        <v>38883</v>
      </c>
      <c r="B11714" t="s">
        <v>38884</v>
      </c>
      <c r="C11714" t="s">
        <v>11192</v>
      </c>
      <c r="D11714">
        <v>15.01</v>
      </c>
      <c r="E11714" t="s">
        <v>30879</v>
      </c>
    </row>
    <row r="11715" spans="1:5" hidden="1" x14ac:dyDescent="0.2">
      <c r="A11715" s="94" t="s">
        <v>38885</v>
      </c>
      <c r="B11715" t="s">
        <v>38886</v>
      </c>
      <c r="C11715" t="s">
        <v>11192</v>
      </c>
      <c r="D11715">
        <v>11.9</v>
      </c>
      <c r="E11715" t="s">
        <v>30879</v>
      </c>
    </row>
    <row r="11716" spans="1:5" hidden="1" x14ac:dyDescent="0.2">
      <c r="A11716" s="94" t="s">
        <v>38901</v>
      </c>
      <c r="B11716" t="s">
        <v>38902</v>
      </c>
      <c r="C11716" t="s">
        <v>11192</v>
      </c>
      <c r="D11716">
        <v>16.11</v>
      </c>
      <c r="E11716" t="s">
        <v>30879</v>
      </c>
    </row>
    <row r="11717" spans="1:5" hidden="1" x14ac:dyDescent="0.2">
      <c r="A11717" s="94" t="s">
        <v>38903</v>
      </c>
      <c r="B11717" t="s">
        <v>38904</v>
      </c>
      <c r="C11717" t="s">
        <v>11192</v>
      </c>
      <c r="D11717">
        <v>12.52</v>
      </c>
      <c r="E11717" t="s">
        <v>30879</v>
      </c>
    </row>
    <row r="11718" spans="1:5" hidden="1" x14ac:dyDescent="0.2">
      <c r="A11718" s="94" t="s">
        <v>38925</v>
      </c>
      <c r="B11718" t="s">
        <v>38926</v>
      </c>
      <c r="C11718" t="s">
        <v>11192</v>
      </c>
      <c r="D11718">
        <v>17.47</v>
      </c>
      <c r="E11718" t="s">
        <v>30879</v>
      </c>
    </row>
    <row r="11719" spans="1:5" hidden="1" x14ac:dyDescent="0.2">
      <c r="A11719" s="94" t="s">
        <v>38927</v>
      </c>
      <c r="B11719" t="s">
        <v>38928</v>
      </c>
      <c r="C11719" t="s">
        <v>11192</v>
      </c>
      <c r="D11719">
        <v>14.58</v>
      </c>
      <c r="E11719" t="s">
        <v>30879</v>
      </c>
    </row>
    <row r="11720" spans="1:5" hidden="1" x14ac:dyDescent="0.2">
      <c r="A11720" s="94" t="s">
        <v>38807</v>
      </c>
      <c r="B11720" t="s">
        <v>38808</v>
      </c>
      <c r="C11720" t="s">
        <v>747</v>
      </c>
      <c r="D11720">
        <v>118.42</v>
      </c>
      <c r="E11720" t="s">
        <v>30879</v>
      </c>
    </row>
    <row r="11721" spans="1:5" hidden="1" x14ac:dyDescent="0.2">
      <c r="A11721" s="94" t="s">
        <v>38881</v>
      </c>
      <c r="B11721" t="s">
        <v>38882</v>
      </c>
      <c r="C11721" t="s">
        <v>747</v>
      </c>
      <c r="D11721">
        <v>121.38</v>
      </c>
      <c r="E11721" t="s">
        <v>30879</v>
      </c>
    </row>
    <row r="11722" spans="1:5" hidden="1" x14ac:dyDescent="0.2">
      <c r="A11722" s="94" t="s">
        <v>38899</v>
      </c>
      <c r="B11722" t="s">
        <v>38900</v>
      </c>
      <c r="C11722" t="s">
        <v>747</v>
      </c>
      <c r="D11722">
        <v>120.19</v>
      </c>
      <c r="E11722" t="s">
        <v>30879</v>
      </c>
    </row>
    <row r="11723" spans="1:5" hidden="1" x14ac:dyDescent="0.2">
      <c r="A11723" s="94" t="s">
        <v>38923</v>
      </c>
      <c r="B11723" t="s">
        <v>38924</v>
      </c>
      <c r="C11723" t="s">
        <v>747</v>
      </c>
      <c r="D11723">
        <v>122.47</v>
      </c>
      <c r="E11723" t="s">
        <v>30879</v>
      </c>
    </row>
    <row r="11724" spans="1:5" hidden="1" x14ac:dyDescent="0.2">
      <c r="A11724" s="94" t="s">
        <v>38795</v>
      </c>
      <c r="B11724" t="s">
        <v>38796</v>
      </c>
      <c r="C11724" t="s">
        <v>11192</v>
      </c>
      <c r="D11724">
        <v>4.45</v>
      </c>
      <c r="E11724" t="s">
        <v>30879</v>
      </c>
    </row>
    <row r="11725" spans="1:5" hidden="1" x14ac:dyDescent="0.2">
      <c r="A11725" s="94" t="s">
        <v>38811</v>
      </c>
      <c r="B11725" t="s">
        <v>38812</v>
      </c>
      <c r="C11725" t="s">
        <v>11192</v>
      </c>
      <c r="D11725">
        <v>7.31</v>
      </c>
      <c r="E11725" t="s">
        <v>30879</v>
      </c>
    </row>
    <row r="11726" spans="1:5" hidden="1" x14ac:dyDescent="0.2">
      <c r="A11726" s="94" t="s">
        <v>38797</v>
      </c>
      <c r="B11726" t="s">
        <v>38798</v>
      </c>
      <c r="C11726" t="s">
        <v>11192</v>
      </c>
      <c r="D11726">
        <v>7.05</v>
      </c>
      <c r="E11726" t="s">
        <v>30879</v>
      </c>
    </row>
    <row r="11727" spans="1:5" hidden="1" x14ac:dyDescent="0.2">
      <c r="A11727" s="94" t="s">
        <v>38785</v>
      </c>
      <c r="B11727" t="s">
        <v>38786</v>
      </c>
      <c r="C11727" t="s">
        <v>243</v>
      </c>
      <c r="D11727">
        <v>74.8</v>
      </c>
      <c r="E11727" t="s">
        <v>30879</v>
      </c>
    </row>
    <row r="11728" spans="1:5" hidden="1" x14ac:dyDescent="0.2">
      <c r="A11728" s="94" t="s">
        <v>38787</v>
      </c>
      <c r="B11728" t="s">
        <v>38788</v>
      </c>
      <c r="C11728" t="s">
        <v>243</v>
      </c>
      <c r="D11728">
        <v>270.99</v>
      </c>
      <c r="E11728" t="s">
        <v>30879</v>
      </c>
    </row>
    <row r="11729" spans="1:5" hidden="1" x14ac:dyDescent="0.2">
      <c r="A11729" s="94" t="s">
        <v>38789</v>
      </c>
      <c r="B11729" t="s">
        <v>38790</v>
      </c>
      <c r="C11729" t="s">
        <v>243</v>
      </c>
      <c r="D11729">
        <v>1.0900000000000001</v>
      </c>
      <c r="E11729" t="s">
        <v>30879</v>
      </c>
    </row>
    <row r="11730" spans="1:5" hidden="1" x14ac:dyDescent="0.2">
      <c r="A11730" s="94" t="s">
        <v>38793</v>
      </c>
      <c r="B11730" t="s">
        <v>38794</v>
      </c>
      <c r="C11730" t="s">
        <v>243</v>
      </c>
      <c r="D11730">
        <v>0</v>
      </c>
      <c r="E11730" t="s">
        <v>30879</v>
      </c>
    </row>
    <row r="11731" spans="1:5" hidden="1" x14ac:dyDescent="0.2">
      <c r="A11731" s="94" t="s">
        <v>38791</v>
      </c>
      <c r="B11731" t="s">
        <v>38792</v>
      </c>
      <c r="C11731" t="s">
        <v>243</v>
      </c>
      <c r="D11731">
        <v>162.6</v>
      </c>
      <c r="E11731" t="s">
        <v>30879</v>
      </c>
    </row>
    <row r="11732" spans="1:5" hidden="1" x14ac:dyDescent="0.2">
      <c r="A11732" s="94" t="s">
        <v>38805</v>
      </c>
      <c r="B11732" t="s">
        <v>38806</v>
      </c>
      <c r="C11732" t="s">
        <v>747</v>
      </c>
      <c r="D11732">
        <v>122.55</v>
      </c>
      <c r="E11732" t="s">
        <v>30879</v>
      </c>
    </row>
    <row r="11733" spans="1:5" hidden="1" x14ac:dyDescent="0.2">
      <c r="A11733" s="94" t="s">
        <v>38801</v>
      </c>
      <c r="B11733" t="s">
        <v>38802</v>
      </c>
      <c r="C11733" t="s">
        <v>11192</v>
      </c>
      <c r="D11733">
        <v>13.35</v>
      </c>
      <c r="E11733" t="s">
        <v>30879</v>
      </c>
    </row>
    <row r="11734" spans="1:5" hidden="1" x14ac:dyDescent="0.2">
      <c r="A11734" s="94" t="s">
        <v>38803</v>
      </c>
      <c r="B11734" t="s">
        <v>38804</v>
      </c>
      <c r="C11734" t="s">
        <v>11192</v>
      </c>
      <c r="D11734">
        <v>6.45</v>
      </c>
      <c r="E11734" t="s">
        <v>30879</v>
      </c>
    </row>
    <row r="11735" spans="1:5" hidden="1" x14ac:dyDescent="0.2">
      <c r="A11735" s="94" t="s">
        <v>38815</v>
      </c>
      <c r="B11735" t="s">
        <v>38816</v>
      </c>
      <c r="C11735" t="s">
        <v>747</v>
      </c>
      <c r="D11735">
        <v>101</v>
      </c>
      <c r="E11735" t="s">
        <v>30879</v>
      </c>
    </row>
    <row r="11736" spans="1:5" hidden="1" x14ac:dyDescent="0.2">
      <c r="A11736" s="94" t="s">
        <v>38819</v>
      </c>
      <c r="B11736" t="s">
        <v>38820</v>
      </c>
      <c r="C11736" t="s">
        <v>11192</v>
      </c>
      <c r="D11736">
        <v>16.690000000000001</v>
      </c>
      <c r="E11736" t="s">
        <v>30879</v>
      </c>
    </row>
    <row r="11737" spans="1:5" hidden="1" x14ac:dyDescent="0.2">
      <c r="A11737" s="94" t="s">
        <v>38813</v>
      </c>
      <c r="B11737" t="s">
        <v>38814</v>
      </c>
      <c r="C11737" t="s">
        <v>11192</v>
      </c>
      <c r="D11737">
        <v>10.1</v>
      </c>
      <c r="E11737" t="s">
        <v>30879</v>
      </c>
    </row>
    <row r="11738" spans="1:5" hidden="1" x14ac:dyDescent="0.2">
      <c r="A11738" s="94" t="s">
        <v>38817</v>
      </c>
      <c r="B11738" t="s">
        <v>38818</v>
      </c>
      <c r="C11738" t="s">
        <v>747</v>
      </c>
      <c r="D11738">
        <v>121.2</v>
      </c>
      <c r="E11738" t="s">
        <v>30879</v>
      </c>
    </row>
    <row r="11739" spans="1:5" hidden="1" x14ac:dyDescent="0.2">
      <c r="A11739" s="94" t="s">
        <v>38857</v>
      </c>
      <c r="B11739" t="s">
        <v>38858</v>
      </c>
      <c r="C11739" t="s">
        <v>747</v>
      </c>
      <c r="D11739">
        <v>95.48</v>
      </c>
      <c r="E11739" t="s">
        <v>30879</v>
      </c>
    </row>
    <row r="11740" spans="1:5" hidden="1" x14ac:dyDescent="0.2">
      <c r="A11740" s="94" t="s">
        <v>38867</v>
      </c>
      <c r="B11740" t="s">
        <v>38868</v>
      </c>
      <c r="C11740" t="s">
        <v>11192</v>
      </c>
      <c r="D11740">
        <v>17.78</v>
      </c>
      <c r="E11740" t="s">
        <v>30879</v>
      </c>
    </row>
    <row r="11741" spans="1:5" hidden="1" x14ac:dyDescent="0.2">
      <c r="A11741" s="94" t="s">
        <v>38859</v>
      </c>
      <c r="B11741" t="s">
        <v>38860</v>
      </c>
      <c r="C11741" t="s">
        <v>11192</v>
      </c>
      <c r="D11741">
        <v>13.08</v>
      </c>
      <c r="E11741" t="s">
        <v>30879</v>
      </c>
    </row>
    <row r="11742" spans="1:5" hidden="1" x14ac:dyDescent="0.2">
      <c r="A11742" s="94" t="s">
        <v>38875</v>
      </c>
      <c r="B11742" t="s">
        <v>38876</v>
      </c>
      <c r="C11742" t="s">
        <v>747</v>
      </c>
      <c r="D11742">
        <v>114.27</v>
      </c>
      <c r="E11742" t="s">
        <v>30879</v>
      </c>
    </row>
    <row r="11743" spans="1:5" hidden="1" x14ac:dyDescent="0.2">
      <c r="A11743" s="94" t="s">
        <v>38879</v>
      </c>
      <c r="B11743" t="s">
        <v>38880</v>
      </c>
      <c r="C11743" t="s">
        <v>11192</v>
      </c>
      <c r="D11743">
        <v>25.5</v>
      </c>
      <c r="E11743" t="s">
        <v>30879</v>
      </c>
    </row>
    <row r="11744" spans="1:5" hidden="1" x14ac:dyDescent="0.2">
      <c r="A11744" s="94" t="s">
        <v>38877</v>
      </c>
      <c r="B11744" t="s">
        <v>38878</v>
      </c>
      <c r="C11744" t="s">
        <v>11192</v>
      </c>
      <c r="D11744">
        <v>23.32</v>
      </c>
      <c r="E11744" t="s">
        <v>30879</v>
      </c>
    </row>
    <row r="11745" spans="1:5" hidden="1" x14ac:dyDescent="0.2">
      <c r="A11745" s="94" t="s">
        <v>38939</v>
      </c>
      <c r="B11745" t="s">
        <v>38940</v>
      </c>
      <c r="C11745" t="s">
        <v>747</v>
      </c>
      <c r="D11745">
        <v>115.61</v>
      </c>
      <c r="E11745" t="s">
        <v>30879</v>
      </c>
    </row>
    <row r="11746" spans="1:5" hidden="1" x14ac:dyDescent="0.2">
      <c r="A11746" s="94" t="s">
        <v>38935</v>
      </c>
      <c r="B11746" t="s">
        <v>38936</v>
      </c>
      <c r="C11746" t="s">
        <v>11192</v>
      </c>
      <c r="D11746">
        <v>29.34</v>
      </c>
      <c r="E11746" t="s">
        <v>30879</v>
      </c>
    </row>
    <row r="11747" spans="1:5" hidden="1" x14ac:dyDescent="0.2">
      <c r="A11747" s="94" t="s">
        <v>38937</v>
      </c>
      <c r="B11747" t="s">
        <v>38938</v>
      </c>
      <c r="C11747" t="s">
        <v>11192</v>
      </c>
      <c r="D11747">
        <v>19.43</v>
      </c>
      <c r="E11747" t="s">
        <v>30879</v>
      </c>
    </row>
    <row r="11748" spans="1:5" hidden="1" x14ac:dyDescent="0.2">
      <c r="A11748" s="94" t="s">
        <v>38837</v>
      </c>
      <c r="B11748" t="s">
        <v>38838</v>
      </c>
      <c r="C11748" t="s">
        <v>747</v>
      </c>
      <c r="D11748">
        <v>140.53</v>
      </c>
      <c r="E11748" t="s">
        <v>30879</v>
      </c>
    </row>
    <row r="11749" spans="1:5" hidden="1" x14ac:dyDescent="0.2">
      <c r="A11749" s="94" t="s">
        <v>38833</v>
      </c>
      <c r="B11749" t="s">
        <v>38834</v>
      </c>
      <c r="C11749" t="s">
        <v>11192</v>
      </c>
      <c r="D11749">
        <v>11.53</v>
      </c>
      <c r="E11749" t="s">
        <v>30879</v>
      </c>
    </row>
    <row r="11750" spans="1:5" hidden="1" x14ac:dyDescent="0.2">
      <c r="A11750" s="94" t="s">
        <v>38835</v>
      </c>
      <c r="B11750" t="s">
        <v>38836</v>
      </c>
      <c r="C11750" t="s">
        <v>11192</v>
      </c>
      <c r="D11750">
        <v>8.0299999999999994</v>
      </c>
      <c r="E11750" t="s">
        <v>30879</v>
      </c>
    </row>
    <row r="11751" spans="1:5" hidden="1" x14ac:dyDescent="0.2">
      <c r="A11751" s="94" t="s">
        <v>38843</v>
      </c>
      <c r="B11751" t="s">
        <v>38844</v>
      </c>
      <c r="C11751" t="s">
        <v>747</v>
      </c>
      <c r="D11751">
        <v>139.72</v>
      </c>
      <c r="E11751" t="s">
        <v>30879</v>
      </c>
    </row>
    <row r="11752" spans="1:5" hidden="1" x14ac:dyDescent="0.2">
      <c r="A11752" s="94" t="s">
        <v>38839</v>
      </c>
      <c r="B11752" t="s">
        <v>38840</v>
      </c>
      <c r="C11752" t="s">
        <v>11192</v>
      </c>
      <c r="D11752">
        <v>11.53</v>
      </c>
      <c r="E11752" t="s">
        <v>30879</v>
      </c>
    </row>
    <row r="11753" spans="1:5" hidden="1" x14ac:dyDescent="0.2">
      <c r="A11753" s="94" t="s">
        <v>38841</v>
      </c>
      <c r="B11753" t="s">
        <v>38842</v>
      </c>
      <c r="C11753" t="s">
        <v>11192</v>
      </c>
      <c r="D11753">
        <v>8.0299999999999994</v>
      </c>
      <c r="E11753" t="s">
        <v>30879</v>
      </c>
    </row>
    <row r="11754" spans="1:5" hidden="1" x14ac:dyDescent="0.2">
      <c r="A11754" s="94" t="s">
        <v>38855</v>
      </c>
      <c r="B11754" t="s">
        <v>38856</v>
      </c>
      <c r="C11754" t="s">
        <v>747</v>
      </c>
      <c r="D11754">
        <v>99.42</v>
      </c>
      <c r="E11754" t="s">
        <v>30879</v>
      </c>
    </row>
    <row r="11755" spans="1:5" hidden="1" x14ac:dyDescent="0.2">
      <c r="A11755" s="94" t="s">
        <v>38851</v>
      </c>
      <c r="B11755" t="s">
        <v>38852</v>
      </c>
      <c r="C11755" t="s">
        <v>11192</v>
      </c>
      <c r="D11755">
        <v>17.78</v>
      </c>
      <c r="E11755" t="s">
        <v>30879</v>
      </c>
    </row>
    <row r="11756" spans="1:5" hidden="1" x14ac:dyDescent="0.2">
      <c r="A11756" s="94" t="s">
        <v>38853</v>
      </c>
      <c r="B11756" t="s">
        <v>38854</v>
      </c>
      <c r="C11756" t="s">
        <v>11192</v>
      </c>
      <c r="D11756">
        <v>10.69</v>
      </c>
      <c r="E11756" t="s">
        <v>30879</v>
      </c>
    </row>
    <row r="11757" spans="1:5" hidden="1" x14ac:dyDescent="0.2">
      <c r="A11757" s="94" t="s">
        <v>38865</v>
      </c>
      <c r="B11757" t="s">
        <v>38866</v>
      </c>
      <c r="C11757" t="s">
        <v>747</v>
      </c>
      <c r="D11757">
        <v>122.71</v>
      </c>
      <c r="E11757" t="s">
        <v>30879</v>
      </c>
    </row>
    <row r="11758" spans="1:5" hidden="1" x14ac:dyDescent="0.2">
      <c r="A11758" s="94" t="s">
        <v>38861</v>
      </c>
      <c r="B11758" t="s">
        <v>38862</v>
      </c>
      <c r="C11758" t="s">
        <v>11192</v>
      </c>
      <c r="D11758">
        <v>17.78</v>
      </c>
      <c r="E11758" t="s">
        <v>30879</v>
      </c>
    </row>
    <row r="11759" spans="1:5" hidden="1" x14ac:dyDescent="0.2">
      <c r="A11759" s="94" t="s">
        <v>38863</v>
      </c>
      <c r="B11759" t="s">
        <v>38864</v>
      </c>
      <c r="C11759" t="s">
        <v>11192</v>
      </c>
      <c r="D11759">
        <v>12.65</v>
      </c>
      <c r="E11759" t="s">
        <v>30879</v>
      </c>
    </row>
    <row r="11760" spans="1:5" hidden="1" x14ac:dyDescent="0.2">
      <c r="A11760" s="94" t="s">
        <v>38849</v>
      </c>
      <c r="B11760" t="s">
        <v>38850</v>
      </c>
      <c r="C11760" t="s">
        <v>747</v>
      </c>
      <c r="D11760">
        <v>98.47</v>
      </c>
      <c r="E11760" t="s">
        <v>30879</v>
      </c>
    </row>
    <row r="11761" spans="1:5" hidden="1" x14ac:dyDescent="0.2">
      <c r="A11761" s="94" t="s">
        <v>38845</v>
      </c>
      <c r="B11761" t="s">
        <v>38846</v>
      </c>
      <c r="C11761" t="s">
        <v>11192</v>
      </c>
      <c r="D11761">
        <v>14.82</v>
      </c>
      <c r="E11761" t="s">
        <v>30879</v>
      </c>
    </row>
    <row r="11762" spans="1:5" hidden="1" x14ac:dyDescent="0.2">
      <c r="A11762" s="94" t="s">
        <v>38847</v>
      </c>
      <c r="B11762" t="s">
        <v>38848</v>
      </c>
      <c r="C11762" t="s">
        <v>11192</v>
      </c>
      <c r="D11762">
        <v>7.46</v>
      </c>
      <c r="E11762" t="s">
        <v>30879</v>
      </c>
    </row>
    <row r="11763" spans="1:5" hidden="1" x14ac:dyDescent="0.2">
      <c r="A11763" s="94" t="s">
        <v>38921</v>
      </c>
      <c r="B11763" t="s">
        <v>38922</v>
      </c>
      <c r="C11763" t="s">
        <v>747</v>
      </c>
      <c r="D11763">
        <v>133.75</v>
      </c>
      <c r="E11763" t="s">
        <v>30879</v>
      </c>
    </row>
    <row r="11764" spans="1:5" hidden="1" x14ac:dyDescent="0.2">
      <c r="A11764" s="94" t="s">
        <v>38917</v>
      </c>
      <c r="B11764" t="s">
        <v>38918</v>
      </c>
      <c r="C11764" t="s">
        <v>11192</v>
      </c>
      <c r="D11764">
        <v>20.239999999999998</v>
      </c>
      <c r="E11764" t="s">
        <v>30879</v>
      </c>
    </row>
    <row r="11765" spans="1:5" hidden="1" x14ac:dyDescent="0.2">
      <c r="A11765" s="94" t="s">
        <v>38919</v>
      </c>
      <c r="B11765" t="s">
        <v>38920</v>
      </c>
      <c r="C11765" t="s">
        <v>11192</v>
      </c>
      <c r="D11765">
        <v>13.51</v>
      </c>
      <c r="E11765" t="s">
        <v>30879</v>
      </c>
    </row>
    <row r="11766" spans="1:5" hidden="1" x14ac:dyDescent="0.2">
      <c r="A11766" s="94" t="s">
        <v>38909</v>
      </c>
      <c r="B11766" t="s">
        <v>38910</v>
      </c>
      <c r="C11766" t="s">
        <v>747</v>
      </c>
      <c r="D11766">
        <v>167.39</v>
      </c>
      <c r="E11766" t="s">
        <v>30879</v>
      </c>
    </row>
    <row r="11767" spans="1:5" hidden="1" x14ac:dyDescent="0.2">
      <c r="A11767" s="94" t="s">
        <v>38905</v>
      </c>
      <c r="B11767" t="s">
        <v>38906</v>
      </c>
      <c r="C11767" t="s">
        <v>11192</v>
      </c>
      <c r="D11767">
        <v>14.52</v>
      </c>
      <c r="E11767" t="s">
        <v>30879</v>
      </c>
    </row>
    <row r="11768" spans="1:5" hidden="1" x14ac:dyDescent="0.2">
      <c r="A11768" s="94" t="s">
        <v>38907</v>
      </c>
      <c r="B11768" t="s">
        <v>38908</v>
      </c>
      <c r="C11768" t="s">
        <v>11192</v>
      </c>
      <c r="D11768">
        <v>11.31</v>
      </c>
      <c r="E11768" t="s">
        <v>30879</v>
      </c>
    </row>
    <row r="11769" spans="1:5" hidden="1" x14ac:dyDescent="0.2">
      <c r="A11769" s="94" t="s">
        <v>38873</v>
      </c>
      <c r="B11769" t="s">
        <v>38874</v>
      </c>
      <c r="C11769" t="s">
        <v>747</v>
      </c>
      <c r="D11769">
        <v>95.96</v>
      </c>
      <c r="E11769" t="s">
        <v>30879</v>
      </c>
    </row>
    <row r="11770" spans="1:5" hidden="1" x14ac:dyDescent="0.2">
      <c r="A11770" s="94" t="s">
        <v>38869</v>
      </c>
      <c r="B11770" t="s">
        <v>38870</v>
      </c>
      <c r="C11770" t="s">
        <v>11192</v>
      </c>
      <c r="D11770">
        <v>25.48</v>
      </c>
      <c r="E11770" t="s">
        <v>30879</v>
      </c>
    </row>
    <row r="11771" spans="1:5" hidden="1" x14ac:dyDescent="0.2">
      <c r="A11771" s="94" t="s">
        <v>38871</v>
      </c>
      <c r="B11771" t="s">
        <v>38872</v>
      </c>
      <c r="C11771" t="s">
        <v>11192</v>
      </c>
      <c r="D11771">
        <v>14.54</v>
      </c>
      <c r="E11771" t="s">
        <v>30879</v>
      </c>
    </row>
    <row r="11772" spans="1:5" hidden="1" x14ac:dyDescent="0.2">
      <c r="A11772" s="94" t="s">
        <v>38825</v>
      </c>
      <c r="B11772" t="s">
        <v>38826</v>
      </c>
      <c r="C11772" t="s">
        <v>747</v>
      </c>
      <c r="D11772">
        <v>102.57</v>
      </c>
      <c r="E11772" t="s">
        <v>30879</v>
      </c>
    </row>
    <row r="11773" spans="1:5" hidden="1" x14ac:dyDescent="0.2">
      <c r="A11773" s="94" t="s">
        <v>38821</v>
      </c>
      <c r="B11773" t="s">
        <v>38822</v>
      </c>
      <c r="C11773" t="s">
        <v>11192</v>
      </c>
      <c r="D11773">
        <v>10.81</v>
      </c>
      <c r="E11773" t="s">
        <v>30879</v>
      </c>
    </row>
    <row r="11774" spans="1:5" hidden="1" x14ac:dyDescent="0.2">
      <c r="A11774" s="94" t="s">
        <v>38823</v>
      </c>
      <c r="B11774" t="s">
        <v>38824</v>
      </c>
      <c r="C11774" t="s">
        <v>11192</v>
      </c>
      <c r="D11774">
        <v>5.26</v>
      </c>
      <c r="E11774" t="s">
        <v>30879</v>
      </c>
    </row>
    <row r="11775" spans="1:5" hidden="1" x14ac:dyDescent="0.2">
      <c r="A11775" s="94" t="s">
        <v>38831</v>
      </c>
      <c r="B11775" t="s">
        <v>38832</v>
      </c>
      <c r="C11775" t="s">
        <v>747</v>
      </c>
      <c r="D11775">
        <v>136.43</v>
      </c>
      <c r="E11775" t="s">
        <v>30879</v>
      </c>
    </row>
    <row r="11776" spans="1:5" hidden="1" x14ac:dyDescent="0.2">
      <c r="A11776" s="94" t="s">
        <v>38827</v>
      </c>
      <c r="B11776" t="s">
        <v>38828</v>
      </c>
      <c r="C11776" t="s">
        <v>11192</v>
      </c>
      <c r="D11776">
        <v>10.81</v>
      </c>
      <c r="E11776" t="s">
        <v>30879</v>
      </c>
    </row>
    <row r="11777" spans="1:5" hidden="1" x14ac:dyDescent="0.2">
      <c r="A11777" s="94" t="s">
        <v>38829</v>
      </c>
      <c r="B11777" t="s">
        <v>38830</v>
      </c>
      <c r="C11777" t="s">
        <v>11192</v>
      </c>
      <c r="D11777">
        <v>7</v>
      </c>
      <c r="E11777" t="s">
        <v>30879</v>
      </c>
    </row>
    <row r="11778" spans="1:5" hidden="1" x14ac:dyDescent="0.2">
      <c r="A11778" s="94" t="s">
        <v>38799</v>
      </c>
      <c r="B11778" t="s">
        <v>38800</v>
      </c>
      <c r="C11778" t="s">
        <v>747</v>
      </c>
      <c r="D11778">
        <v>84.26</v>
      </c>
      <c r="E11778" t="s">
        <v>30879</v>
      </c>
    </row>
    <row r="11779" spans="1:5" hidden="1" x14ac:dyDescent="0.2">
      <c r="A11779" s="94" t="s">
        <v>11250</v>
      </c>
      <c r="B11779" t="s">
        <v>11251</v>
      </c>
      <c r="C11779" t="s">
        <v>1597</v>
      </c>
      <c r="D11779">
        <v>22.62</v>
      </c>
      <c r="E11779" t="s">
        <v>30879</v>
      </c>
    </row>
    <row r="11780" spans="1:5" hidden="1" x14ac:dyDescent="0.2">
      <c r="A11780" s="94" t="s">
        <v>11252</v>
      </c>
      <c r="B11780" t="s">
        <v>11253</v>
      </c>
      <c r="C11780" t="s">
        <v>1597</v>
      </c>
      <c r="D11780">
        <v>28.86</v>
      </c>
      <c r="E11780" t="s">
        <v>30879</v>
      </c>
    </row>
    <row r="11781" spans="1:5" hidden="1" x14ac:dyDescent="0.2">
      <c r="A11781" s="94" t="s">
        <v>11254</v>
      </c>
      <c r="B11781" t="s">
        <v>11255</v>
      </c>
      <c r="C11781" t="s">
        <v>1597</v>
      </c>
      <c r="D11781">
        <v>36.07</v>
      </c>
      <c r="E11781" t="s">
        <v>30879</v>
      </c>
    </row>
    <row r="11782" spans="1:5" hidden="1" x14ac:dyDescent="0.2">
      <c r="A11782" s="94" t="s">
        <v>11256</v>
      </c>
      <c r="B11782" t="s">
        <v>11257</v>
      </c>
      <c r="C11782" t="s">
        <v>1623</v>
      </c>
      <c r="D11782">
        <v>10.27</v>
      </c>
      <c r="E11782" t="s">
        <v>30879</v>
      </c>
    </row>
    <row r="11783" spans="1:5" hidden="1" x14ac:dyDescent="0.2">
      <c r="A11783" s="94" t="s">
        <v>22644</v>
      </c>
      <c r="B11783" t="s">
        <v>22645</v>
      </c>
      <c r="C11783" t="s">
        <v>747</v>
      </c>
      <c r="D11783">
        <v>184.54</v>
      </c>
      <c r="E11783" t="s">
        <v>30879</v>
      </c>
    </row>
    <row r="11784" spans="1:5" hidden="1" x14ac:dyDescent="0.2">
      <c r="A11784" s="94" t="s">
        <v>11258</v>
      </c>
      <c r="B11784" t="s">
        <v>11259</v>
      </c>
      <c r="C11784" t="s">
        <v>747</v>
      </c>
      <c r="D11784">
        <v>53.98</v>
      </c>
      <c r="E11784" t="s">
        <v>30879</v>
      </c>
    </row>
    <row r="11785" spans="1:5" hidden="1" x14ac:dyDescent="0.2">
      <c r="A11785" s="94" t="s">
        <v>11260</v>
      </c>
      <c r="B11785" t="s">
        <v>22646</v>
      </c>
      <c r="C11785" t="s">
        <v>747</v>
      </c>
      <c r="D11785">
        <v>102.09</v>
      </c>
      <c r="E11785" t="s">
        <v>30879</v>
      </c>
    </row>
    <row r="11786" spans="1:5" hidden="1" x14ac:dyDescent="0.2">
      <c r="A11786" s="94" t="s">
        <v>39073</v>
      </c>
      <c r="B11786" t="s">
        <v>39074</v>
      </c>
      <c r="C11786" t="s">
        <v>1597</v>
      </c>
      <c r="D11786">
        <v>29.22</v>
      </c>
      <c r="E11786" t="s">
        <v>30879</v>
      </c>
    </row>
    <row r="11787" spans="1:5" hidden="1" x14ac:dyDescent="0.2">
      <c r="A11787" s="94" t="s">
        <v>39075</v>
      </c>
      <c r="B11787" t="s">
        <v>39076</v>
      </c>
      <c r="C11787" t="s">
        <v>1597</v>
      </c>
      <c r="D11787">
        <v>32.46</v>
      </c>
      <c r="E11787" t="s">
        <v>30879</v>
      </c>
    </row>
    <row r="11788" spans="1:5" hidden="1" x14ac:dyDescent="0.2">
      <c r="A11788" s="94" t="s">
        <v>39077</v>
      </c>
      <c r="B11788" t="s">
        <v>39078</v>
      </c>
      <c r="C11788" t="s">
        <v>747</v>
      </c>
      <c r="D11788">
        <v>27.07</v>
      </c>
      <c r="E11788" t="s">
        <v>30879</v>
      </c>
    </row>
    <row r="11789" spans="1:5" hidden="1" x14ac:dyDescent="0.2">
      <c r="A11789" s="94" t="s">
        <v>39079</v>
      </c>
      <c r="B11789" t="s">
        <v>39080</v>
      </c>
      <c r="C11789" t="s">
        <v>11192</v>
      </c>
      <c r="D11789">
        <v>9.08</v>
      </c>
      <c r="E11789" t="s">
        <v>30879</v>
      </c>
    </row>
    <row r="11790" spans="1:5" hidden="1" x14ac:dyDescent="0.2">
      <c r="A11790" s="94" t="s">
        <v>22647</v>
      </c>
      <c r="B11790" t="s">
        <v>22648</v>
      </c>
      <c r="C11790" t="s">
        <v>747</v>
      </c>
      <c r="D11790">
        <v>137.24</v>
      </c>
      <c r="E11790" t="s">
        <v>30879</v>
      </c>
    </row>
    <row r="11791" spans="1:5" hidden="1" x14ac:dyDescent="0.2">
      <c r="A11791" s="94" t="s">
        <v>11261</v>
      </c>
      <c r="B11791" t="s">
        <v>11262</v>
      </c>
      <c r="C11791" t="s">
        <v>747</v>
      </c>
      <c r="D11791">
        <v>142.18</v>
      </c>
      <c r="E11791" t="s">
        <v>30879</v>
      </c>
    </row>
    <row r="11792" spans="1:5" hidden="1" x14ac:dyDescent="0.2">
      <c r="A11792" s="94" t="s">
        <v>39081</v>
      </c>
      <c r="B11792" t="s">
        <v>39082</v>
      </c>
      <c r="C11792" t="s">
        <v>11192</v>
      </c>
      <c r="D11792">
        <v>17.64</v>
      </c>
      <c r="E11792" t="s">
        <v>30879</v>
      </c>
    </row>
    <row r="11793" spans="1:5" hidden="1" x14ac:dyDescent="0.2">
      <c r="A11793" s="94" t="s">
        <v>39083</v>
      </c>
      <c r="B11793" t="s">
        <v>39084</v>
      </c>
      <c r="C11793" t="s">
        <v>747</v>
      </c>
      <c r="D11793">
        <v>129.75</v>
      </c>
      <c r="E11793" t="s">
        <v>30879</v>
      </c>
    </row>
    <row r="11794" spans="1:5" hidden="1" x14ac:dyDescent="0.2">
      <c r="A11794" s="94" t="s">
        <v>39085</v>
      </c>
      <c r="B11794" t="s">
        <v>39086</v>
      </c>
      <c r="C11794" t="s">
        <v>747</v>
      </c>
      <c r="D11794">
        <v>151</v>
      </c>
      <c r="E11794" t="s">
        <v>30879</v>
      </c>
    </row>
    <row r="11795" spans="1:5" hidden="1" x14ac:dyDescent="0.2">
      <c r="A11795" s="94" t="s">
        <v>39087</v>
      </c>
      <c r="B11795" t="s">
        <v>39088</v>
      </c>
      <c r="C11795" t="s">
        <v>747</v>
      </c>
      <c r="D11795">
        <v>151</v>
      </c>
      <c r="E11795" t="s">
        <v>30879</v>
      </c>
    </row>
    <row r="11796" spans="1:5" hidden="1" x14ac:dyDescent="0.2">
      <c r="A11796" s="94" t="s">
        <v>39089</v>
      </c>
      <c r="B11796" t="s">
        <v>39090</v>
      </c>
      <c r="C11796" t="s">
        <v>747</v>
      </c>
      <c r="D11796">
        <v>151</v>
      </c>
      <c r="E11796" t="s">
        <v>30879</v>
      </c>
    </row>
    <row r="11797" spans="1:5" hidden="1" x14ac:dyDescent="0.2">
      <c r="A11797" s="94" t="s">
        <v>39091</v>
      </c>
      <c r="B11797" t="s">
        <v>39092</v>
      </c>
      <c r="C11797" t="s">
        <v>11192</v>
      </c>
      <c r="D11797">
        <v>7.55</v>
      </c>
      <c r="E11797" t="s">
        <v>30879</v>
      </c>
    </row>
    <row r="11798" spans="1:5" hidden="1" x14ac:dyDescent="0.2">
      <c r="A11798" s="94" t="s">
        <v>39093</v>
      </c>
      <c r="B11798" t="s">
        <v>39094</v>
      </c>
      <c r="C11798" t="s">
        <v>747</v>
      </c>
      <c r="D11798">
        <v>38.46</v>
      </c>
      <c r="E11798" t="s">
        <v>30879</v>
      </c>
    </row>
    <row r="11799" spans="1:5" hidden="1" x14ac:dyDescent="0.2">
      <c r="A11799" s="94" t="s">
        <v>39095</v>
      </c>
      <c r="B11799" t="s">
        <v>39096</v>
      </c>
      <c r="C11799" t="s">
        <v>747</v>
      </c>
      <c r="D11799">
        <v>41.28</v>
      </c>
      <c r="E11799" t="s">
        <v>30879</v>
      </c>
    </row>
    <row r="11800" spans="1:5" hidden="1" x14ac:dyDescent="0.2">
      <c r="A11800" s="94" t="s">
        <v>39097</v>
      </c>
      <c r="B11800" t="s">
        <v>39098</v>
      </c>
      <c r="C11800" t="s">
        <v>747</v>
      </c>
      <c r="D11800">
        <v>66.569999999999993</v>
      </c>
      <c r="E11800" t="s">
        <v>30879</v>
      </c>
    </row>
    <row r="11801" spans="1:5" hidden="1" x14ac:dyDescent="0.2">
      <c r="A11801" s="94" t="s">
        <v>39099</v>
      </c>
      <c r="B11801" t="s">
        <v>39100</v>
      </c>
      <c r="C11801" t="s">
        <v>747</v>
      </c>
      <c r="D11801">
        <v>69</v>
      </c>
      <c r="E11801" t="s">
        <v>30879</v>
      </c>
    </row>
    <row r="11802" spans="1:5" hidden="1" x14ac:dyDescent="0.2">
      <c r="A11802" s="94" t="s">
        <v>39101</v>
      </c>
      <c r="B11802" t="s">
        <v>39102</v>
      </c>
      <c r="C11802" t="s">
        <v>11192</v>
      </c>
      <c r="D11802">
        <v>27.06</v>
      </c>
      <c r="E11802" t="s">
        <v>30879</v>
      </c>
    </row>
    <row r="11803" spans="1:5" hidden="1" x14ac:dyDescent="0.2">
      <c r="A11803" s="94" t="s">
        <v>39103</v>
      </c>
      <c r="B11803" t="s">
        <v>39104</v>
      </c>
      <c r="C11803" t="s">
        <v>747</v>
      </c>
      <c r="D11803">
        <v>95.58</v>
      </c>
      <c r="E11803" t="s">
        <v>30879</v>
      </c>
    </row>
    <row r="11804" spans="1:5" hidden="1" x14ac:dyDescent="0.2">
      <c r="A11804" s="94" t="s">
        <v>692</v>
      </c>
      <c r="B11804" t="s">
        <v>39109</v>
      </c>
      <c r="C11804" t="s">
        <v>1597</v>
      </c>
      <c r="D11804">
        <v>13.59</v>
      </c>
      <c r="E11804" t="s">
        <v>30879</v>
      </c>
    </row>
    <row r="11805" spans="1:5" hidden="1" x14ac:dyDescent="0.2">
      <c r="A11805" s="94" t="s">
        <v>39105</v>
      </c>
      <c r="B11805" t="s">
        <v>39106</v>
      </c>
      <c r="C11805" t="s">
        <v>1597</v>
      </c>
      <c r="D11805">
        <v>38.36</v>
      </c>
      <c r="E11805" t="s">
        <v>30879</v>
      </c>
    </row>
    <row r="11806" spans="1:5" hidden="1" x14ac:dyDescent="0.2">
      <c r="A11806" s="94" t="s">
        <v>39107</v>
      </c>
      <c r="B11806" t="s">
        <v>39108</v>
      </c>
      <c r="C11806" t="s">
        <v>1597</v>
      </c>
      <c r="D11806">
        <v>25.25</v>
      </c>
      <c r="E11806" t="s">
        <v>30879</v>
      </c>
    </row>
    <row r="11807" spans="1:5" hidden="1" x14ac:dyDescent="0.2">
      <c r="A11807" s="94" t="s">
        <v>11263</v>
      </c>
      <c r="B11807" t="s">
        <v>39114</v>
      </c>
      <c r="C11807" t="s">
        <v>747</v>
      </c>
      <c r="D11807">
        <v>92.95</v>
      </c>
      <c r="E11807" t="s">
        <v>30879</v>
      </c>
    </row>
    <row r="11808" spans="1:5" hidden="1" x14ac:dyDescent="0.2">
      <c r="A11808" s="94" t="s">
        <v>3091</v>
      </c>
      <c r="B11808" t="s">
        <v>3092</v>
      </c>
      <c r="C11808" t="s">
        <v>11192</v>
      </c>
      <c r="D11808">
        <v>9.9</v>
      </c>
      <c r="E11808" t="s">
        <v>30879</v>
      </c>
    </row>
    <row r="11809" spans="1:5" hidden="1" x14ac:dyDescent="0.2">
      <c r="A11809" s="94" t="s">
        <v>39115</v>
      </c>
      <c r="B11809" t="s">
        <v>39116</v>
      </c>
      <c r="C11809" t="s">
        <v>11192</v>
      </c>
      <c r="D11809">
        <v>7.26</v>
      </c>
      <c r="E11809" t="s">
        <v>30879</v>
      </c>
    </row>
    <row r="11810" spans="1:5" hidden="1" x14ac:dyDescent="0.2">
      <c r="A11810" s="94" t="s">
        <v>6763</v>
      </c>
      <c r="B11810" t="s">
        <v>6764</v>
      </c>
      <c r="C11810" t="s">
        <v>747</v>
      </c>
      <c r="D11810">
        <v>193.34</v>
      </c>
      <c r="E11810" t="s">
        <v>30879</v>
      </c>
    </row>
    <row r="11811" spans="1:5" hidden="1" x14ac:dyDescent="0.2">
      <c r="A11811" s="94" t="s">
        <v>39119</v>
      </c>
      <c r="B11811" t="s">
        <v>39120</v>
      </c>
      <c r="C11811" t="s">
        <v>11192</v>
      </c>
      <c r="D11811">
        <v>11.65</v>
      </c>
      <c r="E11811" t="s">
        <v>30879</v>
      </c>
    </row>
    <row r="11812" spans="1:5" hidden="1" x14ac:dyDescent="0.2">
      <c r="A11812" s="94" t="s">
        <v>694</v>
      </c>
      <c r="B11812" t="s">
        <v>5921</v>
      </c>
      <c r="C11812" t="s">
        <v>747</v>
      </c>
      <c r="D11812">
        <v>65.8</v>
      </c>
      <c r="E11812" t="s">
        <v>30879</v>
      </c>
    </row>
    <row r="11813" spans="1:5" hidden="1" x14ac:dyDescent="0.2">
      <c r="A11813" s="94" t="s">
        <v>3093</v>
      </c>
      <c r="B11813" t="s">
        <v>11264</v>
      </c>
      <c r="C11813" t="s">
        <v>11192</v>
      </c>
      <c r="D11813">
        <v>13.18</v>
      </c>
      <c r="E11813" t="s">
        <v>30879</v>
      </c>
    </row>
    <row r="11814" spans="1:5" hidden="1" x14ac:dyDescent="0.2">
      <c r="A11814" s="94" t="s">
        <v>39117</v>
      </c>
      <c r="B11814" t="s">
        <v>39118</v>
      </c>
      <c r="C11814" t="s">
        <v>11192</v>
      </c>
      <c r="D11814">
        <v>13.43</v>
      </c>
      <c r="E11814" t="s">
        <v>30879</v>
      </c>
    </row>
    <row r="11815" spans="1:5" hidden="1" x14ac:dyDescent="0.2">
      <c r="A11815" s="94" t="s">
        <v>6765</v>
      </c>
      <c r="B11815" t="s">
        <v>6766</v>
      </c>
      <c r="C11815" t="s">
        <v>11192</v>
      </c>
      <c r="D11815">
        <v>14.55</v>
      </c>
      <c r="E11815" t="s">
        <v>30879</v>
      </c>
    </row>
    <row r="11816" spans="1:5" hidden="1" x14ac:dyDescent="0.2">
      <c r="A11816" s="94" t="s">
        <v>11265</v>
      </c>
      <c r="B11816" t="s">
        <v>11266</v>
      </c>
      <c r="C11816" t="s">
        <v>243</v>
      </c>
      <c r="D11816">
        <v>28.14</v>
      </c>
      <c r="E11816" t="s">
        <v>30879</v>
      </c>
    </row>
    <row r="11817" spans="1:5" hidden="1" x14ac:dyDescent="0.2">
      <c r="A11817" s="94" t="s">
        <v>11267</v>
      </c>
      <c r="B11817" t="s">
        <v>11268</v>
      </c>
      <c r="C11817" t="s">
        <v>1597</v>
      </c>
      <c r="D11817">
        <v>14.03</v>
      </c>
      <c r="E11817" t="s">
        <v>30879</v>
      </c>
    </row>
    <row r="11818" spans="1:5" hidden="1" x14ac:dyDescent="0.2">
      <c r="A11818" s="94" t="s">
        <v>22649</v>
      </c>
      <c r="B11818" t="s">
        <v>22650</v>
      </c>
      <c r="C11818" t="s">
        <v>1597</v>
      </c>
      <c r="D11818">
        <v>19.149999999999999</v>
      </c>
      <c r="E11818" t="s">
        <v>30879</v>
      </c>
    </row>
    <row r="11819" spans="1:5" hidden="1" x14ac:dyDescent="0.2">
      <c r="A11819" s="94" t="s">
        <v>39059</v>
      </c>
      <c r="B11819" t="s">
        <v>39060</v>
      </c>
      <c r="C11819" t="s">
        <v>1597</v>
      </c>
      <c r="D11819">
        <v>17.71</v>
      </c>
      <c r="E11819" t="s">
        <v>30879</v>
      </c>
    </row>
    <row r="11820" spans="1:5" hidden="1" x14ac:dyDescent="0.2">
      <c r="A11820" s="94" t="s">
        <v>11269</v>
      </c>
      <c r="B11820" t="s">
        <v>11270</v>
      </c>
      <c r="C11820" t="s">
        <v>1597</v>
      </c>
      <c r="D11820">
        <v>28.06</v>
      </c>
      <c r="E11820" t="s">
        <v>30879</v>
      </c>
    </row>
    <row r="11821" spans="1:5" hidden="1" x14ac:dyDescent="0.2">
      <c r="A11821" s="94" t="s">
        <v>22651</v>
      </c>
      <c r="B11821" t="s">
        <v>22652</v>
      </c>
      <c r="C11821" t="s">
        <v>1597</v>
      </c>
      <c r="D11821">
        <v>38.28</v>
      </c>
      <c r="E11821" t="s">
        <v>30879</v>
      </c>
    </row>
    <row r="11822" spans="1:5" hidden="1" x14ac:dyDescent="0.2">
      <c r="A11822" s="94" t="s">
        <v>39061</v>
      </c>
      <c r="B11822" t="s">
        <v>39062</v>
      </c>
      <c r="C11822" t="s">
        <v>1597</v>
      </c>
      <c r="D11822">
        <v>40.29</v>
      </c>
      <c r="E11822" t="s">
        <v>30879</v>
      </c>
    </row>
    <row r="11823" spans="1:5" hidden="1" x14ac:dyDescent="0.2">
      <c r="A11823" s="94" t="s">
        <v>39063</v>
      </c>
      <c r="B11823" t="s">
        <v>39064</v>
      </c>
      <c r="C11823" t="s">
        <v>1597</v>
      </c>
      <c r="D11823">
        <v>43.96</v>
      </c>
      <c r="E11823" t="s">
        <v>30879</v>
      </c>
    </row>
    <row r="11824" spans="1:5" hidden="1" x14ac:dyDescent="0.2">
      <c r="A11824" s="94" t="s">
        <v>11271</v>
      </c>
      <c r="B11824" t="s">
        <v>11272</v>
      </c>
      <c r="C11824" t="s">
        <v>1597</v>
      </c>
      <c r="D11824">
        <v>53.62</v>
      </c>
      <c r="E11824" t="s">
        <v>30879</v>
      </c>
    </row>
    <row r="11825" spans="1:5" hidden="1" x14ac:dyDescent="0.2">
      <c r="A11825" s="94" t="s">
        <v>39065</v>
      </c>
      <c r="B11825" t="s">
        <v>39066</v>
      </c>
      <c r="C11825" t="s">
        <v>1597</v>
      </c>
      <c r="D11825">
        <v>47.23</v>
      </c>
      <c r="E11825" t="s">
        <v>30879</v>
      </c>
    </row>
    <row r="11826" spans="1:5" hidden="1" x14ac:dyDescent="0.2">
      <c r="A11826" s="94" t="s">
        <v>39067</v>
      </c>
      <c r="B11826" t="s">
        <v>39068</v>
      </c>
      <c r="C11826" t="s">
        <v>1597</v>
      </c>
      <c r="D11826">
        <v>65.97</v>
      </c>
      <c r="E11826" t="s">
        <v>30879</v>
      </c>
    </row>
    <row r="11827" spans="1:5" hidden="1" x14ac:dyDescent="0.2">
      <c r="A11827" s="94" t="s">
        <v>11273</v>
      </c>
      <c r="B11827" t="s">
        <v>11274</v>
      </c>
      <c r="C11827" t="s">
        <v>1597</v>
      </c>
      <c r="D11827">
        <v>70.13</v>
      </c>
      <c r="E11827" t="s">
        <v>30879</v>
      </c>
    </row>
    <row r="11828" spans="1:5" hidden="1" x14ac:dyDescent="0.2">
      <c r="A11828" s="94" t="s">
        <v>2715</v>
      </c>
      <c r="B11828" t="s">
        <v>22653</v>
      </c>
      <c r="C11828" t="s">
        <v>2815</v>
      </c>
      <c r="D11828">
        <v>52.41</v>
      </c>
      <c r="E11828" t="s">
        <v>30879</v>
      </c>
    </row>
    <row r="11829" spans="1:5" hidden="1" x14ac:dyDescent="0.2">
      <c r="A11829" s="94" t="s">
        <v>2716</v>
      </c>
      <c r="B11829" t="s">
        <v>39185</v>
      </c>
      <c r="C11829" t="s">
        <v>2815</v>
      </c>
      <c r="D11829">
        <v>54.75</v>
      </c>
      <c r="E11829" t="s">
        <v>30879</v>
      </c>
    </row>
    <row r="11830" spans="1:5" hidden="1" x14ac:dyDescent="0.2">
      <c r="A11830" s="94" t="s">
        <v>39186</v>
      </c>
      <c r="B11830" t="s">
        <v>39187</v>
      </c>
      <c r="C11830" t="s">
        <v>2815</v>
      </c>
      <c r="D11830">
        <v>45.81</v>
      </c>
      <c r="E11830" t="s">
        <v>30879</v>
      </c>
    </row>
    <row r="11831" spans="1:5" hidden="1" x14ac:dyDescent="0.2">
      <c r="A11831" s="94" t="s">
        <v>2717</v>
      </c>
      <c r="B11831" t="s">
        <v>39188</v>
      </c>
      <c r="C11831" t="s">
        <v>2815</v>
      </c>
      <c r="D11831">
        <v>57.02</v>
      </c>
      <c r="E11831" t="s">
        <v>30879</v>
      </c>
    </row>
    <row r="11832" spans="1:5" hidden="1" x14ac:dyDescent="0.2">
      <c r="A11832" s="94" t="s">
        <v>2718</v>
      </c>
      <c r="B11832" t="s">
        <v>11275</v>
      </c>
      <c r="C11832" t="s">
        <v>2815</v>
      </c>
      <c r="D11832">
        <v>61.09</v>
      </c>
      <c r="E11832" t="s">
        <v>30879</v>
      </c>
    </row>
    <row r="11833" spans="1:5" hidden="1" x14ac:dyDescent="0.2">
      <c r="A11833" s="94" t="s">
        <v>11276</v>
      </c>
      <c r="B11833" t="s">
        <v>11277</v>
      </c>
      <c r="C11833" t="s">
        <v>1597</v>
      </c>
      <c r="D11833">
        <v>63.41</v>
      </c>
      <c r="E11833" t="s">
        <v>30879</v>
      </c>
    </row>
    <row r="11834" spans="1:5" hidden="1" x14ac:dyDescent="0.2">
      <c r="A11834" s="94" t="s">
        <v>11278</v>
      </c>
      <c r="B11834" t="s">
        <v>11279</v>
      </c>
      <c r="C11834" t="s">
        <v>1597</v>
      </c>
      <c r="D11834">
        <v>51.53</v>
      </c>
      <c r="E11834" t="s">
        <v>30879</v>
      </c>
    </row>
    <row r="11835" spans="1:5" hidden="1" x14ac:dyDescent="0.2">
      <c r="A11835" s="94" t="s">
        <v>39175</v>
      </c>
      <c r="B11835" t="s">
        <v>39176</v>
      </c>
      <c r="C11835" t="s">
        <v>1597</v>
      </c>
      <c r="D11835">
        <v>5.7</v>
      </c>
      <c r="E11835" t="s">
        <v>30879</v>
      </c>
    </row>
    <row r="11836" spans="1:5" hidden="1" x14ac:dyDescent="0.2">
      <c r="A11836" s="94" t="s">
        <v>22654</v>
      </c>
      <c r="B11836" t="s">
        <v>22655</v>
      </c>
      <c r="C11836" t="s">
        <v>1597</v>
      </c>
      <c r="D11836">
        <v>5.15</v>
      </c>
      <c r="E11836" t="s">
        <v>30879</v>
      </c>
    </row>
    <row r="11837" spans="1:5" hidden="1" x14ac:dyDescent="0.2">
      <c r="A11837" s="94" t="s">
        <v>39177</v>
      </c>
      <c r="B11837" t="s">
        <v>39178</v>
      </c>
      <c r="C11837" t="s">
        <v>1597</v>
      </c>
      <c r="D11837">
        <v>8.57</v>
      </c>
      <c r="E11837" t="s">
        <v>30879</v>
      </c>
    </row>
    <row r="11838" spans="1:5" hidden="1" x14ac:dyDescent="0.2">
      <c r="A11838" s="94" t="s">
        <v>11280</v>
      </c>
      <c r="B11838" t="s">
        <v>11281</v>
      </c>
      <c r="C11838" t="s">
        <v>1597</v>
      </c>
      <c r="D11838">
        <v>7.74</v>
      </c>
      <c r="E11838" t="s">
        <v>30879</v>
      </c>
    </row>
    <row r="11839" spans="1:5" hidden="1" x14ac:dyDescent="0.2">
      <c r="A11839" s="94" t="s">
        <v>39179</v>
      </c>
      <c r="B11839" t="s">
        <v>39180</v>
      </c>
      <c r="C11839" t="s">
        <v>1597</v>
      </c>
      <c r="D11839">
        <v>11.33</v>
      </c>
      <c r="E11839" t="s">
        <v>30879</v>
      </c>
    </row>
    <row r="11840" spans="1:5" hidden="1" x14ac:dyDescent="0.2">
      <c r="A11840" s="94" t="s">
        <v>4931</v>
      </c>
      <c r="B11840" t="s">
        <v>4932</v>
      </c>
      <c r="C11840" t="s">
        <v>1597</v>
      </c>
      <c r="D11840">
        <v>8.98</v>
      </c>
      <c r="E11840" t="s">
        <v>30879</v>
      </c>
    </row>
    <row r="11841" spans="1:5" hidden="1" x14ac:dyDescent="0.2">
      <c r="A11841" s="94" t="s">
        <v>39181</v>
      </c>
      <c r="B11841" t="s">
        <v>39182</v>
      </c>
      <c r="C11841" t="s">
        <v>1597</v>
      </c>
      <c r="D11841">
        <v>14.17</v>
      </c>
      <c r="E11841" t="s">
        <v>30879</v>
      </c>
    </row>
    <row r="11842" spans="1:5" hidden="1" x14ac:dyDescent="0.2">
      <c r="A11842" s="94" t="s">
        <v>1950</v>
      </c>
      <c r="B11842" t="s">
        <v>1951</v>
      </c>
      <c r="C11842" t="s">
        <v>1597</v>
      </c>
      <c r="D11842">
        <v>11.67</v>
      </c>
      <c r="E11842" t="s">
        <v>30879</v>
      </c>
    </row>
    <row r="11843" spans="1:5" hidden="1" x14ac:dyDescent="0.2">
      <c r="A11843" s="94" t="s">
        <v>11282</v>
      </c>
      <c r="B11843" t="s">
        <v>11283</v>
      </c>
      <c r="C11843" t="s">
        <v>1597</v>
      </c>
      <c r="D11843">
        <v>19.03</v>
      </c>
      <c r="E11843" t="s">
        <v>30879</v>
      </c>
    </row>
    <row r="11844" spans="1:5" hidden="1" x14ac:dyDescent="0.2">
      <c r="A11844" s="94" t="s">
        <v>4933</v>
      </c>
      <c r="B11844" t="s">
        <v>4934</v>
      </c>
      <c r="C11844" t="s">
        <v>1597</v>
      </c>
      <c r="D11844">
        <v>14.01</v>
      </c>
      <c r="E11844" t="s">
        <v>30879</v>
      </c>
    </row>
    <row r="11845" spans="1:5" hidden="1" x14ac:dyDescent="0.2">
      <c r="A11845" s="94" t="s">
        <v>1952</v>
      </c>
      <c r="B11845" t="s">
        <v>923</v>
      </c>
      <c r="C11845" t="s">
        <v>1597</v>
      </c>
      <c r="D11845">
        <v>23</v>
      </c>
      <c r="E11845" t="s">
        <v>30879</v>
      </c>
    </row>
    <row r="11846" spans="1:5" hidden="1" x14ac:dyDescent="0.2">
      <c r="A11846" s="94" t="s">
        <v>924</v>
      </c>
      <c r="B11846" t="s">
        <v>925</v>
      </c>
      <c r="C11846" t="s">
        <v>1597</v>
      </c>
      <c r="D11846">
        <v>18.690000000000001</v>
      </c>
      <c r="E11846" t="s">
        <v>30879</v>
      </c>
    </row>
    <row r="11847" spans="1:5" hidden="1" x14ac:dyDescent="0.2">
      <c r="A11847" s="94" t="s">
        <v>926</v>
      </c>
      <c r="B11847" t="s">
        <v>927</v>
      </c>
      <c r="C11847" t="s">
        <v>1597</v>
      </c>
      <c r="D11847">
        <v>28.75</v>
      </c>
      <c r="E11847" t="s">
        <v>30879</v>
      </c>
    </row>
    <row r="11848" spans="1:5" hidden="1" x14ac:dyDescent="0.2">
      <c r="A11848" s="94" t="s">
        <v>928</v>
      </c>
      <c r="B11848" t="s">
        <v>929</v>
      </c>
      <c r="C11848" t="s">
        <v>1597</v>
      </c>
      <c r="D11848">
        <v>23.36</v>
      </c>
      <c r="E11848" t="s">
        <v>30879</v>
      </c>
    </row>
    <row r="11849" spans="1:5" hidden="1" x14ac:dyDescent="0.2">
      <c r="A11849" s="94" t="s">
        <v>11284</v>
      </c>
      <c r="B11849" t="s">
        <v>11285</v>
      </c>
      <c r="C11849" t="s">
        <v>1597</v>
      </c>
      <c r="D11849">
        <v>38.049999999999997</v>
      </c>
      <c r="E11849" t="s">
        <v>30879</v>
      </c>
    </row>
    <row r="11850" spans="1:5" hidden="1" x14ac:dyDescent="0.2">
      <c r="A11850" s="94" t="s">
        <v>5600</v>
      </c>
      <c r="B11850" t="s">
        <v>5601</v>
      </c>
      <c r="C11850" t="s">
        <v>1597</v>
      </c>
      <c r="D11850">
        <v>28.02</v>
      </c>
      <c r="E11850" t="s">
        <v>30879</v>
      </c>
    </row>
    <row r="11851" spans="1:5" hidden="1" x14ac:dyDescent="0.2">
      <c r="A11851" s="94" t="s">
        <v>11286</v>
      </c>
      <c r="B11851" t="s">
        <v>11287</v>
      </c>
      <c r="C11851" t="s">
        <v>1597</v>
      </c>
      <c r="D11851">
        <v>40.65</v>
      </c>
      <c r="E11851" t="s">
        <v>30879</v>
      </c>
    </row>
    <row r="11852" spans="1:5" hidden="1" x14ac:dyDescent="0.2">
      <c r="A11852" s="94" t="s">
        <v>11288</v>
      </c>
      <c r="B11852" t="s">
        <v>11289</v>
      </c>
      <c r="C11852" t="s">
        <v>1597</v>
      </c>
      <c r="D11852">
        <v>36.07</v>
      </c>
      <c r="E11852" t="s">
        <v>30879</v>
      </c>
    </row>
    <row r="11853" spans="1:5" hidden="1" x14ac:dyDescent="0.2">
      <c r="A11853" s="94" t="s">
        <v>11290</v>
      </c>
      <c r="B11853" t="s">
        <v>11291</v>
      </c>
      <c r="C11853" t="s">
        <v>1597</v>
      </c>
      <c r="D11853">
        <v>46.45</v>
      </c>
      <c r="E11853" t="s">
        <v>30879</v>
      </c>
    </row>
    <row r="11854" spans="1:5" hidden="1" x14ac:dyDescent="0.2">
      <c r="A11854" s="94" t="s">
        <v>11292</v>
      </c>
      <c r="B11854" t="s">
        <v>11293</v>
      </c>
      <c r="C11854" t="s">
        <v>1597</v>
      </c>
      <c r="D11854">
        <v>37.74</v>
      </c>
      <c r="E11854" t="s">
        <v>30879</v>
      </c>
    </row>
    <row r="11855" spans="1:5" hidden="1" x14ac:dyDescent="0.2">
      <c r="A11855" s="94" t="s">
        <v>39193</v>
      </c>
      <c r="B11855" t="s">
        <v>39194</v>
      </c>
      <c r="C11855" t="s">
        <v>1597</v>
      </c>
      <c r="D11855">
        <v>51.03</v>
      </c>
      <c r="E11855" t="s">
        <v>30879</v>
      </c>
    </row>
    <row r="11856" spans="1:5" hidden="1" x14ac:dyDescent="0.2">
      <c r="A11856" s="94" t="s">
        <v>39195</v>
      </c>
      <c r="B11856" t="s">
        <v>39196</v>
      </c>
      <c r="C11856" t="s">
        <v>1597</v>
      </c>
      <c r="D11856">
        <v>44.38</v>
      </c>
      <c r="E11856" t="s">
        <v>30879</v>
      </c>
    </row>
    <row r="11857" spans="1:5" hidden="1" x14ac:dyDescent="0.2">
      <c r="A11857" s="94" t="s">
        <v>11294</v>
      </c>
      <c r="B11857" t="s">
        <v>11295</v>
      </c>
      <c r="C11857" t="s">
        <v>1597</v>
      </c>
      <c r="D11857">
        <v>21.24</v>
      </c>
      <c r="E11857" t="s">
        <v>30879</v>
      </c>
    </row>
    <row r="11858" spans="1:5" hidden="1" x14ac:dyDescent="0.2">
      <c r="A11858" s="94" t="s">
        <v>39183</v>
      </c>
      <c r="B11858" t="s">
        <v>39184</v>
      </c>
      <c r="C11858" t="s">
        <v>1597</v>
      </c>
      <c r="D11858">
        <v>34.04</v>
      </c>
      <c r="E11858" t="s">
        <v>30879</v>
      </c>
    </row>
    <row r="11859" spans="1:5" hidden="1" x14ac:dyDescent="0.2">
      <c r="A11859" s="94" t="s">
        <v>11296</v>
      </c>
      <c r="B11859" t="s">
        <v>11297</v>
      </c>
      <c r="C11859" t="s">
        <v>2815</v>
      </c>
      <c r="D11859">
        <v>68.099999999999994</v>
      </c>
      <c r="E11859" t="s">
        <v>30879</v>
      </c>
    </row>
    <row r="11860" spans="1:5" hidden="1" x14ac:dyDescent="0.2">
      <c r="A11860" s="94" t="s">
        <v>11298</v>
      </c>
      <c r="B11860" t="s">
        <v>11299</v>
      </c>
      <c r="C11860" t="s">
        <v>2815</v>
      </c>
      <c r="D11860">
        <v>71.11</v>
      </c>
      <c r="E11860" t="s">
        <v>30879</v>
      </c>
    </row>
    <row r="11861" spans="1:5" hidden="1" x14ac:dyDescent="0.2">
      <c r="A11861" s="94" t="s">
        <v>11300</v>
      </c>
      <c r="B11861" t="s">
        <v>11301</v>
      </c>
      <c r="C11861" t="s">
        <v>2815</v>
      </c>
      <c r="D11861">
        <v>74.09</v>
      </c>
      <c r="E11861" t="s">
        <v>30879</v>
      </c>
    </row>
    <row r="11862" spans="1:5" hidden="1" x14ac:dyDescent="0.2">
      <c r="A11862" s="94" t="s">
        <v>11302</v>
      </c>
      <c r="B11862" t="s">
        <v>11303</v>
      </c>
      <c r="C11862" t="s">
        <v>2815</v>
      </c>
      <c r="D11862">
        <v>79.45</v>
      </c>
      <c r="E11862" t="s">
        <v>30879</v>
      </c>
    </row>
    <row r="11863" spans="1:5" hidden="1" x14ac:dyDescent="0.2">
      <c r="A11863" s="94" t="s">
        <v>22656</v>
      </c>
      <c r="B11863" t="s">
        <v>22657</v>
      </c>
      <c r="C11863" t="s">
        <v>243</v>
      </c>
      <c r="D11863">
        <v>0.43</v>
      </c>
      <c r="E11863" t="s">
        <v>30879</v>
      </c>
    </row>
    <row r="11864" spans="1:5" hidden="1" x14ac:dyDescent="0.2">
      <c r="A11864" s="94" t="s">
        <v>39199</v>
      </c>
      <c r="B11864" t="s">
        <v>39200</v>
      </c>
      <c r="C11864" t="s">
        <v>243</v>
      </c>
      <c r="D11864">
        <v>108.1</v>
      </c>
      <c r="E11864" t="s">
        <v>30879</v>
      </c>
    </row>
    <row r="11865" spans="1:5" hidden="1" x14ac:dyDescent="0.2">
      <c r="A11865" s="94" t="s">
        <v>39201</v>
      </c>
      <c r="B11865" t="s">
        <v>39202</v>
      </c>
      <c r="C11865" t="s">
        <v>243</v>
      </c>
      <c r="D11865">
        <v>108.1</v>
      </c>
      <c r="E11865" t="s">
        <v>30879</v>
      </c>
    </row>
    <row r="11866" spans="1:5" hidden="1" x14ac:dyDescent="0.2">
      <c r="A11866" s="94" t="s">
        <v>11304</v>
      </c>
      <c r="B11866" t="s">
        <v>11305</v>
      </c>
      <c r="C11866" t="s">
        <v>243</v>
      </c>
      <c r="D11866">
        <v>15.87</v>
      </c>
      <c r="E11866" t="s">
        <v>30879</v>
      </c>
    </row>
    <row r="11867" spans="1:5" hidden="1" x14ac:dyDescent="0.2">
      <c r="A11867" s="94" t="s">
        <v>39203</v>
      </c>
      <c r="B11867" t="s">
        <v>39204</v>
      </c>
      <c r="C11867" t="s">
        <v>243</v>
      </c>
      <c r="D11867">
        <v>20.05</v>
      </c>
      <c r="E11867" t="s">
        <v>30879</v>
      </c>
    </row>
    <row r="11868" spans="1:5" hidden="1" x14ac:dyDescent="0.2">
      <c r="A11868" s="94" t="s">
        <v>39205</v>
      </c>
      <c r="B11868" t="s">
        <v>39206</v>
      </c>
      <c r="C11868" t="s">
        <v>243</v>
      </c>
      <c r="D11868">
        <v>15.67</v>
      </c>
      <c r="E11868" t="s">
        <v>30879</v>
      </c>
    </row>
    <row r="11869" spans="1:5" hidden="1" x14ac:dyDescent="0.2">
      <c r="A11869" s="94" t="s">
        <v>39197</v>
      </c>
      <c r="B11869" t="s">
        <v>39198</v>
      </c>
      <c r="C11869" t="s">
        <v>243</v>
      </c>
      <c r="D11869">
        <v>0.63</v>
      </c>
      <c r="E11869" t="s">
        <v>30879</v>
      </c>
    </row>
    <row r="11870" spans="1:5" hidden="1" x14ac:dyDescent="0.2">
      <c r="A11870" s="94" t="s">
        <v>39189</v>
      </c>
      <c r="B11870" t="s">
        <v>39190</v>
      </c>
      <c r="C11870" t="s">
        <v>243</v>
      </c>
      <c r="D11870">
        <v>2.87</v>
      </c>
      <c r="E11870" t="s">
        <v>30879</v>
      </c>
    </row>
    <row r="11871" spans="1:5" hidden="1" x14ac:dyDescent="0.2">
      <c r="A11871" s="94" t="s">
        <v>39191</v>
      </c>
      <c r="B11871" t="s">
        <v>39192</v>
      </c>
      <c r="C11871" t="s">
        <v>243</v>
      </c>
      <c r="D11871">
        <v>1.52</v>
      </c>
      <c r="E11871" t="s">
        <v>30879</v>
      </c>
    </row>
    <row r="11872" spans="1:5" hidden="1" x14ac:dyDescent="0.2">
      <c r="A11872" s="94" t="s">
        <v>39069</v>
      </c>
      <c r="B11872" t="s">
        <v>39070</v>
      </c>
      <c r="C11872" t="s">
        <v>1597</v>
      </c>
      <c r="D11872">
        <v>21.96</v>
      </c>
      <c r="E11872" t="s">
        <v>30879</v>
      </c>
    </row>
    <row r="11873" spans="1:5" hidden="1" x14ac:dyDescent="0.2">
      <c r="A11873" s="94" t="s">
        <v>11306</v>
      </c>
      <c r="B11873" t="s">
        <v>11307</v>
      </c>
      <c r="C11873" t="s">
        <v>747</v>
      </c>
      <c r="D11873">
        <v>41.53</v>
      </c>
      <c r="E11873" t="s">
        <v>30879</v>
      </c>
    </row>
    <row r="11874" spans="1:5" hidden="1" x14ac:dyDescent="0.2">
      <c r="A11874" s="94" t="s">
        <v>11308</v>
      </c>
      <c r="B11874" t="s">
        <v>11309</v>
      </c>
      <c r="C11874" t="s">
        <v>747</v>
      </c>
      <c r="D11874">
        <v>115.67</v>
      </c>
      <c r="E11874" t="s">
        <v>30879</v>
      </c>
    </row>
    <row r="11875" spans="1:5" hidden="1" x14ac:dyDescent="0.2">
      <c r="A11875" s="94" t="s">
        <v>36082</v>
      </c>
      <c r="B11875" t="s">
        <v>36083</v>
      </c>
      <c r="C11875" t="s">
        <v>243</v>
      </c>
      <c r="D11875">
        <v>35.659999999999997</v>
      </c>
      <c r="E11875" t="s">
        <v>30879</v>
      </c>
    </row>
    <row r="11876" spans="1:5" hidden="1" x14ac:dyDescent="0.2">
      <c r="A11876" s="94" t="s">
        <v>36084</v>
      </c>
      <c r="B11876" t="s">
        <v>36085</v>
      </c>
      <c r="C11876" t="s">
        <v>243</v>
      </c>
      <c r="D11876">
        <v>40.450000000000003</v>
      </c>
      <c r="E11876" t="s">
        <v>30879</v>
      </c>
    </row>
    <row r="11877" spans="1:5" hidden="1" x14ac:dyDescent="0.2">
      <c r="A11877" s="94" t="s">
        <v>36078</v>
      </c>
      <c r="B11877" t="s">
        <v>36079</v>
      </c>
      <c r="C11877" t="s">
        <v>243</v>
      </c>
      <c r="D11877">
        <v>41.26</v>
      </c>
      <c r="E11877" t="s">
        <v>30879</v>
      </c>
    </row>
    <row r="11878" spans="1:5" hidden="1" x14ac:dyDescent="0.2">
      <c r="A11878" s="94" t="s">
        <v>36080</v>
      </c>
      <c r="B11878" t="s">
        <v>36081</v>
      </c>
      <c r="C11878" t="s">
        <v>243</v>
      </c>
      <c r="D11878">
        <v>47.96</v>
      </c>
      <c r="E11878" t="s">
        <v>30879</v>
      </c>
    </row>
    <row r="11879" spans="1:5" hidden="1" x14ac:dyDescent="0.2">
      <c r="A11879" s="94" t="s">
        <v>36060</v>
      </c>
      <c r="B11879" t="s">
        <v>36061</v>
      </c>
      <c r="C11879" t="s">
        <v>243</v>
      </c>
      <c r="D11879">
        <v>3</v>
      </c>
      <c r="E11879" t="s">
        <v>30879</v>
      </c>
    </row>
    <row r="11880" spans="1:5" hidden="1" x14ac:dyDescent="0.2">
      <c r="A11880" s="94" t="s">
        <v>36062</v>
      </c>
      <c r="B11880" t="s">
        <v>36063</v>
      </c>
      <c r="C11880" t="s">
        <v>243</v>
      </c>
      <c r="D11880">
        <v>3.14</v>
      </c>
      <c r="E11880" t="s">
        <v>30879</v>
      </c>
    </row>
    <row r="11881" spans="1:5" hidden="1" x14ac:dyDescent="0.2">
      <c r="A11881" s="94" t="s">
        <v>36064</v>
      </c>
      <c r="B11881" t="s">
        <v>36065</v>
      </c>
      <c r="C11881" t="s">
        <v>243</v>
      </c>
      <c r="D11881">
        <v>3.14</v>
      </c>
      <c r="E11881" t="s">
        <v>30879</v>
      </c>
    </row>
    <row r="11882" spans="1:5" hidden="1" x14ac:dyDescent="0.2">
      <c r="A11882" s="94" t="s">
        <v>36066</v>
      </c>
      <c r="B11882" t="s">
        <v>36067</v>
      </c>
      <c r="C11882" t="s">
        <v>243</v>
      </c>
      <c r="D11882">
        <v>1.92</v>
      </c>
      <c r="E11882" t="s">
        <v>30879</v>
      </c>
    </row>
    <row r="11883" spans="1:5" hidden="1" x14ac:dyDescent="0.2">
      <c r="A11883" s="94" t="s">
        <v>36120</v>
      </c>
      <c r="B11883" t="s">
        <v>36121</v>
      </c>
      <c r="C11883" t="s">
        <v>243</v>
      </c>
      <c r="D11883">
        <v>54.24</v>
      </c>
      <c r="E11883" t="s">
        <v>30879</v>
      </c>
    </row>
    <row r="11884" spans="1:5" hidden="1" x14ac:dyDescent="0.2">
      <c r="A11884" s="94" t="s">
        <v>36122</v>
      </c>
      <c r="B11884" t="s">
        <v>36123</v>
      </c>
      <c r="C11884" t="s">
        <v>243</v>
      </c>
      <c r="D11884">
        <v>58.62</v>
      </c>
      <c r="E11884" t="s">
        <v>30879</v>
      </c>
    </row>
    <row r="11885" spans="1:5" hidden="1" x14ac:dyDescent="0.2">
      <c r="A11885" s="94" t="s">
        <v>36124</v>
      </c>
      <c r="B11885" t="s">
        <v>36125</v>
      </c>
      <c r="C11885" t="s">
        <v>243</v>
      </c>
      <c r="D11885">
        <v>43.18</v>
      </c>
      <c r="E11885" t="s">
        <v>30879</v>
      </c>
    </row>
    <row r="11886" spans="1:5" hidden="1" x14ac:dyDescent="0.2">
      <c r="A11886" s="94" t="s">
        <v>36068</v>
      </c>
      <c r="B11886" t="s">
        <v>36069</v>
      </c>
      <c r="C11886" t="s">
        <v>243</v>
      </c>
      <c r="D11886">
        <v>38.67</v>
      </c>
      <c r="E11886" t="s">
        <v>30879</v>
      </c>
    </row>
    <row r="11887" spans="1:5" hidden="1" x14ac:dyDescent="0.2">
      <c r="A11887" s="94" t="s">
        <v>36074</v>
      </c>
      <c r="B11887" t="s">
        <v>36075</v>
      </c>
      <c r="C11887" t="s">
        <v>243</v>
      </c>
      <c r="D11887">
        <v>39.22</v>
      </c>
      <c r="E11887" t="s">
        <v>30879</v>
      </c>
    </row>
    <row r="11888" spans="1:5" hidden="1" x14ac:dyDescent="0.2">
      <c r="A11888" s="94" t="s">
        <v>36076</v>
      </c>
      <c r="B11888" t="s">
        <v>36077</v>
      </c>
      <c r="C11888" t="s">
        <v>243</v>
      </c>
      <c r="D11888">
        <v>39.22</v>
      </c>
      <c r="E11888" t="s">
        <v>30879</v>
      </c>
    </row>
    <row r="11889" spans="1:5" hidden="1" x14ac:dyDescent="0.2">
      <c r="A11889" s="94" t="s">
        <v>36058</v>
      </c>
      <c r="B11889" t="s">
        <v>36059</v>
      </c>
      <c r="C11889" t="s">
        <v>243</v>
      </c>
      <c r="D11889">
        <v>3.28</v>
      </c>
      <c r="E11889" t="s">
        <v>30879</v>
      </c>
    </row>
    <row r="11890" spans="1:5" hidden="1" x14ac:dyDescent="0.2">
      <c r="A11890" s="94" t="s">
        <v>36072</v>
      </c>
      <c r="B11890" t="s">
        <v>36073</v>
      </c>
      <c r="C11890" t="s">
        <v>243</v>
      </c>
      <c r="D11890">
        <v>63.13</v>
      </c>
      <c r="E11890" t="s">
        <v>30879</v>
      </c>
    </row>
    <row r="11891" spans="1:5" hidden="1" x14ac:dyDescent="0.2">
      <c r="A11891" s="94" t="s">
        <v>36070</v>
      </c>
      <c r="B11891" t="s">
        <v>36071</v>
      </c>
      <c r="C11891" t="s">
        <v>243</v>
      </c>
      <c r="D11891">
        <v>108.22</v>
      </c>
      <c r="E11891" t="s">
        <v>30879</v>
      </c>
    </row>
    <row r="11892" spans="1:5" hidden="1" x14ac:dyDescent="0.2">
      <c r="A11892" s="94" t="s">
        <v>36098</v>
      </c>
      <c r="B11892" t="s">
        <v>36099</v>
      </c>
      <c r="C11892" t="s">
        <v>243</v>
      </c>
      <c r="D11892">
        <v>4.38</v>
      </c>
      <c r="E11892" t="s">
        <v>30879</v>
      </c>
    </row>
    <row r="11893" spans="1:5" hidden="1" x14ac:dyDescent="0.2">
      <c r="A11893" s="94" t="s">
        <v>36100</v>
      </c>
      <c r="B11893" t="s">
        <v>36101</v>
      </c>
      <c r="C11893" t="s">
        <v>243</v>
      </c>
      <c r="D11893">
        <v>4.38</v>
      </c>
      <c r="E11893" t="s">
        <v>30879</v>
      </c>
    </row>
    <row r="11894" spans="1:5" hidden="1" x14ac:dyDescent="0.2">
      <c r="A11894" s="94" t="s">
        <v>36102</v>
      </c>
      <c r="B11894" t="s">
        <v>36103</v>
      </c>
      <c r="C11894" t="s">
        <v>243</v>
      </c>
      <c r="D11894">
        <v>3.96</v>
      </c>
      <c r="E11894" t="s">
        <v>30879</v>
      </c>
    </row>
    <row r="11895" spans="1:5" hidden="1" x14ac:dyDescent="0.2">
      <c r="A11895" s="94" t="s">
        <v>36088</v>
      </c>
      <c r="B11895" t="s">
        <v>36089</v>
      </c>
      <c r="C11895" t="s">
        <v>243</v>
      </c>
      <c r="D11895">
        <v>26.92</v>
      </c>
      <c r="E11895" t="s">
        <v>30879</v>
      </c>
    </row>
    <row r="11896" spans="1:5" hidden="1" x14ac:dyDescent="0.2">
      <c r="A11896" s="94" t="s">
        <v>36086</v>
      </c>
      <c r="B11896" t="s">
        <v>36087</v>
      </c>
      <c r="C11896" t="s">
        <v>243</v>
      </c>
      <c r="D11896">
        <v>25.69</v>
      </c>
      <c r="E11896" t="s">
        <v>30879</v>
      </c>
    </row>
    <row r="11897" spans="1:5" hidden="1" x14ac:dyDescent="0.2">
      <c r="A11897" s="94" t="s">
        <v>36116</v>
      </c>
      <c r="B11897" t="s">
        <v>36117</v>
      </c>
      <c r="C11897" t="s">
        <v>243</v>
      </c>
      <c r="D11897">
        <v>42.63</v>
      </c>
      <c r="E11897" t="s">
        <v>30879</v>
      </c>
    </row>
    <row r="11898" spans="1:5" hidden="1" x14ac:dyDescent="0.2">
      <c r="A11898" s="94" t="s">
        <v>36118</v>
      </c>
      <c r="B11898" t="s">
        <v>36119</v>
      </c>
      <c r="C11898" t="s">
        <v>243</v>
      </c>
      <c r="D11898">
        <v>50.96</v>
      </c>
      <c r="E11898" t="s">
        <v>30879</v>
      </c>
    </row>
    <row r="11899" spans="1:5" hidden="1" x14ac:dyDescent="0.2">
      <c r="A11899" s="94" t="s">
        <v>36104</v>
      </c>
      <c r="B11899" t="s">
        <v>36105</v>
      </c>
      <c r="C11899" t="s">
        <v>243</v>
      </c>
      <c r="D11899">
        <v>57.39</v>
      </c>
      <c r="E11899" t="s">
        <v>30879</v>
      </c>
    </row>
    <row r="11900" spans="1:5" hidden="1" x14ac:dyDescent="0.2">
      <c r="A11900" s="94" t="s">
        <v>36106</v>
      </c>
      <c r="B11900" t="s">
        <v>36107</v>
      </c>
      <c r="C11900" t="s">
        <v>243</v>
      </c>
      <c r="D11900">
        <v>45.09</v>
      </c>
      <c r="E11900" t="s">
        <v>30879</v>
      </c>
    </row>
    <row r="11901" spans="1:5" hidden="1" x14ac:dyDescent="0.2">
      <c r="A11901" s="94" t="s">
        <v>36112</v>
      </c>
      <c r="B11901" t="s">
        <v>36113</v>
      </c>
      <c r="C11901" t="s">
        <v>243</v>
      </c>
      <c r="D11901">
        <v>75.97</v>
      </c>
      <c r="E11901" t="s">
        <v>30879</v>
      </c>
    </row>
    <row r="11902" spans="1:5" hidden="1" x14ac:dyDescent="0.2">
      <c r="A11902" s="94" t="s">
        <v>36114</v>
      </c>
      <c r="B11902" t="s">
        <v>36115</v>
      </c>
      <c r="C11902" t="s">
        <v>243</v>
      </c>
      <c r="D11902">
        <v>59.58</v>
      </c>
      <c r="E11902" t="s">
        <v>30879</v>
      </c>
    </row>
    <row r="11903" spans="1:5" hidden="1" x14ac:dyDescent="0.2">
      <c r="A11903" s="94" t="s">
        <v>36108</v>
      </c>
      <c r="B11903" t="s">
        <v>36109</v>
      </c>
      <c r="C11903" t="s">
        <v>243</v>
      </c>
      <c r="D11903">
        <v>31.7</v>
      </c>
      <c r="E11903" t="s">
        <v>30879</v>
      </c>
    </row>
    <row r="11904" spans="1:5" hidden="1" x14ac:dyDescent="0.2">
      <c r="A11904" s="94" t="s">
        <v>36110</v>
      </c>
      <c r="B11904" t="s">
        <v>36111</v>
      </c>
      <c r="C11904" t="s">
        <v>243</v>
      </c>
      <c r="D11904">
        <v>26.1</v>
      </c>
      <c r="E11904" t="s">
        <v>30879</v>
      </c>
    </row>
    <row r="11905" spans="1:5" hidden="1" x14ac:dyDescent="0.2">
      <c r="A11905" s="94" t="s">
        <v>36090</v>
      </c>
      <c r="B11905" t="s">
        <v>36091</v>
      </c>
      <c r="C11905" t="s">
        <v>243</v>
      </c>
      <c r="D11905">
        <v>19.809999999999999</v>
      </c>
      <c r="E11905" t="s">
        <v>30879</v>
      </c>
    </row>
    <row r="11906" spans="1:5" hidden="1" x14ac:dyDescent="0.2">
      <c r="A11906" s="94" t="s">
        <v>36092</v>
      </c>
      <c r="B11906" t="s">
        <v>36093</v>
      </c>
      <c r="C11906" t="s">
        <v>243</v>
      </c>
      <c r="D11906">
        <v>19.809999999999999</v>
      </c>
      <c r="E11906" t="s">
        <v>30879</v>
      </c>
    </row>
    <row r="11907" spans="1:5" hidden="1" x14ac:dyDescent="0.2">
      <c r="A11907" s="94" t="s">
        <v>36094</v>
      </c>
      <c r="B11907" t="s">
        <v>36095</v>
      </c>
      <c r="C11907" t="s">
        <v>243</v>
      </c>
      <c r="D11907">
        <v>28.01</v>
      </c>
      <c r="E11907" t="s">
        <v>30879</v>
      </c>
    </row>
    <row r="11908" spans="1:5" hidden="1" x14ac:dyDescent="0.2">
      <c r="A11908" s="94" t="s">
        <v>36096</v>
      </c>
      <c r="B11908" t="s">
        <v>36097</v>
      </c>
      <c r="C11908" t="s">
        <v>243</v>
      </c>
      <c r="D11908">
        <v>26.64</v>
      </c>
      <c r="E11908" t="s">
        <v>30879</v>
      </c>
    </row>
    <row r="11909" spans="1:5" hidden="1" x14ac:dyDescent="0.2">
      <c r="A11909" s="94" t="s">
        <v>36132</v>
      </c>
      <c r="B11909" t="s">
        <v>36133</v>
      </c>
      <c r="C11909" t="s">
        <v>243</v>
      </c>
      <c r="D11909">
        <v>67.91</v>
      </c>
      <c r="E11909" t="s">
        <v>30879</v>
      </c>
    </row>
    <row r="11910" spans="1:5" hidden="1" x14ac:dyDescent="0.2">
      <c r="A11910" s="94" t="s">
        <v>36128</v>
      </c>
      <c r="B11910" t="s">
        <v>36129</v>
      </c>
      <c r="C11910" t="s">
        <v>243</v>
      </c>
      <c r="D11910">
        <v>35.659999999999997</v>
      </c>
      <c r="E11910" t="s">
        <v>30879</v>
      </c>
    </row>
    <row r="11911" spans="1:5" hidden="1" x14ac:dyDescent="0.2">
      <c r="A11911" s="94" t="s">
        <v>36130</v>
      </c>
      <c r="B11911" t="s">
        <v>36131</v>
      </c>
      <c r="C11911" t="s">
        <v>243</v>
      </c>
      <c r="D11911">
        <v>95.37</v>
      </c>
      <c r="E11911" t="s">
        <v>30879</v>
      </c>
    </row>
    <row r="11912" spans="1:5" hidden="1" x14ac:dyDescent="0.2">
      <c r="A11912" s="94" t="s">
        <v>36126</v>
      </c>
      <c r="B11912" t="s">
        <v>36127</v>
      </c>
      <c r="C11912" t="s">
        <v>243</v>
      </c>
      <c r="D11912">
        <v>34.159999999999997</v>
      </c>
      <c r="E11912" t="s">
        <v>30879</v>
      </c>
    </row>
    <row r="11913" spans="1:5" hidden="1" x14ac:dyDescent="0.2">
      <c r="A11913" s="94" t="s">
        <v>33111</v>
      </c>
      <c r="B11913" t="s">
        <v>33112</v>
      </c>
      <c r="C11913" t="s">
        <v>243</v>
      </c>
      <c r="D11913">
        <v>32.119999999999997</v>
      </c>
      <c r="E11913" t="s">
        <v>30879</v>
      </c>
    </row>
    <row r="11914" spans="1:5" hidden="1" x14ac:dyDescent="0.2">
      <c r="A11914" s="94" t="s">
        <v>31677</v>
      </c>
      <c r="B11914" t="s">
        <v>31678</v>
      </c>
      <c r="C11914" t="s">
        <v>243</v>
      </c>
      <c r="D11914">
        <v>442.47</v>
      </c>
      <c r="E11914" t="s">
        <v>30879</v>
      </c>
    </row>
    <row r="11915" spans="1:5" hidden="1" x14ac:dyDescent="0.2">
      <c r="A11915" s="94" t="s">
        <v>31679</v>
      </c>
      <c r="B11915" t="s">
        <v>31680</v>
      </c>
      <c r="C11915" t="s">
        <v>243</v>
      </c>
      <c r="D11915">
        <v>443.14</v>
      </c>
      <c r="E11915" t="s">
        <v>30879</v>
      </c>
    </row>
    <row r="11916" spans="1:5" hidden="1" x14ac:dyDescent="0.2">
      <c r="A11916" s="94" t="s">
        <v>11311</v>
      </c>
      <c r="B11916" t="s">
        <v>11312</v>
      </c>
      <c r="C11916" t="s">
        <v>243</v>
      </c>
      <c r="D11916">
        <v>617.41</v>
      </c>
      <c r="E11916" t="s">
        <v>30879</v>
      </c>
    </row>
    <row r="11917" spans="1:5" hidden="1" x14ac:dyDescent="0.2">
      <c r="A11917" s="94" t="s">
        <v>31667</v>
      </c>
      <c r="B11917" t="s">
        <v>31668</v>
      </c>
      <c r="C11917" t="s">
        <v>243</v>
      </c>
      <c r="D11917">
        <v>532.58000000000004</v>
      </c>
      <c r="E11917" t="s">
        <v>30879</v>
      </c>
    </row>
    <row r="11918" spans="1:5" hidden="1" x14ac:dyDescent="0.2">
      <c r="A11918" s="94" t="s">
        <v>11313</v>
      </c>
      <c r="B11918" t="s">
        <v>11314</v>
      </c>
      <c r="C11918" t="s">
        <v>243</v>
      </c>
      <c r="D11918">
        <v>507.53</v>
      </c>
      <c r="E11918" t="s">
        <v>30879</v>
      </c>
    </row>
    <row r="11919" spans="1:5" hidden="1" x14ac:dyDescent="0.2">
      <c r="A11919" s="94" t="s">
        <v>22658</v>
      </c>
      <c r="B11919" t="s">
        <v>22659</v>
      </c>
      <c r="C11919" t="s">
        <v>243</v>
      </c>
      <c r="D11919">
        <v>73.75</v>
      </c>
      <c r="E11919" t="s">
        <v>30879</v>
      </c>
    </row>
    <row r="11920" spans="1:5" hidden="1" x14ac:dyDescent="0.2">
      <c r="A11920" s="94" t="s">
        <v>22660</v>
      </c>
      <c r="B11920" t="s">
        <v>22661</v>
      </c>
      <c r="C11920" t="s">
        <v>243</v>
      </c>
      <c r="D11920">
        <v>126.25</v>
      </c>
      <c r="E11920" t="s">
        <v>30879</v>
      </c>
    </row>
    <row r="11921" spans="1:5" hidden="1" x14ac:dyDescent="0.2">
      <c r="A11921" s="94" t="s">
        <v>31669</v>
      </c>
      <c r="B11921" t="s">
        <v>31670</v>
      </c>
      <c r="C11921" t="s">
        <v>243</v>
      </c>
      <c r="D11921">
        <v>27.93</v>
      </c>
      <c r="E11921" t="s">
        <v>30879</v>
      </c>
    </row>
    <row r="11922" spans="1:5" hidden="1" x14ac:dyDescent="0.2">
      <c r="A11922" s="94" t="s">
        <v>31671</v>
      </c>
      <c r="B11922" t="s">
        <v>31672</v>
      </c>
      <c r="C11922" t="s">
        <v>243</v>
      </c>
      <c r="D11922">
        <v>27.93</v>
      </c>
      <c r="E11922" t="s">
        <v>30879</v>
      </c>
    </row>
    <row r="11923" spans="1:5" hidden="1" x14ac:dyDescent="0.2">
      <c r="A11923" s="94" t="s">
        <v>2723</v>
      </c>
      <c r="B11923" t="s">
        <v>5922</v>
      </c>
      <c r="C11923" t="s">
        <v>243</v>
      </c>
      <c r="D11923">
        <v>23.76</v>
      </c>
      <c r="E11923" t="s">
        <v>30879</v>
      </c>
    </row>
    <row r="11924" spans="1:5" hidden="1" x14ac:dyDescent="0.2">
      <c r="A11924" s="94" t="s">
        <v>31673</v>
      </c>
      <c r="B11924" t="s">
        <v>31674</v>
      </c>
      <c r="C11924" t="s">
        <v>243</v>
      </c>
      <c r="D11924">
        <v>29.4</v>
      </c>
      <c r="E11924" t="s">
        <v>30879</v>
      </c>
    </row>
    <row r="11925" spans="1:5" hidden="1" x14ac:dyDescent="0.2">
      <c r="A11925" s="94" t="s">
        <v>31675</v>
      </c>
      <c r="B11925" t="s">
        <v>31676</v>
      </c>
      <c r="C11925" t="s">
        <v>243</v>
      </c>
      <c r="D11925">
        <v>29.4</v>
      </c>
      <c r="E11925" t="s">
        <v>30879</v>
      </c>
    </row>
    <row r="11926" spans="1:5" hidden="1" x14ac:dyDescent="0.2">
      <c r="A11926" s="94" t="s">
        <v>2724</v>
      </c>
      <c r="B11926" t="s">
        <v>5923</v>
      </c>
      <c r="C11926" t="s">
        <v>243</v>
      </c>
      <c r="D11926">
        <v>25.01</v>
      </c>
      <c r="E11926" t="s">
        <v>30879</v>
      </c>
    </row>
    <row r="11927" spans="1:5" hidden="1" x14ac:dyDescent="0.2">
      <c r="A11927" s="94" t="s">
        <v>31663</v>
      </c>
      <c r="B11927" t="s">
        <v>31664</v>
      </c>
      <c r="C11927" t="s">
        <v>243</v>
      </c>
      <c r="D11927">
        <v>18.3</v>
      </c>
      <c r="E11927" t="s">
        <v>30879</v>
      </c>
    </row>
    <row r="11928" spans="1:5" hidden="1" x14ac:dyDescent="0.2">
      <c r="A11928" s="94" t="s">
        <v>31665</v>
      </c>
      <c r="B11928" t="s">
        <v>31666</v>
      </c>
      <c r="C11928" t="s">
        <v>243</v>
      </c>
      <c r="D11928">
        <v>28.55</v>
      </c>
      <c r="E11928" t="s">
        <v>30879</v>
      </c>
    </row>
    <row r="11929" spans="1:5" hidden="1" x14ac:dyDescent="0.2">
      <c r="A11929" s="94" t="s">
        <v>32661</v>
      </c>
      <c r="B11929" t="s">
        <v>32662</v>
      </c>
      <c r="C11929" t="s">
        <v>243</v>
      </c>
      <c r="D11929">
        <v>24.7</v>
      </c>
      <c r="E11929" t="s">
        <v>30879</v>
      </c>
    </row>
    <row r="11930" spans="1:5" hidden="1" x14ac:dyDescent="0.2">
      <c r="A11930" s="94" t="s">
        <v>31906</v>
      </c>
      <c r="B11930" t="s">
        <v>31907</v>
      </c>
      <c r="C11930" t="s">
        <v>1195</v>
      </c>
      <c r="D11930">
        <v>131.22</v>
      </c>
      <c r="E11930" t="s">
        <v>30879</v>
      </c>
    </row>
    <row r="11931" spans="1:5" hidden="1" x14ac:dyDescent="0.2">
      <c r="A11931" s="94" t="s">
        <v>31908</v>
      </c>
      <c r="B11931" t="s">
        <v>31909</v>
      </c>
      <c r="C11931" t="s">
        <v>243</v>
      </c>
      <c r="D11931">
        <v>65.98</v>
      </c>
      <c r="E11931" t="s">
        <v>30879</v>
      </c>
    </row>
    <row r="11932" spans="1:5" hidden="1" x14ac:dyDescent="0.2">
      <c r="A11932" s="94" t="s">
        <v>31910</v>
      </c>
      <c r="B11932" t="s">
        <v>31911</v>
      </c>
      <c r="C11932" t="s">
        <v>1195</v>
      </c>
      <c r="D11932">
        <v>145.63999999999999</v>
      </c>
      <c r="E11932" t="s">
        <v>30879</v>
      </c>
    </row>
    <row r="11933" spans="1:5" hidden="1" x14ac:dyDescent="0.2">
      <c r="A11933" s="94" t="s">
        <v>31912</v>
      </c>
      <c r="B11933" t="s">
        <v>31913</v>
      </c>
      <c r="C11933" t="s">
        <v>1195</v>
      </c>
      <c r="D11933">
        <v>177.37</v>
      </c>
      <c r="E11933" t="s">
        <v>30879</v>
      </c>
    </row>
    <row r="11934" spans="1:5" hidden="1" x14ac:dyDescent="0.2">
      <c r="A11934" s="94" t="s">
        <v>22662</v>
      </c>
      <c r="B11934" t="s">
        <v>22663</v>
      </c>
      <c r="C11934" t="s">
        <v>243</v>
      </c>
      <c r="D11934">
        <v>29.11</v>
      </c>
      <c r="E11934" t="s">
        <v>30879</v>
      </c>
    </row>
    <row r="11935" spans="1:5" hidden="1" x14ac:dyDescent="0.2">
      <c r="A11935" s="94" t="s">
        <v>22664</v>
      </c>
      <c r="B11935" t="s">
        <v>22665</v>
      </c>
      <c r="C11935" t="s">
        <v>243</v>
      </c>
      <c r="D11935">
        <v>29.11</v>
      </c>
      <c r="E11935" t="s">
        <v>30879</v>
      </c>
    </row>
    <row r="11936" spans="1:5" hidden="1" x14ac:dyDescent="0.2">
      <c r="A11936" s="94" t="s">
        <v>22666</v>
      </c>
      <c r="B11936" t="s">
        <v>22667</v>
      </c>
      <c r="C11936" t="s">
        <v>243</v>
      </c>
      <c r="D11936">
        <v>29.11</v>
      </c>
      <c r="E11936" t="s">
        <v>30879</v>
      </c>
    </row>
    <row r="11937" spans="1:5" hidden="1" x14ac:dyDescent="0.2">
      <c r="A11937" s="94" t="s">
        <v>22668</v>
      </c>
      <c r="B11937" t="s">
        <v>22669</v>
      </c>
      <c r="C11937" t="s">
        <v>243</v>
      </c>
      <c r="D11937">
        <v>29.11</v>
      </c>
      <c r="E11937" t="s">
        <v>30879</v>
      </c>
    </row>
    <row r="11938" spans="1:5" hidden="1" x14ac:dyDescent="0.2">
      <c r="A11938" s="94" t="s">
        <v>22670</v>
      </c>
      <c r="B11938" t="s">
        <v>22671</v>
      </c>
      <c r="C11938" t="s">
        <v>243</v>
      </c>
      <c r="D11938">
        <v>29.11</v>
      </c>
      <c r="E11938" t="s">
        <v>30879</v>
      </c>
    </row>
    <row r="11939" spans="1:5" hidden="1" x14ac:dyDescent="0.2">
      <c r="A11939" s="94" t="s">
        <v>22672</v>
      </c>
      <c r="B11939" t="s">
        <v>22673</v>
      </c>
      <c r="C11939" t="s">
        <v>243</v>
      </c>
      <c r="D11939">
        <v>29.11</v>
      </c>
      <c r="E11939" t="s">
        <v>30879</v>
      </c>
    </row>
    <row r="11940" spans="1:5" hidden="1" x14ac:dyDescent="0.2">
      <c r="A11940" s="94" t="s">
        <v>22674</v>
      </c>
      <c r="B11940" t="s">
        <v>22675</v>
      </c>
      <c r="C11940" t="s">
        <v>243</v>
      </c>
      <c r="D11940">
        <v>29.11</v>
      </c>
      <c r="E11940" t="s">
        <v>30879</v>
      </c>
    </row>
    <row r="11941" spans="1:5" hidden="1" x14ac:dyDescent="0.2">
      <c r="A11941" s="94" t="s">
        <v>22676</v>
      </c>
      <c r="B11941" t="s">
        <v>22677</v>
      </c>
      <c r="C11941" t="s">
        <v>243</v>
      </c>
      <c r="D11941">
        <v>29.11</v>
      </c>
      <c r="E11941" t="s">
        <v>30879</v>
      </c>
    </row>
    <row r="11942" spans="1:5" hidden="1" x14ac:dyDescent="0.2">
      <c r="A11942" s="94" t="s">
        <v>22678</v>
      </c>
      <c r="B11942" t="s">
        <v>22679</v>
      </c>
      <c r="C11942" t="s">
        <v>243</v>
      </c>
      <c r="D11942">
        <v>29.11</v>
      </c>
      <c r="E11942" t="s">
        <v>30879</v>
      </c>
    </row>
    <row r="11943" spans="1:5" hidden="1" x14ac:dyDescent="0.2">
      <c r="A11943" s="94" t="s">
        <v>22680</v>
      </c>
      <c r="B11943" t="s">
        <v>22681</v>
      </c>
      <c r="C11943" t="s">
        <v>243</v>
      </c>
      <c r="D11943">
        <v>29.11</v>
      </c>
      <c r="E11943" t="s">
        <v>30879</v>
      </c>
    </row>
    <row r="11944" spans="1:5" hidden="1" x14ac:dyDescent="0.2">
      <c r="A11944" s="94" t="s">
        <v>22682</v>
      </c>
      <c r="B11944" t="s">
        <v>22683</v>
      </c>
      <c r="C11944" t="s">
        <v>243</v>
      </c>
      <c r="D11944">
        <v>29.11</v>
      </c>
      <c r="E11944" t="s">
        <v>30879</v>
      </c>
    </row>
    <row r="11945" spans="1:5" hidden="1" x14ac:dyDescent="0.2">
      <c r="A11945" s="94" t="s">
        <v>22684</v>
      </c>
      <c r="B11945" t="s">
        <v>22685</v>
      </c>
      <c r="C11945" t="s">
        <v>243</v>
      </c>
      <c r="D11945">
        <v>29.11</v>
      </c>
      <c r="E11945" t="s">
        <v>30879</v>
      </c>
    </row>
    <row r="11946" spans="1:5" hidden="1" x14ac:dyDescent="0.2">
      <c r="A11946" s="94" t="s">
        <v>11315</v>
      </c>
      <c r="B11946" t="s">
        <v>11316</v>
      </c>
      <c r="C11946" t="s">
        <v>243</v>
      </c>
      <c r="D11946">
        <v>29.11</v>
      </c>
      <c r="E11946" t="s">
        <v>30879</v>
      </c>
    </row>
    <row r="11947" spans="1:5" hidden="1" x14ac:dyDescent="0.2">
      <c r="A11947" s="94" t="s">
        <v>22686</v>
      </c>
      <c r="B11947" t="s">
        <v>22687</v>
      </c>
      <c r="C11947" t="s">
        <v>243</v>
      </c>
      <c r="D11947">
        <v>29.11</v>
      </c>
      <c r="E11947" t="s">
        <v>30879</v>
      </c>
    </row>
    <row r="11948" spans="1:5" hidden="1" x14ac:dyDescent="0.2">
      <c r="A11948" s="94" t="s">
        <v>31712</v>
      </c>
      <c r="B11948" t="s">
        <v>31713</v>
      </c>
      <c r="C11948" t="s">
        <v>243</v>
      </c>
      <c r="D11948">
        <v>34.32</v>
      </c>
      <c r="E11948" t="s">
        <v>30879</v>
      </c>
    </row>
    <row r="11949" spans="1:5" hidden="1" x14ac:dyDescent="0.2">
      <c r="A11949" s="94" t="s">
        <v>11317</v>
      </c>
      <c r="B11949" t="s">
        <v>11318</v>
      </c>
      <c r="C11949" t="s">
        <v>243</v>
      </c>
      <c r="D11949">
        <v>72.19</v>
      </c>
      <c r="E11949" t="s">
        <v>30879</v>
      </c>
    </row>
    <row r="11950" spans="1:5" hidden="1" x14ac:dyDescent="0.2">
      <c r="A11950" s="94" t="s">
        <v>11319</v>
      </c>
      <c r="B11950" t="s">
        <v>11320</v>
      </c>
      <c r="C11950" t="s">
        <v>243</v>
      </c>
      <c r="D11950">
        <v>79.17</v>
      </c>
      <c r="E11950" t="s">
        <v>30879</v>
      </c>
    </row>
    <row r="11951" spans="1:5" hidden="1" x14ac:dyDescent="0.2">
      <c r="A11951" s="94" t="s">
        <v>11321</v>
      </c>
      <c r="B11951" t="s">
        <v>11322</v>
      </c>
      <c r="C11951" t="s">
        <v>243</v>
      </c>
      <c r="D11951">
        <v>40.79</v>
      </c>
      <c r="E11951" t="s">
        <v>30879</v>
      </c>
    </row>
    <row r="11952" spans="1:5" hidden="1" x14ac:dyDescent="0.2">
      <c r="A11952" s="94" t="s">
        <v>11323</v>
      </c>
      <c r="B11952" t="s">
        <v>22688</v>
      </c>
      <c r="C11952" t="s">
        <v>243</v>
      </c>
      <c r="D11952">
        <v>27.75</v>
      </c>
      <c r="E11952" t="s">
        <v>30879</v>
      </c>
    </row>
    <row r="11953" spans="1:5" hidden="1" x14ac:dyDescent="0.2">
      <c r="A11953" s="94" t="s">
        <v>31734</v>
      </c>
      <c r="B11953" t="s">
        <v>31735</v>
      </c>
      <c r="C11953" t="s">
        <v>243</v>
      </c>
      <c r="D11953">
        <v>11.29</v>
      </c>
      <c r="E11953" t="s">
        <v>30879</v>
      </c>
    </row>
    <row r="11954" spans="1:5" hidden="1" x14ac:dyDescent="0.2">
      <c r="A11954" s="94" t="s">
        <v>31730</v>
      </c>
      <c r="B11954" t="s">
        <v>31731</v>
      </c>
      <c r="C11954" t="s">
        <v>243</v>
      </c>
      <c r="D11954">
        <v>11.29</v>
      </c>
      <c r="E11954" t="s">
        <v>30879</v>
      </c>
    </row>
    <row r="11955" spans="1:5" hidden="1" x14ac:dyDescent="0.2">
      <c r="A11955" s="94" t="s">
        <v>31732</v>
      </c>
      <c r="B11955" t="s">
        <v>31733</v>
      </c>
      <c r="C11955" t="s">
        <v>243</v>
      </c>
      <c r="D11955">
        <v>12.21</v>
      </c>
      <c r="E11955" t="s">
        <v>30879</v>
      </c>
    </row>
    <row r="11956" spans="1:5" hidden="1" x14ac:dyDescent="0.2">
      <c r="A11956" s="94" t="s">
        <v>3204</v>
      </c>
      <c r="B11956" t="s">
        <v>22689</v>
      </c>
      <c r="C11956" t="s">
        <v>243</v>
      </c>
      <c r="D11956">
        <v>28.75</v>
      </c>
      <c r="E11956" t="s">
        <v>30879</v>
      </c>
    </row>
    <row r="11957" spans="1:5" hidden="1" x14ac:dyDescent="0.2">
      <c r="A11957" s="94" t="s">
        <v>3205</v>
      </c>
      <c r="B11957" t="s">
        <v>22690</v>
      </c>
      <c r="C11957" t="s">
        <v>243</v>
      </c>
      <c r="D11957">
        <v>23.12</v>
      </c>
      <c r="E11957" t="s">
        <v>30879</v>
      </c>
    </row>
    <row r="11958" spans="1:5" hidden="1" x14ac:dyDescent="0.2">
      <c r="A11958" s="94" t="s">
        <v>31736</v>
      </c>
      <c r="B11958" t="s">
        <v>31737</v>
      </c>
      <c r="C11958" t="s">
        <v>243</v>
      </c>
      <c r="D11958">
        <v>8.0500000000000007</v>
      </c>
      <c r="E11958" t="s">
        <v>30879</v>
      </c>
    </row>
    <row r="11959" spans="1:5" hidden="1" x14ac:dyDescent="0.2">
      <c r="A11959" s="94" t="s">
        <v>31738</v>
      </c>
      <c r="B11959" t="s">
        <v>31739</v>
      </c>
      <c r="C11959" t="s">
        <v>243</v>
      </c>
      <c r="D11959">
        <v>31.61</v>
      </c>
      <c r="E11959" t="s">
        <v>30879</v>
      </c>
    </row>
    <row r="11960" spans="1:5" hidden="1" x14ac:dyDescent="0.2">
      <c r="A11960" s="94" t="s">
        <v>11324</v>
      </c>
      <c r="B11960" t="s">
        <v>11325</v>
      </c>
      <c r="C11960" t="s">
        <v>243</v>
      </c>
      <c r="D11960">
        <v>27.02</v>
      </c>
      <c r="E11960" t="s">
        <v>30879</v>
      </c>
    </row>
    <row r="11961" spans="1:5" hidden="1" x14ac:dyDescent="0.2">
      <c r="A11961" s="94" t="s">
        <v>11326</v>
      </c>
      <c r="B11961" t="s">
        <v>11327</v>
      </c>
      <c r="C11961" t="s">
        <v>243</v>
      </c>
      <c r="D11961">
        <v>27.02</v>
      </c>
      <c r="E11961" t="s">
        <v>30879</v>
      </c>
    </row>
    <row r="11962" spans="1:5" hidden="1" x14ac:dyDescent="0.2">
      <c r="A11962" s="94" t="s">
        <v>31740</v>
      </c>
      <c r="B11962" t="s">
        <v>31741</v>
      </c>
      <c r="C11962" t="s">
        <v>243</v>
      </c>
      <c r="D11962">
        <v>8.86</v>
      </c>
      <c r="E11962" t="s">
        <v>30879</v>
      </c>
    </row>
    <row r="11963" spans="1:5" hidden="1" x14ac:dyDescent="0.2">
      <c r="A11963" s="94" t="s">
        <v>41069</v>
      </c>
      <c r="B11963" t="s">
        <v>41070</v>
      </c>
      <c r="C11963" t="s">
        <v>243</v>
      </c>
      <c r="D11963">
        <v>1.52</v>
      </c>
      <c r="E11963" t="s">
        <v>30879</v>
      </c>
    </row>
    <row r="11964" spans="1:5" hidden="1" x14ac:dyDescent="0.2">
      <c r="A11964" s="94" t="s">
        <v>11328</v>
      </c>
      <c r="B11964" t="s">
        <v>11329</v>
      </c>
      <c r="C11964" t="s">
        <v>243</v>
      </c>
      <c r="D11964">
        <v>73.36</v>
      </c>
      <c r="E11964" t="s">
        <v>30879</v>
      </c>
    </row>
    <row r="11965" spans="1:5" hidden="1" x14ac:dyDescent="0.2">
      <c r="A11965" s="94" t="s">
        <v>11330</v>
      </c>
      <c r="B11965" t="s">
        <v>11331</v>
      </c>
      <c r="C11965" t="s">
        <v>243</v>
      </c>
      <c r="D11965">
        <v>95.41</v>
      </c>
      <c r="E11965" t="s">
        <v>30879</v>
      </c>
    </row>
    <row r="11966" spans="1:5" hidden="1" x14ac:dyDescent="0.2">
      <c r="A11966" s="94" t="s">
        <v>11332</v>
      </c>
      <c r="B11966" t="s">
        <v>11333</v>
      </c>
      <c r="C11966" t="s">
        <v>243</v>
      </c>
      <c r="D11966">
        <v>73.36</v>
      </c>
      <c r="E11966" t="s">
        <v>30879</v>
      </c>
    </row>
    <row r="11967" spans="1:5" hidden="1" x14ac:dyDescent="0.2">
      <c r="A11967" s="94" t="s">
        <v>11334</v>
      </c>
      <c r="B11967" t="s">
        <v>11335</v>
      </c>
      <c r="C11967" t="s">
        <v>243</v>
      </c>
      <c r="D11967">
        <v>95.41</v>
      </c>
      <c r="E11967" t="s">
        <v>30879</v>
      </c>
    </row>
    <row r="11968" spans="1:5" hidden="1" x14ac:dyDescent="0.2">
      <c r="A11968" s="94" t="s">
        <v>31805</v>
      </c>
      <c r="B11968" t="s">
        <v>31806</v>
      </c>
      <c r="C11968" t="s">
        <v>243</v>
      </c>
      <c r="D11968">
        <v>35.89</v>
      </c>
      <c r="E11968" t="s">
        <v>30879</v>
      </c>
    </row>
    <row r="11969" spans="1:5" hidden="1" x14ac:dyDescent="0.2">
      <c r="A11969" s="94" t="s">
        <v>11336</v>
      </c>
      <c r="B11969" t="s">
        <v>22691</v>
      </c>
      <c r="C11969" t="s">
        <v>243</v>
      </c>
      <c r="D11969">
        <v>2.11</v>
      </c>
      <c r="E11969" t="s">
        <v>30879</v>
      </c>
    </row>
    <row r="11970" spans="1:5" hidden="1" x14ac:dyDescent="0.2">
      <c r="A11970" s="94" t="s">
        <v>31892</v>
      </c>
      <c r="B11970" t="s">
        <v>31893</v>
      </c>
      <c r="C11970" t="s">
        <v>243</v>
      </c>
      <c r="D11970">
        <v>378.53</v>
      </c>
      <c r="E11970" t="s">
        <v>30879</v>
      </c>
    </row>
    <row r="11971" spans="1:5" hidden="1" x14ac:dyDescent="0.2">
      <c r="A11971" s="94" t="s">
        <v>31890</v>
      </c>
      <c r="B11971" t="s">
        <v>31891</v>
      </c>
      <c r="C11971" t="s">
        <v>243</v>
      </c>
      <c r="D11971">
        <v>454.23</v>
      </c>
      <c r="E11971" t="s">
        <v>30879</v>
      </c>
    </row>
    <row r="11972" spans="1:5" hidden="1" x14ac:dyDescent="0.2">
      <c r="A11972" s="94" t="s">
        <v>31894</v>
      </c>
      <c r="B11972" t="s">
        <v>31895</v>
      </c>
      <c r="C11972" t="s">
        <v>243</v>
      </c>
      <c r="D11972">
        <v>294.17</v>
      </c>
      <c r="E11972" t="s">
        <v>30879</v>
      </c>
    </row>
    <row r="11973" spans="1:5" hidden="1" x14ac:dyDescent="0.2">
      <c r="A11973" s="94" t="s">
        <v>31898</v>
      </c>
      <c r="B11973" t="s">
        <v>31899</v>
      </c>
      <c r="C11973" t="s">
        <v>243</v>
      </c>
      <c r="D11973">
        <v>41.86</v>
      </c>
      <c r="E11973" t="s">
        <v>30879</v>
      </c>
    </row>
    <row r="11974" spans="1:5" hidden="1" x14ac:dyDescent="0.2">
      <c r="A11974" s="94" t="s">
        <v>31902</v>
      </c>
      <c r="B11974" t="s">
        <v>31903</v>
      </c>
      <c r="C11974" t="s">
        <v>243</v>
      </c>
      <c r="D11974">
        <v>44.16</v>
      </c>
      <c r="E11974" t="s">
        <v>30879</v>
      </c>
    </row>
    <row r="11975" spans="1:5" hidden="1" x14ac:dyDescent="0.2">
      <c r="A11975" s="94" t="s">
        <v>11337</v>
      </c>
      <c r="B11975" t="s">
        <v>11338</v>
      </c>
      <c r="C11975" t="s">
        <v>243</v>
      </c>
      <c r="D11975">
        <v>39.33</v>
      </c>
      <c r="E11975" t="s">
        <v>30879</v>
      </c>
    </row>
    <row r="11976" spans="1:5" hidden="1" x14ac:dyDescent="0.2">
      <c r="A11976" s="94" t="s">
        <v>11339</v>
      </c>
      <c r="B11976" t="s">
        <v>11340</v>
      </c>
      <c r="C11976" t="s">
        <v>243</v>
      </c>
      <c r="D11976">
        <v>39.33</v>
      </c>
      <c r="E11976" t="s">
        <v>30879</v>
      </c>
    </row>
    <row r="11977" spans="1:5" hidden="1" x14ac:dyDescent="0.2">
      <c r="A11977" s="94" t="s">
        <v>31900</v>
      </c>
      <c r="B11977" t="s">
        <v>31901</v>
      </c>
      <c r="C11977" t="s">
        <v>243</v>
      </c>
      <c r="D11977">
        <v>35.56</v>
      </c>
      <c r="E11977" t="s">
        <v>30879</v>
      </c>
    </row>
    <row r="11978" spans="1:5" hidden="1" x14ac:dyDescent="0.2">
      <c r="A11978" s="94" t="s">
        <v>11341</v>
      </c>
      <c r="B11978" t="s">
        <v>11342</v>
      </c>
      <c r="C11978" t="s">
        <v>243</v>
      </c>
      <c r="D11978">
        <v>35.65</v>
      </c>
      <c r="E11978" t="s">
        <v>30879</v>
      </c>
    </row>
    <row r="11979" spans="1:5" hidden="1" x14ac:dyDescent="0.2">
      <c r="A11979" s="94" t="s">
        <v>11343</v>
      </c>
      <c r="B11979" t="s">
        <v>11344</v>
      </c>
      <c r="C11979" t="s">
        <v>243</v>
      </c>
      <c r="D11979">
        <v>35.65</v>
      </c>
      <c r="E11979" t="s">
        <v>30879</v>
      </c>
    </row>
    <row r="11980" spans="1:5" hidden="1" x14ac:dyDescent="0.2">
      <c r="A11980" s="94" t="s">
        <v>11345</v>
      </c>
      <c r="B11980" t="s">
        <v>11346</v>
      </c>
      <c r="C11980" t="s">
        <v>243</v>
      </c>
      <c r="D11980">
        <v>35.65</v>
      </c>
      <c r="E11980" t="s">
        <v>30879</v>
      </c>
    </row>
    <row r="11981" spans="1:5" hidden="1" x14ac:dyDescent="0.2">
      <c r="A11981" s="94" t="s">
        <v>31942</v>
      </c>
      <c r="B11981" t="s">
        <v>31943</v>
      </c>
      <c r="C11981" t="s">
        <v>243</v>
      </c>
      <c r="D11981">
        <v>50.11</v>
      </c>
      <c r="E11981" t="s">
        <v>30879</v>
      </c>
    </row>
    <row r="11982" spans="1:5" hidden="1" x14ac:dyDescent="0.2">
      <c r="A11982" s="94" t="s">
        <v>11347</v>
      </c>
      <c r="B11982" t="s">
        <v>11348</v>
      </c>
      <c r="C11982" t="s">
        <v>243</v>
      </c>
      <c r="D11982">
        <v>16.100000000000001</v>
      </c>
      <c r="E11982" t="s">
        <v>30879</v>
      </c>
    </row>
    <row r="11983" spans="1:5" hidden="1" x14ac:dyDescent="0.2">
      <c r="A11983" s="94" t="s">
        <v>11349</v>
      </c>
      <c r="B11983" t="s">
        <v>11350</v>
      </c>
      <c r="C11983" t="s">
        <v>243</v>
      </c>
      <c r="D11983">
        <v>16.100000000000001</v>
      </c>
      <c r="E11983" t="s">
        <v>30879</v>
      </c>
    </row>
    <row r="11984" spans="1:5" hidden="1" x14ac:dyDescent="0.2">
      <c r="A11984" s="94" t="s">
        <v>3569</v>
      </c>
      <c r="B11984" t="s">
        <v>3570</v>
      </c>
      <c r="C11984" t="s">
        <v>243</v>
      </c>
      <c r="D11984">
        <v>12.66</v>
      </c>
      <c r="E11984" t="s">
        <v>30879</v>
      </c>
    </row>
    <row r="11985" spans="1:5" hidden="1" x14ac:dyDescent="0.2">
      <c r="A11985" s="94" t="s">
        <v>11351</v>
      </c>
      <c r="B11985" t="s">
        <v>11352</v>
      </c>
      <c r="C11985" t="s">
        <v>243</v>
      </c>
      <c r="D11985">
        <v>30.86</v>
      </c>
      <c r="E11985" t="s">
        <v>30879</v>
      </c>
    </row>
    <row r="11986" spans="1:5" hidden="1" x14ac:dyDescent="0.2">
      <c r="A11986" s="94" t="s">
        <v>31940</v>
      </c>
      <c r="B11986" t="s">
        <v>31941</v>
      </c>
      <c r="C11986" t="s">
        <v>243</v>
      </c>
      <c r="D11986">
        <v>217.25</v>
      </c>
      <c r="E11986" t="s">
        <v>30879</v>
      </c>
    </row>
    <row r="11987" spans="1:5" hidden="1" x14ac:dyDescent="0.2">
      <c r="A11987" s="94" t="s">
        <v>5266</v>
      </c>
      <c r="B11987" t="s">
        <v>11353</v>
      </c>
      <c r="C11987" t="s">
        <v>243</v>
      </c>
      <c r="D11987">
        <v>11.25</v>
      </c>
      <c r="E11987" t="s">
        <v>30879</v>
      </c>
    </row>
    <row r="11988" spans="1:5" hidden="1" x14ac:dyDescent="0.2">
      <c r="A11988" s="94" t="s">
        <v>11354</v>
      </c>
      <c r="B11988" t="s">
        <v>11355</v>
      </c>
      <c r="C11988" t="s">
        <v>243</v>
      </c>
      <c r="D11988">
        <v>50.32</v>
      </c>
      <c r="E11988" t="s">
        <v>30879</v>
      </c>
    </row>
    <row r="11989" spans="1:5" hidden="1" x14ac:dyDescent="0.2">
      <c r="A11989" s="94" t="s">
        <v>11356</v>
      </c>
      <c r="B11989" t="s">
        <v>11357</v>
      </c>
      <c r="C11989" t="s">
        <v>243</v>
      </c>
      <c r="D11989">
        <v>41.06</v>
      </c>
      <c r="E11989" t="s">
        <v>30879</v>
      </c>
    </row>
    <row r="11990" spans="1:5" hidden="1" x14ac:dyDescent="0.2">
      <c r="A11990" s="94" t="s">
        <v>11358</v>
      </c>
      <c r="B11990" t="s">
        <v>11359</v>
      </c>
      <c r="C11990" t="s">
        <v>243</v>
      </c>
      <c r="D11990">
        <v>42.27</v>
      </c>
      <c r="E11990" t="s">
        <v>30879</v>
      </c>
    </row>
    <row r="11991" spans="1:5" hidden="1" x14ac:dyDescent="0.2">
      <c r="A11991" s="94" t="s">
        <v>31720</v>
      </c>
      <c r="B11991" t="s">
        <v>31721</v>
      </c>
      <c r="C11991" t="s">
        <v>243</v>
      </c>
      <c r="D11991">
        <v>46.69</v>
      </c>
      <c r="E11991" t="s">
        <v>30879</v>
      </c>
    </row>
    <row r="11992" spans="1:5" hidden="1" x14ac:dyDescent="0.2">
      <c r="A11992" s="94" t="s">
        <v>11360</v>
      </c>
      <c r="B11992" t="s">
        <v>11361</v>
      </c>
      <c r="C11992" t="s">
        <v>243</v>
      </c>
      <c r="D11992">
        <v>42.27</v>
      </c>
      <c r="E11992" t="s">
        <v>30879</v>
      </c>
    </row>
    <row r="11993" spans="1:5" hidden="1" x14ac:dyDescent="0.2">
      <c r="A11993" s="94" t="s">
        <v>11362</v>
      </c>
      <c r="B11993" t="s">
        <v>11363</v>
      </c>
      <c r="C11993" t="s">
        <v>243</v>
      </c>
      <c r="D11993">
        <v>50.32</v>
      </c>
      <c r="E11993" t="s">
        <v>30879</v>
      </c>
    </row>
    <row r="11994" spans="1:5" hidden="1" x14ac:dyDescent="0.2">
      <c r="A11994" s="94" t="s">
        <v>31722</v>
      </c>
      <c r="B11994" t="s">
        <v>31723</v>
      </c>
      <c r="C11994" t="s">
        <v>243</v>
      </c>
      <c r="D11994">
        <v>50.55</v>
      </c>
      <c r="E11994" t="s">
        <v>30879</v>
      </c>
    </row>
    <row r="11995" spans="1:5" hidden="1" x14ac:dyDescent="0.2">
      <c r="A11995" s="94" t="s">
        <v>11364</v>
      </c>
      <c r="B11995" t="s">
        <v>31724</v>
      </c>
      <c r="C11995" t="s">
        <v>243</v>
      </c>
      <c r="D11995">
        <v>45.94</v>
      </c>
      <c r="E11995" t="s">
        <v>30879</v>
      </c>
    </row>
    <row r="11996" spans="1:5" hidden="1" x14ac:dyDescent="0.2">
      <c r="A11996" s="94" t="s">
        <v>31725</v>
      </c>
      <c r="B11996" t="s">
        <v>31726</v>
      </c>
      <c r="C11996" t="s">
        <v>243</v>
      </c>
      <c r="D11996">
        <v>52.05</v>
      </c>
      <c r="E11996" t="s">
        <v>30879</v>
      </c>
    </row>
    <row r="11997" spans="1:5" hidden="1" x14ac:dyDescent="0.2">
      <c r="A11997" s="94" t="s">
        <v>11365</v>
      </c>
      <c r="B11997" t="s">
        <v>31729</v>
      </c>
      <c r="C11997" t="s">
        <v>243</v>
      </c>
      <c r="D11997">
        <v>45.94</v>
      </c>
      <c r="E11997" t="s">
        <v>30879</v>
      </c>
    </row>
    <row r="11998" spans="1:5" hidden="1" x14ac:dyDescent="0.2">
      <c r="A11998" s="94" t="s">
        <v>11366</v>
      </c>
      <c r="B11998" t="s">
        <v>11367</v>
      </c>
      <c r="C11998" t="s">
        <v>243</v>
      </c>
      <c r="D11998">
        <v>69.459999999999994</v>
      </c>
      <c r="E11998" t="s">
        <v>30879</v>
      </c>
    </row>
    <row r="11999" spans="1:5" hidden="1" x14ac:dyDescent="0.2">
      <c r="A11999" s="94" t="s">
        <v>11368</v>
      </c>
      <c r="B11999" t="s">
        <v>11369</v>
      </c>
      <c r="C11999" t="s">
        <v>243</v>
      </c>
      <c r="D11999">
        <v>69.459999999999994</v>
      </c>
      <c r="E11999" t="s">
        <v>30879</v>
      </c>
    </row>
    <row r="12000" spans="1:5" hidden="1" x14ac:dyDescent="0.2">
      <c r="A12000" s="94" t="s">
        <v>32435</v>
      </c>
      <c r="B12000" t="s">
        <v>32436</v>
      </c>
      <c r="C12000" t="s">
        <v>243</v>
      </c>
      <c r="D12000">
        <v>1.62</v>
      </c>
      <c r="E12000" t="s">
        <v>30879</v>
      </c>
    </row>
    <row r="12001" spans="1:5" hidden="1" x14ac:dyDescent="0.2">
      <c r="A12001" s="94" t="s">
        <v>5267</v>
      </c>
      <c r="B12001" t="s">
        <v>5268</v>
      </c>
      <c r="C12001" t="s">
        <v>243</v>
      </c>
      <c r="D12001">
        <v>12.81</v>
      </c>
      <c r="E12001" t="s">
        <v>30879</v>
      </c>
    </row>
    <row r="12002" spans="1:5" hidden="1" x14ac:dyDescent="0.2">
      <c r="A12002" s="94" t="s">
        <v>5269</v>
      </c>
      <c r="B12002" t="s">
        <v>11370</v>
      </c>
      <c r="C12002" t="s">
        <v>243</v>
      </c>
      <c r="D12002">
        <v>12.81</v>
      </c>
      <c r="E12002" t="s">
        <v>30879</v>
      </c>
    </row>
    <row r="12003" spans="1:5" hidden="1" x14ac:dyDescent="0.2">
      <c r="A12003" s="94" t="s">
        <v>31916</v>
      </c>
      <c r="B12003" t="s">
        <v>31917</v>
      </c>
      <c r="C12003" t="s">
        <v>243</v>
      </c>
      <c r="D12003">
        <v>152.85</v>
      </c>
      <c r="E12003" t="s">
        <v>30879</v>
      </c>
    </row>
    <row r="12004" spans="1:5" hidden="1" x14ac:dyDescent="0.2">
      <c r="A12004" s="94" t="s">
        <v>31918</v>
      </c>
      <c r="B12004" t="s">
        <v>31919</v>
      </c>
      <c r="C12004" t="s">
        <v>243</v>
      </c>
      <c r="D12004">
        <v>127.62</v>
      </c>
      <c r="E12004" t="s">
        <v>30879</v>
      </c>
    </row>
    <row r="12005" spans="1:5" hidden="1" x14ac:dyDescent="0.2">
      <c r="A12005" s="94" t="s">
        <v>31920</v>
      </c>
      <c r="B12005" t="s">
        <v>31921</v>
      </c>
      <c r="C12005" t="s">
        <v>243</v>
      </c>
      <c r="D12005">
        <v>122.57</v>
      </c>
      <c r="E12005" t="s">
        <v>30879</v>
      </c>
    </row>
    <row r="12006" spans="1:5" hidden="1" x14ac:dyDescent="0.2">
      <c r="A12006" s="94" t="s">
        <v>31922</v>
      </c>
      <c r="B12006" t="s">
        <v>31923</v>
      </c>
      <c r="C12006" t="s">
        <v>243</v>
      </c>
      <c r="D12006">
        <v>187.46</v>
      </c>
      <c r="E12006" t="s">
        <v>30879</v>
      </c>
    </row>
    <row r="12007" spans="1:5" hidden="1" x14ac:dyDescent="0.2">
      <c r="A12007" s="94" t="s">
        <v>31727</v>
      </c>
      <c r="B12007" t="s">
        <v>31728</v>
      </c>
      <c r="C12007" t="s">
        <v>243</v>
      </c>
      <c r="D12007">
        <v>50.55</v>
      </c>
      <c r="E12007" t="s">
        <v>30879</v>
      </c>
    </row>
    <row r="12008" spans="1:5" hidden="1" x14ac:dyDescent="0.2">
      <c r="A12008" s="94" t="s">
        <v>5270</v>
      </c>
      <c r="B12008" t="s">
        <v>11371</v>
      </c>
      <c r="C12008" t="s">
        <v>243</v>
      </c>
      <c r="D12008">
        <v>32.81</v>
      </c>
      <c r="E12008" t="s">
        <v>30879</v>
      </c>
    </row>
    <row r="12009" spans="1:5" hidden="1" x14ac:dyDescent="0.2">
      <c r="A12009" s="94" t="s">
        <v>32504</v>
      </c>
      <c r="B12009" t="s">
        <v>32505</v>
      </c>
      <c r="C12009" t="s">
        <v>243</v>
      </c>
      <c r="D12009">
        <v>18.87</v>
      </c>
      <c r="E12009" t="s">
        <v>30879</v>
      </c>
    </row>
    <row r="12010" spans="1:5" hidden="1" x14ac:dyDescent="0.2">
      <c r="A12010" s="94" t="s">
        <v>32506</v>
      </c>
      <c r="B12010" t="s">
        <v>32507</v>
      </c>
      <c r="C12010" t="s">
        <v>243</v>
      </c>
      <c r="D12010">
        <v>78.09</v>
      </c>
      <c r="E12010" t="s">
        <v>30879</v>
      </c>
    </row>
    <row r="12011" spans="1:5" hidden="1" x14ac:dyDescent="0.2">
      <c r="A12011" s="94" t="s">
        <v>11372</v>
      </c>
      <c r="B12011" t="s">
        <v>11373</v>
      </c>
      <c r="C12011" t="s">
        <v>243</v>
      </c>
      <c r="D12011">
        <v>33.11</v>
      </c>
      <c r="E12011" t="s">
        <v>30879</v>
      </c>
    </row>
    <row r="12012" spans="1:5" hidden="1" x14ac:dyDescent="0.2">
      <c r="A12012" s="94" t="s">
        <v>11374</v>
      </c>
      <c r="B12012" t="s">
        <v>11375</v>
      </c>
      <c r="C12012" t="s">
        <v>243</v>
      </c>
      <c r="D12012">
        <v>28.13</v>
      </c>
      <c r="E12012" t="s">
        <v>30879</v>
      </c>
    </row>
    <row r="12013" spans="1:5" hidden="1" x14ac:dyDescent="0.2">
      <c r="A12013" s="94" t="s">
        <v>2060</v>
      </c>
      <c r="B12013" t="s">
        <v>11376</v>
      </c>
      <c r="C12013" t="s">
        <v>243</v>
      </c>
      <c r="D12013">
        <v>12.66</v>
      </c>
      <c r="E12013" t="s">
        <v>30879</v>
      </c>
    </row>
    <row r="12014" spans="1:5" hidden="1" x14ac:dyDescent="0.2">
      <c r="A12014" s="94" t="s">
        <v>32551</v>
      </c>
      <c r="B12014" t="s">
        <v>32552</v>
      </c>
      <c r="C12014" t="s">
        <v>243</v>
      </c>
      <c r="D12014">
        <v>16.170000000000002</v>
      </c>
      <c r="E12014" t="s">
        <v>30879</v>
      </c>
    </row>
    <row r="12015" spans="1:5" hidden="1" x14ac:dyDescent="0.2">
      <c r="A12015" s="94" t="s">
        <v>32555</v>
      </c>
      <c r="B12015" t="s">
        <v>32556</v>
      </c>
      <c r="C12015" t="s">
        <v>243</v>
      </c>
      <c r="D12015">
        <v>35.18</v>
      </c>
      <c r="E12015" t="s">
        <v>30879</v>
      </c>
    </row>
    <row r="12016" spans="1:5" hidden="1" x14ac:dyDescent="0.2">
      <c r="A12016" s="94" t="s">
        <v>2119</v>
      </c>
      <c r="B12016" t="s">
        <v>11377</v>
      </c>
      <c r="C12016" t="s">
        <v>243</v>
      </c>
      <c r="D12016">
        <v>26.73</v>
      </c>
      <c r="E12016" t="s">
        <v>30879</v>
      </c>
    </row>
    <row r="12017" spans="1:5" hidden="1" x14ac:dyDescent="0.2">
      <c r="A12017" s="94" t="s">
        <v>3571</v>
      </c>
      <c r="B12017" t="s">
        <v>11378</v>
      </c>
      <c r="C12017" t="s">
        <v>243</v>
      </c>
      <c r="D12017">
        <v>15.48</v>
      </c>
      <c r="E12017" t="s">
        <v>30879</v>
      </c>
    </row>
    <row r="12018" spans="1:5" hidden="1" x14ac:dyDescent="0.2">
      <c r="A12018" s="94" t="s">
        <v>32549</v>
      </c>
      <c r="B12018" t="s">
        <v>32550</v>
      </c>
      <c r="C12018" t="s">
        <v>243</v>
      </c>
      <c r="D12018">
        <v>18.010000000000002</v>
      </c>
      <c r="E12018" t="s">
        <v>30879</v>
      </c>
    </row>
    <row r="12019" spans="1:5" hidden="1" x14ac:dyDescent="0.2">
      <c r="A12019" s="94" t="s">
        <v>702</v>
      </c>
      <c r="B12019" t="s">
        <v>11379</v>
      </c>
      <c r="C12019" t="s">
        <v>243</v>
      </c>
      <c r="D12019">
        <v>16.88</v>
      </c>
      <c r="E12019" t="s">
        <v>30879</v>
      </c>
    </row>
    <row r="12020" spans="1:5" hidden="1" x14ac:dyDescent="0.2">
      <c r="A12020" s="94" t="s">
        <v>3572</v>
      </c>
      <c r="B12020" t="s">
        <v>11380</v>
      </c>
      <c r="C12020" t="s">
        <v>243</v>
      </c>
      <c r="D12020">
        <v>32.630000000000003</v>
      </c>
      <c r="E12020" t="s">
        <v>30879</v>
      </c>
    </row>
    <row r="12021" spans="1:5" hidden="1" x14ac:dyDescent="0.2">
      <c r="A12021" s="94" t="s">
        <v>32557</v>
      </c>
      <c r="B12021" t="s">
        <v>32558</v>
      </c>
      <c r="C12021" t="s">
        <v>243</v>
      </c>
      <c r="D12021">
        <v>40.049999999999997</v>
      </c>
      <c r="E12021" t="s">
        <v>30879</v>
      </c>
    </row>
    <row r="12022" spans="1:5" hidden="1" x14ac:dyDescent="0.2">
      <c r="A12022" s="94" t="s">
        <v>32559</v>
      </c>
      <c r="B12022" t="s">
        <v>32560</v>
      </c>
      <c r="C12022" t="s">
        <v>243</v>
      </c>
      <c r="D12022">
        <v>42.67</v>
      </c>
      <c r="E12022" t="s">
        <v>30879</v>
      </c>
    </row>
    <row r="12023" spans="1:5" hidden="1" x14ac:dyDescent="0.2">
      <c r="A12023" s="94" t="s">
        <v>3573</v>
      </c>
      <c r="B12023" t="s">
        <v>11381</v>
      </c>
      <c r="C12023" t="s">
        <v>243</v>
      </c>
      <c r="D12023">
        <v>30.66</v>
      </c>
      <c r="E12023" t="s">
        <v>30879</v>
      </c>
    </row>
    <row r="12024" spans="1:5" hidden="1" x14ac:dyDescent="0.2">
      <c r="A12024" s="94" t="s">
        <v>703</v>
      </c>
      <c r="B12024" t="s">
        <v>11382</v>
      </c>
      <c r="C12024" t="s">
        <v>243</v>
      </c>
      <c r="D12024">
        <v>33.44</v>
      </c>
      <c r="E12024" t="s">
        <v>30879</v>
      </c>
    </row>
    <row r="12025" spans="1:5" hidden="1" x14ac:dyDescent="0.2">
      <c r="A12025" s="94" t="s">
        <v>5271</v>
      </c>
      <c r="B12025" t="s">
        <v>11383</v>
      </c>
      <c r="C12025" t="s">
        <v>243</v>
      </c>
      <c r="D12025">
        <v>31.79</v>
      </c>
      <c r="E12025" t="s">
        <v>30879</v>
      </c>
    </row>
    <row r="12026" spans="1:5" hidden="1" x14ac:dyDescent="0.2">
      <c r="A12026" s="94" t="s">
        <v>704</v>
      </c>
      <c r="B12026" t="s">
        <v>11384</v>
      </c>
      <c r="C12026" t="s">
        <v>243</v>
      </c>
      <c r="D12026">
        <v>34.69</v>
      </c>
      <c r="E12026" t="s">
        <v>30879</v>
      </c>
    </row>
    <row r="12027" spans="1:5" hidden="1" x14ac:dyDescent="0.2">
      <c r="A12027" s="94" t="s">
        <v>32545</v>
      </c>
      <c r="B12027" t="s">
        <v>32546</v>
      </c>
      <c r="C12027" t="s">
        <v>243</v>
      </c>
      <c r="D12027">
        <v>31.61</v>
      </c>
      <c r="E12027" t="s">
        <v>30879</v>
      </c>
    </row>
    <row r="12028" spans="1:5" hidden="1" x14ac:dyDescent="0.2">
      <c r="A12028" s="94" t="s">
        <v>3094</v>
      </c>
      <c r="B12028" t="s">
        <v>11385</v>
      </c>
      <c r="C12028" t="s">
        <v>243</v>
      </c>
      <c r="D12028">
        <v>24.48</v>
      </c>
      <c r="E12028" t="s">
        <v>30879</v>
      </c>
    </row>
    <row r="12029" spans="1:5" hidden="1" x14ac:dyDescent="0.2">
      <c r="A12029" s="94" t="s">
        <v>32553</v>
      </c>
      <c r="B12029" t="s">
        <v>32554</v>
      </c>
      <c r="C12029" t="s">
        <v>243</v>
      </c>
      <c r="D12029">
        <v>33.08</v>
      </c>
      <c r="E12029" t="s">
        <v>30879</v>
      </c>
    </row>
    <row r="12030" spans="1:5" hidden="1" x14ac:dyDescent="0.2">
      <c r="A12030" s="94" t="s">
        <v>3095</v>
      </c>
      <c r="B12030" t="s">
        <v>11386</v>
      </c>
      <c r="C12030" t="s">
        <v>243</v>
      </c>
      <c r="D12030">
        <v>25.6</v>
      </c>
      <c r="E12030" t="s">
        <v>30879</v>
      </c>
    </row>
    <row r="12031" spans="1:5" hidden="1" x14ac:dyDescent="0.2">
      <c r="A12031" s="94" t="s">
        <v>416</v>
      </c>
      <c r="B12031" t="s">
        <v>11387</v>
      </c>
      <c r="C12031" t="s">
        <v>243</v>
      </c>
      <c r="D12031">
        <v>16.88</v>
      </c>
      <c r="E12031" t="s">
        <v>30879</v>
      </c>
    </row>
    <row r="12032" spans="1:5" hidden="1" x14ac:dyDescent="0.2">
      <c r="A12032" s="94" t="s">
        <v>417</v>
      </c>
      <c r="B12032" t="s">
        <v>11388</v>
      </c>
      <c r="C12032" t="s">
        <v>243</v>
      </c>
      <c r="D12032">
        <v>15.48</v>
      </c>
      <c r="E12032" t="s">
        <v>30879</v>
      </c>
    </row>
    <row r="12033" spans="1:5" hidden="1" x14ac:dyDescent="0.2">
      <c r="A12033" s="94" t="s">
        <v>1728</v>
      </c>
      <c r="B12033" t="s">
        <v>11389</v>
      </c>
      <c r="C12033" t="s">
        <v>243</v>
      </c>
      <c r="D12033">
        <v>35.630000000000003</v>
      </c>
      <c r="E12033" t="s">
        <v>30879</v>
      </c>
    </row>
    <row r="12034" spans="1:5" hidden="1" x14ac:dyDescent="0.2">
      <c r="A12034" s="94" t="s">
        <v>2218</v>
      </c>
      <c r="B12034" t="s">
        <v>11390</v>
      </c>
      <c r="C12034" t="s">
        <v>243</v>
      </c>
      <c r="D12034">
        <v>32.630000000000003</v>
      </c>
      <c r="E12034" t="s">
        <v>30879</v>
      </c>
    </row>
    <row r="12035" spans="1:5" hidden="1" x14ac:dyDescent="0.2">
      <c r="A12035" s="94" t="s">
        <v>11391</v>
      </c>
      <c r="B12035" t="s">
        <v>11392</v>
      </c>
      <c r="C12035" t="s">
        <v>243</v>
      </c>
      <c r="D12035">
        <v>15.07</v>
      </c>
      <c r="E12035" t="s">
        <v>30879</v>
      </c>
    </row>
    <row r="12036" spans="1:5" hidden="1" x14ac:dyDescent="0.2">
      <c r="A12036" s="94" t="s">
        <v>1737</v>
      </c>
      <c r="B12036" t="s">
        <v>11393</v>
      </c>
      <c r="C12036" t="s">
        <v>243</v>
      </c>
      <c r="D12036">
        <v>34.69</v>
      </c>
      <c r="E12036" t="s">
        <v>30879</v>
      </c>
    </row>
    <row r="12037" spans="1:5" hidden="1" x14ac:dyDescent="0.2">
      <c r="A12037" s="94" t="s">
        <v>1738</v>
      </c>
      <c r="B12037" t="s">
        <v>11394</v>
      </c>
      <c r="C12037" t="s">
        <v>243</v>
      </c>
      <c r="D12037">
        <v>31.79</v>
      </c>
      <c r="E12037" t="s">
        <v>30879</v>
      </c>
    </row>
    <row r="12038" spans="1:5" hidden="1" x14ac:dyDescent="0.2">
      <c r="A12038" s="94" t="s">
        <v>741</v>
      </c>
      <c r="B12038" t="s">
        <v>11395</v>
      </c>
      <c r="C12038" t="s">
        <v>243</v>
      </c>
      <c r="D12038">
        <v>33.44</v>
      </c>
      <c r="E12038" t="s">
        <v>30879</v>
      </c>
    </row>
    <row r="12039" spans="1:5" hidden="1" x14ac:dyDescent="0.2">
      <c r="A12039" s="94" t="s">
        <v>742</v>
      </c>
      <c r="B12039" t="s">
        <v>11396</v>
      </c>
      <c r="C12039" t="s">
        <v>243</v>
      </c>
      <c r="D12039">
        <v>30.66</v>
      </c>
      <c r="E12039" t="s">
        <v>30879</v>
      </c>
    </row>
    <row r="12040" spans="1:5" hidden="1" x14ac:dyDescent="0.2">
      <c r="A12040" s="94" t="s">
        <v>11397</v>
      </c>
      <c r="B12040" t="s">
        <v>11398</v>
      </c>
      <c r="C12040" t="s">
        <v>243</v>
      </c>
      <c r="D12040">
        <v>19.850000000000001</v>
      </c>
      <c r="E12040" t="s">
        <v>30879</v>
      </c>
    </row>
    <row r="12041" spans="1:5" hidden="1" x14ac:dyDescent="0.2">
      <c r="A12041" s="94" t="s">
        <v>31904</v>
      </c>
      <c r="B12041" t="s">
        <v>31905</v>
      </c>
      <c r="C12041" t="s">
        <v>243</v>
      </c>
      <c r="D12041">
        <v>3</v>
      </c>
      <c r="E12041" t="s">
        <v>30879</v>
      </c>
    </row>
    <row r="12042" spans="1:5" hidden="1" x14ac:dyDescent="0.2">
      <c r="A12042" s="94" t="s">
        <v>32426</v>
      </c>
      <c r="B12042" t="s">
        <v>32425</v>
      </c>
      <c r="C12042" t="s">
        <v>243</v>
      </c>
      <c r="D12042">
        <v>2.6</v>
      </c>
      <c r="E12042" t="s">
        <v>30879</v>
      </c>
    </row>
    <row r="12043" spans="1:5" hidden="1" x14ac:dyDescent="0.2">
      <c r="A12043" s="94" t="s">
        <v>32427</v>
      </c>
      <c r="B12043" t="s">
        <v>32428</v>
      </c>
      <c r="C12043" t="s">
        <v>243</v>
      </c>
      <c r="D12043">
        <v>2.6</v>
      </c>
      <c r="E12043" t="s">
        <v>30879</v>
      </c>
    </row>
    <row r="12044" spans="1:5" hidden="1" x14ac:dyDescent="0.2">
      <c r="A12044" s="94" t="s">
        <v>11399</v>
      </c>
      <c r="B12044" t="s">
        <v>11400</v>
      </c>
      <c r="C12044" t="s">
        <v>243</v>
      </c>
      <c r="D12044">
        <v>1.69</v>
      </c>
      <c r="E12044" t="s">
        <v>30879</v>
      </c>
    </row>
    <row r="12045" spans="1:5" hidden="1" x14ac:dyDescent="0.2">
      <c r="A12045" s="94" t="s">
        <v>32424</v>
      </c>
      <c r="B12045" t="s">
        <v>32425</v>
      </c>
      <c r="C12045" t="s">
        <v>243</v>
      </c>
      <c r="D12045">
        <v>2.6</v>
      </c>
      <c r="E12045" t="s">
        <v>30879</v>
      </c>
    </row>
    <row r="12046" spans="1:5" hidden="1" x14ac:dyDescent="0.2">
      <c r="A12046" s="94" t="s">
        <v>32429</v>
      </c>
      <c r="B12046" t="s">
        <v>32430</v>
      </c>
      <c r="C12046" t="s">
        <v>243</v>
      </c>
      <c r="D12046">
        <v>2.6</v>
      </c>
      <c r="E12046" t="s">
        <v>30879</v>
      </c>
    </row>
    <row r="12047" spans="1:5" hidden="1" x14ac:dyDescent="0.2">
      <c r="A12047" s="94" t="s">
        <v>31991</v>
      </c>
      <c r="B12047" t="s">
        <v>31992</v>
      </c>
      <c r="C12047" t="s">
        <v>243</v>
      </c>
      <c r="D12047">
        <v>13.19</v>
      </c>
      <c r="E12047" t="s">
        <v>30879</v>
      </c>
    </row>
    <row r="12048" spans="1:5" hidden="1" x14ac:dyDescent="0.2">
      <c r="A12048" s="94" t="s">
        <v>11401</v>
      </c>
      <c r="B12048" t="s">
        <v>11402</v>
      </c>
      <c r="C12048" t="s">
        <v>243</v>
      </c>
      <c r="D12048">
        <v>128.44</v>
      </c>
      <c r="E12048" t="s">
        <v>30879</v>
      </c>
    </row>
    <row r="12049" spans="1:5" hidden="1" x14ac:dyDescent="0.2">
      <c r="A12049" s="94" t="s">
        <v>38507</v>
      </c>
      <c r="B12049" t="s">
        <v>38508</v>
      </c>
      <c r="C12049" t="s">
        <v>243</v>
      </c>
      <c r="D12049">
        <v>142.13999999999999</v>
      </c>
      <c r="E12049" t="s">
        <v>30879</v>
      </c>
    </row>
    <row r="12050" spans="1:5" hidden="1" x14ac:dyDescent="0.2">
      <c r="A12050" s="94" t="s">
        <v>31949</v>
      </c>
      <c r="B12050" t="s">
        <v>31950</v>
      </c>
      <c r="C12050" t="s">
        <v>243</v>
      </c>
      <c r="D12050">
        <v>417.03</v>
      </c>
      <c r="E12050" t="s">
        <v>30879</v>
      </c>
    </row>
    <row r="12051" spans="1:5" hidden="1" x14ac:dyDescent="0.2">
      <c r="A12051" s="94" t="s">
        <v>31951</v>
      </c>
      <c r="B12051" t="s">
        <v>31952</v>
      </c>
      <c r="C12051" t="s">
        <v>243</v>
      </c>
      <c r="D12051">
        <v>69.760000000000005</v>
      </c>
      <c r="E12051" t="s">
        <v>30879</v>
      </c>
    </row>
    <row r="12052" spans="1:5" hidden="1" x14ac:dyDescent="0.2">
      <c r="A12052" s="94" t="s">
        <v>31981</v>
      </c>
      <c r="B12052" t="s">
        <v>31982</v>
      </c>
      <c r="C12052" t="s">
        <v>243</v>
      </c>
      <c r="D12052">
        <v>65.09</v>
      </c>
      <c r="E12052" t="s">
        <v>30879</v>
      </c>
    </row>
    <row r="12053" spans="1:5" hidden="1" x14ac:dyDescent="0.2">
      <c r="A12053" s="94" t="s">
        <v>38531</v>
      </c>
      <c r="B12053" t="s">
        <v>38532</v>
      </c>
      <c r="C12053" t="s">
        <v>243</v>
      </c>
      <c r="D12053">
        <v>7.98</v>
      </c>
      <c r="E12053" t="s">
        <v>30879</v>
      </c>
    </row>
    <row r="12054" spans="1:5" hidden="1" x14ac:dyDescent="0.2">
      <c r="A12054" s="94" t="s">
        <v>31977</v>
      </c>
      <c r="B12054" t="s">
        <v>31978</v>
      </c>
      <c r="C12054" t="s">
        <v>243</v>
      </c>
      <c r="D12054">
        <v>92.39</v>
      </c>
      <c r="E12054" t="s">
        <v>30879</v>
      </c>
    </row>
    <row r="12055" spans="1:5" hidden="1" x14ac:dyDescent="0.2">
      <c r="A12055" s="94" t="s">
        <v>31979</v>
      </c>
      <c r="B12055" t="s">
        <v>31980</v>
      </c>
      <c r="C12055" t="s">
        <v>243</v>
      </c>
      <c r="D12055">
        <v>92.39</v>
      </c>
      <c r="E12055" t="s">
        <v>30879</v>
      </c>
    </row>
    <row r="12056" spans="1:5" hidden="1" x14ac:dyDescent="0.2">
      <c r="A12056" s="94" t="s">
        <v>11403</v>
      </c>
      <c r="B12056" t="s">
        <v>11404</v>
      </c>
      <c r="C12056" t="s">
        <v>243</v>
      </c>
      <c r="D12056">
        <v>52.75</v>
      </c>
      <c r="E12056" t="s">
        <v>30879</v>
      </c>
    </row>
    <row r="12057" spans="1:5" hidden="1" x14ac:dyDescent="0.2">
      <c r="A12057" s="94" t="s">
        <v>31957</v>
      </c>
      <c r="B12057" t="s">
        <v>31958</v>
      </c>
      <c r="C12057" t="s">
        <v>243</v>
      </c>
      <c r="D12057">
        <v>64.66</v>
      </c>
      <c r="E12057" t="s">
        <v>30879</v>
      </c>
    </row>
    <row r="12058" spans="1:5" hidden="1" x14ac:dyDescent="0.2">
      <c r="A12058" s="94" t="s">
        <v>31953</v>
      </c>
      <c r="B12058" t="s">
        <v>31954</v>
      </c>
      <c r="C12058" t="s">
        <v>243</v>
      </c>
      <c r="D12058">
        <v>77.540000000000006</v>
      </c>
      <c r="E12058" t="s">
        <v>30879</v>
      </c>
    </row>
    <row r="12059" spans="1:5" hidden="1" x14ac:dyDescent="0.2">
      <c r="A12059" s="94" t="s">
        <v>31955</v>
      </c>
      <c r="B12059" t="s">
        <v>31956</v>
      </c>
      <c r="C12059" t="s">
        <v>243</v>
      </c>
      <c r="D12059">
        <v>79.86</v>
      </c>
      <c r="E12059" t="s">
        <v>30879</v>
      </c>
    </row>
    <row r="12060" spans="1:5" hidden="1" x14ac:dyDescent="0.2">
      <c r="A12060" s="94" t="s">
        <v>38511</v>
      </c>
      <c r="B12060" t="s">
        <v>38512</v>
      </c>
      <c r="C12060" t="s">
        <v>243</v>
      </c>
      <c r="D12060">
        <v>166.22</v>
      </c>
      <c r="E12060" t="s">
        <v>30879</v>
      </c>
    </row>
    <row r="12061" spans="1:5" hidden="1" x14ac:dyDescent="0.2">
      <c r="A12061" s="94" t="s">
        <v>38513</v>
      </c>
      <c r="B12061" t="s">
        <v>38514</v>
      </c>
      <c r="C12061" t="s">
        <v>243</v>
      </c>
      <c r="D12061">
        <v>191.79</v>
      </c>
      <c r="E12061" t="s">
        <v>30879</v>
      </c>
    </row>
    <row r="12062" spans="1:5" hidden="1" x14ac:dyDescent="0.2">
      <c r="A12062" s="94" t="s">
        <v>38515</v>
      </c>
      <c r="B12062" t="s">
        <v>38516</v>
      </c>
      <c r="C12062" t="s">
        <v>243</v>
      </c>
      <c r="D12062">
        <v>166.22</v>
      </c>
      <c r="E12062" t="s">
        <v>30879</v>
      </c>
    </row>
    <row r="12063" spans="1:5" hidden="1" x14ac:dyDescent="0.2">
      <c r="A12063" s="94" t="s">
        <v>31963</v>
      </c>
      <c r="B12063" t="s">
        <v>31964</v>
      </c>
      <c r="C12063" t="s">
        <v>243</v>
      </c>
      <c r="D12063">
        <v>326.93</v>
      </c>
      <c r="E12063" t="s">
        <v>30879</v>
      </c>
    </row>
    <row r="12064" spans="1:5" hidden="1" x14ac:dyDescent="0.2">
      <c r="A12064" s="94" t="s">
        <v>38517</v>
      </c>
      <c r="B12064" t="s">
        <v>38518</v>
      </c>
      <c r="C12064" t="s">
        <v>243</v>
      </c>
      <c r="D12064">
        <v>577.07000000000005</v>
      </c>
      <c r="E12064" t="s">
        <v>30879</v>
      </c>
    </row>
    <row r="12065" spans="1:5" hidden="1" x14ac:dyDescent="0.2">
      <c r="A12065" s="94" t="s">
        <v>31969</v>
      </c>
      <c r="B12065" t="s">
        <v>31970</v>
      </c>
      <c r="C12065" t="s">
        <v>243</v>
      </c>
      <c r="D12065">
        <v>248.48</v>
      </c>
      <c r="E12065" t="s">
        <v>30879</v>
      </c>
    </row>
    <row r="12066" spans="1:5" hidden="1" x14ac:dyDescent="0.2">
      <c r="A12066" s="94" t="s">
        <v>32005</v>
      </c>
      <c r="B12066" t="s">
        <v>32006</v>
      </c>
      <c r="C12066" t="s">
        <v>243</v>
      </c>
      <c r="D12066">
        <v>40.26</v>
      </c>
      <c r="E12066" t="s">
        <v>30879</v>
      </c>
    </row>
    <row r="12067" spans="1:5" hidden="1" x14ac:dyDescent="0.2">
      <c r="A12067" s="94" t="s">
        <v>32007</v>
      </c>
      <c r="B12067" t="s">
        <v>32008</v>
      </c>
      <c r="C12067" t="s">
        <v>243</v>
      </c>
      <c r="D12067">
        <v>43.7</v>
      </c>
      <c r="E12067" t="s">
        <v>30879</v>
      </c>
    </row>
    <row r="12068" spans="1:5" hidden="1" x14ac:dyDescent="0.2">
      <c r="A12068" s="94" t="s">
        <v>32003</v>
      </c>
      <c r="B12068" t="s">
        <v>32004</v>
      </c>
      <c r="C12068" t="s">
        <v>243</v>
      </c>
      <c r="D12068">
        <v>25.7</v>
      </c>
      <c r="E12068" t="s">
        <v>30879</v>
      </c>
    </row>
    <row r="12069" spans="1:5" hidden="1" x14ac:dyDescent="0.2">
      <c r="A12069" s="94" t="s">
        <v>31993</v>
      </c>
      <c r="B12069" t="s">
        <v>31994</v>
      </c>
      <c r="C12069" t="s">
        <v>243</v>
      </c>
      <c r="D12069">
        <v>102.38</v>
      </c>
      <c r="E12069" t="s">
        <v>30879</v>
      </c>
    </row>
    <row r="12070" spans="1:5" hidden="1" x14ac:dyDescent="0.2">
      <c r="A12070" s="94" t="s">
        <v>31983</v>
      </c>
      <c r="B12070" t="s">
        <v>31984</v>
      </c>
      <c r="C12070" t="s">
        <v>243</v>
      </c>
      <c r="D12070">
        <v>186.11</v>
      </c>
      <c r="E12070" t="s">
        <v>30879</v>
      </c>
    </row>
    <row r="12071" spans="1:5" hidden="1" x14ac:dyDescent="0.2">
      <c r="A12071" s="94" t="s">
        <v>31999</v>
      </c>
      <c r="B12071" t="s">
        <v>32000</v>
      </c>
      <c r="C12071" t="s">
        <v>243</v>
      </c>
      <c r="D12071">
        <v>186.11</v>
      </c>
      <c r="E12071" t="s">
        <v>30879</v>
      </c>
    </row>
    <row r="12072" spans="1:5" hidden="1" x14ac:dyDescent="0.2">
      <c r="A12072" s="94" t="s">
        <v>31985</v>
      </c>
      <c r="B12072" t="s">
        <v>31986</v>
      </c>
      <c r="C12072" t="s">
        <v>243</v>
      </c>
      <c r="D12072">
        <v>186.11</v>
      </c>
      <c r="E12072" t="s">
        <v>30879</v>
      </c>
    </row>
    <row r="12073" spans="1:5" hidden="1" x14ac:dyDescent="0.2">
      <c r="A12073" s="94" t="s">
        <v>31997</v>
      </c>
      <c r="B12073" t="s">
        <v>31998</v>
      </c>
      <c r="C12073" t="s">
        <v>243</v>
      </c>
      <c r="D12073">
        <v>251.36</v>
      </c>
      <c r="E12073" t="s">
        <v>30879</v>
      </c>
    </row>
    <row r="12074" spans="1:5" hidden="1" x14ac:dyDescent="0.2">
      <c r="A12074" s="94" t="s">
        <v>31989</v>
      </c>
      <c r="B12074" t="s">
        <v>31990</v>
      </c>
      <c r="C12074" t="s">
        <v>243</v>
      </c>
      <c r="D12074">
        <v>209.32</v>
      </c>
      <c r="E12074" t="s">
        <v>30879</v>
      </c>
    </row>
    <row r="12075" spans="1:5" hidden="1" x14ac:dyDescent="0.2">
      <c r="A12075" s="94" t="s">
        <v>31987</v>
      </c>
      <c r="B12075" t="s">
        <v>31988</v>
      </c>
      <c r="C12075" t="s">
        <v>243</v>
      </c>
      <c r="D12075">
        <v>187.56</v>
      </c>
      <c r="E12075" t="s">
        <v>30879</v>
      </c>
    </row>
    <row r="12076" spans="1:5" hidden="1" x14ac:dyDescent="0.2">
      <c r="A12076" s="94" t="s">
        <v>32001</v>
      </c>
      <c r="B12076" t="s">
        <v>32002</v>
      </c>
      <c r="C12076" t="s">
        <v>243</v>
      </c>
      <c r="D12076">
        <v>187.56</v>
      </c>
      <c r="E12076" t="s">
        <v>30879</v>
      </c>
    </row>
    <row r="12077" spans="1:5" hidden="1" x14ac:dyDescent="0.2">
      <c r="A12077" s="94" t="s">
        <v>5272</v>
      </c>
      <c r="B12077" t="s">
        <v>31965</v>
      </c>
      <c r="C12077" t="s">
        <v>243</v>
      </c>
      <c r="D12077">
        <v>69.930000000000007</v>
      </c>
      <c r="E12077" t="s">
        <v>30879</v>
      </c>
    </row>
    <row r="12078" spans="1:5" hidden="1" x14ac:dyDescent="0.2">
      <c r="A12078" s="94" t="s">
        <v>5273</v>
      </c>
      <c r="B12078" t="s">
        <v>11405</v>
      </c>
      <c r="C12078" t="s">
        <v>243</v>
      </c>
      <c r="D12078">
        <v>69.930000000000007</v>
      </c>
      <c r="E12078" t="s">
        <v>30879</v>
      </c>
    </row>
    <row r="12079" spans="1:5" hidden="1" x14ac:dyDescent="0.2">
      <c r="A12079" s="94" t="s">
        <v>5274</v>
      </c>
      <c r="B12079" t="s">
        <v>31966</v>
      </c>
      <c r="C12079" t="s">
        <v>243</v>
      </c>
      <c r="D12079">
        <v>29.74</v>
      </c>
      <c r="E12079" t="s">
        <v>30879</v>
      </c>
    </row>
    <row r="12080" spans="1:5" hidden="1" x14ac:dyDescent="0.2">
      <c r="A12080" s="94" t="s">
        <v>31975</v>
      </c>
      <c r="B12080" t="s">
        <v>31976</v>
      </c>
      <c r="C12080" t="s">
        <v>243</v>
      </c>
      <c r="D12080">
        <v>461.71</v>
      </c>
      <c r="E12080" t="s">
        <v>30879</v>
      </c>
    </row>
    <row r="12081" spans="1:5" hidden="1" x14ac:dyDescent="0.2">
      <c r="A12081" s="94" t="s">
        <v>11406</v>
      </c>
      <c r="B12081" t="s">
        <v>11407</v>
      </c>
      <c r="C12081" t="s">
        <v>243</v>
      </c>
      <c r="D12081">
        <v>38.340000000000003</v>
      </c>
      <c r="E12081" t="s">
        <v>30879</v>
      </c>
    </row>
    <row r="12082" spans="1:5" hidden="1" x14ac:dyDescent="0.2">
      <c r="A12082" s="94" t="s">
        <v>11408</v>
      </c>
      <c r="B12082" t="s">
        <v>11409</v>
      </c>
      <c r="C12082" t="s">
        <v>243</v>
      </c>
      <c r="D12082">
        <v>38.340000000000003</v>
      </c>
      <c r="E12082" t="s">
        <v>30879</v>
      </c>
    </row>
    <row r="12083" spans="1:5" hidden="1" x14ac:dyDescent="0.2">
      <c r="A12083" s="94" t="s">
        <v>11410</v>
      </c>
      <c r="B12083" t="s">
        <v>11411</v>
      </c>
      <c r="C12083" t="s">
        <v>243</v>
      </c>
      <c r="D12083">
        <v>38.340000000000003</v>
      </c>
      <c r="E12083" t="s">
        <v>30879</v>
      </c>
    </row>
    <row r="12084" spans="1:5" hidden="1" x14ac:dyDescent="0.2">
      <c r="A12084" s="94" t="s">
        <v>11412</v>
      </c>
      <c r="B12084" t="s">
        <v>11413</v>
      </c>
      <c r="C12084" t="s">
        <v>243</v>
      </c>
      <c r="D12084">
        <v>38.340000000000003</v>
      </c>
      <c r="E12084" t="s">
        <v>30879</v>
      </c>
    </row>
    <row r="12085" spans="1:5" hidden="1" x14ac:dyDescent="0.2">
      <c r="A12085" s="94" t="s">
        <v>11414</v>
      </c>
      <c r="B12085" t="s">
        <v>11415</v>
      </c>
      <c r="C12085" t="s">
        <v>243</v>
      </c>
      <c r="D12085">
        <v>38.340000000000003</v>
      </c>
      <c r="E12085" t="s">
        <v>30879</v>
      </c>
    </row>
    <row r="12086" spans="1:5" hidden="1" x14ac:dyDescent="0.2">
      <c r="A12086" s="94" t="s">
        <v>11416</v>
      </c>
      <c r="B12086" t="s">
        <v>11417</v>
      </c>
      <c r="C12086" t="s">
        <v>243</v>
      </c>
      <c r="D12086">
        <v>38.340000000000003</v>
      </c>
      <c r="E12086" t="s">
        <v>30879</v>
      </c>
    </row>
    <row r="12087" spans="1:5" hidden="1" x14ac:dyDescent="0.2">
      <c r="A12087" s="94" t="s">
        <v>11418</v>
      </c>
      <c r="B12087" t="s">
        <v>22692</v>
      </c>
      <c r="C12087" t="s">
        <v>243</v>
      </c>
      <c r="D12087">
        <v>38.340000000000003</v>
      </c>
      <c r="E12087" t="s">
        <v>30879</v>
      </c>
    </row>
    <row r="12088" spans="1:5" hidden="1" x14ac:dyDescent="0.2">
      <c r="A12088" s="94" t="s">
        <v>11419</v>
      </c>
      <c r="B12088" t="s">
        <v>11420</v>
      </c>
      <c r="C12088" t="s">
        <v>243</v>
      </c>
      <c r="D12088">
        <v>41.62</v>
      </c>
      <c r="E12088" t="s">
        <v>30879</v>
      </c>
    </row>
    <row r="12089" spans="1:5" hidden="1" x14ac:dyDescent="0.2">
      <c r="A12089" s="94" t="s">
        <v>11421</v>
      </c>
      <c r="B12089" t="s">
        <v>11422</v>
      </c>
      <c r="C12089" t="s">
        <v>243</v>
      </c>
      <c r="D12089">
        <v>41.62</v>
      </c>
      <c r="E12089" t="s">
        <v>30879</v>
      </c>
    </row>
    <row r="12090" spans="1:5" hidden="1" x14ac:dyDescent="0.2">
      <c r="A12090" s="94" t="s">
        <v>11423</v>
      </c>
      <c r="B12090" t="s">
        <v>11424</v>
      </c>
      <c r="C12090" t="s">
        <v>243</v>
      </c>
      <c r="D12090">
        <v>41.62</v>
      </c>
      <c r="E12090" t="s">
        <v>30879</v>
      </c>
    </row>
    <row r="12091" spans="1:5" hidden="1" x14ac:dyDescent="0.2">
      <c r="A12091" s="94" t="s">
        <v>11425</v>
      </c>
      <c r="B12091" t="s">
        <v>11426</v>
      </c>
      <c r="C12091" t="s">
        <v>243</v>
      </c>
      <c r="D12091">
        <v>41.62</v>
      </c>
      <c r="E12091" t="s">
        <v>30879</v>
      </c>
    </row>
    <row r="12092" spans="1:5" hidden="1" x14ac:dyDescent="0.2">
      <c r="A12092" s="94" t="s">
        <v>11427</v>
      </c>
      <c r="B12092" t="s">
        <v>11428</v>
      </c>
      <c r="C12092" t="s">
        <v>243</v>
      </c>
      <c r="D12092">
        <v>41.62</v>
      </c>
      <c r="E12092" t="s">
        <v>30879</v>
      </c>
    </row>
    <row r="12093" spans="1:5" hidden="1" x14ac:dyDescent="0.2">
      <c r="A12093" s="94" t="s">
        <v>11429</v>
      </c>
      <c r="B12093" t="s">
        <v>11430</v>
      </c>
      <c r="C12093" t="s">
        <v>243</v>
      </c>
      <c r="D12093">
        <v>41.62</v>
      </c>
      <c r="E12093" t="s">
        <v>30879</v>
      </c>
    </row>
    <row r="12094" spans="1:5" hidden="1" x14ac:dyDescent="0.2">
      <c r="A12094" s="94" t="s">
        <v>11431</v>
      </c>
      <c r="B12094" t="s">
        <v>22693</v>
      </c>
      <c r="C12094" t="s">
        <v>243</v>
      </c>
      <c r="D12094">
        <v>41.62</v>
      </c>
      <c r="E12094" t="s">
        <v>30879</v>
      </c>
    </row>
    <row r="12095" spans="1:5" hidden="1" x14ac:dyDescent="0.2">
      <c r="A12095" s="94" t="s">
        <v>11432</v>
      </c>
      <c r="B12095" t="s">
        <v>11433</v>
      </c>
      <c r="C12095" t="s">
        <v>243</v>
      </c>
      <c r="D12095">
        <v>24.48</v>
      </c>
      <c r="E12095" t="s">
        <v>30879</v>
      </c>
    </row>
    <row r="12096" spans="1:5" hidden="1" x14ac:dyDescent="0.2">
      <c r="A12096" s="94" t="s">
        <v>11434</v>
      </c>
      <c r="B12096" t="s">
        <v>11435</v>
      </c>
      <c r="C12096" t="s">
        <v>243</v>
      </c>
      <c r="D12096">
        <v>24.48</v>
      </c>
      <c r="E12096" t="s">
        <v>30879</v>
      </c>
    </row>
    <row r="12097" spans="1:5" hidden="1" x14ac:dyDescent="0.2">
      <c r="A12097" s="94" t="s">
        <v>11436</v>
      </c>
      <c r="B12097" t="s">
        <v>11437</v>
      </c>
      <c r="C12097" t="s">
        <v>243</v>
      </c>
      <c r="D12097">
        <v>24.48</v>
      </c>
      <c r="E12097" t="s">
        <v>30879</v>
      </c>
    </row>
    <row r="12098" spans="1:5" hidden="1" x14ac:dyDescent="0.2">
      <c r="A12098" s="94" t="s">
        <v>11438</v>
      </c>
      <c r="B12098" t="s">
        <v>11439</v>
      </c>
      <c r="C12098" t="s">
        <v>243</v>
      </c>
      <c r="D12098">
        <v>24.48</v>
      </c>
      <c r="E12098" t="s">
        <v>30879</v>
      </c>
    </row>
    <row r="12099" spans="1:5" hidden="1" x14ac:dyDescent="0.2">
      <c r="A12099" s="94" t="s">
        <v>11440</v>
      </c>
      <c r="B12099" t="s">
        <v>11441</v>
      </c>
      <c r="C12099" t="s">
        <v>243</v>
      </c>
      <c r="D12099">
        <v>24.48</v>
      </c>
      <c r="E12099" t="s">
        <v>30879</v>
      </c>
    </row>
    <row r="12100" spans="1:5" hidden="1" x14ac:dyDescent="0.2">
      <c r="A12100" s="94" t="s">
        <v>11442</v>
      </c>
      <c r="B12100" t="s">
        <v>11443</v>
      </c>
      <c r="C12100" t="s">
        <v>243</v>
      </c>
      <c r="D12100">
        <v>24.48</v>
      </c>
      <c r="E12100" t="s">
        <v>30879</v>
      </c>
    </row>
    <row r="12101" spans="1:5" hidden="1" x14ac:dyDescent="0.2">
      <c r="A12101" s="94" t="s">
        <v>11444</v>
      </c>
      <c r="B12101" t="s">
        <v>22694</v>
      </c>
      <c r="C12101" t="s">
        <v>243</v>
      </c>
      <c r="D12101">
        <v>24.48</v>
      </c>
      <c r="E12101" t="s">
        <v>30879</v>
      </c>
    </row>
    <row r="12102" spans="1:5" hidden="1" x14ac:dyDescent="0.2">
      <c r="A12102" s="94" t="s">
        <v>11445</v>
      </c>
      <c r="B12102" t="s">
        <v>11446</v>
      </c>
      <c r="C12102" t="s">
        <v>243</v>
      </c>
      <c r="D12102">
        <v>57.01</v>
      </c>
      <c r="E12102" t="s">
        <v>30879</v>
      </c>
    </row>
    <row r="12103" spans="1:5" hidden="1" x14ac:dyDescent="0.2">
      <c r="A12103" s="94" t="s">
        <v>32547</v>
      </c>
      <c r="B12103" t="s">
        <v>32548</v>
      </c>
      <c r="C12103" t="s">
        <v>243</v>
      </c>
      <c r="D12103">
        <v>66.989999999999995</v>
      </c>
      <c r="E12103" t="s">
        <v>30879</v>
      </c>
    </row>
    <row r="12104" spans="1:5" hidden="1" x14ac:dyDescent="0.2">
      <c r="A12104" s="94" t="s">
        <v>31924</v>
      </c>
      <c r="B12104" t="s">
        <v>31925</v>
      </c>
      <c r="C12104" t="s">
        <v>243</v>
      </c>
      <c r="D12104">
        <v>187.46</v>
      </c>
      <c r="E12104" t="s">
        <v>30879</v>
      </c>
    </row>
    <row r="12105" spans="1:5" hidden="1" x14ac:dyDescent="0.2">
      <c r="A12105" s="94" t="s">
        <v>31973</v>
      </c>
      <c r="B12105" t="s">
        <v>31974</v>
      </c>
      <c r="C12105" t="s">
        <v>243</v>
      </c>
      <c r="D12105">
        <v>102.93</v>
      </c>
      <c r="E12105" t="s">
        <v>30879</v>
      </c>
    </row>
    <row r="12106" spans="1:5" hidden="1" x14ac:dyDescent="0.2">
      <c r="A12106" s="94" t="s">
        <v>31971</v>
      </c>
      <c r="B12106" t="s">
        <v>31972</v>
      </c>
      <c r="C12106" t="s">
        <v>243</v>
      </c>
      <c r="D12106">
        <v>133.31</v>
      </c>
      <c r="E12106" t="s">
        <v>30879</v>
      </c>
    </row>
    <row r="12107" spans="1:5" hidden="1" x14ac:dyDescent="0.2">
      <c r="A12107" s="94" t="s">
        <v>31959</v>
      </c>
      <c r="B12107" t="s">
        <v>31960</v>
      </c>
      <c r="C12107" t="s">
        <v>243</v>
      </c>
      <c r="D12107">
        <v>23.93</v>
      </c>
      <c r="E12107" t="s">
        <v>30879</v>
      </c>
    </row>
    <row r="12108" spans="1:5" hidden="1" x14ac:dyDescent="0.2">
      <c r="A12108" s="94" t="s">
        <v>31961</v>
      </c>
      <c r="B12108" t="s">
        <v>31962</v>
      </c>
      <c r="C12108" t="s">
        <v>243</v>
      </c>
      <c r="D12108">
        <v>23.93</v>
      </c>
      <c r="E12108" t="s">
        <v>30879</v>
      </c>
    </row>
    <row r="12109" spans="1:5" hidden="1" x14ac:dyDescent="0.2">
      <c r="A12109" s="94" t="s">
        <v>11447</v>
      </c>
      <c r="B12109" t="s">
        <v>11448</v>
      </c>
      <c r="C12109" t="s">
        <v>243</v>
      </c>
      <c r="D12109">
        <v>18.02</v>
      </c>
      <c r="E12109" t="s">
        <v>30879</v>
      </c>
    </row>
    <row r="12110" spans="1:5" hidden="1" x14ac:dyDescent="0.2">
      <c r="A12110" s="94" t="s">
        <v>32060</v>
      </c>
      <c r="B12110" t="s">
        <v>32061</v>
      </c>
      <c r="C12110" t="s">
        <v>243</v>
      </c>
      <c r="D12110">
        <v>52.4</v>
      </c>
      <c r="E12110" t="s">
        <v>30879</v>
      </c>
    </row>
    <row r="12111" spans="1:5" hidden="1" x14ac:dyDescent="0.2">
      <c r="A12111" s="94" t="s">
        <v>38523</v>
      </c>
      <c r="B12111" t="s">
        <v>38524</v>
      </c>
      <c r="C12111" t="s">
        <v>243</v>
      </c>
      <c r="D12111">
        <v>22.02</v>
      </c>
      <c r="E12111" t="s">
        <v>30879</v>
      </c>
    </row>
    <row r="12112" spans="1:5" hidden="1" x14ac:dyDescent="0.2">
      <c r="A12112" s="94" t="s">
        <v>38525</v>
      </c>
      <c r="B12112" t="s">
        <v>38526</v>
      </c>
      <c r="C12112" t="s">
        <v>243</v>
      </c>
      <c r="D12112">
        <v>6.19</v>
      </c>
      <c r="E12112" t="s">
        <v>30879</v>
      </c>
    </row>
    <row r="12113" spans="1:5" hidden="1" x14ac:dyDescent="0.2">
      <c r="A12113" s="94" t="s">
        <v>38527</v>
      </c>
      <c r="B12113" t="s">
        <v>38528</v>
      </c>
      <c r="C12113" t="s">
        <v>243</v>
      </c>
      <c r="D12113">
        <v>14.13</v>
      </c>
      <c r="E12113" t="s">
        <v>30879</v>
      </c>
    </row>
    <row r="12114" spans="1:5" hidden="1" x14ac:dyDescent="0.2">
      <c r="A12114" s="94" t="s">
        <v>38529</v>
      </c>
      <c r="B12114" t="s">
        <v>38530</v>
      </c>
      <c r="C12114" t="s">
        <v>243</v>
      </c>
      <c r="D12114">
        <v>7.13</v>
      </c>
      <c r="E12114" t="s">
        <v>30879</v>
      </c>
    </row>
    <row r="12115" spans="1:5" hidden="1" x14ac:dyDescent="0.2">
      <c r="A12115" s="94" t="s">
        <v>11449</v>
      </c>
      <c r="B12115" t="s">
        <v>11450</v>
      </c>
      <c r="C12115" t="s">
        <v>243</v>
      </c>
      <c r="D12115">
        <v>26.15</v>
      </c>
      <c r="E12115" t="s">
        <v>30879</v>
      </c>
    </row>
    <row r="12116" spans="1:5" hidden="1" x14ac:dyDescent="0.2">
      <c r="A12116" s="94" t="s">
        <v>11451</v>
      </c>
      <c r="B12116" t="s">
        <v>11452</v>
      </c>
      <c r="C12116" t="s">
        <v>243</v>
      </c>
      <c r="D12116">
        <v>14.99</v>
      </c>
      <c r="E12116" t="s">
        <v>30879</v>
      </c>
    </row>
    <row r="12117" spans="1:5" hidden="1" x14ac:dyDescent="0.2">
      <c r="A12117" s="94" t="s">
        <v>11453</v>
      </c>
      <c r="B12117" t="s">
        <v>11454</v>
      </c>
      <c r="C12117" t="s">
        <v>243</v>
      </c>
      <c r="D12117">
        <v>15.31</v>
      </c>
      <c r="E12117" t="s">
        <v>30879</v>
      </c>
    </row>
    <row r="12118" spans="1:5" hidden="1" x14ac:dyDescent="0.2">
      <c r="A12118" s="94" t="s">
        <v>11455</v>
      </c>
      <c r="B12118" t="s">
        <v>11456</v>
      </c>
      <c r="C12118" t="s">
        <v>243</v>
      </c>
      <c r="D12118">
        <v>20.350000000000001</v>
      </c>
      <c r="E12118" t="s">
        <v>30879</v>
      </c>
    </row>
    <row r="12119" spans="1:5" hidden="1" x14ac:dyDescent="0.2">
      <c r="A12119" s="94" t="s">
        <v>11457</v>
      </c>
      <c r="B12119" t="s">
        <v>11458</v>
      </c>
      <c r="C12119" t="s">
        <v>243</v>
      </c>
      <c r="D12119">
        <v>10.43</v>
      </c>
      <c r="E12119" t="s">
        <v>30879</v>
      </c>
    </row>
    <row r="12120" spans="1:5" hidden="1" x14ac:dyDescent="0.2">
      <c r="A12120" s="94" t="s">
        <v>38533</v>
      </c>
      <c r="B12120" t="s">
        <v>38534</v>
      </c>
      <c r="C12120" t="s">
        <v>243</v>
      </c>
      <c r="D12120">
        <v>12.19</v>
      </c>
      <c r="E12120" t="s">
        <v>30879</v>
      </c>
    </row>
    <row r="12121" spans="1:5" hidden="1" x14ac:dyDescent="0.2">
      <c r="A12121" s="94" t="s">
        <v>38537</v>
      </c>
      <c r="B12121" t="s">
        <v>38538</v>
      </c>
      <c r="C12121" t="s">
        <v>243</v>
      </c>
      <c r="D12121">
        <v>16.79</v>
      </c>
      <c r="E12121" t="s">
        <v>30879</v>
      </c>
    </row>
    <row r="12122" spans="1:5" hidden="1" x14ac:dyDescent="0.2">
      <c r="A12122" s="94" t="s">
        <v>38535</v>
      </c>
      <c r="B12122" t="s">
        <v>38536</v>
      </c>
      <c r="C12122" t="s">
        <v>243</v>
      </c>
      <c r="D12122">
        <v>24.54</v>
      </c>
      <c r="E12122" t="s">
        <v>30879</v>
      </c>
    </row>
    <row r="12123" spans="1:5" hidden="1" x14ac:dyDescent="0.2">
      <c r="A12123" s="94" t="s">
        <v>11459</v>
      </c>
      <c r="B12123" t="s">
        <v>11460</v>
      </c>
      <c r="C12123" t="s">
        <v>243</v>
      </c>
      <c r="D12123">
        <v>22.6</v>
      </c>
      <c r="E12123" t="s">
        <v>30879</v>
      </c>
    </row>
    <row r="12124" spans="1:5" hidden="1" x14ac:dyDescent="0.2">
      <c r="A12124" s="94" t="s">
        <v>38539</v>
      </c>
      <c r="B12124" t="s">
        <v>38540</v>
      </c>
      <c r="C12124" t="s">
        <v>243</v>
      </c>
      <c r="D12124">
        <v>22.02</v>
      </c>
      <c r="E12124" t="s">
        <v>30879</v>
      </c>
    </row>
    <row r="12125" spans="1:5" hidden="1" x14ac:dyDescent="0.2">
      <c r="A12125" s="94" t="s">
        <v>38541</v>
      </c>
      <c r="B12125" t="s">
        <v>38542</v>
      </c>
      <c r="C12125" t="s">
        <v>243</v>
      </c>
      <c r="D12125">
        <v>24.28</v>
      </c>
      <c r="E12125" t="s">
        <v>30879</v>
      </c>
    </row>
    <row r="12126" spans="1:5" hidden="1" x14ac:dyDescent="0.2">
      <c r="A12126" s="94" t="s">
        <v>11461</v>
      </c>
      <c r="B12126" t="s">
        <v>11462</v>
      </c>
      <c r="C12126" t="s">
        <v>243</v>
      </c>
      <c r="D12126">
        <v>26.74</v>
      </c>
      <c r="E12126" t="s">
        <v>30879</v>
      </c>
    </row>
    <row r="12127" spans="1:5" hidden="1" x14ac:dyDescent="0.2">
      <c r="A12127" s="94" t="s">
        <v>38521</v>
      </c>
      <c r="B12127" t="s">
        <v>38522</v>
      </c>
      <c r="C12127" t="s">
        <v>243</v>
      </c>
      <c r="D12127">
        <v>39.31</v>
      </c>
      <c r="E12127" t="s">
        <v>30879</v>
      </c>
    </row>
    <row r="12128" spans="1:5" hidden="1" x14ac:dyDescent="0.2">
      <c r="A12128" s="94" t="s">
        <v>38543</v>
      </c>
      <c r="B12128" t="s">
        <v>38544</v>
      </c>
      <c r="C12128" t="s">
        <v>243</v>
      </c>
      <c r="D12128">
        <v>14.69</v>
      </c>
      <c r="E12128" t="s">
        <v>30879</v>
      </c>
    </row>
    <row r="12129" spans="1:5" hidden="1" x14ac:dyDescent="0.2">
      <c r="A12129" s="94" t="s">
        <v>38545</v>
      </c>
      <c r="B12129" t="s">
        <v>38546</v>
      </c>
      <c r="C12129" t="s">
        <v>243</v>
      </c>
      <c r="D12129">
        <v>19.329999999999998</v>
      </c>
      <c r="E12129" t="s">
        <v>30879</v>
      </c>
    </row>
    <row r="12130" spans="1:5" hidden="1" x14ac:dyDescent="0.2">
      <c r="A12130" s="94" t="s">
        <v>11463</v>
      </c>
      <c r="B12130" t="s">
        <v>11464</v>
      </c>
      <c r="C12130" t="s">
        <v>243</v>
      </c>
      <c r="D12130">
        <v>22.98</v>
      </c>
      <c r="E12130" t="s">
        <v>30879</v>
      </c>
    </row>
    <row r="12131" spans="1:5" hidden="1" x14ac:dyDescent="0.2">
      <c r="A12131" s="94" t="s">
        <v>38547</v>
      </c>
      <c r="B12131" t="s">
        <v>38548</v>
      </c>
      <c r="C12131" t="s">
        <v>243</v>
      </c>
      <c r="D12131">
        <v>29.98</v>
      </c>
      <c r="E12131" t="s">
        <v>30879</v>
      </c>
    </row>
    <row r="12132" spans="1:5" hidden="1" x14ac:dyDescent="0.2">
      <c r="A12132" s="94" t="s">
        <v>38519</v>
      </c>
      <c r="B12132" t="s">
        <v>38520</v>
      </c>
      <c r="C12132" t="s">
        <v>243</v>
      </c>
      <c r="D12132">
        <v>74.459999999999994</v>
      </c>
      <c r="E12132" t="s">
        <v>30879</v>
      </c>
    </row>
    <row r="12133" spans="1:5" hidden="1" x14ac:dyDescent="0.2">
      <c r="A12133" s="94" t="s">
        <v>743</v>
      </c>
      <c r="B12133" t="s">
        <v>38549</v>
      </c>
      <c r="C12133" t="s">
        <v>243</v>
      </c>
      <c r="D12133">
        <v>57</v>
      </c>
      <c r="E12133" t="s">
        <v>30879</v>
      </c>
    </row>
    <row r="12134" spans="1:5" hidden="1" x14ac:dyDescent="0.2">
      <c r="A12134" s="94" t="s">
        <v>32276</v>
      </c>
      <c r="B12134" t="s">
        <v>32277</v>
      </c>
      <c r="C12134" t="s">
        <v>243</v>
      </c>
      <c r="D12134">
        <v>21.43</v>
      </c>
      <c r="E12134" t="s">
        <v>30879</v>
      </c>
    </row>
    <row r="12135" spans="1:5" hidden="1" x14ac:dyDescent="0.2">
      <c r="A12135" s="94" t="s">
        <v>32282</v>
      </c>
      <c r="B12135" t="s">
        <v>32283</v>
      </c>
      <c r="C12135" t="s">
        <v>243</v>
      </c>
      <c r="D12135">
        <v>76.86</v>
      </c>
      <c r="E12135" t="s">
        <v>30879</v>
      </c>
    </row>
    <row r="12136" spans="1:5" hidden="1" x14ac:dyDescent="0.2">
      <c r="A12136" s="94" t="s">
        <v>32278</v>
      </c>
      <c r="B12136" t="s">
        <v>32279</v>
      </c>
      <c r="C12136" t="s">
        <v>243</v>
      </c>
      <c r="D12136">
        <v>21.43</v>
      </c>
      <c r="E12136" t="s">
        <v>30879</v>
      </c>
    </row>
    <row r="12137" spans="1:5" hidden="1" x14ac:dyDescent="0.2">
      <c r="A12137" s="94" t="s">
        <v>32280</v>
      </c>
      <c r="B12137" t="s">
        <v>32281</v>
      </c>
      <c r="C12137" t="s">
        <v>243</v>
      </c>
      <c r="D12137">
        <v>21.43</v>
      </c>
      <c r="E12137" t="s">
        <v>30879</v>
      </c>
    </row>
    <row r="12138" spans="1:5" hidden="1" x14ac:dyDescent="0.2">
      <c r="A12138" s="94" t="s">
        <v>32284</v>
      </c>
      <c r="B12138" t="s">
        <v>32285</v>
      </c>
      <c r="C12138" t="s">
        <v>243</v>
      </c>
      <c r="D12138">
        <v>76.86</v>
      </c>
      <c r="E12138" t="s">
        <v>30879</v>
      </c>
    </row>
    <row r="12139" spans="1:5" hidden="1" x14ac:dyDescent="0.2">
      <c r="A12139" s="94" t="s">
        <v>32574</v>
      </c>
      <c r="B12139" t="s">
        <v>32575</v>
      </c>
      <c r="C12139" t="s">
        <v>243</v>
      </c>
      <c r="D12139">
        <v>51.93</v>
      </c>
      <c r="E12139" t="s">
        <v>30879</v>
      </c>
    </row>
    <row r="12140" spans="1:5" hidden="1" x14ac:dyDescent="0.2">
      <c r="A12140" s="94" t="s">
        <v>32576</v>
      </c>
      <c r="B12140" t="s">
        <v>32577</v>
      </c>
      <c r="C12140" t="s">
        <v>243</v>
      </c>
      <c r="D12140">
        <v>60.79</v>
      </c>
      <c r="E12140" t="s">
        <v>30879</v>
      </c>
    </row>
    <row r="12141" spans="1:5" hidden="1" x14ac:dyDescent="0.2">
      <c r="A12141" s="94" t="s">
        <v>32270</v>
      </c>
      <c r="B12141" t="s">
        <v>32271</v>
      </c>
      <c r="C12141" t="s">
        <v>243</v>
      </c>
      <c r="D12141">
        <v>28.48</v>
      </c>
      <c r="E12141" t="s">
        <v>30879</v>
      </c>
    </row>
    <row r="12142" spans="1:5" hidden="1" x14ac:dyDescent="0.2">
      <c r="A12142" s="94" t="s">
        <v>32272</v>
      </c>
      <c r="B12142" t="s">
        <v>32273</v>
      </c>
      <c r="C12142" t="s">
        <v>243</v>
      </c>
      <c r="D12142">
        <v>56.83</v>
      </c>
      <c r="E12142" t="s">
        <v>30879</v>
      </c>
    </row>
    <row r="12143" spans="1:5" hidden="1" x14ac:dyDescent="0.2">
      <c r="A12143" s="94" t="s">
        <v>11465</v>
      </c>
      <c r="B12143" t="s">
        <v>11466</v>
      </c>
      <c r="C12143" t="s">
        <v>243</v>
      </c>
      <c r="D12143">
        <v>25.34</v>
      </c>
      <c r="E12143" t="s">
        <v>30879</v>
      </c>
    </row>
    <row r="12144" spans="1:5" hidden="1" x14ac:dyDescent="0.2">
      <c r="A12144" s="94" t="s">
        <v>11467</v>
      </c>
      <c r="B12144" t="s">
        <v>11468</v>
      </c>
      <c r="C12144" t="s">
        <v>243</v>
      </c>
      <c r="D12144">
        <v>25.34</v>
      </c>
      <c r="E12144" t="s">
        <v>30879</v>
      </c>
    </row>
    <row r="12145" spans="1:5" hidden="1" x14ac:dyDescent="0.2">
      <c r="A12145" s="94" t="s">
        <v>32274</v>
      </c>
      <c r="B12145" t="s">
        <v>32275</v>
      </c>
      <c r="C12145" t="s">
        <v>243</v>
      </c>
      <c r="D12145">
        <v>56.83</v>
      </c>
      <c r="E12145" t="s">
        <v>30879</v>
      </c>
    </row>
    <row r="12146" spans="1:5" hidden="1" x14ac:dyDescent="0.2">
      <c r="A12146" s="94" t="s">
        <v>32288</v>
      </c>
      <c r="B12146" t="s">
        <v>32289</v>
      </c>
      <c r="C12146" t="s">
        <v>243</v>
      </c>
      <c r="D12146">
        <v>23.6</v>
      </c>
      <c r="E12146" t="s">
        <v>30879</v>
      </c>
    </row>
    <row r="12147" spans="1:5" hidden="1" x14ac:dyDescent="0.2">
      <c r="A12147" s="94" t="s">
        <v>11469</v>
      </c>
      <c r="B12147" t="s">
        <v>11470</v>
      </c>
      <c r="C12147" t="s">
        <v>243</v>
      </c>
      <c r="D12147">
        <v>42.32</v>
      </c>
      <c r="E12147" t="s">
        <v>30879</v>
      </c>
    </row>
    <row r="12148" spans="1:5" hidden="1" x14ac:dyDescent="0.2">
      <c r="A12148" s="94" t="s">
        <v>32286</v>
      </c>
      <c r="B12148" t="s">
        <v>32287</v>
      </c>
      <c r="C12148" t="s">
        <v>243</v>
      </c>
      <c r="D12148">
        <v>23.6</v>
      </c>
      <c r="E12148" t="s">
        <v>30879</v>
      </c>
    </row>
    <row r="12149" spans="1:5" hidden="1" x14ac:dyDescent="0.2">
      <c r="A12149" s="94" t="s">
        <v>32290</v>
      </c>
      <c r="B12149" t="s">
        <v>32291</v>
      </c>
      <c r="C12149" t="s">
        <v>243</v>
      </c>
      <c r="D12149">
        <v>47.19</v>
      </c>
      <c r="E12149" t="s">
        <v>30879</v>
      </c>
    </row>
    <row r="12150" spans="1:5" hidden="1" x14ac:dyDescent="0.2">
      <c r="A12150" s="94" t="s">
        <v>32262</v>
      </c>
      <c r="B12150" t="s">
        <v>32263</v>
      </c>
      <c r="C12150" t="s">
        <v>243</v>
      </c>
      <c r="D12150">
        <v>19.71</v>
      </c>
      <c r="E12150" t="s">
        <v>30879</v>
      </c>
    </row>
    <row r="12151" spans="1:5" hidden="1" x14ac:dyDescent="0.2">
      <c r="A12151" s="94" t="s">
        <v>32258</v>
      </c>
      <c r="B12151" t="s">
        <v>32259</v>
      </c>
      <c r="C12151" t="s">
        <v>243</v>
      </c>
      <c r="D12151">
        <v>19.71</v>
      </c>
      <c r="E12151" t="s">
        <v>30879</v>
      </c>
    </row>
    <row r="12152" spans="1:5" hidden="1" x14ac:dyDescent="0.2">
      <c r="A12152" s="94" t="s">
        <v>32260</v>
      </c>
      <c r="B12152" t="s">
        <v>32261</v>
      </c>
      <c r="C12152" t="s">
        <v>243</v>
      </c>
      <c r="D12152">
        <v>19.71</v>
      </c>
      <c r="E12152" t="s">
        <v>30879</v>
      </c>
    </row>
    <row r="12153" spans="1:5" hidden="1" x14ac:dyDescent="0.2">
      <c r="A12153" s="94" t="s">
        <v>32264</v>
      </c>
      <c r="B12153" t="s">
        <v>32265</v>
      </c>
      <c r="C12153" t="s">
        <v>243</v>
      </c>
      <c r="D12153">
        <v>19.71</v>
      </c>
      <c r="E12153" t="s">
        <v>30879</v>
      </c>
    </row>
    <row r="12154" spans="1:5" hidden="1" x14ac:dyDescent="0.2">
      <c r="A12154" s="94" t="s">
        <v>11471</v>
      </c>
      <c r="B12154" t="s">
        <v>11472</v>
      </c>
      <c r="C12154" t="s">
        <v>243</v>
      </c>
      <c r="D12154">
        <v>17.73</v>
      </c>
      <c r="E12154" t="s">
        <v>30879</v>
      </c>
    </row>
    <row r="12155" spans="1:5" hidden="1" x14ac:dyDescent="0.2">
      <c r="A12155" s="94" t="s">
        <v>32209</v>
      </c>
      <c r="B12155" t="s">
        <v>32210</v>
      </c>
      <c r="C12155" t="s">
        <v>243</v>
      </c>
      <c r="D12155">
        <v>20.69</v>
      </c>
      <c r="E12155" t="s">
        <v>30879</v>
      </c>
    </row>
    <row r="12156" spans="1:5" hidden="1" x14ac:dyDescent="0.2">
      <c r="A12156" s="94" t="s">
        <v>32268</v>
      </c>
      <c r="B12156" t="s">
        <v>32269</v>
      </c>
      <c r="C12156" t="s">
        <v>243</v>
      </c>
      <c r="D12156">
        <v>37.81</v>
      </c>
      <c r="E12156" t="s">
        <v>30879</v>
      </c>
    </row>
    <row r="12157" spans="1:5" hidden="1" x14ac:dyDescent="0.2">
      <c r="A12157" s="94" t="s">
        <v>11473</v>
      </c>
      <c r="B12157" t="s">
        <v>11474</v>
      </c>
      <c r="C12157" t="s">
        <v>243</v>
      </c>
      <c r="D12157">
        <v>34.520000000000003</v>
      </c>
      <c r="E12157" t="s">
        <v>30879</v>
      </c>
    </row>
    <row r="12158" spans="1:5" hidden="1" x14ac:dyDescent="0.2">
      <c r="A12158" s="94" t="s">
        <v>11475</v>
      </c>
      <c r="B12158" t="s">
        <v>11476</v>
      </c>
      <c r="C12158" t="s">
        <v>243</v>
      </c>
      <c r="D12158">
        <v>18.37</v>
      </c>
      <c r="E12158" t="s">
        <v>30879</v>
      </c>
    </row>
    <row r="12159" spans="1:5" hidden="1" x14ac:dyDescent="0.2">
      <c r="A12159" s="94" t="s">
        <v>32294</v>
      </c>
      <c r="B12159" t="s">
        <v>32295</v>
      </c>
      <c r="C12159" t="s">
        <v>243</v>
      </c>
      <c r="D12159">
        <v>37.81</v>
      </c>
      <c r="E12159" t="s">
        <v>30879</v>
      </c>
    </row>
    <row r="12160" spans="1:5" hidden="1" x14ac:dyDescent="0.2">
      <c r="A12160" s="94" t="s">
        <v>32292</v>
      </c>
      <c r="B12160" t="s">
        <v>32293</v>
      </c>
      <c r="C12160" t="s">
        <v>243</v>
      </c>
      <c r="D12160">
        <v>20.12</v>
      </c>
      <c r="E12160" t="s">
        <v>30879</v>
      </c>
    </row>
    <row r="12161" spans="1:5" hidden="1" x14ac:dyDescent="0.2">
      <c r="A12161" s="94" t="s">
        <v>22695</v>
      </c>
      <c r="B12161" t="s">
        <v>22696</v>
      </c>
      <c r="C12161" t="s">
        <v>243</v>
      </c>
      <c r="D12161">
        <v>53.6</v>
      </c>
      <c r="E12161" t="s">
        <v>30879</v>
      </c>
    </row>
    <row r="12162" spans="1:5" hidden="1" x14ac:dyDescent="0.2">
      <c r="A12162" s="94" t="s">
        <v>22697</v>
      </c>
      <c r="B12162" t="s">
        <v>22698</v>
      </c>
      <c r="C12162" t="s">
        <v>243</v>
      </c>
      <c r="D12162">
        <v>67</v>
      </c>
      <c r="E12162" t="s">
        <v>30879</v>
      </c>
    </row>
    <row r="12163" spans="1:5" hidden="1" x14ac:dyDescent="0.2">
      <c r="A12163" s="94" t="s">
        <v>22699</v>
      </c>
      <c r="B12163" t="s">
        <v>22700</v>
      </c>
      <c r="C12163" t="s">
        <v>243</v>
      </c>
      <c r="D12163">
        <v>33.5</v>
      </c>
      <c r="E12163" t="s">
        <v>30879</v>
      </c>
    </row>
    <row r="12164" spans="1:5" hidden="1" x14ac:dyDescent="0.2">
      <c r="A12164" s="94" t="s">
        <v>31754</v>
      </c>
      <c r="B12164" t="s">
        <v>31755</v>
      </c>
      <c r="C12164" t="s">
        <v>243</v>
      </c>
      <c r="D12164">
        <v>15.17</v>
      </c>
      <c r="E12164" t="s">
        <v>30879</v>
      </c>
    </row>
    <row r="12165" spans="1:5" hidden="1" x14ac:dyDescent="0.2">
      <c r="A12165" s="94" t="s">
        <v>31756</v>
      </c>
      <c r="B12165" t="s">
        <v>31757</v>
      </c>
      <c r="C12165" t="s">
        <v>243</v>
      </c>
      <c r="D12165">
        <v>15.17</v>
      </c>
      <c r="E12165" t="s">
        <v>30879</v>
      </c>
    </row>
    <row r="12166" spans="1:5" hidden="1" x14ac:dyDescent="0.2">
      <c r="A12166" s="94" t="s">
        <v>31758</v>
      </c>
      <c r="B12166" t="s">
        <v>31759</v>
      </c>
      <c r="C12166" t="s">
        <v>243</v>
      </c>
      <c r="D12166">
        <v>15.17</v>
      </c>
      <c r="E12166" t="s">
        <v>30879</v>
      </c>
    </row>
    <row r="12167" spans="1:5" hidden="1" x14ac:dyDescent="0.2">
      <c r="A12167" s="94" t="s">
        <v>31760</v>
      </c>
      <c r="B12167" t="s">
        <v>31761</v>
      </c>
      <c r="C12167" t="s">
        <v>243</v>
      </c>
      <c r="D12167">
        <v>15.17</v>
      </c>
      <c r="E12167" t="s">
        <v>30879</v>
      </c>
    </row>
    <row r="12168" spans="1:5" hidden="1" x14ac:dyDescent="0.2">
      <c r="A12168" s="94" t="s">
        <v>31762</v>
      </c>
      <c r="B12168" t="s">
        <v>31763</v>
      </c>
      <c r="C12168" t="s">
        <v>243</v>
      </c>
      <c r="D12168">
        <v>15.17</v>
      </c>
      <c r="E12168" t="s">
        <v>30879</v>
      </c>
    </row>
    <row r="12169" spans="1:5" hidden="1" x14ac:dyDescent="0.2">
      <c r="A12169" s="94" t="s">
        <v>31764</v>
      </c>
      <c r="B12169" t="s">
        <v>31765</v>
      </c>
      <c r="C12169" t="s">
        <v>243</v>
      </c>
      <c r="D12169">
        <v>15.17</v>
      </c>
      <c r="E12169" t="s">
        <v>30879</v>
      </c>
    </row>
    <row r="12170" spans="1:5" hidden="1" x14ac:dyDescent="0.2">
      <c r="A12170" s="94" t="s">
        <v>31766</v>
      </c>
      <c r="B12170" t="s">
        <v>31767</v>
      </c>
      <c r="C12170" t="s">
        <v>243</v>
      </c>
      <c r="D12170">
        <v>15.17</v>
      </c>
      <c r="E12170" t="s">
        <v>30879</v>
      </c>
    </row>
    <row r="12171" spans="1:5" hidden="1" x14ac:dyDescent="0.2">
      <c r="A12171" s="94" t="s">
        <v>31768</v>
      </c>
      <c r="B12171" t="s">
        <v>31769</v>
      </c>
      <c r="C12171" t="s">
        <v>243</v>
      </c>
      <c r="D12171">
        <v>15.17</v>
      </c>
      <c r="E12171" t="s">
        <v>30879</v>
      </c>
    </row>
    <row r="12172" spans="1:5" hidden="1" x14ac:dyDescent="0.2">
      <c r="A12172" s="94" t="s">
        <v>31770</v>
      </c>
      <c r="B12172" t="s">
        <v>31771</v>
      </c>
      <c r="C12172" t="s">
        <v>243</v>
      </c>
      <c r="D12172">
        <v>15.17</v>
      </c>
      <c r="E12172" t="s">
        <v>30879</v>
      </c>
    </row>
    <row r="12173" spans="1:5" hidden="1" x14ac:dyDescent="0.2">
      <c r="A12173" s="94" t="s">
        <v>31772</v>
      </c>
      <c r="B12173" t="s">
        <v>31773</v>
      </c>
      <c r="C12173" t="s">
        <v>243</v>
      </c>
      <c r="D12173">
        <v>15.17</v>
      </c>
      <c r="E12173" t="s">
        <v>30879</v>
      </c>
    </row>
    <row r="12174" spans="1:5" hidden="1" x14ac:dyDescent="0.2">
      <c r="A12174" s="94" t="s">
        <v>31774</v>
      </c>
      <c r="B12174" t="s">
        <v>31775</v>
      </c>
      <c r="C12174" t="s">
        <v>243</v>
      </c>
      <c r="D12174">
        <v>15.17</v>
      </c>
      <c r="E12174" t="s">
        <v>30879</v>
      </c>
    </row>
    <row r="12175" spans="1:5" hidden="1" x14ac:dyDescent="0.2">
      <c r="A12175" s="94" t="s">
        <v>31776</v>
      </c>
      <c r="B12175" t="s">
        <v>31777</v>
      </c>
      <c r="C12175" t="s">
        <v>243</v>
      </c>
      <c r="D12175">
        <v>15.17</v>
      </c>
      <c r="E12175" t="s">
        <v>30879</v>
      </c>
    </row>
    <row r="12176" spans="1:5" hidden="1" x14ac:dyDescent="0.2">
      <c r="A12176" s="94" t="s">
        <v>31778</v>
      </c>
      <c r="B12176" t="s">
        <v>31779</v>
      </c>
      <c r="C12176" t="s">
        <v>243</v>
      </c>
      <c r="D12176">
        <v>15.17</v>
      </c>
      <c r="E12176" t="s">
        <v>30879</v>
      </c>
    </row>
    <row r="12177" spans="1:5" hidden="1" x14ac:dyDescent="0.2">
      <c r="A12177" s="94" t="s">
        <v>31780</v>
      </c>
      <c r="B12177" t="s">
        <v>31781</v>
      </c>
      <c r="C12177" t="s">
        <v>243</v>
      </c>
      <c r="D12177">
        <v>15.17</v>
      </c>
      <c r="E12177" t="s">
        <v>30879</v>
      </c>
    </row>
    <row r="12178" spans="1:5" hidden="1" x14ac:dyDescent="0.2">
      <c r="A12178" s="94" t="s">
        <v>32363</v>
      </c>
      <c r="B12178" t="s">
        <v>32364</v>
      </c>
      <c r="C12178" t="s">
        <v>243</v>
      </c>
      <c r="D12178">
        <v>60.03</v>
      </c>
      <c r="E12178" t="s">
        <v>30879</v>
      </c>
    </row>
    <row r="12179" spans="1:5" hidden="1" x14ac:dyDescent="0.2">
      <c r="A12179" s="94" t="s">
        <v>38550</v>
      </c>
      <c r="B12179" t="s">
        <v>38551</v>
      </c>
      <c r="C12179" t="s">
        <v>243</v>
      </c>
      <c r="D12179">
        <v>134.66</v>
      </c>
      <c r="E12179" t="s">
        <v>30879</v>
      </c>
    </row>
    <row r="12180" spans="1:5" hidden="1" x14ac:dyDescent="0.2">
      <c r="A12180" s="94" t="s">
        <v>38552</v>
      </c>
      <c r="B12180" t="s">
        <v>38553</v>
      </c>
      <c r="C12180" t="s">
        <v>243</v>
      </c>
      <c r="D12180">
        <v>134.66</v>
      </c>
      <c r="E12180" t="s">
        <v>30879</v>
      </c>
    </row>
    <row r="12181" spans="1:5" hidden="1" x14ac:dyDescent="0.2">
      <c r="A12181" s="94" t="s">
        <v>38554</v>
      </c>
      <c r="B12181" t="s">
        <v>38555</v>
      </c>
      <c r="C12181" t="s">
        <v>243</v>
      </c>
      <c r="D12181">
        <v>134.66</v>
      </c>
      <c r="E12181" t="s">
        <v>30879</v>
      </c>
    </row>
    <row r="12182" spans="1:5" hidden="1" x14ac:dyDescent="0.2">
      <c r="A12182" s="94" t="s">
        <v>11477</v>
      </c>
      <c r="B12182" t="s">
        <v>11478</v>
      </c>
      <c r="C12182" t="s">
        <v>1195</v>
      </c>
      <c r="D12182">
        <v>73.94</v>
      </c>
      <c r="E12182" t="s">
        <v>30879</v>
      </c>
    </row>
    <row r="12183" spans="1:5" hidden="1" x14ac:dyDescent="0.2">
      <c r="A12183" s="94" t="s">
        <v>32586</v>
      </c>
      <c r="B12183" t="s">
        <v>32587</v>
      </c>
      <c r="C12183" t="s">
        <v>243</v>
      </c>
      <c r="D12183">
        <v>56.7</v>
      </c>
      <c r="E12183" t="s">
        <v>30879</v>
      </c>
    </row>
    <row r="12184" spans="1:5" hidden="1" x14ac:dyDescent="0.2">
      <c r="A12184" s="94" t="s">
        <v>11479</v>
      </c>
      <c r="B12184" t="s">
        <v>11480</v>
      </c>
      <c r="C12184" t="s">
        <v>243</v>
      </c>
      <c r="D12184">
        <v>3.1</v>
      </c>
      <c r="E12184" t="s">
        <v>30879</v>
      </c>
    </row>
    <row r="12185" spans="1:5" hidden="1" x14ac:dyDescent="0.2">
      <c r="A12185" s="94" t="s">
        <v>32594</v>
      </c>
      <c r="B12185" t="s">
        <v>32595</v>
      </c>
      <c r="C12185" t="s">
        <v>1031</v>
      </c>
      <c r="D12185">
        <v>42.8</v>
      </c>
      <c r="E12185" t="s">
        <v>30879</v>
      </c>
    </row>
    <row r="12186" spans="1:5" hidden="1" x14ac:dyDescent="0.2">
      <c r="A12186" s="94" t="s">
        <v>32598</v>
      </c>
      <c r="B12186" t="s">
        <v>32599</v>
      </c>
      <c r="C12186" t="s">
        <v>1031</v>
      </c>
      <c r="D12186">
        <v>42.8</v>
      </c>
      <c r="E12186" t="s">
        <v>30879</v>
      </c>
    </row>
    <row r="12187" spans="1:5" hidden="1" x14ac:dyDescent="0.2">
      <c r="A12187" s="94" t="s">
        <v>32596</v>
      </c>
      <c r="B12187" t="s">
        <v>32597</v>
      </c>
      <c r="C12187" t="s">
        <v>1031</v>
      </c>
      <c r="D12187">
        <v>35.61</v>
      </c>
      <c r="E12187" t="s">
        <v>30879</v>
      </c>
    </row>
    <row r="12188" spans="1:5" hidden="1" x14ac:dyDescent="0.2">
      <c r="A12188" s="94" t="s">
        <v>11481</v>
      </c>
      <c r="B12188" t="s">
        <v>11482</v>
      </c>
      <c r="C12188" t="s">
        <v>1031</v>
      </c>
      <c r="D12188">
        <v>33.04</v>
      </c>
      <c r="E12188" t="s">
        <v>30879</v>
      </c>
    </row>
    <row r="12189" spans="1:5" hidden="1" x14ac:dyDescent="0.2">
      <c r="A12189" s="94" t="s">
        <v>32600</v>
      </c>
      <c r="B12189" t="s">
        <v>32601</v>
      </c>
      <c r="C12189" t="s">
        <v>1031</v>
      </c>
      <c r="D12189">
        <v>14.95</v>
      </c>
      <c r="E12189" t="s">
        <v>30879</v>
      </c>
    </row>
    <row r="12190" spans="1:5" hidden="1" x14ac:dyDescent="0.2">
      <c r="A12190" s="94" t="s">
        <v>32604</v>
      </c>
      <c r="B12190" t="s">
        <v>32605</v>
      </c>
      <c r="C12190" t="s">
        <v>1031</v>
      </c>
      <c r="D12190">
        <v>14.95</v>
      </c>
      <c r="E12190" t="s">
        <v>30879</v>
      </c>
    </row>
    <row r="12191" spans="1:5" hidden="1" x14ac:dyDescent="0.2">
      <c r="A12191" s="94" t="s">
        <v>32602</v>
      </c>
      <c r="B12191" t="s">
        <v>32603</v>
      </c>
      <c r="C12191" t="s">
        <v>1031</v>
      </c>
      <c r="D12191">
        <v>12.45</v>
      </c>
      <c r="E12191" t="s">
        <v>30879</v>
      </c>
    </row>
    <row r="12192" spans="1:5" hidden="1" x14ac:dyDescent="0.2">
      <c r="A12192" s="94" t="s">
        <v>32606</v>
      </c>
      <c r="B12192" t="s">
        <v>32607</v>
      </c>
      <c r="C12192" t="s">
        <v>1031</v>
      </c>
      <c r="D12192">
        <v>12.45</v>
      </c>
      <c r="E12192" t="s">
        <v>30879</v>
      </c>
    </row>
    <row r="12193" spans="1:5" hidden="1" x14ac:dyDescent="0.2">
      <c r="A12193" s="94" t="s">
        <v>32608</v>
      </c>
      <c r="B12193" t="s">
        <v>32609</v>
      </c>
      <c r="C12193" t="s">
        <v>1031</v>
      </c>
      <c r="D12193">
        <v>45.87</v>
      </c>
      <c r="E12193" t="s">
        <v>30879</v>
      </c>
    </row>
    <row r="12194" spans="1:5" hidden="1" x14ac:dyDescent="0.2">
      <c r="A12194" s="94" t="s">
        <v>32612</v>
      </c>
      <c r="B12194" t="s">
        <v>32613</v>
      </c>
      <c r="C12194" t="s">
        <v>1031</v>
      </c>
      <c r="D12194">
        <v>45.87</v>
      </c>
      <c r="E12194" t="s">
        <v>30879</v>
      </c>
    </row>
    <row r="12195" spans="1:5" hidden="1" x14ac:dyDescent="0.2">
      <c r="A12195" s="94" t="s">
        <v>32610</v>
      </c>
      <c r="B12195" t="s">
        <v>32611</v>
      </c>
      <c r="C12195" t="s">
        <v>1031</v>
      </c>
      <c r="D12195">
        <v>38.119999999999997</v>
      </c>
      <c r="E12195" t="s">
        <v>30879</v>
      </c>
    </row>
    <row r="12196" spans="1:5" hidden="1" x14ac:dyDescent="0.2">
      <c r="A12196" s="94" t="s">
        <v>32614</v>
      </c>
      <c r="B12196" t="s">
        <v>32615</v>
      </c>
      <c r="C12196" t="s">
        <v>1031</v>
      </c>
      <c r="D12196">
        <v>38.119999999999997</v>
      </c>
      <c r="E12196" t="s">
        <v>30879</v>
      </c>
    </row>
    <row r="12197" spans="1:5" hidden="1" x14ac:dyDescent="0.2">
      <c r="A12197" s="94" t="s">
        <v>32616</v>
      </c>
      <c r="B12197" t="s">
        <v>32617</v>
      </c>
      <c r="C12197" t="s">
        <v>1031</v>
      </c>
      <c r="D12197">
        <v>41.71</v>
      </c>
      <c r="E12197" t="s">
        <v>30879</v>
      </c>
    </row>
    <row r="12198" spans="1:5" hidden="1" x14ac:dyDescent="0.2">
      <c r="A12198" s="94" t="s">
        <v>32618</v>
      </c>
      <c r="B12198" t="s">
        <v>32619</v>
      </c>
      <c r="C12198" t="s">
        <v>1031</v>
      </c>
      <c r="D12198">
        <v>34.69</v>
      </c>
      <c r="E12198" t="s">
        <v>30879</v>
      </c>
    </row>
    <row r="12199" spans="1:5" hidden="1" x14ac:dyDescent="0.2">
      <c r="A12199" s="94" t="s">
        <v>31794</v>
      </c>
      <c r="B12199" t="s">
        <v>31795</v>
      </c>
      <c r="C12199" t="s">
        <v>243</v>
      </c>
      <c r="D12199">
        <v>38.229999999999997</v>
      </c>
      <c r="E12199" t="s">
        <v>30879</v>
      </c>
    </row>
    <row r="12200" spans="1:5" hidden="1" x14ac:dyDescent="0.2">
      <c r="A12200" s="94" t="s">
        <v>31796</v>
      </c>
      <c r="B12200" t="s">
        <v>31797</v>
      </c>
      <c r="C12200" t="s">
        <v>243</v>
      </c>
      <c r="D12200">
        <v>16.579999999999998</v>
      </c>
      <c r="E12200" t="s">
        <v>30879</v>
      </c>
    </row>
    <row r="12201" spans="1:5" hidden="1" x14ac:dyDescent="0.2">
      <c r="A12201" s="94" t="s">
        <v>31798</v>
      </c>
      <c r="B12201" t="s">
        <v>31799</v>
      </c>
      <c r="C12201" t="s">
        <v>243</v>
      </c>
      <c r="D12201">
        <v>44.98</v>
      </c>
      <c r="E12201" t="s">
        <v>30879</v>
      </c>
    </row>
    <row r="12202" spans="1:5" hidden="1" x14ac:dyDescent="0.2">
      <c r="A12202" s="94" t="s">
        <v>31800</v>
      </c>
      <c r="B12202" t="s">
        <v>31801</v>
      </c>
      <c r="C12202" t="s">
        <v>243</v>
      </c>
      <c r="D12202">
        <v>37.25</v>
      </c>
      <c r="E12202" t="s">
        <v>30879</v>
      </c>
    </row>
    <row r="12203" spans="1:5" hidden="1" x14ac:dyDescent="0.2">
      <c r="A12203" s="94" t="s">
        <v>32361</v>
      </c>
      <c r="B12203" t="s">
        <v>32362</v>
      </c>
      <c r="C12203" t="s">
        <v>243</v>
      </c>
      <c r="D12203">
        <v>49.94</v>
      </c>
      <c r="E12203" t="s">
        <v>30879</v>
      </c>
    </row>
    <row r="12204" spans="1:5" hidden="1" x14ac:dyDescent="0.2">
      <c r="A12204" s="94" t="s">
        <v>32359</v>
      </c>
      <c r="B12204" t="s">
        <v>32360</v>
      </c>
      <c r="C12204" t="s">
        <v>243</v>
      </c>
      <c r="D12204">
        <v>27.13</v>
      </c>
      <c r="E12204" t="s">
        <v>30879</v>
      </c>
    </row>
    <row r="12205" spans="1:5" hidden="1" x14ac:dyDescent="0.2">
      <c r="A12205" s="94" t="s">
        <v>32355</v>
      </c>
      <c r="B12205" t="s">
        <v>32356</v>
      </c>
      <c r="C12205" t="s">
        <v>243</v>
      </c>
      <c r="D12205">
        <v>54.42</v>
      </c>
      <c r="E12205" t="s">
        <v>30879</v>
      </c>
    </row>
    <row r="12206" spans="1:5" hidden="1" x14ac:dyDescent="0.2">
      <c r="A12206" s="94" t="s">
        <v>32357</v>
      </c>
      <c r="B12206" t="s">
        <v>32358</v>
      </c>
      <c r="C12206" t="s">
        <v>243</v>
      </c>
      <c r="D12206">
        <v>47.87</v>
      </c>
      <c r="E12206" t="s">
        <v>30879</v>
      </c>
    </row>
    <row r="12207" spans="1:5" hidden="1" x14ac:dyDescent="0.2">
      <c r="A12207" s="94" t="s">
        <v>32620</v>
      </c>
      <c r="B12207" t="s">
        <v>32621</v>
      </c>
      <c r="C12207" t="s">
        <v>243</v>
      </c>
      <c r="D12207">
        <v>31.06</v>
      </c>
      <c r="E12207" t="s">
        <v>30879</v>
      </c>
    </row>
    <row r="12208" spans="1:5" hidden="1" x14ac:dyDescent="0.2">
      <c r="A12208" s="94" t="s">
        <v>11483</v>
      </c>
      <c r="B12208" t="s">
        <v>11484</v>
      </c>
      <c r="C12208" t="s">
        <v>243</v>
      </c>
      <c r="D12208">
        <v>25.21</v>
      </c>
      <c r="E12208" t="s">
        <v>30879</v>
      </c>
    </row>
    <row r="12209" spans="1:5" hidden="1" x14ac:dyDescent="0.2">
      <c r="A12209" s="94" t="s">
        <v>32643</v>
      </c>
      <c r="B12209" t="s">
        <v>32644</v>
      </c>
      <c r="C12209" t="s">
        <v>1031</v>
      </c>
      <c r="D12209">
        <v>36.450000000000003</v>
      </c>
      <c r="E12209" t="s">
        <v>30879</v>
      </c>
    </row>
    <row r="12210" spans="1:5" hidden="1" x14ac:dyDescent="0.2">
      <c r="A12210" s="94" t="s">
        <v>11485</v>
      </c>
      <c r="B12210" t="s">
        <v>11486</v>
      </c>
      <c r="C12210" t="s">
        <v>1031</v>
      </c>
      <c r="D12210">
        <v>26.84</v>
      </c>
      <c r="E12210" t="s">
        <v>30879</v>
      </c>
    </row>
    <row r="12211" spans="1:5" hidden="1" x14ac:dyDescent="0.2">
      <c r="A12211" s="94" t="s">
        <v>32645</v>
      </c>
      <c r="B12211" t="s">
        <v>32646</v>
      </c>
      <c r="C12211" t="s">
        <v>243</v>
      </c>
      <c r="D12211">
        <v>14.53</v>
      </c>
      <c r="E12211" t="s">
        <v>30879</v>
      </c>
    </row>
    <row r="12212" spans="1:5" hidden="1" x14ac:dyDescent="0.2">
      <c r="A12212" s="94" t="s">
        <v>11487</v>
      </c>
      <c r="B12212" t="s">
        <v>11488</v>
      </c>
      <c r="C12212" t="s">
        <v>243</v>
      </c>
      <c r="D12212">
        <v>10.96</v>
      </c>
      <c r="E12212" t="s">
        <v>30879</v>
      </c>
    </row>
    <row r="12213" spans="1:5" hidden="1" x14ac:dyDescent="0.2">
      <c r="A12213" s="94" t="s">
        <v>11489</v>
      </c>
      <c r="B12213" t="s">
        <v>11490</v>
      </c>
      <c r="C12213" t="s">
        <v>243</v>
      </c>
      <c r="D12213">
        <v>27.31</v>
      </c>
      <c r="E12213" t="s">
        <v>30879</v>
      </c>
    </row>
    <row r="12214" spans="1:5" hidden="1" x14ac:dyDescent="0.2">
      <c r="A12214" s="94" t="s">
        <v>32647</v>
      </c>
      <c r="B12214" t="s">
        <v>32648</v>
      </c>
      <c r="C12214" t="s">
        <v>1031</v>
      </c>
      <c r="D12214">
        <v>35.520000000000003</v>
      </c>
      <c r="E12214" t="s">
        <v>30879</v>
      </c>
    </row>
    <row r="12215" spans="1:5" hidden="1" x14ac:dyDescent="0.2">
      <c r="A12215" s="94" t="s">
        <v>11491</v>
      </c>
      <c r="B12215" t="s">
        <v>11492</v>
      </c>
      <c r="C12215" t="s">
        <v>1031</v>
      </c>
      <c r="D12215">
        <v>26.84</v>
      </c>
      <c r="E12215" t="s">
        <v>30879</v>
      </c>
    </row>
    <row r="12216" spans="1:5" hidden="1" x14ac:dyDescent="0.2">
      <c r="A12216" s="94" t="s">
        <v>32663</v>
      </c>
      <c r="B12216" t="s">
        <v>32664</v>
      </c>
      <c r="C12216" t="s">
        <v>243</v>
      </c>
      <c r="D12216">
        <v>28.92</v>
      </c>
      <c r="E12216" t="s">
        <v>30879</v>
      </c>
    </row>
    <row r="12217" spans="1:5" hidden="1" x14ac:dyDescent="0.2">
      <c r="A12217" s="94" t="s">
        <v>32665</v>
      </c>
      <c r="B12217" t="s">
        <v>32666</v>
      </c>
      <c r="C12217" t="s">
        <v>243</v>
      </c>
      <c r="D12217">
        <v>11.49</v>
      </c>
      <c r="E12217" t="s">
        <v>30879</v>
      </c>
    </row>
    <row r="12218" spans="1:5" hidden="1" x14ac:dyDescent="0.2">
      <c r="A12218" s="94" t="s">
        <v>32667</v>
      </c>
      <c r="B12218" t="s">
        <v>32668</v>
      </c>
      <c r="C12218" t="s">
        <v>243</v>
      </c>
      <c r="D12218">
        <v>29.21</v>
      </c>
      <c r="E12218" t="s">
        <v>30879</v>
      </c>
    </row>
    <row r="12219" spans="1:5" hidden="1" x14ac:dyDescent="0.2">
      <c r="A12219" s="94" t="s">
        <v>32669</v>
      </c>
      <c r="B12219" t="s">
        <v>32670</v>
      </c>
      <c r="C12219" t="s">
        <v>243</v>
      </c>
      <c r="D12219">
        <v>35.520000000000003</v>
      </c>
      <c r="E12219" t="s">
        <v>30879</v>
      </c>
    </row>
    <row r="12220" spans="1:5" hidden="1" x14ac:dyDescent="0.2">
      <c r="A12220" s="94" t="s">
        <v>32671</v>
      </c>
      <c r="B12220" t="s">
        <v>32672</v>
      </c>
      <c r="C12220" t="s">
        <v>243</v>
      </c>
      <c r="D12220">
        <v>28.18</v>
      </c>
      <c r="E12220" t="s">
        <v>30879</v>
      </c>
    </row>
    <row r="12221" spans="1:5" hidden="1" x14ac:dyDescent="0.2">
      <c r="A12221" s="94" t="s">
        <v>11493</v>
      </c>
      <c r="B12221" t="s">
        <v>31681</v>
      </c>
      <c r="C12221" t="s">
        <v>243</v>
      </c>
      <c r="D12221">
        <v>17.149999999999999</v>
      </c>
      <c r="E12221" t="s">
        <v>30879</v>
      </c>
    </row>
    <row r="12222" spans="1:5" hidden="1" x14ac:dyDescent="0.2">
      <c r="A12222" s="94" t="s">
        <v>32653</v>
      </c>
      <c r="B12222" t="s">
        <v>32654</v>
      </c>
      <c r="C12222" t="s">
        <v>243</v>
      </c>
      <c r="D12222">
        <v>30.58</v>
      </c>
      <c r="E12222" t="s">
        <v>30879</v>
      </c>
    </row>
    <row r="12223" spans="1:5" hidden="1" x14ac:dyDescent="0.2">
      <c r="A12223" s="94" t="s">
        <v>32622</v>
      </c>
      <c r="B12223" t="s">
        <v>32623</v>
      </c>
      <c r="C12223" t="s">
        <v>243</v>
      </c>
      <c r="D12223">
        <v>33.47</v>
      </c>
      <c r="E12223" t="s">
        <v>30879</v>
      </c>
    </row>
    <row r="12224" spans="1:5" hidden="1" x14ac:dyDescent="0.2">
      <c r="A12224" s="94" t="s">
        <v>32624</v>
      </c>
      <c r="B12224" t="s">
        <v>32625</v>
      </c>
      <c r="C12224" t="s">
        <v>243</v>
      </c>
      <c r="D12224">
        <v>0.68</v>
      </c>
      <c r="E12224" t="s">
        <v>30879</v>
      </c>
    </row>
    <row r="12225" spans="1:5" hidden="1" x14ac:dyDescent="0.2">
      <c r="A12225" s="94" t="s">
        <v>11494</v>
      </c>
      <c r="B12225" t="s">
        <v>11495</v>
      </c>
      <c r="C12225" t="s">
        <v>243</v>
      </c>
      <c r="D12225">
        <v>44.53</v>
      </c>
      <c r="E12225" t="s">
        <v>30879</v>
      </c>
    </row>
    <row r="12226" spans="1:5" hidden="1" x14ac:dyDescent="0.2">
      <c r="A12226" s="94" t="s">
        <v>32655</v>
      </c>
      <c r="B12226" t="s">
        <v>32656</v>
      </c>
      <c r="C12226" t="s">
        <v>1195</v>
      </c>
      <c r="D12226">
        <v>65.989999999999995</v>
      </c>
      <c r="E12226" t="s">
        <v>30879</v>
      </c>
    </row>
    <row r="12227" spans="1:5" hidden="1" x14ac:dyDescent="0.2">
      <c r="A12227" s="94" t="s">
        <v>32657</v>
      </c>
      <c r="B12227" t="s">
        <v>32658</v>
      </c>
      <c r="C12227" t="s">
        <v>243</v>
      </c>
      <c r="D12227">
        <v>72.540000000000006</v>
      </c>
      <c r="E12227" t="s">
        <v>30879</v>
      </c>
    </row>
    <row r="12228" spans="1:5" hidden="1" x14ac:dyDescent="0.2">
      <c r="A12228" s="94" t="s">
        <v>32659</v>
      </c>
      <c r="B12228" t="s">
        <v>32660</v>
      </c>
      <c r="C12228" t="s">
        <v>243</v>
      </c>
      <c r="D12228">
        <v>72.540000000000006</v>
      </c>
      <c r="E12228" t="s">
        <v>30879</v>
      </c>
    </row>
    <row r="12229" spans="1:5" hidden="1" x14ac:dyDescent="0.2">
      <c r="A12229" s="94" t="s">
        <v>32651</v>
      </c>
      <c r="B12229" t="s">
        <v>32652</v>
      </c>
      <c r="C12229" t="s">
        <v>243</v>
      </c>
      <c r="D12229">
        <v>63.56</v>
      </c>
      <c r="E12229" t="s">
        <v>30879</v>
      </c>
    </row>
    <row r="12230" spans="1:5" hidden="1" x14ac:dyDescent="0.2">
      <c r="A12230" s="94" t="s">
        <v>32649</v>
      </c>
      <c r="B12230" t="s">
        <v>32650</v>
      </c>
      <c r="C12230" t="s">
        <v>243</v>
      </c>
      <c r="D12230">
        <v>72.540000000000006</v>
      </c>
      <c r="E12230" t="s">
        <v>30879</v>
      </c>
    </row>
    <row r="12231" spans="1:5" hidden="1" x14ac:dyDescent="0.2">
      <c r="A12231" s="94" t="s">
        <v>32635</v>
      </c>
      <c r="B12231" t="s">
        <v>32636</v>
      </c>
      <c r="C12231" t="s">
        <v>243</v>
      </c>
      <c r="D12231">
        <v>72.540000000000006</v>
      </c>
      <c r="E12231" t="s">
        <v>30879</v>
      </c>
    </row>
    <row r="12232" spans="1:5" hidden="1" x14ac:dyDescent="0.2">
      <c r="A12232" s="94" t="s">
        <v>32592</v>
      </c>
      <c r="B12232" t="s">
        <v>32593</v>
      </c>
      <c r="C12232" t="s">
        <v>243</v>
      </c>
      <c r="D12232">
        <v>70.239999999999995</v>
      </c>
      <c r="E12232" t="s">
        <v>30879</v>
      </c>
    </row>
    <row r="12233" spans="1:5" hidden="1" x14ac:dyDescent="0.2">
      <c r="A12233" s="94" t="s">
        <v>32588</v>
      </c>
      <c r="B12233" t="s">
        <v>32589</v>
      </c>
      <c r="C12233" t="s">
        <v>243</v>
      </c>
      <c r="D12233">
        <v>72.09</v>
      </c>
      <c r="E12233" t="s">
        <v>30879</v>
      </c>
    </row>
    <row r="12234" spans="1:5" hidden="1" x14ac:dyDescent="0.2">
      <c r="A12234" s="94" t="s">
        <v>32590</v>
      </c>
      <c r="B12234" t="s">
        <v>32591</v>
      </c>
      <c r="C12234" t="s">
        <v>243</v>
      </c>
      <c r="D12234">
        <v>62.67</v>
      </c>
      <c r="E12234" t="s">
        <v>30879</v>
      </c>
    </row>
    <row r="12235" spans="1:5" hidden="1" x14ac:dyDescent="0.2">
      <c r="A12235" s="94" t="s">
        <v>11496</v>
      </c>
      <c r="B12235" t="s">
        <v>11497</v>
      </c>
      <c r="C12235" t="s">
        <v>243</v>
      </c>
      <c r="D12235">
        <v>5.41</v>
      </c>
      <c r="E12235" t="s">
        <v>30879</v>
      </c>
    </row>
    <row r="12236" spans="1:5" hidden="1" x14ac:dyDescent="0.2">
      <c r="A12236" s="94" t="s">
        <v>32633</v>
      </c>
      <c r="B12236" t="s">
        <v>32634</v>
      </c>
      <c r="C12236" t="s">
        <v>243</v>
      </c>
      <c r="D12236">
        <v>5.67</v>
      </c>
      <c r="E12236" t="s">
        <v>30879</v>
      </c>
    </row>
    <row r="12237" spans="1:5" hidden="1" x14ac:dyDescent="0.2">
      <c r="A12237" s="94" t="s">
        <v>40245</v>
      </c>
      <c r="B12237" t="s">
        <v>40246</v>
      </c>
      <c r="C12237" t="s">
        <v>243</v>
      </c>
      <c r="D12237">
        <v>11.77</v>
      </c>
      <c r="E12237" t="s">
        <v>30879</v>
      </c>
    </row>
    <row r="12238" spans="1:5" hidden="1" x14ac:dyDescent="0.2">
      <c r="A12238" s="94" t="s">
        <v>32629</v>
      </c>
      <c r="B12238" t="s">
        <v>32630</v>
      </c>
      <c r="C12238" t="s">
        <v>243</v>
      </c>
      <c r="D12238">
        <v>7.89</v>
      </c>
      <c r="E12238" t="s">
        <v>30879</v>
      </c>
    </row>
    <row r="12239" spans="1:5" hidden="1" x14ac:dyDescent="0.2">
      <c r="A12239" s="94" t="s">
        <v>32631</v>
      </c>
      <c r="B12239" t="s">
        <v>32632</v>
      </c>
      <c r="C12239" t="s">
        <v>243</v>
      </c>
      <c r="D12239">
        <v>7.89</v>
      </c>
      <c r="E12239" t="s">
        <v>30879</v>
      </c>
    </row>
    <row r="12240" spans="1:5" hidden="1" x14ac:dyDescent="0.2">
      <c r="A12240" s="94" t="s">
        <v>32637</v>
      </c>
      <c r="B12240" t="s">
        <v>32638</v>
      </c>
      <c r="C12240" t="s">
        <v>243</v>
      </c>
      <c r="D12240">
        <v>22.75</v>
      </c>
      <c r="E12240" t="s">
        <v>30879</v>
      </c>
    </row>
    <row r="12241" spans="1:5" hidden="1" x14ac:dyDescent="0.2">
      <c r="A12241" s="94" t="s">
        <v>11498</v>
      </c>
      <c r="B12241" t="s">
        <v>11499</v>
      </c>
      <c r="C12241" t="s">
        <v>243</v>
      </c>
      <c r="D12241">
        <v>15.3</v>
      </c>
      <c r="E12241" t="s">
        <v>30879</v>
      </c>
    </row>
    <row r="12242" spans="1:5" hidden="1" x14ac:dyDescent="0.2">
      <c r="A12242" s="94" t="s">
        <v>11500</v>
      </c>
      <c r="B12242" t="s">
        <v>11501</v>
      </c>
      <c r="C12242" t="s">
        <v>243</v>
      </c>
      <c r="D12242">
        <v>15.3</v>
      </c>
      <c r="E12242" t="s">
        <v>30879</v>
      </c>
    </row>
    <row r="12243" spans="1:5" hidden="1" x14ac:dyDescent="0.2">
      <c r="A12243" s="94" t="s">
        <v>32639</v>
      </c>
      <c r="B12243" t="s">
        <v>32640</v>
      </c>
      <c r="C12243" t="s">
        <v>243</v>
      </c>
      <c r="D12243">
        <v>19.309999999999999</v>
      </c>
      <c r="E12243" t="s">
        <v>30879</v>
      </c>
    </row>
    <row r="12244" spans="1:5" hidden="1" x14ac:dyDescent="0.2">
      <c r="A12244" s="94" t="s">
        <v>32641</v>
      </c>
      <c r="B12244" t="s">
        <v>32642</v>
      </c>
      <c r="C12244" t="s">
        <v>243</v>
      </c>
      <c r="D12244">
        <v>18.02</v>
      </c>
      <c r="E12244" t="s">
        <v>30879</v>
      </c>
    </row>
    <row r="12245" spans="1:5" hidden="1" x14ac:dyDescent="0.2">
      <c r="A12245" s="94" t="s">
        <v>11502</v>
      </c>
      <c r="B12245" t="s">
        <v>22701</v>
      </c>
      <c r="C12245" t="s">
        <v>243</v>
      </c>
      <c r="D12245">
        <v>37.840000000000003</v>
      </c>
      <c r="E12245" t="s">
        <v>30879</v>
      </c>
    </row>
    <row r="12246" spans="1:5" hidden="1" x14ac:dyDescent="0.2">
      <c r="A12246" s="94" t="s">
        <v>32627</v>
      </c>
      <c r="B12246" t="s">
        <v>32628</v>
      </c>
      <c r="C12246" t="s">
        <v>243</v>
      </c>
      <c r="D12246">
        <v>6.91</v>
      </c>
      <c r="E12246" t="s">
        <v>30879</v>
      </c>
    </row>
    <row r="12247" spans="1:5" hidden="1" x14ac:dyDescent="0.2">
      <c r="A12247" s="94" t="s">
        <v>11503</v>
      </c>
      <c r="B12247" t="s">
        <v>11504</v>
      </c>
      <c r="C12247" t="s">
        <v>243</v>
      </c>
      <c r="D12247">
        <v>0.98</v>
      </c>
      <c r="E12247" t="s">
        <v>30879</v>
      </c>
    </row>
    <row r="12248" spans="1:5" hidden="1" x14ac:dyDescent="0.2">
      <c r="A12248" s="94" t="s">
        <v>5275</v>
      </c>
      <c r="B12248" t="s">
        <v>5276</v>
      </c>
      <c r="C12248" t="s">
        <v>243</v>
      </c>
      <c r="D12248">
        <v>13.16</v>
      </c>
      <c r="E12248" t="s">
        <v>30879</v>
      </c>
    </row>
    <row r="12249" spans="1:5" hidden="1" x14ac:dyDescent="0.2">
      <c r="A12249" s="94" t="s">
        <v>5277</v>
      </c>
      <c r="B12249" t="s">
        <v>5278</v>
      </c>
      <c r="C12249" t="s">
        <v>243</v>
      </c>
      <c r="D12249">
        <v>16.2</v>
      </c>
      <c r="E12249" t="s">
        <v>30879</v>
      </c>
    </row>
    <row r="12250" spans="1:5" hidden="1" x14ac:dyDescent="0.2">
      <c r="A12250" s="94" t="s">
        <v>38667</v>
      </c>
      <c r="B12250" t="s">
        <v>38668</v>
      </c>
      <c r="C12250" t="s">
        <v>243</v>
      </c>
      <c r="D12250">
        <v>78.010000000000005</v>
      </c>
      <c r="E12250" t="s">
        <v>30879</v>
      </c>
    </row>
    <row r="12251" spans="1:5" hidden="1" x14ac:dyDescent="0.2">
      <c r="A12251" s="94" t="s">
        <v>5279</v>
      </c>
      <c r="B12251" t="s">
        <v>11505</v>
      </c>
      <c r="C12251" t="s">
        <v>243</v>
      </c>
      <c r="D12251">
        <v>61.88</v>
      </c>
      <c r="E12251" t="s">
        <v>30879</v>
      </c>
    </row>
    <row r="12252" spans="1:5" hidden="1" x14ac:dyDescent="0.2">
      <c r="A12252" s="94" t="s">
        <v>32502</v>
      </c>
      <c r="B12252" t="s">
        <v>32503</v>
      </c>
      <c r="C12252" t="s">
        <v>243</v>
      </c>
      <c r="D12252">
        <v>74.69</v>
      </c>
      <c r="E12252" t="s">
        <v>30879</v>
      </c>
    </row>
    <row r="12253" spans="1:5" hidden="1" x14ac:dyDescent="0.2">
      <c r="A12253" s="94" t="s">
        <v>5280</v>
      </c>
      <c r="B12253" t="s">
        <v>11506</v>
      </c>
      <c r="C12253" t="s">
        <v>243</v>
      </c>
      <c r="D12253">
        <v>72.5</v>
      </c>
      <c r="E12253" t="s">
        <v>30879</v>
      </c>
    </row>
    <row r="12254" spans="1:5" hidden="1" x14ac:dyDescent="0.2">
      <c r="A12254" s="94" t="s">
        <v>5281</v>
      </c>
      <c r="B12254" t="s">
        <v>11507</v>
      </c>
      <c r="C12254" t="s">
        <v>243</v>
      </c>
      <c r="D12254">
        <v>83.13</v>
      </c>
      <c r="E12254" t="s">
        <v>30879</v>
      </c>
    </row>
    <row r="12255" spans="1:5" hidden="1" x14ac:dyDescent="0.2">
      <c r="A12255" s="94" t="s">
        <v>3574</v>
      </c>
      <c r="B12255" t="s">
        <v>11508</v>
      </c>
      <c r="C12255" t="s">
        <v>243</v>
      </c>
      <c r="D12255">
        <v>46.41</v>
      </c>
      <c r="E12255" t="s">
        <v>30879</v>
      </c>
    </row>
    <row r="12256" spans="1:5" hidden="1" x14ac:dyDescent="0.2">
      <c r="A12256" s="94" t="s">
        <v>11509</v>
      </c>
      <c r="B12256" t="s">
        <v>11510</v>
      </c>
      <c r="C12256" t="s">
        <v>243</v>
      </c>
      <c r="D12256">
        <v>61.88</v>
      </c>
      <c r="E12256" t="s">
        <v>30879</v>
      </c>
    </row>
    <row r="12257" spans="1:5" hidden="1" x14ac:dyDescent="0.2">
      <c r="A12257" s="94" t="s">
        <v>11511</v>
      </c>
      <c r="B12257" t="s">
        <v>11512</v>
      </c>
      <c r="C12257" t="s">
        <v>243</v>
      </c>
      <c r="D12257">
        <v>61.88</v>
      </c>
      <c r="E12257" t="s">
        <v>30879</v>
      </c>
    </row>
    <row r="12258" spans="1:5" hidden="1" x14ac:dyDescent="0.2">
      <c r="A12258" s="94" t="s">
        <v>5282</v>
      </c>
      <c r="B12258" t="s">
        <v>11513</v>
      </c>
      <c r="C12258" t="s">
        <v>243</v>
      </c>
      <c r="D12258">
        <v>61.88</v>
      </c>
      <c r="E12258" t="s">
        <v>30879</v>
      </c>
    </row>
    <row r="12259" spans="1:5" hidden="1" x14ac:dyDescent="0.2">
      <c r="A12259" s="94" t="s">
        <v>11514</v>
      </c>
      <c r="B12259" t="s">
        <v>11515</v>
      </c>
      <c r="C12259" t="s">
        <v>243</v>
      </c>
      <c r="D12259">
        <v>61.88</v>
      </c>
      <c r="E12259" t="s">
        <v>30879</v>
      </c>
    </row>
    <row r="12260" spans="1:5" hidden="1" x14ac:dyDescent="0.2">
      <c r="A12260" s="94" t="s">
        <v>5283</v>
      </c>
      <c r="B12260" t="s">
        <v>11516</v>
      </c>
      <c r="C12260" t="s">
        <v>243</v>
      </c>
      <c r="D12260">
        <v>33.44</v>
      </c>
      <c r="E12260" t="s">
        <v>30879</v>
      </c>
    </row>
    <row r="12261" spans="1:5" hidden="1" x14ac:dyDescent="0.2">
      <c r="A12261" s="94" t="s">
        <v>5284</v>
      </c>
      <c r="B12261" t="s">
        <v>11517</v>
      </c>
      <c r="C12261" t="s">
        <v>243</v>
      </c>
      <c r="D12261">
        <v>33.44</v>
      </c>
      <c r="E12261" t="s">
        <v>30879</v>
      </c>
    </row>
    <row r="12262" spans="1:5" hidden="1" x14ac:dyDescent="0.2">
      <c r="A12262" s="94" t="s">
        <v>4298</v>
      </c>
      <c r="B12262" t="s">
        <v>11518</v>
      </c>
      <c r="C12262" t="s">
        <v>243</v>
      </c>
      <c r="D12262">
        <v>72.5</v>
      </c>
      <c r="E12262" t="s">
        <v>30879</v>
      </c>
    </row>
    <row r="12263" spans="1:5" hidden="1" x14ac:dyDescent="0.2">
      <c r="A12263" s="94" t="s">
        <v>347</v>
      </c>
      <c r="B12263" t="s">
        <v>11519</v>
      </c>
      <c r="C12263" t="s">
        <v>243</v>
      </c>
      <c r="D12263">
        <v>72.5</v>
      </c>
      <c r="E12263" t="s">
        <v>30879</v>
      </c>
    </row>
    <row r="12264" spans="1:5" hidden="1" x14ac:dyDescent="0.2">
      <c r="A12264" s="94" t="s">
        <v>11520</v>
      </c>
      <c r="B12264" t="s">
        <v>11521</v>
      </c>
      <c r="C12264" t="s">
        <v>243</v>
      </c>
      <c r="D12264">
        <v>72.5</v>
      </c>
      <c r="E12264" t="s">
        <v>30879</v>
      </c>
    </row>
    <row r="12265" spans="1:5" hidden="1" x14ac:dyDescent="0.2">
      <c r="A12265" s="94" t="s">
        <v>1968</v>
      </c>
      <c r="B12265" t="s">
        <v>11522</v>
      </c>
      <c r="C12265" t="s">
        <v>243</v>
      </c>
      <c r="D12265">
        <v>72.5</v>
      </c>
      <c r="E12265" t="s">
        <v>30879</v>
      </c>
    </row>
    <row r="12266" spans="1:5" hidden="1" x14ac:dyDescent="0.2">
      <c r="A12266" s="94" t="s">
        <v>4299</v>
      </c>
      <c r="B12266" t="s">
        <v>11523</v>
      </c>
      <c r="C12266" t="s">
        <v>243</v>
      </c>
      <c r="D12266">
        <v>83.13</v>
      </c>
      <c r="E12266" t="s">
        <v>30879</v>
      </c>
    </row>
    <row r="12267" spans="1:5" hidden="1" x14ac:dyDescent="0.2">
      <c r="A12267" s="94" t="s">
        <v>2351</v>
      </c>
      <c r="B12267" t="s">
        <v>11524</v>
      </c>
      <c r="C12267" t="s">
        <v>243</v>
      </c>
      <c r="D12267">
        <v>83.13</v>
      </c>
      <c r="E12267" t="s">
        <v>30879</v>
      </c>
    </row>
    <row r="12268" spans="1:5" hidden="1" x14ac:dyDescent="0.2">
      <c r="A12268" s="94" t="s">
        <v>6767</v>
      </c>
      <c r="B12268" t="s">
        <v>11525</v>
      </c>
      <c r="C12268" t="s">
        <v>243</v>
      </c>
      <c r="D12268">
        <v>83.13</v>
      </c>
      <c r="E12268" t="s">
        <v>30879</v>
      </c>
    </row>
    <row r="12269" spans="1:5" hidden="1" x14ac:dyDescent="0.2">
      <c r="A12269" s="94" t="s">
        <v>842</v>
      </c>
      <c r="B12269" t="s">
        <v>11526</v>
      </c>
      <c r="C12269" t="s">
        <v>243</v>
      </c>
      <c r="D12269">
        <v>83.13</v>
      </c>
      <c r="E12269" t="s">
        <v>30879</v>
      </c>
    </row>
    <row r="12270" spans="1:5" hidden="1" x14ac:dyDescent="0.2">
      <c r="A12270" s="94" t="s">
        <v>3575</v>
      </c>
      <c r="B12270" t="s">
        <v>3576</v>
      </c>
      <c r="C12270" t="s">
        <v>243</v>
      </c>
      <c r="D12270">
        <v>18</v>
      </c>
      <c r="E12270" t="s">
        <v>30879</v>
      </c>
    </row>
    <row r="12271" spans="1:5" hidden="1" x14ac:dyDescent="0.2">
      <c r="A12271" s="94" t="s">
        <v>3577</v>
      </c>
      <c r="B12271" t="s">
        <v>3578</v>
      </c>
      <c r="C12271" t="s">
        <v>243</v>
      </c>
      <c r="D12271">
        <v>11.81</v>
      </c>
      <c r="E12271" t="s">
        <v>30879</v>
      </c>
    </row>
    <row r="12272" spans="1:5" hidden="1" x14ac:dyDescent="0.2">
      <c r="A12272" s="94" t="s">
        <v>3579</v>
      </c>
      <c r="B12272" t="s">
        <v>3580</v>
      </c>
      <c r="C12272" t="s">
        <v>243</v>
      </c>
      <c r="D12272">
        <v>18</v>
      </c>
      <c r="E12272" t="s">
        <v>30879</v>
      </c>
    </row>
    <row r="12273" spans="1:5" hidden="1" x14ac:dyDescent="0.2">
      <c r="A12273" s="94" t="s">
        <v>4300</v>
      </c>
      <c r="B12273" t="s">
        <v>11527</v>
      </c>
      <c r="C12273" t="s">
        <v>243</v>
      </c>
      <c r="D12273">
        <v>15.75</v>
      </c>
      <c r="E12273" t="s">
        <v>30879</v>
      </c>
    </row>
    <row r="12274" spans="1:5" hidden="1" x14ac:dyDescent="0.2">
      <c r="A12274" s="94" t="s">
        <v>2417</v>
      </c>
      <c r="B12274" t="s">
        <v>11528</v>
      </c>
      <c r="C12274" t="s">
        <v>243</v>
      </c>
      <c r="D12274">
        <v>25.31</v>
      </c>
      <c r="E12274" t="s">
        <v>30879</v>
      </c>
    </row>
    <row r="12275" spans="1:5" hidden="1" x14ac:dyDescent="0.2">
      <c r="A12275" s="94" t="s">
        <v>4301</v>
      </c>
      <c r="B12275" t="s">
        <v>11529</v>
      </c>
      <c r="C12275" t="s">
        <v>243</v>
      </c>
      <c r="D12275">
        <v>25.31</v>
      </c>
      <c r="E12275" t="s">
        <v>30879</v>
      </c>
    </row>
    <row r="12276" spans="1:5" hidden="1" x14ac:dyDescent="0.2">
      <c r="A12276" s="94" t="s">
        <v>38669</v>
      </c>
      <c r="B12276" t="s">
        <v>38670</v>
      </c>
      <c r="C12276" t="s">
        <v>243</v>
      </c>
      <c r="D12276">
        <v>19.18</v>
      </c>
      <c r="E12276" t="s">
        <v>30879</v>
      </c>
    </row>
    <row r="12277" spans="1:5" hidden="1" x14ac:dyDescent="0.2">
      <c r="A12277" s="94" t="s">
        <v>5285</v>
      </c>
      <c r="B12277" t="s">
        <v>11530</v>
      </c>
      <c r="C12277" t="s">
        <v>243</v>
      </c>
      <c r="D12277">
        <v>7.04</v>
      </c>
      <c r="E12277" t="s">
        <v>30879</v>
      </c>
    </row>
    <row r="12278" spans="1:5" hidden="1" x14ac:dyDescent="0.2">
      <c r="A12278" s="94" t="s">
        <v>2415</v>
      </c>
      <c r="B12278" t="s">
        <v>11531</v>
      </c>
      <c r="C12278" t="s">
        <v>243</v>
      </c>
      <c r="D12278">
        <v>12.1</v>
      </c>
      <c r="E12278" t="s">
        <v>30879</v>
      </c>
    </row>
    <row r="12279" spans="1:5" hidden="1" x14ac:dyDescent="0.2">
      <c r="A12279" s="94" t="s">
        <v>4302</v>
      </c>
      <c r="B12279" t="s">
        <v>11532</v>
      </c>
      <c r="C12279" t="s">
        <v>243</v>
      </c>
      <c r="D12279">
        <v>12.1</v>
      </c>
      <c r="E12279" t="s">
        <v>30879</v>
      </c>
    </row>
    <row r="12280" spans="1:5" hidden="1" x14ac:dyDescent="0.2">
      <c r="A12280" s="94" t="s">
        <v>5286</v>
      </c>
      <c r="B12280" t="s">
        <v>11533</v>
      </c>
      <c r="C12280" t="s">
        <v>243</v>
      </c>
      <c r="D12280">
        <v>7.6</v>
      </c>
      <c r="E12280" t="s">
        <v>30879</v>
      </c>
    </row>
    <row r="12281" spans="1:5" hidden="1" x14ac:dyDescent="0.2">
      <c r="A12281" s="94" t="s">
        <v>4303</v>
      </c>
      <c r="B12281" t="s">
        <v>11534</v>
      </c>
      <c r="C12281" t="s">
        <v>243</v>
      </c>
      <c r="D12281">
        <v>16.309999999999999</v>
      </c>
      <c r="E12281" t="s">
        <v>30879</v>
      </c>
    </row>
    <row r="12282" spans="1:5" hidden="1" x14ac:dyDescent="0.2">
      <c r="A12282" s="94" t="s">
        <v>2416</v>
      </c>
      <c r="B12282" t="s">
        <v>11535</v>
      </c>
      <c r="C12282" t="s">
        <v>243</v>
      </c>
      <c r="D12282">
        <v>25.31</v>
      </c>
      <c r="E12282" t="s">
        <v>30879</v>
      </c>
    </row>
    <row r="12283" spans="1:5" hidden="1" x14ac:dyDescent="0.2">
      <c r="A12283" s="94" t="s">
        <v>4304</v>
      </c>
      <c r="B12283" t="s">
        <v>11536</v>
      </c>
      <c r="C12283" t="s">
        <v>243</v>
      </c>
      <c r="D12283">
        <v>25.31</v>
      </c>
      <c r="E12283" t="s">
        <v>30879</v>
      </c>
    </row>
    <row r="12284" spans="1:5" hidden="1" x14ac:dyDescent="0.2">
      <c r="A12284" s="94" t="s">
        <v>38671</v>
      </c>
      <c r="B12284" t="s">
        <v>38672</v>
      </c>
      <c r="C12284" t="s">
        <v>243</v>
      </c>
      <c r="D12284">
        <v>19.850000000000001</v>
      </c>
      <c r="E12284" t="s">
        <v>30879</v>
      </c>
    </row>
    <row r="12285" spans="1:5" hidden="1" x14ac:dyDescent="0.2">
      <c r="A12285" s="94" t="s">
        <v>2821</v>
      </c>
      <c r="B12285" t="s">
        <v>11537</v>
      </c>
      <c r="C12285" t="s">
        <v>243</v>
      </c>
      <c r="D12285">
        <v>19.98</v>
      </c>
      <c r="E12285" t="s">
        <v>30879</v>
      </c>
    </row>
    <row r="12286" spans="1:5" hidden="1" x14ac:dyDescent="0.2">
      <c r="A12286" s="94" t="s">
        <v>2772</v>
      </c>
      <c r="B12286" t="s">
        <v>11538</v>
      </c>
      <c r="C12286" t="s">
        <v>243</v>
      </c>
      <c r="D12286">
        <v>29.25</v>
      </c>
      <c r="E12286" t="s">
        <v>30879</v>
      </c>
    </row>
    <row r="12287" spans="1:5" hidden="1" x14ac:dyDescent="0.2">
      <c r="A12287" s="94" t="s">
        <v>5287</v>
      </c>
      <c r="B12287" t="s">
        <v>11539</v>
      </c>
      <c r="C12287" t="s">
        <v>243</v>
      </c>
      <c r="D12287">
        <v>29.25</v>
      </c>
      <c r="E12287" t="s">
        <v>30879</v>
      </c>
    </row>
    <row r="12288" spans="1:5" hidden="1" x14ac:dyDescent="0.2">
      <c r="A12288" s="94" t="s">
        <v>38673</v>
      </c>
      <c r="B12288" t="s">
        <v>38674</v>
      </c>
      <c r="C12288" t="s">
        <v>243</v>
      </c>
      <c r="D12288">
        <v>25.14</v>
      </c>
      <c r="E12288" t="s">
        <v>30879</v>
      </c>
    </row>
    <row r="12289" spans="1:5" hidden="1" x14ac:dyDescent="0.2">
      <c r="A12289" s="94" t="s">
        <v>1342</v>
      </c>
      <c r="B12289" t="s">
        <v>11540</v>
      </c>
      <c r="C12289" t="s">
        <v>243</v>
      </c>
      <c r="D12289">
        <v>26.16</v>
      </c>
      <c r="E12289" t="s">
        <v>30879</v>
      </c>
    </row>
    <row r="12290" spans="1:5" hidden="1" x14ac:dyDescent="0.2">
      <c r="A12290" s="94" t="s">
        <v>4305</v>
      </c>
      <c r="B12290" t="s">
        <v>11541</v>
      </c>
      <c r="C12290" t="s">
        <v>243</v>
      </c>
      <c r="D12290">
        <v>26.44</v>
      </c>
      <c r="E12290" t="s">
        <v>30879</v>
      </c>
    </row>
    <row r="12291" spans="1:5" hidden="1" x14ac:dyDescent="0.2">
      <c r="A12291" s="94" t="s">
        <v>5924</v>
      </c>
      <c r="B12291" t="s">
        <v>11542</v>
      </c>
      <c r="C12291" t="s">
        <v>243</v>
      </c>
      <c r="D12291">
        <v>25.31</v>
      </c>
      <c r="E12291" t="s">
        <v>30879</v>
      </c>
    </row>
    <row r="12292" spans="1:5" hidden="1" x14ac:dyDescent="0.2">
      <c r="A12292" s="94" t="s">
        <v>5925</v>
      </c>
      <c r="B12292" t="s">
        <v>11543</v>
      </c>
      <c r="C12292" t="s">
        <v>243</v>
      </c>
      <c r="D12292">
        <v>25.31</v>
      </c>
      <c r="E12292" t="s">
        <v>30879</v>
      </c>
    </row>
    <row r="12293" spans="1:5" hidden="1" x14ac:dyDescent="0.2">
      <c r="A12293" s="94" t="s">
        <v>5926</v>
      </c>
      <c r="B12293" t="s">
        <v>11544</v>
      </c>
      <c r="C12293" t="s">
        <v>243</v>
      </c>
      <c r="D12293">
        <v>29.25</v>
      </c>
      <c r="E12293" t="s">
        <v>30879</v>
      </c>
    </row>
    <row r="12294" spans="1:5" hidden="1" x14ac:dyDescent="0.2">
      <c r="A12294" s="94" t="s">
        <v>5927</v>
      </c>
      <c r="B12294" t="s">
        <v>11545</v>
      </c>
      <c r="C12294" t="s">
        <v>243</v>
      </c>
      <c r="D12294">
        <v>12.1</v>
      </c>
      <c r="E12294" t="s">
        <v>30879</v>
      </c>
    </row>
    <row r="12295" spans="1:5" hidden="1" x14ac:dyDescent="0.2">
      <c r="A12295" s="94" t="s">
        <v>1343</v>
      </c>
      <c r="B12295" t="s">
        <v>1740</v>
      </c>
      <c r="C12295" t="s">
        <v>243</v>
      </c>
      <c r="D12295">
        <v>62.5</v>
      </c>
      <c r="E12295" t="s">
        <v>30879</v>
      </c>
    </row>
    <row r="12296" spans="1:5" hidden="1" x14ac:dyDescent="0.2">
      <c r="A12296" s="94" t="s">
        <v>3581</v>
      </c>
      <c r="B12296" t="s">
        <v>3582</v>
      </c>
      <c r="C12296" t="s">
        <v>243</v>
      </c>
      <c r="D12296">
        <v>62.5</v>
      </c>
      <c r="E12296" t="s">
        <v>30879</v>
      </c>
    </row>
    <row r="12297" spans="1:5" hidden="1" x14ac:dyDescent="0.2">
      <c r="A12297" s="94" t="s">
        <v>2517</v>
      </c>
      <c r="B12297" t="s">
        <v>2518</v>
      </c>
      <c r="C12297" t="s">
        <v>243</v>
      </c>
      <c r="D12297">
        <v>41.88</v>
      </c>
      <c r="E12297" t="s">
        <v>30879</v>
      </c>
    </row>
    <row r="12298" spans="1:5" hidden="1" x14ac:dyDescent="0.2">
      <c r="A12298" s="94" t="s">
        <v>5288</v>
      </c>
      <c r="B12298" t="s">
        <v>5289</v>
      </c>
      <c r="C12298" t="s">
        <v>243</v>
      </c>
      <c r="D12298">
        <v>41.88</v>
      </c>
      <c r="E12298" t="s">
        <v>30879</v>
      </c>
    </row>
    <row r="12299" spans="1:5" hidden="1" x14ac:dyDescent="0.2">
      <c r="A12299" s="94" t="s">
        <v>5290</v>
      </c>
      <c r="B12299" t="s">
        <v>5291</v>
      </c>
      <c r="C12299" t="s">
        <v>243</v>
      </c>
      <c r="D12299">
        <v>41.88</v>
      </c>
      <c r="E12299" t="s">
        <v>30879</v>
      </c>
    </row>
    <row r="12300" spans="1:5" hidden="1" x14ac:dyDescent="0.2">
      <c r="A12300" s="94" t="s">
        <v>5292</v>
      </c>
      <c r="B12300" t="s">
        <v>5293</v>
      </c>
      <c r="C12300" t="s">
        <v>243</v>
      </c>
      <c r="D12300">
        <v>41.88</v>
      </c>
      <c r="E12300" t="s">
        <v>30879</v>
      </c>
    </row>
    <row r="12301" spans="1:5" hidden="1" x14ac:dyDescent="0.2">
      <c r="A12301" s="94" t="s">
        <v>2519</v>
      </c>
      <c r="B12301" t="s">
        <v>2520</v>
      </c>
      <c r="C12301" t="s">
        <v>243</v>
      </c>
      <c r="D12301">
        <v>41.88</v>
      </c>
      <c r="E12301" t="s">
        <v>30879</v>
      </c>
    </row>
    <row r="12302" spans="1:5" hidden="1" x14ac:dyDescent="0.2">
      <c r="A12302" s="94" t="s">
        <v>2521</v>
      </c>
      <c r="B12302" t="s">
        <v>2522</v>
      </c>
      <c r="C12302" t="s">
        <v>243</v>
      </c>
      <c r="D12302">
        <v>41.88</v>
      </c>
      <c r="E12302" t="s">
        <v>30879</v>
      </c>
    </row>
    <row r="12303" spans="1:5" hidden="1" x14ac:dyDescent="0.2">
      <c r="A12303" s="94" t="s">
        <v>3583</v>
      </c>
      <c r="B12303" t="s">
        <v>3584</v>
      </c>
      <c r="C12303" t="s">
        <v>243</v>
      </c>
      <c r="D12303">
        <v>27.5</v>
      </c>
      <c r="E12303" t="s">
        <v>30879</v>
      </c>
    </row>
    <row r="12304" spans="1:5" hidden="1" x14ac:dyDescent="0.2">
      <c r="A12304" s="94" t="s">
        <v>3585</v>
      </c>
      <c r="B12304" t="s">
        <v>3586</v>
      </c>
      <c r="C12304" t="s">
        <v>243</v>
      </c>
      <c r="D12304">
        <v>27.5</v>
      </c>
      <c r="E12304" t="s">
        <v>30879</v>
      </c>
    </row>
    <row r="12305" spans="1:5" hidden="1" x14ac:dyDescent="0.2">
      <c r="A12305" s="94" t="s">
        <v>2523</v>
      </c>
      <c r="B12305" t="s">
        <v>2524</v>
      </c>
      <c r="C12305" t="s">
        <v>243</v>
      </c>
      <c r="D12305">
        <v>27.5</v>
      </c>
      <c r="E12305" t="s">
        <v>30879</v>
      </c>
    </row>
    <row r="12306" spans="1:5" hidden="1" x14ac:dyDescent="0.2">
      <c r="A12306" s="94" t="s">
        <v>2525</v>
      </c>
      <c r="B12306" t="s">
        <v>2526</v>
      </c>
      <c r="C12306" t="s">
        <v>243</v>
      </c>
      <c r="D12306">
        <v>27.5</v>
      </c>
      <c r="E12306" t="s">
        <v>30879</v>
      </c>
    </row>
    <row r="12307" spans="1:5" hidden="1" x14ac:dyDescent="0.2">
      <c r="A12307" s="94" t="s">
        <v>2527</v>
      </c>
      <c r="B12307" t="s">
        <v>2528</v>
      </c>
      <c r="C12307" t="s">
        <v>243</v>
      </c>
      <c r="D12307">
        <v>27.5</v>
      </c>
      <c r="E12307" t="s">
        <v>30879</v>
      </c>
    </row>
    <row r="12308" spans="1:5" hidden="1" x14ac:dyDescent="0.2">
      <c r="A12308" s="94" t="s">
        <v>5294</v>
      </c>
      <c r="B12308" t="s">
        <v>5295</v>
      </c>
      <c r="C12308" t="s">
        <v>243</v>
      </c>
      <c r="D12308">
        <v>27.5</v>
      </c>
      <c r="E12308" t="s">
        <v>30879</v>
      </c>
    </row>
    <row r="12309" spans="1:5" hidden="1" x14ac:dyDescent="0.2">
      <c r="A12309" s="94" t="s">
        <v>5296</v>
      </c>
      <c r="B12309" t="s">
        <v>5297</v>
      </c>
      <c r="C12309" t="s">
        <v>243</v>
      </c>
      <c r="D12309">
        <v>27.5</v>
      </c>
      <c r="E12309" t="s">
        <v>30879</v>
      </c>
    </row>
    <row r="12310" spans="1:5" hidden="1" x14ac:dyDescent="0.2">
      <c r="A12310" s="94" t="s">
        <v>5298</v>
      </c>
      <c r="B12310" t="s">
        <v>5299</v>
      </c>
      <c r="C12310" t="s">
        <v>243</v>
      </c>
      <c r="D12310">
        <v>27.5</v>
      </c>
      <c r="E12310" t="s">
        <v>30879</v>
      </c>
    </row>
    <row r="12311" spans="1:5" hidden="1" x14ac:dyDescent="0.2">
      <c r="A12311" s="94" t="s">
        <v>5300</v>
      </c>
      <c r="B12311" t="s">
        <v>32540</v>
      </c>
      <c r="C12311" t="s">
        <v>243</v>
      </c>
      <c r="D12311">
        <v>18.760000000000002</v>
      </c>
      <c r="E12311" t="s">
        <v>30879</v>
      </c>
    </row>
    <row r="12312" spans="1:5" hidden="1" x14ac:dyDescent="0.2">
      <c r="A12312" s="94" t="s">
        <v>3587</v>
      </c>
      <c r="B12312" t="s">
        <v>3588</v>
      </c>
      <c r="C12312" t="s">
        <v>243</v>
      </c>
      <c r="D12312">
        <v>18.760000000000002</v>
      </c>
      <c r="E12312" t="s">
        <v>30879</v>
      </c>
    </row>
    <row r="12313" spans="1:5" hidden="1" x14ac:dyDescent="0.2">
      <c r="A12313" s="94" t="s">
        <v>2314</v>
      </c>
      <c r="B12313" t="s">
        <v>2315</v>
      </c>
      <c r="C12313" t="s">
        <v>243</v>
      </c>
      <c r="D12313">
        <v>18.760000000000002</v>
      </c>
      <c r="E12313" t="s">
        <v>30879</v>
      </c>
    </row>
    <row r="12314" spans="1:5" hidden="1" x14ac:dyDescent="0.2">
      <c r="A12314" s="94" t="s">
        <v>2316</v>
      </c>
      <c r="B12314" t="s">
        <v>1863</v>
      </c>
      <c r="C12314" t="s">
        <v>243</v>
      </c>
      <c r="D12314">
        <v>18.760000000000002</v>
      </c>
      <c r="E12314" t="s">
        <v>30879</v>
      </c>
    </row>
    <row r="12315" spans="1:5" hidden="1" x14ac:dyDescent="0.2">
      <c r="A12315" s="94" t="s">
        <v>5301</v>
      </c>
      <c r="B12315" t="s">
        <v>5302</v>
      </c>
      <c r="C12315" t="s">
        <v>243</v>
      </c>
      <c r="D12315">
        <v>27.5</v>
      </c>
      <c r="E12315" t="s">
        <v>30879</v>
      </c>
    </row>
    <row r="12316" spans="1:5" hidden="1" x14ac:dyDescent="0.2">
      <c r="A12316" s="94" t="s">
        <v>5928</v>
      </c>
      <c r="B12316" t="s">
        <v>5929</v>
      </c>
      <c r="C12316" t="s">
        <v>243</v>
      </c>
      <c r="D12316">
        <v>27.5</v>
      </c>
      <c r="E12316" t="s">
        <v>30879</v>
      </c>
    </row>
    <row r="12317" spans="1:5" hidden="1" x14ac:dyDescent="0.2">
      <c r="A12317" s="94" t="s">
        <v>3589</v>
      </c>
      <c r="B12317" t="s">
        <v>3590</v>
      </c>
      <c r="C12317" t="s">
        <v>243</v>
      </c>
      <c r="D12317">
        <v>27.5</v>
      </c>
      <c r="E12317" t="s">
        <v>30879</v>
      </c>
    </row>
    <row r="12318" spans="1:5" hidden="1" x14ac:dyDescent="0.2">
      <c r="A12318" s="94" t="s">
        <v>5930</v>
      </c>
      <c r="B12318" t="s">
        <v>5931</v>
      </c>
      <c r="C12318" t="s">
        <v>243</v>
      </c>
      <c r="D12318">
        <v>27.5</v>
      </c>
      <c r="E12318" t="s">
        <v>30879</v>
      </c>
    </row>
    <row r="12319" spans="1:5" hidden="1" x14ac:dyDescent="0.2">
      <c r="A12319" s="94" t="s">
        <v>5303</v>
      </c>
      <c r="B12319" t="s">
        <v>5304</v>
      </c>
      <c r="C12319" t="s">
        <v>243</v>
      </c>
      <c r="D12319">
        <v>18.760000000000002</v>
      </c>
      <c r="E12319" t="s">
        <v>30879</v>
      </c>
    </row>
    <row r="12320" spans="1:5" hidden="1" x14ac:dyDescent="0.2">
      <c r="A12320" s="94" t="s">
        <v>5305</v>
      </c>
      <c r="B12320" t="s">
        <v>5306</v>
      </c>
      <c r="C12320" t="s">
        <v>243</v>
      </c>
      <c r="D12320">
        <v>18.760000000000002</v>
      </c>
      <c r="E12320" t="s">
        <v>30879</v>
      </c>
    </row>
    <row r="12321" spans="1:5" hidden="1" x14ac:dyDescent="0.2">
      <c r="A12321" s="94" t="s">
        <v>32541</v>
      </c>
      <c r="B12321" t="s">
        <v>32542</v>
      </c>
      <c r="C12321" t="s">
        <v>243</v>
      </c>
      <c r="D12321">
        <v>22.05</v>
      </c>
      <c r="E12321" t="s">
        <v>30879</v>
      </c>
    </row>
    <row r="12322" spans="1:5" hidden="1" x14ac:dyDescent="0.2">
      <c r="A12322" s="94" t="s">
        <v>487</v>
      </c>
      <c r="B12322" t="s">
        <v>488</v>
      </c>
      <c r="C12322" t="s">
        <v>243</v>
      </c>
      <c r="D12322">
        <v>67.5</v>
      </c>
      <c r="E12322" t="s">
        <v>30879</v>
      </c>
    </row>
    <row r="12323" spans="1:5" hidden="1" x14ac:dyDescent="0.2">
      <c r="A12323" s="94" t="s">
        <v>5932</v>
      </c>
      <c r="B12323" t="s">
        <v>5933</v>
      </c>
      <c r="C12323" t="s">
        <v>243</v>
      </c>
      <c r="D12323">
        <v>67.5</v>
      </c>
      <c r="E12323" t="s">
        <v>30879</v>
      </c>
    </row>
    <row r="12324" spans="1:5" hidden="1" x14ac:dyDescent="0.2">
      <c r="A12324" s="94" t="s">
        <v>489</v>
      </c>
      <c r="B12324" t="s">
        <v>1074</v>
      </c>
      <c r="C12324" t="s">
        <v>243</v>
      </c>
      <c r="D12324">
        <v>48.76</v>
      </c>
      <c r="E12324" t="s">
        <v>30879</v>
      </c>
    </row>
    <row r="12325" spans="1:5" hidden="1" x14ac:dyDescent="0.2">
      <c r="A12325" s="94" t="s">
        <v>5307</v>
      </c>
      <c r="B12325" t="s">
        <v>5308</v>
      </c>
      <c r="C12325" t="s">
        <v>243</v>
      </c>
      <c r="D12325">
        <v>48.76</v>
      </c>
      <c r="E12325" t="s">
        <v>30879</v>
      </c>
    </row>
    <row r="12326" spans="1:5" hidden="1" x14ac:dyDescent="0.2">
      <c r="A12326" s="94" t="s">
        <v>11546</v>
      </c>
      <c r="B12326" t="s">
        <v>11547</v>
      </c>
      <c r="C12326" t="s">
        <v>243</v>
      </c>
      <c r="D12326">
        <v>57.33</v>
      </c>
      <c r="E12326" t="s">
        <v>30879</v>
      </c>
    </row>
    <row r="12327" spans="1:5" hidden="1" x14ac:dyDescent="0.2">
      <c r="A12327" s="94" t="s">
        <v>5309</v>
      </c>
      <c r="B12327" t="s">
        <v>5310</v>
      </c>
      <c r="C12327" t="s">
        <v>243</v>
      </c>
      <c r="D12327">
        <v>48.76</v>
      </c>
      <c r="E12327" t="s">
        <v>30879</v>
      </c>
    </row>
    <row r="12328" spans="1:5" hidden="1" x14ac:dyDescent="0.2">
      <c r="A12328" s="94" t="s">
        <v>1075</v>
      </c>
      <c r="B12328" t="s">
        <v>1076</v>
      </c>
      <c r="C12328" t="s">
        <v>243</v>
      </c>
      <c r="D12328">
        <v>48.76</v>
      </c>
      <c r="E12328" t="s">
        <v>30879</v>
      </c>
    </row>
    <row r="12329" spans="1:5" hidden="1" x14ac:dyDescent="0.2">
      <c r="A12329" s="94" t="s">
        <v>5311</v>
      </c>
      <c r="B12329" t="s">
        <v>5312</v>
      </c>
      <c r="C12329" t="s">
        <v>243</v>
      </c>
      <c r="D12329">
        <v>48.76</v>
      </c>
      <c r="E12329" t="s">
        <v>30879</v>
      </c>
    </row>
    <row r="12330" spans="1:5" hidden="1" x14ac:dyDescent="0.2">
      <c r="A12330" s="94" t="s">
        <v>1845</v>
      </c>
      <c r="B12330" t="s">
        <v>1846</v>
      </c>
      <c r="C12330" t="s">
        <v>243</v>
      </c>
      <c r="D12330">
        <v>90</v>
      </c>
      <c r="E12330" t="s">
        <v>30879</v>
      </c>
    </row>
    <row r="12331" spans="1:5" hidden="1" x14ac:dyDescent="0.2">
      <c r="A12331" s="94" t="s">
        <v>1415</v>
      </c>
      <c r="B12331" t="s">
        <v>1416</v>
      </c>
      <c r="C12331" t="s">
        <v>243</v>
      </c>
      <c r="D12331">
        <v>59.38</v>
      </c>
      <c r="E12331" t="s">
        <v>30879</v>
      </c>
    </row>
    <row r="12332" spans="1:5" hidden="1" x14ac:dyDescent="0.2">
      <c r="A12332" s="94" t="s">
        <v>5313</v>
      </c>
      <c r="B12332" t="s">
        <v>5314</v>
      </c>
      <c r="C12332" t="s">
        <v>243</v>
      </c>
      <c r="D12332">
        <v>59.38</v>
      </c>
      <c r="E12332" t="s">
        <v>30879</v>
      </c>
    </row>
    <row r="12333" spans="1:5" hidden="1" x14ac:dyDescent="0.2">
      <c r="A12333" s="94" t="s">
        <v>1417</v>
      </c>
      <c r="B12333" t="s">
        <v>1418</v>
      </c>
      <c r="C12333" t="s">
        <v>243</v>
      </c>
      <c r="D12333">
        <v>59.38</v>
      </c>
      <c r="E12333" t="s">
        <v>30879</v>
      </c>
    </row>
    <row r="12334" spans="1:5" hidden="1" x14ac:dyDescent="0.2">
      <c r="A12334" s="94" t="s">
        <v>5315</v>
      </c>
      <c r="B12334" t="s">
        <v>5316</v>
      </c>
      <c r="C12334" t="s">
        <v>243</v>
      </c>
      <c r="D12334">
        <v>59.38</v>
      </c>
      <c r="E12334" t="s">
        <v>30879</v>
      </c>
    </row>
    <row r="12335" spans="1:5" hidden="1" x14ac:dyDescent="0.2">
      <c r="A12335" s="94" t="s">
        <v>5317</v>
      </c>
      <c r="B12335" t="s">
        <v>5318</v>
      </c>
      <c r="C12335" t="s">
        <v>243</v>
      </c>
      <c r="D12335">
        <v>59.38</v>
      </c>
      <c r="E12335" t="s">
        <v>30879</v>
      </c>
    </row>
    <row r="12336" spans="1:5" hidden="1" x14ac:dyDescent="0.2">
      <c r="A12336" s="94" t="s">
        <v>1419</v>
      </c>
      <c r="B12336" t="s">
        <v>1420</v>
      </c>
      <c r="C12336" t="s">
        <v>243</v>
      </c>
      <c r="D12336">
        <v>59.38</v>
      </c>
      <c r="E12336" t="s">
        <v>30879</v>
      </c>
    </row>
    <row r="12337" spans="1:5" hidden="1" x14ac:dyDescent="0.2">
      <c r="A12337" s="94" t="s">
        <v>5319</v>
      </c>
      <c r="B12337" t="s">
        <v>5320</v>
      </c>
      <c r="C12337" t="s">
        <v>243</v>
      </c>
      <c r="D12337">
        <v>59.38</v>
      </c>
      <c r="E12337" t="s">
        <v>30879</v>
      </c>
    </row>
    <row r="12338" spans="1:5" hidden="1" x14ac:dyDescent="0.2">
      <c r="A12338" s="94" t="s">
        <v>5321</v>
      </c>
      <c r="B12338" t="s">
        <v>5322</v>
      </c>
      <c r="C12338" t="s">
        <v>243</v>
      </c>
      <c r="D12338">
        <v>17.170000000000002</v>
      </c>
      <c r="E12338" t="s">
        <v>30879</v>
      </c>
    </row>
    <row r="12339" spans="1:5" hidden="1" x14ac:dyDescent="0.2">
      <c r="A12339" s="94" t="s">
        <v>6768</v>
      </c>
      <c r="B12339" t="s">
        <v>6769</v>
      </c>
      <c r="C12339" t="s">
        <v>243</v>
      </c>
      <c r="D12339">
        <v>22.19</v>
      </c>
      <c r="E12339" t="s">
        <v>30879</v>
      </c>
    </row>
    <row r="12340" spans="1:5" hidden="1" x14ac:dyDescent="0.2">
      <c r="A12340" s="94" t="s">
        <v>6770</v>
      </c>
      <c r="B12340" t="s">
        <v>6771</v>
      </c>
      <c r="C12340" t="s">
        <v>243</v>
      </c>
      <c r="D12340">
        <v>41.56</v>
      </c>
      <c r="E12340" t="s">
        <v>30879</v>
      </c>
    </row>
    <row r="12341" spans="1:5" hidden="1" x14ac:dyDescent="0.2">
      <c r="A12341" s="94" t="s">
        <v>6772</v>
      </c>
      <c r="B12341" t="s">
        <v>11548</v>
      </c>
      <c r="C12341" t="s">
        <v>243</v>
      </c>
      <c r="D12341">
        <v>45.63</v>
      </c>
      <c r="E12341" t="s">
        <v>30879</v>
      </c>
    </row>
    <row r="12342" spans="1:5" hidden="1" x14ac:dyDescent="0.2">
      <c r="A12342" s="94" t="s">
        <v>6773</v>
      </c>
      <c r="B12342" t="s">
        <v>6774</v>
      </c>
      <c r="C12342" t="s">
        <v>243</v>
      </c>
      <c r="D12342">
        <v>55</v>
      </c>
      <c r="E12342" t="s">
        <v>30879</v>
      </c>
    </row>
    <row r="12343" spans="1:5" hidden="1" x14ac:dyDescent="0.2">
      <c r="A12343" s="94" t="s">
        <v>5323</v>
      </c>
      <c r="B12343" t="s">
        <v>5324</v>
      </c>
      <c r="C12343" t="s">
        <v>243</v>
      </c>
      <c r="D12343">
        <v>20</v>
      </c>
      <c r="E12343" t="s">
        <v>30879</v>
      </c>
    </row>
    <row r="12344" spans="1:5" hidden="1" x14ac:dyDescent="0.2">
      <c r="A12344" s="94" t="s">
        <v>5934</v>
      </c>
      <c r="B12344" t="s">
        <v>5935</v>
      </c>
      <c r="C12344" t="s">
        <v>243</v>
      </c>
      <c r="D12344">
        <v>22.19</v>
      </c>
      <c r="E12344" t="s">
        <v>30879</v>
      </c>
    </row>
    <row r="12345" spans="1:5" hidden="1" x14ac:dyDescent="0.2">
      <c r="A12345" s="94" t="s">
        <v>5936</v>
      </c>
      <c r="B12345" t="s">
        <v>5937</v>
      </c>
      <c r="C12345" t="s">
        <v>1195</v>
      </c>
      <c r="D12345">
        <v>41.56</v>
      </c>
      <c r="E12345" t="s">
        <v>30879</v>
      </c>
    </row>
    <row r="12346" spans="1:5" hidden="1" x14ac:dyDescent="0.2">
      <c r="A12346" s="94" t="s">
        <v>5938</v>
      </c>
      <c r="B12346" t="s">
        <v>5939</v>
      </c>
      <c r="C12346" t="s">
        <v>243</v>
      </c>
      <c r="D12346">
        <v>45.63</v>
      </c>
      <c r="E12346" t="s">
        <v>30879</v>
      </c>
    </row>
    <row r="12347" spans="1:5" hidden="1" x14ac:dyDescent="0.2">
      <c r="A12347" s="94" t="s">
        <v>5940</v>
      </c>
      <c r="B12347" t="s">
        <v>5941</v>
      </c>
      <c r="C12347" t="s">
        <v>243</v>
      </c>
      <c r="D12347">
        <v>55</v>
      </c>
      <c r="E12347" t="s">
        <v>30879</v>
      </c>
    </row>
    <row r="12348" spans="1:5" hidden="1" x14ac:dyDescent="0.2">
      <c r="A12348" s="94" t="s">
        <v>11549</v>
      </c>
      <c r="B12348" t="s">
        <v>11550</v>
      </c>
      <c r="C12348" t="s">
        <v>243</v>
      </c>
      <c r="D12348">
        <v>77.91</v>
      </c>
      <c r="E12348" t="s">
        <v>30879</v>
      </c>
    </row>
    <row r="12349" spans="1:5" hidden="1" x14ac:dyDescent="0.2">
      <c r="A12349" s="94" t="s">
        <v>32508</v>
      </c>
      <c r="B12349" t="s">
        <v>32509</v>
      </c>
      <c r="C12349" t="s">
        <v>243</v>
      </c>
      <c r="D12349">
        <v>131.75</v>
      </c>
      <c r="E12349" t="s">
        <v>30879</v>
      </c>
    </row>
    <row r="12350" spans="1:5" hidden="1" x14ac:dyDescent="0.2">
      <c r="A12350" s="94" t="s">
        <v>32510</v>
      </c>
      <c r="B12350" t="s">
        <v>32511</v>
      </c>
      <c r="C12350" t="s">
        <v>243</v>
      </c>
      <c r="D12350">
        <v>156.44999999999999</v>
      </c>
      <c r="E12350" t="s">
        <v>30879</v>
      </c>
    </row>
    <row r="12351" spans="1:5" hidden="1" x14ac:dyDescent="0.2">
      <c r="A12351" s="94" t="s">
        <v>1421</v>
      </c>
      <c r="B12351" t="s">
        <v>11551</v>
      </c>
      <c r="C12351" t="s">
        <v>243</v>
      </c>
      <c r="D12351">
        <v>19.41</v>
      </c>
      <c r="E12351" t="s">
        <v>30879</v>
      </c>
    </row>
    <row r="12352" spans="1:5" hidden="1" x14ac:dyDescent="0.2">
      <c r="A12352" s="94" t="s">
        <v>32565</v>
      </c>
      <c r="B12352" t="s">
        <v>32566</v>
      </c>
      <c r="C12352" t="s">
        <v>243</v>
      </c>
      <c r="D12352">
        <v>202.86</v>
      </c>
      <c r="E12352" t="s">
        <v>30879</v>
      </c>
    </row>
    <row r="12353" spans="1:5" hidden="1" x14ac:dyDescent="0.2">
      <c r="A12353" s="94" t="s">
        <v>32561</v>
      </c>
      <c r="B12353" t="s">
        <v>32562</v>
      </c>
      <c r="C12353" t="s">
        <v>243</v>
      </c>
      <c r="D12353">
        <v>202.86</v>
      </c>
      <c r="E12353" t="s">
        <v>30879</v>
      </c>
    </row>
    <row r="12354" spans="1:5" hidden="1" x14ac:dyDescent="0.2">
      <c r="A12354" s="94" t="s">
        <v>3591</v>
      </c>
      <c r="B12354" t="s">
        <v>11552</v>
      </c>
      <c r="C12354" t="s">
        <v>243</v>
      </c>
      <c r="D12354">
        <v>43.31</v>
      </c>
      <c r="E12354" t="s">
        <v>30879</v>
      </c>
    </row>
    <row r="12355" spans="1:5" hidden="1" x14ac:dyDescent="0.2">
      <c r="A12355" s="94" t="s">
        <v>520</v>
      </c>
      <c r="B12355" t="s">
        <v>11553</v>
      </c>
      <c r="C12355" t="s">
        <v>243</v>
      </c>
      <c r="D12355">
        <v>38.81</v>
      </c>
      <c r="E12355" t="s">
        <v>30879</v>
      </c>
    </row>
    <row r="12356" spans="1:5" hidden="1" x14ac:dyDescent="0.2">
      <c r="A12356" s="94" t="s">
        <v>521</v>
      </c>
      <c r="B12356" t="s">
        <v>11554</v>
      </c>
      <c r="C12356" t="s">
        <v>243</v>
      </c>
      <c r="D12356">
        <v>39.94</v>
      </c>
      <c r="E12356" t="s">
        <v>30879</v>
      </c>
    </row>
    <row r="12357" spans="1:5" hidden="1" x14ac:dyDescent="0.2">
      <c r="A12357" s="94" t="s">
        <v>5325</v>
      </c>
      <c r="B12357" t="s">
        <v>5326</v>
      </c>
      <c r="C12357" t="s">
        <v>243</v>
      </c>
      <c r="D12357">
        <v>17.170000000000002</v>
      </c>
      <c r="E12357" t="s">
        <v>30879</v>
      </c>
    </row>
    <row r="12358" spans="1:5" hidden="1" x14ac:dyDescent="0.2">
      <c r="A12358" s="94" t="s">
        <v>3592</v>
      </c>
      <c r="B12358" t="s">
        <v>11555</v>
      </c>
      <c r="C12358" t="s">
        <v>243</v>
      </c>
      <c r="D12358">
        <v>15.48</v>
      </c>
      <c r="E12358" t="s">
        <v>30879</v>
      </c>
    </row>
    <row r="12359" spans="1:5" hidden="1" x14ac:dyDescent="0.2">
      <c r="A12359" s="94" t="s">
        <v>3593</v>
      </c>
      <c r="B12359" t="s">
        <v>11556</v>
      </c>
      <c r="C12359" t="s">
        <v>243</v>
      </c>
      <c r="D12359">
        <v>32.630000000000003</v>
      </c>
      <c r="E12359" t="s">
        <v>30879</v>
      </c>
    </row>
    <row r="12360" spans="1:5" hidden="1" x14ac:dyDescent="0.2">
      <c r="A12360" s="94" t="s">
        <v>3594</v>
      </c>
      <c r="B12360" t="s">
        <v>11557</v>
      </c>
      <c r="C12360" t="s">
        <v>243</v>
      </c>
      <c r="D12360">
        <v>30.66</v>
      </c>
      <c r="E12360" t="s">
        <v>30879</v>
      </c>
    </row>
    <row r="12361" spans="1:5" hidden="1" x14ac:dyDescent="0.2">
      <c r="A12361" s="94" t="s">
        <v>3595</v>
      </c>
      <c r="B12361" t="s">
        <v>11558</v>
      </c>
      <c r="C12361" t="s">
        <v>243</v>
      </c>
      <c r="D12361">
        <v>31.79</v>
      </c>
      <c r="E12361" t="s">
        <v>30879</v>
      </c>
    </row>
    <row r="12362" spans="1:5" hidden="1" x14ac:dyDescent="0.2">
      <c r="A12362" s="94" t="s">
        <v>32563</v>
      </c>
      <c r="B12362" t="s">
        <v>32564</v>
      </c>
      <c r="C12362" t="s">
        <v>243</v>
      </c>
      <c r="D12362">
        <v>202.86</v>
      </c>
      <c r="E12362" t="s">
        <v>30879</v>
      </c>
    </row>
    <row r="12363" spans="1:5" hidden="1" x14ac:dyDescent="0.2">
      <c r="A12363" s="94" t="s">
        <v>5327</v>
      </c>
      <c r="B12363" t="s">
        <v>11559</v>
      </c>
      <c r="C12363" t="s">
        <v>243</v>
      </c>
      <c r="D12363">
        <v>21.26</v>
      </c>
      <c r="E12363" t="s">
        <v>30879</v>
      </c>
    </row>
    <row r="12364" spans="1:5" hidden="1" x14ac:dyDescent="0.2">
      <c r="A12364" s="94" t="s">
        <v>5328</v>
      </c>
      <c r="B12364" t="s">
        <v>11560</v>
      </c>
      <c r="C12364" t="s">
        <v>243</v>
      </c>
      <c r="D12364">
        <v>47.5</v>
      </c>
      <c r="E12364" t="s">
        <v>30879</v>
      </c>
    </row>
    <row r="12365" spans="1:5" hidden="1" x14ac:dyDescent="0.2">
      <c r="A12365" s="94" t="s">
        <v>5329</v>
      </c>
      <c r="B12365" t="s">
        <v>11561</v>
      </c>
      <c r="C12365" t="s">
        <v>243</v>
      </c>
      <c r="D12365">
        <v>42.5</v>
      </c>
      <c r="E12365" t="s">
        <v>30879</v>
      </c>
    </row>
    <row r="12366" spans="1:5" hidden="1" x14ac:dyDescent="0.2">
      <c r="A12366" s="94" t="s">
        <v>5330</v>
      </c>
      <c r="B12366" t="s">
        <v>11562</v>
      </c>
      <c r="C12366" t="s">
        <v>243</v>
      </c>
      <c r="D12366">
        <v>43.76</v>
      </c>
      <c r="E12366" t="s">
        <v>30879</v>
      </c>
    </row>
    <row r="12367" spans="1:5" hidden="1" x14ac:dyDescent="0.2">
      <c r="A12367" s="94" t="s">
        <v>32570</v>
      </c>
      <c r="B12367" t="s">
        <v>32571</v>
      </c>
      <c r="C12367" t="s">
        <v>243</v>
      </c>
      <c r="D12367">
        <v>116.44</v>
      </c>
      <c r="E12367" t="s">
        <v>30879</v>
      </c>
    </row>
    <row r="12368" spans="1:5" hidden="1" x14ac:dyDescent="0.2">
      <c r="A12368" s="94" t="s">
        <v>32568</v>
      </c>
      <c r="B12368" t="s">
        <v>32569</v>
      </c>
      <c r="C12368" t="s">
        <v>243</v>
      </c>
      <c r="D12368">
        <v>116.44</v>
      </c>
      <c r="E12368" t="s">
        <v>30879</v>
      </c>
    </row>
    <row r="12369" spans="1:5" hidden="1" x14ac:dyDescent="0.2">
      <c r="A12369" s="94" t="s">
        <v>32456</v>
      </c>
      <c r="B12369" t="s">
        <v>32457</v>
      </c>
      <c r="C12369" t="s">
        <v>243</v>
      </c>
      <c r="D12369">
        <v>123.13</v>
      </c>
      <c r="E12369" t="s">
        <v>30879</v>
      </c>
    </row>
    <row r="12370" spans="1:5" hidden="1" x14ac:dyDescent="0.2">
      <c r="A12370" s="94" t="s">
        <v>5331</v>
      </c>
      <c r="B12370" t="s">
        <v>32567</v>
      </c>
      <c r="C12370" t="s">
        <v>243</v>
      </c>
      <c r="D12370">
        <v>85.63</v>
      </c>
      <c r="E12370" t="s">
        <v>30879</v>
      </c>
    </row>
    <row r="12371" spans="1:5" hidden="1" x14ac:dyDescent="0.2">
      <c r="A12371" s="94" t="s">
        <v>5332</v>
      </c>
      <c r="B12371" t="s">
        <v>5333</v>
      </c>
      <c r="C12371" t="s">
        <v>243</v>
      </c>
      <c r="D12371">
        <v>10.130000000000001</v>
      </c>
      <c r="E12371" t="s">
        <v>30879</v>
      </c>
    </row>
    <row r="12372" spans="1:5" hidden="1" x14ac:dyDescent="0.2">
      <c r="A12372" s="94" t="s">
        <v>5334</v>
      </c>
      <c r="B12372" t="s">
        <v>5335</v>
      </c>
      <c r="C12372" t="s">
        <v>243</v>
      </c>
      <c r="D12372">
        <v>5.35</v>
      </c>
      <c r="E12372" t="s">
        <v>30879</v>
      </c>
    </row>
    <row r="12373" spans="1:5" hidden="1" x14ac:dyDescent="0.2">
      <c r="A12373" s="94" t="s">
        <v>5336</v>
      </c>
      <c r="B12373" t="s">
        <v>5337</v>
      </c>
      <c r="C12373" t="s">
        <v>243</v>
      </c>
      <c r="D12373">
        <v>4.5</v>
      </c>
      <c r="E12373" t="s">
        <v>30879</v>
      </c>
    </row>
    <row r="12374" spans="1:5" hidden="1" x14ac:dyDescent="0.2">
      <c r="A12374" s="94" t="s">
        <v>1520</v>
      </c>
      <c r="B12374" t="s">
        <v>1521</v>
      </c>
      <c r="C12374" t="s">
        <v>243</v>
      </c>
      <c r="D12374">
        <v>276.88</v>
      </c>
      <c r="E12374" t="s">
        <v>30879</v>
      </c>
    </row>
    <row r="12375" spans="1:5" hidden="1" x14ac:dyDescent="0.2">
      <c r="A12375" s="94" t="s">
        <v>1522</v>
      </c>
      <c r="B12375" t="s">
        <v>1356</v>
      </c>
      <c r="C12375" t="s">
        <v>243</v>
      </c>
      <c r="D12375">
        <v>315.63</v>
      </c>
      <c r="E12375" t="s">
        <v>30879</v>
      </c>
    </row>
    <row r="12376" spans="1:5" hidden="1" x14ac:dyDescent="0.2">
      <c r="A12376" s="94" t="s">
        <v>11563</v>
      </c>
      <c r="B12376" t="s">
        <v>11564</v>
      </c>
      <c r="C12376" t="s">
        <v>243</v>
      </c>
      <c r="D12376">
        <v>315.63</v>
      </c>
      <c r="E12376" t="s">
        <v>30879</v>
      </c>
    </row>
    <row r="12377" spans="1:5" hidden="1" x14ac:dyDescent="0.2">
      <c r="A12377" s="94" t="s">
        <v>32422</v>
      </c>
      <c r="B12377" t="s">
        <v>32423</v>
      </c>
      <c r="C12377" t="s">
        <v>243</v>
      </c>
      <c r="D12377">
        <v>604.79999999999995</v>
      </c>
      <c r="E12377" t="s">
        <v>30879</v>
      </c>
    </row>
    <row r="12378" spans="1:5" hidden="1" x14ac:dyDescent="0.2">
      <c r="A12378" s="94" t="s">
        <v>11565</v>
      </c>
      <c r="B12378" t="s">
        <v>11566</v>
      </c>
      <c r="C12378" t="s">
        <v>243</v>
      </c>
      <c r="D12378">
        <v>459.75</v>
      </c>
      <c r="E12378" t="s">
        <v>30879</v>
      </c>
    </row>
    <row r="12379" spans="1:5" hidden="1" x14ac:dyDescent="0.2">
      <c r="A12379" s="94" t="s">
        <v>11567</v>
      </c>
      <c r="B12379" t="s">
        <v>11568</v>
      </c>
      <c r="C12379" t="s">
        <v>243</v>
      </c>
      <c r="D12379">
        <v>459.75</v>
      </c>
      <c r="E12379" t="s">
        <v>30879</v>
      </c>
    </row>
    <row r="12380" spans="1:5" hidden="1" x14ac:dyDescent="0.2">
      <c r="A12380" s="94" t="s">
        <v>32450</v>
      </c>
      <c r="B12380" t="s">
        <v>32451</v>
      </c>
      <c r="C12380" t="s">
        <v>243</v>
      </c>
      <c r="D12380">
        <v>21.93</v>
      </c>
      <c r="E12380" t="s">
        <v>30879</v>
      </c>
    </row>
    <row r="12381" spans="1:5" hidden="1" x14ac:dyDescent="0.2">
      <c r="A12381" s="94" t="s">
        <v>32452</v>
      </c>
      <c r="B12381" t="s">
        <v>32453</v>
      </c>
      <c r="C12381" t="s">
        <v>243</v>
      </c>
      <c r="D12381">
        <v>27.29</v>
      </c>
      <c r="E12381" t="s">
        <v>30879</v>
      </c>
    </row>
    <row r="12382" spans="1:5" hidden="1" x14ac:dyDescent="0.2">
      <c r="A12382" s="94" t="s">
        <v>32454</v>
      </c>
      <c r="B12382" t="s">
        <v>32455</v>
      </c>
      <c r="C12382" t="s">
        <v>243</v>
      </c>
      <c r="D12382">
        <v>280.70999999999998</v>
      </c>
      <c r="E12382" t="s">
        <v>30879</v>
      </c>
    </row>
    <row r="12383" spans="1:5" hidden="1" x14ac:dyDescent="0.2">
      <c r="A12383" s="94" t="s">
        <v>32536</v>
      </c>
      <c r="B12383" t="s">
        <v>32537</v>
      </c>
      <c r="C12383" t="s">
        <v>243</v>
      </c>
      <c r="D12383">
        <v>288.75</v>
      </c>
      <c r="E12383" t="s">
        <v>30879</v>
      </c>
    </row>
    <row r="12384" spans="1:5" hidden="1" x14ac:dyDescent="0.2">
      <c r="A12384" s="94" t="s">
        <v>32543</v>
      </c>
      <c r="B12384" t="s">
        <v>32544</v>
      </c>
      <c r="C12384" t="s">
        <v>243</v>
      </c>
      <c r="D12384">
        <v>231.53</v>
      </c>
      <c r="E12384" t="s">
        <v>30879</v>
      </c>
    </row>
    <row r="12385" spans="1:5" hidden="1" x14ac:dyDescent="0.2">
      <c r="A12385" s="94" t="s">
        <v>11569</v>
      </c>
      <c r="B12385" t="s">
        <v>11570</v>
      </c>
      <c r="C12385" t="s">
        <v>243</v>
      </c>
      <c r="D12385">
        <v>22.05</v>
      </c>
      <c r="E12385" t="s">
        <v>30879</v>
      </c>
    </row>
    <row r="12386" spans="1:5" hidden="1" x14ac:dyDescent="0.2">
      <c r="A12386" s="94" t="s">
        <v>11571</v>
      </c>
      <c r="B12386" t="s">
        <v>11572</v>
      </c>
      <c r="C12386" t="s">
        <v>243</v>
      </c>
      <c r="D12386">
        <v>26.83</v>
      </c>
      <c r="E12386" t="s">
        <v>30879</v>
      </c>
    </row>
    <row r="12387" spans="1:5" hidden="1" x14ac:dyDescent="0.2">
      <c r="A12387" s="94" t="s">
        <v>5338</v>
      </c>
      <c r="B12387" t="s">
        <v>5339</v>
      </c>
      <c r="C12387" t="s">
        <v>243</v>
      </c>
      <c r="D12387">
        <v>62.5</v>
      </c>
      <c r="E12387" t="s">
        <v>30879</v>
      </c>
    </row>
    <row r="12388" spans="1:5" hidden="1" x14ac:dyDescent="0.2">
      <c r="A12388" s="94" t="s">
        <v>5340</v>
      </c>
      <c r="B12388" t="s">
        <v>5341</v>
      </c>
      <c r="C12388" t="s">
        <v>243</v>
      </c>
      <c r="D12388">
        <v>62.5</v>
      </c>
      <c r="E12388" t="s">
        <v>30879</v>
      </c>
    </row>
    <row r="12389" spans="1:5" hidden="1" x14ac:dyDescent="0.2">
      <c r="A12389" s="94" t="s">
        <v>5342</v>
      </c>
      <c r="B12389" t="s">
        <v>5343</v>
      </c>
      <c r="C12389" t="s">
        <v>243</v>
      </c>
      <c r="D12389">
        <v>67.5</v>
      </c>
      <c r="E12389" t="s">
        <v>30879</v>
      </c>
    </row>
    <row r="12390" spans="1:5" hidden="1" x14ac:dyDescent="0.2">
      <c r="A12390" s="94" t="s">
        <v>5344</v>
      </c>
      <c r="B12390" t="s">
        <v>5345</v>
      </c>
      <c r="C12390" t="s">
        <v>243</v>
      </c>
      <c r="D12390">
        <v>67.5</v>
      </c>
      <c r="E12390" t="s">
        <v>30879</v>
      </c>
    </row>
    <row r="12391" spans="1:5" hidden="1" x14ac:dyDescent="0.2">
      <c r="A12391" s="94" t="s">
        <v>5346</v>
      </c>
      <c r="B12391" t="s">
        <v>5347</v>
      </c>
      <c r="C12391" t="s">
        <v>243</v>
      </c>
      <c r="D12391">
        <v>90</v>
      </c>
      <c r="E12391" t="s">
        <v>30879</v>
      </c>
    </row>
    <row r="12392" spans="1:5" hidden="1" x14ac:dyDescent="0.2">
      <c r="A12392" s="94" t="s">
        <v>5348</v>
      </c>
      <c r="B12392" t="s">
        <v>5349</v>
      </c>
      <c r="C12392" t="s">
        <v>243</v>
      </c>
      <c r="D12392">
        <v>90</v>
      </c>
      <c r="E12392" t="s">
        <v>30879</v>
      </c>
    </row>
    <row r="12393" spans="1:5" hidden="1" x14ac:dyDescent="0.2">
      <c r="A12393" s="94" t="s">
        <v>4306</v>
      </c>
      <c r="B12393" t="s">
        <v>4307</v>
      </c>
      <c r="C12393" t="s">
        <v>243</v>
      </c>
      <c r="D12393">
        <v>62.5</v>
      </c>
      <c r="E12393" t="s">
        <v>30879</v>
      </c>
    </row>
    <row r="12394" spans="1:5" hidden="1" x14ac:dyDescent="0.2">
      <c r="A12394" s="94" t="s">
        <v>3596</v>
      </c>
      <c r="B12394" t="s">
        <v>3597</v>
      </c>
      <c r="C12394" t="s">
        <v>243</v>
      </c>
      <c r="D12394">
        <v>62.5</v>
      </c>
      <c r="E12394" t="s">
        <v>30879</v>
      </c>
    </row>
    <row r="12395" spans="1:5" hidden="1" x14ac:dyDescent="0.2">
      <c r="A12395" s="94" t="s">
        <v>3096</v>
      </c>
      <c r="B12395" t="s">
        <v>3097</v>
      </c>
      <c r="C12395" t="s">
        <v>243</v>
      </c>
      <c r="D12395">
        <v>62.5</v>
      </c>
      <c r="E12395" t="s">
        <v>30879</v>
      </c>
    </row>
    <row r="12396" spans="1:5" hidden="1" x14ac:dyDescent="0.2">
      <c r="A12396" s="94" t="s">
        <v>2639</v>
      </c>
      <c r="B12396" t="s">
        <v>2640</v>
      </c>
      <c r="C12396" t="s">
        <v>243</v>
      </c>
      <c r="D12396">
        <v>67.5</v>
      </c>
      <c r="E12396" t="s">
        <v>30879</v>
      </c>
    </row>
    <row r="12397" spans="1:5" hidden="1" x14ac:dyDescent="0.2">
      <c r="A12397" s="94" t="s">
        <v>2641</v>
      </c>
      <c r="B12397" t="s">
        <v>2642</v>
      </c>
      <c r="C12397" t="s">
        <v>243</v>
      </c>
      <c r="D12397">
        <v>67.5</v>
      </c>
      <c r="E12397" t="s">
        <v>30879</v>
      </c>
    </row>
    <row r="12398" spans="1:5" hidden="1" x14ac:dyDescent="0.2">
      <c r="A12398" s="94" t="s">
        <v>3598</v>
      </c>
      <c r="B12398" t="s">
        <v>3599</v>
      </c>
      <c r="C12398" t="s">
        <v>243</v>
      </c>
      <c r="D12398">
        <v>67.5</v>
      </c>
      <c r="E12398" t="s">
        <v>30879</v>
      </c>
    </row>
    <row r="12399" spans="1:5" hidden="1" x14ac:dyDescent="0.2">
      <c r="A12399" s="94" t="s">
        <v>32443</v>
      </c>
      <c r="B12399" t="s">
        <v>32444</v>
      </c>
      <c r="C12399" t="s">
        <v>243</v>
      </c>
      <c r="D12399">
        <v>79.38</v>
      </c>
      <c r="E12399" t="s">
        <v>30879</v>
      </c>
    </row>
    <row r="12400" spans="1:5" hidden="1" x14ac:dyDescent="0.2">
      <c r="A12400" s="94" t="s">
        <v>2643</v>
      </c>
      <c r="B12400" t="s">
        <v>2765</v>
      </c>
      <c r="C12400" t="s">
        <v>243</v>
      </c>
      <c r="D12400">
        <v>90</v>
      </c>
      <c r="E12400" t="s">
        <v>30879</v>
      </c>
    </row>
    <row r="12401" spans="1:5" hidden="1" x14ac:dyDescent="0.2">
      <c r="A12401" s="94" t="s">
        <v>5350</v>
      </c>
      <c r="B12401" t="s">
        <v>5351</v>
      </c>
      <c r="C12401" t="s">
        <v>243</v>
      </c>
      <c r="D12401">
        <v>90</v>
      </c>
      <c r="E12401" t="s">
        <v>30879</v>
      </c>
    </row>
    <row r="12402" spans="1:5" hidden="1" x14ac:dyDescent="0.2">
      <c r="A12402" s="94" t="s">
        <v>32441</v>
      </c>
      <c r="B12402" t="s">
        <v>32442</v>
      </c>
      <c r="C12402" t="s">
        <v>243</v>
      </c>
      <c r="D12402">
        <v>107.79</v>
      </c>
      <c r="E12402" t="s">
        <v>30879</v>
      </c>
    </row>
    <row r="12403" spans="1:5" hidden="1" x14ac:dyDescent="0.2">
      <c r="A12403" s="94" t="s">
        <v>3600</v>
      </c>
      <c r="B12403" t="s">
        <v>3601</v>
      </c>
      <c r="C12403" t="s">
        <v>243</v>
      </c>
      <c r="D12403">
        <v>90</v>
      </c>
      <c r="E12403" t="s">
        <v>30879</v>
      </c>
    </row>
    <row r="12404" spans="1:5" hidden="1" x14ac:dyDescent="0.2">
      <c r="A12404" s="94" t="s">
        <v>509</v>
      </c>
      <c r="B12404" t="s">
        <v>3098</v>
      </c>
      <c r="C12404" t="s">
        <v>243</v>
      </c>
      <c r="D12404">
        <v>67.5</v>
      </c>
      <c r="E12404" t="s">
        <v>30879</v>
      </c>
    </row>
    <row r="12405" spans="1:5" hidden="1" x14ac:dyDescent="0.2">
      <c r="A12405" s="94" t="s">
        <v>510</v>
      </c>
      <c r="B12405" t="s">
        <v>3099</v>
      </c>
      <c r="C12405" t="s">
        <v>243</v>
      </c>
      <c r="D12405">
        <v>62.5</v>
      </c>
      <c r="E12405" t="s">
        <v>30879</v>
      </c>
    </row>
    <row r="12406" spans="1:5" hidden="1" x14ac:dyDescent="0.2">
      <c r="A12406" s="94" t="s">
        <v>2014</v>
      </c>
      <c r="B12406" t="s">
        <v>3100</v>
      </c>
      <c r="C12406" t="s">
        <v>243</v>
      </c>
      <c r="D12406">
        <v>27.5</v>
      </c>
      <c r="E12406" t="s">
        <v>30879</v>
      </c>
    </row>
    <row r="12407" spans="1:5" hidden="1" x14ac:dyDescent="0.2">
      <c r="A12407" s="94" t="s">
        <v>5352</v>
      </c>
      <c r="B12407" t="s">
        <v>5353</v>
      </c>
      <c r="C12407" t="s">
        <v>243</v>
      </c>
      <c r="D12407">
        <v>27.5</v>
      </c>
      <c r="E12407" t="s">
        <v>30879</v>
      </c>
    </row>
    <row r="12408" spans="1:5" hidden="1" x14ac:dyDescent="0.2">
      <c r="A12408" s="94" t="s">
        <v>5354</v>
      </c>
      <c r="B12408" t="s">
        <v>5355</v>
      </c>
      <c r="C12408" t="s">
        <v>243</v>
      </c>
      <c r="D12408">
        <v>27.5</v>
      </c>
      <c r="E12408" t="s">
        <v>30879</v>
      </c>
    </row>
    <row r="12409" spans="1:5" hidden="1" x14ac:dyDescent="0.2">
      <c r="A12409" s="94" t="s">
        <v>2400</v>
      </c>
      <c r="B12409" t="s">
        <v>3101</v>
      </c>
      <c r="C12409" t="s">
        <v>243</v>
      </c>
      <c r="D12409">
        <v>27.5</v>
      </c>
      <c r="E12409" t="s">
        <v>30879</v>
      </c>
    </row>
    <row r="12410" spans="1:5" hidden="1" x14ac:dyDescent="0.2">
      <c r="A12410" s="94" t="s">
        <v>32538</v>
      </c>
      <c r="B12410" t="s">
        <v>32539</v>
      </c>
      <c r="C12410" t="s">
        <v>243</v>
      </c>
      <c r="D12410">
        <v>159.44</v>
      </c>
      <c r="E12410" t="s">
        <v>30879</v>
      </c>
    </row>
    <row r="12411" spans="1:5" hidden="1" x14ac:dyDescent="0.2">
      <c r="A12411" s="94" t="s">
        <v>11573</v>
      </c>
      <c r="B12411" t="s">
        <v>11574</v>
      </c>
      <c r="C12411" t="s">
        <v>243</v>
      </c>
      <c r="D12411">
        <v>60.27</v>
      </c>
      <c r="E12411" t="s">
        <v>30879</v>
      </c>
    </row>
    <row r="12412" spans="1:5" hidden="1" x14ac:dyDescent="0.2">
      <c r="A12412" s="94" t="s">
        <v>5942</v>
      </c>
      <c r="B12412" t="s">
        <v>5943</v>
      </c>
      <c r="C12412" t="s">
        <v>243</v>
      </c>
      <c r="D12412">
        <v>45</v>
      </c>
      <c r="E12412" t="s">
        <v>30879</v>
      </c>
    </row>
    <row r="12413" spans="1:5" hidden="1" x14ac:dyDescent="0.2">
      <c r="A12413" s="94" t="s">
        <v>11575</v>
      </c>
      <c r="B12413" t="s">
        <v>11576</v>
      </c>
      <c r="C12413" t="s">
        <v>243</v>
      </c>
      <c r="D12413">
        <v>58.8</v>
      </c>
      <c r="E12413" t="s">
        <v>30879</v>
      </c>
    </row>
    <row r="12414" spans="1:5" hidden="1" x14ac:dyDescent="0.2">
      <c r="A12414" s="94" t="s">
        <v>5944</v>
      </c>
      <c r="B12414" t="s">
        <v>5945</v>
      </c>
      <c r="C12414" t="s">
        <v>243</v>
      </c>
      <c r="D12414">
        <v>45</v>
      </c>
      <c r="E12414" t="s">
        <v>30879</v>
      </c>
    </row>
    <row r="12415" spans="1:5" hidden="1" x14ac:dyDescent="0.2">
      <c r="A12415" s="94" t="s">
        <v>11577</v>
      </c>
      <c r="B12415" t="s">
        <v>11578</v>
      </c>
      <c r="C12415" t="s">
        <v>243</v>
      </c>
      <c r="D12415">
        <v>12.48</v>
      </c>
      <c r="E12415" t="s">
        <v>30879</v>
      </c>
    </row>
    <row r="12416" spans="1:5" hidden="1" x14ac:dyDescent="0.2">
      <c r="A12416" s="94" t="s">
        <v>11579</v>
      </c>
      <c r="B12416" t="s">
        <v>11580</v>
      </c>
      <c r="C12416" t="s">
        <v>243</v>
      </c>
      <c r="D12416">
        <v>51.08</v>
      </c>
      <c r="E12416" t="s">
        <v>30879</v>
      </c>
    </row>
    <row r="12417" spans="1:5" hidden="1" x14ac:dyDescent="0.2">
      <c r="A12417" s="94" t="s">
        <v>32490</v>
      </c>
      <c r="B12417" t="s">
        <v>32491</v>
      </c>
      <c r="C12417" t="s">
        <v>243</v>
      </c>
      <c r="D12417">
        <v>64.680000000000007</v>
      </c>
      <c r="E12417" t="s">
        <v>30879</v>
      </c>
    </row>
    <row r="12418" spans="1:5" hidden="1" x14ac:dyDescent="0.2">
      <c r="A12418" s="94" t="s">
        <v>32488</v>
      </c>
      <c r="B12418" t="s">
        <v>32489</v>
      </c>
      <c r="C12418" t="s">
        <v>243</v>
      </c>
      <c r="D12418">
        <v>50.17</v>
      </c>
      <c r="E12418" t="s">
        <v>30879</v>
      </c>
    </row>
    <row r="12419" spans="1:5" hidden="1" x14ac:dyDescent="0.2">
      <c r="A12419" s="94" t="s">
        <v>32492</v>
      </c>
      <c r="B12419" t="s">
        <v>32493</v>
      </c>
      <c r="C12419" t="s">
        <v>243</v>
      </c>
      <c r="D12419">
        <v>26.1</v>
      </c>
      <c r="E12419" t="s">
        <v>30879</v>
      </c>
    </row>
    <row r="12420" spans="1:5" hidden="1" x14ac:dyDescent="0.2">
      <c r="A12420" s="94" t="s">
        <v>11581</v>
      </c>
      <c r="B12420" t="s">
        <v>11582</v>
      </c>
      <c r="C12420" t="s">
        <v>243</v>
      </c>
      <c r="D12420">
        <v>51.08</v>
      </c>
      <c r="E12420" t="s">
        <v>30879</v>
      </c>
    </row>
    <row r="12421" spans="1:5" hidden="1" x14ac:dyDescent="0.2">
      <c r="A12421" s="94" t="s">
        <v>11583</v>
      </c>
      <c r="B12421" t="s">
        <v>11584</v>
      </c>
      <c r="C12421" t="s">
        <v>243</v>
      </c>
      <c r="D12421">
        <v>61.74</v>
      </c>
      <c r="E12421" t="s">
        <v>30879</v>
      </c>
    </row>
    <row r="12422" spans="1:5" hidden="1" x14ac:dyDescent="0.2">
      <c r="A12422" s="94" t="s">
        <v>32500</v>
      </c>
      <c r="B12422" t="s">
        <v>32501</v>
      </c>
      <c r="C12422" t="s">
        <v>243</v>
      </c>
      <c r="D12422">
        <v>50.17</v>
      </c>
      <c r="E12422" t="s">
        <v>30879</v>
      </c>
    </row>
    <row r="12423" spans="1:5" hidden="1" x14ac:dyDescent="0.2">
      <c r="A12423" s="94" t="s">
        <v>11585</v>
      </c>
      <c r="B12423" t="s">
        <v>11586</v>
      </c>
      <c r="C12423" t="s">
        <v>243</v>
      </c>
      <c r="D12423">
        <v>24.99</v>
      </c>
      <c r="E12423" t="s">
        <v>30879</v>
      </c>
    </row>
    <row r="12424" spans="1:5" hidden="1" x14ac:dyDescent="0.2">
      <c r="A12424" s="94" t="s">
        <v>32496</v>
      </c>
      <c r="B12424" t="s">
        <v>32497</v>
      </c>
      <c r="C12424" t="s">
        <v>243</v>
      </c>
      <c r="D12424">
        <v>47.82</v>
      </c>
      <c r="E12424" t="s">
        <v>30879</v>
      </c>
    </row>
    <row r="12425" spans="1:5" hidden="1" x14ac:dyDescent="0.2">
      <c r="A12425" s="94" t="s">
        <v>32498</v>
      </c>
      <c r="B12425" t="s">
        <v>32499</v>
      </c>
      <c r="C12425" t="s">
        <v>243</v>
      </c>
      <c r="D12425">
        <v>57.64</v>
      </c>
      <c r="E12425" t="s">
        <v>30879</v>
      </c>
    </row>
    <row r="12426" spans="1:5" hidden="1" x14ac:dyDescent="0.2">
      <c r="A12426" s="94" t="s">
        <v>32494</v>
      </c>
      <c r="B12426" t="s">
        <v>32495</v>
      </c>
      <c r="C12426" t="s">
        <v>243</v>
      </c>
      <c r="D12426">
        <v>22.93</v>
      </c>
      <c r="E12426" t="s">
        <v>30879</v>
      </c>
    </row>
    <row r="12427" spans="1:5" hidden="1" x14ac:dyDescent="0.2">
      <c r="A12427" s="94" t="s">
        <v>11587</v>
      </c>
      <c r="B12427" t="s">
        <v>11588</v>
      </c>
      <c r="C12427" t="s">
        <v>243</v>
      </c>
      <c r="D12427">
        <v>61.74</v>
      </c>
      <c r="E12427" t="s">
        <v>30879</v>
      </c>
    </row>
    <row r="12428" spans="1:5" hidden="1" x14ac:dyDescent="0.2">
      <c r="A12428" s="94" t="s">
        <v>32472</v>
      </c>
      <c r="B12428" t="s">
        <v>32473</v>
      </c>
      <c r="C12428" t="s">
        <v>243</v>
      </c>
      <c r="D12428">
        <v>107.79</v>
      </c>
      <c r="E12428" t="s">
        <v>30879</v>
      </c>
    </row>
    <row r="12429" spans="1:5" hidden="1" x14ac:dyDescent="0.2">
      <c r="A12429" s="94" t="s">
        <v>32464</v>
      </c>
      <c r="B12429" t="s">
        <v>32465</v>
      </c>
      <c r="C12429" t="s">
        <v>243</v>
      </c>
      <c r="D12429">
        <v>73.5</v>
      </c>
      <c r="E12429" t="s">
        <v>30879</v>
      </c>
    </row>
    <row r="12430" spans="1:5" hidden="1" x14ac:dyDescent="0.2">
      <c r="A12430" s="94" t="s">
        <v>32468</v>
      </c>
      <c r="B12430" t="s">
        <v>32469</v>
      </c>
      <c r="C12430" t="s">
        <v>243</v>
      </c>
      <c r="D12430">
        <v>32.340000000000003</v>
      </c>
      <c r="E12430" t="s">
        <v>30879</v>
      </c>
    </row>
    <row r="12431" spans="1:5" hidden="1" x14ac:dyDescent="0.2">
      <c r="A12431" s="94" t="s">
        <v>32466</v>
      </c>
      <c r="B12431" t="s">
        <v>32467</v>
      </c>
      <c r="C12431" t="s">
        <v>243</v>
      </c>
      <c r="D12431">
        <v>32.340000000000003</v>
      </c>
      <c r="E12431" t="s">
        <v>30879</v>
      </c>
    </row>
    <row r="12432" spans="1:5" hidden="1" x14ac:dyDescent="0.2">
      <c r="A12432" s="94" t="s">
        <v>32470</v>
      </c>
      <c r="B12432" t="s">
        <v>32471</v>
      </c>
      <c r="C12432" t="s">
        <v>243</v>
      </c>
      <c r="D12432">
        <v>79.38</v>
      </c>
      <c r="E12432" t="s">
        <v>30879</v>
      </c>
    </row>
    <row r="12433" spans="1:5" hidden="1" x14ac:dyDescent="0.2">
      <c r="A12433" s="94" t="s">
        <v>11589</v>
      </c>
      <c r="B12433" t="s">
        <v>11590</v>
      </c>
      <c r="C12433" t="s">
        <v>243</v>
      </c>
      <c r="D12433">
        <v>25.96</v>
      </c>
      <c r="E12433" t="s">
        <v>30879</v>
      </c>
    </row>
    <row r="12434" spans="1:5" hidden="1" x14ac:dyDescent="0.2">
      <c r="A12434" s="94" t="s">
        <v>11591</v>
      </c>
      <c r="B12434" t="s">
        <v>11592</v>
      </c>
      <c r="C12434" t="s">
        <v>243</v>
      </c>
      <c r="D12434">
        <v>24.46</v>
      </c>
      <c r="E12434" t="s">
        <v>30879</v>
      </c>
    </row>
    <row r="12435" spans="1:5" hidden="1" x14ac:dyDescent="0.2">
      <c r="A12435" s="94" t="s">
        <v>32460</v>
      </c>
      <c r="B12435" t="s">
        <v>32461</v>
      </c>
      <c r="C12435" t="s">
        <v>243</v>
      </c>
      <c r="D12435">
        <v>130.03</v>
      </c>
      <c r="E12435" t="s">
        <v>30879</v>
      </c>
    </row>
    <row r="12436" spans="1:5" hidden="1" x14ac:dyDescent="0.2">
      <c r="A12436" s="94" t="s">
        <v>32462</v>
      </c>
      <c r="B12436" t="s">
        <v>32463</v>
      </c>
      <c r="C12436" t="s">
        <v>243</v>
      </c>
      <c r="D12436">
        <v>73.5</v>
      </c>
      <c r="E12436" t="s">
        <v>30879</v>
      </c>
    </row>
    <row r="12437" spans="1:5" hidden="1" x14ac:dyDescent="0.2">
      <c r="A12437" s="94" t="s">
        <v>32514</v>
      </c>
      <c r="B12437" t="s">
        <v>32515</v>
      </c>
      <c r="C12437" t="s">
        <v>243</v>
      </c>
      <c r="D12437">
        <v>37.409999999999997</v>
      </c>
      <c r="E12437" t="s">
        <v>30879</v>
      </c>
    </row>
    <row r="12438" spans="1:5" hidden="1" x14ac:dyDescent="0.2">
      <c r="A12438" s="94" t="s">
        <v>32522</v>
      </c>
      <c r="B12438" t="s">
        <v>32523</v>
      </c>
      <c r="C12438" t="s">
        <v>243</v>
      </c>
      <c r="D12438">
        <v>39.9</v>
      </c>
      <c r="E12438" t="s">
        <v>30879</v>
      </c>
    </row>
    <row r="12439" spans="1:5" hidden="1" x14ac:dyDescent="0.2">
      <c r="A12439" s="94" t="s">
        <v>32530</v>
      </c>
      <c r="B12439" t="s">
        <v>32531</v>
      </c>
      <c r="C12439" t="s">
        <v>243</v>
      </c>
      <c r="D12439">
        <v>41.56</v>
      </c>
      <c r="E12439" t="s">
        <v>30879</v>
      </c>
    </row>
    <row r="12440" spans="1:5" hidden="1" x14ac:dyDescent="0.2">
      <c r="A12440" s="94" t="s">
        <v>32516</v>
      </c>
      <c r="B12440" t="s">
        <v>32517</v>
      </c>
      <c r="C12440" t="s">
        <v>243</v>
      </c>
      <c r="D12440">
        <v>39.29</v>
      </c>
      <c r="E12440" t="s">
        <v>30879</v>
      </c>
    </row>
    <row r="12441" spans="1:5" hidden="1" x14ac:dyDescent="0.2">
      <c r="A12441" s="94" t="s">
        <v>32524</v>
      </c>
      <c r="B12441" t="s">
        <v>32525</v>
      </c>
      <c r="C12441" t="s">
        <v>243</v>
      </c>
      <c r="D12441">
        <v>41.96</v>
      </c>
      <c r="E12441" t="s">
        <v>30879</v>
      </c>
    </row>
    <row r="12442" spans="1:5" hidden="1" x14ac:dyDescent="0.2">
      <c r="A12442" s="94" t="s">
        <v>32532</v>
      </c>
      <c r="B12442" t="s">
        <v>32533</v>
      </c>
      <c r="C12442" t="s">
        <v>243</v>
      </c>
      <c r="D12442">
        <v>43.62</v>
      </c>
      <c r="E12442" t="s">
        <v>30879</v>
      </c>
    </row>
    <row r="12443" spans="1:5" hidden="1" x14ac:dyDescent="0.2">
      <c r="A12443" s="94" t="s">
        <v>32518</v>
      </c>
      <c r="B12443" t="s">
        <v>32519</v>
      </c>
      <c r="C12443" t="s">
        <v>243</v>
      </c>
      <c r="D12443">
        <v>47.53</v>
      </c>
      <c r="E12443" t="s">
        <v>30879</v>
      </c>
    </row>
    <row r="12444" spans="1:5" hidden="1" x14ac:dyDescent="0.2">
      <c r="A12444" s="94" t="s">
        <v>32526</v>
      </c>
      <c r="B12444" t="s">
        <v>32527</v>
      </c>
      <c r="C12444" t="s">
        <v>243</v>
      </c>
      <c r="D12444">
        <v>50.75</v>
      </c>
      <c r="E12444" t="s">
        <v>30879</v>
      </c>
    </row>
    <row r="12445" spans="1:5" hidden="1" x14ac:dyDescent="0.2">
      <c r="A12445" s="94" t="s">
        <v>32534</v>
      </c>
      <c r="B12445" t="s">
        <v>32535</v>
      </c>
      <c r="C12445" t="s">
        <v>243</v>
      </c>
      <c r="D12445">
        <v>52.77</v>
      </c>
      <c r="E12445" t="s">
        <v>30879</v>
      </c>
    </row>
    <row r="12446" spans="1:5" hidden="1" x14ac:dyDescent="0.2">
      <c r="A12446" s="94" t="s">
        <v>32512</v>
      </c>
      <c r="B12446" t="s">
        <v>32513</v>
      </c>
      <c r="C12446" t="s">
        <v>243</v>
      </c>
      <c r="D12446">
        <v>19.12</v>
      </c>
      <c r="E12446" t="s">
        <v>30879</v>
      </c>
    </row>
    <row r="12447" spans="1:5" hidden="1" x14ac:dyDescent="0.2">
      <c r="A12447" s="94" t="s">
        <v>32520</v>
      </c>
      <c r="B12447" t="s">
        <v>32521</v>
      </c>
      <c r="C12447" t="s">
        <v>243</v>
      </c>
      <c r="D12447">
        <v>20.41</v>
      </c>
      <c r="E12447" t="s">
        <v>30879</v>
      </c>
    </row>
    <row r="12448" spans="1:5" hidden="1" x14ac:dyDescent="0.2">
      <c r="A12448" s="94" t="s">
        <v>32528</v>
      </c>
      <c r="B12448" t="s">
        <v>32529</v>
      </c>
      <c r="C12448" t="s">
        <v>243</v>
      </c>
      <c r="D12448">
        <v>21.22</v>
      </c>
      <c r="E12448" t="s">
        <v>30879</v>
      </c>
    </row>
    <row r="12449" spans="1:5" hidden="1" x14ac:dyDescent="0.2">
      <c r="A12449" s="94" t="s">
        <v>32482</v>
      </c>
      <c r="B12449" t="s">
        <v>32483</v>
      </c>
      <c r="C12449" t="s">
        <v>243</v>
      </c>
      <c r="D12449">
        <v>53.55</v>
      </c>
      <c r="E12449" t="s">
        <v>30879</v>
      </c>
    </row>
    <row r="12450" spans="1:5" hidden="1" x14ac:dyDescent="0.2">
      <c r="A12450" s="94" t="s">
        <v>32476</v>
      </c>
      <c r="B12450" t="s">
        <v>32477</v>
      </c>
      <c r="C12450" t="s">
        <v>243</v>
      </c>
      <c r="D12450">
        <v>62.65</v>
      </c>
      <c r="E12450" t="s">
        <v>30879</v>
      </c>
    </row>
    <row r="12451" spans="1:5" hidden="1" x14ac:dyDescent="0.2">
      <c r="A12451" s="94" t="s">
        <v>32484</v>
      </c>
      <c r="B12451" t="s">
        <v>32485</v>
      </c>
      <c r="C12451" t="s">
        <v>243</v>
      </c>
      <c r="D12451">
        <v>62.65</v>
      </c>
      <c r="E12451" t="s">
        <v>30879</v>
      </c>
    </row>
    <row r="12452" spans="1:5" hidden="1" x14ac:dyDescent="0.2">
      <c r="A12452" s="94" t="s">
        <v>32478</v>
      </c>
      <c r="B12452" t="s">
        <v>32479</v>
      </c>
      <c r="C12452" t="s">
        <v>243</v>
      </c>
      <c r="D12452">
        <v>72.03</v>
      </c>
      <c r="E12452" t="s">
        <v>30879</v>
      </c>
    </row>
    <row r="12453" spans="1:5" hidden="1" x14ac:dyDescent="0.2">
      <c r="A12453" s="94" t="s">
        <v>32486</v>
      </c>
      <c r="B12453" t="s">
        <v>32487</v>
      </c>
      <c r="C12453" t="s">
        <v>243</v>
      </c>
      <c r="D12453">
        <v>72.03</v>
      </c>
      <c r="E12453" t="s">
        <v>30879</v>
      </c>
    </row>
    <row r="12454" spans="1:5" hidden="1" x14ac:dyDescent="0.2">
      <c r="A12454" s="94" t="s">
        <v>32474</v>
      </c>
      <c r="B12454" t="s">
        <v>32475</v>
      </c>
      <c r="C12454" t="s">
        <v>243</v>
      </c>
      <c r="D12454">
        <v>28.92</v>
      </c>
      <c r="E12454" t="s">
        <v>30879</v>
      </c>
    </row>
    <row r="12455" spans="1:5" hidden="1" x14ac:dyDescent="0.2">
      <c r="A12455" s="94" t="s">
        <v>32480</v>
      </c>
      <c r="B12455" t="s">
        <v>32481</v>
      </c>
      <c r="C12455" t="s">
        <v>243</v>
      </c>
      <c r="D12455">
        <v>28.92</v>
      </c>
      <c r="E12455" t="s">
        <v>30879</v>
      </c>
    </row>
    <row r="12456" spans="1:5" hidden="1" x14ac:dyDescent="0.2">
      <c r="A12456" s="94" t="s">
        <v>5356</v>
      </c>
      <c r="B12456" t="s">
        <v>5357</v>
      </c>
      <c r="C12456" t="s">
        <v>243</v>
      </c>
      <c r="D12456">
        <v>11.26</v>
      </c>
      <c r="E12456" t="s">
        <v>30879</v>
      </c>
    </row>
    <row r="12457" spans="1:5" hidden="1" x14ac:dyDescent="0.2">
      <c r="A12457" s="94" t="s">
        <v>32448</v>
      </c>
      <c r="B12457" t="s">
        <v>32449</v>
      </c>
      <c r="C12457" t="s">
        <v>243</v>
      </c>
      <c r="D12457">
        <v>18.87</v>
      </c>
      <c r="E12457" t="s">
        <v>30879</v>
      </c>
    </row>
    <row r="12458" spans="1:5" hidden="1" x14ac:dyDescent="0.2">
      <c r="A12458" s="94" t="s">
        <v>11593</v>
      </c>
      <c r="B12458" t="s">
        <v>11594</v>
      </c>
      <c r="C12458" t="s">
        <v>243</v>
      </c>
      <c r="D12458">
        <v>74.87</v>
      </c>
      <c r="E12458" t="s">
        <v>30879</v>
      </c>
    </row>
    <row r="12459" spans="1:5" hidden="1" x14ac:dyDescent="0.2">
      <c r="A12459" s="94" t="s">
        <v>11595</v>
      </c>
      <c r="B12459" t="s">
        <v>11596</v>
      </c>
      <c r="C12459" t="s">
        <v>243</v>
      </c>
      <c r="D12459">
        <v>93.31</v>
      </c>
      <c r="E12459" t="s">
        <v>30879</v>
      </c>
    </row>
    <row r="12460" spans="1:5" hidden="1" x14ac:dyDescent="0.2">
      <c r="A12460" s="94" t="s">
        <v>11597</v>
      </c>
      <c r="B12460" t="s">
        <v>11598</v>
      </c>
      <c r="C12460" t="s">
        <v>243</v>
      </c>
      <c r="D12460">
        <v>127.93</v>
      </c>
      <c r="E12460" t="s">
        <v>30879</v>
      </c>
    </row>
    <row r="12461" spans="1:5" hidden="1" x14ac:dyDescent="0.2">
      <c r="A12461" s="94" t="s">
        <v>38665</v>
      </c>
      <c r="B12461" t="s">
        <v>38666</v>
      </c>
      <c r="C12461" t="s">
        <v>243</v>
      </c>
      <c r="D12461">
        <v>78.010000000000005</v>
      </c>
      <c r="E12461" t="s">
        <v>30879</v>
      </c>
    </row>
    <row r="12462" spans="1:5" hidden="1" x14ac:dyDescent="0.2">
      <c r="A12462" s="94" t="s">
        <v>3102</v>
      </c>
      <c r="B12462" t="s">
        <v>11599</v>
      </c>
      <c r="C12462" t="s">
        <v>243</v>
      </c>
      <c r="D12462">
        <v>12.94</v>
      </c>
      <c r="E12462" t="s">
        <v>30879</v>
      </c>
    </row>
    <row r="12463" spans="1:5" hidden="1" x14ac:dyDescent="0.2">
      <c r="A12463" s="94" t="s">
        <v>3602</v>
      </c>
      <c r="B12463" t="s">
        <v>11600</v>
      </c>
      <c r="C12463" t="s">
        <v>2815</v>
      </c>
      <c r="D12463">
        <v>64.69</v>
      </c>
      <c r="E12463" t="s">
        <v>30879</v>
      </c>
    </row>
    <row r="12464" spans="1:5" hidden="1" x14ac:dyDescent="0.2">
      <c r="A12464" s="94" t="s">
        <v>31661</v>
      </c>
      <c r="B12464" t="s">
        <v>31662</v>
      </c>
      <c r="C12464" t="s">
        <v>243</v>
      </c>
      <c r="D12464">
        <v>0.01</v>
      </c>
      <c r="E12464" t="s">
        <v>30879</v>
      </c>
    </row>
    <row r="12465" spans="1:5" hidden="1" x14ac:dyDescent="0.2">
      <c r="A12465" s="94" t="s">
        <v>11601</v>
      </c>
      <c r="B12465" t="s">
        <v>11602</v>
      </c>
      <c r="C12465" t="s">
        <v>243</v>
      </c>
      <c r="D12465">
        <v>0.01</v>
      </c>
      <c r="E12465" t="s">
        <v>30879</v>
      </c>
    </row>
    <row r="12466" spans="1:5" hidden="1" x14ac:dyDescent="0.2">
      <c r="A12466" s="94" t="s">
        <v>38580</v>
      </c>
      <c r="B12466" t="s">
        <v>38581</v>
      </c>
      <c r="C12466" t="s">
        <v>243</v>
      </c>
      <c r="D12466">
        <v>72.39</v>
      </c>
      <c r="E12466" t="s">
        <v>30879</v>
      </c>
    </row>
    <row r="12467" spans="1:5" hidden="1" x14ac:dyDescent="0.2">
      <c r="A12467" s="94" t="s">
        <v>38582</v>
      </c>
      <c r="B12467" t="s">
        <v>38583</v>
      </c>
      <c r="C12467" t="s">
        <v>243</v>
      </c>
      <c r="D12467">
        <v>72.39</v>
      </c>
      <c r="E12467" t="s">
        <v>30879</v>
      </c>
    </row>
    <row r="12468" spans="1:5" hidden="1" x14ac:dyDescent="0.2">
      <c r="A12468" s="94" t="s">
        <v>38584</v>
      </c>
      <c r="B12468" t="s">
        <v>38585</v>
      </c>
      <c r="C12468" t="s">
        <v>243</v>
      </c>
      <c r="D12468">
        <v>72.39</v>
      </c>
      <c r="E12468" t="s">
        <v>30879</v>
      </c>
    </row>
    <row r="12469" spans="1:5" hidden="1" x14ac:dyDescent="0.2">
      <c r="A12469" s="94" t="s">
        <v>38586</v>
      </c>
      <c r="B12469" t="s">
        <v>38587</v>
      </c>
      <c r="C12469" t="s">
        <v>243</v>
      </c>
      <c r="D12469">
        <v>72.39</v>
      </c>
      <c r="E12469" t="s">
        <v>30879</v>
      </c>
    </row>
    <row r="12470" spans="1:5" hidden="1" x14ac:dyDescent="0.2">
      <c r="A12470" s="94" t="s">
        <v>38588</v>
      </c>
      <c r="B12470" t="s">
        <v>38589</v>
      </c>
      <c r="C12470" t="s">
        <v>243</v>
      </c>
      <c r="D12470">
        <v>72.39</v>
      </c>
      <c r="E12470" t="s">
        <v>30879</v>
      </c>
    </row>
    <row r="12471" spans="1:5" hidden="1" x14ac:dyDescent="0.2">
      <c r="A12471" s="94" t="s">
        <v>38590</v>
      </c>
      <c r="B12471" t="s">
        <v>38591</v>
      </c>
      <c r="C12471" t="s">
        <v>243</v>
      </c>
      <c r="D12471">
        <v>72.39</v>
      </c>
      <c r="E12471" t="s">
        <v>30879</v>
      </c>
    </row>
    <row r="12472" spans="1:5" hidden="1" x14ac:dyDescent="0.2">
      <c r="A12472" s="94" t="s">
        <v>11603</v>
      </c>
      <c r="B12472" t="s">
        <v>11604</v>
      </c>
      <c r="C12472" t="s">
        <v>243</v>
      </c>
      <c r="D12472">
        <v>67.38</v>
      </c>
      <c r="E12472" t="s">
        <v>30879</v>
      </c>
    </row>
    <row r="12473" spans="1:5" hidden="1" x14ac:dyDescent="0.2">
      <c r="A12473" s="94" t="s">
        <v>38592</v>
      </c>
      <c r="B12473" t="s">
        <v>38593</v>
      </c>
      <c r="C12473" t="s">
        <v>243</v>
      </c>
      <c r="D12473">
        <v>72.39</v>
      </c>
      <c r="E12473" t="s">
        <v>30879</v>
      </c>
    </row>
    <row r="12474" spans="1:5" hidden="1" x14ac:dyDescent="0.2">
      <c r="A12474" s="94" t="s">
        <v>11605</v>
      </c>
      <c r="B12474" t="s">
        <v>11606</v>
      </c>
      <c r="C12474" t="s">
        <v>243</v>
      </c>
      <c r="D12474">
        <v>23.07</v>
      </c>
      <c r="E12474" t="s">
        <v>30879</v>
      </c>
    </row>
    <row r="12475" spans="1:5" hidden="1" x14ac:dyDescent="0.2">
      <c r="A12475" s="94" t="s">
        <v>11607</v>
      </c>
      <c r="B12475" t="s">
        <v>11608</v>
      </c>
      <c r="C12475" t="s">
        <v>1195</v>
      </c>
      <c r="D12475">
        <v>48.01</v>
      </c>
      <c r="E12475" t="s">
        <v>30879</v>
      </c>
    </row>
    <row r="12476" spans="1:5" hidden="1" x14ac:dyDescent="0.2">
      <c r="A12476" s="94" t="s">
        <v>38594</v>
      </c>
      <c r="B12476" t="s">
        <v>38595</v>
      </c>
      <c r="C12476" t="s">
        <v>243</v>
      </c>
      <c r="D12476">
        <v>23.78</v>
      </c>
      <c r="E12476" t="s">
        <v>30879</v>
      </c>
    </row>
    <row r="12477" spans="1:5" hidden="1" x14ac:dyDescent="0.2">
      <c r="A12477" s="94" t="s">
        <v>38596</v>
      </c>
      <c r="B12477" t="s">
        <v>38597</v>
      </c>
      <c r="C12477" t="s">
        <v>243</v>
      </c>
      <c r="D12477">
        <v>23.78</v>
      </c>
      <c r="E12477" t="s">
        <v>30879</v>
      </c>
    </row>
    <row r="12478" spans="1:5" hidden="1" x14ac:dyDescent="0.2">
      <c r="A12478" s="94" t="s">
        <v>38598</v>
      </c>
      <c r="B12478" t="s">
        <v>38599</v>
      </c>
      <c r="C12478" t="s">
        <v>243</v>
      </c>
      <c r="D12478">
        <v>23.78</v>
      </c>
      <c r="E12478" t="s">
        <v>30879</v>
      </c>
    </row>
    <row r="12479" spans="1:5" hidden="1" x14ac:dyDescent="0.2">
      <c r="A12479" s="94" t="s">
        <v>38600</v>
      </c>
      <c r="B12479" t="s">
        <v>38601</v>
      </c>
      <c r="C12479" t="s">
        <v>243</v>
      </c>
      <c r="D12479">
        <v>23.78</v>
      </c>
      <c r="E12479" t="s">
        <v>30879</v>
      </c>
    </row>
    <row r="12480" spans="1:5" hidden="1" x14ac:dyDescent="0.2">
      <c r="A12480" s="94" t="s">
        <v>38602</v>
      </c>
      <c r="B12480" t="s">
        <v>38603</v>
      </c>
      <c r="C12480" t="s">
        <v>243</v>
      </c>
      <c r="D12480">
        <v>23.78</v>
      </c>
      <c r="E12480" t="s">
        <v>30879</v>
      </c>
    </row>
    <row r="12481" spans="1:5" hidden="1" x14ac:dyDescent="0.2">
      <c r="A12481" s="94" t="s">
        <v>38604</v>
      </c>
      <c r="B12481" t="s">
        <v>38605</v>
      </c>
      <c r="C12481" t="s">
        <v>243</v>
      </c>
      <c r="D12481">
        <v>23.78</v>
      </c>
      <c r="E12481" t="s">
        <v>30879</v>
      </c>
    </row>
    <row r="12482" spans="1:5" hidden="1" x14ac:dyDescent="0.2">
      <c r="A12482" s="94" t="s">
        <v>38606</v>
      </c>
      <c r="B12482" t="s">
        <v>38607</v>
      </c>
      <c r="C12482" t="s">
        <v>243</v>
      </c>
      <c r="D12482">
        <v>23.78</v>
      </c>
      <c r="E12482" t="s">
        <v>30879</v>
      </c>
    </row>
    <row r="12483" spans="1:5" hidden="1" x14ac:dyDescent="0.2">
      <c r="A12483" s="94" t="s">
        <v>38608</v>
      </c>
      <c r="B12483" t="s">
        <v>38609</v>
      </c>
      <c r="C12483" t="s">
        <v>243</v>
      </c>
      <c r="D12483">
        <v>23.78</v>
      </c>
      <c r="E12483" t="s">
        <v>30879</v>
      </c>
    </row>
    <row r="12484" spans="1:5" hidden="1" x14ac:dyDescent="0.2">
      <c r="A12484" s="94" t="s">
        <v>38610</v>
      </c>
      <c r="B12484" t="s">
        <v>38611</v>
      </c>
      <c r="C12484" t="s">
        <v>243</v>
      </c>
      <c r="D12484">
        <v>23.78</v>
      </c>
      <c r="E12484" t="s">
        <v>30879</v>
      </c>
    </row>
    <row r="12485" spans="1:5" hidden="1" x14ac:dyDescent="0.2">
      <c r="A12485" s="94" t="s">
        <v>38612</v>
      </c>
      <c r="B12485" t="s">
        <v>38613</v>
      </c>
      <c r="C12485" t="s">
        <v>243</v>
      </c>
      <c r="D12485">
        <v>23.78</v>
      </c>
      <c r="E12485" t="s">
        <v>30879</v>
      </c>
    </row>
    <row r="12486" spans="1:5" hidden="1" x14ac:dyDescent="0.2">
      <c r="A12486" s="94" t="s">
        <v>38614</v>
      </c>
      <c r="B12486" t="s">
        <v>38615</v>
      </c>
      <c r="C12486" t="s">
        <v>243</v>
      </c>
      <c r="D12486">
        <v>23.78</v>
      </c>
      <c r="E12486" t="s">
        <v>30879</v>
      </c>
    </row>
    <row r="12487" spans="1:5" hidden="1" x14ac:dyDescent="0.2">
      <c r="A12487" s="94" t="s">
        <v>11609</v>
      </c>
      <c r="B12487" t="s">
        <v>11610</v>
      </c>
      <c r="C12487" t="s">
        <v>243</v>
      </c>
      <c r="D12487">
        <v>22.13</v>
      </c>
      <c r="E12487" t="s">
        <v>30879</v>
      </c>
    </row>
    <row r="12488" spans="1:5" hidden="1" x14ac:dyDescent="0.2">
      <c r="A12488" s="94" t="s">
        <v>38616</v>
      </c>
      <c r="B12488" t="s">
        <v>38617</v>
      </c>
      <c r="C12488" t="s">
        <v>243</v>
      </c>
      <c r="D12488">
        <v>23.78</v>
      </c>
      <c r="E12488" t="s">
        <v>30879</v>
      </c>
    </row>
    <row r="12489" spans="1:5" hidden="1" x14ac:dyDescent="0.2">
      <c r="A12489" s="94" t="s">
        <v>38556</v>
      </c>
      <c r="B12489" t="s">
        <v>38557</v>
      </c>
      <c r="C12489" t="s">
        <v>1195</v>
      </c>
      <c r="D12489">
        <v>49.33</v>
      </c>
      <c r="E12489" t="s">
        <v>30879</v>
      </c>
    </row>
    <row r="12490" spans="1:5" hidden="1" x14ac:dyDescent="0.2">
      <c r="A12490" s="94" t="s">
        <v>38558</v>
      </c>
      <c r="B12490" t="s">
        <v>38559</v>
      </c>
      <c r="C12490" t="s">
        <v>1195</v>
      </c>
      <c r="D12490">
        <v>49.33</v>
      </c>
      <c r="E12490" t="s">
        <v>30879</v>
      </c>
    </row>
    <row r="12491" spans="1:5" hidden="1" x14ac:dyDescent="0.2">
      <c r="A12491" s="94" t="s">
        <v>38560</v>
      </c>
      <c r="B12491" t="s">
        <v>38561</v>
      </c>
      <c r="C12491" t="s">
        <v>1195</v>
      </c>
      <c r="D12491">
        <v>49.33</v>
      </c>
      <c r="E12491" t="s">
        <v>30879</v>
      </c>
    </row>
    <row r="12492" spans="1:5" hidden="1" x14ac:dyDescent="0.2">
      <c r="A12492" s="94" t="s">
        <v>38562</v>
      </c>
      <c r="B12492" t="s">
        <v>38563</v>
      </c>
      <c r="C12492" t="s">
        <v>1195</v>
      </c>
      <c r="D12492">
        <v>49.33</v>
      </c>
      <c r="E12492" t="s">
        <v>30879</v>
      </c>
    </row>
    <row r="12493" spans="1:5" hidden="1" x14ac:dyDescent="0.2">
      <c r="A12493" s="94" t="s">
        <v>38564</v>
      </c>
      <c r="B12493" t="s">
        <v>38565</v>
      </c>
      <c r="C12493" t="s">
        <v>1195</v>
      </c>
      <c r="D12493">
        <v>49.33</v>
      </c>
      <c r="E12493" t="s">
        <v>30879</v>
      </c>
    </row>
    <row r="12494" spans="1:5" hidden="1" x14ac:dyDescent="0.2">
      <c r="A12494" s="94" t="s">
        <v>38566</v>
      </c>
      <c r="B12494" t="s">
        <v>38567</v>
      </c>
      <c r="C12494" t="s">
        <v>1195</v>
      </c>
      <c r="D12494">
        <v>49.33</v>
      </c>
      <c r="E12494" t="s">
        <v>30879</v>
      </c>
    </row>
    <row r="12495" spans="1:5" hidden="1" x14ac:dyDescent="0.2">
      <c r="A12495" s="94" t="s">
        <v>38568</v>
      </c>
      <c r="B12495" t="s">
        <v>38569</v>
      </c>
      <c r="C12495" t="s">
        <v>1195</v>
      </c>
      <c r="D12495">
        <v>49.33</v>
      </c>
      <c r="E12495" t="s">
        <v>30879</v>
      </c>
    </row>
    <row r="12496" spans="1:5" hidden="1" x14ac:dyDescent="0.2">
      <c r="A12496" s="94" t="s">
        <v>38570</v>
      </c>
      <c r="B12496" t="s">
        <v>38571</v>
      </c>
      <c r="C12496" t="s">
        <v>1195</v>
      </c>
      <c r="D12496">
        <v>49.33</v>
      </c>
      <c r="E12496" t="s">
        <v>30879</v>
      </c>
    </row>
    <row r="12497" spans="1:5" hidden="1" x14ac:dyDescent="0.2">
      <c r="A12497" s="94" t="s">
        <v>38572</v>
      </c>
      <c r="B12497" t="s">
        <v>38573</v>
      </c>
      <c r="C12497" t="s">
        <v>1195</v>
      </c>
      <c r="D12497">
        <v>49.33</v>
      </c>
      <c r="E12497" t="s">
        <v>30879</v>
      </c>
    </row>
    <row r="12498" spans="1:5" hidden="1" x14ac:dyDescent="0.2">
      <c r="A12498" s="94" t="s">
        <v>38574</v>
      </c>
      <c r="B12498" t="s">
        <v>38575</v>
      </c>
      <c r="C12498" t="s">
        <v>1195</v>
      </c>
      <c r="D12498">
        <v>49.33</v>
      </c>
      <c r="E12498" t="s">
        <v>30879</v>
      </c>
    </row>
    <row r="12499" spans="1:5" hidden="1" x14ac:dyDescent="0.2">
      <c r="A12499" s="94" t="s">
        <v>38576</v>
      </c>
      <c r="B12499" t="s">
        <v>38577</v>
      </c>
      <c r="C12499" t="s">
        <v>1195</v>
      </c>
      <c r="D12499">
        <v>49.33</v>
      </c>
      <c r="E12499" t="s">
        <v>30879</v>
      </c>
    </row>
    <row r="12500" spans="1:5" hidden="1" x14ac:dyDescent="0.2">
      <c r="A12500" s="94" t="s">
        <v>11611</v>
      </c>
      <c r="B12500" t="s">
        <v>11612</v>
      </c>
      <c r="C12500" t="s">
        <v>1195</v>
      </c>
      <c r="D12500">
        <v>45.91</v>
      </c>
      <c r="E12500" t="s">
        <v>30879</v>
      </c>
    </row>
    <row r="12501" spans="1:5" hidden="1" x14ac:dyDescent="0.2">
      <c r="A12501" s="94" t="s">
        <v>38578</v>
      </c>
      <c r="B12501" t="s">
        <v>38579</v>
      </c>
      <c r="C12501" t="s">
        <v>1195</v>
      </c>
      <c r="D12501">
        <v>49.33</v>
      </c>
      <c r="E12501" t="s">
        <v>30879</v>
      </c>
    </row>
    <row r="12502" spans="1:5" hidden="1" x14ac:dyDescent="0.2">
      <c r="A12502" s="94" t="s">
        <v>32458</v>
      </c>
      <c r="B12502" t="s">
        <v>32459</v>
      </c>
      <c r="C12502" t="s">
        <v>243</v>
      </c>
      <c r="D12502">
        <v>23.93</v>
      </c>
      <c r="E12502" t="s">
        <v>30879</v>
      </c>
    </row>
    <row r="12503" spans="1:5" hidden="1" x14ac:dyDescent="0.2">
      <c r="A12503" s="94" t="s">
        <v>11613</v>
      </c>
      <c r="B12503" t="s">
        <v>11614</v>
      </c>
      <c r="C12503" t="s">
        <v>243</v>
      </c>
      <c r="D12503">
        <v>0.51</v>
      </c>
      <c r="E12503" t="s">
        <v>30879</v>
      </c>
    </row>
    <row r="12504" spans="1:5" hidden="1" x14ac:dyDescent="0.2">
      <c r="A12504" s="94" t="s">
        <v>11615</v>
      </c>
      <c r="B12504" t="s">
        <v>11616</v>
      </c>
      <c r="C12504" t="s">
        <v>243</v>
      </c>
      <c r="D12504">
        <v>0.93</v>
      </c>
      <c r="E12504" t="s">
        <v>30879</v>
      </c>
    </row>
    <row r="12505" spans="1:5" hidden="1" x14ac:dyDescent="0.2">
      <c r="A12505" s="94" t="s">
        <v>38647</v>
      </c>
      <c r="B12505" t="s">
        <v>38648</v>
      </c>
      <c r="C12505" t="s">
        <v>243</v>
      </c>
      <c r="D12505">
        <v>60.52</v>
      </c>
      <c r="E12505" t="s">
        <v>30879</v>
      </c>
    </row>
    <row r="12506" spans="1:5" hidden="1" x14ac:dyDescent="0.2">
      <c r="A12506" s="94" t="s">
        <v>38649</v>
      </c>
      <c r="B12506" t="s">
        <v>38650</v>
      </c>
      <c r="C12506" t="s">
        <v>243</v>
      </c>
      <c r="D12506">
        <v>61.47</v>
      </c>
      <c r="E12506" t="s">
        <v>30879</v>
      </c>
    </row>
    <row r="12507" spans="1:5" hidden="1" x14ac:dyDescent="0.2">
      <c r="A12507" s="94" t="s">
        <v>38651</v>
      </c>
      <c r="B12507" t="s">
        <v>38652</v>
      </c>
      <c r="C12507" t="s">
        <v>243</v>
      </c>
      <c r="D12507">
        <v>59.31</v>
      </c>
      <c r="E12507" t="s">
        <v>30879</v>
      </c>
    </row>
    <row r="12508" spans="1:5" hidden="1" x14ac:dyDescent="0.2">
      <c r="A12508" s="94" t="s">
        <v>38638</v>
      </c>
      <c r="B12508" t="s">
        <v>38639</v>
      </c>
      <c r="C12508" t="s">
        <v>243</v>
      </c>
      <c r="D12508">
        <v>21.96</v>
      </c>
      <c r="E12508" t="s">
        <v>30879</v>
      </c>
    </row>
    <row r="12509" spans="1:5" hidden="1" x14ac:dyDescent="0.2">
      <c r="A12509" s="94" t="s">
        <v>38640</v>
      </c>
      <c r="B12509" t="s">
        <v>38641</v>
      </c>
      <c r="C12509" t="s">
        <v>243</v>
      </c>
      <c r="D12509">
        <v>21.96</v>
      </c>
      <c r="E12509" t="s">
        <v>30879</v>
      </c>
    </row>
    <row r="12510" spans="1:5" hidden="1" x14ac:dyDescent="0.2">
      <c r="A12510" s="94" t="s">
        <v>38642</v>
      </c>
      <c r="B12510" t="s">
        <v>38643</v>
      </c>
      <c r="C12510" t="s">
        <v>243</v>
      </c>
      <c r="D12510">
        <v>21.96</v>
      </c>
      <c r="E12510" t="s">
        <v>30879</v>
      </c>
    </row>
    <row r="12511" spans="1:5" hidden="1" x14ac:dyDescent="0.2">
      <c r="A12511" s="94" t="s">
        <v>11617</v>
      </c>
      <c r="B12511" t="s">
        <v>11618</v>
      </c>
      <c r="C12511" t="s">
        <v>243</v>
      </c>
      <c r="D12511">
        <v>12.24</v>
      </c>
      <c r="E12511" t="s">
        <v>30879</v>
      </c>
    </row>
    <row r="12512" spans="1:5" hidden="1" x14ac:dyDescent="0.2">
      <c r="A12512" s="94" t="s">
        <v>11619</v>
      </c>
      <c r="B12512" t="s">
        <v>11620</v>
      </c>
      <c r="C12512" t="s">
        <v>243</v>
      </c>
      <c r="D12512">
        <v>6.92</v>
      </c>
      <c r="E12512" t="s">
        <v>30879</v>
      </c>
    </row>
    <row r="12513" spans="1:5" hidden="1" x14ac:dyDescent="0.2">
      <c r="A12513" s="94" t="s">
        <v>11621</v>
      </c>
      <c r="B12513" t="s">
        <v>11622</v>
      </c>
      <c r="C12513" t="s">
        <v>243</v>
      </c>
      <c r="D12513">
        <v>12.24</v>
      </c>
      <c r="E12513" t="s">
        <v>30879</v>
      </c>
    </row>
    <row r="12514" spans="1:5" hidden="1" x14ac:dyDescent="0.2">
      <c r="A12514" s="94" t="s">
        <v>11623</v>
      </c>
      <c r="B12514" t="s">
        <v>11624</v>
      </c>
      <c r="C12514" t="s">
        <v>243</v>
      </c>
      <c r="D12514">
        <v>6.92</v>
      </c>
      <c r="E12514" t="s">
        <v>30879</v>
      </c>
    </row>
    <row r="12515" spans="1:5" hidden="1" x14ac:dyDescent="0.2">
      <c r="A12515" s="94" t="s">
        <v>38622</v>
      </c>
      <c r="B12515" t="s">
        <v>38623</v>
      </c>
      <c r="C12515" t="s">
        <v>243</v>
      </c>
      <c r="D12515">
        <v>12.86</v>
      </c>
      <c r="E12515" t="s">
        <v>30879</v>
      </c>
    </row>
    <row r="12516" spans="1:5" hidden="1" x14ac:dyDescent="0.2">
      <c r="A12516" s="94" t="s">
        <v>11625</v>
      </c>
      <c r="B12516" t="s">
        <v>11626</v>
      </c>
      <c r="C12516" t="s">
        <v>243</v>
      </c>
      <c r="D12516">
        <v>12.24</v>
      </c>
      <c r="E12516" t="s">
        <v>30879</v>
      </c>
    </row>
    <row r="12517" spans="1:5" hidden="1" x14ac:dyDescent="0.2">
      <c r="A12517" s="94" t="s">
        <v>11627</v>
      </c>
      <c r="B12517" t="s">
        <v>11628</v>
      </c>
      <c r="C12517" t="s">
        <v>243</v>
      </c>
      <c r="D12517">
        <v>12.24</v>
      </c>
      <c r="E12517" t="s">
        <v>30879</v>
      </c>
    </row>
    <row r="12518" spans="1:5" hidden="1" x14ac:dyDescent="0.2">
      <c r="A12518" s="94" t="s">
        <v>38628</v>
      </c>
      <c r="B12518" t="s">
        <v>38629</v>
      </c>
      <c r="C12518" t="s">
        <v>243</v>
      </c>
      <c r="D12518">
        <v>12.86</v>
      </c>
      <c r="E12518" t="s">
        <v>30879</v>
      </c>
    </row>
    <row r="12519" spans="1:5" hidden="1" x14ac:dyDescent="0.2">
      <c r="A12519" s="94" t="s">
        <v>38626</v>
      </c>
      <c r="B12519" t="s">
        <v>38627</v>
      </c>
      <c r="C12519" t="s">
        <v>243</v>
      </c>
      <c r="D12519">
        <v>13.74</v>
      </c>
      <c r="E12519" t="s">
        <v>30879</v>
      </c>
    </row>
    <row r="12520" spans="1:5" hidden="1" x14ac:dyDescent="0.2">
      <c r="A12520" s="94" t="s">
        <v>38624</v>
      </c>
      <c r="B12520" t="s">
        <v>38625</v>
      </c>
      <c r="C12520" t="s">
        <v>243</v>
      </c>
      <c r="D12520">
        <v>13.74</v>
      </c>
      <c r="E12520" t="s">
        <v>30879</v>
      </c>
    </row>
    <row r="12521" spans="1:5" hidden="1" x14ac:dyDescent="0.2">
      <c r="A12521" s="94" t="s">
        <v>38632</v>
      </c>
      <c r="B12521" t="s">
        <v>38633</v>
      </c>
      <c r="C12521" t="s">
        <v>243</v>
      </c>
      <c r="D12521">
        <v>13.74</v>
      </c>
      <c r="E12521" t="s">
        <v>30879</v>
      </c>
    </row>
    <row r="12522" spans="1:5" hidden="1" x14ac:dyDescent="0.2">
      <c r="A12522" s="94" t="s">
        <v>38630</v>
      </c>
      <c r="B12522" t="s">
        <v>38631</v>
      </c>
      <c r="C12522" t="s">
        <v>243</v>
      </c>
      <c r="D12522">
        <v>13.74</v>
      </c>
      <c r="E12522" t="s">
        <v>30879</v>
      </c>
    </row>
    <row r="12523" spans="1:5" hidden="1" x14ac:dyDescent="0.2">
      <c r="A12523" s="94" t="s">
        <v>11629</v>
      </c>
      <c r="B12523" t="s">
        <v>11630</v>
      </c>
      <c r="C12523" t="s">
        <v>243</v>
      </c>
      <c r="D12523">
        <v>12.24</v>
      </c>
      <c r="E12523" t="s">
        <v>30879</v>
      </c>
    </row>
    <row r="12524" spans="1:5" hidden="1" x14ac:dyDescent="0.2">
      <c r="A12524" s="94" t="s">
        <v>11631</v>
      </c>
      <c r="B12524" t="s">
        <v>11632</v>
      </c>
      <c r="C12524" t="s">
        <v>243</v>
      </c>
      <c r="D12524">
        <v>12.24</v>
      </c>
      <c r="E12524" t="s">
        <v>30879</v>
      </c>
    </row>
    <row r="12525" spans="1:5" hidden="1" x14ac:dyDescent="0.2">
      <c r="A12525" s="94" t="s">
        <v>38663</v>
      </c>
      <c r="B12525" t="s">
        <v>38664</v>
      </c>
      <c r="C12525" t="s">
        <v>243</v>
      </c>
      <c r="D12525">
        <v>15.8</v>
      </c>
      <c r="E12525" t="s">
        <v>30879</v>
      </c>
    </row>
    <row r="12526" spans="1:5" hidden="1" x14ac:dyDescent="0.2">
      <c r="A12526" s="94" t="s">
        <v>38661</v>
      </c>
      <c r="B12526" t="s">
        <v>38662</v>
      </c>
      <c r="C12526" t="s">
        <v>243</v>
      </c>
      <c r="D12526">
        <v>15.8</v>
      </c>
      <c r="E12526" t="s">
        <v>30879</v>
      </c>
    </row>
    <row r="12527" spans="1:5" hidden="1" x14ac:dyDescent="0.2">
      <c r="A12527" s="94" t="s">
        <v>11633</v>
      </c>
      <c r="B12527" t="s">
        <v>11634</v>
      </c>
      <c r="C12527" t="s">
        <v>243</v>
      </c>
      <c r="D12527">
        <v>14.08</v>
      </c>
      <c r="E12527" t="s">
        <v>30879</v>
      </c>
    </row>
    <row r="12528" spans="1:5" hidden="1" x14ac:dyDescent="0.2">
      <c r="A12528" s="94" t="s">
        <v>11635</v>
      </c>
      <c r="B12528" t="s">
        <v>11636</v>
      </c>
      <c r="C12528" t="s">
        <v>243</v>
      </c>
      <c r="D12528">
        <v>14.08</v>
      </c>
      <c r="E12528" t="s">
        <v>30879</v>
      </c>
    </row>
    <row r="12529" spans="1:5" hidden="1" x14ac:dyDescent="0.2">
      <c r="A12529" s="94" t="s">
        <v>32420</v>
      </c>
      <c r="B12529" t="s">
        <v>32421</v>
      </c>
      <c r="C12529" t="s">
        <v>243</v>
      </c>
      <c r="D12529">
        <v>15.8</v>
      </c>
      <c r="E12529" t="s">
        <v>30879</v>
      </c>
    </row>
    <row r="12530" spans="1:5" hidden="1" x14ac:dyDescent="0.2">
      <c r="A12530" s="94" t="s">
        <v>38653</v>
      </c>
      <c r="B12530" t="s">
        <v>38654</v>
      </c>
      <c r="C12530" t="s">
        <v>243</v>
      </c>
      <c r="D12530">
        <v>22.1</v>
      </c>
      <c r="E12530" t="s">
        <v>30879</v>
      </c>
    </row>
    <row r="12531" spans="1:5" hidden="1" x14ac:dyDescent="0.2">
      <c r="A12531" s="94" t="s">
        <v>38655</v>
      </c>
      <c r="B12531" t="s">
        <v>38656</v>
      </c>
      <c r="C12531" t="s">
        <v>243</v>
      </c>
      <c r="D12531">
        <v>22.1</v>
      </c>
      <c r="E12531" t="s">
        <v>30879</v>
      </c>
    </row>
    <row r="12532" spans="1:5" hidden="1" x14ac:dyDescent="0.2">
      <c r="A12532" s="94" t="s">
        <v>32406</v>
      </c>
      <c r="B12532" t="s">
        <v>32407</v>
      </c>
      <c r="C12532" t="s">
        <v>243</v>
      </c>
      <c r="D12532">
        <v>34.15</v>
      </c>
      <c r="E12532" t="s">
        <v>30879</v>
      </c>
    </row>
    <row r="12533" spans="1:5" hidden="1" x14ac:dyDescent="0.2">
      <c r="A12533" s="94" t="s">
        <v>32408</v>
      </c>
      <c r="B12533" t="s">
        <v>32409</v>
      </c>
      <c r="C12533" t="s">
        <v>243</v>
      </c>
      <c r="D12533">
        <v>34.15</v>
      </c>
      <c r="E12533" t="s">
        <v>30879</v>
      </c>
    </row>
    <row r="12534" spans="1:5" hidden="1" x14ac:dyDescent="0.2">
      <c r="A12534" s="94" t="s">
        <v>38636</v>
      </c>
      <c r="B12534" t="s">
        <v>38637</v>
      </c>
      <c r="C12534" t="s">
        <v>2815</v>
      </c>
      <c r="D12534">
        <v>66.77</v>
      </c>
      <c r="E12534" t="s">
        <v>30879</v>
      </c>
    </row>
    <row r="12535" spans="1:5" hidden="1" x14ac:dyDescent="0.2">
      <c r="A12535" s="94" t="s">
        <v>32402</v>
      </c>
      <c r="B12535" t="s">
        <v>32403</v>
      </c>
      <c r="C12535" t="s">
        <v>243</v>
      </c>
      <c r="D12535">
        <v>35.06</v>
      </c>
      <c r="E12535" t="s">
        <v>30879</v>
      </c>
    </row>
    <row r="12536" spans="1:5" hidden="1" x14ac:dyDescent="0.2">
      <c r="A12536" s="94" t="s">
        <v>32410</v>
      </c>
      <c r="B12536" t="s">
        <v>32411</v>
      </c>
      <c r="C12536" t="s">
        <v>243</v>
      </c>
      <c r="D12536">
        <v>34.15</v>
      </c>
      <c r="E12536" t="s">
        <v>30879</v>
      </c>
    </row>
    <row r="12537" spans="1:5" hidden="1" x14ac:dyDescent="0.2">
      <c r="A12537" s="94" t="s">
        <v>32404</v>
      </c>
      <c r="B12537" t="s">
        <v>32405</v>
      </c>
      <c r="C12537" t="s">
        <v>2815</v>
      </c>
      <c r="D12537">
        <v>66.77</v>
      </c>
      <c r="E12537" t="s">
        <v>30879</v>
      </c>
    </row>
    <row r="12538" spans="1:5" hidden="1" x14ac:dyDescent="0.2">
      <c r="A12538" s="94" t="s">
        <v>32400</v>
      </c>
      <c r="B12538" t="s">
        <v>32401</v>
      </c>
      <c r="C12538" t="s">
        <v>243</v>
      </c>
      <c r="D12538">
        <v>4.78</v>
      </c>
      <c r="E12538" t="s">
        <v>30879</v>
      </c>
    </row>
    <row r="12539" spans="1:5" hidden="1" x14ac:dyDescent="0.2">
      <c r="A12539" s="94" t="s">
        <v>38620</v>
      </c>
      <c r="B12539" t="s">
        <v>38621</v>
      </c>
      <c r="C12539" t="s">
        <v>243</v>
      </c>
      <c r="D12539">
        <v>13.28</v>
      </c>
      <c r="E12539" t="s">
        <v>30879</v>
      </c>
    </row>
    <row r="12540" spans="1:5" hidden="1" x14ac:dyDescent="0.2">
      <c r="A12540" s="94" t="s">
        <v>11637</v>
      </c>
      <c r="B12540" t="s">
        <v>11638</v>
      </c>
      <c r="C12540" t="s">
        <v>243</v>
      </c>
      <c r="D12540">
        <v>12.16</v>
      </c>
      <c r="E12540" t="s">
        <v>30879</v>
      </c>
    </row>
    <row r="12541" spans="1:5" hidden="1" x14ac:dyDescent="0.2">
      <c r="A12541" s="94" t="s">
        <v>32365</v>
      </c>
      <c r="B12541" t="s">
        <v>32366</v>
      </c>
      <c r="C12541" t="s">
        <v>243</v>
      </c>
      <c r="D12541">
        <v>43</v>
      </c>
      <c r="E12541" t="s">
        <v>30879</v>
      </c>
    </row>
    <row r="12542" spans="1:5" hidden="1" x14ac:dyDescent="0.2">
      <c r="A12542" s="94" t="s">
        <v>38645</v>
      </c>
      <c r="B12542" t="s">
        <v>38646</v>
      </c>
      <c r="C12542" t="s">
        <v>243</v>
      </c>
      <c r="D12542">
        <v>9.24</v>
      </c>
      <c r="E12542" t="s">
        <v>30879</v>
      </c>
    </row>
    <row r="12543" spans="1:5" hidden="1" x14ac:dyDescent="0.2">
      <c r="A12543" s="94" t="s">
        <v>11639</v>
      </c>
      <c r="B12543" t="s">
        <v>38644</v>
      </c>
      <c r="C12543" t="s">
        <v>8744</v>
      </c>
      <c r="D12543">
        <v>24.13</v>
      </c>
      <c r="E12543" t="s">
        <v>30879</v>
      </c>
    </row>
    <row r="12544" spans="1:5" hidden="1" x14ac:dyDescent="0.2">
      <c r="A12544" s="94" t="s">
        <v>11640</v>
      </c>
      <c r="B12544" t="s">
        <v>11641</v>
      </c>
      <c r="C12544" t="s">
        <v>2815</v>
      </c>
      <c r="D12544">
        <v>40.200000000000003</v>
      </c>
      <c r="E12544" t="s">
        <v>30879</v>
      </c>
    </row>
    <row r="12545" spans="1:5" hidden="1" x14ac:dyDescent="0.2">
      <c r="A12545" s="94" t="s">
        <v>38657</v>
      </c>
      <c r="B12545" t="s">
        <v>38658</v>
      </c>
      <c r="C12545" t="s">
        <v>243</v>
      </c>
      <c r="D12545">
        <v>25.69</v>
      </c>
      <c r="E12545" t="s">
        <v>30879</v>
      </c>
    </row>
    <row r="12546" spans="1:5" hidden="1" x14ac:dyDescent="0.2">
      <c r="A12546" s="94" t="s">
        <v>38659</v>
      </c>
      <c r="B12546" t="s">
        <v>38660</v>
      </c>
      <c r="C12546" t="s">
        <v>243</v>
      </c>
      <c r="D12546">
        <v>25.69</v>
      </c>
      <c r="E12546" t="s">
        <v>30879</v>
      </c>
    </row>
    <row r="12547" spans="1:5" hidden="1" x14ac:dyDescent="0.2">
      <c r="A12547" s="94" t="s">
        <v>32412</v>
      </c>
      <c r="B12547" t="s">
        <v>32413</v>
      </c>
      <c r="C12547" t="s">
        <v>243</v>
      </c>
      <c r="D12547">
        <v>25.69</v>
      </c>
      <c r="E12547" t="s">
        <v>30879</v>
      </c>
    </row>
    <row r="12548" spans="1:5" hidden="1" x14ac:dyDescent="0.2">
      <c r="A12548" s="94" t="s">
        <v>11642</v>
      </c>
      <c r="B12548" t="s">
        <v>11643</v>
      </c>
      <c r="C12548" t="s">
        <v>243</v>
      </c>
      <c r="D12548">
        <v>96.61</v>
      </c>
      <c r="E12548" t="s">
        <v>30879</v>
      </c>
    </row>
    <row r="12549" spans="1:5" hidden="1" x14ac:dyDescent="0.2">
      <c r="A12549" s="94" t="s">
        <v>38677</v>
      </c>
      <c r="B12549" t="s">
        <v>38678</v>
      </c>
      <c r="C12549" t="s">
        <v>243</v>
      </c>
      <c r="D12549">
        <v>24.64</v>
      </c>
      <c r="E12549" t="s">
        <v>30879</v>
      </c>
    </row>
    <row r="12550" spans="1:5" hidden="1" x14ac:dyDescent="0.2">
      <c r="A12550" s="94" t="s">
        <v>32414</v>
      </c>
      <c r="B12550" t="s">
        <v>32415</v>
      </c>
      <c r="C12550" t="s">
        <v>243</v>
      </c>
      <c r="D12550">
        <v>25.69</v>
      </c>
      <c r="E12550" t="s">
        <v>30879</v>
      </c>
    </row>
    <row r="12551" spans="1:5" hidden="1" x14ac:dyDescent="0.2">
      <c r="A12551" s="94" t="s">
        <v>32416</v>
      </c>
      <c r="B12551" t="s">
        <v>32417</v>
      </c>
      <c r="C12551" t="s">
        <v>243</v>
      </c>
      <c r="D12551">
        <v>25.69</v>
      </c>
      <c r="E12551" t="s">
        <v>30879</v>
      </c>
    </row>
    <row r="12552" spans="1:5" hidden="1" x14ac:dyDescent="0.2">
      <c r="A12552" s="94" t="s">
        <v>32418</v>
      </c>
      <c r="B12552" t="s">
        <v>32419</v>
      </c>
      <c r="C12552" t="s">
        <v>243</v>
      </c>
      <c r="D12552">
        <v>24.64</v>
      </c>
      <c r="E12552" t="s">
        <v>30879</v>
      </c>
    </row>
    <row r="12553" spans="1:5" hidden="1" x14ac:dyDescent="0.2">
      <c r="A12553" s="94" t="s">
        <v>11644</v>
      </c>
      <c r="B12553" t="s">
        <v>11645</v>
      </c>
      <c r="C12553" t="s">
        <v>243</v>
      </c>
      <c r="D12553">
        <v>96.61</v>
      </c>
      <c r="E12553" t="s">
        <v>30879</v>
      </c>
    </row>
    <row r="12554" spans="1:5" hidden="1" x14ac:dyDescent="0.2">
      <c r="A12554" s="94" t="s">
        <v>11646</v>
      </c>
      <c r="B12554" t="s">
        <v>11647</v>
      </c>
      <c r="C12554" t="s">
        <v>243</v>
      </c>
      <c r="D12554">
        <v>23.04</v>
      </c>
      <c r="E12554" t="s">
        <v>30879</v>
      </c>
    </row>
    <row r="12555" spans="1:5" hidden="1" x14ac:dyDescent="0.2">
      <c r="A12555" s="94" t="s">
        <v>32572</v>
      </c>
      <c r="B12555" t="s">
        <v>32573</v>
      </c>
      <c r="C12555" t="s">
        <v>243</v>
      </c>
      <c r="D12555">
        <v>199.51</v>
      </c>
      <c r="E12555" t="s">
        <v>30879</v>
      </c>
    </row>
    <row r="12556" spans="1:5" hidden="1" x14ac:dyDescent="0.2">
      <c r="A12556" s="94" t="s">
        <v>38509</v>
      </c>
      <c r="B12556" t="s">
        <v>38510</v>
      </c>
      <c r="C12556" t="s">
        <v>243</v>
      </c>
      <c r="D12556">
        <v>42.09</v>
      </c>
      <c r="E12556" t="s">
        <v>30879</v>
      </c>
    </row>
    <row r="12557" spans="1:5" hidden="1" x14ac:dyDescent="0.2">
      <c r="A12557" s="94" t="s">
        <v>32698</v>
      </c>
      <c r="B12557" t="s">
        <v>32699</v>
      </c>
      <c r="C12557" t="s">
        <v>243</v>
      </c>
      <c r="D12557">
        <v>73.78</v>
      </c>
      <c r="E12557" t="s">
        <v>30879</v>
      </c>
    </row>
    <row r="12558" spans="1:5" hidden="1" x14ac:dyDescent="0.2">
      <c r="A12558" s="94" t="s">
        <v>11648</v>
      </c>
      <c r="B12558" t="s">
        <v>11649</v>
      </c>
      <c r="C12558" t="s">
        <v>243</v>
      </c>
      <c r="D12558">
        <v>114.82</v>
      </c>
      <c r="E12558" t="s">
        <v>30879</v>
      </c>
    </row>
    <row r="12559" spans="1:5" hidden="1" x14ac:dyDescent="0.2">
      <c r="A12559" s="94" t="s">
        <v>31782</v>
      </c>
      <c r="B12559" t="s">
        <v>31783</v>
      </c>
      <c r="C12559" t="s">
        <v>243</v>
      </c>
      <c r="D12559">
        <v>124.01</v>
      </c>
      <c r="E12559" t="s">
        <v>30879</v>
      </c>
    </row>
    <row r="12560" spans="1:5" hidden="1" x14ac:dyDescent="0.2">
      <c r="A12560" s="94" t="s">
        <v>11650</v>
      </c>
      <c r="B12560" t="s">
        <v>32752</v>
      </c>
      <c r="C12560" t="s">
        <v>243</v>
      </c>
      <c r="D12560">
        <v>9.6300000000000008</v>
      </c>
      <c r="E12560" t="s">
        <v>30879</v>
      </c>
    </row>
    <row r="12561" spans="1:5" hidden="1" x14ac:dyDescent="0.2">
      <c r="A12561" s="94" t="s">
        <v>11651</v>
      </c>
      <c r="B12561" t="s">
        <v>32758</v>
      </c>
      <c r="C12561" t="s">
        <v>243</v>
      </c>
      <c r="D12561">
        <v>19.260000000000002</v>
      </c>
      <c r="E12561" t="s">
        <v>30879</v>
      </c>
    </row>
    <row r="12562" spans="1:5" hidden="1" x14ac:dyDescent="0.2">
      <c r="A12562" s="94" t="s">
        <v>32759</v>
      </c>
      <c r="B12562" t="s">
        <v>32760</v>
      </c>
      <c r="C12562" t="s">
        <v>243</v>
      </c>
      <c r="D12562">
        <v>21.22</v>
      </c>
      <c r="E12562" t="s">
        <v>30879</v>
      </c>
    </row>
    <row r="12563" spans="1:5" hidden="1" x14ac:dyDescent="0.2">
      <c r="A12563" s="94" t="s">
        <v>32761</v>
      </c>
      <c r="B12563" t="s">
        <v>32762</v>
      </c>
      <c r="C12563" t="s">
        <v>243</v>
      </c>
      <c r="D12563">
        <v>20.010000000000002</v>
      </c>
      <c r="E12563" t="s">
        <v>30879</v>
      </c>
    </row>
    <row r="12564" spans="1:5" hidden="1" x14ac:dyDescent="0.2">
      <c r="A12564" s="94" t="s">
        <v>11652</v>
      </c>
      <c r="B12564" t="s">
        <v>11653</v>
      </c>
      <c r="C12564" t="s">
        <v>243</v>
      </c>
      <c r="D12564">
        <v>65.02</v>
      </c>
      <c r="E12564" t="s">
        <v>30879</v>
      </c>
    </row>
    <row r="12565" spans="1:5" hidden="1" x14ac:dyDescent="0.2">
      <c r="A12565" s="94" t="s">
        <v>11654</v>
      </c>
      <c r="B12565" t="s">
        <v>33050</v>
      </c>
      <c r="C12565" t="s">
        <v>243</v>
      </c>
      <c r="D12565">
        <v>52.84</v>
      </c>
      <c r="E12565" t="s">
        <v>30879</v>
      </c>
    </row>
    <row r="12566" spans="1:5" hidden="1" x14ac:dyDescent="0.2">
      <c r="A12566" s="94" t="s">
        <v>11655</v>
      </c>
      <c r="B12566" t="s">
        <v>33080</v>
      </c>
      <c r="C12566" t="s">
        <v>243</v>
      </c>
      <c r="D12566">
        <v>5.13</v>
      </c>
      <c r="E12566" t="s">
        <v>30879</v>
      </c>
    </row>
    <row r="12567" spans="1:5" hidden="1" x14ac:dyDescent="0.2">
      <c r="A12567" s="94" t="s">
        <v>11656</v>
      </c>
      <c r="B12567" t="s">
        <v>11657</v>
      </c>
      <c r="C12567" t="s">
        <v>243</v>
      </c>
      <c r="D12567">
        <v>7.1</v>
      </c>
      <c r="E12567" t="s">
        <v>30879</v>
      </c>
    </row>
    <row r="12568" spans="1:5" hidden="1" x14ac:dyDescent="0.2">
      <c r="A12568" s="94" t="s">
        <v>2140</v>
      </c>
      <c r="B12568" t="s">
        <v>2141</v>
      </c>
      <c r="C12568" t="s">
        <v>1195</v>
      </c>
      <c r="D12568">
        <v>15.86</v>
      </c>
      <c r="E12568" t="s">
        <v>30879</v>
      </c>
    </row>
    <row r="12569" spans="1:5" hidden="1" x14ac:dyDescent="0.2">
      <c r="A12569" s="94" t="s">
        <v>32748</v>
      </c>
      <c r="B12569" t="s">
        <v>32749</v>
      </c>
      <c r="C12569" t="s">
        <v>243</v>
      </c>
      <c r="D12569">
        <v>68.010000000000005</v>
      </c>
      <c r="E12569" t="s">
        <v>30879</v>
      </c>
    </row>
    <row r="12570" spans="1:5" hidden="1" x14ac:dyDescent="0.2">
      <c r="A12570" s="94" t="s">
        <v>11658</v>
      </c>
      <c r="B12570" t="s">
        <v>33086</v>
      </c>
      <c r="C12570" t="s">
        <v>243</v>
      </c>
      <c r="D12570">
        <v>145.16999999999999</v>
      </c>
      <c r="E12570" t="s">
        <v>30879</v>
      </c>
    </row>
    <row r="12571" spans="1:5" hidden="1" x14ac:dyDescent="0.2">
      <c r="A12571" s="94" t="s">
        <v>32972</v>
      </c>
      <c r="B12571" t="s">
        <v>32973</v>
      </c>
      <c r="C12571" t="s">
        <v>243</v>
      </c>
      <c r="D12571">
        <v>241.83</v>
      </c>
      <c r="E12571" t="s">
        <v>30879</v>
      </c>
    </row>
    <row r="12572" spans="1:5" hidden="1" x14ac:dyDescent="0.2">
      <c r="A12572" s="94" t="s">
        <v>11659</v>
      </c>
      <c r="B12572" t="s">
        <v>11660</v>
      </c>
      <c r="C12572" t="s">
        <v>243</v>
      </c>
      <c r="D12572">
        <v>290.91000000000003</v>
      </c>
      <c r="E12572" t="s">
        <v>30879</v>
      </c>
    </row>
    <row r="12573" spans="1:5" hidden="1" x14ac:dyDescent="0.2">
      <c r="A12573" s="94" t="s">
        <v>11661</v>
      </c>
      <c r="B12573" t="s">
        <v>11662</v>
      </c>
      <c r="C12573" t="s">
        <v>243</v>
      </c>
      <c r="D12573">
        <v>320</v>
      </c>
      <c r="E12573" t="s">
        <v>30879</v>
      </c>
    </row>
    <row r="12574" spans="1:5" hidden="1" x14ac:dyDescent="0.2">
      <c r="A12574" s="94" t="s">
        <v>5946</v>
      </c>
      <c r="B12574" t="s">
        <v>38506</v>
      </c>
      <c r="C12574" t="s">
        <v>243</v>
      </c>
      <c r="D12574">
        <v>40.46</v>
      </c>
      <c r="E12574" t="s">
        <v>30879</v>
      </c>
    </row>
    <row r="12575" spans="1:5" hidden="1" x14ac:dyDescent="0.2">
      <c r="A12575" s="94" t="s">
        <v>5947</v>
      </c>
      <c r="B12575" t="s">
        <v>38505</v>
      </c>
      <c r="C12575" t="s">
        <v>243</v>
      </c>
      <c r="D12575">
        <v>40.46</v>
      </c>
      <c r="E12575" t="s">
        <v>30879</v>
      </c>
    </row>
    <row r="12576" spans="1:5" hidden="1" x14ac:dyDescent="0.2">
      <c r="A12576" s="94" t="s">
        <v>5948</v>
      </c>
      <c r="B12576" t="s">
        <v>38504</v>
      </c>
      <c r="C12576" t="s">
        <v>243</v>
      </c>
      <c r="D12576">
        <v>67.459999999999994</v>
      </c>
      <c r="E12576" t="s">
        <v>30879</v>
      </c>
    </row>
    <row r="12577" spans="1:5" hidden="1" x14ac:dyDescent="0.2">
      <c r="A12577" s="94" t="s">
        <v>5949</v>
      </c>
      <c r="B12577" t="s">
        <v>5950</v>
      </c>
      <c r="C12577" t="s">
        <v>243</v>
      </c>
      <c r="D12577">
        <v>457.56</v>
      </c>
      <c r="E12577" t="s">
        <v>30879</v>
      </c>
    </row>
    <row r="12578" spans="1:5" hidden="1" x14ac:dyDescent="0.2">
      <c r="A12578" s="94" t="s">
        <v>5951</v>
      </c>
      <c r="B12578" t="s">
        <v>5952</v>
      </c>
      <c r="C12578" t="s">
        <v>243</v>
      </c>
      <c r="D12578">
        <v>514.77</v>
      </c>
      <c r="E12578" t="s">
        <v>30879</v>
      </c>
    </row>
    <row r="12579" spans="1:5" hidden="1" x14ac:dyDescent="0.2">
      <c r="A12579" s="94" t="s">
        <v>5953</v>
      </c>
      <c r="B12579" t="s">
        <v>5954</v>
      </c>
      <c r="C12579" t="s">
        <v>243</v>
      </c>
      <c r="D12579">
        <v>514.77</v>
      </c>
      <c r="E12579" t="s">
        <v>30879</v>
      </c>
    </row>
    <row r="12580" spans="1:5" hidden="1" x14ac:dyDescent="0.2">
      <c r="A12580" s="94" t="s">
        <v>5955</v>
      </c>
      <c r="B12580" t="s">
        <v>5956</v>
      </c>
      <c r="C12580" t="s">
        <v>243</v>
      </c>
      <c r="D12580">
        <v>571.98</v>
      </c>
      <c r="E12580" t="s">
        <v>30879</v>
      </c>
    </row>
    <row r="12581" spans="1:5" hidden="1" x14ac:dyDescent="0.2">
      <c r="A12581" s="94" t="s">
        <v>5957</v>
      </c>
      <c r="B12581" t="s">
        <v>32805</v>
      </c>
      <c r="C12581" t="s">
        <v>243</v>
      </c>
      <c r="D12581">
        <v>457.56</v>
      </c>
      <c r="E12581" t="s">
        <v>30879</v>
      </c>
    </row>
    <row r="12582" spans="1:5" hidden="1" x14ac:dyDescent="0.2">
      <c r="A12582" s="94" t="s">
        <v>5958</v>
      </c>
      <c r="B12582" t="s">
        <v>32806</v>
      </c>
      <c r="C12582" t="s">
        <v>243</v>
      </c>
      <c r="D12582">
        <v>514.77</v>
      </c>
      <c r="E12582" t="s">
        <v>30879</v>
      </c>
    </row>
    <row r="12583" spans="1:5" hidden="1" x14ac:dyDescent="0.2">
      <c r="A12583" s="94" t="s">
        <v>5959</v>
      </c>
      <c r="B12583" t="s">
        <v>32807</v>
      </c>
      <c r="C12583" t="s">
        <v>243</v>
      </c>
      <c r="D12583">
        <v>514.77</v>
      </c>
      <c r="E12583" t="s">
        <v>30879</v>
      </c>
    </row>
    <row r="12584" spans="1:5" hidden="1" x14ac:dyDescent="0.2">
      <c r="A12584" s="94" t="s">
        <v>5960</v>
      </c>
      <c r="B12584" t="s">
        <v>32802</v>
      </c>
      <c r="C12584" t="s">
        <v>243</v>
      </c>
      <c r="D12584">
        <v>571.98</v>
      </c>
      <c r="E12584" t="s">
        <v>30879</v>
      </c>
    </row>
    <row r="12585" spans="1:5" hidden="1" x14ac:dyDescent="0.2">
      <c r="A12585" s="94" t="s">
        <v>5961</v>
      </c>
      <c r="B12585" t="s">
        <v>5962</v>
      </c>
      <c r="C12585" t="s">
        <v>243</v>
      </c>
      <c r="D12585">
        <v>457.56</v>
      </c>
      <c r="E12585" t="s">
        <v>30879</v>
      </c>
    </row>
    <row r="12586" spans="1:5" hidden="1" x14ac:dyDescent="0.2">
      <c r="A12586" s="94" t="s">
        <v>5963</v>
      </c>
      <c r="B12586" t="s">
        <v>5964</v>
      </c>
      <c r="C12586" t="s">
        <v>243</v>
      </c>
      <c r="D12586">
        <v>514.77</v>
      </c>
      <c r="E12586" t="s">
        <v>30879</v>
      </c>
    </row>
    <row r="12587" spans="1:5" hidden="1" x14ac:dyDescent="0.2">
      <c r="A12587" s="94" t="s">
        <v>5965</v>
      </c>
      <c r="B12587" t="s">
        <v>5966</v>
      </c>
      <c r="C12587" t="s">
        <v>243</v>
      </c>
      <c r="D12587">
        <v>514.77</v>
      </c>
      <c r="E12587" t="s">
        <v>30879</v>
      </c>
    </row>
    <row r="12588" spans="1:5" hidden="1" x14ac:dyDescent="0.2">
      <c r="A12588" s="94" t="s">
        <v>5967</v>
      </c>
      <c r="B12588" t="s">
        <v>5968</v>
      </c>
      <c r="C12588" t="s">
        <v>243</v>
      </c>
      <c r="D12588">
        <v>571.98</v>
      </c>
      <c r="E12588" t="s">
        <v>30879</v>
      </c>
    </row>
    <row r="12589" spans="1:5" hidden="1" x14ac:dyDescent="0.2">
      <c r="A12589" s="94" t="s">
        <v>5969</v>
      </c>
      <c r="B12589" t="s">
        <v>5970</v>
      </c>
      <c r="C12589" t="s">
        <v>243</v>
      </c>
      <c r="D12589">
        <v>457.56</v>
      </c>
      <c r="E12589" t="s">
        <v>30879</v>
      </c>
    </row>
    <row r="12590" spans="1:5" hidden="1" x14ac:dyDescent="0.2">
      <c r="A12590" s="94" t="s">
        <v>5971</v>
      </c>
      <c r="B12590" t="s">
        <v>5972</v>
      </c>
      <c r="C12590" t="s">
        <v>243</v>
      </c>
      <c r="D12590">
        <v>514.77</v>
      </c>
      <c r="E12590" t="s">
        <v>30879</v>
      </c>
    </row>
    <row r="12591" spans="1:5" hidden="1" x14ac:dyDescent="0.2">
      <c r="A12591" s="94" t="s">
        <v>5973</v>
      </c>
      <c r="B12591" t="s">
        <v>5974</v>
      </c>
      <c r="C12591" t="s">
        <v>243</v>
      </c>
      <c r="D12591">
        <v>514.77</v>
      </c>
      <c r="E12591" t="s">
        <v>30879</v>
      </c>
    </row>
    <row r="12592" spans="1:5" hidden="1" x14ac:dyDescent="0.2">
      <c r="A12592" s="94" t="s">
        <v>5975</v>
      </c>
      <c r="B12592" t="s">
        <v>5976</v>
      </c>
      <c r="C12592" t="s">
        <v>243</v>
      </c>
      <c r="D12592">
        <v>571.98</v>
      </c>
      <c r="E12592" t="s">
        <v>30879</v>
      </c>
    </row>
    <row r="12593" spans="1:5" hidden="1" x14ac:dyDescent="0.2">
      <c r="A12593" s="94" t="s">
        <v>5977</v>
      </c>
      <c r="B12593" t="s">
        <v>5978</v>
      </c>
      <c r="C12593" t="s">
        <v>243</v>
      </c>
      <c r="D12593">
        <v>457.56</v>
      </c>
      <c r="E12593" t="s">
        <v>30879</v>
      </c>
    </row>
    <row r="12594" spans="1:5" hidden="1" x14ac:dyDescent="0.2">
      <c r="A12594" s="94" t="s">
        <v>5979</v>
      </c>
      <c r="B12594" t="s">
        <v>5980</v>
      </c>
      <c r="C12594" t="s">
        <v>243</v>
      </c>
      <c r="D12594">
        <v>514.77</v>
      </c>
      <c r="E12594" t="s">
        <v>30879</v>
      </c>
    </row>
    <row r="12595" spans="1:5" hidden="1" x14ac:dyDescent="0.2">
      <c r="A12595" s="94" t="s">
        <v>5981</v>
      </c>
      <c r="B12595" t="s">
        <v>5982</v>
      </c>
      <c r="C12595" t="s">
        <v>243</v>
      </c>
      <c r="D12595">
        <v>514.77</v>
      </c>
      <c r="E12595" t="s">
        <v>30879</v>
      </c>
    </row>
    <row r="12596" spans="1:5" hidden="1" x14ac:dyDescent="0.2">
      <c r="A12596" s="94" t="s">
        <v>5983</v>
      </c>
      <c r="B12596" t="s">
        <v>5984</v>
      </c>
      <c r="C12596" t="s">
        <v>243</v>
      </c>
      <c r="D12596">
        <v>571.98</v>
      </c>
      <c r="E12596" t="s">
        <v>30879</v>
      </c>
    </row>
    <row r="12597" spans="1:5" hidden="1" x14ac:dyDescent="0.2">
      <c r="A12597" s="94" t="s">
        <v>50418</v>
      </c>
      <c r="B12597" t="s">
        <v>50419</v>
      </c>
      <c r="C12597" t="s">
        <v>243</v>
      </c>
      <c r="D12597">
        <v>20.87</v>
      </c>
      <c r="E12597" t="s">
        <v>30879</v>
      </c>
    </row>
    <row r="12598" spans="1:5" hidden="1" x14ac:dyDescent="0.2">
      <c r="A12598" s="94" t="s">
        <v>50420</v>
      </c>
      <c r="B12598" t="s">
        <v>50421</v>
      </c>
      <c r="C12598" t="s">
        <v>243</v>
      </c>
      <c r="D12598">
        <v>48.54</v>
      </c>
      <c r="E12598" t="s">
        <v>30879</v>
      </c>
    </row>
    <row r="12599" spans="1:5" hidden="1" x14ac:dyDescent="0.2">
      <c r="A12599" s="94" t="s">
        <v>11663</v>
      </c>
      <c r="B12599" t="s">
        <v>33090</v>
      </c>
      <c r="C12599" t="s">
        <v>1195</v>
      </c>
      <c r="D12599">
        <v>91.54</v>
      </c>
      <c r="E12599" t="s">
        <v>30879</v>
      </c>
    </row>
    <row r="12600" spans="1:5" hidden="1" x14ac:dyDescent="0.2">
      <c r="A12600" s="94" t="s">
        <v>11664</v>
      </c>
      <c r="B12600" t="s">
        <v>33095</v>
      </c>
      <c r="C12600" t="s">
        <v>1195</v>
      </c>
      <c r="D12600">
        <v>91.54</v>
      </c>
      <c r="E12600" t="s">
        <v>30879</v>
      </c>
    </row>
    <row r="12601" spans="1:5" hidden="1" x14ac:dyDescent="0.2">
      <c r="A12601" s="94" t="s">
        <v>33096</v>
      </c>
      <c r="B12601" t="s">
        <v>33097</v>
      </c>
      <c r="C12601" t="s">
        <v>1195</v>
      </c>
      <c r="D12601">
        <v>120.15</v>
      </c>
      <c r="E12601" t="s">
        <v>30879</v>
      </c>
    </row>
    <row r="12602" spans="1:5" hidden="1" x14ac:dyDescent="0.2">
      <c r="A12602" s="94" t="s">
        <v>33091</v>
      </c>
      <c r="B12602" t="s">
        <v>33092</v>
      </c>
      <c r="C12602" t="s">
        <v>1195</v>
      </c>
      <c r="D12602">
        <v>120.15</v>
      </c>
      <c r="E12602" t="s">
        <v>30879</v>
      </c>
    </row>
    <row r="12603" spans="1:5" hidden="1" x14ac:dyDescent="0.2">
      <c r="A12603" s="94" t="s">
        <v>33093</v>
      </c>
      <c r="B12603" t="s">
        <v>33094</v>
      </c>
      <c r="C12603" t="s">
        <v>243</v>
      </c>
      <c r="D12603">
        <v>91.64</v>
      </c>
      <c r="E12603" t="s">
        <v>30879</v>
      </c>
    </row>
    <row r="12604" spans="1:5" hidden="1" x14ac:dyDescent="0.2">
      <c r="A12604" s="94" t="s">
        <v>33088</v>
      </c>
      <c r="B12604" t="s">
        <v>33089</v>
      </c>
      <c r="C12604" t="s">
        <v>1195</v>
      </c>
      <c r="D12604">
        <v>117.15</v>
      </c>
      <c r="E12604" t="s">
        <v>30879</v>
      </c>
    </row>
    <row r="12605" spans="1:5" hidden="1" x14ac:dyDescent="0.2">
      <c r="A12605" s="94" t="s">
        <v>11665</v>
      </c>
      <c r="B12605" t="s">
        <v>33004</v>
      </c>
      <c r="C12605" t="s">
        <v>243</v>
      </c>
      <c r="D12605">
        <v>83.58</v>
      </c>
      <c r="E12605" t="s">
        <v>30879</v>
      </c>
    </row>
    <row r="12606" spans="1:5" hidden="1" x14ac:dyDescent="0.2">
      <c r="A12606" s="94" t="s">
        <v>11666</v>
      </c>
      <c r="B12606" t="s">
        <v>32974</v>
      </c>
      <c r="C12606" t="s">
        <v>243</v>
      </c>
      <c r="D12606">
        <v>6.71</v>
      </c>
      <c r="E12606" t="s">
        <v>30879</v>
      </c>
    </row>
    <row r="12607" spans="1:5" hidden="1" x14ac:dyDescent="0.2">
      <c r="A12607" s="94" t="s">
        <v>11667</v>
      </c>
      <c r="B12607" t="s">
        <v>32716</v>
      </c>
      <c r="C12607" t="s">
        <v>243</v>
      </c>
      <c r="D12607">
        <v>22.62</v>
      </c>
      <c r="E12607" t="s">
        <v>30879</v>
      </c>
    </row>
    <row r="12608" spans="1:5" hidden="1" x14ac:dyDescent="0.2">
      <c r="A12608" s="94" t="s">
        <v>32896</v>
      </c>
      <c r="B12608" t="s">
        <v>32897</v>
      </c>
      <c r="C12608" t="s">
        <v>243</v>
      </c>
      <c r="D12608">
        <v>33.94</v>
      </c>
      <c r="E12608" t="s">
        <v>30879</v>
      </c>
    </row>
    <row r="12609" spans="1:5" hidden="1" x14ac:dyDescent="0.2">
      <c r="A12609" s="94" t="s">
        <v>11668</v>
      </c>
      <c r="B12609" t="s">
        <v>32895</v>
      </c>
      <c r="C12609" t="s">
        <v>243</v>
      </c>
      <c r="D12609">
        <v>27.81</v>
      </c>
      <c r="E12609" t="s">
        <v>30879</v>
      </c>
    </row>
    <row r="12610" spans="1:5" hidden="1" x14ac:dyDescent="0.2">
      <c r="A12610" s="94" t="s">
        <v>3846</v>
      </c>
      <c r="B12610" t="s">
        <v>32898</v>
      </c>
      <c r="C12610" t="s">
        <v>243</v>
      </c>
      <c r="D12610">
        <v>27.81</v>
      </c>
      <c r="E12610" t="s">
        <v>30879</v>
      </c>
    </row>
    <row r="12611" spans="1:5" hidden="1" x14ac:dyDescent="0.2">
      <c r="A12611" s="94" t="s">
        <v>11669</v>
      </c>
      <c r="B12611" t="s">
        <v>11670</v>
      </c>
      <c r="C12611" t="s">
        <v>243</v>
      </c>
      <c r="D12611">
        <v>84.05</v>
      </c>
      <c r="E12611" t="s">
        <v>30879</v>
      </c>
    </row>
    <row r="12612" spans="1:5" hidden="1" x14ac:dyDescent="0.2">
      <c r="A12612" s="94" t="s">
        <v>11671</v>
      </c>
      <c r="B12612" t="s">
        <v>32900</v>
      </c>
      <c r="C12612" t="s">
        <v>243</v>
      </c>
      <c r="D12612">
        <v>39.33</v>
      </c>
      <c r="E12612" t="s">
        <v>30879</v>
      </c>
    </row>
    <row r="12613" spans="1:5" hidden="1" x14ac:dyDescent="0.2">
      <c r="A12613" s="94" t="s">
        <v>3847</v>
      </c>
      <c r="B12613" t="s">
        <v>5985</v>
      </c>
      <c r="C12613" t="s">
        <v>243</v>
      </c>
      <c r="D12613">
        <v>39.33</v>
      </c>
      <c r="E12613" t="s">
        <v>30879</v>
      </c>
    </row>
    <row r="12614" spans="1:5" hidden="1" x14ac:dyDescent="0.2">
      <c r="A12614" s="94" t="s">
        <v>5986</v>
      </c>
      <c r="B12614" t="s">
        <v>32894</v>
      </c>
      <c r="C12614" t="s">
        <v>243</v>
      </c>
      <c r="D12614">
        <v>8.16</v>
      </c>
      <c r="E12614" t="s">
        <v>30879</v>
      </c>
    </row>
    <row r="12615" spans="1:5" hidden="1" x14ac:dyDescent="0.2">
      <c r="A12615" s="94" t="s">
        <v>5987</v>
      </c>
      <c r="B12615" t="s">
        <v>32899</v>
      </c>
      <c r="C12615" t="s">
        <v>243</v>
      </c>
      <c r="D12615">
        <v>28.9</v>
      </c>
      <c r="E12615" t="s">
        <v>30879</v>
      </c>
    </row>
    <row r="12616" spans="1:5" hidden="1" x14ac:dyDescent="0.2">
      <c r="A12616" s="94" t="s">
        <v>5988</v>
      </c>
      <c r="B12616" t="s">
        <v>32901</v>
      </c>
      <c r="C12616" t="s">
        <v>243</v>
      </c>
      <c r="D12616">
        <v>40.869999999999997</v>
      </c>
      <c r="E12616" t="s">
        <v>30879</v>
      </c>
    </row>
    <row r="12617" spans="1:5" hidden="1" x14ac:dyDescent="0.2">
      <c r="A12617" s="94" t="s">
        <v>11672</v>
      </c>
      <c r="B12617" t="s">
        <v>32893</v>
      </c>
      <c r="C12617" t="s">
        <v>243</v>
      </c>
      <c r="D12617">
        <v>8.06</v>
      </c>
      <c r="E12617" t="s">
        <v>30879</v>
      </c>
    </row>
    <row r="12618" spans="1:5" hidden="1" x14ac:dyDescent="0.2">
      <c r="A12618" s="94" t="s">
        <v>5989</v>
      </c>
      <c r="B12618" t="s">
        <v>32892</v>
      </c>
      <c r="C12618" t="s">
        <v>243</v>
      </c>
      <c r="D12618">
        <v>8.06</v>
      </c>
      <c r="E12618" t="s">
        <v>30879</v>
      </c>
    </row>
    <row r="12619" spans="1:5" hidden="1" x14ac:dyDescent="0.2">
      <c r="A12619" s="94" t="s">
        <v>32869</v>
      </c>
      <c r="B12619" t="s">
        <v>32870</v>
      </c>
      <c r="C12619" t="s">
        <v>1195</v>
      </c>
      <c r="D12619">
        <v>88.19</v>
      </c>
      <c r="E12619" t="s">
        <v>30879</v>
      </c>
    </row>
    <row r="12620" spans="1:5" hidden="1" x14ac:dyDescent="0.2">
      <c r="A12620" s="94" t="s">
        <v>11673</v>
      </c>
      <c r="B12620" t="s">
        <v>32818</v>
      </c>
      <c r="C12620" t="s">
        <v>243</v>
      </c>
      <c r="D12620">
        <v>25.64</v>
      </c>
      <c r="E12620" t="s">
        <v>30879</v>
      </c>
    </row>
    <row r="12621" spans="1:5" hidden="1" x14ac:dyDescent="0.2">
      <c r="A12621" s="94" t="s">
        <v>11674</v>
      </c>
      <c r="B12621" t="s">
        <v>11675</v>
      </c>
      <c r="C12621" t="s">
        <v>243</v>
      </c>
      <c r="D12621">
        <v>23.98</v>
      </c>
      <c r="E12621" t="s">
        <v>30879</v>
      </c>
    </row>
    <row r="12622" spans="1:5" hidden="1" x14ac:dyDescent="0.2">
      <c r="A12622" s="94" t="s">
        <v>32816</v>
      </c>
      <c r="B12622" t="s">
        <v>32817</v>
      </c>
      <c r="C12622" t="s">
        <v>243</v>
      </c>
      <c r="D12622">
        <v>25.29</v>
      </c>
      <c r="E12622" t="s">
        <v>30879</v>
      </c>
    </row>
    <row r="12623" spans="1:5" hidden="1" x14ac:dyDescent="0.2">
      <c r="A12623" s="94" t="s">
        <v>32823</v>
      </c>
      <c r="B12623" t="s">
        <v>32824</v>
      </c>
      <c r="C12623" t="s">
        <v>243</v>
      </c>
      <c r="D12623">
        <v>71.36</v>
      </c>
      <c r="E12623" t="s">
        <v>30879</v>
      </c>
    </row>
    <row r="12624" spans="1:5" hidden="1" x14ac:dyDescent="0.2">
      <c r="A12624" s="94" t="s">
        <v>11676</v>
      </c>
      <c r="B12624" t="s">
        <v>32743</v>
      </c>
      <c r="C12624" t="s">
        <v>1195</v>
      </c>
      <c r="D12624">
        <v>154</v>
      </c>
      <c r="E12624" t="s">
        <v>30879</v>
      </c>
    </row>
    <row r="12625" spans="1:5" hidden="1" x14ac:dyDescent="0.2">
      <c r="A12625" s="94" t="s">
        <v>32750</v>
      </c>
      <c r="B12625" t="s">
        <v>32751</v>
      </c>
      <c r="C12625" t="s">
        <v>1195</v>
      </c>
      <c r="D12625">
        <v>238.82</v>
      </c>
      <c r="E12625" t="s">
        <v>30879</v>
      </c>
    </row>
    <row r="12626" spans="1:5" hidden="1" x14ac:dyDescent="0.2">
      <c r="A12626" s="94" t="s">
        <v>11677</v>
      </c>
      <c r="B12626" t="s">
        <v>32856</v>
      </c>
      <c r="C12626" t="s">
        <v>243</v>
      </c>
      <c r="D12626">
        <v>80.13</v>
      </c>
      <c r="E12626" t="s">
        <v>30879</v>
      </c>
    </row>
    <row r="12627" spans="1:5" hidden="1" x14ac:dyDescent="0.2">
      <c r="A12627" s="94" t="s">
        <v>5990</v>
      </c>
      <c r="B12627" t="s">
        <v>32855</v>
      </c>
      <c r="C12627" t="s">
        <v>243</v>
      </c>
      <c r="D12627">
        <v>36.520000000000003</v>
      </c>
      <c r="E12627" t="s">
        <v>30879</v>
      </c>
    </row>
    <row r="12628" spans="1:5" hidden="1" x14ac:dyDescent="0.2">
      <c r="A12628" s="94" t="s">
        <v>22702</v>
      </c>
      <c r="B12628" t="s">
        <v>32853</v>
      </c>
      <c r="C12628" t="s">
        <v>243</v>
      </c>
      <c r="D12628">
        <v>62.21</v>
      </c>
      <c r="E12628" t="s">
        <v>30879</v>
      </c>
    </row>
    <row r="12629" spans="1:5" hidden="1" x14ac:dyDescent="0.2">
      <c r="A12629" s="94" t="s">
        <v>22703</v>
      </c>
      <c r="B12629" t="s">
        <v>22704</v>
      </c>
      <c r="C12629" t="s">
        <v>1031</v>
      </c>
      <c r="D12629">
        <v>62.21</v>
      </c>
      <c r="E12629" t="s">
        <v>30879</v>
      </c>
    </row>
    <row r="12630" spans="1:5" hidden="1" x14ac:dyDescent="0.2">
      <c r="A12630" s="94" t="s">
        <v>3206</v>
      </c>
      <c r="B12630" t="s">
        <v>32854</v>
      </c>
      <c r="C12630" t="s">
        <v>243</v>
      </c>
      <c r="D12630">
        <v>84.76</v>
      </c>
      <c r="E12630" t="s">
        <v>30879</v>
      </c>
    </row>
    <row r="12631" spans="1:5" hidden="1" x14ac:dyDescent="0.2">
      <c r="A12631" s="94" t="s">
        <v>22705</v>
      </c>
      <c r="B12631" t="s">
        <v>22706</v>
      </c>
      <c r="C12631" t="s">
        <v>1031</v>
      </c>
      <c r="D12631">
        <v>84.76</v>
      </c>
      <c r="E12631" t="s">
        <v>30879</v>
      </c>
    </row>
    <row r="12632" spans="1:5" hidden="1" x14ac:dyDescent="0.2">
      <c r="A12632" s="94" t="s">
        <v>5991</v>
      </c>
      <c r="B12632" t="s">
        <v>5992</v>
      </c>
      <c r="C12632" t="s">
        <v>243</v>
      </c>
      <c r="D12632">
        <v>160.99</v>
      </c>
      <c r="E12632" t="s">
        <v>30879</v>
      </c>
    </row>
    <row r="12633" spans="1:5" hidden="1" x14ac:dyDescent="0.2">
      <c r="A12633" s="94" t="s">
        <v>22707</v>
      </c>
      <c r="B12633" t="s">
        <v>22708</v>
      </c>
      <c r="C12633" t="s">
        <v>1031</v>
      </c>
      <c r="D12633">
        <v>160.99</v>
      </c>
      <c r="E12633" t="s">
        <v>30879</v>
      </c>
    </row>
    <row r="12634" spans="1:5" hidden="1" x14ac:dyDescent="0.2">
      <c r="A12634" s="94" t="s">
        <v>32847</v>
      </c>
      <c r="B12634" t="s">
        <v>32848</v>
      </c>
      <c r="C12634" t="s">
        <v>243</v>
      </c>
      <c r="D12634">
        <v>71.36</v>
      </c>
      <c r="E12634" t="s">
        <v>30879</v>
      </c>
    </row>
    <row r="12635" spans="1:5" hidden="1" x14ac:dyDescent="0.2">
      <c r="A12635" s="94" t="s">
        <v>4308</v>
      </c>
      <c r="B12635" t="s">
        <v>32842</v>
      </c>
      <c r="C12635" t="s">
        <v>243</v>
      </c>
      <c r="D12635">
        <v>36.520000000000003</v>
      </c>
      <c r="E12635" t="s">
        <v>30879</v>
      </c>
    </row>
    <row r="12636" spans="1:5" hidden="1" x14ac:dyDescent="0.2">
      <c r="A12636" s="94" t="s">
        <v>11678</v>
      </c>
      <c r="B12636" t="s">
        <v>32843</v>
      </c>
      <c r="C12636" t="s">
        <v>243</v>
      </c>
      <c r="D12636">
        <v>36.520000000000003</v>
      </c>
      <c r="E12636" t="s">
        <v>30879</v>
      </c>
    </row>
    <row r="12637" spans="1:5" hidden="1" x14ac:dyDescent="0.2">
      <c r="A12637" s="94" t="s">
        <v>4309</v>
      </c>
      <c r="B12637" t="s">
        <v>32844</v>
      </c>
      <c r="C12637" t="s">
        <v>243</v>
      </c>
      <c r="D12637">
        <v>36.520000000000003</v>
      </c>
      <c r="E12637" t="s">
        <v>30879</v>
      </c>
    </row>
    <row r="12638" spans="1:5" hidden="1" x14ac:dyDescent="0.2">
      <c r="A12638" s="94" t="s">
        <v>11679</v>
      </c>
      <c r="B12638" t="s">
        <v>32845</v>
      </c>
      <c r="C12638" t="s">
        <v>243</v>
      </c>
      <c r="D12638">
        <v>36.520000000000003</v>
      </c>
      <c r="E12638" t="s">
        <v>30879</v>
      </c>
    </row>
    <row r="12639" spans="1:5" hidden="1" x14ac:dyDescent="0.2">
      <c r="A12639" s="94" t="s">
        <v>3207</v>
      </c>
      <c r="B12639" t="s">
        <v>32849</v>
      </c>
      <c r="C12639" t="s">
        <v>243</v>
      </c>
      <c r="D12639">
        <v>62.21</v>
      </c>
      <c r="E12639" t="s">
        <v>30879</v>
      </c>
    </row>
    <row r="12640" spans="1:5" hidden="1" x14ac:dyDescent="0.2">
      <c r="A12640" s="94" t="s">
        <v>5993</v>
      </c>
      <c r="B12640" t="s">
        <v>32850</v>
      </c>
      <c r="C12640" t="s">
        <v>243</v>
      </c>
      <c r="D12640">
        <v>62.22</v>
      </c>
      <c r="E12640" t="s">
        <v>30879</v>
      </c>
    </row>
    <row r="12641" spans="1:5" hidden="1" x14ac:dyDescent="0.2">
      <c r="A12641" s="94" t="s">
        <v>3208</v>
      </c>
      <c r="B12641" t="s">
        <v>32851</v>
      </c>
      <c r="C12641" t="s">
        <v>243</v>
      </c>
      <c r="D12641">
        <v>84.77</v>
      </c>
      <c r="E12641" t="s">
        <v>30879</v>
      </c>
    </row>
    <row r="12642" spans="1:5" hidden="1" x14ac:dyDescent="0.2">
      <c r="A12642" s="94" t="s">
        <v>5994</v>
      </c>
      <c r="B12642" t="s">
        <v>32852</v>
      </c>
      <c r="C12642" t="s">
        <v>243</v>
      </c>
      <c r="D12642">
        <v>84.77</v>
      </c>
      <c r="E12642" t="s">
        <v>30879</v>
      </c>
    </row>
    <row r="12643" spans="1:5" hidden="1" x14ac:dyDescent="0.2">
      <c r="A12643" s="94" t="s">
        <v>22709</v>
      </c>
      <c r="B12643" t="s">
        <v>32846</v>
      </c>
      <c r="C12643" t="s">
        <v>243</v>
      </c>
      <c r="D12643">
        <v>161</v>
      </c>
      <c r="E12643" t="s">
        <v>30879</v>
      </c>
    </row>
    <row r="12644" spans="1:5" hidden="1" x14ac:dyDescent="0.2">
      <c r="A12644" s="94" t="s">
        <v>22710</v>
      </c>
      <c r="B12644" t="s">
        <v>22711</v>
      </c>
      <c r="C12644" t="s">
        <v>1031</v>
      </c>
      <c r="D12644">
        <v>160.99</v>
      </c>
      <c r="E12644" t="s">
        <v>30879</v>
      </c>
    </row>
    <row r="12645" spans="1:5" hidden="1" x14ac:dyDescent="0.2">
      <c r="A12645" s="94" t="s">
        <v>32859</v>
      </c>
      <c r="B12645" t="s">
        <v>32860</v>
      </c>
      <c r="C12645" t="s">
        <v>1195</v>
      </c>
      <c r="D12645">
        <v>111.99</v>
      </c>
      <c r="E12645" t="s">
        <v>30879</v>
      </c>
    </row>
    <row r="12646" spans="1:5" hidden="1" x14ac:dyDescent="0.2">
      <c r="A12646" s="94" t="s">
        <v>32861</v>
      </c>
      <c r="B12646" t="s">
        <v>32862</v>
      </c>
      <c r="C12646" t="s">
        <v>1195</v>
      </c>
      <c r="D12646">
        <v>111.99</v>
      </c>
      <c r="E12646" t="s">
        <v>30879</v>
      </c>
    </row>
    <row r="12647" spans="1:5" hidden="1" x14ac:dyDescent="0.2">
      <c r="A12647" s="94" t="s">
        <v>11680</v>
      </c>
      <c r="B12647" t="s">
        <v>32867</v>
      </c>
      <c r="C12647" t="s">
        <v>1195</v>
      </c>
      <c r="D12647">
        <v>80.13</v>
      </c>
      <c r="E12647" t="s">
        <v>30879</v>
      </c>
    </row>
    <row r="12648" spans="1:5" hidden="1" x14ac:dyDescent="0.2">
      <c r="A12648" s="94" t="s">
        <v>5995</v>
      </c>
      <c r="B12648" t="s">
        <v>33099</v>
      </c>
      <c r="C12648" t="s">
        <v>243</v>
      </c>
      <c r="D12648">
        <v>36.53</v>
      </c>
      <c r="E12648" t="s">
        <v>30879</v>
      </c>
    </row>
    <row r="12649" spans="1:5" hidden="1" x14ac:dyDescent="0.2">
      <c r="A12649" s="94" t="s">
        <v>5996</v>
      </c>
      <c r="B12649" t="s">
        <v>33098</v>
      </c>
      <c r="C12649" t="s">
        <v>243</v>
      </c>
      <c r="D12649">
        <v>36.520000000000003</v>
      </c>
      <c r="E12649" t="s">
        <v>30879</v>
      </c>
    </row>
    <row r="12650" spans="1:5" hidden="1" x14ac:dyDescent="0.2">
      <c r="A12650" s="94" t="s">
        <v>11681</v>
      </c>
      <c r="B12650" t="s">
        <v>32868</v>
      </c>
      <c r="C12650" t="s">
        <v>1195</v>
      </c>
      <c r="D12650">
        <v>80.13</v>
      </c>
      <c r="E12650" t="s">
        <v>30879</v>
      </c>
    </row>
    <row r="12651" spans="1:5" hidden="1" x14ac:dyDescent="0.2">
      <c r="A12651" s="94" t="s">
        <v>5997</v>
      </c>
      <c r="B12651" t="s">
        <v>32863</v>
      </c>
      <c r="C12651" t="s">
        <v>1031</v>
      </c>
      <c r="D12651">
        <v>62.21</v>
      </c>
      <c r="E12651" t="s">
        <v>30879</v>
      </c>
    </row>
    <row r="12652" spans="1:5" hidden="1" x14ac:dyDescent="0.2">
      <c r="A12652" s="94" t="s">
        <v>5998</v>
      </c>
      <c r="B12652" t="s">
        <v>32864</v>
      </c>
      <c r="C12652" t="s">
        <v>1031</v>
      </c>
      <c r="D12652">
        <v>62.21</v>
      </c>
      <c r="E12652" t="s">
        <v>30879</v>
      </c>
    </row>
    <row r="12653" spans="1:5" hidden="1" x14ac:dyDescent="0.2">
      <c r="A12653" s="94" t="s">
        <v>5999</v>
      </c>
      <c r="B12653" t="s">
        <v>32865</v>
      </c>
      <c r="C12653" t="s">
        <v>1031</v>
      </c>
      <c r="D12653">
        <v>84.76</v>
      </c>
      <c r="E12653" t="s">
        <v>30879</v>
      </c>
    </row>
    <row r="12654" spans="1:5" hidden="1" x14ac:dyDescent="0.2">
      <c r="A12654" s="94" t="s">
        <v>6000</v>
      </c>
      <c r="B12654" t="s">
        <v>32866</v>
      </c>
      <c r="C12654" t="s">
        <v>1031</v>
      </c>
      <c r="D12654">
        <v>84.76</v>
      </c>
      <c r="E12654" t="s">
        <v>30879</v>
      </c>
    </row>
    <row r="12655" spans="1:5" hidden="1" x14ac:dyDescent="0.2">
      <c r="A12655" s="94" t="s">
        <v>6001</v>
      </c>
      <c r="B12655" t="s">
        <v>32857</v>
      </c>
      <c r="C12655" t="s">
        <v>1031</v>
      </c>
      <c r="D12655">
        <v>160.99</v>
      </c>
      <c r="E12655" t="s">
        <v>30879</v>
      </c>
    </row>
    <row r="12656" spans="1:5" hidden="1" x14ac:dyDescent="0.2">
      <c r="A12656" s="94" t="s">
        <v>6002</v>
      </c>
      <c r="B12656" t="s">
        <v>32858</v>
      </c>
      <c r="C12656" t="s">
        <v>1031</v>
      </c>
      <c r="D12656">
        <v>160.99</v>
      </c>
      <c r="E12656" t="s">
        <v>30879</v>
      </c>
    </row>
    <row r="12657" spans="1:5" hidden="1" x14ac:dyDescent="0.2">
      <c r="A12657" s="94" t="s">
        <v>33100</v>
      </c>
      <c r="B12657" t="s">
        <v>33101</v>
      </c>
      <c r="C12657" t="s">
        <v>1031</v>
      </c>
      <c r="D12657">
        <v>192.43</v>
      </c>
      <c r="E12657" t="s">
        <v>30879</v>
      </c>
    </row>
    <row r="12658" spans="1:5" hidden="1" x14ac:dyDescent="0.2">
      <c r="A12658" s="94" t="s">
        <v>33102</v>
      </c>
      <c r="B12658" t="s">
        <v>33103</v>
      </c>
      <c r="C12658" t="s">
        <v>1031</v>
      </c>
      <c r="D12658">
        <v>192.43</v>
      </c>
      <c r="E12658" t="s">
        <v>30879</v>
      </c>
    </row>
    <row r="12659" spans="1:5" hidden="1" x14ac:dyDescent="0.2">
      <c r="A12659" s="94" t="s">
        <v>33075</v>
      </c>
      <c r="B12659" t="s">
        <v>33076</v>
      </c>
      <c r="C12659" t="s">
        <v>243</v>
      </c>
      <c r="D12659">
        <v>31.41</v>
      </c>
      <c r="E12659" t="s">
        <v>30879</v>
      </c>
    </row>
    <row r="12660" spans="1:5" hidden="1" x14ac:dyDescent="0.2">
      <c r="A12660" s="94" t="s">
        <v>33077</v>
      </c>
      <c r="B12660" t="s">
        <v>33078</v>
      </c>
      <c r="C12660" t="s">
        <v>243</v>
      </c>
      <c r="D12660">
        <v>20.59</v>
      </c>
      <c r="E12660" t="s">
        <v>30879</v>
      </c>
    </row>
    <row r="12661" spans="1:5" hidden="1" x14ac:dyDescent="0.2">
      <c r="A12661" s="94" t="s">
        <v>33012</v>
      </c>
      <c r="B12661" t="s">
        <v>33013</v>
      </c>
      <c r="C12661" t="s">
        <v>243</v>
      </c>
      <c r="D12661">
        <v>22.69</v>
      </c>
      <c r="E12661" t="s">
        <v>30879</v>
      </c>
    </row>
    <row r="12662" spans="1:5" hidden="1" x14ac:dyDescent="0.2">
      <c r="A12662" s="94" t="s">
        <v>22712</v>
      </c>
      <c r="B12662" t="s">
        <v>22713</v>
      </c>
      <c r="C12662" t="s">
        <v>1031</v>
      </c>
      <c r="D12662">
        <v>74.78</v>
      </c>
      <c r="E12662" t="s">
        <v>30879</v>
      </c>
    </row>
    <row r="12663" spans="1:5" hidden="1" x14ac:dyDescent="0.2">
      <c r="A12663" s="94" t="s">
        <v>22714</v>
      </c>
      <c r="B12663" t="s">
        <v>22715</v>
      </c>
      <c r="C12663" t="s">
        <v>1031</v>
      </c>
      <c r="D12663">
        <v>74.78</v>
      </c>
      <c r="E12663" t="s">
        <v>30879</v>
      </c>
    </row>
    <row r="12664" spans="1:5" hidden="1" x14ac:dyDescent="0.2">
      <c r="A12664" s="94" t="s">
        <v>22716</v>
      </c>
      <c r="B12664" t="s">
        <v>22717</v>
      </c>
      <c r="C12664" t="s">
        <v>1031</v>
      </c>
      <c r="D12664">
        <v>74.78</v>
      </c>
      <c r="E12664" t="s">
        <v>30879</v>
      </c>
    </row>
    <row r="12665" spans="1:5" hidden="1" x14ac:dyDescent="0.2">
      <c r="A12665" s="94" t="s">
        <v>22718</v>
      </c>
      <c r="B12665" t="s">
        <v>22719</v>
      </c>
      <c r="C12665" t="s">
        <v>1031</v>
      </c>
      <c r="D12665">
        <v>74.78</v>
      </c>
      <c r="E12665" t="s">
        <v>30879</v>
      </c>
    </row>
    <row r="12666" spans="1:5" hidden="1" x14ac:dyDescent="0.2">
      <c r="A12666" s="94" t="s">
        <v>22720</v>
      </c>
      <c r="B12666" t="s">
        <v>22721</v>
      </c>
      <c r="C12666" t="s">
        <v>1031</v>
      </c>
      <c r="D12666">
        <v>74.78</v>
      </c>
      <c r="E12666" t="s">
        <v>30879</v>
      </c>
    </row>
    <row r="12667" spans="1:5" hidden="1" x14ac:dyDescent="0.2">
      <c r="A12667" s="94" t="s">
        <v>22722</v>
      </c>
      <c r="B12667" t="s">
        <v>22723</v>
      </c>
      <c r="C12667" t="s">
        <v>1031</v>
      </c>
      <c r="D12667">
        <v>74.78</v>
      </c>
      <c r="E12667" t="s">
        <v>30879</v>
      </c>
    </row>
    <row r="12668" spans="1:5" hidden="1" x14ac:dyDescent="0.2">
      <c r="A12668" s="94" t="s">
        <v>22724</v>
      </c>
      <c r="B12668" t="s">
        <v>22725</v>
      </c>
      <c r="C12668" t="s">
        <v>1031</v>
      </c>
      <c r="D12668">
        <v>74.78</v>
      </c>
      <c r="E12668" t="s">
        <v>30879</v>
      </c>
    </row>
    <row r="12669" spans="1:5" hidden="1" x14ac:dyDescent="0.2">
      <c r="A12669" s="94" t="s">
        <v>22726</v>
      </c>
      <c r="B12669" t="s">
        <v>22727</v>
      </c>
      <c r="C12669" t="s">
        <v>1031</v>
      </c>
      <c r="D12669">
        <v>74.78</v>
      </c>
      <c r="E12669" t="s">
        <v>30879</v>
      </c>
    </row>
    <row r="12670" spans="1:5" hidden="1" x14ac:dyDescent="0.2">
      <c r="A12670" s="94" t="s">
        <v>11682</v>
      </c>
      <c r="B12670" t="s">
        <v>11683</v>
      </c>
      <c r="C12670" t="s">
        <v>1031</v>
      </c>
      <c r="D12670">
        <v>74.78</v>
      </c>
      <c r="E12670" t="s">
        <v>30879</v>
      </c>
    </row>
    <row r="12671" spans="1:5" hidden="1" x14ac:dyDescent="0.2">
      <c r="A12671" s="94" t="s">
        <v>22728</v>
      </c>
      <c r="B12671" t="s">
        <v>22729</v>
      </c>
      <c r="C12671" t="s">
        <v>1031</v>
      </c>
      <c r="D12671">
        <v>74.78</v>
      </c>
      <c r="E12671" t="s">
        <v>30879</v>
      </c>
    </row>
    <row r="12672" spans="1:5" hidden="1" x14ac:dyDescent="0.2">
      <c r="A12672" s="94" t="s">
        <v>11684</v>
      </c>
      <c r="B12672" t="s">
        <v>11685</v>
      </c>
      <c r="C12672" t="s">
        <v>1031</v>
      </c>
      <c r="D12672">
        <v>74.78</v>
      </c>
      <c r="E12672" t="s">
        <v>30879</v>
      </c>
    </row>
    <row r="12673" spans="1:5" hidden="1" x14ac:dyDescent="0.2">
      <c r="A12673" s="94" t="s">
        <v>22730</v>
      </c>
      <c r="B12673" t="s">
        <v>22731</v>
      </c>
      <c r="C12673" t="s">
        <v>1031</v>
      </c>
      <c r="D12673">
        <v>74.78</v>
      </c>
      <c r="E12673" t="s">
        <v>30879</v>
      </c>
    </row>
    <row r="12674" spans="1:5" hidden="1" x14ac:dyDescent="0.2">
      <c r="A12674" s="94" t="s">
        <v>22732</v>
      </c>
      <c r="B12674" t="s">
        <v>22733</v>
      </c>
      <c r="C12674" t="s">
        <v>1031</v>
      </c>
      <c r="D12674">
        <v>74.78</v>
      </c>
      <c r="E12674" t="s">
        <v>30879</v>
      </c>
    </row>
    <row r="12675" spans="1:5" hidden="1" x14ac:dyDescent="0.2">
      <c r="A12675" s="94" t="s">
        <v>22734</v>
      </c>
      <c r="B12675" t="s">
        <v>22735</v>
      </c>
      <c r="C12675" t="s">
        <v>1031</v>
      </c>
      <c r="D12675">
        <v>74.78</v>
      </c>
      <c r="E12675" t="s">
        <v>30879</v>
      </c>
    </row>
    <row r="12676" spans="1:5" hidden="1" x14ac:dyDescent="0.2">
      <c r="A12676" s="94" t="s">
        <v>22736</v>
      </c>
      <c r="B12676" t="s">
        <v>22737</v>
      </c>
      <c r="C12676" t="s">
        <v>1031</v>
      </c>
      <c r="D12676">
        <v>74.78</v>
      </c>
      <c r="E12676" t="s">
        <v>30879</v>
      </c>
    </row>
    <row r="12677" spans="1:5" hidden="1" x14ac:dyDescent="0.2">
      <c r="A12677" s="94" t="s">
        <v>22738</v>
      </c>
      <c r="B12677" t="s">
        <v>22739</v>
      </c>
      <c r="C12677" t="s">
        <v>1031</v>
      </c>
      <c r="D12677">
        <v>74.78</v>
      </c>
      <c r="E12677" t="s">
        <v>30879</v>
      </c>
    </row>
    <row r="12678" spans="1:5" hidden="1" x14ac:dyDescent="0.2">
      <c r="A12678" s="94" t="s">
        <v>22740</v>
      </c>
      <c r="B12678" t="s">
        <v>22741</v>
      </c>
      <c r="C12678" t="s">
        <v>243</v>
      </c>
      <c r="D12678">
        <v>34.31</v>
      </c>
      <c r="E12678" t="s">
        <v>30879</v>
      </c>
    </row>
    <row r="12679" spans="1:5" hidden="1" x14ac:dyDescent="0.2">
      <c r="A12679" s="94" t="s">
        <v>22742</v>
      </c>
      <c r="B12679" t="s">
        <v>22743</v>
      </c>
      <c r="C12679" t="s">
        <v>243</v>
      </c>
      <c r="D12679">
        <v>34.31</v>
      </c>
      <c r="E12679" t="s">
        <v>30879</v>
      </c>
    </row>
    <row r="12680" spans="1:5" hidden="1" x14ac:dyDescent="0.2">
      <c r="A12680" s="94" t="s">
        <v>22744</v>
      </c>
      <c r="B12680" t="s">
        <v>22745</v>
      </c>
      <c r="C12680" t="s">
        <v>243</v>
      </c>
      <c r="D12680">
        <v>34.31</v>
      </c>
      <c r="E12680" t="s">
        <v>30879</v>
      </c>
    </row>
    <row r="12681" spans="1:5" hidden="1" x14ac:dyDescent="0.2">
      <c r="A12681" s="94" t="s">
        <v>22746</v>
      </c>
      <c r="B12681" t="s">
        <v>22747</v>
      </c>
      <c r="C12681" t="s">
        <v>243</v>
      </c>
      <c r="D12681">
        <v>62.22</v>
      </c>
      <c r="E12681" t="s">
        <v>30879</v>
      </c>
    </row>
    <row r="12682" spans="1:5" hidden="1" x14ac:dyDescent="0.2">
      <c r="A12682" s="94" t="s">
        <v>22748</v>
      </c>
      <c r="B12682" t="s">
        <v>22749</v>
      </c>
      <c r="C12682" t="s">
        <v>243</v>
      </c>
      <c r="D12682">
        <v>62.22</v>
      </c>
      <c r="E12682" t="s">
        <v>30879</v>
      </c>
    </row>
    <row r="12683" spans="1:5" hidden="1" x14ac:dyDescent="0.2">
      <c r="A12683" s="94" t="s">
        <v>22750</v>
      </c>
      <c r="B12683" t="s">
        <v>22751</v>
      </c>
      <c r="C12683" t="s">
        <v>243</v>
      </c>
      <c r="D12683">
        <v>62.22</v>
      </c>
      <c r="E12683" t="s">
        <v>30879</v>
      </c>
    </row>
    <row r="12684" spans="1:5" hidden="1" x14ac:dyDescent="0.2">
      <c r="A12684" s="94" t="s">
        <v>22752</v>
      </c>
      <c r="B12684" t="s">
        <v>22753</v>
      </c>
      <c r="C12684" t="s">
        <v>243</v>
      </c>
      <c r="D12684">
        <v>173.57</v>
      </c>
      <c r="E12684" t="s">
        <v>30879</v>
      </c>
    </row>
    <row r="12685" spans="1:5" hidden="1" x14ac:dyDescent="0.2">
      <c r="A12685" s="94" t="s">
        <v>22754</v>
      </c>
      <c r="B12685" t="s">
        <v>22755</v>
      </c>
      <c r="C12685" t="s">
        <v>243</v>
      </c>
      <c r="D12685">
        <v>189.79</v>
      </c>
      <c r="E12685" t="s">
        <v>30879</v>
      </c>
    </row>
    <row r="12686" spans="1:5" hidden="1" x14ac:dyDescent="0.2">
      <c r="A12686" s="94" t="s">
        <v>22756</v>
      </c>
      <c r="B12686" t="s">
        <v>22757</v>
      </c>
      <c r="C12686" t="s">
        <v>243</v>
      </c>
      <c r="D12686">
        <v>173.57</v>
      </c>
      <c r="E12686" t="s">
        <v>30879</v>
      </c>
    </row>
    <row r="12687" spans="1:5" hidden="1" x14ac:dyDescent="0.2">
      <c r="A12687" s="94" t="s">
        <v>22758</v>
      </c>
      <c r="B12687" t="s">
        <v>22759</v>
      </c>
      <c r="C12687" t="s">
        <v>243</v>
      </c>
      <c r="D12687">
        <v>74.78</v>
      </c>
      <c r="E12687" t="s">
        <v>30879</v>
      </c>
    </row>
    <row r="12688" spans="1:5" hidden="1" x14ac:dyDescent="0.2">
      <c r="A12688" s="94" t="s">
        <v>22760</v>
      </c>
      <c r="B12688" t="s">
        <v>22761</v>
      </c>
      <c r="C12688" t="s">
        <v>243</v>
      </c>
      <c r="D12688">
        <v>74.78</v>
      </c>
      <c r="E12688" t="s">
        <v>30879</v>
      </c>
    </row>
    <row r="12689" spans="1:5" hidden="1" x14ac:dyDescent="0.2">
      <c r="A12689" s="94" t="s">
        <v>22762</v>
      </c>
      <c r="B12689" t="s">
        <v>22763</v>
      </c>
      <c r="C12689" t="s">
        <v>243</v>
      </c>
      <c r="D12689">
        <v>74.78</v>
      </c>
      <c r="E12689" t="s">
        <v>30879</v>
      </c>
    </row>
    <row r="12690" spans="1:5" hidden="1" x14ac:dyDescent="0.2">
      <c r="A12690" s="94" t="s">
        <v>22764</v>
      </c>
      <c r="B12690" t="s">
        <v>22765</v>
      </c>
      <c r="C12690" t="s">
        <v>243</v>
      </c>
      <c r="D12690">
        <v>34.31</v>
      </c>
      <c r="E12690" t="s">
        <v>30879</v>
      </c>
    </row>
    <row r="12691" spans="1:5" hidden="1" x14ac:dyDescent="0.2">
      <c r="A12691" s="94" t="s">
        <v>22766</v>
      </c>
      <c r="B12691" t="s">
        <v>22767</v>
      </c>
      <c r="C12691" t="s">
        <v>243</v>
      </c>
      <c r="D12691">
        <v>34.31</v>
      </c>
      <c r="E12691" t="s">
        <v>30879</v>
      </c>
    </row>
    <row r="12692" spans="1:5" hidden="1" x14ac:dyDescent="0.2">
      <c r="A12692" s="94" t="s">
        <v>22768</v>
      </c>
      <c r="B12692" t="s">
        <v>22769</v>
      </c>
      <c r="C12692" t="s">
        <v>243</v>
      </c>
      <c r="D12692">
        <v>34.31</v>
      </c>
      <c r="E12692" t="s">
        <v>30879</v>
      </c>
    </row>
    <row r="12693" spans="1:5" hidden="1" x14ac:dyDescent="0.2">
      <c r="A12693" s="94" t="s">
        <v>22770</v>
      </c>
      <c r="B12693" t="s">
        <v>22771</v>
      </c>
      <c r="C12693" t="s">
        <v>243</v>
      </c>
      <c r="D12693">
        <v>62.22</v>
      </c>
      <c r="E12693" t="s">
        <v>30879</v>
      </c>
    </row>
    <row r="12694" spans="1:5" hidden="1" x14ac:dyDescent="0.2">
      <c r="A12694" s="94" t="s">
        <v>22772</v>
      </c>
      <c r="B12694" t="s">
        <v>22773</v>
      </c>
      <c r="C12694" t="s">
        <v>243</v>
      </c>
      <c r="D12694">
        <v>62.22</v>
      </c>
      <c r="E12694" t="s">
        <v>30879</v>
      </c>
    </row>
    <row r="12695" spans="1:5" hidden="1" x14ac:dyDescent="0.2">
      <c r="A12695" s="94" t="s">
        <v>22774</v>
      </c>
      <c r="B12695" t="s">
        <v>22775</v>
      </c>
      <c r="C12695" t="s">
        <v>243</v>
      </c>
      <c r="D12695">
        <v>62.22</v>
      </c>
      <c r="E12695" t="s">
        <v>30879</v>
      </c>
    </row>
    <row r="12696" spans="1:5" hidden="1" x14ac:dyDescent="0.2">
      <c r="A12696" s="94" t="s">
        <v>22776</v>
      </c>
      <c r="B12696" t="s">
        <v>22777</v>
      </c>
      <c r="C12696" t="s">
        <v>243</v>
      </c>
      <c r="D12696">
        <v>173.57</v>
      </c>
      <c r="E12696" t="s">
        <v>30879</v>
      </c>
    </row>
    <row r="12697" spans="1:5" hidden="1" x14ac:dyDescent="0.2">
      <c r="A12697" s="94" t="s">
        <v>22778</v>
      </c>
      <c r="B12697" t="s">
        <v>22779</v>
      </c>
      <c r="C12697" t="s">
        <v>243</v>
      </c>
      <c r="D12697">
        <v>189.79</v>
      </c>
      <c r="E12697" t="s">
        <v>30879</v>
      </c>
    </row>
    <row r="12698" spans="1:5" hidden="1" x14ac:dyDescent="0.2">
      <c r="A12698" s="94" t="s">
        <v>22780</v>
      </c>
      <c r="B12698" t="s">
        <v>22781</v>
      </c>
      <c r="C12698" t="s">
        <v>243</v>
      </c>
      <c r="D12698">
        <v>173.57</v>
      </c>
      <c r="E12698" t="s">
        <v>30879</v>
      </c>
    </row>
    <row r="12699" spans="1:5" hidden="1" x14ac:dyDescent="0.2">
      <c r="A12699" s="94" t="s">
        <v>22782</v>
      </c>
      <c r="B12699" t="s">
        <v>22783</v>
      </c>
      <c r="C12699" t="s">
        <v>243</v>
      </c>
      <c r="D12699">
        <v>74.78</v>
      </c>
      <c r="E12699" t="s">
        <v>30879</v>
      </c>
    </row>
    <row r="12700" spans="1:5" hidden="1" x14ac:dyDescent="0.2">
      <c r="A12700" s="94" t="s">
        <v>22784</v>
      </c>
      <c r="B12700" t="s">
        <v>22785</v>
      </c>
      <c r="C12700" t="s">
        <v>243</v>
      </c>
      <c r="D12700">
        <v>74.78</v>
      </c>
      <c r="E12700" t="s">
        <v>30879</v>
      </c>
    </row>
    <row r="12701" spans="1:5" hidden="1" x14ac:dyDescent="0.2">
      <c r="A12701" s="94" t="s">
        <v>22786</v>
      </c>
      <c r="B12701" t="s">
        <v>22787</v>
      </c>
      <c r="C12701" t="s">
        <v>243</v>
      </c>
      <c r="D12701">
        <v>74.78</v>
      </c>
      <c r="E12701" t="s">
        <v>30879</v>
      </c>
    </row>
    <row r="12702" spans="1:5" hidden="1" x14ac:dyDescent="0.2">
      <c r="A12702" s="94" t="s">
        <v>11686</v>
      </c>
      <c r="B12702" t="s">
        <v>11687</v>
      </c>
      <c r="C12702" t="s">
        <v>243</v>
      </c>
      <c r="D12702">
        <v>34.31</v>
      </c>
      <c r="E12702" t="s">
        <v>30879</v>
      </c>
    </row>
    <row r="12703" spans="1:5" hidden="1" x14ac:dyDescent="0.2">
      <c r="A12703" s="94" t="s">
        <v>22788</v>
      </c>
      <c r="B12703" t="s">
        <v>33002</v>
      </c>
      <c r="C12703" t="s">
        <v>243</v>
      </c>
      <c r="D12703">
        <v>34.31</v>
      </c>
      <c r="E12703" t="s">
        <v>30879</v>
      </c>
    </row>
    <row r="12704" spans="1:5" hidden="1" x14ac:dyDescent="0.2">
      <c r="A12704" s="94" t="s">
        <v>11688</v>
      </c>
      <c r="B12704" t="s">
        <v>11689</v>
      </c>
      <c r="C12704" t="s">
        <v>243</v>
      </c>
      <c r="D12704">
        <v>34.31</v>
      </c>
      <c r="E12704" t="s">
        <v>30879</v>
      </c>
    </row>
    <row r="12705" spans="1:5" hidden="1" x14ac:dyDescent="0.2">
      <c r="A12705" s="94" t="s">
        <v>11690</v>
      </c>
      <c r="B12705" t="s">
        <v>11691</v>
      </c>
      <c r="C12705" t="s">
        <v>243</v>
      </c>
      <c r="D12705">
        <v>62.22</v>
      </c>
      <c r="E12705" t="s">
        <v>30879</v>
      </c>
    </row>
    <row r="12706" spans="1:5" hidden="1" x14ac:dyDescent="0.2">
      <c r="A12706" s="94" t="s">
        <v>11692</v>
      </c>
      <c r="B12706" t="s">
        <v>33003</v>
      </c>
      <c r="C12706" t="s">
        <v>243</v>
      </c>
      <c r="D12706">
        <v>62.22</v>
      </c>
      <c r="E12706" t="s">
        <v>30879</v>
      </c>
    </row>
    <row r="12707" spans="1:5" hidden="1" x14ac:dyDescent="0.2">
      <c r="A12707" s="94" t="s">
        <v>11693</v>
      </c>
      <c r="B12707" t="s">
        <v>11694</v>
      </c>
      <c r="C12707" t="s">
        <v>243</v>
      </c>
      <c r="D12707">
        <v>62.22</v>
      </c>
      <c r="E12707" t="s">
        <v>30879</v>
      </c>
    </row>
    <row r="12708" spans="1:5" hidden="1" x14ac:dyDescent="0.2">
      <c r="A12708" s="94" t="s">
        <v>11695</v>
      </c>
      <c r="B12708" t="s">
        <v>11696</v>
      </c>
      <c r="C12708" t="s">
        <v>243</v>
      </c>
      <c r="D12708">
        <v>173.57</v>
      </c>
      <c r="E12708" t="s">
        <v>30879</v>
      </c>
    </row>
    <row r="12709" spans="1:5" hidden="1" x14ac:dyDescent="0.2">
      <c r="A12709" s="94" t="s">
        <v>11697</v>
      </c>
      <c r="B12709" t="s">
        <v>11698</v>
      </c>
      <c r="C12709" t="s">
        <v>243</v>
      </c>
      <c r="D12709">
        <v>189.79</v>
      </c>
      <c r="E12709" t="s">
        <v>30879</v>
      </c>
    </row>
    <row r="12710" spans="1:5" hidden="1" x14ac:dyDescent="0.2">
      <c r="A12710" s="94" t="s">
        <v>11699</v>
      </c>
      <c r="B12710" t="s">
        <v>11700</v>
      </c>
      <c r="C12710" t="s">
        <v>243</v>
      </c>
      <c r="D12710">
        <v>173.57</v>
      </c>
      <c r="E12710" t="s">
        <v>30879</v>
      </c>
    </row>
    <row r="12711" spans="1:5" hidden="1" x14ac:dyDescent="0.2">
      <c r="A12711" s="94" t="s">
        <v>11701</v>
      </c>
      <c r="B12711" t="s">
        <v>11702</v>
      </c>
      <c r="C12711" t="s">
        <v>243</v>
      </c>
      <c r="D12711">
        <v>74.78</v>
      </c>
      <c r="E12711" t="s">
        <v>30879</v>
      </c>
    </row>
    <row r="12712" spans="1:5" hidden="1" x14ac:dyDescent="0.2">
      <c r="A12712" s="94" t="s">
        <v>11703</v>
      </c>
      <c r="B12712" t="s">
        <v>11704</v>
      </c>
      <c r="C12712" t="s">
        <v>243</v>
      </c>
      <c r="D12712">
        <v>74.78</v>
      </c>
      <c r="E12712" t="s">
        <v>30879</v>
      </c>
    </row>
    <row r="12713" spans="1:5" hidden="1" x14ac:dyDescent="0.2">
      <c r="A12713" s="94" t="s">
        <v>11705</v>
      </c>
      <c r="B12713" t="s">
        <v>11706</v>
      </c>
      <c r="C12713" t="s">
        <v>243</v>
      </c>
      <c r="D12713">
        <v>74.78</v>
      </c>
      <c r="E12713" t="s">
        <v>30879</v>
      </c>
    </row>
    <row r="12714" spans="1:5" hidden="1" x14ac:dyDescent="0.2">
      <c r="A12714" s="94" t="s">
        <v>11707</v>
      </c>
      <c r="B12714" t="s">
        <v>11708</v>
      </c>
      <c r="C12714" t="s">
        <v>243</v>
      </c>
      <c r="D12714">
        <v>34.31</v>
      </c>
      <c r="E12714" t="s">
        <v>30879</v>
      </c>
    </row>
    <row r="12715" spans="1:5" hidden="1" x14ac:dyDescent="0.2">
      <c r="A12715" s="94" t="s">
        <v>11709</v>
      </c>
      <c r="B12715" t="s">
        <v>11710</v>
      </c>
      <c r="C12715" t="s">
        <v>243</v>
      </c>
      <c r="D12715">
        <v>34.31</v>
      </c>
      <c r="E12715" t="s">
        <v>30879</v>
      </c>
    </row>
    <row r="12716" spans="1:5" hidden="1" x14ac:dyDescent="0.2">
      <c r="A12716" s="94" t="s">
        <v>11711</v>
      </c>
      <c r="B12716" t="s">
        <v>11712</v>
      </c>
      <c r="C12716" t="s">
        <v>243</v>
      </c>
      <c r="D12716">
        <v>34.31</v>
      </c>
      <c r="E12716" t="s">
        <v>30879</v>
      </c>
    </row>
    <row r="12717" spans="1:5" hidden="1" x14ac:dyDescent="0.2">
      <c r="A12717" s="94" t="s">
        <v>11713</v>
      </c>
      <c r="B12717" t="s">
        <v>11714</v>
      </c>
      <c r="C12717" t="s">
        <v>243</v>
      </c>
      <c r="D12717">
        <v>62.22</v>
      </c>
      <c r="E12717" t="s">
        <v>30879</v>
      </c>
    </row>
    <row r="12718" spans="1:5" hidden="1" x14ac:dyDescent="0.2">
      <c r="A12718" s="94" t="s">
        <v>11715</v>
      </c>
      <c r="B12718" t="s">
        <v>11716</v>
      </c>
      <c r="C12718" t="s">
        <v>243</v>
      </c>
      <c r="D12718">
        <v>62.22</v>
      </c>
      <c r="E12718" t="s">
        <v>30879</v>
      </c>
    </row>
    <row r="12719" spans="1:5" hidden="1" x14ac:dyDescent="0.2">
      <c r="A12719" s="94" t="s">
        <v>11717</v>
      </c>
      <c r="B12719" t="s">
        <v>11718</v>
      </c>
      <c r="C12719" t="s">
        <v>243</v>
      </c>
      <c r="D12719">
        <v>62.22</v>
      </c>
      <c r="E12719" t="s">
        <v>30879</v>
      </c>
    </row>
    <row r="12720" spans="1:5" hidden="1" x14ac:dyDescent="0.2">
      <c r="A12720" s="94" t="s">
        <v>11719</v>
      </c>
      <c r="B12720" t="s">
        <v>11720</v>
      </c>
      <c r="C12720" t="s">
        <v>243</v>
      </c>
      <c r="D12720">
        <v>173.57</v>
      </c>
      <c r="E12720" t="s">
        <v>30879</v>
      </c>
    </row>
    <row r="12721" spans="1:5" hidden="1" x14ac:dyDescent="0.2">
      <c r="A12721" s="94" t="s">
        <v>11721</v>
      </c>
      <c r="B12721" t="s">
        <v>11722</v>
      </c>
      <c r="C12721" t="s">
        <v>243</v>
      </c>
      <c r="D12721">
        <v>189.79</v>
      </c>
      <c r="E12721" t="s">
        <v>30879</v>
      </c>
    </row>
    <row r="12722" spans="1:5" hidden="1" x14ac:dyDescent="0.2">
      <c r="A12722" s="94" t="s">
        <v>11723</v>
      </c>
      <c r="B12722" t="s">
        <v>11724</v>
      </c>
      <c r="C12722" t="s">
        <v>243</v>
      </c>
      <c r="D12722">
        <v>173.57</v>
      </c>
      <c r="E12722" t="s">
        <v>30879</v>
      </c>
    </row>
    <row r="12723" spans="1:5" hidden="1" x14ac:dyDescent="0.2">
      <c r="A12723" s="94" t="s">
        <v>11725</v>
      </c>
      <c r="B12723" t="s">
        <v>11726</v>
      </c>
      <c r="C12723" t="s">
        <v>243</v>
      </c>
      <c r="D12723">
        <v>74.78</v>
      </c>
      <c r="E12723" t="s">
        <v>30879</v>
      </c>
    </row>
    <row r="12724" spans="1:5" hidden="1" x14ac:dyDescent="0.2">
      <c r="A12724" s="94" t="s">
        <v>11727</v>
      </c>
      <c r="B12724" t="s">
        <v>11728</v>
      </c>
      <c r="C12724" t="s">
        <v>243</v>
      </c>
      <c r="D12724">
        <v>74.78</v>
      </c>
      <c r="E12724" t="s">
        <v>30879</v>
      </c>
    </row>
    <row r="12725" spans="1:5" hidden="1" x14ac:dyDescent="0.2">
      <c r="A12725" s="94" t="s">
        <v>11729</v>
      </c>
      <c r="B12725" t="s">
        <v>11730</v>
      </c>
      <c r="C12725" t="s">
        <v>243</v>
      </c>
      <c r="D12725">
        <v>74.78</v>
      </c>
      <c r="E12725" t="s">
        <v>30879</v>
      </c>
    </row>
    <row r="12726" spans="1:5" hidden="1" x14ac:dyDescent="0.2">
      <c r="A12726" s="94" t="s">
        <v>11731</v>
      </c>
      <c r="B12726" t="s">
        <v>11732</v>
      </c>
      <c r="C12726" t="s">
        <v>1195</v>
      </c>
      <c r="D12726">
        <v>66.069999999999993</v>
      </c>
      <c r="E12726" t="s">
        <v>30879</v>
      </c>
    </row>
    <row r="12727" spans="1:5" hidden="1" x14ac:dyDescent="0.2">
      <c r="A12727" s="94" t="s">
        <v>11733</v>
      </c>
      <c r="B12727" t="s">
        <v>11734</v>
      </c>
      <c r="C12727" t="s">
        <v>1031</v>
      </c>
      <c r="D12727">
        <v>44.01</v>
      </c>
      <c r="E12727" t="s">
        <v>30879</v>
      </c>
    </row>
    <row r="12728" spans="1:5" hidden="1" x14ac:dyDescent="0.2">
      <c r="A12728" s="94" t="s">
        <v>32902</v>
      </c>
      <c r="B12728" t="s">
        <v>32903</v>
      </c>
      <c r="C12728" t="s">
        <v>243</v>
      </c>
      <c r="D12728">
        <v>191.59</v>
      </c>
      <c r="E12728" t="s">
        <v>30879</v>
      </c>
    </row>
    <row r="12729" spans="1:5" hidden="1" x14ac:dyDescent="0.2">
      <c r="A12729" s="94" t="s">
        <v>33039</v>
      </c>
      <c r="B12729" t="s">
        <v>33040</v>
      </c>
      <c r="C12729" t="s">
        <v>243</v>
      </c>
      <c r="D12729">
        <v>101.76</v>
      </c>
      <c r="E12729" t="s">
        <v>30879</v>
      </c>
    </row>
    <row r="12730" spans="1:5" hidden="1" x14ac:dyDescent="0.2">
      <c r="A12730" s="94" t="s">
        <v>11735</v>
      </c>
      <c r="B12730" t="s">
        <v>33045</v>
      </c>
      <c r="C12730" t="s">
        <v>243</v>
      </c>
      <c r="D12730">
        <v>102.9</v>
      </c>
      <c r="E12730" t="s">
        <v>30879</v>
      </c>
    </row>
    <row r="12731" spans="1:5" hidden="1" x14ac:dyDescent="0.2">
      <c r="A12731" s="94" t="s">
        <v>6003</v>
      </c>
      <c r="B12731" t="s">
        <v>6004</v>
      </c>
      <c r="C12731" t="s">
        <v>243</v>
      </c>
      <c r="D12731">
        <v>84.66</v>
      </c>
      <c r="E12731" t="s">
        <v>30879</v>
      </c>
    </row>
    <row r="12732" spans="1:5" hidden="1" x14ac:dyDescent="0.2">
      <c r="A12732" s="94" t="s">
        <v>11736</v>
      </c>
      <c r="B12732" t="s">
        <v>11737</v>
      </c>
      <c r="C12732" t="s">
        <v>243</v>
      </c>
      <c r="D12732">
        <v>93.93</v>
      </c>
      <c r="E12732" t="s">
        <v>30879</v>
      </c>
    </row>
    <row r="12733" spans="1:5" hidden="1" x14ac:dyDescent="0.2">
      <c r="A12733" s="94" t="s">
        <v>11738</v>
      </c>
      <c r="B12733" t="s">
        <v>33046</v>
      </c>
      <c r="C12733" t="s">
        <v>243</v>
      </c>
      <c r="D12733">
        <v>78.680000000000007</v>
      </c>
      <c r="E12733" t="s">
        <v>30879</v>
      </c>
    </row>
    <row r="12734" spans="1:5" hidden="1" x14ac:dyDescent="0.2">
      <c r="A12734" s="94" t="s">
        <v>6005</v>
      </c>
      <c r="B12734" t="s">
        <v>33038</v>
      </c>
      <c r="C12734" t="s">
        <v>1031</v>
      </c>
      <c r="D12734">
        <v>194.52</v>
      </c>
      <c r="E12734" t="s">
        <v>30879</v>
      </c>
    </row>
    <row r="12735" spans="1:5" hidden="1" x14ac:dyDescent="0.2">
      <c r="A12735" s="94" t="s">
        <v>11739</v>
      </c>
      <c r="B12735" t="s">
        <v>11740</v>
      </c>
      <c r="C12735" t="s">
        <v>243</v>
      </c>
      <c r="D12735">
        <v>58.67</v>
      </c>
      <c r="E12735" t="s">
        <v>30879</v>
      </c>
    </row>
    <row r="12736" spans="1:5" hidden="1" x14ac:dyDescent="0.2">
      <c r="A12736" s="94" t="s">
        <v>6006</v>
      </c>
      <c r="B12736" t="s">
        <v>33043</v>
      </c>
      <c r="C12736" t="s">
        <v>243</v>
      </c>
      <c r="D12736">
        <v>112.8</v>
      </c>
      <c r="E12736" t="s">
        <v>30879</v>
      </c>
    </row>
    <row r="12737" spans="1:5" hidden="1" x14ac:dyDescent="0.2">
      <c r="A12737" s="94" t="s">
        <v>6007</v>
      </c>
      <c r="B12737" t="s">
        <v>6008</v>
      </c>
      <c r="C12737" t="s">
        <v>243</v>
      </c>
      <c r="D12737">
        <v>92.76</v>
      </c>
      <c r="E12737" t="s">
        <v>30879</v>
      </c>
    </row>
    <row r="12738" spans="1:5" hidden="1" x14ac:dyDescent="0.2">
      <c r="A12738" s="94" t="s">
        <v>11741</v>
      </c>
      <c r="B12738" t="s">
        <v>33028</v>
      </c>
      <c r="C12738" t="s">
        <v>1031</v>
      </c>
      <c r="D12738">
        <v>102.9</v>
      </c>
      <c r="E12738" t="s">
        <v>30879</v>
      </c>
    </row>
    <row r="12739" spans="1:5" hidden="1" x14ac:dyDescent="0.2">
      <c r="A12739" s="94" t="s">
        <v>6009</v>
      </c>
      <c r="B12739" t="s">
        <v>6010</v>
      </c>
      <c r="C12739" t="s">
        <v>243</v>
      </c>
      <c r="D12739">
        <v>84.67</v>
      </c>
      <c r="E12739" t="s">
        <v>30879</v>
      </c>
    </row>
    <row r="12740" spans="1:5" hidden="1" x14ac:dyDescent="0.2">
      <c r="A12740" s="94" t="s">
        <v>11742</v>
      </c>
      <c r="B12740" t="s">
        <v>11743</v>
      </c>
      <c r="C12740" t="s">
        <v>243</v>
      </c>
      <c r="D12740">
        <v>93.93</v>
      </c>
      <c r="E12740" t="s">
        <v>30879</v>
      </c>
    </row>
    <row r="12741" spans="1:5" hidden="1" x14ac:dyDescent="0.2">
      <c r="A12741" s="94" t="s">
        <v>11744</v>
      </c>
      <c r="B12741" t="s">
        <v>11745</v>
      </c>
      <c r="C12741" t="s">
        <v>243</v>
      </c>
      <c r="D12741">
        <v>58.67</v>
      </c>
      <c r="E12741" t="s">
        <v>30879</v>
      </c>
    </row>
    <row r="12742" spans="1:5" hidden="1" x14ac:dyDescent="0.2">
      <c r="A12742" s="94" t="s">
        <v>33026</v>
      </c>
      <c r="B12742" t="s">
        <v>33027</v>
      </c>
      <c r="C12742" t="s">
        <v>243</v>
      </c>
      <c r="D12742">
        <v>58.67</v>
      </c>
      <c r="E12742" t="s">
        <v>30879</v>
      </c>
    </row>
    <row r="12743" spans="1:5" hidden="1" x14ac:dyDescent="0.2">
      <c r="A12743" s="94" t="s">
        <v>6011</v>
      </c>
      <c r="B12743" t="s">
        <v>6012</v>
      </c>
      <c r="C12743" t="s">
        <v>243</v>
      </c>
      <c r="D12743">
        <v>92.76</v>
      </c>
      <c r="E12743" t="s">
        <v>30879</v>
      </c>
    </row>
    <row r="12744" spans="1:5" hidden="1" x14ac:dyDescent="0.2">
      <c r="A12744" s="94" t="s">
        <v>11746</v>
      </c>
      <c r="B12744" t="s">
        <v>33037</v>
      </c>
      <c r="C12744" t="s">
        <v>243</v>
      </c>
      <c r="D12744">
        <v>102.9</v>
      </c>
      <c r="E12744" t="s">
        <v>30879</v>
      </c>
    </row>
    <row r="12745" spans="1:5" hidden="1" x14ac:dyDescent="0.2">
      <c r="A12745" s="94" t="s">
        <v>6013</v>
      </c>
      <c r="B12745" t="s">
        <v>6014</v>
      </c>
      <c r="C12745" t="s">
        <v>243</v>
      </c>
      <c r="D12745">
        <v>84.67</v>
      </c>
      <c r="E12745" t="s">
        <v>30879</v>
      </c>
    </row>
    <row r="12746" spans="1:5" hidden="1" x14ac:dyDescent="0.2">
      <c r="A12746" s="94" t="s">
        <v>11747</v>
      </c>
      <c r="B12746" t="s">
        <v>11748</v>
      </c>
      <c r="C12746" t="s">
        <v>243</v>
      </c>
      <c r="D12746">
        <v>93.93</v>
      </c>
      <c r="E12746" t="s">
        <v>30879</v>
      </c>
    </row>
    <row r="12747" spans="1:5" hidden="1" x14ac:dyDescent="0.2">
      <c r="A12747" s="94" t="s">
        <v>6015</v>
      </c>
      <c r="B12747" t="s">
        <v>6016</v>
      </c>
      <c r="C12747" t="s">
        <v>243</v>
      </c>
      <c r="D12747">
        <v>52.88</v>
      </c>
      <c r="E12747" t="s">
        <v>30879</v>
      </c>
    </row>
    <row r="12748" spans="1:5" hidden="1" x14ac:dyDescent="0.2">
      <c r="A12748" s="94" t="s">
        <v>11749</v>
      </c>
      <c r="B12748" t="s">
        <v>11750</v>
      </c>
      <c r="C12748" t="s">
        <v>243</v>
      </c>
      <c r="D12748">
        <v>58.67</v>
      </c>
      <c r="E12748" t="s">
        <v>30879</v>
      </c>
    </row>
    <row r="12749" spans="1:5" hidden="1" x14ac:dyDescent="0.2">
      <c r="A12749" s="94" t="s">
        <v>6017</v>
      </c>
      <c r="B12749" t="s">
        <v>6018</v>
      </c>
      <c r="C12749" t="s">
        <v>243</v>
      </c>
      <c r="D12749">
        <v>52.88</v>
      </c>
      <c r="E12749" t="s">
        <v>30879</v>
      </c>
    </row>
    <row r="12750" spans="1:5" hidden="1" x14ac:dyDescent="0.2">
      <c r="A12750" s="94" t="s">
        <v>11751</v>
      </c>
      <c r="B12750" t="s">
        <v>11752</v>
      </c>
      <c r="C12750" t="s">
        <v>243</v>
      </c>
      <c r="D12750">
        <v>58.67</v>
      </c>
      <c r="E12750" t="s">
        <v>30879</v>
      </c>
    </row>
    <row r="12751" spans="1:5" hidden="1" x14ac:dyDescent="0.2">
      <c r="A12751" s="94" t="s">
        <v>6019</v>
      </c>
      <c r="B12751" t="s">
        <v>33058</v>
      </c>
      <c r="C12751" t="s">
        <v>1031</v>
      </c>
      <c r="D12751">
        <v>96.37</v>
      </c>
      <c r="E12751" t="s">
        <v>30879</v>
      </c>
    </row>
    <row r="12752" spans="1:5" hidden="1" x14ac:dyDescent="0.2">
      <c r="A12752" s="94" t="s">
        <v>6020</v>
      </c>
      <c r="B12752" t="s">
        <v>33056</v>
      </c>
      <c r="C12752" t="s">
        <v>1195</v>
      </c>
      <c r="D12752">
        <v>87.97</v>
      </c>
      <c r="E12752" t="s">
        <v>30879</v>
      </c>
    </row>
    <row r="12753" spans="1:5" hidden="1" x14ac:dyDescent="0.2">
      <c r="A12753" s="94" t="s">
        <v>6021</v>
      </c>
      <c r="B12753" t="s">
        <v>33055</v>
      </c>
      <c r="C12753" t="s">
        <v>243</v>
      </c>
      <c r="D12753">
        <v>54.95</v>
      </c>
      <c r="E12753" t="s">
        <v>30879</v>
      </c>
    </row>
    <row r="12754" spans="1:5" hidden="1" x14ac:dyDescent="0.2">
      <c r="A12754" s="94" t="s">
        <v>6022</v>
      </c>
      <c r="B12754" t="s">
        <v>33057</v>
      </c>
      <c r="C12754" t="s">
        <v>1195</v>
      </c>
      <c r="D12754">
        <v>117.2</v>
      </c>
      <c r="E12754" t="s">
        <v>30879</v>
      </c>
    </row>
    <row r="12755" spans="1:5" hidden="1" x14ac:dyDescent="0.2">
      <c r="A12755" s="94" t="s">
        <v>33024</v>
      </c>
      <c r="B12755" t="s">
        <v>33025</v>
      </c>
      <c r="C12755" t="s">
        <v>243</v>
      </c>
      <c r="D12755">
        <v>36.380000000000003</v>
      </c>
      <c r="E12755" t="s">
        <v>30879</v>
      </c>
    </row>
    <row r="12756" spans="1:5" hidden="1" x14ac:dyDescent="0.2">
      <c r="A12756" s="94" t="s">
        <v>11753</v>
      </c>
      <c r="B12756" t="s">
        <v>33023</v>
      </c>
      <c r="C12756" t="s">
        <v>243</v>
      </c>
      <c r="D12756">
        <v>32.43</v>
      </c>
      <c r="E12756" t="s">
        <v>30879</v>
      </c>
    </row>
    <row r="12757" spans="1:5" hidden="1" x14ac:dyDescent="0.2">
      <c r="A12757" s="94" t="s">
        <v>11754</v>
      </c>
      <c r="B12757" t="s">
        <v>11755</v>
      </c>
      <c r="C12757" t="s">
        <v>243</v>
      </c>
      <c r="D12757">
        <v>32.43</v>
      </c>
      <c r="E12757" t="s">
        <v>30879</v>
      </c>
    </row>
    <row r="12758" spans="1:5" hidden="1" x14ac:dyDescent="0.2">
      <c r="A12758" s="94" t="s">
        <v>11756</v>
      </c>
      <c r="B12758" t="s">
        <v>11757</v>
      </c>
      <c r="C12758" t="s">
        <v>1031</v>
      </c>
      <c r="D12758">
        <v>67.05</v>
      </c>
      <c r="E12758" t="s">
        <v>30879</v>
      </c>
    </row>
    <row r="12759" spans="1:5" hidden="1" x14ac:dyDescent="0.2">
      <c r="A12759" s="94" t="s">
        <v>6023</v>
      </c>
      <c r="B12759" t="s">
        <v>6024</v>
      </c>
      <c r="C12759" t="s">
        <v>1031</v>
      </c>
      <c r="D12759">
        <v>37.950000000000003</v>
      </c>
      <c r="E12759" t="s">
        <v>30879</v>
      </c>
    </row>
    <row r="12760" spans="1:5" hidden="1" x14ac:dyDescent="0.2">
      <c r="A12760" s="94" t="s">
        <v>3603</v>
      </c>
      <c r="B12760" t="s">
        <v>3604</v>
      </c>
      <c r="C12760" t="s">
        <v>1195</v>
      </c>
      <c r="D12760">
        <v>35.85</v>
      </c>
      <c r="E12760" t="s">
        <v>30879</v>
      </c>
    </row>
    <row r="12761" spans="1:5" hidden="1" x14ac:dyDescent="0.2">
      <c r="A12761" s="94" t="s">
        <v>6025</v>
      </c>
      <c r="B12761" t="s">
        <v>6026</v>
      </c>
      <c r="C12761" t="s">
        <v>243</v>
      </c>
      <c r="D12761">
        <v>20.36</v>
      </c>
      <c r="E12761" t="s">
        <v>30879</v>
      </c>
    </row>
    <row r="12762" spans="1:5" hidden="1" x14ac:dyDescent="0.2">
      <c r="A12762" s="94" t="s">
        <v>3605</v>
      </c>
      <c r="B12762" t="s">
        <v>32987</v>
      </c>
      <c r="C12762" t="s">
        <v>243</v>
      </c>
      <c r="D12762">
        <v>20.37</v>
      </c>
      <c r="E12762" t="s">
        <v>30879</v>
      </c>
    </row>
    <row r="12763" spans="1:5" hidden="1" x14ac:dyDescent="0.2">
      <c r="A12763" s="94" t="s">
        <v>6027</v>
      </c>
      <c r="B12763" t="s">
        <v>6028</v>
      </c>
      <c r="C12763" t="s">
        <v>1031</v>
      </c>
      <c r="D12763">
        <v>40.86</v>
      </c>
      <c r="E12763" t="s">
        <v>30879</v>
      </c>
    </row>
    <row r="12764" spans="1:5" hidden="1" x14ac:dyDescent="0.2">
      <c r="A12764" s="94" t="s">
        <v>3606</v>
      </c>
      <c r="B12764" t="s">
        <v>32988</v>
      </c>
      <c r="C12764" t="s">
        <v>1031</v>
      </c>
      <c r="D12764">
        <v>40.869999999999997</v>
      </c>
      <c r="E12764" t="s">
        <v>30879</v>
      </c>
    </row>
    <row r="12765" spans="1:5" hidden="1" x14ac:dyDescent="0.2">
      <c r="A12765" s="94" t="s">
        <v>11758</v>
      </c>
      <c r="B12765" t="s">
        <v>11759</v>
      </c>
      <c r="C12765" t="s">
        <v>1031</v>
      </c>
      <c r="D12765">
        <v>63.87</v>
      </c>
      <c r="E12765" t="s">
        <v>30879</v>
      </c>
    </row>
    <row r="12766" spans="1:5" hidden="1" x14ac:dyDescent="0.2">
      <c r="A12766" s="94" t="s">
        <v>3607</v>
      </c>
      <c r="B12766" t="s">
        <v>32989</v>
      </c>
      <c r="C12766" t="s">
        <v>1031</v>
      </c>
      <c r="D12766">
        <v>63.86</v>
      </c>
      <c r="E12766" t="s">
        <v>30879</v>
      </c>
    </row>
    <row r="12767" spans="1:5" hidden="1" x14ac:dyDescent="0.2">
      <c r="A12767" s="94" t="s">
        <v>11760</v>
      </c>
      <c r="B12767" t="s">
        <v>11761</v>
      </c>
      <c r="C12767" t="s">
        <v>1031</v>
      </c>
      <c r="D12767">
        <v>138.53</v>
      </c>
      <c r="E12767" t="s">
        <v>30879</v>
      </c>
    </row>
    <row r="12768" spans="1:5" hidden="1" x14ac:dyDescent="0.2">
      <c r="A12768" s="94" t="s">
        <v>3608</v>
      </c>
      <c r="B12768" t="s">
        <v>3609</v>
      </c>
      <c r="C12768" t="s">
        <v>1031</v>
      </c>
      <c r="D12768">
        <v>138.52000000000001</v>
      </c>
      <c r="E12768" t="s">
        <v>30879</v>
      </c>
    </row>
    <row r="12769" spans="1:5" hidden="1" x14ac:dyDescent="0.2">
      <c r="A12769" s="94" t="s">
        <v>6029</v>
      </c>
      <c r="B12769" t="s">
        <v>6030</v>
      </c>
      <c r="C12769" t="s">
        <v>1031</v>
      </c>
      <c r="D12769">
        <v>37.950000000000003</v>
      </c>
      <c r="E12769" t="s">
        <v>30879</v>
      </c>
    </row>
    <row r="12770" spans="1:5" hidden="1" x14ac:dyDescent="0.2">
      <c r="A12770" s="94" t="s">
        <v>6031</v>
      </c>
      <c r="B12770" t="s">
        <v>6032</v>
      </c>
      <c r="C12770" t="s">
        <v>1031</v>
      </c>
      <c r="D12770">
        <v>35.85</v>
      </c>
      <c r="E12770" t="s">
        <v>30879</v>
      </c>
    </row>
    <row r="12771" spans="1:5" hidden="1" x14ac:dyDescent="0.2">
      <c r="A12771" s="94" t="s">
        <v>6033</v>
      </c>
      <c r="B12771" t="s">
        <v>6034</v>
      </c>
      <c r="C12771" t="s">
        <v>243</v>
      </c>
      <c r="D12771">
        <v>20.36</v>
      </c>
      <c r="E12771" t="s">
        <v>30879</v>
      </c>
    </row>
    <row r="12772" spans="1:5" hidden="1" x14ac:dyDescent="0.2">
      <c r="A12772" s="94" t="s">
        <v>3610</v>
      </c>
      <c r="B12772" t="s">
        <v>32990</v>
      </c>
      <c r="C12772" t="s">
        <v>243</v>
      </c>
      <c r="D12772">
        <v>20.37</v>
      </c>
      <c r="E12772" t="s">
        <v>30879</v>
      </c>
    </row>
    <row r="12773" spans="1:5" hidden="1" x14ac:dyDescent="0.2">
      <c r="A12773" s="94" t="s">
        <v>6035</v>
      </c>
      <c r="B12773" t="s">
        <v>6036</v>
      </c>
      <c r="C12773" t="s">
        <v>1031</v>
      </c>
      <c r="D12773">
        <v>40.86</v>
      </c>
      <c r="E12773" t="s">
        <v>30879</v>
      </c>
    </row>
    <row r="12774" spans="1:5" hidden="1" x14ac:dyDescent="0.2">
      <c r="A12774" s="94" t="s">
        <v>3611</v>
      </c>
      <c r="B12774" t="s">
        <v>32991</v>
      </c>
      <c r="C12774" t="s">
        <v>1031</v>
      </c>
      <c r="D12774">
        <v>40.869999999999997</v>
      </c>
      <c r="E12774" t="s">
        <v>30879</v>
      </c>
    </row>
    <row r="12775" spans="1:5" hidden="1" x14ac:dyDescent="0.2">
      <c r="A12775" s="94" t="s">
        <v>22789</v>
      </c>
      <c r="B12775" t="s">
        <v>22790</v>
      </c>
      <c r="C12775" t="s">
        <v>1031</v>
      </c>
      <c r="D12775">
        <v>63.87</v>
      </c>
      <c r="E12775" t="s">
        <v>30879</v>
      </c>
    </row>
    <row r="12776" spans="1:5" hidden="1" x14ac:dyDescent="0.2">
      <c r="A12776" s="94" t="s">
        <v>3612</v>
      </c>
      <c r="B12776" t="s">
        <v>32992</v>
      </c>
      <c r="C12776" t="s">
        <v>1031</v>
      </c>
      <c r="D12776">
        <v>63.86</v>
      </c>
      <c r="E12776" t="s">
        <v>30879</v>
      </c>
    </row>
    <row r="12777" spans="1:5" hidden="1" x14ac:dyDescent="0.2">
      <c r="A12777" s="94" t="s">
        <v>22791</v>
      </c>
      <c r="B12777" t="s">
        <v>22792</v>
      </c>
      <c r="C12777" t="s">
        <v>1031</v>
      </c>
      <c r="D12777">
        <v>138.53</v>
      </c>
      <c r="E12777" t="s">
        <v>30879</v>
      </c>
    </row>
    <row r="12778" spans="1:5" hidden="1" x14ac:dyDescent="0.2">
      <c r="A12778" s="94" t="s">
        <v>3613</v>
      </c>
      <c r="B12778" t="s">
        <v>3614</v>
      </c>
      <c r="C12778" t="s">
        <v>1031</v>
      </c>
      <c r="D12778">
        <v>138.52000000000001</v>
      </c>
      <c r="E12778" t="s">
        <v>30879</v>
      </c>
    </row>
    <row r="12779" spans="1:5" hidden="1" x14ac:dyDescent="0.2">
      <c r="A12779" s="94" t="s">
        <v>6037</v>
      </c>
      <c r="B12779" t="s">
        <v>6038</v>
      </c>
      <c r="C12779" t="s">
        <v>1031</v>
      </c>
      <c r="D12779">
        <v>37.950000000000003</v>
      </c>
      <c r="E12779" t="s">
        <v>30879</v>
      </c>
    </row>
    <row r="12780" spans="1:5" hidden="1" x14ac:dyDescent="0.2">
      <c r="A12780" s="94" t="s">
        <v>3615</v>
      </c>
      <c r="B12780" t="s">
        <v>3616</v>
      </c>
      <c r="C12780" t="s">
        <v>1031</v>
      </c>
      <c r="D12780">
        <v>35.85</v>
      </c>
      <c r="E12780" t="s">
        <v>30879</v>
      </c>
    </row>
    <row r="12781" spans="1:5" hidden="1" x14ac:dyDescent="0.2">
      <c r="A12781" s="94" t="s">
        <v>6039</v>
      </c>
      <c r="B12781" t="s">
        <v>6040</v>
      </c>
      <c r="C12781" t="s">
        <v>243</v>
      </c>
      <c r="D12781">
        <v>20.36</v>
      </c>
      <c r="E12781" t="s">
        <v>30879</v>
      </c>
    </row>
    <row r="12782" spans="1:5" hidden="1" x14ac:dyDescent="0.2">
      <c r="A12782" s="94" t="s">
        <v>3617</v>
      </c>
      <c r="B12782" t="s">
        <v>3618</v>
      </c>
      <c r="C12782" t="s">
        <v>243</v>
      </c>
      <c r="D12782">
        <v>20.37</v>
      </c>
      <c r="E12782" t="s">
        <v>30879</v>
      </c>
    </row>
    <row r="12783" spans="1:5" hidden="1" x14ac:dyDescent="0.2">
      <c r="A12783" s="94" t="s">
        <v>6041</v>
      </c>
      <c r="B12783" t="s">
        <v>6042</v>
      </c>
      <c r="C12783" t="s">
        <v>243</v>
      </c>
      <c r="D12783">
        <v>20.36</v>
      </c>
      <c r="E12783" t="s">
        <v>30879</v>
      </c>
    </row>
    <row r="12784" spans="1:5" hidden="1" x14ac:dyDescent="0.2">
      <c r="A12784" s="94" t="s">
        <v>3619</v>
      </c>
      <c r="B12784" t="s">
        <v>3620</v>
      </c>
      <c r="C12784" t="s">
        <v>243</v>
      </c>
      <c r="D12784">
        <v>20.37</v>
      </c>
      <c r="E12784" t="s">
        <v>30879</v>
      </c>
    </row>
    <row r="12785" spans="1:5" hidden="1" x14ac:dyDescent="0.2">
      <c r="A12785" s="94" t="s">
        <v>6043</v>
      </c>
      <c r="B12785" t="s">
        <v>6044</v>
      </c>
      <c r="C12785" t="s">
        <v>1031</v>
      </c>
      <c r="D12785">
        <v>40.86</v>
      </c>
      <c r="E12785" t="s">
        <v>30879</v>
      </c>
    </row>
    <row r="12786" spans="1:5" hidden="1" x14ac:dyDescent="0.2">
      <c r="A12786" s="94" t="s">
        <v>3621</v>
      </c>
      <c r="B12786" t="s">
        <v>3622</v>
      </c>
      <c r="C12786" t="s">
        <v>1031</v>
      </c>
      <c r="D12786">
        <v>40.869999999999997</v>
      </c>
      <c r="E12786" t="s">
        <v>30879</v>
      </c>
    </row>
    <row r="12787" spans="1:5" hidden="1" x14ac:dyDescent="0.2">
      <c r="A12787" s="94" t="s">
        <v>11762</v>
      </c>
      <c r="B12787" t="s">
        <v>11763</v>
      </c>
      <c r="C12787" t="s">
        <v>1031</v>
      </c>
      <c r="D12787">
        <v>63.87</v>
      </c>
      <c r="E12787" t="s">
        <v>30879</v>
      </c>
    </row>
    <row r="12788" spans="1:5" hidden="1" x14ac:dyDescent="0.2">
      <c r="A12788" s="94" t="s">
        <v>3623</v>
      </c>
      <c r="B12788" t="s">
        <v>3624</v>
      </c>
      <c r="C12788" t="s">
        <v>1031</v>
      </c>
      <c r="D12788">
        <v>63.86</v>
      </c>
      <c r="E12788" t="s">
        <v>30879</v>
      </c>
    </row>
    <row r="12789" spans="1:5" hidden="1" x14ac:dyDescent="0.2">
      <c r="A12789" s="94" t="s">
        <v>22793</v>
      </c>
      <c r="B12789" t="s">
        <v>22794</v>
      </c>
      <c r="C12789" t="s">
        <v>1031</v>
      </c>
      <c r="D12789">
        <v>138.53</v>
      </c>
      <c r="E12789" t="s">
        <v>30879</v>
      </c>
    </row>
    <row r="12790" spans="1:5" hidden="1" x14ac:dyDescent="0.2">
      <c r="A12790" s="94" t="s">
        <v>3625</v>
      </c>
      <c r="B12790" t="s">
        <v>3626</v>
      </c>
      <c r="C12790" t="s">
        <v>1031</v>
      </c>
      <c r="D12790">
        <v>138.52000000000001</v>
      </c>
      <c r="E12790" t="s">
        <v>30879</v>
      </c>
    </row>
    <row r="12791" spans="1:5" hidden="1" x14ac:dyDescent="0.2">
      <c r="A12791" s="94" t="s">
        <v>6045</v>
      </c>
      <c r="B12791" t="s">
        <v>6046</v>
      </c>
      <c r="C12791" t="s">
        <v>1031</v>
      </c>
      <c r="D12791">
        <v>37.950000000000003</v>
      </c>
      <c r="E12791" t="s">
        <v>30879</v>
      </c>
    </row>
    <row r="12792" spans="1:5" hidden="1" x14ac:dyDescent="0.2">
      <c r="A12792" s="94" t="s">
        <v>3627</v>
      </c>
      <c r="B12792" t="s">
        <v>3628</v>
      </c>
      <c r="C12792" t="s">
        <v>1195</v>
      </c>
      <c r="D12792">
        <v>35.85</v>
      </c>
      <c r="E12792" t="s">
        <v>30879</v>
      </c>
    </row>
    <row r="12793" spans="1:5" hidden="1" x14ac:dyDescent="0.2">
      <c r="A12793" s="94" t="s">
        <v>22795</v>
      </c>
      <c r="B12793" t="s">
        <v>22796</v>
      </c>
      <c r="C12793" t="s">
        <v>243</v>
      </c>
      <c r="D12793">
        <v>20.36</v>
      </c>
      <c r="E12793" t="s">
        <v>30879</v>
      </c>
    </row>
    <row r="12794" spans="1:5" hidden="1" x14ac:dyDescent="0.2">
      <c r="A12794" s="94" t="s">
        <v>6047</v>
      </c>
      <c r="B12794" t="s">
        <v>6048</v>
      </c>
      <c r="C12794" t="s">
        <v>243</v>
      </c>
      <c r="D12794">
        <v>20.36</v>
      </c>
      <c r="E12794" t="s">
        <v>30879</v>
      </c>
    </row>
    <row r="12795" spans="1:5" hidden="1" x14ac:dyDescent="0.2">
      <c r="A12795" s="94" t="s">
        <v>6049</v>
      </c>
      <c r="B12795" t="s">
        <v>6050</v>
      </c>
      <c r="C12795" t="s">
        <v>243</v>
      </c>
      <c r="D12795">
        <v>20.36</v>
      </c>
      <c r="E12795" t="s">
        <v>30879</v>
      </c>
    </row>
    <row r="12796" spans="1:5" hidden="1" x14ac:dyDescent="0.2">
      <c r="A12796" s="94" t="s">
        <v>3629</v>
      </c>
      <c r="B12796" t="s">
        <v>3630</v>
      </c>
      <c r="C12796" t="s">
        <v>243</v>
      </c>
      <c r="D12796">
        <v>20.37</v>
      </c>
      <c r="E12796" t="s">
        <v>30879</v>
      </c>
    </row>
    <row r="12797" spans="1:5" hidden="1" x14ac:dyDescent="0.2">
      <c r="A12797" s="94" t="s">
        <v>6051</v>
      </c>
      <c r="B12797" t="s">
        <v>6052</v>
      </c>
      <c r="C12797" t="s">
        <v>1031</v>
      </c>
      <c r="D12797">
        <v>40.86</v>
      </c>
      <c r="E12797" t="s">
        <v>30879</v>
      </c>
    </row>
    <row r="12798" spans="1:5" hidden="1" x14ac:dyDescent="0.2">
      <c r="A12798" s="94" t="s">
        <v>3631</v>
      </c>
      <c r="B12798" t="s">
        <v>3632</v>
      </c>
      <c r="C12798" t="s">
        <v>1031</v>
      </c>
      <c r="D12798">
        <v>40.869999999999997</v>
      </c>
      <c r="E12798" t="s">
        <v>30879</v>
      </c>
    </row>
    <row r="12799" spans="1:5" hidden="1" x14ac:dyDescent="0.2">
      <c r="A12799" s="94" t="s">
        <v>22797</v>
      </c>
      <c r="B12799" t="s">
        <v>22798</v>
      </c>
      <c r="C12799" t="s">
        <v>1031</v>
      </c>
      <c r="D12799">
        <v>63.87</v>
      </c>
      <c r="E12799" t="s">
        <v>30879</v>
      </c>
    </row>
    <row r="12800" spans="1:5" hidden="1" x14ac:dyDescent="0.2">
      <c r="A12800" s="94" t="s">
        <v>3633</v>
      </c>
      <c r="B12800" t="s">
        <v>3634</v>
      </c>
      <c r="C12800" t="s">
        <v>1031</v>
      </c>
      <c r="D12800">
        <v>63.86</v>
      </c>
      <c r="E12800" t="s">
        <v>30879</v>
      </c>
    </row>
    <row r="12801" spans="1:5" hidden="1" x14ac:dyDescent="0.2">
      <c r="A12801" s="94" t="s">
        <v>22799</v>
      </c>
      <c r="B12801" t="s">
        <v>22800</v>
      </c>
      <c r="C12801" t="s">
        <v>1031</v>
      </c>
      <c r="D12801">
        <v>138.53</v>
      </c>
      <c r="E12801" t="s">
        <v>30879</v>
      </c>
    </row>
    <row r="12802" spans="1:5" hidden="1" x14ac:dyDescent="0.2">
      <c r="A12802" s="94" t="s">
        <v>3635</v>
      </c>
      <c r="B12802" t="s">
        <v>3636</v>
      </c>
      <c r="C12802" t="s">
        <v>1031</v>
      </c>
      <c r="D12802">
        <v>138.52000000000001</v>
      </c>
      <c r="E12802" t="s">
        <v>30879</v>
      </c>
    </row>
    <row r="12803" spans="1:5" hidden="1" x14ac:dyDescent="0.2">
      <c r="A12803" s="94" t="s">
        <v>6053</v>
      </c>
      <c r="B12803" t="s">
        <v>33001</v>
      </c>
      <c r="C12803" t="s">
        <v>1031</v>
      </c>
      <c r="D12803">
        <v>23</v>
      </c>
      <c r="E12803" t="s">
        <v>30879</v>
      </c>
    </row>
    <row r="12804" spans="1:5" hidden="1" x14ac:dyDescent="0.2">
      <c r="A12804" s="94" t="s">
        <v>3637</v>
      </c>
      <c r="B12804" t="s">
        <v>3638</v>
      </c>
      <c r="C12804" t="s">
        <v>243</v>
      </c>
      <c r="D12804">
        <v>23</v>
      </c>
      <c r="E12804" t="s">
        <v>30879</v>
      </c>
    </row>
    <row r="12805" spans="1:5" hidden="1" x14ac:dyDescent="0.2">
      <c r="A12805" s="94" t="s">
        <v>32999</v>
      </c>
      <c r="B12805" t="s">
        <v>33000</v>
      </c>
      <c r="C12805" t="s">
        <v>243</v>
      </c>
      <c r="D12805">
        <v>25.42</v>
      </c>
      <c r="E12805" t="s">
        <v>30879</v>
      </c>
    </row>
    <row r="12806" spans="1:5" hidden="1" x14ac:dyDescent="0.2">
      <c r="A12806" s="94" t="s">
        <v>3639</v>
      </c>
      <c r="B12806" t="s">
        <v>3640</v>
      </c>
      <c r="C12806" t="s">
        <v>1195</v>
      </c>
      <c r="D12806">
        <v>20.11</v>
      </c>
      <c r="E12806" t="s">
        <v>30879</v>
      </c>
    </row>
    <row r="12807" spans="1:5" hidden="1" x14ac:dyDescent="0.2">
      <c r="A12807" s="94" t="s">
        <v>11764</v>
      </c>
      <c r="B12807" t="s">
        <v>11765</v>
      </c>
      <c r="C12807" t="s">
        <v>1195</v>
      </c>
      <c r="D12807">
        <v>20.12</v>
      </c>
      <c r="E12807" t="s">
        <v>30879</v>
      </c>
    </row>
    <row r="12808" spans="1:5" hidden="1" x14ac:dyDescent="0.2">
      <c r="A12808" s="94" t="s">
        <v>11766</v>
      </c>
      <c r="B12808" t="s">
        <v>11767</v>
      </c>
      <c r="C12808" t="s">
        <v>1195</v>
      </c>
      <c r="D12808">
        <v>20.12</v>
      </c>
      <c r="E12808" t="s">
        <v>30879</v>
      </c>
    </row>
    <row r="12809" spans="1:5" hidden="1" x14ac:dyDescent="0.2">
      <c r="A12809" s="94" t="s">
        <v>6054</v>
      </c>
      <c r="B12809" t="s">
        <v>6055</v>
      </c>
      <c r="C12809" t="s">
        <v>243</v>
      </c>
      <c r="D12809">
        <v>38.880000000000003</v>
      </c>
      <c r="E12809" t="s">
        <v>30879</v>
      </c>
    </row>
    <row r="12810" spans="1:5" hidden="1" x14ac:dyDescent="0.2">
      <c r="A12810" s="94" t="s">
        <v>22801</v>
      </c>
      <c r="B12810" t="s">
        <v>22802</v>
      </c>
      <c r="C12810" t="s">
        <v>243</v>
      </c>
      <c r="D12810">
        <v>24.13</v>
      </c>
      <c r="E12810" t="s">
        <v>30879</v>
      </c>
    </row>
    <row r="12811" spans="1:5" hidden="1" x14ac:dyDescent="0.2">
      <c r="A12811" s="94" t="s">
        <v>6056</v>
      </c>
      <c r="B12811" t="s">
        <v>32993</v>
      </c>
      <c r="C12811" t="s">
        <v>243</v>
      </c>
      <c r="D12811">
        <v>22.78</v>
      </c>
      <c r="E12811" t="s">
        <v>30879</v>
      </c>
    </row>
    <row r="12812" spans="1:5" hidden="1" x14ac:dyDescent="0.2">
      <c r="A12812" s="94" t="s">
        <v>19850</v>
      </c>
      <c r="B12812" t="s">
        <v>22803</v>
      </c>
      <c r="C12812" t="s">
        <v>243</v>
      </c>
      <c r="D12812">
        <v>48.4</v>
      </c>
      <c r="E12812" t="s">
        <v>30879</v>
      </c>
    </row>
    <row r="12813" spans="1:5" hidden="1" x14ac:dyDescent="0.2">
      <c r="A12813" s="94" t="s">
        <v>6057</v>
      </c>
      <c r="B12813" t="s">
        <v>32994</v>
      </c>
      <c r="C12813" t="s">
        <v>243</v>
      </c>
      <c r="D12813">
        <v>45.73</v>
      </c>
      <c r="E12813" t="s">
        <v>30879</v>
      </c>
    </row>
    <row r="12814" spans="1:5" hidden="1" x14ac:dyDescent="0.2">
      <c r="A12814" s="94" t="s">
        <v>22804</v>
      </c>
      <c r="B12814" t="s">
        <v>22805</v>
      </c>
      <c r="C12814" t="s">
        <v>243</v>
      </c>
      <c r="D12814">
        <v>77.069999999999993</v>
      </c>
      <c r="E12814" t="s">
        <v>30879</v>
      </c>
    </row>
    <row r="12815" spans="1:5" hidden="1" x14ac:dyDescent="0.2">
      <c r="A12815" s="94" t="s">
        <v>6058</v>
      </c>
      <c r="B12815" t="s">
        <v>32995</v>
      </c>
      <c r="C12815" t="s">
        <v>243</v>
      </c>
      <c r="D12815">
        <v>72.790000000000006</v>
      </c>
      <c r="E12815" t="s">
        <v>30879</v>
      </c>
    </row>
    <row r="12816" spans="1:5" hidden="1" x14ac:dyDescent="0.2">
      <c r="A12816" s="94" t="s">
        <v>22806</v>
      </c>
      <c r="B12816" t="s">
        <v>22807</v>
      </c>
      <c r="C12816" t="s">
        <v>243</v>
      </c>
      <c r="D12816">
        <v>159.58000000000001</v>
      </c>
      <c r="E12816" t="s">
        <v>30879</v>
      </c>
    </row>
    <row r="12817" spans="1:5" hidden="1" x14ac:dyDescent="0.2">
      <c r="A12817" s="94" t="s">
        <v>6059</v>
      </c>
      <c r="B12817" t="s">
        <v>6060</v>
      </c>
      <c r="C12817" t="s">
        <v>243</v>
      </c>
      <c r="D12817">
        <v>150.72999999999999</v>
      </c>
      <c r="E12817" t="s">
        <v>30879</v>
      </c>
    </row>
    <row r="12818" spans="1:5" hidden="1" x14ac:dyDescent="0.2">
      <c r="A12818" s="94" t="s">
        <v>6061</v>
      </c>
      <c r="B12818" t="s">
        <v>6062</v>
      </c>
      <c r="C12818" t="s">
        <v>243</v>
      </c>
      <c r="D12818">
        <v>38.880000000000003</v>
      </c>
      <c r="E12818" t="s">
        <v>30879</v>
      </c>
    </row>
    <row r="12819" spans="1:5" hidden="1" x14ac:dyDescent="0.2">
      <c r="A12819" s="94" t="s">
        <v>22808</v>
      </c>
      <c r="B12819" t="s">
        <v>22809</v>
      </c>
      <c r="C12819" t="s">
        <v>243</v>
      </c>
      <c r="D12819">
        <v>24.13</v>
      </c>
      <c r="E12819" t="s">
        <v>30879</v>
      </c>
    </row>
    <row r="12820" spans="1:5" hidden="1" x14ac:dyDescent="0.2">
      <c r="A12820" s="94" t="s">
        <v>6063</v>
      </c>
      <c r="B12820" t="s">
        <v>6064</v>
      </c>
      <c r="C12820" t="s">
        <v>243</v>
      </c>
      <c r="D12820">
        <v>22.78</v>
      </c>
      <c r="E12820" t="s">
        <v>30879</v>
      </c>
    </row>
    <row r="12821" spans="1:5" hidden="1" x14ac:dyDescent="0.2">
      <c r="A12821" s="94" t="s">
        <v>22810</v>
      </c>
      <c r="B12821" t="s">
        <v>22811</v>
      </c>
      <c r="C12821" t="s">
        <v>243</v>
      </c>
      <c r="D12821">
        <v>48.4</v>
      </c>
      <c r="E12821" t="s">
        <v>30879</v>
      </c>
    </row>
    <row r="12822" spans="1:5" hidden="1" x14ac:dyDescent="0.2">
      <c r="A12822" s="94" t="s">
        <v>6065</v>
      </c>
      <c r="B12822" t="s">
        <v>32997</v>
      </c>
      <c r="C12822" t="s">
        <v>1031</v>
      </c>
      <c r="D12822">
        <v>45.73</v>
      </c>
      <c r="E12822" t="s">
        <v>30879</v>
      </c>
    </row>
    <row r="12823" spans="1:5" hidden="1" x14ac:dyDescent="0.2">
      <c r="A12823" s="94" t="s">
        <v>22812</v>
      </c>
      <c r="B12823" t="s">
        <v>22813</v>
      </c>
      <c r="C12823" t="s">
        <v>243</v>
      </c>
      <c r="D12823">
        <v>77.069999999999993</v>
      </c>
      <c r="E12823" t="s">
        <v>30879</v>
      </c>
    </row>
    <row r="12824" spans="1:5" hidden="1" x14ac:dyDescent="0.2">
      <c r="A12824" s="94" t="s">
        <v>6066</v>
      </c>
      <c r="B12824" t="s">
        <v>6067</v>
      </c>
      <c r="C12824" t="s">
        <v>243</v>
      </c>
      <c r="D12824">
        <v>72.790000000000006</v>
      </c>
      <c r="E12824" t="s">
        <v>30879</v>
      </c>
    </row>
    <row r="12825" spans="1:5" hidden="1" x14ac:dyDescent="0.2">
      <c r="A12825" s="94" t="s">
        <v>22814</v>
      </c>
      <c r="B12825" t="s">
        <v>22815</v>
      </c>
      <c r="C12825" t="s">
        <v>243</v>
      </c>
      <c r="D12825">
        <v>159.58000000000001</v>
      </c>
      <c r="E12825" t="s">
        <v>30879</v>
      </c>
    </row>
    <row r="12826" spans="1:5" hidden="1" x14ac:dyDescent="0.2">
      <c r="A12826" s="94" t="s">
        <v>6068</v>
      </c>
      <c r="B12826" t="s">
        <v>6069</v>
      </c>
      <c r="C12826" t="s">
        <v>243</v>
      </c>
      <c r="D12826">
        <v>150.72999999999999</v>
      </c>
      <c r="E12826" t="s">
        <v>30879</v>
      </c>
    </row>
    <row r="12827" spans="1:5" hidden="1" x14ac:dyDescent="0.2">
      <c r="A12827" s="94" t="s">
        <v>6070</v>
      </c>
      <c r="B12827" t="s">
        <v>6071</v>
      </c>
      <c r="C12827" t="s">
        <v>243</v>
      </c>
      <c r="D12827">
        <v>25.19</v>
      </c>
      <c r="E12827" t="s">
        <v>30879</v>
      </c>
    </row>
    <row r="12828" spans="1:5" hidden="1" x14ac:dyDescent="0.2">
      <c r="A12828" s="94" t="s">
        <v>11768</v>
      </c>
      <c r="B12828" t="s">
        <v>11769</v>
      </c>
      <c r="C12828" t="s">
        <v>243</v>
      </c>
      <c r="D12828">
        <v>26.7</v>
      </c>
      <c r="E12828" t="s">
        <v>30879</v>
      </c>
    </row>
    <row r="12829" spans="1:5" hidden="1" x14ac:dyDescent="0.2">
      <c r="A12829" s="94" t="s">
        <v>11770</v>
      </c>
      <c r="B12829" t="s">
        <v>11771</v>
      </c>
      <c r="C12829" t="s">
        <v>243</v>
      </c>
      <c r="D12829">
        <v>25.19</v>
      </c>
      <c r="E12829" t="s">
        <v>30879</v>
      </c>
    </row>
    <row r="12830" spans="1:5" hidden="1" x14ac:dyDescent="0.2">
      <c r="A12830" s="94" t="s">
        <v>6072</v>
      </c>
      <c r="B12830" t="s">
        <v>6073</v>
      </c>
      <c r="C12830" t="s">
        <v>1031</v>
      </c>
      <c r="D12830">
        <v>51.63</v>
      </c>
      <c r="E12830" t="s">
        <v>30879</v>
      </c>
    </row>
    <row r="12831" spans="1:5" hidden="1" x14ac:dyDescent="0.2">
      <c r="A12831" s="94" t="s">
        <v>6074</v>
      </c>
      <c r="B12831" t="s">
        <v>6075</v>
      </c>
      <c r="C12831" t="s">
        <v>243</v>
      </c>
      <c r="D12831">
        <v>48.76</v>
      </c>
      <c r="E12831" t="s">
        <v>30879</v>
      </c>
    </row>
    <row r="12832" spans="1:5" hidden="1" x14ac:dyDescent="0.2">
      <c r="A12832" s="94" t="s">
        <v>6076</v>
      </c>
      <c r="B12832" t="s">
        <v>6077</v>
      </c>
      <c r="C12832" t="s">
        <v>1031</v>
      </c>
      <c r="D12832">
        <v>51.63</v>
      </c>
      <c r="E12832" t="s">
        <v>30879</v>
      </c>
    </row>
    <row r="12833" spans="1:5" hidden="1" x14ac:dyDescent="0.2">
      <c r="A12833" s="94" t="s">
        <v>6078</v>
      </c>
      <c r="B12833" t="s">
        <v>22816</v>
      </c>
      <c r="C12833" t="s">
        <v>243</v>
      </c>
      <c r="D12833">
        <v>48.77</v>
      </c>
      <c r="E12833" t="s">
        <v>30879</v>
      </c>
    </row>
    <row r="12834" spans="1:5" hidden="1" x14ac:dyDescent="0.2">
      <c r="A12834" s="94" t="s">
        <v>6079</v>
      </c>
      <c r="B12834" t="s">
        <v>6080</v>
      </c>
      <c r="C12834" t="s">
        <v>1031</v>
      </c>
      <c r="D12834">
        <v>51.63</v>
      </c>
      <c r="E12834" t="s">
        <v>30879</v>
      </c>
    </row>
    <row r="12835" spans="1:5" hidden="1" x14ac:dyDescent="0.2">
      <c r="A12835" s="94" t="s">
        <v>6081</v>
      </c>
      <c r="B12835" t="s">
        <v>6082</v>
      </c>
      <c r="C12835" t="s">
        <v>243</v>
      </c>
      <c r="D12835">
        <v>48.77</v>
      </c>
      <c r="E12835" t="s">
        <v>30879</v>
      </c>
    </row>
    <row r="12836" spans="1:5" hidden="1" x14ac:dyDescent="0.2">
      <c r="A12836" s="94" t="s">
        <v>6083</v>
      </c>
      <c r="B12836" t="s">
        <v>6084</v>
      </c>
      <c r="C12836" t="s">
        <v>1031</v>
      </c>
      <c r="D12836">
        <v>51.63</v>
      </c>
      <c r="E12836" t="s">
        <v>30879</v>
      </c>
    </row>
    <row r="12837" spans="1:5" hidden="1" x14ac:dyDescent="0.2">
      <c r="A12837" s="94" t="s">
        <v>6085</v>
      </c>
      <c r="B12837" t="s">
        <v>32998</v>
      </c>
      <c r="C12837" t="s">
        <v>243</v>
      </c>
      <c r="D12837">
        <v>48.77</v>
      </c>
      <c r="E12837" t="s">
        <v>30879</v>
      </c>
    </row>
    <row r="12838" spans="1:5" hidden="1" x14ac:dyDescent="0.2">
      <c r="A12838" s="94" t="s">
        <v>22817</v>
      </c>
      <c r="B12838" t="s">
        <v>22818</v>
      </c>
      <c r="C12838" t="s">
        <v>243</v>
      </c>
      <c r="D12838">
        <v>54.85</v>
      </c>
      <c r="E12838" t="s">
        <v>30879</v>
      </c>
    </row>
    <row r="12839" spans="1:5" hidden="1" x14ac:dyDescent="0.2">
      <c r="A12839" s="94" t="s">
        <v>6086</v>
      </c>
      <c r="B12839" t="s">
        <v>11772</v>
      </c>
      <c r="C12839" t="s">
        <v>243</v>
      </c>
      <c r="D12839">
        <v>51.82</v>
      </c>
      <c r="E12839" t="s">
        <v>30879</v>
      </c>
    </row>
    <row r="12840" spans="1:5" hidden="1" x14ac:dyDescent="0.2">
      <c r="A12840" s="94" t="s">
        <v>22819</v>
      </c>
      <c r="B12840" t="s">
        <v>22820</v>
      </c>
      <c r="C12840" t="s">
        <v>243</v>
      </c>
      <c r="D12840">
        <v>54.85</v>
      </c>
      <c r="E12840" t="s">
        <v>30879</v>
      </c>
    </row>
    <row r="12841" spans="1:5" hidden="1" x14ac:dyDescent="0.2">
      <c r="A12841" s="94" t="s">
        <v>6087</v>
      </c>
      <c r="B12841" t="s">
        <v>32996</v>
      </c>
      <c r="C12841" t="s">
        <v>1031</v>
      </c>
      <c r="D12841">
        <v>51.82</v>
      </c>
      <c r="E12841" t="s">
        <v>30879</v>
      </c>
    </row>
    <row r="12842" spans="1:5" hidden="1" x14ac:dyDescent="0.2">
      <c r="A12842" s="94" t="s">
        <v>6088</v>
      </c>
      <c r="B12842" t="s">
        <v>32755</v>
      </c>
      <c r="C12842" t="s">
        <v>243</v>
      </c>
      <c r="D12842">
        <v>19.34</v>
      </c>
      <c r="E12842" t="s">
        <v>30879</v>
      </c>
    </row>
    <row r="12843" spans="1:5" hidden="1" x14ac:dyDescent="0.2">
      <c r="A12843" s="94" t="s">
        <v>32912</v>
      </c>
      <c r="B12843" t="s">
        <v>32913</v>
      </c>
      <c r="C12843" t="s">
        <v>1031</v>
      </c>
      <c r="D12843">
        <v>33.520000000000003</v>
      </c>
      <c r="E12843" t="s">
        <v>30879</v>
      </c>
    </row>
    <row r="12844" spans="1:5" hidden="1" x14ac:dyDescent="0.2">
      <c r="A12844" s="94" t="s">
        <v>11773</v>
      </c>
      <c r="B12844" t="s">
        <v>11774</v>
      </c>
      <c r="C12844" t="s">
        <v>1031</v>
      </c>
      <c r="D12844">
        <v>32.1</v>
      </c>
      <c r="E12844" t="s">
        <v>30879</v>
      </c>
    </row>
    <row r="12845" spans="1:5" hidden="1" x14ac:dyDescent="0.2">
      <c r="A12845" s="94" t="s">
        <v>11775</v>
      </c>
      <c r="B12845" t="s">
        <v>11776</v>
      </c>
      <c r="C12845" t="s">
        <v>243</v>
      </c>
      <c r="D12845">
        <v>16.88</v>
      </c>
      <c r="E12845" t="s">
        <v>30879</v>
      </c>
    </row>
    <row r="12846" spans="1:5" hidden="1" x14ac:dyDescent="0.2">
      <c r="A12846" s="94" t="s">
        <v>32910</v>
      </c>
      <c r="B12846" t="s">
        <v>32911</v>
      </c>
      <c r="C12846" t="s">
        <v>1031</v>
      </c>
      <c r="D12846">
        <v>37.9</v>
      </c>
      <c r="E12846" t="s">
        <v>30879</v>
      </c>
    </row>
    <row r="12847" spans="1:5" hidden="1" x14ac:dyDescent="0.2">
      <c r="A12847" s="94" t="s">
        <v>32916</v>
      </c>
      <c r="B12847" t="s">
        <v>32917</v>
      </c>
      <c r="C12847" t="s">
        <v>1031</v>
      </c>
      <c r="D12847">
        <v>27.9</v>
      </c>
      <c r="E12847" t="s">
        <v>30879</v>
      </c>
    </row>
    <row r="12848" spans="1:5" hidden="1" x14ac:dyDescent="0.2">
      <c r="A12848" s="94" t="s">
        <v>32918</v>
      </c>
      <c r="B12848" t="s">
        <v>32919</v>
      </c>
      <c r="C12848" t="s">
        <v>1031</v>
      </c>
      <c r="D12848">
        <v>29.79</v>
      </c>
      <c r="E12848" t="s">
        <v>30879</v>
      </c>
    </row>
    <row r="12849" spans="1:5" hidden="1" x14ac:dyDescent="0.2">
      <c r="A12849" s="94" t="s">
        <v>32920</v>
      </c>
      <c r="B12849" t="s">
        <v>32921</v>
      </c>
      <c r="C12849" t="s">
        <v>243</v>
      </c>
      <c r="D12849">
        <v>14.86</v>
      </c>
      <c r="E12849" t="s">
        <v>30879</v>
      </c>
    </row>
    <row r="12850" spans="1:5" hidden="1" x14ac:dyDescent="0.2">
      <c r="A12850" s="94" t="s">
        <v>32914</v>
      </c>
      <c r="B12850" t="s">
        <v>32915</v>
      </c>
      <c r="C12850" t="s">
        <v>1031</v>
      </c>
      <c r="D12850">
        <v>32.22</v>
      </c>
      <c r="E12850" t="s">
        <v>30879</v>
      </c>
    </row>
    <row r="12851" spans="1:5" hidden="1" x14ac:dyDescent="0.2">
      <c r="A12851" s="94" t="s">
        <v>32778</v>
      </c>
      <c r="B12851" t="s">
        <v>32779</v>
      </c>
      <c r="C12851" t="s">
        <v>1195</v>
      </c>
      <c r="D12851">
        <v>119.51</v>
      </c>
      <c r="E12851" t="s">
        <v>30879</v>
      </c>
    </row>
    <row r="12852" spans="1:5" hidden="1" x14ac:dyDescent="0.2">
      <c r="A12852" s="94" t="s">
        <v>11777</v>
      </c>
      <c r="B12852" t="s">
        <v>33066</v>
      </c>
      <c r="C12852" t="s">
        <v>243</v>
      </c>
      <c r="D12852">
        <v>2.4900000000000002</v>
      </c>
      <c r="E12852" t="s">
        <v>30879</v>
      </c>
    </row>
    <row r="12853" spans="1:5" hidden="1" x14ac:dyDescent="0.2">
      <c r="A12853" s="94" t="s">
        <v>31704</v>
      </c>
      <c r="B12853" t="s">
        <v>31705</v>
      </c>
      <c r="C12853" t="s">
        <v>1031</v>
      </c>
      <c r="D12853">
        <v>195.97</v>
      </c>
      <c r="E12853" t="s">
        <v>30879</v>
      </c>
    </row>
    <row r="12854" spans="1:5" hidden="1" x14ac:dyDescent="0.2">
      <c r="A12854" s="94" t="s">
        <v>32788</v>
      </c>
      <c r="B12854" t="s">
        <v>32789</v>
      </c>
      <c r="C12854" t="s">
        <v>1195</v>
      </c>
      <c r="D12854">
        <v>25.09</v>
      </c>
      <c r="E12854" t="s">
        <v>30879</v>
      </c>
    </row>
    <row r="12855" spans="1:5" hidden="1" x14ac:dyDescent="0.2">
      <c r="A12855" s="94" t="s">
        <v>32764</v>
      </c>
      <c r="B12855" t="s">
        <v>32765</v>
      </c>
      <c r="C12855" t="s">
        <v>243</v>
      </c>
      <c r="D12855">
        <v>80.319999999999993</v>
      </c>
      <c r="E12855" t="s">
        <v>30879</v>
      </c>
    </row>
    <row r="12856" spans="1:5" hidden="1" x14ac:dyDescent="0.2">
      <c r="A12856" s="94" t="s">
        <v>6595</v>
      </c>
      <c r="B12856" t="s">
        <v>33018</v>
      </c>
      <c r="C12856" t="s">
        <v>243</v>
      </c>
      <c r="D12856">
        <v>31.15</v>
      </c>
      <c r="E12856" t="s">
        <v>30879</v>
      </c>
    </row>
    <row r="12857" spans="1:5" hidden="1" x14ac:dyDescent="0.2">
      <c r="A12857" s="94" t="s">
        <v>6596</v>
      </c>
      <c r="B12857" t="s">
        <v>33017</v>
      </c>
      <c r="C12857" t="s">
        <v>243</v>
      </c>
      <c r="D12857">
        <v>31.15</v>
      </c>
      <c r="E12857" t="s">
        <v>30879</v>
      </c>
    </row>
    <row r="12858" spans="1:5" hidden="1" x14ac:dyDescent="0.2">
      <c r="A12858" s="94" t="s">
        <v>11778</v>
      </c>
      <c r="B12858" t="s">
        <v>33049</v>
      </c>
      <c r="C12858" t="s">
        <v>243</v>
      </c>
      <c r="D12858">
        <v>52.36</v>
      </c>
      <c r="E12858" t="s">
        <v>30879</v>
      </c>
    </row>
    <row r="12859" spans="1:5" hidden="1" x14ac:dyDescent="0.2">
      <c r="A12859" s="94" t="s">
        <v>32829</v>
      </c>
      <c r="B12859" t="s">
        <v>32830</v>
      </c>
      <c r="C12859" t="s">
        <v>243</v>
      </c>
      <c r="D12859">
        <v>111.99</v>
      </c>
      <c r="E12859" t="s">
        <v>30879</v>
      </c>
    </row>
    <row r="12860" spans="1:5" hidden="1" x14ac:dyDescent="0.2">
      <c r="A12860" s="94" t="s">
        <v>6089</v>
      </c>
      <c r="B12860" t="s">
        <v>6090</v>
      </c>
      <c r="C12860" t="s">
        <v>1031</v>
      </c>
      <c r="D12860">
        <v>139.77000000000001</v>
      </c>
      <c r="E12860" t="s">
        <v>30879</v>
      </c>
    </row>
    <row r="12861" spans="1:5" hidden="1" x14ac:dyDescent="0.2">
      <c r="A12861" s="94" t="s">
        <v>6091</v>
      </c>
      <c r="B12861" t="s">
        <v>6092</v>
      </c>
      <c r="C12861" t="s">
        <v>1031</v>
      </c>
      <c r="D12861">
        <v>139.77000000000001</v>
      </c>
      <c r="E12861" t="s">
        <v>30879</v>
      </c>
    </row>
    <row r="12862" spans="1:5" hidden="1" x14ac:dyDescent="0.2">
      <c r="A12862" s="94" t="s">
        <v>6093</v>
      </c>
      <c r="B12862" t="s">
        <v>33061</v>
      </c>
      <c r="C12862" t="s">
        <v>243</v>
      </c>
      <c r="D12862">
        <v>25.08</v>
      </c>
      <c r="E12862" t="s">
        <v>30879</v>
      </c>
    </row>
    <row r="12863" spans="1:5" hidden="1" x14ac:dyDescent="0.2">
      <c r="A12863" s="94" t="s">
        <v>6094</v>
      </c>
      <c r="B12863" t="s">
        <v>33062</v>
      </c>
      <c r="C12863" t="s">
        <v>1031</v>
      </c>
      <c r="D12863">
        <v>51.93</v>
      </c>
      <c r="E12863" t="s">
        <v>30879</v>
      </c>
    </row>
    <row r="12864" spans="1:5" hidden="1" x14ac:dyDescent="0.2">
      <c r="A12864" s="94" t="s">
        <v>5358</v>
      </c>
      <c r="B12864" t="s">
        <v>33063</v>
      </c>
      <c r="C12864" t="s">
        <v>1031</v>
      </c>
      <c r="D12864">
        <v>54.69</v>
      </c>
      <c r="E12864" t="s">
        <v>30879</v>
      </c>
    </row>
    <row r="12865" spans="1:5" hidden="1" x14ac:dyDescent="0.2">
      <c r="A12865" s="94" t="s">
        <v>6095</v>
      </c>
      <c r="B12865" t="s">
        <v>6096</v>
      </c>
      <c r="C12865" t="s">
        <v>1031</v>
      </c>
      <c r="D12865">
        <v>66.52</v>
      </c>
      <c r="E12865" t="s">
        <v>30879</v>
      </c>
    </row>
    <row r="12866" spans="1:5" hidden="1" x14ac:dyDescent="0.2">
      <c r="A12866" s="94" t="s">
        <v>33064</v>
      </c>
      <c r="B12866" t="s">
        <v>33065</v>
      </c>
      <c r="C12866" t="s">
        <v>1031</v>
      </c>
      <c r="D12866">
        <v>82.9</v>
      </c>
      <c r="E12866" t="s">
        <v>30879</v>
      </c>
    </row>
    <row r="12867" spans="1:5" hidden="1" x14ac:dyDescent="0.2">
      <c r="A12867" s="94" t="s">
        <v>33081</v>
      </c>
      <c r="B12867" t="s">
        <v>33082</v>
      </c>
      <c r="C12867" t="s">
        <v>243</v>
      </c>
      <c r="D12867">
        <v>7.82</v>
      </c>
      <c r="E12867" t="s">
        <v>30879</v>
      </c>
    </row>
    <row r="12868" spans="1:5" hidden="1" x14ac:dyDescent="0.2">
      <c r="A12868" s="94" t="s">
        <v>11779</v>
      </c>
      <c r="B12868" t="s">
        <v>11780</v>
      </c>
      <c r="C12868" t="s">
        <v>243</v>
      </c>
      <c r="D12868">
        <v>13.16</v>
      </c>
      <c r="E12868" t="s">
        <v>30879</v>
      </c>
    </row>
    <row r="12869" spans="1:5" hidden="1" x14ac:dyDescent="0.2">
      <c r="A12869" s="94" t="s">
        <v>33115</v>
      </c>
      <c r="B12869" t="s">
        <v>33116</v>
      </c>
      <c r="C12869" t="s">
        <v>243</v>
      </c>
      <c r="D12869">
        <v>14.06</v>
      </c>
      <c r="E12869" t="s">
        <v>30879</v>
      </c>
    </row>
    <row r="12870" spans="1:5" hidden="1" x14ac:dyDescent="0.2">
      <c r="A12870" s="94" t="s">
        <v>33119</v>
      </c>
      <c r="B12870" t="s">
        <v>33120</v>
      </c>
      <c r="C12870" t="s">
        <v>1031</v>
      </c>
      <c r="D12870">
        <v>32.01</v>
      </c>
      <c r="E12870" t="s">
        <v>30879</v>
      </c>
    </row>
    <row r="12871" spans="1:5" hidden="1" x14ac:dyDescent="0.2">
      <c r="A12871" s="94" t="s">
        <v>33123</v>
      </c>
      <c r="B12871" t="s">
        <v>33124</v>
      </c>
      <c r="C12871" t="s">
        <v>1031</v>
      </c>
      <c r="D12871">
        <v>32.01</v>
      </c>
      <c r="E12871" t="s">
        <v>30879</v>
      </c>
    </row>
    <row r="12872" spans="1:5" hidden="1" x14ac:dyDescent="0.2">
      <c r="A12872" s="94" t="s">
        <v>33127</v>
      </c>
      <c r="B12872" t="s">
        <v>33128</v>
      </c>
      <c r="C12872" t="s">
        <v>1031</v>
      </c>
      <c r="D12872">
        <v>32.01</v>
      </c>
      <c r="E12872" t="s">
        <v>30879</v>
      </c>
    </row>
    <row r="12873" spans="1:5" hidden="1" x14ac:dyDescent="0.2">
      <c r="A12873" s="94" t="s">
        <v>33113</v>
      </c>
      <c r="B12873" t="s">
        <v>33114</v>
      </c>
      <c r="C12873" t="s">
        <v>243</v>
      </c>
      <c r="D12873">
        <v>14.06</v>
      </c>
      <c r="E12873" t="s">
        <v>30879</v>
      </c>
    </row>
    <row r="12874" spans="1:5" hidden="1" x14ac:dyDescent="0.2">
      <c r="A12874" s="94" t="s">
        <v>33117</v>
      </c>
      <c r="B12874" t="s">
        <v>33118</v>
      </c>
      <c r="C12874" t="s">
        <v>1031</v>
      </c>
      <c r="D12874">
        <v>32.01</v>
      </c>
      <c r="E12874" t="s">
        <v>30879</v>
      </c>
    </row>
    <row r="12875" spans="1:5" hidden="1" x14ac:dyDescent="0.2">
      <c r="A12875" s="94" t="s">
        <v>33121</v>
      </c>
      <c r="B12875" t="s">
        <v>33122</v>
      </c>
      <c r="C12875" t="s">
        <v>1031</v>
      </c>
      <c r="D12875">
        <v>32.01</v>
      </c>
      <c r="E12875" t="s">
        <v>30879</v>
      </c>
    </row>
    <row r="12876" spans="1:5" hidden="1" x14ac:dyDescent="0.2">
      <c r="A12876" s="94" t="s">
        <v>33125</v>
      </c>
      <c r="B12876" t="s">
        <v>33126</v>
      </c>
      <c r="C12876" t="s">
        <v>1031</v>
      </c>
      <c r="D12876">
        <v>32.01</v>
      </c>
      <c r="E12876" t="s">
        <v>30879</v>
      </c>
    </row>
    <row r="12877" spans="1:5" hidden="1" x14ac:dyDescent="0.2">
      <c r="A12877" s="94" t="s">
        <v>11781</v>
      </c>
      <c r="B12877" t="s">
        <v>22821</v>
      </c>
      <c r="C12877" t="s">
        <v>8744</v>
      </c>
      <c r="D12877">
        <v>21.54</v>
      </c>
      <c r="E12877" t="s">
        <v>30879</v>
      </c>
    </row>
    <row r="12878" spans="1:5" hidden="1" x14ac:dyDescent="0.2">
      <c r="A12878" s="94" t="s">
        <v>33191</v>
      </c>
      <c r="B12878" t="s">
        <v>33192</v>
      </c>
      <c r="C12878" t="s">
        <v>8744</v>
      </c>
      <c r="D12878">
        <v>38.96</v>
      </c>
      <c r="E12878" t="s">
        <v>30879</v>
      </c>
    </row>
    <row r="12879" spans="1:5" hidden="1" x14ac:dyDescent="0.2">
      <c r="A12879" s="94" t="s">
        <v>33189</v>
      </c>
      <c r="B12879" t="s">
        <v>33190</v>
      </c>
      <c r="C12879" t="s">
        <v>8744</v>
      </c>
      <c r="D12879">
        <v>44.86</v>
      </c>
      <c r="E12879" t="s">
        <v>30879</v>
      </c>
    </row>
    <row r="12880" spans="1:5" hidden="1" x14ac:dyDescent="0.2">
      <c r="A12880" s="94" t="s">
        <v>22822</v>
      </c>
      <c r="B12880" t="s">
        <v>22823</v>
      </c>
      <c r="C12880" t="s">
        <v>8107</v>
      </c>
      <c r="D12880">
        <v>21.6</v>
      </c>
      <c r="E12880" t="s">
        <v>30879</v>
      </c>
    </row>
    <row r="12881" spans="1:5" hidden="1" x14ac:dyDescent="0.2">
      <c r="A12881" s="94" t="s">
        <v>46611</v>
      </c>
      <c r="B12881" t="s">
        <v>46612</v>
      </c>
      <c r="C12881" t="s">
        <v>8107</v>
      </c>
      <c r="D12881">
        <v>25.49</v>
      </c>
      <c r="E12881" t="s">
        <v>30879</v>
      </c>
    </row>
    <row r="12882" spans="1:5" hidden="1" x14ac:dyDescent="0.2">
      <c r="A12882" s="94" t="s">
        <v>22824</v>
      </c>
      <c r="B12882" t="s">
        <v>22825</v>
      </c>
      <c r="C12882" t="s">
        <v>8107</v>
      </c>
      <c r="D12882">
        <v>19.8</v>
      </c>
      <c r="E12882" t="s">
        <v>30879</v>
      </c>
    </row>
    <row r="12883" spans="1:5" hidden="1" x14ac:dyDescent="0.2">
      <c r="A12883" s="94" t="s">
        <v>46613</v>
      </c>
      <c r="B12883" t="s">
        <v>46614</v>
      </c>
      <c r="C12883" t="s">
        <v>8107</v>
      </c>
      <c r="D12883">
        <v>23.68</v>
      </c>
      <c r="E12883" t="s">
        <v>30879</v>
      </c>
    </row>
    <row r="12884" spans="1:5" hidden="1" x14ac:dyDescent="0.2">
      <c r="A12884" s="94" t="s">
        <v>11782</v>
      </c>
      <c r="B12884" t="s">
        <v>11783</v>
      </c>
      <c r="C12884" t="s">
        <v>243</v>
      </c>
      <c r="D12884">
        <v>51.32</v>
      </c>
      <c r="E12884" t="s">
        <v>30879</v>
      </c>
    </row>
    <row r="12885" spans="1:5" hidden="1" x14ac:dyDescent="0.2">
      <c r="A12885" s="94" t="s">
        <v>11784</v>
      </c>
      <c r="B12885" t="s">
        <v>11785</v>
      </c>
      <c r="C12885" t="s">
        <v>8107</v>
      </c>
      <c r="D12885">
        <v>38.770000000000003</v>
      </c>
      <c r="E12885" t="s">
        <v>30879</v>
      </c>
    </row>
    <row r="12886" spans="1:5" hidden="1" x14ac:dyDescent="0.2">
      <c r="A12886" s="94" t="s">
        <v>11786</v>
      </c>
      <c r="B12886" t="s">
        <v>11787</v>
      </c>
      <c r="C12886" t="s">
        <v>8107</v>
      </c>
      <c r="D12886">
        <v>38.770000000000003</v>
      </c>
      <c r="E12886" t="s">
        <v>30879</v>
      </c>
    </row>
    <row r="12887" spans="1:5" hidden="1" x14ac:dyDescent="0.2">
      <c r="A12887" s="94" t="s">
        <v>22826</v>
      </c>
      <c r="B12887" t="s">
        <v>22827</v>
      </c>
      <c r="C12887" t="s">
        <v>8107</v>
      </c>
      <c r="D12887">
        <v>42.33</v>
      </c>
      <c r="E12887" t="s">
        <v>30879</v>
      </c>
    </row>
    <row r="12888" spans="1:5" hidden="1" x14ac:dyDescent="0.2">
      <c r="A12888" s="94" t="s">
        <v>22828</v>
      </c>
      <c r="B12888" t="s">
        <v>22829</v>
      </c>
      <c r="C12888" t="s">
        <v>8107</v>
      </c>
      <c r="D12888">
        <v>42.33</v>
      </c>
      <c r="E12888" t="s">
        <v>30879</v>
      </c>
    </row>
    <row r="12889" spans="1:5" hidden="1" x14ac:dyDescent="0.2">
      <c r="A12889" s="94" t="s">
        <v>22830</v>
      </c>
      <c r="B12889" t="s">
        <v>22831</v>
      </c>
      <c r="C12889" t="s">
        <v>8107</v>
      </c>
      <c r="D12889">
        <v>42.33</v>
      </c>
      <c r="E12889" t="s">
        <v>30879</v>
      </c>
    </row>
    <row r="12890" spans="1:5" hidden="1" x14ac:dyDescent="0.2">
      <c r="A12890" s="94" t="s">
        <v>2610</v>
      </c>
      <c r="B12890" t="s">
        <v>22832</v>
      </c>
      <c r="C12890" t="s">
        <v>243</v>
      </c>
      <c r="D12890">
        <v>27.01</v>
      </c>
      <c r="E12890" t="s">
        <v>30879</v>
      </c>
    </row>
    <row r="12891" spans="1:5" hidden="1" x14ac:dyDescent="0.2">
      <c r="A12891" s="94" t="s">
        <v>2242</v>
      </c>
      <c r="B12891" t="s">
        <v>6097</v>
      </c>
      <c r="C12891" t="s">
        <v>243</v>
      </c>
      <c r="D12891">
        <v>31.78</v>
      </c>
      <c r="E12891" t="s">
        <v>30879</v>
      </c>
    </row>
    <row r="12892" spans="1:5" hidden="1" x14ac:dyDescent="0.2">
      <c r="A12892" s="94" t="s">
        <v>2243</v>
      </c>
      <c r="B12892" t="s">
        <v>6098</v>
      </c>
      <c r="C12892" t="s">
        <v>243</v>
      </c>
      <c r="D12892">
        <v>34.82</v>
      </c>
      <c r="E12892" t="s">
        <v>30879</v>
      </c>
    </row>
    <row r="12893" spans="1:5" hidden="1" x14ac:dyDescent="0.2">
      <c r="A12893" s="94" t="s">
        <v>2244</v>
      </c>
      <c r="B12893" t="s">
        <v>11788</v>
      </c>
      <c r="C12893" t="s">
        <v>243</v>
      </c>
      <c r="D12893">
        <v>2.77</v>
      </c>
      <c r="E12893" t="s">
        <v>30879</v>
      </c>
    </row>
    <row r="12894" spans="1:5" hidden="1" x14ac:dyDescent="0.2">
      <c r="A12894" s="94" t="s">
        <v>4310</v>
      </c>
      <c r="B12894" t="s">
        <v>6099</v>
      </c>
      <c r="C12894" t="s">
        <v>243</v>
      </c>
      <c r="D12894">
        <v>38.25</v>
      </c>
      <c r="E12894" t="s">
        <v>30879</v>
      </c>
    </row>
    <row r="12895" spans="1:5" hidden="1" x14ac:dyDescent="0.2">
      <c r="A12895" s="94" t="s">
        <v>11789</v>
      </c>
      <c r="B12895" t="s">
        <v>22833</v>
      </c>
      <c r="C12895" t="s">
        <v>243</v>
      </c>
      <c r="D12895">
        <v>80.790000000000006</v>
      </c>
      <c r="E12895" t="s">
        <v>30879</v>
      </c>
    </row>
    <row r="12896" spans="1:5" hidden="1" x14ac:dyDescent="0.2">
      <c r="A12896" s="94" t="s">
        <v>11790</v>
      </c>
      <c r="B12896" t="s">
        <v>22834</v>
      </c>
      <c r="C12896" t="s">
        <v>243</v>
      </c>
      <c r="D12896">
        <v>121.18</v>
      </c>
      <c r="E12896" t="s">
        <v>30879</v>
      </c>
    </row>
    <row r="12897" spans="1:5" hidden="1" x14ac:dyDescent="0.2">
      <c r="A12897" s="94" t="s">
        <v>11791</v>
      </c>
      <c r="B12897" t="s">
        <v>11792</v>
      </c>
      <c r="C12897" t="s">
        <v>243</v>
      </c>
      <c r="D12897">
        <v>166.63</v>
      </c>
      <c r="E12897" t="s">
        <v>30879</v>
      </c>
    </row>
    <row r="12898" spans="1:5" hidden="1" x14ac:dyDescent="0.2">
      <c r="A12898" s="94" t="s">
        <v>2245</v>
      </c>
      <c r="B12898" t="s">
        <v>2246</v>
      </c>
      <c r="C12898" t="s">
        <v>243</v>
      </c>
      <c r="D12898">
        <v>10.31</v>
      </c>
      <c r="E12898" t="s">
        <v>30879</v>
      </c>
    </row>
    <row r="12899" spans="1:5" hidden="1" x14ac:dyDescent="0.2">
      <c r="A12899" s="94" t="s">
        <v>4935</v>
      </c>
      <c r="B12899" t="s">
        <v>11793</v>
      </c>
      <c r="C12899" t="s">
        <v>243</v>
      </c>
      <c r="D12899">
        <v>8</v>
      </c>
      <c r="E12899" t="s">
        <v>30879</v>
      </c>
    </row>
    <row r="12900" spans="1:5" hidden="1" x14ac:dyDescent="0.2">
      <c r="A12900" s="94" t="s">
        <v>4936</v>
      </c>
      <c r="B12900" t="s">
        <v>11794</v>
      </c>
      <c r="C12900" t="s">
        <v>243</v>
      </c>
      <c r="D12900">
        <v>23.27</v>
      </c>
      <c r="E12900" t="s">
        <v>30879</v>
      </c>
    </row>
    <row r="12901" spans="1:5" hidden="1" x14ac:dyDescent="0.2">
      <c r="A12901" s="94" t="s">
        <v>4937</v>
      </c>
      <c r="B12901" t="s">
        <v>4938</v>
      </c>
      <c r="C12901" t="s">
        <v>243</v>
      </c>
      <c r="D12901">
        <v>19.64</v>
      </c>
      <c r="E12901" t="s">
        <v>30879</v>
      </c>
    </row>
    <row r="12902" spans="1:5" hidden="1" x14ac:dyDescent="0.2">
      <c r="A12902" s="94" t="s">
        <v>46546</v>
      </c>
      <c r="B12902" t="s">
        <v>46547</v>
      </c>
      <c r="C12902" t="s">
        <v>243</v>
      </c>
      <c r="D12902">
        <v>71.739999999999995</v>
      </c>
      <c r="E12902" t="s">
        <v>30879</v>
      </c>
    </row>
    <row r="12903" spans="1:5" hidden="1" x14ac:dyDescent="0.2">
      <c r="A12903" s="94" t="s">
        <v>4939</v>
      </c>
      <c r="B12903" t="s">
        <v>11795</v>
      </c>
      <c r="C12903" t="s">
        <v>8107</v>
      </c>
      <c r="D12903">
        <v>3.27</v>
      </c>
      <c r="E12903" t="s">
        <v>30879</v>
      </c>
    </row>
    <row r="12904" spans="1:5" hidden="1" x14ac:dyDescent="0.2">
      <c r="A12904" s="94" t="s">
        <v>2247</v>
      </c>
      <c r="B12904" t="s">
        <v>11796</v>
      </c>
      <c r="C12904" t="s">
        <v>8107</v>
      </c>
      <c r="D12904">
        <v>5.66</v>
      </c>
      <c r="E12904" t="s">
        <v>30879</v>
      </c>
    </row>
    <row r="12905" spans="1:5" hidden="1" x14ac:dyDescent="0.2">
      <c r="A12905" s="94" t="s">
        <v>341</v>
      </c>
      <c r="B12905" t="s">
        <v>11797</v>
      </c>
      <c r="C12905" t="s">
        <v>8107</v>
      </c>
      <c r="D12905">
        <v>7.04</v>
      </c>
      <c r="E12905" t="s">
        <v>30879</v>
      </c>
    </row>
    <row r="12906" spans="1:5" hidden="1" x14ac:dyDescent="0.2">
      <c r="A12906" s="94" t="s">
        <v>342</v>
      </c>
      <c r="B12906" t="s">
        <v>11798</v>
      </c>
      <c r="C12906" t="s">
        <v>8107</v>
      </c>
      <c r="D12906">
        <v>5.12</v>
      </c>
      <c r="E12906" t="s">
        <v>30879</v>
      </c>
    </row>
    <row r="12907" spans="1:5" hidden="1" x14ac:dyDescent="0.2">
      <c r="A12907" s="94" t="s">
        <v>119</v>
      </c>
      <c r="B12907" t="s">
        <v>11799</v>
      </c>
      <c r="C12907" t="s">
        <v>8107</v>
      </c>
      <c r="D12907">
        <v>6.4</v>
      </c>
      <c r="E12907" t="s">
        <v>30879</v>
      </c>
    </row>
    <row r="12908" spans="1:5" hidden="1" x14ac:dyDescent="0.2">
      <c r="A12908" s="94" t="s">
        <v>1314</v>
      </c>
      <c r="B12908" t="s">
        <v>46544</v>
      </c>
      <c r="C12908" t="s">
        <v>8107</v>
      </c>
      <c r="D12908">
        <v>3.82</v>
      </c>
      <c r="E12908" t="s">
        <v>30879</v>
      </c>
    </row>
    <row r="12909" spans="1:5" hidden="1" x14ac:dyDescent="0.2">
      <c r="A12909" s="94" t="s">
        <v>1315</v>
      </c>
      <c r="B12909" t="s">
        <v>22835</v>
      </c>
      <c r="C12909" t="s">
        <v>8107</v>
      </c>
      <c r="D12909">
        <v>4.7300000000000004</v>
      </c>
      <c r="E12909" t="s">
        <v>30879</v>
      </c>
    </row>
    <row r="12910" spans="1:5" hidden="1" x14ac:dyDescent="0.2">
      <c r="A12910" s="94" t="s">
        <v>1316</v>
      </c>
      <c r="B12910" t="s">
        <v>22836</v>
      </c>
      <c r="C12910" t="s">
        <v>8107</v>
      </c>
      <c r="D12910">
        <v>0.85</v>
      </c>
      <c r="E12910" t="s">
        <v>30879</v>
      </c>
    </row>
    <row r="12911" spans="1:5" hidden="1" x14ac:dyDescent="0.2">
      <c r="A12911" s="94" t="s">
        <v>1317</v>
      </c>
      <c r="B12911" t="s">
        <v>46632</v>
      </c>
      <c r="C12911" t="s">
        <v>8107</v>
      </c>
      <c r="D12911">
        <v>1.03</v>
      </c>
      <c r="E12911" t="s">
        <v>30879</v>
      </c>
    </row>
    <row r="12912" spans="1:5" hidden="1" x14ac:dyDescent="0.2">
      <c r="A12912" s="94" t="s">
        <v>1318</v>
      </c>
      <c r="B12912" t="s">
        <v>46633</v>
      </c>
      <c r="C12912" t="s">
        <v>8107</v>
      </c>
      <c r="D12912">
        <v>1.29</v>
      </c>
      <c r="E12912" t="s">
        <v>30879</v>
      </c>
    </row>
    <row r="12913" spans="1:5" hidden="1" x14ac:dyDescent="0.2">
      <c r="A12913" s="94" t="s">
        <v>4940</v>
      </c>
      <c r="B12913" t="s">
        <v>11800</v>
      </c>
      <c r="C12913" t="s">
        <v>8107</v>
      </c>
      <c r="D12913">
        <v>3.76</v>
      </c>
      <c r="E12913" t="s">
        <v>30879</v>
      </c>
    </row>
    <row r="12914" spans="1:5" hidden="1" x14ac:dyDescent="0.2">
      <c r="A12914" s="94" t="s">
        <v>4941</v>
      </c>
      <c r="B12914" t="s">
        <v>11801</v>
      </c>
      <c r="C12914" t="s">
        <v>8107</v>
      </c>
      <c r="D12914">
        <v>4.88</v>
      </c>
      <c r="E12914" t="s">
        <v>30879</v>
      </c>
    </row>
    <row r="12915" spans="1:5" hidden="1" x14ac:dyDescent="0.2">
      <c r="A12915" s="94" t="s">
        <v>4942</v>
      </c>
      <c r="B12915" t="s">
        <v>11802</v>
      </c>
      <c r="C12915" t="s">
        <v>8107</v>
      </c>
      <c r="D12915">
        <v>9.52</v>
      </c>
      <c r="E12915" t="s">
        <v>30879</v>
      </c>
    </row>
    <row r="12916" spans="1:5" hidden="1" x14ac:dyDescent="0.2">
      <c r="A12916" s="94" t="s">
        <v>2469</v>
      </c>
      <c r="B12916" t="s">
        <v>22837</v>
      </c>
      <c r="C12916" t="s">
        <v>8107</v>
      </c>
      <c r="D12916">
        <v>4.75</v>
      </c>
      <c r="E12916" t="s">
        <v>30879</v>
      </c>
    </row>
    <row r="12917" spans="1:5" hidden="1" x14ac:dyDescent="0.2">
      <c r="A12917" s="94" t="s">
        <v>2470</v>
      </c>
      <c r="B12917" t="s">
        <v>11803</v>
      </c>
      <c r="C12917" t="s">
        <v>8107</v>
      </c>
      <c r="D12917">
        <v>5.98</v>
      </c>
      <c r="E12917" t="s">
        <v>30879</v>
      </c>
    </row>
    <row r="12918" spans="1:5" hidden="1" x14ac:dyDescent="0.2">
      <c r="A12918" s="94" t="s">
        <v>2471</v>
      </c>
      <c r="B12918" t="s">
        <v>11804</v>
      </c>
      <c r="C12918" t="s">
        <v>8107</v>
      </c>
      <c r="D12918">
        <v>5.64</v>
      </c>
      <c r="E12918" t="s">
        <v>30879</v>
      </c>
    </row>
    <row r="12919" spans="1:5" hidden="1" x14ac:dyDescent="0.2">
      <c r="A12919" s="94" t="s">
        <v>4943</v>
      </c>
      <c r="B12919" t="s">
        <v>11805</v>
      </c>
      <c r="C12919" t="s">
        <v>8107</v>
      </c>
      <c r="D12919">
        <v>9.48</v>
      </c>
      <c r="E12919" t="s">
        <v>30879</v>
      </c>
    </row>
    <row r="12920" spans="1:5" hidden="1" x14ac:dyDescent="0.2">
      <c r="A12920" s="94" t="s">
        <v>4944</v>
      </c>
      <c r="B12920" t="s">
        <v>11806</v>
      </c>
      <c r="C12920" t="s">
        <v>8107</v>
      </c>
      <c r="D12920">
        <v>6.21</v>
      </c>
      <c r="E12920" t="s">
        <v>30879</v>
      </c>
    </row>
    <row r="12921" spans="1:5" hidden="1" x14ac:dyDescent="0.2">
      <c r="A12921" s="94" t="s">
        <v>4945</v>
      </c>
      <c r="B12921" t="s">
        <v>11807</v>
      </c>
      <c r="C12921" t="s">
        <v>8107</v>
      </c>
      <c r="D12921">
        <v>7.71</v>
      </c>
      <c r="E12921" t="s">
        <v>30879</v>
      </c>
    </row>
    <row r="12922" spans="1:5" hidden="1" x14ac:dyDescent="0.2">
      <c r="A12922" s="94" t="s">
        <v>4946</v>
      </c>
      <c r="B12922" t="s">
        <v>11808</v>
      </c>
      <c r="C12922" t="s">
        <v>8107</v>
      </c>
      <c r="D12922">
        <v>9.4600000000000009</v>
      </c>
      <c r="E12922" t="s">
        <v>30879</v>
      </c>
    </row>
    <row r="12923" spans="1:5" hidden="1" x14ac:dyDescent="0.2">
      <c r="A12923" s="94" t="s">
        <v>2472</v>
      </c>
      <c r="B12923" t="s">
        <v>3103</v>
      </c>
      <c r="C12923" t="s">
        <v>243</v>
      </c>
      <c r="D12923">
        <v>2.48</v>
      </c>
      <c r="E12923" t="s">
        <v>30879</v>
      </c>
    </row>
    <row r="12924" spans="1:5" hidden="1" x14ac:dyDescent="0.2">
      <c r="A12924" s="94" t="s">
        <v>2473</v>
      </c>
      <c r="B12924" t="s">
        <v>3104</v>
      </c>
      <c r="C12924" t="s">
        <v>243</v>
      </c>
      <c r="D12924">
        <v>2.6</v>
      </c>
      <c r="E12924" t="s">
        <v>30879</v>
      </c>
    </row>
    <row r="12925" spans="1:5" hidden="1" x14ac:dyDescent="0.2">
      <c r="A12925" s="94" t="s">
        <v>2474</v>
      </c>
      <c r="B12925" t="s">
        <v>3105</v>
      </c>
      <c r="C12925" t="s">
        <v>243</v>
      </c>
      <c r="D12925">
        <v>2.84</v>
      </c>
      <c r="E12925" t="s">
        <v>30879</v>
      </c>
    </row>
    <row r="12926" spans="1:5" hidden="1" x14ac:dyDescent="0.2">
      <c r="A12926" s="94" t="s">
        <v>1711</v>
      </c>
      <c r="B12926" t="s">
        <v>3106</v>
      </c>
      <c r="C12926" t="s">
        <v>243</v>
      </c>
      <c r="D12926">
        <v>3.16</v>
      </c>
      <c r="E12926" t="s">
        <v>30879</v>
      </c>
    </row>
    <row r="12927" spans="1:5" hidden="1" x14ac:dyDescent="0.2">
      <c r="A12927" s="94" t="s">
        <v>1712</v>
      </c>
      <c r="B12927" t="s">
        <v>3107</v>
      </c>
      <c r="C12927" t="s">
        <v>243</v>
      </c>
      <c r="D12927">
        <v>2.69</v>
      </c>
      <c r="E12927" t="s">
        <v>30879</v>
      </c>
    </row>
    <row r="12928" spans="1:5" hidden="1" x14ac:dyDescent="0.2">
      <c r="A12928" s="94" t="s">
        <v>2367</v>
      </c>
      <c r="B12928" t="s">
        <v>3108</v>
      </c>
      <c r="C12928" t="s">
        <v>243</v>
      </c>
      <c r="D12928">
        <v>2.81</v>
      </c>
      <c r="E12928" t="s">
        <v>30879</v>
      </c>
    </row>
    <row r="12929" spans="1:5" hidden="1" x14ac:dyDescent="0.2">
      <c r="A12929" s="94" t="s">
        <v>2368</v>
      </c>
      <c r="B12929" t="s">
        <v>3109</v>
      </c>
      <c r="C12929" t="s">
        <v>243</v>
      </c>
      <c r="D12929">
        <v>3.1</v>
      </c>
      <c r="E12929" t="s">
        <v>30879</v>
      </c>
    </row>
    <row r="12930" spans="1:5" hidden="1" x14ac:dyDescent="0.2">
      <c r="A12930" s="94" t="s">
        <v>4947</v>
      </c>
      <c r="B12930" t="s">
        <v>4948</v>
      </c>
      <c r="C12930" t="s">
        <v>8107</v>
      </c>
      <c r="D12930">
        <v>19.59</v>
      </c>
      <c r="E12930" t="s">
        <v>30879</v>
      </c>
    </row>
    <row r="12931" spans="1:5" hidden="1" x14ac:dyDescent="0.2">
      <c r="A12931" s="94" t="s">
        <v>4949</v>
      </c>
      <c r="B12931" t="s">
        <v>4950</v>
      </c>
      <c r="C12931" t="s">
        <v>8107</v>
      </c>
      <c r="D12931">
        <v>23.61</v>
      </c>
      <c r="E12931" t="s">
        <v>30879</v>
      </c>
    </row>
    <row r="12932" spans="1:5" hidden="1" x14ac:dyDescent="0.2">
      <c r="A12932" s="94" t="s">
        <v>4951</v>
      </c>
      <c r="B12932" t="s">
        <v>46545</v>
      </c>
      <c r="C12932" t="s">
        <v>8107</v>
      </c>
      <c r="D12932">
        <v>2.71</v>
      </c>
      <c r="E12932" t="s">
        <v>30879</v>
      </c>
    </row>
    <row r="12933" spans="1:5" hidden="1" x14ac:dyDescent="0.2">
      <c r="A12933" s="94" t="s">
        <v>22838</v>
      </c>
      <c r="B12933" t="s">
        <v>22839</v>
      </c>
      <c r="C12933" t="s">
        <v>8107</v>
      </c>
      <c r="D12933">
        <v>8.09</v>
      </c>
      <c r="E12933" t="s">
        <v>30879</v>
      </c>
    </row>
    <row r="12934" spans="1:5" hidden="1" x14ac:dyDescent="0.2">
      <c r="A12934" s="94" t="s">
        <v>11809</v>
      </c>
      <c r="B12934" t="s">
        <v>11810</v>
      </c>
      <c r="C12934" t="s">
        <v>243</v>
      </c>
      <c r="D12934">
        <v>41.09</v>
      </c>
      <c r="E12934" t="s">
        <v>30879</v>
      </c>
    </row>
    <row r="12935" spans="1:5" hidden="1" x14ac:dyDescent="0.2">
      <c r="A12935" s="94" t="s">
        <v>11811</v>
      </c>
      <c r="B12935" t="s">
        <v>11812</v>
      </c>
      <c r="C12935" t="s">
        <v>243</v>
      </c>
      <c r="D12935">
        <v>74.13</v>
      </c>
      <c r="E12935" t="s">
        <v>30879</v>
      </c>
    </row>
    <row r="12936" spans="1:5" hidden="1" x14ac:dyDescent="0.2">
      <c r="A12936" s="94" t="s">
        <v>11813</v>
      </c>
      <c r="B12936" t="s">
        <v>11814</v>
      </c>
      <c r="C12936" t="s">
        <v>243</v>
      </c>
      <c r="D12936">
        <v>86.17</v>
      </c>
      <c r="E12936" t="s">
        <v>30879</v>
      </c>
    </row>
    <row r="12937" spans="1:5" hidden="1" x14ac:dyDescent="0.2">
      <c r="A12937" s="94" t="s">
        <v>22840</v>
      </c>
      <c r="B12937" t="s">
        <v>22841</v>
      </c>
      <c r="C12937" t="s">
        <v>243</v>
      </c>
      <c r="D12937">
        <v>33.19</v>
      </c>
      <c r="E12937" t="s">
        <v>30879</v>
      </c>
    </row>
    <row r="12938" spans="1:5" hidden="1" x14ac:dyDescent="0.2">
      <c r="A12938" s="94" t="s">
        <v>11815</v>
      </c>
      <c r="B12938" t="s">
        <v>11816</v>
      </c>
      <c r="C12938" t="s">
        <v>243</v>
      </c>
      <c r="D12938">
        <v>50.44</v>
      </c>
      <c r="E12938" t="s">
        <v>30879</v>
      </c>
    </row>
    <row r="12939" spans="1:5" hidden="1" x14ac:dyDescent="0.2">
      <c r="A12939" s="94" t="s">
        <v>11817</v>
      </c>
      <c r="B12939" t="s">
        <v>11818</v>
      </c>
      <c r="C12939" t="s">
        <v>243</v>
      </c>
      <c r="D12939">
        <v>53.7</v>
      </c>
      <c r="E12939" t="s">
        <v>30879</v>
      </c>
    </row>
    <row r="12940" spans="1:5" hidden="1" x14ac:dyDescent="0.2">
      <c r="A12940" s="94" t="s">
        <v>11819</v>
      </c>
      <c r="B12940" t="s">
        <v>11820</v>
      </c>
      <c r="C12940" t="s">
        <v>8107</v>
      </c>
      <c r="D12940">
        <v>17.920000000000002</v>
      </c>
      <c r="E12940" t="s">
        <v>30879</v>
      </c>
    </row>
    <row r="12941" spans="1:5" hidden="1" x14ac:dyDescent="0.2">
      <c r="A12941" s="94" t="s">
        <v>11821</v>
      </c>
      <c r="B12941" t="s">
        <v>11822</v>
      </c>
      <c r="C12941" t="s">
        <v>243</v>
      </c>
      <c r="D12941">
        <v>14.27</v>
      </c>
      <c r="E12941" t="s">
        <v>30879</v>
      </c>
    </row>
    <row r="12942" spans="1:5" hidden="1" x14ac:dyDescent="0.2">
      <c r="A12942" s="94" t="s">
        <v>46542</v>
      </c>
      <c r="B12942" t="s">
        <v>46543</v>
      </c>
      <c r="C12942" t="s">
        <v>284</v>
      </c>
      <c r="D12942">
        <v>114.91</v>
      </c>
      <c r="E12942" t="s">
        <v>30879</v>
      </c>
    </row>
    <row r="12943" spans="1:5" hidden="1" x14ac:dyDescent="0.2">
      <c r="A12943" s="94" t="s">
        <v>11823</v>
      </c>
      <c r="B12943" t="s">
        <v>22842</v>
      </c>
      <c r="C12943" t="s">
        <v>8107</v>
      </c>
      <c r="D12943">
        <v>13.08</v>
      </c>
      <c r="E12943" t="s">
        <v>30879</v>
      </c>
    </row>
    <row r="12944" spans="1:5" hidden="1" x14ac:dyDescent="0.2">
      <c r="A12944" s="94" t="s">
        <v>2611</v>
      </c>
      <c r="B12944" t="s">
        <v>2514</v>
      </c>
      <c r="C12944" t="s">
        <v>8107</v>
      </c>
      <c r="D12944">
        <v>41.85</v>
      </c>
      <c r="E12944" t="s">
        <v>30879</v>
      </c>
    </row>
    <row r="12945" spans="1:5" hidden="1" x14ac:dyDescent="0.2">
      <c r="A12945" s="94" t="s">
        <v>4952</v>
      </c>
      <c r="B12945" t="s">
        <v>4953</v>
      </c>
      <c r="C12945" t="s">
        <v>8107</v>
      </c>
      <c r="D12945">
        <v>41.84</v>
      </c>
      <c r="E12945" t="s">
        <v>30879</v>
      </c>
    </row>
    <row r="12946" spans="1:5" hidden="1" x14ac:dyDescent="0.2">
      <c r="A12946" s="94" t="s">
        <v>2515</v>
      </c>
      <c r="B12946" t="s">
        <v>2570</v>
      </c>
      <c r="C12946" t="s">
        <v>8107</v>
      </c>
      <c r="D12946">
        <v>45.88</v>
      </c>
      <c r="E12946" t="s">
        <v>30879</v>
      </c>
    </row>
    <row r="12947" spans="1:5" hidden="1" x14ac:dyDescent="0.2">
      <c r="A12947" s="94" t="s">
        <v>2571</v>
      </c>
      <c r="B12947" t="s">
        <v>22843</v>
      </c>
      <c r="C12947" t="s">
        <v>8107</v>
      </c>
      <c r="D12947">
        <v>28.97</v>
      </c>
      <c r="E12947" t="s">
        <v>30879</v>
      </c>
    </row>
    <row r="12948" spans="1:5" hidden="1" x14ac:dyDescent="0.2">
      <c r="A12948" s="94" t="s">
        <v>2572</v>
      </c>
      <c r="B12948" t="s">
        <v>2573</v>
      </c>
      <c r="C12948" t="s">
        <v>8107</v>
      </c>
      <c r="D12948">
        <v>29.31</v>
      </c>
      <c r="E12948" t="s">
        <v>30879</v>
      </c>
    </row>
    <row r="12949" spans="1:5" hidden="1" x14ac:dyDescent="0.2">
      <c r="A12949" s="94" t="s">
        <v>46636</v>
      </c>
      <c r="B12949" t="s">
        <v>46637</v>
      </c>
      <c r="C12949" t="s">
        <v>8107</v>
      </c>
      <c r="D12949">
        <v>25.66</v>
      </c>
      <c r="E12949" t="s">
        <v>30879</v>
      </c>
    </row>
    <row r="12950" spans="1:5" hidden="1" x14ac:dyDescent="0.2">
      <c r="A12950" s="94" t="s">
        <v>2574</v>
      </c>
      <c r="B12950" t="s">
        <v>2575</v>
      </c>
      <c r="C12950" t="s">
        <v>8107</v>
      </c>
      <c r="D12950">
        <v>9.0500000000000007</v>
      </c>
      <c r="E12950" t="s">
        <v>30879</v>
      </c>
    </row>
    <row r="12951" spans="1:5" hidden="1" x14ac:dyDescent="0.2">
      <c r="A12951" s="94" t="s">
        <v>6100</v>
      </c>
      <c r="B12951" t="s">
        <v>22844</v>
      </c>
      <c r="C12951" t="s">
        <v>243</v>
      </c>
      <c r="D12951">
        <v>9.57</v>
      </c>
      <c r="E12951" t="s">
        <v>30879</v>
      </c>
    </row>
    <row r="12952" spans="1:5" hidden="1" x14ac:dyDescent="0.2">
      <c r="A12952" s="94" t="s">
        <v>4954</v>
      </c>
      <c r="B12952" t="s">
        <v>4955</v>
      </c>
      <c r="C12952" t="s">
        <v>8107</v>
      </c>
      <c r="D12952">
        <v>10.9</v>
      </c>
      <c r="E12952" t="s">
        <v>30879</v>
      </c>
    </row>
    <row r="12953" spans="1:5" hidden="1" x14ac:dyDescent="0.2">
      <c r="A12953" s="94" t="s">
        <v>46549</v>
      </c>
      <c r="B12953" t="s">
        <v>46550</v>
      </c>
      <c r="C12953" t="s">
        <v>243</v>
      </c>
      <c r="D12953">
        <v>36.11</v>
      </c>
      <c r="E12953" t="s">
        <v>30879</v>
      </c>
    </row>
    <row r="12954" spans="1:5" hidden="1" x14ac:dyDescent="0.2">
      <c r="A12954" s="94" t="s">
        <v>46557</v>
      </c>
      <c r="B12954" t="s">
        <v>46558</v>
      </c>
      <c r="C12954" t="s">
        <v>243</v>
      </c>
      <c r="D12954">
        <v>46.4</v>
      </c>
      <c r="E12954" t="s">
        <v>30879</v>
      </c>
    </row>
    <row r="12955" spans="1:5" hidden="1" x14ac:dyDescent="0.2">
      <c r="A12955" s="94" t="s">
        <v>46559</v>
      </c>
      <c r="B12955" t="s">
        <v>46560</v>
      </c>
      <c r="C12955" t="s">
        <v>243</v>
      </c>
      <c r="D12955">
        <v>58.57</v>
      </c>
      <c r="E12955" t="s">
        <v>30879</v>
      </c>
    </row>
    <row r="12956" spans="1:5" hidden="1" x14ac:dyDescent="0.2">
      <c r="A12956" s="94" t="s">
        <v>46555</v>
      </c>
      <c r="B12956" t="s">
        <v>46556</v>
      </c>
      <c r="C12956" t="s">
        <v>243</v>
      </c>
      <c r="D12956">
        <v>58.57</v>
      </c>
      <c r="E12956" t="s">
        <v>30879</v>
      </c>
    </row>
    <row r="12957" spans="1:5" hidden="1" x14ac:dyDescent="0.2">
      <c r="A12957" s="94" t="s">
        <v>46553</v>
      </c>
      <c r="B12957" t="s">
        <v>46554</v>
      </c>
      <c r="C12957" t="s">
        <v>243</v>
      </c>
      <c r="D12957">
        <v>46.4</v>
      </c>
      <c r="E12957" t="s">
        <v>30879</v>
      </c>
    </row>
    <row r="12958" spans="1:5" hidden="1" x14ac:dyDescent="0.2">
      <c r="A12958" s="94" t="s">
        <v>46551</v>
      </c>
      <c r="B12958" t="s">
        <v>46552</v>
      </c>
      <c r="C12958" t="s">
        <v>243</v>
      </c>
      <c r="D12958">
        <v>46.4</v>
      </c>
      <c r="E12958" t="s">
        <v>30879</v>
      </c>
    </row>
    <row r="12959" spans="1:5" hidden="1" x14ac:dyDescent="0.2">
      <c r="A12959" s="94" t="s">
        <v>11824</v>
      </c>
      <c r="B12959" t="s">
        <v>11825</v>
      </c>
      <c r="C12959" t="s">
        <v>243</v>
      </c>
      <c r="D12959">
        <v>49.77</v>
      </c>
      <c r="E12959" t="s">
        <v>30879</v>
      </c>
    </row>
    <row r="12960" spans="1:5" hidden="1" x14ac:dyDescent="0.2">
      <c r="A12960" s="94" t="s">
        <v>11826</v>
      </c>
      <c r="B12960" t="s">
        <v>11827</v>
      </c>
      <c r="C12960" t="s">
        <v>243</v>
      </c>
      <c r="D12960">
        <v>53.29</v>
      </c>
      <c r="E12960" t="s">
        <v>30879</v>
      </c>
    </row>
    <row r="12961" spans="1:5" hidden="1" x14ac:dyDescent="0.2">
      <c r="A12961" s="94" t="s">
        <v>11828</v>
      </c>
      <c r="B12961" t="s">
        <v>11829</v>
      </c>
      <c r="C12961" t="s">
        <v>243</v>
      </c>
      <c r="D12961">
        <v>57.42</v>
      </c>
      <c r="E12961" t="s">
        <v>30879</v>
      </c>
    </row>
    <row r="12962" spans="1:5" hidden="1" x14ac:dyDescent="0.2">
      <c r="A12962" s="94" t="s">
        <v>11830</v>
      </c>
      <c r="B12962" t="s">
        <v>11831</v>
      </c>
      <c r="C12962" t="s">
        <v>243</v>
      </c>
      <c r="D12962">
        <v>46.41</v>
      </c>
      <c r="E12962" t="s">
        <v>30879</v>
      </c>
    </row>
    <row r="12963" spans="1:5" hidden="1" x14ac:dyDescent="0.2">
      <c r="A12963" s="94" t="s">
        <v>46561</v>
      </c>
      <c r="B12963" t="s">
        <v>46562</v>
      </c>
      <c r="C12963" t="s">
        <v>243</v>
      </c>
      <c r="D12963">
        <v>46.4</v>
      </c>
      <c r="E12963" t="s">
        <v>30879</v>
      </c>
    </row>
    <row r="12964" spans="1:5" hidden="1" x14ac:dyDescent="0.2">
      <c r="A12964" s="94" t="s">
        <v>46563</v>
      </c>
      <c r="B12964" t="s">
        <v>46564</v>
      </c>
      <c r="C12964" t="s">
        <v>243</v>
      </c>
      <c r="D12964">
        <v>46.4</v>
      </c>
      <c r="E12964" t="s">
        <v>30879</v>
      </c>
    </row>
    <row r="12965" spans="1:5" hidden="1" x14ac:dyDescent="0.2">
      <c r="A12965" s="94" t="s">
        <v>46601</v>
      </c>
      <c r="B12965" t="s">
        <v>46602</v>
      </c>
      <c r="C12965" t="s">
        <v>243</v>
      </c>
      <c r="D12965">
        <v>46.4</v>
      </c>
      <c r="E12965" t="s">
        <v>30879</v>
      </c>
    </row>
    <row r="12966" spans="1:5" hidden="1" x14ac:dyDescent="0.2">
      <c r="A12966" s="94" t="s">
        <v>46603</v>
      </c>
      <c r="B12966" t="s">
        <v>46604</v>
      </c>
      <c r="C12966" t="s">
        <v>243</v>
      </c>
      <c r="D12966">
        <v>49.78</v>
      </c>
      <c r="E12966" t="s">
        <v>30879</v>
      </c>
    </row>
    <row r="12967" spans="1:5" hidden="1" x14ac:dyDescent="0.2">
      <c r="A12967" s="94" t="s">
        <v>46599</v>
      </c>
      <c r="B12967" t="s">
        <v>46600</v>
      </c>
      <c r="C12967" t="s">
        <v>243</v>
      </c>
      <c r="D12967">
        <v>53.3</v>
      </c>
      <c r="E12967" t="s">
        <v>30879</v>
      </c>
    </row>
    <row r="12968" spans="1:5" hidden="1" x14ac:dyDescent="0.2">
      <c r="A12968" s="94" t="s">
        <v>46597</v>
      </c>
      <c r="B12968" t="s">
        <v>46598</v>
      </c>
      <c r="C12968" t="s">
        <v>243</v>
      </c>
      <c r="D12968">
        <v>58.57</v>
      </c>
      <c r="E12968" t="s">
        <v>30879</v>
      </c>
    </row>
    <row r="12969" spans="1:5" hidden="1" x14ac:dyDescent="0.2">
      <c r="A12969" s="94" t="s">
        <v>46595</v>
      </c>
      <c r="B12969" t="s">
        <v>46596</v>
      </c>
      <c r="C12969" t="s">
        <v>243</v>
      </c>
      <c r="D12969">
        <v>46.4</v>
      </c>
      <c r="E12969" t="s">
        <v>30879</v>
      </c>
    </row>
    <row r="12970" spans="1:5" hidden="1" x14ac:dyDescent="0.2">
      <c r="A12970" s="94" t="s">
        <v>46583</v>
      </c>
      <c r="B12970" t="s">
        <v>46584</v>
      </c>
      <c r="C12970" t="s">
        <v>243</v>
      </c>
      <c r="D12970">
        <v>49.78</v>
      </c>
      <c r="E12970" t="s">
        <v>30879</v>
      </c>
    </row>
    <row r="12971" spans="1:5" hidden="1" x14ac:dyDescent="0.2">
      <c r="A12971" s="94" t="s">
        <v>46581</v>
      </c>
      <c r="B12971" t="s">
        <v>46582</v>
      </c>
      <c r="C12971" t="s">
        <v>243</v>
      </c>
      <c r="D12971">
        <v>53.3</v>
      </c>
      <c r="E12971" t="s">
        <v>30879</v>
      </c>
    </row>
    <row r="12972" spans="1:5" hidden="1" x14ac:dyDescent="0.2">
      <c r="A12972" s="94" t="s">
        <v>46579</v>
      </c>
      <c r="B12972" t="s">
        <v>46580</v>
      </c>
      <c r="C12972" t="s">
        <v>243</v>
      </c>
      <c r="D12972">
        <v>58.57</v>
      </c>
      <c r="E12972" t="s">
        <v>30879</v>
      </c>
    </row>
    <row r="12973" spans="1:5" hidden="1" x14ac:dyDescent="0.2">
      <c r="A12973" s="94" t="s">
        <v>46577</v>
      </c>
      <c r="B12973" t="s">
        <v>46578</v>
      </c>
      <c r="C12973" t="s">
        <v>243</v>
      </c>
      <c r="D12973">
        <v>46.4</v>
      </c>
      <c r="E12973" t="s">
        <v>30879</v>
      </c>
    </row>
    <row r="12974" spans="1:5" hidden="1" x14ac:dyDescent="0.2">
      <c r="A12974" s="94" t="s">
        <v>46567</v>
      </c>
      <c r="B12974" t="s">
        <v>46568</v>
      </c>
      <c r="C12974" t="s">
        <v>243</v>
      </c>
      <c r="D12974">
        <v>46.4</v>
      </c>
      <c r="E12974" t="s">
        <v>30879</v>
      </c>
    </row>
    <row r="12975" spans="1:5" hidden="1" x14ac:dyDescent="0.2">
      <c r="A12975" s="94" t="s">
        <v>46565</v>
      </c>
      <c r="B12975" t="s">
        <v>46566</v>
      </c>
      <c r="C12975" t="s">
        <v>243</v>
      </c>
      <c r="D12975">
        <v>53.3</v>
      </c>
      <c r="E12975" t="s">
        <v>30879</v>
      </c>
    </row>
    <row r="12976" spans="1:5" hidden="1" x14ac:dyDescent="0.2">
      <c r="A12976" s="94" t="s">
        <v>46573</v>
      </c>
      <c r="B12976" t="s">
        <v>46574</v>
      </c>
      <c r="C12976" t="s">
        <v>243</v>
      </c>
      <c r="D12976">
        <v>46.4</v>
      </c>
      <c r="E12976" t="s">
        <v>30879</v>
      </c>
    </row>
    <row r="12977" spans="1:5" hidden="1" x14ac:dyDescent="0.2">
      <c r="A12977" s="94" t="s">
        <v>46575</v>
      </c>
      <c r="B12977" t="s">
        <v>46576</v>
      </c>
      <c r="C12977" t="s">
        <v>243</v>
      </c>
      <c r="D12977">
        <v>49.78</v>
      </c>
      <c r="E12977" t="s">
        <v>30879</v>
      </c>
    </row>
    <row r="12978" spans="1:5" hidden="1" x14ac:dyDescent="0.2">
      <c r="A12978" s="94" t="s">
        <v>46571</v>
      </c>
      <c r="B12978" t="s">
        <v>46572</v>
      </c>
      <c r="C12978" t="s">
        <v>243</v>
      </c>
      <c r="D12978">
        <v>53.3</v>
      </c>
      <c r="E12978" t="s">
        <v>30879</v>
      </c>
    </row>
    <row r="12979" spans="1:5" hidden="1" x14ac:dyDescent="0.2">
      <c r="A12979" s="94" t="s">
        <v>46569</v>
      </c>
      <c r="B12979" t="s">
        <v>46570</v>
      </c>
      <c r="C12979" t="s">
        <v>243</v>
      </c>
      <c r="D12979">
        <v>46.4</v>
      </c>
      <c r="E12979" t="s">
        <v>30879</v>
      </c>
    </row>
    <row r="12980" spans="1:5" hidden="1" x14ac:dyDescent="0.2">
      <c r="A12980" s="94" t="s">
        <v>46591</v>
      </c>
      <c r="B12980" t="s">
        <v>46592</v>
      </c>
      <c r="C12980" t="s">
        <v>243</v>
      </c>
      <c r="D12980">
        <v>46.4</v>
      </c>
      <c r="E12980" t="s">
        <v>30879</v>
      </c>
    </row>
    <row r="12981" spans="1:5" hidden="1" x14ac:dyDescent="0.2">
      <c r="A12981" s="94" t="s">
        <v>46593</v>
      </c>
      <c r="B12981" t="s">
        <v>46594</v>
      </c>
      <c r="C12981" t="s">
        <v>243</v>
      </c>
      <c r="D12981">
        <v>49.78</v>
      </c>
      <c r="E12981" t="s">
        <v>30879</v>
      </c>
    </row>
    <row r="12982" spans="1:5" hidden="1" x14ac:dyDescent="0.2">
      <c r="A12982" s="94" t="s">
        <v>46589</v>
      </c>
      <c r="B12982" t="s">
        <v>46590</v>
      </c>
      <c r="C12982" t="s">
        <v>243</v>
      </c>
      <c r="D12982">
        <v>53.3</v>
      </c>
      <c r="E12982" t="s">
        <v>30879</v>
      </c>
    </row>
    <row r="12983" spans="1:5" hidden="1" x14ac:dyDescent="0.2">
      <c r="A12983" s="94" t="s">
        <v>46587</v>
      </c>
      <c r="B12983" t="s">
        <v>46588</v>
      </c>
      <c r="C12983" t="s">
        <v>243</v>
      </c>
      <c r="D12983">
        <v>58.57</v>
      </c>
      <c r="E12983" t="s">
        <v>30879</v>
      </c>
    </row>
    <row r="12984" spans="1:5" hidden="1" x14ac:dyDescent="0.2">
      <c r="A12984" s="94" t="s">
        <v>46585</v>
      </c>
      <c r="B12984" t="s">
        <v>46586</v>
      </c>
      <c r="C12984" t="s">
        <v>243</v>
      </c>
      <c r="D12984">
        <v>46.4</v>
      </c>
      <c r="E12984" t="s">
        <v>30879</v>
      </c>
    </row>
    <row r="12985" spans="1:5" hidden="1" x14ac:dyDescent="0.2">
      <c r="A12985" s="94" t="s">
        <v>46609</v>
      </c>
      <c r="B12985" t="s">
        <v>46610</v>
      </c>
      <c r="C12985" t="s">
        <v>243</v>
      </c>
      <c r="D12985">
        <v>49.78</v>
      </c>
      <c r="E12985" t="s">
        <v>30879</v>
      </c>
    </row>
    <row r="12986" spans="1:5" hidden="1" x14ac:dyDescent="0.2">
      <c r="A12986" s="94" t="s">
        <v>46607</v>
      </c>
      <c r="B12986" t="s">
        <v>46608</v>
      </c>
      <c r="C12986" t="s">
        <v>243</v>
      </c>
      <c r="D12986">
        <v>53.3</v>
      </c>
      <c r="E12986" t="s">
        <v>30879</v>
      </c>
    </row>
    <row r="12987" spans="1:5" hidden="1" x14ac:dyDescent="0.2">
      <c r="A12987" s="94" t="s">
        <v>46605</v>
      </c>
      <c r="B12987" t="s">
        <v>46606</v>
      </c>
      <c r="C12987" t="s">
        <v>243</v>
      </c>
      <c r="D12987">
        <v>58.57</v>
      </c>
      <c r="E12987" t="s">
        <v>30879</v>
      </c>
    </row>
    <row r="12988" spans="1:5" hidden="1" x14ac:dyDescent="0.2">
      <c r="A12988" s="94" t="s">
        <v>11832</v>
      </c>
      <c r="B12988" t="s">
        <v>11833</v>
      </c>
      <c r="C12988" t="s">
        <v>243</v>
      </c>
      <c r="D12988">
        <v>45.49</v>
      </c>
      <c r="E12988" t="s">
        <v>30879</v>
      </c>
    </row>
    <row r="12989" spans="1:5" hidden="1" x14ac:dyDescent="0.2">
      <c r="A12989" s="94" t="s">
        <v>11834</v>
      </c>
      <c r="B12989" t="s">
        <v>11835</v>
      </c>
      <c r="C12989" t="s">
        <v>243</v>
      </c>
      <c r="D12989">
        <v>44.19</v>
      </c>
      <c r="E12989" t="s">
        <v>30879</v>
      </c>
    </row>
    <row r="12990" spans="1:5" hidden="1" x14ac:dyDescent="0.2">
      <c r="A12990" s="94" t="s">
        <v>11836</v>
      </c>
      <c r="B12990" t="s">
        <v>11837</v>
      </c>
      <c r="C12990" t="s">
        <v>243</v>
      </c>
      <c r="D12990">
        <v>0.6</v>
      </c>
      <c r="E12990" t="s">
        <v>30879</v>
      </c>
    </row>
    <row r="12991" spans="1:5" hidden="1" x14ac:dyDescent="0.2">
      <c r="A12991" s="94" t="s">
        <v>11838</v>
      </c>
      <c r="B12991" t="s">
        <v>11839</v>
      </c>
      <c r="C12991" t="s">
        <v>243</v>
      </c>
      <c r="D12991">
        <v>3.28</v>
      </c>
      <c r="E12991" t="s">
        <v>30879</v>
      </c>
    </row>
    <row r="12992" spans="1:5" hidden="1" x14ac:dyDescent="0.2">
      <c r="A12992" s="94" t="s">
        <v>2576</v>
      </c>
      <c r="B12992" t="s">
        <v>2490</v>
      </c>
      <c r="C12992" t="s">
        <v>243</v>
      </c>
      <c r="D12992">
        <v>3.64</v>
      </c>
      <c r="E12992" t="s">
        <v>30879</v>
      </c>
    </row>
    <row r="12993" spans="1:5" hidden="1" x14ac:dyDescent="0.2">
      <c r="A12993" s="94" t="s">
        <v>11840</v>
      </c>
      <c r="B12993" t="s">
        <v>46631</v>
      </c>
      <c r="C12993" t="s">
        <v>8107</v>
      </c>
      <c r="D12993">
        <v>23.35</v>
      </c>
      <c r="E12993" t="s">
        <v>30879</v>
      </c>
    </row>
    <row r="12994" spans="1:5" hidden="1" x14ac:dyDescent="0.2">
      <c r="A12994" s="94" t="s">
        <v>4311</v>
      </c>
      <c r="B12994" t="s">
        <v>4312</v>
      </c>
      <c r="C12994" t="s">
        <v>243</v>
      </c>
      <c r="D12994">
        <v>32.659999999999997</v>
      </c>
      <c r="E12994" t="s">
        <v>30879</v>
      </c>
    </row>
    <row r="12995" spans="1:5" hidden="1" x14ac:dyDescent="0.2">
      <c r="A12995" s="94" t="s">
        <v>4313</v>
      </c>
      <c r="B12995" t="s">
        <v>4314</v>
      </c>
      <c r="C12995" t="s">
        <v>243</v>
      </c>
      <c r="D12995">
        <v>37.049999999999997</v>
      </c>
      <c r="E12995" t="s">
        <v>30879</v>
      </c>
    </row>
    <row r="12996" spans="1:5" hidden="1" x14ac:dyDescent="0.2">
      <c r="A12996" s="94" t="s">
        <v>4315</v>
      </c>
      <c r="B12996" t="s">
        <v>4316</v>
      </c>
      <c r="C12996" t="s">
        <v>243</v>
      </c>
      <c r="D12996">
        <v>22.34</v>
      </c>
      <c r="E12996" t="s">
        <v>30879</v>
      </c>
    </row>
    <row r="12997" spans="1:5" hidden="1" x14ac:dyDescent="0.2">
      <c r="A12997" s="94" t="s">
        <v>4317</v>
      </c>
      <c r="B12997" t="s">
        <v>4318</v>
      </c>
      <c r="C12997" t="s">
        <v>243</v>
      </c>
      <c r="D12997">
        <v>32.19</v>
      </c>
      <c r="E12997" t="s">
        <v>30879</v>
      </c>
    </row>
    <row r="12998" spans="1:5" hidden="1" x14ac:dyDescent="0.2">
      <c r="A12998" s="94" t="s">
        <v>4319</v>
      </c>
      <c r="B12998" t="s">
        <v>4320</v>
      </c>
      <c r="C12998" t="s">
        <v>243</v>
      </c>
      <c r="D12998">
        <v>24.77</v>
      </c>
      <c r="E12998" t="s">
        <v>30879</v>
      </c>
    </row>
    <row r="12999" spans="1:5" hidden="1" x14ac:dyDescent="0.2">
      <c r="A12999" s="94" t="s">
        <v>11841</v>
      </c>
      <c r="B12999" t="s">
        <v>11842</v>
      </c>
      <c r="C12999" t="s">
        <v>243</v>
      </c>
      <c r="D12999">
        <v>62.02</v>
      </c>
      <c r="E12999" t="s">
        <v>30879</v>
      </c>
    </row>
    <row r="13000" spans="1:5" hidden="1" x14ac:dyDescent="0.2">
      <c r="A13000" s="94" t="s">
        <v>22845</v>
      </c>
      <c r="B13000" t="s">
        <v>22846</v>
      </c>
      <c r="C13000" t="s">
        <v>243</v>
      </c>
      <c r="D13000">
        <v>41.87</v>
      </c>
      <c r="E13000" t="s">
        <v>30879</v>
      </c>
    </row>
    <row r="13001" spans="1:5" hidden="1" x14ac:dyDescent="0.2">
      <c r="A13001" s="94" t="s">
        <v>22847</v>
      </c>
      <c r="B13001" t="s">
        <v>22848</v>
      </c>
      <c r="C13001" t="s">
        <v>243</v>
      </c>
      <c r="D13001">
        <v>29.48</v>
      </c>
      <c r="E13001" t="s">
        <v>30879</v>
      </c>
    </row>
    <row r="13002" spans="1:5" hidden="1" x14ac:dyDescent="0.2">
      <c r="A13002" s="94" t="s">
        <v>3110</v>
      </c>
      <c r="B13002" t="s">
        <v>22849</v>
      </c>
      <c r="C13002" t="s">
        <v>8107</v>
      </c>
      <c r="D13002">
        <v>10.25</v>
      </c>
      <c r="E13002" t="s">
        <v>30879</v>
      </c>
    </row>
    <row r="13003" spans="1:5" hidden="1" x14ac:dyDescent="0.2">
      <c r="A13003" s="94" t="s">
        <v>22850</v>
      </c>
      <c r="B13003" t="s">
        <v>22851</v>
      </c>
      <c r="C13003" t="s">
        <v>8107</v>
      </c>
      <c r="D13003">
        <v>15.71</v>
      </c>
      <c r="E13003" t="s">
        <v>30879</v>
      </c>
    </row>
    <row r="13004" spans="1:5" hidden="1" x14ac:dyDescent="0.2">
      <c r="A13004" s="94" t="s">
        <v>4956</v>
      </c>
      <c r="B13004" t="s">
        <v>4957</v>
      </c>
      <c r="C13004" t="s">
        <v>8107</v>
      </c>
      <c r="D13004">
        <v>8.75</v>
      </c>
      <c r="E13004" t="s">
        <v>30879</v>
      </c>
    </row>
    <row r="13005" spans="1:5" hidden="1" x14ac:dyDescent="0.2">
      <c r="A13005" s="94" t="s">
        <v>22852</v>
      </c>
      <c r="B13005" t="s">
        <v>22853</v>
      </c>
      <c r="C13005" t="s">
        <v>1880</v>
      </c>
      <c r="D13005">
        <v>47.72</v>
      </c>
      <c r="E13005" t="s">
        <v>30879</v>
      </c>
    </row>
    <row r="13006" spans="1:5" hidden="1" x14ac:dyDescent="0.2">
      <c r="A13006" s="94" t="s">
        <v>22854</v>
      </c>
      <c r="B13006" t="s">
        <v>22855</v>
      </c>
      <c r="C13006" t="s">
        <v>1880</v>
      </c>
      <c r="D13006">
        <v>68.040000000000006</v>
      </c>
      <c r="E13006" t="s">
        <v>30879</v>
      </c>
    </row>
    <row r="13007" spans="1:5" hidden="1" x14ac:dyDescent="0.2">
      <c r="A13007" s="94" t="s">
        <v>36759</v>
      </c>
      <c r="B13007" t="s">
        <v>36760</v>
      </c>
      <c r="C13007" t="s">
        <v>243</v>
      </c>
      <c r="D13007">
        <v>0.69</v>
      </c>
      <c r="E13007" t="s">
        <v>30879</v>
      </c>
    </row>
    <row r="13008" spans="1:5" hidden="1" x14ac:dyDescent="0.2">
      <c r="A13008" s="94" t="s">
        <v>22856</v>
      </c>
      <c r="B13008" t="s">
        <v>22857</v>
      </c>
      <c r="C13008" t="s">
        <v>1880</v>
      </c>
      <c r="D13008">
        <v>74.900000000000006</v>
      </c>
      <c r="E13008" t="s">
        <v>30879</v>
      </c>
    </row>
    <row r="13009" spans="1:5" hidden="1" x14ac:dyDescent="0.2">
      <c r="A13009" s="94" t="s">
        <v>36755</v>
      </c>
      <c r="B13009" t="s">
        <v>36756</v>
      </c>
      <c r="C13009" t="s">
        <v>243</v>
      </c>
      <c r="D13009">
        <v>0.77</v>
      </c>
      <c r="E13009" t="s">
        <v>30879</v>
      </c>
    </row>
    <row r="13010" spans="1:5" hidden="1" x14ac:dyDescent="0.2">
      <c r="A13010" s="94" t="s">
        <v>22858</v>
      </c>
      <c r="B13010" t="s">
        <v>22859</v>
      </c>
      <c r="C13010" t="s">
        <v>1880</v>
      </c>
      <c r="D13010">
        <v>21.79</v>
      </c>
      <c r="E13010" t="s">
        <v>30879</v>
      </c>
    </row>
    <row r="13011" spans="1:5" hidden="1" x14ac:dyDescent="0.2">
      <c r="A13011" s="94" t="s">
        <v>22860</v>
      </c>
      <c r="B13011" t="s">
        <v>22861</v>
      </c>
      <c r="C13011" t="s">
        <v>1880</v>
      </c>
      <c r="D13011">
        <v>32.770000000000003</v>
      </c>
      <c r="E13011" t="s">
        <v>30879</v>
      </c>
    </row>
    <row r="13012" spans="1:5" hidden="1" x14ac:dyDescent="0.2">
      <c r="A13012" s="94" t="s">
        <v>36757</v>
      </c>
      <c r="B13012" t="s">
        <v>36758</v>
      </c>
      <c r="C13012" t="s">
        <v>243</v>
      </c>
      <c r="D13012">
        <v>0.33</v>
      </c>
      <c r="E13012" t="s">
        <v>30879</v>
      </c>
    </row>
    <row r="13013" spans="1:5" hidden="1" x14ac:dyDescent="0.2">
      <c r="A13013" s="94" t="s">
        <v>11843</v>
      </c>
      <c r="B13013" t="s">
        <v>36761</v>
      </c>
      <c r="C13013" t="s">
        <v>2847</v>
      </c>
      <c r="D13013">
        <v>61.61</v>
      </c>
      <c r="E13013" t="s">
        <v>30879</v>
      </c>
    </row>
    <row r="13014" spans="1:5" hidden="1" x14ac:dyDescent="0.2">
      <c r="A13014" s="94" t="s">
        <v>22862</v>
      </c>
      <c r="B13014" t="s">
        <v>22863</v>
      </c>
      <c r="C13014" t="s">
        <v>1880</v>
      </c>
      <c r="D13014">
        <v>18.77</v>
      </c>
      <c r="E13014" t="s">
        <v>30879</v>
      </c>
    </row>
    <row r="13015" spans="1:5" hidden="1" x14ac:dyDescent="0.2">
      <c r="A13015" s="94" t="s">
        <v>36753</v>
      </c>
      <c r="B13015" t="s">
        <v>36754</v>
      </c>
      <c r="C13015" t="s">
        <v>243</v>
      </c>
      <c r="D13015">
        <v>0.2</v>
      </c>
      <c r="E13015" t="s">
        <v>30879</v>
      </c>
    </row>
    <row r="13016" spans="1:5" hidden="1" x14ac:dyDescent="0.2">
      <c r="A13016" s="94" t="s">
        <v>22864</v>
      </c>
      <c r="B13016" t="s">
        <v>22865</v>
      </c>
      <c r="C13016" t="s">
        <v>8107</v>
      </c>
      <c r="D13016">
        <v>32.270000000000003</v>
      </c>
      <c r="E13016" t="s">
        <v>30879</v>
      </c>
    </row>
    <row r="13017" spans="1:5" hidden="1" x14ac:dyDescent="0.2">
      <c r="A13017" s="94" t="s">
        <v>4958</v>
      </c>
      <c r="B13017" t="s">
        <v>11844</v>
      </c>
      <c r="C13017" t="s">
        <v>8107</v>
      </c>
      <c r="D13017">
        <v>6.05</v>
      </c>
      <c r="E13017" t="s">
        <v>30879</v>
      </c>
    </row>
    <row r="13018" spans="1:5" hidden="1" x14ac:dyDescent="0.2">
      <c r="A13018" s="94" t="s">
        <v>4959</v>
      </c>
      <c r="B13018" t="s">
        <v>11845</v>
      </c>
      <c r="C13018" t="s">
        <v>8107</v>
      </c>
      <c r="D13018">
        <v>5.07</v>
      </c>
      <c r="E13018" t="s">
        <v>30879</v>
      </c>
    </row>
    <row r="13019" spans="1:5" hidden="1" x14ac:dyDescent="0.2">
      <c r="A13019" s="94" t="s">
        <v>4960</v>
      </c>
      <c r="B13019" t="s">
        <v>11846</v>
      </c>
      <c r="C13019" t="s">
        <v>8107</v>
      </c>
      <c r="D13019">
        <v>7.04</v>
      </c>
      <c r="E13019" t="s">
        <v>30879</v>
      </c>
    </row>
    <row r="13020" spans="1:5" hidden="1" x14ac:dyDescent="0.2">
      <c r="A13020" s="94" t="s">
        <v>4961</v>
      </c>
      <c r="B13020" t="s">
        <v>11847</v>
      </c>
      <c r="C13020" t="s">
        <v>8107</v>
      </c>
      <c r="D13020">
        <v>7.04</v>
      </c>
      <c r="E13020" t="s">
        <v>30879</v>
      </c>
    </row>
    <row r="13021" spans="1:5" hidden="1" x14ac:dyDescent="0.2">
      <c r="A13021" s="94" t="s">
        <v>4962</v>
      </c>
      <c r="B13021" t="s">
        <v>11848</v>
      </c>
      <c r="C13021" t="s">
        <v>8107</v>
      </c>
      <c r="D13021">
        <v>6.24</v>
      </c>
      <c r="E13021" t="s">
        <v>30879</v>
      </c>
    </row>
    <row r="13022" spans="1:5" hidden="1" x14ac:dyDescent="0.2">
      <c r="A13022" s="94" t="s">
        <v>11849</v>
      </c>
      <c r="B13022" t="s">
        <v>11850</v>
      </c>
      <c r="C13022" t="s">
        <v>8107</v>
      </c>
      <c r="D13022">
        <v>7.83</v>
      </c>
      <c r="E13022" t="s">
        <v>30879</v>
      </c>
    </row>
    <row r="13023" spans="1:5" hidden="1" x14ac:dyDescent="0.2">
      <c r="A13023" s="94" t="s">
        <v>2491</v>
      </c>
      <c r="B13023" t="s">
        <v>11851</v>
      </c>
      <c r="C13023" t="s">
        <v>8107</v>
      </c>
      <c r="D13023">
        <v>4.1500000000000004</v>
      </c>
      <c r="E13023" t="s">
        <v>30879</v>
      </c>
    </row>
    <row r="13024" spans="1:5" hidden="1" x14ac:dyDescent="0.2">
      <c r="A13024" s="94" t="s">
        <v>11852</v>
      </c>
      <c r="B13024" t="s">
        <v>11853</v>
      </c>
      <c r="C13024" t="s">
        <v>8107</v>
      </c>
      <c r="D13024">
        <v>8.69</v>
      </c>
      <c r="E13024" t="s">
        <v>30879</v>
      </c>
    </row>
    <row r="13025" spans="1:5" hidden="1" x14ac:dyDescent="0.2">
      <c r="A13025" s="94" t="s">
        <v>2492</v>
      </c>
      <c r="B13025" t="s">
        <v>11854</v>
      </c>
      <c r="C13025" t="s">
        <v>8107</v>
      </c>
      <c r="D13025">
        <v>5.7</v>
      </c>
      <c r="E13025" t="s">
        <v>30879</v>
      </c>
    </row>
    <row r="13026" spans="1:5" hidden="1" x14ac:dyDescent="0.2">
      <c r="A13026" s="94" t="s">
        <v>2493</v>
      </c>
      <c r="B13026" t="s">
        <v>11855</v>
      </c>
      <c r="C13026" t="s">
        <v>8107</v>
      </c>
      <c r="D13026">
        <v>4.7</v>
      </c>
      <c r="E13026" t="s">
        <v>30879</v>
      </c>
    </row>
    <row r="13027" spans="1:5" hidden="1" x14ac:dyDescent="0.2">
      <c r="A13027" s="94" t="s">
        <v>11856</v>
      </c>
      <c r="B13027" t="s">
        <v>46548</v>
      </c>
      <c r="C13027" t="s">
        <v>8107</v>
      </c>
      <c r="D13027">
        <v>11.06</v>
      </c>
      <c r="E13027" t="s">
        <v>30879</v>
      </c>
    </row>
    <row r="13028" spans="1:5" hidden="1" x14ac:dyDescent="0.2">
      <c r="A13028" s="94" t="s">
        <v>6647</v>
      </c>
      <c r="B13028" t="s">
        <v>46705</v>
      </c>
      <c r="C13028" t="s">
        <v>8107</v>
      </c>
      <c r="D13028">
        <v>44.3</v>
      </c>
      <c r="E13028" t="s">
        <v>30879</v>
      </c>
    </row>
    <row r="13029" spans="1:5" hidden="1" x14ac:dyDescent="0.2">
      <c r="A13029" s="94" t="s">
        <v>6648</v>
      </c>
      <c r="B13029" t="s">
        <v>46706</v>
      </c>
      <c r="C13029" t="s">
        <v>8107</v>
      </c>
      <c r="D13029">
        <v>66.3</v>
      </c>
      <c r="E13029" t="s">
        <v>30879</v>
      </c>
    </row>
    <row r="13030" spans="1:5" hidden="1" x14ac:dyDescent="0.2">
      <c r="A13030" s="94" t="s">
        <v>6649</v>
      </c>
      <c r="B13030" t="s">
        <v>6650</v>
      </c>
      <c r="C13030" t="s">
        <v>8107</v>
      </c>
      <c r="D13030">
        <v>30.39</v>
      </c>
      <c r="E13030" t="s">
        <v>30879</v>
      </c>
    </row>
    <row r="13031" spans="1:5" hidden="1" x14ac:dyDescent="0.2">
      <c r="A13031" s="94" t="s">
        <v>22866</v>
      </c>
      <c r="B13031" t="s">
        <v>22867</v>
      </c>
      <c r="C13031" t="s">
        <v>243</v>
      </c>
      <c r="D13031">
        <v>22.41</v>
      </c>
      <c r="E13031" t="s">
        <v>30879</v>
      </c>
    </row>
    <row r="13032" spans="1:5" hidden="1" x14ac:dyDescent="0.2">
      <c r="A13032" s="94" t="s">
        <v>11857</v>
      </c>
      <c r="B13032" t="s">
        <v>11858</v>
      </c>
      <c r="C13032" t="s">
        <v>243</v>
      </c>
      <c r="D13032">
        <v>6.61</v>
      </c>
      <c r="E13032" t="s">
        <v>30879</v>
      </c>
    </row>
    <row r="13033" spans="1:5" hidden="1" x14ac:dyDescent="0.2">
      <c r="A13033" s="94" t="s">
        <v>46634</v>
      </c>
      <c r="B13033" t="s">
        <v>46635</v>
      </c>
      <c r="C13033" t="s">
        <v>243</v>
      </c>
      <c r="D13033">
        <v>22.17</v>
      </c>
      <c r="E13033" t="s">
        <v>30879</v>
      </c>
    </row>
    <row r="13034" spans="1:5" hidden="1" x14ac:dyDescent="0.2">
      <c r="A13034" s="94" t="s">
        <v>4963</v>
      </c>
      <c r="B13034" t="s">
        <v>11859</v>
      </c>
      <c r="C13034" t="s">
        <v>243</v>
      </c>
      <c r="D13034">
        <v>26.82</v>
      </c>
      <c r="E13034" t="s">
        <v>30879</v>
      </c>
    </row>
    <row r="13035" spans="1:5" hidden="1" x14ac:dyDescent="0.2">
      <c r="A13035" s="94" t="s">
        <v>11860</v>
      </c>
      <c r="B13035" t="s">
        <v>11861</v>
      </c>
      <c r="C13035" t="s">
        <v>243</v>
      </c>
      <c r="D13035">
        <v>29.64</v>
      </c>
      <c r="E13035" t="s">
        <v>30879</v>
      </c>
    </row>
    <row r="13036" spans="1:5" hidden="1" x14ac:dyDescent="0.2">
      <c r="A13036" s="94" t="s">
        <v>4964</v>
      </c>
      <c r="B13036" t="s">
        <v>11862</v>
      </c>
      <c r="C13036" t="s">
        <v>243</v>
      </c>
      <c r="D13036">
        <v>36.729999999999997</v>
      </c>
      <c r="E13036" t="s">
        <v>30879</v>
      </c>
    </row>
    <row r="13037" spans="1:5" hidden="1" x14ac:dyDescent="0.2">
      <c r="A13037" s="94" t="s">
        <v>11863</v>
      </c>
      <c r="B13037" t="s">
        <v>11864</v>
      </c>
      <c r="C13037" t="s">
        <v>243</v>
      </c>
      <c r="D13037">
        <v>40.54</v>
      </c>
      <c r="E13037" t="s">
        <v>30879</v>
      </c>
    </row>
    <row r="13038" spans="1:5" hidden="1" x14ac:dyDescent="0.2">
      <c r="A13038" s="94" t="s">
        <v>4965</v>
      </c>
      <c r="B13038" t="s">
        <v>11865</v>
      </c>
      <c r="C13038" t="s">
        <v>243</v>
      </c>
      <c r="D13038">
        <v>33.83</v>
      </c>
      <c r="E13038" t="s">
        <v>30879</v>
      </c>
    </row>
    <row r="13039" spans="1:5" hidden="1" x14ac:dyDescent="0.2">
      <c r="A13039" s="94" t="s">
        <v>11866</v>
      </c>
      <c r="B13039" t="s">
        <v>11867</v>
      </c>
      <c r="C13039" t="s">
        <v>243</v>
      </c>
      <c r="D13039">
        <v>36.49</v>
      </c>
      <c r="E13039" t="s">
        <v>30879</v>
      </c>
    </row>
    <row r="13040" spans="1:5" hidden="1" x14ac:dyDescent="0.2">
      <c r="A13040" s="94" t="s">
        <v>4966</v>
      </c>
      <c r="B13040" t="s">
        <v>11868</v>
      </c>
      <c r="C13040" t="s">
        <v>243</v>
      </c>
      <c r="D13040">
        <v>28.57</v>
      </c>
      <c r="E13040" t="s">
        <v>30879</v>
      </c>
    </row>
    <row r="13041" spans="1:5" hidden="1" x14ac:dyDescent="0.2">
      <c r="A13041" s="94" t="s">
        <v>11869</v>
      </c>
      <c r="B13041" t="s">
        <v>11870</v>
      </c>
      <c r="C13041" t="s">
        <v>243</v>
      </c>
      <c r="D13041">
        <v>33.409999999999997</v>
      </c>
      <c r="E13041" t="s">
        <v>30879</v>
      </c>
    </row>
    <row r="13042" spans="1:5" hidden="1" x14ac:dyDescent="0.2">
      <c r="A13042" s="94" t="s">
        <v>4967</v>
      </c>
      <c r="B13042" t="s">
        <v>11871</v>
      </c>
      <c r="C13042" t="s">
        <v>243</v>
      </c>
      <c r="D13042">
        <v>42.06</v>
      </c>
      <c r="E13042" t="s">
        <v>30879</v>
      </c>
    </row>
    <row r="13043" spans="1:5" hidden="1" x14ac:dyDescent="0.2">
      <c r="A13043" s="94" t="s">
        <v>4968</v>
      </c>
      <c r="B13043" t="s">
        <v>11872</v>
      </c>
      <c r="C13043" t="s">
        <v>243</v>
      </c>
      <c r="D13043">
        <v>38.270000000000003</v>
      </c>
      <c r="E13043" t="s">
        <v>30879</v>
      </c>
    </row>
    <row r="13044" spans="1:5" hidden="1" x14ac:dyDescent="0.2">
      <c r="A13044" s="94" t="s">
        <v>4969</v>
      </c>
      <c r="B13044" t="s">
        <v>11873</v>
      </c>
      <c r="C13044" t="s">
        <v>243</v>
      </c>
      <c r="D13044">
        <v>35.75</v>
      </c>
      <c r="E13044" t="s">
        <v>30879</v>
      </c>
    </row>
    <row r="13045" spans="1:5" hidden="1" x14ac:dyDescent="0.2">
      <c r="A13045" s="94" t="s">
        <v>4970</v>
      </c>
      <c r="B13045" t="s">
        <v>11874</v>
      </c>
      <c r="C13045" t="s">
        <v>243</v>
      </c>
      <c r="D13045">
        <v>33.33</v>
      </c>
      <c r="E13045" t="s">
        <v>30879</v>
      </c>
    </row>
    <row r="13046" spans="1:5" hidden="1" x14ac:dyDescent="0.2">
      <c r="A13046" s="94" t="s">
        <v>2494</v>
      </c>
      <c r="B13046" t="s">
        <v>3641</v>
      </c>
      <c r="C13046" t="s">
        <v>243</v>
      </c>
      <c r="D13046">
        <v>2.2999999999999998</v>
      </c>
      <c r="E13046" t="s">
        <v>30879</v>
      </c>
    </row>
    <row r="13047" spans="1:5" hidden="1" x14ac:dyDescent="0.2">
      <c r="A13047" s="94" t="s">
        <v>2857</v>
      </c>
      <c r="B13047" t="s">
        <v>3642</v>
      </c>
      <c r="C13047" t="s">
        <v>243</v>
      </c>
      <c r="D13047">
        <v>2.35</v>
      </c>
      <c r="E13047" t="s">
        <v>30879</v>
      </c>
    </row>
    <row r="13048" spans="1:5" hidden="1" x14ac:dyDescent="0.2">
      <c r="A13048" s="94" t="s">
        <v>1306</v>
      </c>
      <c r="B13048" t="s">
        <v>3643</v>
      </c>
      <c r="C13048" t="s">
        <v>243</v>
      </c>
      <c r="D13048">
        <v>2.84</v>
      </c>
      <c r="E13048" t="s">
        <v>30879</v>
      </c>
    </row>
    <row r="13049" spans="1:5" hidden="1" x14ac:dyDescent="0.2">
      <c r="A13049" s="94" t="s">
        <v>1307</v>
      </c>
      <c r="B13049" t="s">
        <v>46628</v>
      </c>
      <c r="C13049" t="s">
        <v>243</v>
      </c>
      <c r="D13049">
        <v>2.5499999999999998</v>
      </c>
      <c r="E13049" t="s">
        <v>30879</v>
      </c>
    </row>
    <row r="13050" spans="1:5" hidden="1" x14ac:dyDescent="0.2">
      <c r="A13050" s="94" t="s">
        <v>1308</v>
      </c>
      <c r="B13050" t="s">
        <v>3644</v>
      </c>
      <c r="C13050" t="s">
        <v>8107</v>
      </c>
      <c r="D13050">
        <v>44.32</v>
      </c>
      <c r="E13050" t="s">
        <v>30879</v>
      </c>
    </row>
    <row r="13051" spans="1:5" hidden="1" x14ac:dyDescent="0.2">
      <c r="A13051" s="94" t="s">
        <v>1309</v>
      </c>
      <c r="B13051" t="s">
        <v>22868</v>
      </c>
      <c r="C13051" t="s">
        <v>8107</v>
      </c>
      <c r="D13051">
        <v>44.32</v>
      </c>
      <c r="E13051" t="s">
        <v>30879</v>
      </c>
    </row>
    <row r="13052" spans="1:5" hidden="1" x14ac:dyDescent="0.2">
      <c r="A13052" s="94" t="s">
        <v>11875</v>
      </c>
      <c r="B13052" t="s">
        <v>11876</v>
      </c>
      <c r="C13052" t="s">
        <v>243</v>
      </c>
      <c r="D13052">
        <v>86.57</v>
      </c>
      <c r="E13052" t="s">
        <v>30879</v>
      </c>
    </row>
    <row r="13053" spans="1:5" hidden="1" x14ac:dyDescent="0.2">
      <c r="A13053" s="94" t="s">
        <v>1310</v>
      </c>
      <c r="B13053" t="s">
        <v>3645</v>
      </c>
      <c r="C13053" t="s">
        <v>8107</v>
      </c>
      <c r="D13053">
        <v>62.06</v>
      </c>
      <c r="E13053" t="s">
        <v>30879</v>
      </c>
    </row>
    <row r="13054" spans="1:5" hidden="1" x14ac:dyDescent="0.2">
      <c r="A13054" s="94" t="s">
        <v>11877</v>
      </c>
      <c r="B13054" t="s">
        <v>11878</v>
      </c>
      <c r="C13054" t="s">
        <v>243</v>
      </c>
      <c r="D13054">
        <v>121.23</v>
      </c>
      <c r="E13054" t="s">
        <v>30879</v>
      </c>
    </row>
    <row r="13055" spans="1:5" hidden="1" x14ac:dyDescent="0.2">
      <c r="A13055" s="94" t="s">
        <v>1424</v>
      </c>
      <c r="B13055" t="s">
        <v>22869</v>
      </c>
      <c r="C13055" t="s">
        <v>243</v>
      </c>
      <c r="D13055">
        <v>8.74</v>
      </c>
      <c r="E13055" t="s">
        <v>30879</v>
      </c>
    </row>
    <row r="13056" spans="1:5" hidden="1" x14ac:dyDescent="0.2">
      <c r="A13056" s="94" t="s">
        <v>22870</v>
      </c>
      <c r="B13056" t="s">
        <v>22871</v>
      </c>
      <c r="C13056" t="s">
        <v>8107</v>
      </c>
      <c r="D13056">
        <v>17.05</v>
      </c>
      <c r="E13056" t="s">
        <v>30879</v>
      </c>
    </row>
    <row r="13057" spans="1:5" hidden="1" x14ac:dyDescent="0.2">
      <c r="A13057" s="94" t="s">
        <v>22872</v>
      </c>
      <c r="B13057" t="s">
        <v>22873</v>
      </c>
      <c r="C13057" t="s">
        <v>243</v>
      </c>
      <c r="D13057">
        <v>3.78</v>
      </c>
      <c r="E13057" t="s">
        <v>30879</v>
      </c>
    </row>
    <row r="13058" spans="1:5" hidden="1" x14ac:dyDescent="0.2">
      <c r="A13058" s="94" t="s">
        <v>1425</v>
      </c>
      <c r="B13058" t="s">
        <v>3646</v>
      </c>
      <c r="C13058" t="s">
        <v>243</v>
      </c>
      <c r="D13058">
        <v>2.5499999999999998</v>
      </c>
      <c r="E13058" t="s">
        <v>30879</v>
      </c>
    </row>
    <row r="13059" spans="1:5" hidden="1" x14ac:dyDescent="0.2">
      <c r="A13059" s="94" t="s">
        <v>1426</v>
      </c>
      <c r="B13059" t="s">
        <v>3647</v>
      </c>
      <c r="C13059" t="s">
        <v>243</v>
      </c>
      <c r="D13059">
        <v>2.77</v>
      </c>
      <c r="E13059" t="s">
        <v>30879</v>
      </c>
    </row>
    <row r="13060" spans="1:5" hidden="1" x14ac:dyDescent="0.2">
      <c r="A13060" s="94" t="s">
        <v>1427</v>
      </c>
      <c r="B13060" t="s">
        <v>22874</v>
      </c>
      <c r="C13060" t="s">
        <v>8107</v>
      </c>
      <c r="D13060">
        <v>17.38</v>
      </c>
      <c r="E13060" t="s">
        <v>30879</v>
      </c>
    </row>
    <row r="13061" spans="1:5" hidden="1" x14ac:dyDescent="0.2">
      <c r="A13061" s="94" t="s">
        <v>120</v>
      </c>
      <c r="B13061" t="s">
        <v>22875</v>
      </c>
      <c r="C13061" t="s">
        <v>8107</v>
      </c>
      <c r="D13061">
        <v>15.78</v>
      </c>
      <c r="E13061" t="s">
        <v>30879</v>
      </c>
    </row>
    <row r="13062" spans="1:5" hidden="1" x14ac:dyDescent="0.2">
      <c r="A13062" s="94" t="s">
        <v>34861</v>
      </c>
      <c r="B13062" t="s">
        <v>34862</v>
      </c>
      <c r="C13062" t="s">
        <v>2424</v>
      </c>
      <c r="D13062">
        <v>9.4700000000000006</v>
      </c>
      <c r="E13062" t="s">
        <v>30879</v>
      </c>
    </row>
    <row r="13063" spans="1:5" hidden="1" x14ac:dyDescent="0.2">
      <c r="A13063" s="94" t="s">
        <v>34859</v>
      </c>
      <c r="B13063" t="s">
        <v>34860</v>
      </c>
      <c r="C13063" t="s">
        <v>8107</v>
      </c>
      <c r="D13063">
        <v>47.35</v>
      </c>
      <c r="E13063" t="s">
        <v>30879</v>
      </c>
    </row>
    <row r="13064" spans="1:5" hidden="1" x14ac:dyDescent="0.2">
      <c r="A13064" s="94" t="s">
        <v>34863</v>
      </c>
      <c r="B13064" t="s">
        <v>34864</v>
      </c>
      <c r="C13064" t="s">
        <v>8107</v>
      </c>
      <c r="D13064">
        <v>12.35</v>
      </c>
      <c r="E13064" t="s">
        <v>30879</v>
      </c>
    </row>
    <row r="13065" spans="1:5" hidden="1" x14ac:dyDescent="0.2">
      <c r="A13065" s="94" t="s">
        <v>11879</v>
      </c>
      <c r="B13065" t="s">
        <v>11880</v>
      </c>
      <c r="C13065" t="s">
        <v>243</v>
      </c>
      <c r="D13065">
        <v>2.62</v>
      </c>
      <c r="E13065" t="s">
        <v>30879</v>
      </c>
    </row>
    <row r="13066" spans="1:5" hidden="1" x14ac:dyDescent="0.2">
      <c r="A13066" s="94" t="s">
        <v>11881</v>
      </c>
      <c r="B13066" t="s">
        <v>11882</v>
      </c>
      <c r="C13066" t="s">
        <v>243</v>
      </c>
      <c r="D13066">
        <v>55.47</v>
      </c>
      <c r="E13066" t="s">
        <v>30879</v>
      </c>
    </row>
    <row r="13067" spans="1:5" hidden="1" x14ac:dyDescent="0.2">
      <c r="A13067" s="94" t="s">
        <v>11883</v>
      </c>
      <c r="B13067" t="s">
        <v>11884</v>
      </c>
      <c r="C13067" t="s">
        <v>8107</v>
      </c>
      <c r="D13067">
        <v>38.42</v>
      </c>
      <c r="E13067" t="s">
        <v>30879</v>
      </c>
    </row>
    <row r="13068" spans="1:5" hidden="1" x14ac:dyDescent="0.2">
      <c r="A13068" s="94" t="s">
        <v>11885</v>
      </c>
      <c r="B13068" t="s">
        <v>11886</v>
      </c>
      <c r="C13068" t="s">
        <v>8107</v>
      </c>
      <c r="D13068">
        <v>11.55</v>
      </c>
      <c r="E13068" t="s">
        <v>30879</v>
      </c>
    </row>
    <row r="13069" spans="1:5" hidden="1" x14ac:dyDescent="0.2">
      <c r="A13069" s="94" t="s">
        <v>11887</v>
      </c>
      <c r="B13069" t="s">
        <v>11888</v>
      </c>
      <c r="C13069" t="s">
        <v>243</v>
      </c>
      <c r="D13069">
        <v>43.74</v>
      </c>
      <c r="E13069" t="s">
        <v>30879</v>
      </c>
    </row>
    <row r="13070" spans="1:5" hidden="1" x14ac:dyDescent="0.2">
      <c r="A13070" s="94" t="s">
        <v>11889</v>
      </c>
      <c r="B13070" t="s">
        <v>11890</v>
      </c>
      <c r="C13070" t="s">
        <v>243</v>
      </c>
      <c r="D13070">
        <v>54.32</v>
      </c>
      <c r="E13070" t="s">
        <v>30879</v>
      </c>
    </row>
    <row r="13071" spans="1:5" hidden="1" x14ac:dyDescent="0.2">
      <c r="A13071" s="94" t="s">
        <v>11891</v>
      </c>
      <c r="B13071" t="s">
        <v>11892</v>
      </c>
      <c r="C13071" t="s">
        <v>243</v>
      </c>
      <c r="D13071">
        <v>39.299999999999997</v>
      </c>
      <c r="E13071" t="s">
        <v>30879</v>
      </c>
    </row>
    <row r="13072" spans="1:5" hidden="1" x14ac:dyDescent="0.2">
      <c r="A13072" s="94" t="s">
        <v>11893</v>
      </c>
      <c r="B13072" t="s">
        <v>11894</v>
      </c>
      <c r="C13072" t="s">
        <v>243</v>
      </c>
      <c r="D13072">
        <v>39.299999999999997</v>
      </c>
      <c r="E13072" t="s">
        <v>30879</v>
      </c>
    </row>
    <row r="13073" spans="1:5" hidden="1" x14ac:dyDescent="0.2">
      <c r="A13073" s="94" t="s">
        <v>11895</v>
      </c>
      <c r="B13073" t="s">
        <v>11896</v>
      </c>
      <c r="C13073" t="s">
        <v>8107</v>
      </c>
      <c r="D13073">
        <v>64.59</v>
      </c>
      <c r="E13073" t="s">
        <v>30879</v>
      </c>
    </row>
    <row r="13074" spans="1:5" hidden="1" x14ac:dyDescent="0.2">
      <c r="A13074" s="94" t="s">
        <v>33930</v>
      </c>
      <c r="B13074" t="s">
        <v>33931</v>
      </c>
      <c r="C13074" t="s">
        <v>2815</v>
      </c>
      <c r="D13074">
        <v>18.77</v>
      </c>
      <c r="E13074" t="s">
        <v>30879</v>
      </c>
    </row>
    <row r="13075" spans="1:5" hidden="1" x14ac:dyDescent="0.2">
      <c r="A13075" s="94" t="s">
        <v>33938</v>
      </c>
      <c r="B13075" t="s">
        <v>33939</v>
      </c>
      <c r="C13075" t="s">
        <v>2815</v>
      </c>
      <c r="D13075">
        <v>21.79</v>
      </c>
      <c r="E13075" t="s">
        <v>30879</v>
      </c>
    </row>
    <row r="13076" spans="1:5" hidden="1" x14ac:dyDescent="0.2">
      <c r="A13076" s="94" t="s">
        <v>33936</v>
      </c>
      <c r="B13076" t="s">
        <v>33937</v>
      </c>
      <c r="C13076" t="s">
        <v>2815</v>
      </c>
      <c r="D13076">
        <v>32.770000000000003</v>
      </c>
      <c r="E13076" t="s">
        <v>30879</v>
      </c>
    </row>
    <row r="13077" spans="1:5" hidden="1" x14ac:dyDescent="0.2">
      <c r="A13077" s="94" t="s">
        <v>33934</v>
      </c>
      <c r="B13077" t="s">
        <v>33935</v>
      </c>
      <c r="C13077" t="s">
        <v>2815</v>
      </c>
      <c r="D13077">
        <v>47.72</v>
      </c>
      <c r="E13077" t="s">
        <v>30879</v>
      </c>
    </row>
    <row r="13078" spans="1:5" hidden="1" x14ac:dyDescent="0.2">
      <c r="A13078" s="94" t="s">
        <v>33932</v>
      </c>
      <c r="B13078" t="s">
        <v>33933</v>
      </c>
      <c r="C13078" t="s">
        <v>2815</v>
      </c>
      <c r="D13078">
        <v>68.040000000000006</v>
      </c>
      <c r="E13078" t="s">
        <v>30879</v>
      </c>
    </row>
    <row r="13079" spans="1:5" hidden="1" x14ac:dyDescent="0.2">
      <c r="A13079" s="94" t="s">
        <v>33928</v>
      </c>
      <c r="B13079" t="s">
        <v>33929</v>
      </c>
      <c r="C13079" t="s">
        <v>2815</v>
      </c>
      <c r="D13079">
        <v>74.900000000000006</v>
      </c>
      <c r="E13079" t="s">
        <v>30879</v>
      </c>
    </row>
    <row r="13080" spans="1:5" hidden="1" x14ac:dyDescent="0.2">
      <c r="A13080" s="94" t="s">
        <v>46536</v>
      </c>
      <c r="B13080" t="s">
        <v>46537</v>
      </c>
      <c r="C13080" t="s">
        <v>243</v>
      </c>
      <c r="D13080">
        <v>8.48</v>
      </c>
      <c r="E13080" t="s">
        <v>30879</v>
      </c>
    </row>
    <row r="13081" spans="1:5" hidden="1" x14ac:dyDescent="0.2">
      <c r="A13081" s="94" t="s">
        <v>46540</v>
      </c>
      <c r="B13081" t="s">
        <v>46541</v>
      </c>
      <c r="C13081" t="s">
        <v>243</v>
      </c>
      <c r="D13081">
        <v>15.13</v>
      </c>
      <c r="E13081" t="s">
        <v>30879</v>
      </c>
    </row>
    <row r="13082" spans="1:5" hidden="1" x14ac:dyDescent="0.2">
      <c r="A13082" s="94" t="s">
        <v>22876</v>
      </c>
      <c r="B13082" t="s">
        <v>22877</v>
      </c>
      <c r="C13082" t="s">
        <v>8107</v>
      </c>
      <c r="D13082">
        <v>8.41</v>
      </c>
      <c r="E13082" t="s">
        <v>30879</v>
      </c>
    </row>
    <row r="13083" spans="1:5" hidden="1" x14ac:dyDescent="0.2">
      <c r="A13083" s="94" t="s">
        <v>22878</v>
      </c>
      <c r="B13083" t="s">
        <v>22879</v>
      </c>
      <c r="C13083" t="s">
        <v>8107</v>
      </c>
      <c r="D13083">
        <v>6.91</v>
      </c>
      <c r="E13083" t="s">
        <v>30879</v>
      </c>
    </row>
    <row r="13084" spans="1:5" hidden="1" x14ac:dyDescent="0.2">
      <c r="A13084" s="94" t="s">
        <v>46517</v>
      </c>
      <c r="B13084" t="s">
        <v>46518</v>
      </c>
      <c r="C13084" t="s">
        <v>243</v>
      </c>
      <c r="D13084">
        <v>10.58</v>
      </c>
      <c r="E13084" t="s">
        <v>30879</v>
      </c>
    </row>
    <row r="13085" spans="1:5" hidden="1" x14ac:dyDescent="0.2">
      <c r="A13085" s="94" t="s">
        <v>46519</v>
      </c>
      <c r="B13085" t="s">
        <v>46520</v>
      </c>
      <c r="C13085" t="s">
        <v>243</v>
      </c>
      <c r="D13085">
        <v>10.58</v>
      </c>
      <c r="E13085" t="s">
        <v>30879</v>
      </c>
    </row>
    <row r="13086" spans="1:5" hidden="1" x14ac:dyDescent="0.2">
      <c r="A13086" s="94" t="s">
        <v>46521</v>
      </c>
      <c r="B13086" t="s">
        <v>46522</v>
      </c>
      <c r="C13086" t="s">
        <v>243</v>
      </c>
      <c r="D13086">
        <v>10.58</v>
      </c>
      <c r="E13086" t="s">
        <v>30879</v>
      </c>
    </row>
    <row r="13087" spans="1:5" hidden="1" x14ac:dyDescent="0.2">
      <c r="A13087" s="94" t="s">
        <v>11897</v>
      </c>
      <c r="B13087" t="s">
        <v>46509</v>
      </c>
      <c r="C13087" t="s">
        <v>243</v>
      </c>
      <c r="D13087">
        <v>8.41</v>
      </c>
      <c r="E13087" t="s">
        <v>30879</v>
      </c>
    </row>
    <row r="13088" spans="1:5" hidden="1" x14ac:dyDescent="0.2">
      <c r="A13088" s="94" t="s">
        <v>22880</v>
      </c>
      <c r="B13088" t="s">
        <v>46510</v>
      </c>
      <c r="C13088" t="s">
        <v>243</v>
      </c>
      <c r="D13088">
        <v>15.82</v>
      </c>
      <c r="E13088" t="s">
        <v>30879</v>
      </c>
    </row>
    <row r="13089" spans="1:5" hidden="1" x14ac:dyDescent="0.2">
      <c r="A13089" s="94" t="s">
        <v>11898</v>
      </c>
      <c r="B13089" t="s">
        <v>46511</v>
      </c>
      <c r="C13089" t="s">
        <v>243</v>
      </c>
      <c r="D13089">
        <v>10.039999999999999</v>
      </c>
      <c r="E13089" t="s">
        <v>30879</v>
      </c>
    </row>
    <row r="13090" spans="1:5" hidden="1" x14ac:dyDescent="0.2">
      <c r="A13090" s="94" t="s">
        <v>11899</v>
      </c>
      <c r="B13090" t="s">
        <v>46512</v>
      </c>
      <c r="C13090" t="s">
        <v>243</v>
      </c>
      <c r="D13090">
        <v>11.11</v>
      </c>
      <c r="E13090" t="s">
        <v>30879</v>
      </c>
    </row>
    <row r="13091" spans="1:5" hidden="1" x14ac:dyDescent="0.2">
      <c r="A13091" s="94" t="s">
        <v>46513</v>
      </c>
      <c r="B13091" t="s">
        <v>46514</v>
      </c>
      <c r="C13091" t="s">
        <v>243</v>
      </c>
      <c r="D13091">
        <v>12.14</v>
      </c>
      <c r="E13091" t="s">
        <v>30879</v>
      </c>
    </row>
    <row r="13092" spans="1:5" hidden="1" x14ac:dyDescent="0.2">
      <c r="A13092" s="94" t="s">
        <v>121</v>
      </c>
      <c r="B13092" t="s">
        <v>6101</v>
      </c>
      <c r="C13092" t="s">
        <v>243</v>
      </c>
      <c r="D13092">
        <v>9.7799999999999994</v>
      </c>
      <c r="E13092" t="s">
        <v>30879</v>
      </c>
    </row>
    <row r="13093" spans="1:5" hidden="1" x14ac:dyDescent="0.2">
      <c r="A13093" s="94" t="s">
        <v>46479</v>
      </c>
      <c r="B13093" t="s">
        <v>46480</v>
      </c>
      <c r="C13093" t="s">
        <v>8107</v>
      </c>
      <c r="D13093">
        <v>5.01</v>
      </c>
      <c r="E13093" t="s">
        <v>30879</v>
      </c>
    </row>
    <row r="13094" spans="1:5" hidden="1" x14ac:dyDescent="0.2">
      <c r="A13094" s="94" t="s">
        <v>11900</v>
      </c>
      <c r="B13094" t="s">
        <v>11901</v>
      </c>
      <c r="C13094" t="s">
        <v>8107</v>
      </c>
      <c r="D13094">
        <v>6.98</v>
      </c>
      <c r="E13094" t="s">
        <v>30879</v>
      </c>
    </row>
    <row r="13095" spans="1:5" hidden="1" x14ac:dyDescent="0.2">
      <c r="A13095" s="94" t="s">
        <v>11902</v>
      </c>
      <c r="B13095" t="s">
        <v>11903</v>
      </c>
      <c r="C13095" t="s">
        <v>8107</v>
      </c>
      <c r="D13095">
        <v>9.59</v>
      </c>
      <c r="E13095" t="s">
        <v>30879</v>
      </c>
    </row>
    <row r="13096" spans="1:5" hidden="1" x14ac:dyDescent="0.2">
      <c r="A13096" s="94" t="s">
        <v>46481</v>
      </c>
      <c r="B13096" t="s">
        <v>46482</v>
      </c>
      <c r="C13096" t="s">
        <v>8107</v>
      </c>
      <c r="D13096">
        <v>15.06</v>
      </c>
      <c r="E13096" t="s">
        <v>30879</v>
      </c>
    </row>
    <row r="13097" spans="1:5" hidden="1" x14ac:dyDescent="0.2">
      <c r="A13097" s="94" t="s">
        <v>46483</v>
      </c>
      <c r="B13097" t="s">
        <v>46484</v>
      </c>
      <c r="C13097" t="s">
        <v>8107</v>
      </c>
      <c r="D13097">
        <v>18.16</v>
      </c>
      <c r="E13097" t="s">
        <v>30879</v>
      </c>
    </row>
    <row r="13098" spans="1:5" hidden="1" x14ac:dyDescent="0.2">
      <c r="A13098" s="94" t="s">
        <v>11904</v>
      </c>
      <c r="B13098" t="s">
        <v>11905</v>
      </c>
      <c r="C13098" t="s">
        <v>8107</v>
      </c>
      <c r="D13098">
        <v>11.86</v>
      </c>
      <c r="E13098" t="s">
        <v>30879</v>
      </c>
    </row>
    <row r="13099" spans="1:5" hidden="1" x14ac:dyDescent="0.2">
      <c r="A13099" s="94" t="s">
        <v>46485</v>
      </c>
      <c r="B13099" t="s">
        <v>46486</v>
      </c>
      <c r="C13099" t="s">
        <v>8107</v>
      </c>
      <c r="D13099">
        <v>16.96</v>
      </c>
      <c r="E13099" t="s">
        <v>30879</v>
      </c>
    </row>
    <row r="13100" spans="1:5" hidden="1" x14ac:dyDescent="0.2">
      <c r="A13100" s="94" t="s">
        <v>46487</v>
      </c>
      <c r="B13100" t="s">
        <v>46488</v>
      </c>
      <c r="C13100" t="s">
        <v>243</v>
      </c>
      <c r="D13100">
        <v>11.2</v>
      </c>
      <c r="E13100" t="s">
        <v>30879</v>
      </c>
    </row>
    <row r="13101" spans="1:5" hidden="1" x14ac:dyDescent="0.2">
      <c r="A13101" s="94" t="s">
        <v>11906</v>
      </c>
      <c r="B13101" t="s">
        <v>11907</v>
      </c>
      <c r="C13101" t="s">
        <v>8107</v>
      </c>
      <c r="D13101">
        <v>6.25</v>
      </c>
      <c r="E13101" t="s">
        <v>30879</v>
      </c>
    </row>
    <row r="13102" spans="1:5" hidden="1" x14ac:dyDescent="0.2">
      <c r="A13102" s="94" t="s">
        <v>11908</v>
      </c>
      <c r="B13102" t="s">
        <v>11909</v>
      </c>
      <c r="C13102" t="s">
        <v>8107</v>
      </c>
      <c r="D13102">
        <v>7.9</v>
      </c>
      <c r="E13102" t="s">
        <v>30879</v>
      </c>
    </row>
    <row r="13103" spans="1:5" hidden="1" x14ac:dyDescent="0.2">
      <c r="A13103" s="94" t="s">
        <v>46491</v>
      </c>
      <c r="B13103" t="s">
        <v>46492</v>
      </c>
      <c r="C13103" t="s">
        <v>243</v>
      </c>
      <c r="D13103">
        <v>10.43</v>
      </c>
      <c r="E13103" t="s">
        <v>30879</v>
      </c>
    </row>
    <row r="13104" spans="1:5" hidden="1" x14ac:dyDescent="0.2">
      <c r="A13104" s="94" t="s">
        <v>46493</v>
      </c>
      <c r="B13104" t="s">
        <v>46494</v>
      </c>
      <c r="C13104" t="s">
        <v>8107</v>
      </c>
      <c r="D13104">
        <v>9.18</v>
      </c>
      <c r="E13104" t="s">
        <v>30879</v>
      </c>
    </row>
    <row r="13105" spans="1:5" hidden="1" x14ac:dyDescent="0.2">
      <c r="A13105" s="94" t="s">
        <v>46495</v>
      </c>
      <c r="B13105" t="s">
        <v>46496</v>
      </c>
      <c r="C13105" t="s">
        <v>8107</v>
      </c>
      <c r="D13105">
        <v>9.5399999999999991</v>
      </c>
      <c r="E13105" t="s">
        <v>30879</v>
      </c>
    </row>
    <row r="13106" spans="1:5" hidden="1" x14ac:dyDescent="0.2">
      <c r="A13106" s="94" t="s">
        <v>46497</v>
      </c>
      <c r="B13106" t="s">
        <v>46498</v>
      </c>
      <c r="C13106" t="s">
        <v>8107</v>
      </c>
      <c r="D13106">
        <v>5.88</v>
      </c>
      <c r="E13106" t="s">
        <v>30879</v>
      </c>
    </row>
    <row r="13107" spans="1:5" hidden="1" x14ac:dyDescent="0.2">
      <c r="A13107" s="94" t="s">
        <v>46499</v>
      </c>
      <c r="B13107" t="s">
        <v>46500</v>
      </c>
      <c r="C13107" t="s">
        <v>8107</v>
      </c>
      <c r="D13107">
        <v>8.65</v>
      </c>
      <c r="E13107" t="s">
        <v>30879</v>
      </c>
    </row>
    <row r="13108" spans="1:5" hidden="1" x14ac:dyDescent="0.2">
      <c r="A13108" s="94" t="s">
        <v>11910</v>
      </c>
      <c r="B13108" t="s">
        <v>22881</v>
      </c>
      <c r="C13108" t="s">
        <v>8107</v>
      </c>
      <c r="D13108">
        <v>7.09</v>
      </c>
      <c r="E13108" t="s">
        <v>30879</v>
      </c>
    </row>
    <row r="13109" spans="1:5" hidden="1" x14ac:dyDescent="0.2">
      <c r="A13109" s="94" t="s">
        <v>11911</v>
      </c>
      <c r="B13109" t="s">
        <v>11912</v>
      </c>
      <c r="C13109" t="s">
        <v>8107</v>
      </c>
      <c r="D13109">
        <v>12.67</v>
      </c>
      <c r="E13109" t="s">
        <v>30879</v>
      </c>
    </row>
    <row r="13110" spans="1:5" hidden="1" x14ac:dyDescent="0.2">
      <c r="A13110" s="94" t="s">
        <v>558</v>
      </c>
      <c r="B13110" t="s">
        <v>559</v>
      </c>
      <c r="C13110" t="s">
        <v>8107</v>
      </c>
      <c r="D13110">
        <v>5.92</v>
      </c>
      <c r="E13110" t="s">
        <v>30879</v>
      </c>
    </row>
    <row r="13111" spans="1:5" hidden="1" x14ac:dyDescent="0.2">
      <c r="A13111" s="94" t="s">
        <v>46501</v>
      </c>
      <c r="B13111" t="s">
        <v>46502</v>
      </c>
      <c r="C13111" t="s">
        <v>8107</v>
      </c>
      <c r="D13111">
        <v>23.44</v>
      </c>
      <c r="E13111" t="s">
        <v>30879</v>
      </c>
    </row>
    <row r="13112" spans="1:5" hidden="1" x14ac:dyDescent="0.2">
      <c r="A13112" s="94" t="s">
        <v>46515</v>
      </c>
      <c r="B13112" t="s">
        <v>46516</v>
      </c>
      <c r="C13112" t="s">
        <v>8107</v>
      </c>
      <c r="D13112">
        <v>9.92</v>
      </c>
      <c r="E13112" t="s">
        <v>30879</v>
      </c>
    </row>
    <row r="13113" spans="1:5" hidden="1" x14ac:dyDescent="0.2">
      <c r="A13113" s="94" t="s">
        <v>11913</v>
      </c>
      <c r="B13113" t="s">
        <v>11914</v>
      </c>
      <c r="C13113" t="s">
        <v>8107</v>
      </c>
      <c r="D13113">
        <v>10.44</v>
      </c>
      <c r="E13113" t="s">
        <v>30879</v>
      </c>
    </row>
    <row r="13114" spans="1:5" hidden="1" x14ac:dyDescent="0.2">
      <c r="A13114" s="94" t="s">
        <v>11915</v>
      </c>
      <c r="B13114" t="s">
        <v>11916</v>
      </c>
      <c r="C13114" t="s">
        <v>8107</v>
      </c>
      <c r="D13114">
        <v>11.2</v>
      </c>
      <c r="E13114" t="s">
        <v>30879</v>
      </c>
    </row>
    <row r="13115" spans="1:5" hidden="1" x14ac:dyDescent="0.2">
      <c r="A13115" s="94" t="s">
        <v>46507</v>
      </c>
      <c r="B13115" t="s">
        <v>46508</v>
      </c>
      <c r="C13115" t="s">
        <v>8107</v>
      </c>
      <c r="D13115">
        <v>11.2</v>
      </c>
      <c r="E13115" t="s">
        <v>30879</v>
      </c>
    </row>
    <row r="13116" spans="1:5" hidden="1" x14ac:dyDescent="0.2">
      <c r="A13116" s="94" t="s">
        <v>560</v>
      </c>
      <c r="B13116" t="s">
        <v>561</v>
      </c>
      <c r="C13116" t="s">
        <v>8107</v>
      </c>
      <c r="D13116">
        <v>6.77</v>
      </c>
      <c r="E13116" t="s">
        <v>30879</v>
      </c>
    </row>
    <row r="13117" spans="1:5" hidden="1" x14ac:dyDescent="0.2">
      <c r="A13117" s="94" t="s">
        <v>46503</v>
      </c>
      <c r="B13117" t="s">
        <v>46504</v>
      </c>
      <c r="C13117" t="s">
        <v>8107</v>
      </c>
      <c r="D13117">
        <v>14.4</v>
      </c>
      <c r="E13117" t="s">
        <v>30879</v>
      </c>
    </row>
    <row r="13118" spans="1:5" hidden="1" x14ac:dyDescent="0.2">
      <c r="A13118" s="94" t="s">
        <v>562</v>
      </c>
      <c r="B13118" t="s">
        <v>563</v>
      </c>
      <c r="C13118" t="s">
        <v>8107</v>
      </c>
      <c r="D13118">
        <v>7.12</v>
      </c>
      <c r="E13118" t="s">
        <v>30879</v>
      </c>
    </row>
    <row r="13119" spans="1:5" hidden="1" x14ac:dyDescent="0.2">
      <c r="A13119" s="94" t="s">
        <v>46505</v>
      </c>
      <c r="B13119" t="s">
        <v>46506</v>
      </c>
      <c r="C13119" t="s">
        <v>8107</v>
      </c>
      <c r="D13119">
        <v>24.14</v>
      </c>
      <c r="E13119" t="s">
        <v>30879</v>
      </c>
    </row>
    <row r="13120" spans="1:5" hidden="1" x14ac:dyDescent="0.2">
      <c r="A13120" s="94" t="s">
        <v>11917</v>
      </c>
      <c r="B13120" t="s">
        <v>11918</v>
      </c>
      <c r="C13120" t="s">
        <v>8107</v>
      </c>
      <c r="D13120">
        <v>15.57</v>
      </c>
      <c r="E13120" t="s">
        <v>30879</v>
      </c>
    </row>
    <row r="13121" spans="1:5" hidden="1" x14ac:dyDescent="0.2">
      <c r="A13121" s="94" t="s">
        <v>46525</v>
      </c>
      <c r="B13121" t="s">
        <v>46526</v>
      </c>
      <c r="C13121" t="s">
        <v>8107</v>
      </c>
      <c r="D13121">
        <v>6.32</v>
      </c>
      <c r="E13121" t="s">
        <v>30879</v>
      </c>
    </row>
    <row r="13122" spans="1:5" hidden="1" x14ac:dyDescent="0.2">
      <c r="A13122" s="94" t="s">
        <v>46523</v>
      </c>
      <c r="B13122" t="s">
        <v>46524</v>
      </c>
      <c r="C13122" t="s">
        <v>8107</v>
      </c>
      <c r="D13122">
        <v>7.09</v>
      </c>
      <c r="E13122" t="s">
        <v>30879</v>
      </c>
    </row>
    <row r="13123" spans="1:5" hidden="1" x14ac:dyDescent="0.2">
      <c r="A13123" s="94" t="s">
        <v>22882</v>
      </c>
      <c r="B13123" t="s">
        <v>22883</v>
      </c>
      <c r="C13123" t="s">
        <v>8107</v>
      </c>
      <c r="D13123">
        <v>10.029999999999999</v>
      </c>
      <c r="E13123" t="s">
        <v>30879</v>
      </c>
    </row>
    <row r="13124" spans="1:5" hidden="1" x14ac:dyDescent="0.2">
      <c r="A13124" s="94" t="s">
        <v>46527</v>
      </c>
      <c r="B13124" t="s">
        <v>46528</v>
      </c>
      <c r="C13124" t="s">
        <v>8107</v>
      </c>
      <c r="D13124">
        <v>11.22</v>
      </c>
      <c r="E13124" t="s">
        <v>30879</v>
      </c>
    </row>
    <row r="13125" spans="1:5" hidden="1" x14ac:dyDescent="0.2">
      <c r="A13125" s="94" t="s">
        <v>22884</v>
      </c>
      <c r="B13125" t="s">
        <v>22885</v>
      </c>
      <c r="C13125" t="s">
        <v>8107</v>
      </c>
      <c r="D13125">
        <v>8.1</v>
      </c>
      <c r="E13125" t="s">
        <v>30879</v>
      </c>
    </row>
    <row r="13126" spans="1:5" hidden="1" x14ac:dyDescent="0.2">
      <c r="A13126" s="94" t="s">
        <v>46529</v>
      </c>
      <c r="B13126" t="s">
        <v>46530</v>
      </c>
      <c r="C13126" t="s">
        <v>8107</v>
      </c>
      <c r="D13126">
        <v>10.76</v>
      </c>
      <c r="E13126" t="s">
        <v>30879</v>
      </c>
    </row>
    <row r="13127" spans="1:5" hidden="1" x14ac:dyDescent="0.2">
      <c r="A13127" s="94" t="s">
        <v>46531</v>
      </c>
      <c r="B13127" t="s">
        <v>46532</v>
      </c>
      <c r="C13127" t="s">
        <v>8107</v>
      </c>
      <c r="D13127">
        <v>10.65</v>
      </c>
      <c r="E13127" t="s">
        <v>30879</v>
      </c>
    </row>
    <row r="13128" spans="1:5" hidden="1" x14ac:dyDescent="0.2">
      <c r="A13128" s="94" t="s">
        <v>46533</v>
      </c>
      <c r="B13128" t="s">
        <v>46534</v>
      </c>
      <c r="C13128" t="s">
        <v>8107</v>
      </c>
      <c r="D13128">
        <v>14.06</v>
      </c>
      <c r="E13128" t="s">
        <v>30879</v>
      </c>
    </row>
    <row r="13129" spans="1:5" hidden="1" x14ac:dyDescent="0.2">
      <c r="A13129" s="94" t="s">
        <v>564</v>
      </c>
      <c r="B13129" t="s">
        <v>46535</v>
      </c>
      <c r="C13129" t="s">
        <v>8107</v>
      </c>
      <c r="D13129">
        <v>5.24</v>
      </c>
      <c r="E13129" t="s">
        <v>30879</v>
      </c>
    </row>
    <row r="13130" spans="1:5" hidden="1" x14ac:dyDescent="0.2">
      <c r="A13130" s="94" t="s">
        <v>46538</v>
      </c>
      <c r="B13130" t="s">
        <v>46539</v>
      </c>
      <c r="C13130" t="s">
        <v>8107</v>
      </c>
      <c r="D13130">
        <v>13.97</v>
      </c>
      <c r="E13130" t="s">
        <v>30879</v>
      </c>
    </row>
    <row r="13131" spans="1:5" hidden="1" x14ac:dyDescent="0.2">
      <c r="A13131" s="94" t="s">
        <v>11919</v>
      </c>
      <c r="B13131" t="s">
        <v>11920</v>
      </c>
      <c r="C13131" t="s">
        <v>8107</v>
      </c>
      <c r="D13131">
        <v>13.05</v>
      </c>
      <c r="E13131" t="s">
        <v>30879</v>
      </c>
    </row>
    <row r="13132" spans="1:5" hidden="1" x14ac:dyDescent="0.2">
      <c r="A13132" s="94" t="s">
        <v>11921</v>
      </c>
      <c r="B13132" t="s">
        <v>11922</v>
      </c>
      <c r="C13132" t="s">
        <v>243</v>
      </c>
      <c r="D13132">
        <v>7.72</v>
      </c>
      <c r="E13132" t="s">
        <v>30879</v>
      </c>
    </row>
    <row r="13133" spans="1:5" hidden="1" x14ac:dyDescent="0.2">
      <c r="A13133" s="94" t="s">
        <v>11923</v>
      </c>
      <c r="B13133" t="s">
        <v>11924</v>
      </c>
      <c r="C13133" t="s">
        <v>8107</v>
      </c>
      <c r="D13133">
        <v>38.770000000000003</v>
      </c>
      <c r="E13133" t="s">
        <v>30879</v>
      </c>
    </row>
    <row r="13134" spans="1:5" hidden="1" x14ac:dyDescent="0.2">
      <c r="A13134" s="94" t="s">
        <v>22886</v>
      </c>
      <c r="B13134" t="s">
        <v>22887</v>
      </c>
      <c r="C13134" t="s">
        <v>8107</v>
      </c>
      <c r="D13134">
        <v>42.33</v>
      </c>
      <c r="E13134" t="s">
        <v>30879</v>
      </c>
    </row>
    <row r="13135" spans="1:5" hidden="1" x14ac:dyDescent="0.2">
      <c r="A13135" s="94" t="s">
        <v>22888</v>
      </c>
      <c r="B13135" t="s">
        <v>22889</v>
      </c>
      <c r="C13135" t="s">
        <v>8107</v>
      </c>
      <c r="D13135">
        <v>42.33</v>
      </c>
      <c r="E13135" t="s">
        <v>30879</v>
      </c>
    </row>
    <row r="13136" spans="1:5" hidden="1" x14ac:dyDescent="0.2">
      <c r="A13136" s="94" t="s">
        <v>11925</v>
      </c>
      <c r="B13136" t="s">
        <v>11926</v>
      </c>
      <c r="C13136" t="s">
        <v>8107</v>
      </c>
      <c r="D13136">
        <v>38.770000000000003</v>
      </c>
      <c r="E13136" t="s">
        <v>30879</v>
      </c>
    </row>
    <row r="13137" spans="1:5" hidden="1" x14ac:dyDescent="0.2">
      <c r="A13137" s="94" t="s">
        <v>11927</v>
      </c>
      <c r="B13137" t="s">
        <v>11928</v>
      </c>
      <c r="C13137" t="s">
        <v>8107</v>
      </c>
      <c r="D13137">
        <v>38.770000000000003</v>
      </c>
      <c r="E13137" t="s">
        <v>30879</v>
      </c>
    </row>
    <row r="13138" spans="1:5" hidden="1" x14ac:dyDescent="0.2">
      <c r="A13138" s="94" t="s">
        <v>22890</v>
      </c>
      <c r="B13138" t="s">
        <v>22891</v>
      </c>
      <c r="C13138" t="s">
        <v>8107</v>
      </c>
      <c r="D13138">
        <v>39.94</v>
      </c>
      <c r="E13138" t="s">
        <v>30879</v>
      </c>
    </row>
    <row r="13139" spans="1:5" hidden="1" x14ac:dyDescent="0.2">
      <c r="A13139" s="94" t="s">
        <v>22892</v>
      </c>
      <c r="B13139" t="s">
        <v>22893</v>
      </c>
      <c r="C13139" t="s">
        <v>8107</v>
      </c>
      <c r="D13139">
        <v>42.33</v>
      </c>
      <c r="E13139" t="s">
        <v>30879</v>
      </c>
    </row>
    <row r="13140" spans="1:5" hidden="1" x14ac:dyDescent="0.2">
      <c r="A13140" s="94" t="s">
        <v>22894</v>
      </c>
      <c r="B13140" t="s">
        <v>22895</v>
      </c>
      <c r="C13140" t="s">
        <v>8107</v>
      </c>
      <c r="D13140">
        <v>42.33</v>
      </c>
      <c r="E13140" t="s">
        <v>30879</v>
      </c>
    </row>
    <row r="13141" spans="1:5" hidden="1" x14ac:dyDescent="0.2">
      <c r="A13141" s="94" t="s">
        <v>46629</v>
      </c>
      <c r="B13141" t="s">
        <v>46630</v>
      </c>
      <c r="C13141" t="s">
        <v>8107</v>
      </c>
      <c r="D13141">
        <v>42.34</v>
      </c>
      <c r="E13141" t="s">
        <v>30879</v>
      </c>
    </row>
    <row r="13142" spans="1:5" hidden="1" x14ac:dyDescent="0.2">
      <c r="A13142" s="94" t="s">
        <v>22896</v>
      </c>
      <c r="B13142" t="s">
        <v>22897</v>
      </c>
      <c r="C13142" t="s">
        <v>8107</v>
      </c>
      <c r="D13142">
        <v>39.94</v>
      </c>
      <c r="E13142" t="s">
        <v>30879</v>
      </c>
    </row>
    <row r="13143" spans="1:5" hidden="1" x14ac:dyDescent="0.2">
      <c r="A13143" s="94" t="s">
        <v>22898</v>
      </c>
      <c r="B13143" t="s">
        <v>22899</v>
      </c>
      <c r="C13143" t="s">
        <v>8107</v>
      </c>
      <c r="D13143">
        <v>42.33</v>
      </c>
      <c r="E13143" t="s">
        <v>30879</v>
      </c>
    </row>
    <row r="13144" spans="1:5" hidden="1" x14ac:dyDescent="0.2">
      <c r="A13144" s="94" t="s">
        <v>22900</v>
      </c>
      <c r="B13144" t="s">
        <v>22901</v>
      </c>
      <c r="C13144" t="s">
        <v>8107</v>
      </c>
      <c r="D13144">
        <v>42.33</v>
      </c>
      <c r="E13144" t="s">
        <v>30879</v>
      </c>
    </row>
    <row r="13145" spans="1:5" hidden="1" x14ac:dyDescent="0.2">
      <c r="A13145" s="94" t="s">
        <v>11929</v>
      </c>
      <c r="B13145" t="s">
        <v>11930</v>
      </c>
      <c r="C13145" t="s">
        <v>8107</v>
      </c>
      <c r="D13145">
        <v>38.770000000000003</v>
      </c>
      <c r="E13145" t="s">
        <v>30879</v>
      </c>
    </row>
    <row r="13146" spans="1:5" hidden="1" x14ac:dyDescent="0.2">
      <c r="A13146" s="94" t="s">
        <v>11931</v>
      </c>
      <c r="B13146" t="s">
        <v>11932</v>
      </c>
      <c r="C13146" t="s">
        <v>8107</v>
      </c>
      <c r="D13146">
        <v>38.770000000000003</v>
      </c>
      <c r="E13146" t="s">
        <v>30879</v>
      </c>
    </row>
    <row r="13147" spans="1:5" hidden="1" x14ac:dyDescent="0.2">
      <c r="A13147" s="94" t="s">
        <v>11933</v>
      </c>
      <c r="B13147" t="s">
        <v>11934</v>
      </c>
      <c r="C13147" t="s">
        <v>8107</v>
      </c>
      <c r="D13147">
        <v>38.770000000000003</v>
      </c>
      <c r="E13147" t="s">
        <v>30879</v>
      </c>
    </row>
    <row r="13148" spans="1:5" hidden="1" x14ac:dyDescent="0.2">
      <c r="A13148" s="94" t="s">
        <v>22902</v>
      </c>
      <c r="B13148" t="s">
        <v>22903</v>
      </c>
      <c r="C13148" t="s">
        <v>8107</v>
      </c>
      <c r="D13148">
        <v>39.94</v>
      </c>
      <c r="E13148" t="s">
        <v>30879</v>
      </c>
    </row>
    <row r="13149" spans="1:5" hidden="1" x14ac:dyDescent="0.2">
      <c r="A13149" s="94" t="s">
        <v>22904</v>
      </c>
      <c r="B13149" t="s">
        <v>22905</v>
      </c>
      <c r="C13149" t="s">
        <v>8107</v>
      </c>
      <c r="D13149">
        <v>42.33</v>
      </c>
      <c r="E13149" t="s">
        <v>30879</v>
      </c>
    </row>
    <row r="13150" spans="1:5" hidden="1" x14ac:dyDescent="0.2">
      <c r="A13150" s="94" t="s">
        <v>22906</v>
      </c>
      <c r="B13150" t="s">
        <v>22907</v>
      </c>
      <c r="C13150" t="s">
        <v>8107</v>
      </c>
      <c r="D13150">
        <v>42.33</v>
      </c>
      <c r="E13150" t="s">
        <v>30879</v>
      </c>
    </row>
    <row r="13151" spans="1:5" hidden="1" x14ac:dyDescent="0.2">
      <c r="A13151" s="94" t="s">
        <v>11935</v>
      </c>
      <c r="B13151" t="s">
        <v>11936</v>
      </c>
      <c r="C13151" t="s">
        <v>8107</v>
      </c>
      <c r="D13151">
        <v>38.770000000000003</v>
      </c>
      <c r="E13151" t="s">
        <v>30879</v>
      </c>
    </row>
    <row r="13152" spans="1:5" hidden="1" x14ac:dyDescent="0.2">
      <c r="A13152" s="94" t="s">
        <v>11937</v>
      </c>
      <c r="B13152" t="s">
        <v>11938</v>
      </c>
      <c r="C13152" t="s">
        <v>8107</v>
      </c>
      <c r="D13152">
        <v>38.770000000000003</v>
      </c>
      <c r="E13152" t="s">
        <v>30879</v>
      </c>
    </row>
    <row r="13153" spans="1:5" hidden="1" x14ac:dyDescent="0.2">
      <c r="A13153" s="94" t="s">
        <v>22908</v>
      </c>
      <c r="B13153" t="s">
        <v>22909</v>
      </c>
      <c r="C13153" t="s">
        <v>8107</v>
      </c>
      <c r="D13153">
        <v>39.94</v>
      </c>
      <c r="E13153" t="s">
        <v>30879</v>
      </c>
    </row>
    <row r="13154" spans="1:5" hidden="1" x14ac:dyDescent="0.2">
      <c r="A13154" s="94" t="s">
        <v>11939</v>
      </c>
      <c r="B13154" t="s">
        <v>11940</v>
      </c>
      <c r="C13154" t="s">
        <v>8107</v>
      </c>
      <c r="D13154">
        <v>44.56</v>
      </c>
      <c r="E13154" t="s">
        <v>30879</v>
      </c>
    </row>
    <row r="13155" spans="1:5" hidden="1" x14ac:dyDescent="0.2">
      <c r="A13155" s="94" t="s">
        <v>22910</v>
      </c>
      <c r="B13155" t="s">
        <v>22911</v>
      </c>
      <c r="C13155" t="s">
        <v>8107</v>
      </c>
      <c r="D13155">
        <v>39.94</v>
      </c>
      <c r="E13155" t="s">
        <v>30879</v>
      </c>
    </row>
    <row r="13156" spans="1:5" hidden="1" x14ac:dyDescent="0.2">
      <c r="A13156" s="94" t="s">
        <v>11941</v>
      </c>
      <c r="B13156" t="s">
        <v>11942</v>
      </c>
      <c r="C13156" t="s">
        <v>8107</v>
      </c>
      <c r="D13156">
        <v>38.770000000000003</v>
      </c>
      <c r="E13156" t="s">
        <v>30879</v>
      </c>
    </row>
    <row r="13157" spans="1:5" hidden="1" x14ac:dyDescent="0.2">
      <c r="A13157" s="94" t="s">
        <v>11943</v>
      </c>
      <c r="B13157" t="s">
        <v>11944</v>
      </c>
      <c r="C13157" t="s">
        <v>8107</v>
      </c>
      <c r="D13157">
        <v>44.56</v>
      </c>
      <c r="E13157" t="s">
        <v>30879</v>
      </c>
    </row>
    <row r="13158" spans="1:5" hidden="1" x14ac:dyDescent="0.2">
      <c r="A13158" s="94" t="s">
        <v>11945</v>
      </c>
      <c r="B13158" t="s">
        <v>11946</v>
      </c>
      <c r="C13158" t="s">
        <v>8107</v>
      </c>
      <c r="D13158">
        <v>44.56</v>
      </c>
      <c r="E13158" t="s">
        <v>30879</v>
      </c>
    </row>
    <row r="13159" spans="1:5" hidden="1" x14ac:dyDescent="0.2">
      <c r="A13159" s="94" t="s">
        <v>22912</v>
      </c>
      <c r="B13159" t="s">
        <v>22913</v>
      </c>
      <c r="C13159" t="s">
        <v>8107</v>
      </c>
      <c r="D13159">
        <v>39.94</v>
      </c>
      <c r="E13159" t="s">
        <v>30879</v>
      </c>
    </row>
    <row r="13160" spans="1:5" hidden="1" x14ac:dyDescent="0.2">
      <c r="A13160" s="94" t="s">
        <v>11947</v>
      </c>
      <c r="B13160" t="s">
        <v>11948</v>
      </c>
      <c r="C13160" t="s">
        <v>8107</v>
      </c>
      <c r="D13160">
        <v>44.56</v>
      </c>
      <c r="E13160" t="s">
        <v>30879</v>
      </c>
    </row>
    <row r="13161" spans="1:5" hidden="1" x14ac:dyDescent="0.2">
      <c r="A13161" s="94" t="s">
        <v>11949</v>
      </c>
      <c r="B13161" t="s">
        <v>11950</v>
      </c>
      <c r="C13161" t="s">
        <v>8107</v>
      </c>
      <c r="D13161">
        <v>38.770000000000003</v>
      </c>
      <c r="E13161" t="s">
        <v>30879</v>
      </c>
    </row>
    <row r="13162" spans="1:5" hidden="1" x14ac:dyDescent="0.2">
      <c r="A13162" s="94" t="s">
        <v>22914</v>
      </c>
      <c r="B13162" t="s">
        <v>22915</v>
      </c>
      <c r="C13162" t="s">
        <v>8107</v>
      </c>
      <c r="D13162">
        <v>42.33</v>
      </c>
      <c r="E13162" t="s">
        <v>30879</v>
      </c>
    </row>
    <row r="13163" spans="1:5" hidden="1" x14ac:dyDescent="0.2">
      <c r="A13163" s="94" t="s">
        <v>11951</v>
      </c>
      <c r="B13163" t="s">
        <v>11952</v>
      </c>
      <c r="C13163" t="s">
        <v>8107</v>
      </c>
      <c r="D13163">
        <v>42.33</v>
      </c>
      <c r="E13163" t="s">
        <v>30879</v>
      </c>
    </row>
    <row r="13164" spans="1:5" hidden="1" x14ac:dyDescent="0.2">
      <c r="A13164" s="94" t="s">
        <v>11953</v>
      </c>
      <c r="B13164" t="s">
        <v>11954</v>
      </c>
      <c r="C13164" t="s">
        <v>8107</v>
      </c>
      <c r="D13164">
        <v>42.33</v>
      </c>
      <c r="E13164" t="s">
        <v>30879</v>
      </c>
    </row>
    <row r="13165" spans="1:5" hidden="1" x14ac:dyDescent="0.2">
      <c r="A13165" s="94" t="s">
        <v>22916</v>
      </c>
      <c r="B13165" t="s">
        <v>22917</v>
      </c>
      <c r="C13165" t="s">
        <v>8107</v>
      </c>
      <c r="D13165">
        <v>39.94</v>
      </c>
      <c r="E13165" t="s">
        <v>30879</v>
      </c>
    </row>
    <row r="13166" spans="1:5" hidden="1" x14ac:dyDescent="0.2">
      <c r="A13166" s="94" t="s">
        <v>22918</v>
      </c>
      <c r="B13166" t="s">
        <v>22919</v>
      </c>
      <c r="C13166" t="s">
        <v>8107</v>
      </c>
      <c r="D13166">
        <v>42.33</v>
      </c>
      <c r="E13166" t="s">
        <v>30879</v>
      </c>
    </row>
    <row r="13167" spans="1:5" hidden="1" x14ac:dyDescent="0.2">
      <c r="A13167" s="94" t="s">
        <v>22920</v>
      </c>
      <c r="B13167" t="s">
        <v>22921</v>
      </c>
      <c r="C13167" t="s">
        <v>8107</v>
      </c>
      <c r="D13167">
        <v>39.94</v>
      </c>
      <c r="E13167" t="s">
        <v>30879</v>
      </c>
    </row>
    <row r="13168" spans="1:5" hidden="1" x14ac:dyDescent="0.2">
      <c r="A13168" s="94" t="s">
        <v>11955</v>
      </c>
      <c r="B13168" t="s">
        <v>11956</v>
      </c>
      <c r="C13168" t="s">
        <v>8107</v>
      </c>
      <c r="D13168">
        <v>38.770000000000003</v>
      </c>
      <c r="E13168" t="s">
        <v>30879</v>
      </c>
    </row>
    <row r="13169" spans="1:5" hidden="1" x14ac:dyDescent="0.2">
      <c r="A13169" s="94" t="s">
        <v>391</v>
      </c>
      <c r="B13169" t="s">
        <v>41250</v>
      </c>
      <c r="C13169" t="s">
        <v>243</v>
      </c>
      <c r="D13169">
        <v>0.45</v>
      </c>
      <c r="E13169" t="s">
        <v>30879</v>
      </c>
    </row>
    <row r="13170" spans="1:5" hidden="1" x14ac:dyDescent="0.2">
      <c r="A13170" s="94" t="s">
        <v>392</v>
      </c>
      <c r="B13170" t="s">
        <v>389</v>
      </c>
      <c r="C13170" t="s">
        <v>2815</v>
      </c>
      <c r="D13170">
        <v>22.08</v>
      </c>
      <c r="E13170" t="s">
        <v>30879</v>
      </c>
    </row>
    <row r="13171" spans="1:5" hidden="1" x14ac:dyDescent="0.2">
      <c r="A13171" s="94" t="s">
        <v>11957</v>
      </c>
      <c r="B13171" t="s">
        <v>22922</v>
      </c>
      <c r="C13171" t="s">
        <v>2424</v>
      </c>
      <c r="D13171">
        <v>7.78</v>
      </c>
      <c r="E13171" t="s">
        <v>30879</v>
      </c>
    </row>
    <row r="13172" spans="1:5" hidden="1" x14ac:dyDescent="0.2">
      <c r="A13172" s="94" t="s">
        <v>11958</v>
      </c>
      <c r="B13172" t="s">
        <v>22923</v>
      </c>
      <c r="C13172" t="s">
        <v>2424</v>
      </c>
      <c r="D13172">
        <v>5.71</v>
      </c>
      <c r="E13172" t="s">
        <v>30879</v>
      </c>
    </row>
    <row r="13173" spans="1:5" hidden="1" x14ac:dyDescent="0.2">
      <c r="A13173" s="94" t="s">
        <v>11959</v>
      </c>
      <c r="B13173" t="s">
        <v>22924</v>
      </c>
      <c r="C13173" t="s">
        <v>2424</v>
      </c>
      <c r="D13173">
        <v>9.82</v>
      </c>
      <c r="E13173" t="s">
        <v>30879</v>
      </c>
    </row>
    <row r="13174" spans="1:5" hidden="1" x14ac:dyDescent="0.2">
      <c r="A13174" s="94" t="s">
        <v>48180</v>
      </c>
      <c r="B13174" t="s">
        <v>48181</v>
      </c>
      <c r="C13174" t="s">
        <v>2424</v>
      </c>
      <c r="D13174">
        <v>10.9</v>
      </c>
      <c r="E13174" t="s">
        <v>30879</v>
      </c>
    </row>
    <row r="13175" spans="1:5" hidden="1" x14ac:dyDescent="0.2">
      <c r="A13175" s="94" t="s">
        <v>48182</v>
      </c>
      <c r="B13175" t="s">
        <v>48183</v>
      </c>
      <c r="C13175" t="s">
        <v>2424</v>
      </c>
      <c r="D13175">
        <v>14.41</v>
      </c>
      <c r="E13175" t="s">
        <v>30879</v>
      </c>
    </row>
    <row r="13176" spans="1:5" hidden="1" x14ac:dyDescent="0.2">
      <c r="A13176" s="94" t="s">
        <v>11960</v>
      </c>
      <c r="B13176" t="s">
        <v>22925</v>
      </c>
      <c r="C13176" t="s">
        <v>2424</v>
      </c>
      <c r="D13176">
        <v>5.86</v>
      </c>
      <c r="E13176" t="s">
        <v>30879</v>
      </c>
    </row>
    <row r="13177" spans="1:5" hidden="1" x14ac:dyDescent="0.2">
      <c r="A13177" s="94" t="s">
        <v>11961</v>
      </c>
      <c r="B13177" t="s">
        <v>22926</v>
      </c>
      <c r="C13177" t="s">
        <v>2424</v>
      </c>
      <c r="D13177">
        <v>16.98</v>
      </c>
      <c r="E13177" t="s">
        <v>30879</v>
      </c>
    </row>
    <row r="13178" spans="1:5" hidden="1" x14ac:dyDescent="0.2">
      <c r="A13178" s="94" t="s">
        <v>11962</v>
      </c>
      <c r="B13178" t="s">
        <v>22927</v>
      </c>
      <c r="C13178" t="s">
        <v>2424</v>
      </c>
      <c r="D13178">
        <v>6.04</v>
      </c>
      <c r="E13178" t="s">
        <v>30879</v>
      </c>
    </row>
    <row r="13179" spans="1:5" hidden="1" x14ac:dyDescent="0.2">
      <c r="A13179" s="94" t="s">
        <v>48128</v>
      </c>
      <c r="B13179" t="s">
        <v>48129</v>
      </c>
      <c r="C13179" t="s">
        <v>8107</v>
      </c>
      <c r="D13179">
        <v>10.41</v>
      </c>
      <c r="E13179" t="s">
        <v>30879</v>
      </c>
    </row>
    <row r="13180" spans="1:5" hidden="1" x14ac:dyDescent="0.2">
      <c r="A13180" s="94" t="s">
        <v>48146</v>
      </c>
      <c r="B13180" t="s">
        <v>48147</v>
      </c>
      <c r="C13180" t="s">
        <v>8107</v>
      </c>
      <c r="D13180">
        <v>8.6199999999999992</v>
      </c>
      <c r="E13180" t="s">
        <v>30879</v>
      </c>
    </row>
    <row r="13181" spans="1:5" hidden="1" x14ac:dyDescent="0.2">
      <c r="A13181" s="94" t="s">
        <v>48148</v>
      </c>
      <c r="B13181" t="s">
        <v>48149</v>
      </c>
      <c r="C13181" t="s">
        <v>8107</v>
      </c>
      <c r="D13181">
        <v>11.36</v>
      </c>
      <c r="E13181" t="s">
        <v>30879</v>
      </c>
    </row>
    <row r="13182" spans="1:5" hidden="1" x14ac:dyDescent="0.2">
      <c r="A13182" s="94" t="s">
        <v>48162</v>
      </c>
      <c r="B13182" t="s">
        <v>48163</v>
      </c>
      <c r="C13182" t="s">
        <v>8107</v>
      </c>
      <c r="D13182">
        <v>17.14</v>
      </c>
      <c r="E13182" t="s">
        <v>30879</v>
      </c>
    </row>
    <row r="13183" spans="1:5" hidden="1" x14ac:dyDescent="0.2">
      <c r="A13183" s="94" t="s">
        <v>5518</v>
      </c>
      <c r="B13183" t="s">
        <v>22928</v>
      </c>
      <c r="C13183" t="s">
        <v>8107</v>
      </c>
      <c r="D13183">
        <v>15.34</v>
      </c>
      <c r="E13183" t="s">
        <v>30879</v>
      </c>
    </row>
    <row r="13184" spans="1:5" hidden="1" x14ac:dyDescent="0.2">
      <c r="A13184" s="94" t="s">
        <v>48144</v>
      </c>
      <c r="B13184" t="s">
        <v>48145</v>
      </c>
      <c r="C13184" t="s">
        <v>8107</v>
      </c>
      <c r="D13184">
        <v>13.25</v>
      </c>
      <c r="E13184" t="s">
        <v>30879</v>
      </c>
    </row>
    <row r="13185" spans="1:5" hidden="1" x14ac:dyDescent="0.2">
      <c r="A13185" s="94" t="s">
        <v>48152</v>
      </c>
      <c r="B13185" t="s">
        <v>48153</v>
      </c>
      <c r="C13185" t="s">
        <v>8107</v>
      </c>
      <c r="D13185">
        <v>24.03</v>
      </c>
      <c r="E13185" t="s">
        <v>30879</v>
      </c>
    </row>
    <row r="13186" spans="1:5" hidden="1" x14ac:dyDescent="0.2">
      <c r="A13186" s="94" t="s">
        <v>48154</v>
      </c>
      <c r="B13186" t="s">
        <v>48155</v>
      </c>
      <c r="C13186" t="s">
        <v>8107</v>
      </c>
      <c r="D13186">
        <v>21.67</v>
      </c>
      <c r="E13186" t="s">
        <v>30879</v>
      </c>
    </row>
    <row r="13187" spans="1:5" hidden="1" x14ac:dyDescent="0.2">
      <c r="A13187" s="94" t="s">
        <v>6102</v>
      </c>
      <c r="B13187" t="s">
        <v>22929</v>
      </c>
      <c r="C13187" t="s">
        <v>8107</v>
      </c>
      <c r="D13187">
        <v>20.13</v>
      </c>
      <c r="E13187" t="s">
        <v>30879</v>
      </c>
    </row>
    <row r="13188" spans="1:5" hidden="1" x14ac:dyDescent="0.2">
      <c r="A13188" s="94" t="s">
        <v>48124</v>
      </c>
      <c r="B13188" t="s">
        <v>48125</v>
      </c>
      <c r="C13188" t="s">
        <v>8107</v>
      </c>
      <c r="D13188">
        <v>10.19</v>
      </c>
      <c r="E13188" t="s">
        <v>30879</v>
      </c>
    </row>
    <row r="13189" spans="1:5" hidden="1" x14ac:dyDescent="0.2">
      <c r="A13189" s="94" t="s">
        <v>48142</v>
      </c>
      <c r="B13189" t="s">
        <v>48143</v>
      </c>
      <c r="C13189" t="s">
        <v>8107</v>
      </c>
      <c r="D13189">
        <v>13.04</v>
      </c>
      <c r="E13189" t="s">
        <v>30879</v>
      </c>
    </row>
    <row r="13190" spans="1:5" hidden="1" x14ac:dyDescent="0.2">
      <c r="A13190" s="94" t="s">
        <v>48140</v>
      </c>
      <c r="B13190" t="s">
        <v>48141</v>
      </c>
      <c r="C13190" t="s">
        <v>8107</v>
      </c>
      <c r="D13190">
        <v>11.33</v>
      </c>
      <c r="E13190" t="s">
        <v>30879</v>
      </c>
    </row>
    <row r="13191" spans="1:5" hidden="1" x14ac:dyDescent="0.2">
      <c r="A13191" s="94" t="s">
        <v>11963</v>
      </c>
      <c r="B13191" t="s">
        <v>22930</v>
      </c>
      <c r="C13191" t="s">
        <v>8107</v>
      </c>
      <c r="D13191">
        <v>34.24</v>
      </c>
      <c r="E13191" t="s">
        <v>30879</v>
      </c>
    </row>
    <row r="13192" spans="1:5" hidden="1" x14ac:dyDescent="0.2">
      <c r="A13192" s="94" t="s">
        <v>48160</v>
      </c>
      <c r="B13192" t="s">
        <v>48161</v>
      </c>
      <c r="C13192" t="s">
        <v>8107</v>
      </c>
      <c r="D13192">
        <v>20.059999999999999</v>
      </c>
      <c r="E13192" t="s">
        <v>30879</v>
      </c>
    </row>
    <row r="13193" spans="1:5" hidden="1" x14ac:dyDescent="0.2">
      <c r="A13193" s="94" t="s">
        <v>5519</v>
      </c>
      <c r="B13193" t="s">
        <v>22931</v>
      </c>
      <c r="C13193" t="s">
        <v>8107</v>
      </c>
      <c r="D13193">
        <v>23.49</v>
      </c>
      <c r="E13193" t="s">
        <v>30879</v>
      </c>
    </row>
    <row r="13194" spans="1:5" hidden="1" x14ac:dyDescent="0.2">
      <c r="A13194" s="94" t="s">
        <v>48150</v>
      </c>
      <c r="B13194" t="s">
        <v>48151</v>
      </c>
      <c r="C13194" t="s">
        <v>8107</v>
      </c>
      <c r="D13194">
        <v>22.42</v>
      </c>
      <c r="E13194" t="s">
        <v>30879</v>
      </c>
    </row>
    <row r="13195" spans="1:5" hidden="1" x14ac:dyDescent="0.2">
      <c r="A13195" s="94" t="s">
        <v>48164</v>
      </c>
      <c r="B13195" t="s">
        <v>48165</v>
      </c>
      <c r="C13195" t="s">
        <v>8107</v>
      </c>
      <c r="D13195">
        <v>31.22</v>
      </c>
      <c r="E13195" t="s">
        <v>30879</v>
      </c>
    </row>
    <row r="13196" spans="1:5" hidden="1" x14ac:dyDescent="0.2">
      <c r="A13196" s="94" t="s">
        <v>11964</v>
      </c>
      <c r="B13196" t="s">
        <v>22932</v>
      </c>
      <c r="C13196" t="s">
        <v>8107</v>
      </c>
      <c r="D13196">
        <v>25.87</v>
      </c>
      <c r="E13196" t="s">
        <v>30879</v>
      </c>
    </row>
    <row r="13197" spans="1:5" hidden="1" x14ac:dyDescent="0.2">
      <c r="A13197" s="94" t="s">
        <v>11965</v>
      </c>
      <c r="B13197" t="s">
        <v>22933</v>
      </c>
      <c r="C13197" t="s">
        <v>8107</v>
      </c>
      <c r="D13197">
        <v>30.92</v>
      </c>
      <c r="E13197" t="s">
        <v>30879</v>
      </c>
    </row>
    <row r="13198" spans="1:5" hidden="1" x14ac:dyDescent="0.2">
      <c r="A13198" s="94" t="s">
        <v>48090</v>
      </c>
      <c r="B13198" t="s">
        <v>48091</v>
      </c>
      <c r="C13198" t="s">
        <v>8107</v>
      </c>
      <c r="D13198">
        <v>33.9</v>
      </c>
      <c r="E13198" t="s">
        <v>30879</v>
      </c>
    </row>
    <row r="13199" spans="1:5" hidden="1" x14ac:dyDescent="0.2">
      <c r="A13199" s="94" t="s">
        <v>48126</v>
      </c>
      <c r="B13199" t="s">
        <v>48127</v>
      </c>
      <c r="C13199" t="s">
        <v>8107</v>
      </c>
      <c r="D13199">
        <v>9.27</v>
      </c>
      <c r="E13199" t="s">
        <v>30879</v>
      </c>
    </row>
    <row r="13200" spans="1:5" hidden="1" x14ac:dyDescent="0.2">
      <c r="A13200" s="94" t="s">
        <v>5520</v>
      </c>
      <c r="B13200" t="s">
        <v>22934</v>
      </c>
      <c r="C13200" t="s">
        <v>8107</v>
      </c>
      <c r="D13200">
        <v>7.77</v>
      </c>
      <c r="E13200" t="s">
        <v>30879</v>
      </c>
    </row>
    <row r="13201" spans="1:5" hidden="1" x14ac:dyDescent="0.2">
      <c r="A13201" s="94" t="s">
        <v>11966</v>
      </c>
      <c r="B13201" t="s">
        <v>22935</v>
      </c>
      <c r="C13201" t="s">
        <v>8107</v>
      </c>
      <c r="D13201">
        <v>12.12</v>
      </c>
      <c r="E13201" t="s">
        <v>30879</v>
      </c>
    </row>
    <row r="13202" spans="1:5" hidden="1" x14ac:dyDescent="0.2">
      <c r="A13202" s="94" t="s">
        <v>48112</v>
      </c>
      <c r="B13202" t="s">
        <v>48113</v>
      </c>
      <c r="C13202" t="s">
        <v>8107</v>
      </c>
      <c r="D13202">
        <v>14.16</v>
      </c>
      <c r="E13202" t="s">
        <v>30879</v>
      </c>
    </row>
    <row r="13203" spans="1:5" hidden="1" x14ac:dyDescent="0.2">
      <c r="A13203" s="94" t="s">
        <v>48122</v>
      </c>
      <c r="B13203" t="s">
        <v>48123</v>
      </c>
      <c r="C13203" t="s">
        <v>8107</v>
      </c>
      <c r="D13203">
        <v>11.42</v>
      </c>
      <c r="E13203" t="s">
        <v>30879</v>
      </c>
    </row>
    <row r="13204" spans="1:5" hidden="1" x14ac:dyDescent="0.2">
      <c r="A13204" s="94" t="s">
        <v>5521</v>
      </c>
      <c r="B13204" t="s">
        <v>22936</v>
      </c>
      <c r="C13204" t="s">
        <v>8107</v>
      </c>
      <c r="D13204">
        <v>9.67</v>
      </c>
      <c r="E13204" t="s">
        <v>30879</v>
      </c>
    </row>
    <row r="13205" spans="1:5" hidden="1" x14ac:dyDescent="0.2">
      <c r="A13205" s="94" t="s">
        <v>48130</v>
      </c>
      <c r="B13205" t="s">
        <v>48131</v>
      </c>
      <c r="C13205" t="s">
        <v>8107</v>
      </c>
      <c r="D13205">
        <v>10.85</v>
      </c>
      <c r="E13205" t="s">
        <v>30879</v>
      </c>
    </row>
    <row r="13206" spans="1:5" hidden="1" x14ac:dyDescent="0.2">
      <c r="A13206" s="94" t="s">
        <v>48132</v>
      </c>
      <c r="B13206" t="s">
        <v>48133</v>
      </c>
      <c r="C13206" t="s">
        <v>8107</v>
      </c>
      <c r="D13206">
        <v>13.84</v>
      </c>
      <c r="E13206" t="s">
        <v>30879</v>
      </c>
    </row>
    <row r="13207" spans="1:5" hidden="1" x14ac:dyDescent="0.2">
      <c r="A13207" s="94" t="s">
        <v>48116</v>
      </c>
      <c r="B13207" t="s">
        <v>48117</v>
      </c>
      <c r="C13207" t="s">
        <v>8107</v>
      </c>
      <c r="D13207">
        <v>8.6199999999999992</v>
      </c>
      <c r="E13207" t="s">
        <v>30879</v>
      </c>
    </row>
    <row r="13208" spans="1:5" hidden="1" x14ac:dyDescent="0.2">
      <c r="A13208" s="94" t="s">
        <v>48118</v>
      </c>
      <c r="B13208" t="s">
        <v>48119</v>
      </c>
      <c r="C13208" t="s">
        <v>8107</v>
      </c>
      <c r="D13208">
        <v>8.9</v>
      </c>
      <c r="E13208" t="s">
        <v>30879</v>
      </c>
    </row>
    <row r="13209" spans="1:5" hidden="1" x14ac:dyDescent="0.2">
      <c r="A13209" s="94" t="s">
        <v>48120</v>
      </c>
      <c r="B13209" t="s">
        <v>48121</v>
      </c>
      <c r="C13209" t="s">
        <v>8107</v>
      </c>
      <c r="D13209">
        <v>3.31</v>
      </c>
      <c r="E13209" t="s">
        <v>30879</v>
      </c>
    </row>
    <row r="13210" spans="1:5" hidden="1" x14ac:dyDescent="0.2">
      <c r="A13210" s="94" t="s">
        <v>48158</v>
      </c>
      <c r="B13210" t="s">
        <v>48159</v>
      </c>
      <c r="C13210" t="s">
        <v>8107</v>
      </c>
      <c r="D13210">
        <v>28.53</v>
      </c>
      <c r="E13210" t="s">
        <v>30879</v>
      </c>
    </row>
    <row r="13211" spans="1:5" hidden="1" x14ac:dyDescent="0.2">
      <c r="A13211" s="94" t="s">
        <v>48166</v>
      </c>
      <c r="B13211" t="s">
        <v>48167</v>
      </c>
      <c r="C13211" t="s">
        <v>8107</v>
      </c>
      <c r="D13211">
        <v>34.01</v>
      </c>
      <c r="E13211" t="s">
        <v>30879</v>
      </c>
    </row>
    <row r="13212" spans="1:5" hidden="1" x14ac:dyDescent="0.2">
      <c r="A13212" s="94" t="s">
        <v>11967</v>
      </c>
      <c r="B13212" t="s">
        <v>22937</v>
      </c>
      <c r="C13212" t="s">
        <v>8107</v>
      </c>
      <c r="D13212">
        <v>48.94</v>
      </c>
      <c r="E13212" t="s">
        <v>30879</v>
      </c>
    </row>
    <row r="13213" spans="1:5" hidden="1" x14ac:dyDescent="0.2">
      <c r="A13213" s="94" t="s">
        <v>48138</v>
      </c>
      <c r="B13213" t="s">
        <v>48139</v>
      </c>
      <c r="C13213" t="s">
        <v>8107</v>
      </c>
      <c r="D13213">
        <v>28.11</v>
      </c>
      <c r="E13213" t="s">
        <v>30879</v>
      </c>
    </row>
    <row r="13214" spans="1:5" hidden="1" x14ac:dyDescent="0.2">
      <c r="A13214" s="94" t="s">
        <v>48114</v>
      </c>
      <c r="B13214" t="s">
        <v>48115</v>
      </c>
      <c r="C13214" t="s">
        <v>8107</v>
      </c>
      <c r="D13214">
        <v>11.59</v>
      </c>
      <c r="E13214" t="s">
        <v>30879</v>
      </c>
    </row>
    <row r="13215" spans="1:5" hidden="1" x14ac:dyDescent="0.2">
      <c r="A13215" s="94" t="s">
        <v>11968</v>
      </c>
      <c r="B13215" t="s">
        <v>22938</v>
      </c>
      <c r="C13215" t="s">
        <v>8107</v>
      </c>
      <c r="D13215">
        <v>29.85</v>
      </c>
      <c r="E13215" t="s">
        <v>30879</v>
      </c>
    </row>
    <row r="13216" spans="1:5" hidden="1" x14ac:dyDescent="0.2">
      <c r="A13216" s="94" t="s">
        <v>11969</v>
      </c>
      <c r="B13216" t="s">
        <v>22939</v>
      </c>
      <c r="C13216" t="s">
        <v>8107</v>
      </c>
      <c r="D13216">
        <v>14.18</v>
      </c>
      <c r="E13216" t="s">
        <v>30879</v>
      </c>
    </row>
    <row r="13217" spans="1:5" hidden="1" x14ac:dyDescent="0.2">
      <c r="A13217" s="94" t="s">
        <v>11970</v>
      </c>
      <c r="B13217" t="s">
        <v>22940</v>
      </c>
      <c r="C13217" t="s">
        <v>8107</v>
      </c>
      <c r="D13217">
        <v>15.56</v>
      </c>
      <c r="E13217" t="s">
        <v>30879</v>
      </c>
    </row>
    <row r="13218" spans="1:5" hidden="1" x14ac:dyDescent="0.2">
      <c r="A13218" s="94" t="s">
        <v>6103</v>
      </c>
      <c r="B13218" t="s">
        <v>22941</v>
      </c>
      <c r="C13218" t="s">
        <v>8107</v>
      </c>
      <c r="D13218">
        <v>10.08</v>
      </c>
      <c r="E13218" t="s">
        <v>30879</v>
      </c>
    </row>
    <row r="13219" spans="1:5" hidden="1" x14ac:dyDescent="0.2">
      <c r="A13219" s="94" t="s">
        <v>5522</v>
      </c>
      <c r="B13219" t="s">
        <v>22942</v>
      </c>
      <c r="C13219" t="s">
        <v>8107</v>
      </c>
      <c r="D13219">
        <v>14.1</v>
      </c>
      <c r="E13219" t="s">
        <v>30879</v>
      </c>
    </row>
    <row r="13220" spans="1:5" hidden="1" x14ac:dyDescent="0.2">
      <c r="A13220" s="94" t="s">
        <v>6104</v>
      </c>
      <c r="B13220" t="s">
        <v>22943</v>
      </c>
      <c r="C13220" t="s">
        <v>8107</v>
      </c>
      <c r="D13220">
        <v>16.68</v>
      </c>
      <c r="E13220" t="s">
        <v>30879</v>
      </c>
    </row>
    <row r="13221" spans="1:5" hidden="1" x14ac:dyDescent="0.2">
      <c r="A13221" s="94" t="s">
        <v>22944</v>
      </c>
      <c r="B13221" t="s">
        <v>22945</v>
      </c>
      <c r="C13221" t="s">
        <v>8107</v>
      </c>
      <c r="D13221">
        <v>34.86</v>
      </c>
      <c r="E13221" t="s">
        <v>30879</v>
      </c>
    </row>
    <row r="13222" spans="1:5" hidden="1" x14ac:dyDescent="0.2">
      <c r="A13222" s="94" t="s">
        <v>11971</v>
      </c>
      <c r="B13222" t="s">
        <v>22946</v>
      </c>
      <c r="C13222" t="s">
        <v>8107</v>
      </c>
      <c r="D13222">
        <v>17.43</v>
      </c>
      <c r="E13222" t="s">
        <v>30879</v>
      </c>
    </row>
    <row r="13223" spans="1:5" hidden="1" x14ac:dyDescent="0.2">
      <c r="A13223" s="94" t="s">
        <v>48178</v>
      </c>
      <c r="B13223" t="s">
        <v>48179</v>
      </c>
      <c r="C13223" t="s">
        <v>8107</v>
      </c>
      <c r="D13223">
        <v>25.74</v>
      </c>
      <c r="E13223" t="s">
        <v>30879</v>
      </c>
    </row>
    <row r="13224" spans="1:5" hidden="1" x14ac:dyDescent="0.2">
      <c r="A13224" s="94" t="s">
        <v>4321</v>
      </c>
      <c r="B13224" t="s">
        <v>48169</v>
      </c>
      <c r="C13224" t="s">
        <v>8107</v>
      </c>
      <c r="D13224">
        <v>7.12</v>
      </c>
      <c r="E13224" t="s">
        <v>30879</v>
      </c>
    </row>
    <row r="13225" spans="1:5" hidden="1" x14ac:dyDescent="0.2">
      <c r="A13225" s="94" t="s">
        <v>4322</v>
      </c>
      <c r="B13225" t="s">
        <v>48168</v>
      </c>
      <c r="C13225" t="s">
        <v>8107</v>
      </c>
      <c r="D13225">
        <v>6.7</v>
      </c>
      <c r="E13225" t="s">
        <v>30879</v>
      </c>
    </row>
    <row r="13226" spans="1:5" hidden="1" x14ac:dyDescent="0.2">
      <c r="A13226" s="94" t="s">
        <v>48134</v>
      </c>
      <c r="B13226" t="s">
        <v>48135</v>
      </c>
      <c r="C13226" t="s">
        <v>8107</v>
      </c>
      <c r="D13226">
        <v>14.21</v>
      </c>
      <c r="E13226" t="s">
        <v>30879</v>
      </c>
    </row>
    <row r="13227" spans="1:5" hidden="1" x14ac:dyDescent="0.2">
      <c r="A13227" s="94" t="s">
        <v>48170</v>
      </c>
      <c r="B13227" t="s">
        <v>48171</v>
      </c>
      <c r="C13227" t="s">
        <v>8107</v>
      </c>
      <c r="D13227">
        <v>17.09</v>
      </c>
      <c r="E13227" t="s">
        <v>30879</v>
      </c>
    </row>
    <row r="13228" spans="1:5" hidden="1" x14ac:dyDescent="0.2">
      <c r="A13228" s="94" t="s">
        <v>22947</v>
      </c>
      <c r="B13228" t="s">
        <v>22948</v>
      </c>
      <c r="C13228" t="s">
        <v>8107</v>
      </c>
      <c r="D13228">
        <v>34.86</v>
      </c>
      <c r="E13228" t="s">
        <v>30879</v>
      </c>
    </row>
    <row r="13229" spans="1:5" hidden="1" x14ac:dyDescent="0.2">
      <c r="A13229" s="94" t="s">
        <v>22949</v>
      </c>
      <c r="B13229" t="s">
        <v>22950</v>
      </c>
      <c r="C13229" t="s">
        <v>8107</v>
      </c>
      <c r="D13229">
        <v>46.48</v>
      </c>
      <c r="E13229" t="s">
        <v>30879</v>
      </c>
    </row>
    <row r="13230" spans="1:5" hidden="1" x14ac:dyDescent="0.2">
      <c r="A13230" s="94" t="s">
        <v>11972</v>
      </c>
      <c r="B13230" t="s">
        <v>22951</v>
      </c>
      <c r="C13230" t="s">
        <v>8107</v>
      </c>
      <c r="D13230">
        <v>57.78</v>
      </c>
      <c r="E13230" t="s">
        <v>30879</v>
      </c>
    </row>
    <row r="13231" spans="1:5" hidden="1" x14ac:dyDescent="0.2">
      <c r="A13231" s="94" t="s">
        <v>11973</v>
      </c>
      <c r="B13231" t="s">
        <v>22952</v>
      </c>
      <c r="C13231" t="s">
        <v>8107</v>
      </c>
      <c r="D13231">
        <v>34.01</v>
      </c>
      <c r="E13231" t="s">
        <v>30879</v>
      </c>
    </row>
    <row r="13232" spans="1:5" hidden="1" x14ac:dyDescent="0.2">
      <c r="A13232" s="94" t="s">
        <v>11974</v>
      </c>
      <c r="B13232" t="s">
        <v>22953</v>
      </c>
      <c r="C13232" t="s">
        <v>8107</v>
      </c>
      <c r="D13232">
        <v>56.61</v>
      </c>
      <c r="E13232" t="s">
        <v>30879</v>
      </c>
    </row>
    <row r="13233" spans="1:5" hidden="1" x14ac:dyDescent="0.2">
      <c r="A13233" s="94" t="s">
        <v>11975</v>
      </c>
      <c r="B13233" t="s">
        <v>22954</v>
      </c>
      <c r="C13233" t="s">
        <v>8107</v>
      </c>
      <c r="D13233">
        <v>77.08</v>
      </c>
      <c r="E13233" t="s">
        <v>30879</v>
      </c>
    </row>
    <row r="13234" spans="1:5" hidden="1" x14ac:dyDescent="0.2">
      <c r="A13234" s="94" t="s">
        <v>11976</v>
      </c>
      <c r="B13234" t="s">
        <v>22955</v>
      </c>
      <c r="C13234" t="s">
        <v>8107</v>
      </c>
      <c r="D13234">
        <v>50.85</v>
      </c>
      <c r="E13234" t="s">
        <v>30879</v>
      </c>
    </row>
    <row r="13235" spans="1:5" hidden="1" x14ac:dyDescent="0.2">
      <c r="A13235" s="94" t="s">
        <v>48136</v>
      </c>
      <c r="B13235" t="s">
        <v>48137</v>
      </c>
      <c r="C13235" t="s">
        <v>8107</v>
      </c>
      <c r="D13235">
        <v>13.84</v>
      </c>
      <c r="E13235" t="s">
        <v>30879</v>
      </c>
    </row>
    <row r="13236" spans="1:5" hidden="1" x14ac:dyDescent="0.2">
      <c r="A13236" s="94" t="s">
        <v>48156</v>
      </c>
      <c r="B13236" t="s">
        <v>48157</v>
      </c>
      <c r="C13236" t="s">
        <v>8107</v>
      </c>
      <c r="D13236">
        <v>21.99</v>
      </c>
      <c r="E13236" t="s">
        <v>30879</v>
      </c>
    </row>
    <row r="13237" spans="1:5" hidden="1" x14ac:dyDescent="0.2">
      <c r="A13237" s="94" t="s">
        <v>11977</v>
      </c>
      <c r="B13237" t="s">
        <v>22956</v>
      </c>
      <c r="C13237" t="s">
        <v>8107</v>
      </c>
      <c r="D13237">
        <v>28.25</v>
      </c>
      <c r="E13237" t="s">
        <v>30879</v>
      </c>
    </row>
    <row r="13238" spans="1:5" hidden="1" x14ac:dyDescent="0.2">
      <c r="A13238" s="94" t="s">
        <v>11978</v>
      </c>
      <c r="B13238" t="s">
        <v>22957</v>
      </c>
      <c r="C13238" t="s">
        <v>8107</v>
      </c>
      <c r="D13238">
        <v>34.01</v>
      </c>
      <c r="E13238" t="s">
        <v>30879</v>
      </c>
    </row>
    <row r="13239" spans="1:5" hidden="1" x14ac:dyDescent="0.2">
      <c r="A13239" s="94" t="s">
        <v>11979</v>
      </c>
      <c r="B13239" t="s">
        <v>22958</v>
      </c>
      <c r="C13239" t="s">
        <v>8107</v>
      </c>
      <c r="D13239">
        <v>56.61</v>
      </c>
      <c r="E13239" t="s">
        <v>30879</v>
      </c>
    </row>
    <row r="13240" spans="1:5" hidden="1" x14ac:dyDescent="0.2">
      <c r="A13240" s="94" t="s">
        <v>11980</v>
      </c>
      <c r="B13240" t="s">
        <v>22959</v>
      </c>
      <c r="C13240" t="s">
        <v>8107</v>
      </c>
      <c r="D13240">
        <v>75.16</v>
      </c>
      <c r="E13240" t="s">
        <v>30879</v>
      </c>
    </row>
    <row r="13241" spans="1:5" hidden="1" x14ac:dyDescent="0.2">
      <c r="A13241" s="94" t="s">
        <v>48092</v>
      </c>
      <c r="B13241" t="s">
        <v>48093</v>
      </c>
      <c r="C13241" t="s">
        <v>8107</v>
      </c>
      <c r="D13241">
        <v>59.38</v>
      </c>
      <c r="E13241" t="s">
        <v>30879</v>
      </c>
    </row>
    <row r="13242" spans="1:5" hidden="1" x14ac:dyDescent="0.2">
      <c r="A13242" s="94" t="s">
        <v>22960</v>
      </c>
      <c r="B13242" t="s">
        <v>22961</v>
      </c>
      <c r="C13242" t="s">
        <v>8107</v>
      </c>
      <c r="D13242">
        <v>21.86</v>
      </c>
      <c r="E13242" t="s">
        <v>30879</v>
      </c>
    </row>
    <row r="13243" spans="1:5" hidden="1" x14ac:dyDescent="0.2">
      <c r="A13243" s="94" t="s">
        <v>11981</v>
      </c>
      <c r="B13243" t="s">
        <v>22962</v>
      </c>
      <c r="C13243" t="s">
        <v>8107</v>
      </c>
      <c r="D13243">
        <v>50.85</v>
      </c>
      <c r="E13243" t="s">
        <v>30879</v>
      </c>
    </row>
    <row r="13244" spans="1:5" hidden="1" x14ac:dyDescent="0.2">
      <c r="A13244" s="94" t="s">
        <v>11982</v>
      </c>
      <c r="B13244" t="s">
        <v>22963</v>
      </c>
      <c r="C13244" t="s">
        <v>8107</v>
      </c>
      <c r="D13244">
        <v>20.079999999999998</v>
      </c>
      <c r="E13244" t="s">
        <v>30879</v>
      </c>
    </row>
    <row r="13245" spans="1:5" hidden="1" x14ac:dyDescent="0.2">
      <c r="A13245" s="94" t="s">
        <v>11983</v>
      </c>
      <c r="B13245" t="s">
        <v>22964</v>
      </c>
      <c r="C13245" t="s">
        <v>8107</v>
      </c>
      <c r="D13245">
        <v>24.41</v>
      </c>
      <c r="E13245" t="s">
        <v>30879</v>
      </c>
    </row>
    <row r="13246" spans="1:5" hidden="1" x14ac:dyDescent="0.2">
      <c r="A13246" s="94" t="s">
        <v>11984</v>
      </c>
      <c r="B13246" t="s">
        <v>22965</v>
      </c>
      <c r="C13246" t="s">
        <v>8107</v>
      </c>
      <c r="D13246">
        <v>31.45</v>
      </c>
      <c r="E13246" t="s">
        <v>30879</v>
      </c>
    </row>
    <row r="13247" spans="1:5" hidden="1" x14ac:dyDescent="0.2">
      <c r="A13247" s="94" t="s">
        <v>48094</v>
      </c>
      <c r="B13247" t="s">
        <v>48095</v>
      </c>
      <c r="C13247" t="s">
        <v>8107</v>
      </c>
      <c r="D13247">
        <v>60.78</v>
      </c>
      <c r="E13247" t="s">
        <v>30879</v>
      </c>
    </row>
    <row r="13248" spans="1:5" hidden="1" x14ac:dyDescent="0.2">
      <c r="A13248" s="94" t="s">
        <v>48110</v>
      </c>
      <c r="B13248" t="s">
        <v>48111</v>
      </c>
      <c r="C13248" t="s">
        <v>8107</v>
      </c>
      <c r="D13248">
        <v>58.95</v>
      </c>
      <c r="E13248" t="s">
        <v>30879</v>
      </c>
    </row>
    <row r="13249" spans="1:5" hidden="1" x14ac:dyDescent="0.2">
      <c r="A13249" s="94" t="s">
        <v>48174</v>
      </c>
      <c r="B13249" t="s">
        <v>48175</v>
      </c>
      <c r="C13249" t="s">
        <v>8107</v>
      </c>
      <c r="D13249">
        <v>10.07</v>
      </c>
      <c r="E13249" t="s">
        <v>30879</v>
      </c>
    </row>
    <row r="13250" spans="1:5" hidden="1" x14ac:dyDescent="0.2">
      <c r="A13250" s="94" t="s">
        <v>48082</v>
      </c>
      <c r="B13250" t="s">
        <v>48083</v>
      </c>
      <c r="C13250" t="s">
        <v>8107</v>
      </c>
      <c r="D13250">
        <v>11.58</v>
      </c>
      <c r="E13250" t="s">
        <v>30879</v>
      </c>
    </row>
    <row r="13251" spans="1:5" hidden="1" x14ac:dyDescent="0.2">
      <c r="A13251" s="94" t="s">
        <v>48084</v>
      </c>
      <c r="B13251" t="s">
        <v>48085</v>
      </c>
      <c r="C13251" t="s">
        <v>8107</v>
      </c>
      <c r="D13251">
        <v>14.48</v>
      </c>
      <c r="E13251" t="s">
        <v>30879</v>
      </c>
    </row>
    <row r="13252" spans="1:5" hidden="1" x14ac:dyDescent="0.2">
      <c r="A13252" s="94" t="s">
        <v>48086</v>
      </c>
      <c r="B13252" t="s">
        <v>48087</v>
      </c>
      <c r="C13252" t="s">
        <v>8107</v>
      </c>
      <c r="D13252">
        <v>28.13</v>
      </c>
      <c r="E13252" t="s">
        <v>30879</v>
      </c>
    </row>
    <row r="13253" spans="1:5" hidden="1" x14ac:dyDescent="0.2">
      <c r="A13253" s="94" t="s">
        <v>48088</v>
      </c>
      <c r="B13253" t="s">
        <v>48089</v>
      </c>
      <c r="C13253" t="s">
        <v>8107</v>
      </c>
      <c r="D13253">
        <v>35.18</v>
      </c>
      <c r="E13253" t="s">
        <v>30879</v>
      </c>
    </row>
    <row r="13254" spans="1:5" hidden="1" x14ac:dyDescent="0.2">
      <c r="A13254" s="94" t="s">
        <v>2787</v>
      </c>
      <c r="B13254" t="s">
        <v>22966</v>
      </c>
      <c r="C13254" t="s">
        <v>8107</v>
      </c>
      <c r="D13254">
        <v>11.17</v>
      </c>
      <c r="E13254" t="s">
        <v>30879</v>
      </c>
    </row>
    <row r="13255" spans="1:5" hidden="1" x14ac:dyDescent="0.2">
      <c r="A13255" s="94" t="s">
        <v>48096</v>
      </c>
      <c r="B13255" t="s">
        <v>48097</v>
      </c>
      <c r="C13255" t="s">
        <v>8107</v>
      </c>
      <c r="D13255">
        <v>16.239999999999998</v>
      </c>
      <c r="E13255" t="s">
        <v>30879</v>
      </c>
    </row>
    <row r="13256" spans="1:5" hidden="1" x14ac:dyDescent="0.2">
      <c r="A13256" s="94" t="s">
        <v>1713</v>
      </c>
      <c r="B13256" t="s">
        <v>22967</v>
      </c>
      <c r="C13256" t="s">
        <v>8107</v>
      </c>
      <c r="D13256">
        <v>27.11</v>
      </c>
      <c r="E13256" t="s">
        <v>30879</v>
      </c>
    </row>
    <row r="13257" spans="1:5" hidden="1" x14ac:dyDescent="0.2">
      <c r="A13257" s="94" t="s">
        <v>48098</v>
      </c>
      <c r="B13257" t="s">
        <v>48099</v>
      </c>
      <c r="C13257" t="s">
        <v>8107</v>
      </c>
      <c r="D13257">
        <v>39.450000000000003</v>
      </c>
      <c r="E13257" t="s">
        <v>30879</v>
      </c>
    </row>
    <row r="13258" spans="1:5" hidden="1" x14ac:dyDescent="0.2">
      <c r="A13258" s="94" t="s">
        <v>48102</v>
      </c>
      <c r="B13258" t="s">
        <v>48103</v>
      </c>
      <c r="C13258" t="s">
        <v>8107</v>
      </c>
      <c r="D13258">
        <v>14.18</v>
      </c>
      <c r="E13258" t="s">
        <v>30879</v>
      </c>
    </row>
    <row r="13259" spans="1:5" hidden="1" x14ac:dyDescent="0.2">
      <c r="A13259" s="94" t="s">
        <v>48104</v>
      </c>
      <c r="B13259" t="s">
        <v>48105</v>
      </c>
      <c r="C13259" t="s">
        <v>8107</v>
      </c>
      <c r="D13259">
        <v>16.239999999999998</v>
      </c>
      <c r="E13259" t="s">
        <v>30879</v>
      </c>
    </row>
    <row r="13260" spans="1:5" hidden="1" x14ac:dyDescent="0.2">
      <c r="A13260" s="94" t="s">
        <v>48106</v>
      </c>
      <c r="B13260" t="s">
        <v>48107</v>
      </c>
      <c r="C13260" t="s">
        <v>8107</v>
      </c>
      <c r="D13260">
        <v>34.409999999999997</v>
      </c>
      <c r="E13260" t="s">
        <v>30879</v>
      </c>
    </row>
    <row r="13261" spans="1:5" hidden="1" x14ac:dyDescent="0.2">
      <c r="A13261" s="94" t="s">
        <v>48108</v>
      </c>
      <c r="B13261" t="s">
        <v>48109</v>
      </c>
      <c r="C13261" t="s">
        <v>8107</v>
      </c>
      <c r="D13261">
        <v>39.450000000000003</v>
      </c>
      <c r="E13261" t="s">
        <v>30879</v>
      </c>
    </row>
    <row r="13262" spans="1:5" hidden="1" x14ac:dyDescent="0.2">
      <c r="A13262" s="94" t="s">
        <v>48176</v>
      </c>
      <c r="B13262" t="s">
        <v>48177</v>
      </c>
      <c r="C13262" t="s">
        <v>8107</v>
      </c>
      <c r="D13262">
        <v>31.28</v>
      </c>
      <c r="E13262" t="s">
        <v>30879</v>
      </c>
    </row>
    <row r="13263" spans="1:5" hidden="1" x14ac:dyDescent="0.2">
      <c r="A13263" s="94" t="s">
        <v>11985</v>
      </c>
      <c r="B13263" t="s">
        <v>22968</v>
      </c>
      <c r="C13263" t="s">
        <v>8107</v>
      </c>
      <c r="D13263">
        <v>33.74</v>
      </c>
      <c r="E13263" t="s">
        <v>30879</v>
      </c>
    </row>
    <row r="13264" spans="1:5" hidden="1" x14ac:dyDescent="0.2">
      <c r="A13264" s="94" t="s">
        <v>48080</v>
      </c>
      <c r="B13264" t="s">
        <v>48081</v>
      </c>
      <c r="C13264" t="s">
        <v>8107</v>
      </c>
      <c r="D13264">
        <v>11.8</v>
      </c>
      <c r="E13264" t="s">
        <v>30879</v>
      </c>
    </row>
    <row r="13265" spans="1:5" hidden="1" x14ac:dyDescent="0.2">
      <c r="A13265" s="94" t="s">
        <v>2179</v>
      </c>
      <c r="B13265" t="s">
        <v>22969</v>
      </c>
      <c r="C13265" t="s">
        <v>8107</v>
      </c>
      <c r="D13265">
        <v>9.2899999999999991</v>
      </c>
      <c r="E13265" t="s">
        <v>30879</v>
      </c>
    </row>
    <row r="13266" spans="1:5" hidden="1" x14ac:dyDescent="0.2">
      <c r="A13266" s="94" t="s">
        <v>2181</v>
      </c>
      <c r="B13266" t="s">
        <v>22970</v>
      </c>
      <c r="C13266" t="s">
        <v>8107</v>
      </c>
      <c r="D13266">
        <v>27.11</v>
      </c>
      <c r="E13266" t="s">
        <v>30879</v>
      </c>
    </row>
    <row r="13267" spans="1:5" hidden="1" x14ac:dyDescent="0.2">
      <c r="A13267" s="94" t="s">
        <v>2182</v>
      </c>
      <c r="B13267" t="s">
        <v>22971</v>
      </c>
      <c r="C13267" t="s">
        <v>8107</v>
      </c>
      <c r="D13267">
        <v>30.95</v>
      </c>
      <c r="E13267" t="s">
        <v>30879</v>
      </c>
    </row>
    <row r="13268" spans="1:5" hidden="1" x14ac:dyDescent="0.2">
      <c r="A13268" s="94" t="s">
        <v>2180</v>
      </c>
      <c r="B13268" t="s">
        <v>22972</v>
      </c>
      <c r="C13268" t="s">
        <v>8107</v>
      </c>
      <c r="D13268">
        <v>11.17</v>
      </c>
      <c r="E13268" t="s">
        <v>30879</v>
      </c>
    </row>
    <row r="13269" spans="1:5" hidden="1" x14ac:dyDescent="0.2">
      <c r="A13269" s="94" t="s">
        <v>48100</v>
      </c>
      <c r="B13269" t="s">
        <v>48101</v>
      </c>
      <c r="C13269" t="s">
        <v>8107</v>
      </c>
      <c r="D13269">
        <v>18.96</v>
      </c>
      <c r="E13269" t="s">
        <v>30879</v>
      </c>
    </row>
    <row r="13270" spans="1:5" hidden="1" x14ac:dyDescent="0.2">
      <c r="A13270" s="94" t="s">
        <v>48172</v>
      </c>
      <c r="B13270" t="s">
        <v>48173</v>
      </c>
      <c r="C13270" t="s">
        <v>8107</v>
      </c>
      <c r="D13270">
        <v>21.13</v>
      </c>
      <c r="E13270" t="s">
        <v>30879</v>
      </c>
    </row>
    <row r="13271" spans="1:5" hidden="1" x14ac:dyDescent="0.2">
      <c r="A13271" s="94" t="s">
        <v>47991</v>
      </c>
      <c r="B13271" t="s">
        <v>47992</v>
      </c>
      <c r="C13271" t="s">
        <v>8107</v>
      </c>
      <c r="D13271">
        <v>3.29</v>
      </c>
      <c r="E13271" t="s">
        <v>30879</v>
      </c>
    </row>
    <row r="13272" spans="1:5" hidden="1" x14ac:dyDescent="0.2">
      <c r="A13272" s="94" t="s">
        <v>22973</v>
      </c>
      <c r="B13272" t="s">
        <v>22974</v>
      </c>
      <c r="C13272" t="s">
        <v>8107</v>
      </c>
      <c r="D13272">
        <v>2.74</v>
      </c>
      <c r="E13272" t="s">
        <v>30879</v>
      </c>
    </row>
    <row r="13273" spans="1:5" hidden="1" x14ac:dyDescent="0.2">
      <c r="A13273" s="94" t="s">
        <v>11986</v>
      </c>
      <c r="B13273" t="s">
        <v>22975</v>
      </c>
      <c r="C13273" t="s">
        <v>8107</v>
      </c>
      <c r="D13273">
        <v>2.74</v>
      </c>
      <c r="E13273" t="s">
        <v>30879</v>
      </c>
    </row>
    <row r="13274" spans="1:5" hidden="1" x14ac:dyDescent="0.2">
      <c r="A13274" s="94" t="s">
        <v>11987</v>
      </c>
      <c r="B13274" t="s">
        <v>22976</v>
      </c>
      <c r="C13274" t="s">
        <v>8107</v>
      </c>
      <c r="D13274">
        <v>2.78</v>
      </c>
      <c r="E13274" t="s">
        <v>30879</v>
      </c>
    </row>
    <row r="13275" spans="1:5" hidden="1" x14ac:dyDescent="0.2">
      <c r="A13275" s="94" t="s">
        <v>47969</v>
      </c>
      <c r="B13275" t="s">
        <v>47970</v>
      </c>
      <c r="C13275" t="s">
        <v>8107</v>
      </c>
      <c r="D13275">
        <v>4.01</v>
      </c>
      <c r="E13275" t="s">
        <v>30879</v>
      </c>
    </row>
    <row r="13276" spans="1:5" hidden="1" x14ac:dyDescent="0.2">
      <c r="A13276" s="94" t="s">
        <v>47971</v>
      </c>
      <c r="B13276" t="s">
        <v>47972</v>
      </c>
      <c r="C13276" t="s">
        <v>8107</v>
      </c>
      <c r="D13276">
        <v>4.99</v>
      </c>
      <c r="E13276" t="s">
        <v>30879</v>
      </c>
    </row>
    <row r="13277" spans="1:5" hidden="1" x14ac:dyDescent="0.2">
      <c r="A13277" s="94" t="s">
        <v>11988</v>
      </c>
      <c r="B13277" t="s">
        <v>22977</v>
      </c>
      <c r="C13277" t="s">
        <v>8107</v>
      </c>
      <c r="D13277">
        <v>5.31</v>
      </c>
      <c r="E13277" t="s">
        <v>30879</v>
      </c>
    </row>
    <row r="13278" spans="1:5" hidden="1" x14ac:dyDescent="0.2">
      <c r="A13278" s="94" t="s">
        <v>22978</v>
      </c>
      <c r="B13278" t="s">
        <v>22979</v>
      </c>
      <c r="C13278" t="s">
        <v>8107</v>
      </c>
      <c r="D13278">
        <v>5.51</v>
      </c>
      <c r="E13278" t="s">
        <v>30879</v>
      </c>
    </row>
    <row r="13279" spans="1:5" hidden="1" x14ac:dyDescent="0.2">
      <c r="A13279" s="94" t="s">
        <v>47973</v>
      </c>
      <c r="B13279" t="s">
        <v>47974</v>
      </c>
      <c r="C13279" t="s">
        <v>8107</v>
      </c>
      <c r="D13279">
        <v>7.47</v>
      </c>
      <c r="E13279" t="s">
        <v>30879</v>
      </c>
    </row>
    <row r="13280" spans="1:5" hidden="1" x14ac:dyDescent="0.2">
      <c r="A13280" s="94" t="s">
        <v>22980</v>
      </c>
      <c r="B13280" t="s">
        <v>22981</v>
      </c>
      <c r="C13280" t="s">
        <v>8107</v>
      </c>
      <c r="D13280">
        <v>8.14</v>
      </c>
      <c r="E13280" t="s">
        <v>30879</v>
      </c>
    </row>
    <row r="13281" spans="1:5" hidden="1" x14ac:dyDescent="0.2">
      <c r="A13281" s="94" t="s">
        <v>47975</v>
      </c>
      <c r="B13281" t="s">
        <v>47976</v>
      </c>
      <c r="C13281" t="s">
        <v>8107</v>
      </c>
      <c r="D13281">
        <v>11.06</v>
      </c>
      <c r="E13281" t="s">
        <v>30879</v>
      </c>
    </row>
    <row r="13282" spans="1:5" hidden="1" x14ac:dyDescent="0.2">
      <c r="A13282" s="94" t="s">
        <v>22982</v>
      </c>
      <c r="B13282" t="s">
        <v>22983</v>
      </c>
      <c r="C13282" t="s">
        <v>8107</v>
      </c>
      <c r="D13282">
        <v>9.75</v>
      </c>
      <c r="E13282" t="s">
        <v>30879</v>
      </c>
    </row>
    <row r="13283" spans="1:5" hidden="1" x14ac:dyDescent="0.2">
      <c r="A13283" s="94" t="s">
        <v>11989</v>
      </c>
      <c r="B13283" t="s">
        <v>22984</v>
      </c>
      <c r="C13283" t="s">
        <v>8107</v>
      </c>
      <c r="D13283">
        <v>14.52</v>
      </c>
      <c r="E13283" t="s">
        <v>30879</v>
      </c>
    </row>
    <row r="13284" spans="1:5" hidden="1" x14ac:dyDescent="0.2">
      <c r="A13284" s="94" t="s">
        <v>47977</v>
      </c>
      <c r="B13284" t="s">
        <v>47978</v>
      </c>
      <c r="C13284" t="s">
        <v>8107</v>
      </c>
      <c r="D13284">
        <v>14.04</v>
      </c>
      <c r="E13284" t="s">
        <v>30879</v>
      </c>
    </row>
    <row r="13285" spans="1:5" hidden="1" x14ac:dyDescent="0.2">
      <c r="A13285" s="94" t="s">
        <v>47979</v>
      </c>
      <c r="B13285" t="s">
        <v>47980</v>
      </c>
      <c r="C13285" t="s">
        <v>8107</v>
      </c>
      <c r="D13285">
        <v>14.76</v>
      </c>
      <c r="E13285" t="s">
        <v>30879</v>
      </c>
    </row>
    <row r="13286" spans="1:5" hidden="1" x14ac:dyDescent="0.2">
      <c r="A13286" s="94" t="s">
        <v>11990</v>
      </c>
      <c r="B13286" t="s">
        <v>22985</v>
      </c>
      <c r="C13286" t="s">
        <v>8107</v>
      </c>
      <c r="D13286">
        <v>15.68</v>
      </c>
      <c r="E13286" t="s">
        <v>30879</v>
      </c>
    </row>
    <row r="13287" spans="1:5" hidden="1" x14ac:dyDescent="0.2">
      <c r="A13287" s="94" t="s">
        <v>47981</v>
      </c>
      <c r="B13287" t="s">
        <v>47982</v>
      </c>
      <c r="C13287" t="s">
        <v>8107</v>
      </c>
      <c r="D13287">
        <v>18.5</v>
      </c>
      <c r="E13287" t="s">
        <v>30879</v>
      </c>
    </row>
    <row r="13288" spans="1:5" hidden="1" x14ac:dyDescent="0.2">
      <c r="A13288" s="94" t="s">
        <v>47983</v>
      </c>
      <c r="B13288" t="s">
        <v>47984</v>
      </c>
      <c r="C13288" t="s">
        <v>8107</v>
      </c>
      <c r="D13288">
        <v>16.489999999999998</v>
      </c>
      <c r="E13288" t="s">
        <v>30879</v>
      </c>
    </row>
    <row r="13289" spans="1:5" hidden="1" x14ac:dyDescent="0.2">
      <c r="A13289" s="94" t="s">
        <v>48007</v>
      </c>
      <c r="B13289" t="s">
        <v>48008</v>
      </c>
      <c r="C13289" t="s">
        <v>8107</v>
      </c>
      <c r="D13289">
        <v>18.809999999999999</v>
      </c>
      <c r="E13289" t="s">
        <v>30879</v>
      </c>
    </row>
    <row r="13290" spans="1:5" hidden="1" x14ac:dyDescent="0.2">
      <c r="A13290" s="94" t="s">
        <v>48009</v>
      </c>
      <c r="B13290" t="s">
        <v>48010</v>
      </c>
      <c r="C13290" t="s">
        <v>8107</v>
      </c>
      <c r="D13290">
        <v>17.989999999999998</v>
      </c>
      <c r="E13290" t="s">
        <v>30879</v>
      </c>
    </row>
    <row r="13291" spans="1:5" hidden="1" x14ac:dyDescent="0.2">
      <c r="A13291" s="94" t="s">
        <v>47985</v>
      </c>
      <c r="B13291" t="s">
        <v>47986</v>
      </c>
      <c r="C13291" t="s">
        <v>8107</v>
      </c>
      <c r="D13291">
        <v>17.989999999999998</v>
      </c>
      <c r="E13291" t="s">
        <v>30879</v>
      </c>
    </row>
    <row r="13292" spans="1:5" hidden="1" x14ac:dyDescent="0.2">
      <c r="A13292" s="94" t="s">
        <v>47987</v>
      </c>
      <c r="B13292" t="s">
        <v>47988</v>
      </c>
      <c r="C13292" t="s">
        <v>8107</v>
      </c>
      <c r="D13292">
        <v>24.03</v>
      </c>
      <c r="E13292" t="s">
        <v>30879</v>
      </c>
    </row>
    <row r="13293" spans="1:5" hidden="1" x14ac:dyDescent="0.2">
      <c r="A13293" s="94" t="s">
        <v>11991</v>
      </c>
      <c r="B13293" t="s">
        <v>22986</v>
      </c>
      <c r="C13293" t="s">
        <v>8107</v>
      </c>
      <c r="D13293">
        <v>19.82</v>
      </c>
      <c r="E13293" t="s">
        <v>30879</v>
      </c>
    </row>
    <row r="13294" spans="1:5" hidden="1" x14ac:dyDescent="0.2">
      <c r="A13294" s="94" t="s">
        <v>47989</v>
      </c>
      <c r="B13294" t="s">
        <v>47990</v>
      </c>
      <c r="C13294" t="s">
        <v>8107</v>
      </c>
      <c r="D13294">
        <v>26.87</v>
      </c>
      <c r="E13294" t="s">
        <v>30879</v>
      </c>
    </row>
    <row r="13295" spans="1:5" hidden="1" x14ac:dyDescent="0.2">
      <c r="A13295" s="94" t="s">
        <v>11992</v>
      </c>
      <c r="B13295" t="s">
        <v>22987</v>
      </c>
      <c r="C13295" t="s">
        <v>8107</v>
      </c>
      <c r="D13295">
        <v>26.55</v>
      </c>
      <c r="E13295" t="s">
        <v>30879</v>
      </c>
    </row>
    <row r="13296" spans="1:5" hidden="1" x14ac:dyDescent="0.2">
      <c r="A13296" s="94" t="s">
        <v>11993</v>
      </c>
      <c r="B13296" t="s">
        <v>22988</v>
      </c>
      <c r="C13296" t="s">
        <v>8107</v>
      </c>
      <c r="D13296">
        <v>35.39</v>
      </c>
      <c r="E13296" t="s">
        <v>30879</v>
      </c>
    </row>
    <row r="13297" spans="1:5" hidden="1" x14ac:dyDescent="0.2">
      <c r="A13297" s="94" t="s">
        <v>48011</v>
      </c>
      <c r="B13297" t="s">
        <v>48012</v>
      </c>
      <c r="C13297" t="s">
        <v>8107</v>
      </c>
      <c r="D13297">
        <v>71.959999999999994</v>
      </c>
      <c r="E13297" t="s">
        <v>30879</v>
      </c>
    </row>
    <row r="13298" spans="1:5" hidden="1" x14ac:dyDescent="0.2">
      <c r="A13298" s="94" t="s">
        <v>11994</v>
      </c>
      <c r="B13298" t="s">
        <v>22989</v>
      </c>
      <c r="C13298" t="s">
        <v>8107</v>
      </c>
      <c r="D13298">
        <v>37.42</v>
      </c>
      <c r="E13298" t="s">
        <v>30879</v>
      </c>
    </row>
    <row r="13299" spans="1:5" hidden="1" x14ac:dyDescent="0.2">
      <c r="A13299" s="94" t="s">
        <v>11995</v>
      </c>
      <c r="B13299" t="s">
        <v>22990</v>
      </c>
      <c r="C13299" t="s">
        <v>8107</v>
      </c>
      <c r="D13299">
        <v>49.91</v>
      </c>
      <c r="E13299" t="s">
        <v>30879</v>
      </c>
    </row>
    <row r="13300" spans="1:5" hidden="1" x14ac:dyDescent="0.2">
      <c r="A13300" s="94" t="s">
        <v>4323</v>
      </c>
      <c r="B13300" t="s">
        <v>22991</v>
      </c>
      <c r="C13300" t="s">
        <v>2424</v>
      </c>
      <c r="D13300">
        <v>14.96</v>
      </c>
      <c r="E13300" t="s">
        <v>30879</v>
      </c>
    </row>
    <row r="13301" spans="1:5" hidden="1" x14ac:dyDescent="0.2">
      <c r="A13301" s="94" t="s">
        <v>47995</v>
      </c>
      <c r="B13301" t="s">
        <v>47996</v>
      </c>
      <c r="C13301" t="s">
        <v>2424</v>
      </c>
      <c r="D13301">
        <v>28.35</v>
      </c>
      <c r="E13301" t="s">
        <v>30879</v>
      </c>
    </row>
    <row r="13302" spans="1:5" hidden="1" x14ac:dyDescent="0.2">
      <c r="A13302" s="94" t="s">
        <v>47993</v>
      </c>
      <c r="B13302" t="s">
        <v>47994</v>
      </c>
      <c r="C13302" t="s">
        <v>2424</v>
      </c>
      <c r="D13302">
        <v>25.35</v>
      </c>
      <c r="E13302" t="s">
        <v>30879</v>
      </c>
    </row>
    <row r="13303" spans="1:5" hidden="1" x14ac:dyDescent="0.2">
      <c r="A13303" s="94" t="s">
        <v>11996</v>
      </c>
      <c r="B13303" t="s">
        <v>22992</v>
      </c>
      <c r="C13303" t="s">
        <v>8107</v>
      </c>
      <c r="D13303">
        <v>12.54</v>
      </c>
      <c r="E13303" t="s">
        <v>30879</v>
      </c>
    </row>
    <row r="13304" spans="1:5" hidden="1" x14ac:dyDescent="0.2">
      <c r="A13304" s="94" t="s">
        <v>11997</v>
      </c>
      <c r="B13304" t="s">
        <v>22993</v>
      </c>
      <c r="C13304" t="s">
        <v>8107</v>
      </c>
      <c r="D13304">
        <v>106.53</v>
      </c>
      <c r="E13304" t="s">
        <v>30879</v>
      </c>
    </row>
    <row r="13305" spans="1:5" hidden="1" x14ac:dyDescent="0.2">
      <c r="A13305" s="94" t="s">
        <v>11998</v>
      </c>
      <c r="B13305" t="s">
        <v>22994</v>
      </c>
      <c r="C13305" t="s">
        <v>8107</v>
      </c>
      <c r="D13305">
        <v>106.53</v>
      </c>
      <c r="E13305" t="s">
        <v>30879</v>
      </c>
    </row>
    <row r="13306" spans="1:5" hidden="1" x14ac:dyDescent="0.2">
      <c r="A13306" s="94" t="s">
        <v>3648</v>
      </c>
      <c r="B13306" t="s">
        <v>22995</v>
      </c>
      <c r="C13306" t="s">
        <v>2424</v>
      </c>
      <c r="D13306">
        <v>0.93</v>
      </c>
      <c r="E13306" t="s">
        <v>30879</v>
      </c>
    </row>
    <row r="13307" spans="1:5" hidden="1" x14ac:dyDescent="0.2">
      <c r="A13307" s="94" t="s">
        <v>1212</v>
      </c>
      <c r="B13307" t="s">
        <v>22996</v>
      </c>
      <c r="C13307" t="s">
        <v>8107</v>
      </c>
      <c r="D13307">
        <v>5.0199999999999996</v>
      </c>
      <c r="E13307" t="s">
        <v>30879</v>
      </c>
    </row>
    <row r="13308" spans="1:5" hidden="1" x14ac:dyDescent="0.2">
      <c r="A13308" s="94" t="s">
        <v>3649</v>
      </c>
      <c r="B13308" t="s">
        <v>22997</v>
      </c>
      <c r="C13308" t="s">
        <v>2424</v>
      </c>
      <c r="D13308">
        <v>1.2</v>
      </c>
      <c r="E13308" t="s">
        <v>30879</v>
      </c>
    </row>
    <row r="13309" spans="1:5" hidden="1" x14ac:dyDescent="0.2">
      <c r="A13309" s="94" t="s">
        <v>1305</v>
      </c>
      <c r="B13309" t="s">
        <v>22998</v>
      </c>
      <c r="C13309" t="s">
        <v>8107</v>
      </c>
      <c r="D13309">
        <v>6.48</v>
      </c>
      <c r="E13309" t="s">
        <v>30879</v>
      </c>
    </row>
    <row r="13310" spans="1:5" hidden="1" x14ac:dyDescent="0.2">
      <c r="A13310" s="94" t="s">
        <v>4324</v>
      </c>
      <c r="B13310" t="s">
        <v>22999</v>
      </c>
      <c r="C13310" t="s">
        <v>2424</v>
      </c>
      <c r="D13310">
        <v>1.91</v>
      </c>
      <c r="E13310" t="s">
        <v>30879</v>
      </c>
    </row>
    <row r="13311" spans="1:5" hidden="1" x14ac:dyDescent="0.2">
      <c r="A13311" s="94" t="s">
        <v>4325</v>
      </c>
      <c r="B13311" t="s">
        <v>23000</v>
      </c>
      <c r="C13311" t="s">
        <v>8107</v>
      </c>
      <c r="D13311">
        <v>10.31</v>
      </c>
      <c r="E13311" t="s">
        <v>30879</v>
      </c>
    </row>
    <row r="13312" spans="1:5" hidden="1" x14ac:dyDescent="0.2">
      <c r="A13312" s="94" t="s">
        <v>3650</v>
      </c>
      <c r="B13312" t="s">
        <v>23001</v>
      </c>
      <c r="C13312" t="s">
        <v>2424</v>
      </c>
      <c r="D13312">
        <v>2.76</v>
      </c>
      <c r="E13312" t="s">
        <v>30879</v>
      </c>
    </row>
    <row r="13313" spans="1:5" hidden="1" x14ac:dyDescent="0.2">
      <c r="A13313" s="94" t="s">
        <v>324</v>
      </c>
      <c r="B13313" t="s">
        <v>23002</v>
      </c>
      <c r="C13313" t="s">
        <v>8107</v>
      </c>
      <c r="D13313">
        <v>14.9</v>
      </c>
      <c r="E13313" t="s">
        <v>30879</v>
      </c>
    </row>
    <row r="13314" spans="1:5" hidden="1" x14ac:dyDescent="0.2">
      <c r="A13314" s="94" t="s">
        <v>4326</v>
      </c>
      <c r="B13314" t="s">
        <v>23003</v>
      </c>
      <c r="C13314" t="s">
        <v>2424</v>
      </c>
      <c r="D13314">
        <v>1.63</v>
      </c>
      <c r="E13314" t="s">
        <v>30879</v>
      </c>
    </row>
    <row r="13315" spans="1:5" hidden="1" x14ac:dyDescent="0.2">
      <c r="A13315" s="94" t="s">
        <v>4327</v>
      </c>
      <c r="B13315" t="s">
        <v>23004</v>
      </c>
      <c r="C13315" t="s">
        <v>8107</v>
      </c>
      <c r="D13315">
        <v>8.8000000000000007</v>
      </c>
      <c r="E13315" t="s">
        <v>30879</v>
      </c>
    </row>
    <row r="13316" spans="1:5" hidden="1" x14ac:dyDescent="0.2">
      <c r="A13316" s="94" t="s">
        <v>3651</v>
      </c>
      <c r="B13316" t="s">
        <v>23005</v>
      </c>
      <c r="C13316" t="s">
        <v>2424</v>
      </c>
      <c r="D13316">
        <v>1.91</v>
      </c>
      <c r="E13316" t="s">
        <v>30879</v>
      </c>
    </row>
    <row r="13317" spans="1:5" hidden="1" x14ac:dyDescent="0.2">
      <c r="A13317" s="94" t="s">
        <v>832</v>
      </c>
      <c r="B13317" t="s">
        <v>23006</v>
      </c>
      <c r="C13317" t="s">
        <v>8107</v>
      </c>
      <c r="D13317">
        <v>10.31</v>
      </c>
      <c r="E13317" t="s">
        <v>30879</v>
      </c>
    </row>
    <row r="13318" spans="1:5" hidden="1" x14ac:dyDescent="0.2">
      <c r="A13318" s="94" t="s">
        <v>48066</v>
      </c>
      <c r="B13318" t="s">
        <v>48067</v>
      </c>
      <c r="C13318" t="s">
        <v>8107</v>
      </c>
      <c r="D13318">
        <v>21.79</v>
      </c>
      <c r="E13318" t="s">
        <v>30879</v>
      </c>
    </row>
    <row r="13319" spans="1:5" hidden="1" x14ac:dyDescent="0.2">
      <c r="A13319" s="94" t="s">
        <v>3652</v>
      </c>
      <c r="B13319" t="s">
        <v>23007</v>
      </c>
      <c r="C13319" t="s">
        <v>2424</v>
      </c>
      <c r="D13319">
        <v>2.33</v>
      </c>
      <c r="E13319" t="s">
        <v>30879</v>
      </c>
    </row>
    <row r="13320" spans="1:5" hidden="1" x14ac:dyDescent="0.2">
      <c r="A13320" s="94" t="s">
        <v>833</v>
      </c>
      <c r="B13320" t="s">
        <v>23008</v>
      </c>
      <c r="C13320" t="s">
        <v>8107</v>
      </c>
      <c r="D13320">
        <v>12.58</v>
      </c>
      <c r="E13320" t="s">
        <v>30879</v>
      </c>
    </row>
    <row r="13321" spans="1:5" hidden="1" x14ac:dyDescent="0.2">
      <c r="A13321" s="94" t="s">
        <v>48070</v>
      </c>
      <c r="B13321" t="s">
        <v>48071</v>
      </c>
      <c r="C13321" t="s">
        <v>2424</v>
      </c>
      <c r="D13321">
        <v>5.74</v>
      </c>
      <c r="E13321" t="s">
        <v>30879</v>
      </c>
    </row>
    <row r="13322" spans="1:5" hidden="1" x14ac:dyDescent="0.2">
      <c r="A13322" s="94" t="s">
        <v>48068</v>
      </c>
      <c r="B13322" t="s">
        <v>48069</v>
      </c>
      <c r="C13322" t="s">
        <v>8107</v>
      </c>
      <c r="D13322">
        <v>31</v>
      </c>
      <c r="E13322" t="s">
        <v>30879</v>
      </c>
    </row>
    <row r="13323" spans="1:5" hidden="1" x14ac:dyDescent="0.2">
      <c r="A13323" s="94" t="s">
        <v>48041</v>
      </c>
      <c r="B13323" t="s">
        <v>48042</v>
      </c>
      <c r="C13323" t="s">
        <v>8107</v>
      </c>
      <c r="D13323">
        <v>13.88</v>
      </c>
      <c r="E13323" t="s">
        <v>30879</v>
      </c>
    </row>
    <row r="13324" spans="1:5" hidden="1" x14ac:dyDescent="0.2">
      <c r="A13324" s="94" t="s">
        <v>1357</v>
      </c>
      <c r="B13324" t="s">
        <v>23009</v>
      </c>
      <c r="C13324" t="s">
        <v>2424</v>
      </c>
      <c r="D13324">
        <v>1.03</v>
      </c>
      <c r="E13324" t="s">
        <v>30879</v>
      </c>
    </row>
    <row r="13325" spans="1:5" hidden="1" x14ac:dyDescent="0.2">
      <c r="A13325" s="94" t="s">
        <v>3653</v>
      </c>
      <c r="B13325" t="s">
        <v>23010</v>
      </c>
      <c r="C13325" t="s">
        <v>8107</v>
      </c>
      <c r="D13325">
        <v>5.56</v>
      </c>
      <c r="E13325" t="s">
        <v>30879</v>
      </c>
    </row>
    <row r="13326" spans="1:5" hidden="1" x14ac:dyDescent="0.2">
      <c r="A13326" s="94" t="s">
        <v>23011</v>
      </c>
      <c r="B13326" t="s">
        <v>23012</v>
      </c>
      <c r="C13326" t="s">
        <v>2424</v>
      </c>
      <c r="D13326">
        <v>2.41</v>
      </c>
      <c r="E13326" t="s">
        <v>30879</v>
      </c>
    </row>
    <row r="13327" spans="1:5" hidden="1" x14ac:dyDescent="0.2">
      <c r="A13327" s="94" t="s">
        <v>11999</v>
      </c>
      <c r="B13327" t="s">
        <v>23013</v>
      </c>
      <c r="C13327" t="s">
        <v>8107</v>
      </c>
      <c r="D13327">
        <v>13.01</v>
      </c>
      <c r="E13327" t="s">
        <v>30879</v>
      </c>
    </row>
    <row r="13328" spans="1:5" hidden="1" x14ac:dyDescent="0.2">
      <c r="A13328" s="94" t="s">
        <v>48260</v>
      </c>
      <c r="B13328" t="s">
        <v>48261</v>
      </c>
      <c r="C13328" t="s">
        <v>8107</v>
      </c>
      <c r="D13328">
        <v>60.27</v>
      </c>
      <c r="E13328" t="s">
        <v>30879</v>
      </c>
    </row>
    <row r="13329" spans="1:5" hidden="1" x14ac:dyDescent="0.2">
      <c r="A13329" s="94" t="s">
        <v>48256</v>
      </c>
      <c r="B13329" t="s">
        <v>48257</v>
      </c>
      <c r="C13329" t="s">
        <v>8107</v>
      </c>
      <c r="D13329">
        <v>68.88</v>
      </c>
      <c r="E13329" t="s">
        <v>30879</v>
      </c>
    </row>
    <row r="13330" spans="1:5" hidden="1" x14ac:dyDescent="0.2">
      <c r="A13330" s="94" t="s">
        <v>1358</v>
      </c>
      <c r="B13330" t="s">
        <v>23014</v>
      </c>
      <c r="C13330" t="s">
        <v>8107</v>
      </c>
      <c r="D13330">
        <v>14.63</v>
      </c>
      <c r="E13330" t="s">
        <v>30879</v>
      </c>
    </row>
    <row r="13331" spans="1:5" hidden="1" x14ac:dyDescent="0.2">
      <c r="A13331" s="94" t="s">
        <v>48262</v>
      </c>
      <c r="B13331" t="s">
        <v>48263</v>
      </c>
      <c r="C13331" t="s">
        <v>8107</v>
      </c>
      <c r="D13331">
        <v>53.88</v>
      </c>
      <c r="E13331" t="s">
        <v>30879</v>
      </c>
    </row>
    <row r="13332" spans="1:5" hidden="1" x14ac:dyDescent="0.2">
      <c r="A13332" s="94" t="s">
        <v>1359</v>
      </c>
      <c r="B13332" t="s">
        <v>23015</v>
      </c>
      <c r="C13332" t="s">
        <v>8107</v>
      </c>
      <c r="D13332">
        <v>23.44</v>
      </c>
      <c r="E13332" t="s">
        <v>30879</v>
      </c>
    </row>
    <row r="13333" spans="1:5" hidden="1" x14ac:dyDescent="0.2">
      <c r="A13333" s="94" t="s">
        <v>1360</v>
      </c>
      <c r="B13333" t="s">
        <v>23016</v>
      </c>
      <c r="C13333" t="s">
        <v>2424</v>
      </c>
      <c r="D13333">
        <v>1.53</v>
      </c>
      <c r="E13333" t="s">
        <v>30879</v>
      </c>
    </row>
    <row r="13334" spans="1:5" hidden="1" x14ac:dyDescent="0.2">
      <c r="A13334" s="94" t="s">
        <v>48258</v>
      </c>
      <c r="B13334" t="s">
        <v>48259</v>
      </c>
      <c r="C13334" t="s">
        <v>8107</v>
      </c>
      <c r="D13334">
        <v>63.22</v>
      </c>
      <c r="E13334" t="s">
        <v>30879</v>
      </c>
    </row>
    <row r="13335" spans="1:5" hidden="1" x14ac:dyDescent="0.2">
      <c r="A13335" s="94" t="s">
        <v>2959</v>
      </c>
      <c r="B13335" t="s">
        <v>23017</v>
      </c>
      <c r="C13335" t="s">
        <v>8107</v>
      </c>
      <c r="D13335">
        <v>56.14</v>
      </c>
      <c r="E13335" t="s">
        <v>30879</v>
      </c>
    </row>
    <row r="13336" spans="1:5" hidden="1" x14ac:dyDescent="0.2">
      <c r="A13336" s="94" t="s">
        <v>4328</v>
      </c>
      <c r="B13336" t="s">
        <v>23018</v>
      </c>
      <c r="C13336" t="s">
        <v>8107</v>
      </c>
      <c r="D13336">
        <v>56.15</v>
      </c>
      <c r="E13336" t="s">
        <v>30879</v>
      </c>
    </row>
    <row r="13337" spans="1:5" hidden="1" x14ac:dyDescent="0.2">
      <c r="A13337" s="94" t="s">
        <v>1361</v>
      </c>
      <c r="B13337" t="s">
        <v>23019</v>
      </c>
      <c r="C13337" t="s">
        <v>8107</v>
      </c>
      <c r="D13337">
        <v>8.26</v>
      </c>
      <c r="E13337" t="s">
        <v>30879</v>
      </c>
    </row>
    <row r="13338" spans="1:5" hidden="1" x14ac:dyDescent="0.2">
      <c r="A13338" s="94" t="s">
        <v>3654</v>
      </c>
      <c r="B13338" t="s">
        <v>23020</v>
      </c>
      <c r="C13338" t="s">
        <v>2424</v>
      </c>
      <c r="D13338">
        <v>1.51</v>
      </c>
      <c r="E13338" t="s">
        <v>30879</v>
      </c>
    </row>
    <row r="13339" spans="1:5" hidden="1" x14ac:dyDescent="0.2">
      <c r="A13339" s="94" t="s">
        <v>1362</v>
      </c>
      <c r="B13339" t="s">
        <v>23021</v>
      </c>
      <c r="C13339" t="s">
        <v>8107</v>
      </c>
      <c r="D13339">
        <v>8.15</v>
      </c>
      <c r="E13339" t="s">
        <v>30879</v>
      </c>
    </row>
    <row r="13340" spans="1:5" hidden="1" x14ac:dyDescent="0.2">
      <c r="A13340" s="94" t="s">
        <v>6105</v>
      </c>
      <c r="B13340" t="s">
        <v>23022</v>
      </c>
      <c r="C13340" t="s">
        <v>8107</v>
      </c>
      <c r="D13340">
        <v>10.87</v>
      </c>
      <c r="E13340" t="s">
        <v>30879</v>
      </c>
    </row>
    <row r="13341" spans="1:5" hidden="1" x14ac:dyDescent="0.2">
      <c r="A13341" s="94" t="s">
        <v>3655</v>
      </c>
      <c r="B13341" t="s">
        <v>23023</v>
      </c>
      <c r="C13341" t="s">
        <v>2424</v>
      </c>
      <c r="D13341">
        <v>2.0699999999999998</v>
      </c>
      <c r="E13341" t="s">
        <v>30879</v>
      </c>
    </row>
    <row r="13342" spans="1:5" hidden="1" x14ac:dyDescent="0.2">
      <c r="A13342" s="94" t="s">
        <v>612</v>
      </c>
      <c r="B13342" t="s">
        <v>48045</v>
      </c>
      <c r="C13342" t="s">
        <v>8107</v>
      </c>
      <c r="D13342">
        <v>11.18</v>
      </c>
      <c r="E13342" t="s">
        <v>30879</v>
      </c>
    </row>
    <row r="13343" spans="1:5" hidden="1" x14ac:dyDescent="0.2">
      <c r="A13343" s="94" t="s">
        <v>4329</v>
      </c>
      <c r="B13343" t="s">
        <v>23024</v>
      </c>
      <c r="C13343" t="s">
        <v>8107</v>
      </c>
      <c r="D13343">
        <v>12.5</v>
      </c>
      <c r="E13343" t="s">
        <v>30879</v>
      </c>
    </row>
    <row r="13344" spans="1:5" hidden="1" x14ac:dyDescent="0.2">
      <c r="A13344" s="94" t="s">
        <v>48043</v>
      </c>
      <c r="B13344" t="s">
        <v>48044</v>
      </c>
      <c r="C13344" t="s">
        <v>2424</v>
      </c>
      <c r="D13344">
        <v>3.62</v>
      </c>
      <c r="E13344" t="s">
        <v>30879</v>
      </c>
    </row>
    <row r="13345" spans="1:5" hidden="1" x14ac:dyDescent="0.2">
      <c r="A13345" s="94" t="s">
        <v>292</v>
      </c>
      <c r="B13345" t="s">
        <v>23025</v>
      </c>
      <c r="C13345" t="s">
        <v>8107</v>
      </c>
      <c r="D13345">
        <v>8.15</v>
      </c>
      <c r="E13345" t="s">
        <v>30879</v>
      </c>
    </row>
    <row r="13346" spans="1:5" hidden="1" x14ac:dyDescent="0.2">
      <c r="A13346" s="94" t="s">
        <v>3656</v>
      </c>
      <c r="B13346" t="s">
        <v>23026</v>
      </c>
      <c r="C13346" t="s">
        <v>2424</v>
      </c>
      <c r="D13346">
        <v>1.96</v>
      </c>
      <c r="E13346" t="s">
        <v>30879</v>
      </c>
    </row>
    <row r="13347" spans="1:5" hidden="1" x14ac:dyDescent="0.2">
      <c r="A13347" s="94" t="s">
        <v>1725</v>
      </c>
      <c r="B13347" t="s">
        <v>23027</v>
      </c>
      <c r="C13347" t="s">
        <v>8107</v>
      </c>
      <c r="D13347">
        <v>10.58</v>
      </c>
      <c r="E13347" t="s">
        <v>30879</v>
      </c>
    </row>
    <row r="13348" spans="1:5" hidden="1" x14ac:dyDescent="0.2">
      <c r="A13348" s="94" t="s">
        <v>12000</v>
      </c>
      <c r="B13348" t="s">
        <v>23028</v>
      </c>
      <c r="C13348" t="s">
        <v>8107</v>
      </c>
      <c r="D13348">
        <v>18.84</v>
      </c>
      <c r="E13348" t="s">
        <v>30879</v>
      </c>
    </row>
    <row r="13349" spans="1:5" hidden="1" x14ac:dyDescent="0.2">
      <c r="A13349" s="94" t="s">
        <v>1726</v>
      </c>
      <c r="B13349" t="s">
        <v>23029</v>
      </c>
      <c r="C13349" t="s">
        <v>8107</v>
      </c>
      <c r="D13349">
        <v>20.25</v>
      </c>
      <c r="E13349" t="s">
        <v>30879</v>
      </c>
    </row>
    <row r="13350" spans="1:5" hidden="1" x14ac:dyDescent="0.2">
      <c r="A13350" s="94" t="s">
        <v>4330</v>
      </c>
      <c r="B13350" t="s">
        <v>23030</v>
      </c>
      <c r="C13350" t="s">
        <v>2424</v>
      </c>
      <c r="D13350">
        <v>0.99</v>
      </c>
      <c r="E13350" t="s">
        <v>30879</v>
      </c>
    </row>
    <row r="13351" spans="1:5" hidden="1" x14ac:dyDescent="0.2">
      <c r="A13351" s="94" t="s">
        <v>4331</v>
      </c>
      <c r="B13351" t="s">
        <v>23031</v>
      </c>
      <c r="C13351" t="s">
        <v>8107</v>
      </c>
      <c r="D13351">
        <v>5.35</v>
      </c>
      <c r="E13351" t="s">
        <v>30879</v>
      </c>
    </row>
    <row r="13352" spans="1:5" hidden="1" x14ac:dyDescent="0.2">
      <c r="A13352" s="94" t="s">
        <v>3657</v>
      </c>
      <c r="B13352" t="s">
        <v>23032</v>
      </c>
      <c r="C13352" t="s">
        <v>2424</v>
      </c>
      <c r="D13352">
        <v>1.21</v>
      </c>
      <c r="E13352" t="s">
        <v>30879</v>
      </c>
    </row>
    <row r="13353" spans="1:5" hidden="1" x14ac:dyDescent="0.2">
      <c r="A13353" s="94" t="s">
        <v>1337</v>
      </c>
      <c r="B13353" t="s">
        <v>23033</v>
      </c>
      <c r="C13353" t="s">
        <v>8107</v>
      </c>
      <c r="D13353">
        <v>6.53</v>
      </c>
      <c r="E13353" t="s">
        <v>30879</v>
      </c>
    </row>
    <row r="13354" spans="1:5" hidden="1" x14ac:dyDescent="0.2">
      <c r="A13354" s="94" t="s">
        <v>2736</v>
      </c>
      <c r="B13354" t="s">
        <v>23034</v>
      </c>
      <c r="C13354" t="s">
        <v>8107</v>
      </c>
      <c r="D13354">
        <v>5.83</v>
      </c>
      <c r="E13354" t="s">
        <v>30879</v>
      </c>
    </row>
    <row r="13355" spans="1:5" hidden="1" x14ac:dyDescent="0.2">
      <c r="A13355" s="94" t="s">
        <v>23035</v>
      </c>
      <c r="B13355" t="s">
        <v>23036</v>
      </c>
      <c r="C13355" t="s">
        <v>2424</v>
      </c>
      <c r="D13355">
        <v>3.76</v>
      </c>
      <c r="E13355" t="s">
        <v>30879</v>
      </c>
    </row>
    <row r="13356" spans="1:5" hidden="1" x14ac:dyDescent="0.2">
      <c r="A13356" s="94" t="s">
        <v>12001</v>
      </c>
      <c r="B13356" t="s">
        <v>23037</v>
      </c>
      <c r="C13356" t="s">
        <v>8107</v>
      </c>
      <c r="D13356">
        <v>20.3</v>
      </c>
      <c r="E13356" t="s">
        <v>30879</v>
      </c>
    </row>
    <row r="13357" spans="1:5" hidden="1" x14ac:dyDescent="0.2">
      <c r="A13357" s="94" t="s">
        <v>12002</v>
      </c>
      <c r="B13357" t="s">
        <v>23038</v>
      </c>
      <c r="C13357" t="s">
        <v>8107</v>
      </c>
      <c r="D13357">
        <v>18.329999999999998</v>
      </c>
      <c r="E13357" t="s">
        <v>30879</v>
      </c>
    </row>
    <row r="13358" spans="1:5" hidden="1" x14ac:dyDescent="0.2">
      <c r="A13358" s="94" t="s">
        <v>4332</v>
      </c>
      <c r="B13358" t="s">
        <v>23039</v>
      </c>
      <c r="C13358" t="s">
        <v>2424</v>
      </c>
      <c r="D13358">
        <v>1.1399999999999999</v>
      </c>
      <c r="E13358" t="s">
        <v>30879</v>
      </c>
    </row>
    <row r="13359" spans="1:5" hidden="1" x14ac:dyDescent="0.2">
      <c r="A13359" s="94" t="s">
        <v>4333</v>
      </c>
      <c r="B13359" t="s">
        <v>23040</v>
      </c>
      <c r="C13359" t="s">
        <v>8107</v>
      </c>
      <c r="D13359">
        <v>6.16</v>
      </c>
      <c r="E13359" t="s">
        <v>30879</v>
      </c>
    </row>
    <row r="13360" spans="1:5" hidden="1" x14ac:dyDescent="0.2">
      <c r="A13360" s="94" t="s">
        <v>48046</v>
      </c>
      <c r="B13360" t="s">
        <v>48047</v>
      </c>
      <c r="C13360" t="s">
        <v>8107</v>
      </c>
      <c r="D13360">
        <v>8.11</v>
      </c>
      <c r="E13360" t="s">
        <v>30879</v>
      </c>
    </row>
    <row r="13361" spans="1:5" hidden="1" x14ac:dyDescent="0.2">
      <c r="A13361" s="94" t="s">
        <v>48050</v>
      </c>
      <c r="B13361" t="s">
        <v>48051</v>
      </c>
      <c r="C13361" t="s">
        <v>2424</v>
      </c>
      <c r="D13361">
        <v>1.67</v>
      </c>
      <c r="E13361" t="s">
        <v>30879</v>
      </c>
    </row>
    <row r="13362" spans="1:5" hidden="1" x14ac:dyDescent="0.2">
      <c r="A13362" s="94" t="s">
        <v>48048</v>
      </c>
      <c r="B13362" t="s">
        <v>48049</v>
      </c>
      <c r="C13362" t="s">
        <v>8107</v>
      </c>
      <c r="D13362">
        <v>9</v>
      </c>
      <c r="E13362" t="s">
        <v>30879</v>
      </c>
    </row>
    <row r="13363" spans="1:5" hidden="1" x14ac:dyDescent="0.2">
      <c r="A13363" s="94" t="s">
        <v>6775</v>
      </c>
      <c r="B13363" t="s">
        <v>23041</v>
      </c>
      <c r="C13363" t="s">
        <v>2424</v>
      </c>
      <c r="D13363">
        <v>1.48</v>
      </c>
      <c r="E13363" t="s">
        <v>30879</v>
      </c>
    </row>
    <row r="13364" spans="1:5" hidden="1" x14ac:dyDescent="0.2">
      <c r="A13364" s="94" t="s">
        <v>1474</v>
      </c>
      <c r="B13364" t="s">
        <v>23042</v>
      </c>
      <c r="C13364" t="s">
        <v>8107</v>
      </c>
      <c r="D13364">
        <v>7.99</v>
      </c>
      <c r="E13364" t="s">
        <v>30879</v>
      </c>
    </row>
    <row r="13365" spans="1:5" hidden="1" x14ac:dyDescent="0.2">
      <c r="A13365" s="94" t="s">
        <v>3658</v>
      </c>
      <c r="B13365" t="s">
        <v>23043</v>
      </c>
      <c r="C13365" t="s">
        <v>2424</v>
      </c>
      <c r="D13365">
        <v>1.96</v>
      </c>
      <c r="E13365" t="s">
        <v>30879</v>
      </c>
    </row>
    <row r="13366" spans="1:5" hidden="1" x14ac:dyDescent="0.2">
      <c r="A13366" s="94" t="s">
        <v>1338</v>
      </c>
      <c r="B13366" t="s">
        <v>23044</v>
      </c>
      <c r="C13366" t="s">
        <v>8107</v>
      </c>
      <c r="D13366">
        <v>10.58</v>
      </c>
      <c r="E13366" t="s">
        <v>30879</v>
      </c>
    </row>
    <row r="13367" spans="1:5" hidden="1" x14ac:dyDescent="0.2">
      <c r="A13367" s="94" t="s">
        <v>3659</v>
      </c>
      <c r="B13367" t="s">
        <v>23045</v>
      </c>
      <c r="C13367" t="s">
        <v>2424</v>
      </c>
      <c r="D13367">
        <v>1.95</v>
      </c>
      <c r="E13367" t="s">
        <v>30879</v>
      </c>
    </row>
    <row r="13368" spans="1:5" hidden="1" x14ac:dyDescent="0.2">
      <c r="A13368" s="94" t="s">
        <v>1339</v>
      </c>
      <c r="B13368" t="s">
        <v>23046</v>
      </c>
      <c r="C13368" t="s">
        <v>8107</v>
      </c>
      <c r="D13368">
        <v>10.53</v>
      </c>
      <c r="E13368" t="s">
        <v>30879</v>
      </c>
    </row>
    <row r="13369" spans="1:5" hidden="1" x14ac:dyDescent="0.2">
      <c r="A13369" s="94" t="s">
        <v>48052</v>
      </c>
      <c r="B13369" t="s">
        <v>48053</v>
      </c>
      <c r="C13369" t="s">
        <v>8107</v>
      </c>
      <c r="D13369">
        <v>19.920000000000002</v>
      </c>
      <c r="E13369" t="s">
        <v>30879</v>
      </c>
    </row>
    <row r="13370" spans="1:5" hidden="1" x14ac:dyDescent="0.2">
      <c r="A13370" s="94" t="s">
        <v>3660</v>
      </c>
      <c r="B13370" t="s">
        <v>23047</v>
      </c>
      <c r="C13370" t="s">
        <v>2424</v>
      </c>
      <c r="D13370">
        <v>2.98</v>
      </c>
      <c r="E13370" t="s">
        <v>30879</v>
      </c>
    </row>
    <row r="13371" spans="1:5" hidden="1" x14ac:dyDescent="0.2">
      <c r="A13371" s="94" t="s">
        <v>1340</v>
      </c>
      <c r="B13371" t="s">
        <v>23048</v>
      </c>
      <c r="C13371" t="s">
        <v>8107</v>
      </c>
      <c r="D13371">
        <v>16.09</v>
      </c>
      <c r="E13371" t="s">
        <v>30879</v>
      </c>
    </row>
    <row r="13372" spans="1:5" hidden="1" x14ac:dyDescent="0.2">
      <c r="A13372" s="94" t="s">
        <v>3661</v>
      </c>
      <c r="B13372" t="s">
        <v>23049</v>
      </c>
      <c r="C13372" t="s">
        <v>2424</v>
      </c>
      <c r="D13372">
        <v>5.71</v>
      </c>
      <c r="E13372" t="s">
        <v>30879</v>
      </c>
    </row>
    <row r="13373" spans="1:5" hidden="1" x14ac:dyDescent="0.2">
      <c r="A13373" s="94" t="s">
        <v>2131</v>
      </c>
      <c r="B13373" t="s">
        <v>23050</v>
      </c>
      <c r="C13373" t="s">
        <v>8107</v>
      </c>
      <c r="D13373">
        <v>30.83</v>
      </c>
      <c r="E13373" t="s">
        <v>30879</v>
      </c>
    </row>
    <row r="13374" spans="1:5" hidden="1" x14ac:dyDescent="0.2">
      <c r="A13374" s="94" t="s">
        <v>3662</v>
      </c>
      <c r="B13374" t="s">
        <v>23051</v>
      </c>
      <c r="C13374" t="s">
        <v>2424</v>
      </c>
      <c r="D13374">
        <v>2.99</v>
      </c>
      <c r="E13374" t="s">
        <v>30879</v>
      </c>
    </row>
    <row r="13375" spans="1:5" hidden="1" x14ac:dyDescent="0.2">
      <c r="A13375" s="94" t="s">
        <v>3111</v>
      </c>
      <c r="B13375" t="s">
        <v>23052</v>
      </c>
      <c r="C13375" t="s">
        <v>8107</v>
      </c>
      <c r="D13375">
        <v>16.149999999999999</v>
      </c>
      <c r="E13375" t="s">
        <v>30879</v>
      </c>
    </row>
    <row r="13376" spans="1:5" hidden="1" x14ac:dyDescent="0.2">
      <c r="A13376" s="94" t="s">
        <v>23053</v>
      </c>
      <c r="B13376" t="s">
        <v>23054</v>
      </c>
      <c r="C13376" t="s">
        <v>8107</v>
      </c>
      <c r="D13376">
        <v>29.41</v>
      </c>
      <c r="E13376" t="s">
        <v>30879</v>
      </c>
    </row>
    <row r="13377" spans="1:5" hidden="1" x14ac:dyDescent="0.2">
      <c r="A13377" s="94" t="s">
        <v>3209</v>
      </c>
      <c r="B13377" t="s">
        <v>23055</v>
      </c>
      <c r="C13377" t="s">
        <v>8107</v>
      </c>
      <c r="D13377">
        <v>26.19</v>
      </c>
      <c r="E13377" t="s">
        <v>30879</v>
      </c>
    </row>
    <row r="13378" spans="1:5" hidden="1" x14ac:dyDescent="0.2">
      <c r="A13378" s="94" t="s">
        <v>3663</v>
      </c>
      <c r="B13378" t="s">
        <v>23056</v>
      </c>
      <c r="C13378" t="s">
        <v>2424</v>
      </c>
      <c r="D13378">
        <v>2.97</v>
      </c>
      <c r="E13378" t="s">
        <v>30879</v>
      </c>
    </row>
    <row r="13379" spans="1:5" hidden="1" x14ac:dyDescent="0.2">
      <c r="A13379" s="94" t="s">
        <v>2132</v>
      </c>
      <c r="B13379" t="s">
        <v>23057</v>
      </c>
      <c r="C13379" t="s">
        <v>8107</v>
      </c>
      <c r="D13379">
        <v>16.04</v>
      </c>
      <c r="E13379" t="s">
        <v>30879</v>
      </c>
    </row>
    <row r="13380" spans="1:5" hidden="1" x14ac:dyDescent="0.2">
      <c r="A13380" s="94" t="s">
        <v>48054</v>
      </c>
      <c r="B13380" t="s">
        <v>48055</v>
      </c>
      <c r="C13380" t="s">
        <v>8107</v>
      </c>
      <c r="D13380">
        <v>27.1</v>
      </c>
      <c r="E13380" t="s">
        <v>30879</v>
      </c>
    </row>
    <row r="13381" spans="1:5" hidden="1" x14ac:dyDescent="0.2">
      <c r="A13381" s="94" t="s">
        <v>2133</v>
      </c>
      <c r="B13381" t="s">
        <v>23058</v>
      </c>
      <c r="C13381" t="s">
        <v>8107</v>
      </c>
      <c r="D13381">
        <v>26.19</v>
      </c>
      <c r="E13381" t="s">
        <v>30879</v>
      </c>
    </row>
    <row r="13382" spans="1:5" hidden="1" x14ac:dyDescent="0.2">
      <c r="A13382" s="94" t="s">
        <v>48056</v>
      </c>
      <c r="B13382" t="s">
        <v>48057</v>
      </c>
      <c r="C13382" t="s">
        <v>2424</v>
      </c>
      <c r="D13382">
        <v>6.55</v>
      </c>
      <c r="E13382" t="s">
        <v>30879</v>
      </c>
    </row>
    <row r="13383" spans="1:5" hidden="1" x14ac:dyDescent="0.2">
      <c r="A13383" s="94" t="s">
        <v>48058</v>
      </c>
      <c r="B13383" t="s">
        <v>48059</v>
      </c>
      <c r="C13383" t="s">
        <v>8107</v>
      </c>
      <c r="D13383">
        <v>35.4</v>
      </c>
      <c r="E13383" t="s">
        <v>30879</v>
      </c>
    </row>
    <row r="13384" spans="1:5" hidden="1" x14ac:dyDescent="0.2">
      <c r="A13384" s="94" t="s">
        <v>3664</v>
      </c>
      <c r="B13384" t="s">
        <v>23059</v>
      </c>
      <c r="C13384" t="s">
        <v>2424</v>
      </c>
      <c r="D13384">
        <v>3.71</v>
      </c>
      <c r="E13384" t="s">
        <v>30879</v>
      </c>
    </row>
    <row r="13385" spans="1:5" hidden="1" x14ac:dyDescent="0.2">
      <c r="A13385" s="94" t="s">
        <v>1336</v>
      </c>
      <c r="B13385" t="s">
        <v>23060</v>
      </c>
      <c r="C13385" t="s">
        <v>8107</v>
      </c>
      <c r="D13385">
        <v>20.03</v>
      </c>
      <c r="E13385" t="s">
        <v>30879</v>
      </c>
    </row>
    <row r="13386" spans="1:5" hidden="1" x14ac:dyDescent="0.2">
      <c r="A13386" s="94" t="s">
        <v>12003</v>
      </c>
      <c r="B13386" t="s">
        <v>23061</v>
      </c>
      <c r="C13386" t="s">
        <v>8107</v>
      </c>
      <c r="D13386">
        <v>34.74</v>
      </c>
      <c r="E13386" t="s">
        <v>30879</v>
      </c>
    </row>
    <row r="13387" spans="1:5" hidden="1" x14ac:dyDescent="0.2">
      <c r="A13387" s="94" t="s">
        <v>23062</v>
      </c>
      <c r="B13387" t="s">
        <v>23063</v>
      </c>
      <c r="C13387" t="s">
        <v>2424</v>
      </c>
      <c r="D13387">
        <v>9.56</v>
      </c>
      <c r="E13387" t="s">
        <v>30879</v>
      </c>
    </row>
    <row r="13388" spans="1:5" hidden="1" x14ac:dyDescent="0.2">
      <c r="A13388" s="94" t="s">
        <v>12004</v>
      </c>
      <c r="B13388" t="s">
        <v>23064</v>
      </c>
      <c r="C13388" t="s">
        <v>8107</v>
      </c>
      <c r="D13388">
        <v>51.62</v>
      </c>
      <c r="E13388" t="s">
        <v>30879</v>
      </c>
    </row>
    <row r="13389" spans="1:5" hidden="1" x14ac:dyDescent="0.2">
      <c r="A13389" s="94" t="s">
        <v>48060</v>
      </c>
      <c r="B13389" t="s">
        <v>48061</v>
      </c>
      <c r="C13389" t="s">
        <v>8107</v>
      </c>
      <c r="D13389">
        <v>7.73</v>
      </c>
      <c r="E13389" t="s">
        <v>30879</v>
      </c>
    </row>
    <row r="13390" spans="1:5" hidden="1" x14ac:dyDescent="0.2">
      <c r="A13390" s="94" t="s">
        <v>3665</v>
      </c>
      <c r="B13390" t="s">
        <v>23065</v>
      </c>
      <c r="C13390" t="s">
        <v>2424</v>
      </c>
      <c r="D13390">
        <v>1.21</v>
      </c>
      <c r="E13390" t="s">
        <v>30879</v>
      </c>
    </row>
    <row r="13391" spans="1:5" hidden="1" x14ac:dyDescent="0.2">
      <c r="A13391" s="94" t="s">
        <v>2343</v>
      </c>
      <c r="B13391" t="s">
        <v>23066</v>
      </c>
      <c r="C13391" t="s">
        <v>8107</v>
      </c>
      <c r="D13391">
        <v>6.53</v>
      </c>
      <c r="E13391" t="s">
        <v>30879</v>
      </c>
    </row>
    <row r="13392" spans="1:5" hidden="1" x14ac:dyDescent="0.2">
      <c r="A13392" s="94" t="s">
        <v>3666</v>
      </c>
      <c r="B13392" t="s">
        <v>23067</v>
      </c>
      <c r="C13392" t="s">
        <v>2424</v>
      </c>
      <c r="D13392">
        <v>2.4300000000000002</v>
      </c>
      <c r="E13392" t="s">
        <v>30879</v>
      </c>
    </row>
    <row r="13393" spans="1:5" hidden="1" x14ac:dyDescent="0.2">
      <c r="A13393" s="94" t="s">
        <v>2344</v>
      </c>
      <c r="B13393" t="s">
        <v>23068</v>
      </c>
      <c r="C13393" t="s">
        <v>8107</v>
      </c>
      <c r="D13393">
        <v>13.12</v>
      </c>
      <c r="E13393" t="s">
        <v>30879</v>
      </c>
    </row>
    <row r="13394" spans="1:5" hidden="1" x14ac:dyDescent="0.2">
      <c r="A13394" s="94" t="s">
        <v>23069</v>
      </c>
      <c r="B13394" t="s">
        <v>23070</v>
      </c>
      <c r="C13394" t="s">
        <v>8107</v>
      </c>
      <c r="D13394">
        <v>35.46</v>
      </c>
      <c r="E13394" t="s">
        <v>30879</v>
      </c>
    </row>
    <row r="13395" spans="1:5" hidden="1" x14ac:dyDescent="0.2">
      <c r="A13395" s="94" t="s">
        <v>48062</v>
      </c>
      <c r="B13395" t="s">
        <v>48063</v>
      </c>
      <c r="C13395" t="s">
        <v>8107</v>
      </c>
      <c r="D13395">
        <v>29.73</v>
      </c>
      <c r="E13395" t="s">
        <v>30879</v>
      </c>
    </row>
    <row r="13396" spans="1:5" hidden="1" x14ac:dyDescent="0.2">
      <c r="A13396" s="94" t="s">
        <v>48064</v>
      </c>
      <c r="B13396" t="s">
        <v>48065</v>
      </c>
      <c r="C13396" t="s">
        <v>2424</v>
      </c>
      <c r="D13396">
        <v>3.59</v>
      </c>
      <c r="E13396" t="s">
        <v>30879</v>
      </c>
    </row>
    <row r="13397" spans="1:5" hidden="1" x14ac:dyDescent="0.2">
      <c r="A13397" s="94" t="s">
        <v>4334</v>
      </c>
      <c r="B13397" t="s">
        <v>23071</v>
      </c>
      <c r="C13397" t="s">
        <v>8107</v>
      </c>
      <c r="D13397">
        <v>12.93</v>
      </c>
      <c r="E13397" t="s">
        <v>30879</v>
      </c>
    </row>
    <row r="13398" spans="1:5" hidden="1" x14ac:dyDescent="0.2">
      <c r="A13398" s="94" t="s">
        <v>2138</v>
      </c>
      <c r="B13398" t="s">
        <v>23072</v>
      </c>
      <c r="C13398" t="s">
        <v>8107</v>
      </c>
      <c r="D13398">
        <v>20.29</v>
      </c>
      <c r="E13398" t="s">
        <v>30879</v>
      </c>
    </row>
    <row r="13399" spans="1:5" hidden="1" x14ac:dyDescent="0.2">
      <c r="A13399" s="94" t="s">
        <v>23073</v>
      </c>
      <c r="B13399" t="s">
        <v>23074</v>
      </c>
      <c r="C13399" t="s">
        <v>8107</v>
      </c>
      <c r="D13399">
        <v>37.119999999999997</v>
      </c>
      <c r="E13399" t="s">
        <v>30879</v>
      </c>
    </row>
    <row r="13400" spans="1:5" hidden="1" x14ac:dyDescent="0.2">
      <c r="A13400" s="94" t="s">
        <v>12005</v>
      </c>
      <c r="B13400" t="s">
        <v>23075</v>
      </c>
      <c r="C13400" t="s">
        <v>8107</v>
      </c>
      <c r="D13400">
        <v>31.71</v>
      </c>
      <c r="E13400" t="s">
        <v>30879</v>
      </c>
    </row>
    <row r="13401" spans="1:5" hidden="1" x14ac:dyDescent="0.2">
      <c r="A13401" s="94" t="s">
        <v>12006</v>
      </c>
      <c r="B13401" t="s">
        <v>23076</v>
      </c>
      <c r="C13401" t="s">
        <v>8107</v>
      </c>
      <c r="D13401">
        <v>54.24</v>
      </c>
      <c r="E13401" t="s">
        <v>30879</v>
      </c>
    </row>
    <row r="13402" spans="1:5" hidden="1" x14ac:dyDescent="0.2">
      <c r="A13402" s="94" t="s">
        <v>23077</v>
      </c>
      <c r="B13402" t="s">
        <v>23078</v>
      </c>
      <c r="C13402" t="s">
        <v>8107</v>
      </c>
      <c r="D13402">
        <v>69.12</v>
      </c>
      <c r="E13402" t="s">
        <v>30879</v>
      </c>
    </row>
    <row r="13403" spans="1:5" hidden="1" x14ac:dyDescent="0.2">
      <c r="A13403" s="94" t="s">
        <v>48074</v>
      </c>
      <c r="B13403" t="s">
        <v>48075</v>
      </c>
      <c r="C13403" t="s">
        <v>8107</v>
      </c>
      <c r="D13403">
        <v>51.4</v>
      </c>
      <c r="E13403" t="s">
        <v>30879</v>
      </c>
    </row>
    <row r="13404" spans="1:5" hidden="1" x14ac:dyDescent="0.2">
      <c r="A13404" s="94" t="s">
        <v>48076</v>
      </c>
      <c r="B13404" t="s">
        <v>48077</v>
      </c>
      <c r="C13404" t="s">
        <v>2424</v>
      </c>
      <c r="D13404">
        <v>6.94</v>
      </c>
      <c r="E13404" t="s">
        <v>30879</v>
      </c>
    </row>
    <row r="13405" spans="1:5" hidden="1" x14ac:dyDescent="0.2">
      <c r="A13405" s="94" t="s">
        <v>23079</v>
      </c>
      <c r="B13405" t="s">
        <v>23080</v>
      </c>
      <c r="C13405" t="s">
        <v>8107</v>
      </c>
      <c r="D13405">
        <v>47.79</v>
      </c>
      <c r="E13405" t="s">
        <v>30879</v>
      </c>
    </row>
    <row r="13406" spans="1:5" hidden="1" x14ac:dyDescent="0.2">
      <c r="A13406" s="94" t="s">
        <v>12007</v>
      </c>
      <c r="B13406" t="s">
        <v>23081</v>
      </c>
      <c r="C13406" t="s">
        <v>2424</v>
      </c>
      <c r="D13406">
        <v>8.85</v>
      </c>
      <c r="E13406" t="s">
        <v>30879</v>
      </c>
    </row>
    <row r="13407" spans="1:5" hidden="1" x14ac:dyDescent="0.2">
      <c r="A13407" s="94" t="s">
        <v>48072</v>
      </c>
      <c r="B13407" t="s">
        <v>48073</v>
      </c>
      <c r="C13407" t="s">
        <v>8107</v>
      </c>
      <c r="D13407">
        <v>68.89</v>
      </c>
      <c r="E13407" t="s">
        <v>30879</v>
      </c>
    </row>
    <row r="13408" spans="1:5" hidden="1" x14ac:dyDescent="0.2">
      <c r="A13408" s="94" t="s">
        <v>48035</v>
      </c>
      <c r="B13408" t="s">
        <v>48036</v>
      </c>
      <c r="C13408" t="s">
        <v>8107</v>
      </c>
      <c r="D13408">
        <v>31.26</v>
      </c>
      <c r="E13408" t="s">
        <v>30879</v>
      </c>
    </row>
    <row r="13409" spans="1:5" hidden="1" x14ac:dyDescent="0.2">
      <c r="A13409" s="94" t="s">
        <v>48029</v>
      </c>
      <c r="B13409" t="s">
        <v>48030</v>
      </c>
      <c r="C13409" t="s">
        <v>8107</v>
      </c>
      <c r="D13409">
        <v>68.88</v>
      </c>
      <c r="E13409" t="s">
        <v>30879</v>
      </c>
    </row>
    <row r="13410" spans="1:5" hidden="1" x14ac:dyDescent="0.2">
      <c r="A13410" s="94" t="s">
        <v>48037</v>
      </c>
      <c r="B13410" t="s">
        <v>48038</v>
      </c>
      <c r="C13410" t="s">
        <v>8107</v>
      </c>
      <c r="D13410">
        <v>38.450000000000003</v>
      </c>
      <c r="E13410" t="s">
        <v>30879</v>
      </c>
    </row>
    <row r="13411" spans="1:5" hidden="1" x14ac:dyDescent="0.2">
      <c r="A13411" s="94" t="s">
        <v>23082</v>
      </c>
      <c r="B13411" t="s">
        <v>23083</v>
      </c>
      <c r="C13411" t="s">
        <v>8107</v>
      </c>
      <c r="D13411">
        <v>50.01</v>
      </c>
      <c r="E13411" t="s">
        <v>30879</v>
      </c>
    </row>
    <row r="13412" spans="1:5" hidden="1" x14ac:dyDescent="0.2">
      <c r="A13412" s="94" t="s">
        <v>12008</v>
      </c>
      <c r="B13412" t="s">
        <v>23084</v>
      </c>
      <c r="C13412" t="s">
        <v>8107</v>
      </c>
      <c r="D13412">
        <v>48.62</v>
      </c>
      <c r="E13412" t="s">
        <v>30879</v>
      </c>
    </row>
    <row r="13413" spans="1:5" hidden="1" x14ac:dyDescent="0.2">
      <c r="A13413" s="94" t="s">
        <v>48033</v>
      </c>
      <c r="B13413" t="s">
        <v>48034</v>
      </c>
      <c r="C13413" t="s">
        <v>8107</v>
      </c>
      <c r="D13413">
        <v>23.32</v>
      </c>
      <c r="E13413" t="s">
        <v>30879</v>
      </c>
    </row>
    <row r="13414" spans="1:5" hidden="1" x14ac:dyDescent="0.2">
      <c r="A13414" s="94" t="s">
        <v>48039</v>
      </c>
      <c r="B13414" t="s">
        <v>48040</v>
      </c>
      <c r="C13414" t="s">
        <v>8107</v>
      </c>
      <c r="D13414">
        <v>33.880000000000003</v>
      </c>
      <c r="E13414" t="s">
        <v>30879</v>
      </c>
    </row>
    <row r="13415" spans="1:5" hidden="1" x14ac:dyDescent="0.2">
      <c r="A13415" s="94" t="s">
        <v>48031</v>
      </c>
      <c r="B13415" t="s">
        <v>48032</v>
      </c>
      <c r="C13415" t="s">
        <v>8107</v>
      </c>
      <c r="D13415">
        <v>17.5</v>
      </c>
      <c r="E13415" t="s">
        <v>30879</v>
      </c>
    </row>
    <row r="13416" spans="1:5" hidden="1" x14ac:dyDescent="0.2">
      <c r="A13416" s="94" t="s">
        <v>48078</v>
      </c>
      <c r="B13416" t="s">
        <v>48079</v>
      </c>
      <c r="C13416" t="s">
        <v>8107</v>
      </c>
      <c r="D13416">
        <v>40.22</v>
      </c>
      <c r="E13416" t="s">
        <v>30879</v>
      </c>
    </row>
    <row r="13417" spans="1:5" hidden="1" x14ac:dyDescent="0.2">
      <c r="A13417" s="94" t="s">
        <v>4335</v>
      </c>
      <c r="B13417" t="s">
        <v>23085</v>
      </c>
      <c r="C13417" t="s">
        <v>8107</v>
      </c>
      <c r="D13417">
        <v>8.5299999999999994</v>
      </c>
      <c r="E13417" t="s">
        <v>30879</v>
      </c>
    </row>
    <row r="13418" spans="1:5" hidden="1" x14ac:dyDescent="0.2">
      <c r="A13418" s="94" t="s">
        <v>4336</v>
      </c>
      <c r="B13418" t="s">
        <v>23086</v>
      </c>
      <c r="C13418" t="s">
        <v>8107</v>
      </c>
      <c r="D13418">
        <v>9.34</v>
      </c>
      <c r="E13418" t="s">
        <v>30879</v>
      </c>
    </row>
    <row r="13419" spans="1:5" hidden="1" x14ac:dyDescent="0.2">
      <c r="A13419" s="94" t="s">
        <v>48328</v>
      </c>
      <c r="B13419" t="s">
        <v>48329</v>
      </c>
      <c r="C13419" t="s">
        <v>2424</v>
      </c>
      <c r="D13419">
        <v>4.3099999999999996</v>
      </c>
      <c r="E13419" t="s">
        <v>30879</v>
      </c>
    </row>
    <row r="13420" spans="1:5" hidden="1" x14ac:dyDescent="0.2">
      <c r="A13420" s="94" t="s">
        <v>48330</v>
      </c>
      <c r="B13420" t="s">
        <v>48331</v>
      </c>
      <c r="C13420" t="s">
        <v>8107</v>
      </c>
      <c r="D13420">
        <v>23.27</v>
      </c>
      <c r="E13420" t="s">
        <v>30879</v>
      </c>
    </row>
    <row r="13421" spans="1:5" hidden="1" x14ac:dyDescent="0.2">
      <c r="A13421" s="94" t="s">
        <v>48338</v>
      </c>
      <c r="B13421" t="s">
        <v>48339</v>
      </c>
      <c r="C13421" t="s">
        <v>8107</v>
      </c>
      <c r="D13421">
        <v>32.200000000000003</v>
      </c>
      <c r="E13421" t="s">
        <v>30879</v>
      </c>
    </row>
    <row r="13422" spans="1:5" hidden="1" x14ac:dyDescent="0.2">
      <c r="A13422" s="94" t="s">
        <v>4337</v>
      </c>
      <c r="B13422" t="s">
        <v>23087</v>
      </c>
      <c r="C13422" t="s">
        <v>8107</v>
      </c>
      <c r="D13422">
        <v>13.61</v>
      </c>
      <c r="E13422" t="s">
        <v>30879</v>
      </c>
    </row>
    <row r="13423" spans="1:5" hidden="1" x14ac:dyDescent="0.2">
      <c r="A13423" s="94" t="s">
        <v>3667</v>
      </c>
      <c r="B13423" t="s">
        <v>23088</v>
      </c>
      <c r="C13423" t="s">
        <v>2424</v>
      </c>
      <c r="D13423">
        <v>3</v>
      </c>
      <c r="E13423" t="s">
        <v>30879</v>
      </c>
    </row>
    <row r="13424" spans="1:5" hidden="1" x14ac:dyDescent="0.2">
      <c r="A13424" s="94" t="s">
        <v>2248</v>
      </c>
      <c r="B13424" t="s">
        <v>23089</v>
      </c>
      <c r="C13424" t="s">
        <v>8107</v>
      </c>
      <c r="D13424">
        <v>16.2</v>
      </c>
      <c r="E13424" t="s">
        <v>30879</v>
      </c>
    </row>
    <row r="13425" spans="1:5" hidden="1" x14ac:dyDescent="0.2">
      <c r="A13425" s="94" t="s">
        <v>3668</v>
      </c>
      <c r="B13425" t="s">
        <v>23090</v>
      </c>
      <c r="C13425" t="s">
        <v>2424</v>
      </c>
      <c r="D13425">
        <v>2.11</v>
      </c>
      <c r="E13425" t="s">
        <v>30879</v>
      </c>
    </row>
    <row r="13426" spans="1:5" hidden="1" x14ac:dyDescent="0.2">
      <c r="A13426" s="94" t="s">
        <v>2249</v>
      </c>
      <c r="B13426" t="s">
        <v>23091</v>
      </c>
      <c r="C13426" t="s">
        <v>8107</v>
      </c>
      <c r="D13426">
        <v>11.39</v>
      </c>
      <c r="E13426" t="s">
        <v>30879</v>
      </c>
    </row>
    <row r="13427" spans="1:5" hidden="1" x14ac:dyDescent="0.2">
      <c r="A13427" s="94" t="s">
        <v>3669</v>
      </c>
      <c r="B13427" t="s">
        <v>23092</v>
      </c>
      <c r="C13427" t="s">
        <v>2424</v>
      </c>
      <c r="D13427">
        <v>3.84</v>
      </c>
      <c r="E13427" t="s">
        <v>30879</v>
      </c>
    </row>
    <row r="13428" spans="1:5" hidden="1" x14ac:dyDescent="0.2">
      <c r="A13428" s="94" t="s">
        <v>2737</v>
      </c>
      <c r="B13428" t="s">
        <v>48285</v>
      </c>
      <c r="C13428" t="s">
        <v>8107</v>
      </c>
      <c r="D13428">
        <v>20.74</v>
      </c>
      <c r="E13428" t="s">
        <v>30879</v>
      </c>
    </row>
    <row r="13429" spans="1:5" hidden="1" x14ac:dyDescent="0.2">
      <c r="A13429" s="94" t="s">
        <v>23093</v>
      </c>
      <c r="B13429" t="s">
        <v>23094</v>
      </c>
      <c r="C13429" t="s">
        <v>2424</v>
      </c>
      <c r="D13429">
        <v>3.53</v>
      </c>
      <c r="E13429" t="s">
        <v>30879</v>
      </c>
    </row>
    <row r="13430" spans="1:5" hidden="1" x14ac:dyDescent="0.2">
      <c r="A13430" s="94" t="s">
        <v>23095</v>
      </c>
      <c r="B13430" t="s">
        <v>23096</v>
      </c>
      <c r="C13430" t="s">
        <v>8107</v>
      </c>
      <c r="D13430">
        <v>19.059999999999999</v>
      </c>
      <c r="E13430" t="s">
        <v>30879</v>
      </c>
    </row>
    <row r="13431" spans="1:5" hidden="1" x14ac:dyDescent="0.2">
      <c r="A13431" s="94" t="s">
        <v>5359</v>
      </c>
      <c r="B13431" t="s">
        <v>23097</v>
      </c>
      <c r="C13431" t="s">
        <v>8107</v>
      </c>
      <c r="D13431">
        <v>11.93</v>
      </c>
      <c r="E13431" t="s">
        <v>30879</v>
      </c>
    </row>
    <row r="13432" spans="1:5" hidden="1" x14ac:dyDescent="0.2">
      <c r="A13432" s="94" t="s">
        <v>4338</v>
      </c>
      <c r="B13432" t="s">
        <v>23098</v>
      </c>
      <c r="C13432" t="s">
        <v>8107</v>
      </c>
      <c r="D13432">
        <v>22.79</v>
      </c>
      <c r="E13432" t="s">
        <v>30879</v>
      </c>
    </row>
    <row r="13433" spans="1:5" hidden="1" x14ac:dyDescent="0.2">
      <c r="A13433" s="94" t="s">
        <v>4339</v>
      </c>
      <c r="B13433" t="s">
        <v>23099</v>
      </c>
      <c r="C13433" t="s">
        <v>8107</v>
      </c>
      <c r="D13433">
        <v>9.0500000000000007</v>
      </c>
      <c r="E13433" t="s">
        <v>30879</v>
      </c>
    </row>
    <row r="13434" spans="1:5" hidden="1" x14ac:dyDescent="0.2">
      <c r="A13434" s="94" t="s">
        <v>23100</v>
      </c>
      <c r="B13434" t="s">
        <v>23101</v>
      </c>
      <c r="C13434" t="s">
        <v>8107</v>
      </c>
      <c r="D13434">
        <v>28.66</v>
      </c>
      <c r="E13434" t="s">
        <v>30879</v>
      </c>
    </row>
    <row r="13435" spans="1:5" hidden="1" x14ac:dyDescent="0.2">
      <c r="A13435" s="94" t="s">
        <v>48292</v>
      </c>
      <c r="B13435" t="s">
        <v>48293</v>
      </c>
      <c r="C13435" t="s">
        <v>2424</v>
      </c>
      <c r="D13435">
        <v>2.82</v>
      </c>
      <c r="E13435" t="s">
        <v>30879</v>
      </c>
    </row>
    <row r="13436" spans="1:5" hidden="1" x14ac:dyDescent="0.2">
      <c r="A13436" s="94" t="s">
        <v>12009</v>
      </c>
      <c r="B13436" t="s">
        <v>23102</v>
      </c>
      <c r="C13436" t="s">
        <v>8107</v>
      </c>
      <c r="D13436">
        <v>15.15</v>
      </c>
      <c r="E13436" t="s">
        <v>30879</v>
      </c>
    </row>
    <row r="13437" spans="1:5" hidden="1" x14ac:dyDescent="0.2">
      <c r="A13437" s="94" t="s">
        <v>3670</v>
      </c>
      <c r="B13437" t="s">
        <v>23103</v>
      </c>
      <c r="C13437" t="s">
        <v>2424</v>
      </c>
      <c r="D13437">
        <v>1.61</v>
      </c>
      <c r="E13437" t="s">
        <v>30879</v>
      </c>
    </row>
    <row r="13438" spans="1:5" hidden="1" x14ac:dyDescent="0.2">
      <c r="A13438" s="94" t="s">
        <v>3112</v>
      </c>
      <c r="B13438" t="s">
        <v>23104</v>
      </c>
      <c r="C13438" t="s">
        <v>8107</v>
      </c>
      <c r="D13438">
        <v>8.69</v>
      </c>
      <c r="E13438" t="s">
        <v>30879</v>
      </c>
    </row>
    <row r="13439" spans="1:5" hidden="1" x14ac:dyDescent="0.2">
      <c r="A13439" s="94" t="s">
        <v>4340</v>
      </c>
      <c r="B13439" t="s">
        <v>23105</v>
      </c>
      <c r="C13439" t="s">
        <v>8107</v>
      </c>
      <c r="D13439">
        <v>11.39</v>
      </c>
      <c r="E13439" t="s">
        <v>30879</v>
      </c>
    </row>
    <row r="13440" spans="1:5" hidden="1" x14ac:dyDescent="0.2">
      <c r="A13440" s="94" t="s">
        <v>3671</v>
      </c>
      <c r="B13440" t="s">
        <v>23106</v>
      </c>
      <c r="C13440" t="s">
        <v>2424</v>
      </c>
      <c r="D13440">
        <v>2.46</v>
      </c>
      <c r="E13440" t="s">
        <v>30879</v>
      </c>
    </row>
    <row r="13441" spans="1:5" hidden="1" x14ac:dyDescent="0.2">
      <c r="A13441" s="94" t="s">
        <v>1529</v>
      </c>
      <c r="B13441" t="s">
        <v>23107</v>
      </c>
      <c r="C13441" t="s">
        <v>8107</v>
      </c>
      <c r="D13441">
        <v>13.28</v>
      </c>
      <c r="E13441" t="s">
        <v>30879</v>
      </c>
    </row>
    <row r="13442" spans="1:5" hidden="1" x14ac:dyDescent="0.2">
      <c r="A13442" s="94" t="s">
        <v>48316</v>
      </c>
      <c r="B13442" t="s">
        <v>48317</v>
      </c>
      <c r="C13442" t="s">
        <v>8107</v>
      </c>
      <c r="D13442">
        <v>24.68</v>
      </c>
      <c r="E13442" t="s">
        <v>30879</v>
      </c>
    </row>
    <row r="13443" spans="1:5" hidden="1" x14ac:dyDescent="0.2">
      <c r="A13443" s="94" t="s">
        <v>3672</v>
      </c>
      <c r="B13443" t="s">
        <v>23108</v>
      </c>
      <c r="C13443" t="s">
        <v>2424</v>
      </c>
      <c r="D13443">
        <v>4.54</v>
      </c>
      <c r="E13443" t="s">
        <v>30879</v>
      </c>
    </row>
    <row r="13444" spans="1:5" hidden="1" x14ac:dyDescent="0.2">
      <c r="A13444" s="94" t="s">
        <v>1530</v>
      </c>
      <c r="B13444" t="s">
        <v>23109</v>
      </c>
      <c r="C13444" t="s">
        <v>8107</v>
      </c>
      <c r="D13444">
        <v>24.52</v>
      </c>
      <c r="E13444" t="s">
        <v>30879</v>
      </c>
    </row>
    <row r="13445" spans="1:5" hidden="1" x14ac:dyDescent="0.2">
      <c r="A13445" s="94" t="s">
        <v>48332</v>
      </c>
      <c r="B13445" t="s">
        <v>48333</v>
      </c>
      <c r="C13445" t="s">
        <v>8107</v>
      </c>
      <c r="D13445">
        <v>44.6</v>
      </c>
      <c r="E13445" t="s">
        <v>30879</v>
      </c>
    </row>
    <row r="13446" spans="1:5" hidden="1" x14ac:dyDescent="0.2">
      <c r="A13446" s="94" t="s">
        <v>48334</v>
      </c>
      <c r="B13446" t="s">
        <v>48335</v>
      </c>
      <c r="C13446" t="s">
        <v>2424</v>
      </c>
      <c r="D13446">
        <v>7.56</v>
      </c>
      <c r="E13446" t="s">
        <v>30879</v>
      </c>
    </row>
    <row r="13447" spans="1:5" hidden="1" x14ac:dyDescent="0.2">
      <c r="A13447" s="94" t="s">
        <v>48336</v>
      </c>
      <c r="B13447" t="s">
        <v>48337</v>
      </c>
      <c r="C13447" t="s">
        <v>8107</v>
      </c>
      <c r="D13447">
        <v>40.82</v>
      </c>
      <c r="E13447" t="s">
        <v>30879</v>
      </c>
    </row>
    <row r="13448" spans="1:5" hidden="1" x14ac:dyDescent="0.2">
      <c r="A13448" s="94" t="s">
        <v>5211</v>
      </c>
      <c r="B13448" t="s">
        <v>48266</v>
      </c>
      <c r="C13448" t="s">
        <v>8107</v>
      </c>
      <c r="D13448">
        <v>64.61</v>
      </c>
      <c r="E13448" t="s">
        <v>30879</v>
      </c>
    </row>
    <row r="13449" spans="1:5" hidden="1" x14ac:dyDescent="0.2">
      <c r="A13449" s="94" t="s">
        <v>23110</v>
      </c>
      <c r="B13449" t="s">
        <v>23111</v>
      </c>
      <c r="C13449" t="s">
        <v>8107</v>
      </c>
      <c r="D13449">
        <v>17.75</v>
      </c>
      <c r="E13449" t="s">
        <v>30879</v>
      </c>
    </row>
    <row r="13450" spans="1:5" hidden="1" x14ac:dyDescent="0.2">
      <c r="A13450" s="94" t="s">
        <v>48264</v>
      </c>
      <c r="B13450" t="s">
        <v>48265</v>
      </c>
      <c r="C13450" t="s">
        <v>8107</v>
      </c>
      <c r="D13450">
        <v>29.26</v>
      </c>
      <c r="E13450" t="s">
        <v>30879</v>
      </c>
    </row>
    <row r="13451" spans="1:5" hidden="1" x14ac:dyDescent="0.2">
      <c r="A13451" s="94" t="s">
        <v>48267</v>
      </c>
      <c r="B13451" t="s">
        <v>48268</v>
      </c>
      <c r="C13451" t="s">
        <v>2424</v>
      </c>
      <c r="D13451">
        <v>1.4</v>
      </c>
      <c r="E13451" t="s">
        <v>30879</v>
      </c>
    </row>
    <row r="13452" spans="1:5" hidden="1" x14ac:dyDescent="0.2">
      <c r="A13452" s="94" t="s">
        <v>48340</v>
      </c>
      <c r="B13452" t="s">
        <v>48341</v>
      </c>
      <c r="C13452" t="s">
        <v>8107</v>
      </c>
      <c r="D13452">
        <v>7.56</v>
      </c>
      <c r="E13452" t="s">
        <v>30879</v>
      </c>
    </row>
    <row r="13453" spans="1:5" hidden="1" x14ac:dyDescent="0.2">
      <c r="A13453" s="94" t="s">
        <v>48269</v>
      </c>
      <c r="B13453" t="s">
        <v>48270</v>
      </c>
      <c r="C13453" t="s">
        <v>2424</v>
      </c>
      <c r="D13453">
        <v>2.68</v>
      </c>
      <c r="E13453" t="s">
        <v>30879</v>
      </c>
    </row>
    <row r="13454" spans="1:5" hidden="1" x14ac:dyDescent="0.2">
      <c r="A13454" s="94" t="s">
        <v>48271</v>
      </c>
      <c r="B13454" t="s">
        <v>48272</v>
      </c>
      <c r="C13454" t="s">
        <v>8107</v>
      </c>
      <c r="D13454">
        <v>14.5</v>
      </c>
      <c r="E13454" t="s">
        <v>30879</v>
      </c>
    </row>
    <row r="13455" spans="1:5" hidden="1" x14ac:dyDescent="0.2">
      <c r="A13455" s="94" t="s">
        <v>48273</v>
      </c>
      <c r="B13455" t="s">
        <v>48274</v>
      </c>
      <c r="C13455" t="s">
        <v>8107</v>
      </c>
      <c r="D13455">
        <v>27.08</v>
      </c>
      <c r="E13455" t="s">
        <v>30879</v>
      </c>
    </row>
    <row r="13456" spans="1:5" hidden="1" x14ac:dyDescent="0.2">
      <c r="A13456" s="94" t="s">
        <v>48275</v>
      </c>
      <c r="B13456" t="s">
        <v>48276</v>
      </c>
      <c r="C13456" t="s">
        <v>2424</v>
      </c>
      <c r="D13456">
        <v>3.89</v>
      </c>
      <c r="E13456" t="s">
        <v>30879</v>
      </c>
    </row>
    <row r="13457" spans="1:5" hidden="1" x14ac:dyDescent="0.2">
      <c r="A13457" s="94" t="s">
        <v>48277</v>
      </c>
      <c r="B13457" t="s">
        <v>48278</v>
      </c>
      <c r="C13457" t="s">
        <v>8107</v>
      </c>
      <c r="D13457">
        <v>21</v>
      </c>
      <c r="E13457" t="s">
        <v>30879</v>
      </c>
    </row>
    <row r="13458" spans="1:5" hidden="1" x14ac:dyDescent="0.2">
      <c r="A13458" s="94" t="s">
        <v>48279</v>
      </c>
      <c r="B13458" t="s">
        <v>48280</v>
      </c>
      <c r="C13458" t="s">
        <v>8107</v>
      </c>
      <c r="D13458">
        <v>25.81</v>
      </c>
      <c r="E13458" t="s">
        <v>30879</v>
      </c>
    </row>
    <row r="13459" spans="1:5" hidden="1" x14ac:dyDescent="0.2">
      <c r="A13459" s="94" t="s">
        <v>48281</v>
      </c>
      <c r="B13459" t="s">
        <v>48282</v>
      </c>
      <c r="C13459" t="s">
        <v>2424</v>
      </c>
      <c r="D13459">
        <v>2.5299999999999998</v>
      </c>
      <c r="E13459" t="s">
        <v>30879</v>
      </c>
    </row>
    <row r="13460" spans="1:5" hidden="1" x14ac:dyDescent="0.2">
      <c r="A13460" s="94" t="s">
        <v>48283</v>
      </c>
      <c r="B13460" t="s">
        <v>48284</v>
      </c>
      <c r="C13460" t="s">
        <v>8107</v>
      </c>
      <c r="D13460">
        <v>13.63</v>
      </c>
      <c r="E13460" t="s">
        <v>30879</v>
      </c>
    </row>
    <row r="13461" spans="1:5" hidden="1" x14ac:dyDescent="0.2">
      <c r="A13461" s="94" t="s">
        <v>48286</v>
      </c>
      <c r="B13461" t="s">
        <v>48287</v>
      </c>
      <c r="C13461" t="s">
        <v>2424</v>
      </c>
      <c r="D13461">
        <v>2.76</v>
      </c>
      <c r="E13461" t="s">
        <v>30879</v>
      </c>
    </row>
    <row r="13462" spans="1:5" hidden="1" x14ac:dyDescent="0.2">
      <c r="A13462" s="94" t="s">
        <v>4341</v>
      </c>
      <c r="B13462" t="s">
        <v>23112</v>
      </c>
      <c r="C13462" t="s">
        <v>8107</v>
      </c>
      <c r="D13462">
        <v>11.43</v>
      </c>
      <c r="E13462" t="s">
        <v>30879</v>
      </c>
    </row>
    <row r="13463" spans="1:5" hidden="1" x14ac:dyDescent="0.2">
      <c r="A13463" s="94" t="s">
        <v>48288</v>
      </c>
      <c r="B13463" t="s">
        <v>48289</v>
      </c>
      <c r="C13463" t="s">
        <v>2424</v>
      </c>
      <c r="D13463">
        <v>3.73</v>
      </c>
      <c r="E13463" t="s">
        <v>30879</v>
      </c>
    </row>
    <row r="13464" spans="1:5" hidden="1" x14ac:dyDescent="0.2">
      <c r="A13464" s="94" t="s">
        <v>12010</v>
      </c>
      <c r="B13464" t="s">
        <v>23113</v>
      </c>
      <c r="C13464" t="s">
        <v>8107</v>
      </c>
      <c r="D13464">
        <v>19.82</v>
      </c>
      <c r="E13464" t="s">
        <v>30879</v>
      </c>
    </row>
    <row r="13465" spans="1:5" hidden="1" x14ac:dyDescent="0.2">
      <c r="A13465" s="94" t="s">
        <v>48294</v>
      </c>
      <c r="B13465" t="s">
        <v>48295</v>
      </c>
      <c r="C13465" t="s">
        <v>2424</v>
      </c>
      <c r="D13465">
        <v>2.34</v>
      </c>
      <c r="E13465" t="s">
        <v>30879</v>
      </c>
    </row>
    <row r="13466" spans="1:5" hidden="1" x14ac:dyDescent="0.2">
      <c r="A13466" s="94" t="s">
        <v>48290</v>
      </c>
      <c r="B13466" t="s">
        <v>48291</v>
      </c>
      <c r="C13466" t="s">
        <v>8107</v>
      </c>
      <c r="D13466">
        <v>12.61</v>
      </c>
      <c r="E13466" t="s">
        <v>30879</v>
      </c>
    </row>
    <row r="13467" spans="1:5" hidden="1" x14ac:dyDescent="0.2">
      <c r="A13467" s="94" t="s">
        <v>48296</v>
      </c>
      <c r="B13467" t="s">
        <v>48297</v>
      </c>
      <c r="C13467" t="s">
        <v>8107</v>
      </c>
      <c r="D13467">
        <v>12.99</v>
      </c>
      <c r="E13467" t="s">
        <v>30879</v>
      </c>
    </row>
    <row r="13468" spans="1:5" hidden="1" x14ac:dyDescent="0.2">
      <c r="A13468" s="94" t="s">
        <v>48298</v>
      </c>
      <c r="B13468" t="s">
        <v>48299</v>
      </c>
      <c r="C13468" t="s">
        <v>2424</v>
      </c>
      <c r="D13468">
        <v>4.3899999999999997</v>
      </c>
      <c r="E13468" t="s">
        <v>30879</v>
      </c>
    </row>
    <row r="13469" spans="1:5" hidden="1" x14ac:dyDescent="0.2">
      <c r="A13469" s="94" t="s">
        <v>48300</v>
      </c>
      <c r="B13469" t="s">
        <v>48301</v>
      </c>
      <c r="C13469" t="s">
        <v>8107</v>
      </c>
      <c r="D13469">
        <v>23.03</v>
      </c>
      <c r="E13469" t="s">
        <v>30879</v>
      </c>
    </row>
    <row r="13470" spans="1:5" hidden="1" x14ac:dyDescent="0.2">
      <c r="A13470" s="94" t="s">
        <v>48304</v>
      </c>
      <c r="B13470" t="s">
        <v>48305</v>
      </c>
      <c r="C13470" t="s">
        <v>2424</v>
      </c>
      <c r="D13470">
        <v>1.98</v>
      </c>
      <c r="E13470" t="s">
        <v>30879</v>
      </c>
    </row>
    <row r="13471" spans="1:5" hidden="1" x14ac:dyDescent="0.2">
      <c r="A13471" s="94" t="s">
        <v>48302</v>
      </c>
      <c r="B13471" t="s">
        <v>48303</v>
      </c>
      <c r="C13471" t="s">
        <v>8107</v>
      </c>
      <c r="D13471">
        <v>10.66</v>
      </c>
      <c r="E13471" t="s">
        <v>30879</v>
      </c>
    </row>
    <row r="13472" spans="1:5" hidden="1" x14ac:dyDescent="0.2">
      <c r="A13472" s="94" t="s">
        <v>48306</v>
      </c>
      <c r="B13472" t="s">
        <v>48307</v>
      </c>
      <c r="C13472" t="s">
        <v>2424</v>
      </c>
      <c r="D13472">
        <v>2.78</v>
      </c>
      <c r="E13472" t="s">
        <v>30879</v>
      </c>
    </row>
    <row r="13473" spans="1:5" hidden="1" x14ac:dyDescent="0.2">
      <c r="A13473" s="94" t="s">
        <v>4342</v>
      </c>
      <c r="B13473" t="s">
        <v>23114</v>
      </c>
      <c r="C13473" t="s">
        <v>8107</v>
      </c>
      <c r="D13473">
        <v>13.55</v>
      </c>
      <c r="E13473" t="s">
        <v>30879</v>
      </c>
    </row>
    <row r="13474" spans="1:5" hidden="1" x14ac:dyDescent="0.2">
      <c r="A13474" s="94" t="s">
        <v>48308</v>
      </c>
      <c r="B13474" t="s">
        <v>48309</v>
      </c>
      <c r="C13474" t="s">
        <v>2424</v>
      </c>
      <c r="D13474">
        <v>3.78</v>
      </c>
      <c r="E13474" t="s">
        <v>30879</v>
      </c>
    </row>
    <row r="13475" spans="1:5" hidden="1" x14ac:dyDescent="0.2">
      <c r="A13475" s="94" t="s">
        <v>48310</v>
      </c>
      <c r="B13475" t="s">
        <v>48311</v>
      </c>
      <c r="C13475" t="s">
        <v>8107</v>
      </c>
      <c r="D13475">
        <v>20.39</v>
      </c>
      <c r="E13475" t="s">
        <v>30879</v>
      </c>
    </row>
    <row r="13476" spans="1:5" hidden="1" x14ac:dyDescent="0.2">
      <c r="A13476" s="94" t="s">
        <v>48312</v>
      </c>
      <c r="B13476" t="s">
        <v>48313</v>
      </c>
      <c r="C13476" t="s">
        <v>2424</v>
      </c>
      <c r="D13476">
        <v>3.69</v>
      </c>
      <c r="E13476" t="s">
        <v>30879</v>
      </c>
    </row>
    <row r="13477" spans="1:5" hidden="1" x14ac:dyDescent="0.2">
      <c r="A13477" s="94" t="s">
        <v>48314</v>
      </c>
      <c r="B13477" t="s">
        <v>48315</v>
      </c>
      <c r="C13477" t="s">
        <v>8107</v>
      </c>
      <c r="D13477">
        <v>20.13</v>
      </c>
      <c r="E13477" t="s">
        <v>30879</v>
      </c>
    </row>
    <row r="13478" spans="1:5" hidden="1" x14ac:dyDescent="0.2">
      <c r="A13478" s="94" t="s">
        <v>48318</v>
      </c>
      <c r="B13478" t="s">
        <v>48319</v>
      </c>
      <c r="C13478" t="s">
        <v>2424</v>
      </c>
      <c r="D13478">
        <v>5.18</v>
      </c>
      <c r="E13478" t="s">
        <v>30879</v>
      </c>
    </row>
    <row r="13479" spans="1:5" hidden="1" x14ac:dyDescent="0.2">
      <c r="A13479" s="94" t="s">
        <v>48342</v>
      </c>
      <c r="B13479" t="s">
        <v>48343</v>
      </c>
      <c r="C13479" t="s">
        <v>8107</v>
      </c>
      <c r="D13479">
        <v>36.11</v>
      </c>
      <c r="E13479" t="s">
        <v>30879</v>
      </c>
    </row>
    <row r="13480" spans="1:5" hidden="1" x14ac:dyDescent="0.2">
      <c r="A13480" s="94" t="s">
        <v>48320</v>
      </c>
      <c r="B13480" t="s">
        <v>48321</v>
      </c>
      <c r="C13480" t="s">
        <v>2424</v>
      </c>
      <c r="D13480">
        <v>2.33</v>
      </c>
      <c r="E13480" t="s">
        <v>30879</v>
      </c>
    </row>
    <row r="13481" spans="1:5" hidden="1" x14ac:dyDescent="0.2">
      <c r="A13481" s="94" t="s">
        <v>48322</v>
      </c>
      <c r="B13481" t="s">
        <v>48323</v>
      </c>
      <c r="C13481" t="s">
        <v>8107</v>
      </c>
      <c r="D13481">
        <v>12.41</v>
      </c>
      <c r="E13481" t="s">
        <v>30879</v>
      </c>
    </row>
    <row r="13482" spans="1:5" hidden="1" x14ac:dyDescent="0.2">
      <c r="A13482" s="94" t="s">
        <v>6106</v>
      </c>
      <c r="B13482" t="s">
        <v>23115</v>
      </c>
      <c r="C13482" t="s">
        <v>2424</v>
      </c>
      <c r="D13482">
        <v>2.78</v>
      </c>
      <c r="E13482" t="s">
        <v>30879</v>
      </c>
    </row>
    <row r="13483" spans="1:5" hidden="1" x14ac:dyDescent="0.2">
      <c r="A13483" s="94" t="s">
        <v>2345</v>
      </c>
      <c r="B13483" t="s">
        <v>23116</v>
      </c>
      <c r="C13483" t="s">
        <v>8107</v>
      </c>
      <c r="D13483">
        <v>15.01</v>
      </c>
      <c r="E13483" t="s">
        <v>30879</v>
      </c>
    </row>
    <row r="13484" spans="1:5" hidden="1" x14ac:dyDescent="0.2">
      <c r="A13484" s="94" t="s">
        <v>48324</v>
      </c>
      <c r="B13484" t="s">
        <v>48325</v>
      </c>
      <c r="C13484" t="s">
        <v>2424</v>
      </c>
      <c r="D13484">
        <v>3.55</v>
      </c>
      <c r="E13484" t="s">
        <v>30879</v>
      </c>
    </row>
    <row r="13485" spans="1:5" hidden="1" x14ac:dyDescent="0.2">
      <c r="A13485" s="94" t="s">
        <v>48326</v>
      </c>
      <c r="B13485" t="s">
        <v>48327</v>
      </c>
      <c r="C13485" t="s">
        <v>8107</v>
      </c>
      <c r="D13485">
        <v>19.170000000000002</v>
      </c>
      <c r="E13485" t="s">
        <v>30879</v>
      </c>
    </row>
    <row r="13486" spans="1:5" hidden="1" x14ac:dyDescent="0.2">
      <c r="A13486" s="94" t="s">
        <v>6776</v>
      </c>
      <c r="B13486" t="s">
        <v>23117</v>
      </c>
      <c r="C13486" t="s">
        <v>8107</v>
      </c>
      <c r="D13486">
        <v>11.77</v>
      </c>
      <c r="E13486" t="s">
        <v>30879</v>
      </c>
    </row>
    <row r="13487" spans="1:5" hidden="1" x14ac:dyDescent="0.2">
      <c r="A13487" s="94" t="s">
        <v>23118</v>
      </c>
      <c r="B13487" t="s">
        <v>23119</v>
      </c>
      <c r="C13487" t="s">
        <v>8107</v>
      </c>
      <c r="D13487">
        <v>18.149999999999999</v>
      </c>
      <c r="E13487" t="s">
        <v>30879</v>
      </c>
    </row>
    <row r="13488" spans="1:5" hidden="1" x14ac:dyDescent="0.2">
      <c r="A13488" s="94" t="s">
        <v>48001</v>
      </c>
      <c r="B13488" t="s">
        <v>48002</v>
      </c>
      <c r="C13488" t="s">
        <v>2424</v>
      </c>
      <c r="D13488">
        <v>46.84</v>
      </c>
      <c r="E13488" t="s">
        <v>30879</v>
      </c>
    </row>
    <row r="13489" spans="1:5" hidden="1" x14ac:dyDescent="0.2">
      <c r="A13489" s="94" t="s">
        <v>47751</v>
      </c>
      <c r="B13489" t="s">
        <v>47752</v>
      </c>
      <c r="C13489" t="s">
        <v>8107</v>
      </c>
      <c r="D13489">
        <v>25.11</v>
      </c>
      <c r="E13489" t="s">
        <v>30879</v>
      </c>
    </row>
    <row r="13490" spans="1:5" hidden="1" x14ac:dyDescent="0.2">
      <c r="A13490" s="94" t="s">
        <v>23120</v>
      </c>
      <c r="B13490" t="s">
        <v>23121</v>
      </c>
      <c r="C13490" t="s">
        <v>8107</v>
      </c>
      <c r="D13490">
        <v>87.39</v>
      </c>
      <c r="E13490" t="s">
        <v>30879</v>
      </c>
    </row>
    <row r="13491" spans="1:5" hidden="1" x14ac:dyDescent="0.2">
      <c r="A13491" s="94" t="s">
        <v>23122</v>
      </c>
      <c r="B13491" t="s">
        <v>23123</v>
      </c>
      <c r="C13491" t="s">
        <v>8107</v>
      </c>
      <c r="D13491">
        <v>98.14</v>
      </c>
      <c r="E13491" t="s">
        <v>30879</v>
      </c>
    </row>
    <row r="13492" spans="1:5" hidden="1" x14ac:dyDescent="0.2">
      <c r="A13492" s="94" t="s">
        <v>23124</v>
      </c>
      <c r="B13492" t="s">
        <v>23125</v>
      </c>
      <c r="C13492" t="s">
        <v>8107</v>
      </c>
      <c r="D13492">
        <v>259.64</v>
      </c>
      <c r="E13492" t="s">
        <v>30879</v>
      </c>
    </row>
    <row r="13493" spans="1:5" hidden="1" x14ac:dyDescent="0.2">
      <c r="A13493" s="94" t="s">
        <v>47733</v>
      </c>
      <c r="B13493" t="s">
        <v>47734</v>
      </c>
      <c r="C13493" t="s">
        <v>8107</v>
      </c>
      <c r="D13493">
        <v>96.91</v>
      </c>
      <c r="E13493" t="s">
        <v>30879</v>
      </c>
    </row>
    <row r="13494" spans="1:5" hidden="1" x14ac:dyDescent="0.2">
      <c r="A13494" s="94" t="s">
        <v>47737</v>
      </c>
      <c r="B13494" t="s">
        <v>47738</v>
      </c>
      <c r="C13494" t="s">
        <v>8107</v>
      </c>
      <c r="D13494">
        <v>26.56</v>
      </c>
      <c r="E13494" t="s">
        <v>30879</v>
      </c>
    </row>
    <row r="13495" spans="1:5" hidden="1" x14ac:dyDescent="0.2">
      <c r="A13495" s="94" t="s">
        <v>23126</v>
      </c>
      <c r="B13495" t="s">
        <v>23127</v>
      </c>
      <c r="C13495" t="s">
        <v>8107</v>
      </c>
      <c r="D13495">
        <v>35.14</v>
      </c>
      <c r="E13495" t="s">
        <v>30879</v>
      </c>
    </row>
    <row r="13496" spans="1:5" hidden="1" x14ac:dyDescent="0.2">
      <c r="A13496" s="94" t="s">
        <v>23128</v>
      </c>
      <c r="B13496" t="s">
        <v>23129</v>
      </c>
      <c r="C13496" t="s">
        <v>8107</v>
      </c>
      <c r="D13496">
        <v>137.19</v>
      </c>
      <c r="E13496" t="s">
        <v>30879</v>
      </c>
    </row>
    <row r="13497" spans="1:5" hidden="1" x14ac:dyDescent="0.2">
      <c r="A13497" s="94" t="s">
        <v>23130</v>
      </c>
      <c r="B13497" t="s">
        <v>23131</v>
      </c>
      <c r="C13497" t="s">
        <v>8107</v>
      </c>
      <c r="D13497">
        <v>108.1</v>
      </c>
      <c r="E13497" t="s">
        <v>30879</v>
      </c>
    </row>
    <row r="13498" spans="1:5" hidden="1" x14ac:dyDescent="0.2">
      <c r="A13498" s="94" t="s">
        <v>23132</v>
      </c>
      <c r="B13498" t="s">
        <v>23133</v>
      </c>
      <c r="C13498" t="s">
        <v>8107</v>
      </c>
      <c r="D13498">
        <v>96.75</v>
      </c>
      <c r="E13498" t="s">
        <v>30879</v>
      </c>
    </row>
    <row r="13499" spans="1:5" hidden="1" x14ac:dyDescent="0.2">
      <c r="A13499" s="94" t="s">
        <v>47735</v>
      </c>
      <c r="B13499" t="s">
        <v>47736</v>
      </c>
      <c r="C13499" t="s">
        <v>8107</v>
      </c>
      <c r="D13499">
        <v>260.11</v>
      </c>
      <c r="E13499" t="s">
        <v>30879</v>
      </c>
    </row>
    <row r="13500" spans="1:5" hidden="1" x14ac:dyDescent="0.2">
      <c r="A13500" s="94" t="s">
        <v>47739</v>
      </c>
      <c r="B13500" t="s">
        <v>47740</v>
      </c>
      <c r="C13500" t="s">
        <v>8107</v>
      </c>
      <c r="D13500">
        <v>26.41</v>
      </c>
      <c r="E13500" t="s">
        <v>30879</v>
      </c>
    </row>
    <row r="13501" spans="1:5" hidden="1" x14ac:dyDescent="0.2">
      <c r="A13501" s="94" t="s">
        <v>47725</v>
      </c>
      <c r="B13501" t="s">
        <v>47726</v>
      </c>
      <c r="C13501" t="s">
        <v>8107</v>
      </c>
      <c r="D13501">
        <v>20.99</v>
      </c>
      <c r="E13501" t="s">
        <v>30879</v>
      </c>
    </row>
    <row r="13502" spans="1:5" hidden="1" x14ac:dyDescent="0.2">
      <c r="A13502" s="94" t="s">
        <v>23134</v>
      </c>
      <c r="B13502" t="s">
        <v>23135</v>
      </c>
      <c r="C13502" t="s">
        <v>8107</v>
      </c>
      <c r="D13502">
        <v>37.19</v>
      </c>
      <c r="E13502" t="s">
        <v>30879</v>
      </c>
    </row>
    <row r="13503" spans="1:5" hidden="1" x14ac:dyDescent="0.2">
      <c r="A13503" s="94" t="s">
        <v>47211</v>
      </c>
      <c r="B13503" t="s">
        <v>47212</v>
      </c>
      <c r="C13503" t="s">
        <v>8107</v>
      </c>
      <c r="D13503">
        <v>8.39</v>
      </c>
      <c r="E13503" t="s">
        <v>30879</v>
      </c>
    </row>
    <row r="13504" spans="1:5" hidden="1" x14ac:dyDescent="0.2">
      <c r="A13504" s="94" t="s">
        <v>47209</v>
      </c>
      <c r="B13504" t="s">
        <v>47210</v>
      </c>
      <c r="C13504" t="s">
        <v>8107</v>
      </c>
      <c r="D13504">
        <v>48.54</v>
      </c>
      <c r="E13504" t="s">
        <v>30879</v>
      </c>
    </row>
    <row r="13505" spans="1:5" hidden="1" x14ac:dyDescent="0.2">
      <c r="A13505" s="94" t="s">
        <v>47729</v>
      </c>
      <c r="B13505" t="s">
        <v>47730</v>
      </c>
      <c r="C13505" t="s">
        <v>8107</v>
      </c>
      <c r="D13505">
        <v>53.13</v>
      </c>
      <c r="E13505" t="s">
        <v>30879</v>
      </c>
    </row>
    <row r="13506" spans="1:5" hidden="1" x14ac:dyDescent="0.2">
      <c r="A13506" s="94" t="s">
        <v>47731</v>
      </c>
      <c r="B13506" t="s">
        <v>47732</v>
      </c>
      <c r="C13506" t="s">
        <v>8107</v>
      </c>
      <c r="D13506">
        <v>52.82</v>
      </c>
      <c r="E13506" t="s">
        <v>30879</v>
      </c>
    </row>
    <row r="13507" spans="1:5" hidden="1" x14ac:dyDescent="0.2">
      <c r="A13507" s="94" t="s">
        <v>48003</v>
      </c>
      <c r="B13507" t="s">
        <v>48004</v>
      </c>
      <c r="C13507" t="s">
        <v>2847</v>
      </c>
      <c r="D13507">
        <v>4.58</v>
      </c>
      <c r="E13507" t="s">
        <v>30879</v>
      </c>
    </row>
    <row r="13508" spans="1:5" hidden="1" x14ac:dyDescent="0.2">
      <c r="A13508" s="94" t="s">
        <v>12011</v>
      </c>
      <c r="B13508" t="s">
        <v>23136</v>
      </c>
      <c r="C13508" t="s">
        <v>2847</v>
      </c>
      <c r="D13508">
        <v>5.31</v>
      </c>
      <c r="E13508" t="s">
        <v>30879</v>
      </c>
    </row>
    <row r="13509" spans="1:5" hidden="1" x14ac:dyDescent="0.2">
      <c r="A13509" s="94" t="s">
        <v>48025</v>
      </c>
      <c r="B13509" t="s">
        <v>48026</v>
      </c>
      <c r="C13509" t="s">
        <v>2847</v>
      </c>
      <c r="D13509">
        <v>10.49</v>
      </c>
      <c r="E13509" t="s">
        <v>30879</v>
      </c>
    </row>
    <row r="13510" spans="1:5" hidden="1" x14ac:dyDescent="0.2">
      <c r="A13510" s="94" t="s">
        <v>48027</v>
      </c>
      <c r="B13510" t="s">
        <v>48028</v>
      </c>
      <c r="C13510" t="s">
        <v>2847</v>
      </c>
      <c r="D13510">
        <v>10.49</v>
      </c>
      <c r="E13510" t="s">
        <v>30879</v>
      </c>
    </row>
    <row r="13511" spans="1:5" hidden="1" x14ac:dyDescent="0.2">
      <c r="A13511" s="94" t="s">
        <v>48200</v>
      </c>
      <c r="B13511" t="s">
        <v>48201</v>
      </c>
      <c r="C13511" t="s">
        <v>2424</v>
      </c>
      <c r="D13511">
        <v>2.57</v>
      </c>
      <c r="E13511" t="s">
        <v>30879</v>
      </c>
    </row>
    <row r="13512" spans="1:5" hidden="1" x14ac:dyDescent="0.2">
      <c r="A13512" s="94" t="s">
        <v>48238</v>
      </c>
      <c r="B13512" t="s">
        <v>48239</v>
      </c>
      <c r="C13512" t="s">
        <v>2424</v>
      </c>
      <c r="D13512">
        <v>2.35</v>
      </c>
      <c r="E13512" t="s">
        <v>30879</v>
      </c>
    </row>
    <row r="13513" spans="1:5" hidden="1" x14ac:dyDescent="0.2">
      <c r="A13513" s="94" t="s">
        <v>48208</v>
      </c>
      <c r="B13513" t="s">
        <v>48209</v>
      </c>
      <c r="C13513" t="s">
        <v>2424</v>
      </c>
      <c r="D13513">
        <v>3.49</v>
      </c>
      <c r="E13513" t="s">
        <v>30879</v>
      </c>
    </row>
    <row r="13514" spans="1:5" hidden="1" x14ac:dyDescent="0.2">
      <c r="A13514" s="94" t="s">
        <v>48240</v>
      </c>
      <c r="B13514" t="s">
        <v>48241</v>
      </c>
      <c r="C13514" t="s">
        <v>2424</v>
      </c>
      <c r="D13514">
        <v>3.68</v>
      </c>
      <c r="E13514" t="s">
        <v>30879</v>
      </c>
    </row>
    <row r="13515" spans="1:5" hidden="1" x14ac:dyDescent="0.2">
      <c r="A13515" s="94" t="s">
        <v>12012</v>
      </c>
      <c r="B13515" t="s">
        <v>23137</v>
      </c>
      <c r="C13515" t="s">
        <v>2424</v>
      </c>
      <c r="D13515">
        <v>6.94</v>
      </c>
      <c r="E13515" t="s">
        <v>30879</v>
      </c>
    </row>
    <row r="13516" spans="1:5" hidden="1" x14ac:dyDescent="0.2">
      <c r="A13516" s="94" t="s">
        <v>12013</v>
      </c>
      <c r="B13516" t="s">
        <v>23138</v>
      </c>
      <c r="C13516" t="s">
        <v>2424</v>
      </c>
      <c r="D13516">
        <v>6.64</v>
      </c>
      <c r="E13516" t="s">
        <v>30879</v>
      </c>
    </row>
    <row r="13517" spans="1:5" hidden="1" x14ac:dyDescent="0.2">
      <c r="A13517" s="94" t="s">
        <v>48226</v>
      </c>
      <c r="B13517" t="s">
        <v>48227</v>
      </c>
      <c r="C13517" t="s">
        <v>2424</v>
      </c>
      <c r="D13517">
        <v>8.7200000000000006</v>
      </c>
      <c r="E13517" t="s">
        <v>30879</v>
      </c>
    </row>
    <row r="13518" spans="1:5" hidden="1" x14ac:dyDescent="0.2">
      <c r="A13518" s="94" t="s">
        <v>48228</v>
      </c>
      <c r="B13518" t="s">
        <v>48229</v>
      </c>
      <c r="C13518" t="s">
        <v>2424</v>
      </c>
      <c r="D13518">
        <v>5.67</v>
      </c>
      <c r="E13518" t="s">
        <v>30879</v>
      </c>
    </row>
    <row r="13519" spans="1:5" hidden="1" x14ac:dyDescent="0.2">
      <c r="A13519" s="94" t="s">
        <v>12014</v>
      </c>
      <c r="B13519" t="s">
        <v>23139</v>
      </c>
      <c r="C13519" t="s">
        <v>2424</v>
      </c>
      <c r="D13519">
        <v>6.63</v>
      </c>
      <c r="E13519" t="s">
        <v>30879</v>
      </c>
    </row>
    <row r="13520" spans="1:5" hidden="1" x14ac:dyDescent="0.2">
      <c r="A13520" s="94" t="s">
        <v>48230</v>
      </c>
      <c r="B13520" t="s">
        <v>48231</v>
      </c>
      <c r="C13520" t="s">
        <v>2424</v>
      </c>
      <c r="D13520">
        <v>7.11</v>
      </c>
      <c r="E13520" t="s">
        <v>30879</v>
      </c>
    </row>
    <row r="13521" spans="1:5" hidden="1" x14ac:dyDescent="0.2">
      <c r="A13521" s="94" t="s">
        <v>48202</v>
      </c>
      <c r="B13521" t="s">
        <v>48203</v>
      </c>
      <c r="C13521" t="s">
        <v>2424</v>
      </c>
      <c r="D13521">
        <v>3.23</v>
      </c>
      <c r="E13521" t="s">
        <v>30879</v>
      </c>
    </row>
    <row r="13522" spans="1:5" hidden="1" x14ac:dyDescent="0.2">
      <c r="A13522" s="94" t="s">
        <v>48204</v>
      </c>
      <c r="B13522" t="s">
        <v>48205</v>
      </c>
      <c r="C13522" t="s">
        <v>2424</v>
      </c>
      <c r="D13522">
        <v>3.43</v>
      </c>
      <c r="E13522" t="s">
        <v>30879</v>
      </c>
    </row>
    <row r="13523" spans="1:5" hidden="1" x14ac:dyDescent="0.2">
      <c r="A13523" s="94" t="s">
        <v>12015</v>
      </c>
      <c r="B13523" t="s">
        <v>23140</v>
      </c>
      <c r="C13523" t="s">
        <v>2424</v>
      </c>
      <c r="D13523">
        <v>4.97</v>
      </c>
      <c r="E13523" t="s">
        <v>30879</v>
      </c>
    </row>
    <row r="13524" spans="1:5" hidden="1" x14ac:dyDescent="0.2">
      <c r="A13524" s="94" t="s">
        <v>48206</v>
      </c>
      <c r="B13524" t="s">
        <v>48207</v>
      </c>
      <c r="C13524" t="s">
        <v>2424</v>
      </c>
      <c r="D13524">
        <v>5.0199999999999996</v>
      </c>
      <c r="E13524" t="s">
        <v>30879</v>
      </c>
    </row>
    <row r="13525" spans="1:5" hidden="1" x14ac:dyDescent="0.2">
      <c r="A13525" s="94" t="s">
        <v>12016</v>
      </c>
      <c r="B13525" t="s">
        <v>23141</v>
      </c>
      <c r="C13525" t="s">
        <v>2424</v>
      </c>
      <c r="D13525">
        <v>6.65</v>
      </c>
      <c r="E13525" t="s">
        <v>30879</v>
      </c>
    </row>
    <row r="13526" spans="1:5" hidden="1" x14ac:dyDescent="0.2">
      <c r="A13526" s="94" t="s">
        <v>48210</v>
      </c>
      <c r="B13526" t="s">
        <v>48211</v>
      </c>
      <c r="C13526" t="s">
        <v>2424</v>
      </c>
      <c r="D13526">
        <v>4.88</v>
      </c>
      <c r="E13526" t="s">
        <v>30879</v>
      </c>
    </row>
    <row r="13527" spans="1:5" hidden="1" x14ac:dyDescent="0.2">
      <c r="A13527" s="94" t="s">
        <v>48212</v>
      </c>
      <c r="B13527" t="s">
        <v>48213</v>
      </c>
      <c r="C13527" t="s">
        <v>2424</v>
      </c>
      <c r="D13527">
        <v>6.53</v>
      </c>
      <c r="E13527" t="s">
        <v>30879</v>
      </c>
    </row>
    <row r="13528" spans="1:5" hidden="1" x14ac:dyDescent="0.2">
      <c r="A13528" s="94" t="s">
        <v>48244</v>
      </c>
      <c r="B13528" t="s">
        <v>48245</v>
      </c>
      <c r="C13528" t="s">
        <v>2424</v>
      </c>
      <c r="D13528">
        <v>8.84</v>
      </c>
      <c r="E13528" t="s">
        <v>30879</v>
      </c>
    </row>
    <row r="13529" spans="1:5" hidden="1" x14ac:dyDescent="0.2">
      <c r="A13529" s="94" t="s">
        <v>48214</v>
      </c>
      <c r="B13529" t="s">
        <v>48215</v>
      </c>
      <c r="C13529" t="s">
        <v>2424</v>
      </c>
      <c r="D13529">
        <v>3.36</v>
      </c>
      <c r="E13529" t="s">
        <v>30879</v>
      </c>
    </row>
    <row r="13530" spans="1:5" hidden="1" x14ac:dyDescent="0.2">
      <c r="A13530" s="94" t="s">
        <v>48246</v>
      </c>
      <c r="B13530" t="s">
        <v>48247</v>
      </c>
      <c r="C13530" t="s">
        <v>2424</v>
      </c>
      <c r="D13530">
        <v>3.63</v>
      </c>
      <c r="E13530" t="s">
        <v>30879</v>
      </c>
    </row>
    <row r="13531" spans="1:5" hidden="1" x14ac:dyDescent="0.2">
      <c r="A13531" s="94" t="s">
        <v>48216</v>
      </c>
      <c r="B13531" t="s">
        <v>48217</v>
      </c>
      <c r="C13531" t="s">
        <v>2424</v>
      </c>
      <c r="D13531">
        <v>4.04</v>
      </c>
      <c r="E13531" t="s">
        <v>30879</v>
      </c>
    </row>
    <row r="13532" spans="1:5" hidden="1" x14ac:dyDescent="0.2">
      <c r="A13532" s="94" t="s">
        <v>48218</v>
      </c>
      <c r="B13532" t="s">
        <v>48219</v>
      </c>
      <c r="C13532" t="s">
        <v>2424</v>
      </c>
      <c r="D13532">
        <v>6.39</v>
      </c>
      <c r="E13532" t="s">
        <v>30879</v>
      </c>
    </row>
    <row r="13533" spans="1:5" hidden="1" x14ac:dyDescent="0.2">
      <c r="A13533" s="94" t="s">
        <v>4343</v>
      </c>
      <c r="B13533" t="s">
        <v>23142</v>
      </c>
      <c r="C13533" t="s">
        <v>2424</v>
      </c>
      <c r="D13533">
        <v>1.33</v>
      </c>
      <c r="E13533" t="s">
        <v>30879</v>
      </c>
    </row>
    <row r="13534" spans="1:5" hidden="1" x14ac:dyDescent="0.2">
      <c r="A13534" s="94" t="s">
        <v>23143</v>
      </c>
      <c r="B13534" t="s">
        <v>23144</v>
      </c>
      <c r="C13534" t="s">
        <v>2424</v>
      </c>
      <c r="D13534">
        <v>5.0199999999999996</v>
      </c>
      <c r="E13534" t="s">
        <v>30879</v>
      </c>
    </row>
    <row r="13535" spans="1:5" hidden="1" x14ac:dyDescent="0.2">
      <c r="A13535" s="94" t="s">
        <v>12017</v>
      </c>
      <c r="B13535" t="s">
        <v>23145</v>
      </c>
      <c r="C13535" t="s">
        <v>2424</v>
      </c>
      <c r="D13535">
        <v>5.78</v>
      </c>
      <c r="E13535" t="s">
        <v>30879</v>
      </c>
    </row>
    <row r="13536" spans="1:5" hidden="1" x14ac:dyDescent="0.2">
      <c r="A13536" s="94" t="s">
        <v>23146</v>
      </c>
      <c r="B13536" t="s">
        <v>23147</v>
      </c>
      <c r="C13536" t="s">
        <v>2424</v>
      </c>
      <c r="D13536">
        <v>8.43</v>
      </c>
      <c r="E13536" t="s">
        <v>30879</v>
      </c>
    </row>
    <row r="13537" spans="1:5" hidden="1" x14ac:dyDescent="0.2">
      <c r="A13537" s="94" t="s">
        <v>12018</v>
      </c>
      <c r="B13537" t="s">
        <v>23148</v>
      </c>
      <c r="C13537" t="s">
        <v>2424</v>
      </c>
      <c r="D13537">
        <v>14.46</v>
      </c>
      <c r="E13537" t="s">
        <v>30879</v>
      </c>
    </row>
    <row r="13538" spans="1:5" hidden="1" x14ac:dyDescent="0.2">
      <c r="A13538" s="94" t="s">
        <v>4344</v>
      </c>
      <c r="B13538" t="s">
        <v>23149</v>
      </c>
      <c r="C13538" t="s">
        <v>2424</v>
      </c>
      <c r="D13538">
        <v>3.74</v>
      </c>
      <c r="E13538" t="s">
        <v>30879</v>
      </c>
    </row>
    <row r="13539" spans="1:5" hidden="1" x14ac:dyDescent="0.2">
      <c r="A13539" s="94" t="s">
        <v>4345</v>
      </c>
      <c r="B13539" t="s">
        <v>23150</v>
      </c>
      <c r="C13539" t="s">
        <v>2424</v>
      </c>
      <c r="D13539">
        <v>3.69</v>
      </c>
      <c r="E13539" t="s">
        <v>30879</v>
      </c>
    </row>
    <row r="13540" spans="1:5" hidden="1" x14ac:dyDescent="0.2">
      <c r="A13540" s="94" t="s">
        <v>48220</v>
      </c>
      <c r="B13540" t="s">
        <v>48221</v>
      </c>
      <c r="C13540" t="s">
        <v>2424</v>
      </c>
      <c r="D13540">
        <v>11.87</v>
      </c>
      <c r="E13540" t="s">
        <v>30879</v>
      </c>
    </row>
    <row r="13541" spans="1:5" hidden="1" x14ac:dyDescent="0.2">
      <c r="A13541" s="94" t="s">
        <v>48222</v>
      </c>
      <c r="B13541" t="s">
        <v>48223</v>
      </c>
      <c r="C13541" t="s">
        <v>2424</v>
      </c>
      <c r="D13541">
        <v>15.79</v>
      </c>
      <c r="E13541" t="s">
        <v>30879</v>
      </c>
    </row>
    <row r="13542" spans="1:5" hidden="1" x14ac:dyDescent="0.2">
      <c r="A13542" s="94" t="s">
        <v>48224</v>
      </c>
      <c r="B13542" t="s">
        <v>48225</v>
      </c>
      <c r="C13542" t="s">
        <v>2424</v>
      </c>
      <c r="D13542">
        <v>4.37</v>
      </c>
      <c r="E13542" t="s">
        <v>30879</v>
      </c>
    </row>
    <row r="13543" spans="1:5" hidden="1" x14ac:dyDescent="0.2">
      <c r="A13543" s="94" t="s">
        <v>47019</v>
      </c>
      <c r="B13543" t="s">
        <v>47020</v>
      </c>
      <c r="C13543" t="s">
        <v>2424</v>
      </c>
      <c r="D13543">
        <v>4.7</v>
      </c>
      <c r="E13543" t="s">
        <v>30879</v>
      </c>
    </row>
    <row r="13544" spans="1:5" hidden="1" x14ac:dyDescent="0.2">
      <c r="A13544" s="94" t="s">
        <v>48196</v>
      </c>
      <c r="B13544" t="s">
        <v>48197</v>
      </c>
      <c r="C13544" t="s">
        <v>2424</v>
      </c>
      <c r="D13544">
        <v>5.54</v>
      </c>
      <c r="E13544" t="s">
        <v>30879</v>
      </c>
    </row>
    <row r="13545" spans="1:5" hidden="1" x14ac:dyDescent="0.2">
      <c r="A13545" s="94" t="s">
        <v>23151</v>
      </c>
      <c r="B13545" t="s">
        <v>23152</v>
      </c>
      <c r="C13545" t="s">
        <v>2424</v>
      </c>
      <c r="D13545">
        <v>21.52</v>
      </c>
      <c r="E13545" t="s">
        <v>30879</v>
      </c>
    </row>
    <row r="13546" spans="1:5" hidden="1" x14ac:dyDescent="0.2">
      <c r="A13546" s="94" t="s">
        <v>12019</v>
      </c>
      <c r="B13546" t="s">
        <v>23153</v>
      </c>
      <c r="C13546" t="s">
        <v>2424</v>
      </c>
      <c r="D13546">
        <v>17.559999999999999</v>
      </c>
      <c r="E13546" t="s">
        <v>30879</v>
      </c>
    </row>
    <row r="13547" spans="1:5" hidden="1" x14ac:dyDescent="0.2">
      <c r="A13547" s="94" t="s">
        <v>48198</v>
      </c>
      <c r="B13547" t="s">
        <v>48199</v>
      </c>
      <c r="C13547" t="s">
        <v>2424</v>
      </c>
      <c r="D13547">
        <v>10.11</v>
      </c>
      <c r="E13547" t="s">
        <v>30879</v>
      </c>
    </row>
    <row r="13548" spans="1:5" hidden="1" x14ac:dyDescent="0.2">
      <c r="A13548" s="94" t="s">
        <v>23154</v>
      </c>
      <c r="B13548" t="s">
        <v>23155</v>
      </c>
      <c r="C13548" t="s">
        <v>2424</v>
      </c>
      <c r="D13548">
        <v>5.76</v>
      </c>
      <c r="E13548" t="s">
        <v>30879</v>
      </c>
    </row>
    <row r="13549" spans="1:5" hidden="1" x14ac:dyDescent="0.2">
      <c r="A13549" s="94" t="s">
        <v>12020</v>
      </c>
      <c r="B13549" t="s">
        <v>23156</v>
      </c>
      <c r="C13549" t="s">
        <v>2424</v>
      </c>
      <c r="D13549">
        <v>9.4600000000000009</v>
      </c>
      <c r="E13549" t="s">
        <v>30879</v>
      </c>
    </row>
    <row r="13550" spans="1:5" hidden="1" x14ac:dyDescent="0.2">
      <c r="A13550" s="94" t="s">
        <v>23157</v>
      </c>
      <c r="B13550" t="s">
        <v>23158</v>
      </c>
      <c r="C13550" t="s">
        <v>2424</v>
      </c>
      <c r="D13550">
        <v>11.76</v>
      </c>
      <c r="E13550" t="s">
        <v>30879</v>
      </c>
    </row>
    <row r="13551" spans="1:5" hidden="1" x14ac:dyDescent="0.2">
      <c r="A13551" s="94" t="s">
        <v>48186</v>
      </c>
      <c r="B13551" t="s">
        <v>48187</v>
      </c>
      <c r="C13551" t="s">
        <v>2424</v>
      </c>
      <c r="D13551">
        <v>12.32</v>
      </c>
      <c r="E13551" t="s">
        <v>30879</v>
      </c>
    </row>
    <row r="13552" spans="1:5" hidden="1" x14ac:dyDescent="0.2">
      <c r="A13552" s="94" t="s">
        <v>48190</v>
      </c>
      <c r="B13552" t="s">
        <v>48191</v>
      </c>
      <c r="C13552" t="s">
        <v>2424</v>
      </c>
      <c r="D13552">
        <v>16.920000000000002</v>
      </c>
      <c r="E13552" t="s">
        <v>30879</v>
      </c>
    </row>
    <row r="13553" spans="1:5" hidden="1" x14ac:dyDescent="0.2">
      <c r="A13553" s="94" t="s">
        <v>48188</v>
      </c>
      <c r="B13553" t="s">
        <v>48189</v>
      </c>
      <c r="C13553" t="s">
        <v>2424</v>
      </c>
      <c r="D13553">
        <v>10.69</v>
      </c>
      <c r="E13553" t="s">
        <v>30879</v>
      </c>
    </row>
    <row r="13554" spans="1:5" hidden="1" x14ac:dyDescent="0.2">
      <c r="A13554" s="94" t="s">
        <v>48192</v>
      </c>
      <c r="B13554" t="s">
        <v>48193</v>
      </c>
      <c r="C13554" t="s">
        <v>2424</v>
      </c>
      <c r="D13554">
        <v>16.07</v>
      </c>
      <c r="E13554" t="s">
        <v>30879</v>
      </c>
    </row>
    <row r="13555" spans="1:5" hidden="1" x14ac:dyDescent="0.2">
      <c r="A13555" s="94" t="s">
        <v>48194</v>
      </c>
      <c r="B13555" t="s">
        <v>48195</v>
      </c>
      <c r="C13555" t="s">
        <v>2424</v>
      </c>
      <c r="D13555">
        <v>13.65</v>
      </c>
      <c r="E13555" t="s">
        <v>30879</v>
      </c>
    </row>
    <row r="13556" spans="1:5" hidden="1" x14ac:dyDescent="0.2">
      <c r="A13556" s="94" t="s">
        <v>48184</v>
      </c>
      <c r="B13556" t="s">
        <v>48185</v>
      </c>
      <c r="C13556" t="s">
        <v>2424</v>
      </c>
      <c r="D13556">
        <v>23.74</v>
      </c>
      <c r="E13556" t="s">
        <v>30879</v>
      </c>
    </row>
    <row r="13557" spans="1:5" hidden="1" x14ac:dyDescent="0.2">
      <c r="A13557" s="94" t="s">
        <v>12021</v>
      </c>
      <c r="B13557" t="s">
        <v>23159</v>
      </c>
      <c r="C13557" t="s">
        <v>2424</v>
      </c>
      <c r="D13557">
        <v>14.18</v>
      </c>
      <c r="E13557" t="s">
        <v>30879</v>
      </c>
    </row>
    <row r="13558" spans="1:5" hidden="1" x14ac:dyDescent="0.2">
      <c r="A13558" s="94" t="s">
        <v>48232</v>
      </c>
      <c r="B13558" t="s">
        <v>48233</v>
      </c>
      <c r="C13558" t="s">
        <v>2424</v>
      </c>
      <c r="D13558">
        <v>6.35</v>
      </c>
      <c r="E13558" t="s">
        <v>30879</v>
      </c>
    </row>
    <row r="13559" spans="1:5" hidden="1" x14ac:dyDescent="0.2">
      <c r="A13559" s="94" t="s">
        <v>6107</v>
      </c>
      <c r="B13559" t="s">
        <v>23160</v>
      </c>
      <c r="C13559" t="s">
        <v>8107</v>
      </c>
      <c r="D13559">
        <v>8.93</v>
      </c>
      <c r="E13559" t="s">
        <v>30879</v>
      </c>
    </row>
    <row r="13560" spans="1:5" hidden="1" x14ac:dyDescent="0.2">
      <c r="A13560" s="94" t="s">
        <v>6108</v>
      </c>
      <c r="B13560" t="s">
        <v>23161</v>
      </c>
      <c r="C13560" t="s">
        <v>8107</v>
      </c>
      <c r="D13560">
        <v>12.28</v>
      </c>
      <c r="E13560" t="s">
        <v>30879</v>
      </c>
    </row>
    <row r="13561" spans="1:5" hidden="1" x14ac:dyDescent="0.2">
      <c r="A13561" s="94" t="s">
        <v>6109</v>
      </c>
      <c r="B13561" t="s">
        <v>23162</v>
      </c>
      <c r="C13561" t="s">
        <v>8107</v>
      </c>
      <c r="D13561">
        <v>19.47</v>
      </c>
      <c r="E13561" t="s">
        <v>30879</v>
      </c>
    </row>
    <row r="13562" spans="1:5" hidden="1" x14ac:dyDescent="0.2">
      <c r="A13562" s="94" t="s">
        <v>48019</v>
      </c>
      <c r="B13562" t="s">
        <v>48020</v>
      </c>
      <c r="C13562" t="s">
        <v>8107</v>
      </c>
      <c r="D13562">
        <v>24.32</v>
      </c>
      <c r="E13562" t="s">
        <v>30879</v>
      </c>
    </row>
    <row r="13563" spans="1:5" hidden="1" x14ac:dyDescent="0.2">
      <c r="A13563" s="94" t="s">
        <v>48015</v>
      </c>
      <c r="B13563" t="s">
        <v>48016</v>
      </c>
      <c r="C13563" t="s">
        <v>8107</v>
      </c>
      <c r="D13563">
        <v>14.3</v>
      </c>
      <c r="E13563" t="s">
        <v>30879</v>
      </c>
    </row>
    <row r="13564" spans="1:5" hidden="1" x14ac:dyDescent="0.2">
      <c r="A13564" s="94" t="s">
        <v>48013</v>
      </c>
      <c r="B13564" t="s">
        <v>48014</v>
      </c>
      <c r="C13564" t="s">
        <v>8107</v>
      </c>
      <c r="D13564">
        <v>12.15</v>
      </c>
      <c r="E13564" t="s">
        <v>30879</v>
      </c>
    </row>
    <row r="13565" spans="1:5" hidden="1" x14ac:dyDescent="0.2">
      <c r="A13565" s="94" t="s">
        <v>48017</v>
      </c>
      <c r="B13565" t="s">
        <v>48018</v>
      </c>
      <c r="C13565" t="s">
        <v>8107</v>
      </c>
      <c r="D13565">
        <v>14.3</v>
      </c>
      <c r="E13565" t="s">
        <v>30879</v>
      </c>
    </row>
    <row r="13566" spans="1:5" hidden="1" x14ac:dyDescent="0.2">
      <c r="A13566" s="94" t="s">
        <v>23163</v>
      </c>
      <c r="B13566" t="s">
        <v>23164</v>
      </c>
      <c r="C13566" t="s">
        <v>8107</v>
      </c>
      <c r="D13566">
        <v>12.29</v>
      </c>
      <c r="E13566" t="s">
        <v>30879</v>
      </c>
    </row>
    <row r="13567" spans="1:5" hidden="1" x14ac:dyDescent="0.2">
      <c r="A13567" s="94" t="s">
        <v>48023</v>
      </c>
      <c r="B13567" t="s">
        <v>48024</v>
      </c>
      <c r="C13567" t="s">
        <v>8107</v>
      </c>
      <c r="D13567">
        <v>32.99</v>
      </c>
      <c r="E13567" t="s">
        <v>30879</v>
      </c>
    </row>
    <row r="13568" spans="1:5" hidden="1" x14ac:dyDescent="0.2">
      <c r="A13568" s="94" t="s">
        <v>48021</v>
      </c>
      <c r="B13568" t="s">
        <v>48022</v>
      </c>
      <c r="C13568" t="s">
        <v>8107</v>
      </c>
      <c r="D13568">
        <v>45.27</v>
      </c>
      <c r="E13568" t="s">
        <v>30879</v>
      </c>
    </row>
    <row r="13569" spans="1:5" hidden="1" x14ac:dyDescent="0.2">
      <c r="A13569" s="94" t="s">
        <v>48242</v>
      </c>
      <c r="B13569" t="s">
        <v>48243</v>
      </c>
      <c r="C13569" t="s">
        <v>2424</v>
      </c>
      <c r="D13569">
        <v>3.71</v>
      </c>
      <c r="E13569" t="s">
        <v>30879</v>
      </c>
    </row>
    <row r="13570" spans="1:5" hidden="1" x14ac:dyDescent="0.2">
      <c r="A13570" s="94" t="s">
        <v>23165</v>
      </c>
      <c r="B13570" t="s">
        <v>23166</v>
      </c>
      <c r="C13570" t="s">
        <v>2424</v>
      </c>
      <c r="D13570">
        <v>6.06</v>
      </c>
      <c r="E13570" t="s">
        <v>30879</v>
      </c>
    </row>
    <row r="13571" spans="1:5" hidden="1" x14ac:dyDescent="0.2">
      <c r="A13571" s="94" t="s">
        <v>48248</v>
      </c>
      <c r="B13571" t="s">
        <v>48249</v>
      </c>
      <c r="C13571" t="s">
        <v>2424</v>
      </c>
      <c r="D13571">
        <v>4.6900000000000004</v>
      </c>
      <c r="E13571" t="s">
        <v>30879</v>
      </c>
    </row>
    <row r="13572" spans="1:5" hidden="1" x14ac:dyDescent="0.2">
      <c r="A13572" s="94" t="s">
        <v>48250</v>
      </c>
      <c r="B13572" t="s">
        <v>48251</v>
      </c>
      <c r="C13572" t="s">
        <v>2424</v>
      </c>
      <c r="D13572">
        <v>6.09</v>
      </c>
      <c r="E13572" t="s">
        <v>30879</v>
      </c>
    </row>
    <row r="13573" spans="1:5" hidden="1" x14ac:dyDescent="0.2">
      <c r="A13573" s="94" t="s">
        <v>48252</v>
      </c>
      <c r="B13573" t="s">
        <v>48253</v>
      </c>
      <c r="C13573" t="s">
        <v>2424</v>
      </c>
      <c r="D13573">
        <v>7.93</v>
      </c>
      <c r="E13573" t="s">
        <v>30879</v>
      </c>
    </row>
    <row r="13574" spans="1:5" hidden="1" x14ac:dyDescent="0.2">
      <c r="A13574" s="94" t="s">
        <v>48254</v>
      </c>
      <c r="B13574" t="s">
        <v>48255</v>
      </c>
      <c r="C13574" t="s">
        <v>2424</v>
      </c>
      <c r="D13574">
        <v>6.63</v>
      </c>
      <c r="E13574" t="s">
        <v>30879</v>
      </c>
    </row>
    <row r="13575" spans="1:5" hidden="1" x14ac:dyDescent="0.2">
      <c r="A13575" s="94" t="s">
        <v>581</v>
      </c>
      <c r="B13575" t="s">
        <v>582</v>
      </c>
      <c r="C13575" t="s">
        <v>2815</v>
      </c>
      <c r="D13575">
        <v>84.1</v>
      </c>
      <c r="E13575" t="s">
        <v>30879</v>
      </c>
    </row>
    <row r="13576" spans="1:5" hidden="1" x14ac:dyDescent="0.2">
      <c r="A13576" s="94" t="s">
        <v>23167</v>
      </c>
      <c r="B13576" t="s">
        <v>23168</v>
      </c>
      <c r="C13576" t="s">
        <v>614</v>
      </c>
      <c r="D13576">
        <v>14.81</v>
      </c>
      <c r="E13576" t="s">
        <v>30879</v>
      </c>
    </row>
    <row r="13577" spans="1:5" hidden="1" x14ac:dyDescent="0.2">
      <c r="A13577" s="94" t="s">
        <v>23169</v>
      </c>
      <c r="B13577" t="s">
        <v>23170</v>
      </c>
      <c r="C13577" t="s">
        <v>2815</v>
      </c>
      <c r="D13577">
        <v>4.32</v>
      </c>
      <c r="E13577" t="s">
        <v>30879</v>
      </c>
    </row>
    <row r="13578" spans="1:5" hidden="1" x14ac:dyDescent="0.2">
      <c r="A13578" s="94" t="s">
        <v>583</v>
      </c>
      <c r="B13578" t="s">
        <v>584</v>
      </c>
      <c r="C13578" t="s">
        <v>2815</v>
      </c>
      <c r="D13578">
        <v>31.1</v>
      </c>
      <c r="E13578" t="s">
        <v>30879</v>
      </c>
    </row>
    <row r="13579" spans="1:5" hidden="1" x14ac:dyDescent="0.2">
      <c r="A13579" s="94" t="s">
        <v>23171</v>
      </c>
      <c r="B13579" t="s">
        <v>23172</v>
      </c>
      <c r="C13579" t="s">
        <v>2815</v>
      </c>
      <c r="D13579">
        <v>4.5599999999999996</v>
      </c>
      <c r="E13579" t="s">
        <v>30879</v>
      </c>
    </row>
    <row r="13580" spans="1:5" hidden="1" x14ac:dyDescent="0.2">
      <c r="A13580" s="94" t="s">
        <v>23173</v>
      </c>
      <c r="B13580" t="s">
        <v>23174</v>
      </c>
      <c r="C13580" t="s">
        <v>2815</v>
      </c>
      <c r="D13580">
        <v>4.5599999999999996</v>
      </c>
      <c r="E13580" t="s">
        <v>30879</v>
      </c>
    </row>
    <row r="13581" spans="1:5" hidden="1" x14ac:dyDescent="0.2">
      <c r="A13581" s="94" t="s">
        <v>23175</v>
      </c>
      <c r="B13581" t="s">
        <v>23176</v>
      </c>
      <c r="C13581" t="s">
        <v>2815</v>
      </c>
      <c r="D13581">
        <v>34.6</v>
      </c>
      <c r="E13581" t="s">
        <v>30879</v>
      </c>
    </row>
    <row r="13582" spans="1:5" hidden="1" x14ac:dyDescent="0.2">
      <c r="A13582" s="94" t="s">
        <v>12022</v>
      </c>
      <c r="B13582" t="s">
        <v>12023</v>
      </c>
      <c r="C13582" t="s">
        <v>2815</v>
      </c>
      <c r="D13582">
        <v>4.5599999999999996</v>
      </c>
      <c r="E13582" t="s">
        <v>30879</v>
      </c>
    </row>
    <row r="13583" spans="1:5" hidden="1" x14ac:dyDescent="0.2">
      <c r="A13583" s="94" t="s">
        <v>23177</v>
      </c>
      <c r="B13583" t="s">
        <v>23178</v>
      </c>
      <c r="C13583" t="s">
        <v>2815</v>
      </c>
      <c r="D13583">
        <v>34.6</v>
      </c>
      <c r="E13583" t="s">
        <v>30879</v>
      </c>
    </row>
    <row r="13584" spans="1:5" hidden="1" x14ac:dyDescent="0.2">
      <c r="A13584" s="94" t="s">
        <v>23179</v>
      </c>
      <c r="B13584" t="s">
        <v>23180</v>
      </c>
      <c r="C13584" t="s">
        <v>2815</v>
      </c>
      <c r="D13584">
        <v>88.75</v>
      </c>
      <c r="E13584" t="s">
        <v>30879</v>
      </c>
    </row>
    <row r="13585" spans="1:5" hidden="1" x14ac:dyDescent="0.2">
      <c r="A13585" s="94" t="s">
        <v>23181</v>
      </c>
      <c r="B13585" t="s">
        <v>23182</v>
      </c>
      <c r="C13585" t="s">
        <v>614</v>
      </c>
      <c r="D13585">
        <v>14.81</v>
      </c>
      <c r="E13585" t="s">
        <v>30879</v>
      </c>
    </row>
    <row r="13586" spans="1:5" hidden="1" x14ac:dyDescent="0.2">
      <c r="A13586" s="94" t="s">
        <v>23183</v>
      </c>
      <c r="B13586" t="s">
        <v>23184</v>
      </c>
      <c r="C13586" t="s">
        <v>2815</v>
      </c>
      <c r="D13586">
        <v>4.32</v>
      </c>
      <c r="E13586" t="s">
        <v>30879</v>
      </c>
    </row>
    <row r="13587" spans="1:5" hidden="1" x14ac:dyDescent="0.2">
      <c r="A13587" s="94" t="s">
        <v>12024</v>
      </c>
      <c r="B13587" t="s">
        <v>12025</v>
      </c>
      <c r="C13587" t="s">
        <v>2815</v>
      </c>
      <c r="D13587">
        <v>30.19</v>
      </c>
      <c r="E13587" t="s">
        <v>30879</v>
      </c>
    </row>
    <row r="13588" spans="1:5" hidden="1" x14ac:dyDescent="0.2">
      <c r="A13588" s="94" t="s">
        <v>44387</v>
      </c>
      <c r="B13588" t="s">
        <v>44388</v>
      </c>
      <c r="C13588" t="s">
        <v>2815</v>
      </c>
      <c r="D13588">
        <v>4.7300000000000004</v>
      </c>
      <c r="E13588" t="s">
        <v>30879</v>
      </c>
    </row>
    <row r="13589" spans="1:5" hidden="1" x14ac:dyDescent="0.2">
      <c r="A13589" s="94" t="s">
        <v>23185</v>
      </c>
      <c r="B13589" t="s">
        <v>23186</v>
      </c>
      <c r="C13589" t="s">
        <v>2815</v>
      </c>
      <c r="D13589">
        <v>30.19</v>
      </c>
      <c r="E13589" t="s">
        <v>30879</v>
      </c>
    </row>
    <row r="13590" spans="1:5" hidden="1" x14ac:dyDescent="0.2">
      <c r="A13590" s="94" t="s">
        <v>585</v>
      </c>
      <c r="B13590" t="s">
        <v>1188</v>
      </c>
      <c r="C13590" t="s">
        <v>2815</v>
      </c>
      <c r="D13590">
        <v>84.1</v>
      </c>
      <c r="E13590" t="s">
        <v>30879</v>
      </c>
    </row>
    <row r="13591" spans="1:5" hidden="1" x14ac:dyDescent="0.2">
      <c r="A13591" s="94" t="s">
        <v>12026</v>
      </c>
      <c r="B13591" t="s">
        <v>12027</v>
      </c>
      <c r="C13591" t="s">
        <v>2815</v>
      </c>
      <c r="D13591">
        <v>4.32</v>
      </c>
      <c r="E13591" t="s">
        <v>30879</v>
      </c>
    </row>
    <row r="13592" spans="1:5" hidden="1" x14ac:dyDescent="0.2">
      <c r="A13592" s="94" t="s">
        <v>1189</v>
      </c>
      <c r="B13592" t="s">
        <v>1190</v>
      </c>
      <c r="C13592" t="s">
        <v>2815</v>
      </c>
      <c r="D13592">
        <v>33.119999999999997</v>
      </c>
      <c r="E13592" t="s">
        <v>30879</v>
      </c>
    </row>
    <row r="13593" spans="1:5" hidden="1" x14ac:dyDescent="0.2">
      <c r="A13593" s="94" t="s">
        <v>12028</v>
      </c>
      <c r="B13593" t="s">
        <v>12029</v>
      </c>
      <c r="C13593" t="s">
        <v>2815</v>
      </c>
      <c r="D13593">
        <v>4.5599999999999996</v>
      </c>
      <c r="E13593" t="s">
        <v>30879</v>
      </c>
    </row>
    <row r="13594" spans="1:5" hidden="1" x14ac:dyDescent="0.2">
      <c r="A13594" s="94" t="s">
        <v>23187</v>
      </c>
      <c r="B13594" t="s">
        <v>23188</v>
      </c>
      <c r="C13594" t="s">
        <v>2815</v>
      </c>
      <c r="D13594">
        <v>4.5599999999999996</v>
      </c>
      <c r="E13594" t="s">
        <v>30879</v>
      </c>
    </row>
    <row r="13595" spans="1:5" hidden="1" x14ac:dyDescent="0.2">
      <c r="A13595" s="94" t="s">
        <v>23189</v>
      </c>
      <c r="B13595" t="s">
        <v>23190</v>
      </c>
      <c r="C13595" t="s">
        <v>2815</v>
      </c>
      <c r="D13595">
        <v>4.5599999999999996</v>
      </c>
      <c r="E13595" t="s">
        <v>30879</v>
      </c>
    </row>
    <row r="13596" spans="1:5" hidden="1" x14ac:dyDescent="0.2">
      <c r="A13596" s="94" t="s">
        <v>44262</v>
      </c>
      <c r="B13596" t="s">
        <v>44263</v>
      </c>
      <c r="C13596" t="s">
        <v>2815</v>
      </c>
      <c r="D13596">
        <v>107.54</v>
      </c>
      <c r="E13596" t="s">
        <v>30879</v>
      </c>
    </row>
    <row r="13597" spans="1:5" hidden="1" x14ac:dyDescent="0.2">
      <c r="A13597" s="94" t="s">
        <v>12030</v>
      </c>
      <c r="B13597" t="s">
        <v>12031</v>
      </c>
      <c r="C13597" t="s">
        <v>2815</v>
      </c>
      <c r="D13597">
        <v>4.5599999999999996</v>
      </c>
      <c r="E13597" t="s">
        <v>30879</v>
      </c>
    </row>
    <row r="13598" spans="1:5" hidden="1" x14ac:dyDescent="0.2">
      <c r="A13598" s="94" t="s">
        <v>12032</v>
      </c>
      <c r="B13598" t="s">
        <v>12033</v>
      </c>
      <c r="C13598" t="s">
        <v>2815</v>
      </c>
      <c r="D13598">
        <v>32.69</v>
      </c>
      <c r="E13598" t="s">
        <v>30879</v>
      </c>
    </row>
    <row r="13599" spans="1:5" hidden="1" x14ac:dyDescent="0.2">
      <c r="A13599" s="94" t="s">
        <v>12034</v>
      </c>
      <c r="B13599" t="s">
        <v>12035</v>
      </c>
      <c r="C13599" t="s">
        <v>2815</v>
      </c>
      <c r="D13599">
        <v>88.75</v>
      </c>
      <c r="E13599" t="s">
        <v>30879</v>
      </c>
    </row>
    <row r="13600" spans="1:5" hidden="1" x14ac:dyDescent="0.2">
      <c r="A13600" s="94" t="s">
        <v>12036</v>
      </c>
      <c r="B13600" t="s">
        <v>12037</v>
      </c>
      <c r="C13600" t="s">
        <v>2815</v>
      </c>
      <c r="D13600">
        <v>4.32</v>
      </c>
      <c r="E13600" t="s">
        <v>30879</v>
      </c>
    </row>
    <row r="13601" spans="1:5" hidden="1" x14ac:dyDescent="0.2">
      <c r="A13601" s="94" t="s">
        <v>1191</v>
      </c>
      <c r="B13601" t="s">
        <v>1192</v>
      </c>
      <c r="C13601" t="s">
        <v>2815</v>
      </c>
      <c r="D13601">
        <v>33.049999999999997</v>
      </c>
      <c r="E13601" t="s">
        <v>30879</v>
      </c>
    </row>
    <row r="13602" spans="1:5" hidden="1" x14ac:dyDescent="0.2">
      <c r="A13602" s="94" t="s">
        <v>12038</v>
      </c>
      <c r="B13602" t="s">
        <v>12039</v>
      </c>
      <c r="C13602" t="s">
        <v>2815</v>
      </c>
      <c r="D13602">
        <v>4.32</v>
      </c>
      <c r="E13602" t="s">
        <v>30879</v>
      </c>
    </row>
    <row r="13603" spans="1:5" hidden="1" x14ac:dyDescent="0.2">
      <c r="A13603" s="94" t="s">
        <v>12040</v>
      </c>
      <c r="B13603" t="s">
        <v>12041</v>
      </c>
      <c r="C13603" t="s">
        <v>2815</v>
      </c>
      <c r="D13603">
        <v>30.39</v>
      </c>
      <c r="E13603" t="s">
        <v>30879</v>
      </c>
    </row>
    <row r="13604" spans="1:5" hidden="1" x14ac:dyDescent="0.2">
      <c r="A13604" s="94" t="s">
        <v>44469</v>
      </c>
      <c r="B13604" t="s">
        <v>44470</v>
      </c>
      <c r="C13604" t="s">
        <v>614</v>
      </c>
      <c r="D13604">
        <v>66.03</v>
      </c>
      <c r="E13604" t="s">
        <v>30879</v>
      </c>
    </row>
    <row r="13605" spans="1:5" hidden="1" x14ac:dyDescent="0.2">
      <c r="A13605" s="94" t="s">
        <v>23191</v>
      </c>
      <c r="B13605" t="s">
        <v>23192</v>
      </c>
      <c r="C13605" t="s">
        <v>2815</v>
      </c>
      <c r="D13605">
        <v>22.19</v>
      </c>
      <c r="E13605" t="s">
        <v>30879</v>
      </c>
    </row>
    <row r="13606" spans="1:5" hidden="1" x14ac:dyDescent="0.2">
      <c r="A13606" s="94" t="s">
        <v>23193</v>
      </c>
      <c r="B13606" t="s">
        <v>23194</v>
      </c>
      <c r="C13606" t="s">
        <v>243</v>
      </c>
      <c r="D13606">
        <v>0.26</v>
      </c>
      <c r="E13606" t="s">
        <v>30879</v>
      </c>
    </row>
    <row r="13607" spans="1:5" hidden="1" x14ac:dyDescent="0.2">
      <c r="A13607" s="94" t="s">
        <v>23195</v>
      </c>
      <c r="B13607" t="s">
        <v>23196</v>
      </c>
      <c r="C13607" t="s">
        <v>2815</v>
      </c>
      <c r="D13607">
        <v>19.02</v>
      </c>
      <c r="E13607" t="s">
        <v>30879</v>
      </c>
    </row>
    <row r="13608" spans="1:5" hidden="1" x14ac:dyDescent="0.2">
      <c r="A13608" s="94" t="s">
        <v>23197</v>
      </c>
      <c r="B13608" t="s">
        <v>23198</v>
      </c>
      <c r="C13608" t="s">
        <v>2815</v>
      </c>
      <c r="D13608">
        <v>18.47</v>
      </c>
      <c r="E13608" t="s">
        <v>30879</v>
      </c>
    </row>
    <row r="13609" spans="1:5" hidden="1" x14ac:dyDescent="0.2">
      <c r="A13609" s="94" t="s">
        <v>23199</v>
      </c>
      <c r="B13609" t="s">
        <v>23200</v>
      </c>
      <c r="C13609" t="s">
        <v>2815</v>
      </c>
      <c r="D13609">
        <v>1.78</v>
      </c>
      <c r="E13609" t="s">
        <v>30879</v>
      </c>
    </row>
    <row r="13610" spans="1:5" hidden="1" x14ac:dyDescent="0.2">
      <c r="A13610" s="94" t="s">
        <v>23201</v>
      </c>
      <c r="B13610" t="s">
        <v>23202</v>
      </c>
      <c r="C13610" t="s">
        <v>2815</v>
      </c>
      <c r="D13610">
        <v>1.78</v>
      </c>
      <c r="E13610" t="s">
        <v>30879</v>
      </c>
    </row>
    <row r="13611" spans="1:5" hidden="1" x14ac:dyDescent="0.2">
      <c r="A13611" s="94" t="s">
        <v>23203</v>
      </c>
      <c r="B13611" t="s">
        <v>23204</v>
      </c>
      <c r="C13611" t="s">
        <v>243</v>
      </c>
      <c r="D13611">
        <v>0.05</v>
      </c>
      <c r="E13611" t="s">
        <v>30879</v>
      </c>
    </row>
    <row r="13612" spans="1:5" hidden="1" x14ac:dyDescent="0.2">
      <c r="A13612" s="94" t="s">
        <v>23205</v>
      </c>
      <c r="B13612" t="s">
        <v>23206</v>
      </c>
      <c r="C13612" t="s">
        <v>2815</v>
      </c>
      <c r="D13612">
        <v>1.78</v>
      </c>
      <c r="E13612" t="s">
        <v>30879</v>
      </c>
    </row>
    <row r="13613" spans="1:5" hidden="1" x14ac:dyDescent="0.2">
      <c r="A13613" s="94" t="s">
        <v>23207</v>
      </c>
      <c r="B13613" t="s">
        <v>23208</v>
      </c>
      <c r="C13613" t="s">
        <v>243</v>
      </c>
      <c r="D13613">
        <v>0.15</v>
      </c>
      <c r="E13613" t="s">
        <v>30879</v>
      </c>
    </row>
    <row r="13614" spans="1:5" hidden="1" x14ac:dyDescent="0.2">
      <c r="A13614" s="94" t="s">
        <v>44473</v>
      </c>
      <c r="B13614" t="s">
        <v>44474</v>
      </c>
      <c r="C13614" t="s">
        <v>614</v>
      </c>
      <c r="D13614">
        <v>162.13</v>
      </c>
      <c r="E13614" t="s">
        <v>30879</v>
      </c>
    </row>
    <row r="13615" spans="1:5" hidden="1" x14ac:dyDescent="0.2">
      <c r="A13615" s="94" t="s">
        <v>44471</v>
      </c>
      <c r="B13615" t="s">
        <v>44472</v>
      </c>
      <c r="C13615" t="s">
        <v>614</v>
      </c>
      <c r="D13615">
        <v>121.6</v>
      </c>
      <c r="E13615" t="s">
        <v>30879</v>
      </c>
    </row>
    <row r="13616" spans="1:5" hidden="1" x14ac:dyDescent="0.2">
      <c r="A13616" s="94" t="s">
        <v>44475</v>
      </c>
      <c r="B13616" t="s">
        <v>44476</v>
      </c>
      <c r="C13616" t="s">
        <v>614</v>
      </c>
      <c r="D13616">
        <v>170.49</v>
      </c>
      <c r="E13616" t="s">
        <v>30879</v>
      </c>
    </row>
    <row r="13617" spans="1:5" hidden="1" x14ac:dyDescent="0.2">
      <c r="A13617" s="94" t="s">
        <v>44340</v>
      </c>
      <c r="B13617" t="s">
        <v>44341</v>
      </c>
      <c r="C13617" t="s">
        <v>614</v>
      </c>
      <c r="D13617">
        <v>45.24</v>
      </c>
      <c r="E13617" t="s">
        <v>30879</v>
      </c>
    </row>
    <row r="13618" spans="1:5" hidden="1" x14ac:dyDescent="0.2">
      <c r="A13618" s="94" t="s">
        <v>44502</v>
      </c>
      <c r="B13618" t="s">
        <v>44503</v>
      </c>
      <c r="C13618" t="s">
        <v>2815</v>
      </c>
      <c r="D13618">
        <v>18.09</v>
      </c>
      <c r="E13618" t="s">
        <v>30879</v>
      </c>
    </row>
    <row r="13619" spans="1:5" hidden="1" x14ac:dyDescent="0.2">
      <c r="A13619" s="94" t="s">
        <v>23209</v>
      </c>
      <c r="B13619" t="s">
        <v>23210</v>
      </c>
      <c r="C13619" t="s">
        <v>2815</v>
      </c>
      <c r="D13619">
        <v>18.27</v>
      </c>
      <c r="E13619" t="s">
        <v>30879</v>
      </c>
    </row>
    <row r="13620" spans="1:5" hidden="1" x14ac:dyDescent="0.2">
      <c r="A13620" s="94" t="s">
        <v>23211</v>
      </c>
      <c r="B13620" t="s">
        <v>23212</v>
      </c>
      <c r="C13620" t="s">
        <v>2815</v>
      </c>
      <c r="D13620">
        <v>18.64</v>
      </c>
      <c r="E13620" t="s">
        <v>30879</v>
      </c>
    </row>
    <row r="13621" spans="1:5" hidden="1" x14ac:dyDescent="0.2">
      <c r="A13621" s="94" t="s">
        <v>23213</v>
      </c>
      <c r="B13621" t="s">
        <v>23214</v>
      </c>
      <c r="C13621" t="s">
        <v>2815</v>
      </c>
      <c r="D13621">
        <v>19.59</v>
      </c>
      <c r="E13621" t="s">
        <v>30879</v>
      </c>
    </row>
    <row r="13622" spans="1:5" hidden="1" x14ac:dyDescent="0.2">
      <c r="A13622" s="94" t="s">
        <v>23215</v>
      </c>
      <c r="B13622" t="s">
        <v>23216</v>
      </c>
      <c r="C13622" t="s">
        <v>2815</v>
      </c>
      <c r="D13622">
        <v>20.9</v>
      </c>
      <c r="E13622" t="s">
        <v>30879</v>
      </c>
    </row>
    <row r="13623" spans="1:5" hidden="1" x14ac:dyDescent="0.2">
      <c r="A13623" s="94" t="s">
        <v>23217</v>
      </c>
      <c r="B13623" t="s">
        <v>23218</v>
      </c>
      <c r="C13623" t="s">
        <v>614</v>
      </c>
      <c r="D13623">
        <v>39.76</v>
      </c>
      <c r="E13623" t="s">
        <v>30879</v>
      </c>
    </row>
    <row r="13624" spans="1:5" hidden="1" x14ac:dyDescent="0.2">
      <c r="A13624" s="94" t="s">
        <v>23219</v>
      </c>
      <c r="B13624" t="s">
        <v>23220</v>
      </c>
      <c r="C13624" t="s">
        <v>614</v>
      </c>
      <c r="D13624">
        <v>41.18</v>
      </c>
      <c r="E13624" t="s">
        <v>30879</v>
      </c>
    </row>
    <row r="13625" spans="1:5" hidden="1" x14ac:dyDescent="0.2">
      <c r="A13625" s="94" t="s">
        <v>23221</v>
      </c>
      <c r="B13625" t="s">
        <v>23222</v>
      </c>
      <c r="C13625" t="s">
        <v>614</v>
      </c>
      <c r="D13625">
        <v>41.54</v>
      </c>
      <c r="E13625" t="s">
        <v>30879</v>
      </c>
    </row>
    <row r="13626" spans="1:5" hidden="1" x14ac:dyDescent="0.2">
      <c r="A13626" s="94" t="s">
        <v>23223</v>
      </c>
      <c r="B13626" t="s">
        <v>23224</v>
      </c>
      <c r="C13626" t="s">
        <v>614</v>
      </c>
      <c r="D13626">
        <v>42.6</v>
      </c>
      <c r="E13626" t="s">
        <v>30879</v>
      </c>
    </row>
    <row r="13627" spans="1:5" hidden="1" x14ac:dyDescent="0.2">
      <c r="A13627" s="94" t="s">
        <v>23225</v>
      </c>
      <c r="B13627" t="s">
        <v>23226</v>
      </c>
      <c r="C13627" t="s">
        <v>614</v>
      </c>
      <c r="D13627">
        <v>44.03</v>
      </c>
      <c r="E13627" t="s">
        <v>30879</v>
      </c>
    </row>
    <row r="13628" spans="1:5" hidden="1" x14ac:dyDescent="0.2">
      <c r="A13628" s="94" t="s">
        <v>23227</v>
      </c>
      <c r="B13628" t="s">
        <v>44477</v>
      </c>
      <c r="C13628" t="s">
        <v>2815</v>
      </c>
      <c r="D13628">
        <v>125.82</v>
      </c>
      <c r="E13628" t="s">
        <v>30879</v>
      </c>
    </row>
    <row r="13629" spans="1:5" hidden="1" x14ac:dyDescent="0.2">
      <c r="A13629" s="94" t="s">
        <v>23228</v>
      </c>
      <c r="B13629" t="s">
        <v>44479</v>
      </c>
      <c r="C13629" t="s">
        <v>2815</v>
      </c>
      <c r="D13629">
        <v>128.97999999999999</v>
      </c>
      <c r="E13629" t="s">
        <v>30879</v>
      </c>
    </row>
    <row r="13630" spans="1:5" hidden="1" x14ac:dyDescent="0.2">
      <c r="A13630" s="94" t="s">
        <v>23229</v>
      </c>
      <c r="B13630" t="s">
        <v>44480</v>
      </c>
      <c r="C13630" t="s">
        <v>2815</v>
      </c>
      <c r="D13630">
        <v>133.94999999999999</v>
      </c>
      <c r="E13630" t="s">
        <v>30879</v>
      </c>
    </row>
    <row r="13631" spans="1:5" hidden="1" x14ac:dyDescent="0.2">
      <c r="A13631" s="94" t="s">
        <v>23230</v>
      </c>
      <c r="B13631" t="s">
        <v>44482</v>
      </c>
      <c r="C13631" t="s">
        <v>2815</v>
      </c>
      <c r="D13631">
        <v>139.03</v>
      </c>
      <c r="E13631" t="s">
        <v>30879</v>
      </c>
    </row>
    <row r="13632" spans="1:5" hidden="1" x14ac:dyDescent="0.2">
      <c r="A13632" s="94" t="s">
        <v>23231</v>
      </c>
      <c r="B13632" t="s">
        <v>44483</v>
      </c>
      <c r="C13632" t="s">
        <v>2815</v>
      </c>
      <c r="D13632">
        <v>144</v>
      </c>
      <c r="E13632" t="s">
        <v>30879</v>
      </c>
    </row>
    <row r="13633" spans="1:5" hidden="1" x14ac:dyDescent="0.2">
      <c r="A13633" s="94" t="s">
        <v>12042</v>
      </c>
      <c r="B13633" t="s">
        <v>44496</v>
      </c>
      <c r="C13633" t="s">
        <v>614</v>
      </c>
      <c r="D13633">
        <v>83.72</v>
      </c>
      <c r="E13633" t="s">
        <v>30879</v>
      </c>
    </row>
    <row r="13634" spans="1:5" hidden="1" x14ac:dyDescent="0.2">
      <c r="A13634" s="94" t="s">
        <v>23232</v>
      </c>
      <c r="B13634" t="s">
        <v>44495</v>
      </c>
      <c r="C13634" t="s">
        <v>2815</v>
      </c>
      <c r="D13634">
        <v>92.73</v>
      </c>
      <c r="E13634" t="s">
        <v>30879</v>
      </c>
    </row>
    <row r="13635" spans="1:5" hidden="1" x14ac:dyDescent="0.2">
      <c r="A13635" s="94" t="s">
        <v>23233</v>
      </c>
      <c r="B13635" t="s">
        <v>44498</v>
      </c>
      <c r="C13635" t="s">
        <v>614</v>
      </c>
      <c r="D13635">
        <v>86.51</v>
      </c>
      <c r="E13635" t="s">
        <v>30879</v>
      </c>
    </row>
    <row r="13636" spans="1:5" hidden="1" x14ac:dyDescent="0.2">
      <c r="A13636" s="94" t="s">
        <v>23234</v>
      </c>
      <c r="B13636" t="s">
        <v>44497</v>
      </c>
      <c r="C13636" t="s">
        <v>2815</v>
      </c>
      <c r="D13636">
        <v>95.38</v>
      </c>
      <c r="E13636" t="s">
        <v>30879</v>
      </c>
    </row>
    <row r="13637" spans="1:5" hidden="1" x14ac:dyDescent="0.2">
      <c r="A13637" s="94" t="s">
        <v>23235</v>
      </c>
      <c r="B13637" t="s">
        <v>44500</v>
      </c>
      <c r="C13637" t="s">
        <v>614</v>
      </c>
      <c r="D13637">
        <v>104.65</v>
      </c>
      <c r="E13637" t="s">
        <v>30879</v>
      </c>
    </row>
    <row r="13638" spans="1:5" hidden="1" x14ac:dyDescent="0.2">
      <c r="A13638" s="94" t="s">
        <v>23236</v>
      </c>
      <c r="B13638" t="s">
        <v>44499</v>
      </c>
      <c r="C13638" t="s">
        <v>2815</v>
      </c>
      <c r="D13638">
        <v>114.04</v>
      </c>
      <c r="E13638" t="s">
        <v>30879</v>
      </c>
    </row>
    <row r="13639" spans="1:5" hidden="1" x14ac:dyDescent="0.2">
      <c r="A13639" s="94" t="s">
        <v>23237</v>
      </c>
      <c r="B13639" t="s">
        <v>44494</v>
      </c>
      <c r="C13639" t="s">
        <v>2815</v>
      </c>
      <c r="D13639">
        <v>92.09</v>
      </c>
      <c r="E13639" t="s">
        <v>30879</v>
      </c>
    </row>
    <row r="13640" spans="1:5" hidden="1" x14ac:dyDescent="0.2">
      <c r="A13640" s="94" t="s">
        <v>23238</v>
      </c>
      <c r="B13640" t="s">
        <v>23239</v>
      </c>
      <c r="C13640" t="s">
        <v>243</v>
      </c>
      <c r="D13640">
        <v>14.62</v>
      </c>
      <c r="E13640" t="s">
        <v>30879</v>
      </c>
    </row>
    <row r="13641" spans="1:5" hidden="1" x14ac:dyDescent="0.2">
      <c r="A13641" s="94" t="s">
        <v>44487</v>
      </c>
      <c r="B13641" t="s">
        <v>44488</v>
      </c>
      <c r="C13641" t="s">
        <v>2815</v>
      </c>
      <c r="D13641">
        <v>97.01</v>
      </c>
      <c r="E13641" t="s">
        <v>30879</v>
      </c>
    </row>
    <row r="13642" spans="1:5" hidden="1" x14ac:dyDescent="0.2">
      <c r="A13642" s="94" t="s">
        <v>44491</v>
      </c>
      <c r="B13642" t="s">
        <v>44492</v>
      </c>
      <c r="C13642" t="s">
        <v>3275</v>
      </c>
      <c r="D13642">
        <v>58.47</v>
      </c>
      <c r="E13642" t="s">
        <v>30879</v>
      </c>
    </row>
    <row r="13643" spans="1:5" hidden="1" x14ac:dyDescent="0.2">
      <c r="A13643" s="94" t="s">
        <v>12043</v>
      </c>
      <c r="B13643" t="s">
        <v>12044</v>
      </c>
      <c r="C13643" t="s">
        <v>3275</v>
      </c>
      <c r="D13643">
        <v>123.59</v>
      </c>
      <c r="E13643" t="s">
        <v>30879</v>
      </c>
    </row>
    <row r="13644" spans="1:5" hidden="1" x14ac:dyDescent="0.2">
      <c r="A13644" s="94" t="s">
        <v>12045</v>
      </c>
      <c r="B13644" t="s">
        <v>12046</v>
      </c>
      <c r="C13644" t="s">
        <v>3275</v>
      </c>
      <c r="D13644">
        <v>101.59</v>
      </c>
      <c r="E13644" t="s">
        <v>30879</v>
      </c>
    </row>
    <row r="13645" spans="1:5" hidden="1" x14ac:dyDescent="0.2">
      <c r="A13645" s="94" t="s">
        <v>12047</v>
      </c>
      <c r="B13645" t="s">
        <v>12048</v>
      </c>
      <c r="C13645" t="s">
        <v>3275</v>
      </c>
      <c r="D13645">
        <v>130.22999999999999</v>
      </c>
      <c r="E13645" t="s">
        <v>30879</v>
      </c>
    </row>
    <row r="13646" spans="1:5" hidden="1" x14ac:dyDescent="0.2">
      <c r="A13646" s="94" t="s">
        <v>12049</v>
      </c>
      <c r="B13646" t="s">
        <v>12050</v>
      </c>
      <c r="C13646" t="s">
        <v>3275</v>
      </c>
      <c r="D13646">
        <v>110.3</v>
      </c>
      <c r="E13646" t="s">
        <v>30879</v>
      </c>
    </row>
    <row r="13647" spans="1:5" hidden="1" x14ac:dyDescent="0.2">
      <c r="A13647" s="94" t="s">
        <v>23240</v>
      </c>
      <c r="B13647" t="s">
        <v>23241</v>
      </c>
      <c r="C13647" t="s">
        <v>3275</v>
      </c>
      <c r="D13647">
        <v>155.47999999999999</v>
      </c>
      <c r="E13647" t="s">
        <v>30879</v>
      </c>
    </row>
    <row r="13648" spans="1:5" hidden="1" x14ac:dyDescent="0.2">
      <c r="A13648" s="94" t="s">
        <v>12051</v>
      </c>
      <c r="B13648" t="s">
        <v>12052</v>
      </c>
      <c r="C13648" t="s">
        <v>3275</v>
      </c>
      <c r="D13648">
        <v>116.21</v>
      </c>
      <c r="E13648" t="s">
        <v>30879</v>
      </c>
    </row>
    <row r="13649" spans="1:5" hidden="1" x14ac:dyDescent="0.2">
      <c r="A13649" s="94" t="s">
        <v>12053</v>
      </c>
      <c r="B13649" t="s">
        <v>12054</v>
      </c>
      <c r="C13649" t="s">
        <v>3275</v>
      </c>
      <c r="D13649">
        <v>159.47</v>
      </c>
      <c r="E13649" t="s">
        <v>30879</v>
      </c>
    </row>
    <row r="13650" spans="1:5" hidden="1" x14ac:dyDescent="0.2">
      <c r="A13650" s="94" t="s">
        <v>23242</v>
      </c>
      <c r="B13650" t="s">
        <v>44484</v>
      </c>
      <c r="C13650" t="s">
        <v>3275</v>
      </c>
      <c r="D13650">
        <v>120.93</v>
      </c>
      <c r="E13650" t="s">
        <v>30879</v>
      </c>
    </row>
    <row r="13651" spans="1:5" hidden="1" x14ac:dyDescent="0.2">
      <c r="A13651" s="94" t="s">
        <v>23243</v>
      </c>
      <c r="B13651" t="s">
        <v>44493</v>
      </c>
      <c r="C13651" t="s">
        <v>3275</v>
      </c>
      <c r="D13651">
        <v>191.36</v>
      </c>
      <c r="E13651" t="s">
        <v>30879</v>
      </c>
    </row>
    <row r="13652" spans="1:5" hidden="1" x14ac:dyDescent="0.2">
      <c r="A13652" s="94" t="s">
        <v>23244</v>
      </c>
      <c r="B13652" t="s">
        <v>23245</v>
      </c>
      <c r="C13652" t="s">
        <v>3275</v>
      </c>
      <c r="D13652">
        <v>68.44</v>
      </c>
      <c r="E13652" t="s">
        <v>30879</v>
      </c>
    </row>
    <row r="13653" spans="1:5" hidden="1" x14ac:dyDescent="0.2">
      <c r="A13653" s="94" t="s">
        <v>23246</v>
      </c>
      <c r="B13653" t="s">
        <v>23247</v>
      </c>
      <c r="C13653" t="s">
        <v>3275</v>
      </c>
      <c r="D13653">
        <v>69.77</v>
      </c>
      <c r="E13653" t="s">
        <v>30879</v>
      </c>
    </row>
    <row r="13654" spans="1:5" hidden="1" x14ac:dyDescent="0.2">
      <c r="A13654" s="94" t="s">
        <v>23248</v>
      </c>
      <c r="B13654" t="s">
        <v>23249</v>
      </c>
      <c r="C13654" t="s">
        <v>3275</v>
      </c>
      <c r="D13654">
        <v>75.75</v>
      </c>
      <c r="E13654" t="s">
        <v>30879</v>
      </c>
    </row>
    <row r="13655" spans="1:5" hidden="1" x14ac:dyDescent="0.2">
      <c r="A13655" s="94" t="s">
        <v>23250</v>
      </c>
      <c r="B13655" t="s">
        <v>44481</v>
      </c>
      <c r="C13655" t="s">
        <v>3275</v>
      </c>
      <c r="D13655">
        <v>114.29</v>
      </c>
      <c r="E13655" t="s">
        <v>30879</v>
      </c>
    </row>
    <row r="13656" spans="1:5" hidden="1" x14ac:dyDescent="0.2">
      <c r="A13656" s="94" t="s">
        <v>23251</v>
      </c>
      <c r="B13656" t="s">
        <v>44485</v>
      </c>
      <c r="C13656" t="s">
        <v>3275</v>
      </c>
      <c r="D13656">
        <v>135.55000000000001</v>
      </c>
      <c r="E13656" t="s">
        <v>30879</v>
      </c>
    </row>
    <row r="13657" spans="1:5" hidden="1" x14ac:dyDescent="0.2">
      <c r="A13657" s="94" t="s">
        <v>23252</v>
      </c>
      <c r="B13657" t="s">
        <v>44486</v>
      </c>
      <c r="C13657" t="s">
        <v>3275</v>
      </c>
      <c r="D13657">
        <v>190.03</v>
      </c>
      <c r="E13657" t="s">
        <v>30879</v>
      </c>
    </row>
    <row r="13658" spans="1:5" hidden="1" x14ac:dyDescent="0.2">
      <c r="A13658" s="94" t="s">
        <v>23253</v>
      </c>
      <c r="B13658" t="s">
        <v>44501</v>
      </c>
      <c r="C13658" t="s">
        <v>2815</v>
      </c>
      <c r="D13658">
        <v>67.81</v>
      </c>
      <c r="E13658" t="s">
        <v>30879</v>
      </c>
    </row>
    <row r="13659" spans="1:5" hidden="1" x14ac:dyDescent="0.2">
      <c r="A13659" s="94" t="s">
        <v>23254</v>
      </c>
      <c r="B13659" t="s">
        <v>44504</v>
      </c>
      <c r="C13659" t="s">
        <v>2815</v>
      </c>
      <c r="D13659">
        <v>69.31</v>
      </c>
      <c r="E13659" t="s">
        <v>30879</v>
      </c>
    </row>
    <row r="13660" spans="1:5" hidden="1" x14ac:dyDescent="0.2">
      <c r="A13660" s="94" t="s">
        <v>23255</v>
      </c>
      <c r="B13660" t="s">
        <v>44505</v>
      </c>
      <c r="C13660" t="s">
        <v>2815</v>
      </c>
      <c r="D13660">
        <v>72.34</v>
      </c>
      <c r="E13660" t="s">
        <v>30879</v>
      </c>
    </row>
    <row r="13661" spans="1:5" hidden="1" x14ac:dyDescent="0.2">
      <c r="A13661" s="94" t="s">
        <v>23256</v>
      </c>
      <c r="B13661" t="s">
        <v>44506</v>
      </c>
      <c r="C13661" t="s">
        <v>2815</v>
      </c>
      <c r="D13661">
        <v>75.349999999999994</v>
      </c>
      <c r="E13661" t="s">
        <v>30879</v>
      </c>
    </row>
    <row r="13662" spans="1:5" hidden="1" x14ac:dyDescent="0.2">
      <c r="A13662" s="94" t="s">
        <v>23257</v>
      </c>
      <c r="B13662" t="s">
        <v>44507</v>
      </c>
      <c r="C13662" t="s">
        <v>2815</v>
      </c>
      <c r="D13662">
        <v>78.36</v>
      </c>
      <c r="E13662" t="s">
        <v>30879</v>
      </c>
    </row>
    <row r="13663" spans="1:5" hidden="1" x14ac:dyDescent="0.2">
      <c r="A13663" s="94" t="s">
        <v>12055</v>
      </c>
      <c r="B13663" t="s">
        <v>12056</v>
      </c>
      <c r="C13663" t="s">
        <v>614</v>
      </c>
      <c r="D13663">
        <v>86.38</v>
      </c>
      <c r="E13663" t="s">
        <v>30879</v>
      </c>
    </row>
    <row r="13664" spans="1:5" hidden="1" x14ac:dyDescent="0.2">
      <c r="A13664" s="94" t="s">
        <v>12057</v>
      </c>
      <c r="B13664" t="s">
        <v>12058</v>
      </c>
      <c r="C13664" t="s">
        <v>614</v>
      </c>
      <c r="D13664">
        <v>139.53</v>
      </c>
      <c r="E13664" t="s">
        <v>30879</v>
      </c>
    </row>
    <row r="13665" spans="1:5" hidden="1" x14ac:dyDescent="0.2">
      <c r="A13665" s="94" t="s">
        <v>23258</v>
      </c>
      <c r="B13665" t="s">
        <v>44478</v>
      </c>
      <c r="C13665" t="s">
        <v>614</v>
      </c>
      <c r="D13665">
        <v>118.27</v>
      </c>
      <c r="E13665" t="s">
        <v>30879</v>
      </c>
    </row>
    <row r="13666" spans="1:5" hidden="1" x14ac:dyDescent="0.2">
      <c r="A13666" s="94" t="s">
        <v>12059</v>
      </c>
      <c r="B13666" t="s">
        <v>12060</v>
      </c>
      <c r="C13666" t="s">
        <v>614</v>
      </c>
      <c r="D13666">
        <v>99.67</v>
      </c>
      <c r="E13666" t="s">
        <v>30879</v>
      </c>
    </row>
    <row r="13667" spans="1:5" hidden="1" x14ac:dyDescent="0.2">
      <c r="A13667" s="94" t="s">
        <v>44581</v>
      </c>
      <c r="B13667" t="s">
        <v>44582</v>
      </c>
      <c r="C13667" t="s">
        <v>614</v>
      </c>
      <c r="D13667">
        <v>52.64</v>
      </c>
      <c r="E13667" t="s">
        <v>30879</v>
      </c>
    </row>
    <row r="13668" spans="1:5" hidden="1" x14ac:dyDescent="0.2">
      <c r="A13668" s="94" t="s">
        <v>23259</v>
      </c>
      <c r="B13668" t="s">
        <v>44296</v>
      </c>
      <c r="C13668" t="s">
        <v>3275</v>
      </c>
      <c r="D13668">
        <v>159.31</v>
      </c>
      <c r="E13668" t="s">
        <v>30879</v>
      </c>
    </row>
    <row r="13669" spans="1:5" hidden="1" x14ac:dyDescent="0.2">
      <c r="A13669" s="94" t="s">
        <v>12061</v>
      </c>
      <c r="B13669" t="s">
        <v>12062</v>
      </c>
      <c r="C13669" t="s">
        <v>2847</v>
      </c>
      <c r="D13669">
        <v>11.74</v>
      </c>
      <c r="E13669" t="s">
        <v>30879</v>
      </c>
    </row>
    <row r="13670" spans="1:5" hidden="1" x14ac:dyDescent="0.2">
      <c r="A13670" s="94" t="s">
        <v>228</v>
      </c>
      <c r="B13670" t="s">
        <v>12063</v>
      </c>
      <c r="C13670" t="s">
        <v>2815</v>
      </c>
      <c r="D13670">
        <v>6.97</v>
      </c>
      <c r="E13670" t="s">
        <v>30879</v>
      </c>
    </row>
    <row r="13671" spans="1:5" hidden="1" x14ac:dyDescent="0.2">
      <c r="A13671" s="94" t="s">
        <v>169</v>
      </c>
      <c r="B13671" t="s">
        <v>12064</v>
      </c>
      <c r="C13671" t="s">
        <v>2815</v>
      </c>
      <c r="D13671">
        <v>67.459999999999994</v>
      </c>
      <c r="E13671" t="s">
        <v>30879</v>
      </c>
    </row>
    <row r="13672" spans="1:5" hidden="1" x14ac:dyDescent="0.2">
      <c r="A13672" s="94" t="s">
        <v>23260</v>
      </c>
      <c r="B13672" t="s">
        <v>44259</v>
      </c>
      <c r="C13672" t="s">
        <v>2815</v>
      </c>
      <c r="D13672">
        <v>178.15</v>
      </c>
      <c r="E13672" t="s">
        <v>30879</v>
      </c>
    </row>
    <row r="13673" spans="1:5" hidden="1" x14ac:dyDescent="0.2">
      <c r="A13673" s="94" t="s">
        <v>12065</v>
      </c>
      <c r="B13673" t="s">
        <v>12066</v>
      </c>
      <c r="C13673" t="s">
        <v>2815</v>
      </c>
      <c r="D13673">
        <v>6.16</v>
      </c>
      <c r="E13673" t="s">
        <v>30879</v>
      </c>
    </row>
    <row r="13674" spans="1:5" hidden="1" x14ac:dyDescent="0.2">
      <c r="A13674" s="94" t="s">
        <v>12067</v>
      </c>
      <c r="B13674" t="s">
        <v>44266</v>
      </c>
      <c r="C13674" t="s">
        <v>2815</v>
      </c>
      <c r="D13674">
        <v>59.82</v>
      </c>
      <c r="E13674" t="s">
        <v>30879</v>
      </c>
    </row>
    <row r="13675" spans="1:5" hidden="1" x14ac:dyDescent="0.2">
      <c r="A13675" s="94" t="s">
        <v>12068</v>
      </c>
      <c r="B13675" t="s">
        <v>12069</v>
      </c>
      <c r="C13675" t="s">
        <v>614</v>
      </c>
      <c r="D13675">
        <v>23.4</v>
      </c>
      <c r="E13675" t="s">
        <v>30879</v>
      </c>
    </row>
    <row r="13676" spans="1:5" hidden="1" x14ac:dyDescent="0.2">
      <c r="A13676" s="94" t="s">
        <v>12070</v>
      </c>
      <c r="B13676" t="s">
        <v>44390</v>
      </c>
      <c r="C13676" t="s">
        <v>2815</v>
      </c>
      <c r="D13676">
        <v>7.15</v>
      </c>
      <c r="E13676" t="s">
        <v>30879</v>
      </c>
    </row>
    <row r="13677" spans="1:5" hidden="1" x14ac:dyDescent="0.2">
      <c r="A13677" s="94" t="s">
        <v>322</v>
      </c>
      <c r="B13677" t="s">
        <v>44272</v>
      </c>
      <c r="C13677" t="s">
        <v>2815</v>
      </c>
      <c r="D13677">
        <v>48.89</v>
      </c>
      <c r="E13677" t="s">
        <v>30879</v>
      </c>
    </row>
    <row r="13678" spans="1:5" hidden="1" x14ac:dyDescent="0.2">
      <c r="A13678" s="94" t="s">
        <v>12071</v>
      </c>
      <c r="B13678" t="s">
        <v>12072</v>
      </c>
      <c r="C13678" t="s">
        <v>614</v>
      </c>
      <c r="D13678">
        <v>23.4</v>
      </c>
      <c r="E13678" t="s">
        <v>30879</v>
      </c>
    </row>
    <row r="13679" spans="1:5" hidden="1" x14ac:dyDescent="0.2">
      <c r="A13679" s="94" t="s">
        <v>12073</v>
      </c>
      <c r="B13679" t="s">
        <v>12074</v>
      </c>
      <c r="C13679" t="s">
        <v>2815</v>
      </c>
      <c r="D13679">
        <v>7.15</v>
      </c>
      <c r="E13679" t="s">
        <v>30879</v>
      </c>
    </row>
    <row r="13680" spans="1:5" hidden="1" x14ac:dyDescent="0.2">
      <c r="A13680" s="94" t="s">
        <v>173</v>
      </c>
      <c r="B13680" t="s">
        <v>174</v>
      </c>
      <c r="C13680" t="s">
        <v>2815</v>
      </c>
      <c r="D13680">
        <v>48.89</v>
      </c>
      <c r="E13680" t="s">
        <v>30879</v>
      </c>
    </row>
    <row r="13681" spans="1:5" hidden="1" x14ac:dyDescent="0.2">
      <c r="A13681" s="94" t="s">
        <v>44379</v>
      </c>
      <c r="B13681" t="s">
        <v>44380</v>
      </c>
      <c r="C13681" t="s">
        <v>2815</v>
      </c>
      <c r="D13681">
        <v>7.56</v>
      </c>
      <c r="E13681" t="s">
        <v>30879</v>
      </c>
    </row>
    <row r="13682" spans="1:5" hidden="1" x14ac:dyDescent="0.2">
      <c r="A13682" s="94" t="s">
        <v>12075</v>
      </c>
      <c r="B13682" t="s">
        <v>12076</v>
      </c>
      <c r="C13682" t="s">
        <v>2815</v>
      </c>
      <c r="D13682">
        <v>72.02</v>
      </c>
      <c r="E13682" t="s">
        <v>30879</v>
      </c>
    </row>
    <row r="13683" spans="1:5" hidden="1" x14ac:dyDescent="0.2">
      <c r="A13683" s="94" t="s">
        <v>12077</v>
      </c>
      <c r="B13683" t="s">
        <v>12078</v>
      </c>
      <c r="C13683" t="s">
        <v>2815</v>
      </c>
      <c r="D13683">
        <v>123.39</v>
      </c>
      <c r="E13683" t="s">
        <v>30879</v>
      </c>
    </row>
    <row r="13684" spans="1:5" hidden="1" x14ac:dyDescent="0.2">
      <c r="A13684" s="94" t="s">
        <v>23261</v>
      </c>
      <c r="B13684" t="s">
        <v>23262</v>
      </c>
      <c r="C13684" t="s">
        <v>614</v>
      </c>
      <c r="D13684">
        <v>23.45</v>
      </c>
      <c r="E13684" t="s">
        <v>30879</v>
      </c>
    </row>
    <row r="13685" spans="1:5" hidden="1" x14ac:dyDescent="0.2">
      <c r="A13685" s="94" t="s">
        <v>12079</v>
      </c>
      <c r="B13685" t="s">
        <v>12080</v>
      </c>
      <c r="C13685" t="s">
        <v>2815</v>
      </c>
      <c r="D13685">
        <v>5.16</v>
      </c>
      <c r="E13685" t="s">
        <v>30879</v>
      </c>
    </row>
    <row r="13686" spans="1:5" hidden="1" x14ac:dyDescent="0.2">
      <c r="A13686" s="94" t="s">
        <v>170</v>
      </c>
      <c r="B13686" t="s">
        <v>171</v>
      </c>
      <c r="C13686" t="s">
        <v>2815</v>
      </c>
      <c r="D13686">
        <v>40.18</v>
      </c>
      <c r="E13686" t="s">
        <v>30879</v>
      </c>
    </row>
    <row r="13687" spans="1:5" hidden="1" x14ac:dyDescent="0.2">
      <c r="A13687" s="94" t="s">
        <v>12081</v>
      </c>
      <c r="B13687" t="s">
        <v>12082</v>
      </c>
      <c r="C13687" t="s">
        <v>2815</v>
      </c>
      <c r="D13687">
        <v>177.37</v>
      </c>
      <c r="E13687" t="s">
        <v>30879</v>
      </c>
    </row>
    <row r="13688" spans="1:5" hidden="1" x14ac:dyDescent="0.2">
      <c r="A13688" s="94" t="s">
        <v>44269</v>
      </c>
      <c r="B13688" t="s">
        <v>44270</v>
      </c>
      <c r="C13688" t="s">
        <v>614</v>
      </c>
      <c r="D13688">
        <v>28.22</v>
      </c>
      <c r="E13688" t="s">
        <v>30879</v>
      </c>
    </row>
    <row r="13689" spans="1:5" hidden="1" x14ac:dyDescent="0.2">
      <c r="A13689" s="94" t="s">
        <v>12083</v>
      </c>
      <c r="B13689" t="s">
        <v>12084</v>
      </c>
      <c r="C13689" t="s">
        <v>2815</v>
      </c>
      <c r="D13689">
        <v>5.16</v>
      </c>
      <c r="E13689" t="s">
        <v>30879</v>
      </c>
    </row>
    <row r="13690" spans="1:5" hidden="1" x14ac:dyDescent="0.2">
      <c r="A13690" s="94" t="s">
        <v>12085</v>
      </c>
      <c r="B13690" t="s">
        <v>12086</v>
      </c>
      <c r="C13690" t="s">
        <v>2815</v>
      </c>
      <c r="D13690">
        <v>45.97</v>
      </c>
      <c r="E13690" t="s">
        <v>30879</v>
      </c>
    </row>
    <row r="13691" spans="1:5" hidden="1" x14ac:dyDescent="0.2">
      <c r="A13691" s="94" t="s">
        <v>12087</v>
      </c>
      <c r="B13691" t="s">
        <v>12088</v>
      </c>
      <c r="C13691" t="s">
        <v>2815</v>
      </c>
      <c r="D13691">
        <v>186.04</v>
      </c>
      <c r="E13691" t="s">
        <v>30879</v>
      </c>
    </row>
    <row r="13692" spans="1:5" hidden="1" x14ac:dyDescent="0.2">
      <c r="A13692" s="94" t="s">
        <v>12089</v>
      </c>
      <c r="B13692" t="s">
        <v>12090</v>
      </c>
      <c r="C13692" t="s">
        <v>2815</v>
      </c>
      <c r="D13692">
        <v>5.16</v>
      </c>
      <c r="E13692" t="s">
        <v>30879</v>
      </c>
    </row>
    <row r="13693" spans="1:5" hidden="1" x14ac:dyDescent="0.2">
      <c r="A13693" s="94" t="s">
        <v>12091</v>
      </c>
      <c r="B13693" t="s">
        <v>12092</v>
      </c>
      <c r="C13693" t="s">
        <v>2815</v>
      </c>
      <c r="D13693">
        <v>45.97</v>
      </c>
      <c r="E13693" t="s">
        <v>30879</v>
      </c>
    </row>
    <row r="13694" spans="1:5" hidden="1" x14ac:dyDescent="0.2">
      <c r="A13694" s="94" t="s">
        <v>23263</v>
      </c>
      <c r="B13694" t="s">
        <v>23264</v>
      </c>
      <c r="C13694" t="s">
        <v>2815</v>
      </c>
      <c r="D13694">
        <v>6.17</v>
      </c>
      <c r="E13694" t="s">
        <v>30879</v>
      </c>
    </row>
    <row r="13695" spans="1:5" hidden="1" x14ac:dyDescent="0.2">
      <c r="A13695" s="94" t="s">
        <v>12093</v>
      </c>
      <c r="B13695" t="s">
        <v>12094</v>
      </c>
      <c r="C13695" t="s">
        <v>2815</v>
      </c>
      <c r="D13695">
        <v>6.17</v>
      </c>
      <c r="E13695" t="s">
        <v>30879</v>
      </c>
    </row>
    <row r="13696" spans="1:5" hidden="1" x14ac:dyDescent="0.2">
      <c r="A13696" s="94" t="s">
        <v>12095</v>
      </c>
      <c r="B13696" t="s">
        <v>12096</v>
      </c>
      <c r="C13696" t="s">
        <v>2815</v>
      </c>
      <c r="D13696">
        <v>5.4</v>
      </c>
      <c r="E13696" t="s">
        <v>30879</v>
      </c>
    </row>
    <row r="13697" spans="1:5" hidden="1" x14ac:dyDescent="0.2">
      <c r="A13697" s="94" t="s">
        <v>23265</v>
      </c>
      <c r="B13697" t="s">
        <v>23266</v>
      </c>
      <c r="C13697" t="s">
        <v>2815</v>
      </c>
      <c r="D13697">
        <v>42.87</v>
      </c>
      <c r="E13697" t="s">
        <v>30879</v>
      </c>
    </row>
    <row r="13698" spans="1:5" hidden="1" x14ac:dyDescent="0.2">
      <c r="A13698" s="94" t="s">
        <v>23267</v>
      </c>
      <c r="B13698" t="s">
        <v>23268</v>
      </c>
      <c r="C13698" t="s">
        <v>614</v>
      </c>
      <c r="D13698">
        <v>23.45</v>
      </c>
      <c r="E13698" t="s">
        <v>30879</v>
      </c>
    </row>
    <row r="13699" spans="1:5" hidden="1" x14ac:dyDescent="0.2">
      <c r="A13699" s="94" t="s">
        <v>12097</v>
      </c>
      <c r="B13699" t="s">
        <v>12098</v>
      </c>
      <c r="C13699" t="s">
        <v>2815</v>
      </c>
      <c r="D13699">
        <v>5.16</v>
      </c>
      <c r="E13699" t="s">
        <v>30879</v>
      </c>
    </row>
    <row r="13700" spans="1:5" hidden="1" x14ac:dyDescent="0.2">
      <c r="A13700" s="94" t="s">
        <v>12099</v>
      </c>
      <c r="B13700" t="s">
        <v>12100</v>
      </c>
      <c r="C13700" t="s">
        <v>2815</v>
      </c>
      <c r="D13700">
        <v>41.28</v>
      </c>
      <c r="E13700" t="s">
        <v>30879</v>
      </c>
    </row>
    <row r="13701" spans="1:5" hidden="1" x14ac:dyDescent="0.2">
      <c r="A13701" s="94" t="s">
        <v>23269</v>
      </c>
      <c r="B13701" t="s">
        <v>23270</v>
      </c>
      <c r="C13701" t="s">
        <v>2815</v>
      </c>
      <c r="D13701">
        <v>163.30000000000001</v>
      </c>
      <c r="E13701" t="s">
        <v>30879</v>
      </c>
    </row>
    <row r="13702" spans="1:5" hidden="1" x14ac:dyDescent="0.2">
      <c r="A13702" s="94" t="s">
        <v>23271</v>
      </c>
      <c r="B13702" t="s">
        <v>23272</v>
      </c>
      <c r="C13702" t="s">
        <v>614</v>
      </c>
      <c r="D13702">
        <v>23.45</v>
      </c>
      <c r="E13702" t="s">
        <v>30879</v>
      </c>
    </row>
    <row r="13703" spans="1:5" hidden="1" x14ac:dyDescent="0.2">
      <c r="A13703" s="94" t="s">
        <v>12101</v>
      </c>
      <c r="B13703" t="s">
        <v>12102</v>
      </c>
      <c r="C13703" t="s">
        <v>2815</v>
      </c>
      <c r="D13703">
        <v>5.16</v>
      </c>
      <c r="E13703" t="s">
        <v>30879</v>
      </c>
    </row>
    <row r="13704" spans="1:5" hidden="1" x14ac:dyDescent="0.2">
      <c r="A13704" s="94" t="s">
        <v>12103</v>
      </c>
      <c r="B13704" t="s">
        <v>12104</v>
      </c>
      <c r="C13704" t="s">
        <v>2815</v>
      </c>
      <c r="D13704">
        <v>46.03</v>
      </c>
      <c r="E13704" t="s">
        <v>30879</v>
      </c>
    </row>
    <row r="13705" spans="1:5" hidden="1" x14ac:dyDescent="0.2">
      <c r="A13705" s="94" t="s">
        <v>23273</v>
      </c>
      <c r="B13705" t="s">
        <v>23274</v>
      </c>
      <c r="C13705" t="s">
        <v>2815</v>
      </c>
      <c r="D13705">
        <v>125.53</v>
      </c>
      <c r="E13705" t="s">
        <v>30879</v>
      </c>
    </row>
    <row r="13706" spans="1:5" hidden="1" x14ac:dyDescent="0.2">
      <c r="A13706" s="94" t="s">
        <v>23275</v>
      </c>
      <c r="B13706" t="s">
        <v>23276</v>
      </c>
      <c r="C13706" t="s">
        <v>614</v>
      </c>
      <c r="D13706">
        <v>26.52</v>
      </c>
      <c r="E13706" t="s">
        <v>30879</v>
      </c>
    </row>
    <row r="13707" spans="1:5" hidden="1" x14ac:dyDescent="0.2">
      <c r="A13707" s="94" t="s">
        <v>12105</v>
      </c>
      <c r="B13707" t="s">
        <v>12106</v>
      </c>
      <c r="C13707" t="s">
        <v>2815</v>
      </c>
      <c r="D13707">
        <v>5.16</v>
      </c>
      <c r="E13707" t="s">
        <v>30879</v>
      </c>
    </row>
    <row r="13708" spans="1:5" hidden="1" x14ac:dyDescent="0.2">
      <c r="A13708" s="94" t="s">
        <v>12107</v>
      </c>
      <c r="B13708" t="s">
        <v>12108</v>
      </c>
      <c r="C13708" t="s">
        <v>2815</v>
      </c>
      <c r="D13708">
        <v>38.86</v>
      </c>
      <c r="E13708" t="s">
        <v>30879</v>
      </c>
    </row>
    <row r="13709" spans="1:5" hidden="1" x14ac:dyDescent="0.2">
      <c r="A13709" s="94" t="s">
        <v>44260</v>
      </c>
      <c r="B13709" t="s">
        <v>44261</v>
      </c>
      <c r="C13709" t="s">
        <v>2815</v>
      </c>
      <c r="D13709">
        <v>130.25</v>
      </c>
      <c r="E13709" t="s">
        <v>30879</v>
      </c>
    </row>
    <row r="13710" spans="1:5" hidden="1" x14ac:dyDescent="0.2">
      <c r="A13710" s="94" t="s">
        <v>23277</v>
      </c>
      <c r="B13710" t="s">
        <v>23278</v>
      </c>
      <c r="C13710" t="s">
        <v>2815</v>
      </c>
      <c r="D13710">
        <v>5.16</v>
      </c>
      <c r="E13710" t="s">
        <v>30879</v>
      </c>
    </row>
    <row r="13711" spans="1:5" hidden="1" x14ac:dyDescent="0.2">
      <c r="A13711" s="94" t="s">
        <v>23279</v>
      </c>
      <c r="B13711" t="s">
        <v>23280</v>
      </c>
      <c r="C13711" t="s">
        <v>2815</v>
      </c>
      <c r="D13711">
        <v>47.37</v>
      </c>
      <c r="E13711" t="s">
        <v>30879</v>
      </c>
    </row>
    <row r="13712" spans="1:5" hidden="1" x14ac:dyDescent="0.2">
      <c r="A13712" s="94" t="s">
        <v>12109</v>
      </c>
      <c r="B13712" t="s">
        <v>44389</v>
      </c>
      <c r="C13712" t="s">
        <v>2815</v>
      </c>
      <c r="D13712">
        <v>6.16</v>
      </c>
      <c r="E13712" t="s">
        <v>30879</v>
      </c>
    </row>
    <row r="13713" spans="1:5" hidden="1" x14ac:dyDescent="0.2">
      <c r="A13713" s="94" t="s">
        <v>172</v>
      </c>
      <c r="B13713" t="s">
        <v>44271</v>
      </c>
      <c r="C13713" t="s">
        <v>2815</v>
      </c>
      <c r="D13713">
        <v>63.63</v>
      </c>
      <c r="E13713" t="s">
        <v>30879</v>
      </c>
    </row>
    <row r="13714" spans="1:5" hidden="1" x14ac:dyDescent="0.2">
      <c r="A13714" s="94" t="s">
        <v>23281</v>
      </c>
      <c r="B13714" t="s">
        <v>23282</v>
      </c>
      <c r="C13714" t="s">
        <v>2815</v>
      </c>
      <c r="D13714">
        <v>125.63</v>
      </c>
      <c r="E13714" t="s">
        <v>30879</v>
      </c>
    </row>
    <row r="13715" spans="1:5" hidden="1" x14ac:dyDescent="0.2">
      <c r="A13715" s="94" t="s">
        <v>23283</v>
      </c>
      <c r="B13715" t="s">
        <v>23284</v>
      </c>
      <c r="C13715" t="s">
        <v>614</v>
      </c>
      <c r="D13715">
        <v>23.41</v>
      </c>
      <c r="E13715" t="s">
        <v>30879</v>
      </c>
    </row>
    <row r="13716" spans="1:5" hidden="1" x14ac:dyDescent="0.2">
      <c r="A13716" s="94" t="s">
        <v>12110</v>
      </c>
      <c r="B13716" t="s">
        <v>12111</v>
      </c>
      <c r="C13716" t="s">
        <v>2815</v>
      </c>
      <c r="D13716">
        <v>5.4</v>
      </c>
      <c r="E13716" t="s">
        <v>30879</v>
      </c>
    </row>
    <row r="13717" spans="1:5" hidden="1" x14ac:dyDescent="0.2">
      <c r="A13717" s="94" t="s">
        <v>12112</v>
      </c>
      <c r="B13717" t="s">
        <v>12113</v>
      </c>
      <c r="C13717" t="s">
        <v>2815</v>
      </c>
      <c r="D13717">
        <v>42.32</v>
      </c>
      <c r="E13717" t="s">
        <v>30879</v>
      </c>
    </row>
    <row r="13718" spans="1:5" hidden="1" x14ac:dyDescent="0.2">
      <c r="A13718" s="94" t="s">
        <v>12114</v>
      </c>
      <c r="B13718" t="s">
        <v>12115</v>
      </c>
      <c r="C13718" t="s">
        <v>2815</v>
      </c>
      <c r="D13718">
        <v>5.4</v>
      </c>
      <c r="E13718" t="s">
        <v>30879</v>
      </c>
    </row>
    <row r="13719" spans="1:5" hidden="1" x14ac:dyDescent="0.2">
      <c r="A13719" s="94" t="s">
        <v>23285</v>
      </c>
      <c r="B13719" t="s">
        <v>23286</v>
      </c>
      <c r="C13719" t="s">
        <v>2815</v>
      </c>
      <c r="D13719">
        <v>5.4</v>
      </c>
      <c r="E13719" t="s">
        <v>30879</v>
      </c>
    </row>
    <row r="13720" spans="1:5" hidden="1" x14ac:dyDescent="0.2">
      <c r="A13720" s="94" t="s">
        <v>12116</v>
      </c>
      <c r="B13720" t="s">
        <v>12117</v>
      </c>
      <c r="C13720" t="s">
        <v>2815</v>
      </c>
      <c r="D13720">
        <v>6.17</v>
      </c>
      <c r="E13720" t="s">
        <v>30879</v>
      </c>
    </row>
    <row r="13721" spans="1:5" hidden="1" x14ac:dyDescent="0.2">
      <c r="A13721" s="94" t="s">
        <v>23287</v>
      </c>
      <c r="B13721" t="s">
        <v>23288</v>
      </c>
      <c r="C13721" t="s">
        <v>2815</v>
      </c>
      <c r="D13721">
        <v>42.33</v>
      </c>
      <c r="E13721" t="s">
        <v>30879</v>
      </c>
    </row>
    <row r="13722" spans="1:5" hidden="1" x14ac:dyDescent="0.2">
      <c r="A13722" s="94" t="s">
        <v>23289</v>
      </c>
      <c r="B13722" t="s">
        <v>23290</v>
      </c>
      <c r="C13722" t="s">
        <v>614</v>
      </c>
      <c r="D13722">
        <v>26.33</v>
      </c>
      <c r="E13722" t="s">
        <v>30879</v>
      </c>
    </row>
    <row r="13723" spans="1:5" hidden="1" x14ac:dyDescent="0.2">
      <c r="A13723" s="94" t="s">
        <v>12118</v>
      </c>
      <c r="B13723" t="s">
        <v>12119</v>
      </c>
      <c r="C13723" t="s">
        <v>2815</v>
      </c>
      <c r="D13723">
        <v>6.17</v>
      </c>
      <c r="E13723" t="s">
        <v>30879</v>
      </c>
    </row>
    <row r="13724" spans="1:5" hidden="1" x14ac:dyDescent="0.2">
      <c r="A13724" s="94" t="s">
        <v>12120</v>
      </c>
      <c r="B13724" t="s">
        <v>12121</v>
      </c>
      <c r="C13724" t="s">
        <v>2815</v>
      </c>
      <c r="D13724">
        <v>49.33</v>
      </c>
      <c r="E13724" t="s">
        <v>30879</v>
      </c>
    </row>
    <row r="13725" spans="1:5" hidden="1" x14ac:dyDescent="0.2">
      <c r="A13725" s="94" t="s">
        <v>23291</v>
      </c>
      <c r="B13725" t="s">
        <v>23292</v>
      </c>
      <c r="C13725" t="s">
        <v>614</v>
      </c>
      <c r="D13725">
        <v>23.45</v>
      </c>
      <c r="E13725" t="s">
        <v>30879</v>
      </c>
    </row>
    <row r="13726" spans="1:5" hidden="1" x14ac:dyDescent="0.2">
      <c r="A13726" s="94" t="s">
        <v>12122</v>
      </c>
      <c r="B13726" t="s">
        <v>12123</v>
      </c>
      <c r="C13726" t="s">
        <v>2815</v>
      </c>
      <c r="D13726">
        <v>5.67</v>
      </c>
      <c r="E13726" t="s">
        <v>30879</v>
      </c>
    </row>
    <row r="13727" spans="1:5" hidden="1" x14ac:dyDescent="0.2">
      <c r="A13727" s="94" t="s">
        <v>210</v>
      </c>
      <c r="B13727" t="s">
        <v>211</v>
      </c>
      <c r="C13727" t="s">
        <v>2815</v>
      </c>
      <c r="D13727">
        <v>47.17</v>
      </c>
      <c r="E13727" t="s">
        <v>30879</v>
      </c>
    </row>
    <row r="13728" spans="1:5" hidden="1" x14ac:dyDescent="0.2">
      <c r="A13728" s="94" t="s">
        <v>23293</v>
      </c>
      <c r="B13728" t="s">
        <v>23294</v>
      </c>
      <c r="C13728" t="s">
        <v>2815</v>
      </c>
      <c r="D13728">
        <v>125.63</v>
      </c>
      <c r="E13728" t="s">
        <v>30879</v>
      </c>
    </row>
    <row r="13729" spans="1:5" hidden="1" x14ac:dyDescent="0.2">
      <c r="A13729" s="94" t="s">
        <v>23295</v>
      </c>
      <c r="B13729" t="s">
        <v>23296</v>
      </c>
      <c r="C13729" t="s">
        <v>614</v>
      </c>
      <c r="D13729">
        <v>23.41</v>
      </c>
      <c r="E13729" t="s">
        <v>30879</v>
      </c>
    </row>
    <row r="13730" spans="1:5" hidden="1" x14ac:dyDescent="0.2">
      <c r="A13730" s="94" t="s">
        <v>12124</v>
      </c>
      <c r="B13730" t="s">
        <v>12125</v>
      </c>
      <c r="C13730" t="s">
        <v>2815</v>
      </c>
      <c r="D13730">
        <v>5.67</v>
      </c>
      <c r="E13730" t="s">
        <v>30879</v>
      </c>
    </row>
    <row r="13731" spans="1:5" hidden="1" x14ac:dyDescent="0.2">
      <c r="A13731" s="94" t="s">
        <v>1017</v>
      </c>
      <c r="B13731" t="s">
        <v>212</v>
      </c>
      <c r="C13731" t="s">
        <v>2815</v>
      </c>
      <c r="D13731">
        <v>40.04</v>
      </c>
      <c r="E13731" t="s">
        <v>30879</v>
      </c>
    </row>
    <row r="13732" spans="1:5" hidden="1" x14ac:dyDescent="0.2">
      <c r="A13732" s="94" t="s">
        <v>44264</v>
      </c>
      <c r="B13732" t="s">
        <v>44265</v>
      </c>
      <c r="C13732" t="s">
        <v>2815</v>
      </c>
      <c r="D13732">
        <v>130.25</v>
      </c>
      <c r="E13732" t="s">
        <v>30879</v>
      </c>
    </row>
    <row r="13733" spans="1:5" hidden="1" x14ac:dyDescent="0.2">
      <c r="A13733" s="94" t="s">
        <v>23297</v>
      </c>
      <c r="B13733" t="s">
        <v>23298</v>
      </c>
      <c r="C13733" t="s">
        <v>614</v>
      </c>
      <c r="D13733">
        <v>23.45</v>
      </c>
      <c r="E13733" t="s">
        <v>30879</v>
      </c>
    </row>
    <row r="13734" spans="1:5" hidden="1" x14ac:dyDescent="0.2">
      <c r="A13734" s="94" t="s">
        <v>23299</v>
      </c>
      <c r="B13734" t="s">
        <v>23300</v>
      </c>
      <c r="C13734" t="s">
        <v>2815</v>
      </c>
      <c r="D13734">
        <v>5.67</v>
      </c>
      <c r="E13734" t="s">
        <v>30879</v>
      </c>
    </row>
    <row r="13735" spans="1:5" hidden="1" x14ac:dyDescent="0.2">
      <c r="A13735" s="94" t="s">
        <v>12126</v>
      </c>
      <c r="B13735" t="s">
        <v>12127</v>
      </c>
      <c r="C13735" t="s">
        <v>2815</v>
      </c>
      <c r="D13735">
        <v>45.81</v>
      </c>
      <c r="E13735" t="s">
        <v>30879</v>
      </c>
    </row>
    <row r="13736" spans="1:5" hidden="1" x14ac:dyDescent="0.2">
      <c r="A13736" s="94" t="s">
        <v>23301</v>
      </c>
      <c r="B13736" t="s">
        <v>44374</v>
      </c>
      <c r="C13736" t="s">
        <v>2815</v>
      </c>
      <c r="D13736">
        <v>6.18</v>
      </c>
      <c r="E13736" t="s">
        <v>30879</v>
      </c>
    </row>
    <row r="13737" spans="1:5" hidden="1" x14ac:dyDescent="0.2">
      <c r="A13737" s="94" t="s">
        <v>23302</v>
      </c>
      <c r="B13737" t="s">
        <v>23303</v>
      </c>
      <c r="C13737" t="s">
        <v>614</v>
      </c>
      <c r="D13737">
        <v>27.17</v>
      </c>
      <c r="E13737" t="s">
        <v>30879</v>
      </c>
    </row>
    <row r="13738" spans="1:5" hidden="1" x14ac:dyDescent="0.2">
      <c r="A13738" s="94" t="s">
        <v>12128</v>
      </c>
      <c r="B13738" t="s">
        <v>12129</v>
      </c>
      <c r="C13738" t="s">
        <v>2815</v>
      </c>
      <c r="D13738">
        <v>6.3</v>
      </c>
      <c r="E13738" t="s">
        <v>30879</v>
      </c>
    </row>
    <row r="13739" spans="1:5" hidden="1" x14ac:dyDescent="0.2">
      <c r="A13739" s="94" t="s">
        <v>1773</v>
      </c>
      <c r="B13739" t="s">
        <v>1774</v>
      </c>
      <c r="C13739" t="s">
        <v>2815</v>
      </c>
      <c r="D13739">
        <v>61.93</v>
      </c>
      <c r="E13739" t="s">
        <v>30879</v>
      </c>
    </row>
    <row r="13740" spans="1:5" hidden="1" x14ac:dyDescent="0.2">
      <c r="A13740" s="94" t="s">
        <v>23304</v>
      </c>
      <c r="B13740" t="s">
        <v>23305</v>
      </c>
      <c r="C13740" t="s">
        <v>614</v>
      </c>
      <c r="D13740">
        <v>27.17</v>
      </c>
      <c r="E13740" t="s">
        <v>30879</v>
      </c>
    </row>
    <row r="13741" spans="1:5" hidden="1" x14ac:dyDescent="0.2">
      <c r="A13741" s="94" t="s">
        <v>12130</v>
      </c>
      <c r="B13741" t="s">
        <v>12131</v>
      </c>
      <c r="C13741" t="s">
        <v>2815</v>
      </c>
      <c r="D13741">
        <v>7.16</v>
      </c>
      <c r="E13741" t="s">
        <v>30879</v>
      </c>
    </row>
    <row r="13742" spans="1:5" hidden="1" x14ac:dyDescent="0.2">
      <c r="A13742" s="94" t="s">
        <v>1775</v>
      </c>
      <c r="B13742" t="s">
        <v>227</v>
      </c>
      <c r="C13742" t="s">
        <v>2815</v>
      </c>
      <c r="D13742">
        <v>61.93</v>
      </c>
      <c r="E13742" t="s">
        <v>30879</v>
      </c>
    </row>
    <row r="13743" spans="1:5" hidden="1" x14ac:dyDescent="0.2">
      <c r="A13743" s="94" t="s">
        <v>23306</v>
      </c>
      <c r="B13743" t="s">
        <v>23307</v>
      </c>
      <c r="C13743" t="s">
        <v>2815</v>
      </c>
      <c r="D13743">
        <v>8.44</v>
      </c>
      <c r="E13743" t="s">
        <v>30879</v>
      </c>
    </row>
    <row r="13744" spans="1:5" hidden="1" x14ac:dyDescent="0.2">
      <c r="A13744" s="94" t="s">
        <v>23308</v>
      </c>
      <c r="B13744" t="s">
        <v>23309</v>
      </c>
      <c r="C13744" t="s">
        <v>3275</v>
      </c>
      <c r="D13744">
        <v>112.96</v>
      </c>
      <c r="E13744" t="s">
        <v>30879</v>
      </c>
    </row>
    <row r="13745" spans="1:5" hidden="1" x14ac:dyDescent="0.2">
      <c r="A13745" s="94" t="s">
        <v>23310</v>
      </c>
      <c r="B13745" t="s">
        <v>23311</v>
      </c>
      <c r="C13745" t="s">
        <v>3275</v>
      </c>
      <c r="D13745">
        <v>139.53</v>
      </c>
      <c r="E13745" t="s">
        <v>30879</v>
      </c>
    </row>
    <row r="13746" spans="1:5" hidden="1" x14ac:dyDescent="0.2">
      <c r="A13746" s="94" t="s">
        <v>23312</v>
      </c>
      <c r="B13746" t="s">
        <v>23313</v>
      </c>
      <c r="C13746" t="s">
        <v>3275</v>
      </c>
      <c r="D13746">
        <v>152.82</v>
      </c>
      <c r="E13746" t="s">
        <v>30879</v>
      </c>
    </row>
    <row r="13747" spans="1:5" hidden="1" x14ac:dyDescent="0.2">
      <c r="A13747" s="94" t="s">
        <v>23314</v>
      </c>
      <c r="B13747" t="s">
        <v>23315</v>
      </c>
      <c r="C13747" t="s">
        <v>3275</v>
      </c>
      <c r="D13747">
        <v>159.47</v>
      </c>
      <c r="E13747" t="s">
        <v>30879</v>
      </c>
    </row>
    <row r="13748" spans="1:5" hidden="1" x14ac:dyDescent="0.2">
      <c r="A13748" s="94" t="s">
        <v>23316</v>
      </c>
      <c r="B13748" t="s">
        <v>23317</v>
      </c>
      <c r="C13748" t="s">
        <v>3275</v>
      </c>
      <c r="D13748">
        <v>166.11</v>
      </c>
      <c r="E13748" t="s">
        <v>30879</v>
      </c>
    </row>
    <row r="13749" spans="1:5" hidden="1" x14ac:dyDescent="0.2">
      <c r="A13749" s="94" t="s">
        <v>23318</v>
      </c>
      <c r="B13749" t="s">
        <v>23319</v>
      </c>
      <c r="C13749" t="s">
        <v>3275</v>
      </c>
      <c r="D13749">
        <v>172.76</v>
      </c>
      <c r="E13749" t="s">
        <v>30879</v>
      </c>
    </row>
    <row r="13750" spans="1:5" hidden="1" x14ac:dyDescent="0.2">
      <c r="A13750" s="94" t="s">
        <v>23320</v>
      </c>
      <c r="B13750" t="s">
        <v>23321</v>
      </c>
      <c r="C13750" t="s">
        <v>3275</v>
      </c>
      <c r="D13750">
        <v>152.82</v>
      </c>
      <c r="E13750" t="s">
        <v>30879</v>
      </c>
    </row>
    <row r="13751" spans="1:5" hidden="1" x14ac:dyDescent="0.2">
      <c r="A13751" s="94" t="s">
        <v>23322</v>
      </c>
      <c r="B13751" t="s">
        <v>23323</v>
      </c>
      <c r="C13751" t="s">
        <v>3275</v>
      </c>
      <c r="D13751">
        <v>159.47</v>
      </c>
      <c r="E13751" t="s">
        <v>30879</v>
      </c>
    </row>
    <row r="13752" spans="1:5" hidden="1" x14ac:dyDescent="0.2">
      <c r="A13752" s="94" t="s">
        <v>23324</v>
      </c>
      <c r="B13752" t="s">
        <v>23325</v>
      </c>
      <c r="C13752" t="s">
        <v>3275</v>
      </c>
      <c r="D13752">
        <v>172.76</v>
      </c>
      <c r="E13752" t="s">
        <v>30879</v>
      </c>
    </row>
    <row r="13753" spans="1:5" hidden="1" x14ac:dyDescent="0.2">
      <c r="A13753" s="94" t="s">
        <v>23326</v>
      </c>
      <c r="B13753" t="s">
        <v>23327</v>
      </c>
      <c r="C13753" t="s">
        <v>3275</v>
      </c>
      <c r="D13753">
        <v>186.05</v>
      </c>
      <c r="E13753" t="s">
        <v>30879</v>
      </c>
    </row>
    <row r="13754" spans="1:5" hidden="1" x14ac:dyDescent="0.2">
      <c r="A13754" s="94" t="s">
        <v>44614</v>
      </c>
      <c r="B13754" t="s">
        <v>44615</v>
      </c>
      <c r="C13754" t="s">
        <v>3275</v>
      </c>
      <c r="D13754">
        <v>199.34</v>
      </c>
      <c r="E13754" t="s">
        <v>30879</v>
      </c>
    </row>
    <row r="13755" spans="1:5" hidden="1" x14ac:dyDescent="0.2">
      <c r="A13755" s="94" t="s">
        <v>44616</v>
      </c>
      <c r="B13755" t="s">
        <v>44617</v>
      </c>
      <c r="C13755" t="s">
        <v>3275</v>
      </c>
      <c r="D13755">
        <v>152.82</v>
      </c>
      <c r="E13755" t="s">
        <v>30879</v>
      </c>
    </row>
    <row r="13756" spans="1:5" hidden="1" x14ac:dyDescent="0.2">
      <c r="A13756" s="94" t="s">
        <v>23328</v>
      </c>
      <c r="B13756" t="s">
        <v>23329</v>
      </c>
      <c r="C13756" t="s">
        <v>3275</v>
      </c>
      <c r="D13756">
        <v>159.47</v>
      </c>
      <c r="E13756" t="s">
        <v>30879</v>
      </c>
    </row>
    <row r="13757" spans="1:5" hidden="1" x14ac:dyDescent="0.2">
      <c r="A13757" s="94" t="s">
        <v>23330</v>
      </c>
      <c r="B13757" t="s">
        <v>23331</v>
      </c>
      <c r="C13757" t="s">
        <v>3275</v>
      </c>
      <c r="D13757">
        <v>166.11</v>
      </c>
      <c r="E13757" t="s">
        <v>30879</v>
      </c>
    </row>
    <row r="13758" spans="1:5" hidden="1" x14ac:dyDescent="0.2">
      <c r="A13758" s="94" t="s">
        <v>12132</v>
      </c>
      <c r="B13758" t="s">
        <v>12133</v>
      </c>
      <c r="C13758" t="s">
        <v>3275</v>
      </c>
      <c r="D13758">
        <v>172.76</v>
      </c>
      <c r="E13758" t="s">
        <v>30879</v>
      </c>
    </row>
    <row r="13759" spans="1:5" hidden="1" x14ac:dyDescent="0.2">
      <c r="A13759" s="94" t="s">
        <v>23332</v>
      </c>
      <c r="B13759" t="s">
        <v>23333</v>
      </c>
      <c r="C13759" t="s">
        <v>3275</v>
      </c>
      <c r="D13759">
        <v>211.3</v>
      </c>
      <c r="E13759" t="s">
        <v>30879</v>
      </c>
    </row>
    <row r="13760" spans="1:5" hidden="1" x14ac:dyDescent="0.2">
      <c r="A13760" s="94" t="s">
        <v>23334</v>
      </c>
      <c r="B13760" t="s">
        <v>23335</v>
      </c>
      <c r="C13760" t="s">
        <v>3275</v>
      </c>
      <c r="D13760">
        <v>159.47</v>
      </c>
      <c r="E13760" t="s">
        <v>30879</v>
      </c>
    </row>
    <row r="13761" spans="1:5" hidden="1" x14ac:dyDescent="0.2">
      <c r="A13761" s="94" t="s">
        <v>23336</v>
      </c>
      <c r="B13761" t="s">
        <v>23337</v>
      </c>
      <c r="C13761" t="s">
        <v>3275</v>
      </c>
      <c r="D13761">
        <v>186.05</v>
      </c>
      <c r="E13761" t="s">
        <v>30879</v>
      </c>
    </row>
    <row r="13762" spans="1:5" hidden="1" x14ac:dyDescent="0.2">
      <c r="A13762" s="94" t="s">
        <v>23338</v>
      </c>
      <c r="B13762" t="s">
        <v>23339</v>
      </c>
      <c r="C13762" t="s">
        <v>3275</v>
      </c>
      <c r="D13762">
        <v>199.34</v>
      </c>
      <c r="E13762" t="s">
        <v>30879</v>
      </c>
    </row>
    <row r="13763" spans="1:5" hidden="1" x14ac:dyDescent="0.2">
      <c r="A13763" s="94" t="s">
        <v>23340</v>
      </c>
      <c r="B13763" t="s">
        <v>44618</v>
      </c>
      <c r="C13763" t="s">
        <v>3275</v>
      </c>
      <c r="D13763">
        <v>299</v>
      </c>
      <c r="E13763" t="s">
        <v>30879</v>
      </c>
    </row>
    <row r="13764" spans="1:5" hidden="1" x14ac:dyDescent="0.2">
      <c r="A13764" s="94" t="s">
        <v>23341</v>
      </c>
      <c r="B13764" t="s">
        <v>23342</v>
      </c>
      <c r="C13764" t="s">
        <v>614</v>
      </c>
      <c r="D13764">
        <v>65.650000000000006</v>
      </c>
      <c r="E13764" t="s">
        <v>30879</v>
      </c>
    </row>
    <row r="13765" spans="1:5" hidden="1" x14ac:dyDescent="0.2">
      <c r="A13765" s="94" t="s">
        <v>23343</v>
      </c>
      <c r="B13765" t="s">
        <v>23344</v>
      </c>
      <c r="C13765" t="s">
        <v>614</v>
      </c>
      <c r="D13765">
        <v>211.3</v>
      </c>
      <c r="E13765" t="s">
        <v>30879</v>
      </c>
    </row>
    <row r="13766" spans="1:5" hidden="1" x14ac:dyDescent="0.2">
      <c r="A13766" s="94" t="s">
        <v>23345</v>
      </c>
      <c r="B13766" t="s">
        <v>44342</v>
      </c>
      <c r="C13766" t="s">
        <v>2815</v>
      </c>
      <c r="D13766">
        <v>52</v>
      </c>
      <c r="E13766" t="s">
        <v>30879</v>
      </c>
    </row>
    <row r="13767" spans="1:5" hidden="1" x14ac:dyDescent="0.2">
      <c r="A13767" s="94" t="s">
        <v>44278</v>
      </c>
      <c r="B13767" t="s">
        <v>44279</v>
      </c>
      <c r="C13767" t="s">
        <v>614</v>
      </c>
      <c r="D13767">
        <v>159.31</v>
      </c>
      <c r="E13767" t="s">
        <v>30879</v>
      </c>
    </row>
    <row r="13768" spans="1:5" hidden="1" x14ac:dyDescent="0.2">
      <c r="A13768" s="94" t="s">
        <v>12134</v>
      </c>
      <c r="B13768" t="s">
        <v>12135</v>
      </c>
      <c r="C13768" t="s">
        <v>2847</v>
      </c>
      <c r="D13768">
        <v>8.52</v>
      </c>
      <c r="E13768" t="s">
        <v>30879</v>
      </c>
    </row>
    <row r="13769" spans="1:5" hidden="1" x14ac:dyDescent="0.2">
      <c r="A13769" s="94" t="s">
        <v>44602</v>
      </c>
      <c r="B13769" t="s">
        <v>44603</v>
      </c>
      <c r="C13769" t="s">
        <v>614</v>
      </c>
      <c r="D13769">
        <v>33.89</v>
      </c>
      <c r="E13769" t="s">
        <v>30879</v>
      </c>
    </row>
    <row r="13770" spans="1:5" hidden="1" x14ac:dyDescent="0.2">
      <c r="A13770" s="94" t="s">
        <v>44606</v>
      </c>
      <c r="B13770" t="s">
        <v>44607</v>
      </c>
      <c r="C13770" t="s">
        <v>614</v>
      </c>
      <c r="D13770">
        <v>43.76</v>
      </c>
      <c r="E13770" t="s">
        <v>30879</v>
      </c>
    </row>
    <row r="13771" spans="1:5" hidden="1" x14ac:dyDescent="0.2">
      <c r="A13771" s="94" t="s">
        <v>44604</v>
      </c>
      <c r="B13771" t="s">
        <v>44605</v>
      </c>
      <c r="C13771" t="s">
        <v>614</v>
      </c>
      <c r="D13771">
        <v>207.17</v>
      </c>
      <c r="E13771" t="s">
        <v>30879</v>
      </c>
    </row>
    <row r="13772" spans="1:5" hidden="1" x14ac:dyDescent="0.2">
      <c r="A13772" s="94" t="s">
        <v>44588</v>
      </c>
      <c r="B13772" t="s">
        <v>44589</v>
      </c>
      <c r="C13772" t="s">
        <v>614</v>
      </c>
      <c r="D13772">
        <v>16.89</v>
      </c>
      <c r="E13772" t="s">
        <v>30879</v>
      </c>
    </row>
    <row r="13773" spans="1:5" hidden="1" x14ac:dyDescent="0.2">
      <c r="A13773" s="94" t="s">
        <v>44592</v>
      </c>
      <c r="B13773" t="s">
        <v>44593</v>
      </c>
      <c r="C13773" t="s">
        <v>614</v>
      </c>
      <c r="D13773">
        <v>18.63</v>
      </c>
      <c r="E13773" t="s">
        <v>30879</v>
      </c>
    </row>
    <row r="13774" spans="1:5" hidden="1" x14ac:dyDescent="0.2">
      <c r="A13774" s="94" t="s">
        <v>44594</v>
      </c>
      <c r="B13774" t="s">
        <v>44595</v>
      </c>
      <c r="C13774" t="s">
        <v>614</v>
      </c>
      <c r="D13774">
        <v>22.94</v>
      </c>
      <c r="E13774" t="s">
        <v>30879</v>
      </c>
    </row>
    <row r="13775" spans="1:5" hidden="1" x14ac:dyDescent="0.2">
      <c r="A13775" s="94" t="s">
        <v>44596</v>
      </c>
      <c r="B13775" t="s">
        <v>44597</v>
      </c>
      <c r="C13775" t="s">
        <v>614</v>
      </c>
      <c r="D13775">
        <v>24.67</v>
      </c>
      <c r="E13775" t="s">
        <v>30879</v>
      </c>
    </row>
    <row r="13776" spans="1:5" hidden="1" x14ac:dyDescent="0.2">
      <c r="A13776" s="94" t="s">
        <v>44598</v>
      </c>
      <c r="B13776" t="s">
        <v>44599</v>
      </c>
      <c r="C13776" t="s">
        <v>614</v>
      </c>
      <c r="D13776">
        <v>26.83</v>
      </c>
      <c r="E13776" t="s">
        <v>30879</v>
      </c>
    </row>
    <row r="13777" spans="1:5" hidden="1" x14ac:dyDescent="0.2">
      <c r="A13777" s="94" t="s">
        <v>44600</v>
      </c>
      <c r="B13777" t="s">
        <v>44601</v>
      </c>
      <c r="C13777" t="s">
        <v>614</v>
      </c>
      <c r="D13777">
        <v>29.75</v>
      </c>
      <c r="E13777" t="s">
        <v>30879</v>
      </c>
    </row>
    <row r="13778" spans="1:5" hidden="1" x14ac:dyDescent="0.2">
      <c r="A13778" s="94" t="s">
        <v>44586</v>
      </c>
      <c r="B13778" t="s">
        <v>44587</v>
      </c>
      <c r="C13778" t="s">
        <v>614</v>
      </c>
      <c r="D13778">
        <v>121.26</v>
      </c>
      <c r="E13778" t="s">
        <v>30879</v>
      </c>
    </row>
    <row r="13779" spans="1:5" hidden="1" x14ac:dyDescent="0.2">
      <c r="A13779" s="94" t="s">
        <v>44590</v>
      </c>
      <c r="B13779" t="s">
        <v>44591</v>
      </c>
      <c r="C13779" t="s">
        <v>243</v>
      </c>
      <c r="D13779">
        <v>124.61</v>
      </c>
      <c r="E13779" t="s">
        <v>30879</v>
      </c>
    </row>
    <row r="13780" spans="1:5" hidden="1" x14ac:dyDescent="0.2">
      <c r="A13780" s="94" t="s">
        <v>46741</v>
      </c>
      <c r="B13780" t="s">
        <v>46742</v>
      </c>
      <c r="C13780" t="s">
        <v>243</v>
      </c>
      <c r="D13780">
        <v>88.42</v>
      </c>
      <c r="E13780" t="s">
        <v>30879</v>
      </c>
    </row>
    <row r="13781" spans="1:5" hidden="1" x14ac:dyDescent="0.2">
      <c r="A13781" s="94" t="s">
        <v>12136</v>
      </c>
      <c r="B13781" t="s">
        <v>12137</v>
      </c>
      <c r="C13781" t="s">
        <v>243</v>
      </c>
      <c r="D13781">
        <v>20.74</v>
      </c>
      <c r="E13781" t="s">
        <v>30879</v>
      </c>
    </row>
    <row r="13782" spans="1:5" hidden="1" x14ac:dyDescent="0.2">
      <c r="A13782" s="94" t="s">
        <v>12138</v>
      </c>
      <c r="B13782" t="s">
        <v>12139</v>
      </c>
      <c r="C13782" t="s">
        <v>2847</v>
      </c>
      <c r="D13782">
        <v>107.41</v>
      </c>
      <c r="E13782" t="s">
        <v>30879</v>
      </c>
    </row>
    <row r="13783" spans="1:5" hidden="1" x14ac:dyDescent="0.2">
      <c r="A13783" s="94" t="s">
        <v>12140</v>
      </c>
      <c r="B13783" t="s">
        <v>12141</v>
      </c>
      <c r="C13783" t="s">
        <v>614</v>
      </c>
      <c r="D13783">
        <v>143.66999999999999</v>
      </c>
      <c r="E13783" t="s">
        <v>30879</v>
      </c>
    </row>
    <row r="13784" spans="1:5" hidden="1" x14ac:dyDescent="0.2">
      <c r="A13784" s="94" t="s">
        <v>12142</v>
      </c>
      <c r="B13784" t="s">
        <v>44525</v>
      </c>
      <c r="C13784" t="s">
        <v>2847</v>
      </c>
      <c r="D13784">
        <v>149.76</v>
      </c>
      <c r="E13784" t="s">
        <v>30879</v>
      </c>
    </row>
    <row r="13785" spans="1:5" hidden="1" x14ac:dyDescent="0.2">
      <c r="A13785" s="94" t="s">
        <v>23346</v>
      </c>
      <c r="B13785" t="s">
        <v>44534</v>
      </c>
      <c r="C13785" t="s">
        <v>614</v>
      </c>
      <c r="D13785">
        <v>250.21</v>
      </c>
      <c r="E13785" t="s">
        <v>30879</v>
      </c>
    </row>
    <row r="13786" spans="1:5" hidden="1" x14ac:dyDescent="0.2">
      <c r="A13786" s="94" t="s">
        <v>44526</v>
      </c>
      <c r="B13786" t="s">
        <v>44527</v>
      </c>
      <c r="C13786" t="s">
        <v>614</v>
      </c>
      <c r="D13786">
        <v>92.62</v>
      </c>
      <c r="E13786" t="s">
        <v>30879</v>
      </c>
    </row>
    <row r="13787" spans="1:5" hidden="1" x14ac:dyDescent="0.2">
      <c r="A13787" s="94" t="s">
        <v>12143</v>
      </c>
      <c r="B13787" t="s">
        <v>12144</v>
      </c>
      <c r="C13787" t="s">
        <v>2847</v>
      </c>
      <c r="D13787">
        <v>240.43</v>
      </c>
      <c r="E13787" t="s">
        <v>30879</v>
      </c>
    </row>
    <row r="13788" spans="1:5" hidden="1" x14ac:dyDescent="0.2">
      <c r="A13788" s="94" t="s">
        <v>12145</v>
      </c>
      <c r="B13788" t="s">
        <v>44515</v>
      </c>
      <c r="C13788" t="s">
        <v>2847</v>
      </c>
      <c r="D13788">
        <v>117.44</v>
      </c>
      <c r="E13788" t="s">
        <v>30879</v>
      </c>
    </row>
    <row r="13789" spans="1:5" hidden="1" x14ac:dyDescent="0.2">
      <c r="A13789" s="94" t="s">
        <v>1194</v>
      </c>
      <c r="B13789" t="s">
        <v>44543</v>
      </c>
      <c r="C13789" t="s">
        <v>614</v>
      </c>
      <c r="D13789">
        <v>32.64</v>
      </c>
      <c r="E13789" t="s">
        <v>30879</v>
      </c>
    </row>
    <row r="13790" spans="1:5" hidden="1" x14ac:dyDescent="0.2">
      <c r="A13790" s="94" t="s">
        <v>370</v>
      </c>
      <c r="B13790" t="s">
        <v>44544</v>
      </c>
      <c r="C13790" t="s">
        <v>614</v>
      </c>
      <c r="D13790">
        <v>37.89</v>
      </c>
      <c r="E13790" t="s">
        <v>30879</v>
      </c>
    </row>
    <row r="13791" spans="1:5" hidden="1" x14ac:dyDescent="0.2">
      <c r="A13791" s="94" t="s">
        <v>44545</v>
      </c>
      <c r="B13791" t="s">
        <v>44546</v>
      </c>
      <c r="C13791" t="s">
        <v>614</v>
      </c>
      <c r="D13791">
        <v>43.9</v>
      </c>
      <c r="E13791" t="s">
        <v>30879</v>
      </c>
    </row>
    <row r="13792" spans="1:5" hidden="1" x14ac:dyDescent="0.2">
      <c r="A13792" s="94" t="s">
        <v>371</v>
      </c>
      <c r="B13792" t="s">
        <v>44547</v>
      </c>
      <c r="C13792" t="s">
        <v>614</v>
      </c>
      <c r="D13792">
        <v>42.73</v>
      </c>
      <c r="E13792" t="s">
        <v>30879</v>
      </c>
    </row>
    <row r="13793" spans="1:5" hidden="1" x14ac:dyDescent="0.2">
      <c r="A13793" s="94" t="s">
        <v>372</v>
      </c>
      <c r="B13793" t="s">
        <v>44548</v>
      </c>
      <c r="C13793" t="s">
        <v>614</v>
      </c>
      <c r="D13793">
        <v>44.05</v>
      </c>
      <c r="E13793" t="s">
        <v>30879</v>
      </c>
    </row>
    <row r="13794" spans="1:5" hidden="1" x14ac:dyDescent="0.2">
      <c r="A13794" s="94" t="s">
        <v>44551</v>
      </c>
      <c r="B13794" t="s">
        <v>44552</v>
      </c>
      <c r="C13794" t="s">
        <v>614</v>
      </c>
      <c r="D13794">
        <v>58.8</v>
      </c>
      <c r="E13794" t="s">
        <v>30879</v>
      </c>
    </row>
    <row r="13795" spans="1:5" hidden="1" x14ac:dyDescent="0.2">
      <c r="A13795" s="94" t="s">
        <v>44555</v>
      </c>
      <c r="B13795" t="s">
        <v>44556</v>
      </c>
      <c r="C13795" t="s">
        <v>614</v>
      </c>
      <c r="D13795">
        <v>64.36</v>
      </c>
      <c r="E13795" t="s">
        <v>30879</v>
      </c>
    </row>
    <row r="13796" spans="1:5" hidden="1" x14ac:dyDescent="0.2">
      <c r="A13796" s="94" t="s">
        <v>44559</v>
      </c>
      <c r="B13796" t="s">
        <v>44560</v>
      </c>
      <c r="C13796" t="s">
        <v>614</v>
      </c>
      <c r="D13796">
        <v>70.13</v>
      </c>
      <c r="E13796" t="s">
        <v>30879</v>
      </c>
    </row>
    <row r="13797" spans="1:5" hidden="1" x14ac:dyDescent="0.2">
      <c r="A13797" s="94" t="s">
        <v>373</v>
      </c>
      <c r="B13797" t="s">
        <v>12146</v>
      </c>
      <c r="C13797" t="s">
        <v>614</v>
      </c>
      <c r="D13797">
        <v>68.86</v>
      </c>
      <c r="E13797" t="s">
        <v>30879</v>
      </c>
    </row>
    <row r="13798" spans="1:5" hidden="1" x14ac:dyDescent="0.2">
      <c r="A13798" s="94" t="s">
        <v>44540</v>
      </c>
      <c r="B13798" t="s">
        <v>44541</v>
      </c>
      <c r="C13798" t="s">
        <v>614</v>
      </c>
      <c r="D13798">
        <v>144.07</v>
      </c>
      <c r="E13798" t="s">
        <v>30879</v>
      </c>
    </row>
    <row r="13799" spans="1:5" hidden="1" x14ac:dyDescent="0.2">
      <c r="A13799" s="94" t="s">
        <v>12147</v>
      </c>
      <c r="B13799" t="s">
        <v>44542</v>
      </c>
      <c r="C13799" t="s">
        <v>243</v>
      </c>
      <c r="D13799">
        <v>145.9</v>
      </c>
      <c r="E13799" t="s">
        <v>30879</v>
      </c>
    </row>
    <row r="13800" spans="1:5" hidden="1" x14ac:dyDescent="0.2">
      <c r="A13800" s="94" t="s">
        <v>44553</v>
      </c>
      <c r="B13800" t="s">
        <v>44554</v>
      </c>
      <c r="C13800" t="s">
        <v>614</v>
      </c>
      <c r="D13800">
        <v>233.77</v>
      </c>
      <c r="E13800" t="s">
        <v>30879</v>
      </c>
    </row>
    <row r="13801" spans="1:5" hidden="1" x14ac:dyDescent="0.2">
      <c r="A13801" s="94" t="s">
        <v>44557</v>
      </c>
      <c r="B13801" t="s">
        <v>44558</v>
      </c>
      <c r="C13801" t="s">
        <v>614</v>
      </c>
      <c r="D13801">
        <v>296.27999999999997</v>
      </c>
      <c r="E13801" t="s">
        <v>30879</v>
      </c>
    </row>
    <row r="13802" spans="1:5" hidden="1" x14ac:dyDescent="0.2">
      <c r="A13802" s="94" t="s">
        <v>44561</v>
      </c>
      <c r="B13802" t="s">
        <v>44562</v>
      </c>
      <c r="C13802" t="s">
        <v>614</v>
      </c>
      <c r="D13802">
        <v>315.20999999999998</v>
      </c>
      <c r="E13802" t="s">
        <v>30879</v>
      </c>
    </row>
    <row r="13803" spans="1:5" hidden="1" x14ac:dyDescent="0.2">
      <c r="A13803" s="94" t="s">
        <v>374</v>
      </c>
      <c r="B13803" t="s">
        <v>44512</v>
      </c>
      <c r="C13803" t="s">
        <v>614</v>
      </c>
      <c r="D13803">
        <v>57.92</v>
      </c>
      <c r="E13803" t="s">
        <v>30879</v>
      </c>
    </row>
    <row r="13804" spans="1:5" hidden="1" x14ac:dyDescent="0.2">
      <c r="A13804" s="94" t="s">
        <v>12148</v>
      </c>
      <c r="B13804" t="s">
        <v>44514</v>
      </c>
      <c r="C13804" t="s">
        <v>614</v>
      </c>
      <c r="D13804">
        <v>66.55</v>
      </c>
      <c r="E13804" t="s">
        <v>30879</v>
      </c>
    </row>
    <row r="13805" spans="1:5" hidden="1" x14ac:dyDescent="0.2">
      <c r="A13805" s="94" t="s">
        <v>12149</v>
      </c>
      <c r="B13805" t="s">
        <v>44517</v>
      </c>
      <c r="C13805" t="s">
        <v>614</v>
      </c>
      <c r="D13805">
        <v>69.95</v>
      </c>
      <c r="E13805" t="s">
        <v>30879</v>
      </c>
    </row>
    <row r="13806" spans="1:5" hidden="1" x14ac:dyDescent="0.2">
      <c r="A13806" s="94" t="s">
        <v>12150</v>
      </c>
      <c r="B13806" t="s">
        <v>44519</v>
      </c>
      <c r="C13806" t="s">
        <v>614</v>
      </c>
      <c r="D13806">
        <v>73.010000000000005</v>
      </c>
      <c r="E13806" t="s">
        <v>30879</v>
      </c>
    </row>
    <row r="13807" spans="1:5" hidden="1" x14ac:dyDescent="0.2">
      <c r="A13807" s="94" t="s">
        <v>375</v>
      </c>
      <c r="B13807" t="s">
        <v>44529</v>
      </c>
      <c r="C13807" t="s">
        <v>614</v>
      </c>
      <c r="D13807">
        <v>69.09</v>
      </c>
      <c r="E13807" t="s">
        <v>30879</v>
      </c>
    </row>
    <row r="13808" spans="1:5" hidden="1" x14ac:dyDescent="0.2">
      <c r="A13808" s="94" t="s">
        <v>23347</v>
      </c>
      <c r="B13808" t="s">
        <v>44511</v>
      </c>
      <c r="C13808" t="s">
        <v>243</v>
      </c>
      <c r="D13808">
        <v>173.04</v>
      </c>
      <c r="E13808" t="s">
        <v>30879</v>
      </c>
    </row>
    <row r="13809" spans="1:5" hidden="1" x14ac:dyDescent="0.2">
      <c r="A13809" s="94" t="s">
        <v>12151</v>
      </c>
      <c r="B13809" t="s">
        <v>44513</v>
      </c>
      <c r="C13809" t="s">
        <v>243</v>
      </c>
      <c r="D13809">
        <v>186.96</v>
      </c>
      <c r="E13809" t="s">
        <v>30879</v>
      </c>
    </row>
    <row r="13810" spans="1:5" hidden="1" x14ac:dyDescent="0.2">
      <c r="A13810" s="94" t="s">
        <v>23348</v>
      </c>
      <c r="B13810" t="s">
        <v>44516</v>
      </c>
      <c r="C13810" t="s">
        <v>243</v>
      </c>
      <c r="D13810">
        <v>204.26</v>
      </c>
      <c r="E13810" t="s">
        <v>30879</v>
      </c>
    </row>
    <row r="13811" spans="1:5" hidden="1" x14ac:dyDescent="0.2">
      <c r="A13811" s="94" t="s">
        <v>12152</v>
      </c>
      <c r="B13811" t="s">
        <v>44518</v>
      </c>
      <c r="C13811" t="s">
        <v>243</v>
      </c>
      <c r="D13811">
        <v>222.71</v>
      </c>
      <c r="E13811" t="s">
        <v>30879</v>
      </c>
    </row>
    <row r="13812" spans="1:5" hidden="1" x14ac:dyDescent="0.2">
      <c r="A13812" s="94" t="s">
        <v>23349</v>
      </c>
      <c r="B13812" t="s">
        <v>44528</v>
      </c>
      <c r="C13812" t="s">
        <v>243</v>
      </c>
      <c r="D13812">
        <v>239.32</v>
      </c>
      <c r="E13812" t="s">
        <v>30879</v>
      </c>
    </row>
    <row r="13813" spans="1:5" hidden="1" x14ac:dyDescent="0.2">
      <c r="A13813" s="94" t="s">
        <v>44521</v>
      </c>
      <c r="B13813" t="s">
        <v>44522</v>
      </c>
      <c r="C13813" t="s">
        <v>614</v>
      </c>
      <c r="D13813">
        <v>133.41</v>
      </c>
      <c r="E13813" t="s">
        <v>30879</v>
      </c>
    </row>
    <row r="13814" spans="1:5" hidden="1" x14ac:dyDescent="0.2">
      <c r="A13814" s="94" t="s">
        <v>44549</v>
      </c>
      <c r="B13814" t="s">
        <v>44550</v>
      </c>
      <c r="C13814" t="s">
        <v>243</v>
      </c>
      <c r="D13814">
        <v>24.88</v>
      </c>
      <c r="E13814" t="s">
        <v>30879</v>
      </c>
    </row>
    <row r="13815" spans="1:5" hidden="1" x14ac:dyDescent="0.2">
      <c r="A13815" s="94" t="s">
        <v>12153</v>
      </c>
      <c r="B13815" t="s">
        <v>44533</v>
      </c>
      <c r="C13815" t="s">
        <v>614</v>
      </c>
      <c r="D13815">
        <v>166.92</v>
      </c>
      <c r="E13815" t="s">
        <v>30879</v>
      </c>
    </row>
    <row r="13816" spans="1:5" hidden="1" x14ac:dyDescent="0.2">
      <c r="A13816" s="94" t="s">
        <v>12154</v>
      </c>
      <c r="B13816" t="s">
        <v>44520</v>
      </c>
      <c r="C13816" t="s">
        <v>614</v>
      </c>
      <c r="D13816">
        <v>134.91999999999999</v>
      </c>
      <c r="E13816" t="s">
        <v>30879</v>
      </c>
    </row>
    <row r="13817" spans="1:5" hidden="1" x14ac:dyDescent="0.2">
      <c r="A13817" s="94" t="s">
        <v>1765</v>
      </c>
      <c r="B13817" t="s">
        <v>12155</v>
      </c>
      <c r="C13817" t="s">
        <v>614</v>
      </c>
      <c r="D13817">
        <v>108.1</v>
      </c>
      <c r="E13817" t="s">
        <v>30879</v>
      </c>
    </row>
    <row r="13818" spans="1:5" hidden="1" x14ac:dyDescent="0.2">
      <c r="A13818" s="94" t="s">
        <v>23350</v>
      </c>
      <c r="B13818" t="s">
        <v>23351</v>
      </c>
      <c r="C13818" t="s">
        <v>614</v>
      </c>
      <c r="D13818">
        <v>130.16</v>
      </c>
      <c r="E13818" t="s">
        <v>30879</v>
      </c>
    </row>
    <row r="13819" spans="1:5" hidden="1" x14ac:dyDescent="0.2">
      <c r="A13819" s="94" t="s">
        <v>1766</v>
      </c>
      <c r="B13819" t="s">
        <v>12156</v>
      </c>
      <c r="C13819" t="s">
        <v>614</v>
      </c>
      <c r="D13819">
        <v>122.44</v>
      </c>
      <c r="E13819" t="s">
        <v>30879</v>
      </c>
    </row>
    <row r="13820" spans="1:5" hidden="1" x14ac:dyDescent="0.2">
      <c r="A13820" s="94" t="s">
        <v>1767</v>
      </c>
      <c r="B13820" t="s">
        <v>12157</v>
      </c>
      <c r="C13820" t="s">
        <v>614</v>
      </c>
      <c r="D13820">
        <v>54.22</v>
      </c>
      <c r="E13820" t="s">
        <v>30879</v>
      </c>
    </row>
    <row r="13821" spans="1:5" hidden="1" x14ac:dyDescent="0.2">
      <c r="A13821" s="94" t="s">
        <v>1768</v>
      </c>
      <c r="B13821" t="s">
        <v>12158</v>
      </c>
      <c r="C13821" t="s">
        <v>614</v>
      </c>
      <c r="D13821">
        <v>129.72999999999999</v>
      </c>
      <c r="E13821" t="s">
        <v>30879</v>
      </c>
    </row>
    <row r="13822" spans="1:5" hidden="1" x14ac:dyDescent="0.2">
      <c r="A13822" s="94" t="s">
        <v>12159</v>
      </c>
      <c r="B13822" t="s">
        <v>12160</v>
      </c>
      <c r="C13822" t="s">
        <v>614</v>
      </c>
      <c r="D13822">
        <v>58.46</v>
      </c>
      <c r="E13822" t="s">
        <v>30879</v>
      </c>
    </row>
    <row r="13823" spans="1:5" hidden="1" x14ac:dyDescent="0.2">
      <c r="A13823" s="94" t="s">
        <v>23352</v>
      </c>
      <c r="B13823" t="s">
        <v>23353</v>
      </c>
      <c r="C13823" t="s">
        <v>614</v>
      </c>
      <c r="D13823">
        <v>84.51</v>
      </c>
      <c r="E13823" t="s">
        <v>30879</v>
      </c>
    </row>
    <row r="13824" spans="1:5" hidden="1" x14ac:dyDescent="0.2">
      <c r="A13824" s="94" t="s">
        <v>12161</v>
      </c>
      <c r="B13824" t="s">
        <v>12162</v>
      </c>
      <c r="C13824" t="s">
        <v>614</v>
      </c>
      <c r="D13824">
        <v>93.37</v>
      </c>
      <c r="E13824" t="s">
        <v>30879</v>
      </c>
    </row>
    <row r="13825" spans="1:5" hidden="1" x14ac:dyDescent="0.2">
      <c r="A13825" s="94" t="s">
        <v>44523</v>
      </c>
      <c r="B13825" t="s">
        <v>44524</v>
      </c>
      <c r="C13825" t="s">
        <v>614</v>
      </c>
      <c r="D13825">
        <v>270.73</v>
      </c>
      <c r="E13825" t="s">
        <v>30879</v>
      </c>
    </row>
    <row r="13826" spans="1:5" hidden="1" x14ac:dyDescent="0.2">
      <c r="A13826" s="94" t="s">
        <v>4971</v>
      </c>
      <c r="B13826" t="s">
        <v>12163</v>
      </c>
      <c r="C13826" t="s">
        <v>614</v>
      </c>
      <c r="D13826">
        <v>89.53</v>
      </c>
      <c r="E13826" t="s">
        <v>30879</v>
      </c>
    </row>
    <row r="13827" spans="1:5" hidden="1" x14ac:dyDescent="0.2">
      <c r="A13827" s="94" t="s">
        <v>44531</v>
      </c>
      <c r="B13827" t="s">
        <v>44532</v>
      </c>
      <c r="C13827" t="s">
        <v>614</v>
      </c>
      <c r="D13827">
        <v>276.58</v>
      </c>
      <c r="E13827" t="s">
        <v>30879</v>
      </c>
    </row>
    <row r="13828" spans="1:5" hidden="1" x14ac:dyDescent="0.2">
      <c r="A13828" s="94" t="s">
        <v>44535</v>
      </c>
      <c r="B13828" t="s">
        <v>44536</v>
      </c>
      <c r="C13828" t="s">
        <v>614</v>
      </c>
      <c r="D13828">
        <v>289.75</v>
      </c>
      <c r="E13828" t="s">
        <v>30879</v>
      </c>
    </row>
    <row r="13829" spans="1:5" hidden="1" x14ac:dyDescent="0.2">
      <c r="A13829" s="94" t="s">
        <v>1769</v>
      </c>
      <c r="B13829" t="s">
        <v>12164</v>
      </c>
      <c r="C13829" t="s">
        <v>614</v>
      </c>
      <c r="D13829">
        <v>191.73</v>
      </c>
      <c r="E13829" t="s">
        <v>30879</v>
      </c>
    </row>
    <row r="13830" spans="1:5" hidden="1" x14ac:dyDescent="0.2">
      <c r="A13830" s="94" t="s">
        <v>1559</v>
      </c>
      <c r="B13830" t="s">
        <v>12165</v>
      </c>
      <c r="C13830" t="s">
        <v>614</v>
      </c>
      <c r="D13830">
        <v>214.23</v>
      </c>
      <c r="E13830" t="s">
        <v>30879</v>
      </c>
    </row>
    <row r="13831" spans="1:5" hidden="1" x14ac:dyDescent="0.2">
      <c r="A13831" s="94" t="s">
        <v>12166</v>
      </c>
      <c r="B13831" t="s">
        <v>12167</v>
      </c>
      <c r="C13831" t="s">
        <v>614</v>
      </c>
      <c r="D13831">
        <v>240.95</v>
      </c>
      <c r="E13831" t="s">
        <v>30879</v>
      </c>
    </row>
    <row r="13832" spans="1:5" hidden="1" x14ac:dyDescent="0.2">
      <c r="A13832" s="94" t="s">
        <v>1560</v>
      </c>
      <c r="B13832" t="s">
        <v>12168</v>
      </c>
      <c r="C13832" t="s">
        <v>614</v>
      </c>
      <c r="D13832">
        <v>95.46</v>
      </c>
      <c r="E13832" t="s">
        <v>30879</v>
      </c>
    </row>
    <row r="13833" spans="1:5" hidden="1" x14ac:dyDescent="0.2">
      <c r="A13833" s="94" t="s">
        <v>23</v>
      </c>
      <c r="B13833" t="s">
        <v>12169</v>
      </c>
      <c r="C13833" t="s">
        <v>614</v>
      </c>
      <c r="D13833">
        <v>244.42</v>
      </c>
      <c r="E13833" t="s">
        <v>30879</v>
      </c>
    </row>
    <row r="13834" spans="1:5" hidden="1" x14ac:dyDescent="0.2">
      <c r="A13834" s="94" t="s">
        <v>44537</v>
      </c>
      <c r="B13834" t="s">
        <v>44538</v>
      </c>
      <c r="C13834" t="s">
        <v>243</v>
      </c>
      <c r="D13834">
        <v>252.96</v>
      </c>
      <c r="E13834" t="s">
        <v>30879</v>
      </c>
    </row>
    <row r="13835" spans="1:5" hidden="1" x14ac:dyDescent="0.2">
      <c r="A13835" s="94" t="s">
        <v>762</v>
      </c>
      <c r="B13835" t="s">
        <v>44530</v>
      </c>
      <c r="C13835" t="s">
        <v>614</v>
      </c>
      <c r="D13835">
        <v>162.28</v>
      </c>
      <c r="E13835" t="s">
        <v>30879</v>
      </c>
    </row>
    <row r="13836" spans="1:5" hidden="1" x14ac:dyDescent="0.2">
      <c r="A13836" s="94" t="s">
        <v>12170</v>
      </c>
      <c r="B13836" t="s">
        <v>44539</v>
      </c>
      <c r="C13836" t="s">
        <v>614</v>
      </c>
      <c r="D13836">
        <v>283.64999999999998</v>
      </c>
      <c r="E13836" t="s">
        <v>30879</v>
      </c>
    </row>
    <row r="13837" spans="1:5" hidden="1" x14ac:dyDescent="0.2">
      <c r="A13837" s="94" t="s">
        <v>23354</v>
      </c>
      <c r="B13837" t="s">
        <v>23355</v>
      </c>
      <c r="C13837" t="s">
        <v>614</v>
      </c>
      <c r="D13837">
        <v>49.46</v>
      </c>
      <c r="E13837" t="s">
        <v>30879</v>
      </c>
    </row>
    <row r="13838" spans="1:5" hidden="1" x14ac:dyDescent="0.2">
      <c r="A13838" s="94" t="s">
        <v>23356</v>
      </c>
      <c r="B13838" t="s">
        <v>23357</v>
      </c>
      <c r="C13838" t="s">
        <v>614</v>
      </c>
      <c r="D13838">
        <v>235.11</v>
      </c>
      <c r="E13838" t="s">
        <v>30879</v>
      </c>
    </row>
    <row r="13839" spans="1:5" hidden="1" x14ac:dyDescent="0.2">
      <c r="A13839" s="94" t="s">
        <v>12171</v>
      </c>
      <c r="B13839" t="s">
        <v>12172</v>
      </c>
      <c r="C13839" t="s">
        <v>2847</v>
      </c>
      <c r="D13839">
        <v>132.56</v>
      </c>
      <c r="E13839" t="s">
        <v>30879</v>
      </c>
    </row>
    <row r="13840" spans="1:5" hidden="1" x14ac:dyDescent="0.2">
      <c r="A13840" s="94" t="s">
        <v>44608</v>
      </c>
      <c r="B13840" t="s">
        <v>44609</v>
      </c>
      <c r="C13840" t="s">
        <v>614</v>
      </c>
      <c r="D13840">
        <v>130.09</v>
      </c>
      <c r="E13840" t="s">
        <v>30879</v>
      </c>
    </row>
    <row r="13841" spans="1:5" hidden="1" x14ac:dyDescent="0.2">
      <c r="A13841" s="94" t="s">
        <v>44571</v>
      </c>
      <c r="B13841" t="s">
        <v>44572</v>
      </c>
      <c r="C13841" t="s">
        <v>614</v>
      </c>
      <c r="D13841">
        <v>97.45</v>
      </c>
      <c r="E13841" t="s">
        <v>30879</v>
      </c>
    </row>
    <row r="13842" spans="1:5" hidden="1" x14ac:dyDescent="0.2">
      <c r="A13842" s="94" t="s">
        <v>44577</v>
      </c>
      <c r="B13842" t="s">
        <v>44578</v>
      </c>
      <c r="C13842" t="s">
        <v>614</v>
      </c>
      <c r="D13842">
        <v>93.78</v>
      </c>
      <c r="E13842" t="s">
        <v>30879</v>
      </c>
    </row>
    <row r="13843" spans="1:5" hidden="1" x14ac:dyDescent="0.2">
      <c r="A13843" s="94" t="s">
        <v>1720</v>
      </c>
      <c r="B13843" t="s">
        <v>12173</v>
      </c>
      <c r="C13843" t="s">
        <v>614</v>
      </c>
      <c r="D13843">
        <v>83.4</v>
      </c>
      <c r="E13843" t="s">
        <v>30879</v>
      </c>
    </row>
    <row r="13844" spans="1:5" hidden="1" x14ac:dyDescent="0.2">
      <c r="A13844" s="94" t="s">
        <v>44583</v>
      </c>
      <c r="B13844" t="s">
        <v>44584</v>
      </c>
      <c r="C13844" t="s">
        <v>614</v>
      </c>
      <c r="D13844">
        <v>90.03</v>
      </c>
      <c r="E13844" t="s">
        <v>30879</v>
      </c>
    </row>
    <row r="13845" spans="1:5" hidden="1" x14ac:dyDescent="0.2">
      <c r="A13845" s="94" t="s">
        <v>44573</v>
      </c>
      <c r="B13845" t="s">
        <v>44574</v>
      </c>
      <c r="C13845" t="s">
        <v>614</v>
      </c>
      <c r="D13845">
        <v>157.59</v>
      </c>
      <c r="E13845" t="s">
        <v>30879</v>
      </c>
    </row>
    <row r="13846" spans="1:5" hidden="1" x14ac:dyDescent="0.2">
      <c r="A13846" s="94" t="s">
        <v>44579</v>
      </c>
      <c r="B13846" t="s">
        <v>44580</v>
      </c>
      <c r="C13846" t="s">
        <v>614</v>
      </c>
      <c r="D13846">
        <v>200.2</v>
      </c>
      <c r="E13846" t="s">
        <v>30879</v>
      </c>
    </row>
    <row r="13847" spans="1:5" hidden="1" x14ac:dyDescent="0.2">
      <c r="A13847" s="94" t="s">
        <v>12174</v>
      </c>
      <c r="B13847" t="s">
        <v>12175</v>
      </c>
      <c r="C13847" t="s">
        <v>614</v>
      </c>
      <c r="D13847">
        <v>213.8</v>
      </c>
      <c r="E13847" t="s">
        <v>30879</v>
      </c>
    </row>
    <row r="13848" spans="1:5" hidden="1" x14ac:dyDescent="0.2">
      <c r="A13848" s="94" t="s">
        <v>12176</v>
      </c>
      <c r="B13848" t="s">
        <v>12177</v>
      </c>
      <c r="C13848" t="s">
        <v>614</v>
      </c>
      <c r="D13848">
        <v>48.47</v>
      </c>
      <c r="E13848" t="s">
        <v>30879</v>
      </c>
    </row>
    <row r="13849" spans="1:5" hidden="1" x14ac:dyDescent="0.2">
      <c r="A13849" s="94" t="s">
        <v>1721</v>
      </c>
      <c r="B13849" t="s">
        <v>1722</v>
      </c>
      <c r="C13849" t="s">
        <v>2847</v>
      </c>
      <c r="D13849">
        <v>4.75</v>
      </c>
      <c r="E13849" t="s">
        <v>30879</v>
      </c>
    </row>
    <row r="13850" spans="1:5" hidden="1" x14ac:dyDescent="0.2">
      <c r="A13850" s="94" t="s">
        <v>44372</v>
      </c>
      <c r="B13850" t="s">
        <v>44373</v>
      </c>
      <c r="C13850" t="s">
        <v>1880</v>
      </c>
      <c r="D13850">
        <v>11.48</v>
      </c>
      <c r="E13850" t="s">
        <v>30879</v>
      </c>
    </row>
    <row r="13851" spans="1:5" hidden="1" x14ac:dyDescent="0.2">
      <c r="A13851" s="94" t="s">
        <v>12178</v>
      </c>
      <c r="B13851" t="s">
        <v>44280</v>
      </c>
      <c r="C13851" t="s">
        <v>243</v>
      </c>
      <c r="D13851">
        <v>78.31</v>
      </c>
      <c r="E13851" t="s">
        <v>30879</v>
      </c>
    </row>
    <row r="13852" spans="1:5" hidden="1" x14ac:dyDescent="0.2">
      <c r="A13852" s="94" t="s">
        <v>12179</v>
      </c>
      <c r="B13852" t="s">
        <v>44419</v>
      </c>
      <c r="C13852" t="s">
        <v>1880</v>
      </c>
      <c r="D13852">
        <v>19.96</v>
      </c>
      <c r="E13852" t="s">
        <v>30879</v>
      </c>
    </row>
    <row r="13853" spans="1:5" hidden="1" x14ac:dyDescent="0.2">
      <c r="A13853" s="94" t="s">
        <v>12180</v>
      </c>
      <c r="B13853" t="s">
        <v>44420</v>
      </c>
      <c r="C13853" t="s">
        <v>1880</v>
      </c>
      <c r="D13853">
        <v>19.16</v>
      </c>
      <c r="E13853" t="s">
        <v>30879</v>
      </c>
    </row>
    <row r="13854" spans="1:5" hidden="1" x14ac:dyDescent="0.2">
      <c r="A13854" s="94" t="s">
        <v>3395</v>
      </c>
      <c r="B13854" t="s">
        <v>12181</v>
      </c>
      <c r="C13854" t="s">
        <v>2847</v>
      </c>
      <c r="D13854">
        <v>75.760000000000005</v>
      </c>
      <c r="E13854" t="s">
        <v>30879</v>
      </c>
    </row>
    <row r="13855" spans="1:5" hidden="1" x14ac:dyDescent="0.2">
      <c r="A13855" s="94" t="s">
        <v>44509</v>
      </c>
      <c r="B13855" t="s">
        <v>44510</v>
      </c>
      <c r="C13855" t="s">
        <v>2815</v>
      </c>
      <c r="D13855">
        <v>61</v>
      </c>
      <c r="E13855" t="s">
        <v>30879</v>
      </c>
    </row>
    <row r="13856" spans="1:5" hidden="1" x14ac:dyDescent="0.2">
      <c r="A13856" s="94" t="s">
        <v>44352</v>
      </c>
      <c r="B13856" t="s">
        <v>44353</v>
      </c>
      <c r="C13856" t="s">
        <v>2815</v>
      </c>
      <c r="D13856">
        <v>182.5</v>
      </c>
      <c r="E13856" t="s">
        <v>30879</v>
      </c>
    </row>
    <row r="13857" spans="1:5" hidden="1" x14ac:dyDescent="0.2">
      <c r="A13857" s="94" t="s">
        <v>44575</v>
      </c>
      <c r="B13857" t="s">
        <v>44576</v>
      </c>
      <c r="C13857" t="s">
        <v>614</v>
      </c>
      <c r="D13857">
        <v>179.38</v>
      </c>
      <c r="E13857" t="s">
        <v>30879</v>
      </c>
    </row>
    <row r="13858" spans="1:5" hidden="1" x14ac:dyDescent="0.2">
      <c r="A13858" s="94" t="s">
        <v>23358</v>
      </c>
      <c r="B13858" t="s">
        <v>23359</v>
      </c>
      <c r="C13858" t="s">
        <v>614</v>
      </c>
      <c r="D13858">
        <v>35.340000000000003</v>
      </c>
      <c r="E13858" t="s">
        <v>30879</v>
      </c>
    </row>
    <row r="13859" spans="1:5" hidden="1" x14ac:dyDescent="0.2">
      <c r="A13859" s="94" t="s">
        <v>23360</v>
      </c>
      <c r="B13859" t="s">
        <v>23361</v>
      </c>
      <c r="C13859" t="s">
        <v>614</v>
      </c>
      <c r="D13859">
        <v>39.36</v>
      </c>
      <c r="E13859" t="s">
        <v>30879</v>
      </c>
    </row>
    <row r="13860" spans="1:5" hidden="1" x14ac:dyDescent="0.2">
      <c r="A13860" s="94" t="s">
        <v>12182</v>
      </c>
      <c r="B13860" t="s">
        <v>12183</v>
      </c>
      <c r="C13860" t="s">
        <v>614</v>
      </c>
      <c r="D13860">
        <v>42.44</v>
      </c>
      <c r="E13860" t="s">
        <v>30879</v>
      </c>
    </row>
    <row r="13861" spans="1:5" hidden="1" x14ac:dyDescent="0.2">
      <c r="A13861" s="94" t="s">
        <v>12184</v>
      </c>
      <c r="B13861" t="s">
        <v>12185</v>
      </c>
      <c r="C13861" t="s">
        <v>614</v>
      </c>
      <c r="D13861">
        <v>46.23</v>
      </c>
      <c r="E13861" t="s">
        <v>30879</v>
      </c>
    </row>
    <row r="13862" spans="1:5" hidden="1" x14ac:dyDescent="0.2">
      <c r="A13862" s="94" t="s">
        <v>23362</v>
      </c>
      <c r="B13862" t="s">
        <v>23363</v>
      </c>
      <c r="C13862" t="s">
        <v>614</v>
      </c>
      <c r="D13862">
        <v>50.05</v>
      </c>
      <c r="E13862" t="s">
        <v>30879</v>
      </c>
    </row>
    <row r="13863" spans="1:5" hidden="1" x14ac:dyDescent="0.2">
      <c r="A13863" s="94" t="s">
        <v>44563</v>
      </c>
      <c r="B13863" t="s">
        <v>44564</v>
      </c>
      <c r="C13863" t="s">
        <v>614</v>
      </c>
      <c r="D13863">
        <v>92.35</v>
      </c>
      <c r="E13863" t="s">
        <v>30879</v>
      </c>
    </row>
    <row r="13864" spans="1:5" hidden="1" x14ac:dyDescent="0.2">
      <c r="A13864" s="94" t="s">
        <v>44565</v>
      </c>
      <c r="B13864" t="s">
        <v>44566</v>
      </c>
      <c r="C13864" t="s">
        <v>614</v>
      </c>
      <c r="D13864">
        <v>93.77</v>
      </c>
      <c r="E13864" t="s">
        <v>30879</v>
      </c>
    </row>
    <row r="13865" spans="1:5" hidden="1" x14ac:dyDescent="0.2">
      <c r="A13865" s="94" t="s">
        <v>44567</v>
      </c>
      <c r="B13865" t="s">
        <v>44568</v>
      </c>
      <c r="C13865" t="s">
        <v>614</v>
      </c>
      <c r="D13865">
        <v>255.6</v>
      </c>
      <c r="E13865" t="s">
        <v>30879</v>
      </c>
    </row>
    <row r="13866" spans="1:5" hidden="1" x14ac:dyDescent="0.2">
      <c r="A13866" s="94" t="s">
        <v>44569</v>
      </c>
      <c r="B13866" t="s">
        <v>44570</v>
      </c>
      <c r="C13866" t="s">
        <v>614</v>
      </c>
      <c r="D13866">
        <v>106.56</v>
      </c>
      <c r="E13866" t="s">
        <v>30879</v>
      </c>
    </row>
    <row r="13867" spans="1:5" hidden="1" x14ac:dyDescent="0.2">
      <c r="A13867" s="94" t="s">
        <v>44585</v>
      </c>
      <c r="B13867" t="s">
        <v>12175</v>
      </c>
      <c r="C13867" t="s">
        <v>614</v>
      </c>
      <c r="D13867">
        <v>264.27</v>
      </c>
      <c r="E13867" t="s">
        <v>30879</v>
      </c>
    </row>
    <row r="13868" spans="1:5" hidden="1" x14ac:dyDescent="0.2">
      <c r="A13868" s="94" t="s">
        <v>23364</v>
      </c>
      <c r="B13868" t="s">
        <v>23365</v>
      </c>
      <c r="C13868" t="s">
        <v>2815</v>
      </c>
      <c r="D13868">
        <v>7.96</v>
      </c>
      <c r="E13868" t="s">
        <v>30879</v>
      </c>
    </row>
    <row r="13869" spans="1:5" hidden="1" x14ac:dyDescent="0.2">
      <c r="A13869" s="94" t="s">
        <v>12186</v>
      </c>
      <c r="B13869" t="s">
        <v>12187</v>
      </c>
      <c r="C13869" t="s">
        <v>2815</v>
      </c>
      <c r="D13869">
        <v>7.96</v>
      </c>
      <c r="E13869" t="s">
        <v>30879</v>
      </c>
    </row>
    <row r="13870" spans="1:5" hidden="1" x14ac:dyDescent="0.2">
      <c r="A13870" s="94" t="s">
        <v>12188</v>
      </c>
      <c r="B13870" t="s">
        <v>12189</v>
      </c>
      <c r="C13870" t="s">
        <v>2815</v>
      </c>
      <c r="D13870">
        <v>7.96</v>
      </c>
      <c r="E13870" t="s">
        <v>30879</v>
      </c>
    </row>
    <row r="13871" spans="1:5" hidden="1" x14ac:dyDescent="0.2">
      <c r="A13871" s="94" t="s">
        <v>12190</v>
      </c>
      <c r="B13871" t="s">
        <v>12191</v>
      </c>
      <c r="C13871" t="s">
        <v>2815</v>
      </c>
      <c r="D13871">
        <v>7.93</v>
      </c>
      <c r="E13871" t="s">
        <v>30879</v>
      </c>
    </row>
    <row r="13872" spans="1:5" hidden="1" x14ac:dyDescent="0.2">
      <c r="A13872" s="94" t="s">
        <v>12192</v>
      </c>
      <c r="B13872" t="s">
        <v>12193</v>
      </c>
      <c r="C13872" t="s">
        <v>2815</v>
      </c>
      <c r="D13872">
        <v>8.07</v>
      </c>
      <c r="E13872" t="s">
        <v>30879</v>
      </c>
    </row>
    <row r="13873" spans="1:5" hidden="1" x14ac:dyDescent="0.2">
      <c r="A13873" s="94" t="s">
        <v>12194</v>
      </c>
      <c r="B13873" t="s">
        <v>12195</v>
      </c>
      <c r="C13873" t="s">
        <v>2815</v>
      </c>
      <c r="D13873">
        <v>7.12</v>
      </c>
      <c r="E13873" t="s">
        <v>30879</v>
      </c>
    </row>
    <row r="13874" spans="1:5" hidden="1" x14ac:dyDescent="0.2">
      <c r="A13874" s="94" t="s">
        <v>12196</v>
      </c>
      <c r="B13874" t="s">
        <v>12197</v>
      </c>
      <c r="C13874" t="s">
        <v>2815</v>
      </c>
      <c r="D13874">
        <v>7.18</v>
      </c>
      <c r="E13874" t="s">
        <v>30879</v>
      </c>
    </row>
    <row r="13875" spans="1:5" hidden="1" x14ac:dyDescent="0.2">
      <c r="A13875" s="94" t="s">
        <v>44391</v>
      </c>
      <c r="B13875" t="s">
        <v>44392</v>
      </c>
      <c r="C13875" t="s">
        <v>2815</v>
      </c>
      <c r="D13875">
        <v>60.94</v>
      </c>
      <c r="E13875" t="s">
        <v>30879</v>
      </c>
    </row>
    <row r="13876" spans="1:5" hidden="1" x14ac:dyDescent="0.2">
      <c r="A13876" s="94" t="s">
        <v>23366</v>
      </c>
      <c r="B13876" t="s">
        <v>23367</v>
      </c>
      <c r="C13876" t="s">
        <v>2815</v>
      </c>
      <c r="D13876">
        <v>15.01</v>
      </c>
      <c r="E13876" t="s">
        <v>30879</v>
      </c>
    </row>
    <row r="13877" spans="1:5" hidden="1" x14ac:dyDescent="0.2">
      <c r="A13877" s="94" t="s">
        <v>12198</v>
      </c>
      <c r="B13877" t="s">
        <v>12199</v>
      </c>
      <c r="C13877" t="s">
        <v>2815</v>
      </c>
      <c r="D13877">
        <v>12.54</v>
      </c>
      <c r="E13877" t="s">
        <v>30879</v>
      </c>
    </row>
    <row r="13878" spans="1:5" hidden="1" x14ac:dyDescent="0.2">
      <c r="A13878" s="94" t="s">
        <v>23368</v>
      </c>
      <c r="B13878" t="s">
        <v>23369</v>
      </c>
      <c r="C13878" t="s">
        <v>614</v>
      </c>
      <c r="D13878">
        <v>137.94999999999999</v>
      </c>
      <c r="E13878" t="s">
        <v>30879</v>
      </c>
    </row>
    <row r="13879" spans="1:5" hidden="1" x14ac:dyDescent="0.2">
      <c r="A13879" s="94" t="s">
        <v>44375</v>
      </c>
      <c r="B13879" t="s">
        <v>44376</v>
      </c>
      <c r="C13879" t="s">
        <v>2847</v>
      </c>
      <c r="D13879">
        <v>28.68</v>
      </c>
      <c r="E13879" t="s">
        <v>30879</v>
      </c>
    </row>
    <row r="13880" spans="1:5" hidden="1" x14ac:dyDescent="0.2">
      <c r="A13880" s="94" t="s">
        <v>44377</v>
      </c>
      <c r="B13880" t="s">
        <v>44378</v>
      </c>
      <c r="C13880" t="s">
        <v>2931</v>
      </c>
      <c r="D13880">
        <v>28.68</v>
      </c>
      <c r="E13880" t="s">
        <v>30879</v>
      </c>
    </row>
    <row r="13881" spans="1:5" hidden="1" x14ac:dyDescent="0.2">
      <c r="A13881" s="94" t="s">
        <v>23370</v>
      </c>
      <c r="B13881" t="s">
        <v>23371</v>
      </c>
      <c r="C13881" t="s">
        <v>614</v>
      </c>
      <c r="D13881">
        <v>240.53</v>
      </c>
      <c r="E13881" t="s">
        <v>30879</v>
      </c>
    </row>
    <row r="13882" spans="1:5" hidden="1" x14ac:dyDescent="0.2">
      <c r="A13882" s="94" t="s">
        <v>12200</v>
      </c>
      <c r="B13882" t="s">
        <v>12201</v>
      </c>
      <c r="C13882" t="s">
        <v>614</v>
      </c>
      <c r="D13882">
        <v>232.56</v>
      </c>
      <c r="E13882" t="s">
        <v>30879</v>
      </c>
    </row>
    <row r="13883" spans="1:5" hidden="1" x14ac:dyDescent="0.2">
      <c r="A13883" s="94" t="s">
        <v>44381</v>
      </c>
      <c r="B13883" t="s">
        <v>44382</v>
      </c>
      <c r="C13883" t="s">
        <v>2847</v>
      </c>
      <c r="D13883">
        <v>42.05</v>
      </c>
      <c r="E13883" t="s">
        <v>30879</v>
      </c>
    </row>
    <row r="13884" spans="1:5" hidden="1" x14ac:dyDescent="0.2">
      <c r="A13884" s="94" t="s">
        <v>23372</v>
      </c>
      <c r="B13884" t="s">
        <v>23373</v>
      </c>
      <c r="C13884" t="s">
        <v>2847</v>
      </c>
      <c r="D13884">
        <v>39.94</v>
      </c>
      <c r="E13884" t="s">
        <v>30879</v>
      </c>
    </row>
    <row r="13885" spans="1:5" hidden="1" x14ac:dyDescent="0.2">
      <c r="A13885" s="94" t="s">
        <v>44267</v>
      </c>
      <c r="B13885" t="s">
        <v>44268</v>
      </c>
      <c r="C13885" t="s">
        <v>3275</v>
      </c>
      <c r="D13885">
        <v>420.11</v>
      </c>
      <c r="E13885" t="s">
        <v>30879</v>
      </c>
    </row>
    <row r="13886" spans="1:5" hidden="1" x14ac:dyDescent="0.2">
      <c r="A13886" s="94" t="s">
        <v>44383</v>
      </c>
      <c r="B13886" t="s">
        <v>44384</v>
      </c>
      <c r="C13886" t="s">
        <v>2847</v>
      </c>
      <c r="D13886">
        <v>42.05</v>
      </c>
      <c r="E13886" t="s">
        <v>30879</v>
      </c>
    </row>
    <row r="13887" spans="1:5" hidden="1" x14ac:dyDescent="0.2">
      <c r="A13887" s="94" t="s">
        <v>44385</v>
      </c>
      <c r="B13887" t="s">
        <v>44386</v>
      </c>
      <c r="C13887" t="s">
        <v>2847</v>
      </c>
      <c r="D13887">
        <v>42.05</v>
      </c>
      <c r="E13887" t="s">
        <v>30879</v>
      </c>
    </row>
    <row r="13888" spans="1:5" hidden="1" x14ac:dyDescent="0.2">
      <c r="A13888" s="94" t="s">
        <v>12202</v>
      </c>
      <c r="B13888" t="s">
        <v>12203</v>
      </c>
      <c r="C13888" t="s">
        <v>2847</v>
      </c>
      <c r="D13888">
        <v>38.01</v>
      </c>
      <c r="E13888" t="s">
        <v>30879</v>
      </c>
    </row>
    <row r="13889" spans="1:5" hidden="1" x14ac:dyDescent="0.2">
      <c r="A13889" s="94" t="s">
        <v>23374</v>
      </c>
      <c r="B13889" t="s">
        <v>23375</v>
      </c>
      <c r="C13889" t="s">
        <v>3275</v>
      </c>
      <c r="D13889">
        <v>405.1</v>
      </c>
      <c r="E13889" t="s">
        <v>30879</v>
      </c>
    </row>
    <row r="13890" spans="1:5" hidden="1" x14ac:dyDescent="0.2">
      <c r="A13890" s="94" t="s">
        <v>44393</v>
      </c>
      <c r="B13890" t="s">
        <v>44394</v>
      </c>
      <c r="C13890" t="s">
        <v>2847</v>
      </c>
      <c r="D13890">
        <v>40.01</v>
      </c>
      <c r="E13890" t="s">
        <v>30879</v>
      </c>
    </row>
    <row r="13891" spans="1:5" hidden="1" x14ac:dyDescent="0.2">
      <c r="A13891" s="94" t="s">
        <v>23376</v>
      </c>
      <c r="B13891" t="s">
        <v>23377</v>
      </c>
      <c r="C13891" t="s">
        <v>2847</v>
      </c>
      <c r="D13891">
        <v>39.950000000000003</v>
      </c>
      <c r="E13891" t="s">
        <v>30879</v>
      </c>
    </row>
    <row r="13892" spans="1:5" hidden="1" x14ac:dyDescent="0.2">
      <c r="A13892" s="94" t="s">
        <v>23378</v>
      </c>
      <c r="B13892" t="s">
        <v>44275</v>
      </c>
      <c r="C13892" t="s">
        <v>3275</v>
      </c>
      <c r="D13892">
        <v>359.47</v>
      </c>
      <c r="E13892" t="s">
        <v>30879</v>
      </c>
    </row>
    <row r="13893" spans="1:5" hidden="1" x14ac:dyDescent="0.2">
      <c r="A13893" s="94" t="s">
        <v>12204</v>
      </c>
      <c r="B13893" t="s">
        <v>12205</v>
      </c>
      <c r="C13893" t="s">
        <v>614</v>
      </c>
      <c r="D13893">
        <v>48.16</v>
      </c>
      <c r="E13893" t="s">
        <v>30879</v>
      </c>
    </row>
    <row r="13894" spans="1:5" hidden="1" x14ac:dyDescent="0.2">
      <c r="A13894" s="94" t="s">
        <v>12206</v>
      </c>
      <c r="B13894" t="s">
        <v>12207</v>
      </c>
      <c r="C13894" t="s">
        <v>614</v>
      </c>
      <c r="D13894">
        <v>55.26</v>
      </c>
      <c r="E13894" t="s">
        <v>30879</v>
      </c>
    </row>
    <row r="13895" spans="1:5" hidden="1" x14ac:dyDescent="0.2">
      <c r="A13895" s="94" t="s">
        <v>6110</v>
      </c>
      <c r="B13895" t="s">
        <v>6111</v>
      </c>
      <c r="C13895" t="s">
        <v>614</v>
      </c>
      <c r="D13895">
        <v>65.489999999999995</v>
      </c>
      <c r="E13895" t="s">
        <v>30879</v>
      </c>
    </row>
    <row r="13896" spans="1:5" hidden="1" x14ac:dyDescent="0.2">
      <c r="A13896" s="94" t="s">
        <v>44328</v>
      </c>
      <c r="B13896" t="s">
        <v>44329</v>
      </c>
      <c r="C13896" t="s">
        <v>614</v>
      </c>
      <c r="D13896">
        <v>57.74</v>
      </c>
      <c r="E13896" t="s">
        <v>30879</v>
      </c>
    </row>
    <row r="13897" spans="1:5" hidden="1" x14ac:dyDescent="0.2">
      <c r="A13897" s="94" t="s">
        <v>44332</v>
      </c>
      <c r="B13897" t="s">
        <v>44333</v>
      </c>
      <c r="C13897" t="s">
        <v>614</v>
      </c>
      <c r="D13897">
        <v>60.97</v>
      </c>
      <c r="E13897" t="s">
        <v>30879</v>
      </c>
    </row>
    <row r="13898" spans="1:5" hidden="1" x14ac:dyDescent="0.2">
      <c r="A13898" s="94" t="s">
        <v>44326</v>
      </c>
      <c r="B13898" t="s">
        <v>44327</v>
      </c>
      <c r="C13898" t="s">
        <v>614</v>
      </c>
      <c r="D13898">
        <v>57.73</v>
      </c>
      <c r="E13898" t="s">
        <v>30879</v>
      </c>
    </row>
    <row r="13899" spans="1:5" hidden="1" x14ac:dyDescent="0.2">
      <c r="A13899" s="94" t="s">
        <v>44338</v>
      </c>
      <c r="B13899" t="s">
        <v>44339</v>
      </c>
      <c r="C13899" t="s">
        <v>614</v>
      </c>
      <c r="D13899">
        <v>64.09</v>
      </c>
      <c r="E13899" t="s">
        <v>30879</v>
      </c>
    </row>
    <row r="13900" spans="1:5" hidden="1" x14ac:dyDescent="0.2">
      <c r="A13900" s="94" t="s">
        <v>44330</v>
      </c>
      <c r="B13900" t="s">
        <v>44331</v>
      </c>
      <c r="C13900" t="s">
        <v>614</v>
      </c>
      <c r="D13900">
        <v>17.649999999999999</v>
      </c>
      <c r="E13900" t="s">
        <v>30879</v>
      </c>
    </row>
    <row r="13901" spans="1:5" hidden="1" x14ac:dyDescent="0.2">
      <c r="A13901" s="94" t="s">
        <v>44334</v>
      </c>
      <c r="B13901" t="s">
        <v>44335</v>
      </c>
      <c r="C13901" t="s">
        <v>614</v>
      </c>
      <c r="D13901">
        <v>17.010000000000002</v>
      </c>
      <c r="E13901" t="s">
        <v>30879</v>
      </c>
    </row>
    <row r="13902" spans="1:5" hidden="1" x14ac:dyDescent="0.2">
      <c r="A13902" s="94" t="s">
        <v>44336</v>
      </c>
      <c r="B13902" t="s">
        <v>44337</v>
      </c>
      <c r="C13902" t="s">
        <v>614</v>
      </c>
      <c r="D13902">
        <v>21.81</v>
      </c>
      <c r="E13902" t="s">
        <v>30879</v>
      </c>
    </row>
    <row r="13903" spans="1:5" hidden="1" x14ac:dyDescent="0.2">
      <c r="A13903" s="94" t="s">
        <v>44610</v>
      </c>
      <c r="B13903" t="s">
        <v>44611</v>
      </c>
      <c r="C13903" t="s">
        <v>614</v>
      </c>
      <c r="D13903">
        <v>115.69</v>
      </c>
      <c r="E13903" t="s">
        <v>30879</v>
      </c>
    </row>
    <row r="13904" spans="1:5" hidden="1" x14ac:dyDescent="0.2">
      <c r="A13904" s="94" t="s">
        <v>44612</v>
      </c>
      <c r="B13904" t="s">
        <v>44613</v>
      </c>
      <c r="C13904" t="s">
        <v>614</v>
      </c>
      <c r="D13904">
        <v>208.69</v>
      </c>
      <c r="E13904" t="s">
        <v>30879</v>
      </c>
    </row>
    <row r="13905" spans="1:5" hidden="1" x14ac:dyDescent="0.2">
      <c r="A13905" s="94" t="s">
        <v>886</v>
      </c>
      <c r="B13905" t="s">
        <v>887</v>
      </c>
      <c r="C13905" t="s">
        <v>614</v>
      </c>
      <c r="D13905">
        <v>80.819999999999993</v>
      </c>
      <c r="E13905" t="s">
        <v>30879</v>
      </c>
    </row>
    <row r="13906" spans="1:5" hidden="1" x14ac:dyDescent="0.2">
      <c r="A13906" s="94" t="s">
        <v>23379</v>
      </c>
      <c r="B13906" t="s">
        <v>23380</v>
      </c>
      <c r="C13906" t="s">
        <v>243</v>
      </c>
      <c r="D13906">
        <v>12.09</v>
      </c>
      <c r="E13906" t="s">
        <v>30879</v>
      </c>
    </row>
    <row r="13907" spans="1:5" hidden="1" x14ac:dyDescent="0.2">
      <c r="A13907" s="94" t="s">
        <v>23381</v>
      </c>
      <c r="B13907" t="s">
        <v>44359</v>
      </c>
      <c r="C13907" t="s">
        <v>2931</v>
      </c>
      <c r="D13907">
        <v>12.23</v>
      </c>
      <c r="E13907" t="s">
        <v>30879</v>
      </c>
    </row>
    <row r="13908" spans="1:5" hidden="1" x14ac:dyDescent="0.2">
      <c r="A13908" s="94" t="s">
        <v>44276</v>
      </c>
      <c r="B13908" t="s">
        <v>44277</v>
      </c>
      <c r="C13908" t="s">
        <v>243</v>
      </c>
      <c r="D13908">
        <v>11.34</v>
      </c>
      <c r="E13908" t="s">
        <v>30879</v>
      </c>
    </row>
    <row r="13909" spans="1:5" hidden="1" x14ac:dyDescent="0.2">
      <c r="A13909" s="94" t="s">
        <v>12208</v>
      </c>
      <c r="B13909" t="s">
        <v>12209</v>
      </c>
      <c r="C13909" t="s">
        <v>614</v>
      </c>
      <c r="D13909">
        <v>36.659999999999997</v>
      </c>
      <c r="E13909" t="s">
        <v>30879</v>
      </c>
    </row>
    <row r="13910" spans="1:5" hidden="1" x14ac:dyDescent="0.2">
      <c r="A13910" s="94" t="s">
        <v>44354</v>
      </c>
      <c r="B13910" t="s">
        <v>44355</v>
      </c>
      <c r="C13910" t="s">
        <v>614</v>
      </c>
      <c r="D13910">
        <v>125.65</v>
      </c>
      <c r="E13910" t="s">
        <v>30879</v>
      </c>
    </row>
    <row r="13911" spans="1:5" hidden="1" x14ac:dyDescent="0.2">
      <c r="A13911" s="94" t="s">
        <v>44421</v>
      </c>
      <c r="B13911" t="s">
        <v>44422</v>
      </c>
      <c r="C13911" t="s">
        <v>2847</v>
      </c>
      <c r="D13911">
        <v>33.44</v>
      </c>
      <c r="E13911" t="s">
        <v>30879</v>
      </c>
    </row>
    <row r="13912" spans="1:5" hidden="1" x14ac:dyDescent="0.2">
      <c r="A13912" s="94" t="s">
        <v>12210</v>
      </c>
      <c r="B13912" t="s">
        <v>12211</v>
      </c>
      <c r="C13912" t="s">
        <v>614</v>
      </c>
      <c r="D13912">
        <v>35.4</v>
      </c>
      <c r="E13912" t="s">
        <v>30879</v>
      </c>
    </row>
    <row r="13913" spans="1:5" hidden="1" x14ac:dyDescent="0.2">
      <c r="A13913" s="94" t="s">
        <v>44292</v>
      </c>
      <c r="B13913" t="s">
        <v>44293</v>
      </c>
      <c r="C13913" t="s">
        <v>614</v>
      </c>
      <c r="D13913">
        <v>98.95</v>
      </c>
      <c r="E13913" t="s">
        <v>30879</v>
      </c>
    </row>
    <row r="13914" spans="1:5" hidden="1" x14ac:dyDescent="0.2">
      <c r="A13914" s="94" t="s">
        <v>44294</v>
      </c>
      <c r="B13914" t="s">
        <v>44295</v>
      </c>
      <c r="C13914" t="s">
        <v>614</v>
      </c>
      <c r="D13914">
        <v>98.95</v>
      </c>
      <c r="E13914" t="s">
        <v>30879</v>
      </c>
    </row>
    <row r="13915" spans="1:5" hidden="1" x14ac:dyDescent="0.2">
      <c r="A13915" s="94" t="s">
        <v>23382</v>
      </c>
      <c r="B13915" t="s">
        <v>44431</v>
      </c>
      <c r="C13915" t="s">
        <v>2847</v>
      </c>
      <c r="D13915">
        <v>24.55</v>
      </c>
      <c r="E13915" t="s">
        <v>30879</v>
      </c>
    </row>
    <row r="13916" spans="1:5" hidden="1" x14ac:dyDescent="0.2">
      <c r="A13916" s="94" t="s">
        <v>23383</v>
      </c>
      <c r="B13916" t="s">
        <v>44289</v>
      </c>
      <c r="C13916" t="s">
        <v>3275</v>
      </c>
      <c r="D13916">
        <v>228.51</v>
      </c>
      <c r="E13916" t="s">
        <v>30879</v>
      </c>
    </row>
    <row r="13917" spans="1:5" hidden="1" x14ac:dyDescent="0.2">
      <c r="A13917" s="94" t="s">
        <v>44302</v>
      </c>
      <c r="B13917" t="s">
        <v>44303</v>
      </c>
      <c r="C13917" t="s">
        <v>614</v>
      </c>
      <c r="D13917">
        <v>101.43</v>
      </c>
      <c r="E13917" t="s">
        <v>30879</v>
      </c>
    </row>
    <row r="13918" spans="1:5" hidden="1" x14ac:dyDescent="0.2">
      <c r="A13918" s="94" t="s">
        <v>12212</v>
      </c>
      <c r="B13918" t="s">
        <v>44432</v>
      </c>
      <c r="C13918" t="s">
        <v>2847</v>
      </c>
      <c r="D13918">
        <v>24.51</v>
      </c>
      <c r="E13918" t="s">
        <v>30879</v>
      </c>
    </row>
    <row r="13919" spans="1:5" hidden="1" x14ac:dyDescent="0.2">
      <c r="A13919" s="94" t="s">
        <v>12213</v>
      </c>
      <c r="B13919" t="s">
        <v>44297</v>
      </c>
      <c r="C13919" t="s">
        <v>3275</v>
      </c>
      <c r="D13919">
        <v>228.51</v>
      </c>
      <c r="E13919" t="s">
        <v>30879</v>
      </c>
    </row>
    <row r="13920" spans="1:5" hidden="1" x14ac:dyDescent="0.2">
      <c r="A13920" s="94" t="s">
        <v>44437</v>
      </c>
      <c r="B13920" t="s">
        <v>44438</v>
      </c>
      <c r="C13920" t="s">
        <v>2847</v>
      </c>
      <c r="D13920">
        <v>25.77</v>
      </c>
      <c r="E13920" t="s">
        <v>30879</v>
      </c>
    </row>
    <row r="13921" spans="1:5" hidden="1" x14ac:dyDescent="0.2">
      <c r="A13921" s="94" t="s">
        <v>23384</v>
      </c>
      <c r="B13921" t="s">
        <v>44433</v>
      </c>
      <c r="C13921" t="s">
        <v>2847</v>
      </c>
      <c r="D13921">
        <v>24.5</v>
      </c>
      <c r="E13921" t="s">
        <v>30879</v>
      </c>
    </row>
    <row r="13922" spans="1:5" hidden="1" x14ac:dyDescent="0.2">
      <c r="A13922" s="94" t="s">
        <v>23385</v>
      </c>
      <c r="B13922" t="s">
        <v>44298</v>
      </c>
      <c r="C13922" t="s">
        <v>3275</v>
      </c>
      <c r="D13922">
        <v>222.85</v>
      </c>
      <c r="E13922" t="s">
        <v>30879</v>
      </c>
    </row>
    <row r="13923" spans="1:5" hidden="1" x14ac:dyDescent="0.2">
      <c r="A13923" s="94" t="s">
        <v>44439</v>
      </c>
      <c r="B13923" t="s">
        <v>44440</v>
      </c>
      <c r="C13923" t="s">
        <v>2847</v>
      </c>
      <c r="D13923">
        <v>27.08</v>
      </c>
      <c r="E13923" t="s">
        <v>30879</v>
      </c>
    </row>
    <row r="13924" spans="1:5" hidden="1" x14ac:dyDescent="0.2">
      <c r="A13924" s="94" t="s">
        <v>44290</v>
      </c>
      <c r="B13924" t="s">
        <v>44291</v>
      </c>
      <c r="C13924" t="s">
        <v>614</v>
      </c>
      <c r="D13924">
        <v>103.4</v>
      </c>
      <c r="E13924" t="s">
        <v>30879</v>
      </c>
    </row>
    <row r="13925" spans="1:5" hidden="1" x14ac:dyDescent="0.2">
      <c r="A13925" s="94" t="s">
        <v>12214</v>
      </c>
      <c r="B13925" t="s">
        <v>44429</v>
      </c>
      <c r="C13925" t="s">
        <v>2847</v>
      </c>
      <c r="D13925">
        <v>24.51</v>
      </c>
      <c r="E13925" t="s">
        <v>30879</v>
      </c>
    </row>
    <row r="13926" spans="1:5" hidden="1" x14ac:dyDescent="0.2">
      <c r="A13926" s="94" t="s">
        <v>213</v>
      </c>
      <c r="B13926" t="s">
        <v>44287</v>
      </c>
      <c r="C13926" t="s">
        <v>3275</v>
      </c>
      <c r="D13926">
        <v>206.35</v>
      </c>
      <c r="E13926" t="s">
        <v>30879</v>
      </c>
    </row>
    <row r="13927" spans="1:5" hidden="1" x14ac:dyDescent="0.2">
      <c r="A13927" s="94" t="s">
        <v>44441</v>
      </c>
      <c r="B13927" t="s">
        <v>44442</v>
      </c>
      <c r="C13927" t="s">
        <v>2847</v>
      </c>
      <c r="D13927">
        <v>27.08</v>
      </c>
      <c r="E13927" t="s">
        <v>30879</v>
      </c>
    </row>
    <row r="13928" spans="1:5" hidden="1" x14ac:dyDescent="0.2">
      <c r="A13928" s="94" t="s">
        <v>12215</v>
      </c>
      <c r="B13928" t="s">
        <v>44430</v>
      </c>
      <c r="C13928" t="s">
        <v>2847</v>
      </c>
      <c r="D13928">
        <v>24.51</v>
      </c>
      <c r="E13928" t="s">
        <v>30879</v>
      </c>
    </row>
    <row r="13929" spans="1:5" hidden="1" x14ac:dyDescent="0.2">
      <c r="A13929" s="94" t="s">
        <v>23386</v>
      </c>
      <c r="B13929" t="s">
        <v>44288</v>
      </c>
      <c r="C13929" t="s">
        <v>3275</v>
      </c>
      <c r="D13929">
        <v>228.51</v>
      </c>
      <c r="E13929" t="s">
        <v>30879</v>
      </c>
    </row>
    <row r="13930" spans="1:5" hidden="1" x14ac:dyDescent="0.2">
      <c r="A13930" s="94" t="s">
        <v>44304</v>
      </c>
      <c r="B13930" t="s">
        <v>44305</v>
      </c>
      <c r="C13930" t="s">
        <v>614</v>
      </c>
      <c r="D13930">
        <v>101.43</v>
      </c>
      <c r="E13930" t="s">
        <v>30879</v>
      </c>
    </row>
    <row r="13931" spans="1:5" hidden="1" x14ac:dyDescent="0.2">
      <c r="A13931" s="94" t="s">
        <v>44443</v>
      </c>
      <c r="B13931" t="s">
        <v>44444</v>
      </c>
      <c r="C13931" t="s">
        <v>2847</v>
      </c>
      <c r="D13931">
        <v>25.78</v>
      </c>
      <c r="E13931" t="s">
        <v>30879</v>
      </c>
    </row>
    <row r="13932" spans="1:5" hidden="1" x14ac:dyDescent="0.2">
      <c r="A13932" s="94" t="s">
        <v>12216</v>
      </c>
      <c r="B13932" t="s">
        <v>44306</v>
      </c>
      <c r="C13932" t="s">
        <v>3275</v>
      </c>
      <c r="D13932">
        <v>232.68</v>
      </c>
      <c r="E13932" t="s">
        <v>30879</v>
      </c>
    </row>
    <row r="13933" spans="1:5" hidden="1" x14ac:dyDescent="0.2">
      <c r="A13933" s="94" t="s">
        <v>44307</v>
      </c>
      <c r="B13933" t="s">
        <v>44308</v>
      </c>
      <c r="C13933" t="s">
        <v>614</v>
      </c>
      <c r="D13933">
        <v>101.43</v>
      </c>
      <c r="E13933" t="s">
        <v>30879</v>
      </c>
    </row>
    <row r="13934" spans="1:5" hidden="1" x14ac:dyDescent="0.2">
      <c r="A13934" s="94" t="s">
        <v>23387</v>
      </c>
      <c r="B13934" t="s">
        <v>44434</v>
      </c>
      <c r="C13934" t="s">
        <v>2847</v>
      </c>
      <c r="D13934">
        <v>24.55</v>
      </c>
      <c r="E13934" t="s">
        <v>30879</v>
      </c>
    </row>
    <row r="13935" spans="1:5" hidden="1" x14ac:dyDescent="0.2">
      <c r="A13935" s="94" t="s">
        <v>23388</v>
      </c>
      <c r="B13935" t="s">
        <v>44299</v>
      </c>
      <c r="C13935" t="s">
        <v>3275</v>
      </c>
      <c r="D13935">
        <v>228.51</v>
      </c>
      <c r="E13935" t="s">
        <v>30879</v>
      </c>
    </row>
    <row r="13936" spans="1:5" hidden="1" x14ac:dyDescent="0.2">
      <c r="A13936" s="94" t="s">
        <v>44435</v>
      </c>
      <c r="B13936" t="s">
        <v>44436</v>
      </c>
      <c r="C13936" t="s">
        <v>2847</v>
      </c>
      <c r="D13936">
        <v>25.81</v>
      </c>
      <c r="E13936" t="s">
        <v>30879</v>
      </c>
    </row>
    <row r="13937" spans="1:5" hidden="1" x14ac:dyDescent="0.2">
      <c r="A13937" s="94" t="s">
        <v>44300</v>
      </c>
      <c r="B13937" t="s">
        <v>44301</v>
      </c>
      <c r="C13937" t="s">
        <v>3275</v>
      </c>
      <c r="D13937">
        <v>234.93</v>
      </c>
      <c r="E13937" t="s">
        <v>30879</v>
      </c>
    </row>
    <row r="13938" spans="1:5" hidden="1" x14ac:dyDescent="0.2">
      <c r="A13938" s="94" t="s">
        <v>44446</v>
      </c>
      <c r="B13938" t="s">
        <v>44447</v>
      </c>
      <c r="C13938" t="s">
        <v>2847</v>
      </c>
      <c r="D13938">
        <v>25.49</v>
      </c>
      <c r="E13938" t="s">
        <v>30879</v>
      </c>
    </row>
    <row r="13939" spans="1:5" hidden="1" x14ac:dyDescent="0.2">
      <c r="A13939" s="94" t="s">
        <v>44448</v>
      </c>
      <c r="B13939" t="s">
        <v>44449</v>
      </c>
      <c r="C13939" t="s">
        <v>2847</v>
      </c>
      <c r="D13939">
        <v>25.49</v>
      </c>
      <c r="E13939" t="s">
        <v>30879</v>
      </c>
    </row>
    <row r="13940" spans="1:5" hidden="1" x14ac:dyDescent="0.2">
      <c r="A13940" s="94" t="s">
        <v>44450</v>
      </c>
      <c r="B13940" t="s">
        <v>44451</v>
      </c>
      <c r="C13940" t="s">
        <v>2847</v>
      </c>
      <c r="D13940">
        <v>25.49</v>
      </c>
      <c r="E13940" t="s">
        <v>30879</v>
      </c>
    </row>
    <row r="13941" spans="1:5" hidden="1" x14ac:dyDescent="0.2">
      <c r="A13941" s="94" t="s">
        <v>23389</v>
      </c>
      <c r="B13941" t="s">
        <v>44452</v>
      </c>
      <c r="C13941" t="s">
        <v>2847</v>
      </c>
      <c r="D13941">
        <v>24.5</v>
      </c>
      <c r="E13941" t="s">
        <v>30879</v>
      </c>
    </row>
    <row r="13942" spans="1:5" hidden="1" x14ac:dyDescent="0.2">
      <c r="A13942" s="94" t="s">
        <v>44312</v>
      </c>
      <c r="B13942" t="s">
        <v>44313</v>
      </c>
      <c r="C13942" t="s">
        <v>3275</v>
      </c>
      <c r="D13942">
        <v>242.71</v>
      </c>
      <c r="E13942" t="s">
        <v>30879</v>
      </c>
    </row>
    <row r="13943" spans="1:5" hidden="1" x14ac:dyDescent="0.2">
      <c r="A13943" s="94" t="s">
        <v>44314</v>
      </c>
      <c r="B13943" t="s">
        <v>44315</v>
      </c>
      <c r="C13943" t="s">
        <v>614</v>
      </c>
      <c r="D13943">
        <v>101.43</v>
      </c>
      <c r="E13943" t="s">
        <v>30879</v>
      </c>
    </row>
    <row r="13944" spans="1:5" hidden="1" x14ac:dyDescent="0.2">
      <c r="A13944" s="94" t="s">
        <v>23390</v>
      </c>
      <c r="B13944" t="s">
        <v>44453</v>
      </c>
      <c r="C13944" t="s">
        <v>2847</v>
      </c>
      <c r="D13944">
        <v>24.51</v>
      </c>
      <c r="E13944" t="s">
        <v>30879</v>
      </c>
    </row>
    <row r="13945" spans="1:5" hidden="1" x14ac:dyDescent="0.2">
      <c r="A13945" s="94" t="s">
        <v>215</v>
      </c>
      <c r="B13945" t="s">
        <v>44322</v>
      </c>
      <c r="C13945" t="s">
        <v>3275</v>
      </c>
      <c r="D13945">
        <v>220.81</v>
      </c>
      <c r="E13945" t="s">
        <v>30879</v>
      </c>
    </row>
    <row r="13946" spans="1:5" hidden="1" x14ac:dyDescent="0.2">
      <c r="A13946" s="94" t="s">
        <v>44316</v>
      </c>
      <c r="B13946" t="s">
        <v>44317</v>
      </c>
      <c r="C13946" t="s">
        <v>614</v>
      </c>
      <c r="D13946">
        <v>101.43</v>
      </c>
      <c r="E13946" t="s">
        <v>30879</v>
      </c>
    </row>
    <row r="13947" spans="1:5" hidden="1" x14ac:dyDescent="0.2">
      <c r="A13947" s="94" t="s">
        <v>23391</v>
      </c>
      <c r="B13947" t="s">
        <v>44454</v>
      </c>
      <c r="C13947" t="s">
        <v>2847</v>
      </c>
      <c r="D13947">
        <v>24.51</v>
      </c>
      <c r="E13947" t="s">
        <v>30879</v>
      </c>
    </row>
    <row r="13948" spans="1:5" hidden="1" x14ac:dyDescent="0.2">
      <c r="A13948" s="94" t="s">
        <v>3113</v>
      </c>
      <c r="B13948" t="s">
        <v>44318</v>
      </c>
      <c r="C13948" t="s">
        <v>3275</v>
      </c>
      <c r="D13948">
        <v>216.86</v>
      </c>
      <c r="E13948" t="s">
        <v>30879</v>
      </c>
    </row>
    <row r="13949" spans="1:5" hidden="1" x14ac:dyDescent="0.2">
      <c r="A13949" s="94" t="s">
        <v>44320</v>
      </c>
      <c r="B13949" t="s">
        <v>44321</v>
      </c>
      <c r="C13949" t="s">
        <v>614</v>
      </c>
      <c r="D13949">
        <v>101.43</v>
      </c>
      <c r="E13949" t="s">
        <v>30879</v>
      </c>
    </row>
    <row r="13950" spans="1:5" hidden="1" x14ac:dyDescent="0.2">
      <c r="A13950" s="94" t="s">
        <v>44455</v>
      </c>
      <c r="B13950" t="s">
        <v>44456</v>
      </c>
      <c r="C13950" t="s">
        <v>2847</v>
      </c>
      <c r="D13950">
        <v>24.56</v>
      </c>
      <c r="E13950" t="s">
        <v>30879</v>
      </c>
    </row>
    <row r="13951" spans="1:5" hidden="1" x14ac:dyDescent="0.2">
      <c r="A13951" s="94" t="s">
        <v>23392</v>
      </c>
      <c r="B13951" t="s">
        <v>44319</v>
      </c>
      <c r="C13951" t="s">
        <v>3275</v>
      </c>
      <c r="D13951">
        <v>232.68</v>
      </c>
      <c r="E13951" t="s">
        <v>30879</v>
      </c>
    </row>
    <row r="13952" spans="1:5" hidden="1" x14ac:dyDescent="0.2">
      <c r="A13952" s="94" t="s">
        <v>44309</v>
      </c>
      <c r="B13952" t="s">
        <v>44310</v>
      </c>
      <c r="C13952" t="s">
        <v>614</v>
      </c>
      <c r="D13952">
        <v>101.43</v>
      </c>
      <c r="E13952" t="s">
        <v>30879</v>
      </c>
    </row>
    <row r="13953" spans="1:5" hidden="1" x14ac:dyDescent="0.2">
      <c r="A13953" s="94" t="s">
        <v>23393</v>
      </c>
      <c r="B13953" t="s">
        <v>44445</v>
      </c>
      <c r="C13953" t="s">
        <v>2847</v>
      </c>
      <c r="D13953">
        <v>24.51</v>
      </c>
      <c r="E13953" t="s">
        <v>30879</v>
      </c>
    </row>
    <row r="13954" spans="1:5" hidden="1" x14ac:dyDescent="0.2">
      <c r="A13954" s="94" t="s">
        <v>214</v>
      </c>
      <c r="B13954" t="s">
        <v>44311</v>
      </c>
      <c r="C13954" t="s">
        <v>3275</v>
      </c>
      <c r="D13954">
        <v>220.81</v>
      </c>
      <c r="E13954" t="s">
        <v>30879</v>
      </c>
    </row>
    <row r="13955" spans="1:5" hidden="1" x14ac:dyDescent="0.2">
      <c r="A13955" s="94" t="s">
        <v>44281</v>
      </c>
      <c r="B13955" t="s">
        <v>44282</v>
      </c>
      <c r="C13955" t="s">
        <v>614</v>
      </c>
      <c r="D13955">
        <v>101.43</v>
      </c>
      <c r="E13955" t="s">
        <v>30879</v>
      </c>
    </row>
    <row r="13956" spans="1:5" hidden="1" x14ac:dyDescent="0.2">
      <c r="A13956" s="94" t="s">
        <v>44425</v>
      </c>
      <c r="B13956" t="s">
        <v>44426</v>
      </c>
      <c r="C13956" t="s">
        <v>2847</v>
      </c>
      <c r="D13956">
        <v>25.78</v>
      </c>
      <c r="E13956" t="s">
        <v>30879</v>
      </c>
    </row>
    <row r="13957" spans="1:5" hidden="1" x14ac:dyDescent="0.2">
      <c r="A13957" s="94" t="s">
        <v>12217</v>
      </c>
      <c r="B13957" t="s">
        <v>44283</v>
      </c>
      <c r="C13957" t="s">
        <v>3275</v>
      </c>
      <c r="D13957">
        <v>240.15</v>
      </c>
      <c r="E13957" t="s">
        <v>30879</v>
      </c>
    </row>
    <row r="13958" spans="1:5" hidden="1" x14ac:dyDescent="0.2">
      <c r="A13958" s="94" t="s">
        <v>44284</v>
      </c>
      <c r="B13958" t="s">
        <v>44285</v>
      </c>
      <c r="C13958" t="s">
        <v>614</v>
      </c>
      <c r="D13958">
        <v>101.43</v>
      </c>
      <c r="E13958" t="s">
        <v>30879</v>
      </c>
    </row>
    <row r="13959" spans="1:5" hidden="1" x14ac:dyDescent="0.2">
      <c r="A13959" s="94" t="s">
        <v>44427</v>
      </c>
      <c r="B13959" t="s">
        <v>44428</v>
      </c>
      <c r="C13959" t="s">
        <v>2847</v>
      </c>
      <c r="D13959">
        <v>25.78</v>
      </c>
      <c r="E13959" t="s">
        <v>30879</v>
      </c>
    </row>
    <row r="13960" spans="1:5" hidden="1" x14ac:dyDescent="0.2">
      <c r="A13960" s="94" t="s">
        <v>12218</v>
      </c>
      <c r="B13960" t="s">
        <v>44286</v>
      </c>
      <c r="C13960" t="s">
        <v>3275</v>
      </c>
      <c r="D13960">
        <v>240.15</v>
      </c>
      <c r="E13960" t="s">
        <v>30879</v>
      </c>
    </row>
    <row r="13961" spans="1:5" hidden="1" x14ac:dyDescent="0.2">
      <c r="A13961" s="94" t="s">
        <v>44457</v>
      </c>
      <c r="B13961" t="s">
        <v>44458</v>
      </c>
      <c r="C13961" t="s">
        <v>2847</v>
      </c>
      <c r="D13961">
        <v>23.55</v>
      </c>
      <c r="E13961" t="s">
        <v>30879</v>
      </c>
    </row>
    <row r="13962" spans="1:5" hidden="1" x14ac:dyDescent="0.2">
      <c r="A13962" s="94" t="s">
        <v>44459</v>
      </c>
      <c r="B13962" t="s">
        <v>44460</v>
      </c>
      <c r="C13962" t="s">
        <v>2847</v>
      </c>
      <c r="D13962">
        <v>23.55</v>
      </c>
      <c r="E13962" t="s">
        <v>30879</v>
      </c>
    </row>
    <row r="13963" spans="1:5" hidden="1" x14ac:dyDescent="0.2">
      <c r="A13963" s="94" t="s">
        <v>23394</v>
      </c>
      <c r="B13963" t="s">
        <v>44461</v>
      </c>
      <c r="C13963" t="s">
        <v>2847</v>
      </c>
      <c r="D13963">
        <v>24.5</v>
      </c>
      <c r="E13963" t="s">
        <v>30879</v>
      </c>
    </row>
    <row r="13964" spans="1:5" hidden="1" x14ac:dyDescent="0.2">
      <c r="A13964" s="94" t="s">
        <v>23395</v>
      </c>
      <c r="B13964" t="s">
        <v>44323</v>
      </c>
      <c r="C13964" t="s">
        <v>3275</v>
      </c>
      <c r="D13964">
        <v>222.51</v>
      </c>
      <c r="E13964" t="s">
        <v>30879</v>
      </c>
    </row>
    <row r="13965" spans="1:5" hidden="1" x14ac:dyDescent="0.2">
      <c r="A13965" s="94" t="s">
        <v>23396</v>
      </c>
      <c r="B13965" t="s">
        <v>44462</v>
      </c>
      <c r="C13965" t="s">
        <v>2847</v>
      </c>
      <c r="D13965">
        <v>24.5</v>
      </c>
      <c r="E13965" t="s">
        <v>30879</v>
      </c>
    </row>
    <row r="13966" spans="1:5" hidden="1" x14ac:dyDescent="0.2">
      <c r="A13966" s="94" t="s">
        <v>23397</v>
      </c>
      <c r="B13966" t="s">
        <v>44324</v>
      </c>
      <c r="C13966" t="s">
        <v>3275</v>
      </c>
      <c r="D13966">
        <v>222.75</v>
      </c>
      <c r="E13966" t="s">
        <v>30879</v>
      </c>
    </row>
    <row r="13967" spans="1:5" hidden="1" x14ac:dyDescent="0.2">
      <c r="A13967" s="94" t="s">
        <v>44463</v>
      </c>
      <c r="B13967" t="s">
        <v>44464</v>
      </c>
      <c r="C13967" t="s">
        <v>2847</v>
      </c>
      <c r="D13967">
        <v>25.76</v>
      </c>
      <c r="E13967" t="s">
        <v>30879</v>
      </c>
    </row>
    <row r="13968" spans="1:5" hidden="1" x14ac:dyDescent="0.2">
      <c r="A13968" s="94" t="s">
        <v>23398</v>
      </c>
      <c r="B13968" t="s">
        <v>44325</v>
      </c>
      <c r="C13968" t="s">
        <v>3275</v>
      </c>
      <c r="D13968">
        <v>232.19</v>
      </c>
      <c r="E13968" t="s">
        <v>30879</v>
      </c>
    </row>
    <row r="13969" spans="1:5" hidden="1" x14ac:dyDescent="0.2">
      <c r="A13969" s="94" t="s">
        <v>44465</v>
      </c>
      <c r="B13969" t="s">
        <v>44466</v>
      </c>
      <c r="C13969" t="s">
        <v>2847</v>
      </c>
      <c r="D13969">
        <v>25.76</v>
      </c>
      <c r="E13969" t="s">
        <v>30879</v>
      </c>
    </row>
    <row r="13970" spans="1:5" hidden="1" x14ac:dyDescent="0.2">
      <c r="A13970" s="94" t="s">
        <v>44423</v>
      </c>
      <c r="B13970" t="s">
        <v>44424</v>
      </c>
      <c r="C13970" t="s">
        <v>2847</v>
      </c>
      <c r="D13970">
        <v>33.479999999999997</v>
      </c>
      <c r="E13970" t="s">
        <v>30879</v>
      </c>
    </row>
    <row r="13971" spans="1:5" hidden="1" x14ac:dyDescent="0.2">
      <c r="A13971" s="94" t="s">
        <v>44467</v>
      </c>
      <c r="B13971" t="s">
        <v>44468</v>
      </c>
      <c r="C13971" t="s">
        <v>2847</v>
      </c>
      <c r="D13971">
        <v>20.88</v>
      </c>
      <c r="E13971" t="s">
        <v>30879</v>
      </c>
    </row>
    <row r="13972" spans="1:5" hidden="1" x14ac:dyDescent="0.2">
      <c r="A13972" s="94" t="s">
        <v>44417</v>
      </c>
      <c r="B13972" t="s">
        <v>44418</v>
      </c>
      <c r="C13972" t="s">
        <v>614</v>
      </c>
      <c r="D13972">
        <v>116.73</v>
      </c>
      <c r="E13972" t="s">
        <v>30879</v>
      </c>
    </row>
    <row r="13973" spans="1:5" hidden="1" x14ac:dyDescent="0.2">
      <c r="A13973" s="94" t="s">
        <v>12219</v>
      </c>
      <c r="B13973" t="s">
        <v>12220</v>
      </c>
      <c r="C13973" t="s">
        <v>243</v>
      </c>
      <c r="D13973">
        <v>51.26</v>
      </c>
      <c r="E13973" t="s">
        <v>30879</v>
      </c>
    </row>
    <row r="13974" spans="1:5" hidden="1" x14ac:dyDescent="0.2">
      <c r="A13974" s="94" t="s">
        <v>12221</v>
      </c>
      <c r="B13974" t="s">
        <v>12222</v>
      </c>
      <c r="C13974" t="s">
        <v>243</v>
      </c>
      <c r="D13974">
        <v>109.55</v>
      </c>
      <c r="E13974" t="s">
        <v>30879</v>
      </c>
    </row>
    <row r="13975" spans="1:5" hidden="1" x14ac:dyDescent="0.2">
      <c r="A13975" s="94" t="s">
        <v>36874</v>
      </c>
      <c r="B13975" t="s">
        <v>36875</v>
      </c>
      <c r="C13975" t="s">
        <v>243</v>
      </c>
      <c r="D13975">
        <v>110.51</v>
      </c>
      <c r="E13975" t="s">
        <v>30879</v>
      </c>
    </row>
    <row r="13976" spans="1:5" hidden="1" x14ac:dyDescent="0.2">
      <c r="A13976" s="94" t="s">
        <v>36872</v>
      </c>
      <c r="B13976" t="s">
        <v>36873</v>
      </c>
      <c r="C13976" t="s">
        <v>243</v>
      </c>
      <c r="D13976">
        <v>110.51</v>
      </c>
      <c r="E13976" t="s">
        <v>30879</v>
      </c>
    </row>
    <row r="13977" spans="1:5" hidden="1" x14ac:dyDescent="0.2">
      <c r="A13977" s="94" t="s">
        <v>37053</v>
      </c>
      <c r="B13977" t="s">
        <v>37054</v>
      </c>
      <c r="C13977" t="s">
        <v>243</v>
      </c>
      <c r="D13977">
        <v>32.44</v>
      </c>
      <c r="E13977" t="s">
        <v>30879</v>
      </c>
    </row>
    <row r="13978" spans="1:5" hidden="1" x14ac:dyDescent="0.2">
      <c r="A13978" s="94" t="s">
        <v>37055</v>
      </c>
      <c r="B13978" t="s">
        <v>37056</v>
      </c>
      <c r="C13978" t="s">
        <v>243</v>
      </c>
      <c r="D13978">
        <v>32.43</v>
      </c>
      <c r="E13978" t="s">
        <v>30879</v>
      </c>
    </row>
    <row r="13979" spans="1:5" hidden="1" x14ac:dyDescent="0.2">
      <c r="A13979" s="94" t="s">
        <v>37051</v>
      </c>
      <c r="B13979" t="s">
        <v>37052</v>
      </c>
      <c r="C13979" t="s">
        <v>243</v>
      </c>
      <c r="D13979">
        <v>36.79</v>
      </c>
      <c r="E13979" t="s">
        <v>30879</v>
      </c>
    </row>
    <row r="13980" spans="1:5" hidden="1" x14ac:dyDescent="0.2">
      <c r="A13980" s="94" t="s">
        <v>23399</v>
      </c>
      <c r="B13980" t="s">
        <v>23400</v>
      </c>
      <c r="C13980" t="s">
        <v>243</v>
      </c>
      <c r="D13980">
        <v>62.96</v>
      </c>
      <c r="E13980" t="s">
        <v>30879</v>
      </c>
    </row>
    <row r="13981" spans="1:5" hidden="1" x14ac:dyDescent="0.2">
      <c r="A13981" s="94" t="s">
        <v>12223</v>
      </c>
      <c r="B13981" t="s">
        <v>12224</v>
      </c>
      <c r="C13981" t="s">
        <v>243</v>
      </c>
      <c r="D13981">
        <v>33.979999999999997</v>
      </c>
      <c r="E13981" t="s">
        <v>30879</v>
      </c>
    </row>
    <row r="13982" spans="1:5" hidden="1" x14ac:dyDescent="0.2">
      <c r="A13982" s="94" t="s">
        <v>12225</v>
      </c>
      <c r="B13982" t="s">
        <v>12226</v>
      </c>
      <c r="C13982" t="s">
        <v>243</v>
      </c>
      <c r="D13982">
        <v>62.96</v>
      </c>
      <c r="E13982" t="s">
        <v>30879</v>
      </c>
    </row>
    <row r="13983" spans="1:5" hidden="1" x14ac:dyDescent="0.2">
      <c r="A13983" s="94" t="s">
        <v>4346</v>
      </c>
      <c r="B13983" t="s">
        <v>6112</v>
      </c>
      <c r="C13983" t="s">
        <v>243</v>
      </c>
      <c r="D13983">
        <v>29.68</v>
      </c>
      <c r="E13983" t="s">
        <v>30879</v>
      </c>
    </row>
    <row r="13984" spans="1:5" hidden="1" x14ac:dyDescent="0.2">
      <c r="A13984" s="94" t="s">
        <v>12227</v>
      </c>
      <c r="B13984" t="s">
        <v>12228</v>
      </c>
      <c r="C13984" t="s">
        <v>243</v>
      </c>
      <c r="D13984">
        <v>119.02</v>
      </c>
      <c r="E13984" t="s">
        <v>30879</v>
      </c>
    </row>
    <row r="13985" spans="1:5" hidden="1" x14ac:dyDescent="0.2">
      <c r="A13985" s="94" t="s">
        <v>12229</v>
      </c>
      <c r="B13985" t="s">
        <v>12230</v>
      </c>
      <c r="C13985" t="s">
        <v>243</v>
      </c>
      <c r="D13985">
        <v>62.96</v>
      </c>
      <c r="E13985" t="s">
        <v>30879</v>
      </c>
    </row>
    <row r="13986" spans="1:5" hidden="1" x14ac:dyDescent="0.2">
      <c r="A13986" s="94" t="s">
        <v>12231</v>
      </c>
      <c r="B13986" t="s">
        <v>12232</v>
      </c>
      <c r="C13986" t="s">
        <v>243</v>
      </c>
      <c r="D13986">
        <v>119.02</v>
      </c>
      <c r="E13986" t="s">
        <v>30879</v>
      </c>
    </row>
    <row r="13987" spans="1:5" hidden="1" x14ac:dyDescent="0.2">
      <c r="A13987" s="94" t="s">
        <v>12233</v>
      </c>
      <c r="B13987" t="s">
        <v>12234</v>
      </c>
      <c r="C13987" t="s">
        <v>243</v>
      </c>
      <c r="D13987">
        <v>62.96</v>
      </c>
      <c r="E13987" t="s">
        <v>30879</v>
      </c>
    </row>
    <row r="13988" spans="1:5" hidden="1" x14ac:dyDescent="0.2">
      <c r="A13988" s="94" t="s">
        <v>12235</v>
      </c>
      <c r="B13988" t="s">
        <v>12236</v>
      </c>
      <c r="C13988" t="s">
        <v>243</v>
      </c>
      <c r="D13988">
        <v>119.02</v>
      </c>
      <c r="E13988" t="s">
        <v>30879</v>
      </c>
    </row>
    <row r="13989" spans="1:5" hidden="1" x14ac:dyDescent="0.2">
      <c r="A13989" s="94" t="s">
        <v>12237</v>
      </c>
      <c r="B13989" t="s">
        <v>12238</v>
      </c>
      <c r="C13989" t="s">
        <v>243</v>
      </c>
      <c r="D13989">
        <v>62.96</v>
      </c>
      <c r="E13989" t="s">
        <v>30879</v>
      </c>
    </row>
    <row r="13990" spans="1:5" hidden="1" x14ac:dyDescent="0.2">
      <c r="A13990" s="94" t="s">
        <v>36876</v>
      </c>
      <c r="B13990" t="s">
        <v>36877</v>
      </c>
      <c r="C13990" t="s">
        <v>243</v>
      </c>
      <c r="D13990">
        <v>309</v>
      </c>
      <c r="E13990" t="s">
        <v>30879</v>
      </c>
    </row>
    <row r="13991" spans="1:5" hidden="1" x14ac:dyDescent="0.2">
      <c r="A13991" s="94" t="s">
        <v>36878</v>
      </c>
      <c r="B13991" t="s">
        <v>36879</v>
      </c>
      <c r="C13991" t="s">
        <v>243</v>
      </c>
      <c r="D13991">
        <v>600</v>
      </c>
      <c r="E13991" t="s">
        <v>30879</v>
      </c>
    </row>
    <row r="13992" spans="1:5" hidden="1" x14ac:dyDescent="0.2">
      <c r="A13992" s="94" t="s">
        <v>35748</v>
      </c>
      <c r="B13992" t="s">
        <v>35749</v>
      </c>
      <c r="C13992" t="s">
        <v>243</v>
      </c>
      <c r="D13992">
        <v>43.85</v>
      </c>
      <c r="E13992" t="s">
        <v>30879</v>
      </c>
    </row>
    <row r="13993" spans="1:5" hidden="1" x14ac:dyDescent="0.2">
      <c r="A13993" s="94" t="s">
        <v>35750</v>
      </c>
      <c r="B13993" t="s">
        <v>35751</v>
      </c>
      <c r="C13993" t="s">
        <v>243</v>
      </c>
      <c r="D13993">
        <v>205.25</v>
      </c>
      <c r="E13993" t="s">
        <v>30879</v>
      </c>
    </row>
    <row r="13994" spans="1:5" hidden="1" x14ac:dyDescent="0.2">
      <c r="A13994" s="94" t="s">
        <v>12239</v>
      </c>
      <c r="B13994" t="s">
        <v>12240</v>
      </c>
      <c r="C13994" t="s">
        <v>243</v>
      </c>
      <c r="D13994">
        <v>41.36</v>
      </c>
      <c r="E13994" t="s">
        <v>30879</v>
      </c>
    </row>
    <row r="13995" spans="1:5" hidden="1" x14ac:dyDescent="0.2">
      <c r="A13995" s="94" t="s">
        <v>37075</v>
      </c>
      <c r="B13995" t="s">
        <v>37076</v>
      </c>
      <c r="C13995" t="s">
        <v>243</v>
      </c>
      <c r="D13995">
        <v>35.1</v>
      </c>
      <c r="E13995" t="s">
        <v>30879</v>
      </c>
    </row>
    <row r="13996" spans="1:5" hidden="1" x14ac:dyDescent="0.2">
      <c r="A13996" s="94" t="s">
        <v>37077</v>
      </c>
      <c r="B13996" t="s">
        <v>37078</v>
      </c>
      <c r="C13996" t="s">
        <v>243</v>
      </c>
      <c r="D13996">
        <v>35.1</v>
      </c>
      <c r="E13996" t="s">
        <v>30879</v>
      </c>
    </row>
    <row r="13997" spans="1:5" hidden="1" x14ac:dyDescent="0.2">
      <c r="A13997" s="94" t="s">
        <v>37079</v>
      </c>
      <c r="B13997" t="s">
        <v>37080</v>
      </c>
      <c r="C13997" t="s">
        <v>243</v>
      </c>
      <c r="D13997">
        <v>16.8</v>
      </c>
      <c r="E13997" t="s">
        <v>30879</v>
      </c>
    </row>
    <row r="13998" spans="1:5" hidden="1" x14ac:dyDescent="0.2">
      <c r="A13998" s="94" t="s">
        <v>37081</v>
      </c>
      <c r="B13998" t="s">
        <v>37082</v>
      </c>
      <c r="C13998" t="s">
        <v>243</v>
      </c>
      <c r="D13998">
        <v>35.1</v>
      </c>
      <c r="E13998" t="s">
        <v>30879</v>
      </c>
    </row>
    <row r="13999" spans="1:5" hidden="1" x14ac:dyDescent="0.2">
      <c r="A13999" s="94" t="s">
        <v>37083</v>
      </c>
      <c r="B13999" t="s">
        <v>37084</v>
      </c>
      <c r="C13999" t="s">
        <v>243</v>
      </c>
      <c r="D13999">
        <v>34.130000000000003</v>
      </c>
      <c r="E13999" t="s">
        <v>30879</v>
      </c>
    </row>
    <row r="14000" spans="1:5" hidden="1" x14ac:dyDescent="0.2">
      <c r="A14000" s="94" t="s">
        <v>35472</v>
      </c>
      <c r="B14000" t="s">
        <v>35473</v>
      </c>
      <c r="C14000" t="s">
        <v>243</v>
      </c>
      <c r="D14000">
        <v>46.78</v>
      </c>
      <c r="E14000" t="s">
        <v>30879</v>
      </c>
    </row>
    <row r="14001" spans="1:5" hidden="1" x14ac:dyDescent="0.2">
      <c r="A14001" s="94" t="s">
        <v>35482</v>
      </c>
      <c r="B14001" t="s">
        <v>35483</v>
      </c>
      <c r="C14001" t="s">
        <v>243</v>
      </c>
      <c r="D14001">
        <v>46.78</v>
      </c>
      <c r="E14001" t="s">
        <v>30879</v>
      </c>
    </row>
    <row r="14002" spans="1:5" hidden="1" x14ac:dyDescent="0.2">
      <c r="A14002" s="94" t="s">
        <v>36884</v>
      </c>
      <c r="B14002" t="s">
        <v>36885</v>
      </c>
      <c r="C14002" t="s">
        <v>243</v>
      </c>
      <c r="D14002">
        <v>293.36</v>
      </c>
      <c r="E14002" t="s">
        <v>30879</v>
      </c>
    </row>
    <row r="14003" spans="1:5" hidden="1" x14ac:dyDescent="0.2">
      <c r="A14003" s="94" t="s">
        <v>35480</v>
      </c>
      <c r="B14003" t="s">
        <v>35481</v>
      </c>
      <c r="C14003" t="s">
        <v>243</v>
      </c>
      <c r="D14003">
        <v>9.2100000000000009</v>
      </c>
      <c r="E14003" t="s">
        <v>30879</v>
      </c>
    </row>
    <row r="14004" spans="1:5" hidden="1" x14ac:dyDescent="0.2">
      <c r="A14004" s="94" t="s">
        <v>37153</v>
      </c>
      <c r="B14004" t="s">
        <v>37154</v>
      </c>
      <c r="C14004" t="s">
        <v>243</v>
      </c>
      <c r="D14004">
        <v>31.37</v>
      </c>
      <c r="E14004" t="s">
        <v>30879</v>
      </c>
    </row>
    <row r="14005" spans="1:5" hidden="1" x14ac:dyDescent="0.2">
      <c r="A14005" s="94" t="s">
        <v>36886</v>
      </c>
      <c r="B14005" t="s">
        <v>36887</v>
      </c>
      <c r="C14005" t="s">
        <v>243</v>
      </c>
      <c r="D14005">
        <v>575.51</v>
      </c>
      <c r="E14005" t="s">
        <v>30879</v>
      </c>
    </row>
    <row r="14006" spans="1:5" hidden="1" x14ac:dyDescent="0.2">
      <c r="A14006" s="94" t="s">
        <v>35474</v>
      </c>
      <c r="B14006" t="s">
        <v>35475</v>
      </c>
      <c r="C14006" t="s">
        <v>243</v>
      </c>
      <c r="D14006">
        <v>17.84</v>
      </c>
      <c r="E14006" t="s">
        <v>30879</v>
      </c>
    </row>
    <row r="14007" spans="1:5" hidden="1" x14ac:dyDescent="0.2">
      <c r="A14007" s="94" t="s">
        <v>37155</v>
      </c>
      <c r="B14007" t="s">
        <v>37156</v>
      </c>
      <c r="C14007" t="s">
        <v>243</v>
      </c>
      <c r="D14007">
        <v>117.92</v>
      </c>
      <c r="E14007" t="s">
        <v>30879</v>
      </c>
    </row>
    <row r="14008" spans="1:5" hidden="1" x14ac:dyDescent="0.2">
      <c r="A14008" s="94" t="s">
        <v>37157</v>
      </c>
      <c r="B14008" t="s">
        <v>37158</v>
      </c>
      <c r="C14008" t="s">
        <v>243</v>
      </c>
      <c r="D14008">
        <v>57.54</v>
      </c>
      <c r="E14008" t="s">
        <v>30879</v>
      </c>
    </row>
    <row r="14009" spans="1:5" hidden="1" x14ac:dyDescent="0.2">
      <c r="A14009" s="94" t="s">
        <v>37592</v>
      </c>
      <c r="B14009" t="s">
        <v>37593</v>
      </c>
      <c r="C14009" t="s">
        <v>243</v>
      </c>
      <c r="D14009">
        <v>8.33</v>
      </c>
      <c r="E14009" t="s">
        <v>30879</v>
      </c>
    </row>
    <row r="14010" spans="1:5" hidden="1" x14ac:dyDescent="0.2">
      <c r="A14010" s="94" t="s">
        <v>37594</v>
      </c>
      <c r="B14010" t="s">
        <v>37595</v>
      </c>
      <c r="C14010" t="s">
        <v>243</v>
      </c>
      <c r="D14010">
        <v>8.33</v>
      </c>
      <c r="E14010" t="s">
        <v>30879</v>
      </c>
    </row>
    <row r="14011" spans="1:5" hidden="1" x14ac:dyDescent="0.2">
      <c r="A14011" s="94" t="s">
        <v>12241</v>
      </c>
      <c r="B14011" t="s">
        <v>37596</v>
      </c>
      <c r="C14011" t="s">
        <v>243</v>
      </c>
      <c r="D14011">
        <v>8.33</v>
      </c>
      <c r="E14011" t="s">
        <v>30879</v>
      </c>
    </row>
    <row r="14012" spans="1:5" hidden="1" x14ac:dyDescent="0.2">
      <c r="A14012" s="94" t="s">
        <v>37597</v>
      </c>
      <c r="B14012" t="s">
        <v>37598</v>
      </c>
      <c r="C14012" t="s">
        <v>243</v>
      </c>
      <c r="D14012">
        <v>8.33</v>
      </c>
      <c r="E14012" t="s">
        <v>30879</v>
      </c>
    </row>
    <row r="14013" spans="1:5" hidden="1" x14ac:dyDescent="0.2">
      <c r="A14013" s="94" t="s">
        <v>37599</v>
      </c>
      <c r="B14013" t="s">
        <v>37600</v>
      </c>
      <c r="C14013" t="s">
        <v>243</v>
      </c>
      <c r="D14013">
        <v>8.33</v>
      </c>
      <c r="E14013" t="s">
        <v>30879</v>
      </c>
    </row>
    <row r="14014" spans="1:5" hidden="1" x14ac:dyDescent="0.2">
      <c r="A14014" s="94" t="s">
        <v>37601</v>
      </c>
      <c r="B14014" t="s">
        <v>37602</v>
      </c>
      <c r="C14014" t="s">
        <v>243</v>
      </c>
      <c r="D14014">
        <v>8.33</v>
      </c>
      <c r="E14014" t="s">
        <v>30879</v>
      </c>
    </row>
    <row r="14015" spans="1:5" hidden="1" x14ac:dyDescent="0.2">
      <c r="A14015" s="94" t="s">
        <v>37603</v>
      </c>
      <c r="B14015" t="s">
        <v>37604</v>
      </c>
      <c r="C14015" t="s">
        <v>243</v>
      </c>
      <c r="D14015">
        <v>8.33</v>
      </c>
      <c r="E14015" t="s">
        <v>30879</v>
      </c>
    </row>
    <row r="14016" spans="1:5" hidden="1" x14ac:dyDescent="0.2">
      <c r="A14016" s="94" t="s">
        <v>36860</v>
      </c>
      <c r="B14016" t="s">
        <v>36861</v>
      </c>
      <c r="C14016" t="s">
        <v>243</v>
      </c>
      <c r="D14016">
        <v>8.33</v>
      </c>
      <c r="E14016" t="s">
        <v>30879</v>
      </c>
    </row>
    <row r="14017" spans="1:5" hidden="1" x14ac:dyDescent="0.2">
      <c r="A14017" s="94" t="s">
        <v>37605</v>
      </c>
      <c r="B14017" t="s">
        <v>37606</v>
      </c>
      <c r="C14017" t="s">
        <v>243</v>
      </c>
      <c r="D14017">
        <v>9.0299999999999994</v>
      </c>
      <c r="E14017" t="s">
        <v>30879</v>
      </c>
    </row>
    <row r="14018" spans="1:5" hidden="1" x14ac:dyDescent="0.2">
      <c r="A14018" s="94" t="s">
        <v>37607</v>
      </c>
      <c r="B14018" t="s">
        <v>37608</v>
      </c>
      <c r="C14018" t="s">
        <v>243</v>
      </c>
      <c r="D14018">
        <v>9.0299999999999994</v>
      </c>
      <c r="E14018" t="s">
        <v>30879</v>
      </c>
    </row>
    <row r="14019" spans="1:5" hidden="1" x14ac:dyDescent="0.2">
      <c r="A14019" s="94" t="s">
        <v>37609</v>
      </c>
      <c r="B14019" t="s">
        <v>37610</v>
      </c>
      <c r="C14019" t="s">
        <v>243</v>
      </c>
      <c r="D14019">
        <v>9.0299999999999994</v>
      </c>
      <c r="E14019" t="s">
        <v>30879</v>
      </c>
    </row>
    <row r="14020" spans="1:5" hidden="1" x14ac:dyDescent="0.2">
      <c r="A14020" s="94" t="s">
        <v>37611</v>
      </c>
      <c r="B14020" t="s">
        <v>37612</v>
      </c>
      <c r="C14020" t="s">
        <v>243</v>
      </c>
      <c r="D14020">
        <v>9.0299999999999994</v>
      </c>
      <c r="E14020" t="s">
        <v>30879</v>
      </c>
    </row>
    <row r="14021" spans="1:5" hidden="1" x14ac:dyDescent="0.2">
      <c r="A14021" s="94" t="s">
        <v>37613</v>
      </c>
      <c r="B14021" t="s">
        <v>37614</v>
      </c>
      <c r="C14021" t="s">
        <v>243</v>
      </c>
      <c r="D14021">
        <v>9.0299999999999994</v>
      </c>
      <c r="E14021" t="s">
        <v>30879</v>
      </c>
    </row>
    <row r="14022" spans="1:5" hidden="1" x14ac:dyDescent="0.2">
      <c r="A14022" s="94" t="s">
        <v>37615</v>
      </c>
      <c r="B14022" t="s">
        <v>37616</v>
      </c>
      <c r="C14022" t="s">
        <v>243</v>
      </c>
      <c r="D14022">
        <v>9.0299999999999994</v>
      </c>
      <c r="E14022" t="s">
        <v>30879</v>
      </c>
    </row>
    <row r="14023" spans="1:5" hidden="1" x14ac:dyDescent="0.2">
      <c r="A14023" s="94" t="s">
        <v>35507</v>
      </c>
      <c r="B14023" t="s">
        <v>35508</v>
      </c>
      <c r="C14023" t="s">
        <v>243</v>
      </c>
      <c r="D14023">
        <v>17.46</v>
      </c>
      <c r="E14023" t="s">
        <v>30879</v>
      </c>
    </row>
    <row r="14024" spans="1:5" hidden="1" x14ac:dyDescent="0.2">
      <c r="A14024" s="94" t="s">
        <v>37270</v>
      </c>
      <c r="B14024" t="s">
        <v>37271</v>
      </c>
      <c r="C14024" t="s">
        <v>243</v>
      </c>
      <c r="D14024">
        <v>20.3</v>
      </c>
      <c r="E14024" t="s">
        <v>30879</v>
      </c>
    </row>
    <row r="14025" spans="1:5" hidden="1" x14ac:dyDescent="0.2">
      <c r="A14025" s="94" t="s">
        <v>23401</v>
      </c>
      <c r="B14025" t="s">
        <v>23402</v>
      </c>
      <c r="C14025" t="s">
        <v>243</v>
      </c>
      <c r="D14025">
        <v>137.35</v>
      </c>
      <c r="E14025" t="s">
        <v>30879</v>
      </c>
    </row>
    <row r="14026" spans="1:5" hidden="1" x14ac:dyDescent="0.2">
      <c r="A14026" s="94" t="s">
        <v>2793</v>
      </c>
      <c r="B14026" t="s">
        <v>2794</v>
      </c>
      <c r="C14026" t="s">
        <v>243</v>
      </c>
      <c r="D14026">
        <v>29.03</v>
      </c>
      <c r="E14026" t="s">
        <v>30879</v>
      </c>
    </row>
    <row r="14027" spans="1:5" hidden="1" x14ac:dyDescent="0.2">
      <c r="A14027" s="94" t="s">
        <v>23403</v>
      </c>
      <c r="B14027" t="s">
        <v>23404</v>
      </c>
      <c r="C14027" t="s">
        <v>243</v>
      </c>
      <c r="D14027">
        <v>45.08</v>
      </c>
      <c r="E14027" t="s">
        <v>30879</v>
      </c>
    </row>
    <row r="14028" spans="1:5" hidden="1" x14ac:dyDescent="0.2">
      <c r="A14028" s="94" t="s">
        <v>12242</v>
      </c>
      <c r="B14028" t="s">
        <v>12243</v>
      </c>
      <c r="C14028" t="s">
        <v>243</v>
      </c>
      <c r="D14028">
        <v>101.09</v>
      </c>
      <c r="E14028" t="s">
        <v>30879</v>
      </c>
    </row>
    <row r="14029" spans="1:5" hidden="1" x14ac:dyDescent="0.2">
      <c r="A14029" s="94" t="s">
        <v>12244</v>
      </c>
      <c r="B14029" t="s">
        <v>12245</v>
      </c>
      <c r="C14029" t="s">
        <v>243</v>
      </c>
      <c r="D14029">
        <v>23.99</v>
      </c>
      <c r="E14029" t="s">
        <v>30879</v>
      </c>
    </row>
    <row r="14030" spans="1:5" hidden="1" x14ac:dyDescent="0.2">
      <c r="A14030" s="94" t="s">
        <v>12246</v>
      </c>
      <c r="B14030" t="s">
        <v>12247</v>
      </c>
      <c r="C14030" t="s">
        <v>243</v>
      </c>
      <c r="D14030">
        <v>42.78</v>
      </c>
      <c r="E14030" t="s">
        <v>30879</v>
      </c>
    </row>
    <row r="14031" spans="1:5" hidden="1" x14ac:dyDescent="0.2">
      <c r="A14031" s="94" t="s">
        <v>36920</v>
      </c>
      <c r="B14031" t="s">
        <v>36921</v>
      </c>
      <c r="C14031" t="s">
        <v>243</v>
      </c>
      <c r="D14031">
        <v>659.65</v>
      </c>
      <c r="E14031" t="s">
        <v>30879</v>
      </c>
    </row>
    <row r="14032" spans="1:5" hidden="1" x14ac:dyDescent="0.2">
      <c r="A14032" s="94" t="s">
        <v>12248</v>
      </c>
      <c r="B14032" t="s">
        <v>12249</v>
      </c>
      <c r="C14032" t="s">
        <v>243</v>
      </c>
      <c r="D14032">
        <v>101.09</v>
      </c>
      <c r="E14032" t="s">
        <v>30879</v>
      </c>
    </row>
    <row r="14033" spans="1:5" hidden="1" x14ac:dyDescent="0.2">
      <c r="A14033" s="94" t="s">
        <v>23405</v>
      </c>
      <c r="B14033" t="s">
        <v>23406</v>
      </c>
      <c r="C14033" t="s">
        <v>243</v>
      </c>
      <c r="D14033">
        <v>18.079999999999998</v>
      </c>
      <c r="E14033" t="s">
        <v>30879</v>
      </c>
    </row>
    <row r="14034" spans="1:5" hidden="1" x14ac:dyDescent="0.2">
      <c r="A14034" s="94" t="s">
        <v>12250</v>
      </c>
      <c r="B14034" t="s">
        <v>12251</v>
      </c>
      <c r="C14034" t="s">
        <v>243</v>
      </c>
      <c r="D14034">
        <v>23.21</v>
      </c>
      <c r="E14034" t="s">
        <v>30879</v>
      </c>
    </row>
    <row r="14035" spans="1:5" hidden="1" x14ac:dyDescent="0.2">
      <c r="A14035" s="94" t="s">
        <v>37358</v>
      </c>
      <c r="B14035" t="s">
        <v>37359</v>
      </c>
      <c r="C14035" t="s">
        <v>243</v>
      </c>
      <c r="D14035">
        <v>101.32</v>
      </c>
      <c r="E14035" t="s">
        <v>30879</v>
      </c>
    </row>
    <row r="14036" spans="1:5" hidden="1" x14ac:dyDescent="0.2">
      <c r="A14036" s="94" t="s">
        <v>12252</v>
      </c>
      <c r="B14036" t="s">
        <v>12253</v>
      </c>
      <c r="C14036" t="s">
        <v>243</v>
      </c>
      <c r="D14036">
        <v>67.650000000000006</v>
      </c>
      <c r="E14036" t="s">
        <v>30879</v>
      </c>
    </row>
    <row r="14037" spans="1:5" hidden="1" x14ac:dyDescent="0.2">
      <c r="A14037" s="94" t="s">
        <v>37057</v>
      </c>
      <c r="B14037" t="s">
        <v>37058</v>
      </c>
      <c r="C14037" t="s">
        <v>243</v>
      </c>
      <c r="D14037">
        <v>27.33</v>
      </c>
      <c r="E14037" t="s">
        <v>30879</v>
      </c>
    </row>
    <row r="14038" spans="1:5" hidden="1" x14ac:dyDescent="0.2">
      <c r="A14038" s="94" t="s">
        <v>36880</v>
      </c>
      <c r="B14038" t="s">
        <v>36881</v>
      </c>
      <c r="C14038" t="s">
        <v>243</v>
      </c>
      <c r="D14038">
        <v>277.5</v>
      </c>
      <c r="E14038" t="s">
        <v>30879</v>
      </c>
    </row>
    <row r="14039" spans="1:5" hidden="1" x14ac:dyDescent="0.2">
      <c r="A14039" s="94" t="s">
        <v>36882</v>
      </c>
      <c r="B14039" t="s">
        <v>36883</v>
      </c>
      <c r="C14039" t="s">
        <v>243</v>
      </c>
      <c r="D14039">
        <v>564.72</v>
      </c>
      <c r="E14039" t="s">
        <v>30879</v>
      </c>
    </row>
    <row r="14040" spans="1:5" hidden="1" x14ac:dyDescent="0.2">
      <c r="A14040" s="94" t="s">
        <v>37059</v>
      </c>
      <c r="B14040" t="s">
        <v>37060</v>
      </c>
      <c r="C14040" t="s">
        <v>243</v>
      </c>
      <c r="D14040">
        <v>102.8</v>
      </c>
      <c r="E14040" t="s">
        <v>30879</v>
      </c>
    </row>
    <row r="14041" spans="1:5" hidden="1" x14ac:dyDescent="0.2">
      <c r="A14041" s="94" t="s">
        <v>36864</v>
      </c>
      <c r="B14041" t="s">
        <v>36865</v>
      </c>
      <c r="C14041" t="s">
        <v>243</v>
      </c>
      <c r="D14041">
        <v>304.5</v>
      </c>
      <c r="E14041" t="s">
        <v>30879</v>
      </c>
    </row>
    <row r="14042" spans="1:5" hidden="1" x14ac:dyDescent="0.2">
      <c r="A14042" s="94" t="s">
        <v>36866</v>
      </c>
      <c r="B14042" t="s">
        <v>36867</v>
      </c>
      <c r="C14042" t="s">
        <v>243</v>
      </c>
      <c r="D14042">
        <v>76.5</v>
      </c>
      <c r="E14042" t="s">
        <v>30879</v>
      </c>
    </row>
    <row r="14043" spans="1:5" hidden="1" x14ac:dyDescent="0.2">
      <c r="A14043" s="94" t="s">
        <v>12254</v>
      </c>
      <c r="B14043" t="s">
        <v>12255</v>
      </c>
      <c r="C14043" t="s">
        <v>243</v>
      </c>
      <c r="D14043">
        <v>12.54</v>
      </c>
      <c r="E14043" t="s">
        <v>30879</v>
      </c>
    </row>
    <row r="14044" spans="1:5" hidden="1" x14ac:dyDescent="0.2">
      <c r="A14044" s="94" t="s">
        <v>37362</v>
      </c>
      <c r="B14044" t="s">
        <v>37363</v>
      </c>
      <c r="C14044" t="s">
        <v>243</v>
      </c>
      <c r="D14044">
        <v>13.1</v>
      </c>
      <c r="E14044" t="s">
        <v>30879</v>
      </c>
    </row>
    <row r="14045" spans="1:5" hidden="1" x14ac:dyDescent="0.2">
      <c r="A14045" s="94" t="s">
        <v>37628</v>
      </c>
      <c r="B14045" t="s">
        <v>37629</v>
      </c>
      <c r="C14045" t="s">
        <v>243</v>
      </c>
      <c r="D14045">
        <v>15.25</v>
      </c>
      <c r="E14045" t="s">
        <v>30879</v>
      </c>
    </row>
    <row r="14046" spans="1:5" hidden="1" x14ac:dyDescent="0.2">
      <c r="A14046" s="94" t="s">
        <v>37618</v>
      </c>
      <c r="B14046" t="s">
        <v>37619</v>
      </c>
      <c r="C14046" t="s">
        <v>243</v>
      </c>
      <c r="D14046">
        <v>15.25</v>
      </c>
      <c r="E14046" t="s">
        <v>30879</v>
      </c>
    </row>
    <row r="14047" spans="1:5" hidden="1" x14ac:dyDescent="0.2">
      <c r="A14047" s="94" t="s">
        <v>37626</v>
      </c>
      <c r="B14047" t="s">
        <v>37627</v>
      </c>
      <c r="C14047" t="s">
        <v>243</v>
      </c>
      <c r="D14047">
        <v>17.72</v>
      </c>
      <c r="E14047" t="s">
        <v>30879</v>
      </c>
    </row>
    <row r="14048" spans="1:5" hidden="1" x14ac:dyDescent="0.2">
      <c r="A14048" s="94" t="s">
        <v>12256</v>
      </c>
      <c r="B14048" t="s">
        <v>12257</v>
      </c>
      <c r="C14048" t="s">
        <v>243</v>
      </c>
      <c r="D14048">
        <v>17.420000000000002</v>
      </c>
      <c r="E14048" t="s">
        <v>30879</v>
      </c>
    </row>
    <row r="14049" spans="1:5" hidden="1" x14ac:dyDescent="0.2">
      <c r="A14049" s="94" t="s">
        <v>37636</v>
      </c>
      <c r="B14049" t="s">
        <v>37637</v>
      </c>
      <c r="C14049" t="s">
        <v>243</v>
      </c>
      <c r="D14049">
        <v>15.25</v>
      </c>
      <c r="E14049" t="s">
        <v>30879</v>
      </c>
    </row>
    <row r="14050" spans="1:5" hidden="1" x14ac:dyDescent="0.2">
      <c r="A14050" s="94" t="s">
        <v>12258</v>
      </c>
      <c r="B14050" t="s">
        <v>37617</v>
      </c>
      <c r="C14050" t="s">
        <v>243</v>
      </c>
      <c r="D14050">
        <v>14.99</v>
      </c>
      <c r="E14050" t="s">
        <v>30879</v>
      </c>
    </row>
    <row r="14051" spans="1:5" hidden="1" x14ac:dyDescent="0.2">
      <c r="A14051" s="94" t="s">
        <v>37638</v>
      </c>
      <c r="B14051" t="s">
        <v>37639</v>
      </c>
      <c r="C14051" t="s">
        <v>243</v>
      </c>
      <c r="D14051">
        <v>15.25</v>
      </c>
      <c r="E14051" t="s">
        <v>30879</v>
      </c>
    </row>
    <row r="14052" spans="1:5" hidden="1" x14ac:dyDescent="0.2">
      <c r="A14052" s="94" t="s">
        <v>37640</v>
      </c>
      <c r="B14052" t="s">
        <v>37641</v>
      </c>
      <c r="C14052" t="s">
        <v>243</v>
      </c>
      <c r="D14052">
        <v>15.25</v>
      </c>
      <c r="E14052" t="s">
        <v>30879</v>
      </c>
    </row>
    <row r="14053" spans="1:5" hidden="1" x14ac:dyDescent="0.2">
      <c r="A14053" s="94" t="s">
        <v>37642</v>
      </c>
      <c r="B14053" t="s">
        <v>37643</v>
      </c>
      <c r="C14053" t="s">
        <v>243</v>
      </c>
      <c r="D14053">
        <v>15.25</v>
      </c>
      <c r="E14053" t="s">
        <v>30879</v>
      </c>
    </row>
    <row r="14054" spans="1:5" hidden="1" x14ac:dyDescent="0.2">
      <c r="A14054" s="94" t="s">
        <v>35719</v>
      </c>
      <c r="B14054" t="s">
        <v>35720</v>
      </c>
      <c r="C14054" t="s">
        <v>243</v>
      </c>
      <c r="D14054">
        <v>41.48</v>
      </c>
      <c r="E14054" t="s">
        <v>30879</v>
      </c>
    </row>
    <row r="14055" spans="1:5" hidden="1" x14ac:dyDescent="0.2">
      <c r="A14055" s="94" t="s">
        <v>35721</v>
      </c>
      <c r="B14055" t="s">
        <v>35722</v>
      </c>
      <c r="C14055" t="s">
        <v>243</v>
      </c>
      <c r="D14055">
        <v>24.59</v>
      </c>
      <c r="E14055" t="s">
        <v>30879</v>
      </c>
    </row>
    <row r="14056" spans="1:5" hidden="1" x14ac:dyDescent="0.2">
      <c r="A14056" s="94" t="s">
        <v>37632</v>
      </c>
      <c r="B14056" t="s">
        <v>37633</v>
      </c>
      <c r="C14056" t="s">
        <v>243</v>
      </c>
      <c r="D14056">
        <v>15.25</v>
      </c>
      <c r="E14056" t="s">
        <v>30879</v>
      </c>
    </row>
    <row r="14057" spans="1:5" hidden="1" x14ac:dyDescent="0.2">
      <c r="A14057" s="94" t="s">
        <v>37630</v>
      </c>
      <c r="B14057" t="s">
        <v>37631</v>
      </c>
      <c r="C14057" t="s">
        <v>243</v>
      </c>
      <c r="D14057">
        <v>15.25</v>
      </c>
      <c r="E14057" t="s">
        <v>30879</v>
      </c>
    </row>
    <row r="14058" spans="1:5" hidden="1" x14ac:dyDescent="0.2">
      <c r="A14058" s="94" t="s">
        <v>37360</v>
      </c>
      <c r="B14058" t="s">
        <v>37361</v>
      </c>
      <c r="C14058" t="s">
        <v>243</v>
      </c>
      <c r="D14058">
        <v>15.25</v>
      </c>
      <c r="E14058" t="s">
        <v>30879</v>
      </c>
    </row>
    <row r="14059" spans="1:5" hidden="1" x14ac:dyDescent="0.2">
      <c r="A14059" s="94" t="s">
        <v>37634</v>
      </c>
      <c r="B14059" t="s">
        <v>37635</v>
      </c>
      <c r="C14059" t="s">
        <v>243</v>
      </c>
      <c r="D14059">
        <v>15.25</v>
      </c>
      <c r="E14059" t="s">
        <v>30879</v>
      </c>
    </row>
    <row r="14060" spans="1:5" hidden="1" x14ac:dyDescent="0.2">
      <c r="A14060" s="94" t="s">
        <v>37648</v>
      </c>
      <c r="B14060" t="s">
        <v>37649</v>
      </c>
      <c r="C14060" t="s">
        <v>243</v>
      </c>
      <c r="D14060">
        <v>12.76</v>
      </c>
      <c r="E14060" t="s">
        <v>30879</v>
      </c>
    </row>
    <row r="14061" spans="1:5" hidden="1" x14ac:dyDescent="0.2">
      <c r="A14061" s="94" t="s">
        <v>37622</v>
      </c>
      <c r="B14061" t="s">
        <v>37623</v>
      </c>
      <c r="C14061" t="s">
        <v>243</v>
      </c>
      <c r="D14061">
        <v>12.76</v>
      </c>
      <c r="E14061" t="s">
        <v>30879</v>
      </c>
    </row>
    <row r="14062" spans="1:5" hidden="1" x14ac:dyDescent="0.2">
      <c r="A14062" s="94" t="s">
        <v>23407</v>
      </c>
      <c r="B14062" t="s">
        <v>23408</v>
      </c>
      <c r="C14062" t="s">
        <v>243</v>
      </c>
      <c r="D14062">
        <v>12.54</v>
      </c>
      <c r="E14062" t="s">
        <v>30879</v>
      </c>
    </row>
    <row r="14063" spans="1:5" hidden="1" x14ac:dyDescent="0.2">
      <c r="A14063" s="94" t="s">
        <v>12259</v>
      </c>
      <c r="B14063" t="s">
        <v>12260</v>
      </c>
      <c r="C14063" t="s">
        <v>243</v>
      </c>
      <c r="D14063">
        <v>12.54</v>
      </c>
      <c r="E14063" t="s">
        <v>30879</v>
      </c>
    </row>
    <row r="14064" spans="1:5" hidden="1" x14ac:dyDescent="0.2">
      <c r="A14064" s="94" t="s">
        <v>12261</v>
      </c>
      <c r="B14064" t="s">
        <v>12262</v>
      </c>
      <c r="C14064" t="s">
        <v>243</v>
      </c>
      <c r="D14064">
        <v>12.54</v>
      </c>
      <c r="E14064" t="s">
        <v>30879</v>
      </c>
    </row>
    <row r="14065" spans="1:5" hidden="1" x14ac:dyDescent="0.2">
      <c r="A14065" s="94" t="s">
        <v>37620</v>
      </c>
      <c r="B14065" t="s">
        <v>37621</v>
      </c>
      <c r="C14065" t="s">
        <v>243</v>
      </c>
      <c r="D14065">
        <v>12.76</v>
      </c>
      <c r="E14065" t="s">
        <v>30879</v>
      </c>
    </row>
    <row r="14066" spans="1:5" hidden="1" x14ac:dyDescent="0.2">
      <c r="A14066" s="94" t="s">
        <v>12263</v>
      </c>
      <c r="B14066" t="s">
        <v>12264</v>
      </c>
      <c r="C14066" t="s">
        <v>243</v>
      </c>
      <c r="D14066">
        <v>12.54</v>
      </c>
      <c r="E14066" t="s">
        <v>30879</v>
      </c>
    </row>
    <row r="14067" spans="1:5" hidden="1" x14ac:dyDescent="0.2">
      <c r="A14067" s="94" t="s">
        <v>12265</v>
      </c>
      <c r="B14067" t="s">
        <v>12266</v>
      </c>
      <c r="C14067" t="s">
        <v>243</v>
      </c>
      <c r="D14067">
        <v>12.54</v>
      </c>
      <c r="E14067" t="s">
        <v>30879</v>
      </c>
    </row>
    <row r="14068" spans="1:5" hidden="1" x14ac:dyDescent="0.2">
      <c r="A14068" s="94" t="s">
        <v>12267</v>
      </c>
      <c r="B14068" t="s">
        <v>12268</v>
      </c>
      <c r="C14068" t="s">
        <v>243</v>
      </c>
      <c r="D14068">
        <v>12.54</v>
      </c>
      <c r="E14068" t="s">
        <v>30879</v>
      </c>
    </row>
    <row r="14069" spans="1:5" hidden="1" x14ac:dyDescent="0.2">
      <c r="A14069" s="94" t="s">
        <v>37624</v>
      </c>
      <c r="B14069" t="s">
        <v>37625</v>
      </c>
      <c r="C14069" t="s">
        <v>243</v>
      </c>
      <c r="D14069">
        <v>12.76</v>
      </c>
      <c r="E14069" t="s">
        <v>30879</v>
      </c>
    </row>
    <row r="14070" spans="1:5" hidden="1" x14ac:dyDescent="0.2">
      <c r="A14070" s="94" t="s">
        <v>12269</v>
      </c>
      <c r="B14070" t="s">
        <v>12270</v>
      </c>
      <c r="C14070" t="s">
        <v>243</v>
      </c>
      <c r="D14070">
        <v>12.54</v>
      </c>
      <c r="E14070" t="s">
        <v>30879</v>
      </c>
    </row>
    <row r="14071" spans="1:5" hidden="1" x14ac:dyDescent="0.2">
      <c r="A14071" s="94" t="s">
        <v>37650</v>
      </c>
      <c r="B14071" t="s">
        <v>37651</v>
      </c>
      <c r="C14071" t="s">
        <v>243</v>
      </c>
      <c r="D14071">
        <v>12.76</v>
      </c>
      <c r="E14071" t="s">
        <v>30879</v>
      </c>
    </row>
    <row r="14072" spans="1:5" hidden="1" x14ac:dyDescent="0.2">
      <c r="A14072" s="94" t="s">
        <v>37644</v>
      </c>
      <c r="B14072" t="s">
        <v>37645</v>
      </c>
      <c r="C14072" t="s">
        <v>243</v>
      </c>
      <c r="D14072">
        <v>15.25</v>
      </c>
      <c r="E14072" t="s">
        <v>30879</v>
      </c>
    </row>
    <row r="14073" spans="1:5" hidden="1" x14ac:dyDescent="0.2">
      <c r="A14073" s="94" t="s">
        <v>37646</v>
      </c>
      <c r="B14073" t="s">
        <v>37647</v>
      </c>
      <c r="C14073" t="s">
        <v>243</v>
      </c>
      <c r="D14073">
        <v>15.25</v>
      </c>
      <c r="E14073" t="s">
        <v>30879</v>
      </c>
    </row>
    <row r="14074" spans="1:5" hidden="1" x14ac:dyDescent="0.2">
      <c r="A14074" s="94" t="s">
        <v>37652</v>
      </c>
      <c r="B14074" t="s">
        <v>37653</v>
      </c>
      <c r="C14074" t="s">
        <v>243</v>
      </c>
      <c r="D14074">
        <v>15.25</v>
      </c>
      <c r="E14074" t="s">
        <v>30879</v>
      </c>
    </row>
    <row r="14075" spans="1:5" hidden="1" x14ac:dyDescent="0.2">
      <c r="A14075" s="94" t="s">
        <v>12271</v>
      </c>
      <c r="B14075" t="s">
        <v>12272</v>
      </c>
      <c r="C14075" t="s">
        <v>243</v>
      </c>
      <c r="D14075">
        <v>8.5500000000000007</v>
      </c>
      <c r="E14075" t="s">
        <v>30879</v>
      </c>
    </row>
    <row r="14076" spans="1:5" hidden="1" x14ac:dyDescent="0.2">
      <c r="A14076" s="94" t="s">
        <v>12273</v>
      </c>
      <c r="B14076" t="s">
        <v>12274</v>
      </c>
      <c r="C14076" t="s">
        <v>243</v>
      </c>
      <c r="D14076">
        <v>8.5500000000000007</v>
      </c>
      <c r="E14076" t="s">
        <v>30879</v>
      </c>
    </row>
    <row r="14077" spans="1:5" hidden="1" x14ac:dyDescent="0.2">
      <c r="A14077" s="94" t="s">
        <v>12275</v>
      </c>
      <c r="B14077" t="s">
        <v>12276</v>
      </c>
      <c r="C14077" t="s">
        <v>243</v>
      </c>
      <c r="D14077">
        <v>8.5500000000000007</v>
      </c>
      <c r="E14077" t="s">
        <v>30879</v>
      </c>
    </row>
    <row r="14078" spans="1:5" hidden="1" x14ac:dyDescent="0.2">
      <c r="A14078" s="94" t="s">
        <v>12277</v>
      </c>
      <c r="B14078" t="s">
        <v>12278</v>
      </c>
      <c r="C14078" t="s">
        <v>243</v>
      </c>
      <c r="D14078">
        <v>8.5500000000000007</v>
      </c>
      <c r="E14078" t="s">
        <v>30879</v>
      </c>
    </row>
    <row r="14079" spans="1:5" hidden="1" x14ac:dyDescent="0.2">
      <c r="A14079" s="94" t="s">
        <v>37380</v>
      </c>
      <c r="B14079" t="s">
        <v>37381</v>
      </c>
      <c r="C14079" t="s">
        <v>243</v>
      </c>
      <c r="D14079">
        <v>61.84</v>
      </c>
      <c r="E14079" t="s">
        <v>30879</v>
      </c>
    </row>
    <row r="14080" spans="1:5" hidden="1" x14ac:dyDescent="0.2">
      <c r="A14080" s="94" t="s">
        <v>37382</v>
      </c>
      <c r="B14080" t="s">
        <v>37383</v>
      </c>
      <c r="C14080" t="s">
        <v>243</v>
      </c>
      <c r="D14080">
        <v>215.27</v>
      </c>
      <c r="E14080" t="s">
        <v>30879</v>
      </c>
    </row>
    <row r="14081" spans="1:5" hidden="1" x14ac:dyDescent="0.2">
      <c r="A14081" s="94" t="s">
        <v>37366</v>
      </c>
      <c r="B14081" t="s">
        <v>37367</v>
      </c>
      <c r="C14081" t="s">
        <v>243</v>
      </c>
      <c r="D14081">
        <v>61.84</v>
      </c>
      <c r="E14081" t="s">
        <v>30879</v>
      </c>
    </row>
    <row r="14082" spans="1:5" hidden="1" x14ac:dyDescent="0.2">
      <c r="A14082" s="94" t="s">
        <v>37368</v>
      </c>
      <c r="B14082" t="s">
        <v>37369</v>
      </c>
      <c r="C14082" t="s">
        <v>243</v>
      </c>
      <c r="D14082">
        <v>215.27</v>
      </c>
      <c r="E14082" t="s">
        <v>30879</v>
      </c>
    </row>
    <row r="14083" spans="1:5" hidden="1" x14ac:dyDescent="0.2">
      <c r="A14083" s="94" t="s">
        <v>37370</v>
      </c>
      <c r="B14083" t="s">
        <v>37371</v>
      </c>
      <c r="C14083" t="s">
        <v>243</v>
      </c>
      <c r="D14083">
        <v>61.84</v>
      </c>
      <c r="E14083" t="s">
        <v>30879</v>
      </c>
    </row>
    <row r="14084" spans="1:5" hidden="1" x14ac:dyDescent="0.2">
      <c r="A14084" s="94" t="s">
        <v>37372</v>
      </c>
      <c r="B14084" t="s">
        <v>37373</v>
      </c>
      <c r="C14084" t="s">
        <v>243</v>
      </c>
      <c r="D14084">
        <v>215.27</v>
      </c>
      <c r="E14084" t="s">
        <v>30879</v>
      </c>
    </row>
    <row r="14085" spans="1:5" hidden="1" x14ac:dyDescent="0.2">
      <c r="A14085" s="94" t="s">
        <v>37374</v>
      </c>
      <c r="B14085" t="s">
        <v>37375</v>
      </c>
      <c r="C14085" t="s">
        <v>243</v>
      </c>
      <c r="D14085">
        <v>61.84</v>
      </c>
      <c r="E14085" t="s">
        <v>30879</v>
      </c>
    </row>
    <row r="14086" spans="1:5" hidden="1" x14ac:dyDescent="0.2">
      <c r="A14086" s="94" t="s">
        <v>37376</v>
      </c>
      <c r="B14086" t="s">
        <v>37377</v>
      </c>
      <c r="C14086" t="s">
        <v>243</v>
      </c>
      <c r="D14086">
        <v>215.27</v>
      </c>
      <c r="E14086" t="s">
        <v>30879</v>
      </c>
    </row>
    <row r="14087" spans="1:5" hidden="1" x14ac:dyDescent="0.2">
      <c r="A14087" s="94" t="s">
        <v>37378</v>
      </c>
      <c r="B14087" t="s">
        <v>37379</v>
      </c>
      <c r="C14087" t="s">
        <v>243</v>
      </c>
      <c r="D14087">
        <v>61.84</v>
      </c>
      <c r="E14087" t="s">
        <v>30879</v>
      </c>
    </row>
    <row r="14088" spans="1:5" hidden="1" x14ac:dyDescent="0.2">
      <c r="A14088" s="94" t="s">
        <v>37384</v>
      </c>
      <c r="B14088" t="s">
        <v>37385</v>
      </c>
      <c r="C14088" t="s">
        <v>243</v>
      </c>
      <c r="D14088">
        <v>60.21</v>
      </c>
      <c r="E14088" t="s">
        <v>30879</v>
      </c>
    </row>
    <row r="14089" spans="1:5" hidden="1" x14ac:dyDescent="0.2">
      <c r="A14089" s="94" t="s">
        <v>36922</v>
      </c>
      <c r="B14089" t="s">
        <v>36923</v>
      </c>
      <c r="C14089" t="s">
        <v>243</v>
      </c>
      <c r="D14089">
        <v>628.5</v>
      </c>
      <c r="E14089" t="s">
        <v>30879</v>
      </c>
    </row>
    <row r="14090" spans="1:5" hidden="1" x14ac:dyDescent="0.2">
      <c r="A14090" s="94" t="s">
        <v>37386</v>
      </c>
      <c r="B14090" t="s">
        <v>37387</v>
      </c>
      <c r="C14090" t="s">
        <v>243</v>
      </c>
      <c r="D14090">
        <v>177.76</v>
      </c>
      <c r="E14090" t="s">
        <v>30879</v>
      </c>
    </row>
    <row r="14091" spans="1:5" hidden="1" x14ac:dyDescent="0.2">
      <c r="A14091" s="94" t="s">
        <v>37388</v>
      </c>
      <c r="B14091" t="s">
        <v>37389</v>
      </c>
      <c r="C14091" t="s">
        <v>243</v>
      </c>
      <c r="D14091">
        <v>60.21</v>
      </c>
      <c r="E14091" t="s">
        <v>30879</v>
      </c>
    </row>
    <row r="14092" spans="1:5" hidden="1" x14ac:dyDescent="0.2">
      <c r="A14092" s="94" t="s">
        <v>37390</v>
      </c>
      <c r="B14092" t="s">
        <v>37391</v>
      </c>
      <c r="C14092" t="s">
        <v>243</v>
      </c>
      <c r="D14092">
        <v>177.76</v>
      </c>
      <c r="E14092" t="s">
        <v>30879</v>
      </c>
    </row>
    <row r="14093" spans="1:5" hidden="1" x14ac:dyDescent="0.2">
      <c r="A14093" s="94" t="s">
        <v>37392</v>
      </c>
      <c r="B14093" t="s">
        <v>37393</v>
      </c>
      <c r="C14093" t="s">
        <v>243</v>
      </c>
      <c r="D14093">
        <v>60.21</v>
      </c>
      <c r="E14093" t="s">
        <v>30879</v>
      </c>
    </row>
    <row r="14094" spans="1:5" hidden="1" x14ac:dyDescent="0.2">
      <c r="A14094" s="94" t="s">
        <v>35752</v>
      </c>
      <c r="B14094" t="s">
        <v>35753</v>
      </c>
      <c r="C14094" t="s">
        <v>243</v>
      </c>
      <c r="D14094">
        <v>601.21</v>
      </c>
      <c r="E14094" t="s">
        <v>30879</v>
      </c>
    </row>
    <row r="14095" spans="1:5" hidden="1" x14ac:dyDescent="0.2">
      <c r="A14095" s="94" t="s">
        <v>37394</v>
      </c>
      <c r="B14095" t="s">
        <v>37395</v>
      </c>
      <c r="C14095" t="s">
        <v>243</v>
      </c>
      <c r="D14095">
        <v>60.21</v>
      </c>
      <c r="E14095" t="s">
        <v>30879</v>
      </c>
    </row>
    <row r="14096" spans="1:5" hidden="1" x14ac:dyDescent="0.2">
      <c r="A14096" s="94" t="s">
        <v>37396</v>
      </c>
      <c r="B14096" t="s">
        <v>37397</v>
      </c>
      <c r="C14096" t="s">
        <v>243</v>
      </c>
      <c r="D14096">
        <v>60.21</v>
      </c>
      <c r="E14096" t="s">
        <v>30879</v>
      </c>
    </row>
    <row r="14097" spans="1:5" hidden="1" x14ac:dyDescent="0.2">
      <c r="A14097" s="94" t="s">
        <v>37398</v>
      </c>
      <c r="B14097" t="s">
        <v>37399</v>
      </c>
      <c r="C14097" t="s">
        <v>243</v>
      </c>
      <c r="D14097">
        <v>60.21</v>
      </c>
      <c r="E14097" t="s">
        <v>30879</v>
      </c>
    </row>
    <row r="14098" spans="1:5" hidden="1" x14ac:dyDescent="0.2">
      <c r="A14098" s="94" t="s">
        <v>37400</v>
      </c>
      <c r="B14098" t="s">
        <v>37401</v>
      </c>
      <c r="C14098" t="s">
        <v>243</v>
      </c>
      <c r="D14098">
        <v>60.21</v>
      </c>
      <c r="E14098" t="s">
        <v>30879</v>
      </c>
    </row>
    <row r="14099" spans="1:5" hidden="1" x14ac:dyDescent="0.2">
      <c r="A14099" s="94" t="s">
        <v>12279</v>
      </c>
      <c r="B14099" t="s">
        <v>12280</v>
      </c>
      <c r="C14099" t="s">
        <v>243</v>
      </c>
      <c r="D14099">
        <v>8.61</v>
      </c>
      <c r="E14099" t="s">
        <v>30879</v>
      </c>
    </row>
    <row r="14100" spans="1:5" hidden="1" x14ac:dyDescent="0.2">
      <c r="A14100" s="94" t="s">
        <v>37477</v>
      </c>
      <c r="B14100" t="s">
        <v>37478</v>
      </c>
      <c r="C14100" t="s">
        <v>243</v>
      </c>
      <c r="D14100">
        <v>67.38</v>
      </c>
      <c r="E14100" t="s">
        <v>30879</v>
      </c>
    </row>
    <row r="14101" spans="1:5" hidden="1" x14ac:dyDescent="0.2">
      <c r="A14101" s="94" t="s">
        <v>37481</v>
      </c>
      <c r="B14101" t="s">
        <v>37482</v>
      </c>
      <c r="C14101" t="s">
        <v>243</v>
      </c>
      <c r="D14101">
        <v>17.899999999999999</v>
      </c>
      <c r="E14101" t="s">
        <v>30879</v>
      </c>
    </row>
    <row r="14102" spans="1:5" hidden="1" x14ac:dyDescent="0.2">
      <c r="A14102" s="94" t="s">
        <v>37002</v>
      </c>
      <c r="B14102" t="s">
        <v>37003</v>
      </c>
      <c r="C14102" t="s">
        <v>243</v>
      </c>
      <c r="D14102">
        <v>149.76</v>
      </c>
      <c r="E14102" t="s">
        <v>30879</v>
      </c>
    </row>
    <row r="14103" spans="1:5" hidden="1" x14ac:dyDescent="0.2">
      <c r="A14103" s="94" t="s">
        <v>37656</v>
      </c>
      <c r="B14103" t="s">
        <v>37657</v>
      </c>
      <c r="C14103" t="s">
        <v>243</v>
      </c>
      <c r="D14103">
        <v>16.28</v>
      </c>
      <c r="E14103" t="s">
        <v>30879</v>
      </c>
    </row>
    <row r="14104" spans="1:5" hidden="1" x14ac:dyDescent="0.2">
      <c r="A14104" s="94" t="s">
        <v>37483</v>
      </c>
      <c r="B14104" t="s">
        <v>37484</v>
      </c>
      <c r="C14104" t="s">
        <v>243</v>
      </c>
      <c r="D14104">
        <v>66.37</v>
      </c>
      <c r="E14104" t="s">
        <v>30879</v>
      </c>
    </row>
    <row r="14105" spans="1:5" hidden="1" x14ac:dyDescent="0.2">
      <c r="A14105" s="94" t="s">
        <v>37485</v>
      </c>
      <c r="B14105" t="s">
        <v>37486</v>
      </c>
      <c r="C14105" t="s">
        <v>243</v>
      </c>
      <c r="D14105">
        <v>18.22</v>
      </c>
      <c r="E14105" t="s">
        <v>30879</v>
      </c>
    </row>
    <row r="14106" spans="1:5" hidden="1" x14ac:dyDescent="0.2">
      <c r="A14106" s="94" t="s">
        <v>37004</v>
      </c>
      <c r="B14106" t="s">
        <v>37005</v>
      </c>
      <c r="C14106" t="s">
        <v>243</v>
      </c>
      <c r="D14106">
        <v>152.88</v>
      </c>
      <c r="E14106" t="s">
        <v>30879</v>
      </c>
    </row>
    <row r="14107" spans="1:5" hidden="1" x14ac:dyDescent="0.2">
      <c r="A14107" s="94" t="s">
        <v>37658</v>
      </c>
      <c r="B14107" t="s">
        <v>37659</v>
      </c>
      <c r="C14107" t="s">
        <v>243</v>
      </c>
      <c r="D14107">
        <v>14.63</v>
      </c>
      <c r="E14107" t="s">
        <v>30879</v>
      </c>
    </row>
    <row r="14108" spans="1:5" hidden="1" x14ac:dyDescent="0.2">
      <c r="A14108" s="94" t="s">
        <v>37487</v>
      </c>
      <c r="B14108" t="s">
        <v>37488</v>
      </c>
      <c r="C14108" t="s">
        <v>243</v>
      </c>
      <c r="D14108">
        <v>67.67</v>
      </c>
      <c r="E14108" t="s">
        <v>30879</v>
      </c>
    </row>
    <row r="14109" spans="1:5" hidden="1" x14ac:dyDescent="0.2">
      <c r="A14109" s="94" t="s">
        <v>37479</v>
      </c>
      <c r="B14109" t="s">
        <v>37480</v>
      </c>
      <c r="C14109" t="s">
        <v>243</v>
      </c>
      <c r="D14109">
        <v>67.38</v>
      </c>
      <c r="E14109" t="s">
        <v>30879</v>
      </c>
    </row>
    <row r="14110" spans="1:5" hidden="1" x14ac:dyDescent="0.2">
      <c r="A14110" s="94" t="s">
        <v>35527</v>
      </c>
      <c r="B14110" t="s">
        <v>35528</v>
      </c>
      <c r="C14110" t="s">
        <v>243</v>
      </c>
      <c r="D14110">
        <v>7.0000000000000007E-2</v>
      </c>
      <c r="E14110" t="s">
        <v>30879</v>
      </c>
    </row>
    <row r="14111" spans="1:5" hidden="1" x14ac:dyDescent="0.2">
      <c r="A14111" s="94" t="s">
        <v>37555</v>
      </c>
      <c r="B14111" t="s">
        <v>37556</v>
      </c>
      <c r="C14111" t="s">
        <v>243</v>
      </c>
      <c r="D14111">
        <v>33.979999999999997</v>
      </c>
      <c r="E14111" t="s">
        <v>30879</v>
      </c>
    </row>
    <row r="14112" spans="1:5" hidden="1" x14ac:dyDescent="0.2">
      <c r="A14112" s="94" t="s">
        <v>37553</v>
      </c>
      <c r="B14112" t="s">
        <v>37554</v>
      </c>
      <c r="C14112" t="s">
        <v>243</v>
      </c>
      <c r="D14112">
        <v>62.96</v>
      </c>
      <c r="E14112" t="s">
        <v>30879</v>
      </c>
    </row>
    <row r="14113" spans="1:5" hidden="1" x14ac:dyDescent="0.2">
      <c r="A14113" s="94" t="s">
        <v>37061</v>
      </c>
      <c r="B14113" t="s">
        <v>37062</v>
      </c>
      <c r="C14113" t="s">
        <v>243</v>
      </c>
      <c r="D14113">
        <v>5.2</v>
      </c>
      <c r="E14113" t="s">
        <v>30879</v>
      </c>
    </row>
    <row r="14114" spans="1:5" hidden="1" x14ac:dyDescent="0.2">
      <c r="A14114" s="94" t="s">
        <v>37071</v>
      </c>
      <c r="B14114" t="s">
        <v>37072</v>
      </c>
      <c r="C14114" t="s">
        <v>243</v>
      </c>
      <c r="D14114">
        <v>5.2</v>
      </c>
      <c r="E14114" t="s">
        <v>30879</v>
      </c>
    </row>
    <row r="14115" spans="1:5" hidden="1" x14ac:dyDescent="0.2">
      <c r="A14115" s="94" t="s">
        <v>36912</v>
      </c>
      <c r="B14115" t="s">
        <v>36913</v>
      </c>
      <c r="C14115" t="s">
        <v>243</v>
      </c>
      <c r="D14115">
        <v>132.75</v>
      </c>
      <c r="E14115" t="s">
        <v>30879</v>
      </c>
    </row>
    <row r="14116" spans="1:5" hidden="1" x14ac:dyDescent="0.2">
      <c r="A14116" s="94" t="s">
        <v>37350</v>
      </c>
      <c r="B14116" t="s">
        <v>37351</v>
      </c>
      <c r="C14116" t="s">
        <v>243</v>
      </c>
      <c r="D14116">
        <v>75.790000000000006</v>
      </c>
      <c r="E14116" t="s">
        <v>30879</v>
      </c>
    </row>
    <row r="14117" spans="1:5" hidden="1" x14ac:dyDescent="0.2">
      <c r="A14117" s="94" t="s">
        <v>12281</v>
      </c>
      <c r="B14117" t="s">
        <v>12282</v>
      </c>
      <c r="C14117" t="s">
        <v>243</v>
      </c>
      <c r="D14117">
        <v>43.79</v>
      </c>
      <c r="E14117" t="s">
        <v>30879</v>
      </c>
    </row>
    <row r="14118" spans="1:5" hidden="1" x14ac:dyDescent="0.2">
      <c r="A14118" s="94" t="s">
        <v>35509</v>
      </c>
      <c r="B14118" t="s">
        <v>35510</v>
      </c>
      <c r="C14118" t="s">
        <v>243</v>
      </c>
      <c r="D14118">
        <v>56.63</v>
      </c>
      <c r="E14118" t="s">
        <v>30879</v>
      </c>
    </row>
    <row r="14119" spans="1:5" hidden="1" x14ac:dyDescent="0.2">
      <c r="A14119" s="94" t="s">
        <v>37268</v>
      </c>
      <c r="B14119" t="s">
        <v>37269</v>
      </c>
      <c r="C14119" t="s">
        <v>243</v>
      </c>
      <c r="D14119">
        <v>114.94</v>
      </c>
      <c r="E14119" t="s">
        <v>30879</v>
      </c>
    </row>
    <row r="14120" spans="1:5" hidden="1" x14ac:dyDescent="0.2">
      <c r="A14120" s="94" t="s">
        <v>36998</v>
      </c>
      <c r="B14120" t="s">
        <v>36999</v>
      </c>
      <c r="C14120" t="s">
        <v>243</v>
      </c>
      <c r="D14120">
        <v>143.44</v>
      </c>
      <c r="E14120" t="s">
        <v>30879</v>
      </c>
    </row>
    <row r="14121" spans="1:5" hidden="1" x14ac:dyDescent="0.2">
      <c r="A14121" s="94" t="s">
        <v>37471</v>
      </c>
      <c r="B14121" t="s">
        <v>37472</v>
      </c>
      <c r="C14121" t="s">
        <v>243</v>
      </c>
      <c r="D14121">
        <v>83.53</v>
      </c>
      <c r="E14121" t="s">
        <v>30879</v>
      </c>
    </row>
    <row r="14122" spans="1:5" hidden="1" x14ac:dyDescent="0.2">
      <c r="A14122" s="94" t="s">
        <v>37000</v>
      </c>
      <c r="B14122" t="s">
        <v>37001</v>
      </c>
      <c r="C14122" t="s">
        <v>243</v>
      </c>
      <c r="D14122">
        <v>143.44</v>
      </c>
      <c r="E14122" t="s">
        <v>30879</v>
      </c>
    </row>
    <row r="14123" spans="1:5" hidden="1" x14ac:dyDescent="0.2">
      <c r="A14123" s="94" t="s">
        <v>37473</v>
      </c>
      <c r="B14123" t="s">
        <v>37474</v>
      </c>
      <c r="C14123" t="s">
        <v>243</v>
      </c>
      <c r="D14123">
        <v>83.53</v>
      </c>
      <c r="E14123" t="s">
        <v>30879</v>
      </c>
    </row>
    <row r="14124" spans="1:5" hidden="1" x14ac:dyDescent="0.2">
      <c r="A14124" s="94" t="s">
        <v>12283</v>
      </c>
      <c r="B14124" t="s">
        <v>12284</v>
      </c>
      <c r="C14124" t="s">
        <v>243</v>
      </c>
      <c r="D14124">
        <v>143.44</v>
      </c>
      <c r="E14124" t="s">
        <v>30879</v>
      </c>
    </row>
    <row r="14125" spans="1:5" hidden="1" x14ac:dyDescent="0.2">
      <c r="A14125" s="94" t="s">
        <v>37475</v>
      </c>
      <c r="B14125" t="s">
        <v>37476</v>
      </c>
      <c r="C14125" t="s">
        <v>243</v>
      </c>
      <c r="D14125">
        <v>83.53</v>
      </c>
      <c r="E14125" t="s">
        <v>30879</v>
      </c>
    </row>
    <row r="14126" spans="1:5" hidden="1" x14ac:dyDescent="0.2">
      <c r="A14126" s="94" t="s">
        <v>36914</v>
      </c>
      <c r="B14126" t="s">
        <v>36915</v>
      </c>
      <c r="C14126" t="s">
        <v>243</v>
      </c>
      <c r="D14126">
        <v>143.44</v>
      </c>
      <c r="E14126" t="s">
        <v>30879</v>
      </c>
    </row>
    <row r="14127" spans="1:5" hidden="1" x14ac:dyDescent="0.2">
      <c r="A14127" s="94" t="s">
        <v>37352</v>
      </c>
      <c r="B14127" t="s">
        <v>37353</v>
      </c>
      <c r="C14127" t="s">
        <v>243</v>
      </c>
      <c r="D14127">
        <v>83.53</v>
      </c>
      <c r="E14127" t="s">
        <v>30879</v>
      </c>
    </row>
    <row r="14128" spans="1:5" hidden="1" x14ac:dyDescent="0.2">
      <c r="A14128" s="94" t="s">
        <v>37354</v>
      </c>
      <c r="B14128" t="s">
        <v>37355</v>
      </c>
      <c r="C14128" t="s">
        <v>243</v>
      </c>
      <c r="D14128">
        <v>83.53</v>
      </c>
      <c r="E14128" t="s">
        <v>30879</v>
      </c>
    </row>
    <row r="14129" spans="1:5" hidden="1" x14ac:dyDescent="0.2">
      <c r="A14129" s="94" t="s">
        <v>36918</v>
      </c>
      <c r="B14129" t="s">
        <v>36919</v>
      </c>
      <c r="C14129" t="s">
        <v>243</v>
      </c>
      <c r="D14129">
        <v>96.38</v>
      </c>
      <c r="E14129" t="s">
        <v>30879</v>
      </c>
    </row>
    <row r="14130" spans="1:5" hidden="1" x14ac:dyDescent="0.2">
      <c r="A14130" s="94" t="s">
        <v>37557</v>
      </c>
      <c r="B14130" t="s">
        <v>37558</v>
      </c>
      <c r="C14130" t="s">
        <v>243</v>
      </c>
      <c r="D14130">
        <v>25.08</v>
      </c>
      <c r="E14130" t="s">
        <v>30879</v>
      </c>
    </row>
    <row r="14131" spans="1:5" hidden="1" x14ac:dyDescent="0.2">
      <c r="A14131" s="94" t="s">
        <v>37026</v>
      </c>
      <c r="B14131" t="s">
        <v>37027</v>
      </c>
      <c r="C14131" t="s">
        <v>243</v>
      </c>
      <c r="D14131">
        <v>178.31</v>
      </c>
      <c r="E14131" t="s">
        <v>30879</v>
      </c>
    </row>
    <row r="14132" spans="1:5" hidden="1" x14ac:dyDescent="0.2">
      <c r="A14132" s="94" t="s">
        <v>37559</v>
      </c>
      <c r="B14132" t="s">
        <v>37560</v>
      </c>
      <c r="C14132" t="s">
        <v>243</v>
      </c>
      <c r="D14132">
        <v>99.72</v>
      </c>
      <c r="E14132" t="s">
        <v>30879</v>
      </c>
    </row>
    <row r="14133" spans="1:5" hidden="1" x14ac:dyDescent="0.2">
      <c r="A14133" s="94" t="s">
        <v>36916</v>
      </c>
      <c r="B14133" t="s">
        <v>36917</v>
      </c>
      <c r="C14133" t="s">
        <v>243</v>
      </c>
      <c r="D14133">
        <v>143.44</v>
      </c>
      <c r="E14133" t="s">
        <v>30879</v>
      </c>
    </row>
    <row r="14134" spans="1:5" hidden="1" x14ac:dyDescent="0.2">
      <c r="A14134" s="94" t="s">
        <v>37356</v>
      </c>
      <c r="B14134" t="s">
        <v>37357</v>
      </c>
      <c r="C14134" t="s">
        <v>243</v>
      </c>
      <c r="D14134">
        <v>90.15</v>
      </c>
      <c r="E14134" t="s">
        <v>30879</v>
      </c>
    </row>
    <row r="14135" spans="1:5" hidden="1" x14ac:dyDescent="0.2">
      <c r="A14135" s="94" t="s">
        <v>12285</v>
      </c>
      <c r="B14135" t="s">
        <v>12286</v>
      </c>
      <c r="C14135" t="s">
        <v>243</v>
      </c>
      <c r="D14135">
        <v>36.450000000000003</v>
      </c>
      <c r="E14135" t="s">
        <v>30879</v>
      </c>
    </row>
    <row r="14136" spans="1:5" hidden="1" x14ac:dyDescent="0.2">
      <c r="A14136" s="94" t="s">
        <v>23409</v>
      </c>
      <c r="B14136" t="s">
        <v>23410</v>
      </c>
      <c r="C14136" t="s">
        <v>243</v>
      </c>
      <c r="D14136">
        <v>36.450000000000003</v>
      </c>
      <c r="E14136" t="s">
        <v>30879</v>
      </c>
    </row>
    <row r="14137" spans="1:5" hidden="1" x14ac:dyDescent="0.2">
      <c r="A14137" s="94" t="s">
        <v>37024</v>
      </c>
      <c r="B14137" t="s">
        <v>37025</v>
      </c>
      <c r="C14137" t="s">
        <v>243</v>
      </c>
      <c r="D14137">
        <v>178.31</v>
      </c>
      <c r="E14137" t="s">
        <v>30879</v>
      </c>
    </row>
    <row r="14138" spans="1:5" hidden="1" x14ac:dyDescent="0.2">
      <c r="A14138" s="94" t="s">
        <v>23411</v>
      </c>
      <c r="B14138" t="s">
        <v>23412</v>
      </c>
      <c r="C14138" t="s">
        <v>243</v>
      </c>
      <c r="D14138">
        <v>96.28</v>
      </c>
      <c r="E14138" t="s">
        <v>30879</v>
      </c>
    </row>
    <row r="14139" spans="1:5" hidden="1" x14ac:dyDescent="0.2">
      <c r="A14139" s="94" t="s">
        <v>37561</v>
      </c>
      <c r="B14139" t="s">
        <v>37562</v>
      </c>
      <c r="C14139" t="s">
        <v>243</v>
      </c>
      <c r="D14139">
        <v>34.79</v>
      </c>
      <c r="E14139" t="s">
        <v>30879</v>
      </c>
    </row>
    <row r="14140" spans="1:5" hidden="1" x14ac:dyDescent="0.2">
      <c r="A14140" s="94" t="s">
        <v>37028</v>
      </c>
      <c r="B14140" t="s">
        <v>37029</v>
      </c>
      <c r="C14140" t="s">
        <v>243</v>
      </c>
      <c r="D14140">
        <v>119.02</v>
      </c>
      <c r="E14140" t="s">
        <v>30879</v>
      </c>
    </row>
    <row r="14141" spans="1:5" hidden="1" x14ac:dyDescent="0.2">
      <c r="A14141" s="94" t="s">
        <v>37563</v>
      </c>
      <c r="B14141" t="s">
        <v>37564</v>
      </c>
      <c r="C14141" t="s">
        <v>243</v>
      </c>
      <c r="D14141">
        <v>62.96</v>
      </c>
      <c r="E14141" t="s">
        <v>30879</v>
      </c>
    </row>
    <row r="14142" spans="1:5" hidden="1" x14ac:dyDescent="0.2">
      <c r="A14142" s="94" t="s">
        <v>37565</v>
      </c>
      <c r="B14142" t="s">
        <v>37566</v>
      </c>
      <c r="C14142" t="s">
        <v>243</v>
      </c>
      <c r="D14142">
        <v>36.450000000000003</v>
      </c>
      <c r="E14142" t="s">
        <v>30879</v>
      </c>
    </row>
    <row r="14143" spans="1:5" hidden="1" x14ac:dyDescent="0.2">
      <c r="A14143" s="94" t="s">
        <v>37567</v>
      </c>
      <c r="B14143" t="s">
        <v>37568</v>
      </c>
      <c r="C14143" t="s">
        <v>243</v>
      </c>
      <c r="D14143">
        <v>99.72</v>
      </c>
      <c r="E14143" t="s">
        <v>30879</v>
      </c>
    </row>
    <row r="14144" spans="1:5" hidden="1" x14ac:dyDescent="0.2">
      <c r="A14144" s="94" t="s">
        <v>36986</v>
      </c>
      <c r="B14144" t="s">
        <v>36987</v>
      </c>
      <c r="C14144" t="s">
        <v>243</v>
      </c>
      <c r="D14144">
        <v>143.44</v>
      </c>
      <c r="E14144" t="s">
        <v>30879</v>
      </c>
    </row>
    <row r="14145" spans="1:7" hidden="1" x14ac:dyDescent="0.2">
      <c r="A14145" s="94" t="s">
        <v>37459</v>
      </c>
      <c r="B14145" t="s">
        <v>37460</v>
      </c>
      <c r="C14145" t="s">
        <v>243</v>
      </c>
      <c r="D14145">
        <v>83.53</v>
      </c>
      <c r="E14145" t="s">
        <v>30879</v>
      </c>
    </row>
    <row r="14146" spans="1:7" hidden="1" x14ac:dyDescent="0.2">
      <c r="A14146" s="94" t="s">
        <v>36982</v>
      </c>
      <c r="B14146" t="s">
        <v>36983</v>
      </c>
      <c r="C14146" t="s">
        <v>243</v>
      </c>
      <c r="D14146">
        <v>143.44</v>
      </c>
      <c r="E14146" t="s">
        <v>30879</v>
      </c>
      <c r="G14146" s="3" t="s">
        <v>52594</v>
      </c>
    </row>
    <row r="14147" spans="1:7" hidden="1" x14ac:dyDescent="0.2">
      <c r="A14147" s="94" t="s">
        <v>37455</v>
      </c>
      <c r="B14147" t="s">
        <v>37456</v>
      </c>
      <c r="C14147" t="s">
        <v>243</v>
      </c>
      <c r="D14147">
        <v>83.53</v>
      </c>
      <c r="E14147" t="s">
        <v>30879</v>
      </c>
    </row>
    <row r="14148" spans="1:7" hidden="1" x14ac:dyDescent="0.2">
      <c r="A14148" s="94" t="s">
        <v>36994</v>
      </c>
      <c r="B14148" t="s">
        <v>36995</v>
      </c>
      <c r="C14148" t="s">
        <v>243</v>
      </c>
      <c r="D14148">
        <v>143.44</v>
      </c>
      <c r="E14148" t="s">
        <v>30879</v>
      </c>
    </row>
    <row r="14149" spans="1:7" hidden="1" x14ac:dyDescent="0.2">
      <c r="A14149" s="94" t="s">
        <v>37467</v>
      </c>
      <c r="B14149" t="s">
        <v>37468</v>
      </c>
      <c r="C14149" t="s">
        <v>243</v>
      </c>
      <c r="D14149">
        <v>83.53</v>
      </c>
      <c r="E14149" t="s">
        <v>30879</v>
      </c>
    </row>
    <row r="14150" spans="1:7" hidden="1" x14ac:dyDescent="0.2">
      <c r="A14150" s="94" t="s">
        <v>36990</v>
      </c>
      <c r="B14150" t="s">
        <v>36991</v>
      </c>
      <c r="C14150" t="s">
        <v>243</v>
      </c>
      <c r="D14150">
        <v>143.44</v>
      </c>
      <c r="E14150" t="s">
        <v>30879</v>
      </c>
    </row>
    <row r="14151" spans="1:7" hidden="1" x14ac:dyDescent="0.2">
      <c r="A14151" s="94" t="s">
        <v>37463</v>
      </c>
      <c r="B14151" t="s">
        <v>37464</v>
      </c>
      <c r="C14151" t="s">
        <v>243</v>
      </c>
      <c r="D14151">
        <v>83.53</v>
      </c>
      <c r="E14151" t="s">
        <v>30879</v>
      </c>
    </row>
    <row r="14152" spans="1:7" hidden="1" x14ac:dyDescent="0.2">
      <c r="A14152" s="94" t="s">
        <v>37035</v>
      </c>
      <c r="B14152" t="s">
        <v>37036</v>
      </c>
      <c r="C14152" t="s">
        <v>243</v>
      </c>
      <c r="D14152">
        <v>43.13</v>
      </c>
      <c r="E14152" t="s">
        <v>30879</v>
      </c>
    </row>
    <row r="14153" spans="1:7" hidden="1" x14ac:dyDescent="0.2">
      <c r="A14153" s="94" t="s">
        <v>37037</v>
      </c>
      <c r="B14153" t="s">
        <v>37038</v>
      </c>
      <c r="C14153" t="s">
        <v>243</v>
      </c>
      <c r="D14153">
        <v>110</v>
      </c>
      <c r="E14153" t="s">
        <v>30879</v>
      </c>
    </row>
    <row r="14154" spans="1:7" hidden="1" x14ac:dyDescent="0.2">
      <c r="A14154" s="94" t="s">
        <v>37031</v>
      </c>
      <c r="B14154" t="s">
        <v>37032</v>
      </c>
      <c r="C14154" t="s">
        <v>243</v>
      </c>
      <c r="D14154">
        <v>114.94</v>
      </c>
      <c r="E14154" t="s">
        <v>30879</v>
      </c>
    </row>
    <row r="14155" spans="1:7" hidden="1" x14ac:dyDescent="0.2">
      <c r="A14155" s="94" t="s">
        <v>37039</v>
      </c>
      <c r="B14155" t="s">
        <v>37040</v>
      </c>
      <c r="C14155" t="s">
        <v>243</v>
      </c>
      <c r="D14155">
        <v>43.13</v>
      </c>
      <c r="E14155" t="s">
        <v>30879</v>
      </c>
    </row>
    <row r="14156" spans="1:7" hidden="1" x14ac:dyDescent="0.2">
      <c r="A14156" s="94" t="s">
        <v>37041</v>
      </c>
      <c r="B14156" t="s">
        <v>37042</v>
      </c>
      <c r="C14156" t="s">
        <v>243</v>
      </c>
      <c r="D14156">
        <v>110</v>
      </c>
      <c r="E14156" t="s">
        <v>30879</v>
      </c>
    </row>
    <row r="14157" spans="1:7" hidden="1" x14ac:dyDescent="0.2">
      <c r="A14157" s="94" t="s">
        <v>37033</v>
      </c>
      <c r="B14157" t="s">
        <v>37034</v>
      </c>
      <c r="C14157" t="s">
        <v>243</v>
      </c>
      <c r="D14157">
        <v>110</v>
      </c>
      <c r="E14157" t="s">
        <v>30879</v>
      </c>
    </row>
    <row r="14158" spans="1:7" hidden="1" x14ac:dyDescent="0.2">
      <c r="A14158" s="94" t="s">
        <v>37043</v>
      </c>
      <c r="B14158" t="s">
        <v>37044</v>
      </c>
      <c r="C14158" t="s">
        <v>243</v>
      </c>
      <c r="D14158">
        <v>45.08</v>
      </c>
      <c r="E14158" t="s">
        <v>30879</v>
      </c>
    </row>
    <row r="14159" spans="1:7" hidden="1" x14ac:dyDescent="0.2">
      <c r="A14159" s="94" t="s">
        <v>37045</v>
      </c>
      <c r="B14159" t="s">
        <v>37046</v>
      </c>
      <c r="C14159" t="s">
        <v>243</v>
      </c>
      <c r="D14159">
        <v>56.63</v>
      </c>
      <c r="E14159" t="s">
        <v>30879</v>
      </c>
    </row>
    <row r="14160" spans="1:7" hidden="1" x14ac:dyDescent="0.2">
      <c r="A14160" s="94" t="s">
        <v>37047</v>
      </c>
      <c r="B14160" t="s">
        <v>37048</v>
      </c>
      <c r="C14160" t="s">
        <v>243</v>
      </c>
      <c r="D14160">
        <v>114.94</v>
      </c>
      <c r="E14160" t="s">
        <v>30879</v>
      </c>
    </row>
    <row r="14161" spans="1:15" hidden="1" x14ac:dyDescent="0.2">
      <c r="A14161" s="94" t="s">
        <v>37049</v>
      </c>
      <c r="B14161" t="s">
        <v>37050</v>
      </c>
      <c r="C14161" t="s">
        <v>243</v>
      </c>
      <c r="D14161">
        <v>26</v>
      </c>
      <c r="E14161" t="s">
        <v>30879</v>
      </c>
    </row>
    <row r="14162" spans="1:15" hidden="1" x14ac:dyDescent="0.2">
      <c r="A14162" s="94" t="s">
        <v>36984</v>
      </c>
      <c r="B14162" t="s">
        <v>36985</v>
      </c>
      <c r="C14162" t="s">
        <v>243</v>
      </c>
      <c r="D14162">
        <v>143.44</v>
      </c>
      <c r="E14162" t="s">
        <v>30879</v>
      </c>
      <c r="F14162" s="718"/>
      <c r="G14162" s="718"/>
      <c r="H14162" s="718"/>
      <c r="I14162" s="718"/>
      <c r="J14162" s="718"/>
      <c r="K14162" s="718"/>
      <c r="L14162" s="718"/>
      <c r="M14162" s="718"/>
      <c r="N14162" s="718"/>
      <c r="O14162" s="718"/>
    </row>
    <row r="14163" spans="1:15" hidden="1" x14ac:dyDescent="0.2">
      <c r="A14163" s="94" t="s">
        <v>37457</v>
      </c>
      <c r="B14163" t="s">
        <v>37458</v>
      </c>
      <c r="C14163" t="s">
        <v>243</v>
      </c>
      <c r="D14163">
        <v>83.53</v>
      </c>
      <c r="E14163" t="s">
        <v>30879</v>
      </c>
      <c r="F14163" s="718"/>
      <c r="G14163" s="718"/>
      <c r="H14163" s="718"/>
      <c r="I14163" s="718"/>
      <c r="J14163" s="718"/>
      <c r="K14163" s="718"/>
      <c r="L14163" s="718"/>
      <c r="M14163" s="718"/>
      <c r="N14163" s="718"/>
      <c r="O14163" s="718"/>
    </row>
    <row r="14164" spans="1:15" hidden="1" x14ac:dyDescent="0.2">
      <c r="A14164" s="94" t="s">
        <v>36988</v>
      </c>
      <c r="B14164" t="s">
        <v>36989</v>
      </c>
      <c r="C14164" t="s">
        <v>243</v>
      </c>
      <c r="D14164">
        <v>143.44</v>
      </c>
      <c r="E14164" t="s">
        <v>30879</v>
      </c>
      <c r="F14164" s="718"/>
      <c r="G14164" s="718"/>
      <c r="H14164" s="718"/>
      <c r="I14164" s="718"/>
      <c r="J14164" s="718"/>
      <c r="K14164" s="718"/>
      <c r="L14164" s="718"/>
      <c r="M14164" s="718"/>
      <c r="N14164" s="718"/>
      <c r="O14164" s="718"/>
    </row>
    <row r="14165" spans="1:15" hidden="1" x14ac:dyDescent="0.2">
      <c r="A14165" s="94" t="s">
        <v>37461</v>
      </c>
      <c r="B14165" t="s">
        <v>37462</v>
      </c>
      <c r="C14165" t="s">
        <v>243</v>
      </c>
      <c r="D14165">
        <v>83.53</v>
      </c>
      <c r="E14165" t="s">
        <v>30879</v>
      </c>
    </row>
    <row r="14166" spans="1:15" hidden="1" x14ac:dyDescent="0.2">
      <c r="A14166" s="94" t="s">
        <v>36992</v>
      </c>
      <c r="B14166" t="s">
        <v>36993</v>
      </c>
      <c r="C14166" t="s">
        <v>243</v>
      </c>
      <c r="D14166">
        <v>143.44</v>
      </c>
      <c r="E14166" t="s">
        <v>30879</v>
      </c>
    </row>
    <row r="14167" spans="1:15" hidden="1" x14ac:dyDescent="0.2">
      <c r="A14167" s="94" t="s">
        <v>37465</v>
      </c>
      <c r="B14167" t="s">
        <v>37466</v>
      </c>
      <c r="C14167" t="s">
        <v>243</v>
      </c>
      <c r="D14167">
        <v>83.53</v>
      </c>
      <c r="E14167" t="s">
        <v>30879</v>
      </c>
    </row>
    <row r="14168" spans="1:15" hidden="1" x14ac:dyDescent="0.2">
      <c r="A14168" s="94" t="s">
        <v>36996</v>
      </c>
      <c r="B14168" t="s">
        <v>36997</v>
      </c>
      <c r="C14168" t="s">
        <v>243</v>
      </c>
      <c r="D14168">
        <v>143.44</v>
      </c>
      <c r="E14168" t="s">
        <v>30879</v>
      </c>
    </row>
    <row r="14169" spans="1:15" hidden="1" x14ac:dyDescent="0.2">
      <c r="A14169" s="94" t="s">
        <v>37469</v>
      </c>
      <c r="B14169" t="s">
        <v>37470</v>
      </c>
      <c r="C14169" t="s">
        <v>243</v>
      </c>
      <c r="D14169">
        <v>83.53</v>
      </c>
      <c r="E14169" t="s">
        <v>30879</v>
      </c>
      <c r="F14169" s="724"/>
      <c r="G14169" s="724"/>
      <c r="H14169" s="724"/>
      <c r="I14169" s="724"/>
      <c r="J14169" s="724"/>
      <c r="K14169" s="724"/>
      <c r="L14169" s="724"/>
      <c r="M14169" s="724"/>
      <c r="N14169" s="724"/>
      <c r="O14169" s="724"/>
    </row>
    <row r="14170" spans="1:15" hidden="1" x14ac:dyDescent="0.2">
      <c r="A14170" s="94" t="s">
        <v>37495</v>
      </c>
      <c r="B14170" t="s">
        <v>37496</v>
      </c>
      <c r="C14170" t="s">
        <v>243</v>
      </c>
      <c r="D14170">
        <v>40.04</v>
      </c>
      <c r="E14170" t="s">
        <v>30879</v>
      </c>
    </row>
    <row r="14171" spans="1:15" hidden="1" x14ac:dyDescent="0.2">
      <c r="A14171" s="94" t="s">
        <v>37008</v>
      </c>
      <c r="B14171" t="s">
        <v>37009</v>
      </c>
      <c r="C14171" t="s">
        <v>243</v>
      </c>
      <c r="D14171">
        <v>152.86000000000001</v>
      </c>
      <c r="E14171" t="s">
        <v>30879</v>
      </c>
    </row>
    <row r="14172" spans="1:15" hidden="1" x14ac:dyDescent="0.2">
      <c r="A14172" s="94" t="s">
        <v>37497</v>
      </c>
      <c r="B14172" t="s">
        <v>37498</v>
      </c>
      <c r="C14172" t="s">
        <v>243</v>
      </c>
      <c r="D14172">
        <v>94.49</v>
      </c>
      <c r="E14172" t="s">
        <v>30879</v>
      </c>
    </row>
    <row r="14173" spans="1:15" hidden="1" x14ac:dyDescent="0.2">
      <c r="A14173" s="94" t="s">
        <v>37491</v>
      </c>
      <c r="B14173" t="s">
        <v>37492</v>
      </c>
      <c r="C14173" t="s">
        <v>243</v>
      </c>
      <c r="D14173">
        <v>40.04</v>
      </c>
      <c r="E14173" t="s">
        <v>30879</v>
      </c>
    </row>
    <row r="14174" spans="1:15" hidden="1" x14ac:dyDescent="0.2">
      <c r="A14174" s="94" t="s">
        <v>37006</v>
      </c>
      <c r="B14174" t="s">
        <v>37007</v>
      </c>
      <c r="C14174" t="s">
        <v>243</v>
      </c>
      <c r="D14174">
        <v>152.86000000000001</v>
      </c>
      <c r="E14174" t="s">
        <v>30879</v>
      </c>
    </row>
    <row r="14175" spans="1:15" hidden="1" x14ac:dyDescent="0.2">
      <c r="A14175" s="94" t="s">
        <v>37493</v>
      </c>
      <c r="B14175" t="s">
        <v>37494</v>
      </c>
      <c r="C14175" t="s">
        <v>243</v>
      </c>
      <c r="D14175">
        <v>94.49</v>
      </c>
      <c r="E14175" t="s">
        <v>30879</v>
      </c>
    </row>
    <row r="14176" spans="1:15" hidden="1" x14ac:dyDescent="0.2">
      <c r="A14176" s="94" t="s">
        <v>37499</v>
      </c>
      <c r="B14176" t="s">
        <v>37500</v>
      </c>
      <c r="C14176" t="s">
        <v>243</v>
      </c>
      <c r="D14176">
        <v>40.04</v>
      </c>
      <c r="E14176" t="s">
        <v>30879</v>
      </c>
    </row>
    <row r="14177" spans="1:5" hidden="1" x14ac:dyDescent="0.2">
      <c r="A14177" s="94" t="s">
        <v>37010</v>
      </c>
      <c r="B14177" t="s">
        <v>37011</v>
      </c>
      <c r="C14177" t="s">
        <v>243</v>
      </c>
      <c r="D14177">
        <v>152.86000000000001</v>
      </c>
      <c r="E14177" t="s">
        <v>30879</v>
      </c>
    </row>
    <row r="14178" spans="1:5" hidden="1" x14ac:dyDescent="0.2">
      <c r="A14178" s="94" t="s">
        <v>37501</v>
      </c>
      <c r="B14178" t="s">
        <v>37502</v>
      </c>
      <c r="C14178" t="s">
        <v>243</v>
      </c>
      <c r="D14178">
        <v>94.49</v>
      </c>
      <c r="E14178" t="s">
        <v>30879</v>
      </c>
    </row>
    <row r="14179" spans="1:5" hidden="1" x14ac:dyDescent="0.2">
      <c r="A14179" s="94" t="s">
        <v>37507</v>
      </c>
      <c r="B14179" t="s">
        <v>37508</v>
      </c>
      <c r="C14179" t="s">
        <v>243</v>
      </c>
      <c r="D14179">
        <v>40.04</v>
      </c>
      <c r="E14179" t="s">
        <v>30879</v>
      </c>
    </row>
    <row r="14180" spans="1:5" hidden="1" x14ac:dyDescent="0.2">
      <c r="A14180" s="94" t="s">
        <v>37014</v>
      </c>
      <c r="B14180" t="s">
        <v>37015</v>
      </c>
      <c r="C14180" t="s">
        <v>243</v>
      </c>
      <c r="D14180">
        <v>152.86000000000001</v>
      </c>
      <c r="E14180" t="s">
        <v>30879</v>
      </c>
    </row>
    <row r="14181" spans="1:5" hidden="1" x14ac:dyDescent="0.2">
      <c r="A14181" s="94" t="s">
        <v>37509</v>
      </c>
      <c r="B14181" t="s">
        <v>37510</v>
      </c>
      <c r="C14181" t="s">
        <v>243</v>
      </c>
      <c r="D14181">
        <v>94.49</v>
      </c>
      <c r="E14181" t="s">
        <v>30879</v>
      </c>
    </row>
    <row r="14182" spans="1:5" hidden="1" x14ac:dyDescent="0.2">
      <c r="A14182" s="94" t="s">
        <v>37503</v>
      </c>
      <c r="B14182" t="s">
        <v>37504</v>
      </c>
      <c r="C14182" t="s">
        <v>243</v>
      </c>
      <c r="D14182">
        <v>40.04</v>
      </c>
      <c r="E14182" t="s">
        <v>30879</v>
      </c>
    </row>
    <row r="14183" spans="1:5" hidden="1" x14ac:dyDescent="0.2">
      <c r="A14183" s="94" t="s">
        <v>37012</v>
      </c>
      <c r="B14183" t="s">
        <v>37013</v>
      </c>
      <c r="C14183" t="s">
        <v>243</v>
      </c>
      <c r="D14183">
        <v>152.86000000000001</v>
      </c>
      <c r="E14183" t="s">
        <v>30879</v>
      </c>
    </row>
    <row r="14184" spans="1:5" hidden="1" x14ac:dyDescent="0.2">
      <c r="A14184" s="94" t="s">
        <v>37505</v>
      </c>
      <c r="B14184" t="s">
        <v>37506</v>
      </c>
      <c r="C14184" t="s">
        <v>243</v>
      </c>
      <c r="D14184">
        <v>94.49</v>
      </c>
      <c r="E14184" t="s">
        <v>30879</v>
      </c>
    </row>
    <row r="14185" spans="1:5" hidden="1" x14ac:dyDescent="0.2">
      <c r="A14185" s="94" t="s">
        <v>37511</v>
      </c>
      <c r="B14185" t="s">
        <v>37512</v>
      </c>
      <c r="C14185" t="s">
        <v>243</v>
      </c>
      <c r="D14185">
        <v>40.04</v>
      </c>
      <c r="E14185" t="s">
        <v>30879</v>
      </c>
    </row>
    <row r="14186" spans="1:5" hidden="1" x14ac:dyDescent="0.2">
      <c r="A14186" s="94" t="s">
        <v>37016</v>
      </c>
      <c r="B14186" t="s">
        <v>37017</v>
      </c>
      <c r="C14186" t="s">
        <v>243</v>
      </c>
      <c r="D14186">
        <v>152.86000000000001</v>
      </c>
      <c r="E14186" t="s">
        <v>30879</v>
      </c>
    </row>
    <row r="14187" spans="1:5" hidden="1" x14ac:dyDescent="0.2">
      <c r="A14187" s="94" t="s">
        <v>37513</v>
      </c>
      <c r="B14187" t="s">
        <v>37514</v>
      </c>
      <c r="C14187" t="s">
        <v>243</v>
      </c>
      <c r="D14187">
        <v>94.49</v>
      </c>
      <c r="E14187" t="s">
        <v>30879</v>
      </c>
    </row>
    <row r="14188" spans="1:5" hidden="1" x14ac:dyDescent="0.2">
      <c r="A14188" s="94" t="s">
        <v>37489</v>
      </c>
      <c r="B14188" t="s">
        <v>37490</v>
      </c>
      <c r="C14188" t="s">
        <v>243</v>
      </c>
      <c r="D14188">
        <v>40.04</v>
      </c>
      <c r="E14188" t="s">
        <v>30879</v>
      </c>
    </row>
    <row r="14189" spans="1:5" hidden="1" x14ac:dyDescent="0.2">
      <c r="A14189" s="94" t="s">
        <v>37515</v>
      </c>
      <c r="B14189" t="s">
        <v>37516</v>
      </c>
      <c r="C14189" t="s">
        <v>243</v>
      </c>
      <c r="D14189">
        <v>40.04</v>
      </c>
      <c r="E14189" t="s">
        <v>30879</v>
      </c>
    </row>
    <row r="14190" spans="1:5" hidden="1" x14ac:dyDescent="0.2">
      <c r="A14190" s="94" t="s">
        <v>37018</v>
      </c>
      <c r="B14190" t="s">
        <v>37019</v>
      </c>
      <c r="C14190" t="s">
        <v>243</v>
      </c>
      <c r="D14190">
        <v>152.86000000000001</v>
      </c>
      <c r="E14190" t="s">
        <v>30879</v>
      </c>
    </row>
    <row r="14191" spans="1:5" hidden="1" x14ac:dyDescent="0.2">
      <c r="A14191" s="94" t="s">
        <v>37517</v>
      </c>
      <c r="B14191" t="s">
        <v>37518</v>
      </c>
      <c r="C14191" t="s">
        <v>243</v>
      </c>
      <c r="D14191">
        <v>94.49</v>
      </c>
      <c r="E14191" t="s">
        <v>30879</v>
      </c>
    </row>
    <row r="14192" spans="1:5" hidden="1" x14ac:dyDescent="0.2">
      <c r="A14192" s="94" t="s">
        <v>37519</v>
      </c>
      <c r="B14192" t="s">
        <v>37520</v>
      </c>
      <c r="C14192" t="s">
        <v>243</v>
      </c>
      <c r="D14192">
        <v>40.04</v>
      </c>
      <c r="E14192" t="s">
        <v>30879</v>
      </c>
    </row>
    <row r="14193" spans="1:5" hidden="1" x14ac:dyDescent="0.2">
      <c r="A14193" s="94" t="s">
        <v>37020</v>
      </c>
      <c r="B14193" t="s">
        <v>37021</v>
      </c>
      <c r="C14193" t="s">
        <v>243</v>
      </c>
      <c r="D14193">
        <v>152.86000000000001</v>
      </c>
      <c r="E14193" t="s">
        <v>30879</v>
      </c>
    </row>
    <row r="14194" spans="1:5" hidden="1" x14ac:dyDescent="0.2">
      <c r="A14194" s="94" t="s">
        <v>37521</v>
      </c>
      <c r="B14194" t="s">
        <v>37522</v>
      </c>
      <c r="C14194" t="s">
        <v>243</v>
      </c>
      <c r="D14194">
        <v>94.49</v>
      </c>
      <c r="E14194" t="s">
        <v>30879</v>
      </c>
    </row>
    <row r="14195" spans="1:5" hidden="1" x14ac:dyDescent="0.2">
      <c r="A14195" s="94" t="s">
        <v>36868</v>
      </c>
      <c r="B14195" t="s">
        <v>36869</v>
      </c>
      <c r="C14195" t="s">
        <v>243</v>
      </c>
      <c r="D14195">
        <v>131.03</v>
      </c>
      <c r="E14195" t="s">
        <v>30879</v>
      </c>
    </row>
    <row r="14196" spans="1:5" hidden="1" x14ac:dyDescent="0.2">
      <c r="A14196" s="94" t="s">
        <v>36870</v>
      </c>
      <c r="B14196" t="s">
        <v>36871</v>
      </c>
      <c r="C14196" t="s">
        <v>243</v>
      </c>
      <c r="D14196">
        <v>58.82</v>
      </c>
      <c r="E14196" t="s">
        <v>30879</v>
      </c>
    </row>
    <row r="14197" spans="1:5" hidden="1" x14ac:dyDescent="0.2">
      <c r="A14197" s="94" t="s">
        <v>37523</v>
      </c>
      <c r="B14197" t="s">
        <v>37524</v>
      </c>
      <c r="C14197" t="s">
        <v>243</v>
      </c>
      <c r="D14197">
        <v>43.38</v>
      </c>
      <c r="E14197" t="s">
        <v>30879</v>
      </c>
    </row>
    <row r="14198" spans="1:5" hidden="1" x14ac:dyDescent="0.2">
      <c r="A14198" s="94" t="s">
        <v>37525</v>
      </c>
      <c r="B14198" t="s">
        <v>37526</v>
      </c>
      <c r="C14198" t="s">
        <v>243</v>
      </c>
      <c r="D14198">
        <v>43.38</v>
      </c>
      <c r="E14198" t="s">
        <v>30879</v>
      </c>
    </row>
    <row r="14199" spans="1:5" hidden="1" x14ac:dyDescent="0.2">
      <c r="A14199" s="94" t="s">
        <v>37527</v>
      </c>
      <c r="B14199" t="s">
        <v>37528</v>
      </c>
      <c r="C14199" t="s">
        <v>243</v>
      </c>
      <c r="D14199">
        <v>107.85</v>
      </c>
      <c r="E14199" t="s">
        <v>30879</v>
      </c>
    </row>
    <row r="14200" spans="1:5" hidden="1" x14ac:dyDescent="0.2">
      <c r="A14200" s="94" t="s">
        <v>37529</v>
      </c>
      <c r="B14200" t="s">
        <v>37530</v>
      </c>
      <c r="C14200" t="s">
        <v>243</v>
      </c>
      <c r="D14200">
        <v>43.38</v>
      </c>
      <c r="E14200" t="s">
        <v>30879</v>
      </c>
    </row>
    <row r="14201" spans="1:5" hidden="1" x14ac:dyDescent="0.2">
      <c r="A14201" s="94" t="s">
        <v>37531</v>
      </c>
      <c r="B14201" t="s">
        <v>37532</v>
      </c>
      <c r="C14201" t="s">
        <v>243</v>
      </c>
      <c r="D14201">
        <v>107.85</v>
      </c>
      <c r="E14201" t="s">
        <v>30879</v>
      </c>
    </row>
    <row r="14202" spans="1:5" hidden="1" x14ac:dyDescent="0.2">
      <c r="A14202" s="94" t="s">
        <v>37541</v>
      </c>
      <c r="B14202" t="s">
        <v>37542</v>
      </c>
      <c r="C14202" t="s">
        <v>243</v>
      </c>
      <c r="D14202">
        <v>43.38</v>
      </c>
      <c r="E14202" t="s">
        <v>30879</v>
      </c>
    </row>
    <row r="14203" spans="1:5" hidden="1" x14ac:dyDescent="0.2">
      <c r="A14203" s="94" t="s">
        <v>35762</v>
      </c>
      <c r="B14203" t="s">
        <v>35763</v>
      </c>
      <c r="C14203" t="s">
        <v>243</v>
      </c>
      <c r="D14203">
        <v>55.04</v>
      </c>
      <c r="E14203" t="s">
        <v>30879</v>
      </c>
    </row>
    <row r="14204" spans="1:5" hidden="1" x14ac:dyDescent="0.2">
      <c r="A14204" s="94" t="s">
        <v>37543</v>
      </c>
      <c r="B14204" t="s">
        <v>37544</v>
      </c>
      <c r="C14204" t="s">
        <v>243</v>
      </c>
      <c r="D14204">
        <v>107.85</v>
      </c>
      <c r="E14204" t="s">
        <v>30879</v>
      </c>
    </row>
    <row r="14205" spans="1:5" hidden="1" x14ac:dyDescent="0.2">
      <c r="A14205" s="94" t="s">
        <v>37545</v>
      </c>
      <c r="B14205" t="s">
        <v>37546</v>
      </c>
      <c r="C14205" t="s">
        <v>243</v>
      </c>
      <c r="D14205">
        <v>43.38</v>
      </c>
      <c r="E14205" t="s">
        <v>30879</v>
      </c>
    </row>
    <row r="14206" spans="1:5" hidden="1" x14ac:dyDescent="0.2">
      <c r="A14206" s="94" t="s">
        <v>37547</v>
      </c>
      <c r="B14206" t="s">
        <v>37548</v>
      </c>
      <c r="C14206" t="s">
        <v>243</v>
      </c>
      <c r="D14206">
        <v>107.85</v>
      </c>
      <c r="E14206" t="s">
        <v>30879</v>
      </c>
    </row>
    <row r="14207" spans="1:5" hidden="1" x14ac:dyDescent="0.2">
      <c r="A14207" s="94" t="s">
        <v>12287</v>
      </c>
      <c r="B14207" t="s">
        <v>12288</v>
      </c>
      <c r="C14207" t="s">
        <v>243</v>
      </c>
      <c r="D14207">
        <v>42.14</v>
      </c>
      <c r="E14207" t="s">
        <v>30879</v>
      </c>
    </row>
    <row r="14208" spans="1:5" hidden="1" x14ac:dyDescent="0.2">
      <c r="A14208" s="94" t="s">
        <v>37549</v>
      </c>
      <c r="B14208" t="s">
        <v>37550</v>
      </c>
      <c r="C14208" t="s">
        <v>243</v>
      </c>
      <c r="D14208">
        <v>107.85</v>
      </c>
      <c r="E14208" t="s">
        <v>30879</v>
      </c>
    </row>
    <row r="14209" spans="1:5" hidden="1" x14ac:dyDescent="0.2">
      <c r="A14209" s="94" t="s">
        <v>37533</v>
      </c>
      <c r="B14209" t="s">
        <v>37534</v>
      </c>
      <c r="C14209" t="s">
        <v>243</v>
      </c>
      <c r="D14209">
        <v>43.38</v>
      </c>
      <c r="E14209" t="s">
        <v>30879</v>
      </c>
    </row>
    <row r="14210" spans="1:5" hidden="1" x14ac:dyDescent="0.2">
      <c r="A14210" s="94" t="s">
        <v>37535</v>
      </c>
      <c r="B14210" t="s">
        <v>37536</v>
      </c>
      <c r="C14210" t="s">
        <v>243</v>
      </c>
      <c r="D14210">
        <v>107.85</v>
      </c>
      <c r="E14210" t="s">
        <v>30879</v>
      </c>
    </row>
    <row r="14211" spans="1:5" hidden="1" x14ac:dyDescent="0.2">
      <c r="A14211" s="94" t="s">
        <v>37537</v>
      </c>
      <c r="B14211" t="s">
        <v>37538</v>
      </c>
      <c r="C14211" t="s">
        <v>243</v>
      </c>
      <c r="D14211">
        <v>43.38</v>
      </c>
      <c r="E14211" t="s">
        <v>30879</v>
      </c>
    </row>
    <row r="14212" spans="1:5" hidden="1" x14ac:dyDescent="0.2">
      <c r="A14212" s="94" t="s">
        <v>37539</v>
      </c>
      <c r="B14212" t="s">
        <v>37540</v>
      </c>
      <c r="C14212" t="s">
        <v>243</v>
      </c>
      <c r="D14212">
        <v>107.85</v>
      </c>
      <c r="E14212" t="s">
        <v>30879</v>
      </c>
    </row>
    <row r="14213" spans="1:5" hidden="1" x14ac:dyDescent="0.2">
      <c r="A14213" s="94" t="s">
        <v>37065</v>
      </c>
      <c r="B14213" t="s">
        <v>37066</v>
      </c>
      <c r="C14213" t="s">
        <v>243</v>
      </c>
      <c r="D14213">
        <v>5.2</v>
      </c>
      <c r="E14213" t="s">
        <v>30879</v>
      </c>
    </row>
    <row r="14214" spans="1:5" hidden="1" x14ac:dyDescent="0.2">
      <c r="A14214" s="94" t="s">
        <v>37069</v>
      </c>
      <c r="B14214" t="s">
        <v>37070</v>
      </c>
      <c r="C14214" t="s">
        <v>243</v>
      </c>
      <c r="D14214">
        <v>5.2</v>
      </c>
      <c r="E14214" t="s">
        <v>30879</v>
      </c>
    </row>
    <row r="14215" spans="1:5" hidden="1" x14ac:dyDescent="0.2">
      <c r="A14215" s="94" t="s">
        <v>37067</v>
      </c>
      <c r="B14215" t="s">
        <v>37068</v>
      </c>
      <c r="C14215" t="s">
        <v>243</v>
      </c>
      <c r="D14215">
        <v>5.2</v>
      </c>
      <c r="E14215" t="s">
        <v>30879</v>
      </c>
    </row>
    <row r="14216" spans="1:5" hidden="1" x14ac:dyDescent="0.2">
      <c r="A14216" s="94" t="s">
        <v>37073</v>
      </c>
      <c r="B14216" t="s">
        <v>37074</v>
      </c>
      <c r="C14216" t="s">
        <v>243</v>
      </c>
      <c r="D14216">
        <v>5.2</v>
      </c>
      <c r="E14216" t="s">
        <v>30879</v>
      </c>
    </row>
    <row r="14217" spans="1:5" hidden="1" x14ac:dyDescent="0.2">
      <c r="A14217" s="94" t="s">
        <v>37063</v>
      </c>
      <c r="B14217" t="s">
        <v>37064</v>
      </c>
      <c r="C14217" t="s">
        <v>243</v>
      </c>
      <c r="D14217">
        <v>5.2</v>
      </c>
      <c r="E14217" t="s">
        <v>30879</v>
      </c>
    </row>
    <row r="14218" spans="1:5" hidden="1" x14ac:dyDescent="0.2">
      <c r="A14218" s="94" t="s">
        <v>37022</v>
      </c>
      <c r="B14218" t="s">
        <v>37023</v>
      </c>
      <c r="C14218" t="s">
        <v>243</v>
      </c>
      <c r="D14218">
        <v>112.37</v>
      </c>
      <c r="E14218" t="s">
        <v>30879</v>
      </c>
    </row>
    <row r="14219" spans="1:5" hidden="1" x14ac:dyDescent="0.2">
      <c r="A14219" s="94" t="s">
        <v>37260</v>
      </c>
      <c r="B14219" t="s">
        <v>37261</v>
      </c>
      <c r="C14219" t="s">
        <v>243</v>
      </c>
      <c r="D14219">
        <v>74.02</v>
      </c>
      <c r="E14219" t="s">
        <v>30879</v>
      </c>
    </row>
    <row r="14220" spans="1:5" hidden="1" x14ac:dyDescent="0.2">
      <c r="A14220" s="94" t="s">
        <v>37266</v>
      </c>
      <c r="B14220" t="s">
        <v>37267</v>
      </c>
      <c r="C14220" t="s">
        <v>243</v>
      </c>
      <c r="D14220">
        <v>74.02</v>
      </c>
      <c r="E14220" t="s">
        <v>30879</v>
      </c>
    </row>
    <row r="14221" spans="1:5" hidden="1" x14ac:dyDescent="0.2">
      <c r="A14221" s="94" t="s">
        <v>37258</v>
      </c>
      <c r="B14221" t="s">
        <v>37259</v>
      </c>
      <c r="C14221" t="s">
        <v>243</v>
      </c>
      <c r="D14221">
        <v>74.02</v>
      </c>
      <c r="E14221" t="s">
        <v>30879</v>
      </c>
    </row>
    <row r="14222" spans="1:5" hidden="1" x14ac:dyDescent="0.2">
      <c r="A14222" s="94" t="s">
        <v>37262</v>
      </c>
      <c r="B14222" t="s">
        <v>37263</v>
      </c>
      <c r="C14222" t="s">
        <v>243</v>
      </c>
      <c r="D14222">
        <v>38.619999999999997</v>
      </c>
      <c r="E14222" t="s">
        <v>30879</v>
      </c>
    </row>
    <row r="14223" spans="1:5" hidden="1" x14ac:dyDescent="0.2">
      <c r="A14223" s="94" t="s">
        <v>37264</v>
      </c>
      <c r="B14223" t="s">
        <v>37265</v>
      </c>
      <c r="C14223" t="s">
        <v>243</v>
      </c>
      <c r="D14223">
        <v>74.02</v>
      </c>
      <c r="E14223" t="s">
        <v>30879</v>
      </c>
    </row>
    <row r="14224" spans="1:5" hidden="1" x14ac:dyDescent="0.2">
      <c r="A14224" s="94" t="s">
        <v>37225</v>
      </c>
      <c r="B14224" t="s">
        <v>37226</v>
      </c>
      <c r="C14224" t="s">
        <v>243</v>
      </c>
      <c r="D14224">
        <v>38.619999999999997</v>
      </c>
      <c r="E14224" t="s">
        <v>30879</v>
      </c>
    </row>
    <row r="14225" spans="1:5" hidden="1" x14ac:dyDescent="0.2">
      <c r="A14225" s="94" t="s">
        <v>37227</v>
      </c>
      <c r="B14225" t="s">
        <v>37228</v>
      </c>
      <c r="C14225" t="s">
        <v>243</v>
      </c>
      <c r="D14225">
        <v>74.02</v>
      </c>
      <c r="E14225" t="s">
        <v>30879</v>
      </c>
    </row>
    <row r="14226" spans="1:5" hidden="1" x14ac:dyDescent="0.2">
      <c r="A14226" s="94" t="s">
        <v>37229</v>
      </c>
      <c r="B14226" t="s">
        <v>37230</v>
      </c>
      <c r="C14226" t="s">
        <v>243</v>
      </c>
      <c r="D14226">
        <v>38.619999999999997</v>
      </c>
      <c r="E14226" t="s">
        <v>30879</v>
      </c>
    </row>
    <row r="14227" spans="1:5" hidden="1" x14ac:dyDescent="0.2">
      <c r="A14227" s="94" t="s">
        <v>36902</v>
      </c>
      <c r="B14227" t="s">
        <v>36903</v>
      </c>
      <c r="C14227" t="s">
        <v>243</v>
      </c>
      <c r="D14227">
        <v>157.30000000000001</v>
      </c>
      <c r="E14227" t="s">
        <v>30879</v>
      </c>
    </row>
    <row r="14228" spans="1:5" hidden="1" x14ac:dyDescent="0.2">
      <c r="A14228" s="94" t="s">
        <v>12289</v>
      </c>
      <c r="B14228" t="s">
        <v>12290</v>
      </c>
      <c r="C14228" t="s">
        <v>243</v>
      </c>
      <c r="D14228">
        <v>70.97</v>
      </c>
      <c r="E14228" t="s">
        <v>30879</v>
      </c>
    </row>
    <row r="14229" spans="1:5" hidden="1" x14ac:dyDescent="0.2">
      <c r="A14229" s="94" t="s">
        <v>37125</v>
      </c>
      <c r="B14229" t="s">
        <v>37126</v>
      </c>
      <c r="C14229" t="s">
        <v>243</v>
      </c>
      <c r="D14229">
        <v>21.03</v>
      </c>
      <c r="E14229" t="s">
        <v>30879</v>
      </c>
    </row>
    <row r="14230" spans="1:5" hidden="1" x14ac:dyDescent="0.2">
      <c r="A14230" s="94" t="s">
        <v>37141</v>
      </c>
      <c r="B14230" t="s">
        <v>37142</v>
      </c>
      <c r="C14230" t="s">
        <v>243</v>
      </c>
      <c r="D14230">
        <v>21.03</v>
      </c>
      <c r="E14230" t="s">
        <v>30879</v>
      </c>
    </row>
    <row r="14231" spans="1:5" hidden="1" x14ac:dyDescent="0.2">
      <c r="A14231" s="94" t="s">
        <v>37129</v>
      </c>
      <c r="B14231" t="s">
        <v>37130</v>
      </c>
      <c r="C14231" t="s">
        <v>243</v>
      </c>
      <c r="D14231">
        <v>21.03</v>
      </c>
      <c r="E14231" t="s">
        <v>30879</v>
      </c>
    </row>
    <row r="14232" spans="1:5" hidden="1" x14ac:dyDescent="0.2">
      <c r="A14232" s="94" t="s">
        <v>37127</v>
      </c>
      <c r="B14232" t="s">
        <v>37128</v>
      </c>
      <c r="C14232" t="s">
        <v>243</v>
      </c>
      <c r="D14232">
        <v>21.03</v>
      </c>
      <c r="E14232" t="s">
        <v>30879</v>
      </c>
    </row>
    <row r="14233" spans="1:5" hidden="1" x14ac:dyDescent="0.2">
      <c r="A14233" s="94" t="s">
        <v>37147</v>
      </c>
      <c r="B14233" t="s">
        <v>37148</v>
      </c>
      <c r="C14233" t="s">
        <v>243</v>
      </c>
      <c r="D14233">
        <v>21.03</v>
      </c>
      <c r="E14233" t="s">
        <v>30879</v>
      </c>
    </row>
    <row r="14234" spans="1:5" hidden="1" x14ac:dyDescent="0.2">
      <c r="A14234" s="94" t="s">
        <v>37131</v>
      </c>
      <c r="B14234" t="s">
        <v>37132</v>
      </c>
      <c r="C14234" t="s">
        <v>243</v>
      </c>
      <c r="D14234">
        <v>21.03</v>
      </c>
      <c r="E14234" t="s">
        <v>30879</v>
      </c>
    </row>
    <row r="14235" spans="1:5" hidden="1" x14ac:dyDescent="0.2">
      <c r="A14235" s="94" t="s">
        <v>37133</v>
      </c>
      <c r="B14235" t="s">
        <v>37134</v>
      </c>
      <c r="C14235" t="s">
        <v>243</v>
      </c>
      <c r="D14235">
        <v>21.03</v>
      </c>
      <c r="E14235" t="s">
        <v>30879</v>
      </c>
    </row>
    <row r="14236" spans="1:5" hidden="1" x14ac:dyDescent="0.2">
      <c r="A14236" s="94" t="s">
        <v>37135</v>
      </c>
      <c r="B14236" t="s">
        <v>37136</v>
      </c>
      <c r="C14236" t="s">
        <v>243</v>
      </c>
      <c r="D14236">
        <v>21.03</v>
      </c>
      <c r="E14236" t="s">
        <v>30879</v>
      </c>
    </row>
    <row r="14237" spans="1:5" hidden="1" x14ac:dyDescent="0.2">
      <c r="A14237" s="94" t="s">
        <v>37139</v>
      </c>
      <c r="B14237" t="s">
        <v>37140</v>
      </c>
      <c r="C14237" t="s">
        <v>243</v>
      </c>
      <c r="D14237">
        <v>21.03</v>
      </c>
      <c r="E14237" t="s">
        <v>30879</v>
      </c>
    </row>
    <row r="14238" spans="1:5" hidden="1" x14ac:dyDescent="0.2">
      <c r="A14238" s="94" t="s">
        <v>37145</v>
      </c>
      <c r="B14238" t="s">
        <v>37146</v>
      </c>
      <c r="C14238" t="s">
        <v>243</v>
      </c>
      <c r="D14238">
        <v>21.03</v>
      </c>
      <c r="E14238" t="s">
        <v>30879</v>
      </c>
    </row>
    <row r="14239" spans="1:5" hidden="1" x14ac:dyDescent="0.2">
      <c r="A14239" s="94" t="s">
        <v>37137</v>
      </c>
      <c r="B14239" t="s">
        <v>37138</v>
      </c>
      <c r="C14239" t="s">
        <v>243</v>
      </c>
      <c r="D14239">
        <v>21.03</v>
      </c>
      <c r="E14239" t="s">
        <v>30879</v>
      </c>
    </row>
    <row r="14240" spans="1:5" hidden="1" x14ac:dyDescent="0.2">
      <c r="A14240" s="94" t="s">
        <v>37143</v>
      </c>
      <c r="B14240" t="s">
        <v>37144</v>
      </c>
      <c r="C14240" t="s">
        <v>243</v>
      </c>
      <c r="D14240">
        <v>21.03</v>
      </c>
      <c r="E14240" t="s">
        <v>30879</v>
      </c>
    </row>
    <row r="14241" spans="1:5" hidden="1" x14ac:dyDescent="0.2">
      <c r="A14241" s="94" t="s">
        <v>37219</v>
      </c>
      <c r="B14241" t="s">
        <v>37220</v>
      </c>
      <c r="C14241" t="s">
        <v>243</v>
      </c>
      <c r="D14241">
        <v>35.020000000000003</v>
      </c>
      <c r="E14241" t="s">
        <v>30879</v>
      </c>
    </row>
    <row r="14242" spans="1:5" hidden="1" x14ac:dyDescent="0.2">
      <c r="A14242" s="94" t="s">
        <v>37221</v>
      </c>
      <c r="B14242" t="s">
        <v>37222</v>
      </c>
      <c r="C14242" t="s">
        <v>243</v>
      </c>
      <c r="D14242">
        <v>61.88</v>
      </c>
      <c r="E14242" t="s">
        <v>30879</v>
      </c>
    </row>
    <row r="14243" spans="1:5" hidden="1" x14ac:dyDescent="0.2">
      <c r="A14243" s="94" t="s">
        <v>37223</v>
      </c>
      <c r="B14243" t="s">
        <v>37224</v>
      </c>
      <c r="C14243" t="s">
        <v>243</v>
      </c>
      <c r="D14243">
        <v>61.88</v>
      </c>
      <c r="E14243" t="s">
        <v>30879</v>
      </c>
    </row>
    <row r="14244" spans="1:5" hidden="1" x14ac:dyDescent="0.2">
      <c r="A14244" s="94" t="s">
        <v>37231</v>
      </c>
      <c r="B14244" t="s">
        <v>37232</v>
      </c>
      <c r="C14244" t="s">
        <v>243</v>
      </c>
      <c r="D14244">
        <v>74.02</v>
      </c>
      <c r="E14244" t="s">
        <v>30879</v>
      </c>
    </row>
    <row r="14245" spans="1:5" hidden="1" x14ac:dyDescent="0.2">
      <c r="A14245" s="94" t="s">
        <v>37233</v>
      </c>
      <c r="B14245" t="s">
        <v>37234</v>
      </c>
      <c r="C14245" t="s">
        <v>243</v>
      </c>
      <c r="D14245">
        <v>38.619999999999997</v>
      </c>
      <c r="E14245" t="s">
        <v>30879</v>
      </c>
    </row>
    <row r="14246" spans="1:5" hidden="1" x14ac:dyDescent="0.2">
      <c r="A14246" s="94" t="s">
        <v>36904</v>
      </c>
      <c r="B14246" t="s">
        <v>36905</v>
      </c>
      <c r="C14246" t="s">
        <v>243</v>
      </c>
      <c r="D14246">
        <v>157.30000000000001</v>
      </c>
      <c r="E14246" t="s">
        <v>30879</v>
      </c>
    </row>
    <row r="14247" spans="1:5" hidden="1" x14ac:dyDescent="0.2">
      <c r="A14247" s="94" t="s">
        <v>12291</v>
      </c>
      <c r="B14247" t="s">
        <v>37235</v>
      </c>
      <c r="C14247" t="s">
        <v>243</v>
      </c>
      <c r="D14247">
        <v>70.97</v>
      </c>
      <c r="E14247" t="s">
        <v>30879</v>
      </c>
    </row>
    <row r="14248" spans="1:5" hidden="1" x14ac:dyDescent="0.2">
      <c r="A14248" s="94" t="s">
        <v>37163</v>
      </c>
      <c r="B14248" t="s">
        <v>37164</v>
      </c>
      <c r="C14248" t="s">
        <v>243</v>
      </c>
      <c r="D14248">
        <v>48.54</v>
      </c>
      <c r="E14248" t="s">
        <v>30879</v>
      </c>
    </row>
    <row r="14249" spans="1:5" hidden="1" x14ac:dyDescent="0.2">
      <c r="A14249" s="94" t="s">
        <v>37165</v>
      </c>
      <c r="B14249" t="s">
        <v>37166</v>
      </c>
      <c r="C14249" t="s">
        <v>243</v>
      </c>
      <c r="D14249">
        <v>166.83</v>
      </c>
      <c r="E14249" t="s">
        <v>30879</v>
      </c>
    </row>
    <row r="14250" spans="1:5" hidden="1" x14ac:dyDescent="0.2">
      <c r="A14250" s="94" t="s">
        <v>37167</v>
      </c>
      <c r="B14250" t="s">
        <v>37168</v>
      </c>
      <c r="C14250" t="s">
        <v>243</v>
      </c>
      <c r="D14250">
        <v>29.47</v>
      </c>
      <c r="E14250" t="s">
        <v>30879</v>
      </c>
    </row>
    <row r="14251" spans="1:5" hidden="1" x14ac:dyDescent="0.2">
      <c r="A14251" s="94" t="s">
        <v>37187</v>
      </c>
      <c r="B14251" t="s">
        <v>37188</v>
      </c>
      <c r="C14251" t="s">
        <v>243</v>
      </c>
      <c r="D14251">
        <v>46.45</v>
      </c>
      <c r="E14251" t="s">
        <v>30879</v>
      </c>
    </row>
    <row r="14252" spans="1:5" hidden="1" x14ac:dyDescent="0.2">
      <c r="A14252" s="94" t="s">
        <v>37189</v>
      </c>
      <c r="B14252" t="s">
        <v>37190</v>
      </c>
      <c r="C14252" t="s">
        <v>243</v>
      </c>
      <c r="D14252">
        <v>28.19</v>
      </c>
      <c r="E14252" t="s">
        <v>30879</v>
      </c>
    </row>
    <row r="14253" spans="1:5" hidden="1" x14ac:dyDescent="0.2">
      <c r="A14253" s="94" t="s">
        <v>37181</v>
      </c>
      <c r="B14253" t="s">
        <v>37182</v>
      </c>
      <c r="C14253" t="s">
        <v>243</v>
      </c>
      <c r="D14253">
        <v>36.33</v>
      </c>
      <c r="E14253" t="s">
        <v>30879</v>
      </c>
    </row>
    <row r="14254" spans="1:5" hidden="1" x14ac:dyDescent="0.2">
      <c r="A14254" s="94" t="s">
        <v>37183</v>
      </c>
      <c r="B14254" t="s">
        <v>37184</v>
      </c>
      <c r="C14254" t="s">
        <v>243</v>
      </c>
      <c r="D14254">
        <v>109.34</v>
      </c>
      <c r="E14254" t="s">
        <v>30879</v>
      </c>
    </row>
    <row r="14255" spans="1:5" hidden="1" x14ac:dyDescent="0.2">
      <c r="A14255" s="94" t="s">
        <v>37185</v>
      </c>
      <c r="B14255" t="s">
        <v>37186</v>
      </c>
      <c r="C14255" t="s">
        <v>243</v>
      </c>
      <c r="D14255">
        <v>20.79</v>
      </c>
      <c r="E14255" t="s">
        <v>30879</v>
      </c>
    </row>
    <row r="14256" spans="1:5" hidden="1" x14ac:dyDescent="0.2">
      <c r="A14256" s="94" t="s">
        <v>37191</v>
      </c>
      <c r="B14256" t="s">
        <v>37192</v>
      </c>
      <c r="C14256" t="s">
        <v>243</v>
      </c>
      <c r="D14256">
        <v>36.33</v>
      </c>
      <c r="E14256" t="s">
        <v>30879</v>
      </c>
    </row>
    <row r="14257" spans="1:5" hidden="1" x14ac:dyDescent="0.2">
      <c r="A14257" s="94" t="s">
        <v>37193</v>
      </c>
      <c r="B14257" t="s">
        <v>37194</v>
      </c>
      <c r="C14257" t="s">
        <v>243</v>
      </c>
      <c r="D14257">
        <v>109.34</v>
      </c>
      <c r="E14257" t="s">
        <v>30879</v>
      </c>
    </row>
    <row r="14258" spans="1:5" hidden="1" x14ac:dyDescent="0.2">
      <c r="A14258" s="94" t="s">
        <v>12292</v>
      </c>
      <c r="B14258" t="s">
        <v>12293</v>
      </c>
      <c r="C14258" t="s">
        <v>243</v>
      </c>
      <c r="D14258">
        <v>20.2</v>
      </c>
      <c r="E14258" t="s">
        <v>30879</v>
      </c>
    </row>
    <row r="14259" spans="1:5" hidden="1" x14ac:dyDescent="0.2">
      <c r="A14259" s="94" t="s">
        <v>37085</v>
      </c>
      <c r="B14259" t="s">
        <v>37086</v>
      </c>
      <c r="C14259" t="s">
        <v>243</v>
      </c>
      <c r="D14259">
        <v>17.489999999999998</v>
      </c>
      <c r="E14259" t="s">
        <v>30879</v>
      </c>
    </row>
    <row r="14260" spans="1:5" hidden="1" x14ac:dyDescent="0.2">
      <c r="A14260" s="94" t="s">
        <v>37087</v>
      </c>
      <c r="B14260" t="s">
        <v>37088</v>
      </c>
      <c r="C14260" t="s">
        <v>243</v>
      </c>
      <c r="D14260">
        <v>28.18</v>
      </c>
      <c r="E14260" t="s">
        <v>30879</v>
      </c>
    </row>
    <row r="14261" spans="1:5" hidden="1" x14ac:dyDescent="0.2">
      <c r="A14261" s="94" t="s">
        <v>37159</v>
      </c>
      <c r="B14261" t="s">
        <v>37160</v>
      </c>
      <c r="C14261" t="s">
        <v>243</v>
      </c>
      <c r="D14261">
        <v>36.33</v>
      </c>
      <c r="E14261" t="s">
        <v>30879</v>
      </c>
    </row>
    <row r="14262" spans="1:5" hidden="1" x14ac:dyDescent="0.2">
      <c r="A14262" s="94" t="s">
        <v>37161</v>
      </c>
      <c r="B14262" t="s">
        <v>37162</v>
      </c>
      <c r="C14262" t="s">
        <v>243</v>
      </c>
      <c r="D14262">
        <v>109.34</v>
      </c>
      <c r="E14262" t="s">
        <v>30879</v>
      </c>
    </row>
    <row r="14263" spans="1:5" hidden="1" x14ac:dyDescent="0.2">
      <c r="A14263" s="94" t="s">
        <v>37109</v>
      </c>
      <c r="B14263" t="s">
        <v>37110</v>
      </c>
      <c r="C14263" t="s">
        <v>243</v>
      </c>
      <c r="D14263">
        <v>17.489999999999998</v>
      </c>
      <c r="E14263" t="s">
        <v>30879</v>
      </c>
    </row>
    <row r="14264" spans="1:5" hidden="1" x14ac:dyDescent="0.2">
      <c r="A14264" s="94" t="s">
        <v>37091</v>
      </c>
      <c r="B14264" t="s">
        <v>37092</v>
      </c>
      <c r="C14264" t="s">
        <v>243</v>
      </c>
      <c r="D14264">
        <v>28.18</v>
      </c>
      <c r="E14264" t="s">
        <v>30879</v>
      </c>
    </row>
    <row r="14265" spans="1:5" hidden="1" x14ac:dyDescent="0.2">
      <c r="A14265" s="94" t="s">
        <v>37093</v>
      </c>
      <c r="B14265" t="s">
        <v>37094</v>
      </c>
      <c r="C14265" t="s">
        <v>243</v>
      </c>
      <c r="D14265">
        <v>17.489999999999998</v>
      </c>
      <c r="E14265" t="s">
        <v>30879</v>
      </c>
    </row>
    <row r="14266" spans="1:5" hidden="1" x14ac:dyDescent="0.2">
      <c r="A14266" s="94" t="s">
        <v>37095</v>
      </c>
      <c r="B14266" t="s">
        <v>37096</v>
      </c>
      <c r="C14266" t="s">
        <v>243</v>
      </c>
      <c r="D14266">
        <v>28.18</v>
      </c>
      <c r="E14266" t="s">
        <v>30879</v>
      </c>
    </row>
    <row r="14267" spans="1:5" hidden="1" x14ac:dyDescent="0.2">
      <c r="A14267" s="94" t="s">
        <v>37097</v>
      </c>
      <c r="B14267" t="s">
        <v>37098</v>
      </c>
      <c r="C14267" t="s">
        <v>243</v>
      </c>
      <c r="D14267">
        <v>17.489999999999998</v>
      </c>
      <c r="E14267" t="s">
        <v>30879</v>
      </c>
    </row>
    <row r="14268" spans="1:5" hidden="1" x14ac:dyDescent="0.2">
      <c r="A14268" s="94" t="s">
        <v>37099</v>
      </c>
      <c r="B14268" t="s">
        <v>37100</v>
      </c>
      <c r="C14268" t="s">
        <v>243</v>
      </c>
      <c r="D14268">
        <v>28.18</v>
      </c>
      <c r="E14268" t="s">
        <v>30879</v>
      </c>
    </row>
    <row r="14269" spans="1:5" hidden="1" x14ac:dyDescent="0.2">
      <c r="A14269" s="94" t="s">
        <v>37089</v>
      </c>
      <c r="B14269" t="s">
        <v>37090</v>
      </c>
      <c r="C14269" t="s">
        <v>243</v>
      </c>
      <c r="D14269">
        <v>47.74</v>
      </c>
      <c r="E14269" t="s">
        <v>30879</v>
      </c>
    </row>
    <row r="14270" spans="1:5" hidden="1" x14ac:dyDescent="0.2">
      <c r="A14270" s="94" t="s">
        <v>37101</v>
      </c>
      <c r="B14270" t="s">
        <v>37102</v>
      </c>
      <c r="C14270" t="s">
        <v>243</v>
      </c>
      <c r="D14270">
        <v>17.489999999999998</v>
      </c>
      <c r="E14270" t="s">
        <v>30879</v>
      </c>
    </row>
    <row r="14271" spans="1:5" hidden="1" x14ac:dyDescent="0.2">
      <c r="A14271" s="94" t="s">
        <v>37103</v>
      </c>
      <c r="B14271" t="s">
        <v>37104</v>
      </c>
      <c r="C14271" t="s">
        <v>243</v>
      </c>
      <c r="D14271">
        <v>28.18</v>
      </c>
      <c r="E14271" t="s">
        <v>30879</v>
      </c>
    </row>
    <row r="14272" spans="1:5" hidden="1" x14ac:dyDescent="0.2">
      <c r="A14272" s="94" t="s">
        <v>37105</v>
      </c>
      <c r="B14272" t="s">
        <v>37106</v>
      </c>
      <c r="C14272" t="s">
        <v>243</v>
      </c>
      <c r="D14272">
        <v>17.489999999999998</v>
      </c>
      <c r="E14272" t="s">
        <v>30879</v>
      </c>
    </row>
    <row r="14273" spans="1:5" hidden="1" x14ac:dyDescent="0.2">
      <c r="A14273" s="94" t="s">
        <v>37107</v>
      </c>
      <c r="B14273" t="s">
        <v>37108</v>
      </c>
      <c r="C14273" t="s">
        <v>243</v>
      </c>
      <c r="D14273">
        <v>28.18</v>
      </c>
      <c r="E14273" t="s">
        <v>30879</v>
      </c>
    </row>
    <row r="14274" spans="1:5" hidden="1" x14ac:dyDescent="0.2">
      <c r="A14274" s="94" t="s">
        <v>35490</v>
      </c>
      <c r="B14274" t="s">
        <v>35491</v>
      </c>
      <c r="C14274" t="s">
        <v>243</v>
      </c>
      <c r="D14274">
        <v>59.72</v>
      </c>
      <c r="E14274" t="s">
        <v>30879</v>
      </c>
    </row>
    <row r="14275" spans="1:5" hidden="1" x14ac:dyDescent="0.2">
      <c r="A14275" s="94" t="s">
        <v>35492</v>
      </c>
      <c r="B14275" t="s">
        <v>35493</v>
      </c>
      <c r="C14275" t="s">
        <v>243</v>
      </c>
      <c r="D14275">
        <v>59.72</v>
      </c>
      <c r="E14275" t="s">
        <v>30879</v>
      </c>
    </row>
    <row r="14276" spans="1:5" hidden="1" x14ac:dyDescent="0.2">
      <c r="A14276" s="94" t="s">
        <v>35494</v>
      </c>
      <c r="B14276" t="s">
        <v>35495</v>
      </c>
      <c r="C14276" t="s">
        <v>243</v>
      </c>
      <c r="D14276">
        <v>89.55</v>
      </c>
      <c r="E14276" t="s">
        <v>30879</v>
      </c>
    </row>
    <row r="14277" spans="1:5" hidden="1" x14ac:dyDescent="0.2">
      <c r="A14277" s="94" t="s">
        <v>35496</v>
      </c>
      <c r="B14277" t="s">
        <v>35497</v>
      </c>
      <c r="C14277" t="s">
        <v>243</v>
      </c>
      <c r="D14277">
        <v>89.55</v>
      </c>
      <c r="E14277" t="s">
        <v>30879</v>
      </c>
    </row>
    <row r="14278" spans="1:5" hidden="1" x14ac:dyDescent="0.2">
      <c r="A14278" s="94" t="s">
        <v>35498</v>
      </c>
      <c r="B14278" t="s">
        <v>35499</v>
      </c>
      <c r="C14278" t="s">
        <v>243</v>
      </c>
      <c r="D14278">
        <v>59.72</v>
      </c>
      <c r="E14278" t="s">
        <v>30879</v>
      </c>
    </row>
    <row r="14279" spans="1:5" hidden="1" x14ac:dyDescent="0.2">
      <c r="A14279" s="94" t="s">
        <v>35500</v>
      </c>
      <c r="B14279" t="s">
        <v>35501</v>
      </c>
      <c r="C14279" t="s">
        <v>243</v>
      </c>
      <c r="D14279">
        <v>174.74</v>
      </c>
      <c r="E14279" t="s">
        <v>30879</v>
      </c>
    </row>
    <row r="14280" spans="1:5" hidden="1" x14ac:dyDescent="0.2">
      <c r="A14280" s="94" t="s">
        <v>12294</v>
      </c>
      <c r="B14280" t="s">
        <v>12295</v>
      </c>
      <c r="C14280" t="s">
        <v>243</v>
      </c>
      <c r="D14280">
        <v>45.63</v>
      </c>
      <c r="E14280" t="s">
        <v>30879</v>
      </c>
    </row>
    <row r="14281" spans="1:5" hidden="1" x14ac:dyDescent="0.2">
      <c r="A14281" s="94" t="s">
        <v>12296</v>
      </c>
      <c r="B14281" t="s">
        <v>12297</v>
      </c>
      <c r="C14281" t="s">
        <v>243</v>
      </c>
      <c r="D14281">
        <v>45.63</v>
      </c>
      <c r="E14281" t="s">
        <v>30879</v>
      </c>
    </row>
    <row r="14282" spans="1:5" hidden="1" x14ac:dyDescent="0.2">
      <c r="A14282" s="94" t="s">
        <v>12298</v>
      </c>
      <c r="B14282" t="s">
        <v>12299</v>
      </c>
      <c r="C14282" t="s">
        <v>243</v>
      </c>
      <c r="D14282">
        <v>45.63</v>
      </c>
      <c r="E14282" t="s">
        <v>30879</v>
      </c>
    </row>
    <row r="14283" spans="1:5" hidden="1" x14ac:dyDescent="0.2">
      <c r="A14283" s="94" t="s">
        <v>12300</v>
      </c>
      <c r="B14283" t="s">
        <v>12301</v>
      </c>
      <c r="C14283" t="s">
        <v>243</v>
      </c>
      <c r="D14283">
        <v>45.63</v>
      </c>
      <c r="E14283" t="s">
        <v>30879</v>
      </c>
    </row>
    <row r="14284" spans="1:5" hidden="1" x14ac:dyDescent="0.2">
      <c r="A14284" s="94" t="s">
        <v>36888</v>
      </c>
      <c r="B14284" t="s">
        <v>36889</v>
      </c>
      <c r="C14284" t="s">
        <v>243</v>
      </c>
      <c r="D14284">
        <v>45.63</v>
      </c>
      <c r="E14284" t="s">
        <v>30879</v>
      </c>
    </row>
    <row r="14285" spans="1:5" hidden="1" x14ac:dyDescent="0.2">
      <c r="A14285" s="94" t="s">
        <v>12302</v>
      </c>
      <c r="B14285" t="s">
        <v>12303</v>
      </c>
      <c r="C14285" t="s">
        <v>243</v>
      </c>
      <c r="D14285">
        <v>45.63</v>
      </c>
      <c r="E14285" t="s">
        <v>30879</v>
      </c>
    </row>
    <row r="14286" spans="1:5" hidden="1" x14ac:dyDescent="0.2">
      <c r="A14286" s="94" t="s">
        <v>37201</v>
      </c>
      <c r="B14286" t="s">
        <v>37202</v>
      </c>
      <c r="C14286" t="s">
        <v>243</v>
      </c>
      <c r="D14286">
        <v>69.56</v>
      </c>
      <c r="E14286" t="s">
        <v>30879</v>
      </c>
    </row>
    <row r="14287" spans="1:5" hidden="1" x14ac:dyDescent="0.2">
      <c r="A14287" s="94" t="s">
        <v>36892</v>
      </c>
      <c r="B14287" t="s">
        <v>36893</v>
      </c>
      <c r="C14287" t="s">
        <v>243</v>
      </c>
      <c r="D14287">
        <v>145.43</v>
      </c>
      <c r="E14287" t="s">
        <v>30879</v>
      </c>
    </row>
    <row r="14288" spans="1:5" hidden="1" x14ac:dyDescent="0.2">
      <c r="A14288" s="94" t="s">
        <v>37203</v>
      </c>
      <c r="B14288" t="s">
        <v>37204</v>
      </c>
      <c r="C14288" t="s">
        <v>243</v>
      </c>
      <c r="D14288">
        <v>69.56</v>
      </c>
      <c r="E14288" t="s">
        <v>30879</v>
      </c>
    </row>
    <row r="14289" spans="1:5" hidden="1" x14ac:dyDescent="0.2">
      <c r="A14289" s="94" t="s">
        <v>37205</v>
      </c>
      <c r="B14289" t="s">
        <v>37206</v>
      </c>
      <c r="C14289" t="s">
        <v>243</v>
      </c>
      <c r="D14289">
        <v>36.25</v>
      </c>
      <c r="E14289" t="s">
        <v>30879</v>
      </c>
    </row>
    <row r="14290" spans="1:5" hidden="1" x14ac:dyDescent="0.2">
      <c r="A14290" s="94" t="s">
        <v>36894</v>
      </c>
      <c r="B14290" t="s">
        <v>36895</v>
      </c>
      <c r="C14290" t="s">
        <v>243</v>
      </c>
      <c r="D14290">
        <v>145.43</v>
      </c>
      <c r="E14290" t="s">
        <v>30879</v>
      </c>
    </row>
    <row r="14291" spans="1:5" hidden="1" x14ac:dyDescent="0.2">
      <c r="A14291" s="94" t="s">
        <v>37207</v>
      </c>
      <c r="B14291" t="s">
        <v>37208</v>
      </c>
      <c r="C14291" t="s">
        <v>243</v>
      </c>
      <c r="D14291">
        <v>69.56</v>
      </c>
      <c r="E14291" t="s">
        <v>30879</v>
      </c>
    </row>
    <row r="14292" spans="1:5" hidden="1" x14ac:dyDescent="0.2">
      <c r="A14292" s="94" t="s">
        <v>37209</v>
      </c>
      <c r="B14292" t="s">
        <v>37210</v>
      </c>
      <c r="C14292" t="s">
        <v>243</v>
      </c>
      <c r="D14292">
        <v>69.56</v>
      </c>
      <c r="E14292" t="s">
        <v>30879</v>
      </c>
    </row>
    <row r="14293" spans="1:5" hidden="1" x14ac:dyDescent="0.2">
      <c r="A14293" s="94" t="s">
        <v>37211</v>
      </c>
      <c r="B14293" t="s">
        <v>37212</v>
      </c>
      <c r="C14293" t="s">
        <v>243</v>
      </c>
      <c r="D14293">
        <v>36.25</v>
      </c>
      <c r="E14293" t="s">
        <v>30879</v>
      </c>
    </row>
    <row r="14294" spans="1:5" hidden="1" x14ac:dyDescent="0.2">
      <c r="A14294" s="94" t="s">
        <v>36896</v>
      </c>
      <c r="B14294" t="s">
        <v>36897</v>
      </c>
      <c r="C14294" t="s">
        <v>243</v>
      </c>
      <c r="D14294">
        <v>145.43</v>
      </c>
      <c r="E14294" t="s">
        <v>30879</v>
      </c>
    </row>
    <row r="14295" spans="1:5" hidden="1" x14ac:dyDescent="0.2">
      <c r="A14295" s="94" t="s">
        <v>37213</v>
      </c>
      <c r="B14295" t="s">
        <v>37214</v>
      </c>
      <c r="C14295" t="s">
        <v>243</v>
      </c>
      <c r="D14295">
        <v>69.56</v>
      </c>
      <c r="E14295" t="s">
        <v>30879</v>
      </c>
    </row>
    <row r="14296" spans="1:5" hidden="1" x14ac:dyDescent="0.2">
      <c r="A14296" s="94" t="s">
        <v>37195</v>
      </c>
      <c r="B14296" t="s">
        <v>37196</v>
      </c>
      <c r="C14296" t="s">
        <v>243</v>
      </c>
      <c r="D14296">
        <v>36.25</v>
      </c>
      <c r="E14296" t="s">
        <v>30879</v>
      </c>
    </row>
    <row r="14297" spans="1:5" hidden="1" x14ac:dyDescent="0.2">
      <c r="A14297" s="94" t="s">
        <v>36890</v>
      </c>
      <c r="B14297" t="s">
        <v>36891</v>
      </c>
      <c r="C14297" t="s">
        <v>243</v>
      </c>
      <c r="D14297">
        <v>145.43</v>
      </c>
      <c r="E14297" t="s">
        <v>30879</v>
      </c>
    </row>
    <row r="14298" spans="1:5" hidden="1" x14ac:dyDescent="0.2">
      <c r="A14298" s="94" t="s">
        <v>37197</v>
      </c>
      <c r="B14298" t="s">
        <v>37198</v>
      </c>
      <c r="C14298" t="s">
        <v>243</v>
      </c>
      <c r="D14298">
        <v>69.56</v>
      </c>
      <c r="E14298" t="s">
        <v>30879</v>
      </c>
    </row>
    <row r="14299" spans="1:5" hidden="1" x14ac:dyDescent="0.2">
      <c r="A14299" s="94" t="s">
        <v>37199</v>
      </c>
      <c r="B14299" t="s">
        <v>37200</v>
      </c>
      <c r="C14299" t="s">
        <v>243</v>
      </c>
      <c r="D14299">
        <v>69.56</v>
      </c>
      <c r="E14299" t="s">
        <v>30879</v>
      </c>
    </row>
    <row r="14300" spans="1:5" hidden="1" x14ac:dyDescent="0.2">
      <c r="A14300" s="94" t="s">
        <v>37215</v>
      </c>
      <c r="B14300" t="s">
        <v>37216</v>
      </c>
      <c r="C14300" t="s">
        <v>243</v>
      </c>
      <c r="D14300">
        <v>36.25</v>
      </c>
      <c r="E14300" t="s">
        <v>30879</v>
      </c>
    </row>
    <row r="14301" spans="1:5" hidden="1" x14ac:dyDescent="0.2">
      <c r="A14301" s="94" t="s">
        <v>36900</v>
      </c>
      <c r="B14301" t="s">
        <v>36901</v>
      </c>
      <c r="C14301" t="s">
        <v>243</v>
      </c>
      <c r="D14301">
        <v>145.43</v>
      </c>
      <c r="E14301" t="s">
        <v>30879</v>
      </c>
    </row>
    <row r="14302" spans="1:5" hidden="1" x14ac:dyDescent="0.2">
      <c r="A14302" s="94" t="s">
        <v>37217</v>
      </c>
      <c r="B14302" t="s">
        <v>37218</v>
      </c>
      <c r="C14302" t="s">
        <v>243</v>
      </c>
      <c r="D14302">
        <v>69.56</v>
      </c>
      <c r="E14302" t="s">
        <v>30879</v>
      </c>
    </row>
    <row r="14303" spans="1:5" hidden="1" x14ac:dyDescent="0.2">
      <c r="A14303" s="94" t="s">
        <v>36898</v>
      </c>
      <c r="B14303" t="s">
        <v>36899</v>
      </c>
      <c r="C14303" t="s">
        <v>243</v>
      </c>
      <c r="D14303">
        <v>145.43</v>
      </c>
      <c r="E14303" t="s">
        <v>30879</v>
      </c>
    </row>
    <row r="14304" spans="1:5" hidden="1" x14ac:dyDescent="0.2">
      <c r="A14304" s="94" t="s">
        <v>37236</v>
      </c>
      <c r="B14304" t="s">
        <v>37237</v>
      </c>
      <c r="C14304" t="s">
        <v>243</v>
      </c>
      <c r="D14304">
        <v>38.619999999999997</v>
      </c>
      <c r="E14304" t="s">
        <v>30879</v>
      </c>
    </row>
    <row r="14305" spans="1:5" hidden="1" x14ac:dyDescent="0.2">
      <c r="A14305" s="94" t="s">
        <v>37238</v>
      </c>
      <c r="B14305" t="s">
        <v>37239</v>
      </c>
      <c r="C14305" t="s">
        <v>243</v>
      </c>
      <c r="D14305">
        <v>74.02</v>
      </c>
      <c r="E14305" t="s">
        <v>30879</v>
      </c>
    </row>
    <row r="14306" spans="1:5" hidden="1" x14ac:dyDescent="0.2">
      <c r="A14306" s="94" t="s">
        <v>37240</v>
      </c>
      <c r="B14306" t="s">
        <v>37241</v>
      </c>
      <c r="C14306" t="s">
        <v>243</v>
      </c>
      <c r="D14306">
        <v>38.619999999999997</v>
      </c>
      <c r="E14306" t="s">
        <v>30879</v>
      </c>
    </row>
    <row r="14307" spans="1:5" hidden="1" x14ac:dyDescent="0.2">
      <c r="A14307" s="94" t="s">
        <v>37242</v>
      </c>
      <c r="B14307" t="s">
        <v>37243</v>
      </c>
      <c r="C14307" t="s">
        <v>243</v>
      </c>
      <c r="D14307">
        <v>74.02</v>
      </c>
      <c r="E14307" t="s">
        <v>30879</v>
      </c>
    </row>
    <row r="14308" spans="1:5" hidden="1" x14ac:dyDescent="0.2">
      <c r="A14308" s="94" t="s">
        <v>12304</v>
      </c>
      <c r="B14308" t="s">
        <v>12305</v>
      </c>
      <c r="C14308" t="s">
        <v>243</v>
      </c>
      <c r="D14308">
        <v>37.299999999999997</v>
      </c>
      <c r="E14308" t="s">
        <v>30879</v>
      </c>
    </row>
    <row r="14309" spans="1:5" hidden="1" x14ac:dyDescent="0.2">
      <c r="A14309" s="94" t="s">
        <v>36906</v>
      </c>
      <c r="B14309" t="s">
        <v>36907</v>
      </c>
      <c r="C14309" t="s">
        <v>243</v>
      </c>
      <c r="D14309">
        <v>157.30000000000001</v>
      </c>
      <c r="E14309" t="s">
        <v>30879</v>
      </c>
    </row>
    <row r="14310" spans="1:5" hidden="1" x14ac:dyDescent="0.2">
      <c r="A14310" s="94" t="s">
        <v>37244</v>
      </c>
      <c r="B14310" t="s">
        <v>37245</v>
      </c>
      <c r="C14310" t="s">
        <v>243</v>
      </c>
      <c r="D14310">
        <v>74.02</v>
      </c>
      <c r="E14310" t="s">
        <v>30879</v>
      </c>
    </row>
    <row r="14311" spans="1:5" hidden="1" x14ac:dyDescent="0.2">
      <c r="A14311" s="94" t="s">
        <v>37246</v>
      </c>
      <c r="B14311" t="s">
        <v>37247</v>
      </c>
      <c r="C14311" t="s">
        <v>243</v>
      </c>
      <c r="D14311">
        <v>38.619999999999997</v>
      </c>
      <c r="E14311" t="s">
        <v>30879</v>
      </c>
    </row>
    <row r="14312" spans="1:5" hidden="1" x14ac:dyDescent="0.2">
      <c r="A14312" s="94" t="s">
        <v>12306</v>
      </c>
      <c r="B14312" t="s">
        <v>12307</v>
      </c>
      <c r="C14312" t="s">
        <v>243</v>
      </c>
      <c r="D14312">
        <v>70.97</v>
      </c>
      <c r="E14312" t="s">
        <v>30879</v>
      </c>
    </row>
    <row r="14313" spans="1:5" hidden="1" x14ac:dyDescent="0.2">
      <c r="A14313" s="94" t="s">
        <v>12308</v>
      </c>
      <c r="B14313" t="s">
        <v>12309</v>
      </c>
      <c r="C14313" t="s">
        <v>243</v>
      </c>
      <c r="D14313">
        <v>37.299999999999997</v>
      </c>
      <c r="E14313" t="s">
        <v>30879</v>
      </c>
    </row>
    <row r="14314" spans="1:5" hidden="1" x14ac:dyDescent="0.2">
      <c r="A14314" s="94" t="s">
        <v>36908</v>
      </c>
      <c r="B14314" t="s">
        <v>36909</v>
      </c>
      <c r="C14314" t="s">
        <v>243</v>
      </c>
      <c r="D14314">
        <v>157.30000000000001</v>
      </c>
      <c r="E14314" t="s">
        <v>30879</v>
      </c>
    </row>
    <row r="14315" spans="1:5" hidden="1" x14ac:dyDescent="0.2">
      <c r="A14315" s="94" t="s">
        <v>37248</v>
      </c>
      <c r="B14315" t="s">
        <v>37249</v>
      </c>
      <c r="C14315" t="s">
        <v>243</v>
      </c>
      <c r="D14315">
        <v>74.02</v>
      </c>
      <c r="E14315" t="s">
        <v>30879</v>
      </c>
    </row>
    <row r="14316" spans="1:5" hidden="1" x14ac:dyDescent="0.2">
      <c r="A14316" s="94" t="s">
        <v>37250</v>
      </c>
      <c r="B14316" t="s">
        <v>37251</v>
      </c>
      <c r="C14316" t="s">
        <v>243</v>
      </c>
      <c r="D14316">
        <v>38.619999999999997</v>
      </c>
      <c r="E14316" t="s">
        <v>30879</v>
      </c>
    </row>
    <row r="14317" spans="1:5" hidden="1" x14ac:dyDescent="0.2">
      <c r="A14317" s="94" t="s">
        <v>37252</v>
      </c>
      <c r="B14317" t="s">
        <v>37253</v>
      </c>
      <c r="C14317" t="s">
        <v>243</v>
      </c>
      <c r="D14317">
        <v>74.02</v>
      </c>
      <c r="E14317" t="s">
        <v>30879</v>
      </c>
    </row>
    <row r="14318" spans="1:5" hidden="1" x14ac:dyDescent="0.2">
      <c r="A14318" s="94" t="s">
        <v>37256</v>
      </c>
      <c r="B14318" t="s">
        <v>37257</v>
      </c>
      <c r="C14318" t="s">
        <v>243</v>
      </c>
      <c r="D14318">
        <v>38.619999999999997</v>
      </c>
      <c r="E14318" t="s">
        <v>30879</v>
      </c>
    </row>
    <row r="14319" spans="1:5" hidden="1" x14ac:dyDescent="0.2">
      <c r="A14319" s="94" t="s">
        <v>36910</v>
      </c>
      <c r="B14319" t="s">
        <v>36911</v>
      </c>
      <c r="C14319" t="s">
        <v>243</v>
      </c>
      <c r="D14319">
        <v>157.30000000000001</v>
      </c>
      <c r="E14319" t="s">
        <v>30879</v>
      </c>
    </row>
    <row r="14320" spans="1:5" hidden="1" x14ac:dyDescent="0.2">
      <c r="A14320" s="94" t="s">
        <v>12310</v>
      </c>
      <c r="B14320" t="s">
        <v>12311</v>
      </c>
      <c r="C14320" t="s">
        <v>243</v>
      </c>
      <c r="D14320">
        <v>70.97</v>
      </c>
      <c r="E14320" t="s">
        <v>30879</v>
      </c>
    </row>
    <row r="14321" spans="1:5" hidden="1" x14ac:dyDescent="0.2">
      <c r="A14321" s="94" t="s">
        <v>37254</v>
      </c>
      <c r="B14321" t="s">
        <v>37255</v>
      </c>
      <c r="C14321" t="s">
        <v>243</v>
      </c>
      <c r="D14321">
        <v>38.619999999999997</v>
      </c>
      <c r="E14321" t="s">
        <v>30879</v>
      </c>
    </row>
    <row r="14322" spans="1:5" hidden="1" x14ac:dyDescent="0.2">
      <c r="A14322" s="94" t="s">
        <v>12312</v>
      </c>
      <c r="B14322" t="s">
        <v>12313</v>
      </c>
      <c r="C14322" t="s">
        <v>243</v>
      </c>
      <c r="D14322">
        <v>70.97</v>
      </c>
      <c r="E14322" t="s">
        <v>30879</v>
      </c>
    </row>
    <row r="14323" spans="1:5" hidden="1" x14ac:dyDescent="0.2">
      <c r="A14323" s="94" t="s">
        <v>12314</v>
      </c>
      <c r="B14323" t="s">
        <v>12315</v>
      </c>
      <c r="C14323" t="s">
        <v>243</v>
      </c>
      <c r="D14323">
        <v>11.12</v>
      </c>
      <c r="E14323" t="s">
        <v>30879</v>
      </c>
    </row>
    <row r="14324" spans="1:5" hidden="1" x14ac:dyDescent="0.2">
      <c r="A14324" s="94" t="s">
        <v>12316</v>
      </c>
      <c r="B14324" t="s">
        <v>12317</v>
      </c>
      <c r="C14324" t="s">
        <v>243</v>
      </c>
      <c r="D14324">
        <v>11.12</v>
      </c>
      <c r="E14324" t="s">
        <v>30879</v>
      </c>
    </row>
    <row r="14325" spans="1:5" hidden="1" x14ac:dyDescent="0.2">
      <c r="A14325" s="94" t="s">
        <v>12318</v>
      </c>
      <c r="B14325" t="s">
        <v>12319</v>
      </c>
      <c r="C14325" t="s">
        <v>243</v>
      </c>
      <c r="D14325">
        <v>11.12</v>
      </c>
      <c r="E14325" t="s">
        <v>30879</v>
      </c>
    </row>
    <row r="14326" spans="1:5" hidden="1" x14ac:dyDescent="0.2">
      <c r="A14326" s="94" t="s">
        <v>12320</v>
      </c>
      <c r="B14326" t="s">
        <v>12321</v>
      </c>
      <c r="C14326" t="s">
        <v>243</v>
      </c>
      <c r="D14326">
        <v>11.12</v>
      </c>
      <c r="E14326" t="s">
        <v>30879</v>
      </c>
    </row>
    <row r="14327" spans="1:5" hidden="1" x14ac:dyDescent="0.2">
      <c r="A14327" s="94" t="s">
        <v>12322</v>
      </c>
      <c r="B14327" t="s">
        <v>12323</v>
      </c>
      <c r="C14327" t="s">
        <v>243</v>
      </c>
      <c r="D14327">
        <v>11.12</v>
      </c>
      <c r="E14327" t="s">
        <v>30879</v>
      </c>
    </row>
    <row r="14328" spans="1:5" hidden="1" x14ac:dyDescent="0.2">
      <c r="A14328" s="94" t="s">
        <v>12324</v>
      </c>
      <c r="B14328" t="s">
        <v>12325</v>
      </c>
      <c r="C14328" t="s">
        <v>243</v>
      </c>
      <c r="D14328">
        <v>11.12</v>
      </c>
      <c r="E14328" t="s">
        <v>30879</v>
      </c>
    </row>
    <row r="14329" spans="1:5" hidden="1" x14ac:dyDescent="0.2">
      <c r="A14329" s="94" t="s">
        <v>12326</v>
      </c>
      <c r="B14329" t="s">
        <v>12327</v>
      </c>
      <c r="C14329" t="s">
        <v>243</v>
      </c>
      <c r="D14329">
        <v>11.12</v>
      </c>
      <c r="E14329" t="s">
        <v>30879</v>
      </c>
    </row>
    <row r="14330" spans="1:5" hidden="1" x14ac:dyDescent="0.2">
      <c r="A14330" s="94" t="s">
        <v>12328</v>
      </c>
      <c r="B14330" t="s">
        <v>12329</v>
      </c>
      <c r="C14330" t="s">
        <v>243</v>
      </c>
      <c r="D14330">
        <v>11.12</v>
      </c>
      <c r="E14330" t="s">
        <v>30879</v>
      </c>
    </row>
    <row r="14331" spans="1:5" hidden="1" x14ac:dyDescent="0.2">
      <c r="A14331" s="94" t="s">
        <v>37274</v>
      </c>
      <c r="B14331" t="s">
        <v>37275</v>
      </c>
      <c r="C14331" t="s">
        <v>243</v>
      </c>
      <c r="D14331">
        <v>69.56</v>
      </c>
      <c r="E14331" t="s">
        <v>30879</v>
      </c>
    </row>
    <row r="14332" spans="1:5" hidden="1" x14ac:dyDescent="0.2">
      <c r="A14332" s="94" t="s">
        <v>37276</v>
      </c>
      <c r="B14332" t="s">
        <v>37277</v>
      </c>
      <c r="C14332" t="s">
        <v>243</v>
      </c>
      <c r="D14332">
        <v>229.02</v>
      </c>
      <c r="E14332" t="s">
        <v>30879</v>
      </c>
    </row>
    <row r="14333" spans="1:5" hidden="1" x14ac:dyDescent="0.2">
      <c r="A14333" s="94" t="s">
        <v>37278</v>
      </c>
      <c r="B14333" t="s">
        <v>37279</v>
      </c>
      <c r="C14333" t="s">
        <v>243</v>
      </c>
      <c r="D14333">
        <v>26.04</v>
      </c>
      <c r="E14333" t="s">
        <v>30879</v>
      </c>
    </row>
    <row r="14334" spans="1:5" hidden="1" x14ac:dyDescent="0.2">
      <c r="A14334" s="94" t="s">
        <v>12330</v>
      </c>
      <c r="B14334" t="s">
        <v>12331</v>
      </c>
      <c r="C14334" t="s">
        <v>243</v>
      </c>
      <c r="D14334">
        <v>31.49</v>
      </c>
      <c r="E14334" t="s">
        <v>30879</v>
      </c>
    </row>
    <row r="14335" spans="1:5" hidden="1" x14ac:dyDescent="0.2">
      <c r="A14335" s="94" t="s">
        <v>35502</v>
      </c>
      <c r="B14335" t="s">
        <v>35503</v>
      </c>
      <c r="C14335" t="s">
        <v>243</v>
      </c>
      <c r="D14335">
        <v>47.18</v>
      </c>
      <c r="E14335" t="s">
        <v>30879</v>
      </c>
    </row>
    <row r="14336" spans="1:5" hidden="1" x14ac:dyDescent="0.2">
      <c r="A14336" s="94" t="s">
        <v>37169</v>
      </c>
      <c r="B14336" t="s">
        <v>37170</v>
      </c>
      <c r="C14336" t="s">
        <v>243</v>
      </c>
      <c r="D14336">
        <v>68.95</v>
      </c>
      <c r="E14336" t="s">
        <v>30879</v>
      </c>
    </row>
    <row r="14337" spans="1:5" hidden="1" x14ac:dyDescent="0.2">
      <c r="A14337" s="94" t="s">
        <v>37171</v>
      </c>
      <c r="B14337" t="s">
        <v>37172</v>
      </c>
      <c r="C14337" t="s">
        <v>243</v>
      </c>
      <c r="D14337">
        <v>18.71</v>
      </c>
      <c r="E14337" t="s">
        <v>30879</v>
      </c>
    </row>
    <row r="14338" spans="1:5" hidden="1" x14ac:dyDescent="0.2">
      <c r="A14338" s="94" t="s">
        <v>37173</v>
      </c>
      <c r="B14338" t="s">
        <v>37174</v>
      </c>
      <c r="C14338" t="s">
        <v>243</v>
      </c>
      <c r="D14338">
        <v>32.42</v>
      </c>
      <c r="E14338" t="s">
        <v>30879</v>
      </c>
    </row>
    <row r="14339" spans="1:5" hidden="1" x14ac:dyDescent="0.2">
      <c r="A14339" s="94" t="s">
        <v>37175</v>
      </c>
      <c r="B14339" t="s">
        <v>37176</v>
      </c>
      <c r="C14339" t="s">
        <v>243</v>
      </c>
      <c r="D14339">
        <v>12.14</v>
      </c>
      <c r="E14339" t="s">
        <v>30879</v>
      </c>
    </row>
    <row r="14340" spans="1:5" hidden="1" x14ac:dyDescent="0.2">
      <c r="A14340" s="94" t="s">
        <v>37177</v>
      </c>
      <c r="B14340" t="s">
        <v>37178</v>
      </c>
      <c r="C14340" t="s">
        <v>243</v>
      </c>
      <c r="D14340">
        <v>68.95</v>
      </c>
      <c r="E14340" t="s">
        <v>30879</v>
      </c>
    </row>
    <row r="14341" spans="1:5" hidden="1" x14ac:dyDescent="0.2">
      <c r="A14341" s="94" t="s">
        <v>37179</v>
      </c>
      <c r="B14341" t="s">
        <v>37180</v>
      </c>
      <c r="C14341" t="s">
        <v>243</v>
      </c>
      <c r="D14341">
        <v>18.71</v>
      </c>
      <c r="E14341" t="s">
        <v>30879</v>
      </c>
    </row>
    <row r="14342" spans="1:5" hidden="1" x14ac:dyDescent="0.2">
      <c r="A14342" s="94" t="s">
        <v>12332</v>
      </c>
      <c r="B14342" t="s">
        <v>12333</v>
      </c>
      <c r="C14342" t="s">
        <v>243</v>
      </c>
      <c r="D14342">
        <v>31.49</v>
      </c>
      <c r="E14342" t="s">
        <v>30879</v>
      </c>
    </row>
    <row r="14343" spans="1:5" hidden="1" x14ac:dyDescent="0.2">
      <c r="A14343" s="94" t="s">
        <v>35504</v>
      </c>
      <c r="B14343" t="s">
        <v>35505</v>
      </c>
      <c r="C14343" t="s">
        <v>243</v>
      </c>
      <c r="D14343">
        <v>47.18</v>
      </c>
      <c r="E14343" t="s">
        <v>30879</v>
      </c>
    </row>
    <row r="14344" spans="1:5" hidden="1" x14ac:dyDescent="0.2">
      <c r="A14344" s="94" t="s">
        <v>12334</v>
      </c>
      <c r="B14344" t="s">
        <v>12335</v>
      </c>
      <c r="C14344" t="s">
        <v>243</v>
      </c>
      <c r="D14344">
        <v>66.58</v>
      </c>
      <c r="E14344" t="s">
        <v>30879</v>
      </c>
    </row>
    <row r="14345" spans="1:5" hidden="1" x14ac:dyDescent="0.2">
      <c r="A14345" s="94" t="s">
        <v>12336</v>
      </c>
      <c r="B14345" t="s">
        <v>12337</v>
      </c>
      <c r="C14345" t="s">
        <v>243</v>
      </c>
      <c r="D14345">
        <v>18.170000000000002</v>
      </c>
      <c r="E14345" t="s">
        <v>30879</v>
      </c>
    </row>
    <row r="14346" spans="1:5" hidden="1" x14ac:dyDescent="0.2">
      <c r="A14346" s="94" t="s">
        <v>37272</v>
      </c>
      <c r="B14346" t="s">
        <v>37273</v>
      </c>
      <c r="C14346" t="s">
        <v>243</v>
      </c>
      <c r="D14346">
        <v>20.2</v>
      </c>
      <c r="E14346" t="s">
        <v>30879</v>
      </c>
    </row>
    <row r="14347" spans="1:5" hidden="1" x14ac:dyDescent="0.2">
      <c r="A14347" s="94" t="s">
        <v>12338</v>
      </c>
      <c r="B14347" t="s">
        <v>12339</v>
      </c>
      <c r="C14347" t="s">
        <v>243</v>
      </c>
      <c r="D14347">
        <v>110.96</v>
      </c>
      <c r="E14347" t="s">
        <v>30879</v>
      </c>
    </row>
    <row r="14348" spans="1:5" hidden="1" x14ac:dyDescent="0.2">
      <c r="A14348" s="94" t="s">
        <v>12340</v>
      </c>
      <c r="B14348" t="s">
        <v>12341</v>
      </c>
      <c r="C14348" t="s">
        <v>243</v>
      </c>
      <c r="D14348">
        <v>9.23</v>
      </c>
      <c r="E14348" t="s">
        <v>30879</v>
      </c>
    </row>
    <row r="14349" spans="1:5" hidden="1" x14ac:dyDescent="0.2">
      <c r="A14349" s="94" t="s">
        <v>12342</v>
      </c>
      <c r="B14349" t="s">
        <v>12343</v>
      </c>
      <c r="C14349" t="s">
        <v>243</v>
      </c>
      <c r="D14349">
        <v>18.82</v>
      </c>
      <c r="E14349" t="s">
        <v>30879</v>
      </c>
    </row>
    <row r="14350" spans="1:5" hidden="1" x14ac:dyDescent="0.2">
      <c r="A14350" s="94" t="s">
        <v>37280</v>
      </c>
      <c r="B14350" t="s">
        <v>37281</v>
      </c>
      <c r="C14350" t="s">
        <v>243</v>
      </c>
      <c r="D14350">
        <v>42.65</v>
      </c>
      <c r="E14350" t="s">
        <v>30879</v>
      </c>
    </row>
    <row r="14351" spans="1:5" hidden="1" x14ac:dyDescent="0.2">
      <c r="A14351" s="94" t="s">
        <v>37314</v>
      </c>
      <c r="B14351" t="s">
        <v>37315</v>
      </c>
      <c r="C14351" t="s">
        <v>243</v>
      </c>
      <c r="D14351">
        <v>14</v>
      </c>
      <c r="E14351" t="s">
        <v>30879</v>
      </c>
    </row>
    <row r="14352" spans="1:5" hidden="1" x14ac:dyDescent="0.2">
      <c r="A14352" s="94" t="s">
        <v>37282</v>
      </c>
      <c r="B14352" t="s">
        <v>37283</v>
      </c>
      <c r="C14352" t="s">
        <v>243</v>
      </c>
      <c r="D14352">
        <v>23.84</v>
      </c>
      <c r="E14352" t="s">
        <v>30879</v>
      </c>
    </row>
    <row r="14353" spans="1:5" hidden="1" x14ac:dyDescent="0.2">
      <c r="A14353" s="94" t="s">
        <v>37284</v>
      </c>
      <c r="B14353" t="s">
        <v>37285</v>
      </c>
      <c r="C14353" t="s">
        <v>243</v>
      </c>
      <c r="D14353">
        <v>42.65</v>
      </c>
      <c r="E14353" t="s">
        <v>30879</v>
      </c>
    </row>
    <row r="14354" spans="1:5" hidden="1" x14ac:dyDescent="0.2">
      <c r="A14354" s="94" t="s">
        <v>37316</v>
      </c>
      <c r="B14354" t="s">
        <v>37317</v>
      </c>
      <c r="C14354" t="s">
        <v>243</v>
      </c>
      <c r="D14354">
        <v>14</v>
      </c>
      <c r="E14354" t="s">
        <v>30879</v>
      </c>
    </row>
    <row r="14355" spans="1:5" hidden="1" x14ac:dyDescent="0.2">
      <c r="A14355" s="94" t="s">
        <v>37286</v>
      </c>
      <c r="B14355" t="s">
        <v>37287</v>
      </c>
      <c r="C14355" t="s">
        <v>243</v>
      </c>
      <c r="D14355">
        <v>23.84</v>
      </c>
      <c r="E14355" t="s">
        <v>30879</v>
      </c>
    </row>
    <row r="14356" spans="1:5" hidden="1" x14ac:dyDescent="0.2">
      <c r="A14356" s="94" t="s">
        <v>37288</v>
      </c>
      <c r="B14356" t="s">
        <v>37289</v>
      </c>
      <c r="C14356" t="s">
        <v>243</v>
      </c>
      <c r="D14356">
        <v>42.65</v>
      </c>
      <c r="E14356" t="s">
        <v>30879</v>
      </c>
    </row>
    <row r="14357" spans="1:5" hidden="1" x14ac:dyDescent="0.2">
      <c r="A14357" s="94" t="s">
        <v>37318</v>
      </c>
      <c r="B14357" t="s">
        <v>37319</v>
      </c>
      <c r="C14357" t="s">
        <v>243</v>
      </c>
      <c r="D14357">
        <v>14</v>
      </c>
      <c r="E14357" t="s">
        <v>30879</v>
      </c>
    </row>
    <row r="14358" spans="1:5" hidden="1" x14ac:dyDescent="0.2">
      <c r="A14358" s="94" t="s">
        <v>37290</v>
      </c>
      <c r="B14358" t="s">
        <v>37291</v>
      </c>
      <c r="C14358" t="s">
        <v>243</v>
      </c>
      <c r="D14358">
        <v>23.84</v>
      </c>
      <c r="E14358" t="s">
        <v>30879</v>
      </c>
    </row>
    <row r="14359" spans="1:5" hidden="1" x14ac:dyDescent="0.2">
      <c r="A14359" s="94" t="s">
        <v>37292</v>
      </c>
      <c r="B14359" t="s">
        <v>37293</v>
      </c>
      <c r="C14359" t="s">
        <v>243</v>
      </c>
      <c r="D14359">
        <v>42.65</v>
      </c>
      <c r="E14359" t="s">
        <v>30879</v>
      </c>
    </row>
    <row r="14360" spans="1:5" hidden="1" x14ac:dyDescent="0.2">
      <c r="A14360" s="94" t="s">
        <v>12344</v>
      </c>
      <c r="B14360" t="s">
        <v>12345</v>
      </c>
      <c r="C14360" t="s">
        <v>243</v>
      </c>
      <c r="D14360">
        <v>13.72</v>
      </c>
      <c r="E14360" t="s">
        <v>30879</v>
      </c>
    </row>
    <row r="14361" spans="1:5" hidden="1" x14ac:dyDescent="0.2">
      <c r="A14361" s="94" t="s">
        <v>12346</v>
      </c>
      <c r="B14361" t="s">
        <v>12347</v>
      </c>
      <c r="C14361" t="s">
        <v>243</v>
      </c>
      <c r="D14361">
        <v>23.36</v>
      </c>
      <c r="E14361" t="s">
        <v>30879</v>
      </c>
    </row>
    <row r="14362" spans="1:5" hidden="1" x14ac:dyDescent="0.2">
      <c r="A14362" s="94" t="s">
        <v>37294</v>
      </c>
      <c r="B14362" t="s">
        <v>37295</v>
      </c>
      <c r="C14362" t="s">
        <v>243</v>
      </c>
      <c r="D14362">
        <v>42.65</v>
      </c>
      <c r="E14362" t="s">
        <v>30879</v>
      </c>
    </row>
    <row r="14363" spans="1:5" hidden="1" x14ac:dyDescent="0.2">
      <c r="A14363" s="94" t="s">
        <v>37322</v>
      </c>
      <c r="B14363" t="s">
        <v>37323</v>
      </c>
      <c r="C14363" t="s">
        <v>243</v>
      </c>
      <c r="D14363">
        <v>14</v>
      </c>
      <c r="E14363" t="s">
        <v>30879</v>
      </c>
    </row>
    <row r="14364" spans="1:5" hidden="1" x14ac:dyDescent="0.2">
      <c r="A14364" s="94" t="s">
        <v>37320</v>
      </c>
      <c r="B14364" t="s">
        <v>37321</v>
      </c>
      <c r="C14364" t="s">
        <v>243</v>
      </c>
      <c r="D14364">
        <v>113.25</v>
      </c>
      <c r="E14364" t="s">
        <v>30879</v>
      </c>
    </row>
    <row r="14365" spans="1:5" hidden="1" x14ac:dyDescent="0.2">
      <c r="A14365" s="94" t="s">
        <v>37296</v>
      </c>
      <c r="B14365" t="s">
        <v>37297</v>
      </c>
      <c r="C14365" t="s">
        <v>243</v>
      </c>
      <c r="D14365">
        <v>23.84</v>
      </c>
      <c r="E14365" t="s">
        <v>30879</v>
      </c>
    </row>
    <row r="14366" spans="1:5" hidden="1" x14ac:dyDescent="0.2">
      <c r="A14366" s="94" t="s">
        <v>37324</v>
      </c>
      <c r="B14366" t="s">
        <v>37325</v>
      </c>
      <c r="C14366" t="s">
        <v>243</v>
      </c>
      <c r="D14366">
        <v>14</v>
      </c>
      <c r="E14366" t="s">
        <v>30879</v>
      </c>
    </row>
    <row r="14367" spans="1:5" hidden="1" x14ac:dyDescent="0.2">
      <c r="A14367" s="94" t="s">
        <v>37326</v>
      </c>
      <c r="B14367" t="s">
        <v>37327</v>
      </c>
      <c r="C14367" t="s">
        <v>243</v>
      </c>
      <c r="D14367">
        <v>42.65</v>
      </c>
      <c r="E14367" t="s">
        <v>30879</v>
      </c>
    </row>
    <row r="14368" spans="1:5" hidden="1" x14ac:dyDescent="0.2">
      <c r="A14368" s="94" t="s">
        <v>37330</v>
      </c>
      <c r="B14368" t="s">
        <v>37331</v>
      </c>
      <c r="C14368" t="s">
        <v>243</v>
      </c>
      <c r="D14368">
        <v>14</v>
      </c>
      <c r="E14368" t="s">
        <v>30879</v>
      </c>
    </row>
    <row r="14369" spans="1:5" hidden="1" x14ac:dyDescent="0.2">
      <c r="A14369" s="94" t="s">
        <v>37328</v>
      </c>
      <c r="B14369" t="s">
        <v>37329</v>
      </c>
      <c r="C14369" t="s">
        <v>243</v>
      </c>
      <c r="D14369">
        <v>23.84</v>
      </c>
      <c r="E14369" t="s">
        <v>30879</v>
      </c>
    </row>
    <row r="14370" spans="1:5" hidden="1" x14ac:dyDescent="0.2">
      <c r="A14370" s="94" t="s">
        <v>37298</v>
      </c>
      <c r="B14370" t="s">
        <v>37299</v>
      </c>
      <c r="C14370" t="s">
        <v>243</v>
      </c>
      <c r="D14370">
        <v>42.65</v>
      </c>
      <c r="E14370" t="s">
        <v>30879</v>
      </c>
    </row>
    <row r="14371" spans="1:5" hidden="1" x14ac:dyDescent="0.2">
      <c r="A14371" s="94" t="s">
        <v>37334</v>
      </c>
      <c r="B14371" t="s">
        <v>37335</v>
      </c>
      <c r="C14371" t="s">
        <v>243</v>
      </c>
      <c r="D14371">
        <v>14</v>
      </c>
      <c r="E14371" t="s">
        <v>30879</v>
      </c>
    </row>
    <row r="14372" spans="1:5" hidden="1" x14ac:dyDescent="0.2">
      <c r="A14372" s="94" t="s">
        <v>37300</v>
      </c>
      <c r="B14372" t="s">
        <v>37301</v>
      </c>
      <c r="C14372" t="s">
        <v>243</v>
      </c>
      <c r="D14372">
        <v>23.84</v>
      </c>
      <c r="E14372" t="s">
        <v>30879</v>
      </c>
    </row>
    <row r="14373" spans="1:5" hidden="1" x14ac:dyDescent="0.2">
      <c r="A14373" s="94" t="s">
        <v>37302</v>
      </c>
      <c r="B14373" t="s">
        <v>37303</v>
      </c>
      <c r="C14373" t="s">
        <v>243</v>
      </c>
      <c r="D14373">
        <v>42.65</v>
      </c>
      <c r="E14373" t="s">
        <v>30879</v>
      </c>
    </row>
    <row r="14374" spans="1:5" hidden="1" x14ac:dyDescent="0.2">
      <c r="A14374" s="94" t="s">
        <v>37336</v>
      </c>
      <c r="B14374" t="s">
        <v>37337</v>
      </c>
      <c r="C14374" t="s">
        <v>243</v>
      </c>
      <c r="D14374">
        <v>14</v>
      </c>
      <c r="E14374" t="s">
        <v>30879</v>
      </c>
    </row>
    <row r="14375" spans="1:5" hidden="1" x14ac:dyDescent="0.2">
      <c r="A14375" s="94" t="s">
        <v>37304</v>
      </c>
      <c r="B14375" t="s">
        <v>37305</v>
      </c>
      <c r="C14375" t="s">
        <v>243</v>
      </c>
      <c r="D14375">
        <v>23.84</v>
      </c>
      <c r="E14375" t="s">
        <v>30879</v>
      </c>
    </row>
    <row r="14376" spans="1:5" hidden="1" x14ac:dyDescent="0.2">
      <c r="A14376" s="94" t="s">
        <v>37338</v>
      </c>
      <c r="B14376" t="s">
        <v>37339</v>
      </c>
      <c r="C14376" t="s">
        <v>243</v>
      </c>
      <c r="D14376">
        <v>14</v>
      </c>
      <c r="E14376" t="s">
        <v>30879</v>
      </c>
    </row>
    <row r="14377" spans="1:5" hidden="1" x14ac:dyDescent="0.2">
      <c r="A14377" s="94" t="s">
        <v>37306</v>
      </c>
      <c r="B14377" t="s">
        <v>37307</v>
      </c>
      <c r="C14377" t="s">
        <v>243</v>
      </c>
      <c r="D14377">
        <v>42.65</v>
      </c>
      <c r="E14377" t="s">
        <v>30879</v>
      </c>
    </row>
    <row r="14378" spans="1:5" hidden="1" x14ac:dyDescent="0.2">
      <c r="A14378" s="94" t="s">
        <v>37332</v>
      </c>
      <c r="B14378" t="s">
        <v>37333</v>
      </c>
      <c r="C14378" t="s">
        <v>243</v>
      </c>
      <c r="D14378">
        <v>14</v>
      </c>
      <c r="E14378" t="s">
        <v>30879</v>
      </c>
    </row>
    <row r="14379" spans="1:5" hidden="1" x14ac:dyDescent="0.2">
      <c r="A14379" s="94" t="s">
        <v>37308</v>
      </c>
      <c r="B14379" t="s">
        <v>37309</v>
      </c>
      <c r="C14379" t="s">
        <v>243</v>
      </c>
      <c r="D14379">
        <v>23.84</v>
      </c>
      <c r="E14379" t="s">
        <v>30879</v>
      </c>
    </row>
    <row r="14380" spans="1:5" hidden="1" x14ac:dyDescent="0.2">
      <c r="A14380" s="94" t="s">
        <v>37310</v>
      </c>
      <c r="B14380" t="s">
        <v>37311</v>
      </c>
      <c r="C14380" t="s">
        <v>243</v>
      </c>
      <c r="D14380">
        <v>42.65</v>
      </c>
      <c r="E14380" t="s">
        <v>30879</v>
      </c>
    </row>
    <row r="14381" spans="1:5" hidden="1" x14ac:dyDescent="0.2">
      <c r="A14381" s="94" t="s">
        <v>12348</v>
      </c>
      <c r="B14381" t="s">
        <v>12349</v>
      </c>
      <c r="C14381" t="s">
        <v>243</v>
      </c>
      <c r="D14381">
        <v>110.96</v>
      </c>
      <c r="E14381" t="s">
        <v>30879</v>
      </c>
    </row>
    <row r="14382" spans="1:5" hidden="1" x14ac:dyDescent="0.2">
      <c r="A14382" s="94" t="s">
        <v>37312</v>
      </c>
      <c r="B14382" t="s">
        <v>37313</v>
      </c>
      <c r="C14382" t="s">
        <v>243</v>
      </c>
      <c r="D14382">
        <v>23.84</v>
      </c>
      <c r="E14382" t="s">
        <v>30879</v>
      </c>
    </row>
    <row r="14383" spans="1:5" hidden="1" x14ac:dyDescent="0.2">
      <c r="A14383" s="94" t="s">
        <v>37340</v>
      </c>
      <c r="B14383" t="s">
        <v>37341</v>
      </c>
      <c r="C14383" t="s">
        <v>243</v>
      </c>
      <c r="D14383">
        <v>14</v>
      </c>
      <c r="E14383" t="s">
        <v>30879</v>
      </c>
    </row>
    <row r="14384" spans="1:5" hidden="1" x14ac:dyDescent="0.2">
      <c r="A14384" s="94" t="s">
        <v>37111</v>
      </c>
      <c r="B14384" t="s">
        <v>37112</v>
      </c>
      <c r="C14384" t="s">
        <v>243</v>
      </c>
      <c r="D14384">
        <v>25.57</v>
      </c>
      <c r="E14384" t="s">
        <v>30879</v>
      </c>
    </row>
    <row r="14385" spans="1:5" hidden="1" x14ac:dyDescent="0.2">
      <c r="A14385" s="94" t="s">
        <v>37113</v>
      </c>
      <c r="B14385" t="s">
        <v>37114</v>
      </c>
      <c r="C14385" t="s">
        <v>243</v>
      </c>
      <c r="D14385">
        <v>25.57</v>
      </c>
      <c r="E14385" t="s">
        <v>30879</v>
      </c>
    </row>
    <row r="14386" spans="1:5" hidden="1" x14ac:dyDescent="0.2">
      <c r="A14386" s="94" t="s">
        <v>37115</v>
      </c>
      <c r="B14386" t="s">
        <v>37116</v>
      </c>
      <c r="C14386" t="s">
        <v>243</v>
      </c>
      <c r="D14386">
        <v>25.57</v>
      </c>
      <c r="E14386" t="s">
        <v>30879</v>
      </c>
    </row>
    <row r="14387" spans="1:5" hidden="1" x14ac:dyDescent="0.2">
      <c r="A14387" s="94" t="s">
        <v>37117</v>
      </c>
      <c r="B14387" t="s">
        <v>37118</v>
      </c>
      <c r="C14387" t="s">
        <v>243</v>
      </c>
      <c r="D14387">
        <v>25.57</v>
      </c>
      <c r="E14387" t="s">
        <v>30879</v>
      </c>
    </row>
    <row r="14388" spans="1:5" hidden="1" x14ac:dyDescent="0.2">
      <c r="A14388" s="94" t="s">
        <v>37119</v>
      </c>
      <c r="B14388" t="s">
        <v>37120</v>
      </c>
      <c r="C14388" t="s">
        <v>243</v>
      </c>
      <c r="D14388">
        <v>25.57</v>
      </c>
      <c r="E14388" t="s">
        <v>30879</v>
      </c>
    </row>
    <row r="14389" spans="1:5" hidden="1" x14ac:dyDescent="0.2">
      <c r="A14389" s="94" t="s">
        <v>37121</v>
      </c>
      <c r="B14389" t="s">
        <v>37122</v>
      </c>
      <c r="C14389" t="s">
        <v>243</v>
      </c>
      <c r="D14389">
        <v>25.57</v>
      </c>
      <c r="E14389" t="s">
        <v>30879</v>
      </c>
    </row>
    <row r="14390" spans="1:5" hidden="1" x14ac:dyDescent="0.2">
      <c r="A14390" s="94" t="s">
        <v>37123</v>
      </c>
      <c r="B14390" t="s">
        <v>37124</v>
      </c>
      <c r="C14390" t="s">
        <v>243</v>
      </c>
      <c r="D14390">
        <v>25.57</v>
      </c>
      <c r="E14390" t="s">
        <v>30879</v>
      </c>
    </row>
    <row r="14391" spans="1:5" hidden="1" x14ac:dyDescent="0.2">
      <c r="A14391" s="94" t="s">
        <v>12350</v>
      </c>
      <c r="B14391" t="s">
        <v>12351</v>
      </c>
      <c r="C14391" t="s">
        <v>243</v>
      </c>
      <c r="D14391">
        <v>13.72</v>
      </c>
      <c r="E14391" t="s">
        <v>30879</v>
      </c>
    </row>
    <row r="14392" spans="1:5" hidden="1" x14ac:dyDescent="0.2">
      <c r="A14392" s="94" t="s">
        <v>37342</v>
      </c>
      <c r="B14392" t="s">
        <v>37343</v>
      </c>
      <c r="C14392" t="s">
        <v>243</v>
      </c>
      <c r="D14392">
        <v>23.84</v>
      </c>
      <c r="E14392" t="s">
        <v>30879</v>
      </c>
    </row>
    <row r="14393" spans="1:5" hidden="1" x14ac:dyDescent="0.2">
      <c r="A14393" s="94" t="s">
        <v>12352</v>
      </c>
      <c r="B14393" t="s">
        <v>12353</v>
      </c>
      <c r="C14393" t="s">
        <v>243</v>
      </c>
      <c r="D14393">
        <v>13.72</v>
      </c>
      <c r="E14393" t="s">
        <v>30879</v>
      </c>
    </row>
    <row r="14394" spans="1:5" hidden="1" x14ac:dyDescent="0.2">
      <c r="A14394" s="94" t="s">
        <v>37344</v>
      </c>
      <c r="B14394" t="s">
        <v>37345</v>
      </c>
      <c r="C14394" t="s">
        <v>243</v>
      </c>
      <c r="D14394">
        <v>23.84</v>
      </c>
      <c r="E14394" t="s">
        <v>30879</v>
      </c>
    </row>
    <row r="14395" spans="1:5" hidden="1" x14ac:dyDescent="0.2">
      <c r="A14395" s="94" t="s">
        <v>37346</v>
      </c>
      <c r="B14395" t="s">
        <v>37347</v>
      </c>
      <c r="C14395" t="s">
        <v>243</v>
      </c>
      <c r="D14395">
        <v>22.81</v>
      </c>
      <c r="E14395" t="s">
        <v>30879</v>
      </c>
    </row>
    <row r="14396" spans="1:5" hidden="1" x14ac:dyDescent="0.2">
      <c r="A14396" s="94" t="s">
        <v>12354</v>
      </c>
      <c r="B14396" t="s">
        <v>12355</v>
      </c>
      <c r="C14396" t="s">
        <v>243</v>
      </c>
      <c r="D14396">
        <v>13.72</v>
      </c>
      <c r="E14396" t="s">
        <v>30879</v>
      </c>
    </row>
    <row r="14397" spans="1:5" hidden="1" x14ac:dyDescent="0.2">
      <c r="A14397" s="94" t="s">
        <v>37348</v>
      </c>
      <c r="B14397" t="s">
        <v>37349</v>
      </c>
      <c r="C14397" t="s">
        <v>243</v>
      </c>
      <c r="D14397">
        <v>23.84</v>
      </c>
      <c r="E14397" t="s">
        <v>30879</v>
      </c>
    </row>
    <row r="14398" spans="1:5" hidden="1" x14ac:dyDescent="0.2">
      <c r="A14398" s="94" t="s">
        <v>12356</v>
      </c>
      <c r="B14398" t="s">
        <v>12357</v>
      </c>
      <c r="C14398" t="s">
        <v>243</v>
      </c>
      <c r="D14398">
        <v>38.89</v>
      </c>
      <c r="E14398" t="s">
        <v>30879</v>
      </c>
    </row>
    <row r="14399" spans="1:5" hidden="1" x14ac:dyDescent="0.2">
      <c r="A14399" s="94" t="s">
        <v>36924</v>
      </c>
      <c r="B14399" t="s">
        <v>36925</v>
      </c>
      <c r="C14399" t="s">
        <v>243</v>
      </c>
      <c r="D14399">
        <v>183.26</v>
      </c>
      <c r="E14399" t="s">
        <v>30879</v>
      </c>
    </row>
    <row r="14400" spans="1:5" hidden="1" x14ac:dyDescent="0.2">
      <c r="A14400" s="94" t="s">
        <v>37404</v>
      </c>
      <c r="B14400" t="s">
        <v>37405</v>
      </c>
      <c r="C14400" t="s">
        <v>243</v>
      </c>
      <c r="D14400">
        <v>104.46</v>
      </c>
      <c r="E14400" t="s">
        <v>30879</v>
      </c>
    </row>
    <row r="14401" spans="1:5" hidden="1" x14ac:dyDescent="0.2">
      <c r="A14401" s="94" t="s">
        <v>37402</v>
      </c>
      <c r="B14401" t="s">
        <v>37403</v>
      </c>
      <c r="C14401" t="s">
        <v>243</v>
      </c>
      <c r="D14401">
        <v>40.04</v>
      </c>
      <c r="E14401" t="s">
        <v>30879</v>
      </c>
    </row>
    <row r="14402" spans="1:5" hidden="1" x14ac:dyDescent="0.2">
      <c r="A14402" s="94" t="s">
        <v>37406</v>
      </c>
      <c r="B14402" t="s">
        <v>37407</v>
      </c>
      <c r="C14402" t="s">
        <v>243</v>
      </c>
      <c r="D14402">
        <v>40.04</v>
      </c>
      <c r="E14402" t="s">
        <v>30879</v>
      </c>
    </row>
    <row r="14403" spans="1:5" hidden="1" x14ac:dyDescent="0.2">
      <c r="A14403" s="94" t="s">
        <v>36926</v>
      </c>
      <c r="B14403" t="s">
        <v>36927</v>
      </c>
      <c r="C14403" t="s">
        <v>243</v>
      </c>
      <c r="D14403">
        <v>183.26</v>
      </c>
      <c r="E14403" t="s">
        <v>30879</v>
      </c>
    </row>
    <row r="14404" spans="1:5" hidden="1" x14ac:dyDescent="0.2">
      <c r="A14404" s="94" t="s">
        <v>12358</v>
      </c>
      <c r="B14404" t="s">
        <v>12359</v>
      </c>
      <c r="C14404" t="s">
        <v>243</v>
      </c>
      <c r="D14404">
        <v>100.86</v>
      </c>
      <c r="E14404" t="s">
        <v>30879</v>
      </c>
    </row>
    <row r="14405" spans="1:5" hidden="1" x14ac:dyDescent="0.2">
      <c r="A14405" s="94" t="s">
        <v>37408</v>
      </c>
      <c r="B14405" t="s">
        <v>37409</v>
      </c>
      <c r="C14405" t="s">
        <v>243</v>
      </c>
      <c r="D14405">
        <v>99.96</v>
      </c>
      <c r="E14405" t="s">
        <v>30879</v>
      </c>
    </row>
    <row r="14406" spans="1:5" hidden="1" x14ac:dyDescent="0.2">
      <c r="A14406" s="94" t="s">
        <v>12360</v>
      </c>
      <c r="B14406" t="s">
        <v>12361</v>
      </c>
      <c r="C14406" t="s">
        <v>243</v>
      </c>
      <c r="D14406">
        <v>38.89</v>
      </c>
      <c r="E14406" t="s">
        <v>30879</v>
      </c>
    </row>
    <row r="14407" spans="1:5" hidden="1" x14ac:dyDescent="0.2">
      <c r="A14407" s="94" t="s">
        <v>36928</v>
      </c>
      <c r="B14407" t="s">
        <v>36929</v>
      </c>
      <c r="C14407" t="s">
        <v>243</v>
      </c>
      <c r="D14407">
        <v>183.26</v>
      </c>
      <c r="E14407" t="s">
        <v>30879</v>
      </c>
    </row>
    <row r="14408" spans="1:5" hidden="1" x14ac:dyDescent="0.2">
      <c r="A14408" s="94" t="s">
        <v>35756</v>
      </c>
      <c r="B14408" t="s">
        <v>35757</v>
      </c>
      <c r="C14408" t="s">
        <v>243</v>
      </c>
      <c r="D14408">
        <v>53.46</v>
      </c>
      <c r="E14408" t="s">
        <v>30879</v>
      </c>
    </row>
    <row r="14409" spans="1:5" hidden="1" x14ac:dyDescent="0.2">
      <c r="A14409" s="94" t="s">
        <v>37410</v>
      </c>
      <c r="B14409" t="s">
        <v>37411</v>
      </c>
      <c r="C14409" t="s">
        <v>243</v>
      </c>
      <c r="D14409">
        <v>150.91999999999999</v>
      </c>
      <c r="E14409" t="s">
        <v>30879</v>
      </c>
    </row>
    <row r="14410" spans="1:5" hidden="1" x14ac:dyDescent="0.2">
      <c r="A14410" s="94" t="s">
        <v>36930</v>
      </c>
      <c r="B14410" t="s">
        <v>36931</v>
      </c>
      <c r="C14410" t="s">
        <v>243</v>
      </c>
      <c r="D14410">
        <v>183.26</v>
      </c>
      <c r="E14410" t="s">
        <v>30879</v>
      </c>
    </row>
    <row r="14411" spans="1:5" hidden="1" x14ac:dyDescent="0.2">
      <c r="A14411" s="94" t="s">
        <v>37412</v>
      </c>
      <c r="B14411" t="s">
        <v>37413</v>
      </c>
      <c r="C14411" t="s">
        <v>243</v>
      </c>
      <c r="D14411">
        <v>40.04</v>
      </c>
      <c r="E14411" t="s">
        <v>30879</v>
      </c>
    </row>
    <row r="14412" spans="1:5" hidden="1" x14ac:dyDescent="0.2">
      <c r="A14412" s="94" t="s">
        <v>36932</v>
      </c>
      <c r="B14412" t="s">
        <v>36933</v>
      </c>
      <c r="C14412" t="s">
        <v>243</v>
      </c>
      <c r="D14412">
        <v>183.26</v>
      </c>
      <c r="E14412" t="s">
        <v>30879</v>
      </c>
    </row>
    <row r="14413" spans="1:5" hidden="1" x14ac:dyDescent="0.2">
      <c r="A14413" s="94" t="s">
        <v>37414</v>
      </c>
      <c r="B14413" t="s">
        <v>37415</v>
      </c>
      <c r="C14413" t="s">
        <v>243</v>
      </c>
      <c r="D14413">
        <v>104.46</v>
      </c>
      <c r="E14413" t="s">
        <v>30879</v>
      </c>
    </row>
    <row r="14414" spans="1:5" hidden="1" x14ac:dyDescent="0.2">
      <c r="A14414" s="94" t="s">
        <v>37416</v>
      </c>
      <c r="B14414" t="s">
        <v>37417</v>
      </c>
      <c r="C14414" t="s">
        <v>243</v>
      </c>
      <c r="D14414">
        <v>40.04</v>
      </c>
      <c r="E14414" t="s">
        <v>30879</v>
      </c>
    </row>
    <row r="14415" spans="1:5" hidden="1" x14ac:dyDescent="0.2">
      <c r="A14415" s="94" t="s">
        <v>37418</v>
      </c>
      <c r="B14415" t="s">
        <v>37419</v>
      </c>
      <c r="C14415" t="s">
        <v>243</v>
      </c>
      <c r="D14415">
        <v>104.46</v>
      </c>
      <c r="E14415" t="s">
        <v>30879</v>
      </c>
    </row>
    <row r="14416" spans="1:5" hidden="1" x14ac:dyDescent="0.2">
      <c r="A14416" s="94" t="s">
        <v>37420</v>
      </c>
      <c r="B14416" t="s">
        <v>37421</v>
      </c>
      <c r="C14416" t="s">
        <v>243</v>
      </c>
      <c r="D14416">
        <v>144.41999999999999</v>
      </c>
      <c r="E14416" t="s">
        <v>30879</v>
      </c>
    </row>
    <row r="14417" spans="1:5" hidden="1" x14ac:dyDescent="0.2">
      <c r="A14417" s="94" t="s">
        <v>12362</v>
      </c>
      <c r="B14417" t="s">
        <v>12363</v>
      </c>
      <c r="C14417" t="s">
        <v>243</v>
      </c>
      <c r="D14417">
        <v>38.89</v>
      </c>
      <c r="E14417" t="s">
        <v>30879</v>
      </c>
    </row>
    <row r="14418" spans="1:5" hidden="1" x14ac:dyDescent="0.2">
      <c r="A14418" s="94" t="s">
        <v>36934</v>
      </c>
      <c r="B14418" t="s">
        <v>36935</v>
      </c>
      <c r="C14418" t="s">
        <v>243</v>
      </c>
      <c r="D14418">
        <v>183.26</v>
      </c>
      <c r="E14418" t="s">
        <v>30879</v>
      </c>
    </row>
    <row r="14419" spans="1:5" hidden="1" x14ac:dyDescent="0.2">
      <c r="A14419" s="94" t="s">
        <v>37422</v>
      </c>
      <c r="B14419" t="s">
        <v>37423</v>
      </c>
      <c r="C14419" t="s">
        <v>243</v>
      </c>
      <c r="D14419">
        <v>104.46</v>
      </c>
      <c r="E14419" t="s">
        <v>30879</v>
      </c>
    </row>
    <row r="14420" spans="1:5" hidden="1" x14ac:dyDescent="0.2">
      <c r="A14420" s="94" t="s">
        <v>37428</v>
      </c>
      <c r="B14420" t="s">
        <v>37429</v>
      </c>
      <c r="C14420" t="s">
        <v>243</v>
      </c>
      <c r="D14420">
        <v>40.04</v>
      </c>
      <c r="E14420" t="s">
        <v>30879</v>
      </c>
    </row>
    <row r="14421" spans="1:5" hidden="1" x14ac:dyDescent="0.2">
      <c r="A14421" s="94" t="s">
        <v>36938</v>
      </c>
      <c r="B14421" t="s">
        <v>36939</v>
      </c>
      <c r="C14421" t="s">
        <v>243</v>
      </c>
      <c r="D14421">
        <v>183.26</v>
      </c>
      <c r="E14421" t="s">
        <v>30879</v>
      </c>
    </row>
    <row r="14422" spans="1:5" hidden="1" x14ac:dyDescent="0.2">
      <c r="A14422" s="94" t="s">
        <v>37430</v>
      </c>
      <c r="B14422" t="s">
        <v>37431</v>
      </c>
      <c r="C14422" t="s">
        <v>243</v>
      </c>
      <c r="D14422">
        <v>104.46</v>
      </c>
      <c r="E14422" t="s">
        <v>30879</v>
      </c>
    </row>
    <row r="14423" spans="1:5" hidden="1" x14ac:dyDescent="0.2">
      <c r="A14423" s="94" t="s">
        <v>37426</v>
      </c>
      <c r="B14423" t="s">
        <v>37427</v>
      </c>
      <c r="C14423" t="s">
        <v>243</v>
      </c>
      <c r="D14423">
        <v>104.46</v>
      </c>
      <c r="E14423" t="s">
        <v>30879</v>
      </c>
    </row>
    <row r="14424" spans="1:5" hidden="1" x14ac:dyDescent="0.2">
      <c r="A14424" s="94" t="s">
        <v>37432</v>
      </c>
      <c r="B14424" t="s">
        <v>37433</v>
      </c>
      <c r="C14424" t="s">
        <v>243</v>
      </c>
      <c r="D14424">
        <v>40.04</v>
      </c>
      <c r="E14424" t="s">
        <v>30879</v>
      </c>
    </row>
    <row r="14425" spans="1:5" hidden="1" x14ac:dyDescent="0.2">
      <c r="A14425" s="94" t="s">
        <v>36940</v>
      </c>
      <c r="B14425" t="s">
        <v>36941</v>
      </c>
      <c r="C14425" t="s">
        <v>243</v>
      </c>
      <c r="D14425">
        <v>183.26</v>
      </c>
      <c r="E14425" t="s">
        <v>30879</v>
      </c>
    </row>
    <row r="14426" spans="1:5" hidden="1" x14ac:dyDescent="0.2">
      <c r="A14426" s="94" t="s">
        <v>37434</v>
      </c>
      <c r="B14426" t="s">
        <v>37435</v>
      </c>
      <c r="C14426" t="s">
        <v>243</v>
      </c>
      <c r="D14426">
        <v>104.46</v>
      </c>
      <c r="E14426" t="s">
        <v>30879</v>
      </c>
    </row>
    <row r="14427" spans="1:5" hidden="1" x14ac:dyDescent="0.2">
      <c r="A14427" s="94" t="s">
        <v>37424</v>
      </c>
      <c r="B14427" t="s">
        <v>37425</v>
      </c>
      <c r="C14427" t="s">
        <v>243</v>
      </c>
      <c r="D14427">
        <v>40.04</v>
      </c>
      <c r="E14427" t="s">
        <v>30879</v>
      </c>
    </row>
    <row r="14428" spans="1:5" hidden="1" x14ac:dyDescent="0.2">
      <c r="A14428" s="94" t="s">
        <v>36936</v>
      </c>
      <c r="B14428" t="s">
        <v>36937</v>
      </c>
      <c r="C14428" t="s">
        <v>243</v>
      </c>
      <c r="D14428">
        <v>183.26</v>
      </c>
      <c r="E14428" t="s">
        <v>30879</v>
      </c>
    </row>
    <row r="14429" spans="1:5" hidden="1" x14ac:dyDescent="0.2">
      <c r="A14429" s="94" t="s">
        <v>36942</v>
      </c>
      <c r="B14429" t="s">
        <v>36943</v>
      </c>
      <c r="C14429" t="s">
        <v>243</v>
      </c>
      <c r="D14429">
        <v>183.26</v>
      </c>
      <c r="E14429" t="s">
        <v>30879</v>
      </c>
    </row>
    <row r="14430" spans="1:5" hidden="1" x14ac:dyDescent="0.2">
      <c r="A14430" s="94" t="s">
        <v>36944</v>
      </c>
      <c r="B14430" t="s">
        <v>36945</v>
      </c>
      <c r="C14430" t="s">
        <v>243</v>
      </c>
      <c r="D14430">
        <v>183.26</v>
      </c>
      <c r="E14430" t="s">
        <v>30879</v>
      </c>
    </row>
    <row r="14431" spans="1:5" hidden="1" x14ac:dyDescent="0.2">
      <c r="A14431" s="94" t="s">
        <v>12364</v>
      </c>
      <c r="B14431" t="s">
        <v>37436</v>
      </c>
      <c r="C14431" t="s">
        <v>243</v>
      </c>
      <c r="D14431">
        <v>100.86</v>
      </c>
      <c r="E14431" t="s">
        <v>30879</v>
      </c>
    </row>
    <row r="14432" spans="1:5" hidden="1" x14ac:dyDescent="0.2">
      <c r="A14432" s="94" t="s">
        <v>37437</v>
      </c>
      <c r="B14432" t="s">
        <v>37438</v>
      </c>
      <c r="C14432" t="s">
        <v>243</v>
      </c>
      <c r="D14432">
        <v>40.04</v>
      </c>
      <c r="E14432" t="s">
        <v>30879</v>
      </c>
    </row>
    <row r="14433" spans="1:5" hidden="1" x14ac:dyDescent="0.2">
      <c r="A14433" s="94" t="s">
        <v>36946</v>
      </c>
      <c r="B14433" t="s">
        <v>36947</v>
      </c>
      <c r="C14433" t="s">
        <v>243</v>
      </c>
      <c r="D14433">
        <v>183.26</v>
      </c>
      <c r="E14433" t="s">
        <v>30879</v>
      </c>
    </row>
    <row r="14434" spans="1:5" hidden="1" x14ac:dyDescent="0.2">
      <c r="A14434" s="94" t="s">
        <v>37439</v>
      </c>
      <c r="B14434" t="s">
        <v>37440</v>
      </c>
      <c r="C14434" t="s">
        <v>243</v>
      </c>
      <c r="D14434">
        <v>104.46</v>
      </c>
      <c r="E14434" t="s">
        <v>30879</v>
      </c>
    </row>
    <row r="14435" spans="1:5" hidden="1" x14ac:dyDescent="0.2">
      <c r="A14435" s="94" t="s">
        <v>37441</v>
      </c>
      <c r="B14435" t="s">
        <v>37442</v>
      </c>
      <c r="C14435" t="s">
        <v>243</v>
      </c>
      <c r="D14435">
        <v>40.04</v>
      </c>
      <c r="E14435" t="s">
        <v>30879</v>
      </c>
    </row>
    <row r="14436" spans="1:5" hidden="1" x14ac:dyDescent="0.2">
      <c r="A14436" s="94" t="s">
        <v>36948</v>
      </c>
      <c r="B14436" t="s">
        <v>36949</v>
      </c>
      <c r="C14436" t="s">
        <v>243</v>
      </c>
      <c r="D14436">
        <v>183.26</v>
      </c>
      <c r="E14436" t="s">
        <v>30879</v>
      </c>
    </row>
    <row r="14437" spans="1:5" hidden="1" x14ac:dyDescent="0.2">
      <c r="A14437" s="94" t="s">
        <v>37443</v>
      </c>
      <c r="B14437" t="s">
        <v>37444</v>
      </c>
      <c r="C14437" t="s">
        <v>243</v>
      </c>
      <c r="D14437">
        <v>104.46</v>
      </c>
      <c r="E14437" t="s">
        <v>30879</v>
      </c>
    </row>
    <row r="14438" spans="1:5" hidden="1" x14ac:dyDescent="0.2">
      <c r="A14438" s="94" t="s">
        <v>35758</v>
      </c>
      <c r="B14438" t="s">
        <v>35759</v>
      </c>
      <c r="C14438" t="s">
        <v>243</v>
      </c>
      <c r="D14438">
        <v>53.46</v>
      </c>
      <c r="E14438" t="s">
        <v>30879</v>
      </c>
    </row>
    <row r="14439" spans="1:5" hidden="1" x14ac:dyDescent="0.2">
      <c r="A14439" s="94" t="s">
        <v>36950</v>
      </c>
      <c r="B14439" t="s">
        <v>36951</v>
      </c>
      <c r="C14439" t="s">
        <v>243</v>
      </c>
      <c r="D14439">
        <v>183.26</v>
      </c>
      <c r="E14439" t="s">
        <v>30879</v>
      </c>
    </row>
    <row r="14440" spans="1:5" hidden="1" x14ac:dyDescent="0.2">
      <c r="A14440" s="94" t="s">
        <v>36952</v>
      </c>
      <c r="B14440" t="s">
        <v>36953</v>
      </c>
      <c r="C14440" t="s">
        <v>243</v>
      </c>
      <c r="D14440">
        <v>183.26</v>
      </c>
      <c r="E14440" t="s">
        <v>30879</v>
      </c>
    </row>
    <row r="14441" spans="1:5" hidden="1" x14ac:dyDescent="0.2">
      <c r="A14441" s="94" t="s">
        <v>36954</v>
      </c>
      <c r="B14441" t="s">
        <v>36955</v>
      </c>
      <c r="C14441" t="s">
        <v>243</v>
      </c>
      <c r="D14441">
        <v>183.26</v>
      </c>
      <c r="E14441" t="s">
        <v>30879</v>
      </c>
    </row>
    <row r="14442" spans="1:5" hidden="1" x14ac:dyDescent="0.2">
      <c r="A14442" s="94" t="s">
        <v>36956</v>
      </c>
      <c r="B14442" t="s">
        <v>36957</v>
      </c>
      <c r="C14442" t="s">
        <v>243</v>
      </c>
      <c r="D14442">
        <v>183.26</v>
      </c>
      <c r="E14442" t="s">
        <v>30879</v>
      </c>
    </row>
    <row r="14443" spans="1:5" hidden="1" x14ac:dyDescent="0.2">
      <c r="A14443" s="94" t="s">
        <v>36958</v>
      </c>
      <c r="B14443" t="s">
        <v>36959</v>
      </c>
      <c r="C14443" t="s">
        <v>243</v>
      </c>
      <c r="D14443">
        <v>183.26</v>
      </c>
      <c r="E14443" t="s">
        <v>30879</v>
      </c>
    </row>
    <row r="14444" spans="1:5" hidden="1" x14ac:dyDescent="0.2">
      <c r="A14444" s="94" t="s">
        <v>36960</v>
      </c>
      <c r="B14444" t="s">
        <v>36961</v>
      </c>
      <c r="C14444" t="s">
        <v>243</v>
      </c>
      <c r="D14444">
        <v>183.26</v>
      </c>
      <c r="E14444" t="s">
        <v>30879</v>
      </c>
    </row>
    <row r="14445" spans="1:5" hidden="1" x14ac:dyDescent="0.2">
      <c r="A14445" s="94" t="s">
        <v>36962</v>
      </c>
      <c r="B14445" t="s">
        <v>36963</v>
      </c>
      <c r="C14445" t="s">
        <v>243</v>
      </c>
      <c r="D14445">
        <v>183.26</v>
      </c>
      <c r="E14445" t="s">
        <v>30879</v>
      </c>
    </row>
    <row r="14446" spans="1:5" hidden="1" x14ac:dyDescent="0.2">
      <c r="A14446" s="94" t="s">
        <v>36964</v>
      </c>
      <c r="B14446" t="s">
        <v>36965</v>
      </c>
      <c r="C14446" t="s">
        <v>243</v>
      </c>
      <c r="D14446">
        <v>183.26</v>
      </c>
      <c r="E14446" t="s">
        <v>30879</v>
      </c>
    </row>
    <row r="14447" spans="1:5" hidden="1" x14ac:dyDescent="0.2">
      <c r="A14447" s="94" t="s">
        <v>36968</v>
      </c>
      <c r="B14447" t="s">
        <v>36969</v>
      </c>
      <c r="C14447" t="s">
        <v>243</v>
      </c>
      <c r="D14447">
        <v>183.26</v>
      </c>
      <c r="E14447" t="s">
        <v>30879</v>
      </c>
    </row>
    <row r="14448" spans="1:5" hidden="1" x14ac:dyDescent="0.2">
      <c r="A14448" s="94" t="s">
        <v>36966</v>
      </c>
      <c r="B14448" t="s">
        <v>36967</v>
      </c>
      <c r="C14448" t="s">
        <v>243</v>
      </c>
      <c r="D14448">
        <v>183.26</v>
      </c>
      <c r="E14448" t="s">
        <v>30879</v>
      </c>
    </row>
    <row r="14449" spans="1:5" hidden="1" x14ac:dyDescent="0.2">
      <c r="A14449" s="94" t="s">
        <v>36970</v>
      </c>
      <c r="B14449" t="s">
        <v>36971</v>
      </c>
      <c r="C14449" t="s">
        <v>243</v>
      </c>
      <c r="D14449">
        <v>183.26</v>
      </c>
      <c r="E14449" t="s">
        <v>30879</v>
      </c>
    </row>
    <row r="14450" spans="1:5" hidden="1" x14ac:dyDescent="0.2">
      <c r="A14450" s="94" t="s">
        <v>36972</v>
      </c>
      <c r="B14450" t="s">
        <v>36973</v>
      </c>
      <c r="C14450" t="s">
        <v>243</v>
      </c>
      <c r="D14450">
        <v>183.26</v>
      </c>
      <c r="E14450" t="s">
        <v>30879</v>
      </c>
    </row>
    <row r="14451" spans="1:5" hidden="1" x14ac:dyDescent="0.2">
      <c r="A14451" s="94" t="s">
        <v>36974</v>
      </c>
      <c r="B14451" t="s">
        <v>36975</v>
      </c>
      <c r="C14451" t="s">
        <v>243</v>
      </c>
      <c r="D14451">
        <v>183.26</v>
      </c>
      <c r="E14451" t="s">
        <v>30879</v>
      </c>
    </row>
    <row r="14452" spans="1:5" hidden="1" x14ac:dyDescent="0.2">
      <c r="A14452" s="94" t="s">
        <v>36980</v>
      </c>
      <c r="B14452" t="s">
        <v>36981</v>
      </c>
      <c r="C14452" t="s">
        <v>243</v>
      </c>
      <c r="D14452">
        <v>183.26</v>
      </c>
      <c r="E14452" t="s">
        <v>30879</v>
      </c>
    </row>
    <row r="14453" spans="1:5" hidden="1" x14ac:dyDescent="0.2">
      <c r="A14453" s="94" t="s">
        <v>37445</v>
      </c>
      <c r="B14453" t="s">
        <v>37446</v>
      </c>
      <c r="C14453" t="s">
        <v>243</v>
      </c>
      <c r="D14453">
        <v>40.04</v>
      </c>
      <c r="E14453" t="s">
        <v>30879</v>
      </c>
    </row>
    <row r="14454" spans="1:5" hidden="1" x14ac:dyDescent="0.2">
      <c r="A14454" s="94" t="s">
        <v>36976</v>
      </c>
      <c r="B14454" t="s">
        <v>36977</v>
      </c>
      <c r="C14454" t="s">
        <v>243</v>
      </c>
      <c r="D14454">
        <v>183.26</v>
      </c>
      <c r="E14454" t="s">
        <v>30879</v>
      </c>
    </row>
    <row r="14455" spans="1:5" hidden="1" x14ac:dyDescent="0.2">
      <c r="A14455" s="94" t="s">
        <v>37447</v>
      </c>
      <c r="B14455" t="s">
        <v>37448</v>
      </c>
      <c r="C14455" t="s">
        <v>243</v>
      </c>
      <c r="D14455">
        <v>104.46</v>
      </c>
      <c r="E14455" t="s">
        <v>30879</v>
      </c>
    </row>
    <row r="14456" spans="1:5" hidden="1" x14ac:dyDescent="0.2">
      <c r="A14456" s="94" t="s">
        <v>35760</v>
      </c>
      <c r="B14456" t="s">
        <v>35761</v>
      </c>
      <c r="C14456" t="s">
        <v>243</v>
      </c>
      <c r="D14456">
        <v>53.46</v>
      </c>
      <c r="E14456" t="s">
        <v>30879</v>
      </c>
    </row>
    <row r="14457" spans="1:5" hidden="1" x14ac:dyDescent="0.2">
      <c r="A14457" s="94" t="s">
        <v>37449</v>
      </c>
      <c r="B14457" t="s">
        <v>37450</v>
      </c>
      <c r="C14457" t="s">
        <v>243</v>
      </c>
      <c r="D14457">
        <v>40.04</v>
      </c>
      <c r="E14457" t="s">
        <v>30879</v>
      </c>
    </row>
    <row r="14458" spans="1:5" hidden="1" x14ac:dyDescent="0.2">
      <c r="A14458" s="94" t="s">
        <v>36978</v>
      </c>
      <c r="B14458" t="s">
        <v>36979</v>
      </c>
      <c r="C14458" t="s">
        <v>243</v>
      </c>
      <c r="D14458">
        <v>183.26</v>
      </c>
      <c r="E14458" t="s">
        <v>30879</v>
      </c>
    </row>
    <row r="14459" spans="1:5" hidden="1" x14ac:dyDescent="0.2">
      <c r="A14459" s="94" t="s">
        <v>37451</v>
      </c>
      <c r="B14459" t="s">
        <v>37452</v>
      </c>
      <c r="C14459" t="s">
        <v>243</v>
      </c>
      <c r="D14459">
        <v>104.46</v>
      </c>
      <c r="E14459" t="s">
        <v>30879</v>
      </c>
    </row>
    <row r="14460" spans="1:5" hidden="1" x14ac:dyDescent="0.2">
      <c r="A14460" s="94" t="s">
        <v>37453</v>
      </c>
      <c r="B14460" t="s">
        <v>37454</v>
      </c>
      <c r="C14460" t="s">
        <v>243</v>
      </c>
      <c r="D14460">
        <v>40.04</v>
      </c>
      <c r="E14460" t="s">
        <v>30879</v>
      </c>
    </row>
    <row r="14461" spans="1:5" hidden="1" x14ac:dyDescent="0.2">
      <c r="A14461" s="94" t="s">
        <v>12365</v>
      </c>
      <c r="B14461" t="s">
        <v>12366</v>
      </c>
      <c r="C14461" t="s">
        <v>243</v>
      </c>
      <c r="D14461">
        <v>183.26</v>
      </c>
      <c r="E14461" t="s">
        <v>30879</v>
      </c>
    </row>
    <row r="14462" spans="1:5" hidden="1" x14ac:dyDescent="0.2">
      <c r="A14462" s="94" t="s">
        <v>12367</v>
      </c>
      <c r="B14462" t="s">
        <v>12368</v>
      </c>
      <c r="C14462" t="s">
        <v>243</v>
      </c>
      <c r="D14462">
        <v>100.86</v>
      </c>
      <c r="E14462" t="s">
        <v>30879</v>
      </c>
    </row>
    <row r="14463" spans="1:5" hidden="1" x14ac:dyDescent="0.2">
      <c r="A14463" s="94" t="s">
        <v>37551</v>
      </c>
      <c r="B14463" t="s">
        <v>37552</v>
      </c>
      <c r="C14463" t="s">
        <v>243</v>
      </c>
      <c r="D14463">
        <v>107.85</v>
      </c>
      <c r="E14463" t="s">
        <v>30879</v>
      </c>
    </row>
    <row r="14464" spans="1:5" hidden="1" x14ac:dyDescent="0.2">
      <c r="A14464" s="94" t="s">
        <v>37573</v>
      </c>
      <c r="B14464" t="s">
        <v>37574</v>
      </c>
      <c r="C14464" t="s">
        <v>243</v>
      </c>
      <c r="D14464">
        <v>95.35</v>
      </c>
      <c r="E14464" t="s">
        <v>30879</v>
      </c>
    </row>
    <row r="14465" spans="1:5" hidden="1" x14ac:dyDescent="0.2">
      <c r="A14465" s="94" t="s">
        <v>37571</v>
      </c>
      <c r="B14465" t="s">
        <v>37572</v>
      </c>
      <c r="C14465" t="s">
        <v>243</v>
      </c>
      <c r="D14465">
        <v>31.5</v>
      </c>
      <c r="E14465" t="s">
        <v>30879</v>
      </c>
    </row>
    <row r="14466" spans="1:5" hidden="1" x14ac:dyDescent="0.2">
      <c r="A14466" s="94" t="s">
        <v>37577</v>
      </c>
      <c r="B14466" t="s">
        <v>37578</v>
      </c>
      <c r="C14466" t="s">
        <v>243</v>
      </c>
      <c r="D14466">
        <v>135.59</v>
      </c>
      <c r="E14466" t="s">
        <v>30879</v>
      </c>
    </row>
    <row r="14467" spans="1:5" hidden="1" x14ac:dyDescent="0.2">
      <c r="A14467" s="94" t="s">
        <v>37575</v>
      </c>
      <c r="B14467" t="s">
        <v>37576</v>
      </c>
      <c r="C14467" t="s">
        <v>243</v>
      </c>
      <c r="D14467">
        <v>28.35</v>
      </c>
      <c r="E14467" t="s">
        <v>30879</v>
      </c>
    </row>
    <row r="14468" spans="1:5" hidden="1" x14ac:dyDescent="0.2">
      <c r="A14468" s="94" t="s">
        <v>23413</v>
      </c>
      <c r="B14468" t="s">
        <v>37660</v>
      </c>
      <c r="C14468" t="s">
        <v>243</v>
      </c>
      <c r="D14468">
        <v>26.83</v>
      </c>
      <c r="E14468" t="s">
        <v>30879</v>
      </c>
    </row>
    <row r="14469" spans="1:5" hidden="1" x14ac:dyDescent="0.2">
      <c r="A14469" s="94" t="s">
        <v>23414</v>
      </c>
      <c r="B14469" t="s">
        <v>23415</v>
      </c>
      <c r="C14469" t="s">
        <v>243</v>
      </c>
      <c r="D14469">
        <v>59.51</v>
      </c>
      <c r="E14469" t="s">
        <v>30879</v>
      </c>
    </row>
    <row r="14470" spans="1:5" hidden="1" x14ac:dyDescent="0.2">
      <c r="A14470" s="94" t="s">
        <v>23416</v>
      </c>
      <c r="B14470" t="s">
        <v>37579</v>
      </c>
      <c r="C14470" t="s">
        <v>243</v>
      </c>
      <c r="D14470">
        <v>23.08</v>
      </c>
      <c r="E14470" t="s">
        <v>30879</v>
      </c>
    </row>
    <row r="14471" spans="1:5" hidden="1" x14ac:dyDescent="0.2">
      <c r="A14471" s="94" t="s">
        <v>37588</v>
      </c>
      <c r="B14471" t="s">
        <v>37589</v>
      </c>
      <c r="C14471" t="s">
        <v>243</v>
      </c>
      <c r="D14471">
        <v>25.87</v>
      </c>
      <c r="E14471" t="s">
        <v>30879</v>
      </c>
    </row>
    <row r="14472" spans="1:5" hidden="1" x14ac:dyDescent="0.2">
      <c r="A14472" s="94" t="s">
        <v>37590</v>
      </c>
      <c r="B14472" t="s">
        <v>37591</v>
      </c>
      <c r="C14472" t="s">
        <v>243</v>
      </c>
      <c r="D14472">
        <v>81.5</v>
      </c>
      <c r="E14472" t="s">
        <v>30879</v>
      </c>
    </row>
    <row r="14473" spans="1:5" hidden="1" x14ac:dyDescent="0.2">
      <c r="A14473" s="94" t="s">
        <v>37584</v>
      </c>
      <c r="B14473" t="s">
        <v>37585</v>
      </c>
      <c r="C14473" t="s">
        <v>243</v>
      </c>
      <c r="D14473">
        <v>81.150000000000006</v>
      </c>
      <c r="E14473" t="s">
        <v>30879</v>
      </c>
    </row>
    <row r="14474" spans="1:5" hidden="1" x14ac:dyDescent="0.2">
      <c r="A14474" s="94" t="s">
        <v>37586</v>
      </c>
      <c r="B14474" t="s">
        <v>37587</v>
      </c>
      <c r="C14474" t="s">
        <v>243</v>
      </c>
      <c r="D14474">
        <v>15.67</v>
      </c>
      <c r="E14474" t="s">
        <v>30879</v>
      </c>
    </row>
    <row r="14475" spans="1:5" hidden="1" x14ac:dyDescent="0.2">
      <c r="A14475" s="94" t="s">
        <v>37582</v>
      </c>
      <c r="B14475" t="s">
        <v>37583</v>
      </c>
      <c r="C14475" t="s">
        <v>243</v>
      </c>
      <c r="D14475">
        <v>104.2</v>
      </c>
      <c r="E14475" t="s">
        <v>30879</v>
      </c>
    </row>
    <row r="14476" spans="1:5" hidden="1" x14ac:dyDescent="0.2">
      <c r="A14476" s="94" t="s">
        <v>37973</v>
      </c>
      <c r="B14476" t="s">
        <v>37974</v>
      </c>
      <c r="C14476" t="s">
        <v>8107</v>
      </c>
      <c r="D14476">
        <v>38.119999999999997</v>
      </c>
      <c r="E14476" t="s">
        <v>30879</v>
      </c>
    </row>
    <row r="14477" spans="1:5" hidden="1" x14ac:dyDescent="0.2">
      <c r="A14477" s="94" t="s">
        <v>37975</v>
      </c>
      <c r="B14477" t="s">
        <v>37976</v>
      </c>
      <c r="C14477" t="s">
        <v>8107</v>
      </c>
      <c r="D14477">
        <v>72.260000000000005</v>
      </c>
      <c r="E14477" t="s">
        <v>30879</v>
      </c>
    </row>
    <row r="14478" spans="1:5" hidden="1" x14ac:dyDescent="0.2">
      <c r="A14478" s="94" t="s">
        <v>37977</v>
      </c>
      <c r="B14478" t="s">
        <v>37978</v>
      </c>
      <c r="C14478" t="s">
        <v>2424</v>
      </c>
      <c r="D14478">
        <v>27.49</v>
      </c>
      <c r="E14478" t="s">
        <v>30879</v>
      </c>
    </row>
    <row r="14479" spans="1:5" hidden="1" x14ac:dyDescent="0.2">
      <c r="A14479" s="94" t="s">
        <v>23417</v>
      </c>
      <c r="B14479" t="s">
        <v>23418</v>
      </c>
      <c r="C14479" t="s">
        <v>8107</v>
      </c>
      <c r="D14479">
        <v>75.83</v>
      </c>
      <c r="E14479" t="s">
        <v>30879</v>
      </c>
    </row>
    <row r="14480" spans="1:5" hidden="1" x14ac:dyDescent="0.2">
      <c r="A14480" s="94" t="s">
        <v>37979</v>
      </c>
      <c r="B14480" t="s">
        <v>37980</v>
      </c>
      <c r="C14480" t="s">
        <v>2424</v>
      </c>
      <c r="D14480">
        <v>28.84</v>
      </c>
      <c r="E14480" t="s">
        <v>30879</v>
      </c>
    </row>
    <row r="14481" spans="1:5" hidden="1" x14ac:dyDescent="0.2">
      <c r="A14481" s="94" t="s">
        <v>37981</v>
      </c>
      <c r="B14481" t="s">
        <v>37982</v>
      </c>
      <c r="C14481" t="s">
        <v>8107</v>
      </c>
      <c r="D14481">
        <v>103.06</v>
      </c>
      <c r="E14481" t="s">
        <v>30879</v>
      </c>
    </row>
    <row r="14482" spans="1:5" hidden="1" x14ac:dyDescent="0.2">
      <c r="A14482" s="94" t="s">
        <v>37983</v>
      </c>
      <c r="B14482" t="s">
        <v>37984</v>
      </c>
      <c r="C14482" t="s">
        <v>8107</v>
      </c>
      <c r="D14482">
        <v>132.75</v>
      </c>
      <c r="E14482" t="s">
        <v>30879</v>
      </c>
    </row>
    <row r="14483" spans="1:5" hidden="1" x14ac:dyDescent="0.2">
      <c r="A14483" s="94" t="s">
        <v>37985</v>
      </c>
      <c r="B14483" t="s">
        <v>37986</v>
      </c>
      <c r="C14483" t="s">
        <v>8107</v>
      </c>
      <c r="D14483">
        <v>97.98</v>
      </c>
      <c r="E14483" t="s">
        <v>30879</v>
      </c>
    </row>
    <row r="14484" spans="1:5" hidden="1" x14ac:dyDescent="0.2">
      <c r="A14484" s="94" t="s">
        <v>37987</v>
      </c>
      <c r="B14484" t="s">
        <v>37988</v>
      </c>
      <c r="C14484" t="s">
        <v>8107</v>
      </c>
      <c r="D14484">
        <v>147.02000000000001</v>
      </c>
      <c r="E14484" t="s">
        <v>30879</v>
      </c>
    </row>
    <row r="14485" spans="1:5" hidden="1" x14ac:dyDescent="0.2">
      <c r="A14485" s="94" t="s">
        <v>37989</v>
      </c>
      <c r="B14485" t="s">
        <v>37990</v>
      </c>
      <c r="C14485" t="s">
        <v>2424</v>
      </c>
      <c r="D14485">
        <v>55.93</v>
      </c>
      <c r="E14485" t="s">
        <v>30879</v>
      </c>
    </row>
    <row r="14486" spans="1:5" hidden="1" x14ac:dyDescent="0.2">
      <c r="A14486" s="94" t="s">
        <v>38199</v>
      </c>
      <c r="B14486" t="s">
        <v>38200</v>
      </c>
      <c r="C14486" t="s">
        <v>8107</v>
      </c>
      <c r="D14486">
        <v>139.15</v>
      </c>
      <c r="E14486" t="s">
        <v>30879</v>
      </c>
    </row>
    <row r="14487" spans="1:5" hidden="1" x14ac:dyDescent="0.2">
      <c r="A14487" s="94" t="s">
        <v>38195</v>
      </c>
      <c r="B14487" t="s">
        <v>38196</v>
      </c>
      <c r="C14487" t="s">
        <v>8107</v>
      </c>
      <c r="D14487">
        <v>139.15</v>
      </c>
      <c r="E14487" t="s">
        <v>30879</v>
      </c>
    </row>
    <row r="14488" spans="1:5" hidden="1" x14ac:dyDescent="0.2">
      <c r="A14488" s="94" t="s">
        <v>38197</v>
      </c>
      <c r="B14488" t="s">
        <v>38198</v>
      </c>
      <c r="C14488" t="s">
        <v>8107</v>
      </c>
      <c r="D14488">
        <v>311.18</v>
      </c>
      <c r="E14488" t="s">
        <v>30879</v>
      </c>
    </row>
    <row r="14489" spans="1:5" hidden="1" x14ac:dyDescent="0.2">
      <c r="A14489" s="94" t="s">
        <v>38193</v>
      </c>
      <c r="B14489" t="s">
        <v>38194</v>
      </c>
      <c r="C14489" t="s">
        <v>8107</v>
      </c>
      <c r="D14489">
        <v>311.18</v>
      </c>
      <c r="E14489" t="s">
        <v>30879</v>
      </c>
    </row>
    <row r="14490" spans="1:5" hidden="1" x14ac:dyDescent="0.2">
      <c r="A14490" s="94" t="s">
        <v>38011</v>
      </c>
      <c r="B14490" t="s">
        <v>38012</v>
      </c>
      <c r="C14490" t="s">
        <v>243</v>
      </c>
      <c r="D14490">
        <v>14.16</v>
      </c>
      <c r="E14490" t="s">
        <v>30879</v>
      </c>
    </row>
    <row r="14491" spans="1:5" hidden="1" x14ac:dyDescent="0.2">
      <c r="A14491" s="94" t="s">
        <v>23419</v>
      </c>
      <c r="B14491" t="s">
        <v>23420</v>
      </c>
      <c r="C14491" t="s">
        <v>243</v>
      </c>
      <c r="D14491">
        <v>15.53</v>
      </c>
      <c r="E14491" t="s">
        <v>30879</v>
      </c>
    </row>
    <row r="14492" spans="1:5" hidden="1" x14ac:dyDescent="0.2">
      <c r="A14492" s="94" t="s">
        <v>23421</v>
      </c>
      <c r="B14492" t="s">
        <v>23422</v>
      </c>
      <c r="C14492" t="s">
        <v>243</v>
      </c>
      <c r="D14492">
        <v>15.78</v>
      </c>
      <c r="E14492" t="s">
        <v>30879</v>
      </c>
    </row>
    <row r="14493" spans="1:5" hidden="1" x14ac:dyDescent="0.2">
      <c r="A14493" s="94" t="s">
        <v>37905</v>
      </c>
      <c r="B14493" t="s">
        <v>37906</v>
      </c>
      <c r="C14493" t="s">
        <v>243</v>
      </c>
      <c r="D14493">
        <v>52.09</v>
      </c>
      <c r="E14493" t="s">
        <v>30879</v>
      </c>
    </row>
    <row r="14494" spans="1:5" hidden="1" x14ac:dyDescent="0.2">
      <c r="A14494" s="94" t="s">
        <v>38013</v>
      </c>
      <c r="B14494" t="s">
        <v>38014</v>
      </c>
      <c r="C14494" t="s">
        <v>243</v>
      </c>
      <c r="D14494">
        <v>6.07</v>
      </c>
      <c r="E14494" t="s">
        <v>30879</v>
      </c>
    </row>
    <row r="14495" spans="1:5" hidden="1" x14ac:dyDescent="0.2">
      <c r="A14495" s="94" t="s">
        <v>38015</v>
      </c>
      <c r="B14495" t="s">
        <v>38016</v>
      </c>
      <c r="C14495" t="s">
        <v>243</v>
      </c>
      <c r="D14495">
        <v>4.91</v>
      </c>
      <c r="E14495" t="s">
        <v>30879</v>
      </c>
    </row>
    <row r="14496" spans="1:5" hidden="1" x14ac:dyDescent="0.2">
      <c r="A14496" s="94" t="s">
        <v>38017</v>
      </c>
      <c r="B14496" t="s">
        <v>38018</v>
      </c>
      <c r="C14496" t="s">
        <v>243</v>
      </c>
      <c r="D14496">
        <v>4.91</v>
      </c>
      <c r="E14496" t="s">
        <v>30879</v>
      </c>
    </row>
    <row r="14497" spans="1:5" hidden="1" x14ac:dyDescent="0.2">
      <c r="A14497" s="94" t="s">
        <v>38019</v>
      </c>
      <c r="B14497" t="s">
        <v>38020</v>
      </c>
      <c r="C14497" t="s">
        <v>243</v>
      </c>
      <c r="D14497">
        <v>6.25</v>
      </c>
      <c r="E14497" t="s">
        <v>30879</v>
      </c>
    </row>
    <row r="14498" spans="1:5" hidden="1" x14ac:dyDescent="0.2">
      <c r="A14498" s="94" t="s">
        <v>38021</v>
      </c>
      <c r="B14498" t="s">
        <v>38022</v>
      </c>
      <c r="C14498" t="s">
        <v>243</v>
      </c>
      <c r="D14498">
        <v>4.91</v>
      </c>
      <c r="E14498" t="s">
        <v>30879</v>
      </c>
    </row>
    <row r="14499" spans="1:5" hidden="1" x14ac:dyDescent="0.2">
      <c r="A14499" s="94" t="s">
        <v>38023</v>
      </c>
      <c r="B14499" t="s">
        <v>38024</v>
      </c>
      <c r="C14499" t="s">
        <v>243</v>
      </c>
      <c r="D14499">
        <v>6.25</v>
      </c>
      <c r="E14499" t="s">
        <v>30879</v>
      </c>
    </row>
    <row r="14500" spans="1:5" hidden="1" x14ac:dyDescent="0.2">
      <c r="A14500" s="94" t="s">
        <v>38025</v>
      </c>
      <c r="B14500" t="s">
        <v>38026</v>
      </c>
      <c r="C14500" t="s">
        <v>243</v>
      </c>
      <c r="D14500">
        <v>4.24</v>
      </c>
      <c r="E14500" t="s">
        <v>30879</v>
      </c>
    </row>
    <row r="14501" spans="1:5" hidden="1" x14ac:dyDescent="0.2">
      <c r="A14501" s="94" t="s">
        <v>37907</v>
      </c>
      <c r="B14501" t="s">
        <v>37908</v>
      </c>
      <c r="C14501" t="s">
        <v>243</v>
      </c>
      <c r="D14501">
        <v>10.69</v>
      </c>
      <c r="E14501" t="s">
        <v>30879</v>
      </c>
    </row>
    <row r="14502" spans="1:5" hidden="1" x14ac:dyDescent="0.2">
      <c r="A14502" s="94" t="s">
        <v>38027</v>
      </c>
      <c r="B14502" t="s">
        <v>38028</v>
      </c>
      <c r="C14502" t="s">
        <v>243</v>
      </c>
      <c r="D14502">
        <v>9.26</v>
      </c>
      <c r="E14502" t="s">
        <v>30879</v>
      </c>
    </row>
    <row r="14503" spans="1:5" hidden="1" x14ac:dyDescent="0.2">
      <c r="A14503" s="94" t="s">
        <v>38029</v>
      </c>
      <c r="B14503" t="s">
        <v>38030</v>
      </c>
      <c r="C14503" t="s">
        <v>243</v>
      </c>
      <c r="D14503">
        <v>7.18</v>
      </c>
      <c r="E14503" t="s">
        <v>30879</v>
      </c>
    </row>
    <row r="14504" spans="1:5" hidden="1" x14ac:dyDescent="0.2">
      <c r="A14504" s="94" t="s">
        <v>38031</v>
      </c>
      <c r="B14504" t="s">
        <v>38032</v>
      </c>
      <c r="C14504" t="s">
        <v>243</v>
      </c>
      <c r="D14504">
        <v>7.18</v>
      </c>
      <c r="E14504" t="s">
        <v>30879</v>
      </c>
    </row>
    <row r="14505" spans="1:5" hidden="1" x14ac:dyDescent="0.2">
      <c r="A14505" s="94" t="s">
        <v>37909</v>
      </c>
      <c r="B14505" t="s">
        <v>37910</v>
      </c>
      <c r="C14505" t="s">
        <v>243</v>
      </c>
      <c r="D14505">
        <v>13.29</v>
      </c>
      <c r="E14505" t="s">
        <v>30879</v>
      </c>
    </row>
    <row r="14506" spans="1:5" hidden="1" x14ac:dyDescent="0.2">
      <c r="A14506" s="94" t="s">
        <v>38033</v>
      </c>
      <c r="B14506" t="s">
        <v>38034</v>
      </c>
      <c r="C14506" t="s">
        <v>243</v>
      </c>
      <c r="D14506">
        <v>17.98</v>
      </c>
      <c r="E14506" t="s">
        <v>30879</v>
      </c>
    </row>
    <row r="14507" spans="1:5" hidden="1" x14ac:dyDescent="0.2">
      <c r="A14507" s="94" t="s">
        <v>38035</v>
      </c>
      <c r="B14507" t="s">
        <v>38036</v>
      </c>
      <c r="C14507" t="s">
        <v>243</v>
      </c>
      <c r="D14507">
        <v>14.15</v>
      </c>
      <c r="E14507" t="s">
        <v>30879</v>
      </c>
    </row>
    <row r="14508" spans="1:5" hidden="1" x14ac:dyDescent="0.2">
      <c r="A14508" s="94" t="s">
        <v>38037</v>
      </c>
      <c r="B14508" t="s">
        <v>38038</v>
      </c>
      <c r="C14508" t="s">
        <v>243</v>
      </c>
      <c r="D14508">
        <v>14.15</v>
      </c>
      <c r="E14508" t="s">
        <v>30879</v>
      </c>
    </row>
    <row r="14509" spans="1:5" hidden="1" x14ac:dyDescent="0.2">
      <c r="A14509" s="94" t="s">
        <v>38039</v>
      </c>
      <c r="B14509" t="s">
        <v>38040</v>
      </c>
      <c r="C14509" t="s">
        <v>243</v>
      </c>
      <c r="D14509">
        <v>18.920000000000002</v>
      </c>
      <c r="E14509" t="s">
        <v>30879</v>
      </c>
    </row>
    <row r="14510" spans="1:5" hidden="1" x14ac:dyDescent="0.2">
      <c r="A14510" s="94" t="s">
        <v>38041</v>
      </c>
      <c r="B14510" t="s">
        <v>38042</v>
      </c>
      <c r="C14510" t="s">
        <v>243</v>
      </c>
      <c r="D14510">
        <v>14.28</v>
      </c>
      <c r="E14510" t="s">
        <v>30879</v>
      </c>
    </row>
    <row r="14511" spans="1:5" hidden="1" x14ac:dyDescent="0.2">
      <c r="A14511" s="94" t="s">
        <v>37911</v>
      </c>
      <c r="B14511" t="s">
        <v>37912</v>
      </c>
      <c r="C14511" t="s">
        <v>243</v>
      </c>
      <c r="D14511">
        <v>32.06</v>
      </c>
      <c r="E14511" t="s">
        <v>30879</v>
      </c>
    </row>
    <row r="14512" spans="1:5" hidden="1" x14ac:dyDescent="0.2">
      <c r="A14512" s="94" t="s">
        <v>38043</v>
      </c>
      <c r="B14512" t="s">
        <v>38044</v>
      </c>
      <c r="C14512" t="s">
        <v>243</v>
      </c>
      <c r="D14512">
        <v>14.28</v>
      </c>
      <c r="E14512" t="s">
        <v>30879</v>
      </c>
    </row>
    <row r="14513" spans="1:5" hidden="1" x14ac:dyDescent="0.2">
      <c r="A14513" s="94" t="s">
        <v>37955</v>
      </c>
      <c r="B14513" t="s">
        <v>37956</v>
      </c>
      <c r="C14513" t="s">
        <v>243</v>
      </c>
      <c r="D14513">
        <v>31.4</v>
      </c>
      <c r="E14513" t="s">
        <v>30879</v>
      </c>
    </row>
    <row r="14514" spans="1:5" hidden="1" x14ac:dyDescent="0.2">
      <c r="A14514" s="94" t="s">
        <v>37957</v>
      </c>
      <c r="B14514" t="s">
        <v>37958</v>
      </c>
      <c r="C14514" t="s">
        <v>243</v>
      </c>
      <c r="D14514">
        <v>35.33</v>
      </c>
      <c r="E14514" t="s">
        <v>30879</v>
      </c>
    </row>
    <row r="14515" spans="1:5" hidden="1" x14ac:dyDescent="0.2">
      <c r="A14515" s="94" t="s">
        <v>38049</v>
      </c>
      <c r="B14515" t="s">
        <v>38050</v>
      </c>
      <c r="C14515" t="s">
        <v>243</v>
      </c>
      <c r="D14515">
        <v>7.41</v>
      </c>
      <c r="E14515" t="s">
        <v>30879</v>
      </c>
    </row>
    <row r="14516" spans="1:5" hidden="1" x14ac:dyDescent="0.2">
      <c r="A14516" s="94" t="s">
        <v>38227</v>
      </c>
      <c r="B14516" t="s">
        <v>38228</v>
      </c>
      <c r="C14516" t="s">
        <v>243</v>
      </c>
      <c r="D14516">
        <v>41.67</v>
      </c>
      <c r="E14516" t="s">
        <v>30879</v>
      </c>
    </row>
    <row r="14517" spans="1:5" hidden="1" x14ac:dyDescent="0.2">
      <c r="A14517" s="94" t="s">
        <v>38229</v>
      </c>
      <c r="B14517" t="s">
        <v>38230</v>
      </c>
      <c r="C14517" t="s">
        <v>243</v>
      </c>
      <c r="D14517">
        <v>37.32</v>
      </c>
      <c r="E14517" t="s">
        <v>30879</v>
      </c>
    </row>
    <row r="14518" spans="1:5" hidden="1" x14ac:dyDescent="0.2">
      <c r="A14518" s="94" t="s">
        <v>38051</v>
      </c>
      <c r="B14518" t="s">
        <v>38052</v>
      </c>
      <c r="C14518" t="s">
        <v>243</v>
      </c>
      <c r="D14518">
        <v>8.4</v>
      </c>
      <c r="E14518" t="s">
        <v>30879</v>
      </c>
    </row>
    <row r="14519" spans="1:5" hidden="1" x14ac:dyDescent="0.2">
      <c r="A14519" s="94" t="s">
        <v>38053</v>
      </c>
      <c r="B14519" t="s">
        <v>38054</v>
      </c>
      <c r="C14519" t="s">
        <v>243</v>
      </c>
      <c r="D14519">
        <v>8.9600000000000009</v>
      </c>
      <c r="E14519" t="s">
        <v>30879</v>
      </c>
    </row>
    <row r="14520" spans="1:5" hidden="1" x14ac:dyDescent="0.2">
      <c r="A14520" s="94" t="s">
        <v>38055</v>
      </c>
      <c r="B14520" t="s">
        <v>38056</v>
      </c>
      <c r="C14520" t="s">
        <v>243</v>
      </c>
      <c r="D14520">
        <v>8.9600000000000009</v>
      </c>
      <c r="E14520" t="s">
        <v>30879</v>
      </c>
    </row>
    <row r="14521" spans="1:5" hidden="1" x14ac:dyDescent="0.2">
      <c r="A14521" s="94" t="s">
        <v>38057</v>
      </c>
      <c r="B14521" t="s">
        <v>38058</v>
      </c>
      <c r="C14521" t="s">
        <v>243</v>
      </c>
      <c r="D14521">
        <v>9.44</v>
      </c>
      <c r="E14521" t="s">
        <v>30879</v>
      </c>
    </row>
    <row r="14522" spans="1:5" hidden="1" x14ac:dyDescent="0.2">
      <c r="A14522" s="94" t="s">
        <v>38059</v>
      </c>
      <c r="B14522" t="s">
        <v>38060</v>
      </c>
      <c r="C14522" t="s">
        <v>243</v>
      </c>
      <c r="D14522">
        <v>8.34</v>
      </c>
      <c r="E14522" t="s">
        <v>30879</v>
      </c>
    </row>
    <row r="14523" spans="1:5" hidden="1" x14ac:dyDescent="0.2">
      <c r="A14523" s="94" t="s">
        <v>38061</v>
      </c>
      <c r="B14523" t="s">
        <v>38062</v>
      </c>
      <c r="C14523" t="s">
        <v>243</v>
      </c>
      <c r="D14523">
        <v>15.14</v>
      </c>
      <c r="E14523" t="s">
        <v>30879</v>
      </c>
    </row>
    <row r="14524" spans="1:5" hidden="1" x14ac:dyDescent="0.2">
      <c r="A14524" s="94" t="s">
        <v>38063</v>
      </c>
      <c r="B14524" t="s">
        <v>38064</v>
      </c>
      <c r="C14524" t="s">
        <v>243</v>
      </c>
      <c r="D14524">
        <v>15.14</v>
      </c>
      <c r="E14524" t="s">
        <v>30879</v>
      </c>
    </row>
    <row r="14525" spans="1:5" hidden="1" x14ac:dyDescent="0.2">
      <c r="A14525" s="94" t="s">
        <v>38065</v>
      </c>
      <c r="B14525" t="s">
        <v>38066</v>
      </c>
      <c r="C14525" t="s">
        <v>243</v>
      </c>
      <c r="D14525">
        <v>25.15</v>
      </c>
      <c r="E14525" t="s">
        <v>30879</v>
      </c>
    </row>
    <row r="14526" spans="1:5" hidden="1" x14ac:dyDescent="0.2">
      <c r="A14526" s="94" t="s">
        <v>38067</v>
      </c>
      <c r="B14526" t="s">
        <v>38068</v>
      </c>
      <c r="C14526" t="s">
        <v>243</v>
      </c>
      <c r="D14526">
        <v>24.16</v>
      </c>
      <c r="E14526" t="s">
        <v>30879</v>
      </c>
    </row>
    <row r="14527" spans="1:5" hidden="1" x14ac:dyDescent="0.2">
      <c r="A14527" s="94" t="s">
        <v>38231</v>
      </c>
      <c r="B14527" t="s">
        <v>38232</v>
      </c>
      <c r="C14527" t="s">
        <v>243</v>
      </c>
      <c r="D14527">
        <v>47.41</v>
      </c>
      <c r="E14527" t="s">
        <v>30879</v>
      </c>
    </row>
    <row r="14528" spans="1:5" hidden="1" x14ac:dyDescent="0.2">
      <c r="A14528" s="94" t="s">
        <v>38069</v>
      </c>
      <c r="B14528" t="s">
        <v>38070</v>
      </c>
      <c r="C14528" t="s">
        <v>243</v>
      </c>
      <c r="D14528">
        <v>19.600000000000001</v>
      </c>
      <c r="E14528" t="s">
        <v>30879</v>
      </c>
    </row>
    <row r="14529" spans="1:5" hidden="1" x14ac:dyDescent="0.2">
      <c r="A14529" s="94" t="s">
        <v>38225</v>
      </c>
      <c r="B14529" t="s">
        <v>38226</v>
      </c>
      <c r="C14529" t="s">
        <v>243</v>
      </c>
      <c r="D14529">
        <v>45</v>
      </c>
      <c r="E14529" t="s">
        <v>30879</v>
      </c>
    </row>
    <row r="14530" spans="1:5" hidden="1" x14ac:dyDescent="0.2">
      <c r="A14530" s="94" t="s">
        <v>38243</v>
      </c>
      <c r="B14530" t="s">
        <v>38244</v>
      </c>
      <c r="C14530" t="s">
        <v>243</v>
      </c>
      <c r="D14530">
        <v>36.04</v>
      </c>
      <c r="E14530" t="s">
        <v>30879</v>
      </c>
    </row>
    <row r="14531" spans="1:5" hidden="1" x14ac:dyDescent="0.2">
      <c r="A14531" s="94" t="s">
        <v>38245</v>
      </c>
      <c r="B14531" t="s">
        <v>38246</v>
      </c>
      <c r="C14531" t="s">
        <v>243</v>
      </c>
      <c r="D14531">
        <v>36.04</v>
      </c>
      <c r="E14531" t="s">
        <v>30879</v>
      </c>
    </row>
    <row r="14532" spans="1:5" hidden="1" x14ac:dyDescent="0.2">
      <c r="A14532" s="94" t="s">
        <v>38221</v>
      </c>
      <c r="B14532" t="s">
        <v>38222</v>
      </c>
      <c r="C14532" t="s">
        <v>243</v>
      </c>
      <c r="D14532">
        <v>54.81</v>
      </c>
      <c r="E14532" t="s">
        <v>30879</v>
      </c>
    </row>
    <row r="14533" spans="1:5" hidden="1" x14ac:dyDescent="0.2">
      <c r="A14533" s="94" t="s">
        <v>37869</v>
      </c>
      <c r="B14533" t="s">
        <v>37870</v>
      </c>
      <c r="C14533" t="s">
        <v>243</v>
      </c>
      <c r="D14533">
        <v>55.65</v>
      </c>
      <c r="E14533" t="s">
        <v>30879</v>
      </c>
    </row>
    <row r="14534" spans="1:5" hidden="1" x14ac:dyDescent="0.2">
      <c r="A14534" s="94" t="s">
        <v>38223</v>
      </c>
      <c r="B14534" t="s">
        <v>38224</v>
      </c>
      <c r="C14534" t="s">
        <v>243</v>
      </c>
      <c r="D14534">
        <v>41.42</v>
      </c>
      <c r="E14534" t="s">
        <v>30879</v>
      </c>
    </row>
    <row r="14535" spans="1:5" hidden="1" x14ac:dyDescent="0.2">
      <c r="A14535" s="94" t="s">
        <v>38346</v>
      </c>
      <c r="B14535" t="s">
        <v>38347</v>
      </c>
      <c r="C14535" t="s">
        <v>243</v>
      </c>
      <c r="D14535">
        <v>10.36</v>
      </c>
      <c r="E14535" t="s">
        <v>30879</v>
      </c>
    </row>
    <row r="14536" spans="1:5" hidden="1" x14ac:dyDescent="0.2">
      <c r="A14536" s="94" t="s">
        <v>38348</v>
      </c>
      <c r="B14536" t="s">
        <v>38349</v>
      </c>
      <c r="C14536" t="s">
        <v>243</v>
      </c>
      <c r="D14536">
        <v>3.71</v>
      </c>
      <c r="E14536" t="s">
        <v>30879</v>
      </c>
    </row>
    <row r="14537" spans="1:5" hidden="1" x14ac:dyDescent="0.2">
      <c r="A14537" s="94" t="s">
        <v>38350</v>
      </c>
      <c r="B14537" t="s">
        <v>38351</v>
      </c>
      <c r="C14537" t="s">
        <v>243</v>
      </c>
      <c r="D14537">
        <v>4.24</v>
      </c>
      <c r="E14537" t="s">
        <v>30879</v>
      </c>
    </row>
    <row r="14538" spans="1:5" hidden="1" x14ac:dyDescent="0.2">
      <c r="A14538" s="94" t="s">
        <v>38352</v>
      </c>
      <c r="B14538" t="s">
        <v>38353</v>
      </c>
      <c r="C14538" t="s">
        <v>243</v>
      </c>
      <c r="D14538">
        <v>5.19</v>
      </c>
      <c r="E14538" t="s">
        <v>30879</v>
      </c>
    </row>
    <row r="14539" spans="1:5" hidden="1" x14ac:dyDescent="0.2">
      <c r="A14539" s="94" t="s">
        <v>38354</v>
      </c>
      <c r="B14539" t="s">
        <v>38355</v>
      </c>
      <c r="C14539" t="s">
        <v>243</v>
      </c>
      <c r="D14539">
        <v>7.89</v>
      </c>
      <c r="E14539" t="s">
        <v>30879</v>
      </c>
    </row>
    <row r="14540" spans="1:5" hidden="1" x14ac:dyDescent="0.2">
      <c r="A14540" s="94" t="s">
        <v>38356</v>
      </c>
      <c r="B14540" t="s">
        <v>38357</v>
      </c>
      <c r="C14540" t="s">
        <v>243</v>
      </c>
      <c r="D14540">
        <v>9.1300000000000008</v>
      </c>
      <c r="E14540" t="s">
        <v>30879</v>
      </c>
    </row>
    <row r="14541" spans="1:5" hidden="1" x14ac:dyDescent="0.2">
      <c r="A14541" s="94" t="s">
        <v>38360</v>
      </c>
      <c r="B14541" t="s">
        <v>38361</v>
      </c>
      <c r="C14541" t="s">
        <v>243</v>
      </c>
      <c r="D14541">
        <v>4.66</v>
      </c>
      <c r="E14541" t="s">
        <v>30879</v>
      </c>
    </row>
    <row r="14542" spans="1:5" hidden="1" x14ac:dyDescent="0.2">
      <c r="A14542" s="94" t="s">
        <v>38362</v>
      </c>
      <c r="B14542" t="s">
        <v>38363</v>
      </c>
      <c r="C14542" t="s">
        <v>243</v>
      </c>
      <c r="D14542">
        <v>4.91</v>
      </c>
      <c r="E14542" t="s">
        <v>30879</v>
      </c>
    </row>
    <row r="14543" spans="1:5" hidden="1" x14ac:dyDescent="0.2">
      <c r="A14543" s="94" t="s">
        <v>38364</v>
      </c>
      <c r="B14543" t="s">
        <v>38365</v>
      </c>
      <c r="C14543" t="s">
        <v>243</v>
      </c>
      <c r="D14543">
        <v>5.82</v>
      </c>
      <c r="E14543" t="s">
        <v>30879</v>
      </c>
    </row>
    <row r="14544" spans="1:5" hidden="1" x14ac:dyDescent="0.2">
      <c r="A14544" s="94" t="s">
        <v>38366</v>
      </c>
      <c r="B14544" t="s">
        <v>38367</v>
      </c>
      <c r="C14544" t="s">
        <v>243</v>
      </c>
      <c r="D14544">
        <v>4.9800000000000004</v>
      </c>
      <c r="E14544" t="s">
        <v>30879</v>
      </c>
    </row>
    <row r="14545" spans="1:5" hidden="1" x14ac:dyDescent="0.2">
      <c r="A14545" s="94" t="s">
        <v>38368</v>
      </c>
      <c r="B14545" t="s">
        <v>38369</v>
      </c>
      <c r="C14545" t="s">
        <v>243</v>
      </c>
      <c r="D14545">
        <v>4.88</v>
      </c>
      <c r="E14545" t="s">
        <v>30879</v>
      </c>
    </row>
    <row r="14546" spans="1:5" hidden="1" x14ac:dyDescent="0.2">
      <c r="A14546" s="94" t="s">
        <v>38370</v>
      </c>
      <c r="B14546" t="s">
        <v>38371</v>
      </c>
      <c r="C14546" t="s">
        <v>243</v>
      </c>
      <c r="D14546">
        <v>5.76</v>
      </c>
      <c r="E14546" t="s">
        <v>30879</v>
      </c>
    </row>
    <row r="14547" spans="1:5" hidden="1" x14ac:dyDescent="0.2">
      <c r="A14547" s="94" t="s">
        <v>37776</v>
      </c>
      <c r="B14547" t="s">
        <v>37777</v>
      </c>
      <c r="C14547" t="s">
        <v>243</v>
      </c>
      <c r="D14547">
        <v>16.399999999999999</v>
      </c>
      <c r="E14547" t="s">
        <v>30879</v>
      </c>
    </row>
    <row r="14548" spans="1:5" hidden="1" x14ac:dyDescent="0.2">
      <c r="A14548" s="94" t="s">
        <v>37778</v>
      </c>
      <c r="B14548" t="s">
        <v>37779</v>
      </c>
      <c r="C14548" t="s">
        <v>243</v>
      </c>
      <c r="D14548">
        <v>16.940000000000001</v>
      </c>
      <c r="E14548" t="s">
        <v>30879</v>
      </c>
    </row>
    <row r="14549" spans="1:5" hidden="1" x14ac:dyDescent="0.2">
      <c r="A14549" s="94" t="s">
        <v>38358</v>
      </c>
      <c r="B14549" t="s">
        <v>38359</v>
      </c>
      <c r="C14549" t="s">
        <v>243</v>
      </c>
      <c r="D14549">
        <v>19.399999999999999</v>
      </c>
      <c r="E14549" t="s">
        <v>30879</v>
      </c>
    </row>
    <row r="14550" spans="1:5" hidden="1" x14ac:dyDescent="0.2">
      <c r="A14550" s="94" t="s">
        <v>37833</v>
      </c>
      <c r="B14550" t="s">
        <v>37834</v>
      </c>
      <c r="C14550" t="s">
        <v>243</v>
      </c>
      <c r="D14550">
        <v>16.52</v>
      </c>
      <c r="E14550" t="s">
        <v>30879</v>
      </c>
    </row>
    <row r="14551" spans="1:5" hidden="1" x14ac:dyDescent="0.2">
      <c r="A14551" s="94" t="s">
        <v>37917</v>
      </c>
      <c r="B14551" t="s">
        <v>37918</v>
      </c>
      <c r="C14551" t="s">
        <v>243</v>
      </c>
      <c r="D14551">
        <v>20.88</v>
      </c>
      <c r="E14551" t="s">
        <v>30879</v>
      </c>
    </row>
    <row r="14552" spans="1:5" hidden="1" x14ac:dyDescent="0.2">
      <c r="A14552" s="94" t="s">
        <v>37919</v>
      </c>
      <c r="B14552" t="s">
        <v>37920</v>
      </c>
      <c r="C14552" t="s">
        <v>243</v>
      </c>
      <c r="D14552">
        <v>15.85</v>
      </c>
      <c r="E14552" t="s">
        <v>30879</v>
      </c>
    </row>
    <row r="14553" spans="1:5" hidden="1" x14ac:dyDescent="0.2">
      <c r="A14553" s="94" t="s">
        <v>37921</v>
      </c>
      <c r="B14553" t="s">
        <v>37922</v>
      </c>
      <c r="C14553" t="s">
        <v>243</v>
      </c>
      <c r="D14553">
        <v>16.399999999999999</v>
      </c>
      <c r="E14553" t="s">
        <v>30879</v>
      </c>
    </row>
    <row r="14554" spans="1:5" hidden="1" x14ac:dyDescent="0.2">
      <c r="A14554" s="94" t="s">
        <v>37923</v>
      </c>
      <c r="B14554" t="s">
        <v>37924</v>
      </c>
      <c r="C14554" t="s">
        <v>243</v>
      </c>
      <c r="D14554">
        <v>16.940000000000001</v>
      </c>
      <c r="E14554" t="s">
        <v>30879</v>
      </c>
    </row>
    <row r="14555" spans="1:5" hidden="1" x14ac:dyDescent="0.2">
      <c r="A14555" s="94" t="s">
        <v>37925</v>
      </c>
      <c r="B14555" t="s">
        <v>37926</v>
      </c>
      <c r="C14555" t="s">
        <v>243</v>
      </c>
      <c r="D14555">
        <v>20.8</v>
      </c>
      <c r="E14555" t="s">
        <v>30879</v>
      </c>
    </row>
    <row r="14556" spans="1:5" hidden="1" x14ac:dyDescent="0.2">
      <c r="A14556" s="94" t="s">
        <v>37927</v>
      </c>
      <c r="B14556" t="s">
        <v>37928</v>
      </c>
      <c r="C14556" t="s">
        <v>243</v>
      </c>
      <c r="D14556">
        <v>20.8</v>
      </c>
      <c r="E14556" t="s">
        <v>30879</v>
      </c>
    </row>
    <row r="14557" spans="1:5" hidden="1" x14ac:dyDescent="0.2">
      <c r="A14557" s="94" t="s">
        <v>37929</v>
      </c>
      <c r="B14557" t="s">
        <v>37930</v>
      </c>
      <c r="C14557" t="s">
        <v>243</v>
      </c>
      <c r="D14557">
        <v>18.45</v>
      </c>
      <c r="E14557" t="s">
        <v>30879</v>
      </c>
    </row>
    <row r="14558" spans="1:5" hidden="1" x14ac:dyDescent="0.2">
      <c r="A14558" s="94" t="s">
        <v>37931</v>
      </c>
      <c r="B14558" t="s">
        <v>37932</v>
      </c>
      <c r="C14558" t="s">
        <v>243</v>
      </c>
      <c r="D14558">
        <v>21.55</v>
      </c>
      <c r="E14558" t="s">
        <v>30879</v>
      </c>
    </row>
    <row r="14559" spans="1:5" hidden="1" x14ac:dyDescent="0.2">
      <c r="A14559" s="94" t="s">
        <v>38251</v>
      </c>
      <c r="B14559" t="s">
        <v>38252</v>
      </c>
      <c r="C14559" t="s">
        <v>243</v>
      </c>
      <c r="D14559">
        <v>16.940000000000001</v>
      </c>
      <c r="E14559" t="s">
        <v>30879</v>
      </c>
    </row>
    <row r="14560" spans="1:5" hidden="1" x14ac:dyDescent="0.2">
      <c r="A14560" s="94" t="s">
        <v>38253</v>
      </c>
      <c r="B14560" t="s">
        <v>38254</v>
      </c>
      <c r="C14560" t="s">
        <v>243</v>
      </c>
      <c r="D14560">
        <v>14.82</v>
      </c>
      <c r="E14560" t="s">
        <v>30879</v>
      </c>
    </row>
    <row r="14561" spans="1:5" hidden="1" x14ac:dyDescent="0.2">
      <c r="A14561" s="94" t="s">
        <v>38255</v>
      </c>
      <c r="B14561" t="s">
        <v>38256</v>
      </c>
      <c r="C14561" t="s">
        <v>243</v>
      </c>
      <c r="D14561">
        <v>18.13</v>
      </c>
      <c r="E14561" t="s">
        <v>30879</v>
      </c>
    </row>
    <row r="14562" spans="1:5" hidden="1" x14ac:dyDescent="0.2">
      <c r="A14562" s="94" t="s">
        <v>38215</v>
      </c>
      <c r="B14562" t="s">
        <v>38216</v>
      </c>
      <c r="C14562" t="s">
        <v>243</v>
      </c>
      <c r="D14562">
        <v>24.27</v>
      </c>
      <c r="E14562" t="s">
        <v>30879</v>
      </c>
    </row>
    <row r="14563" spans="1:5" hidden="1" x14ac:dyDescent="0.2">
      <c r="A14563" s="94" t="s">
        <v>38257</v>
      </c>
      <c r="B14563" t="s">
        <v>38258</v>
      </c>
      <c r="C14563" t="s">
        <v>243</v>
      </c>
      <c r="D14563">
        <v>4.07</v>
      </c>
      <c r="E14563" t="s">
        <v>30879</v>
      </c>
    </row>
    <row r="14564" spans="1:5" hidden="1" x14ac:dyDescent="0.2">
      <c r="A14564" s="94" t="s">
        <v>38259</v>
      </c>
      <c r="B14564" t="s">
        <v>38260</v>
      </c>
      <c r="C14564" t="s">
        <v>243</v>
      </c>
      <c r="D14564">
        <v>5.99</v>
      </c>
      <c r="E14564" t="s">
        <v>30879</v>
      </c>
    </row>
    <row r="14565" spans="1:5" hidden="1" x14ac:dyDescent="0.2">
      <c r="A14565" s="94" t="s">
        <v>38261</v>
      </c>
      <c r="B14565" t="s">
        <v>38262</v>
      </c>
      <c r="C14565" t="s">
        <v>243</v>
      </c>
      <c r="D14565">
        <v>13.47</v>
      </c>
      <c r="E14565" t="s">
        <v>30879</v>
      </c>
    </row>
    <row r="14566" spans="1:5" hidden="1" x14ac:dyDescent="0.2">
      <c r="A14566" s="94" t="s">
        <v>38263</v>
      </c>
      <c r="B14566" t="s">
        <v>38264</v>
      </c>
      <c r="C14566" t="s">
        <v>243</v>
      </c>
      <c r="D14566">
        <v>13.72</v>
      </c>
      <c r="E14566" t="s">
        <v>30879</v>
      </c>
    </row>
    <row r="14567" spans="1:5" hidden="1" x14ac:dyDescent="0.2">
      <c r="A14567" s="94" t="s">
        <v>38265</v>
      </c>
      <c r="B14567" t="s">
        <v>38266</v>
      </c>
      <c r="C14567" t="s">
        <v>243</v>
      </c>
      <c r="D14567">
        <v>18.510000000000002</v>
      </c>
      <c r="E14567" t="s">
        <v>30879</v>
      </c>
    </row>
    <row r="14568" spans="1:5" hidden="1" x14ac:dyDescent="0.2">
      <c r="A14568" s="94" t="s">
        <v>38217</v>
      </c>
      <c r="B14568" t="s">
        <v>38218</v>
      </c>
      <c r="C14568" t="s">
        <v>243</v>
      </c>
      <c r="D14568">
        <v>33.49</v>
      </c>
      <c r="E14568" t="s">
        <v>30879</v>
      </c>
    </row>
    <row r="14569" spans="1:5" hidden="1" x14ac:dyDescent="0.2">
      <c r="A14569" s="94" t="s">
        <v>43081</v>
      </c>
      <c r="B14569" t="s">
        <v>43082</v>
      </c>
      <c r="C14569" t="s">
        <v>243</v>
      </c>
      <c r="D14569">
        <v>23.35</v>
      </c>
      <c r="E14569" t="s">
        <v>30879</v>
      </c>
    </row>
    <row r="14570" spans="1:5" hidden="1" x14ac:dyDescent="0.2">
      <c r="A14570" s="94" t="s">
        <v>43083</v>
      </c>
      <c r="B14570" t="s">
        <v>43084</v>
      </c>
      <c r="C14570" t="s">
        <v>243</v>
      </c>
      <c r="D14570">
        <v>23.01</v>
      </c>
      <c r="E14570" t="s">
        <v>30879</v>
      </c>
    </row>
    <row r="14571" spans="1:5" hidden="1" x14ac:dyDescent="0.2">
      <c r="A14571" s="94" t="s">
        <v>43087</v>
      </c>
      <c r="B14571" t="s">
        <v>43088</v>
      </c>
      <c r="C14571" t="s">
        <v>243</v>
      </c>
      <c r="D14571">
        <v>24.66</v>
      </c>
      <c r="E14571" t="s">
        <v>30879</v>
      </c>
    </row>
    <row r="14572" spans="1:5" hidden="1" x14ac:dyDescent="0.2">
      <c r="A14572" s="94" t="s">
        <v>43085</v>
      </c>
      <c r="B14572" t="s">
        <v>43086</v>
      </c>
      <c r="C14572" t="s">
        <v>243</v>
      </c>
      <c r="D14572">
        <v>25.12</v>
      </c>
      <c r="E14572" t="s">
        <v>30879</v>
      </c>
    </row>
    <row r="14573" spans="1:5" hidden="1" x14ac:dyDescent="0.2">
      <c r="A14573" s="94" t="s">
        <v>37913</v>
      </c>
      <c r="B14573" t="s">
        <v>37914</v>
      </c>
      <c r="C14573" t="s">
        <v>243</v>
      </c>
      <c r="D14573">
        <v>32.07</v>
      </c>
      <c r="E14573" t="s">
        <v>30879</v>
      </c>
    </row>
    <row r="14574" spans="1:5" hidden="1" x14ac:dyDescent="0.2">
      <c r="A14574" s="94" t="s">
        <v>37915</v>
      </c>
      <c r="B14574" t="s">
        <v>37916</v>
      </c>
      <c r="C14574" t="s">
        <v>243</v>
      </c>
      <c r="D14574">
        <v>32.07</v>
      </c>
      <c r="E14574" t="s">
        <v>30879</v>
      </c>
    </row>
    <row r="14575" spans="1:5" hidden="1" x14ac:dyDescent="0.2">
      <c r="A14575" s="94" t="s">
        <v>37873</v>
      </c>
      <c r="B14575" t="s">
        <v>37874</v>
      </c>
      <c r="C14575" t="s">
        <v>243</v>
      </c>
      <c r="D14575">
        <v>3.33</v>
      </c>
      <c r="E14575" t="s">
        <v>30879</v>
      </c>
    </row>
    <row r="14576" spans="1:5" hidden="1" x14ac:dyDescent="0.2">
      <c r="A14576" s="94" t="s">
        <v>37875</v>
      </c>
      <c r="B14576" t="s">
        <v>37876</v>
      </c>
      <c r="C14576" t="s">
        <v>243</v>
      </c>
      <c r="D14576">
        <v>3.56</v>
      </c>
      <c r="E14576" t="s">
        <v>30879</v>
      </c>
    </row>
    <row r="14577" spans="1:5" hidden="1" x14ac:dyDescent="0.2">
      <c r="A14577" s="94" t="s">
        <v>37877</v>
      </c>
      <c r="B14577" t="s">
        <v>37878</v>
      </c>
      <c r="C14577" t="s">
        <v>243</v>
      </c>
      <c r="D14577">
        <v>4.07</v>
      </c>
      <c r="E14577" t="s">
        <v>30879</v>
      </c>
    </row>
    <row r="14578" spans="1:5" hidden="1" x14ac:dyDescent="0.2">
      <c r="A14578" s="94" t="s">
        <v>37879</v>
      </c>
      <c r="B14578" t="s">
        <v>37880</v>
      </c>
      <c r="C14578" t="s">
        <v>243</v>
      </c>
      <c r="D14578">
        <v>6.07</v>
      </c>
      <c r="E14578" t="s">
        <v>30879</v>
      </c>
    </row>
    <row r="14579" spans="1:5" hidden="1" x14ac:dyDescent="0.2">
      <c r="A14579" s="94" t="s">
        <v>37667</v>
      </c>
      <c r="B14579" t="s">
        <v>37668</v>
      </c>
      <c r="C14579" t="s">
        <v>243</v>
      </c>
      <c r="D14579">
        <v>33.950000000000003</v>
      </c>
      <c r="E14579" t="s">
        <v>30879</v>
      </c>
    </row>
    <row r="14580" spans="1:5" hidden="1" x14ac:dyDescent="0.2">
      <c r="A14580" s="94" t="s">
        <v>38233</v>
      </c>
      <c r="B14580" t="s">
        <v>38234</v>
      </c>
      <c r="C14580" t="s">
        <v>243</v>
      </c>
      <c r="D14580">
        <v>30.4</v>
      </c>
      <c r="E14580" t="s">
        <v>30879</v>
      </c>
    </row>
    <row r="14581" spans="1:5" hidden="1" x14ac:dyDescent="0.2">
      <c r="A14581" s="94" t="s">
        <v>38235</v>
      </c>
      <c r="B14581" t="s">
        <v>38236</v>
      </c>
      <c r="C14581" t="s">
        <v>243</v>
      </c>
      <c r="D14581">
        <v>100.44</v>
      </c>
      <c r="E14581" t="s">
        <v>30879</v>
      </c>
    </row>
    <row r="14582" spans="1:5" hidden="1" x14ac:dyDescent="0.2">
      <c r="A14582" s="94" t="s">
        <v>37669</v>
      </c>
      <c r="B14582" t="s">
        <v>37670</v>
      </c>
      <c r="C14582" t="s">
        <v>243</v>
      </c>
      <c r="D14582">
        <v>7.61</v>
      </c>
      <c r="E14582" t="s">
        <v>30879</v>
      </c>
    </row>
    <row r="14583" spans="1:5" hidden="1" x14ac:dyDescent="0.2">
      <c r="A14583" s="94" t="s">
        <v>37671</v>
      </c>
      <c r="B14583" t="s">
        <v>37672</v>
      </c>
      <c r="C14583" t="s">
        <v>243</v>
      </c>
      <c r="D14583">
        <v>8.24</v>
      </c>
      <c r="E14583" t="s">
        <v>30879</v>
      </c>
    </row>
    <row r="14584" spans="1:5" hidden="1" x14ac:dyDescent="0.2">
      <c r="A14584" s="94" t="s">
        <v>37673</v>
      </c>
      <c r="B14584" t="s">
        <v>37674</v>
      </c>
      <c r="C14584" t="s">
        <v>243</v>
      </c>
      <c r="D14584">
        <v>13.05</v>
      </c>
      <c r="E14584" t="s">
        <v>30879</v>
      </c>
    </row>
    <row r="14585" spans="1:5" hidden="1" x14ac:dyDescent="0.2">
      <c r="A14585" s="94" t="s">
        <v>37675</v>
      </c>
      <c r="B14585" t="s">
        <v>37676</v>
      </c>
      <c r="C14585" t="s">
        <v>243</v>
      </c>
      <c r="D14585">
        <v>25.13</v>
      </c>
      <c r="E14585" t="s">
        <v>30879</v>
      </c>
    </row>
    <row r="14586" spans="1:5" hidden="1" x14ac:dyDescent="0.2">
      <c r="A14586" s="94" t="s">
        <v>38179</v>
      </c>
      <c r="B14586" t="s">
        <v>38180</v>
      </c>
      <c r="C14586" t="s">
        <v>243</v>
      </c>
      <c r="D14586">
        <v>8.34</v>
      </c>
      <c r="E14586" t="s">
        <v>30879</v>
      </c>
    </row>
    <row r="14587" spans="1:5" hidden="1" x14ac:dyDescent="0.2">
      <c r="A14587" s="94" t="s">
        <v>38181</v>
      </c>
      <c r="B14587" t="s">
        <v>38182</v>
      </c>
      <c r="C14587" t="s">
        <v>243</v>
      </c>
      <c r="D14587">
        <v>17.579999999999998</v>
      </c>
      <c r="E14587" t="s">
        <v>30879</v>
      </c>
    </row>
    <row r="14588" spans="1:5" hidden="1" x14ac:dyDescent="0.2">
      <c r="A14588" s="94" t="s">
        <v>38183</v>
      </c>
      <c r="B14588" t="s">
        <v>38184</v>
      </c>
      <c r="C14588" t="s">
        <v>243</v>
      </c>
      <c r="D14588">
        <v>7.44</v>
      </c>
      <c r="E14588" t="s">
        <v>30879</v>
      </c>
    </row>
    <row r="14589" spans="1:5" hidden="1" x14ac:dyDescent="0.2">
      <c r="A14589" s="94" t="s">
        <v>38185</v>
      </c>
      <c r="B14589" t="s">
        <v>38186</v>
      </c>
      <c r="C14589" t="s">
        <v>243</v>
      </c>
      <c r="D14589">
        <v>7.52</v>
      </c>
      <c r="E14589" t="s">
        <v>30879</v>
      </c>
    </row>
    <row r="14590" spans="1:5" hidden="1" x14ac:dyDescent="0.2">
      <c r="A14590" s="94" t="s">
        <v>38187</v>
      </c>
      <c r="B14590" t="s">
        <v>38188</v>
      </c>
      <c r="C14590" t="s">
        <v>243</v>
      </c>
      <c r="D14590">
        <v>7.67</v>
      </c>
      <c r="E14590" t="s">
        <v>30879</v>
      </c>
    </row>
    <row r="14591" spans="1:5" hidden="1" x14ac:dyDescent="0.2">
      <c r="A14591" s="94" t="s">
        <v>38189</v>
      </c>
      <c r="B14591" t="s">
        <v>38190</v>
      </c>
      <c r="C14591" t="s">
        <v>243</v>
      </c>
      <c r="D14591">
        <v>6.33</v>
      </c>
      <c r="E14591" t="s">
        <v>30879</v>
      </c>
    </row>
    <row r="14592" spans="1:5" hidden="1" x14ac:dyDescent="0.2">
      <c r="A14592" s="94" t="s">
        <v>38191</v>
      </c>
      <c r="B14592" t="s">
        <v>38192</v>
      </c>
      <c r="C14592" t="s">
        <v>243</v>
      </c>
      <c r="D14592">
        <v>7.34</v>
      </c>
      <c r="E14592" t="s">
        <v>30879</v>
      </c>
    </row>
    <row r="14593" spans="1:5" hidden="1" x14ac:dyDescent="0.2">
      <c r="A14593" s="94" t="s">
        <v>37991</v>
      </c>
      <c r="B14593" t="s">
        <v>37992</v>
      </c>
      <c r="C14593" t="s">
        <v>243</v>
      </c>
      <c r="D14593">
        <v>5.45</v>
      </c>
      <c r="E14593" t="s">
        <v>30879</v>
      </c>
    </row>
    <row r="14594" spans="1:5" hidden="1" x14ac:dyDescent="0.2">
      <c r="A14594" s="94" t="s">
        <v>37993</v>
      </c>
      <c r="B14594" t="s">
        <v>37994</v>
      </c>
      <c r="C14594" t="s">
        <v>243</v>
      </c>
      <c r="D14594">
        <v>0.64</v>
      </c>
      <c r="E14594" t="s">
        <v>30879</v>
      </c>
    </row>
    <row r="14595" spans="1:5" hidden="1" x14ac:dyDescent="0.2">
      <c r="A14595" s="94" t="s">
        <v>38001</v>
      </c>
      <c r="B14595" t="s">
        <v>38002</v>
      </c>
      <c r="C14595" t="s">
        <v>243</v>
      </c>
      <c r="D14595">
        <v>1.79</v>
      </c>
      <c r="E14595" t="s">
        <v>30879</v>
      </c>
    </row>
    <row r="14596" spans="1:5" hidden="1" x14ac:dyDescent="0.2">
      <c r="A14596" s="94" t="s">
        <v>37995</v>
      </c>
      <c r="B14596" t="s">
        <v>37996</v>
      </c>
      <c r="C14596" t="s">
        <v>243</v>
      </c>
      <c r="D14596">
        <v>0.92</v>
      </c>
      <c r="E14596" t="s">
        <v>30879</v>
      </c>
    </row>
    <row r="14597" spans="1:5" hidden="1" x14ac:dyDescent="0.2">
      <c r="A14597" s="94" t="s">
        <v>38003</v>
      </c>
      <c r="B14597" t="s">
        <v>38004</v>
      </c>
      <c r="C14597" t="s">
        <v>243</v>
      </c>
      <c r="D14597">
        <v>1.75</v>
      </c>
      <c r="E14597" t="s">
        <v>30879</v>
      </c>
    </row>
    <row r="14598" spans="1:5" hidden="1" x14ac:dyDescent="0.2">
      <c r="A14598" s="94" t="s">
        <v>37997</v>
      </c>
      <c r="B14598" t="s">
        <v>37998</v>
      </c>
      <c r="C14598" t="s">
        <v>243</v>
      </c>
      <c r="D14598">
        <v>1.05</v>
      </c>
      <c r="E14598" t="s">
        <v>30879</v>
      </c>
    </row>
    <row r="14599" spans="1:5" hidden="1" x14ac:dyDescent="0.2">
      <c r="A14599" s="94" t="s">
        <v>38005</v>
      </c>
      <c r="B14599" t="s">
        <v>38006</v>
      </c>
      <c r="C14599" t="s">
        <v>243</v>
      </c>
      <c r="D14599">
        <v>2.0499999999999998</v>
      </c>
      <c r="E14599" t="s">
        <v>30879</v>
      </c>
    </row>
    <row r="14600" spans="1:5" hidden="1" x14ac:dyDescent="0.2">
      <c r="A14600" s="94" t="s">
        <v>37999</v>
      </c>
      <c r="B14600" t="s">
        <v>38000</v>
      </c>
      <c r="C14600" t="s">
        <v>243</v>
      </c>
      <c r="D14600">
        <v>3.41</v>
      </c>
      <c r="E14600" t="s">
        <v>30879</v>
      </c>
    </row>
    <row r="14601" spans="1:5" hidden="1" x14ac:dyDescent="0.2">
      <c r="A14601" s="94" t="s">
        <v>38007</v>
      </c>
      <c r="B14601" t="s">
        <v>38008</v>
      </c>
      <c r="C14601" t="s">
        <v>243</v>
      </c>
      <c r="D14601">
        <v>5.6</v>
      </c>
      <c r="E14601" t="s">
        <v>30879</v>
      </c>
    </row>
    <row r="14602" spans="1:5" hidden="1" x14ac:dyDescent="0.2">
      <c r="A14602" s="94" t="s">
        <v>37953</v>
      </c>
      <c r="B14602" t="s">
        <v>37954</v>
      </c>
      <c r="C14602" t="s">
        <v>243</v>
      </c>
      <c r="D14602">
        <v>4.28</v>
      </c>
      <c r="E14602" t="s">
        <v>30879</v>
      </c>
    </row>
    <row r="14603" spans="1:5" hidden="1" x14ac:dyDescent="0.2">
      <c r="A14603" s="94" t="s">
        <v>38383</v>
      </c>
      <c r="B14603" t="s">
        <v>38384</v>
      </c>
      <c r="C14603" t="s">
        <v>243</v>
      </c>
      <c r="D14603">
        <v>7.41</v>
      </c>
      <c r="E14603" t="s">
        <v>30879</v>
      </c>
    </row>
    <row r="14604" spans="1:5" hidden="1" x14ac:dyDescent="0.2">
      <c r="A14604" s="94" t="s">
        <v>38045</v>
      </c>
      <c r="B14604" t="s">
        <v>38046</v>
      </c>
      <c r="C14604" t="s">
        <v>243</v>
      </c>
      <c r="D14604">
        <v>22.39</v>
      </c>
      <c r="E14604" t="s">
        <v>30879</v>
      </c>
    </row>
    <row r="14605" spans="1:5" hidden="1" x14ac:dyDescent="0.2">
      <c r="A14605" s="94" t="s">
        <v>38047</v>
      </c>
      <c r="B14605" t="s">
        <v>38048</v>
      </c>
      <c r="C14605" t="s">
        <v>243</v>
      </c>
      <c r="D14605">
        <v>22.71</v>
      </c>
      <c r="E14605" t="s">
        <v>30879</v>
      </c>
    </row>
    <row r="14606" spans="1:5" hidden="1" x14ac:dyDescent="0.2">
      <c r="A14606" s="94" t="s">
        <v>38247</v>
      </c>
      <c r="B14606" t="s">
        <v>38248</v>
      </c>
      <c r="C14606" t="s">
        <v>243</v>
      </c>
      <c r="D14606">
        <v>48.21</v>
      </c>
      <c r="E14606" t="s">
        <v>30879</v>
      </c>
    </row>
    <row r="14607" spans="1:5" hidden="1" x14ac:dyDescent="0.2">
      <c r="A14607" s="94" t="s">
        <v>38249</v>
      </c>
      <c r="B14607" t="s">
        <v>38250</v>
      </c>
      <c r="C14607" t="s">
        <v>243</v>
      </c>
      <c r="D14607">
        <v>52.05</v>
      </c>
      <c r="E14607" t="s">
        <v>30879</v>
      </c>
    </row>
    <row r="14608" spans="1:5" hidden="1" x14ac:dyDescent="0.2">
      <c r="A14608" s="94" t="s">
        <v>38071</v>
      </c>
      <c r="B14608" t="s">
        <v>38072</v>
      </c>
      <c r="C14608" t="s">
        <v>243</v>
      </c>
      <c r="D14608">
        <v>36.99</v>
      </c>
      <c r="E14608" t="s">
        <v>30879</v>
      </c>
    </row>
    <row r="14609" spans="1:5" hidden="1" x14ac:dyDescent="0.2">
      <c r="A14609" s="94" t="s">
        <v>38073</v>
      </c>
      <c r="B14609" t="s">
        <v>38074</v>
      </c>
      <c r="C14609" t="s">
        <v>243</v>
      </c>
      <c r="D14609">
        <v>36.99</v>
      </c>
      <c r="E14609" t="s">
        <v>30879</v>
      </c>
    </row>
    <row r="14610" spans="1:5" hidden="1" x14ac:dyDescent="0.2">
      <c r="A14610" s="94" t="s">
        <v>38385</v>
      </c>
      <c r="B14610" t="s">
        <v>38386</v>
      </c>
      <c r="C14610" t="s">
        <v>243</v>
      </c>
      <c r="D14610">
        <v>4.13</v>
      </c>
      <c r="E14610" t="s">
        <v>30879</v>
      </c>
    </row>
    <row r="14611" spans="1:5" hidden="1" x14ac:dyDescent="0.2">
      <c r="A14611" s="94" t="s">
        <v>38239</v>
      </c>
      <c r="B14611" t="s">
        <v>38240</v>
      </c>
      <c r="C14611" t="s">
        <v>243</v>
      </c>
      <c r="D14611">
        <v>56.8</v>
      </c>
      <c r="E14611" t="s">
        <v>30879</v>
      </c>
    </row>
    <row r="14612" spans="1:5" hidden="1" x14ac:dyDescent="0.2">
      <c r="A14612" s="94" t="s">
        <v>38241</v>
      </c>
      <c r="B14612" t="s">
        <v>38242</v>
      </c>
      <c r="C14612" t="s">
        <v>243</v>
      </c>
      <c r="D14612">
        <v>56.8</v>
      </c>
      <c r="E14612" t="s">
        <v>30879</v>
      </c>
    </row>
    <row r="14613" spans="1:5" hidden="1" x14ac:dyDescent="0.2">
      <c r="A14613" s="94" t="s">
        <v>38387</v>
      </c>
      <c r="B14613" t="s">
        <v>38388</v>
      </c>
      <c r="C14613" t="s">
        <v>243</v>
      </c>
      <c r="D14613">
        <v>8.5299999999999994</v>
      </c>
      <c r="E14613" t="s">
        <v>30879</v>
      </c>
    </row>
    <row r="14614" spans="1:5" hidden="1" x14ac:dyDescent="0.2">
      <c r="A14614" s="94" t="s">
        <v>38389</v>
      </c>
      <c r="B14614" t="s">
        <v>38390</v>
      </c>
      <c r="C14614" t="s">
        <v>243</v>
      </c>
      <c r="D14614">
        <v>5.22</v>
      </c>
      <c r="E14614" t="s">
        <v>30879</v>
      </c>
    </row>
    <row r="14615" spans="1:5" hidden="1" x14ac:dyDescent="0.2">
      <c r="A14615" s="94" t="s">
        <v>37755</v>
      </c>
      <c r="B14615" t="s">
        <v>37756</v>
      </c>
      <c r="C14615" t="s">
        <v>243</v>
      </c>
      <c r="D14615">
        <v>18.78</v>
      </c>
      <c r="E14615" t="s">
        <v>30879</v>
      </c>
    </row>
    <row r="14616" spans="1:5" hidden="1" x14ac:dyDescent="0.2">
      <c r="A14616" s="94" t="s">
        <v>38237</v>
      </c>
      <c r="B14616" t="s">
        <v>38238</v>
      </c>
      <c r="C14616" t="s">
        <v>243</v>
      </c>
      <c r="D14616">
        <v>61.22</v>
      </c>
      <c r="E14616" t="s">
        <v>30879</v>
      </c>
    </row>
    <row r="14617" spans="1:5" hidden="1" x14ac:dyDescent="0.2">
      <c r="A14617" s="94" t="s">
        <v>37885</v>
      </c>
      <c r="B14617" t="s">
        <v>37886</v>
      </c>
      <c r="C14617" t="s">
        <v>243</v>
      </c>
      <c r="D14617">
        <v>28.56</v>
      </c>
      <c r="E14617" t="s">
        <v>30879</v>
      </c>
    </row>
    <row r="14618" spans="1:5" hidden="1" x14ac:dyDescent="0.2">
      <c r="A14618" s="94" t="s">
        <v>37933</v>
      </c>
      <c r="B14618" t="s">
        <v>37934</v>
      </c>
      <c r="C14618" t="s">
        <v>243</v>
      </c>
      <c r="D14618">
        <v>23.73</v>
      </c>
      <c r="E14618" t="s">
        <v>30879</v>
      </c>
    </row>
    <row r="14619" spans="1:5" hidden="1" x14ac:dyDescent="0.2">
      <c r="A14619" s="94" t="s">
        <v>38213</v>
      </c>
      <c r="B14619" t="s">
        <v>38214</v>
      </c>
      <c r="C14619" t="s">
        <v>243</v>
      </c>
      <c r="D14619">
        <v>24.27</v>
      </c>
      <c r="E14619" t="s">
        <v>30879</v>
      </c>
    </row>
    <row r="14620" spans="1:5" hidden="1" x14ac:dyDescent="0.2">
      <c r="A14620" s="94" t="s">
        <v>37665</v>
      </c>
      <c r="B14620" t="s">
        <v>37666</v>
      </c>
      <c r="C14620" t="s">
        <v>243</v>
      </c>
      <c r="D14620">
        <v>43.16</v>
      </c>
      <c r="E14620" t="s">
        <v>30879</v>
      </c>
    </row>
    <row r="14621" spans="1:5" hidden="1" x14ac:dyDescent="0.2">
      <c r="A14621" s="94" t="s">
        <v>37897</v>
      </c>
      <c r="B14621" t="s">
        <v>37898</v>
      </c>
      <c r="C14621" t="s">
        <v>243</v>
      </c>
      <c r="D14621">
        <v>75.489999999999995</v>
      </c>
      <c r="E14621" t="s">
        <v>30879</v>
      </c>
    </row>
    <row r="14622" spans="1:5" hidden="1" x14ac:dyDescent="0.2">
      <c r="A14622" s="94" t="s">
        <v>38201</v>
      </c>
      <c r="B14622" t="s">
        <v>38202</v>
      </c>
      <c r="C14622" t="s">
        <v>243</v>
      </c>
      <c r="D14622">
        <v>17.329999999999998</v>
      </c>
      <c r="E14622" t="s">
        <v>30879</v>
      </c>
    </row>
    <row r="14623" spans="1:5" hidden="1" x14ac:dyDescent="0.2">
      <c r="A14623" s="94" t="s">
        <v>38203</v>
      </c>
      <c r="B14623" t="s">
        <v>38204</v>
      </c>
      <c r="C14623" t="s">
        <v>243</v>
      </c>
      <c r="D14623">
        <v>17.329999999999998</v>
      </c>
      <c r="E14623" t="s">
        <v>30879</v>
      </c>
    </row>
    <row r="14624" spans="1:5" hidden="1" x14ac:dyDescent="0.2">
      <c r="A14624" s="94" t="s">
        <v>37887</v>
      </c>
      <c r="B14624" t="s">
        <v>37888</v>
      </c>
      <c r="C14624" t="s">
        <v>243</v>
      </c>
      <c r="D14624">
        <v>47.49</v>
      </c>
      <c r="E14624" t="s">
        <v>30879</v>
      </c>
    </row>
    <row r="14625" spans="1:5" hidden="1" x14ac:dyDescent="0.2">
      <c r="A14625" s="94" t="s">
        <v>37895</v>
      </c>
      <c r="B14625" t="s">
        <v>37896</v>
      </c>
      <c r="C14625" t="s">
        <v>243</v>
      </c>
      <c r="D14625">
        <v>13.67</v>
      </c>
      <c r="E14625" t="s">
        <v>30879</v>
      </c>
    </row>
    <row r="14626" spans="1:5" hidden="1" x14ac:dyDescent="0.2">
      <c r="A14626" s="94" t="s">
        <v>37889</v>
      </c>
      <c r="B14626" t="s">
        <v>37890</v>
      </c>
      <c r="C14626" t="s">
        <v>243</v>
      </c>
      <c r="D14626">
        <v>66.58</v>
      </c>
      <c r="E14626" t="s">
        <v>30879</v>
      </c>
    </row>
    <row r="14627" spans="1:5" hidden="1" x14ac:dyDescent="0.2">
      <c r="A14627" s="94" t="s">
        <v>37891</v>
      </c>
      <c r="B14627" t="s">
        <v>37892</v>
      </c>
      <c r="C14627" t="s">
        <v>243</v>
      </c>
      <c r="D14627">
        <v>77.34</v>
      </c>
      <c r="E14627" t="s">
        <v>30879</v>
      </c>
    </row>
    <row r="14628" spans="1:5" hidden="1" x14ac:dyDescent="0.2">
      <c r="A14628" s="94" t="s">
        <v>37893</v>
      </c>
      <c r="B14628" t="s">
        <v>37894</v>
      </c>
      <c r="C14628" t="s">
        <v>243</v>
      </c>
      <c r="D14628">
        <v>93.24</v>
      </c>
      <c r="E14628" t="s">
        <v>30879</v>
      </c>
    </row>
    <row r="14629" spans="1:5" hidden="1" x14ac:dyDescent="0.2">
      <c r="A14629" s="94" t="s">
        <v>37677</v>
      </c>
      <c r="B14629" t="s">
        <v>37678</v>
      </c>
      <c r="C14629" t="s">
        <v>243</v>
      </c>
      <c r="D14629">
        <v>54.6</v>
      </c>
      <c r="E14629" t="s">
        <v>30879</v>
      </c>
    </row>
    <row r="14630" spans="1:5" hidden="1" x14ac:dyDescent="0.2">
      <c r="A14630" s="94" t="s">
        <v>37883</v>
      </c>
      <c r="B14630" t="s">
        <v>37884</v>
      </c>
      <c r="C14630" t="s">
        <v>243</v>
      </c>
      <c r="D14630">
        <v>24.62</v>
      </c>
      <c r="E14630" t="s">
        <v>30879</v>
      </c>
    </row>
    <row r="14631" spans="1:5" hidden="1" x14ac:dyDescent="0.2">
      <c r="A14631" s="94" t="s">
        <v>37881</v>
      </c>
      <c r="B14631" t="s">
        <v>37882</v>
      </c>
      <c r="C14631" t="s">
        <v>243</v>
      </c>
      <c r="D14631">
        <v>24.62</v>
      </c>
      <c r="E14631" t="s">
        <v>30879</v>
      </c>
    </row>
    <row r="14632" spans="1:5" hidden="1" x14ac:dyDescent="0.2">
      <c r="A14632" s="94" t="s">
        <v>38275</v>
      </c>
      <c r="B14632" t="s">
        <v>38276</v>
      </c>
      <c r="C14632" t="s">
        <v>243</v>
      </c>
      <c r="D14632">
        <v>14.31</v>
      </c>
      <c r="E14632" t="s">
        <v>30879</v>
      </c>
    </row>
    <row r="14633" spans="1:5" hidden="1" x14ac:dyDescent="0.2">
      <c r="A14633" s="94" t="s">
        <v>38267</v>
      </c>
      <c r="B14633" t="s">
        <v>38268</v>
      </c>
      <c r="C14633" t="s">
        <v>243</v>
      </c>
      <c r="D14633">
        <v>14.31</v>
      </c>
      <c r="E14633" t="s">
        <v>30879</v>
      </c>
    </row>
    <row r="14634" spans="1:5" hidden="1" x14ac:dyDescent="0.2">
      <c r="A14634" s="94" t="s">
        <v>38269</v>
      </c>
      <c r="B14634" t="s">
        <v>38270</v>
      </c>
      <c r="C14634" t="s">
        <v>243</v>
      </c>
      <c r="D14634">
        <v>15.4</v>
      </c>
      <c r="E14634" t="s">
        <v>30879</v>
      </c>
    </row>
    <row r="14635" spans="1:5" hidden="1" x14ac:dyDescent="0.2">
      <c r="A14635" s="94" t="s">
        <v>38271</v>
      </c>
      <c r="B14635" t="s">
        <v>38272</v>
      </c>
      <c r="C14635" t="s">
        <v>243</v>
      </c>
      <c r="D14635">
        <v>16.399999999999999</v>
      </c>
      <c r="E14635" t="s">
        <v>30879</v>
      </c>
    </row>
    <row r="14636" spans="1:5" hidden="1" x14ac:dyDescent="0.2">
      <c r="A14636" s="94" t="s">
        <v>38273</v>
      </c>
      <c r="B14636" t="s">
        <v>38274</v>
      </c>
      <c r="C14636" t="s">
        <v>243</v>
      </c>
      <c r="D14636">
        <v>17.21</v>
      </c>
      <c r="E14636" t="s">
        <v>30879</v>
      </c>
    </row>
    <row r="14637" spans="1:5" hidden="1" x14ac:dyDescent="0.2">
      <c r="A14637" s="94" t="s">
        <v>37939</v>
      </c>
      <c r="B14637" t="s">
        <v>37940</v>
      </c>
      <c r="C14637" t="s">
        <v>8107</v>
      </c>
      <c r="D14637">
        <v>539.86</v>
      </c>
      <c r="E14637" t="s">
        <v>30879</v>
      </c>
    </row>
    <row r="14638" spans="1:5" hidden="1" x14ac:dyDescent="0.2">
      <c r="A14638" s="94" t="s">
        <v>38205</v>
      </c>
      <c r="B14638" t="s">
        <v>38206</v>
      </c>
      <c r="C14638" t="s">
        <v>8107</v>
      </c>
      <c r="D14638">
        <v>124.46</v>
      </c>
      <c r="E14638" t="s">
        <v>30879</v>
      </c>
    </row>
    <row r="14639" spans="1:5" hidden="1" x14ac:dyDescent="0.2">
      <c r="A14639" s="94" t="s">
        <v>38207</v>
      </c>
      <c r="B14639" t="s">
        <v>38208</v>
      </c>
      <c r="C14639" t="s">
        <v>8107</v>
      </c>
      <c r="D14639">
        <v>296.52999999999997</v>
      </c>
      <c r="E14639" t="s">
        <v>30879</v>
      </c>
    </row>
    <row r="14640" spans="1:5" hidden="1" x14ac:dyDescent="0.2">
      <c r="A14640" s="94" t="s">
        <v>38209</v>
      </c>
      <c r="B14640" t="s">
        <v>38210</v>
      </c>
      <c r="C14640" t="s">
        <v>8107</v>
      </c>
      <c r="D14640">
        <v>570.91999999999996</v>
      </c>
      <c r="E14640" t="s">
        <v>30879</v>
      </c>
    </row>
    <row r="14641" spans="1:5" hidden="1" x14ac:dyDescent="0.2">
      <c r="A14641" s="94" t="s">
        <v>38211</v>
      </c>
      <c r="B14641" t="s">
        <v>38212</v>
      </c>
      <c r="C14641" t="s">
        <v>8107</v>
      </c>
      <c r="D14641">
        <v>89.35</v>
      </c>
      <c r="E14641" t="s">
        <v>30879</v>
      </c>
    </row>
    <row r="14642" spans="1:5" hidden="1" x14ac:dyDescent="0.2">
      <c r="A14642" s="94" t="s">
        <v>38304</v>
      </c>
      <c r="B14642" t="s">
        <v>38305</v>
      </c>
      <c r="C14642" t="s">
        <v>243</v>
      </c>
      <c r="D14642">
        <v>13.06</v>
      </c>
      <c r="E14642" t="s">
        <v>30879</v>
      </c>
    </row>
    <row r="14643" spans="1:5" hidden="1" x14ac:dyDescent="0.2">
      <c r="A14643" s="94" t="s">
        <v>38306</v>
      </c>
      <c r="B14643" t="s">
        <v>38307</v>
      </c>
      <c r="C14643" t="s">
        <v>243</v>
      </c>
      <c r="D14643">
        <v>14.04</v>
      </c>
      <c r="E14643" t="s">
        <v>30879</v>
      </c>
    </row>
    <row r="14644" spans="1:5" hidden="1" x14ac:dyDescent="0.2">
      <c r="A14644" s="94" t="s">
        <v>38308</v>
      </c>
      <c r="B14644" t="s">
        <v>38309</v>
      </c>
      <c r="C14644" t="s">
        <v>243</v>
      </c>
      <c r="D14644">
        <v>46.4</v>
      </c>
      <c r="E14644" t="s">
        <v>30879</v>
      </c>
    </row>
    <row r="14645" spans="1:5" hidden="1" x14ac:dyDescent="0.2">
      <c r="A14645" s="94" t="s">
        <v>38310</v>
      </c>
      <c r="B14645" t="s">
        <v>38311</v>
      </c>
      <c r="C14645" t="s">
        <v>243</v>
      </c>
      <c r="D14645">
        <v>57.79</v>
      </c>
      <c r="E14645" t="s">
        <v>30879</v>
      </c>
    </row>
    <row r="14646" spans="1:5" hidden="1" x14ac:dyDescent="0.2">
      <c r="A14646" s="94" t="s">
        <v>38312</v>
      </c>
      <c r="B14646" t="s">
        <v>38313</v>
      </c>
      <c r="C14646" t="s">
        <v>243</v>
      </c>
      <c r="D14646">
        <v>9.48</v>
      </c>
      <c r="E14646" t="s">
        <v>30879</v>
      </c>
    </row>
    <row r="14647" spans="1:5" hidden="1" x14ac:dyDescent="0.2">
      <c r="A14647" s="94" t="s">
        <v>38314</v>
      </c>
      <c r="B14647" t="s">
        <v>38315</v>
      </c>
      <c r="C14647" t="s">
        <v>243</v>
      </c>
      <c r="D14647">
        <v>9.48</v>
      </c>
      <c r="E14647" t="s">
        <v>30879</v>
      </c>
    </row>
    <row r="14648" spans="1:5" hidden="1" x14ac:dyDescent="0.2">
      <c r="A14648" s="94" t="s">
        <v>38316</v>
      </c>
      <c r="B14648" t="s">
        <v>38317</v>
      </c>
      <c r="C14648" t="s">
        <v>243</v>
      </c>
      <c r="D14648">
        <v>6.93</v>
      </c>
      <c r="E14648" t="s">
        <v>30879</v>
      </c>
    </row>
    <row r="14649" spans="1:5" hidden="1" x14ac:dyDescent="0.2">
      <c r="A14649" s="94" t="s">
        <v>38318</v>
      </c>
      <c r="B14649" t="s">
        <v>38319</v>
      </c>
      <c r="C14649" t="s">
        <v>243</v>
      </c>
      <c r="D14649">
        <v>7.66</v>
      </c>
      <c r="E14649" t="s">
        <v>30879</v>
      </c>
    </row>
    <row r="14650" spans="1:5" hidden="1" x14ac:dyDescent="0.2">
      <c r="A14650" s="94" t="s">
        <v>38320</v>
      </c>
      <c r="B14650" t="s">
        <v>38321</v>
      </c>
      <c r="C14650" t="s">
        <v>243</v>
      </c>
      <c r="D14650">
        <v>30.58</v>
      </c>
      <c r="E14650" t="s">
        <v>30879</v>
      </c>
    </row>
    <row r="14651" spans="1:5" hidden="1" x14ac:dyDescent="0.2">
      <c r="A14651" s="94" t="s">
        <v>38322</v>
      </c>
      <c r="B14651" t="s">
        <v>38323</v>
      </c>
      <c r="C14651" t="s">
        <v>243</v>
      </c>
      <c r="D14651">
        <v>24.06</v>
      </c>
      <c r="E14651" t="s">
        <v>30879</v>
      </c>
    </row>
    <row r="14652" spans="1:5" hidden="1" x14ac:dyDescent="0.2">
      <c r="A14652" s="94" t="s">
        <v>38324</v>
      </c>
      <c r="B14652" t="s">
        <v>38325</v>
      </c>
      <c r="C14652" t="s">
        <v>243</v>
      </c>
      <c r="D14652">
        <v>73.38</v>
      </c>
      <c r="E14652" t="s">
        <v>30879</v>
      </c>
    </row>
    <row r="14653" spans="1:5" hidden="1" x14ac:dyDescent="0.2">
      <c r="A14653" s="94" t="s">
        <v>38326</v>
      </c>
      <c r="B14653" t="s">
        <v>38327</v>
      </c>
      <c r="C14653" t="s">
        <v>243</v>
      </c>
      <c r="D14653">
        <v>13.55</v>
      </c>
      <c r="E14653" t="s">
        <v>30879</v>
      </c>
    </row>
    <row r="14654" spans="1:5" hidden="1" x14ac:dyDescent="0.2">
      <c r="A14654" s="94" t="s">
        <v>38328</v>
      </c>
      <c r="B14654" t="s">
        <v>38329</v>
      </c>
      <c r="C14654" t="s">
        <v>243</v>
      </c>
      <c r="D14654">
        <v>13.55</v>
      </c>
      <c r="E14654" t="s">
        <v>30879</v>
      </c>
    </row>
    <row r="14655" spans="1:5" hidden="1" x14ac:dyDescent="0.2">
      <c r="A14655" s="94" t="s">
        <v>38334</v>
      </c>
      <c r="B14655" t="s">
        <v>38335</v>
      </c>
      <c r="C14655" t="s">
        <v>243</v>
      </c>
      <c r="D14655">
        <v>10.36</v>
      </c>
      <c r="E14655" t="s">
        <v>30879</v>
      </c>
    </row>
    <row r="14656" spans="1:5" hidden="1" x14ac:dyDescent="0.2">
      <c r="A14656" s="94" t="s">
        <v>38336</v>
      </c>
      <c r="B14656" t="s">
        <v>38337</v>
      </c>
      <c r="C14656" t="s">
        <v>243</v>
      </c>
      <c r="D14656">
        <v>58.45</v>
      </c>
      <c r="E14656" t="s">
        <v>30879</v>
      </c>
    </row>
    <row r="14657" spans="1:5" hidden="1" x14ac:dyDescent="0.2">
      <c r="A14657" s="94" t="s">
        <v>38338</v>
      </c>
      <c r="B14657" t="s">
        <v>38339</v>
      </c>
      <c r="C14657" t="s">
        <v>243</v>
      </c>
      <c r="D14657">
        <v>4.5999999999999996</v>
      </c>
      <c r="E14657" t="s">
        <v>30879</v>
      </c>
    </row>
    <row r="14658" spans="1:5" hidden="1" x14ac:dyDescent="0.2">
      <c r="A14658" s="94" t="s">
        <v>38340</v>
      </c>
      <c r="B14658" t="s">
        <v>38341</v>
      </c>
      <c r="C14658" t="s">
        <v>243</v>
      </c>
      <c r="D14658">
        <v>10.210000000000001</v>
      </c>
      <c r="E14658" t="s">
        <v>30879</v>
      </c>
    </row>
    <row r="14659" spans="1:5" hidden="1" x14ac:dyDescent="0.2">
      <c r="A14659" s="94" t="s">
        <v>38342</v>
      </c>
      <c r="B14659" t="s">
        <v>38343</v>
      </c>
      <c r="C14659" t="s">
        <v>243</v>
      </c>
      <c r="D14659">
        <v>23.38</v>
      </c>
      <c r="E14659" t="s">
        <v>30879</v>
      </c>
    </row>
    <row r="14660" spans="1:5" hidden="1" x14ac:dyDescent="0.2">
      <c r="A14660" s="94" t="s">
        <v>38344</v>
      </c>
      <c r="B14660" t="s">
        <v>38345</v>
      </c>
      <c r="C14660" t="s">
        <v>243</v>
      </c>
      <c r="D14660">
        <v>7.74</v>
      </c>
      <c r="E14660" t="s">
        <v>30879</v>
      </c>
    </row>
    <row r="14661" spans="1:5" hidden="1" x14ac:dyDescent="0.2">
      <c r="A14661" s="94" t="s">
        <v>38332</v>
      </c>
      <c r="B14661" t="s">
        <v>38333</v>
      </c>
      <c r="C14661" t="s">
        <v>243</v>
      </c>
      <c r="D14661">
        <v>8.1199999999999992</v>
      </c>
      <c r="E14661" t="s">
        <v>30879</v>
      </c>
    </row>
    <row r="14662" spans="1:5" hidden="1" x14ac:dyDescent="0.2">
      <c r="A14662" s="94" t="s">
        <v>38330</v>
      </c>
      <c r="B14662" t="s">
        <v>38331</v>
      </c>
      <c r="C14662" t="s">
        <v>243</v>
      </c>
      <c r="D14662">
        <v>5.69</v>
      </c>
      <c r="E14662" t="s">
        <v>30879</v>
      </c>
    </row>
    <row r="14663" spans="1:5" hidden="1" x14ac:dyDescent="0.2">
      <c r="A14663" s="94" t="s">
        <v>38300</v>
      </c>
      <c r="B14663" t="s">
        <v>38301</v>
      </c>
      <c r="C14663" t="s">
        <v>243</v>
      </c>
      <c r="D14663">
        <v>45.08</v>
      </c>
      <c r="E14663" t="s">
        <v>30879</v>
      </c>
    </row>
    <row r="14664" spans="1:5" hidden="1" x14ac:dyDescent="0.2">
      <c r="A14664" s="94" t="s">
        <v>38298</v>
      </c>
      <c r="B14664" t="s">
        <v>38299</v>
      </c>
      <c r="C14664" t="s">
        <v>243</v>
      </c>
      <c r="D14664">
        <v>11.51</v>
      </c>
      <c r="E14664" t="s">
        <v>30879</v>
      </c>
    </row>
    <row r="14665" spans="1:5" hidden="1" x14ac:dyDescent="0.2">
      <c r="A14665" s="94" t="s">
        <v>38302</v>
      </c>
      <c r="B14665" t="s">
        <v>38303</v>
      </c>
      <c r="C14665" t="s">
        <v>243</v>
      </c>
      <c r="D14665">
        <v>17.329999999999998</v>
      </c>
      <c r="E14665" t="s">
        <v>30879</v>
      </c>
    </row>
    <row r="14666" spans="1:5" hidden="1" x14ac:dyDescent="0.2">
      <c r="A14666" s="94" t="s">
        <v>38009</v>
      </c>
      <c r="B14666" t="s">
        <v>38010</v>
      </c>
      <c r="C14666" t="s">
        <v>8107</v>
      </c>
      <c r="D14666">
        <v>170.1</v>
      </c>
      <c r="E14666" t="s">
        <v>30879</v>
      </c>
    </row>
    <row r="14667" spans="1:5" hidden="1" x14ac:dyDescent="0.2">
      <c r="A14667" s="94" t="s">
        <v>38121</v>
      </c>
      <c r="B14667" t="s">
        <v>38122</v>
      </c>
      <c r="C14667" t="s">
        <v>243</v>
      </c>
      <c r="D14667">
        <v>4.72</v>
      </c>
      <c r="E14667" t="s">
        <v>30879</v>
      </c>
    </row>
    <row r="14668" spans="1:5" hidden="1" x14ac:dyDescent="0.2">
      <c r="A14668" s="94" t="s">
        <v>38127</v>
      </c>
      <c r="B14668" t="s">
        <v>38128</v>
      </c>
      <c r="C14668" t="s">
        <v>243</v>
      </c>
      <c r="D14668">
        <v>4.42</v>
      </c>
      <c r="E14668" t="s">
        <v>30879</v>
      </c>
    </row>
    <row r="14669" spans="1:5" hidden="1" x14ac:dyDescent="0.2">
      <c r="A14669" s="94" t="s">
        <v>38123</v>
      </c>
      <c r="B14669" t="s">
        <v>38124</v>
      </c>
      <c r="C14669" t="s">
        <v>243</v>
      </c>
      <c r="D14669">
        <v>5.99</v>
      </c>
      <c r="E14669" t="s">
        <v>30879</v>
      </c>
    </row>
    <row r="14670" spans="1:5" hidden="1" x14ac:dyDescent="0.2">
      <c r="A14670" s="94" t="s">
        <v>38129</v>
      </c>
      <c r="B14670" t="s">
        <v>38130</v>
      </c>
      <c r="C14670" t="s">
        <v>243</v>
      </c>
      <c r="D14670">
        <v>5.99</v>
      </c>
      <c r="E14670" t="s">
        <v>30879</v>
      </c>
    </row>
    <row r="14671" spans="1:5" hidden="1" x14ac:dyDescent="0.2">
      <c r="A14671" s="94" t="s">
        <v>38131</v>
      </c>
      <c r="B14671" t="s">
        <v>38132</v>
      </c>
      <c r="C14671" t="s">
        <v>243</v>
      </c>
      <c r="D14671">
        <v>9.7200000000000006</v>
      </c>
      <c r="E14671" t="s">
        <v>30879</v>
      </c>
    </row>
    <row r="14672" spans="1:5" hidden="1" x14ac:dyDescent="0.2">
      <c r="A14672" s="94" t="s">
        <v>38133</v>
      </c>
      <c r="B14672" t="s">
        <v>38134</v>
      </c>
      <c r="C14672" t="s">
        <v>243</v>
      </c>
      <c r="D14672">
        <v>14.95</v>
      </c>
      <c r="E14672" t="s">
        <v>30879</v>
      </c>
    </row>
    <row r="14673" spans="1:5" hidden="1" x14ac:dyDescent="0.2">
      <c r="A14673" s="94" t="s">
        <v>38125</v>
      </c>
      <c r="B14673" t="s">
        <v>38126</v>
      </c>
      <c r="C14673" t="s">
        <v>243</v>
      </c>
      <c r="D14673">
        <v>15.61</v>
      </c>
      <c r="E14673" t="s">
        <v>30879</v>
      </c>
    </row>
    <row r="14674" spans="1:5" hidden="1" x14ac:dyDescent="0.2">
      <c r="A14674" s="94" t="s">
        <v>38135</v>
      </c>
      <c r="B14674" t="s">
        <v>38136</v>
      </c>
      <c r="C14674" t="s">
        <v>243</v>
      </c>
      <c r="D14674">
        <v>19.41</v>
      </c>
      <c r="E14674" t="s">
        <v>30879</v>
      </c>
    </row>
    <row r="14675" spans="1:5" hidden="1" x14ac:dyDescent="0.2">
      <c r="A14675" s="94" t="s">
        <v>38137</v>
      </c>
      <c r="B14675" t="s">
        <v>38138</v>
      </c>
      <c r="C14675" t="s">
        <v>243</v>
      </c>
      <c r="D14675">
        <v>27.36</v>
      </c>
      <c r="E14675" t="s">
        <v>30879</v>
      </c>
    </row>
    <row r="14676" spans="1:5" hidden="1" x14ac:dyDescent="0.2">
      <c r="A14676" s="94" t="s">
        <v>38113</v>
      </c>
      <c r="B14676" t="s">
        <v>38114</v>
      </c>
      <c r="C14676" t="s">
        <v>243</v>
      </c>
      <c r="D14676">
        <v>5.64</v>
      </c>
      <c r="E14676" t="s">
        <v>30879</v>
      </c>
    </row>
    <row r="14677" spans="1:5" hidden="1" x14ac:dyDescent="0.2">
      <c r="A14677" s="94" t="s">
        <v>38115</v>
      </c>
      <c r="B14677" t="s">
        <v>38116</v>
      </c>
      <c r="C14677" t="s">
        <v>243</v>
      </c>
      <c r="D14677">
        <v>8.11</v>
      </c>
      <c r="E14677" t="s">
        <v>30879</v>
      </c>
    </row>
    <row r="14678" spans="1:5" hidden="1" x14ac:dyDescent="0.2">
      <c r="A14678" s="94" t="s">
        <v>38117</v>
      </c>
      <c r="B14678" t="s">
        <v>38118</v>
      </c>
      <c r="C14678" t="s">
        <v>243</v>
      </c>
      <c r="D14678">
        <v>26.29</v>
      </c>
      <c r="E14678" t="s">
        <v>30879</v>
      </c>
    </row>
    <row r="14679" spans="1:5" hidden="1" x14ac:dyDescent="0.2">
      <c r="A14679" s="94" t="s">
        <v>38119</v>
      </c>
      <c r="B14679" t="s">
        <v>38120</v>
      </c>
      <c r="C14679" t="s">
        <v>243</v>
      </c>
      <c r="D14679">
        <v>43.06</v>
      </c>
      <c r="E14679" t="s">
        <v>30879</v>
      </c>
    </row>
    <row r="14680" spans="1:5" hidden="1" x14ac:dyDescent="0.2">
      <c r="A14680" s="94" t="s">
        <v>38163</v>
      </c>
      <c r="B14680" t="s">
        <v>38164</v>
      </c>
      <c r="C14680" t="s">
        <v>243</v>
      </c>
      <c r="D14680">
        <v>11.46</v>
      </c>
      <c r="E14680" t="s">
        <v>30879</v>
      </c>
    </row>
    <row r="14681" spans="1:5" hidden="1" x14ac:dyDescent="0.2">
      <c r="A14681" s="94" t="s">
        <v>38087</v>
      </c>
      <c r="B14681" t="s">
        <v>38088</v>
      </c>
      <c r="C14681" t="s">
        <v>243</v>
      </c>
      <c r="D14681">
        <v>4.08</v>
      </c>
      <c r="E14681" t="s">
        <v>30879</v>
      </c>
    </row>
    <row r="14682" spans="1:5" hidden="1" x14ac:dyDescent="0.2">
      <c r="A14682" s="94" t="s">
        <v>38089</v>
      </c>
      <c r="B14682" t="s">
        <v>38090</v>
      </c>
      <c r="C14682" t="s">
        <v>243</v>
      </c>
      <c r="D14682">
        <v>6.39</v>
      </c>
      <c r="E14682" t="s">
        <v>30879</v>
      </c>
    </row>
    <row r="14683" spans="1:5" hidden="1" x14ac:dyDescent="0.2">
      <c r="A14683" s="94" t="s">
        <v>38091</v>
      </c>
      <c r="B14683" t="s">
        <v>38092</v>
      </c>
      <c r="C14683" t="s">
        <v>243</v>
      </c>
      <c r="D14683">
        <v>8.2799999999999994</v>
      </c>
      <c r="E14683" t="s">
        <v>30879</v>
      </c>
    </row>
    <row r="14684" spans="1:5" hidden="1" x14ac:dyDescent="0.2">
      <c r="A14684" s="94" t="s">
        <v>38093</v>
      </c>
      <c r="B14684" t="s">
        <v>38094</v>
      </c>
      <c r="C14684" t="s">
        <v>243</v>
      </c>
      <c r="D14684">
        <v>10.029999999999999</v>
      </c>
      <c r="E14684" t="s">
        <v>30879</v>
      </c>
    </row>
    <row r="14685" spans="1:5" hidden="1" x14ac:dyDescent="0.2">
      <c r="A14685" s="94" t="s">
        <v>38095</v>
      </c>
      <c r="B14685" t="s">
        <v>38096</v>
      </c>
      <c r="C14685" t="s">
        <v>243</v>
      </c>
      <c r="D14685">
        <v>11.8</v>
      </c>
      <c r="E14685" t="s">
        <v>30879</v>
      </c>
    </row>
    <row r="14686" spans="1:5" hidden="1" x14ac:dyDescent="0.2">
      <c r="A14686" s="94" t="s">
        <v>38097</v>
      </c>
      <c r="B14686" t="s">
        <v>38098</v>
      </c>
      <c r="C14686" t="s">
        <v>243</v>
      </c>
      <c r="D14686">
        <v>17.04</v>
      </c>
      <c r="E14686" t="s">
        <v>30879</v>
      </c>
    </row>
    <row r="14687" spans="1:5" hidden="1" x14ac:dyDescent="0.2">
      <c r="A14687" s="94" t="s">
        <v>38099</v>
      </c>
      <c r="B14687" t="s">
        <v>38100</v>
      </c>
      <c r="C14687" t="s">
        <v>243</v>
      </c>
      <c r="D14687">
        <v>8.6199999999999992</v>
      </c>
      <c r="E14687" t="s">
        <v>30879</v>
      </c>
    </row>
    <row r="14688" spans="1:5" hidden="1" x14ac:dyDescent="0.2">
      <c r="A14688" s="94" t="s">
        <v>38101</v>
      </c>
      <c r="B14688" t="s">
        <v>38102</v>
      </c>
      <c r="C14688" t="s">
        <v>243</v>
      </c>
      <c r="D14688">
        <v>9.2799999999999994</v>
      </c>
      <c r="E14688" t="s">
        <v>30879</v>
      </c>
    </row>
    <row r="14689" spans="1:5" hidden="1" x14ac:dyDescent="0.2">
      <c r="A14689" s="94" t="s">
        <v>38085</v>
      </c>
      <c r="B14689" t="s">
        <v>38086</v>
      </c>
      <c r="C14689" t="s">
        <v>243</v>
      </c>
      <c r="D14689">
        <v>6.85</v>
      </c>
      <c r="E14689" t="s">
        <v>30879</v>
      </c>
    </row>
    <row r="14690" spans="1:5" hidden="1" x14ac:dyDescent="0.2">
      <c r="A14690" s="94" t="s">
        <v>38147</v>
      </c>
      <c r="B14690" t="s">
        <v>38148</v>
      </c>
      <c r="C14690" t="s">
        <v>243</v>
      </c>
      <c r="D14690">
        <v>3.45</v>
      </c>
      <c r="E14690" t="s">
        <v>30879</v>
      </c>
    </row>
    <row r="14691" spans="1:5" hidden="1" x14ac:dyDescent="0.2">
      <c r="A14691" s="94" t="s">
        <v>38149</v>
      </c>
      <c r="B14691" t="s">
        <v>38150</v>
      </c>
      <c r="C14691" t="s">
        <v>243</v>
      </c>
      <c r="D14691">
        <v>6.44</v>
      </c>
      <c r="E14691" t="s">
        <v>30879</v>
      </c>
    </row>
    <row r="14692" spans="1:5" hidden="1" x14ac:dyDescent="0.2">
      <c r="A14692" s="94" t="s">
        <v>38151</v>
      </c>
      <c r="B14692" t="s">
        <v>38152</v>
      </c>
      <c r="C14692" t="s">
        <v>243</v>
      </c>
      <c r="D14692">
        <v>8.6199999999999992</v>
      </c>
      <c r="E14692" t="s">
        <v>30879</v>
      </c>
    </row>
    <row r="14693" spans="1:5" hidden="1" x14ac:dyDescent="0.2">
      <c r="A14693" s="94" t="s">
        <v>38153</v>
      </c>
      <c r="B14693" t="s">
        <v>38154</v>
      </c>
      <c r="C14693" t="s">
        <v>243</v>
      </c>
      <c r="D14693">
        <v>12.84</v>
      </c>
      <c r="E14693" t="s">
        <v>30879</v>
      </c>
    </row>
    <row r="14694" spans="1:5" hidden="1" x14ac:dyDescent="0.2">
      <c r="A14694" s="94" t="s">
        <v>38155</v>
      </c>
      <c r="B14694" t="s">
        <v>38156</v>
      </c>
      <c r="C14694" t="s">
        <v>243</v>
      </c>
      <c r="D14694">
        <v>13.7</v>
      </c>
      <c r="E14694" t="s">
        <v>30879</v>
      </c>
    </row>
    <row r="14695" spans="1:5" hidden="1" x14ac:dyDescent="0.2">
      <c r="A14695" s="94" t="s">
        <v>38165</v>
      </c>
      <c r="B14695" t="s">
        <v>38166</v>
      </c>
      <c r="C14695" t="s">
        <v>243</v>
      </c>
      <c r="D14695">
        <v>46.83</v>
      </c>
      <c r="E14695" t="s">
        <v>30879</v>
      </c>
    </row>
    <row r="14696" spans="1:5" hidden="1" x14ac:dyDescent="0.2">
      <c r="A14696" s="94" t="s">
        <v>38167</v>
      </c>
      <c r="B14696" t="s">
        <v>38168</v>
      </c>
      <c r="C14696" t="s">
        <v>243</v>
      </c>
      <c r="D14696">
        <v>4.42</v>
      </c>
      <c r="E14696" t="s">
        <v>30879</v>
      </c>
    </row>
    <row r="14697" spans="1:5" hidden="1" x14ac:dyDescent="0.2">
      <c r="A14697" s="94" t="s">
        <v>38169</v>
      </c>
      <c r="B14697" t="s">
        <v>38170</v>
      </c>
      <c r="C14697" t="s">
        <v>243</v>
      </c>
      <c r="D14697">
        <v>7.8</v>
      </c>
      <c r="E14697" t="s">
        <v>30879</v>
      </c>
    </row>
    <row r="14698" spans="1:5" hidden="1" x14ac:dyDescent="0.2">
      <c r="A14698" s="94" t="s">
        <v>38171</v>
      </c>
      <c r="B14698" t="s">
        <v>38172</v>
      </c>
      <c r="C14698" t="s">
        <v>243</v>
      </c>
      <c r="D14698">
        <v>8.11</v>
      </c>
      <c r="E14698" t="s">
        <v>30879</v>
      </c>
    </row>
    <row r="14699" spans="1:5" hidden="1" x14ac:dyDescent="0.2">
      <c r="A14699" s="94" t="s">
        <v>38173</v>
      </c>
      <c r="B14699" t="s">
        <v>38174</v>
      </c>
      <c r="C14699" t="s">
        <v>243</v>
      </c>
      <c r="D14699">
        <v>13.45</v>
      </c>
      <c r="E14699" t="s">
        <v>30879</v>
      </c>
    </row>
    <row r="14700" spans="1:5" hidden="1" x14ac:dyDescent="0.2">
      <c r="A14700" s="94" t="s">
        <v>38175</v>
      </c>
      <c r="B14700" t="s">
        <v>38176</v>
      </c>
      <c r="C14700" t="s">
        <v>243</v>
      </c>
      <c r="D14700">
        <v>14.34</v>
      </c>
      <c r="E14700" t="s">
        <v>30879</v>
      </c>
    </row>
    <row r="14701" spans="1:5" hidden="1" x14ac:dyDescent="0.2">
      <c r="A14701" s="94" t="s">
        <v>38177</v>
      </c>
      <c r="B14701" t="s">
        <v>38178</v>
      </c>
      <c r="C14701" t="s">
        <v>243</v>
      </c>
      <c r="D14701">
        <v>18.87</v>
      </c>
      <c r="E14701" t="s">
        <v>30879</v>
      </c>
    </row>
    <row r="14702" spans="1:5" hidden="1" x14ac:dyDescent="0.2">
      <c r="A14702" s="94" t="s">
        <v>38157</v>
      </c>
      <c r="B14702" t="s">
        <v>38158</v>
      </c>
      <c r="C14702" t="s">
        <v>243</v>
      </c>
      <c r="D14702">
        <v>2.4700000000000002</v>
      </c>
      <c r="E14702" t="s">
        <v>30879</v>
      </c>
    </row>
    <row r="14703" spans="1:5" hidden="1" x14ac:dyDescent="0.2">
      <c r="A14703" s="94" t="s">
        <v>38159</v>
      </c>
      <c r="B14703" t="s">
        <v>38160</v>
      </c>
      <c r="C14703" t="s">
        <v>243</v>
      </c>
      <c r="D14703">
        <v>4.42</v>
      </c>
      <c r="E14703" t="s">
        <v>30879</v>
      </c>
    </row>
    <row r="14704" spans="1:5" hidden="1" x14ac:dyDescent="0.2">
      <c r="A14704" s="94" t="s">
        <v>38161</v>
      </c>
      <c r="B14704" t="s">
        <v>38162</v>
      </c>
      <c r="C14704" t="s">
        <v>243</v>
      </c>
      <c r="D14704">
        <v>8.6199999999999992</v>
      </c>
      <c r="E14704" t="s">
        <v>30879</v>
      </c>
    </row>
    <row r="14705" spans="1:5" hidden="1" x14ac:dyDescent="0.2">
      <c r="A14705" s="94" t="s">
        <v>38139</v>
      </c>
      <c r="B14705" t="s">
        <v>38140</v>
      </c>
      <c r="C14705" t="s">
        <v>243</v>
      </c>
      <c r="D14705">
        <v>4.99</v>
      </c>
      <c r="E14705" t="s">
        <v>30879</v>
      </c>
    </row>
    <row r="14706" spans="1:5" hidden="1" x14ac:dyDescent="0.2">
      <c r="A14706" s="94" t="s">
        <v>38141</v>
      </c>
      <c r="B14706" t="s">
        <v>38142</v>
      </c>
      <c r="C14706" t="s">
        <v>243</v>
      </c>
      <c r="D14706">
        <v>4.99</v>
      </c>
      <c r="E14706" t="s">
        <v>30879</v>
      </c>
    </row>
    <row r="14707" spans="1:5" hidden="1" x14ac:dyDescent="0.2">
      <c r="A14707" s="94" t="s">
        <v>38143</v>
      </c>
      <c r="B14707" t="s">
        <v>38144</v>
      </c>
      <c r="C14707" t="s">
        <v>243</v>
      </c>
      <c r="D14707">
        <v>6.44</v>
      </c>
      <c r="E14707" t="s">
        <v>30879</v>
      </c>
    </row>
    <row r="14708" spans="1:5" hidden="1" x14ac:dyDescent="0.2">
      <c r="A14708" s="94" t="s">
        <v>38145</v>
      </c>
      <c r="B14708" t="s">
        <v>38146</v>
      </c>
      <c r="C14708" t="s">
        <v>243</v>
      </c>
      <c r="D14708">
        <v>13.72</v>
      </c>
      <c r="E14708" t="s">
        <v>30879</v>
      </c>
    </row>
    <row r="14709" spans="1:5" hidden="1" x14ac:dyDescent="0.2">
      <c r="A14709" s="94" t="s">
        <v>38103</v>
      </c>
      <c r="B14709" t="s">
        <v>38104</v>
      </c>
      <c r="C14709" t="s">
        <v>243</v>
      </c>
      <c r="D14709">
        <v>1.92</v>
      </c>
      <c r="E14709" t="s">
        <v>30879</v>
      </c>
    </row>
    <row r="14710" spans="1:5" hidden="1" x14ac:dyDescent="0.2">
      <c r="A14710" s="94" t="s">
        <v>38105</v>
      </c>
      <c r="B14710" t="s">
        <v>38106</v>
      </c>
      <c r="C14710" t="s">
        <v>243</v>
      </c>
      <c r="D14710">
        <v>2.13</v>
      </c>
      <c r="E14710" t="s">
        <v>30879</v>
      </c>
    </row>
    <row r="14711" spans="1:5" hidden="1" x14ac:dyDescent="0.2">
      <c r="A14711" s="94" t="s">
        <v>38107</v>
      </c>
      <c r="B14711" t="s">
        <v>38108</v>
      </c>
      <c r="C14711" t="s">
        <v>243</v>
      </c>
      <c r="D14711">
        <v>2.44</v>
      </c>
      <c r="E14711" t="s">
        <v>30879</v>
      </c>
    </row>
    <row r="14712" spans="1:5" hidden="1" x14ac:dyDescent="0.2">
      <c r="A14712" s="94" t="s">
        <v>38109</v>
      </c>
      <c r="B14712" t="s">
        <v>38110</v>
      </c>
      <c r="C14712" t="s">
        <v>243</v>
      </c>
      <c r="D14712">
        <v>2.44</v>
      </c>
      <c r="E14712" t="s">
        <v>30879</v>
      </c>
    </row>
    <row r="14713" spans="1:5" hidden="1" x14ac:dyDescent="0.2">
      <c r="A14713" s="94" t="s">
        <v>38111</v>
      </c>
      <c r="B14713" t="s">
        <v>38112</v>
      </c>
      <c r="C14713" t="s">
        <v>243</v>
      </c>
      <c r="D14713">
        <v>2.97</v>
      </c>
      <c r="E14713" t="s">
        <v>30879</v>
      </c>
    </row>
    <row r="14714" spans="1:5" hidden="1" x14ac:dyDescent="0.2">
      <c r="A14714" s="94" t="s">
        <v>41481</v>
      </c>
      <c r="B14714" t="s">
        <v>41482</v>
      </c>
      <c r="C14714" t="s">
        <v>243</v>
      </c>
      <c r="D14714">
        <v>17.98</v>
      </c>
      <c r="E14714" t="s">
        <v>30879</v>
      </c>
    </row>
    <row r="14715" spans="1:5" hidden="1" x14ac:dyDescent="0.2">
      <c r="A14715" s="94" t="s">
        <v>37901</v>
      </c>
      <c r="B14715" t="s">
        <v>37902</v>
      </c>
      <c r="C14715" t="s">
        <v>243</v>
      </c>
      <c r="D14715">
        <v>6.4</v>
      </c>
      <c r="E14715" t="s">
        <v>30879</v>
      </c>
    </row>
    <row r="14716" spans="1:5" hidden="1" x14ac:dyDescent="0.2">
      <c r="A14716" s="94" t="s">
        <v>37903</v>
      </c>
      <c r="B14716" t="s">
        <v>37904</v>
      </c>
      <c r="C14716" t="s">
        <v>243</v>
      </c>
      <c r="D14716">
        <v>4.34</v>
      </c>
      <c r="E14716" t="s">
        <v>30879</v>
      </c>
    </row>
    <row r="14717" spans="1:5" hidden="1" x14ac:dyDescent="0.2">
      <c r="A14717" s="94" t="s">
        <v>38286</v>
      </c>
      <c r="B14717" t="s">
        <v>38287</v>
      </c>
      <c r="C14717" t="s">
        <v>8107</v>
      </c>
      <c r="D14717">
        <v>45.1</v>
      </c>
      <c r="E14717" t="s">
        <v>30879</v>
      </c>
    </row>
    <row r="14718" spans="1:5" hidden="1" x14ac:dyDescent="0.2">
      <c r="A14718" s="94" t="s">
        <v>38279</v>
      </c>
      <c r="B14718" t="s">
        <v>38280</v>
      </c>
      <c r="C14718" t="s">
        <v>243</v>
      </c>
      <c r="D14718">
        <v>4.54</v>
      </c>
      <c r="E14718" t="s">
        <v>30879</v>
      </c>
    </row>
    <row r="14719" spans="1:5" hidden="1" x14ac:dyDescent="0.2">
      <c r="A14719" s="94" t="s">
        <v>12370</v>
      </c>
      <c r="B14719" t="s">
        <v>12371</v>
      </c>
      <c r="C14719" t="s">
        <v>243</v>
      </c>
      <c r="D14719">
        <v>6.35</v>
      </c>
      <c r="E14719" t="s">
        <v>30879</v>
      </c>
    </row>
    <row r="14720" spans="1:5" hidden="1" x14ac:dyDescent="0.2">
      <c r="A14720" s="94" t="s">
        <v>38290</v>
      </c>
      <c r="B14720" t="s">
        <v>38291</v>
      </c>
      <c r="C14720" t="s">
        <v>243</v>
      </c>
      <c r="D14720">
        <v>22.41</v>
      </c>
      <c r="E14720" t="s">
        <v>30879</v>
      </c>
    </row>
    <row r="14721" spans="1:5" hidden="1" x14ac:dyDescent="0.2">
      <c r="A14721" s="94" t="s">
        <v>38292</v>
      </c>
      <c r="B14721" t="s">
        <v>38293</v>
      </c>
      <c r="C14721" t="s">
        <v>243</v>
      </c>
      <c r="D14721">
        <v>21.12</v>
      </c>
      <c r="E14721" t="s">
        <v>30879</v>
      </c>
    </row>
    <row r="14722" spans="1:5" hidden="1" x14ac:dyDescent="0.2">
      <c r="A14722" s="94" t="s">
        <v>38281</v>
      </c>
      <c r="B14722" t="s">
        <v>38282</v>
      </c>
      <c r="C14722" t="s">
        <v>243</v>
      </c>
      <c r="D14722">
        <v>2.5</v>
      </c>
      <c r="E14722" t="s">
        <v>30879</v>
      </c>
    </row>
    <row r="14723" spans="1:5" hidden="1" x14ac:dyDescent="0.2">
      <c r="A14723" s="94" t="s">
        <v>38288</v>
      </c>
      <c r="B14723" t="s">
        <v>38289</v>
      </c>
      <c r="C14723" t="s">
        <v>243</v>
      </c>
      <c r="D14723">
        <v>3.8</v>
      </c>
      <c r="E14723" t="s">
        <v>30879</v>
      </c>
    </row>
    <row r="14724" spans="1:5" hidden="1" x14ac:dyDescent="0.2">
      <c r="A14724" s="94" t="s">
        <v>38294</v>
      </c>
      <c r="B14724" t="s">
        <v>38295</v>
      </c>
      <c r="C14724" t="s">
        <v>243</v>
      </c>
      <c r="D14724">
        <v>27.6</v>
      </c>
      <c r="E14724" t="s">
        <v>30879</v>
      </c>
    </row>
    <row r="14725" spans="1:5" hidden="1" x14ac:dyDescent="0.2">
      <c r="A14725" s="94" t="s">
        <v>38283</v>
      </c>
      <c r="B14725" t="s">
        <v>38284</v>
      </c>
      <c r="C14725" t="s">
        <v>243</v>
      </c>
      <c r="D14725">
        <v>4.54</v>
      </c>
      <c r="E14725" t="s">
        <v>30879</v>
      </c>
    </row>
    <row r="14726" spans="1:5" hidden="1" x14ac:dyDescent="0.2">
      <c r="A14726" s="94" t="s">
        <v>38296</v>
      </c>
      <c r="B14726" t="s">
        <v>38297</v>
      </c>
      <c r="C14726" t="s">
        <v>243</v>
      </c>
      <c r="D14726">
        <v>5.28</v>
      </c>
      <c r="E14726" t="s">
        <v>30879</v>
      </c>
    </row>
    <row r="14727" spans="1:5" hidden="1" x14ac:dyDescent="0.2">
      <c r="A14727" s="94" t="s">
        <v>23423</v>
      </c>
      <c r="B14727" t="s">
        <v>38285</v>
      </c>
      <c r="C14727" t="s">
        <v>243</v>
      </c>
      <c r="D14727">
        <v>16.54</v>
      </c>
      <c r="E14727" t="s">
        <v>30879</v>
      </c>
    </row>
    <row r="14728" spans="1:5" hidden="1" x14ac:dyDescent="0.2">
      <c r="A14728" s="94" t="s">
        <v>37689</v>
      </c>
      <c r="B14728" t="s">
        <v>37690</v>
      </c>
      <c r="C14728" t="s">
        <v>243</v>
      </c>
      <c r="D14728">
        <v>18.78</v>
      </c>
      <c r="E14728" t="s">
        <v>30879</v>
      </c>
    </row>
    <row r="14729" spans="1:5" hidden="1" x14ac:dyDescent="0.2">
      <c r="A14729" s="94" t="s">
        <v>37747</v>
      </c>
      <c r="B14729" t="s">
        <v>37748</v>
      </c>
      <c r="C14729" t="s">
        <v>243</v>
      </c>
      <c r="D14729">
        <v>187.76</v>
      </c>
      <c r="E14729" t="s">
        <v>30879</v>
      </c>
    </row>
    <row r="14730" spans="1:5" hidden="1" x14ac:dyDescent="0.2">
      <c r="A14730" s="94" t="s">
        <v>37751</v>
      </c>
      <c r="B14730" t="s">
        <v>37752</v>
      </c>
      <c r="C14730" t="s">
        <v>243</v>
      </c>
      <c r="D14730">
        <v>42.35</v>
      </c>
      <c r="E14730" t="s">
        <v>30879</v>
      </c>
    </row>
    <row r="14731" spans="1:5" hidden="1" x14ac:dyDescent="0.2">
      <c r="A14731" s="94" t="s">
        <v>37855</v>
      </c>
      <c r="B14731" t="s">
        <v>37856</v>
      </c>
      <c r="C14731" t="s">
        <v>243</v>
      </c>
      <c r="D14731">
        <v>9.4499999999999993</v>
      </c>
      <c r="E14731" t="s">
        <v>30879</v>
      </c>
    </row>
    <row r="14732" spans="1:5" hidden="1" x14ac:dyDescent="0.2">
      <c r="A14732" s="94" t="s">
        <v>37857</v>
      </c>
      <c r="B14732" t="s">
        <v>37858</v>
      </c>
      <c r="C14732" t="s">
        <v>243</v>
      </c>
      <c r="D14732">
        <v>6.53</v>
      </c>
      <c r="E14732" t="s">
        <v>30879</v>
      </c>
    </row>
    <row r="14733" spans="1:5" hidden="1" x14ac:dyDescent="0.2">
      <c r="A14733" s="94" t="s">
        <v>37859</v>
      </c>
      <c r="B14733" t="s">
        <v>37860</v>
      </c>
      <c r="C14733" t="s">
        <v>243</v>
      </c>
      <c r="D14733">
        <v>6.73</v>
      </c>
      <c r="E14733" t="s">
        <v>30879</v>
      </c>
    </row>
    <row r="14734" spans="1:5" hidden="1" x14ac:dyDescent="0.2">
      <c r="A14734" s="94" t="s">
        <v>37861</v>
      </c>
      <c r="B14734" t="s">
        <v>37862</v>
      </c>
      <c r="C14734" t="s">
        <v>243</v>
      </c>
      <c r="D14734">
        <v>6.73</v>
      </c>
      <c r="E14734" t="s">
        <v>30879</v>
      </c>
    </row>
    <row r="14735" spans="1:5" hidden="1" x14ac:dyDescent="0.2">
      <c r="A14735" s="94" t="s">
        <v>37792</v>
      </c>
      <c r="B14735" t="s">
        <v>37793</v>
      </c>
      <c r="C14735" t="s">
        <v>284</v>
      </c>
      <c r="D14735">
        <v>576.65</v>
      </c>
      <c r="E14735" t="s">
        <v>30879</v>
      </c>
    </row>
    <row r="14736" spans="1:5" hidden="1" x14ac:dyDescent="0.2">
      <c r="A14736" s="94" t="s">
        <v>12372</v>
      </c>
      <c r="B14736" t="s">
        <v>12373</v>
      </c>
      <c r="C14736" t="s">
        <v>284</v>
      </c>
      <c r="D14736">
        <v>75.599999999999994</v>
      </c>
      <c r="E14736" t="s">
        <v>30879</v>
      </c>
    </row>
    <row r="14737" spans="1:5" hidden="1" x14ac:dyDescent="0.2">
      <c r="A14737" s="94" t="s">
        <v>12374</v>
      </c>
      <c r="B14737" t="s">
        <v>12375</v>
      </c>
      <c r="C14737" t="s">
        <v>284</v>
      </c>
      <c r="D14737">
        <v>151.22</v>
      </c>
      <c r="E14737" t="s">
        <v>30879</v>
      </c>
    </row>
    <row r="14738" spans="1:5" hidden="1" x14ac:dyDescent="0.2">
      <c r="A14738" s="94" t="s">
        <v>37790</v>
      </c>
      <c r="B14738" t="s">
        <v>37791</v>
      </c>
      <c r="C14738" t="s">
        <v>2424</v>
      </c>
      <c r="D14738">
        <v>13.18</v>
      </c>
      <c r="E14738" t="s">
        <v>30879</v>
      </c>
    </row>
    <row r="14739" spans="1:5" hidden="1" x14ac:dyDescent="0.2">
      <c r="A14739" s="94" t="s">
        <v>37794</v>
      </c>
      <c r="B14739" t="s">
        <v>37795</v>
      </c>
      <c r="C14739" t="s">
        <v>284</v>
      </c>
      <c r="D14739">
        <v>287.81</v>
      </c>
      <c r="E14739" t="s">
        <v>30879</v>
      </c>
    </row>
    <row r="14740" spans="1:5" hidden="1" x14ac:dyDescent="0.2">
      <c r="A14740" s="94" t="s">
        <v>37796</v>
      </c>
      <c r="B14740" t="s">
        <v>37797</v>
      </c>
      <c r="C14740" t="s">
        <v>284</v>
      </c>
      <c r="D14740">
        <v>863.34</v>
      </c>
      <c r="E14740" t="s">
        <v>30879</v>
      </c>
    </row>
    <row r="14741" spans="1:5" hidden="1" x14ac:dyDescent="0.2">
      <c r="A14741" s="94" t="s">
        <v>12376</v>
      </c>
      <c r="B14741" t="s">
        <v>12377</v>
      </c>
      <c r="C14741" t="s">
        <v>284</v>
      </c>
      <c r="D14741">
        <v>75.89</v>
      </c>
      <c r="E14741" t="s">
        <v>30879</v>
      </c>
    </row>
    <row r="14742" spans="1:5" hidden="1" x14ac:dyDescent="0.2">
      <c r="A14742" s="94" t="s">
        <v>12378</v>
      </c>
      <c r="B14742" t="s">
        <v>12379</v>
      </c>
      <c r="C14742" t="s">
        <v>284</v>
      </c>
      <c r="D14742">
        <v>151.75</v>
      </c>
      <c r="E14742" t="s">
        <v>30879</v>
      </c>
    </row>
    <row r="14743" spans="1:5" hidden="1" x14ac:dyDescent="0.2">
      <c r="A14743" s="94" t="s">
        <v>37798</v>
      </c>
      <c r="B14743" t="s">
        <v>37799</v>
      </c>
      <c r="C14743" t="s">
        <v>2424</v>
      </c>
      <c r="D14743">
        <v>13.59</v>
      </c>
      <c r="E14743" t="s">
        <v>30879</v>
      </c>
    </row>
    <row r="14744" spans="1:5" hidden="1" x14ac:dyDescent="0.2">
      <c r="A14744" s="94" t="s">
        <v>37825</v>
      </c>
      <c r="B14744" t="s">
        <v>37826</v>
      </c>
      <c r="C14744" t="s">
        <v>243</v>
      </c>
      <c r="D14744">
        <v>6.08</v>
      </c>
      <c r="E14744" t="s">
        <v>30879</v>
      </c>
    </row>
    <row r="14745" spans="1:5" hidden="1" x14ac:dyDescent="0.2">
      <c r="A14745" s="94" t="s">
        <v>37935</v>
      </c>
      <c r="B14745" t="s">
        <v>37936</v>
      </c>
      <c r="C14745" t="s">
        <v>243</v>
      </c>
      <c r="D14745">
        <v>7.76</v>
      </c>
      <c r="E14745" t="s">
        <v>30879</v>
      </c>
    </row>
    <row r="14746" spans="1:5" hidden="1" x14ac:dyDescent="0.2">
      <c r="A14746" s="94" t="s">
        <v>37829</v>
      </c>
      <c r="B14746" t="s">
        <v>37830</v>
      </c>
      <c r="C14746" t="s">
        <v>243</v>
      </c>
      <c r="D14746">
        <v>20.149999999999999</v>
      </c>
      <c r="E14746" t="s">
        <v>30879</v>
      </c>
    </row>
    <row r="14747" spans="1:5" hidden="1" x14ac:dyDescent="0.2">
      <c r="A14747" s="94" t="s">
        <v>37827</v>
      </c>
      <c r="B14747" t="s">
        <v>37828</v>
      </c>
      <c r="C14747" t="s">
        <v>243</v>
      </c>
      <c r="D14747">
        <v>3.64</v>
      </c>
      <c r="E14747" t="s">
        <v>30879</v>
      </c>
    </row>
    <row r="14748" spans="1:5" hidden="1" x14ac:dyDescent="0.2">
      <c r="A14748" s="94" t="s">
        <v>37845</v>
      </c>
      <c r="B14748" t="s">
        <v>37846</v>
      </c>
      <c r="C14748" t="s">
        <v>243</v>
      </c>
      <c r="D14748">
        <v>5.62</v>
      </c>
      <c r="E14748" t="s">
        <v>30879</v>
      </c>
    </row>
    <row r="14749" spans="1:5" hidden="1" x14ac:dyDescent="0.2">
      <c r="A14749" s="94" t="s">
        <v>37847</v>
      </c>
      <c r="B14749" t="s">
        <v>37848</v>
      </c>
      <c r="C14749" t="s">
        <v>243</v>
      </c>
      <c r="D14749">
        <v>22.02</v>
      </c>
      <c r="E14749" t="s">
        <v>30879</v>
      </c>
    </row>
    <row r="14750" spans="1:5" hidden="1" x14ac:dyDescent="0.2">
      <c r="A14750" s="94" t="s">
        <v>37863</v>
      </c>
      <c r="B14750" t="s">
        <v>37864</v>
      </c>
      <c r="C14750" t="s">
        <v>243</v>
      </c>
      <c r="D14750">
        <v>7.48</v>
      </c>
      <c r="E14750" t="s">
        <v>30879</v>
      </c>
    </row>
    <row r="14751" spans="1:5" hidden="1" x14ac:dyDescent="0.2">
      <c r="A14751" s="94" t="s">
        <v>37865</v>
      </c>
      <c r="B14751" t="s">
        <v>37866</v>
      </c>
      <c r="C14751" t="s">
        <v>243</v>
      </c>
      <c r="D14751">
        <v>10.44</v>
      </c>
      <c r="E14751" t="s">
        <v>30879</v>
      </c>
    </row>
    <row r="14752" spans="1:5" hidden="1" x14ac:dyDescent="0.2">
      <c r="A14752" s="94" t="s">
        <v>12380</v>
      </c>
      <c r="B14752" t="s">
        <v>12381</v>
      </c>
      <c r="C14752" t="s">
        <v>284</v>
      </c>
      <c r="D14752">
        <v>489.38</v>
      </c>
      <c r="E14752" t="s">
        <v>30879</v>
      </c>
    </row>
    <row r="14753" spans="1:5" hidden="1" x14ac:dyDescent="0.2">
      <c r="A14753" s="94" t="s">
        <v>23424</v>
      </c>
      <c r="B14753" t="s">
        <v>23425</v>
      </c>
      <c r="C14753" t="s">
        <v>284</v>
      </c>
      <c r="D14753" s="684">
        <v>1075.6099999999999</v>
      </c>
      <c r="E14753" t="s">
        <v>30879</v>
      </c>
    </row>
    <row r="14754" spans="1:5" hidden="1" x14ac:dyDescent="0.2">
      <c r="A14754" s="94" t="s">
        <v>1561</v>
      </c>
      <c r="B14754" t="s">
        <v>1562</v>
      </c>
      <c r="C14754" t="s">
        <v>284</v>
      </c>
      <c r="D14754">
        <v>84.82</v>
      </c>
      <c r="E14754" t="s">
        <v>30879</v>
      </c>
    </row>
    <row r="14755" spans="1:5" hidden="1" x14ac:dyDescent="0.2">
      <c r="A14755" s="94" t="s">
        <v>1563</v>
      </c>
      <c r="B14755" t="s">
        <v>37803</v>
      </c>
      <c r="C14755" t="s">
        <v>284</v>
      </c>
      <c r="D14755">
        <v>169.67</v>
      </c>
      <c r="E14755" t="s">
        <v>30879</v>
      </c>
    </row>
    <row r="14756" spans="1:5" hidden="1" x14ac:dyDescent="0.2">
      <c r="A14756" s="94" t="s">
        <v>37814</v>
      </c>
      <c r="B14756" t="s">
        <v>37815</v>
      </c>
      <c r="C14756" t="s">
        <v>284</v>
      </c>
      <c r="D14756">
        <v>354.95</v>
      </c>
      <c r="E14756" t="s">
        <v>30879</v>
      </c>
    </row>
    <row r="14757" spans="1:5" hidden="1" x14ac:dyDescent="0.2">
      <c r="A14757" s="94" t="s">
        <v>1564</v>
      </c>
      <c r="B14757" t="s">
        <v>37800</v>
      </c>
      <c r="C14757" t="s">
        <v>2424</v>
      </c>
      <c r="D14757">
        <v>5.67</v>
      </c>
      <c r="E14757" t="s">
        <v>30879</v>
      </c>
    </row>
    <row r="14758" spans="1:5" hidden="1" x14ac:dyDescent="0.2">
      <c r="A14758" s="94" t="s">
        <v>37812</v>
      </c>
      <c r="B14758" t="s">
        <v>37813</v>
      </c>
      <c r="C14758" t="s">
        <v>243</v>
      </c>
      <c r="D14758">
        <v>27.01</v>
      </c>
      <c r="E14758" t="s">
        <v>30879</v>
      </c>
    </row>
    <row r="14759" spans="1:5" hidden="1" x14ac:dyDescent="0.2">
      <c r="A14759" s="94" t="s">
        <v>37806</v>
      </c>
      <c r="B14759" t="s">
        <v>37807</v>
      </c>
      <c r="C14759" t="s">
        <v>284</v>
      </c>
      <c r="D14759">
        <v>863.34</v>
      </c>
      <c r="E14759" t="s">
        <v>30879</v>
      </c>
    </row>
    <row r="14760" spans="1:5" hidden="1" x14ac:dyDescent="0.2">
      <c r="A14760" s="94" t="s">
        <v>37804</v>
      </c>
      <c r="B14760" t="s">
        <v>37805</v>
      </c>
      <c r="C14760" t="s">
        <v>2424</v>
      </c>
      <c r="D14760">
        <v>43.79</v>
      </c>
      <c r="E14760" t="s">
        <v>30879</v>
      </c>
    </row>
    <row r="14761" spans="1:5" hidden="1" x14ac:dyDescent="0.2">
      <c r="A14761" s="94" t="s">
        <v>37808</v>
      </c>
      <c r="B14761" t="s">
        <v>37809</v>
      </c>
      <c r="C14761" t="s">
        <v>284</v>
      </c>
      <c r="D14761">
        <v>894.12</v>
      </c>
      <c r="E14761" t="s">
        <v>30879</v>
      </c>
    </row>
    <row r="14762" spans="1:5" hidden="1" x14ac:dyDescent="0.2">
      <c r="A14762" s="94" t="s">
        <v>1565</v>
      </c>
      <c r="B14762" t="s">
        <v>2767</v>
      </c>
      <c r="C14762" t="s">
        <v>284</v>
      </c>
      <c r="D14762">
        <v>87.66</v>
      </c>
      <c r="E14762" t="s">
        <v>30879</v>
      </c>
    </row>
    <row r="14763" spans="1:5" hidden="1" x14ac:dyDescent="0.2">
      <c r="A14763" s="94" t="s">
        <v>2768</v>
      </c>
      <c r="B14763" t="s">
        <v>2769</v>
      </c>
      <c r="C14763" t="s">
        <v>284</v>
      </c>
      <c r="D14763">
        <v>175.37</v>
      </c>
      <c r="E14763" t="s">
        <v>30879</v>
      </c>
    </row>
    <row r="14764" spans="1:5" hidden="1" x14ac:dyDescent="0.2">
      <c r="A14764" s="94" t="s">
        <v>2770</v>
      </c>
      <c r="B14764" t="s">
        <v>2771</v>
      </c>
      <c r="C14764" t="s">
        <v>2424</v>
      </c>
      <c r="D14764">
        <v>5.85</v>
      </c>
      <c r="E14764" t="s">
        <v>30879</v>
      </c>
    </row>
    <row r="14765" spans="1:5" hidden="1" x14ac:dyDescent="0.2">
      <c r="A14765" s="94" t="s">
        <v>12382</v>
      </c>
      <c r="B14765" t="s">
        <v>12383</v>
      </c>
      <c r="C14765" t="s">
        <v>243</v>
      </c>
      <c r="D14765">
        <v>36.130000000000003</v>
      </c>
      <c r="E14765" t="s">
        <v>30879</v>
      </c>
    </row>
    <row r="14766" spans="1:5" hidden="1" x14ac:dyDescent="0.2">
      <c r="A14766" s="94" t="s">
        <v>37810</v>
      </c>
      <c r="B14766" t="s">
        <v>37811</v>
      </c>
      <c r="C14766" t="s">
        <v>243</v>
      </c>
      <c r="D14766">
        <v>49.2</v>
      </c>
      <c r="E14766" t="s">
        <v>30879</v>
      </c>
    </row>
    <row r="14767" spans="1:5" hidden="1" x14ac:dyDescent="0.2">
      <c r="A14767" s="94" t="s">
        <v>12384</v>
      </c>
      <c r="B14767" t="s">
        <v>12385</v>
      </c>
      <c r="C14767" t="s">
        <v>243</v>
      </c>
      <c r="D14767">
        <v>15.58</v>
      </c>
      <c r="E14767" t="s">
        <v>30879</v>
      </c>
    </row>
    <row r="14768" spans="1:5" hidden="1" x14ac:dyDescent="0.2">
      <c r="A14768" s="94" t="s">
        <v>12386</v>
      </c>
      <c r="B14768" t="s">
        <v>12387</v>
      </c>
      <c r="C14768" t="s">
        <v>243</v>
      </c>
      <c r="D14768">
        <v>22.43</v>
      </c>
      <c r="E14768" t="s">
        <v>30879</v>
      </c>
    </row>
    <row r="14769" spans="1:5" hidden="1" x14ac:dyDescent="0.2">
      <c r="A14769" s="94" t="s">
        <v>12388</v>
      </c>
      <c r="B14769" t="s">
        <v>12389</v>
      </c>
      <c r="C14769" t="s">
        <v>243</v>
      </c>
      <c r="D14769">
        <v>8.85</v>
      </c>
      <c r="E14769" t="s">
        <v>30879</v>
      </c>
    </row>
    <row r="14770" spans="1:5" hidden="1" x14ac:dyDescent="0.2">
      <c r="A14770" s="94" t="s">
        <v>37839</v>
      </c>
      <c r="B14770" t="s">
        <v>37840</v>
      </c>
      <c r="C14770" t="s">
        <v>243</v>
      </c>
      <c r="D14770">
        <v>2.11</v>
      </c>
      <c r="E14770" t="s">
        <v>30879</v>
      </c>
    </row>
    <row r="14771" spans="1:5" hidden="1" x14ac:dyDescent="0.2">
      <c r="A14771" s="94" t="s">
        <v>37849</v>
      </c>
      <c r="B14771" t="s">
        <v>37850</v>
      </c>
      <c r="C14771" t="s">
        <v>243</v>
      </c>
      <c r="D14771">
        <v>2.46</v>
      </c>
      <c r="E14771" t="s">
        <v>30879</v>
      </c>
    </row>
    <row r="14772" spans="1:5" hidden="1" x14ac:dyDescent="0.2">
      <c r="A14772" s="94" t="s">
        <v>37817</v>
      </c>
      <c r="B14772" t="s">
        <v>37818</v>
      </c>
      <c r="C14772" t="s">
        <v>243</v>
      </c>
      <c r="D14772">
        <v>17.010000000000002</v>
      </c>
      <c r="E14772" t="s">
        <v>30879</v>
      </c>
    </row>
    <row r="14773" spans="1:5" hidden="1" x14ac:dyDescent="0.2">
      <c r="A14773" s="94" t="s">
        <v>37821</v>
      </c>
      <c r="B14773" t="s">
        <v>37822</v>
      </c>
      <c r="C14773" t="s">
        <v>243</v>
      </c>
      <c r="D14773">
        <v>4.96</v>
      </c>
      <c r="E14773" t="s">
        <v>30879</v>
      </c>
    </row>
    <row r="14774" spans="1:5" hidden="1" x14ac:dyDescent="0.2">
      <c r="A14774" s="94" t="s">
        <v>37823</v>
      </c>
      <c r="B14774" t="s">
        <v>37824</v>
      </c>
      <c r="C14774" t="s">
        <v>243</v>
      </c>
      <c r="D14774">
        <v>5.5</v>
      </c>
      <c r="E14774" t="s">
        <v>30879</v>
      </c>
    </row>
    <row r="14775" spans="1:5" hidden="1" x14ac:dyDescent="0.2">
      <c r="A14775" s="94" t="s">
        <v>37819</v>
      </c>
      <c r="B14775" t="s">
        <v>37820</v>
      </c>
      <c r="C14775" t="s">
        <v>243</v>
      </c>
      <c r="D14775">
        <v>13.38</v>
      </c>
      <c r="E14775" t="s">
        <v>30879</v>
      </c>
    </row>
    <row r="14776" spans="1:5" hidden="1" x14ac:dyDescent="0.2">
      <c r="A14776" s="94" t="s">
        <v>37841</v>
      </c>
      <c r="B14776" t="s">
        <v>37842</v>
      </c>
      <c r="C14776" t="s">
        <v>243</v>
      </c>
      <c r="D14776">
        <v>8.2100000000000009</v>
      </c>
      <c r="E14776" t="s">
        <v>30879</v>
      </c>
    </row>
    <row r="14777" spans="1:5" hidden="1" x14ac:dyDescent="0.2">
      <c r="A14777" s="94" t="s">
        <v>37835</v>
      </c>
      <c r="B14777" t="s">
        <v>37836</v>
      </c>
      <c r="C14777" t="s">
        <v>243</v>
      </c>
      <c r="D14777">
        <v>11.81</v>
      </c>
      <c r="E14777" t="s">
        <v>30879</v>
      </c>
    </row>
    <row r="14778" spans="1:5" hidden="1" x14ac:dyDescent="0.2">
      <c r="A14778" s="94" t="s">
        <v>37851</v>
      </c>
      <c r="B14778" t="s">
        <v>37852</v>
      </c>
      <c r="C14778" t="s">
        <v>243</v>
      </c>
      <c r="D14778">
        <v>10.02</v>
      </c>
      <c r="E14778" t="s">
        <v>30879</v>
      </c>
    </row>
    <row r="14779" spans="1:5" hidden="1" x14ac:dyDescent="0.2">
      <c r="A14779" s="94" t="s">
        <v>37663</v>
      </c>
      <c r="B14779" t="s">
        <v>37664</v>
      </c>
      <c r="C14779" t="s">
        <v>243</v>
      </c>
      <c r="D14779">
        <v>18.260000000000002</v>
      </c>
      <c r="E14779" t="s">
        <v>30879</v>
      </c>
    </row>
    <row r="14780" spans="1:5" hidden="1" x14ac:dyDescent="0.2">
      <c r="A14780" s="94" t="s">
        <v>37843</v>
      </c>
      <c r="B14780" t="s">
        <v>37844</v>
      </c>
      <c r="C14780" t="s">
        <v>243</v>
      </c>
      <c r="D14780">
        <v>8.2100000000000009</v>
      </c>
      <c r="E14780" t="s">
        <v>30879</v>
      </c>
    </row>
    <row r="14781" spans="1:5" hidden="1" x14ac:dyDescent="0.2">
      <c r="A14781" s="94" t="s">
        <v>37837</v>
      </c>
      <c r="B14781" t="s">
        <v>37838</v>
      </c>
      <c r="C14781" t="s">
        <v>243</v>
      </c>
      <c r="D14781">
        <v>11.81</v>
      </c>
      <c r="E14781" t="s">
        <v>30879</v>
      </c>
    </row>
    <row r="14782" spans="1:5" hidden="1" x14ac:dyDescent="0.2">
      <c r="A14782" s="94" t="s">
        <v>37853</v>
      </c>
      <c r="B14782" t="s">
        <v>37854</v>
      </c>
      <c r="C14782" t="s">
        <v>243</v>
      </c>
      <c r="D14782">
        <v>10.02</v>
      </c>
      <c r="E14782" t="s">
        <v>30879</v>
      </c>
    </row>
    <row r="14783" spans="1:5" hidden="1" x14ac:dyDescent="0.2">
      <c r="A14783" s="94" t="s">
        <v>37867</v>
      </c>
      <c r="B14783" t="s">
        <v>37868</v>
      </c>
      <c r="C14783" t="s">
        <v>243</v>
      </c>
      <c r="D14783">
        <v>11.67</v>
      </c>
      <c r="E14783" t="s">
        <v>30879</v>
      </c>
    </row>
    <row r="14784" spans="1:5" hidden="1" x14ac:dyDescent="0.2">
      <c r="A14784" s="94" t="s">
        <v>23426</v>
      </c>
      <c r="B14784" t="s">
        <v>23427</v>
      </c>
      <c r="C14784" t="s">
        <v>2424</v>
      </c>
      <c r="D14784">
        <v>21.95</v>
      </c>
      <c r="E14784" t="s">
        <v>30879</v>
      </c>
    </row>
    <row r="14785" spans="1:5" hidden="1" x14ac:dyDescent="0.2">
      <c r="A14785" s="94" t="s">
        <v>37899</v>
      </c>
      <c r="B14785" t="s">
        <v>37900</v>
      </c>
      <c r="C14785" t="s">
        <v>243</v>
      </c>
      <c r="D14785">
        <v>152.68</v>
      </c>
      <c r="E14785" t="s">
        <v>30879</v>
      </c>
    </row>
    <row r="14786" spans="1:5" hidden="1" x14ac:dyDescent="0.2">
      <c r="A14786" s="94" t="s">
        <v>12390</v>
      </c>
      <c r="B14786" t="s">
        <v>12391</v>
      </c>
      <c r="C14786" t="s">
        <v>284</v>
      </c>
      <c r="D14786">
        <v>285.88</v>
      </c>
      <c r="E14786" t="s">
        <v>30879</v>
      </c>
    </row>
    <row r="14787" spans="1:5" hidden="1" x14ac:dyDescent="0.2">
      <c r="A14787" s="94" t="s">
        <v>37959</v>
      </c>
      <c r="B14787" t="s">
        <v>37960</v>
      </c>
      <c r="C14787" t="s">
        <v>243</v>
      </c>
      <c r="D14787">
        <v>77.48</v>
      </c>
      <c r="E14787" t="s">
        <v>30879</v>
      </c>
    </row>
    <row r="14788" spans="1:5" hidden="1" x14ac:dyDescent="0.2">
      <c r="A14788" s="94" t="s">
        <v>3673</v>
      </c>
      <c r="B14788" t="s">
        <v>23428</v>
      </c>
      <c r="C14788" t="s">
        <v>11192</v>
      </c>
      <c r="D14788">
        <v>2.67</v>
      </c>
      <c r="E14788" t="s">
        <v>30879</v>
      </c>
    </row>
    <row r="14789" spans="1:5" hidden="1" x14ac:dyDescent="0.2">
      <c r="A14789" s="94" t="s">
        <v>12392</v>
      </c>
      <c r="B14789" t="s">
        <v>12393</v>
      </c>
      <c r="C14789" t="s">
        <v>243</v>
      </c>
      <c r="D14789">
        <v>96.35</v>
      </c>
      <c r="E14789" t="s">
        <v>30879</v>
      </c>
    </row>
    <row r="14790" spans="1:5" hidden="1" x14ac:dyDescent="0.2">
      <c r="A14790" s="94" t="s">
        <v>3674</v>
      </c>
      <c r="B14790" t="s">
        <v>39131</v>
      </c>
      <c r="C14790" t="s">
        <v>11192</v>
      </c>
      <c r="D14790">
        <v>2.78</v>
      </c>
      <c r="E14790" t="s">
        <v>30879</v>
      </c>
    </row>
    <row r="14791" spans="1:5" hidden="1" x14ac:dyDescent="0.2">
      <c r="A14791" s="94" t="s">
        <v>6777</v>
      </c>
      <c r="B14791" t="s">
        <v>6778</v>
      </c>
      <c r="C14791" t="s">
        <v>11192</v>
      </c>
      <c r="D14791">
        <v>3.41</v>
      </c>
      <c r="E14791" t="s">
        <v>30879</v>
      </c>
    </row>
    <row r="14792" spans="1:5" hidden="1" x14ac:dyDescent="0.2">
      <c r="A14792" s="94" t="s">
        <v>12394</v>
      </c>
      <c r="B14792" t="s">
        <v>12395</v>
      </c>
      <c r="C14792" t="s">
        <v>11192</v>
      </c>
      <c r="D14792">
        <v>3.04</v>
      </c>
      <c r="E14792" t="s">
        <v>30879</v>
      </c>
    </row>
    <row r="14793" spans="1:5" hidden="1" x14ac:dyDescent="0.2">
      <c r="A14793" s="94" t="s">
        <v>37699</v>
      </c>
      <c r="B14793" t="s">
        <v>37700</v>
      </c>
      <c r="C14793" t="s">
        <v>243</v>
      </c>
      <c r="D14793">
        <v>6.21</v>
      </c>
      <c r="E14793" t="s">
        <v>30879</v>
      </c>
    </row>
    <row r="14794" spans="1:5" hidden="1" x14ac:dyDescent="0.2">
      <c r="A14794" s="94" t="s">
        <v>37701</v>
      </c>
      <c r="B14794" t="s">
        <v>37702</v>
      </c>
      <c r="C14794" t="s">
        <v>243</v>
      </c>
      <c r="D14794">
        <v>7.04</v>
      </c>
      <c r="E14794" t="s">
        <v>30879</v>
      </c>
    </row>
    <row r="14795" spans="1:5" hidden="1" x14ac:dyDescent="0.2">
      <c r="A14795" s="94" t="s">
        <v>37709</v>
      </c>
      <c r="B14795" t="s">
        <v>37710</v>
      </c>
      <c r="C14795" t="s">
        <v>243</v>
      </c>
      <c r="D14795">
        <v>8.4600000000000009</v>
      </c>
      <c r="E14795" t="s">
        <v>30879</v>
      </c>
    </row>
    <row r="14796" spans="1:5" hidden="1" x14ac:dyDescent="0.2">
      <c r="A14796" s="94" t="s">
        <v>37711</v>
      </c>
      <c r="B14796" t="s">
        <v>37712</v>
      </c>
      <c r="C14796" t="s">
        <v>243</v>
      </c>
      <c r="D14796">
        <v>8.83</v>
      </c>
      <c r="E14796" t="s">
        <v>30879</v>
      </c>
    </row>
    <row r="14797" spans="1:5" hidden="1" x14ac:dyDescent="0.2">
      <c r="A14797" s="94" t="s">
        <v>37737</v>
      </c>
      <c r="B14797" t="s">
        <v>37738</v>
      </c>
      <c r="C14797" t="s">
        <v>243</v>
      </c>
      <c r="D14797">
        <v>9.39</v>
      </c>
      <c r="E14797" t="s">
        <v>30879</v>
      </c>
    </row>
    <row r="14798" spans="1:5" hidden="1" x14ac:dyDescent="0.2">
      <c r="A14798" s="94" t="s">
        <v>37713</v>
      </c>
      <c r="B14798" t="s">
        <v>37714</v>
      </c>
      <c r="C14798" t="s">
        <v>243</v>
      </c>
      <c r="D14798">
        <v>10.71</v>
      </c>
      <c r="E14798" t="s">
        <v>30879</v>
      </c>
    </row>
    <row r="14799" spans="1:5" hidden="1" x14ac:dyDescent="0.2">
      <c r="A14799" s="94" t="s">
        <v>37715</v>
      </c>
      <c r="B14799" t="s">
        <v>37716</v>
      </c>
      <c r="C14799" t="s">
        <v>243</v>
      </c>
      <c r="D14799">
        <v>12.48</v>
      </c>
      <c r="E14799" t="s">
        <v>30879</v>
      </c>
    </row>
    <row r="14800" spans="1:5" hidden="1" x14ac:dyDescent="0.2">
      <c r="A14800" s="94" t="s">
        <v>37723</v>
      </c>
      <c r="B14800" t="s">
        <v>37724</v>
      </c>
      <c r="C14800" t="s">
        <v>243</v>
      </c>
      <c r="D14800">
        <v>6.1</v>
      </c>
      <c r="E14800" t="s">
        <v>30879</v>
      </c>
    </row>
    <row r="14801" spans="1:5" hidden="1" x14ac:dyDescent="0.2">
      <c r="A14801" s="94" t="s">
        <v>37691</v>
      </c>
      <c r="B14801" t="s">
        <v>37692</v>
      </c>
      <c r="C14801" t="s">
        <v>243</v>
      </c>
      <c r="D14801">
        <v>8.26</v>
      </c>
      <c r="E14801" t="s">
        <v>30879</v>
      </c>
    </row>
    <row r="14802" spans="1:5" hidden="1" x14ac:dyDescent="0.2">
      <c r="A14802" s="94" t="s">
        <v>37725</v>
      </c>
      <c r="B14802" t="s">
        <v>37726</v>
      </c>
      <c r="C14802" t="s">
        <v>243</v>
      </c>
      <c r="D14802">
        <v>6.47</v>
      </c>
      <c r="E14802" t="s">
        <v>30879</v>
      </c>
    </row>
    <row r="14803" spans="1:5" hidden="1" x14ac:dyDescent="0.2">
      <c r="A14803" s="94" t="s">
        <v>37739</v>
      </c>
      <c r="B14803" t="s">
        <v>37740</v>
      </c>
      <c r="C14803" t="s">
        <v>243</v>
      </c>
      <c r="D14803">
        <v>6.76</v>
      </c>
      <c r="E14803" t="s">
        <v>30879</v>
      </c>
    </row>
    <row r="14804" spans="1:5" hidden="1" x14ac:dyDescent="0.2">
      <c r="A14804" s="94" t="s">
        <v>37729</v>
      </c>
      <c r="B14804" t="s">
        <v>37730</v>
      </c>
      <c r="C14804" t="s">
        <v>243</v>
      </c>
      <c r="D14804">
        <v>6.1</v>
      </c>
      <c r="E14804" t="s">
        <v>30879</v>
      </c>
    </row>
    <row r="14805" spans="1:5" hidden="1" x14ac:dyDescent="0.2">
      <c r="A14805" s="94" t="s">
        <v>37731</v>
      </c>
      <c r="B14805" t="s">
        <v>37732</v>
      </c>
      <c r="C14805" t="s">
        <v>243</v>
      </c>
      <c r="D14805">
        <v>2.63</v>
      </c>
      <c r="E14805" t="s">
        <v>30879</v>
      </c>
    </row>
    <row r="14806" spans="1:5" hidden="1" x14ac:dyDescent="0.2">
      <c r="A14806" s="94" t="s">
        <v>37733</v>
      </c>
      <c r="B14806" t="s">
        <v>37734</v>
      </c>
      <c r="C14806" t="s">
        <v>243</v>
      </c>
      <c r="D14806">
        <v>3.01</v>
      </c>
      <c r="E14806" t="s">
        <v>30879</v>
      </c>
    </row>
    <row r="14807" spans="1:5" hidden="1" x14ac:dyDescent="0.2">
      <c r="A14807" s="94" t="s">
        <v>37693</v>
      </c>
      <c r="B14807" t="s">
        <v>37694</v>
      </c>
      <c r="C14807" t="s">
        <v>243</v>
      </c>
      <c r="D14807">
        <v>4.33</v>
      </c>
      <c r="E14807" t="s">
        <v>30879</v>
      </c>
    </row>
    <row r="14808" spans="1:5" hidden="1" x14ac:dyDescent="0.2">
      <c r="A14808" s="94" t="s">
        <v>37719</v>
      </c>
      <c r="B14808" t="s">
        <v>37720</v>
      </c>
      <c r="C14808" t="s">
        <v>243</v>
      </c>
      <c r="D14808">
        <v>6.21</v>
      </c>
      <c r="E14808" t="s">
        <v>30879</v>
      </c>
    </row>
    <row r="14809" spans="1:5" hidden="1" x14ac:dyDescent="0.2">
      <c r="A14809" s="94" t="s">
        <v>37721</v>
      </c>
      <c r="B14809" t="s">
        <v>37722</v>
      </c>
      <c r="C14809" t="s">
        <v>243</v>
      </c>
      <c r="D14809">
        <v>6.67</v>
      </c>
      <c r="E14809" t="s">
        <v>30879</v>
      </c>
    </row>
    <row r="14810" spans="1:5" hidden="1" x14ac:dyDescent="0.2">
      <c r="A14810" s="94" t="s">
        <v>37735</v>
      </c>
      <c r="B14810" t="s">
        <v>37736</v>
      </c>
      <c r="C14810" t="s">
        <v>243</v>
      </c>
      <c r="D14810">
        <v>6.58</v>
      </c>
      <c r="E14810" t="s">
        <v>30879</v>
      </c>
    </row>
    <row r="14811" spans="1:5" hidden="1" x14ac:dyDescent="0.2">
      <c r="A14811" s="94" t="s">
        <v>37703</v>
      </c>
      <c r="B14811" t="s">
        <v>37704</v>
      </c>
      <c r="C14811" t="s">
        <v>243</v>
      </c>
      <c r="D14811">
        <v>6.58</v>
      </c>
      <c r="E14811" t="s">
        <v>30879</v>
      </c>
    </row>
    <row r="14812" spans="1:5" hidden="1" x14ac:dyDescent="0.2">
      <c r="A14812" s="94" t="s">
        <v>37705</v>
      </c>
      <c r="B14812" t="s">
        <v>37706</v>
      </c>
      <c r="C14812" t="s">
        <v>243</v>
      </c>
      <c r="D14812">
        <v>7.88</v>
      </c>
      <c r="E14812" t="s">
        <v>30879</v>
      </c>
    </row>
    <row r="14813" spans="1:5" hidden="1" x14ac:dyDescent="0.2">
      <c r="A14813" s="94" t="s">
        <v>37717</v>
      </c>
      <c r="B14813" t="s">
        <v>37718</v>
      </c>
      <c r="C14813" t="s">
        <v>243</v>
      </c>
      <c r="D14813">
        <v>13.98</v>
      </c>
      <c r="E14813" t="s">
        <v>30879</v>
      </c>
    </row>
    <row r="14814" spans="1:5" hidden="1" x14ac:dyDescent="0.2">
      <c r="A14814" s="94" t="s">
        <v>37741</v>
      </c>
      <c r="B14814" t="s">
        <v>37742</v>
      </c>
      <c r="C14814" t="s">
        <v>243</v>
      </c>
      <c r="D14814">
        <v>8.26</v>
      </c>
      <c r="E14814" t="s">
        <v>30879</v>
      </c>
    </row>
    <row r="14815" spans="1:5" hidden="1" x14ac:dyDescent="0.2">
      <c r="A14815" s="94" t="s">
        <v>37743</v>
      </c>
      <c r="B14815" t="s">
        <v>37744</v>
      </c>
      <c r="C14815" t="s">
        <v>243</v>
      </c>
      <c r="D14815">
        <v>8.26</v>
      </c>
      <c r="E14815" t="s">
        <v>30879</v>
      </c>
    </row>
    <row r="14816" spans="1:5" hidden="1" x14ac:dyDescent="0.2">
      <c r="A14816" s="94" t="s">
        <v>37745</v>
      </c>
      <c r="B14816" t="s">
        <v>37746</v>
      </c>
      <c r="C14816" t="s">
        <v>243</v>
      </c>
      <c r="D14816">
        <v>8.26</v>
      </c>
      <c r="E14816" t="s">
        <v>30879</v>
      </c>
    </row>
    <row r="14817" spans="1:5" hidden="1" x14ac:dyDescent="0.2">
      <c r="A14817" s="94" t="s">
        <v>37707</v>
      </c>
      <c r="B14817" t="s">
        <v>37708</v>
      </c>
      <c r="C14817" t="s">
        <v>243</v>
      </c>
      <c r="D14817">
        <v>12.59</v>
      </c>
      <c r="E14817" t="s">
        <v>30879</v>
      </c>
    </row>
    <row r="14818" spans="1:5" hidden="1" x14ac:dyDescent="0.2">
      <c r="A14818" s="94" t="s">
        <v>37695</v>
      </c>
      <c r="B14818" t="s">
        <v>37696</v>
      </c>
      <c r="C14818" t="s">
        <v>243</v>
      </c>
      <c r="D14818">
        <v>16.52</v>
      </c>
      <c r="E14818" t="s">
        <v>30879</v>
      </c>
    </row>
    <row r="14819" spans="1:5" hidden="1" x14ac:dyDescent="0.2">
      <c r="A14819" s="94" t="s">
        <v>37697</v>
      </c>
      <c r="B14819" t="s">
        <v>37698</v>
      </c>
      <c r="C14819" t="s">
        <v>243</v>
      </c>
      <c r="D14819">
        <v>15.22</v>
      </c>
      <c r="E14819" t="s">
        <v>30879</v>
      </c>
    </row>
    <row r="14820" spans="1:5" hidden="1" x14ac:dyDescent="0.2">
      <c r="A14820" s="94" t="s">
        <v>37727</v>
      </c>
      <c r="B14820" t="s">
        <v>37728</v>
      </c>
      <c r="C14820" t="s">
        <v>243</v>
      </c>
      <c r="D14820">
        <v>14.94</v>
      </c>
      <c r="E14820" t="s">
        <v>30879</v>
      </c>
    </row>
    <row r="14821" spans="1:5" hidden="1" x14ac:dyDescent="0.2">
      <c r="A14821" s="94" t="s">
        <v>2565</v>
      </c>
      <c r="B14821" t="s">
        <v>12396</v>
      </c>
      <c r="C14821" t="s">
        <v>243</v>
      </c>
      <c r="D14821">
        <v>56.25</v>
      </c>
      <c r="E14821" t="s">
        <v>30879</v>
      </c>
    </row>
    <row r="14822" spans="1:5" hidden="1" x14ac:dyDescent="0.2">
      <c r="A14822" s="94" t="s">
        <v>37681</v>
      </c>
      <c r="B14822" t="s">
        <v>37682</v>
      </c>
      <c r="C14822" t="s">
        <v>243</v>
      </c>
      <c r="D14822">
        <v>126.02</v>
      </c>
      <c r="E14822" t="s">
        <v>30879</v>
      </c>
    </row>
    <row r="14823" spans="1:5" hidden="1" x14ac:dyDescent="0.2">
      <c r="A14823" s="94" t="s">
        <v>37679</v>
      </c>
      <c r="B14823" t="s">
        <v>37680</v>
      </c>
      <c r="C14823" t="s">
        <v>243</v>
      </c>
      <c r="D14823">
        <v>126.02</v>
      </c>
      <c r="E14823" t="s">
        <v>30879</v>
      </c>
    </row>
    <row r="14824" spans="1:5" hidden="1" x14ac:dyDescent="0.2">
      <c r="A14824" s="94" t="s">
        <v>28832</v>
      </c>
      <c r="B14824" t="s">
        <v>42282</v>
      </c>
      <c r="C14824" t="s">
        <v>243</v>
      </c>
      <c r="D14824" s="684">
        <v>2369.25</v>
      </c>
      <c r="E14824" t="s">
        <v>30879</v>
      </c>
    </row>
    <row r="14825" spans="1:5" hidden="1" x14ac:dyDescent="0.2">
      <c r="A14825" s="94" t="s">
        <v>28834</v>
      </c>
      <c r="B14825" t="s">
        <v>42277</v>
      </c>
      <c r="C14825" t="s">
        <v>243</v>
      </c>
      <c r="D14825" s="684">
        <v>2404.35</v>
      </c>
      <c r="E14825" t="s">
        <v>30879</v>
      </c>
    </row>
    <row r="14826" spans="1:5" hidden="1" x14ac:dyDescent="0.2">
      <c r="A14826" s="94" t="s">
        <v>28836</v>
      </c>
      <c r="B14826" t="s">
        <v>42283</v>
      </c>
      <c r="C14826" t="s">
        <v>243</v>
      </c>
      <c r="D14826" s="684">
        <v>2451.15</v>
      </c>
      <c r="E14826" t="s">
        <v>30879</v>
      </c>
    </row>
    <row r="14827" spans="1:5" hidden="1" x14ac:dyDescent="0.2">
      <c r="A14827" s="94" t="s">
        <v>28838</v>
      </c>
      <c r="B14827" t="s">
        <v>42278</v>
      </c>
      <c r="C14827" t="s">
        <v>243</v>
      </c>
      <c r="D14827" s="684">
        <v>2492.1</v>
      </c>
      <c r="E14827" t="s">
        <v>30879</v>
      </c>
    </row>
    <row r="14828" spans="1:5" hidden="1" x14ac:dyDescent="0.2">
      <c r="A14828" s="94" t="s">
        <v>28840</v>
      </c>
      <c r="B14828" t="s">
        <v>42284</v>
      </c>
      <c r="C14828" t="s">
        <v>243</v>
      </c>
      <c r="D14828" s="684">
        <v>2544.75</v>
      </c>
      <c r="E14828" t="s">
        <v>30879</v>
      </c>
    </row>
    <row r="14829" spans="1:5" hidden="1" x14ac:dyDescent="0.2">
      <c r="A14829" s="94" t="s">
        <v>28842</v>
      </c>
      <c r="B14829" t="s">
        <v>42279</v>
      </c>
      <c r="C14829" t="s">
        <v>243</v>
      </c>
      <c r="D14829" s="684">
        <v>2574</v>
      </c>
      <c r="E14829" t="s">
        <v>30879</v>
      </c>
    </row>
    <row r="14830" spans="1:5" hidden="1" x14ac:dyDescent="0.2">
      <c r="A14830" s="94" t="s">
        <v>28844</v>
      </c>
      <c r="B14830" t="s">
        <v>42285</v>
      </c>
      <c r="C14830" t="s">
        <v>243</v>
      </c>
      <c r="D14830" s="684">
        <v>2620.8000000000002</v>
      </c>
      <c r="E14830" t="s">
        <v>30879</v>
      </c>
    </row>
    <row r="14831" spans="1:5" hidden="1" x14ac:dyDescent="0.2">
      <c r="A14831" s="94" t="s">
        <v>28846</v>
      </c>
      <c r="B14831" t="s">
        <v>42286</v>
      </c>
      <c r="C14831" t="s">
        <v>243</v>
      </c>
      <c r="D14831" s="684">
        <v>2369.25</v>
      </c>
      <c r="E14831" t="s">
        <v>30879</v>
      </c>
    </row>
    <row r="14832" spans="1:5" hidden="1" x14ac:dyDescent="0.2">
      <c r="A14832" s="94" t="s">
        <v>28848</v>
      </c>
      <c r="B14832" t="s">
        <v>42287</v>
      </c>
      <c r="C14832" t="s">
        <v>243</v>
      </c>
      <c r="D14832" s="684">
        <v>2451.15</v>
      </c>
      <c r="E14832" t="s">
        <v>30879</v>
      </c>
    </row>
    <row r="14833" spans="1:5" hidden="1" x14ac:dyDescent="0.2">
      <c r="A14833" s="94" t="s">
        <v>28850</v>
      </c>
      <c r="B14833" t="s">
        <v>42290</v>
      </c>
      <c r="C14833" t="s">
        <v>243</v>
      </c>
      <c r="D14833" s="684">
        <v>2170.35</v>
      </c>
      <c r="E14833" t="s">
        <v>30879</v>
      </c>
    </row>
    <row r="14834" spans="1:5" hidden="1" x14ac:dyDescent="0.2">
      <c r="A14834" s="94" t="s">
        <v>28852</v>
      </c>
      <c r="B14834" t="s">
        <v>42288</v>
      </c>
      <c r="C14834" t="s">
        <v>243</v>
      </c>
      <c r="D14834" s="684">
        <v>2544.75</v>
      </c>
      <c r="E14834" t="s">
        <v>30879</v>
      </c>
    </row>
    <row r="14835" spans="1:5" hidden="1" x14ac:dyDescent="0.2">
      <c r="A14835" s="94" t="s">
        <v>28854</v>
      </c>
      <c r="B14835" t="s">
        <v>42291</v>
      </c>
      <c r="C14835" t="s">
        <v>243</v>
      </c>
      <c r="D14835" s="684">
        <v>2263.9499999999998</v>
      </c>
      <c r="E14835" t="s">
        <v>30879</v>
      </c>
    </row>
    <row r="14836" spans="1:5" hidden="1" x14ac:dyDescent="0.2">
      <c r="A14836" s="94" t="s">
        <v>28856</v>
      </c>
      <c r="B14836" t="s">
        <v>42289</v>
      </c>
      <c r="C14836" t="s">
        <v>243</v>
      </c>
      <c r="D14836" s="684">
        <v>2620.8000000000002</v>
      </c>
      <c r="E14836" t="s">
        <v>30879</v>
      </c>
    </row>
    <row r="14837" spans="1:5" hidden="1" x14ac:dyDescent="0.2">
      <c r="A14837" s="94" t="s">
        <v>28858</v>
      </c>
      <c r="B14837" t="s">
        <v>42292</v>
      </c>
      <c r="C14837" t="s">
        <v>243</v>
      </c>
      <c r="D14837" s="684">
        <v>2340</v>
      </c>
      <c r="E14837" t="s">
        <v>30879</v>
      </c>
    </row>
    <row r="14838" spans="1:5" hidden="1" x14ac:dyDescent="0.2">
      <c r="A14838" s="94" t="s">
        <v>12397</v>
      </c>
      <c r="B14838" t="s">
        <v>23429</v>
      </c>
      <c r="C14838" t="s">
        <v>243</v>
      </c>
      <c r="D14838" s="684">
        <v>2006.55</v>
      </c>
      <c r="E14838" t="s">
        <v>30879</v>
      </c>
    </row>
    <row r="14839" spans="1:5" hidden="1" x14ac:dyDescent="0.2">
      <c r="A14839" s="94" t="s">
        <v>12398</v>
      </c>
      <c r="B14839" t="s">
        <v>23430</v>
      </c>
      <c r="C14839" t="s">
        <v>243</v>
      </c>
      <c r="D14839" s="684">
        <v>1573.65</v>
      </c>
      <c r="E14839" t="s">
        <v>30879</v>
      </c>
    </row>
    <row r="14840" spans="1:5" hidden="1" x14ac:dyDescent="0.2">
      <c r="A14840" s="94" t="s">
        <v>12399</v>
      </c>
      <c r="B14840" t="s">
        <v>23431</v>
      </c>
      <c r="C14840" t="s">
        <v>243</v>
      </c>
      <c r="D14840" s="684">
        <v>2135.25</v>
      </c>
      <c r="E14840" t="s">
        <v>30879</v>
      </c>
    </row>
    <row r="14841" spans="1:5" hidden="1" x14ac:dyDescent="0.2">
      <c r="A14841" s="94" t="s">
        <v>12400</v>
      </c>
      <c r="B14841" t="s">
        <v>23432</v>
      </c>
      <c r="C14841" t="s">
        <v>243</v>
      </c>
      <c r="D14841" s="684">
        <v>1854.45</v>
      </c>
      <c r="E14841" t="s">
        <v>30879</v>
      </c>
    </row>
    <row r="14842" spans="1:5" hidden="1" x14ac:dyDescent="0.2">
      <c r="A14842" s="94" t="s">
        <v>12401</v>
      </c>
      <c r="B14842" t="s">
        <v>23433</v>
      </c>
      <c r="C14842" t="s">
        <v>243</v>
      </c>
      <c r="D14842" s="684">
        <v>2117.6999999999998</v>
      </c>
      <c r="E14842" t="s">
        <v>30879</v>
      </c>
    </row>
    <row r="14843" spans="1:5" hidden="1" x14ac:dyDescent="0.2">
      <c r="A14843" s="94" t="s">
        <v>12402</v>
      </c>
      <c r="B14843" t="s">
        <v>23434</v>
      </c>
      <c r="C14843" t="s">
        <v>243</v>
      </c>
      <c r="D14843" s="684">
        <v>1684.8</v>
      </c>
      <c r="E14843" t="s">
        <v>30879</v>
      </c>
    </row>
    <row r="14844" spans="1:5" hidden="1" x14ac:dyDescent="0.2">
      <c r="A14844" s="94" t="s">
        <v>12403</v>
      </c>
      <c r="B14844" t="s">
        <v>23435</v>
      </c>
      <c r="C14844" t="s">
        <v>243</v>
      </c>
      <c r="D14844" s="684">
        <v>2246.4</v>
      </c>
      <c r="E14844" t="s">
        <v>30879</v>
      </c>
    </row>
    <row r="14845" spans="1:5" hidden="1" x14ac:dyDescent="0.2">
      <c r="A14845" s="94" t="s">
        <v>12404</v>
      </c>
      <c r="B14845" t="s">
        <v>23436</v>
      </c>
      <c r="C14845" t="s">
        <v>243</v>
      </c>
      <c r="D14845" s="684">
        <v>1965.6</v>
      </c>
      <c r="E14845" t="s">
        <v>30879</v>
      </c>
    </row>
    <row r="14846" spans="1:5" hidden="1" x14ac:dyDescent="0.2">
      <c r="A14846" s="94" t="s">
        <v>12405</v>
      </c>
      <c r="B14846" t="s">
        <v>23437</v>
      </c>
      <c r="C14846" t="s">
        <v>243</v>
      </c>
      <c r="D14846" s="684">
        <v>2234.6999999999998</v>
      </c>
      <c r="E14846" t="s">
        <v>30879</v>
      </c>
    </row>
    <row r="14847" spans="1:5" hidden="1" x14ac:dyDescent="0.2">
      <c r="A14847" s="94" t="s">
        <v>12406</v>
      </c>
      <c r="B14847" t="s">
        <v>23438</v>
      </c>
      <c r="C14847" t="s">
        <v>243</v>
      </c>
      <c r="D14847" s="684">
        <v>1801.8</v>
      </c>
      <c r="E14847" t="s">
        <v>30879</v>
      </c>
    </row>
    <row r="14848" spans="1:5" hidden="1" x14ac:dyDescent="0.2">
      <c r="A14848" s="94" t="s">
        <v>12407</v>
      </c>
      <c r="B14848" t="s">
        <v>23439</v>
      </c>
      <c r="C14848" t="s">
        <v>243</v>
      </c>
      <c r="D14848" s="684">
        <v>2363.4</v>
      </c>
      <c r="E14848" t="s">
        <v>30879</v>
      </c>
    </row>
    <row r="14849" spans="1:5" hidden="1" x14ac:dyDescent="0.2">
      <c r="A14849" s="94" t="s">
        <v>12408</v>
      </c>
      <c r="B14849" t="s">
        <v>23440</v>
      </c>
      <c r="C14849" t="s">
        <v>243</v>
      </c>
      <c r="D14849" s="684">
        <v>2082.6</v>
      </c>
      <c r="E14849" t="s">
        <v>30879</v>
      </c>
    </row>
    <row r="14850" spans="1:5" hidden="1" x14ac:dyDescent="0.2">
      <c r="A14850" s="94" t="s">
        <v>12409</v>
      </c>
      <c r="B14850" t="s">
        <v>23441</v>
      </c>
      <c r="C14850" t="s">
        <v>243</v>
      </c>
      <c r="D14850" s="684">
        <v>2445.3000000000002</v>
      </c>
      <c r="E14850" t="s">
        <v>30879</v>
      </c>
    </row>
    <row r="14851" spans="1:5" hidden="1" x14ac:dyDescent="0.2">
      <c r="A14851" s="94" t="s">
        <v>12410</v>
      </c>
      <c r="B14851" t="s">
        <v>23442</v>
      </c>
      <c r="C14851" t="s">
        <v>243</v>
      </c>
      <c r="D14851" s="684">
        <v>2012.4</v>
      </c>
      <c r="E14851" t="s">
        <v>30879</v>
      </c>
    </row>
    <row r="14852" spans="1:5" hidden="1" x14ac:dyDescent="0.2">
      <c r="A14852" s="94" t="s">
        <v>12411</v>
      </c>
      <c r="B14852" t="s">
        <v>23443</v>
      </c>
      <c r="C14852" t="s">
        <v>243</v>
      </c>
      <c r="D14852" s="684">
        <v>2574</v>
      </c>
      <c r="E14852" t="s">
        <v>30879</v>
      </c>
    </row>
    <row r="14853" spans="1:5" hidden="1" x14ac:dyDescent="0.2">
      <c r="A14853" s="94" t="s">
        <v>12412</v>
      </c>
      <c r="B14853" t="s">
        <v>23444</v>
      </c>
      <c r="C14853" t="s">
        <v>243</v>
      </c>
      <c r="D14853" s="684">
        <v>2293.1999999999998</v>
      </c>
      <c r="E14853" t="s">
        <v>30879</v>
      </c>
    </row>
    <row r="14854" spans="1:5" hidden="1" x14ac:dyDescent="0.2">
      <c r="A14854" s="94" t="s">
        <v>12413</v>
      </c>
      <c r="B14854" t="s">
        <v>23445</v>
      </c>
      <c r="C14854" t="s">
        <v>243</v>
      </c>
      <c r="D14854" s="684">
        <v>2135.25</v>
      </c>
      <c r="E14854" t="s">
        <v>30879</v>
      </c>
    </row>
    <row r="14855" spans="1:5" hidden="1" x14ac:dyDescent="0.2">
      <c r="A14855" s="94" t="s">
        <v>12414</v>
      </c>
      <c r="B14855" t="s">
        <v>23446</v>
      </c>
      <c r="C14855" t="s">
        <v>243</v>
      </c>
      <c r="D14855" s="684">
        <v>1854.45</v>
      </c>
      <c r="E14855" t="s">
        <v>30879</v>
      </c>
    </row>
    <row r="14856" spans="1:5" hidden="1" x14ac:dyDescent="0.2">
      <c r="A14856" s="94" t="s">
        <v>12415</v>
      </c>
      <c r="B14856" t="s">
        <v>23447</v>
      </c>
      <c r="C14856" t="s">
        <v>243</v>
      </c>
      <c r="D14856" s="684">
        <v>2246.4</v>
      </c>
      <c r="E14856" t="s">
        <v>30879</v>
      </c>
    </row>
    <row r="14857" spans="1:5" hidden="1" x14ac:dyDescent="0.2">
      <c r="A14857" s="94" t="s">
        <v>12416</v>
      </c>
      <c r="B14857" t="s">
        <v>23448</v>
      </c>
      <c r="C14857" t="s">
        <v>243</v>
      </c>
      <c r="D14857" s="684">
        <v>1965.6</v>
      </c>
      <c r="E14857" t="s">
        <v>30879</v>
      </c>
    </row>
    <row r="14858" spans="1:5" hidden="1" x14ac:dyDescent="0.2">
      <c r="A14858" s="94" t="s">
        <v>12417</v>
      </c>
      <c r="B14858" t="s">
        <v>23449</v>
      </c>
      <c r="C14858" t="s">
        <v>243</v>
      </c>
      <c r="D14858" s="684">
        <v>2363.4</v>
      </c>
      <c r="E14858" t="s">
        <v>30879</v>
      </c>
    </row>
    <row r="14859" spans="1:5" hidden="1" x14ac:dyDescent="0.2">
      <c r="A14859" s="94" t="s">
        <v>12418</v>
      </c>
      <c r="B14859" t="s">
        <v>23450</v>
      </c>
      <c r="C14859" t="s">
        <v>243</v>
      </c>
      <c r="D14859" s="684">
        <v>2082.6</v>
      </c>
      <c r="E14859" t="s">
        <v>30879</v>
      </c>
    </row>
    <row r="14860" spans="1:5" hidden="1" x14ac:dyDescent="0.2">
      <c r="A14860" s="94" t="s">
        <v>12419</v>
      </c>
      <c r="B14860" t="s">
        <v>23451</v>
      </c>
      <c r="C14860" t="s">
        <v>243</v>
      </c>
      <c r="D14860" s="684">
        <v>2574</v>
      </c>
      <c r="E14860" t="s">
        <v>30879</v>
      </c>
    </row>
    <row r="14861" spans="1:5" hidden="1" x14ac:dyDescent="0.2">
      <c r="A14861" s="94" t="s">
        <v>12420</v>
      </c>
      <c r="B14861" t="s">
        <v>23452</v>
      </c>
      <c r="C14861" t="s">
        <v>243</v>
      </c>
      <c r="D14861" s="684">
        <v>2293.1999999999998</v>
      </c>
      <c r="E14861" t="s">
        <v>30879</v>
      </c>
    </row>
    <row r="14862" spans="1:5" hidden="1" x14ac:dyDescent="0.2">
      <c r="A14862" s="94" t="s">
        <v>12421</v>
      </c>
      <c r="B14862" t="s">
        <v>23453</v>
      </c>
      <c r="C14862" t="s">
        <v>243</v>
      </c>
      <c r="D14862" s="684">
        <v>1228.5</v>
      </c>
      <c r="E14862" t="s">
        <v>30879</v>
      </c>
    </row>
    <row r="14863" spans="1:5" hidden="1" x14ac:dyDescent="0.2">
      <c r="A14863" s="94" t="s">
        <v>12422</v>
      </c>
      <c r="B14863" t="s">
        <v>23454</v>
      </c>
      <c r="C14863" t="s">
        <v>243</v>
      </c>
      <c r="D14863" s="684">
        <v>1228.5</v>
      </c>
      <c r="E14863" t="s">
        <v>30879</v>
      </c>
    </row>
    <row r="14864" spans="1:5" hidden="1" x14ac:dyDescent="0.2">
      <c r="A14864" s="94" t="s">
        <v>12423</v>
      </c>
      <c r="B14864" t="s">
        <v>23455</v>
      </c>
      <c r="C14864" t="s">
        <v>243</v>
      </c>
      <c r="D14864" s="684">
        <v>1310.4000000000001</v>
      </c>
      <c r="E14864" t="s">
        <v>30879</v>
      </c>
    </row>
    <row r="14865" spans="1:5" hidden="1" x14ac:dyDescent="0.2">
      <c r="A14865" s="94" t="s">
        <v>12424</v>
      </c>
      <c r="B14865" t="s">
        <v>23456</v>
      </c>
      <c r="C14865" t="s">
        <v>243</v>
      </c>
      <c r="D14865" s="684">
        <v>1310.4000000000001</v>
      </c>
      <c r="E14865" t="s">
        <v>30879</v>
      </c>
    </row>
    <row r="14866" spans="1:5" hidden="1" x14ac:dyDescent="0.2">
      <c r="A14866" s="94" t="s">
        <v>12425</v>
      </c>
      <c r="B14866" t="s">
        <v>23457</v>
      </c>
      <c r="C14866" t="s">
        <v>243</v>
      </c>
      <c r="D14866">
        <v>807.3</v>
      </c>
      <c r="E14866" t="s">
        <v>30879</v>
      </c>
    </row>
    <row r="14867" spans="1:5" hidden="1" x14ac:dyDescent="0.2">
      <c r="A14867" s="94" t="s">
        <v>12426</v>
      </c>
      <c r="B14867" t="s">
        <v>23458</v>
      </c>
      <c r="C14867" t="s">
        <v>243</v>
      </c>
      <c r="D14867">
        <v>807.3</v>
      </c>
      <c r="E14867" t="s">
        <v>30879</v>
      </c>
    </row>
    <row r="14868" spans="1:5" hidden="1" x14ac:dyDescent="0.2">
      <c r="A14868" s="94" t="s">
        <v>12427</v>
      </c>
      <c r="B14868" t="s">
        <v>23459</v>
      </c>
      <c r="C14868" t="s">
        <v>243</v>
      </c>
      <c r="D14868" s="684">
        <v>1228.5</v>
      </c>
      <c r="E14868" t="s">
        <v>30879</v>
      </c>
    </row>
    <row r="14869" spans="1:5" hidden="1" x14ac:dyDescent="0.2">
      <c r="A14869" s="94" t="s">
        <v>12428</v>
      </c>
      <c r="B14869" t="s">
        <v>23460</v>
      </c>
      <c r="C14869" t="s">
        <v>243</v>
      </c>
      <c r="D14869" s="684">
        <v>1228.5</v>
      </c>
      <c r="E14869" t="s">
        <v>30879</v>
      </c>
    </row>
    <row r="14870" spans="1:5" hidden="1" x14ac:dyDescent="0.2">
      <c r="A14870" s="94" t="s">
        <v>12429</v>
      </c>
      <c r="B14870" t="s">
        <v>42471</v>
      </c>
      <c r="C14870" t="s">
        <v>243</v>
      </c>
      <c r="D14870" s="684">
        <v>1310.4000000000001</v>
      </c>
      <c r="E14870" t="s">
        <v>30879</v>
      </c>
    </row>
    <row r="14871" spans="1:5" hidden="1" x14ac:dyDescent="0.2">
      <c r="A14871" s="94" t="s">
        <v>12430</v>
      </c>
      <c r="B14871" t="s">
        <v>23461</v>
      </c>
      <c r="C14871" t="s">
        <v>243</v>
      </c>
      <c r="D14871" s="684">
        <v>1310.4000000000001</v>
      </c>
      <c r="E14871" t="s">
        <v>30879</v>
      </c>
    </row>
    <row r="14872" spans="1:5" hidden="1" x14ac:dyDescent="0.2">
      <c r="A14872" s="94" t="s">
        <v>12431</v>
      </c>
      <c r="B14872" t="s">
        <v>23462</v>
      </c>
      <c r="C14872" t="s">
        <v>243</v>
      </c>
      <c r="D14872">
        <v>982.8</v>
      </c>
      <c r="E14872" t="s">
        <v>30879</v>
      </c>
    </row>
    <row r="14873" spans="1:5" hidden="1" x14ac:dyDescent="0.2">
      <c r="A14873" s="94" t="s">
        <v>12432</v>
      </c>
      <c r="B14873" t="s">
        <v>23463</v>
      </c>
      <c r="C14873" t="s">
        <v>243</v>
      </c>
      <c r="D14873">
        <v>982.8</v>
      </c>
      <c r="E14873" t="s">
        <v>30879</v>
      </c>
    </row>
    <row r="14874" spans="1:5" hidden="1" x14ac:dyDescent="0.2">
      <c r="A14874" s="94" t="s">
        <v>12433</v>
      </c>
      <c r="B14874" t="s">
        <v>23464</v>
      </c>
      <c r="C14874" t="s">
        <v>243</v>
      </c>
      <c r="D14874" s="684">
        <v>1538.55</v>
      </c>
      <c r="E14874" t="s">
        <v>30879</v>
      </c>
    </row>
    <row r="14875" spans="1:5" hidden="1" x14ac:dyDescent="0.2">
      <c r="A14875" s="94" t="s">
        <v>12434</v>
      </c>
      <c r="B14875" t="s">
        <v>42472</v>
      </c>
      <c r="C14875" t="s">
        <v>243</v>
      </c>
      <c r="D14875" s="684">
        <v>1620.45</v>
      </c>
      <c r="E14875" t="s">
        <v>30879</v>
      </c>
    </row>
    <row r="14876" spans="1:5" hidden="1" x14ac:dyDescent="0.2">
      <c r="A14876" s="94" t="s">
        <v>12435</v>
      </c>
      <c r="B14876" t="s">
        <v>42484</v>
      </c>
      <c r="C14876" t="s">
        <v>243</v>
      </c>
      <c r="D14876" s="684">
        <v>1292.8499999999999</v>
      </c>
      <c r="E14876" t="s">
        <v>30879</v>
      </c>
    </row>
    <row r="14877" spans="1:5" hidden="1" x14ac:dyDescent="0.2">
      <c r="A14877" s="94" t="s">
        <v>12436</v>
      </c>
      <c r="B14877" t="s">
        <v>42457</v>
      </c>
      <c r="C14877" t="s">
        <v>243</v>
      </c>
      <c r="D14877" s="684">
        <v>1228.5</v>
      </c>
      <c r="E14877" t="s">
        <v>30879</v>
      </c>
    </row>
    <row r="14878" spans="1:5" hidden="1" x14ac:dyDescent="0.2">
      <c r="A14878" s="94" t="s">
        <v>12437</v>
      </c>
      <c r="B14878" t="s">
        <v>23465</v>
      </c>
      <c r="C14878" t="s">
        <v>243</v>
      </c>
      <c r="D14878" s="684">
        <v>1228.5</v>
      </c>
      <c r="E14878" t="s">
        <v>30879</v>
      </c>
    </row>
    <row r="14879" spans="1:5" hidden="1" x14ac:dyDescent="0.2">
      <c r="A14879" s="94" t="s">
        <v>12438</v>
      </c>
      <c r="B14879" t="s">
        <v>42474</v>
      </c>
      <c r="C14879" t="s">
        <v>243</v>
      </c>
      <c r="D14879" s="684">
        <v>1310.4000000000001</v>
      </c>
      <c r="E14879" t="s">
        <v>30879</v>
      </c>
    </row>
    <row r="14880" spans="1:5" hidden="1" x14ac:dyDescent="0.2">
      <c r="A14880" s="94" t="s">
        <v>12439</v>
      </c>
      <c r="B14880" t="s">
        <v>23466</v>
      </c>
      <c r="C14880" t="s">
        <v>243</v>
      </c>
      <c r="D14880" s="684">
        <v>1310.4000000000001</v>
      </c>
      <c r="E14880" t="s">
        <v>30879</v>
      </c>
    </row>
    <row r="14881" spans="1:5" hidden="1" x14ac:dyDescent="0.2">
      <c r="A14881" s="94" t="s">
        <v>12440</v>
      </c>
      <c r="B14881" t="s">
        <v>23467</v>
      </c>
      <c r="C14881" t="s">
        <v>243</v>
      </c>
      <c r="D14881">
        <v>982.8</v>
      </c>
      <c r="E14881" t="s">
        <v>30879</v>
      </c>
    </row>
    <row r="14882" spans="1:5" hidden="1" x14ac:dyDescent="0.2">
      <c r="A14882" s="94" t="s">
        <v>12441</v>
      </c>
      <c r="B14882" t="s">
        <v>23468</v>
      </c>
      <c r="C14882" t="s">
        <v>243</v>
      </c>
      <c r="D14882">
        <v>982.8</v>
      </c>
      <c r="E14882" t="s">
        <v>30879</v>
      </c>
    </row>
    <row r="14883" spans="1:5" hidden="1" x14ac:dyDescent="0.2">
      <c r="A14883" s="94" t="s">
        <v>12442</v>
      </c>
      <c r="B14883" t="s">
        <v>42449</v>
      </c>
      <c r="C14883" t="s">
        <v>243</v>
      </c>
      <c r="D14883" s="684">
        <v>1538.55</v>
      </c>
      <c r="E14883" t="s">
        <v>30879</v>
      </c>
    </row>
    <row r="14884" spans="1:5" hidden="1" x14ac:dyDescent="0.2">
      <c r="A14884" s="94" t="s">
        <v>12443</v>
      </c>
      <c r="B14884" t="s">
        <v>42450</v>
      </c>
      <c r="C14884" t="s">
        <v>243</v>
      </c>
      <c r="D14884" s="684">
        <v>1538.55</v>
      </c>
      <c r="E14884" t="s">
        <v>30879</v>
      </c>
    </row>
    <row r="14885" spans="1:5" hidden="1" x14ac:dyDescent="0.2">
      <c r="A14885" s="94" t="s">
        <v>12444</v>
      </c>
      <c r="B14885" t="s">
        <v>23469</v>
      </c>
      <c r="C14885" t="s">
        <v>243</v>
      </c>
      <c r="D14885" s="684">
        <v>1620.45</v>
      </c>
      <c r="E14885" t="s">
        <v>30879</v>
      </c>
    </row>
    <row r="14886" spans="1:5" hidden="1" x14ac:dyDescent="0.2">
      <c r="A14886" s="94" t="s">
        <v>12445</v>
      </c>
      <c r="B14886" t="s">
        <v>42478</v>
      </c>
      <c r="C14886" t="s">
        <v>243</v>
      </c>
      <c r="D14886" s="684">
        <v>1620.45</v>
      </c>
      <c r="E14886" t="s">
        <v>30879</v>
      </c>
    </row>
    <row r="14887" spans="1:5" hidden="1" x14ac:dyDescent="0.2">
      <c r="A14887" s="94" t="s">
        <v>12446</v>
      </c>
      <c r="B14887" t="s">
        <v>23470</v>
      </c>
      <c r="C14887" t="s">
        <v>243</v>
      </c>
      <c r="D14887" s="684">
        <v>1269.45</v>
      </c>
      <c r="E14887" t="s">
        <v>30879</v>
      </c>
    </row>
    <row r="14888" spans="1:5" hidden="1" x14ac:dyDescent="0.2">
      <c r="A14888" s="94" t="s">
        <v>12447</v>
      </c>
      <c r="B14888" t="s">
        <v>23471</v>
      </c>
      <c r="C14888" t="s">
        <v>243</v>
      </c>
      <c r="D14888" s="684">
        <v>1269.45</v>
      </c>
      <c r="E14888" t="s">
        <v>30879</v>
      </c>
    </row>
    <row r="14889" spans="1:5" hidden="1" x14ac:dyDescent="0.2">
      <c r="A14889" s="94" t="s">
        <v>12448</v>
      </c>
      <c r="B14889" t="s">
        <v>23472</v>
      </c>
      <c r="C14889" t="s">
        <v>243</v>
      </c>
      <c r="D14889" s="684">
        <v>1538.55</v>
      </c>
      <c r="E14889" t="s">
        <v>30879</v>
      </c>
    </row>
    <row r="14890" spans="1:5" hidden="1" x14ac:dyDescent="0.2">
      <c r="A14890" s="94" t="s">
        <v>12449</v>
      </c>
      <c r="B14890" t="s">
        <v>23473</v>
      </c>
      <c r="C14890" t="s">
        <v>243</v>
      </c>
      <c r="D14890" s="684">
        <v>1620.45</v>
      </c>
      <c r="E14890" t="s">
        <v>30879</v>
      </c>
    </row>
    <row r="14891" spans="1:5" hidden="1" x14ac:dyDescent="0.2">
      <c r="A14891" s="94" t="s">
        <v>12450</v>
      </c>
      <c r="B14891" t="s">
        <v>23474</v>
      </c>
      <c r="C14891" t="s">
        <v>243</v>
      </c>
      <c r="D14891" s="684">
        <v>1117.3499999999999</v>
      </c>
      <c r="E14891" t="s">
        <v>30879</v>
      </c>
    </row>
    <row r="14892" spans="1:5" hidden="1" x14ac:dyDescent="0.2">
      <c r="A14892" s="94" t="s">
        <v>12451</v>
      </c>
      <c r="B14892" t="s">
        <v>42451</v>
      </c>
      <c r="C14892" t="s">
        <v>243</v>
      </c>
      <c r="D14892" s="684">
        <v>1538.55</v>
      </c>
      <c r="E14892" t="s">
        <v>30879</v>
      </c>
    </row>
    <row r="14893" spans="1:5" hidden="1" x14ac:dyDescent="0.2">
      <c r="A14893" s="94" t="s">
        <v>12452</v>
      </c>
      <c r="B14893" t="s">
        <v>42452</v>
      </c>
      <c r="C14893" t="s">
        <v>243</v>
      </c>
      <c r="D14893" s="684">
        <v>1538.55</v>
      </c>
      <c r="E14893" t="s">
        <v>30879</v>
      </c>
    </row>
    <row r="14894" spans="1:5" hidden="1" x14ac:dyDescent="0.2">
      <c r="A14894" s="94" t="s">
        <v>12453</v>
      </c>
      <c r="B14894" t="s">
        <v>23475</v>
      </c>
      <c r="C14894" t="s">
        <v>243</v>
      </c>
      <c r="D14894" s="684">
        <v>1620.45</v>
      </c>
      <c r="E14894" t="s">
        <v>30879</v>
      </c>
    </row>
    <row r="14895" spans="1:5" hidden="1" x14ac:dyDescent="0.2">
      <c r="A14895" s="94" t="s">
        <v>12454</v>
      </c>
      <c r="B14895" t="s">
        <v>42480</v>
      </c>
      <c r="C14895" t="s">
        <v>243</v>
      </c>
      <c r="D14895" s="684">
        <v>1620.45</v>
      </c>
      <c r="E14895" t="s">
        <v>30879</v>
      </c>
    </row>
    <row r="14896" spans="1:5" hidden="1" x14ac:dyDescent="0.2">
      <c r="A14896" s="94" t="s">
        <v>12455</v>
      </c>
      <c r="B14896" t="s">
        <v>23476</v>
      </c>
      <c r="C14896" t="s">
        <v>243</v>
      </c>
      <c r="D14896" s="684">
        <v>1269.45</v>
      </c>
      <c r="E14896" t="s">
        <v>30879</v>
      </c>
    </row>
    <row r="14897" spans="1:5" hidden="1" x14ac:dyDescent="0.2">
      <c r="A14897" s="94" t="s">
        <v>12456</v>
      </c>
      <c r="B14897" t="s">
        <v>23477</v>
      </c>
      <c r="C14897" t="s">
        <v>243</v>
      </c>
      <c r="D14897" s="684">
        <v>1269.45</v>
      </c>
      <c r="E14897" t="s">
        <v>30879</v>
      </c>
    </row>
    <row r="14898" spans="1:5" hidden="1" x14ac:dyDescent="0.2">
      <c r="A14898" s="94" t="s">
        <v>12457</v>
      </c>
      <c r="B14898" t="s">
        <v>23478</v>
      </c>
      <c r="C14898" t="s">
        <v>243</v>
      </c>
      <c r="D14898" s="684">
        <v>1082.25</v>
      </c>
      <c r="E14898" t="s">
        <v>30879</v>
      </c>
    </row>
    <row r="14899" spans="1:5" hidden="1" x14ac:dyDescent="0.2">
      <c r="A14899" s="94" t="s">
        <v>12458</v>
      </c>
      <c r="B14899" t="s">
        <v>23479</v>
      </c>
      <c r="C14899" t="s">
        <v>243</v>
      </c>
      <c r="D14899" s="684">
        <v>1082.25</v>
      </c>
      <c r="E14899" t="s">
        <v>30879</v>
      </c>
    </row>
    <row r="14900" spans="1:5" hidden="1" x14ac:dyDescent="0.2">
      <c r="A14900" s="94" t="s">
        <v>12459</v>
      </c>
      <c r="B14900" t="s">
        <v>23480</v>
      </c>
      <c r="C14900" t="s">
        <v>243</v>
      </c>
      <c r="D14900" s="684">
        <v>1164.1500000000001</v>
      </c>
      <c r="E14900" t="s">
        <v>30879</v>
      </c>
    </row>
    <row r="14901" spans="1:5" hidden="1" x14ac:dyDescent="0.2">
      <c r="A14901" s="94" t="s">
        <v>12460</v>
      </c>
      <c r="B14901" t="s">
        <v>23481</v>
      </c>
      <c r="C14901" t="s">
        <v>243</v>
      </c>
      <c r="D14901" s="684">
        <v>1164.1500000000001</v>
      </c>
      <c r="E14901" t="s">
        <v>30879</v>
      </c>
    </row>
    <row r="14902" spans="1:5" hidden="1" x14ac:dyDescent="0.2">
      <c r="A14902" s="94" t="s">
        <v>12461</v>
      </c>
      <c r="B14902" t="s">
        <v>23482</v>
      </c>
      <c r="C14902" t="s">
        <v>243</v>
      </c>
      <c r="D14902">
        <v>719.55</v>
      </c>
      <c r="E14902" t="s">
        <v>30879</v>
      </c>
    </row>
    <row r="14903" spans="1:5" hidden="1" x14ac:dyDescent="0.2">
      <c r="A14903" s="94" t="s">
        <v>12462</v>
      </c>
      <c r="B14903" t="s">
        <v>23483</v>
      </c>
      <c r="C14903" t="s">
        <v>243</v>
      </c>
      <c r="D14903">
        <v>719.55</v>
      </c>
      <c r="E14903" t="s">
        <v>30879</v>
      </c>
    </row>
    <row r="14904" spans="1:5" hidden="1" x14ac:dyDescent="0.2">
      <c r="A14904" s="94" t="s">
        <v>23484</v>
      </c>
      <c r="B14904" t="s">
        <v>23485</v>
      </c>
      <c r="C14904" t="s">
        <v>243</v>
      </c>
      <c r="D14904" s="684">
        <v>1082.25</v>
      </c>
      <c r="E14904" t="s">
        <v>30879</v>
      </c>
    </row>
    <row r="14905" spans="1:5" hidden="1" x14ac:dyDescent="0.2">
      <c r="A14905" s="94" t="s">
        <v>12463</v>
      </c>
      <c r="B14905" t="s">
        <v>23486</v>
      </c>
      <c r="C14905" t="s">
        <v>243</v>
      </c>
      <c r="D14905" s="684">
        <v>1082.25</v>
      </c>
      <c r="E14905" t="s">
        <v>30879</v>
      </c>
    </row>
    <row r="14906" spans="1:5" hidden="1" x14ac:dyDescent="0.2">
      <c r="A14906" s="94" t="s">
        <v>12464</v>
      </c>
      <c r="B14906" t="s">
        <v>23487</v>
      </c>
      <c r="C14906" t="s">
        <v>243</v>
      </c>
      <c r="D14906" s="684">
        <v>1164.1500000000001</v>
      </c>
      <c r="E14906" t="s">
        <v>30879</v>
      </c>
    </row>
    <row r="14907" spans="1:5" hidden="1" x14ac:dyDescent="0.2">
      <c r="A14907" s="94" t="s">
        <v>12465</v>
      </c>
      <c r="B14907" t="s">
        <v>23488</v>
      </c>
      <c r="C14907" t="s">
        <v>243</v>
      </c>
      <c r="D14907" s="684">
        <v>1164.1500000000001</v>
      </c>
      <c r="E14907" t="s">
        <v>30879</v>
      </c>
    </row>
    <row r="14908" spans="1:5" hidden="1" x14ac:dyDescent="0.2">
      <c r="A14908" s="94" t="s">
        <v>12466</v>
      </c>
      <c r="B14908" t="s">
        <v>23489</v>
      </c>
      <c r="C14908" t="s">
        <v>243</v>
      </c>
      <c r="D14908">
        <v>871.65</v>
      </c>
      <c r="E14908" t="s">
        <v>30879</v>
      </c>
    </row>
    <row r="14909" spans="1:5" hidden="1" x14ac:dyDescent="0.2">
      <c r="A14909" s="94" t="s">
        <v>12467</v>
      </c>
      <c r="B14909" t="s">
        <v>23490</v>
      </c>
      <c r="C14909" t="s">
        <v>243</v>
      </c>
      <c r="D14909">
        <v>871.65</v>
      </c>
      <c r="E14909" t="s">
        <v>30879</v>
      </c>
    </row>
    <row r="14910" spans="1:5" hidden="1" x14ac:dyDescent="0.2">
      <c r="A14910" s="94" t="s">
        <v>12468</v>
      </c>
      <c r="B14910" t="s">
        <v>42461</v>
      </c>
      <c r="C14910" t="s">
        <v>243</v>
      </c>
      <c r="D14910" s="684">
        <v>1158.3</v>
      </c>
      <c r="E14910" t="s">
        <v>30879</v>
      </c>
    </row>
    <row r="14911" spans="1:5" hidden="1" x14ac:dyDescent="0.2">
      <c r="A14911" s="94" t="s">
        <v>12469</v>
      </c>
      <c r="B14911" t="s">
        <v>42462</v>
      </c>
      <c r="C14911" t="s">
        <v>243</v>
      </c>
      <c r="D14911" s="684">
        <v>1085.9100000000001</v>
      </c>
      <c r="E14911" t="s">
        <v>30879</v>
      </c>
    </row>
    <row r="14912" spans="1:5" hidden="1" x14ac:dyDescent="0.2">
      <c r="A14912" s="94" t="s">
        <v>12470</v>
      </c>
      <c r="B14912" t="s">
        <v>42477</v>
      </c>
      <c r="C14912" t="s">
        <v>243</v>
      </c>
      <c r="D14912" s="684">
        <v>1218.5899999999999</v>
      </c>
      <c r="E14912" t="s">
        <v>30879</v>
      </c>
    </row>
    <row r="14913" spans="1:5" hidden="1" x14ac:dyDescent="0.2">
      <c r="A14913" s="94" t="s">
        <v>12471</v>
      </c>
      <c r="B14913" t="s">
        <v>42476</v>
      </c>
      <c r="C14913" t="s">
        <v>243</v>
      </c>
      <c r="D14913" s="684">
        <v>1240.2</v>
      </c>
      <c r="E14913" t="s">
        <v>30879</v>
      </c>
    </row>
    <row r="14914" spans="1:5" hidden="1" x14ac:dyDescent="0.2">
      <c r="A14914" s="94" t="s">
        <v>12472</v>
      </c>
      <c r="B14914" t="s">
        <v>23491</v>
      </c>
      <c r="C14914" t="s">
        <v>243</v>
      </c>
      <c r="D14914">
        <v>737.1</v>
      </c>
      <c r="E14914" t="s">
        <v>30879</v>
      </c>
    </row>
    <row r="14915" spans="1:5" hidden="1" x14ac:dyDescent="0.2">
      <c r="A14915" s="94" t="s">
        <v>12473</v>
      </c>
      <c r="B14915" t="s">
        <v>23492</v>
      </c>
      <c r="C14915" t="s">
        <v>243</v>
      </c>
      <c r="D14915">
        <v>737.1</v>
      </c>
      <c r="E14915" t="s">
        <v>30879</v>
      </c>
    </row>
    <row r="14916" spans="1:5" hidden="1" x14ac:dyDescent="0.2">
      <c r="A14916" s="94" t="s">
        <v>12474</v>
      </c>
      <c r="B14916" t="s">
        <v>42453</v>
      </c>
      <c r="C14916" t="s">
        <v>243</v>
      </c>
      <c r="D14916" s="684">
        <v>1158.3</v>
      </c>
      <c r="E14916" t="s">
        <v>30879</v>
      </c>
    </row>
    <row r="14917" spans="1:5" hidden="1" x14ac:dyDescent="0.2">
      <c r="A14917" s="94" t="s">
        <v>12475</v>
      </c>
      <c r="B14917" t="s">
        <v>42454</v>
      </c>
      <c r="C14917" t="s">
        <v>243</v>
      </c>
      <c r="D14917" s="684">
        <v>1158.3</v>
      </c>
      <c r="E14917" t="s">
        <v>30879</v>
      </c>
    </row>
    <row r="14918" spans="1:5" hidden="1" x14ac:dyDescent="0.2">
      <c r="A14918" s="94" t="s">
        <v>12476</v>
      </c>
      <c r="B14918" t="s">
        <v>42469</v>
      </c>
      <c r="C14918" t="s">
        <v>243</v>
      </c>
      <c r="D14918" s="684">
        <v>1240.2</v>
      </c>
      <c r="E14918" t="s">
        <v>30879</v>
      </c>
    </row>
    <row r="14919" spans="1:5" hidden="1" x14ac:dyDescent="0.2">
      <c r="A14919" s="94" t="s">
        <v>12477</v>
      </c>
      <c r="B14919" t="s">
        <v>42470</v>
      </c>
      <c r="C14919" t="s">
        <v>243</v>
      </c>
      <c r="D14919" s="684">
        <v>1240.2</v>
      </c>
      <c r="E14919" t="s">
        <v>30879</v>
      </c>
    </row>
    <row r="14920" spans="1:5" hidden="1" x14ac:dyDescent="0.2">
      <c r="A14920" s="94" t="s">
        <v>12478</v>
      </c>
      <c r="B14920" t="s">
        <v>23493</v>
      </c>
      <c r="C14920" t="s">
        <v>243</v>
      </c>
      <c r="D14920">
        <v>912.6</v>
      </c>
      <c r="E14920" t="s">
        <v>30879</v>
      </c>
    </row>
    <row r="14921" spans="1:5" hidden="1" x14ac:dyDescent="0.2">
      <c r="A14921" s="94" t="s">
        <v>12479</v>
      </c>
      <c r="B14921" t="s">
        <v>23494</v>
      </c>
      <c r="C14921" t="s">
        <v>243</v>
      </c>
      <c r="D14921">
        <v>912.6</v>
      </c>
      <c r="E14921" t="s">
        <v>30879</v>
      </c>
    </row>
    <row r="14922" spans="1:5" hidden="1" x14ac:dyDescent="0.2">
      <c r="A14922" s="94" t="s">
        <v>12480</v>
      </c>
      <c r="B14922" t="s">
        <v>42458</v>
      </c>
      <c r="C14922" t="s">
        <v>243</v>
      </c>
      <c r="D14922" s="684">
        <v>1468.35</v>
      </c>
      <c r="E14922" t="s">
        <v>30879</v>
      </c>
    </row>
    <row r="14923" spans="1:5" hidden="1" x14ac:dyDescent="0.2">
      <c r="A14923" s="94" t="s">
        <v>12481</v>
      </c>
      <c r="B14923" t="s">
        <v>42473</v>
      </c>
      <c r="C14923" t="s">
        <v>243</v>
      </c>
      <c r="D14923" s="684">
        <v>1550.25</v>
      </c>
      <c r="E14923" t="s">
        <v>30879</v>
      </c>
    </row>
    <row r="14924" spans="1:5" hidden="1" x14ac:dyDescent="0.2">
      <c r="A14924" s="94" t="s">
        <v>12482</v>
      </c>
      <c r="B14924" t="s">
        <v>23495</v>
      </c>
      <c r="C14924" t="s">
        <v>243</v>
      </c>
      <c r="D14924" s="684">
        <v>1222.6500000000001</v>
      </c>
      <c r="E14924" t="s">
        <v>30879</v>
      </c>
    </row>
    <row r="14925" spans="1:5" hidden="1" x14ac:dyDescent="0.2">
      <c r="A14925" s="94" t="s">
        <v>12483</v>
      </c>
      <c r="B14925" t="s">
        <v>42459</v>
      </c>
      <c r="C14925" t="s">
        <v>243</v>
      </c>
      <c r="D14925" s="684">
        <v>1158.3</v>
      </c>
      <c r="E14925" t="s">
        <v>30879</v>
      </c>
    </row>
    <row r="14926" spans="1:5" hidden="1" x14ac:dyDescent="0.2">
      <c r="A14926" s="94" t="s">
        <v>12484</v>
      </c>
      <c r="B14926" t="s">
        <v>42460</v>
      </c>
      <c r="C14926" t="s">
        <v>243</v>
      </c>
      <c r="D14926" s="684">
        <v>1158.3</v>
      </c>
      <c r="E14926" t="s">
        <v>30879</v>
      </c>
    </row>
    <row r="14927" spans="1:5" hidden="1" x14ac:dyDescent="0.2">
      <c r="A14927" s="94" t="s">
        <v>12485</v>
      </c>
      <c r="B14927" t="s">
        <v>42475</v>
      </c>
      <c r="C14927" t="s">
        <v>243</v>
      </c>
      <c r="D14927" s="684">
        <v>1240.2</v>
      </c>
      <c r="E14927" t="s">
        <v>30879</v>
      </c>
    </row>
    <row r="14928" spans="1:5" hidden="1" x14ac:dyDescent="0.2">
      <c r="A14928" s="94" t="s">
        <v>12486</v>
      </c>
      <c r="B14928" t="s">
        <v>42468</v>
      </c>
      <c r="C14928" t="s">
        <v>243</v>
      </c>
      <c r="D14928" s="684">
        <v>1240.2</v>
      </c>
      <c r="E14928" t="s">
        <v>30879</v>
      </c>
    </row>
    <row r="14929" spans="1:5" hidden="1" x14ac:dyDescent="0.2">
      <c r="A14929" s="94" t="s">
        <v>12487</v>
      </c>
      <c r="B14929" t="s">
        <v>23496</v>
      </c>
      <c r="C14929" t="s">
        <v>243</v>
      </c>
      <c r="D14929">
        <v>912.6</v>
      </c>
      <c r="E14929" t="s">
        <v>30879</v>
      </c>
    </row>
    <row r="14930" spans="1:5" hidden="1" x14ac:dyDescent="0.2">
      <c r="A14930" s="94" t="s">
        <v>12488</v>
      </c>
      <c r="B14930" t="s">
        <v>23497</v>
      </c>
      <c r="C14930" t="s">
        <v>243</v>
      </c>
      <c r="D14930">
        <v>912.6</v>
      </c>
      <c r="E14930" t="s">
        <v>30879</v>
      </c>
    </row>
    <row r="14931" spans="1:5" hidden="1" x14ac:dyDescent="0.2">
      <c r="A14931" s="94" t="s">
        <v>12489</v>
      </c>
      <c r="B14931" t="s">
        <v>23498</v>
      </c>
      <c r="C14931" t="s">
        <v>243</v>
      </c>
      <c r="D14931" s="684">
        <v>1468.35</v>
      </c>
      <c r="E14931" t="s">
        <v>30879</v>
      </c>
    </row>
    <row r="14932" spans="1:5" hidden="1" x14ac:dyDescent="0.2">
      <c r="A14932" s="94" t="s">
        <v>12490</v>
      </c>
      <c r="B14932" t="s">
        <v>42455</v>
      </c>
      <c r="C14932" t="s">
        <v>243</v>
      </c>
      <c r="D14932" s="684">
        <v>1468.35</v>
      </c>
      <c r="E14932" t="s">
        <v>30879</v>
      </c>
    </row>
    <row r="14933" spans="1:5" hidden="1" x14ac:dyDescent="0.2">
      <c r="A14933" s="94" t="s">
        <v>12491</v>
      </c>
      <c r="B14933" t="s">
        <v>23499</v>
      </c>
      <c r="C14933" t="s">
        <v>243</v>
      </c>
      <c r="D14933" s="684">
        <v>1550.25</v>
      </c>
      <c r="E14933" t="s">
        <v>30879</v>
      </c>
    </row>
    <row r="14934" spans="1:5" hidden="1" x14ac:dyDescent="0.2">
      <c r="A14934" s="94" t="s">
        <v>12492</v>
      </c>
      <c r="B14934" t="s">
        <v>42479</v>
      </c>
      <c r="C14934" t="s">
        <v>243</v>
      </c>
      <c r="D14934" s="684">
        <v>1550.25</v>
      </c>
      <c r="E14934" t="s">
        <v>30879</v>
      </c>
    </row>
    <row r="14935" spans="1:5" hidden="1" x14ac:dyDescent="0.2">
      <c r="A14935" s="94" t="s">
        <v>12493</v>
      </c>
      <c r="B14935" t="s">
        <v>23500</v>
      </c>
      <c r="C14935" t="s">
        <v>243</v>
      </c>
      <c r="D14935" s="684">
        <v>1199.25</v>
      </c>
      <c r="E14935" t="s">
        <v>30879</v>
      </c>
    </row>
    <row r="14936" spans="1:5" hidden="1" x14ac:dyDescent="0.2">
      <c r="A14936" s="94" t="s">
        <v>12494</v>
      </c>
      <c r="B14936" t="s">
        <v>23501</v>
      </c>
      <c r="C14936" t="s">
        <v>243</v>
      </c>
      <c r="D14936" s="684">
        <v>1199.25</v>
      </c>
      <c r="E14936" t="s">
        <v>30879</v>
      </c>
    </row>
    <row r="14937" spans="1:5" hidden="1" x14ac:dyDescent="0.2">
      <c r="A14937" s="94" t="s">
        <v>12495</v>
      </c>
      <c r="B14937" t="s">
        <v>42463</v>
      </c>
      <c r="C14937" t="s">
        <v>243</v>
      </c>
      <c r="D14937" s="684">
        <v>1468.35</v>
      </c>
      <c r="E14937" t="s">
        <v>30879</v>
      </c>
    </row>
    <row r="14938" spans="1:5" hidden="1" x14ac:dyDescent="0.2">
      <c r="A14938" s="94" t="s">
        <v>12496</v>
      </c>
      <c r="B14938" t="s">
        <v>42483</v>
      </c>
      <c r="C14938" t="s">
        <v>243</v>
      </c>
      <c r="D14938" s="684">
        <v>1518.85</v>
      </c>
      <c r="E14938" t="s">
        <v>30879</v>
      </c>
    </row>
    <row r="14939" spans="1:5" hidden="1" x14ac:dyDescent="0.2">
      <c r="A14939" s="94" t="s">
        <v>12497</v>
      </c>
      <c r="B14939" t="s">
        <v>23502</v>
      </c>
      <c r="C14939" t="s">
        <v>243</v>
      </c>
      <c r="D14939" s="684">
        <v>1047.1500000000001</v>
      </c>
      <c r="E14939" t="s">
        <v>30879</v>
      </c>
    </row>
    <row r="14940" spans="1:5" hidden="1" x14ac:dyDescent="0.2">
      <c r="A14940" s="94" t="s">
        <v>12498</v>
      </c>
      <c r="B14940" t="s">
        <v>23503</v>
      </c>
      <c r="C14940" t="s">
        <v>243</v>
      </c>
      <c r="D14940" s="684">
        <v>1468.35</v>
      </c>
      <c r="E14940" t="s">
        <v>30879</v>
      </c>
    </row>
    <row r="14941" spans="1:5" hidden="1" x14ac:dyDescent="0.2">
      <c r="A14941" s="94" t="s">
        <v>12499</v>
      </c>
      <c r="B14941" t="s">
        <v>42456</v>
      </c>
      <c r="C14941" t="s">
        <v>243</v>
      </c>
      <c r="D14941" s="684">
        <v>1468.35</v>
      </c>
      <c r="E14941" t="s">
        <v>30879</v>
      </c>
    </row>
    <row r="14942" spans="1:5" hidden="1" x14ac:dyDescent="0.2">
      <c r="A14942" s="94" t="s">
        <v>12500</v>
      </c>
      <c r="B14942" t="s">
        <v>42482</v>
      </c>
      <c r="C14942" t="s">
        <v>243</v>
      </c>
      <c r="D14942" s="684">
        <v>1550.25</v>
      </c>
      <c r="E14942" t="s">
        <v>30879</v>
      </c>
    </row>
    <row r="14943" spans="1:5" hidden="1" x14ac:dyDescent="0.2">
      <c r="A14943" s="94" t="s">
        <v>12501</v>
      </c>
      <c r="B14943" t="s">
        <v>42481</v>
      </c>
      <c r="C14943" t="s">
        <v>243</v>
      </c>
      <c r="D14943" s="684">
        <v>1550.25</v>
      </c>
      <c r="E14943" t="s">
        <v>30879</v>
      </c>
    </row>
    <row r="14944" spans="1:5" hidden="1" x14ac:dyDescent="0.2">
      <c r="A14944" s="94" t="s">
        <v>12502</v>
      </c>
      <c r="B14944" t="s">
        <v>23504</v>
      </c>
      <c r="C14944" t="s">
        <v>243</v>
      </c>
      <c r="D14944" s="684">
        <v>1199.25</v>
      </c>
      <c r="E14944" t="s">
        <v>30879</v>
      </c>
    </row>
    <row r="14945" spans="1:5" hidden="1" x14ac:dyDescent="0.2">
      <c r="A14945" s="94" t="s">
        <v>12503</v>
      </c>
      <c r="B14945" t="s">
        <v>23505</v>
      </c>
      <c r="C14945" t="s">
        <v>243</v>
      </c>
      <c r="D14945" s="684">
        <v>1199.25</v>
      </c>
      <c r="E14945" t="s">
        <v>30879</v>
      </c>
    </row>
    <row r="14946" spans="1:5" hidden="1" x14ac:dyDescent="0.2">
      <c r="A14946" s="94" t="s">
        <v>12504</v>
      </c>
      <c r="B14946" t="s">
        <v>42466</v>
      </c>
      <c r="C14946" t="s">
        <v>243</v>
      </c>
      <c r="D14946" s="684">
        <v>1012.05</v>
      </c>
      <c r="E14946" t="s">
        <v>30879</v>
      </c>
    </row>
    <row r="14947" spans="1:5" hidden="1" x14ac:dyDescent="0.2">
      <c r="A14947" s="94" t="s">
        <v>12505</v>
      </c>
      <c r="B14947" t="s">
        <v>42467</v>
      </c>
      <c r="C14947" t="s">
        <v>243</v>
      </c>
      <c r="D14947" s="684">
        <v>1012.05</v>
      </c>
      <c r="E14947" t="s">
        <v>30879</v>
      </c>
    </row>
    <row r="14948" spans="1:5" hidden="1" x14ac:dyDescent="0.2">
      <c r="A14948" s="94" t="s">
        <v>12506</v>
      </c>
      <c r="B14948" t="s">
        <v>23506</v>
      </c>
      <c r="C14948" t="s">
        <v>243</v>
      </c>
      <c r="D14948" s="684">
        <v>1093.95</v>
      </c>
      <c r="E14948" t="s">
        <v>30879</v>
      </c>
    </row>
    <row r="14949" spans="1:5" hidden="1" x14ac:dyDescent="0.2">
      <c r="A14949" s="94" t="s">
        <v>12507</v>
      </c>
      <c r="B14949" t="s">
        <v>23507</v>
      </c>
      <c r="C14949" t="s">
        <v>243</v>
      </c>
      <c r="D14949" s="684">
        <v>1093.95</v>
      </c>
      <c r="E14949" t="s">
        <v>30879</v>
      </c>
    </row>
    <row r="14950" spans="1:5" hidden="1" x14ac:dyDescent="0.2">
      <c r="A14950" s="94" t="s">
        <v>12508</v>
      </c>
      <c r="B14950" t="s">
        <v>23508</v>
      </c>
      <c r="C14950" t="s">
        <v>243</v>
      </c>
      <c r="D14950">
        <v>649.35</v>
      </c>
      <c r="E14950" t="s">
        <v>30879</v>
      </c>
    </row>
    <row r="14951" spans="1:5" hidden="1" x14ac:dyDescent="0.2">
      <c r="A14951" s="94" t="s">
        <v>12509</v>
      </c>
      <c r="B14951" t="s">
        <v>23509</v>
      </c>
      <c r="C14951" t="s">
        <v>243</v>
      </c>
      <c r="D14951">
        <v>649.35</v>
      </c>
      <c r="E14951" t="s">
        <v>30879</v>
      </c>
    </row>
    <row r="14952" spans="1:5" hidden="1" x14ac:dyDescent="0.2">
      <c r="A14952" s="94" t="s">
        <v>12510</v>
      </c>
      <c r="B14952" t="s">
        <v>42464</v>
      </c>
      <c r="C14952" t="s">
        <v>243</v>
      </c>
      <c r="D14952" s="684">
        <v>1012.05</v>
      </c>
      <c r="E14952" t="s">
        <v>30879</v>
      </c>
    </row>
    <row r="14953" spans="1:5" hidden="1" x14ac:dyDescent="0.2">
      <c r="A14953" s="94" t="s">
        <v>12511</v>
      </c>
      <c r="B14953" t="s">
        <v>42465</v>
      </c>
      <c r="C14953" t="s">
        <v>243</v>
      </c>
      <c r="D14953" s="684">
        <v>1012.05</v>
      </c>
      <c r="E14953" t="s">
        <v>30879</v>
      </c>
    </row>
    <row r="14954" spans="1:5" hidden="1" x14ac:dyDescent="0.2">
      <c r="A14954" s="94" t="s">
        <v>12512</v>
      </c>
      <c r="B14954" t="s">
        <v>23510</v>
      </c>
      <c r="C14954" t="s">
        <v>243</v>
      </c>
      <c r="D14954" s="684">
        <v>1093.95</v>
      </c>
      <c r="E14954" t="s">
        <v>30879</v>
      </c>
    </row>
    <row r="14955" spans="1:5" hidden="1" x14ac:dyDescent="0.2">
      <c r="A14955" s="94" t="s">
        <v>12513</v>
      </c>
      <c r="B14955" t="s">
        <v>23511</v>
      </c>
      <c r="C14955" t="s">
        <v>243</v>
      </c>
      <c r="D14955" s="684">
        <v>1093.95</v>
      </c>
      <c r="E14955" t="s">
        <v>30879</v>
      </c>
    </row>
    <row r="14956" spans="1:5" hidden="1" x14ac:dyDescent="0.2">
      <c r="A14956" s="94" t="s">
        <v>12514</v>
      </c>
      <c r="B14956" t="s">
        <v>23512</v>
      </c>
      <c r="C14956" t="s">
        <v>243</v>
      </c>
      <c r="D14956">
        <v>801.45</v>
      </c>
      <c r="E14956" t="s">
        <v>30879</v>
      </c>
    </row>
    <row r="14957" spans="1:5" hidden="1" x14ac:dyDescent="0.2">
      <c r="A14957" s="94" t="s">
        <v>12515</v>
      </c>
      <c r="B14957" t="s">
        <v>23513</v>
      </c>
      <c r="C14957" t="s">
        <v>243</v>
      </c>
      <c r="D14957">
        <v>801.45</v>
      </c>
      <c r="E14957" t="s">
        <v>30879</v>
      </c>
    </row>
    <row r="14958" spans="1:5" hidden="1" x14ac:dyDescent="0.2">
      <c r="A14958" s="94" t="s">
        <v>42061</v>
      </c>
      <c r="B14958" t="s">
        <v>42062</v>
      </c>
      <c r="C14958" t="s">
        <v>243</v>
      </c>
      <c r="D14958">
        <v>129.08000000000001</v>
      </c>
      <c r="E14958" t="s">
        <v>30879</v>
      </c>
    </row>
    <row r="14959" spans="1:5" hidden="1" x14ac:dyDescent="0.2">
      <c r="A14959" s="94" t="s">
        <v>42063</v>
      </c>
      <c r="B14959" t="s">
        <v>42064</v>
      </c>
      <c r="C14959" t="s">
        <v>243</v>
      </c>
      <c r="D14959">
        <v>436.24</v>
      </c>
      <c r="E14959" t="s">
        <v>30879</v>
      </c>
    </row>
    <row r="14960" spans="1:5" hidden="1" x14ac:dyDescent="0.2">
      <c r="A14960" s="94" t="s">
        <v>42065</v>
      </c>
      <c r="B14960" t="s">
        <v>42066</v>
      </c>
      <c r="C14960" t="s">
        <v>243</v>
      </c>
      <c r="D14960">
        <v>129.08000000000001</v>
      </c>
      <c r="E14960" t="s">
        <v>30879</v>
      </c>
    </row>
    <row r="14961" spans="1:5" hidden="1" x14ac:dyDescent="0.2">
      <c r="A14961" s="94" t="s">
        <v>42067</v>
      </c>
      <c r="B14961" t="s">
        <v>42068</v>
      </c>
      <c r="C14961" t="s">
        <v>243</v>
      </c>
      <c r="D14961">
        <v>129.08000000000001</v>
      </c>
      <c r="E14961" t="s">
        <v>30879</v>
      </c>
    </row>
    <row r="14962" spans="1:5" hidden="1" x14ac:dyDescent="0.2">
      <c r="A14962" s="94" t="s">
        <v>37683</v>
      </c>
      <c r="B14962" t="s">
        <v>37684</v>
      </c>
      <c r="C14962" t="s">
        <v>243</v>
      </c>
      <c r="D14962">
        <v>35.090000000000003</v>
      </c>
      <c r="E14962" t="s">
        <v>30879</v>
      </c>
    </row>
    <row r="14963" spans="1:5" hidden="1" x14ac:dyDescent="0.2">
      <c r="A14963" s="94" t="s">
        <v>37687</v>
      </c>
      <c r="B14963" t="s">
        <v>37688</v>
      </c>
      <c r="C14963" t="s">
        <v>243</v>
      </c>
      <c r="D14963">
        <v>28.87</v>
      </c>
      <c r="E14963" t="s">
        <v>30879</v>
      </c>
    </row>
    <row r="14964" spans="1:5" hidden="1" x14ac:dyDescent="0.2">
      <c r="A14964" s="94" t="s">
        <v>37685</v>
      </c>
      <c r="B14964" t="s">
        <v>37686</v>
      </c>
      <c r="C14964" t="s">
        <v>243</v>
      </c>
      <c r="D14964">
        <v>65.849999999999994</v>
      </c>
      <c r="E14964" t="s">
        <v>30879</v>
      </c>
    </row>
    <row r="14965" spans="1:5" hidden="1" x14ac:dyDescent="0.2">
      <c r="A14965" s="94" t="s">
        <v>19414</v>
      </c>
      <c r="B14965" t="s">
        <v>41540</v>
      </c>
      <c r="C14965" t="s">
        <v>243</v>
      </c>
      <c r="D14965">
        <v>45.97</v>
      </c>
      <c r="E14965" t="s">
        <v>30879</v>
      </c>
    </row>
    <row r="14966" spans="1:5" hidden="1" x14ac:dyDescent="0.2">
      <c r="A14966" s="94" t="s">
        <v>41536</v>
      </c>
      <c r="B14966" t="s">
        <v>41537</v>
      </c>
      <c r="C14966" t="s">
        <v>243</v>
      </c>
      <c r="D14966">
        <v>83.93</v>
      </c>
      <c r="E14966" t="s">
        <v>30879</v>
      </c>
    </row>
    <row r="14967" spans="1:5" hidden="1" x14ac:dyDescent="0.2">
      <c r="A14967" s="94" t="s">
        <v>12516</v>
      </c>
      <c r="B14967" t="s">
        <v>23514</v>
      </c>
      <c r="C14967" t="s">
        <v>243</v>
      </c>
      <c r="D14967">
        <v>26.62</v>
      </c>
      <c r="E14967" t="s">
        <v>30879</v>
      </c>
    </row>
    <row r="14968" spans="1:5" hidden="1" x14ac:dyDescent="0.2">
      <c r="A14968" s="94" t="s">
        <v>41538</v>
      </c>
      <c r="B14968" t="s">
        <v>41539</v>
      </c>
      <c r="C14968" t="s">
        <v>243</v>
      </c>
      <c r="D14968">
        <v>33.85</v>
      </c>
      <c r="E14968" t="s">
        <v>30879</v>
      </c>
    </row>
    <row r="14969" spans="1:5" hidden="1" x14ac:dyDescent="0.2">
      <c r="A14969" s="94" t="s">
        <v>12517</v>
      </c>
      <c r="B14969" t="s">
        <v>23515</v>
      </c>
      <c r="C14969" t="s">
        <v>243</v>
      </c>
      <c r="D14969">
        <v>27.24</v>
      </c>
      <c r="E14969" t="s">
        <v>30879</v>
      </c>
    </row>
    <row r="14970" spans="1:5" hidden="1" x14ac:dyDescent="0.2">
      <c r="A14970" s="94" t="s">
        <v>19417</v>
      </c>
      <c r="B14970" t="s">
        <v>23516</v>
      </c>
      <c r="C14970" t="s">
        <v>243</v>
      </c>
      <c r="D14970">
        <v>57.03</v>
      </c>
      <c r="E14970" t="s">
        <v>30879</v>
      </c>
    </row>
    <row r="14971" spans="1:5" hidden="1" x14ac:dyDescent="0.2">
      <c r="A14971" s="94" t="s">
        <v>3411</v>
      </c>
      <c r="B14971" t="s">
        <v>23517</v>
      </c>
      <c r="C14971" t="s">
        <v>243</v>
      </c>
      <c r="D14971">
        <v>39.520000000000003</v>
      </c>
      <c r="E14971" t="s">
        <v>30879</v>
      </c>
    </row>
    <row r="14972" spans="1:5" hidden="1" x14ac:dyDescent="0.2">
      <c r="A14972" s="94" t="s">
        <v>41902</v>
      </c>
      <c r="B14972" t="s">
        <v>41903</v>
      </c>
      <c r="C14972" t="s">
        <v>243</v>
      </c>
      <c r="D14972">
        <v>34.03</v>
      </c>
      <c r="E14972" t="s">
        <v>30879</v>
      </c>
    </row>
    <row r="14973" spans="1:5" hidden="1" x14ac:dyDescent="0.2">
      <c r="A14973" s="94" t="s">
        <v>41900</v>
      </c>
      <c r="B14973" t="s">
        <v>41901</v>
      </c>
      <c r="C14973" t="s">
        <v>243</v>
      </c>
      <c r="D14973">
        <v>69.12</v>
      </c>
      <c r="E14973" t="s">
        <v>30879</v>
      </c>
    </row>
    <row r="14974" spans="1:5" hidden="1" x14ac:dyDescent="0.2">
      <c r="A14974" s="94" t="s">
        <v>19419</v>
      </c>
      <c r="B14974" t="s">
        <v>41906</v>
      </c>
      <c r="C14974" t="s">
        <v>243</v>
      </c>
      <c r="D14974">
        <v>38.85</v>
      </c>
      <c r="E14974" t="s">
        <v>30879</v>
      </c>
    </row>
    <row r="14975" spans="1:5" hidden="1" x14ac:dyDescent="0.2">
      <c r="A14975" s="94" t="s">
        <v>41904</v>
      </c>
      <c r="B14975" t="s">
        <v>41905</v>
      </c>
      <c r="C14975" t="s">
        <v>243</v>
      </c>
      <c r="D14975">
        <v>53.61</v>
      </c>
      <c r="E14975" t="s">
        <v>30879</v>
      </c>
    </row>
    <row r="14976" spans="1:5" hidden="1" x14ac:dyDescent="0.2">
      <c r="A14976" s="94" t="s">
        <v>752</v>
      </c>
      <c r="B14976" t="s">
        <v>23518</v>
      </c>
      <c r="C14976" t="s">
        <v>243</v>
      </c>
      <c r="D14976">
        <v>47.52</v>
      </c>
      <c r="E14976" t="s">
        <v>30879</v>
      </c>
    </row>
    <row r="14977" spans="1:5" hidden="1" x14ac:dyDescent="0.2">
      <c r="A14977" s="94" t="s">
        <v>951</v>
      </c>
      <c r="B14977" t="s">
        <v>41929</v>
      </c>
      <c r="C14977" t="s">
        <v>243</v>
      </c>
      <c r="D14977">
        <v>75.62</v>
      </c>
      <c r="E14977" t="s">
        <v>30879</v>
      </c>
    </row>
    <row r="14978" spans="1:5" hidden="1" x14ac:dyDescent="0.2">
      <c r="A14978" s="94" t="s">
        <v>953</v>
      </c>
      <c r="B14978" t="s">
        <v>41930</v>
      </c>
      <c r="C14978" t="s">
        <v>243</v>
      </c>
      <c r="D14978">
        <v>29.49</v>
      </c>
      <c r="E14978" t="s">
        <v>30879</v>
      </c>
    </row>
    <row r="14979" spans="1:5" hidden="1" x14ac:dyDescent="0.2">
      <c r="A14979" s="94" t="s">
        <v>952</v>
      </c>
      <c r="B14979" t="s">
        <v>41931</v>
      </c>
      <c r="C14979" t="s">
        <v>243</v>
      </c>
      <c r="D14979">
        <v>27.4</v>
      </c>
      <c r="E14979" t="s">
        <v>30879</v>
      </c>
    </row>
    <row r="14980" spans="1:5" hidden="1" x14ac:dyDescent="0.2">
      <c r="A14980" s="94" t="s">
        <v>3114</v>
      </c>
      <c r="B14980" t="s">
        <v>23519</v>
      </c>
      <c r="C14980" t="s">
        <v>243</v>
      </c>
      <c r="D14980">
        <v>38.79</v>
      </c>
      <c r="E14980" t="s">
        <v>30879</v>
      </c>
    </row>
    <row r="14981" spans="1:5" hidden="1" x14ac:dyDescent="0.2">
      <c r="A14981" s="94" t="s">
        <v>6113</v>
      </c>
      <c r="B14981" t="s">
        <v>23520</v>
      </c>
      <c r="C14981" t="s">
        <v>243</v>
      </c>
      <c r="D14981">
        <v>173.25</v>
      </c>
      <c r="E14981" t="s">
        <v>30879</v>
      </c>
    </row>
    <row r="14982" spans="1:5" hidden="1" x14ac:dyDescent="0.2">
      <c r="A14982" s="94" t="s">
        <v>6780</v>
      </c>
      <c r="B14982" t="s">
        <v>23521</v>
      </c>
      <c r="C14982" t="s">
        <v>243</v>
      </c>
      <c r="D14982">
        <v>100.49</v>
      </c>
      <c r="E14982" t="s">
        <v>30879</v>
      </c>
    </row>
    <row r="14983" spans="1:5" hidden="1" x14ac:dyDescent="0.2">
      <c r="A14983" s="94" t="s">
        <v>23522</v>
      </c>
      <c r="B14983" t="s">
        <v>23523</v>
      </c>
      <c r="C14983" t="s">
        <v>243</v>
      </c>
      <c r="D14983">
        <v>47.36</v>
      </c>
      <c r="E14983" t="s">
        <v>30879</v>
      </c>
    </row>
    <row r="14984" spans="1:5" hidden="1" x14ac:dyDescent="0.2">
      <c r="A14984" s="94" t="s">
        <v>5360</v>
      </c>
      <c r="B14984" t="s">
        <v>42945</v>
      </c>
      <c r="C14984" t="s">
        <v>243</v>
      </c>
      <c r="D14984">
        <v>99.33</v>
      </c>
      <c r="E14984" t="s">
        <v>30879</v>
      </c>
    </row>
    <row r="14985" spans="1:5" hidden="1" x14ac:dyDescent="0.2">
      <c r="A14985" s="94" t="s">
        <v>6114</v>
      </c>
      <c r="B14985" t="s">
        <v>42946</v>
      </c>
      <c r="C14985" t="s">
        <v>243</v>
      </c>
      <c r="D14985">
        <v>99.33</v>
      </c>
      <c r="E14985" t="s">
        <v>30879</v>
      </c>
    </row>
    <row r="14986" spans="1:5" hidden="1" x14ac:dyDescent="0.2">
      <c r="A14986" s="94" t="s">
        <v>6115</v>
      </c>
      <c r="B14986" t="s">
        <v>42583</v>
      </c>
      <c r="C14986" t="s">
        <v>243</v>
      </c>
      <c r="D14986">
        <v>23.1</v>
      </c>
      <c r="E14986" t="s">
        <v>30879</v>
      </c>
    </row>
    <row r="14987" spans="1:5" hidden="1" x14ac:dyDescent="0.2">
      <c r="A14987" s="94" t="s">
        <v>6116</v>
      </c>
      <c r="B14987" t="s">
        <v>42584</v>
      </c>
      <c r="C14987" t="s">
        <v>243</v>
      </c>
      <c r="D14987">
        <v>36.96</v>
      </c>
      <c r="E14987" t="s">
        <v>30879</v>
      </c>
    </row>
    <row r="14988" spans="1:5" hidden="1" x14ac:dyDescent="0.2">
      <c r="A14988" s="94" t="s">
        <v>5361</v>
      </c>
      <c r="B14988" t="s">
        <v>23524</v>
      </c>
      <c r="C14988" t="s">
        <v>243</v>
      </c>
      <c r="D14988">
        <v>381.15</v>
      </c>
      <c r="E14988" t="s">
        <v>30879</v>
      </c>
    </row>
    <row r="14989" spans="1:5" hidden="1" x14ac:dyDescent="0.2">
      <c r="A14989" s="94" t="s">
        <v>12518</v>
      </c>
      <c r="B14989" t="s">
        <v>42944</v>
      </c>
      <c r="C14989" t="s">
        <v>243</v>
      </c>
      <c r="D14989">
        <v>708.02</v>
      </c>
      <c r="E14989" t="s">
        <v>30879</v>
      </c>
    </row>
    <row r="14990" spans="1:5" hidden="1" x14ac:dyDescent="0.2">
      <c r="A14990" s="94" t="s">
        <v>6781</v>
      </c>
      <c r="B14990" t="s">
        <v>42585</v>
      </c>
      <c r="C14990" t="s">
        <v>243</v>
      </c>
      <c r="D14990">
        <v>589.04999999999995</v>
      </c>
      <c r="E14990" t="s">
        <v>30879</v>
      </c>
    </row>
    <row r="14991" spans="1:5" hidden="1" x14ac:dyDescent="0.2">
      <c r="A14991" s="94" t="s">
        <v>6782</v>
      </c>
      <c r="B14991" t="s">
        <v>42947</v>
      </c>
      <c r="C14991" t="s">
        <v>243</v>
      </c>
      <c r="D14991">
        <v>485.1</v>
      </c>
      <c r="E14991" t="s">
        <v>30879</v>
      </c>
    </row>
    <row r="14992" spans="1:5" hidden="1" x14ac:dyDescent="0.2">
      <c r="A14992" s="94" t="s">
        <v>5362</v>
      </c>
      <c r="B14992" t="s">
        <v>42949</v>
      </c>
      <c r="C14992" t="s">
        <v>243</v>
      </c>
      <c r="D14992">
        <v>75.08</v>
      </c>
      <c r="E14992" t="s">
        <v>30879</v>
      </c>
    </row>
    <row r="14993" spans="1:5" hidden="1" x14ac:dyDescent="0.2">
      <c r="A14993" s="94" t="s">
        <v>23525</v>
      </c>
      <c r="B14993" t="s">
        <v>23526</v>
      </c>
      <c r="C14993" t="s">
        <v>243</v>
      </c>
      <c r="D14993">
        <v>296.83999999999997</v>
      </c>
      <c r="E14993" t="s">
        <v>30879</v>
      </c>
    </row>
    <row r="14994" spans="1:5" hidden="1" x14ac:dyDescent="0.2">
      <c r="A14994" s="94" t="s">
        <v>6117</v>
      </c>
      <c r="B14994" t="s">
        <v>23527</v>
      </c>
      <c r="C14994" t="s">
        <v>243</v>
      </c>
      <c r="D14994">
        <v>244.86</v>
      </c>
      <c r="E14994" t="s">
        <v>30879</v>
      </c>
    </row>
    <row r="14995" spans="1:5" hidden="1" x14ac:dyDescent="0.2">
      <c r="A14995" s="94" t="s">
        <v>5363</v>
      </c>
      <c r="B14995" t="s">
        <v>42948</v>
      </c>
      <c r="C14995" t="s">
        <v>243</v>
      </c>
      <c r="D14995">
        <v>75.08</v>
      </c>
      <c r="E14995" t="s">
        <v>30879</v>
      </c>
    </row>
    <row r="14996" spans="1:5" hidden="1" x14ac:dyDescent="0.2">
      <c r="A14996" s="94" t="s">
        <v>23528</v>
      </c>
      <c r="B14996" t="s">
        <v>23529</v>
      </c>
      <c r="C14996" t="s">
        <v>243</v>
      </c>
      <c r="D14996">
        <v>425.04</v>
      </c>
      <c r="E14996" t="s">
        <v>30879</v>
      </c>
    </row>
    <row r="14997" spans="1:5" hidden="1" x14ac:dyDescent="0.2">
      <c r="A14997" s="94" t="s">
        <v>6118</v>
      </c>
      <c r="B14997" t="s">
        <v>23530</v>
      </c>
      <c r="C14997" t="s">
        <v>243</v>
      </c>
      <c r="D14997">
        <v>244.86</v>
      </c>
      <c r="E14997" t="s">
        <v>30879</v>
      </c>
    </row>
    <row r="14998" spans="1:5" hidden="1" x14ac:dyDescent="0.2">
      <c r="A14998" s="94" t="s">
        <v>23531</v>
      </c>
      <c r="B14998" t="s">
        <v>23532</v>
      </c>
      <c r="C14998" t="s">
        <v>243</v>
      </c>
      <c r="D14998">
        <v>667.59</v>
      </c>
      <c r="E14998" t="s">
        <v>30879</v>
      </c>
    </row>
    <row r="14999" spans="1:5" hidden="1" x14ac:dyDescent="0.2">
      <c r="A14999" s="94" t="s">
        <v>23533</v>
      </c>
      <c r="B14999" t="s">
        <v>23534</v>
      </c>
      <c r="C14999" t="s">
        <v>243</v>
      </c>
      <c r="D14999">
        <v>29.5</v>
      </c>
      <c r="E14999" t="s">
        <v>30879</v>
      </c>
    </row>
    <row r="15000" spans="1:5" hidden="1" x14ac:dyDescent="0.2">
      <c r="A15000" s="94" t="s">
        <v>41485</v>
      </c>
      <c r="B15000" t="s">
        <v>41486</v>
      </c>
      <c r="C15000" t="s">
        <v>243</v>
      </c>
      <c r="D15000">
        <v>18.190000000000001</v>
      </c>
      <c r="E15000" t="s">
        <v>30879</v>
      </c>
    </row>
    <row r="15001" spans="1:5" hidden="1" x14ac:dyDescent="0.2">
      <c r="A15001" s="94" t="s">
        <v>41497</v>
      </c>
      <c r="B15001" t="s">
        <v>41498</v>
      </c>
      <c r="C15001" t="s">
        <v>243</v>
      </c>
      <c r="D15001">
        <v>37.54</v>
      </c>
      <c r="E15001" t="s">
        <v>30879</v>
      </c>
    </row>
    <row r="15002" spans="1:5" hidden="1" x14ac:dyDescent="0.2">
      <c r="A15002" s="94" t="s">
        <v>41487</v>
      </c>
      <c r="B15002" t="s">
        <v>41488</v>
      </c>
      <c r="C15002" t="s">
        <v>243</v>
      </c>
      <c r="D15002">
        <v>47.69</v>
      </c>
      <c r="E15002" t="s">
        <v>30879</v>
      </c>
    </row>
    <row r="15003" spans="1:5" hidden="1" x14ac:dyDescent="0.2">
      <c r="A15003" s="94" t="s">
        <v>41489</v>
      </c>
      <c r="B15003" t="s">
        <v>41490</v>
      </c>
      <c r="C15003" t="s">
        <v>243</v>
      </c>
      <c r="D15003">
        <v>42.75</v>
      </c>
      <c r="E15003" t="s">
        <v>30879</v>
      </c>
    </row>
    <row r="15004" spans="1:5" hidden="1" x14ac:dyDescent="0.2">
      <c r="A15004" s="94" t="s">
        <v>41493</v>
      </c>
      <c r="B15004" t="s">
        <v>41494</v>
      </c>
      <c r="C15004" t="s">
        <v>243</v>
      </c>
      <c r="D15004">
        <v>96.44</v>
      </c>
      <c r="E15004" t="s">
        <v>30879</v>
      </c>
    </row>
    <row r="15005" spans="1:5" hidden="1" x14ac:dyDescent="0.2">
      <c r="A15005" s="94" t="s">
        <v>41483</v>
      </c>
      <c r="B15005" t="s">
        <v>41484</v>
      </c>
      <c r="C15005" t="s">
        <v>243</v>
      </c>
      <c r="D15005">
        <v>28.76</v>
      </c>
      <c r="E15005" t="s">
        <v>30879</v>
      </c>
    </row>
    <row r="15006" spans="1:5" hidden="1" x14ac:dyDescent="0.2">
      <c r="A15006" s="94" t="s">
        <v>41491</v>
      </c>
      <c r="B15006" t="s">
        <v>41492</v>
      </c>
      <c r="C15006" t="s">
        <v>243</v>
      </c>
      <c r="D15006">
        <v>18.190000000000001</v>
      </c>
      <c r="E15006" t="s">
        <v>30879</v>
      </c>
    </row>
    <row r="15007" spans="1:5" hidden="1" x14ac:dyDescent="0.2">
      <c r="A15007" s="94" t="s">
        <v>41495</v>
      </c>
      <c r="B15007" t="s">
        <v>41496</v>
      </c>
      <c r="C15007" t="s">
        <v>243</v>
      </c>
      <c r="D15007">
        <v>21.39</v>
      </c>
      <c r="E15007" t="s">
        <v>30879</v>
      </c>
    </row>
    <row r="15008" spans="1:5" hidden="1" x14ac:dyDescent="0.2">
      <c r="A15008" s="94" t="s">
        <v>42592</v>
      </c>
      <c r="B15008" t="s">
        <v>42593</v>
      </c>
      <c r="C15008" t="s">
        <v>243</v>
      </c>
      <c r="D15008">
        <v>111.81</v>
      </c>
      <c r="E15008" t="s">
        <v>30879</v>
      </c>
    </row>
    <row r="15009" spans="1:5" hidden="1" x14ac:dyDescent="0.2">
      <c r="A15009" s="94" t="s">
        <v>42596</v>
      </c>
      <c r="B15009" t="s">
        <v>42597</v>
      </c>
      <c r="C15009" t="s">
        <v>243</v>
      </c>
      <c r="D15009">
        <v>104.24</v>
      </c>
      <c r="E15009" t="s">
        <v>30879</v>
      </c>
    </row>
    <row r="15010" spans="1:5" hidden="1" x14ac:dyDescent="0.2">
      <c r="A15010" s="94" t="s">
        <v>42594</v>
      </c>
      <c r="B15010" t="s">
        <v>42595</v>
      </c>
      <c r="C15010" t="s">
        <v>243</v>
      </c>
      <c r="D15010">
        <v>99.25</v>
      </c>
      <c r="E15010" t="s">
        <v>30879</v>
      </c>
    </row>
    <row r="15011" spans="1:5" hidden="1" x14ac:dyDescent="0.2">
      <c r="A15011" s="94" t="s">
        <v>23535</v>
      </c>
      <c r="B15011" t="s">
        <v>23536</v>
      </c>
      <c r="C15011" t="s">
        <v>243</v>
      </c>
      <c r="D15011">
        <v>113.06</v>
      </c>
      <c r="E15011" t="s">
        <v>30879</v>
      </c>
    </row>
    <row r="15012" spans="1:5" hidden="1" x14ac:dyDescent="0.2">
      <c r="A15012" s="94" t="s">
        <v>23537</v>
      </c>
      <c r="B15012" t="s">
        <v>23538</v>
      </c>
      <c r="C15012" t="s">
        <v>243</v>
      </c>
      <c r="D15012">
        <v>119.34</v>
      </c>
      <c r="E15012" t="s">
        <v>30879</v>
      </c>
    </row>
    <row r="15013" spans="1:5" hidden="1" x14ac:dyDescent="0.2">
      <c r="A15013" s="94" t="s">
        <v>12519</v>
      </c>
      <c r="B15013" t="s">
        <v>23539</v>
      </c>
      <c r="C15013" t="s">
        <v>243</v>
      </c>
      <c r="D15013">
        <v>88.36</v>
      </c>
      <c r="E15013" t="s">
        <v>30879</v>
      </c>
    </row>
    <row r="15014" spans="1:5" hidden="1" x14ac:dyDescent="0.2">
      <c r="A15014" s="94" t="s">
        <v>12520</v>
      </c>
      <c r="B15014" t="s">
        <v>23540</v>
      </c>
      <c r="C15014" t="s">
        <v>243</v>
      </c>
      <c r="D15014">
        <v>88.36</v>
      </c>
      <c r="E15014" t="s">
        <v>30879</v>
      </c>
    </row>
    <row r="15015" spans="1:5" hidden="1" x14ac:dyDescent="0.2">
      <c r="A15015" s="94" t="s">
        <v>12521</v>
      </c>
      <c r="B15015" t="s">
        <v>23541</v>
      </c>
      <c r="C15015" t="s">
        <v>243</v>
      </c>
      <c r="D15015">
        <v>76.47</v>
      </c>
      <c r="E15015" t="s">
        <v>30879</v>
      </c>
    </row>
    <row r="15016" spans="1:5" hidden="1" x14ac:dyDescent="0.2">
      <c r="A15016" s="94" t="s">
        <v>42604</v>
      </c>
      <c r="B15016" t="s">
        <v>42605</v>
      </c>
      <c r="C15016" t="s">
        <v>243</v>
      </c>
      <c r="D15016">
        <v>204.13</v>
      </c>
      <c r="E15016" t="s">
        <v>30879</v>
      </c>
    </row>
    <row r="15017" spans="1:5" hidden="1" x14ac:dyDescent="0.2">
      <c r="A15017" s="94" t="s">
        <v>23542</v>
      </c>
      <c r="B15017" t="s">
        <v>23543</v>
      </c>
      <c r="C15017" t="s">
        <v>243</v>
      </c>
      <c r="D15017">
        <v>74.12</v>
      </c>
      <c r="E15017" t="s">
        <v>30879</v>
      </c>
    </row>
    <row r="15018" spans="1:5" hidden="1" x14ac:dyDescent="0.2">
      <c r="A15018" s="94" t="s">
        <v>42598</v>
      </c>
      <c r="B15018" t="s">
        <v>42599</v>
      </c>
      <c r="C15018" t="s">
        <v>243</v>
      </c>
      <c r="D15018">
        <v>253.18</v>
      </c>
      <c r="E15018" t="s">
        <v>30879</v>
      </c>
    </row>
    <row r="15019" spans="1:5" hidden="1" x14ac:dyDescent="0.2">
      <c r="A15019" s="94" t="s">
        <v>42600</v>
      </c>
      <c r="B15019" t="s">
        <v>42601</v>
      </c>
      <c r="C15019" t="s">
        <v>243</v>
      </c>
      <c r="D15019">
        <v>220.14</v>
      </c>
      <c r="E15019" t="s">
        <v>30879</v>
      </c>
    </row>
    <row r="15020" spans="1:5" hidden="1" x14ac:dyDescent="0.2">
      <c r="A15020" s="94" t="s">
        <v>23544</v>
      </c>
      <c r="B15020" t="s">
        <v>23545</v>
      </c>
      <c r="C15020" t="s">
        <v>243</v>
      </c>
      <c r="D15020">
        <v>19.989999999999998</v>
      </c>
      <c r="E15020" t="s">
        <v>30879</v>
      </c>
    </row>
    <row r="15021" spans="1:5" hidden="1" x14ac:dyDescent="0.2">
      <c r="A15021" s="94" t="s">
        <v>42586</v>
      </c>
      <c r="B15021" t="s">
        <v>42587</v>
      </c>
      <c r="C15021" t="s">
        <v>243</v>
      </c>
      <c r="D15021">
        <v>286.42</v>
      </c>
      <c r="E15021" t="s">
        <v>30879</v>
      </c>
    </row>
    <row r="15022" spans="1:5" hidden="1" x14ac:dyDescent="0.2">
      <c r="A15022" s="94" t="s">
        <v>42588</v>
      </c>
      <c r="B15022" t="s">
        <v>42589</v>
      </c>
      <c r="C15022" t="s">
        <v>243</v>
      </c>
      <c r="D15022">
        <v>238.46</v>
      </c>
      <c r="E15022" t="s">
        <v>30879</v>
      </c>
    </row>
    <row r="15023" spans="1:5" hidden="1" x14ac:dyDescent="0.2">
      <c r="A15023" s="94" t="s">
        <v>42602</v>
      </c>
      <c r="B15023" t="s">
        <v>42603</v>
      </c>
      <c r="C15023" t="s">
        <v>243</v>
      </c>
      <c r="D15023">
        <v>191.74</v>
      </c>
      <c r="E15023" t="s">
        <v>30879</v>
      </c>
    </row>
    <row r="15024" spans="1:5" hidden="1" x14ac:dyDescent="0.2">
      <c r="A15024" s="94" t="s">
        <v>42590</v>
      </c>
      <c r="B15024" t="s">
        <v>42591</v>
      </c>
      <c r="C15024" t="s">
        <v>243</v>
      </c>
      <c r="D15024">
        <v>238.48</v>
      </c>
      <c r="E15024" t="s">
        <v>30879</v>
      </c>
    </row>
    <row r="15025" spans="1:5" hidden="1" x14ac:dyDescent="0.2">
      <c r="A15025" s="94" t="s">
        <v>4347</v>
      </c>
      <c r="B15025" t="s">
        <v>23546</v>
      </c>
      <c r="C15025" t="s">
        <v>243</v>
      </c>
      <c r="D15025">
        <v>433.19</v>
      </c>
      <c r="E15025" t="s">
        <v>30879</v>
      </c>
    </row>
    <row r="15026" spans="1:5" hidden="1" x14ac:dyDescent="0.2">
      <c r="A15026" s="94" t="s">
        <v>4348</v>
      </c>
      <c r="B15026" t="s">
        <v>23547</v>
      </c>
      <c r="C15026" t="s">
        <v>243</v>
      </c>
      <c r="D15026">
        <v>688.55</v>
      </c>
      <c r="E15026" t="s">
        <v>30879</v>
      </c>
    </row>
    <row r="15027" spans="1:5" hidden="1" x14ac:dyDescent="0.2">
      <c r="A15027" s="94" t="s">
        <v>12522</v>
      </c>
      <c r="B15027" t="s">
        <v>23548</v>
      </c>
      <c r="C15027" t="s">
        <v>243</v>
      </c>
      <c r="D15027" s="684">
        <v>1479.76</v>
      </c>
      <c r="E15027" t="s">
        <v>30879</v>
      </c>
    </row>
    <row r="15028" spans="1:5" hidden="1" x14ac:dyDescent="0.2">
      <c r="A15028" s="94" t="s">
        <v>4349</v>
      </c>
      <c r="B15028" t="s">
        <v>42135</v>
      </c>
      <c r="C15028" t="s">
        <v>243</v>
      </c>
      <c r="D15028">
        <v>736.12</v>
      </c>
      <c r="E15028" t="s">
        <v>30879</v>
      </c>
    </row>
    <row r="15029" spans="1:5" hidden="1" x14ac:dyDescent="0.2">
      <c r="A15029" s="94" t="s">
        <v>6783</v>
      </c>
      <c r="B15029" t="s">
        <v>23549</v>
      </c>
      <c r="C15029" t="s">
        <v>243</v>
      </c>
      <c r="D15029">
        <v>570.02</v>
      </c>
      <c r="E15029" t="s">
        <v>30879</v>
      </c>
    </row>
    <row r="15030" spans="1:5" hidden="1" x14ac:dyDescent="0.2">
      <c r="A15030" s="94" t="s">
        <v>305</v>
      </c>
      <c r="B15030" t="s">
        <v>23550</v>
      </c>
      <c r="C15030" t="s">
        <v>243</v>
      </c>
      <c r="D15030">
        <v>464.92</v>
      </c>
      <c r="E15030" t="s">
        <v>30879</v>
      </c>
    </row>
    <row r="15031" spans="1:5" hidden="1" x14ac:dyDescent="0.2">
      <c r="A15031" s="94" t="s">
        <v>42138</v>
      </c>
      <c r="B15031" t="s">
        <v>42139</v>
      </c>
      <c r="C15031" t="s">
        <v>243</v>
      </c>
      <c r="D15031">
        <v>584.44000000000005</v>
      </c>
      <c r="E15031" t="s">
        <v>30879</v>
      </c>
    </row>
    <row r="15032" spans="1:5" hidden="1" x14ac:dyDescent="0.2">
      <c r="A15032" s="94" t="s">
        <v>426</v>
      </c>
      <c r="B15032" t="s">
        <v>42140</v>
      </c>
      <c r="C15032" t="s">
        <v>243</v>
      </c>
      <c r="D15032">
        <v>464.92</v>
      </c>
      <c r="E15032" t="s">
        <v>30879</v>
      </c>
    </row>
    <row r="15033" spans="1:5" hidden="1" x14ac:dyDescent="0.2">
      <c r="A15033" s="94" t="s">
        <v>42136</v>
      </c>
      <c r="B15033" t="s">
        <v>42137</v>
      </c>
      <c r="C15033" t="s">
        <v>243</v>
      </c>
      <c r="D15033">
        <v>291.27999999999997</v>
      </c>
      <c r="E15033" t="s">
        <v>30879</v>
      </c>
    </row>
    <row r="15034" spans="1:5" hidden="1" x14ac:dyDescent="0.2">
      <c r="A15034" s="94" t="s">
        <v>42606</v>
      </c>
      <c r="B15034" t="s">
        <v>42607</v>
      </c>
      <c r="C15034" t="s">
        <v>243</v>
      </c>
      <c r="D15034">
        <v>137.09</v>
      </c>
      <c r="E15034" t="s">
        <v>30879</v>
      </c>
    </row>
    <row r="15035" spans="1:5" hidden="1" x14ac:dyDescent="0.2">
      <c r="A15035" s="94" t="s">
        <v>42608</v>
      </c>
      <c r="B15035" t="s">
        <v>42609</v>
      </c>
      <c r="C15035" t="s">
        <v>243</v>
      </c>
      <c r="D15035">
        <v>135.38999999999999</v>
      </c>
      <c r="E15035" t="s">
        <v>30879</v>
      </c>
    </row>
    <row r="15036" spans="1:5" hidden="1" x14ac:dyDescent="0.2">
      <c r="A15036" s="94" t="s">
        <v>42610</v>
      </c>
      <c r="B15036" t="s">
        <v>42611</v>
      </c>
      <c r="C15036" t="s">
        <v>243</v>
      </c>
      <c r="D15036">
        <v>175.24</v>
      </c>
      <c r="E15036" t="s">
        <v>30879</v>
      </c>
    </row>
    <row r="15037" spans="1:5" hidden="1" x14ac:dyDescent="0.2">
      <c r="A15037" s="94" t="s">
        <v>42612</v>
      </c>
      <c r="B15037" t="s">
        <v>42613</v>
      </c>
      <c r="C15037" t="s">
        <v>243</v>
      </c>
      <c r="D15037">
        <v>282.14999999999998</v>
      </c>
      <c r="E15037" t="s">
        <v>30879</v>
      </c>
    </row>
    <row r="15038" spans="1:5" hidden="1" x14ac:dyDescent="0.2">
      <c r="A15038" s="94" t="s">
        <v>42614</v>
      </c>
      <c r="B15038" t="s">
        <v>42615</v>
      </c>
      <c r="C15038" t="s">
        <v>243</v>
      </c>
      <c r="D15038">
        <v>209.16</v>
      </c>
      <c r="E15038" t="s">
        <v>30879</v>
      </c>
    </row>
    <row r="15039" spans="1:5" hidden="1" x14ac:dyDescent="0.2">
      <c r="A15039" s="94" t="s">
        <v>42616</v>
      </c>
      <c r="B15039" t="s">
        <v>42617</v>
      </c>
      <c r="C15039" t="s">
        <v>243</v>
      </c>
      <c r="D15039">
        <v>298.22000000000003</v>
      </c>
      <c r="E15039" t="s">
        <v>30879</v>
      </c>
    </row>
    <row r="15040" spans="1:5" hidden="1" x14ac:dyDescent="0.2">
      <c r="A15040" s="94" t="s">
        <v>12523</v>
      </c>
      <c r="B15040" t="s">
        <v>23551</v>
      </c>
      <c r="C15040" t="s">
        <v>1195</v>
      </c>
      <c r="D15040">
        <v>151.30000000000001</v>
      </c>
      <c r="E15040" t="s">
        <v>30879</v>
      </c>
    </row>
    <row r="15041" spans="1:5" hidden="1" x14ac:dyDescent="0.2">
      <c r="A15041" s="94" t="s">
        <v>12524</v>
      </c>
      <c r="B15041" t="s">
        <v>23552</v>
      </c>
      <c r="C15041" t="s">
        <v>1195</v>
      </c>
      <c r="D15041">
        <v>157.97</v>
      </c>
      <c r="E15041" t="s">
        <v>30879</v>
      </c>
    </row>
    <row r="15042" spans="1:5" hidden="1" x14ac:dyDescent="0.2">
      <c r="A15042" s="94" t="s">
        <v>12525</v>
      </c>
      <c r="B15042" t="s">
        <v>23553</v>
      </c>
      <c r="C15042" t="s">
        <v>243</v>
      </c>
      <c r="D15042">
        <v>157.97</v>
      </c>
      <c r="E15042" t="s">
        <v>30879</v>
      </c>
    </row>
    <row r="15043" spans="1:5" hidden="1" x14ac:dyDescent="0.2">
      <c r="A15043" s="94" t="s">
        <v>12526</v>
      </c>
      <c r="B15043" t="s">
        <v>23554</v>
      </c>
      <c r="C15043" t="s">
        <v>243</v>
      </c>
      <c r="D15043">
        <v>229.68</v>
      </c>
      <c r="E15043" t="s">
        <v>30879</v>
      </c>
    </row>
    <row r="15044" spans="1:5" hidden="1" x14ac:dyDescent="0.2">
      <c r="A15044" s="94" t="s">
        <v>42620</v>
      </c>
      <c r="B15044" t="s">
        <v>42621</v>
      </c>
      <c r="C15044" t="s">
        <v>243</v>
      </c>
      <c r="D15044">
        <v>298.12</v>
      </c>
      <c r="E15044" t="s">
        <v>30879</v>
      </c>
    </row>
    <row r="15045" spans="1:5" hidden="1" x14ac:dyDescent="0.2">
      <c r="A15045" s="94" t="s">
        <v>42624</v>
      </c>
      <c r="B15045" t="s">
        <v>42625</v>
      </c>
      <c r="C15045" t="s">
        <v>243</v>
      </c>
      <c r="D15045">
        <v>311.52999999999997</v>
      </c>
      <c r="E15045" t="s">
        <v>30879</v>
      </c>
    </row>
    <row r="15046" spans="1:5" hidden="1" x14ac:dyDescent="0.2">
      <c r="A15046" s="94" t="s">
        <v>12527</v>
      </c>
      <c r="B15046" t="s">
        <v>23555</v>
      </c>
      <c r="C15046" t="s">
        <v>243</v>
      </c>
      <c r="D15046">
        <v>177.12</v>
      </c>
      <c r="E15046" t="s">
        <v>30879</v>
      </c>
    </row>
    <row r="15047" spans="1:5" hidden="1" x14ac:dyDescent="0.2">
      <c r="A15047" s="94" t="s">
        <v>12528</v>
      </c>
      <c r="B15047" t="s">
        <v>23556</v>
      </c>
      <c r="C15047" t="s">
        <v>243</v>
      </c>
      <c r="D15047">
        <v>244.96</v>
      </c>
      <c r="E15047" t="s">
        <v>30879</v>
      </c>
    </row>
    <row r="15048" spans="1:5" hidden="1" x14ac:dyDescent="0.2">
      <c r="A15048" s="94" t="s">
        <v>42618</v>
      </c>
      <c r="B15048" t="s">
        <v>42619</v>
      </c>
      <c r="C15048" t="s">
        <v>243</v>
      </c>
      <c r="D15048">
        <v>652.38</v>
      </c>
      <c r="E15048" t="s">
        <v>30879</v>
      </c>
    </row>
    <row r="15049" spans="1:5" hidden="1" x14ac:dyDescent="0.2">
      <c r="A15049" s="94" t="s">
        <v>42622</v>
      </c>
      <c r="B15049" t="s">
        <v>42623</v>
      </c>
      <c r="C15049" t="s">
        <v>243</v>
      </c>
      <c r="D15049">
        <v>606.71</v>
      </c>
      <c r="E15049" t="s">
        <v>30879</v>
      </c>
    </row>
    <row r="15050" spans="1:5" hidden="1" x14ac:dyDescent="0.2">
      <c r="A15050" s="94" t="s">
        <v>23557</v>
      </c>
      <c r="B15050" t="s">
        <v>23558</v>
      </c>
      <c r="C15050" t="s">
        <v>243</v>
      </c>
      <c r="D15050">
        <v>86.55</v>
      </c>
      <c r="E15050" t="s">
        <v>30879</v>
      </c>
    </row>
    <row r="15051" spans="1:5" hidden="1" x14ac:dyDescent="0.2">
      <c r="A15051" s="94" t="s">
        <v>23559</v>
      </c>
      <c r="B15051" t="s">
        <v>23560</v>
      </c>
      <c r="C15051" t="s">
        <v>243</v>
      </c>
      <c r="D15051">
        <v>54.42</v>
      </c>
      <c r="E15051" t="s">
        <v>30879</v>
      </c>
    </row>
    <row r="15052" spans="1:5" hidden="1" x14ac:dyDescent="0.2">
      <c r="A15052" s="94" t="s">
        <v>42915</v>
      </c>
      <c r="B15052" t="s">
        <v>42916</v>
      </c>
      <c r="C15052" t="s">
        <v>243</v>
      </c>
      <c r="D15052">
        <v>146.46</v>
      </c>
      <c r="E15052" t="s">
        <v>30879</v>
      </c>
    </row>
    <row r="15053" spans="1:5" hidden="1" x14ac:dyDescent="0.2">
      <c r="A15053" s="94" t="s">
        <v>42917</v>
      </c>
      <c r="B15053" t="s">
        <v>42918</v>
      </c>
      <c r="C15053" t="s">
        <v>243</v>
      </c>
      <c r="D15053">
        <v>130.81</v>
      </c>
      <c r="E15053" t="s">
        <v>30879</v>
      </c>
    </row>
    <row r="15054" spans="1:5" hidden="1" x14ac:dyDescent="0.2">
      <c r="A15054" s="94" t="s">
        <v>42919</v>
      </c>
      <c r="B15054" t="s">
        <v>42920</v>
      </c>
      <c r="C15054" t="s">
        <v>243</v>
      </c>
      <c r="D15054">
        <v>150</v>
      </c>
      <c r="E15054" t="s">
        <v>30879</v>
      </c>
    </row>
    <row r="15055" spans="1:5" hidden="1" x14ac:dyDescent="0.2">
      <c r="A15055" s="94" t="s">
        <v>3210</v>
      </c>
      <c r="B15055" t="s">
        <v>23561</v>
      </c>
      <c r="C15055" t="s">
        <v>243</v>
      </c>
      <c r="D15055">
        <v>113.25</v>
      </c>
      <c r="E15055" t="s">
        <v>30879</v>
      </c>
    </row>
    <row r="15056" spans="1:5" hidden="1" x14ac:dyDescent="0.2">
      <c r="A15056" s="94" t="s">
        <v>42928</v>
      </c>
      <c r="B15056" t="s">
        <v>42929</v>
      </c>
      <c r="C15056" t="s">
        <v>243</v>
      </c>
      <c r="D15056">
        <v>130.81</v>
      </c>
      <c r="E15056" t="s">
        <v>30879</v>
      </c>
    </row>
    <row r="15057" spans="1:5" hidden="1" x14ac:dyDescent="0.2">
      <c r="A15057" s="94" t="s">
        <v>42930</v>
      </c>
      <c r="B15057" t="s">
        <v>42931</v>
      </c>
      <c r="C15057" t="s">
        <v>243</v>
      </c>
      <c r="D15057">
        <v>344.71</v>
      </c>
      <c r="E15057" t="s">
        <v>30879</v>
      </c>
    </row>
    <row r="15058" spans="1:5" hidden="1" x14ac:dyDescent="0.2">
      <c r="A15058" s="94" t="s">
        <v>42932</v>
      </c>
      <c r="B15058" t="s">
        <v>42933</v>
      </c>
      <c r="C15058" t="s">
        <v>243</v>
      </c>
      <c r="D15058">
        <v>150</v>
      </c>
      <c r="E15058" t="s">
        <v>30879</v>
      </c>
    </row>
    <row r="15059" spans="1:5" hidden="1" x14ac:dyDescent="0.2">
      <c r="A15059" s="94" t="s">
        <v>42626</v>
      </c>
      <c r="B15059" t="s">
        <v>42627</v>
      </c>
      <c r="C15059" t="s">
        <v>243</v>
      </c>
      <c r="D15059">
        <v>144.46</v>
      </c>
      <c r="E15059" t="s">
        <v>30879</v>
      </c>
    </row>
    <row r="15060" spans="1:5" hidden="1" x14ac:dyDescent="0.2">
      <c r="A15060" s="94" t="s">
        <v>42628</v>
      </c>
      <c r="B15060" t="s">
        <v>42629</v>
      </c>
      <c r="C15060" t="s">
        <v>243</v>
      </c>
      <c r="D15060">
        <v>131.88999999999999</v>
      </c>
      <c r="E15060" t="s">
        <v>30879</v>
      </c>
    </row>
    <row r="15061" spans="1:5" hidden="1" x14ac:dyDescent="0.2">
      <c r="A15061" s="94" t="s">
        <v>42630</v>
      </c>
      <c r="B15061" t="s">
        <v>42631</v>
      </c>
      <c r="C15061" t="s">
        <v>243</v>
      </c>
      <c r="D15061">
        <v>134.11000000000001</v>
      </c>
      <c r="E15061" t="s">
        <v>30879</v>
      </c>
    </row>
    <row r="15062" spans="1:5" hidden="1" x14ac:dyDescent="0.2">
      <c r="A15062" s="94" t="s">
        <v>42636</v>
      </c>
      <c r="B15062" t="s">
        <v>42637</v>
      </c>
      <c r="C15062" t="s">
        <v>243</v>
      </c>
      <c r="D15062">
        <v>188.28</v>
      </c>
      <c r="E15062" t="s">
        <v>30879</v>
      </c>
    </row>
    <row r="15063" spans="1:5" hidden="1" x14ac:dyDescent="0.2">
      <c r="A15063" s="94" t="s">
        <v>42942</v>
      </c>
      <c r="B15063" t="s">
        <v>42943</v>
      </c>
      <c r="C15063" t="s">
        <v>243</v>
      </c>
      <c r="D15063">
        <v>247.85</v>
      </c>
      <c r="E15063" t="s">
        <v>30879</v>
      </c>
    </row>
    <row r="15064" spans="1:5" hidden="1" x14ac:dyDescent="0.2">
      <c r="A15064" s="94" t="s">
        <v>42632</v>
      </c>
      <c r="B15064" t="s">
        <v>42633</v>
      </c>
      <c r="C15064" t="s">
        <v>243</v>
      </c>
      <c r="D15064">
        <v>142.38999999999999</v>
      </c>
      <c r="E15064" t="s">
        <v>30879</v>
      </c>
    </row>
    <row r="15065" spans="1:5" hidden="1" x14ac:dyDescent="0.2">
      <c r="A15065" s="94" t="s">
        <v>42634</v>
      </c>
      <c r="B15065" t="s">
        <v>42635</v>
      </c>
      <c r="C15065" t="s">
        <v>243</v>
      </c>
      <c r="D15065">
        <v>136.02000000000001</v>
      </c>
      <c r="E15065" t="s">
        <v>30879</v>
      </c>
    </row>
    <row r="15066" spans="1:5" hidden="1" x14ac:dyDescent="0.2">
      <c r="A15066" s="94" t="s">
        <v>12529</v>
      </c>
      <c r="B15066" t="s">
        <v>23562</v>
      </c>
      <c r="C15066" t="s">
        <v>243</v>
      </c>
      <c r="D15066">
        <v>54.35</v>
      </c>
      <c r="E15066" t="s">
        <v>30879</v>
      </c>
    </row>
    <row r="15067" spans="1:5" hidden="1" x14ac:dyDescent="0.2">
      <c r="A15067" s="94" t="s">
        <v>12530</v>
      </c>
      <c r="B15067" t="s">
        <v>23563</v>
      </c>
      <c r="C15067" t="s">
        <v>243</v>
      </c>
      <c r="D15067">
        <v>52.18</v>
      </c>
      <c r="E15067" t="s">
        <v>30879</v>
      </c>
    </row>
    <row r="15068" spans="1:5" hidden="1" x14ac:dyDescent="0.2">
      <c r="A15068" s="94" t="s">
        <v>42640</v>
      </c>
      <c r="B15068" t="s">
        <v>42641</v>
      </c>
      <c r="C15068" t="s">
        <v>243</v>
      </c>
      <c r="D15068">
        <v>287.93</v>
      </c>
      <c r="E15068" t="s">
        <v>30879</v>
      </c>
    </row>
    <row r="15069" spans="1:5" hidden="1" x14ac:dyDescent="0.2">
      <c r="A15069" s="94" t="s">
        <v>42638</v>
      </c>
      <c r="B15069" t="s">
        <v>42639</v>
      </c>
      <c r="C15069" t="s">
        <v>243</v>
      </c>
      <c r="D15069">
        <v>579.44000000000005</v>
      </c>
      <c r="E15069" t="s">
        <v>30879</v>
      </c>
    </row>
    <row r="15070" spans="1:5" hidden="1" x14ac:dyDescent="0.2">
      <c r="A15070" s="94" t="s">
        <v>6784</v>
      </c>
      <c r="B15070" t="s">
        <v>43130</v>
      </c>
      <c r="C15070" t="s">
        <v>243</v>
      </c>
      <c r="D15070">
        <v>184.8</v>
      </c>
      <c r="E15070" t="s">
        <v>30879</v>
      </c>
    </row>
    <row r="15071" spans="1:5" hidden="1" x14ac:dyDescent="0.2">
      <c r="A15071" s="94" t="s">
        <v>6119</v>
      </c>
      <c r="B15071" t="s">
        <v>23564</v>
      </c>
      <c r="C15071" t="s">
        <v>243</v>
      </c>
      <c r="D15071">
        <v>618.20000000000005</v>
      </c>
      <c r="E15071" t="s">
        <v>30879</v>
      </c>
    </row>
    <row r="15072" spans="1:5" hidden="1" x14ac:dyDescent="0.2">
      <c r="A15072" s="94" t="s">
        <v>23565</v>
      </c>
      <c r="B15072" t="s">
        <v>23566</v>
      </c>
      <c r="C15072" t="s">
        <v>243</v>
      </c>
      <c r="D15072">
        <v>304.92</v>
      </c>
      <c r="E15072" t="s">
        <v>30879</v>
      </c>
    </row>
    <row r="15073" spans="1:5" hidden="1" x14ac:dyDescent="0.2">
      <c r="A15073" s="94" t="s">
        <v>23567</v>
      </c>
      <c r="B15073" t="s">
        <v>23568</v>
      </c>
      <c r="C15073" t="s">
        <v>1623</v>
      </c>
      <c r="D15073">
        <v>37.43</v>
      </c>
      <c r="E15073" t="s">
        <v>30879</v>
      </c>
    </row>
    <row r="15074" spans="1:5" hidden="1" x14ac:dyDescent="0.2">
      <c r="A15074" s="94" t="s">
        <v>2612</v>
      </c>
      <c r="B15074" t="s">
        <v>23569</v>
      </c>
      <c r="C15074" t="s">
        <v>243</v>
      </c>
      <c r="D15074">
        <v>71.61</v>
      </c>
      <c r="E15074" t="s">
        <v>30879</v>
      </c>
    </row>
    <row r="15075" spans="1:5" hidden="1" x14ac:dyDescent="0.2">
      <c r="A15075" s="94" t="s">
        <v>6785</v>
      </c>
      <c r="B15075" t="s">
        <v>23570</v>
      </c>
      <c r="C15075" t="s">
        <v>243</v>
      </c>
      <c r="D15075">
        <v>23.1</v>
      </c>
      <c r="E15075" t="s">
        <v>30879</v>
      </c>
    </row>
    <row r="15076" spans="1:5" hidden="1" x14ac:dyDescent="0.2">
      <c r="A15076" s="94" t="s">
        <v>4972</v>
      </c>
      <c r="B15076" t="s">
        <v>18705</v>
      </c>
      <c r="C15076" t="s">
        <v>243</v>
      </c>
      <c r="D15076">
        <v>27.5</v>
      </c>
      <c r="E15076" t="s">
        <v>30879</v>
      </c>
    </row>
    <row r="15077" spans="1:5" hidden="1" x14ac:dyDescent="0.2">
      <c r="A15077" s="94" t="s">
        <v>4350</v>
      </c>
      <c r="B15077" t="s">
        <v>23571</v>
      </c>
      <c r="C15077" t="s">
        <v>243</v>
      </c>
      <c r="D15077">
        <v>561</v>
      </c>
      <c r="E15077" t="s">
        <v>30879</v>
      </c>
    </row>
    <row r="15078" spans="1:5" hidden="1" x14ac:dyDescent="0.2">
      <c r="A15078" s="94" t="s">
        <v>2727</v>
      </c>
      <c r="B15078" t="s">
        <v>23572</v>
      </c>
      <c r="C15078" t="s">
        <v>243</v>
      </c>
      <c r="D15078">
        <v>622.74</v>
      </c>
      <c r="E15078" t="s">
        <v>30879</v>
      </c>
    </row>
    <row r="15079" spans="1:5" hidden="1" x14ac:dyDescent="0.2">
      <c r="A15079" s="94" t="s">
        <v>6786</v>
      </c>
      <c r="B15079" t="s">
        <v>23573</v>
      </c>
      <c r="C15079" t="s">
        <v>243</v>
      </c>
      <c r="D15079">
        <v>720.5</v>
      </c>
      <c r="E15079" t="s">
        <v>30879</v>
      </c>
    </row>
    <row r="15080" spans="1:5" hidden="1" x14ac:dyDescent="0.2">
      <c r="A15080" s="94" t="s">
        <v>23574</v>
      </c>
      <c r="B15080" t="s">
        <v>23575</v>
      </c>
      <c r="C15080" t="s">
        <v>243</v>
      </c>
      <c r="D15080">
        <v>566.5</v>
      </c>
      <c r="E15080" t="s">
        <v>30879</v>
      </c>
    </row>
    <row r="15081" spans="1:5" hidden="1" x14ac:dyDescent="0.2">
      <c r="A15081" s="94" t="s">
        <v>23576</v>
      </c>
      <c r="B15081" t="s">
        <v>23577</v>
      </c>
      <c r="C15081" t="s">
        <v>243</v>
      </c>
      <c r="D15081">
        <v>720.5</v>
      </c>
      <c r="E15081" t="s">
        <v>30879</v>
      </c>
    </row>
    <row r="15082" spans="1:5" hidden="1" x14ac:dyDescent="0.2">
      <c r="A15082" s="94" t="s">
        <v>2475</v>
      </c>
      <c r="B15082" t="s">
        <v>23578</v>
      </c>
      <c r="C15082" t="s">
        <v>243</v>
      </c>
      <c r="D15082">
        <v>688.7</v>
      </c>
      <c r="E15082" t="s">
        <v>30879</v>
      </c>
    </row>
    <row r="15083" spans="1:5" hidden="1" x14ac:dyDescent="0.2">
      <c r="A15083" s="94" t="s">
        <v>2476</v>
      </c>
      <c r="B15083" t="s">
        <v>18706</v>
      </c>
      <c r="C15083" t="s">
        <v>243</v>
      </c>
      <c r="D15083">
        <v>533.5</v>
      </c>
      <c r="E15083" t="s">
        <v>30879</v>
      </c>
    </row>
    <row r="15084" spans="1:5" hidden="1" x14ac:dyDescent="0.2">
      <c r="A15084" s="94" t="s">
        <v>23579</v>
      </c>
      <c r="B15084" t="s">
        <v>23580</v>
      </c>
      <c r="C15084" t="s">
        <v>243</v>
      </c>
      <c r="D15084">
        <v>632.5</v>
      </c>
      <c r="E15084" t="s">
        <v>30879</v>
      </c>
    </row>
    <row r="15085" spans="1:5" hidden="1" x14ac:dyDescent="0.2">
      <c r="A15085" s="94" t="s">
        <v>23581</v>
      </c>
      <c r="B15085" t="s">
        <v>23582</v>
      </c>
      <c r="C15085" t="s">
        <v>243</v>
      </c>
      <c r="D15085">
        <v>786.5</v>
      </c>
      <c r="E15085" t="s">
        <v>30879</v>
      </c>
    </row>
    <row r="15086" spans="1:5" hidden="1" x14ac:dyDescent="0.2">
      <c r="A15086" s="94" t="s">
        <v>6787</v>
      </c>
      <c r="B15086" t="s">
        <v>23583</v>
      </c>
      <c r="C15086" t="s">
        <v>243</v>
      </c>
      <c r="D15086">
        <v>632.5</v>
      </c>
      <c r="E15086" t="s">
        <v>30879</v>
      </c>
    </row>
    <row r="15087" spans="1:5" hidden="1" x14ac:dyDescent="0.2">
      <c r="A15087" s="94" t="s">
        <v>6788</v>
      </c>
      <c r="B15087" t="s">
        <v>18707</v>
      </c>
      <c r="C15087" t="s">
        <v>243</v>
      </c>
      <c r="D15087">
        <v>786.5</v>
      </c>
      <c r="E15087" t="s">
        <v>30879</v>
      </c>
    </row>
    <row r="15088" spans="1:5" hidden="1" x14ac:dyDescent="0.2">
      <c r="A15088" s="94" t="s">
        <v>41960</v>
      </c>
      <c r="B15088" t="s">
        <v>41961</v>
      </c>
      <c r="C15088" t="s">
        <v>243</v>
      </c>
      <c r="D15088">
        <v>0</v>
      </c>
      <c r="E15088" t="s">
        <v>30879</v>
      </c>
    </row>
    <row r="15089" spans="1:5" hidden="1" x14ac:dyDescent="0.2">
      <c r="A15089" s="94" t="s">
        <v>2236</v>
      </c>
      <c r="B15089" t="s">
        <v>18708</v>
      </c>
      <c r="C15089" t="s">
        <v>243</v>
      </c>
      <c r="D15089" s="684">
        <v>2420</v>
      </c>
      <c r="E15089" t="s">
        <v>30879</v>
      </c>
    </row>
    <row r="15090" spans="1:5" hidden="1" x14ac:dyDescent="0.2">
      <c r="A15090" s="94" t="s">
        <v>23584</v>
      </c>
      <c r="B15090" t="s">
        <v>23585</v>
      </c>
      <c r="C15090" t="s">
        <v>243</v>
      </c>
      <c r="D15090" s="684">
        <v>2519</v>
      </c>
      <c r="E15090" t="s">
        <v>30879</v>
      </c>
    </row>
    <row r="15091" spans="1:5" hidden="1" x14ac:dyDescent="0.2">
      <c r="A15091" s="94" t="s">
        <v>6789</v>
      </c>
      <c r="B15091" t="s">
        <v>23586</v>
      </c>
      <c r="C15091" t="s">
        <v>243</v>
      </c>
      <c r="D15091" s="684">
        <v>2519</v>
      </c>
      <c r="E15091" t="s">
        <v>30879</v>
      </c>
    </row>
    <row r="15092" spans="1:5" hidden="1" x14ac:dyDescent="0.2">
      <c r="A15092" s="94" t="s">
        <v>2814</v>
      </c>
      <c r="B15092" t="s">
        <v>23587</v>
      </c>
      <c r="C15092" t="s">
        <v>243</v>
      </c>
      <c r="D15092" s="684">
        <v>2480.5</v>
      </c>
      <c r="E15092" t="s">
        <v>30879</v>
      </c>
    </row>
    <row r="15093" spans="1:5" hidden="1" x14ac:dyDescent="0.2">
      <c r="A15093" s="94" t="s">
        <v>6790</v>
      </c>
      <c r="B15093" t="s">
        <v>23588</v>
      </c>
      <c r="C15093" t="s">
        <v>243</v>
      </c>
      <c r="D15093" s="684">
        <v>2579.5</v>
      </c>
      <c r="E15093" t="s">
        <v>30879</v>
      </c>
    </row>
    <row r="15094" spans="1:5" hidden="1" x14ac:dyDescent="0.2">
      <c r="A15094" s="94" t="s">
        <v>23589</v>
      </c>
      <c r="B15094" t="s">
        <v>23590</v>
      </c>
      <c r="C15094" t="s">
        <v>243</v>
      </c>
      <c r="D15094" s="684">
        <v>2579.5</v>
      </c>
      <c r="E15094" t="s">
        <v>30879</v>
      </c>
    </row>
    <row r="15095" spans="1:5" hidden="1" x14ac:dyDescent="0.2">
      <c r="A15095" s="94" t="s">
        <v>2126</v>
      </c>
      <c r="B15095" t="s">
        <v>18709</v>
      </c>
      <c r="C15095" t="s">
        <v>243</v>
      </c>
      <c r="D15095" s="684">
        <v>1925</v>
      </c>
      <c r="E15095" t="s">
        <v>30879</v>
      </c>
    </row>
    <row r="15096" spans="1:5" hidden="1" x14ac:dyDescent="0.2">
      <c r="A15096" s="94" t="s">
        <v>6791</v>
      </c>
      <c r="B15096" t="s">
        <v>23591</v>
      </c>
      <c r="C15096" t="s">
        <v>243</v>
      </c>
      <c r="D15096" s="684">
        <v>2024</v>
      </c>
      <c r="E15096" t="s">
        <v>30879</v>
      </c>
    </row>
    <row r="15097" spans="1:5" hidden="1" x14ac:dyDescent="0.2">
      <c r="A15097" s="94" t="s">
        <v>23592</v>
      </c>
      <c r="B15097" t="s">
        <v>23593</v>
      </c>
      <c r="C15097" t="s">
        <v>243</v>
      </c>
      <c r="D15097" s="684">
        <v>2024</v>
      </c>
      <c r="E15097" t="s">
        <v>30879</v>
      </c>
    </row>
    <row r="15098" spans="1:5" hidden="1" x14ac:dyDescent="0.2">
      <c r="A15098" s="94" t="s">
        <v>2538</v>
      </c>
      <c r="B15098" t="s">
        <v>18710</v>
      </c>
      <c r="C15098" t="s">
        <v>243</v>
      </c>
      <c r="D15098" s="684">
        <v>1985.5</v>
      </c>
      <c r="E15098" t="s">
        <v>30879</v>
      </c>
    </row>
    <row r="15099" spans="1:5" hidden="1" x14ac:dyDescent="0.2">
      <c r="A15099" s="94" t="s">
        <v>6792</v>
      </c>
      <c r="B15099" t="s">
        <v>23594</v>
      </c>
      <c r="C15099" t="s">
        <v>243</v>
      </c>
      <c r="D15099" s="684">
        <v>2084.5</v>
      </c>
      <c r="E15099" t="s">
        <v>30879</v>
      </c>
    </row>
    <row r="15100" spans="1:5" hidden="1" x14ac:dyDescent="0.2">
      <c r="A15100" s="94" t="s">
        <v>23595</v>
      </c>
      <c r="B15100" t="s">
        <v>23596</v>
      </c>
      <c r="C15100" t="s">
        <v>243</v>
      </c>
      <c r="D15100" s="684">
        <v>2084.5</v>
      </c>
      <c r="E15100" t="s">
        <v>30879</v>
      </c>
    </row>
    <row r="15101" spans="1:5" hidden="1" x14ac:dyDescent="0.2">
      <c r="A15101" s="94" t="s">
        <v>5078</v>
      </c>
      <c r="B15101" t="s">
        <v>18711</v>
      </c>
      <c r="C15101" t="s">
        <v>243</v>
      </c>
      <c r="D15101">
        <v>643.5</v>
      </c>
      <c r="E15101" t="s">
        <v>30879</v>
      </c>
    </row>
    <row r="15102" spans="1:5" hidden="1" x14ac:dyDescent="0.2">
      <c r="A15102" s="94" t="s">
        <v>12531</v>
      </c>
      <c r="B15102" t="s">
        <v>41970</v>
      </c>
      <c r="C15102" t="s">
        <v>243</v>
      </c>
      <c r="D15102">
        <v>579.15</v>
      </c>
      <c r="E15102" t="s">
        <v>30879</v>
      </c>
    </row>
    <row r="15103" spans="1:5" hidden="1" x14ac:dyDescent="0.2">
      <c r="A15103" s="94" t="s">
        <v>12532</v>
      </c>
      <c r="B15103" t="s">
        <v>23597</v>
      </c>
      <c r="C15103" t="s">
        <v>243</v>
      </c>
      <c r="D15103" s="684">
        <v>1246.05</v>
      </c>
      <c r="E15103" t="s">
        <v>30879</v>
      </c>
    </row>
    <row r="15104" spans="1:5" hidden="1" x14ac:dyDescent="0.2">
      <c r="A15104" s="94" t="s">
        <v>5079</v>
      </c>
      <c r="B15104" t="s">
        <v>18712</v>
      </c>
      <c r="C15104" t="s">
        <v>243</v>
      </c>
      <c r="D15104" s="684">
        <v>1298.7</v>
      </c>
      <c r="E15104" t="s">
        <v>30879</v>
      </c>
    </row>
    <row r="15105" spans="1:5" hidden="1" x14ac:dyDescent="0.2">
      <c r="A15105" s="94" t="s">
        <v>6120</v>
      </c>
      <c r="B15105" t="s">
        <v>18713</v>
      </c>
      <c r="C15105" t="s">
        <v>243</v>
      </c>
      <c r="D15105" s="684">
        <v>1193.5</v>
      </c>
      <c r="E15105" t="s">
        <v>30879</v>
      </c>
    </row>
    <row r="15106" spans="1:5" hidden="1" x14ac:dyDescent="0.2">
      <c r="A15106" s="94" t="s">
        <v>6793</v>
      </c>
      <c r="B15106" t="s">
        <v>23598</v>
      </c>
      <c r="C15106" t="s">
        <v>243</v>
      </c>
      <c r="D15106" s="684">
        <v>1292.5</v>
      </c>
      <c r="E15106" t="s">
        <v>30879</v>
      </c>
    </row>
    <row r="15107" spans="1:5" hidden="1" x14ac:dyDescent="0.2">
      <c r="A15107" s="94" t="s">
        <v>6794</v>
      </c>
      <c r="B15107" t="s">
        <v>18714</v>
      </c>
      <c r="C15107" t="s">
        <v>243</v>
      </c>
      <c r="D15107" s="684">
        <v>1237.5</v>
      </c>
      <c r="E15107" t="s">
        <v>30879</v>
      </c>
    </row>
    <row r="15108" spans="1:5" hidden="1" x14ac:dyDescent="0.2">
      <c r="A15108" s="94" t="s">
        <v>6795</v>
      </c>
      <c r="B15108" t="s">
        <v>23599</v>
      </c>
      <c r="C15108" t="s">
        <v>243</v>
      </c>
      <c r="D15108" s="684">
        <v>1336.5</v>
      </c>
      <c r="E15108" t="s">
        <v>30879</v>
      </c>
    </row>
    <row r="15109" spans="1:5" hidden="1" x14ac:dyDescent="0.2">
      <c r="A15109" s="94" t="s">
        <v>6796</v>
      </c>
      <c r="B15109" t="s">
        <v>18715</v>
      </c>
      <c r="C15109" t="s">
        <v>243</v>
      </c>
      <c r="D15109" s="684">
        <v>1237.5</v>
      </c>
      <c r="E15109" t="s">
        <v>30879</v>
      </c>
    </row>
    <row r="15110" spans="1:5" hidden="1" x14ac:dyDescent="0.2">
      <c r="A15110" s="94" t="s">
        <v>6797</v>
      </c>
      <c r="B15110" t="s">
        <v>18716</v>
      </c>
      <c r="C15110" t="s">
        <v>243</v>
      </c>
      <c r="D15110" s="684">
        <v>1336.5</v>
      </c>
      <c r="E15110" t="s">
        <v>30879</v>
      </c>
    </row>
    <row r="15111" spans="1:5" hidden="1" x14ac:dyDescent="0.2">
      <c r="A15111" s="94" t="s">
        <v>12533</v>
      </c>
      <c r="B15111" t="s">
        <v>23600</v>
      </c>
      <c r="C15111" t="s">
        <v>243</v>
      </c>
      <c r="D15111">
        <v>444.6</v>
      </c>
      <c r="E15111" t="s">
        <v>30879</v>
      </c>
    </row>
    <row r="15112" spans="1:5" hidden="1" x14ac:dyDescent="0.2">
      <c r="A15112" s="94" t="s">
        <v>12534</v>
      </c>
      <c r="B15112" t="s">
        <v>23601</v>
      </c>
      <c r="C15112" t="s">
        <v>243</v>
      </c>
      <c r="D15112">
        <v>362.7</v>
      </c>
      <c r="E15112" t="s">
        <v>30879</v>
      </c>
    </row>
    <row r="15113" spans="1:5" hidden="1" x14ac:dyDescent="0.2">
      <c r="A15113" s="94" t="s">
        <v>12535</v>
      </c>
      <c r="B15113" t="s">
        <v>23602</v>
      </c>
      <c r="C15113" t="s">
        <v>243</v>
      </c>
      <c r="D15113">
        <v>649.35</v>
      </c>
      <c r="E15113" t="s">
        <v>30879</v>
      </c>
    </row>
    <row r="15114" spans="1:5" hidden="1" x14ac:dyDescent="0.2">
      <c r="A15114" s="94" t="s">
        <v>12536</v>
      </c>
      <c r="B15114" t="s">
        <v>23603</v>
      </c>
      <c r="C15114" t="s">
        <v>243</v>
      </c>
      <c r="D15114">
        <v>409.5</v>
      </c>
      <c r="E15114" t="s">
        <v>30879</v>
      </c>
    </row>
    <row r="15115" spans="1:5" hidden="1" x14ac:dyDescent="0.2">
      <c r="A15115" s="94" t="s">
        <v>12537</v>
      </c>
      <c r="B15115" t="s">
        <v>23604</v>
      </c>
      <c r="C15115" t="s">
        <v>243</v>
      </c>
      <c r="D15115">
        <v>397.8</v>
      </c>
      <c r="E15115" t="s">
        <v>30879</v>
      </c>
    </row>
    <row r="15116" spans="1:5" hidden="1" x14ac:dyDescent="0.2">
      <c r="A15116" s="94" t="s">
        <v>12538</v>
      </c>
      <c r="B15116" t="s">
        <v>23605</v>
      </c>
      <c r="C15116" t="s">
        <v>243</v>
      </c>
      <c r="D15116">
        <v>362.7</v>
      </c>
      <c r="E15116" t="s">
        <v>30879</v>
      </c>
    </row>
    <row r="15117" spans="1:5" hidden="1" x14ac:dyDescent="0.2">
      <c r="A15117" s="94" t="s">
        <v>12539</v>
      </c>
      <c r="B15117" t="s">
        <v>23606</v>
      </c>
      <c r="C15117" t="s">
        <v>243</v>
      </c>
      <c r="D15117">
        <v>374.4</v>
      </c>
      <c r="E15117" t="s">
        <v>30879</v>
      </c>
    </row>
    <row r="15118" spans="1:5" hidden="1" x14ac:dyDescent="0.2">
      <c r="A15118" s="94" t="s">
        <v>12540</v>
      </c>
      <c r="B15118" t="s">
        <v>23607</v>
      </c>
      <c r="C15118" t="s">
        <v>243</v>
      </c>
      <c r="D15118">
        <v>292.5</v>
      </c>
      <c r="E15118" t="s">
        <v>30879</v>
      </c>
    </row>
    <row r="15119" spans="1:5" hidden="1" x14ac:dyDescent="0.2">
      <c r="A15119" s="94" t="s">
        <v>12541</v>
      </c>
      <c r="B15119" t="s">
        <v>23608</v>
      </c>
      <c r="C15119" t="s">
        <v>243</v>
      </c>
      <c r="D15119">
        <v>579.15</v>
      </c>
      <c r="E15119" t="s">
        <v>30879</v>
      </c>
    </row>
    <row r="15120" spans="1:5" hidden="1" x14ac:dyDescent="0.2">
      <c r="A15120" s="94" t="s">
        <v>12542</v>
      </c>
      <c r="B15120" t="s">
        <v>23609</v>
      </c>
      <c r="C15120" t="s">
        <v>243</v>
      </c>
      <c r="D15120">
        <v>339.3</v>
      </c>
      <c r="E15120" t="s">
        <v>30879</v>
      </c>
    </row>
    <row r="15121" spans="1:5" hidden="1" x14ac:dyDescent="0.2">
      <c r="A15121" s="94" t="s">
        <v>12543</v>
      </c>
      <c r="B15121" t="s">
        <v>23610</v>
      </c>
      <c r="C15121" t="s">
        <v>243</v>
      </c>
      <c r="D15121">
        <v>327.60000000000002</v>
      </c>
      <c r="E15121" t="s">
        <v>30879</v>
      </c>
    </row>
    <row r="15122" spans="1:5" hidden="1" x14ac:dyDescent="0.2">
      <c r="A15122" s="94" t="s">
        <v>12544</v>
      </c>
      <c r="B15122" t="s">
        <v>23611</v>
      </c>
      <c r="C15122" t="s">
        <v>243</v>
      </c>
      <c r="D15122">
        <v>292.5</v>
      </c>
      <c r="E15122" t="s">
        <v>30879</v>
      </c>
    </row>
    <row r="15123" spans="1:5" hidden="1" x14ac:dyDescent="0.2">
      <c r="A15123" s="94" t="s">
        <v>18717</v>
      </c>
      <c r="B15123" t="s">
        <v>18718</v>
      </c>
      <c r="C15123" t="s">
        <v>243</v>
      </c>
      <c r="D15123">
        <v>244.68</v>
      </c>
      <c r="E15123" t="s">
        <v>30879</v>
      </c>
    </row>
    <row r="15124" spans="1:5" hidden="1" x14ac:dyDescent="0.2">
      <c r="A15124" s="94" t="s">
        <v>41529</v>
      </c>
      <c r="B15124" t="s">
        <v>41530</v>
      </c>
      <c r="C15124" t="s">
        <v>243</v>
      </c>
      <c r="D15124">
        <v>315.26</v>
      </c>
      <c r="E15124" t="s">
        <v>30879</v>
      </c>
    </row>
    <row r="15125" spans="1:5" hidden="1" x14ac:dyDescent="0.2">
      <c r="A15125" s="94" t="s">
        <v>12545</v>
      </c>
      <c r="B15125" t="s">
        <v>23612</v>
      </c>
      <c r="C15125" t="s">
        <v>243</v>
      </c>
      <c r="D15125">
        <v>485.55</v>
      </c>
      <c r="E15125" t="s">
        <v>30879</v>
      </c>
    </row>
    <row r="15126" spans="1:5" hidden="1" x14ac:dyDescent="0.2">
      <c r="A15126" s="94" t="s">
        <v>12546</v>
      </c>
      <c r="B15126" t="s">
        <v>23613</v>
      </c>
      <c r="C15126" t="s">
        <v>243</v>
      </c>
      <c r="D15126">
        <v>427.05</v>
      </c>
      <c r="E15126" t="s">
        <v>30879</v>
      </c>
    </row>
    <row r="15127" spans="1:5" hidden="1" x14ac:dyDescent="0.2">
      <c r="A15127" s="94" t="s">
        <v>12547</v>
      </c>
      <c r="B15127" t="s">
        <v>23614</v>
      </c>
      <c r="C15127" t="s">
        <v>243</v>
      </c>
      <c r="D15127">
        <v>485.55</v>
      </c>
      <c r="E15127" t="s">
        <v>30879</v>
      </c>
    </row>
    <row r="15128" spans="1:5" hidden="1" x14ac:dyDescent="0.2">
      <c r="A15128" s="94" t="s">
        <v>12548</v>
      </c>
      <c r="B15128" t="s">
        <v>23615</v>
      </c>
      <c r="C15128" t="s">
        <v>243</v>
      </c>
      <c r="D15128">
        <v>602.54999999999995</v>
      </c>
      <c r="E15128" t="s">
        <v>30879</v>
      </c>
    </row>
    <row r="15129" spans="1:5" hidden="1" x14ac:dyDescent="0.2">
      <c r="A15129" s="94" t="s">
        <v>12549</v>
      </c>
      <c r="B15129" t="s">
        <v>42174</v>
      </c>
      <c r="C15129" t="s">
        <v>243</v>
      </c>
      <c r="D15129" s="684">
        <v>1123.2</v>
      </c>
      <c r="E15129" t="s">
        <v>30879</v>
      </c>
    </row>
    <row r="15130" spans="1:5" hidden="1" x14ac:dyDescent="0.2">
      <c r="A15130" s="94" t="s">
        <v>12550</v>
      </c>
      <c r="B15130" t="s">
        <v>42173</v>
      </c>
      <c r="C15130" t="s">
        <v>243</v>
      </c>
      <c r="D15130">
        <v>965.25</v>
      </c>
      <c r="E15130" t="s">
        <v>30879</v>
      </c>
    </row>
    <row r="15131" spans="1:5" hidden="1" x14ac:dyDescent="0.2">
      <c r="A15131" s="94" t="s">
        <v>12551</v>
      </c>
      <c r="B15131" t="s">
        <v>23616</v>
      </c>
      <c r="C15131" t="s">
        <v>243</v>
      </c>
      <c r="D15131" s="684">
        <v>1210.95</v>
      </c>
      <c r="E15131" t="s">
        <v>30879</v>
      </c>
    </row>
    <row r="15132" spans="1:5" hidden="1" x14ac:dyDescent="0.2">
      <c r="A15132" s="94" t="s">
        <v>12552</v>
      </c>
      <c r="B15132" t="s">
        <v>42161</v>
      </c>
      <c r="C15132" t="s">
        <v>243</v>
      </c>
      <c r="D15132" s="684">
        <v>1029.5999999999999</v>
      </c>
      <c r="E15132" t="s">
        <v>30879</v>
      </c>
    </row>
    <row r="15133" spans="1:5" hidden="1" x14ac:dyDescent="0.2">
      <c r="A15133" s="94" t="s">
        <v>12553</v>
      </c>
      <c r="B15133" t="s">
        <v>42165</v>
      </c>
      <c r="C15133" t="s">
        <v>243</v>
      </c>
      <c r="D15133" s="684">
        <v>1205.0999999999999</v>
      </c>
      <c r="E15133" t="s">
        <v>30879</v>
      </c>
    </row>
    <row r="15134" spans="1:5" hidden="1" x14ac:dyDescent="0.2">
      <c r="A15134" s="94" t="s">
        <v>12554</v>
      </c>
      <c r="B15134" t="s">
        <v>23617</v>
      </c>
      <c r="C15134" t="s">
        <v>243</v>
      </c>
      <c r="D15134" s="684">
        <v>1246.05</v>
      </c>
      <c r="E15134" t="s">
        <v>30879</v>
      </c>
    </row>
    <row r="15135" spans="1:5" hidden="1" x14ac:dyDescent="0.2">
      <c r="A15135" s="94" t="s">
        <v>12555</v>
      </c>
      <c r="B15135" t="s">
        <v>42162</v>
      </c>
      <c r="C15135" t="s">
        <v>243</v>
      </c>
      <c r="D15135" s="684">
        <v>1047.1500000000001</v>
      </c>
      <c r="E15135" t="s">
        <v>30879</v>
      </c>
    </row>
    <row r="15136" spans="1:5" hidden="1" x14ac:dyDescent="0.2">
      <c r="A15136" s="94" t="s">
        <v>12556</v>
      </c>
      <c r="B15136" t="s">
        <v>42163</v>
      </c>
      <c r="C15136" t="s">
        <v>243</v>
      </c>
      <c r="D15136" s="684">
        <v>1047.1500000000001</v>
      </c>
      <c r="E15136" t="s">
        <v>30879</v>
      </c>
    </row>
    <row r="15137" spans="1:5" hidden="1" x14ac:dyDescent="0.2">
      <c r="A15137" s="94" t="s">
        <v>12557</v>
      </c>
      <c r="B15137" t="s">
        <v>42164</v>
      </c>
      <c r="C15137" t="s">
        <v>243</v>
      </c>
      <c r="D15137" s="684">
        <v>1047.1500000000001</v>
      </c>
      <c r="E15137" t="s">
        <v>30879</v>
      </c>
    </row>
    <row r="15138" spans="1:5" hidden="1" x14ac:dyDescent="0.2">
      <c r="A15138" s="94" t="s">
        <v>12558</v>
      </c>
      <c r="B15138" t="s">
        <v>23618</v>
      </c>
      <c r="C15138" t="s">
        <v>243</v>
      </c>
      <c r="D15138" s="684">
        <v>1281.1500000000001</v>
      </c>
      <c r="E15138" t="s">
        <v>30879</v>
      </c>
    </row>
    <row r="15139" spans="1:5" hidden="1" x14ac:dyDescent="0.2">
      <c r="A15139" s="94" t="s">
        <v>12559</v>
      </c>
      <c r="B15139" t="s">
        <v>42166</v>
      </c>
      <c r="C15139" t="s">
        <v>243</v>
      </c>
      <c r="D15139" s="684">
        <v>1082.25</v>
      </c>
      <c r="E15139" t="s">
        <v>30879</v>
      </c>
    </row>
    <row r="15140" spans="1:5" hidden="1" x14ac:dyDescent="0.2">
      <c r="A15140" s="94" t="s">
        <v>12560</v>
      </c>
      <c r="B15140" t="s">
        <v>42167</v>
      </c>
      <c r="C15140" t="s">
        <v>243</v>
      </c>
      <c r="D15140" s="684">
        <v>1082.25</v>
      </c>
      <c r="E15140" t="s">
        <v>30879</v>
      </c>
    </row>
    <row r="15141" spans="1:5" hidden="1" x14ac:dyDescent="0.2">
      <c r="A15141" s="94" t="s">
        <v>12561</v>
      </c>
      <c r="B15141" t="s">
        <v>42168</v>
      </c>
      <c r="C15141" t="s">
        <v>243</v>
      </c>
      <c r="D15141" s="684">
        <v>1082.25</v>
      </c>
      <c r="E15141" t="s">
        <v>30879</v>
      </c>
    </row>
    <row r="15142" spans="1:5" hidden="1" x14ac:dyDescent="0.2">
      <c r="A15142" s="94" t="s">
        <v>12562</v>
      </c>
      <c r="B15142" t="s">
        <v>23619</v>
      </c>
      <c r="C15142" t="s">
        <v>243</v>
      </c>
      <c r="D15142" s="684">
        <v>1322.1</v>
      </c>
      <c r="E15142" t="s">
        <v>30879</v>
      </c>
    </row>
    <row r="15143" spans="1:5" hidden="1" x14ac:dyDescent="0.2">
      <c r="A15143" s="94" t="s">
        <v>12563</v>
      </c>
      <c r="B15143" t="s">
        <v>42169</v>
      </c>
      <c r="C15143" t="s">
        <v>243</v>
      </c>
      <c r="D15143" s="684">
        <v>1117.3499999999999</v>
      </c>
      <c r="E15143" t="s">
        <v>30879</v>
      </c>
    </row>
    <row r="15144" spans="1:5" hidden="1" x14ac:dyDescent="0.2">
      <c r="A15144" s="94" t="s">
        <v>12564</v>
      </c>
      <c r="B15144" t="s">
        <v>42170</v>
      </c>
      <c r="C15144" t="s">
        <v>243</v>
      </c>
      <c r="D15144" s="684">
        <v>1117.3499999999999</v>
      </c>
      <c r="E15144" t="s">
        <v>30879</v>
      </c>
    </row>
    <row r="15145" spans="1:5" hidden="1" x14ac:dyDescent="0.2">
      <c r="A15145" s="94" t="s">
        <v>12565</v>
      </c>
      <c r="B15145" t="s">
        <v>42171</v>
      </c>
      <c r="C15145" t="s">
        <v>243</v>
      </c>
      <c r="D15145" s="684">
        <v>1117.3499999999999</v>
      </c>
      <c r="E15145" t="s">
        <v>30879</v>
      </c>
    </row>
    <row r="15146" spans="1:5" hidden="1" x14ac:dyDescent="0.2">
      <c r="A15146" s="94" t="s">
        <v>12566</v>
      </c>
      <c r="B15146" t="s">
        <v>23620</v>
      </c>
      <c r="C15146" t="s">
        <v>243</v>
      </c>
      <c r="D15146" s="684">
        <v>1351.35</v>
      </c>
      <c r="E15146" t="s">
        <v>30879</v>
      </c>
    </row>
    <row r="15147" spans="1:5" hidden="1" x14ac:dyDescent="0.2">
      <c r="A15147" s="94" t="s">
        <v>12567</v>
      </c>
      <c r="B15147" t="s">
        <v>42172</v>
      </c>
      <c r="C15147" t="s">
        <v>243</v>
      </c>
      <c r="D15147" s="684">
        <v>1152.45</v>
      </c>
      <c r="E15147" t="s">
        <v>30879</v>
      </c>
    </row>
    <row r="15148" spans="1:5" hidden="1" x14ac:dyDescent="0.2">
      <c r="A15148" s="94" t="s">
        <v>12568</v>
      </c>
      <c r="B15148" t="s">
        <v>23621</v>
      </c>
      <c r="C15148" t="s">
        <v>243</v>
      </c>
      <c r="D15148" s="684">
        <v>1152.45</v>
      </c>
      <c r="E15148" t="s">
        <v>30879</v>
      </c>
    </row>
    <row r="15149" spans="1:5" hidden="1" x14ac:dyDescent="0.2">
      <c r="A15149" s="94" t="s">
        <v>12569</v>
      </c>
      <c r="B15149" t="s">
        <v>43654</v>
      </c>
      <c r="C15149" t="s">
        <v>243</v>
      </c>
      <c r="D15149" s="684">
        <v>1152.45</v>
      </c>
      <c r="E15149" t="s">
        <v>30879</v>
      </c>
    </row>
    <row r="15150" spans="1:5" hidden="1" x14ac:dyDescent="0.2">
      <c r="A15150" s="94" t="s">
        <v>12570</v>
      </c>
      <c r="B15150" t="s">
        <v>43655</v>
      </c>
      <c r="C15150" t="s">
        <v>243</v>
      </c>
      <c r="D15150">
        <v>859.95</v>
      </c>
      <c r="E15150" t="s">
        <v>30879</v>
      </c>
    </row>
    <row r="15151" spans="1:5" hidden="1" x14ac:dyDescent="0.2">
      <c r="A15151" s="94" t="s">
        <v>12571</v>
      </c>
      <c r="B15151" t="s">
        <v>43656</v>
      </c>
      <c r="C15151" t="s">
        <v>243</v>
      </c>
      <c r="D15151" s="684">
        <v>1023.75</v>
      </c>
      <c r="E15151" t="s">
        <v>30879</v>
      </c>
    </row>
    <row r="15152" spans="1:5" hidden="1" x14ac:dyDescent="0.2">
      <c r="A15152" s="94" t="s">
        <v>3145</v>
      </c>
      <c r="B15152" t="s">
        <v>18719</v>
      </c>
      <c r="C15152" t="s">
        <v>243</v>
      </c>
      <c r="D15152">
        <v>467.5</v>
      </c>
      <c r="E15152" t="s">
        <v>30879</v>
      </c>
    </row>
    <row r="15153" spans="1:5" hidden="1" x14ac:dyDescent="0.2">
      <c r="A15153" s="94" t="s">
        <v>224</v>
      </c>
      <c r="B15153" t="s">
        <v>41962</v>
      </c>
      <c r="C15153" t="s">
        <v>243</v>
      </c>
      <c r="D15153">
        <v>187</v>
      </c>
      <c r="E15153" t="s">
        <v>30879</v>
      </c>
    </row>
    <row r="15154" spans="1:5" hidden="1" x14ac:dyDescent="0.2">
      <c r="A15154" s="94" t="s">
        <v>225</v>
      </c>
      <c r="B15154" t="s">
        <v>41963</v>
      </c>
      <c r="C15154" t="s">
        <v>243</v>
      </c>
      <c r="D15154">
        <v>313.5</v>
      </c>
      <c r="E15154" t="s">
        <v>30879</v>
      </c>
    </row>
    <row r="15155" spans="1:5" hidden="1" x14ac:dyDescent="0.2">
      <c r="A15155" s="94" t="s">
        <v>226</v>
      </c>
      <c r="B15155" t="s">
        <v>41964</v>
      </c>
      <c r="C15155" t="s">
        <v>243</v>
      </c>
      <c r="D15155">
        <v>242</v>
      </c>
      <c r="E15155" t="s">
        <v>30879</v>
      </c>
    </row>
    <row r="15156" spans="1:5" hidden="1" x14ac:dyDescent="0.2">
      <c r="A15156" s="94" t="s">
        <v>757</v>
      </c>
      <c r="B15156" t="s">
        <v>41965</v>
      </c>
      <c r="C15156" t="s">
        <v>243</v>
      </c>
      <c r="D15156">
        <v>368.5</v>
      </c>
      <c r="E15156" t="s">
        <v>30879</v>
      </c>
    </row>
    <row r="15157" spans="1:5" hidden="1" x14ac:dyDescent="0.2">
      <c r="A15157" s="94" t="s">
        <v>758</v>
      </c>
      <c r="B15157" t="s">
        <v>41968</v>
      </c>
      <c r="C15157" t="s">
        <v>243</v>
      </c>
      <c r="D15157">
        <v>187</v>
      </c>
      <c r="E15157" t="s">
        <v>30879</v>
      </c>
    </row>
    <row r="15158" spans="1:5" hidden="1" x14ac:dyDescent="0.2">
      <c r="A15158" s="94" t="s">
        <v>759</v>
      </c>
      <c r="B15158" t="s">
        <v>41969</v>
      </c>
      <c r="C15158" t="s">
        <v>243</v>
      </c>
      <c r="D15158">
        <v>242</v>
      </c>
      <c r="E15158" t="s">
        <v>30879</v>
      </c>
    </row>
    <row r="15159" spans="1:5" hidden="1" x14ac:dyDescent="0.2">
      <c r="A15159" s="94" t="s">
        <v>6798</v>
      </c>
      <c r="B15159" t="s">
        <v>18720</v>
      </c>
      <c r="C15159" t="s">
        <v>243</v>
      </c>
      <c r="D15159">
        <v>327.60000000000002</v>
      </c>
      <c r="E15159" t="s">
        <v>30879</v>
      </c>
    </row>
    <row r="15160" spans="1:5" hidden="1" x14ac:dyDescent="0.2">
      <c r="A15160" s="94" t="s">
        <v>18721</v>
      </c>
      <c r="B15160" t="s">
        <v>18722</v>
      </c>
      <c r="C15160" t="s">
        <v>243</v>
      </c>
      <c r="D15160">
        <v>29.41</v>
      </c>
      <c r="E15160" t="s">
        <v>30879</v>
      </c>
    </row>
    <row r="15161" spans="1:5" hidden="1" x14ac:dyDescent="0.2">
      <c r="A15161" s="94" t="s">
        <v>12572</v>
      </c>
      <c r="B15161" t="s">
        <v>23622</v>
      </c>
      <c r="C15161" t="s">
        <v>243</v>
      </c>
      <c r="D15161">
        <v>391.95</v>
      </c>
      <c r="E15161" t="s">
        <v>30879</v>
      </c>
    </row>
    <row r="15162" spans="1:5" hidden="1" x14ac:dyDescent="0.2">
      <c r="A15162" s="94" t="s">
        <v>12573</v>
      </c>
      <c r="B15162" t="s">
        <v>23623</v>
      </c>
      <c r="C15162" t="s">
        <v>243</v>
      </c>
      <c r="D15162">
        <v>257.39999999999998</v>
      </c>
      <c r="E15162" t="s">
        <v>30879</v>
      </c>
    </row>
    <row r="15163" spans="1:5" hidden="1" x14ac:dyDescent="0.2">
      <c r="A15163" s="94" t="s">
        <v>12574</v>
      </c>
      <c r="B15163" t="s">
        <v>23624</v>
      </c>
      <c r="C15163" t="s">
        <v>243</v>
      </c>
      <c r="D15163">
        <v>280.8</v>
      </c>
      <c r="E15163" t="s">
        <v>30879</v>
      </c>
    </row>
    <row r="15164" spans="1:5" hidden="1" x14ac:dyDescent="0.2">
      <c r="A15164" s="94" t="s">
        <v>12575</v>
      </c>
      <c r="B15164" t="s">
        <v>23625</v>
      </c>
      <c r="C15164" t="s">
        <v>243</v>
      </c>
      <c r="D15164">
        <v>210.6</v>
      </c>
      <c r="E15164" t="s">
        <v>30879</v>
      </c>
    </row>
    <row r="15165" spans="1:5" hidden="1" x14ac:dyDescent="0.2">
      <c r="A15165" s="94" t="s">
        <v>12576</v>
      </c>
      <c r="B15165" t="s">
        <v>23626</v>
      </c>
      <c r="C15165" t="s">
        <v>243</v>
      </c>
      <c r="D15165">
        <v>204.75</v>
      </c>
      <c r="E15165" t="s">
        <v>30879</v>
      </c>
    </row>
    <row r="15166" spans="1:5" hidden="1" x14ac:dyDescent="0.2">
      <c r="A15166" s="94" t="s">
        <v>12577</v>
      </c>
      <c r="B15166" t="s">
        <v>23627</v>
      </c>
      <c r="C15166" t="s">
        <v>243</v>
      </c>
      <c r="D15166">
        <v>187.2</v>
      </c>
      <c r="E15166" t="s">
        <v>30879</v>
      </c>
    </row>
    <row r="15167" spans="1:5" hidden="1" x14ac:dyDescent="0.2">
      <c r="A15167" s="94" t="s">
        <v>12578</v>
      </c>
      <c r="B15167" t="s">
        <v>23628</v>
      </c>
      <c r="C15167" t="s">
        <v>243</v>
      </c>
      <c r="D15167">
        <v>391.95</v>
      </c>
      <c r="E15167" t="s">
        <v>30879</v>
      </c>
    </row>
    <row r="15168" spans="1:5" hidden="1" x14ac:dyDescent="0.2">
      <c r="A15168" s="94" t="s">
        <v>12579</v>
      </c>
      <c r="B15168" t="s">
        <v>23629</v>
      </c>
      <c r="C15168" t="s">
        <v>243</v>
      </c>
      <c r="D15168">
        <v>257.39999999999998</v>
      </c>
      <c r="E15168" t="s">
        <v>30879</v>
      </c>
    </row>
    <row r="15169" spans="1:5" hidden="1" x14ac:dyDescent="0.2">
      <c r="A15169" s="94" t="s">
        <v>12580</v>
      </c>
      <c r="B15169" t="s">
        <v>23630</v>
      </c>
      <c r="C15169" t="s">
        <v>243</v>
      </c>
      <c r="D15169">
        <v>280.8</v>
      </c>
      <c r="E15169" t="s">
        <v>30879</v>
      </c>
    </row>
    <row r="15170" spans="1:5" hidden="1" x14ac:dyDescent="0.2">
      <c r="A15170" s="94" t="s">
        <v>12581</v>
      </c>
      <c r="B15170" t="s">
        <v>23631</v>
      </c>
      <c r="C15170" t="s">
        <v>243</v>
      </c>
      <c r="D15170">
        <v>210.6</v>
      </c>
      <c r="E15170" t="s">
        <v>30879</v>
      </c>
    </row>
    <row r="15171" spans="1:5" hidden="1" x14ac:dyDescent="0.2">
      <c r="A15171" s="94" t="s">
        <v>12582</v>
      </c>
      <c r="B15171" t="s">
        <v>23632</v>
      </c>
      <c r="C15171" t="s">
        <v>243</v>
      </c>
      <c r="D15171">
        <v>204.75</v>
      </c>
      <c r="E15171" t="s">
        <v>30879</v>
      </c>
    </row>
    <row r="15172" spans="1:5" hidden="1" x14ac:dyDescent="0.2">
      <c r="A15172" s="94" t="s">
        <v>12583</v>
      </c>
      <c r="B15172" t="s">
        <v>23633</v>
      </c>
      <c r="C15172" t="s">
        <v>243</v>
      </c>
      <c r="D15172">
        <v>187.2</v>
      </c>
      <c r="E15172" t="s">
        <v>30879</v>
      </c>
    </row>
    <row r="15173" spans="1:5" hidden="1" x14ac:dyDescent="0.2">
      <c r="A15173" s="94" t="s">
        <v>3211</v>
      </c>
      <c r="B15173" t="s">
        <v>23634</v>
      </c>
      <c r="C15173" t="s">
        <v>243</v>
      </c>
      <c r="D15173">
        <v>836</v>
      </c>
      <c r="E15173" t="s">
        <v>30879</v>
      </c>
    </row>
    <row r="15174" spans="1:5" hidden="1" x14ac:dyDescent="0.2">
      <c r="A15174" s="94" t="s">
        <v>3406</v>
      </c>
      <c r="B15174" t="s">
        <v>23635</v>
      </c>
      <c r="C15174" t="s">
        <v>243</v>
      </c>
      <c r="D15174">
        <v>836</v>
      </c>
      <c r="E15174" t="s">
        <v>30879</v>
      </c>
    </row>
    <row r="15175" spans="1:5" hidden="1" x14ac:dyDescent="0.2">
      <c r="A15175" s="94" t="s">
        <v>3276</v>
      </c>
      <c r="B15175" t="s">
        <v>23636</v>
      </c>
      <c r="C15175" t="s">
        <v>243</v>
      </c>
      <c r="D15175">
        <v>885.5</v>
      </c>
      <c r="E15175" t="s">
        <v>30879</v>
      </c>
    </row>
    <row r="15176" spans="1:5" hidden="1" x14ac:dyDescent="0.2">
      <c r="A15176" s="94" t="s">
        <v>3407</v>
      </c>
      <c r="B15176" t="s">
        <v>23637</v>
      </c>
      <c r="C15176" t="s">
        <v>243</v>
      </c>
      <c r="D15176">
        <v>885.5</v>
      </c>
      <c r="E15176" t="s">
        <v>30879</v>
      </c>
    </row>
    <row r="15177" spans="1:5" hidden="1" x14ac:dyDescent="0.2">
      <c r="A15177" s="94" t="s">
        <v>3277</v>
      </c>
      <c r="B15177" t="s">
        <v>23638</v>
      </c>
      <c r="C15177" t="s">
        <v>243</v>
      </c>
      <c r="D15177">
        <v>929.5</v>
      </c>
      <c r="E15177" t="s">
        <v>30879</v>
      </c>
    </row>
    <row r="15178" spans="1:5" hidden="1" x14ac:dyDescent="0.2">
      <c r="A15178" s="94" t="s">
        <v>3675</v>
      </c>
      <c r="B15178" t="s">
        <v>23639</v>
      </c>
      <c r="C15178" t="s">
        <v>243</v>
      </c>
      <c r="D15178">
        <v>929.5</v>
      </c>
      <c r="E15178" t="s">
        <v>30879</v>
      </c>
    </row>
    <row r="15179" spans="1:5" hidden="1" x14ac:dyDescent="0.2">
      <c r="A15179" s="94" t="s">
        <v>12584</v>
      </c>
      <c r="B15179" t="s">
        <v>23640</v>
      </c>
      <c r="C15179" t="s">
        <v>243</v>
      </c>
      <c r="D15179">
        <v>842.4</v>
      </c>
      <c r="E15179" t="s">
        <v>30879</v>
      </c>
    </row>
    <row r="15180" spans="1:5" hidden="1" x14ac:dyDescent="0.2">
      <c r="A15180" s="94" t="s">
        <v>3408</v>
      </c>
      <c r="B15180" t="s">
        <v>23641</v>
      </c>
      <c r="C15180" t="s">
        <v>243</v>
      </c>
      <c r="D15180">
        <v>836</v>
      </c>
      <c r="E15180" t="s">
        <v>30879</v>
      </c>
    </row>
    <row r="15181" spans="1:5" hidden="1" x14ac:dyDescent="0.2">
      <c r="A15181" s="94" t="s">
        <v>3409</v>
      </c>
      <c r="B15181" t="s">
        <v>23642</v>
      </c>
      <c r="C15181" t="s">
        <v>243</v>
      </c>
      <c r="D15181">
        <v>885.5</v>
      </c>
      <c r="E15181" t="s">
        <v>30879</v>
      </c>
    </row>
    <row r="15182" spans="1:5" hidden="1" x14ac:dyDescent="0.2">
      <c r="A15182" s="94" t="s">
        <v>3410</v>
      </c>
      <c r="B15182" t="s">
        <v>23643</v>
      </c>
      <c r="C15182" t="s">
        <v>243</v>
      </c>
      <c r="D15182">
        <v>929.5</v>
      </c>
      <c r="E15182" t="s">
        <v>30879</v>
      </c>
    </row>
    <row r="15183" spans="1:5" hidden="1" x14ac:dyDescent="0.2">
      <c r="A15183" s="94" t="s">
        <v>12585</v>
      </c>
      <c r="B15183" t="s">
        <v>23644</v>
      </c>
      <c r="C15183" t="s">
        <v>243</v>
      </c>
      <c r="D15183">
        <v>795.6</v>
      </c>
      <c r="E15183" t="s">
        <v>30879</v>
      </c>
    </row>
    <row r="15184" spans="1:5" hidden="1" x14ac:dyDescent="0.2">
      <c r="A15184" s="94" t="s">
        <v>12586</v>
      </c>
      <c r="B15184" t="s">
        <v>23645</v>
      </c>
      <c r="C15184" t="s">
        <v>243</v>
      </c>
      <c r="D15184">
        <v>795.6</v>
      </c>
      <c r="E15184" t="s">
        <v>30879</v>
      </c>
    </row>
    <row r="15185" spans="1:5" hidden="1" x14ac:dyDescent="0.2">
      <c r="A15185" s="94" t="s">
        <v>12587</v>
      </c>
      <c r="B15185" t="s">
        <v>23646</v>
      </c>
      <c r="C15185" t="s">
        <v>243</v>
      </c>
      <c r="D15185">
        <v>842.4</v>
      </c>
      <c r="E15185" t="s">
        <v>30879</v>
      </c>
    </row>
    <row r="15186" spans="1:5" hidden="1" x14ac:dyDescent="0.2">
      <c r="A15186" s="94" t="s">
        <v>12588</v>
      </c>
      <c r="B15186" t="s">
        <v>23647</v>
      </c>
      <c r="C15186" t="s">
        <v>243</v>
      </c>
      <c r="D15186">
        <v>795.6</v>
      </c>
      <c r="E15186" t="s">
        <v>30879</v>
      </c>
    </row>
    <row r="15187" spans="1:5" hidden="1" x14ac:dyDescent="0.2">
      <c r="A15187" s="94" t="s">
        <v>12589</v>
      </c>
      <c r="B15187" t="s">
        <v>23648</v>
      </c>
      <c r="C15187" t="s">
        <v>243</v>
      </c>
      <c r="D15187">
        <v>842.4</v>
      </c>
      <c r="E15187" t="s">
        <v>30879</v>
      </c>
    </row>
    <row r="15188" spans="1:5" hidden="1" x14ac:dyDescent="0.2">
      <c r="A15188" s="94" t="s">
        <v>5182</v>
      </c>
      <c r="B15188" t="s">
        <v>23649</v>
      </c>
      <c r="C15188" t="s">
        <v>243</v>
      </c>
      <c r="D15188">
        <v>38.5</v>
      </c>
      <c r="E15188" t="s">
        <v>30879</v>
      </c>
    </row>
    <row r="15189" spans="1:5" hidden="1" x14ac:dyDescent="0.2">
      <c r="A15189" s="94" t="s">
        <v>5183</v>
      </c>
      <c r="B15189" t="s">
        <v>18723</v>
      </c>
      <c r="C15189" t="s">
        <v>243</v>
      </c>
      <c r="D15189">
        <v>341</v>
      </c>
      <c r="E15189" t="s">
        <v>30879</v>
      </c>
    </row>
    <row r="15190" spans="1:5" hidden="1" x14ac:dyDescent="0.2">
      <c r="A15190" s="94" t="s">
        <v>5184</v>
      </c>
      <c r="B15190" t="s">
        <v>18724</v>
      </c>
      <c r="C15190" t="s">
        <v>243</v>
      </c>
      <c r="D15190">
        <v>341</v>
      </c>
      <c r="E15190" t="s">
        <v>30879</v>
      </c>
    </row>
    <row r="15191" spans="1:5" hidden="1" x14ac:dyDescent="0.2">
      <c r="A15191" s="94" t="s">
        <v>5185</v>
      </c>
      <c r="B15191" t="s">
        <v>18725</v>
      </c>
      <c r="C15191" t="s">
        <v>243</v>
      </c>
      <c r="D15191">
        <v>341</v>
      </c>
      <c r="E15191" t="s">
        <v>30879</v>
      </c>
    </row>
    <row r="15192" spans="1:5" hidden="1" x14ac:dyDescent="0.2">
      <c r="A15192" s="94" t="s">
        <v>5186</v>
      </c>
      <c r="B15192" t="s">
        <v>18726</v>
      </c>
      <c r="C15192" t="s">
        <v>243</v>
      </c>
      <c r="D15192">
        <v>341</v>
      </c>
      <c r="E15192" t="s">
        <v>30879</v>
      </c>
    </row>
    <row r="15193" spans="1:5" hidden="1" x14ac:dyDescent="0.2">
      <c r="A15193" s="94" t="s">
        <v>12590</v>
      </c>
      <c r="B15193" t="s">
        <v>23650</v>
      </c>
      <c r="C15193" t="s">
        <v>243</v>
      </c>
      <c r="D15193">
        <v>362.7</v>
      </c>
      <c r="E15193" t="s">
        <v>30879</v>
      </c>
    </row>
    <row r="15194" spans="1:5" hidden="1" x14ac:dyDescent="0.2">
      <c r="A15194" s="94" t="s">
        <v>5187</v>
      </c>
      <c r="B15194" t="s">
        <v>18727</v>
      </c>
      <c r="C15194" t="s">
        <v>243</v>
      </c>
      <c r="D15194">
        <v>484</v>
      </c>
      <c r="E15194" t="s">
        <v>30879</v>
      </c>
    </row>
    <row r="15195" spans="1:5" hidden="1" x14ac:dyDescent="0.2">
      <c r="A15195" s="94" t="s">
        <v>5188</v>
      </c>
      <c r="B15195" t="s">
        <v>23651</v>
      </c>
      <c r="C15195" t="s">
        <v>243</v>
      </c>
      <c r="D15195">
        <v>484</v>
      </c>
      <c r="E15195" t="s">
        <v>30879</v>
      </c>
    </row>
    <row r="15196" spans="1:5" hidden="1" x14ac:dyDescent="0.2">
      <c r="A15196" s="94" t="s">
        <v>5189</v>
      </c>
      <c r="B15196" t="s">
        <v>18728</v>
      </c>
      <c r="C15196" t="s">
        <v>243</v>
      </c>
      <c r="D15196">
        <v>484</v>
      </c>
      <c r="E15196" t="s">
        <v>30879</v>
      </c>
    </row>
    <row r="15197" spans="1:5" hidden="1" x14ac:dyDescent="0.2">
      <c r="A15197" s="94" t="s">
        <v>5190</v>
      </c>
      <c r="B15197" t="s">
        <v>23652</v>
      </c>
      <c r="C15197" t="s">
        <v>243</v>
      </c>
      <c r="D15197">
        <v>302.5</v>
      </c>
      <c r="E15197" t="s">
        <v>30879</v>
      </c>
    </row>
    <row r="15198" spans="1:5" hidden="1" x14ac:dyDescent="0.2">
      <c r="A15198" s="94" t="s">
        <v>5191</v>
      </c>
      <c r="B15198" t="s">
        <v>18729</v>
      </c>
      <c r="C15198" t="s">
        <v>243</v>
      </c>
      <c r="D15198">
        <v>302.5</v>
      </c>
      <c r="E15198" t="s">
        <v>30879</v>
      </c>
    </row>
    <row r="15199" spans="1:5" hidden="1" x14ac:dyDescent="0.2">
      <c r="A15199" s="94" t="s">
        <v>12591</v>
      </c>
      <c r="B15199" t="s">
        <v>23653</v>
      </c>
      <c r="C15199" t="s">
        <v>243</v>
      </c>
      <c r="D15199">
        <v>321.75</v>
      </c>
      <c r="E15199" t="s">
        <v>30879</v>
      </c>
    </row>
    <row r="15200" spans="1:5" hidden="1" x14ac:dyDescent="0.2">
      <c r="A15200" s="94" t="s">
        <v>5192</v>
      </c>
      <c r="B15200" t="s">
        <v>23654</v>
      </c>
      <c r="C15200" t="s">
        <v>243</v>
      </c>
      <c r="D15200">
        <v>341</v>
      </c>
      <c r="E15200" t="s">
        <v>30879</v>
      </c>
    </row>
    <row r="15201" spans="1:5" hidden="1" x14ac:dyDescent="0.2">
      <c r="A15201" s="94" t="s">
        <v>5193</v>
      </c>
      <c r="B15201" t="s">
        <v>18730</v>
      </c>
      <c r="C15201" t="s">
        <v>243</v>
      </c>
      <c r="D15201">
        <v>341</v>
      </c>
      <c r="E15201" t="s">
        <v>30879</v>
      </c>
    </row>
    <row r="15202" spans="1:5" hidden="1" x14ac:dyDescent="0.2">
      <c r="A15202" s="94" t="s">
        <v>5194</v>
      </c>
      <c r="B15202" t="s">
        <v>23655</v>
      </c>
      <c r="C15202" t="s">
        <v>243</v>
      </c>
      <c r="D15202">
        <v>341</v>
      </c>
      <c r="E15202" t="s">
        <v>30879</v>
      </c>
    </row>
    <row r="15203" spans="1:5" hidden="1" x14ac:dyDescent="0.2">
      <c r="A15203" s="94" t="s">
        <v>5195</v>
      </c>
      <c r="B15203" t="s">
        <v>23656</v>
      </c>
      <c r="C15203" t="s">
        <v>243</v>
      </c>
      <c r="D15203">
        <v>321.75</v>
      </c>
      <c r="E15203" t="s">
        <v>30879</v>
      </c>
    </row>
    <row r="15204" spans="1:5" hidden="1" x14ac:dyDescent="0.2">
      <c r="A15204" s="94" t="s">
        <v>5196</v>
      </c>
      <c r="B15204" t="s">
        <v>23657</v>
      </c>
      <c r="C15204" t="s">
        <v>243</v>
      </c>
      <c r="D15204">
        <v>302.5</v>
      </c>
      <c r="E15204" t="s">
        <v>30879</v>
      </c>
    </row>
    <row r="15205" spans="1:5" hidden="1" x14ac:dyDescent="0.2">
      <c r="A15205" s="94" t="s">
        <v>12592</v>
      </c>
      <c r="B15205" t="s">
        <v>43131</v>
      </c>
      <c r="C15205" t="s">
        <v>243</v>
      </c>
      <c r="D15205">
        <v>286.64999999999998</v>
      </c>
      <c r="E15205" t="s">
        <v>30879</v>
      </c>
    </row>
    <row r="15206" spans="1:5" hidden="1" x14ac:dyDescent="0.2">
      <c r="A15206" s="94" t="s">
        <v>5080</v>
      </c>
      <c r="B15206" t="s">
        <v>18731</v>
      </c>
      <c r="C15206" t="s">
        <v>243</v>
      </c>
      <c r="D15206">
        <v>170.5</v>
      </c>
      <c r="E15206" t="s">
        <v>30879</v>
      </c>
    </row>
    <row r="15207" spans="1:5" hidden="1" x14ac:dyDescent="0.2">
      <c r="A15207" s="94" t="s">
        <v>12593</v>
      </c>
      <c r="B15207" t="s">
        <v>23658</v>
      </c>
      <c r="C15207" t="s">
        <v>243</v>
      </c>
      <c r="D15207">
        <v>181.35</v>
      </c>
      <c r="E15207" t="s">
        <v>30879</v>
      </c>
    </row>
    <row r="15208" spans="1:5" hidden="1" x14ac:dyDescent="0.2">
      <c r="A15208" s="94" t="s">
        <v>12594</v>
      </c>
      <c r="B15208" t="s">
        <v>23659</v>
      </c>
      <c r="C15208" t="s">
        <v>243</v>
      </c>
      <c r="D15208">
        <v>280.8</v>
      </c>
      <c r="E15208" t="s">
        <v>30879</v>
      </c>
    </row>
    <row r="15209" spans="1:5" hidden="1" x14ac:dyDescent="0.2">
      <c r="A15209" s="94" t="s">
        <v>12595</v>
      </c>
      <c r="B15209" t="s">
        <v>23660</v>
      </c>
      <c r="C15209" t="s">
        <v>243</v>
      </c>
      <c r="D15209">
        <v>432.9</v>
      </c>
      <c r="E15209" t="s">
        <v>30879</v>
      </c>
    </row>
    <row r="15210" spans="1:5" hidden="1" x14ac:dyDescent="0.2">
      <c r="A15210" s="94" t="s">
        <v>12596</v>
      </c>
      <c r="B15210" t="s">
        <v>23661</v>
      </c>
      <c r="C15210" t="s">
        <v>243</v>
      </c>
      <c r="D15210">
        <v>280.8</v>
      </c>
      <c r="E15210" t="s">
        <v>30879</v>
      </c>
    </row>
    <row r="15211" spans="1:5" hidden="1" x14ac:dyDescent="0.2">
      <c r="A15211" s="94" t="s">
        <v>12597</v>
      </c>
      <c r="B15211" t="s">
        <v>23662</v>
      </c>
      <c r="C15211" t="s">
        <v>243</v>
      </c>
      <c r="D15211">
        <v>432.9</v>
      </c>
      <c r="E15211" t="s">
        <v>30879</v>
      </c>
    </row>
    <row r="15212" spans="1:5" hidden="1" x14ac:dyDescent="0.2">
      <c r="A15212" s="94" t="s">
        <v>12598</v>
      </c>
      <c r="B15212" t="s">
        <v>23663</v>
      </c>
      <c r="C15212" t="s">
        <v>243</v>
      </c>
      <c r="D15212">
        <v>280.8</v>
      </c>
      <c r="E15212" t="s">
        <v>30879</v>
      </c>
    </row>
    <row r="15213" spans="1:5" hidden="1" x14ac:dyDescent="0.2">
      <c r="A15213" s="94" t="s">
        <v>12599</v>
      </c>
      <c r="B15213" t="s">
        <v>23664</v>
      </c>
      <c r="C15213" t="s">
        <v>243</v>
      </c>
      <c r="D15213">
        <v>432.9</v>
      </c>
      <c r="E15213" t="s">
        <v>30879</v>
      </c>
    </row>
    <row r="15214" spans="1:5" hidden="1" x14ac:dyDescent="0.2">
      <c r="A15214" s="94" t="s">
        <v>12600</v>
      </c>
      <c r="B15214" t="s">
        <v>23665</v>
      </c>
      <c r="C15214" t="s">
        <v>243</v>
      </c>
      <c r="D15214">
        <v>280.8</v>
      </c>
      <c r="E15214" t="s">
        <v>30879</v>
      </c>
    </row>
    <row r="15215" spans="1:5" hidden="1" x14ac:dyDescent="0.2">
      <c r="A15215" s="94" t="s">
        <v>12601</v>
      </c>
      <c r="B15215" t="s">
        <v>23666</v>
      </c>
      <c r="C15215" t="s">
        <v>243</v>
      </c>
      <c r="D15215">
        <v>432.9</v>
      </c>
      <c r="E15215" t="s">
        <v>30879</v>
      </c>
    </row>
    <row r="15216" spans="1:5" hidden="1" x14ac:dyDescent="0.2">
      <c r="A15216" s="94" t="s">
        <v>12602</v>
      </c>
      <c r="B15216" t="s">
        <v>23667</v>
      </c>
      <c r="C15216" t="s">
        <v>243</v>
      </c>
      <c r="D15216">
        <v>421.2</v>
      </c>
      <c r="E15216" t="s">
        <v>30879</v>
      </c>
    </row>
    <row r="15217" spans="1:5" hidden="1" x14ac:dyDescent="0.2">
      <c r="A15217" s="94" t="s">
        <v>12603</v>
      </c>
      <c r="B15217" t="s">
        <v>42491</v>
      </c>
      <c r="C15217" t="s">
        <v>243</v>
      </c>
      <c r="D15217">
        <v>503.1</v>
      </c>
      <c r="E15217" t="s">
        <v>30879</v>
      </c>
    </row>
    <row r="15218" spans="1:5" hidden="1" x14ac:dyDescent="0.2">
      <c r="A15218" s="94" t="s">
        <v>12604</v>
      </c>
      <c r="B15218" t="s">
        <v>23668</v>
      </c>
      <c r="C15218" t="s">
        <v>243</v>
      </c>
      <c r="D15218">
        <v>245.7</v>
      </c>
      <c r="E15218" t="s">
        <v>30879</v>
      </c>
    </row>
    <row r="15219" spans="1:5" hidden="1" x14ac:dyDescent="0.2">
      <c r="A15219" s="94" t="s">
        <v>12605</v>
      </c>
      <c r="B15219" t="s">
        <v>23669</v>
      </c>
      <c r="C15219" t="s">
        <v>243</v>
      </c>
      <c r="D15219">
        <v>327.60000000000002</v>
      </c>
      <c r="E15219" t="s">
        <v>30879</v>
      </c>
    </row>
    <row r="15220" spans="1:5" hidden="1" x14ac:dyDescent="0.2">
      <c r="A15220" s="94" t="s">
        <v>12606</v>
      </c>
      <c r="B15220" t="s">
        <v>42487</v>
      </c>
      <c r="C15220" t="s">
        <v>243</v>
      </c>
      <c r="D15220">
        <v>269.10000000000002</v>
      </c>
      <c r="E15220" t="s">
        <v>30879</v>
      </c>
    </row>
    <row r="15221" spans="1:5" hidden="1" x14ac:dyDescent="0.2">
      <c r="A15221" s="94" t="s">
        <v>12607</v>
      </c>
      <c r="B15221" t="s">
        <v>23670</v>
      </c>
      <c r="C15221" t="s">
        <v>243</v>
      </c>
      <c r="D15221">
        <v>374.4</v>
      </c>
      <c r="E15221" t="s">
        <v>30879</v>
      </c>
    </row>
    <row r="15222" spans="1:5" hidden="1" x14ac:dyDescent="0.2">
      <c r="A15222" s="94" t="s">
        <v>12608</v>
      </c>
      <c r="B15222" t="s">
        <v>23671</v>
      </c>
      <c r="C15222" t="s">
        <v>243</v>
      </c>
      <c r="D15222">
        <v>374.4</v>
      </c>
      <c r="E15222" t="s">
        <v>30879</v>
      </c>
    </row>
    <row r="15223" spans="1:5" hidden="1" x14ac:dyDescent="0.2">
      <c r="A15223" s="94" t="s">
        <v>12609</v>
      </c>
      <c r="B15223" t="s">
        <v>42488</v>
      </c>
      <c r="C15223" t="s">
        <v>243</v>
      </c>
      <c r="D15223">
        <v>421.2</v>
      </c>
      <c r="E15223" t="s">
        <v>30879</v>
      </c>
    </row>
    <row r="15224" spans="1:5" hidden="1" x14ac:dyDescent="0.2">
      <c r="A15224" s="94" t="s">
        <v>12610</v>
      </c>
      <c r="B15224" t="s">
        <v>42492</v>
      </c>
      <c r="C15224" t="s">
        <v>243</v>
      </c>
      <c r="D15224">
        <v>503.1</v>
      </c>
      <c r="E15224" t="s">
        <v>30879</v>
      </c>
    </row>
    <row r="15225" spans="1:5" hidden="1" x14ac:dyDescent="0.2">
      <c r="A15225" s="94" t="s">
        <v>12611</v>
      </c>
      <c r="B15225" t="s">
        <v>42490</v>
      </c>
      <c r="C15225" t="s">
        <v>243</v>
      </c>
      <c r="D15225">
        <v>362.7</v>
      </c>
      <c r="E15225" t="s">
        <v>30879</v>
      </c>
    </row>
    <row r="15226" spans="1:5" hidden="1" x14ac:dyDescent="0.2">
      <c r="A15226" s="94" t="s">
        <v>12612</v>
      </c>
      <c r="B15226" t="s">
        <v>42494</v>
      </c>
      <c r="C15226" t="s">
        <v>243</v>
      </c>
      <c r="D15226">
        <v>444.6</v>
      </c>
      <c r="E15226" t="s">
        <v>30879</v>
      </c>
    </row>
    <row r="15227" spans="1:5" hidden="1" x14ac:dyDescent="0.2">
      <c r="A15227" s="94" t="s">
        <v>12613</v>
      </c>
      <c r="B15227" t="s">
        <v>42489</v>
      </c>
      <c r="C15227" t="s">
        <v>243</v>
      </c>
      <c r="D15227">
        <v>210.6</v>
      </c>
      <c r="E15227" t="s">
        <v>30879</v>
      </c>
    </row>
    <row r="15228" spans="1:5" hidden="1" x14ac:dyDescent="0.2">
      <c r="A15228" s="94" t="s">
        <v>12614</v>
      </c>
      <c r="B15228" t="s">
        <v>42493</v>
      </c>
      <c r="C15228" t="s">
        <v>243</v>
      </c>
      <c r="D15228">
        <v>292.5</v>
      </c>
      <c r="E15228" t="s">
        <v>30879</v>
      </c>
    </row>
    <row r="15229" spans="1:5" hidden="1" x14ac:dyDescent="0.2">
      <c r="A15229" s="94" t="s">
        <v>5081</v>
      </c>
      <c r="B15229" t="s">
        <v>23672</v>
      </c>
      <c r="C15229" t="s">
        <v>243</v>
      </c>
      <c r="D15229">
        <v>176</v>
      </c>
      <c r="E15229" t="s">
        <v>30879</v>
      </c>
    </row>
    <row r="15230" spans="1:5" hidden="1" x14ac:dyDescent="0.2">
      <c r="A15230" s="94" t="s">
        <v>5082</v>
      </c>
      <c r="B15230" t="s">
        <v>23673</v>
      </c>
      <c r="C15230" t="s">
        <v>243</v>
      </c>
      <c r="D15230">
        <v>302.5</v>
      </c>
      <c r="E15230" t="s">
        <v>30879</v>
      </c>
    </row>
    <row r="15231" spans="1:5" hidden="1" x14ac:dyDescent="0.2">
      <c r="A15231" s="94" t="s">
        <v>5197</v>
      </c>
      <c r="B15231" t="s">
        <v>23674</v>
      </c>
      <c r="C15231" t="s">
        <v>243</v>
      </c>
      <c r="D15231">
        <v>352</v>
      </c>
      <c r="E15231" t="s">
        <v>30879</v>
      </c>
    </row>
    <row r="15232" spans="1:5" hidden="1" x14ac:dyDescent="0.2">
      <c r="A15232" s="94" t="s">
        <v>5198</v>
      </c>
      <c r="B15232" t="s">
        <v>23675</v>
      </c>
      <c r="C15232" t="s">
        <v>243</v>
      </c>
      <c r="D15232">
        <v>423.5</v>
      </c>
      <c r="E15232" t="s">
        <v>30879</v>
      </c>
    </row>
    <row r="15233" spans="1:5" hidden="1" x14ac:dyDescent="0.2">
      <c r="A15233" s="94" t="s">
        <v>42536</v>
      </c>
      <c r="B15233" t="s">
        <v>42537</v>
      </c>
      <c r="C15233" t="s">
        <v>243</v>
      </c>
      <c r="D15233">
        <v>205.06</v>
      </c>
      <c r="E15233" t="s">
        <v>30879</v>
      </c>
    </row>
    <row r="15234" spans="1:5" hidden="1" x14ac:dyDescent="0.2">
      <c r="A15234" s="94" t="s">
        <v>42538</v>
      </c>
      <c r="B15234" t="s">
        <v>42539</v>
      </c>
      <c r="C15234" t="s">
        <v>243</v>
      </c>
      <c r="D15234">
        <v>224.2</v>
      </c>
      <c r="E15234" t="s">
        <v>30879</v>
      </c>
    </row>
    <row r="15235" spans="1:5" hidden="1" x14ac:dyDescent="0.2">
      <c r="A15235" s="94" t="s">
        <v>42546</v>
      </c>
      <c r="B15235" t="s">
        <v>42547</v>
      </c>
      <c r="C15235" t="s">
        <v>243</v>
      </c>
      <c r="D15235">
        <v>241.47</v>
      </c>
      <c r="E15235" t="s">
        <v>30879</v>
      </c>
    </row>
    <row r="15236" spans="1:5" hidden="1" x14ac:dyDescent="0.2">
      <c r="A15236" s="94" t="s">
        <v>42550</v>
      </c>
      <c r="B15236" t="s">
        <v>42551</v>
      </c>
      <c r="C15236" t="s">
        <v>243</v>
      </c>
      <c r="D15236">
        <v>205.06</v>
      </c>
      <c r="E15236" t="s">
        <v>30879</v>
      </c>
    </row>
    <row r="15237" spans="1:5" hidden="1" x14ac:dyDescent="0.2">
      <c r="A15237" s="94" t="s">
        <v>42548</v>
      </c>
      <c r="B15237" t="s">
        <v>42549</v>
      </c>
      <c r="C15237" t="s">
        <v>243</v>
      </c>
      <c r="D15237">
        <v>277.87</v>
      </c>
      <c r="E15237" t="s">
        <v>30879</v>
      </c>
    </row>
    <row r="15238" spans="1:5" hidden="1" x14ac:dyDescent="0.2">
      <c r="A15238" s="94" t="s">
        <v>42528</v>
      </c>
      <c r="B15238" t="s">
        <v>42529</v>
      </c>
      <c r="C15238" t="s">
        <v>243</v>
      </c>
      <c r="D15238">
        <v>399.21</v>
      </c>
      <c r="E15238" t="s">
        <v>30879</v>
      </c>
    </row>
    <row r="15239" spans="1:5" hidden="1" x14ac:dyDescent="0.2">
      <c r="A15239" s="94" t="s">
        <v>42530</v>
      </c>
      <c r="B15239" t="s">
        <v>42531</v>
      </c>
      <c r="C15239" t="s">
        <v>243</v>
      </c>
      <c r="D15239">
        <v>399.21</v>
      </c>
      <c r="E15239" t="s">
        <v>30879</v>
      </c>
    </row>
    <row r="15240" spans="1:5" hidden="1" x14ac:dyDescent="0.2">
      <c r="A15240" s="94" t="s">
        <v>42534</v>
      </c>
      <c r="B15240" t="s">
        <v>42535</v>
      </c>
      <c r="C15240" t="s">
        <v>243</v>
      </c>
      <c r="D15240">
        <v>286.60000000000002</v>
      </c>
      <c r="E15240" t="s">
        <v>30879</v>
      </c>
    </row>
    <row r="15241" spans="1:5" hidden="1" x14ac:dyDescent="0.2">
      <c r="A15241" s="94" t="s">
        <v>42532</v>
      </c>
      <c r="B15241" t="s">
        <v>42533</v>
      </c>
      <c r="C15241" t="s">
        <v>243</v>
      </c>
      <c r="D15241">
        <v>345.53</v>
      </c>
      <c r="E15241" t="s">
        <v>30879</v>
      </c>
    </row>
    <row r="15242" spans="1:5" hidden="1" x14ac:dyDescent="0.2">
      <c r="A15242" s="94" t="s">
        <v>42542</v>
      </c>
      <c r="B15242" t="s">
        <v>42543</v>
      </c>
      <c r="C15242" t="s">
        <v>243</v>
      </c>
      <c r="D15242">
        <v>163.36000000000001</v>
      </c>
      <c r="E15242" t="s">
        <v>30879</v>
      </c>
    </row>
    <row r="15243" spans="1:5" hidden="1" x14ac:dyDescent="0.2">
      <c r="A15243" s="94" t="s">
        <v>42540</v>
      </c>
      <c r="B15243" t="s">
        <v>42541</v>
      </c>
      <c r="C15243" t="s">
        <v>243</v>
      </c>
      <c r="D15243">
        <v>194.19</v>
      </c>
      <c r="E15243" t="s">
        <v>30879</v>
      </c>
    </row>
    <row r="15244" spans="1:5" hidden="1" x14ac:dyDescent="0.2">
      <c r="A15244" s="94" t="s">
        <v>42544</v>
      </c>
      <c r="B15244" t="s">
        <v>42545</v>
      </c>
      <c r="C15244" t="s">
        <v>243</v>
      </c>
      <c r="D15244">
        <v>136.91999999999999</v>
      </c>
      <c r="E15244" t="s">
        <v>30879</v>
      </c>
    </row>
    <row r="15245" spans="1:5" hidden="1" x14ac:dyDescent="0.2">
      <c r="A15245" s="94" t="s">
        <v>12615</v>
      </c>
      <c r="B15245" t="s">
        <v>12616</v>
      </c>
      <c r="C15245" t="s">
        <v>243</v>
      </c>
      <c r="D15245" s="684">
        <v>1790.84</v>
      </c>
      <c r="E15245" t="s">
        <v>30879</v>
      </c>
    </row>
    <row r="15246" spans="1:5" hidden="1" x14ac:dyDescent="0.2">
      <c r="A15246" s="94" t="s">
        <v>12617</v>
      </c>
      <c r="B15246" t="s">
        <v>12618</v>
      </c>
      <c r="C15246" t="s">
        <v>243</v>
      </c>
      <c r="D15246" s="684">
        <v>1618.28</v>
      </c>
      <c r="E15246" t="s">
        <v>30879</v>
      </c>
    </row>
    <row r="15247" spans="1:5" hidden="1" x14ac:dyDescent="0.2">
      <c r="A15247" s="94" t="s">
        <v>12619</v>
      </c>
      <c r="B15247" t="s">
        <v>12620</v>
      </c>
      <c r="C15247" t="s">
        <v>243</v>
      </c>
      <c r="D15247" s="684">
        <v>1646.36</v>
      </c>
      <c r="E15247" t="s">
        <v>30879</v>
      </c>
    </row>
    <row r="15248" spans="1:5" hidden="1" x14ac:dyDescent="0.2">
      <c r="A15248" s="94" t="s">
        <v>12621</v>
      </c>
      <c r="B15248" t="s">
        <v>12622</v>
      </c>
      <c r="C15248" t="s">
        <v>243</v>
      </c>
      <c r="D15248" s="684">
        <v>1480.66</v>
      </c>
      <c r="E15248" t="s">
        <v>30879</v>
      </c>
    </row>
    <row r="15249" spans="1:5" hidden="1" x14ac:dyDescent="0.2">
      <c r="A15249" s="94" t="s">
        <v>42386</v>
      </c>
      <c r="B15249" t="s">
        <v>42387</v>
      </c>
      <c r="C15249" t="s">
        <v>243</v>
      </c>
      <c r="D15249" s="684">
        <v>1568.61</v>
      </c>
      <c r="E15249" t="s">
        <v>30879</v>
      </c>
    </row>
    <row r="15250" spans="1:5" hidden="1" x14ac:dyDescent="0.2">
      <c r="A15250" s="94" t="s">
        <v>42388</v>
      </c>
      <c r="B15250" t="s">
        <v>42389</v>
      </c>
      <c r="C15250" t="s">
        <v>243</v>
      </c>
      <c r="D15250" s="684">
        <v>1482.93</v>
      </c>
      <c r="E15250" t="s">
        <v>30879</v>
      </c>
    </row>
    <row r="15251" spans="1:5" hidden="1" x14ac:dyDescent="0.2">
      <c r="A15251" s="94" t="s">
        <v>42390</v>
      </c>
      <c r="B15251" t="s">
        <v>42391</v>
      </c>
      <c r="C15251" t="s">
        <v>243</v>
      </c>
      <c r="D15251" s="684">
        <v>1373.02</v>
      </c>
      <c r="E15251" t="s">
        <v>30879</v>
      </c>
    </row>
    <row r="15252" spans="1:5" hidden="1" x14ac:dyDescent="0.2">
      <c r="A15252" s="94" t="s">
        <v>42392</v>
      </c>
      <c r="B15252" t="s">
        <v>42393</v>
      </c>
      <c r="C15252" t="s">
        <v>243</v>
      </c>
      <c r="D15252" s="684">
        <v>1287.3399999999999</v>
      </c>
      <c r="E15252" t="s">
        <v>30879</v>
      </c>
    </row>
    <row r="15253" spans="1:5" hidden="1" x14ac:dyDescent="0.2">
      <c r="A15253" s="94" t="s">
        <v>12623</v>
      </c>
      <c r="B15253" t="s">
        <v>12624</v>
      </c>
      <c r="C15253" t="s">
        <v>243</v>
      </c>
      <c r="D15253" s="684">
        <v>1480.66</v>
      </c>
      <c r="E15253" t="s">
        <v>30879</v>
      </c>
    </row>
    <row r="15254" spans="1:5" hidden="1" x14ac:dyDescent="0.2">
      <c r="A15254" s="94" t="s">
        <v>42378</v>
      </c>
      <c r="B15254" t="s">
        <v>42379</v>
      </c>
      <c r="C15254" t="s">
        <v>243</v>
      </c>
      <c r="D15254" s="684">
        <v>1483.81</v>
      </c>
      <c r="E15254" t="s">
        <v>30879</v>
      </c>
    </row>
    <row r="15255" spans="1:5" hidden="1" x14ac:dyDescent="0.2">
      <c r="A15255" s="94" t="s">
        <v>12625</v>
      </c>
      <c r="B15255" t="s">
        <v>12626</v>
      </c>
      <c r="C15255" t="s">
        <v>243</v>
      </c>
      <c r="D15255" s="684">
        <v>1296.1400000000001</v>
      </c>
      <c r="E15255" t="s">
        <v>30879</v>
      </c>
    </row>
    <row r="15256" spans="1:5" hidden="1" x14ac:dyDescent="0.2">
      <c r="A15256" s="94" t="s">
        <v>12627</v>
      </c>
      <c r="B15256" t="s">
        <v>12628</v>
      </c>
      <c r="C15256" t="s">
        <v>243</v>
      </c>
      <c r="D15256" s="684">
        <v>1215.31</v>
      </c>
      <c r="E15256" t="s">
        <v>30879</v>
      </c>
    </row>
    <row r="15257" spans="1:5" hidden="1" x14ac:dyDescent="0.2">
      <c r="A15257" s="94" t="s">
        <v>12629</v>
      </c>
      <c r="B15257" t="s">
        <v>12630</v>
      </c>
      <c r="C15257" t="s">
        <v>243</v>
      </c>
      <c r="D15257">
        <v>559.59</v>
      </c>
      <c r="E15257" t="s">
        <v>30879</v>
      </c>
    </row>
    <row r="15258" spans="1:5" hidden="1" x14ac:dyDescent="0.2">
      <c r="A15258" s="94" t="s">
        <v>43362</v>
      </c>
      <c r="B15258" t="s">
        <v>43363</v>
      </c>
      <c r="C15258" t="s">
        <v>243</v>
      </c>
      <c r="D15258">
        <v>508.47</v>
      </c>
      <c r="E15258" t="s">
        <v>30879</v>
      </c>
    </row>
    <row r="15259" spans="1:5" hidden="1" x14ac:dyDescent="0.2">
      <c r="A15259" s="94" t="s">
        <v>42654</v>
      </c>
      <c r="B15259" t="s">
        <v>42655</v>
      </c>
      <c r="C15259" t="s">
        <v>243</v>
      </c>
      <c r="D15259">
        <v>241.85</v>
      </c>
      <c r="E15259" t="s">
        <v>30879</v>
      </c>
    </row>
    <row r="15260" spans="1:5" hidden="1" x14ac:dyDescent="0.2">
      <c r="A15260" s="94" t="s">
        <v>42380</v>
      </c>
      <c r="B15260" t="s">
        <v>42381</v>
      </c>
      <c r="C15260" t="s">
        <v>243</v>
      </c>
      <c r="D15260" s="684">
        <v>1570.48</v>
      </c>
      <c r="E15260" t="s">
        <v>30879</v>
      </c>
    </row>
    <row r="15261" spans="1:5" hidden="1" x14ac:dyDescent="0.2">
      <c r="A15261" s="94" t="s">
        <v>42382</v>
      </c>
      <c r="B15261" t="s">
        <v>42383</v>
      </c>
      <c r="C15261" t="s">
        <v>243</v>
      </c>
      <c r="D15261" s="684">
        <v>1484.8</v>
      </c>
      <c r="E15261" t="s">
        <v>30879</v>
      </c>
    </row>
    <row r="15262" spans="1:5" hidden="1" x14ac:dyDescent="0.2">
      <c r="A15262" s="94" t="s">
        <v>42384</v>
      </c>
      <c r="B15262" t="s">
        <v>42385</v>
      </c>
      <c r="C15262" t="s">
        <v>243</v>
      </c>
      <c r="D15262" s="684">
        <v>1374.61</v>
      </c>
      <c r="E15262" t="s">
        <v>30879</v>
      </c>
    </row>
    <row r="15263" spans="1:5" hidden="1" x14ac:dyDescent="0.2">
      <c r="A15263" s="94" t="s">
        <v>12631</v>
      </c>
      <c r="B15263" t="s">
        <v>12632</v>
      </c>
      <c r="C15263" t="s">
        <v>243</v>
      </c>
      <c r="D15263" s="684">
        <v>1215.96</v>
      </c>
      <c r="E15263" t="s">
        <v>30879</v>
      </c>
    </row>
    <row r="15264" spans="1:5" hidden="1" x14ac:dyDescent="0.2">
      <c r="A15264" s="94" t="s">
        <v>42495</v>
      </c>
      <c r="B15264" t="s">
        <v>42496</v>
      </c>
      <c r="C15264" t="s">
        <v>243</v>
      </c>
      <c r="D15264">
        <v>116.21</v>
      </c>
      <c r="E15264" t="s">
        <v>30879</v>
      </c>
    </row>
    <row r="15265" spans="1:5" hidden="1" x14ac:dyDescent="0.2">
      <c r="A15265" s="94" t="s">
        <v>12633</v>
      </c>
      <c r="B15265" t="s">
        <v>12634</v>
      </c>
      <c r="C15265" t="s">
        <v>243</v>
      </c>
      <c r="D15265">
        <v>138.87</v>
      </c>
      <c r="E15265" t="s">
        <v>30879</v>
      </c>
    </row>
    <row r="15266" spans="1:5" hidden="1" x14ac:dyDescent="0.2">
      <c r="A15266" s="94" t="s">
        <v>12635</v>
      </c>
      <c r="B15266" t="s">
        <v>12636</v>
      </c>
      <c r="C15266" t="s">
        <v>243</v>
      </c>
      <c r="D15266">
        <v>346.31</v>
      </c>
      <c r="E15266" t="s">
        <v>30879</v>
      </c>
    </row>
    <row r="15267" spans="1:5" hidden="1" x14ac:dyDescent="0.2">
      <c r="A15267" s="94" t="s">
        <v>43069</v>
      </c>
      <c r="B15267" t="s">
        <v>43070</v>
      </c>
      <c r="C15267" t="s">
        <v>243</v>
      </c>
      <c r="D15267">
        <v>508.98</v>
      </c>
      <c r="E15267" t="s">
        <v>30879</v>
      </c>
    </row>
    <row r="15268" spans="1:5" hidden="1" x14ac:dyDescent="0.2">
      <c r="A15268" s="94" t="s">
        <v>12637</v>
      </c>
      <c r="B15268" t="s">
        <v>12638</v>
      </c>
      <c r="C15268" t="s">
        <v>243</v>
      </c>
      <c r="D15268" s="684">
        <v>1029.3599999999999</v>
      </c>
      <c r="E15268" t="s">
        <v>30879</v>
      </c>
    </row>
    <row r="15269" spans="1:5" hidden="1" x14ac:dyDescent="0.2">
      <c r="A15269" s="94" t="s">
        <v>43517</v>
      </c>
      <c r="B15269" t="s">
        <v>43518</v>
      </c>
      <c r="C15269" t="s">
        <v>243</v>
      </c>
      <c r="D15269" s="684">
        <v>1060.25</v>
      </c>
      <c r="E15269" t="s">
        <v>30879</v>
      </c>
    </row>
    <row r="15270" spans="1:5" hidden="1" x14ac:dyDescent="0.2">
      <c r="A15270" s="94" t="s">
        <v>43368</v>
      </c>
      <c r="B15270" t="s">
        <v>43369</v>
      </c>
      <c r="C15270" t="s">
        <v>243</v>
      </c>
      <c r="D15270">
        <v>338.71</v>
      </c>
      <c r="E15270" t="s">
        <v>30879</v>
      </c>
    </row>
    <row r="15271" spans="1:5" hidden="1" x14ac:dyDescent="0.2">
      <c r="A15271" s="94" t="s">
        <v>12639</v>
      </c>
      <c r="B15271" t="s">
        <v>12640</v>
      </c>
      <c r="C15271" t="s">
        <v>243</v>
      </c>
      <c r="D15271">
        <v>411.25</v>
      </c>
      <c r="E15271" t="s">
        <v>30879</v>
      </c>
    </row>
    <row r="15272" spans="1:5" hidden="1" x14ac:dyDescent="0.2">
      <c r="A15272" s="94" t="s">
        <v>43366</v>
      </c>
      <c r="B15272" t="s">
        <v>43367</v>
      </c>
      <c r="C15272" t="s">
        <v>243</v>
      </c>
      <c r="D15272">
        <v>245.32</v>
      </c>
      <c r="E15272" t="s">
        <v>30879</v>
      </c>
    </row>
    <row r="15273" spans="1:5" hidden="1" x14ac:dyDescent="0.2">
      <c r="A15273" s="94" t="s">
        <v>43539</v>
      </c>
      <c r="B15273" t="s">
        <v>43540</v>
      </c>
      <c r="C15273" t="s">
        <v>243</v>
      </c>
      <c r="D15273">
        <v>508.47</v>
      </c>
      <c r="E15273" t="s">
        <v>30879</v>
      </c>
    </row>
    <row r="15274" spans="1:5" hidden="1" x14ac:dyDescent="0.2">
      <c r="A15274" s="94" t="s">
        <v>43537</v>
      </c>
      <c r="B15274" t="s">
        <v>43538</v>
      </c>
      <c r="C15274" t="s">
        <v>243</v>
      </c>
      <c r="D15274">
        <v>508.47</v>
      </c>
      <c r="E15274" t="s">
        <v>30879</v>
      </c>
    </row>
    <row r="15275" spans="1:5" hidden="1" x14ac:dyDescent="0.2">
      <c r="A15275" s="94" t="s">
        <v>43549</v>
      </c>
      <c r="B15275" t="s">
        <v>43550</v>
      </c>
      <c r="C15275" t="s">
        <v>243</v>
      </c>
      <c r="D15275">
        <v>635.79999999999995</v>
      </c>
      <c r="E15275" t="s">
        <v>30879</v>
      </c>
    </row>
    <row r="15276" spans="1:5" hidden="1" x14ac:dyDescent="0.2">
      <c r="A15276" s="94" t="s">
        <v>12641</v>
      </c>
      <c r="B15276" t="s">
        <v>12642</v>
      </c>
      <c r="C15276" t="s">
        <v>243</v>
      </c>
      <c r="D15276">
        <v>617.28</v>
      </c>
      <c r="E15276" t="s">
        <v>30879</v>
      </c>
    </row>
    <row r="15277" spans="1:5" hidden="1" x14ac:dyDescent="0.2">
      <c r="A15277" s="94" t="s">
        <v>43567</v>
      </c>
      <c r="B15277" t="s">
        <v>43568</v>
      </c>
      <c r="C15277" t="s">
        <v>243</v>
      </c>
      <c r="D15277">
        <v>763.13</v>
      </c>
      <c r="E15277" t="s">
        <v>30879</v>
      </c>
    </row>
    <row r="15278" spans="1:5" hidden="1" x14ac:dyDescent="0.2">
      <c r="A15278" s="94" t="s">
        <v>12643</v>
      </c>
      <c r="B15278" t="s">
        <v>12644</v>
      </c>
      <c r="C15278" t="s">
        <v>243</v>
      </c>
      <c r="D15278">
        <v>740.91</v>
      </c>
      <c r="E15278" t="s">
        <v>30879</v>
      </c>
    </row>
    <row r="15279" spans="1:5" hidden="1" x14ac:dyDescent="0.2">
      <c r="A15279" s="94" t="s">
        <v>43527</v>
      </c>
      <c r="B15279" t="s">
        <v>43528</v>
      </c>
      <c r="C15279" t="s">
        <v>243</v>
      </c>
      <c r="D15279">
        <v>975.34</v>
      </c>
      <c r="E15279" t="s">
        <v>30879</v>
      </c>
    </row>
    <row r="15280" spans="1:5" hidden="1" x14ac:dyDescent="0.2">
      <c r="A15280" s="94" t="s">
        <v>43525</v>
      </c>
      <c r="B15280" t="s">
        <v>43526</v>
      </c>
      <c r="C15280" t="s">
        <v>243</v>
      </c>
      <c r="D15280">
        <v>975.34</v>
      </c>
      <c r="E15280" t="s">
        <v>30879</v>
      </c>
    </row>
    <row r="15281" spans="1:5" hidden="1" x14ac:dyDescent="0.2">
      <c r="A15281" s="94" t="s">
        <v>43364</v>
      </c>
      <c r="B15281" t="s">
        <v>43365</v>
      </c>
      <c r="C15281" t="s">
        <v>243</v>
      </c>
      <c r="D15281">
        <v>245.32</v>
      </c>
      <c r="E15281" t="s">
        <v>30879</v>
      </c>
    </row>
    <row r="15282" spans="1:5" hidden="1" x14ac:dyDescent="0.2">
      <c r="A15282" s="94" t="s">
        <v>43170</v>
      </c>
      <c r="B15282" t="s">
        <v>43171</v>
      </c>
      <c r="C15282" t="s">
        <v>243</v>
      </c>
      <c r="D15282">
        <v>19.27</v>
      </c>
      <c r="E15282" t="s">
        <v>30879</v>
      </c>
    </row>
    <row r="15283" spans="1:5" hidden="1" x14ac:dyDescent="0.2">
      <c r="A15283" s="94" t="s">
        <v>43172</v>
      </c>
      <c r="B15283" t="s">
        <v>43173</v>
      </c>
      <c r="C15283" t="s">
        <v>243</v>
      </c>
      <c r="D15283">
        <v>23.12</v>
      </c>
      <c r="E15283" t="s">
        <v>30879</v>
      </c>
    </row>
    <row r="15284" spans="1:5" hidden="1" x14ac:dyDescent="0.2">
      <c r="A15284" s="94" t="s">
        <v>43174</v>
      </c>
      <c r="B15284" t="s">
        <v>43175</v>
      </c>
      <c r="C15284" t="s">
        <v>243</v>
      </c>
      <c r="D15284">
        <v>25.69</v>
      </c>
      <c r="E15284" t="s">
        <v>30879</v>
      </c>
    </row>
    <row r="15285" spans="1:5" hidden="1" x14ac:dyDescent="0.2">
      <c r="A15285" s="94" t="s">
        <v>43168</v>
      </c>
      <c r="B15285" t="s">
        <v>43169</v>
      </c>
      <c r="C15285" t="s">
        <v>243</v>
      </c>
      <c r="D15285">
        <v>32.119999999999997</v>
      </c>
      <c r="E15285" t="s">
        <v>30879</v>
      </c>
    </row>
    <row r="15286" spans="1:5" hidden="1" x14ac:dyDescent="0.2">
      <c r="A15286" s="94" t="s">
        <v>12645</v>
      </c>
      <c r="B15286" t="s">
        <v>12646</v>
      </c>
      <c r="C15286" t="s">
        <v>243</v>
      </c>
      <c r="D15286">
        <v>18.71</v>
      </c>
      <c r="E15286" t="s">
        <v>30879</v>
      </c>
    </row>
    <row r="15287" spans="1:5" hidden="1" x14ac:dyDescent="0.2">
      <c r="A15287" s="94" t="s">
        <v>43184</v>
      </c>
      <c r="B15287" t="s">
        <v>43185</v>
      </c>
      <c r="C15287" t="s">
        <v>243</v>
      </c>
      <c r="D15287">
        <v>23.12</v>
      </c>
      <c r="E15287" t="s">
        <v>30879</v>
      </c>
    </row>
    <row r="15288" spans="1:5" hidden="1" x14ac:dyDescent="0.2">
      <c r="A15288" s="94" t="s">
        <v>12647</v>
      </c>
      <c r="B15288" t="s">
        <v>12648</v>
      </c>
      <c r="C15288" t="s">
        <v>243</v>
      </c>
      <c r="D15288">
        <v>24.94</v>
      </c>
      <c r="E15288" t="s">
        <v>30879</v>
      </c>
    </row>
    <row r="15289" spans="1:5" hidden="1" x14ac:dyDescent="0.2">
      <c r="A15289" s="94" t="s">
        <v>43182</v>
      </c>
      <c r="B15289" t="s">
        <v>43183</v>
      </c>
      <c r="C15289" t="s">
        <v>243</v>
      </c>
      <c r="D15289">
        <v>32.119999999999997</v>
      </c>
      <c r="E15289" t="s">
        <v>30879</v>
      </c>
    </row>
    <row r="15290" spans="1:5" hidden="1" x14ac:dyDescent="0.2">
      <c r="A15290" s="94" t="s">
        <v>43176</v>
      </c>
      <c r="B15290" t="s">
        <v>43177</v>
      </c>
      <c r="C15290" t="s">
        <v>243</v>
      </c>
      <c r="D15290">
        <v>19.27</v>
      </c>
      <c r="E15290" t="s">
        <v>30879</v>
      </c>
    </row>
    <row r="15291" spans="1:5" hidden="1" x14ac:dyDescent="0.2">
      <c r="A15291" s="94" t="s">
        <v>43178</v>
      </c>
      <c r="B15291" t="s">
        <v>43179</v>
      </c>
      <c r="C15291" t="s">
        <v>243</v>
      </c>
      <c r="D15291">
        <v>23.12</v>
      </c>
      <c r="E15291" t="s">
        <v>30879</v>
      </c>
    </row>
    <row r="15292" spans="1:5" hidden="1" x14ac:dyDescent="0.2">
      <c r="A15292" s="94" t="s">
        <v>43180</v>
      </c>
      <c r="B15292" t="s">
        <v>43181</v>
      </c>
      <c r="C15292" t="s">
        <v>243</v>
      </c>
      <c r="D15292">
        <v>25.69</v>
      </c>
      <c r="E15292" t="s">
        <v>30879</v>
      </c>
    </row>
    <row r="15293" spans="1:5" hidden="1" x14ac:dyDescent="0.2">
      <c r="A15293" s="94" t="s">
        <v>12649</v>
      </c>
      <c r="B15293" t="s">
        <v>12650</v>
      </c>
      <c r="C15293" t="s">
        <v>243</v>
      </c>
      <c r="D15293">
        <v>31.18</v>
      </c>
      <c r="E15293" t="s">
        <v>30879</v>
      </c>
    </row>
    <row r="15294" spans="1:5" hidden="1" x14ac:dyDescent="0.2">
      <c r="A15294" s="94" t="s">
        <v>12651</v>
      </c>
      <c r="B15294" t="s">
        <v>41531</v>
      </c>
      <c r="C15294" t="s">
        <v>243</v>
      </c>
      <c r="D15294">
        <v>7.94</v>
      </c>
      <c r="E15294" t="s">
        <v>30879</v>
      </c>
    </row>
    <row r="15295" spans="1:5" hidden="1" x14ac:dyDescent="0.2">
      <c r="A15295" s="94" t="s">
        <v>41534</v>
      </c>
      <c r="B15295" t="s">
        <v>41535</v>
      </c>
      <c r="C15295" t="s">
        <v>243</v>
      </c>
      <c r="D15295">
        <v>54.49</v>
      </c>
      <c r="E15295" t="s">
        <v>30879</v>
      </c>
    </row>
    <row r="15296" spans="1:5" hidden="1" x14ac:dyDescent="0.2">
      <c r="A15296" s="94" t="s">
        <v>41532</v>
      </c>
      <c r="B15296" t="s">
        <v>41533</v>
      </c>
      <c r="C15296" t="s">
        <v>243</v>
      </c>
      <c r="D15296">
        <v>7.76</v>
      </c>
      <c r="E15296" t="s">
        <v>30879</v>
      </c>
    </row>
    <row r="15297" spans="1:5" hidden="1" x14ac:dyDescent="0.2">
      <c r="A15297" s="94" t="s">
        <v>41894</v>
      </c>
      <c r="B15297" t="s">
        <v>41895</v>
      </c>
      <c r="C15297" t="s">
        <v>243</v>
      </c>
      <c r="D15297">
        <v>5.14</v>
      </c>
      <c r="E15297" t="s">
        <v>30879</v>
      </c>
    </row>
    <row r="15298" spans="1:5" hidden="1" x14ac:dyDescent="0.2">
      <c r="A15298" s="94" t="s">
        <v>42218</v>
      </c>
      <c r="B15298" t="s">
        <v>42219</v>
      </c>
      <c r="C15298" t="s">
        <v>243</v>
      </c>
      <c r="D15298">
        <v>348.82</v>
      </c>
      <c r="E15298" t="s">
        <v>30879</v>
      </c>
    </row>
    <row r="15299" spans="1:5" hidden="1" x14ac:dyDescent="0.2">
      <c r="A15299" s="94" t="s">
        <v>42255</v>
      </c>
      <c r="B15299" t="s">
        <v>42256</v>
      </c>
      <c r="C15299" t="s">
        <v>243</v>
      </c>
      <c r="D15299">
        <v>306.14</v>
      </c>
      <c r="E15299" t="s">
        <v>30879</v>
      </c>
    </row>
    <row r="15300" spans="1:5" hidden="1" x14ac:dyDescent="0.2">
      <c r="A15300" s="94" t="s">
        <v>42222</v>
      </c>
      <c r="B15300" t="s">
        <v>42223</v>
      </c>
      <c r="C15300" t="s">
        <v>243</v>
      </c>
      <c r="D15300">
        <v>306.14</v>
      </c>
      <c r="E15300" t="s">
        <v>30879</v>
      </c>
    </row>
    <row r="15301" spans="1:5" hidden="1" x14ac:dyDescent="0.2">
      <c r="A15301" s="94" t="s">
        <v>42224</v>
      </c>
      <c r="B15301" t="s">
        <v>42225</v>
      </c>
      <c r="C15301" t="s">
        <v>243</v>
      </c>
      <c r="D15301">
        <v>348.82</v>
      </c>
      <c r="E15301" t="s">
        <v>30879</v>
      </c>
    </row>
    <row r="15302" spans="1:5" hidden="1" x14ac:dyDescent="0.2">
      <c r="A15302" s="94" t="s">
        <v>42226</v>
      </c>
      <c r="B15302" t="s">
        <v>42227</v>
      </c>
      <c r="C15302" t="s">
        <v>243</v>
      </c>
      <c r="D15302">
        <v>306.14</v>
      </c>
      <c r="E15302" t="s">
        <v>30879</v>
      </c>
    </row>
    <row r="15303" spans="1:5" hidden="1" x14ac:dyDescent="0.2">
      <c r="A15303" s="94" t="s">
        <v>42019</v>
      </c>
      <c r="B15303" t="s">
        <v>42020</v>
      </c>
      <c r="C15303" t="s">
        <v>243</v>
      </c>
      <c r="D15303">
        <v>312.98</v>
      </c>
      <c r="E15303" t="s">
        <v>30879</v>
      </c>
    </row>
    <row r="15304" spans="1:5" hidden="1" x14ac:dyDescent="0.2">
      <c r="A15304" s="94" t="s">
        <v>42220</v>
      </c>
      <c r="B15304" t="s">
        <v>42221</v>
      </c>
      <c r="C15304" t="s">
        <v>243</v>
      </c>
      <c r="D15304">
        <v>250.94</v>
      </c>
      <c r="E15304" t="s">
        <v>30879</v>
      </c>
    </row>
    <row r="15305" spans="1:5" hidden="1" x14ac:dyDescent="0.2">
      <c r="A15305" s="94" t="s">
        <v>42394</v>
      </c>
      <c r="B15305" t="s">
        <v>42395</v>
      </c>
      <c r="C15305" t="s">
        <v>243</v>
      </c>
      <c r="D15305">
        <v>528.71</v>
      </c>
      <c r="E15305" t="s">
        <v>30879</v>
      </c>
    </row>
    <row r="15306" spans="1:5" hidden="1" x14ac:dyDescent="0.2">
      <c r="A15306" s="94" t="s">
        <v>43000</v>
      </c>
      <c r="B15306" t="s">
        <v>43001</v>
      </c>
      <c r="C15306" t="s">
        <v>243</v>
      </c>
      <c r="D15306">
        <v>492.88</v>
      </c>
      <c r="E15306" t="s">
        <v>30879</v>
      </c>
    </row>
    <row r="15307" spans="1:5" hidden="1" x14ac:dyDescent="0.2">
      <c r="A15307" s="94" t="s">
        <v>43144</v>
      </c>
      <c r="B15307" t="s">
        <v>43145</v>
      </c>
      <c r="C15307" t="s">
        <v>243</v>
      </c>
      <c r="D15307">
        <v>215.23</v>
      </c>
      <c r="E15307" t="s">
        <v>30879</v>
      </c>
    </row>
    <row r="15308" spans="1:5" hidden="1" x14ac:dyDescent="0.2">
      <c r="A15308" s="94" t="s">
        <v>43156</v>
      </c>
      <c r="B15308" t="s">
        <v>43157</v>
      </c>
      <c r="C15308" t="s">
        <v>243</v>
      </c>
      <c r="D15308">
        <v>337.33</v>
      </c>
      <c r="E15308" t="s">
        <v>30879</v>
      </c>
    </row>
    <row r="15309" spans="1:5" hidden="1" x14ac:dyDescent="0.2">
      <c r="A15309" s="94" t="s">
        <v>43146</v>
      </c>
      <c r="B15309" t="s">
        <v>43147</v>
      </c>
      <c r="C15309" t="s">
        <v>243</v>
      </c>
      <c r="D15309">
        <v>243.31</v>
      </c>
      <c r="E15309" t="s">
        <v>30879</v>
      </c>
    </row>
    <row r="15310" spans="1:5" hidden="1" x14ac:dyDescent="0.2">
      <c r="A15310" s="94" t="s">
        <v>43152</v>
      </c>
      <c r="B15310" t="s">
        <v>43153</v>
      </c>
      <c r="C15310" t="s">
        <v>243</v>
      </c>
      <c r="D15310">
        <v>275.38</v>
      </c>
      <c r="E15310" t="s">
        <v>30879</v>
      </c>
    </row>
    <row r="15311" spans="1:5" hidden="1" x14ac:dyDescent="0.2">
      <c r="A15311" s="94" t="s">
        <v>43160</v>
      </c>
      <c r="B15311" t="s">
        <v>43161</v>
      </c>
      <c r="C15311" t="s">
        <v>243</v>
      </c>
      <c r="D15311">
        <v>344.67</v>
      </c>
      <c r="E15311" t="s">
        <v>30879</v>
      </c>
    </row>
    <row r="15312" spans="1:5" hidden="1" x14ac:dyDescent="0.2">
      <c r="A15312" s="94" t="s">
        <v>43154</v>
      </c>
      <c r="B15312" t="s">
        <v>43155</v>
      </c>
      <c r="C15312" t="s">
        <v>243</v>
      </c>
      <c r="D15312">
        <v>357.06</v>
      </c>
      <c r="E15312" t="s">
        <v>30879</v>
      </c>
    </row>
    <row r="15313" spans="1:5" hidden="1" x14ac:dyDescent="0.2">
      <c r="A15313" s="94" t="s">
        <v>43158</v>
      </c>
      <c r="B15313" t="s">
        <v>43159</v>
      </c>
      <c r="C15313" t="s">
        <v>243</v>
      </c>
      <c r="D15313">
        <v>338.91</v>
      </c>
      <c r="E15313" t="s">
        <v>30879</v>
      </c>
    </row>
    <row r="15314" spans="1:5" hidden="1" x14ac:dyDescent="0.2">
      <c r="A15314" s="94" t="s">
        <v>6799</v>
      </c>
      <c r="B15314" t="s">
        <v>6800</v>
      </c>
      <c r="C15314" t="s">
        <v>243</v>
      </c>
      <c r="D15314" s="684">
        <v>1318.82</v>
      </c>
      <c r="E15314" t="s">
        <v>30879</v>
      </c>
    </row>
    <row r="15315" spans="1:5" hidden="1" x14ac:dyDescent="0.2">
      <c r="A15315" s="94" t="s">
        <v>6801</v>
      </c>
      <c r="B15315" t="s">
        <v>6802</v>
      </c>
      <c r="C15315" t="s">
        <v>243</v>
      </c>
      <c r="D15315" s="684">
        <v>1415.37</v>
      </c>
      <c r="E15315" t="s">
        <v>30879</v>
      </c>
    </row>
    <row r="15316" spans="1:5" hidden="1" x14ac:dyDescent="0.2">
      <c r="A15316" s="94" t="s">
        <v>6803</v>
      </c>
      <c r="B15316" t="s">
        <v>6804</v>
      </c>
      <c r="C15316" t="s">
        <v>243</v>
      </c>
      <c r="D15316" s="684">
        <v>1251.81</v>
      </c>
      <c r="E15316" t="s">
        <v>30879</v>
      </c>
    </row>
    <row r="15317" spans="1:5" hidden="1" x14ac:dyDescent="0.2">
      <c r="A15317" s="94" t="s">
        <v>6805</v>
      </c>
      <c r="B15317" t="s">
        <v>6806</v>
      </c>
      <c r="C15317" t="s">
        <v>243</v>
      </c>
      <c r="D15317" s="684">
        <v>1492.63</v>
      </c>
      <c r="E15317" t="s">
        <v>30879</v>
      </c>
    </row>
    <row r="15318" spans="1:5" hidden="1" x14ac:dyDescent="0.2">
      <c r="A15318" s="94" t="s">
        <v>6807</v>
      </c>
      <c r="B15318" t="s">
        <v>6808</v>
      </c>
      <c r="C15318" t="s">
        <v>243</v>
      </c>
      <c r="D15318" s="684">
        <v>2462.02</v>
      </c>
      <c r="E15318" t="s">
        <v>30879</v>
      </c>
    </row>
    <row r="15319" spans="1:5" hidden="1" x14ac:dyDescent="0.2">
      <c r="A15319" s="94" t="s">
        <v>42519</v>
      </c>
      <c r="B15319" t="s">
        <v>42520</v>
      </c>
      <c r="C15319" t="s">
        <v>243</v>
      </c>
      <c r="D15319">
        <v>511.4</v>
      </c>
      <c r="E15319" t="s">
        <v>30879</v>
      </c>
    </row>
    <row r="15320" spans="1:5" hidden="1" x14ac:dyDescent="0.2">
      <c r="A15320" s="94" t="s">
        <v>42517</v>
      </c>
      <c r="B15320" t="s">
        <v>42518</v>
      </c>
      <c r="C15320" t="s">
        <v>243</v>
      </c>
      <c r="D15320">
        <v>425.72</v>
      </c>
      <c r="E15320" t="s">
        <v>30879</v>
      </c>
    </row>
    <row r="15321" spans="1:5" hidden="1" x14ac:dyDescent="0.2">
      <c r="A15321" s="94" t="s">
        <v>42509</v>
      </c>
      <c r="B15321" t="s">
        <v>42510</v>
      </c>
      <c r="C15321" t="s">
        <v>243</v>
      </c>
      <c r="D15321">
        <v>335.11</v>
      </c>
      <c r="E15321" t="s">
        <v>30879</v>
      </c>
    </row>
    <row r="15322" spans="1:5" hidden="1" x14ac:dyDescent="0.2">
      <c r="A15322" s="94" t="s">
        <v>42513</v>
      </c>
      <c r="B15322" t="s">
        <v>42514</v>
      </c>
      <c r="C15322" t="s">
        <v>243</v>
      </c>
      <c r="D15322">
        <v>512.41</v>
      </c>
      <c r="E15322" t="s">
        <v>30879</v>
      </c>
    </row>
    <row r="15323" spans="1:5" hidden="1" x14ac:dyDescent="0.2">
      <c r="A15323" s="94" t="s">
        <v>42511</v>
      </c>
      <c r="B15323" t="s">
        <v>42512</v>
      </c>
      <c r="C15323" t="s">
        <v>243</v>
      </c>
      <c r="D15323">
        <v>277.36</v>
      </c>
      <c r="E15323" t="s">
        <v>30879</v>
      </c>
    </row>
    <row r="15324" spans="1:5" hidden="1" x14ac:dyDescent="0.2">
      <c r="A15324" s="94" t="s">
        <v>23676</v>
      </c>
      <c r="B15324" t="s">
        <v>23677</v>
      </c>
      <c r="C15324" t="s">
        <v>243</v>
      </c>
      <c r="D15324">
        <v>165</v>
      </c>
      <c r="E15324" t="s">
        <v>30879</v>
      </c>
    </row>
    <row r="15325" spans="1:5" hidden="1" x14ac:dyDescent="0.2">
      <c r="A15325" s="94" t="s">
        <v>23678</v>
      </c>
      <c r="B15325" t="s">
        <v>23679</v>
      </c>
      <c r="C15325" t="s">
        <v>243</v>
      </c>
      <c r="D15325">
        <v>231</v>
      </c>
      <c r="E15325" t="s">
        <v>30879</v>
      </c>
    </row>
    <row r="15326" spans="1:5" hidden="1" x14ac:dyDescent="0.2">
      <c r="A15326" s="94" t="s">
        <v>12652</v>
      </c>
      <c r="B15326" t="s">
        <v>12653</v>
      </c>
      <c r="C15326" t="s">
        <v>243</v>
      </c>
      <c r="D15326">
        <v>658.35</v>
      </c>
      <c r="E15326" t="s">
        <v>30879</v>
      </c>
    </row>
    <row r="15327" spans="1:5" hidden="1" x14ac:dyDescent="0.2">
      <c r="A15327" s="94" t="s">
        <v>43061</v>
      </c>
      <c r="B15327" t="s">
        <v>43062</v>
      </c>
      <c r="C15327" t="s">
        <v>243</v>
      </c>
      <c r="D15327">
        <v>686.06</v>
      </c>
      <c r="E15327" t="s">
        <v>30879</v>
      </c>
    </row>
    <row r="15328" spans="1:5" hidden="1" x14ac:dyDescent="0.2">
      <c r="A15328" s="94" t="s">
        <v>12654</v>
      </c>
      <c r="B15328" t="s">
        <v>23680</v>
      </c>
      <c r="C15328" t="s">
        <v>243</v>
      </c>
      <c r="D15328">
        <v>133.97999999999999</v>
      </c>
      <c r="E15328" t="s">
        <v>30879</v>
      </c>
    </row>
    <row r="15329" spans="1:5" hidden="1" x14ac:dyDescent="0.2">
      <c r="A15329" s="94" t="s">
        <v>43056</v>
      </c>
      <c r="B15329" t="s">
        <v>43057</v>
      </c>
      <c r="C15329" t="s">
        <v>243</v>
      </c>
      <c r="D15329">
        <v>138.6</v>
      </c>
      <c r="E15329" t="s">
        <v>30879</v>
      </c>
    </row>
    <row r="15330" spans="1:5" hidden="1" x14ac:dyDescent="0.2">
      <c r="A15330" s="94" t="s">
        <v>23681</v>
      </c>
      <c r="B15330" t="s">
        <v>23682</v>
      </c>
      <c r="C15330" t="s">
        <v>243</v>
      </c>
      <c r="D15330">
        <v>84.7</v>
      </c>
      <c r="E15330" t="s">
        <v>30879</v>
      </c>
    </row>
    <row r="15331" spans="1:5" hidden="1" x14ac:dyDescent="0.2">
      <c r="A15331" s="94" t="s">
        <v>42752</v>
      </c>
      <c r="B15331" t="s">
        <v>42753</v>
      </c>
      <c r="C15331" t="s">
        <v>243</v>
      </c>
      <c r="D15331">
        <v>138.6</v>
      </c>
      <c r="E15331" t="s">
        <v>30879</v>
      </c>
    </row>
    <row r="15332" spans="1:5" hidden="1" x14ac:dyDescent="0.2">
      <c r="A15332" s="94" t="s">
        <v>6809</v>
      </c>
      <c r="B15332" t="s">
        <v>43058</v>
      </c>
      <c r="C15332" t="s">
        <v>243</v>
      </c>
      <c r="D15332">
        <v>107.42</v>
      </c>
      <c r="E15332" t="s">
        <v>30879</v>
      </c>
    </row>
    <row r="15333" spans="1:5" hidden="1" x14ac:dyDescent="0.2">
      <c r="A15333" s="94" t="s">
        <v>23683</v>
      </c>
      <c r="B15333" t="s">
        <v>23684</v>
      </c>
      <c r="C15333" t="s">
        <v>243</v>
      </c>
      <c r="D15333">
        <v>181.5</v>
      </c>
      <c r="E15333" t="s">
        <v>30879</v>
      </c>
    </row>
    <row r="15334" spans="1:5" hidden="1" x14ac:dyDescent="0.2">
      <c r="A15334" s="94" t="s">
        <v>42754</v>
      </c>
      <c r="B15334" t="s">
        <v>42755</v>
      </c>
      <c r="C15334" t="s">
        <v>243</v>
      </c>
      <c r="D15334">
        <v>161.69999999999999</v>
      </c>
      <c r="E15334" t="s">
        <v>30879</v>
      </c>
    </row>
    <row r="15335" spans="1:5" hidden="1" x14ac:dyDescent="0.2">
      <c r="A15335" s="94" t="s">
        <v>6810</v>
      </c>
      <c r="B15335" t="s">
        <v>12655</v>
      </c>
      <c r="C15335" t="s">
        <v>243</v>
      </c>
      <c r="D15335">
        <v>84.7</v>
      </c>
      <c r="E15335" t="s">
        <v>30879</v>
      </c>
    </row>
    <row r="15336" spans="1:5" hidden="1" x14ac:dyDescent="0.2">
      <c r="A15336" s="94" t="s">
        <v>23685</v>
      </c>
      <c r="B15336" t="s">
        <v>23686</v>
      </c>
      <c r="C15336" t="s">
        <v>243</v>
      </c>
      <c r="D15336">
        <v>185.96</v>
      </c>
      <c r="E15336" t="s">
        <v>30879</v>
      </c>
    </row>
    <row r="15337" spans="1:5" hidden="1" x14ac:dyDescent="0.2">
      <c r="A15337" s="94" t="s">
        <v>43059</v>
      </c>
      <c r="B15337" t="s">
        <v>43060</v>
      </c>
      <c r="C15337" t="s">
        <v>243</v>
      </c>
      <c r="D15337">
        <v>123.53</v>
      </c>
      <c r="E15337" t="s">
        <v>30879</v>
      </c>
    </row>
    <row r="15338" spans="1:5" hidden="1" x14ac:dyDescent="0.2">
      <c r="A15338" s="94" t="s">
        <v>23687</v>
      </c>
      <c r="B15338" t="s">
        <v>23688</v>
      </c>
      <c r="C15338" t="s">
        <v>243</v>
      </c>
      <c r="D15338">
        <v>300.3</v>
      </c>
      <c r="E15338" t="s">
        <v>30879</v>
      </c>
    </row>
    <row r="15339" spans="1:5" hidden="1" x14ac:dyDescent="0.2">
      <c r="A15339" s="94" t="s">
        <v>23689</v>
      </c>
      <c r="B15339" t="s">
        <v>23690</v>
      </c>
      <c r="C15339" t="s">
        <v>243</v>
      </c>
      <c r="D15339">
        <v>84.7</v>
      </c>
      <c r="E15339" t="s">
        <v>30879</v>
      </c>
    </row>
    <row r="15340" spans="1:5" hidden="1" x14ac:dyDescent="0.2">
      <c r="A15340" s="94" t="s">
        <v>23691</v>
      </c>
      <c r="B15340" t="s">
        <v>23692</v>
      </c>
      <c r="C15340" t="s">
        <v>243</v>
      </c>
      <c r="D15340">
        <v>213.68</v>
      </c>
      <c r="E15340" t="s">
        <v>30879</v>
      </c>
    </row>
    <row r="15341" spans="1:5" hidden="1" x14ac:dyDescent="0.2">
      <c r="A15341" s="94" t="s">
        <v>23693</v>
      </c>
      <c r="B15341" t="s">
        <v>23694</v>
      </c>
      <c r="C15341" t="s">
        <v>243</v>
      </c>
      <c r="D15341">
        <v>239.09</v>
      </c>
      <c r="E15341" t="s">
        <v>30879</v>
      </c>
    </row>
    <row r="15342" spans="1:5" hidden="1" x14ac:dyDescent="0.2">
      <c r="A15342" s="94" t="s">
        <v>23695</v>
      </c>
      <c r="B15342" t="s">
        <v>23696</v>
      </c>
      <c r="C15342" t="s">
        <v>243</v>
      </c>
      <c r="D15342">
        <v>179.03</v>
      </c>
      <c r="E15342" t="s">
        <v>30879</v>
      </c>
    </row>
    <row r="15343" spans="1:5" hidden="1" x14ac:dyDescent="0.2">
      <c r="A15343" s="94" t="s">
        <v>23697</v>
      </c>
      <c r="B15343" t="s">
        <v>23698</v>
      </c>
      <c r="C15343" t="s">
        <v>243</v>
      </c>
      <c r="D15343">
        <v>131.66999999999999</v>
      </c>
      <c r="E15343" t="s">
        <v>30879</v>
      </c>
    </row>
    <row r="15344" spans="1:5" hidden="1" x14ac:dyDescent="0.2">
      <c r="A15344" s="94" t="s">
        <v>23699</v>
      </c>
      <c r="B15344" t="s">
        <v>23700</v>
      </c>
      <c r="C15344" t="s">
        <v>243</v>
      </c>
      <c r="D15344">
        <v>296.83999999999997</v>
      </c>
      <c r="E15344" t="s">
        <v>30879</v>
      </c>
    </row>
    <row r="15345" spans="1:5" hidden="1" x14ac:dyDescent="0.2">
      <c r="A15345" s="94" t="s">
        <v>6594</v>
      </c>
      <c r="B15345" t="s">
        <v>41565</v>
      </c>
      <c r="C15345" t="s">
        <v>243</v>
      </c>
      <c r="D15345">
        <v>79.97</v>
      </c>
      <c r="E15345" t="s">
        <v>30879</v>
      </c>
    </row>
    <row r="15346" spans="1:5" hidden="1" x14ac:dyDescent="0.2">
      <c r="A15346" s="94" t="s">
        <v>12656</v>
      </c>
      <c r="B15346" t="s">
        <v>23701</v>
      </c>
      <c r="C15346" t="s">
        <v>243</v>
      </c>
      <c r="D15346">
        <v>23.09</v>
      </c>
      <c r="E15346" t="s">
        <v>30879</v>
      </c>
    </row>
    <row r="15347" spans="1:5" hidden="1" x14ac:dyDescent="0.2">
      <c r="A15347" s="94" t="s">
        <v>12657</v>
      </c>
      <c r="B15347" t="s">
        <v>12658</v>
      </c>
      <c r="C15347" t="s">
        <v>243</v>
      </c>
      <c r="D15347">
        <v>28.54</v>
      </c>
      <c r="E15347" t="s">
        <v>30879</v>
      </c>
    </row>
    <row r="15348" spans="1:5" hidden="1" x14ac:dyDescent="0.2">
      <c r="A15348" s="94" t="s">
        <v>12659</v>
      </c>
      <c r="B15348" t="s">
        <v>12660</v>
      </c>
      <c r="C15348" t="s">
        <v>243</v>
      </c>
      <c r="D15348">
        <v>32.880000000000003</v>
      </c>
      <c r="E15348" t="s">
        <v>30879</v>
      </c>
    </row>
    <row r="15349" spans="1:5" hidden="1" x14ac:dyDescent="0.2">
      <c r="A15349" s="94" t="s">
        <v>12661</v>
      </c>
      <c r="B15349" t="s">
        <v>12662</v>
      </c>
      <c r="C15349" t="s">
        <v>243</v>
      </c>
      <c r="D15349">
        <v>42.5</v>
      </c>
      <c r="E15349" t="s">
        <v>30879</v>
      </c>
    </row>
    <row r="15350" spans="1:5" hidden="1" x14ac:dyDescent="0.2">
      <c r="A15350" s="94" t="s">
        <v>12663</v>
      </c>
      <c r="B15350" t="s">
        <v>41566</v>
      </c>
      <c r="C15350" t="s">
        <v>243</v>
      </c>
      <c r="D15350">
        <v>26.05</v>
      </c>
      <c r="E15350" t="s">
        <v>30879</v>
      </c>
    </row>
    <row r="15351" spans="1:5" hidden="1" x14ac:dyDescent="0.2">
      <c r="A15351" s="94" t="s">
        <v>41624</v>
      </c>
      <c r="B15351" t="s">
        <v>41625</v>
      </c>
      <c r="C15351" t="s">
        <v>243</v>
      </c>
      <c r="D15351">
        <v>103.42</v>
      </c>
      <c r="E15351" t="s">
        <v>30879</v>
      </c>
    </row>
    <row r="15352" spans="1:5" hidden="1" x14ac:dyDescent="0.2">
      <c r="A15352" s="94" t="s">
        <v>41626</v>
      </c>
      <c r="B15352" t="s">
        <v>41627</v>
      </c>
      <c r="C15352" t="s">
        <v>243</v>
      </c>
      <c r="D15352">
        <v>63.65</v>
      </c>
      <c r="E15352" t="s">
        <v>30879</v>
      </c>
    </row>
    <row r="15353" spans="1:5" hidden="1" x14ac:dyDescent="0.2">
      <c r="A15353" s="94" t="s">
        <v>1709</v>
      </c>
      <c r="B15353" t="s">
        <v>41628</v>
      </c>
      <c r="C15353" t="s">
        <v>243</v>
      </c>
      <c r="D15353">
        <v>103.42</v>
      </c>
      <c r="E15353" t="s">
        <v>30879</v>
      </c>
    </row>
    <row r="15354" spans="1:5" hidden="1" x14ac:dyDescent="0.2">
      <c r="A15354" s="94" t="s">
        <v>41629</v>
      </c>
      <c r="B15354" t="s">
        <v>41630</v>
      </c>
      <c r="C15354" t="s">
        <v>243</v>
      </c>
      <c r="D15354">
        <v>103.42</v>
      </c>
      <c r="E15354" t="s">
        <v>30879</v>
      </c>
    </row>
    <row r="15355" spans="1:5" hidden="1" x14ac:dyDescent="0.2">
      <c r="A15355" s="94" t="s">
        <v>6121</v>
      </c>
      <c r="B15355" t="s">
        <v>6122</v>
      </c>
      <c r="C15355" t="s">
        <v>243</v>
      </c>
      <c r="D15355">
        <v>214.2</v>
      </c>
      <c r="E15355" t="s">
        <v>30879</v>
      </c>
    </row>
    <row r="15356" spans="1:5" hidden="1" x14ac:dyDescent="0.2">
      <c r="A15356" s="94" t="s">
        <v>6123</v>
      </c>
      <c r="B15356" t="s">
        <v>6124</v>
      </c>
      <c r="C15356" t="s">
        <v>243</v>
      </c>
      <c r="D15356">
        <v>214.2</v>
      </c>
      <c r="E15356" t="s">
        <v>30879</v>
      </c>
    </row>
    <row r="15357" spans="1:5" hidden="1" x14ac:dyDescent="0.2">
      <c r="A15357" s="94" t="s">
        <v>6125</v>
      </c>
      <c r="B15357" t="s">
        <v>6126</v>
      </c>
      <c r="C15357" t="s">
        <v>243</v>
      </c>
      <c r="D15357">
        <v>341.7</v>
      </c>
      <c r="E15357" t="s">
        <v>30879</v>
      </c>
    </row>
    <row r="15358" spans="1:5" hidden="1" x14ac:dyDescent="0.2">
      <c r="A15358" s="94" t="s">
        <v>43065</v>
      </c>
      <c r="B15358" t="s">
        <v>43066</v>
      </c>
      <c r="C15358" t="s">
        <v>243</v>
      </c>
      <c r="D15358">
        <v>580.07000000000005</v>
      </c>
      <c r="E15358" t="s">
        <v>30879</v>
      </c>
    </row>
    <row r="15359" spans="1:5" hidden="1" x14ac:dyDescent="0.2">
      <c r="A15359" s="94" t="s">
        <v>6127</v>
      </c>
      <c r="B15359" t="s">
        <v>6128</v>
      </c>
      <c r="C15359" t="s">
        <v>243</v>
      </c>
      <c r="D15359">
        <v>494.7</v>
      </c>
      <c r="E15359" t="s">
        <v>30879</v>
      </c>
    </row>
    <row r="15360" spans="1:5" hidden="1" x14ac:dyDescent="0.2">
      <c r="A15360" s="94" t="s">
        <v>12664</v>
      </c>
      <c r="B15360" t="s">
        <v>12665</v>
      </c>
      <c r="C15360" t="s">
        <v>243</v>
      </c>
      <c r="D15360">
        <v>586.04999999999995</v>
      </c>
      <c r="E15360" t="s">
        <v>30879</v>
      </c>
    </row>
    <row r="15361" spans="1:5" hidden="1" x14ac:dyDescent="0.2">
      <c r="A15361" s="94" t="s">
        <v>41579</v>
      </c>
      <c r="B15361" t="s">
        <v>41580</v>
      </c>
      <c r="C15361" t="s">
        <v>243</v>
      </c>
      <c r="D15361">
        <v>96.87</v>
      </c>
      <c r="E15361" t="s">
        <v>30879</v>
      </c>
    </row>
    <row r="15362" spans="1:5" hidden="1" x14ac:dyDescent="0.2">
      <c r="A15362" s="94" t="s">
        <v>41571</v>
      </c>
      <c r="B15362" t="s">
        <v>41572</v>
      </c>
      <c r="C15362" t="s">
        <v>243</v>
      </c>
      <c r="D15362">
        <v>73.66</v>
      </c>
      <c r="E15362" t="s">
        <v>30879</v>
      </c>
    </row>
    <row r="15363" spans="1:5" hidden="1" x14ac:dyDescent="0.2">
      <c r="A15363" s="94" t="s">
        <v>41569</v>
      </c>
      <c r="B15363" t="s">
        <v>41570</v>
      </c>
      <c r="C15363" t="s">
        <v>243</v>
      </c>
      <c r="D15363">
        <v>148.72999999999999</v>
      </c>
      <c r="E15363" t="s">
        <v>30879</v>
      </c>
    </row>
    <row r="15364" spans="1:5" hidden="1" x14ac:dyDescent="0.2">
      <c r="A15364" s="94" t="s">
        <v>41577</v>
      </c>
      <c r="B15364" t="s">
        <v>41578</v>
      </c>
      <c r="C15364" t="s">
        <v>243</v>
      </c>
      <c r="D15364">
        <v>179.21</v>
      </c>
      <c r="E15364" t="s">
        <v>30879</v>
      </c>
    </row>
    <row r="15365" spans="1:5" hidden="1" x14ac:dyDescent="0.2">
      <c r="A15365" s="94" t="s">
        <v>41573</v>
      </c>
      <c r="B15365" t="s">
        <v>41574</v>
      </c>
      <c r="C15365" t="s">
        <v>243</v>
      </c>
      <c r="D15365">
        <v>143.66</v>
      </c>
      <c r="E15365" t="s">
        <v>30879</v>
      </c>
    </row>
    <row r="15366" spans="1:5" hidden="1" x14ac:dyDescent="0.2">
      <c r="A15366" s="94" t="s">
        <v>41575</v>
      </c>
      <c r="B15366" t="s">
        <v>41576</v>
      </c>
      <c r="C15366" t="s">
        <v>243</v>
      </c>
      <c r="D15366">
        <v>192.52</v>
      </c>
      <c r="E15366" t="s">
        <v>30879</v>
      </c>
    </row>
    <row r="15367" spans="1:5" hidden="1" x14ac:dyDescent="0.2">
      <c r="A15367" s="94" t="s">
        <v>41581</v>
      </c>
      <c r="B15367" t="s">
        <v>41582</v>
      </c>
      <c r="C15367" t="s">
        <v>243</v>
      </c>
      <c r="D15367">
        <v>63.64</v>
      </c>
      <c r="E15367" t="s">
        <v>30879</v>
      </c>
    </row>
    <row r="15368" spans="1:5" hidden="1" x14ac:dyDescent="0.2">
      <c r="A15368" s="94" t="s">
        <v>41583</v>
      </c>
      <c r="B15368" t="s">
        <v>41584</v>
      </c>
      <c r="C15368" t="s">
        <v>243</v>
      </c>
      <c r="D15368">
        <v>21.35</v>
      </c>
      <c r="E15368" t="s">
        <v>30879</v>
      </c>
    </row>
    <row r="15369" spans="1:5" hidden="1" x14ac:dyDescent="0.2">
      <c r="A15369" s="94" t="s">
        <v>41585</v>
      </c>
      <c r="B15369" t="s">
        <v>41586</v>
      </c>
      <c r="C15369" t="s">
        <v>243</v>
      </c>
      <c r="D15369">
        <v>21.35</v>
      </c>
      <c r="E15369" t="s">
        <v>30879</v>
      </c>
    </row>
    <row r="15370" spans="1:5" hidden="1" x14ac:dyDescent="0.2">
      <c r="A15370" s="94" t="s">
        <v>41686</v>
      </c>
      <c r="B15370" t="s">
        <v>41687</v>
      </c>
      <c r="C15370" t="s">
        <v>243</v>
      </c>
      <c r="D15370">
        <v>206.37</v>
      </c>
      <c r="E15370" t="s">
        <v>30879</v>
      </c>
    </row>
    <row r="15371" spans="1:5" hidden="1" x14ac:dyDescent="0.2">
      <c r="A15371" s="94" t="s">
        <v>6129</v>
      </c>
      <c r="B15371" t="s">
        <v>6130</v>
      </c>
      <c r="C15371" t="s">
        <v>243</v>
      </c>
      <c r="D15371">
        <v>10.34</v>
      </c>
      <c r="E15371" t="s">
        <v>30879</v>
      </c>
    </row>
    <row r="15372" spans="1:5" hidden="1" x14ac:dyDescent="0.2">
      <c r="A15372" s="94" t="s">
        <v>6131</v>
      </c>
      <c r="B15372" t="s">
        <v>6132</v>
      </c>
      <c r="C15372" t="s">
        <v>243</v>
      </c>
      <c r="D15372">
        <v>28.01</v>
      </c>
      <c r="E15372" t="s">
        <v>30879</v>
      </c>
    </row>
    <row r="15373" spans="1:5" hidden="1" x14ac:dyDescent="0.2">
      <c r="A15373" s="94" t="s">
        <v>6133</v>
      </c>
      <c r="B15373" t="s">
        <v>6134</v>
      </c>
      <c r="C15373" t="s">
        <v>243</v>
      </c>
      <c r="D15373">
        <v>19.760000000000002</v>
      </c>
      <c r="E15373" t="s">
        <v>30879</v>
      </c>
    </row>
    <row r="15374" spans="1:5" hidden="1" x14ac:dyDescent="0.2">
      <c r="A15374" s="94" t="s">
        <v>6135</v>
      </c>
      <c r="B15374" t="s">
        <v>6136</v>
      </c>
      <c r="C15374" t="s">
        <v>243</v>
      </c>
      <c r="D15374">
        <v>19.760000000000002</v>
      </c>
      <c r="E15374" t="s">
        <v>30879</v>
      </c>
    </row>
    <row r="15375" spans="1:5" hidden="1" x14ac:dyDescent="0.2">
      <c r="A15375" s="94" t="s">
        <v>41690</v>
      </c>
      <c r="B15375" t="s">
        <v>41691</v>
      </c>
      <c r="C15375" t="s">
        <v>243</v>
      </c>
      <c r="D15375">
        <v>194.38</v>
      </c>
      <c r="E15375" t="s">
        <v>30879</v>
      </c>
    </row>
    <row r="15376" spans="1:5" hidden="1" x14ac:dyDescent="0.2">
      <c r="A15376" s="94" t="s">
        <v>41692</v>
      </c>
      <c r="B15376" t="s">
        <v>41693</v>
      </c>
      <c r="C15376" t="s">
        <v>243</v>
      </c>
      <c r="D15376">
        <v>194.38</v>
      </c>
      <c r="E15376" t="s">
        <v>30879</v>
      </c>
    </row>
    <row r="15377" spans="1:5" hidden="1" x14ac:dyDescent="0.2">
      <c r="A15377" s="94" t="s">
        <v>41696</v>
      </c>
      <c r="B15377" t="s">
        <v>41697</v>
      </c>
      <c r="C15377" t="s">
        <v>243</v>
      </c>
      <c r="D15377">
        <v>181.75</v>
      </c>
      <c r="E15377" t="s">
        <v>30879</v>
      </c>
    </row>
    <row r="15378" spans="1:5" hidden="1" x14ac:dyDescent="0.2">
      <c r="A15378" s="94" t="s">
        <v>41694</v>
      </c>
      <c r="B15378" t="s">
        <v>41695</v>
      </c>
      <c r="C15378" t="s">
        <v>243</v>
      </c>
      <c r="D15378">
        <v>194.38</v>
      </c>
      <c r="E15378" t="s">
        <v>30879</v>
      </c>
    </row>
    <row r="15379" spans="1:5" hidden="1" x14ac:dyDescent="0.2">
      <c r="A15379" s="94" t="s">
        <v>41698</v>
      </c>
      <c r="B15379" t="s">
        <v>41699</v>
      </c>
      <c r="C15379" t="s">
        <v>243</v>
      </c>
      <c r="D15379">
        <v>181.75</v>
      </c>
      <c r="E15379" t="s">
        <v>30879</v>
      </c>
    </row>
    <row r="15380" spans="1:5" hidden="1" x14ac:dyDescent="0.2">
      <c r="A15380" s="94" t="s">
        <v>41593</v>
      </c>
      <c r="B15380" t="s">
        <v>41594</v>
      </c>
      <c r="C15380" t="s">
        <v>243</v>
      </c>
      <c r="D15380">
        <v>155.13999999999999</v>
      </c>
      <c r="E15380" t="s">
        <v>30879</v>
      </c>
    </row>
    <row r="15381" spans="1:5" hidden="1" x14ac:dyDescent="0.2">
      <c r="A15381" s="94" t="s">
        <v>41605</v>
      </c>
      <c r="B15381" t="s">
        <v>41606</v>
      </c>
      <c r="C15381" t="s">
        <v>243</v>
      </c>
      <c r="D15381">
        <v>57.7</v>
      </c>
      <c r="E15381" t="s">
        <v>30879</v>
      </c>
    </row>
    <row r="15382" spans="1:5" hidden="1" x14ac:dyDescent="0.2">
      <c r="A15382" s="94" t="s">
        <v>41607</v>
      </c>
      <c r="B15382" t="s">
        <v>41608</v>
      </c>
      <c r="C15382" t="s">
        <v>243</v>
      </c>
      <c r="D15382">
        <v>66.53</v>
      </c>
      <c r="E15382" t="s">
        <v>30879</v>
      </c>
    </row>
    <row r="15383" spans="1:5" hidden="1" x14ac:dyDescent="0.2">
      <c r="A15383" s="94" t="s">
        <v>6137</v>
      </c>
      <c r="B15383" t="s">
        <v>6138</v>
      </c>
      <c r="C15383" t="s">
        <v>243</v>
      </c>
      <c r="D15383">
        <v>17.59</v>
      </c>
      <c r="E15383" t="s">
        <v>30879</v>
      </c>
    </row>
    <row r="15384" spans="1:5" hidden="1" x14ac:dyDescent="0.2">
      <c r="A15384" s="94" t="s">
        <v>6139</v>
      </c>
      <c r="B15384" t="s">
        <v>6140</v>
      </c>
      <c r="C15384" t="s">
        <v>243</v>
      </c>
      <c r="D15384">
        <v>39.9</v>
      </c>
      <c r="E15384" t="s">
        <v>30879</v>
      </c>
    </row>
    <row r="15385" spans="1:5" hidden="1" x14ac:dyDescent="0.2">
      <c r="A15385" s="94" t="s">
        <v>41613</v>
      </c>
      <c r="B15385" t="s">
        <v>41614</v>
      </c>
      <c r="C15385" t="s">
        <v>243</v>
      </c>
      <c r="D15385">
        <v>53.22</v>
      </c>
      <c r="E15385" t="s">
        <v>30879</v>
      </c>
    </row>
    <row r="15386" spans="1:5" hidden="1" x14ac:dyDescent="0.2">
      <c r="A15386" s="94" t="s">
        <v>6141</v>
      </c>
      <c r="B15386" t="s">
        <v>6142</v>
      </c>
      <c r="C15386" t="s">
        <v>243</v>
      </c>
      <c r="D15386">
        <v>27.1</v>
      </c>
      <c r="E15386" t="s">
        <v>30879</v>
      </c>
    </row>
    <row r="15387" spans="1:5" hidden="1" x14ac:dyDescent="0.2">
      <c r="A15387" s="94" t="s">
        <v>6143</v>
      </c>
      <c r="B15387" t="s">
        <v>6144</v>
      </c>
      <c r="C15387" t="s">
        <v>243</v>
      </c>
      <c r="D15387">
        <v>31.14</v>
      </c>
      <c r="E15387" t="s">
        <v>30879</v>
      </c>
    </row>
    <row r="15388" spans="1:5" hidden="1" x14ac:dyDescent="0.2">
      <c r="A15388" s="94" t="s">
        <v>23702</v>
      </c>
      <c r="B15388" t="s">
        <v>41700</v>
      </c>
      <c r="C15388" t="s">
        <v>243</v>
      </c>
      <c r="D15388">
        <v>43.37</v>
      </c>
      <c r="E15388" t="s">
        <v>30879</v>
      </c>
    </row>
    <row r="15389" spans="1:5" hidden="1" x14ac:dyDescent="0.2">
      <c r="A15389" s="94" t="s">
        <v>41631</v>
      </c>
      <c r="B15389" t="s">
        <v>41632</v>
      </c>
      <c r="C15389" t="s">
        <v>243</v>
      </c>
      <c r="D15389">
        <v>43</v>
      </c>
      <c r="E15389" t="s">
        <v>30879</v>
      </c>
    </row>
    <row r="15390" spans="1:5" hidden="1" x14ac:dyDescent="0.2">
      <c r="A15390" s="94" t="s">
        <v>12666</v>
      </c>
      <c r="B15390" t="s">
        <v>12667</v>
      </c>
      <c r="C15390" t="s">
        <v>243</v>
      </c>
      <c r="D15390">
        <v>49.18</v>
      </c>
      <c r="E15390" t="s">
        <v>30879</v>
      </c>
    </row>
    <row r="15391" spans="1:5" hidden="1" x14ac:dyDescent="0.2">
      <c r="A15391" s="94" t="s">
        <v>41635</v>
      </c>
      <c r="B15391" t="s">
        <v>41636</v>
      </c>
      <c r="C15391" t="s">
        <v>243</v>
      </c>
      <c r="D15391">
        <v>84.26</v>
      </c>
      <c r="E15391" t="s">
        <v>30879</v>
      </c>
    </row>
    <row r="15392" spans="1:5" hidden="1" x14ac:dyDescent="0.2">
      <c r="A15392" s="94" t="s">
        <v>41641</v>
      </c>
      <c r="B15392" t="s">
        <v>41642</v>
      </c>
      <c r="C15392" t="s">
        <v>243</v>
      </c>
      <c r="D15392">
        <v>60.19</v>
      </c>
      <c r="E15392" t="s">
        <v>30879</v>
      </c>
    </row>
    <row r="15393" spans="1:5" hidden="1" x14ac:dyDescent="0.2">
      <c r="A15393" s="94" t="s">
        <v>12668</v>
      </c>
      <c r="B15393" t="s">
        <v>12669</v>
      </c>
      <c r="C15393" t="s">
        <v>243</v>
      </c>
      <c r="D15393">
        <v>67.47</v>
      </c>
      <c r="E15393" t="s">
        <v>30879</v>
      </c>
    </row>
    <row r="15394" spans="1:5" hidden="1" x14ac:dyDescent="0.2">
      <c r="A15394" s="94" t="s">
        <v>41645</v>
      </c>
      <c r="B15394" t="s">
        <v>41646</v>
      </c>
      <c r="C15394" t="s">
        <v>243</v>
      </c>
      <c r="D15394">
        <v>80.25</v>
      </c>
      <c r="E15394" t="s">
        <v>30879</v>
      </c>
    </row>
    <row r="15395" spans="1:5" hidden="1" x14ac:dyDescent="0.2">
      <c r="A15395" s="94" t="s">
        <v>23703</v>
      </c>
      <c r="B15395" t="s">
        <v>23704</v>
      </c>
      <c r="C15395" t="s">
        <v>243</v>
      </c>
      <c r="D15395">
        <v>104.91</v>
      </c>
      <c r="E15395" t="s">
        <v>30879</v>
      </c>
    </row>
    <row r="15396" spans="1:5" hidden="1" x14ac:dyDescent="0.2">
      <c r="A15396" s="94" t="s">
        <v>41591</v>
      </c>
      <c r="B15396" t="s">
        <v>41592</v>
      </c>
      <c r="C15396" t="s">
        <v>243</v>
      </c>
      <c r="D15396">
        <v>65.099999999999994</v>
      </c>
      <c r="E15396" t="s">
        <v>30879</v>
      </c>
    </row>
    <row r="15397" spans="1:5" hidden="1" x14ac:dyDescent="0.2">
      <c r="A15397" s="94" t="s">
        <v>41633</v>
      </c>
      <c r="B15397" t="s">
        <v>41634</v>
      </c>
      <c r="C15397" t="s">
        <v>243</v>
      </c>
      <c r="D15397">
        <v>42.71</v>
      </c>
      <c r="E15397" t="s">
        <v>30879</v>
      </c>
    </row>
    <row r="15398" spans="1:5" hidden="1" x14ac:dyDescent="0.2">
      <c r="A15398" s="94" t="s">
        <v>41637</v>
      </c>
      <c r="B15398" t="s">
        <v>41638</v>
      </c>
      <c r="C15398" t="s">
        <v>243</v>
      </c>
      <c r="D15398">
        <v>49.62</v>
      </c>
      <c r="E15398" t="s">
        <v>30879</v>
      </c>
    </row>
    <row r="15399" spans="1:5" hidden="1" x14ac:dyDescent="0.2">
      <c r="A15399" s="94" t="s">
        <v>41643</v>
      </c>
      <c r="B15399" t="s">
        <v>41644</v>
      </c>
      <c r="C15399" t="s">
        <v>243</v>
      </c>
      <c r="D15399">
        <v>67.540000000000006</v>
      </c>
      <c r="E15399" t="s">
        <v>30879</v>
      </c>
    </row>
    <row r="15400" spans="1:5" hidden="1" x14ac:dyDescent="0.2">
      <c r="A15400" s="94" t="s">
        <v>6145</v>
      </c>
      <c r="B15400" t="s">
        <v>6146</v>
      </c>
      <c r="C15400" t="s">
        <v>243</v>
      </c>
      <c r="D15400">
        <v>253.22</v>
      </c>
      <c r="E15400" t="s">
        <v>30879</v>
      </c>
    </row>
    <row r="15401" spans="1:5" hidden="1" x14ac:dyDescent="0.2">
      <c r="A15401" s="94" t="s">
        <v>41639</v>
      </c>
      <c r="B15401" t="s">
        <v>41640</v>
      </c>
      <c r="C15401" t="s">
        <v>243</v>
      </c>
      <c r="D15401">
        <v>46.81</v>
      </c>
      <c r="E15401" t="s">
        <v>30879</v>
      </c>
    </row>
    <row r="15402" spans="1:5" hidden="1" x14ac:dyDescent="0.2">
      <c r="A15402" s="94" t="s">
        <v>6147</v>
      </c>
      <c r="B15402" t="s">
        <v>6148</v>
      </c>
      <c r="C15402" t="s">
        <v>243</v>
      </c>
      <c r="D15402">
        <v>13.67</v>
      </c>
      <c r="E15402" t="s">
        <v>30879</v>
      </c>
    </row>
    <row r="15403" spans="1:5" hidden="1" x14ac:dyDescent="0.2">
      <c r="A15403" s="94" t="s">
        <v>6149</v>
      </c>
      <c r="B15403" t="s">
        <v>6150</v>
      </c>
      <c r="C15403" t="s">
        <v>243</v>
      </c>
      <c r="D15403">
        <v>31.89</v>
      </c>
      <c r="E15403" t="s">
        <v>30879</v>
      </c>
    </row>
    <row r="15404" spans="1:5" hidden="1" x14ac:dyDescent="0.2">
      <c r="A15404" s="94" t="s">
        <v>6151</v>
      </c>
      <c r="B15404" t="s">
        <v>6152</v>
      </c>
      <c r="C15404" t="s">
        <v>243</v>
      </c>
      <c r="D15404">
        <v>36.119999999999997</v>
      </c>
      <c r="E15404" t="s">
        <v>30879</v>
      </c>
    </row>
    <row r="15405" spans="1:5" hidden="1" x14ac:dyDescent="0.2">
      <c r="A15405" s="94" t="s">
        <v>6153</v>
      </c>
      <c r="B15405" t="s">
        <v>6154</v>
      </c>
      <c r="C15405" t="s">
        <v>243</v>
      </c>
      <c r="D15405">
        <v>18.989999999999998</v>
      </c>
      <c r="E15405" t="s">
        <v>30879</v>
      </c>
    </row>
    <row r="15406" spans="1:5" hidden="1" x14ac:dyDescent="0.2">
      <c r="A15406" s="94" t="s">
        <v>6155</v>
      </c>
      <c r="B15406" t="s">
        <v>6156</v>
      </c>
      <c r="C15406" t="s">
        <v>243</v>
      </c>
      <c r="D15406">
        <v>21.48</v>
      </c>
      <c r="E15406" t="s">
        <v>30879</v>
      </c>
    </row>
    <row r="15407" spans="1:5" hidden="1" x14ac:dyDescent="0.2">
      <c r="A15407" s="94" t="s">
        <v>6157</v>
      </c>
      <c r="B15407" t="s">
        <v>6158</v>
      </c>
      <c r="C15407" t="s">
        <v>243</v>
      </c>
      <c r="D15407">
        <v>20.83</v>
      </c>
      <c r="E15407" t="s">
        <v>30879</v>
      </c>
    </row>
    <row r="15408" spans="1:5" hidden="1" x14ac:dyDescent="0.2">
      <c r="A15408" s="94" t="s">
        <v>41662</v>
      </c>
      <c r="B15408" t="s">
        <v>41663</v>
      </c>
      <c r="C15408" t="s">
        <v>243</v>
      </c>
      <c r="D15408">
        <v>32.43</v>
      </c>
      <c r="E15408" t="s">
        <v>30879</v>
      </c>
    </row>
    <row r="15409" spans="1:5" hidden="1" x14ac:dyDescent="0.2">
      <c r="A15409" s="94" t="s">
        <v>41652</v>
      </c>
      <c r="B15409" t="s">
        <v>41653</v>
      </c>
      <c r="C15409" t="s">
        <v>243</v>
      </c>
      <c r="D15409">
        <v>83.12</v>
      </c>
      <c r="E15409" t="s">
        <v>30879</v>
      </c>
    </row>
    <row r="15410" spans="1:5" hidden="1" x14ac:dyDescent="0.2">
      <c r="A15410" s="94" t="s">
        <v>41656</v>
      </c>
      <c r="B15410" t="s">
        <v>41657</v>
      </c>
      <c r="C15410" t="s">
        <v>243</v>
      </c>
      <c r="D15410">
        <v>120.65</v>
      </c>
      <c r="E15410" t="s">
        <v>30879</v>
      </c>
    </row>
    <row r="15411" spans="1:5" hidden="1" x14ac:dyDescent="0.2">
      <c r="A15411" s="94" t="s">
        <v>41658</v>
      </c>
      <c r="B15411" t="s">
        <v>41659</v>
      </c>
      <c r="C15411" t="s">
        <v>243</v>
      </c>
      <c r="D15411">
        <v>147.47</v>
      </c>
      <c r="E15411" t="s">
        <v>30879</v>
      </c>
    </row>
    <row r="15412" spans="1:5" hidden="1" x14ac:dyDescent="0.2">
      <c r="A15412" s="94" t="s">
        <v>41664</v>
      </c>
      <c r="B15412" t="s">
        <v>41665</v>
      </c>
      <c r="C15412" t="s">
        <v>243</v>
      </c>
      <c r="D15412">
        <v>53.62</v>
      </c>
      <c r="E15412" t="s">
        <v>30879</v>
      </c>
    </row>
    <row r="15413" spans="1:5" hidden="1" x14ac:dyDescent="0.2">
      <c r="A15413" s="94" t="s">
        <v>41666</v>
      </c>
      <c r="B15413" t="s">
        <v>41667</v>
      </c>
      <c r="C15413" t="s">
        <v>243</v>
      </c>
      <c r="D15413">
        <v>79.14</v>
      </c>
      <c r="E15413" t="s">
        <v>30879</v>
      </c>
    </row>
    <row r="15414" spans="1:5" hidden="1" x14ac:dyDescent="0.2">
      <c r="A15414" s="94" t="s">
        <v>4973</v>
      </c>
      <c r="B15414" t="s">
        <v>4974</v>
      </c>
      <c r="C15414" t="s">
        <v>243</v>
      </c>
      <c r="D15414">
        <v>30.21</v>
      </c>
      <c r="E15414" t="s">
        <v>30879</v>
      </c>
    </row>
    <row r="15415" spans="1:5" hidden="1" x14ac:dyDescent="0.2">
      <c r="A15415" s="94" t="s">
        <v>41705</v>
      </c>
      <c r="B15415" t="s">
        <v>41706</v>
      </c>
      <c r="C15415" t="s">
        <v>243</v>
      </c>
      <c r="D15415">
        <v>34.14</v>
      </c>
      <c r="E15415" t="s">
        <v>30879</v>
      </c>
    </row>
    <row r="15416" spans="1:5" hidden="1" x14ac:dyDescent="0.2">
      <c r="A15416" s="94" t="s">
        <v>1710</v>
      </c>
      <c r="B15416" t="s">
        <v>6159</v>
      </c>
      <c r="C15416" t="s">
        <v>243</v>
      </c>
      <c r="D15416">
        <v>18.739999999999998</v>
      </c>
      <c r="E15416" t="s">
        <v>30879</v>
      </c>
    </row>
    <row r="15417" spans="1:5" hidden="1" x14ac:dyDescent="0.2">
      <c r="A15417" s="94" t="s">
        <v>6160</v>
      </c>
      <c r="B15417" t="s">
        <v>6161</v>
      </c>
      <c r="C15417" t="s">
        <v>243</v>
      </c>
      <c r="D15417">
        <v>23.01</v>
      </c>
      <c r="E15417" t="s">
        <v>30879</v>
      </c>
    </row>
    <row r="15418" spans="1:5" hidden="1" x14ac:dyDescent="0.2">
      <c r="A15418" s="94" t="s">
        <v>1634</v>
      </c>
      <c r="B15418" t="s">
        <v>6162</v>
      </c>
      <c r="C15418" t="s">
        <v>243</v>
      </c>
      <c r="D15418">
        <v>56.29</v>
      </c>
      <c r="E15418" t="s">
        <v>30879</v>
      </c>
    </row>
    <row r="15419" spans="1:5" hidden="1" x14ac:dyDescent="0.2">
      <c r="A15419" s="94" t="s">
        <v>41668</v>
      </c>
      <c r="B15419" t="s">
        <v>41669</v>
      </c>
      <c r="C15419" t="s">
        <v>243</v>
      </c>
      <c r="D15419">
        <v>58.06</v>
      </c>
      <c r="E15419" t="s">
        <v>30879</v>
      </c>
    </row>
    <row r="15420" spans="1:5" hidden="1" x14ac:dyDescent="0.2">
      <c r="A15420" s="94" t="s">
        <v>41670</v>
      </c>
      <c r="B15420" t="s">
        <v>41671</v>
      </c>
      <c r="C15420" t="s">
        <v>243</v>
      </c>
      <c r="D15420">
        <v>59.27</v>
      </c>
      <c r="E15420" t="s">
        <v>30879</v>
      </c>
    </row>
    <row r="15421" spans="1:5" hidden="1" x14ac:dyDescent="0.2">
      <c r="A15421" s="94" t="s">
        <v>41672</v>
      </c>
      <c r="B15421" t="s">
        <v>41673</v>
      </c>
      <c r="C15421" t="s">
        <v>243</v>
      </c>
      <c r="D15421">
        <v>59.27</v>
      </c>
      <c r="E15421" t="s">
        <v>30879</v>
      </c>
    </row>
    <row r="15422" spans="1:5" hidden="1" x14ac:dyDescent="0.2">
      <c r="A15422" s="94" t="s">
        <v>6811</v>
      </c>
      <c r="B15422" t="s">
        <v>6812</v>
      </c>
      <c r="C15422" t="s">
        <v>243</v>
      </c>
      <c r="D15422">
        <v>19.579999999999998</v>
      </c>
      <c r="E15422" t="s">
        <v>30879</v>
      </c>
    </row>
    <row r="15423" spans="1:5" hidden="1" x14ac:dyDescent="0.2">
      <c r="A15423" s="94" t="s">
        <v>41674</v>
      </c>
      <c r="B15423" t="s">
        <v>41675</v>
      </c>
      <c r="C15423" t="s">
        <v>243</v>
      </c>
      <c r="D15423">
        <v>20.260000000000002</v>
      </c>
      <c r="E15423" t="s">
        <v>30879</v>
      </c>
    </row>
    <row r="15424" spans="1:5" hidden="1" x14ac:dyDescent="0.2">
      <c r="A15424" s="94" t="s">
        <v>41676</v>
      </c>
      <c r="B15424" t="s">
        <v>41677</v>
      </c>
      <c r="C15424" t="s">
        <v>243</v>
      </c>
      <c r="D15424">
        <v>60.48</v>
      </c>
      <c r="E15424" t="s">
        <v>30879</v>
      </c>
    </row>
    <row r="15425" spans="1:5" hidden="1" x14ac:dyDescent="0.2">
      <c r="A15425" s="94" t="s">
        <v>23705</v>
      </c>
      <c r="B15425" t="s">
        <v>23706</v>
      </c>
      <c r="C15425" t="s">
        <v>243</v>
      </c>
      <c r="D15425">
        <v>33.869999999999997</v>
      </c>
      <c r="E15425" t="s">
        <v>30879</v>
      </c>
    </row>
    <row r="15426" spans="1:5" hidden="1" x14ac:dyDescent="0.2">
      <c r="A15426" s="94" t="s">
        <v>41680</v>
      </c>
      <c r="B15426" t="s">
        <v>41681</v>
      </c>
      <c r="C15426" t="s">
        <v>243</v>
      </c>
      <c r="D15426">
        <v>33.869999999999997</v>
      </c>
      <c r="E15426" t="s">
        <v>30879</v>
      </c>
    </row>
    <row r="15427" spans="1:5" hidden="1" x14ac:dyDescent="0.2">
      <c r="A15427" s="94" t="s">
        <v>41678</v>
      </c>
      <c r="B15427" t="s">
        <v>41679</v>
      </c>
      <c r="C15427" t="s">
        <v>243</v>
      </c>
      <c r="D15427">
        <v>60.48</v>
      </c>
      <c r="E15427" t="s">
        <v>30879</v>
      </c>
    </row>
    <row r="15428" spans="1:5" hidden="1" x14ac:dyDescent="0.2">
      <c r="A15428" s="94" t="s">
        <v>41684</v>
      </c>
      <c r="B15428" t="s">
        <v>41685</v>
      </c>
      <c r="C15428" t="s">
        <v>243</v>
      </c>
      <c r="D15428">
        <v>33.869999999999997</v>
      </c>
      <c r="E15428" t="s">
        <v>30879</v>
      </c>
    </row>
    <row r="15429" spans="1:5" hidden="1" x14ac:dyDescent="0.2">
      <c r="A15429" s="94" t="s">
        <v>34</v>
      </c>
      <c r="B15429" t="s">
        <v>6163</v>
      </c>
      <c r="C15429" t="s">
        <v>243</v>
      </c>
      <c r="D15429">
        <v>38.69</v>
      </c>
      <c r="E15429" t="s">
        <v>30879</v>
      </c>
    </row>
    <row r="15430" spans="1:5" hidden="1" x14ac:dyDescent="0.2">
      <c r="A15430" s="94" t="s">
        <v>35</v>
      </c>
      <c r="B15430" t="s">
        <v>6164</v>
      </c>
      <c r="C15430" t="s">
        <v>243</v>
      </c>
      <c r="D15430">
        <v>42.26</v>
      </c>
      <c r="E15430" t="s">
        <v>30879</v>
      </c>
    </row>
    <row r="15431" spans="1:5" hidden="1" x14ac:dyDescent="0.2">
      <c r="A15431" s="94" t="s">
        <v>2786</v>
      </c>
      <c r="B15431" t="s">
        <v>6165</v>
      </c>
      <c r="C15431" t="s">
        <v>243</v>
      </c>
      <c r="D15431">
        <v>39.869999999999997</v>
      </c>
      <c r="E15431" t="s">
        <v>30879</v>
      </c>
    </row>
    <row r="15432" spans="1:5" hidden="1" x14ac:dyDescent="0.2">
      <c r="A15432" s="94" t="s">
        <v>2252</v>
      </c>
      <c r="B15432" t="s">
        <v>41682</v>
      </c>
      <c r="C15432" t="s">
        <v>243</v>
      </c>
      <c r="D15432">
        <v>33.22</v>
      </c>
      <c r="E15432" t="s">
        <v>30879</v>
      </c>
    </row>
    <row r="15433" spans="1:5" hidden="1" x14ac:dyDescent="0.2">
      <c r="A15433" s="94" t="s">
        <v>23707</v>
      </c>
      <c r="B15433" t="s">
        <v>41683</v>
      </c>
      <c r="C15433" t="s">
        <v>243</v>
      </c>
      <c r="D15433">
        <v>34.369999999999997</v>
      </c>
      <c r="E15433" t="s">
        <v>30879</v>
      </c>
    </row>
    <row r="15434" spans="1:5" hidden="1" x14ac:dyDescent="0.2">
      <c r="A15434" s="94" t="s">
        <v>2253</v>
      </c>
      <c r="B15434" t="s">
        <v>6166</v>
      </c>
      <c r="C15434" t="s">
        <v>243</v>
      </c>
      <c r="D15434">
        <v>33.22</v>
      </c>
      <c r="E15434" t="s">
        <v>30879</v>
      </c>
    </row>
    <row r="15435" spans="1:5" hidden="1" x14ac:dyDescent="0.2">
      <c r="A15435" s="94" t="s">
        <v>12670</v>
      </c>
      <c r="B15435" t="s">
        <v>12671</v>
      </c>
      <c r="C15435" t="s">
        <v>243</v>
      </c>
      <c r="D15435">
        <v>34.369999999999997</v>
      </c>
      <c r="E15435" t="s">
        <v>30879</v>
      </c>
    </row>
    <row r="15436" spans="1:5" hidden="1" x14ac:dyDescent="0.2">
      <c r="A15436" s="94" t="s">
        <v>23708</v>
      </c>
      <c r="B15436" t="s">
        <v>23709</v>
      </c>
      <c r="C15436" t="s">
        <v>243</v>
      </c>
      <c r="D15436">
        <v>41.13</v>
      </c>
      <c r="E15436" t="s">
        <v>30879</v>
      </c>
    </row>
    <row r="15437" spans="1:5" hidden="1" x14ac:dyDescent="0.2">
      <c r="A15437" s="94" t="s">
        <v>41589</v>
      </c>
      <c r="B15437" t="s">
        <v>41590</v>
      </c>
      <c r="C15437" t="s">
        <v>243</v>
      </c>
      <c r="D15437">
        <v>108.14</v>
      </c>
      <c r="E15437" t="s">
        <v>30879</v>
      </c>
    </row>
    <row r="15438" spans="1:5" hidden="1" x14ac:dyDescent="0.2">
      <c r="A15438" s="94" t="s">
        <v>41597</v>
      </c>
      <c r="B15438" t="s">
        <v>41598</v>
      </c>
      <c r="C15438" t="s">
        <v>243</v>
      </c>
      <c r="D15438">
        <v>352.9</v>
      </c>
      <c r="E15438" t="s">
        <v>30879</v>
      </c>
    </row>
    <row r="15439" spans="1:5" hidden="1" x14ac:dyDescent="0.2">
      <c r="A15439" s="94" t="s">
        <v>41701</v>
      </c>
      <c r="B15439" t="s">
        <v>41702</v>
      </c>
      <c r="C15439" t="s">
        <v>243</v>
      </c>
      <c r="D15439">
        <v>118.95</v>
      </c>
      <c r="E15439" t="s">
        <v>30879</v>
      </c>
    </row>
    <row r="15440" spans="1:5" hidden="1" x14ac:dyDescent="0.2">
      <c r="A15440" s="94" t="s">
        <v>6167</v>
      </c>
      <c r="B15440" t="s">
        <v>23710</v>
      </c>
      <c r="C15440" t="s">
        <v>243</v>
      </c>
      <c r="D15440">
        <v>42.26</v>
      </c>
      <c r="E15440" t="s">
        <v>30879</v>
      </c>
    </row>
    <row r="15441" spans="1:5" hidden="1" x14ac:dyDescent="0.2">
      <c r="A15441" s="94" t="s">
        <v>6168</v>
      </c>
      <c r="B15441" t="s">
        <v>6169</v>
      </c>
      <c r="C15441" t="s">
        <v>243</v>
      </c>
      <c r="D15441">
        <v>161.97999999999999</v>
      </c>
      <c r="E15441" t="s">
        <v>30879</v>
      </c>
    </row>
    <row r="15442" spans="1:5" hidden="1" x14ac:dyDescent="0.2">
      <c r="A15442" s="94" t="s">
        <v>41703</v>
      </c>
      <c r="B15442" t="s">
        <v>41704</v>
      </c>
      <c r="C15442" t="s">
        <v>243</v>
      </c>
      <c r="D15442">
        <v>196.27</v>
      </c>
      <c r="E15442" t="s">
        <v>30879</v>
      </c>
    </row>
    <row r="15443" spans="1:5" hidden="1" x14ac:dyDescent="0.2">
      <c r="A15443" s="94" t="s">
        <v>6170</v>
      </c>
      <c r="B15443" t="s">
        <v>6171</v>
      </c>
      <c r="C15443" t="s">
        <v>243</v>
      </c>
      <c r="D15443">
        <v>73.25</v>
      </c>
      <c r="E15443" t="s">
        <v>30879</v>
      </c>
    </row>
    <row r="15444" spans="1:5" hidden="1" x14ac:dyDescent="0.2">
      <c r="A15444" s="94" t="s">
        <v>6172</v>
      </c>
      <c r="B15444" t="s">
        <v>12672</v>
      </c>
      <c r="C15444" t="s">
        <v>243</v>
      </c>
      <c r="D15444">
        <v>90.29</v>
      </c>
      <c r="E15444" t="s">
        <v>30879</v>
      </c>
    </row>
    <row r="15445" spans="1:5" hidden="1" x14ac:dyDescent="0.2">
      <c r="A15445" s="94" t="s">
        <v>41707</v>
      </c>
      <c r="B15445" t="s">
        <v>41708</v>
      </c>
      <c r="C15445" t="s">
        <v>243</v>
      </c>
      <c r="D15445">
        <v>94.3</v>
      </c>
      <c r="E15445" t="s">
        <v>30879</v>
      </c>
    </row>
    <row r="15446" spans="1:5" hidden="1" x14ac:dyDescent="0.2">
      <c r="A15446" s="94" t="s">
        <v>41709</v>
      </c>
      <c r="B15446" t="s">
        <v>41710</v>
      </c>
      <c r="C15446" t="s">
        <v>243</v>
      </c>
      <c r="D15446">
        <v>47.15</v>
      </c>
      <c r="E15446" t="s">
        <v>30879</v>
      </c>
    </row>
    <row r="15447" spans="1:5" hidden="1" x14ac:dyDescent="0.2">
      <c r="A15447" s="94" t="s">
        <v>41711</v>
      </c>
      <c r="B15447" t="s">
        <v>41712</v>
      </c>
      <c r="C15447" t="s">
        <v>243</v>
      </c>
      <c r="D15447">
        <v>94.2</v>
      </c>
      <c r="E15447" t="s">
        <v>30879</v>
      </c>
    </row>
    <row r="15448" spans="1:5" hidden="1" x14ac:dyDescent="0.2">
      <c r="A15448" s="94" t="s">
        <v>4975</v>
      </c>
      <c r="B15448" t="s">
        <v>4976</v>
      </c>
      <c r="C15448" t="s">
        <v>243</v>
      </c>
      <c r="D15448">
        <v>82.03</v>
      </c>
      <c r="E15448" t="s">
        <v>30879</v>
      </c>
    </row>
    <row r="15449" spans="1:5" hidden="1" x14ac:dyDescent="0.2">
      <c r="A15449" s="94" t="s">
        <v>4977</v>
      </c>
      <c r="B15449" t="s">
        <v>4978</v>
      </c>
      <c r="C15449" t="s">
        <v>243</v>
      </c>
      <c r="D15449">
        <v>113.51</v>
      </c>
      <c r="E15449" t="s">
        <v>30879</v>
      </c>
    </row>
    <row r="15450" spans="1:5" hidden="1" x14ac:dyDescent="0.2">
      <c r="A15450" s="94" t="s">
        <v>41595</v>
      </c>
      <c r="B15450" t="s">
        <v>41596</v>
      </c>
      <c r="C15450" t="s">
        <v>243</v>
      </c>
      <c r="D15450">
        <v>74.34</v>
      </c>
      <c r="E15450" t="s">
        <v>30879</v>
      </c>
    </row>
    <row r="15451" spans="1:5" hidden="1" x14ac:dyDescent="0.2">
      <c r="A15451" s="94" t="s">
        <v>41599</v>
      </c>
      <c r="B15451" t="s">
        <v>41600</v>
      </c>
      <c r="C15451" t="s">
        <v>243</v>
      </c>
      <c r="D15451">
        <v>359.11</v>
      </c>
      <c r="E15451" t="s">
        <v>30879</v>
      </c>
    </row>
    <row r="15452" spans="1:5" hidden="1" x14ac:dyDescent="0.2">
      <c r="A15452" s="94" t="s">
        <v>41601</v>
      </c>
      <c r="B15452" t="s">
        <v>41602</v>
      </c>
      <c r="C15452" t="s">
        <v>243</v>
      </c>
      <c r="D15452">
        <v>336.31</v>
      </c>
      <c r="E15452" t="s">
        <v>30879</v>
      </c>
    </row>
    <row r="15453" spans="1:5" hidden="1" x14ac:dyDescent="0.2">
      <c r="A15453" s="94" t="s">
        <v>41603</v>
      </c>
      <c r="B15453" t="s">
        <v>41604</v>
      </c>
      <c r="C15453" t="s">
        <v>243</v>
      </c>
      <c r="D15453">
        <v>263.35000000000002</v>
      </c>
      <c r="E15453" t="s">
        <v>30879</v>
      </c>
    </row>
    <row r="15454" spans="1:5" hidden="1" x14ac:dyDescent="0.2">
      <c r="A15454" s="94" t="s">
        <v>41611</v>
      </c>
      <c r="B15454" t="s">
        <v>41612</v>
      </c>
      <c r="C15454" t="s">
        <v>243</v>
      </c>
      <c r="D15454">
        <v>274.75</v>
      </c>
      <c r="E15454" t="s">
        <v>30879</v>
      </c>
    </row>
    <row r="15455" spans="1:5" hidden="1" x14ac:dyDescent="0.2">
      <c r="A15455" s="94" t="s">
        <v>41609</v>
      </c>
      <c r="B15455" t="s">
        <v>41610</v>
      </c>
      <c r="C15455" t="s">
        <v>243</v>
      </c>
      <c r="D15455">
        <v>274.75</v>
      </c>
      <c r="E15455" t="s">
        <v>30879</v>
      </c>
    </row>
    <row r="15456" spans="1:5" hidden="1" x14ac:dyDescent="0.2">
      <c r="A15456" s="94" t="s">
        <v>12673</v>
      </c>
      <c r="B15456" t="s">
        <v>12674</v>
      </c>
      <c r="C15456" t="s">
        <v>243</v>
      </c>
      <c r="D15456">
        <v>364.5</v>
      </c>
      <c r="E15456" t="s">
        <v>30879</v>
      </c>
    </row>
    <row r="15457" spans="1:5" hidden="1" x14ac:dyDescent="0.2">
      <c r="A15457" s="94" t="s">
        <v>12675</v>
      </c>
      <c r="B15457" t="s">
        <v>12676</v>
      </c>
      <c r="C15457" t="s">
        <v>243</v>
      </c>
      <c r="D15457">
        <v>358.72</v>
      </c>
      <c r="E15457" t="s">
        <v>30879</v>
      </c>
    </row>
    <row r="15458" spans="1:5" hidden="1" x14ac:dyDescent="0.2">
      <c r="A15458" s="94" t="s">
        <v>12677</v>
      </c>
      <c r="B15458" t="s">
        <v>12678</v>
      </c>
      <c r="C15458" t="s">
        <v>243</v>
      </c>
      <c r="D15458">
        <v>420.05</v>
      </c>
      <c r="E15458" t="s">
        <v>30879</v>
      </c>
    </row>
    <row r="15459" spans="1:5" hidden="1" x14ac:dyDescent="0.2">
      <c r="A15459" s="94" t="s">
        <v>6173</v>
      </c>
      <c r="B15459" t="s">
        <v>6174</v>
      </c>
      <c r="C15459" t="s">
        <v>243</v>
      </c>
      <c r="D15459">
        <v>318.91000000000003</v>
      </c>
      <c r="E15459" t="s">
        <v>30879</v>
      </c>
    </row>
    <row r="15460" spans="1:5" hidden="1" x14ac:dyDescent="0.2">
      <c r="A15460" s="94" t="s">
        <v>23711</v>
      </c>
      <c r="B15460" t="s">
        <v>23712</v>
      </c>
      <c r="C15460" t="s">
        <v>243</v>
      </c>
      <c r="D15460">
        <v>370.28</v>
      </c>
      <c r="E15460" t="s">
        <v>30879</v>
      </c>
    </row>
    <row r="15461" spans="1:5" hidden="1" x14ac:dyDescent="0.2">
      <c r="A15461" s="94" t="s">
        <v>12679</v>
      </c>
      <c r="B15461" t="s">
        <v>12680</v>
      </c>
      <c r="C15461" t="s">
        <v>243</v>
      </c>
      <c r="D15461">
        <v>260.35000000000002</v>
      </c>
      <c r="E15461" t="s">
        <v>30879</v>
      </c>
    </row>
    <row r="15462" spans="1:5" hidden="1" x14ac:dyDescent="0.2">
      <c r="A15462" s="94" t="s">
        <v>12681</v>
      </c>
      <c r="B15462" t="s">
        <v>12682</v>
      </c>
      <c r="C15462" t="s">
        <v>243</v>
      </c>
      <c r="D15462">
        <v>243</v>
      </c>
      <c r="E15462" t="s">
        <v>30879</v>
      </c>
    </row>
    <row r="15463" spans="1:5" hidden="1" x14ac:dyDescent="0.2">
      <c r="A15463" s="94" t="s">
        <v>12683</v>
      </c>
      <c r="B15463" t="s">
        <v>12684</v>
      </c>
      <c r="C15463" t="s">
        <v>243</v>
      </c>
      <c r="D15463">
        <v>289.27999999999997</v>
      </c>
      <c r="E15463" t="s">
        <v>30879</v>
      </c>
    </row>
    <row r="15464" spans="1:5" hidden="1" x14ac:dyDescent="0.2">
      <c r="A15464" s="94" t="s">
        <v>12685</v>
      </c>
      <c r="B15464" t="s">
        <v>12686</v>
      </c>
      <c r="C15464" t="s">
        <v>243</v>
      </c>
      <c r="D15464">
        <v>260.35000000000002</v>
      </c>
      <c r="E15464" t="s">
        <v>30879</v>
      </c>
    </row>
    <row r="15465" spans="1:5" hidden="1" x14ac:dyDescent="0.2">
      <c r="A15465" s="94" t="s">
        <v>6813</v>
      </c>
      <c r="B15465" t="s">
        <v>6814</v>
      </c>
      <c r="C15465" t="s">
        <v>243</v>
      </c>
      <c r="D15465">
        <v>176.4</v>
      </c>
      <c r="E15465" t="s">
        <v>30879</v>
      </c>
    </row>
    <row r="15466" spans="1:5" hidden="1" x14ac:dyDescent="0.2">
      <c r="A15466" s="94" t="s">
        <v>41654</v>
      </c>
      <c r="B15466" t="s">
        <v>41655</v>
      </c>
      <c r="C15466" t="s">
        <v>243</v>
      </c>
      <c r="D15466">
        <v>399.54</v>
      </c>
      <c r="E15466" t="s">
        <v>30879</v>
      </c>
    </row>
    <row r="15467" spans="1:5" hidden="1" x14ac:dyDescent="0.2">
      <c r="A15467" s="94" t="s">
        <v>41660</v>
      </c>
      <c r="B15467" t="s">
        <v>41661</v>
      </c>
      <c r="C15467" t="s">
        <v>243</v>
      </c>
      <c r="D15467">
        <v>355.08</v>
      </c>
      <c r="E15467" t="s">
        <v>30879</v>
      </c>
    </row>
    <row r="15468" spans="1:5" hidden="1" x14ac:dyDescent="0.2">
      <c r="A15468" s="94" t="s">
        <v>6175</v>
      </c>
      <c r="B15468" t="s">
        <v>23713</v>
      </c>
      <c r="C15468" t="s">
        <v>243</v>
      </c>
      <c r="D15468">
        <v>368.01</v>
      </c>
      <c r="E15468" t="s">
        <v>30879</v>
      </c>
    </row>
    <row r="15469" spans="1:5" hidden="1" x14ac:dyDescent="0.2">
      <c r="A15469" s="94" t="s">
        <v>6815</v>
      </c>
      <c r="B15469" t="s">
        <v>23714</v>
      </c>
      <c r="C15469" t="s">
        <v>243</v>
      </c>
      <c r="D15469">
        <v>443.94</v>
      </c>
      <c r="E15469" t="s">
        <v>30879</v>
      </c>
    </row>
    <row r="15470" spans="1:5" hidden="1" x14ac:dyDescent="0.2">
      <c r="A15470" s="94" t="s">
        <v>6816</v>
      </c>
      <c r="B15470" t="s">
        <v>23715</v>
      </c>
      <c r="C15470" t="s">
        <v>243</v>
      </c>
      <c r="D15470">
        <v>373.85</v>
      </c>
      <c r="E15470" t="s">
        <v>30879</v>
      </c>
    </row>
    <row r="15471" spans="1:5" hidden="1" x14ac:dyDescent="0.2">
      <c r="A15471" s="94" t="s">
        <v>6176</v>
      </c>
      <c r="B15471" t="s">
        <v>23716</v>
      </c>
      <c r="C15471" t="s">
        <v>243</v>
      </c>
      <c r="D15471">
        <v>315.44</v>
      </c>
      <c r="E15471" t="s">
        <v>30879</v>
      </c>
    </row>
    <row r="15472" spans="1:5" hidden="1" x14ac:dyDescent="0.2">
      <c r="A15472" s="94" t="s">
        <v>6177</v>
      </c>
      <c r="B15472" t="s">
        <v>23717</v>
      </c>
      <c r="C15472" t="s">
        <v>243</v>
      </c>
      <c r="D15472">
        <v>350.48</v>
      </c>
      <c r="E15472" t="s">
        <v>30879</v>
      </c>
    </row>
    <row r="15473" spans="1:5" hidden="1" x14ac:dyDescent="0.2">
      <c r="A15473" s="94" t="s">
        <v>6178</v>
      </c>
      <c r="B15473" t="s">
        <v>23718</v>
      </c>
      <c r="C15473" t="s">
        <v>243</v>
      </c>
      <c r="D15473">
        <v>321.27</v>
      </c>
      <c r="E15473" t="s">
        <v>30879</v>
      </c>
    </row>
    <row r="15474" spans="1:5" hidden="1" x14ac:dyDescent="0.2">
      <c r="A15474" s="94" t="s">
        <v>41647</v>
      </c>
      <c r="B15474" t="s">
        <v>41648</v>
      </c>
      <c r="C15474" t="s">
        <v>243</v>
      </c>
      <c r="D15474">
        <v>56.27</v>
      </c>
      <c r="E15474" t="s">
        <v>30879</v>
      </c>
    </row>
    <row r="15475" spans="1:5" hidden="1" x14ac:dyDescent="0.2">
      <c r="A15475" s="94" t="s">
        <v>41650</v>
      </c>
      <c r="B15475" t="s">
        <v>41651</v>
      </c>
      <c r="C15475" t="s">
        <v>243</v>
      </c>
      <c r="D15475">
        <v>54.95</v>
      </c>
      <c r="E15475" t="s">
        <v>30879</v>
      </c>
    </row>
    <row r="15476" spans="1:5" hidden="1" x14ac:dyDescent="0.2">
      <c r="A15476" s="94" t="s">
        <v>4979</v>
      </c>
      <c r="B15476" t="s">
        <v>4980</v>
      </c>
      <c r="C15476" t="s">
        <v>243</v>
      </c>
      <c r="D15476">
        <v>16.41</v>
      </c>
      <c r="E15476" t="s">
        <v>30879</v>
      </c>
    </row>
    <row r="15477" spans="1:5" hidden="1" x14ac:dyDescent="0.2">
      <c r="A15477" s="94" t="s">
        <v>4981</v>
      </c>
      <c r="B15477" t="s">
        <v>41649</v>
      </c>
      <c r="C15477" t="s">
        <v>243</v>
      </c>
      <c r="D15477">
        <v>41.42</v>
      </c>
      <c r="E15477" t="s">
        <v>30879</v>
      </c>
    </row>
    <row r="15478" spans="1:5" hidden="1" x14ac:dyDescent="0.2">
      <c r="A15478" s="94" t="s">
        <v>4982</v>
      </c>
      <c r="B15478" t="s">
        <v>4983</v>
      </c>
      <c r="C15478" t="s">
        <v>243</v>
      </c>
      <c r="D15478">
        <v>28.45</v>
      </c>
      <c r="E15478" t="s">
        <v>30879</v>
      </c>
    </row>
    <row r="15479" spans="1:5" hidden="1" x14ac:dyDescent="0.2">
      <c r="A15479" s="94" t="s">
        <v>4984</v>
      </c>
      <c r="B15479" t="s">
        <v>4985</v>
      </c>
      <c r="C15479" t="s">
        <v>243</v>
      </c>
      <c r="D15479">
        <v>32.17</v>
      </c>
      <c r="E15479" t="s">
        <v>30879</v>
      </c>
    </row>
    <row r="15480" spans="1:5" hidden="1" x14ac:dyDescent="0.2">
      <c r="A15480" s="94" t="s">
        <v>6817</v>
      </c>
      <c r="B15480" t="s">
        <v>6818</v>
      </c>
      <c r="C15480" t="s">
        <v>243</v>
      </c>
      <c r="D15480">
        <v>35.840000000000003</v>
      </c>
      <c r="E15480" t="s">
        <v>30879</v>
      </c>
    </row>
    <row r="15481" spans="1:5" hidden="1" x14ac:dyDescent="0.2">
      <c r="A15481" s="94" t="s">
        <v>41587</v>
      </c>
      <c r="B15481" t="s">
        <v>41588</v>
      </c>
      <c r="C15481" t="s">
        <v>243</v>
      </c>
      <c r="D15481">
        <v>38.74</v>
      </c>
      <c r="E15481" t="s">
        <v>30879</v>
      </c>
    </row>
    <row r="15482" spans="1:5" hidden="1" x14ac:dyDescent="0.2">
      <c r="A15482" s="94" t="s">
        <v>6819</v>
      </c>
      <c r="B15482" t="s">
        <v>6820</v>
      </c>
      <c r="C15482" t="s">
        <v>243</v>
      </c>
      <c r="D15482">
        <v>11.88</v>
      </c>
      <c r="E15482" t="s">
        <v>30879</v>
      </c>
    </row>
    <row r="15483" spans="1:5" hidden="1" x14ac:dyDescent="0.2">
      <c r="A15483" s="94" t="s">
        <v>6821</v>
      </c>
      <c r="B15483" t="s">
        <v>6822</v>
      </c>
      <c r="C15483" t="s">
        <v>243</v>
      </c>
      <c r="D15483">
        <v>21.77</v>
      </c>
      <c r="E15483" t="s">
        <v>30879</v>
      </c>
    </row>
    <row r="15484" spans="1:5" hidden="1" x14ac:dyDescent="0.2">
      <c r="A15484" s="94" t="s">
        <v>12687</v>
      </c>
      <c r="B15484" t="s">
        <v>12688</v>
      </c>
      <c r="C15484" t="s">
        <v>243</v>
      </c>
      <c r="D15484">
        <v>25.96</v>
      </c>
      <c r="E15484" t="s">
        <v>30879</v>
      </c>
    </row>
    <row r="15485" spans="1:5" hidden="1" x14ac:dyDescent="0.2">
      <c r="A15485" s="94" t="s">
        <v>6179</v>
      </c>
      <c r="B15485" t="s">
        <v>6180</v>
      </c>
      <c r="C15485" t="s">
        <v>243</v>
      </c>
      <c r="D15485">
        <v>17.22</v>
      </c>
      <c r="E15485" t="s">
        <v>30879</v>
      </c>
    </row>
    <row r="15486" spans="1:5" hidden="1" x14ac:dyDescent="0.2">
      <c r="A15486" s="94" t="s">
        <v>6181</v>
      </c>
      <c r="B15486" t="s">
        <v>6182</v>
      </c>
      <c r="C15486" t="s">
        <v>243</v>
      </c>
      <c r="D15486">
        <v>17.350000000000001</v>
      </c>
      <c r="E15486" t="s">
        <v>30879</v>
      </c>
    </row>
    <row r="15487" spans="1:5" hidden="1" x14ac:dyDescent="0.2">
      <c r="A15487" s="94" t="s">
        <v>6183</v>
      </c>
      <c r="B15487" t="s">
        <v>6184</v>
      </c>
      <c r="C15487" t="s">
        <v>243</v>
      </c>
      <c r="D15487">
        <v>15.84</v>
      </c>
      <c r="E15487" t="s">
        <v>30879</v>
      </c>
    </row>
    <row r="15488" spans="1:5" hidden="1" x14ac:dyDescent="0.2">
      <c r="A15488" s="94" t="s">
        <v>41713</v>
      </c>
      <c r="B15488" t="s">
        <v>41714</v>
      </c>
      <c r="C15488" t="s">
        <v>243</v>
      </c>
      <c r="D15488">
        <v>37.11</v>
      </c>
      <c r="E15488" t="s">
        <v>30879</v>
      </c>
    </row>
    <row r="15489" spans="1:5" hidden="1" x14ac:dyDescent="0.2">
      <c r="A15489" s="94" t="s">
        <v>41715</v>
      </c>
      <c r="B15489" t="s">
        <v>41716</v>
      </c>
      <c r="C15489" t="s">
        <v>243</v>
      </c>
      <c r="D15489">
        <v>39.97</v>
      </c>
      <c r="E15489" t="s">
        <v>30879</v>
      </c>
    </row>
    <row r="15490" spans="1:5" hidden="1" x14ac:dyDescent="0.2">
      <c r="A15490" s="94" t="s">
        <v>6185</v>
      </c>
      <c r="B15490" t="s">
        <v>6186</v>
      </c>
      <c r="C15490" t="s">
        <v>243</v>
      </c>
      <c r="D15490">
        <v>11.84</v>
      </c>
      <c r="E15490" t="s">
        <v>30879</v>
      </c>
    </row>
    <row r="15491" spans="1:5" hidden="1" x14ac:dyDescent="0.2">
      <c r="A15491" s="94" t="s">
        <v>6187</v>
      </c>
      <c r="B15491" t="s">
        <v>6188</v>
      </c>
      <c r="C15491" t="s">
        <v>243</v>
      </c>
      <c r="D15491">
        <v>22.99</v>
      </c>
      <c r="E15491" t="s">
        <v>30879</v>
      </c>
    </row>
    <row r="15492" spans="1:5" hidden="1" x14ac:dyDescent="0.2">
      <c r="A15492" s="94" t="s">
        <v>41717</v>
      </c>
      <c r="B15492" t="s">
        <v>41718</v>
      </c>
      <c r="C15492" t="s">
        <v>243</v>
      </c>
      <c r="D15492">
        <v>28.55</v>
      </c>
      <c r="E15492" t="s">
        <v>30879</v>
      </c>
    </row>
    <row r="15493" spans="1:5" hidden="1" x14ac:dyDescent="0.2">
      <c r="A15493" s="94" t="s">
        <v>6189</v>
      </c>
      <c r="B15493" t="s">
        <v>23719</v>
      </c>
      <c r="C15493" t="s">
        <v>243</v>
      </c>
      <c r="D15493">
        <v>16.23</v>
      </c>
      <c r="E15493" t="s">
        <v>30879</v>
      </c>
    </row>
    <row r="15494" spans="1:5" hidden="1" x14ac:dyDescent="0.2">
      <c r="A15494" s="94" t="s">
        <v>6190</v>
      </c>
      <c r="B15494" t="s">
        <v>6191</v>
      </c>
      <c r="C15494" t="s">
        <v>243</v>
      </c>
      <c r="D15494">
        <v>17.34</v>
      </c>
      <c r="E15494" t="s">
        <v>30879</v>
      </c>
    </row>
    <row r="15495" spans="1:5" hidden="1" x14ac:dyDescent="0.2">
      <c r="A15495" s="94" t="s">
        <v>6192</v>
      </c>
      <c r="B15495" t="s">
        <v>6193</v>
      </c>
      <c r="C15495" t="s">
        <v>243</v>
      </c>
      <c r="D15495">
        <v>15.77</v>
      </c>
      <c r="E15495" t="s">
        <v>30879</v>
      </c>
    </row>
    <row r="15496" spans="1:5" hidden="1" x14ac:dyDescent="0.2">
      <c r="A15496" s="94" t="s">
        <v>12689</v>
      </c>
      <c r="B15496" t="s">
        <v>12690</v>
      </c>
      <c r="C15496" t="s">
        <v>243</v>
      </c>
      <c r="D15496">
        <v>77.52</v>
      </c>
      <c r="E15496" t="s">
        <v>30879</v>
      </c>
    </row>
    <row r="15497" spans="1:5" hidden="1" x14ac:dyDescent="0.2">
      <c r="A15497" s="94" t="s">
        <v>12691</v>
      </c>
      <c r="B15497" t="s">
        <v>12692</v>
      </c>
      <c r="C15497" t="s">
        <v>243</v>
      </c>
      <c r="D15497">
        <v>30.78</v>
      </c>
      <c r="E15497" t="s">
        <v>30879</v>
      </c>
    </row>
    <row r="15498" spans="1:5" hidden="1" x14ac:dyDescent="0.2">
      <c r="A15498" s="94" t="s">
        <v>12693</v>
      </c>
      <c r="B15498" t="s">
        <v>12694</v>
      </c>
      <c r="C15498" t="s">
        <v>243</v>
      </c>
      <c r="D15498">
        <v>101.46</v>
      </c>
      <c r="E15498" t="s">
        <v>30879</v>
      </c>
    </row>
    <row r="15499" spans="1:5" hidden="1" x14ac:dyDescent="0.2">
      <c r="A15499" s="94" t="s">
        <v>41719</v>
      </c>
      <c r="B15499" t="s">
        <v>41720</v>
      </c>
      <c r="C15499" t="s">
        <v>243</v>
      </c>
      <c r="D15499">
        <v>55.86</v>
      </c>
      <c r="E15499" t="s">
        <v>30879</v>
      </c>
    </row>
    <row r="15500" spans="1:5" hidden="1" x14ac:dyDescent="0.2">
      <c r="A15500" s="94" t="s">
        <v>12695</v>
      </c>
      <c r="B15500" t="s">
        <v>12696</v>
      </c>
      <c r="C15500" t="s">
        <v>243</v>
      </c>
      <c r="D15500">
        <v>60.42</v>
      </c>
      <c r="E15500" t="s">
        <v>30879</v>
      </c>
    </row>
    <row r="15501" spans="1:5" hidden="1" x14ac:dyDescent="0.2">
      <c r="A15501" s="94" t="s">
        <v>6194</v>
      </c>
      <c r="B15501" t="s">
        <v>6195</v>
      </c>
      <c r="C15501" t="s">
        <v>243</v>
      </c>
      <c r="D15501">
        <v>318.91000000000003</v>
      </c>
      <c r="E15501" t="s">
        <v>30879</v>
      </c>
    </row>
    <row r="15502" spans="1:5" hidden="1" x14ac:dyDescent="0.2">
      <c r="A15502" s="94" t="s">
        <v>12697</v>
      </c>
      <c r="B15502" t="s">
        <v>12698</v>
      </c>
      <c r="C15502" t="s">
        <v>243</v>
      </c>
      <c r="D15502">
        <v>353.41</v>
      </c>
      <c r="E15502" t="s">
        <v>30879</v>
      </c>
    </row>
    <row r="15503" spans="1:5" hidden="1" x14ac:dyDescent="0.2">
      <c r="A15503" s="94" t="s">
        <v>12699</v>
      </c>
      <c r="B15503" t="s">
        <v>12700</v>
      </c>
      <c r="C15503" t="s">
        <v>243</v>
      </c>
      <c r="D15503">
        <v>413.84</v>
      </c>
      <c r="E15503" t="s">
        <v>30879</v>
      </c>
    </row>
    <row r="15504" spans="1:5" hidden="1" x14ac:dyDescent="0.2">
      <c r="A15504" s="94" t="s">
        <v>4986</v>
      </c>
      <c r="B15504" t="s">
        <v>4987</v>
      </c>
      <c r="C15504" t="s">
        <v>243</v>
      </c>
      <c r="D15504">
        <v>162.96</v>
      </c>
      <c r="E15504" t="s">
        <v>30879</v>
      </c>
    </row>
    <row r="15505" spans="1:5" hidden="1" x14ac:dyDescent="0.2">
      <c r="A15505" s="94" t="s">
        <v>4988</v>
      </c>
      <c r="B15505" t="s">
        <v>4989</v>
      </c>
      <c r="C15505" t="s">
        <v>243</v>
      </c>
      <c r="D15505">
        <v>175.5</v>
      </c>
      <c r="E15505" t="s">
        <v>30879</v>
      </c>
    </row>
    <row r="15506" spans="1:5" hidden="1" x14ac:dyDescent="0.2">
      <c r="A15506" s="94" t="s">
        <v>4990</v>
      </c>
      <c r="B15506" t="s">
        <v>41623</v>
      </c>
      <c r="C15506" t="s">
        <v>243</v>
      </c>
      <c r="D15506">
        <v>176.4</v>
      </c>
      <c r="E15506" t="s">
        <v>30879</v>
      </c>
    </row>
    <row r="15507" spans="1:5" hidden="1" x14ac:dyDescent="0.2">
      <c r="A15507" s="94" t="s">
        <v>23720</v>
      </c>
      <c r="B15507" t="s">
        <v>41622</v>
      </c>
      <c r="C15507" t="s">
        <v>243</v>
      </c>
      <c r="D15507">
        <v>311.23</v>
      </c>
      <c r="E15507" t="s">
        <v>30879</v>
      </c>
    </row>
    <row r="15508" spans="1:5" hidden="1" x14ac:dyDescent="0.2">
      <c r="A15508" s="94" t="s">
        <v>4991</v>
      </c>
      <c r="B15508" t="s">
        <v>41621</v>
      </c>
      <c r="C15508" t="s">
        <v>243</v>
      </c>
      <c r="D15508">
        <v>175.5</v>
      </c>
      <c r="E15508" t="s">
        <v>30879</v>
      </c>
    </row>
    <row r="15509" spans="1:5" hidden="1" x14ac:dyDescent="0.2">
      <c r="A15509" s="94" t="s">
        <v>41619</v>
      </c>
      <c r="B15509" t="s">
        <v>41620</v>
      </c>
      <c r="C15509" t="s">
        <v>243</v>
      </c>
      <c r="D15509">
        <v>311.23</v>
      </c>
      <c r="E15509" t="s">
        <v>30879</v>
      </c>
    </row>
    <row r="15510" spans="1:5" hidden="1" x14ac:dyDescent="0.2">
      <c r="A15510" s="94" t="s">
        <v>4992</v>
      </c>
      <c r="B15510" t="s">
        <v>4993</v>
      </c>
      <c r="C15510" t="s">
        <v>243</v>
      </c>
      <c r="D15510">
        <v>308.04000000000002</v>
      </c>
      <c r="E15510" t="s">
        <v>30879</v>
      </c>
    </row>
    <row r="15511" spans="1:5" hidden="1" x14ac:dyDescent="0.2">
      <c r="A15511" s="94" t="s">
        <v>41615</v>
      </c>
      <c r="B15511" t="s">
        <v>41616</v>
      </c>
      <c r="C15511" t="s">
        <v>243</v>
      </c>
      <c r="D15511">
        <v>454.88</v>
      </c>
      <c r="E15511" t="s">
        <v>30879</v>
      </c>
    </row>
    <row r="15512" spans="1:5" hidden="1" x14ac:dyDescent="0.2">
      <c r="A15512" s="94" t="s">
        <v>41617</v>
      </c>
      <c r="B15512" t="s">
        <v>41618</v>
      </c>
      <c r="C15512" t="s">
        <v>243</v>
      </c>
      <c r="D15512">
        <v>311.23</v>
      </c>
      <c r="E15512" t="s">
        <v>30879</v>
      </c>
    </row>
    <row r="15513" spans="1:5" hidden="1" x14ac:dyDescent="0.2">
      <c r="A15513" s="94" t="s">
        <v>6196</v>
      </c>
      <c r="B15513" t="s">
        <v>6197</v>
      </c>
      <c r="C15513" t="s">
        <v>243</v>
      </c>
      <c r="D15513">
        <v>188.64</v>
      </c>
      <c r="E15513" t="s">
        <v>30879</v>
      </c>
    </row>
    <row r="15514" spans="1:5" hidden="1" x14ac:dyDescent="0.2">
      <c r="A15514" s="94" t="s">
        <v>6198</v>
      </c>
      <c r="B15514" t="s">
        <v>6199</v>
      </c>
      <c r="C15514" t="s">
        <v>243</v>
      </c>
      <c r="D15514">
        <v>206.64</v>
      </c>
      <c r="E15514" t="s">
        <v>30879</v>
      </c>
    </row>
    <row r="15515" spans="1:5" hidden="1" x14ac:dyDescent="0.2">
      <c r="A15515" s="94" t="s">
        <v>6200</v>
      </c>
      <c r="B15515" t="s">
        <v>6201</v>
      </c>
      <c r="C15515" t="s">
        <v>243</v>
      </c>
      <c r="D15515">
        <v>206.64</v>
      </c>
      <c r="E15515" t="s">
        <v>30879</v>
      </c>
    </row>
    <row r="15516" spans="1:5" hidden="1" x14ac:dyDescent="0.2">
      <c r="A15516" s="94" t="s">
        <v>41739</v>
      </c>
      <c r="B15516" t="s">
        <v>41740</v>
      </c>
      <c r="C15516" t="s">
        <v>243</v>
      </c>
      <c r="D15516">
        <v>6.18</v>
      </c>
      <c r="E15516" t="s">
        <v>30879</v>
      </c>
    </row>
    <row r="15517" spans="1:5" hidden="1" x14ac:dyDescent="0.2">
      <c r="A15517" s="94" t="s">
        <v>41741</v>
      </c>
      <c r="B15517" t="s">
        <v>41742</v>
      </c>
      <c r="C15517" t="s">
        <v>243</v>
      </c>
      <c r="D15517">
        <v>6.61</v>
      </c>
      <c r="E15517" t="s">
        <v>30879</v>
      </c>
    </row>
    <row r="15518" spans="1:5" hidden="1" x14ac:dyDescent="0.2">
      <c r="A15518" s="94" t="s">
        <v>12701</v>
      </c>
      <c r="B15518" t="s">
        <v>12702</v>
      </c>
      <c r="C15518" t="s">
        <v>1195</v>
      </c>
      <c r="D15518">
        <v>5.16</v>
      </c>
      <c r="E15518" t="s">
        <v>30879</v>
      </c>
    </row>
    <row r="15519" spans="1:5" hidden="1" x14ac:dyDescent="0.2">
      <c r="A15519" s="94" t="s">
        <v>41822</v>
      </c>
      <c r="B15519" t="s">
        <v>41823</v>
      </c>
      <c r="C15519" t="s">
        <v>1195</v>
      </c>
      <c r="D15519">
        <v>6.25</v>
      </c>
      <c r="E15519" t="s">
        <v>30879</v>
      </c>
    </row>
    <row r="15520" spans="1:5" hidden="1" x14ac:dyDescent="0.2">
      <c r="A15520" s="94" t="s">
        <v>41832</v>
      </c>
      <c r="B15520" t="s">
        <v>41833</v>
      </c>
      <c r="C15520" t="s">
        <v>1195</v>
      </c>
      <c r="D15520">
        <v>8.4600000000000009</v>
      </c>
      <c r="E15520" t="s">
        <v>30879</v>
      </c>
    </row>
    <row r="15521" spans="1:5" hidden="1" x14ac:dyDescent="0.2">
      <c r="A15521" s="94" t="s">
        <v>12703</v>
      </c>
      <c r="B15521" t="s">
        <v>12704</v>
      </c>
      <c r="C15521" t="s">
        <v>243</v>
      </c>
      <c r="D15521">
        <v>12.04</v>
      </c>
      <c r="E15521" t="s">
        <v>30879</v>
      </c>
    </row>
    <row r="15522" spans="1:5" hidden="1" x14ac:dyDescent="0.2">
      <c r="A15522" s="94" t="s">
        <v>41834</v>
      </c>
      <c r="B15522" t="s">
        <v>41835</v>
      </c>
      <c r="C15522" t="s">
        <v>243</v>
      </c>
      <c r="D15522">
        <v>13.15</v>
      </c>
      <c r="E15522" t="s">
        <v>30879</v>
      </c>
    </row>
    <row r="15523" spans="1:5" hidden="1" x14ac:dyDescent="0.2">
      <c r="A15523" s="94" t="s">
        <v>23721</v>
      </c>
      <c r="B15523" t="s">
        <v>23722</v>
      </c>
      <c r="C15523" t="s">
        <v>243</v>
      </c>
      <c r="D15523">
        <v>11.98</v>
      </c>
      <c r="E15523" t="s">
        <v>30879</v>
      </c>
    </row>
    <row r="15524" spans="1:5" hidden="1" x14ac:dyDescent="0.2">
      <c r="A15524" s="94" t="s">
        <v>41836</v>
      </c>
      <c r="B15524" t="s">
        <v>41837</v>
      </c>
      <c r="C15524" t="s">
        <v>243</v>
      </c>
      <c r="D15524">
        <v>10.39</v>
      </c>
      <c r="E15524" t="s">
        <v>30879</v>
      </c>
    </row>
    <row r="15525" spans="1:5" hidden="1" x14ac:dyDescent="0.2">
      <c r="A15525" s="94" t="s">
        <v>41806</v>
      </c>
      <c r="B15525" t="s">
        <v>41807</v>
      </c>
      <c r="C15525" t="s">
        <v>8107</v>
      </c>
      <c r="D15525">
        <v>20.58</v>
      </c>
      <c r="E15525" t="s">
        <v>30879</v>
      </c>
    </row>
    <row r="15526" spans="1:5" hidden="1" x14ac:dyDescent="0.2">
      <c r="A15526" s="94" t="s">
        <v>41808</v>
      </c>
      <c r="B15526" t="s">
        <v>41809</v>
      </c>
      <c r="C15526" t="s">
        <v>8107</v>
      </c>
      <c r="D15526">
        <v>23.04</v>
      </c>
      <c r="E15526" t="s">
        <v>30879</v>
      </c>
    </row>
    <row r="15527" spans="1:5" hidden="1" x14ac:dyDescent="0.2">
      <c r="A15527" s="94" t="s">
        <v>41810</v>
      </c>
      <c r="B15527" t="s">
        <v>41811</v>
      </c>
      <c r="C15527" t="s">
        <v>8107</v>
      </c>
      <c r="D15527">
        <v>24.93</v>
      </c>
      <c r="E15527" t="s">
        <v>30879</v>
      </c>
    </row>
    <row r="15528" spans="1:5" hidden="1" x14ac:dyDescent="0.2">
      <c r="A15528" s="94" t="s">
        <v>41804</v>
      </c>
      <c r="B15528" t="s">
        <v>41805</v>
      </c>
      <c r="C15528" t="s">
        <v>243</v>
      </c>
      <c r="D15528">
        <v>6.54</v>
      </c>
      <c r="E15528" t="s">
        <v>30879</v>
      </c>
    </row>
    <row r="15529" spans="1:5" hidden="1" x14ac:dyDescent="0.2">
      <c r="A15529" s="94" t="s">
        <v>41824</v>
      </c>
      <c r="B15529" t="s">
        <v>41825</v>
      </c>
      <c r="C15529" t="s">
        <v>243</v>
      </c>
      <c r="D15529">
        <v>5.94</v>
      </c>
      <c r="E15529" t="s">
        <v>30879</v>
      </c>
    </row>
    <row r="15530" spans="1:5" hidden="1" x14ac:dyDescent="0.2">
      <c r="A15530" s="94" t="s">
        <v>12705</v>
      </c>
      <c r="B15530" t="s">
        <v>41828</v>
      </c>
      <c r="C15530" t="s">
        <v>1195</v>
      </c>
      <c r="D15530">
        <v>5.21</v>
      </c>
      <c r="E15530" t="s">
        <v>30879</v>
      </c>
    </row>
    <row r="15531" spans="1:5" hidden="1" x14ac:dyDescent="0.2">
      <c r="A15531" s="94" t="s">
        <v>41826</v>
      </c>
      <c r="B15531" t="s">
        <v>41827</v>
      </c>
      <c r="C15531" t="s">
        <v>243</v>
      </c>
      <c r="D15531">
        <v>5.94</v>
      </c>
      <c r="E15531" t="s">
        <v>30879</v>
      </c>
    </row>
    <row r="15532" spans="1:5" hidden="1" x14ac:dyDescent="0.2">
      <c r="A15532" s="94" t="s">
        <v>23723</v>
      </c>
      <c r="B15532" t="s">
        <v>41829</v>
      </c>
      <c r="C15532" t="s">
        <v>1195</v>
      </c>
      <c r="D15532">
        <v>12.34</v>
      </c>
      <c r="E15532" t="s">
        <v>30879</v>
      </c>
    </row>
    <row r="15533" spans="1:5" hidden="1" x14ac:dyDescent="0.2">
      <c r="A15533" s="94" t="s">
        <v>23724</v>
      </c>
      <c r="B15533" t="s">
        <v>23725</v>
      </c>
      <c r="C15533" t="s">
        <v>8107</v>
      </c>
      <c r="D15533">
        <v>11.58</v>
      </c>
      <c r="E15533" t="s">
        <v>30879</v>
      </c>
    </row>
    <row r="15534" spans="1:5" hidden="1" x14ac:dyDescent="0.2">
      <c r="A15534" s="94" t="s">
        <v>23726</v>
      </c>
      <c r="B15534" t="s">
        <v>23727</v>
      </c>
      <c r="C15534" t="s">
        <v>8107</v>
      </c>
      <c r="D15534">
        <v>11.58</v>
      </c>
      <c r="E15534" t="s">
        <v>30879</v>
      </c>
    </row>
    <row r="15535" spans="1:5" hidden="1" x14ac:dyDescent="0.2">
      <c r="A15535" s="94" t="s">
        <v>23728</v>
      </c>
      <c r="B15535" t="s">
        <v>23729</v>
      </c>
      <c r="C15535" t="s">
        <v>8107</v>
      </c>
      <c r="D15535">
        <v>17.36</v>
      </c>
      <c r="E15535" t="s">
        <v>30879</v>
      </c>
    </row>
    <row r="15536" spans="1:5" hidden="1" x14ac:dyDescent="0.2">
      <c r="A15536" s="94" t="s">
        <v>41812</v>
      </c>
      <c r="B15536" t="s">
        <v>41813</v>
      </c>
      <c r="C15536" t="s">
        <v>8107</v>
      </c>
      <c r="D15536">
        <v>15.94</v>
      </c>
      <c r="E15536" t="s">
        <v>30879</v>
      </c>
    </row>
    <row r="15537" spans="1:5" hidden="1" x14ac:dyDescent="0.2">
      <c r="A15537" s="94" t="s">
        <v>41814</v>
      </c>
      <c r="B15537" t="s">
        <v>41815</v>
      </c>
      <c r="C15537" t="s">
        <v>8107</v>
      </c>
      <c r="D15537">
        <v>26.4</v>
      </c>
      <c r="E15537" t="s">
        <v>30879</v>
      </c>
    </row>
    <row r="15538" spans="1:5" hidden="1" x14ac:dyDescent="0.2">
      <c r="A15538" s="94" t="s">
        <v>23730</v>
      </c>
      <c r="B15538" t="s">
        <v>23731</v>
      </c>
      <c r="C15538" t="s">
        <v>8107</v>
      </c>
      <c r="D15538">
        <v>26.43</v>
      </c>
      <c r="E15538" t="s">
        <v>30879</v>
      </c>
    </row>
    <row r="15539" spans="1:5" hidden="1" x14ac:dyDescent="0.2">
      <c r="A15539" s="94" t="s">
        <v>12706</v>
      </c>
      <c r="B15539" t="s">
        <v>12707</v>
      </c>
      <c r="C15539" t="s">
        <v>8107</v>
      </c>
      <c r="D15539">
        <v>7.06</v>
      </c>
      <c r="E15539" t="s">
        <v>30879</v>
      </c>
    </row>
    <row r="15540" spans="1:5" hidden="1" x14ac:dyDescent="0.2">
      <c r="A15540" s="94" t="s">
        <v>41818</v>
      </c>
      <c r="B15540" t="s">
        <v>41819</v>
      </c>
      <c r="C15540" t="s">
        <v>8107</v>
      </c>
      <c r="D15540">
        <v>8.26</v>
      </c>
      <c r="E15540" t="s">
        <v>30879</v>
      </c>
    </row>
    <row r="15541" spans="1:5" hidden="1" x14ac:dyDescent="0.2">
      <c r="A15541" s="94" t="s">
        <v>41820</v>
      </c>
      <c r="B15541" t="s">
        <v>41821</v>
      </c>
      <c r="C15541" t="s">
        <v>8107</v>
      </c>
      <c r="D15541">
        <v>9.1199999999999992</v>
      </c>
      <c r="E15541" t="s">
        <v>30879</v>
      </c>
    </row>
    <row r="15542" spans="1:5" hidden="1" x14ac:dyDescent="0.2">
      <c r="A15542" s="94" t="s">
        <v>23732</v>
      </c>
      <c r="B15542" t="s">
        <v>23733</v>
      </c>
      <c r="C15542" t="s">
        <v>8107</v>
      </c>
      <c r="D15542">
        <v>9.1199999999999992</v>
      </c>
      <c r="E15542" t="s">
        <v>30879</v>
      </c>
    </row>
    <row r="15543" spans="1:5" hidden="1" x14ac:dyDescent="0.2">
      <c r="A15543" s="94" t="s">
        <v>41816</v>
      </c>
      <c r="B15543" t="s">
        <v>41817</v>
      </c>
      <c r="C15543" t="s">
        <v>8107</v>
      </c>
      <c r="D15543">
        <v>19.2</v>
      </c>
      <c r="E15543" t="s">
        <v>30879</v>
      </c>
    </row>
    <row r="15544" spans="1:5" hidden="1" x14ac:dyDescent="0.2">
      <c r="A15544" s="94" t="s">
        <v>41830</v>
      </c>
      <c r="B15544" t="s">
        <v>41831</v>
      </c>
      <c r="C15544" t="s">
        <v>8107</v>
      </c>
      <c r="D15544">
        <v>23.39</v>
      </c>
      <c r="E15544" t="s">
        <v>30879</v>
      </c>
    </row>
    <row r="15545" spans="1:5" hidden="1" x14ac:dyDescent="0.2">
      <c r="A15545" s="94" t="s">
        <v>41854</v>
      </c>
      <c r="B15545" t="s">
        <v>41855</v>
      </c>
      <c r="C15545" t="s">
        <v>243</v>
      </c>
      <c r="D15545">
        <v>34.82</v>
      </c>
      <c r="E15545" t="s">
        <v>30879</v>
      </c>
    </row>
    <row r="15546" spans="1:5" hidden="1" x14ac:dyDescent="0.2">
      <c r="A15546" s="94" t="s">
        <v>23734</v>
      </c>
      <c r="B15546" t="s">
        <v>23735</v>
      </c>
      <c r="C15546" t="s">
        <v>243</v>
      </c>
      <c r="D15546">
        <v>34.82</v>
      </c>
      <c r="E15546" t="s">
        <v>30879</v>
      </c>
    </row>
    <row r="15547" spans="1:5" hidden="1" x14ac:dyDescent="0.2">
      <c r="A15547" s="94" t="s">
        <v>41856</v>
      </c>
      <c r="B15547" t="s">
        <v>41857</v>
      </c>
      <c r="C15547" t="s">
        <v>243</v>
      </c>
      <c r="D15547">
        <v>50.3</v>
      </c>
      <c r="E15547" t="s">
        <v>30879</v>
      </c>
    </row>
    <row r="15548" spans="1:5" hidden="1" x14ac:dyDescent="0.2">
      <c r="A15548" s="94" t="s">
        <v>41860</v>
      </c>
      <c r="B15548" t="s">
        <v>41861</v>
      </c>
      <c r="C15548" t="s">
        <v>243</v>
      </c>
      <c r="D15548">
        <v>35.979999999999997</v>
      </c>
      <c r="E15548" t="s">
        <v>30879</v>
      </c>
    </row>
    <row r="15549" spans="1:5" hidden="1" x14ac:dyDescent="0.2">
      <c r="A15549" s="94" t="s">
        <v>23736</v>
      </c>
      <c r="B15549" t="s">
        <v>23737</v>
      </c>
      <c r="C15549" t="s">
        <v>243</v>
      </c>
      <c r="D15549">
        <v>24.76</v>
      </c>
      <c r="E15549" t="s">
        <v>30879</v>
      </c>
    </row>
    <row r="15550" spans="1:5" hidden="1" x14ac:dyDescent="0.2">
      <c r="A15550" s="94" t="s">
        <v>23738</v>
      </c>
      <c r="B15550" t="s">
        <v>23739</v>
      </c>
      <c r="C15550" t="s">
        <v>243</v>
      </c>
      <c r="D15550">
        <v>59.97</v>
      </c>
      <c r="E15550" t="s">
        <v>30879</v>
      </c>
    </row>
    <row r="15551" spans="1:5" hidden="1" x14ac:dyDescent="0.2">
      <c r="A15551" s="94" t="s">
        <v>41858</v>
      </c>
      <c r="B15551" t="s">
        <v>41859</v>
      </c>
      <c r="C15551" t="s">
        <v>243</v>
      </c>
      <c r="D15551">
        <v>38.700000000000003</v>
      </c>
      <c r="E15551" t="s">
        <v>30879</v>
      </c>
    </row>
    <row r="15552" spans="1:5" hidden="1" x14ac:dyDescent="0.2">
      <c r="A15552" s="94" t="s">
        <v>41743</v>
      </c>
      <c r="B15552" t="s">
        <v>41744</v>
      </c>
      <c r="C15552" t="s">
        <v>243</v>
      </c>
      <c r="D15552">
        <v>67.05</v>
      </c>
      <c r="E15552" t="s">
        <v>30879</v>
      </c>
    </row>
    <row r="15553" spans="1:5" hidden="1" x14ac:dyDescent="0.2">
      <c r="A15553" s="94" t="s">
        <v>23740</v>
      </c>
      <c r="B15553" t="s">
        <v>23741</v>
      </c>
      <c r="C15553" t="s">
        <v>243</v>
      </c>
      <c r="D15553">
        <v>76.23</v>
      </c>
      <c r="E15553" t="s">
        <v>30879</v>
      </c>
    </row>
    <row r="15554" spans="1:5" hidden="1" x14ac:dyDescent="0.2">
      <c r="A15554" s="94" t="s">
        <v>23742</v>
      </c>
      <c r="B15554" t="s">
        <v>23743</v>
      </c>
      <c r="C15554" t="s">
        <v>243</v>
      </c>
      <c r="D15554">
        <v>76.23</v>
      </c>
      <c r="E15554" t="s">
        <v>30879</v>
      </c>
    </row>
    <row r="15555" spans="1:5" hidden="1" x14ac:dyDescent="0.2">
      <c r="A15555" s="94" t="s">
        <v>23744</v>
      </c>
      <c r="B15555" t="s">
        <v>23745</v>
      </c>
      <c r="C15555" t="s">
        <v>243</v>
      </c>
      <c r="D15555">
        <v>62.46</v>
      </c>
      <c r="E15555" t="s">
        <v>30879</v>
      </c>
    </row>
    <row r="15556" spans="1:5" hidden="1" x14ac:dyDescent="0.2">
      <c r="A15556" s="94" t="s">
        <v>42650</v>
      </c>
      <c r="B15556" t="s">
        <v>42651</v>
      </c>
      <c r="C15556" t="s">
        <v>243</v>
      </c>
      <c r="D15556">
        <v>164</v>
      </c>
      <c r="E15556" t="s">
        <v>30879</v>
      </c>
    </row>
    <row r="15557" spans="1:5" hidden="1" x14ac:dyDescent="0.2">
      <c r="A15557" s="94" t="s">
        <v>42972</v>
      </c>
      <c r="B15557" t="s">
        <v>42973</v>
      </c>
      <c r="C15557" t="s">
        <v>243</v>
      </c>
      <c r="D15557">
        <v>433.41</v>
      </c>
      <c r="E15557" t="s">
        <v>30879</v>
      </c>
    </row>
    <row r="15558" spans="1:5" hidden="1" x14ac:dyDescent="0.2">
      <c r="A15558" s="94" t="s">
        <v>42884</v>
      </c>
      <c r="B15558" t="s">
        <v>42885</v>
      </c>
      <c r="C15558" t="s">
        <v>243</v>
      </c>
      <c r="D15558">
        <v>120.35</v>
      </c>
      <c r="E15558" t="s">
        <v>30879</v>
      </c>
    </row>
    <row r="15559" spans="1:5" hidden="1" x14ac:dyDescent="0.2">
      <c r="A15559" s="94" t="s">
        <v>42882</v>
      </c>
      <c r="B15559" t="s">
        <v>42883</v>
      </c>
      <c r="C15559" t="s">
        <v>243</v>
      </c>
      <c r="D15559">
        <v>267.29000000000002</v>
      </c>
      <c r="E15559" t="s">
        <v>30879</v>
      </c>
    </row>
    <row r="15560" spans="1:5" hidden="1" x14ac:dyDescent="0.2">
      <c r="A15560" s="94" t="s">
        <v>42888</v>
      </c>
      <c r="B15560" t="s">
        <v>42889</v>
      </c>
      <c r="C15560" t="s">
        <v>243</v>
      </c>
      <c r="D15560">
        <v>295.76</v>
      </c>
      <c r="E15560" t="s">
        <v>30879</v>
      </c>
    </row>
    <row r="15561" spans="1:5" hidden="1" x14ac:dyDescent="0.2">
      <c r="A15561" s="94" t="s">
        <v>42886</v>
      </c>
      <c r="B15561" t="s">
        <v>42887</v>
      </c>
      <c r="C15561" t="s">
        <v>243</v>
      </c>
      <c r="D15561">
        <v>162.24</v>
      </c>
      <c r="E15561" t="s">
        <v>30879</v>
      </c>
    </row>
    <row r="15562" spans="1:5" hidden="1" x14ac:dyDescent="0.2">
      <c r="A15562" s="94" t="s">
        <v>42890</v>
      </c>
      <c r="B15562" t="s">
        <v>42891</v>
      </c>
      <c r="C15562" t="s">
        <v>243</v>
      </c>
      <c r="D15562">
        <v>264.70999999999998</v>
      </c>
      <c r="E15562" t="s">
        <v>30879</v>
      </c>
    </row>
    <row r="15563" spans="1:5" hidden="1" x14ac:dyDescent="0.2">
      <c r="A15563" s="94" t="s">
        <v>41882</v>
      </c>
      <c r="B15563" t="s">
        <v>41883</v>
      </c>
      <c r="C15563" t="s">
        <v>243</v>
      </c>
      <c r="D15563">
        <v>39.520000000000003</v>
      </c>
      <c r="E15563" t="s">
        <v>30879</v>
      </c>
    </row>
    <row r="15564" spans="1:5" hidden="1" x14ac:dyDescent="0.2">
      <c r="A15564" s="94" t="s">
        <v>41878</v>
      </c>
      <c r="B15564" t="s">
        <v>41879</v>
      </c>
      <c r="C15564" t="s">
        <v>1031</v>
      </c>
      <c r="D15564">
        <v>26.35</v>
      </c>
      <c r="E15564" t="s">
        <v>30879</v>
      </c>
    </row>
    <row r="15565" spans="1:5" hidden="1" x14ac:dyDescent="0.2">
      <c r="A15565" s="94" t="s">
        <v>41870</v>
      </c>
      <c r="B15565" t="s">
        <v>41871</v>
      </c>
      <c r="C15565" t="s">
        <v>243</v>
      </c>
      <c r="D15565">
        <v>48.94</v>
      </c>
      <c r="E15565" t="s">
        <v>30879</v>
      </c>
    </row>
    <row r="15566" spans="1:5" hidden="1" x14ac:dyDescent="0.2">
      <c r="A15566" s="94" t="s">
        <v>41874</v>
      </c>
      <c r="B15566" t="s">
        <v>41875</v>
      </c>
      <c r="C15566" t="s">
        <v>1031</v>
      </c>
      <c r="D15566">
        <v>48.94</v>
      </c>
      <c r="E15566" t="s">
        <v>30879</v>
      </c>
    </row>
    <row r="15567" spans="1:5" hidden="1" x14ac:dyDescent="0.2">
      <c r="A15567" s="94" t="s">
        <v>41876</v>
      </c>
      <c r="B15567" t="s">
        <v>41877</v>
      </c>
      <c r="C15567" t="s">
        <v>1031</v>
      </c>
      <c r="D15567">
        <v>48.94</v>
      </c>
      <c r="E15567" t="s">
        <v>30879</v>
      </c>
    </row>
    <row r="15568" spans="1:5" hidden="1" x14ac:dyDescent="0.2">
      <c r="A15568" s="94" t="s">
        <v>41872</v>
      </c>
      <c r="B15568" t="s">
        <v>41873</v>
      </c>
      <c r="C15568" t="s">
        <v>1031</v>
      </c>
      <c r="D15568">
        <v>28.7</v>
      </c>
      <c r="E15568" t="s">
        <v>30879</v>
      </c>
    </row>
    <row r="15569" spans="1:5" hidden="1" x14ac:dyDescent="0.2">
      <c r="A15569" s="94" t="s">
        <v>41880</v>
      </c>
      <c r="B15569" t="s">
        <v>41881</v>
      </c>
      <c r="C15569" t="s">
        <v>1031</v>
      </c>
      <c r="D15569">
        <v>19.29</v>
      </c>
      <c r="E15569" t="s">
        <v>30879</v>
      </c>
    </row>
    <row r="15570" spans="1:5" hidden="1" x14ac:dyDescent="0.2">
      <c r="A15570" s="94" t="s">
        <v>12708</v>
      </c>
      <c r="B15570" t="s">
        <v>12709</v>
      </c>
      <c r="C15570" t="s">
        <v>243</v>
      </c>
      <c r="D15570">
        <v>17.62</v>
      </c>
      <c r="E15570" t="s">
        <v>30879</v>
      </c>
    </row>
    <row r="15571" spans="1:5" hidden="1" x14ac:dyDescent="0.2">
      <c r="A15571" s="94" t="s">
        <v>12710</v>
      </c>
      <c r="B15571" t="s">
        <v>12711</v>
      </c>
      <c r="C15571" t="s">
        <v>243</v>
      </c>
      <c r="D15571">
        <v>29.97</v>
      </c>
      <c r="E15571" t="s">
        <v>30879</v>
      </c>
    </row>
    <row r="15572" spans="1:5" hidden="1" x14ac:dyDescent="0.2">
      <c r="A15572" s="94" t="s">
        <v>23746</v>
      </c>
      <c r="B15572" t="s">
        <v>23747</v>
      </c>
      <c r="C15572" t="s">
        <v>243</v>
      </c>
      <c r="D15572">
        <v>48.82</v>
      </c>
      <c r="E15572" t="s">
        <v>30879</v>
      </c>
    </row>
    <row r="15573" spans="1:5" hidden="1" x14ac:dyDescent="0.2">
      <c r="A15573" s="94" t="s">
        <v>41934</v>
      </c>
      <c r="B15573" t="s">
        <v>41935</v>
      </c>
      <c r="C15573" t="s">
        <v>8107</v>
      </c>
      <c r="D15573">
        <v>15.36</v>
      </c>
      <c r="E15573" t="s">
        <v>30879</v>
      </c>
    </row>
    <row r="15574" spans="1:5" hidden="1" x14ac:dyDescent="0.2">
      <c r="A15574" s="94" t="s">
        <v>41936</v>
      </c>
      <c r="B15574" t="s">
        <v>41937</v>
      </c>
      <c r="C15574" t="s">
        <v>8107</v>
      </c>
      <c r="D15574">
        <v>23.04</v>
      </c>
      <c r="E15574" t="s">
        <v>30879</v>
      </c>
    </row>
    <row r="15575" spans="1:5" hidden="1" x14ac:dyDescent="0.2">
      <c r="A15575" s="94" t="s">
        <v>41938</v>
      </c>
      <c r="B15575" t="s">
        <v>41939</v>
      </c>
      <c r="C15575" t="s">
        <v>8107</v>
      </c>
      <c r="D15575">
        <v>46.08</v>
      </c>
      <c r="E15575" t="s">
        <v>30879</v>
      </c>
    </row>
    <row r="15576" spans="1:5" hidden="1" x14ac:dyDescent="0.2">
      <c r="A15576" s="94" t="s">
        <v>41932</v>
      </c>
      <c r="B15576" t="s">
        <v>41933</v>
      </c>
      <c r="C15576" t="s">
        <v>2424</v>
      </c>
      <c r="D15576">
        <v>7.68</v>
      </c>
      <c r="E15576" t="s">
        <v>30879</v>
      </c>
    </row>
    <row r="15577" spans="1:5" hidden="1" x14ac:dyDescent="0.2">
      <c r="A15577" s="94" t="s">
        <v>29071</v>
      </c>
      <c r="B15577" t="s">
        <v>42182</v>
      </c>
      <c r="C15577" t="s">
        <v>243</v>
      </c>
      <c r="D15577" s="684">
        <v>1281.1500000000001</v>
      </c>
      <c r="E15577" t="s">
        <v>30879</v>
      </c>
    </row>
    <row r="15578" spans="1:5" hidden="1" x14ac:dyDescent="0.2">
      <c r="A15578" s="94" t="s">
        <v>12712</v>
      </c>
      <c r="B15578" t="s">
        <v>23748</v>
      </c>
      <c r="C15578" t="s">
        <v>243</v>
      </c>
      <c r="D15578" s="684">
        <v>1164.1500000000001</v>
      </c>
      <c r="E15578" t="s">
        <v>30879</v>
      </c>
    </row>
    <row r="15579" spans="1:5" hidden="1" x14ac:dyDescent="0.2">
      <c r="A15579" s="94" t="s">
        <v>12713</v>
      </c>
      <c r="B15579" t="s">
        <v>23749</v>
      </c>
      <c r="C15579" t="s">
        <v>243</v>
      </c>
      <c r="D15579" s="684">
        <v>1281.1500000000001</v>
      </c>
      <c r="E15579" t="s">
        <v>30879</v>
      </c>
    </row>
    <row r="15580" spans="1:5" hidden="1" x14ac:dyDescent="0.2">
      <c r="A15580" s="94" t="s">
        <v>12714</v>
      </c>
      <c r="B15580" t="s">
        <v>23750</v>
      </c>
      <c r="C15580" t="s">
        <v>243</v>
      </c>
      <c r="D15580">
        <v>941.85</v>
      </c>
      <c r="E15580" t="s">
        <v>30879</v>
      </c>
    </row>
    <row r="15581" spans="1:5" hidden="1" x14ac:dyDescent="0.2">
      <c r="A15581" s="94" t="s">
        <v>29072</v>
      </c>
      <c r="B15581" t="s">
        <v>42181</v>
      </c>
      <c r="C15581" t="s">
        <v>243</v>
      </c>
      <c r="D15581" s="684">
        <v>1281.1500000000001</v>
      </c>
      <c r="E15581" t="s">
        <v>30879</v>
      </c>
    </row>
    <row r="15582" spans="1:5" hidden="1" x14ac:dyDescent="0.2">
      <c r="A15582" s="94" t="s">
        <v>12715</v>
      </c>
      <c r="B15582" t="s">
        <v>23751</v>
      </c>
      <c r="C15582" t="s">
        <v>243</v>
      </c>
      <c r="D15582" s="684">
        <v>1240.2</v>
      </c>
      <c r="E15582" t="s">
        <v>30879</v>
      </c>
    </row>
    <row r="15583" spans="1:5" hidden="1" x14ac:dyDescent="0.2">
      <c r="A15583" s="94" t="s">
        <v>12716</v>
      </c>
      <c r="B15583" t="s">
        <v>23752</v>
      </c>
      <c r="C15583" t="s">
        <v>243</v>
      </c>
      <c r="D15583" s="684">
        <v>1357.2</v>
      </c>
      <c r="E15583" t="s">
        <v>30879</v>
      </c>
    </row>
    <row r="15584" spans="1:5" hidden="1" x14ac:dyDescent="0.2">
      <c r="A15584" s="94" t="s">
        <v>12717</v>
      </c>
      <c r="B15584" t="s">
        <v>23753</v>
      </c>
      <c r="C15584" t="s">
        <v>243</v>
      </c>
      <c r="D15584" s="684">
        <v>1017.9</v>
      </c>
      <c r="E15584" t="s">
        <v>30879</v>
      </c>
    </row>
    <row r="15585" spans="1:5" hidden="1" x14ac:dyDescent="0.2">
      <c r="A15585" s="94" t="s">
        <v>12718</v>
      </c>
      <c r="B15585" t="s">
        <v>23754</v>
      </c>
      <c r="C15585" t="s">
        <v>243</v>
      </c>
      <c r="D15585" s="684">
        <v>1240.2</v>
      </c>
      <c r="E15585" t="s">
        <v>30879</v>
      </c>
    </row>
    <row r="15586" spans="1:5" hidden="1" x14ac:dyDescent="0.2">
      <c r="A15586" s="94" t="s">
        <v>12719</v>
      </c>
      <c r="B15586" t="s">
        <v>23755</v>
      </c>
      <c r="C15586" t="s">
        <v>243</v>
      </c>
      <c r="D15586" s="684">
        <v>1357.2</v>
      </c>
      <c r="E15586" t="s">
        <v>30879</v>
      </c>
    </row>
    <row r="15587" spans="1:5" hidden="1" x14ac:dyDescent="0.2">
      <c r="A15587" s="94" t="s">
        <v>12720</v>
      </c>
      <c r="B15587" t="s">
        <v>42180</v>
      </c>
      <c r="C15587" t="s">
        <v>243</v>
      </c>
      <c r="D15587" s="684">
        <v>1017.9</v>
      </c>
      <c r="E15587" t="s">
        <v>30879</v>
      </c>
    </row>
    <row r="15588" spans="1:5" hidden="1" x14ac:dyDescent="0.2">
      <c r="A15588" s="94" t="s">
        <v>29079</v>
      </c>
      <c r="B15588" t="s">
        <v>42183</v>
      </c>
      <c r="C15588" t="s">
        <v>243</v>
      </c>
      <c r="D15588" s="684">
        <v>1257.75</v>
      </c>
      <c r="E15588" t="s">
        <v>30879</v>
      </c>
    </row>
    <row r="15589" spans="1:5" hidden="1" x14ac:dyDescent="0.2">
      <c r="A15589" s="94" t="s">
        <v>29081</v>
      </c>
      <c r="B15589" t="s">
        <v>42184</v>
      </c>
      <c r="C15589" t="s">
        <v>243</v>
      </c>
      <c r="D15589" s="684">
        <v>1246.05</v>
      </c>
      <c r="E15589" t="s">
        <v>30879</v>
      </c>
    </row>
    <row r="15590" spans="1:5" hidden="1" x14ac:dyDescent="0.2">
      <c r="A15590" s="94" t="s">
        <v>12721</v>
      </c>
      <c r="B15590" t="s">
        <v>23756</v>
      </c>
      <c r="C15590" t="s">
        <v>243</v>
      </c>
      <c r="D15590" s="684">
        <v>1047.1500000000001</v>
      </c>
      <c r="E15590" t="s">
        <v>30879</v>
      </c>
    </row>
    <row r="15591" spans="1:5" hidden="1" x14ac:dyDescent="0.2">
      <c r="A15591" s="94" t="s">
        <v>12722</v>
      </c>
      <c r="B15591" t="s">
        <v>23757</v>
      </c>
      <c r="C15591" t="s">
        <v>243</v>
      </c>
      <c r="D15591" s="684">
        <v>1164.1500000000001</v>
      </c>
      <c r="E15591" t="s">
        <v>30879</v>
      </c>
    </row>
    <row r="15592" spans="1:5" hidden="1" x14ac:dyDescent="0.2">
      <c r="A15592" s="94" t="s">
        <v>12723</v>
      </c>
      <c r="B15592" t="s">
        <v>23758</v>
      </c>
      <c r="C15592" t="s">
        <v>243</v>
      </c>
      <c r="D15592">
        <v>859.95</v>
      </c>
      <c r="E15592" t="s">
        <v>30879</v>
      </c>
    </row>
    <row r="15593" spans="1:5" hidden="1" x14ac:dyDescent="0.2">
      <c r="A15593" s="94" t="s">
        <v>12724</v>
      </c>
      <c r="B15593" t="s">
        <v>23759</v>
      </c>
      <c r="C15593" t="s">
        <v>243</v>
      </c>
      <c r="D15593" s="684">
        <v>1093.95</v>
      </c>
      <c r="E15593" t="s">
        <v>30879</v>
      </c>
    </row>
    <row r="15594" spans="1:5" hidden="1" x14ac:dyDescent="0.2">
      <c r="A15594" s="94" t="s">
        <v>12725</v>
      </c>
      <c r="B15594" t="s">
        <v>23760</v>
      </c>
      <c r="C15594" t="s">
        <v>243</v>
      </c>
      <c r="D15594" s="684">
        <v>1210.95</v>
      </c>
      <c r="E15594" t="s">
        <v>30879</v>
      </c>
    </row>
    <row r="15595" spans="1:5" hidden="1" x14ac:dyDescent="0.2">
      <c r="A15595" s="94" t="s">
        <v>12726</v>
      </c>
      <c r="B15595" t="s">
        <v>23761</v>
      </c>
      <c r="C15595" t="s">
        <v>243</v>
      </c>
      <c r="D15595">
        <v>871.65</v>
      </c>
      <c r="E15595" t="s">
        <v>30879</v>
      </c>
    </row>
    <row r="15596" spans="1:5" hidden="1" x14ac:dyDescent="0.2">
      <c r="A15596" s="94" t="s">
        <v>12727</v>
      </c>
      <c r="B15596" t="s">
        <v>42176</v>
      </c>
      <c r="C15596" t="s">
        <v>243</v>
      </c>
      <c r="D15596" s="684">
        <v>1170</v>
      </c>
      <c r="E15596" t="s">
        <v>30879</v>
      </c>
    </row>
    <row r="15597" spans="1:5" hidden="1" x14ac:dyDescent="0.2">
      <c r="A15597" s="94" t="s">
        <v>12728</v>
      </c>
      <c r="B15597" t="s">
        <v>42177</v>
      </c>
      <c r="C15597" t="s">
        <v>243</v>
      </c>
      <c r="D15597" s="684">
        <v>1287</v>
      </c>
      <c r="E15597" t="s">
        <v>30879</v>
      </c>
    </row>
    <row r="15598" spans="1:5" hidden="1" x14ac:dyDescent="0.2">
      <c r="A15598" s="94" t="s">
        <v>12729</v>
      </c>
      <c r="B15598" t="s">
        <v>23762</v>
      </c>
      <c r="C15598" t="s">
        <v>243</v>
      </c>
      <c r="D15598">
        <v>947.7</v>
      </c>
      <c r="E15598" t="s">
        <v>30879</v>
      </c>
    </row>
    <row r="15599" spans="1:5" hidden="1" x14ac:dyDescent="0.2">
      <c r="A15599" s="94" t="s">
        <v>12730</v>
      </c>
      <c r="B15599" t="s">
        <v>42178</v>
      </c>
      <c r="C15599" t="s">
        <v>243</v>
      </c>
      <c r="D15599" s="684">
        <v>1170</v>
      </c>
      <c r="E15599" t="s">
        <v>30879</v>
      </c>
    </row>
    <row r="15600" spans="1:5" hidden="1" x14ac:dyDescent="0.2">
      <c r="A15600" s="94" t="s">
        <v>12731</v>
      </c>
      <c r="B15600" t="s">
        <v>42179</v>
      </c>
      <c r="C15600" t="s">
        <v>243</v>
      </c>
      <c r="D15600" s="684">
        <v>1287</v>
      </c>
      <c r="E15600" t="s">
        <v>30879</v>
      </c>
    </row>
    <row r="15601" spans="1:5" hidden="1" x14ac:dyDescent="0.2">
      <c r="A15601" s="94" t="s">
        <v>12732</v>
      </c>
      <c r="B15601" t="s">
        <v>23763</v>
      </c>
      <c r="C15601" t="s">
        <v>243</v>
      </c>
      <c r="D15601">
        <v>947.7</v>
      </c>
      <c r="E15601" t="s">
        <v>30879</v>
      </c>
    </row>
    <row r="15602" spans="1:5" hidden="1" x14ac:dyDescent="0.2">
      <c r="A15602" s="94" t="s">
        <v>12733</v>
      </c>
      <c r="B15602" t="s">
        <v>23764</v>
      </c>
      <c r="C15602" t="s">
        <v>243</v>
      </c>
      <c r="D15602">
        <v>976.95</v>
      </c>
      <c r="E15602" t="s">
        <v>30879</v>
      </c>
    </row>
    <row r="15603" spans="1:5" hidden="1" x14ac:dyDescent="0.2">
      <c r="A15603" s="94" t="s">
        <v>23765</v>
      </c>
      <c r="B15603" t="s">
        <v>23766</v>
      </c>
      <c r="C15603" t="s">
        <v>243</v>
      </c>
      <c r="D15603" s="684">
        <v>1093.95</v>
      </c>
      <c r="E15603" t="s">
        <v>30879</v>
      </c>
    </row>
    <row r="15604" spans="1:5" hidden="1" x14ac:dyDescent="0.2">
      <c r="A15604" s="94" t="s">
        <v>12734</v>
      </c>
      <c r="B15604" t="s">
        <v>23767</v>
      </c>
      <c r="C15604" t="s">
        <v>243</v>
      </c>
      <c r="D15604">
        <v>789.75</v>
      </c>
      <c r="E15604" t="s">
        <v>30879</v>
      </c>
    </row>
    <row r="15605" spans="1:5" hidden="1" x14ac:dyDescent="0.2">
      <c r="A15605" s="94" t="s">
        <v>29089</v>
      </c>
      <c r="B15605" t="s">
        <v>42185</v>
      </c>
      <c r="C15605" t="s">
        <v>243</v>
      </c>
      <c r="D15605" s="684">
        <v>1093.95</v>
      </c>
      <c r="E15605" t="s">
        <v>30879</v>
      </c>
    </row>
    <row r="15606" spans="1:5" hidden="1" x14ac:dyDescent="0.2">
      <c r="A15606" s="94" t="s">
        <v>12735</v>
      </c>
      <c r="B15606" t="s">
        <v>23768</v>
      </c>
      <c r="C15606" t="s">
        <v>243</v>
      </c>
      <c r="D15606" s="684">
        <v>1146.5999999999999</v>
      </c>
      <c r="E15606" t="s">
        <v>30879</v>
      </c>
    </row>
    <row r="15607" spans="1:5" hidden="1" x14ac:dyDescent="0.2">
      <c r="A15607" s="94" t="s">
        <v>12736</v>
      </c>
      <c r="B15607" t="s">
        <v>23769</v>
      </c>
      <c r="C15607" t="s">
        <v>243</v>
      </c>
      <c r="D15607" s="684">
        <v>1263.5999999999999</v>
      </c>
      <c r="E15607" t="s">
        <v>30879</v>
      </c>
    </row>
    <row r="15608" spans="1:5" hidden="1" x14ac:dyDescent="0.2">
      <c r="A15608" s="94" t="s">
        <v>12737</v>
      </c>
      <c r="B15608" t="s">
        <v>23770</v>
      </c>
      <c r="C15608" t="s">
        <v>243</v>
      </c>
      <c r="D15608" s="684">
        <v>1263.5999999999999</v>
      </c>
      <c r="E15608" t="s">
        <v>30879</v>
      </c>
    </row>
    <row r="15609" spans="1:5" hidden="1" x14ac:dyDescent="0.2">
      <c r="A15609" s="94" t="s">
        <v>12738</v>
      </c>
      <c r="B15609" t="s">
        <v>23771</v>
      </c>
      <c r="C15609" t="s">
        <v>243</v>
      </c>
      <c r="D15609" s="684">
        <v>1146.5999999999999</v>
      </c>
      <c r="E15609" t="s">
        <v>30879</v>
      </c>
    </row>
    <row r="15610" spans="1:5" hidden="1" x14ac:dyDescent="0.2">
      <c r="A15610" s="94" t="s">
        <v>12739</v>
      </c>
      <c r="B15610" t="s">
        <v>23772</v>
      </c>
      <c r="C15610" t="s">
        <v>243</v>
      </c>
      <c r="D15610" s="684">
        <v>1263.5999999999999</v>
      </c>
      <c r="E15610" t="s">
        <v>30879</v>
      </c>
    </row>
    <row r="15611" spans="1:5" hidden="1" x14ac:dyDescent="0.2">
      <c r="A15611" s="94" t="s">
        <v>12740</v>
      </c>
      <c r="B15611" t="s">
        <v>23773</v>
      </c>
      <c r="C15611" t="s">
        <v>243</v>
      </c>
      <c r="D15611" s="684">
        <v>1146.5999999999999</v>
      </c>
      <c r="E15611" t="s">
        <v>30879</v>
      </c>
    </row>
    <row r="15612" spans="1:5" hidden="1" x14ac:dyDescent="0.2">
      <c r="A15612" s="94" t="s">
        <v>12741</v>
      </c>
      <c r="B15612" t="s">
        <v>23774</v>
      </c>
      <c r="C15612" t="s">
        <v>243</v>
      </c>
      <c r="D15612" s="684">
        <v>1263.5999999999999</v>
      </c>
      <c r="E15612" t="s">
        <v>30879</v>
      </c>
    </row>
    <row r="15613" spans="1:5" hidden="1" x14ac:dyDescent="0.2">
      <c r="A15613" s="94" t="s">
        <v>12742</v>
      </c>
      <c r="B15613" t="s">
        <v>23775</v>
      </c>
      <c r="C15613" t="s">
        <v>243</v>
      </c>
      <c r="D15613" s="684">
        <v>1269.45</v>
      </c>
      <c r="E15613" t="s">
        <v>30879</v>
      </c>
    </row>
    <row r="15614" spans="1:5" hidden="1" x14ac:dyDescent="0.2">
      <c r="A15614" s="94" t="s">
        <v>12743</v>
      </c>
      <c r="B15614" t="s">
        <v>23776</v>
      </c>
      <c r="C15614" t="s">
        <v>243</v>
      </c>
      <c r="D15614" s="684">
        <v>1386.45</v>
      </c>
      <c r="E15614" t="s">
        <v>30879</v>
      </c>
    </row>
    <row r="15615" spans="1:5" hidden="1" x14ac:dyDescent="0.2">
      <c r="A15615" s="94" t="s">
        <v>12744</v>
      </c>
      <c r="B15615" t="s">
        <v>23777</v>
      </c>
      <c r="C15615" t="s">
        <v>243</v>
      </c>
      <c r="D15615" s="684">
        <v>1269.45</v>
      </c>
      <c r="E15615" t="s">
        <v>30879</v>
      </c>
    </row>
    <row r="15616" spans="1:5" hidden="1" x14ac:dyDescent="0.2">
      <c r="A15616" s="94" t="s">
        <v>12745</v>
      </c>
      <c r="B15616" t="s">
        <v>23778</v>
      </c>
      <c r="C15616" t="s">
        <v>243</v>
      </c>
      <c r="D15616" s="684">
        <v>1386.45</v>
      </c>
      <c r="E15616" t="s">
        <v>30879</v>
      </c>
    </row>
    <row r="15617" spans="1:5" hidden="1" x14ac:dyDescent="0.2">
      <c r="A15617" s="94" t="s">
        <v>12746</v>
      </c>
      <c r="B15617" t="s">
        <v>23779</v>
      </c>
      <c r="C15617" t="s">
        <v>243</v>
      </c>
      <c r="D15617" s="684">
        <v>1386.45</v>
      </c>
      <c r="E15617" t="s">
        <v>30879</v>
      </c>
    </row>
    <row r="15618" spans="1:5" hidden="1" x14ac:dyDescent="0.2">
      <c r="A15618" s="94" t="s">
        <v>12747</v>
      </c>
      <c r="B15618" t="s">
        <v>23780</v>
      </c>
      <c r="C15618" t="s">
        <v>243</v>
      </c>
      <c r="D15618" s="684">
        <v>1386.45</v>
      </c>
      <c r="E15618" t="s">
        <v>30879</v>
      </c>
    </row>
    <row r="15619" spans="1:5" hidden="1" x14ac:dyDescent="0.2">
      <c r="A15619" s="94" t="s">
        <v>12748</v>
      </c>
      <c r="B15619" t="s">
        <v>23781</v>
      </c>
      <c r="C15619" t="s">
        <v>243</v>
      </c>
      <c r="D15619" s="684">
        <v>1029.5999999999999</v>
      </c>
      <c r="E15619" t="s">
        <v>30879</v>
      </c>
    </row>
    <row r="15620" spans="1:5" hidden="1" x14ac:dyDescent="0.2">
      <c r="A15620" s="94" t="s">
        <v>12749</v>
      </c>
      <c r="B15620" t="s">
        <v>23782</v>
      </c>
      <c r="C15620" t="s">
        <v>243</v>
      </c>
      <c r="D15620" s="684">
        <v>1146.5999999999999</v>
      </c>
      <c r="E15620" t="s">
        <v>30879</v>
      </c>
    </row>
    <row r="15621" spans="1:5" hidden="1" x14ac:dyDescent="0.2">
      <c r="A15621" s="94" t="s">
        <v>12750</v>
      </c>
      <c r="B15621" t="s">
        <v>23783</v>
      </c>
      <c r="C15621" t="s">
        <v>243</v>
      </c>
      <c r="D15621" s="684">
        <v>1146.5999999999999</v>
      </c>
      <c r="E15621" t="s">
        <v>30879</v>
      </c>
    </row>
    <row r="15622" spans="1:5" hidden="1" x14ac:dyDescent="0.2">
      <c r="A15622" s="94" t="s">
        <v>12751</v>
      </c>
      <c r="B15622" t="s">
        <v>23784</v>
      </c>
      <c r="C15622" t="s">
        <v>243</v>
      </c>
      <c r="D15622" s="684">
        <v>1029.5999999999999</v>
      </c>
      <c r="E15622" t="s">
        <v>30879</v>
      </c>
    </row>
    <row r="15623" spans="1:5" hidden="1" x14ac:dyDescent="0.2">
      <c r="A15623" s="94" t="s">
        <v>12752</v>
      </c>
      <c r="B15623" t="s">
        <v>23785</v>
      </c>
      <c r="C15623" t="s">
        <v>243</v>
      </c>
      <c r="D15623" s="684">
        <v>1146.5999999999999</v>
      </c>
      <c r="E15623" t="s">
        <v>30879</v>
      </c>
    </row>
    <row r="15624" spans="1:5" hidden="1" x14ac:dyDescent="0.2">
      <c r="A15624" s="94" t="s">
        <v>12753</v>
      </c>
      <c r="B15624" t="s">
        <v>42359</v>
      </c>
      <c r="C15624" t="s">
        <v>243</v>
      </c>
      <c r="D15624" s="684">
        <v>1076.4000000000001</v>
      </c>
      <c r="E15624" t="s">
        <v>30879</v>
      </c>
    </row>
    <row r="15625" spans="1:5" hidden="1" x14ac:dyDescent="0.2">
      <c r="A15625" s="94" t="s">
        <v>12754</v>
      </c>
      <c r="B15625" t="s">
        <v>23786</v>
      </c>
      <c r="C15625" t="s">
        <v>243</v>
      </c>
      <c r="D15625" s="684">
        <v>1193.4000000000001</v>
      </c>
      <c r="E15625" t="s">
        <v>30879</v>
      </c>
    </row>
    <row r="15626" spans="1:5" hidden="1" x14ac:dyDescent="0.2">
      <c r="A15626" s="94" t="s">
        <v>12755</v>
      </c>
      <c r="B15626" t="s">
        <v>23787</v>
      </c>
      <c r="C15626" t="s">
        <v>243</v>
      </c>
      <c r="D15626" s="684">
        <v>1193.4000000000001</v>
      </c>
      <c r="E15626" t="s">
        <v>30879</v>
      </c>
    </row>
    <row r="15627" spans="1:5" hidden="1" x14ac:dyDescent="0.2">
      <c r="A15627" s="94" t="s">
        <v>12756</v>
      </c>
      <c r="B15627" t="s">
        <v>23788</v>
      </c>
      <c r="C15627" t="s">
        <v>243</v>
      </c>
      <c r="D15627" s="684">
        <v>1076.4000000000001</v>
      </c>
      <c r="E15627" t="s">
        <v>30879</v>
      </c>
    </row>
    <row r="15628" spans="1:5" hidden="1" x14ac:dyDescent="0.2">
      <c r="A15628" s="94" t="s">
        <v>12757</v>
      </c>
      <c r="B15628" t="s">
        <v>23789</v>
      </c>
      <c r="C15628" t="s">
        <v>243</v>
      </c>
      <c r="D15628" s="684">
        <v>1193.4000000000001</v>
      </c>
      <c r="E15628" t="s">
        <v>30879</v>
      </c>
    </row>
    <row r="15629" spans="1:5" hidden="1" x14ac:dyDescent="0.2">
      <c r="A15629" s="94" t="s">
        <v>12758</v>
      </c>
      <c r="B15629" t="s">
        <v>42358</v>
      </c>
      <c r="C15629" t="s">
        <v>243</v>
      </c>
      <c r="D15629" s="684">
        <v>1076.4000000000001</v>
      </c>
      <c r="E15629" t="s">
        <v>30879</v>
      </c>
    </row>
    <row r="15630" spans="1:5" hidden="1" x14ac:dyDescent="0.2">
      <c r="A15630" s="94" t="s">
        <v>12759</v>
      </c>
      <c r="B15630" t="s">
        <v>42364</v>
      </c>
      <c r="C15630" t="s">
        <v>243</v>
      </c>
      <c r="D15630" s="684">
        <v>1193.4000000000001</v>
      </c>
      <c r="E15630" t="s">
        <v>30879</v>
      </c>
    </row>
    <row r="15631" spans="1:5" hidden="1" x14ac:dyDescent="0.2">
      <c r="A15631" s="94" t="s">
        <v>12760</v>
      </c>
      <c r="B15631" t="s">
        <v>42360</v>
      </c>
      <c r="C15631" t="s">
        <v>243</v>
      </c>
      <c r="D15631" s="684">
        <v>1199.25</v>
      </c>
      <c r="E15631" t="s">
        <v>30879</v>
      </c>
    </row>
    <row r="15632" spans="1:5" hidden="1" x14ac:dyDescent="0.2">
      <c r="A15632" s="94" t="s">
        <v>12761</v>
      </c>
      <c r="B15632" t="s">
        <v>42365</v>
      </c>
      <c r="C15632" t="s">
        <v>243</v>
      </c>
      <c r="D15632" s="684">
        <v>1316.25</v>
      </c>
      <c r="E15632" t="s">
        <v>30879</v>
      </c>
    </row>
    <row r="15633" spans="1:5" hidden="1" x14ac:dyDescent="0.2">
      <c r="A15633" s="94" t="s">
        <v>12762</v>
      </c>
      <c r="B15633" t="s">
        <v>42361</v>
      </c>
      <c r="C15633" t="s">
        <v>243</v>
      </c>
      <c r="D15633" s="684">
        <v>1199.25</v>
      </c>
      <c r="E15633" t="s">
        <v>30879</v>
      </c>
    </row>
    <row r="15634" spans="1:5" hidden="1" x14ac:dyDescent="0.2">
      <c r="A15634" s="94" t="s">
        <v>12763</v>
      </c>
      <c r="B15634" t="s">
        <v>23790</v>
      </c>
      <c r="C15634" t="s">
        <v>243</v>
      </c>
      <c r="D15634" s="684">
        <v>1316.25</v>
      </c>
      <c r="E15634" t="s">
        <v>30879</v>
      </c>
    </row>
    <row r="15635" spans="1:5" hidden="1" x14ac:dyDescent="0.2">
      <c r="A15635" s="94" t="s">
        <v>12764</v>
      </c>
      <c r="B15635" t="s">
        <v>23791</v>
      </c>
      <c r="C15635" t="s">
        <v>243</v>
      </c>
      <c r="D15635" s="684">
        <v>1316.25</v>
      </c>
      <c r="E15635" t="s">
        <v>30879</v>
      </c>
    </row>
    <row r="15636" spans="1:5" hidden="1" x14ac:dyDescent="0.2">
      <c r="A15636" s="94" t="s">
        <v>12765</v>
      </c>
      <c r="B15636" t="s">
        <v>42366</v>
      </c>
      <c r="C15636" t="s">
        <v>243</v>
      </c>
      <c r="D15636" s="684">
        <v>1316.25</v>
      </c>
      <c r="E15636" t="s">
        <v>30879</v>
      </c>
    </row>
    <row r="15637" spans="1:5" hidden="1" x14ac:dyDescent="0.2">
      <c r="A15637" s="94" t="s">
        <v>12766</v>
      </c>
      <c r="B15637" t="s">
        <v>42363</v>
      </c>
      <c r="C15637" t="s">
        <v>243</v>
      </c>
      <c r="D15637">
        <v>959.4</v>
      </c>
      <c r="E15637" t="s">
        <v>30879</v>
      </c>
    </row>
    <row r="15638" spans="1:5" hidden="1" x14ac:dyDescent="0.2">
      <c r="A15638" s="94" t="s">
        <v>12767</v>
      </c>
      <c r="B15638" t="s">
        <v>23792</v>
      </c>
      <c r="C15638" t="s">
        <v>243</v>
      </c>
      <c r="D15638" s="684">
        <v>1076.4000000000001</v>
      </c>
      <c r="E15638" t="s">
        <v>30879</v>
      </c>
    </row>
    <row r="15639" spans="1:5" hidden="1" x14ac:dyDescent="0.2">
      <c r="A15639" s="94" t="s">
        <v>12768</v>
      </c>
      <c r="B15639" t="s">
        <v>23793</v>
      </c>
      <c r="C15639" t="s">
        <v>243</v>
      </c>
      <c r="D15639" s="684">
        <v>1076.4000000000001</v>
      </c>
      <c r="E15639" t="s">
        <v>30879</v>
      </c>
    </row>
    <row r="15640" spans="1:5" hidden="1" x14ac:dyDescent="0.2">
      <c r="A15640" s="94" t="s">
        <v>12769</v>
      </c>
      <c r="B15640" t="s">
        <v>42362</v>
      </c>
      <c r="C15640" t="s">
        <v>243</v>
      </c>
      <c r="D15640">
        <v>959.4</v>
      </c>
      <c r="E15640" t="s">
        <v>30879</v>
      </c>
    </row>
    <row r="15641" spans="1:5" hidden="1" x14ac:dyDescent="0.2">
      <c r="A15641" s="94" t="s">
        <v>12770</v>
      </c>
      <c r="B15641" t="s">
        <v>42367</v>
      </c>
      <c r="C15641" t="s">
        <v>243</v>
      </c>
      <c r="D15641" s="684">
        <v>1076.4000000000001</v>
      </c>
      <c r="E15641" t="s">
        <v>30879</v>
      </c>
    </row>
    <row r="15642" spans="1:5" hidden="1" x14ac:dyDescent="0.2">
      <c r="A15642" s="94" t="s">
        <v>29106</v>
      </c>
      <c r="B15642" t="s">
        <v>42408</v>
      </c>
      <c r="C15642" t="s">
        <v>243</v>
      </c>
      <c r="D15642" s="684">
        <v>1164.1500000000001</v>
      </c>
      <c r="E15642" t="s">
        <v>30879</v>
      </c>
    </row>
    <row r="15643" spans="1:5" hidden="1" x14ac:dyDescent="0.2">
      <c r="A15643" s="94" t="s">
        <v>29107</v>
      </c>
      <c r="B15643" t="s">
        <v>42409</v>
      </c>
      <c r="C15643" t="s">
        <v>243</v>
      </c>
      <c r="D15643" s="684">
        <v>1129.05</v>
      </c>
      <c r="E15643" t="s">
        <v>30879</v>
      </c>
    </row>
    <row r="15644" spans="1:5" hidden="1" x14ac:dyDescent="0.2">
      <c r="A15644" s="94" t="s">
        <v>29108</v>
      </c>
      <c r="B15644" t="s">
        <v>42416</v>
      </c>
      <c r="C15644" t="s">
        <v>243</v>
      </c>
      <c r="D15644" s="684">
        <v>1205.0999999999999</v>
      </c>
      <c r="E15644" t="s">
        <v>30879</v>
      </c>
    </row>
    <row r="15645" spans="1:5" hidden="1" x14ac:dyDescent="0.2">
      <c r="A15645" s="94" t="s">
        <v>23794</v>
      </c>
      <c r="B15645" t="s">
        <v>42419</v>
      </c>
      <c r="C15645" t="s">
        <v>243</v>
      </c>
      <c r="D15645">
        <v>965.25</v>
      </c>
      <c r="E15645" t="s">
        <v>30879</v>
      </c>
    </row>
    <row r="15646" spans="1:5" hidden="1" x14ac:dyDescent="0.2">
      <c r="A15646" s="94" t="s">
        <v>23795</v>
      </c>
      <c r="B15646" t="s">
        <v>42417</v>
      </c>
      <c r="C15646" t="s">
        <v>243</v>
      </c>
      <c r="D15646">
        <v>965.25</v>
      </c>
      <c r="E15646" t="s">
        <v>30879</v>
      </c>
    </row>
    <row r="15647" spans="1:5" hidden="1" x14ac:dyDescent="0.2">
      <c r="A15647" s="94" t="s">
        <v>12771</v>
      </c>
      <c r="B15647" t="s">
        <v>42418</v>
      </c>
      <c r="C15647" t="s">
        <v>243</v>
      </c>
      <c r="D15647" s="684">
        <v>1047.1500000000001</v>
      </c>
      <c r="E15647" t="s">
        <v>30879</v>
      </c>
    </row>
    <row r="15648" spans="1:5" hidden="1" x14ac:dyDescent="0.2">
      <c r="A15648" s="94" t="s">
        <v>23796</v>
      </c>
      <c r="B15648" t="s">
        <v>23797</v>
      </c>
      <c r="C15648" t="s">
        <v>243</v>
      </c>
      <c r="D15648" s="684">
        <v>1012.05</v>
      </c>
      <c r="E15648" t="s">
        <v>30879</v>
      </c>
    </row>
    <row r="15649" spans="1:5" hidden="1" x14ac:dyDescent="0.2">
      <c r="A15649" s="94" t="s">
        <v>12772</v>
      </c>
      <c r="B15649" t="s">
        <v>23798</v>
      </c>
      <c r="C15649" t="s">
        <v>243</v>
      </c>
      <c r="D15649" s="684">
        <v>1093.95</v>
      </c>
      <c r="E15649" t="s">
        <v>30879</v>
      </c>
    </row>
    <row r="15650" spans="1:5" hidden="1" x14ac:dyDescent="0.2">
      <c r="A15650" s="94" t="s">
        <v>12773</v>
      </c>
      <c r="B15650" t="s">
        <v>23799</v>
      </c>
      <c r="C15650" t="s">
        <v>243</v>
      </c>
      <c r="D15650">
        <v>637.65</v>
      </c>
      <c r="E15650" t="s">
        <v>30879</v>
      </c>
    </row>
    <row r="15651" spans="1:5" hidden="1" x14ac:dyDescent="0.2">
      <c r="A15651" s="94" t="s">
        <v>12774</v>
      </c>
      <c r="B15651" t="s">
        <v>23800</v>
      </c>
      <c r="C15651" t="s">
        <v>243</v>
      </c>
      <c r="D15651" s="684">
        <v>1012.05</v>
      </c>
      <c r="E15651" t="s">
        <v>30879</v>
      </c>
    </row>
    <row r="15652" spans="1:5" hidden="1" x14ac:dyDescent="0.2">
      <c r="A15652" s="94" t="s">
        <v>12775</v>
      </c>
      <c r="B15652" t="s">
        <v>23801</v>
      </c>
      <c r="C15652" t="s">
        <v>243</v>
      </c>
      <c r="D15652" s="684">
        <v>1093.95</v>
      </c>
      <c r="E15652" t="s">
        <v>30879</v>
      </c>
    </row>
    <row r="15653" spans="1:5" hidden="1" x14ac:dyDescent="0.2">
      <c r="A15653" s="94" t="s">
        <v>12776</v>
      </c>
      <c r="B15653" t="s">
        <v>23802</v>
      </c>
      <c r="C15653" t="s">
        <v>243</v>
      </c>
      <c r="D15653">
        <v>789.75</v>
      </c>
      <c r="E15653" t="s">
        <v>30879</v>
      </c>
    </row>
    <row r="15654" spans="1:5" hidden="1" x14ac:dyDescent="0.2">
      <c r="A15654" s="94" t="s">
        <v>23803</v>
      </c>
      <c r="B15654" t="s">
        <v>23804</v>
      </c>
      <c r="C15654" t="s">
        <v>243</v>
      </c>
      <c r="D15654" s="684">
        <v>1012.05</v>
      </c>
      <c r="E15654" t="s">
        <v>30879</v>
      </c>
    </row>
    <row r="15655" spans="1:5" hidden="1" x14ac:dyDescent="0.2">
      <c r="A15655" s="94" t="s">
        <v>12777</v>
      </c>
      <c r="B15655" t="s">
        <v>23805</v>
      </c>
      <c r="C15655" t="s">
        <v>243</v>
      </c>
      <c r="D15655" s="684">
        <v>1093.95</v>
      </c>
      <c r="E15655" t="s">
        <v>30879</v>
      </c>
    </row>
    <row r="15656" spans="1:5" hidden="1" x14ac:dyDescent="0.2">
      <c r="A15656" s="94" t="s">
        <v>12778</v>
      </c>
      <c r="B15656" t="s">
        <v>23806</v>
      </c>
      <c r="C15656" t="s">
        <v>243</v>
      </c>
      <c r="D15656">
        <v>789.75</v>
      </c>
      <c r="E15656" t="s">
        <v>30879</v>
      </c>
    </row>
    <row r="15657" spans="1:5" hidden="1" x14ac:dyDescent="0.2">
      <c r="A15657" s="94" t="s">
        <v>23807</v>
      </c>
      <c r="B15657" t="s">
        <v>42406</v>
      </c>
      <c r="C15657" t="s">
        <v>243</v>
      </c>
      <c r="D15657">
        <v>976.95</v>
      </c>
      <c r="E15657" t="s">
        <v>30879</v>
      </c>
    </row>
    <row r="15658" spans="1:5" hidden="1" x14ac:dyDescent="0.2">
      <c r="A15658" s="94" t="s">
        <v>12779</v>
      </c>
      <c r="B15658" t="s">
        <v>23808</v>
      </c>
      <c r="C15658" t="s">
        <v>243</v>
      </c>
      <c r="D15658" s="684">
        <v>1058.8499999999999</v>
      </c>
      <c r="E15658" t="s">
        <v>30879</v>
      </c>
    </row>
    <row r="15659" spans="1:5" hidden="1" x14ac:dyDescent="0.2">
      <c r="A15659" s="94" t="s">
        <v>12780</v>
      </c>
      <c r="B15659" t="s">
        <v>23809</v>
      </c>
      <c r="C15659" t="s">
        <v>243</v>
      </c>
      <c r="D15659">
        <v>602.54999999999995</v>
      </c>
      <c r="E15659" t="s">
        <v>30879</v>
      </c>
    </row>
    <row r="15660" spans="1:5" hidden="1" x14ac:dyDescent="0.2">
      <c r="A15660" s="94" t="s">
        <v>23810</v>
      </c>
      <c r="B15660" t="s">
        <v>42404</v>
      </c>
      <c r="C15660" t="s">
        <v>243</v>
      </c>
      <c r="D15660">
        <v>988.65</v>
      </c>
      <c r="E15660" t="s">
        <v>30879</v>
      </c>
    </row>
    <row r="15661" spans="1:5" hidden="1" x14ac:dyDescent="0.2">
      <c r="A15661" s="94" t="s">
        <v>23811</v>
      </c>
      <c r="B15661" t="s">
        <v>42405</v>
      </c>
      <c r="C15661" t="s">
        <v>243</v>
      </c>
      <c r="D15661">
        <v>976.95</v>
      </c>
      <c r="E15661" t="s">
        <v>30879</v>
      </c>
    </row>
    <row r="15662" spans="1:5" hidden="1" x14ac:dyDescent="0.2">
      <c r="A15662" s="94" t="s">
        <v>12781</v>
      </c>
      <c r="B15662" t="s">
        <v>23812</v>
      </c>
      <c r="C15662" t="s">
        <v>243</v>
      </c>
      <c r="D15662" s="684">
        <v>1070.55</v>
      </c>
      <c r="E15662" t="s">
        <v>30879</v>
      </c>
    </row>
    <row r="15663" spans="1:5" hidden="1" x14ac:dyDescent="0.2">
      <c r="A15663" s="94" t="s">
        <v>12782</v>
      </c>
      <c r="B15663" t="s">
        <v>23813</v>
      </c>
      <c r="C15663" t="s">
        <v>243</v>
      </c>
      <c r="D15663" s="684">
        <v>1058.8499999999999</v>
      </c>
      <c r="E15663" t="s">
        <v>30879</v>
      </c>
    </row>
    <row r="15664" spans="1:5" hidden="1" x14ac:dyDescent="0.2">
      <c r="A15664" s="94" t="s">
        <v>12783</v>
      </c>
      <c r="B15664" t="s">
        <v>23814</v>
      </c>
      <c r="C15664" t="s">
        <v>243</v>
      </c>
      <c r="D15664">
        <v>766.35</v>
      </c>
      <c r="E15664" t="s">
        <v>30879</v>
      </c>
    </row>
    <row r="15665" spans="1:5" hidden="1" x14ac:dyDescent="0.2">
      <c r="A15665" s="94" t="s">
        <v>12784</v>
      </c>
      <c r="B15665" t="s">
        <v>23815</v>
      </c>
      <c r="C15665" t="s">
        <v>243</v>
      </c>
      <c r="D15665">
        <v>754.65</v>
      </c>
      <c r="E15665" t="s">
        <v>30879</v>
      </c>
    </row>
    <row r="15666" spans="1:5" hidden="1" x14ac:dyDescent="0.2">
      <c r="A15666" s="94" t="s">
        <v>12785</v>
      </c>
      <c r="B15666" t="s">
        <v>42410</v>
      </c>
      <c r="C15666" t="s">
        <v>243</v>
      </c>
      <c r="D15666" s="684">
        <v>1134.9000000000001</v>
      </c>
      <c r="E15666" t="s">
        <v>30879</v>
      </c>
    </row>
    <row r="15667" spans="1:5" hidden="1" x14ac:dyDescent="0.2">
      <c r="A15667" s="94" t="s">
        <v>12786</v>
      </c>
      <c r="B15667" t="s">
        <v>42411</v>
      </c>
      <c r="C15667" t="s">
        <v>243</v>
      </c>
      <c r="D15667" s="684">
        <v>1216.8</v>
      </c>
      <c r="E15667" t="s">
        <v>30879</v>
      </c>
    </row>
    <row r="15668" spans="1:5" hidden="1" x14ac:dyDescent="0.2">
      <c r="A15668" s="94" t="s">
        <v>12787</v>
      </c>
      <c r="B15668" t="s">
        <v>42412</v>
      </c>
      <c r="C15668" t="s">
        <v>243</v>
      </c>
      <c r="D15668">
        <v>889.2</v>
      </c>
      <c r="E15668" t="s">
        <v>30879</v>
      </c>
    </row>
    <row r="15669" spans="1:5" hidden="1" x14ac:dyDescent="0.2">
      <c r="A15669" s="94" t="s">
        <v>23816</v>
      </c>
      <c r="B15669" t="s">
        <v>23817</v>
      </c>
      <c r="C15669" t="s">
        <v>243</v>
      </c>
      <c r="D15669">
        <v>895.05</v>
      </c>
      <c r="E15669" t="s">
        <v>30879</v>
      </c>
    </row>
    <row r="15670" spans="1:5" hidden="1" x14ac:dyDescent="0.2">
      <c r="A15670" s="94" t="s">
        <v>12788</v>
      </c>
      <c r="B15670" t="s">
        <v>23818</v>
      </c>
      <c r="C15670" t="s">
        <v>243</v>
      </c>
      <c r="D15670">
        <v>976.95</v>
      </c>
      <c r="E15670" t="s">
        <v>30879</v>
      </c>
    </row>
    <row r="15671" spans="1:5" hidden="1" x14ac:dyDescent="0.2">
      <c r="A15671" s="94" t="s">
        <v>12789</v>
      </c>
      <c r="B15671" t="s">
        <v>23819</v>
      </c>
      <c r="C15671" t="s">
        <v>243</v>
      </c>
      <c r="D15671">
        <v>579.15</v>
      </c>
      <c r="E15671" t="s">
        <v>30879</v>
      </c>
    </row>
    <row r="15672" spans="1:5" hidden="1" x14ac:dyDescent="0.2">
      <c r="A15672" s="94" t="s">
        <v>23820</v>
      </c>
      <c r="B15672" t="s">
        <v>42407</v>
      </c>
      <c r="C15672" t="s">
        <v>243</v>
      </c>
      <c r="D15672">
        <v>988.65</v>
      </c>
      <c r="E15672" t="s">
        <v>30879</v>
      </c>
    </row>
    <row r="15673" spans="1:5" hidden="1" x14ac:dyDescent="0.2">
      <c r="A15673" s="94" t="s">
        <v>12790</v>
      </c>
      <c r="B15673" t="s">
        <v>23821</v>
      </c>
      <c r="C15673" t="s">
        <v>243</v>
      </c>
      <c r="D15673" s="684">
        <v>1070.55</v>
      </c>
      <c r="E15673" t="s">
        <v>30879</v>
      </c>
    </row>
    <row r="15674" spans="1:5" hidden="1" x14ac:dyDescent="0.2">
      <c r="A15674" s="94" t="s">
        <v>12791</v>
      </c>
      <c r="B15674" t="s">
        <v>23822</v>
      </c>
      <c r="C15674" t="s">
        <v>243</v>
      </c>
      <c r="D15674">
        <v>637.65</v>
      </c>
      <c r="E15674" t="s">
        <v>30879</v>
      </c>
    </row>
    <row r="15675" spans="1:5" hidden="1" x14ac:dyDescent="0.2">
      <c r="A15675" s="94" t="s">
        <v>12792</v>
      </c>
      <c r="B15675" t="s">
        <v>42413</v>
      </c>
      <c r="C15675" t="s">
        <v>243</v>
      </c>
      <c r="D15675" s="684">
        <v>1140.75</v>
      </c>
      <c r="E15675" t="s">
        <v>30879</v>
      </c>
    </row>
    <row r="15676" spans="1:5" hidden="1" x14ac:dyDescent="0.2">
      <c r="A15676" s="94" t="s">
        <v>12793</v>
      </c>
      <c r="B15676" t="s">
        <v>42414</v>
      </c>
      <c r="C15676" t="s">
        <v>243</v>
      </c>
      <c r="D15676" s="684">
        <v>1222.6500000000001</v>
      </c>
      <c r="E15676" t="s">
        <v>30879</v>
      </c>
    </row>
    <row r="15677" spans="1:5" hidden="1" x14ac:dyDescent="0.2">
      <c r="A15677" s="94" t="s">
        <v>12794</v>
      </c>
      <c r="B15677" t="s">
        <v>42415</v>
      </c>
      <c r="C15677" t="s">
        <v>243</v>
      </c>
      <c r="D15677">
        <v>766.35</v>
      </c>
      <c r="E15677" t="s">
        <v>30879</v>
      </c>
    </row>
    <row r="15678" spans="1:5" hidden="1" x14ac:dyDescent="0.2">
      <c r="A15678" s="94" t="s">
        <v>23823</v>
      </c>
      <c r="B15678" t="s">
        <v>23824</v>
      </c>
      <c r="C15678" t="s">
        <v>243</v>
      </c>
      <c r="D15678">
        <v>895.05</v>
      </c>
      <c r="E15678" t="s">
        <v>30879</v>
      </c>
    </row>
    <row r="15679" spans="1:5" hidden="1" x14ac:dyDescent="0.2">
      <c r="A15679" s="94" t="s">
        <v>12795</v>
      </c>
      <c r="B15679" t="s">
        <v>23825</v>
      </c>
      <c r="C15679" t="s">
        <v>243</v>
      </c>
      <c r="D15679">
        <v>976.95</v>
      </c>
      <c r="E15679" t="s">
        <v>30879</v>
      </c>
    </row>
    <row r="15680" spans="1:5" hidden="1" x14ac:dyDescent="0.2">
      <c r="A15680" s="94" t="s">
        <v>12796</v>
      </c>
      <c r="B15680" t="s">
        <v>23826</v>
      </c>
      <c r="C15680" t="s">
        <v>243</v>
      </c>
      <c r="D15680">
        <v>579.15</v>
      </c>
      <c r="E15680" t="s">
        <v>30879</v>
      </c>
    </row>
    <row r="15681" spans="1:5" hidden="1" x14ac:dyDescent="0.2">
      <c r="A15681" s="94" t="s">
        <v>23827</v>
      </c>
      <c r="B15681" t="s">
        <v>23828</v>
      </c>
      <c r="C15681" t="s">
        <v>243</v>
      </c>
      <c r="D15681">
        <v>895.05</v>
      </c>
      <c r="E15681" t="s">
        <v>30879</v>
      </c>
    </row>
    <row r="15682" spans="1:5" hidden="1" x14ac:dyDescent="0.2">
      <c r="A15682" s="94" t="s">
        <v>23829</v>
      </c>
      <c r="B15682" t="s">
        <v>23830</v>
      </c>
      <c r="C15682" t="s">
        <v>243</v>
      </c>
      <c r="D15682">
        <v>895.05</v>
      </c>
      <c r="E15682" t="s">
        <v>30879</v>
      </c>
    </row>
    <row r="15683" spans="1:5" hidden="1" x14ac:dyDescent="0.2">
      <c r="A15683" s="94" t="s">
        <v>12797</v>
      </c>
      <c r="B15683" t="s">
        <v>23831</v>
      </c>
      <c r="C15683" t="s">
        <v>243</v>
      </c>
      <c r="D15683">
        <v>976.95</v>
      </c>
      <c r="E15683" t="s">
        <v>30879</v>
      </c>
    </row>
    <row r="15684" spans="1:5" hidden="1" x14ac:dyDescent="0.2">
      <c r="A15684" s="94" t="s">
        <v>12798</v>
      </c>
      <c r="B15684" t="s">
        <v>23832</v>
      </c>
      <c r="C15684" t="s">
        <v>243</v>
      </c>
      <c r="D15684">
        <v>976.95</v>
      </c>
      <c r="E15684" t="s">
        <v>30879</v>
      </c>
    </row>
    <row r="15685" spans="1:5" hidden="1" x14ac:dyDescent="0.2">
      <c r="A15685" s="94" t="s">
        <v>12799</v>
      </c>
      <c r="B15685" t="s">
        <v>23833</v>
      </c>
      <c r="C15685" t="s">
        <v>243</v>
      </c>
      <c r="D15685">
        <v>707.85</v>
      </c>
      <c r="E15685" t="s">
        <v>30879</v>
      </c>
    </row>
    <row r="15686" spans="1:5" hidden="1" x14ac:dyDescent="0.2">
      <c r="A15686" s="94" t="s">
        <v>12800</v>
      </c>
      <c r="B15686" t="s">
        <v>23834</v>
      </c>
      <c r="C15686" t="s">
        <v>243</v>
      </c>
      <c r="D15686">
        <v>707.85</v>
      </c>
      <c r="E15686" t="s">
        <v>30879</v>
      </c>
    </row>
    <row r="15687" spans="1:5" hidden="1" x14ac:dyDescent="0.2">
      <c r="A15687" s="94" t="s">
        <v>23835</v>
      </c>
      <c r="B15687" t="s">
        <v>23836</v>
      </c>
      <c r="C15687" t="s">
        <v>243</v>
      </c>
      <c r="D15687">
        <v>895.05</v>
      </c>
      <c r="E15687" t="s">
        <v>30879</v>
      </c>
    </row>
    <row r="15688" spans="1:5" hidden="1" x14ac:dyDescent="0.2">
      <c r="A15688" s="94" t="s">
        <v>12801</v>
      </c>
      <c r="B15688" t="s">
        <v>23837</v>
      </c>
      <c r="C15688" t="s">
        <v>243</v>
      </c>
      <c r="D15688">
        <v>976.95</v>
      </c>
      <c r="E15688" t="s">
        <v>30879</v>
      </c>
    </row>
    <row r="15689" spans="1:5" hidden="1" x14ac:dyDescent="0.2">
      <c r="A15689" s="94" t="s">
        <v>12802</v>
      </c>
      <c r="B15689" t="s">
        <v>23838</v>
      </c>
      <c r="C15689" t="s">
        <v>243</v>
      </c>
      <c r="D15689">
        <v>579.15</v>
      </c>
      <c r="E15689" t="s">
        <v>30879</v>
      </c>
    </row>
    <row r="15690" spans="1:5" hidden="1" x14ac:dyDescent="0.2">
      <c r="A15690" s="94" t="s">
        <v>23839</v>
      </c>
      <c r="B15690" t="s">
        <v>23840</v>
      </c>
      <c r="C15690" t="s">
        <v>243</v>
      </c>
      <c r="D15690">
        <v>906.75</v>
      </c>
      <c r="E15690" t="s">
        <v>30879</v>
      </c>
    </row>
    <row r="15691" spans="1:5" hidden="1" x14ac:dyDescent="0.2">
      <c r="A15691" s="94" t="s">
        <v>12803</v>
      </c>
      <c r="B15691" t="s">
        <v>23841</v>
      </c>
      <c r="C15691" t="s">
        <v>243</v>
      </c>
      <c r="D15691">
        <v>988.65</v>
      </c>
      <c r="E15691" t="s">
        <v>30879</v>
      </c>
    </row>
    <row r="15692" spans="1:5" hidden="1" x14ac:dyDescent="0.2">
      <c r="A15692" s="94" t="s">
        <v>12804</v>
      </c>
      <c r="B15692" t="s">
        <v>23842</v>
      </c>
      <c r="C15692" t="s">
        <v>243</v>
      </c>
      <c r="D15692">
        <v>719.55</v>
      </c>
      <c r="E15692" t="s">
        <v>30879</v>
      </c>
    </row>
    <row r="15693" spans="1:5" hidden="1" x14ac:dyDescent="0.2">
      <c r="A15693" s="94" t="s">
        <v>23843</v>
      </c>
      <c r="B15693" t="s">
        <v>23844</v>
      </c>
      <c r="C15693" t="s">
        <v>243</v>
      </c>
      <c r="D15693">
        <v>895.05</v>
      </c>
      <c r="E15693" t="s">
        <v>30879</v>
      </c>
    </row>
    <row r="15694" spans="1:5" hidden="1" x14ac:dyDescent="0.2">
      <c r="A15694" s="94" t="s">
        <v>12805</v>
      </c>
      <c r="B15694" t="s">
        <v>23845</v>
      </c>
      <c r="C15694" t="s">
        <v>243</v>
      </c>
      <c r="D15694">
        <v>976.95</v>
      </c>
      <c r="E15694" t="s">
        <v>30879</v>
      </c>
    </row>
    <row r="15695" spans="1:5" hidden="1" x14ac:dyDescent="0.2">
      <c r="A15695" s="94" t="s">
        <v>12806</v>
      </c>
      <c r="B15695" t="s">
        <v>23846</v>
      </c>
      <c r="C15695" t="s">
        <v>243</v>
      </c>
      <c r="D15695">
        <v>707.85</v>
      </c>
      <c r="E15695" t="s">
        <v>30879</v>
      </c>
    </row>
    <row r="15696" spans="1:5" hidden="1" x14ac:dyDescent="0.2">
      <c r="A15696" s="94" t="s">
        <v>23847</v>
      </c>
      <c r="B15696" t="s">
        <v>23848</v>
      </c>
      <c r="C15696" t="s">
        <v>243</v>
      </c>
      <c r="D15696">
        <v>585</v>
      </c>
      <c r="E15696" t="s">
        <v>30879</v>
      </c>
    </row>
    <row r="15697" spans="1:5" hidden="1" x14ac:dyDescent="0.2">
      <c r="A15697" s="94" t="s">
        <v>23849</v>
      </c>
      <c r="B15697" t="s">
        <v>23850</v>
      </c>
      <c r="C15697" t="s">
        <v>243</v>
      </c>
      <c r="D15697">
        <v>491.4</v>
      </c>
      <c r="E15697" t="s">
        <v>30879</v>
      </c>
    </row>
    <row r="15698" spans="1:5" hidden="1" x14ac:dyDescent="0.2">
      <c r="A15698" s="94" t="s">
        <v>23851</v>
      </c>
      <c r="B15698" t="s">
        <v>23852</v>
      </c>
      <c r="C15698" t="s">
        <v>243</v>
      </c>
      <c r="D15698">
        <v>479.7</v>
      </c>
      <c r="E15698" t="s">
        <v>30879</v>
      </c>
    </row>
    <row r="15699" spans="1:5" hidden="1" x14ac:dyDescent="0.2">
      <c r="A15699" s="94" t="s">
        <v>23853</v>
      </c>
      <c r="B15699" t="s">
        <v>23854</v>
      </c>
      <c r="C15699" t="s">
        <v>243</v>
      </c>
      <c r="D15699">
        <v>468</v>
      </c>
      <c r="E15699" t="s">
        <v>30879</v>
      </c>
    </row>
    <row r="15700" spans="1:5" hidden="1" x14ac:dyDescent="0.2">
      <c r="A15700" s="94" t="s">
        <v>23855</v>
      </c>
      <c r="B15700" t="s">
        <v>23856</v>
      </c>
      <c r="C15700" t="s">
        <v>243</v>
      </c>
      <c r="D15700">
        <v>842.4</v>
      </c>
      <c r="E15700" t="s">
        <v>30879</v>
      </c>
    </row>
    <row r="15701" spans="1:5" hidden="1" x14ac:dyDescent="0.2">
      <c r="A15701" s="94" t="s">
        <v>23857</v>
      </c>
      <c r="B15701" t="s">
        <v>23858</v>
      </c>
      <c r="C15701" t="s">
        <v>243</v>
      </c>
      <c r="D15701">
        <v>842.4</v>
      </c>
      <c r="E15701" t="s">
        <v>30879</v>
      </c>
    </row>
    <row r="15702" spans="1:5" hidden="1" x14ac:dyDescent="0.2">
      <c r="A15702" s="94" t="s">
        <v>23859</v>
      </c>
      <c r="B15702" t="s">
        <v>23860</v>
      </c>
      <c r="C15702" t="s">
        <v>243</v>
      </c>
      <c r="D15702">
        <v>713.7</v>
      </c>
      <c r="E15702" t="s">
        <v>30879</v>
      </c>
    </row>
    <row r="15703" spans="1:5" hidden="1" x14ac:dyDescent="0.2">
      <c r="A15703" s="94" t="s">
        <v>23861</v>
      </c>
      <c r="B15703" t="s">
        <v>23862</v>
      </c>
      <c r="C15703" t="s">
        <v>243</v>
      </c>
      <c r="D15703">
        <v>713.7</v>
      </c>
      <c r="E15703" t="s">
        <v>30879</v>
      </c>
    </row>
    <row r="15704" spans="1:5" hidden="1" x14ac:dyDescent="0.2">
      <c r="A15704" s="94" t="s">
        <v>23863</v>
      </c>
      <c r="B15704" t="s">
        <v>23864</v>
      </c>
      <c r="C15704" t="s">
        <v>243</v>
      </c>
      <c r="D15704">
        <v>702</v>
      </c>
      <c r="E15704" t="s">
        <v>30879</v>
      </c>
    </row>
    <row r="15705" spans="1:5" hidden="1" x14ac:dyDescent="0.2">
      <c r="A15705" s="94" t="s">
        <v>23865</v>
      </c>
      <c r="B15705" t="s">
        <v>23866</v>
      </c>
      <c r="C15705" t="s">
        <v>243</v>
      </c>
      <c r="D15705">
        <v>596.70000000000005</v>
      </c>
      <c r="E15705" t="s">
        <v>30879</v>
      </c>
    </row>
    <row r="15706" spans="1:5" hidden="1" x14ac:dyDescent="0.2">
      <c r="A15706" s="94" t="s">
        <v>23867</v>
      </c>
      <c r="B15706" t="s">
        <v>23868</v>
      </c>
      <c r="C15706" t="s">
        <v>243</v>
      </c>
      <c r="D15706">
        <v>585</v>
      </c>
      <c r="E15706" t="s">
        <v>30879</v>
      </c>
    </row>
    <row r="15707" spans="1:5" hidden="1" x14ac:dyDescent="0.2">
      <c r="A15707" s="94" t="s">
        <v>23869</v>
      </c>
      <c r="B15707" t="s">
        <v>23870</v>
      </c>
      <c r="C15707" t="s">
        <v>243</v>
      </c>
      <c r="D15707">
        <v>479.7</v>
      </c>
      <c r="E15707" t="s">
        <v>30879</v>
      </c>
    </row>
    <row r="15708" spans="1:5" hidden="1" x14ac:dyDescent="0.2">
      <c r="A15708" s="94" t="s">
        <v>23871</v>
      </c>
      <c r="B15708" t="s">
        <v>23872</v>
      </c>
      <c r="C15708" t="s">
        <v>243</v>
      </c>
      <c r="D15708">
        <v>649.35</v>
      </c>
      <c r="E15708" t="s">
        <v>30879</v>
      </c>
    </row>
    <row r="15709" spans="1:5" hidden="1" x14ac:dyDescent="0.2">
      <c r="A15709" s="94" t="s">
        <v>23873</v>
      </c>
      <c r="B15709" t="s">
        <v>23874</v>
      </c>
      <c r="C15709" t="s">
        <v>243</v>
      </c>
      <c r="D15709">
        <v>538.20000000000005</v>
      </c>
      <c r="E15709" t="s">
        <v>30879</v>
      </c>
    </row>
    <row r="15710" spans="1:5" hidden="1" x14ac:dyDescent="0.2">
      <c r="A15710" s="94" t="s">
        <v>23875</v>
      </c>
      <c r="B15710" t="s">
        <v>23876</v>
      </c>
      <c r="C15710" t="s">
        <v>243</v>
      </c>
      <c r="D15710">
        <v>544.04999999999995</v>
      </c>
      <c r="E15710" t="s">
        <v>30879</v>
      </c>
    </row>
    <row r="15711" spans="1:5" hidden="1" x14ac:dyDescent="0.2">
      <c r="A15711" s="94" t="s">
        <v>23877</v>
      </c>
      <c r="B15711" t="s">
        <v>23878</v>
      </c>
      <c r="C15711" t="s">
        <v>243</v>
      </c>
      <c r="D15711">
        <v>497.25</v>
      </c>
      <c r="E15711" t="s">
        <v>30879</v>
      </c>
    </row>
    <row r="15712" spans="1:5" hidden="1" x14ac:dyDescent="0.2">
      <c r="A15712" s="94" t="s">
        <v>23879</v>
      </c>
      <c r="B15712" t="s">
        <v>23880</v>
      </c>
      <c r="C15712" t="s">
        <v>243</v>
      </c>
      <c r="D15712">
        <v>924.3</v>
      </c>
      <c r="E15712" t="s">
        <v>30879</v>
      </c>
    </row>
    <row r="15713" spans="1:5" hidden="1" x14ac:dyDescent="0.2">
      <c r="A15713" s="94" t="s">
        <v>23881</v>
      </c>
      <c r="B15713" t="s">
        <v>23882</v>
      </c>
      <c r="C15713" t="s">
        <v>243</v>
      </c>
      <c r="D15713">
        <v>924.3</v>
      </c>
      <c r="E15713" t="s">
        <v>30879</v>
      </c>
    </row>
    <row r="15714" spans="1:5" hidden="1" x14ac:dyDescent="0.2">
      <c r="A15714" s="94" t="s">
        <v>23883</v>
      </c>
      <c r="B15714" t="s">
        <v>23884</v>
      </c>
      <c r="C15714" t="s">
        <v>243</v>
      </c>
      <c r="D15714">
        <v>795.6</v>
      </c>
      <c r="E15714" t="s">
        <v>30879</v>
      </c>
    </row>
    <row r="15715" spans="1:5" hidden="1" x14ac:dyDescent="0.2">
      <c r="A15715" s="94" t="s">
        <v>23885</v>
      </c>
      <c r="B15715" t="s">
        <v>23886</v>
      </c>
      <c r="C15715" t="s">
        <v>243</v>
      </c>
      <c r="D15715">
        <v>795.6</v>
      </c>
      <c r="E15715" t="s">
        <v>30879</v>
      </c>
    </row>
    <row r="15716" spans="1:5" hidden="1" x14ac:dyDescent="0.2">
      <c r="A15716" s="94" t="s">
        <v>23887</v>
      </c>
      <c r="B15716" t="s">
        <v>23888</v>
      </c>
      <c r="C15716" t="s">
        <v>243</v>
      </c>
      <c r="D15716">
        <v>737.1</v>
      </c>
      <c r="E15716" t="s">
        <v>30879</v>
      </c>
    </row>
    <row r="15717" spans="1:5" hidden="1" x14ac:dyDescent="0.2">
      <c r="A15717" s="94" t="s">
        <v>23889</v>
      </c>
      <c r="B15717" t="s">
        <v>23890</v>
      </c>
      <c r="C15717" t="s">
        <v>243</v>
      </c>
      <c r="D15717">
        <v>631.79999999999995</v>
      </c>
      <c r="E15717" t="s">
        <v>30879</v>
      </c>
    </row>
    <row r="15718" spans="1:5" hidden="1" x14ac:dyDescent="0.2">
      <c r="A15718" s="94" t="s">
        <v>23891</v>
      </c>
      <c r="B15718" t="s">
        <v>23892</v>
      </c>
      <c r="C15718" t="s">
        <v>243</v>
      </c>
      <c r="D15718">
        <v>631.79999999999995</v>
      </c>
      <c r="E15718" t="s">
        <v>30879</v>
      </c>
    </row>
    <row r="15719" spans="1:5" hidden="1" x14ac:dyDescent="0.2">
      <c r="A15719" s="94" t="s">
        <v>23893</v>
      </c>
      <c r="B15719" t="s">
        <v>23894</v>
      </c>
      <c r="C15719" t="s">
        <v>243</v>
      </c>
      <c r="D15719">
        <v>526.5</v>
      </c>
      <c r="E15719" t="s">
        <v>30879</v>
      </c>
    </row>
    <row r="15720" spans="1:5" hidden="1" x14ac:dyDescent="0.2">
      <c r="A15720" s="94" t="s">
        <v>23895</v>
      </c>
      <c r="B15720" t="s">
        <v>23896</v>
      </c>
      <c r="C15720" t="s">
        <v>243</v>
      </c>
      <c r="D15720">
        <v>754.65</v>
      </c>
      <c r="E15720" t="s">
        <v>30879</v>
      </c>
    </row>
    <row r="15721" spans="1:5" hidden="1" x14ac:dyDescent="0.2">
      <c r="A15721" s="94" t="s">
        <v>23897</v>
      </c>
      <c r="B15721" t="s">
        <v>23898</v>
      </c>
      <c r="C15721" t="s">
        <v>243</v>
      </c>
      <c r="D15721">
        <v>625.95000000000005</v>
      </c>
      <c r="E15721" t="s">
        <v>30879</v>
      </c>
    </row>
    <row r="15722" spans="1:5" hidden="1" x14ac:dyDescent="0.2">
      <c r="A15722" s="94" t="s">
        <v>23899</v>
      </c>
      <c r="B15722" t="s">
        <v>23900</v>
      </c>
      <c r="C15722" t="s">
        <v>243</v>
      </c>
      <c r="D15722">
        <v>649.35</v>
      </c>
      <c r="E15722" t="s">
        <v>30879</v>
      </c>
    </row>
    <row r="15723" spans="1:5" hidden="1" x14ac:dyDescent="0.2">
      <c r="A15723" s="94" t="s">
        <v>23901</v>
      </c>
      <c r="B15723" t="s">
        <v>23902</v>
      </c>
      <c r="C15723" t="s">
        <v>243</v>
      </c>
      <c r="D15723">
        <v>590.85</v>
      </c>
      <c r="E15723" t="s">
        <v>30879</v>
      </c>
    </row>
    <row r="15724" spans="1:5" hidden="1" x14ac:dyDescent="0.2">
      <c r="A15724" s="94" t="s">
        <v>23903</v>
      </c>
      <c r="B15724" t="s">
        <v>23904</v>
      </c>
      <c r="C15724" t="s">
        <v>243</v>
      </c>
      <c r="D15724" s="684">
        <v>1099.8</v>
      </c>
      <c r="E15724" t="s">
        <v>30879</v>
      </c>
    </row>
    <row r="15725" spans="1:5" hidden="1" x14ac:dyDescent="0.2">
      <c r="A15725" s="94" t="s">
        <v>23905</v>
      </c>
      <c r="B15725" t="s">
        <v>23906</v>
      </c>
      <c r="C15725" t="s">
        <v>243</v>
      </c>
      <c r="D15725" s="684">
        <v>1099.8</v>
      </c>
      <c r="E15725" t="s">
        <v>30879</v>
      </c>
    </row>
    <row r="15726" spans="1:5" hidden="1" x14ac:dyDescent="0.2">
      <c r="A15726" s="94" t="s">
        <v>23907</v>
      </c>
      <c r="B15726" t="s">
        <v>23908</v>
      </c>
      <c r="C15726" t="s">
        <v>243</v>
      </c>
      <c r="D15726">
        <v>971.1</v>
      </c>
      <c r="E15726" t="s">
        <v>30879</v>
      </c>
    </row>
    <row r="15727" spans="1:5" hidden="1" x14ac:dyDescent="0.2">
      <c r="A15727" s="94" t="s">
        <v>23909</v>
      </c>
      <c r="B15727" t="s">
        <v>23910</v>
      </c>
      <c r="C15727" t="s">
        <v>243</v>
      </c>
      <c r="D15727">
        <v>971.1</v>
      </c>
      <c r="E15727" t="s">
        <v>30879</v>
      </c>
    </row>
    <row r="15728" spans="1:5" hidden="1" x14ac:dyDescent="0.2">
      <c r="A15728" s="94" t="s">
        <v>23911</v>
      </c>
      <c r="B15728" t="s">
        <v>23912</v>
      </c>
      <c r="C15728" t="s">
        <v>243</v>
      </c>
      <c r="D15728">
        <v>906.75</v>
      </c>
      <c r="E15728" t="s">
        <v>30879</v>
      </c>
    </row>
    <row r="15729" spans="1:5" hidden="1" x14ac:dyDescent="0.2">
      <c r="A15729" s="94" t="s">
        <v>23913</v>
      </c>
      <c r="B15729" t="s">
        <v>23914</v>
      </c>
      <c r="C15729" t="s">
        <v>243</v>
      </c>
      <c r="D15729">
        <v>801.45</v>
      </c>
      <c r="E15729" t="s">
        <v>30879</v>
      </c>
    </row>
    <row r="15730" spans="1:5" hidden="1" x14ac:dyDescent="0.2">
      <c r="A15730" s="94" t="s">
        <v>23915</v>
      </c>
      <c r="B15730" t="s">
        <v>23916</v>
      </c>
      <c r="C15730" t="s">
        <v>243</v>
      </c>
      <c r="D15730">
        <v>766.35</v>
      </c>
      <c r="E15730" t="s">
        <v>30879</v>
      </c>
    </row>
    <row r="15731" spans="1:5" hidden="1" x14ac:dyDescent="0.2">
      <c r="A15731" s="94" t="s">
        <v>23917</v>
      </c>
      <c r="B15731" t="s">
        <v>23918</v>
      </c>
      <c r="C15731" t="s">
        <v>243</v>
      </c>
      <c r="D15731">
        <v>649.35</v>
      </c>
      <c r="E15731" t="s">
        <v>30879</v>
      </c>
    </row>
    <row r="15732" spans="1:5" hidden="1" x14ac:dyDescent="0.2">
      <c r="A15732" s="94" t="s">
        <v>23919</v>
      </c>
      <c r="B15732" t="s">
        <v>23920</v>
      </c>
      <c r="C15732" t="s">
        <v>243</v>
      </c>
      <c r="D15732" s="684">
        <v>1298.7</v>
      </c>
      <c r="E15732" t="s">
        <v>30879</v>
      </c>
    </row>
    <row r="15733" spans="1:5" hidden="1" x14ac:dyDescent="0.2">
      <c r="A15733" s="94" t="s">
        <v>23921</v>
      </c>
      <c r="B15733" t="s">
        <v>23922</v>
      </c>
      <c r="C15733" t="s">
        <v>243</v>
      </c>
      <c r="D15733" s="684">
        <v>1088.0999999999999</v>
      </c>
      <c r="E15733" t="s">
        <v>30879</v>
      </c>
    </row>
    <row r="15734" spans="1:5" hidden="1" x14ac:dyDescent="0.2">
      <c r="A15734" s="94" t="s">
        <v>23923</v>
      </c>
      <c r="B15734" t="s">
        <v>23924</v>
      </c>
      <c r="C15734" t="s">
        <v>243</v>
      </c>
      <c r="D15734" s="684">
        <v>1123.2</v>
      </c>
      <c r="E15734" t="s">
        <v>30879</v>
      </c>
    </row>
    <row r="15735" spans="1:5" hidden="1" x14ac:dyDescent="0.2">
      <c r="A15735" s="94" t="s">
        <v>23925</v>
      </c>
      <c r="B15735" t="s">
        <v>23926</v>
      </c>
      <c r="C15735" t="s">
        <v>243</v>
      </c>
      <c r="D15735">
        <v>982.8</v>
      </c>
      <c r="E15735" t="s">
        <v>30879</v>
      </c>
    </row>
    <row r="15736" spans="1:5" hidden="1" x14ac:dyDescent="0.2">
      <c r="A15736" s="94" t="s">
        <v>23927</v>
      </c>
      <c r="B15736" t="s">
        <v>23928</v>
      </c>
      <c r="C15736" t="s">
        <v>243</v>
      </c>
      <c r="D15736" s="684">
        <v>1667.25</v>
      </c>
      <c r="E15736" t="s">
        <v>30879</v>
      </c>
    </row>
    <row r="15737" spans="1:5" hidden="1" x14ac:dyDescent="0.2">
      <c r="A15737" s="94" t="s">
        <v>23929</v>
      </c>
      <c r="B15737" t="s">
        <v>23930</v>
      </c>
      <c r="C15737" t="s">
        <v>243</v>
      </c>
      <c r="D15737" s="684">
        <v>1667.25</v>
      </c>
      <c r="E15737" t="s">
        <v>30879</v>
      </c>
    </row>
    <row r="15738" spans="1:5" hidden="1" x14ac:dyDescent="0.2">
      <c r="A15738" s="94" t="s">
        <v>23931</v>
      </c>
      <c r="B15738" t="s">
        <v>23932</v>
      </c>
      <c r="C15738" t="s">
        <v>243</v>
      </c>
      <c r="D15738" s="684">
        <v>1538.55</v>
      </c>
      <c r="E15738" t="s">
        <v>30879</v>
      </c>
    </row>
    <row r="15739" spans="1:5" hidden="1" x14ac:dyDescent="0.2">
      <c r="A15739" s="94" t="s">
        <v>23933</v>
      </c>
      <c r="B15739" t="s">
        <v>23934</v>
      </c>
      <c r="C15739" t="s">
        <v>243</v>
      </c>
      <c r="D15739" s="684">
        <v>1538.55</v>
      </c>
      <c r="E15739" t="s">
        <v>30879</v>
      </c>
    </row>
    <row r="15740" spans="1:5" hidden="1" x14ac:dyDescent="0.2">
      <c r="A15740" s="94" t="s">
        <v>23935</v>
      </c>
      <c r="B15740" t="s">
        <v>23936</v>
      </c>
      <c r="C15740" t="s">
        <v>243</v>
      </c>
      <c r="D15740" s="684">
        <v>1298.7</v>
      </c>
      <c r="E15740" t="s">
        <v>30879</v>
      </c>
    </row>
    <row r="15741" spans="1:5" hidden="1" x14ac:dyDescent="0.2">
      <c r="A15741" s="94" t="s">
        <v>23937</v>
      </c>
      <c r="B15741" t="s">
        <v>23938</v>
      </c>
      <c r="C15741" t="s">
        <v>243</v>
      </c>
      <c r="D15741" s="684">
        <v>1193.4000000000001</v>
      </c>
      <c r="E15741" t="s">
        <v>30879</v>
      </c>
    </row>
    <row r="15742" spans="1:5" hidden="1" x14ac:dyDescent="0.2">
      <c r="A15742" s="94" t="s">
        <v>23939</v>
      </c>
      <c r="B15742" t="s">
        <v>23940</v>
      </c>
      <c r="C15742" t="s">
        <v>243</v>
      </c>
      <c r="D15742">
        <v>596.70000000000005</v>
      </c>
      <c r="E15742" t="s">
        <v>30879</v>
      </c>
    </row>
    <row r="15743" spans="1:5" hidden="1" x14ac:dyDescent="0.2">
      <c r="A15743" s="94" t="s">
        <v>23941</v>
      </c>
      <c r="B15743" t="s">
        <v>23942</v>
      </c>
      <c r="C15743" t="s">
        <v>243</v>
      </c>
      <c r="D15743">
        <v>497.25</v>
      </c>
      <c r="E15743" t="s">
        <v>30879</v>
      </c>
    </row>
    <row r="15744" spans="1:5" hidden="1" x14ac:dyDescent="0.2">
      <c r="A15744" s="94" t="s">
        <v>23943</v>
      </c>
      <c r="B15744" t="s">
        <v>23944</v>
      </c>
      <c r="C15744" t="s">
        <v>243</v>
      </c>
      <c r="D15744">
        <v>479.7</v>
      </c>
      <c r="E15744" t="s">
        <v>30879</v>
      </c>
    </row>
    <row r="15745" spans="1:5" hidden="1" x14ac:dyDescent="0.2">
      <c r="A15745" s="94" t="s">
        <v>23945</v>
      </c>
      <c r="B15745" t="s">
        <v>23946</v>
      </c>
      <c r="C15745" t="s">
        <v>243</v>
      </c>
      <c r="D15745">
        <v>450.45</v>
      </c>
      <c r="E15745" t="s">
        <v>30879</v>
      </c>
    </row>
    <row r="15746" spans="1:5" hidden="1" x14ac:dyDescent="0.2">
      <c r="A15746" s="94" t="s">
        <v>29184</v>
      </c>
      <c r="B15746" t="s">
        <v>43132</v>
      </c>
      <c r="C15746" t="s">
        <v>243</v>
      </c>
      <c r="D15746">
        <v>842.4</v>
      </c>
      <c r="E15746" t="s">
        <v>30879</v>
      </c>
    </row>
    <row r="15747" spans="1:5" hidden="1" x14ac:dyDescent="0.2">
      <c r="A15747" s="94" t="s">
        <v>29186</v>
      </c>
      <c r="B15747" t="s">
        <v>43138</v>
      </c>
      <c r="C15747" t="s">
        <v>243</v>
      </c>
      <c r="D15747">
        <v>842.4</v>
      </c>
      <c r="E15747" t="s">
        <v>30879</v>
      </c>
    </row>
    <row r="15748" spans="1:5" hidden="1" x14ac:dyDescent="0.2">
      <c r="A15748" s="94" t="s">
        <v>29188</v>
      </c>
      <c r="B15748" t="s">
        <v>43134</v>
      </c>
      <c r="C15748" t="s">
        <v>243</v>
      </c>
      <c r="D15748">
        <v>713.7</v>
      </c>
      <c r="E15748" t="s">
        <v>30879</v>
      </c>
    </row>
    <row r="15749" spans="1:5" hidden="1" x14ac:dyDescent="0.2">
      <c r="A15749" s="94" t="s">
        <v>29190</v>
      </c>
      <c r="B15749" t="s">
        <v>43140</v>
      </c>
      <c r="C15749" t="s">
        <v>243</v>
      </c>
      <c r="D15749">
        <v>713.7</v>
      </c>
      <c r="E15749" t="s">
        <v>30879</v>
      </c>
    </row>
    <row r="15750" spans="1:5" hidden="1" x14ac:dyDescent="0.2">
      <c r="A15750" s="94" t="s">
        <v>23947</v>
      </c>
      <c r="B15750" t="s">
        <v>23948</v>
      </c>
      <c r="C15750" t="s">
        <v>243</v>
      </c>
      <c r="D15750">
        <v>585</v>
      </c>
      <c r="E15750" t="s">
        <v>30879</v>
      </c>
    </row>
    <row r="15751" spans="1:5" hidden="1" x14ac:dyDescent="0.2">
      <c r="A15751" s="94" t="s">
        <v>23949</v>
      </c>
      <c r="B15751" t="s">
        <v>23950</v>
      </c>
      <c r="C15751" t="s">
        <v>243</v>
      </c>
      <c r="D15751">
        <v>479.7</v>
      </c>
      <c r="E15751" t="s">
        <v>30879</v>
      </c>
    </row>
    <row r="15752" spans="1:5" hidden="1" x14ac:dyDescent="0.2">
      <c r="A15752" s="94" t="s">
        <v>23951</v>
      </c>
      <c r="B15752" t="s">
        <v>23952</v>
      </c>
      <c r="C15752" t="s">
        <v>243</v>
      </c>
      <c r="D15752">
        <v>649.35</v>
      </c>
      <c r="E15752" t="s">
        <v>30879</v>
      </c>
    </row>
    <row r="15753" spans="1:5" hidden="1" x14ac:dyDescent="0.2">
      <c r="A15753" s="94" t="s">
        <v>23953</v>
      </c>
      <c r="B15753" t="s">
        <v>23954</v>
      </c>
      <c r="C15753" t="s">
        <v>243</v>
      </c>
      <c r="D15753">
        <v>596.70000000000005</v>
      </c>
      <c r="E15753" t="s">
        <v>30879</v>
      </c>
    </row>
    <row r="15754" spans="1:5" hidden="1" x14ac:dyDescent="0.2">
      <c r="A15754" s="94" t="s">
        <v>23955</v>
      </c>
      <c r="B15754" t="s">
        <v>23956</v>
      </c>
      <c r="C15754" t="s">
        <v>243</v>
      </c>
      <c r="D15754">
        <v>544.04999999999995</v>
      </c>
      <c r="E15754" t="s">
        <v>30879</v>
      </c>
    </row>
    <row r="15755" spans="1:5" hidden="1" x14ac:dyDescent="0.2">
      <c r="A15755" s="94" t="s">
        <v>23957</v>
      </c>
      <c r="B15755" t="s">
        <v>23958</v>
      </c>
      <c r="C15755" t="s">
        <v>243</v>
      </c>
      <c r="D15755">
        <v>526.5</v>
      </c>
      <c r="E15755" t="s">
        <v>30879</v>
      </c>
    </row>
    <row r="15756" spans="1:5" hidden="1" x14ac:dyDescent="0.2">
      <c r="A15756" s="94" t="s">
        <v>29198</v>
      </c>
      <c r="B15756" t="s">
        <v>43135</v>
      </c>
      <c r="C15756" t="s">
        <v>243</v>
      </c>
      <c r="D15756">
        <v>924.3</v>
      </c>
      <c r="E15756" t="s">
        <v>30879</v>
      </c>
    </row>
    <row r="15757" spans="1:5" hidden="1" x14ac:dyDescent="0.2">
      <c r="A15757" s="94" t="s">
        <v>29200</v>
      </c>
      <c r="B15757" t="s">
        <v>43141</v>
      </c>
      <c r="C15757" t="s">
        <v>243</v>
      </c>
      <c r="D15757">
        <v>924.3</v>
      </c>
      <c r="E15757" t="s">
        <v>30879</v>
      </c>
    </row>
    <row r="15758" spans="1:5" hidden="1" x14ac:dyDescent="0.2">
      <c r="A15758" s="94" t="s">
        <v>29202</v>
      </c>
      <c r="B15758" t="s">
        <v>43137</v>
      </c>
      <c r="C15758" t="s">
        <v>243</v>
      </c>
      <c r="D15758">
        <v>795.6</v>
      </c>
      <c r="E15758" t="s">
        <v>30879</v>
      </c>
    </row>
    <row r="15759" spans="1:5" hidden="1" x14ac:dyDescent="0.2">
      <c r="A15759" s="94" t="s">
        <v>29204</v>
      </c>
      <c r="B15759" t="s">
        <v>43143</v>
      </c>
      <c r="C15759" t="s">
        <v>243</v>
      </c>
      <c r="D15759">
        <v>795.6</v>
      </c>
      <c r="E15759" t="s">
        <v>30879</v>
      </c>
    </row>
    <row r="15760" spans="1:5" hidden="1" x14ac:dyDescent="0.2">
      <c r="A15760" s="94" t="s">
        <v>23959</v>
      </c>
      <c r="B15760" t="s">
        <v>23960</v>
      </c>
      <c r="C15760" t="s">
        <v>243</v>
      </c>
      <c r="D15760">
        <v>631.79999999999995</v>
      </c>
      <c r="E15760" t="s">
        <v>30879</v>
      </c>
    </row>
    <row r="15761" spans="1:5" hidden="1" x14ac:dyDescent="0.2">
      <c r="A15761" s="94" t="s">
        <v>23961</v>
      </c>
      <c r="B15761" t="s">
        <v>23962</v>
      </c>
      <c r="C15761" t="s">
        <v>243</v>
      </c>
      <c r="D15761">
        <v>526.5</v>
      </c>
      <c r="E15761" t="s">
        <v>30879</v>
      </c>
    </row>
    <row r="15762" spans="1:5" hidden="1" x14ac:dyDescent="0.2">
      <c r="A15762" s="94" t="s">
        <v>12807</v>
      </c>
      <c r="B15762" t="s">
        <v>23963</v>
      </c>
      <c r="C15762" t="s">
        <v>243</v>
      </c>
      <c r="D15762">
        <v>450.45</v>
      </c>
      <c r="E15762" t="s">
        <v>30879</v>
      </c>
    </row>
    <row r="15763" spans="1:5" hidden="1" x14ac:dyDescent="0.2">
      <c r="A15763" s="94" t="s">
        <v>23964</v>
      </c>
      <c r="B15763" t="s">
        <v>23965</v>
      </c>
      <c r="C15763" t="s">
        <v>243</v>
      </c>
      <c r="D15763">
        <v>409.5</v>
      </c>
      <c r="E15763" t="s">
        <v>30879</v>
      </c>
    </row>
    <row r="15764" spans="1:5" hidden="1" x14ac:dyDescent="0.2">
      <c r="A15764" s="94" t="s">
        <v>23966</v>
      </c>
      <c r="B15764" t="s">
        <v>23967</v>
      </c>
      <c r="C15764" t="s">
        <v>243</v>
      </c>
      <c r="D15764">
        <v>368.55</v>
      </c>
      <c r="E15764" t="s">
        <v>30879</v>
      </c>
    </row>
    <row r="15765" spans="1:5" hidden="1" x14ac:dyDescent="0.2">
      <c r="A15765" s="94" t="s">
        <v>12808</v>
      </c>
      <c r="B15765" t="s">
        <v>23968</v>
      </c>
      <c r="C15765" t="s">
        <v>243</v>
      </c>
      <c r="D15765">
        <v>356.85</v>
      </c>
      <c r="E15765" t="s">
        <v>30879</v>
      </c>
    </row>
    <row r="15766" spans="1:5" hidden="1" x14ac:dyDescent="0.2">
      <c r="A15766" s="94" t="s">
        <v>12809</v>
      </c>
      <c r="B15766" t="s">
        <v>23969</v>
      </c>
      <c r="C15766" t="s">
        <v>243</v>
      </c>
      <c r="D15766">
        <v>789.75</v>
      </c>
      <c r="E15766" t="s">
        <v>30879</v>
      </c>
    </row>
    <row r="15767" spans="1:5" hidden="1" x14ac:dyDescent="0.2">
      <c r="A15767" s="94" t="s">
        <v>23970</v>
      </c>
      <c r="B15767" t="s">
        <v>23971</v>
      </c>
      <c r="C15767" t="s">
        <v>243</v>
      </c>
      <c r="D15767">
        <v>789.75</v>
      </c>
      <c r="E15767" t="s">
        <v>30879</v>
      </c>
    </row>
    <row r="15768" spans="1:5" hidden="1" x14ac:dyDescent="0.2">
      <c r="A15768" s="94" t="s">
        <v>23972</v>
      </c>
      <c r="B15768" t="s">
        <v>23973</v>
      </c>
      <c r="C15768" t="s">
        <v>243</v>
      </c>
      <c r="D15768">
        <v>661.05</v>
      </c>
      <c r="E15768" t="s">
        <v>30879</v>
      </c>
    </row>
    <row r="15769" spans="1:5" hidden="1" x14ac:dyDescent="0.2">
      <c r="A15769" s="94" t="s">
        <v>12810</v>
      </c>
      <c r="B15769" t="s">
        <v>23974</v>
      </c>
      <c r="C15769" t="s">
        <v>243</v>
      </c>
      <c r="D15769">
        <v>661.05</v>
      </c>
      <c r="E15769" t="s">
        <v>30879</v>
      </c>
    </row>
    <row r="15770" spans="1:5" hidden="1" x14ac:dyDescent="0.2">
      <c r="A15770" s="94" t="s">
        <v>12811</v>
      </c>
      <c r="B15770" t="s">
        <v>23975</v>
      </c>
      <c r="C15770" t="s">
        <v>243</v>
      </c>
      <c r="D15770">
        <v>631.79999999999995</v>
      </c>
      <c r="E15770" t="s">
        <v>30879</v>
      </c>
    </row>
    <row r="15771" spans="1:5" hidden="1" x14ac:dyDescent="0.2">
      <c r="A15771" s="94" t="s">
        <v>23976</v>
      </c>
      <c r="B15771" t="s">
        <v>23977</v>
      </c>
      <c r="C15771" t="s">
        <v>243</v>
      </c>
      <c r="D15771">
        <v>526.5</v>
      </c>
      <c r="E15771" t="s">
        <v>30879</v>
      </c>
    </row>
    <row r="15772" spans="1:5" hidden="1" x14ac:dyDescent="0.2">
      <c r="A15772" s="94" t="s">
        <v>23978</v>
      </c>
      <c r="B15772" t="s">
        <v>23979</v>
      </c>
      <c r="C15772" t="s">
        <v>243</v>
      </c>
      <c r="D15772">
        <v>345.15</v>
      </c>
      <c r="E15772" t="s">
        <v>30879</v>
      </c>
    </row>
    <row r="15773" spans="1:5" hidden="1" x14ac:dyDescent="0.2">
      <c r="A15773" s="94" t="s">
        <v>12812</v>
      </c>
      <c r="B15773" t="s">
        <v>23980</v>
      </c>
      <c r="C15773" t="s">
        <v>243</v>
      </c>
      <c r="D15773">
        <v>315.89999999999998</v>
      </c>
      <c r="E15773" t="s">
        <v>30879</v>
      </c>
    </row>
    <row r="15774" spans="1:5" hidden="1" x14ac:dyDescent="0.2">
      <c r="A15774" s="94" t="s">
        <v>12813</v>
      </c>
      <c r="B15774" t="s">
        <v>23981</v>
      </c>
      <c r="C15774" t="s">
        <v>243</v>
      </c>
      <c r="D15774">
        <v>544.04999999999995</v>
      </c>
      <c r="E15774" t="s">
        <v>30879</v>
      </c>
    </row>
    <row r="15775" spans="1:5" hidden="1" x14ac:dyDescent="0.2">
      <c r="A15775" s="94" t="s">
        <v>23982</v>
      </c>
      <c r="B15775" t="s">
        <v>23983</v>
      </c>
      <c r="C15775" t="s">
        <v>243</v>
      </c>
      <c r="D15775">
        <v>438.75</v>
      </c>
      <c r="E15775" t="s">
        <v>30879</v>
      </c>
    </row>
    <row r="15776" spans="1:5" hidden="1" x14ac:dyDescent="0.2">
      <c r="A15776" s="94" t="s">
        <v>23984</v>
      </c>
      <c r="B15776" t="s">
        <v>23985</v>
      </c>
      <c r="C15776" t="s">
        <v>243</v>
      </c>
      <c r="D15776">
        <v>585</v>
      </c>
      <c r="E15776" t="s">
        <v>30879</v>
      </c>
    </row>
    <row r="15777" spans="1:5" hidden="1" x14ac:dyDescent="0.2">
      <c r="A15777" s="94" t="s">
        <v>12814</v>
      </c>
      <c r="B15777" t="s">
        <v>23986</v>
      </c>
      <c r="C15777" t="s">
        <v>243</v>
      </c>
      <c r="D15777">
        <v>491.4</v>
      </c>
      <c r="E15777" t="s">
        <v>30879</v>
      </c>
    </row>
    <row r="15778" spans="1:5" hidden="1" x14ac:dyDescent="0.2">
      <c r="A15778" s="94" t="s">
        <v>23987</v>
      </c>
      <c r="B15778" t="s">
        <v>23988</v>
      </c>
      <c r="C15778" t="s">
        <v>243</v>
      </c>
      <c r="D15778">
        <v>479.7</v>
      </c>
      <c r="E15778" t="s">
        <v>30879</v>
      </c>
    </row>
    <row r="15779" spans="1:5" hidden="1" x14ac:dyDescent="0.2">
      <c r="A15779" s="94" t="s">
        <v>23989</v>
      </c>
      <c r="B15779" t="s">
        <v>23990</v>
      </c>
      <c r="C15779" t="s">
        <v>243</v>
      </c>
      <c r="D15779">
        <v>468</v>
      </c>
      <c r="E15779" t="s">
        <v>30879</v>
      </c>
    </row>
    <row r="15780" spans="1:5" hidden="1" x14ac:dyDescent="0.2">
      <c r="A15780" s="94" t="s">
        <v>23991</v>
      </c>
      <c r="B15780" t="s">
        <v>23992</v>
      </c>
      <c r="C15780" t="s">
        <v>243</v>
      </c>
      <c r="D15780">
        <v>842.4</v>
      </c>
      <c r="E15780" t="s">
        <v>30879</v>
      </c>
    </row>
    <row r="15781" spans="1:5" hidden="1" x14ac:dyDescent="0.2">
      <c r="A15781" s="94" t="s">
        <v>12815</v>
      </c>
      <c r="B15781" t="s">
        <v>23993</v>
      </c>
      <c r="C15781" t="s">
        <v>243</v>
      </c>
      <c r="D15781">
        <v>842.4</v>
      </c>
      <c r="E15781" t="s">
        <v>30879</v>
      </c>
    </row>
    <row r="15782" spans="1:5" hidden="1" x14ac:dyDescent="0.2">
      <c r="A15782" s="94" t="s">
        <v>12816</v>
      </c>
      <c r="B15782" t="s">
        <v>23994</v>
      </c>
      <c r="C15782" t="s">
        <v>243</v>
      </c>
      <c r="D15782">
        <v>713.7</v>
      </c>
      <c r="E15782" t="s">
        <v>30879</v>
      </c>
    </row>
    <row r="15783" spans="1:5" hidden="1" x14ac:dyDescent="0.2">
      <c r="A15783" s="94" t="s">
        <v>23995</v>
      </c>
      <c r="B15783" t="s">
        <v>23996</v>
      </c>
      <c r="C15783" t="s">
        <v>243</v>
      </c>
      <c r="D15783">
        <v>713.7</v>
      </c>
      <c r="E15783" t="s">
        <v>30879</v>
      </c>
    </row>
    <row r="15784" spans="1:5" hidden="1" x14ac:dyDescent="0.2">
      <c r="A15784" s="94" t="s">
        <v>23997</v>
      </c>
      <c r="B15784" t="s">
        <v>23998</v>
      </c>
      <c r="C15784" t="s">
        <v>243</v>
      </c>
      <c r="D15784">
        <v>702</v>
      </c>
      <c r="E15784" t="s">
        <v>30879</v>
      </c>
    </row>
    <row r="15785" spans="1:5" hidden="1" x14ac:dyDescent="0.2">
      <c r="A15785" s="94" t="s">
        <v>12817</v>
      </c>
      <c r="B15785" t="s">
        <v>23999</v>
      </c>
      <c r="C15785" t="s">
        <v>243</v>
      </c>
      <c r="D15785">
        <v>596.70000000000005</v>
      </c>
      <c r="E15785" t="s">
        <v>30879</v>
      </c>
    </row>
    <row r="15786" spans="1:5" hidden="1" x14ac:dyDescent="0.2">
      <c r="A15786" s="94" t="s">
        <v>12818</v>
      </c>
      <c r="B15786" t="s">
        <v>24000</v>
      </c>
      <c r="C15786" t="s">
        <v>243</v>
      </c>
      <c r="D15786">
        <v>391.95</v>
      </c>
      <c r="E15786" t="s">
        <v>30879</v>
      </c>
    </row>
    <row r="15787" spans="1:5" hidden="1" x14ac:dyDescent="0.2">
      <c r="A15787" s="94" t="s">
        <v>24001</v>
      </c>
      <c r="B15787" t="s">
        <v>24002</v>
      </c>
      <c r="C15787" t="s">
        <v>243</v>
      </c>
      <c r="D15787">
        <v>368.55</v>
      </c>
      <c r="E15787" t="s">
        <v>30879</v>
      </c>
    </row>
    <row r="15788" spans="1:5" hidden="1" x14ac:dyDescent="0.2">
      <c r="A15788" s="94" t="s">
        <v>24003</v>
      </c>
      <c r="B15788" t="s">
        <v>24004</v>
      </c>
      <c r="C15788" t="s">
        <v>243</v>
      </c>
      <c r="D15788">
        <v>585</v>
      </c>
      <c r="E15788" t="s">
        <v>30879</v>
      </c>
    </row>
    <row r="15789" spans="1:5" hidden="1" x14ac:dyDescent="0.2">
      <c r="A15789" s="94" t="s">
        <v>12819</v>
      </c>
      <c r="B15789" t="s">
        <v>24005</v>
      </c>
      <c r="C15789" t="s">
        <v>243</v>
      </c>
      <c r="D15789">
        <v>479.7</v>
      </c>
      <c r="E15789" t="s">
        <v>30879</v>
      </c>
    </row>
    <row r="15790" spans="1:5" hidden="1" x14ac:dyDescent="0.2">
      <c r="A15790" s="94" t="s">
        <v>12820</v>
      </c>
      <c r="B15790" t="s">
        <v>24006</v>
      </c>
      <c r="C15790" t="s">
        <v>243</v>
      </c>
      <c r="D15790">
        <v>649.35</v>
      </c>
      <c r="E15790" t="s">
        <v>30879</v>
      </c>
    </row>
    <row r="15791" spans="1:5" hidden="1" x14ac:dyDescent="0.2">
      <c r="A15791" s="94" t="s">
        <v>24007</v>
      </c>
      <c r="B15791" t="s">
        <v>24008</v>
      </c>
      <c r="C15791" t="s">
        <v>243</v>
      </c>
      <c r="D15791">
        <v>538.20000000000005</v>
      </c>
      <c r="E15791" t="s">
        <v>30879</v>
      </c>
    </row>
    <row r="15792" spans="1:5" hidden="1" x14ac:dyDescent="0.2">
      <c r="A15792" s="94" t="s">
        <v>24009</v>
      </c>
      <c r="B15792" t="s">
        <v>24010</v>
      </c>
      <c r="C15792" t="s">
        <v>243</v>
      </c>
      <c r="D15792">
        <v>544.04999999999995</v>
      </c>
      <c r="E15792" t="s">
        <v>30879</v>
      </c>
    </row>
    <row r="15793" spans="1:5" hidden="1" x14ac:dyDescent="0.2">
      <c r="A15793" s="94" t="s">
        <v>12821</v>
      </c>
      <c r="B15793" t="s">
        <v>24011</v>
      </c>
      <c r="C15793" t="s">
        <v>243</v>
      </c>
      <c r="D15793">
        <v>497.25</v>
      </c>
      <c r="E15793" t="s">
        <v>30879</v>
      </c>
    </row>
    <row r="15794" spans="1:5" hidden="1" x14ac:dyDescent="0.2">
      <c r="A15794" s="94" t="s">
        <v>12822</v>
      </c>
      <c r="B15794" t="s">
        <v>24012</v>
      </c>
      <c r="C15794" t="s">
        <v>243</v>
      </c>
      <c r="D15794">
        <v>924.3</v>
      </c>
      <c r="E15794" t="s">
        <v>30879</v>
      </c>
    </row>
    <row r="15795" spans="1:5" hidden="1" x14ac:dyDescent="0.2">
      <c r="A15795" s="94" t="s">
        <v>24013</v>
      </c>
      <c r="B15795" t="s">
        <v>24014</v>
      </c>
      <c r="C15795" t="s">
        <v>243</v>
      </c>
      <c r="D15795">
        <v>924.3</v>
      </c>
      <c r="E15795" t="s">
        <v>30879</v>
      </c>
    </row>
    <row r="15796" spans="1:5" hidden="1" x14ac:dyDescent="0.2">
      <c r="A15796" s="94" t="s">
        <v>24015</v>
      </c>
      <c r="B15796" t="s">
        <v>24016</v>
      </c>
      <c r="C15796" t="s">
        <v>243</v>
      </c>
      <c r="D15796">
        <v>795.6</v>
      </c>
      <c r="E15796" t="s">
        <v>30879</v>
      </c>
    </row>
    <row r="15797" spans="1:5" hidden="1" x14ac:dyDescent="0.2">
      <c r="A15797" s="94" t="s">
        <v>12823</v>
      </c>
      <c r="B15797" t="s">
        <v>24017</v>
      </c>
      <c r="C15797" t="s">
        <v>243</v>
      </c>
      <c r="D15797">
        <v>795.6</v>
      </c>
      <c r="E15797" t="s">
        <v>30879</v>
      </c>
    </row>
    <row r="15798" spans="1:5" hidden="1" x14ac:dyDescent="0.2">
      <c r="A15798" s="94" t="s">
        <v>12824</v>
      </c>
      <c r="B15798" t="s">
        <v>24018</v>
      </c>
      <c r="C15798" t="s">
        <v>243</v>
      </c>
      <c r="D15798">
        <v>737.1</v>
      </c>
      <c r="E15798" t="s">
        <v>30879</v>
      </c>
    </row>
    <row r="15799" spans="1:5" hidden="1" x14ac:dyDescent="0.2">
      <c r="A15799" s="94" t="s">
        <v>24019</v>
      </c>
      <c r="B15799" t="s">
        <v>24020</v>
      </c>
      <c r="C15799" t="s">
        <v>243</v>
      </c>
      <c r="D15799">
        <v>631.79999999999995</v>
      </c>
      <c r="E15799" t="s">
        <v>30879</v>
      </c>
    </row>
    <row r="15800" spans="1:5" hidden="1" x14ac:dyDescent="0.2">
      <c r="A15800" s="94" t="s">
        <v>24021</v>
      </c>
      <c r="B15800" t="s">
        <v>24022</v>
      </c>
      <c r="C15800" t="s">
        <v>243</v>
      </c>
      <c r="D15800">
        <v>415.35</v>
      </c>
      <c r="E15800" t="s">
        <v>30879</v>
      </c>
    </row>
    <row r="15801" spans="1:5" hidden="1" x14ac:dyDescent="0.2">
      <c r="A15801" s="94" t="s">
        <v>12825</v>
      </c>
      <c r="B15801" t="s">
        <v>24023</v>
      </c>
      <c r="C15801" t="s">
        <v>243</v>
      </c>
      <c r="D15801">
        <v>397.8</v>
      </c>
      <c r="E15801" t="s">
        <v>30879</v>
      </c>
    </row>
    <row r="15802" spans="1:5" hidden="1" x14ac:dyDescent="0.2">
      <c r="A15802" s="94" t="s">
        <v>12826</v>
      </c>
      <c r="B15802" t="s">
        <v>24024</v>
      </c>
      <c r="C15802" t="s">
        <v>243</v>
      </c>
      <c r="D15802">
        <v>631.79999999999995</v>
      </c>
      <c r="E15802" t="s">
        <v>30879</v>
      </c>
    </row>
    <row r="15803" spans="1:5" hidden="1" x14ac:dyDescent="0.2">
      <c r="A15803" s="94" t="s">
        <v>24025</v>
      </c>
      <c r="B15803" t="s">
        <v>24026</v>
      </c>
      <c r="C15803" t="s">
        <v>243</v>
      </c>
      <c r="D15803">
        <v>526.5</v>
      </c>
      <c r="E15803" t="s">
        <v>30879</v>
      </c>
    </row>
    <row r="15804" spans="1:5" hidden="1" x14ac:dyDescent="0.2">
      <c r="A15804" s="94" t="s">
        <v>24027</v>
      </c>
      <c r="B15804" t="s">
        <v>24028</v>
      </c>
      <c r="C15804" t="s">
        <v>243</v>
      </c>
      <c r="D15804">
        <v>807.3</v>
      </c>
      <c r="E15804" t="s">
        <v>30879</v>
      </c>
    </row>
    <row r="15805" spans="1:5" hidden="1" x14ac:dyDescent="0.2">
      <c r="A15805" s="94" t="s">
        <v>12827</v>
      </c>
      <c r="B15805" t="s">
        <v>24029</v>
      </c>
      <c r="C15805" t="s">
        <v>243</v>
      </c>
      <c r="D15805">
        <v>678.6</v>
      </c>
      <c r="E15805" t="s">
        <v>30879</v>
      </c>
    </row>
    <row r="15806" spans="1:5" hidden="1" x14ac:dyDescent="0.2">
      <c r="A15806" s="94" t="s">
        <v>24030</v>
      </c>
      <c r="B15806" t="s">
        <v>18735</v>
      </c>
      <c r="C15806" t="s">
        <v>243</v>
      </c>
      <c r="D15806">
        <v>702</v>
      </c>
      <c r="E15806" t="s">
        <v>30879</v>
      </c>
    </row>
    <row r="15807" spans="1:5" hidden="1" x14ac:dyDescent="0.2">
      <c r="A15807" s="94" t="s">
        <v>24031</v>
      </c>
      <c r="B15807" t="s">
        <v>24032</v>
      </c>
      <c r="C15807" t="s">
        <v>243</v>
      </c>
      <c r="D15807">
        <v>643.5</v>
      </c>
      <c r="E15807" t="s">
        <v>30879</v>
      </c>
    </row>
    <row r="15808" spans="1:5" hidden="1" x14ac:dyDescent="0.2">
      <c r="A15808" s="94" t="s">
        <v>24033</v>
      </c>
      <c r="B15808" t="s">
        <v>24034</v>
      </c>
      <c r="C15808" t="s">
        <v>243</v>
      </c>
      <c r="D15808" s="684">
        <v>1152.45</v>
      </c>
      <c r="E15808" t="s">
        <v>30879</v>
      </c>
    </row>
    <row r="15809" spans="1:5" hidden="1" x14ac:dyDescent="0.2">
      <c r="A15809" s="94" t="s">
        <v>12828</v>
      </c>
      <c r="B15809" t="s">
        <v>24035</v>
      </c>
      <c r="C15809" t="s">
        <v>243</v>
      </c>
      <c r="D15809" s="684">
        <v>1152.45</v>
      </c>
      <c r="E15809" t="s">
        <v>30879</v>
      </c>
    </row>
    <row r="15810" spans="1:5" hidden="1" x14ac:dyDescent="0.2">
      <c r="A15810" s="94" t="s">
        <v>24036</v>
      </c>
      <c r="B15810" t="s">
        <v>24037</v>
      </c>
      <c r="C15810" t="s">
        <v>243</v>
      </c>
      <c r="D15810" s="684">
        <v>1023.75</v>
      </c>
      <c r="E15810" t="s">
        <v>30879</v>
      </c>
    </row>
    <row r="15811" spans="1:5" hidden="1" x14ac:dyDescent="0.2">
      <c r="A15811" s="94" t="s">
        <v>24038</v>
      </c>
      <c r="B15811" t="s">
        <v>24039</v>
      </c>
      <c r="C15811" t="s">
        <v>243</v>
      </c>
      <c r="D15811" s="684">
        <v>1023.75</v>
      </c>
      <c r="E15811" t="s">
        <v>30879</v>
      </c>
    </row>
    <row r="15812" spans="1:5" hidden="1" x14ac:dyDescent="0.2">
      <c r="A15812" s="94" t="s">
        <v>24040</v>
      </c>
      <c r="B15812" t="s">
        <v>24041</v>
      </c>
      <c r="C15812" t="s">
        <v>243</v>
      </c>
      <c r="D15812">
        <v>959.4</v>
      </c>
      <c r="E15812" t="s">
        <v>30879</v>
      </c>
    </row>
    <row r="15813" spans="1:5" hidden="1" x14ac:dyDescent="0.2">
      <c r="A15813" s="94" t="s">
        <v>12829</v>
      </c>
      <c r="B15813" t="s">
        <v>24042</v>
      </c>
      <c r="C15813" t="s">
        <v>243</v>
      </c>
      <c r="D15813">
        <v>854.1</v>
      </c>
      <c r="E15813" t="s">
        <v>30879</v>
      </c>
    </row>
    <row r="15814" spans="1:5" hidden="1" x14ac:dyDescent="0.2">
      <c r="A15814" s="94" t="s">
        <v>24043</v>
      </c>
      <c r="B15814" t="s">
        <v>24044</v>
      </c>
      <c r="C15814" t="s">
        <v>243</v>
      </c>
      <c r="D15814">
        <v>573.29999999999995</v>
      </c>
      <c r="E15814" t="s">
        <v>30879</v>
      </c>
    </row>
    <row r="15815" spans="1:5" hidden="1" x14ac:dyDescent="0.2">
      <c r="A15815" s="94" t="s">
        <v>24045</v>
      </c>
      <c r="B15815" t="s">
        <v>24046</v>
      </c>
      <c r="C15815" t="s">
        <v>243</v>
      </c>
      <c r="D15815">
        <v>538.20000000000005</v>
      </c>
      <c r="E15815" t="s">
        <v>30879</v>
      </c>
    </row>
    <row r="15816" spans="1:5" hidden="1" x14ac:dyDescent="0.2">
      <c r="A15816" s="94" t="s">
        <v>24047</v>
      </c>
      <c r="B15816" t="s">
        <v>24048</v>
      </c>
      <c r="C15816" t="s">
        <v>243</v>
      </c>
      <c r="D15816">
        <v>819</v>
      </c>
      <c r="E15816" t="s">
        <v>30879</v>
      </c>
    </row>
    <row r="15817" spans="1:5" hidden="1" x14ac:dyDescent="0.2">
      <c r="A15817" s="94" t="s">
        <v>12830</v>
      </c>
      <c r="B15817" t="s">
        <v>24049</v>
      </c>
      <c r="C15817" t="s">
        <v>243</v>
      </c>
      <c r="D15817">
        <v>702</v>
      </c>
      <c r="E15817" t="s">
        <v>30879</v>
      </c>
    </row>
    <row r="15818" spans="1:5" hidden="1" x14ac:dyDescent="0.2">
      <c r="A15818" s="94" t="s">
        <v>24050</v>
      </c>
      <c r="B15818" t="s">
        <v>24051</v>
      </c>
      <c r="C15818" t="s">
        <v>243</v>
      </c>
      <c r="D15818">
        <v>971.1</v>
      </c>
      <c r="E15818" t="s">
        <v>30879</v>
      </c>
    </row>
    <row r="15819" spans="1:5" hidden="1" x14ac:dyDescent="0.2">
      <c r="A15819" s="94" t="s">
        <v>24052</v>
      </c>
      <c r="B15819" t="s">
        <v>24053</v>
      </c>
      <c r="C15819" t="s">
        <v>243</v>
      </c>
      <c r="D15819">
        <v>854.1</v>
      </c>
      <c r="E15819" t="s">
        <v>30879</v>
      </c>
    </row>
    <row r="15820" spans="1:5" hidden="1" x14ac:dyDescent="0.2">
      <c r="A15820" s="94" t="s">
        <v>24054</v>
      </c>
      <c r="B15820" t="s">
        <v>24055</v>
      </c>
      <c r="C15820" t="s">
        <v>243</v>
      </c>
      <c r="D15820">
        <v>865.8</v>
      </c>
      <c r="E15820" t="s">
        <v>30879</v>
      </c>
    </row>
    <row r="15821" spans="1:5" hidden="1" x14ac:dyDescent="0.2">
      <c r="A15821" s="94" t="s">
        <v>12831</v>
      </c>
      <c r="B15821" t="s">
        <v>24056</v>
      </c>
      <c r="C15821" t="s">
        <v>243</v>
      </c>
      <c r="D15821">
        <v>748.8</v>
      </c>
      <c r="E15821" t="s">
        <v>30879</v>
      </c>
    </row>
    <row r="15822" spans="1:5" hidden="1" x14ac:dyDescent="0.2">
      <c r="A15822" s="94" t="s">
        <v>24057</v>
      </c>
      <c r="B15822" t="s">
        <v>24058</v>
      </c>
      <c r="C15822" t="s">
        <v>243</v>
      </c>
      <c r="D15822" s="684">
        <v>1275.3</v>
      </c>
      <c r="E15822" t="s">
        <v>30879</v>
      </c>
    </row>
    <row r="15823" spans="1:5" hidden="1" x14ac:dyDescent="0.2">
      <c r="A15823" s="94" t="s">
        <v>24059</v>
      </c>
      <c r="B15823" t="s">
        <v>24060</v>
      </c>
      <c r="C15823" t="s">
        <v>243</v>
      </c>
      <c r="D15823" s="684">
        <v>1275.3</v>
      </c>
      <c r="E15823" t="s">
        <v>30879</v>
      </c>
    </row>
    <row r="15824" spans="1:5" hidden="1" x14ac:dyDescent="0.2">
      <c r="A15824" s="94" t="s">
        <v>24061</v>
      </c>
      <c r="B15824" t="s">
        <v>24062</v>
      </c>
      <c r="C15824" t="s">
        <v>243</v>
      </c>
      <c r="D15824" s="684">
        <v>1146.5999999999999</v>
      </c>
      <c r="E15824" t="s">
        <v>30879</v>
      </c>
    </row>
    <row r="15825" spans="1:5" hidden="1" x14ac:dyDescent="0.2">
      <c r="A15825" s="94" t="s">
        <v>12832</v>
      </c>
      <c r="B15825" t="s">
        <v>24063</v>
      </c>
      <c r="C15825" t="s">
        <v>243</v>
      </c>
      <c r="D15825" s="684">
        <v>1146.5999999999999</v>
      </c>
      <c r="E15825" t="s">
        <v>30879</v>
      </c>
    </row>
    <row r="15826" spans="1:5" hidden="1" x14ac:dyDescent="0.2">
      <c r="A15826" s="94" t="s">
        <v>24064</v>
      </c>
      <c r="B15826" t="s">
        <v>24065</v>
      </c>
      <c r="C15826" t="s">
        <v>243</v>
      </c>
      <c r="D15826" s="684">
        <v>1053</v>
      </c>
      <c r="E15826" t="s">
        <v>30879</v>
      </c>
    </row>
    <row r="15827" spans="1:5" hidden="1" x14ac:dyDescent="0.2">
      <c r="A15827" s="94" t="s">
        <v>24066</v>
      </c>
      <c r="B15827" t="s">
        <v>24067</v>
      </c>
      <c r="C15827" t="s">
        <v>243</v>
      </c>
      <c r="D15827">
        <v>947.7</v>
      </c>
      <c r="E15827" t="s">
        <v>30879</v>
      </c>
    </row>
    <row r="15828" spans="1:5" hidden="1" x14ac:dyDescent="0.2">
      <c r="A15828" s="94" t="s">
        <v>24068</v>
      </c>
      <c r="B15828" t="s">
        <v>24069</v>
      </c>
      <c r="C15828" t="s">
        <v>243</v>
      </c>
      <c r="D15828">
        <v>625.95000000000005</v>
      </c>
      <c r="E15828" t="s">
        <v>30879</v>
      </c>
    </row>
    <row r="15829" spans="1:5" hidden="1" x14ac:dyDescent="0.2">
      <c r="A15829" s="94" t="s">
        <v>12833</v>
      </c>
      <c r="B15829" t="s">
        <v>24070</v>
      </c>
      <c r="C15829" t="s">
        <v>243</v>
      </c>
      <c r="D15829">
        <v>596.70000000000005</v>
      </c>
      <c r="E15829" t="s">
        <v>30879</v>
      </c>
    </row>
    <row r="15830" spans="1:5" hidden="1" x14ac:dyDescent="0.2">
      <c r="A15830" s="94" t="s">
        <v>24071</v>
      </c>
      <c r="B15830" t="s">
        <v>24072</v>
      </c>
      <c r="C15830" t="s">
        <v>243</v>
      </c>
      <c r="D15830">
        <v>971.1</v>
      </c>
      <c r="E15830" t="s">
        <v>30879</v>
      </c>
    </row>
    <row r="15831" spans="1:5" hidden="1" x14ac:dyDescent="0.2">
      <c r="A15831" s="94" t="s">
        <v>24073</v>
      </c>
      <c r="B15831" t="s">
        <v>24074</v>
      </c>
      <c r="C15831" t="s">
        <v>243</v>
      </c>
      <c r="D15831">
        <v>865.8</v>
      </c>
      <c r="E15831" t="s">
        <v>30879</v>
      </c>
    </row>
    <row r="15832" spans="1:5" hidden="1" x14ac:dyDescent="0.2">
      <c r="A15832" s="94" t="s">
        <v>24075</v>
      </c>
      <c r="B15832" t="s">
        <v>24076</v>
      </c>
      <c r="C15832" t="s">
        <v>243</v>
      </c>
      <c r="D15832" s="684">
        <v>1298.7</v>
      </c>
      <c r="E15832" t="s">
        <v>30879</v>
      </c>
    </row>
    <row r="15833" spans="1:5" hidden="1" x14ac:dyDescent="0.2">
      <c r="A15833" s="94" t="s">
        <v>12834</v>
      </c>
      <c r="B15833" t="s">
        <v>24077</v>
      </c>
      <c r="C15833" t="s">
        <v>243</v>
      </c>
      <c r="D15833" s="684">
        <v>1088.0999999999999</v>
      </c>
      <c r="E15833" t="s">
        <v>30879</v>
      </c>
    </row>
    <row r="15834" spans="1:5" hidden="1" x14ac:dyDescent="0.2">
      <c r="A15834" s="94" t="s">
        <v>24078</v>
      </c>
      <c r="B15834" t="s">
        <v>24079</v>
      </c>
      <c r="C15834" t="s">
        <v>243</v>
      </c>
      <c r="D15834" s="684">
        <v>1123.2</v>
      </c>
      <c r="E15834" t="s">
        <v>30879</v>
      </c>
    </row>
    <row r="15835" spans="1:5" hidden="1" x14ac:dyDescent="0.2">
      <c r="A15835" s="94" t="s">
        <v>24080</v>
      </c>
      <c r="B15835" t="s">
        <v>24081</v>
      </c>
      <c r="C15835" t="s">
        <v>243</v>
      </c>
      <c r="D15835">
        <v>982.8</v>
      </c>
      <c r="E15835" t="s">
        <v>30879</v>
      </c>
    </row>
    <row r="15836" spans="1:5" hidden="1" x14ac:dyDescent="0.2">
      <c r="A15836" s="94" t="s">
        <v>24082</v>
      </c>
      <c r="B15836" t="s">
        <v>24083</v>
      </c>
      <c r="C15836" t="s">
        <v>243</v>
      </c>
      <c r="D15836" s="684">
        <v>1667.25</v>
      </c>
      <c r="E15836" t="s">
        <v>30879</v>
      </c>
    </row>
    <row r="15837" spans="1:5" hidden="1" x14ac:dyDescent="0.2">
      <c r="A15837" s="94" t="s">
        <v>12835</v>
      </c>
      <c r="B15837" t="s">
        <v>24084</v>
      </c>
      <c r="C15837" t="s">
        <v>243</v>
      </c>
      <c r="D15837" s="684">
        <v>1667.25</v>
      </c>
      <c r="E15837" t="s">
        <v>30879</v>
      </c>
    </row>
    <row r="15838" spans="1:5" hidden="1" x14ac:dyDescent="0.2">
      <c r="A15838" s="94" t="s">
        <v>24085</v>
      </c>
      <c r="B15838" t="s">
        <v>24086</v>
      </c>
      <c r="C15838" t="s">
        <v>243</v>
      </c>
      <c r="D15838" s="684">
        <v>1538.55</v>
      </c>
      <c r="E15838" t="s">
        <v>30879</v>
      </c>
    </row>
    <row r="15839" spans="1:5" hidden="1" x14ac:dyDescent="0.2">
      <c r="A15839" s="94" t="s">
        <v>24087</v>
      </c>
      <c r="B15839" t="s">
        <v>24088</v>
      </c>
      <c r="C15839" t="s">
        <v>243</v>
      </c>
      <c r="D15839" s="684">
        <v>1538.55</v>
      </c>
      <c r="E15839" t="s">
        <v>30879</v>
      </c>
    </row>
    <row r="15840" spans="1:5" hidden="1" x14ac:dyDescent="0.2">
      <c r="A15840" s="94" t="s">
        <v>24089</v>
      </c>
      <c r="B15840" t="s">
        <v>24090</v>
      </c>
      <c r="C15840" t="s">
        <v>243</v>
      </c>
      <c r="D15840" s="684">
        <v>1298.7</v>
      </c>
      <c r="E15840" t="s">
        <v>30879</v>
      </c>
    </row>
    <row r="15841" spans="1:5" hidden="1" x14ac:dyDescent="0.2">
      <c r="A15841" s="94" t="s">
        <v>12836</v>
      </c>
      <c r="B15841" t="s">
        <v>24091</v>
      </c>
      <c r="C15841" t="s">
        <v>243</v>
      </c>
      <c r="D15841" s="684">
        <v>1193.4000000000001</v>
      </c>
      <c r="E15841" t="s">
        <v>30879</v>
      </c>
    </row>
    <row r="15842" spans="1:5" hidden="1" x14ac:dyDescent="0.2">
      <c r="A15842" s="94" t="s">
        <v>24092</v>
      </c>
      <c r="B15842" t="s">
        <v>24093</v>
      </c>
      <c r="C15842" t="s">
        <v>243</v>
      </c>
      <c r="D15842">
        <v>450.45</v>
      </c>
      <c r="E15842" t="s">
        <v>30879</v>
      </c>
    </row>
    <row r="15843" spans="1:5" hidden="1" x14ac:dyDescent="0.2">
      <c r="A15843" s="94" t="s">
        <v>24094</v>
      </c>
      <c r="B15843" t="s">
        <v>24095</v>
      </c>
      <c r="C15843" t="s">
        <v>243</v>
      </c>
      <c r="D15843">
        <v>409.5</v>
      </c>
      <c r="E15843" t="s">
        <v>30879</v>
      </c>
    </row>
    <row r="15844" spans="1:5" hidden="1" x14ac:dyDescent="0.2">
      <c r="A15844" s="94" t="s">
        <v>24096</v>
      </c>
      <c r="B15844" t="s">
        <v>24097</v>
      </c>
      <c r="C15844" t="s">
        <v>243</v>
      </c>
      <c r="D15844">
        <v>368.55</v>
      </c>
      <c r="E15844" t="s">
        <v>30879</v>
      </c>
    </row>
    <row r="15845" spans="1:5" hidden="1" x14ac:dyDescent="0.2">
      <c r="A15845" s="94" t="s">
        <v>12837</v>
      </c>
      <c r="B15845" t="s">
        <v>24098</v>
      </c>
      <c r="C15845" t="s">
        <v>243</v>
      </c>
      <c r="D15845">
        <v>356.85</v>
      </c>
      <c r="E15845" t="s">
        <v>30879</v>
      </c>
    </row>
    <row r="15846" spans="1:5" hidden="1" x14ac:dyDescent="0.2">
      <c r="A15846" s="94" t="s">
        <v>24099</v>
      </c>
      <c r="B15846" t="s">
        <v>24100</v>
      </c>
      <c r="C15846" t="s">
        <v>243</v>
      </c>
      <c r="D15846">
        <v>789.75</v>
      </c>
      <c r="E15846" t="s">
        <v>30879</v>
      </c>
    </row>
    <row r="15847" spans="1:5" hidden="1" x14ac:dyDescent="0.2">
      <c r="A15847" s="94" t="s">
        <v>24101</v>
      </c>
      <c r="B15847" t="s">
        <v>24102</v>
      </c>
      <c r="C15847" t="s">
        <v>243</v>
      </c>
      <c r="D15847">
        <v>789.75</v>
      </c>
      <c r="E15847" t="s">
        <v>30879</v>
      </c>
    </row>
    <row r="15848" spans="1:5" hidden="1" x14ac:dyDescent="0.2">
      <c r="A15848" s="94" t="s">
        <v>24103</v>
      </c>
      <c r="B15848" t="s">
        <v>24104</v>
      </c>
      <c r="C15848" t="s">
        <v>243</v>
      </c>
      <c r="D15848">
        <v>661.05</v>
      </c>
      <c r="E15848" t="s">
        <v>30879</v>
      </c>
    </row>
    <row r="15849" spans="1:5" hidden="1" x14ac:dyDescent="0.2">
      <c r="A15849" s="94" t="s">
        <v>12838</v>
      </c>
      <c r="B15849" t="s">
        <v>24105</v>
      </c>
      <c r="C15849" t="s">
        <v>243</v>
      </c>
      <c r="D15849">
        <v>661.05</v>
      </c>
      <c r="E15849" t="s">
        <v>30879</v>
      </c>
    </row>
    <row r="15850" spans="1:5" hidden="1" x14ac:dyDescent="0.2">
      <c r="A15850" s="94" t="s">
        <v>24106</v>
      </c>
      <c r="B15850" t="s">
        <v>24107</v>
      </c>
      <c r="C15850" t="s">
        <v>243</v>
      </c>
      <c r="D15850">
        <v>631.79999999999995</v>
      </c>
      <c r="E15850" t="s">
        <v>30879</v>
      </c>
    </row>
    <row r="15851" spans="1:5" hidden="1" x14ac:dyDescent="0.2">
      <c r="A15851" s="94" t="s">
        <v>24108</v>
      </c>
      <c r="B15851" t="s">
        <v>24109</v>
      </c>
      <c r="C15851" t="s">
        <v>243</v>
      </c>
      <c r="D15851">
        <v>526.5</v>
      </c>
      <c r="E15851" t="s">
        <v>30879</v>
      </c>
    </row>
    <row r="15852" spans="1:5" hidden="1" x14ac:dyDescent="0.2">
      <c r="A15852" s="94" t="s">
        <v>24110</v>
      </c>
      <c r="B15852" t="s">
        <v>24111</v>
      </c>
      <c r="C15852" t="s">
        <v>243</v>
      </c>
      <c r="D15852">
        <v>345.15</v>
      </c>
      <c r="E15852" t="s">
        <v>30879</v>
      </c>
    </row>
    <row r="15853" spans="1:5" hidden="1" x14ac:dyDescent="0.2">
      <c r="A15853" s="94" t="s">
        <v>12839</v>
      </c>
      <c r="B15853" t="s">
        <v>24111</v>
      </c>
      <c r="C15853" t="s">
        <v>243</v>
      </c>
      <c r="D15853">
        <v>304.2</v>
      </c>
      <c r="E15853" t="s">
        <v>30879</v>
      </c>
    </row>
    <row r="15854" spans="1:5" hidden="1" x14ac:dyDescent="0.2">
      <c r="A15854" s="94" t="s">
        <v>24112</v>
      </c>
      <c r="B15854" t="s">
        <v>24113</v>
      </c>
      <c r="C15854" t="s">
        <v>243</v>
      </c>
      <c r="D15854">
        <v>544.04999999999995</v>
      </c>
      <c r="E15854" t="s">
        <v>30879</v>
      </c>
    </row>
    <row r="15855" spans="1:5" hidden="1" x14ac:dyDescent="0.2">
      <c r="A15855" s="94" t="s">
        <v>24114</v>
      </c>
      <c r="B15855" t="s">
        <v>24115</v>
      </c>
      <c r="C15855" t="s">
        <v>243</v>
      </c>
      <c r="D15855">
        <v>438.75</v>
      </c>
      <c r="E15855" t="s">
        <v>30879</v>
      </c>
    </row>
    <row r="15856" spans="1:5" hidden="1" x14ac:dyDescent="0.2">
      <c r="A15856" s="94" t="s">
        <v>24116</v>
      </c>
      <c r="B15856" t="s">
        <v>24117</v>
      </c>
      <c r="C15856" t="s">
        <v>243</v>
      </c>
      <c r="D15856">
        <v>596.70000000000005</v>
      </c>
      <c r="E15856" t="s">
        <v>30879</v>
      </c>
    </row>
    <row r="15857" spans="1:5" hidden="1" x14ac:dyDescent="0.2">
      <c r="A15857" s="94" t="s">
        <v>12840</v>
      </c>
      <c r="B15857" t="s">
        <v>24118</v>
      </c>
      <c r="C15857" t="s">
        <v>243</v>
      </c>
      <c r="D15857">
        <v>526.5</v>
      </c>
      <c r="E15857" t="s">
        <v>30879</v>
      </c>
    </row>
    <row r="15858" spans="1:5" hidden="1" x14ac:dyDescent="0.2">
      <c r="A15858" s="94" t="s">
        <v>24119</v>
      </c>
      <c r="B15858" t="s">
        <v>24120</v>
      </c>
      <c r="C15858" t="s">
        <v>243</v>
      </c>
      <c r="D15858">
        <v>479.7</v>
      </c>
      <c r="E15858" t="s">
        <v>30879</v>
      </c>
    </row>
    <row r="15859" spans="1:5" hidden="1" x14ac:dyDescent="0.2">
      <c r="A15859" s="94" t="s">
        <v>24121</v>
      </c>
      <c r="B15859" t="s">
        <v>24122</v>
      </c>
      <c r="C15859" t="s">
        <v>243</v>
      </c>
      <c r="D15859">
        <v>468</v>
      </c>
      <c r="E15859" t="s">
        <v>30879</v>
      </c>
    </row>
    <row r="15860" spans="1:5" hidden="1" x14ac:dyDescent="0.2">
      <c r="A15860" s="94" t="s">
        <v>24123</v>
      </c>
      <c r="B15860" t="s">
        <v>24124</v>
      </c>
      <c r="C15860" t="s">
        <v>243</v>
      </c>
      <c r="D15860">
        <v>842.4</v>
      </c>
      <c r="E15860" t="s">
        <v>30879</v>
      </c>
    </row>
    <row r="15861" spans="1:5" hidden="1" x14ac:dyDescent="0.2">
      <c r="A15861" s="94" t="s">
        <v>12841</v>
      </c>
      <c r="B15861" t="s">
        <v>24125</v>
      </c>
      <c r="C15861" t="s">
        <v>243</v>
      </c>
      <c r="D15861">
        <v>842.4</v>
      </c>
      <c r="E15861" t="s">
        <v>30879</v>
      </c>
    </row>
    <row r="15862" spans="1:5" hidden="1" x14ac:dyDescent="0.2">
      <c r="A15862" s="94" t="s">
        <v>24126</v>
      </c>
      <c r="B15862" t="s">
        <v>24127</v>
      </c>
      <c r="C15862" t="s">
        <v>243</v>
      </c>
      <c r="D15862">
        <v>713.7</v>
      </c>
      <c r="E15862" t="s">
        <v>30879</v>
      </c>
    </row>
    <row r="15863" spans="1:5" hidden="1" x14ac:dyDescent="0.2">
      <c r="A15863" s="94" t="s">
        <v>24128</v>
      </c>
      <c r="B15863" t="s">
        <v>24129</v>
      </c>
      <c r="C15863" t="s">
        <v>243</v>
      </c>
      <c r="D15863">
        <v>713.7</v>
      </c>
      <c r="E15863" t="s">
        <v>30879</v>
      </c>
    </row>
    <row r="15864" spans="1:5" hidden="1" x14ac:dyDescent="0.2">
      <c r="A15864" s="94" t="s">
        <v>24130</v>
      </c>
      <c r="B15864" t="s">
        <v>24131</v>
      </c>
      <c r="C15864" t="s">
        <v>243</v>
      </c>
      <c r="D15864">
        <v>702</v>
      </c>
      <c r="E15864" t="s">
        <v>30879</v>
      </c>
    </row>
    <row r="15865" spans="1:5" hidden="1" x14ac:dyDescent="0.2">
      <c r="A15865" s="94" t="s">
        <v>12842</v>
      </c>
      <c r="B15865" t="s">
        <v>24132</v>
      </c>
      <c r="C15865" t="s">
        <v>243</v>
      </c>
      <c r="D15865">
        <v>596.70000000000005</v>
      </c>
      <c r="E15865" t="s">
        <v>30879</v>
      </c>
    </row>
    <row r="15866" spans="1:5" hidden="1" x14ac:dyDescent="0.2">
      <c r="A15866" s="94" t="s">
        <v>24133</v>
      </c>
      <c r="B15866" t="s">
        <v>24134</v>
      </c>
      <c r="C15866" t="s">
        <v>243</v>
      </c>
      <c r="D15866">
        <v>403.65</v>
      </c>
      <c r="E15866" t="s">
        <v>30879</v>
      </c>
    </row>
    <row r="15867" spans="1:5" hidden="1" x14ac:dyDescent="0.2">
      <c r="A15867" s="94" t="s">
        <v>24135</v>
      </c>
      <c r="B15867" t="s">
        <v>24136</v>
      </c>
      <c r="C15867" t="s">
        <v>243</v>
      </c>
      <c r="D15867">
        <v>362.7</v>
      </c>
      <c r="E15867" t="s">
        <v>30879</v>
      </c>
    </row>
    <row r="15868" spans="1:5" hidden="1" x14ac:dyDescent="0.2">
      <c r="A15868" s="94" t="s">
        <v>24137</v>
      </c>
      <c r="B15868" t="s">
        <v>24138</v>
      </c>
      <c r="C15868" t="s">
        <v>243</v>
      </c>
      <c r="D15868">
        <v>585</v>
      </c>
      <c r="E15868" t="s">
        <v>30879</v>
      </c>
    </row>
    <row r="15869" spans="1:5" hidden="1" x14ac:dyDescent="0.2">
      <c r="A15869" s="94" t="s">
        <v>12843</v>
      </c>
      <c r="B15869" t="s">
        <v>24139</v>
      </c>
      <c r="C15869" t="s">
        <v>243</v>
      </c>
      <c r="D15869">
        <v>479.7</v>
      </c>
      <c r="E15869" t="s">
        <v>30879</v>
      </c>
    </row>
    <row r="15870" spans="1:5" hidden="1" x14ac:dyDescent="0.2">
      <c r="A15870" s="94" t="s">
        <v>24140</v>
      </c>
      <c r="B15870" t="s">
        <v>24141</v>
      </c>
      <c r="C15870" t="s">
        <v>243</v>
      </c>
      <c r="D15870">
        <v>649.35</v>
      </c>
      <c r="E15870" t="s">
        <v>30879</v>
      </c>
    </row>
    <row r="15871" spans="1:5" hidden="1" x14ac:dyDescent="0.2">
      <c r="A15871" s="94" t="s">
        <v>24142</v>
      </c>
      <c r="B15871" t="s">
        <v>24143</v>
      </c>
      <c r="C15871" t="s">
        <v>243</v>
      </c>
      <c r="D15871">
        <v>596.70000000000005</v>
      </c>
      <c r="E15871" t="s">
        <v>30879</v>
      </c>
    </row>
    <row r="15872" spans="1:5" hidden="1" x14ac:dyDescent="0.2">
      <c r="A15872" s="94" t="s">
        <v>24144</v>
      </c>
      <c r="B15872" t="s">
        <v>24145</v>
      </c>
      <c r="C15872" t="s">
        <v>243</v>
      </c>
      <c r="D15872">
        <v>544.04999999999995</v>
      </c>
      <c r="E15872" t="s">
        <v>30879</v>
      </c>
    </row>
    <row r="15873" spans="1:5" hidden="1" x14ac:dyDescent="0.2">
      <c r="A15873" s="94" t="s">
        <v>12844</v>
      </c>
      <c r="B15873" t="s">
        <v>24146</v>
      </c>
      <c r="C15873" t="s">
        <v>243</v>
      </c>
      <c r="D15873">
        <v>526.5</v>
      </c>
      <c r="E15873" t="s">
        <v>30879</v>
      </c>
    </row>
    <row r="15874" spans="1:5" hidden="1" x14ac:dyDescent="0.2">
      <c r="A15874" s="94" t="s">
        <v>24147</v>
      </c>
      <c r="B15874" t="s">
        <v>24148</v>
      </c>
      <c r="C15874" t="s">
        <v>243</v>
      </c>
      <c r="D15874">
        <v>924.3</v>
      </c>
      <c r="E15874" t="s">
        <v>30879</v>
      </c>
    </row>
    <row r="15875" spans="1:5" hidden="1" x14ac:dyDescent="0.2">
      <c r="A15875" s="94" t="s">
        <v>24149</v>
      </c>
      <c r="B15875" t="s">
        <v>24150</v>
      </c>
      <c r="C15875" t="s">
        <v>243</v>
      </c>
      <c r="D15875">
        <v>924.3</v>
      </c>
      <c r="E15875" t="s">
        <v>30879</v>
      </c>
    </row>
    <row r="15876" spans="1:5" hidden="1" x14ac:dyDescent="0.2">
      <c r="A15876" s="94" t="s">
        <v>24151</v>
      </c>
      <c r="B15876" t="s">
        <v>24152</v>
      </c>
      <c r="C15876" t="s">
        <v>243</v>
      </c>
      <c r="D15876">
        <v>795.6</v>
      </c>
      <c r="E15876" t="s">
        <v>30879</v>
      </c>
    </row>
    <row r="15877" spans="1:5" hidden="1" x14ac:dyDescent="0.2">
      <c r="A15877" s="94" t="s">
        <v>12845</v>
      </c>
      <c r="B15877" t="s">
        <v>24153</v>
      </c>
      <c r="C15877" t="s">
        <v>243</v>
      </c>
      <c r="D15877">
        <v>795.6</v>
      </c>
      <c r="E15877" t="s">
        <v>30879</v>
      </c>
    </row>
    <row r="15878" spans="1:5" hidden="1" x14ac:dyDescent="0.2">
      <c r="A15878" s="94" t="s">
        <v>24154</v>
      </c>
      <c r="B15878" t="s">
        <v>24155</v>
      </c>
      <c r="C15878" t="s">
        <v>243</v>
      </c>
      <c r="D15878">
        <v>737.1</v>
      </c>
      <c r="E15878" t="s">
        <v>30879</v>
      </c>
    </row>
    <row r="15879" spans="1:5" hidden="1" x14ac:dyDescent="0.2">
      <c r="A15879" s="94" t="s">
        <v>24156</v>
      </c>
      <c r="B15879" t="s">
        <v>24157</v>
      </c>
      <c r="C15879" t="s">
        <v>243</v>
      </c>
      <c r="D15879">
        <v>631.79999999999995</v>
      </c>
      <c r="E15879" t="s">
        <v>30879</v>
      </c>
    </row>
    <row r="15880" spans="1:5" hidden="1" x14ac:dyDescent="0.2">
      <c r="A15880" s="94" t="s">
        <v>24158</v>
      </c>
      <c r="B15880" t="s">
        <v>24159</v>
      </c>
      <c r="C15880" t="s">
        <v>243</v>
      </c>
      <c r="D15880">
        <v>473.85</v>
      </c>
      <c r="E15880" t="s">
        <v>30879</v>
      </c>
    </row>
    <row r="15881" spans="1:5" hidden="1" x14ac:dyDescent="0.2">
      <c r="A15881" s="94" t="s">
        <v>12846</v>
      </c>
      <c r="B15881" t="s">
        <v>24160</v>
      </c>
      <c r="C15881" t="s">
        <v>243</v>
      </c>
      <c r="D15881">
        <v>432.9</v>
      </c>
      <c r="E15881" t="s">
        <v>30879</v>
      </c>
    </row>
    <row r="15882" spans="1:5" hidden="1" x14ac:dyDescent="0.2">
      <c r="A15882" s="94" t="s">
        <v>24161</v>
      </c>
      <c r="B15882" t="s">
        <v>24162</v>
      </c>
      <c r="C15882" t="s">
        <v>243</v>
      </c>
      <c r="D15882">
        <v>631.79999999999995</v>
      </c>
      <c r="E15882" t="s">
        <v>30879</v>
      </c>
    </row>
    <row r="15883" spans="1:5" hidden="1" x14ac:dyDescent="0.2">
      <c r="A15883" s="94" t="s">
        <v>24163</v>
      </c>
      <c r="B15883" t="s">
        <v>24164</v>
      </c>
      <c r="C15883" t="s">
        <v>243</v>
      </c>
      <c r="D15883">
        <v>526.5</v>
      </c>
      <c r="E15883" t="s">
        <v>30879</v>
      </c>
    </row>
    <row r="15884" spans="1:5" hidden="1" x14ac:dyDescent="0.2">
      <c r="A15884" s="94" t="s">
        <v>24165</v>
      </c>
      <c r="B15884" t="s">
        <v>24166</v>
      </c>
      <c r="C15884" t="s">
        <v>243</v>
      </c>
      <c r="D15884">
        <v>292.5</v>
      </c>
      <c r="E15884" t="s">
        <v>30879</v>
      </c>
    </row>
    <row r="15885" spans="1:5" hidden="1" x14ac:dyDescent="0.2">
      <c r="A15885" s="94" t="s">
        <v>24167</v>
      </c>
      <c r="B15885" t="s">
        <v>24168</v>
      </c>
      <c r="C15885" t="s">
        <v>243</v>
      </c>
      <c r="D15885">
        <v>251.55</v>
      </c>
      <c r="E15885" t="s">
        <v>30879</v>
      </c>
    </row>
    <row r="15886" spans="1:5" hidden="1" x14ac:dyDescent="0.2">
      <c r="A15886" s="94" t="s">
        <v>24169</v>
      </c>
      <c r="B15886" t="s">
        <v>24170</v>
      </c>
      <c r="C15886" t="s">
        <v>243</v>
      </c>
      <c r="D15886">
        <v>269.10000000000002</v>
      </c>
      <c r="E15886" t="s">
        <v>30879</v>
      </c>
    </row>
    <row r="15887" spans="1:5" hidden="1" x14ac:dyDescent="0.2">
      <c r="A15887" s="94" t="s">
        <v>24171</v>
      </c>
      <c r="B15887" t="s">
        <v>24172</v>
      </c>
      <c r="C15887" t="s">
        <v>243</v>
      </c>
      <c r="D15887">
        <v>239.85</v>
      </c>
      <c r="E15887" t="s">
        <v>30879</v>
      </c>
    </row>
    <row r="15888" spans="1:5" hidden="1" x14ac:dyDescent="0.2">
      <c r="A15888" s="94" t="s">
        <v>12847</v>
      </c>
      <c r="B15888" t="s">
        <v>24173</v>
      </c>
      <c r="C15888" t="s">
        <v>243</v>
      </c>
      <c r="D15888">
        <v>298.35000000000002</v>
      </c>
      <c r="E15888" t="s">
        <v>30879</v>
      </c>
    </row>
    <row r="15889" spans="1:5" hidden="1" x14ac:dyDescent="0.2">
      <c r="A15889" s="94" t="s">
        <v>12848</v>
      </c>
      <c r="B15889" t="s">
        <v>24174</v>
      </c>
      <c r="C15889" t="s">
        <v>243</v>
      </c>
      <c r="D15889">
        <v>427.05</v>
      </c>
      <c r="E15889" t="s">
        <v>30879</v>
      </c>
    </row>
    <row r="15890" spans="1:5" hidden="1" x14ac:dyDescent="0.2">
      <c r="A15890" s="94" t="s">
        <v>12849</v>
      </c>
      <c r="B15890" t="s">
        <v>24175</v>
      </c>
      <c r="C15890" t="s">
        <v>243</v>
      </c>
      <c r="D15890">
        <v>368.55</v>
      </c>
      <c r="E15890" t="s">
        <v>30879</v>
      </c>
    </row>
    <row r="15891" spans="1:5" hidden="1" x14ac:dyDescent="0.2">
      <c r="A15891" s="94" t="s">
        <v>24176</v>
      </c>
      <c r="B15891" t="s">
        <v>24177</v>
      </c>
      <c r="C15891" t="s">
        <v>243</v>
      </c>
      <c r="D15891">
        <v>649.35</v>
      </c>
      <c r="E15891" t="s">
        <v>30879</v>
      </c>
    </row>
    <row r="15892" spans="1:5" hidden="1" x14ac:dyDescent="0.2">
      <c r="A15892" s="94" t="s">
        <v>24178</v>
      </c>
      <c r="B15892" t="s">
        <v>24179</v>
      </c>
      <c r="C15892" t="s">
        <v>243</v>
      </c>
      <c r="D15892">
        <v>585</v>
      </c>
      <c r="E15892" t="s">
        <v>30879</v>
      </c>
    </row>
    <row r="15893" spans="1:5" hidden="1" x14ac:dyDescent="0.2">
      <c r="A15893" s="94" t="s">
        <v>24180</v>
      </c>
      <c r="B15893" t="s">
        <v>24181</v>
      </c>
      <c r="C15893" t="s">
        <v>243</v>
      </c>
      <c r="D15893">
        <v>719.55</v>
      </c>
      <c r="E15893" t="s">
        <v>30879</v>
      </c>
    </row>
    <row r="15894" spans="1:5" hidden="1" x14ac:dyDescent="0.2">
      <c r="A15894" s="94" t="s">
        <v>24182</v>
      </c>
      <c r="B15894" t="s">
        <v>24183</v>
      </c>
      <c r="C15894" t="s">
        <v>243</v>
      </c>
      <c r="D15894">
        <v>643.5</v>
      </c>
      <c r="E15894" t="s">
        <v>30879</v>
      </c>
    </row>
    <row r="15895" spans="1:5" hidden="1" x14ac:dyDescent="0.2">
      <c r="A15895" s="94" t="s">
        <v>24184</v>
      </c>
      <c r="B15895" t="s">
        <v>24185</v>
      </c>
      <c r="C15895" t="s">
        <v>243</v>
      </c>
      <c r="D15895">
        <v>848.25</v>
      </c>
      <c r="E15895" t="s">
        <v>30879</v>
      </c>
    </row>
    <row r="15896" spans="1:5" hidden="1" x14ac:dyDescent="0.2">
      <c r="A15896" s="94" t="s">
        <v>24186</v>
      </c>
      <c r="B15896" t="s">
        <v>24187</v>
      </c>
      <c r="C15896" t="s">
        <v>243</v>
      </c>
      <c r="D15896">
        <v>772.2</v>
      </c>
      <c r="E15896" t="s">
        <v>30879</v>
      </c>
    </row>
    <row r="15897" spans="1:5" hidden="1" x14ac:dyDescent="0.2">
      <c r="A15897" s="94" t="s">
        <v>24188</v>
      </c>
      <c r="B15897" t="s">
        <v>24189</v>
      </c>
      <c r="C15897" t="s">
        <v>243</v>
      </c>
      <c r="D15897">
        <v>719.55</v>
      </c>
      <c r="E15897" t="s">
        <v>30879</v>
      </c>
    </row>
    <row r="15898" spans="1:5" hidden="1" x14ac:dyDescent="0.2">
      <c r="A15898" s="94" t="s">
        <v>24190</v>
      </c>
      <c r="B15898" t="s">
        <v>24191</v>
      </c>
      <c r="C15898" t="s">
        <v>243</v>
      </c>
      <c r="D15898">
        <v>608.4</v>
      </c>
      <c r="E15898" t="s">
        <v>30879</v>
      </c>
    </row>
    <row r="15899" spans="1:5" hidden="1" x14ac:dyDescent="0.2">
      <c r="A15899" s="94" t="s">
        <v>24192</v>
      </c>
      <c r="B15899" t="s">
        <v>18738</v>
      </c>
      <c r="C15899" t="s">
        <v>243</v>
      </c>
      <c r="D15899">
        <v>637.65</v>
      </c>
      <c r="E15899" t="s">
        <v>30879</v>
      </c>
    </row>
    <row r="15900" spans="1:5" hidden="1" x14ac:dyDescent="0.2">
      <c r="A15900" s="94" t="s">
        <v>24193</v>
      </c>
      <c r="B15900" t="s">
        <v>24194</v>
      </c>
      <c r="C15900" t="s">
        <v>243</v>
      </c>
      <c r="D15900">
        <v>579.15</v>
      </c>
      <c r="E15900" t="s">
        <v>30879</v>
      </c>
    </row>
    <row r="15901" spans="1:5" hidden="1" x14ac:dyDescent="0.2">
      <c r="A15901" s="94" t="s">
        <v>24195</v>
      </c>
      <c r="B15901" t="s">
        <v>24196</v>
      </c>
      <c r="C15901" t="s">
        <v>243</v>
      </c>
      <c r="D15901">
        <v>988.65</v>
      </c>
      <c r="E15901" t="s">
        <v>30879</v>
      </c>
    </row>
    <row r="15902" spans="1:5" hidden="1" x14ac:dyDescent="0.2">
      <c r="A15902" s="94" t="s">
        <v>24197</v>
      </c>
      <c r="B15902" t="s">
        <v>24198</v>
      </c>
      <c r="C15902" t="s">
        <v>243</v>
      </c>
      <c r="D15902">
        <v>988.65</v>
      </c>
      <c r="E15902" t="s">
        <v>30879</v>
      </c>
    </row>
    <row r="15903" spans="1:5" hidden="1" x14ac:dyDescent="0.2">
      <c r="A15903" s="94" t="s">
        <v>24199</v>
      </c>
      <c r="B15903" t="s">
        <v>24200</v>
      </c>
      <c r="C15903" t="s">
        <v>243</v>
      </c>
      <c r="D15903">
        <v>859.95</v>
      </c>
      <c r="E15903" t="s">
        <v>30879</v>
      </c>
    </row>
    <row r="15904" spans="1:5" hidden="1" x14ac:dyDescent="0.2">
      <c r="A15904" s="94" t="s">
        <v>24201</v>
      </c>
      <c r="B15904" t="s">
        <v>24202</v>
      </c>
      <c r="C15904" t="s">
        <v>243</v>
      </c>
      <c r="D15904">
        <v>859.95</v>
      </c>
      <c r="E15904" t="s">
        <v>30879</v>
      </c>
    </row>
    <row r="15905" spans="1:5" hidden="1" x14ac:dyDescent="0.2">
      <c r="A15905" s="94" t="s">
        <v>24203</v>
      </c>
      <c r="B15905" t="s">
        <v>24204</v>
      </c>
      <c r="C15905" t="s">
        <v>243</v>
      </c>
      <c r="D15905">
        <v>725.4</v>
      </c>
      <c r="E15905" t="s">
        <v>30879</v>
      </c>
    </row>
    <row r="15906" spans="1:5" hidden="1" x14ac:dyDescent="0.2">
      <c r="A15906" s="94" t="s">
        <v>24205</v>
      </c>
      <c r="B15906" t="s">
        <v>24206</v>
      </c>
      <c r="C15906" t="s">
        <v>243</v>
      </c>
      <c r="D15906">
        <v>666.9</v>
      </c>
      <c r="E15906" t="s">
        <v>30879</v>
      </c>
    </row>
    <row r="15907" spans="1:5" hidden="1" x14ac:dyDescent="0.2">
      <c r="A15907" s="94" t="s">
        <v>24207</v>
      </c>
      <c r="B15907" t="s">
        <v>24208</v>
      </c>
      <c r="C15907" t="s">
        <v>243</v>
      </c>
      <c r="D15907">
        <v>824.85</v>
      </c>
      <c r="E15907" t="s">
        <v>30879</v>
      </c>
    </row>
    <row r="15908" spans="1:5" hidden="1" x14ac:dyDescent="0.2">
      <c r="A15908" s="94" t="s">
        <v>24209</v>
      </c>
      <c r="B15908" t="s">
        <v>24210</v>
      </c>
      <c r="C15908" t="s">
        <v>243</v>
      </c>
      <c r="D15908">
        <v>766.35</v>
      </c>
      <c r="E15908" t="s">
        <v>30879</v>
      </c>
    </row>
    <row r="15909" spans="1:5" hidden="1" x14ac:dyDescent="0.2">
      <c r="A15909" s="94" t="s">
        <v>24211</v>
      </c>
      <c r="B15909" t="s">
        <v>24212</v>
      </c>
      <c r="C15909" t="s">
        <v>243</v>
      </c>
      <c r="D15909">
        <v>719.55</v>
      </c>
      <c r="E15909" t="s">
        <v>30879</v>
      </c>
    </row>
    <row r="15910" spans="1:5" hidden="1" x14ac:dyDescent="0.2">
      <c r="A15910" s="94" t="s">
        <v>24213</v>
      </c>
      <c r="B15910" t="s">
        <v>24214</v>
      </c>
      <c r="C15910" t="s">
        <v>243</v>
      </c>
      <c r="D15910">
        <v>661.05</v>
      </c>
      <c r="E15910" t="s">
        <v>30879</v>
      </c>
    </row>
    <row r="15911" spans="1:5" hidden="1" x14ac:dyDescent="0.2">
      <c r="A15911" s="94" t="s">
        <v>24215</v>
      </c>
      <c r="B15911" t="s">
        <v>24216</v>
      </c>
      <c r="C15911" t="s">
        <v>243</v>
      </c>
      <c r="D15911" s="684">
        <v>1105.6500000000001</v>
      </c>
      <c r="E15911" t="s">
        <v>30879</v>
      </c>
    </row>
    <row r="15912" spans="1:5" hidden="1" x14ac:dyDescent="0.2">
      <c r="A15912" s="94" t="s">
        <v>24217</v>
      </c>
      <c r="B15912" t="s">
        <v>24218</v>
      </c>
      <c r="C15912" t="s">
        <v>243</v>
      </c>
      <c r="D15912" s="684">
        <v>1105.6500000000001</v>
      </c>
      <c r="E15912" t="s">
        <v>30879</v>
      </c>
    </row>
    <row r="15913" spans="1:5" hidden="1" x14ac:dyDescent="0.2">
      <c r="A15913" s="94" t="s">
        <v>24219</v>
      </c>
      <c r="B15913" t="s">
        <v>24220</v>
      </c>
      <c r="C15913" t="s">
        <v>243</v>
      </c>
      <c r="D15913">
        <v>976.95</v>
      </c>
      <c r="E15913" t="s">
        <v>30879</v>
      </c>
    </row>
    <row r="15914" spans="1:5" hidden="1" x14ac:dyDescent="0.2">
      <c r="A15914" s="94" t="s">
        <v>24221</v>
      </c>
      <c r="B15914" t="s">
        <v>24222</v>
      </c>
      <c r="C15914" t="s">
        <v>243</v>
      </c>
      <c r="D15914">
        <v>976.95</v>
      </c>
      <c r="E15914" t="s">
        <v>30879</v>
      </c>
    </row>
    <row r="15915" spans="1:5" hidden="1" x14ac:dyDescent="0.2">
      <c r="A15915" s="94" t="s">
        <v>24223</v>
      </c>
      <c r="B15915" t="s">
        <v>24224</v>
      </c>
      <c r="C15915" t="s">
        <v>243</v>
      </c>
      <c r="D15915">
        <v>778.05</v>
      </c>
      <c r="E15915" t="s">
        <v>30879</v>
      </c>
    </row>
    <row r="15916" spans="1:5" hidden="1" x14ac:dyDescent="0.2">
      <c r="A15916" s="94" t="s">
        <v>24225</v>
      </c>
      <c r="B15916" t="s">
        <v>24226</v>
      </c>
      <c r="C15916" t="s">
        <v>243</v>
      </c>
      <c r="D15916">
        <v>719.55</v>
      </c>
      <c r="E15916" t="s">
        <v>30879</v>
      </c>
    </row>
    <row r="15917" spans="1:5" hidden="1" x14ac:dyDescent="0.2">
      <c r="A15917" s="94" t="s">
        <v>24227</v>
      </c>
      <c r="B15917" t="s">
        <v>24228</v>
      </c>
      <c r="C15917" t="s">
        <v>243</v>
      </c>
      <c r="D15917">
        <v>988.65</v>
      </c>
      <c r="E15917" t="s">
        <v>30879</v>
      </c>
    </row>
    <row r="15918" spans="1:5" hidden="1" x14ac:dyDescent="0.2">
      <c r="A15918" s="94" t="s">
        <v>24229</v>
      </c>
      <c r="B15918" t="s">
        <v>24230</v>
      </c>
      <c r="C15918" t="s">
        <v>243</v>
      </c>
      <c r="D15918">
        <v>871.65</v>
      </c>
      <c r="E15918" t="s">
        <v>30879</v>
      </c>
    </row>
    <row r="15919" spans="1:5" hidden="1" x14ac:dyDescent="0.2">
      <c r="A15919" s="94" t="s">
        <v>24231</v>
      </c>
      <c r="B15919" t="s">
        <v>24232</v>
      </c>
      <c r="C15919" t="s">
        <v>243</v>
      </c>
      <c r="D15919">
        <v>883.35</v>
      </c>
      <c r="E15919" t="s">
        <v>30879</v>
      </c>
    </row>
    <row r="15920" spans="1:5" hidden="1" x14ac:dyDescent="0.2">
      <c r="A15920" s="94" t="s">
        <v>24233</v>
      </c>
      <c r="B15920" t="s">
        <v>24234</v>
      </c>
      <c r="C15920" t="s">
        <v>243</v>
      </c>
      <c r="D15920">
        <v>754.65</v>
      </c>
      <c r="E15920" t="s">
        <v>30879</v>
      </c>
    </row>
    <row r="15921" spans="1:5" hidden="1" x14ac:dyDescent="0.2">
      <c r="A15921" s="94" t="s">
        <v>24235</v>
      </c>
      <c r="B15921" t="s">
        <v>24236</v>
      </c>
      <c r="C15921" t="s">
        <v>243</v>
      </c>
      <c r="D15921" s="684">
        <v>1591.2</v>
      </c>
      <c r="E15921" t="s">
        <v>30879</v>
      </c>
    </row>
    <row r="15922" spans="1:5" hidden="1" x14ac:dyDescent="0.2">
      <c r="A15922" s="94" t="s">
        <v>24237</v>
      </c>
      <c r="B15922" t="s">
        <v>24238</v>
      </c>
      <c r="C15922" t="s">
        <v>243</v>
      </c>
      <c r="D15922" s="684">
        <v>1591.2</v>
      </c>
      <c r="E15922" t="s">
        <v>30879</v>
      </c>
    </row>
    <row r="15923" spans="1:5" hidden="1" x14ac:dyDescent="0.2">
      <c r="A15923" s="94" t="s">
        <v>24239</v>
      </c>
      <c r="B15923" t="s">
        <v>24240</v>
      </c>
      <c r="C15923" t="s">
        <v>243</v>
      </c>
      <c r="D15923" s="684">
        <v>1462.5</v>
      </c>
      <c r="E15923" t="s">
        <v>30879</v>
      </c>
    </row>
    <row r="15924" spans="1:5" hidden="1" x14ac:dyDescent="0.2">
      <c r="A15924" s="94" t="s">
        <v>24241</v>
      </c>
      <c r="B15924" t="s">
        <v>24242</v>
      </c>
      <c r="C15924" t="s">
        <v>243</v>
      </c>
      <c r="D15924" s="684">
        <v>1462.5</v>
      </c>
      <c r="E15924" t="s">
        <v>30879</v>
      </c>
    </row>
    <row r="15925" spans="1:5" hidden="1" x14ac:dyDescent="0.2">
      <c r="A15925" s="94" t="s">
        <v>24243</v>
      </c>
      <c r="B15925" t="s">
        <v>24244</v>
      </c>
      <c r="C15925" t="s">
        <v>243</v>
      </c>
      <c r="D15925" s="684">
        <v>1017.9</v>
      </c>
      <c r="E15925" t="s">
        <v>30879</v>
      </c>
    </row>
    <row r="15926" spans="1:5" hidden="1" x14ac:dyDescent="0.2">
      <c r="A15926" s="94" t="s">
        <v>24245</v>
      </c>
      <c r="B15926" t="s">
        <v>24246</v>
      </c>
      <c r="C15926" t="s">
        <v>243</v>
      </c>
      <c r="D15926">
        <v>959.4</v>
      </c>
      <c r="E15926" t="s">
        <v>30879</v>
      </c>
    </row>
    <row r="15927" spans="1:5" hidden="1" x14ac:dyDescent="0.2">
      <c r="A15927" s="94" t="s">
        <v>12850</v>
      </c>
      <c r="B15927" t="s">
        <v>24247</v>
      </c>
      <c r="C15927" t="s">
        <v>243</v>
      </c>
      <c r="D15927">
        <v>397.8</v>
      </c>
      <c r="E15927" t="s">
        <v>30879</v>
      </c>
    </row>
    <row r="15928" spans="1:5" hidden="1" x14ac:dyDescent="0.2">
      <c r="A15928" s="94" t="s">
        <v>12851</v>
      </c>
      <c r="B15928" t="s">
        <v>24248</v>
      </c>
      <c r="C15928" t="s">
        <v>243</v>
      </c>
      <c r="D15928">
        <v>380.25</v>
      </c>
      <c r="E15928" t="s">
        <v>30879</v>
      </c>
    </row>
    <row r="15929" spans="1:5" hidden="1" x14ac:dyDescent="0.2">
      <c r="A15929" s="94" t="s">
        <v>12852</v>
      </c>
      <c r="B15929" t="s">
        <v>24249</v>
      </c>
      <c r="C15929" t="s">
        <v>243</v>
      </c>
      <c r="D15929">
        <v>292.5</v>
      </c>
      <c r="E15929" t="s">
        <v>30879</v>
      </c>
    </row>
    <row r="15930" spans="1:5" hidden="1" x14ac:dyDescent="0.2">
      <c r="A15930" s="94" t="s">
        <v>12853</v>
      </c>
      <c r="B15930" t="s">
        <v>24250</v>
      </c>
      <c r="C15930" t="s">
        <v>243</v>
      </c>
      <c r="D15930">
        <v>274.95</v>
      </c>
      <c r="E15930" t="s">
        <v>30879</v>
      </c>
    </row>
    <row r="15931" spans="1:5" hidden="1" x14ac:dyDescent="0.2">
      <c r="A15931" s="94" t="s">
        <v>12854</v>
      </c>
      <c r="B15931" t="s">
        <v>24251</v>
      </c>
      <c r="C15931" t="s">
        <v>243</v>
      </c>
      <c r="D15931">
        <v>737.1</v>
      </c>
      <c r="E15931" t="s">
        <v>30879</v>
      </c>
    </row>
    <row r="15932" spans="1:5" hidden="1" x14ac:dyDescent="0.2">
      <c r="A15932" s="94" t="s">
        <v>12855</v>
      </c>
      <c r="B15932" t="s">
        <v>24252</v>
      </c>
      <c r="C15932" t="s">
        <v>243</v>
      </c>
      <c r="D15932">
        <v>737.1</v>
      </c>
      <c r="E15932" t="s">
        <v>30879</v>
      </c>
    </row>
    <row r="15933" spans="1:5" hidden="1" x14ac:dyDescent="0.2">
      <c r="A15933" s="94" t="s">
        <v>12856</v>
      </c>
      <c r="B15933" t="s">
        <v>24253</v>
      </c>
      <c r="C15933" t="s">
        <v>243</v>
      </c>
      <c r="D15933">
        <v>608.4</v>
      </c>
      <c r="E15933" t="s">
        <v>30879</v>
      </c>
    </row>
    <row r="15934" spans="1:5" hidden="1" x14ac:dyDescent="0.2">
      <c r="A15934" s="94" t="s">
        <v>12857</v>
      </c>
      <c r="B15934" t="s">
        <v>24254</v>
      </c>
      <c r="C15934" t="s">
        <v>243</v>
      </c>
      <c r="D15934">
        <v>608.4</v>
      </c>
      <c r="E15934" t="s">
        <v>30879</v>
      </c>
    </row>
    <row r="15935" spans="1:5" hidden="1" x14ac:dyDescent="0.2">
      <c r="A15935" s="94" t="s">
        <v>12858</v>
      </c>
      <c r="B15935" t="s">
        <v>24255</v>
      </c>
      <c r="C15935" t="s">
        <v>243</v>
      </c>
      <c r="D15935">
        <v>479.7</v>
      </c>
      <c r="E15935" t="s">
        <v>30879</v>
      </c>
    </row>
    <row r="15936" spans="1:5" hidden="1" x14ac:dyDescent="0.2">
      <c r="A15936" s="94" t="s">
        <v>12859</v>
      </c>
      <c r="B15936" t="s">
        <v>24256</v>
      </c>
      <c r="C15936" t="s">
        <v>243</v>
      </c>
      <c r="D15936">
        <v>374.4</v>
      </c>
      <c r="E15936" t="s">
        <v>30879</v>
      </c>
    </row>
    <row r="15937" spans="1:5" hidden="1" x14ac:dyDescent="0.2">
      <c r="A15937" s="94" t="s">
        <v>12860</v>
      </c>
      <c r="B15937" t="s">
        <v>24257</v>
      </c>
      <c r="C15937" t="s">
        <v>243</v>
      </c>
      <c r="D15937">
        <v>473.85</v>
      </c>
      <c r="E15937" t="s">
        <v>30879</v>
      </c>
    </row>
    <row r="15938" spans="1:5" hidden="1" x14ac:dyDescent="0.2">
      <c r="A15938" s="94" t="s">
        <v>12861</v>
      </c>
      <c r="B15938" t="s">
        <v>24258</v>
      </c>
      <c r="C15938" t="s">
        <v>243</v>
      </c>
      <c r="D15938">
        <v>456.3</v>
      </c>
      <c r="E15938" t="s">
        <v>30879</v>
      </c>
    </row>
    <row r="15939" spans="1:5" hidden="1" x14ac:dyDescent="0.2">
      <c r="A15939" s="94" t="s">
        <v>12862</v>
      </c>
      <c r="B15939" t="s">
        <v>24259</v>
      </c>
      <c r="C15939" t="s">
        <v>243</v>
      </c>
      <c r="D15939">
        <v>368.55</v>
      </c>
      <c r="E15939" t="s">
        <v>30879</v>
      </c>
    </row>
    <row r="15940" spans="1:5" hidden="1" x14ac:dyDescent="0.2">
      <c r="A15940" s="94" t="s">
        <v>12863</v>
      </c>
      <c r="B15940" t="s">
        <v>24260</v>
      </c>
      <c r="C15940" t="s">
        <v>243</v>
      </c>
      <c r="D15940">
        <v>351</v>
      </c>
      <c r="E15940" t="s">
        <v>30879</v>
      </c>
    </row>
    <row r="15941" spans="1:5" hidden="1" x14ac:dyDescent="0.2">
      <c r="A15941" s="94" t="s">
        <v>12864</v>
      </c>
      <c r="B15941" t="s">
        <v>24261</v>
      </c>
      <c r="C15941" t="s">
        <v>243</v>
      </c>
      <c r="D15941">
        <v>497.25</v>
      </c>
      <c r="E15941" t="s">
        <v>30879</v>
      </c>
    </row>
    <row r="15942" spans="1:5" hidden="1" x14ac:dyDescent="0.2">
      <c r="A15942" s="94" t="s">
        <v>12865</v>
      </c>
      <c r="B15942" t="s">
        <v>24262</v>
      </c>
      <c r="C15942" t="s">
        <v>243</v>
      </c>
      <c r="D15942">
        <v>409.5</v>
      </c>
      <c r="E15942" t="s">
        <v>30879</v>
      </c>
    </row>
    <row r="15943" spans="1:5" hidden="1" x14ac:dyDescent="0.2">
      <c r="A15943" s="94" t="s">
        <v>12866</v>
      </c>
      <c r="B15943" t="s">
        <v>24263</v>
      </c>
      <c r="C15943" t="s">
        <v>243</v>
      </c>
      <c r="D15943">
        <v>391.95</v>
      </c>
      <c r="E15943" t="s">
        <v>30879</v>
      </c>
    </row>
    <row r="15944" spans="1:5" hidden="1" x14ac:dyDescent="0.2">
      <c r="A15944" s="94" t="s">
        <v>12867</v>
      </c>
      <c r="B15944" t="s">
        <v>24264</v>
      </c>
      <c r="C15944" t="s">
        <v>243</v>
      </c>
      <c r="D15944">
        <v>345.15</v>
      </c>
      <c r="E15944" t="s">
        <v>30879</v>
      </c>
    </row>
    <row r="15945" spans="1:5" hidden="1" x14ac:dyDescent="0.2">
      <c r="A15945" s="94" t="s">
        <v>12868</v>
      </c>
      <c r="B15945" t="s">
        <v>24265</v>
      </c>
      <c r="C15945" t="s">
        <v>243</v>
      </c>
      <c r="D15945">
        <v>772.2</v>
      </c>
      <c r="E15945" t="s">
        <v>30879</v>
      </c>
    </row>
    <row r="15946" spans="1:5" hidden="1" x14ac:dyDescent="0.2">
      <c r="A15946" s="94" t="s">
        <v>12869</v>
      </c>
      <c r="B15946" t="s">
        <v>24266</v>
      </c>
      <c r="C15946" t="s">
        <v>243</v>
      </c>
      <c r="D15946">
        <v>772.2</v>
      </c>
      <c r="E15946" t="s">
        <v>30879</v>
      </c>
    </row>
    <row r="15947" spans="1:5" hidden="1" x14ac:dyDescent="0.2">
      <c r="A15947" s="94" t="s">
        <v>12870</v>
      </c>
      <c r="B15947" t="s">
        <v>24267</v>
      </c>
      <c r="C15947" t="s">
        <v>243</v>
      </c>
      <c r="D15947">
        <v>643.5</v>
      </c>
      <c r="E15947" t="s">
        <v>30879</v>
      </c>
    </row>
    <row r="15948" spans="1:5" hidden="1" x14ac:dyDescent="0.2">
      <c r="A15948" s="94" t="s">
        <v>12871</v>
      </c>
      <c r="B15948" t="s">
        <v>24268</v>
      </c>
      <c r="C15948" t="s">
        <v>243</v>
      </c>
      <c r="D15948">
        <v>643.5</v>
      </c>
      <c r="E15948" t="s">
        <v>30879</v>
      </c>
    </row>
    <row r="15949" spans="1:5" hidden="1" x14ac:dyDescent="0.2">
      <c r="A15949" s="94" t="s">
        <v>12872</v>
      </c>
      <c r="B15949" t="s">
        <v>24269</v>
      </c>
      <c r="C15949" t="s">
        <v>243</v>
      </c>
      <c r="D15949">
        <v>514.79999999999995</v>
      </c>
      <c r="E15949" t="s">
        <v>30879</v>
      </c>
    </row>
    <row r="15950" spans="1:5" hidden="1" x14ac:dyDescent="0.2">
      <c r="A15950" s="94" t="s">
        <v>12873</v>
      </c>
      <c r="B15950" t="s">
        <v>24270</v>
      </c>
      <c r="C15950" t="s">
        <v>243</v>
      </c>
      <c r="D15950">
        <v>409.5</v>
      </c>
      <c r="E15950" t="s">
        <v>30879</v>
      </c>
    </row>
    <row r="15951" spans="1:5" hidden="1" x14ac:dyDescent="0.2">
      <c r="A15951" s="94" t="s">
        <v>12874</v>
      </c>
      <c r="B15951" t="s">
        <v>24271</v>
      </c>
      <c r="C15951" t="s">
        <v>243</v>
      </c>
      <c r="D15951">
        <v>538.20000000000005</v>
      </c>
      <c r="E15951" t="s">
        <v>30879</v>
      </c>
    </row>
    <row r="15952" spans="1:5" hidden="1" x14ac:dyDescent="0.2">
      <c r="A15952" s="94" t="s">
        <v>12875</v>
      </c>
      <c r="B15952" t="s">
        <v>24272</v>
      </c>
      <c r="C15952" t="s">
        <v>243</v>
      </c>
      <c r="D15952">
        <v>520.65</v>
      </c>
      <c r="E15952" t="s">
        <v>30879</v>
      </c>
    </row>
    <row r="15953" spans="1:5" hidden="1" x14ac:dyDescent="0.2">
      <c r="A15953" s="94" t="s">
        <v>12876</v>
      </c>
      <c r="B15953" t="s">
        <v>24273</v>
      </c>
      <c r="C15953" t="s">
        <v>243</v>
      </c>
      <c r="D15953">
        <v>432.9</v>
      </c>
      <c r="E15953" t="s">
        <v>30879</v>
      </c>
    </row>
    <row r="15954" spans="1:5" hidden="1" x14ac:dyDescent="0.2">
      <c r="A15954" s="94" t="s">
        <v>12877</v>
      </c>
      <c r="B15954" t="s">
        <v>24274</v>
      </c>
      <c r="C15954" t="s">
        <v>243</v>
      </c>
      <c r="D15954">
        <v>415.35</v>
      </c>
      <c r="E15954" t="s">
        <v>30879</v>
      </c>
    </row>
    <row r="15955" spans="1:5" hidden="1" x14ac:dyDescent="0.2">
      <c r="A15955" s="94" t="s">
        <v>12878</v>
      </c>
      <c r="B15955" t="s">
        <v>24275</v>
      </c>
      <c r="C15955" t="s">
        <v>243</v>
      </c>
      <c r="D15955">
        <v>544.04999999999995</v>
      </c>
      <c r="E15955" t="s">
        <v>30879</v>
      </c>
    </row>
    <row r="15956" spans="1:5" hidden="1" x14ac:dyDescent="0.2">
      <c r="A15956" s="94" t="s">
        <v>12879</v>
      </c>
      <c r="B15956" t="s">
        <v>24276</v>
      </c>
      <c r="C15956" t="s">
        <v>243</v>
      </c>
      <c r="D15956">
        <v>497.25</v>
      </c>
      <c r="E15956" t="s">
        <v>30879</v>
      </c>
    </row>
    <row r="15957" spans="1:5" hidden="1" x14ac:dyDescent="0.2">
      <c r="A15957" s="94" t="s">
        <v>12880</v>
      </c>
      <c r="B15957" t="s">
        <v>18739</v>
      </c>
      <c r="C15957" t="s">
        <v>243</v>
      </c>
      <c r="D15957">
        <v>438.75</v>
      </c>
      <c r="E15957" t="s">
        <v>30879</v>
      </c>
    </row>
    <row r="15958" spans="1:5" hidden="1" x14ac:dyDescent="0.2">
      <c r="A15958" s="94" t="s">
        <v>12881</v>
      </c>
      <c r="B15958" t="s">
        <v>24277</v>
      </c>
      <c r="C15958" t="s">
        <v>243</v>
      </c>
      <c r="D15958">
        <v>391.95</v>
      </c>
      <c r="E15958" t="s">
        <v>30879</v>
      </c>
    </row>
    <row r="15959" spans="1:5" hidden="1" x14ac:dyDescent="0.2">
      <c r="A15959" s="94" t="s">
        <v>12882</v>
      </c>
      <c r="B15959" t="s">
        <v>24278</v>
      </c>
      <c r="C15959" t="s">
        <v>243</v>
      </c>
      <c r="D15959">
        <v>848.25</v>
      </c>
      <c r="E15959" t="s">
        <v>30879</v>
      </c>
    </row>
    <row r="15960" spans="1:5" hidden="1" x14ac:dyDescent="0.2">
      <c r="A15960" s="94" t="s">
        <v>12883</v>
      </c>
      <c r="B15960" t="s">
        <v>24279</v>
      </c>
      <c r="C15960" t="s">
        <v>243</v>
      </c>
      <c r="D15960">
        <v>848.25</v>
      </c>
      <c r="E15960" t="s">
        <v>30879</v>
      </c>
    </row>
    <row r="15961" spans="1:5" hidden="1" x14ac:dyDescent="0.2">
      <c r="A15961" s="94" t="s">
        <v>12884</v>
      </c>
      <c r="B15961" t="s">
        <v>24280</v>
      </c>
      <c r="C15961" t="s">
        <v>243</v>
      </c>
      <c r="D15961">
        <v>719.55</v>
      </c>
      <c r="E15961" t="s">
        <v>30879</v>
      </c>
    </row>
    <row r="15962" spans="1:5" hidden="1" x14ac:dyDescent="0.2">
      <c r="A15962" s="94" t="s">
        <v>12885</v>
      </c>
      <c r="B15962" t="s">
        <v>24281</v>
      </c>
      <c r="C15962" t="s">
        <v>243</v>
      </c>
      <c r="D15962">
        <v>719.55</v>
      </c>
      <c r="E15962" t="s">
        <v>30879</v>
      </c>
    </row>
    <row r="15963" spans="1:5" hidden="1" x14ac:dyDescent="0.2">
      <c r="A15963" s="94" t="s">
        <v>12886</v>
      </c>
      <c r="B15963" t="s">
        <v>24282</v>
      </c>
      <c r="C15963" t="s">
        <v>243</v>
      </c>
      <c r="D15963">
        <v>555.75</v>
      </c>
      <c r="E15963" t="s">
        <v>30879</v>
      </c>
    </row>
    <row r="15964" spans="1:5" hidden="1" x14ac:dyDescent="0.2">
      <c r="A15964" s="94" t="s">
        <v>12887</v>
      </c>
      <c r="B15964" t="s">
        <v>24283</v>
      </c>
      <c r="C15964" t="s">
        <v>243</v>
      </c>
      <c r="D15964">
        <v>450.45</v>
      </c>
      <c r="E15964" t="s">
        <v>30879</v>
      </c>
    </row>
    <row r="15965" spans="1:5" hidden="1" x14ac:dyDescent="0.2">
      <c r="A15965" s="94" t="s">
        <v>12888</v>
      </c>
      <c r="B15965" t="s">
        <v>24284</v>
      </c>
      <c r="C15965" t="s">
        <v>243</v>
      </c>
      <c r="D15965">
        <v>608.4</v>
      </c>
      <c r="E15965" t="s">
        <v>30879</v>
      </c>
    </row>
    <row r="15966" spans="1:5" hidden="1" x14ac:dyDescent="0.2">
      <c r="A15966" s="94" t="s">
        <v>12889</v>
      </c>
      <c r="B15966" t="s">
        <v>24285</v>
      </c>
      <c r="C15966" t="s">
        <v>243</v>
      </c>
      <c r="D15966">
        <v>590.85</v>
      </c>
      <c r="E15966" t="s">
        <v>30879</v>
      </c>
    </row>
    <row r="15967" spans="1:5" hidden="1" x14ac:dyDescent="0.2">
      <c r="A15967" s="94" t="s">
        <v>12890</v>
      </c>
      <c r="B15967" t="s">
        <v>24286</v>
      </c>
      <c r="C15967" t="s">
        <v>243</v>
      </c>
      <c r="D15967">
        <v>503.1</v>
      </c>
      <c r="E15967" t="s">
        <v>30879</v>
      </c>
    </row>
    <row r="15968" spans="1:5" hidden="1" x14ac:dyDescent="0.2">
      <c r="A15968" s="94" t="s">
        <v>12891</v>
      </c>
      <c r="B15968" t="s">
        <v>24287</v>
      </c>
      <c r="C15968" t="s">
        <v>243</v>
      </c>
      <c r="D15968">
        <v>485.55</v>
      </c>
      <c r="E15968" t="s">
        <v>30879</v>
      </c>
    </row>
    <row r="15969" spans="1:5" hidden="1" x14ac:dyDescent="0.2">
      <c r="A15969" s="94" t="s">
        <v>12892</v>
      </c>
      <c r="B15969" t="s">
        <v>24288</v>
      </c>
      <c r="C15969" t="s">
        <v>243</v>
      </c>
      <c r="D15969">
        <v>631.79999999999995</v>
      </c>
      <c r="E15969" t="s">
        <v>30879</v>
      </c>
    </row>
    <row r="15970" spans="1:5" hidden="1" x14ac:dyDescent="0.2">
      <c r="A15970" s="94" t="s">
        <v>12893</v>
      </c>
      <c r="B15970" t="s">
        <v>24289</v>
      </c>
      <c r="C15970" t="s">
        <v>243</v>
      </c>
      <c r="D15970">
        <v>585</v>
      </c>
      <c r="E15970" t="s">
        <v>30879</v>
      </c>
    </row>
    <row r="15971" spans="1:5" hidden="1" x14ac:dyDescent="0.2">
      <c r="A15971" s="94" t="s">
        <v>12894</v>
      </c>
      <c r="B15971" t="s">
        <v>24290</v>
      </c>
      <c r="C15971" t="s">
        <v>243</v>
      </c>
      <c r="D15971">
        <v>526.5</v>
      </c>
      <c r="E15971" t="s">
        <v>30879</v>
      </c>
    </row>
    <row r="15972" spans="1:5" hidden="1" x14ac:dyDescent="0.2">
      <c r="A15972" s="94" t="s">
        <v>12895</v>
      </c>
      <c r="B15972" t="s">
        <v>24291</v>
      </c>
      <c r="C15972" t="s">
        <v>243</v>
      </c>
      <c r="D15972">
        <v>479.7</v>
      </c>
      <c r="E15972" t="s">
        <v>30879</v>
      </c>
    </row>
    <row r="15973" spans="1:5" hidden="1" x14ac:dyDescent="0.2">
      <c r="A15973" s="94" t="s">
        <v>12896</v>
      </c>
      <c r="B15973" t="s">
        <v>24292</v>
      </c>
      <c r="C15973" t="s">
        <v>243</v>
      </c>
      <c r="D15973" s="684">
        <v>1023.75</v>
      </c>
      <c r="E15973" t="s">
        <v>30879</v>
      </c>
    </row>
    <row r="15974" spans="1:5" hidden="1" x14ac:dyDescent="0.2">
      <c r="A15974" s="94" t="s">
        <v>12897</v>
      </c>
      <c r="B15974" t="s">
        <v>24293</v>
      </c>
      <c r="C15974" t="s">
        <v>243</v>
      </c>
      <c r="D15974" s="684">
        <v>1023.75</v>
      </c>
      <c r="E15974" t="s">
        <v>30879</v>
      </c>
    </row>
    <row r="15975" spans="1:5" hidden="1" x14ac:dyDescent="0.2">
      <c r="A15975" s="94" t="s">
        <v>12898</v>
      </c>
      <c r="B15975" t="s">
        <v>24294</v>
      </c>
      <c r="C15975" t="s">
        <v>243</v>
      </c>
      <c r="D15975">
        <v>895.05</v>
      </c>
      <c r="E15975" t="s">
        <v>30879</v>
      </c>
    </row>
    <row r="15976" spans="1:5" hidden="1" x14ac:dyDescent="0.2">
      <c r="A15976" s="94" t="s">
        <v>12899</v>
      </c>
      <c r="B15976" t="s">
        <v>24295</v>
      </c>
      <c r="C15976" t="s">
        <v>243</v>
      </c>
      <c r="D15976">
        <v>895.05</v>
      </c>
      <c r="E15976" t="s">
        <v>30879</v>
      </c>
    </row>
    <row r="15977" spans="1:5" hidden="1" x14ac:dyDescent="0.2">
      <c r="A15977" s="94" t="s">
        <v>12900</v>
      </c>
      <c r="B15977" t="s">
        <v>24296</v>
      </c>
      <c r="C15977" t="s">
        <v>243</v>
      </c>
      <c r="D15977">
        <v>672.75</v>
      </c>
      <c r="E15977" t="s">
        <v>30879</v>
      </c>
    </row>
    <row r="15978" spans="1:5" hidden="1" x14ac:dyDescent="0.2">
      <c r="A15978" s="94" t="s">
        <v>12901</v>
      </c>
      <c r="B15978" t="s">
        <v>24297</v>
      </c>
      <c r="C15978" t="s">
        <v>243</v>
      </c>
      <c r="D15978">
        <v>567.45000000000005</v>
      </c>
      <c r="E15978" t="s">
        <v>30879</v>
      </c>
    </row>
    <row r="15979" spans="1:5" hidden="1" x14ac:dyDescent="0.2">
      <c r="A15979" s="94" t="s">
        <v>12902</v>
      </c>
      <c r="B15979" t="s">
        <v>24298</v>
      </c>
      <c r="C15979" t="s">
        <v>243</v>
      </c>
      <c r="D15979">
        <v>24.57</v>
      </c>
      <c r="E15979" t="s">
        <v>30879</v>
      </c>
    </row>
    <row r="15980" spans="1:5" hidden="1" x14ac:dyDescent="0.2">
      <c r="A15980" s="94" t="s">
        <v>12903</v>
      </c>
      <c r="B15980" t="s">
        <v>24299</v>
      </c>
      <c r="C15980" t="s">
        <v>243</v>
      </c>
      <c r="D15980">
        <v>42.12</v>
      </c>
      <c r="E15980" t="s">
        <v>30879</v>
      </c>
    </row>
    <row r="15981" spans="1:5" hidden="1" x14ac:dyDescent="0.2">
      <c r="A15981" s="94" t="s">
        <v>12904</v>
      </c>
      <c r="B15981" t="s">
        <v>24300</v>
      </c>
      <c r="C15981" t="s">
        <v>243</v>
      </c>
      <c r="D15981">
        <v>65.52</v>
      </c>
      <c r="E15981" t="s">
        <v>30879</v>
      </c>
    </row>
    <row r="15982" spans="1:5" hidden="1" x14ac:dyDescent="0.2">
      <c r="A15982" s="94" t="s">
        <v>12905</v>
      </c>
      <c r="B15982" t="s">
        <v>24301</v>
      </c>
      <c r="C15982" t="s">
        <v>243</v>
      </c>
      <c r="D15982">
        <v>54.99</v>
      </c>
      <c r="E15982" t="s">
        <v>30879</v>
      </c>
    </row>
    <row r="15983" spans="1:5" hidden="1" x14ac:dyDescent="0.2">
      <c r="A15983" s="94" t="s">
        <v>12906</v>
      </c>
      <c r="B15983" t="s">
        <v>24302</v>
      </c>
      <c r="C15983" t="s">
        <v>243</v>
      </c>
      <c r="D15983">
        <v>77.22</v>
      </c>
      <c r="E15983" t="s">
        <v>30879</v>
      </c>
    </row>
    <row r="15984" spans="1:5" hidden="1" x14ac:dyDescent="0.2">
      <c r="A15984" s="94" t="s">
        <v>12907</v>
      </c>
      <c r="B15984" t="s">
        <v>24303</v>
      </c>
      <c r="C15984" t="s">
        <v>243</v>
      </c>
      <c r="D15984">
        <v>79.56</v>
      </c>
      <c r="E15984" t="s">
        <v>30879</v>
      </c>
    </row>
    <row r="15985" spans="1:5" hidden="1" x14ac:dyDescent="0.2">
      <c r="A15985" s="94" t="s">
        <v>12908</v>
      </c>
      <c r="B15985" t="s">
        <v>24304</v>
      </c>
      <c r="C15985" t="s">
        <v>243</v>
      </c>
      <c r="D15985">
        <v>102.96</v>
      </c>
      <c r="E15985" t="s">
        <v>30879</v>
      </c>
    </row>
    <row r="15986" spans="1:5" hidden="1" x14ac:dyDescent="0.2">
      <c r="A15986" s="94" t="s">
        <v>12909</v>
      </c>
      <c r="B15986" t="s">
        <v>24305</v>
      </c>
      <c r="C15986" t="s">
        <v>243</v>
      </c>
      <c r="D15986">
        <v>22.23</v>
      </c>
      <c r="E15986" t="s">
        <v>30879</v>
      </c>
    </row>
    <row r="15987" spans="1:5" hidden="1" x14ac:dyDescent="0.2">
      <c r="A15987" s="94" t="s">
        <v>12910</v>
      </c>
      <c r="B15987" t="s">
        <v>24306</v>
      </c>
      <c r="C15987" t="s">
        <v>243</v>
      </c>
      <c r="D15987">
        <v>39.78</v>
      </c>
      <c r="E15987" t="s">
        <v>30879</v>
      </c>
    </row>
    <row r="15988" spans="1:5" hidden="1" x14ac:dyDescent="0.2">
      <c r="A15988" s="94" t="s">
        <v>12911</v>
      </c>
      <c r="B15988" t="s">
        <v>24307</v>
      </c>
      <c r="C15988" t="s">
        <v>243</v>
      </c>
      <c r="D15988">
        <v>62.01</v>
      </c>
      <c r="E15988" t="s">
        <v>30879</v>
      </c>
    </row>
    <row r="15989" spans="1:5" hidden="1" x14ac:dyDescent="0.2">
      <c r="A15989" s="94" t="s">
        <v>12912</v>
      </c>
      <c r="B15989" t="s">
        <v>24308</v>
      </c>
      <c r="C15989" t="s">
        <v>243</v>
      </c>
      <c r="D15989">
        <v>53.82</v>
      </c>
      <c r="E15989" t="s">
        <v>30879</v>
      </c>
    </row>
    <row r="15990" spans="1:5" hidden="1" x14ac:dyDescent="0.2">
      <c r="A15990" s="94" t="s">
        <v>12913</v>
      </c>
      <c r="B15990" t="s">
        <v>24309</v>
      </c>
      <c r="C15990" t="s">
        <v>243</v>
      </c>
      <c r="D15990">
        <v>73.709999999999994</v>
      </c>
      <c r="E15990" t="s">
        <v>30879</v>
      </c>
    </row>
    <row r="15991" spans="1:5" hidden="1" x14ac:dyDescent="0.2">
      <c r="A15991" s="94" t="s">
        <v>12914</v>
      </c>
      <c r="B15991" t="s">
        <v>24310</v>
      </c>
      <c r="C15991" t="s">
        <v>243</v>
      </c>
      <c r="D15991">
        <v>77.22</v>
      </c>
      <c r="E15991" t="s">
        <v>30879</v>
      </c>
    </row>
    <row r="15992" spans="1:5" hidden="1" x14ac:dyDescent="0.2">
      <c r="A15992" s="94" t="s">
        <v>12915</v>
      </c>
      <c r="B15992" t="s">
        <v>24311</v>
      </c>
      <c r="C15992" t="s">
        <v>243</v>
      </c>
      <c r="D15992">
        <v>100.62</v>
      </c>
      <c r="E15992" t="s">
        <v>30879</v>
      </c>
    </row>
    <row r="15993" spans="1:5" hidden="1" x14ac:dyDescent="0.2">
      <c r="A15993" s="94" t="s">
        <v>37749</v>
      </c>
      <c r="B15993" t="s">
        <v>37750</v>
      </c>
      <c r="C15993" t="s">
        <v>1031</v>
      </c>
      <c r="D15993">
        <v>259.3</v>
      </c>
      <c r="E15993" t="s">
        <v>30879</v>
      </c>
    </row>
    <row r="15994" spans="1:5" hidden="1" x14ac:dyDescent="0.2">
      <c r="A15994" s="94" t="s">
        <v>5364</v>
      </c>
      <c r="B15994" t="s">
        <v>5365</v>
      </c>
      <c r="C15994" t="s">
        <v>243</v>
      </c>
      <c r="D15994" s="684">
        <v>2066.5500000000002</v>
      </c>
      <c r="E15994" t="s">
        <v>30879</v>
      </c>
    </row>
    <row r="15995" spans="1:5" hidden="1" x14ac:dyDescent="0.2">
      <c r="A15995" s="94" t="s">
        <v>5366</v>
      </c>
      <c r="B15995" t="s">
        <v>5367</v>
      </c>
      <c r="C15995" t="s">
        <v>243</v>
      </c>
      <c r="D15995" s="684">
        <v>2181.5500000000002</v>
      </c>
      <c r="E15995" t="s">
        <v>30879</v>
      </c>
    </row>
    <row r="15996" spans="1:5" hidden="1" x14ac:dyDescent="0.2">
      <c r="A15996" s="94" t="s">
        <v>5368</v>
      </c>
      <c r="B15996" t="s">
        <v>12918</v>
      </c>
      <c r="C15996" t="s">
        <v>243</v>
      </c>
      <c r="D15996" s="684">
        <v>2296.5500000000002</v>
      </c>
      <c r="E15996" t="s">
        <v>30879</v>
      </c>
    </row>
    <row r="15997" spans="1:5" hidden="1" x14ac:dyDescent="0.2">
      <c r="A15997" s="94" t="s">
        <v>5369</v>
      </c>
      <c r="B15997" t="s">
        <v>5370</v>
      </c>
      <c r="C15997" t="s">
        <v>243</v>
      </c>
      <c r="D15997" s="684">
        <v>2296.5500000000002</v>
      </c>
      <c r="E15997" t="s">
        <v>30879</v>
      </c>
    </row>
    <row r="15998" spans="1:5" hidden="1" x14ac:dyDescent="0.2">
      <c r="A15998" s="94" t="s">
        <v>5371</v>
      </c>
      <c r="B15998" t="s">
        <v>5372</v>
      </c>
      <c r="C15998" t="s">
        <v>243</v>
      </c>
      <c r="D15998" s="684">
        <v>2572.5500000000002</v>
      </c>
      <c r="E15998" t="s">
        <v>30879</v>
      </c>
    </row>
    <row r="15999" spans="1:5" hidden="1" x14ac:dyDescent="0.2">
      <c r="A15999" s="94" t="s">
        <v>5373</v>
      </c>
      <c r="B15999" t="s">
        <v>5374</v>
      </c>
      <c r="C15999" t="s">
        <v>243</v>
      </c>
      <c r="D15999" s="684">
        <v>2526.5500000000002</v>
      </c>
      <c r="E15999" t="s">
        <v>30879</v>
      </c>
    </row>
    <row r="16000" spans="1:5" hidden="1" x14ac:dyDescent="0.2">
      <c r="A16000" s="94" t="s">
        <v>5375</v>
      </c>
      <c r="B16000" t="s">
        <v>5376</v>
      </c>
      <c r="C16000" t="s">
        <v>243</v>
      </c>
      <c r="D16000" s="684">
        <v>2411.5500000000002</v>
      </c>
      <c r="E16000" t="s">
        <v>30879</v>
      </c>
    </row>
    <row r="16001" spans="1:5" hidden="1" x14ac:dyDescent="0.2">
      <c r="A16001" s="94" t="s">
        <v>5377</v>
      </c>
      <c r="B16001" t="s">
        <v>5378</v>
      </c>
      <c r="C16001" t="s">
        <v>243</v>
      </c>
      <c r="D16001" s="684">
        <v>2297.2399999999998</v>
      </c>
      <c r="E16001" t="s">
        <v>30879</v>
      </c>
    </row>
    <row r="16002" spans="1:5" hidden="1" x14ac:dyDescent="0.2">
      <c r="A16002" s="94" t="s">
        <v>5379</v>
      </c>
      <c r="B16002" t="s">
        <v>5380</v>
      </c>
      <c r="C16002" t="s">
        <v>243</v>
      </c>
      <c r="D16002" s="684">
        <v>2618.5500000000002</v>
      </c>
      <c r="E16002" t="s">
        <v>30879</v>
      </c>
    </row>
    <row r="16003" spans="1:5" hidden="1" x14ac:dyDescent="0.2">
      <c r="A16003" s="94" t="s">
        <v>5381</v>
      </c>
      <c r="B16003" t="s">
        <v>5382</v>
      </c>
      <c r="C16003" t="s">
        <v>243</v>
      </c>
      <c r="D16003" s="684">
        <v>2549.5500000000002</v>
      </c>
      <c r="E16003" t="s">
        <v>30879</v>
      </c>
    </row>
    <row r="16004" spans="1:5" hidden="1" x14ac:dyDescent="0.2">
      <c r="A16004" s="94" t="s">
        <v>5383</v>
      </c>
      <c r="B16004" t="s">
        <v>5384</v>
      </c>
      <c r="C16004" t="s">
        <v>243</v>
      </c>
      <c r="D16004" s="684">
        <v>1951.55</v>
      </c>
      <c r="E16004" t="s">
        <v>30879</v>
      </c>
    </row>
    <row r="16005" spans="1:5" hidden="1" x14ac:dyDescent="0.2">
      <c r="A16005" s="94" t="s">
        <v>5385</v>
      </c>
      <c r="B16005" t="s">
        <v>5386</v>
      </c>
      <c r="C16005" t="s">
        <v>243</v>
      </c>
      <c r="D16005" s="684">
        <v>2158.5500000000002</v>
      </c>
      <c r="E16005" t="s">
        <v>30879</v>
      </c>
    </row>
    <row r="16006" spans="1:5" hidden="1" x14ac:dyDescent="0.2">
      <c r="A16006" s="94" t="s">
        <v>5387</v>
      </c>
      <c r="B16006" t="s">
        <v>5388</v>
      </c>
      <c r="C16006" t="s">
        <v>243</v>
      </c>
      <c r="D16006" s="684">
        <v>2273.5500000000002</v>
      </c>
      <c r="E16006" t="s">
        <v>30879</v>
      </c>
    </row>
    <row r="16007" spans="1:5" hidden="1" x14ac:dyDescent="0.2">
      <c r="A16007" s="94" t="s">
        <v>5389</v>
      </c>
      <c r="B16007" t="s">
        <v>5390</v>
      </c>
      <c r="C16007" t="s">
        <v>243</v>
      </c>
      <c r="D16007" s="684">
        <v>2066.5500000000002</v>
      </c>
      <c r="E16007" t="s">
        <v>30879</v>
      </c>
    </row>
    <row r="16008" spans="1:5" hidden="1" x14ac:dyDescent="0.2">
      <c r="A16008" s="94" t="s">
        <v>5391</v>
      </c>
      <c r="B16008" t="s">
        <v>5392</v>
      </c>
      <c r="C16008" t="s">
        <v>243</v>
      </c>
      <c r="D16008" s="684">
        <v>2216.0500000000002</v>
      </c>
      <c r="E16008" t="s">
        <v>30879</v>
      </c>
    </row>
    <row r="16009" spans="1:5" hidden="1" x14ac:dyDescent="0.2">
      <c r="A16009" s="94" t="s">
        <v>5393</v>
      </c>
      <c r="B16009" t="s">
        <v>5394</v>
      </c>
      <c r="C16009" t="s">
        <v>243</v>
      </c>
      <c r="D16009" s="684">
        <v>2388.5500000000002</v>
      </c>
      <c r="E16009" t="s">
        <v>30879</v>
      </c>
    </row>
    <row r="16010" spans="1:5" hidden="1" x14ac:dyDescent="0.2">
      <c r="A16010" s="94" t="s">
        <v>5395</v>
      </c>
      <c r="B16010" t="s">
        <v>5396</v>
      </c>
      <c r="C16010" t="s">
        <v>243</v>
      </c>
      <c r="D16010" s="684">
        <v>2239.0500000000002</v>
      </c>
      <c r="E16010" t="s">
        <v>30879</v>
      </c>
    </row>
    <row r="16011" spans="1:5" hidden="1" x14ac:dyDescent="0.2">
      <c r="A16011" s="94" t="s">
        <v>5397</v>
      </c>
      <c r="B16011" t="s">
        <v>5398</v>
      </c>
      <c r="C16011" t="s">
        <v>243</v>
      </c>
      <c r="D16011" s="684">
        <v>2296.5500000000002</v>
      </c>
      <c r="E16011" t="s">
        <v>30879</v>
      </c>
    </row>
    <row r="16012" spans="1:5" hidden="1" x14ac:dyDescent="0.2">
      <c r="A16012" s="94" t="s">
        <v>5399</v>
      </c>
      <c r="B16012" t="s">
        <v>5400</v>
      </c>
      <c r="C16012" t="s">
        <v>243</v>
      </c>
      <c r="D16012" s="684">
        <v>2354.0500000000002</v>
      </c>
      <c r="E16012" t="s">
        <v>30879</v>
      </c>
    </row>
    <row r="16013" spans="1:5" hidden="1" x14ac:dyDescent="0.2">
      <c r="A16013" s="94" t="s">
        <v>5401</v>
      </c>
      <c r="B16013" t="s">
        <v>5402</v>
      </c>
      <c r="C16013" t="s">
        <v>243</v>
      </c>
      <c r="D16013" s="684">
        <v>2296.5500000000002</v>
      </c>
      <c r="E16013" t="s">
        <v>30879</v>
      </c>
    </row>
    <row r="16014" spans="1:5" hidden="1" x14ac:dyDescent="0.2">
      <c r="A16014" s="94" t="s">
        <v>5403</v>
      </c>
      <c r="B16014" t="s">
        <v>5404</v>
      </c>
      <c r="C16014" t="s">
        <v>243</v>
      </c>
      <c r="D16014" s="684">
        <v>2354.0500000000002</v>
      </c>
      <c r="E16014" t="s">
        <v>30879</v>
      </c>
    </row>
    <row r="16015" spans="1:5" hidden="1" x14ac:dyDescent="0.2">
      <c r="A16015" s="94" t="s">
        <v>5405</v>
      </c>
      <c r="B16015" t="s">
        <v>5406</v>
      </c>
      <c r="C16015" t="s">
        <v>243</v>
      </c>
      <c r="D16015" s="684">
        <v>2101.0500000000002</v>
      </c>
      <c r="E16015" t="s">
        <v>30879</v>
      </c>
    </row>
    <row r="16016" spans="1:5" hidden="1" x14ac:dyDescent="0.2">
      <c r="A16016" s="94" t="s">
        <v>5407</v>
      </c>
      <c r="B16016" t="s">
        <v>5408</v>
      </c>
      <c r="C16016" t="s">
        <v>243</v>
      </c>
      <c r="D16016" s="684">
        <v>2216.0500000000002</v>
      </c>
      <c r="E16016" t="s">
        <v>30879</v>
      </c>
    </row>
    <row r="16017" spans="1:5" hidden="1" x14ac:dyDescent="0.2">
      <c r="A16017" s="94" t="s">
        <v>12919</v>
      </c>
      <c r="B16017" t="s">
        <v>24312</v>
      </c>
      <c r="C16017" t="s">
        <v>243</v>
      </c>
      <c r="D16017" s="684">
        <v>1515.15</v>
      </c>
      <c r="E16017" t="s">
        <v>30879</v>
      </c>
    </row>
    <row r="16018" spans="1:5" hidden="1" x14ac:dyDescent="0.2">
      <c r="A16018" s="94" t="s">
        <v>12920</v>
      </c>
      <c r="B16018" t="s">
        <v>24313</v>
      </c>
      <c r="C16018" t="s">
        <v>243</v>
      </c>
      <c r="D16018" s="684">
        <v>1515.15</v>
      </c>
      <c r="E16018" t="s">
        <v>30879</v>
      </c>
    </row>
    <row r="16019" spans="1:5" hidden="1" x14ac:dyDescent="0.2">
      <c r="A16019" s="94" t="s">
        <v>6823</v>
      </c>
      <c r="B16019" t="s">
        <v>24314</v>
      </c>
      <c r="C16019" t="s">
        <v>243</v>
      </c>
      <c r="D16019">
        <v>9.9</v>
      </c>
      <c r="E16019" t="s">
        <v>30879</v>
      </c>
    </row>
    <row r="16020" spans="1:5" hidden="1" x14ac:dyDescent="0.2">
      <c r="A16020" s="94" t="s">
        <v>6824</v>
      </c>
      <c r="B16020" t="s">
        <v>24315</v>
      </c>
      <c r="C16020" t="s">
        <v>243</v>
      </c>
      <c r="D16020">
        <v>33</v>
      </c>
      <c r="E16020" t="s">
        <v>30879</v>
      </c>
    </row>
    <row r="16021" spans="1:5" hidden="1" x14ac:dyDescent="0.2">
      <c r="A16021" s="94" t="s">
        <v>41561</v>
      </c>
      <c r="B16021" t="s">
        <v>41562</v>
      </c>
      <c r="C16021" t="s">
        <v>243</v>
      </c>
      <c r="D16021">
        <v>12.27</v>
      </c>
      <c r="E16021" t="s">
        <v>30879</v>
      </c>
    </row>
    <row r="16022" spans="1:5" hidden="1" x14ac:dyDescent="0.2">
      <c r="A16022" s="94" t="s">
        <v>12921</v>
      </c>
      <c r="B16022" t="s">
        <v>24316</v>
      </c>
      <c r="C16022" t="s">
        <v>243</v>
      </c>
      <c r="D16022">
        <v>356.85</v>
      </c>
      <c r="E16022" t="s">
        <v>30879</v>
      </c>
    </row>
    <row r="16023" spans="1:5" hidden="1" x14ac:dyDescent="0.2">
      <c r="A16023" s="94" t="s">
        <v>12922</v>
      </c>
      <c r="B16023" t="s">
        <v>24317</v>
      </c>
      <c r="C16023" t="s">
        <v>243</v>
      </c>
      <c r="D16023">
        <v>204.75</v>
      </c>
      <c r="E16023" t="s">
        <v>30879</v>
      </c>
    </row>
    <row r="16024" spans="1:5" hidden="1" x14ac:dyDescent="0.2">
      <c r="A16024" s="94" t="s">
        <v>12923</v>
      </c>
      <c r="B16024" t="s">
        <v>24318</v>
      </c>
      <c r="C16024" t="s">
        <v>243</v>
      </c>
      <c r="D16024">
        <v>427.05</v>
      </c>
      <c r="E16024" t="s">
        <v>30879</v>
      </c>
    </row>
    <row r="16025" spans="1:5" hidden="1" x14ac:dyDescent="0.2">
      <c r="A16025" s="94" t="s">
        <v>12924</v>
      </c>
      <c r="B16025" t="s">
        <v>24319</v>
      </c>
      <c r="C16025" t="s">
        <v>243</v>
      </c>
      <c r="D16025">
        <v>204.75</v>
      </c>
      <c r="E16025" t="s">
        <v>30879</v>
      </c>
    </row>
    <row r="16026" spans="1:5" hidden="1" x14ac:dyDescent="0.2">
      <c r="A16026" s="94" t="s">
        <v>12925</v>
      </c>
      <c r="B16026" t="s">
        <v>24320</v>
      </c>
      <c r="C16026" t="s">
        <v>243</v>
      </c>
      <c r="D16026">
        <v>485.55</v>
      </c>
      <c r="E16026" t="s">
        <v>30879</v>
      </c>
    </row>
    <row r="16027" spans="1:5" hidden="1" x14ac:dyDescent="0.2">
      <c r="A16027" s="94" t="s">
        <v>12926</v>
      </c>
      <c r="B16027" t="s">
        <v>24321</v>
      </c>
      <c r="C16027" t="s">
        <v>243</v>
      </c>
      <c r="D16027">
        <v>333.45</v>
      </c>
      <c r="E16027" t="s">
        <v>30879</v>
      </c>
    </row>
    <row r="16028" spans="1:5" hidden="1" x14ac:dyDescent="0.2">
      <c r="A16028" s="94" t="s">
        <v>12927</v>
      </c>
      <c r="B16028" t="s">
        <v>24322</v>
      </c>
      <c r="C16028" t="s">
        <v>243</v>
      </c>
      <c r="D16028">
        <v>333.45</v>
      </c>
      <c r="E16028" t="s">
        <v>30879</v>
      </c>
    </row>
    <row r="16029" spans="1:5" hidden="1" x14ac:dyDescent="0.2">
      <c r="A16029" s="94" t="s">
        <v>12928</v>
      </c>
      <c r="B16029" t="s">
        <v>24323</v>
      </c>
      <c r="C16029" t="s">
        <v>243</v>
      </c>
      <c r="D16029">
        <v>333.45</v>
      </c>
      <c r="E16029" t="s">
        <v>30879</v>
      </c>
    </row>
    <row r="16030" spans="1:5" hidden="1" x14ac:dyDescent="0.2">
      <c r="A16030" s="94" t="s">
        <v>12929</v>
      </c>
      <c r="B16030" t="s">
        <v>24324</v>
      </c>
      <c r="C16030" t="s">
        <v>243</v>
      </c>
      <c r="D16030">
        <v>333.45</v>
      </c>
      <c r="E16030" t="s">
        <v>30879</v>
      </c>
    </row>
    <row r="16031" spans="1:5" hidden="1" x14ac:dyDescent="0.2">
      <c r="A16031" s="94" t="s">
        <v>12930</v>
      </c>
      <c r="B16031" t="s">
        <v>24325</v>
      </c>
      <c r="C16031" t="s">
        <v>243</v>
      </c>
      <c r="D16031">
        <v>333.45</v>
      </c>
      <c r="E16031" t="s">
        <v>30879</v>
      </c>
    </row>
    <row r="16032" spans="1:5" hidden="1" x14ac:dyDescent="0.2">
      <c r="A16032" s="94" t="s">
        <v>5083</v>
      </c>
      <c r="B16032" t="s">
        <v>18732</v>
      </c>
      <c r="C16032" t="s">
        <v>243</v>
      </c>
      <c r="D16032">
        <v>214.5</v>
      </c>
      <c r="E16032" t="s">
        <v>30879</v>
      </c>
    </row>
    <row r="16033" spans="1:5" hidden="1" x14ac:dyDescent="0.2">
      <c r="A16033" s="94" t="s">
        <v>5084</v>
      </c>
      <c r="B16033" t="s">
        <v>18733</v>
      </c>
      <c r="C16033" t="s">
        <v>243</v>
      </c>
      <c r="D16033">
        <v>495</v>
      </c>
      <c r="E16033" t="s">
        <v>30879</v>
      </c>
    </row>
    <row r="16034" spans="1:5" hidden="1" x14ac:dyDescent="0.2">
      <c r="A16034" s="94" t="s">
        <v>5409</v>
      </c>
      <c r="B16034" t="s">
        <v>24326</v>
      </c>
      <c r="C16034" t="s">
        <v>243</v>
      </c>
      <c r="D16034">
        <v>555.5</v>
      </c>
      <c r="E16034" t="s">
        <v>30879</v>
      </c>
    </row>
    <row r="16035" spans="1:5" hidden="1" x14ac:dyDescent="0.2">
      <c r="A16035" s="94" t="s">
        <v>6825</v>
      </c>
      <c r="B16035" t="s">
        <v>18734</v>
      </c>
      <c r="C16035" t="s">
        <v>243</v>
      </c>
      <c r="D16035">
        <v>374</v>
      </c>
      <c r="E16035" t="s">
        <v>30879</v>
      </c>
    </row>
    <row r="16036" spans="1:5" hidden="1" x14ac:dyDescent="0.2">
      <c r="A16036" s="94" t="s">
        <v>12931</v>
      </c>
      <c r="B16036" t="s">
        <v>24327</v>
      </c>
      <c r="C16036" t="s">
        <v>243</v>
      </c>
      <c r="D16036">
        <v>538.20000000000005</v>
      </c>
      <c r="E16036" t="s">
        <v>30879</v>
      </c>
    </row>
    <row r="16037" spans="1:5" hidden="1" x14ac:dyDescent="0.2">
      <c r="A16037" s="94" t="s">
        <v>12932</v>
      </c>
      <c r="B16037" t="s">
        <v>24328</v>
      </c>
      <c r="C16037" t="s">
        <v>243</v>
      </c>
      <c r="D16037">
        <v>157.94999999999999</v>
      </c>
      <c r="E16037" t="s">
        <v>30879</v>
      </c>
    </row>
    <row r="16038" spans="1:5" hidden="1" x14ac:dyDescent="0.2">
      <c r="A16038" s="94" t="s">
        <v>5085</v>
      </c>
      <c r="B16038" t="s">
        <v>24329</v>
      </c>
      <c r="C16038" t="s">
        <v>243</v>
      </c>
      <c r="D16038">
        <v>198</v>
      </c>
      <c r="E16038" t="s">
        <v>30879</v>
      </c>
    </row>
    <row r="16039" spans="1:5" hidden="1" x14ac:dyDescent="0.2">
      <c r="A16039" s="94" t="s">
        <v>5086</v>
      </c>
      <c r="B16039" t="s">
        <v>24330</v>
      </c>
      <c r="C16039" t="s">
        <v>243</v>
      </c>
      <c r="D16039">
        <v>291.5</v>
      </c>
      <c r="E16039" t="s">
        <v>30879</v>
      </c>
    </row>
    <row r="16040" spans="1:5" hidden="1" x14ac:dyDescent="0.2">
      <c r="A16040" s="94" t="s">
        <v>5087</v>
      </c>
      <c r="B16040" t="s">
        <v>18736</v>
      </c>
      <c r="C16040" t="s">
        <v>243</v>
      </c>
      <c r="D16040">
        <v>302.5</v>
      </c>
      <c r="E16040" t="s">
        <v>30879</v>
      </c>
    </row>
    <row r="16041" spans="1:5" hidden="1" x14ac:dyDescent="0.2">
      <c r="A16041" s="94" t="s">
        <v>5088</v>
      </c>
      <c r="B16041" t="s">
        <v>24331</v>
      </c>
      <c r="C16041" t="s">
        <v>243</v>
      </c>
      <c r="D16041">
        <v>324.5</v>
      </c>
      <c r="E16041" t="s">
        <v>30879</v>
      </c>
    </row>
    <row r="16042" spans="1:5" hidden="1" x14ac:dyDescent="0.2">
      <c r="A16042" s="94" t="s">
        <v>5089</v>
      </c>
      <c r="B16042" t="s">
        <v>18737</v>
      </c>
      <c r="C16042" t="s">
        <v>243</v>
      </c>
      <c r="D16042">
        <v>473</v>
      </c>
      <c r="E16042" t="s">
        <v>30879</v>
      </c>
    </row>
    <row r="16043" spans="1:5" hidden="1" x14ac:dyDescent="0.2">
      <c r="A16043" s="94" t="s">
        <v>12933</v>
      </c>
      <c r="B16043" t="s">
        <v>24332</v>
      </c>
      <c r="C16043" t="s">
        <v>243</v>
      </c>
      <c r="D16043">
        <v>994.5</v>
      </c>
      <c r="E16043" t="s">
        <v>30879</v>
      </c>
    </row>
    <row r="16044" spans="1:5" hidden="1" x14ac:dyDescent="0.2">
      <c r="A16044" s="94" t="s">
        <v>12934</v>
      </c>
      <c r="B16044" t="s">
        <v>24333</v>
      </c>
      <c r="C16044" t="s">
        <v>243</v>
      </c>
      <c r="D16044">
        <v>906.75</v>
      </c>
      <c r="E16044" t="s">
        <v>30879</v>
      </c>
    </row>
    <row r="16045" spans="1:5" hidden="1" x14ac:dyDescent="0.2">
      <c r="A16045" s="94" t="s">
        <v>12935</v>
      </c>
      <c r="B16045" t="s">
        <v>24334</v>
      </c>
      <c r="C16045" t="s">
        <v>243</v>
      </c>
      <c r="D16045" s="684">
        <v>1088.0999999999999</v>
      </c>
      <c r="E16045" t="s">
        <v>30879</v>
      </c>
    </row>
    <row r="16046" spans="1:5" hidden="1" x14ac:dyDescent="0.2">
      <c r="A16046" s="94" t="s">
        <v>12936</v>
      </c>
      <c r="B16046" t="s">
        <v>24335</v>
      </c>
      <c r="C16046" t="s">
        <v>243</v>
      </c>
      <c r="D16046" s="684">
        <v>1000.35</v>
      </c>
      <c r="E16046" t="s">
        <v>30879</v>
      </c>
    </row>
    <row r="16047" spans="1:5" hidden="1" x14ac:dyDescent="0.2">
      <c r="A16047" s="94" t="s">
        <v>12937</v>
      </c>
      <c r="B16047" t="s">
        <v>24336</v>
      </c>
      <c r="C16047" t="s">
        <v>243</v>
      </c>
      <c r="D16047">
        <v>748.8</v>
      </c>
      <c r="E16047" t="s">
        <v>30879</v>
      </c>
    </row>
    <row r="16048" spans="1:5" hidden="1" x14ac:dyDescent="0.2">
      <c r="A16048" s="94" t="s">
        <v>12938</v>
      </c>
      <c r="B16048" t="s">
        <v>24337</v>
      </c>
      <c r="C16048" t="s">
        <v>243</v>
      </c>
      <c r="D16048">
        <v>702</v>
      </c>
      <c r="E16048" t="s">
        <v>30879</v>
      </c>
    </row>
    <row r="16049" spans="1:5" hidden="1" x14ac:dyDescent="0.2">
      <c r="A16049" s="94" t="s">
        <v>12939</v>
      </c>
      <c r="B16049" t="s">
        <v>24338</v>
      </c>
      <c r="C16049" t="s">
        <v>243</v>
      </c>
      <c r="D16049" s="684">
        <v>1175.8499999999999</v>
      </c>
      <c r="E16049" t="s">
        <v>30879</v>
      </c>
    </row>
    <row r="16050" spans="1:5" hidden="1" x14ac:dyDescent="0.2">
      <c r="A16050" s="94" t="s">
        <v>12940</v>
      </c>
      <c r="B16050" t="s">
        <v>24339</v>
      </c>
      <c r="C16050" t="s">
        <v>243</v>
      </c>
      <c r="D16050" s="684">
        <v>1064.7</v>
      </c>
      <c r="E16050" t="s">
        <v>30879</v>
      </c>
    </row>
    <row r="16051" spans="1:5" hidden="1" x14ac:dyDescent="0.2">
      <c r="A16051" s="94" t="s">
        <v>12941</v>
      </c>
      <c r="B16051" t="s">
        <v>24340</v>
      </c>
      <c r="C16051" t="s">
        <v>243</v>
      </c>
      <c r="D16051" s="684">
        <v>1193.4000000000001</v>
      </c>
      <c r="E16051" t="s">
        <v>30879</v>
      </c>
    </row>
    <row r="16052" spans="1:5" hidden="1" x14ac:dyDescent="0.2">
      <c r="A16052" s="94" t="s">
        <v>12942</v>
      </c>
      <c r="B16052" t="s">
        <v>24341</v>
      </c>
      <c r="C16052" t="s">
        <v>243</v>
      </c>
      <c r="D16052" s="684">
        <v>1088.0999999999999</v>
      </c>
      <c r="E16052" t="s">
        <v>30879</v>
      </c>
    </row>
    <row r="16053" spans="1:5" hidden="1" x14ac:dyDescent="0.2">
      <c r="A16053" s="94" t="s">
        <v>12943</v>
      </c>
      <c r="B16053" t="s">
        <v>24342</v>
      </c>
      <c r="C16053" t="s">
        <v>243</v>
      </c>
      <c r="D16053">
        <v>848.25</v>
      </c>
      <c r="E16053" t="s">
        <v>30879</v>
      </c>
    </row>
    <row r="16054" spans="1:5" hidden="1" x14ac:dyDescent="0.2">
      <c r="A16054" s="94" t="s">
        <v>12944</v>
      </c>
      <c r="B16054" t="s">
        <v>24343</v>
      </c>
      <c r="C16054" t="s">
        <v>243</v>
      </c>
      <c r="D16054">
        <v>789.75</v>
      </c>
      <c r="E16054" t="s">
        <v>30879</v>
      </c>
    </row>
    <row r="16055" spans="1:5" hidden="1" x14ac:dyDescent="0.2">
      <c r="A16055" s="94" t="s">
        <v>12945</v>
      </c>
      <c r="B16055" t="s">
        <v>24344</v>
      </c>
      <c r="C16055" t="s">
        <v>243</v>
      </c>
      <c r="D16055" s="684">
        <v>1257.75</v>
      </c>
      <c r="E16055" t="s">
        <v>30879</v>
      </c>
    </row>
    <row r="16056" spans="1:5" hidden="1" x14ac:dyDescent="0.2">
      <c r="A16056" s="94" t="s">
        <v>12946</v>
      </c>
      <c r="B16056" t="s">
        <v>24345</v>
      </c>
      <c r="C16056" t="s">
        <v>243</v>
      </c>
      <c r="D16056" s="684">
        <v>1134.9000000000001</v>
      </c>
      <c r="E16056" t="s">
        <v>30879</v>
      </c>
    </row>
    <row r="16057" spans="1:5" hidden="1" x14ac:dyDescent="0.2">
      <c r="A16057" s="94" t="s">
        <v>12947</v>
      </c>
      <c r="B16057" t="s">
        <v>24346</v>
      </c>
      <c r="C16057" t="s">
        <v>243</v>
      </c>
      <c r="D16057" s="684">
        <v>1287</v>
      </c>
      <c r="E16057" t="s">
        <v>30879</v>
      </c>
    </row>
    <row r="16058" spans="1:5" hidden="1" x14ac:dyDescent="0.2">
      <c r="A16058" s="94" t="s">
        <v>12948</v>
      </c>
      <c r="B16058" t="s">
        <v>24347</v>
      </c>
      <c r="C16058" t="s">
        <v>243</v>
      </c>
      <c r="D16058" s="684">
        <v>1170</v>
      </c>
      <c r="E16058" t="s">
        <v>30879</v>
      </c>
    </row>
    <row r="16059" spans="1:5" hidden="1" x14ac:dyDescent="0.2">
      <c r="A16059" s="94" t="s">
        <v>12949</v>
      </c>
      <c r="B16059" t="s">
        <v>24348</v>
      </c>
      <c r="C16059" t="s">
        <v>243</v>
      </c>
      <c r="D16059">
        <v>912.6</v>
      </c>
      <c r="E16059" t="s">
        <v>30879</v>
      </c>
    </row>
    <row r="16060" spans="1:5" hidden="1" x14ac:dyDescent="0.2">
      <c r="A16060" s="94" t="s">
        <v>12950</v>
      </c>
      <c r="B16060" t="s">
        <v>24349</v>
      </c>
      <c r="C16060" t="s">
        <v>243</v>
      </c>
      <c r="D16060">
        <v>854.1</v>
      </c>
      <c r="E16060" t="s">
        <v>30879</v>
      </c>
    </row>
    <row r="16061" spans="1:5" hidden="1" x14ac:dyDescent="0.2">
      <c r="A16061" s="94" t="s">
        <v>12951</v>
      </c>
      <c r="B16061" t="s">
        <v>24350</v>
      </c>
      <c r="C16061" t="s">
        <v>243</v>
      </c>
      <c r="D16061" s="684">
        <v>1257.75</v>
      </c>
      <c r="E16061" t="s">
        <v>30879</v>
      </c>
    </row>
    <row r="16062" spans="1:5" hidden="1" x14ac:dyDescent="0.2">
      <c r="A16062" s="94" t="s">
        <v>12952</v>
      </c>
      <c r="B16062" t="s">
        <v>24351</v>
      </c>
      <c r="C16062" t="s">
        <v>243</v>
      </c>
      <c r="D16062" s="684">
        <v>1134.9000000000001</v>
      </c>
      <c r="E16062" t="s">
        <v>30879</v>
      </c>
    </row>
    <row r="16063" spans="1:5" hidden="1" x14ac:dyDescent="0.2">
      <c r="A16063" s="94" t="s">
        <v>12953</v>
      </c>
      <c r="B16063" t="s">
        <v>24352</v>
      </c>
      <c r="C16063" t="s">
        <v>243</v>
      </c>
      <c r="D16063" s="684">
        <v>1287</v>
      </c>
      <c r="E16063" t="s">
        <v>30879</v>
      </c>
    </row>
    <row r="16064" spans="1:5" hidden="1" x14ac:dyDescent="0.2">
      <c r="A16064" s="94" t="s">
        <v>12954</v>
      </c>
      <c r="B16064" t="s">
        <v>24353</v>
      </c>
      <c r="C16064" t="s">
        <v>243</v>
      </c>
      <c r="D16064" s="684">
        <v>1170</v>
      </c>
      <c r="E16064" t="s">
        <v>30879</v>
      </c>
    </row>
    <row r="16065" spans="1:5" hidden="1" x14ac:dyDescent="0.2">
      <c r="A16065" s="94" t="s">
        <v>12955</v>
      </c>
      <c r="B16065" t="s">
        <v>24354</v>
      </c>
      <c r="C16065" t="s">
        <v>243</v>
      </c>
      <c r="D16065">
        <v>912.6</v>
      </c>
      <c r="E16065" t="s">
        <v>30879</v>
      </c>
    </row>
    <row r="16066" spans="1:5" hidden="1" x14ac:dyDescent="0.2">
      <c r="A16066" s="94" t="s">
        <v>12956</v>
      </c>
      <c r="B16066" t="s">
        <v>24355</v>
      </c>
      <c r="C16066" t="s">
        <v>243</v>
      </c>
      <c r="D16066">
        <v>854.1</v>
      </c>
      <c r="E16066" t="s">
        <v>30879</v>
      </c>
    </row>
    <row r="16067" spans="1:5" hidden="1" x14ac:dyDescent="0.2">
      <c r="A16067" s="94" t="s">
        <v>12957</v>
      </c>
      <c r="B16067" t="s">
        <v>24356</v>
      </c>
      <c r="C16067" t="s">
        <v>243</v>
      </c>
      <c r="D16067" s="684">
        <v>1257.75</v>
      </c>
      <c r="E16067" t="s">
        <v>30879</v>
      </c>
    </row>
    <row r="16068" spans="1:5" hidden="1" x14ac:dyDescent="0.2">
      <c r="A16068" s="94" t="s">
        <v>12958</v>
      </c>
      <c r="B16068" t="s">
        <v>24357</v>
      </c>
      <c r="C16068" t="s">
        <v>243</v>
      </c>
      <c r="D16068" s="684">
        <v>1134.9000000000001</v>
      </c>
      <c r="E16068" t="s">
        <v>30879</v>
      </c>
    </row>
    <row r="16069" spans="1:5" hidden="1" x14ac:dyDescent="0.2">
      <c r="A16069" s="94" t="s">
        <v>12959</v>
      </c>
      <c r="B16069" t="s">
        <v>24358</v>
      </c>
      <c r="C16069" t="s">
        <v>243</v>
      </c>
      <c r="D16069" s="684">
        <v>1287</v>
      </c>
      <c r="E16069" t="s">
        <v>30879</v>
      </c>
    </row>
    <row r="16070" spans="1:5" hidden="1" x14ac:dyDescent="0.2">
      <c r="A16070" s="94" t="s">
        <v>12960</v>
      </c>
      <c r="B16070" t="s">
        <v>24359</v>
      </c>
      <c r="C16070" t="s">
        <v>243</v>
      </c>
      <c r="D16070" s="684">
        <v>1170</v>
      </c>
      <c r="E16070" t="s">
        <v>30879</v>
      </c>
    </row>
    <row r="16071" spans="1:5" hidden="1" x14ac:dyDescent="0.2">
      <c r="A16071" s="94" t="s">
        <v>12961</v>
      </c>
      <c r="B16071" t="s">
        <v>24360</v>
      </c>
      <c r="C16071" t="s">
        <v>243</v>
      </c>
      <c r="D16071">
        <v>912.6</v>
      </c>
      <c r="E16071" t="s">
        <v>30879</v>
      </c>
    </row>
    <row r="16072" spans="1:5" hidden="1" x14ac:dyDescent="0.2">
      <c r="A16072" s="94" t="s">
        <v>12962</v>
      </c>
      <c r="B16072" t="s">
        <v>24361</v>
      </c>
      <c r="C16072" t="s">
        <v>243</v>
      </c>
      <c r="D16072">
        <v>854.1</v>
      </c>
      <c r="E16072" t="s">
        <v>30879</v>
      </c>
    </row>
    <row r="16073" spans="1:5" hidden="1" x14ac:dyDescent="0.2">
      <c r="A16073" s="94" t="s">
        <v>12963</v>
      </c>
      <c r="B16073" t="s">
        <v>24362</v>
      </c>
      <c r="C16073" t="s">
        <v>243</v>
      </c>
      <c r="D16073" s="684">
        <v>1427.4</v>
      </c>
      <c r="E16073" t="s">
        <v>30879</v>
      </c>
    </row>
    <row r="16074" spans="1:5" hidden="1" x14ac:dyDescent="0.2">
      <c r="A16074" s="94" t="s">
        <v>12964</v>
      </c>
      <c r="B16074" t="s">
        <v>24363</v>
      </c>
      <c r="C16074" t="s">
        <v>243</v>
      </c>
      <c r="D16074" s="684">
        <v>1287</v>
      </c>
      <c r="E16074" t="s">
        <v>30879</v>
      </c>
    </row>
    <row r="16075" spans="1:5" hidden="1" x14ac:dyDescent="0.2">
      <c r="A16075" s="94" t="s">
        <v>12965</v>
      </c>
      <c r="B16075" t="s">
        <v>24364</v>
      </c>
      <c r="C16075" t="s">
        <v>243</v>
      </c>
      <c r="D16075" s="684">
        <v>1474.2</v>
      </c>
      <c r="E16075" t="s">
        <v>30879</v>
      </c>
    </row>
    <row r="16076" spans="1:5" hidden="1" x14ac:dyDescent="0.2">
      <c r="A16076" s="94" t="s">
        <v>12966</v>
      </c>
      <c r="B16076" t="s">
        <v>24365</v>
      </c>
      <c r="C16076" t="s">
        <v>243</v>
      </c>
      <c r="D16076" s="684">
        <v>1327.95</v>
      </c>
      <c r="E16076" t="s">
        <v>30879</v>
      </c>
    </row>
    <row r="16077" spans="1:5" hidden="1" x14ac:dyDescent="0.2">
      <c r="A16077" s="94" t="s">
        <v>12967</v>
      </c>
      <c r="B16077" t="s">
        <v>24366</v>
      </c>
      <c r="C16077" t="s">
        <v>243</v>
      </c>
      <c r="D16077" s="684">
        <v>1047.1500000000001</v>
      </c>
      <c r="E16077" t="s">
        <v>30879</v>
      </c>
    </row>
    <row r="16078" spans="1:5" hidden="1" x14ac:dyDescent="0.2">
      <c r="A16078" s="94" t="s">
        <v>12968</v>
      </c>
      <c r="B16078" t="s">
        <v>24367</v>
      </c>
      <c r="C16078" t="s">
        <v>243</v>
      </c>
      <c r="D16078">
        <v>988.65</v>
      </c>
      <c r="E16078" t="s">
        <v>30879</v>
      </c>
    </row>
    <row r="16079" spans="1:5" hidden="1" x14ac:dyDescent="0.2">
      <c r="A16079" s="94" t="s">
        <v>12969</v>
      </c>
      <c r="B16079" t="s">
        <v>24368</v>
      </c>
      <c r="C16079" t="s">
        <v>243</v>
      </c>
      <c r="D16079" s="684">
        <v>2111.85</v>
      </c>
      <c r="E16079" t="s">
        <v>30879</v>
      </c>
    </row>
    <row r="16080" spans="1:5" hidden="1" x14ac:dyDescent="0.2">
      <c r="A16080" s="94" t="s">
        <v>12970</v>
      </c>
      <c r="B16080" t="s">
        <v>24369</v>
      </c>
      <c r="C16080" t="s">
        <v>243</v>
      </c>
      <c r="D16080" s="684">
        <v>1930.5</v>
      </c>
      <c r="E16080" t="s">
        <v>30879</v>
      </c>
    </row>
    <row r="16081" spans="1:5" hidden="1" x14ac:dyDescent="0.2">
      <c r="A16081" s="94" t="s">
        <v>12971</v>
      </c>
      <c r="B16081" t="s">
        <v>24370</v>
      </c>
      <c r="C16081" t="s">
        <v>243</v>
      </c>
      <c r="D16081" s="684">
        <v>2316.6</v>
      </c>
      <c r="E16081" t="s">
        <v>30879</v>
      </c>
    </row>
    <row r="16082" spans="1:5" hidden="1" x14ac:dyDescent="0.2">
      <c r="A16082" s="94" t="s">
        <v>12972</v>
      </c>
      <c r="B16082" t="s">
        <v>24371</v>
      </c>
      <c r="C16082" t="s">
        <v>243</v>
      </c>
      <c r="D16082" s="684">
        <v>2146.9499999999998</v>
      </c>
      <c r="E16082" t="s">
        <v>30879</v>
      </c>
    </row>
    <row r="16083" spans="1:5" hidden="1" x14ac:dyDescent="0.2">
      <c r="A16083" s="94" t="s">
        <v>12973</v>
      </c>
      <c r="B16083" t="s">
        <v>24372</v>
      </c>
      <c r="C16083" t="s">
        <v>243</v>
      </c>
      <c r="D16083" s="684">
        <v>1573.65</v>
      </c>
      <c r="E16083" t="s">
        <v>30879</v>
      </c>
    </row>
    <row r="16084" spans="1:5" hidden="1" x14ac:dyDescent="0.2">
      <c r="A16084" s="94" t="s">
        <v>24373</v>
      </c>
      <c r="B16084" t="s">
        <v>24374</v>
      </c>
      <c r="C16084" t="s">
        <v>243</v>
      </c>
      <c r="D16084">
        <v>783.9</v>
      </c>
      <c r="E16084" t="s">
        <v>30879</v>
      </c>
    </row>
    <row r="16085" spans="1:5" hidden="1" x14ac:dyDescent="0.2">
      <c r="A16085" s="94" t="s">
        <v>24375</v>
      </c>
      <c r="B16085" t="s">
        <v>24376</v>
      </c>
      <c r="C16085" t="s">
        <v>243</v>
      </c>
      <c r="D16085">
        <v>783.9</v>
      </c>
      <c r="E16085" t="s">
        <v>30879</v>
      </c>
    </row>
    <row r="16086" spans="1:5" hidden="1" x14ac:dyDescent="0.2">
      <c r="A16086" s="94" t="s">
        <v>6826</v>
      </c>
      <c r="B16086" t="s">
        <v>24377</v>
      </c>
      <c r="C16086" t="s">
        <v>243</v>
      </c>
      <c r="D16086">
        <v>616</v>
      </c>
      <c r="E16086" t="s">
        <v>30879</v>
      </c>
    </row>
    <row r="16087" spans="1:5" hidden="1" x14ac:dyDescent="0.2">
      <c r="A16087" s="94" t="s">
        <v>6827</v>
      </c>
      <c r="B16087" t="s">
        <v>24378</v>
      </c>
      <c r="C16087" t="s">
        <v>243</v>
      </c>
      <c r="D16087">
        <v>616</v>
      </c>
      <c r="E16087" t="s">
        <v>30879</v>
      </c>
    </row>
    <row r="16088" spans="1:5" hidden="1" x14ac:dyDescent="0.2">
      <c r="A16088" s="94" t="s">
        <v>43255</v>
      </c>
      <c r="B16088" t="s">
        <v>43256</v>
      </c>
      <c r="C16088" t="s">
        <v>243</v>
      </c>
      <c r="D16088">
        <v>605</v>
      </c>
      <c r="E16088" t="s">
        <v>30879</v>
      </c>
    </row>
    <row r="16089" spans="1:5" hidden="1" x14ac:dyDescent="0.2">
      <c r="A16089" s="94" t="s">
        <v>43257</v>
      </c>
      <c r="B16089" t="s">
        <v>43258</v>
      </c>
      <c r="C16089" t="s">
        <v>243</v>
      </c>
      <c r="D16089">
        <v>506</v>
      </c>
      <c r="E16089" t="s">
        <v>30879</v>
      </c>
    </row>
    <row r="16090" spans="1:5" hidden="1" x14ac:dyDescent="0.2">
      <c r="A16090" s="94" t="s">
        <v>24379</v>
      </c>
      <c r="B16090" t="s">
        <v>24380</v>
      </c>
      <c r="C16090" t="s">
        <v>243</v>
      </c>
      <c r="D16090">
        <v>561</v>
      </c>
      <c r="E16090" t="s">
        <v>30879</v>
      </c>
    </row>
    <row r="16091" spans="1:5" hidden="1" x14ac:dyDescent="0.2">
      <c r="A16091" s="94" t="s">
        <v>5090</v>
      </c>
      <c r="B16091" t="s">
        <v>24381</v>
      </c>
      <c r="C16091" t="s">
        <v>243</v>
      </c>
      <c r="D16091">
        <v>473</v>
      </c>
      <c r="E16091" t="s">
        <v>30879</v>
      </c>
    </row>
    <row r="16092" spans="1:5" hidden="1" x14ac:dyDescent="0.2">
      <c r="A16092" s="94" t="s">
        <v>24382</v>
      </c>
      <c r="B16092" t="s">
        <v>24383</v>
      </c>
      <c r="C16092" t="s">
        <v>243</v>
      </c>
      <c r="D16092">
        <v>825</v>
      </c>
      <c r="E16092" t="s">
        <v>30879</v>
      </c>
    </row>
    <row r="16093" spans="1:5" hidden="1" x14ac:dyDescent="0.2">
      <c r="A16093" s="94" t="s">
        <v>24384</v>
      </c>
      <c r="B16093" t="s">
        <v>24385</v>
      </c>
      <c r="C16093" t="s">
        <v>243</v>
      </c>
      <c r="D16093">
        <v>825</v>
      </c>
      <c r="E16093" t="s">
        <v>30879</v>
      </c>
    </row>
    <row r="16094" spans="1:5" hidden="1" x14ac:dyDescent="0.2">
      <c r="A16094" s="94" t="s">
        <v>6828</v>
      </c>
      <c r="B16094" t="s">
        <v>24386</v>
      </c>
      <c r="C16094" t="s">
        <v>243</v>
      </c>
      <c r="D16094">
        <v>704</v>
      </c>
      <c r="E16094" t="s">
        <v>30879</v>
      </c>
    </row>
    <row r="16095" spans="1:5" hidden="1" x14ac:dyDescent="0.2">
      <c r="A16095" s="94" t="s">
        <v>6829</v>
      </c>
      <c r="B16095" t="s">
        <v>24387</v>
      </c>
      <c r="C16095" t="s">
        <v>243</v>
      </c>
      <c r="D16095">
        <v>704</v>
      </c>
      <c r="E16095" t="s">
        <v>30879</v>
      </c>
    </row>
    <row r="16096" spans="1:5" hidden="1" x14ac:dyDescent="0.2">
      <c r="A16096" s="94" t="s">
        <v>43261</v>
      </c>
      <c r="B16096" t="s">
        <v>43262</v>
      </c>
      <c r="C16096" t="s">
        <v>243</v>
      </c>
      <c r="D16096">
        <v>698.5</v>
      </c>
      <c r="E16096" t="s">
        <v>30879</v>
      </c>
    </row>
    <row r="16097" spans="1:5" hidden="1" x14ac:dyDescent="0.2">
      <c r="A16097" s="94" t="s">
        <v>43263</v>
      </c>
      <c r="B16097" t="s">
        <v>43264</v>
      </c>
      <c r="C16097" t="s">
        <v>243</v>
      </c>
      <c r="D16097">
        <v>599.5</v>
      </c>
      <c r="E16097" t="s">
        <v>30879</v>
      </c>
    </row>
    <row r="16098" spans="1:5" hidden="1" x14ac:dyDescent="0.2">
      <c r="A16098" s="94" t="s">
        <v>24388</v>
      </c>
      <c r="B16098" t="s">
        <v>24389</v>
      </c>
      <c r="C16098" t="s">
        <v>243</v>
      </c>
      <c r="D16098">
        <v>621.5</v>
      </c>
      <c r="E16098" t="s">
        <v>30879</v>
      </c>
    </row>
    <row r="16099" spans="1:5" hidden="1" x14ac:dyDescent="0.2">
      <c r="A16099" s="94" t="s">
        <v>5091</v>
      </c>
      <c r="B16099" t="s">
        <v>24390</v>
      </c>
      <c r="C16099" t="s">
        <v>243</v>
      </c>
      <c r="D16099">
        <v>533.5</v>
      </c>
      <c r="E16099" t="s">
        <v>30879</v>
      </c>
    </row>
    <row r="16100" spans="1:5" hidden="1" x14ac:dyDescent="0.2">
      <c r="A16100" s="94" t="s">
        <v>29503</v>
      </c>
      <c r="B16100" t="s">
        <v>43271</v>
      </c>
      <c r="C16100" t="s">
        <v>243</v>
      </c>
      <c r="D16100">
        <v>965.25</v>
      </c>
      <c r="E16100" t="s">
        <v>30879</v>
      </c>
    </row>
    <row r="16101" spans="1:5" hidden="1" x14ac:dyDescent="0.2">
      <c r="A16101" s="94" t="s">
        <v>24391</v>
      </c>
      <c r="B16101" t="s">
        <v>24392</v>
      </c>
      <c r="C16101" t="s">
        <v>243</v>
      </c>
      <c r="D16101">
        <v>907.5</v>
      </c>
      <c r="E16101" t="s">
        <v>30879</v>
      </c>
    </row>
    <row r="16102" spans="1:5" hidden="1" x14ac:dyDescent="0.2">
      <c r="A16102" s="94" t="s">
        <v>6830</v>
      </c>
      <c r="B16102" t="s">
        <v>24393</v>
      </c>
      <c r="C16102" t="s">
        <v>243</v>
      </c>
      <c r="D16102">
        <v>786.5</v>
      </c>
      <c r="E16102" t="s">
        <v>30879</v>
      </c>
    </row>
    <row r="16103" spans="1:5" hidden="1" x14ac:dyDescent="0.2">
      <c r="A16103" s="94" t="s">
        <v>6831</v>
      </c>
      <c r="B16103" t="s">
        <v>24394</v>
      </c>
      <c r="C16103" t="s">
        <v>243</v>
      </c>
      <c r="D16103">
        <v>786.5</v>
      </c>
      <c r="E16103" t="s">
        <v>30879</v>
      </c>
    </row>
    <row r="16104" spans="1:5" hidden="1" x14ac:dyDescent="0.2">
      <c r="A16104" s="94" t="s">
        <v>43267</v>
      </c>
      <c r="B16104" t="s">
        <v>43268</v>
      </c>
      <c r="C16104" t="s">
        <v>243</v>
      </c>
      <c r="D16104">
        <v>748</v>
      </c>
      <c r="E16104" t="s">
        <v>30879</v>
      </c>
    </row>
    <row r="16105" spans="1:5" hidden="1" x14ac:dyDescent="0.2">
      <c r="A16105" s="94" t="s">
        <v>43269</v>
      </c>
      <c r="B16105" t="s">
        <v>43270</v>
      </c>
      <c r="C16105" t="s">
        <v>243</v>
      </c>
      <c r="D16105">
        <v>649</v>
      </c>
      <c r="E16105" t="s">
        <v>30879</v>
      </c>
    </row>
    <row r="16106" spans="1:5" hidden="1" x14ac:dyDescent="0.2">
      <c r="A16106" s="94" t="s">
        <v>24395</v>
      </c>
      <c r="B16106" t="s">
        <v>24396</v>
      </c>
      <c r="C16106" t="s">
        <v>243</v>
      </c>
      <c r="D16106">
        <v>671</v>
      </c>
      <c r="E16106" t="s">
        <v>30879</v>
      </c>
    </row>
    <row r="16107" spans="1:5" hidden="1" x14ac:dyDescent="0.2">
      <c r="A16107" s="94" t="s">
        <v>5092</v>
      </c>
      <c r="B16107" t="s">
        <v>24397</v>
      </c>
      <c r="C16107" t="s">
        <v>243</v>
      </c>
      <c r="D16107">
        <v>583</v>
      </c>
      <c r="E16107" t="s">
        <v>30879</v>
      </c>
    </row>
    <row r="16108" spans="1:5" hidden="1" x14ac:dyDescent="0.2">
      <c r="A16108" s="94" t="s">
        <v>24398</v>
      </c>
      <c r="B16108" t="s">
        <v>24399</v>
      </c>
      <c r="C16108" t="s">
        <v>243</v>
      </c>
      <c r="D16108" s="684">
        <v>1127.5</v>
      </c>
      <c r="E16108" t="s">
        <v>30879</v>
      </c>
    </row>
    <row r="16109" spans="1:5" hidden="1" x14ac:dyDescent="0.2">
      <c r="A16109" s="94" t="s">
        <v>24400</v>
      </c>
      <c r="B16109" t="s">
        <v>24401</v>
      </c>
      <c r="C16109" t="s">
        <v>243</v>
      </c>
      <c r="D16109" s="684">
        <v>1127.5</v>
      </c>
      <c r="E16109" t="s">
        <v>30879</v>
      </c>
    </row>
    <row r="16110" spans="1:5" hidden="1" x14ac:dyDescent="0.2">
      <c r="A16110" s="94" t="s">
        <v>6832</v>
      </c>
      <c r="B16110" t="s">
        <v>24402</v>
      </c>
      <c r="C16110" t="s">
        <v>243</v>
      </c>
      <c r="D16110" s="684">
        <v>1006.5</v>
      </c>
      <c r="E16110" t="s">
        <v>30879</v>
      </c>
    </row>
    <row r="16111" spans="1:5" hidden="1" x14ac:dyDescent="0.2">
      <c r="A16111" s="94" t="s">
        <v>6833</v>
      </c>
      <c r="B16111" t="s">
        <v>24403</v>
      </c>
      <c r="C16111" t="s">
        <v>243</v>
      </c>
      <c r="D16111" s="684">
        <v>1006.5</v>
      </c>
      <c r="E16111" t="s">
        <v>30879</v>
      </c>
    </row>
    <row r="16112" spans="1:5" hidden="1" x14ac:dyDescent="0.2">
      <c r="A16112" s="94" t="s">
        <v>43249</v>
      </c>
      <c r="B16112" t="s">
        <v>43250</v>
      </c>
      <c r="C16112" t="s">
        <v>243</v>
      </c>
      <c r="D16112">
        <v>940.5</v>
      </c>
      <c r="E16112" t="s">
        <v>30879</v>
      </c>
    </row>
    <row r="16113" spans="1:5" hidden="1" x14ac:dyDescent="0.2">
      <c r="A16113" s="94" t="s">
        <v>43251</v>
      </c>
      <c r="B16113" t="s">
        <v>43252</v>
      </c>
      <c r="C16113" t="s">
        <v>243</v>
      </c>
      <c r="D16113">
        <v>841.5</v>
      </c>
      <c r="E16113" t="s">
        <v>30879</v>
      </c>
    </row>
    <row r="16114" spans="1:5" hidden="1" x14ac:dyDescent="0.2">
      <c r="A16114" s="94" t="s">
        <v>24404</v>
      </c>
      <c r="B16114" t="s">
        <v>24405</v>
      </c>
      <c r="C16114" t="s">
        <v>243</v>
      </c>
      <c r="D16114">
        <v>858</v>
      </c>
      <c r="E16114" t="s">
        <v>30879</v>
      </c>
    </row>
    <row r="16115" spans="1:5" hidden="1" x14ac:dyDescent="0.2">
      <c r="A16115" s="94" t="s">
        <v>5093</v>
      </c>
      <c r="B16115" t="s">
        <v>24406</v>
      </c>
      <c r="C16115" t="s">
        <v>243</v>
      </c>
      <c r="D16115">
        <v>759</v>
      </c>
      <c r="E16115" t="s">
        <v>30879</v>
      </c>
    </row>
    <row r="16116" spans="1:5" hidden="1" x14ac:dyDescent="0.2">
      <c r="A16116" s="94" t="s">
        <v>24407</v>
      </c>
      <c r="B16116" t="s">
        <v>24408</v>
      </c>
      <c r="C16116" t="s">
        <v>243</v>
      </c>
      <c r="D16116" s="684">
        <v>1221</v>
      </c>
      <c r="E16116" t="s">
        <v>30879</v>
      </c>
    </row>
    <row r="16117" spans="1:5" hidden="1" x14ac:dyDescent="0.2">
      <c r="A16117" s="94" t="s">
        <v>24409</v>
      </c>
      <c r="B16117" t="s">
        <v>24410</v>
      </c>
      <c r="C16117" t="s">
        <v>243</v>
      </c>
      <c r="D16117" s="684">
        <v>1221</v>
      </c>
      <c r="E16117" t="s">
        <v>30879</v>
      </c>
    </row>
    <row r="16118" spans="1:5" hidden="1" x14ac:dyDescent="0.2">
      <c r="A16118" s="94" t="s">
        <v>6834</v>
      </c>
      <c r="B16118" t="s">
        <v>24411</v>
      </c>
      <c r="C16118" t="s">
        <v>243</v>
      </c>
      <c r="D16118" s="684">
        <v>1100</v>
      </c>
      <c r="E16118" t="s">
        <v>30879</v>
      </c>
    </row>
    <row r="16119" spans="1:5" hidden="1" x14ac:dyDescent="0.2">
      <c r="A16119" s="94" t="s">
        <v>6835</v>
      </c>
      <c r="B16119" t="s">
        <v>24412</v>
      </c>
      <c r="C16119" t="s">
        <v>243</v>
      </c>
      <c r="D16119" s="684">
        <v>1100</v>
      </c>
      <c r="E16119" t="s">
        <v>30879</v>
      </c>
    </row>
    <row r="16120" spans="1:5" hidden="1" x14ac:dyDescent="0.2">
      <c r="A16120" s="94" t="s">
        <v>43241</v>
      </c>
      <c r="B16120" t="s">
        <v>43242</v>
      </c>
      <c r="C16120" t="s">
        <v>243</v>
      </c>
      <c r="D16120" s="684">
        <v>1034</v>
      </c>
      <c r="E16120" t="s">
        <v>30879</v>
      </c>
    </row>
    <row r="16121" spans="1:5" hidden="1" x14ac:dyDescent="0.2">
      <c r="A16121" s="94" t="s">
        <v>43243</v>
      </c>
      <c r="B16121" t="s">
        <v>43244</v>
      </c>
      <c r="C16121" t="s">
        <v>243</v>
      </c>
      <c r="D16121" s="684">
        <v>1034</v>
      </c>
      <c r="E16121" t="s">
        <v>30879</v>
      </c>
    </row>
    <row r="16122" spans="1:5" hidden="1" x14ac:dyDescent="0.2">
      <c r="A16122" s="94" t="s">
        <v>43245</v>
      </c>
      <c r="B16122" t="s">
        <v>43246</v>
      </c>
      <c r="C16122" t="s">
        <v>243</v>
      </c>
      <c r="D16122">
        <v>935</v>
      </c>
      <c r="E16122" t="s">
        <v>30879</v>
      </c>
    </row>
    <row r="16123" spans="1:5" hidden="1" x14ac:dyDescent="0.2">
      <c r="A16123" s="94" t="s">
        <v>24413</v>
      </c>
      <c r="B16123" t="s">
        <v>24414</v>
      </c>
      <c r="C16123" t="s">
        <v>243</v>
      </c>
      <c r="D16123">
        <v>935</v>
      </c>
      <c r="E16123" t="s">
        <v>30879</v>
      </c>
    </row>
    <row r="16124" spans="1:5" hidden="1" x14ac:dyDescent="0.2">
      <c r="A16124" s="94" t="s">
        <v>5094</v>
      </c>
      <c r="B16124" t="s">
        <v>24415</v>
      </c>
      <c r="C16124" t="s">
        <v>243</v>
      </c>
      <c r="D16124">
        <v>836</v>
      </c>
      <c r="E16124" t="s">
        <v>30879</v>
      </c>
    </row>
    <row r="16125" spans="1:5" hidden="1" x14ac:dyDescent="0.2">
      <c r="A16125" s="94" t="s">
        <v>24416</v>
      </c>
      <c r="B16125" t="s">
        <v>24417</v>
      </c>
      <c r="C16125" t="s">
        <v>243</v>
      </c>
      <c r="D16125" s="684">
        <v>1622.5</v>
      </c>
      <c r="E16125" t="s">
        <v>30879</v>
      </c>
    </row>
    <row r="16126" spans="1:5" hidden="1" x14ac:dyDescent="0.2">
      <c r="A16126" s="94" t="s">
        <v>24418</v>
      </c>
      <c r="B16126" t="s">
        <v>24419</v>
      </c>
      <c r="C16126" t="s">
        <v>243</v>
      </c>
      <c r="D16126" s="684">
        <v>1622.5</v>
      </c>
      <c r="E16126" t="s">
        <v>30879</v>
      </c>
    </row>
    <row r="16127" spans="1:5" hidden="1" x14ac:dyDescent="0.2">
      <c r="A16127" s="94" t="s">
        <v>6836</v>
      </c>
      <c r="B16127" t="s">
        <v>24420</v>
      </c>
      <c r="C16127" t="s">
        <v>243</v>
      </c>
      <c r="D16127" s="684">
        <v>1501.5</v>
      </c>
      <c r="E16127" t="s">
        <v>30879</v>
      </c>
    </row>
    <row r="16128" spans="1:5" hidden="1" x14ac:dyDescent="0.2">
      <c r="A16128" s="94" t="s">
        <v>6837</v>
      </c>
      <c r="B16128" t="s">
        <v>24421</v>
      </c>
      <c r="C16128" t="s">
        <v>243</v>
      </c>
      <c r="D16128" s="684">
        <v>1501.5</v>
      </c>
      <c r="E16128" t="s">
        <v>30879</v>
      </c>
    </row>
    <row r="16129" spans="1:5" hidden="1" x14ac:dyDescent="0.2">
      <c r="A16129" s="94" t="s">
        <v>24422</v>
      </c>
      <c r="B16129" t="s">
        <v>24423</v>
      </c>
      <c r="C16129" t="s">
        <v>243</v>
      </c>
      <c r="D16129" s="684">
        <v>1215.5</v>
      </c>
      <c r="E16129" t="s">
        <v>30879</v>
      </c>
    </row>
    <row r="16130" spans="1:5" hidden="1" x14ac:dyDescent="0.2">
      <c r="A16130" s="94" t="s">
        <v>5095</v>
      </c>
      <c r="B16130" t="s">
        <v>24424</v>
      </c>
      <c r="C16130" t="s">
        <v>243</v>
      </c>
      <c r="D16130" s="684">
        <v>1116.5</v>
      </c>
      <c r="E16130" t="s">
        <v>30879</v>
      </c>
    </row>
    <row r="16131" spans="1:5" hidden="1" x14ac:dyDescent="0.2">
      <c r="A16131" s="94" t="s">
        <v>24425</v>
      </c>
      <c r="B16131" t="s">
        <v>24426</v>
      </c>
      <c r="C16131" t="s">
        <v>243</v>
      </c>
      <c r="D16131">
        <v>783.9</v>
      </c>
      <c r="E16131" t="s">
        <v>30879</v>
      </c>
    </row>
    <row r="16132" spans="1:5" hidden="1" x14ac:dyDescent="0.2">
      <c r="A16132" s="94" t="s">
        <v>24427</v>
      </c>
      <c r="B16132" t="s">
        <v>24428</v>
      </c>
      <c r="C16132" t="s">
        <v>243</v>
      </c>
      <c r="D16132">
        <v>783.9</v>
      </c>
      <c r="E16132" t="s">
        <v>30879</v>
      </c>
    </row>
    <row r="16133" spans="1:5" hidden="1" x14ac:dyDescent="0.2">
      <c r="A16133" s="94" t="s">
        <v>6838</v>
      </c>
      <c r="B16133" t="s">
        <v>24429</v>
      </c>
      <c r="C16133" t="s">
        <v>243</v>
      </c>
      <c r="D16133">
        <v>616</v>
      </c>
      <c r="E16133" t="s">
        <v>30879</v>
      </c>
    </row>
    <row r="16134" spans="1:5" hidden="1" x14ac:dyDescent="0.2">
      <c r="A16134" s="94" t="s">
        <v>6839</v>
      </c>
      <c r="B16134" t="s">
        <v>24430</v>
      </c>
      <c r="C16134" t="s">
        <v>243</v>
      </c>
      <c r="D16134">
        <v>616</v>
      </c>
      <c r="E16134" t="s">
        <v>30879</v>
      </c>
    </row>
    <row r="16135" spans="1:5" hidden="1" x14ac:dyDescent="0.2">
      <c r="A16135" s="94" t="s">
        <v>43274</v>
      </c>
      <c r="B16135" t="s">
        <v>43275</v>
      </c>
      <c r="C16135" t="s">
        <v>243</v>
      </c>
      <c r="D16135">
        <v>605</v>
      </c>
      <c r="E16135" t="s">
        <v>30879</v>
      </c>
    </row>
    <row r="16136" spans="1:5" hidden="1" x14ac:dyDescent="0.2">
      <c r="A16136" s="94" t="s">
        <v>43276</v>
      </c>
      <c r="B16136" t="s">
        <v>43277</v>
      </c>
      <c r="C16136" t="s">
        <v>243</v>
      </c>
      <c r="D16136">
        <v>506</v>
      </c>
      <c r="E16136" t="s">
        <v>30879</v>
      </c>
    </row>
    <row r="16137" spans="1:5" hidden="1" x14ac:dyDescent="0.2">
      <c r="A16137" s="94" t="s">
        <v>24431</v>
      </c>
      <c r="B16137" t="s">
        <v>24432</v>
      </c>
      <c r="C16137" t="s">
        <v>243</v>
      </c>
      <c r="D16137">
        <v>561</v>
      </c>
      <c r="E16137" t="s">
        <v>30879</v>
      </c>
    </row>
    <row r="16138" spans="1:5" hidden="1" x14ac:dyDescent="0.2">
      <c r="A16138" s="94" t="s">
        <v>6840</v>
      </c>
      <c r="B16138" t="s">
        <v>24433</v>
      </c>
      <c r="C16138" t="s">
        <v>243</v>
      </c>
      <c r="D16138">
        <v>473</v>
      </c>
      <c r="E16138" t="s">
        <v>30879</v>
      </c>
    </row>
    <row r="16139" spans="1:5" hidden="1" x14ac:dyDescent="0.2">
      <c r="A16139" s="94" t="s">
        <v>24434</v>
      </c>
      <c r="B16139" t="s">
        <v>24435</v>
      </c>
      <c r="C16139" t="s">
        <v>243</v>
      </c>
      <c r="D16139">
        <v>825</v>
      </c>
      <c r="E16139" t="s">
        <v>30879</v>
      </c>
    </row>
    <row r="16140" spans="1:5" hidden="1" x14ac:dyDescent="0.2">
      <c r="A16140" s="94" t="s">
        <v>24436</v>
      </c>
      <c r="B16140" t="s">
        <v>24437</v>
      </c>
      <c r="C16140" t="s">
        <v>243</v>
      </c>
      <c r="D16140">
        <v>825</v>
      </c>
      <c r="E16140" t="s">
        <v>30879</v>
      </c>
    </row>
    <row r="16141" spans="1:5" hidden="1" x14ac:dyDescent="0.2">
      <c r="A16141" s="94" t="s">
        <v>6841</v>
      </c>
      <c r="B16141" t="s">
        <v>24438</v>
      </c>
      <c r="C16141" t="s">
        <v>243</v>
      </c>
      <c r="D16141">
        <v>704</v>
      </c>
      <c r="E16141" t="s">
        <v>30879</v>
      </c>
    </row>
    <row r="16142" spans="1:5" hidden="1" x14ac:dyDescent="0.2">
      <c r="A16142" s="94" t="s">
        <v>6842</v>
      </c>
      <c r="B16142" t="s">
        <v>24439</v>
      </c>
      <c r="C16142" t="s">
        <v>243</v>
      </c>
      <c r="D16142">
        <v>704</v>
      </c>
      <c r="E16142" t="s">
        <v>30879</v>
      </c>
    </row>
    <row r="16143" spans="1:5" hidden="1" x14ac:dyDescent="0.2">
      <c r="A16143" s="94" t="s">
        <v>43282</v>
      </c>
      <c r="B16143" t="s">
        <v>43283</v>
      </c>
      <c r="C16143" t="s">
        <v>243</v>
      </c>
      <c r="D16143">
        <v>698.5</v>
      </c>
      <c r="E16143" t="s">
        <v>30879</v>
      </c>
    </row>
    <row r="16144" spans="1:5" hidden="1" x14ac:dyDescent="0.2">
      <c r="A16144" s="94" t="s">
        <v>43284</v>
      </c>
      <c r="B16144" t="s">
        <v>43285</v>
      </c>
      <c r="C16144" t="s">
        <v>243</v>
      </c>
      <c r="D16144">
        <v>599.5</v>
      </c>
      <c r="E16144" t="s">
        <v>30879</v>
      </c>
    </row>
    <row r="16145" spans="1:5" hidden="1" x14ac:dyDescent="0.2">
      <c r="A16145" s="94" t="s">
        <v>24440</v>
      </c>
      <c r="B16145" t="s">
        <v>24441</v>
      </c>
      <c r="C16145" t="s">
        <v>243</v>
      </c>
      <c r="D16145">
        <v>621.5</v>
      </c>
      <c r="E16145" t="s">
        <v>30879</v>
      </c>
    </row>
    <row r="16146" spans="1:5" hidden="1" x14ac:dyDescent="0.2">
      <c r="A16146" s="94" t="s">
        <v>6843</v>
      </c>
      <c r="B16146" t="s">
        <v>24442</v>
      </c>
      <c r="C16146" t="s">
        <v>243</v>
      </c>
      <c r="D16146">
        <v>533.5</v>
      </c>
      <c r="E16146" t="s">
        <v>30879</v>
      </c>
    </row>
    <row r="16147" spans="1:5" hidden="1" x14ac:dyDescent="0.2">
      <c r="A16147" s="94" t="s">
        <v>24443</v>
      </c>
      <c r="B16147" t="s">
        <v>24444</v>
      </c>
      <c r="C16147" t="s">
        <v>243</v>
      </c>
      <c r="D16147">
        <v>907.5</v>
      </c>
      <c r="E16147" t="s">
        <v>30879</v>
      </c>
    </row>
    <row r="16148" spans="1:5" hidden="1" x14ac:dyDescent="0.2">
      <c r="A16148" s="94" t="s">
        <v>24445</v>
      </c>
      <c r="B16148" t="s">
        <v>24446</v>
      </c>
      <c r="C16148" t="s">
        <v>243</v>
      </c>
      <c r="D16148">
        <v>907.5</v>
      </c>
      <c r="E16148" t="s">
        <v>30879</v>
      </c>
    </row>
    <row r="16149" spans="1:5" hidden="1" x14ac:dyDescent="0.2">
      <c r="A16149" s="94" t="s">
        <v>6844</v>
      </c>
      <c r="B16149" t="s">
        <v>24447</v>
      </c>
      <c r="C16149" t="s">
        <v>243</v>
      </c>
      <c r="D16149">
        <v>786.5</v>
      </c>
      <c r="E16149" t="s">
        <v>30879</v>
      </c>
    </row>
    <row r="16150" spans="1:5" hidden="1" x14ac:dyDescent="0.2">
      <c r="A16150" s="94" t="s">
        <v>6845</v>
      </c>
      <c r="B16150" t="s">
        <v>24448</v>
      </c>
      <c r="C16150" t="s">
        <v>243</v>
      </c>
      <c r="D16150">
        <v>786.5</v>
      </c>
      <c r="E16150" t="s">
        <v>30879</v>
      </c>
    </row>
    <row r="16151" spans="1:5" hidden="1" x14ac:dyDescent="0.2">
      <c r="A16151" s="94" t="s">
        <v>43288</v>
      </c>
      <c r="B16151" t="s">
        <v>43289</v>
      </c>
      <c r="C16151" t="s">
        <v>243</v>
      </c>
      <c r="D16151">
        <v>748</v>
      </c>
      <c r="E16151" t="s">
        <v>30879</v>
      </c>
    </row>
    <row r="16152" spans="1:5" hidden="1" x14ac:dyDescent="0.2">
      <c r="A16152" s="94" t="s">
        <v>43290</v>
      </c>
      <c r="B16152" t="s">
        <v>43291</v>
      </c>
      <c r="C16152" t="s">
        <v>243</v>
      </c>
      <c r="D16152">
        <v>649</v>
      </c>
      <c r="E16152" t="s">
        <v>30879</v>
      </c>
    </row>
    <row r="16153" spans="1:5" hidden="1" x14ac:dyDescent="0.2">
      <c r="A16153" s="94" t="s">
        <v>24449</v>
      </c>
      <c r="B16153" t="s">
        <v>24450</v>
      </c>
      <c r="C16153" t="s">
        <v>243</v>
      </c>
      <c r="D16153">
        <v>671</v>
      </c>
      <c r="E16153" t="s">
        <v>30879</v>
      </c>
    </row>
    <row r="16154" spans="1:5" hidden="1" x14ac:dyDescent="0.2">
      <c r="A16154" s="94" t="s">
        <v>6846</v>
      </c>
      <c r="B16154" t="s">
        <v>24451</v>
      </c>
      <c r="C16154" t="s">
        <v>243</v>
      </c>
      <c r="D16154">
        <v>583</v>
      </c>
      <c r="E16154" t="s">
        <v>30879</v>
      </c>
    </row>
    <row r="16155" spans="1:5" hidden="1" x14ac:dyDescent="0.2">
      <c r="A16155" s="94" t="s">
        <v>24452</v>
      </c>
      <c r="B16155" t="s">
        <v>24453</v>
      </c>
      <c r="C16155" t="s">
        <v>243</v>
      </c>
      <c r="D16155">
        <v>339.3</v>
      </c>
      <c r="E16155" t="s">
        <v>30879</v>
      </c>
    </row>
    <row r="16156" spans="1:5" hidden="1" x14ac:dyDescent="0.2">
      <c r="A16156" s="94" t="s">
        <v>24454</v>
      </c>
      <c r="B16156" t="s">
        <v>24455</v>
      </c>
      <c r="C16156" t="s">
        <v>243</v>
      </c>
      <c r="D16156">
        <v>310.05</v>
      </c>
      <c r="E16156" t="s">
        <v>30879</v>
      </c>
    </row>
    <row r="16157" spans="1:5" hidden="1" x14ac:dyDescent="0.2">
      <c r="A16157" s="94" t="s">
        <v>6847</v>
      </c>
      <c r="B16157" t="s">
        <v>24456</v>
      </c>
      <c r="C16157" t="s">
        <v>243</v>
      </c>
      <c r="D16157">
        <v>275</v>
      </c>
      <c r="E16157" t="s">
        <v>30879</v>
      </c>
    </row>
    <row r="16158" spans="1:5" hidden="1" x14ac:dyDescent="0.2">
      <c r="A16158" s="94" t="s">
        <v>6848</v>
      </c>
      <c r="B16158" t="s">
        <v>24457</v>
      </c>
      <c r="C16158" t="s">
        <v>243</v>
      </c>
      <c r="D16158">
        <v>251.55</v>
      </c>
      <c r="E16158" t="s">
        <v>30879</v>
      </c>
    </row>
    <row r="16159" spans="1:5" hidden="1" x14ac:dyDescent="0.2">
      <c r="A16159" s="94" t="s">
        <v>6849</v>
      </c>
      <c r="B16159" t="s">
        <v>24458</v>
      </c>
      <c r="C16159" t="s">
        <v>243</v>
      </c>
      <c r="D16159" s="684">
        <v>1672</v>
      </c>
      <c r="E16159" t="s">
        <v>30879</v>
      </c>
    </row>
    <row r="16160" spans="1:5" hidden="1" x14ac:dyDescent="0.2">
      <c r="A16160" s="94" t="s">
        <v>5096</v>
      </c>
      <c r="B16160" t="s">
        <v>24459</v>
      </c>
      <c r="C16160" t="s">
        <v>243</v>
      </c>
      <c r="D16160" s="684">
        <v>1897.5</v>
      </c>
      <c r="E16160" t="s">
        <v>30879</v>
      </c>
    </row>
    <row r="16161" spans="1:5" hidden="1" x14ac:dyDescent="0.2">
      <c r="A16161" s="94" t="s">
        <v>5097</v>
      </c>
      <c r="B16161" t="s">
        <v>24460</v>
      </c>
      <c r="C16161" t="s">
        <v>243</v>
      </c>
      <c r="D16161" s="684">
        <v>1897.5</v>
      </c>
      <c r="E16161" t="s">
        <v>30879</v>
      </c>
    </row>
    <row r="16162" spans="1:5" hidden="1" x14ac:dyDescent="0.2">
      <c r="A16162" s="94" t="s">
        <v>5098</v>
      </c>
      <c r="B16162" t="s">
        <v>24461</v>
      </c>
      <c r="C16162" t="s">
        <v>243</v>
      </c>
      <c r="D16162" s="684">
        <v>2354</v>
      </c>
      <c r="E16162" t="s">
        <v>30879</v>
      </c>
    </row>
    <row r="16163" spans="1:5" hidden="1" x14ac:dyDescent="0.2">
      <c r="A16163" s="94" t="s">
        <v>5099</v>
      </c>
      <c r="B16163" t="s">
        <v>24462</v>
      </c>
      <c r="C16163" t="s">
        <v>243</v>
      </c>
      <c r="D16163" s="684">
        <v>2354</v>
      </c>
      <c r="E16163" t="s">
        <v>30879</v>
      </c>
    </row>
    <row r="16164" spans="1:5" hidden="1" x14ac:dyDescent="0.2">
      <c r="A16164" s="94" t="s">
        <v>5100</v>
      </c>
      <c r="B16164" t="s">
        <v>24463</v>
      </c>
      <c r="C16164" t="s">
        <v>243</v>
      </c>
      <c r="D16164" s="684">
        <v>1969</v>
      </c>
      <c r="E16164" t="s">
        <v>30879</v>
      </c>
    </row>
    <row r="16165" spans="1:5" hidden="1" x14ac:dyDescent="0.2">
      <c r="A16165" s="94" t="s">
        <v>5101</v>
      </c>
      <c r="B16165" t="s">
        <v>24464</v>
      </c>
      <c r="C16165" t="s">
        <v>243</v>
      </c>
      <c r="D16165" s="684">
        <v>2425.5</v>
      </c>
      <c r="E16165" t="s">
        <v>30879</v>
      </c>
    </row>
    <row r="16166" spans="1:5" hidden="1" x14ac:dyDescent="0.2">
      <c r="A16166" s="94" t="s">
        <v>5102</v>
      </c>
      <c r="B16166" t="s">
        <v>24465</v>
      </c>
      <c r="C16166" t="s">
        <v>243</v>
      </c>
      <c r="D16166" s="684">
        <v>1969</v>
      </c>
      <c r="E16166" t="s">
        <v>30879</v>
      </c>
    </row>
    <row r="16167" spans="1:5" hidden="1" x14ac:dyDescent="0.2">
      <c r="A16167" s="94" t="s">
        <v>12974</v>
      </c>
      <c r="B16167" t="s">
        <v>24466</v>
      </c>
      <c r="C16167" t="s">
        <v>243</v>
      </c>
      <c r="D16167" s="684">
        <v>2474.5500000000002</v>
      </c>
      <c r="E16167" t="s">
        <v>30879</v>
      </c>
    </row>
    <row r="16168" spans="1:5" hidden="1" x14ac:dyDescent="0.2">
      <c r="A16168" s="94" t="s">
        <v>5103</v>
      </c>
      <c r="B16168" t="s">
        <v>24467</v>
      </c>
      <c r="C16168" t="s">
        <v>243</v>
      </c>
      <c r="D16168" s="684">
        <v>2425.5</v>
      </c>
      <c r="E16168" t="s">
        <v>30879</v>
      </c>
    </row>
    <row r="16169" spans="1:5" hidden="1" x14ac:dyDescent="0.2">
      <c r="A16169" s="94" t="s">
        <v>6850</v>
      </c>
      <c r="B16169" t="s">
        <v>24468</v>
      </c>
      <c r="C16169" t="s">
        <v>243</v>
      </c>
      <c r="D16169" s="684">
        <v>1782</v>
      </c>
      <c r="E16169" t="s">
        <v>30879</v>
      </c>
    </row>
    <row r="16170" spans="1:5" hidden="1" x14ac:dyDescent="0.2">
      <c r="A16170" s="94" t="s">
        <v>6851</v>
      </c>
      <c r="B16170" t="s">
        <v>24469</v>
      </c>
      <c r="C16170" t="s">
        <v>243</v>
      </c>
      <c r="D16170" s="684">
        <v>1782</v>
      </c>
      <c r="E16170" t="s">
        <v>30879</v>
      </c>
    </row>
    <row r="16171" spans="1:5" hidden="1" x14ac:dyDescent="0.2">
      <c r="A16171" s="94" t="s">
        <v>5104</v>
      </c>
      <c r="B16171" t="s">
        <v>24470</v>
      </c>
      <c r="C16171" t="s">
        <v>243</v>
      </c>
      <c r="D16171">
        <v>610.5</v>
      </c>
      <c r="E16171" t="s">
        <v>30879</v>
      </c>
    </row>
    <row r="16172" spans="1:5" hidden="1" x14ac:dyDescent="0.2">
      <c r="A16172" s="94" t="s">
        <v>5105</v>
      </c>
      <c r="B16172" t="s">
        <v>24471</v>
      </c>
      <c r="C16172" t="s">
        <v>243</v>
      </c>
      <c r="D16172">
        <v>671</v>
      </c>
      <c r="E16172" t="s">
        <v>30879</v>
      </c>
    </row>
    <row r="16173" spans="1:5" hidden="1" x14ac:dyDescent="0.2">
      <c r="A16173" s="94" t="s">
        <v>6852</v>
      </c>
      <c r="B16173" t="s">
        <v>24472</v>
      </c>
      <c r="C16173" t="s">
        <v>243</v>
      </c>
      <c r="D16173">
        <v>489.5</v>
      </c>
      <c r="E16173" t="s">
        <v>30879</v>
      </c>
    </row>
    <row r="16174" spans="1:5" hidden="1" x14ac:dyDescent="0.2">
      <c r="A16174" s="94" t="s">
        <v>12975</v>
      </c>
      <c r="B16174" t="s">
        <v>24473</v>
      </c>
      <c r="C16174" t="s">
        <v>243</v>
      </c>
      <c r="D16174">
        <v>280.8</v>
      </c>
      <c r="E16174" t="s">
        <v>30879</v>
      </c>
    </row>
    <row r="16175" spans="1:5" hidden="1" x14ac:dyDescent="0.2">
      <c r="A16175" s="94" t="s">
        <v>24474</v>
      </c>
      <c r="B16175" t="s">
        <v>42189</v>
      </c>
      <c r="C16175" t="s">
        <v>243</v>
      </c>
      <c r="D16175">
        <v>280.8</v>
      </c>
      <c r="E16175" t="s">
        <v>30879</v>
      </c>
    </row>
    <row r="16176" spans="1:5" hidden="1" x14ac:dyDescent="0.2">
      <c r="A16176" s="94" t="s">
        <v>24475</v>
      </c>
      <c r="B16176" t="s">
        <v>24476</v>
      </c>
      <c r="C16176" t="s">
        <v>243</v>
      </c>
      <c r="D16176">
        <v>327.60000000000002</v>
      </c>
      <c r="E16176" t="s">
        <v>30879</v>
      </c>
    </row>
    <row r="16177" spans="1:5" hidden="1" x14ac:dyDescent="0.2">
      <c r="A16177" s="94" t="s">
        <v>12976</v>
      </c>
      <c r="B16177" t="s">
        <v>24477</v>
      </c>
      <c r="C16177" t="s">
        <v>243</v>
      </c>
      <c r="D16177">
        <v>280.8</v>
      </c>
      <c r="E16177" t="s">
        <v>30879</v>
      </c>
    </row>
    <row r="16178" spans="1:5" hidden="1" x14ac:dyDescent="0.2">
      <c r="A16178" s="94" t="s">
        <v>12977</v>
      </c>
      <c r="B16178" t="s">
        <v>42187</v>
      </c>
      <c r="C16178" t="s">
        <v>243</v>
      </c>
      <c r="D16178">
        <v>304.2</v>
      </c>
      <c r="E16178" t="s">
        <v>30879</v>
      </c>
    </row>
    <row r="16179" spans="1:5" hidden="1" x14ac:dyDescent="0.2">
      <c r="A16179" s="94" t="s">
        <v>24478</v>
      </c>
      <c r="B16179" t="s">
        <v>24479</v>
      </c>
      <c r="C16179" t="s">
        <v>243</v>
      </c>
      <c r="D16179">
        <v>351</v>
      </c>
      <c r="E16179" t="s">
        <v>30879</v>
      </c>
    </row>
    <row r="16180" spans="1:5" hidden="1" x14ac:dyDescent="0.2">
      <c r="A16180" s="94" t="s">
        <v>12978</v>
      </c>
      <c r="B16180" t="s">
        <v>24480</v>
      </c>
      <c r="C16180" t="s">
        <v>243</v>
      </c>
      <c r="D16180">
        <v>304.2</v>
      </c>
      <c r="E16180" t="s">
        <v>30879</v>
      </c>
    </row>
    <row r="16181" spans="1:5" hidden="1" x14ac:dyDescent="0.2">
      <c r="A16181" s="94" t="s">
        <v>24481</v>
      </c>
      <c r="B16181" t="s">
        <v>24482</v>
      </c>
      <c r="C16181" t="s">
        <v>243</v>
      </c>
      <c r="D16181">
        <v>351</v>
      </c>
      <c r="E16181" t="s">
        <v>30879</v>
      </c>
    </row>
    <row r="16182" spans="1:5" hidden="1" x14ac:dyDescent="0.2">
      <c r="A16182" s="94" t="s">
        <v>24483</v>
      </c>
      <c r="B16182" t="s">
        <v>24484</v>
      </c>
      <c r="C16182" t="s">
        <v>243</v>
      </c>
      <c r="D16182">
        <v>351</v>
      </c>
      <c r="E16182" t="s">
        <v>30879</v>
      </c>
    </row>
    <row r="16183" spans="1:5" hidden="1" x14ac:dyDescent="0.2">
      <c r="A16183" s="94" t="s">
        <v>24485</v>
      </c>
      <c r="B16183" t="s">
        <v>42188</v>
      </c>
      <c r="C16183" t="s">
        <v>243</v>
      </c>
      <c r="D16183">
        <v>304.2</v>
      </c>
      <c r="E16183" t="s">
        <v>30879</v>
      </c>
    </row>
    <row r="16184" spans="1:5" hidden="1" x14ac:dyDescent="0.2">
      <c r="A16184" s="94" t="s">
        <v>12979</v>
      </c>
      <c r="B16184" t="s">
        <v>24486</v>
      </c>
      <c r="C16184" t="s">
        <v>243</v>
      </c>
      <c r="D16184">
        <v>304.2</v>
      </c>
      <c r="E16184" t="s">
        <v>30879</v>
      </c>
    </row>
    <row r="16185" spans="1:5" hidden="1" x14ac:dyDescent="0.2">
      <c r="A16185" s="94" t="s">
        <v>24487</v>
      </c>
      <c r="B16185" t="s">
        <v>42190</v>
      </c>
      <c r="C16185" t="s">
        <v>243</v>
      </c>
      <c r="D16185">
        <v>280.8</v>
      </c>
      <c r="E16185" t="s">
        <v>30879</v>
      </c>
    </row>
    <row r="16186" spans="1:5" hidden="1" x14ac:dyDescent="0.2">
      <c r="A16186" s="94" t="s">
        <v>12980</v>
      </c>
      <c r="B16186" t="s">
        <v>24488</v>
      </c>
      <c r="C16186" t="s">
        <v>243</v>
      </c>
      <c r="D16186">
        <v>351</v>
      </c>
      <c r="E16186" t="s">
        <v>30879</v>
      </c>
    </row>
    <row r="16187" spans="1:5" hidden="1" x14ac:dyDescent="0.2">
      <c r="A16187" s="94" t="s">
        <v>12981</v>
      </c>
      <c r="B16187" t="s">
        <v>24489</v>
      </c>
      <c r="C16187" t="s">
        <v>243</v>
      </c>
      <c r="D16187">
        <v>351</v>
      </c>
      <c r="E16187" t="s">
        <v>30879</v>
      </c>
    </row>
    <row r="16188" spans="1:5" hidden="1" x14ac:dyDescent="0.2">
      <c r="A16188" s="94" t="s">
        <v>6853</v>
      </c>
      <c r="B16188" t="s">
        <v>24490</v>
      </c>
      <c r="C16188" t="s">
        <v>243</v>
      </c>
      <c r="D16188">
        <v>187</v>
      </c>
      <c r="E16188" t="s">
        <v>30879</v>
      </c>
    </row>
    <row r="16189" spans="1:5" hidden="1" x14ac:dyDescent="0.2">
      <c r="A16189" s="94" t="s">
        <v>6854</v>
      </c>
      <c r="B16189" t="s">
        <v>24491</v>
      </c>
      <c r="C16189" t="s">
        <v>243</v>
      </c>
      <c r="D16189">
        <v>313.5</v>
      </c>
      <c r="E16189" t="s">
        <v>30879</v>
      </c>
    </row>
    <row r="16190" spans="1:5" hidden="1" x14ac:dyDescent="0.2">
      <c r="A16190" s="94" t="s">
        <v>12982</v>
      </c>
      <c r="B16190" t="s">
        <v>24492</v>
      </c>
      <c r="C16190" t="s">
        <v>243</v>
      </c>
      <c r="D16190">
        <v>222.3</v>
      </c>
      <c r="E16190" t="s">
        <v>30879</v>
      </c>
    </row>
    <row r="16191" spans="1:5" hidden="1" x14ac:dyDescent="0.2">
      <c r="A16191" s="94" t="s">
        <v>12983</v>
      </c>
      <c r="B16191" t="s">
        <v>24493</v>
      </c>
      <c r="C16191" t="s">
        <v>243</v>
      </c>
      <c r="D16191">
        <v>187.2</v>
      </c>
      <c r="E16191" t="s">
        <v>30879</v>
      </c>
    </row>
    <row r="16192" spans="1:5" hidden="1" x14ac:dyDescent="0.2">
      <c r="A16192" s="94" t="s">
        <v>12984</v>
      </c>
      <c r="B16192" t="s">
        <v>24494</v>
      </c>
      <c r="C16192" t="s">
        <v>243</v>
      </c>
      <c r="D16192">
        <v>315.89999999999998</v>
      </c>
      <c r="E16192" t="s">
        <v>30879</v>
      </c>
    </row>
    <row r="16193" spans="1:5" hidden="1" x14ac:dyDescent="0.2">
      <c r="A16193" s="94" t="s">
        <v>12985</v>
      </c>
      <c r="B16193" t="s">
        <v>24495</v>
      </c>
      <c r="C16193" t="s">
        <v>243</v>
      </c>
      <c r="D16193">
        <v>315.89999999999998</v>
      </c>
      <c r="E16193" t="s">
        <v>30879</v>
      </c>
    </row>
    <row r="16194" spans="1:5" hidden="1" x14ac:dyDescent="0.2">
      <c r="A16194" s="94" t="s">
        <v>12986</v>
      </c>
      <c r="B16194" t="s">
        <v>24496</v>
      </c>
      <c r="C16194" t="s">
        <v>243</v>
      </c>
      <c r="D16194">
        <v>222.3</v>
      </c>
      <c r="E16194" t="s">
        <v>30879</v>
      </c>
    </row>
    <row r="16195" spans="1:5" hidden="1" x14ac:dyDescent="0.2">
      <c r="A16195" s="94" t="s">
        <v>12987</v>
      </c>
      <c r="B16195" t="s">
        <v>24497</v>
      </c>
      <c r="C16195" t="s">
        <v>243</v>
      </c>
      <c r="D16195">
        <v>351</v>
      </c>
      <c r="E16195" t="s">
        <v>30879</v>
      </c>
    </row>
    <row r="16196" spans="1:5" hidden="1" x14ac:dyDescent="0.2">
      <c r="A16196" s="94" t="s">
        <v>12988</v>
      </c>
      <c r="B16196" t="s">
        <v>24498</v>
      </c>
      <c r="C16196" t="s">
        <v>243</v>
      </c>
      <c r="D16196">
        <v>374.4</v>
      </c>
      <c r="E16196" t="s">
        <v>30879</v>
      </c>
    </row>
    <row r="16197" spans="1:5" hidden="1" x14ac:dyDescent="0.2">
      <c r="A16197" s="94" t="s">
        <v>12989</v>
      </c>
      <c r="B16197" t="s">
        <v>42186</v>
      </c>
      <c r="C16197" t="s">
        <v>243</v>
      </c>
      <c r="D16197">
        <v>245.7</v>
      </c>
      <c r="E16197" t="s">
        <v>30879</v>
      </c>
    </row>
    <row r="16198" spans="1:5" hidden="1" x14ac:dyDescent="0.2">
      <c r="A16198" s="94" t="s">
        <v>12990</v>
      </c>
      <c r="B16198" t="s">
        <v>24499</v>
      </c>
      <c r="C16198" t="s">
        <v>243</v>
      </c>
      <c r="D16198">
        <v>21.06</v>
      </c>
      <c r="E16198" t="s">
        <v>30879</v>
      </c>
    </row>
    <row r="16199" spans="1:5" hidden="1" x14ac:dyDescent="0.2">
      <c r="A16199" s="94" t="s">
        <v>6855</v>
      </c>
      <c r="B16199" t="s">
        <v>24500</v>
      </c>
      <c r="C16199" t="s">
        <v>243</v>
      </c>
      <c r="D16199">
        <v>264</v>
      </c>
      <c r="E16199" t="s">
        <v>30879</v>
      </c>
    </row>
    <row r="16200" spans="1:5" hidden="1" x14ac:dyDescent="0.2">
      <c r="A16200" s="94" t="s">
        <v>6856</v>
      </c>
      <c r="B16200" t="s">
        <v>24501</v>
      </c>
      <c r="C16200" t="s">
        <v>243</v>
      </c>
      <c r="D16200">
        <v>390.5</v>
      </c>
      <c r="E16200" t="s">
        <v>30879</v>
      </c>
    </row>
    <row r="16201" spans="1:5" hidden="1" x14ac:dyDescent="0.2">
      <c r="A16201" s="94" t="s">
        <v>12991</v>
      </c>
      <c r="B16201" t="s">
        <v>24502</v>
      </c>
      <c r="C16201" t="s">
        <v>243</v>
      </c>
      <c r="D16201">
        <v>339.3</v>
      </c>
      <c r="E16201" t="s">
        <v>30879</v>
      </c>
    </row>
    <row r="16202" spans="1:5" hidden="1" x14ac:dyDescent="0.2">
      <c r="A16202" s="94" t="s">
        <v>12992</v>
      </c>
      <c r="B16202" t="s">
        <v>24503</v>
      </c>
      <c r="C16202" t="s">
        <v>243</v>
      </c>
      <c r="D16202">
        <v>339.3</v>
      </c>
      <c r="E16202" t="s">
        <v>30879</v>
      </c>
    </row>
    <row r="16203" spans="1:5" hidden="1" x14ac:dyDescent="0.2">
      <c r="A16203" s="94" t="s">
        <v>12993</v>
      </c>
      <c r="B16203" t="s">
        <v>24504</v>
      </c>
      <c r="C16203" t="s">
        <v>243</v>
      </c>
      <c r="D16203">
        <v>339.3</v>
      </c>
      <c r="E16203" t="s">
        <v>30879</v>
      </c>
    </row>
    <row r="16204" spans="1:5" hidden="1" x14ac:dyDescent="0.2">
      <c r="A16204" s="94" t="s">
        <v>12994</v>
      </c>
      <c r="B16204" t="s">
        <v>24505</v>
      </c>
      <c r="C16204" t="s">
        <v>243</v>
      </c>
      <c r="D16204">
        <v>339.3</v>
      </c>
      <c r="E16204" t="s">
        <v>30879</v>
      </c>
    </row>
    <row r="16205" spans="1:5" hidden="1" x14ac:dyDescent="0.2">
      <c r="A16205" s="94" t="s">
        <v>5106</v>
      </c>
      <c r="B16205" t="s">
        <v>24506</v>
      </c>
      <c r="C16205" t="s">
        <v>243</v>
      </c>
      <c r="D16205">
        <v>407</v>
      </c>
      <c r="E16205" t="s">
        <v>30879</v>
      </c>
    </row>
    <row r="16206" spans="1:5" hidden="1" x14ac:dyDescent="0.2">
      <c r="A16206" s="94" t="s">
        <v>5107</v>
      </c>
      <c r="B16206" t="s">
        <v>24507</v>
      </c>
      <c r="C16206" t="s">
        <v>243</v>
      </c>
      <c r="D16206">
        <v>407</v>
      </c>
      <c r="E16206" t="s">
        <v>30879</v>
      </c>
    </row>
    <row r="16207" spans="1:5" hidden="1" x14ac:dyDescent="0.2">
      <c r="A16207" s="94" t="s">
        <v>24508</v>
      </c>
      <c r="B16207" t="s">
        <v>24509</v>
      </c>
      <c r="C16207" t="s">
        <v>243</v>
      </c>
      <c r="D16207">
        <v>462</v>
      </c>
      <c r="E16207" t="s">
        <v>30879</v>
      </c>
    </row>
    <row r="16208" spans="1:5" hidden="1" x14ac:dyDescent="0.2">
      <c r="A16208" s="94" t="s">
        <v>5199</v>
      </c>
      <c r="B16208" t="s">
        <v>24510</v>
      </c>
      <c r="C16208" t="s">
        <v>243</v>
      </c>
      <c r="D16208">
        <v>462</v>
      </c>
      <c r="E16208" t="s">
        <v>30879</v>
      </c>
    </row>
    <row r="16209" spans="1:5" hidden="1" x14ac:dyDescent="0.2">
      <c r="A16209" s="94" t="s">
        <v>12995</v>
      </c>
      <c r="B16209" t="s">
        <v>24511</v>
      </c>
      <c r="C16209" t="s">
        <v>243</v>
      </c>
      <c r="D16209">
        <v>491.4</v>
      </c>
      <c r="E16209" t="s">
        <v>30879</v>
      </c>
    </row>
    <row r="16210" spans="1:5" hidden="1" x14ac:dyDescent="0.2">
      <c r="A16210" s="94" t="s">
        <v>12996</v>
      </c>
      <c r="B16210" t="s">
        <v>24512</v>
      </c>
      <c r="C16210" t="s">
        <v>243</v>
      </c>
      <c r="D16210">
        <v>491.4</v>
      </c>
      <c r="E16210" t="s">
        <v>30879</v>
      </c>
    </row>
    <row r="16211" spans="1:5" hidden="1" x14ac:dyDescent="0.2">
      <c r="A16211" s="94" t="s">
        <v>12997</v>
      </c>
      <c r="B16211" t="s">
        <v>42175</v>
      </c>
      <c r="C16211" t="s">
        <v>243</v>
      </c>
      <c r="D16211">
        <v>468</v>
      </c>
      <c r="E16211" t="s">
        <v>30879</v>
      </c>
    </row>
    <row r="16212" spans="1:5" hidden="1" x14ac:dyDescent="0.2">
      <c r="A16212" s="94" t="s">
        <v>12998</v>
      </c>
      <c r="B16212" t="s">
        <v>24513</v>
      </c>
      <c r="C16212" t="s">
        <v>243</v>
      </c>
      <c r="D16212">
        <v>468</v>
      </c>
      <c r="E16212" t="s">
        <v>30879</v>
      </c>
    </row>
    <row r="16213" spans="1:5" hidden="1" x14ac:dyDescent="0.2">
      <c r="A16213" s="94" t="s">
        <v>12999</v>
      </c>
      <c r="B16213" t="s">
        <v>24514</v>
      </c>
      <c r="C16213" t="s">
        <v>243</v>
      </c>
      <c r="D16213">
        <v>269.10000000000002</v>
      </c>
      <c r="E16213" t="s">
        <v>30879</v>
      </c>
    </row>
    <row r="16214" spans="1:5" hidden="1" x14ac:dyDescent="0.2">
      <c r="A16214" s="94" t="s">
        <v>13000</v>
      </c>
      <c r="B16214" t="s">
        <v>24515</v>
      </c>
      <c r="C16214" t="s">
        <v>243</v>
      </c>
      <c r="D16214">
        <v>304.2</v>
      </c>
      <c r="E16214" t="s">
        <v>30879</v>
      </c>
    </row>
    <row r="16215" spans="1:5" hidden="1" x14ac:dyDescent="0.2">
      <c r="A16215" s="94" t="s">
        <v>13001</v>
      </c>
      <c r="B16215" t="s">
        <v>24516</v>
      </c>
      <c r="C16215" t="s">
        <v>243</v>
      </c>
      <c r="D16215">
        <v>269.10000000000002</v>
      </c>
      <c r="E16215" t="s">
        <v>30879</v>
      </c>
    </row>
    <row r="16216" spans="1:5" hidden="1" x14ac:dyDescent="0.2">
      <c r="A16216" s="94" t="s">
        <v>13002</v>
      </c>
      <c r="B16216" t="s">
        <v>24517</v>
      </c>
      <c r="C16216" t="s">
        <v>243</v>
      </c>
      <c r="D16216">
        <v>269.10000000000002</v>
      </c>
      <c r="E16216" t="s">
        <v>30879</v>
      </c>
    </row>
    <row r="16217" spans="1:5" hidden="1" x14ac:dyDescent="0.2">
      <c r="A16217" s="94" t="s">
        <v>13003</v>
      </c>
      <c r="B16217" t="s">
        <v>24518</v>
      </c>
      <c r="C16217" t="s">
        <v>243</v>
      </c>
      <c r="D16217">
        <v>327.60000000000002</v>
      </c>
      <c r="E16217" t="s">
        <v>30879</v>
      </c>
    </row>
    <row r="16218" spans="1:5" hidden="1" x14ac:dyDescent="0.2">
      <c r="A16218" s="94" t="s">
        <v>13004</v>
      </c>
      <c r="B16218" t="s">
        <v>24519</v>
      </c>
      <c r="C16218" t="s">
        <v>243</v>
      </c>
      <c r="D16218">
        <v>351</v>
      </c>
      <c r="E16218" t="s">
        <v>30879</v>
      </c>
    </row>
    <row r="16219" spans="1:5" hidden="1" x14ac:dyDescent="0.2">
      <c r="A16219" s="94" t="s">
        <v>13005</v>
      </c>
      <c r="B16219" t="s">
        <v>24520</v>
      </c>
      <c r="C16219" t="s">
        <v>243</v>
      </c>
      <c r="D16219">
        <v>304.2</v>
      </c>
      <c r="E16219" t="s">
        <v>30879</v>
      </c>
    </row>
    <row r="16220" spans="1:5" hidden="1" x14ac:dyDescent="0.2">
      <c r="A16220" s="94" t="s">
        <v>13006</v>
      </c>
      <c r="B16220" t="s">
        <v>24521</v>
      </c>
      <c r="C16220" t="s">
        <v>243</v>
      </c>
      <c r="D16220">
        <v>304.2</v>
      </c>
      <c r="E16220" t="s">
        <v>30879</v>
      </c>
    </row>
    <row r="16221" spans="1:5" hidden="1" x14ac:dyDescent="0.2">
      <c r="A16221" s="94" t="s">
        <v>13007</v>
      </c>
      <c r="B16221" t="s">
        <v>24522</v>
      </c>
      <c r="C16221" t="s">
        <v>243</v>
      </c>
      <c r="D16221">
        <v>397.8</v>
      </c>
      <c r="E16221" t="s">
        <v>30879</v>
      </c>
    </row>
    <row r="16222" spans="1:5" hidden="1" x14ac:dyDescent="0.2">
      <c r="A16222" s="94" t="s">
        <v>13008</v>
      </c>
      <c r="B16222" t="s">
        <v>24523</v>
      </c>
      <c r="C16222" t="s">
        <v>243</v>
      </c>
      <c r="D16222">
        <v>456.3</v>
      </c>
      <c r="E16222" t="s">
        <v>30879</v>
      </c>
    </row>
    <row r="16223" spans="1:5" hidden="1" x14ac:dyDescent="0.2">
      <c r="A16223" s="94" t="s">
        <v>13009</v>
      </c>
      <c r="B16223" t="s">
        <v>24524</v>
      </c>
      <c r="C16223" t="s">
        <v>243</v>
      </c>
      <c r="D16223">
        <v>456.3</v>
      </c>
      <c r="E16223" t="s">
        <v>30879</v>
      </c>
    </row>
    <row r="16224" spans="1:5" hidden="1" x14ac:dyDescent="0.2">
      <c r="A16224" s="94" t="s">
        <v>13010</v>
      </c>
      <c r="B16224" t="s">
        <v>24525</v>
      </c>
      <c r="C16224" t="s">
        <v>243</v>
      </c>
      <c r="D16224">
        <v>397.8</v>
      </c>
      <c r="E16224" t="s">
        <v>30879</v>
      </c>
    </row>
    <row r="16225" spans="1:5" hidden="1" x14ac:dyDescent="0.2">
      <c r="A16225" s="94" t="s">
        <v>13011</v>
      </c>
      <c r="B16225" t="s">
        <v>24526</v>
      </c>
      <c r="C16225" t="s">
        <v>243</v>
      </c>
      <c r="D16225">
        <v>397.8</v>
      </c>
      <c r="E16225" t="s">
        <v>30879</v>
      </c>
    </row>
    <row r="16226" spans="1:5" hidden="1" x14ac:dyDescent="0.2">
      <c r="A16226" s="94" t="s">
        <v>13012</v>
      </c>
      <c r="B16226" t="s">
        <v>24527</v>
      </c>
      <c r="C16226" t="s">
        <v>243</v>
      </c>
      <c r="D16226">
        <v>456.3</v>
      </c>
      <c r="E16226" t="s">
        <v>30879</v>
      </c>
    </row>
    <row r="16227" spans="1:5" hidden="1" x14ac:dyDescent="0.2">
      <c r="A16227" s="94" t="s">
        <v>13013</v>
      </c>
      <c r="B16227" t="s">
        <v>24528</v>
      </c>
      <c r="C16227" t="s">
        <v>243</v>
      </c>
      <c r="D16227">
        <v>432.9</v>
      </c>
      <c r="E16227" t="s">
        <v>30879</v>
      </c>
    </row>
    <row r="16228" spans="1:5" hidden="1" x14ac:dyDescent="0.2">
      <c r="A16228" s="94" t="s">
        <v>13014</v>
      </c>
      <c r="B16228" t="s">
        <v>24529</v>
      </c>
      <c r="C16228" t="s">
        <v>243</v>
      </c>
      <c r="D16228">
        <v>327.60000000000002</v>
      </c>
      <c r="E16228" t="s">
        <v>30879</v>
      </c>
    </row>
    <row r="16229" spans="1:5" hidden="1" x14ac:dyDescent="0.2">
      <c r="A16229" s="94" t="s">
        <v>13015</v>
      </c>
      <c r="B16229" t="s">
        <v>24530</v>
      </c>
      <c r="C16229" t="s">
        <v>243</v>
      </c>
      <c r="D16229">
        <v>362.7</v>
      </c>
      <c r="E16229" t="s">
        <v>30879</v>
      </c>
    </row>
    <row r="16230" spans="1:5" hidden="1" x14ac:dyDescent="0.2">
      <c r="A16230" s="94" t="s">
        <v>13016</v>
      </c>
      <c r="B16230" t="s">
        <v>24531</v>
      </c>
      <c r="C16230" t="s">
        <v>243</v>
      </c>
      <c r="D16230">
        <v>386.1</v>
      </c>
      <c r="E16230" t="s">
        <v>30879</v>
      </c>
    </row>
    <row r="16231" spans="1:5" hidden="1" x14ac:dyDescent="0.2">
      <c r="A16231" s="94" t="s">
        <v>13017</v>
      </c>
      <c r="B16231" t="s">
        <v>24532</v>
      </c>
      <c r="C16231" t="s">
        <v>243</v>
      </c>
      <c r="D16231">
        <v>386.1</v>
      </c>
      <c r="E16231" t="s">
        <v>30879</v>
      </c>
    </row>
    <row r="16232" spans="1:5" hidden="1" x14ac:dyDescent="0.2">
      <c r="A16232" s="94" t="s">
        <v>13018</v>
      </c>
      <c r="B16232" t="s">
        <v>24533</v>
      </c>
      <c r="C16232" t="s">
        <v>243</v>
      </c>
      <c r="D16232">
        <v>479.7</v>
      </c>
      <c r="E16232" t="s">
        <v>30879</v>
      </c>
    </row>
    <row r="16233" spans="1:5" hidden="1" x14ac:dyDescent="0.2">
      <c r="A16233" s="94" t="s">
        <v>13019</v>
      </c>
      <c r="B16233" t="s">
        <v>24534</v>
      </c>
      <c r="C16233" t="s">
        <v>243</v>
      </c>
      <c r="D16233">
        <v>479.7</v>
      </c>
      <c r="E16233" t="s">
        <v>30879</v>
      </c>
    </row>
    <row r="16234" spans="1:5" hidden="1" x14ac:dyDescent="0.2">
      <c r="A16234" s="94" t="s">
        <v>13020</v>
      </c>
      <c r="B16234" t="s">
        <v>24535</v>
      </c>
      <c r="C16234" t="s">
        <v>243</v>
      </c>
      <c r="D16234">
        <v>538.20000000000005</v>
      </c>
      <c r="E16234" t="s">
        <v>30879</v>
      </c>
    </row>
    <row r="16235" spans="1:5" hidden="1" x14ac:dyDescent="0.2">
      <c r="A16235" s="94" t="s">
        <v>13021</v>
      </c>
      <c r="B16235" t="s">
        <v>24536</v>
      </c>
      <c r="C16235" t="s">
        <v>243</v>
      </c>
      <c r="D16235">
        <v>538.20000000000005</v>
      </c>
      <c r="E16235" t="s">
        <v>30879</v>
      </c>
    </row>
    <row r="16236" spans="1:5" hidden="1" x14ac:dyDescent="0.2">
      <c r="A16236" s="94" t="s">
        <v>13022</v>
      </c>
      <c r="B16236" t="s">
        <v>24537</v>
      </c>
      <c r="C16236" t="s">
        <v>243</v>
      </c>
      <c r="D16236">
        <v>538.20000000000005</v>
      </c>
      <c r="E16236" t="s">
        <v>30879</v>
      </c>
    </row>
    <row r="16237" spans="1:5" hidden="1" x14ac:dyDescent="0.2">
      <c r="A16237" s="94" t="s">
        <v>13023</v>
      </c>
      <c r="B16237" t="s">
        <v>24538</v>
      </c>
      <c r="C16237" t="s">
        <v>243</v>
      </c>
      <c r="D16237">
        <v>538.20000000000005</v>
      </c>
      <c r="E16237" t="s">
        <v>30879</v>
      </c>
    </row>
    <row r="16238" spans="1:5" hidden="1" x14ac:dyDescent="0.2">
      <c r="A16238" s="94" t="s">
        <v>13024</v>
      </c>
      <c r="B16238" t="s">
        <v>24539</v>
      </c>
      <c r="C16238" t="s">
        <v>243</v>
      </c>
      <c r="D16238">
        <v>35.1</v>
      </c>
      <c r="E16238" t="s">
        <v>30879</v>
      </c>
    </row>
    <row r="16239" spans="1:5" hidden="1" x14ac:dyDescent="0.2">
      <c r="A16239" s="94" t="s">
        <v>13025</v>
      </c>
      <c r="B16239" t="s">
        <v>41980</v>
      </c>
      <c r="C16239" t="s">
        <v>243</v>
      </c>
      <c r="D16239">
        <v>134.55000000000001</v>
      </c>
      <c r="E16239" t="s">
        <v>30879</v>
      </c>
    </row>
    <row r="16240" spans="1:5" hidden="1" x14ac:dyDescent="0.2">
      <c r="A16240" s="94" t="s">
        <v>13026</v>
      </c>
      <c r="B16240" t="s">
        <v>42154</v>
      </c>
      <c r="C16240" t="s">
        <v>243</v>
      </c>
      <c r="D16240">
        <v>380.25</v>
      </c>
      <c r="E16240" t="s">
        <v>30879</v>
      </c>
    </row>
    <row r="16241" spans="1:5" hidden="1" x14ac:dyDescent="0.2">
      <c r="A16241" s="94" t="s">
        <v>13027</v>
      </c>
      <c r="B16241" t="s">
        <v>42157</v>
      </c>
      <c r="C16241" t="s">
        <v>243</v>
      </c>
      <c r="D16241">
        <v>152.1</v>
      </c>
      <c r="E16241" t="s">
        <v>30879</v>
      </c>
    </row>
    <row r="16242" spans="1:5" hidden="1" x14ac:dyDescent="0.2">
      <c r="A16242" s="94" t="s">
        <v>13028</v>
      </c>
      <c r="B16242" t="s">
        <v>42156</v>
      </c>
      <c r="C16242" t="s">
        <v>243</v>
      </c>
      <c r="D16242">
        <v>345.15</v>
      </c>
      <c r="E16242" t="s">
        <v>30879</v>
      </c>
    </row>
    <row r="16243" spans="1:5" hidden="1" x14ac:dyDescent="0.2">
      <c r="A16243" s="94" t="s">
        <v>13029</v>
      </c>
      <c r="B16243" t="s">
        <v>42160</v>
      </c>
      <c r="C16243" t="s">
        <v>243</v>
      </c>
      <c r="D16243">
        <v>128.69999999999999</v>
      </c>
      <c r="E16243" t="s">
        <v>30879</v>
      </c>
    </row>
    <row r="16244" spans="1:5" hidden="1" x14ac:dyDescent="0.2">
      <c r="A16244" s="94" t="s">
        <v>13030</v>
      </c>
      <c r="B16244" t="s">
        <v>42153</v>
      </c>
      <c r="C16244" t="s">
        <v>243</v>
      </c>
      <c r="D16244">
        <v>450.45</v>
      </c>
      <c r="E16244" t="s">
        <v>30879</v>
      </c>
    </row>
    <row r="16245" spans="1:5" hidden="1" x14ac:dyDescent="0.2">
      <c r="A16245" s="94" t="s">
        <v>13031</v>
      </c>
      <c r="B16245" t="s">
        <v>42158</v>
      </c>
      <c r="C16245" t="s">
        <v>243</v>
      </c>
      <c r="D16245">
        <v>152.1</v>
      </c>
      <c r="E16245" t="s">
        <v>30879</v>
      </c>
    </row>
    <row r="16246" spans="1:5" hidden="1" x14ac:dyDescent="0.2">
      <c r="A16246" s="94" t="s">
        <v>13032</v>
      </c>
      <c r="B16246" t="s">
        <v>42155</v>
      </c>
      <c r="C16246" t="s">
        <v>243</v>
      </c>
      <c r="D16246">
        <v>415.35</v>
      </c>
      <c r="E16246" t="s">
        <v>30879</v>
      </c>
    </row>
    <row r="16247" spans="1:5" hidden="1" x14ac:dyDescent="0.2">
      <c r="A16247" s="94" t="s">
        <v>13033</v>
      </c>
      <c r="B16247" t="s">
        <v>42159</v>
      </c>
      <c r="C16247" t="s">
        <v>243</v>
      </c>
      <c r="D16247">
        <v>128.69999999999999</v>
      </c>
      <c r="E16247" t="s">
        <v>30879</v>
      </c>
    </row>
    <row r="16248" spans="1:5" hidden="1" x14ac:dyDescent="0.2">
      <c r="A16248" s="94" t="s">
        <v>13034</v>
      </c>
      <c r="B16248" t="s">
        <v>42442</v>
      </c>
      <c r="C16248" t="s">
        <v>243</v>
      </c>
      <c r="D16248">
        <v>234</v>
      </c>
      <c r="E16248" t="s">
        <v>30879</v>
      </c>
    </row>
    <row r="16249" spans="1:5" hidden="1" x14ac:dyDescent="0.2">
      <c r="A16249" s="94" t="s">
        <v>13035</v>
      </c>
      <c r="B16249" t="s">
        <v>42436</v>
      </c>
      <c r="C16249" t="s">
        <v>243</v>
      </c>
      <c r="D16249">
        <v>187.2</v>
      </c>
      <c r="E16249" t="s">
        <v>30879</v>
      </c>
    </row>
    <row r="16250" spans="1:5" hidden="1" x14ac:dyDescent="0.2">
      <c r="A16250" s="94" t="s">
        <v>13036</v>
      </c>
      <c r="B16250" t="s">
        <v>42443</v>
      </c>
      <c r="C16250" t="s">
        <v>243</v>
      </c>
      <c r="D16250">
        <v>198.9</v>
      </c>
      <c r="E16250" t="s">
        <v>30879</v>
      </c>
    </row>
    <row r="16251" spans="1:5" hidden="1" x14ac:dyDescent="0.2">
      <c r="A16251" s="94" t="s">
        <v>13037</v>
      </c>
      <c r="B16251" t="s">
        <v>42438</v>
      </c>
      <c r="C16251" t="s">
        <v>243</v>
      </c>
      <c r="D16251">
        <v>163.80000000000001</v>
      </c>
      <c r="E16251" t="s">
        <v>30879</v>
      </c>
    </row>
    <row r="16252" spans="1:5" hidden="1" x14ac:dyDescent="0.2">
      <c r="A16252" s="94" t="s">
        <v>13038</v>
      </c>
      <c r="B16252" t="s">
        <v>42440</v>
      </c>
      <c r="C16252" t="s">
        <v>243</v>
      </c>
      <c r="D16252">
        <v>163.80000000000001</v>
      </c>
      <c r="E16252" t="s">
        <v>30879</v>
      </c>
    </row>
    <row r="16253" spans="1:5" hidden="1" x14ac:dyDescent="0.2">
      <c r="A16253" s="94" t="s">
        <v>13039</v>
      </c>
      <c r="B16253" t="s">
        <v>42444</v>
      </c>
      <c r="C16253" t="s">
        <v>243</v>
      </c>
      <c r="D16253">
        <v>198.9</v>
      </c>
      <c r="E16253" t="s">
        <v>30879</v>
      </c>
    </row>
    <row r="16254" spans="1:5" hidden="1" x14ac:dyDescent="0.2">
      <c r="A16254" s="94" t="s">
        <v>13040</v>
      </c>
      <c r="B16254" t="s">
        <v>42435</v>
      </c>
      <c r="C16254" t="s">
        <v>243</v>
      </c>
      <c r="D16254">
        <v>187.2</v>
      </c>
      <c r="E16254" t="s">
        <v>30879</v>
      </c>
    </row>
    <row r="16255" spans="1:5" hidden="1" x14ac:dyDescent="0.2">
      <c r="A16255" s="94" t="s">
        <v>13041</v>
      </c>
      <c r="B16255" t="s">
        <v>42441</v>
      </c>
      <c r="C16255" t="s">
        <v>243</v>
      </c>
      <c r="D16255">
        <v>234</v>
      </c>
      <c r="E16255" t="s">
        <v>30879</v>
      </c>
    </row>
    <row r="16256" spans="1:5" hidden="1" x14ac:dyDescent="0.2">
      <c r="A16256" s="94" t="s">
        <v>13042</v>
      </c>
      <c r="B16256" t="s">
        <v>42437</v>
      </c>
      <c r="C16256" t="s">
        <v>243</v>
      </c>
      <c r="D16256">
        <v>163.80000000000001</v>
      </c>
      <c r="E16256" t="s">
        <v>30879</v>
      </c>
    </row>
    <row r="16257" spans="1:5" hidden="1" x14ac:dyDescent="0.2">
      <c r="A16257" s="94" t="s">
        <v>13043</v>
      </c>
      <c r="B16257" t="s">
        <v>42439</v>
      </c>
      <c r="C16257" t="s">
        <v>243</v>
      </c>
      <c r="D16257">
        <v>163.80000000000001</v>
      </c>
      <c r="E16257" t="s">
        <v>30879</v>
      </c>
    </row>
    <row r="16258" spans="1:5" hidden="1" x14ac:dyDescent="0.2">
      <c r="A16258" s="94" t="s">
        <v>13044</v>
      </c>
      <c r="B16258" t="s">
        <v>24540</v>
      </c>
      <c r="C16258" t="s">
        <v>243</v>
      </c>
      <c r="D16258">
        <v>187.2</v>
      </c>
      <c r="E16258" t="s">
        <v>30879</v>
      </c>
    </row>
    <row r="16259" spans="1:5" hidden="1" x14ac:dyDescent="0.2">
      <c r="A16259" s="94" t="s">
        <v>13045</v>
      </c>
      <c r="B16259" t="s">
        <v>24541</v>
      </c>
      <c r="C16259" t="s">
        <v>243</v>
      </c>
      <c r="D16259">
        <v>210.6</v>
      </c>
      <c r="E16259" t="s">
        <v>30879</v>
      </c>
    </row>
    <row r="16260" spans="1:5" hidden="1" x14ac:dyDescent="0.2">
      <c r="A16260" s="94" t="s">
        <v>13046</v>
      </c>
      <c r="B16260" t="s">
        <v>24542</v>
      </c>
      <c r="C16260" t="s">
        <v>243</v>
      </c>
      <c r="D16260">
        <v>257.39999999999998</v>
      </c>
      <c r="E16260" t="s">
        <v>30879</v>
      </c>
    </row>
    <row r="16261" spans="1:5" hidden="1" x14ac:dyDescent="0.2">
      <c r="A16261" s="94" t="s">
        <v>13047</v>
      </c>
      <c r="B16261" t="s">
        <v>24543</v>
      </c>
      <c r="C16261" t="s">
        <v>243</v>
      </c>
      <c r="D16261">
        <v>187.2</v>
      </c>
      <c r="E16261" t="s">
        <v>30879</v>
      </c>
    </row>
    <row r="16262" spans="1:5" hidden="1" x14ac:dyDescent="0.2">
      <c r="A16262" s="94" t="s">
        <v>13048</v>
      </c>
      <c r="B16262" t="s">
        <v>24544</v>
      </c>
      <c r="C16262" t="s">
        <v>243</v>
      </c>
      <c r="D16262">
        <v>210.6</v>
      </c>
      <c r="E16262" t="s">
        <v>30879</v>
      </c>
    </row>
    <row r="16263" spans="1:5" hidden="1" x14ac:dyDescent="0.2">
      <c r="A16263" s="94" t="s">
        <v>13049</v>
      </c>
      <c r="B16263" t="s">
        <v>24545</v>
      </c>
      <c r="C16263" t="s">
        <v>243</v>
      </c>
      <c r="D16263">
        <v>257.39999999999998</v>
      </c>
      <c r="E16263" t="s">
        <v>30879</v>
      </c>
    </row>
    <row r="16264" spans="1:5" hidden="1" x14ac:dyDescent="0.2">
      <c r="A16264" s="94" t="s">
        <v>13050</v>
      </c>
      <c r="B16264" t="s">
        <v>24546</v>
      </c>
      <c r="C16264" t="s">
        <v>243</v>
      </c>
      <c r="D16264">
        <v>263.25</v>
      </c>
      <c r="E16264" t="s">
        <v>30879</v>
      </c>
    </row>
    <row r="16265" spans="1:5" hidden="1" x14ac:dyDescent="0.2">
      <c r="A16265" s="94" t="s">
        <v>13051</v>
      </c>
      <c r="B16265" t="s">
        <v>42428</v>
      </c>
      <c r="C16265" t="s">
        <v>243</v>
      </c>
      <c r="D16265">
        <v>228.15</v>
      </c>
      <c r="E16265" t="s">
        <v>30879</v>
      </c>
    </row>
    <row r="16266" spans="1:5" hidden="1" x14ac:dyDescent="0.2">
      <c r="A16266" s="94" t="s">
        <v>13052</v>
      </c>
      <c r="B16266" t="s">
        <v>42433</v>
      </c>
      <c r="C16266" t="s">
        <v>243</v>
      </c>
      <c r="D16266">
        <v>263.25</v>
      </c>
      <c r="E16266" t="s">
        <v>30879</v>
      </c>
    </row>
    <row r="16267" spans="1:5" hidden="1" x14ac:dyDescent="0.2">
      <c r="A16267" s="94" t="s">
        <v>13053</v>
      </c>
      <c r="B16267" t="s">
        <v>42431</v>
      </c>
      <c r="C16267" t="s">
        <v>243</v>
      </c>
      <c r="D16267">
        <v>228.15</v>
      </c>
      <c r="E16267" t="s">
        <v>30879</v>
      </c>
    </row>
    <row r="16268" spans="1:5" hidden="1" x14ac:dyDescent="0.2">
      <c r="A16268" s="94" t="s">
        <v>13054</v>
      </c>
      <c r="B16268" t="s">
        <v>24547</v>
      </c>
      <c r="C16268" t="s">
        <v>243</v>
      </c>
      <c r="D16268">
        <v>204.75</v>
      </c>
      <c r="E16268" t="s">
        <v>30879</v>
      </c>
    </row>
    <row r="16269" spans="1:5" hidden="1" x14ac:dyDescent="0.2">
      <c r="A16269" s="94" t="s">
        <v>13055</v>
      </c>
      <c r="B16269" t="s">
        <v>24548</v>
      </c>
      <c r="C16269" t="s">
        <v>243</v>
      </c>
      <c r="D16269">
        <v>298.35000000000002</v>
      </c>
      <c r="E16269" t="s">
        <v>30879</v>
      </c>
    </row>
    <row r="16270" spans="1:5" hidden="1" x14ac:dyDescent="0.2">
      <c r="A16270" s="94" t="s">
        <v>13056</v>
      </c>
      <c r="B16270" t="s">
        <v>24549</v>
      </c>
      <c r="C16270" t="s">
        <v>243</v>
      </c>
      <c r="D16270">
        <v>263.25</v>
      </c>
      <c r="E16270" t="s">
        <v>30879</v>
      </c>
    </row>
    <row r="16271" spans="1:5" hidden="1" x14ac:dyDescent="0.2">
      <c r="A16271" s="94" t="s">
        <v>13057</v>
      </c>
      <c r="B16271" t="s">
        <v>24550</v>
      </c>
      <c r="C16271" t="s">
        <v>243</v>
      </c>
      <c r="D16271">
        <v>216.45</v>
      </c>
      <c r="E16271" t="s">
        <v>30879</v>
      </c>
    </row>
    <row r="16272" spans="1:5" hidden="1" x14ac:dyDescent="0.2">
      <c r="A16272" s="94" t="s">
        <v>13058</v>
      </c>
      <c r="B16272" t="s">
        <v>42424</v>
      </c>
      <c r="C16272" t="s">
        <v>243</v>
      </c>
      <c r="D16272">
        <v>339.3</v>
      </c>
      <c r="E16272" t="s">
        <v>30879</v>
      </c>
    </row>
    <row r="16273" spans="1:5" hidden="1" x14ac:dyDescent="0.2">
      <c r="A16273" s="94" t="s">
        <v>13059</v>
      </c>
      <c r="B16273" t="s">
        <v>42426</v>
      </c>
      <c r="C16273" t="s">
        <v>243</v>
      </c>
      <c r="D16273">
        <v>380.25</v>
      </c>
      <c r="E16273" t="s">
        <v>30879</v>
      </c>
    </row>
    <row r="16274" spans="1:5" hidden="1" x14ac:dyDescent="0.2">
      <c r="A16274" s="94" t="s">
        <v>13060</v>
      </c>
      <c r="B16274" t="s">
        <v>42429</v>
      </c>
      <c r="C16274" t="s">
        <v>243</v>
      </c>
      <c r="D16274">
        <v>333.45</v>
      </c>
      <c r="E16274" t="s">
        <v>30879</v>
      </c>
    </row>
    <row r="16275" spans="1:5" hidden="1" x14ac:dyDescent="0.2">
      <c r="A16275" s="94" t="s">
        <v>13061</v>
      </c>
      <c r="B16275" t="s">
        <v>42427</v>
      </c>
      <c r="C16275" t="s">
        <v>243</v>
      </c>
      <c r="D16275">
        <v>298.35000000000002</v>
      </c>
      <c r="E16275" t="s">
        <v>30879</v>
      </c>
    </row>
    <row r="16276" spans="1:5" hidden="1" x14ac:dyDescent="0.2">
      <c r="A16276" s="94" t="s">
        <v>13062</v>
      </c>
      <c r="B16276" t="s">
        <v>42432</v>
      </c>
      <c r="C16276" t="s">
        <v>243</v>
      </c>
      <c r="D16276">
        <v>333.45</v>
      </c>
      <c r="E16276" t="s">
        <v>30879</v>
      </c>
    </row>
    <row r="16277" spans="1:5" hidden="1" x14ac:dyDescent="0.2">
      <c r="A16277" s="94" t="s">
        <v>13063</v>
      </c>
      <c r="B16277" t="s">
        <v>42430</v>
      </c>
      <c r="C16277" t="s">
        <v>243</v>
      </c>
      <c r="D16277">
        <v>298.35000000000002</v>
      </c>
      <c r="E16277" t="s">
        <v>30879</v>
      </c>
    </row>
    <row r="16278" spans="1:5" hidden="1" x14ac:dyDescent="0.2">
      <c r="A16278" s="94" t="s">
        <v>13064</v>
      </c>
      <c r="B16278" t="s">
        <v>42434</v>
      </c>
      <c r="C16278" t="s">
        <v>243</v>
      </c>
      <c r="D16278">
        <v>274.95</v>
      </c>
      <c r="E16278" t="s">
        <v>30879</v>
      </c>
    </row>
    <row r="16279" spans="1:5" hidden="1" x14ac:dyDescent="0.2">
      <c r="A16279" s="94" t="s">
        <v>13065</v>
      </c>
      <c r="B16279" t="s">
        <v>42421</v>
      </c>
      <c r="C16279" t="s">
        <v>243</v>
      </c>
      <c r="D16279">
        <v>368.55</v>
      </c>
      <c r="E16279" t="s">
        <v>30879</v>
      </c>
    </row>
    <row r="16280" spans="1:5" hidden="1" x14ac:dyDescent="0.2">
      <c r="A16280" s="94" t="s">
        <v>13066</v>
      </c>
      <c r="B16280" t="s">
        <v>42420</v>
      </c>
      <c r="C16280" t="s">
        <v>243</v>
      </c>
      <c r="D16280">
        <v>333.45</v>
      </c>
      <c r="E16280" t="s">
        <v>30879</v>
      </c>
    </row>
    <row r="16281" spans="1:5" hidden="1" x14ac:dyDescent="0.2">
      <c r="A16281" s="94" t="s">
        <v>13067</v>
      </c>
      <c r="B16281" t="s">
        <v>42422</v>
      </c>
      <c r="C16281" t="s">
        <v>243</v>
      </c>
      <c r="D16281">
        <v>286.64999999999998</v>
      </c>
      <c r="E16281" t="s">
        <v>30879</v>
      </c>
    </row>
    <row r="16282" spans="1:5" hidden="1" x14ac:dyDescent="0.2">
      <c r="A16282" s="94" t="s">
        <v>13068</v>
      </c>
      <c r="B16282" t="s">
        <v>42423</v>
      </c>
      <c r="C16282" t="s">
        <v>243</v>
      </c>
      <c r="D16282">
        <v>409.5</v>
      </c>
      <c r="E16282" t="s">
        <v>30879</v>
      </c>
    </row>
    <row r="16283" spans="1:5" hidden="1" x14ac:dyDescent="0.2">
      <c r="A16283" s="94" t="s">
        <v>13069</v>
      </c>
      <c r="B16283" t="s">
        <v>42425</v>
      </c>
      <c r="C16283" t="s">
        <v>243</v>
      </c>
      <c r="D16283">
        <v>450.45</v>
      </c>
      <c r="E16283" t="s">
        <v>30879</v>
      </c>
    </row>
    <row r="16284" spans="1:5" hidden="1" x14ac:dyDescent="0.2">
      <c r="A16284" s="94" t="s">
        <v>13070</v>
      </c>
      <c r="B16284" t="s">
        <v>42357</v>
      </c>
      <c r="C16284" t="s">
        <v>243</v>
      </c>
      <c r="D16284">
        <v>280.8</v>
      </c>
      <c r="E16284" t="s">
        <v>30879</v>
      </c>
    </row>
    <row r="16285" spans="1:5" hidden="1" x14ac:dyDescent="0.2">
      <c r="A16285" s="94" t="s">
        <v>13071</v>
      </c>
      <c r="B16285" t="s">
        <v>24551</v>
      </c>
      <c r="C16285" t="s">
        <v>243</v>
      </c>
      <c r="D16285">
        <v>245.7</v>
      </c>
      <c r="E16285" t="s">
        <v>30879</v>
      </c>
    </row>
    <row r="16286" spans="1:5" hidden="1" x14ac:dyDescent="0.2">
      <c r="A16286" s="94" t="s">
        <v>13072</v>
      </c>
      <c r="B16286" t="s">
        <v>24552</v>
      </c>
      <c r="C16286" t="s">
        <v>243</v>
      </c>
      <c r="D16286">
        <v>315.89999999999998</v>
      </c>
      <c r="E16286" t="s">
        <v>30879</v>
      </c>
    </row>
    <row r="16287" spans="1:5" hidden="1" x14ac:dyDescent="0.2">
      <c r="A16287" s="94" t="s">
        <v>13073</v>
      </c>
      <c r="B16287" t="s">
        <v>24553</v>
      </c>
      <c r="C16287" t="s">
        <v>243</v>
      </c>
      <c r="D16287">
        <v>280.8</v>
      </c>
      <c r="E16287" t="s">
        <v>30879</v>
      </c>
    </row>
    <row r="16288" spans="1:5" hidden="1" x14ac:dyDescent="0.2">
      <c r="A16288" s="94" t="s">
        <v>13074</v>
      </c>
      <c r="B16288" t="s">
        <v>24554</v>
      </c>
      <c r="C16288" t="s">
        <v>243</v>
      </c>
      <c r="D16288">
        <v>234</v>
      </c>
      <c r="E16288" t="s">
        <v>30879</v>
      </c>
    </row>
    <row r="16289" spans="1:5" hidden="1" x14ac:dyDescent="0.2">
      <c r="A16289" s="94" t="s">
        <v>13075</v>
      </c>
      <c r="B16289" t="s">
        <v>24555</v>
      </c>
      <c r="C16289" t="s">
        <v>243</v>
      </c>
      <c r="D16289">
        <v>356.85</v>
      </c>
      <c r="E16289" t="s">
        <v>30879</v>
      </c>
    </row>
    <row r="16290" spans="1:5" hidden="1" x14ac:dyDescent="0.2">
      <c r="A16290" s="94" t="s">
        <v>13076</v>
      </c>
      <c r="B16290" t="s">
        <v>24556</v>
      </c>
      <c r="C16290" t="s">
        <v>243</v>
      </c>
      <c r="D16290">
        <v>391.95</v>
      </c>
      <c r="E16290" t="s">
        <v>30879</v>
      </c>
    </row>
    <row r="16291" spans="1:5" hidden="1" x14ac:dyDescent="0.2">
      <c r="A16291" s="94" t="s">
        <v>13077</v>
      </c>
      <c r="B16291" t="s">
        <v>24557</v>
      </c>
      <c r="C16291" t="s">
        <v>243</v>
      </c>
      <c r="D16291">
        <v>351</v>
      </c>
      <c r="E16291" t="s">
        <v>30879</v>
      </c>
    </row>
    <row r="16292" spans="1:5" hidden="1" x14ac:dyDescent="0.2">
      <c r="A16292" s="94" t="s">
        <v>13078</v>
      </c>
      <c r="B16292" t="s">
        <v>24558</v>
      </c>
      <c r="C16292" t="s">
        <v>243</v>
      </c>
      <c r="D16292">
        <v>315.89999999999998</v>
      </c>
      <c r="E16292" t="s">
        <v>30879</v>
      </c>
    </row>
    <row r="16293" spans="1:5" hidden="1" x14ac:dyDescent="0.2">
      <c r="A16293" s="94" t="s">
        <v>13079</v>
      </c>
      <c r="B16293" t="s">
        <v>24559</v>
      </c>
      <c r="C16293" t="s">
        <v>243</v>
      </c>
      <c r="D16293">
        <v>386.1</v>
      </c>
      <c r="E16293" t="s">
        <v>30879</v>
      </c>
    </row>
    <row r="16294" spans="1:5" hidden="1" x14ac:dyDescent="0.2">
      <c r="A16294" s="94" t="s">
        <v>13080</v>
      </c>
      <c r="B16294" t="s">
        <v>24560</v>
      </c>
      <c r="C16294" t="s">
        <v>243</v>
      </c>
      <c r="D16294">
        <v>351</v>
      </c>
      <c r="E16294" t="s">
        <v>30879</v>
      </c>
    </row>
    <row r="16295" spans="1:5" hidden="1" x14ac:dyDescent="0.2">
      <c r="A16295" s="94" t="s">
        <v>13081</v>
      </c>
      <c r="B16295" t="s">
        <v>24561</v>
      </c>
      <c r="C16295" t="s">
        <v>243</v>
      </c>
      <c r="D16295">
        <v>304.2</v>
      </c>
      <c r="E16295" t="s">
        <v>30879</v>
      </c>
    </row>
    <row r="16296" spans="1:5" hidden="1" x14ac:dyDescent="0.2">
      <c r="A16296" s="94" t="s">
        <v>13082</v>
      </c>
      <c r="B16296" t="s">
        <v>24562</v>
      </c>
      <c r="C16296" t="s">
        <v>243</v>
      </c>
      <c r="D16296">
        <v>427.05</v>
      </c>
      <c r="E16296" t="s">
        <v>30879</v>
      </c>
    </row>
    <row r="16297" spans="1:5" hidden="1" x14ac:dyDescent="0.2">
      <c r="A16297" s="94" t="s">
        <v>13083</v>
      </c>
      <c r="B16297" t="s">
        <v>24563</v>
      </c>
      <c r="C16297" t="s">
        <v>243</v>
      </c>
      <c r="D16297">
        <v>462.15</v>
      </c>
      <c r="E16297" t="s">
        <v>30879</v>
      </c>
    </row>
    <row r="16298" spans="1:5" hidden="1" x14ac:dyDescent="0.2">
      <c r="A16298" s="94" t="s">
        <v>5108</v>
      </c>
      <c r="B16298" t="s">
        <v>18740</v>
      </c>
      <c r="C16298" t="s">
        <v>243</v>
      </c>
      <c r="D16298">
        <v>528</v>
      </c>
      <c r="E16298" t="s">
        <v>30879</v>
      </c>
    </row>
    <row r="16299" spans="1:5" hidden="1" x14ac:dyDescent="0.2">
      <c r="A16299" s="94" t="s">
        <v>37753</v>
      </c>
      <c r="B16299" t="s">
        <v>37754</v>
      </c>
      <c r="C16299" t="s">
        <v>243</v>
      </c>
      <c r="D16299">
        <v>22.83</v>
      </c>
      <c r="E16299" t="s">
        <v>30879</v>
      </c>
    </row>
    <row r="16300" spans="1:5" hidden="1" x14ac:dyDescent="0.2">
      <c r="A16300" s="94" t="s">
        <v>4994</v>
      </c>
      <c r="B16300" t="s">
        <v>24564</v>
      </c>
      <c r="C16300" t="s">
        <v>243</v>
      </c>
      <c r="D16300">
        <v>313.5</v>
      </c>
      <c r="E16300" t="s">
        <v>30879</v>
      </c>
    </row>
    <row r="16301" spans="1:5" hidden="1" x14ac:dyDescent="0.2">
      <c r="A16301" s="94" t="s">
        <v>5109</v>
      </c>
      <c r="B16301" t="s">
        <v>24565</v>
      </c>
      <c r="C16301" t="s">
        <v>243</v>
      </c>
      <c r="D16301">
        <v>863.5</v>
      </c>
      <c r="E16301" t="s">
        <v>30879</v>
      </c>
    </row>
    <row r="16302" spans="1:5" hidden="1" x14ac:dyDescent="0.2">
      <c r="A16302" s="94" t="s">
        <v>5110</v>
      </c>
      <c r="B16302" t="s">
        <v>18741</v>
      </c>
      <c r="C16302" t="s">
        <v>243</v>
      </c>
      <c r="D16302">
        <v>918.5</v>
      </c>
      <c r="E16302" t="s">
        <v>30879</v>
      </c>
    </row>
    <row r="16303" spans="1:5" hidden="1" x14ac:dyDescent="0.2">
      <c r="A16303" s="94" t="s">
        <v>5111</v>
      </c>
      <c r="B16303" t="s">
        <v>24566</v>
      </c>
      <c r="C16303" t="s">
        <v>243</v>
      </c>
      <c r="D16303">
        <v>990</v>
      </c>
      <c r="E16303" t="s">
        <v>30879</v>
      </c>
    </row>
    <row r="16304" spans="1:5" hidden="1" x14ac:dyDescent="0.2">
      <c r="A16304" s="94" t="s">
        <v>5112</v>
      </c>
      <c r="B16304" t="s">
        <v>24567</v>
      </c>
      <c r="C16304" t="s">
        <v>243</v>
      </c>
      <c r="D16304" s="684">
        <v>1045</v>
      </c>
      <c r="E16304" t="s">
        <v>30879</v>
      </c>
    </row>
    <row r="16305" spans="1:5" hidden="1" x14ac:dyDescent="0.2">
      <c r="A16305" s="94" t="s">
        <v>3212</v>
      </c>
      <c r="B16305" t="s">
        <v>18742</v>
      </c>
      <c r="C16305" t="s">
        <v>243</v>
      </c>
      <c r="D16305">
        <v>291.5</v>
      </c>
      <c r="E16305" t="s">
        <v>30879</v>
      </c>
    </row>
    <row r="16306" spans="1:5" hidden="1" x14ac:dyDescent="0.2">
      <c r="A16306" s="94" t="s">
        <v>3213</v>
      </c>
      <c r="B16306" t="s">
        <v>18743</v>
      </c>
      <c r="C16306" t="s">
        <v>243</v>
      </c>
      <c r="D16306">
        <v>291.5</v>
      </c>
      <c r="E16306" t="s">
        <v>30879</v>
      </c>
    </row>
    <row r="16307" spans="1:5" hidden="1" x14ac:dyDescent="0.2">
      <c r="A16307" s="94" t="s">
        <v>5113</v>
      </c>
      <c r="B16307" t="s">
        <v>24568</v>
      </c>
      <c r="C16307" t="s">
        <v>243</v>
      </c>
      <c r="D16307">
        <v>863.5</v>
      </c>
      <c r="E16307" t="s">
        <v>30879</v>
      </c>
    </row>
    <row r="16308" spans="1:5" hidden="1" x14ac:dyDescent="0.2">
      <c r="A16308" s="94" t="s">
        <v>5114</v>
      </c>
      <c r="B16308" t="s">
        <v>24569</v>
      </c>
      <c r="C16308" t="s">
        <v>243</v>
      </c>
      <c r="D16308">
        <v>918.5</v>
      </c>
      <c r="E16308" t="s">
        <v>30879</v>
      </c>
    </row>
    <row r="16309" spans="1:5" hidden="1" x14ac:dyDescent="0.2">
      <c r="A16309" s="94" t="s">
        <v>5115</v>
      </c>
      <c r="B16309" t="s">
        <v>24570</v>
      </c>
      <c r="C16309" t="s">
        <v>243</v>
      </c>
      <c r="D16309">
        <v>951.5</v>
      </c>
      <c r="E16309" t="s">
        <v>30879</v>
      </c>
    </row>
    <row r="16310" spans="1:5" hidden="1" x14ac:dyDescent="0.2">
      <c r="A16310" s="94" t="s">
        <v>5116</v>
      </c>
      <c r="B16310" t="s">
        <v>18744</v>
      </c>
      <c r="C16310" t="s">
        <v>243</v>
      </c>
      <c r="D16310" s="684">
        <v>1006.5</v>
      </c>
      <c r="E16310" t="s">
        <v>30879</v>
      </c>
    </row>
    <row r="16311" spans="1:5" hidden="1" x14ac:dyDescent="0.2">
      <c r="A16311" s="94" t="s">
        <v>5117</v>
      </c>
      <c r="B16311" t="s">
        <v>24571</v>
      </c>
      <c r="C16311" t="s">
        <v>243</v>
      </c>
      <c r="D16311" s="684">
        <v>1017.5</v>
      </c>
      <c r="E16311" t="s">
        <v>30879</v>
      </c>
    </row>
    <row r="16312" spans="1:5" hidden="1" x14ac:dyDescent="0.2">
      <c r="A16312" s="94" t="s">
        <v>5118</v>
      </c>
      <c r="B16312" t="s">
        <v>24572</v>
      </c>
      <c r="C16312" t="s">
        <v>243</v>
      </c>
      <c r="D16312" s="684">
        <v>1094.5</v>
      </c>
      <c r="E16312" t="s">
        <v>30879</v>
      </c>
    </row>
    <row r="16313" spans="1:5" hidden="1" x14ac:dyDescent="0.2">
      <c r="A16313" s="94" t="s">
        <v>5119</v>
      </c>
      <c r="B16313" t="s">
        <v>24573</v>
      </c>
      <c r="C16313" t="s">
        <v>243</v>
      </c>
      <c r="D16313" s="684">
        <v>1144</v>
      </c>
      <c r="E16313" t="s">
        <v>30879</v>
      </c>
    </row>
    <row r="16314" spans="1:5" hidden="1" x14ac:dyDescent="0.2">
      <c r="A16314" s="94" t="s">
        <v>5120</v>
      </c>
      <c r="B16314" t="s">
        <v>24574</v>
      </c>
      <c r="C16314" t="s">
        <v>243</v>
      </c>
      <c r="D16314" s="684">
        <v>1221</v>
      </c>
      <c r="E16314" t="s">
        <v>30879</v>
      </c>
    </row>
    <row r="16315" spans="1:5" hidden="1" x14ac:dyDescent="0.2">
      <c r="A16315" s="94" t="s">
        <v>5121</v>
      </c>
      <c r="B16315" t="s">
        <v>24575</v>
      </c>
      <c r="C16315" t="s">
        <v>243</v>
      </c>
      <c r="D16315">
        <v>880</v>
      </c>
      <c r="E16315" t="s">
        <v>30879</v>
      </c>
    </row>
    <row r="16316" spans="1:5" hidden="1" x14ac:dyDescent="0.2">
      <c r="A16316" s="94" t="s">
        <v>5122</v>
      </c>
      <c r="B16316" t="s">
        <v>24576</v>
      </c>
      <c r="C16316" t="s">
        <v>243</v>
      </c>
      <c r="D16316">
        <v>935</v>
      </c>
      <c r="E16316" t="s">
        <v>30879</v>
      </c>
    </row>
    <row r="16317" spans="1:5" hidden="1" x14ac:dyDescent="0.2">
      <c r="A16317" s="94" t="s">
        <v>5123</v>
      </c>
      <c r="B16317" t="s">
        <v>24577</v>
      </c>
      <c r="C16317" t="s">
        <v>243</v>
      </c>
      <c r="D16317" s="684">
        <v>1006.5</v>
      </c>
      <c r="E16317" t="s">
        <v>30879</v>
      </c>
    </row>
    <row r="16318" spans="1:5" hidden="1" x14ac:dyDescent="0.2">
      <c r="A16318" s="94" t="s">
        <v>5124</v>
      </c>
      <c r="B16318" t="s">
        <v>24578</v>
      </c>
      <c r="C16318" t="s">
        <v>243</v>
      </c>
      <c r="D16318" s="684">
        <v>1061.5</v>
      </c>
      <c r="E16318" t="s">
        <v>30879</v>
      </c>
    </row>
    <row r="16319" spans="1:5" hidden="1" x14ac:dyDescent="0.2">
      <c r="A16319" s="94" t="s">
        <v>1304</v>
      </c>
      <c r="B16319" t="s">
        <v>24579</v>
      </c>
      <c r="C16319" t="s">
        <v>243</v>
      </c>
      <c r="D16319">
        <v>302.5</v>
      </c>
      <c r="E16319" t="s">
        <v>30879</v>
      </c>
    </row>
    <row r="16320" spans="1:5" hidden="1" x14ac:dyDescent="0.2">
      <c r="A16320" s="94" t="s">
        <v>3214</v>
      </c>
      <c r="B16320" t="s">
        <v>24580</v>
      </c>
      <c r="C16320" t="s">
        <v>243</v>
      </c>
      <c r="D16320">
        <v>726</v>
      </c>
      <c r="E16320" t="s">
        <v>30879</v>
      </c>
    </row>
    <row r="16321" spans="1:5" hidden="1" x14ac:dyDescent="0.2">
      <c r="A16321" s="94" t="s">
        <v>3215</v>
      </c>
      <c r="B16321" t="s">
        <v>24581</v>
      </c>
      <c r="C16321" t="s">
        <v>243</v>
      </c>
      <c r="D16321">
        <v>803</v>
      </c>
      <c r="E16321" t="s">
        <v>30879</v>
      </c>
    </row>
    <row r="16322" spans="1:5" hidden="1" x14ac:dyDescent="0.2">
      <c r="A16322" s="94" t="s">
        <v>3216</v>
      </c>
      <c r="B16322" t="s">
        <v>24582</v>
      </c>
      <c r="C16322" t="s">
        <v>243</v>
      </c>
      <c r="D16322">
        <v>852.5</v>
      </c>
      <c r="E16322" t="s">
        <v>30879</v>
      </c>
    </row>
    <row r="16323" spans="1:5" hidden="1" x14ac:dyDescent="0.2">
      <c r="A16323" s="94" t="s">
        <v>3217</v>
      </c>
      <c r="B16323" t="s">
        <v>24583</v>
      </c>
      <c r="C16323" t="s">
        <v>243</v>
      </c>
      <c r="D16323">
        <v>929.5</v>
      </c>
      <c r="E16323" t="s">
        <v>30879</v>
      </c>
    </row>
    <row r="16324" spans="1:5" hidden="1" x14ac:dyDescent="0.2">
      <c r="A16324" s="94" t="s">
        <v>1614</v>
      </c>
      <c r="B16324" t="s">
        <v>18745</v>
      </c>
      <c r="C16324" t="s">
        <v>243</v>
      </c>
      <c r="D16324">
        <v>335.5</v>
      </c>
      <c r="E16324" t="s">
        <v>30879</v>
      </c>
    </row>
    <row r="16325" spans="1:5" hidden="1" x14ac:dyDescent="0.2">
      <c r="A16325" s="94" t="s">
        <v>41973</v>
      </c>
      <c r="B16325" t="s">
        <v>41974</v>
      </c>
      <c r="C16325" t="s">
        <v>243</v>
      </c>
      <c r="D16325">
        <v>147.24</v>
      </c>
      <c r="E16325" t="s">
        <v>30879</v>
      </c>
    </row>
    <row r="16326" spans="1:5" hidden="1" x14ac:dyDescent="0.2">
      <c r="A16326" s="94" t="s">
        <v>18746</v>
      </c>
      <c r="B16326" t="s">
        <v>18747</v>
      </c>
      <c r="C16326" t="s">
        <v>243</v>
      </c>
      <c r="D16326">
        <v>164.71</v>
      </c>
      <c r="E16326" t="s">
        <v>30879</v>
      </c>
    </row>
    <row r="16327" spans="1:5" hidden="1" x14ac:dyDescent="0.2">
      <c r="A16327" s="94" t="s">
        <v>3218</v>
      </c>
      <c r="B16327" t="s">
        <v>18748</v>
      </c>
      <c r="C16327" t="s">
        <v>243</v>
      </c>
      <c r="D16327">
        <v>451</v>
      </c>
      <c r="E16327" t="s">
        <v>30879</v>
      </c>
    </row>
    <row r="16328" spans="1:5" hidden="1" x14ac:dyDescent="0.2">
      <c r="A16328" s="94" t="s">
        <v>2688</v>
      </c>
      <c r="B16328" t="s">
        <v>24584</v>
      </c>
      <c r="C16328" t="s">
        <v>243</v>
      </c>
      <c r="D16328">
        <v>264</v>
      </c>
      <c r="E16328" t="s">
        <v>30879</v>
      </c>
    </row>
    <row r="16329" spans="1:5" hidden="1" x14ac:dyDescent="0.2">
      <c r="A16329" s="94" t="s">
        <v>3219</v>
      </c>
      <c r="B16329" t="s">
        <v>24585</v>
      </c>
      <c r="C16329" t="s">
        <v>243</v>
      </c>
      <c r="D16329">
        <v>390.5</v>
      </c>
      <c r="E16329" t="s">
        <v>30879</v>
      </c>
    </row>
    <row r="16330" spans="1:5" hidden="1" x14ac:dyDescent="0.2">
      <c r="A16330" s="94" t="s">
        <v>4351</v>
      </c>
      <c r="B16330" t="s">
        <v>18749</v>
      </c>
      <c r="C16330" t="s">
        <v>243</v>
      </c>
      <c r="D16330">
        <v>396</v>
      </c>
      <c r="E16330" t="s">
        <v>30879</v>
      </c>
    </row>
    <row r="16331" spans="1:5" hidden="1" x14ac:dyDescent="0.2">
      <c r="A16331" s="94" t="s">
        <v>4352</v>
      </c>
      <c r="B16331" t="s">
        <v>18750</v>
      </c>
      <c r="C16331" t="s">
        <v>243</v>
      </c>
      <c r="D16331">
        <v>456.5</v>
      </c>
      <c r="E16331" t="s">
        <v>30879</v>
      </c>
    </row>
    <row r="16332" spans="1:5" hidden="1" x14ac:dyDescent="0.2">
      <c r="A16332" s="94" t="s">
        <v>4995</v>
      </c>
      <c r="B16332" t="s">
        <v>24586</v>
      </c>
      <c r="C16332" t="s">
        <v>243</v>
      </c>
      <c r="D16332">
        <v>572</v>
      </c>
      <c r="E16332" t="s">
        <v>30879</v>
      </c>
    </row>
    <row r="16333" spans="1:5" hidden="1" x14ac:dyDescent="0.2">
      <c r="A16333" s="94" t="s">
        <v>4353</v>
      </c>
      <c r="B16333" t="s">
        <v>24587</v>
      </c>
      <c r="C16333" t="s">
        <v>243</v>
      </c>
      <c r="D16333">
        <v>264</v>
      </c>
      <c r="E16333" t="s">
        <v>30879</v>
      </c>
    </row>
    <row r="16334" spans="1:5" hidden="1" x14ac:dyDescent="0.2">
      <c r="A16334" s="94" t="s">
        <v>4354</v>
      </c>
      <c r="B16334" t="s">
        <v>24588</v>
      </c>
      <c r="C16334" t="s">
        <v>243</v>
      </c>
      <c r="D16334">
        <v>264</v>
      </c>
      <c r="E16334" t="s">
        <v>30879</v>
      </c>
    </row>
    <row r="16335" spans="1:5" hidden="1" x14ac:dyDescent="0.2">
      <c r="A16335" s="94" t="s">
        <v>3278</v>
      </c>
      <c r="B16335" t="s">
        <v>18751</v>
      </c>
      <c r="C16335" t="s">
        <v>243</v>
      </c>
      <c r="D16335">
        <v>198</v>
      </c>
      <c r="E16335" t="s">
        <v>30879</v>
      </c>
    </row>
    <row r="16336" spans="1:5" hidden="1" x14ac:dyDescent="0.2">
      <c r="A16336" s="94" t="s">
        <v>5125</v>
      </c>
      <c r="B16336" t="s">
        <v>18752</v>
      </c>
      <c r="C16336" t="s">
        <v>243</v>
      </c>
      <c r="D16336">
        <v>313.5</v>
      </c>
      <c r="E16336" t="s">
        <v>30879</v>
      </c>
    </row>
    <row r="16337" spans="1:5" hidden="1" x14ac:dyDescent="0.2">
      <c r="A16337" s="94" t="s">
        <v>784</v>
      </c>
      <c r="B16337" t="s">
        <v>18753</v>
      </c>
      <c r="C16337" t="s">
        <v>243</v>
      </c>
      <c r="D16337">
        <v>181.5</v>
      </c>
      <c r="E16337" t="s">
        <v>30879</v>
      </c>
    </row>
    <row r="16338" spans="1:5" hidden="1" x14ac:dyDescent="0.2">
      <c r="A16338" s="94" t="s">
        <v>785</v>
      </c>
      <c r="B16338" t="s">
        <v>18754</v>
      </c>
      <c r="C16338" t="s">
        <v>243</v>
      </c>
      <c r="D16338">
        <v>181.5</v>
      </c>
      <c r="E16338" t="s">
        <v>30879</v>
      </c>
    </row>
    <row r="16339" spans="1:5" hidden="1" x14ac:dyDescent="0.2">
      <c r="A16339" s="94" t="s">
        <v>13084</v>
      </c>
      <c r="B16339" t="s">
        <v>24589</v>
      </c>
      <c r="C16339" t="s">
        <v>243</v>
      </c>
      <c r="D16339">
        <v>315.89999999999998</v>
      </c>
      <c r="E16339" t="s">
        <v>30879</v>
      </c>
    </row>
    <row r="16340" spans="1:5" hidden="1" x14ac:dyDescent="0.2">
      <c r="A16340" s="94" t="s">
        <v>4996</v>
      </c>
      <c r="B16340" t="s">
        <v>18755</v>
      </c>
      <c r="C16340" t="s">
        <v>243</v>
      </c>
      <c r="D16340">
        <v>297</v>
      </c>
      <c r="E16340" t="s">
        <v>30879</v>
      </c>
    </row>
    <row r="16341" spans="1:5" hidden="1" x14ac:dyDescent="0.2">
      <c r="A16341" s="94" t="s">
        <v>4355</v>
      </c>
      <c r="B16341" t="s">
        <v>24590</v>
      </c>
      <c r="C16341" t="s">
        <v>243</v>
      </c>
      <c r="D16341" s="684">
        <v>1798.5</v>
      </c>
      <c r="E16341" t="s">
        <v>30879</v>
      </c>
    </row>
    <row r="16342" spans="1:5" hidden="1" x14ac:dyDescent="0.2">
      <c r="A16342" s="94" t="s">
        <v>4356</v>
      </c>
      <c r="B16342" t="s">
        <v>18756</v>
      </c>
      <c r="C16342" t="s">
        <v>243</v>
      </c>
      <c r="D16342" s="684">
        <v>1870</v>
      </c>
      <c r="E16342" t="s">
        <v>30879</v>
      </c>
    </row>
    <row r="16343" spans="1:5" hidden="1" x14ac:dyDescent="0.2">
      <c r="A16343" s="94" t="s">
        <v>518</v>
      </c>
      <c r="B16343" t="s">
        <v>18757</v>
      </c>
      <c r="C16343" t="s">
        <v>243</v>
      </c>
      <c r="D16343">
        <v>203.5</v>
      </c>
      <c r="E16343" t="s">
        <v>30879</v>
      </c>
    </row>
    <row r="16344" spans="1:5" hidden="1" x14ac:dyDescent="0.2">
      <c r="A16344" s="94" t="s">
        <v>4357</v>
      </c>
      <c r="B16344" t="s">
        <v>18758</v>
      </c>
      <c r="C16344" t="s">
        <v>243</v>
      </c>
      <c r="D16344">
        <v>566.5</v>
      </c>
      <c r="E16344" t="s">
        <v>30879</v>
      </c>
    </row>
    <row r="16345" spans="1:5" hidden="1" x14ac:dyDescent="0.2">
      <c r="A16345" s="94" t="s">
        <v>4358</v>
      </c>
      <c r="B16345" t="s">
        <v>18759</v>
      </c>
      <c r="C16345" t="s">
        <v>243</v>
      </c>
      <c r="D16345">
        <v>500.5</v>
      </c>
      <c r="E16345" t="s">
        <v>30879</v>
      </c>
    </row>
    <row r="16346" spans="1:5" hidden="1" x14ac:dyDescent="0.2">
      <c r="A16346" s="94" t="s">
        <v>24591</v>
      </c>
      <c r="B16346" t="s">
        <v>24592</v>
      </c>
      <c r="C16346" t="s">
        <v>243</v>
      </c>
      <c r="D16346">
        <v>511.5</v>
      </c>
      <c r="E16346" t="s">
        <v>30879</v>
      </c>
    </row>
    <row r="16347" spans="1:5" hidden="1" x14ac:dyDescent="0.2">
      <c r="A16347" s="94" t="s">
        <v>4359</v>
      </c>
      <c r="B16347" t="s">
        <v>18760</v>
      </c>
      <c r="C16347" t="s">
        <v>243</v>
      </c>
      <c r="D16347">
        <v>445.5</v>
      </c>
      <c r="E16347" t="s">
        <v>30879</v>
      </c>
    </row>
    <row r="16348" spans="1:5" hidden="1" x14ac:dyDescent="0.2">
      <c r="A16348" s="94" t="s">
        <v>4360</v>
      </c>
      <c r="B16348" t="s">
        <v>41975</v>
      </c>
      <c r="C16348" t="s">
        <v>243</v>
      </c>
      <c r="D16348">
        <v>918.5</v>
      </c>
      <c r="E16348" t="s">
        <v>30879</v>
      </c>
    </row>
    <row r="16349" spans="1:5" hidden="1" x14ac:dyDescent="0.2">
      <c r="A16349" s="94" t="s">
        <v>4361</v>
      </c>
      <c r="B16349" t="s">
        <v>24593</v>
      </c>
      <c r="C16349" t="s">
        <v>243</v>
      </c>
      <c r="D16349">
        <v>995.5</v>
      </c>
      <c r="E16349" t="s">
        <v>30879</v>
      </c>
    </row>
    <row r="16350" spans="1:5" hidden="1" x14ac:dyDescent="0.2">
      <c r="A16350" s="94" t="s">
        <v>4362</v>
      </c>
      <c r="B16350" t="s">
        <v>24594</v>
      </c>
      <c r="C16350" t="s">
        <v>243</v>
      </c>
      <c r="D16350">
        <v>852.5</v>
      </c>
      <c r="E16350" t="s">
        <v>30879</v>
      </c>
    </row>
    <row r="16351" spans="1:5" hidden="1" x14ac:dyDescent="0.2">
      <c r="A16351" s="94" t="s">
        <v>4363</v>
      </c>
      <c r="B16351" t="s">
        <v>24595</v>
      </c>
      <c r="C16351" t="s">
        <v>243</v>
      </c>
      <c r="D16351">
        <v>929.5</v>
      </c>
      <c r="E16351" t="s">
        <v>30879</v>
      </c>
    </row>
    <row r="16352" spans="1:5" hidden="1" x14ac:dyDescent="0.2">
      <c r="A16352" s="94" t="s">
        <v>4364</v>
      </c>
      <c r="B16352" t="s">
        <v>24596</v>
      </c>
      <c r="C16352" t="s">
        <v>243</v>
      </c>
      <c r="D16352">
        <v>264</v>
      </c>
      <c r="E16352" t="s">
        <v>30879</v>
      </c>
    </row>
    <row r="16353" spans="1:5" hidden="1" x14ac:dyDescent="0.2">
      <c r="A16353" s="94" t="s">
        <v>4997</v>
      </c>
      <c r="B16353" t="s">
        <v>24597</v>
      </c>
      <c r="C16353" t="s">
        <v>243</v>
      </c>
      <c r="D16353">
        <v>264</v>
      </c>
      <c r="E16353" t="s">
        <v>30879</v>
      </c>
    </row>
    <row r="16354" spans="1:5" hidden="1" x14ac:dyDescent="0.2">
      <c r="A16354" s="94" t="s">
        <v>4365</v>
      </c>
      <c r="B16354" t="s">
        <v>24598</v>
      </c>
      <c r="C16354" t="s">
        <v>243</v>
      </c>
      <c r="D16354">
        <v>264</v>
      </c>
      <c r="E16354" t="s">
        <v>30879</v>
      </c>
    </row>
    <row r="16355" spans="1:5" hidden="1" x14ac:dyDescent="0.2">
      <c r="A16355" s="94" t="s">
        <v>4366</v>
      </c>
      <c r="B16355" t="s">
        <v>24599</v>
      </c>
      <c r="C16355" t="s">
        <v>243</v>
      </c>
      <c r="D16355">
        <v>352</v>
      </c>
      <c r="E16355" t="s">
        <v>30879</v>
      </c>
    </row>
    <row r="16356" spans="1:5" hidden="1" x14ac:dyDescent="0.2">
      <c r="A16356" s="94" t="s">
        <v>884</v>
      </c>
      <c r="B16356" t="s">
        <v>41976</v>
      </c>
      <c r="C16356" t="s">
        <v>243</v>
      </c>
      <c r="D16356">
        <v>572</v>
      </c>
      <c r="E16356" t="s">
        <v>30879</v>
      </c>
    </row>
    <row r="16357" spans="1:5" hidden="1" x14ac:dyDescent="0.2">
      <c r="A16357" s="94" t="s">
        <v>885</v>
      </c>
      <c r="B16357" t="s">
        <v>41978</v>
      </c>
      <c r="C16357" t="s">
        <v>243</v>
      </c>
      <c r="D16357">
        <v>627</v>
      </c>
      <c r="E16357" t="s">
        <v>30879</v>
      </c>
    </row>
    <row r="16358" spans="1:5" hidden="1" x14ac:dyDescent="0.2">
      <c r="A16358" s="94" t="s">
        <v>1033</v>
      </c>
      <c r="B16358" t="s">
        <v>24600</v>
      </c>
      <c r="C16358" t="s">
        <v>243</v>
      </c>
      <c r="D16358">
        <v>660</v>
      </c>
      <c r="E16358" t="s">
        <v>30879</v>
      </c>
    </row>
    <row r="16359" spans="1:5" hidden="1" x14ac:dyDescent="0.2">
      <c r="A16359" s="94" t="s">
        <v>1034</v>
      </c>
      <c r="B16359" t="s">
        <v>24601</v>
      </c>
      <c r="C16359" t="s">
        <v>243</v>
      </c>
      <c r="D16359">
        <v>715</v>
      </c>
      <c r="E16359" t="s">
        <v>30879</v>
      </c>
    </row>
    <row r="16360" spans="1:5" hidden="1" x14ac:dyDescent="0.2">
      <c r="A16360" s="94" t="s">
        <v>795</v>
      </c>
      <c r="B16360" t="s">
        <v>41977</v>
      </c>
      <c r="C16360" t="s">
        <v>243</v>
      </c>
      <c r="D16360">
        <v>572</v>
      </c>
      <c r="E16360" t="s">
        <v>30879</v>
      </c>
    </row>
    <row r="16361" spans="1:5" hidden="1" x14ac:dyDescent="0.2">
      <c r="A16361" s="94" t="s">
        <v>796</v>
      </c>
      <c r="B16361" t="s">
        <v>41979</v>
      </c>
      <c r="C16361" t="s">
        <v>243</v>
      </c>
      <c r="D16361">
        <v>627</v>
      </c>
      <c r="E16361" t="s">
        <v>30879</v>
      </c>
    </row>
    <row r="16362" spans="1:5" hidden="1" x14ac:dyDescent="0.2">
      <c r="A16362" s="94" t="s">
        <v>737</v>
      </c>
      <c r="B16362" t="s">
        <v>24602</v>
      </c>
      <c r="C16362" t="s">
        <v>243</v>
      </c>
      <c r="D16362">
        <v>698.5</v>
      </c>
      <c r="E16362" t="s">
        <v>30879</v>
      </c>
    </row>
    <row r="16363" spans="1:5" hidden="1" x14ac:dyDescent="0.2">
      <c r="A16363" s="94" t="s">
        <v>738</v>
      </c>
      <c r="B16363" t="s">
        <v>24603</v>
      </c>
      <c r="C16363" t="s">
        <v>243</v>
      </c>
      <c r="D16363">
        <v>753.5</v>
      </c>
      <c r="E16363" t="s">
        <v>30879</v>
      </c>
    </row>
    <row r="16364" spans="1:5" hidden="1" x14ac:dyDescent="0.2">
      <c r="A16364" s="94" t="s">
        <v>4367</v>
      </c>
      <c r="B16364" t="s">
        <v>24604</v>
      </c>
      <c r="C16364" t="s">
        <v>243</v>
      </c>
      <c r="D16364">
        <v>187</v>
      </c>
      <c r="E16364" t="s">
        <v>30879</v>
      </c>
    </row>
    <row r="16365" spans="1:5" hidden="1" x14ac:dyDescent="0.2">
      <c r="A16365" s="94" t="s">
        <v>3220</v>
      </c>
      <c r="B16365" t="s">
        <v>24605</v>
      </c>
      <c r="C16365" t="s">
        <v>243</v>
      </c>
      <c r="D16365">
        <v>242</v>
      </c>
      <c r="E16365" t="s">
        <v>30879</v>
      </c>
    </row>
    <row r="16366" spans="1:5" hidden="1" x14ac:dyDescent="0.2">
      <c r="A16366" s="94" t="s">
        <v>3221</v>
      </c>
      <c r="B16366" t="s">
        <v>24606</v>
      </c>
      <c r="C16366" t="s">
        <v>243</v>
      </c>
      <c r="D16366">
        <v>242</v>
      </c>
      <c r="E16366" t="s">
        <v>30879</v>
      </c>
    </row>
    <row r="16367" spans="1:5" hidden="1" x14ac:dyDescent="0.2">
      <c r="A16367" s="94" t="s">
        <v>3222</v>
      </c>
      <c r="B16367" t="s">
        <v>24607</v>
      </c>
      <c r="C16367" t="s">
        <v>243</v>
      </c>
      <c r="D16367">
        <v>330</v>
      </c>
      <c r="E16367" t="s">
        <v>30879</v>
      </c>
    </row>
    <row r="16368" spans="1:5" hidden="1" x14ac:dyDescent="0.2">
      <c r="A16368" s="94" t="s">
        <v>3223</v>
      </c>
      <c r="B16368" t="s">
        <v>24608</v>
      </c>
      <c r="C16368" t="s">
        <v>243</v>
      </c>
      <c r="D16368">
        <v>368.5</v>
      </c>
      <c r="E16368" t="s">
        <v>30879</v>
      </c>
    </row>
    <row r="16369" spans="1:5" hidden="1" x14ac:dyDescent="0.2">
      <c r="A16369" s="94" t="s">
        <v>3224</v>
      </c>
      <c r="B16369" t="s">
        <v>18761</v>
      </c>
      <c r="C16369" t="s">
        <v>243</v>
      </c>
      <c r="D16369">
        <v>495</v>
      </c>
      <c r="E16369" t="s">
        <v>30879</v>
      </c>
    </row>
    <row r="16370" spans="1:5" hidden="1" x14ac:dyDescent="0.2">
      <c r="A16370" s="94" t="s">
        <v>18762</v>
      </c>
      <c r="B16370" t="s">
        <v>18763</v>
      </c>
      <c r="C16370" t="s">
        <v>1031</v>
      </c>
      <c r="D16370">
        <v>23.53</v>
      </c>
      <c r="E16370" t="s">
        <v>30879</v>
      </c>
    </row>
    <row r="16371" spans="1:5" hidden="1" x14ac:dyDescent="0.2">
      <c r="A16371" s="94" t="s">
        <v>13085</v>
      </c>
      <c r="B16371" t="s">
        <v>24609</v>
      </c>
      <c r="C16371" t="s">
        <v>243</v>
      </c>
      <c r="D16371">
        <v>11.7</v>
      </c>
      <c r="E16371" t="s">
        <v>30879</v>
      </c>
    </row>
    <row r="16372" spans="1:5" hidden="1" x14ac:dyDescent="0.2">
      <c r="A16372" s="94" t="s">
        <v>13086</v>
      </c>
      <c r="B16372" t="s">
        <v>24610</v>
      </c>
      <c r="C16372" t="s">
        <v>243</v>
      </c>
      <c r="D16372">
        <v>11.7</v>
      </c>
      <c r="E16372" t="s">
        <v>30879</v>
      </c>
    </row>
    <row r="16373" spans="1:5" hidden="1" x14ac:dyDescent="0.2">
      <c r="A16373" s="94" t="s">
        <v>13087</v>
      </c>
      <c r="B16373" t="s">
        <v>24611</v>
      </c>
      <c r="C16373" t="s">
        <v>243</v>
      </c>
      <c r="D16373">
        <v>11.7</v>
      </c>
      <c r="E16373" t="s">
        <v>30879</v>
      </c>
    </row>
    <row r="16374" spans="1:5" hidden="1" x14ac:dyDescent="0.2">
      <c r="A16374" s="94" t="s">
        <v>13088</v>
      </c>
      <c r="B16374" t="s">
        <v>24612</v>
      </c>
      <c r="C16374" t="s">
        <v>243</v>
      </c>
      <c r="D16374">
        <v>21.06</v>
      </c>
      <c r="E16374" t="s">
        <v>30879</v>
      </c>
    </row>
    <row r="16375" spans="1:5" hidden="1" x14ac:dyDescent="0.2">
      <c r="A16375" s="94" t="s">
        <v>13089</v>
      </c>
      <c r="B16375" t="s">
        <v>24613</v>
      </c>
      <c r="C16375" t="s">
        <v>243</v>
      </c>
      <c r="D16375">
        <v>21.06</v>
      </c>
      <c r="E16375" t="s">
        <v>30879</v>
      </c>
    </row>
    <row r="16376" spans="1:5" hidden="1" x14ac:dyDescent="0.2">
      <c r="A16376" s="94" t="s">
        <v>13090</v>
      </c>
      <c r="B16376" t="s">
        <v>24614</v>
      </c>
      <c r="C16376" t="s">
        <v>243</v>
      </c>
      <c r="D16376">
        <v>21.06</v>
      </c>
      <c r="E16376" t="s">
        <v>30879</v>
      </c>
    </row>
    <row r="16377" spans="1:5" hidden="1" x14ac:dyDescent="0.2">
      <c r="A16377" s="94" t="s">
        <v>13091</v>
      </c>
      <c r="B16377" t="s">
        <v>24615</v>
      </c>
      <c r="C16377" t="s">
        <v>243</v>
      </c>
      <c r="D16377">
        <v>7.02</v>
      </c>
      <c r="E16377" t="s">
        <v>30879</v>
      </c>
    </row>
    <row r="16378" spans="1:5" hidden="1" x14ac:dyDescent="0.2">
      <c r="A16378" s="94" t="s">
        <v>13092</v>
      </c>
      <c r="B16378" t="s">
        <v>24616</v>
      </c>
      <c r="C16378" t="s">
        <v>243</v>
      </c>
      <c r="D16378">
        <v>7.02</v>
      </c>
      <c r="E16378" t="s">
        <v>30879</v>
      </c>
    </row>
    <row r="16379" spans="1:5" hidden="1" x14ac:dyDescent="0.2">
      <c r="A16379" s="94" t="s">
        <v>13093</v>
      </c>
      <c r="B16379" t="s">
        <v>24617</v>
      </c>
      <c r="C16379" t="s">
        <v>243</v>
      </c>
      <c r="D16379">
        <v>7.02</v>
      </c>
      <c r="E16379" t="s">
        <v>30879</v>
      </c>
    </row>
    <row r="16380" spans="1:5" hidden="1" x14ac:dyDescent="0.2">
      <c r="A16380" s="94" t="s">
        <v>3676</v>
      </c>
      <c r="B16380" t="s">
        <v>18764</v>
      </c>
      <c r="C16380" t="s">
        <v>243</v>
      </c>
      <c r="D16380" s="684">
        <v>1672</v>
      </c>
      <c r="E16380" t="s">
        <v>30879</v>
      </c>
    </row>
    <row r="16381" spans="1:5" hidden="1" x14ac:dyDescent="0.2">
      <c r="A16381" s="94" t="s">
        <v>1352</v>
      </c>
      <c r="B16381" t="s">
        <v>24618</v>
      </c>
      <c r="C16381" t="s">
        <v>243</v>
      </c>
      <c r="D16381">
        <v>847</v>
      </c>
      <c r="E16381" t="s">
        <v>30879</v>
      </c>
    </row>
    <row r="16382" spans="1:5" hidden="1" x14ac:dyDescent="0.2">
      <c r="A16382" s="94" t="s">
        <v>1353</v>
      </c>
      <c r="B16382" t="s">
        <v>24619</v>
      </c>
      <c r="C16382" t="s">
        <v>243</v>
      </c>
      <c r="D16382">
        <v>924</v>
      </c>
      <c r="E16382" t="s">
        <v>30879</v>
      </c>
    </row>
    <row r="16383" spans="1:5" hidden="1" x14ac:dyDescent="0.2">
      <c r="A16383" s="94" t="s">
        <v>1843</v>
      </c>
      <c r="B16383" t="s">
        <v>24620</v>
      </c>
      <c r="C16383" t="s">
        <v>243</v>
      </c>
      <c r="D16383">
        <v>847</v>
      </c>
      <c r="E16383" t="s">
        <v>30879</v>
      </c>
    </row>
    <row r="16384" spans="1:5" hidden="1" x14ac:dyDescent="0.2">
      <c r="A16384" s="94" t="s">
        <v>1844</v>
      </c>
      <c r="B16384" t="s">
        <v>18765</v>
      </c>
      <c r="C16384" t="s">
        <v>243</v>
      </c>
      <c r="D16384">
        <v>924</v>
      </c>
      <c r="E16384" t="s">
        <v>30879</v>
      </c>
    </row>
    <row r="16385" spans="1:5" hidden="1" x14ac:dyDescent="0.2">
      <c r="A16385" s="94" t="s">
        <v>18766</v>
      </c>
      <c r="B16385" t="s">
        <v>18767</v>
      </c>
      <c r="C16385" t="s">
        <v>243</v>
      </c>
      <c r="D16385">
        <v>11.77</v>
      </c>
      <c r="E16385" t="s">
        <v>30879</v>
      </c>
    </row>
    <row r="16386" spans="1:5" hidden="1" x14ac:dyDescent="0.2">
      <c r="A16386" s="94" t="s">
        <v>4368</v>
      </c>
      <c r="B16386" t="s">
        <v>24621</v>
      </c>
      <c r="C16386" t="s">
        <v>243</v>
      </c>
      <c r="D16386">
        <v>352</v>
      </c>
      <c r="E16386" t="s">
        <v>30879</v>
      </c>
    </row>
    <row r="16387" spans="1:5" hidden="1" x14ac:dyDescent="0.2">
      <c r="A16387" s="94" t="s">
        <v>4369</v>
      </c>
      <c r="B16387" t="s">
        <v>24622</v>
      </c>
      <c r="C16387" t="s">
        <v>243</v>
      </c>
      <c r="D16387">
        <v>319</v>
      </c>
      <c r="E16387" t="s">
        <v>30879</v>
      </c>
    </row>
    <row r="16388" spans="1:5" hidden="1" x14ac:dyDescent="0.2">
      <c r="A16388" s="94" t="s">
        <v>4370</v>
      </c>
      <c r="B16388" t="s">
        <v>24623</v>
      </c>
      <c r="C16388" t="s">
        <v>243</v>
      </c>
      <c r="D16388">
        <v>209</v>
      </c>
      <c r="E16388" t="s">
        <v>30879</v>
      </c>
    </row>
    <row r="16389" spans="1:5" hidden="1" x14ac:dyDescent="0.2">
      <c r="A16389" s="94" t="s">
        <v>4371</v>
      </c>
      <c r="B16389" t="s">
        <v>24624</v>
      </c>
      <c r="C16389" t="s">
        <v>243</v>
      </c>
      <c r="D16389">
        <v>352</v>
      </c>
      <c r="E16389" t="s">
        <v>30879</v>
      </c>
    </row>
    <row r="16390" spans="1:5" hidden="1" x14ac:dyDescent="0.2">
      <c r="A16390" s="94" t="s">
        <v>4372</v>
      </c>
      <c r="B16390" t="s">
        <v>24625</v>
      </c>
      <c r="C16390" t="s">
        <v>243</v>
      </c>
      <c r="D16390">
        <v>231</v>
      </c>
      <c r="E16390" t="s">
        <v>30879</v>
      </c>
    </row>
    <row r="16391" spans="1:5" hidden="1" x14ac:dyDescent="0.2">
      <c r="A16391" s="94" t="s">
        <v>4373</v>
      </c>
      <c r="B16391" t="s">
        <v>24626</v>
      </c>
      <c r="C16391" t="s">
        <v>243</v>
      </c>
      <c r="D16391">
        <v>176</v>
      </c>
      <c r="E16391" t="s">
        <v>30879</v>
      </c>
    </row>
    <row r="16392" spans="1:5" hidden="1" x14ac:dyDescent="0.2">
      <c r="A16392" s="94" t="s">
        <v>4374</v>
      </c>
      <c r="B16392" t="s">
        <v>24627</v>
      </c>
      <c r="C16392" t="s">
        <v>243</v>
      </c>
      <c r="D16392">
        <v>297</v>
      </c>
      <c r="E16392" t="s">
        <v>30879</v>
      </c>
    </row>
    <row r="16393" spans="1:5" hidden="1" x14ac:dyDescent="0.2">
      <c r="A16393" s="94" t="s">
        <v>4375</v>
      </c>
      <c r="B16393" t="s">
        <v>24628</v>
      </c>
      <c r="C16393" t="s">
        <v>243</v>
      </c>
      <c r="D16393">
        <v>286</v>
      </c>
      <c r="E16393" t="s">
        <v>30879</v>
      </c>
    </row>
    <row r="16394" spans="1:5" hidden="1" x14ac:dyDescent="0.2">
      <c r="A16394" s="94" t="s">
        <v>18768</v>
      </c>
      <c r="B16394" t="s">
        <v>18769</v>
      </c>
      <c r="C16394" t="s">
        <v>243</v>
      </c>
      <c r="D16394">
        <v>34.24</v>
      </c>
      <c r="E16394" t="s">
        <v>30879</v>
      </c>
    </row>
    <row r="16395" spans="1:5" hidden="1" x14ac:dyDescent="0.2">
      <c r="A16395" s="94" t="s">
        <v>13094</v>
      </c>
      <c r="B16395" t="s">
        <v>24629</v>
      </c>
      <c r="C16395" t="s">
        <v>243</v>
      </c>
      <c r="D16395">
        <v>862.94</v>
      </c>
      <c r="E16395" t="s">
        <v>30879</v>
      </c>
    </row>
    <row r="16396" spans="1:5" hidden="1" x14ac:dyDescent="0.2">
      <c r="A16396" s="94" t="s">
        <v>42099</v>
      </c>
      <c r="B16396" t="s">
        <v>42100</v>
      </c>
      <c r="C16396" t="s">
        <v>243</v>
      </c>
      <c r="D16396">
        <v>925.41</v>
      </c>
      <c r="E16396" t="s">
        <v>30879</v>
      </c>
    </row>
    <row r="16397" spans="1:5" hidden="1" x14ac:dyDescent="0.2">
      <c r="A16397" s="94" t="s">
        <v>42091</v>
      </c>
      <c r="B16397" t="s">
        <v>42092</v>
      </c>
      <c r="C16397" t="s">
        <v>243</v>
      </c>
      <c r="D16397">
        <v>996.35</v>
      </c>
      <c r="E16397" t="s">
        <v>30879</v>
      </c>
    </row>
    <row r="16398" spans="1:5" hidden="1" x14ac:dyDescent="0.2">
      <c r="A16398" s="94" t="s">
        <v>42095</v>
      </c>
      <c r="B16398" t="s">
        <v>42096</v>
      </c>
      <c r="C16398" t="s">
        <v>243</v>
      </c>
      <c r="D16398" s="684">
        <v>1033.4100000000001</v>
      </c>
      <c r="E16398" t="s">
        <v>30879</v>
      </c>
    </row>
    <row r="16399" spans="1:5" hidden="1" x14ac:dyDescent="0.2">
      <c r="A16399" s="94" t="s">
        <v>42097</v>
      </c>
      <c r="B16399" t="s">
        <v>42098</v>
      </c>
      <c r="C16399" t="s">
        <v>243</v>
      </c>
      <c r="D16399" s="684">
        <v>1156.24</v>
      </c>
      <c r="E16399" t="s">
        <v>30879</v>
      </c>
    </row>
    <row r="16400" spans="1:5" hidden="1" x14ac:dyDescent="0.2">
      <c r="A16400" s="94" t="s">
        <v>4998</v>
      </c>
      <c r="B16400" t="s">
        <v>24630</v>
      </c>
      <c r="C16400" t="s">
        <v>243</v>
      </c>
      <c r="D16400" s="684">
        <v>1129.3</v>
      </c>
      <c r="E16400" t="s">
        <v>30879</v>
      </c>
    </row>
    <row r="16401" spans="1:5" hidden="1" x14ac:dyDescent="0.2">
      <c r="A16401" s="94" t="s">
        <v>4999</v>
      </c>
      <c r="B16401" t="s">
        <v>24631</v>
      </c>
      <c r="C16401" t="s">
        <v>243</v>
      </c>
      <c r="D16401" s="684">
        <v>1230.5</v>
      </c>
      <c r="E16401" t="s">
        <v>30879</v>
      </c>
    </row>
    <row r="16402" spans="1:5" hidden="1" x14ac:dyDescent="0.2">
      <c r="A16402" s="94" t="s">
        <v>6857</v>
      </c>
      <c r="B16402" t="s">
        <v>24632</v>
      </c>
      <c r="C16402" t="s">
        <v>243</v>
      </c>
      <c r="D16402" s="684">
        <v>1565.96</v>
      </c>
      <c r="E16402" t="s">
        <v>30879</v>
      </c>
    </row>
    <row r="16403" spans="1:5" hidden="1" x14ac:dyDescent="0.2">
      <c r="A16403" s="94" t="s">
        <v>6858</v>
      </c>
      <c r="B16403" t="s">
        <v>24633</v>
      </c>
      <c r="C16403" t="s">
        <v>243</v>
      </c>
      <c r="D16403">
        <v>583.74</v>
      </c>
      <c r="E16403" t="s">
        <v>30879</v>
      </c>
    </row>
    <row r="16404" spans="1:5" hidden="1" x14ac:dyDescent="0.2">
      <c r="A16404" s="94" t="s">
        <v>6859</v>
      </c>
      <c r="B16404" t="s">
        <v>24634</v>
      </c>
      <c r="C16404" t="s">
        <v>243</v>
      </c>
      <c r="D16404">
        <v>809.64</v>
      </c>
      <c r="E16404" t="s">
        <v>30879</v>
      </c>
    </row>
    <row r="16405" spans="1:5" hidden="1" x14ac:dyDescent="0.2">
      <c r="A16405" s="94" t="s">
        <v>42093</v>
      </c>
      <c r="B16405" t="s">
        <v>42094</v>
      </c>
      <c r="C16405" t="s">
        <v>243</v>
      </c>
      <c r="D16405" s="684">
        <v>1064.1199999999999</v>
      </c>
      <c r="E16405" t="s">
        <v>30879</v>
      </c>
    </row>
    <row r="16406" spans="1:5" hidden="1" x14ac:dyDescent="0.2">
      <c r="A16406" s="94" t="s">
        <v>42101</v>
      </c>
      <c r="B16406" t="s">
        <v>42102</v>
      </c>
      <c r="C16406" t="s">
        <v>243</v>
      </c>
      <c r="D16406">
        <v>888.35</v>
      </c>
      <c r="E16406" t="s">
        <v>30879</v>
      </c>
    </row>
    <row r="16407" spans="1:5" hidden="1" x14ac:dyDescent="0.2">
      <c r="A16407" s="94" t="s">
        <v>42990</v>
      </c>
      <c r="B16407" t="s">
        <v>42991</v>
      </c>
      <c r="C16407" t="s">
        <v>243</v>
      </c>
      <c r="D16407">
        <v>175.06</v>
      </c>
      <c r="E16407" t="s">
        <v>30879</v>
      </c>
    </row>
    <row r="16408" spans="1:5" hidden="1" x14ac:dyDescent="0.2">
      <c r="A16408" s="94" t="s">
        <v>43150</v>
      </c>
      <c r="B16408" t="s">
        <v>43151</v>
      </c>
      <c r="C16408" t="s">
        <v>243</v>
      </c>
      <c r="D16408">
        <v>248.04</v>
      </c>
      <c r="E16408" t="s">
        <v>30879</v>
      </c>
    </row>
    <row r="16409" spans="1:5" hidden="1" x14ac:dyDescent="0.2">
      <c r="A16409" s="94" t="s">
        <v>42994</v>
      </c>
      <c r="B16409" t="s">
        <v>42995</v>
      </c>
      <c r="C16409" t="s">
        <v>243</v>
      </c>
      <c r="D16409">
        <v>145.29</v>
      </c>
      <c r="E16409" t="s">
        <v>30879</v>
      </c>
    </row>
    <row r="16410" spans="1:5" hidden="1" x14ac:dyDescent="0.2">
      <c r="A16410" s="94" t="s">
        <v>42998</v>
      </c>
      <c r="B16410" t="s">
        <v>42999</v>
      </c>
      <c r="C16410" t="s">
        <v>243</v>
      </c>
      <c r="D16410">
        <v>178.3</v>
      </c>
      <c r="E16410" t="s">
        <v>30879</v>
      </c>
    </row>
    <row r="16411" spans="1:5" hidden="1" x14ac:dyDescent="0.2">
      <c r="A16411" s="94" t="s">
        <v>43162</v>
      </c>
      <c r="B16411" t="s">
        <v>43163</v>
      </c>
      <c r="C16411" t="s">
        <v>243</v>
      </c>
      <c r="D16411">
        <v>132.97</v>
      </c>
      <c r="E16411" t="s">
        <v>30879</v>
      </c>
    </row>
    <row r="16412" spans="1:5" hidden="1" x14ac:dyDescent="0.2">
      <c r="A16412" s="94" t="s">
        <v>43148</v>
      </c>
      <c r="B16412" t="s">
        <v>43149</v>
      </c>
      <c r="C16412" t="s">
        <v>243</v>
      </c>
      <c r="D16412">
        <v>243.31</v>
      </c>
      <c r="E16412" t="s">
        <v>30879</v>
      </c>
    </row>
    <row r="16413" spans="1:5" hidden="1" x14ac:dyDescent="0.2">
      <c r="A16413" s="94" t="s">
        <v>13095</v>
      </c>
      <c r="B16413" t="s">
        <v>13096</v>
      </c>
      <c r="C16413" t="s">
        <v>243</v>
      </c>
      <c r="D16413">
        <v>367.18</v>
      </c>
      <c r="E16413" t="s">
        <v>30879</v>
      </c>
    </row>
    <row r="16414" spans="1:5" hidden="1" x14ac:dyDescent="0.2">
      <c r="A16414" s="94" t="s">
        <v>6860</v>
      </c>
      <c r="B16414" t="s">
        <v>24635</v>
      </c>
      <c r="C16414" t="s">
        <v>243</v>
      </c>
      <c r="D16414" s="684">
        <v>1091.79</v>
      </c>
      <c r="E16414" t="s">
        <v>30879</v>
      </c>
    </row>
    <row r="16415" spans="1:5" hidden="1" x14ac:dyDescent="0.2">
      <c r="A16415" s="94" t="s">
        <v>6861</v>
      </c>
      <c r="B16415" t="s">
        <v>6862</v>
      </c>
      <c r="C16415" t="s">
        <v>243</v>
      </c>
      <c r="D16415">
        <v>794.2</v>
      </c>
      <c r="E16415" t="s">
        <v>30879</v>
      </c>
    </row>
    <row r="16416" spans="1:5" hidden="1" x14ac:dyDescent="0.2">
      <c r="A16416" s="94" t="s">
        <v>13097</v>
      </c>
      <c r="B16416" t="s">
        <v>13098</v>
      </c>
      <c r="C16416" t="s">
        <v>243</v>
      </c>
      <c r="D16416">
        <v>864.25</v>
      </c>
      <c r="E16416" t="s">
        <v>30879</v>
      </c>
    </row>
    <row r="16417" spans="1:5" hidden="1" x14ac:dyDescent="0.2">
      <c r="A16417" s="94" t="s">
        <v>43028</v>
      </c>
      <c r="B16417" t="s">
        <v>43029</v>
      </c>
      <c r="C16417" t="s">
        <v>243</v>
      </c>
      <c r="D16417">
        <v>802.5</v>
      </c>
      <c r="E16417" t="s">
        <v>30879</v>
      </c>
    </row>
    <row r="16418" spans="1:5" hidden="1" x14ac:dyDescent="0.2">
      <c r="A16418" s="94" t="s">
        <v>6863</v>
      </c>
      <c r="B16418" t="s">
        <v>24636</v>
      </c>
      <c r="C16418" t="s">
        <v>243</v>
      </c>
      <c r="D16418">
        <v>662.72</v>
      </c>
      <c r="E16418" t="s">
        <v>30879</v>
      </c>
    </row>
    <row r="16419" spans="1:5" hidden="1" x14ac:dyDescent="0.2">
      <c r="A16419" s="94" t="s">
        <v>6864</v>
      </c>
      <c r="B16419" t="s">
        <v>6865</v>
      </c>
      <c r="C16419" t="s">
        <v>243</v>
      </c>
      <c r="D16419">
        <v>684.01</v>
      </c>
      <c r="E16419" t="s">
        <v>30879</v>
      </c>
    </row>
    <row r="16420" spans="1:5" hidden="1" x14ac:dyDescent="0.2">
      <c r="A16420" s="94" t="s">
        <v>6866</v>
      </c>
      <c r="B16420" t="s">
        <v>6867</v>
      </c>
      <c r="C16420" t="s">
        <v>243</v>
      </c>
      <c r="D16420">
        <v>908.11</v>
      </c>
      <c r="E16420" t="s">
        <v>30879</v>
      </c>
    </row>
    <row r="16421" spans="1:5" hidden="1" x14ac:dyDescent="0.2">
      <c r="A16421" s="94" t="s">
        <v>42648</v>
      </c>
      <c r="B16421" t="s">
        <v>42649</v>
      </c>
      <c r="C16421" t="s">
        <v>243</v>
      </c>
      <c r="D16421">
        <v>137.07</v>
      </c>
      <c r="E16421" t="s">
        <v>30879</v>
      </c>
    </row>
    <row r="16422" spans="1:5" hidden="1" x14ac:dyDescent="0.2">
      <c r="A16422" s="94" t="s">
        <v>42646</v>
      </c>
      <c r="B16422" t="s">
        <v>42647</v>
      </c>
      <c r="C16422" t="s">
        <v>243</v>
      </c>
      <c r="D16422">
        <v>146.75</v>
      </c>
      <c r="E16422" t="s">
        <v>30879</v>
      </c>
    </row>
    <row r="16423" spans="1:5" hidden="1" x14ac:dyDescent="0.2">
      <c r="A16423" s="94" t="s">
        <v>6868</v>
      </c>
      <c r="B16423" t="s">
        <v>6869</v>
      </c>
      <c r="C16423" t="s">
        <v>243</v>
      </c>
      <c r="D16423" s="684">
        <v>1133.58</v>
      </c>
      <c r="E16423" t="s">
        <v>30879</v>
      </c>
    </row>
    <row r="16424" spans="1:5" hidden="1" x14ac:dyDescent="0.2">
      <c r="A16424" s="94" t="s">
        <v>6870</v>
      </c>
      <c r="B16424" t="s">
        <v>6871</v>
      </c>
      <c r="C16424" t="s">
        <v>243</v>
      </c>
      <c r="D16424" s="684">
        <v>1311.94</v>
      </c>
      <c r="E16424" t="s">
        <v>30879</v>
      </c>
    </row>
    <row r="16425" spans="1:5" hidden="1" x14ac:dyDescent="0.2">
      <c r="A16425" s="94" t="s">
        <v>41551</v>
      </c>
      <c r="B16425" t="s">
        <v>41552</v>
      </c>
      <c r="C16425" t="s">
        <v>243</v>
      </c>
      <c r="D16425">
        <v>37.630000000000003</v>
      </c>
      <c r="E16425" t="s">
        <v>30879</v>
      </c>
    </row>
    <row r="16426" spans="1:5" hidden="1" x14ac:dyDescent="0.2">
      <c r="A16426" s="94" t="s">
        <v>41549</v>
      </c>
      <c r="B16426" t="s">
        <v>41550</v>
      </c>
      <c r="C16426" t="s">
        <v>243</v>
      </c>
      <c r="D16426">
        <v>35.56</v>
      </c>
      <c r="E16426" t="s">
        <v>30879</v>
      </c>
    </row>
    <row r="16427" spans="1:5" hidden="1" x14ac:dyDescent="0.2">
      <c r="A16427" s="94" t="s">
        <v>41553</v>
      </c>
      <c r="B16427" t="s">
        <v>41554</v>
      </c>
      <c r="C16427" t="s">
        <v>243</v>
      </c>
      <c r="D16427">
        <v>37.54</v>
      </c>
      <c r="E16427" t="s">
        <v>30879</v>
      </c>
    </row>
    <row r="16428" spans="1:5" hidden="1" x14ac:dyDescent="0.2">
      <c r="A16428" s="94" t="s">
        <v>41545</v>
      </c>
      <c r="B16428" t="s">
        <v>41546</v>
      </c>
      <c r="C16428" t="s">
        <v>243</v>
      </c>
      <c r="D16428">
        <v>54.31</v>
      </c>
      <c r="E16428" t="s">
        <v>30879</v>
      </c>
    </row>
    <row r="16429" spans="1:5" hidden="1" x14ac:dyDescent="0.2">
      <c r="A16429" s="94" t="s">
        <v>41543</v>
      </c>
      <c r="B16429" t="s">
        <v>41544</v>
      </c>
      <c r="C16429" t="s">
        <v>243</v>
      </c>
      <c r="D16429">
        <v>97.8</v>
      </c>
      <c r="E16429" t="s">
        <v>30879</v>
      </c>
    </row>
    <row r="16430" spans="1:5" hidden="1" x14ac:dyDescent="0.2">
      <c r="A16430" s="94" t="s">
        <v>41541</v>
      </c>
      <c r="B16430" t="s">
        <v>41542</v>
      </c>
      <c r="C16430" t="s">
        <v>243</v>
      </c>
      <c r="D16430">
        <v>45.44</v>
      </c>
      <c r="E16430" t="s">
        <v>30879</v>
      </c>
    </row>
    <row r="16431" spans="1:5" hidden="1" x14ac:dyDescent="0.2">
      <c r="A16431" s="94" t="s">
        <v>41547</v>
      </c>
      <c r="B16431" t="s">
        <v>41548</v>
      </c>
      <c r="C16431" t="s">
        <v>243</v>
      </c>
      <c r="D16431">
        <v>27.3</v>
      </c>
      <c r="E16431" t="s">
        <v>30879</v>
      </c>
    </row>
    <row r="16432" spans="1:5" hidden="1" x14ac:dyDescent="0.2">
      <c r="A16432" s="94" t="s">
        <v>6872</v>
      </c>
      <c r="B16432" t="s">
        <v>6873</v>
      </c>
      <c r="C16432" t="s">
        <v>243</v>
      </c>
      <c r="D16432" s="684">
        <v>1228.25</v>
      </c>
      <c r="E16432" t="s">
        <v>30879</v>
      </c>
    </row>
    <row r="16433" spans="1:5" hidden="1" x14ac:dyDescent="0.2">
      <c r="A16433" s="94" t="s">
        <v>6874</v>
      </c>
      <c r="B16433" t="s">
        <v>6875</v>
      </c>
      <c r="C16433" t="s">
        <v>243</v>
      </c>
      <c r="D16433" s="684">
        <v>1397.44</v>
      </c>
      <c r="E16433" t="s">
        <v>30879</v>
      </c>
    </row>
    <row r="16434" spans="1:5" hidden="1" x14ac:dyDescent="0.2">
      <c r="A16434" s="94" t="s">
        <v>6876</v>
      </c>
      <c r="B16434" t="s">
        <v>6877</v>
      </c>
      <c r="C16434" t="s">
        <v>243</v>
      </c>
      <c r="D16434" s="684">
        <v>1430.18</v>
      </c>
      <c r="E16434" t="s">
        <v>30879</v>
      </c>
    </row>
    <row r="16435" spans="1:5" hidden="1" x14ac:dyDescent="0.2">
      <c r="A16435" s="94" t="s">
        <v>6878</v>
      </c>
      <c r="B16435" t="s">
        <v>6879</v>
      </c>
      <c r="C16435" t="s">
        <v>243</v>
      </c>
      <c r="D16435" s="684">
        <v>1396.96</v>
      </c>
      <c r="E16435" t="s">
        <v>30879</v>
      </c>
    </row>
    <row r="16436" spans="1:5" hidden="1" x14ac:dyDescent="0.2">
      <c r="A16436" s="94" t="s">
        <v>6880</v>
      </c>
      <c r="B16436" t="s">
        <v>6881</v>
      </c>
      <c r="C16436" t="s">
        <v>243</v>
      </c>
      <c r="D16436" s="684">
        <v>1458.5</v>
      </c>
      <c r="E16436" t="s">
        <v>30879</v>
      </c>
    </row>
    <row r="16437" spans="1:5" hidden="1" x14ac:dyDescent="0.2">
      <c r="A16437" s="94" t="s">
        <v>6882</v>
      </c>
      <c r="B16437" t="s">
        <v>6883</v>
      </c>
      <c r="C16437" t="s">
        <v>243</v>
      </c>
      <c r="D16437" s="684">
        <v>1520.07</v>
      </c>
      <c r="E16437" t="s">
        <v>30879</v>
      </c>
    </row>
    <row r="16438" spans="1:5" hidden="1" x14ac:dyDescent="0.2">
      <c r="A16438" s="94" t="s">
        <v>41555</v>
      </c>
      <c r="B16438" t="s">
        <v>41556</v>
      </c>
      <c r="C16438" t="s">
        <v>243</v>
      </c>
      <c r="D16438">
        <v>88.05</v>
      </c>
      <c r="E16438" t="s">
        <v>30879</v>
      </c>
    </row>
    <row r="16439" spans="1:5" hidden="1" x14ac:dyDescent="0.2">
      <c r="A16439" s="94" t="s">
        <v>41559</v>
      </c>
      <c r="B16439" t="s">
        <v>41560</v>
      </c>
      <c r="C16439" t="s">
        <v>243</v>
      </c>
      <c r="D16439">
        <v>62.24</v>
      </c>
      <c r="E16439" t="s">
        <v>30879</v>
      </c>
    </row>
    <row r="16440" spans="1:5" hidden="1" x14ac:dyDescent="0.2">
      <c r="A16440" s="94" t="s">
        <v>41557</v>
      </c>
      <c r="B16440" t="s">
        <v>41558</v>
      </c>
      <c r="C16440" t="s">
        <v>243</v>
      </c>
      <c r="D16440">
        <v>62.24</v>
      </c>
      <c r="E16440" t="s">
        <v>30879</v>
      </c>
    </row>
    <row r="16441" spans="1:5" hidden="1" x14ac:dyDescent="0.2">
      <c r="A16441" s="94" t="s">
        <v>43018</v>
      </c>
      <c r="B16441" t="s">
        <v>43019</v>
      </c>
      <c r="C16441" t="s">
        <v>243</v>
      </c>
      <c r="D16441">
        <v>300.2</v>
      </c>
      <c r="E16441" t="s">
        <v>30879</v>
      </c>
    </row>
    <row r="16442" spans="1:5" hidden="1" x14ac:dyDescent="0.2">
      <c r="A16442" s="94" t="s">
        <v>6884</v>
      </c>
      <c r="B16442" t="s">
        <v>13099</v>
      </c>
      <c r="C16442" t="s">
        <v>243</v>
      </c>
      <c r="D16442">
        <v>211.27</v>
      </c>
      <c r="E16442" t="s">
        <v>30879</v>
      </c>
    </row>
    <row r="16443" spans="1:5" hidden="1" x14ac:dyDescent="0.2">
      <c r="A16443" s="94" t="s">
        <v>6885</v>
      </c>
      <c r="B16443" t="s">
        <v>6886</v>
      </c>
      <c r="C16443" t="s">
        <v>243</v>
      </c>
      <c r="D16443" s="684">
        <v>1540.41</v>
      </c>
      <c r="E16443" t="s">
        <v>30879</v>
      </c>
    </row>
    <row r="16444" spans="1:5" hidden="1" x14ac:dyDescent="0.2">
      <c r="A16444" s="94" t="s">
        <v>41971</v>
      </c>
      <c r="B16444" t="s">
        <v>41972</v>
      </c>
      <c r="C16444" t="s">
        <v>243</v>
      </c>
      <c r="D16444">
        <v>450.4</v>
      </c>
      <c r="E16444" t="s">
        <v>30879</v>
      </c>
    </row>
    <row r="16445" spans="1:5" hidden="1" x14ac:dyDescent="0.2">
      <c r="A16445" s="94" t="s">
        <v>6887</v>
      </c>
      <c r="B16445" t="s">
        <v>13100</v>
      </c>
      <c r="C16445" t="s">
        <v>243</v>
      </c>
      <c r="D16445">
        <v>911.26</v>
      </c>
      <c r="E16445" t="s">
        <v>30879</v>
      </c>
    </row>
    <row r="16446" spans="1:5" hidden="1" x14ac:dyDescent="0.2">
      <c r="A16446" s="94" t="s">
        <v>43101</v>
      </c>
      <c r="B16446" t="s">
        <v>43102</v>
      </c>
      <c r="C16446" t="s">
        <v>243</v>
      </c>
      <c r="D16446">
        <v>110.53</v>
      </c>
      <c r="E16446" t="s">
        <v>30879</v>
      </c>
    </row>
    <row r="16447" spans="1:5" hidden="1" x14ac:dyDescent="0.2">
      <c r="A16447" s="94" t="s">
        <v>6888</v>
      </c>
      <c r="B16447" t="s">
        <v>6889</v>
      </c>
      <c r="C16447" t="s">
        <v>243</v>
      </c>
      <c r="D16447" s="684">
        <v>1430.18</v>
      </c>
      <c r="E16447" t="s">
        <v>30879</v>
      </c>
    </row>
    <row r="16448" spans="1:5" hidden="1" x14ac:dyDescent="0.2">
      <c r="A16448" s="94" t="s">
        <v>43507</v>
      </c>
      <c r="B16448" t="s">
        <v>43508</v>
      </c>
      <c r="C16448" t="s">
        <v>243</v>
      </c>
      <c r="D16448">
        <v>182.29</v>
      </c>
      <c r="E16448" t="s">
        <v>30879</v>
      </c>
    </row>
    <row r="16449" spans="1:5" hidden="1" x14ac:dyDescent="0.2">
      <c r="A16449" s="94" t="s">
        <v>43504</v>
      </c>
      <c r="B16449" t="s">
        <v>43505</v>
      </c>
      <c r="C16449" t="s">
        <v>243</v>
      </c>
      <c r="D16449">
        <v>164.13</v>
      </c>
      <c r="E16449" t="s">
        <v>30879</v>
      </c>
    </row>
    <row r="16450" spans="1:5" hidden="1" x14ac:dyDescent="0.2">
      <c r="A16450" s="94" t="s">
        <v>13101</v>
      </c>
      <c r="B16450" t="s">
        <v>13102</v>
      </c>
      <c r="C16450" t="s">
        <v>243</v>
      </c>
      <c r="D16450">
        <v>168.29</v>
      </c>
      <c r="E16450" t="s">
        <v>30879</v>
      </c>
    </row>
    <row r="16451" spans="1:5" hidden="1" x14ac:dyDescent="0.2">
      <c r="A16451" s="94" t="s">
        <v>43502</v>
      </c>
      <c r="B16451" t="s">
        <v>43503</v>
      </c>
      <c r="C16451" t="s">
        <v>243</v>
      </c>
      <c r="D16451">
        <v>144.65</v>
      </c>
      <c r="E16451" t="s">
        <v>30879</v>
      </c>
    </row>
    <row r="16452" spans="1:5" hidden="1" x14ac:dyDescent="0.2">
      <c r="A16452" s="94" t="s">
        <v>43111</v>
      </c>
      <c r="B16452" t="s">
        <v>43112</v>
      </c>
      <c r="C16452" t="s">
        <v>243</v>
      </c>
      <c r="D16452">
        <v>183.53</v>
      </c>
      <c r="E16452" t="s">
        <v>30879</v>
      </c>
    </row>
    <row r="16453" spans="1:5" hidden="1" x14ac:dyDescent="0.2">
      <c r="A16453" s="94" t="s">
        <v>43500</v>
      </c>
      <c r="B16453" t="s">
        <v>43501</v>
      </c>
      <c r="C16453" t="s">
        <v>243</v>
      </c>
      <c r="D16453">
        <v>114.06</v>
      </c>
      <c r="E16453" t="s">
        <v>30879</v>
      </c>
    </row>
    <row r="16454" spans="1:5" hidden="1" x14ac:dyDescent="0.2">
      <c r="A16454" s="94" t="s">
        <v>13103</v>
      </c>
      <c r="B16454" t="s">
        <v>43506</v>
      </c>
      <c r="C16454" t="s">
        <v>243</v>
      </c>
      <c r="D16454">
        <v>106.32</v>
      </c>
      <c r="E16454" t="s">
        <v>30879</v>
      </c>
    </row>
    <row r="16455" spans="1:5" hidden="1" x14ac:dyDescent="0.2">
      <c r="A16455" s="94" t="s">
        <v>24637</v>
      </c>
      <c r="B16455" t="s">
        <v>24638</v>
      </c>
      <c r="C16455" t="s">
        <v>243</v>
      </c>
      <c r="D16455" s="684">
        <v>1124.1199999999999</v>
      </c>
      <c r="E16455" t="s">
        <v>30879</v>
      </c>
    </row>
    <row r="16456" spans="1:5" hidden="1" x14ac:dyDescent="0.2">
      <c r="A16456" s="94" t="s">
        <v>24639</v>
      </c>
      <c r="B16456" t="s">
        <v>24640</v>
      </c>
      <c r="C16456" t="s">
        <v>243</v>
      </c>
      <c r="D16456">
        <v>897.82</v>
      </c>
      <c r="E16456" t="s">
        <v>30879</v>
      </c>
    </row>
    <row r="16457" spans="1:5" hidden="1" x14ac:dyDescent="0.2">
      <c r="A16457" s="94" t="s">
        <v>24641</v>
      </c>
      <c r="B16457" t="s">
        <v>24642</v>
      </c>
      <c r="C16457" t="s">
        <v>243</v>
      </c>
      <c r="D16457" s="684">
        <v>1059.6199999999999</v>
      </c>
      <c r="E16457" t="s">
        <v>30879</v>
      </c>
    </row>
    <row r="16458" spans="1:5" hidden="1" x14ac:dyDescent="0.2">
      <c r="A16458" s="94" t="s">
        <v>24643</v>
      </c>
      <c r="B16458" t="s">
        <v>24644</v>
      </c>
      <c r="C16458" t="s">
        <v>243</v>
      </c>
      <c r="D16458" s="684">
        <v>1059.6199999999999</v>
      </c>
      <c r="E16458" t="s">
        <v>30879</v>
      </c>
    </row>
    <row r="16459" spans="1:5" hidden="1" x14ac:dyDescent="0.2">
      <c r="A16459" s="94" t="s">
        <v>24645</v>
      </c>
      <c r="B16459" t="s">
        <v>24646</v>
      </c>
      <c r="C16459" t="s">
        <v>243</v>
      </c>
      <c r="D16459" s="684">
        <v>1124.1199999999999</v>
      </c>
      <c r="E16459" t="s">
        <v>30879</v>
      </c>
    </row>
    <row r="16460" spans="1:5" hidden="1" x14ac:dyDescent="0.2">
      <c r="A16460" s="94" t="s">
        <v>24647</v>
      </c>
      <c r="B16460" t="s">
        <v>24648</v>
      </c>
      <c r="C16460" t="s">
        <v>243</v>
      </c>
      <c r="D16460" s="684">
        <v>1124.1199999999999</v>
      </c>
      <c r="E16460" t="s">
        <v>30879</v>
      </c>
    </row>
    <row r="16461" spans="1:5" hidden="1" x14ac:dyDescent="0.2">
      <c r="A16461" s="94" t="s">
        <v>24649</v>
      </c>
      <c r="B16461" t="s">
        <v>24650</v>
      </c>
      <c r="C16461" t="s">
        <v>243</v>
      </c>
      <c r="D16461">
        <v>980.3</v>
      </c>
      <c r="E16461" t="s">
        <v>30879</v>
      </c>
    </row>
    <row r="16462" spans="1:5" hidden="1" x14ac:dyDescent="0.2">
      <c r="A16462" s="94" t="s">
        <v>13104</v>
      </c>
      <c r="B16462" t="s">
        <v>13105</v>
      </c>
      <c r="C16462" t="s">
        <v>243</v>
      </c>
      <c r="D16462" s="684">
        <v>1124.1199999999999</v>
      </c>
      <c r="E16462" t="s">
        <v>30879</v>
      </c>
    </row>
    <row r="16463" spans="1:5" hidden="1" x14ac:dyDescent="0.2">
      <c r="A16463" s="94" t="s">
        <v>24651</v>
      </c>
      <c r="B16463" t="s">
        <v>24652</v>
      </c>
      <c r="C16463" t="s">
        <v>243</v>
      </c>
      <c r="D16463" s="684">
        <v>1503.77</v>
      </c>
      <c r="E16463" t="s">
        <v>30879</v>
      </c>
    </row>
    <row r="16464" spans="1:5" hidden="1" x14ac:dyDescent="0.2">
      <c r="A16464" s="94" t="s">
        <v>24653</v>
      </c>
      <c r="B16464" t="s">
        <v>24654</v>
      </c>
      <c r="C16464" t="s">
        <v>243</v>
      </c>
      <c r="D16464" s="684">
        <v>1851.68</v>
      </c>
      <c r="E16464" t="s">
        <v>30879</v>
      </c>
    </row>
    <row r="16465" spans="1:5" hidden="1" x14ac:dyDescent="0.2">
      <c r="A16465" s="94" t="s">
        <v>24655</v>
      </c>
      <c r="B16465" t="s">
        <v>24656</v>
      </c>
      <c r="C16465" t="s">
        <v>243</v>
      </c>
      <c r="D16465" s="684">
        <v>1410.71</v>
      </c>
      <c r="E16465" t="s">
        <v>30879</v>
      </c>
    </row>
    <row r="16466" spans="1:5" hidden="1" x14ac:dyDescent="0.2">
      <c r="A16466" s="94" t="s">
        <v>24657</v>
      </c>
      <c r="B16466" t="s">
        <v>24658</v>
      </c>
      <c r="C16466" t="s">
        <v>243</v>
      </c>
      <c r="D16466">
        <v>640.85</v>
      </c>
      <c r="E16466" t="s">
        <v>30879</v>
      </c>
    </row>
    <row r="16467" spans="1:5" hidden="1" x14ac:dyDescent="0.2">
      <c r="A16467" s="94" t="s">
        <v>24659</v>
      </c>
      <c r="B16467" t="s">
        <v>24660</v>
      </c>
      <c r="C16467" t="s">
        <v>243</v>
      </c>
      <c r="D16467">
        <v>640.85</v>
      </c>
      <c r="E16467" t="s">
        <v>30879</v>
      </c>
    </row>
    <row r="16468" spans="1:5" hidden="1" x14ac:dyDescent="0.2">
      <c r="A16468" s="94" t="s">
        <v>24661</v>
      </c>
      <c r="B16468" t="s">
        <v>24662</v>
      </c>
      <c r="C16468" t="s">
        <v>243</v>
      </c>
      <c r="D16468">
        <v>732.85</v>
      </c>
      <c r="E16468" t="s">
        <v>30879</v>
      </c>
    </row>
    <row r="16469" spans="1:5" hidden="1" x14ac:dyDescent="0.2">
      <c r="A16469" s="94" t="s">
        <v>24663</v>
      </c>
      <c r="B16469" t="s">
        <v>24664</v>
      </c>
      <c r="C16469" t="s">
        <v>243</v>
      </c>
      <c r="D16469">
        <v>732.85</v>
      </c>
      <c r="E16469" t="s">
        <v>30879</v>
      </c>
    </row>
    <row r="16470" spans="1:5" hidden="1" x14ac:dyDescent="0.2">
      <c r="A16470" s="94" t="s">
        <v>13106</v>
      </c>
      <c r="B16470" t="s">
        <v>13107</v>
      </c>
      <c r="C16470" t="s">
        <v>243</v>
      </c>
      <c r="D16470">
        <v>847.06</v>
      </c>
      <c r="E16470" t="s">
        <v>30879</v>
      </c>
    </row>
    <row r="16471" spans="1:5" hidden="1" x14ac:dyDescent="0.2">
      <c r="A16471" s="94" t="s">
        <v>13108</v>
      </c>
      <c r="B16471" t="s">
        <v>13109</v>
      </c>
      <c r="C16471" t="s">
        <v>243</v>
      </c>
      <c r="D16471">
        <v>847.06</v>
      </c>
      <c r="E16471" t="s">
        <v>30879</v>
      </c>
    </row>
    <row r="16472" spans="1:5" hidden="1" x14ac:dyDescent="0.2">
      <c r="A16472" s="94" t="s">
        <v>24665</v>
      </c>
      <c r="B16472" t="s">
        <v>24666</v>
      </c>
      <c r="C16472" t="s">
        <v>243</v>
      </c>
      <c r="D16472">
        <v>598.54999999999995</v>
      </c>
      <c r="E16472" t="s">
        <v>30879</v>
      </c>
    </row>
    <row r="16473" spans="1:5" hidden="1" x14ac:dyDescent="0.2">
      <c r="A16473" s="94" t="s">
        <v>24667</v>
      </c>
      <c r="B16473" t="s">
        <v>24668</v>
      </c>
      <c r="C16473" t="s">
        <v>243</v>
      </c>
      <c r="D16473" s="684">
        <v>1417.05</v>
      </c>
      <c r="E16473" t="s">
        <v>30879</v>
      </c>
    </row>
    <row r="16474" spans="1:5" hidden="1" x14ac:dyDescent="0.2">
      <c r="A16474" s="94" t="s">
        <v>24669</v>
      </c>
      <c r="B16474" t="s">
        <v>24670</v>
      </c>
      <c r="C16474" t="s">
        <v>243</v>
      </c>
      <c r="D16474" s="684">
        <v>1744.88</v>
      </c>
      <c r="E16474" t="s">
        <v>30879</v>
      </c>
    </row>
    <row r="16475" spans="1:5" hidden="1" x14ac:dyDescent="0.2">
      <c r="A16475" s="94" t="s">
        <v>24671</v>
      </c>
      <c r="B16475" t="s">
        <v>24672</v>
      </c>
      <c r="C16475" t="s">
        <v>243</v>
      </c>
      <c r="D16475" s="684">
        <v>1828.42</v>
      </c>
      <c r="E16475" t="s">
        <v>30879</v>
      </c>
    </row>
    <row r="16476" spans="1:5" hidden="1" x14ac:dyDescent="0.2">
      <c r="A16476" s="94" t="s">
        <v>24673</v>
      </c>
      <c r="B16476" t="s">
        <v>24674</v>
      </c>
      <c r="C16476" t="s">
        <v>243</v>
      </c>
      <c r="D16476" s="684">
        <v>2698.74</v>
      </c>
      <c r="E16476" t="s">
        <v>30879</v>
      </c>
    </row>
    <row r="16477" spans="1:5" hidden="1" x14ac:dyDescent="0.2">
      <c r="A16477" s="94" t="s">
        <v>24675</v>
      </c>
      <c r="B16477" t="s">
        <v>24676</v>
      </c>
      <c r="C16477" t="s">
        <v>243</v>
      </c>
      <c r="D16477">
        <v>770.92</v>
      </c>
      <c r="E16477" t="s">
        <v>30879</v>
      </c>
    </row>
    <row r="16478" spans="1:5" hidden="1" x14ac:dyDescent="0.2">
      <c r="A16478" s="94" t="s">
        <v>24677</v>
      </c>
      <c r="B16478" t="s">
        <v>24678</v>
      </c>
      <c r="C16478" t="s">
        <v>243</v>
      </c>
      <c r="D16478">
        <v>855.52</v>
      </c>
      <c r="E16478" t="s">
        <v>30879</v>
      </c>
    </row>
    <row r="16479" spans="1:5" hidden="1" x14ac:dyDescent="0.2">
      <c r="A16479" s="94" t="s">
        <v>24679</v>
      </c>
      <c r="B16479" t="s">
        <v>24680</v>
      </c>
      <c r="C16479" t="s">
        <v>243</v>
      </c>
      <c r="D16479">
        <v>897.82</v>
      </c>
      <c r="E16479" t="s">
        <v>30879</v>
      </c>
    </row>
    <row r="16480" spans="1:5" hidden="1" x14ac:dyDescent="0.2">
      <c r="A16480" s="94" t="s">
        <v>24681</v>
      </c>
      <c r="B16480" t="s">
        <v>24682</v>
      </c>
      <c r="C16480" t="s">
        <v>243</v>
      </c>
      <c r="D16480" s="684">
        <v>1059.6199999999999</v>
      </c>
      <c r="E16480" t="s">
        <v>30879</v>
      </c>
    </row>
    <row r="16481" spans="1:5" hidden="1" x14ac:dyDescent="0.2">
      <c r="A16481" s="94" t="s">
        <v>24683</v>
      </c>
      <c r="B16481" t="s">
        <v>24684</v>
      </c>
      <c r="C16481" t="s">
        <v>243</v>
      </c>
      <c r="D16481" s="684">
        <v>1059.6199999999999</v>
      </c>
      <c r="E16481" t="s">
        <v>30879</v>
      </c>
    </row>
    <row r="16482" spans="1:5" hidden="1" x14ac:dyDescent="0.2">
      <c r="A16482" s="94" t="s">
        <v>24685</v>
      </c>
      <c r="B16482" t="s">
        <v>24686</v>
      </c>
      <c r="C16482" t="s">
        <v>243</v>
      </c>
      <c r="D16482">
        <v>732.85</v>
      </c>
      <c r="E16482" t="s">
        <v>30879</v>
      </c>
    </row>
    <row r="16483" spans="1:5" hidden="1" x14ac:dyDescent="0.2">
      <c r="A16483" s="94" t="s">
        <v>24687</v>
      </c>
      <c r="B16483" t="s">
        <v>24688</v>
      </c>
      <c r="C16483" t="s">
        <v>243</v>
      </c>
      <c r="D16483">
        <v>732.85</v>
      </c>
      <c r="E16483" t="s">
        <v>30879</v>
      </c>
    </row>
    <row r="16484" spans="1:5" hidden="1" x14ac:dyDescent="0.2">
      <c r="A16484" s="94" t="s">
        <v>24689</v>
      </c>
      <c r="B16484" t="s">
        <v>24690</v>
      </c>
      <c r="C16484" t="s">
        <v>243</v>
      </c>
      <c r="D16484">
        <v>847.06</v>
      </c>
      <c r="E16484" t="s">
        <v>30879</v>
      </c>
    </row>
    <row r="16485" spans="1:5" hidden="1" x14ac:dyDescent="0.2">
      <c r="A16485" s="94" t="s">
        <v>24691</v>
      </c>
      <c r="B16485" t="s">
        <v>24692</v>
      </c>
      <c r="C16485" t="s">
        <v>243</v>
      </c>
      <c r="D16485">
        <v>847.06</v>
      </c>
      <c r="E16485" t="s">
        <v>30879</v>
      </c>
    </row>
    <row r="16486" spans="1:5" hidden="1" x14ac:dyDescent="0.2">
      <c r="A16486" s="94" t="s">
        <v>24693</v>
      </c>
      <c r="B16486" t="s">
        <v>24694</v>
      </c>
      <c r="C16486" t="s">
        <v>243</v>
      </c>
      <c r="D16486" s="684">
        <v>1401.19</v>
      </c>
      <c r="E16486" t="s">
        <v>30879</v>
      </c>
    </row>
    <row r="16487" spans="1:5" hidden="1" x14ac:dyDescent="0.2">
      <c r="A16487" s="94" t="s">
        <v>24695</v>
      </c>
      <c r="B16487" t="s">
        <v>24696</v>
      </c>
      <c r="C16487" t="s">
        <v>243</v>
      </c>
      <c r="D16487">
        <v>980.3</v>
      </c>
      <c r="E16487" t="s">
        <v>30879</v>
      </c>
    </row>
    <row r="16488" spans="1:5" hidden="1" x14ac:dyDescent="0.2">
      <c r="A16488" s="94" t="s">
        <v>24697</v>
      </c>
      <c r="B16488" t="s">
        <v>24698</v>
      </c>
      <c r="C16488" t="s">
        <v>243</v>
      </c>
      <c r="D16488" s="684">
        <v>1124.1199999999999</v>
      </c>
      <c r="E16488" t="s">
        <v>30879</v>
      </c>
    </row>
    <row r="16489" spans="1:5" hidden="1" x14ac:dyDescent="0.2">
      <c r="A16489" s="94" t="s">
        <v>24699</v>
      </c>
      <c r="B16489" t="s">
        <v>24700</v>
      </c>
      <c r="C16489" t="s">
        <v>243</v>
      </c>
      <c r="D16489" s="684">
        <v>1503.77</v>
      </c>
      <c r="E16489" t="s">
        <v>30879</v>
      </c>
    </row>
    <row r="16490" spans="1:5" hidden="1" x14ac:dyDescent="0.2">
      <c r="A16490" s="94" t="s">
        <v>24701</v>
      </c>
      <c r="B16490" t="s">
        <v>24702</v>
      </c>
      <c r="C16490" t="s">
        <v>243</v>
      </c>
      <c r="D16490" s="684">
        <v>1851.68</v>
      </c>
      <c r="E16490" t="s">
        <v>30879</v>
      </c>
    </row>
    <row r="16491" spans="1:5" hidden="1" x14ac:dyDescent="0.2">
      <c r="A16491" s="94" t="s">
        <v>24703</v>
      </c>
      <c r="B16491" t="s">
        <v>24704</v>
      </c>
      <c r="C16491" t="s">
        <v>243</v>
      </c>
      <c r="D16491" s="684">
        <v>1410.71</v>
      </c>
      <c r="E16491" t="s">
        <v>30879</v>
      </c>
    </row>
    <row r="16492" spans="1:5" hidden="1" x14ac:dyDescent="0.2">
      <c r="A16492" s="94" t="s">
        <v>13110</v>
      </c>
      <c r="B16492" t="s">
        <v>13111</v>
      </c>
      <c r="C16492" t="s">
        <v>243</v>
      </c>
      <c r="D16492" s="684">
        <v>1417.05</v>
      </c>
      <c r="E16492" t="s">
        <v>30879</v>
      </c>
    </row>
    <row r="16493" spans="1:5" hidden="1" x14ac:dyDescent="0.2">
      <c r="A16493" s="94" t="s">
        <v>24705</v>
      </c>
      <c r="B16493" t="s">
        <v>24706</v>
      </c>
      <c r="C16493" t="s">
        <v>243</v>
      </c>
      <c r="D16493" s="684">
        <v>1744.88</v>
      </c>
      <c r="E16493" t="s">
        <v>30879</v>
      </c>
    </row>
    <row r="16494" spans="1:5" hidden="1" x14ac:dyDescent="0.2">
      <c r="A16494" s="94" t="s">
        <v>24707</v>
      </c>
      <c r="B16494" t="s">
        <v>24708</v>
      </c>
      <c r="C16494" t="s">
        <v>243</v>
      </c>
      <c r="D16494" s="684">
        <v>1828.42</v>
      </c>
      <c r="E16494" t="s">
        <v>30879</v>
      </c>
    </row>
    <row r="16495" spans="1:5" hidden="1" x14ac:dyDescent="0.2">
      <c r="A16495" s="94" t="s">
        <v>24709</v>
      </c>
      <c r="B16495" t="s">
        <v>24710</v>
      </c>
      <c r="C16495" t="s">
        <v>243</v>
      </c>
      <c r="D16495">
        <v>897.82</v>
      </c>
      <c r="E16495" t="s">
        <v>30879</v>
      </c>
    </row>
    <row r="16496" spans="1:5" hidden="1" x14ac:dyDescent="0.2">
      <c r="A16496" s="94" t="s">
        <v>24711</v>
      </c>
      <c r="B16496" t="s">
        <v>24712</v>
      </c>
      <c r="C16496" t="s">
        <v>243</v>
      </c>
      <c r="D16496" s="684">
        <v>1059.6199999999999</v>
      </c>
      <c r="E16496" t="s">
        <v>30879</v>
      </c>
    </row>
    <row r="16497" spans="1:5" hidden="1" x14ac:dyDescent="0.2">
      <c r="A16497" s="94" t="s">
        <v>24713</v>
      </c>
      <c r="B16497" t="s">
        <v>24714</v>
      </c>
      <c r="C16497" t="s">
        <v>243</v>
      </c>
      <c r="D16497" s="684">
        <v>1059.6199999999999</v>
      </c>
      <c r="E16497" t="s">
        <v>30879</v>
      </c>
    </row>
    <row r="16498" spans="1:5" hidden="1" x14ac:dyDescent="0.2">
      <c r="A16498" s="94" t="s">
        <v>24715</v>
      </c>
      <c r="B16498" t="s">
        <v>24716</v>
      </c>
      <c r="C16498" t="s">
        <v>243</v>
      </c>
      <c r="D16498">
        <v>980.3</v>
      </c>
      <c r="E16498" t="s">
        <v>30879</v>
      </c>
    </row>
    <row r="16499" spans="1:5" hidden="1" x14ac:dyDescent="0.2">
      <c r="A16499" s="94" t="s">
        <v>24717</v>
      </c>
      <c r="B16499" t="s">
        <v>24718</v>
      </c>
      <c r="C16499" t="s">
        <v>243</v>
      </c>
      <c r="D16499">
        <v>897.82</v>
      </c>
      <c r="E16499" t="s">
        <v>30879</v>
      </c>
    </row>
    <row r="16500" spans="1:5" hidden="1" x14ac:dyDescent="0.2">
      <c r="A16500" s="94" t="s">
        <v>24719</v>
      </c>
      <c r="B16500" t="s">
        <v>24720</v>
      </c>
      <c r="C16500" t="s">
        <v>243</v>
      </c>
      <c r="D16500">
        <v>401.85</v>
      </c>
      <c r="E16500" t="s">
        <v>30879</v>
      </c>
    </row>
    <row r="16501" spans="1:5" hidden="1" x14ac:dyDescent="0.2">
      <c r="A16501" s="94" t="s">
        <v>24721</v>
      </c>
      <c r="B16501" t="s">
        <v>24722</v>
      </c>
      <c r="C16501" t="s">
        <v>243</v>
      </c>
      <c r="D16501">
        <v>430.4</v>
      </c>
      <c r="E16501" t="s">
        <v>30879</v>
      </c>
    </row>
    <row r="16502" spans="1:5" hidden="1" x14ac:dyDescent="0.2">
      <c r="A16502" s="94" t="s">
        <v>24723</v>
      </c>
      <c r="B16502" t="s">
        <v>24724</v>
      </c>
      <c r="C16502" t="s">
        <v>243</v>
      </c>
      <c r="D16502">
        <v>604.89</v>
      </c>
      <c r="E16502" t="s">
        <v>30879</v>
      </c>
    </row>
    <row r="16503" spans="1:5" hidden="1" x14ac:dyDescent="0.2">
      <c r="A16503" s="94" t="s">
        <v>24725</v>
      </c>
      <c r="B16503" t="s">
        <v>24726</v>
      </c>
      <c r="C16503" t="s">
        <v>8107</v>
      </c>
      <c r="D16503">
        <v>167.09</v>
      </c>
      <c r="E16503" t="s">
        <v>30879</v>
      </c>
    </row>
    <row r="16504" spans="1:5" hidden="1" x14ac:dyDescent="0.2">
      <c r="A16504" s="94" t="s">
        <v>1919</v>
      </c>
      <c r="B16504" t="s">
        <v>3115</v>
      </c>
      <c r="C16504" t="s">
        <v>243</v>
      </c>
      <c r="D16504">
        <v>468</v>
      </c>
      <c r="E16504" t="s">
        <v>30879</v>
      </c>
    </row>
    <row r="16505" spans="1:5" hidden="1" x14ac:dyDescent="0.2">
      <c r="A16505" s="94" t="s">
        <v>1920</v>
      </c>
      <c r="B16505" t="s">
        <v>1921</v>
      </c>
      <c r="C16505" t="s">
        <v>243</v>
      </c>
      <c r="D16505">
        <v>485.55</v>
      </c>
      <c r="E16505" t="s">
        <v>30879</v>
      </c>
    </row>
    <row r="16506" spans="1:5" hidden="1" x14ac:dyDescent="0.2">
      <c r="A16506" s="94" t="s">
        <v>5000</v>
      </c>
      <c r="B16506" t="s">
        <v>5001</v>
      </c>
      <c r="C16506" t="s">
        <v>243</v>
      </c>
      <c r="D16506">
        <v>764.5</v>
      </c>
      <c r="E16506" t="s">
        <v>30879</v>
      </c>
    </row>
    <row r="16507" spans="1:5" hidden="1" x14ac:dyDescent="0.2">
      <c r="A16507" s="94" t="s">
        <v>1922</v>
      </c>
      <c r="B16507" t="s">
        <v>1923</v>
      </c>
      <c r="C16507" t="s">
        <v>243</v>
      </c>
      <c r="D16507" s="684">
        <v>1002.87</v>
      </c>
      <c r="E16507" t="s">
        <v>30879</v>
      </c>
    </row>
    <row r="16508" spans="1:5" hidden="1" x14ac:dyDescent="0.2">
      <c r="A16508" s="94" t="s">
        <v>3677</v>
      </c>
      <c r="B16508" t="s">
        <v>3678</v>
      </c>
      <c r="C16508" t="s">
        <v>243</v>
      </c>
      <c r="D16508">
        <v>748</v>
      </c>
      <c r="E16508" t="s">
        <v>30879</v>
      </c>
    </row>
    <row r="16509" spans="1:5" hidden="1" x14ac:dyDescent="0.2">
      <c r="A16509" s="94" t="s">
        <v>4376</v>
      </c>
      <c r="B16509" t="s">
        <v>4377</v>
      </c>
      <c r="C16509" t="s">
        <v>243</v>
      </c>
      <c r="D16509">
        <v>915.75</v>
      </c>
      <c r="E16509" t="s">
        <v>30879</v>
      </c>
    </row>
    <row r="16510" spans="1:5" hidden="1" x14ac:dyDescent="0.2">
      <c r="A16510" s="94" t="s">
        <v>1924</v>
      </c>
      <c r="B16510" t="s">
        <v>1850</v>
      </c>
      <c r="C16510" t="s">
        <v>243</v>
      </c>
      <c r="D16510">
        <v>735.9</v>
      </c>
      <c r="E16510" t="s">
        <v>30879</v>
      </c>
    </row>
    <row r="16511" spans="1:5" hidden="1" x14ac:dyDescent="0.2">
      <c r="A16511" s="94" t="s">
        <v>1003</v>
      </c>
      <c r="B16511" t="s">
        <v>1004</v>
      </c>
      <c r="C16511" t="s">
        <v>243</v>
      </c>
      <c r="D16511" s="684">
        <v>1021.9</v>
      </c>
      <c r="E16511" t="s">
        <v>30879</v>
      </c>
    </row>
    <row r="16512" spans="1:5" hidden="1" x14ac:dyDescent="0.2">
      <c r="A16512" s="94" t="s">
        <v>1851</v>
      </c>
      <c r="B16512" t="s">
        <v>1429</v>
      </c>
      <c r="C16512" t="s">
        <v>243</v>
      </c>
      <c r="D16512" s="684">
        <v>1088.0899999999999</v>
      </c>
      <c r="E16512" t="s">
        <v>30879</v>
      </c>
    </row>
    <row r="16513" spans="1:5" hidden="1" x14ac:dyDescent="0.2">
      <c r="A16513" s="94" t="s">
        <v>6202</v>
      </c>
      <c r="B16513" t="s">
        <v>6203</v>
      </c>
      <c r="C16513" t="s">
        <v>243</v>
      </c>
      <c r="D16513" s="684">
        <v>1208.9000000000001</v>
      </c>
      <c r="E16513" t="s">
        <v>30879</v>
      </c>
    </row>
    <row r="16514" spans="1:5" hidden="1" x14ac:dyDescent="0.2">
      <c r="A16514" s="94" t="s">
        <v>1430</v>
      </c>
      <c r="B16514" t="s">
        <v>404</v>
      </c>
      <c r="C16514" t="s">
        <v>243</v>
      </c>
      <c r="D16514" s="684">
        <v>1072.5</v>
      </c>
      <c r="E16514" t="s">
        <v>30879</v>
      </c>
    </row>
    <row r="16515" spans="1:5" hidden="1" x14ac:dyDescent="0.2">
      <c r="A16515" s="94" t="s">
        <v>24727</v>
      </c>
      <c r="B16515" t="s">
        <v>24728</v>
      </c>
      <c r="C16515" t="s">
        <v>243</v>
      </c>
      <c r="D16515">
        <v>96.23</v>
      </c>
      <c r="E16515" t="s">
        <v>30879</v>
      </c>
    </row>
    <row r="16516" spans="1:5" hidden="1" x14ac:dyDescent="0.2">
      <c r="A16516" s="94" t="s">
        <v>24729</v>
      </c>
      <c r="B16516" t="s">
        <v>24730</v>
      </c>
      <c r="C16516" t="s">
        <v>243</v>
      </c>
      <c r="D16516">
        <v>90.2</v>
      </c>
      <c r="E16516" t="s">
        <v>30879</v>
      </c>
    </row>
    <row r="16517" spans="1:5" hidden="1" x14ac:dyDescent="0.2">
      <c r="A16517" s="94" t="s">
        <v>24731</v>
      </c>
      <c r="B16517" t="s">
        <v>24732</v>
      </c>
      <c r="C16517" t="s">
        <v>243</v>
      </c>
      <c r="D16517">
        <v>90.2</v>
      </c>
      <c r="E16517" t="s">
        <v>30879</v>
      </c>
    </row>
    <row r="16518" spans="1:5" hidden="1" x14ac:dyDescent="0.2">
      <c r="A16518" s="94" t="s">
        <v>5002</v>
      </c>
      <c r="B16518" t="s">
        <v>5003</v>
      </c>
      <c r="C16518" t="s">
        <v>243</v>
      </c>
      <c r="D16518">
        <v>90.2</v>
      </c>
      <c r="E16518" t="s">
        <v>30879</v>
      </c>
    </row>
    <row r="16519" spans="1:5" hidden="1" x14ac:dyDescent="0.2">
      <c r="A16519" s="94" t="s">
        <v>24733</v>
      </c>
      <c r="B16519" t="s">
        <v>24734</v>
      </c>
      <c r="C16519" t="s">
        <v>243</v>
      </c>
      <c r="D16519" s="684">
        <v>1545.13</v>
      </c>
      <c r="E16519" t="s">
        <v>30879</v>
      </c>
    </row>
    <row r="16520" spans="1:5" hidden="1" x14ac:dyDescent="0.2">
      <c r="A16520" s="94" t="s">
        <v>24735</v>
      </c>
      <c r="B16520" t="s">
        <v>42087</v>
      </c>
      <c r="C16520" t="s">
        <v>243</v>
      </c>
      <c r="D16520">
        <v>342.63</v>
      </c>
      <c r="E16520" t="s">
        <v>30879</v>
      </c>
    </row>
    <row r="16521" spans="1:5" hidden="1" x14ac:dyDescent="0.2">
      <c r="A16521" s="94" t="s">
        <v>24736</v>
      </c>
      <c r="B16521" t="s">
        <v>24737</v>
      </c>
      <c r="C16521" t="s">
        <v>243</v>
      </c>
      <c r="D16521">
        <v>90.48</v>
      </c>
      <c r="E16521" t="s">
        <v>30879</v>
      </c>
    </row>
    <row r="16522" spans="1:5" hidden="1" x14ac:dyDescent="0.2">
      <c r="A16522" s="94" t="s">
        <v>24738</v>
      </c>
      <c r="B16522" t="s">
        <v>42090</v>
      </c>
      <c r="C16522" t="s">
        <v>243</v>
      </c>
      <c r="D16522">
        <v>90.48</v>
      </c>
      <c r="E16522" t="s">
        <v>30879</v>
      </c>
    </row>
    <row r="16523" spans="1:5" hidden="1" x14ac:dyDescent="0.2">
      <c r="A16523" s="94" t="s">
        <v>24739</v>
      </c>
      <c r="B16523" t="s">
        <v>24740</v>
      </c>
      <c r="C16523" t="s">
        <v>243</v>
      </c>
      <c r="D16523">
        <v>311.38</v>
      </c>
      <c r="E16523" t="s">
        <v>30879</v>
      </c>
    </row>
    <row r="16524" spans="1:5" hidden="1" x14ac:dyDescent="0.2">
      <c r="A16524" s="94" t="s">
        <v>24741</v>
      </c>
      <c r="B16524" t="s">
        <v>24742</v>
      </c>
      <c r="C16524" t="s">
        <v>243</v>
      </c>
      <c r="D16524" s="684">
        <v>1071.25</v>
      </c>
      <c r="E16524" t="s">
        <v>30879</v>
      </c>
    </row>
    <row r="16525" spans="1:5" hidden="1" x14ac:dyDescent="0.2">
      <c r="A16525" s="94" t="s">
        <v>24743</v>
      </c>
      <c r="B16525" t="s">
        <v>24744</v>
      </c>
      <c r="C16525" t="s">
        <v>243</v>
      </c>
      <c r="D16525">
        <v>768.9</v>
      </c>
      <c r="E16525" t="s">
        <v>30879</v>
      </c>
    </row>
    <row r="16526" spans="1:5" hidden="1" x14ac:dyDescent="0.2">
      <c r="A16526" s="94" t="s">
        <v>24745</v>
      </c>
      <c r="B16526" t="s">
        <v>24746</v>
      </c>
      <c r="C16526" t="s">
        <v>243</v>
      </c>
      <c r="D16526" s="684">
        <v>1027.8900000000001</v>
      </c>
      <c r="E16526" t="s">
        <v>30879</v>
      </c>
    </row>
    <row r="16527" spans="1:5" hidden="1" x14ac:dyDescent="0.2">
      <c r="A16527" s="94" t="s">
        <v>24747</v>
      </c>
      <c r="B16527" t="s">
        <v>24748</v>
      </c>
      <c r="C16527" t="s">
        <v>243</v>
      </c>
      <c r="D16527" s="684">
        <v>1027.8900000000001</v>
      </c>
      <c r="E16527" t="s">
        <v>30879</v>
      </c>
    </row>
    <row r="16528" spans="1:5" hidden="1" x14ac:dyDescent="0.2">
      <c r="A16528" s="94" t="s">
        <v>24749</v>
      </c>
      <c r="B16528" t="s">
        <v>24750</v>
      </c>
      <c r="C16528" t="s">
        <v>243</v>
      </c>
      <c r="D16528" s="684">
        <v>1189.3499999999999</v>
      </c>
      <c r="E16528" t="s">
        <v>30879</v>
      </c>
    </row>
    <row r="16529" spans="1:5" hidden="1" x14ac:dyDescent="0.2">
      <c r="A16529" s="94" t="s">
        <v>24751</v>
      </c>
      <c r="B16529" t="s">
        <v>24752</v>
      </c>
      <c r="C16529" t="s">
        <v>243</v>
      </c>
      <c r="D16529">
        <v>841.76</v>
      </c>
      <c r="E16529" t="s">
        <v>30879</v>
      </c>
    </row>
    <row r="16530" spans="1:5" hidden="1" x14ac:dyDescent="0.2">
      <c r="A16530" s="94" t="s">
        <v>4378</v>
      </c>
      <c r="B16530" t="s">
        <v>13112</v>
      </c>
      <c r="C16530" t="s">
        <v>243</v>
      </c>
      <c r="D16530" s="684">
        <v>1259.51</v>
      </c>
      <c r="E16530" t="s">
        <v>30879</v>
      </c>
    </row>
    <row r="16531" spans="1:5" hidden="1" x14ac:dyDescent="0.2">
      <c r="A16531" s="94" t="s">
        <v>24753</v>
      </c>
      <c r="B16531" t="s">
        <v>24754</v>
      </c>
      <c r="C16531" t="s">
        <v>243</v>
      </c>
      <c r="D16531" s="684">
        <v>1319.39</v>
      </c>
      <c r="E16531" t="s">
        <v>30879</v>
      </c>
    </row>
    <row r="16532" spans="1:5" hidden="1" x14ac:dyDescent="0.2">
      <c r="A16532" s="94" t="s">
        <v>42088</v>
      </c>
      <c r="B16532" t="s">
        <v>42089</v>
      </c>
      <c r="C16532" t="s">
        <v>243</v>
      </c>
      <c r="D16532" s="684">
        <v>2259.5300000000002</v>
      </c>
      <c r="E16532" t="s">
        <v>30879</v>
      </c>
    </row>
    <row r="16533" spans="1:5" hidden="1" x14ac:dyDescent="0.2">
      <c r="A16533" s="94" t="s">
        <v>24755</v>
      </c>
      <c r="B16533" t="s">
        <v>24756</v>
      </c>
      <c r="C16533" t="s">
        <v>243</v>
      </c>
      <c r="D16533" s="684">
        <v>1787.5</v>
      </c>
      <c r="E16533" t="s">
        <v>30879</v>
      </c>
    </row>
    <row r="16534" spans="1:5" hidden="1" x14ac:dyDescent="0.2">
      <c r="A16534" s="94" t="s">
        <v>24757</v>
      </c>
      <c r="B16534" t="s">
        <v>24758</v>
      </c>
      <c r="C16534" t="s">
        <v>243</v>
      </c>
      <c r="D16534" s="684">
        <v>2277.0100000000002</v>
      </c>
      <c r="E16534" t="s">
        <v>30879</v>
      </c>
    </row>
    <row r="16535" spans="1:5" hidden="1" x14ac:dyDescent="0.2">
      <c r="A16535" s="94" t="s">
        <v>24759</v>
      </c>
      <c r="B16535" t="s">
        <v>24760</v>
      </c>
      <c r="C16535" t="s">
        <v>243</v>
      </c>
      <c r="D16535" s="684">
        <v>1838.99</v>
      </c>
      <c r="E16535" t="s">
        <v>30879</v>
      </c>
    </row>
    <row r="16536" spans="1:5" hidden="1" x14ac:dyDescent="0.2">
      <c r="A16536" s="94" t="s">
        <v>24761</v>
      </c>
      <c r="B16536" t="s">
        <v>24762</v>
      </c>
      <c r="C16536" t="s">
        <v>243</v>
      </c>
      <c r="D16536">
        <v>868.33</v>
      </c>
      <c r="E16536" t="s">
        <v>30879</v>
      </c>
    </row>
    <row r="16537" spans="1:5" hidden="1" x14ac:dyDescent="0.2">
      <c r="A16537" s="94" t="s">
        <v>24763</v>
      </c>
      <c r="B16537" t="s">
        <v>24764</v>
      </c>
      <c r="C16537" t="s">
        <v>243</v>
      </c>
      <c r="D16537" s="684">
        <v>1039.52</v>
      </c>
      <c r="E16537" t="s">
        <v>30879</v>
      </c>
    </row>
    <row r="16538" spans="1:5" hidden="1" x14ac:dyDescent="0.2">
      <c r="A16538" s="94" t="s">
        <v>24765</v>
      </c>
      <c r="B16538" t="s">
        <v>24766</v>
      </c>
      <c r="C16538" t="s">
        <v>243</v>
      </c>
      <c r="D16538">
        <v>880.08</v>
      </c>
      <c r="E16538" t="s">
        <v>30879</v>
      </c>
    </row>
    <row r="16539" spans="1:5" hidden="1" x14ac:dyDescent="0.2">
      <c r="A16539" s="94" t="s">
        <v>24767</v>
      </c>
      <c r="B16539" t="s">
        <v>24768</v>
      </c>
      <c r="C16539" t="s">
        <v>243</v>
      </c>
      <c r="D16539" s="684">
        <v>1129.4100000000001</v>
      </c>
      <c r="E16539" t="s">
        <v>30879</v>
      </c>
    </row>
    <row r="16540" spans="1:5" hidden="1" x14ac:dyDescent="0.2">
      <c r="A16540" s="94" t="s">
        <v>24769</v>
      </c>
      <c r="B16540" t="s">
        <v>24770</v>
      </c>
      <c r="C16540" t="s">
        <v>243</v>
      </c>
      <c r="D16540" s="684">
        <v>1162.19</v>
      </c>
      <c r="E16540" t="s">
        <v>30879</v>
      </c>
    </row>
    <row r="16541" spans="1:5" hidden="1" x14ac:dyDescent="0.2">
      <c r="A16541" s="94" t="s">
        <v>24771</v>
      </c>
      <c r="B16541" t="s">
        <v>24772</v>
      </c>
      <c r="C16541" t="s">
        <v>243</v>
      </c>
      <c r="D16541" s="684">
        <v>1162.19</v>
      </c>
      <c r="E16541" t="s">
        <v>30879</v>
      </c>
    </row>
    <row r="16542" spans="1:5" hidden="1" x14ac:dyDescent="0.2">
      <c r="A16542" s="94" t="s">
        <v>24773</v>
      </c>
      <c r="B16542" t="s">
        <v>24774</v>
      </c>
      <c r="C16542" t="s">
        <v>243</v>
      </c>
      <c r="D16542">
        <v>938.83</v>
      </c>
      <c r="E16542" t="s">
        <v>30879</v>
      </c>
    </row>
    <row r="16543" spans="1:5" hidden="1" x14ac:dyDescent="0.2">
      <c r="A16543" s="94" t="s">
        <v>4379</v>
      </c>
      <c r="B16543" t="s">
        <v>13113</v>
      </c>
      <c r="C16543" t="s">
        <v>243</v>
      </c>
      <c r="D16543">
        <v>847</v>
      </c>
      <c r="E16543" t="s">
        <v>30879</v>
      </c>
    </row>
    <row r="16544" spans="1:5" hidden="1" x14ac:dyDescent="0.2">
      <c r="A16544" s="94" t="s">
        <v>24775</v>
      </c>
      <c r="B16544" t="s">
        <v>24776</v>
      </c>
      <c r="C16544" t="s">
        <v>243</v>
      </c>
      <c r="D16544" s="684">
        <v>1262.81</v>
      </c>
      <c r="E16544" t="s">
        <v>30879</v>
      </c>
    </row>
    <row r="16545" spans="1:5" hidden="1" x14ac:dyDescent="0.2">
      <c r="A16545" s="94" t="s">
        <v>1651</v>
      </c>
      <c r="B16545" t="s">
        <v>3116</v>
      </c>
      <c r="C16545" t="s">
        <v>243</v>
      </c>
      <c r="D16545">
        <v>112.24</v>
      </c>
      <c r="E16545" t="s">
        <v>30879</v>
      </c>
    </row>
    <row r="16546" spans="1:5" hidden="1" x14ac:dyDescent="0.2">
      <c r="A16546" s="94" t="s">
        <v>24777</v>
      </c>
      <c r="B16546" t="s">
        <v>24778</v>
      </c>
      <c r="C16546" t="s">
        <v>243</v>
      </c>
      <c r="D16546">
        <v>112.24</v>
      </c>
      <c r="E16546" t="s">
        <v>30879</v>
      </c>
    </row>
    <row r="16547" spans="1:5" hidden="1" x14ac:dyDescent="0.2">
      <c r="A16547" s="94" t="s">
        <v>1652</v>
      </c>
      <c r="B16547" t="s">
        <v>3117</v>
      </c>
      <c r="C16547" t="s">
        <v>243</v>
      </c>
      <c r="D16547">
        <v>112.24</v>
      </c>
      <c r="E16547" t="s">
        <v>30879</v>
      </c>
    </row>
    <row r="16548" spans="1:5" hidden="1" x14ac:dyDescent="0.2">
      <c r="A16548" s="94" t="s">
        <v>24779</v>
      </c>
      <c r="B16548" t="s">
        <v>24780</v>
      </c>
      <c r="C16548" t="s">
        <v>243</v>
      </c>
      <c r="D16548" s="684">
        <v>1538.66</v>
      </c>
      <c r="E16548" t="s">
        <v>30879</v>
      </c>
    </row>
    <row r="16549" spans="1:5" hidden="1" x14ac:dyDescent="0.2">
      <c r="A16549" s="94" t="s">
        <v>24781</v>
      </c>
      <c r="B16549" t="s">
        <v>24782</v>
      </c>
      <c r="C16549" t="s">
        <v>243</v>
      </c>
      <c r="D16549" s="684">
        <v>4680.5</v>
      </c>
      <c r="E16549" t="s">
        <v>30879</v>
      </c>
    </row>
    <row r="16550" spans="1:5" hidden="1" x14ac:dyDescent="0.2">
      <c r="A16550" s="94" t="s">
        <v>3679</v>
      </c>
      <c r="B16550" t="s">
        <v>3680</v>
      </c>
      <c r="C16550" t="s">
        <v>243</v>
      </c>
      <c r="D16550" s="684">
        <v>4102.58</v>
      </c>
      <c r="E16550" t="s">
        <v>30879</v>
      </c>
    </row>
    <row r="16551" spans="1:5" hidden="1" x14ac:dyDescent="0.2">
      <c r="A16551" s="94" t="s">
        <v>1653</v>
      </c>
      <c r="B16551" t="s">
        <v>6204</v>
      </c>
      <c r="C16551" t="s">
        <v>243</v>
      </c>
      <c r="D16551" s="684">
        <v>1298</v>
      </c>
      <c r="E16551" t="s">
        <v>30879</v>
      </c>
    </row>
    <row r="16552" spans="1:5" hidden="1" x14ac:dyDescent="0.2">
      <c r="A16552" s="94" t="s">
        <v>744</v>
      </c>
      <c r="B16552" t="s">
        <v>6205</v>
      </c>
      <c r="C16552" t="s">
        <v>243</v>
      </c>
      <c r="D16552" s="684">
        <v>1628</v>
      </c>
      <c r="E16552" t="s">
        <v>30879</v>
      </c>
    </row>
    <row r="16553" spans="1:5" hidden="1" x14ac:dyDescent="0.2">
      <c r="A16553" s="94" t="s">
        <v>5004</v>
      </c>
      <c r="B16553" t="s">
        <v>6206</v>
      </c>
      <c r="C16553" t="s">
        <v>243</v>
      </c>
      <c r="D16553">
        <v>907.5</v>
      </c>
      <c r="E16553" t="s">
        <v>30879</v>
      </c>
    </row>
    <row r="16554" spans="1:5" hidden="1" x14ac:dyDescent="0.2">
      <c r="A16554" s="94" t="s">
        <v>5005</v>
      </c>
      <c r="B16554" t="s">
        <v>13114</v>
      </c>
      <c r="C16554" t="s">
        <v>243</v>
      </c>
      <c r="D16554">
        <v>907.5</v>
      </c>
      <c r="E16554" t="s">
        <v>30879</v>
      </c>
    </row>
    <row r="16555" spans="1:5" hidden="1" x14ac:dyDescent="0.2">
      <c r="A16555" s="94" t="s">
        <v>42121</v>
      </c>
      <c r="B16555" t="s">
        <v>42122</v>
      </c>
      <c r="C16555" t="s">
        <v>243</v>
      </c>
      <c r="D16555" s="684">
        <v>1178.82</v>
      </c>
      <c r="E16555" t="s">
        <v>30879</v>
      </c>
    </row>
    <row r="16556" spans="1:5" hidden="1" x14ac:dyDescent="0.2">
      <c r="A16556" s="94" t="s">
        <v>42115</v>
      </c>
      <c r="B16556" t="s">
        <v>42116</v>
      </c>
      <c r="C16556" t="s">
        <v>243</v>
      </c>
      <c r="D16556" s="684">
        <v>1178.82</v>
      </c>
      <c r="E16556" t="s">
        <v>30879</v>
      </c>
    </row>
    <row r="16557" spans="1:5" hidden="1" x14ac:dyDescent="0.2">
      <c r="A16557" s="94" t="s">
        <v>42117</v>
      </c>
      <c r="B16557" t="s">
        <v>42118</v>
      </c>
      <c r="C16557" t="s">
        <v>243</v>
      </c>
      <c r="D16557" s="684">
        <v>1295.29</v>
      </c>
      <c r="E16557" t="s">
        <v>30879</v>
      </c>
    </row>
    <row r="16558" spans="1:5" hidden="1" x14ac:dyDescent="0.2">
      <c r="A16558" s="94" t="s">
        <v>42119</v>
      </c>
      <c r="B16558" t="s">
        <v>42120</v>
      </c>
      <c r="C16558" t="s">
        <v>243</v>
      </c>
      <c r="D16558" s="684">
        <v>1489.41</v>
      </c>
      <c r="E16558" t="s">
        <v>30879</v>
      </c>
    </row>
    <row r="16559" spans="1:5" hidden="1" x14ac:dyDescent="0.2">
      <c r="A16559" s="94" t="s">
        <v>42123</v>
      </c>
      <c r="B16559" t="s">
        <v>42124</v>
      </c>
      <c r="C16559" t="s">
        <v>243</v>
      </c>
      <c r="D16559" s="684">
        <v>2303.5300000000002</v>
      </c>
      <c r="E16559" t="s">
        <v>30879</v>
      </c>
    </row>
    <row r="16560" spans="1:5" hidden="1" x14ac:dyDescent="0.2">
      <c r="A16560" s="94" t="s">
        <v>42127</v>
      </c>
      <c r="B16560" t="s">
        <v>42128</v>
      </c>
      <c r="C16560" t="s">
        <v>243</v>
      </c>
      <c r="D16560" s="684">
        <v>1658.82</v>
      </c>
      <c r="E16560" t="s">
        <v>30879</v>
      </c>
    </row>
    <row r="16561" spans="1:5" hidden="1" x14ac:dyDescent="0.2">
      <c r="A16561" s="94" t="s">
        <v>13115</v>
      </c>
      <c r="B16561" t="s">
        <v>13116</v>
      </c>
      <c r="C16561" t="s">
        <v>243</v>
      </c>
      <c r="D16561" s="684">
        <v>2172.94</v>
      </c>
      <c r="E16561" t="s">
        <v>30879</v>
      </c>
    </row>
    <row r="16562" spans="1:5" hidden="1" x14ac:dyDescent="0.2">
      <c r="A16562" s="94" t="s">
        <v>42125</v>
      </c>
      <c r="B16562" t="s">
        <v>42126</v>
      </c>
      <c r="C16562" t="s">
        <v>243</v>
      </c>
      <c r="D16562" s="684">
        <v>1594.12</v>
      </c>
      <c r="E16562" t="s">
        <v>30879</v>
      </c>
    </row>
    <row r="16563" spans="1:5" hidden="1" x14ac:dyDescent="0.2">
      <c r="A16563" s="94" t="s">
        <v>42129</v>
      </c>
      <c r="B16563" t="s">
        <v>42130</v>
      </c>
      <c r="C16563" t="s">
        <v>243</v>
      </c>
      <c r="D16563" s="684">
        <v>2617.65</v>
      </c>
      <c r="E16563" t="s">
        <v>30879</v>
      </c>
    </row>
    <row r="16564" spans="1:5" hidden="1" x14ac:dyDescent="0.2">
      <c r="A16564" s="94" t="s">
        <v>42131</v>
      </c>
      <c r="B16564" t="s">
        <v>42132</v>
      </c>
      <c r="C16564" t="s">
        <v>243</v>
      </c>
      <c r="D16564" s="684">
        <v>1809.41</v>
      </c>
      <c r="E16564" t="s">
        <v>30879</v>
      </c>
    </row>
    <row r="16565" spans="1:5" hidden="1" x14ac:dyDescent="0.2">
      <c r="A16565" s="94" t="s">
        <v>13117</v>
      </c>
      <c r="B16565" t="s">
        <v>13118</v>
      </c>
      <c r="C16565" t="s">
        <v>243</v>
      </c>
      <c r="D16565" s="684">
        <v>2469.41</v>
      </c>
      <c r="E16565" t="s">
        <v>30879</v>
      </c>
    </row>
    <row r="16566" spans="1:5" hidden="1" x14ac:dyDescent="0.2">
      <c r="A16566" s="94" t="s">
        <v>42133</v>
      </c>
      <c r="B16566" t="s">
        <v>42134</v>
      </c>
      <c r="C16566" t="s">
        <v>243</v>
      </c>
      <c r="D16566" s="684">
        <v>1645.88</v>
      </c>
      <c r="E16566" t="s">
        <v>30879</v>
      </c>
    </row>
    <row r="16567" spans="1:5" hidden="1" x14ac:dyDescent="0.2">
      <c r="A16567" s="94" t="s">
        <v>6890</v>
      </c>
      <c r="B16567" t="s">
        <v>24783</v>
      </c>
      <c r="C16567" t="s">
        <v>243</v>
      </c>
      <c r="D16567">
        <v>34.5</v>
      </c>
      <c r="E16567" t="s">
        <v>30879</v>
      </c>
    </row>
    <row r="16568" spans="1:5" hidden="1" x14ac:dyDescent="0.2">
      <c r="A16568" s="94" t="s">
        <v>302</v>
      </c>
      <c r="B16568" t="s">
        <v>13119</v>
      </c>
      <c r="C16568" t="s">
        <v>243</v>
      </c>
      <c r="D16568">
        <v>35.86</v>
      </c>
      <c r="E16568" t="s">
        <v>30879</v>
      </c>
    </row>
    <row r="16569" spans="1:5" hidden="1" x14ac:dyDescent="0.2">
      <c r="A16569" s="94" t="s">
        <v>13120</v>
      </c>
      <c r="B16569" t="s">
        <v>13121</v>
      </c>
      <c r="C16569" t="s">
        <v>243</v>
      </c>
      <c r="D16569">
        <v>48.9</v>
      </c>
      <c r="E16569" t="s">
        <v>30879</v>
      </c>
    </row>
    <row r="16570" spans="1:5" hidden="1" x14ac:dyDescent="0.2">
      <c r="A16570" s="94" t="s">
        <v>43038</v>
      </c>
      <c r="B16570" t="s">
        <v>43039</v>
      </c>
      <c r="C16570" t="s">
        <v>243</v>
      </c>
      <c r="D16570">
        <v>268.88</v>
      </c>
      <c r="E16570" t="s">
        <v>30879</v>
      </c>
    </row>
    <row r="16571" spans="1:5" hidden="1" x14ac:dyDescent="0.2">
      <c r="A16571" s="94" t="s">
        <v>13122</v>
      </c>
      <c r="B16571" t="s">
        <v>24784</v>
      </c>
      <c r="C16571" t="s">
        <v>243</v>
      </c>
      <c r="D16571">
        <v>108.65</v>
      </c>
      <c r="E16571" t="s">
        <v>30879</v>
      </c>
    </row>
    <row r="16572" spans="1:5" hidden="1" x14ac:dyDescent="0.2">
      <c r="A16572" s="94" t="s">
        <v>43050</v>
      </c>
      <c r="B16572" t="s">
        <v>43051</v>
      </c>
      <c r="C16572" t="s">
        <v>243</v>
      </c>
      <c r="D16572">
        <v>269.63</v>
      </c>
      <c r="E16572" t="s">
        <v>30879</v>
      </c>
    </row>
    <row r="16573" spans="1:5" hidden="1" x14ac:dyDescent="0.2">
      <c r="A16573" s="94" t="s">
        <v>42141</v>
      </c>
      <c r="B16573" t="s">
        <v>42142</v>
      </c>
      <c r="C16573" t="s">
        <v>243</v>
      </c>
      <c r="D16573">
        <v>409.41</v>
      </c>
      <c r="E16573" t="s">
        <v>30879</v>
      </c>
    </row>
    <row r="16574" spans="1:5" hidden="1" x14ac:dyDescent="0.2">
      <c r="A16574" s="94" t="s">
        <v>42143</v>
      </c>
      <c r="B16574" t="s">
        <v>42144</v>
      </c>
      <c r="C16574" t="s">
        <v>243</v>
      </c>
      <c r="D16574">
        <v>444.12</v>
      </c>
      <c r="E16574" t="s">
        <v>30879</v>
      </c>
    </row>
    <row r="16575" spans="1:5" hidden="1" x14ac:dyDescent="0.2">
      <c r="A16575" s="94" t="s">
        <v>37780</v>
      </c>
      <c r="B16575" t="s">
        <v>37781</v>
      </c>
      <c r="C16575" t="s">
        <v>243</v>
      </c>
      <c r="D16575">
        <v>12.06</v>
      </c>
      <c r="E16575" t="s">
        <v>30879</v>
      </c>
    </row>
    <row r="16576" spans="1:5" hidden="1" x14ac:dyDescent="0.2">
      <c r="A16576" s="94" t="s">
        <v>37782</v>
      </c>
      <c r="B16576" t="s">
        <v>37783</v>
      </c>
      <c r="C16576" t="s">
        <v>243</v>
      </c>
      <c r="D16576">
        <v>19.18</v>
      </c>
      <c r="E16576" t="s">
        <v>30879</v>
      </c>
    </row>
    <row r="16577" spans="1:5" hidden="1" x14ac:dyDescent="0.2">
      <c r="A16577" s="94" t="s">
        <v>37786</v>
      </c>
      <c r="B16577" t="s">
        <v>37787</v>
      </c>
      <c r="C16577" t="s">
        <v>243</v>
      </c>
      <c r="D16577">
        <v>10.81</v>
      </c>
      <c r="E16577" t="s">
        <v>30879</v>
      </c>
    </row>
    <row r="16578" spans="1:5" hidden="1" x14ac:dyDescent="0.2">
      <c r="A16578" s="94" t="s">
        <v>37788</v>
      </c>
      <c r="B16578" t="s">
        <v>37789</v>
      </c>
      <c r="C16578" t="s">
        <v>243</v>
      </c>
      <c r="D16578">
        <v>12.19</v>
      </c>
      <c r="E16578" t="s">
        <v>30879</v>
      </c>
    </row>
    <row r="16579" spans="1:5" hidden="1" x14ac:dyDescent="0.2">
      <c r="A16579" s="94" t="s">
        <v>24785</v>
      </c>
      <c r="B16579" t="s">
        <v>24786</v>
      </c>
      <c r="C16579" t="s">
        <v>243</v>
      </c>
      <c r="D16579">
        <v>13.38</v>
      </c>
      <c r="E16579" t="s">
        <v>30879</v>
      </c>
    </row>
    <row r="16580" spans="1:5" hidden="1" x14ac:dyDescent="0.2">
      <c r="A16580" s="94" t="s">
        <v>37784</v>
      </c>
      <c r="B16580" t="s">
        <v>37785</v>
      </c>
      <c r="C16580" t="s">
        <v>243</v>
      </c>
      <c r="D16580">
        <v>15.69</v>
      </c>
      <c r="E16580" t="s">
        <v>30879</v>
      </c>
    </row>
    <row r="16581" spans="1:5" hidden="1" x14ac:dyDescent="0.2">
      <c r="A16581" s="94" t="s">
        <v>24787</v>
      </c>
      <c r="B16581" t="s">
        <v>24788</v>
      </c>
      <c r="C16581" t="s">
        <v>243</v>
      </c>
      <c r="D16581">
        <v>19.440000000000001</v>
      </c>
      <c r="E16581" t="s">
        <v>30879</v>
      </c>
    </row>
    <row r="16582" spans="1:5" hidden="1" x14ac:dyDescent="0.2">
      <c r="A16582" s="94" t="s">
        <v>43067</v>
      </c>
      <c r="B16582" t="s">
        <v>43068</v>
      </c>
      <c r="C16582" t="s">
        <v>243</v>
      </c>
      <c r="D16582">
        <v>121.3</v>
      </c>
      <c r="E16582" t="s">
        <v>30879</v>
      </c>
    </row>
    <row r="16583" spans="1:5" hidden="1" x14ac:dyDescent="0.2">
      <c r="A16583" s="94" t="s">
        <v>43048</v>
      </c>
      <c r="B16583" t="s">
        <v>43049</v>
      </c>
      <c r="C16583" t="s">
        <v>243</v>
      </c>
      <c r="D16583">
        <v>279.08999999999997</v>
      </c>
      <c r="E16583" t="s">
        <v>30879</v>
      </c>
    </row>
    <row r="16584" spans="1:5" hidden="1" x14ac:dyDescent="0.2">
      <c r="A16584" s="94" t="s">
        <v>42660</v>
      </c>
      <c r="B16584" t="s">
        <v>42661</v>
      </c>
      <c r="C16584" t="s">
        <v>243</v>
      </c>
      <c r="D16584">
        <v>287.8</v>
      </c>
      <c r="E16584" t="s">
        <v>30879</v>
      </c>
    </row>
    <row r="16585" spans="1:5" hidden="1" x14ac:dyDescent="0.2">
      <c r="A16585" s="94" t="s">
        <v>42664</v>
      </c>
      <c r="B16585" t="s">
        <v>42665</v>
      </c>
      <c r="C16585" t="s">
        <v>243</v>
      </c>
      <c r="D16585">
        <v>541.78</v>
      </c>
      <c r="E16585" t="s">
        <v>30879</v>
      </c>
    </row>
    <row r="16586" spans="1:5" hidden="1" x14ac:dyDescent="0.2">
      <c r="A16586" s="94" t="s">
        <v>42662</v>
      </c>
      <c r="B16586" t="s">
        <v>42663</v>
      </c>
      <c r="C16586" t="s">
        <v>243</v>
      </c>
      <c r="D16586">
        <v>228.95</v>
      </c>
      <c r="E16586" t="s">
        <v>30879</v>
      </c>
    </row>
    <row r="16587" spans="1:5" hidden="1" x14ac:dyDescent="0.2">
      <c r="A16587" s="94" t="s">
        <v>42656</v>
      </c>
      <c r="B16587" t="s">
        <v>42657</v>
      </c>
      <c r="C16587" t="s">
        <v>243</v>
      </c>
      <c r="D16587">
        <v>142.07</v>
      </c>
      <c r="E16587" t="s">
        <v>30879</v>
      </c>
    </row>
    <row r="16588" spans="1:5" hidden="1" x14ac:dyDescent="0.2">
      <c r="A16588" s="94" t="s">
        <v>42658</v>
      </c>
      <c r="B16588" t="s">
        <v>42659</v>
      </c>
      <c r="C16588" t="s">
        <v>243</v>
      </c>
      <c r="D16588">
        <v>113.49</v>
      </c>
      <c r="E16588" t="s">
        <v>30879</v>
      </c>
    </row>
    <row r="16589" spans="1:5" hidden="1" x14ac:dyDescent="0.2">
      <c r="A16589" s="94" t="s">
        <v>6891</v>
      </c>
      <c r="B16589" t="s">
        <v>13124</v>
      </c>
      <c r="C16589" t="s">
        <v>243</v>
      </c>
      <c r="D16589">
        <v>261.64999999999998</v>
      </c>
      <c r="E16589" t="s">
        <v>30879</v>
      </c>
    </row>
    <row r="16590" spans="1:5" hidden="1" x14ac:dyDescent="0.2">
      <c r="A16590" s="94" t="s">
        <v>42672</v>
      </c>
      <c r="B16590" t="s">
        <v>42673</v>
      </c>
      <c r="C16590" t="s">
        <v>243</v>
      </c>
      <c r="D16590">
        <v>188.35</v>
      </c>
      <c r="E16590" t="s">
        <v>30879</v>
      </c>
    </row>
    <row r="16591" spans="1:5" hidden="1" x14ac:dyDescent="0.2">
      <c r="A16591" s="94" t="s">
        <v>42678</v>
      </c>
      <c r="B16591" t="s">
        <v>42679</v>
      </c>
      <c r="C16591" t="s">
        <v>243</v>
      </c>
      <c r="D16591">
        <v>259.18</v>
      </c>
      <c r="E16591" t="s">
        <v>30879</v>
      </c>
    </row>
    <row r="16592" spans="1:5" hidden="1" x14ac:dyDescent="0.2">
      <c r="A16592" s="94" t="s">
        <v>42674</v>
      </c>
      <c r="B16592" t="s">
        <v>42675</v>
      </c>
      <c r="C16592" t="s">
        <v>243</v>
      </c>
      <c r="D16592">
        <v>156.72</v>
      </c>
      <c r="E16592" t="s">
        <v>30879</v>
      </c>
    </row>
    <row r="16593" spans="1:5" hidden="1" x14ac:dyDescent="0.2">
      <c r="A16593" s="94" t="s">
        <v>42676</v>
      </c>
      <c r="B16593" t="s">
        <v>42677</v>
      </c>
      <c r="C16593" t="s">
        <v>243</v>
      </c>
      <c r="D16593">
        <v>201.92</v>
      </c>
      <c r="E16593" t="s">
        <v>30879</v>
      </c>
    </row>
    <row r="16594" spans="1:5" hidden="1" x14ac:dyDescent="0.2">
      <c r="A16594" s="94" t="s">
        <v>42680</v>
      </c>
      <c r="B16594" t="s">
        <v>42681</v>
      </c>
      <c r="C16594" t="s">
        <v>243</v>
      </c>
      <c r="D16594">
        <v>128.07</v>
      </c>
      <c r="E16594" t="s">
        <v>30879</v>
      </c>
    </row>
    <row r="16595" spans="1:5" hidden="1" x14ac:dyDescent="0.2">
      <c r="A16595" s="94" t="s">
        <v>42670</v>
      </c>
      <c r="B16595" t="s">
        <v>42671</v>
      </c>
      <c r="C16595" t="s">
        <v>243</v>
      </c>
      <c r="D16595">
        <v>188.35</v>
      </c>
      <c r="E16595" t="s">
        <v>30879</v>
      </c>
    </row>
    <row r="16596" spans="1:5" hidden="1" x14ac:dyDescent="0.2">
      <c r="A16596" s="94" t="s">
        <v>42666</v>
      </c>
      <c r="B16596" t="s">
        <v>42667</v>
      </c>
      <c r="C16596" t="s">
        <v>243</v>
      </c>
      <c r="D16596">
        <v>106.24</v>
      </c>
      <c r="E16596" t="s">
        <v>30879</v>
      </c>
    </row>
    <row r="16597" spans="1:5" hidden="1" x14ac:dyDescent="0.2">
      <c r="A16597" s="94" t="s">
        <v>42668</v>
      </c>
      <c r="B16597" t="s">
        <v>42669</v>
      </c>
      <c r="C16597" t="s">
        <v>243</v>
      </c>
      <c r="D16597">
        <v>159.72999999999999</v>
      </c>
      <c r="E16597" t="s">
        <v>30879</v>
      </c>
    </row>
    <row r="16598" spans="1:5" hidden="1" x14ac:dyDescent="0.2">
      <c r="A16598" s="94" t="s">
        <v>45696</v>
      </c>
      <c r="B16598" t="s">
        <v>45697</v>
      </c>
      <c r="C16598" t="s">
        <v>243</v>
      </c>
      <c r="D16598">
        <v>6.95</v>
      </c>
      <c r="E16598" t="s">
        <v>30879</v>
      </c>
    </row>
    <row r="16599" spans="1:5" hidden="1" x14ac:dyDescent="0.2">
      <c r="A16599" s="94" t="s">
        <v>43040</v>
      </c>
      <c r="B16599" t="s">
        <v>43041</v>
      </c>
      <c r="C16599" t="s">
        <v>243</v>
      </c>
      <c r="D16599">
        <v>269.63</v>
      </c>
      <c r="E16599" t="s">
        <v>30879</v>
      </c>
    </row>
    <row r="16600" spans="1:5" hidden="1" x14ac:dyDescent="0.2">
      <c r="A16600" s="94" t="s">
        <v>43042</v>
      </c>
      <c r="B16600" t="s">
        <v>43043</v>
      </c>
      <c r="C16600" t="s">
        <v>243</v>
      </c>
      <c r="D16600">
        <v>269.63</v>
      </c>
      <c r="E16600" t="s">
        <v>30879</v>
      </c>
    </row>
    <row r="16601" spans="1:5" hidden="1" x14ac:dyDescent="0.2">
      <c r="A16601" s="94" t="s">
        <v>42718</v>
      </c>
      <c r="B16601" t="s">
        <v>42719</v>
      </c>
      <c r="C16601" t="s">
        <v>243</v>
      </c>
      <c r="D16601">
        <v>39.06</v>
      </c>
      <c r="E16601" t="s">
        <v>30879</v>
      </c>
    </row>
    <row r="16602" spans="1:5" hidden="1" x14ac:dyDescent="0.2">
      <c r="A16602" s="94" t="s">
        <v>13125</v>
      </c>
      <c r="B16602" t="s">
        <v>13126</v>
      </c>
      <c r="C16602" t="s">
        <v>243</v>
      </c>
      <c r="D16602">
        <v>517.91</v>
      </c>
      <c r="E16602" t="s">
        <v>30879</v>
      </c>
    </row>
    <row r="16603" spans="1:5" hidden="1" x14ac:dyDescent="0.2">
      <c r="A16603" s="94" t="s">
        <v>42054</v>
      </c>
      <c r="B16603" t="s">
        <v>42055</v>
      </c>
      <c r="C16603" t="s">
        <v>243</v>
      </c>
      <c r="D16603" s="684">
        <v>2712.81</v>
      </c>
      <c r="E16603" t="s">
        <v>30879</v>
      </c>
    </row>
    <row r="16604" spans="1:5" hidden="1" x14ac:dyDescent="0.2">
      <c r="A16604" s="94" t="s">
        <v>42056</v>
      </c>
      <c r="B16604" t="s">
        <v>42057</v>
      </c>
      <c r="C16604" t="s">
        <v>243</v>
      </c>
      <c r="D16604" s="684">
        <v>2712.81</v>
      </c>
      <c r="E16604" t="s">
        <v>30879</v>
      </c>
    </row>
    <row r="16605" spans="1:5" hidden="1" x14ac:dyDescent="0.2">
      <c r="A16605" s="94" t="s">
        <v>13127</v>
      </c>
      <c r="B16605" t="s">
        <v>13128</v>
      </c>
      <c r="C16605" t="s">
        <v>243</v>
      </c>
      <c r="D16605">
        <v>383.74</v>
      </c>
      <c r="E16605" t="s">
        <v>30879</v>
      </c>
    </row>
    <row r="16606" spans="1:5" hidden="1" x14ac:dyDescent="0.2">
      <c r="A16606" s="94" t="s">
        <v>42052</v>
      </c>
      <c r="B16606" t="s">
        <v>42053</v>
      </c>
      <c r="C16606" t="s">
        <v>243</v>
      </c>
      <c r="D16606" s="684">
        <v>2422.0500000000002</v>
      </c>
      <c r="E16606" t="s">
        <v>30879</v>
      </c>
    </row>
    <row r="16607" spans="1:5" hidden="1" x14ac:dyDescent="0.2">
      <c r="A16607" s="94" t="s">
        <v>41987</v>
      </c>
      <c r="B16607" t="s">
        <v>41988</v>
      </c>
      <c r="C16607" t="s">
        <v>243</v>
      </c>
      <c r="D16607">
        <v>330.07</v>
      </c>
      <c r="E16607" t="s">
        <v>30879</v>
      </c>
    </row>
    <row r="16608" spans="1:5" hidden="1" x14ac:dyDescent="0.2">
      <c r="A16608" s="94" t="s">
        <v>41985</v>
      </c>
      <c r="B16608" t="s">
        <v>41986</v>
      </c>
      <c r="C16608" t="s">
        <v>243</v>
      </c>
      <c r="D16608">
        <v>330.07</v>
      </c>
      <c r="E16608" t="s">
        <v>30879</v>
      </c>
    </row>
    <row r="16609" spans="1:5" hidden="1" x14ac:dyDescent="0.2">
      <c r="A16609" s="94" t="s">
        <v>24789</v>
      </c>
      <c r="B16609" t="s">
        <v>24790</v>
      </c>
      <c r="C16609" t="s">
        <v>243</v>
      </c>
      <c r="D16609">
        <v>290.72000000000003</v>
      </c>
      <c r="E16609" t="s">
        <v>30879</v>
      </c>
    </row>
    <row r="16610" spans="1:5" hidden="1" x14ac:dyDescent="0.2">
      <c r="A16610" s="94" t="s">
        <v>42058</v>
      </c>
      <c r="B16610" t="s">
        <v>42059</v>
      </c>
      <c r="C16610" t="s">
        <v>243</v>
      </c>
      <c r="D16610">
        <v>290.72000000000003</v>
      </c>
      <c r="E16610" t="s">
        <v>30879</v>
      </c>
    </row>
    <row r="16611" spans="1:5" hidden="1" x14ac:dyDescent="0.2">
      <c r="A16611" s="94" t="s">
        <v>13129</v>
      </c>
      <c r="B16611" t="s">
        <v>13130</v>
      </c>
      <c r="C16611" t="s">
        <v>243</v>
      </c>
      <c r="D16611">
        <v>234.73</v>
      </c>
      <c r="E16611" t="s">
        <v>30879</v>
      </c>
    </row>
    <row r="16612" spans="1:5" hidden="1" x14ac:dyDescent="0.2">
      <c r="A16612" s="94" t="s">
        <v>42048</v>
      </c>
      <c r="B16612" t="s">
        <v>42049</v>
      </c>
      <c r="C16612" t="s">
        <v>243</v>
      </c>
      <c r="D16612" s="684">
        <v>1577.75</v>
      </c>
      <c r="E16612" t="s">
        <v>30879</v>
      </c>
    </row>
    <row r="16613" spans="1:5" hidden="1" x14ac:dyDescent="0.2">
      <c r="A16613" s="94" t="s">
        <v>42044</v>
      </c>
      <c r="B16613" t="s">
        <v>42045</v>
      </c>
      <c r="C16613" t="s">
        <v>243</v>
      </c>
      <c r="D16613">
        <v>690.08</v>
      </c>
      <c r="E16613" t="s">
        <v>30879</v>
      </c>
    </row>
    <row r="16614" spans="1:5" hidden="1" x14ac:dyDescent="0.2">
      <c r="A16614" s="94" t="s">
        <v>13131</v>
      </c>
      <c r="B16614" t="s">
        <v>13132</v>
      </c>
      <c r="C16614" t="s">
        <v>243</v>
      </c>
      <c r="D16614">
        <v>229.52</v>
      </c>
      <c r="E16614" t="s">
        <v>30879</v>
      </c>
    </row>
    <row r="16615" spans="1:5" hidden="1" x14ac:dyDescent="0.2">
      <c r="A16615" s="94" t="s">
        <v>42046</v>
      </c>
      <c r="B16615" t="s">
        <v>42047</v>
      </c>
      <c r="C16615" t="s">
        <v>243</v>
      </c>
      <c r="D16615" s="684">
        <v>1539.01</v>
      </c>
      <c r="E16615" t="s">
        <v>30879</v>
      </c>
    </row>
    <row r="16616" spans="1:5" hidden="1" x14ac:dyDescent="0.2">
      <c r="A16616" s="94" t="s">
        <v>42050</v>
      </c>
      <c r="B16616" t="s">
        <v>42051</v>
      </c>
      <c r="C16616" t="s">
        <v>243</v>
      </c>
      <c r="D16616">
        <v>79.61</v>
      </c>
      <c r="E16616" t="s">
        <v>30879</v>
      </c>
    </row>
    <row r="16617" spans="1:5" hidden="1" x14ac:dyDescent="0.2">
      <c r="A16617" s="94" t="s">
        <v>42244</v>
      </c>
      <c r="B16617" t="s">
        <v>42245</v>
      </c>
      <c r="C16617" t="s">
        <v>243</v>
      </c>
      <c r="D16617">
        <v>348.82</v>
      </c>
      <c r="E16617" t="s">
        <v>30879</v>
      </c>
    </row>
    <row r="16618" spans="1:5" hidden="1" x14ac:dyDescent="0.2">
      <c r="A16618" s="94" t="s">
        <v>13133</v>
      </c>
      <c r="B16618" t="s">
        <v>13134</v>
      </c>
      <c r="C16618" t="s">
        <v>243</v>
      </c>
      <c r="D16618">
        <v>288.81</v>
      </c>
      <c r="E16618" t="s">
        <v>30879</v>
      </c>
    </row>
    <row r="16619" spans="1:5" hidden="1" x14ac:dyDescent="0.2">
      <c r="A16619" s="94" t="s">
        <v>41997</v>
      </c>
      <c r="B16619" t="s">
        <v>41998</v>
      </c>
      <c r="C16619" t="s">
        <v>243</v>
      </c>
      <c r="D16619">
        <v>70.66</v>
      </c>
      <c r="E16619" t="s">
        <v>30879</v>
      </c>
    </row>
    <row r="16620" spans="1:5" hidden="1" x14ac:dyDescent="0.2">
      <c r="A16620" s="94" t="s">
        <v>41999</v>
      </c>
      <c r="B16620" t="s">
        <v>42000</v>
      </c>
      <c r="C16620" t="s">
        <v>243</v>
      </c>
      <c r="D16620" s="684">
        <v>3490.59</v>
      </c>
      <c r="E16620" t="s">
        <v>30879</v>
      </c>
    </row>
    <row r="16621" spans="1:5" hidden="1" x14ac:dyDescent="0.2">
      <c r="A16621" s="94" t="s">
        <v>42001</v>
      </c>
      <c r="B16621" t="s">
        <v>42002</v>
      </c>
      <c r="C16621" t="s">
        <v>243</v>
      </c>
      <c r="D16621" s="684">
        <v>3490.59</v>
      </c>
      <c r="E16621" t="s">
        <v>30879</v>
      </c>
    </row>
    <row r="16622" spans="1:5" hidden="1" x14ac:dyDescent="0.2">
      <c r="A16622" s="94" t="s">
        <v>42003</v>
      </c>
      <c r="B16622" t="s">
        <v>42004</v>
      </c>
      <c r="C16622" t="s">
        <v>243</v>
      </c>
      <c r="D16622" s="684">
        <v>3789.86</v>
      </c>
      <c r="E16622" t="s">
        <v>30879</v>
      </c>
    </row>
    <row r="16623" spans="1:5" hidden="1" x14ac:dyDescent="0.2">
      <c r="A16623" s="94" t="s">
        <v>42005</v>
      </c>
      <c r="B16623" t="s">
        <v>42006</v>
      </c>
      <c r="C16623" t="s">
        <v>243</v>
      </c>
      <c r="D16623" s="684">
        <v>3789.86</v>
      </c>
      <c r="E16623" t="s">
        <v>30879</v>
      </c>
    </row>
    <row r="16624" spans="1:5" hidden="1" x14ac:dyDescent="0.2">
      <c r="A16624" s="94" t="s">
        <v>42007</v>
      </c>
      <c r="B16624" t="s">
        <v>42008</v>
      </c>
      <c r="C16624" t="s">
        <v>243</v>
      </c>
      <c r="D16624" s="684">
        <v>3789.86</v>
      </c>
      <c r="E16624" t="s">
        <v>30879</v>
      </c>
    </row>
    <row r="16625" spans="1:5" hidden="1" x14ac:dyDescent="0.2">
      <c r="A16625" s="94" t="s">
        <v>42009</v>
      </c>
      <c r="B16625" t="s">
        <v>42010</v>
      </c>
      <c r="C16625" t="s">
        <v>243</v>
      </c>
      <c r="D16625" s="684">
        <v>3789.86</v>
      </c>
      <c r="E16625" t="s">
        <v>30879</v>
      </c>
    </row>
    <row r="16626" spans="1:5" hidden="1" x14ac:dyDescent="0.2">
      <c r="A16626" s="94" t="s">
        <v>13135</v>
      </c>
      <c r="B16626" t="s">
        <v>13136</v>
      </c>
      <c r="C16626" t="s">
        <v>243</v>
      </c>
      <c r="D16626">
        <v>122.55</v>
      </c>
      <c r="E16626" t="s">
        <v>30879</v>
      </c>
    </row>
    <row r="16627" spans="1:5" hidden="1" x14ac:dyDescent="0.2">
      <c r="A16627" s="94" t="s">
        <v>13137</v>
      </c>
      <c r="B16627" t="s">
        <v>13138</v>
      </c>
      <c r="C16627" t="s">
        <v>243</v>
      </c>
      <c r="D16627">
        <v>125.24</v>
      </c>
      <c r="E16627" t="s">
        <v>30879</v>
      </c>
    </row>
    <row r="16628" spans="1:5" hidden="1" x14ac:dyDescent="0.2">
      <c r="A16628" s="94" t="s">
        <v>41983</v>
      </c>
      <c r="B16628" t="s">
        <v>41984</v>
      </c>
      <c r="C16628" t="s">
        <v>243</v>
      </c>
      <c r="D16628">
        <v>142.22</v>
      </c>
      <c r="E16628" t="s">
        <v>30879</v>
      </c>
    </row>
    <row r="16629" spans="1:5" hidden="1" x14ac:dyDescent="0.2">
      <c r="A16629" s="94" t="s">
        <v>13139</v>
      </c>
      <c r="B16629" t="s">
        <v>13140</v>
      </c>
      <c r="C16629" t="s">
        <v>243</v>
      </c>
      <c r="D16629">
        <v>129.69999999999999</v>
      </c>
      <c r="E16629" t="s">
        <v>30879</v>
      </c>
    </row>
    <row r="16630" spans="1:5" hidden="1" x14ac:dyDescent="0.2">
      <c r="A16630" s="94" t="s">
        <v>42017</v>
      </c>
      <c r="B16630" t="s">
        <v>42018</v>
      </c>
      <c r="C16630" t="s">
        <v>243</v>
      </c>
      <c r="D16630">
        <v>129.69999999999999</v>
      </c>
      <c r="E16630" t="s">
        <v>30879</v>
      </c>
    </row>
    <row r="16631" spans="1:5" hidden="1" x14ac:dyDescent="0.2">
      <c r="A16631" s="94" t="s">
        <v>41981</v>
      </c>
      <c r="B16631" t="s">
        <v>41982</v>
      </c>
      <c r="C16631" t="s">
        <v>243</v>
      </c>
      <c r="D16631">
        <v>140.44</v>
      </c>
      <c r="E16631" t="s">
        <v>30879</v>
      </c>
    </row>
    <row r="16632" spans="1:5" hidden="1" x14ac:dyDescent="0.2">
      <c r="A16632" s="94" t="s">
        <v>43075</v>
      </c>
      <c r="B16632" t="s">
        <v>43076</v>
      </c>
      <c r="C16632" t="s">
        <v>243</v>
      </c>
      <c r="D16632">
        <v>194.31</v>
      </c>
      <c r="E16632" t="s">
        <v>30879</v>
      </c>
    </row>
    <row r="16633" spans="1:5" hidden="1" x14ac:dyDescent="0.2">
      <c r="A16633" s="94" t="s">
        <v>42042</v>
      </c>
      <c r="B16633" t="s">
        <v>42043</v>
      </c>
      <c r="C16633" t="s">
        <v>243</v>
      </c>
      <c r="D16633">
        <v>597.95000000000005</v>
      </c>
      <c r="E16633" t="s">
        <v>30879</v>
      </c>
    </row>
    <row r="16634" spans="1:5" hidden="1" x14ac:dyDescent="0.2">
      <c r="A16634" s="94" t="s">
        <v>13141</v>
      </c>
      <c r="B16634" t="s">
        <v>13142</v>
      </c>
      <c r="C16634" t="s">
        <v>243</v>
      </c>
      <c r="D16634" s="684">
        <v>1462.51</v>
      </c>
      <c r="E16634" t="s">
        <v>30879</v>
      </c>
    </row>
    <row r="16635" spans="1:5" hidden="1" x14ac:dyDescent="0.2">
      <c r="A16635" s="94" t="s">
        <v>13143</v>
      </c>
      <c r="B16635" t="s">
        <v>13144</v>
      </c>
      <c r="C16635" t="s">
        <v>243</v>
      </c>
      <c r="D16635" s="684">
        <v>1381.67</v>
      </c>
      <c r="E16635" t="s">
        <v>30879</v>
      </c>
    </row>
    <row r="16636" spans="1:5" hidden="1" x14ac:dyDescent="0.2">
      <c r="A16636" s="94" t="s">
        <v>13145</v>
      </c>
      <c r="B16636" t="s">
        <v>13146</v>
      </c>
      <c r="C16636" t="s">
        <v>243</v>
      </c>
      <c r="D16636" s="684">
        <v>1296.8</v>
      </c>
      <c r="E16636" t="s">
        <v>30879</v>
      </c>
    </row>
    <row r="16637" spans="1:5" hidden="1" x14ac:dyDescent="0.2">
      <c r="A16637" s="94" t="s">
        <v>13147</v>
      </c>
      <c r="B16637" t="s">
        <v>13148</v>
      </c>
      <c r="C16637" t="s">
        <v>243</v>
      </c>
      <c r="D16637" s="684">
        <v>1215.96</v>
      </c>
      <c r="E16637" t="s">
        <v>30879</v>
      </c>
    </row>
    <row r="16638" spans="1:5" hidden="1" x14ac:dyDescent="0.2">
      <c r="A16638" s="94" t="s">
        <v>43071</v>
      </c>
      <c r="B16638" t="s">
        <v>43072</v>
      </c>
      <c r="C16638" t="s">
        <v>243</v>
      </c>
      <c r="D16638">
        <v>234.89</v>
      </c>
      <c r="E16638" t="s">
        <v>30879</v>
      </c>
    </row>
    <row r="16639" spans="1:5" hidden="1" x14ac:dyDescent="0.2">
      <c r="A16639" s="94" t="s">
        <v>42564</v>
      </c>
      <c r="B16639" t="s">
        <v>42565</v>
      </c>
      <c r="C16639" t="s">
        <v>243</v>
      </c>
      <c r="D16639">
        <v>192.44</v>
      </c>
      <c r="E16639" t="s">
        <v>30879</v>
      </c>
    </row>
    <row r="16640" spans="1:5" hidden="1" x14ac:dyDescent="0.2">
      <c r="A16640" s="94" t="s">
        <v>42566</v>
      </c>
      <c r="B16640" t="s">
        <v>42567</v>
      </c>
      <c r="C16640" t="s">
        <v>243</v>
      </c>
      <c r="D16640">
        <v>226.05</v>
      </c>
      <c r="E16640" t="s">
        <v>30879</v>
      </c>
    </row>
    <row r="16641" spans="1:5" hidden="1" x14ac:dyDescent="0.2">
      <c r="A16641" s="94" t="s">
        <v>42562</v>
      </c>
      <c r="B16641" t="s">
        <v>42563</v>
      </c>
      <c r="C16641" t="s">
        <v>243</v>
      </c>
      <c r="D16641">
        <v>158.82</v>
      </c>
      <c r="E16641" t="s">
        <v>30879</v>
      </c>
    </row>
    <row r="16642" spans="1:5" hidden="1" x14ac:dyDescent="0.2">
      <c r="A16642" s="94" t="s">
        <v>42556</v>
      </c>
      <c r="B16642" t="s">
        <v>42557</v>
      </c>
      <c r="C16642" t="s">
        <v>243</v>
      </c>
      <c r="D16642">
        <v>251.26</v>
      </c>
      <c r="E16642" t="s">
        <v>30879</v>
      </c>
    </row>
    <row r="16643" spans="1:5" hidden="1" x14ac:dyDescent="0.2">
      <c r="A16643" s="94" t="s">
        <v>42560</v>
      </c>
      <c r="B16643" t="s">
        <v>42561</v>
      </c>
      <c r="C16643" t="s">
        <v>243</v>
      </c>
      <c r="D16643">
        <v>167.22</v>
      </c>
      <c r="E16643" t="s">
        <v>30879</v>
      </c>
    </row>
    <row r="16644" spans="1:5" hidden="1" x14ac:dyDescent="0.2">
      <c r="A16644" s="94" t="s">
        <v>42558</v>
      </c>
      <c r="B16644" t="s">
        <v>42559</v>
      </c>
      <c r="C16644" t="s">
        <v>243</v>
      </c>
      <c r="D16644">
        <v>335.29</v>
      </c>
      <c r="E16644" t="s">
        <v>30879</v>
      </c>
    </row>
    <row r="16645" spans="1:5" hidden="1" x14ac:dyDescent="0.2">
      <c r="A16645" s="94" t="s">
        <v>42323</v>
      </c>
      <c r="B16645" t="s">
        <v>42324</v>
      </c>
      <c r="C16645" t="s">
        <v>243</v>
      </c>
      <c r="D16645">
        <v>553.62</v>
      </c>
      <c r="E16645" t="s">
        <v>30879</v>
      </c>
    </row>
    <row r="16646" spans="1:5" hidden="1" x14ac:dyDescent="0.2">
      <c r="A16646" s="94" t="s">
        <v>42327</v>
      </c>
      <c r="B16646" t="s">
        <v>42328</v>
      </c>
      <c r="C16646" t="s">
        <v>243</v>
      </c>
      <c r="D16646">
        <v>277.36</v>
      </c>
      <c r="E16646" t="s">
        <v>30879</v>
      </c>
    </row>
    <row r="16647" spans="1:5" hidden="1" x14ac:dyDescent="0.2">
      <c r="A16647" s="94" t="s">
        <v>42321</v>
      </c>
      <c r="B16647" t="s">
        <v>42322</v>
      </c>
      <c r="C16647" t="s">
        <v>243</v>
      </c>
      <c r="D16647">
        <v>335.11</v>
      </c>
      <c r="E16647" t="s">
        <v>30879</v>
      </c>
    </row>
    <row r="16648" spans="1:5" hidden="1" x14ac:dyDescent="0.2">
      <c r="A16648" s="94" t="s">
        <v>42325</v>
      </c>
      <c r="B16648" t="s">
        <v>42326</v>
      </c>
      <c r="C16648" t="s">
        <v>243</v>
      </c>
      <c r="D16648">
        <v>467.92</v>
      </c>
      <c r="E16648" t="s">
        <v>30879</v>
      </c>
    </row>
    <row r="16649" spans="1:5" hidden="1" x14ac:dyDescent="0.2">
      <c r="A16649" s="94" t="s">
        <v>42333</v>
      </c>
      <c r="B16649" t="s">
        <v>42334</v>
      </c>
      <c r="C16649" t="s">
        <v>243</v>
      </c>
      <c r="D16649">
        <v>425.72</v>
      </c>
      <c r="E16649" t="s">
        <v>30879</v>
      </c>
    </row>
    <row r="16650" spans="1:5" hidden="1" x14ac:dyDescent="0.2">
      <c r="A16650" s="94" t="s">
        <v>42329</v>
      </c>
      <c r="B16650" t="s">
        <v>42330</v>
      </c>
      <c r="C16650" t="s">
        <v>243</v>
      </c>
      <c r="D16650">
        <v>512.41</v>
      </c>
      <c r="E16650" t="s">
        <v>30879</v>
      </c>
    </row>
    <row r="16651" spans="1:5" hidden="1" x14ac:dyDescent="0.2">
      <c r="A16651" s="94" t="s">
        <v>42331</v>
      </c>
      <c r="B16651" t="s">
        <v>42332</v>
      </c>
      <c r="C16651" t="s">
        <v>243</v>
      </c>
      <c r="D16651">
        <v>616.28</v>
      </c>
      <c r="E16651" t="s">
        <v>30879</v>
      </c>
    </row>
    <row r="16652" spans="1:5" hidden="1" x14ac:dyDescent="0.2">
      <c r="A16652" s="94" t="s">
        <v>42251</v>
      </c>
      <c r="B16652" t="s">
        <v>42252</v>
      </c>
      <c r="C16652" t="s">
        <v>243</v>
      </c>
      <c r="D16652">
        <v>306.14</v>
      </c>
      <c r="E16652" t="s">
        <v>30879</v>
      </c>
    </row>
    <row r="16653" spans="1:5" hidden="1" x14ac:dyDescent="0.2">
      <c r="A16653" s="94" t="s">
        <v>42246</v>
      </c>
      <c r="B16653" t="s">
        <v>42247</v>
      </c>
      <c r="C16653" t="s">
        <v>243</v>
      </c>
      <c r="D16653">
        <v>348.82</v>
      </c>
      <c r="E16653" t="s">
        <v>30879</v>
      </c>
    </row>
    <row r="16654" spans="1:5" hidden="1" x14ac:dyDescent="0.2">
      <c r="A16654" s="94" t="s">
        <v>42240</v>
      </c>
      <c r="B16654" t="s">
        <v>42241</v>
      </c>
      <c r="C16654" t="s">
        <v>243</v>
      </c>
      <c r="D16654">
        <v>306.14</v>
      </c>
      <c r="E16654" t="s">
        <v>30879</v>
      </c>
    </row>
    <row r="16655" spans="1:5" hidden="1" x14ac:dyDescent="0.2">
      <c r="A16655" s="94" t="s">
        <v>42242</v>
      </c>
      <c r="B16655" t="s">
        <v>42243</v>
      </c>
      <c r="C16655" t="s">
        <v>243</v>
      </c>
      <c r="D16655">
        <v>306.14</v>
      </c>
      <c r="E16655" t="s">
        <v>30879</v>
      </c>
    </row>
    <row r="16656" spans="1:5" hidden="1" x14ac:dyDescent="0.2">
      <c r="A16656" s="94" t="s">
        <v>24791</v>
      </c>
      <c r="B16656" t="s">
        <v>24792</v>
      </c>
      <c r="C16656" t="s">
        <v>243</v>
      </c>
      <c r="D16656">
        <v>348.82</v>
      </c>
      <c r="E16656" t="s">
        <v>30879</v>
      </c>
    </row>
    <row r="16657" spans="1:5" hidden="1" x14ac:dyDescent="0.2">
      <c r="A16657" s="94" t="s">
        <v>42234</v>
      </c>
      <c r="B16657" t="s">
        <v>42235</v>
      </c>
      <c r="C16657" t="s">
        <v>243</v>
      </c>
      <c r="D16657">
        <v>348.82</v>
      </c>
      <c r="E16657" t="s">
        <v>30879</v>
      </c>
    </row>
    <row r="16658" spans="1:5" hidden="1" x14ac:dyDescent="0.2">
      <c r="A16658" s="94" t="s">
        <v>42250</v>
      </c>
      <c r="B16658" t="s">
        <v>42249</v>
      </c>
      <c r="C16658" t="s">
        <v>243</v>
      </c>
      <c r="D16658">
        <v>397.44</v>
      </c>
      <c r="E16658" t="s">
        <v>30879</v>
      </c>
    </row>
    <row r="16659" spans="1:5" hidden="1" x14ac:dyDescent="0.2">
      <c r="A16659" s="94" t="s">
        <v>42248</v>
      </c>
      <c r="B16659" t="s">
        <v>42249</v>
      </c>
      <c r="C16659" t="s">
        <v>243</v>
      </c>
      <c r="D16659">
        <v>397.44</v>
      </c>
      <c r="E16659" t="s">
        <v>30879</v>
      </c>
    </row>
    <row r="16660" spans="1:5" hidden="1" x14ac:dyDescent="0.2">
      <c r="A16660" s="94" t="s">
        <v>42236</v>
      </c>
      <c r="B16660" t="s">
        <v>42237</v>
      </c>
      <c r="C16660" t="s">
        <v>243</v>
      </c>
      <c r="D16660">
        <v>397.44</v>
      </c>
      <c r="E16660" t="s">
        <v>30879</v>
      </c>
    </row>
    <row r="16661" spans="1:5" hidden="1" x14ac:dyDescent="0.2">
      <c r="A16661" s="94" t="s">
        <v>42238</v>
      </c>
      <c r="B16661" t="s">
        <v>42239</v>
      </c>
      <c r="C16661" t="s">
        <v>243</v>
      </c>
      <c r="D16661">
        <v>397.44</v>
      </c>
      <c r="E16661" t="s">
        <v>30879</v>
      </c>
    </row>
    <row r="16662" spans="1:5" hidden="1" x14ac:dyDescent="0.2">
      <c r="A16662" s="94" t="s">
        <v>42232</v>
      </c>
      <c r="B16662" t="s">
        <v>42233</v>
      </c>
      <c r="C16662" t="s">
        <v>243</v>
      </c>
      <c r="D16662">
        <v>306.14</v>
      </c>
      <c r="E16662" t="s">
        <v>30879</v>
      </c>
    </row>
    <row r="16663" spans="1:5" hidden="1" x14ac:dyDescent="0.2">
      <c r="A16663" s="94" t="s">
        <v>42228</v>
      </c>
      <c r="B16663" t="s">
        <v>42229</v>
      </c>
      <c r="C16663" t="s">
        <v>243</v>
      </c>
      <c r="D16663">
        <v>348.82</v>
      </c>
      <c r="E16663" t="s">
        <v>30879</v>
      </c>
    </row>
    <row r="16664" spans="1:5" hidden="1" x14ac:dyDescent="0.2">
      <c r="A16664" s="94" t="s">
        <v>42230</v>
      </c>
      <c r="B16664" t="s">
        <v>42231</v>
      </c>
      <c r="C16664" t="s">
        <v>243</v>
      </c>
      <c r="D16664">
        <v>397.44</v>
      </c>
      <c r="E16664" t="s">
        <v>30879</v>
      </c>
    </row>
    <row r="16665" spans="1:5" hidden="1" x14ac:dyDescent="0.2">
      <c r="A16665" s="94" t="s">
        <v>43119</v>
      </c>
      <c r="B16665" t="s">
        <v>43120</v>
      </c>
      <c r="C16665" t="s">
        <v>243</v>
      </c>
      <c r="D16665">
        <v>135.29</v>
      </c>
      <c r="E16665" t="s">
        <v>30879</v>
      </c>
    </row>
    <row r="16666" spans="1:5" hidden="1" x14ac:dyDescent="0.2">
      <c r="A16666" s="94" t="s">
        <v>42554</v>
      </c>
      <c r="B16666" t="s">
        <v>42555</v>
      </c>
      <c r="C16666" t="s">
        <v>243</v>
      </c>
      <c r="D16666">
        <v>419.32</v>
      </c>
      <c r="E16666" t="s">
        <v>30879</v>
      </c>
    </row>
    <row r="16667" spans="1:5" hidden="1" x14ac:dyDescent="0.2">
      <c r="A16667" s="94" t="s">
        <v>42552</v>
      </c>
      <c r="B16667" t="s">
        <v>42553</v>
      </c>
      <c r="C16667" t="s">
        <v>243</v>
      </c>
      <c r="D16667">
        <v>419.32</v>
      </c>
      <c r="E16667" t="s">
        <v>30879</v>
      </c>
    </row>
    <row r="16668" spans="1:5" hidden="1" x14ac:dyDescent="0.2">
      <c r="A16668" s="94" t="s">
        <v>13149</v>
      </c>
      <c r="B16668" t="s">
        <v>13150</v>
      </c>
      <c r="C16668" t="s">
        <v>243</v>
      </c>
      <c r="D16668">
        <v>44.31</v>
      </c>
      <c r="E16668" t="s">
        <v>30879</v>
      </c>
    </row>
    <row r="16669" spans="1:5" hidden="1" x14ac:dyDescent="0.2">
      <c r="A16669" s="94" t="s">
        <v>13151</v>
      </c>
      <c r="B16669" t="s">
        <v>13152</v>
      </c>
      <c r="C16669" t="s">
        <v>243</v>
      </c>
      <c r="D16669" s="684">
        <v>1243.24</v>
      </c>
      <c r="E16669" t="s">
        <v>30879</v>
      </c>
    </row>
    <row r="16670" spans="1:5" hidden="1" x14ac:dyDescent="0.2">
      <c r="A16670" s="94" t="s">
        <v>13153</v>
      </c>
      <c r="B16670" t="s">
        <v>13154</v>
      </c>
      <c r="C16670" t="s">
        <v>243</v>
      </c>
      <c r="D16670" s="684">
        <v>1408.94</v>
      </c>
      <c r="E16670" t="s">
        <v>30879</v>
      </c>
    </row>
    <row r="16671" spans="1:5" hidden="1" x14ac:dyDescent="0.2">
      <c r="A16671" s="94" t="s">
        <v>13155</v>
      </c>
      <c r="B16671" t="s">
        <v>13156</v>
      </c>
      <c r="C16671" t="s">
        <v>243</v>
      </c>
      <c r="D16671" s="684">
        <v>1699.13</v>
      </c>
      <c r="E16671" t="s">
        <v>30879</v>
      </c>
    </row>
    <row r="16672" spans="1:5" hidden="1" x14ac:dyDescent="0.2">
      <c r="A16672" s="94" t="s">
        <v>13157</v>
      </c>
      <c r="B16672" t="s">
        <v>13158</v>
      </c>
      <c r="C16672" t="s">
        <v>243</v>
      </c>
      <c r="D16672" s="684">
        <v>1871.68</v>
      </c>
      <c r="E16672" t="s">
        <v>30879</v>
      </c>
    </row>
    <row r="16673" spans="1:5" hidden="1" x14ac:dyDescent="0.2">
      <c r="A16673" s="94" t="s">
        <v>13159</v>
      </c>
      <c r="B16673" t="s">
        <v>13160</v>
      </c>
      <c r="C16673" t="s">
        <v>243</v>
      </c>
      <c r="D16673" s="684">
        <v>1618.28</v>
      </c>
      <c r="E16673" t="s">
        <v>30879</v>
      </c>
    </row>
    <row r="16674" spans="1:5" hidden="1" x14ac:dyDescent="0.2">
      <c r="A16674" s="94" t="s">
        <v>13161</v>
      </c>
      <c r="B16674" t="s">
        <v>13162</v>
      </c>
      <c r="C16674" t="s">
        <v>243</v>
      </c>
      <c r="D16674" s="684">
        <v>1790.84</v>
      </c>
      <c r="E16674" t="s">
        <v>30879</v>
      </c>
    </row>
    <row r="16675" spans="1:5" hidden="1" x14ac:dyDescent="0.2">
      <c r="A16675" s="94" t="s">
        <v>13163</v>
      </c>
      <c r="B16675" t="s">
        <v>13164</v>
      </c>
      <c r="C16675" t="s">
        <v>243</v>
      </c>
      <c r="D16675" s="684">
        <v>1296.1400000000001</v>
      </c>
      <c r="E16675" t="s">
        <v>30879</v>
      </c>
    </row>
    <row r="16676" spans="1:5" hidden="1" x14ac:dyDescent="0.2">
      <c r="A16676" s="94" t="s">
        <v>13165</v>
      </c>
      <c r="B16676" t="s">
        <v>13166</v>
      </c>
      <c r="C16676" t="s">
        <v>243</v>
      </c>
      <c r="D16676" s="684">
        <v>1715.51</v>
      </c>
      <c r="E16676" t="s">
        <v>30879</v>
      </c>
    </row>
    <row r="16677" spans="1:5" hidden="1" x14ac:dyDescent="0.2">
      <c r="A16677" s="94" t="s">
        <v>13167</v>
      </c>
      <c r="B16677" t="s">
        <v>13168</v>
      </c>
      <c r="C16677" t="s">
        <v>243</v>
      </c>
      <c r="D16677" s="684">
        <v>1647.29</v>
      </c>
      <c r="E16677" t="s">
        <v>30879</v>
      </c>
    </row>
    <row r="16678" spans="1:5" hidden="1" x14ac:dyDescent="0.2">
      <c r="A16678" s="94" t="s">
        <v>43557</v>
      </c>
      <c r="B16678" t="s">
        <v>43558</v>
      </c>
      <c r="C16678" t="s">
        <v>243</v>
      </c>
      <c r="D16678">
        <v>543.71</v>
      </c>
      <c r="E16678" t="s">
        <v>30879</v>
      </c>
    </row>
    <row r="16679" spans="1:5" hidden="1" x14ac:dyDescent="0.2">
      <c r="A16679" s="94" t="s">
        <v>43555</v>
      </c>
      <c r="B16679" t="s">
        <v>43556</v>
      </c>
      <c r="C16679" t="s">
        <v>243</v>
      </c>
      <c r="D16679">
        <v>543.71</v>
      </c>
      <c r="E16679" t="s">
        <v>30879</v>
      </c>
    </row>
    <row r="16680" spans="1:5" hidden="1" x14ac:dyDescent="0.2">
      <c r="A16680" s="94" t="s">
        <v>43559</v>
      </c>
      <c r="B16680" t="s">
        <v>43560</v>
      </c>
      <c r="C16680" t="s">
        <v>243</v>
      </c>
      <c r="D16680">
        <v>543.71</v>
      </c>
      <c r="E16680" t="s">
        <v>30879</v>
      </c>
    </row>
    <row r="16681" spans="1:5" hidden="1" x14ac:dyDescent="0.2">
      <c r="A16681" s="94" t="s">
        <v>43573</v>
      </c>
      <c r="B16681" t="s">
        <v>43574</v>
      </c>
      <c r="C16681" t="s">
        <v>243</v>
      </c>
      <c r="D16681">
        <v>661.84</v>
      </c>
      <c r="E16681" t="s">
        <v>30879</v>
      </c>
    </row>
    <row r="16682" spans="1:5" hidden="1" x14ac:dyDescent="0.2">
      <c r="A16682" s="94" t="s">
        <v>43571</v>
      </c>
      <c r="B16682" t="s">
        <v>43572</v>
      </c>
      <c r="C16682" t="s">
        <v>243</v>
      </c>
      <c r="D16682">
        <v>661.84</v>
      </c>
      <c r="E16682" t="s">
        <v>30879</v>
      </c>
    </row>
    <row r="16683" spans="1:5" hidden="1" x14ac:dyDescent="0.2">
      <c r="A16683" s="94" t="s">
        <v>13169</v>
      </c>
      <c r="B16683" t="s">
        <v>13170</v>
      </c>
      <c r="C16683" t="s">
        <v>243</v>
      </c>
      <c r="D16683">
        <v>642.54999999999995</v>
      </c>
      <c r="E16683" t="s">
        <v>30879</v>
      </c>
    </row>
    <row r="16684" spans="1:5" hidden="1" x14ac:dyDescent="0.2">
      <c r="A16684" s="94" t="s">
        <v>13171</v>
      </c>
      <c r="B16684" t="s">
        <v>13172</v>
      </c>
      <c r="C16684" t="s">
        <v>243</v>
      </c>
      <c r="D16684">
        <v>357.95</v>
      </c>
      <c r="E16684" t="s">
        <v>30879</v>
      </c>
    </row>
    <row r="16685" spans="1:5" hidden="1" x14ac:dyDescent="0.2">
      <c r="A16685" s="94" t="s">
        <v>43515</v>
      </c>
      <c r="B16685" t="s">
        <v>43516</v>
      </c>
      <c r="C16685" t="s">
        <v>243</v>
      </c>
      <c r="D16685" s="684">
        <v>1060.25</v>
      </c>
      <c r="E16685" t="s">
        <v>30879</v>
      </c>
    </row>
    <row r="16686" spans="1:5" hidden="1" x14ac:dyDescent="0.2">
      <c r="A16686" s="94" t="s">
        <v>43513</v>
      </c>
      <c r="B16686" t="s">
        <v>43514</v>
      </c>
      <c r="C16686" t="s">
        <v>243</v>
      </c>
      <c r="D16686" s="684">
        <v>1060.25</v>
      </c>
      <c r="E16686" t="s">
        <v>30879</v>
      </c>
    </row>
    <row r="16687" spans="1:5" hidden="1" x14ac:dyDescent="0.2">
      <c r="A16687" s="94" t="s">
        <v>43511</v>
      </c>
      <c r="B16687" t="s">
        <v>43512</v>
      </c>
      <c r="C16687" t="s">
        <v>243</v>
      </c>
      <c r="D16687" s="684">
        <v>1060.25</v>
      </c>
      <c r="E16687" t="s">
        <v>30879</v>
      </c>
    </row>
    <row r="16688" spans="1:5" hidden="1" x14ac:dyDescent="0.2">
      <c r="A16688" s="94" t="s">
        <v>43509</v>
      </c>
      <c r="B16688" t="s">
        <v>43510</v>
      </c>
      <c r="C16688" t="s">
        <v>243</v>
      </c>
      <c r="D16688" s="684">
        <v>1060.25</v>
      </c>
      <c r="E16688" t="s">
        <v>30879</v>
      </c>
    </row>
    <row r="16689" spans="1:5" hidden="1" x14ac:dyDescent="0.2">
      <c r="A16689" s="94" t="s">
        <v>43575</v>
      </c>
      <c r="B16689" t="s">
        <v>43576</v>
      </c>
      <c r="C16689" t="s">
        <v>243</v>
      </c>
      <c r="D16689">
        <v>412.25</v>
      </c>
      <c r="E16689" t="s">
        <v>30879</v>
      </c>
    </row>
    <row r="16690" spans="1:5" hidden="1" x14ac:dyDescent="0.2">
      <c r="A16690" s="94" t="s">
        <v>43579</v>
      </c>
      <c r="B16690" t="s">
        <v>43580</v>
      </c>
      <c r="C16690" t="s">
        <v>243</v>
      </c>
      <c r="D16690">
        <v>412.25</v>
      </c>
      <c r="E16690" t="s">
        <v>30879</v>
      </c>
    </row>
    <row r="16691" spans="1:5" hidden="1" x14ac:dyDescent="0.2">
      <c r="A16691" s="94" t="s">
        <v>43577</v>
      </c>
      <c r="B16691" t="s">
        <v>43578</v>
      </c>
      <c r="C16691" t="s">
        <v>243</v>
      </c>
      <c r="D16691">
        <v>412.25</v>
      </c>
      <c r="E16691" t="s">
        <v>30879</v>
      </c>
    </row>
    <row r="16692" spans="1:5" hidden="1" x14ac:dyDescent="0.2">
      <c r="A16692" s="94" t="s">
        <v>13173</v>
      </c>
      <c r="B16692" t="s">
        <v>13174</v>
      </c>
      <c r="C16692" t="s">
        <v>243</v>
      </c>
      <c r="D16692">
        <v>400.24</v>
      </c>
      <c r="E16692" t="s">
        <v>30879</v>
      </c>
    </row>
    <row r="16693" spans="1:5" hidden="1" x14ac:dyDescent="0.2">
      <c r="A16693" s="94" t="s">
        <v>43581</v>
      </c>
      <c r="B16693" t="s">
        <v>43582</v>
      </c>
      <c r="C16693" t="s">
        <v>243</v>
      </c>
      <c r="D16693">
        <v>412.25</v>
      </c>
      <c r="E16693" t="s">
        <v>30879</v>
      </c>
    </row>
    <row r="16694" spans="1:5" hidden="1" x14ac:dyDescent="0.2">
      <c r="A16694" s="94" t="s">
        <v>13175</v>
      </c>
      <c r="B16694" t="s">
        <v>13176</v>
      </c>
      <c r="C16694" t="s">
        <v>243</v>
      </c>
      <c r="D16694">
        <v>400.24</v>
      </c>
      <c r="E16694" t="s">
        <v>30879</v>
      </c>
    </row>
    <row r="16695" spans="1:5" hidden="1" x14ac:dyDescent="0.2">
      <c r="A16695" s="94" t="s">
        <v>42870</v>
      </c>
      <c r="B16695" t="s">
        <v>42871</v>
      </c>
      <c r="C16695" t="s">
        <v>243</v>
      </c>
      <c r="D16695">
        <v>164.11</v>
      </c>
      <c r="E16695" t="s">
        <v>30879</v>
      </c>
    </row>
    <row r="16696" spans="1:5" hidden="1" x14ac:dyDescent="0.2">
      <c r="A16696" s="94" t="s">
        <v>42878</v>
      </c>
      <c r="B16696" t="s">
        <v>42879</v>
      </c>
      <c r="C16696" t="s">
        <v>243</v>
      </c>
      <c r="D16696">
        <v>205.34</v>
      </c>
      <c r="E16696" t="s">
        <v>30879</v>
      </c>
    </row>
    <row r="16697" spans="1:5" hidden="1" x14ac:dyDescent="0.2">
      <c r="A16697" s="94" t="s">
        <v>42874</v>
      </c>
      <c r="B16697" t="s">
        <v>42875</v>
      </c>
      <c r="C16697" t="s">
        <v>243</v>
      </c>
      <c r="D16697">
        <v>172.35</v>
      </c>
      <c r="E16697" t="s">
        <v>30879</v>
      </c>
    </row>
    <row r="16698" spans="1:5" hidden="1" x14ac:dyDescent="0.2">
      <c r="A16698" s="94" t="s">
        <v>42876</v>
      </c>
      <c r="B16698" t="s">
        <v>42877</v>
      </c>
      <c r="C16698" t="s">
        <v>243</v>
      </c>
      <c r="D16698">
        <v>205.34</v>
      </c>
      <c r="E16698" t="s">
        <v>30879</v>
      </c>
    </row>
    <row r="16699" spans="1:5" hidden="1" x14ac:dyDescent="0.2">
      <c r="A16699" s="94" t="s">
        <v>42872</v>
      </c>
      <c r="B16699" t="s">
        <v>42873</v>
      </c>
      <c r="C16699" t="s">
        <v>243</v>
      </c>
      <c r="D16699">
        <v>106.39</v>
      </c>
      <c r="E16699" t="s">
        <v>30879</v>
      </c>
    </row>
    <row r="16700" spans="1:5" hidden="1" x14ac:dyDescent="0.2">
      <c r="A16700" s="94" t="s">
        <v>13177</v>
      </c>
      <c r="B16700" t="s">
        <v>13178</v>
      </c>
      <c r="C16700" t="s">
        <v>243</v>
      </c>
      <c r="D16700">
        <v>199.36</v>
      </c>
      <c r="E16700" t="s">
        <v>30879</v>
      </c>
    </row>
    <row r="16701" spans="1:5" hidden="1" x14ac:dyDescent="0.2">
      <c r="A16701" s="94" t="s">
        <v>42880</v>
      </c>
      <c r="B16701" t="s">
        <v>42881</v>
      </c>
      <c r="C16701" t="s">
        <v>243</v>
      </c>
      <c r="D16701">
        <v>205.34</v>
      </c>
      <c r="E16701" t="s">
        <v>30879</v>
      </c>
    </row>
    <row r="16702" spans="1:5" hidden="1" x14ac:dyDescent="0.2">
      <c r="A16702" s="94" t="s">
        <v>13179</v>
      </c>
      <c r="B16702" t="s">
        <v>13180</v>
      </c>
      <c r="C16702" t="s">
        <v>243</v>
      </c>
      <c r="D16702">
        <v>127.31</v>
      </c>
      <c r="E16702" t="s">
        <v>30879</v>
      </c>
    </row>
    <row r="16703" spans="1:5" hidden="1" x14ac:dyDescent="0.2">
      <c r="A16703" s="94" t="s">
        <v>42960</v>
      </c>
      <c r="B16703" t="s">
        <v>42961</v>
      </c>
      <c r="C16703" t="s">
        <v>243</v>
      </c>
      <c r="D16703">
        <v>131.13</v>
      </c>
      <c r="E16703" t="s">
        <v>30879</v>
      </c>
    </row>
    <row r="16704" spans="1:5" hidden="1" x14ac:dyDescent="0.2">
      <c r="A16704" s="94" t="s">
        <v>13181</v>
      </c>
      <c r="B16704" t="s">
        <v>13182</v>
      </c>
      <c r="C16704" t="s">
        <v>243</v>
      </c>
      <c r="D16704">
        <v>143.32</v>
      </c>
      <c r="E16704" t="s">
        <v>30879</v>
      </c>
    </row>
    <row r="16705" spans="1:5" hidden="1" x14ac:dyDescent="0.2">
      <c r="A16705" s="94" t="s">
        <v>42958</v>
      </c>
      <c r="B16705" t="s">
        <v>42959</v>
      </c>
      <c r="C16705" t="s">
        <v>243</v>
      </c>
      <c r="D16705">
        <v>172.35</v>
      </c>
      <c r="E16705" t="s">
        <v>30879</v>
      </c>
    </row>
    <row r="16706" spans="1:5" hidden="1" x14ac:dyDescent="0.2">
      <c r="A16706" s="94" t="s">
        <v>42956</v>
      </c>
      <c r="B16706" t="s">
        <v>42957</v>
      </c>
      <c r="C16706" t="s">
        <v>243</v>
      </c>
      <c r="D16706">
        <v>65.150000000000006</v>
      </c>
      <c r="E16706" t="s">
        <v>30879</v>
      </c>
    </row>
    <row r="16707" spans="1:5" hidden="1" x14ac:dyDescent="0.2">
      <c r="A16707" s="94" t="s">
        <v>42934</v>
      </c>
      <c r="B16707" t="s">
        <v>42935</v>
      </c>
      <c r="C16707" t="s">
        <v>243</v>
      </c>
      <c r="D16707">
        <v>106.39</v>
      </c>
      <c r="E16707" t="s">
        <v>30879</v>
      </c>
    </row>
    <row r="16708" spans="1:5" hidden="1" x14ac:dyDescent="0.2">
      <c r="A16708" s="94" t="s">
        <v>42940</v>
      </c>
      <c r="B16708" t="s">
        <v>42941</v>
      </c>
      <c r="C16708" t="s">
        <v>243</v>
      </c>
      <c r="D16708">
        <v>114.64</v>
      </c>
      <c r="E16708" t="s">
        <v>30879</v>
      </c>
    </row>
    <row r="16709" spans="1:5" hidden="1" x14ac:dyDescent="0.2">
      <c r="A16709" s="94" t="s">
        <v>42936</v>
      </c>
      <c r="B16709" t="s">
        <v>42937</v>
      </c>
      <c r="C16709" t="s">
        <v>243</v>
      </c>
      <c r="D16709">
        <v>131.13</v>
      </c>
      <c r="E16709" t="s">
        <v>30879</v>
      </c>
    </row>
    <row r="16710" spans="1:5" hidden="1" x14ac:dyDescent="0.2">
      <c r="A16710" s="94" t="s">
        <v>42938</v>
      </c>
      <c r="B16710" t="s">
        <v>42939</v>
      </c>
      <c r="C16710" t="s">
        <v>243</v>
      </c>
      <c r="D16710">
        <v>139.38</v>
      </c>
      <c r="E16710" t="s">
        <v>30879</v>
      </c>
    </row>
    <row r="16711" spans="1:5" hidden="1" x14ac:dyDescent="0.2">
      <c r="A16711" s="94" t="s">
        <v>43117</v>
      </c>
      <c r="B16711" t="s">
        <v>43118</v>
      </c>
      <c r="C16711" t="s">
        <v>243</v>
      </c>
      <c r="D16711">
        <v>135.29</v>
      </c>
      <c r="E16711" t="s">
        <v>30879</v>
      </c>
    </row>
    <row r="16712" spans="1:5" hidden="1" x14ac:dyDescent="0.2">
      <c r="A16712" s="94" t="s">
        <v>43073</v>
      </c>
      <c r="B16712" t="s">
        <v>43074</v>
      </c>
      <c r="C16712" t="s">
        <v>243</v>
      </c>
      <c r="D16712">
        <v>79.78</v>
      </c>
      <c r="E16712" t="s">
        <v>30879</v>
      </c>
    </row>
    <row r="16713" spans="1:5" hidden="1" x14ac:dyDescent="0.2">
      <c r="A16713" s="94" t="s">
        <v>43121</v>
      </c>
      <c r="B16713" t="s">
        <v>43122</v>
      </c>
      <c r="C16713" t="s">
        <v>243</v>
      </c>
      <c r="D16713">
        <v>302.89</v>
      </c>
      <c r="E16713" t="s">
        <v>30879</v>
      </c>
    </row>
    <row r="16714" spans="1:5" hidden="1" x14ac:dyDescent="0.2">
      <c r="A16714" s="94" t="s">
        <v>24793</v>
      </c>
      <c r="B16714" t="s">
        <v>24794</v>
      </c>
      <c r="C16714" t="s">
        <v>243</v>
      </c>
      <c r="D16714">
        <v>296.39</v>
      </c>
      <c r="E16714" t="s">
        <v>30879</v>
      </c>
    </row>
    <row r="16715" spans="1:5" hidden="1" x14ac:dyDescent="0.2">
      <c r="A16715" s="94" t="s">
        <v>13183</v>
      </c>
      <c r="B16715" t="s">
        <v>13184</v>
      </c>
      <c r="C16715" t="s">
        <v>243</v>
      </c>
      <c r="D16715" s="684">
        <v>1658.48</v>
      </c>
      <c r="E16715" t="s">
        <v>30879</v>
      </c>
    </row>
    <row r="16716" spans="1:5" hidden="1" x14ac:dyDescent="0.2">
      <c r="A16716" s="94" t="s">
        <v>13185</v>
      </c>
      <c r="B16716" t="s">
        <v>13186</v>
      </c>
      <c r="C16716" t="s">
        <v>243</v>
      </c>
      <c r="D16716" s="684">
        <v>1715.51</v>
      </c>
      <c r="E16716" t="s">
        <v>30879</v>
      </c>
    </row>
    <row r="16717" spans="1:5" hidden="1" x14ac:dyDescent="0.2">
      <c r="A16717" s="94" t="s">
        <v>13187</v>
      </c>
      <c r="B16717" t="s">
        <v>13188</v>
      </c>
      <c r="C16717" t="s">
        <v>243</v>
      </c>
      <c r="D16717" s="684">
        <v>1634.67</v>
      </c>
      <c r="E16717" t="s">
        <v>30879</v>
      </c>
    </row>
    <row r="16718" spans="1:5" hidden="1" x14ac:dyDescent="0.2">
      <c r="A16718" s="94" t="s">
        <v>13189</v>
      </c>
      <c r="B16718" t="s">
        <v>13190</v>
      </c>
      <c r="C16718" t="s">
        <v>243</v>
      </c>
      <c r="D16718" s="684">
        <v>1549.8</v>
      </c>
      <c r="E16718" t="s">
        <v>30879</v>
      </c>
    </row>
    <row r="16719" spans="1:5" hidden="1" x14ac:dyDescent="0.2">
      <c r="A16719" s="94" t="s">
        <v>13191</v>
      </c>
      <c r="B16719" t="s">
        <v>13192</v>
      </c>
      <c r="C16719" t="s">
        <v>243</v>
      </c>
      <c r="D16719" s="684">
        <v>1468.96</v>
      </c>
      <c r="E16719" t="s">
        <v>30879</v>
      </c>
    </row>
    <row r="16720" spans="1:5" hidden="1" x14ac:dyDescent="0.2">
      <c r="A16720" s="94" t="s">
        <v>13193</v>
      </c>
      <c r="B16720" t="s">
        <v>13194</v>
      </c>
      <c r="C16720" t="s">
        <v>243</v>
      </c>
      <c r="D16720" s="684">
        <v>1295.31</v>
      </c>
      <c r="E16720" t="s">
        <v>30879</v>
      </c>
    </row>
    <row r="16721" spans="1:5" hidden="1" x14ac:dyDescent="0.2">
      <c r="A16721" s="94" t="s">
        <v>42343</v>
      </c>
      <c r="B16721" t="s">
        <v>42344</v>
      </c>
      <c r="C16721" t="s">
        <v>243</v>
      </c>
      <c r="D16721">
        <v>412.69</v>
      </c>
      <c r="E16721" t="s">
        <v>30879</v>
      </c>
    </row>
    <row r="16722" spans="1:5" hidden="1" x14ac:dyDescent="0.2">
      <c r="A16722" s="94" t="s">
        <v>42341</v>
      </c>
      <c r="B16722" t="s">
        <v>42342</v>
      </c>
      <c r="C16722" t="s">
        <v>243</v>
      </c>
      <c r="D16722">
        <v>439.4</v>
      </c>
      <c r="E16722" t="s">
        <v>30879</v>
      </c>
    </row>
    <row r="16723" spans="1:5" hidden="1" x14ac:dyDescent="0.2">
      <c r="A16723" s="94" t="s">
        <v>42353</v>
      </c>
      <c r="B16723" t="s">
        <v>42354</v>
      </c>
      <c r="C16723" t="s">
        <v>243</v>
      </c>
      <c r="D16723" s="684">
        <v>1777.76</v>
      </c>
      <c r="E16723" t="s">
        <v>30879</v>
      </c>
    </row>
    <row r="16724" spans="1:5" hidden="1" x14ac:dyDescent="0.2">
      <c r="A16724" s="94" t="s">
        <v>42355</v>
      </c>
      <c r="B16724" t="s">
        <v>42356</v>
      </c>
      <c r="C16724" t="s">
        <v>243</v>
      </c>
      <c r="D16724" s="684">
        <v>1777.76</v>
      </c>
      <c r="E16724" t="s">
        <v>30879</v>
      </c>
    </row>
    <row r="16725" spans="1:5" hidden="1" x14ac:dyDescent="0.2">
      <c r="A16725" s="94" t="s">
        <v>42345</v>
      </c>
      <c r="B16725" t="s">
        <v>42346</v>
      </c>
      <c r="C16725" t="s">
        <v>243</v>
      </c>
      <c r="D16725" s="684">
        <v>1967.19</v>
      </c>
      <c r="E16725" t="s">
        <v>30879</v>
      </c>
    </row>
    <row r="16726" spans="1:5" hidden="1" x14ac:dyDescent="0.2">
      <c r="A16726" s="94" t="s">
        <v>42347</v>
      </c>
      <c r="B16726" t="s">
        <v>42348</v>
      </c>
      <c r="C16726" t="s">
        <v>243</v>
      </c>
      <c r="D16726" s="684">
        <v>1967.19</v>
      </c>
      <c r="E16726" t="s">
        <v>30879</v>
      </c>
    </row>
    <row r="16727" spans="1:5" hidden="1" x14ac:dyDescent="0.2">
      <c r="A16727" s="94" t="s">
        <v>42349</v>
      </c>
      <c r="B16727" t="s">
        <v>42350</v>
      </c>
      <c r="C16727" t="s">
        <v>243</v>
      </c>
      <c r="D16727" s="684">
        <v>2187.79</v>
      </c>
      <c r="E16727" t="s">
        <v>30879</v>
      </c>
    </row>
    <row r="16728" spans="1:5" hidden="1" x14ac:dyDescent="0.2">
      <c r="A16728" s="94" t="s">
        <v>42351</v>
      </c>
      <c r="B16728" t="s">
        <v>42352</v>
      </c>
      <c r="C16728" t="s">
        <v>243</v>
      </c>
      <c r="D16728" s="684">
        <v>2187.79</v>
      </c>
      <c r="E16728" t="s">
        <v>30879</v>
      </c>
    </row>
    <row r="16729" spans="1:5" hidden="1" x14ac:dyDescent="0.2">
      <c r="A16729" s="94" t="s">
        <v>42339</v>
      </c>
      <c r="B16729" t="s">
        <v>42340</v>
      </c>
      <c r="C16729" t="s">
        <v>243</v>
      </c>
      <c r="D16729" s="684">
        <v>1780.69</v>
      </c>
      <c r="E16729" t="s">
        <v>30879</v>
      </c>
    </row>
    <row r="16730" spans="1:5" hidden="1" x14ac:dyDescent="0.2">
      <c r="A16730" s="94" t="s">
        <v>42335</v>
      </c>
      <c r="B16730" t="s">
        <v>42336</v>
      </c>
      <c r="C16730" t="s">
        <v>243</v>
      </c>
      <c r="D16730" s="684">
        <v>1993.61</v>
      </c>
      <c r="E16730" t="s">
        <v>30879</v>
      </c>
    </row>
    <row r="16731" spans="1:5" hidden="1" x14ac:dyDescent="0.2">
      <c r="A16731" s="94" t="s">
        <v>42337</v>
      </c>
      <c r="B16731" t="s">
        <v>42338</v>
      </c>
      <c r="C16731" t="s">
        <v>243</v>
      </c>
      <c r="D16731" s="684">
        <v>2180.4699999999998</v>
      </c>
      <c r="E16731" t="s">
        <v>30879</v>
      </c>
    </row>
    <row r="16732" spans="1:5" hidden="1" x14ac:dyDescent="0.2">
      <c r="A16732" s="94" t="s">
        <v>43543</v>
      </c>
      <c r="B16732" t="s">
        <v>43544</v>
      </c>
      <c r="C16732" t="s">
        <v>243</v>
      </c>
      <c r="D16732">
        <v>508.47</v>
      </c>
      <c r="E16732" t="s">
        <v>30879</v>
      </c>
    </row>
    <row r="16733" spans="1:5" hidden="1" x14ac:dyDescent="0.2">
      <c r="A16733" s="94" t="s">
        <v>43541</v>
      </c>
      <c r="B16733" t="s">
        <v>43542</v>
      </c>
      <c r="C16733" t="s">
        <v>243</v>
      </c>
      <c r="D16733">
        <v>508.47</v>
      </c>
      <c r="E16733" t="s">
        <v>30879</v>
      </c>
    </row>
    <row r="16734" spans="1:5" hidden="1" x14ac:dyDescent="0.2">
      <c r="A16734" s="94" t="s">
        <v>43553</v>
      </c>
      <c r="B16734" t="s">
        <v>43554</v>
      </c>
      <c r="C16734" t="s">
        <v>243</v>
      </c>
      <c r="D16734">
        <v>635.79999999999995</v>
      </c>
      <c r="E16734" t="s">
        <v>30879</v>
      </c>
    </row>
    <row r="16735" spans="1:5" hidden="1" x14ac:dyDescent="0.2">
      <c r="A16735" s="94" t="s">
        <v>43551</v>
      </c>
      <c r="B16735" t="s">
        <v>43552</v>
      </c>
      <c r="C16735" t="s">
        <v>243</v>
      </c>
      <c r="D16735">
        <v>635.79999999999995</v>
      </c>
      <c r="E16735" t="s">
        <v>30879</v>
      </c>
    </row>
    <row r="16736" spans="1:5" hidden="1" x14ac:dyDescent="0.2">
      <c r="A16736" s="94" t="s">
        <v>43547</v>
      </c>
      <c r="B16736" t="s">
        <v>43548</v>
      </c>
      <c r="C16736" t="s">
        <v>243</v>
      </c>
      <c r="D16736">
        <v>635.79999999999995</v>
      </c>
      <c r="E16736" t="s">
        <v>30879</v>
      </c>
    </row>
    <row r="16737" spans="1:5" hidden="1" x14ac:dyDescent="0.2">
      <c r="A16737" s="94" t="s">
        <v>43545</v>
      </c>
      <c r="B16737" t="s">
        <v>43546</v>
      </c>
      <c r="C16737" t="s">
        <v>243</v>
      </c>
      <c r="D16737">
        <v>635.79999999999995</v>
      </c>
      <c r="E16737" t="s">
        <v>30879</v>
      </c>
    </row>
    <row r="16738" spans="1:5" hidden="1" x14ac:dyDescent="0.2">
      <c r="A16738" s="94" t="s">
        <v>43569</v>
      </c>
      <c r="B16738" t="s">
        <v>43570</v>
      </c>
      <c r="C16738" t="s">
        <v>243</v>
      </c>
      <c r="D16738">
        <v>763.13</v>
      </c>
      <c r="E16738" t="s">
        <v>30879</v>
      </c>
    </row>
    <row r="16739" spans="1:5" hidden="1" x14ac:dyDescent="0.2">
      <c r="A16739" s="94" t="s">
        <v>43561</v>
      </c>
      <c r="B16739" t="s">
        <v>43562</v>
      </c>
      <c r="C16739" t="s">
        <v>243</v>
      </c>
      <c r="D16739">
        <v>763.13</v>
      </c>
      <c r="E16739" t="s">
        <v>30879</v>
      </c>
    </row>
    <row r="16740" spans="1:5" hidden="1" x14ac:dyDescent="0.2">
      <c r="A16740" s="94" t="s">
        <v>43565</v>
      </c>
      <c r="B16740" t="s">
        <v>43566</v>
      </c>
      <c r="C16740" t="s">
        <v>243</v>
      </c>
      <c r="D16740">
        <v>763.13</v>
      </c>
      <c r="E16740" t="s">
        <v>30879</v>
      </c>
    </row>
    <row r="16741" spans="1:5" hidden="1" x14ac:dyDescent="0.2">
      <c r="A16741" s="94" t="s">
        <v>43563</v>
      </c>
      <c r="B16741" t="s">
        <v>43564</v>
      </c>
      <c r="C16741" t="s">
        <v>243</v>
      </c>
      <c r="D16741">
        <v>763.13</v>
      </c>
      <c r="E16741" t="s">
        <v>30879</v>
      </c>
    </row>
    <row r="16742" spans="1:5" hidden="1" x14ac:dyDescent="0.2">
      <c r="A16742" s="94" t="s">
        <v>43529</v>
      </c>
      <c r="B16742" t="s">
        <v>43530</v>
      </c>
      <c r="C16742" t="s">
        <v>243</v>
      </c>
      <c r="D16742">
        <v>975.34</v>
      </c>
      <c r="E16742" t="s">
        <v>30879</v>
      </c>
    </row>
    <row r="16743" spans="1:5" hidden="1" x14ac:dyDescent="0.2">
      <c r="A16743" s="94" t="s">
        <v>43531</v>
      </c>
      <c r="B16743" t="s">
        <v>43532</v>
      </c>
      <c r="C16743" t="s">
        <v>243</v>
      </c>
      <c r="D16743">
        <v>975.34</v>
      </c>
      <c r="E16743" t="s">
        <v>30879</v>
      </c>
    </row>
    <row r="16744" spans="1:5" hidden="1" x14ac:dyDescent="0.2">
      <c r="A16744" s="94" t="s">
        <v>43523</v>
      </c>
      <c r="B16744" t="s">
        <v>43524</v>
      </c>
      <c r="C16744" t="s">
        <v>243</v>
      </c>
      <c r="D16744">
        <v>975.34</v>
      </c>
      <c r="E16744" t="s">
        <v>30879</v>
      </c>
    </row>
    <row r="16745" spans="1:5" hidden="1" x14ac:dyDescent="0.2">
      <c r="A16745" s="94" t="s">
        <v>43521</v>
      </c>
      <c r="B16745" t="s">
        <v>43522</v>
      </c>
      <c r="C16745" t="s">
        <v>243</v>
      </c>
      <c r="D16745">
        <v>975.34</v>
      </c>
      <c r="E16745" t="s">
        <v>30879</v>
      </c>
    </row>
    <row r="16746" spans="1:5" hidden="1" x14ac:dyDescent="0.2">
      <c r="A16746" s="94" t="s">
        <v>43535</v>
      </c>
      <c r="B16746" t="s">
        <v>43536</v>
      </c>
      <c r="C16746" t="s">
        <v>243</v>
      </c>
      <c r="D16746">
        <v>508.47</v>
      </c>
      <c r="E16746" t="s">
        <v>30879</v>
      </c>
    </row>
    <row r="16747" spans="1:5" hidden="1" x14ac:dyDescent="0.2">
      <c r="A16747" s="94" t="s">
        <v>43533</v>
      </c>
      <c r="B16747" t="s">
        <v>43534</v>
      </c>
      <c r="C16747" t="s">
        <v>243</v>
      </c>
      <c r="D16747">
        <v>508.47</v>
      </c>
      <c r="E16747" t="s">
        <v>30879</v>
      </c>
    </row>
    <row r="16748" spans="1:5" hidden="1" x14ac:dyDescent="0.2">
      <c r="A16748" s="94" t="s">
        <v>42201</v>
      </c>
      <c r="B16748" t="s">
        <v>42202</v>
      </c>
      <c r="C16748" t="s">
        <v>243</v>
      </c>
      <c r="D16748">
        <v>16.16</v>
      </c>
      <c r="E16748" t="s">
        <v>30879</v>
      </c>
    </row>
    <row r="16749" spans="1:5" hidden="1" x14ac:dyDescent="0.2">
      <c r="A16749" s="94" t="s">
        <v>42199</v>
      </c>
      <c r="B16749" t="s">
        <v>42200</v>
      </c>
      <c r="C16749" t="s">
        <v>243</v>
      </c>
      <c r="D16749">
        <v>16.16</v>
      </c>
      <c r="E16749" t="s">
        <v>30879</v>
      </c>
    </row>
    <row r="16750" spans="1:5" hidden="1" x14ac:dyDescent="0.2">
      <c r="A16750" s="94" t="s">
        <v>42205</v>
      </c>
      <c r="B16750" t="s">
        <v>42206</v>
      </c>
      <c r="C16750" t="s">
        <v>243</v>
      </c>
      <c r="D16750">
        <v>19.96</v>
      </c>
      <c r="E16750" t="s">
        <v>30879</v>
      </c>
    </row>
    <row r="16751" spans="1:5" hidden="1" x14ac:dyDescent="0.2">
      <c r="A16751" s="94" t="s">
        <v>42203</v>
      </c>
      <c r="B16751" t="s">
        <v>42204</v>
      </c>
      <c r="C16751" t="s">
        <v>243</v>
      </c>
      <c r="D16751">
        <v>19.96</v>
      </c>
      <c r="E16751" t="s">
        <v>30879</v>
      </c>
    </row>
    <row r="16752" spans="1:5" hidden="1" x14ac:dyDescent="0.2">
      <c r="A16752" s="94" t="s">
        <v>13195</v>
      </c>
      <c r="B16752" t="s">
        <v>24795</v>
      </c>
      <c r="C16752" t="s">
        <v>243</v>
      </c>
      <c r="D16752">
        <v>15.69</v>
      </c>
      <c r="E16752" t="s">
        <v>30879</v>
      </c>
    </row>
    <row r="16753" spans="1:5" hidden="1" x14ac:dyDescent="0.2">
      <c r="A16753" s="94" t="s">
        <v>41958</v>
      </c>
      <c r="B16753" t="s">
        <v>41959</v>
      </c>
      <c r="C16753" t="s">
        <v>243</v>
      </c>
      <c r="D16753">
        <v>34.24</v>
      </c>
      <c r="E16753" t="s">
        <v>30879</v>
      </c>
    </row>
    <row r="16754" spans="1:5" hidden="1" x14ac:dyDescent="0.2">
      <c r="A16754" s="94" t="s">
        <v>13196</v>
      </c>
      <c r="B16754" t="s">
        <v>13197</v>
      </c>
      <c r="C16754" t="s">
        <v>243</v>
      </c>
      <c r="D16754">
        <v>48.87</v>
      </c>
      <c r="E16754" t="s">
        <v>30879</v>
      </c>
    </row>
    <row r="16755" spans="1:5" hidden="1" x14ac:dyDescent="0.2">
      <c r="A16755" s="94" t="s">
        <v>42207</v>
      </c>
      <c r="B16755" t="s">
        <v>42208</v>
      </c>
      <c r="C16755" t="s">
        <v>243</v>
      </c>
      <c r="D16755">
        <v>44.8</v>
      </c>
      <c r="E16755" t="s">
        <v>30879</v>
      </c>
    </row>
    <row r="16756" spans="1:5" hidden="1" x14ac:dyDescent="0.2">
      <c r="A16756" s="94" t="s">
        <v>13198</v>
      </c>
      <c r="B16756" t="s">
        <v>13199</v>
      </c>
      <c r="C16756" t="s">
        <v>243</v>
      </c>
      <c r="D16756">
        <v>131.21</v>
      </c>
      <c r="E16756" t="s">
        <v>30879</v>
      </c>
    </row>
    <row r="16757" spans="1:5" hidden="1" x14ac:dyDescent="0.2">
      <c r="A16757" s="94" t="s">
        <v>42216</v>
      </c>
      <c r="B16757" t="s">
        <v>42217</v>
      </c>
      <c r="C16757" t="s">
        <v>243</v>
      </c>
      <c r="D16757">
        <v>465.86</v>
      </c>
      <c r="E16757" t="s">
        <v>30879</v>
      </c>
    </row>
    <row r="16758" spans="1:5" hidden="1" x14ac:dyDescent="0.2">
      <c r="A16758" s="94" t="s">
        <v>42374</v>
      </c>
      <c r="B16758" t="s">
        <v>42375</v>
      </c>
      <c r="C16758" t="s">
        <v>243</v>
      </c>
      <c r="D16758">
        <v>514.13</v>
      </c>
      <c r="E16758" t="s">
        <v>30879</v>
      </c>
    </row>
    <row r="16759" spans="1:5" hidden="1" x14ac:dyDescent="0.2">
      <c r="A16759" s="94" t="s">
        <v>42149</v>
      </c>
      <c r="B16759" t="s">
        <v>42150</v>
      </c>
      <c r="C16759" t="s">
        <v>243</v>
      </c>
      <c r="D16759">
        <v>187.69</v>
      </c>
      <c r="E16759" t="s">
        <v>30879</v>
      </c>
    </row>
    <row r="16760" spans="1:5" hidden="1" x14ac:dyDescent="0.2">
      <c r="A16760" s="94" t="s">
        <v>42151</v>
      </c>
      <c r="B16760" t="s">
        <v>42152</v>
      </c>
      <c r="C16760" t="s">
        <v>243</v>
      </c>
      <c r="D16760">
        <v>158.74</v>
      </c>
      <c r="E16760" t="s">
        <v>30879</v>
      </c>
    </row>
    <row r="16761" spans="1:5" hidden="1" x14ac:dyDescent="0.2">
      <c r="A16761" s="94" t="s">
        <v>42396</v>
      </c>
      <c r="B16761" t="s">
        <v>42397</v>
      </c>
      <c r="C16761" t="s">
        <v>243</v>
      </c>
      <c r="D16761">
        <v>462.49</v>
      </c>
      <c r="E16761" t="s">
        <v>30879</v>
      </c>
    </row>
    <row r="16762" spans="1:5" hidden="1" x14ac:dyDescent="0.2">
      <c r="A16762" s="94" t="s">
        <v>42445</v>
      </c>
      <c r="B16762" t="s">
        <v>42446</v>
      </c>
      <c r="C16762" t="s">
        <v>243</v>
      </c>
      <c r="D16762">
        <v>403.68</v>
      </c>
      <c r="E16762" t="s">
        <v>30879</v>
      </c>
    </row>
    <row r="16763" spans="1:5" hidden="1" x14ac:dyDescent="0.2">
      <c r="A16763" s="94" t="s">
        <v>42447</v>
      </c>
      <c r="B16763" t="s">
        <v>42448</v>
      </c>
      <c r="C16763" t="s">
        <v>243</v>
      </c>
      <c r="D16763">
        <v>403.68</v>
      </c>
      <c r="E16763" t="s">
        <v>30879</v>
      </c>
    </row>
    <row r="16764" spans="1:5" hidden="1" x14ac:dyDescent="0.2">
      <c r="A16764" s="94" t="s">
        <v>42195</v>
      </c>
      <c r="B16764" t="s">
        <v>42196</v>
      </c>
      <c r="C16764" t="s">
        <v>243</v>
      </c>
      <c r="D16764">
        <v>403.68</v>
      </c>
      <c r="E16764" t="s">
        <v>30879</v>
      </c>
    </row>
    <row r="16765" spans="1:5" hidden="1" x14ac:dyDescent="0.2">
      <c r="A16765" s="94" t="s">
        <v>42197</v>
      </c>
      <c r="B16765" t="s">
        <v>42198</v>
      </c>
      <c r="C16765" t="s">
        <v>243</v>
      </c>
      <c r="D16765">
        <v>403.68</v>
      </c>
      <c r="E16765" t="s">
        <v>30879</v>
      </c>
    </row>
    <row r="16766" spans="1:5" hidden="1" x14ac:dyDescent="0.2">
      <c r="A16766" s="94" t="s">
        <v>42507</v>
      </c>
      <c r="B16766" t="s">
        <v>42508</v>
      </c>
      <c r="C16766" t="s">
        <v>243</v>
      </c>
      <c r="D16766">
        <v>420.79</v>
      </c>
      <c r="E16766" t="s">
        <v>30879</v>
      </c>
    </row>
    <row r="16767" spans="1:5" hidden="1" x14ac:dyDescent="0.2">
      <c r="A16767" s="94" t="s">
        <v>42515</v>
      </c>
      <c r="B16767" t="s">
        <v>42516</v>
      </c>
      <c r="C16767" t="s">
        <v>243</v>
      </c>
      <c r="D16767">
        <v>598.09</v>
      </c>
      <c r="E16767" t="s">
        <v>30879</v>
      </c>
    </row>
    <row r="16768" spans="1:5" hidden="1" x14ac:dyDescent="0.2">
      <c r="A16768" s="94" t="s">
        <v>41989</v>
      </c>
      <c r="B16768" t="s">
        <v>41990</v>
      </c>
      <c r="C16768" t="s">
        <v>243</v>
      </c>
      <c r="D16768" s="684">
        <v>1080.46</v>
      </c>
      <c r="E16768" t="s">
        <v>30879</v>
      </c>
    </row>
    <row r="16769" spans="1:5" hidden="1" x14ac:dyDescent="0.2">
      <c r="A16769" s="94" t="s">
        <v>41993</v>
      </c>
      <c r="B16769" t="s">
        <v>41994</v>
      </c>
      <c r="C16769" t="s">
        <v>243</v>
      </c>
      <c r="D16769" s="684">
        <v>1080.46</v>
      </c>
      <c r="E16769" t="s">
        <v>30879</v>
      </c>
    </row>
    <row r="16770" spans="1:5" hidden="1" x14ac:dyDescent="0.2">
      <c r="A16770" s="94" t="s">
        <v>41991</v>
      </c>
      <c r="B16770" t="s">
        <v>41992</v>
      </c>
      <c r="C16770" t="s">
        <v>243</v>
      </c>
      <c r="D16770" s="684">
        <v>1080.46</v>
      </c>
      <c r="E16770" t="s">
        <v>30879</v>
      </c>
    </row>
    <row r="16771" spans="1:5" hidden="1" x14ac:dyDescent="0.2">
      <c r="A16771" s="94" t="s">
        <v>41995</v>
      </c>
      <c r="B16771" t="s">
        <v>41996</v>
      </c>
      <c r="C16771" t="s">
        <v>243</v>
      </c>
      <c r="D16771" s="684">
        <v>1080.46</v>
      </c>
      <c r="E16771" t="s">
        <v>30879</v>
      </c>
    </row>
    <row r="16772" spans="1:5" hidden="1" x14ac:dyDescent="0.2">
      <c r="A16772" s="94" t="s">
        <v>13200</v>
      </c>
      <c r="B16772" t="s">
        <v>13201</v>
      </c>
      <c r="C16772" t="s">
        <v>243</v>
      </c>
      <c r="D16772" s="684">
        <v>1296.8</v>
      </c>
      <c r="E16772" t="s">
        <v>30879</v>
      </c>
    </row>
    <row r="16773" spans="1:5" hidden="1" x14ac:dyDescent="0.2">
      <c r="A16773" s="94" t="s">
        <v>13202</v>
      </c>
      <c r="B16773" t="s">
        <v>13203</v>
      </c>
      <c r="C16773" t="s">
        <v>243</v>
      </c>
      <c r="D16773" s="684">
        <v>1215.96</v>
      </c>
      <c r="E16773" t="s">
        <v>30879</v>
      </c>
    </row>
    <row r="16774" spans="1:5" hidden="1" x14ac:dyDescent="0.2">
      <c r="A16774" s="94" t="s">
        <v>13204</v>
      </c>
      <c r="B16774" t="s">
        <v>13205</v>
      </c>
      <c r="C16774" t="s">
        <v>243</v>
      </c>
      <c r="D16774" s="684">
        <v>1462.51</v>
      </c>
      <c r="E16774" t="s">
        <v>30879</v>
      </c>
    </row>
    <row r="16775" spans="1:5" hidden="1" x14ac:dyDescent="0.2">
      <c r="A16775" s="94" t="s">
        <v>41477</v>
      </c>
      <c r="B16775" t="s">
        <v>41478</v>
      </c>
      <c r="C16775" t="s">
        <v>243</v>
      </c>
      <c r="D16775">
        <v>23.67</v>
      </c>
      <c r="E16775" t="s">
        <v>30879</v>
      </c>
    </row>
    <row r="16776" spans="1:5" hidden="1" x14ac:dyDescent="0.2">
      <c r="A16776" s="94" t="s">
        <v>41479</v>
      </c>
      <c r="B16776" t="s">
        <v>41480</v>
      </c>
      <c r="C16776" t="s">
        <v>243</v>
      </c>
      <c r="D16776">
        <v>15.78</v>
      </c>
      <c r="E16776" t="s">
        <v>30879</v>
      </c>
    </row>
    <row r="16777" spans="1:5" hidden="1" x14ac:dyDescent="0.2">
      <c r="A16777" s="94" t="s">
        <v>13206</v>
      </c>
      <c r="B16777" t="s">
        <v>13207</v>
      </c>
      <c r="C16777" t="s">
        <v>243</v>
      </c>
      <c r="D16777">
        <v>24.71</v>
      </c>
      <c r="E16777" t="s">
        <v>30879</v>
      </c>
    </row>
    <row r="16778" spans="1:5" hidden="1" x14ac:dyDescent="0.2">
      <c r="A16778" s="94" t="s">
        <v>42209</v>
      </c>
      <c r="B16778" t="s">
        <v>42210</v>
      </c>
      <c r="C16778" t="s">
        <v>243</v>
      </c>
      <c r="D16778">
        <v>11.74</v>
      </c>
      <c r="E16778" t="s">
        <v>30879</v>
      </c>
    </row>
    <row r="16779" spans="1:5" hidden="1" x14ac:dyDescent="0.2">
      <c r="A16779" s="94" t="s">
        <v>42213</v>
      </c>
      <c r="B16779" t="s">
        <v>42214</v>
      </c>
      <c r="C16779" t="s">
        <v>243</v>
      </c>
      <c r="D16779">
        <v>12.35</v>
      </c>
      <c r="E16779" t="s">
        <v>30879</v>
      </c>
    </row>
    <row r="16780" spans="1:5" hidden="1" x14ac:dyDescent="0.2">
      <c r="A16780" s="94" t="s">
        <v>42211</v>
      </c>
      <c r="B16780" t="s">
        <v>42212</v>
      </c>
      <c r="C16780" t="s">
        <v>243</v>
      </c>
      <c r="D16780">
        <v>22.86</v>
      </c>
      <c r="E16780" t="s">
        <v>30879</v>
      </c>
    </row>
    <row r="16781" spans="1:5" hidden="1" x14ac:dyDescent="0.2">
      <c r="A16781" s="94" t="s">
        <v>42253</v>
      </c>
      <c r="B16781" t="s">
        <v>42254</v>
      </c>
      <c r="C16781" t="s">
        <v>243</v>
      </c>
      <c r="D16781">
        <v>348.82</v>
      </c>
      <c r="E16781" t="s">
        <v>30879</v>
      </c>
    </row>
    <row r="16782" spans="1:5" hidden="1" x14ac:dyDescent="0.2">
      <c r="A16782" s="94" t="s">
        <v>5410</v>
      </c>
      <c r="B16782" t="s">
        <v>5411</v>
      </c>
      <c r="C16782" t="s">
        <v>243</v>
      </c>
      <c r="D16782">
        <v>15.02</v>
      </c>
      <c r="E16782" t="s">
        <v>30879</v>
      </c>
    </row>
    <row r="16783" spans="1:5" hidden="1" x14ac:dyDescent="0.2">
      <c r="A16783" s="94" t="s">
        <v>3681</v>
      </c>
      <c r="B16783" t="s">
        <v>3682</v>
      </c>
      <c r="C16783" t="s">
        <v>243</v>
      </c>
      <c r="D16783">
        <v>38.11</v>
      </c>
      <c r="E16783" t="s">
        <v>30879</v>
      </c>
    </row>
    <row r="16784" spans="1:5" hidden="1" x14ac:dyDescent="0.2">
      <c r="A16784" s="94" t="s">
        <v>5412</v>
      </c>
      <c r="B16784" t="s">
        <v>5413</v>
      </c>
      <c r="C16784" t="s">
        <v>243</v>
      </c>
      <c r="D16784">
        <v>52.17</v>
      </c>
      <c r="E16784" t="s">
        <v>30879</v>
      </c>
    </row>
    <row r="16785" spans="1:5" hidden="1" x14ac:dyDescent="0.2">
      <c r="A16785" s="94" t="s">
        <v>140</v>
      </c>
      <c r="B16785" t="s">
        <v>141</v>
      </c>
      <c r="C16785" t="s">
        <v>243</v>
      </c>
      <c r="D16785">
        <v>31.19</v>
      </c>
      <c r="E16785" t="s">
        <v>30879</v>
      </c>
    </row>
    <row r="16786" spans="1:5" hidden="1" x14ac:dyDescent="0.2">
      <c r="A16786" s="94" t="s">
        <v>142</v>
      </c>
      <c r="B16786" t="s">
        <v>143</v>
      </c>
      <c r="C16786" t="s">
        <v>243</v>
      </c>
      <c r="D16786">
        <v>36.97</v>
      </c>
      <c r="E16786" t="s">
        <v>30879</v>
      </c>
    </row>
    <row r="16787" spans="1:5" hidden="1" x14ac:dyDescent="0.2">
      <c r="A16787" s="94" t="s">
        <v>5414</v>
      </c>
      <c r="B16787" t="s">
        <v>5415</v>
      </c>
      <c r="C16787" t="s">
        <v>243</v>
      </c>
      <c r="D16787">
        <v>58.9</v>
      </c>
      <c r="E16787" t="s">
        <v>30879</v>
      </c>
    </row>
    <row r="16788" spans="1:5" hidden="1" x14ac:dyDescent="0.2">
      <c r="A16788" s="94" t="s">
        <v>144</v>
      </c>
      <c r="B16788" t="s">
        <v>1611</v>
      </c>
      <c r="C16788" t="s">
        <v>243</v>
      </c>
      <c r="D16788">
        <v>66.11</v>
      </c>
      <c r="E16788" t="s">
        <v>30879</v>
      </c>
    </row>
    <row r="16789" spans="1:5" hidden="1" x14ac:dyDescent="0.2">
      <c r="A16789" s="94" t="s">
        <v>5416</v>
      </c>
      <c r="B16789" t="s">
        <v>5417</v>
      </c>
      <c r="C16789" t="s">
        <v>243</v>
      </c>
      <c r="D16789">
        <v>253.51</v>
      </c>
      <c r="E16789" t="s">
        <v>30879</v>
      </c>
    </row>
    <row r="16790" spans="1:5" hidden="1" x14ac:dyDescent="0.2">
      <c r="A16790" s="94" t="s">
        <v>24796</v>
      </c>
      <c r="B16790" t="s">
        <v>24797</v>
      </c>
      <c r="C16790" t="s">
        <v>1623</v>
      </c>
      <c r="D16790">
        <v>10.55</v>
      </c>
      <c r="E16790" t="s">
        <v>30879</v>
      </c>
    </row>
    <row r="16791" spans="1:5" hidden="1" x14ac:dyDescent="0.2">
      <c r="A16791" s="94" t="s">
        <v>42267</v>
      </c>
      <c r="B16791" t="s">
        <v>42268</v>
      </c>
      <c r="C16791" t="s">
        <v>243</v>
      </c>
      <c r="D16791">
        <v>363.04</v>
      </c>
      <c r="E16791" t="s">
        <v>30879</v>
      </c>
    </row>
    <row r="16792" spans="1:5" hidden="1" x14ac:dyDescent="0.2">
      <c r="A16792" s="94" t="s">
        <v>4380</v>
      </c>
      <c r="B16792" t="s">
        <v>4381</v>
      </c>
      <c r="C16792" t="s">
        <v>243</v>
      </c>
      <c r="D16792">
        <v>32.06</v>
      </c>
      <c r="E16792" t="s">
        <v>30879</v>
      </c>
    </row>
    <row r="16793" spans="1:5" hidden="1" x14ac:dyDescent="0.2">
      <c r="A16793" s="94" t="s">
        <v>4382</v>
      </c>
      <c r="B16793" t="s">
        <v>37871</v>
      </c>
      <c r="C16793" t="s">
        <v>243</v>
      </c>
      <c r="D16793">
        <v>52.18</v>
      </c>
      <c r="E16793" t="s">
        <v>30879</v>
      </c>
    </row>
    <row r="16794" spans="1:5" hidden="1" x14ac:dyDescent="0.2">
      <c r="A16794" s="94" t="s">
        <v>24798</v>
      </c>
      <c r="B16794" t="s">
        <v>24799</v>
      </c>
      <c r="C16794" t="s">
        <v>243</v>
      </c>
      <c r="D16794">
        <v>599.84</v>
      </c>
      <c r="E16794" t="s">
        <v>30879</v>
      </c>
    </row>
    <row r="16795" spans="1:5" hidden="1" x14ac:dyDescent="0.2">
      <c r="A16795" s="94" t="s">
        <v>13208</v>
      </c>
      <c r="B16795" t="s">
        <v>13209</v>
      </c>
      <c r="C16795" t="s">
        <v>243</v>
      </c>
      <c r="D16795">
        <v>27.45</v>
      </c>
      <c r="E16795" t="s">
        <v>30879</v>
      </c>
    </row>
    <row r="16796" spans="1:5" hidden="1" x14ac:dyDescent="0.2">
      <c r="A16796" s="94" t="s">
        <v>24800</v>
      </c>
      <c r="B16796" t="s">
        <v>24801</v>
      </c>
      <c r="C16796" t="s">
        <v>243</v>
      </c>
      <c r="D16796">
        <v>688.46</v>
      </c>
      <c r="E16796" t="s">
        <v>30879</v>
      </c>
    </row>
    <row r="16797" spans="1:5" hidden="1" x14ac:dyDescent="0.2">
      <c r="A16797" s="94" t="s">
        <v>42069</v>
      </c>
      <c r="B16797" t="s">
        <v>42070</v>
      </c>
      <c r="C16797" t="s">
        <v>243</v>
      </c>
      <c r="D16797" s="684">
        <v>6299.53</v>
      </c>
      <c r="E16797" t="s">
        <v>30879</v>
      </c>
    </row>
    <row r="16798" spans="1:5" hidden="1" x14ac:dyDescent="0.2">
      <c r="A16798" s="94" t="s">
        <v>42075</v>
      </c>
      <c r="B16798" t="s">
        <v>42076</v>
      </c>
      <c r="C16798" t="s">
        <v>243</v>
      </c>
      <c r="D16798" s="684">
        <v>2652.94</v>
      </c>
      <c r="E16798" t="s">
        <v>30879</v>
      </c>
    </row>
    <row r="16799" spans="1:5" hidden="1" x14ac:dyDescent="0.2">
      <c r="A16799" s="94" t="s">
        <v>42077</v>
      </c>
      <c r="B16799" t="s">
        <v>42078</v>
      </c>
      <c r="C16799" t="s">
        <v>243</v>
      </c>
      <c r="D16799" s="684">
        <v>2652.94</v>
      </c>
      <c r="E16799" t="s">
        <v>30879</v>
      </c>
    </row>
    <row r="16800" spans="1:5" hidden="1" x14ac:dyDescent="0.2">
      <c r="A16800" s="94" t="s">
        <v>42079</v>
      </c>
      <c r="B16800" t="s">
        <v>42080</v>
      </c>
      <c r="C16800" t="s">
        <v>243</v>
      </c>
      <c r="D16800" s="684">
        <v>2267.06</v>
      </c>
      <c r="E16800" t="s">
        <v>30879</v>
      </c>
    </row>
    <row r="16801" spans="1:5" hidden="1" x14ac:dyDescent="0.2">
      <c r="A16801" s="94" t="s">
        <v>42081</v>
      </c>
      <c r="B16801" t="s">
        <v>42082</v>
      </c>
      <c r="C16801" t="s">
        <v>243</v>
      </c>
      <c r="D16801" s="684">
        <v>3366.82</v>
      </c>
      <c r="E16801" t="s">
        <v>30879</v>
      </c>
    </row>
    <row r="16802" spans="1:5" hidden="1" x14ac:dyDescent="0.2">
      <c r="A16802" s="94" t="s">
        <v>42073</v>
      </c>
      <c r="B16802" t="s">
        <v>42074</v>
      </c>
      <c r="C16802" t="s">
        <v>243</v>
      </c>
      <c r="D16802" s="684">
        <v>1495.29</v>
      </c>
      <c r="E16802" t="s">
        <v>30879</v>
      </c>
    </row>
    <row r="16803" spans="1:5" hidden="1" x14ac:dyDescent="0.2">
      <c r="A16803" s="94" t="s">
        <v>42071</v>
      </c>
      <c r="B16803" t="s">
        <v>42072</v>
      </c>
      <c r="C16803" t="s">
        <v>243</v>
      </c>
      <c r="D16803" s="684">
        <v>1881.18</v>
      </c>
      <c r="E16803" t="s">
        <v>30879</v>
      </c>
    </row>
    <row r="16804" spans="1:5" hidden="1" x14ac:dyDescent="0.2">
      <c r="A16804" s="94" t="s">
        <v>42083</v>
      </c>
      <c r="B16804" t="s">
        <v>42084</v>
      </c>
      <c r="C16804" t="s">
        <v>243</v>
      </c>
      <c r="D16804" s="684">
        <v>3849.18</v>
      </c>
      <c r="E16804" t="s">
        <v>30879</v>
      </c>
    </row>
    <row r="16805" spans="1:5" hidden="1" x14ac:dyDescent="0.2">
      <c r="A16805" s="94" t="s">
        <v>42085</v>
      </c>
      <c r="B16805" t="s">
        <v>42086</v>
      </c>
      <c r="C16805" t="s">
        <v>243</v>
      </c>
      <c r="D16805" s="684">
        <v>5653.18</v>
      </c>
      <c r="E16805" t="s">
        <v>30879</v>
      </c>
    </row>
    <row r="16806" spans="1:5" hidden="1" x14ac:dyDescent="0.2">
      <c r="A16806" s="94" t="s">
        <v>42746</v>
      </c>
      <c r="B16806" t="s">
        <v>42747</v>
      </c>
      <c r="C16806" t="s">
        <v>243</v>
      </c>
      <c r="D16806">
        <v>279.49</v>
      </c>
      <c r="E16806" t="s">
        <v>30879</v>
      </c>
    </row>
    <row r="16807" spans="1:5" hidden="1" x14ac:dyDescent="0.2">
      <c r="A16807" s="94" t="s">
        <v>42742</v>
      </c>
      <c r="B16807" t="s">
        <v>42743</v>
      </c>
      <c r="C16807" t="s">
        <v>243</v>
      </c>
      <c r="D16807">
        <v>207.48</v>
      </c>
      <c r="E16807" t="s">
        <v>30879</v>
      </c>
    </row>
    <row r="16808" spans="1:5" hidden="1" x14ac:dyDescent="0.2">
      <c r="A16808" s="94" t="s">
        <v>42744</v>
      </c>
      <c r="B16808" t="s">
        <v>42745</v>
      </c>
      <c r="C16808" t="s">
        <v>243</v>
      </c>
      <c r="D16808">
        <v>206.26</v>
      </c>
      <c r="E16808" t="s">
        <v>30879</v>
      </c>
    </row>
    <row r="16809" spans="1:5" hidden="1" x14ac:dyDescent="0.2">
      <c r="A16809" s="94" t="s">
        <v>42734</v>
      </c>
      <c r="B16809" t="s">
        <v>42735</v>
      </c>
      <c r="C16809" t="s">
        <v>243</v>
      </c>
      <c r="D16809">
        <v>122.58</v>
      </c>
      <c r="E16809" t="s">
        <v>30879</v>
      </c>
    </row>
    <row r="16810" spans="1:5" hidden="1" x14ac:dyDescent="0.2">
      <c r="A16810" s="94" t="s">
        <v>13210</v>
      </c>
      <c r="B16810" t="s">
        <v>13211</v>
      </c>
      <c r="C16810" t="s">
        <v>243</v>
      </c>
      <c r="D16810">
        <v>131.41999999999999</v>
      </c>
      <c r="E16810" t="s">
        <v>30879</v>
      </c>
    </row>
    <row r="16811" spans="1:5" hidden="1" x14ac:dyDescent="0.2">
      <c r="A16811" s="94" t="s">
        <v>13212</v>
      </c>
      <c r="B16811" t="s">
        <v>13213</v>
      </c>
      <c r="C16811" t="s">
        <v>243</v>
      </c>
      <c r="D16811">
        <v>148.47999999999999</v>
      </c>
      <c r="E16811" t="s">
        <v>30879</v>
      </c>
    </row>
    <row r="16812" spans="1:5" hidden="1" x14ac:dyDescent="0.2">
      <c r="A16812" s="94" t="s">
        <v>13214</v>
      </c>
      <c r="B16812" t="s">
        <v>13215</v>
      </c>
      <c r="C16812" t="s">
        <v>243</v>
      </c>
      <c r="D16812">
        <v>201.22</v>
      </c>
      <c r="E16812" t="s">
        <v>30879</v>
      </c>
    </row>
    <row r="16813" spans="1:5" hidden="1" x14ac:dyDescent="0.2">
      <c r="A16813" s="94" t="s">
        <v>13216</v>
      </c>
      <c r="B16813" t="s">
        <v>13217</v>
      </c>
      <c r="C16813" t="s">
        <v>243</v>
      </c>
      <c r="D16813">
        <v>189.59</v>
      </c>
      <c r="E16813" t="s">
        <v>30879</v>
      </c>
    </row>
    <row r="16814" spans="1:5" hidden="1" x14ac:dyDescent="0.2">
      <c r="A16814" s="94" t="s">
        <v>42771</v>
      </c>
      <c r="B16814" t="s">
        <v>42772</v>
      </c>
      <c r="C16814" t="s">
        <v>243</v>
      </c>
      <c r="D16814">
        <v>209.02</v>
      </c>
      <c r="E16814" t="s">
        <v>30879</v>
      </c>
    </row>
    <row r="16815" spans="1:5" hidden="1" x14ac:dyDescent="0.2">
      <c r="A16815" s="94" t="s">
        <v>42773</v>
      </c>
      <c r="B16815" t="s">
        <v>42774</v>
      </c>
      <c r="C16815" t="s">
        <v>243</v>
      </c>
      <c r="D16815">
        <v>187.24</v>
      </c>
      <c r="E16815" t="s">
        <v>30879</v>
      </c>
    </row>
    <row r="16816" spans="1:5" hidden="1" x14ac:dyDescent="0.2">
      <c r="A16816" s="94" t="s">
        <v>42750</v>
      </c>
      <c r="B16816" t="s">
        <v>42751</v>
      </c>
      <c r="C16816" t="s">
        <v>243</v>
      </c>
      <c r="D16816">
        <v>146.46</v>
      </c>
      <c r="E16816" t="s">
        <v>30879</v>
      </c>
    </row>
    <row r="16817" spans="1:5" hidden="1" x14ac:dyDescent="0.2">
      <c r="A16817" s="94" t="s">
        <v>13218</v>
      </c>
      <c r="B16817" t="s">
        <v>13219</v>
      </c>
      <c r="C16817" t="s">
        <v>243</v>
      </c>
      <c r="D16817">
        <v>200.83</v>
      </c>
      <c r="E16817" t="s">
        <v>30879</v>
      </c>
    </row>
    <row r="16818" spans="1:5" hidden="1" x14ac:dyDescent="0.2">
      <c r="A16818" s="94" t="s">
        <v>13220</v>
      </c>
      <c r="B16818" t="s">
        <v>13221</v>
      </c>
      <c r="C16818" t="s">
        <v>243</v>
      </c>
      <c r="D16818">
        <v>153.30000000000001</v>
      </c>
      <c r="E16818" t="s">
        <v>30879</v>
      </c>
    </row>
    <row r="16819" spans="1:5" hidden="1" x14ac:dyDescent="0.2">
      <c r="A16819" s="94" t="s">
        <v>13222</v>
      </c>
      <c r="B16819" t="s">
        <v>13223</v>
      </c>
      <c r="C16819" t="s">
        <v>243</v>
      </c>
      <c r="D16819">
        <v>113.12</v>
      </c>
      <c r="E16819" t="s">
        <v>30879</v>
      </c>
    </row>
    <row r="16820" spans="1:5" hidden="1" x14ac:dyDescent="0.2">
      <c r="A16820" s="94" t="s">
        <v>42730</v>
      </c>
      <c r="B16820" t="s">
        <v>42731</v>
      </c>
      <c r="C16820" t="s">
        <v>243</v>
      </c>
      <c r="D16820">
        <v>92.68</v>
      </c>
      <c r="E16820" t="s">
        <v>30879</v>
      </c>
    </row>
    <row r="16821" spans="1:5" hidden="1" x14ac:dyDescent="0.2">
      <c r="A16821" s="94" t="s">
        <v>42728</v>
      </c>
      <c r="B16821" t="s">
        <v>42729</v>
      </c>
      <c r="C16821" t="s">
        <v>243</v>
      </c>
      <c r="D16821">
        <v>151.81</v>
      </c>
      <c r="E16821" t="s">
        <v>30879</v>
      </c>
    </row>
    <row r="16822" spans="1:5" hidden="1" x14ac:dyDescent="0.2">
      <c r="A16822" s="94" t="s">
        <v>42732</v>
      </c>
      <c r="B16822" t="s">
        <v>42733</v>
      </c>
      <c r="C16822" t="s">
        <v>243</v>
      </c>
      <c r="D16822">
        <v>112.5</v>
      </c>
      <c r="E16822" t="s">
        <v>30879</v>
      </c>
    </row>
    <row r="16823" spans="1:5" hidden="1" x14ac:dyDescent="0.2">
      <c r="A16823" s="94" t="s">
        <v>13224</v>
      </c>
      <c r="B16823" t="s">
        <v>13225</v>
      </c>
      <c r="C16823" t="s">
        <v>243</v>
      </c>
      <c r="D16823">
        <v>286.18</v>
      </c>
      <c r="E16823" t="s">
        <v>30879</v>
      </c>
    </row>
    <row r="16824" spans="1:5" hidden="1" x14ac:dyDescent="0.2">
      <c r="A16824" s="94" t="s">
        <v>13226</v>
      </c>
      <c r="B16824" t="s">
        <v>13227</v>
      </c>
      <c r="C16824" t="s">
        <v>243</v>
      </c>
      <c r="D16824">
        <v>286.18</v>
      </c>
      <c r="E16824" t="s">
        <v>30879</v>
      </c>
    </row>
    <row r="16825" spans="1:5" hidden="1" x14ac:dyDescent="0.2">
      <c r="A16825" s="94" t="s">
        <v>13228</v>
      </c>
      <c r="B16825" t="s">
        <v>13229</v>
      </c>
      <c r="C16825" t="s">
        <v>243</v>
      </c>
      <c r="D16825">
        <v>100.46</v>
      </c>
      <c r="E16825" t="s">
        <v>30879</v>
      </c>
    </row>
    <row r="16826" spans="1:5" hidden="1" x14ac:dyDescent="0.2">
      <c r="A16826" s="94" t="s">
        <v>13230</v>
      </c>
      <c r="B16826" t="s">
        <v>13231</v>
      </c>
      <c r="C16826" t="s">
        <v>1195</v>
      </c>
      <c r="D16826">
        <v>110.91</v>
      </c>
      <c r="E16826" t="s">
        <v>30879</v>
      </c>
    </row>
    <row r="16827" spans="1:5" hidden="1" x14ac:dyDescent="0.2">
      <c r="A16827" s="94" t="s">
        <v>42908</v>
      </c>
      <c r="B16827" t="s">
        <v>42909</v>
      </c>
      <c r="C16827" t="s">
        <v>1195</v>
      </c>
      <c r="D16827">
        <v>110.63</v>
      </c>
      <c r="E16827" t="s">
        <v>30879</v>
      </c>
    </row>
    <row r="16828" spans="1:5" hidden="1" x14ac:dyDescent="0.2">
      <c r="A16828" s="94" t="s">
        <v>13232</v>
      </c>
      <c r="B16828" t="s">
        <v>13233</v>
      </c>
      <c r="C16828" t="s">
        <v>1195</v>
      </c>
      <c r="D16828">
        <v>108.24</v>
      </c>
      <c r="E16828" t="s">
        <v>30879</v>
      </c>
    </row>
    <row r="16829" spans="1:5" hidden="1" x14ac:dyDescent="0.2">
      <c r="A16829" s="94" t="s">
        <v>13234</v>
      </c>
      <c r="B16829" t="s">
        <v>42910</v>
      </c>
      <c r="C16829" t="s">
        <v>1195</v>
      </c>
      <c r="D16829">
        <v>121.45</v>
      </c>
      <c r="E16829" t="s">
        <v>30879</v>
      </c>
    </row>
    <row r="16830" spans="1:5" hidden="1" x14ac:dyDescent="0.2">
      <c r="A16830" s="94" t="s">
        <v>42911</v>
      </c>
      <c r="B16830" t="s">
        <v>42912</v>
      </c>
      <c r="C16830" t="s">
        <v>1195</v>
      </c>
      <c r="D16830">
        <v>94.7</v>
      </c>
      <c r="E16830" t="s">
        <v>30879</v>
      </c>
    </row>
    <row r="16831" spans="1:5" hidden="1" x14ac:dyDescent="0.2">
      <c r="A16831" s="94" t="s">
        <v>42913</v>
      </c>
      <c r="B16831" t="s">
        <v>42914</v>
      </c>
      <c r="C16831" t="s">
        <v>1195</v>
      </c>
      <c r="D16831">
        <v>245.15</v>
      </c>
      <c r="E16831" t="s">
        <v>30879</v>
      </c>
    </row>
    <row r="16832" spans="1:5" hidden="1" x14ac:dyDescent="0.2">
      <c r="A16832" s="94" t="s">
        <v>13235</v>
      </c>
      <c r="B16832" t="s">
        <v>13236</v>
      </c>
      <c r="C16832" t="s">
        <v>243</v>
      </c>
      <c r="D16832">
        <v>129.53</v>
      </c>
      <c r="E16832" t="s">
        <v>30879</v>
      </c>
    </row>
    <row r="16833" spans="1:5" hidden="1" x14ac:dyDescent="0.2">
      <c r="A16833" s="94" t="s">
        <v>42748</v>
      </c>
      <c r="B16833" t="s">
        <v>42749</v>
      </c>
      <c r="C16833" t="s">
        <v>243</v>
      </c>
      <c r="D16833">
        <v>201.38</v>
      </c>
      <c r="E16833" t="s">
        <v>30879</v>
      </c>
    </row>
    <row r="16834" spans="1:5" hidden="1" x14ac:dyDescent="0.2">
      <c r="A16834" s="94" t="s">
        <v>42275</v>
      </c>
      <c r="B16834" t="s">
        <v>42276</v>
      </c>
      <c r="C16834" t="s">
        <v>243</v>
      </c>
      <c r="D16834">
        <v>35.25</v>
      </c>
      <c r="E16834" t="s">
        <v>30879</v>
      </c>
    </row>
    <row r="16835" spans="1:5" hidden="1" x14ac:dyDescent="0.2">
      <c r="A16835" s="94" t="s">
        <v>42738</v>
      </c>
      <c r="B16835" t="s">
        <v>42739</v>
      </c>
      <c r="C16835" t="s">
        <v>243</v>
      </c>
      <c r="D16835">
        <v>102.68</v>
      </c>
      <c r="E16835" t="s">
        <v>30879</v>
      </c>
    </row>
    <row r="16836" spans="1:5" hidden="1" x14ac:dyDescent="0.2">
      <c r="A16836" s="94" t="s">
        <v>42736</v>
      </c>
      <c r="B16836" t="s">
        <v>42737</v>
      </c>
      <c r="C16836" t="s">
        <v>243</v>
      </c>
      <c r="D16836">
        <v>345.39</v>
      </c>
      <c r="E16836" t="s">
        <v>30879</v>
      </c>
    </row>
    <row r="16837" spans="1:5" hidden="1" x14ac:dyDescent="0.2">
      <c r="A16837" s="94" t="s">
        <v>42740</v>
      </c>
      <c r="B16837" t="s">
        <v>42741</v>
      </c>
      <c r="C16837" t="s">
        <v>243</v>
      </c>
      <c r="D16837">
        <v>326.73</v>
      </c>
      <c r="E16837" t="s">
        <v>30879</v>
      </c>
    </row>
    <row r="16838" spans="1:5" hidden="1" x14ac:dyDescent="0.2">
      <c r="A16838" s="94" t="s">
        <v>13237</v>
      </c>
      <c r="B16838" t="s">
        <v>37872</v>
      </c>
      <c r="C16838" t="s">
        <v>1623</v>
      </c>
      <c r="D16838">
        <v>108.42</v>
      </c>
      <c r="E16838" t="s">
        <v>30879</v>
      </c>
    </row>
    <row r="16839" spans="1:5" hidden="1" x14ac:dyDescent="0.2">
      <c r="A16839" s="94" t="s">
        <v>1875</v>
      </c>
      <c r="B16839" t="s">
        <v>37816</v>
      </c>
      <c r="C16839" t="s">
        <v>2424</v>
      </c>
      <c r="D16839">
        <v>2.4900000000000002</v>
      </c>
      <c r="E16839" t="s">
        <v>30879</v>
      </c>
    </row>
    <row r="16840" spans="1:5" hidden="1" x14ac:dyDescent="0.2">
      <c r="A16840" s="94" t="s">
        <v>13238</v>
      </c>
      <c r="B16840" t="s">
        <v>24802</v>
      </c>
      <c r="C16840" t="s">
        <v>1623</v>
      </c>
      <c r="D16840">
        <v>222.55</v>
      </c>
      <c r="E16840" t="s">
        <v>30879</v>
      </c>
    </row>
    <row r="16841" spans="1:5" hidden="1" x14ac:dyDescent="0.2">
      <c r="A16841" s="94" t="s">
        <v>42762</v>
      </c>
      <c r="B16841" t="s">
        <v>42763</v>
      </c>
      <c r="C16841" t="s">
        <v>243</v>
      </c>
      <c r="D16841">
        <v>35.53</v>
      </c>
      <c r="E16841" t="s">
        <v>30879</v>
      </c>
    </row>
    <row r="16842" spans="1:5" hidden="1" x14ac:dyDescent="0.2">
      <c r="A16842" s="94" t="s">
        <v>42766</v>
      </c>
      <c r="B16842" t="s">
        <v>42767</v>
      </c>
      <c r="C16842" t="s">
        <v>243</v>
      </c>
      <c r="D16842">
        <v>372.27</v>
      </c>
      <c r="E16842" t="s">
        <v>30879</v>
      </c>
    </row>
    <row r="16843" spans="1:5" hidden="1" x14ac:dyDescent="0.2">
      <c r="A16843" s="94" t="s">
        <v>42764</v>
      </c>
      <c r="B16843" t="s">
        <v>42765</v>
      </c>
      <c r="C16843" t="s">
        <v>1195</v>
      </c>
      <c r="D16843">
        <v>221.05</v>
      </c>
      <c r="E16843" t="s">
        <v>30879</v>
      </c>
    </row>
    <row r="16844" spans="1:5" hidden="1" x14ac:dyDescent="0.2">
      <c r="A16844" s="94" t="s">
        <v>42768</v>
      </c>
      <c r="B16844" t="s">
        <v>42769</v>
      </c>
      <c r="C16844" t="s">
        <v>243</v>
      </c>
      <c r="D16844">
        <v>12.21</v>
      </c>
      <c r="E16844" t="s">
        <v>30879</v>
      </c>
    </row>
    <row r="16845" spans="1:5" hidden="1" x14ac:dyDescent="0.2">
      <c r="A16845" s="94" t="s">
        <v>37961</v>
      </c>
      <c r="B16845" t="s">
        <v>37962</v>
      </c>
      <c r="C16845" t="s">
        <v>243</v>
      </c>
      <c r="D16845">
        <v>78.650000000000006</v>
      </c>
      <c r="E16845" t="s">
        <v>30879</v>
      </c>
    </row>
    <row r="16846" spans="1:5" hidden="1" x14ac:dyDescent="0.2">
      <c r="A16846" s="94" t="s">
        <v>42756</v>
      </c>
      <c r="B16846" t="s">
        <v>42757</v>
      </c>
      <c r="C16846" t="s">
        <v>243</v>
      </c>
      <c r="D16846">
        <v>15.27</v>
      </c>
      <c r="E16846" t="s">
        <v>30879</v>
      </c>
    </row>
    <row r="16847" spans="1:5" hidden="1" x14ac:dyDescent="0.2">
      <c r="A16847" s="94" t="s">
        <v>13239</v>
      </c>
      <c r="B16847" t="s">
        <v>13240</v>
      </c>
      <c r="C16847" t="s">
        <v>243</v>
      </c>
      <c r="D16847">
        <v>19.2</v>
      </c>
      <c r="E16847" t="s">
        <v>30879</v>
      </c>
    </row>
    <row r="16848" spans="1:5" hidden="1" x14ac:dyDescent="0.2">
      <c r="A16848" s="94" t="s">
        <v>42758</v>
      </c>
      <c r="B16848" t="s">
        <v>42759</v>
      </c>
      <c r="C16848" t="s">
        <v>1195</v>
      </c>
      <c r="D16848">
        <v>292.11</v>
      </c>
      <c r="E16848" t="s">
        <v>30879</v>
      </c>
    </row>
    <row r="16849" spans="1:5" hidden="1" x14ac:dyDescent="0.2">
      <c r="A16849" s="94" t="s">
        <v>42760</v>
      </c>
      <c r="B16849" t="s">
        <v>42761</v>
      </c>
      <c r="C16849" t="s">
        <v>1195</v>
      </c>
      <c r="D16849">
        <v>218.34</v>
      </c>
      <c r="E16849" t="s">
        <v>30879</v>
      </c>
    </row>
    <row r="16850" spans="1:5" hidden="1" x14ac:dyDescent="0.2">
      <c r="A16850" s="94" t="s">
        <v>37963</v>
      </c>
      <c r="B16850" t="s">
        <v>37964</v>
      </c>
      <c r="C16850" t="s">
        <v>243</v>
      </c>
      <c r="D16850">
        <v>89.88</v>
      </c>
      <c r="E16850" t="s">
        <v>30879</v>
      </c>
    </row>
    <row r="16851" spans="1:5" hidden="1" x14ac:dyDescent="0.2">
      <c r="A16851" s="94" t="s">
        <v>4383</v>
      </c>
      <c r="B16851" t="s">
        <v>6207</v>
      </c>
      <c r="C16851" t="s">
        <v>243</v>
      </c>
      <c r="D16851">
        <v>206.8</v>
      </c>
      <c r="E16851" t="s">
        <v>30879</v>
      </c>
    </row>
    <row r="16852" spans="1:5" hidden="1" x14ac:dyDescent="0.2">
      <c r="A16852" s="94" t="s">
        <v>6892</v>
      </c>
      <c r="B16852" t="s">
        <v>13241</v>
      </c>
      <c r="C16852" t="s">
        <v>243</v>
      </c>
      <c r="D16852">
        <v>94.6</v>
      </c>
      <c r="E16852" t="s">
        <v>30879</v>
      </c>
    </row>
    <row r="16853" spans="1:5" hidden="1" x14ac:dyDescent="0.2">
      <c r="A16853" s="94" t="s">
        <v>6893</v>
      </c>
      <c r="B16853" t="s">
        <v>13242</v>
      </c>
      <c r="C16853" t="s">
        <v>243</v>
      </c>
      <c r="D16853">
        <v>94.6</v>
      </c>
      <c r="E16853" t="s">
        <v>30879</v>
      </c>
    </row>
    <row r="16854" spans="1:5" hidden="1" x14ac:dyDescent="0.2">
      <c r="A16854" s="94" t="s">
        <v>6894</v>
      </c>
      <c r="B16854" t="s">
        <v>13243</v>
      </c>
      <c r="C16854" t="s">
        <v>243</v>
      </c>
      <c r="D16854">
        <v>94.6</v>
      </c>
      <c r="E16854" t="s">
        <v>30879</v>
      </c>
    </row>
    <row r="16855" spans="1:5" hidden="1" x14ac:dyDescent="0.2">
      <c r="A16855" s="94" t="s">
        <v>37965</v>
      </c>
      <c r="B16855" t="s">
        <v>37966</v>
      </c>
      <c r="C16855" t="s">
        <v>243</v>
      </c>
      <c r="D16855">
        <v>206.8</v>
      </c>
      <c r="E16855" t="s">
        <v>30879</v>
      </c>
    </row>
    <row r="16856" spans="1:5" hidden="1" x14ac:dyDescent="0.2">
      <c r="A16856" s="94" t="s">
        <v>24803</v>
      </c>
      <c r="B16856" t="s">
        <v>24804</v>
      </c>
      <c r="C16856" t="s">
        <v>243</v>
      </c>
      <c r="D16856">
        <v>159.12</v>
      </c>
      <c r="E16856" t="s">
        <v>30879</v>
      </c>
    </row>
    <row r="16857" spans="1:5" hidden="1" x14ac:dyDescent="0.2">
      <c r="A16857" s="94" t="s">
        <v>6895</v>
      </c>
      <c r="B16857" t="s">
        <v>13244</v>
      </c>
      <c r="C16857" t="s">
        <v>243</v>
      </c>
      <c r="D16857">
        <v>70.44</v>
      </c>
      <c r="E16857" t="s">
        <v>30879</v>
      </c>
    </row>
    <row r="16858" spans="1:5" hidden="1" x14ac:dyDescent="0.2">
      <c r="A16858" s="94" t="s">
        <v>6896</v>
      </c>
      <c r="B16858" t="s">
        <v>13245</v>
      </c>
      <c r="C16858" t="s">
        <v>243</v>
      </c>
      <c r="D16858">
        <v>70.400000000000006</v>
      </c>
      <c r="E16858" t="s">
        <v>30879</v>
      </c>
    </row>
    <row r="16859" spans="1:5" hidden="1" x14ac:dyDescent="0.2">
      <c r="A16859" s="94" t="s">
        <v>6897</v>
      </c>
      <c r="B16859" t="s">
        <v>13246</v>
      </c>
      <c r="C16859" t="s">
        <v>243</v>
      </c>
      <c r="D16859">
        <v>73.599999999999994</v>
      </c>
      <c r="E16859" t="s">
        <v>30879</v>
      </c>
    </row>
    <row r="16860" spans="1:5" hidden="1" x14ac:dyDescent="0.2">
      <c r="A16860" s="94" t="s">
        <v>37967</v>
      </c>
      <c r="B16860" t="s">
        <v>37968</v>
      </c>
      <c r="C16860" t="s">
        <v>243</v>
      </c>
      <c r="D16860">
        <v>34.19</v>
      </c>
      <c r="E16860" t="s">
        <v>30879</v>
      </c>
    </row>
    <row r="16861" spans="1:5" hidden="1" x14ac:dyDescent="0.2">
      <c r="A16861" s="94" t="s">
        <v>37969</v>
      </c>
      <c r="B16861" t="s">
        <v>37970</v>
      </c>
      <c r="C16861" t="s">
        <v>243</v>
      </c>
      <c r="D16861">
        <v>6.11</v>
      </c>
      <c r="E16861" t="s">
        <v>30879</v>
      </c>
    </row>
    <row r="16862" spans="1:5" hidden="1" x14ac:dyDescent="0.2">
      <c r="A16862" s="94" t="s">
        <v>6898</v>
      </c>
      <c r="B16862" t="s">
        <v>6899</v>
      </c>
      <c r="C16862" t="s">
        <v>243</v>
      </c>
      <c r="D16862">
        <v>117.7</v>
      </c>
      <c r="E16862" t="s">
        <v>30879</v>
      </c>
    </row>
    <row r="16863" spans="1:5" hidden="1" x14ac:dyDescent="0.2">
      <c r="A16863" s="94" t="s">
        <v>37971</v>
      </c>
      <c r="B16863" t="s">
        <v>37972</v>
      </c>
      <c r="C16863" t="s">
        <v>243</v>
      </c>
      <c r="D16863">
        <v>117.7</v>
      </c>
      <c r="E16863" t="s">
        <v>30879</v>
      </c>
    </row>
    <row r="16864" spans="1:5" hidden="1" x14ac:dyDescent="0.2">
      <c r="A16864" s="94" t="s">
        <v>1972</v>
      </c>
      <c r="B16864" t="s">
        <v>1973</v>
      </c>
      <c r="C16864" t="s">
        <v>243</v>
      </c>
      <c r="D16864">
        <v>85.98</v>
      </c>
      <c r="E16864" t="s">
        <v>30879</v>
      </c>
    </row>
    <row r="16865" spans="1:5" hidden="1" x14ac:dyDescent="0.2">
      <c r="A16865" s="94" t="s">
        <v>298</v>
      </c>
      <c r="B16865" t="s">
        <v>299</v>
      </c>
      <c r="C16865" t="s">
        <v>243</v>
      </c>
      <c r="D16865">
        <v>73.69</v>
      </c>
      <c r="E16865" t="s">
        <v>30879</v>
      </c>
    </row>
    <row r="16866" spans="1:5" hidden="1" x14ac:dyDescent="0.2">
      <c r="A16866" s="94" t="s">
        <v>6900</v>
      </c>
      <c r="B16866" t="s">
        <v>43186</v>
      </c>
      <c r="C16866" t="s">
        <v>243</v>
      </c>
      <c r="D16866">
        <v>237.93</v>
      </c>
      <c r="E16866" t="s">
        <v>30879</v>
      </c>
    </row>
    <row r="16867" spans="1:5" hidden="1" x14ac:dyDescent="0.2">
      <c r="A16867" s="94" t="s">
        <v>2105</v>
      </c>
      <c r="B16867" t="s">
        <v>2106</v>
      </c>
      <c r="C16867" t="s">
        <v>243</v>
      </c>
      <c r="D16867">
        <v>146.69999999999999</v>
      </c>
      <c r="E16867" t="s">
        <v>30879</v>
      </c>
    </row>
    <row r="16868" spans="1:5" hidden="1" x14ac:dyDescent="0.2">
      <c r="A16868" s="94" t="s">
        <v>2107</v>
      </c>
      <c r="B16868" t="s">
        <v>2108</v>
      </c>
      <c r="C16868" t="s">
        <v>243</v>
      </c>
      <c r="D16868">
        <v>137.44999999999999</v>
      </c>
      <c r="E16868" t="s">
        <v>30879</v>
      </c>
    </row>
    <row r="16869" spans="1:5" hidden="1" x14ac:dyDescent="0.2">
      <c r="A16869" s="94" t="s">
        <v>2109</v>
      </c>
      <c r="B16869" t="s">
        <v>2110</v>
      </c>
      <c r="C16869" t="s">
        <v>243</v>
      </c>
      <c r="D16869">
        <v>113.19</v>
      </c>
      <c r="E16869" t="s">
        <v>30879</v>
      </c>
    </row>
    <row r="16870" spans="1:5" hidden="1" x14ac:dyDescent="0.2">
      <c r="A16870" s="94" t="s">
        <v>2111</v>
      </c>
      <c r="B16870" t="s">
        <v>13247</v>
      </c>
      <c r="C16870" t="s">
        <v>243</v>
      </c>
      <c r="D16870">
        <v>225.23</v>
      </c>
      <c r="E16870" t="s">
        <v>30879</v>
      </c>
    </row>
    <row r="16871" spans="1:5" hidden="1" x14ac:dyDescent="0.2">
      <c r="A16871" s="94" t="s">
        <v>6901</v>
      </c>
      <c r="B16871" t="s">
        <v>6902</v>
      </c>
      <c r="C16871" t="s">
        <v>243</v>
      </c>
      <c r="D16871">
        <v>28.88</v>
      </c>
      <c r="E16871" t="s">
        <v>30879</v>
      </c>
    </row>
    <row r="16872" spans="1:5" hidden="1" x14ac:dyDescent="0.2">
      <c r="A16872" s="94" t="s">
        <v>1037</v>
      </c>
      <c r="B16872" t="s">
        <v>42770</v>
      </c>
      <c r="C16872" t="s">
        <v>243</v>
      </c>
      <c r="D16872">
        <v>24.26</v>
      </c>
      <c r="E16872" t="s">
        <v>30879</v>
      </c>
    </row>
    <row r="16873" spans="1:5" hidden="1" x14ac:dyDescent="0.2">
      <c r="A16873" s="94" t="s">
        <v>6903</v>
      </c>
      <c r="B16873" t="s">
        <v>6904</v>
      </c>
      <c r="C16873" t="s">
        <v>243</v>
      </c>
      <c r="D16873">
        <v>8.09</v>
      </c>
      <c r="E16873" t="s">
        <v>30879</v>
      </c>
    </row>
    <row r="16874" spans="1:5" hidden="1" x14ac:dyDescent="0.2">
      <c r="A16874" s="94" t="s">
        <v>41723</v>
      </c>
      <c r="B16874" t="s">
        <v>41724</v>
      </c>
      <c r="C16874" t="s">
        <v>243</v>
      </c>
      <c r="D16874">
        <v>77.64</v>
      </c>
      <c r="E16874" t="s">
        <v>30879</v>
      </c>
    </row>
    <row r="16875" spans="1:5" hidden="1" x14ac:dyDescent="0.2">
      <c r="A16875" s="94" t="s">
        <v>41733</v>
      </c>
      <c r="B16875" t="s">
        <v>41734</v>
      </c>
      <c r="C16875" t="s">
        <v>243</v>
      </c>
      <c r="D16875">
        <v>99.99</v>
      </c>
      <c r="E16875" t="s">
        <v>30879</v>
      </c>
    </row>
    <row r="16876" spans="1:5" hidden="1" x14ac:dyDescent="0.2">
      <c r="A16876" s="94" t="s">
        <v>41725</v>
      </c>
      <c r="B16876" t="s">
        <v>41726</v>
      </c>
      <c r="C16876" t="s">
        <v>243</v>
      </c>
      <c r="D16876">
        <v>79.989999999999995</v>
      </c>
      <c r="E16876" t="s">
        <v>30879</v>
      </c>
    </row>
    <row r="16877" spans="1:5" hidden="1" x14ac:dyDescent="0.2">
      <c r="A16877" s="94" t="s">
        <v>41735</v>
      </c>
      <c r="B16877" t="s">
        <v>41736</v>
      </c>
      <c r="C16877" t="s">
        <v>243</v>
      </c>
      <c r="D16877">
        <v>141.16</v>
      </c>
      <c r="E16877" t="s">
        <v>30879</v>
      </c>
    </row>
    <row r="16878" spans="1:5" hidden="1" x14ac:dyDescent="0.2">
      <c r="A16878" s="94" t="s">
        <v>41727</v>
      </c>
      <c r="B16878" t="s">
        <v>41728</v>
      </c>
      <c r="C16878" t="s">
        <v>243</v>
      </c>
      <c r="D16878">
        <v>84.7</v>
      </c>
      <c r="E16878" t="s">
        <v>30879</v>
      </c>
    </row>
    <row r="16879" spans="1:5" hidden="1" x14ac:dyDescent="0.2">
      <c r="A16879" s="94" t="s">
        <v>41729</v>
      </c>
      <c r="B16879" t="s">
        <v>41730</v>
      </c>
      <c r="C16879" t="s">
        <v>243</v>
      </c>
      <c r="D16879">
        <v>96.46</v>
      </c>
      <c r="E16879" t="s">
        <v>30879</v>
      </c>
    </row>
    <row r="16880" spans="1:5" hidden="1" x14ac:dyDescent="0.2">
      <c r="A16880" s="94" t="s">
        <v>41737</v>
      </c>
      <c r="B16880" t="s">
        <v>41738</v>
      </c>
      <c r="C16880" t="s">
        <v>243</v>
      </c>
      <c r="D16880">
        <v>141.16</v>
      </c>
      <c r="E16880" t="s">
        <v>30879</v>
      </c>
    </row>
    <row r="16881" spans="1:5" hidden="1" x14ac:dyDescent="0.2">
      <c r="A16881" s="94" t="s">
        <v>24805</v>
      </c>
      <c r="B16881" t="s">
        <v>24806</v>
      </c>
      <c r="C16881" t="s">
        <v>243</v>
      </c>
      <c r="D16881">
        <v>16.37</v>
      </c>
      <c r="E16881" t="s">
        <v>30879</v>
      </c>
    </row>
    <row r="16882" spans="1:5" hidden="1" x14ac:dyDescent="0.2">
      <c r="A16882" s="94" t="s">
        <v>41731</v>
      </c>
      <c r="B16882" t="s">
        <v>41732</v>
      </c>
      <c r="C16882" t="s">
        <v>243</v>
      </c>
      <c r="D16882">
        <v>12.23</v>
      </c>
      <c r="E16882" t="s">
        <v>30879</v>
      </c>
    </row>
    <row r="16883" spans="1:5" hidden="1" x14ac:dyDescent="0.2">
      <c r="A16883" s="94" t="s">
        <v>13248</v>
      </c>
      <c r="B16883" t="s">
        <v>13249</v>
      </c>
      <c r="C16883" t="s">
        <v>243</v>
      </c>
      <c r="D16883">
        <v>142.74</v>
      </c>
      <c r="E16883" t="s">
        <v>30879</v>
      </c>
    </row>
    <row r="16884" spans="1:5" hidden="1" x14ac:dyDescent="0.2">
      <c r="A16884" s="94" t="s">
        <v>45761</v>
      </c>
      <c r="B16884" t="s">
        <v>45762</v>
      </c>
      <c r="C16884" t="s">
        <v>243</v>
      </c>
      <c r="D16884">
        <v>60.42</v>
      </c>
      <c r="E16884" t="s">
        <v>30879</v>
      </c>
    </row>
    <row r="16885" spans="1:5" hidden="1" x14ac:dyDescent="0.2">
      <c r="A16885" s="94" t="s">
        <v>45763</v>
      </c>
      <c r="B16885" t="s">
        <v>45764</v>
      </c>
      <c r="C16885" t="s">
        <v>243</v>
      </c>
      <c r="D16885">
        <v>16.54</v>
      </c>
      <c r="E16885" t="s">
        <v>30879</v>
      </c>
    </row>
    <row r="16886" spans="1:5" hidden="1" x14ac:dyDescent="0.2">
      <c r="A16886" s="94" t="s">
        <v>13250</v>
      </c>
      <c r="B16886" t="s">
        <v>13251</v>
      </c>
      <c r="C16886" t="s">
        <v>243</v>
      </c>
      <c r="D16886">
        <v>15.48</v>
      </c>
      <c r="E16886" t="s">
        <v>30879</v>
      </c>
    </row>
    <row r="16887" spans="1:5" hidden="1" x14ac:dyDescent="0.2">
      <c r="A16887" s="94" t="s">
        <v>38373</v>
      </c>
      <c r="B16887" t="s">
        <v>38374</v>
      </c>
      <c r="C16887" t="s">
        <v>243</v>
      </c>
      <c r="D16887">
        <v>84.07</v>
      </c>
      <c r="E16887" t="s">
        <v>30879</v>
      </c>
    </row>
    <row r="16888" spans="1:5" hidden="1" x14ac:dyDescent="0.2">
      <c r="A16888" s="94" t="s">
        <v>38375</v>
      </c>
      <c r="B16888" t="s">
        <v>38376</v>
      </c>
      <c r="C16888" t="s">
        <v>243</v>
      </c>
      <c r="D16888">
        <v>23.48</v>
      </c>
      <c r="E16888" t="s">
        <v>30879</v>
      </c>
    </row>
    <row r="16889" spans="1:5" hidden="1" x14ac:dyDescent="0.2">
      <c r="A16889" s="94" t="s">
        <v>24807</v>
      </c>
      <c r="B16889" t="s">
        <v>24808</v>
      </c>
      <c r="C16889" t="s">
        <v>243</v>
      </c>
      <c r="D16889">
        <v>49.43</v>
      </c>
      <c r="E16889" t="s">
        <v>30879</v>
      </c>
    </row>
    <row r="16890" spans="1:5" hidden="1" x14ac:dyDescent="0.2">
      <c r="A16890" s="94" t="s">
        <v>38377</v>
      </c>
      <c r="B16890" t="s">
        <v>38378</v>
      </c>
      <c r="C16890" t="s">
        <v>243</v>
      </c>
      <c r="D16890">
        <v>100.54</v>
      </c>
      <c r="E16890" t="s">
        <v>30879</v>
      </c>
    </row>
    <row r="16891" spans="1:5" hidden="1" x14ac:dyDescent="0.2">
      <c r="A16891" s="94" t="s">
        <v>38379</v>
      </c>
      <c r="B16891" t="s">
        <v>38380</v>
      </c>
      <c r="C16891" t="s">
        <v>243</v>
      </c>
      <c r="D16891">
        <v>35.840000000000003</v>
      </c>
      <c r="E16891" t="s">
        <v>30879</v>
      </c>
    </row>
    <row r="16892" spans="1:5" hidden="1" x14ac:dyDescent="0.2">
      <c r="A16892" s="94" t="s">
        <v>38381</v>
      </c>
      <c r="B16892" t="s">
        <v>38382</v>
      </c>
      <c r="C16892" t="s">
        <v>243</v>
      </c>
      <c r="D16892">
        <v>82.08</v>
      </c>
      <c r="E16892" t="s">
        <v>30879</v>
      </c>
    </row>
    <row r="16893" spans="1:5" hidden="1" x14ac:dyDescent="0.2">
      <c r="A16893" s="94" t="s">
        <v>37945</v>
      </c>
      <c r="B16893" t="s">
        <v>37946</v>
      </c>
      <c r="C16893" t="s">
        <v>243</v>
      </c>
      <c r="D16893">
        <v>144.04</v>
      </c>
      <c r="E16893" t="s">
        <v>30879</v>
      </c>
    </row>
    <row r="16894" spans="1:5" hidden="1" x14ac:dyDescent="0.2">
      <c r="A16894" s="94" t="s">
        <v>13252</v>
      </c>
      <c r="B16894" t="s">
        <v>13253</v>
      </c>
      <c r="C16894" t="s">
        <v>243</v>
      </c>
      <c r="D16894">
        <v>6.79</v>
      </c>
      <c r="E16894" t="s">
        <v>30879</v>
      </c>
    </row>
    <row r="16895" spans="1:5" hidden="1" x14ac:dyDescent="0.2">
      <c r="A16895" s="94" t="s">
        <v>13254</v>
      </c>
      <c r="B16895" t="s">
        <v>13255</v>
      </c>
      <c r="C16895" t="s">
        <v>243</v>
      </c>
      <c r="D16895">
        <v>17.93</v>
      </c>
      <c r="E16895" t="s">
        <v>30879</v>
      </c>
    </row>
    <row r="16896" spans="1:5" hidden="1" x14ac:dyDescent="0.2">
      <c r="A16896" s="94" t="s">
        <v>13256</v>
      </c>
      <c r="B16896" t="s">
        <v>38220</v>
      </c>
      <c r="C16896" t="s">
        <v>243</v>
      </c>
      <c r="D16896">
        <v>23.6</v>
      </c>
      <c r="E16896" t="s">
        <v>30879</v>
      </c>
    </row>
    <row r="16897" spans="1:5" hidden="1" x14ac:dyDescent="0.2">
      <c r="A16897" s="94" t="s">
        <v>13257</v>
      </c>
      <c r="B16897" t="s">
        <v>13258</v>
      </c>
      <c r="C16897" t="s">
        <v>243</v>
      </c>
      <c r="D16897">
        <v>59.25</v>
      </c>
      <c r="E16897" t="s">
        <v>30879</v>
      </c>
    </row>
    <row r="16898" spans="1:5" hidden="1" x14ac:dyDescent="0.2">
      <c r="A16898" s="94" t="s">
        <v>13259</v>
      </c>
      <c r="B16898" t="s">
        <v>13260</v>
      </c>
      <c r="C16898" t="s">
        <v>243</v>
      </c>
      <c r="D16898">
        <v>189.73</v>
      </c>
      <c r="E16898" t="s">
        <v>30879</v>
      </c>
    </row>
    <row r="16899" spans="1:5" hidden="1" x14ac:dyDescent="0.2">
      <c r="A16899" s="94" t="s">
        <v>13261</v>
      </c>
      <c r="B16899" t="s">
        <v>38219</v>
      </c>
      <c r="C16899" t="s">
        <v>243</v>
      </c>
      <c r="D16899">
        <v>21.04</v>
      </c>
      <c r="E16899" t="s">
        <v>30879</v>
      </c>
    </row>
    <row r="16900" spans="1:5" hidden="1" x14ac:dyDescent="0.2">
      <c r="A16900" s="94" t="s">
        <v>13262</v>
      </c>
      <c r="B16900" t="s">
        <v>13263</v>
      </c>
      <c r="C16900" t="s">
        <v>243</v>
      </c>
      <c r="D16900">
        <v>9.68</v>
      </c>
      <c r="E16900" t="s">
        <v>30879</v>
      </c>
    </row>
    <row r="16901" spans="1:5" hidden="1" x14ac:dyDescent="0.2">
      <c r="A16901" s="94" t="s">
        <v>13264</v>
      </c>
      <c r="B16901" t="s">
        <v>38372</v>
      </c>
      <c r="C16901" t="s">
        <v>243</v>
      </c>
      <c r="D16901">
        <v>5.21</v>
      </c>
      <c r="E16901" t="s">
        <v>30879</v>
      </c>
    </row>
    <row r="16902" spans="1:5" hidden="1" x14ac:dyDescent="0.2">
      <c r="A16902" s="94" t="s">
        <v>37774</v>
      </c>
      <c r="B16902" t="s">
        <v>37775</v>
      </c>
      <c r="C16902" t="s">
        <v>243</v>
      </c>
      <c r="D16902">
        <v>14.13</v>
      </c>
      <c r="E16902" t="s">
        <v>30879</v>
      </c>
    </row>
    <row r="16903" spans="1:5" hidden="1" x14ac:dyDescent="0.2">
      <c r="A16903" s="94" t="s">
        <v>13265</v>
      </c>
      <c r="B16903" t="s">
        <v>37773</v>
      </c>
      <c r="C16903" t="s">
        <v>243</v>
      </c>
      <c r="D16903">
        <v>21.38</v>
      </c>
      <c r="E16903" t="s">
        <v>30879</v>
      </c>
    </row>
    <row r="16904" spans="1:5" hidden="1" x14ac:dyDescent="0.2">
      <c r="A16904" s="94" t="s">
        <v>3683</v>
      </c>
      <c r="B16904" t="s">
        <v>45796</v>
      </c>
      <c r="C16904" t="s">
        <v>243</v>
      </c>
      <c r="D16904">
        <v>1.83</v>
      </c>
      <c r="E16904" t="s">
        <v>30879</v>
      </c>
    </row>
    <row r="16905" spans="1:5" hidden="1" x14ac:dyDescent="0.2">
      <c r="A16905" s="94" t="s">
        <v>45809</v>
      </c>
      <c r="B16905" t="s">
        <v>45810</v>
      </c>
      <c r="C16905" t="s">
        <v>243</v>
      </c>
      <c r="D16905">
        <v>4.13</v>
      </c>
      <c r="E16905" t="s">
        <v>30879</v>
      </c>
    </row>
    <row r="16906" spans="1:5" hidden="1" x14ac:dyDescent="0.2">
      <c r="A16906" s="94" t="s">
        <v>13266</v>
      </c>
      <c r="B16906" t="s">
        <v>13267</v>
      </c>
      <c r="C16906" t="s">
        <v>243</v>
      </c>
      <c r="D16906">
        <v>3.83</v>
      </c>
      <c r="E16906" t="s">
        <v>30879</v>
      </c>
    </row>
    <row r="16907" spans="1:5" hidden="1" x14ac:dyDescent="0.2">
      <c r="A16907" s="94" t="s">
        <v>13268</v>
      </c>
      <c r="B16907" t="s">
        <v>13269</v>
      </c>
      <c r="C16907" t="s">
        <v>243</v>
      </c>
      <c r="D16907">
        <v>58.71</v>
      </c>
      <c r="E16907" t="s">
        <v>30879</v>
      </c>
    </row>
    <row r="16908" spans="1:5" hidden="1" x14ac:dyDescent="0.2">
      <c r="A16908" s="94" t="s">
        <v>13270</v>
      </c>
      <c r="B16908" t="s">
        <v>13271</v>
      </c>
      <c r="C16908" t="s">
        <v>243</v>
      </c>
      <c r="D16908">
        <v>70.44</v>
      </c>
      <c r="E16908" t="s">
        <v>30879</v>
      </c>
    </row>
    <row r="16909" spans="1:5" hidden="1" x14ac:dyDescent="0.2">
      <c r="A16909" s="94" t="s">
        <v>13272</v>
      </c>
      <c r="B16909" t="s">
        <v>13273</v>
      </c>
      <c r="C16909" t="s">
        <v>243</v>
      </c>
      <c r="D16909">
        <v>93.92</v>
      </c>
      <c r="E16909" t="s">
        <v>30879</v>
      </c>
    </row>
    <row r="16910" spans="1:5" hidden="1" x14ac:dyDescent="0.2">
      <c r="A16910" s="94" t="s">
        <v>13274</v>
      </c>
      <c r="B16910" t="s">
        <v>13275</v>
      </c>
      <c r="C16910" t="s">
        <v>243</v>
      </c>
      <c r="D16910">
        <v>70.44</v>
      </c>
      <c r="E16910" t="s">
        <v>30879</v>
      </c>
    </row>
    <row r="16911" spans="1:5" hidden="1" x14ac:dyDescent="0.2">
      <c r="A16911" s="94" t="s">
        <v>13276</v>
      </c>
      <c r="B16911" t="s">
        <v>13277</v>
      </c>
      <c r="C16911" t="s">
        <v>243</v>
      </c>
      <c r="D16911">
        <v>70.44</v>
      </c>
      <c r="E16911" t="s">
        <v>30879</v>
      </c>
    </row>
    <row r="16912" spans="1:5" hidden="1" x14ac:dyDescent="0.2">
      <c r="A16912" s="94" t="s">
        <v>13278</v>
      </c>
      <c r="B16912" t="s">
        <v>13279</v>
      </c>
      <c r="C16912" t="s">
        <v>243</v>
      </c>
      <c r="D16912">
        <v>11.33</v>
      </c>
      <c r="E16912" t="s">
        <v>30879</v>
      </c>
    </row>
    <row r="16913" spans="1:5" hidden="1" x14ac:dyDescent="0.2">
      <c r="A16913" s="94" t="s">
        <v>13280</v>
      </c>
      <c r="B16913" t="s">
        <v>13281</v>
      </c>
      <c r="C16913" t="s">
        <v>243</v>
      </c>
      <c r="D16913">
        <v>93.92</v>
      </c>
      <c r="E16913" t="s">
        <v>30879</v>
      </c>
    </row>
    <row r="16914" spans="1:5" hidden="1" x14ac:dyDescent="0.2">
      <c r="A16914" s="94" t="s">
        <v>24809</v>
      </c>
      <c r="B16914" t="s">
        <v>24810</v>
      </c>
      <c r="C16914" t="s">
        <v>243</v>
      </c>
      <c r="D16914">
        <v>14.9</v>
      </c>
      <c r="E16914" t="s">
        <v>30879</v>
      </c>
    </row>
    <row r="16915" spans="1:5" hidden="1" x14ac:dyDescent="0.2">
      <c r="A16915" s="94" t="s">
        <v>45825</v>
      </c>
      <c r="B16915" t="s">
        <v>45826</v>
      </c>
      <c r="C16915" t="s">
        <v>243</v>
      </c>
      <c r="D16915">
        <v>16.54</v>
      </c>
      <c r="E16915" t="s">
        <v>30879</v>
      </c>
    </row>
    <row r="16916" spans="1:5" hidden="1" x14ac:dyDescent="0.2">
      <c r="A16916" s="94" t="s">
        <v>13282</v>
      </c>
      <c r="B16916" t="s">
        <v>13283</v>
      </c>
      <c r="C16916" t="s">
        <v>8107</v>
      </c>
      <c r="D16916">
        <v>112.78</v>
      </c>
      <c r="E16916" t="s">
        <v>30879</v>
      </c>
    </row>
    <row r="16917" spans="1:5" hidden="1" x14ac:dyDescent="0.2">
      <c r="A16917" s="94" t="s">
        <v>13284</v>
      </c>
      <c r="B16917" t="s">
        <v>13285</v>
      </c>
      <c r="C16917" t="s">
        <v>243</v>
      </c>
      <c r="D16917">
        <v>33.950000000000003</v>
      </c>
      <c r="E16917" t="s">
        <v>30879</v>
      </c>
    </row>
    <row r="16918" spans="1:5" hidden="1" x14ac:dyDescent="0.2">
      <c r="A16918" s="94" t="s">
        <v>13286</v>
      </c>
      <c r="B16918" t="s">
        <v>13287</v>
      </c>
      <c r="C16918" t="s">
        <v>243</v>
      </c>
      <c r="D16918">
        <v>4.63</v>
      </c>
      <c r="E16918" t="s">
        <v>30879</v>
      </c>
    </row>
    <row r="16919" spans="1:5" hidden="1" x14ac:dyDescent="0.2">
      <c r="A16919" s="94" t="s">
        <v>13288</v>
      </c>
      <c r="B16919" t="s">
        <v>13289</v>
      </c>
      <c r="C16919" t="s">
        <v>243</v>
      </c>
      <c r="D16919">
        <v>7.06</v>
      </c>
      <c r="E16919" t="s">
        <v>30879</v>
      </c>
    </row>
    <row r="16920" spans="1:5" hidden="1" x14ac:dyDescent="0.2">
      <c r="A16920" s="94" t="s">
        <v>45734</v>
      </c>
      <c r="B16920" t="s">
        <v>45735</v>
      </c>
      <c r="C16920" t="s">
        <v>243</v>
      </c>
      <c r="D16920">
        <v>31.71</v>
      </c>
      <c r="E16920" t="s">
        <v>30879</v>
      </c>
    </row>
    <row r="16921" spans="1:5" hidden="1" x14ac:dyDescent="0.2">
      <c r="A16921" s="94" t="s">
        <v>45740</v>
      </c>
      <c r="B16921" t="s">
        <v>45741</v>
      </c>
      <c r="C16921" t="s">
        <v>243</v>
      </c>
      <c r="D16921">
        <v>8.8800000000000008</v>
      </c>
      <c r="E16921" t="s">
        <v>30879</v>
      </c>
    </row>
    <row r="16922" spans="1:5" hidden="1" x14ac:dyDescent="0.2">
      <c r="A16922" s="94" t="s">
        <v>13290</v>
      </c>
      <c r="B16922" t="s">
        <v>13291</v>
      </c>
      <c r="C16922" t="s">
        <v>243</v>
      </c>
      <c r="D16922">
        <v>27.56</v>
      </c>
      <c r="E16922" t="s">
        <v>30879</v>
      </c>
    </row>
    <row r="16923" spans="1:5" hidden="1" x14ac:dyDescent="0.2">
      <c r="A16923" s="94" t="s">
        <v>13292</v>
      </c>
      <c r="B16923" t="s">
        <v>24811</v>
      </c>
      <c r="C16923" t="s">
        <v>243</v>
      </c>
      <c r="D16923">
        <v>7.78</v>
      </c>
      <c r="E16923" t="s">
        <v>30879</v>
      </c>
    </row>
    <row r="16924" spans="1:5" hidden="1" x14ac:dyDescent="0.2">
      <c r="A16924" s="94" t="s">
        <v>45736</v>
      </c>
      <c r="B16924" t="s">
        <v>45737</v>
      </c>
      <c r="C16924" t="s">
        <v>243</v>
      </c>
      <c r="D16924">
        <v>49.24</v>
      </c>
      <c r="E16924" t="s">
        <v>30879</v>
      </c>
    </row>
    <row r="16925" spans="1:5" hidden="1" x14ac:dyDescent="0.2">
      <c r="A16925" s="94" t="s">
        <v>45738</v>
      </c>
      <c r="B16925" t="s">
        <v>45739</v>
      </c>
      <c r="C16925" t="s">
        <v>243</v>
      </c>
      <c r="D16925">
        <v>99.97</v>
      </c>
      <c r="E16925" t="s">
        <v>30879</v>
      </c>
    </row>
    <row r="16926" spans="1:5" hidden="1" x14ac:dyDescent="0.2">
      <c r="A16926" s="94" t="s">
        <v>13293</v>
      </c>
      <c r="B16926" t="s">
        <v>37759</v>
      </c>
      <c r="C16926" t="s">
        <v>243</v>
      </c>
      <c r="D16926">
        <v>13.61</v>
      </c>
      <c r="E16926" t="s">
        <v>30879</v>
      </c>
    </row>
    <row r="16927" spans="1:5" hidden="1" x14ac:dyDescent="0.2">
      <c r="A16927" s="94" t="s">
        <v>37757</v>
      </c>
      <c r="B16927" t="s">
        <v>37758</v>
      </c>
      <c r="C16927" t="s">
        <v>243</v>
      </c>
      <c r="D16927">
        <v>177.11</v>
      </c>
      <c r="E16927" t="s">
        <v>30879</v>
      </c>
    </row>
    <row r="16928" spans="1:5" hidden="1" x14ac:dyDescent="0.2">
      <c r="A16928" s="94" t="s">
        <v>24812</v>
      </c>
      <c r="B16928" t="s">
        <v>37760</v>
      </c>
      <c r="C16928" t="s">
        <v>243</v>
      </c>
      <c r="D16928">
        <v>227.36</v>
      </c>
      <c r="E16928" t="s">
        <v>30879</v>
      </c>
    </row>
    <row r="16929" spans="1:5" hidden="1" x14ac:dyDescent="0.2">
      <c r="A16929" s="94" t="s">
        <v>37761</v>
      </c>
      <c r="B16929" t="s">
        <v>37762</v>
      </c>
      <c r="C16929" t="s">
        <v>243</v>
      </c>
      <c r="D16929">
        <v>135.69</v>
      </c>
      <c r="E16929" t="s">
        <v>30879</v>
      </c>
    </row>
    <row r="16930" spans="1:5" hidden="1" x14ac:dyDescent="0.2">
      <c r="A16930" s="94" t="s">
        <v>3279</v>
      </c>
      <c r="B16930" t="s">
        <v>3280</v>
      </c>
      <c r="C16930" t="s">
        <v>243</v>
      </c>
      <c r="D16930">
        <v>4.66</v>
      </c>
      <c r="E16930" t="s">
        <v>30879</v>
      </c>
    </row>
    <row r="16931" spans="1:5" hidden="1" x14ac:dyDescent="0.2">
      <c r="A16931" s="94" t="s">
        <v>3281</v>
      </c>
      <c r="B16931" t="s">
        <v>3282</v>
      </c>
      <c r="C16931" t="s">
        <v>243</v>
      </c>
      <c r="D16931">
        <v>3.68</v>
      </c>
      <c r="E16931" t="s">
        <v>30879</v>
      </c>
    </row>
    <row r="16932" spans="1:5" hidden="1" x14ac:dyDescent="0.2">
      <c r="A16932" s="94" t="s">
        <v>3684</v>
      </c>
      <c r="B16932" t="s">
        <v>3685</v>
      </c>
      <c r="C16932" t="s">
        <v>243</v>
      </c>
      <c r="D16932">
        <v>3.68</v>
      </c>
      <c r="E16932" t="s">
        <v>30879</v>
      </c>
    </row>
    <row r="16933" spans="1:5" hidden="1" x14ac:dyDescent="0.2">
      <c r="A16933" s="94" t="s">
        <v>45805</v>
      </c>
      <c r="B16933" t="s">
        <v>45806</v>
      </c>
      <c r="C16933" t="s">
        <v>243</v>
      </c>
      <c r="D16933">
        <v>7.81</v>
      </c>
      <c r="E16933" t="s">
        <v>30879</v>
      </c>
    </row>
    <row r="16934" spans="1:5" hidden="1" x14ac:dyDescent="0.2">
      <c r="A16934" s="94" t="s">
        <v>24813</v>
      </c>
      <c r="B16934" t="s">
        <v>24814</v>
      </c>
      <c r="C16934" t="s">
        <v>243</v>
      </c>
      <c r="D16934">
        <v>5.57</v>
      </c>
      <c r="E16934" t="s">
        <v>30879</v>
      </c>
    </row>
    <row r="16935" spans="1:5" hidden="1" x14ac:dyDescent="0.2">
      <c r="A16935" s="94" t="s">
        <v>45807</v>
      </c>
      <c r="B16935" t="s">
        <v>45808</v>
      </c>
      <c r="C16935" t="s">
        <v>243</v>
      </c>
      <c r="D16935">
        <v>7.81</v>
      </c>
      <c r="E16935" t="s">
        <v>30879</v>
      </c>
    </row>
    <row r="16936" spans="1:5" hidden="1" x14ac:dyDescent="0.2">
      <c r="A16936" s="94" t="s">
        <v>13294</v>
      </c>
      <c r="B16936" t="s">
        <v>45746</v>
      </c>
      <c r="C16936" t="s">
        <v>243</v>
      </c>
      <c r="D16936">
        <v>5.79</v>
      </c>
      <c r="E16936" t="s">
        <v>30879</v>
      </c>
    </row>
    <row r="16937" spans="1:5" hidden="1" x14ac:dyDescent="0.2">
      <c r="A16937" s="94" t="s">
        <v>13295</v>
      </c>
      <c r="B16937" t="s">
        <v>45843</v>
      </c>
      <c r="C16937" t="s">
        <v>243</v>
      </c>
      <c r="D16937">
        <v>5.62</v>
      </c>
      <c r="E16937" t="s">
        <v>30879</v>
      </c>
    </row>
    <row r="16938" spans="1:5" hidden="1" x14ac:dyDescent="0.2">
      <c r="A16938" s="94" t="s">
        <v>3283</v>
      </c>
      <c r="B16938" t="s">
        <v>3284</v>
      </c>
      <c r="C16938" t="s">
        <v>243</v>
      </c>
      <c r="D16938">
        <v>33.200000000000003</v>
      </c>
      <c r="E16938" t="s">
        <v>30879</v>
      </c>
    </row>
    <row r="16939" spans="1:5" hidden="1" x14ac:dyDescent="0.2">
      <c r="A16939" s="94" t="s">
        <v>45850</v>
      </c>
      <c r="B16939" t="s">
        <v>45851</v>
      </c>
      <c r="C16939" t="s">
        <v>243</v>
      </c>
      <c r="D16939">
        <v>3.77</v>
      </c>
      <c r="E16939" t="s">
        <v>30879</v>
      </c>
    </row>
    <row r="16940" spans="1:5" hidden="1" x14ac:dyDescent="0.2">
      <c r="A16940" s="94" t="s">
        <v>13296</v>
      </c>
      <c r="B16940" t="s">
        <v>13297</v>
      </c>
      <c r="C16940" t="s">
        <v>243</v>
      </c>
      <c r="D16940">
        <v>48.78</v>
      </c>
      <c r="E16940" t="s">
        <v>30879</v>
      </c>
    </row>
    <row r="16941" spans="1:5" hidden="1" x14ac:dyDescent="0.2">
      <c r="A16941" s="94" t="s">
        <v>45742</v>
      </c>
      <c r="B16941" t="s">
        <v>45743</v>
      </c>
      <c r="C16941" t="s">
        <v>243</v>
      </c>
      <c r="D16941">
        <v>10.09</v>
      </c>
      <c r="E16941" t="s">
        <v>30879</v>
      </c>
    </row>
    <row r="16942" spans="1:5" hidden="1" x14ac:dyDescent="0.2">
      <c r="A16942" s="94" t="s">
        <v>45744</v>
      </c>
      <c r="B16942" t="s">
        <v>45745</v>
      </c>
      <c r="C16942" t="s">
        <v>243</v>
      </c>
      <c r="D16942">
        <v>8.9600000000000009</v>
      </c>
      <c r="E16942" t="s">
        <v>30879</v>
      </c>
    </row>
    <row r="16943" spans="1:5" hidden="1" x14ac:dyDescent="0.2">
      <c r="A16943" s="94" t="s">
        <v>45841</v>
      </c>
      <c r="B16943" t="s">
        <v>45842</v>
      </c>
      <c r="C16943" t="s">
        <v>243</v>
      </c>
      <c r="D16943">
        <v>8.9600000000000009</v>
      </c>
      <c r="E16943" t="s">
        <v>30879</v>
      </c>
    </row>
    <row r="16944" spans="1:5" hidden="1" x14ac:dyDescent="0.2">
      <c r="A16944" s="94" t="s">
        <v>45854</v>
      </c>
      <c r="B16944" t="s">
        <v>45855</v>
      </c>
      <c r="C16944" t="s">
        <v>243</v>
      </c>
      <c r="D16944">
        <v>3.42</v>
      </c>
      <c r="E16944" t="s">
        <v>30879</v>
      </c>
    </row>
    <row r="16945" spans="1:5" hidden="1" x14ac:dyDescent="0.2">
      <c r="A16945" s="94" t="s">
        <v>45858</v>
      </c>
      <c r="B16945" t="s">
        <v>45859</v>
      </c>
      <c r="C16945" t="s">
        <v>243</v>
      </c>
      <c r="D16945">
        <v>3.42</v>
      </c>
      <c r="E16945" t="s">
        <v>30879</v>
      </c>
    </row>
    <row r="16946" spans="1:5" hidden="1" x14ac:dyDescent="0.2">
      <c r="A16946" s="94" t="s">
        <v>45779</v>
      </c>
      <c r="B16946" t="s">
        <v>45780</v>
      </c>
      <c r="C16946" t="s">
        <v>243</v>
      </c>
      <c r="D16946">
        <v>8.9600000000000009</v>
      </c>
      <c r="E16946" t="s">
        <v>30879</v>
      </c>
    </row>
    <row r="16947" spans="1:5" hidden="1" x14ac:dyDescent="0.2">
      <c r="A16947" s="94" t="s">
        <v>45839</v>
      </c>
      <c r="B16947" t="s">
        <v>45840</v>
      </c>
      <c r="C16947" t="s">
        <v>243</v>
      </c>
      <c r="D16947">
        <v>12.8</v>
      </c>
      <c r="E16947" t="s">
        <v>30879</v>
      </c>
    </row>
    <row r="16948" spans="1:5" hidden="1" x14ac:dyDescent="0.2">
      <c r="A16948" s="94" t="s">
        <v>45777</v>
      </c>
      <c r="B16948" t="s">
        <v>45778</v>
      </c>
      <c r="C16948" t="s">
        <v>243</v>
      </c>
      <c r="D16948">
        <v>12.8</v>
      </c>
      <c r="E16948" t="s">
        <v>30879</v>
      </c>
    </row>
    <row r="16949" spans="1:5" hidden="1" x14ac:dyDescent="0.2">
      <c r="A16949" s="94" t="s">
        <v>45848</v>
      </c>
      <c r="B16949" t="s">
        <v>45849</v>
      </c>
      <c r="C16949" t="s">
        <v>243</v>
      </c>
      <c r="D16949">
        <v>6.92</v>
      </c>
      <c r="E16949" t="s">
        <v>30879</v>
      </c>
    </row>
    <row r="16950" spans="1:5" hidden="1" x14ac:dyDescent="0.2">
      <c r="A16950" s="94" t="s">
        <v>3285</v>
      </c>
      <c r="B16950" t="s">
        <v>3286</v>
      </c>
      <c r="C16950" t="s">
        <v>243</v>
      </c>
      <c r="D16950">
        <v>55.33</v>
      </c>
      <c r="E16950" t="s">
        <v>30879</v>
      </c>
    </row>
    <row r="16951" spans="1:5" hidden="1" x14ac:dyDescent="0.2">
      <c r="A16951" s="94" t="s">
        <v>45759</v>
      </c>
      <c r="B16951" t="s">
        <v>45760</v>
      </c>
      <c r="C16951" t="s">
        <v>243</v>
      </c>
      <c r="D16951">
        <v>40.17</v>
      </c>
      <c r="E16951" t="s">
        <v>30879</v>
      </c>
    </row>
    <row r="16952" spans="1:5" hidden="1" x14ac:dyDescent="0.2">
      <c r="A16952" s="94" t="s">
        <v>3287</v>
      </c>
      <c r="B16952" t="s">
        <v>3288</v>
      </c>
      <c r="C16952" t="s">
        <v>243</v>
      </c>
      <c r="D16952">
        <v>12.57</v>
      </c>
      <c r="E16952" t="s">
        <v>30879</v>
      </c>
    </row>
    <row r="16953" spans="1:5" hidden="1" x14ac:dyDescent="0.2">
      <c r="A16953" s="94" t="s">
        <v>45823</v>
      </c>
      <c r="B16953" t="s">
        <v>45824</v>
      </c>
      <c r="C16953" t="s">
        <v>243</v>
      </c>
      <c r="D16953">
        <v>6.2</v>
      </c>
      <c r="E16953" t="s">
        <v>30879</v>
      </c>
    </row>
    <row r="16954" spans="1:5" hidden="1" x14ac:dyDescent="0.2">
      <c r="A16954" s="94" t="s">
        <v>45856</v>
      </c>
      <c r="B16954" t="s">
        <v>45857</v>
      </c>
      <c r="C16954" t="s">
        <v>243</v>
      </c>
      <c r="D16954">
        <v>4.3899999999999997</v>
      </c>
      <c r="E16954" t="s">
        <v>30879</v>
      </c>
    </row>
    <row r="16955" spans="1:5" hidden="1" x14ac:dyDescent="0.2">
      <c r="A16955" s="94" t="s">
        <v>3289</v>
      </c>
      <c r="B16955" t="s">
        <v>3290</v>
      </c>
      <c r="C16955" t="s">
        <v>243</v>
      </c>
      <c r="D16955">
        <v>1.75</v>
      </c>
      <c r="E16955" t="s">
        <v>30879</v>
      </c>
    </row>
    <row r="16956" spans="1:5" hidden="1" x14ac:dyDescent="0.2">
      <c r="A16956" s="94" t="s">
        <v>45844</v>
      </c>
      <c r="B16956" t="s">
        <v>45845</v>
      </c>
      <c r="C16956" t="s">
        <v>243</v>
      </c>
      <c r="D16956">
        <v>2.94</v>
      </c>
      <c r="E16956" t="s">
        <v>30879</v>
      </c>
    </row>
    <row r="16957" spans="1:5" hidden="1" x14ac:dyDescent="0.2">
      <c r="A16957" s="94" t="s">
        <v>13298</v>
      </c>
      <c r="B16957" t="s">
        <v>13299</v>
      </c>
      <c r="C16957" t="s">
        <v>243</v>
      </c>
      <c r="D16957">
        <v>2.54</v>
      </c>
      <c r="E16957" t="s">
        <v>30879</v>
      </c>
    </row>
    <row r="16958" spans="1:5" hidden="1" x14ac:dyDescent="0.2">
      <c r="A16958" s="94" t="s">
        <v>3291</v>
      </c>
      <c r="B16958" t="s">
        <v>3292</v>
      </c>
      <c r="C16958" t="s">
        <v>243</v>
      </c>
      <c r="D16958">
        <v>2.94</v>
      </c>
      <c r="E16958" t="s">
        <v>30879</v>
      </c>
    </row>
    <row r="16959" spans="1:5" hidden="1" x14ac:dyDescent="0.2">
      <c r="A16959" s="94" t="s">
        <v>3293</v>
      </c>
      <c r="B16959" t="s">
        <v>3294</v>
      </c>
      <c r="C16959" t="s">
        <v>243</v>
      </c>
      <c r="D16959">
        <v>2.94</v>
      </c>
      <c r="E16959" t="s">
        <v>30879</v>
      </c>
    </row>
    <row r="16960" spans="1:5" hidden="1" x14ac:dyDescent="0.2">
      <c r="A16960" s="94" t="s">
        <v>3295</v>
      </c>
      <c r="B16960" t="s">
        <v>3296</v>
      </c>
      <c r="C16960" t="s">
        <v>243</v>
      </c>
      <c r="D16960">
        <v>2.19</v>
      </c>
      <c r="E16960" t="s">
        <v>30879</v>
      </c>
    </row>
    <row r="16961" spans="1:5" hidden="1" x14ac:dyDescent="0.2">
      <c r="A16961" s="94" t="s">
        <v>3297</v>
      </c>
      <c r="B16961" t="s">
        <v>3298</v>
      </c>
      <c r="C16961" t="s">
        <v>243</v>
      </c>
      <c r="D16961">
        <v>11.32</v>
      </c>
      <c r="E16961" t="s">
        <v>30879</v>
      </c>
    </row>
    <row r="16962" spans="1:5" hidden="1" x14ac:dyDescent="0.2">
      <c r="A16962" s="94" t="s">
        <v>3299</v>
      </c>
      <c r="B16962" t="s">
        <v>3300</v>
      </c>
      <c r="C16962" t="s">
        <v>243</v>
      </c>
      <c r="D16962">
        <v>11.32</v>
      </c>
      <c r="E16962" t="s">
        <v>30879</v>
      </c>
    </row>
    <row r="16963" spans="1:5" hidden="1" x14ac:dyDescent="0.2">
      <c r="A16963" s="94" t="s">
        <v>3301</v>
      </c>
      <c r="B16963" t="s">
        <v>3302</v>
      </c>
      <c r="C16963" t="s">
        <v>243</v>
      </c>
      <c r="D16963">
        <v>13.91</v>
      </c>
      <c r="E16963" t="s">
        <v>30879</v>
      </c>
    </row>
    <row r="16964" spans="1:5" hidden="1" x14ac:dyDescent="0.2">
      <c r="A16964" s="94" t="s">
        <v>3303</v>
      </c>
      <c r="B16964" t="s">
        <v>3304</v>
      </c>
      <c r="C16964" t="s">
        <v>243</v>
      </c>
      <c r="D16964">
        <v>13.91</v>
      </c>
      <c r="E16964" t="s">
        <v>30879</v>
      </c>
    </row>
    <row r="16965" spans="1:5" hidden="1" x14ac:dyDescent="0.2">
      <c r="A16965" s="94" t="s">
        <v>3305</v>
      </c>
      <c r="B16965" t="s">
        <v>3306</v>
      </c>
      <c r="C16965" t="s">
        <v>2847</v>
      </c>
      <c r="D16965">
        <v>4.22</v>
      </c>
      <c r="E16965" t="s">
        <v>30879</v>
      </c>
    </row>
    <row r="16966" spans="1:5" hidden="1" x14ac:dyDescent="0.2">
      <c r="A16966" s="94" t="s">
        <v>3307</v>
      </c>
      <c r="B16966" t="s">
        <v>24815</v>
      </c>
      <c r="C16966" t="s">
        <v>243</v>
      </c>
      <c r="D16966">
        <v>11.89</v>
      </c>
      <c r="E16966" t="s">
        <v>30879</v>
      </c>
    </row>
    <row r="16967" spans="1:5" hidden="1" x14ac:dyDescent="0.2">
      <c r="A16967" s="94" t="s">
        <v>45892</v>
      </c>
      <c r="B16967" t="s">
        <v>45893</v>
      </c>
      <c r="C16967" t="s">
        <v>243</v>
      </c>
      <c r="D16967">
        <v>26.57</v>
      </c>
      <c r="E16967" t="s">
        <v>30879</v>
      </c>
    </row>
    <row r="16968" spans="1:5" hidden="1" x14ac:dyDescent="0.2">
      <c r="A16968" s="94" t="s">
        <v>13300</v>
      </c>
      <c r="B16968" t="s">
        <v>13301</v>
      </c>
      <c r="C16968" t="s">
        <v>243</v>
      </c>
      <c r="D16968">
        <v>26.52</v>
      </c>
      <c r="E16968" t="s">
        <v>30879</v>
      </c>
    </row>
    <row r="16969" spans="1:5" hidden="1" x14ac:dyDescent="0.2">
      <c r="A16969" s="94" t="s">
        <v>24816</v>
      </c>
      <c r="B16969" t="s">
        <v>24817</v>
      </c>
      <c r="C16969" t="s">
        <v>243</v>
      </c>
      <c r="D16969">
        <v>23.6</v>
      </c>
      <c r="E16969" t="s">
        <v>30879</v>
      </c>
    </row>
    <row r="16970" spans="1:5" hidden="1" x14ac:dyDescent="0.2">
      <c r="A16970" s="94" t="s">
        <v>13302</v>
      </c>
      <c r="B16970" t="s">
        <v>13303</v>
      </c>
      <c r="C16970" t="s">
        <v>243</v>
      </c>
      <c r="D16970">
        <v>23.6</v>
      </c>
      <c r="E16970" t="s">
        <v>30879</v>
      </c>
    </row>
    <row r="16971" spans="1:5" hidden="1" x14ac:dyDescent="0.2">
      <c r="A16971" s="94" t="s">
        <v>13304</v>
      </c>
      <c r="B16971" t="s">
        <v>24818</v>
      </c>
      <c r="C16971" t="s">
        <v>243</v>
      </c>
      <c r="D16971">
        <v>24.75</v>
      </c>
      <c r="E16971" t="s">
        <v>30879</v>
      </c>
    </row>
    <row r="16972" spans="1:5" hidden="1" x14ac:dyDescent="0.2">
      <c r="A16972" s="94" t="s">
        <v>13305</v>
      </c>
      <c r="B16972" t="s">
        <v>37763</v>
      </c>
      <c r="C16972" t="s">
        <v>243</v>
      </c>
      <c r="D16972">
        <v>12.93</v>
      </c>
      <c r="E16972" t="s">
        <v>30879</v>
      </c>
    </row>
    <row r="16973" spans="1:5" hidden="1" x14ac:dyDescent="0.2">
      <c r="A16973" s="94" t="s">
        <v>24819</v>
      </c>
      <c r="B16973" t="s">
        <v>37764</v>
      </c>
      <c r="C16973" t="s">
        <v>243</v>
      </c>
      <c r="D16973">
        <v>51.73</v>
      </c>
      <c r="E16973" t="s">
        <v>30879</v>
      </c>
    </row>
    <row r="16974" spans="1:5" hidden="1" x14ac:dyDescent="0.2">
      <c r="A16974" s="94" t="s">
        <v>37765</v>
      </c>
      <c r="B16974" t="s">
        <v>37766</v>
      </c>
      <c r="C16974" t="s">
        <v>243</v>
      </c>
      <c r="D16974">
        <v>264.14999999999998</v>
      </c>
      <c r="E16974" t="s">
        <v>30879</v>
      </c>
    </row>
    <row r="16975" spans="1:5" hidden="1" x14ac:dyDescent="0.2">
      <c r="A16975" s="94" t="s">
        <v>37767</v>
      </c>
      <c r="B16975" t="s">
        <v>37768</v>
      </c>
      <c r="C16975" t="s">
        <v>243</v>
      </c>
      <c r="D16975">
        <v>38.520000000000003</v>
      </c>
      <c r="E16975" t="s">
        <v>30879</v>
      </c>
    </row>
    <row r="16976" spans="1:5" hidden="1" x14ac:dyDescent="0.2">
      <c r="A16976" s="94" t="s">
        <v>45710</v>
      </c>
      <c r="B16976" t="s">
        <v>45711</v>
      </c>
      <c r="C16976" t="s">
        <v>243</v>
      </c>
      <c r="D16976">
        <v>46.29</v>
      </c>
      <c r="E16976" t="s">
        <v>30879</v>
      </c>
    </row>
    <row r="16977" spans="1:5" hidden="1" x14ac:dyDescent="0.2">
      <c r="A16977" s="94" t="s">
        <v>45712</v>
      </c>
      <c r="B16977" t="s">
        <v>45713</v>
      </c>
      <c r="C16977" t="s">
        <v>8107</v>
      </c>
      <c r="D16977">
        <v>77.13</v>
      </c>
      <c r="E16977" t="s">
        <v>30879</v>
      </c>
    </row>
    <row r="16978" spans="1:5" hidden="1" x14ac:dyDescent="0.2">
      <c r="A16978" s="94" t="s">
        <v>45704</v>
      </c>
      <c r="B16978" t="s">
        <v>45705</v>
      </c>
      <c r="C16978" t="s">
        <v>243</v>
      </c>
      <c r="D16978">
        <v>14.07</v>
      </c>
      <c r="E16978" t="s">
        <v>30879</v>
      </c>
    </row>
    <row r="16979" spans="1:5" hidden="1" x14ac:dyDescent="0.2">
      <c r="A16979" s="94" t="s">
        <v>45720</v>
      </c>
      <c r="B16979" t="s">
        <v>45721</v>
      </c>
      <c r="C16979" t="s">
        <v>243</v>
      </c>
      <c r="D16979">
        <v>2.31</v>
      </c>
      <c r="E16979" t="s">
        <v>30879</v>
      </c>
    </row>
    <row r="16980" spans="1:5" hidden="1" x14ac:dyDescent="0.2">
      <c r="A16980" s="94" t="s">
        <v>45718</v>
      </c>
      <c r="B16980" t="s">
        <v>45719</v>
      </c>
      <c r="C16980" t="s">
        <v>243</v>
      </c>
      <c r="D16980">
        <v>4.3600000000000003</v>
      </c>
      <c r="E16980" t="s">
        <v>30879</v>
      </c>
    </row>
    <row r="16981" spans="1:5" hidden="1" x14ac:dyDescent="0.2">
      <c r="A16981" s="94" t="s">
        <v>45706</v>
      </c>
      <c r="B16981" t="s">
        <v>45707</v>
      </c>
      <c r="C16981" t="s">
        <v>243</v>
      </c>
      <c r="D16981">
        <v>4.12</v>
      </c>
      <c r="E16981" t="s">
        <v>30879</v>
      </c>
    </row>
    <row r="16982" spans="1:5" hidden="1" x14ac:dyDescent="0.2">
      <c r="A16982" s="94" t="s">
        <v>45708</v>
      </c>
      <c r="B16982" t="s">
        <v>45709</v>
      </c>
      <c r="C16982" t="s">
        <v>243</v>
      </c>
      <c r="D16982">
        <v>4.12</v>
      </c>
      <c r="E16982" t="s">
        <v>30879</v>
      </c>
    </row>
    <row r="16983" spans="1:5" hidden="1" x14ac:dyDescent="0.2">
      <c r="A16983" s="94" t="s">
        <v>45726</v>
      </c>
      <c r="B16983" t="s">
        <v>45727</v>
      </c>
      <c r="C16983" t="s">
        <v>243</v>
      </c>
      <c r="D16983">
        <v>3.07</v>
      </c>
      <c r="E16983" t="s">
        <v>30879</v>
      </c>
    </row>
    <row r="16984" spans="1:5" hidden="1" x14ac:dyDescent="0.2">
      <c r="A16984" s="94" t="s">
        <v>45714</v>
      </c>
      <c r="B16984" t="s">
        <v>45715</v>
      </c>
      <c r="C16984" t="s">
        <v>243</v>
      </c>
      <c r="D16984">
        <v>19.05</v>
      </c>
      <c r="E16984" t="s">
        <v>30879</v>
      </c>
    </row>
    <row r="16985" spans="1:5" hidden="1" x14ac:dyDescent="0.2">
      <c r="A16985" s="94" t="s">
        <v>45716</v>
      </c>
      <c r="B16985" t="s">
        <v>45717</v>
      </c>
      <c r="C16985" t="s">
        <v>243</v>
      </c>
      <c r="D16985">
        <v>19.05</v>
      </c>
      <c r="E16985" t="s">
        <v>30879</v>
      </c>
    </row>
    <row r="16986" spans="1:5" hidden="1" x14ac:dyDescent="0.2">
      <c r="A16986" s="94" t="s">
        <v>45722</v>
      </c>
      <c r="B16986" t="s">
        <v>45723</v>
      </c>
      <c r="C16986" t="s">
        <v>243</v>
      </c>
      <c r="D16986">
        <v>2.7</v>
      </c>
      <c r="E16986" t="s">
        <v>30879</v>
      </c>
    </row>
    <row r="16987" spans="1:5" hidden="1" x14ac:dyDescent="0.2">
      <c r="A16987" s="94" t="s">
        <v>45724</v>
      </c>
      <c r="B16987" t="s">
        <v>45725</v>
      </c>
      <c r="C16987" t="s">
        <v>243</v>
      </c>
      <c r="D16987">
        <v>2.7</v>
      </c>
      <c r="E16987" t="s">
        <v>30879</v>
      </c>
    </row>
    <row r="16988" spans="1:5" hidden="1" x14ac:dyDescent="0.2">
      <c r="A16988" s="94" t="s">
        <v>3686</v>
      </c>
      <c r="B16988" t="s">
        <v>3687</v>
      </c>
      <c r="C16988" t="s">
        <v>243</v>
      </c>
      <c r="D16988">
        <v>33.200000000000003</v>
      </c>
      <c r="E16988" t="s">
        <v>30879</v>
      </c>
    </row>
    <row r="16989" spans="1:5" hidden="1" x14ac:dyDescent="0.2">
      <c r="A16989" s="94" t="s">
        <v>24820</v>
      </c>
      <c r="B16989" t="s">
        <v>24821</v>
      </c>
      <c r="C16989" t="s">
        <v>243</v>
      </c>
      <c r="D16989">
        <v>61.77</v>
      </c>
      <c r="E16989" t="s">
        <v>30879</v>
      </c>
    </row>
    <row r="16990" spans="1:5" hidden="1" x14ac:dyDescent="0.2">
      <c r="A16990" s="94" t="s">
        <v>45896</v>
      </c>
      <c r="B16990" t="s">
        <v>45897</v>
      </c>
      <c r="C16990" t="s">
        <v>243</v>
      </c>
      <c r="D16990">
        <v>64.17</v>
      </c>
      <c r="E16990" t="s">
        <v>30879</v>
      </c>
    </row>
    <row r="16991" spans="1:5" hidden="1" x14ac:dyDescent="0.2">
      <c r="A16991" s="94" t="s">
        <v>3688</v>
      </c>
      <c r="B16991" t="s">
        <v>3689</v>
      </c>
      <c r="C16991" t="s">
        <v>243</v>
      </c>
      <c r="D16991">
        <v>55.33</v>
      </c>
      <c r="E16991" t="s">
        <v>30879</v>
      </c>
    </row>
    <row r="16992" spans="1:5" hidden="1" x14ac:dyDescent="0.2">
      <c r="A16992" s="94" t="s">
        <v>13306</v>
      </c>
      <c r="B16992" t="s">
        <v>13307</v>
      </c>
      <c r="C16992" t="s">
        <v>243</v>
      </c>
      <c r="D16992">
        <v>16.54</v>
      </c>
      <c r="E16992" t="s">
        <v>30879</v>
      </c>
    </row>
    <row r="16993" spans="1:5" hidden="1" x14ac:dyDescent="0.2">
      <c r="A16993" s="94" t="s">
        <v>45906</v>
      </c>
      <c r="B16993" t="s">
        <v>45907</v>
      </c>
      <c r="C16993" t="s">
        <v>243</v>
      </c>
      <c r="D16993">
        <v>19.95</v>
      </c>
      <c r="E16993" t="s">
        <v>30879</v>
      </c>
    </row>
    <row r="16994" spans="1:5" hidden="1" x14ac:dyDescent="0.2">
      <c r="A16994" s="94" t="s">
        <v>45908</v>
      </c>
      <c r="B16994" t="s">
        <v>45909</v>
      </c>
      <c r="C16994" t="s">
        <v>243</v>
      </c>
      <c r="D16994">
        <v>19.95</v>
      </c>
      <c r="E16994" t="s">
        <v>30879</v>
      </c>
    </row>
    <row r="16995" spans="1:5" hidden="1" x14ac:dyDescent="0.2">
      <c r="A16995" s="94" t="s">
        <v>3690</v>
      </c>
      <c r="B16995" t="s">
        <v>3691</v>
      </c>
      <c r="C16995" t="s">
        <v>243</v>
      </c>
      <c r="D16995">
        <v>1.78</v>
      </c>
      <c r="E16995" t="s">
        <v>30879</v>
      </c>
    </row>
    <row r="16996" spans="1:5" hidden="1" x14ac:dyDescent="0.2">
      <c r="A16996" s="94" t="s">
        <v>24822</v>
      </c>
      <c r="B16996" t="s">
        <v>24823</v>
      </c>
      <c r="C16996" t="s">
        <v>243</v>
      </c>
      <c r="D16996">
        <v>2.66</v>
      </c>
      <c r="E16996" t="s">
        <v>30879</v>
      </c>
    </row>
    <row r="16997" spans="1:5" hidden="1" x14ac:dyDescent="0.2">
      <c r="A16997" s="94" t="s">
        <v>45904</v>
      </c>
      <c r="B16997" t="s">
        <v>45905</v>
      </c>
      <c r="C16997" t="s">
        <v>243</v>
      </c>
      <c r="D16997">
        <v>2.76</v>
      </c>
      <c r="E16997" t="s">
        <v>30879</v>
      </c>
    </row>
    <row r="16998" spans="1:5" hidden="1" x14ac:dyDescent="0.2">
      <c r="A16998" s="94" t="s">
        <v>13308</v>
      </c>
      <c r="B16998" t="s">
        <v>13309</v>
      </c>
      <c r="C16998" t="s">
        <v>243</v>
      </c>
      <c r="D16998">
        <v>3.87</v>
      </c>
      <c r="E16998" t="s">
        <v>30879</v>
      </c>
    </row>
    <row r="16999" spans="1:5" hidden="1" x14ac:dyDescent="0.2">
      <c r="A16999" s="94" t="s">
        <v>24824</v>
      </c>
      <c r="B16999" t="s">
        <v>24825</v>
      </c>
      <c r="C16999" t="s">
        <v>243</v>
      </c>
      <c r="D16999">
        <v>4.47</v>
      </c>
      <c r="E16999" t="s">
        <v>30879</v>
      </c>
    </row>
    <row r="17000" spans="1:5" hidden="1" x14ac:dyDescent="0.2">
      <c r="A17000" s="94" t="s">
        <v>45922</v>
      </c>
      <c r="B17000" t="s">
        <v>45923</v>
      </c>
      <c r="C17000" t="s">
        <v>243</v>
      </c>
      <c r="D17000">
        <v>4.67</v>
      </c>
      <c r="E17000" t="s">
        <v>30879</v>
      </c>
    </row>
    <row r="17001" spans="1:5" hidden="1" x14ac:dyDescent="0.2">
      <c r="A17001" s="94" t="s">
        <v>13310</v>
      </c>
      <c r="B17001" t="s">
        <v>13311</v>
      </c>
      <c r="C17001" t="s">
        <v>243</v>
      </c>
      <c r="D17001">
        <v>3.87</v>
      </c>
      <c r="E17001" t="s">
        <v>30879</v>
      </c>
    </row>
    <row r="17002" spans="1:5" hidden="1" x14ac:dyDescent="0.2">
      <c r="A17002" s="94" t="s">
        <v>24826</v>
      </c>
      <c r="B17002" t="s">
        <v>24827</v>
      </c>
      <c r="C17002" t="s">
        <v>243</v>
      </c>
      <c r="D17002">
        <v>4.47</v>
      </c>
      <c r="E17002" t="s">
        <v>30879</v>
      </c>
    </row>
    <row r="17003" spans="1:5" hidden="1" x14ac:dyDescent="0.2">
      <c r="A17003" s="94" t="s">
        <v>45924</v>
      </c>
      <c r="B17003" t="s">
        <v>45925</v>
      </c>
      <c r="C17003" t="s">
        <v>243</v>
      </c>
      <c r="D17003">
        <v>4.67</v>
      </c>
      <c r="E17003" t="s">
        <v>30879</v>
      </c>
    </row>
    <row r="17004" spans="1:5" hidden="1" x14ac:dyDescent="0.2">
      <c r="A17004" s="94" t="s">
        <v>3692</v>
      </c>
      <c r="B17004" t="s">
        <v>3693</v>
      </c>
      <c r="C17004" t="s">
        <v>243</v>
      </c>
      <c r="D17004">
        <v>2.19</v>
      </c>
      <c r="E17004" t="s">
        <v>30879</v>
      </c>
    </row>
    <row r="17005" spans="1:5" hidden="1" x14ac:dyDescent="0.2">
      <c r="A17005" s="94" t="s">
        <v>24828</v>
      </c>
      <c r="B17005" t="s">
        <v>24829</v>
      </c>
      <c r="C17005" t="s">
        <v>243</v>
      </c>
      <c r="D17005">
        <v>3.32</v>
      </c>
      <c r="E17005" t="s">
        <v>30879</v>
      </c>
    </row>
    <row r="17006" spans="1:5" hidden="1" x14ac:dyDescent="0.2">
      <c r="A17006" s="94" t="s">
        <v>45920</v>
      </c>
      <c r="B17006" t="s">
        <v>45921</v>
      </c>
      <c r="C17006" t="s">
        <v>243</v>
      </c>
      <c r="D17006">
        <v>3.48</v>
      </c>
      <c r="E17006" t="s">
        <v>30879</v>
      </c>
    </row>
    <row r="17007" spans="1:5" hidden="1" x14ac:dyDescent="0.2">
      <c r="A17007" s="94" t="s">
        <v>13312</v>
      </c>
      <c r="B17007" t="s">
        <v>45914</v>
      </c>
      <c r="C17007" t="s">
        <v>243</v>
      </c>
      <c r="D17007">
        <v>14.89</v>
      </c>
      <c r="E17007" t="s">
        <v>30879</v>
      </c>
    </row>
    <row r="17008" spans="1:5" hidden="1" x14ac:dyDescent="0.2">
      <c r="A17008" s="94" t="s">
        <v>45910</v>
      </c>
      <c r="B17008" t="s">
        <v>45911</v>
      </c>
      <c r="C17008" t="s">
        <v>243</v>
      </c>
      <c r="D17008">
        <v>17.98</v>
      </c>
      <c r="E17008" t="s">
        <v>30879</v>
      </c>
    </row>
    <row r="17009" spans="1:5" hidden="1" x14ac:dyDescent="0.2">
      <c r="A17009" s="94" t="s">
        <v>45912</v>
      </c>
      <c r="B17009" t="s">
        <v>45913</v>
      </c>
      <c r="C17009" t="s">
        <v>243</v>
      </c>
      <c r="D17009">
        <v>17.98</v>
      </c>
      <c r="E17009" t="s">
        <v>30879</v>
      </c>
    </row>
    <row r="17010" spans="1:5" hidden="1" x14ac:dyDescent="0.2">
      <c r="A17010" s="94" t="s">
        <v>24830</v>
      </c>
      <c r="B17010" t="s">
        <v>45919</v>
      </c>
      <c r="C17010" t="s">
        <v>243</v>
      </c>
      <c r="D17010">
        <v>14.89</v>
      </c>
      <c r="E17010" t="s">
        <v>30879</v>
      </c>
    </row>
    <row r="17011" spans="1:5" hidden="1" x14ac:dyDescent="0.2">
      <c r="A17011" s="94" t="s">
        <v>45915</v>
      </c>
      <c r="B17011" t="s">
        <v>45916</v>
      </c>
      <c r="C17011" t="s">
        <v>243</v>
      </c>
      <c r="D17011">
        <v>17.98</v>
      </c>
      <c r="E17011" t="s">
        <v>30879</v>
      </c>
    </row>
    <row r="17012" spans="1:5" hidden="1" x14ac:dyDescent="0.2">
      <c r="A17012" s="94" t="s">
        <v>45917</v>
      </c>
      <c r="B17012" t="s">
        <v>45918</v>
      </c>
      <c r="C17012" t="s">
        <v>243</v>
      </c>
      <c r="D17012">
        <v>17.98</v>
      </c>
      <c r="E17012" t="s">
        <v>30879</v>
      </c>
    </row>
    <row r="17013" spans="1:5" hidden="1" x14ac:dyDescent="0.2">
      <c r="A17013" s="94" t="s">
        <v>13313</v>
      </c>
      <c r="B17013" t="s">
        <v>13314</v>
      </c>
      <c r="C17013" t="s">
        <v>243</v>
      </c>
      <c r="D17013">
        <v>18.3</v>
      </c>
      <c r="E17013" t="s">
        <v>30879</v>
      </c>
    </row>
    <row r="17014" spans="1:5" hidden="1" x14ac:dyDescent="0.2">
      <c r="A17014" s="94" t="s">
        <v>45898</v>
      </c>
      <c r="B17014" t="s">
        <v>45899</v>
      </c>
      <c r="C17014" t="s">
        <v>243</v>
      </c>
      <c r="D17014">
        <v>22.05</v>
      </c>
      <c r="E17014" t="s">
        <v>30879</v>
      </c>
    </row>
    <row r="17015" spans="1:5" hidden="1" x14ac:dyDescent="0.2">
      <c r="A17015" s="94" t="s">
        <v>13315</v>
      </c>
      <c r="B17015" t="s">
        <v>24831</v>
      </c>
      <c r="C17015" t="s">
        <v>243</v>
      </c>
      <c r="D17015">
        <v>18.3</v>
      </c>
      <c r="E17015" t="s">
        <v>30879</v>
      </c>
    </row>
    <row r="17016" spans="1:5" hidden="1" x14ac:dyDescent="0.2">
      <c r="A17016" s="94" t="s">
        <v>45900</v>
      </c>
      <c r="B17016" t="s">
        <v>45901</v>
      </c>
      <c r="C17016" t="s">
        <v>243</v>
      </c>
      <c r="D17016">
        <v>22.05</v>
      </c>
      <c r="E17016" t="s">
        <v>30879</v>
      </c>
    </row>
    <row r="17017" spans="1:5" hidden="1" x14ac:dyDescent="0.2">
      <c r="A17017" s="94" t="s">
        <v>45902</v>
      </c>
      <c r="B17017" t="s">
        <v>45903</v>
      </c>
      <c r="C17017" t="s">
        <v>243</v>
      </c>
      <c r="D17017">
        <v>22.05</v>
      </c>
      <c r="E17017" t="s">
        <v>30879</v>
      </c>
    </row>
    <row r="17018" spans="1:5" hidden="1" x14ac:dyDescent="0.2">
      <c r="A17018" s="94" t="s">
        <v>45860</v>
      </c>
      <c r="B17018" t="s">
        <v>45861</v>
      </c>
      <c r="C17018" t="s">
        <v>243</v>
      </c>
      <c r="D17018">
        <v>12.86</v>
      </c>
      <c r="E17018" t="s">
        <v>30879</v>
      </c>
    </row>
    <row r="17019" spans="1:5" hidden="1" x14ac:dyDescent="0.2">
      <c r="A17019" s="94" t="s">
        <v>45862</v>
      </c>
      <c r="B17019" t="s">
        <v>45863</v>
      </c>
      <c r="C17019" t="s">
        <v>243</v>
      </c>
      <c r="D17019">
        <v>11.02</v>
      </c>
      <c r="E17019" t="s">
        <v>30879</v>
      </c>
    </row>
    <row r="17020" spans="1:5" hidden="1" x14ac:dyDescent="0.2">
      <c r="A17020" s="94" t="s">
        <v>24832</v>
      </c>
      <c r="B17020" t="s">
        <v>24833</v>
      </c>
      <c r="C17020" t="s">
        <v>243</v>
      </c>
      <c r="D17020">
        <v>10.55</v>
      </c>
      <c r="E17020" t="s">
        <v>30879</v>
      </c>
    </row>
    <row r="17021" spans="1:5" hidden="1" x14ac:dyDescent="0.2">
      <c r="A17021" s="94" t="s">
        <v>13316</v>
      </c>
      <c r="B17021" t="s">
        <v>13317</v>
      </c>
      <c r="C17021" t="s">
        <v>243</v>
      </c>
      <c r="D17021">
        <v>12.32</v>
      </c>
      <c r="E17021" t="s">
        <v>30879</v>
      </c>
    </row>
    <row r="17022" spans="1:5" hidden="1" x14ac:dyDescent="0.2">
      <c r="A17022" s="94" t="s">
        <v>13318</v>
      </c>
      <c r="B17022" t="s">
        <v>13319</v>
      </c>
      <c r="C17022" t="s">
        <v>243</v>
      </c>
      <c r="D17022">
        <v>73.010000000000005</v>
      </c>
      <c r="E17022" t="s">
        <v>30879</v>
      </c>
    </row>
    <row r="17023" spans="1:5" hidden="1" x14ac:dyDescent="0.2">
      <c r="A17023" s="94" t="s">
        <v>13320</v>
      </c>
      <c r="B17023" t="s">
        <v>13321</v>
      </c>
      <c r="C17023" t="s">
        <v>243</v>
      </c>
      <c r="D17023">
        <v>59.97</v>
      </c>
      <c r="E17023" t="s">
        <v>30879</v>
      </c>
    </row>
    <row r="17024" spans="1:5" hidden="1" x14ac:dyDescent="0.2">
      <c r="A17024" s="94" t="s">
        <v>13322</v>
      </c>
      <c r="B17024" t="s">
        <v>13323</v>
      </c>
      <c r="C17024" t="s">
        <v>243</v>
      </c>
      <c r="D17024">
        <v>61.77</v>
      </c>
      <c r="E17024" t="s">
        <v>30879</v>
      </c>
    </row>
    <row r="17025" spans="1:5" hidden="1" x14ac:dyDescent="0.2">
      <c r="A17025" s="94" t="s">
        <v>13324</v>
      </c>
      <c r="B17025" t="s">
        <v>13325</v>
      </c>
      <c r="C17025" t="s">
        <v>8107</v>
      </c>
      <c r="D17025">
        <v>75.19</v>
      </c>
      <c r="E17025" t="s">
        <v>30879</v>
      </c>
    </row>
    <row r="17026" spans="1:5" hidden="1" x14ac:dyDescent="0.2">
      <c r="A17026" s="94" t="s">
        <v>45864</v>
      </c>
      <c r="B17026" t="s">
        <v>45865</v>
      </c>
      <c r="C17026" t="s">
        <v>243</v>
      </c>
      <c r="D17026">
        <v>23.3</v>
      </c>
      <c r="E17026" t="s">
        <v>30879</v>
      </c>
    </row>
    <row r="17027" spans="1:5" hidden="1" x14ac:dyDescent="0.2">
      <c r="A17027" s="94" t="s">
        <v>45866</v>
      </c>
      <c r="B17027" t="s">
        <v>45867</v>
      </c>
      <c r="C17027" t="s">
        <v>243</v>
      </c>
      <c r="D17027">
        <v>19.95</v>
      </c>
      <c r="E17027" t="s">
        <v>30879</v>
      </c>
    </row>
    <row r="17028" spans="1:5" hidden="1" x14ac:dyDescent="0.2">
      <c r="A17028" s="94" t="s">
        <v>45868</v>
      </c>
      <c r="B17028" t="s">
        <v>45869</v>
      </c>
      <c r="C17028" t="s">
        <v>243</v>
      </c>
      <c r="D17028">
        <v>19.100000000000001</v>
      </c>
      <c r="E17028" t="s">
        <v>30879</v>
      </c>
    </row>
    <row r="17029" spans="1:5" hidden="1" x14ac:dyDescent="0.2">
      <c r="A17029" s="94" t="s">
        <v>13326</v>
      </c>
      <c r="B17029" t="s">
        <v>13327</v>
      </c>
      <c r="C17029" t="s">
        <v>243</v>
      </c>
      <c r="D17029">
        <v>22.31</v>
      </c>
      <c r="E17029" t="s">
        <v>30879</v>
      </c>
    </row>
    <row r="17030" spans="1:5" hidden="1" x14ac:dyDescent="0.2">
      <c r="A17030" s="94" t="s">
        <v>13328</v>
      </c>
      <c r="B17030" t="s">
        <v>13329</v>
      </c>
      <c r="C17030" t="s">
        <v>243</v>
      </c>
      <c r="D17030">
        <v>5.5</v>
      </c>
      <c r="E17030" t="s">
        <v>30879</v>
      </c>
    </row>
    <row r="17031" spans="1:5" hidden="1" x14ac:dyDescent="0.2">
      <c r="A17031" s="94" t="s">
        <v>13330</v>
      </c>
      <c r="B17031" t="s">
        <v>13331</v>
      </c>
      <c r="C17031" t="s">
        <v>243</v>
      </c>
      <c r="D17031">
        <v>4.72</v>
      </c>
      <c r="E17031" t="s">
        <v>30879</v>
      </c>
    </row>
    <row r="17032" spans="1:5" hidden="1" x14ac:dyDescent="0.2">
      <c r="A17032" s="94" t="s">
        <v>45876</v>
      </c>
      <c r="B17032" t="s">
        <v>45877</v>
      </c>
      <c r="C17032" t="s">
        <v>243</v>
      </c>
      <c r="D17032">
        <v>4.87</v>
      </c>
      <c r="E17032" t="s">
        <v>30879</v>
      </c>
    </row>
    <row r="17033" spans="1:5" hidden="1" x14ac:dyDescent="0.2">
      <c r="A17033" s="94" t="s">
        <v>24834</v>
      </c>
      <c r="B17033" t="s">
        <v>24835</v>
      </c>
      <c r="C17033" t="s">
        <v>243</v>
      </c>
      <c r="D17033">
        <v>5.68</v>
      </c>
      <c r="E17033" t="s">
        <v>30879</v>
      </c>
    </row>
    <row r="17034" spans="1:5" hidden="1" x14ac:dyDescent="0.2">
      <c r="A17034" s="94" t="s">
        <v>45882</v>
      </c>
      <c r="B17034" t="s">
        <v>45883</v>
      </c>
      <c r="C17034" t="s">
        <v>243</v>
      </c>
      <c r="D17034">
        <v>3.24</v>
      </c>
      <c r="E17034" t="s">
        <v>30879</v>
      </c>
    </row>
    <row r="17035" spans="1:5" hidden="1" x14ac:dyDescent="0.2">
      <c r="A17035" s="94" t="s">
        <v>45884</v>
      </c>
      <c r="B17035" t="s">
        <v>45885</v>
      </c>
      <c r="C17035" t="s">
        <v>243</v>
      </c>
      <c r="D17035">
        <v>2.65</v>
      </c>
      <c r="E17035" t="s">
        <v>30879</v>
      </c>
    </row>
    <row r="17036" spans="1:5" hidden="1" x14ac:dyDescent="0.2">
      <c r="A17036" s="94" t="s">
        <v>24836</v>
      </c>
      <c r="B17036" t="s">
        <v>24837</v>
      </c>
      <c r="C17036" t="s">
        <v>243</v>
      </c>
      <c r="D17036">
        <v>2.66</v>
      </c>
      <c r="E17036" t="s">
        <v>30879</v>
      </c>
    </row>
    <row r="17037" spans="1:5" hidden="1" x14ac:dyDescent="0.2">
      <c r="A17037" s="94" t="s">
        <v>13332</v>
      </c>
      <c r="B17037" t="s">
        <v>13333</v>
      </c>
      <c r="C17037" t="s">
        <v>243</v>
      </c>
      <c r="D17037">
        <v>3.02</v>
      </c>
      <c r="E17037" t="s">
        <v>30879</v>
      </c>
    </row>
    <row r="17038" spans="1:5" hidden="1" x14ac:dyDescent="0.2">
      <c r="A17038" s="94" t="s">
        <v>13334</v>
      </c>
      <c r="B17038" t="s">
        <v>13335</v>
      </c>
      <c r="C17038" t="s">
        <v>243</v>
      </c>
      <c r="D17038">
        <v>4.8499999999999996</v>
      </c>
      <c r="E17038" t="s">
        <v>30879</v>
      </c>
    </row>
    <row r="17039" spans="1:5" hidden="1" x14ac:dyDescent="0.2">
      <c r="A17039" s="94" t="s">
        <v>45886</v>
      </c>
      <c r="B17039" t="s">
        <v>45887</v>
      </c>
      <c r="C17039" t="s">
        <v>243</v>
      </c>
      <c r="D17039">
        <v>4.29</v>
      </c>
      <c r="E17039" t="s">
        <v>30879</v>
      </c>
    </row>
    <row r="17040" spans="1:5" hidden="1" x14ac:dyDescent="0.2">
      <c r="A17040" s="94" t="s">
        <v>24838</v>
      </c>
      <c r="B17040" t="s">
        <v>24839</v>
      </c>
      <c r="C17040" t="s">
        <v>243</v>
      </c>
      <c r="D17040">
        <v>4.3</v>
      </c>
      <c r="E17040" t="s">
        <v>30879</v>
      </c>
    </row>
    <row r="17041" spans="1:5" hidden="1" x14ac:dyDescent="0.2">
      <c r="A17041" s="94" t="s">
        <v>13336</v>
      </c>
      <c r="B17041" t="s">
        <v>13337</v>
      </c>
      <c r="C17041" t="s">
        <v>243</v>
      </c>
      <c r="D17041">
        <v>5</v>
      </c>
      <c r="E17041" t="s">
        <v>30879</v>
      </c>
    </row>
    <row r="17042" spans="1:5" hidden="1" x14ac:dyDescent="0.2">
      <c r="A17042" s="94" t="s">
        <v>13338</v>
      </c>
      <c r="B17042" t="s">
        <v>13339</v>
      </c>
      <c r="C17042" t="s">
        <v>243</v>
      </c>
      <c r="D17042">
        <v>4.8499999999999996</v>
      </c>
      <c r="E17042" t="s">
        <v>30879</v>
      </c>
    </row>
    <row r="17043" spans="1:5" hidden="1" x14ac:dyDescent="0.2">
      <c r="A17043" s="94" t="s">
        <v>45888</v>
      </c>
      <c r="B17043" t="s">
        <v>45889</v>
      </c>
      <c r="C17043" t="s">
        <v>243</v>
      </c>
      <c r="D17043">
        <v>4.29</v>
      </c>
      <c r="E17043" t="s">
        <v>30879</v>
      </c>
    </row>
    <row r="17044" spans="1:5" hidden="1" x14ac:dyDescent="0.2">
      <c r="A17044" s="94" t="s">
        <v>24840</v>
      </c>
      <c r="B17044" t="s">
        <v>24841</v>
      </c>
      <c r="C17044" t="s">
        <v>243</v>
      </c>
      <c r="D17044">
        <v>4.3</v>
      </c>
      <c r="E17044" t="s">
        <v>30879</v>
      </c>
    </row>
    <row r="17045" spans="1:5" hidden="1" x14ac:dyDescent="0.2">
      <c r="A17045" s="94" t="s">
        <v>24842</v>
      </c>
      <c r="B17045" t="s">
        <v>24843</v>
      </c>
      <c r="C17045" t="s">
        <v>243</v>
      </c>
      <c r="D17045">
        <v>5</v>
      </c>
      <c r="E17045" t="s">
        <v>30879</v>
      </c>
    </row>
    <row r="17046" spans="1:5" hidden="1" x14ac:dyDescent="0.2">
      <c r="A17046" s="94" t="s">
        <v>13340</v>
      </c>
      <c r="B17046" t="s">
        <v>13341</v>
      </c>
      <c r="C17046" t="s">
        <v>243</v>
      </c>
      <c r="D17046">
        <v>3.61</v>
      </c>
      <c r="E17046" t="s">
        <v>30879</v>
      </c>
    </row>
    <row r="17047" spans="1:5" hidden="1" x14ac:dyDescent="0.2">
      <c r="A17047" s="94" t="s">
        <v>45890</v>
      </c>
      <c r="B17047" t="s">
        <v>45891</v>
      </c>
      <c r="C17047" t="s">
        <v>243</v>
      </c>
      <c r="D17047">
        <v>3.2</v>
      </c>
      <c r="E17047" t="s">
        <v>30879</v>
      </c>
    </row>
    <row r="17048" spans="1:5" hidden="1" x14ac:dyDescent="0.2">
      <c r="A17048" s="94" t="s">
        <v>24844</v>
      </c>
      <c r="B17048" t="s">
        <v>24845</v>
      </c>
      <c r="C17048" t="s">
        <v>243</v>
      </c>
      <c r="D17048">
        <v>3.19</v>
      </c>
      <c r="E17048" t="s">
        <v>30879</v>
      </c>
    </row>
    <row r="17049" spans="1:5" hidden="1" x14ac:dyDescent="0.2">
      <c r="A17049" s="94" t="s">
        <v>13342</v>
      </c>
      <c r="B17049" t="s">
        <v>13343</v>
      </c>
      <c r="C17049" t="s">
        <v>243</v>
      </c>
      <c r="D17049">
        <v>3.72</v>
      </c>
      <c r="E17049" t="s">
        <v>30879</v>
      </c>
    </row>
    <row r="17050" spans="1:5" hidden="1" x14ac:dyDescent="0.2">
      <c r="A17050" s="94" t="s">
        <v>45872</v>
      </c>
      <c r="B17050" t="s">
        <v>45873</v>
      </c>
      <c r="C17050" t="s">
        <v>243</v>
      </c>
      <c r="D17050">
        <v>20.98</v>
      </c>
      <c r="E17050" t="s">
        <v>30879</v>
      </c>
    </row>
    <row r="17051" spans="1:5" hidden="1" x14ac:dyDescent="0.2">
      <c r="A17051" s="94" t="s">
        <v>45874</v>
      </c>
      <c r="B17051" t="s">
        <v>45875</v>
      </c>
      <c r="C17051" t="s">
        <v>243</v>
      </c>
      <c r="D17051">
        <v>17.22</v>
      </c>
      <c r="E17051" t="s">
        <v>30879</v>
      </c>
    </row>
    <row r="17052" spans="1:5" hidden="1" x14ac:dyDescent="0.2">
      <c r="A17052" s="94" t="s">
        <v>13344</v>
      </c>
      <c r="B17052" t="s">
        <v>13345</v>
      </c>
      <c r="C17052" t="s">
        <v>243</v>
      </c>
      <c r="D17052">
        <v>20.07</v>
      </c>
      <c r="E17052" t="s">
        <v>30879</v>
      </c>
    </row>
    <row r="17053" spans="1:5" hidden="1" x14ac:dyDescent="0.2">
      <c r="A17053" s="94" t="s">
        <v>45878</v>
      </c>
      <c r="B17053" t="s">
        <v>45879</v>
      </c>
      <c r="C17053" t="s">
        <v>243</v>
      </c>
      <c r="D17053">
        <v>20.98</v>
      </c>
      <c r="E17053" t="s">
        <v>30879</v>
      </c>
    </row>
    <row r="17054" spans="1:5" hidden="1" x14ac:dyDescent="0.2">
      <c r="A17054" s="94" t="s">
        <v>45880</v>
      </c>
      <c r="B17054" t="s">
        <v>45881</v>
      </c>
      <c r="C17054" t="s">
        <v>243</v>
      </c>
      <c r="D17054">
        <v>17.98</v>
      </c>
      <c r="E17054" t="s">
        <v>30879</v>
      </c>
    </row>
    <row r="17055" spans="1:5" hidden="1" x14ac:dyDescent="0.2">
      <c r="A17055" s="94" t="s">
        <v>24846</v>
      </c>
      <c r="B17055" t="s">
        <v>24847</v>
      </c>
      <c r="C17055" t="s">
        <v>243</v>
      </c>
      <c r="D17055">
        <v>17.21</v>
      </c>
      <c r="E17055" t="s">
        <v>30879</v>
      </c>
    </row>
    <row r="17056" spans="1:5" hidden="1" x14ac:dyDescent="0.2">
      <c r="A17056" s="94" t="s">
        <v>13346</v>
      </c>
      <c r="B17056" t="s">
        <v>13347</v>
      </c>
      <c r="C17056" t="s">
        <v>243</v>
      </c>
      <c r="D17056">
        <v>20.07</v>
      </c>
      <c r="E17056" t="s">
        <v>30879</v>
      </c>
    </row>
    <row r="17057" spans="1:5" hidden="1" x14ac:dyDescent="0.2">
      <c r="A17057" s="94" t="s">
        <v>13348</v>
      </c>
      <c r="B17057" t="s">
        <v>13349</v>
      </c>
      <c r="C17057" t="s">
        <v>243</v>
      </c>
      <c r="D17057">
        <v>23.9</v>
      </c>
      <c r="E17057" t="s">
        <v>30879</v>
      </c>
    </row>
    <row r="17058" spans="1:5" hidden="1" x14ac:dyDescent="0.2">
      <c r="A17058" s="94" t="s">
        <v>45870</v>
      </c>
      <c r="B17058" t="s">
        <v>45871</v>
      </c>
      <c r="C17058" t="s">
        <v>243</v>
      </c>
      <c r="D17058">
        <v>21.1</v>
      </c>
      <c r="E17058" t="s">
        <v>30879</v>
      </c>
    </row>
    <row r="17059" spans="1:5" hidden="1" x14ac:dyDescent="0.2">
      <c r="A17059" s="94" t="s">
        <v>24848</v>
      </c>
      <c r="B17059" t="s">
        <v>24849</v>
      </c>
      <c r="C17059" t="s">
        <v>243</v>
      </c>
      <c r="D17059">
        <v>21.1</v>
      </c>
      <c r="E17059" t="s">
        <v>30879</v>
      </c>
    </row>
    <row r="17060" spans="1:5" hidden="1" x14ac:dyDescent="0.2">
      <c r="A17060" s="94" t="s">
        <v>13350</v>
      </c>
      <c r="B17060" t="s">
        <v>13351</v>
      </c>
      <c r="C17060" t="s">
        <v>243</v>
      </c>
      <c r="D17060">
        <v>24.63</v>
      </c>
      <c r="E17060" t="s">
        <v>30879</v>
      </c>
    </row>
    <row r="17061" spans="1:5" hidden="1" x14ac:dyDescent="0.2">
      <c r="A17061" s="94" t="s">
        <v>3308</v>
      </c>
      <c r="B17061" t="s">
        <v>45786</v>
      </c>
      <c r="C17061" t="s">
        <v>243</v>
      </c>
      <c r="D17061">
        <v>2.83</v>
      </c>
      <c r="E17061" t="s">
        <v>30879</v>
      </c>
    </row>
    <row r="17062" spans="1:5" hidden="1" x14ac:dyDescent="0.2">
      <c r="A17062" s="94" t="s">
        <v>3309</v>
      </c>
      <c r="B17062" t="s">
        <v>45787</v>
      </c>
      <c r="C17062" t="s">
        <v>243</v>
      </c>
      <c r="D17062">
        <v>2.83</v>
      </c>
      <c r="E17062" t="s">
        <v>30879</v>
      </c>
    </row>
    <row r="17063" spans="1:5" hidden="1" x14ac:dyDescent="0.2">
      <c r="A17063" s="94" t="s">
        <v>3310</v>
      </c>
      <c r="B17063" t="s">
        <v>45822</v>
      </c>
      <c r="C17063" t="s">
        <v>243</v>
      </c>
      <c r="D17063">
        <v>2.83</v>
      </c>
      <c r="E17063" t="s">
        <v>30879</v>
      </c>
    </row>
    <row r="17064" spans="1:5" hidden="1" x14ac:dyDescent="0.2">
      <c r="A17064" s="94" t="s">
        <v>45788</v>
      </c>
      <c r="B17064" t="s">
        <v>45789</v>
      </c>
      <c r="C17064" t="s">
        <v>243</v>
      </c>
      <c r="D17064">
        <v>6.34</v>
      </c>
      <c r="E17064" t="s">
        <v>30879</v>
      </c>
    </row>
    <row r="17065" spans="1:5" hidden="1" x14ac:dyDescent="0.2">
      <c r="A17065" s="94" t="s">
        <v>45790</v>
      </c>
      <c r="B17065" t="s">
        <v>45791</v>
      </c>
      <c r="C17065" t="s">
        <v>243</v>
      </c>
      <c r="D17065">
        <v>4.7699999999999996</v>
      </c>
      <c r="E17065" t="s">
        <v>30879</v>
      </c>
    </row>
    <row r="17066" spans="1:5" hidden="1" x14ac:dyDescent="0.2">
      <c r="A17066" s="94" t="s">
        <v>45792</v>
      </c>
      <c r="B17066" t="s">
        <v>45793</v>
      </c>
      <c r="C17066" t="s">
        <v>243</v>
      </c>
      <c r="D17066">
        <v>4.7699999999999996</v>
      </c>
      <c r="E17066" t="s">
        <v>30879</v>
      </c>
    </row>
    <row r="17067" spans="1:5" hidden="1" x14ac:dyDescent="0.2">
      <c r="A17067" s="94" t="s">
        <v>13352</v>
      </c>
      <c r="B17067" t="s">
        <v>13353</v>
      </c>
      <c r="C17067" t="s">
        <v>243</v>
      </c>
      <c r="D17067">
        <v>5.89</v>
      </c>
      <c r="E17067" t="s">
        <v>30879</v>
      </c>
    </row>
    <row r="17068" spans="1:5" hidden="1" x14ac:dyDescent="0.2">
      <c r="A17068" s="94" t="s">
        <v>13354</v>
      </c>
      <c r="B17068" t="s">
        <v>13355</v>
      </c>
      <c r="C17068" t="s">
        <v>243</v>
      </c>
      <c r="D17068">
        <v>11.65</v>
      </c>
      <c r="E17068" t="s">
        <v>30879</v>
      </c>
    </row>
    <row r="17069" spans="1:5" hidden="1" x14ac:dyDescent="0.2">
      <c r="A17069" s="94" t="s">
        <v>3311</v>
      </c>
      <c r="B17069" t="s">
        <v>24850</v>
      </c>
      <c r="C17069" t="s">
        <v>243</v>
      </c>
      <c r="D17069">
        <v>4.58</v>
      </c>
      <c r="E17069" t="s">
        <v>30879</v>
      </c>
    </row>
    <row r="17070" spans="1:5" hidden="1" x14ac:dyDescent="0.2">
      <c r="A17070" s="94" t="s">
        <v>3312</v>
      </c>
      <c r="B17070" t="s">
        <v>24851</v>
      </c>
      <c r="C17070" t="s">
        <v>243</v>
      </c>
      <c r="D17070">
        <v>5.2</v>
      </c>
      <c r="E17070" t="s">
        <v>30879</v>
      </c>
    </row>
    <row r="17071" spans="1:5" hidden="1" x14ac:dyDescent="0.2">
      <c r="A17071" s="94" t="s">
        <v>13356</v>
      </c>
      <c r="B17071" t="s">
        <v>13357</v>
      </c>
      <c r="C17071" t="s">
        <v>243</v>
      </c>
      <c r="D17071">
        <v>10.86</v>
      </c>
      <c r="E17071" t="s">
        <v>30879</v>
      </c>
    </row>
    <row r="17072" spans="1:5" hidden="1" x14ac:dyDescent="0.2">
      <c r="A17072" s="94" t="s">
        <v>24852</v>
      </c>
      <c r="B17072" t="s">
        <v>24853</v>
      </c>
      <c r="C17072" t="s">
        <v>243</v>
      </c>
      <c r="D17072">
        <v>8.3800000000000008</v>
      </c>
      <c r="E17072" t="s">
        <v>30879</v>
      </c>
    </row>
    <row r="17073" spans="1:5" hidden="1" x14ac:dyDescent="0.2">
      <c r="A17073" s="94" t="s">
        <v>13358</v>
      </c>
      <c r="B17073" t="s">
        <v>13359</v>
      </c>
      <c r="C17073" t="s">
        <v>243</v>
      </c>
      <c r="D17073">
        <v>8.3800000000000008</v>
      </c>
      <c r="E17073" t="s">
        <v>30879</v>
      </c>
    </row>
    <row r="17074" spans="1:5" hidden="1" x14ac:dyDescent="0.2">
      <c r="A17074" s="94" t="s">
        <v>13360</v>
      </c>
      <c r="B17074" t="s">
        <v>13361</v>
      </c>
      <c r="C17074" t="s">
        <v>243</v>
      </c>
      <c r="D17074">
        <v>11.19</v>
      </c>
      <c r="E17074" t="s">
        <v>30879</v>
      </c>
    </row>
    <row r="17075" spans="1:5" hidden="1" x14ac:dyDescent="0.2">
      <c r="A17075" s="94" t="s">
        <v>3313</v>
      </c>
      <c r="B17075" t="s">
        <v>13362</v>
      </c>
      <c r="C17075" t="s">
        <v>243</v>
      </c>
      <c r="D17075">
        <v>4.58</v>
      </c>
      <c r="E17075" t="s">
        <v>30879</v>
      </c>
    </row>
    <row r="17076" spans="1:5" hidden="1" x14ac:dyDescent="0.2">
      <c r="A17076" s="94" t="s">
        <v>3314</v>
      </c>
      <c r="B17076" t="s">
        <v>13363</v>
      </c>
      <c r="C17076" t="s">
        <v>243</v>
      </c>
      <c r="D17076">
        <v>5.2</v>
      </c>
      <c r="E17076" t="s">
        <v>30879</v>
      </c>
    </row>
    <row r="17077" spans="1:5" hidden="1" x14ac:dyDescent="0.2">
      <c r="A17077" s="94" t="s">
        <v>45771</v>
      </c>
      <c r="B17077" t="s">
        <v>45772</v>
      </c>
      <c r="C17077" t="s">
        <v>243</v>
      </c>
      <c r="D17077">
        <v>11.69</v>
      </c>
      <c r="E17077" t="s">
        <v>30879</v>
      </c>
    </row>
    <row r="17078" spans="1:5" hidden="1" x14ac:dyDescent="0.2">
      <c r="A17078" s="94" t="s">
        <v>45773</v>
      </c>
      <c r="B17078" t="s">
        <v>45774</v>
      </c>
      <c r="C17078" t="s">
        <v>243</v>
      </c>
      <c r="D17078">
        <v>8.76</v>
      </c>
      <c r="E17078" t="s">
        <v>30879</v>
      </c>
    </row>
    <row r="17079" spans="1:5" hidden="1" x14ac:dyDescent="0.2">
      <c r="A17079" s="94" t="s">
        <v>45775</v>
      </c>
      <c r="B17079" t="s">
        <v>45776</v>
      </c>
      <c r="C17079" t="s">
        <v>243</v>
      </c>
      <c r="D17079">
        <v>8.76</v>
      </c>
      <c r="E17079" t="s">
        <v>30879</v>
      </c>
    </row>
    <row r="17080" spans="1:5" hidden="1" x14ac:dyDescent="0.2">
      <c r="A17080" s="94" t="s">
        <v>13364</v>
      </c>
      <c r="B17080" t="s">
        <v>13365</v>
      </c>
      <c r="C17080" t="s">
        <v>243</v>
      </c>
      <c r="D17080">
        <v>6.51</v>
      </c>
      <c r="E17080" t="s">
        <v>30879</v>
      </c>
    </row>
    <row r="17081" spans="1:5" hidden="1" x14ac:dyDescent="0.2">
      <c r="A17081" s="94" t="s">
        <v>45827</v>
      </c>
      <c r="B17081" t="s">
        <v>45828</v>
      </c>
      <c r="C17081" t="s">
        <v>243</v>
      </c>
      <c r="D17081">
        <v>7.99</v>
      </c>
      <c r="E17081" t="s">
        <v>30879</v>
      </c>
    </row>
    <row r="17082" spans="1:5" hidden="1" x14ac:dyDescent="0.2">
      <c r="A17082" s="94" t="s">
        <v>45829</v>
      </c>
      <c r="B17082" t="s">
        <v>45830</v>
      </c>
      <c r="C17082" t="s">
        <v>243</v>
      </c>
      <c r="D17082">
        <v>8.35</v>
      </c>
      <c r="E17082" t="s">
        <v>30879</v>
      </c>
    </row>
    <row r="17083" spans="1:5" hidden="1" x14ac:dyDescent="0.2">
      <c r="A17083" s="94" t="s">
        <v>13366</v>
      </c>
      <c r="B17083" t="s">
        <v>13367</v>
      </c>
      <c r="C17083" t="s">
        <v>243</v>
      </c>
      <c r="D17083">
        <v>10.3</v>
      </c>
      <c r="E17083" t="s">
        <v>30879</v>
      </c>
    </row>
    <row r="17084" spans="1:5" hidden="1" x14ac:dyDescent="0.2">
      <c r="A17084" s="94" t="s">
        <v>13368</v>
      </c>
      <c r="B17084" t="s">
        <v>13369</v>
      </c>
      <c r="C17084" t="s">
        <v>243</v>
      </c>
      <c r="D17084">
        <v>6.51</v>
      </c>
      <c r="E17084" t="s">
        <v>30879</v>
      </c>
    </row>
    <row r="17085" spans="1:5" hidden="1" x14ac:dyDescent="0.2">
      <c r="A17085" s="94" t="s">
        <v>45765</v>
      </c>
      <c r="B17085" t="s">
        <v>45766</v>
      </c>
      <c r="C17085" t="s">
        <v>243</v>
      </c>
      <c r="D17085">
        <v>8.35</v>
      </c>
      <c r="E17085" t="s">
        <v>30879</v>
      </c>
    </row>
    <row r="17086" spans="1:5" hidden="1" x14ac:dyDescent="0.2">
      <c r="A17086" s="94" t="s">
        <v>45767</v>
      </c>
      <c r="B17086" t="s">
        <v>45768</v>
      </c>
      <c r="C17086" t="s">
        <v>243</v>
      </c>
      <c r="D17086">
        <v>8.35</v>
      </c>
      <c r="E17086" t="s">
        <v>30879</v>
      </c>
    </row>
    <row r="17087" spans="1:5" hidden="1" x14ac:dyDescent="0.2">
      <c r="A17087" s="94" t="s">
        <v>45769</v>
      </c>
      <c r="B17087" t="s">
        <v>45770</v>
      </c>
      <c r="C17087" t="s">
        <v>243</v>
      </c>
      <c r="D17087">
        <v>11.08</v>
      </c>
      <c r="E17087" t="s">
        <v>30879</v>
      </c>
    </row>
    <row r="17088" spans="1:5" hidden="1" x14ac:dyDescent="0.2">
      <c r="A17088" s="94" t="s">
        <v>3315</v>
      </c>
      <c r="B17088" t="s">
        <v>3316</v>
      </c>
      <c r="C17088" t="s">
        <v>243</v>
      </c>
      <c r="D17088">
        <v>1.39</v>
      </c>
      <c r="E17088" t="s">
        <v>30879</v>
      </c>
    </row>
    <row r="17089" spans="1:5" hidden="1" x14ac:dyDescent="0.2">
      <c r="A17089" s="94" t="s">
        <v>3317</v>
      </c>
      <c r="B17089" t="s">
        <v>3318</v>
      </c>
      <c r="C17089" t="s">
        <v>243</v>
      </c>
      <c r="D17089">
        <v>3.24</v>
      </c>
      <c r="E17089" t="s">
        <v>30879</v>
      </c>
    </row>
    <row r="17090" spans="1:5" hidden="1" x14ac:dyDescent="0.2">
      <c r="A17090" s="94" t="s">
        <v>45782</v>
      </c>
      <c r="B17090" t="s">
        <v>45783</v>
      </c>
      <c r="C17090" t="s">
        <v>243</v>
      </c>
      <c r="D17090">
        <v>2.4</v>
      </c>
      <c r="E17090" t="s">
        <v>30879</v>
      </c>
    </row>
    <row r="17091" spans="1:5" hidden="1" x14ac:dyDescent="0.2">
      <c r="A17091" s="94" t="s">
        <v>45784</v>
      </c>
      <c r="B17091" t="s">
        <v>45785</v>
      </c>
      <c r="C17091" t="s">
        <v>243</v>
      </c>
      <c r="D17091">
        <v>2.4</v>
      </c>
      <c r="E17091" t="s">
        <v>30879</v>
      </c>
    </row>
    <row r="17092" spans="1:5" hidden="1" x14ac:dyDescent="0.2">
      <c r="A17092" s="94" t="s">
        <v>3319</v>
      </c>
      <c r="B17092" t="s">
        <v>3320</v>
      </c>
      <c r="C17092" t="s">
        <v>243</v>
      </c>
      <c r="D17092">
        <v>1.95</v>
      </c>
      <c r="E17092" t="s">
        <v>30879</v>
      </c>
    </row>
    <row r="17093" spans="1:5" hidden="1" x14ac:dyDescent="0.2">
      <c r="A17093" s="94" t="s">
        <v>3321</v>
      </c>
      <c r="B17093" t="s">
        <v>3322</v>
      </c>
      <c r="C17093" t="s">
        <v>243</v>
      </c>
      <c r="D17093">
        <v>3.61</v>
      </c>
      <c r="E17093" t="s">
        <v>30879</v>
      </c>
    </row>
    <row r="17094" spans="1:5" hidden="1" x14ac:dyDescent="0.2">
      <c r="A17094" s="94" t="s">
        <v>13370</v>
      </c>
      <c r="B17094" t="s">
        <v>45794</v>
      </c>
      <c r="C17094" t="s">
        <v>243</v>
      </c>
      <c r="D17094">
        <v>7.49</v>
      </c>
      <c r="E17094" t="s">
        <v>30879</v>
      </c>
    </row>
    <row r="17095" spans="1:5" hidden="1" x14ac:dyDescent="0.2">
      <c r="A17095" s="94" t="s">
        <v>24854</v>
      </c>
      <c r="B17095" t="s">
        <v>24855</v>
      </c>
      <c r="C17095" t="s">
        <v>243</v>
      </c>
      <c r="D17095">
        <v>5.81</v>
      </c>
      <c r="E17095" t="s">
        <v>30879</v>
      </c>
    </row>
    <row r="17096" spans="1:5" hidden="1" x14ac:dyDescent="0.2">
      <c r="A17096" s="94" t="s">
        <v>24856</v>
      </c>
      <c r="B17096" t="s">
        <v>24857</v>
      </c>
      <c r="C17096" t="s">
        <v>243</v>
      </c>
      <c r="D17096">
        <v>5.81</v>
      </c>
      <c r="E17096" t="s">
        <v>30879</v>
      </c>
    </row>
    <row r="17097" spans="1:5" hidden="1" x14ac:dyDescent="0.2">
      <c r="A17097" s="94" t="s">
        <v>13371</v>
      </c>
      <c r="B17097" t="s">
        <v>13372</v>
      </c>
      <c r="C17097" t="s">
        <v>243</v>
      </c>
      <c r="D17097">
        <v>1.82</v>
      </c>
      <c r="E17097" t="s">
        <v>30879</v>
      </c>
    </row>
    <row r="17098" spans="1:5" hidden="1" x14ac:dyDescent="0.2">
      <c r="A17098" s="94" t="s">
        <v>45846</v>
      </c>
      <c r="B17098" t="s">
        <v>45847</v>
      </c>
      <c r="C17098" t="s">
        <v>243</v>
      </c>
      <c r="D17098">
        <v>3.22</v>
      </c>
      <c r="E17098" t="s">
        <v>30879</v>
      </c>
    </row>
    <row r="17099" spans="1:5" hidden="1" x14ac:dyDescent="0.2">
      <c r="A17099" s="94" t="s">
        <v>45818</v>
      </c>
      <c r="B17099" t="s">
        <v>45819</v>
      </c>
      <c r="C17099" t="s">
        <v>243</v>
      </c>
      <c r="D17099">
        <v>2.4300000000000002</v>
      </c>
      <c r="E17099" t="s">
        <v>30879</v>
      </c>
    </row>
    <row r="17100" spans="1:5" hidden="1" x14ac:dyDescent="0.2">
      <c r="A17100" s="94" t="s">
        <v>45820</v>
      </c>
      <c r="B17100" t="s">
        <v>45821</v>
      </c>
      <c r="C17100" t="s">
        <v>243</v>
      </c>
      <c r="D17100">
        <v>2.31</v>
      </c>
      <c r="E17100" t="s">
        <v>30879</v>
      </c>
    </row>
    <row r="17101" spans="1:5" hidden="1" x14ac:dyDescent="0.2">
      <c r="A17101" s="94" t="s">
        <v>13373</v>
      </c>
      <c r="B17101" t="s">
        <v>13374</v>
      </c>
      <c r="C17101" t="s">
        <v>243</v>
      </c>
      <c r="D17101">
        <v>2.98</v>
      </c>
      <c r="E17101" t="s">
        <v>30879</v>
      </c>
    </row>
    <row r="17102" spans="1:5" hidden="1" x14ac:dyDescent="0.2">
      <c r="A17102" s="94" t="s">
        <v>13375</v>
      </c>
      <c r="B17102" t="s">
        <v>45795</v>
      </c>
      <c r="C17102" t="s">
        <v>243</v>
      </c>
      <c r="D17102">
        <v>7.71</v>
      </c>
      <c r="E17102" t="s">
        <v>30879</v>
      </c>
    </row>
    <row r="17103" spans="1:5" hidden="1" x14ac:dyDescent="0.2">
      <c r="A17103" s="94" t="s">
        <v>13376</v>
      </c>
      <c r="B17103" t="s">
        <v>13377</v>
      </c>
      <c r="C17103" t="s">
        <v>243</v>
      </c>
      <c r="D17103">
        <v>3.62</v>
      </c>
      <c r="E17103" t="s">
        <v>30879</v>
      </c>
    </row>
    <row r="17104" spans="1:5" hidden="1" x14ac:dyDescent="0.2">
      <c r="A17104" s="94" t="s">
        <v>24858</v>
      </c>
      <c r="B17104" t="s">
        <v>24859</v>
      </c>
      <c r="C17104" t="s">
        <v>243</v>
      </c>
      <c r="D17104">
        <v>2.78</v>
      </c>
      <c r="E17104" t="s">
        <v>30879</v>
      </c>
    </row>
    <row r="17105" spans="1:5" hidden="1" x14ac:dyDescent="0.2">
      <c r="A17105" s="94" t="s">
        <v>13378</v>
      </c>
      <c r="B17105" t="s">
        <v>13379</v>
      </c>
      <c r="C17105" t="s">
        <v>243</v>
      </c>
      <c r="D17105">
        <v>2.78</v>
      </c>
      <c r="E17105" t="s">
        <v>30879</v>
      </c>
    </row>
    <row r="17106" spans="1:5" hidden="1" x14ac:dyDescent="0.2">
      <c r="A17106" s="94" t="s">
        <v>13380</v>
      </c>
      <c r="B17106" t="s">
        <v>13381</v>
      </c>
      <c r="C17106" t="s">
        <v>243</v>
      </c>
      <c r="D17106">
        <v>3.62</v>
      </c>
      <c r="E17106" t="s">
        <v>30879</v>
      </c>
    </row>
    <row r="17107" spans="1:5" hidden="1" x14ac:dyDescent="0.2">
      <c r="A17107" s="94" t="s">
        <v>45926</v>
      </c>
      <c r="B17107" t="s">
        <v>45927</v>
      </c>
      <c r="C17107" t="s">
        <v>243</v>
      </c>
      <c r="D17107">
        <v>10.54</v>
      </c>
      <c r="E17107" t="s">
        <v>30879</v>
      </c>
    </row>
    <row r="17108" spans="1:5" hidden="1" x14ac:dyDescent="0.2">
      <c r="A17108" s="94" t="s">
        <v>45730</v>
      </c>
      <c r="B17108" t="s">
        <v>45731</v>
      </c>
      <c r="C17108" t="s">
        <v>243</v>
      </c>
      <c r="D17108">
        <v>57.68</v>
      </c>
      <c r="E17108" t="s">
        <v>30879</v>
      </c>
    </row>
    <row r="17109" spans="1:5" hidden="1" x14ac:dyDescent="0.2">
      <c r="A17109" s="94" t="s">
        <v>45732</v>
      </c>
      <c r="B17109" t="s">
        <v>45733</v>
      </c>
      <c r="C17109" t="s">
        <v>243</v>
      </c>
      <c r="D17109">
        <v>153.02000000000001</v>
      </c>
      <c r="E17109" t="s">
        <v>30879</v>
      </c>
    </row>
    <row r="17110" spans="1:5" hidden="1" x14ac:dyDescent="0.2">
      <c r="A17110" s="94" t="s">
        <v>45698</v>
      </c>
      <c r="B17110" t="s">
        <v>45699</v>
      </c>
      <c r="C17110" t="s">
        <v>243</v>
      </c>
      <c r="D17110">
        <v>91.61</v>
      </c>
      <c r="E17110" t="s">
        <v>30879</v>
      </c>
    </row>
    <row r="17111" spans="1:5" hidden="1" x14ac:dyDescent="0.2">
      <c r="A17111" s="94" t="s">
        <v>45934</v>
      </c>
      <c r="B17111" t="s">
        <v>45935</v>
      </c>
      <c r="C17111" t="s">
        <v>243</v>
      </c>
      <c r="D17111">
        <v>15.37</v>
      </c>
      <c r="E17111" t="s">
        <v>30879</v>
      </c>
    </row>
    <row r="17112" spans="1:5" hidden="1" x14ac:dyDescent="0.2">
      <c r="A17112" s="94" t="s">
        <v>45728</v>
      </c>
      <c r="B17112" t="s">
        <v>45729</v>
      </c>
      <c r="C17112" t="s">
        <v>243</v>
      </c>
      <c r="D17112">
        <v>108.76</v>
      </c>
      <c r="E17112" t="s">
        <v>30879</v>
      </c>
    </row>
    <row r="17113" spans="1:5" hidden="1" x14ac:dyDescent="0.2">
      <c r="A17113" s="94" t="s">
        <v>45700</v>
      </c>
      <c r="B17113" t="s">
        <v>45701</v>
      </c>
      <c r="C17113" t="s">
        <v>243</v>
      </c>
      <c r="D17113">
        <v>461.02</v>
      </c>
      <c r="E17113" t="s">
        <v>30879</v>
      </c>
    </row>
    <row r="17114" spans="1:5" hidden="1" x14ac:dyDescent="0.2">
      <c r="A17114" s="94" t="s">
        <v>45702</v>
      </c>
      <c r="B17114" t="s">
        <v>45703</v>
      </c>
      <c r="C17114" t="s">
        <v>243</v>
      </c>
      <c r="D17114">
        <v>11.54</v>
      </c>
      <c r="E17114" t="s">
        <v>30879</v>
      </c>
    </row>
    <row r="17115" spans="1:5" hidden="1" x14ac:dyDescent="0.2">
      <c r="A17115" s="94" t="s">
        <v>45894</v>
      </c>
      <c r="B17115" t="s">
        <v>45895</v>
      </c>
      <c r="C17115" t="s">
        <v>243</v>
      </c>
      <c r="D17115">
        <v>11.54</v>
      </c>
      <c r="E17115" t="s">
        <v>30879</v>
      </c>
    </row>
    <row r="17116" spans="1:5" hidden="1" x14ac:dyDescent="0.2">
      <c r="A17116" s="94" t="s">
        <v>45928</v>
      </c>
      <c r="B17116" t="s">
        <v>45929</v>
      </c>
      <c r="C17116" t="s">
        <v>243</v>
      </c>
      <c r="D17116">
        <v>70.06</v>
      </c>
      <c r="E17116" t="s">
        <v>30879</v>
      </c>
    </row>
    <row r="17117" spans="1:5" hidden="1" x14ac:dyDescent="0.2">
      <c r="A17117" s="94" t="s">
        <v>3323</v>
      </c>
      <c r="B17117" t="s">
        <v>24860</v>
      </c>
      <c r="C17117" t="s">
        <v>243</v>
      </c>
      <c r="D17117">
        <v>6.99</v>
      </c>
      <c r="E17117" t="s">
        <v>30879</v>
      </c>
    </row>
    <row r="17118" spans="1:5" hidden="1" x14ac:dyDescent="0.2">
      <c r="A17118" s="94" t="s">
        <v>3324</v>
      </c>
      <c r="B17118" t="s">
        <v>24861</v>
      </c>
      <c r="C17118" t="s">
        <v>243</v>
      </c>
      <c r="D17118">
        <v>7.73</v>
      </c>
      <c r="E17118" t="s">
        <v>30879</v>
      </c>
    </row>
    <row r="17119" spans="1:5" hidden="1" x14ac:dyDescent="0.2">
      <c r="A17119" s="94" t="s">
        <v>45831</v>
      </c>
      <c r="B17119" t="s">
        <v>45832</v>
      </c>
      <c r="C17119" t="s">
        <v>243</v>
      </c>
      <c r="D17119">
        <v>17.309999999999999</v>
      </c>
      <c r="E17119" t="s">
        <v>30879</v>
      </c>
    </row>
    <row r="17120" spans="1:5" hidden="1" x14ac:dyDescent="0.2">
      <c r="A17120" s="94" t="s">
        <v>45833</v>
      </c>
      <c r="B17120" t="s">
        <v>45834</v>
      </c>
      <c r="C17120" t="s">
        <v>243</v>
      </c>
      <c r="D17120">
        <v>12.97</v>
      </c>
      <c r="E17120" t="s">
        <v>30879</v>
      </c>
    </row>
    <row r="17121" spans="1:5" hidden="1" x14ac:dyDescent="0.2">
      <c r="A17121" s="94" t="s">
        <v>45835</v>
      </c>
      <c r="B17121" t="s">
        <v>45836</v>
      </c>
      <c r="C17121" t="s">
        <v>243</v>
      </c>
      <c r="D17121">
        <v>12.97</v>
      </c>
      <c r="E17121" t="s">
        <v>30879</v>
      </c>
    </row>
    <row r="17122" spans="1:5" hidden="1" x14ac:dyDescent="0.2">
      <c r="A17122" s="94" t="s">
        <v>45837</v>
      </c>
      <c r="B17122" t="s">
        <v>45838</v>
      </c>
      <c r="C17122" t="s">
        <v>243</v>
      </c>
      <c r="D17122">
        <v>17.309999999999999</v>
      </c>
      <c r="E17122" t="s">
        <v>30879</v>
      </c>
    </row>
    <row r="17123" spans="1:5" hidden="1" x14ac:dyDescent="0.2">
      <c r="A17123" s="94" t="s">
        <v>13382</v>
      </c>
      <c r="B17123" t="s">
        <v>13383</v>
      </c>
      <c r="C17123" t="s">
        <v>243</v>
      </c>
      <c r="D17123">
        <v>82.86</v>
      </c>
      <c r="E17123" t="s">
        <v>30879</v>
      </c>
    </row>
    <row r="17124" spans="1:5" hidden="1" x14ac:dyDescent="0.2">
      <c r="A17124" s="94" t="s">
        <v>2412</v>
      </c>
      <c r="B17124" t="s">
        <v>2413</v>
      </c>
      <c r="C17124" t="s">
        <v>8107</v>
      </c>
      <c r="D17124">
        <v>26.44</v>
      </c>
      <c r="E17124" t="s">
        <v>30879</v>
      </c>
    </row>
    <row r="17125" spans="1:5" hidden="1" x14ac:dyDescent="0.2">
      <c r="A17125" s="94" t="s">
        <v>45747</v>
      </c>
      <c r="B17125" t="s">
        <v>45748</v>
      </c>
      <c r="C17125" t="s">
        <v>8107</v>
      </c>
      <c r="D17125">
        <v>25.97</v>
      </c>
      <c r="E17125" t="s">
        <v>30879</v>
      </c>
    </row>
    <row r="17126" spans="1:5" hidden="1" x14ac:dyDescent="0.2">
      <c r="A17126" s="94" t="s">
        <v>45751</v>
      </c>
      <c r="B17126" t="s">
        <v>45752</v>
      </c>
      <c r="C17126" t="s">
        <v>8107</v>
      </c>
      <c r="D17126">
        <v>29.67</v>
      </c>
      <c r="E17126" t="s">
        <v>30879</v>
      </c>
    </row>
    <row r="17127" spans="1:5" hidden="1" x14ac:dyDescent="0.2">
      <c r="A17127" s="94" t="s">
        <v>45755</v>
      </c>
      <c r="B17127" t="s">
        <v>45756</v>
      </c>
      <c r="C17127" t="s">
        <v>8107</v>
      </c>
      <c r="D17127">
        <v>37.159999999999997</v>
      </c>
      <c r="E17127" t="s">
        <v>30879</v>
      </c>
    </row>
    <row r="17128" spans="1:5" hidden="1" x14ac:dyDescent="0.2">
      <c r="A17128" s="94" t="s">
        <v>45749</v>
      </c>
      <c r="B17128" t="s">
        <v>45750</v>
      </c>
      <c r="C17128" t="s">
        <v>8107</v>
      </c>
      <c r="D17128">
        <v>25.97</v>
      </c>
      <c r="E17128" t="s">
        <v>30879</v>
      </c>
    </row>
    <row r="17129" spans="1:5" hidden="1" x14ac:dyDescent="0.2">
      <c r="A17129" s="94" t="s">
        <v>45753</v>
      </c>
      <c r="B17129" t="s">
        <v>45754</v>
      </c>
      <c r="C17129" t="s">
        <v>8107</v>
      </c>
      <c r="D17129">
        <v>29.67</v>
      </c>
      <c r="E17129" t="s">
        <v>30879</v>
      </c>
    </row>
    <row r="17130" spans="1:5" hidden="1" x14ac:dyDescent="0.2">
      <c r="A17130" s="94" t="s">
        <v>45757</v>
      </c>
      <c r="B17130" t="s">
        <v>45758</v>
      </c>
      <c r="C17130" t="s">
        <v>8107</v>
      </c>
      <c r="D17130">
        <v>37.159999999999997</v>
      </c>
      <c r="E17130" t="s">
        <v>30879</v>
      </c>
    </row>
    <row r="17131" spans="1:5" hidden="1" x14ac:dyDescent="0.2">
      <c r="A17131" s="94" t="s">
        <v>2414</v>
      </c>
      <c r="B17131" t="s">
        <v>1599</v>
      </c>
      <c r="C17131" t="s">
        <v>8107</v>
      </c>
      <c r="D17131">
        <v>31.72</v>
      </c>
      <c r="E17131" t="s">
        <v>30879</v>
      </c>
    </row>
    <row r="17132" spans="1:5" hidden="1" x14ac:dyDescent="0.2">
      <c r="A17132" s="94" t="s">
        <v>13384</v>
      </c>
      <c r="B17132" t="s">
        <v>13385</v>
      </c>
      <c r="C17132" t="s">
        <v>8107</v>
      </c>
      <c r="D17132">
        <v>57</v>
      </c>
      <c r="E17132" t="s">
        <v>30879</v>
      </c>
    </row>
    <row r="17133" spans="1:5" hidden="1" x14ac:dyDescent="0.2">
      <c r="A17133" s="94" t="s">
        <v>24862</v>
      </c>
      <c r="B17133" t="s">
        <v>24863</v>
      </c>
      <c r="C17133" t="s">
        <v>8107</v>
      </c>
      <c r="D17133">
        <v>42.2</v>
      </c>
      <c r="E17133" t="s">
        <v>30879</v>
      </c>
    </row>
    <row r="17134" spans="1:5" hidden="1" x14ac:dyDescent="0.2">
      <c r="A17134" s="94" t="s">
        <v>13386</v>
      </c>
      <c r="B17134" t="s">
        <v>13387</v>
      </c>
      <c r="C17134" t="s">
        <v>8107</v>
      </c>
      <c r="D17134">
        <v>42.2</v>
      </c>
      <c r="E17134" t="s">
        <v>30879</v>
      </c>
    </row>
    <row r="17135" spans="1:5" hidden="1" x14ac:dyDescent="0.2">
      <c r="A17135" s="94" t="s">
        <v>13388</v>
      </c>
      <c r="B17135" t="s">
        <v>13389</v>
      </c>
      <c r="C17135" t="s">
        <v>8107</v>
      </c>
      <c r="D17135">
        <v>58.71</v>
      </c>
      <c r="E17135" t="s">
        <v>30879</v>
      </c>
    </row>
    <row r="17136" spans="1:5" hidden="1" x14ac:dyDescent="0.2">
      <c r="A17136" s="94" t="s">
        <v>3325</v>
      </c>
      <c r="B17136" t="s">
        <v>45781</v>
      </c>
      <c r="C17136" t="s">
        <v>243</v>
      </c>
      <c r="D17136">
        <v>2.33</v>
      </c>
      <c r="E17136" t="s">
        <v>30879</v>
      </c>
    </row>
    <row r="17137" spans="1:5" hidden="1" x14ac:dyDescent="0.2">
      <c r="A17137" s="94" t="s">
        <v>3326</v>
      </c>
      <c r="B17137" t="s">
        <v>45817</v>
      </c>
      <c r="C17137" t="s">
        <v>243</v>
      </c>
      <c r="D17137">
        <v>2.41</v>
      </c>
      <c r="E17137" t="s">
        <v>30879</v>
      </c>
    </row>
    <row r="17138" spans="1:5" hidden="1" x14ac:dyDescent="0.2">
      <c r="A17138" s="94" t="s">
        <v>45811</v>
      </c>
      <c r="B17138" t="s">
        <v>45812</v>
      </c>
      <c r="C17138" t="s">
        <v>243</v>
      </c>
      <c r="D17138">
        <v>5.42</v>
      </c>
      <c r="E17138" t="s">
        <v>30879</v>
      </c>
    </row>
    <row r="17139" spans="1:5" hidden="1" x14ac:dyDescent="0.2">
      <c r="A17139" s="94" t="s">
        <v>45813</v>
      </c>
      <c r="B17139" t="s">
        <v>45814</v>
      </c>
      <c r="C17139" t="s">
        <v>243</v>
      </c>
      <c r="D17139">
        <v>4.0599999999999996</v>
      </c>
      <c r="E17139" t="s">
        <v>30879</v>
      </c>
    </row>
    <row r="17140" spans="1:5" hidden="1" x14ac:dyDescent="0.2">
      <c r="A17140" s="94" t="s">
        <v>45815</v>
      </c>
      <c r="B17140" t="s">
        <v>45816</v>
      </c>
      <c r="C17140" t="s">
        <v>243</v>
      </c>
      <c r="D17140">
        <v>4.0599999999999996</v>
      </c>
      <c r="E17140" t="s">
        <v>30879</v>
      </c>
    </row>
    <row r="17141" spans="1:5" hidden="1" x14ac:dyDescent="0.2">
      <c r="A17141" s="94" t="s">
        <v>13390</v>
      </c>
      <c r="B17141" t="s">
        <v>13391</v>
      </c>
      <c r="C17141" t="s">
        <v>243</v>
      </c>
      <c r="D17141">
        <v>5.03</v>
      </c>
      <c r="E17141" t="s">
        <v>30879</v>
      </c>
    </row>
    <row r="17142" spans="1:5" hidden="1" x14ac:dyDescent="0.2">
      <c r="A17142" s="94" t="s">
        <v>3327</v>
      </c>
      <c r="B17142" t="s">
        <v>3328</v>
      </c>
      <c r="C17142" t="s">
        <v>243</v>
      </c>
      <c r="D17142">
        <v>60.32</v>
      </c>
      <c r="E17142" t="s">
        <v>30879</v>
      </c>
    </row>
    <row r="17143" spans="1:5" hidden="1" x14ac:dyDescent="0.2">
      <c r="A17143" s="94" t="s">
        <v>45852</v>
      </c>
      <c r="B17143" t="s">
        <v>45853</v>
      </c>
      <c r="C17143" t="s">
        <v>243</v>
      </c>
      <c r="D17143">
        <v>7.97</v>
      </c>
      <c r="E17143" t="s">
        <v>30879</v>
      </c>
    </row>
    <row r="17144" spans="1:5" hidden="1" x14ac:dyDescent="0.2">
      <c r="A17144" s="94" t="s">
        <v>37941</v>
      </c>
      <c r="B17144" t="s">
        <v>37942</v>
      </c>
      <c r="C17144" t="s">
        <v>243</v>
      </c>
      <c r="D17144">
        <v>16.86</v>
      </c>
      <c r="E17144" t="s">
        <v>30879</v>
      </c>
    </row>
    <row r="17145" spans="1:5" hidden="1" x14ac:dyDescent="0.2">
      <c r="A17145" s="94" t="s">
        <v>37943</v>
      </c>
      <c r="B17145" t="s">
        <v>37944</v>
      </c>
      <c r="C17145" t="s">
        <v>243</v>
      </c>
      <c r="D17145">
        <v>21.07</v>
      </c>
      <c r="E17145" t="s">
        <v>30879</v>
      </c>
    </row>
    <row r="17146" spans="1:5" hidden="1" x14ac:dyDescent="0.2">
      <c r="A17146" s="94" t="s">
        <v>3694</v>
      </c>
      <c r="B17146" t="s">
        <v>3695</v>
      </c>
      <c r="C17146" t="s">
        <v>243</v>
      </c>
      <c r="D17146">
        <v>12.85</v>
      </c>
      <c r="E17146" t="s">
        <v>30879</v>
      </c>
    </row>
    <row r="17147" spans="1:5" hidden="1" x14ac:dyDescent="0.2">
      <c r="A17147" s="94" t="s">
        <v>45797</v>
      </c>
      <c r="B17147" t="s">
        <v>45798</v>
      </c>
      <c r="C17147" t="s">
        <v>243</v>
      </c>
      <c r="D17147">
        <v>28.76</v>
      </c>
      <c r="E17147" t="s">
        <v>30879</v>
      </c>
    </row>
    <row r="17148" spans="1:5" hidden="1" x14ac:dyDescent="0.2">
      <c r="A17148" s="94" t="s">
        <v>45799</v>
      </c>
      <c r="B17148" t="s">
        <v>45800</v>
      </c>
      <c r="C17148" t="s">
        <v>243</v>
      </c>
      <c r="D17148">
        <v>21.58</v>
      </c>
      <c r="E17148" t="s">
        <v>30879</v>
      </c>
    </row>
    <row r="17149" spans="1:5" hidden="1" x14ac:dyDescent="0.2">
      <c r="A17149" s="94" t="s">
        <v>45801</v>
      </c>
      <c r="B17149" t="s">
        <v>45802</v>
      </c>
      <c r="C17149" t="s">
        <v>243</v>
      </c>
      <c r="D17149">
        <v>21.58</v>
      </c>
      <c r="E17149" t="s">
        <v>30879</v>
      </c>
    </row>
    <row r="17150" spans="1:5" hidden="1" x14ac:dyDescent="0.2">
      <c r="A17150" s="94" t="s">
        <v>45803</v>
      </c>
      <c r="B17150" t="s">
        <v>45804</v>
      </c>
      <c r="C17150" t="s">
        <v>243</v>
      </c>
      <c r="D17150">
        <v>27.53</v>
      </c>
      <c r="E17150" t="s">
        <v>30879</v>
      </c>
    </row>
    <row r="17151" spans="1:5" hidden="1" x14ac:dyDescent="0.2">
      <c r="A17151" s="94" t="s">
        <v>13392</v>
      </c>
      <c r="B17151" t="s">
        <v>37769</v>
      </c>
      <c r="C17151" t="s">
        <v>243</v>
      </c>
      <c r="D17151">
        <v>6.29</v>
      </c>
      <c r="E17151" t="s">
        <v>30879</v>
      </c>
    </row>
    <row r="17152" spans="1:5" hidden="1" x14ac:dyDescent="0.2">
      <c r="A17152" s="94" t="s">
        <v>37770</v>
      </c>
      <c r="B17152" t="s">
        <v>37771</v>
      </c>
      <c r="C17152" t="s">
        <v>243</v>
      </c>
      <c r="D17152">
        <v>42.39</v>
      </c>
      <c r="E17152" t="s">
        <v>30879</v>
      </c>
    </row>
    <row r="17153" spans="1:5" hidden="1" x14ac:dyDescent="0.2">
      <c r="A17153" s="94" t="s">
        <v>13393</v>
      </c>
      <c r="B17153" t="s">
        <v>37772</v>
      </c>
      <c r="C17153" t="s">
        <v>243</v>
      </c>
      <c r="D17153">
        <v>37.94</v>
      </c>
      <c r="E17153" t="s">
        <v>30879</v>
      </c>
    </row>
    <row r="17154" spans="1:5" hidden="1" x14ac:dyDescent="0.2">
      <c r="A17154" s="94" t="s">
        <v>13394</v>
      </c>
      <c r="B17154" t="s">
        <v>13395</v>
      </c>
      <c r="C17154" t="s">
        <v>243</v>
      </c>
      <c r="D17154">
        <v>53.67</v>
      </c>
      <c r="E17154" t="s">
        <v>30879</v>
      </c>
    </row>
    <row r="17155" spans="1:5" hidden="1" x14ac:dyDescent="0.2">
      <c r="A17155" s="94" t="s">
        <v>13396</v>
      </c>
      <c r="B17155" t="s">
        <v>13397</v>
      </c>
      <c r="C17155" t="s">
        <v>243</v>
      </c>
      <c r="D17155">
        <v>64.41</v>
      </c>
      <c r="E17155" t="s">
        <v>30879</v>
      </c>
    </row>
    <row r="17156" spans="1:5" hidden="1" x14ac:dyDescent="0.2">
      <c r="A17156" s="94" t="s">
        <v>13398</v>
      </c>
      <c r="B17156" t="s">
        <v>13399</v>
      </c>
      <c r="C17156" t="s">
        <v>243</v>
      </c>
      <c r="D17156">
        <v>85.88</v>
      </c>
      <c r="E17156" t="s">
        <v>30879</v>
      </c>
    </row>
    <row r="17157" spans="1:5" hidden="1" x14ac:dyDescent="0.2">
      <c r="A17157" s="94" t="s">
        <v>13400</v>
      </c>
      <c r="B17157" t="s">
        <v>13401</v>
      </c>
      <c r="C17157" t="s">
        <v>243</v>
      </c>
      <c r="D17157">
        <v>4.45</v>
      </c>
      <c r="E17157" t="s">
        <v>30879</v>
      </c>
    </row>
    <row r="17158" spans="1:5" hidden="1" x14ac:dyDescent="0.2">
      <c r="A17158" s="94" t="s">
        <v>13402</v>
      </c>
      <c r="B17158" t="s">
        <v>13403</v>
      </c>
      <c r="C17158" t="s">
        <v>243</v>
      </c>
      <c r="D17158">
        <v>64.41</v>
      </c>
      <c r="E17158" t="s">
        <v>30879</v>
      </c>
    </row>
    <row r="17159" spans="1:5" hidden="1" x14ac:dyDescent="0.2">
      <c r="A17159" s="94" t="s">
        <v>13404</v>
      </c>
      <c r="B17159" t="s">
        <v>13405</v>
      </c>
      <c r="C17159" t="s">
        <v>243</v>
      </c>
      <c r="D17159">
        <v>64.41</v>
      </c>
      <c r="E17159" t="s">
        <v>30879</v>
      </c>
    </row>
    <row r="17160" spans="1:5" hidden="1" x14ac:dyDescent="0.2">
      <c r="A17160" s="94" t="s">
        <v>13406</v>
      </c>
      <c r="B17160" t="s">
        <v>13407</v>
      </c>
      <c r="C17160" t="s">
        <v>243</v>
      </c>
      <c r="D17160">
        <v>0.33</v>
      </c>
      <c r="E17160" t="s">
        <v>30879</v>
      </c>
    </row>
    <row r="17161" spans="1:5" hidden="1" x14ac:dyDescent="0.2">
      <c r="A17161" s="94" t="s">
        <v>13408</v>
      </c>
      <c r="B17161" t="s">
        <v>13409</v>
      </c>
      <c r="C17161" t="s">
        <v>243</v>
      </c>
      <c r="D17161">
        <v>85.88</v>
      </c>
      <c r="E17161" t="s">
        <v>30879</v>
      </c>
    </row>
    <row r="17162" spans="1:5" hidden="1" x14ac:dyDescent="0.2">
      <c r="A17162" s="94" t="s">
        <v>45930</v>
      </c>
      <c r="B17162" t="s">
        <v>45931</v>
      </c>
      <c r="C17162" t="s">
        <v>243</v>
      </c>
      <c r="D17162">
        <v>8.52</v>
      </c>
      <c r="E17162" t="s">
        <v>30879</v>
      </c>
    </row>
    <row r="17163" spans="1:5" hidden="1" x14ac:dyDescent="0.2">
      <c r="A17163" s="94" t="s">
        <v>45932</v>
      </c>
      <c r="B17163" t="s">
        <v>45933</v>
      </c>
      <c r="C17163" t="s">
        <v>243</v>
      </c>
      <c r="D17163">
        <v>8.52</v>
      </c>
      <c r="E17163" t="s">
        <v>30879</v>
      </c>
    </row>
    <row r="17164" spans="1:5" hidden="1" x14ac:dyDescent="0.2">
      <c r="A17164" s="94" t="s">
        <v>43191</v>
      </c>
      <c r="B17164" t="s">
        <v>43192</v>
      </c>
      <c r="C17164" t="s">
        <v>243</v>
      </c>
      <c r="D17164">
        <v>408.02</v>
      </c>
      <c r="E17164" t="s">
        <v>30879</v>
      </c>
    </row>
    <row r="17165" spans="1:5" hidden="1" x14ac:dyDescent="0.2">
      <c r="A17165" s="94" t="s">
        <v>43193</v>
      </c>
      <c r="B17165" t="s">
        <v>43194</v>
      </c>
      <c r="C17165" t="s">
        <v>243</v>
      </c>
      <c r="D17165">
        <v>304.81</v>
      </c>
      <c r="E17165" t="s">
        <v>30879</v>
      </c>
    </row>
    <row r="17166" spans="1:5" hidden="1" x14ac:dyDescent="0.2">
      <c r="A17166" s="94" t="s">
        <v>43370</v>
      </c>
      <c r="B17166" t="s">
        <v>43371</v>
      </c>
      <c r="C17166" t="s">
        <v>243</v>
      </c>
      <c r="D17166">
        <v>361.21</v>
      </c>
      <c r="E17166" t="s">
        <v>30879</v>
      </c>
    </row>
    <row r="17167" spans="1:5" hidden="1" x14ac:dyDescent="0.2">
      <c r="A17167" s="94" t="s">
        <v>41802</v>
      </c>
      <c r="B17167" t="s">
        <v>41803</v>
      </c>
      <c r="C17167" t="s">
        <v>243</v>
      </c>
      <c r="D17167">
        <v>250.56</v>
      </c>
      <c r="E17167" t="s">
        <v>30879</v>
      </c>
    </row>
    <row r="17168" spans="1:5" hidden="1" x14ac:dyDescent="0.2">
      <c r="A17168" s="94" t="s">
        <v>42813</v>
      </c>
      <c r="B17168" t="s">
        <v>42814</v>
      </c>
      <c r="C17168" t="s">
        <v>243</v>
      </c>
      <c r="D17168">
        <v>3.66</v>
      </c>
      <c r="E17168" t="s">
        <v>30879</v>
      </c>
    </row>
    <row r="17169" spans="1:5" hidden="1" x14ac:dyDescent="0.2">
      <c r="A17169" s="94" t="s">
        <v>6905</v>
      </c>
      <c r="B17169" t="s">
        <v>6906</v>
      </c>
      <c r="C17169" t="s">
        <v>243</v>
      </c>
      <c r="D17169">
        <v>56.1</v>
      </c>
      <c r="E17169" t="s">
        <v>30879</v>
      </c>
    </row>
    <row r="17170" spans="1:5" hidden="1" x14ac:dyDescent="0.2">
      <c r="A17170" s="94" t="s">
        <v>6907</v>
      </c>
      <c r="B17170" t="s">
        <v>6908</v>
      </c>
      <c r="C17170" t="s">
        <v>243</v>
      </c>
      <c r="D17170">
        <v>56.1</v>
      </c>
      <c r="E17170" t="s">
        <v>30879</v>
      </c>
    </row>
    <row r="17171" spans="1:5" hidden="1" x14ac:dyDescent="0.2">
      <c r="A17171" s="94" t="s">
        <v>42811</v>
      </c>
      <c r="B17171" t="s">
        <v>42812</v>
      </c>
      <c r="C17171" t="s">
        <v>243</v>
      </c>
      <c r="D17171">
        <v>6.11</v>
      </c>
      <c r="E17171" t="s">
        <v>30879</v>
      </c>
    </row>
    <row r="17172" spans="1:5" hidden="1" x14ac:dyDescent="0.2">
      <c r="A17172" s="94" t="s">
        <v>42809</v>
      </c>
      <c r="B17172" t="s">
        <v>42810</v>
      </c>
      <c r="C17172" t="s">
        <v>243</v>
      </c>
      <c r="D17172">
        <v>6.11</v>
      </c>
      <c r="E17172" t="s">
        <v>30879</v>
      </c>
    </row>
    <row r="17173" spans="1:5" hidden="1" x14ac:dyDescent="0.2">
      <c r="A17173" s="94" t="s">
        <v>42854</v>
      </c>
      <c r="B17173" t="s">
        <v>42855</v>
      </c>
      <c r="C17173" t="s">
        <v>243</v>
      </c>
      <c r="D17173">
        <v>2.44</v>
      </c>
      <c r="E17173" t="s">
        <v>30879</v>
      </c>
    </row>
    <row r="17174" spans="1:5" hidden="1" x14ac:dyDescent="0.2">
      <c r="A17174" s="94" t="s">
        <v>1544</v>
      </c>
      <c r="B17174" t="s">
        <v>1545</v>
      </c>
      <c r="C17174" t="s">
        <v>243</v>
      </c>
      <c r="D17174">
        <v>139.69999999999999</v>
      </c>
      <c r="E17174" t="s">
        <v>30879</v>
      </c>
    </row>
    <row r="17175" spans="1:5" hidden="1" x14ac:dyDescent="0.2">
      <c r="A17175" s="94" t="s">
        <v>13410</v>
      </c>
      <c r="B17175" t="s">
        <v>13411</v>
      </c>
      <c r="C17175" t="s">
        <v>243</v>
      </c>
      <c r="D17175">
        <v>78.75</v>
      </c>
      <c r="E17175" t="s">
        <v>30879</v>
      </c>
    </row>
    <row r="17176" spans="1:5" hidden="1" x14ac:dyDescent="0.2">
      <c r="A17176" s="94" t="s">
        <v>6208</v>
      </c>
      <c r="B17176" t="s">
        <v>6209</v>
      </c>
      <c r="C17176" t="s">
        <v>243</v>
      </c>
      <c r="D17176">
        <v>213.4</v>
      </c>
      <c r="E17176" t="s">
        <v>30879</v>
      </c>
    </row>
    <row r="17177" spans="1:5" hidden="1" x14ac:dyDescent="0.2">
      <c r="A17177" s="94" t="s">
        <v>42576</v>
      </c>
      <c r="B17177" t="s">
        <v>42577</v>
      </c>
      <c r="C17177" t="s">
        <v>243</v>
      </c>
      <c r="D17177">
        <v>392.18</v>
      </c>
      <c r="E17177" t="s">
        <v>30879</v>
      </c>
    </row>
    <row r="17178" spans="1:5" hidden="1" x14ac:dyDescent="0.2">
      <c r="A17178" s="94" t="s">
        <v>6210</v>
      </c>
      <c r="B17178" t="s">
        <v>6211</v>
      </c>
      <c r="C17178" t="s">
        <v>243</v>
      </c>
      <c r="D17178">
        <v>240.9</v>
      </c>
      <c r="E17178" t="s">
        <v>30879</v>
      </c>
    </row>
    <row r="17179" spans="1:5" hidden="1" x14ac:dyDescent="0.2">
      <c r="A17179" s="94" t="s">
        <v>6212</v>
      </c>
      <c r="B17179" t="s">
        <v>6213</v>
      </c>
      <c r="C17179" t="s">
        <v>243</v>
      </c>
      <c r="D17179">
        <v>203.5</v>
      </c>
      <c r="E17179" t="s">
        <v>30879</v>
      </c>
    </row>
    <row r="17180" spans="1:5" hidden="1" x14ac:dyDescent="0.2">
      <c r="A17180" s="94" t="s">
        <v>42580</v>
      </c>
      <c r="B17180" t="s">
        <v>42581</v>
      </c>
      <c r="C17180" t="s">
        <v>243</v>
      </c>
      <c r="D17180">
        <v>302.12</v>
      </c>
      <c r="E17180" t="s">
        <v>30879</v>
      </c>
    </row>
    <row r="17181" spans="1:5" hidden="1" x14ac:dyDescent="0.2">
      <c r="A17181" s="94" t="s">
        <v>6214</v>
      </c>
      <c r="B17181" t="s">
        <v>6215</v>
      </c>
      <c r="C17181" t="s">
        <v>243</v>
      </c>
      <c r="D17181">
        <v>194.7</v>
      </c>
      <c r="E17181" t="s">
        <v>30879</v>
      </c>
    </row>
    <row r="17182" spans="1:5" hidden="1" x14ac:dyDescent="0.2">
      <c r="A17182" s="94" t="s">
        <v>6216</v>
      </c>
      <c r="B17182" t="s">
        <v>6217</v>
      </c>
      <c r="C17182" t="s">
        <v>243</v>
      </c>
      <c r="D17182">
        <v>259.60000000000002</v>
      </c>
      <c r="E17182" t="s">
        <v>30879</v>
      </c>
    </row>
    <row r="17183" spans="1:5" hidden="1" x14ac:dyDescent="0.2">
      <c r="A17183" s="94" t="s">
        <v>6909</v>
      </c>
      <c r="B17183" t="s">
        <v>6910</v>
      </c>
      <c r="C17183" t="s">
        <v>243</v>
      </c>
      <c r="D17183">
        <v>124.3</v>
      </c>
      <c r="E17183" t="s">
        <v>30879</v>
      </c>
    </row>
    <row r="17184" spans="1:5" hidden="1" x14ac:dyDescent="0.2">
      <c r="A17184" s="94" t="s">
        <v>6218</v>
      </c>
      <c r="B17184" t="s">
        <v>6219</v>
      </c>
      <c r="C17184" t="s">
        <v>243</v>
      </c>
      <c r="D17184">
        <v>156.21</v>
      </c>
      <c r="E17184" t="s">
        <v>30879</v>
      </c>
    </row>
    <row r="17185" spans="1:5" hidden="1" x14ac:dyDescent="0.2">
      <c r="A17185" s="94" t="s">
        <v>6220</v>
      </c>
      <c r="B17185" t="s">
        <v>42582</v>
      </c>
      <c r="C17185" t="s">
        <v>243</v>
      </c>
      <c r="D17185">
        <v>128.69999999999999</v>
      </c>
      <c r="E17185" t="s">
        <v>30879</v>
      </c>
    </row>
    <row r="17186" spans="1:5" hidden="1" x14ac:dyDescent="0.2">
      <c r="A17186" s="94" t="s">
        <v>42578</v>
      </c>
      <c r="B17186" t="s">
        <v>42579</v>
      </c>
      <c r="C17186" t="s">
        <v>243</v>
      </c>
      <c r="D17186">
        <v>440.59</v>
      </c>
      <c r="E17186" t="s">
        <v>30879</v>
      </c>
    </row>
    <row r="17187" spans="1:5" hidden="1" x14ac:dyDescent="0.2">
      <c r="A17187" s="94" t="s">
        <v>6221</v>
      </c>
      <c r="B17187" t="s">
        <v>6222</v>
      </c>
      <c r="C17187" t="s">
        <v>243</v>
      </c>
      <c r="D17187">
        <v>243.1</v>
      </c>
      <c r="E17187" t="s">
        <v>30879</v>
      </c>
    </row>
    <row r="17188" spans="1:5" hidden="1" x14ac:dyDescent="0.2">
      <c r="A17188" s="94" t="s">
        <v>42574</v>
      </c>
      <c r="B17188" t="s">
        <v>42575</v>
      </c>
      <c r="C17188" t="s">
        <v>243</v>
      </c>
      <c r="D17188">
        <v>424.88</v>
      </c>
      <c r="E17188" t="s">
        <v>30879</v>
      </c>
    </row>
    <row r="17189" spans="1:5" hidden="1" x14ac:dyDescent="0.2">
      <c r="A17189" s="94" t="s">
        <v>6223</v>
      </c>
      <c r="B17189" t="s">
        <v>6224</v>
      </c>
      <c r="C17189" t="s">
        <v>243</v>
      </c>
      <c r="D17189">
        <v>254.1</v>
      </c>
      <c r="E17189" t="s">
        <v>30879</v>
      </c>
    </row>
    <row r="17190" spans="1:5" hidden="1" x14ac:dyDescent="0.2">
      <c r="A17190" s="94" t="s">
        <v>13412</v>
      </c>
      <c r="B17190" t="s">
        <v>13413</v>
      </c>
      <c r="C17190" t="s">
        <v>243</v>
      </c>
      <c r="D17190" s="684">
        <v>1110.28</v>
      </c>
      <c r="E17190" t="s">
        <v>30879</v>
      </c>
    </row>
    <row r="17191" spans="1:5" hidden="1" x14ac:dyDescent="0.2">
      <c r="A17191" s="94" t="s">
        <v>6225</v>
      </c>
      <c r="B17191" t="s">
        <v>6226</v>
      </c>
      <c r="C17191" t="s">
        <v>243</v>
      </c>
      <c r="D17191">
        <v>259.60000000000002</v>
      </c>
      <c r="E17191" t="s">
        <v>30879</v>
      </c>
    </row>
    <row r="17192" spans="1:5" hidden="1" x14ac:dyDescent="0.2">
      <c r="A17192" s="94" t="s">
        <v>42781</v>
      </c>
      <c r="B17192" t="s">
        <v>42782</v>
      </c>
      <c r="C17192" t="s">
        <v>243</v>
      </c>
      <c r="D17192">
        <v>282.58</v>
      </c>
      <c r="E17192" t="s">
        <v>30879</v>
      </c>
    </row>
    <row r="17193" spans="1:5" hidden="1" x14ac:dyDescent="0.2">
      <c r="A17193" s="94" t="s">
        <v>42779</v>
      </c>
      <c r="B17193" t="s">
        <v>42780</v>
      </c>
      <c r="C17193" t="s">
        <v>1195</v>
      </c>
      <c r="D17193">
        <v>169.08</v>
      </c>
      <c r="E17193" t="s">
        <v>30879</v>
      </c>
    </row>
    <row r="17194" spans="1:5" hidden="1" x14ac:dyDescent="0.2">
      <c r="A17194" s="94" t="s">
        <v>42775</v>
      </c>
      <c r="B17194" t="s">
        <v>42776</v>
      </c>
      <c r="C17194" t="s">
        <v>1195</v>
      </c>
      <c r="D17194">
        <v>180.67</v>
      </c>
      <c r="E17194" t="s">
        <v>30879</v>
      </c>
    </row>
    <row r="17195" spans="1:5" hidden="1" x14ac:dyDescent="0.2">
      <c r="A17195" s="94" t="s">
        <v>13414</v>
      </c>
      <c r="B17195" t="s">
        <v>13415</v>
      </c>
      <c r="C17195" t="s">
        <v>1195</v>
      </c>
      <c r="D17195">
        <v>203.82</v>
      </c>
      <c r="E17195" t="s">
        <v>30879</v>
      </c>
    </row>
    <row r="17196" spans="1:5" hidden="1" x14ac:dyDescent="0.2">
      <c r="A17196" s="94" t="s">
        <v>42783</v>
      </c>
      <c r="B17196" t="s">
        <v>42784</v>
      </c>
      <c r="C17196" t="s">
        <v>243</v>
      </c>
      <c r="D17196">
        <v>292.99</v>
      </c>
      <c r="E17196" t="s">
        <v>30879</v>
      </c>
    </row>
    <row r="17197" spans="1:5" hidden="1" x14ac:dyDescent="0.2">
      <c r="A17197" s="94" t="s">
        <v>42777</v>
      </c>
      <c r="B17197" t="s">
        <v>42778</v>
      </c>
      <c r="C17197" t="s">
        <v>1195</v>
      </c>
      <c r="D17197">
        <v>180.67</v>
      </c>
      <c r="E17197" t="s">
        <v>30879</v>
      </c>
    </row>
    <row r="17198" spans="1:5" hidden="1" x14ac:dyDescent="0.2">
      <c r="A17198" s="94" t="s">
        <v>42789</v>
      </c>
      <c r="B17198" t="s">
        <v>42790</v>
      </c>
      <c r="C17198" t="s">
        <v>243</v>
      </c>
      <c r="D17198">
        <v>434.41</v>
      </c>
      <c r="E17198" t="s">
        <v>30879</v>
      </c>
    </row>
    <row r="17199" spans="1:5" hidden="1" x14ac:dyDescent="0.2">
      <c r="A17199" s="94" t="s">
        <v>42797</v>
      </c>
      <c r="B17199" t="s">
        <v>42798</v>
      </c>
      <c r="C17199" t="s">
        <v>243</v>
      </c>
      <c r="D17199">
        <v>441.69</v>
      </c>
      <c r="E17199" t="s">
        <v>30879</v>
      </c>
    </row>
    <row r="17200" spans="1:5" hidden="1" x14ac:dyDescent="0.2">
      <c r="A17200" s="94" t="s">
        <v>42799</v>
      </c>
      <c r="B17200" t="s">
        <v>42800</v>
      </c>
      <c r="C17200" t="s">
        <v>243</v>
      </c>
      <c r="D17200">
        <v>501.28</v>
      </c>
      <c r="E17200" t="s">
        <v>30879</v>
      </c>
    </row>
    <row r="17201" spans="1:5" hidden="1" x14ac:dyDescent="0.2">
      <c r="A17201" s="94" t="s">
        <v>6911</v>
      </c>
      <c r="B17201" t="s">
        <v>6912</v>
      </c>
      <c r="C17201" t="s">
        <v>243</v>
      </c>
      <c r="D17201">
        <v>555.25</v>
      </c>
      <c r="E17201" t="s">
        <v>30879</v>
      </c>
    </row>
    <row r="17202" spans="1:5" hidden="1" x14ac:dyDescent="0.2">
      <c r="A17202" s="94" t="s">
        <v>42793</v>
      </c>
      <c r="B17202" t="s">
        <v>42794</v>
      </c>
      <c r="C17202" t="s">
        <v>243</v>
      </c>
      <c r="D17202">
        <v>495.25</v>
      </c>
      <c r="E17202" t="s">
        <v>30879</v>
      </c>
    </row>
    <row r="17203" spans="1:5" hidden="1" x14ac:dyDescent="0.2">
      <c r="A17203" s="94" t="s">
        <v>42795</v>
      </c>
      <c r="B17203" t="s">
        <v>42796</v>
      </c>
      <c r="C17203" t="s">
        <v>243</v>
      </c>
      <c r="D17203">
        <v>554.84</v>
      </c>
      <c r="E17203" t="s">
        <v>30879</v>
      </c>
    </row>
    <row r="17204" spans="1:5" hidden="1" x14ac:dyDescent="0.2">
      <c r="A17204" s="94" t="s">
        <v>6913</v>
      </c>
      <c r="B17204" t="s">
        <v>6914</v>
      </c>
      <c r="C17204" t="s">
        <v>1195</v>
      </c>
      <c r="D17204">
        <v>254.76</v>
      </c>
      <c r="E17204" t="s">
        <v>30879</v>
      </c>
    </row>
    <row r="17205" spans="1:5" hidden="1" x14ac:dyDescent="0.2">
      <c r="A17205" s="94" t="s">
        <v>42787</v>
      </c>
      <c r="B17205" t="s">
        <v>42788</v>
      </c>
      <c r="C17205" t="s">
        <v>1195</v>
      </c>
      <c r="D17205">
        <v>352.99</v>
      </c>
      <c r="E17205" t="s">
        <v>30879</v>
      </c>
    </row>
    <row r="17206" spans="1:5" hidden="1" x14ac:dyDescent="0.2">
      <c r="A17206" s="94" t="s">
        <v>42785</v>
      </c>
      <c r="B17206" t="s">
        <v>42786</v>
      </c>
      <c r="C17206" t="s">
        <v>1195</v>
      </c>
      <c r="D17206">
        <v>411.21</v>
      </c>
      <c r="E17206" t="s">
        <v>30879</v>
      </c>
    </row>
    <row r="17207" spans="1:5" hidden="1" x14ac:dyDescent="0.2">
      <c r="A17207" s="94" t="s">
        <v>6915</v>
      </c>
      <c r="B17207" t="s">
        <v>6916</v>
      </c>
      <c r="C17207" t="s">
        <v>1195</v>
      </c>
      <c r="D17207">
        <v>279.86</v>
      </c>
      <c r="E17207" t="s">
        <v>30879</v>
      </c>
    </row>
    <row r="17208" spans="1:5" hidden="1" x14ac:dyDescent="0.2">
      <c r="A17208" s="94" t="s">
        <v>42791</v>
      </c>
      <c r="B17208" t="s">
        <v>42792</v>
      </c>
      <c r="C17208" t="s">
        <v>1195</v>
      </c>
      <c r="D17208">
        <v>357.76</v>
      </c>
      <c r="E17208" t="s">
        <v>30879</v>
      </c>
    </row>
    <row r="17209" spans="1:5" hidden="1" x14ac:dyDescent="0.2">
      <c r="A17209" s="94" t="s">
        <v>6917</v>
      </c>
      <c r="B17209" t="s">
        <v>6918</v>
      </c>
      <c r="C17209" t="s">
        <v>243</v>
      </c>
      <c r="D17209">
        <v>128.4</v>
      </c>
      <c r="E17209" t="s">
        <v>30879</v>
      </c>
    </row>
    <row r="17210" spans="1:5" hidden="1" x14ac:dyDescent="0.2">
      <c r="A17210" s="94" t="s">
        <v>6919</v>
      </c>
      <c r="B17210" t="s">
        <v>6920</v>
      </c>
      <c r="C17210" t="s">
        <v>243</v>
      </c>
      <c r="D17210">
        <v>91.55</v>
      </c>
      <c r="E17210" t="s">
        <v>30879</v>
      </c>
    </row>
    <row r="17211" spans="1:5" hidden="1" x14ac:dyDescent="0.2">
      <c r="A17211" s="94" t="s">
        <v>6921</v>
      </c>
      <c r="B17211" t="s">
        <v>13416</v>
      </c>
      <c r="C17211" t="s">
        <v>243</v>
      </c>
      <c r="D17211">
        <v>125.05</v>
      </c>
      <c r="E17211" t="s">
        <v>30879</v>
      </c>
    </row>
    <row r="17212" spans="1:5" hidden="1" x14ac:dyDescent="0.2">
      <c r="A17212" s="94" t="s">
        <v>6922</v>
      </c>
      <c r="B17212" t="s">
        <v>6923</v>
      </c>
      <c r="C17212" t="s">
        <v>243</v>
      </c>
      <c r="D17212">
        <v>192.04</v>
      </c>
      <c r="E17212" t="s">
        <v>30879</v>
      </c>
    </row>
    <row r="17213" spans="1:5" hidden="1" x14ac:dyDescent="0.2">
      <c r="A17213" s="94" t="s">
        <v>6924</v>
      </c>
      <c r="B17213" t="s">
        <v>6925</v>
      </c>
      <c r="C17213" t="s">
        <v>243</v>
      </c>
      <c r="D17213">
        <v>77.040000000000006</v>
      </c>
      <c r="E17213" t="s">
        <v>30879</v>
      </c>
    </row>
    <row r="17214" spans="1:5" hidden="1" x14ac:dyDescent="0.2">
      <c r="A17214" s="94" t="s">
        <v>3403</v>
      </c>
      <c r="B17214" t="s">
        <v>6227</v>
      </c>
      <c r="C17214" t="s">
        <v>243</v>
      </c>
      <c r="D17214">
        <v>120.58</v>
      </c>
      <c r="E17214" t="s">
        <v>30879</v>
      </c>
    </row>
    <row r="17215" spans="1:5" hidden="1" x14ac:dyDescent="0.2">
      <c r="A17215" s="94" t="s">
        <v>3401</v>
      </c>
      <c r="B17215" t="s">
        <v>13417</v>
      </c>
      <c r="C17215" t="s">
        <v>243</v>
      </c>
      <c r="D17215">
        <v>164.13</v>
      </c>
      <c r="E17215" t="s">
        <v>30879</v>
      </c>
    </row>
    <row r="17216" spans="1:5" hidden="1" x14ac:dyDescent="0.2">
      <c r="A17216" s="94" t="s">
        <v>3402</v>
      </c>
      <c r="B17216" t="s">
        <v>3405</v>
      </c>
      <c r="C17216" t="s">
        <v>243</v>
      </c>
      <c r="D17216">
        <v>163.01</v>
      </c>
      <c r="E17216" t="s">
        <v>30879</v>
      </c>
    </row>
    <row r="17217" spans="1:5" hidden="1" x14ac:dyDescent="0.2">
      <c r="A17217" s="94" t="s">
        <v>3400</v>
      </c>
      <c r="B17217" t="s">
        <v>3696</v>
      </c>
      <c r="C17217" t="s">
        <v>243</v>
      </c>
      <c r="D17217">
        <v>93.79</v>
      </c>
      <c r="E17217" t="s">
        <v>30879</v>
      </c>
    </row>
    <row r="17218" spans="1:5" hidden="1" x14ac:dyDescent="0.2">
      <c r="A17218" s="94" t="s">
        <v>3399</v>
      </c>
      <c r="B17218" t="s">
        <v>13418</v>
      </c>
      <c r="C17218" t="s">
        <v>243</v>
      </c>
      <c r="D17218">
        <v>174.17</v>
      </c>
      <c r="E17218" t="s">
        <v>30879</v>
      </c>
    </row>
    <row r="17219" spans="1:5" hidden="1" x14ac:dyDescent="0.2">
      <c r="A17219" s="94" t="s">
        <v>24864</v>
      </c>
      <c r="B17219" t="s">
        <v>24865</v>
      </c>
      <c r="C17219" t="s">
        <v>243</v>
      </c>
      <c r="D17219">
        <v>97.14</v>
      </c>
      <c r="E17219" t="s">
        <v>30879</v>
      </c>
    </row>
    <row r="17220" spans="1:5" hidden="1" x14ac:dyDescent="0.2">
      <c r="A17220" s="94" t="s">
        <v>24866</v>
      </c>
      <c r="B17220" t="s">
        <v>24867</v>
      </c>
      <c r="C17220" t="s">
        <v>243</v>
      </c>
      <c r="D17220">
        <v>97.14</v>
      </c>
      <c r="E17220" t="s">
        <v>30879</v>
      </c>
    </row>
    <row r="17221" spans="1:5" hidden="1" x14ac:dyDescent="0.2">
      <c r="A17221" s="94" t="s">
        <v>24868</v>
      </c>
      <c r="B17221" t="s">
        <v>24869</v>
      </c>
      <c r="C17221" t="s">
        <v>243</v>
      </c>
      <c r="D17221">
        <v>174.17</v>
      </c>
      <c r="E17221" t="s">
        <v>30879</v>
      </c>
    </row>
    <row r="17222" spans="1:5" hidden="1" x14ac:dyDescent="0.2">
      <c r="A17222" s="94" t="s">
        <v>24870</v>
      </c>
      <c r="B17222" t="s">
        <v>24871</v>
      </c>
      <c r="C17222" t="s">
        <v>243</v>
      </c>
      <c r="D17222">
        <v>89.32</v>
      </c>
      <c r="E17222" t="s">
        <v>30879</v>
      </c>
    </row>
    <row r="17223" spans="1:5" hidden="1" x14ac:dyDescent="0.2">
      <c r="A17223" s="94" t="s">
        <v>24872</v>
      </c>
      <c r="B17223" t="s">
        <v>24873</v>
      </c>
      <c r="C17223" t="s">
        <v>243</v>
      </c>
      <c r="D17223">
        <v>90.44</v>
      </c>
      <c r="E17223" t="s">
        <v>30879</v>
      </c>
    </row>
    <row r="17224" spans="1:5" hidden="1" x14ac:dyDescent="0.2">
      <c r="A17224" s="94" t="s">
        <v>3398</v>
      </c>
      <c r="B17224" t="s">
        <v>3697</v>
      </c>
      <c r="C17224" t="s">
        <v>243</v>
      </c>
      <c r="D17224">
        <v>115.01</v>
      </c>
      <c r="E17224" t="s">
        <v>30879</v>
      </c>
    </row>
    <row r="17225" spans="1:5" hidden="1" x14ac:dyDescent="0.2">
      <c r="A17225" s="94" t="s">
        <v>24874</v>
      </c>
      <c r="B17225" t="s">
        <v>24875</v>
      </c>
      <c r="C17225" t="s">
        <v>243</v>
      </c>
      <c r="D17225">
        <v>90.44</v>
      </c>
      <c r="E17225" t="s">
        <v>30879</v>
      </c>
    </row>
    <row r="17226" spans="1:5" hidden="1" x14ac:dyDescent="0.2">
      <c r="A17226" s="94" t="s">
        <v>6926</v>
      </c>
      <c r="B17226" t="s">
        <v>6927</v>
      </c>
      <c r="C17226" t="s">
        <v>243</v>
      </c>
      <c r="D17226">
        <v>48.02</v>
      </c>
      <c r="E17226" t="s">
        <v>30879</v>
      </c>
    </row>
    <row r="17227" spans="1:5" hidden="1" x14ac:dyDescent="0.2">
      <c r="A17227" s="94" t="s">
        <v>24876</v>
      </c>
      <c r="B17227" t="s">
        <v>24877</v>
      </c>
      <c r="C17227" t="s">
        <v>243</v>
      </c>
      <c r="D17227">
        <v>66.989999999999995</v>
      </c>
      <c r="E17227" t="s">
        <v>30879</v>
      </c>
    </row>
    <row r="17228" spans="1:5" hidden="1" x14ac:dyDescent="0.2">
      <c r="A17228" s="94" t="s">
        <v>42825</v>
      </c>
      <c r="B17228" t="s">
        <v>42826</v>
      </c>
      <c r="C17228" t="s">
        <v>243</v>
      </c>
      <c r="D17228">
        <v>128.97</v>
      </c>
      <c r="E17228" t="s">
        <v>30879</v>
      </c>
    </row>
    <row r="17229" spans="1:5" hidden="1" x14ac:dyDescent="0.2">
      <c r="A17229" s="94" t="s">
        <v>24878</v>
      </c>
      <c r="B17229" t="s">
        <v>24879</v>
      </c>
      <c r="C17229" t="s">
        <v>243</v>
      </c>
      <c r="D17229">
        <v>193.05</v>
      </c>
      <c r="E17229" t="s">
        <v>30879</v>
      </c>
    </row>
    <row r="17230" spans="1:5" hidden="1" x14ac:dyDescent="0.2">
      <c r="A17230" s="94" t="s">
        <v>24880</v>
      </c>
      <c r="B17230" t="s">
        <v>24881</v>
      </c>
      <c r="C17230" t="s">
        <v>243</v>
      </c>
      <c r="D17230">
        <v>178.2</v>
      </c>
      <c r="E17230" t="s">
        <v>30879</v>
      </c>
    </row>
    <row r="17231" spans="1:5" hidden="1" x14ac:dyDescent="0.2">
      <c r="A17231" s="94" t="s">
        <v>24882</v>
      </c>
      <c r="B17231" t="s">
        <v>24883</v>
      </c>
      <c r="C17231" t="s">
        <v>243</v>
      </c>
      <c r="D17231">
        <v>193.05</v>
      </c>
      <c r="E17231" t="s">
        <v>30879</v>
      </c>
    </row>
    <row r="17232" spans="1:5" hidden="1" x14ac:dyDescent="0.2">
      <c r="A17232" s="94" t="s">
        <v>24884</v>
      </c>
      <c r="B17232" t="s">
        <v>42821</v>
      </c>
      <c r="C17232" t="s">
        <v>243</v>
      </c>
      <c r="D17232">
        <v>145.19999999999999</v>
      </c>
      <c r="E17232" t="s">
        <v>30879</v>
      </c>
    </row>
    <row r="17233" spans="1:5" hidden="1" x14ac:dyDescent="0.2">
      <c r="A17233" s="94" t="s">
        <v>6928</v>
      </c>
      <c r="B17233" t="s">
        <v>42827</v>
      </c>
      <c r="C17233" t="s">
        <v>243</v>
      </c>
      <c r="D17233">
        <v>161.69999999999999</v>
      </c>
      <c r="E17233" t="s">
        <v>30879</v>
      </c>
    </row>
    <row r="17234" spans="1:5" hidden="1" x14ac:dyDescent="0.2">
      <c r="A17234" s="94" t="s">
        <v>24885</v>
      </c>
      <c r="B17234" t="s">
        <v>42824</v>
      </c>
      <c r="C17234" t="s">
        <v>243</v>
      </c>
      <c r="D17234">
        <v>275</v>
      </c>
      <c r="E17234" t="s">
        <v>30879</v>
      </c>
    </row>
    <row r="17235" spans="1:5" hidden="1" x14ac:dyDescent="0.2">
      <c r="A17235" s="94" t="s">
        <v>24886</v>
      </c>
      <c r="B17235" t="s">
        <v>24887</v>
      </c>
      <c r="C17235" t="s">
        <v>243</v>
      </c>
      <c r="D17235">
        <v>225.5</v>
      </c>
      <c r="E17235" t="s">
        <v>30879</v>
      </c>
    </row>
    <row r="17236" spans="1:5" hidden="1" x14ac:dyDescent="0.2">
      <c r="A17236" s="94" t="s">
        <v>24888</v>
      </c>
      <c r="B17236" t="s">
        <v>24889</v>
      </c>
      <c r="C17236" t="s">
        <v>243</v>
      </c>
      <c r="D17236">
        <v>95.7</v>
      </c>
      <c r="E17236" t="s">
        <v>30879</v>
      </c>
    </row>
    <row r="17237" spans="1:5" hidden="1" x14ac:dyDescent="0.2">
      <c r="A17237" s="94" t="s">
        <v>5418</v>
      </c>
      <c r="B17237" t="s">
        <v>5419</v>
      </c>
      <c r="C17237" t="s">
        <v>243</v>
      </c>
      <c r="D17237">
        <v>135.13</v>
      </c>
      <c r="E17237" t="s">
        <v>30879</v>
      </c>
    </row>
    <row r="17238" spans="1:5" hidden="1" x14ac:dyDescent="0.2">
      <c r="A17238" s="94" t="s">
        <v>42828</v>
      </c>
      <c r="B17238" t="s">
        <v>42829</v>
      </c>
      <c r="C17238" t="s">
        <v>243</v>
      </c>
      <c r="D17238">
        <v>456.36</v>
      </c>
      <c r="E17238" t="s">
        <v>30879</v>
      </c>
    </row>
    <row r="17239" spans="1:5" hidden="1" x14ac:dyDescent="0.2">
      <c r="A17239" s="94" t="s">
        <v>24890</v>
      </c>
      <c r="B17239" t="s">
        <v>24891</v>
      </c>
      <c r="C17239" t="s">
        <v>243</v>
      </c>
      <c r="D17239">
        <v>389.61</v>
      </c>
      <c r="E17239" t="s">
        <v>30879</v>
      </c>
    </row>
    <row r="17240" spans="1:5" hidden="1" x14ac:dyDescent="0.2">
      <c r="A17240" s="94" t="s">
        <v>42830</v>
      </c>
      <c r="B17240" t="s">
        <v>42831</v>
      </c>
      <c r="C17240" t="s">
        <v>243</v>
      </c>
      <c r="D17240">
        <v>405.19</v>
      </c>
      <c r="E17240" t="s">
        <v>30879</v>
      </c>
    </row>
    <row r="17241" spans="1:5" hidden="1" x14ac:dyDescent="0.2">
      <c r="A17241" s="94" t="s">
        <v>6929</v>
      </c>
      <c r="B17241" t="s">
        <v>24892</v>
      </c>
      <c r="C17241" t="s">
        <v>243</v>
      </c>
      <c r="D17241">
        <v>98.25</v>
      </c>
      <c r="E17241" t="s">
        <v>30879</v>
      </c>
    </row>
    <row r="17242" spans="1:5" hidden="1" x14ac:dyDescent="0.2">
      <c r="A17242" s="94" t="s">
        <v>6930</v>
      </c>
      <c r="B17242" t="s">
        <v>24893</v>
      </c>
      <c r="C17242" t="s">
        <v>243</v>
      </c>
      <c r="D17242">
        <v>71.459999999999994</v>
      </c>
      <c r="E17242" t="s">
        <v>30879</v>
      </c>
    </row>
    <row r="17243" spans="1:5" hidden="1" x14ac:dyDescent="0.2">
      <c r="A17243" s="94" t="s">
        <v>6931</v>
      </c>
      <c r="B17243" t="s">
        <v>13419</v>
      </c>
      <c r="C17243" t="s">
        <v>243</v>
      </c>
      <c r="D17243">
        <v>107.18</v>
      </c>
      <c r="E17243" t="s">
        <v>30879</v>
      </c>
    </row>
    <row r="17244" spans="1:5" hidden="1" x14ac:dyDescent="0.2">
      <c r="A17244" s="94" t="s">
        <v>6932</v>
      </c>
      <c r="B17244" t="s">
        <v>6933</v>
      </c>
      <c r="C17244" t="s">
        <v>243</v>
      </c>
      <c r="D17244">
        <v>125.05</v>
      </c>
      <c r="E17244" t="s">
        <v>30879</v>
      </c>
    </row>
    <row r="17245" spans="1:5" hidden="1" x14ac:dyDescent="0.2">
      <c r="A17245" s="94" t="s">
        <v>24894</v>
      </c>
      <c r="B17245" t="s">
        <v>24895</v>
      </c>
      <c r="C17245" t="s">
        <v>243</v>
      </c>
      <c r="D17245">
        <v>81.95</v>
      </c>
      <c r="E17245" t="s">
        <v>30879</v>
      </c>
    </row>
    <row r="17246" spans="1:5" hidden="1" x14ac:dyDescent="0.2">
      <c r="A17246" s="94" t="s">
        <v>42815</v>
      </c>
      <c r="B17246" t="s">
        <v>42816</v>
      </c>
      <c r="C17246" t="s">
        <v>1195</v>
      </c>
      <c r="D17246">
        <v>47.22</v>
      </c>
      <c r="E17246" t="s">
        <v>30879</v>
      </c>
    </row>
    <row r="17247" spans="1:5" hidden="1" x14ac:dyDescent="0.2">
      <c r="A17247" s="94" t="s">
        <v>42817</v>
      </c>
      <c r="B17247" t="s">
        <v>42818</v>
      </c>
      <c r="C17247" t="s">
        <v>1195</v>
      </c>
      <c r="D17247">
        <v>61.34</v>
      </c>
      <c r="E17247" t="s">
        <v>30879</v>
      </c>
    </row>
    <row r="17248" spans="1:5" hidden="1" x14ac:dyDescent="0.2">
      <c r="A17248" s="94" t="s">
        <v>42819</v>
      </c>
      <c r="B17248" t="s">
        <v>42820</v>
      </c>
      <c r="C17248" t="s">
        <v>1195</v>
      </c>
      <c r="D17248">
        <v>54.28</v>
      </c>
      <c r="E17248" t="s">
        <v>30879</v>
      </c>
    </row>
    <row r="17249" spans="1:5" hidden="1" x14ac:dyDescent="0.2">
      <c r="A17249" s="94" t="s">
        <v>24896</v>
      </c>
      <c r="B17249" t="s">
        <v>24897</v>
      </c>
      <c r="C17249" t="s">
        <v>243</v>
      </c>
      <c r="D17249">
        <v>305.36</v>
      </c>
      <c r="E17249" t="s">
        <v>30879</v>
      </c>
    </row>
    <row r="17250" spans="1:5" hidden="1" x14ac:dyDescent="0.2">
      <c r="A17250" s="94" t="s">
        <v>24898</v>
      </c>
      <c r="B17250" t="s">
        <v>24899</v>
      </c>
      <c r="C17250" t="s">
        <v>243</v>
      </c>
      <c r="D17250">
        <v>196.38</v>
      </c>
      <c r="E17250" t="s">
        <v>30879</v>
      </c>
    </row>
    <row r="17251" spans="1:5" hidden="1" x14ac:dyDescent="0.2">
      <c r="A17251" s="94" t="s">
        <v>2352</v>
      </c>
      <c r="B17251" t="s">
        <v>2353</v>
      </c>
      <c r="C17251" t="s">
        <v>243</v>
      </c>
      <c r="D17251">
        <v>267.3</v>
      </c>
      <c r="E17251" t="s">
        <v>30879</v>
      </c>
    </row>
    <row r="17252" spans="1:5" hidden="1" x14ac:dyDescent="0.2">
      <c r="A17252" s="94" t="s">
        <v>42832</v>
      </c>
      <c r="B17252" t="s">
        <v>42833</v>
      </c>
      <c r="C17252" t="s">
        <v>243</v>
      </c>
      <c r="D17252">
        <v>559.73</v>
      </c>
      <c r="E17252" t="s">
        <v>30879</v>
      </c>
    </row>
    <row r="17253" spans="1:5" hidden="1" x14ac:dyDescent="0.2">
      <c r="A17253" s="94" t="s">
        <v>6934</v>
      </c>
      <c r="B17253" t="s">
        <v>6935</v>
      </c>
      <c r="C17253" t="s">
        <v>243</v>
      </c>
      <c r="D17253">
        <v>387.2</v>
      </c>
      <c r="E17253" t="s">
        <v>30879</v>
      </c>
    </row>
    <row r="17254" spans="1:5" hidden="1" x14ac:dyDescent="0.2">
      <c r="A17254" s="94" t="s">
        <v>3225</v>
      </c>
      <c r="B17254" t="s">
        <v>3226</v>
      </c>
      <c r="C17254" t="s">
        <v>243</v>
      </c>
      <c r="D17254">
        <v>523.66999999999996</v>
      </c>
      <c r="E17254" t="s">
        <v>30879</v>
      </c>
    </row>
    <row r="17255" spans="1:5" hidden="1" x14ac:dyDescent="0.2">
      <c r="A17255" s="94" t="s">
        <v>1978</v>
      </c>
      <c r="B17255" t="s">
        <v>1979</v>
      </c>
      <c r="C17255" t="s">
        <v>243</v>
      </c>
      <c r="D17255">
        <v>376.2</v>
      </c>
      <c r="E17255" t="s">
        <v>30879</v>
      </c>
    </row>
    <row r="17256" spans="1:5" hidden="1" x14ac:dyDescent="0.2">
      <c r="A17256" s="94" t="s">
        <v>1975</v>
      </c>
      <c r="B17256" t="s">
        <v>1976</v>
      </c>
      <c r="C17256" t="s">
        <v>243</v>
      </c>
      <c r="D17256">
        <v>239.8</v>
      </c>
      <c r="E17256" t="s">
        <v>30879</v>
      </c>
    </row>
    <row r="17257" spans="1:5" hidden="1" x14ac:dyDescent="0.2">
      <c r="A17257" s="94" t="s">
        <v>1977</v>
      </c>
      <c r="B17257" t="s">
        <v>24900</v>
      </c>
      <c r="C17257" t="s">
        <v>243</v>
      </c>
      <c r="D17257">
        <v>346.5</v>
      </c>
      <c r="E17257" t="s">
        <v>30879</v>
      </c>
    </row>
    <row r="17258" spans="1:5" hidden="1" x14ac:dyDescent="0.2">
      <c r="A17258" s="94" t="s">
        <v>1980</v>
      </c>
      <c r="B17258" t="s">
        <v>1981</v>
      </c>
      <c r="C17258" t="s">
        <v>243</v>
      </c>
      <c r="D17258">
        <v>169.4</v>
      </c>
      <c r="E17258" t="s">
        <v>30879</v>
      </c>
    </row>
    <row r="17259" spans="1:5" hidden="1" x14ac:dyDescent="0.2">
      <c r="A17259" s="94" t="s">
        <v>13420</v>
      </c>
      <c r="B17259" t="s">
        <v>13421</v>
      </c>
      <c r="C17259" t="s">
        <v>243</v>
      </c>
      <c r="D17259">
        <v>483.08</v>
      </c>
      <c r="E17259" t="s">
        <v>30879</v>
      </c>
    </row>
    <row r="17260" spans="1:5" hidden="1" x14ac:dyDescent="0.2">
      <c r="A17260" s="94" t="s">
        <v>3227</v>
      </c>
      <c r="B17260" t="s">
        <v>3228</v>
      </c>
      <c r="C17260" t="s">
        <v>243</v>
      </c>
      <c r="D17260">
        <v>270.60000000000002</v>
      </c>
      <c r="E17260" t="s">
        <v>30879</v>
      </c>
    </row>
    <row r="17261" spans="1:5" hidden="1" x14ac:dyDescent="0.2">
      <c r="A17261" s="94" t="s">
        <v>3229</v>
      </c>
      <c r="B17261" t="s">
        <v>3230</v>
      </c>
      <c r="C17261" t="s">
        <v>243</v>
      </c>
      <c r="D17261">
        <v>228.8</v>
      </c>
      <c r="E17261" t="s">
        <v>30879</v>
      </c>
    </row>
    <row r="17262" spans="1:5" hidden="1" x14ac:dyDescent="0.2">
      <c r="A17262" s="94" t="s">
        <v>13422</v>
      </c>
      <c r="B17262" t="s">
        <v>13423</v>
      </c>
      <c r="C17262" t="s">
        <v>243</v>
      </c>
      <c r="D17262">
        <v>146.02000000000001</v>
      </c>
      <c r="E17262" t="s">
        <v>30879</v>
      </c>
    </row>
    <row r="17263" spans="1:5" hidden="1" x14ac:dyDescent="0.2">
      <c r="A17263" s="94" t="s">
        <v>3231</v>
      </c>
      <c r="B17263" t="s">
        <v>3232</v>
      </c>
      <c r="C17263" t="s">
        <v>243</v>
      </c>
      <c r="D17263">
        <v>344.3</v>
      </c>
      <c r="E17263" t="s">
        <v>30879</v>
      </c>
    </row>
    <row r="17264" spans="1:5" hidden="1" x14ac:dyDescent="0.2">
      <c r="A17264" s="94" t="s">
        <v>3233</v>
      </c>
      <c r="B17264" t="s">
        <v>3234</v>
      </c>
      <c r="C17264" t="s">
        <v>243</v>
      </c>
      <c r="D17264">
        <v>242</v>
      </c>
      <c r="E17264" t="s">
        <v>30879</v>
      </c>
    </row>
    <row r="17265" spans="1:5" hidden="1" x14ac:dyDescent="0.2">
      <c r="A17265" s="94" t="s">
        <v>3235</v>
      </c>
      <c r="B17265" t="s">
        <v>24901</v>
      </c>
      <c r="C17265" t="s">
        <v>243</v>
      </c>
      <c r="D17265">
        <v>361.9</v>
      </c>
      <c r="E17265" t="s">
        <v>30879</v>
      </c>
    </row>
    <row r="17266" spans="1:5" hidden="1" x14ac:dyDescent="0.2">
      <c r="A17266" s="94" t="s">
        <v>3236</v>
      </c>
      <c r="B17266" t="s">
        <v>3237</v>
      </c>
      <c r="C17266" t="s">
        <v>243</v>
      </c>
      <c r="D17266">
        <v>163.9</v>
      </c>
      <c r="E17266" t="s">
        <v>30879</v>
      </c>
    </row>
    <row r="17267" spans="1:5" hidden="1" x14ac:dyDescent="0.2">
      <c r="A17267" s="94" t="s">
        <v>13424</v>
      </c>
      <c r="B17267" t="s">
        <v>13425</v>
      </c>
      <c r="C17267" t="s">
        <v>243</v>
      </c>
      <c r="D17267">
        <v>788.02</v>
      </c>
      <c r="E17267" t="s">
        <v>30879</v>
      </c>
    </row>
    <row r="17268" spans="1:5" hidden="1" x14ac:dyDescent="0.2">
      <c r="A17268" s="94" t="s">
        <v>3238</v>
      </c>
      <c r="B17268" t="s">
        <v>3239</v>
      </c>
      <c r="C17268" t="s">
        <v>243</v>
      </c>
      <c r="D17268">
        <v>357.51</v>
      </c>
      <c r="E17268" t="s">
        <v>30879</v>
      </c>
    </row>
    <row r="17269" spans="1:5" hidden="1" x14ac:dyDescent="0.2">
      <c r="A17269" s="94" t="s">
        <v>3240</v>
      </c>
      <c r="B17269" t="s">
        <v>3241</v>
      </c>
      <c r="C17269" t="s">
        <v>243</v>
      </c>
      <c r="D17269">
        <v>369.6</v>
      </c>
      <c r="E17269" t="s">
        <v>30879</v>
      </c>
    </row>
    <row r="17270" spans="1:5" hidden="1" x14ac:dyDescent="0.2">
      <c r="A17270" s="94" t="s">
        <v>42834</v>
      </c>
      <c r="B17270" t="s">
        <v>42835</v>
      </c>
      <c r="C17270" t="s">
        <v>243</v>
      </c>
      <c r="D17270">
        <v>176</v>
      </c>
      <c r="E17270" t="s">
        <v>30879</v>
      </c>
    </row>
    <row r="17271" spans="1:5" hidden="1" x14ac:dyDescent="0.2">
      <c r="A17271" s="94" t="s">
        <v>5006</v>
      </c>
      <c r="B17271" t="s">
        <v>5007</v>
      </c>
      <c r="C17271" t="s">
        <v>243</v>
      </c>
      <c r="D17271">
        <v>191.4</v>
      </c>
      <c r="E17271" t="s">
        <v>30879</v>
      </c>
    </row>
    <row r="17272" spans="1:5" hidden="1" x14ac:dyDescent="0.2">
      <c r="A17272" s="94" t="s">
        <v>5008</v>
      </c>
      <c r="B17272" t="s">
        <v>5009</v>
      </c>
      <c r="C17272" t="s">
        <v>243</v>
      </c>
      <c r="D17272">
        <v>177.1</v>
      </c>
      <c r="E17272" t="s">
        <v>30879</v>
      </c>
    </row>
    <row r="17273" spans="1:5" hidden="1" x14ac:dyDescent="0.2">
      <c r="A17273" s="94" t="s">
        <v>5010</v>
      </c>
      <c r="B17273" t="s">
        <v>5011</v>
      </c>
      <c r="C17273" t="s">
        <v>243</v>
      </c>
      <c r="D17273">
        <v>304.04000000000002</v>
      </c>
      <c r="E17273" t="s">
        <v>30879</v>
      </c>
    </row>
    <row r="17274" spans="1:5" hidden="1" x14ac:dyDescent="0.2">
      <c r="A17274" s="94" t="s">
        <v>13426</v>
      </c>
      <c r="B17274" t="s">
        <v>42838</v>
      </c>
      <c r="C17274" t="s">
        <v>243</v>
      </c>
      <c r="D17274">
        <v>240.9</v>
      </c>
      <c r="E17274" t="s">
        <v>30879</v>
      </c>
    </row>
    <row r="17275" spans="1:5" hidden="1" x14ac:dyDescent="0.2">
      <c r="A17275" s="94" t="s">
        <v>13427</v>
      </c>
      <c r="B17275" t="s">
        <v>13428</v>
      </c>
      <c r="C17275" t="s">
        <v>243</v>
      </c>
      <c r="D17275">
        <v>202.4</v>
      </c>
      <c r="E17275" t="s">
        <v>30879</v>
      </c>
    </row>
    <row r="17276" spans="1:5" hidden="1" x14ac:dyDescent="0.2">
      <c r="A17276" s="94" t="s">
        <v>5012</v>
      </c>
      <c r="B17276" t="s">
        <v>5013</v>
      </c>
      <c r="C17276" t="s">
        <v>243</v>
      </c>
      <c r="D17276">
        <v>162.80000000000001</v>
      </c>
      <c r="E17276" t="s">
        <v>30879</v>
      </c>
    </row>
    <row r="17277" spans="1:5" hidden="1" x14ac:dyDescent="0.2">
      <c r="A17277" s="94" t="s">
        <v>13429</v>
      </c>
      <c r="B17277" t="s">
        <v>13430</v>
      </c>
      <c r="C17277" t="s">
        <v>243</v>
      </c>
      <c r="D17277">
        <v>321.2</v>
      </c>
      <c r="E17277" t="s">
        <v>30879</v>
      </c>
    </row>
    <row r="17278" spans="1:5" hidden="1" x14ac:dyDescent="0.2">
      <c r="A17278" s="94" t="s">
        <v>42568</v>
      </c>
      <c r="B17278" t="s">
        <v>42569</v>
      </c>
      <c r="C17278" t="s">
        <v>243</v>
      </c>
      <c r="D17278">
        <v>170.59</v>
      </c>
      <c r="E17278" t="s">
        <v>30879</v>
      </c>
    </row>
    <row r="17279" spans="1:5" hidden="1" x14ac:dyDescent="0.2">
      <c r="A17279" s="94" t="s">
        <v>42570</v>
      </c>
      <c r="B17279" t="s">
        <v>42571</v>
      </c>
      <c r="C17279" t="s">
        <v>243</v>
      </c>
      <c r="D17279">
        <v>135.29</v>
      </c>
      <c r="E17279" t="s">
        <v>30879</v>
      </c>
    </row>
    <row r="17280" spans="1:5" hidden="1" x14ac:dyDescent="0.2">
      <c r="A17280" s="94" t="s">
        <v>1988</v>
      </c>
      <c r="B17280" t="s">
        <v>2534</v>
      </c>
      <c r="C17280" t="s">
        <v>243</v>
      </c>
      <c r="D17280">
        <v>250.8</v>
      </c>
      <c r="E17280" t="s">
        <v>30879</v>
      </c>
    </row>
    <row r="17281" spans="1:5" hidden="1" x14ac:dyDescent="0.2">
      <c r="A17281" s="94" t="s">
        <v>42841</v>
      </c>
      <c r="B17281" t="s">
        <v>42842</v>
      </c>
      <c r="C17281" t="s">
        <v>243</v>
      </c>
      <c r="D17281">
        <v>630.22</v>
      </c>
      <c r="E17281" t="s">
        <v>30879</v>
      </c>
    </row>
    <row r="17282" spans="1:5" hidden="1" x14ac:dyDescent="0.2">
      <c r="A17282" s="94" t="s">
        <v>13431</v>
      </c>
      <c r="B17282" t="s">
        <v>13432</v>
      </c>
      <c r="C17282" t="s">
        <v>243</v>
      </c>
      <c r="D17282">
        <v>357.47</v>
      </c>
      <c r="E17282" t="s">
        <v>30879</v>
      </c>
    </row>
    <row r="17283" spans="1:5" hidden="1" x14ac:dyDescent="0.2">
      <c r="A17283" s="94" t="s">
        <v>42846</v>
      </c>
      <c r="B17283" t="s">
        <v>42847</v>
      </c>
      <c r="C17283" t="s">
        <v>243</v>
      </c>
      <c r="D17283">
        <v>564.52</v>
      </c>
      <c r="E17283" t="s">
        <v>30879</v>
      </c>
    </row>
    <row r="17284" spans="1:5" hidden="1" x14ac:dyDescent="0.2">
      <c r="A17284" s="94" t="s">
        <v>6936</v>
      </c>
      <c r="B17284" t="s">
        <v>6937</v>
      </c>
      <c r="C17284" t="s">
        <v>243</v>
      </c>
      <c r="D17284">
        <v>389.4</v>
      </c>
      <c r="E17284" t="s">
        <v>30879</v>
      </c>
    </row>
    <row r="17285" spans="1:5" hidden="1" x14ac:dyDescent="0.2">
      <c r="A17285" s="94" t="s">
        <v>42843</v>
      </c>
      <c r="B17285" t="s">
        <v>42844</v>
      </c>
      <c r="C17285" t="s">
        <v>243</v>
      </c>
      <c r="D17285">
        <v>472.61</v>
      </c>
      <c r="E17285" t="s">
        <v>30879</v>
      </c>
    </row>
    <row r="17286" spans="1:5" hidden="1" x14ac:dyDescent="0.2">
      <c r="A17286" s="94" t="s">
        <v>6938</v>
      </c>
      <c r="B17286" t="s">
        <v>6939</v>
      </c>
      <c r="C17286" t="s">
        <v>243</v>
      </c>
      <c r="D17286">
        <v>151.80000000000001</v>
      </c>
      <c r="E17286" t="s">
        <v>30879</v>
      </c>
    </row>
    <row r="17287" spans="1:5" hidden="1" x14ac:dyDescent="0.2">
      <c r="A17287" s="94" t="s">
        <v>42850</v>
      </c>
      <c r="B17287" t="s">
        <v>42851</v>
      </c>
      <c r="C17287" t="s">
        <v>243</v>
      </c>
      <c r="D17287">
        <v>294.81</v>
      </c>
      <c r="E17287" t="s">
        <v>30879</v>
      </c>
    </row>
    <row r="17288" spans="1:5" hidden="1" x14ac:dyDescent="0.2">
      <c r="A17288" s="94" t="s">
        <v>6940</v>
      </c>
      <c r="B17288" t="s">
        <v>6941</v>
      </c>
      <c r="C17288" t="s">
        <v>243</v>
      </c>
      <c r="D17288">
        <v>367.4</v>
      </c>
      <c r="E17288" t="s">
        <v>30879</v>
      </c>
    </row>
    <row r="17289" spans="1:5" hidden="1" x14ac:dyDescent="0.2">
      <c r="A17289" s="94" t="s">
        <v>2535</v>
      </c>
      <c r="B17289" t="s">
        <v>6942</v>
      </c>
      <c r="C17289" t="s">
        <v>243</v>
      </c>
      <c r="D17289">
        <v>291.5</v>
      </c>
      <c r="E17289" t="s">
        <v>30879</v>
      </c>
    </row>
    <row r="17290" spans="1:5" hidden="1" x14ac:dyDescent="0.2">
      <c r="A17290" s="94" t="s">
        <v>13433</v>
      </c>
      <c r="B17290" t="s">
        <v>42845</v>
      </c>
      <c r="C17290" t="s">
        <v>243</v>
      </c>
      <c r="D17290">
        <v>513.51</v>
      </c>
      <c r="E17290" t="s">
        <v>30879</v>
      </c>
    </row>
    <row r="17291" spans="1:5" hidden="1" x14ac:dyDescent="0.2">
      <c r="A17291" s="94" t="s">
        <v>42848</v>
      </c>
      <c r="B17291" t="s">
        <v>42849</v>
      </c>
      <c r="C17291" t="s">
        <v>243</v>
      </c>
      <c r="D17291">
        <v>549.02</v>
      </c>
      <c r="E17291" t="s">
        <v>30879</v>
      </c>
    </row>
    <row r="17292" spans="1:5" hidden="1" x14ac:dyDescent="0.2">
      <c r="A17292" s="94" t="s">
        <v>24902</v>
      </c>
      <c r="B17292" t="s">
        <v>24903</v>
      </c>
      <c r="C17292" t="s">
        <v>243</v>
      </c>
      <c r="D17292">
        <v>238.68</v>
      </c>
      <c r="E17292" t="s">
        <v>30879</v>
      </c>
    </row>
    <row r="17293" spans="1:5" hidden="1" x14ac:dyDescent="0.2">
      <c r="A17293" s="94" t="s">
        <v>6943</v>
      </c>
      <c r="B17293" t="s">
        <v>24904</v>
      </c>
      <c r="C17293" t="s">
        <v>243</v>
      </c>
      <c r="D17293">
        <v>317.89999999999998</v>
      </c>
      <c r="E17293" t="s">
        <v>30879</v>
      </c>
    </row>
    <row r="17294" spans="1:5" hidden="1" x14ac:dyDescent="0.2">
      <c r="A17294" s="94" t="s">
        <v>42860</v>
      </c>
      <c r="B17294" t="s">
        <v>42861</v>
      </c>
      <c r="C17294" t="s">
        <v>243</v>
      </c>
      <c r="D17294">
        <v>103.49</v>
      </c>
      <c r="E17294" t="s">
        <v>30879</v>
      </c>
    </row>
    <row r="17295" spans="1:5" hidden="1" x14ac:dyDescent="0.2">
      <c r="A17295" s="94" t="s">
        <v>42858</v>
      </c>
      <c r="B17295" t="s">
        <v>42859</v>
      </c>
      <c r="C17295" t="s">
        <v>243</v>
      </c>
      <c r="D17295">
        <v>438.04</v>
      </c>
      <c r="E17295" t="s">
        <v>30879</v>
      </c>
    </row>
    <row r="17296" spans="1:5" hidden="1" x14ac:dyDescent="0.2">
      <c r="A17296" s="94" t="s">
        <v>24905</v>
      </c>
      <c r="B17296" t="s">
        <v>24906</v>
      </c>
      <c r="C17296" t="s">
        <v>243</v>
      </c>
      <c r="D17296">
        <v>125.4</v>
      </c>
      <c r="E17296" t="s">
        <v>30879</v>
      </c>
    </row>
    <row r="17297" spans="1:5" hidden="1" x14ac:dyDescent="0.2">
      <c r="A17297" s="94" t="s">
        <v>24907</v>
      </c>
      <c r="B17297" t="s">
        <v>24908</v>
      </c>
      <c r="C17297" t="s">
        <v>243</v>
      </c>
      <c r="D17297">
        <v>148.86000000000001</v>
      </c>
      <c r="E17297" t="s">
        <v>30879</v>
      </c>
    </row>
    <row r="17298" spans="1:5" hidden="1" x14ac:dyDescent="0.2">
      <c r="A17298" s="94" t="s">
        <v>24909</v>
      </c>
      <c r="B17298" t="s">
        <v>24910</v>
      </c>
      <c r="C17298" t="s">
        <v>243</v>
      </c>
      <c r="D17298">
        <v>138.06</v>
      </c>
      <c r="E17298" t="s">
        <v>30879</v>
      </c>
    </row>
    <row r="17299" spans="1:5" hidden="1" x14ac:dyDescent="0.2">
      <c r="A17299" s="94" t="s">
        <v>24911</v>
      </c>
      <c r="B17299" t="s">
        <v>24912</v>
      </c>
      <c r="C17299" t="s">
        <v>243</v>
      </c>
      <c r="D17299">
        <v>215.6</v>
      </c>
      <c r="E17299" t="s">
        <v>30879</v>
      </c>
    </row>
    <row r="17300" spans="1:5" hidden="1" x14ac:dyDescent="0.2">
      <c r="A17300" s="94" t="s">
        <v>24913</v>
      </c>
      <c r="B17300" t="s">
        <v>24914</v>
      </c>
      <c r="C17300" t="s">
        <v>243</v>
      </c>
      <c r="D17300">
        <v>138.06</v>
      </c>
      <c r="E17300" t="s">
        <v>30879</v>
      </c>
    </row>
    <row r="17301" spans="1:5" hidden="1" x14ac:dyDescent="0.2">
      <c r="A17301" s="94" t="s">
        <v>24915</v>
      </c>
      <c r="B17301" t="s">
        <v>24916</v>
      </c>
      <c r="C17301" t="s">
        <v>243</v>
      </c>
      <c r="D17301">
        <v>138.06</v>
      </c>
      <c r="E17301" t="s">
        <v>30879</v>
      </c>
    </row>
    <row r="17302" spans="1:5" hidden="1" x14ac:dyDescent="0.2">
      <c r="A17302" s="94" t="s">
        <v>42856</v>
      </c>
      <c r="B17302" t="s">
        <v>42857</v>
      </c>
      <c r="C17302" t="s">
        <v>243</v>
      </c>
      <c r="D17302">
        <v>34.19</v>
      </c>
      <c r="E17302" t="s">
        <v>30879</v>
      </c>
    </row>
    <row r="17303" spans="1:5" hidden="1" x14ac:dyDescent="0.2">
      <c r="A17303" s="94" t="s">
        <v>24917</v>
      </c>
      <c r="B17303" t="s">
        <v>24918</v>
      </c>
      <c r="C17303" t="s">
        <v>243</v>
      </c>
      <c r="D17303">
        <v>252.72</v>
      </c>
      <c r="E17303" t="s">
        <v>30879</v>
      </c>
    </row>
    <row r="17304" spans="1:5" hidden="1" x14ac:dyDescent="0.2">
      <c r="A17304" s="94" t="s">
        <v>24919</v>
      </c>
      <c r="B17304" t="s">
        <v>24920</v>
      </c>
      <c r="C17304" t="s">
        <v>243</v>
      </c>
      <c r="D17304">
        <v>244.53</v>
      </c>
      <c r="E17304" t="s">
        <v>30879</v>
      </c>
    </row>
    <row r="17305" spans="1:5" hidden="1" x14ac:dyDescent="0.2">
      <c r="A17305" s="94" t="s">
        <v>24921</v>
      </c>
      <c r="B17305" t="s">
        <v>24922</v>
      </c>
      <c r="C17305" t="s">
        <v>243</v>
      </c>
      <c r="D17305">
        <v>345.15</v>
      </c>
      <c r="E17305" t="s">
        <v>30879</v>
      </c>
    </row>
    <row r="17306" spans="1:5" hidden="1" x14ac:dyDescent="0.2">
      <c r="A17306" s="94" t="s">
        <v>6228</v>
      </c>
      <c r="B17306" t="s">
        <v>6229</v>
      </c>
      <c r="C17306" t="s">
        <v>243</v>
      </c>
      <c r="D17306">
        <v>122.11</v>
      </c>
      <c r="E17306" t="s">
        <v>30879</v>
      </c>
    </row>
    <row r="17307" spans="1:5" hidden="1" x14ac:dyDescent="0.2">
      <c r="A17307" s="94" t="s">
        <v>42803</v>
      </c>
      <c r="B17307" t="s">
        <v>42804</v>
      </c>
      <c r="C17307" t="s">
        <v>243</v>
      </c>
      <c r="D17307">
        <v>133.85</v>
      </c>
      <c r="E17307" t="s">
        <v>30879</v>
      </c>
    </row>
    <row r="17308" spans="1:5" hidden="1" x14ac:dyDescent="0.2">
      <c r="A17308" s="94" t="s">
        <v>2354</v>
      </c>
      <c r="B17308" t="s">
        <v>2355</v>
      </c>
      <c r="C17308" t="s">
        <v>243</v>
      </c>
      <c r="D17308">
        <v>176</v>
      </c>
      <c r="E17308" t="s">
        <v>30879</v>
      </c>
    </row>
    <row r="17309" spans="1:5" hidden="1" x14ac:dyDescent="0.2">
      <c r="A17309" s="94" t="s">
        <v>24923</v>
      </c>
      <c r="B17309" t="s">
        <v>24924</v>
      </c>
      <c r="C17309" t="s">
        <v>243</v>
      </c>
      <c r="D17309">
        <v>596.70000000000005</v>
      </c>
      <c r="E17309" t="s">
        <v>30879</v>
      </c>
    </row>
    <row r="17310" spans="1:5" hidden="1" x14ac:dyDescent="0.2">
      <c r="A17310" s="94" t="s">
        <v>42836</v>
      </c>
      <c r="B17310" t="s">
        <v>42837</v>
      </c>
      <c r="C17310" t="s">
        <v>243</v>
      </c>
      <c r="D17310">
        <v>192.03</v>
      </c>
      <c r="E17310" t="s">
        <v>30879</v>
      </c>
    </row>
    <row r="17311" spans="1:5" hidden="1" x14ac:dyDescent="0.2">
      <c r="A17311" s="94" t="s">
        <v>6944</v>
      </c>
      <c r="B17311" t="s">
        <v>6945</v>
      </c>
      <c r="C17311" t="s">
        <v>243</v>
      </c>
      <c r="D17311">
        <v>133.1</v>
      </c>
      <c r="E17311" t="s">
        <v>30879</v>
      </c>
    </row>
    <row r="17312" spans="1:5" hidden="1" x14ac:dyDescent="0.2">
      <c r="A17312" s="94" t="s">
        <v>42864</v>
      </c>
      <c r="B17312" t="s">
        <v>42865</v>
      </c>
      <c r="C17312" t="s">
        <v>243</v>
      </c>
      <c r="D17312">
        <v>810.31</v>
      </c>
      <c r="E17312" t="s">
        <v>30879</v>
      </c>
    </row>
    <row r="17313" spans="1:5" hidden="1" x14ac:dyDescent="0.2">
      <c r="A17313" s="94" t="s">
        <v>13434</v>
      </c>
      <c r="B17313" t="s">
        <v>13435</v>
      </c>
      <c r="C17313" t="s">
        <v>243</v>
      </c>
      <c r="D17313">
        <v>188.1</v>
      </c>
      <c r="E17313" t="s">
        <v>30879</v>
      </c>
    </row>
    <row r="17314" spans="1:5" hidden="1" x14ac:dyDescent="0.2">
      <c r="A17314" s="94" t="s">
        <v>42805</v>
      </c>
      <c r="B17314" t="s">
        <v>42806</v>
      </c>
      <c r="C17314" t="s">
        <v>243</v>
      </c>
      <c r="D17314">
        <v>40.299999999999997</v>
      </c>
      <c r="E17314" t="s">
        <v>30879</v>
      </c>
    </row>
    <row r="17315" spans="1:5" hidden="1" x14ac:dyDescent="0.2">
      <c r="A17315" s="94" t="s">
        <v>42807</v>
      </c>
      <c r="B17315" t="s">
        <v>42808</v>
      </c>
      <c r="C17315" t="s">
        <v>243</v>
      </c>
      <c r="D17315">
        <v>40.299999999999997</v>
      </c>
      <c r="E17315" t="s">
        <v>30879</v>
      </c>
    </row>
    <row r="17316" spans="1:5" hidden="1" x14ac:dyDescent="0.2">
      <c r="A17316" s="94" t="s">
        <v>42822</v>
      </c>
      <c r="B17316" t="s">
        <v>42823</v>
      </c>
      <c r="C17316" t="s">
        <v>243</v>
      </c>
      <c r="D17316">
        <v>55.39</v>
      </c>
      <c r="E17316" t="s">
        <v>30879</v>
      </c>
    </row>
    <row r="17317" spans="1:5" hidden="1" x14ac:dyDescent="0.2">
      <c r="A17317" s="94" t="s">
        <v>42852</v>
      </c>
      <c r="B17317" t="s">
        <v>42853</v>
      </c>
      <c r="C17317" t="s">
        <v>243</v>
      </c>
      <c r="D17317">
        <v>17.100000000000001</v>
      </c>
      <c r="E17317" t="s">
        <v>30879</v>
      </c>
    </row>
    <row r="17318" spans="1:5" hidden="1" x14ac:dyDescent="0.2">
      <c r="A17318" s="94" t="s">
        <v>42862</v>
      </c>
      <c r="B17318" t="s">
        <v>42863</v>
      </c>
      <c r="C17318" t="s">
        <v>243</v>
      </c>
      <c r="D17318">
        <v>202.71</v>
      </c>
      <c r="E17318" t="s">
        <v>30879</v>
      </c>
    </row>
    <row r="17319" spans="1:5" hidden="1" x14ac:dyDescent="0.2">
      <c r="A17319" s="94" t="s">
        <v>6946</v>
      </c>
      <c r="B17319" t="s">
        <v>6947</v>
      </c>
      <c r="C17319" t="s">
        <v>243</v>
      </c>
      <c r="D17319">
        <v>136.4</v>
      </c>
      <c r="E17319" t="s">
        <v>30879</v>
      </c>
    </row>
    <row r="17320" spans="1:5" hidden="1" x14ac:dyDescent="0.2">
      <c r="A17320" s="94" t="s">
        <v>1970</v>
      </c>
      <c r="B17320" t="s">
        <v>1971</v>
      </c>
      <c r="C17320" t="s">
        <v>243</v>
      </c>
      <c r="D17320">
        <v>86.9</v>
      </c>
      <c r="E17320" t="s">
        <v>30879</v>
      </c>
    </row>
    <row r="17321" spans="1:5" hidden="1" x14ac:dyDescent="0.2">
      <c r="A17321" s="94" t="s">
        <v>6948</v>
      </c>
      <c r="B17321" t="s">
        <v>42839</v>
      </c>
      <c r="C17321" t="s">
        <v>243</v>
      </c>
      <c r="D17321">
        <v>124.3</v>
      </c>
      <c r="E17321" t="s">
        <v>30879</v>
      </c>
    </row>
    <row r="17322" spans="1:5" hidden="1" x14ac:dyDescent="0.2">
      <c r="A17322" s="94" t="s">
        <v>6949</v>
      </c>
      <c r="B17322" t="s">
        <v>42840</v>
      </c>
      <c r="C17322" t="s">
        <v>243</v>
      </c>
      <c r="D17322">
        <v>141.9</v>
      </c>
      <c r="E17322" t="s">
        <v>30879</v>
      </c>
    </row>
    <row r="17323" spans="1:5" hidden="1" x14ac:dyDescent="0.2">
      <c r="A17323" s="94" t="s">
        <v>6230</v>
      </c>
      <c r="B17323" t="s">
        <v>6231</v>
      </c>
      <c r="C17323" t="s">
        <v>243</v>
      </c>
      <c r="D17323">
        <v>383.23</v>
      </c>
      <c r="E17323" t="s">
        <v>30879</v>
      </c>
    </row>
    <row r="17324" spans="1:5" hidden="1" x14ac:dyDescent="0.2">
      <c r="A17324" s="94" t="s">
        <v>42801</v>
      </c>
      <c r="B17324" t="s">
        <v>42802</v>
      </c>
      <c r="C17324" t="s">
        <v>243</v>
      </c>
      <c r="D17324">
        <v>79.040000000000006</v>
      </c>
      <c r="E17324" t="s">
        <v>30879</v>
      </c>
    </row>
    <row r="17325" spans="1:5" hidden="1" x14ac:dyDescent="0.2">
      <c r="A17325" s="94" t="s">
        <v>42868</v>
      </c>
      <c r="B17325" t="s">
        <v>42869</v>
      </c>
      <c r="C17325" t="s">
        <v>243</v>
      </c>
      <c r="D17325">
        <v>700.86</v>
      </c>
      <c r="E17325" t="s">
        <v>30879</v>
      </c>
    </row>
    <row r="17326" spans="1:5" hidden="1" x14ac:dyDescent="0.2">
      <c r="A17326" s="94" t="s">
        <v>42866</v>
      </c>
      <c r="B17326" t="s">
        <v>42867</v>
      </c>
      <c r="C17326" t="s">
        <v>243</v>
      </c>
      <c r="D17326">
        <v>882.24</v>
      </c>
      <c r="E17326" t="s">
        <v>30879</v>
      </c>
    </row>
    <row r="17327" spans="1:5" hidden="1" x14ac:dyDescent="0.2">
      <c r="A17327" s="94" t="s">
        <v>24925</v>
      </c>
      <c r="B17327" t="s">
        <v>24926</v>
      </c>
      <c r="C17327" t="s">
        <v>243</v>
      </c>
      <c r="D17327">
        <v>157.94999999999999</v>
      </c>
      <c r="E17327" t="s">
        <v>30879</v>
      </c>
    </row>
    <row r="17328" spans="1:5" hidden="1" x14ac:dyDescent="0.2">
      <c r="A17328" s="94" t="s">
        <v>24927</v>
      </c>
      <c r="B17328" t="s">
        <v>24928</v>
      </c>
      <c r="C17328" t="s">
        <v>243</v>
      </c>
      <c r="D17328">
        <v>138.6</v>
      </c>
      <c r="E17328" t="s">
        <v>30879</v>
      </c>
    </row>
    <row r="17329" spans="1:5" hidden="1" x14ac:dyDescent="0.2">
      <c r="A17329" s="94" t="s">
        <v>24929</v>
      </c>
      <c r="B17329" t="s">
        <v>24930</v>
      </c>
      <c r="C17329" t="s">
        <v>243</v>
      </c>
      <c r="D17329">
        <v>148.59</v>
      </c>
      <c r="E17329" t="s">
        <v>30879</v>
      </c>
    </row>
    <row r="17330" spans="1:5" hidden="1" x14ac:dyDescent="0.2">
      <c r="A17330" s="94" t="s">
        <v>24931</v>
      </c>
      <c r="B17330" t="s">
        <v>24932</v>
      </c>
      <c r="C17330" t="s">
        <v>243</v>
      </c>
      <c r="D17330">
        <v>148.59</v>
      </c>
      <c r="E17330" t="s">
        <v>30879</v>
      </c>
    </row>
    <row r="17331" spans="1:5" hidden="1" x14ac:dyDescent="0.2">
      <c r="A17331" s="94" t="s">
        <v>24933</v>
      </c>
      <c r="B17331" t="s">
        <v>24934</v>
      </c>
      <c r="C17331" t="s">
        <v>243</v>
      </c>
      <c r="D17331">
        <v>566.15</v>
      </c>
      <c r="E17331" t="s">
        <v>30879</v>
      </c>
    </row>
    <row r="17332" spans="1:5" hidden="1" x14ac:dyDescent="0.2">
      <c r="A17332" s="94" t="s">
        <v>6950</v>
      </c>
      <c r="B17332" t="s">
        <v>6951</v>
      </c>
      <c r="C17332" t="s">
        <v>243</v>
      </c>
      <c r="D17332">
        <v>134.19999999999999</v>
      </c>
      <c r="E17332" t="s">
        <v>30879</v>
      </c>
    </row>
    <row r="17333" spans="1:5" hidden="1" x14ac:dyDescent="0.2">
      <c r="A17333" s="94" t="s">
        <v>24935</v>
      </c>
      <c r="B17333" t="s">
        <v>24936</v>
      </c>
      <c r="C17333" t="s">
        <v>243</v>
      </c>
      <c r="D17333">
        <v>264.83</v>
      </c>
      <c r="E17333" t="s">
        <v>30879</v>
      </c>
    </row>
    <row r="17334" spans="1:5" hidden="1" x14ac:dyDescent="0.2">
      <c r="A17334" s="94" t="s">
        <v>24937</v>
      </c>
      <c r="B17334" t="s">
        <v>24938</v>
      </c>
      <c r="C17334" t="s">
        <v>243</v>
      </c>
      <c r="D17334">
        <v>255.33</v>
      </c>
      <c r="E17334" t="s">
        <v>30879</v>
      </c>
    </row>
    <row r="17335" spans="1:5" hidden="1" x14ac:dyDescent="0.2">
      <c r="A17335" s="94" t="s">
        <v>4384</v>
      </c>
      <c r="B17335" t="s">
        <v>4385</v>
      </c>
      <c r="C17335" t="s">
        <v>243</v>
      </c>
      <c r="D17335">
        <v>209</v>
      </c>
      <c r="E17335" t="s">
        <v>30879</v>
      </c>
    </row>
    <row r="17336" spans="1:5" hidden="1" x14ac:dyDescent="0.2">
      <c r="A17336" s="94" t="s">
        <v>4386</v>
      </c>
      <c r="B17336" t="s">
        <v>42966</v>
      </c>
      <c r="C17336" t="s">
        <v>243</v>
      </c>
      <c r="D17336">
        <v>386.54</v>
      </c>
      <c r="E17336" t="s">
        <v>30879</v>
      </c>
    </row>
    <row r="17337" spans="1:5" hidden="1" x14ac:dyDescent="0.2">
      <c r="A17337" s="94" t="s">
        <v>4387</v>
      </c>
      <c r="B17337" t="s">
        <v>42967</v>
      </c>
      <c r="C17337" t="s">
        <v>243</v>
      </c>
      <c r="D17337">
        <v>386.1</v>
      </c>
      <c r="E17337" t="s">
        <v>30879</v>
      </c>
    </row>
    <row r="17338" spans="1:5" hidden="1" x14ac:dyDescent="0.2">
      <c r="A17338" s="94" t="s">
        <v>13436</v>
      </c>
      <c r="B17338" t="s">
        <v>24939</v>
      </c>
      <c r="C17338" t="s">
        <v>243</v>
      </c>
      <c r="D17338">
        <v>104.48</v>
      </c>
      <c r="E17338" t="s">
        <v>30879</v>
      </c>
    </row>
    <row r="17339" spans="1:5" hidden="1" x14ac:dyDescent="0.2">
      <c r="A17339" s="94" t="s">
        <v>4388</v>
      </c>
      <c r="B17339" t="s">
        <v>4389</v>
      </c>
      <c r="C17339" t="s">
        <v>243</v>
      </c>
      <c r="D17339">
        <v>182.62</v>
      </c>
      <c r="E17339" t="s">
        <v>30879</v>
      </c>
    </row>
    <row r="17340" spans="1:5" hidden="1" x14ac:dyDescent="0.2">
      <c r="A17340" s="94" t="s">
        <v>24940</v>
      </c>
      <c r="B17340" t="s">
        <v>24941</v>
      </c>
      <c r="C17340" t="s">
        <v>243</v>
      </c>
      <c r="D17340">
        <v>380.02</v>
      </c>
      <c r="E17340" t="s">
        <v>30879</v>
      </c>
    </row>
    <row r="17341" spans="1:5" hidden="1" x14ac:dyDescent="0.2">
      <c r="A17341" s="94" t="s">
        <v>4390</v>
      </c>
      <c r="B17341" t="s">
        <v>4391</v>
      </c>
      <c r="C17341" t="s">
        <v>243</v>
      </c>
      <c r="D17341">
        <v>182.6</v>
      </c>
      <c r="E17341" t="s">
        <v>30879</v>
      </c>
    </row>
    <row r="17342" spans="1:5" hidden="1" x14ac:dyDescent="0.2">
      <c r="A17342" s="94" t="s">
        <v>24942</v>
      </c>
      <c r="B17342" t="s">
        <v>24943</v>
      </c>
      <c r="C17342" t="s">
        <v>243</v>
      </c>
      <c r="D17342">
        <v>380.02</v>
      </c>
      <c r="E17342" t="s">
        <v>30879</v>
      </c>
    </row>
    <row r="17343" spans="1:5" hidden="1" x14ac:dyDescent="0.2">
      <c r="A17343" s="94" t="s">
        <v>4392</v>
      </c>
      <c r="B17343" t="s">
        <v>4393</v>
      </c>
      <c r="C17343" t="s">
        <v>243</v>
      </c>
      <c r="D17343">
        <v>309.11</v>
      </c>
      <c r="E17343" t="s">
        <v>30879</v>
      </c>
    </row>
    <row r="17344" spans="1:5" hidden="1" x14ac:dyDescent="0.2">
      <c r="A17344" s="94" t="s">
        <v>4394</v>
      </c>
      <c r="B17344" t="s">
        <v>4395</v>
      </c>
      <c r="C17344" t="s">
        <v>243</v>
      </c>
      <c r="D17344">
        <v>215.6</v>
      </c>
      <c r="E17344" t="s">
        <v>30879</v>
      </c>
    </row>
    <row r="17345" spans="1:5" hidden="1" x14ac:dyDescent="0.2">
      <c r="A17345" s="94" t="s">
        <v>5014</v>
      </c>
      <c r="B17345" t="s">
        <v>24944</v>
      </c>
      <c r="C17345" t="s">
        <v>243</v>
      </c>
      <c r="D17345">
        <v>302.51</v>
      </c>
      <c r="E17345" t="s">
        <v>30879</v>
      </c>
    </row>
    <row r="17346" spans="1:5" hidden="1" x14ac:dyDescent="0.2">
      <c r="A17346" s="94" t="s">
        <v>4396</v>
      </c>
      <c r="B17346" t="s">
        <v>4397</v>
      </c>
      <c r="C17346" t="s">
        <v>243</v>
      </c>
      <c r="D17346">
        <v>182.6</v>
      </c>
      <c r="E17346" t="s">
        <v>30879</v>
      </c>
    </row>
    <row r="17347" spans="1:5" hidden="1" x14ac:dyDescent="0.2">
      <c r="A17347" s="94" t="s">
        <v>24945</v>
      </c>
      <c r="B17347" t="s">
        <v>24946</v>
      </c>
      <c r="C17347" t="s">
        <v>243</v>
      </c>
      <c r="D17347">
        <v>204.26</v>
      </c>
      <c r="E17347" t="s">
        <v>30879</v>
      </c>
    </row>
    <row r="17348" spans="1:5" hidden="1" x14ac:dyDescent="0.2">
      <c r="A17348" s="94" t="s">
        <v>4398</v>
      </c>
      <c r="B17348" t="s">
        <v>4399</v>
      </c>
      <c r="C17348" t="s">
        <v>243</v>
      </c>
      <c r="D17348">
        <v>161.69999999999999</v>
      </c>
      <c r="E17348" t="s">
        <v>30879</v>
      </c>
    </row>
    <row r="17349" spans="1:5" hidden="1" x14ac:dyDescent="0.2">
      <c r="A17349" s="94" t="s">
        <v>24947</v>
      </c>
      <c r="B17349" t="s">
        <v>24948</v>
      </c>
      <c r="C17349" t="s">
        <v>243</v>
      </c>
      <c r="D17349">
        <v>243.45</v>
      </c>
      <c r="E17349" t="s">
        <v>30879</v>
      </c>
    </row>
    <row r="17350" spans="1:5" hidden="1" x14ac:dyDescent="0.2">
      <c r="A17350" s="94" t="s">
        <v>42970</v>
      </c>
      <c r="B17350" t="s">
        <v>42971</v>
      </c>
      <c r="C17350" t="s">
        <v>243</v>
      </c>
      <c r="D17350">
        <v>178.88</v>
      </c>
      <c r="E17350" t="s">
        <v>30879</v>
      </c>
    </row>
    <row r="17351" spans="1:5" hidden="1" x14ac:dyDescent="0.2">
      <c r="A17351" s="94" t="s">
        <v>42968</v>
      </c>
      <c r="B17351" t="s">
        <v>42969</v>
      </c>
      <c r="C17351" t="s">
        <v>243</v>
      </c>
      <c r="D17351">
        <v>260.51</v>
      </c>
      <c r="E17351" t="s">
        <v>30879</v>
      </c>
    </row>
    <row r="17352" spans="1:5" hidden="1" x14ac:dyDescent="0.2">
      <c r="A17352" s="94" t="s">
        <v>13437</v>
      </c>
      <c r="B17352" t="s">
        <v>13438</v>
      </c>
      <c r="C17352" t="s">
        <v>243</v>
      </c>
      <c r="D17352">
        <v>722.56</v>
      </c>
      <c r="E17352" t="s">
        <v>30879</v>
      </c>
    </row>
    <row r="17353" spans="1:5" hidden="1" x14ac:dyDescent="0.2">
      <c r="A17353" s="94" t="s">
        <v>4400</v>
      </c>
      <c r="B17353" t="s">
        <v>4401</v>
      </c>
      <c r="C17353" t="s">
        <v>243</v>
      </c>
      <c r="D17353">
        <v>323.39999999999998</v>
      </c>
      <c r="E17353" t="s">
        <v>30879</v>
      </c>
    </row>
    <row r="17354" spans="1:5" hidden="1" x14ac:dyDescent="0.2">
      <c r="A17354" s="94" t="s">
        <v>42572</v>
      </c>
      <c r="B17354" t="s">
        <v>42573</v>
      </c>
      <c r="C17354" t="s">
        <v>243</v>
      </c>
      <c r="D17354">
        <v>500</v>
      </c>
      <c r="E17354" t="s">
        <v>30879</v>
      </c>
    </row>
    <row r="17355" spans="1:5" hidden="1" x14ac:dyDescent="0.2">
      <c r="A17355" s="94" t="s">
        <v>42319</v>
      </c>
      <c r="B17355" t="s">
        <v>42320</v>
      </c>
      <c r="C17355" t="s">
        <v>243</v>
      </c>
      <c r="D17355">
        <v>204.43</v>
      </c>
      <c r="E17355" t="s">
        <v>30879</v>
      </c>
    </row>
    <row r="17356" spans="1:5" hidden="1" x14ac:dyDescent="0.2">
      <c r="A17356" s="94" t="s">
        <v>41892</v>
      </c>
      <c r="B17356" t="s">
        <v>41893</v>
      </c>
      <c r="C17356" t="s">
        <v>243</v>
      </c>
      <c r="D17356">
        <v>584.64</v>
      </c>
      <c r="E17356" t="s">
        <v>30879</v>
      </c>
    </row>
    <row r="17357" spans="1:5" hidden="1" x14ac:dyDescent="0.2">
      <c r="A17357" s="94" t="s">
        <v>42307</v>
      </c>
      <c r="B17357" t="s">
        <v>42308</v>
      </c>
      <c r="C17357" t="s">
        <v>243</v>
      </c>
      <c r="D17357">
        <v>37.08</v>
      </c>
      <c r="E17357" t="s">
        <v>30879</v>
      </c>
    </row>
    <row r="17358" spans="1:5" hidden="1" x14ac:dyDescent="0.2">
      <c r="A17358" s="94" t="s">
        <v>42309</v>
      </c>
      <c r="B17358" t="s">
        <v>42310</v>
      </c>
      <c r="C17358" t="s">
        <v>243</v>
      </c>
      <c r="D17358">
        <v>62.19</v>
      </c>
      <c r="E17358" t="s">
        <v>30879</v>
      </c>
    </row>
    <row r="17359" spans="1:5" hidden="1" x14ac:dyDescent="0.2">
      <c r="A17359" s="94" t="s">
        <v>42311</v>
      </c>
      <c r="B17359" t="s">
        <v>42312</v>
      </c>
      <c r="C17359" t="s">
        <v>243</v>
      </c>
      <c r="D17359">
        <v>243.99</v>
      </c>
      <c r="E17359" t="s">
        <v>30879</v>
      </c>
    </row>
    <row r="17360" spans="1:5" hidden="1" x14ac:dyDescent="0.2">
      <c r="A17360" s="94" t="s">
        <v>42315</v>
      </c>
      <c r="B17360" t="s">
        <v>42316</v>
      </c>
      <c r="C17360" t="s">
        <v>243</v>
      </c>
      <c r="D17360">
        <v>243.99</v>
      </c>
      <c r="E17360" t="s">
        <v>30879</v>
      </c>
    </row>
    <row r="17361" spans="1:5" hidden="1" x14ac:dyDescent="0.2">
      <c r="A17361" s="94" t="s">
        <v>42317</v>
      </c>
      <c r="B17361" t="s">
        <v>42318</v>
      </c>
      <c r="C17361" t="s">
        <v>243</v>
      </c>
      <c r="D17361">
        <v>344.46</v>
      </c>
      <c r="E17361" t="s">
        <v>30879</v>
      </c>
    </row>
    <row r="17362" spans="1:5" hidden="1" x14ac:dyDescent="0.2">
      <c r="A17362" s="94" t="s">
        <v>42313</v>
      </c>
      <c r="B17362" t="s">
        <v>42314</v>
      </c>
      <c r="C17362" t="s">
        <v>243</v>
      </c>
      <c r="D17362">
        <v>522.66</v>
      </c>
      <c r="E17362" t="s">
        <v>30879</v>
      </c>
    </row>
    <row r="17363" spans="1:5" hidden="1" x14ac:dyDescent="0.2">
      <c r="A17363" s="94" t="s">
        <v>42191</v>
      </c>
      <c r="B17363" t="s">
        <v>42192</v>
      </c>
      <c r="C17363" t="s">
        <v>243</v>
      </c>
      <c r="D17363" s="684">
        <v>1760.64</v>
      </c>
      <c r="E17363" t="s">
        <v>30879</v>
      </c>
    </row>
    <row r="17364" spans="1:5" hidden="1" x14ac:dyDescent="0.2">
      <c r="A17364" s="94" t="s">
        <v>42193</v>
      </c>
      <c r="B17364" t="s">
        <v>42194</v>
      </c>
      <c r="C17364" t="s">
        <v>243</v>
      </c>
      <c r="D17364" s="684">
        <v>1693.54</v>
      </c>
      <c r="E17364" t="s">
        <v>30879</v>
      </c>
    </row>
    <row r="17365" spans="1:5" hidden="1" x14ac:dyDescent="0.2">
      <c r="A17365" s="94" t="s">
        <v>42370</v>
      </c>
      <c r="B17365" t="s">
        <v>42371</v>
      </c>
      <c r="C17365" t="s">
        <v>243</v>
      </c>
      <c r="D17365">
        <v>38.35</v>
      </c>
      <c r="E17365" t="s">
        <v>30879</v>
      </c>
    </row>
    <row r="17366" spans="1:5" hidden="1" x14ac:dyDescent="0.2">
      <c r="A17366" s="94" t="s">
        <v>42372</v>
      </c>
      <c r="B17366" t="s">
        <v>42373</v>
      </c>
      <c r="C17366" t="s">
        <v>243</v>
      </c>
      <c r="D17366">
        <v>289.14999999999998</v>
      </c>
      <c r="E17366" t="s">
        <v>30879</v>
      </c>
    </row>
    <row r="17367" spans="1:5" hidden="1" x14ac:dyDescent="0.2">
      <c r="A17367" s="94" t="s">
        <v>42368</v>
      </c>
      <c r="B17367" t="s">
        <v>42369</v>
      </c>
      <c r="C17367" t="s">
        <v>243</v>
      </c>
      <c r="D17367" s="684">
        <v>1329.88</v>
      </c>
      <c r="E17367" t="s">
        <v>30879</v>
      </c>
    </row>
    <row r="17368" spans="1:5" hidden="1" x14ac:dyDescent="0.2">
      <c r="A17368" s="94" t="s">
        <v>19422</v>
      </c>
      <c r="B17368" t="s">
        <v>24949</v>
      </c>
      <c r="C17368" t="s">
        <v>243</v>
      </c>
      <c r="D17368">
        <v>271.97000000000003</v>
      </c>
      <c r="E17368" t="s">
        <v>30879</v>
      </c>
    </row>
    <row r="17369" spans="1:5" hidden="1" x14ac:dyDescent="0.2">
      <c r="A17369" s="94" t="s">
        <v>19424</v>
      </c>
      <c r="B17369" t="s">
        <v>24950</v>
      </c>
      <c r="C17369" t="s">
        <v>243</v>
      </c>
      <c r="D17369">
        <v>241.18</v>
      </c>
      <c r="E17369" t="s">
        <v>30879</v>
      </c>
    </row>
    <row r="17370" spans="1:5" hidden="1" x14ac:dyDescent="0.2">
      <c r="A17370" s="94" t="s">
        <v>19428</v>
      </c>
      <c r="B17370" t="s">
        <v>42013</v>
      </c>
      <c r="C17370" t="s">
        <v>243</v>
      </c>
      <c r="D17370" s="684">
        <v>1450.68</v>
      </c>
      <c r="E17370" t="s">
        <v>30879</v>
      </c>
    </row>
    <row r="17371" spans="1:5" hidden="1" x14ac:dyDescent="0.2">
      <c r="A17371" s="94" t="s">
        <v>19430</v>
      </c>
      <c r="B17371" t="s">
        <v>24951</v>
      </c>
      <c r="C17371" t="s">
        <v>243</v>
      </c>
      <c r="D17371">
        <v>162.49</v>
      </c>
      <c r="E17371" t="s">
        <v>30879</v>
      </c>
    </row>
    <row r="17372" spans="1:5" hidden="1" x14ac:dyDescent="0.2">
      <c r="A17372" s="94" t="s">
        <v>19432</v>
      </c>
      <c r="B17372" t="s">
        <v>24952</v>
      </c>
      <c r="C17372" t="s">
        <v>243</v>
      </c>
      <c r="D17372">
        <v>180.14</v>
      </c>
      <c r="E17372" t="s">
        <v>30879</v>
      </c>
    </row>
    <row r="17373" spans="1:5" hidden="1" x14ac:dyDescent="0.2">
      <c r="A17373" s="94" t="s">
        <v>19434</v>
      </c>
      <c r="B17373" t="s">
        <v>24953</v>
      </c>
      <c r="C17373" t="s">
        <v>243</v>
      </c>
      <c r="D17373">
        <v>340.38</v>
      </c>
      <c r="E17373" t="s">
        <v>30879</v>
      </c>
    </row>
    <row r="17374" spans="1:5" hidden="1" x14ac:dyDescent="0.2">
      <c r="A17374" s="94" t="s">
        <v>19436</v>
      </c>
      <c r="B17374" t="s">
        <v>24954</v>
      </c>
      <c r="C17374" t="s">
        <v>243</v>
      </c>
      <c r="D17374">
        <v>315.39</v>
      </c>
      <c r="E17374" t="s">
        <v>30879</v>
      </c>
    </row>
    <row r="17375" spans="1:5" hidden="1" x14ac:dyDescent="0.2">
      <c r="A17375" s="94" t="s">
        <v>19442</v>
      </c>
      <c r="B17375" t="s">
        <v>43197</v>
      </c>
      <c r="C17375" t="s">
        <v>243</v>
      </c>
      <c r="D17375">
        <v>415.54</v>
      </c>
      <c r="E17375" t="s">
        <v>30879</v>
      </c>
    </row>
    <row r="17376" spans="1:5" hidden="1" x14ac:dyDescent="0.2">
      <c r="A17376" s="94" t="s">
        <v>19444</v>
      </c>
      <c r="B17376" t="s">
        <v>43198</v>
      </c>
      <c r="C17376" t="s">
        <v>243</v>
      </c>
      <c r="D17376">
        <v>469.47</v>
      </c>
      <c r="E17376" t="s">
        <v>30879</v>
      </c>
    </row>
    <row r="17377" spans="1:5" hidden="1" x14ac:dyDescent="0.2">
      <c r="A17377" s="94" t="s">
        <v>19446</v>
      </c>
      <c r="B17377" t="s">
        <v>24955</v>
      </c>
      <c r="C17377" t="s">
        <v>243</v>
      </c>
      <c r="D17377">
        <v>741.46</v>
      </c>
      <c r="E17377" t="s">
        <v>30879</v>
      </c>
    </row>
    <row r="17378" spans="1:5" hidden="1" x14ac:dyDescent="0.2">
      <c r="A17378" s="94" t="s">
        <v>19450</v>
      </c>
      <c r="B17378" t="s">
        <v>42014</v>
      </c>
      <c r="C17378" t="s">
        <v>243</v>
      </c>
      <c r="D17378" s="684">
        <v>1297.69</v>
      </c>
      <c r="E17378" t="s">
        <v>30879</v>
      </c>
    </row>
    <row r="17379" spans="1:5" hidden="1" x14ac:dyDescent="0.2">
      <c r="A17379" s="94" t="s">
        <v>19454</v>
      </c>
      <c r="B17379" t="s">
        <v>24956</v>
      </c>
      <c r="C17379" t="s">
        <v>243</v>
      </c>
      <c r="D17379" s="684">
        <v>1253.53</v>
      </c>
      <c r="E17379" t="s">
        <v>30879</v>
      </c>
    </row>
    <row r="17380" spans="1:5" hidden="1" x14ac:dyDescent="0.2">
      <c r="A17380" s="94" t="s">
        <v>19456</v>
      </c>
      <c r="B17380" t="s">
        <v>24957</v>
      </c>
      <c r="C17380" t="s">
        <v>243</v>
      </c>
      <c r="D17380" s="684">
        <v>1253.53</v>
      </c>
      <c r="E17380" t="s">
        <v>30879</v>
      </c>
    </row>
    <row r="17381" spans="1:5" hidden="1" x14ac:dyDescent="0.2">
      <c r="A17381" s="94" t="s">
        <v>19458</v>
      </c>
      <c r="B17381" t="s">
        <v>24958</v>
      </c>
      <c r="C17381" t="s">
        <v>243</v>
      </c>
      <c r="D17381">
        <v>851.8</v>
      </c>
      <c r="E17381" t="s">
        <v>30879</v>
      </c>
    </row>
    <row r="17382" spans="1:5" hidden="1" x14ac:dyDescent="0.2">
      <c r="A17382" s="94" t="s">
        <v>19460</v>
      </c>
      <c r="B17382" t="s">
        <v>24959</v>
      </c>
      <c r="C17382" t="s">
        <v>243</v>
      </c>
      <c r="D17382" s="684">
        <v>1253.53</v>
      </c>
      <c r="E17382" t="s">
        <v>30879</v>
      </c>
    </row>
    <row r="17383" spans="1:5" hidden="1" x14ac:dyDescent="0.2">
      <c r="A17383" s="94" t="s">
        <v>19462</v>
      </c>
      <c r="B17383" t="s">
        <v>24960</v>
      </c>
      <c r="C17383" t="s">
        <v>243</v>
      </c>
      <c r="D17383" s="684">
        <v>1105.17</v>
      </c>
      <c r="E17383" t="s">
        <v>30879</v>
      </c>
    </row>
    <row r="17384" spans="1:5" hidden="1" x14ac:dyDescent="0.2">
      <c r="A17384" s="94" t="s">
        <v>19464</v>
      </c>
      <c r="B17384" t="s">
        <v>24961</v>
      </c>
      <c r="C17384" t="s">
        <v>243</v>
      </c>
      <c r="D17384" s="684">
        <v>1105.17</v>
      </c>
      <c r="E17384" t="s">
        <v>30879</v>
      </c>
    </row>
    <row r="17385" spans="1:5" hidden="1" x14ac:dyDescent="0.2">
      <c r="A17385" s="94" t="s">
        <v>19466</v>
      </c>
      <c r="B17385" t="s">
        <v>24962</v>
      </c>
      <c r="C17385" t="s">
        <v>243</v>
      </c>
      <c r="D17385">
        <v>741.72</v>
      </c>
      <c r="E17385" t="s">
        <v>30879</v>
      </c>
    </row>
    <row r="17386" spans="1:5" hidden="1" x14ac:dyDescent="0.2">
      <c r="A17386" s="94" t="s">
        <v>19468</v>
      </c>
      <c r="B17386" t="s">
        <v>24963</v>
      </c>
      <c r="C17386" t="s">
        <v>243</v>
      </c>
      <c r="D17386" s="684">
        <v>1105.17</v>
      </c>
      <c r="E17386" t="s">
        <v>30879</v>
      </c>
    </row>
    <row r="17387" spans="1:5" hidden="1" x14ac:dyDescent="0.2">
      <c r="A17387" s="94" t="s">
        <v>19470</v>
      </c>
      <c r="B17387" t="s">
        <v>24964</v>
      </c>
      <c r="C17387" t="s">
        <v>243</v>
      </c>
      <c r="D17387" s="684">
        <v>1612.28</v>
      </c>
      <c r="E17387" t="s">
        <v>30879</v>
      </c>
    </row>
    <row r="17388" spans="1:5" hidden="1" x14ac:dyDescent="0.2">
      <c r="A17388" s="94" t="s">
        <v>19472</v>
      </c>
      <c r="B17388" t="s">
        <v>24965</v>
      </c>
      <c r="C17388" t="s">
        <v>243</v>
      </c>
      <c r="D17388" s="684">
        <v>1418.26</v>
      </c>
      <c r="E17388" t="s">
        <v>30879</v>
      </c>
    </row>
    <row r="17389" spans="1:5" hidden="1" x14ac:dyDescent="0.2">
      <c r="A17389" s="94" t="s">
        <v>19474</v>
      </c>
      <c r="B17389" t="s">
        <v>24966</v>
      </c>
      <c r="C17389" t="s">
        <v>243</v>
      </c>
      <c r="D17389">
        <v>688.19</v>
      </c>
      <c r="E17389" t="s">
        <v>30879</v>
      </c>
    </row>
    <row r="17390" spans="1:5" hidden="1" x14ac:dyDescent="0.2">
      <c r="A17390" s="94" t="s">
        <v>19476</v>
      </c>
      <c r="B17390" t="s">
        <v>24967</v>
      </c>
      <c r="C17390" t="s">
        <v>243</v>
      </c>
      <c r="D17390">
        <v>486.3</v>
      </c>
      <c r="E17390" t="s">
        <v>30879</v>
      </c>
    </row>
    <row r="17391" spans="1:5" hidden="1" x14ac:dyDescent="0.2">
      <c r="A17391" s="94" t="s">
        <v>19478</v>
      </c>
      <c r="B17391" t="s">
        <v>24968</v>
      </c>
      <c r="C17391" t="s">
        <v>243</v>
      </c>
      <c r="D17391">
        <v>468.44</v>
      </c>
      <c r="E17391" t="s">
        <v>30879</v>
      </c>
    </row>
    <row r="17392" spans="1:5" hidden="1" x14ac:dyDescent="0.2">
      <c r="A17392" s="94" t="s">
        <v>19480</v>
      </c>
      <c r="B17392" t="s">
        <v>24969</v>
      </c>
      <c r="C17392" t="s">
        <v>243</v>
      </c>
      <c r="D17392">
        <v>721.98</v>
      </c>
      <c r="E17392" t="s">
        <v>30879</v>
      </c>
    </row>
    <row r="17393" spans="1:5" hidden="1" x14ac:dyDescent="0.2">
      <c r="A17393" s="94" t="s">
        <v>19482</v>
      </c>
      <c r="B17393" t="s">
        <v>24970</v>
      </c>
      <c r="C17393" t="s">
        <v>243</v>
      </c>
      <c r="D17393">
        <v>721.98</v>
      </c>
      <c r="E17393" t="s">
        <v>30879</v>
      </c>
    </row>
    <row r="17394" spans="1:5" hidden="1" x14ac:dyDescent="0.2">
      <c r="A17394" s="94" t="s">
        <v>19484</v>
      </c>
      <c r="B17394" t="s">
        <v>24971</v>
      </c>
      <c r="C17394" t="s">
        <v>243</v>
      </c>
      <c r="D17394">
        <v>425.03</v>
      </c>
      <c r="E17394" t="s">
        <v>30879</v>
      </c>
    </row>
    <row r="17395" spans="1:5" hidden="1" x14ac:dyDescent="0.2">
      <c r="A17395" s="94" t="s">
        <v>19486</v>
      </c>
      <c r="B17395" t="s">
        <v>24972</v>
      </c>
      <c r="C17395" t="s">
        <v>243</v>
      </c>
      <c r="D17395">
        <v>721.98</v>
      </c>
      <c r="E17395" t="s">
        <v>30879</v>
      </c>
    </row>
    <row r="17396" spans="1:5" hidden="1" x14ac:dyDescent="0.2">
      <c r="A17396" s="94" t="s">
        <v>19488</v>
      </c>
      <c r="B17396" t="s">
        <v>24973</v>
      </c>
      <c r="C17396" t="s">
        <v>243</v>
      </c>
      <c r="D17396">
        <v>805.6</v>
      </c>
      <c r="E17396" t="s">
        <v>30879</v>
      </c>
    </row>
    <row r="17397" spans="1:5" hidden="1" x14ac:dyDescent="0.2">
      <c r="A17397" s="94" t="s">
        <v>19490</v>
      </c>
      <c r="B17397" t="s">
        <v>24974</v>
      </c>
      <c r="C17397" t="s">
        <v>243</v>
      </c>
      <c r="D17397">
        <v>805.6</v>
      </c>
      <c r="E17397" t="s">
        <v>30879</v>
      </c>
    </row>
    <row r="17398" spans="1:5" hidden="1" x14ac:dyDescent="0.2">
      <c r="A17398" s="94" t="s">
        <v>19492</v>
      </c>
      <c r="B17398" t="s">
        <v>24975</v>
      </c>
      <c r="C17398" t="s">
        <v>243</v>
      </c>
      <c r="D17398">
        <v>518.99</v>
      </c>
      <c r="E17398" t="s">
        <v>30879</v>
      </c>
    </row>
    <row r="17399" spans="1:5" hidden="1" x14ac:dyDescent="0.2">
      <c r="A17399" s="94" t="s">
        <v>19494</v>
      </c>
      <c r="B17399" t="s">
        <v>24976</v>
      </c>
      <c r="C17399" t="s">
        <v>243</v>
      </c>
      <c r="D17399">
        <v>805.6</v>
      </c>
      <c r="E17399" t="s">
        <v>30879</v>
      </c>
    </row>
    <row r="17400" spans="1:5" hidden="1" x14ac:dyDescent="0.2">
      <c r="A17400" s="94" t="s">
        <v>19496</v>
      </c>
      <c r="B17400" t="s">
        <v>24977</v>
      </c>
      <c r="C17400" t="s">
        <v>243</v>
      </c>
      <c r="D17400">
        <v>463.43</v>
      </c>
      <c r="E17400" t="s">
        <v>30879</v>
      </c>
    </row>
    <row r="17401" spans="1:5" hidden="1" x14ac:dyDescent="0.2">
      <c r="A17401" s="94" t="s">
        <v>19498</v>
      </c>
      <c r="B17401" t="s">
        <v>24978</v>
      </c>
      <c r="C17401" t="s">
        <v>243</v>
      </c>
      <c r="D17401">
        <v>466.09</v>
      </c>
      <c r="E17401" t="s">
        <v>30879</v>
      </c>
    </row>
    <row r="17402" spans="1:5" hidden="1" x14ac:dyDescent="0.2">
      <c r="A17402" s="94" t="s">
        <v>19500</v>
      </c>
      <c r="B17402" t="s">
        <v>24979</v>
      </c>
      <c r="C17402" t="s">
        <v>243</v>
      </c>
      <c r="D17402">
        <v>229.19</v>
      </c>
      <c r="E17402" t="s">
        <v>30879</v>
      </c>
    </row>
    <row r="17403" spans="1:5" hidden="1" x14ac:dyDescent="0.2">
      <c r="A17403" s="94" t="s">
        <v>19502</v>
      </c>
      <c r="B17403" t="s">
        <v>43199</v>
      </c>
      <c r="C17403" t="s">
        <v>243</v>
      </c>
      <c r="D17403" s="684">
        <v>1072.48</v>
      </c>
      <c r="E17403" t="s">
        <v>30879</v>
      </c>
    </row>
    <row r="17404" spans="1:5" hidden="1" x14ac:dyDescent="0.2">
      <c r="A17404" s="94" t="s">
        <v>19504</v>
      </c>
      <c r="B17404" t="s">
        <v>43200</v>
      </c>
      <c r="C17404" t="s">
        <v>243</v>
      </c>
      <c r="D17404">
        <v>899.88</v>
      </c>
      <c r="E17404" t="s">
        <v>30879</v>
      </c>
    </row>
    <row r="17405" spans="1:5" hidden="1" x14ac:dyDescent="0.2">
      <c r="A17405" s="94" t="s">
        <v>19506</v>
      </c>
      <c r="B17405" t="s">
        <v>24980</v>
      </c>
      <c r="C17405" t="s">
        <v>243</v>
      </c>
      <c r="D17405">
        <v>882.24</v>
      </c>
      <c r="E17405" t="s">
        <v>30879</v>
      </c>
    </row>
    <row r="17406" spans="1:5" hidden="1" x14ac:dyDescent="0.2">
      <c r="A17406" s="94" t="s">
        <v>19508</v>
      </c>
      <c r="B17406" t="s">
        <v>43201</v>
      </c>
      <c r="C17406" t="s">
        <v>243</v>
      </c>
      <c r="D17406">
        <v>905.03</v>
      </c>
      <c r="E17406" t="s">
        <v>30879</v>
      </c>
    </row>
    <row r="17407" spans="1:5" hidden="1" x14ac:dyDescent="0.2">
      <c r="A17407" s="94" t="s">
        <v>19510</v>
      </c>
      <c r="B17407" t="s">
        <v>43202</v>
      </c>
      <c r="C17407" t="s">
        <v>243</v>
      </c>
      <c r="D17407">
        <v>905.03</v>
      </c>
      <c r="E17407" t="s">
        <v>30879</v>
      </c>
    </row>
    <row r="17408" spans="1:5" hidden="1" x14ac:dyDescent="0.2">
      <c r="A17408" s="94" t="s">
        <v>19512</v>
      </c>
      <c r="B17408" t="s">
        <v>24981</v>
      </c>
      <c r="C17408" t="s">
        <v>243</v>
      </c>
      <c r="D17408">
        <v>887.29</v>
      </c>
      <c r="E17408" t="s">
        <v>30879</v>
      </c>
    </row>
    <row r="17409" spans="1:5" hidden="1" x14ac:dyDescent="0.2">
      <c r="A17409" s="94" t="s">
        <v>43204</v>
      </c>
      <c r="B17409" t="s">
        <v>43205</v>
      </c>
      <c r="C17409" t="s">
        <v>243</v>
      </c>
      <c r="D17409">
        <v>809.85</v>
      </c>
      <c r="E17409" t="s">
        <v>30879</v>
      </c>
    </row>
    <row r="17410" spans="1:5" hidden="1" x14ac:dyDescent="0.2">
      <c r="A17410" s="94" t="s">
        <v>19514</v>
      </c>
      <c r="B17410" t="s">
        <v>24982</v>
      </c>
      <c r="C17410" t="s">
        <v>243</v>
      </c>
      <c r="D17410">
        <v>695.42</v>
      </c>
      <c r="E17410" t="s">
        <v>30879</v>
      </c>
    </row>
    <row r="17411" spans="1:5" hidden="1" x14ac:dyDescent="0.2">
      <c r="A17411" s="94" t="s">
        <v>19516</v>
      </c>
      <c r="B17411" t="s">
        <v>43206</v>
      </c>
      <c r="C17411" t="s">
        <v>243</v>
      </c>
      <c r="D17411" s="684">
        <v>1415.43</v>
      </c>
      <c r="E17411" t="s">
        <v>30879</v>
      </c>
    </row>
    <row r="17412" spans="1:5" hidden="1" x14ac:dyDescent="0.2">
      <c r="A17412" s="94" t="s">
        <v>19518</v>
      </c>
      <c r="B17412" t="s">
        <v>43207</v>
      </c>
      <c r="C17412" t="s">
        <v>243</v>
      </c>
      <c r="D17412" s="684">
        <v>1082.4100000000001</v>
      </c>
      <c r="E17412" t="s">
        <v>30879</v>
      </c>
    </row>
    <row r="17413" spans="1:5" hidden="1" x14ac:dyDescent="0.2">
      <c r="A17413" s="94" t="s">
        <v>19520</v>
      </c>
      <c r="B17413" t="s">
        <v>43208</v>
      </c>
      <c r="C17413" t="s">
        <v>243</v>
      </c>
      <c r="D17413">
        <v>513.05999999999995</v>
      </c>
      <c r="E17413" t="s">
        <v>30879</v>
      </c>
    </row>
    <row r="17414" spans="1:5" hidden="1" x14ac:dyDescent="0.2">
      <c r="A17414" s="94" t="s">
        <v>19522</v>
      </c>
      <c r="B17414" t="s">
        <v>24983</v>
      </c>
      <c r="C17414" t="s">
        <v>243</v>
      </c>
      <c r="D17414">
        <v>503</v>
      </c>
      <c r="E17414" t="s">
        <v>30879</v>
      </c>
    </row>
    <row r="17415" spans="1:5" hidden="1" x14ac:dyDescent="0.2">
      <c r="A17415" s="94" t="s">
        <v>19524</v>
      </c>
      <c r="B17415" t="s">
        <v>43209</v>
      </c>
      <c r="C17415" t="s">
        <v>243</v>
      </c>
      <c r="D17415">
        <v>430.78</v>
      </c>
      <c r="E17415" t="s">
        <v>30879</v>
      </c>
    </row>
    <row r="17416" spans="1:5" hidden="1" x14ac:dyDescent="0.2">
      <c r="A17416" s="94" t="s">
        <v>19526</v>
      </c>
      <c r="B17416" t="s">
        <v>24984</v>
      </c>
      <c r="C17416" t="s">
        <v>243</v>
      </c>
      <c r="D17416">
        <v>422.33</v>
      </c>
      <c r="E17416" t="s">
        <v>30879</v>
      </c>
    </row>
    <row r="17417" spans="1:5" hidden="1" x14ac:dyDescent="0.2">
      <c r="A17417" s="94" t="s">
        <v>19528</v>
      </c>
      <c r="B17417" t="s">
        <v>43210</v>
      </c>
      <c r="C17417" t="s">
        <v>243</v>
      </c>
      <c r="D17417">
        <v>603.20000000000005</v>
      </c>
      <c r="E17417" t="s">
        <v>30879</v>
      </c>
    </row>
    <row r="17418" spans="1:5" hidden="1" x14ac:dyDescent="0.2">
      <c r="A17418" s="94" t="s">
        <v>19530</v>
      </c>
      <c r="B17418" t="s">
        <v>24985</v>
      </c>
      <c r="C17418" t="s">
        <v>243</v>
      </c>
      <c r="D17418">
        <v>591.37</v>
      </c>
      <c r="E17418" t="s">
        <v>30879</v>
      </c>
    </row>
    <row r="17419" spans="1:5" hidden="1" x14ac:dyDescent="0.2">
      <c r="A17419" s="94" t="s">
        <v>19532</v>
      </c>
      <c r="B17419" t="s">
        <v>43211</v>
      </c>
      <c r="C17419" t="s">
        <v>243</v>
      </c>
      <c r="D17419">
        <v>603.20000000000005</v>
      </c>
      <c r="E17419" t="s">
        <v>30879</v>
      </c>
    </row>
    <row r="17420" spans="1:5" hidden="1" x14ac:dyDescent="0.2">
      <c r="A17420" s="94" t="s">
        <v>19534</v>
      </c>
      <c r="B17420" t="s">
        <v>43212</v>
      </c>
      <c r="C17420" t="s">
        <v>243</v>
      </c>
      <c r="D17420">
        <v>497.64</v>
      </c>
      <c r="E17420" t="s">
        <v>30879</v>
      </c>
    </row>
    <row r="17421" spans="1:5" hidden="1" x14ac:dyDescent="0.2">
      <c r="A17421" s="94" t="s">
        <v>19536</v>
      </c>
      <c r="B17421" t="s">
        <v>43215</v>
      </c>
      <c r="C17421" t="s">
        <v>243</v>
      </c>
      <c r="D17421">
        <v>626.42999999999995</v>
      </c>
      <c r="E17421" t="s">
        <v>30879</v>
      </c>
    </row>
    <row r="17422" spans="1:5" hidden="1" x14ac:dyDescent="0.2">
      <c r="A17422" s="94" t="s">
        <v>19538</v>
      </c>
      <c r="B17422" t="s">
        <v>43216</v>
      </c>
      <c r="C17422" t="s">
        <v>243</v>
      </c>
      <c r="D17422">
        <v>626.42999999999995</v>
      </c>
      <c r="E17422" t="s">
        <v>30879</v>
      </c>
    </row>
    <row r="17423" spans="1:5" hidden="1" x14ac:dyDescent="0.2">
      <c r="A17423" s="94" t="s">
        <v>19540</v>
      </c>
      <c r="B17423" t="s">
        <v>24986</v>
      </c>
      <c r="C17423" t="s">
        <v>243</v>
      </c>
      <c r="D17423">
        <v>323.06</v>
      </c>
      <c r="E17423" t="s">
        <v>30879</v>
      </c>
    </row>
    <row r="17424" spans="1:5" hidden="1" x14ac:dyDescent="0.2">
      <c r="A17424" s="94" t="s">
        <v>13439</v>
      </c>
      <c r="B17424" t="s">
        <v>13440</v>
      </c>
      <c r="C17424" t="s">
        <v>243</v>
      </c>
      <c r="D17424">
        <v>316.73</v>
      </c>
      <c r="E17424" t="s">
        <v>30879</v>
      </c>
    </row>
    <row r="17425" spans="1:5" hidden="1" x14ac:dyDescent="0.2">
      <c r="A17425" s="94" t="s">
        <v>19543</v>
      </c>
      <c r="B17425" t="s">
        <v>24987</v>
      </c>
      <c r="C17425" t="s">
        <v>243</v>
      </c>
      <c r="D17425">
        <v>323.06</v>
      </c>
      <c r="E17425" t="s">
        <v>30879</v>
      </c>
    </row>
    <row r="17426" spans="1:5" hidden="1" x14ac:dyDescent="0.2">
      <c r="A17426" s="94" t="s">
        <v>19545</v>
      </c>
      <c r="B17426" t="s">
        <v>24988</v>
      </c>
      <c r="C17426" t="s">
        <v>243</v>
      </c>
      <c r="D17426">
        <v>316.73</v>
      </c>
      <c r="E17426" t="s">
        <v>30879</v>
      </c>
    </row>
    <row r="17427" spans="1:5" hidden="1" x14ac:dyDescent="0.2">
      <c r="A17427" s="94" t="s">
        <v>19547</v>
      </c>
      <c r="B17427" t="s">
        <v>43220</v>
      </c>
      <c r="C17427" t="s">
        <v>243</v>
      </c>
      <c r="D17427">
        <v>448.07</v>
      </c>
      <c r="E17427" t="s">
        <v>30879</v>
      </c>
    </row>
    <row r="17428" spans="1:5" hidden="1" x14ac:dyDescent="0.2">
      <c r="A17428" s="94" t="s">
        <v>13441</v>
      </c>
      <c r="B17428" t="s">
        <v>13442</v>
      </c>
      <c r="C17428" t="s">
        <v>243</v>
      </c>
      <c r="D17428">
        <v>350.62</v>
      </c>
      <c r="E17428" t="s">
        <v>30879</v>
      </c>
    </row>
    <row r="17429" spans="1:5" hidden="1" x14ac:dyDescent="0.2">
      <c r="A17429" s="94" t="s">
        <v>19550</v>
      </c>
      <c r="B17429" t="s">
        <v>24989</v>
      </c>
      <c r="C17429" t="s">
        <v>243</v>
      </c>
      <c r="D17429">
        <v>343.75</v>
      </c>
      <c r="E17429" t="s">
        <v>30879</v>
      </c>
    </row>
    <row r="17430" spans="1:5" hidden="1" x14ac:dyDescent="0.2">
      <c r="A17430" s="94" t="s">
        <v>19552</v>
      </c>
      <c r="B17430" t="s">
        <v>43223</v>
      </c>
      <c r="C17430" t="s">
        <v>243</v>
      </c>
      <c r="D17430">
        <v>448.07</v>
      </c>
      <c r="E17430" t="s">
        <v>30879</v>
      </c>
    </row>
    <row r="17431" spans="1:5" hidden="1" x14ac:dyDescent="0.2">
      <c r="A17431" s="94" t="s">
        <v>19554</v>
      </c>
      <c r="B17431" t="s">
        <v>24990</v>
      </c>
      <c r="C17431" t="s">
        <v>243</v>
      </c>
      <c r="D17431">
        <v>350.62</v>
      </c>
      <c r="E17431" t="s">
        <v>30879</v>
      </c>
    </row>
    <row r="17432" spans="1:5" hidden="1" x14ac:dyDescent="0.2">
      <c r="A17432" s="94" t="s">
        <v>19556</v>
      </c>
      <c r="B17432" t="s">
        <v>24991</v>
      </c>
      <c r="C17432" t="s">
        <v>243</v>
      </c>
      <c r="D17432">
        <v>343.75</v>
      </c>
      <c r="E17432" t="s">
        <v>30879</v>
      </c>
    </row>
    <row r="17433" spans="1:5" hidden="1" x14ac:dyDescent="0.2">
      <c r="A17433" s="94" t="s">
        <v>19558</v>
      </c>
      <c r="B17433" t="s">
        <v>43213</v>
      </c>
      <c r="C17433" t="s">
        <v>243</v>
      </c>
      <c r="D17433">
        <v>751.49</v>
      </c>
      <c r="E17433" t="s">
        <v>30879</v>
      </c>
    </row>
    <row r="17434" spans="1:5" hidden="1" x14ac:dyDescent="0.2">
      <c r="A17434" s="94" t="s">
        <v>19560</v>
      </c>
      <c r="B17434" t="s">
        <v>24992</v>
      </c>
      <c r="C17434" t="s">
        <v>243</v>
      </c>
      <c r="D17434">
        <v>614.15</v>
      </c>
      <c r="E17434" t="s">
        <v>30879</v>
      </c>
    </row>
    <row r="17435" spans="1:5" hidden="1" x14ac:dyDescent="0.2">
      <c r="A17435" s="94" t="s">
        <v>19562</v>
      </c>
      <c r="B17435" t="s">
        <v>43214</v>
      </c>
      <c r="C17435" t="s">
        <v>243</v>
      </c>
      <c r="D17435">
        <v>751.49</v>
      </c>
      <c r="E17435" t="s">
        <v>30879</v>
      </c>
    </row>
    <row r="17436" spans="1:5" hidden="1" x14ac:dyDescent="0.2">
      <c r="A17436" s="94" t="s">
        <v>19564</v>
      </c>
      <c r="B17436" t="s">
        <v>43217</v>
      </c>
      <c r="C17436" t="s">
        <v>243</v>
      </c>
      <c r="D17436">
        <v>347.2</v>
      </c>
      <c r="E17436" t="s">
        <v>30879</v>
      </c>
    </row>
    <row r="17437" spans="1:5" hidden="1" x14ac:dyDescent="0.2">
      <c r="A17437" s="94" t="s">
        <v>19566</v>
      </c>
      <c r="B17437" t="s">
        <v>43218</v>
      </c>
      <c r="C17437" t="s">
        <v>243</v>
      </c>
      <c r="D17437">
        <v>407</v>
      </c>
      <c r="E17437" t="s">
        <v>30879</v>
      </c>
    </row>
    <row r="17438" spans="1:5" hidden="1" x14ac:dyDescent="0.2">
      <c r="A17438" s="94" t="s">
        <v>19568</v>
      </c>
      <c r="B17438" t="s">
        <v>24993</v>
      </c>
      <c r="C17438" t="s">
        <v>243</v>
      </c>
      <c r="D17438">
        <v>399.02</v>
      </c>
      <c r="E17438" t="s">
        <v>30879</v>
      </c>
    </row>
    <row r="17439" spans="1:5" hidden="1" x14ac:dyDescent="0.2">
      <c r="A17439" s="94" t="s">
        <v>19570</v>
      </c>
      <c r="B17439" t="s">
        <v>43219</v>
      </c>
      <c r="C17439" t="s">
        <v>243</v>
      </c>
      <c r="D17439">
        <v>407</v>
      </c>
      <c r="E17439" t="s">
        <v>30879</v>
      </c>
    </row>
    <row r="17440" spans="1:5" hidden="1" x14ac:dyDescent="0.2">
      <c r="A17440" s="94" t="s">
        <v>19572</v>
      </c>
      <c r="B17440" t="s">
        <v>24994</v>
      </c>
      <c r="C17440" t="s">
        <v>243</v>
      </c>
      <c r="D17440">
        <v>399.02</v>
      </c>
      <c r="E17440" t="s">
        <v>30879</v>
      </c>
    </row>
    <row r="17441" spans="1:5" hidden="1" x14ac:dyDescent="0.2">
      <c r="A17441" s="94" t="s">
        <v>19574</v>
      </c>
      <c r="B17441" t="s">
        <v>24995</v>
      </c>
      <c r="C17441" t="s">
        <v>243</v>
      </c>
      <c r="D17441">
        <v>439.29</v>
      </c>
      <c r="E17441" t="s">
        <v>30879</v>
      </c>
    </row>
    <row r="17442" spans="1:5" hidden="1" x14ac:dyDescent="0.2">
      <c r="A17442" s="94" t="s">
        <v>19576</v>
      </c>
      <c r="B17442" t="s">
        <v>24996</v>
      </c>
      <c r="C17442" t="s">
        <v>243</v>
      </c>
      <c r="D17442">
        <v>439.29</v>
      </c>
      <c r="E17442" t="s">
        <v>30879</v>
      </c>
    </row>
    <row r="17443" spans="1:5" hidden="1" x14ac:dyDescent="0.2">
      <c r="A17443" s="94" t="s">
        <v>43221</v>
      </c>
      <c r="B17443" t="s">
        <v>43222</v>
      </c>
      <c r="C17443" t="s">
        <v>243</v>
      </c>
      <c r="D17443">
        <v>521.34</v>
      </c>
      <c r="E17443" t="s">
        <v>30879</v>
      </c>
    </row>
    <row r="17444" spans="1:5" hidden="1" x14ac:dyDescent="0.2">
      <c r="A17444" s="94" t="s">
        <v>19578</v>
      </c>
      <c r="B17444" t="s">
        <v>24997</v>
      </c>
      <c r="C17444" t="s">
        <v>243</v>
      </c>
      <c r="D17444">
        <v>475.41</v>
      </c>
      <c r="E17444" t="s">
        <v>30879</v>
      </c>
    </row>
    <row r="17445" spans="1:5" hidden="1" x14ac:dyDescent="0.2">
      <c r="A17445" s="94" t="s">
        <v>19580</v>
      </c>
      <c r="B17445" t="s">
        <v>24998</v>
      </c>
      <c r="C17445" t="s">
        <v>243</v>
      </c>
      <c r="D17445" s="684">
        <v>1286.42</v>
      </c>
      <c r="E17445" t="s">
        <v>30879</v>
      </c>
    </row>
    <row r="17446" spans="1:5" hidden="1" x14ac:dyDescent="0.2">
      <c r="A17446" s="94" t="s">
        <v>19582</v>
      </c>
      <c r="B17446" t="s">
        <v>24999</v>
      </c>
      <c r="C17446" t="s">
        <v>243</v>
      </c>
      <c r="D17446">
        <v>322.23</v>
      </c>
      <c r="E17446" t="s">
        <v>30879</v>
      </c>
    </row>
    <row r="17447" spans="1:5" hidden="1" x14ac:dyDescent="0.2">
      <c r="A17447" s="94" t="s">
        <v>19584</v>
      </c>
      <c r="B17447" t="s">
        <v>25000</v>
      </c>
      <c r="C17447" t="s">
        <v>243</v>
      </c>
      <c r="D17447">
        <v>258.79000000000002</v>
      </c>
      <c r="E17447" t="s">
        <v>30879</v>
      </c>
    </row>
    <row r="17448" spans="1:5" hidden="1" x14ac:dyDescent="0.2">
      <c r="A17448" s="94" t="s">
        <v>19586</v>
      </c>
      <c r="B17448" t="s">
        <v>25001</v>
      </c>
      <c r="C17448" t="s">
        <v>243</v>
      </c>
      <c r="D17448">
        <v>395.24</v>
      </c>
      <c r="E17448" t="s">
        <v>30879</v>
      </c>
    </row>
    <row r="17449" spans="1:5" hidden="1" x14ac:dyDescent="0.2">
      <c r="A17449" s="94" t="s">
        <v>19588</v>
      </c>
      <c r="B17449" t="s">
        <v>25002</v>
      </c>
      <c r="C17449" t="s">
        <v>243</v>
      </c>
      <c r="D17449">
        <v>328.89</v>
      </c>
      <c r="E17449" t="s">
        <v>30879</v>
      </c>
    </row>
    <row r="17450" spans="1:5" hidden="1" x14ac:dyDescent="0.2">
      <c r="A17450" s="94" t="s">
        <v>19590</v>
      </c>
      <c r="B17450" t="s">
        <v>25003</v>
      </c>
      <c r="C17450" t="s">
        <v>243</v>
      </c>
      <c r="D17450">
        <v>920.74</v>
      </c>
      <c r="E17450" t="s">
        <v>30879</v>
      </c>
    </row>
    <row r="17451" spans="1:5" hidden="1" x14ac:dyDescent="0.2">
      <c r="A17451" s="94" t="s">
        <v>19592</v>
      </c>
      <c r="B17451" t="s">
        <v>25004</v>
      </c>
      <c r="C17451" t="s">
        <v>243</v>
      </c>
      <c r="D17451" s="684">
        <v>1229.98</v>
      </c>
      <c r="E17451" t="s">
        <v>30879</v>
      </c>
    </row>
    <row r="17452" spans="1:5" hidden="1" x14ac:dyDescent="0.2">
      <c r="A17452" s="94" t="s">
        <v>19594</v>
      </c>
      <c r="B17452" t="s">
        <v>25005</v>
      </c>
      <c r="C17452" t="s">
        <v>243</v>
      </c>
      <c r="D17452" s="684">
        <v>1133.81</v>
      </c>
      <c r="E17452" t="s">
        <v>30879</v>
      </c>
    </row>
    <row r="17453" spans="1:5" hidden="1" x14ac:dyDescent="0.2">
      <c r="A17453" s="94" t="s">
        <v>13443</v>
      </c>
      <c r="B17453" t="s">
        <v>13444</v>
      </c>
      <c r="C17453" t="s">
        <v>243</v>
      </c>
      <c r="D17453">
        <v>155.36000000000001</v>
      </c>
      <c r="E17453" t="s">
        <v>30879</v>
      </c>
    </row>
    <row r="17454" spans="1:5" hidden="1" x14ac:dyDescent="0.2">
      <c r="A17454" s="94" t="s">
        <v>19597</v>
      </c>
      <c r="B17454" t="s">
        <v>25006</v>
      </c>
      <c r="C17454" t="s">
        <v>243</v>
      </c>
      <c r="D17454">
        <v>34.67</v>
      </c>
      <c r="E17454" t="s">
        <v>30879</v>
      </c>
    </row>
    <row r="17455" spans="1:5" hidden="1" x14ac:dyDescent="0.2">
      <c r="A17455" s="94" t="s">
        <v>19599</v>
      </c>
      <c r="B17455" t="s">
        <v>25007</v>
      </c>
      <c r="C17455" t="s">
        <v>243</v>
      </c>
      <c r="D17455">
        <v>146.22</v>
      </c>
      <c r="E17455" t="s">
        <v>30879</v>
      </c>
    </row>
    <row r="17456" spans="1:5" hidden="1" x14ac:dyDescent="0.2">
      <c r="A17456" s="94" t="s">
        <v>19601</v>
      </c>
      <c r="B17456" t="s">
        <v>25008</v>
      </c>
      <c r="C17456" t="s">
        <v>243</v>
      </c>
      <c r="D17456">
        <v>159.93</v>
      </c>
      <c r="E17456" t="s">
        <v>30879</v>
      </c>
    </row>
    <row r="17457" spans="1:5" hidden="1" x14ac:dyDescent="0.2">
      <c r="A17457" s="94" t="s">
        <v>19603</v>
      </c>
      <c r="B17457" t="s">
        <v>25009</v>
      </c>
      <c r="C17457" t="s">
        <v>243</v>
      </c>
      <c r="D17457">
        <v>212.87</v>
      </c>
      <c r="E17457" t="s">
        <v>30879</v>
      </c>
    </row>
    <row r="17458" spans="1:5" hidden="1" x14ac:dyDescent="0.2">
      <c r="A17458" s="94" t="s">
        <v>19605</v>
      </c>
      <c r="B17458" t="s">
        <v>25010</v>
      </c>
      <c r="C17458" t="s">
        <v>243</v>
      </c>
      <c r="D17458">
        <v>207.67</v>
      </c>
      <c r="E17458" t="s">
        <v>30879</v>
      </c>
    </row>
    <row r="17459" spans="1:5" hidden="1" x14ac:dyDescent="0.2">
      <c r="A17459" s="94" t="s">
        <v>19607</v>
      </c>
      <c r="B17459" t="s">
        <v>25011</v>
      </c>
      <c r="C17459" t="s">
        <v>243</v>
      </c>
      <c r="D17459">
        <v>110.26</v>
      </c>
      <c r="E17459" t="s">
        <v>30879</v>
      </c>
    </row>
    <row r="17460" spans="1:5" hidden="1" x14ac:dyDescent="0.2">
      <c r="A17460" s="94" t="s">
        <v>19609</v>
      </c>
      <c r="B17460" t="s">
        <v>25012</v>
      </c>
      <c r="C17460" t="s">
        <v>243</v>
      </c>
      <c r="D17460">
        <v>146.22</v>
      </c>
      <c r="E17460" t="s">
        <v>30879</v>
      </c>
    </row>
    <row r="17461" spans="1:5" hidden="1" x14ac:dyDescent="0.2">
      <c r="A17461" s="94" t="s">
        <v>13445</v>
      </c>
      <c r="B17461" t="s">
        <v>13446</v>
      </c>
      <c r="C17461" t="s">
        <v>243</v>
      </c>
      <c r="D17461">
        <v>155.36000000000001</v>
      </c>
      <c r="E17461" t="s">
        <v>30879</v>
      </c>
    </row>
    <row r="17462" spans="1:5" hidden="1" x14ac:dyDescent="0.2">
      <c r="A17462" s="94" t="s">
        <v>19612</v>
      </c>
      <c r="B17462" t="s">
        <v>25013</v>
      </c>
      <c r="C17462" t="s">
        <v>243</v>
      </c>
      <c r="D17462">
        <v>202.43</v>
      </c>
      <c r="E17462" t="s">
        <v>30879</v>
      </c>
    </row>
    <row r="17463" spans="1:5" hidden="1" x14ac:dyDescent="0.2">
      <c r="A17463" s="94" t="s">
        <v>19614</v>
      </c>
      <c r="B17463" t="s">
        <v>25014</v>
      </c>
      <c r="C17463" t="s">
        <v>243</v>
      </c>
      <c r="D17463">
        <v>159.93</v>
      </c>
      <c r="E17463" t="s">
        <v>30879</v>
      </c>
    </row>
    <row r="17464" spans="1:5" hidden="1" x14ac:dyDescent="0.2">
      <c r="A17464" s="94" t="s">
        <v>19616</v>
      </c>
      <c r="B17464" t="s">
        <v>25015</v>
      </c>
      <c r="C17464" t="s">
        <v>243</v>
      </c>
      <c r="D17464">
        <v>212.87</v>
      </c>
      <c r="E17464" t="s">
        <v>30879</v>
      </c>
    </row>
    <row r="17465" spans="1:5" hidden="1" x14ac:dyDescent="0.2">
      <c r="A17465" s="94" t="s">
        <v>19618</v>
      </c>
      <c r="B17465" t="s">
        <v>25016</v>
      </c>
      <c r="C17465" t="s">
        <v>243</v>
      </c>
      <c r="D17465">
        <v>207.67</v>
      </c>
      <c r="E17465" t="s">
        <v>30879</v>
      </c>
    </row>
    <row r="17466" spans="1:5" hidden="1" x14ac:dyDescent="0.2">
      <c r="A17466" s="94" t="s">
        <v>19620</v>
      </c>
      <c r="B17466" t="s">
        <v>25017</v>
      </c>
      <c r="C17466" t="s">
        <v>243</v>
      </c>
      <c r="D17466">
        <v>155.36000000000001</v>
      </c>
      <c r="E17466" t="s">
        <v>30879</v>
      </c>
    </row>
    <row r="17467" spans="1:5" hidden="1" x14ac:dyDescent="0.2">
      <c r="A17467" s="94" t="s">
        <v>43224</v>
      </c>
      <c r="B17467" t="s">
        <v>43225</v>
      </c>
      <c r="C17467" t="s">
        <v>243</v>
      </c>
      <c r="D17467">
        <v>398.79</v>
      </c>
      <c r="E17467" t="s">
        <v>30879</v>
      </c>
    </row>
    <row r="17468" spans="1:5" hidden="1" x14ac:dyDescent="0.2">
      <c r="A17468" s="94" t="s">
        <v>19622</v>
      </c>
      <c r="B17468" t="s">
        <v>25018</v>
      </c>
      <c r="C17468" t="s">
        <v>243</v>
      </c>
      <c r="D17468">
        <v>401.62</v>
      </c>
      <c r="E17468" t="s">
        <v>30879</v>
      </c>
    </row>
    <row r="17469" spans="1:5" hidden="1" x14ac:dyDescent="0.2">
      <c r="A17469" s="94" t="s">
        <v>19624</v>
      </c>
      <c r="B17469" t="s">
        <v>25019</v>
      </c>
      <c r="C17469" t="s">
        <v>243</v>
      </c>
      <c r="D17469">
        <v>471.59</v>
      </c>
      <c r="E17469" t="s">
        <v>30879</v>
      </c>
    </row>
    <row r="17470" spans="1:5" hidden="1" x14ac:dyDescent="0.2">
      <c r="A17470" s="94" t="s">
        <v>19626</v>
      </c>
      <c r="B17470" t="s">
        <v>25020</v>
      </c>
      <c r="C17470" t="s">
        <v>243</v>
      </c>
      <c r="D17470">
        <v>154.05000000000001</v>
      </c>
      <c r="E17470" t="s">
        <v>30879</v>
      </c>
    </row>
    <row r="17471" spans="1:5" hidden="1" x14ac:dyDescent="0.2">
      <c r="A17471" s="94" t="s">
        <v>19628</v>
      </c>
      <c r="B17471" t="s">
        <v>25021</v>
      </c>
      <c r="C17471" t="s">
        <v>243</v>
      </c>
      <c r="D17471">
        <v>154.05000000000001</v>
      </c>
      <c r="E17471" t="s">
        <v>30879</v>
      </c>
    </row>
    <row r="17472" spans="1:5" hidden="1" x14ac:dyDescent="0.2">
      <c r="A17472" s="94" t="s">
        <v>25022</v>
      </c>
      <c r="B17472" t="s">
        <v>41839</v>
      </c>
      <c r="C17472" t="s">
        <v>243</v>
      </c>
      <c r="D17472">
        <v>14.7</v>
      </c>
      <c r="E17472" t="s">
        <v>30879</v>
      </c>
    </row>
    <row r="17473" spans="1:5" hidden="1" x14ac:dyDescent="0.2">
      <c r="A17473" s="94" t="s">
        <v>25023</v>
      </c>
      <c r="B17473" t="s">
        <v>41838</v>
      </c>
      <c r="C17473" t="s">
        <v>243</v>
      </c>
      <c r="D17473">
        <v>18.47</v>
      </c>
      <c r="E17473" t="s">
        <v>30879</v>
      </c>
    </row>
    <row r="17474" spans="1:5" hidden="1" x14ac:dyDescent="0.2">
      <c r="A17474" s="94" t="s">
        <v>13447</v>
      </c>
      <c r="B17474" t="s">
        <v>13448</v>
      </c>
      <c r="C17474" t="s">
        <v>243</v>
      </c>
      <c r="D17474">
        <v>20.59</v>
      </c>
      <c r="E17474" t="s">
        <v>30879</v>
      </c>
    </row>
    <row r="17475" spans="1:5" hidden="1" x14ac:dyDescent="0.2">
      <c r="A17475" s="94" t="s">
        <v>25024</v>
      </c>
      <c r="B17475" t="s">
        <v>25025</v>
      </c>
      <c r="C17475" t="s">
        <v>1031</v>
      </c>
      <c r="D17475">
        <v>2.4700000000000002</v>
      </c>
      <c r="E17475" t="s">
        <v>30879</v>
      </c>
    </row>
    <row r="17476" spans="1:5" hidden="1" x14ac:dyDescent="0.2">
      <c r="A17476" s="94" t="s">
        <v>25026</v>
      </c>
      <c r="B17476" t="s">
        <v>25027</v>
      </c>
      <c r="C17476" t="s">
        <v>1031</v>
      </c>
      <c r="D17476">
        <v>2.4700000000000002</v>
      </c>
      <c r="E17476" t="s">
        <v>30879</v>
      </c>
    </row>
    <row r="17477" spans="1:5" hidden="1" x14ac:dyDescent="0.2">
      <c r="A17477" s="94" t="s">
        <v>41840</v>
      </c>
      <c r="B17477" t="s">
        <v>41841</v>
      </c>
      <c r="C17477" t="s">
        <v>243</v>
      </c>
      <c r="D17477">
        <v>15.18</v>
      </c>
      <c r="E17477" t="s">
        <v>30879</v>
      </c>
    </row>
    <row r="17478" spans="1:5" hidden="1" x14ac:dyDescent="0.2">
      <c r="A17478" s="94" t="s">
        <v>41842</v>
      </c>
      <c r="B17478" t="s">
        <v>41843</v>
      </c>
      <c r="C17478" t="s">
        <v>243</v>
      </c>
      <c r="D17478">
        <v>18.37</v>
      </c>
      <c r="E17478" t="s">
        <v>30879</v>
      </c>
    </row>
    <row r="17479" spans="1:5" hidden="1" x14ac:dyDescent="0.2">
      <c r="A17479" s="94" t="s">
        <v>43093</v>
      </c>
      <c r="B17479" t="s">
        <v>43094</v>
      </c>
      <c r="C17479" t="s">
        <v>243</v>
      </c>
      <c r="D17479">
        <v>117.65</v>
      </c>
      <c r="E17479" t="s">
        <v>30879</v>
      </c>
    </row>
    <row r="17480" spans="1:5" hidden="1" x14ac:dyDescent="0.2">
      <c r="A17480" s="94" t="s">
        <v>43095</v>
      </c>
      <c r="B17480" t="s">
        <v>43096</v>
      </c>
      <c r="C17480" t="s">
        <v>243</v>
      </c>
      <c r="D17480">
        <v>58.82</v>
      </c>
      <c r="E17480" t="s">
        <v>30879</v>
      </c>
    </row>
    <row r="17481" spans="1:5" hidden="1" x14ac:dyDescent="0.2">
      <c r="A17481" s="94" t="s">
        <v>43115</v>
      </c>
      <c r="B17481" t="s">
        <v>43116</v>
      </c>
      <c r="C17481" t="s">
        <v>243</v>
      </c>
      <c r="D17481">
        <v>202.35</v>
      </c>
      <c r="E17481" t="s">
        <v>30879</v>
      </c>
    </row>
    <row r="17482" spans="1:5" hidden="1" x14ac:dyDescent="0.2">
      <c r="A17482" s="94" t="s">
        <v>42376</v>
      </c>
      <c r="B17482" t="s">
        <v>42377</v>
      </c>
      <c r="C17482" t="s">
        <v>243</v>
      </c>
      <c r="D17482">
        <v>40</v>
      </c>
      <c r="E17482" t="s">
        <v>30879</v>
      </c>
    </row>
    <row r="17483" spans="1:5" hidden="1" x14ac:dyDescent="0.2">
      <c r="A17483" s="94" t="s">
        <v>43091</v>
      </c>
      <c r="B17483" t="s">
        <v>43092</v>
      </c>
      <c r="C17483" t="s">
        <v>243</v>
      </c>
      <c r="D17483">
        <v>14.71</v>
      </c>
      <c r="E17483" t="s">
        <v>30879</v>
      </c>
    </row>
    <row r="17484" spans="1:5" hidden="1" x14ac:dyDescent="0.2">
      <c r="A17484" s="94" t="s">
        <v>42892</v>
      </c>
      <c r="B17484" t="s">
        <v>42893</v>
      </c>
      <c r="C17484" t="s">
        <v>243</v>
      </c>
      <c r="D17484">
        <v>13.45</v>
      </c>
      <c r="E17484" t="s">
        <v>30879</v>
      </c>
    </row>
    <row r="17485" spans="1:5" hidden="1" x14ac:dyDescent="0.2">
      <c r="A17485" s="94" t="s">
        <v>42894</v>
      </c>
      <c r="B17485" t="s">
        <v>42895</v>
      </c>
      <c r="C17485" t="s">
        <v>243</v>
      </c>
      <c r="D17485">
        <v>51.29</v>
      </c>
      <c r="E17485" t="s">
        <v>30879</v>
      </c>
    </row>
    <row r="17486" spans="1:5" hidden="1" x14ac:dyDescent="0.2">
      <c r="A17486" s="94" t="s">
        <v>41846</v>
      </c>
      <c r="B17486" t="s">
        <v>41847</v>
      </c>
      <c r="C17486" t="s">
        <v>243</v>
      </c>
      <c r="D17486">
        <v>31.76</v>
      </c>
      <c r="E17486" t="s">
        <v>30879</v>
      </c>
    </row>
    <row r="17487" spans="1:5" hidden="1" x14ac:dyDescent="0.2">
      <c r="A17487" s="94" t="s">
        <v>13449</v>
      </c>
      <c r="B17487" t="s">
        <v>13450</v>
      </c>
      <c r="C17487" t="s">
        <v>243</v>
      </c>
      <c r="D17487">
        <v>194.54</v>
      </c>
      <c r="E17487" t="s">
        <v>30879</v>
      </c>
    </row>
    <row r="17488" spans="1:5" hidden="1" x14ac:dyDescent="0.2">
      <c r="A17488" s="94" t="s">
        <v>13451</v>
      </c>
      <c r="B17488" t="s">
        <v>13452</v>
      </c>
      <c r="C17488" t="s">
        <v>243</v>
      </c>
      <c r="D17488">
        <v>2</v>
      </c>
      <c r="E17488" t="s">
        <v>30879</v>
      </c>
    </row>
    <row r="17489" spans="1:5" hidden="1" x14ac:dyDescent="0.2">
      <c r="A17489" s="94" t="s">
        <v>42900</v>
      </c>
      <c r="B17489" t="s">
        <v>42901</v>
      </c>
      <c r="C17489" t="s">
        <v>243</v>
      </c>
      <c r="D17489">
        <v>1.94</v>
      </c>
      <c r="E17489" t="s">
        <v>30879</v>
      </c>
    </row>
    <row r="17490" spans="1:5" hidden="1" x14ac:dyDescent="0.2">
      <c r="A17490" s="94" t="s">
        <v>25028</v>
      </c>
      <c r="B17490" t="s">
        <v>25029</v>
      </c>
      <c r="C17490" t="s">
        <v>243</v>
      </c>
      <c r="D17490">
        <v>1.75</v>
      </c>
      <c r="E17490" t="s">
        <v>30879</v>
      </c>
    </row>
    <row r="17491" spans="1:5" hidden="1" x14ac:dyDescent="0.2">
      <c r="A17491" s="94" t="s">
        <v>6952</v>
      </c>
      <c r="B17491" t="s">
        <v>6953</v>
      </c>
      <c r="C17491" t="s">
        <v>243</v>
      </c>
      <c r="D17491">
        <v>11.44</v>
      </c>
      <c r="E17491" t="s">
        <v>30879</v>
      </c>
    </row>
    <row r="17492" spans="1:5" hidden="1" x14ac:dyDescent="0.2">
      <c r="A17492" s="94" t="s">
        <v>13453</v>
      </c>
      <c r="B17492" t="s">
        <v>13454</v>
      </c>
      <c r="C17492" t="s">
        <v>243</v>
      </c>
      <c r="D17492">
        <v>1.76</v>
      </c>
      <c r="E17492" t="s">
        <v>30879</v>
      </c>
    </row>
    <row r="17493" spans="1:5" hidden="1" x14ac:dyDescent="0.2">
      <c r="A17493" s="94" t="s">
        <v>13455</v>
      </c>
      <c r="B17493" t="s">
        <v>13456</v>
      </c>
      <c r="C17493" t="s">
        <v>243</v>
      </c>
      <c r="D17493">
        <v>2</v>
      </c>
      <c r="E17493" t="s">
        <v>30879</v>
      </c>
    </row>
    <row r="17494" spans="1:5" hidden="1" x14ac:dyDescent="0.2">
      <c r="A17494" s="94" t="s">
        <v>38079</v>
      </c>
      <c r="B17494" t="s">
        <v>38080</v>
      </c>
      <c r="C17494" t="s">
        <v>243</v>
      </c>
      <c r="D17494">
        <v>5.19</v>
      </c>
      <c r="E17494" t="s">
        <v>30879</v>
      </c>
    </row>
    <row r="17495" spans="1:5" hidden="1" x14ac:dyDescent="0.2">
      <c r="A17495" s="94" t="s">
        <v>50412</v>
      </c>
      <c r="B17495" t="s">
        <v>50413</v>
      </c>
      <c r="C17495" t="s">
        <v>243</v>
      </c>
      <c r="D17495">
        <v>7.59</v>
      </c>
      <c r="E17495" t="s">
        <v>30879</v>
      </c>
    </row>
    <row r="17496" spans="1:5" hidden="1" x14ac:dyDescent="0.2">
      <c r="A17496" s="94" t="s">
        <v>38081</v>
      </c>
      <c r="B17496" t="s">
        <v>38082</v>
      </c>
      <c r="C17496" t="s">
        <v>243</v>
      </c>
      <c r="D17496">
        <v>2.68</v>
      </c>
      <c r="E17496" t="s">
        <v>30879</v>
      </c>
    </row>
    <row r="17497" spans="1:5" hidden="1" x14ac:dyDescent="0.2">
      <c r="A17497" s="94" t="s">
        <v>42896</v>
      </c>
      <c r="B17497" t="s">
        <v>42897</v>
      </c>
      <c r="C17497" t="s">
        <v>243</v>
      </c>
      <c r="D17497">
        <v>2.4700000000000002</v>
      </c>
      <c r="E17497" t="s">
        <v>30879</v>
      </c>
    </row>
    <row r="17498" spans="1:5" hidden="1" x14ac:dyDescent="0.2">
      <c r="A17498" s="94" t="s">
        <v>50410</v>
      </c>
      <c r="B17498" t="s">
        <v>50411</v>
      </c>
      <c r="C17498" t="s">
        <v>243</v>
      </c>
      <c r="D17498">
        <v>3.61</v>
      </c>
      <c r="E17498" t="s">
        <v>30879</v>
      </c>
    </row>
    <row r="17499" spans="1:5" hidden="1" x14ac:dyDescent="0.2">
      <c r="A17499" s="94" t="s">
        <v>2143</v>
      </c>
      <c r="B17499" t="s">
        <v>13457</v>
      </c>
      <c r="C17499" t="s">
        <v>243</v>
      </c>
      <c r="D17499">
        <v>10.29</v>
      </c>
      <c r="E17499" t="s">
        <v>30879</v>
      </c>
    </row>
    <row r="17500" spans="1:5" hidden="1" x14ac:dyDescent="0.2">
      <c r="A17500" s="94" t="s">
        <v>2144</v>
      </c>
      <c r="B17500" t="s">
        <v>13458</v>
      </c>
      <c r="C17500" t="s">
        <v>243</v>
      </c>
      <c r="D17500">
        <v>7.98</v>
      </c>
      <c r="E17500" t="s">
        <v>30879</v>
      </c>
    </row>
    <row r="17501" spans="1:5" hidden="1" x14ac:dyDescent="0.2">
      <c r="A17501" s="94" t="s">
        <v>965</v>
      </c>
      <c r="B17501" t="s">
        <v>13459</v>
      </c>
      <c r="C17501" t="s">
        <v>243</v>
      </c>
      <c r="D17501">
        <v>11.44</v>
      </c>
      <c r="E17501" t="s">
        <v>30879</v>
      </c>
    </row>
    <row r="17502" spans="1:5" hidden="1" x14ac:dyDescent="0.2">
      <c r="A17502" s="94" t="s">
        <v>42902</v>
      </c>
      <c r="B17502" t="s">
        <v>42903</v>
      </c>
      <c r="C17502" t="s">
        <v>243</v>
      </c>
      <c r="D17502">
        <v>14.06</v>
      </c>
      <c r="E17502" t="s">
        <v>30879</v>
      </c>
    </row>
    <row r="17503" spans="1:5" hidden="1" x14ac:dyDescent="0.2">
      <c r="A17503" s="94" t="s">
        <v>13460</v>
      </c>
      <c r="B17503" t="s">
        <v>13461</v>
      </c>
      <c r="C17503" t="s">
        <v>243</v>
      </c>
      <c r="D17503">
        <v>4.68</v>
      </c>
      <c r="E17503" t="s">
        <v>30879</v>
      </c>
    </row>
    <row r="17504" spans="1:5" hidden="1" x14ac:dyDescent="0.2">
      <c r="A17504" s="94" t="s">
        <v>13462</v>
      </c>
      <c r="B17504" t="s">
        <v>13463</v>
      </c>
      <c r="C17504" t="s">
        <v>243</v>
      </c>
      <c r="D17504">
        <v>5.25</v>
      </c>
      <c r="E17504" t="s">
        <v>30879</v>
      </c>
    </row>
    <row r="17505" spans="1:5" hidden="1" x14ac:dyDescent="0.2">
      <c r="A17505" s="94" t="s">
        <v>38083</v>
      </c>
      <c r="B17505" t="s">
        <v>38084</v>
      </c>
      <c r="C17505" t="s">
        <v>243</v>
      </c>
      <c r="D17505">
        <v>2.95</v>
      </c>
      <c r="E17505" t="s">
        <v>30879</v>
      </c>
    </row>
    <row r="17506" spans="1:5" hidden="1" x14ac:dyDescent="0.2">
      <c r="A17506" s="94" t="s">
        <v>38075</v>
      </c>
      <c r="B17506" t="s">
        <v>38076</v>
      </c>
      <c r="C17506" t="s">
        <v>243</v>
      </c>
      <c r="D17506">
        <v>12.07</v>
      </c>
      <c r="E17506" t="s">
        <v>30879</v>
      </c>
    </row>
    <row r="17507" spans="1:5" hidden="1" x14ac:dyDescent="0.2">
      <c r="A17507" s="94" t="s">
        <v>38077</v>
      </c>
      <c r="B17507" t="s">
        <v>38078</v>
      </c>
      <c r="C17507" t="s">
        <v>243</v>
      </c>
      <c r="D17507">
        <v>13.77</v>
      </c>
      <c r="E17507" t="s">
        <v>30879</v>
      </c>
    </row>
    <row r="17508" spans="1:5" hidden="1" x14ac:dyDescent="0.2">
      <c r="A17508" s="94" t="s">
        <v>25030</v>
      </c>
      <c r="B17508" t="s">
        <v>25031</v>
      </c>
      <c r="C17508" t="s">
        <v>243</v>
      </c>
      <c r="D17508">
        <v>1.71</v>
      </c>
      <c r="E17508" t="s">
        <v>30879</v>
      </c>
    </row>
    <row r="17509" spans="1:5" hidden="1" x14ac:dyDescent="0.2">
      <c r="A17509" s="94" t="s">
        <v>25032</v>
      </c>
      <c r="B17509" t="s">
        <v>25033</v>
      </c>
      <c r="C17509" t="s">
        <v>243</v>
      </c>
      <c r="D17509">
        <v>1.71</v>
      </c>
      <c r="E17509" t="s">
        <v>30879</v>
      </c>
    </row>
    <row r="17510" spans="1:5" hidden="1" x14ac:dyDescent="0.2">
      <c r="A17510" s="94" t="s">
        <v>13464</v>
      </c>
      <c r="B17510" t="s">
        <v>13465</v>
      </c>
      <c r="C17510" t="s">
        <v>243</v>
      </c>
      <c r="D17510">
        <v>1.82</v>
      </c>
      <c r="E17510" t="s">
        <v>30879</v>
      </c>
    </row>
    <row r="17511" spans="1:5" hidden="1" x14ac:dyDescent="0.2">
      <c r="A17511" s="94" t="s">
        <v>42898</v>
      </c>
      <c r="B17511" t="s">
        <v>42899</v>
      </c>
      <c r="C17511" t="s">
        <v>243</v>
      </c>
      <c r="D17511">
        <v>1.65</v>
      </c>
      <c r="E17511" t="s">
        <v>30879</v>
      </c>
    </row>
    <row r="17512" spans="1:5" hidden="1" x14ac:dyDescent="0.2">
      <c r="A17512" s="94" t="s">
        <v>25034</v>
      </c>
      <c r="B17512" t="s">
        <v>25035</v>
      </c>
      <c r="C17512" t="s">
        <v>243</v>
      </c>
      <c r="D17512">
        <v>1.65</v>
      </c>
      <c r="E17512" t="s">
        <v>30879</v>
      </c>
    </row>
    <row r="17513" spans="1:5" hidden="1" x14ac:dyDescent="0.2">
      <c r="A17513" s="94" t="s">
        <v>42904</v>
      </c>
      <c r="B17513" t="s">
        <v>42905</v>
      </c>
      <c r="C17513" t="s">
        <v>243</v>
      </c>
      <c r="D17513">
        <v>14.47</v>
      </c>
      <c r="E17513" t="s">
        <v>30879</v>
      </c>
    </row>
    <row r="17514" spans="1:5" hidden="1" x14ac:dyDescent="0.2">
      <c r="A17514" s="94" t="s">
        <v>42906</v>
      </c>
      <c r="B17514" t="s">
        <v>42907</v>
      </c>
      <c r="C17514" t="s">
        <v>243</v>
      </c>
      <c r="D17514">
        <v>21.06</v>
      </c>
      <c r="E17514" t="s">
        <v>30879</v>
      </c>
    </row>
    <row r="17515" spans="1:5" hidden="1" x14ac:dyDescent="0.2">
      <c r="A17515" s="94" t="s">
        <v>41844</v>
      </c>
      <c r="B17515" t="s">
        <v>41845</v>
      </c>
      <c r="C17515" t="s">
        <v>243</v>
      </c>
      <c r="D17515">
        <v>7.35</v>
      </c>
      <c r="E17515" t="s">
        <v>30879</v>
      </c>
    </row>
    <row r="17516" spans="1:5" hidden="1" x14ac:dyDescent="0.2">
      <c r="A17516" s="94" t="s">
        <v>13466</v>
      </c>
      <c r="B17516" t="s">
        <v>13467</v>
      </c>
      <c r="C17516" t="s">
        <v>243</v>
      </c>
      <c r="D17516">
        <v>2.82</v>
      </c>
      <c r="E17516" t="s">
        <v>30879</v>
      </c>
    </row>
    <row r="17517" spans="1:5" hidden="1" x14ac:dyDescent="0.2">
      <c r="A17517" s="94" t="s">
        <v>13468</v>
      </c>
      <c r="B17517" t="s">
        <v>13469</v>
      </c>
      <c r="C17517" t="s">
        <v>243</v>
      </c>
      <c r="D17517">
        <v>4</v>
      </c>
      <c r="E17517" t="s">
        <v>30879</v>
      </c>
    </row>
    <row r="17518" spans="1:5" hidden="1" x14ac:dyDescent="0.2">
      <c r="A17518" s="94" t="s">
        <v>13470</v>
      </c>
      <c r="B17518" t="s">
        <v>36308</v>
      </c>
      <c r="C17518" t="s">
        <v>243</v>
      </c>
      <c r="D17518">
        <v>627.71</v>
      </c>
      <c r="E17518" t="s">
        <v>30879</v>
      </c>
    </row>
    <row r="17519" spans="1:5" hidden="1" x14ac:dyDescent="0.2">
      <c r="A17519" s="94" t="s">
        <v>36309</v>
      </c>
      <c r="B17519" t="s">
        <v>36310</v>
      </c>
      <c r="C17519" t="s">
        <v>243</v>
      </c>
      <c r="D17519">
        <v>865.38</v>
      </c>
      <c r="E17519" t="s">
        <v>30879</v>
      </c>
    </row>
    <row r="17520" spans="1:5" hidden="1" x14ac:dyDescent="0.2">
      <c r="A17520" s="94" t="s">
        <v>42962</v>
      </c>
      <c r="B17520" t="s">
        <v>42963</v>
      </c>
      <c r="C17520" t="s">
        <v>243</v>
      </c>
      <c r="D17520">
        <v>441.18</v>
      </c>
      <c r="E17520" t="s">
        <v>30879</v>
      </c>
    </row>
    <row r="17521" spans="1:5" hidden="1" x14ac:dyDescent="0.2">
      <c r="A17521" s="94" t="s">
        <v>25036</v>
      </c>
      <c r="B17521" t="s">
        <v>25037</v>
      </c>
      <c r="C17521" t="s">
        <v>1195</v>
      </c>
      <c r="D17521">
        <v>31.19</v>
      </c>
      <c r="E17521" t="s">
        <v>30879</v>
      </c>
    </row>
    <row r="17522" spans="1:5" hidden="1" x14ac:dyDescent="0.2">
      <c r="A17522" s="94" t="s">
        <v>6954</v>
      </c>
      <c r="B17522" t="s">
        <v>42526</v>
      </c>
      <c r="C17522" t="s">
        <v>243</v>
      </c>
      <c r="D17522">
        <v>964.43</v>
      </c>
      <c r="E17522" t="s">
        <v>30879</v>
      </c>
    </row>
    <row r="17523" spans="1:5" hidden="1" x14ac:dyDescent="0.2">
      <c r="A17523" s="94" t="s">
        <v>42521</v>
      </c>
      <c r="B17523" t="s">
        <v>42522</v>
      </c>
      <c r="C17523" t="s">
        <v>243</v>
      </c>
      <c r="D17523" s="684">
        <v>1064.9000000000001</v>
      </c>
      <c r="E17523" t="s">
        <v>30879</v>
      </c>
    </row>
    <row r="17524" spans="1:5" hidden="1" x14ac:dyDescent="0.2">
      <c r="A17524" s="94" t="s">
        <v>6955</v>
      </c>
      <c r="B17524" t="s">
        <v>42523</v>
      </c>
      <c r="C17524" t="s">
        <v>243</v>
      </c>
      <c r="D17524" s="684">
        <v>1064.9100000000001</v>
      </c>
      <c r="E17524" t="s">
        <v>30879</v>
      </c>
    </row>
    <row r="17525" spans="1:5" hidden="1" x14ac:dyDescent="0.2">
      <c r="A17525" s="94" t="s">
        <v>42524</v>
      </c>
      <c r="B17525" t="s">
        <v>42525</v>
      </c>
      <c r="C17525" t="s">
        <v>243</v>
      </c>
      <c r="D17525" s="684">
        <v>1113.4100000000001</v>
      </c>
      <c r="E17525" t="s">
        <v>30879</v>
      </c>
    </row>
    <row r="17526" spans="1:5" hidden="1" x14ac:dyDescent="0.2">
      <c r="A17526" s="94" t="s">
        <v>25038</v>
      </c>
      <c r="B17526" t="s">
        <v>42527</v>
      </c>
      <c r="C17526" t="s">
        <v>243</v>
      </c>
      <c r="D17526">
        <v>970.2</v>
      </c>
      <c r="E17526" t="s">
        <v>30879</v>
      </c>
    </row>
    <row r="17527" spans="1:5" hidden="1" x14ac:dyDescent="0.2">
      <c r="A17527" s="94" t="s">
        <v>25039</v>
      </c>
      <c r="B17527" t="s">
        <v>25040</v>
      </c>
      <c r="C17527" t="s">
        <v>243</v>
      </c>
      <c r="D17527" s="684">
        <v>1053.3599999999999</v>
      </c>
      <c r="E17527" t="s">
        <v>30879</v>
      </c>
    </row>
    <row r="17528" spans="1:5" hidden="1" x14ac:dyDescent="0.2">
      <c r="A17528" s="94" t="s">
        <v>25041</v>
      </c>
      <c r="B17528" t="s">
        <v>25042</v>
      </c>
      <c r="C17528" t="s">
        <v>243</v>
      </c>
      <c r="D17528" s="684">
        <v>1124.97</v>
      </c>
      <c r="E17528" t="s">
        <v>30879</v>
      </c>
    </row>
    <row r="17529" spans="1:5" hidden="1" x14ac:dyDescent="0.2">
      <c r="A17529" s="94" t="s">
        <v>25043</v>
      </c>
      <c r="B17529" t="s">
        <v>25044</v>
      </c>
      <c r="C17529" t="s">
        <v>243</v>
      </c>
      <c r="D17529" s="684">
        <v>1124.97</v>
      </c>
      <c r="E17529" t="s">
        <v>30879</v>
      </c>
    </row>
    <row r="17530" spans="1:5" hidden="1" x14ac:dyDescent="0.2">
      <c r="A17530" s="94" t="s">
        <v>25045</v>
      </c>
      <c r="B17530" t="s">
        <v>25046</v>
      </c>
      <c r="C17530" t="s">
        <v>243</v>
      </c>
      <c r="D17530" s="684">
        <v>1243.94</v>
      </c>
      <c r="E17530" t="s">
        <v>30879</v>
      </c>
    </row>
    <row r="17531" spans="1:5" hidden="1" x14ac:dyDescent="0.2">
      <c r="A17531" s="94" t="s">
        <v>25047</v>
      </c>
      <c r="B17531" t="s">
        <v>25048</v>
      </c>
      <c r="C17531" t="s">
        <v>243</v>
      </c>
      <c r="D17531" s="684">
        <v>1172.33</v>
      </c>
      <c r="E17531" t="s">
        <v>30879</v>
      </c>
    </row>
    <row r="17532" spans="1:5" hidden="1" x14ac:dyDescent="0.2">
      <c r="A17532" s="94" t="s">
        <v>25049</v>
      </c>
      <c r="B17532" t="s">
        <v>25050</v>
      </c>
      <c r="C17532" t="s">
        <v>243</v>
      </c>
      <c r="D17532" s="684">
        <v>1172.33</v>
      </c>
      <c r="E17532" t="s">
        <v>30879</v>
      </c>
    </row>
    <row r="17533" spans="1:5" hidden="1" x14ac:dyDescent="0.2">
      <c r="A17533" s="94" t="s">
        <v>25051</v>
      </c>
      <c r="B17533" t="s">
        <v>25052</v>
      </c>
      <c r="C17533" t="s">
        <v>243</v>
      </c>
      <c r="D17533" s="684">
        <v>1529.22</v>
      </c>
      <c r="E17533" t="s">
        <v>30879</v>
      </c>
    </row>
    <row r="17534" spans="1:5" hidden="1" x14ac:dyDescent="0.2">
      <c r="A17534" s="94" t="s">
        <v>6956</v>
      </c>
      <c r="B17534" t="s">
        <v>6957</v>
      </c>
      <c r="C17534" t="s">
        <v>243</v>
      </c>
      <c r="D17534">
        <v>92.4</v>
      </c>
      <c r="E17534" t="s">
        <v>30879</v>
      </c>
    </row>
    <row r="17535" spans="1:5" hidden="1" x14ac:dyDescent="0.2">
      <c r="A17535" s="94" t="s">
        <v>5420</v>
      </c>
      <c r="B17535" t="s">
        <v>5421</v>
      </c>
      <c r="C17535" t="s">
        <v>243</v>
      </c>
      <c r="D17535">
        <v>328.02</v>
      </c>
      <c r="E17535" t="s">
        <v>30879</v>
      </c>
    </row>
    <row r="17536" spans="1:5" hidden="1" x14ac:dyDescent="0.2">
      <c r="A17536" s="94" t="s">
        <v>6232</v>
      </c>
      <c r="B17536" t="s">
        <v>43034</v>
      </c>
      <c r="C17536" t="s">
        <v>243</v>
      </c>
      <c r="D17536">
        <v>328.02</v>
      </c>
      <c r="E17536" t="s">
        <v>30879</v>
      </c>
    </row>
    <row r="17537" spans="1:5" hidden="1" x14ac:dyDescent="0.2">
      <c r="A17537" s="94" t="s">
        <v>13471</v>
      </c>
      <c r="B17537" t="s">
        <v>13472</v>
      </c>
      <c r="C17537" t="s">
        <v>243</v>
      </c>
      <c r="D17537">
        <v>315.32</v>
      </c>
      <c r="E17537" t="s">
        <v>30879</v>
      </c>
    </row>
    <row r="17538" spans="1:5" hidden="1" x14ac:dyDescent="0.2">
      <c r="A17538" s="94" t="s">
        <v>13473</v>
      </c>
      <c r="B17538" t="s">
        <v>43052</v>
      </c>
      <c r="C17538" t="s">
        <v>243</v>
      </c>
      <c r="D17538">
        <v>315.32</v>
      </c>
      <c r="E17538" t="s">
        <v>30879</v>
      </c>
    </row>
    <row r="17539" spans="1:5" hidden="1" x14ac:dyDescent="0.2">
      <c r="A17539" s="94" t="s">
        <v>3396</v>
      </c>
      <c r="B17539" t="s">
        <v>43583</v>
      </c>
      <c r="C17539" t="s">
        <v>243</v>
      </c>
      <c r="D17539">
        <v>99.33</v>
      </c>
      <c r="E17539" t="s">
        <v>30879</v>
      </c>
    </row>
    <row r="17540" spans="1:5" hidden="1" x14ac:dyDescent="0.2">
      <c r="A17540" s="94" t="s">
        <v>6958</v>
      </c>
      <c r="B17540" t="s">
        <v>43585</v>
      </c>
      <c r="C17540" t="s">
        <v>243</v>
      </c>
      <c r="D17540">
        <v>139.76</v>
      </c>
      <c r="E17540" t="s">
        <v>30879</v>
      </c>
    </row>
    <row r="17541" spans="1:5" hidden="1" x14ac:dyDescent="0.2">
      <c r="A17541" s="94" t="s">
        <v>6959</v>
      </c>
      <c r="B17541" t="s">
        <v>6960</v>
      </c>
      <c r="C17541" t="s">
        <v>243</v>
      </c>
      <c r="D17541">
        <v>105.11</v>
      </c>
      <c r="E17541" t="s">
        <v>30879</v>
      </c>
    </row>
    <row r="17542" spans="1:5" hidden="1" x14ac:dyDescent="0.2">
      <c r="A17542" s="94" t="s">
        <v>6961</v>
      </c>
      <c r="B17542" t="s">
        <v>6962</v>
      </c>
      <c r="C17542" t="s">
        <v>243</v>
      </c>
      <c r="D17542">
        <v>92.4</v>
      </c>
      <c r="E17542" t="s">
        <v>30879</v>
      </c>
    </row>
    <row r="17543" spans="1:5" hidden="1" x14ac:dyDescent="0.2">
      <c r="A17543" s="94" t="s">
        <v>6963</v>
      </c>
      <c r="B17543" t="s">
        <v>43584</v>
      </c>
      <c r="C17543" t="s">
        <v>243</v>
      </c>
      <c r="D17543">
        <v>150.15</v>
      </c>
      <c r="E17543" t="s">
        <v>30879</v>
      </c>
    </row>
    <row r="17544" spans="1:5" hidden="1" x14ac:dyDescent="0.2">
      <c r="A17544" s="94" t="s">
        <v>6964</v>
      </c>
      <c r="B17544" t="s">
        <v>43586</v>
      </c>
      <c r="C17544" t="s">
        <v>243</v>
      </c>
      <c r="D17544">
        <v>150.15</v>
      </c>
      <c r="E17544" t="s">
        <v>30879</v>
      </c>
    </row>
    <row r="17545" spans="1:5" hidden="1" x14ac:dyDescent="0.2">
      <c r="A17545" s="94" t="s">
        <v>25053</v>
      </c>
      <c r="B17545" t="s">
        <v>25054</v>
      </c>
      <c r="C17545" t="s">
        <v>243</v>
      </c>
      <c r="D17545">
        <v>237.93</v>
      </c>
      <c r="E17545" t="s">
        <v>30879</v>
      </c>
    </row>
    <row r="17546" spans="1:5" hidden="1" x14ac:dyDescent="0.2">
      <c r="A17546" s="94" t="s">
        <v>25055</v>
      </c>
      <c r="B17546" t="s">
        <v>25056</v>
      </c>
      <c r="C17546" t="s">
        <v>243</v>
      </c>
      <c r="D17546">
        <v>105.11</v>
      </c>
      <c r="E17546" t="s">
        <v>30879</v>
      </c>
    </row>
    <row r="17547" spans="1:5" hidden="1" x14ac:dyDescent="0.2">
      <c r="A17547" s="94" t="s">
        <v>303</v>
      </c>
      <c r="B17547" t="s">
        <v>304</v>
      </c>
      <c r="C17547" t="s">
        <v>243</v>
      </c>
      <c r="D17547">
        <v>86.63</v>
      </c>
      <c r="E17547" t="s">
        <v>30879</v>
      </c>
    </row>
    <row r="17548" spans="1:5" hidden="1" x14ac:dyDescent="0.2">
      <c r="A17548" s="94" t="s">
        <v>6233</v>
      </c>
      <c r="B17548" t="s">
        <v>43035</v>
      </c>
      <c r="C17548" t="s">
        <v>243</v>
      </c>
      <c r="D17548">
        <v>591.6</v>
      </c>
      <c r="E17548" t="s">
        <v>30879</v>
      </c>
    </row>
    <row r="17549" spans="1:5" hidden="1" x14ac:dyDescent="0.2">
      <c r="A17549" s="94" t="s">
        <v>6965</v>
      </c>
      <c r="B17549" t="s">
        <v>6966</v>
      </c>
      <c r="C17549" t="s">
        <v>243</v>
      </c>
      <c r="D17549">
        <v>591.6</v>
      </c>
      <c r="E17549" t="s">
        <v>30879</v>
      </c>
    </row>
    <row r="17550" spans="1:5" hidden="1" x14ac:dyDescent="0.2">
      <c r="A17550" s="94" t="s">
        <v>6967</v>
      </c>
      <c r="B17550" t="s">
        <v>25057</v>
      </c>
      <c r="C17550" t="s">
        <v>243</v>
      </c>
      <c r="D17550">
        <v>292.60000000000002</v>
      </c>
      <c r="E17550" t="s">
        <v>30879</v>
      </c>
    </row>
    <row r="17551" spans="1:5" hidden="1" x14ac:dyDescent="0.2">
      <c r="A17551" s="94" t="s">
        <v>6234</v>
      </c>
      <c r="B17551" t="s">
        <v>13474</v>
      </c>
      <c r="C17551" t="s">
        <v>243</v>
      </c>
      <c r="D17551">
        <v>292.60000000000002</v>
      </c>
      <c r="E17551" t="s">
        <v>30879</v>
      </c>
    </row>
    <row r="17552" spans="1:5" hidden="1" x14ac:dyDescent="0.2">
      <c r="A17552" s="94" t="s">
        <v>25058</v>
      </c>
      <c r="B17552" t="s">
        <v>43090</v>
      </c>
      <c r="C17552" t="s">
        <v>243</v>
      </c>
      <c r="D17552">
        <v>68.150000000000006</v>
      </c>
      <c r="E17552" t="s">
        <v>30879</v>
      </c>
    </row>
    <row r="17553" spans="1:5" hidden="1" x14ac:dyDescent="0.2">
      <c r="A17553" s="94" t="s">
        <v>25059</v>
      </c>
      <c r="B17553" t="s">
        <v>43089</v>
      </c>
      <c r="C17553" t="s">
        <v>243</v>
      </c>
      <c r="D17553">
        <v>116.66</v>
      </c>
      <c r="E17553" t="s">
        <v>30879</v>
      </c>
    </row>
    <row r="17554" spans="1:5" hidden="1" x14ac:dyDescent="0.2">
      <c r="A17554" s="94" t="s">
        <v>6968</v>
      </c>
      <c r="B17554" t="s">
        <v>6969</v>
      </c>
      <c r="C17554" t="s">
        <v>243</v>
      </c>
      <c r="D17554">
        <v>160.55000000000001</v>
      </c>
      <c r="E17554" t="s">
        <v>30879</v>
      </c>
    </row>
    <row r="17555" spans="1:5" hidden="1" x14ac:dyDescent="0.2">
      <c r="A17555" s="94" t="s">
        <v>25060</v>
      </c>
      <c r="B17555" t="s">
        <v>25061</v>
      </c>
      <c r="C17555" t="s">
        <v>243</v>
      </c>
      <c r="D17555">
        <v>190.58</v>
      </c>
      <c r="E17555" t="s">
        <v>30879</v>
      </c>
    </row>
    <row r="17556" spans="1:5" hidden="1" x14ac:dyDescent="0.2">
      <c r="A17556" s="94" t="s">
        <v>25062</v>
      </c>
      <c r="B17556" t="s">
        <v>25063</v>
      </c>
      <c r="C17556" t="s">
        <v>243</v>
      </c>
      <c r="D17556">
        <v>748.44</v>
      </c>
      <c r="E17556" t="s">
        <v>30879</v>
      </c>
    </row>
    <row r="17557" spans="1:5" hidden="1" x14ac:dyDescent="0.2">
      <c r="A17557" s="94" t="s">
        <v>25064</v>
      </c>
      <c r="B17557" t="s">
        <v>25065</v>
      </c>
      <c r="C17557" t="s">
        <v>243</v>
      </c>
      <c r="D17557" s="684">
        <v>1477.25</v>
      </c>
      <c r="E17557" t="s">
        <v>30879</v>
      </c>
    </row>
    <row r="17558" spans="1:5" hidden="1" x14ac:dyDescent="0.2">
      <c r="A17558" s="94" t="s">
        <v>25066</v>
      </c>
      <c r="B17558" t="s">
        <v>43167</v>
      </c>
      <c r="C17558" t="s">
        <v>243</v>
      </c>
      <c r="D17558">
        <v>319.94</v>
      </c>
      <c r="E17558" t="s">
        <v>30879</v>
      </c>
    </row>
    <row r="17559" spans="1:5" hidden="1" x14ac:dyDescent="0.2">
      <c r="A17559" s="94" t="s">
        <v>25067</v>
      </c>
      <c r="B17559" t="s">
        <v>43166</v>
      </c>
      <c r="C17559" t="s">
        <v>243</v>
      </c>
      <c r="D17559">
        <v>564.79999999999995</v>
      </c>
      <c r="E17559" t="s">
        <v>30879</v>
      </c>
    </row>
    <row r="17560" spans="1:5" hidden="1" x14ac:dyDescent="0.2">
      <c r="A17560" s="94" t="s">
        <v>5422</v>
      </c>
      <c r="B17560" t="s">
        <v>5423</v>
      </c>
      <c r="C17560" t="s">
        <v>243</v>
      </c>
      <c r="D17560">
        <v>100.49</v>
      </c>
      <c r="E17560" t="s">
        <v>30879</v>
      </c>
    </row>
    <row r="17561" spans="1:5" hidden="1" x14ac:dyDescent="0.2">
      <c r="A17561" s="94" t="s">
        <v>6970</v>
      </c>
      <c r="B17561" t="s">
        <v>6971</v>
      </c>
      <c r="C17561" t="s">
        <v>243</v>
      </c>
      <c r="D17561">
        <v>149</v>
      </c>
      <c r="E17561" t="s">
        <v>30879</v>
      </c>
    </row>
    <row r="17562" spans="1:5" hidden="1" x14ac:dyDescent="0.2">
      <c r="A17562" s="94" t="s">
        <v>5424</v>
      </c>
      <c r="B17562" t="s">
        <v>5425</v>
      </c>
      <c r="C17562" t="s">
        <v>243</v>
      </c>
      <c r="D17562">
        <v>289.3</v>
      </c>
      <c r="E17562" t="s">
        <v>30879</v>
      </c>
    </row>
    <row r="17563" spans="1:5" hidden="1" x14ac:dyDescent="0.2">
      <c r="A17563" s="94" t="s">
        <v>5426</v>
      </c>
      <c r="B17563" t="s">
        <v>5427</v>
      </c>
      <c r="C17563" t="s">
        <v>243</v>
      </c>
      <c r="D17563">
        <v>452.1</v>
      </c>
      <c r="E17563" t="s">
        <v>30879</v>
      </c>
    </row>
    <row r="17564" spans="1:5" hidden="1" x14ac:dyDescent="0.2">
      <c r="A17564" s="94" t="s">
        <v>5428</v>
      </c>
      <c r="B17564" t="s">
        <v>5429</v>
      </c>
      <c r="C17564" t="s">
        <v>243</v>
      </c>
      <c r="D17564">
        <v>628.1</v>
      </c>
      <c r="E17564" t="s">
        <v>30879</v>
      </c>
    </row>
    <row r="17565" spans="1:5" hidden="1" x14ac:dyDescent="0.2">
      <c r="A17565" s="94" t="s">
        <v>13475</v>
      </c>
      <c r="B17565" t="s">
        <v>13476</v>
      </c>
      <c r="C17565" t="s">
        <v>243</v>
      </c>
      <c r="D17565">
        <v>653.73</v>
      </c>
      <c r="E17565" t="s">
        <v>30879</v>
      </c>
    </row>
    <row r="17566" spans="1:5" hidden="1" x14ac:dyDescent="0.2">
      <c r="A17566" s="94" t="s">
        <v>6972</v>
      </c>
      <c r="B17566" t="s">
        <v>25068</v>
      </c>
      <c r="C17566" t="s">
        <v>243</v>
      </c>
      <c r="D17566">
        <v>86.63</v>
      </c>
      <c r="E17566" t="s">
        <v>30879</v>
      </c>
    </row>
    <row r="17567" spans="1:5" hidden="1" x14ac:dyDescent="0.2">
      <c r="A17567" s="94" t="s">
        <v>6973</v>
      </c>
      <c r="B17567" t="s">
        <v>6974</v>
      </c>
      <c r="C17567" t="s">
        <v>243</v>
      </c>
      <c r="D17567">
        <v>17.329999999999998</v>
      </c>
      <c r="E17567" t="s">
        <v>30879</v>
      </c>
    </row>
    <row r="17568" spans="1:5" hidden="1" x14ac:dyDescent="0.2">
      <c r="A17568" s="94" t="s">
        <v>5430</v>
      </c>
      <c r="B17568" t="s">
        <v>42921</v>
      </c>
      <c r="C17568" t="s">
        <v>243</v>
      </c>
      <c r="D17568">
        <v>84.32</v>
      </c>
      <c r="E17568" t="s">
        <v>30879</v>
      </c>
    </row>
    <row r="17569" spans="1:5" hidden="1" x14ac:dyDescent="0.2">
      <c r="A17569" s="94" t="s">
        <v>5431</v>
      </c>
      <c r="B17569" t="s">
        <v>42923</v>
      </c>
      <c r="C17569" t="s">
        <v>243</v>
      </c>
      <c r="D17569">
        <v>84.32</v>
      </c>
      <c r="E17569" t="s">
        <v>30879</v>
      </c>
    </row>
    <row r="17570" spans="1:5" hidden="1" x14ac:dyDescent="0.2">
      <c r="A17570" s="94" t="s">
        <v>6975</v>
      </c>
      <c r="B17570" t="s">
        <v>25069</v>
      </c>
      <c r="C17570" t="s">
        <v>243</v>
      </c>
      <c r="D17570">
        <v>214.83</v>
      </c>
      <c r="E17570" t="s">
        <v>30879</v>
      </c>
    </row>
    <row r="17571" spans="1:5" hidden="1" x14ac:dyDescent="0.2">
      <c r="A17571" s="94" t="s">
        <v>6976</v>
      </c>
      <c r="B17571" t="s">
        <v>25070</v>
      </c>
      <c r="C17571" t="s">
        <v>243</v>
      </c>
      <c r="D17571">
        <v>211.37</v>
      </c>
      <c r="E17571" t="s">
        <v>30879</v>
      </c>
    </row>
    <row r="17572" spans="1:5" hidden="1" x14ac:dyDescent="0.2">
      <c r="A17572" s="94" t="s">
        <v>5684</v>
      </c>
      <c r="B17572" t="s">
        <v>42652</v>
      </c>
      <c r="C17572" t="s">
        <v>243</v>
      </c>
      <c r="D17572">
        <v>344.19</v>
      </c>
      <c r="E17572" t="s">
        <v>30879</v>
      </c>
    </row>
    <row r="17573" spans="1:5" hidden="1" x14ac:dyDescent="0.2">
      <c r="A17573" s="94" t="s">
        <v>5432</v>
      </c>
      <c r="B17573" t="s">
        <v>25071</v>
      </c>
      <c r="C17573" t="s">
        <v>243</v>
      </c>
      <c r="D17573">
        <v>184.8</v>
      </c>
      <c r="E17573" t="s">
        <v>30879</v>
      </c>
    </row>
    <row r="17574" spans="1:5" hidden="1" x14ac:dyDescent="0.2">
      <c r="A17574" s="94" t="s">
        <v>5433</v>
      </c>
      <c r="B17574" t="s">
        <v>25072</v>
      </c>
      <c r="C17574" t="s">
        <v>243</v>
      </c>
      <c r="D17574">
        <v>137.44999999999999</v>
      </c>
      <c r="E17574" t="s">
        <v>30879</v>
      </c>
    </row>
    <row r="17575" spans="1:5" hidden="1" x14ac:dyDescent="0.2">
      <c r="A17575" s="94" t="s">
        <v>6235</v>
      </c>
      <c r="B17575" t="s">
        <v>25073</v>
      </c>
      <c r="C17575" t="s">
        <v>243</v>
      </c>
      <c r="D17575">
        <v>328.02</v>
      </c>
      <c r="E17575" t="s">
        <v>30879</v>
      </c>
    </row>
    <row r="17576" spans="1:5" hidden="1" x14ac:dyDescent="0.2">
      <c r="A17576" s="94" t="s">
        <v>25074</v>
      </c>
      <c r="B17576" t="s">
        <v>25075</v>
      </c>
      <c r="C17576" t="s">
        <v>243</v>
      </c>
      <c r="D17576">
        <v>259.88</v>
      </c>
      <c r="E17576" t="s">
        <v>30879</v>
      </c>
    </row>
    <row r="17577" spans="1:5" hidden="1" x14ac:dyDescent="0.2">
      <c r="A17577" s="94" t="s">
        <v>25076</v>
      </c>
      <c r="B17577" t="s">
        <v>25077</v>
      </c>
      <c r="C17577" t="s">
        <v>243</v>
      </c>
      <c r="D17577">
        <v>11.55</v>
      </c>
      <c r="E17577" t="s">
        <v>30879</v>
      </c>
    </row>
    <row r="17578" spans="1:5" hidden="1" x14ac:dyDescent="0.2">
      <c r="A17578" s="94" t="s">
        <v>42685</v>
      </c>
      <c r="B17578" t="s">
        <v>42686</v>
      </c>
      <c r="C17578" t="s">
        <v>243</v>
      </c>
      <c r="D17578">
        <v>213.67</v>
      </c>
      <c r="E17578" t="s">
        <v>30879</v>
      </c>
    </row>
    <row r="17579" spans="1:5" hidden="1" x14ac:dyDescent="0.2">
      <c r="A17579" s="94" t="s">
        <v>42695</v>
      </c>
      <c r="B17579" t="s">
        <v>42696</v>
      </c>
      <c r="C17579" t="s">
        <v>243</v>
      </c>
      <c r="D17579">
        <v>77.39</v>
      </c>
      <c r="E17579" t="s">
        <v>30879</v>
      </c>
    </row>
    <row r="17580" spans="1:5" hidden="1" x14ac:dyDescent="0.2">
      <c r="A17580" s="94" t="s">
        <v>4758</v>
      </c>
      <c r="B17580" t="s">
        <v>25078</v>
      </c>
      <c r="C17580" t="s">
        <v>243</v>
      </c>
      <c r="D17580">
        <v>149</v>
      </c>
      <c r="E17580" t="s">
        <v>30879</v>
      </c>
    </row>
    <row r="17581" spans="1:5" hidden="1" x14ac:dyDescent="0.2">
      <c r="A17581" s="94" t="s">
        <v>6977</v>
      </c>
      <c r="B17581" t="s">
        <v>25079</v>
      </c>
      <c r="C17581" t="s">
        <v>243</v>
      </c>
      <c r="D17581">
        <v>101.64</v>
      </c>
      <c r="E17581" t="s">
        <v>30879</v>
      </c>
    </row>
    <row r="17582" spans="1:5" hidden="1" x14ac:dyDescent="0.2">
      <c r="A17582" s="94" t="s">
        <v>6978</v>
      </c>
      <c r="B17582" t="s">
        <v>25080</v>
      </c>
      <c r="C17582" t="s">
        <v>243</v>
      </c>
      <c r="D17582">
        <v>77.39</v>
      </c>
      <c r="E17582" t="s">
        <v>30879</v>
      </c>
    </row>
    <row r="17583" spans="1:5" hidden="1" x14ac:dyDescent="0.2">
      <c r="A17583" s="94" t="s">
        <v>6979</v>
      </c>
      <c r="B17583" t="s">
        <v>25081</v>
      </c>
      <c r="C17583" t="s">
        <v>243</v>
      </c>
      <c r="D17583">
        <v>77.39</v>
      </c>
      <c r="E17583" t="s">
        <v>30879</v>
      </c>
    </row>
    <row r="17584" spans="1:5" hidden="1" x14ac:dyDescent="0.2">
      <c r="A17584" s="94" t="s">
        <v>6980</v>
      </c>
      <c r="B17584" t="s">
        <v>25082</v>
      </c>
      <c r="C17584" t="s">
        <v>243</v>
      </c>
      <c r="D17584">
        <v>143.22</v>
      </c>
      <c r="E17584" t="s">
        <v>30879</v>
      </c>
    </row>
    <row r="17585" spans="1:5" hidden="1" x14ac:dyDescent="0.2">
      <c r="A17585" s="94" t="s">
        <v>6981</v>
      </c>
      <c r="B17585" t="s">
        <v>25083</v>
      </c>
      <c r="C17585" t="s">
        <v>243</v>
      </c>
      <c r="D17585">
        <v>162.86000000000001</v>
      </c>
      <c r="E17585" t="s">
        <v>30879</v>
      </c>
    </row>
    <row r="17586" spans="1:5" hidden="1" x14ac:dyDescent="0.2">
      <c r="A17586" s="94" t="s">
        <v>6236</v>
      </c>
      <c r="B17586" t="s">
        <v>25084</v>
      </c>
      <c r="C17586" t="s">
        <v>243</v>
      </c>
      <c r="D17586">
        <v>162.86000000000001</v>
      </c>
      <c r="E17586" t="s">
        <v>30879</v>
      </c>
    </row>
    <row r="17587" spans="1:5" hidden="1" x14ac:dyDescent="0.2">
      <c r="A17587" s="94" t="s">
        <v>42701</v>
      </c>
      <c r="B17587" t="s">
        <v>42702</v>
      </c>
      <c r="C17587" t="s">
        <v>243</v>
      </c>
      <c r="D17587">
        <v>262.18</v>
      </c>
      <c r="E17587" t="s">
        <v>30879</v>
      </c>
    </row>
    <row r="17588" spans="1:5" hidden="1" x14ac:dyDescent="0.2">
      <c r="A17588" s="94" t="s">
        <v>42699</v>
      </c>
      <c r="B17588" t="s">
        <v>42700</v>
      </c>
      <c r="C17588" t="s">
        <v>243</v>
      </c>
      <c r="D17588">
        <v>310.69</v>
      </c>
      <c r="E17588" t="s">
        <v>30879</v>
      </c>
    </row>
    <row r="17589" spans="1:5" hidden="1" x14ac:dyDescent="0.2">
      <c r="A17589" s="94" t="s">
        <v>42697</v>
      </c>
      <c r="B17589" t="s">
        <v>42698</v>
      </c>
      <c r="C17589" t="s">
        <v>243</v>
      </c>
      <c r="D17589">
        <v>310.69</v>
      </c>
      <c r="E17589" t="s">
        <v>30879</v>
      </c>
    </row>
    <row r="17590" spans="1:5" hidden="1" x14ac:dyDescent="0.2">
      <c r="A17590" s="94" t="s">
        <v>18818</v>
      </c>
      <c r="B17590" t="s">
        <v>42703</v>
      </c>
      <c r="C17590" t="s">
        <v>243</v>
      </c>
      <c r="D17590">
        <v>161.69999999999999</v>
      </c>
      <c r="E17590" t="s">
        <v>30879</v>
      </c>
    </row>
    <row r="17591" spans="1:5" hidden="1" x14ac:dyDescent="0.2">
      <c r="A17591" s="94" t="s">
        <v>19630</v>
      </c>
      <c r="B17591" t="s">
        <v>25085</v>
      </c>
      <c r="C17591" t="s">
        <v>243</v>
      </c>
      <c r="D17591">
        <v>225.23</v>
      </c>
      <c r="E17591" t="s">
        <v>30879</v>
      </c>
    </row>
    <row r="17592" spans="1:5" hidden="1" x14ac:dyDescent="0.2">
      <c r="A17592" s="94" t="s">
        <v>25086</v>
      </c>
      <c r="B17592" t="s">
        <v>25087</v>
      </c>
      <c r="C17592" t="s">
        <v>243</v>
      </c>
      <c r="D17592">
        <v>225.23</v>
      </c>
      <c r="E17592" t="s">
        <v>30879</v>
      </c>
    </row>
    <row r="17593" spans="1:5" hidden="1" x14ac:dyDescent="0.2">
      <c r="A17593" s="94" t="s">
        <v>25088</v>
      </c>
      <c r="B17593" t="s">
        <v>25089</v>
      </c>
      <c r="C17593" t="s">
        <v>243</v>
      </c>
      <c r="D17593">
        <v>248.33</v>
      </c>
      <c r="E17593" t="s">
        <v>30879</v>
      </c>
    </row>
    <row r="17594" spans="1:5" hidden="1" x14ac:dyDescent="0.2">
      <c r="A17594" s="94" t="s">
        <v>25090</v>
      </c>
      <c r="B17594" t="s">
        <v>25091</v>
      </c>
      <c r="C17594" t="s">
        <v>243</v>
      </c>
      <c r="D17594">
        <v>363.83</v>
      </c>
      <c r="E17594" t="s">
        <v>30879</v>
      </c>
    </row>
    <row r="17595" spans="1:5" hidden="1" x14ac:dyDescent="0.2">
      <c r="A17595" s="94" t="s">
        <v>25092</v>
      </c>
      <c r="B17595" t="s">
        <v>25093</v>
      </c>
      <c r="C17595" t="s">
        <v>243</v>
      </c>
      <c r="D17595">
        <v>363.83</v>
      </c>
      <c r="E17595" t="s">
        <v>30879</v>
      </c>
    </row>
    <row r="17596" spans="1:5" hidden="1" x14ac:dyDescent="0.2">
      <c r="A17596" s="94" t="s">
        <v>25094</v>
      </c>
      <c r="B17596" t="s">
        <v>25095</v>
      </c>
      <c r="C17596" t="s">
        <v>243</v>
      </c>
      <c r="D17596">
        <v>456.23</v>
      </c>
      <c r="E17596" t="s">
        <v>30879</v>
      </c>
    </row>
    <row r="17597" spans="1:5" hidden="1" x14ac:dyDescent="0.2">
      <c r="A17597" s="94" t="s">
        <v>25096</v>
      </c>
      <c r="B17597" t="s">
        <v>25097</v>
      </c>
      <c r="C17597" t="s">
        <v>243</v>
      </c>
      <c r="D17597">
        <v>363.83</v>
      </c>
      <c r="E17597" t="s">
        <v>30879</v>
      </c>
    </row>
    <row r="17598" spans="1:5" hidden="1" x14ac:dyDescent="0.2">
      <c r="A17598" s="94" t="s">
        <v>25098</v>
      </c>
      <c r="B17598" t="s">
        <v>25099</v>
      </c>
      <c r="C17598" t="s">
        <v>243</v>
      </c>
      <c r="D17598">
        <v>456.23</v>
      </c>
      <c r="E17598" t="s">
        <v>30879</v>
      </c>
    </row>
    <row r="17599" spans="1:5" hidden="1" x14ac:dyDescent="0.2">
      <c r="A17599" s="94" t="s">
        <v>42691</v>
      </c>
      <c r="B17599" t="s">
        <v>42692</v>
      </c>
      <c r="C17599" t="s">
        <v>243</v>
      </c>
      <c r="D17599">
        <v>150.15</v>
      </c>
      <c r="E17599" t="s">
        <v>30879</v>
      </c>
    </row>
    <row r="17600" spans="1:5" hidden="1" x14ac:dyDescent="0.2">
      <c r="A17600" s="94" t="s">
        <v>42689</v>
      </c>
      <c r="B17600" t="s">
        <v>42690</v>
      </c>
      <c r="C17600" t="s">
        <v>243</v>
      </c>
      <c r="D17600">
        <v>173.25</v>
      </c>
      <c r="E17600" t="s">
        <v>30879</v>
      </c>
    </row>
    <row r="17601" spans="1:5" hidden="1" x14ac:dyDescent="0.2">
      <c r="A17601" s="94" t="s">
        <v>42687</v>
      </c>
      <c r="B17601" t="s">
        <v>42688</v>
      </c>
      <c r="C17601" t="s">
        <v>243</v>
      </c>
      <c r="D17601">
        <v>173.25</v>
      </c>
      <c r="E17601" t="s">
        <v>30879</v>
      </c>
    </row>
    <row r="17602" spans="1:5" hidden="1" x14ac:dyDescent="0.2">
      <c r="A17602" s="94" t="s">
        <v>42710</v>
      </c>
      <c r="B17602" t="s">
        <v>42711</v>
      </c>
      <c r="C17602" t="s">
        <v>243</v>
      </c>
      <c r="D17602">
        <v>219.45</v>
      </c>
      <c r="E17602" t="s">
        <v>30879</v>
      </c>
    </row>
    <row r="17603" spans="1:5" hidden="1" x14ac:dyDescent="0.2">
      <c r="A17603" s="94" t="s">
        <v>42708</v>
      </c>
      <c r="B17603" t="s">
        <v>42709</v>
      </c>
      <c r="C17603" t="s">
        <v>243</v>
      </c>
      <c r="D17603">
        <v>242.55</v>
      </c>
      <c r="E17603" t="s">
        <v>30879</v>
      </c>
    </row>
    <row r="17604" spans="1:5" hidden="1" x14ac:dyDescent="0.2">
      <c r="A17604" s="94" t="s">
        <v>54478</v>
      </c>
      <c r="B17604" s="29" t="s">
        <v>54483</v>
      </c>
      <c r="C17604" t="s">
        <v>243</v>
      </c>
      <c r="D17604">
        <v>328.02</v>
      </c>
      <c r="E17604" t="s">
        <v>30879</v>
      </c>
    </row>
    <row r="17605" spans="1:5" hidden="1" x14ac:dyDescent="0.2">
      <c r="A17605" s="94" t="s">
        <v>42706</v>
      </c>
      <c r="B17605" t="s">
        <v>42707</v>
      </c>
      <c r="C17605" t="s">
        <v>243</v>
      </c>
      <c r="D17605">
        <v>242.55</v>
      </c>
      <c r="E17605" t="s">
        <v>30879</v>
      </c>
    </row>
    <row r="17606" spans="1:5" hidden="1" x14ac:dyDescent="0.2">
      <c r="A17606" s="94" t="s">
        <v>42716</v>
      </c>
      <c r="B17606" t="s">
        <v>42717</v>
      </c>
      <c r="C17606" t="s">
        <v>243</v>
      </c>
      <c r="D17606">
        <v>248.32</v>
      </c>
      <c r="E17606" t="s">
        <v>30879</v>
      </c>
    </row>
    <row r="17607" spans="1:5" hidden="1" x14ac:dyDescent="0.2">
      <c r="A17607" s="94" t="s">
        <v>42714</v>
      </c>
      <c r="B17607" t="s">
        <v>42715</v>
      </c>
      <c r="C17607" t="s">
        <v>243</v>
      </c>
      <c r="D17607">
        <v>352.27</v>
      </c>
      <c r="E17607" t="s">
        <v>30879</v>
      </c>
    </row>
    <row r="17608" spans="1:5" hidden="1" x14ac:dyDescent="0.2">
      <c r="A17608" s="94" t="s">
        <v>42712</v>
      </c>
      <c r="B17608" t="s">
        <v>42713</v>
      </c>
      <c r="C17608" t="s">
        <v>243</v>
      </c>
      <c r="D17608">
        <v>352.27</v>
      </c>
      <c r="E17608" t="s">
        <v>30879</v>
      </c>
    </row>
    <row r="17609" spans="1:5" hidden="1" x14ac:dyDescent="0.2">
      <c r="A17609" s="94" t="s">
        <v>42704</v>
      </c>
      <c r="B17609" t="s">
        <v>42705</v>
      </c>
      <c r="C17609" t="s">
        <v>243</v>
      </c>
      <c r="D17609">
        <v>166.32</v>
      </c>
      <c r="E17609" t="s">
        <v>30879</v>
      </c>
    </row>
    <row r="17610" spans="1:5" hidden="1" x14ac:dyDescent="0.2">
      <c r="A17610" s="94" t="s">
        <v>42693</v>
      </c>
      <c r="B17610" t="s">
        <v>42694</v>
      </c>
      <c r="C17610" t="s">
        <v>243</v>
      </c>
      <c r="D17610">
        <v>549.77</v>
      </c>
      <c r="E17610" t="s">
        <v>30879</v>
      </c>
    </row>
    <row r="17611" spans="1:5" hidden="1" x14ac:dyDescent="0.2">
      <c r="A17611" s="94" t="s">
        <v>42682</v>
      </c>
      <c r="B17611" t="s">
        <v>42683</v>
      </c>
      <c r="C17611" t="s">
        <v>243</v>
      </c>
      <c r="D17611">
        <v>66.989999999999995</v>
      </c>
      <c r="E17611" t="s">
        <v>30879</v>
      </c>
    </row>
    <row r="17612" spans="1:5" hidden="1" x14ac:dyDescent="0.2">
      <c r="A17612" s="94" t="s">
        <v>17568</v>
      </c>
      <c r="B17612" t="s">
        <v>42684</v>
      </c>
      <c r="C17612" t="s">
        <v>243</v>
      </c>
      <c r="D17612">
        <v>202.4</v>
      </c>
      <c r="E17612" t="s">
        <v>30879</v>
      </c>
    </row>
    <row r="17613" spans="1:5" hidden="1" x14ac:dyDescent="0.2">
      <c r="A17613" s="94" t="s">
        <v>19632</v>
      </c>
      <c r="B17613" t="s">
        <v>25100</v>
      </c>
      <c r="C17613" t="s">
        <v>243</v>
      </c>
      <c r="D17613">
        <v>248.33</v>
      </c>
      <c r="E17613" t="s">
        <v>30879</v>
      </c>
    </row>
    <row r="17614" spans="1:5" hidden="1" x14ac:dyDescent="0.2">
      <c r="A17614" s="94" t="s">
        <v>25101</v>
      </c>
      <c r="B17614" t="s">
        <v>25102</v>
      </c>
      <c r="C17614" t="s">
        <v>243</v>
      </c>
      <c r="D17614">
        <v>248.33</v>
      </c>
      <c r="E17614" t="s">
        <v>30879</v>
      </c>
    </row>
    <row r="17615" spans="1:5" hidden="1" x14ac:dyDescent="0.2">
      <c r="A17615" s="94" t="s">
        <v>17564</v>
      </c>
      <c r="B17615" t="s">
        <v>25103</v>
      </c>
      <c r="C17615" t="s">
        <v>243</v>
      </c>
      <c r="D17615">
        <v>84.32</v>
      </c>
      <c r="E17615" t="s">
        <v>30879</v>
      </c>
    </row>
    <row r="17616" spans="1:5" hidden="1" x14ac:dyDescent="0.2">
      <c r="A17616" s="94" t="s">
        <v>19634</v>
      </c>
      <c r="B17616" t="s">
        <v>25104</v>
      </c>
      <c r="C17616" t="s">
        <v>243</v>
      </c>
      <c r="D17616">
        <v>101.64</v>
      </c>
      <c r="E17616" t="s">
        <v>30879</v>
      </c>
    </row>
    <row r="17617" spans="1:5" hidden="1" x14ac:dyDescent="0.2">
      <c r="A17617" s="94" t="s">
        <v>17567</v>
      </c>
      <c r="B17617" t="s">
        <v>25105</v>
      </c>
      <c r="C17617" t="s">
        <v>243</v>
      </c>
      <c r="D17617">
        <v>101.64</v>
      </c>
      <c r="E17617" t="s">
        <v>30879</v>
      </c>
    </row>
    <row r="17618" spans="1:5" hidden="1" x14ac:dyDescent="0.2">
      <c r="A17618" s="94" t="s">
        <v>17562</v>
      </c>
      <c r="B17618" t="s">
        <v>25106</v>
      </c>
      <c r="C17618" t="s">
        <v>243</v>
      </c>
      <c r="D17618">
        <v>162.86000000000001</v>
      </c>
      <c r="E17618" t="s">
        <v>30879</v>
      </c>
    </row>
    <row r="17619" spans="1:5" hidden="1" x14ac:dyDescent="0.2">
      <c r="A17619" s="94" t="s">
        <v>19636</v>
      </c>
      <c r="B17619" t="s">
        <v>25107</v>
      </c>
      <c r="C17619" t="s">
        <v>243</v>
      </c>
      <c r="D17619">
        <v>188.27</v>
      </c>
      <c r="E17619" t="s">
        <v>30879</v>
      </c>
    </row>
    <row r="17620" spans="1:5" hidden="1" x14ac:dyDescent="0.2">
      <c r="A17620" s="94" t="s">
        <v>17565</v>
      </c>
      <c r="B17620" t="s">
        <v>25108</v>
      </c>
      <c r="C17620" t="s">
        <v>243</v>
      </c>
      <c r="D17620">
        <v>188.27</v>
      </c>
      <c r="E17620" t="s">
        <v>30879</v>
      </c>
    </row>
    <row r="17621" spans="1:5" hidden="1" x14ac:dyDescent="0.2">
      <c r="A17621" s="94" t="s">
        <v>25109</v>
      </c>
      <c r="B17621" t="s">
        <v>25110</v>
      </c>
      <c r="C17621" t="s">
        <v>243</v>
      </c>
      <c r="D17621">
        <v>232.16</v>
      </c>
      <c r="E17621" t="s">
        <v>30879</v>
      </c>
    </row>
    <row r="17622" spans="1:5" hidden="1" x14ac:dyDescent="0.2">
      <c r="A17622" s="94" t="s">
        <v>25111</v>
      </c>
      <c r="B17622" t="s">
        <v>25112</v>
      </c>
      <c r="C17622" t="s">
        <v>243</v>
      </c>
      <c r="D17622">
        <v>256.41000000000003</v>
      </c>
      <c r="E17622" t="s">
        <v>30879</v>
      </c>
    </row>
    <row r="17623" spans="1:5" hidden="1" x14ac:dyDescent="0.2">
      <c r="A17623" s="94" t="s">
        <v>25113</v>
      </c>
      <c r="B17623" t="s">
        <v>25114</v>
      </c>
      <c r="C17623" t="s">
        <v>243</v>
      </c>
      <c r="D17623">
        <v>256.41000000000003</v>
      </c>
      <c r="E17623" t="s">
        <v>30879</v>
      </c>
    </row>
    <row r="17624" spans="1:5" hidden="1" x14ac:dyDescent="0.2">
      <c r="A17624" s="94" t="s">
        <v>25115</v>
      </c>
      <c r="B17624" t="s">
        <v>25116</v>
      </c>
      <c r="C17624" t="s">
        <v>243</v>
      </c>
      <c r="D17624">
        <v>200.97</v>
      </c>
      <c r="E17624" t="s">
        <v>30879</v>
      </c>
    </row>
    <row r="17625" spans="1:5" hidden="1" x14ac:dyDescent="0.2">
      <c r="A17625" s="94" t="s">
        <v>25117</v>
      </c>
      <c r="B17625" t="s">
        <v>25118</v>
      </c>
      <c r="C17625" t="s">
        <v>243</v>
      </c>
      <c r="D17625">
        <v>243.71</v>
      </c>
      <c r="E17625" t="s">
        <v>30879</v>
      </c>
    </row>
    <row r="17626" spans="1:5" hidden="1" x14ac:dyDescent="0.2">
      <c r="A17626" s="94" t="s">
        <v>25119</v>
      </c>
      <c r="B17626" t="s">
        <v>25120</v>
      </c>
      <c r="C17626" t="s">
        <v>243</v>
      </c>
      <c r="D17626">
        <v>243.71</v>
      </c>
      <c r="E17626" t="s">
        <v>30879</v>
      </c>
    </row>
    <row r="17627" spans="1:5" hidden="1" x14ac:dyDescent="0.2">
      <c r="A17627" s="94" t="s">
        <v>17563</v>
      </c>
      <c r="B17627" t="s">
        <v>25121</v>
      </c>
      <c r="C17627" t="s">
        <v>243</v>
      </c>
      <c r="D17627">
        <v>150.15</v>
      </c>
      <c r="E17627" t="s">
        <v>30879</v>
      </c>
    </row>
    <row r="17628" spans="1:5" hidden="1" x14ac:dyDescent="0.2">
      <c r="A17628" s="94" t="s">
        <v>19638</v>
      </c>
      <c r="B17628" t="s">
        <v>25122</v>
      </c>
      <c r="C17628" t="s">
        <v>243</v>
      </c>
      <c r="D17628">
        <v>172.1</v>
      </c>
      <c r="E17628" t="s">
        <v>30879</v>
      </c>
    </row>
    <row r="17629" spans="1:5" hidden="1" x14ac:dyDescent="0.2">
      <c r="A17629" s="94" t="s">
        <v>17566</v>
      </c>
      <c r="B17629" t="s">
        <v>25123</v>
      </c>
      <c r="C17629" t="s">
        <v>243</v>
      </c>
      <c r="D17629">
        <v>172.1</v>
      </c>
      <c r="E17629" t="s">
        <v>30879</v>
      </c>
    </row>
    <row r="17630" spans="1:5" hidden="1" x14ac:dyDescent="0.2">
      <c r="A17630" s="94" t="s">
        <v>25124</v>
      </c>
      <c r="B17630" t="s">
        <v>25125</v>
      </c>
      <c r="C17630" t="s">
        <v>243</v>
      </c>
      <c r="D17630">
        <v>826.98</v>
      </c>
      <c r="E17630" t="s">
        <v>30879</v>
      </c>
    </row>
    <row r="17631" spans="1:5" hidden="1" x14ac:dyDescent="0.2">
      <c r="A17631" s="94" t="s">
        <v>25126</v>
      </c>
      <c r="B17631" t="s">
        <v>25127</v>
      </c>
      <c r="C17631" t="s">
        <v>243</v>
      </c>
      <c r="D17631" s="684">
        <v>1064.9100000000001</v>
      </c>
      <c r="E17631" t="s">
        <v>30879</v>
      </c>
    </row>
    <row r="17632" spans="1:5" hidden="1" x14ac:dyDescent="0.2">
      <c r="A17632" s="94" t="s">
        <v>25128</v>
      </c>
      <c r="B17632" t="s">
        <v>25129</v>
      </c>
      <c r="C17632" t="s">
        <v>243</v>
      </c>
      <c r="D17632" s="684">
        <v>1064.9100000000001</v>
      </c>
      <c r="E17632" t="s">
        <v>30879</v>
      </c>
    </row>
    <row r="17633" spans="1:5" hidden="1" x14ac:dyDescent="0.2">
      <c r="A17633" s="94" t="s">
        <v>6982</v>
      </c>
      <c r="B17633" t="s">
        <v>6983</v>
      </c>
      <c r="C17633" t="s">
        <v>243</v>
      </c>
      <c r="D17633" s="684">
        <v>2376.9899999999998</v>
      </c>
      <c r="E17633" t="s">
        <v>30879</v>
      </c>
    </row>
    <row r="17634" spans="1:5" hidden="1" x14ac:dyDescent="0.2">
      <c r="A17634" s="94" t="s">
        <v>25130</v>
      </c>
      <c r="B17634" t="s">
        <v>25131</v>
      </c>
      <c r="C17634" t="s">
        <v>243</v>
      </c>
      <c r="D17634" s="684">
        <v>2160.3000000000002</v>
      </c>
      <c r="E17634" t="s">
        <v>30879</v>
      </c>
    </row>
    <row r="17635" spans="1:5" hidden="1" x14ac:dyDescent="0.2">
      <c r="A17635" s="94" t="s">
        <v>6984</v>
      </c>
      <c r="B17635" t="s">
        <v>6985</v>
      </c>
      <c r="C17635" t="s">
        <v>243</v>
      </c>
      <c r="D17635" s="684">
        <v>1160.78</v>
      </c>
      <c r="E17635" t="s">
        <v>30879</v>
      </c>
    </row>
    <row r="17636" spans="1:5" hidden="1" x14ac:dyDescent="0.2">
      <c r="A17636" s="94" t="s">
        <v>6986</v>
      </c>
      <c r="B17636" t="s">
        <v>6987</v>
      </c>
      <c r="C17636" t="s">
        <v>243</v>
      </c>
      <c r="D17636" s="684">
        <v>1077.6199999999999</v>
      </c>
      <c r="E17636" t="s">
        <v>30879</v>
      </c>
    </row>
    <row r="17637" spans="1:5" hidden="1" x14ac:dyDescent="0.2">
      <c r="A17637" s="94" t="s">
        <v>6988</v>
      </c>
      <c r="B17637" t="s">
        <v>6989</v>
      </c>
      <c r="C17637" t="s">
        <v>243</v>
      </c>
      <c r="D17637" s="684">
        <v>1183.8800000000001</v>
      </c>
      <c r="E17637" t="s">
        <v>30879</v>
      </c>
    </row>
    <row r="17638" spans="1:5" hidden="1" x14ac:dyDescent="0.2">
      <c r="A17638" s="94" t="s">
        <v>42011</v>
      </c>
      <c r="B17638" t="s">
        <v>42012</v>
      </c>
      <c r="C17638" t="s">
        <v>243</v>
      </c>
      <c r="D17638" s="684">
        <v>1069.52</v>
      </c>
      <c r="E17638" t="s">
        <v>30879</v>
      </c>
    </row>
    <row r="17639" spans="1:5" hidden="1" x14ac:dyDescent="0.2">
      <c r="A17639" s="94" t="s">
        <v>6990</v>
      </c>
      <c r="B17639" t="s">
        <v>6991</v>
      </c>
      <c r="C17639" t="s">
        <v>243</v>
      </c>
      <c r="D17639" s="684">
        <v>1100.72</v>
      </c>
      <c r="E17639" t="s">
        <v>30879</v>
      </c>
    </row>
    <row r="17640" spans="1:5" hidden="1" x14ac:dyDescent="0.2">
      <c r="A17640" s="94" t="s">
        <v>25132</v>
      </c>
      <c r="B17640" t="s">
        <v>25133</v>
      </c>
      <c r="C17640" t="s">
        <v>243</v>
      </c>
      <c r="D17640" s="684">
        <v>1029.1099999999999</v>
      </c>
      <c r="E17640" t="s">
        <v>30879</v>
      </c>
    </row>
    <row r="17641" spans="1:5" hidden="1" x14ac:dyDescent="0.2">
      <c r="A17641" s="94" t="s">
        <v>25134</v>
      </c>
      <c r="B17641" t="s">
        <v>25135</v>
      </c>
      <c r="C17641" t="s">
        <v>243</v>
      </c>
      <c r="D17641">
        <v>309.54000000000002</v>
      </c>
      <c r="E17641" t="s">
        <v>30879</v>
      </c>
    </row>
    <row r="17642" spans="1:5" hidden="1" x14ac:dyDescent="0.2">
      <c r="A17642" s="94" t="s">
        <v>25136</v>
      </c>
      <c r="B17642" t="s">
        <v>25137</v>
      </c>
      <c r="C17642" t="s">
        <v>243</v>
      </c>
      <c r="D17642">
        <v>297.99</v>
      </c>
      <c r="E17642" t="s">
        <v>30879</v>
      </c>
    </row>
    <row r="17643" spans="1:5" hidden="1" x14ac:dyDescent="0.2">
      <c r="A17643" s="94" t="s">
        <v>6992</v>
      </c>
      <c r="B17643" t="s">
        <v>6993</v>
      </c>
      <c r="C17643" t="s">
        <v>243</v>
      </c>
      <c r="D17643">
        <v>53.13</v>
      </c>
      <c r="E17643" t="s">
        <v>30879</v>
      </c>
    </row>
    <row r="17644" spans="1:5" hidden="1" x14ac:dyDescent="0.2">
      <c r="A17644" s="94" t="s">
        <v>6994</v>
      </c>
      <c r="B17644" t="s">
        <v>6995</v>
      </c>
      <c r="C17644" t="s">
        <v>243</v>
      </c>
      <c r="D17644">
        <v>143.22</v>
      </c>
      <c r="E17644" t="s">
        <v>30879</v>
      </c>
    </row>
    <row r="17645" spans="1:5" hidden="1" x14ac:dyDescent="0.2">
      <c r="A17645" s="94" t="s">
        <v>6996</v>
      </c>
      <c r="B17645" t="s">
        <v>6997</v>
      </c>
      <c r="C17645" t="s">
        <v>243</v>
      </c>
      <c r="D17645">
        <v>65.84</v>
      </c>
      <c r="E17645" t="s">
        <v>30879</v>
      </c>
    </row>
    <row r="17646" spans="1:5" hidden="1" x14ac:dyDescent="0.2">
      <c r="A17646" s="94" t="s">
        <v>25138</v>
      </c>
      <c r="B17646" t="s">
        <v>25139</v>
      </c>
      <c r="C17646" t="s">
        <v>243</v>
      </c>
      <c r="D17646">
        <v>107.42</v>
      </c>
      <c r="E17646" t="s">
        <v>30879</v>
      </c>
    </row>
    <row r="17647" spans="1:5" hidden="1" x14ac:dyDescent="0.2">
      <c r="A17647" s="94" t="s">
        <v>6998</v>
      </c>
      <c r="B17647" t="s">
        <v>6999</v>
      </c>
      <c r="C17647" t="s">
        <v>243</v>
      </c>
      <c r="D17647">
        <v>154.77000000000001</v>
      </c>
      <c r="E17647" t="s">
        <v>30879</v>
      </c>
    </row>
    <row r="17648" spans="1:5" hidden="1" x14ac:dyDescent="0.2">
      <c r="A17648" s="94" t="s">
        <v>7000</v>
      </c>
      <c r="B17648" t="s">
        <v>7001</v>
      </c>
      <c r="C17648" t="s">
        <v>243</v>
      </c>
      <c r="D17648">
        <v>88.94</v>
      </c>
      <c r="E17648" t="s">
        <v>30879</v>
      </c>
    </row>
    <row r="17649" spans="1:5" hidden="1" x14ac:dyDescent="0.2">
      <c r="A17649" s="94" t="s">
        <v>7002</v>
      </c>
      <c r="B17649" t="s">
        <v>7003</v>
      </c>
      <c r="C17649" t="s">
        <v>243</v>
      </c>
      <c r="D17649">
        <v>192.89</v>
      </c>
      <c r="E17649" t="s">
        <v>30879</v>
      </c>
    </row>
    <row r="17650" spans="1:5" hidden="1" x14ac:dyDescent="0.2">
      <c r="A17650" s="94" t="s">
        <v>25140</v>
      </c>
      <c r="B17650" t="s">
        <v>41848</v>
      </c>
      <c r="C17650" t="s">
        <v>243</v>
      </c>
      <c r="D17650">
        <v>90.09</v>
      </c>
      <c r="E17650" t="s">
        <v>30879</v>
      </c>
    </row>
    <row r="17651" spans="1:5" hidden="1" x14ac:dyDescent="0.2">
      <c r="A17651" s="94" t="s">
        <v>25141</v>
      </c>
      <c r="B17651" t="s">
        <v>25142</v>
      </c>
      <c r="C17651" t="s">
        <v>243</v>
      </c>
      <c r="D17651">
        <v>103.95</v>
      </c>
      <c r="E17651" t="s">
        <v>30879</v>
      </c>
    </row>
    <row r="17652" spans="1:5" hidden="1" x14ac:dyDescent="0.2">
      <c r="A17652" s="94" t="s">
        <v>25143</v>
      </c>
      <c r="B17652" t="s">
        <v>25144</v>
      </c>
      <c r="C17652" t="s">
        <v>243</v>
      </c>
      <c r="D17652">
        <v>20.79</v>
      </c>
      <c r="E17652" t="s">
        <v>30879</v>
      </c>
    </row>
    <row r="17653" spans="1:5" hidden="1" x14ac:dyDescent="0.2">
      <c r="A17653" s="94" t="s">
        <v>25145</v>
      </c>
      <c r="B17653" t="s">
        <v>25146</v>
      </c>
      <c r="C17653" t="s">
        <v>243</v>
      </c>
      <c r="D17653">
        <v>71.61</v>
      </c>
      <c r="E17653" t="s">
        <v>30879</v>
      </c>
    </row>
    <row r="17654" spans="1:5" hidden="1" x14ac:dyDescent="0.2">
      <c r="A17654" s="94" t="s">
        <v>25147</v>
      </c>
      <c r="B17654" t="s">
        <v>25148</v>
      </c>
      <c r="C17654" t="s">
        <v>243</v>
      </c>
      <c r="D17654">
        <v>49.67</v>
      </c>
      <c r="E17654" t="s">
        <v>30879</v>
      </c>
    </row>
    <row r="17655" spans="1:5" hidden="1" x14ac:dyDescent="0.2">
      <c r="A17655" s="94" t="s">
        <v>25149</v>
      </c>
      <c r="B17655" t="s">
        <v>41852</v>
      </c>
      <c r="C17655" t="s">
        <v>243</v>
      </c>
      <c r="D17655">
        <v>80.849999999999994</v>
      </c>
      <c r="E17655" t="s">
        <v>30879</v>
      </c>
    </row>
    <row r="17656" spans="1:5" hidden="1" x14ac:dyDescent="0.2">
      <c r="A17656" s="94" t="s">
        <v>25150</v>
      </c>
      <c r="B17656" t="s">
        <v>41851</v>
      </c>
      <c r="C17656" t="s">
        <v>243</v>
      </c>
      <c r="D17656">
        <v>99.33</v>
      </c>
      <c r="E17656" t="s">
        <v>30879</v>
      </c>
    </row>
    <row r="17657" spans="1:5" hidden="1" x14ac:dyDescent="0.2">
      <c r="A17657" s="94" t="s">
        <v>25151</v>
      </c>
      <c r="B17657" t="s">
        <v>25152</v>
      </c>
      <c r="C17657" t="s">
        <v>243</v>
      </c>
      <c r="D17657">
        <v>30.03</v>
      </c>
      <c r="E17657" t="s">
        <v>30879</v>
      </c>
    </row>
    <row r="17658" spans="1:5" hidden="1" x14ac:dyDescent="0.2">
      <c r="A17658" s="94" t="s">
        <v>25153</v>
      </c>
      <c r="B17658" t="s">
        <v>25154</v>
      </c>
      <c r="C17658" t="s">
        <v>243</v>
      </c>
      <c r="D17658">
        <v>87.78</v>
      </c>
      <c r="E17658" t="s">
        <v>30879</v>
      </c>
    </row>
    <row r="17659" spans="1:5" hidden="1" x14ac:dyDescent="0.2">
      <c r="A17659" s="94" t="s">
        <v>25155</v>
      </c>
      <c r="B17659" t="s">
        <v>25156</v>
      </c>
      <c r="C17659" t="s">
        <v>243</v>
      </c>
      <c r="D17659">
        <v>99.33</v>
      </c>
      <c r="E17659" t="s">
        <v>30879</v>
      </c>
    </row>
    <row r="17660" spans="1:5" hidden="1" x14ac:dyDescent="0.2">
      <c r="A17660" s="94" t="s">
        <v>25157</v>
      </c>
      <c r="B17660" t="s">
        <v>25158</v>
      </c>
      <c r="C17660" t="s">
        <v>243</v>
      </c>
      <c r="D17660">
        <v>108.57</v>
      </c>
      <c r="E17660" t="s">
        <v>30879</v>
      </c>
    </row>
    <row r="17661" spans="1:5" hidden="1" x14ac:dyDescent="0.2">
      <c r="A17661" s="94" t="s">
        <v>25159</v>
      </c>
      <c r="B17661" t="s">
        <v>25160</v>
      </c>
      <c r="C17661" t="s">
        <v>243</v>
      </c>
      <c r="D17661">
        <v>236.78</v>
      </c>
      <c r="E17661" t="s">
        <v>30879</v>
      </c>
    </row>
    <row r="17662" spans="1:5" hidden="1" x14ac:dyDescent="0.2">
      <c r="A17662" s="94" t="s">
        <v>25161</v>
      </c>
      <c r="B17662" t="s">
        <v>41850</v>
      </c>
      <c r="C17662" t="s">
        <v>243</v>
      </c>
      <c r="D17662">
        <v>35.81</v>
      </c>
      <c r="E17662" t="s">
        <v>30879</v>
      </c>
    </row>
    <row r="17663" spans="1:5" hidden="1" x14ac:dyDescent="0.2">
      <c r="A17663" s="94" t="s">
        <v>25162</v>
      </c>
      <c r="B17663" t="s">
        <v>41853</v>
      </c>
      <c r="C17663" t="s">
        <v>243</v>
      </c>
      <c r="D17663">
        <v>76.23</v>
      </c>
      <c r="E17663" t="s">
        <v>30879</v>
      </c>
    </row>
    <row r="17664" spans="1:5" hidden="1" x14ac:dyDescent="0.2">
      <c r="A17664" s="94" t="s">
        <v>25163</v>
      </c>
      <c r="B17664" t="s">
        <v>25164</v>
      </c>
      <c r="C17664" t="s">
        <v>243</v>
      </c>
      <c r="D17664">
        <v>88.94</v>
      </c>
      <c r="E17664" t="s">
        <v>30879</v>
      </c>
    </row>
    <row r="17665" spans="1:5" hidden="1" x14ac:dyDescent="0.2">
      <c r="A17665" s="94" t="s">
        <v>25165</v>
      </c>
      <c r="B17665" t="s">
        <v>25166</v>
      </c>
      <c r="C17665" t="s">
        <v>243</v>
      </c>
      <c r="D17665">
        <v>90.09</v>
      </c>
      <c r="E17665" t="s">
        <v>30879</v>
      </c>
    </row>
    <row r="17666" spans="1:5" hidden="1" x14ac:dyDescent="0.2">
      <c r="A17666" s="94" t="s">
        <v>25167</v>
      </c>
      <c r="B17666" t="s">
        <v>41849</v>
      </c>
      <c r="C17666" t="s">
        <v>243</v>
      </c>
      <c r="D17666">
        <v>152.46</v>
      </c>
      <c r="E17666" t="s">
        <v>30879</v>
      </c>
    </row>
    <row r="17667" spans="1:5" hidden="1" x14ac:dyDescent="0.2">
      <c r="A17667" s="94" t="s">
        <v>782</v>
      </c>
      <c r="B17667" t="s">
        <v>25168</v>
      </c>
      <c r="C17667" t="s">
        <v>243</v>
      </c>
      <c r="D17667">
        <v>213.68</v>
      </c>
      <c r="E17667" t="s">
        <v>30879</v>
      </c>
    </row>
    <row r="17668" spans="1:5" hidden="1" x14ac:dyDescent="0.2">
      <c r="A17668" s="94" t="s">
        <v>5509</v>
      </c>
      <c r="B17668" t="s">
        <v>42922</v>
      </c>
      <c r="C17668" t="s">
        <v>243</v>
      </c>
      <c r="D17668">
        <v>65.84</v>
      </c>
      <c r="E17668" t="s">
        <v>30879</v>
      </c>
    </row>
    <row r="17669" spans="1:5" hidden="1" x14ac:dyDescent="0.2">
      <c r="A17669" s="94" t="s">
        <v>5434</v>
      </c>
      <c r="B17669" t="s">
        <v>25169</v>
      </c>
      <c r="C17669" t="s">
        <v>243</v>
      </c>
      <c r="D17669">
        <v>105.58</v>
      </c>
      <c r="E17669" t="s">
        <v>30879</v>
      </c>
    </row>
    <row r="17670" spans="1:5" hidden="1" x14ac:dyDescent="0.2">
      <c r="A17670" s="94" t="s">
        <v>7004</v>
      </c>
      <c r="B17670" t="s">
        <v>25170</v>
      </c>
      <c r="C17670" t="s">
        <v>243</v>
      </c>
      <c r="D17670">
        <v>82.5</v>
      </c>
      <c r="E17670" t="s">
        <v>30879</v>
      </c>
    </row>
    <row r="17671" spans="1:5" hidden="1" x14ac:dyDescent="0.2">
      <c r="A17671" s="94" t="s">
        <v>7005</v>
      </c>
      <c r="B17671" t="s">
        <v>25171</v>
      </c>
      <c r="C17671" t="s">
        <v>243</v>
      </c>
      <c r="D17671">
        <v>42.74</v>
      </c>
      <c r="E17671" t="s">
        <v>30879</v>
      </c>
    </row>
    <row r="17672" spans="1:5" hidden="1" x14ac:dyDescent="0.2">
      <c r="A17672" s="94" t="s">
        <v>7006</v>
      </c>
      <c r="B17672" t="s">
        <v>7007</v>
      </c>
      <c r="C17672" t="s">
        <v>243</v>
      </c>
      <c r="D17672">
        <v>20.79</v>
      </c>
      <c r="E17672" t="s">
        <v>30879</v>
      </c>
    </row>
    <row r="17673" spans="1:5" hidden="1" x14ac:dyDescent="0.2">
      <c r="A17673" s="94" t="s">
        <v>25172</v>
      </c>
      <c r="B17673" t="s">
        <v>25173</v>
      </c>
      <c r="C17673" t="s">
        <v>243</v>
      </c>
      <c r="D17673">
        <v>28.88</v>
      </c>
      <c r="E17673" t="s">
        <v>30879</v>
      </c>
    </row>
    <row r="17674" spans="1:5" hidden="1" x14ac:dyDescent="0.2">
      <c r="A17674" s="94" t="s">
        <v>7008</v>
      </c>
      <c r="B17674" t="s">
        <v>7009</v>
      </c>
      <c r="C17674" t="s">
        <v>243</v>
      </c>
      <c r="D17674">
        <v>20.79</v>
      </c>
      <c r="E17674" t="s">
        <v>30879</v>
      </c>
    </row>
    <row r="17675" spans="1:5" hidden="1" x14ac:dyDescent="0.2">
      <c r="A17675" s="94" t="s">
        <v>7010</v>
      </c>
      <c r="B17675" t="s">
        <v>7011</v>
      </c>
      <c r="C17675" t="s">
        <v>243</v>
      </c>
      <c r="D17675">
        <v>28.88</v>
      </c>
      <c r="E17675" t="s">
        <v>30879</v>
      </c>
    </row>
    <row r="17676" spans="1:5" hidden="1" x14ac:dyDescent="0.2">
      <c r="A17676" s="94" t="s">
        <v>7012</v>
      </c>
      <c r="B17676" t="s">
        <v>7013</v>
      </c>
      <c r="C17676" t="s">
        <v>243</v>
      </c>
      <c r="D17676">
        <v>21.95</v>
      </c>
      <c r="E17676" t="s">
        <v>30879</v>
      </c>
    </row>
    <row r="17677" spans="1:5" hidden="1" x14ac:dyDescent="0.2">
      <c r="A17677" s="94" t="s">
        <v>42642</v>
      </c>
      <c r="B17677" t="s">
        <v>42643</v>
      </c>
      <c r="C17677" t="s">
        <v>243</v>
      </c>
      <c r="D17677">
        <v>42.73</v>
      </c>
      <c r="E17677" t="s">
        <v>30879</v>
      </c>
    </row>
    <row r="17678" spans="1:5" hidden="1" x14ac:dyDescent="0.2">
      <c r="A17678" s="94" t="s">
        <v>7014</v>
      </c>
      <c r="B17678" t="s">
        <v>7015</v>
      </c>
      <c r="C17678" t="s">
        <v>243</v>
      </c>
      <c r="D17678">
        <v>624.86</v>
      </c>
      <c r="E17678" t="s">
        <v>30879</v>
      </c>
    </row>
    <row r="17679" spans="1:5" hidden="1" x14ac:dyDescent="0.2">
      <c r="A17679" s="94" t="s">
        <v>7016</v>
      </c>
      <c r="B17679" t="s">
        <v>7017</v>
      </c>
      <c r="C17679" t="s">
        <v>243</v>
      </c>
      <c r="D17679">
        <v>624.86</v>
      </c>
      <c r="E17679" t="s">
        <v>30879</v>
      </c>
    </row>
    <row r="17680" spans="1:5" hidden="1" x14ac:dyDescent="0.2">
      <c r="A17680" s="94" t="s">
        <v>25174</v>
      </c>
      <c r="B17680" t="s">
        <v>43499</v>
      </c>
      <c r="C17680" t="s">
        <v>243</v>
      </c>
      <c r="D17680">
        <v>411.18</v>
      </c>
      <c r="E17680" t="s">
        <v>30879</v>
      </c>
    </row>
    <row r="17681" spans="1:5" hidden="1" x14ac:dyDescent="0.2">
      <c r="A17681" s="94" t="s">
        <v>7018</v>
      </c>
      <c r="B17681" t="s">
        <v>43498</v>
      </c>
      <c r="C17681" t="s">
        <v>243</v>
      </c>
      <c r="D17681">
        <v>422.73</v>
      </c>
      <c r="E17681" t="s">
        <v>30879</v>
      </c>
    </row>
    <row r="17682" spans="1:5" hidden="1" x14ac:dyDescent="0.2">
      <c r="A17682" s="94" t="s">
        <v>25175</v>
      </c>
      <c r="B17682" t="s">
        <v>25176</v>
      </c>
      <c r="C17682" t="s">
        <v>243</v>
      </c>
      <c r="D17682">
        <v>624.86</v>
      </c>
      <c r="E17682" t="s">
        <v>30879</v>
      </c>
    </row>
    <row r="17683" spans="1:5" hidden="1" x14ac:dyDescent="0.2">
      <c r="A17683" s="94" t="s">
        <v>7019</v>
      </c>
      <c r="B17683" t="s">
        <v>7020</v>
      </c>
      <c r="C17683" t="s">
        <v>243</v>
      </c>
      <c r="D17683">
        <v>684.92</v>
      </c>
      <c r="E17683" t="s">
        <v>30879</v>
      </c>
    </row>
    <row r="17684" spans="1:5" hidden="1" x14ac:dyDescent="0.2">
      <c r="A17684" s="94" t="s">
        <v>7021</v>
      </c>
      <c r="B17684" t="s">
        <v>7022</v>
      </c>
      <c r="C17684" t="s">
        <v>243</v>
      </c>
      <c r="D17684">
        <v>826.98</v>
      </c>
      <c r="E17684" t="s">
        <v>30879</v>
      </c>
    </row>
    <row r="17685" spans="1:5" hidden="1" x14ac:dyDescent="0.2">
      <c r="A17685" s="94" t="s">
        <v>7023</v>
      </c>
      <c r="B17685" t="s">
        <v>7024</v>
      </c>
      <c r="C17685" t="s">
        <v>243</v>
      </c>
      <c r="D17685">
        <v>862.79</v>
      </c>
      <c r="E17685" t="s">
        <v>30879</v>
      </c>
    </row>
    <row r="17686" spans="1:5" hidden="1" x14ac:dyDescent="0.2">
      <c r="A17686" s="94" t="s">
        <v>25177</v>
      </c>
      <c r="B17686" t="s">
        <v>25178</v>
      </c>
      <c r="C17686" t="s">
        <v>243</v>
      </c>
      <c r="D17686">
        <v>950.57</v>
      </c>
      <c r="E17686" t="s">
        <v>30879</v>
      </c>
    </row>
    <row r="17687" spans="1:5" hidden="1" x14ac:dyDescent="0.2">
      <c r="A17687" s="94" t="s">
        <v>43372</v>
      </c>
      <c r="B17687" t="s">
        <v>43373</v>
      </c>
      <c r="C17687" t="s">
        <v>243</v>
      </c>
      <c r="D17687" s="684">
        <v>1246.23</v>
      </c>
      <c r="E17687" t="s">
        <v>30879</v>
      </c>
    </row>
    <row r="17688" spans="1:5" hidden="1" x14ac:dyDescent="0.2">
      <c r="A17688" s="94" t="s">
        <v>25179</v>
      </c>
      <c r="B17688" t="s">
        <v>43587</v>
      </c>
      <c r="C17688" t="s">
        <v>243</v>
      </c>
      <c r="D17688">
        <v>505.89</v>
      </c>
      <c r="E17688" t="s">
        <v>30879</v>
      </c>
    </row>
    <row r="17689" spans="1:5" hidden="1" x14ac:dyDescent="0.2">
      <c r="A17689" s="94" t="s">
        <v>25180</v>
      </c>
      <c r="B17689" t="s">
        <v>25181</v>
      </c>
      <c r="C17689" t="s">
        <v>243</v>
      </c>
      <c r="D17689">
        <v>624.86</v>
      </c>
      <c r="E17689" t="s">
        <v>30879</v>
      </c>
    </row>
    <row r="17690" spans="1:5" hidden="1" x14ac:dyDescent="0.2">
      <c r="A17690" s="94" t="s">
        <v>25182</v>
      </c>
      <c r="B17690" t="s">
        <v>25183</v>
      </c>
      <c r="C17690" t="s">
        <v>243</v>
      </c>
      <c r="D17690">
        <v>696.47</v>
      </c>
      <c r="E17690" t="s">
        <v>30879</v>
      </c>
    </row>
    <row r="17691" spans="1:5" hidden="1" x14ac:dyDescent="0.2">
      <c r="A17691" s="94" t="s">
        <v>43588</v>
      </c>
      <c r="B17691" t="s">
        <v>43589</v>
      </c>
      <c r="C17691" t="s">
        <v>243</v>
      </c>
      <c r="D17691">
        <v>315.31</v>
      </c>
      <c r="E17691" t="s">
        <v>30879</v>
      </c>
    </row>
    <row r="17692" spans="1:5" hidden="1" x14ac:dyDescent="0.2">
      <c r="A17692" s="94" t="s">
        <v>42015</v>
      </c>
      <c r="B17692" t="s">
        <v>42016</v>
      </c>
      <c r="C17692" t="s">
        <v>243</v>
      </c>
      <c r="D17692">
        <v>535.91</v>
      </c>
      <c r="E17692" t="s">
        <v>30879</v>
      </c>
    </row>
    <row r="17693" spans="1:5" hidden="1" x14ac:dyDescent="0.2">
      <c r="A17693" s="94" t="s">
        <v>25184</v>
      </c>
      <c r="B17693" t="s">
        <v>25185</v>
      </c>
      <c r="C17693" t="s">
        <v>243</v>
      </c>
      <c r="D17693">
        <v>672.21</v>
      </c>
      <c r="E17693" t="s">
        <v>30879</v>
      </c>
    </row>
    <row r="17694" spans="1:5" hidden="1" x14ac:dyDescent="0.2">
      <c r="A17694" s="94" t="s">
        <v>7025</v>
      </c>
      <c r="B17694" t="s">
        <v>7026</v>
      </c>
      <c r="C17694" t="s">
        <v>243</v>
      </c>
      <c r="D17694">
        <v>11.55</v>
      </c>
      <c r="E17694" t="s">
        <v>30879</v>
      </c>
    </row>
    <row r="17695" spans="1:5" hidden="1" x14ac:dyDescent="0.2">
      <c r="A17695" s="94" t="s">
        <v>7027</v>
      </c>
      <c r="B17695" t="s">
        <v>7028</v>
      </c>
      <c r="C17695" t="s">
        <v>243</v>
      </c>
      <c r="D17695">
        <v>8.09</v>
      </c>
      <c r="E17695" t="s">
        <v>30879</v>
      </c>
    </row>
    <row r="17696" spans="1:5" hidden="1" x14ac:dyDescent="0.2">
      <c r="A17696" s="94" t="s">
        <v>7029</v>
      </c>
      <c r="B17696" t="s">
        <v>7030</v>
      </c>
      <c r="C17696" t="s">
        <v>243</v>
      </c>
      <c r="D17696">
        <v>33.5</v>
      </c>
      <c r="E17696" t="s">
        <v>30879</v>
      </c>
    </row>
    <row r="17697" spans="1:5" hidden="1" x14ac:dyDescent="0.2">
      <c r="A17697" s="94" t="s">
        <v>7031</v>
      </c>
      <c r="B17697" t="s">
        <v>43053</v>
      </c>
      <c r="C17697" t="s">
        <v>243</v>
      </c>
      <c r="D17697">
        <v>803.88</v>
      </c>
      <c r="E17697" t="s">
        <v>30879</v>
      </c>
    </row>
    <row r="17698" spans="1:5" hidden="1" x14ac:dyDescent="0.2">
      <c r="A17698" s="94" t="s">
        <v>19640</v>
      </c>
      <c r="B17698" t="s">
        <v>25186</v>
      </c>
      <c r="C17698" t="s">
        <v>243</v>
      </c>
      <c r="D17698">
        <v>479.33</v>
      </c>
      <c r="E17698" t="s">
        <v>30879</v>
      </c>
    </row>
    <row r="17699" spans="1:5" hidden="1" x14ac:dyDescent="0.2">
      <c r="A17699" s="94" t="s">
        <v>42147</v>
      </c>
      <c r="B17699" t="s">
        <v>42148</v>
      </c>
      <c r="C17699" t="s">
        <v>243</v>
      </c>
      <c r="D17699">
        <v>381.15</v>
      </c>
      <c r="E17699" t="s">
        <v>30879</v>
      </c>
    </row>
    <row r="17700" spans="1:5" hidden="1" x14ac:dyDescent="0.2">
      <c r="A17700" s="94" t="s">
        <v>42145</v>
      </c>
      <c r="B17700" t="s">
        <v>42146</v>
      </c>
      <c r="C17700" t="s">
        <v>243</v>
      </c>
      <c r="D17700">
        <v>358.05</v>
      </c>
      <c r="E17700" t="s">
        <v>30879</v>
      </c>
    </row>
    <row r="17701" spans="1:5" hidden="1" x14ac:dyDescent="0.2">
      <c r="A17701" s="94" t="s">
        <v>7032</v>
      </c>
      <c r="B17701" t="s">
        <v>7033</v>
      </c>
      <c r="C17701" t="s">
        <v>243</v>
      </c>
      <c r="D17701">
        <v>126.5</v>
      </c>
      <c r="E17701" t="s">
        <v>30879</v>
      </c>
    </row>
    <row r="17702" spans="1:5" hidden="1" x14ac:dyDescent="0.2">
      <c r="A17702" s="94" t="s">
        <v>190</v>
      </c>
      <c r="B17702" t="s">
        <v>1071</v>
      </c>
      <c r="C17702" t="s">
        <v>243</v>
      </c>
      <c r="D17702" s="684">
        <v>1438.65</v>
      </c>
      <c r="E17702" t="s">
        <v>30879</v>
      </c>
    </row>
    <row r="17703" spans="1:5" hidden="1" x14ac:dyDescent="0.2">
      <c r="A17703" s="94" t="s">
        <v>1072</v>
      </c>
      <c r="B17703" t="s">
        <v>1073</v>
      </c>
      <c r="C17703" t="s">
        <v>243</v>
      </c>
      <c r="D17703" s="684">
        <v>1438.65</v>
      </c>
      <c r="E17703" t="s">
        <v>30879</v>
      </c>
    </row>
    <row r="17704" spans="1:5" hidden="1" x14ac:dyDescent="0.2">
      <c r="A17704" s="94" t="s">
        <v>4402</v>
      </c>
      <c r="B17704" t="s">
        <v>6237</v>
      </c>
      <c r="C17704" t="s">
        <v>243</v>
      </c>
      <c r="D17704">
        <v>134.19999999999999</v>
      </c>
      <c r="E17704" t="s">
        <v>30879</v>
      </c>
    </row>
    <row r="17705" spans="1:5" hidden="1" x14ac:dyDescent="0.2">
      <c r="A17705" s="94" t="s">
        <v>1011</v>
      </c>
      <c r="B17705" t="s">
        <v>25187</v>
      </c>
      <c r="C17705" t="s">
        <v>243</v>
      </c>
      <c r="D17705">
        <v>121.9</v>
      </c>
      <c r="E17705" t="s">
        <v>30879</v>
      </c>
    </row>
    <row r="17706" spans="1:5" hidden="1" x14ac:dyDescent="0.2">
      <c r="A17706" s="94" t="s">
        <v>13477</v>
      </c>
      <c r="B17706" t="s">
        <v>25188</v>
      </c>
      <c r="C17706" t="s">
        <v>243</v>
      </c>
      <c r="D17706">
        <v>974.97</v>
      </c>
      <c r="E17706" t="s">
        <v>30879</v>
      </c>
    </row>
    <row r="17707" spans="1:5" hidden="1" x14ac:dyDescent="0.2">
      <c r="A17707" s="94" t="s">
        <v>13478</v>
      </c>
      <c r="B17707" t="s">
        <v>25189</v>
      </c>
      <c r="C17707" t="s">
        <v>243</v>
      </c>
      <c r="D17707">
        <v>695.75</v>
      </c>
      <c r="E17707" t="s">
        <v>30879</v>
      </c>
    </row>
    <row r="17708" spans="1:5" hidden="1" x14ac:dyDescent="0.2">
      <c r="A17708" s="94" t="s">
        <v>42103</v>
      </c>
      <c r="B17708" t="s">
        <v>42104</v>
      </c>
      <c r="C17708" t="s">
        <v>243</v>
      </c>
      <c r="D17708" s="684">
        <v>1007.05</v>
      </c>
      <c r="E17708" t="s">
        <v>30879</v>
      </c>
    </row>
    <row r="17709" spans="1:5" hidden="1" x14ac:dyDescent="0.2">
      <c r="A17709" s="94" t="s">
        <v>42105</v>
      </c>
      <c r="B17709" t="s">
        <v>42106</v>
      </c>
      <c r="C17709" t="s">
        <v>243</v>
      </c>
      <c r="D17709">
        <v>998.2</v>
      </c>
      <c r="E17709" t="s">
        <v>30879</v>
      </c>
    </row>
    <row r="17710" spans="1:5" hidden="1" x14ac:dyDescent="0.2">
      <c r="A17710" s="94" t="s">
        <v>4403</v>
      </c>
      <c r="B17710" t="s">
        <v>4404</v>
      </c>
      <c r="C17710" t="s">
        <v>243</v>
      </c>
      <c r="D17710">
        <v>163.30000000000001</v>
      </c>
      <c r="E17710" t="s">
        <v>30879</v>
      </c>
    </row>
    <row r="17711" spans="1:5" hidden="1" x14ac:dyDescent="0.2">
      <c r="A17711" s="94" t="s">
        <v>4405</v>
      </c>
      <c r="B17711" t="s">
        <v>4406</v>
      </c>
      <c r="C17711" t="s">
        <v>243</v>
      </c>
      <c r="D17711">
        <v>163.30000000000001</v>
      </c>
      <c r="E17711" t="s">
        <v>30879</v>
      </c>
    </row>
    <row r="17712" spans="1:5" hidden="1" x14ac:dyDescent="0.2">
      <c r="A17712" s="94" t="s">
        <v>3242</v>
      </c>
      <c r="B17712" t="s">
        <v>3243</v>
      </c>
      <c r="C17712" t="s">
        <v>243</v>
      </c>
      <c r="D17712">
        <v>393.3</v>
      </c>
      <c r="E17712" t="s">
        <v>30879</v>
      </c>
    </row>
    <row r="17713" spans="1:5" hidden="1" x14ac:dyDescent="0.2">
      <c r="A17713" s="94" t="s">
        <v>13479</v>
      </c>
      <c r="B17713" t="s">
        <v>13480</v>
      </c>
      <c r="C17713" t="s">
        <v>243</v>
      </c>
      <c r="D17713">
        <v>242.41</v>
      </c>
      <c r="E17713" t="s">
        <v>30879</v>
      </c>
    </row>
    <row r="17714" spans="1:5" hidden="1" x14ac:dyDescent="0.2">
      <c r="A17714" s="94" t="s">
        <v>13481</v>
      </c>
      <c r="B17714" t="s">
        <v>25190</v>
      </c>
      <c r="C17714" t="s">
        <v>243</v>
      </c>
      <c r="D17714">
        <v>7.2</v>
      </c>
      <c r="E17714" t="s">
        <v>30879</v>
      </c>
    </row>
    <row r="17715" spans="1:5" hidden="1" x14ac:dyDescent="0.2">
      <c r="A17715" s="94" t="s">
        <v>13482</v>
      </c>
      <c r="B17715" t="s">
        <v>13483</v>
      </c>
      <c r="C17715" t="s">
        <v>243</v>
      </c>
      <c r="D17715">
        <v>7.2</v>
      </c>
      <c r="E17715" t="s">
        <v>30879</v>
      </c>
    </row>
    <row r="17716" spans="1:5" hidden="1" x14ac:dyDescent="0.2">
      <c r="A17716" s="94" t="s">
        <v>13484</v>
      </c>
      <c r="B17716" t="s">
        <v>13485</v>
      </c>
      <c r="C17716" t="s">
        <v>243</v>
      </c>
      <c r="D17716">
        <v>242.41</v>
      </c>
      <c r="E17716" t="s">
        <v>30879</v>
      </c>
    </row>
    <row r="17717" spans="1:5" hidden="1" x14ac:dyDescent="0.2">
      <c r="A17717" s="94" t="s">
        <v>42398</v>
      </c>
      <c r="B17717" t="s">
        <v>42399</v>
      </c>
      <c r="C17717" t="s">
        <v>243</v>
      </c>
      <c r="D17717">
        <v>242.41</v>
      </c>
      <c r="E17717" t="s">
        <v>30879</v>
      </c>
    </row>
    <row r="17718" spans="1:5" hidden="1" x14ac:dyDescent="0.2">
      <c r="A17718" s="94" t="s">
        <v>13486</v>
      </c>
      <c r="B17718" t="s">
        <v>13487</v>
      </c>
      <c r="C17718" t="s">
        <v>243</v>
      </c>
      <c r="D17718">
        <v>242.41</v>
      </c>
      <c r="E17718" t="s">
        <v>30879</v>
      </c>
    </row>
    <row r="17719" spans="1:5" hidden="1" x14ac:dyDescent="0.2">
      <c r="A17719" s="94" t="s">
        <v>13488</v>
      </c>
      <c r="B17719" t="s">
        <v>13489</v>
      </c>
      <c r="C17719" t="s">
        <v>243</v>
      </c>
      <c r="D17719">
        <v>242.41</v>
      </c>
      <c r="E17719" t="s">
        <v>30879</v>
      </c>
    </row>
    <row r="17720" spans="1:5" hidden="1" x14ac:dyDescent="0.2">
      <c r="A17720" s="94" t="s">
        <v>13490</v>
      </c>
      <c r="B17720" t="s">
        <v>13491</v>
      </c>
      <c r="C17720" t="s">
        <v>243</v>
      </c>
      <c r="D17720">
        <v>242.41</v>
      </c>
      <c r="E17720" t="s">
        <v>30879</v>
      </c>
    </row>
    <row r="17721" spans="1:5" hidden="1" x14ac:dyDescent="0.2">
      <c r="A17721" s="94" t="s">
        <v>42400</v>
      </c>
      <c r="B17721" t="s">
        <v>42401</v>
      </c>
      <c r="C17721" t="s">
        <v>243</v>
      </c>
      <c r="D17721">
        <v>242.41</v>
      </c>
      <c r="E17721" t="s">
        <v>30879</v>
      </c>
    </row>
    <row r="17722" spans="1:5" hidden="1" x14ac:dyDescent="0.2">
      <c r="A17722" s="94" t="s">
        <v>42402</v>
      </c>
      <c r="B17722" t="s">
        <v>42403</v>
      </c>
      <c r="C17722" t="s">
        <v>243</v>
      </c>
      <c r="D17722">
        <v>242.41</v>
      </c>
      <c r="E17722" t="s">
        <v>30879</v>
      </c>
    </row>
    <row r="17723" spans="1:5" hidden="1" x14ac:dyDescent="0.2">
      <c r="A17723" s="94" t="s">
        <v>42271</v>
      </c>
      <c r="B17723" t="s">
        <v>42272</v>
      </c>
      <c r="C17723" t="s">
        <v>243</v>
      </c>
      <c r="D17723">
        <v>12.13</v>
      </c>
      <c r="E17723" t="s">
        <v>30879</v>
      </c>
    </row>
    <row r="17724" spans="1:5" hidden="1" x14ac:dyDescent="0.2">
      <c r="A17724" s="94" t="s">
        <v>42722</v>
      </c>
      <c r="B17724" t="s">
        <v>42723</v>
      </c>
      <c r="C17724" t="s">
        <v>243</v>
      </c>
      <c r="D17724">
        <v>114.97</v>
      </c>
      <c r="E17724" t="s">
        <v>30879</v>
      </c>
    </row>
    <row r="17725" spans="1:5" hidden="1" x14ac:dyDescent="0.2">
      <c r="A17725" s="94" t="s">
        <v>42720</v>
      </c>
      <c r="B17725" t="s">
        <v>42721</v>
      </c>
      <c r="C17725" t="s">
        <v>243</v>
      </c>
      <c r="D17725">
        <v>114.97</v>
      </c>
      <c r="E17725" t="s">
        <v>30879</v>
      </c>
    </row>
    <row r="17726" spans="1:5" hidden="1" x14ac:dyDescent="0.2">
      <c r="A17726" s="94" t="s">
        <v>42724</v>
      </c>
      <c r="B17726" t="s">
        <v>42725</v>
      </c>
      <c r="C17726" t="s">
        <v>243</v>
      </c>
      <c r="D17726">
        <v>114.97</v>
      </c>
      <c r="E17726" t="s">
        <v>30879</v>
      </c>
    </row>
    <row r="17727" spans="1:5" hidden="1" x14ac:dyDescent="0.2">
      <c r="A17727" s="94" t="s">
        <v>42261</v>
      </c>
      <c r="B17727" t="s">
        <v>42262</v>
      </c>
      <c r="C17727" t="s">
        <v>243</v>
      </c>
      <c r="D17727">
        <v>11.58</v>
      </c>
      <c r="E17727" t="s">
        <v>30879</v>
      </c>
    </row>
    <row r="17728" spans="1:5" hidden="1" x14ac:dyDescent="0.2">
      <c r="A17728" s="94" t="s">
        <v>42259</v>
      </c>
      <c r="B17728" t="s">
        <v>42260</v>
      </c>
      <c r="C17728" t="s">
        <v>243</v>
      </c>
      <c r="D17728">
        <v>25.21</v>
      </c>
      <c r="E17728" t="s">
        <v>30879</v>
      </c>
    </row>
    <row r="17729" spans="1:5" hidden="1" x14ac:dyDescent="0.2">
      <c r="A17729" s="94" t="s">
        <v>42269</v>
      </c>
      <c r="B17729" t="s">
        <v>42270</v>
      </c>
      <c r="C17729" t="s">
        <v>243</v>
      </c>
      <c r="D17729">
        <v>20.97</v>
      </c>
      <c r="E17729" t="s">
        <v>30879</v>
      </c>
    </row>
    <row r="17730" spans="1:5" hidden="1" x14ac:dyDescent="0.2">
      <c r="A17730" s="94" t="s">
        <v>13492</v>
      </c>
      <c r="B17730" t="s">
        <v>13493</v>
      </c>
      <c r="C17730" t="s">
        <v>243</v>
      </c>
      <c r="D17730">
        <v>75.55</v>
      </c>
      <c r="E17730" t="s">
        <v>30879</v>
      </c>
    </row>
    <row r="17731" spans="1:5" hidden="1" x14ac:dyDescent="0.2">
      <c r="A17731" s="94" t="s">
        <v>42263</v>
      </c>
      <c r="B17731" t="s">
        <v>42264</v>
      </c>
      <c r="C17731" t="s">
        <v>243</v>
      </c>
      <c r="D17731">
        <v>18.21</v>
      </c>
      <c r="E17731" t="s">
        <v>30879</v>
      </c>
    </row>
    <row r="17732" spans="1:5" hidden="1" x14ac:dyDescent="0.2">
      <c r="A17732" s="94" t="s">
        <v>42726</v>
      </c>
      <c r="B17732" t="s">
        <v>42727</v>
      </c>
      <c r="C17732" t="s">
        <v>243</v>
      </c>
      <c r="D17732">
        <v>257.64999999999998</v>
      </c>
      <c r="E17732" t="s">
        <v>30879</v>
      </c>
    </row>
    <row r="17733" spans="1:5" hidden="1" x14ac:dyDescent="0.2">
      <c r="A17733" s="94" t="s">
        <v>42265</v>
      </c>
      <c r="B17733" t="s">
        <v>42266</v>
      </c>
      <c r="C17733" t="s">
        <v>243</v>
      </c>
      <c r="D17733">
        <v>33.799999999999997</v>
      </c>
      <c r="E17733" t="s">
        <v>30879</v>
      </c>
    </row>
    <row r="17734" spans="1:5" hidden="1" x14ac:dyDescent="0.2">
      <c r="A17734" s="94" t="s">
        <v>42273</v>
      </c>
      <c r="B17734" t="s">
        <v>42274</v>
      </c>
      <c r="C17734" t="s">
        <v>243</v>
      </c>
      <c r="D17734">
        <v>50.9</v>
      </c>
      <c r="E17734" t="s">
        <v>30879</v>
      </c>
    </row>
    <row r="17735" spans="1:5" hidden="1" x14ac:dyDescent="0.2">
      <c r="A17735" s="94" t="s">
        <v>42257</v>
      </c>
      <c r="B17735" t="s">
        <v>42258</v>
      </c>
      <c r="C17735" t="s">
        <v>243</v>
      </c>
      <c r="D17735">
        <v>45.98</v>
      </c>
      <c r="E17735" t="s">
        <v>30879</v>
      </c>
    </row>
    <row r="17736" spans="1:5" hidden="1" x14ac:dyDescent="0.2">
      <c r="A17736" s="94" t="s">
        <v>42497</v>
      </c>
      <c r="B17736" t="s">
        <v>42498</v>
      </c>
      <c r="C17736" t="s">
        <v>243</v>
      </c>
      <c r="D17736">
        <v>58.96</v>
      </c>
      <c r="E17736" t="s">
        <v>30879</v>
      </c>
    </row>
    <row r="17737" spans="1:5" hidden="1" x14ac:dyDescent="0.2">
      <c r="A17737" s="94" t="s">
        <v>13494</v>
      </c>
      <c r="B17737" t="s">
        <v>13495</v>
      </c>
      <c r="C17737" t="s">
        <v>243</v>
      </c>
      <c r="D17737">
        <v>103.93</v>
      </c>
      <c r="E17737" t="s">
        <v>30879</v>
      </c>
    </row>
    <row r="17738" spans="1:5" hidden="1" x14ac:dyDescent="0.2">
      <c r="A17738" s="94" t="s">
        <v>42501</v>
      </c>
      <c r="B17738" t="s">
        <v>42502</v>
      </c>
      <c r="C17738" t="s">
        <v>243</v>
      </c>
      <c r="D17738">
        <v>125.58</v>
      </c>
      <c r="E17738" t="s">
        <v>30879</v>
      </c>
    </row>
    <row r="17739" spans="1:5" hidden="1" x14ac:dyDescent="0.2">
      <c r="A17739" s="94" t="s">
        <v>42503</v>
      </c>
      <c r="B17739" t="s">
        <v>42504</v>
      </c>
      <c r="C17739" t="s">
        <v>243</v>
      </c>
      <c r="D17739">
        <v>125.58</v>
      </c>
      <c r="E17739" t="s">
        <v>30879</v>
      </c>
    </row>
    <row r="17740" spans="1:5" hidden="1" x14ac:dyDescent="0.2">
      <c r="A17740" s="94" t="s">
        <v>13496</v>
      </c>
      <c r="B17740" t="s">
        <v>13497</v>
      </c>
      <c r="C17740" t="s">
        <v>243</v>
      </c>
      <c r="D17740">
        <v>71.28</v>
      </c>
      <c r="E17740" t="s">
        <v>30879</v>
      </c>
    </row>
    <row r="17741" spans="1:5" hidden="1" x14ac:dyDescent="0.2">
      <c r="A17741" s="94" t="s">
        <v>42499</v>
      </c>
      <c r="B17741" t="s">
        <v>42500</v>
      </c>
      <c r="C17741" t="s">
        <v>243</v>
      </c>
      <c r="D17741">
        <v>76.31</v>
      </c>
      <c r="E17741" t="s">
        <v>30879</v>
      </c>
    </row>
    <row r="17742" spans="1:5" hidden="1" x14ac:dyDescent="0.2">
      <c r="A17742" s="94" t="s">
        <v>13498</v>
      </c>
      <c r="B17742" t="s">
        <v>13499</v>
      </c>
      <c r="C17742" t="s">
        <v>243</v>
      </c>
      <c r="D17742">
        <v>169.65</v>
      </c>
      <c r="E17742" t="s">
        <v>30879</v>
      </c>
    </row>
    <row r="17743" spans="1:5" hidden="1" x14ac:dyDescent="0.2">
      <c r="A17743" s="94" t="s">
        <v>42964</v>
      </c>
      <c r="B17743" t="s">
        <v>42965</v>
      </c>
      <c r="C17743" t="s">
        <v>243</v>
      </c>
      <c r="D17743">
        <v>235.36</v>
      </c>
      <c r="E17743" t="s">
        <v>30879</v>
      </c>
    </row>
    <row r="17744" spans="1:5" hidden="1" x14ac:dyDescent="0.2">
      <c r="A17744" s="94" t="s">
        <v>42505</v>
      </c>
      <c r="B17744" t="s">
        <v>42506</v>
      </c>
      <c r="C17744" t="s">
        <v>243</v>
      </c>
      <c r="D17744">
        <v>11.54</v>
      </c>
      <c r="E17744" t="s">
        <v>30879</v>
      </c>
    </row>
    <row r="17745" spans="1:5" hidden="1" x14ac:dyDescent="0.2">
      <c r="A17745" s="94" t="s">
        <v>37831</v>
      </c>
      <c r="B17745" t="s">
        <v>37832</v>
      </c>
      <c r="C17745" t="s">
        <v>243</v>
      </c>
      <c r="D17745">
        <v>1.67</v>
      </c>
      <c r="E17745" t="s">
        <v>30879</v>
      </c>
    </row>
    <row r="17746" spans="1:5" hidden="1" x14ac:dyDescent="0.2">
      <c r="A17746" s="94" t="s">
        <v>13500</v>
      </c>
      <c r="B17746" t="s">
        <v>13501</v>
      </c>
      <c r="C17746" t="s">
        <v>243</v>
      </c>
      <c r="D17746">
        <v>0.5</v>
      </c>
      <c r="E17746" t="s">
        <v>30879</v>
      </c>
    </row>
    <row r="17747" spans="1:5" hidden="1" x14ac:dyDescent="0.2">
      <c r="A17747" s="94" t="s">
        <v>43430</v>
      </c>
      <c r="B17747" t="s">
        <v>43431</v>
      </c>
      <c r="C17747" t="s">
        <v>243</v>
      </c>
      <c r="D17747">
        <v>543.53</v>
      </c>
      <c r="E17747" t="s">
        <v>30879</v>
      </c>
    </row>
    <row r="17748" spans="1:5" hidden="1" x14ac:dyDescent="0.2">
      <c r="A17748" s="94" t="s">
        <v>43434</v>
      </c>
      <c r="B17748" t="s">
        <v>43435</v>
      </c>
      <c r="C17748" t="s">
        <v>243</v>
      </c>
      <c r="D17748">
        <v>598.82000000000005</v>
      </c>
      <c r="E17748" t="s">
        <v>30879</v>
      </c>
    </row>
    <row r="17749" spans="1:5" hidden="1" x14ac:dyDescent="0.2">
      <c r="A17749" s="94" t="s">
        <v>43426</v>
      </c>
      <c r="B17749" t="s">
        <v>43427</v>
      </c>
      <c r="C17749" t="s">
        <v>243</v>
      </c>
      <c r="D17749">
        <v>775.29</v>
      </c>
      <c r="E17749" t="s">
        <v>30879</v>
      </c>
    </row>
    <row r="17750" spans="1:5" hidden="1" x14ac:dyDescent="0.2">
      <c r="A17750" s="94" t="s">
        <v>43404</v>
      </c>
      <c r="B17750" t="s">
        <v>43405</v>
      </c>
      <c r="C17750" t="s">
        <v>243</v>
      </c>
      <c r="D17750">
        <v>731.76</v>
      </c>
      <c r="E17750" t="s">
        <v>30879</v>
      </c>
    </row>
    <row r="17751" spans="1:5" hidden="1" x14ac:dyDescent="0.2">
      <c r="A17751" s="94" t="s">
        <v>43408</v>
      </c>
      <c r="B17751" t="s">
        <v>43409</v>
      </c>
      <c r="C17751" t="s">
        <v>243</v>
      </c>
      <c r="D17751">
        <v>812.94</v>
      </c>
      <c r="E17751" t="s">
        <v>30879</v>
      </c>
    </row>
    <row r="17752" spans="1:5" hidden="1" x14ac:dyDescent="0.2">
      <c r="A17752" s="94" t="s">
        <v>43412</v>
      </c>
      <c r="B17752" t="s">
        <v>43413</v>
      </c>
      <c r="C17752" t="s">
        <v>243</v>
      </c>
      <c r="D17752">
        <v>868.24</v>
      </c>
      <c r="E17752" t="s">
        <v>30879</v>
      </c>
    </row>
    <row r="17753" spans="1:5" hidden="1" x14ac:dyDescent="0.2">
      <c r="A17753" s="94" t="s">
        <v>43414</v>
      </c>
      <c r="B17753" t="s">
        <v>43415</v>
      </c>
      <c r="C17753" t="s">
        <v>243</v>
      </c>
      <c r="D17753">
        <v>868.24</v>
      </c>
      <c r="E17753" t="s">
        <v>30879</v>
      </c>
    </row>
    <row r="17754" spans="1:5" hidden="1" x14ac:dyDescent="0.2">
      <c r="A17754" s="94" t="s">
        <v>43410</v>
      </c>
      <c r="B17754" t="s">
        <v>43411</v>
      </c>
      <c r="C17754" t="s">
        <v>243</v>
      </c>
      <c r="D17754">
        <v>868.24</v>
      </c>
      <c r="E17754" t="s">
        <v>30879</v>
      </c>
    </row>
    <row r="17755" spans="1:5" hidden="1" x14ac:dyDescent="0.2">
      <c r="A17755" s="94" t="s">
        <v>13502</v>
      </c>
      <c r="B17755" t="s">
        <v>13503</v>
      </c>
      <c r="C17755" t="s">
        <v>243</v>
      </c>
      <c r="D17755">
        <v>947.06</v>
      </c>
      <c r="E17755" t="s">
        <v>30879</v>
      </c>
    </row>
    <row r="17756" spans="1:5" hidden="1" x14ac:dyDescent="0.2">
      <c r="A17756" s="94" t="s">
        <v>43406</v>
      </c>
      <c r="B17756" t="s">
        <v>43407</v>
      </c>
      <c r="C17756" t="s">
        <v>243</v>
      </c>
      <c r="D17756">
        <v>664.71</v>
      </c>
      <c r="E17756" t="s">
        <v>30879</v>
      </c>
    </row>
    <row r="17757" spans="1:5" hidden="1" x14ac:dyDescent="0.2">
      <c r="A17757" s="94" t="s">
        <v>43416</v>
      </c>
      <c r="B17757" t="s">
        <v>43417</v>
      </c>
      <c r="C17757" t="s">
        <v>243</v>
      </c>
      <c r="D17757">
        <v>841.18</v>
      </c>
      <c r="E17757" t="s">
        <v>30879</v>
      </c>
    </row>
    <row r="17758" spans="1:5" hidden="1" x14ac:dyDescent="0.2">
      <c r="A17758" s="94" t="s">
        <v>43420</v>
      </c>
      <c r="B17758" t="s">
        <v>43421</v>
      </c>
      <c r="C17758" t="s">
        <v>243</v>
      </c>
      <c r="D17758" s="684">
        <v>1109.4100000000001</v>
      </c>
      <c r="E17758" t="s">
        <v>30879</v>
      </c>
    </row>
    <row r="17759" spans="1:5" hidden="1" x14ac:dyDescent="0.2">
      <c r="A17759" s="94" t="s">
        <v>43422</v>
      </c>
      <c r="B17759" t="s">
        <v>43423</v>
      </c>
      <c r="C17759" t="s">
        <v>243</v>
      </c>
      <c r="D17759" s="684">
        <v>1001.18</v>
      </c>
      <c r="E17759" t="s">
        <v>30879</v>
      </c>
    </row>
    <row r="17760" spans="1:5" hidden="1" x14ac:dyDescent="0.2">
      <c r="A17760" s="94" t="s">
        <v>43418</v>
      </c>
      <c r="B17760" t="s">
        <v>43419</v>
      </c>
      <c r="C17760" t="s">
        <v>243</v>
      </c>
      <c r="D17760" s="684">
        <v>1001.18</v>
      </c>
      <c r="E17760" t="s">
        <v>30879</v>
      </c>
    </row>
    <row r="17761" spans="1:5" hidden="1" x14ac:dyDescent="0.2">
      <c r="A17761" s="94" t="s">
        <v>43428</v>
      </c>
      <c r="B17761" t="s">
        <v>43429</v>
      </c>
      <c r="C17761" t="s">
        <v>243</v>
      </c>
      <c r="D17761">
        <v>438.82</v>
      </c>
      <c r="E17761" t="s">
        <v>30879</v>
      </c>
    </row>
    <row r="17762" spans="1:5" hidden="1" x14ac:dyDescent="0.2">
      <c r="A17762" s="94" t="s">
        <v>43432</v>
      </c>
      <c r="B17762" t="s">
        <v>43433</v>
      </c>
      <c r="C17762" t="s">
        <v>243</v>
      </c>
      <c r="D17762">
        <v>641.17999999999995</v>
      </c>
      <c r="E17762" t="s">
        <v>30879</v>
      </c>
    </row>
    <row r="17763" spans="1:5" hidden="1" x14ac:dyDescent="0.2">
      <c r="A17763" s="94" t="s">
        <v>43424</v>
      </c>
      <c r="B17763" t="s">
        <v>43425</v>
      </c>
      <c r="C17763" t="s">
        <v>243</v>
      </c>
      <c r="D17763">
        <v>923.53</v>
      </c>
      <c r="E17763" t="s">
        <v>30879</v>
      </c>
    </row>
    <row r="17764" spans="1:5" hidden="1" x14ac:dyDescent="0.2">
      <c r="A17764" s="94" t="s">
        <v>43470</v>
      </c>
      <c r="B17764" t="s">
        <v>43471</v>
      </c>
      <c r="C17764" t="s">
        <v>243</v>
      </c>
      <c r="D17764">
        <v>528.24</v>
      </c>
      <c r="E17764" t="s">
        <v>30879</v>
      </c>
    </row>
    <row r="17765" spans="1:5" hidden="1" x14ac:dyDescent="0.2">
      <c r="A17765" s="94" t="s">
        <v>42954</v>
      </c>
      <c r="B17765" t="s">
        <v>42955</v>
      </c>
      <c r="C17765" t="s">
        <v>243</v>
      </c>
      <c r="D17765">
        <v>41.18</v>
      </c>
      <c r="E17765" t="s">
        <v>30879</v>
      </c>
    </row>
    <row r="17766" spans="1:5" hidden="1" x14ac:dyDescent="0.2">
      <c r="A17766" s="94" t="s">
        <v>42950</v>
      </c>
      <c r="B17766" t="s">
        <v>42951</v>
      </c>
      <c r="C17766" t="s">
        <v>243</v>
      </c>
      <c r="D17766">
        <v>41.18</v>
      </c>
      <c r="E17766" t="s">
        <v>30879</v>
      </c>
    </row>
    <row r="17767" spans="1:5" hidden="1" x14ac:dyDescent="0.2">
      <c r="A17767" s="94" t="s">
        <v>42952</v>
      </c>
      <c r="B17767" t="s">
        <v>42953</v>
      </c>
      <c r="C17767" t="s">
        <v>243</v>
      </c>
      <c r="D17767">
        <v>56.47</v>
      </c>
      <c r="E17767" t="s">
        <v>30879</v>
      </c>
    </row>
    <row r="17768" spans="1:5" hidden="1" x14ac:dyDescent="0.2">
      <c r="A17768" s="94" t="s">
        <v>43488</v>
      </c>
      <c r="B17768" t="s">
        <v>43489</v>
      </c>
      <c r="C17768" t="s">
        <v>243</v>
      </c>
      <c r="D17768">
        <v>482.35</v>
      </c>
      <c r="E17768" t="s">
        <v>30879</v>
      </c>
    </row>
    <row r="17769" spans="1:5" hidden="1" x14ac:dyDescent="0.2">
      <c r="A17769" s="94" t="s">
        <v>43476</v>
      </c>
      <c r="B17769" t="s">
        <v>43477</v>
      </c>
      <c r="C17769" t="s">
        <v>243</v>
      </c>
      <c r="D17769">
        <v>636.47</v>
      </c>
      <c r="E17769" t="s">
        <v>30879</v>
      </c>
    </row>
    <row r="17770" spans="1:5" hidden="1" x14ac:dyDescent="0.2">
      <c r="A17770" s="94" t="s">
        <v>43438</v>
      </c>
      <c r="B17770" t="s">
        <v>43439</v>
      </c>
      <c r="C17770" t="s">
        <v>243</v>
      </c>
      <c r="D17770">
        <v>512.94000000000005</v>
      </c>
      <c r="E17770" t="s">
        <v>30879</v>
      </c>
    </row>
    <row r="17771" spans="1:5" hidden="1" x14ac:dyDescent="0.2">
      <c r="A17771" s="94" t="s">
        <v>43436</v>
      </c>
      <c r="B17771" t="s">
        <v>43437</v>
      </c>
      <c r="C17771" t="s">
        <v>243</v>
      </c>
      <c r="D17771">
        <v>347.06</v>
      </c>
      <c r="E17771" t="s">
        <v>30879</v>
      </c>
    </row>
    <row r="17772" spans="1:5" hidden="1" x14ac:dyDescent="0.2">
      <c r="A17772" s="94" t="s">
        <v>43480</v>
      </c>
      <c r="B17772" t="s">
        <v>43481</v>
      </c>
      <c r="C17772" t="s">
        <v>243</v>
      </c>
      <c r="D17772">
        <v>221.18</v>
      </c>
      <c r="E17772" t="s">
        <v>30879</v>
      </c>
    </row>
    <row r="17773" spans="1:5" hidden="1" x14ac:dyDescent="0.2">
      <c r="A17773" s="94" t="s">
        <v>43486</v>
      </c>
      <c r="B17773" t="s">
        <v>43487</v>
      </c>
      <c r="C17773" t="s">
        <v>243</v>
      </c>
      <c r="D17773">
        <v>365.88</v>
      </c>
      <c r="E17773" t="s">
        <v>30879</v>
      </c>
    </row>
    <row r="17774" spans="1:5" hidden="1" x14ac:dyDescent="0.2">
      <c r="A17774" s="94" t="s">
        <v>43478</v>
      </c>
      <c r="B17774" t="s">
        <v>43479</v>
      </c>
      <c r="C17774" t="s">
        <v>243</v>
      </c>
      <c r="D17774">
        <v>305.88</v>
      </c>
      <c r="E17774" t="s">
        <v>30879</v>
      </c>
    </row>
    <row r="17775" spans="1:5" hidden="1" x14ac:dyDescent="0.2">
      <c r="A17775" s="94" t="s">
        <v>43380</v>
      </c>
      <c r="B17775" t="s">
        <v>43381</v>
      </c>
      <c r="C17775" t="s">
        <v>243</v>
      </c>
      <c r="D17775">
        <v>348.24</v>
      </c>
      <c r="E17775" t="s">
        <v>30879</v>
      </c>
    </row>
    <row r="17776" spans="1:5" hidden="1" x14ac:dyDescent="0.2">
      <c r="A17776" s="94" t="s">
        <v>43384</v>
      </c>
      <c r="B17776" t="s">
        <v>43385</v>
      </c>
      <c r="C17776" t="s">
        <v>243</v>
      </c>
      <c r="D17776">
        <v>534.12</v>
      </c>
      <c r="E17776" t="s">
        <v>30879</v>
      </c>
    </row>
    <row r="17777" spans="1:5" hidden="1" x14ac:dyDescent="0.2">
      <c r="A17777" s="94" t="s">
        <v>43382</v>
      </c>
      <c r="B17777" t="s">
        <v>43383</v>
      </c>
      <c r="C17777" t="s">
        <v>243</v>
      </c>
      <c r="D17777">
        <v>443.53</v>
      </c>
      <c r="E17777" t="s">
        <v>30879</v>
      </c>
    </row>
    <row r="17778" spans="1:5" hidden="1" x14ac:dyDescent="0.2">
      <c r="A17778" s="94" t="s">
        <v>43378</v>
      </c>
      <c r="B17778" t="s">
        <v>43379</v>
      </c>
      <c r="C17778" t="s">
        <v>243</v>
      </c>
      <c r="D17778">
        <v>678.82</v>
      </c>
      <c r="E17778" t="s">
        <v>30879</v>
      </c>
    </row>
    <row r="17779" spans="1:5" hidden="1" x14ac:dyDescent="0.2">
      <c r="A17779" s="94" t="s">
        <v>43388</v>
      </c>
      <c r="B17779" t="s">
        <v>43389</v>
      </c>
      <c r="C17779" t="s">
        <v>243</v>
      </c>
      <c r="D17779">
        <v>505.88</v>
      </c>
      <c r="E17779" t="s">
        <v>30879</v>
      </c>
    </row>
    <row r="17780" spans="1:5" hidden="1" x14ac:dyDescent="0.2">
      <c r="A17780" s="94" t="s">
        <v>43386</v>
      </c>
      <c r="B17780" t="s">
        <v>43387</v>
      </c>
      <c r="C17780" t="s">
        <v>243</v>
      </c>
      <c r="D17780">
        <v>722.35</v>
      </c>
      <c r="E17780" t="s">
        <v>30879</v>
      </c>
    </row>
    <row r="17781" spans="1:5" hidden="1" x14ac:dyDescent="0.2">
      <c r="A17781" s="94" t="s">
        <v>43400</v>
      </c>
      <c r="B17781" t="s">
        <v>43401</v>
      </c>
      <c r="C17781" t="s">
        <v>243</v>
      </c>
      <c r="D17781">
        <v>716.47</v>
      </c>
      <c r="E17781" t="s">
        <v>30879</v>
      </c>
    </row>
    <row r="17782" spans="1:5" hidden="1" x14ac:dyDescent="0.2">
      <c r="A17782" s="94" t="s">
        <v>43396</v>
      </c>
      <c r="B17782" t="s">
        <v>43397</v>
      </c>
      <c r="C17782" t="s">
        <v>243</v>
      </c>
      <c r="D17782">
        <v>552.94000000000005</v>
      </c>
      <c r="E17782" t="s">
        <v>30879</v>
      </c>
    </row>
    <row r="17783" spans="1:5" hidden="1" x14ac:dyDescent="0.2">
      <c r="A17783" s="94" t="s">
        <v>43398</v>
      </c>
      <c r="B17783" t="s">
        <v>43399</v>
      </c>
      <c r="C17783" t="s">
        <v>243</v>
      </c>
      <c r="D17783">
        <v>647.05999999999995</v>
      </c>
      <c r="E17783" t="s">
        <v>30879</v>
      </c>
    </row>
    <row r="17784" spans="1:5" hidden="1" x14ac:dyDescent="0.2">
      <c r="A17784" s="94" t="s">
        <v>43390</v>
      </c>
      <c r="B17784" t="s">
        <v>43391</v>
      </c>
      <c r="C17784" t="s">
        <v>243</v>
      </c>
      <c r="D17784">
        <v>855.29</v>
      </c>
      <c r="E17784" t="s">
        <v>30879</v>
      </c>
    </row>
    <row r="17785" spans="1:5" hidden="1" x14ac:dyDescent="0.2">
      <c r="A17785" s="94" t="s">
        <v>43392</v>
      </c>
      <c r="B17785" t="s">
        <v>43393</v>
      </c>
      <c r="C17785" t="s">
        <v>243</v>
      </c>
      <c r="D17785">
        <v>711.76</v>
      </c>
      <c r="E17785" t="s">
        <v>30879</v>
      </c>
    </row>
    <row r="17786" spans="1:5" hidden="1" x14ac:dyDescent="0.2">
      <c r="A17786" s="94" t="s">
        <v>43394</v>
      </c>
      <c r="B17786" t="s">
        <v>43395</v>
      </c>
      <c r="C17786" t="s">
        <v>243</v>
      </c>
      <c r="D17786">
        <v>798.82</v>
      </c>
      <c r="E17786" t="s">
        <v>30879</v>
      </c>
    </row>
    <row r="17787" spans="1:5" hidden="1" x14ac:dyDescent="0.2">
      <c r="A17787" s="94" t="s">
        <v>43402</v>
      </c>
      <c r="B17787" t="s">
        <v>43403</v>
      </c>
      <c r="C17787" t="s">
        <v>243</v>
      </c>
      <c r="D17787">
        <v>671.76</v>
      </c>
      <c r="E17787" t="s">
        <v>30879</v>
      </c>
    </row>
    <row r="17788" spans="1:5" hidden="1" x14ac:dyDescent="0.2">
      <c r="A17788" s="94" t="s">
        <v>43482</v>
      </c>
      <c r="B17788" t="s">
        <v>43483</v>
      </c>
      <c r="C17788" t="s">
        <v>243</v>
      </c>
      <c r="D17788">
        <v>482.35</v>
      </c>
      <c r="E17788" t="s">
        <v>30879</v>
      </c>
    </row>
    <row r="17789" spans="1:5" hidden="1" x14ac:dyDescent="0.2">
      <c r="A17789" s="94" t="s">
        <v>43484</v>
      </c>
      <c r="B17789" t="s">
        <v>43485</v>
      </c>
      <c r="C17789" t="s">
        <v>243</v>
      </c>
      <c r="D17789">
        <v>405.88</v>
      </c>
      <c r="E17789" t="s">
        <v>30879</v>
      </c>
    </row>
    <row r="17790" spans="1:5" hidden="1" x14ac:dyDescent="0.2">
      <c r="A17790" s="94" t="s">
        <v>43472</v>
      </c>
      <c r="B17790" t="s">
        <v>43473</v>
      </c>
      <c r="C17790" t="s">
        <v>243</v>
      </c>
      <c r="D17790">
        <v>468.24</v>
      </c>
      <c r="E17790" t="s">
        <v>30879</v>
      </c>
    </row>
    <row r="17791" spans="1:5" hidden="1" x14ac:dyDescent="0.2">
      <c r="A17791" s="94" t="s">
        <v>43474</v>
      </c>
      <c r="B17791" t="s">
        <v>43475</v>
      </c>
      <c r="C17791" t="s">
        <v>243</v>
      </c>
      <c r="D17791">
        <v>468.24</v>
      </c>
      <c r="E17791" t="s">
        <v>30879</v>
      </c>
    </row>
    <row r="17792" spans="1:5" hidden="1" x14ac:dyDescent="0.2">
      <c r="A17792" s="94" t="s">
        <v>13504</v>
      </c>
      <c r="B17792" t="s">
        <v>13505</v>
      </c>
      <c r="C17792" t="s">
        <v>243</v>
      </c>
      <c r="D17792">
        <v>609.97</v>
      </c>
      <c r="E17792" t="s">
        <v>30879</v>
      </c>
    </row>
    <row r="17793" spans="1:5" hidden="1" x14ac:dyDescent="0.2">
      <c r="A17793" s="94" t="s">
        <v>42924</v>
      </c>
      <c r="B17793" t="s">
        <v>42925</v>
      </c>
      <c r="C17793" t="s">
        <v>243</v>
      </c>
      <c r="D17793">
        <v>123.53</v>
      </c>
      <c r="E17793" t="s">
        <v>30879</v>
      </c>
    </row>
    <row r="17794" spans="1:5" hidden="1" x14ac:dyDescent="0.2">
      <c r="A17794" s="94" t="s">
        <v>43164</v>
      </c>
      <c r="B17794" t="s">
        <v>43165</v>
      </c>
      <c r="C17794" t="s">
        <v>243</v>
      </c>
      <c r="D17794">
        <v>522.96</v>
      </c>
      <c r="E17794" t="s">
        <v>30879</v>
      </c>
    </row>
    <row r="17795" spans="1:5" hidden="1" x14ac:dyDescent="0.2">
      <c r="A17795" s="94" t="s">
        <v>43123</v>
      </c>
      <c r="B17795" t="s">
        <v>43124</v>
      </c>
      <c r="C17795" t="s">
        <v>243</v>
      </c>
      <c r="D17795">
        <v>571.70000000000005</v>
      </c>
      <c r="E17795" t="s">
        <v>30879</v>
      </c>
    </row>
    <row r="17796" spans="1:5" hidden="1" x14ac:dyDescent="0.2">
      <c r="A17796" s="94" t="s">
        <v>42303</v>
      </c>
      <c r="B17796" t="s">
        <v>42304</v>
      </c>
      <c r="C17796" t="s">
        <v>243</v>
      </c>
      <c r="D17796" s="684">
        <v>1211.58</v>
      </c>
      <c r="E17796" t="s">
        <v>30879</v>
      </c>
    </row>
    <row r="17797" spans="1:5" hidden="1" x14ac:dyDescent="0.2">
      <c r="A17797" s="94" t="s">
        <v>13506</v>
      </c>
      <c r="B17797" t="s">
        <v>13507</v>
      </c>
      <c r="C17797" t="s">
        <v>243</v>
      </c>
      <c r="D17797" s="684">
        <v>1190.05</v>
      </c>
      <c r="E17797" t="s">
        <v>30879</v>
      </c>
    </row>
    <row r="17798" spans="1:5" hidden="1" x14ac:dyDescent="0.2">
      <c r="A17798" s="94" t="s">
        <v>42293</v>
      </c>
      <c r="B17798" t="s">
        <v>42294</v>
      </c>
      <c r="C17798" t="s">
        <v>243</v>
      </c>
      <c r="D17798" s="684">
        <v>1306.06</v>
      </c>
      <c r="E17798" t="s">
        <v>30879</v>
      </c>
    </row>
    <row r="17799" spans="1:5" hidden="1" x14ac:dyDescent="0.2">
      <c r="A17799" s="94" t="s">
        <v>42297</v>
      </c>
      <c r="B17799" t="s">
        <v>42298</v>
      </c>
      <c r="C17799" t="s">
        <v>243</v>
      </c>
      <c r="D17799" s="684">
        <v>1274.97</v>
      </c>
      <c r="E17799" t="s">
        <v>30879</v>
      </c>
    </row>
    <row r="17800" spans="1:5" hidden="1" x14ac:dyDescent="0.2">
      <c r="A17800" s="94" t="s">
        <v>42299</v>
      </c>
      <c r="B17800" t="s">
        <v>42300</v>
      </c>
      <c r="C17800" t="s">
        <v>243</v>
      </c>
      <c r="D17800" s="684">
        <v>1118.29</v>
      </c>
      <c r="E17800" t="s">
        <v>30879</v>
      </c>
    </row>
    <row r="17801" spans="1:5" hidden="1" x14ac:dyDescent="0.2">
      <c r="A17801" s="94" t="s">
        <v>42305</v>
      </c>
      <c r="B17801" t="s">
        <v>42306</v>
      </c>
      <c r="C17801" t="s">
        <v>243</v>
      </c>
      <c r="D17801" s="684">
        <v>1143.4000000000001</v>
      </c>
      <c r="E17801" t="s">
        <v>30879</v>
      </c>
    </row>
    <row r="17802" spans="1:5" hidden="1" x14ac:dyDescent="0.2">
      <c r="A17802" s="94" t="s">
        <v>42301</v>
      </c>
      <c r="B17802" t="s">
        <v>42302</v>
      </c>
      <c r="C17802" t="s">
        <v>243</v>
      </c>
      <c r="D17802" s="684">
        <v>1118.29</v>
      </c>
      <c r="E17802" t="s">
        <v>30879</v>
      </c>
    </row>
    <row r="17803" spans="1:5" hidden="1" x14ac:dyDescent="0.2">
      <c r="A17803" s="94" t="s">
        <v>13508</v>
      </c>
      <c r="B17803" t="s">
        <v>13509</v>
      </c>
      <c r="C17803" t="s">
        <v>243</v>
      </c>
      <c r="D17803" s="684">
        <v>1148.19</v>
      </c>
      <c r="E17803" t="s">
        <v>30879</v>
      </c>
    </row>
    <row r="17804" spans="1:5" hidden="1" x14ac:dyDescent="0.2">
      <c r="A17804" s="94" t="s">
        <v>42295</v>
      </c>
      <c r="B17804" t="s">
        <v>42296</v>
      </c>
      <c r="C17804" t="s">
        <v>243</v>
      </c>
      <c r="D17804" s="684">
        <v>1261.81</v>
      </c>
      <c r="E17804" t="s">
        <v>30879</v>
      </c>
    </row>
    <row r="17805" spans="1:5" hidden="1" x14ac:dyDescent="0.2">
      <c r="A17805" s="94" t="s">
        <v>43189</v>
      </c>
      <c r="B17805" t="s">
        <v>43190</v>
      </c>
      <c r="C17805" t="s">
        <v>243</v>
      </c>
      <c r="D17805">
        <v>471.62</v>
      </c>
      <c r="E17805" t="s">
        <v>30879</v>
      </c>
    </row>
    <row r="17806" spans="1:5" hidden="1" x14ac:dyDescent="0.2">
      <c r="A17806" s="94" t="s">
        <v>43187</v>
      </c>
      <c r="B17806" t="s">
        <v>43188</v>
      </c>
      <c r="C17806" t="s">
        <v>243</v>
      </c>
      <c r="D17806">
        <v>588.02</v>
      </c>
      <c r="E17806" t="s">
        <v>30879</v>
      </c>
    </row>
    <row r="17807" spans="1:5" hidden="1" x14ac:dyDescent="0.2">
      <c r="A17807" s="94" t="s">
        <v>13510</v>
      </c>
      <c r="B17807" t="s">
        <v>13511</v>
      </c>
      <c r="C17807" t="s">
        <v>243</v>
      </c>
      <c r="D17807" s="684">
        <v>1161.18</v>
      </c>
      <c r="E17807" t="s">
        <v>30879</v>
      </c>
    </row>
    <row r="17808" spans="1:5" hidden="1" x14ac:dyDescent="0.2">
      <c r="A17808" s="94" t="s">
        <v>43127</v>
      </c>
      <c r="B17808" t="s">
        <v>43128</v>
      </c>
      <c r="C17808" t="s">
        <v>243</v>
      </c>
      <c r="D17808">
        <v>533.42999999999995</v>
      </c>
      <c r="E17808" t="s">
        <v>30879</v>
      </c>
    </row>
    <row r="17809" spans="1:5" hidden="1" x14ac:dyDescent="0.2">
      <c r="A17809" s="94" t="s">
        <v>43233</v>
      </c>
      <c r="B17809" t="s">
        <v>43234</v>
      </c>
      <c r="C17809" t="s">
        <v>243</v>
      </c>
      <c r="D17809">
        <v>705.63</v>
      </c>
      <c r="E17809" t="s">
        <v>30879</v>
      </c>
    </row>
    <row r="17810" spans="1:5" hidden="1" x14ac:dyDescent="0.2">
      <c r="A17810" s="94" t="s">
        <v>43235</v>
      </c>
      <c r="B17810" t="s">
        <v>43236</v>
      </c>
      <c r="C17810" t="s">
        <v>243</v>
      </c>
      <c r="D17810">
        <v>876.04</v>
      </c>
      <c r="E17810" t="s">
        <v>30879</v>
      </c>
    </row>
    <row r="17811" spans="1:5" hidden="1" x14ac:dyDescent="0.2">
      <c r="A17811" s="94" t="s">
        <v>43237</v>
      </c>
      <c r="B17811" t="s">
        <v>43238</v>
      </c>
      <c r="C17811" t="s">
        <v>243</v>
      </c>
      <c r="D17811">
        <v>523.22</v>
      </c>
      <c r="E17811" t="s">
        <v>30879</v>
      </c>
    </row>
    <row r="17812" spans="1:5" hidden="1" x14ac:dyDescent="0.2">
      <c r="A17812" s="94" t="s">
        <v>43239</v>
      </c>
      <c r="B17812" t="s">
        <v>43240</v>
      </c>
      <c r="C17812" t="s">
        <v>243</v>
      </c>
      <c r="D17812">
        <v>649.23</v>
      </c>
      <c r="E17812" t="s">
        <v>30879</v>
      </c>
    </row>
    <row r="17813" spans="1:5" hidden="1" x14ac:dyDescent="0.2">
      <c r="A17813" s="94" t="s">
        <v>43302</v>
      </c>
      <c r="B17813" t="s">
        <v>43303</v>
      </c>
      <c r="C17813" t="s">
        <v>243</v>
      </c>
      <c r="D17813">
        <v>902.44</v>
      </c>
      <c r="E17813" t="s">
        <v>30879</v>
      </c>
    </row>
    <row r="17814" spans="1:5" hidden="1" x14ac:dyDescent="0.2">
      <c r="A17814" s="94" t="s">
        <v>43298</v>
      </c>
      <c r="B17814" t="s">
        <v>43299</v>
      </c>
      <c r="C17814" t="s">
        <v>243</v>
      </c>
      <c r="D17814">
        <v>948.04</v>
      </c>
      <c r="E17814" t="s">
        <v>30879</v>
      </c>
    </row>
    <row r="17815" spans="1:5" hidden="1" x14ac:dyDescent="0.2">
      <c r="A17815" s="94" t="s">
        <v>43300</v>
      </c>
      <c r="B17815" t="s">
        <v>43301</v>
      </c>
      <c r="C17815" t="s">
        <v>243</v>
      </c>
      <c r="D17815">
        <v>948.04</v>
      </c>
      <c r="E17815" t="s">
        <v>30879</v>
      </c>
    </row>
    <row r="17816" spans="1:5" hidden="1" x14ac:dyDescent="0.2">
      <c r="A17816" s="94" t="s">
        <v>43308</v>
      </c>
      <c r="B17816" t="s">
        <v>43309</v>
      </c>
      <c r="C17816" t="s">
        <v>243</v>
      </c>
      <c r="D17816">
        <v>718.83</v>
      </c>
      <c r="E17816" t="s">
        <v>30879</v>
      </c>
    </row>
    <row r="17817" spans="1:5" hidden="1" x14ac:dyDescent="0.2">
      <c r="A17817" s="94" t="s">
        <v>43304</v>
      </c>
      <c r="B17817" t="s">
        <v>43305</v>
      </c>
      <c r="C17817" t="s">
        <v>243</v>
      </c>
      <c r="D17817">
        <v>754.83</v>
      </c>
      <c r="E17817" t="s">
        <v>30879</v>
      </c>
    </row>
    <row r="17818" spans="1:5" hidden="1" x14ac:dyDescent="0.2">
      <c r="A17818" s="94" t="s">
        <v>43306</v>
      </c>
      <c r="B17818" t="s">
        <v>43307</v>
      </c>
      <c r="C17818" t="s">
        <v>243</v>
      </c>
      <c r="D17818">
        <v>754.83</v>
      </c>
      <c r="E17818" t="s">
        <v>30879</v>
      </c>
    </row>
    <row r="17819" spans="1:5" hidden="1" x14ac:dyDescent="0.2">
      <c r="A17819" s="94" t="s">
        <v>43296</v>
      </c>
      <c r="B17819" t="s">
        <v>43297</v>
      </c>
      <c r="C17819" t="s">
        <v>243</v>
      </c>
      <c r="D17819">
        <v>621.62</v>
      </c>
      <c r="E17819" t="s">
        <v>30879</v>
      </c>
    </row>
    <row r="17820" spans="1:5" hidden="1" x14ac:dyDescent="0.2">
      <c r="A17820" s="94" t="s">
        <v>43292</v>
      </c>
      <c r="B17820" t="s">
        <v>43293</v>
      </c>
      <c r="C17820" t="s">
        <v>243</v>
      </c>
      <c r="D17820">
        <v>652.83000000000004</v>
      </c>
      <c r="E17820" t="s">
        <v>30879</v>
      </c>
    </row>
    <row r="17821" spans="1:5" hidden="1" x14ac:dyDescent="0.2">
      <c r="A17821" s="94" t="s">
        <v>43294</v>
      </c>
      <c r="B17821" t="s">
        <v>43295</v>
      </c>
      <c r="C17821" t="s">
        <v>243</v>
      </c>
      <c r="D17821">
        <v>652.83000000000004</v>
      </c>
      <c r="E17821" t="s">
        <v>30879</v>
      </c>
    </row>
    <row r="17822" spans="1:5" hidden="1" x14ac:dyDescent="0.2">
      <c r="A17822" s="94" t="s">
        <v>43316</v>
      </c>
      <c r="B17822" t="s">
        <v>43317</v>
      </c>
      <c r="C17822" t="s">
        <v>243</v>
      </c>
      <c r="D17822">
        <v>603.62</v>
      </c>
      <c r="E17822" t="s">
        <v>30879</v>
      </c>
    </row>
    <row r="17823" spans="1:5" hidden="1" x14ac:dyDescent="0.2">
      <c r="A17823" s="94" t="s">
        <v>43324</v>
      </c>
      <c r="B17823" t="s">
        <v>43325</v>
      </c>
      <c r="C17823" t="s">
        <v>243</v>
      </c>
      <c r="D17823">
        <v>633.63</v>
      </c>
      <c r="E17823" t="s">
        <v>30879</v>
      </c>
    </row>
    <row r="17824" spans="1:5" hidden="1" x14ac:dyDescent="0.2">
      <c r="A17824" s="94" t="s">
        <v>43326</v>
      </c>
      <c r="B17824" t="s">
        <v>43327</v>
      </c>
      <c r="C17824" t="s">
        <v>243</v>
      </c>
      <c r="D17824">
        <v>633.63</v>
      </c>
      <c r="E17824" t="s">
        <v>30879</v>
      </c>
    </row>
    <row r="17825" spans="1:5" hidden="1" x14ac:dyDescent="0.2">
      <c r="A17825" s="94" t="s">
        <v>43322</v>
      </c>
      <c r="B17825" t="s">
        <v>43323</v>
      </c>
      <c r="C17825" t="s">
        <v>243</v>
      </c>
      <c r="D17825">
        <v>546.02</v>
      </c>
      <c r="E17825" t="s">
        <v>30879</v>
      </c>
    </row>
    <row r="17826" spans="1:5" hidden="1" x14ac:dyDescent="0.2">
      <c r="A17826" s="94" t="s">
        <v>43318</v>
      </c>
      <c r="B17826" t="s">
        <v>43319</v>
      </c>
      <c r="C17826" t="s">
        <v>243</v>
      </c>
      <c r="D17826">
        <v>573.62</v>
      </c>
      <c r="E17826" t="s">
        <v>30879</v>
      </c>
    </row>
    <row r="17827" spans="1:5" hidden="1" x14ac:dyDescent="0.2">
      <c r="A17827" s="94" t="s">
        <v>43320</v>
      </c>
      <c r="B17827" t="s">
        <v>43321</v>
      </c>
      <c r="C17827" t="s">
        <v>243</v>
      </c>
      <c r="D17827">
        <v>573.62</v>
      </c>
      <c r="E17827" t="s">
        <v>30879</v>
      </c>
    </row>
    <row r="17828" spans="1:5" hidden="1" x14ac:dyDescent="0.2">
      <c r="A17828" s="94" t="s">
        <v>43314</v>
      </c>
      <c r="B17828" t="s">
        <v>43315</v>
      </c>
      <c r="C17828" t="s">
        <v>243</v>
      </c>
      <c r="D17828">
        <v>451.22</v>
      </c>
      <c r="E17828" t="s">
        <v>30879</v>
      </c>
    </row>
    <row r="17829" spans="1:5" hidden="1" x14ac:dyDescent="0.2">
      <c r="A17829" s="94" t="s">
        <v>43310</v>
      </c>
      <c r="B17829" t="s">
        <v>43311</v>
      </c>
      <c r="C17829" t="s">
        <v>243</v>
      </c>
      <c r="D17829">
        <v>474.02</v>
      </c>
      <c r="E17829" t="s">
        <v>30879</v>
      </c>
    </row>
    <row r="17830" spans="1:5" hidden="1" x14ac:dyDescent="0.2">
      <c r="A17830" s="94" t="s">
        <v>43312</v>
      </c>
      <c r="B17830" t="s">
        <v>43313</v>
      </c>
      <c r="C17830" t="s">
        <v>243</v>
      </c>
      <c r="D17830">
        <v>474.02</v>
      </c>
      <c r="E17830" t="s">
        <v>30879</v>
      </c>
    </row>
    <row r="17831" spans="1:5" hidden="1" x14ac:dyDescent="0.2">
      <c r="A17831" s="94" t="s">
        <v>43338</v>
      </c>
      <c r="B17831" t="s">
        <v>43339</v>
      </c>
      <c r="C17831" t="s">
        <v>243</v>
      </c>
      <c r="D17831">
        <v>651.63</v>
      </c>
      <c r="E17831" t="s">
        <v>30879</v>
      </c>
    </row>
    <row r="17832" spans="1:5" hidden="1" x14ac:dyDescent="0.2">
      <c r="A17832" s="94" t="s">
        <v>43334</v>
      </c>
      <c r="B17832" t="s">
        <v>43335</v>
      </c>
      <c r="C17832" t="s">
        <v>243</v>
      </c>
      <c r="D17832">
        <v>684.03</v>
      </c>
      <c r="E17832" t="s">
        <v>30879</v>
      </c>
    </row>
    <row r="17833" spans="1:5" hidden="1" x14ac:dyDescent="0.2">
      <c r="A17833" s="94" t="s">
        <v>43336</v>
      </c>
      <c r="B17833" t="s">
        <v>43337</v>
      </c>
      <c r="C17833" t="s">
        <v>243</v>
      </c>
      <c r="D17833">
        <v>684.03</v>
      </c>
      <c r="E17833" t="s">
        <v>30879</v>
      </c>
    </row>
    <row r="17834" spans="1:5" hidden="1" x14ac:dyDescent="0.2">
      <c r="A17834" s="94" t="s">
        <v>43344</v>
      </c>
      <c r="B17834" t="s">
        <v>43345</v>
      </c>
      <c r="C17834" t="s">
        <v>243</v>
      </c>
      <c r="D17834">
        <v>598.82000000000005</v>
      </c>
      <c r="E17834" t="s">
        <v>30879</v>
      </c>
    </row>
    <row r="17835" spans="1:5" hidden="1" x14ac:dyDescent="0.2">
      <c r="A17835" s="94" t="s">
        <v>43340</v>
      </c>
      <c r="B17835" t="s">
        <v>43341</v>
      </c>
      <c r="C17835" t="s">
        <v>243</v>
      </c>
      <c r="D17835">
        <v>628.83000000000004</v>
      </c>
      <c r="E17835" t="s">
        <v>30879</v>
      </c>
    </row>
    <row r="17836" spans="1:5" hidden="1" x14ac:dyDescent="0.2">
      <c r="A17836" s="94" t="s">
        <v>43342</v>
      </c>
      <c r="B17836" t="s">
        <v>43343</v>
      </c>
      <c r="C17836" t="s">
        <v>243</v>
      </c>
      <c r="D17836">
        <v>628.83000000000004</v>
      </c>
      <c r="E17836" t="s">
        <v>30879</v>
      </c>
    </row>
    <row r="17837" spans="1:5" hidden="1" x14ac:dyDescent="0.2">
      <c r="A17837" s="94" t="s">
        <v>43332</v>
      </c>
      <c r="B17837" t="s">
        <v>43333</v>
      </c>
      <c r="C17837" t="s">
        <v>243</v>
      </c>
      <c r="D17837">
        <v>499.22</v>
      </c>
      <c r="E17837" t="s">
        <v>30879</v>
      </c>
    </row>
    <row r="17838" spans="1:5" hidden="1" x14ac:dyDescent="0.2">
      <c r="A17838" s="94" t="s">
        <v>43328</v>
      </c>
      <c r="B17838" t="s">
        <v>43329</v>
      </c>
      <c r="C17838" t="s">
        <v>243</v>
      </c>
      <c r="D17838">
        <v>524.41999999999996</v>
      </c>
      <c r="E17838" t="s">
        <v>30879</v>
      </c>
    </row>
    <row r="17839" spans="1:5" hidden="1" x14ac:dyDescent="0.2">
      <c r="A17839" s="94" t="s">
        <v>43330</v>
      </c>
      <c r="B17839" t="s">
        <v>43331</v>
      </c>
      <c r="C17839" t="s">
        <v>243</v>
      </c>
      <c r="D17839">
        <v>524.41999999999996</v>
      </c>
      <c r="E17839" t="s">
        <v>30879</v>
      </c>
    </row>
    <row r="17840" spans="1:5" hidden="1" x14ac:dyDescent="0.2">
      <c r="A17840" s="94" t="s">
        <v>43350</v>
      </c>
      <c r="B17840" t="s">
        <v>43351</v>
      </c>
      <c r="C17840" t="s">
        <v>243</v>
      </c>
      <c r="D17840">
        <v>315.61</v>
      </c>
      <c r="E17840" t="s">
        <v>30879</v>
      </c>
    </row>
    <row r="17841" spans="1:5" hidden="1" x14ac:dyDescent="0.2">
      <c r="A17841" s="94" t="s">
        <v>43346</v>
      </c>
      <c r="B17841" t="s">
        <v>43347</v>
      </c>
      <c r="C17841" t="s">
        <v>243</v>
      </c>
      <c r="D17841">
        <v>331.21</v>
      </c>
      <c r="E17841" t="s">
        <v>30879</v>
      </c>
    </row>
    <row r="17842" spans="1:5" hidden="1" x14ac:dyDescent="0.2">
      <c r="A17842" s="94" t="s">
        <v>43348</v>
      </c>
      <c r="B17842" t="s">
        <v>43349</v>
      </c>
      <c r="C17842" t="s">
        <v>243</v>
      </c>
      <c r="D17842">
        <v>331.21</v>
      </c>
      <c r="E17842" t="s">
        <v>30879</v>
      </c>
    </row>
    <row r="17843" spans="1:5" hidden="1" x14ac:dyDescent="0.2">
      <c r="A17843" s="94" t="s">
        <v>42025</v>
      </c>
      <c r="B17843" t="s">
        <v>42026</v>
      </c>
      <c r="C17843" t="s">
        <v>243</v>
      </c>
      <c r="D17843">
        <v>469.41</v>
      </c>
      <c r="E17843" t="s">
        <v>30879</v>
      </c>
    </row>
    <row r="17844" spans="1:5" hidden="1" x14ac:dyDescent="0.2">
      <c r="A17844" s="94" t="s">
        <v>42027</v>
      </c>
      <c r="B17844" t="s">
        <v>42028</v>
      </c>
      <c r="C17844" t="s">
        <v>243</v>
      </c>
      <c r="D17844">
        <v>568.24</v>
      </c>
      <c r="E17844" t="s">
        <v>30879</v>
      </c>
    </row>
    <row r="17845" spans="1:5" hidden="1" x14ac:dyDescent="0.2">
      <c r="A17845" s="94" t="s">
        <v>42021</v>
      </c>
      <c r="B17845" t="s">
        <v>42022</v>
      </c>
      <c r="C17845" t="s">
        <v>243</v>
      </c>
      <c r="D17845">
        <v>598.82000000000005</v>
      </c>
      <c r="E17845" t="s">
        <v>30879</v>
      </c>
    </row>
    <row r="17846" spans="1:5" hidden="1" x14ac:dyDescent="0.2">
      <c r="A17846" s="94" t="s">
        <v>42023</v>
      </c>
      <c r="B17846" t="s">
        <v>42024</v>
      </c>
      <c r="C17846" t="s">
        <v>243</v>
      </c>
      <c r="D17846">
        <v>611.76</v>
      </c>
      <c r="E17846" t="s">
        <v>30879</v>
      </c>
    </row>
    <row r="17847" spans="1:5" hidden="1" x14ac:dyDescent="0.2">
      <c r="A17847" s="94" t="s">
        <v>42029</v>
      </c>
      <c r="B17847" t="s">
        <v>42030</v>
      </c>
      <c r="C17847" t="s">
        <v>243</v>
      </c>
      <c r="D17847">
        <v>469.41</v>
      </c>
      <c r="E17847" t="s">
        <v>30879</v>
      </c>
    </row>
    <row r="17848" spans="1:5" hidden="1" x14ac:dyDescent="0.2">
      <c r="A17848" s="94" t="s">
        <v>42031</v>
      </c>
      <c r="B17848" t="s">
        <v>42032</v>
      </c>
      <c r="C17848" t="s">
        <v>243</v>
      </c>
      <c r="D17848">
        <v>531.76</v>
      </c>
      <c r="E17848" t="s">
        <v>30879</v>
      </c>
    </row>
    <row r="17849" spans="1:5" hidden="1" x14ac:dyDescent="0.2">
      <c r="A17849" s="94" t="s">
        <v>42037</v>
      </c>
      <c r="B17849" t="s">
        <v>42038</v>
      </c>
      <c r="C17849" t="s">
        <v>243</v>
      </c>
      <c r="D17849">
        <v>210.59</v>
      </c>
      <c r="E17849" t="s">
        <v>30879</v>
      </c>
    </row>
    <row r="17850" spans="1:5" hidden="1" x14ac:dyDescent="0.2">
      <c r="A17850" s="94" t="s">
        <v>42033</v>
      </c>
      <c r="B17850" t="s">
        <v>42034</v>
      </c>
      <c r="C17850" t="s">
        <v>243</v>
      </c>
      <c r="D17850">
        <v>136.47</v>
      </c>
      <c r="E17850" t="s">
        <v>30879</v>
      </c>
    </row>
    <row r="17851" spans="1:5" hidden="1" x14ac:dyDescent="0.2">
      <c r="A17851" s="94" t="s">
        <v>42039</v>
      </c>
      <c r="B17851" t="s">
        <v>42040</v>
      </c>
      <c r="C17851" t="s">
        <v>243</v>
      </c>
      <c r="D17851">
        <v>210.59</v>
      </c>
      <c r="E17851" t="s">
        <v>30879</v>
      </c>
    </row>
    <row r="17852" spans="1:5" hidden="1" x14ac:dyDescent="0.2">
      <c r="A17852" s="94" t="s">
        <v>42035</v>
      </c>
      <c r="B17852" t="s">
        <v>42036</v>
      </c>
      <c r="C17852" t="s">
        <v>243</v>
      </c>
      <c r="D17852">
        <v>136.47</v>
      </c>
      <c r="E17852" t="s">
        <v>30879</v>
      </c>
    </row>
    <row r="17853" spans="1:5" hidden="1" x14ac:dyDescent="0.2">
      <c r="A17853" s="94" t="s">
        <v>43448</v>
      </c>
      <c r="B17853" t="s">
        <v>43449</v>
      </c>
      <c r="C17853" t="s">
        <v>243</v>
      </c>
      <c r="D17853">
        <v>649.41</v>
      </c>
      <c r="E17853" t="s">
        <v>30879</v>
      </c>
    </row>
    <row r="17854" spans="1:5" hidden="1" x14ac:dyDescent="0.2">
      <c r="A17854" s="94" t="s">
        <v>13512</v>
      </c>
      <c r="B17854" t="s">
        <v>13513</v>
      </c>
      <c r="C17854" t="s">
        <v>243</v>
      </c>
      <c r="D17854">
        <v>680</v>
      </c>
      <c r="E17854" t="s">
        <v>30879</v>
      </c>
    </row>
    <row r="17855" spans="1:5" hidden="1" x14ac:dyDescent="0.2">
      <c r="A17855" s="94" t="s">
        <v>13514</v>
      </c>
      <c r="B17855" t="s">
        <v>13515</v>
      </c>
      <c r="C17855" t="s">
        <v>243</v>
      </c>
      <c r="D17855">
        <v>856.47</v>
      </c>
      <c r="E17855" t="s">
        <v>30879</v>
      </c>
    </row>
    <row r="17856" spans="1:5" hidden="1" x14ac:dyDescent="0.2">
      <c r="A17856" s="94" t="s">
        <v>43446</v>
      </c>
      <c r="B17856" t="s">
        <v>43447</v>
      </c>
      <c r="C17856" t="s">
        <v>243</v>
      </c>
      <c r="D17856" s="684">
        <v>1002.35</v>
      </c>
      <c r="E17856" t="s">
        <v>30879</v>
      </c>
    </row>
    <row r="17857" spans="1:5" hidden="1" x14ac:dyDescent="0.2">
      <c r="A17857" s="94" t="s">
        <v>43442</v>
      </c>
      <c r="B17857" t="s">
        <v>43443</v>
      </c>
      <c r="C17857" t="s">
        <v>243</v>
      </c>
      <c r="D17857" s="684">
        <v>1061.18</v>
      </c>
      <c r="E17857" t="s">
        <v>30879</v>
      </c>
    </row>
    <row r="17858" spans="1:5" hidden="1" x14ac:dyDescent="0.2">
      <c r="A17858" s="94" t="s">
        <v>43452</v>
      </c>
      <c r="B17858" t="s">
        <v>43453</v>
      </c>
      <c r="C17858" t="s">
        <v>243</v>
      </c>
      <c r="D17858">
        <v>820</v>
      </c>
      <c r="E17858" t="s">
        <v>30879</v>
      </c>
    </row>
    <row r="17859" spans="1:5" hidden="1" x14ac:dyDescent="0.2">
      <c r="A17859" s="94" t="s">
        <v>43454</v>
      </c>
      <c r="B17859" t="s">
        <v>43455</v>
      </c>
      <c r="C17859" t="s">
        <v>243</v>
      </c>
      <c r="D17859" s="684">
        <v>1101.18</v>
      </c>
      <c r="E17859" t="s">
        <v>30879</v>
      </c>
    </row>
    <row r="17860" spans="1:5" hidden="1" x14ac:dyDescent="0.2">
      <c r="A17860" s="94" t="s">
        <v>43444</v>
      </c>
      <c r="B17860" t="s">
        <v>43445</v>
      </c>
      <c r="C17860" t="s">
        <v>243</v>
      </c>
      <c r="D17860" s="684">
        <v>1287.06</v>
      </c>
      <c r="E17860" t="s">
        <v>30879</v>
      </c>
    </row>
    <row r="17861" spans="1:5" hidden="1" x14ac:dyDescent="0.2">
      <c r="A17861" s="94" t="s">
        <v>13516</v>
      </c>
      <c r="B17861" t="s">
        <v>13517</v>
      </c>
      <c r="C17861" t="s">
        <v>243</v>
      </c>
      <c r="D17861" s="684">
        <v>1284.71</v>
      </c>
      <c r="E17861" t="s">
        <v>30879</v>
      </c>
    </row>
    <row r="17862" spans="1:5" hidden="1" x14ac:dyDescent="0.2">
      <c r="A17862" s="94" t="s">
        <v>43450</v>
      </c>
      <c r="B17862" t="s">
        <v>43451</v>
      </c>
      <c r="C17862" t="s">
        <v>243</v>
      </c>
      <c r="D17862" s="684">
        <v>1663.53</v>
      </c>
      <c r="E17862" t="s">
        <v>30879</v>
      </c>
    </row>
    <row r="17863" spans="1:5" hidden="1" x14ac:dyDescent="0.2">
      <c r="A17863" s="94" t="s">
        <v>43440</v>
      </c>
      <c r="B17863" t="s">
        <v>43441</v>
      </c>
      <c r="C17863" t="s">
        <v>243</v>
      </c>
      <c r="D17863">
        <v>662.35</v>
      </c>
      <c r="E17863" t="s">
        <v>30879</v>
      </c>
    </row>
    <row r="17864" spans="1:5" hidden="1" x14ac:dyDescent="0.2">
      <c r="A17864" s="94" t="s">
        <v>43456</v>
      </c>
      <c r="B17864" t="s">
        <v>43457</v>
      </c>
      <c r="C17864" t="s">
        <v>243</v>
      </c>
      <c r="D17864">
        <v>750.59</v>
      </c>
      <c r="E17864" t="s">
        <v>30879</v>
      </c>
    </row>
    <row r="17865" spans="1:5" hidden="1" x14ac:dyDescent="0.2">
      <c r="A17865" s="94" t="s">
        <v>13518</v>
      </c>
      <c r="B17865" t="s">
        <v>13519</v>
      </c>
      <c r="C17865" t="s">
        <v>243</v>
      </c>
      <c r="D17865">
        <v>471.62</v>
      </c>
      <c r="E17865" t="s">
        <v>30879</v>
      </c>
    </row>
    <row r="17866" spans="1:5" hidden="1" x14ac:dyDescent="0.2">
      <c r="A17866" s="94" t="s">
        <v>13520</v>
      </c>
      <c r="B17866" t="s">
        <v>13521</v>
      </c>
      <c r="C17866" t="s">
        <v>243</v>
      </c>
      <c r="D17866">
        <v>557.65</v>
      </c>
      <c r="E17866" t="s">
        <v>30879</v>
      </c>
    </row>
    <row r="17867" spans="1:5" hidden="1" x14ac:dyDescent="0.2">
      <c r="A17867" s="94" t="s">
        <v>13522</v>
      </c>
      <c r="B17867" t="s">
        <v>13523</v>
      </c>
      <c r="C17867" t="s">
        <v>243</v>
      </c>
      <c r="D17867">
        <v>557.65</v>
      </c>
      <c r="E17867" t="s">
        <v>30879</v>
      </c>
    </row>
    <row r="17868" spans="1:5" hidden="1" x14ac:dyDescent="0.2">
      <c r="A17868" s="94" t="s">
        <v>13524</v>
      </c>
      <c r="B17868" t="s">
        <v>13525</v>
      </c>
      <c r="C17868" t="s">
        <v>243</v>
      </c>
      <c r="D17868">
        <v>469.41</v>
      </c>
      <c r="E17868" t="s">
        <v>30879</v>
      </c>
    </row>
    <row r="17869" spans="1:5" hidden="1" x14ac:dyDescent="0.2">
      <c r="A17869" s="94" t="s">
        <v>43468</v>
      </c>
      <c r="B17869" t="s">
        <v>43469</v>
      </c>
      <c r="C17869" t="s">
        <v>243</v>
      </c>
      <c r="D17869">
        <v>704.71</v>
      </c>
      <c r="E17869" t="s">
        <v>30879</v>
      </c>
    </row>
    <row r="17870" spans="1:5" hidden="1" x14ac:dyDescent="0.2">
      <c r="A17870" s="94" t="s">
        <v>43466</v>
      </c>
      <c r="B17870" t="s">
        <v>43467</v>
      </c>
      <c r="C17870" t="s">
        <v>243</v>
      </c>
      <c r="D17870">
        <v>704.71</v>
      </c>
      <c r="E17870" t="s">
        <v>30879</v>
      </c>
    </row>
    <row r="17871" spans="1:5" hidden="1" x14ac:dyDescent="0.2">
      <c r="A17871" s="94" t="s">
        <v>43374</v>
      </c>
      <c r="B17871" t="s">
        <v>43375</v>
      </c>
      <c r="C17871" t="s">
        <v>243</v>
      </c>
      <c r="D17871">
        <v>926.44</v>
      </c>
      <c r="E17871" t="s">
        <v>30879</v>
      </c>
    </row>
    <row r="17872" spans="1:5" hidden="1" x14ac:dyDescent="0.2">
      <c r="A17872" s="94" t="s">
        <v>13526</v>
      </c>
      <c r="B17872" t="s">
        <v>13527</v>
      </c>
      <c r="C17872" t="s">
        <v>243</v>
      </c>
      <c r="D17872" s="684">
        <v>1009.41</v>
      </c>
      <c r="E17872" t="s">
        <v>30879</v>
      </c>
    </row>
    <row r="17873" spans="1:5" hidden="1" x14ac:dyDescent="0.2">
      <c r="A17873" s="94" t="s">
        <v>43462</v>
      </c>
      <c r="B17873" t="s">
        <v>43463</v>
      </c>
      <c r="C17873" t="s">
        <v>243</v>
      </c>
      <c r="D17873">
        <v>514.12</v>
      </c>
      <c r="E17873" t="s">
        <v>30879</v>
      </c>
    </row>
    <row r="17874" spans="1:5" hidden="1" x14ac:dyDescent="0.2">
      <c r="A17874" s="94" t="s">
        <v>43460</v>
      </c>
      <c r="B17874" t="s">
        <v>43461</v>
      </c>
      <c r="C17874" t="s">
        <v>243</v>
      </c>
      <c r="D17874">
        <v>558.82000000000005</v>
      </c>
      <c r="E17874" t="s">
        <v>30879</v>
      </c>
    </row>
    <row r="17875" spans="1:5" hidden="1" x14ac:dyDescent="0.2">
      <c r="A17875" s="94" t="s">
        <v>43464</v>
      </c>
      <c r="B17875" t="s">
        <v>43465</v>
      </c>
      <c r="C17875" t="s">
        <v>243</v>
      </c>
      <c r="D17875">
        <v>891.76</v>
      </c>
      <c r="E17875" t="s">
        <v>30879</v>
      </c>
    </row>
    <row r="17876" spans="1:5" hidden="1" x14ac:dyDescent="0.2">
      <c r="A17876" s="94" t="s">
        <v>43458</v>
      </c>
      <c r="B17876" t="s">
        <v>43459</v>
      </c>
      <c r="C17876" t="s">
        <v>243</v>
      </c>
      <c r="D17876">
        <v>672.94</v>
      </c>
      <c r="E17876" t="s">
        <v>30879</v>
      </c>
    </row>
    <row r="17877" spans="1:5" hidden="1" x14ac:dyDescent="0.2">
      <c r="A17877" s="94" t="s">
        <v>13528</v>
      </c>
      <c r="B17877" t="s">
        <v>13529</v>
      </c>
      <c r="C17877" t="s">
        <v>243</v>
      </c>
      <c r="D17877">
        <v>531.76</v>
      </c>
      <c r="E17877" t="s">
        <v>30879</v>
      </c>
    </row>
    <row r="17878" spans="1:5" hidden="1" x14ac:dyDescent="0.2">
      <c r="A17878" s="94" t="s">
        <v>43376</v>
      </c>
      <c r="B17878" t="s">
        <v>43377</v>
      </c>
      <c r="C17878" t="s">
        <v>243</v>
      </c>
      <c r="D17878">
        <v>654.12</v>
      </c>
      <c r="E17878" t="s">
        <v>30879</v>
      </c>
    </row>
    <row r="17879" spans="1:5" hidden="1" x14ac:dyDescent="0.2">
      <c r="A17879" s="94" t="s">
        <v>43352</v>
      </c>
      <c r="B17879" t="s">
        <v>43353</v>
      </c>
      <c r="C17879" t="s">
        <v>243</v>
      </c>
      <c r="D17879">
        <v>844.83</v>
      </c>
      <c r="E17879" t="s">
        <v>30879</v>
      </c>
    </row>
    <row r="17880" spans="1:5" hidden="1" x14ac:dyDescent="0.2">
      <c r="A17880" s="94" t="s">
        <v>43354</v>
      </c>
      <c r="B17880" t="s">
        <v>43355</v>
      </c>
      <c r="C17880" t="s">
        <v>243</v>
      </c>
      <c r="D17880" s="684">
        <v>1117.24</v>
      </c>
      <c r="E17880" t="s">
        <v>30879</v>
      </c>
    </row>
    <row r="17881" spans="1:5" hidden="1" x14ac:dyDescent="0.2">
      <c r="A17881" s="94" t="s">
        <v>43356</v>
      </c>
      <c r="B17881" t="s">
        <v>43357</v>
      </c>
      <c r="C17881" t="s">
        <v>243</v>
      </c>
      <c r="D17881">
        <v>926.44</v>
      </c>
      <c r="E17881" t="s">
        <v>30879</v>
      </c>
    </row>
    <row r="17882" spans="1:5" hidden="1" x14ac:dyDescent="0.2">
      <c r="A17882" s="94" t="s">
        <v>43358</v>
      </c>
      <c r="B17882" t="s">
        <v>43359</v>
      </c>
      <c r="C17882" t="s">
        <v>243</v>
      </c>
      <c r="D17882">
        <v>661.23</v>
      </c>
      <c r="E17882" t="s">
        <v>30879</v>
      </c>
    </row>
    <row r="17883" spans="1:5" hidden="1" x14ac:dyDescent="0.2">
      <c r="A17883" s="94" t="s">
        <v>43360</v>
      </c>
      <c r="B17883" t="s">
        <v>43361</v>
      </c>
      <c r="C17883" t="s">
        <v>243</v>
      </c>
      <c r="D17883">
        <v>781.23</v>
      </c>
      <c r="E17883" t="s">
        <v>30879</v>
      </c>
    </row>
    <row r="17884" spans="1:5" hidden="1" x14ac:dyDescent="0.2">
      <c r="A17884" s="94" t="s">
        <v>43593</v>
      </c>
      <c r="B17884" t="s">
        <v>43594</v>
      </c>
      <c r="C17884" t="s">
        <v>243</v>
      </c>
      <c r="D17884">
        <v>913.24</v>
      </c>
      <c r="E17884" t="s">
        <v>30879</v>
      </c>
    </row>
    <row r="17885" spans="1:5" hidden="1" x14ac:dyDescent="0.2">
      <c r="A17885" s="94" t="s">
        <v>43591</v>
      </c>
      <c r="B17885" t="s">
        <v>43592</v>
      </c>
      <c r="C17885" t="s">
        <v>243</v>
      </c>
      <c r="D17885">
        <v>806.43</v>
      </c>
      <c r="E17885" t="s">
        <v>30879</v>
      </c>
    </row>
    <row r="17886" spans="1:5" hidden="1" x14ac:dyDescent="0.2">
      <c r="A17886" s="94" t="s">
        <v>43601</v>
      </c>
      <c r="B17886" t="s">
        <v>43602</v>
      </c>
      <c r="C17886" t="s">
        <v>243</v>
      </c>
      <c r="D17886" s="684">
        <v>1153.25</v>
      </c>
      <c r="E17886" t="s">
        <v>30879</v>
      </c>
    </row>
    <row r="17887" spans="1:5" hidden="1" x14ac:dyDescent="0.2">
      <c r="A17887" s="94" t="s">
        <v>25191</v>
      </c>
      <c r="B17887" t="s">
        <v>25192</v>
      </c>
      <c r="C17887" t="s">
        <v>243</v>
      </c>
      <c r="D17887" s="684">
        <v>1046.44</v>
      </c>
      <c r="E17887" t="s">
        <v>30879</v>
      </c>
    </row>
    <row r="17888" spans="1:5" hidden="1" x14ac:dyDescent="0.2">
      <c r="A17888" s="94" t="s">
        <v>13530</v>
      </c>
      <c r="B17888" t="s">
        <v>13531</v>
      </c>
      <c r="C17888" t="s">
        <v>243</v>
      </c>
      <c r="D17888" s="684">
        <v>1098.04</v>
      </c>
      <c r="E17888" t="s">
        <v>30879</v>
      </c>
    </row>
    <row r="17889" spans="1:5" hidden="1" x14ac:dyDescent="0.2">
      <c r="A17889" s="94" t="s">
        <v>43597</v>
      </c>
      <c r="B17889" t="s">
        <v>43598</v>
      </c>
      <c r="C17889" t="s">
        <v>243</v>
      </c>
      <c r="D17889" s="684">
        <v>1071.6400000000001</v>
      </c>
      <c r="E17889" t="s">
        <v>30879</v>
      </c>
    </row>
    <row r="17890" spans="1:5" hidden="1" x14ac:dyDescent="0.2">
      <c r="A17890" s="94" t="s">
        <v>43595</v>
      </c>
      <c r="B17890" t="s">
        <v>43596</v>
      </c>
      <c r="C17890" t="s">
        <v>243</v>
      </c>
      <c r="D17890">
        <v>913.24</v>
      </c>
      <c r="E17890" t="s">
        <v>30879</v>
      </c>
    </row>
    <row r="17891" spans="1:5" hidden="1" x14ac:dyDescent="0.2">
      <c r="A17891" s="94" t="s">
        <v>43599</v>
      </c>
      <c r="B17891" t="s">
        <v>43600</v>
      </c>
      <c r="C17891" t="s">
        <v>243</v>
      </c>
      <c r="D17891">
        <v>951.64</v>
      </c>
      <c r="E17891" t="s">
        <v>30879</v>
      </c>
    </row>
    <row r="17892" spans="1:5" hidden="1" x14ac:dyDescent="0.2">
      <c r="A17892" s="94" t="s">
        <v>43603</v>
      </c>
      <c r="B17892" t="s">
        <v>43604</v>
      </c>
      <c r="C17892" t="s">
        <v>243</v>
      </c>
      <c r="D17892" s="684">
        <v>1430.46</v>
      </c>
      <c r="E17892" t="s">
        <v>30879</v>
      </c>
    </row>
    <row r="17893" spans="1:5" hidden="1" x14ac:dyDescent="0.2">
      <c r="A17893" s="94" t="s">
        <v>43125</v>
      </c>
      <c r="B17893" t="s">
        <v>43126</v>
      </c>
      <c r="C17893" t="s">
        <v>243</v>
      </c>
      <c r="D17893">
        <v>301.39999999999998</v>
      </c>
      <c r="E17893" t="s">
        <v>30879</v>
      </c>
    </row>
    <row r="17894" spans="1:5" hidden="1" x14ac:dyDescent="0.2">
      <c r="A17894" s="94" t="s">
        <v>43607</v>
      </c>
      <c r="B17894" t="s">
        <v>43608</v>
      </c>
      <c r="C17894" t="s">
        <v>243</v>
      </c>
      <c r="D17894">
        <v>750.03</v>
      </c>
      <c r="E17894" t="s">
        <v>30879</v>
      </c>
    </row>
    <row r="17895" spans="1:5" hidden="1" x14ac:dyDescent="0.2">
      <c r="A17895" s="94" t="s">
        <v>43611</v>
      </c>
      <c r="B17895" t="s">
        <v>43612</v>
      </c>
      <c r="C17895" t="s">
        <v>243</v>
      </c>
      <c r="D17895">
        <v>819.63</v>
      </c>
      <c r="E17895" t="s">
        <v>30879</v>
      </c>
    </row>
    <row r="17896" spans="1:5" hidden="1" x14ac:dyDescent="0.2">
      <c r="A17896" s="94" t="s">
        <v>43609</v>
      </c>
      <c r="B17896" t="s">
        <v>43610</v>
      </c>
      <c r="C17896" t="s">
        <v>243</v>
      </c>
      <c r="D17896">
        <v>718.83</v>
      </c>
      <c r="E17896" t="s">
        <v>30879</v>
      </c>
    </row>
    <row r="17897" spans="1:5" hidden="1" x14ac:dyDescent="0.2">
      <c r="A17897" s="94" t="s">
        <v>43605</v>
      </c>
      <c r="B17897" t="s">
        <v>43606</v>
      </c>
      <c r="C17897" t="s">
        <v>243</v>
      </c>
      <c r="D17897">
        <v>598.82000000000005</v>
      </c>
      <c r="E17897" t="s">
        <v>30879</v>
      </c>
    </row>
    <row r="17898" spans="1:5" hidden="1" x14ac:dyDescent="0.2">
      <c r="A17898" s="94" t="s">
        <v>43621</v>
      </c>
      <c r="B17898" t="s">
        <v>43622</v>
      </c>
      <c r="C17898" t="s">
        <v>243</v>
      </c>
      <c r="D17898">
        <v>810.03</v>
      </c>
      <c r="E17898" t="s">
        <v>30879</v>
      </c>
    </row>
    <row r="17899" spans="1:5" hidden="1" x14ac:dyDescent="0.2">
      <c r="A17899" s="94" t="s">
        <v>13532</v>
      </c>
      <c r="B17899" t="s">
        <v>13533</v>
      </c>
      <c r="C17899" t="s">
        <v>243</v>
      </c>
      <c r="D17899">
        <v>882.04</v>
      </c>
      <c r="E17899" t="s">
        <v>30879</v>
      </c>
    </row>
    <row r="17900" spans="1:5" hidden="1" x14ac:dyDescent="0.2">
      <c r="A17900" s="94" t="s">
        <v>43615</v>
      </c>
      <c r="B17900" t="s">
        <v>43616</v>
      </c>
      <c r="C17900" t="s">
        <v>243</v>
      </c>
      <c r="D17900">
        <v>812.43</v>
      </c>
      <c r="E17900" t="s">
        <v>30879</v>
      </c>
    </row>
    <row r="17901" spans="1:5" hidden="1" x14ac:dyDescent="0.2">
      <c r="A17901" s="94" t="s">
        <v>13534</v>
      </c>
      <c r="B17901" t="s">
        <v>13535</v>
      </c>
      <c r="C17901" t="s">
        <v>243</v>
      </c>
      <c r="D17901">
        <v>654.03</v>
      </c>
      <c r="E17901" t="s">
        <v>30879</v>
      </c>
    </row>
    <row r="17902" spans="1:5" hidden="1" x14ac:dyDescent="0.2">
      <c r="A17902" s="94" t="s">
        <v>43613</v>
      </c>
      <c r="B17902" t="s">
        <v>43614</v>
      </c>
      <c r="C17902" t="s">
        <v>243</v>
      </c>
      <c r="D17902">
        <v>686.43</v>
      </c>
      <c r="E17902" t="s">
        <v>30879</v>
      </c>
    </row>
    <row r="17903" spans="1:5" hidden="1" x14ac:dyDescent="0.2">
      <c r="A17903" s="94" t="s">
        <v>43619</v>
      </c>
      <c r="B17903" t="s">
        <v>43620</v>
      </c>
      <c r="C17903" t="s">
        <v>243</v>
      </c>
      <c r="D17903">
        <v>750.03</v>
      </c>
      <c r="E17903" t="s">
        <v>30879</v>
      </c>
    </row>
    <row r="17904" spans="1:5" hidden="1" x14ac:dyDescent="0.2">
      <c r="A17904" s="94" t="s">
        <v>43617</v>
      </c>
      <c r="B17904" t="s">
        <v>43618</v>
      </c>
      <c r="C17904" t="s">
        <v>243</v>
      </c>
      <c r="D17904">
        <v>711.63</v>
      </c>
      <c r="E17904" t="s">
        <v>30879</v>
      </c>
    </row>
    <row r="17905" spans="1:5" hidden="1" x14ac:dyDescent="0.2">
      <c r="A17905" s="94" t="s">
        <v>13536</v>
      </c>
      <c r="B17905" t="s">
        <v>13537</v>
      </c>
      <c r="C17905" t="s">
        <v>243</v>
      </c>
      <c r="D17905">
        <v>61.76</v>
      </c>
      <c r="E17905" t="s">
        <v>30879</v>
      </c>
    </row>
    <row r="17906" spans="1:5" hidden="1" x14ac:dyDescent="0.2">
      <c r="A17906" s="94" t="s">
        <v>37951</v>
      </c>
      <c r="B17906" t="s">
        <v>37952</v>
      </c>
      <c r="C17906" t="s">
        <v>243</v>
      </c>
      <c r="D17906">
        <v>35.1</v>
      </c>
      <c r="E17906" t="s">
        <v>30879</v>
      </c>
    </row>
    <row r="17907" spans="1:5" hidden="1" x14ac:dyDescent="0.2">
      <c r="A17907" s="94" t="s">
        <v>37661</v>
      </c>
      <c r="B17907" t="s">
        <v>37662</v>
      </c>
      <c r="C17907" t="s">
        <v>1623</v>
      </c>
      <c r="D17907">
        <v>1.84</v>
      </c>
      <c r="E17907" t="s">
        <v>30879</v>
      </c>
    </row>
    <row r="17908" spans="1:5" hidden="1" x14ac:dyDescent="0.2">
      <c r="A17908" s="94" t="s">
        <v>37937</v>
      </c>
      <c r="B17908" t="s">
        <v>37938</v>
      </c>
      <c r="C17908" t="s">
        <v>243</v>
      </c>
      <c r="D17908">
        <v>22.59</v>
      </c>
      <c r="E17908" t="s">
        <v>30879</v>
      </c>
    </row>
    <row r="17909" spans="1:5" hidden="1" x14ac:dyDescent="0.2">
      <c r="A17909" s="94" t="s">
        <v>3329</v>
      </c>
      <c r="B17909" t="s">
        <v>3330</v>
      </c>
      <c r="C17909" t="s">
        <v>243</v>
      </c>
      <c r="D17909">
        <v>12.14</v>
      </c>
      <c r="E17909" t="s">
        <v>30879</v>
      </c>
    </row>
    <row r="17910" spans="1:5" hidden="1" x14ac:dyDescent="0.2">
      <c r="A17910" s="94" t="s">
        <v>37947</v>
      </c>
      <c r="B17910" t="s">
        <v>37948</v>
      </c>
      <c r="C17910" t="s">
        <v>243</v>
      </c>
      <c r="D17910">
        <v>17.010000000000002</v>
      </c>
      <c r="E17910" t="s">
        <v>30879</v>
      </c>
    </row>
    <row r="17911" spans="1:5" hidden="1" x14ac:dyDescent="0.2">
      <c r="A17911" s="94" t="s">
        <v>37949</v>
      </c>
      <c r="B17911" t="s">
        <v>37950</v>
      </c>
      <c r="C17911" t="s">
        <v>243</v>
      </c>
      <c r="D17911">
        <v>24.94</v>
      </c>
      <c r="E17911" t="s">
        <v>30879</v>
      </c>
    </row>
    <row r="17912" spans="1:5" hidden="1" x14ac:dyDescent="0.2">
      <c r="A17912" s="94" t="s">
        <v>38277</v>
      </c>
      <c r="B17912" t="s">
        <v>38278</v>
      </c>
      <c r="C17912" t="s">
        <v>8744</v>
      </c>
      <c r="D17912">
        <v>8.16</v>
      </c>
      <c r="E17912" t="s">
        <v>30879</v>
      </c>
    </row>
    <row r="17913" spans="1:5" hidden="1" x14ac:dyDescent="0.2">
      <c r="A17913" s="94" t="s">
        <v>42644</v>
      </c>
      <c r="B17913" t="s">
        <v>42645</v>
      </c>
      <c r="C17913" t="s">
        <v>243</v>
      </c>
      <c r="D17913">
        <v>25.52</v>
      </c>
      <c r="E17913" t="s">
        <v>30879</v>
      </c>
    </row>
    <row r="17914" spans="1:5" hidden="1" x14ac:dyDescent="0.2">
      <c r="A17914" s="94" t="s">
        <v>3244</v>
      </c>
      <c r="B17914" t="s">
        <v>42653</v>
      </c>
      <c r="C17914" t="s">
        <v>243</v>
      </c>
      <c r="D17914">
        <v>43.03</v>
      </c>
      <c r="E17914" t="s">
        <v>30879</v>
      </c>
    </row>
    <row r="17915" spans="1:5" hidden="1" x14ac:dyDescent="0.2">
      <c r="A17915" s="94" t="s">
        <v>41950</v>
      </c>
      <c r="B17915" t="s">
        <v>41951</v>
      </c>
      <c r="C17915" t="s">
        <v>243</v>
      </c>
      <c r="D17915">
        <v>139.97999999999999</v>
      </c>
      <c r="E17915" t="s">
        <v>30879</v>
      </c>
    </row>
    <row r="17916" spans="1:5" hidden="1" x14ac:dyDescent="0.2">
      <c r="A17916" s="94" t="s">
        <v>41944</v>
      </c>
      <c r="B17916" t="s">
        <v>41945</v>
      </c>
      <c r="C17916" t="s">
        <v>243</v>
      </c>
      <c r="D17916">
        <v>95.46</v>
      </c>
      <c r="E17916" t="s">
        <v>30879</v>
      </c>
    </row>
    <row r="17917" spans="1:5" hidden="1" x14ac:dyDescent="0.2">
      <c r="A17917" s="94" t="s">
        <v>41946</v>
      </c>
      <c r="B17917" t="s">
        <v>41947</v>
      </c>
      <c r="C17917" t="s">
        <v>243</v>
      </c>
      <c r="D17917">
        <v>115.28</v>
      </c>
      <c r="E17917" t="s">
        <v>30879</v>
      </c>
    </row>
    <row r="17918" spans="1:5" hidden="1" x14ac:dyDescent="0.2">
      <c r="A17918" s="94" t="s">
        <v>13538</v>
      </c>
      <c r="B17918" t="s">
        <v>25193</v>
      </c>
      <c r="C17918" t="s">
        <v>243</v>
      </c>
      <c r="D17918">
        <v>161.33000000000001</v>
      </c>
      <c r="E17918" t="s">
        <v>30879</v>
      </c>
    </row>
    <row r="17919" spans="1:5" hidden="1" x14ac:dyDescent="0.2">
      <c r="A17919" s="94" t="s">
        <v>41948</v>
      </c>
      <c r="B17919" t="s">
        <v>41949</v>
      </c>
      <c r="C17919" t="s">
        <v>243</v>
      </c>
      <c r="D17919">
        <v>132.16</v>
      </c>
      <c r="E17919" t="s">
        <v>30879</v>
      </c>
    </row>
    <row r="17920" spans="1:5" hidden="1" x14ac:dyDescent="0.2">
      <c r="A17920" s="94" t="s">
        <v>41942</v>
      </c>
      <c r="B17920" t="s">
        <v>41943</v>
      </c>
      <c r="C17920" t="s">
        <v>243</v>
      </c>
      <c r="D17920">
        <v>170.57</v>
      </c>
      <c r="E17920" t="s">
        <v>30879</v>
      </c>
    </row>
    <row r="17921" spans="1:5" hidden="1" x14ac:dyDescent="0.2">
      <c r="A17921" s="94" t="s">
        <v>43195</v>
      </c>
      <c r="B17921" t="s">
        <v>43196</v>
      </c>
      <c r="C17921" t="s">
        <v>243</v>
      </c>
      <c r="D17921">
        <v>237.48</v>
      </c>
      <c r="E17921" t="s">
        <v>30879</v>
      </c>
    </row>
    <row r="17922" spans="1:5" hidden="1" x14ac:dyDescent="0.2">
      <c r="A17922" s="94" t="s">
        <v>13539</v>
      </c>
      <c r="B17922" t="s">
        <v>13540</v>
      </c>
      <c r="C17922" t="s">
        <v>243</v>
      </c>
      <c r="D17922">
        <v>130.46</v>
      </c>
      <c r="E17922" t="s">
        <v>30879</v>
      </c>
    </row>
    <row r="17923" spans="1:5" hidden="1" x14ac:dyDescent="0.2">
      <c r="A17923" s="94" t="s">
        <v>41952</v>
      </c>
      <c r="B17923" t="s">
        <v>41953</v>
      </c>
      <c r="C17923" t="s">
        <v>243</v>
      </c>
      <c r="D17923">
        <v>91.64</v>
      </c>
      <c r="E17923" t="s">
        <v>30879</v>
      </c>
    </row>
    <row r="17924" spans="1:5" hidden="1" x14ac:dyDescent="0.2">
      <c r="A17924" s="94" t="s">
        <v>13541</v>
      </c>
      <c r="B17924" t="s">
        <v>13542</v>
      </c>
      <c r="C17924" t="s">
        <v>243</v>
      </c>
      <c r="D17924">
        <v>176.33</v>
      </c>
      <c r="E17924" t="s">
        <v>30879</v>
      </c>
    </row>
    <row r="17925" spans="1:5" hidden="1" x14ac:dyDescent="0.2">
      <c r="A17925" s="94" t="s">
        <v>41954</v>
      </c>
      <c r="B17925" t="s">
        <v>41955</v>
      </c>
      <c r="C17925" t="s">
        <v>243</v>
      </c>
      <c r="D17925">
        <v>98.22</v>
      </c>
      <c r="E17925" t="s">
        <v>30879</v>
      </c>
    </row>
    <row r="17926" spans="1:5" hidden="1" x14ac:dyDescent="0.2">
      <c r="A17926" s="94" t="s">
        <v>41956</v>
      </c>
      <c r="B17926" t="s">
        <v>41957</v>
      </c>
      <c r="C17926" t="s">
        <v>243</v>
      </c>
      <c r="D17926">
        <v>119.1</v>
      </c>
      <c r="E17926" t="s">
        <v>30879</v>
      </c>
    </row>
    <row r="17927" spans="1:5" hidden="1" x14ac:dyDescent="0.2">
      <c r="A17927" s="94" t="s">
        <v>13543</v>
      </c>
      <c r="B17927" t="s">
        <v>13544</v>
      </c>
      <c r="C17927" t="s">
        <v>243</v>
      </c>
      <c r="D17927">
        <v>121</v>
      </c>
      <c r="E17927" t="s">
        <v>30879</v>
      </c>
    </row>
    <row r="17928" spans="1:5" hidden="1" x14ac:dyDescent="0.2">
      <c r="A17928" s="94" t="s">
        <v>13545</v>
      </c>
      <c r="B17928" t="s">
        <v>13546</v>
      </c>
      <c r="C17928" t="s">
        <v>243</v>
      </c>
      <c r="D17928">
        <v>132</v>
      </c>
      <c r="E17928" t="s">
        <v>30879</v>
      </c>
    </row>
    <row r="17929" spans="1:5" hidden="1" x14ac:dyDescent="0.2">
      <c r="A17929" s="94" t="s">
        <v>13547</v>
      </c>
      <c r="B17929" t="s">
        <v>13548</v>
      </c>
      <c r="C17929" t="s">
        <v>243</v>
      </c>
      <c r="D17929">
        <v>143</v>
      </c>
      <c r="E17929" t="s">
        <v>30879</v>
      </c>
    </row>
    <row r="17930" spans="1:5" hidden="1" x14ac:dyDescent="0.2">
      <c r="A17930" s="94" t="s">
        <v>13549</v>
      </c>
      <c r="B17930" t="s">
        <v>13550</v>
      </c>
      <c r="C17930" t="s">
        <v>243</v>
      </c>
      <c r="D17930">
        <v>51.7</v>
      </c>
      <c r="E17930" t="s">
        <v>30879</v>
      </c>
    </row>
    <row r="17931" spans="1:5" hidden="1" x14ac:dyDescent="0.2">
      <c r="A17931" s="94" t="s">
        <v>13551</v>
      </c>
      <c r="B17931" t="s">
        <v>13552</v>
      </c>
      <c r="C17931" t="s">
        <v>243</v>
      </c>
      <c r="D17931">
        <v>293.7</v>
      </c>
      <c r="E17931" t="s">
        <v>30879</v>
      </c>
    </row>
    <row r="17932" spans="1:5" hidden="1" x14ac:dyDescent="0.2">
      <c r="A17932" s="94" t="s">
        <v>42978</v>
      </c>
      <c r="B17932" t="s">
        <v>42979</v>
      </c>
      <c r="C17932" t="s">
        <v>243</v>
      </c>
      <c r="D17932">
        <v>81.010000000000005</v>
      </c>
      <c r="E17932" t="s">
        <v>30879</v>
      </c>
    </row>
    <row r="17933" spans="1:5" hidden="1" x14ac:dyDescent="0.2">
      <c r="A17933" s="94" t="s">
        <v>42980</v>
      </c>
      <c r="B17933" t="s">
        <v>42981</v>
      </c>
      <c r="C17933" t="s">
        <v>243</v>
      </c>
      <c r="D17933">
        <v>106.54</v>
      </c>
      <c r="E17933" t="s">
        <v>30879</v>
      </c>
    </row>
    <row r="17934" spans="1:5" hidden="1" x14ac:dyDescent="0.2">
      <c r="A17934" s="94" t="s">
        <v>42974</v>
      </c>
      <c r="B17934" t="s">
        <v>42975</v>
      </c>
      <c r="C17934" t="s">
        <v>243</v>
      </c>
      <c r="D17934">
        <v>104.64</v>
      </c>
      <c r="E17934" t="s">
        <v>30879</v>
      </c>
    </row>
    <row r="17935" spans="1:5" hidden="1" x14ac:dyDescent="0.2">
      <c r="A17935" s="94" t="s">
        <v>42976</v>
      </c>
      <c r="B17935" t="s">
        <v>42977</v>
      </c>
      <c r="C17935" t="s">
        <v>243</v>
      </c>
      <c r="D17935">
        <v>357.49</v>
      </c>
      <c r="E17935" t="s">
        <v>30879</v>
      </c>
    </row>
    <row r="17936" spans="1:5" hidden="1" x14ac:dyDescent="0.2">
      <c r="A17936" s="94" t="s">
        <v>42982</v>
      </c>
      <c r="B17936" t="s">
        <v>42983</v>
      </c>
      <c r="C17936" t="s">
        <v>243</v>
      </c>
      <c r="D17936">
        <v>509.8</v>
      </c>
      <c r="E17936" t="s">
        <v>30879</v>
      </c>
    </row>
    <row r="17937" spans="1:5" hidden="1" x14ac:dyDescent="0.2">
      <c r="A17937" s="94" t="s">
        <v>13553</v>
      </c>
      <c r="B17937" t="s">
        <v>13554</v>
      </c>
      <c r="C17937" t="s">
        <v>243</v>
      </c>
      <c r="D17937">
        <v>811.76</v>
      </c>
      <c r="E17937" t="s">
        <v>30879</v>
      </c>
    </row>
    <row r="17938" spans="1:5" hidden="1" x14ac:dyDescent="0.2">
      <c r="A17938" s="94" t="s">
        <v>13555</v>
      </c>
      <c r="B17938" t="s">
        <v>13556</v>
      </c>
      <c r="C17938" t="s">
        <v>243</v>
      </c>
      <c r="D17938">
        <v>835.29</v>
      </c>
      <c r="E17938" t="s">
        <v>30879</v>
      </c>
    </row>
    <row r="17939" spans="1:5" hidden="1" x14ac:dyDescent="0.2">
      <c r="A17939" s="94" t="s">
        <v>41563</v>
      </c>
      <c r="B17939" t="s">
        <v>41564</v>
      </c>
      <c r="C17939" t="s">
        <v>243</v>
      </c>
      <c r="D17939">
        <v>31.94</v>
      </c>
      <c r="E17939" t="s">
        <v>30879</v>
      </c>
    </row>
    <row r="17940" spans="1:5" hidden="1" x14ac:dyDescent="0.2">
      <c r="A17940" s="94" t="s">
        <v>13557</v>
      </c>
      <c r="B17940" t="s">
        <v>13558</v>
      </c>
      <c r="C17940" t="s">
        <v>243</v>
      </c>
      <c r="D17940">
        <v>208.24</v>
      </c>
      <c r="E17940" t="s">
        <v>30879</v>
      </c>
    </row>
    <row r="17941" spans="1:5" hidden="1" x14ac:dyDescent="0.2">
      <c r="A17941" s="94" t="s">
        <v>13559</v>
      </c>
      <c r="B17941" t="s">
        <v>25194</v>
      </c>
      <c r="C17941" t="s">
        <v>243</v>
      </c>
      <c r="D17941">
        <v>129.41</v>
      </c>
      <c r="E17941" t="s">
        <v>30879</v>
      </c>
    </row>
    <row r="17942" spans="1:5" hidden="1" x14ac:dyDescent="0.2">
      <c r="A17942" s="94" t="s">
        <v>13560</v>
      </c>
      <c r="B17942" t="s">
        <v>13561</v>
      </c>
      <c r="C17942" t="s">
        <v>243</v>
      </c>
      <c r="D17942">
        <v>175.29</v>
      </c>
      <c r="E17942" t="s">
        <v>30879</v>
      </c>
    </row>
    <row r="17943" spans="1:5" hidden="1" x14ac:dyDescent="0.2">
      <c r="A17943" s="94" t="s">
        <v>13562</v>
      </c>
      <c r="B17943" t="s">
        <v>13563</v>
      </c>
      <c r="C17943" t="s">
        <v>243</v>
      </c>
      <c r="D17943">
        <v>455.29</v>
      </c>
      <c r="E17943" t="s">
        <v>30879</v>
      </c>
    </row>
    <row r="17944" spans="1:5" hidden="1" x14ac:dyDescent="0.2">
      <c r="A17944" s="94" t="s">
        <v>13564</v>
      </c>
      <c r="B17944" t="s">
        <v>13565</v>
      </c>
      <c r="C17944" t="s">
        <v>2815</v>
      </c>
      <c r="D17944">
        <v>772.94</v>
      </c>
      <c r="E17944" t="s">
        <v>30879</v>
      </c>
    </row>
    <row r="17945" spans="1:5" hidden="1" x14ac:dyDescent="0.2">
      <c r="A17945" s="94" t="s">
        <v>13566</v>
      </c>
      <c r="B17945" t="s">
        <v>13567</v>
      </c>
      <c r="C17945" t="s">
        <v>243</v>
      </c>
      <c r="D17945">
        <v>304.70999999999998</v>
      </c>
      <c r="E17945" t="s">
        <v>30879</v>
      </c>
    </row>
    <row r="17946" spans="1:5" hidden="1" x14ac:dyDescent="0.2">
      <c r="A17946" s="94" t="s">
        <v>13568</v>
      </c>
      <c r="B17946" t="s">
        <v>13569</v>
      </c>
      <c r="C17946" t="s">
        <v>243</v>
      </c>
      <c r="D17946">
        <v>243.53</v>
      </c>
      <c r="E17946" t="s">
        <v>30879</v>
      </c>
    </row>
    <row r="17947" spans="1:5" hidden="1" x14ac:dyDescent="0.2">
      <c r="A17947" s="94" t="s">
        <v>13570</v>
      </c>
      <c r="B17947" t="s">
        <v>13571</v>
      </c>
      <c r="C17947" t="s">
        <v>243</v>
      </c>
      <c r="D17947">
        <v>204.71</v>
      </c>
      <c r="E17947" t="s">
        <v>30879</v>
      </c>
    </row>
    <row r="17948" spans="1:5" hidden="1" x14ac:dyDescent="0.2">
      <c r="A17948" s="94" t="s">
        <v>13572</v>
      </c>
      <c r="B17948" t="s">
        <v>13573</v>
      </c>
      <c r="C17948" t="s">
        <v>243</v>
      </c>
      <c r="D17948">
        <v>35.29</v>
      </c>
      <c r="E17948" t="s">
        <v>30879</v>
      </c>
    </row>
    <row r="17949" spans="1:5" hidden="1" x14ac:dyDescent="0.2">
      <c r="A17949" s="94" t="s">
        <v>13574</v>
      </c>
      <c r="B17949" t="s">
        <v>13575</v>
      </c>
      <c r="C17949" t="s">
        <v>243</v>
      </c>
      <c r="D17949">
        <v>35.29</v>
      </c>
      <c r="E17949" t="s">
        <v>30879</v>
      </c>
    </row>
    <row r="17950" spans="1:5" hidden="1" x14ac:dyDescent="0.2">
      <c r="A17950" s="94" t="s">
        <v>13576</v>
      </c>
      <c r="B17950" t="s">
        <v>25195</v>
      </c>
      <c r="C17950" t="s">
        <v>243</v>
      </c>
      <c r="D17950">
        <v>31.76</v>
      </c>
      <c r="E17950" t="s">
        <v>30879</v>
      </c>
    </row>
    <row r="17951" spans="1:5" hidden="1" x14ac:dyDescent="0.2">
      <c r="A17951" s="94" t="s">
        <v>13577</v>
      </c>
      <c r="B17951" t="s">
        <v>25196</v>
      </c>
      <c r="C17951" t="s">
        <v>243</v>
      </c>
      <c r="D17951">
        <v>48.24</v>
      </c>
      <c r="E17951" t="s">
        <v>30879</v>
      </c>
    </row>
    <row r="17952" spans="1:5" hidden="1" x14ac:dyDescent="0.2">
      <c r="A17952" s="94" t="s">
        <v>13578</v>
      </c>
      <c r="B17952" t="s">
        <v>13579</v>
      </c>
      <c r="C17952" t="s">
        <v>243</v>
      </c>
      <c r="D17952">
        <v>242.35</v>
      </c>
      <c r="E17952" t="s">
        <v>30879</v>
      </c>
    </row>
    <row r="17953" spans="1:5" hidden="1" x14ac:dyDescent="0.2">
      <c r="A17953" s="94" t="s">
        <v>13580</v>
      </c>
      <c r="B17953" t="s">
        <v>25197</v>
      </c>
      <c r="C17953" t="s">
        <v>243</v>
      </c>
      <c r="D17953">
        <v>43.53</v>
      </c>
      <c r="E17953" t="s">
        <v>30879</v>
      </c>
    </row>
    <row r="17954" spans="1:5" hidden="1" x14ac:dyDescent="0.2">
      <c r="A17954" s="94" t="s">
        <v>13581</v>
      </c>
      <c r="B17954" t="s">
        <v>25198</v>
      </c>
      <c r="C17954" t="s">
        <v>243</v>
      </c>
      <c r="D17954">
        <v>43.53</v>
      </c>
      <c r="E17954" t="s">
        <v>30879</v>
      </c>
    </row>
    <row r="17955" spans="1:5" hidden="1" x14ac:dyDescent="0.2">
      <c r="A17955" s="94" t="s">
        <v>13582</v>
      </c>
      <c r="B17955" t="s">
        <v>13583</v>
      </c>
      <c r="C17955" t="s">
        <v>243</v>
      </c>
      <c r="D17955">
        <v>208.24</v>
      </c>
      <c r="E17955" t="s">
        <v>30879</v>
      </c>
    </row>
    <row r="17956" spans="1:5" hidden="1" x14ac:dyDescent="0.2">
      <c r="A17956" s="94" t="s">
        <v>13584</v>
      </c>
      <c r="B17956" t="s">
        <v>13585</v>
      </c>
      <c r="C17956" t="s">
        <v>243</v>
      </c>
      <c r="D17956">
        <v>589.41</v>
      </c>
      <c r="E17956" t="s">
        <v>30879</v>
      </c>
    </row>
    <row r="17957" spans="1:5" hidden="1" x14ac:dyDescent="0.2">
      <c r="A17957" s="94" t="s">
        <v>13586</v>
      </c>
      <c r="B17957" t="s">
        <v>25199</v>
      </c>
      <c r="C17957" t="s">
        <v>243</v>
      </c>
      <c r="D17957">
        <v>38.82</v>
      </c>
      <c r="E17957" t="s">
        <v>30879</v>
      </c>
    </row>
    <row r="17958" spans="1:5" hidden="1" x14ac:dyDescent="0.2">
      <c r="A17958" s="94" t="s">
        <v>13587</v>
      </c>
      <c r="B17958" t="s">
        <v>13588</v>
      </c>
      <c r="C17958" t="s">
        <v>243</v>
      </c>
      <c r="D17958">
        <v>60</v>
      </c>
      <c r="E17958" t="s">
        <v>30879</v>
      </c>
    </row>
    <row r="17959" spans="1:5" hidden="1" x14ac:dyDescent="0.2">
      <c r="A17959" s="94" t="s">
        <v>13589</v>
      </c>
      <c r="B17959" t="s">
        <v>13590</v>
      </c>
      <c r="C17959" t="s">
        <v>243</v>
      </c>
      <c r="D17959">
        <v>198.82</v>
      </c>
      <c r="E17959" t="s">
        <v>30879</v>
      </c>
    </row>
    <row r="17960" spans="1:5" hidden="1" x14ac:dyDescent="0.2">
      <c r="A17960" s="94" t="s">
        <v>13591</v>
      </c>
      <c r="B17960" t="s">
        <v>13592</v>
      </c>
      <c r="C17960" t="s">
        <v>243</v>
      </c>
      <c r="D17960">
        <v>228.24</v>
      </c>
      <c r="E17960" t="s">
        <v>30879</v>
      </c>
    </row>
    <row r="17961" spans="1:5" hidden="1" x14ac:dyDescent="0.2">
      <c r="A17961" s="94" t="s">
        <v>13593</v>
      </c>
      <c r="B17961" t="s">
        <v>25200</v>
      </c>
      <c r="C17961" t="s">
        <v>243</v>
      </c>
      <c r="D17961">
        <v>35.29</v>
      </c>
      <c r="E17961" t="s">
        <v>30879</v>
      </c>
    </row>
    <row r="17962" spans="1:5" hidden="1" x14ac:dyDescent="0.2">
      <c r="A17962" s="94" t="s">
        <v>13594</v>
      </c>
      <c r="B17962" t="s">
        <v>25201</v>
      </c>
      <c r="C17962" t="s">
        <v>243</v>
      </c>
      <c r="D17962">
        <v>35.29</v>
      </c>
      <c r="E17962" t="s">
        <v>30879</v>
      </c>
    </row>
    <row r="17963" spans="1:5" hidden="1" x14ac:dyDescent="0.2">
      <c r="A17963" s="94" t="s">
        <v>13595</v>
      </c>
      <c r="B17963" t="s">
        <v>25202</v>
      </c>
      <c r="C17963" t="s">
        <v>243</v>
      </c>
      <c r="D17963">
        <v>43.53</v>
      </c>
      <c r="E17963" t="s">
        <v>30879</v>
      </c>
    </row>
    <row r="17964" spans="1:5" hidden="1" x14ac:dyDescent="0.2">
      <c r="A17964" s="94" t="s">
        <v>13596</v>
      </c>
      <c r="B17964" t="s">
        <v>25203</v>
      </c>
      <c r="C17964" t="s">
        <v>243</v>
      </c>
      <c r="D17964">
        <v>109.41</v>
      </c>
      <c r="E17964" t="s">
        <v>30879</v>
      </c>
    </row>
    <row r="17965" spans="1:5" hidden="1" x14ac:dyDescent="0.2">
      <c r="A17965" s="94" t="s">
        <v>13597</v>
      </c>
      <c r="B17965" t="s">
        <v>13598</v>
      </c>
      <c r="C17965" t="s">
        <v>243</v>
      </c>
      <c r="D17965">
        <v>369.41</v>
      </c>
      <c r="E17965" t="s">
        <v>30879</v>
      </c>
    </row>
    <row r="17966" spans="1:5" hidden="1" x14ac:dyDescent="0.2">
      <c r="A17966" s="94" t="s">
        <v>41868</v>
      </c>
      <c r="B17966" t="s">
        <v>41869</v>
      </c>
      <c r="C17966" t="s">
        <v>243</v>
      </c>
      <c r="D17966">
        <v>123.32</v>
      </c>
      <c r="E17966" t="s">
        <v>30879</v>
      </c>
    </row>
    <row r="17967" spans="1:5" hidden="1" x14ac:dyDescent="0.2">
      <c r="A17967" s="94" t="s">
        <v>41862</v>
      </c>
      <c r="B17967" t="s">
        <v>41863</v>
      </c>
      <c r="C17967" t="s">
        <v>243</v>
      </c>
      <c r="D17967">
        <v>302.32</v>
      </c>
      <c r="E17967" t="s">
        <v>30879</v>
      </c>
    </row>
    <row r="17968" spans="1:5" hidden="1" x14ac:dyDescent="0.2">
      <c r="A17968" s="94" t="s">
        <v>41866</v>
      </c>
      <c r="B17968" t="s">
        <v>41867</v>
      </c>
      <c r="C17968" t="s">
        <v>243</v>
      </c>
      <c r="D17968">
        <v>306.87</v>
      </c>
      <c r="E17968" t="s">
        <v>30879</v>
      </c>
    </row>
    <row r="17969" spans="1:5" hidden="1" x14ac:dyDescent="0.2">
      <c r="A17969" s="94" t="s">
        <v>41864</v>
      </c>
      <c r="B17969" t="s">
        <v>41865</v>
      </c>
      <c r="C17969" t="s">
        <v>243</v>
      </c>
      <c r="D17969">
        <v>297.47000000000003</v>
      </c>
      <c r="E17969" t="s">
        <v>30879</v>
      </c>
    </row>
    <row r="17970" spans="1:5" hidden="1" x14ac:dyDescent="0.2">
      <c r="A17970" s="94" t="s">
        <v>13599</v>
      </c>
      <c r="B17970" t="s">
        <v>13600</v>
      </c>
      <c r="C17970" t="s">
        <v>2815</v>
      </c>
      <c r="D17970">
        <v>349.41</v>
      </c>
      <c r="E17970" t="s">
        <v>30879</v>
      </c>
    </row>
    <row r="17971" spans="1:5" hidden="1" x14ac:dyDescent="0.2">
      <c r="A17971" s="94" t="s">
        <v>13601</v>
      </c>
      <c r="B17971" t="s">
        <v>13602</v>
      </c>
      <c r="C17971" t="s">
        <v>243</v>
      </c>
      <c r="D17971">
        <v>75.290000000000006</v>
      </c>
      <c r="E17971" t="s">
        <v>30879</v>
      </c>
    </row>
    <row r="17972" spans="1:5" hidden="1" x14ac:dyDescent="0.2">
      <c r="A17972" s="94" t="s">
        <v>13603</v>
      </c>
      <c r="B17972" t="s">
        <v>13604</v>
      </c>
      <c r="C17972" t="s">
        <v>243</v>
      </c>
      <c r="D17972">
        <v>75.290000000000006</v>
      </c>
      <c r="E17972" t="s">
        <v>30879</v>
      </c>
    </row>
    <row r="17973" spans="1:5" hidden="1" x14ac:dyDescent="0.2">
      <c r="A17973" s="94" t="s">
        <v>6238</v>
      </c>
      <c r="B17973" t="s">
        <v>25204</v>
      </c>
      <c r="C17973" t="s">
        <v>243</v>
      </c>
      <c r="D17973">
        <v>651.63</v>
      </c>
      <c r="E17973" t="s">
        <v>30879</v>
      </c>
    </row>
    <row r="17974" spans="1:5" hidden="1" x14ac:dyDescent="0.2">
      <c r="A17974" s="94" t="s">
        <v>4407</v>
      </c>
      <c r="B17974" t="s">
        <v>25205</v>
      </c>
      <c r="C17974" t="s">
        <v>243</v>
      </c>
      <c r="D17974">
        <v>340.4</v>
      </c>
      <c r="E17974" t="s">
        <v>30879</v>
      </c>
    </row>
    <row r="17975" spans="1:5" hidden="1" x14ac:dyDescent="0.2">
      <c r="A17975" s="94" t="s">
        <v>4408</v>
      </c>
      <c r="B17975" t="s">
        <v>25206</v>
      </c>
      <c r="C17975" t="s">
        <v>243</v>
      </c>
      <c r="D17975">
        <v>340.4</v>
      </c>
      <c r="E17975" t="s">
        <v>30879</v>
      </c>
    </row>
    <row r="17976" spans="1:5" hidden="1" x14ac:dyDescent="0.2">
      <c r="A17976" s="94" t="s">
        <v>43030</v>
      </c>
      <c r="B17976" t="s">
        <v>43031</v>
      </c>
      <c r="C17976" t="s">
        <v>243</v>
      </c>
      <c r="D17976">
        <v>305.47000000000003</v>
      </c>
      <c r="E17976" t="s">
        <v>30879</v>
      </c>
    </row>
    <row r="17977" spans="1:5" hidden="1" x14ac:dyDescent="0.2">
      <c r="A17977" s="94" t="s">
        <v>43032</v>
      </c>
      <c r="B17977" t="s">
        <v>43033</v>
      </c>
      <c r="C17977" t="s">
        <v>243</v>
      </c>
      <c r="D17977">
        <v>305.47000000000003</v>
      </c>
      <c r="E17977" t="s">
        <v>30879</v>
      </c>
    </row>
    <row r="17978" spans="1:5" hidden="1" x14ac:dyDescent="0.2">
      <c r="A17978" s="94" t="s">
        <v>13605</v>
      </c>
      <c r="B17978" t="s">
        <v>25207</v>
      </c>
      <c r="C17978" t="s">
        <v>243</v>
      </c>
      <c r="D17978">
        <v>157.01</v>
      </c>
      <c r="E17978" t="s">
        <v>30879</v>
      </c>
    </row>
    <row r="17979" spans="1:5" hidden="1" x14ac:dyDescent="0.2">
      <c r="A17979" s="94" t="s">
        <v>13606</v>
      </c>
      <c r="B17979" t="s">
        <v>25208</v>
      </c>
      <c r="C17979" t="s">
        <v>243</v>
      </c>
      <c r="D17979">
        <v>101.69</v>
      </c>
      <c r="E17979" t="s">
        <v>30879</v>
      </c>
    </row>
    <row r="17980" spans="1:5" hidden="1" x14ac:dyDescent="0.2">
      <c r="A17980" s="94" t="s">
        <v>13607</v>
      </c>
      <c r="B17980" t="s">
        <v>25209</v>
      </c>
      <c r="C17980" t="s">
        <v>243</v>
      </c>
      <c r="D17980">
        <v>151.03</v>
      </c>
      <c r="E17980" t="s">
        <v>30879</v>
      </c>
    </row>
    <row r="17981" spans="1:5" hidden="1" x14ac:dyDescent="0.2">
      <c r="A17981" s="94" t="s">
        <v>43026</v>
      </c>
      <c r="B17981" t="s">
        <v>43027</v>
      </c>
      <c r="C17981" t="s">
        <v>243</v>
      </c>
      <c r="D17981">
        <v>298.41000000000003</v>
      </c>
      <c r="E17981" t="s">
        <v>30879</v>
      </c>
    </row>
    <row r="17982" spans="1:5" hidden="1" x14ac:dyDescent="0.2">
      <c r="A17982" s="94" t="s">
        <v>43024</v>
      </c>
      <c r="B17982" t="s">
        <v>43025</v>
      </c>
      <c r="C17982" t="s">
        <v>243</v>
      </c>
      <c r="D17982">
        <v>68.95</v>
      </c>
      <c r="E17982" t="s">
        <v>30879</v>
      </c>
    </row>
    <row r="17983" spans="1:5" hidden="1" x14ac:dyDescent="0.2">
      <c r="A17983" s="94" t="s">
        <v>43016</v>
      </c>
      <c r="B17983" t="s">
        <v>43017</v>
      </c>
      <c r="C17983" t="s">
        <v>243</v>
      </c>
      <c r="D17983">
        <v>13.79</v>
      </c>
      <c r="E17983" t="s">
        <v>30879</v>
      </c>
    </row>
    <row r="17984" spans="1:5" hidden="1" x14ac:dyDescent="0.2">
      <c r="A17984" s="94" t="s">
        <v>13608</v>
      </c>
      <c r="B17984" t="s">
        <v>25210</v>
      </c>
      <c r="C17984" t="s">
        <v>243</v>
      </c>
      <c r="D17984">
        <v>34.64</v>
      </c>
      <c r="E17984" t="s">
        <v>30879</v>
      </c>
    </row>
    <row r="17985" spans="1:5" hidden="1" x14ac:dyDescent="0.2">
      <c r="A17985" s="94" t="s">
        <v>43020</v>
      </c>
      <c r="B17985" t="s">
        <v>43021</v>
      </c>
      <c r="C17985" t="s">
        <v>243</v>
      </c>
      <c r="D17985">
        <v>15.97</v>
      </c>
      <c r="E17985" t="s">
        <v>30879</v>
      </c>
    </row>
    <row r="17986" spans="1:5" hidden="1" x14ac:dyDescent="0.2">
      <c r="A17986" s="94" t="s">
        <v>43014</v>
      </c>
      <c r="B17986" t="s">
        <v>43015</v>
      </c>
      <c r="C17986" t="s">
        <v>243</v>
      </c>
      <c r="D17986">
        <v>11.47</v>
      </c>
      <c r="E17986" t="s">
        <v>30879</v>
      </c>
    </row>
    <row r="17987" spans="1:5" hidden="1" x14ac:dyDescent="0.2">
      <c r="A17987" s="94" t="s">
        <v>13609</v>
      </c>
      <c r="B17987" t="s">
        <v>25211</v>
      </c>
      <c r="C17987" t="s">
        <v>243</v>
      </c>
      <c r="D17987">
        <v>338.02</v>
      </c>
      <c r="E17987" t="s">
        <v>30879</v>
      </c>
    </row>
    <row r="17988" spans="1:5" hidden="1" x14ac:dyDescent="0.2">
      <c r="A17988" s="94" t="s">
        <v>13610</v>
      </c>
      <c r="B17988" t="s">
        <v>25212</v>
      </c>
      <c r="C17988" t="s">
        <v>243</v>
      </c>
      <c r="D17988">
        <v>338.02</v>
      </c>
      <c r="E17988" t="s">
        <v>30879</v>
      </c>
    </row>
    <row r="17989" spans="1:5" hidden="1" x14ac:dyDescent="0.2">
      <c r="A17989" s="94" t="s">
        <v>43022</v>
      </c>
      <c r="B17989" t="s">
        <v>43023</v>
      </c>
      <c r="C17989" t="s">
        <v>243</v>
      </c>
      <c r="D17989">
        <v>322.01</v>
      </c>
      <c r="E17989" t="s">
        <v>30879</v>
      </c>
    </row>
    <row r="17990" spans="1:5" hidden="1" x14ac:dyDescent="0.2">
      <c r="A17990" s="94" t="s">
        <v>43002</v>
      </c>
      <c r="B17990" t="s">
        <v>43003</v>
      </c>
      <c r="C17990" t="s">
        <v>243</v>
      </c>
      <c r="D17990">
        <v>96.53</v>
      </c>
      <c r="E17990" t="s">
        <v>30879</v>
      </c>
    </row>
    <row r="17991" spans="1:5" hidden="1" x14ac:dyDescent="0.2">
      <c r="A17991" s="94" t="s">
        <v>5685</v>
      </c>
      <c r="B17991" t="s">
        <v>25213</v>
      </c>
      <c r="C17991" t="s">
        <v>243</v>
      </c>
      <c r="D17991">
        <v>533.83000000000004</v>
      </c>
      <c r="E17991" t="s">
        <v>30879</v>
      </c>
    </row>
    <row r="17992" spans="1:5" hidden="1" x14ac:dyDescent="0.2">
      <c r="A17992" s="94" t="s">
        <v>6239</v>
      </c>
      <c r="B17992" t="s">
        <v>25214</v>
      </c>
      <c r="C17992" t="s">
        <v>243</v>
      </c>
      <c r="D17992">
        <v>533.83000000000004</v>
      </c>
      <c r="E17992" t="s">
        <v>30879</v>
      </c>
    </row>
    <row r="17993" spans="1:5" hidden="1" x14ac:dyDescent="0.2">
      <c r="A17993" s="94" t="s">
        <v>6240</v>
      </c>
      <c r="B17993" t="s">
        <v>25215</v>
      </c>
      <c r="C17993" t="s">
        <v>243</v>
      </c>
      <c r="D17993">
        <v>311.05</v>
      </c>
      <c r="E17993" t="s">
        <v>30879</v>
      </c>
    </row>
    <row r="17994" spans="1:5" hidden="1" x14ac:dyDescent="0.2">
      <c r="A17994" s="94" t="s">
        <v>6241</v>
      </c>
      <c r="B17994" t="s">
        <v>25216</v>
      </c>
      <c r="C17994" t="s">
        <v>243</v>
      </c>
      <c r="D17994">
        <v>322.77999999999997</v>
      </c>
      <c r="E17994" t="s">
        <v>30879</v>
      </c>
    </row>
    <row r="17995" spans="1:5" hidden="1" x14ac:dyDescent="0.2">
      <c r="A17995" s="94" t="s">
        <v>6242</v>
      </c>
      <c r="B17995" t="s">
        <v>25217</v>
      </c>
      <c r="C17995" t="s">
        <v>243</v>
      </c>
      <c r="D17995">
        <v>423.97</v>
      </c>
      <c r="E17995" t="s">
        <v>30879</v>
      </c>
    </row>
    <row r="17996" spans="1:5" hidden="1" x14ac:dyDescent="0.2">
      <c r="A17996" s="94" t="s">
        <v>6243</v>
      </c>
      <c r="B17996" t="s">
        <v>25218</v>
      </c>
      <c r="C17996" t="s">
        <v>243</v>
      </c>
      <c r="D17996">
        <v>423.97</v>
      </c>
      <c r="E17996" t="s">
        <v>30879</v>
      </c>
    </row>
    <row r="17997" spans="1:5" hidden="1" x14ac:dyDescent="0.2">
      <c r="A17997" s="94" t="s">
        <v>43008</v>
      </c>
      <c r="B17997" t="s">
        <v>43009</v>
      </c>
      <c r="C17997" t="s">
        <v>243</v>
      </c>
      <c r="D17997">
        <v>396.89</v>
      </c>
      <c r="E17997" t="s">
        <v>30879</v>
      </c>
    </row>
    <row r="17998" spans="1:5" hidden="1" x14ac:dyDescent="0.2">
      <c r="A17998" s="94" t="s">
        <v>13611</v>
      </c>
      <c r="B17998" t="s">
        <v>25219</v>
      </c>
      <c r="C17998" t="s">
        <v>243</v>
      </c>
      <c r="D17998">
        <v>332.45</v>
      </c>
      <c r="E17998" t="s">
        <v>30879</v>
      </c>
    </row>
    <row r="17999" spans="1:5" hidden="1" x14ac:dyDescent="0.2">
      <c r="A17999" s="94" t="s">
        <v>43010</v>
      </c>
      <c r="B17999" t="s">
        <v>43011</v>
      </c>
      <c r="C17999" t="s">
        <v>243</v>
      </c>
      <c r="D17999">
        <v>360.08</v>
      </c>
      <c r="E17999" t="s">
        <v>30879</v>
      </c>
    </row>
    <row r="18000" spans="1:5" hidden="1" x14ac:dyDescent="0.2">
      <c r="A18000" s="94" t="s">
        <v>43012</v>
      </c>
      <c r="B18000" t="s">
        <v>43013</v>
      </c>
      <c r="C18000" t="s">
        <v>243</v>
      </c>
      <c r="D18000">
        <v>510.19</v>
      </c>
      <c r="E18000" t="s">
        <v>30879</v>
      </c>
    </row>
    <row r="18001" spans="1:5" hidden="1" x14ac:dyDescent="0.2">
      <c r="A18001" s="94" t="s">
        <v>42988</v>
      </c>
      <c r="B18001" t="s">
        <v>42989</v>
      </c>
      <c r="C18001" t="s">
        <v>243</v>
      </c>
      <c r="D18001">
        <v>174.84</v>
      </c>
      <c r="E18001" t="s">
        <v>30879</v>
      </c>
    </row>
    <row r="18002" spans="1:5" hidden="1" x14ac:dyDescent="0.2">
      <c r="A18002" s="94" t="s">
        <v>42986</v>
      </c>
      <c r="B18002" t="s">
        <v>42987</v>
      </c>
      <c r="C18002" t="s">
        <v>243</v>
      </c>
      <c r="D18002">
        <v>174.84</v>
      </c>
      <c r="E18002" t="s">
        <v>30879</v>
      </c>
    </row>
    <row r="18003" spans="1:5" hidden="1" x14ac:dyDescent="0.2">
      <c r="A18003" s="94" t="s">
        <v>43004</v>
      </c>
      <c r="B18003" t="s">
        <v>43005</v>
      </c>
      <c r="C18003" t="s">
        <v>243</v>
      </c>
      <c r="D18003">
        <v>881.28</v>
      </c>
      <c r="E18003" t="s">
        <v>30879</v>
      </c>
    </row>
    <row r="18004" spans="1:5" hidden="1" x14ac:dyDescent="0.2">
      <c r="A18004" s="94" t="s">
        <v>42992</v>
      </c>
      <c r="B18004" t="s">
        <v>42993</v>
      </c>
      <c r="C18004" t="s">
        <v>243</v>
      </c>
      <c r="D18004">
        <v>280.88</v>
      </c>
      <c r="E18004" t="s">
        <v>30879</v>
      </c>
    </row>
    <row r="18005" spans="1:5" hidden="1" x14ac:dyDescent="0.2">
      <c r="A18005" s="94" t="s">
        <v>13612</v>
      </c>
      <c r="B18005" t="s">
        <v>25220</v>
      </c>
      <c r="C18005" t="s">
        <v>243</v>
      </c>
      <c r="D18005">
        <v>259.32</v>
      </c>
      <c r="E18005" t="s">
        <v>30879</v>
      </c>
    </row>
    <row r="18006" spans="1:5" hidden="1" x14ac:dyDescent="0.2">
      <c r="A18006" s="94" t="s">
        <v>43006</v>
      </c>
      <c r="B18006" t="s">
        <v>43007</v>
      </c>
      <c r="C18006" t="s">
        <v>243</v>
      </c>
      <c r="D18006">
        <v>787.88</v>
      </c>
      <c r="E18006" t="s">
        <v>30879</v>
      </c>
    </row>
    <row r="18007" spans="1:5" hidden="1" x14ac:dyDescent="0.2">
      <c r="A18007" s="94" t="s">
        <v>13613</v>
      </c>
      <c r="B18007" t="s">
        <v>25221</v>
      </c>
      <c r="C18007" t="s">
        <v>243</v>
      </c>
      <c r="D18007">
        <v>868.04</v>
      </c>
      <c r="E18007" t="s">
        <v>30879</v>
      </c>
    </row>
    <row r="18008" spans="1:5" hidden="1" x14ac:dyDescent="0.2">
      <c r="A18008" s="94" t="s">
        <v>42996</v>
      </c>
      <c r="B18008" t="s">
        <v>42997</v>
      </c>
      <c r="C18008" t="s">
        <v>243</v>
      </c>
      <c r="D18008">
        <v>828.29</v>
      </c>
      <c r="E18008" t="s">
        <v>30879</v>
      </c>
    </row>
    <row r="18009" spans="1:5" hidden="1" x14ac:dyDescent="0.2">
      <c r="A18009" s="94" t="s">
        <v>5015</v>
      </c>
      <c r="B18009" t="s">
        <v>25222</v>
      </c>
      <c r="C18009" t="s">
        <v>243</v>
      </c>
      <c r="D18009">
        <v>283.64</v>
      </c>
      <c r="E18009" t="s">
        <v>30879</v>
      </c>
    </row>
    <row r="18010" spans="1:5" hidden="1" x14ac:dyDescent="0.2">
      <c r="A18010" s="94" t="s">
        <v>4409</v>
      </c>
      <c r="B18010" t="s">
        <v>25223</v>
      </c>
      <c r="C18010" t="s">
        <v>243</v>
      </c>
      <c r="D18010">
        <v>241.97</v>
      </c>
      <c r="E18010" t="s">
        <v>30879</v>
      </c>
    </row>
    <row r="18011" spans="1:5" hidden="1" x14ac:dyDescent="0.2">
      <c r="A18011" s="94" t="s">
        <v>43109</v>
      </c>
      <c r="B18011" t="s">
        <v>43110</v>
      </c>
      <c r="C18011" t="s">
        <v>243</v>
      </c>
      <c r="D18011">
        <v>446.11</v>
      </c>
      <c r="E18011" t="s">
        <v>30879</v>
      </c>
    </row>
    <row r="18012" spans="1:5" hidden="1" x14ac:dyDescent="0.2">
      <c r="A18012" s="94" t="s">
        <v>43107</v>
      </c>
      <c r="B18012" t="s">
        <v>43108</v>
      </c>
      <c r="C18012" t="s">
        <v>243</v>
      </c>
      <c r="D18012">
        <v>381.04</v>
      </c>
      <c r="E18012" t="s">
        <v>30879</v>
      </c>
    </row>
    <row r="18013" spans="1:5" hidden="1" x14ac:dyDescent="0.2">
      <c r="A18013" s="94" t="s">
        <v>6244</v>
      </c>
      <c r="B18013" t="s">
        <v>25224</v>
      </c>
      <c r="C18013" t="s">
        <v>243</v>
      </c>
      <c r="D18013">
        <v>320.26</v>
      </c>
      <c r="E18013" t="s">
        <v>30879</v>
      </c>
    </row>
    <row r="18014" spans="1:5" hidden="1" x14ac:dyDescent="0.2">
      <c r="A18014" s="94" t="s">
        <v>43113</v>
      </c>
      <c r="B18014" t="s">
        <v>43114</v>
      </c>
      <c r="C18014" t="s">
        <v>243</v>
      </c>
      <c r="D18014">
        <v>381.04</v>
      </c>
      <c r="E18014" t="s">
        <v>30879</v>
      </c>
    </row>
    <row r="18015" spans="1:5" hidden="1" x14ac:dyDescent="0.2">
      <c r="A18015" s="94" t="s">
        <v>43036</v>
      </c>
      <c r="B18015" t="s">
        <v>43037</v>
      </c>
      <c r="C18015" t="s">
        <v>243</v>
      </c>
      <c r="D18015">
        <v>6.6</v>
      </c>
      <c r="E18015" t="s">
        <v>30879</v>
      </c>
    </row>
    <row r="18016" spans="1:5" hidden="1" x14ac:dyDescent="0.2">
      <c r="A18016" s="94" t="s">
        <v>43097</v>
      </c>
      <c r="B18016" t="s">
        <v>43098</v>
      </c>
      <c r="C18016" t="s">
        <v>243</v>
      </c>
      <c r="D18016">
        <v>25.77</v>
      </c>
      <c r="E18016" t="s">
        <v>30879</v>
      </c>
    </row>
    <row r="18017" spans="1:5" hidden="1" x14ac:dyDescent="0.2">
      <c r="A18017" s="94" t="s">
        <v>43099</v>
      </c>
      <c r="B18017" t="s">
        <v>43100</v>
      </c>
      <c r="C18017" t="s">
        <v>243</v>
      </c>
      <c r="D18017">
        <v>61.01</v>
      </c>
      <c r="E18017" t="s">
        <v>30879</v>
      </c>
    </row>
    <row r="18018" spans="1:5" hidden="1" x14ac:dyDescent="0.2">
      <c r="A18018" s="94" t="s">
        <v>43044</v>
      </c>
      <c r="B18018" t="s">
        <v>43045</v>
      </c>
      <c r="C18018" t="s">
        <v>243</v>
      </c>
      <c r="D18018">
        <v>259.63</v>
      </c>
      <c r="E18018" t="s">
        <v>30879</v>
      </c>
    </row>
    <row r="18019" spans="1:5" hidden="1" x14ac:dyDescent="0.2">
      <c r="A18019" s="94" t="s">
        <v>43046</v>
      </c>
      <c r="B18019" t="s">
        <v>43047</v>
      </c>
      <c r="C18019" t="s">
        <v>243</v>
      </c>
      <c r="D18019">
        <v>259.63</v>
      </c>
      <c r="E18019" t="s">
        <v>30879</v>
      </c>
    </row>
    <row r="18020" spans="1:5" hidden="1" x14ac:dyDescent="0.2">
      <c r="A18020" s="94" t="s">
        <v>43054</v>
      </c>
      <c r="B18020" t="s">
        <v>43055</v>
      </c>
      <c r="C18020" t="s">
        <v>243</v>
      </c>
      <c r="D18020">
        <v>7.25</v>
      </c>
      <c r="E18020" t="s">
        <v>30879</v>
      </c>
    </row>
    <row r="18021" spans="1:5" hidden="1" x14ac:dyDescent="0.2">
      <c r="A18021" s="94" t="s">
        <v>43077</v>
      </c>
      <c r="B18021" t="s">
        <v>43078</v>
      </c>
      <c r="C18021" t="s">
        <v>243</v>
      </c>
      <c r="D18021">
        <v>13.63</v>
      </c>
      <c r="E18021" t="s">
        <v>30879</v>
      </c>
    </row>
    <row r="18022" spans="1:5" hidden="1" x14ac:dyDescent="0.2">
      <c r="A18022" s="94" t="s">
        <v>43079</v>
      </c>
      <c r="B18022" t="s">
        <v>43080</v>
      </c>
      <c r="C18022" t="s">
        <v>243</v>
      </c>
      <c r="D18022">
        <v>13.04</v>
      </c>
      <c r="E18022" t="s">
        <v>30879</v>
      </c>
    </row>
    <row r="18023" spans="1:5" hidden="1" x14ac:dyDescent="0.2">
      <c r="A18023" s="94" t="s">
        <v>42984</v>
      </c>
      <c r="B18023" t="s">
        <v>42985</v>
      </c>
      <c r="C18023" t="s">
        <v>243</v>
      </c>
      <c r="D18023">
        <v>4.1900000000000004</v>
      </c>
      <c r="E18023" t="s">
        <v>30879</v>
      </c>
    </row>
    <row r="18024" spans="1:5" hidden="1" x14ac:dyDescent="0.2">
      <c r="A18024" s="94" t="s">
        <v>43105</v>
      </c>
      <c r="B18024" t="s">
        <v>43106</v>
      </c>
      <c r="C18024" t="s">
        <v>243</v>
      </c>
      <c r="D18024">
        <v>251</v>
      </c>
      <c r="E18024" t="s">
        <v>30879</v>
      </c>
    </row>
    <row r="18025" spans="1:5" hidden="1" x14ac:dyDescent="0.2">
      <c r="A18025" s="94" t="s">
        <v>43103</v>
      </c>
      <c r="B18025" t="s">
        <v>43104</v>
      </c>
      <c r="C18025" t="s">
        <v>243</v>
      </c>
      <c r="D18025">
        <v>251</v>
      </c>
      <c r="E18025" t="s">
        <v>30879</v>
      </c>
    </row>
    <row r="18026" spans="1:5" hidden="1" x14ac:dyDescent="0.2">
      <c r="A18026" s="94" t="s">
        <v>42926</v>
      </c>
      <c r="B18026" t="s">
        <v>42927</v>
      </c>
      <c r="C18026" t="s">
        <v>243</v>
      </c>
      <c r="D18026">
        <v>124.94</v>
      </c>
      <c r="E18026" t="s">
        <v>30879</v>
      </c>
    </row>
    <row r="18027" spans="1:5" hidden="1" x14ac:dyDescent="0.2">
      <c r="A18027" s="94" t="s">
        <v>13614</v>
      </c>
      <c r="B18027" t="s">
        <v>13615</v>
      </c>
      <c r="C18027" t="s">
        <v>1597</v>
      </c>
      <c r="D18027">
        <v>133.94</v>
      </c>
      <c r="E18027" t="s">
        <v>30879</v>
      </c>
    </row>
    <row r="18028" spans="1:5" hidden="1" x14ac:dyDescent="0.2">
      <c r="A18028" s="94" t="s">
        <v>13616</v>
      </c>
      <c r="B18028" t="s">
        <v>13617</v>
      </c>
      <c r="C18028" t="s">
        <v>1597</v>
      </c>
      <c r="D18028">
        <v>130.04</v>
      </c>
      <c r="E18028" t="s">
        <v>30879</v>
      </c>
    </row>
    <row r="18029" spans="1:5" hidden="1" x14ac:dyDescent="0.2">
      <c r="A18029" s="94" t="s">
        <v>13618</v>
      </c>
      <c r="B18029" t="s">
        <v>13619</v>
      </c>
      <c r="C18029" t="s">
        <v>1597</v>
      </c>
      <c r="D18029">
        <v>130.04</v>
      </c>
      <c r="E18029" t="s">
        <v>30879</v>
      </c>
    </row>
    <row r="18030" spans="1:5" hidden="1" x14ac:dyDescent="0.2">
      <c r="A18030" s="94" t="s">
        <v>13620</v>
      </c>
      <c r="B18030" t="s">
        <v>13621</v>
      </c>
      <c r="C18030" t="s">
        <v>1597</v>
      </c>
      <c r="D18030">
        <v>130.04</v>
      </c>
      <c r="E18030" t="s">
        <v>30879</v>
      </c>
    </row>
    <row r="18031" spans="1:5" hidden="1" x14ac:dyDescent="0.2">
      <c r="A18031" s="94" t="s">
        <v>13622</v>
      </c>
      <c r="B18031" t="s">
        <v>25225</v>
      </c>
      <c r="C18031" t="s">
        <v>8107</v>
      </c>
      <c r="D18031">
        <v>3.66</v>
      </c>
      <c r="E18031" t="s">
        <v>30879</v>
      </c>
    </row>
    <row r="18032" spans="1:5" hidden="1" x14ac:dyDescent="0.2">
      <c r="A18032" s="94" t="s">
        <v>46455</v>
      </c>
      <c r="B18032" t="s">
        <v>46456</v>
      </c>
      <c r="C18032" t="s">
        <v>1597</v>
      </c>
      <c r="D18032">
        <v>18.41</v>
      </c>
      <c r="E18032" t="s">
        <v>30879</v>
      </c>
    </row>
    <row r="18033" spans="1:5" hidden="1" x14ac:dyDescent="0.2">
      <c r="A18033" s="94" t="s">
        <v>46457</v>
      </c>
      <c r="B18033" t="s">
        <v>46458</v>
      </c>
      <c r="C18033" t="s">
        <v>1597</v>
      </c>
      <c r="D18033">
        <v>20.71</v>
      </c>
      <c r="E18033" t="s">
        <v>30879</v>
      </c>
    </row>
    <row r="18034" spans="1:5" hidden="1" x14ac:dyDescent="0.2">
      <c r="A18034" s="94" t="s">
        <v>46459</v>
      </c>
      <c r="B18034" t="s">
        <v>46460</v>
      </c>
      <c r="C18034" t="s">
        <v>1597</v>
      </c>
      <c r="D18034">
        <v>23.01</v>
      </c>
      <c r="E18034" t="s">
        <v>30879</v>
      </c>
    </row>
    <row r="18035" spans="1:5" hidden="1" x14ac:dyDescent="0.2">
      <c r="A18035" s="94" t="s">
        <v>46445</v>
      </c>
      <c r="B18035" t="s">
        <v>46446</v>
      </c>
      <c r="C18035" t="s">
        <v>1597</v>
      </c>
      <c r="D18035">
        <v>25.1</v>
      </c>
      <c r="E18035" t="s">
        <v>30879</v>
      </c>
    </row>
    <row r="18036" spans="1:5" hidden="1" x14ac:dyDescent="0.2">
      <c r="A18036" s="94" t="s">
        <v>46461</v>
      </c>
      <c r="B18036" t="s">
        <v>46462</v>
      </c>
      <c r="C18036" t="s">
        <v>1597</v>
      </c>
      <c r="D18036">
        <v>25.31</v>
      </c>
      <c r="E18036" t="s">
        <v>30879</v>
      </c>
    </row>
    <row r="18037" spans="1:5" hidden="1" x14ac:dyDescent="0.2">
      <c r="A18037" s="94" t="s">
        <v>46463</v>
      </c>
      <c r="B18037" t="s">
        <v>46464</v>
      </c>
      <c r="C18037" t="s">
        <v>1597</v>
      </c>
      <c r="D18037">
        <v>27.61</v>
      </c>
      <c r="E18037" t="s">
        <v>30879</v>
      </c>
    </row>
    <row r="18038" spans="1:5" hidden="1" x14ac:dyDescent="0.2">
      <c r="A18038" s="94" t="s">
        <v>46447</v>
      </c>
      <c r="B18038" t="s">
        <v>46448</v>
      </c>
      <c r="C18038" t="s">
        <v>1597</v>
      </c>
      <c r="D18038">
        <v>30.12</v>
      </c>
      <c r="E18038" t="s">
        <v>30879</v>
      </c>
    </row>
    <row r="18039" spans="1:5" hidden="1" x14ac:dyDescent="0.2">
      <c r="A18039" s="94" t="s">
        <v>46465</v>
      </c>
      <c r="B18039" t="s">
        <v>46466</v>
      </c>
      <c r="C18039" t="s">
        <v>1597</v>
      </c>
      <c r="D18039">
        <v>32.21</v>
      </c>
      <c r="E18039" t="s">
        <v>30879</v>
      </c>
    </row>
    <row r="18040" spans="1:5" hidden="1" x14ac:dyDescent="0.2">
      <c r="A18040" s="94" t="s">
        <v>46449</v>
      </c>
      <c r="B18040" t="s">
        <v>46450</v>
      </c>
      <c r="C18040" t="s">
        <v>1597</v>
      </c>
      <c r="D18040">
        <v>35.14</v>
      </c>
      <c r="E18040" t="s">
        <v>30879</v>
      </c>
    </row>
    <row r="18041" spans="1:5" hidden="1" x14ac:dyDescent="0.2">
      <c r="A18041" s="94" t="s">
        <v>46467</v>
      </c>
      <c r="B18041" t="s">
        <v>46468</v>
      </c>
      <c r="C18041" t="s">
        <v>1597</v>
      </c>
      <c r="D18041">
        <v>36.82</v>
      </c>
      <c r="E18041" t="s">
        <v>30879</v>
      </c>
    </row>
    <row r="18042" spans="1:5" hidden="1" x14ac:dyDescent="0.2">
      <c r="A18042" s="94" t="s">
        <v>46451</v>
      </c>
      <c r="B18042" t="s">
        <v>46452</v>
      </c>
      <c r="C18042" t="s">
        <v>1597</v>
      </c>
      <c r="D18042">
        <v>40.17</v>
      </c>
      <c r="E18042" t="s">
        <v>30879</v>
      </c>
    </row>
    <row r="18043" spans="1:5" hidden="1" x14ac:dyDescent="0.2">
      <c r="A18043" s="94" t="s">
        <v>46469</v>
      </c>
      <c r="B18043" t="s">
        <v>46470</v>
      </c>
      <c r="C18043" t="s">
        <v>1597</v>
      </c>
      <c r="D18043">
        <v>46.01</v>
      </c>
      <c r="E18043" t="s">
        <v>30879</v>
      </c>
    </row>
    <row r="18044" spans="1:5" hidden="1" x14ac:dyDescent="0.2">
      <c r="A18044" s="94" t="s">
        <v>46453</v>
      </c>
      <c r="B18044" t="s">
        <v>46454</v>
      </c>
      <c r="C18044" t="s">
        <v>1597</v>
      </c>
      <c r="D18044">
        <v>50.2</v>
      </c>
      <c r="E18044" t="s">
        <v>30879</v>
      </c>
    </row>
    <row r="18045" spans="1:5" hidden="1" x14ac:dyDescent="0.2">
      <c r="A18045" s="94" t="s">
        <v>46407</v>
      </c>
      <c r="B18045" t="s">
        <v>46408</v>
      </c>
      <c r="C18045" t="s">
        <v>1597</v>
      </c>
      <c r="D18045">
        <v>21.84</v>
      </c>
      <c r="E18045" t="s">
        <v>30879</v>
      </c>
    </row>
    <row r="18046" spans="1:5" hidden="1" x14ac:dyDescent="0.2">
      <c r="A18046" s="94" t="s">
        <v>46195</v>
      </c>
      <c r="B18046" t="s">
        <v>46196</v>
      </c>
      <c r="C18046" t="s">
        <v>243</v>
      </c>
      <c r="D18046">
        <v>198</v>
      </c>
      <c r="E18046" t="s">
        <v>30879</v>
      </c>
    </row>
    <row r="18047" spans="1:5" hidden="1" x14ac:dyDescent="0.2">
      <c r="A18047" s="94" t="s">
        <v>46439</v>
      </c>
      <c r="B18047" t="s">
        <v>46440</v>
      </c>
      <c r="C18047" t="s">
        <v>1597</v>
      </c>
      <c r="D18047">
        <v>36.619999999999997</v>
      </c>
      <c r="E18047" t="s">
        <v>30879</v>
      </c>
    </row>
    <row r="18048" spans="1:5" hidden="1" x14ac:dyDescent="0.2">
      <c r="A18048" s="94" t="s">
        <v>46441</v>
      </c>
      <c r="B18048" t="s">
        <v>46442</v>
      </c>
      <c r="C18048" t="s">
        <v>1597</v>
      </c>
      <c r="D18048">
        <v>48.83</v>
      </c>
      <c r="E18048" t="s">
        <v>30879</v>
      </c>
    </row>
    <row r="18049" spans="1:5" hidden="1" x14ac:dyDescent="0.2">
      <c r="A18049" s="94" t="s">
        <v>46443</v>
      </c>
      <c r="B18049" t="s">
        <v>46444</v>
      </c>
      <c r="C18049" t="s">
        <v>1597</v>
      </c>
      <c r="D18049">
        <v>61.05</v>
      </c>
      <c r="E18049" t="s">
        <v>30879</v>
      </c>
    </row>
    <row r="18050" spans="1:5" hidden="1" x14ac:dyDescent="0.2">
      <c r="A18050" s="94" t="s">
        <v>13623</v>
      </c>
      <c r="B18050" t="s">
        <v>13624</v>
      </c>
      <c r="C18050" t="s">
        <v>1597</v>
      </c>
      <c r="D18050">
        <v>37.729999999999997</v>
      </c>
      <c r="E18050" t="s">
        <v>30879</v>
      </c>
    </row>
    <row r="18051" spans="1:5" hidden="1" x14ac:dyDescent="0.2">
      <c r="A18051" s="94" t="s">
        <v>13625</v>
      </c>
      <c r="B18051" t="s">
        <v>13626</v>
      </c>
      <c r="C18051" t="s">
        <v>1597</v>
      </c>
      <c r="D18051">
        <v>42.1</v>
      </c>
      <c r="E18051" t="s">
        <v>30879</v>
      </c>
    </row>
    <row r="18052" spans="1:5" hidden="1" x14ac:dyDescent="0.2">
      <c r="A18052" s="94" t="s">
        <v>13627</v>
      </c>
      <c r="B18052" t="s">
        <v>13628</v>
      </c>
      <c r="C18052" t="s">
        <v>1597</v>
      </c>
      <c r="D18052">
        <v>46.68</v>
      </c>
      <c r="E18052" t="s">
        <v>30879</v>
      </c>
    </row>
    <row r="18053" spans="1:5" hidden="1" x14ac:dyDescent="0.2">
      <c r="A18053" s="94" t="s">
        <v>40477</v>
      </c>
      <c r="B18053" t="s">
        <v>40478</v>
      </c>
      <c r="C18053" t="s">
        <v>2424</v>
      </c>
      <c r="D18053">
        <v>0.8</v>
      </c>
      <c r="E18053" t="s">
        <v>30879</v>
      </c>
    </row>
    <row r="18054" spans="1:5" hidden="1" x14ac:dyDescent="0.2">
      <c r="A18054" s="94" t="s">
        <v>25226</v>
      </c>
      <c r="B18054" t="s">
        <v>25227</v>
      </c>
      <c r="C18054" t="s">
        <v>2424</v>
      </c>
      <c r="D18054">
        <v>0.6</v>
      </c>
      <c r="E18054" t="s">
        <v>30879</v>
      </c>
    </row>
    <row r="18055" spans="1:5" hidden="1" x14ac:dyDescent="0.2">
      <c r="A18055" s="94" t="s">
        <v>25228</v>
      </c>
      <c r="B18055" t="s">
        <v>25229</v>
      </c>
      <c r="C18055" t="s">
        <v>2424</v>
      </c>
      <c r="D18055">
        <v>1.22</v>
      </c>
      <c r="E18055" t="s">
        <v>30879</v>
      </c>
    </row>
    <row r="18056" spans="1:5" hidden="1" x14ac:dyDescent="0.2">
      <c r="A18056" s="94" t="s">
        <v>25230</v>
      </c>
      <c r="B18056" t="s">
        <v>25231</v>
      </c>
      <c r="C18056" t="s">
        <v>2424</v>
      </c>
      <c r="D18056">
        <v>1.03</v>
      </c>
      <c r="E18056" t="s">
        <v>30879</v>
      </c>
    </row>
    <row r="18057" spans="1:5" hidden="1" x14ac:dyDescent="0.2">
      <c r="A18057" s="94" t="s">
        <v>25232</v>
      </c>
      <c r="B18057" t="s">
        <v>25233</v>
      </c>
      <c r="C18057" t="s">
        <v>2424</v>
      </c>
      <c r="D18057">
        <v>1.53</v>
      </c>
      <c r="E18057" t="s">
        <v>30879</v>
      </c>
    </row>
    <row r="18058" spans="1:5" hidden="1" x14ac:dyDescent="0.2">
      <c r="A18058" s="94" t="s">
        <v>25234</v>
      </c>
      <c r="B18058" t="s">
        <v>25235</v>
      </c>
      <c r="C18058" t="s">
        <v>2424</v>
      </c>
      <c r="D18058">
        <v>1.34</v>
      </c>
      <c r="E18058" t="s">
        <v>30879</v>
      </c>
    </row>
    <row r="18059" spans="1:5" hidden="1" x14ac:dyDescent="0.2">
      <c r="A18059" s="94" t="s">
        <v>25236</v>
      </c>
      <c r="B18059" t="s">
        <v>25237</v>
      </c>
      <c r="C18059" t="s">
        <v>2424</v>
      </c>
      <c r="D18059">
        <v>1.53</v>
      </c>
      <c r="E18059" t="s">
        <v>30879</v>
      </c>
    </row>
    <row r="18060" spans="1:5" hidden="1" x14ac:dyDescent="0.2">
      <c r="A18060" s="94" t="s">
        <v>25238</v>
      </c>
      <c r="B18060" t="s">
        <v>25239</v>
      </c>
      <c r="C18060" t="s">
        <v>2424</v>
      </c>
      <c r="D18060">
        <v>1.34</v>
      </c>
      <c r="E18060" t="s">
        <v>30879</v>
      </c>
    </row>
    <row r="18061" spans="1:5" hidden="1" x14ac:dyDescent="0.2">
      <c r="A18061" s="94" t="s">
        <v>25240</v>
      </c>
      <c r="B18061" t="s">
        <v>25241</v>
      </c>
      <c r="C18061" t="s">
        <v>2424</v>
      </c>
      <c r="D18061">
        <v>1.75</v>
      </c>
      <c r="E18061" t="s">
        <v>30879</v>
      </c>
    </row>
    <row r="18062" spans="1:5" hidden="1" x14ac:dyDescent="0.2">
      <c r="A18062" s="94" t="s">
        <v>40475</v>
      </c>
      <c r="B18062" t="s">
        <v>40476</v>
      </c>
      <c r="C18062" t="s">
        <v>2424</v>
      </c>
      <c r="D18062">
        <v>0.8</v>
      </c>
      <c r="E18062" t="s">
        <v>30879</v>
      </c>
    </row>
    <row r="18063" spans="1:5" hidden="1" x14ac:dyDescent="0.2">
      <c r="A18063" s="94" t="s">
        <v>25242</v>
      </c>
      <c r="B18063" t="s">
        <v>25243</v>
      </c>
      <c r="C18063" t="s">
        <v>2424</v>
      </c>
      <c r="D18063">
        <v>1.94</v>
      </c>
      <c r="E18063" t="s">
        <v>30879</v>
      </c>
    </row>
    <row r="18064" spans="1:5" hidden="1" x14ac:dyDescent="0.2">
      <c r="A18064" s="94" t="s">
        <v>25244</v>
      </c>
      <c r="B18064" t="s">
        <v>25245</v>
      </c>
      <c r="C18064" t="s">
        <v>2424</v>
      </c>
      <c r="D18064">
        <v>1.75</v>
      </c>
      <c r="E18064" t="s">
        <v>30879</v>
      </c>
    </row>
    <row r="18065" spans="1:5" hidden="1" x14ac:dyDescent="0.2">
      <c r="A18065" s="94" t="s">
        <v>25246</v>
      </c>
      <c r="B18065" t="s">
        <v>25247</v>
      </c>
      <c r="C18065" t="s">
        <v>2424</v>
      </c>
      <c r="D18065">
        <v>1.53</v>
      </c>
      <c r="E18065" t="s">
        <v>30879</v>
      </c>
    </row>
    <row r="18066" spans="1:5" hidden="1" x14ac:dyDescent="0.2">
      <c r="A18066" s="94" t="s">
        <v>25248</v>
      </c>
      <c r="B18066" t="s">
        <v>25249</v>
      </c>
      <c r="C18066" t="s">
        <v>2424</v>
      </c>
      <c r="D18066">
        <v>1.34</v>
      </c>
      <c r="E18066" t="s">
        <v>30879</v>
      </c>
    </row>
    <row r="18067" spans="1:5" hidden="1" x14ac:dyDescent="0.2">
      <c r="A18067" s="94" t="s">
        <v>40485</v>
      </c>
      <c r="B18067" t="s">
        <v>40486</v>
      </c>
      <c r="C18067" t="s">
        <v>2424</v>
      </c>
      <c r="D18067">
        <v>1.4</v>
      </c>
      <c r="E18067" t="s">
        <v>30879</v>
      </c>
    </row>
    <row r="18068" spans="1:5" hidden="1" x14ac:dyDescent="0.2">
      <c r="A18068" s="94" t="s">
        <v>40505</v>
      </c>
      <c r="B18068" t="s">
        <v>40506</v>
      </c>
      <c r="C18068" t="s">
        <v>2424</v>
      </c>
      <c r="D18068">
        <v>1.21</v>
      </c>
      <c r="E18068" t="s">
        <v>30879</v>
      </c>
    </row>
    <row r="18069" spans="1:5" hidden="1" x14ac:dyDescent="0.2">
      <c r="A18069" s="94" t="s">
        <v>40521</v>
      </c>
      <c r="B18069" t="s">
        <v>40522</v>
      </c>
      <c r="C18069" t="s">
        <v>2424</v>
      </c>
      <c r="D18069">
        <v>1.94</v>
      </c>
      <c r="E18069" t="s">
        <v>30879</v>
      </c>
    </row>
    <row r="18070" spans="1:5" hidden="1" x14ac:dyDescent="0.2">
      <c r="A18070" s="94" t="s">
        <v>25250</v>
      </c>
      <c r="B18070" t="s">
        <v>25251</v>
      </c>
      <c r="C18070" t="s">
        <v>2424</v>
      </c>
      <c r="D18070">
        <v>1.75</v>
      </c>
      <c r="E18070" t="s">
        <v>30879</v>
      </c>
    </row>
    <row r="18071" spans="1:5" hidden="1" x14ac:dyDescent="0.2">
      <c r="A18071" s="94" t="s">
        <v>25252</v>
      </c>
      <c r="B18071" t="s">
        <v>25253</v>
      </c>
      <c r="C18071" t="s">
        <v>2424</v>
      </c>
      <c r="D18071">
        <v>2.9</v>
      </c>
      <c r="E18071" t="s">
        <v>30879</v>
      </c>
    </row>
    <row r="18072" spans="1:5" hidden="1" x14ac:dyDescent="0.2">
      <c r="A18072" s="94" t="s">
        <v>40593</v>
      </c>
      <c r="B18072" t="s">
        <v>40594</v>
      </c>
      <c r="C18072" t="s">
        <v>2424</v>
      </c>
      <c r="D18072">
        <v>1.91</v>
      </c>
      <c r="E18072" t="s">
        <v>30879</v>
      </c>
    </row>
    <row r="18073" spans="1:5" hidden="1" x14ac:dyDescent="0.2">
      <c r="A18073" s="94" t="s">
        <v>40499</v>
      </c>
      <c r="B18073" t="s">
        <v>40500</v>
      </c>
      <c r="C18073" t="s">
        <v>2424</v>
      </c>
      <c r="D18073">
        <v>0.43</v>
      </c>
      <c r="E18073" t="s">
        <v>30879</v>
      </c>
    </row>
    <row r="18074" spans="1:5" hidden="1" x14ac:dyDescent="0.2">
      <c r="A18074" s="94" t="s">
        <v>40497</v>
      </c>
      <c r="B18074" t="s">
        <v>40498</v>
      </c>
      <c r="C18074" t="s">
        <v>1623</v>
      </c>
      <c r="D18074">
        <v>43.4</v>
      </c>
      <c r="E18074" t="s">
        <v>30879</v>
      </c>
    </row>
    <row r="18075" spans="1:5" hidden="1" x14ac:dyDescent="0.2">
      <c r="A18075" s="94" t="s">
        <v>25254</v>
      </c>
      <c r="B18075" t="s">
        <v>25255</v>
      </c>
      <c r="C18075" t="s">
        <v>2424</v>
      </c>
      <c r="D18075">
        <v>0.62</v>
      </c>
      <c r="E18075" t="s">
        <v>30879</v>
      </c>
    </row>
    <row r="18076" spans="1:5" hidden="1" x14ac:dyDescent="0.2">
      <c r="A18076" s="94" t="s">
        <v>25256</v>
      </c>
      <c r="B18076" t="s">
        <v>25257</v>
      </c>
      <c r="C18076" t="s">
        <v>2424</v>
      </c>
      <c r="D18076">
        <v>0.43</v>
      </c>
      <c r="E18076" t="s">
        <v>30879</v>
      </c>
    </row>
    <row r="18077" spans="1:5" hidden="1" x14ac:dyDescent="0.2">
      <c r="A18077" s="94" t="s">
        <v>25258</v>
      </c>
      <c r="B18077" t="s">
        <v>25259</v>
      </c>
      <c r="C18077" t="s">
        <v>2424</v>
      </c>
      <c r="D18077">
        <v>1.22</v>
      </c>
      <c r="E18077" t="s">
        <v>30879</v>
      </c>
    </row>
    <row r="18078" spans="1:5" hidden="1" x14ac:dyDescent="0.2">
      <c r="A18078" s="94" t="s">
        <v>40615</v>
      </c>
      <c r="B18078" t="s">
        <v>40616</v>
      </c>
      <c r="C18078" t="s">
        <v>2424</v>
      </c>
      <c r="D18078">
        <v>1.59</v>
      </c>
      <c r="E18078" t="s">
        <v>30879</v>
      </c>
    </row>
    <row r="18079" spans="1:5" hidden="1" x14ac:dyDescent="0.2">
      <c r="A18079" s="94" t="s">
        <v>25260</v>
      </c>
      <c r="B18079" t="s">
        <v>25261</v>
      </c>
      <c r="C18079" t="s">
        <v>2424</v>
      </c>
      <c r="D18079">
        <v>1.03</v>
      </c>
      <c r="E18079" t="s">
        <v>30879</v>
      </c>
    </row>
    <row r="18080" spans="1:5" hidden="1" x14ac:dyDescent="0.2">
      <c r="A18080" s="94" t="s">
        <v>25262</v>
      </c>
      <c r="B18080" t="s">
        <v>25263</v>
      </c>
      <c r="C18080" t="s">
        <v>2424</v>
      </c>
      <c r="D18080">
        <v>1.94</v>
      </c>
      <c r="E18080" t="s">
        <v>30879</v>
      </c>
    </row>
    <row r="18081" spans="1:5" hidden="1" x14ac:dyDescent="0.2">
      <c r="A18081" s="94" t="s">
        <v>25264</v>
      </c>
      <c r="B18081" t="s">
        <v>25265</v>
      </c>
      <c r="C18081" t="s">
        <v>2424</v>
      </c>
      <c r="D18081">
        <v>1.75</v>
      </c>
      <c r="E18081" t="s">
        <v>30879</v>
      </c>
    </row>
    <row r="18082" spans="1:5" hidden="1" x14ac:dyDescent="0.2">
      <c r="A18082" s="94" t="s">
        <v>25266</v>
      </c>
      <c r="B18082" t="s">
        <v>25267</v>
      </c>
      <c r="C18082" t="s">
        <v>2424</v>
      </c>
      <c r="D18082">
        <v>1.94</v>
      </c>
      <c r="E18082" t="s">
        <v>30879</v>
      </c>
    </row>
    <row r="18083" spans="1:5" hidden="1" x14ac:dyDescent="0.2">
      <c r="A18083" s="94" t="s">
        <v>25268</v>
      </c>
      <c r="B18083" t="s">
        <v>25269</v>
      </c>
      <c r="C18083" t="s">
        <v>2424</v>
      </c>
      <c r="D18083">
        <v>1.22</v>
      </c>
      <c r="E18083" t="s">
        <v>30879</v>
      </c>
    </row>
    <row r="18084" spans="1:5" hidden="1" x14ac:dyDescent="0.2">
      <c r="A18084" s="94" t="s">
        <v>25270</v>
      </c>
      <c r="B18084" t="s">
        <v>25271</v>
      </c>
      <c r="C18084" t="s">
        <v>2424</v>
      </c>
      <c r="D18084">
        <v>1.03</v>
      </c>
      <c r="E18084" t="s">
        <v>30879</v>
      </c>
    </row>
    <row r="18085" spans="1:5" hidden="1" x14ac:dyDescent="0.2">
      <c r="A18085" s="94" t="s">
        <v>25272</v>
      </c>
      <c r="B18085" t="s">
        <v>25273</v>
      </c>
      <c r="C18085" t="s">
        <v>2424</v>
      </c>
      <c r="D18085">
        <v>1.34</v>
      </c>
      <c r="E18085" t="s">
        <v>30879</v>
      </c>
    </row>
    <row r="18086" spans="1:5" hidden="1" x14ac:dyDescent="0.2">
      <c r="A18086" s="94" t="s">
        <v>25274</v>
      </c>
      <c r="B18086" t="s">
        <v>25275</v>
      </c>
      <c r="C18086" t="s">
        <v>2424</v>
      </c>
      <c r="D18086">
        <v>1.22</v>
      </c>
      <c r="E18086" t="s">
        <v>30879</v>
      </c>
    </row>
    <row r="18087" spans="1:5" hidden="1" x14ac:dyDescent="0.2">
      <c r="A18087" s="94" t="s">
        <v>40617</v>
      </c>
      <c r="B18087" t="s">
        <v>40618</v>
      </c>
      <c r="C18087" t="s">
        <v>2424</v>
      </c>
      <c r="D18087">
        <v>1.59</v>
      </c>
      <c r="E18087" t="s">
        <v>30879</v>
      </c>
    </row>
    <row r="18088" spans="1:5" hidden="1" x14ac:dyDescent="0.2">
      <c r="A18088" s="94" t="s">
        <v>25276</v>
      </c>
      <c r="B18088" t="s">
        <v>25277</v>
      </c>
      <c r="C18088" t="s">
        <v>2424</v>
      </c>
      <c r="D18088">
        <v>1.34</v>
      </c>
      <c r="E18088" t="s">
        <v>30879</v>
      </c>
    </row>
    <row r="18089" spans="1:5" hidden="1" x14ac:dyDescent="0.2">
      <c r="A18089" s="94" t="s">
        <v>25278</v>
      </c>
      <c r="B18089" t="s">
        <v>25279</v>
      </c>
      <c r="C18089" t="s">
        <v>2424</v>
      </c>
      <c r="D18089">
        <v>1.03</v>
      </c>
      <c r="E18089" t="s">
        <v>30879</v>
      </c>
    </row>
    <row r="18090" spans="1:5" hidden="1" x14ac:dyDescent="0.2">
      <c r="A18090" s="94" t="s">
        <v>40481</v>
      </c>
      <c r="B18090" t="s">
        <v>40482</v>
      </c>
      <c r="C18090" t="s">
        <v>2424</v>
      </c>
      <c r="D18090">
        <v>1.4</v>
      </c>
      <c r="E18090" t="s">
        <v>30879</v>
      </c>
    </row>
    <row r="18091" spans="1:5" hidden="1" x14ac:dyDescent="0.2">
      <c r="A18091" s="94" t="s">
        <v>40501</v>
      </c>
      <c r="B18091" t="s">
        <v>40502</v>
      </c>
      <c r="C18091" t="s">
        <v>2424</v>
      </c>
      <c r="D18091">
        <v>1.21</v>
      </c>
      <c r="E18091" t="s">
        <v>30879</v>
      </c>
    </row>
    <row r="18092" spans="1:5" hidden="1" x14ac:dyDescent="0.2">
      <c r="A18092" s="94" t="s">
        <v>25280</v>
      </c>
      <c r="B18092" t="s">
        <v>25281</v>
      </c>
      <c r="C18092" t="s">
        <v>2424</v>
      </c>
      <c r="D18092">
        <v>1.94</v>
      </c>
      <c r="E18092" t="s">
        <v>30879</v>
      </c>
    </row>
    <row r="18093" spans="1:5" hidden="1" x14ac:dyDescent="0.2">
      <c r="A18093" s="94" t="s">
        <v>40589</v>
      </c>
      <c r="B18093" t="s">
        <v>40590</v>
      </c>
      <c r="C18093" t="s">
        <v>2424</v>
      </c>
      <c r="D18093">
        <v>2.5099999999999998</v>
      </c>
      <c r="E18093" t="s">
        <v>30879</v>
      </c>
    </row>
    <row r="18094" spans="1:5" hidden="1" x14ac:dyDescent="0.2">
      <c r="A18094" s="94" t="s">
        <v>25282</v>
      </c>
      <c r="B18094" t="s">
        <v>25283</v>
      </c>
      <c r="C18094" t="s">
        <v>2424</v>
      </c>
      <c r="D18094">
        <v>1.75</v>
      </c>
      <c r="E18094" t="s">
        <v>30879</v>
      </c>
    </row>
    <row r="18095" spans="1:5" hidden="1" x14ac:dyDescent="0.2">
      <c r="A18095" s="94" t="s">
        <v>25284</v>
      </c>
      <c r="B18095" t="s">
        <v>25285</v>
      </c>
      <c r="C18095" t="s">
        <v>2424</v>
      </c>
      <c r="D18095">
        <v>1.94</v>
      </c>
      <c r="E18095" t="s">
        <v>30879</v>
      </c>
    </row>
    <row r="18096" spans="1:5" hidden="1" x14ac:dyDescent="0.2">
      <c r="A18096" s="94" t="s">
        <v>25286</v>
      </c>
      <c r="B18096" t="s">
        <v>25287</v>
      </c>
      <c r="C18096" t="s">
        <v>2424</v>
      </c>
      <c r="D18096">
        <v>1.75</v>
      </c>
      <c r="E18096" t="s">
        <v>30879</v>
      </c>
    </row>
    <row r="18097" spans="1:5" hidden="1" x14ac:dyDescent="0.2">
      <c r="A18097" s="94" t="s">
        <v>40479</v>
      </c>
      <c r="B18097" t="s">
        <v>40480</v>
      </c>
      <c r="C18097" t="s">
        <v>2424</v>
      </c>
      <c r="D18097">
        <v>1.4</v>
      </c>
      <c r="E18097" t="s">
        <v>30879</v>
      </c>
    </row>
    <row r="18098" spans="1:5" hidden="1" x14ac:dyDescent="0.2">
      <c r="A18098" s="94" t="s">
        <v>25288</v>
      </c>
      <c r="B18098" t="s">
        <v>25289</v>
      </c>
      <c r="C18098" t="s">
        <v>2424</v>
      </c>
      <c r="D18098">
        <v>1.21</v>
      </c>
      <c r="E18098" t="s">
        <v>30879</v>
      </c>
    </row>
    <row r="18099" spans="1:5" hidden="1" x14ac:dyDescent="0.2">
      <c r="A18099" s="94" t="s">
        <v>25290</v>
      </c>
      <c r="B18099" t="s">
        <v>25291</v>
      </c>
      <c r="C18099" t="s">
        <v>2424</v>
      </c>
      <c r="D18099">
        <v>1.94</v>
      </c>
      <c r="E18099" t="s">
        <v>30879</v>
      </c>
    </row>
    <row r="18100" spans="1:5" hidden="1" x14ac:dyDescent="0.2">
      <c r="A18100" s="94" t="s">
        <v>40587</v>
      </c>
      <c r="B18100" t="s">
        <v>40588</v>
      </c>
      <c r="C18100" t="s">
        <v>2424</v>
      </c>
      <c r="D18100">
        <v>2.5099999999999998</v>
      </c>
      <c r="E18100" t="s">
        <v>30879</v>
      </c>
    </row>
    <row r="18101" spans="1:5" hidden="1" x14ac:dyDescent="0.2">
      <c r="A18101" s="94" t="s">
        <v>25292</v>
      </c>
      <c r="B18101" t="s">
        <v>25293</v>
      </c>
      <c r="C18101" t="s">
        <v>2424</v>
      </c>
      <c r="D18101">
        <v>1.75</v>
      </c>
      <c r="E18101" t="s">
        <v>30879</v>
      </c>
    </row>
    <row r="18102" spans="1:5" hidden="1" x14ac:dyDescent="0.2">
      <c r="A18102" s="94" t="s">
        <v>40487</v>
      </c>
      <c r="B18102" t="s">
        <v>40488</v>
      </c>
      <c r="C18102" t="s">
        <v>2424</v>
      </c>
      <c r="D18102">
        <v>1.4</v>
      </c>
      <c r="E18102" t="s">
        <v>30879</v>
      </c>
    </row>
    <row r="18103" spans="1:5" hidden="1" x14ac:dyDescent="0.2">
      <c r="A18103" s="94" t="s">
        <v>25294</v>
      </c>
      <c r="B18103" t="s">
        <v>25295</v>
      </c>
      <c r="C18103" t="s">
        <v>2424</v>
      </c>
      <c r="D18103">
        <v>1.21</v>
      </c>
      <c r="E18103" t="s">
        <v>30879</v>
      </c>
    </row>
    <row r="18104" spans="1:5" hidden="1" x14ac:dyDescent="0.2">
      <c r="A18104" s="94" t="s">
        <v>25296</v>
      </c>
      <c r="B18104" t="s">
        <v>25297</v>
      </c>
      <c r="C18104" t="s">
        <v>2424</v>
      </c>
      <c r="D18104">
        <v>1.94</v>
      </c>
      <c r="E18104" t="s">
        <v>30879</v>
      </c>
    </row>
    <row r="18105" spans="1:5" hidden="1" x14ac:dyDescent="0.2">
      <c r="A18105" s="94" t="s">
        <v>25298</v>
      </c>
      <c r="B18105" t="s">
        <v>25299</v>
      </c>
      <c r="C18105" t="s">
        <v>2424</v>
      </c>
      <c r="D18105">
        <v>1.75</v>
      </c>
      <c r="E18105" t="s">
        <v>30879</v>
      </c>
    </row>
    <row r="18106" spans="1:5" hidden="1" x14ac:dyDescent="0.2">
      <c r="A18106" s="94" t="s">
        <v>25300</v>
      </c>
      <c r="B18106" t="s">
        <v>25301</v>
      </c>
      <c r="C18106" t="s">
        <v>2424</v>
      </c>
      <c r="D18106">
        <v>1.22</v>
      </c>
      <c r="E18106" t="s">
        <v>30879</v>
      </c>
    </row>
    <row r="18107" spans="1:5" hidden="1" x14ac:dyDescent="0.2">
      <c r="A18107" s="94" t="s">
        <v>25302</v>
      </c>
      <c r="B18107" t="s">
        <v>25303</v>
      </c>
      <c r="C18107" t="s">
        <v>2424</v>
      </c>
      <c r="D18107">
        <v>1.03</v>
      </c>
      <c r="E18107" t="s">
        <v>30879</v>
      </c>
    </row>
    <row r="18108" spans="1:5" hidden="1" x14ac:dyDescent="0.2">
      <c r="A18108" s="94" t="s">
        <v>40483</v>
      </c>
      <c r="B18108" t="s">
        <v>40484</v>
      </c>
      <c r="C18108" t="s">
        <v>2424</v>
      </c>
      <c r="D18108">
        <v>1.4</v>
      </c>
      <c r="E18108" t="s">
        <v>30879</v>
      </c>
    </row>
    <row r="18109" spans="1:5" hidden="1" x14ac:dyDescent="0.2">
      <c r="A18109" s="94" t="s">
        <v>25304</v>
      </c>
      <c r="B18109" t="s">
        <v>25305</v>
      </c>
      <c r="C18109" t="s">
        <v>2424</v>
      </c>
      <c r="D18109">
        <v>1.21</v>
      </c>
      <c r="E18109" t="s">
        <v>30879</v>
      </c>
    </row>
    <row r="18110" spans="1:5" hidden="1" x14ac:dyDescent="0.2">
      <c r="A18110" s="94" t="s">
        <v>25306</v>
      </c>
      <c r="B18110" t="s">
        <v>25307</v>
      </c>
      <c r="C18110" t="s">
        <v>2424</v>
      </c>
      <c r="D18110">
        <v>1.94</v>
      </c>
      <c r="E18110" t="s">
        <v>30879</v>
      </c>
    </row>
    <row r="18111" spans="1:5" hidden="1" x14ac:dyDescent="0.2">
      <c r="A18111" s="94" t="s">
        <v>25308</v>
      </c>
      <c r="B18111" t="s">
        <v>25309</v>
      </c>
      <c r="C18111" t="s">
        <v>2424</v>
      </c>
      <c r="D18111">
        <v>1.75</v>
      </c>
      <c r="E18111" t="s">
        <v>30879</v>
      </c>
    </row>
    <row r="18112" spans="1:5" hidden="1" x14ac:dyDescent="0.2">
      <c r="A18112" s="94" t="s">
        <v>25310</v>
      </c>
      <c r="B18112" t="s">
        <v>25311</v>
      </c>
      <c r="C18112" t="s">
        <v>2424</v>
      </c>
      <c r="D18112">
        <v>1.4</v>
      </c>
      <c r="E18112" t="s">
        <v>30879</v>
      </c>
    </row>
    <row r="18113" spans="1:5" hidden="1" x14ac:dyDescent="0.2">
      <c r="A18113" s="94" t="s">
        <v>40503</v>
      </c>
      <c r="B18113" t="s">
        <v>40504</v>
      </c>
      <c r="C18113" t="s">
        <v>2424</v>
      </c>
      <c r="D18113">
        <v>1.21</v>
      </c>
      <c r="E18113" t="s">
        <v>30879</v>
      </c>
    </row>
    <row r="18114" spans="1:5" hidden="1" x14ac:dyDescent="0.2">
      <c r="A18114" s="94" t="s">
        <v>25312</v>
      </c>
      <c r="B18114" t="s">
        <v>25313</v>
      </c>
      <c r="C18114" t="s">
        <v>2424</v>
      </c>
      <c r="D18114">
        <v>1.94</v>
      </c>
      <c r="E18114" t="s">
        <v>30879</v>
      </c>
    </row>
    <row r="18115" spans="1:5" hidden="1" x14ac:dyDescent="0.2">
      <c r="A18115" s="94" t="s">
        <v>40583</v>
      </c>
      <c r="B18115" t="s">
        <v>40584</v>
      </c>
      <c r="C18115" t="s">
        <v>2424</v>
      </c>
      <c r="D18115">
        <v>2.75</v>
      </c>
      <c r="E18115" t="s">
        <v>30879</v>
      </c>
    </row>
    <row r="18116" spans="1:5" hidden="1" x14ac:dyDescent="0.2">
      <c r="A18116" s="94" t="s">
        <v>25314</v>
      </c>
      <c r="B18116" t="s">
        <v>25315</v>
      </c>
      <c r="C18116" t="s">
        <v>2424</v>
      </c>
      <c r="D18116">
        <v>1.75</v>
      </c>
      <c r="E18116" t="s">
        <v>30879</v>
      </c>
    </row>
    <row r="18117" spans="1:5" hidden="1" x14ac:dyDescent="0.2">
      <c r="A18117" s="94" t="s">
        <v>40555</v>
      </c>
      <c r="B18117" t="s">
        <v>40556</v>
      </c>
      <c r="C18117" t="s">
        <v>2424</v>
      </c>
      <c r="D18117">
        <v>1.03</v>
      </c>
      <c r="E18117" t="s">
        <v>30879</v>
      </c>
    </row>
    <row r="18118" spans="1:5" hidden="1" x14ac:dyDescent="0.2">
      <c r="A18118" s="94" t="s">
        <v>40553</v>
      </c>
      <c r="B18118" t="s">
        <v>40554</v>
      </c>
      <c r="C18118" t="s">
        <v>2424</v>
      </c>
      <c r="D18118">
        <v>1.03</v>
      </c>
      <c r="E18118" t="s">
        <v>30879</v>
      </c>
    </row>
    <row r="18119" spans="1:5" hidden="1" x14ac:dyDescent="0.2">
      <c r="A18119" s="94" t="s">
        <v>40551</v>
      </c>
      <c r="B18119" t="s">
        <v>40552</v>
      </c>
      <c r="C18119" t="s">
        <v>2424</v>
      </c>
      <c r="D18119">
        <v>1.03</v>
      </c>
      <c r="E18119" t="s">
        <v>30879</v>
      </c>
    </row>
    <row r="18120" spans="1:5" hidden="1" x14ac:dyDescent="0.2">
      <c r="A18120" s="94" t="s">
        <v>25316</v>
      </c>
      <c r="B18120" t="s">
        <v>25317</v>
      </c>
      <c r="C18120" t="s">
        <v>2424</v>
      </c>
      <c r="D18120">
        <v>1.53</v>
      </c>
      <c r="E18120" t="s">
        <v>30879</v>
      </c>
    </row>
    <row r="18121" spans="1:5" hidden="1" x14ac:dyDescent="0.2">
      <c r="A18121" s="94" t="s">
        <v>25318</v>
      </c>
      <c r="B18121" t="s">
        <v>25319</v>
      </c>
      <c r="C18121" t="s">
        <v>2424</v>
      </c>
      <c r="D18121">
        <v>1.34</v>
      </c>
      <c r="E18121" t="s">
        <v>30879</v>
      </c>
    </row>
    <row r="18122" spans="1:5" hidden="1" x14ac:dyDescent="0.2">
      <c r="A18122" s="94" t="s">
        <v>25320</v>
      </c>
      <c r="B18122" t="s">
        <v>25321</v>
      </c>
      <c r="C18122" t="s">
        <v>2424</v>
      </c>
      <c r="D18122">
        <v>1.75</v>
      </c>
      <c r="E18122" t="s">
        <v>30879</v>
      </c>
    </row>
    <row r="18123" spans="1:5" hidden="1" x14ac:dyDescent="0.2">
      <c r="A18123" s="94" t="s">
        <v>25322</v>
      </c>
      <c r="B18123" t="s">
        <v>25323</v>
      </c>
      <c r="C18123" t="s">
        <v>2424</v>
      </c>
      <c r="D18123">
        <v>1.53</v>
      </c>
      <c r="E18123" t="s">
        <v>30879</v>
      </c>
    </row>
    <row r="18124" spans="1:5" hidden="1" x14ac:dyDescent="0.2">
      <c r="A18124" s="94" t="s">
        <v>25324</v>
      </c>
      <c r="B18124" t="s">
        <v>25325</v>
      </c>
      <c r="C18124" t="s">
        <v>2424</v>
      </c>
      <c r="D18124">
        <v>1.34</v>
      </c>
      <c r="E18124" t="s">
        <v>30879</v>
      </c>
    </row>
    <row r="18125" spans="1:5" hidden="1" x14ac:dyDescent="0.2">
      <c r="A18125" s="94" t="s">
        <v>25326</v>
      </c>
      <c r="B18125" t="s">
        <v>25327</v>
      </c>
      <c r="C18125" t="s">
        <v>2424</v>
      </c>
      <c r="D18125">
        <v>2.14</v>
      </c>
      <c r="E18125" t="s">
        <v>30879</v>
      </c>
    </row>
    <row r="18126" spans="1:5" hidden="1" x14ac:dyDescent="0.2">
      <c r="A18126" s="94" t="s">
        <v>25328</v>
      </c>
      <c r="B18126" t="s">
        <v>25329</v>
      </c>
      <c r="C18126" t="s">
        <v>2424</v>
      </c>
      <c r="D18126">
        <v>1.93</v>
      </c>
      <c r="E18126" t="s">
        <v>30879</v>
      </c>
    </row>
    <row r="18127" spans="1:5" hidden="1" x14ac:dyDescent="0.2">
      <c r="A18127" s="94" t="s">
        <v>25330</v>
      </c>
      <c r="B18127" t="s">
        <v>25331</v>
      </c>
      <c r="C18127" t="s">
        <v>2424</v>
      </c>
      <c r="D18127">
        <v>1.4</v>
      </c>
      <c r="E18127" t="s">
        <v>30879</v>
      </c>
    </row>
    <row r="18128" spans="1:5" hidden="1" x14ac:dyDescent="0.2">
      <c r="A18128" s="94" t="s">
        <v>25332</v>
      </c>
      <c r="B18128" t="s">
        <v>25333</v>
      </c>
      <c r="C18128" t="s">
        <v>2424</v>
      </c>
      <c r="D18128">
        <v>1.21</v>
      </c>
      <c r="E18128" t="s">
        <v>30879</v>
      </c>
    </row>
    <row r="18129" spans="1:5" hidden="1" x14ac:dyDescent="0.2">
      <c r="A18129" s="94" t="s">
        <v>25334</v>
      </c>
      <c r="B18129" t="s">
        <v>25335</v>
      </c>
      <c r="C18129" t="s">
        <v>2424</v>
      </c>
      <c r="D18129">
        <v>1.94</v>
      </c>
      <c r="E18129" t="s">
        <v>30879</v>
      </c>
    </row>
    <row r="18130" spans="1:5" hidden="1" x14ac:dyDescent="0.2">
      <c r="A18130" s="94" t="s">
        <v>40591</v>
      </c>
      <c r="B18130" t="s">
        <v>40592</v>
      </c>
      <c r="C18130" t="s">
        <v>2424</v>
      </c>
      <c r="D18130">
        <v>2.5099999999999998</v>
      </c>
      <c r="E18130" t="s">
        <v>30879</v>
      </c>
    </row>
    <row r="18131" spans="1:5" hidden="1" x14ac:dyDescent="0.2">
      <c r="A18131" s="94" t="s">
        <v>25336</v>
      </c>
      <c r="B18131" t="s">
        <v>25337</v>
      </c>
      <c r="C18131" t="s">
        <v>2424</v>
      </c>
      <c r="D18131">
        <v>1.75</v>
      </c>
      <c r="E18131" t="s">
        <v>30879</v>
      </c>
    </row>
    <row r="18132" spans="1:5" hidden="1" x14ac:dyDescent="0.2">
      <c r="A18132" s="94" t="s">
        <v>25338</v>
      </c>
      <c r="B18132" t="s">
        <v>25339</v>
      </c>
      <c r="C18132" t="s">
        <v>2424</v>
      </c>
      <c r="D18132">
        <v>1.22</v>
      </c>
      <c r="E18132" t="s">
        <v>30879</v>
      </c>
    </row>
    <row r="18133" spans="1:5" hidden="1" x14ac:dyDescent="0.2">
      <c r="A18133" s="94" t="s">
        <v>25340</v>
      </c>
      <c r="B18133" t="s">
        <v>25341</v>
      </c>
      <c r="C18133" t="s">
        <v>2424</v>
      </c>
      <c r="D18133">
        <v>1.03</v>
      </c>
      <c r="E18133" t="s">
        <v>30879</v>
      </c>
    </row>
    <row r="18134" spans="1:5" hidden="1" x14ac:dyDescent="0.2">
      <c r="A18134" s="94" t="s">
        <v>40557</v>
      </c>
      <c r="B18134" t="s">
        <v>40558</v>
      </c>
      <c r="C18134" t="s">
        <v>2424</v>
      </c>
      <c r="D18134">
        <v>1.03</v>
      </c>
      <c r="E18134" t="s">
        <v>30879</v>
      </c>
    </row>
    <row r="18135" spans="1:5" hidden="1" x14ac:dyDescent="0.2">
      <c r="A18135" s="94" t="s">
        <v>40523</v>
      </c>
      <c r="B18135" t="s">
        <v>40524</v>
      </c>
      <c r="C18135" t="s">
        <v>2424</v>
      </c>
      <c r="D18135">
        <v>1.22</v>
      </c>
      <c r="E18135" t="s">
        <v>30879</v>
      </c>
    </row>
    <row r="18136" spans="1:5" hidden="1" x14ac:dyDescent="0.2">
      <c r="A18136" s="94" t="s">
        <v>40559</v>
      </c>
      <c r="B18136" t="s">
        <v>40560</v>
      </c>
      <c r="C18136" t="s">
        <v>2424</v>
      </c>
      <c r="D18136">
        <v>1.03</v>
      </c>
      <c r="E18136" t="s">
        <v>30879</v>
      </c>
    </row>
    <row r="18137" spans="1:5" hidden="1" x14ac:dyDescent="0.2">
      <c r="A18137" s="94" t="s">
        <v>25342</v>
      </c>
      <c r="B18137" t="s">
        <v>25343</v>
      </c>
      <c r="C18137" t="s">
        <v>2424</v>
      </c>
      <c r="D18137">
        <v>1.22</v>
      </c>
      <c r="E18137" t="s">
        <v>30879</v>
      </c>
    </row>
    <row r="18138" spans="1:5" hidden="1" x14ac:dyDescent="0.2">
      <c r="A18138" s="94" t="s">
        <v>25344</v>
      </c>
      <c r="B18138" t="s">
        <v>25345</v>
      </c>
      <c r="C18138" t="s">
        <v>2424</v>
      </c>
      <c r="D18138">
        <v>1.03</v>
      </c>
      <c r="E18138" t="s">
        <v>30879</v>
      </c>
    </row>
    <row r="18139" spans="1:5" hidden="1" x14ac:dyDescent="0.2">
      <c r="A18139" s="94" t="s">
        <v>25346</v>
      </c>
      <c r="B18139" t="s">
        <v>25347</v>
      </c>
      <c r="C18139" t="s">
        <v>2424</v>
      </c>
      <c r="D18139">
        <v>1.22</v>
      </c>
      <c r="E18139" t="s">
        <v>30879</v>
      </c>
    </row>
    <row r="18140" spans="1:5" hidden="1" x14ac:dyDescent="0.2">
      <c r="A18140" s="94" t="s">
        <v>25348</v>
      </c>
      <c r="B18140" t="s">
        <v>25349</v>
      </c>
      <c r="C18140" t="s">
        <v>2424</v>
      </c>
      <c r="D18140">
        <v>1.03</v>
      </c>
      <c r="E18140" t="s">
        <v>30879</v>
      </c>
    </row>
    <row r="18141" spans="1:5" hidden="1" x14ac:dyDescent="0.2">
      <c r="A18141" s="94" t="s">
        <v>40561</v>
      </c>
      <c r="B18141" t="s">
        <v>40562</v>
      </c>
      <c r="C18141" t="s">
        <v>2424</v>
      </c>
      <c r="D18141">
        <v>1.03</v>
      </c>
      <c r="E18141" t="s">
        <v>30879</v>
      </c>
    </row>
    <row r="18142" spans="1:5" hidden="1" x14ac:dyDescent="0.2">
      <c r="A18142" s="94" t="s">
        <v>25350</v>
      </c>
      <c r="B18142" t="s">
        <v>25351</v>
      </c>
      <c r="C18142" t="s">
        <v>2424</v>
      </c>
      <c r="D18142">
        <v>1.22</v>
      </c>
      <c r="E18142" t="s">
        <v>30879</v>
      </c>
    </row>
    <row r="18143" spans="1:5" hidden="1" x14ac:dyDescent="0.2">
      <c r="A18143" s="94" t="s">
        <v>25352</v>
      </c>
      <c r="B18143" t="s">
        <v>25353</v>
      </c>
      <c r="C18143" t="s">
        <v>2424</v>
      </c>
      <c r="D18143">
        <v>1.03</v>
      </c>
      <c r="E18143" t="s">
        <v>30879</v>
      </c>
    </row>
    <row r="18144" spans="1:5" hidden="1" x14ac:dyDescent="0.2">
      <c r="A18144" s="94" t="s">
        <v>25354</v>
      </c>
      <c r="B18144" t="s">
        <v>25355</v>
      </c>
      <c r="C18144" t="s">
        <v>2424</v>
      </c>
      <c r="D18144">
        <v>1.34</v>
      </c>
      <c r="E18144" t="s">
        <v>30879</v>
      </c>
    </row>
    <row r="18145" spans="1:5" hidden="1" x14ac:dyDescent="0.2">
      <c r="A18145" s="94" t="s">
        <v>40525</v>
      </c>
      <c r="B18145" t="s">
        <v>40526</v>
      </c>
      <c r="C18145" t="s">
        <v>2424</v>
      </c>
      <c r="D18145">
        <v>1.22</v>
      </c>
      <c r="E18145" t="s">
        <v>30879</v>
      </c>
    </row>
    <row r="18146" spans="1:5" hidden="1" x14ac:dyDescent="0.2">
      <c r="A18146" s="94" t="s">
        <v>40563</v>
      </c>
      <c r="B18146" t="s">
        <v>40564</v>
      </c>
      <c r="C18146" t="s">
        <v>2424</v>
      </c>
      <c r="D18146">
        <v>1.03</v>
      </c>
      <c r="E18146" t="s">
        <v>30879</v>
      </c>
    </row>
    <row r="18147" spans="1:5" hidden="1" x14ac:dyDescent="0.2">
      <c r="A18147" s="94" t="s">
        <v>25356</v>
      </c>
      <c r="B18147" t="s">
        <v>25357</v>
      </c>
      <c r="C18147" t="s">
        <v>2424</v>
      </c>
      <c r="D18147">
        <v>1.94</v>
      </c>
      <c r="E18147" t="s">
        <v>30879</v>
      </c>
    </row>
    <row r="18148" spans="1:5" hidden="1" x14ac:dyDescent="0.2">
      <c r="A18148" s="94" t="s">
        <v>25358</v>
      </c>
      <c r="B18148" t="s">
        <v>25359</v>
      </c>
      <c r="C18148" t="s">
        <v>2424</v>
      </c>
      <c r="D18148">
        <v>1.75</v>
      </c>
      <c r="E18148" t="s">
        <v>30879</v>
      </c>
    </row>
    <row r="18149" spans="1:5" hidden="1" x14ac:dyDescent="0.2">
      <c r="A18149" s="94" t="s">
        <v>25360</v>
      </c>
      <c r="B18149" t="s">
        <v>25361</v>
      </c>
      <c r="C18149" t="s">
        <v>2424</v>
      </c>
      <c r="D18149">
        <v>1.34</v>
      </c>
      <c r="E18149" t="s">
        <v>30879</v>
      </c>
    </row>
    <row r="18150" spans="1:5" hidden="1" x14ac:dyDescent="0.2">
      <c r="A18150" s="94" t="s">
        <v>25362</v>
      </c>
      <c r="B18150" t="s">
        <v>25363</v>
      </c>
      <c r="C18150" t="s">
        <v>2424</v>
      </c>
      <c r="D18150">
        <v>1.22</v>
      </c>
      <c r="E18150" t="s">
        <v>30879</v>
      </c>
    </row>
    <row r="18151" spans="1:5" hidden="1" x14ac:dyDescent="0.2">
      <c r="A18151" s="94" t="s">
        <v>25364</v>
      </c>
      <c r="B18151" t="s">
        <v>25365</v>
      </c>
      <c r="C18151" t="s">
        <v>2424</v>
      </c>
      <c r="D18151">
        <v>1.03</v>
      </c>
      <c r="E18151" t="s">
        <v>30879</v>
      </c>
    </row>
    <row r="18152" spans="1:5" hidden="1" x14ac:dyDescent="0.2">
      <c r="A18152" s="94" t="s">
        <v>25366</v>
      </c>
      <c r="B18152" t="s">
        <v>25367</v>
      </c>
      <c r="C18152" t="s">
        <v>2424</v>
      </c>
      <c r="D18152">
        <v>1.07</v>
      </c>
      <c r="E18152" t="s">
        <v>30879</v>
      </c>
    </row>
    <row r="18153" spans="1:5" hidden="1" x14ac:dyDescent="0.2">
      <c r="A18153" s="94" t="s">
        <v>25368</v>
      </c>
      <c r="B18153" t="s">
        <v>25369</v>
      </c>
      <c r="C18153" t="s">
        <v>2424</v>
      </c>
      <c r="D18153">
        <v>0.88</v>
      </c>
      <c r="E18153" t="s">
        <v>30879</v>
      </c>
    </row>
    <row r="18154" spans="1:5" hidden="1" x14ac:dyDescent="0.2">
      <c r="A18154" s="94" t="s">
        <v>40527</v>
      </c>
      <c r="B18154" t="s">
        <v>40528</v>
      </c>
      <c r="C18154" t="s">
        <v>2424</v>
      </c>
      <c r="D18154">
        <v>1.94</v>
      </c>
      <c r="E18154" t="s">
        <v>30879</v>
      </c>
    </row>
    <row r="18155" spans="1:5" hidden="1" x14ac:dyDescent="0.2">
      <c r="A18155" s="94" t="s">
        <v>25370</v>
      </c>
      <c r="B18155" t="s">
        <v>25371</v>
      </c>
      <c r="C18155" t="s">
        <v>2424</v>
      </c>
      <c r="D18155">
        <v>1.93</v>
      </c>
      <c r="E18155" t="s">
        <v>30879</v>
      </c>
    </row>
    <row r="18156" spans="1:5" hidden="1" x14ac:dyDescent="0.2">
      <c r="A18156" s="94" t="s">
        <v>40577</v>
      </c>
      <c r="B18156" t="s">
        <v>40578</v>
      </c>
      <c r="C18156" t="s">
        <v>2424</v>
      </c>
      <c r="D18156">
        <v>1.22</v>
      </c>
      <c r="E18156" t="s">
        <v>30879</v>
      </c>
    </row>
    <row r="18157" spans="1:5" hidden="1" x14ac:dyDescent="0.2">
      <c r="A18157" s="94" t="s">
        <v>40579</v>
      </c>
      <c r="B18157" t="s">
        <v>40580</v>
      </c>
      <c r="C18157" t="s">
        <v>2424</v>
      </c>
      <c r="D18157">
        <v>1.03</v>
      </c>
      <c r="E18157" t="s">
        <v>30879</v>
      </c>
    </row>
    <row r="18158" spans="1:5" hidden="1" x14ac:dyDescent="0.2">
      <c r="A18158" s="94" t="s">
        <v>25372</v>
      </c>
      <c r="B18158" t="s">
        <v>25373</v>
      </c>
      <c r="C18158" t="s">
        <v>2424</v>
      </c>
      <c r="D18158">
        <v>1.22</v>
      </c>
      <c r="E18158" t="s">
        <v>30879</v>
      </c>
    </row>
    <row r="18159" spans="1:5" hidden="1" x14ac:dyDescent="0.2">
      <c r="A18159" s="94" t="s">
        <v>25374</v>
      </c>
      <c r="B18159" t="s">
        <v>25375</v>
      </c>
      <c r="C18159" t="s">
        <v>2424</v>
      </c>
      <c r="D18159">
        <v>1.03</v>
      </c>
      <c r="E18159" t="s">
        <v>30879</v>
      </c>
    </row>
    <row r="18160" spans="1:5" hidden="1" x14ac:dyDescent="0.2">
      <c r="A18160" s="94" t="s">
        <v>25376</v>
      </c>
      <c r="B18160" t="s">
        <v>25377</v>
      </c>
      <c r="C18160" t="s">
        <v>2424</v>
      </c>
      <c r="D18160">
        <v>1.94</v>
      </c>
      <c r="E18160" t="s">
        <v>30879</v>
      </c>
    </row>
    <row r="18161" spans="1:5" hidden="1" x14ac:dyDescent="0.2">
      <c r="A18161" s="94" t="s">
        <v>25378</v>
      </c>
      <c r="B18161" t="s">
        <v>25379</v>
      </c>
      <c r="C18161" t="s">
        <v>2424</v>
      </c>
      <c r="D18161">
        <v>1.75</v>
      </c>
      <c r="E18161" t="s">
        <v>30879</v>
      </c>
    </row>
    <row r="18162" spans="1:5" hidden="1" x14ac:dyDescent="0.2">
      <c r="A18162" s="94" t="s">
        <v>25380</v>
      </c>
      <c r="B18162" t="s">
        <v>25381</v>
      </c>
      <c r="C18162" t="s">
        <v>2424</v>
      </c>
      <c r="D18162">
        <v>1.22</v>
      </c>
      <c r="E18162" t="s">
        <v>30879</v>
      </c>
    </row>
    <row r="18163" spans="1:5" hidden="1" x14ac:dyDescent="0.2">
      <c r="A18163" s="94" t="s">
        <v>40529</v>
      </c>
      <c r="B18163" t="s">
        <v>40530</v>
      </c>
      <c r="C18163" t="s">
        <v>2424</v>
      </c>
      <c r="D18163">
        <v>1.22</v>
      </c>
      <c r="E18163" t="s">
        <v>30879</v>
      </c>
    </row>
    <row r="18164" spans="1:5" hidden="1" x14ac:dyDescent="0.2">
      <c r="A18164" s="94" t="s">
        <v>40565</v>
      </c>
      <c r="B18164" t="s">
        <v>40566</v>
      </c>
      <c r="C18164" t="s">
        <v>2424</v>
      </c>
      <c r="D18164">
        <v>1.03</v>
      </c>
      <c r="E18164" t="s">
        <v>30879</v>
      </c>
    </row>
    <row r="18165" spans="1:5" hidden="1" x14ac:dyDescent="0.2">
      <c r="A18165" s="94" t="s">
        <v>25382</v>
      </c>
      <c r="B18165" t="s">
        <v>25383</v>
      </c>
      <c r="C18165" t="s">
        <v>2424</v>
      </c>
      <c r="D18165">
        <v>1.22</v>
      </c>
      <c r="E18165" t="s">
        <v>30879</v>
      </c>
    </row>
    <row r="18166" spans="1:5" hidden="1" x14ac:dyDescent="0.2">
      <c r="A18166" s="94" t="s">
        <v>40531</v>
      </c>
      <c r="B18166" t="s">
        <v>40532</v>
      </c>
      <c r="C18166" t="s">
        <v>2424</v>
      </c>
      <c r="D18166">
        <v>1.94</v>
      </c>
      <c r="E18166" t="s">
        <v>30879</v>
      </c>
    </row>
    <row r="18167" spans="1:5" hidden="1" x14ac:dyDescent="0.2">
      <c r="A18167" s="94" t="s">
        <v>40567</v>
      </c>
      <c r="B18167" t="s">
        <v>40568</v>
      </c>
      <c r="C18167" t="s">
        <v>2424</v>
      </c>
      <c r="D18167">
        <v>1.75</v>
      </c>
      <c r="E18167" t="s">
        <v>30879</v>
      </c>
    </row>
    <row r="18168" spans="1:5" hidden="1" x14ac:dyDescent="0.2">
      <c r="A18168" s="94" t="s">
        <v>25384</v>
      </c>
      <c r="B18168" t="s">
        <v>25385</v>
      </c>
      <c r="C18168" t="s">
        <v>2424</v>
      </c>
      <c r="D18168">
        <v>1.07</v>
      </c>
      <c r="E18168" t="s">
        <v>30879</v>
      </c>
    </row>
    <row r="18169" spans="1:5" hidden="1" x14ac:dyDescent="0.2">
      <c r="A18169" s="94" t="s">
        <v>25386</v>
      </c>
      <c r="B18169" t="s">
        <v>25387</v>
      </c>
      <c r="C18169" t="s">
        <v>2424</v>
      </c>
      <c r="D18169">
        <v>0.88</v>
      </c>
      <c r="E18169" t="s">
        <v>30879</v>
      </c>
    </row>
    <row r="18170" spans="1:5" hidden="1" x14ac:dyDescent="0.2">
      <c r="A18170" s="94" t="s">
        <v>40619</v>
      </c>
      <c r="B18170" t="s">
        <v>40620</v>
      </c>
      <c r="C18170" t="s">
        <v>2424</v>
      </c>
      <c r="D18170">
        <v>2.75</v>
      </c>
      <c r="E18170" t="s">
        <v>30879</v>
      </c>
    </row>
    <row r="18171" spans="1:5" hidden="1" x14ac:dyDescent="0.2">
      <c r="A18171" s="94" t="s">
        <v>25388</v>
      </c>
      <c r="B18171" t="s">
        <v>25389</v>
      </c>
      <c r="C18171" t="s">
        <v>2424</v>
      </c>
      <c r="D18171">
        <v>1.75</v>
      </c>
      <c r="E18171" t="s">
        <v>30879</v>
      </c>
    </row>
    <row r="18172" spans="1:5" hidden="1" x14ac:dyDescent="0.2">
      <c r="A18172" s="94" t="s">
        <v>40535</v>
      </c>
      <c r="B18172" t="s">
        <v>40536</v>
      </c>
      <c r="C18172" t="s">
        <v>2424</v>
      </c>
      <c r="D18172">
        <v>1.22</v>
      </c>
      <c r="E18172" t="s">
        <v>30879</v>
      </c>
    </row>
    <row r="18173" spans="1:5" hidden="1" x14ac:dyDescent="0.2">
      <c r="A18173" s="94" t="s">
        <v>25390</v>
      </c>
      <c r="B18173" t="s">
        <v>25391</v>
      </c>
      <c r="C18173" t="s">
        <v>2424</v>
      </c>
      <c r="D18173">
        <v>1.4</v>
      </c>
      <c r="E18173" t="s">
        <v>30879</v>
      </c>
    </row>
    <row r="18174" spans="1:5" hidden="1" x14ac:dyDescent="0.2">
      <c r="A18174" s="94" t="s">
        <v>25392</v>
      </c>
      <c r="B18174" t="s">
        <v>25393</v>
      </c>
      <c r="C18174" t="s">
        <v>2424</v>
      </c>
      <c r="D18174">
        <v>1.21</v>
      </c>
      <c r="E18174" t="s">
        <v>30879</v>
      </c>
    </row>
    <row r="18175" spans="1:5" hidden="1" x14ac:dyDescent="0.2">
      <c r="A18175" s="94" t="s">
        <v>25394</v>
      </c>
      <c r="B18175" t="s">
        <v>25395</v>
      </c>
      <c r="C18175" t="s">
        <v>2424</v>
      </c>
      <c r="D18175">
        <v>1.94</v>
      </c>
      <c r="E18175" t="s">
        <v>30879</v>
      </c>
    </row>
    <row r="18176" spans="1:5" hidden="1" x14ac:dyDescent="0.2">
      <c r="A18176" s="94" t="s">
        <v>25396</v>
      </c>
      <c r="B18176" t="s">
        <v>25397</v>
      </c>
      <c r="C18176" t="s">
        <v>2424</v>
      </c>
      <c r="D18176">
        <v>1.75</v>
      </c>
      <c r="E18176" t="s">
        <v>30879</v>
      </c>
    </row>
    <row r="18177" spans="1:5" hidden="1" x14ac:dyDescent="0.2">
      <c r="A18177" s="94" t="s">
        <v>40533</v>
      </c>
      <c r="B18177" t="s">
        <v>40534</v>
      </c>
      <c r="C18177" t="s">
        <v>2424</v>
      </c>
      <c r="D18177">
        <v>1.94</v>
      </c>
      <c r="E18177" t="s">
        <v>30879</v>
      </c>
    </row>
    <row r="18178" spans="1:5" hidden="1" x14ac:dyDescent="0.2">
      <c r="A18178" s="94" t="s">
        <v>40569</v>
      </c>
      <c r="B18178" t="s">
        <v>40570</v>
      </c>
      <c r="C18178" t="s">
        <v>2424</v>
      </c>
      <c r="D18178">
        <v>1.75</v>
      </c>
      <c r="E18178" t="s">
        <v>30879</v>
      </c>
    </row>
    <row r="18179" spans="1:5" hidden="1" x14ac:dyDescent="0.2">
      <c r="A18179" s="94" t="s">
        <v>25398</v>
      </c>
      <c r="B18179" t="s">
        <v>25399</v>
      </c>
      <c r="C18179" t="s">
        <v>2424</v>
      </c>
      <c r="D18179">
        <v>1.22</v>
      </c>
      <c r="E18179" t="s">
        <v>30879</v>
      </c>
    </row>
    <row r="18180" spans="1:5" hidden="1" x14ac:dyDescent="0.2">
      <c r="A18180" s="94" t="s">
        <v>25400</v>
      </c>
      <c r="B18180" t="s">
        <v>25401</v>
      </c>
      <c r="C18180" t="s">
        <v>2424</v>
      </c>
      <c r="D18180">
        <v>1.03</v>
      </c>
      <c r="E18180" t="s">
        <v>30879</v>
      </c>
    </row>
    <row r="18181" spans="1:5" hidden="1" x14ac:dyDescent="0.2">
      <c r="A18181" s="94" t="s">
        <v>25402</v>
      </c>
      <c r="B18181" t="s">
        <v>25403</v>
      </c>
      <c r="C18181" t="s">
        <v>2424</v>
      </c>
      <c r="D18181">
        <v>1.22</v>
      </c>
      <c r="E18181" t="s">
        <v>30879</v>
      </c>
    </row>
    <row r="18182" spans="1:5" hidden="1" x14ac:dyDescent="0.2">
      <c r="A18182" s="94" t="s">
        <v>25404</v>
      </c>
      <c r="B18182" t="s">
        <v>25405</v>
      </c>
      <c r="C18182" t="s">
        <v>2424</v>
      </c>
      <c r="D18182">
        <v>1.03</v>
      </c>
      <c r="E18182" t="s">
        <v>30879</v>
      </c>
    </row>
    <row r="18183" spans="1:5" hidden="1" x14ac:dyDescent="0.2">
      <c r="A18183" s="94" t="s">
        <v>25406</v>
      </c>
      <c r="B18183" t="s">
        <v>25407</v>
      </c>
      <c r="C18183" t="s">
        <v>2424</v>
      </c>
      <c r="D18183">
        <v>1.22</v>
      </c>
      <c r="E18183" t="s">
        <v>30879</v>
      </c>
    </row>
    <row r="18184" spans="1:5" hidden="1" x14ac:dyDescent="0.2">
      <c r="A18184" s="94" t="s">
        <v>25408</v>
      </c>
      <c r="B18184" t="s">
        <v>25409</v>
      </c>
      <c r="C18184" t="s">
        <v>2424</v>
      </c>
      <c r="D18184">
        <v>1.94</v>
      </c>
      <c r="E18184" t="s">
        <v>30879</v>
      </c>
    </row>
    <row r="18185" spans="1:5" hidden="1" x14ac:dyDescent="0.2">
      <c r="A18185" s="94" t="s">
        <v>40621</v>
      </c>
      <c r="B18185" t="s">
        <v>40622</v>
      </c>
      <c r="C18185" t="s">
        <v>2424</v>
      </c>
      <c r="D18185">
        <v>1.59</v>
      </c>
      <c r="E18185" t="s">
        <v>30879</v>
      </c>
    </row>
    <row r="18186" spans="1:5" hidden="1" x14ac:dyDescent="0.2">
      <c r="A18186" s="94" t="s">
        <v>40623</v>
      </c>
      <c r="B18186" t="s">
        <v>40624</v>
      </c>
      <c r="C18186" t="s">
        <v>2424</v>
      </c>
      <c r="D18186">
        <v>1.34</v>
      </c>
      <c r="E18186" t="s">
        <v>30879</v>
      </c>
    </row>
    <row r="18187" spans="1:5" hidden="1" x14ac:dyDescent="0.2">
      <c r="A18187" s="94" t="s">
        <v>25410</v>
      </c>
      <c r="B18187" t="s">
        <v>25411</v>
      </c>
      <c r="C18187" t="s">
        <v>2424</v>
      </c>
      <c r="D18187">
        <v>1.75</v>
      </c>
      <c r="E18187" t="s">
        <v>30879</v>
      </c>
    </row>
    <row r="18188" spans="1:5" hidden="1" x14ac:dyDescent="0.2">
      <c r="A18188" s="94" t="s">
        <v>40537</v>
      </c>
      <c r="B18188" t="s">
        <v>40538</v>
      </c>
      <c r="C18188" t="s">
        <v>2424</v>
      </c>
      <c r="D18188">
        <v>1.22</v>
      </c>
      <c r="E18188" t="s">
        <v>30879</v>
      </c>
    </row>
    <row r="18189" spans="1:5" hidden="1" x14ac:dyDescent="0.2">
      <c r="A18189" s="94" t="s">
        <v>25412</v>
      </c>
      <c r="B18189" t="s">
        <v>25413</v>
      </c>
      <c r="C18189" t="s">
        <v>2424</v>
      </c>
      <c r="D18189">
        <v>1.4</v>
      </c>
      <c r="E18189" t="s">
        <v>30879</v>
      </c>
    </row>
    <row r="18190" spans="1:5" hidden="1" x14ac:dyDescent="0.2">
      <c r="A18190" s="94" t="s">
        <v>40507</v>
      </c>
      <c r="B18190" t="s">
        <v>40508</v>
      </c>
      <c r="C18190" t="s">
        <v>2424</v>
      </c>
      <c r="D18190">
        <v>1.21</v>
      </c>
      <c r="E18190" t="s">
        <v>30879</v>
      </c>
    </row>
    <row r="18191" spans="1:5" hidden="1" x14ac:dyDescent="0.2">
      <c r="A18191" s="94" t="s">
        <v>25414</v>
      </c>
      <c r="B18191" t="s">
        <v>25415</v>
      </c>
      <c r="C18191" t="s">
        <v>2424</v>
      </c>
      <c r="D18191">
        <v>1.94</v>
      </c>
      <c r="E18191" t="s">
        <v>30879</v>
      </c>
    </row>
    <row r="18192" spans="1:5" hidden="1" x14ac:dyDescent="0.2">
      <c r="A18192" s="94" t="s">
        <v>25416</v>
      </c>
      <c r="B18192" t="s">
        <v>25417</v>
      </c>
      <c r="C18192" t="s">
        <v>2424</v>
      </c>
      <c r="D18192">
        <v>1.75</v>
      </c>
      <c r="E18192" t="s">
        <v>30879</v>
      </c>
    </row>
    <row r="18193" spans="1:5" hidden="1" x14ac:dyDescent="0.2">
      <c r="A18193" s="94" t="s">
        <v>25418</v>
      </c>
      <c r="B18193" t="s">
        <v>25419</v>
      </c>
      <c r="C18193" t="s">
        <v>2424</v>
      </c>
      <c r="D18193">
        <v>1.53</v>
      </c>
      <c r="E18193" t="s">
        <v>30879</v>
      </c>
    </row>
    <row r="18194" spans="1:5" hidden="1" x14ac:dyDescent="0.2">
      <c r="A18194" s="94" t="s">
        <v>25420</v>
      </c>
      <c r="B18194" t="s">
        <v>25421</v>
      </c>
      <c r="C18194" t="s">
        <v>2424</v>
      </c>
      <c r="D18194">
        <v>1.34</v>
      </c>
      <c r="E18194" t="s">
        <v>30879</v>
      </c>
    </row>
    <row r="18195" spans="1:5" hidden="1" x14ac:dyDescent="0.2">
      <c r="A18195" s="94" t="s">
        <v>25422</v>
      </c>
      <c r="B18195" t="s">
        <v>25423</v>
      </c>
      <c r="C18195" t="s">
        <v>2424</v>
      </c>
      <c r="D18195">
        <v>1.94</v>
      </c>
      <c r="E18195" t="s">
        <v>30879</v>
      </c>
    </row>
    <row r="18196" spans="1:5" hidden="1" x14ac:dyDescent="0.2">
      <c r="A18196" s="94" t="s">
        <v>25424</v>
      </c>
      <c r="B18196" t="s">
        <v>25425</v>
      </c>
      <c r="C18196" t="s">
        <v>2424</v>
      </c>
      <c r="D18196">
        <v>1.75</v>
      </c>
      <c r="E18196" t="s">
        <v>30879</v>
      </c>
    </row>
    <row r="18197" spans="1:5" hidden="1" x14ac:dyDescent="0.2">
      <c r="A18197" s="94" t="s">
        <v>40489</v>
      </c>
      <c r="B18197" t="s">
        <v>40490</v>
      </c>
      <c r="C18197" t="s">
        <v>2424</v>
      </c>
      <c r="D18197">
        <v>1.4</v>
      </c>
      <c r="E18197" t="s">
        <v>30879</v>
      </c>
    </row>
    <row r="18198" spans="1:5" hidden="1" x14ac:dyDescent="0.2">
      <c r="A18198" s="94" t="s">
        <v>25426</v>
      </c>
      <c r="B18198" t="s">
        <v>25427</v>
      </c>
      <c r="C18198" t="s">
        <v>2424</v>
      </c>
      <c r="D18198">
        <v>1.21</v>
      </c>
      <c r="E18198" t="s">
        <v>30879</v>
      </c>
    </row>
    <row r="18199" spans="1:5" hidden="1" x14ac:dyDescent="0.2">
      <c r="A18199" s="94" t="s">
        <v>25428</v>
      </c>
      <c r="B18199" t="s">
        <v>25429</v>
      </c>
      <c r="C18199" t="s">
        <v>2424</v>
      </c>
      <c r="D18199">
        <v>1.94</v>
      </c>
      <c r="E18199" t="s">
        <v>30879</v>
      </c>
    </row>
    <row r="18200" spans="1:5" hidden="1" x14ac:dyDescent="0.2">
      <c r="A18200" s="94" t="s">
        <v>25430</v>
      </c>
      <c r="B18200" t="s">
        <v>25431</v>
      </c>
      <c r="C18200" t="s">
        <v>2424</v>
      </c>
      <c r="D18200">
        <v>1.75</v>
      </c>
      <c r="E18200" t="s">
        <v>30879</v>
      </c>
    </row>
    <row r="18201" spans="1:5" hidden="1" x14ac:dyDescent="0.2">
      <c r="A18201" s="94" t="s">
        <v>25432</v>
      </c>
      <c r="B18201" t="s">
        <v>25433</v>
      </c>
      <c r="C18201" t="s">
        <v>2424</v>
      </c>
      <c r="D18201">
        <v>1.03</v>
      </c>
      <c r="E18201" t="s">
        <v>30879</v>
      </c>
    </row>
    <row r="18202" spans="1:5" hidden="1" x14ac:dyDescent="0.2">
      <c r="A18202" s="94" t="s">
        <v>25434</v>
      </c>
      <c r="B18202" t="s">
        <v>25435</v>
      </c>
      <c r="C18202" t="s">
        <v>2424</v>
      </c>
      <c r="D18202">
        <v>1.93</v>
      </c>
      <c r="E18202" t="s">
        <v>30879</v>
      </c>
    </row>
    <row r="18203" spans="1:5" hidden="1" x14ac:dyDescent="0.2">
      <c r="A18203" s="94" t="s">
        <v>40571</v>
      </c>
      <c r="B18203" t="s">
        <v>40572</v>
      </c>
      <c r="C18203" t="s">
        <v>2424</v>
      </c>
      <c r="D18203">
        <v>1.03</v>
      </c>
      <c r="E18203" t="s">
        <v>30879</v>
      </c>
    </row>
    <row r="18204" spans="1:5" hidden="1" x14ac:dyDescent="0.2">
      <c r="A18204" s="94" t="s">
        <v>40539</v>
      </c>
      <c r="B18204" t="s">
        <v>40540</v>
      </c>
      <c r="C18204" t="s">
        <v>2424</v>
      </c>
      <c r="D18204">
        <v>1.22</v>
      </c>
      <c r="E18204" t="s">
        <v>30879</v>
      </c>
    </row>
    <row r="18205" spans="1:5" hidden="1" x14ac:dyDescent="0.2">
      <c r="A18205" s="94" t="s">
        <v>40573</v>
      </c>
      <c r="B18205" t="s">
        <v>40574</v>
      </c>
      <c r="C18205" t="s">
        <v>2424</v>
      </c>
      <c r="D18205">
        <v>1.03</v>
      </c>
      <c r="E18205" t="s">
        <v>30879</v>
      </c>
    </row>
    <row r="18206" spans="1:5" hidden="1" x14ac:dyDescent="0.2">
      <c r="A18206" s="94" t="s">
        <v>25436</v>
      </c>
      <c r="B18206" t="s">
        <v>25437</v>
      </c>
      <c r="C18206" t="s">
        <v>2424</v>
      </c>
      <c r="D18206">
        <v>2.21</v>
      </c>
      <c r="E18206" t="s">
        <v>30879</v>
      </c>
    </row>
    <row r="18207" spans="1:5" hidden="1" x14ac:dyDescent="0.2">
      <c r="A18207" s="94" t="s">
        <v>25438</v>
      </c>
      <c r="B18207" t="s">
        <v>25439</v>
      </c>
      <c r="C18207" t="s">
        <v>2424</v>
      </c>
      <c r="D18207">
        <v>1.41</v>
      </c>
      <c r="E18207" t="s">
        <v>30879</v>
      </c>
    </row>
    <row r="18208" spans="1:5" hidden="1" x14ac:dyDescent="0.2">
      <c r="A18208" s="94" t="s">
        <v>25440</v>
      </c>
      <c r="B18208" t="s">
        <v>25441</v>
      </c>
      <c r="C18208" t="s">
        <v>2424</v>
      </c>
      <c r="D18208">
        <v>1.22</v>
      </c>
      <c r="E18208" t="s">
        <v>30879</v>
      </c>
    </row>
    <row r="18209" spans="1:5" hidden="1" x14ac:dyDescent="0.2">
      <c r="A18209" s="94" t="s">
        <v>40467</v>
      </c>
      <c r="B18209" t="s">
        <v>40468</v>
      </c>
      <c r="C18209" t="s">
        <v>2424</v>
      </c>
      <c r="D18209">
        <v>0.2</v>
      </c>
      <c r="E18209" t="s">
        <v>30879</v>
      </c>
    </row>
    <row r="18210" spans="1:5" hidden="1" x14ac:dyDescent="0.2">
      <c r="A18210" s="94" t="s">
        <v>40469</v>
      </c>
      <c r="B18210" t="s">
        <v>40470</v>
      </c>
      <c r="C18210" t="s">
        <v>2424</v>
      </c>
      <c r="D18210">
        <v>0.53</v>
      </c>
      <c r="E18210" t="s">
        <v>30879</v>
      </c>
    </row>
    <row r="18211" spans="1:5" hidden="1" x14ac:dyDescent="0.2">
      <c r="A18211" s="94" t="s">
        <v>40471</v>
      </c>
      <c r="B18211" t="s">
        <v>40472</v>
      </c>
      <c r="C18211" t="s">
        <v>2424</v>
      </c>
      <c r="D18211">
        <v>0.34</v>
      </c>
      <c r="E18211" t="s">
        <v>30879</v>
      </c>
    </row>
    <row r="18212" spans="1:5" hidden="1" x14ac:dyDescent="0.2">
      <c r="A18212" s="94" t="s">
        <v>25442</v>
      </c>
      <c r="B18212" t="s">
        <v>25443</v>
      </c>
      <c r="C18212" t="s">
        <v>2424</v>
      </c>
      <c r="D18212">
        <v>0.56000000000000005</v>
      </c>
      <c r="E18212" t="s">
        <v>30879</v>
      </c>
    </row>
    <row r="18213" spans="1:5" hidden="1" x14ac:dyDescent="0.2">
      <c r="A18213" s="94" t="s">
        <v>40473</v>
      </c>
      <c r="B18213" t="s">
        <v>40474</v>
      </c>
      <c r="C18213" t="s">
        <v>1623</v>
      </c>
      <c r="D18213">
        <v>55.61</v>
      </c>
      <c r="E18213" t="s">
        <v>30879</v>
      </c>
    </row>
    <row r="18214" spans="1:5" hidden="1" x14ac:dyDescent="0.2">
      <c r="A18214" s="94" t="s">
        <v>25444</v>
      </c>
      <c r="B18214" t="s">
        <v>25445</v>
      </c>
      <c r="C18214" t="s">
        <v>2424</v>
      </c>
      <c r="D18214">
        <v>0.37</v>
      </c>
      <c r="E18214" t="s">
        <v>30879</v>
      </c>
    </row>
    <row r="18215" spans="1:5" hidden="1" x14ac:dyDescent="0.2">
      <c r="A18215" s="94" t="s">
        <v>25446</v>
      </c>
      <c r="B18215" t="s">
        <v>25447</v>
      </c>
      <c r="C18215" t="s">
        <v>2424</v>
      </c>
      <c r="D18215">
        <v>0.57999999999999996</v>
      </c>
      <c r="E18215" t="s">
        <v>30879</v>
      </c>
    </row>
    <row r="18216" spans="1:5" hidden="1" x14ac:dyDescent="0.2">
      <c r="A18216" s="94" t="s">
        <v>40495</v>
      </c>
      <c r="B18216" t="s">
        <v>40496</v>
      </c>
      <c r="C18216" t="s">
        <v>1623</v>
      </c>
      <c r="D18216">
        <v>58.33</v>
      </c>
      <c r="E18216" t="s">
        <v>30879</v>
      </c>
    </row>
    <row r="18217" spans="1:5" hidden="1" x14ac:dyDescent="0.2">
      <c r="A18217" s="94" t="s">
        <v>25448</v>
      </c>
      <c r="B18217" t="s">
        <v>25449</v>
      </c>
      <c r="C18217" t="s">
        <v>2424</v>
      </c>
      <c r="D18217">
        <v>0.39</v>
      </c>
      <c r="E18217" t="s">
        <v>30879</v>
      </c>
    </row>
    <row r="18218" spans="1:5" hidden="1" x14ac:dyDescent="0.2">
      <c r="A18218" s="94" t="s">
        <v>40513</v>
      </c>
      <c r="B18218" t="s">
        <v>40514</v>
      </c>
      <c r="C18218" t="s">
        <v>1623</v>
      </c>
      <c r="D18218">
        <v>78.67</v>
      </c>
      <c r="E18218" t="s">
        <v>30879</v>
      </c>
    </row>
    <row r="18219" spans="1:5" hidden="1" x14ac:dyDescent="0.2">
      <c r="A18219" s="94" t="s">
        <v>25450</v>
      </c>
      <c r="B18219" t="s">
        <v>25451</v>
      </c>
      <c r="C18219" t="s">
        <v>2424</v>
      </c>
      <c r="D18219">
        <v>1.07</v>
      </c>
      <c r="E18219" t="s">
        <v>30879</v>
      </c>
    </row>
    <row r="18220" spans="1:5" hidden="1" x14ac:dyDescent="0.2">
      <c r="A18220" s="94" t="s">
        <v>25452</v>
      </c>
      <c r="B18220" t="s">
        <v>25453</v>
      </c>
      <c r="C18220" t="s">
        <v>2424</v>
      </c>
      <c r="D18220">
        <v>1.55</v>
      </c>
      <c r="E18220" t="s">
        <v>30879</v>
      </c>
    </row>
    <row r="18221" spans="1:5" hidden="1" x14ac:dyDescent="0.2">
      <c r="A18221" s="94" t="s">
        <v>25454</v>
      </c>
      <c r="B18221" t="s">
        <v>25455</v>
      </c>
      <c r="C18221" t="s">
        <v>2424</v>
      </c>
      <c r="D18221">
        <v>1.3</v>
      </c>
      <c r="E18221" t="s">
        <v>30879</v>
      </c>
    </row>
    <row r="18222" spans="1:5" hidden="1" x14ac:dyDescent="0.2">
      <c r="A18222" s="94" t="s">
        <v>25456</v>
      </c>
      <c r="B18222" t="s">
        <v>25457</v>
      </c>
      <c r="C18222" t="s">
        <v>2424</v>
      </c>
      <c r="D18222">
        <v>1.87</v>
      </c>
      <c r="E18222" t="s">
        <v>30879</v>
      </c>
    </row>
    <row r="18223" spans="1:5" hidden="1" x14ac:dyDescent="0.2">
      <c r="A18223" s="94" t="s">
        <v>25458</v>
      </c>
      <c r="B18223" t="s">
        <v>25459</v>
      </c>
      <c r="C18223" t="s">
        <v>2424</v>
      </c>
      <c r="D18223">
        <v>3.56</v>
      </c>
      <c r="E18223" t="s">
        <v>30879</v>
      </c>
    </row>
    <row r="18224" spans="1:5" hidden="1" x14ac:dyDescent="0.2">
      <c r="A18224" s="94" t="s">
        <v>40541</v>
      </c>
      <c r="B18224" t="s">
        <v>40542</v>
      </c>
      <c r="C18224" t="s">
        <v>1623</v>
      </c>
      <c r="D18224">
        <v>53.58</v>
      </c>
      <c r="E18224" t="s">
        <v>30879</v>
      </c>
    </row>
    <row r="18225" spans="1:5" hidden="1" x14ac:dyDescent="0.2">
      <c r="A18225" s="94" t="s">
        <v>25460</v>
      </c>
      <c r="B18225" t="s">
        <v>25461</v>
      </c>
      <c r="C18225" t="s">
        <v>2424</v>
      </c>
      <c r="D18225">
        <v>0.88</v>
      </c>
      <c r="E18225" t="s">
        <v>30879</v>
      </c>
    </row>
    <row r="18226" spans="1:5" hidden="1" x14ac:dyDescent="0.2">
      <c r="A18226" s="94" t="s">
        <v>40515</v>
      </c>
      <c r="B18226" t="s">
        <v>40516</v>
      </c>
      <c r="C18226" t="s">
        <v>2424</v>
      </c>
      <c r="D18226">
        <v>0.83</v>
      </c>
      <c r="E18226" t="s">
        <v>30879</v>
      </c>
    </row>
    <row r="18227" spans="1:5" hidden="1" x14ac:dyDescent="0.2">
      <c r="A18227" s="94" t="s">
        <v>25462</v>
      </c>
      <c r="B18227" t="s">
        <v>25463</v>
      </c>
      <c r="C18227" t="s">
        <v>2424</v>
      </c>
      <c r="D18227">
        <v>1.57</v>
      </c>
      <c r="E18227" t="s">
        <v>30879</v>
      </c>
    </row>
    <row r="18228" spans="1:5" hidden="1" x14ac:dyDescent="0.2">
      <c r="A18228" s="94" t="s">
        <v>40575</v>
      </c>
      <c r="B18228" t="s">
        <v>40576</v>
      </c>
      <c r="C18228" t="s">
        <v>1623</v>
      </c>
      <c r="D18228">
        <v>44.08</v>
      </c>
      <c r="E18228" t="s">
        <v>30879</v>
      </c>
    </row>
    <row r="18229" spans="1:5" hidden="1" x14ac:dyDescent="0.2">
      <c r="A18229" s="94" t="s">
        <v>40609</v>
      </c>
      <c r="B18229" t="s">
        <v>40610</v>
      </c>
      <c r="C18229" t="s">
        <v>2424</v>
      </c>
      <c r="D18229">
        <v>0.41</v>
      </c>
      <c r="E18229" t="s">
        <v>30879</v>
      </c>
    </row>
    <row r="18230" spans="1:5" hidden="1" x14ac:dyDescent="0.2">
      <c r="A18230" s="94" t="s">
        <v>40611</v>
      </c>
      <c r="B18230" t="s">
        <v>40612</v>
      </c>
      <c r="C18230" t="s">
        <v>2424</v>
      </c>
      <c r="D18230">
        <v>0.56999999999999995</v>
      </c>
      <c r="E18230" t="s">
        <v>30879</v>
      </c>
    </row>
    <row r="18231" spans="1:5" hidden="1" x14ac:dyDescent="0.2">
      <c r="A18231" s="94" t="s">
        <v>25464</v>
      </c>
      <c r="B18231" t="s">
        <v>25465</v>
      </c>
      <c r="C18231" t="s">
        <v>2424</v>
      </c>
      <c r="D18231">
        <v>1.94</v>
      </c>
      <c r="E18231" t="s">
        <v>30879</v>
      </c>
    </row>
    <row r="18232" spans="1:5" hidden="1" x14ac:dyDescent="0.2">
      <c r="A18232" s="94" t="s">
        <v>25466</v>
      </c>
      <c r="B18232" t="s">
        <v>25467</v>
      </c>
      <c r="C18232" t="s">
        <v>2424</v>
      </c>
      <c r="D18232">
        <v>2.5099999999999998</v>
      </c>
      <c r="E18232" t="s">
        <v>30879</v>
      </c>
    </row>
    <row r="18233" spans="1:5" hidden="1" x14ac:dyDescent="0.2">
      <c r="A18233" s="94" t="s">
        <v>25468</v>
      </c>
      <c r="B18233" t="s">
        <v>25469</v>
      </c>
      <c r="C18233" t="s">
        <v>2424</v>
      </c>
      <c r="D18233">
        <v>1.75</v>
      </c>
      <c r="E18233" t="s">
        <v>30879</v>
      </c>
    </row>
    <row r="18234" spans="1:5" hidden="1" x14ac:dyDescent="0.2">
      <c r="A18234" s="94" t="s">
        <v>40493</v>
      </c>
      <c r="B18234" t="s">
        <v>40494</v>
      </c>
      <c r="C18234" t="s">
        <v>2424</v>
      </c>
      <c r="D18234">
        <v>1.4</v>
      </c>
      <c r="E18234" t="s">
        <v>30879</v>
      </c>
    </row>
    <row r="18235" spans="1:5" hidden="1" x14ac:dyDescent="0.2">
      <c r="A18235" s="94" t="s">
        <v>40511</v>
      </c>
      <c r="B18235" t="s">
        <v>40512</v>
      </c>
      <c r="C18235" t="s">
        <v>2424</v>
      </c>
      <c r="D18235">
        <v>1.21</v>
      </c>
      <c r="E18235" t="s">
        <v>30879</v>
      </c>
    </row>
    <row r="18236" spans="1:5" hidden="1" x14ac:dyDescent="0.2">
      <c r="A18236" s="94" t="s">
        <v>25470</v>
      </c>
      <c r="B18236" t="s">
        <v>25471</v>
      </c>
      <c r="C18236" t="s">
        <v>2424</v>
      </c>
      <c r="D18236">
        <v>1.94</v>
      </c>
      <c r="E18236" t="s">
        <v>30879</v>
      </c>
    </row>
    <row r="18237" spans="1:5" hidden="1" x14ac:dyDescent="0.2">
      <c r="A18237" s="94" t="s">
        <v>25472</v>
      </c>
      <c r="B18237" t="s">
        <v>25473</v>
      </c>
      <c r="C18237" t="s">
        <v>2424</v>
      </c>
      <c r="D18237">
        <v>1.75</v>
      </c>
      <c r="E18237" t="s">
        <v>30879</v>
      </c>
    </row>
    <row r="18238" spans="1:5" hidden="1" x14ac:dyDescent="0.2">
      <c r="A18238" s="94" t="s">
        <v>40543</v>
      </c>
      <c r="B18238" t="s">
        <v>40544</v>
      </c>
      <c r="C18238" t="s">
        <v>2424</v>
      </c>
      <c r="D18238">
        <v>1.94</v>
      </c>
      <c r="E18238" t="s">
        <v>30879</v>
      </c>
    </row>
    <row r="18239" spans="1:5" hidden="1" x14ac:dyDescent="0.2">
      <c r="A18239" s="94" t="s">
        <v>40491</v>
      </c>
      <c r="B18239" t="s">
        <v>40492</v>
      </c>
      <c r="C18239" t="s">
        <v>2424</v>
      </c>
      <c r="D18239">
        <v>0.8</v>
      </c>
      <c r="E18239" t="s">
        <v>30879</v>
      </c>
    </row>
    <row r="18240" spans="1:5" hidden="1" x14ac:dyDescent="0.2">
      <c r="A18240" s="94" t="s">
        <v>40509</v>
      </c>
      <c r="B18240" t="s">
        <v>40510</v>
      </c>
      <c r="C18240" t="s">
        <v>2424</v>
      </c>
      <c r="D18240">
        <v>0.61</v>
      </c>
      <c r="E18240" t="s">
        <v>30879</v>
      </c>
    </row>
    <row r="18241" spans="1:5" hidden="1" x14ac:dyDescent="0.2">
      <c r="A18241" s="94" t="s">
        <v>40463</v>
      </c>
      <c r="B18241" t="s">
        <v>40464</v>
      </c>
      <c r="C18241" t="s">
        <v>3275</v>
      </c>
      <c r="D18241">
        <v>289.73</v>
      </c>
      <c r="E18241" t="s">
        <v>30879</v>
      </c>
    </row>
    <row r="18242" spans="1:5" hidden="1" x14ac:dyDescent="0.2">
      <c r="A18242" s="94" t="s">
        <v>40465</v>
      </c>
      <c r="B18242" t="s">
        <v>40466</v>
      </c>
      <c r="C18242" t="s">
        <v>3275</v>
      </c>
      <c r="D18242">
        <v>302.75</v>
      </c>
      <c r="E18242" t="s">
        <v>30879</v>
      </c>
    </row>
    <row r="18243" spans="1:5" hidden="1" x14ac:dyDescent="0.2">
      <c r="A18243" s="94" t="s">
        <v>25474</v>
      </c>
      <c r="B18243" t="s">
        <v>25475</v>
      </c>
      <c r="C18243" t="s">
        <v>1880</v>
      </c>
      <c r="D18243">
        <v>256.02</v>
      </c>
      <c r="E18243" t="s">
        <v>30879</v>
      </c>
    </row>
    <row r="18244" spans="1:5" hidden="1" x14ac:dyDescent="0.2">
      <c r="A18244" s="94" t="s">
        <v>25476</v>
      </c>
      <c r="B18244" t="s">
        <v>25477</v>
      </c>
      <c r="C18244" t="s">
        <v>1880</v>
      </c>
      <c r="D18244">
        <v>269.58</v>
      </c>
      <c r="E18244" t="s">
        <v>30879</v>
      </c>
    </row>
    <row r="18245" spans="1:5" hidden="1" x14ac:dyDescent="0.2">
      <c r="A18245" s="94" t="s">
        <v>46848</v>
      </c>
      <c r="B18245" t="s">
        <v>46849</v>
      </c>
      <c r="C18245" t="s">
        <v>1597</v>
      </c>
      <c r="D18245">
        <v>104.46</v>
      </c>
      <c r="E18245" t="s">
        <v>30879</v>
      </c>
    </row>
    <row r="18246" spans="1:5" hidden="1" x14ac:dyDescent="0.2">
      <c r="A18246" s="94" t="s">
        <v>13629</v>
      </c>
      <c r="B18246" t="s">
        <v>13630</v>
      </c>
      <c r="C18246" t="s">
        <v>1597</v>
      </c>
      <c r="D18246">
        <v>71.55</v>
      </c>
      <c r="E18246" t="s">
        <v>30879</v>
      </c>
    </row>
    <row r="18247" spans="1:5" hidden="1" x14ac:dyDescent="0.2">
      <c r="A18247" s="94" t="s">
        <v>46904</v>
      </c>
      <c r="B18247" t="s">
        <v>46905</v>
      </c>
      <c r="C18247" t="s">
        <v>1597</v>
      </c>
      <c r="D18247">
        <v>92.77</v>
      </c>
      <c r="E18247" t="s">
        <v>30879</v>
      </c>
    </row>
    <row r="18248" spans="1:5" hidden="1" x14ac:dyDescent="0.2">
      <c r="A18248" s="94" t="s">
        <v>13631</v>
      </c>
      <c r="B18248" t="s">
        <v>13632</v>
      </c>
      <c r="C18248" t="s">
        <v>1597</v>
      </c>
      <c r="D18248">
        <v>90.11</v>
      </c>
      <c r="E18248" t="s">
        <v>30879</v>
      </c>
    </row>
    <row r="18249" spans="1:5" hidden="1" x14ac:dyDescent="0.2">
      <c r="A18249" s="94" t="s">
        <v>46787</v>
      </c>
      <c r="B18249" t="s">
        <v>46788</v>
      </c>
      <c r="C18249" t="s">
        <v>1597</v>
      </c>
      <c r="D18249">
        <v>210</v>
      </c>
      <c r="E18249" t="s">
        <v>30879</v>
      </c>
    </row>
    <row r="18250" spans="1:5" hidden="1" x14ac:dyDescent="0.2">
      <c r="A18250" s="94" t="s">
        <v>731</v>
      </c>
      <c r="B18250" t="s">
        <v>6245</v>
      </c>
      <c r="C18250" t="s">
        <v>1597</v>
      </c>
      <c r="D18250">
        <v>52.09</v>
      </c>
      <c r="E18250" t="s">
        <v>30879</v>
      </c>
    </row>
    <row r="18251" spans="1:5" hidden="1" x14ac:dyDescent="0.2">
      <c r="A18251" s="94" t="s">
        <v>46906</v>
      </c>
      <c r="B18251" t="s">
        <v>46907</v>
      </c>
      <c r="C18251" t="s">
        <v>1597</v>
      </c>
      <c r="D18251">
        <v>47.15</v>
      </c>
      <c r="E18251" t="s">
        <v>30879</v>
      </c>
    </row>
    <row r="18252" spans="1:5" hidden="1" x14ac:dyDescent="0.2">
      <c r="A18252" s="94" t="s">
        <v>4410</v>
      </c>
      <c r="B18252" t="s">
        <v>6246</v>
      </c>
      <c r="C18252" t="s">
        <v>1597</v>
      </c>
      <c r="D18252">
        <v>75.69</v>
      </c>
      <c r="E18252" t="s">
        <v>30879</v>
      </c>
    </row>
    <row r="18253" spans="1:5" hidden="1" x14ac:dyDescent="0.2">
      <c r="A18253" s="94" t="s">
        <v>732</v>
      </c>
      <c r="B18253" t="s">
        <v>6247</v>
      </c>
      <c r="C18253" t="s">
        <v>1597</v>
      </c>
      <c r="D18253">
        <v>61.27</v>
      </c>
      <c r="E18253" t="s">
        <v>30879</v>
      </c>
    </row>
    <row r="18254" spans="1:5" hidden="1" x14ac:dyDescent="0.2">
      <c r="A18254" s="94" t="s">
        <v>733</v>
      </c>
      <c r="B18254" t="s">
        <v>6248</v>
      </c>
      <c r="C18254" t="s">
        <v>1597</v>
      </c>
      <c r="D18254">
        <v>89.58</v>
      </c>
      <c r="E18254" t="s">
        <v>30879</v>
      </c>
    </row>
    <row r="18255" spans="1:5" hidden="1" x14ac:dyDescent="0.2">
      <c r="A18255" s="94" t="s">
        <v>25478</v>
      </c>
      <c r="B18255" t="s">
        <v>25479</v>
      </c>
      <c r="C18255" t="s">
        <v>1597</v>
      </c>
      <c r="D18255">
        <v>80.930000000000007</v>
      </c>
      <c r="E18255" t="s">
        <v>30879</v>
      </c>
    </row>
    <row r="18256" spans="1:5" hidden="1" x14ac:dyDescent="0.2">
      <c r="A18256" s="94" t="s">
        <v>734</v>
      </c>
      <c r="B18256" t="s">
        <v>6249</v>
      </c>
      <c r="C18256" t="s">
        <v>1597</v>
      </c>
      <c r="D18256">
        <v>43.17</v>
      </c>
      <c r="E18256" t="s">
        <v>30879</v>
      </c>
    </row>
    <row r="18257" spans="1:5" hidden="1" x14ac:dyDescent="0.2">
      <c r="A18257" s="94" t="s">
        <v>46910</v>
      </c>
      <c r="B18257" t="s">
        <v>46911</v>
      </c>
      <c r="C18257" t="s">
        <v>1597</v>
      </c>
      <c r="D18257">
        <v>62.47</v>
      </c>
      <c r="E18257" t="s">
        <v>30879</v>
      </c>
    </row>
    <row r="18258" spans="1:5" hidden="1" x14ac:dyDescent="0.2">
      <c r="A18258" s="94" t="s">
        <v>7034</v>
      </c>
      <c r="B18258" t="s">
        <v>7035</v>
      </c>
      <c r="C18258" t="s">
        <v>1597</v>
      </c>
      <c r="D18258">
        <v>52.44</v>
      </c>
      <c r="E18258" t="s">
        <v>30879</v>
      </c>
    </row>
    <row r="18259" spans="1:5" hidden="1" x14ac:dyDescent="0.2">
      <c r="A18259" s="94" t="s">
        <v>46908</v>
      </c>
      <c r="B18259" t="s">
        <v>46909</v>
      </c>
      <c r="C18259" t="s">
        <v>1597</v>
      </c>
      <c r="D18259">
        <v>76.95</v>
      </c>
      <c r="E18259" t="s">
        <v>30879</v>
      </c>
    </row>
    <row r="18260" spans="1:5" hidden="1" x14ac:dyDescent="0.2">
      <c r="A18260" s="94" t="s">
        <v>25480</v>
      </c>
      <c r="B18260" t="s">
        <v>25481</v>
      </c>
      <c r="C18260" t="s">
        <v>1597</v>
      </c>
      <c r="D18260">
        <v>80.930000000000007</v>
      </c>
      <c r="E18260" t="s">
        <v>30879</v>
      </c>
    </row>
    <row r="18261" spans="1:5" hidden="1" x14ac:dyDescent="0.2">
      <c r="A18261" s="94" t="s">
        <v>25482</v>
      </c>
      <c r="B18261" t="s">
        <v>25483</v>
      </c>
      <c r="C18261" t="s">
        <v>1597</v>
      </c>
      <c r="D18261">
        <v>88.85</v>
      </c>
      <c r="E18261" t="s">
        <v>30879</v>
      </c>
    </row>
    <row r="18262" spans="1:5" hidden="1" x14ac:dyDescent="0.2">
      <c r="A18262" s="94" t="s">
        <v>13633</v>
      </c>
      <c r="B18262" t="s">
        <v>46795</v>
      </c>
      <c r="C18262" t="s">
        <v>1597</v>
      </c>
      <c r="D18262">
        <v>45.94</v>
      </c>
      <c r="E18262" t="s">
        <v>30879</v>
      </c>
    </row>
    <row r="18263" spans="1:5" hidden="1" x14ac:dyDescent="0.2">
      <c r="A18263" s="94" t="s">
        <v>46793</v>
      </c>
      <c r="B18263" t="s">
        <v>46794</v>
      </c>
      <c r="C18263" t="s">
        <v>1597</v>
      </c>
      <c r="D18263">
        <v>52.16</v>
      </c>
      <c r="E18263" t="s">
        <v>30879</v>
      </c>
    </row>
    <row r="18264" spans="1:5" hidden="1" x14ac:dyDescent="0.2">
      <c r="A18264" s="94" t="s">
        <v>46844</v>
      </c>
      <c r="B18264" t="s">
        <v>46845</v>
      </c>
      <c r="C18264" t="s">
        <v>1597</v>
      </c>
      <c r="D18264">
        <v>46.65</v>
      </c>
      <c r="E18264" t="s">
        <v>30879</v>
      </c>
    </row>
    <row r="18265" spans="1:5" hidden="1" x14ac:dyDescent="0.2">
      <c r="A18265" s="94" t="s">
        <v>1996</v>
      </c>
      <c r="B18265" t="s">
        <v>6250</v>
      </c>
      <c r="C18265" t="s">
        <v>1597</v>
      </c>
      <c r="D18265">
        <v>94.26</v>
      </c>
      <c r="E18265" t="s">
        <v>30879</v>
      </c>
    </row>
    <row r="18266" spans="1:5" hidden="1" x14ac:dyDescent="0.2">
      <c r="A18266" s="94" t="s">
        <v>13634</v>
      </c>
      <c r="B18266" t="s">
        <v>13635</v>
      </c>
      <c r="C18266" t="s">
        <v>1597</v>
      </c>
      <c r="D18266">
        <v>116.24</v>
      </c>
      <c r="E18266" t="s">
        <v>30879</v>
      </c>
    </row>
    <row r="18267" spans="1:5" hidden="1" x14ac:dyDescent="0.2">
      <c r="A18267" s="94" t="s">
        <v>13636</v>
      </c>
      <c r="B18267" t="s">
        <v>13637</v>
      </c>
      <c r="C18267" t="s">
        <v>1597</v>
      </c>
      <c r="D18267">
        <v>122.07</v>
      </c>
      <c r="E18267" t="s">
        <v>30879</v>
      </c>
    </row>
    <row r="18268" spans="1:5" hidden="1" x14ac:dyDescent="0.2">
      <c r="A18268" s="94" t="s">
        <v>13638</v>
      </c>
      <c r="B18268" t="s">
        <v>13639</v>
      </c>
      <c r="C18268" t="s">
        <v>1597</v>
      </c>
      <c r="D18268">
        <v>148.51</v>
      </c>
      <c r="E18268" t="s">
        <v>30879</v>
      </c>
    </row>
    <row r="18269" spans="1:5" hidden="1" x14ac:dyDescent="0.2">
      <c r="A18269" s="94" t="s">
        <v>13640</v>
      </c>
      <c r="B18269" t="s">
        <v>13641</v>
      </c>
      <c r="C18269" t="s">
        <v>1597</v>
      </c>
      <c r="D18269">
        <v>48.84</v>
      </c>
      <c r="E18269" t="s">
        <v>30879</v>
      </c>
    </row>
    <row r="18270" spans="1:5" hidden="1" x14ac:dyDescent="0.2">
      <c r="A18270" s="94" t="s">
        <v>25484</v>
      </c>
      <c r="B18270" t="s">
        <v>25485</v>
      </c>
      <c r="C18270" t="s">
        <v>1597</v>
      </c>
      <c r="D18270">
        <v>37.950000000000003</v>
      </c>
      <c r="E18270" t="s">
        <v>30879</v>
      </c>
    </row>
    <row r="18271" spans="1:5" hidden="1" x14ac:dyDescent="0.2">
      <c r="A18271" s="94" t="s">
        <v>1997</v>
      </c>
      <c r="B18271" t="s">
        <v>6251</v>
      </c>
      <c r="C18271" t="s">
        <v>1597</v>
      </c>
      <c r="D18271">
        <v>102.75</v>
      </c>
      <c r="E18271" t="s">
        <v>30879</v>
      </c>
    </row>
    <row r="18272" spans="1:5" hidden="1" x14ac:dyDescent="0.2">
      <c r="A18272" s="94" t="s">
        <v>1998</v>
      </c>
      <c r="B18272" t="s">
        <v>6252</v>
      </c>
      <c r="C18272" t="s">
        <v>1597</v>
      </c>
      <c r="D18272">
        <v>142.18</v>
      </c>
      <c r="E18272" t="s">
        <v>30879</v>
      </c>
    </row>
    <row r="18273" spans="1:5" hidden="1" x14ac:dyDescent="0.2">
      <c r="A18273" s="94" t="s">
        <v>4411</v>
      </c>
      <c r="B18273" t="s">
        <v>6253</v>
      </c>
      <c r="C18273" t="s">
        <v>1597</v>
      </c>
      <c r="D18273">
        <v>126.12</v>
      </c>
      <c r="E18273" t="s">
        <v>30879</v>
      </c>
    </row>
    <row r="18274" spans="1:5" hidden="1" x14ac:dyDescent="0.2">
      <c r="A18274" s="94" t="s">
        <v>1237</v>
      </c>
      <c r="B18274" t="s">
        <v>6254</v>
      </c>
      <c r="C18274" t="s">
        <v>1597</v>
      </c>
      <c r="D18274">
        <v>126.12</v>
      </c>
      <c r="E18274" t="s">
        <v>30879</v>
      </c>
    </row>
    <row r="18275" spans="1:5" hidden="1" x14ac:dyDescent="0.2">
      <c r="A18275" s="94" t="s">
        <v>1319</v>
      </c>
      <c r="B18275" t="s">
        <v>6255</v>
      </c>
      <c r="C18275" t="s">
        <v>1597</v>
      </c>
      <c r="D18275">
        <v>170.62</v>
      </c>
      <c r="E18275" t="s">
        <v>30879</v>
      </c>
    </row>
    <row r="18276" spans="1:5" hidden="1" x14ac:dyDescent="0.2">
      <c r="A18276" s="94" t="s">
        <v>4412</v>
      </c>
      <c r="B18276" t="s">
        <v>6256</v>
      </c>
      <c r="C18276" t="s">
        <v>1597</v>
      </c>
      <c r="D18276">
        <v>170.62</v>
      </c>
      <c r="E18276" t="s">
        <v>30879</v>
      </c>
    </row>
    <row r="18277" spans="1:5" hidden="1" x14ac:dyDescent="0.2">
      <c r="A18277" s="94" t="s">
        <v>25486</v>
      </c>
      <c r="B18277" t="s">
        <v>25487</v>
      </c>
      <c r="C18277" t="s">
        <v>1597</v>
      </c>
      <c r="D18277">
        <v>160.36000000000001</v>
      </c>
      <c r="E18277" t="s">
        <v>30879</v>
      </c>
    </row>
    <row r="18278" spans="1:5" hidden="1" x14ac:dyDescent="0.2">
      <c r="A18278" s="94" t="s">
        <v>25488</v>
      </c>
      <c r="B18278" t="s">
        <v>25489</v>
      </c>
      <c r="C18278" t="s">
        <v>1597</v>
      </c>
      <c r="D18278">
        <v>194.88</v>
      </c>
      <c r="E18278" t="s">
        <v>30879</v>
      </c>
    </row>
    <row r="18279" spans="1:5" hidden="1" x14ac:dyDescent="0.2">
      <c r="A18279" s="94" t="s">
        <v>25490</v>
      </c>
      <c r="B18279" t="s">
        <v>25491</v>
      </c>
      <c r="C18279" t="s">
        <v>1597</v>
      </c>
      <c r="D18279">
        <v>144.94999999999999</v>
      </c>
      <c r="E18279" t="s">
        <v>30879</v>
      </c>
    </row>
    <row r="18280" spans="1:5" hidden="1" x14ac:dyDescent="0.2">
      <c r="A18280" s="94" t="s">
        <v>46785</v>
      </c>
      <c r="B18280" t="s">
        <v>46786</v>
      </c>
      <c r="C18280" t="s">
        <v>1597</v>
      </c>
      <c r="D18280">
        <v>196.1</v>
      </c>
      <c r="E18280" t="s">
        <v>30879</v>
      </c>
    </row>
    <row r="18281" spans="1:5" hidden="1" x14ac:dyDescent="0.2">
      <c r="A18281" s="94" t="s">
        <v>13642</v>
      </c>
      <c r="B18281" t="s">
        <v>13643</v>
      </c>
      <c r="C18281" t="s">
        <v>1597</v>
      </c>
      <c r="D18281">
        <v>100.5</v>
      </c>
      <c r="E18281" t="s">
        <v>30879</v>
      </c>
    </row>
    <row r="18282" spans="1:5" hidden="1" x14ac:dyDescent="0.2">
      <c r="A18282" s="94" t="s">
        <v>25492</v>
      </c>
      <c r="B18282" t="s">
        <v>25493</v>
      </c>
      <c r="C18282" t="s">
        <v>1597</v>
      </c>
      <c r="D18282">
        <v>110.81</v>
      </c>
      <c r="E18282" t="s">
        <v>30879</v>
      </c>
    </row>
    <row r="18283" spans="1:5" hidden="1" x14ac:dyDescent="0.2">
      <c r="A18283" s="94" t="s">
        <v>13644</v>
      </c>
      <c r="B18283" t="s">
        <v>13645</v>
      </c>
      <c r="C18283" t="s">
        <v>1597</v>
      </c>
      <c r="D18283">
        <v>137.62</v>
      </c>
      <c r="E18283" t="s">
        <v>30879</v>
      </c>
    </row>
    <row r="18284" spans="1:5" hidden="1" x14ac:dyDescent="0.2">
      <c r="A18284" s="94" t="s">
        <v>46783</v>
      </c>
      <c r="B18284" t="s">
        <v>46784</v>
      </c>
      <c r="C18284" t="s">
        <v>1597</v>
      </c>
      <c r="D18284">
        <v>138.47999999999999</v>
      </c>
      <c r="E18284" t="s">
        <v>30879</v>
      </c>
    </row>
    <row r="18285" spans="1:5" hidden="1" x14ac:dyDescent="0.2">
      <c r="A18285" s="94" t="s">
        <v>46846</v>
      </c>
      <c r="B18285" t="s">
        <v>46847</v>
      </c>
      <c r="C18285" t="s">
        <v>1597</v>
      </c>
      <c r="D18285">
        <v>104.15</v>
      </c>
      <c r="E18285" t="s">
        <v>30879</v>
      </c>
    </row>
    <row r="18286" spans="1:5" hidden="1" x14ac:dyDescent="0.2">
      <c r="A18286" s="94" t="s">
        <v>950</v>
      </c>
      <c r="B18286" t="s">
        <v>6257</v>
      </c>
      <c r="C18286" t="s">
        <v>1597</v>
      </c>
      <c r="D18286">
        <v>102.75</v>
      </c>
      <c r="E18286" t="s">
        <v>30879</v>
      </c>
    </row>
    <row r="18287" spans="1:5" hidden="1" x14ac:dyDescent="0.2">
      <c r="A18287" s="94" t="s">
        <v>949</v>
      </c>
      <c r="B18287" t="s">
        <v>6258</v>
      </c>
      <c r="C18287" t="s">
        <v>1597</v>
      </c>
      <c r="D18287">
        <v>142.18</v>
      </c>
      <c r="E18287" t="s">
        <v>30879</v>
      </c>
    </row>
    <row r="18288" spans="1:5" hidden="1" x14ac:dyDescent="0.2">
      <c r="A18288" s="94" t="s">
        <v>46916</v>
      </c>
      <c r="B18288" t="s">
        <v>46917</v>
      </c>
      <c r="C18288" t="s">
        <v>1597</v>
      </c>
      <c r="D18288">
        <v>67.61</v>
      </c>
      <c r="E18288" t="s">
        <v>30879</v>
      </c>
    </row>
    <row r="18289" spans="1:5" hidden="1" x14ac:dyDescent="0.2">
      <c r="A18289" s="94" t="s">
        <v>46918</v>
      </c>
      <c r="B18289" t="s">
        <v>46919</v>
      </c>
      <c r="C18289" t="s">
        <v>1597</v>
      </c>
      <c r="D18289">
        <v>82.13</v>
      </c>
      <c r="E18289" t="s">
        <v>30879</v>
      </c>
    </row>
    <row r="18290" spans="1:5" hidden="1" x14ac:dyDescent="0.2">
      <c r="A18290" s="94" t="s">
        <v>46912</v>
      </c>
      <c r="B18290" t="s">
        <v>46913</v>
      </c>
      <c r="C18290" t="s">
        <v>1597</v>
      </c>
      <c r="D18290">
        <v>70.28</v>
      </c>
      <c r="E18290" t="s">
        <v>30879</v>
      </c>
    </row>
    <row r="18291" spans="1:5" hidden="1" x14ac:dyDescent="0.2">
      <c r="A18291" s="94" t="s">
        <v>46914</v>
      </c>
      <c r="B18291" t="s">
        <v>46915</v>
      </c>
      <c r="C18291" t="s">
        <v>1597</v>
      </c>
      <c r="D18291">
        <v>84.79</v>
      </c>
      <c r="E18291" t="s">
        <v>30879</v>
      </c>
    </row>
    <row r="18292" spans="1:5" hidden="1" x14ac:dyDescent="0.2">
      <c r="A18292" s="94" t="s">
        <v>46920</v>
      </c>
      <c r="B18292" t="s">
        <v>46921</v>
      </c>
      <c r="C18292" t="s">
        <v>1597</v>
      </c>
      <c r="D18292">
        <v>70.28</v>
      </c>
      <c r="E18292" t="s">
        <v>30879</v>
      </c>
    </row>
    <row r="18293" spans="1:5" hidden="1" x14ac:dyDescent="0.2">
      <c r="A18293" s="94" t="s">
        <v>46922</v>
      </c>
      <c r="B18293" t="s">
        <v>46923</v>
      </c>
      <c r="C18293" t="s">
        <v>1597</v>
      </c>
      <c r="D18293">
        <v>67.61</v>
      </c>
      <c r="E18293" t="s">
        <v>30879</v>
      </c>
    </row>
    <row r="18294" spans="1:5" hidden="1" x14ac:dyDescent="0.2">
      <c r="A18294" s="94" t="s">
        <v>46924</v>
      </c>
      <c r="B18294" t="s">
        <v>46925</v>
      </c>
      <c r="C18294" t="s">
        <v>1597</v>
      </c>
      <c r="D18294">
        <v>82.13</v>
      </c>
      <c r="E18294" t="s">
        <v>30879</v>
      </c>
    </row>
    <row r="18295" spans="1:5" hidden="1" x14ac:dyDescent="0.2">
      <c r="A18295" s="94" t="s">
        <v>46926</v>
      </c>
      <c r="B18295" t="s">
        <v>46927</v>
      </c>
      <c r="C18295" t="s">
        <v>1597</v>
      </c>
      <c r="D18295">
        <v>90.11</v>
      </c>
      <c r="E18295" t="s">
        <v>30879</v>
      </c>
    </row>
    <row r="18296" spans="1:5" hidden="1" x14ac:dyDescent="0.2">
      <c r="A18296" s="94" t="s">
        <v>25494</v>
      </c>
      <c r="B18296" t="s">
        <v>25495</v>
      </c>
      <c r="C18296" t="s">
        <v>1597</v>
      </c>
      <c r="D18296">
        <v>71.37</v>
      </c>
      <c r="E18296" t="s">
        <v>30879</v>
      </c>
    </row>
    <row r="18297" spans="1:5" hidden="1" x14ac:dyDescent="0.2">
      <c r="A18297" s="94" t="s">
        <v>25496</v>
      </c>
      <c r="B18297" t="s">
        <v>25497</v>
      </c>
      <c r="C18297" t="s">
        <v>1597</v>
      </c>
      <c r="D18297">
        <v>84.2</v>
      </c>
      <c r="E18297" t="s">
        <v>30879</v>
      </c>
    </row>
    <row r="18298" spans="1:5" hidden="1" x14ac:dyDescent="0.2">
      <c r="A18298" s="94" t="s">
        <v>46928</v>
      </c>
      <c r="B18298" t="s">
        <v>46929</v>
      </c>
      <c r="C18298" t="s">
        <v>1597</v>
      </c>
      <c r="D18298">
        <v>101.77</v>
      </c>
      <c r="E18298" t="s">
        <v>30879</v>
      </c>
    </row>
    <row r="18299" spans="1:5" hidden="1" x14ac:dyDescent="0.2">
      <c r="A18299" s="94" t="s">
        <v>46934</v>
      </c>
      <c r="B18299" t="s">
        <v>46935</v>
      </c>
      <c r="C18299" t="s">
        <v>1597</v>
      </c>
      <c r="D18299">
        <v>57.94</v>
      </c>
      <c r="E18299" t="s">
        <v>30879</v>
      </c>
    </row>
    <row r="18300" spans="1:5" hidden="1" x14ac:dyDescent="0.2">
      <c r="A18300" s="94" t="s">
        <v>46930</v>
      </c>
      <c r="B18300" t="s">
        <v>46931</v>
      </c>
      <c r="C18300" t="s">
        <v>1597</v>
      </c>
      <c r="D18300">
        <v>70.58</v>
      </c>
      <c r="E18300" t="s">
        <v>30879</v>
      </c>
    </row>
    <row r="18301" spans="1:5" hidden="1" x14ac:dyDescent="0.2">
      <c r="A18301" s="94" t="s">
        <v>46932</v>
      </c>
      <c r="B18301" t="s">
        <v>46933</v>
      </c>
      <c r="C18301" t="s">
        <v>1597</v>
      </c>
      <c r="D18301">
        <v>86.17</v>
      </c>
      <c r="E18301" t="s">
        <v>30879</v>
      </c>
    </row>
    <row r="18302" spans="1:5" hidden="1" x14ac:dyDescent="0.2">
      <c r="A18302" s="94" t="s">
        <v>13646</v>
      </c>
      <c r="B18302" t="s">
        <v>13647</v>
      </c>
      <c r="C18302" t="s">
        <v>1597</v>
      </c>
      <c r="D18302">
        <v>56.1</v>
      </c>
      <c r="E18302" t="s">
        <v>30879</v>
      </c>
    </row>
    <row r="18303" spans="1:5" hidden="1" x14ac:dyDescent="0.2">
      <c r="A18303" s="94" t="s">
        <v>13648</v>
      </c>
      <c r="B18303" t="s">
        <v>13649</v>
      </c>
      <c r="C18303" t="s">
        <v>1597</v>
      </c>
      <c r="D18303">
        <v>71.400000000000006</v>
      </c>
      <c r="E18303" t="s">
        <v>30879</v>
      </c>
    </row>
    <row r="18304" spans="1:5" hidden="1" x14ac:dyDescent="0.2">
      <c r="A18304" s="94" t="s">
        <v>13650</v>
      </c>
      <c r="B18304" t="s">
        <v>13651</v>
      </c>
      <c r="C18304" t="s">
        <v>1597</v>
      </c>
      <c r="D18304">
        <v>94.59</v>
      </c>
      <c r="E18304" t="s">
        <v>30879</v>
      </c>
    </row>
    <row r="18305" spans="1:5" hidden="1" x14ac:dyDescent="0.2">
      <c r="A18305" s="94" t="s">
        <v>13652</v>
      </c>
      <c r="B18305" t="s">
        <v>13653</v>
      </c>
      <c r="C18305" t="s">
        <v>1597</v>
      </c>
      <c r="D18305">
        <v>118.1</v>
      </c>
      <c r="E18305" t="s">
        <v>30879</v>
      </c>
    </row>
    <row r="18306" spans="1:5" hidden="1" x14ac:dyDescent="0.2">
      <c r="A18306" s="94" t="s">
        <v>25498</v>
      </c>
      <c r="B18306" t="s">
        <v>25499</v>
      </c>
      <c r="C18306" t="s">
        <v>1597</v>
      </c>
      <c r="D18306">
        <v>61.31</v>
      </c>
      <c r="E18306" t="s">
        <v>30879</v>
      </c>
    </row>
    <row r="18307" spans="1:5" hidden="1" x14ac:dyDescent="0.2">
      <c r="A18307" s="94" t="s">
        <v>46854</v>
      </c>
      <c r="B18307" t="s">
        <v>46855</v>
      </c>
      <c r="C18307" t="s">
        <v>1597</v>
      </c>
      <c r="D18307">
        <v>47.47</v>
      </c>
      <c r="E18307" t="s">
        <v>30879</v>
      </c>
    </row>
    <row r="18308" spans="1:5" hidden="1" x14ac:dyDescent="0.2">
      <c r="A18308" s="94" t="s">
        <v>13654</v>
      </c>
      <c r="B18308" t="s">
        <v>13655</v>
      </c>
      <c r="C18308" t="s">
        <v>1597</v>
      </c>
      <c r="D18308">
        <v>102.23</v>
      </c>
      <c r="E18308" t="s">
        <v>30879</v>
      </c>
    </row>
    <row r="18309" spans="1:5" hidden="1" x14ac:dyDescent="0.2">
      <c r="A18309" s="94" t="s">
        <v>46936</v>
      </c>
      <c r="B18309" t="s">
        <v>46937</v>
      </c>
      <c r="C18309" t="s">
        <v>1597</v>
      </c>
      <c r="D18309">
        <v>120.43</v>
      </c>
      <c r="E18309" t="s">
        <v>30879</v>
      </c>
    </row>
    <row r="18310" spans="1:5" hidden="1" x14ac:dyDescent="0.2">
      <c r="A18310" s="94" t="s">
        <v>98</v>
      </c>
      <c r="B18310" t="s">
        <v>6259</v>
      </c>
      <c r="C18310" t="s">
        <v>1597</v>
      </c>
      <c r="D18310">
        <v>73.430000000000007</v>
      </c>
      <c r="E18310" t="s">
        <v>30879</v>
      </c>
    </row>
    <row r="18311" spans="1:5" hidden="1" x14ac:dyDescent="0.2">
      <c r="A18311" s="94" t="s">
        <v>46938</v>
      </c>
      <c r="B18311" t="s">
        <v>46939</v>
      </c>
      <c r="C18311" t="s">
        <v>1597</v>
      </c>
      <c r="D18311">
        <v>66.48</v>
      </c>
      <c r="E18311" t="s">
        <v>30879</v>
      </c>
    </row>
    <row r="18312" spans="1:5" hidden="1" x14ac:dyDescent="0.2">
      <c r="A18312" s="94" t="s">
        <v>4413</v>
      </c>
      <c r="B18312" t="s">
        <v>6260</v>
      </c>
      <c r="C18312" t="s">
        <v>1597</v>
      </c>
      <c r="D18312">
        <v>92.57</v>
      </c>
      <c r="E18312" t="s">
        <v>30879</v>
      </c>
    </row>
    <row r="18313" spans="1:5" hidden="1" x14ac:dyDescent="0.2">
      <c r="A18313" s="94" t="s">
        <v>115</v>
      </c>
      <c r="B18313" t="s">
        <v>6261</v>
      </c>
      <c r="C18313" t="s">
        <v>1597</v>
      </c>
      <c r="D18313">
        <v>85.65</v>
      </c>
      <c r="E18313" t="s">
        <v>30879</v>
      </c>
    </row>
    <row r="18314" spans="1:5" hidden="1" x14ac:dyDescent="0.2">
      <c r="A18314" s="94" t="s">
        <v>4414</v>
      </c>
      <c r="B18314" t="s">
        <v>6262</v>
      </c>
      <c r="C18314" t="s">
        <v>1597</v>
      </c>
      <c r="D18314">
        <v>110.4</v>
      </c>
      <c r="E18314" t="s">
        <v>30879</v>
      </c>
    </row>
    <row r="18315" spans="1:5" hidden="1" x14ac:dyDescent="0.2">
      <c r="A18315" s="94" t="s">
        <v>7036</v>
      </c>
      <c r="B18315" t="s">
        <v>7037</v>
      </c>
      <c r="C18315" t="s">
        <v>1597</v>
      </c>
      <c r="D18315">
        <v>61.14</v>
      </c>
      <c r="E18315" t="s">
        <v>30879</v>
      </c>
    </row>
    <row r="18316" spans="1:5" hidden="1" x14ac:dyDescent="0.2">
      <c r="A18316" s="94" t="s">
        <v>46942</v>
      </c>
      <c r="B18316" t="s">
        <v>46943</v>
      </c>
      <c r="C18316" t="s">
        <v>1597</v>
      </c>
      <c r="D18316">
        <v>77.010000000000005</v>
      </c>
      <c r="E18316" t="s">
        <v>30879</v>
      </c>
    </row>
    <row r="18317" spans="1:5" hidden="1" x14ac:dyDescent="0.2">
      <c r="A18317" s="94" t="s">
        <v>116</v>
      </c>
      <c r="B18317" t="s">
        <v>6263</v>
      </c>
      <c r="C18317" t="s">
        <v>1597</v>
      </c>
      <c r="D18317">
        <v>73.930000000000007</v>
      </c>
      <c r="E18317" t="s">
        <v>30879</v>
      </c>
    </row>
    <row r="18318" spans="1:5" hidden="1" x14ac:dyDescent="0.2">
      <c r="A18318" s="94" t="s">
        <v>46940</v>
      </c>
      <c r="B18318" t="s">
        <v>46941</v>
      </c>
      <c r="C18318" t="s">
        <v>1597</v>
      </c>
      <c r="D18318">
        <v>90.38</v>
      </c>
      <c r="E18318" t="s">
        <v>30879</v>
      </c>
    </row>
    <row r="18319" spans="1:5" hidden="1" x14ac:dyDescent="0.2">
      <c r="A18319" s="94" t="s">
        <v>25500</v>
      </c>
      <c r="B18319" t="s">
        <v>46864</v>
      </c>
      <c r="C18319" t="s">
        <v>1597</v>
      </c>
      <c r="D18319">
        <v>85.39</v>
      </c>
      <c r="E18319" t="s">
        <v>30879</v>
      </c>
    </row>
    <row r="18320" spans="1:5" hidden="1" x14ac:dyDescent="0.2">
      <c r="A18320" s="94" t="s">
        <v>46862</v>
      </c>
      <c r="B18320" t="s">
        <v>46863</v>
      </c>
      <c r="C18320" t="s">
        <v>1597</v>
      </c>
      <c r="D18320">
        <v>92.85</v>
      </c>
      <c r="E18320" t="s">
        <v>30879</v>
      </c>
    </row>
    <row r="18321" spans="1:5" hidden="1" x14ac:dyDescent="0.2">
      <c r="A18321" s="94" t="s">
        <v>46789</v>
      </c>
      <c r="B18321" t="s">
        <v>46790</v>
      </c>
      <c r="C18321" t="s">
        <v>1597</v>
      </c>
      <c r="D18321">
        <v>103.72</v>
      </c>
      <c r="E18321" t="s">
        <v>30879</v>
      </c>
    </row>
    <row r="18322" spans="1:5" hidden="1" x14ac:dyDescent="0.2">
      <c r="A18322" s="94" t="s">
        <v>46858</v>
      </c>
      <c r="B18322" t="s">
        <v>46859</v>
      </c>
      <c r="C18322" t="s">
        <v>1597</v>
      </c>
      <c r="D18322">
        <v>88.55</v>
      </c>
      <c r="E18322" t="s">
        <v>30879</v>
      </c>
    </row>
    <row r="18323" spans="1:5" hidden="1" x14ac:dyDescent="0.2">
      <c r="A18323" s="94" t="s">
        <v>25501</v>
      </c>
      <c r="B18323" t="s">
        <v>25502</v>
      </c>
      <c r="C18323" t="s">
        <v>1597</v>
      </c>
      <c r="D18323">
        <v>103.12</v>
      </c>
      <c r="E18323" t="s">
        <v>30879</v>
      </c>
    </row>
    <row r="18324" spans="1:5" hidden="1" x14ac:dyDescent="0.2">
      <c r="A18324" s="94" t="s">
        <v>25503</v>
      </c>
      <c r="B18324" t="s">
        <v>25504</v>
      </c>
      <c r="C18324" t="s">
        <v>1597</v>
      </c>
      <c r="D18324">
        <v>121.74</v>
      </c>
      <c r="E18324" t="s">
        <v>30879</v>
      </c>
    </row>
    <row r="18325" spans="1:5" hidden="1" x14ac:dyDescent="0.2">
      <c r="A18325" s="94" t="s">
        <v>46856</v>
      </c>
      <c r="B18325" t="s">
        <v>46857</v>
      </c>
      <c r="C18325" t="s">
        <v>1597</v>
      </c>
      <c r="D18325">
        <v>83.42</v>
      </c>
      <c r="E18325" t="s">
        <v>30879</v>
      </c>
    </row>
    <row r="18326" spans="1:5" hidden="1" x14ac:dyDescent="0.2">
      <c r="A18326" s="94" t="s">
        <v>25505</v>
      </c>
      <c r="B18326" t="s">
        <v>25506</v>
      </c>
      <c r="C18326" t="s">
        <v>1597</v>
      </c>
      <c r="D18326">
        <v>89.16</v>
      </c>
      <c r="E18326" t="s">
        <v>30879</v>
      </c>
    </row>
    <row r="18327" spans="1:5" hidden="1" x14ac:dyDescent="0.2">
      <c r="A18327" s="94" t="s">
        <v>46860</v>
      </c>
      <c r="B18327" t="s">
        <v>46861</v>
      </c>
      <c r="C18327" t="s">
        <v>1597</v>
      </c>
      <c r="D18327">
        <v>111.96</v>
      </c>
      <c r="E18327" t="s">
        <v>30879</v>
      </c>
    </row>
    <row r="18328" spans="1:5" hidden="1" x14ac:dyDescent="0.2">
      <c r="A18328" s="94" t="s">
        <v>25507</v>
      </c>
      <c r="B18328" t="s">
        <v>25508</v>
      </c>
      <c r="C18328" t="s">
        <v>1597</v>
      </c>
      <c r="D18328">
        <v>108.93</v>
      </c>
      <c r="E18328" t="s">
        <v>30879</v>
      </c>
    </row>
    <row r="18329" spans="1:5" hidden="1" x14ac:dyDescent="0.2">
      <c r="A18329" s="94" t="s">
        <v>25509</v>
      </c>
      <c r="B18329" t="s">
        <v>25510</v>
      </c>
      <c r="C18329" t="s">
        <v>1597</v>
      </c>
      <c r="D18329">
        <v>136.94999999999999</v>
      </c>
      <c r="E18329" t="s">
        <v>30879</v>
      </c>
    </row>
    <row r="18330" spans="1:5" hidden="1" x14ac:dyDescent="0.2">
      <c r="A18330" s="94" t="s">
        <v>13656</v>
      </c>
      <c r="B18330" t="s">
        <v>13657</v>
      </c>
      <c r="C18330" t="s">
        <v>1597</v>
      </c>
      <c r="D18330">
        <v>69.489999999999995</v>
      </c>
      <c r="E18330" t="s">
        <v>30879</v>
      </c>
    </row>
    <row r="18331" spans="1:5" hidden="1" x14ac:dyDescent="0.2">
      <c r="A18331" s="94" t="s">
        <v>25511</v>
      </c>
      <c r="B18331" t="s">
        <v>25512</v>
      </c>
      <c r="C18331" t="s">
        <v>1597</v>
      </c>
      <c r="D18331">
        <v>53.79</v>
      </c>
      <c r="E18331" t="s">
        <v>30879</v>
      </c>
    </row>
    <row r="18332" spans="1:5" hidden="1" x14ac:dyDescent="0.2">
      <c r="A18332" s="94" t="s">
        <v>25513</v>
      </c>
      <c r="B18332" t="s">
        <v>25514</v>
      </c>
      <c r="C18332" t="s">
        <v>1597</v>
      </c>
      <c r="D18332">
        <v>103.57</v>
      </c>
      <c r="E18332" t="s">
        <v>30879</v>
      </c>
    </row>
    <row r="18333" spans="1:5" hidden="1" x14ac:dyDescent="0.2">
      <c r="A18333" s="94" t="s">
        <v>46867</v>
      </c>
      <c r="B18333" t="s">
        <v>46868</v>
      </c>
      <c r="C18333" t="s">
        <v>1597</v>
      </c>
      <c r="D18333">
        <v>100.8</v>
      </c>
      <c r="E18333" t="s">
        <v>30879</v>
      </c>
    </row>
    <row r="18334" spans="1:5" hidden="1" x14ac:dyDescent="0.2">
      <c r="A18334" s="94" t="s">
        <v>46875</v>
      </c>
      <c r="B18334" t="s">
        <v>46876</v>
      </c>
      <c r="C18334" t="s">
        <v>1597</v>
      </c>
      <c r="D18334">
        <v>154.13999999999999</v>
      </c>
      <c r="E18334" t="s">
        <v>30879</v>
      </c>
    </row>
    <row r="18335" spans="1:5" hidden="1" x14ac:dyDescent="0.2">
      <c r="A18335" s="94" t="s">
        <v>25515</v>
      </c>
      <c r="B18335" t="s">
        <v>25516</v>
      </c>
      <c r="C18335" t="s">
        <v>1597</v>
      </c>
      <c r="D18335">
        <v>90.49</v>
      </c>
      <c r="E18335" t="s">
        <v>30879</v>
      </c>
    </row>
    <row r="18336" spans="1:5" hidden="1" x14ac:dyDescent="0.2">
      <c r="A18336" s="94" t="s">
        <v>25517</v>
      </c>
      <c r="B18336" t="s">
        <v>25518</v>
      </c>
      <c r="C18336" t="s">
        <v>1597</v>
      </c>
      <c r="D18336">
        <v>108.16</v>
      </c>
      <c r="E18336" t="s">
        <v>30879</v>
      </c>
    </row>
    <row r="18337" spans="1:5" hidden="1" x14ac:dyDescent="0.2">
      <c r="A18337" s="94" t="s">
        <v>7038</v>
      </c>
      <c r="B18337" t="s">
        <v>7039</v>
      </c>
      <c r="C18337" t="s">
        <v>1597</v>
      </c>
      <c r="D18337">
        <v>103.94</v>
      </c>
      <c r="E18337" t="s">
        <v>30879</v>
      </c>
    </row>
    <row r="18338" spans="1:5" hidden="1" x14ac:dyDescent="0.2">
      <c r="A18338" s="94" t="s">
        <v>46944</v>
      </c>
      <c r="B18338" t="s">
        <v>46945</v>
      </c>
      <c r="C18338" t="s">
        <v>1597</v>
      </c>
      <c r="D18338">
        <v>94.07</v>
      </c>
      <c r="E18338" t="s">
        <v>30879</v>
      </c>
    </row>
    <row r="18339" spans="1:5" hidden="1" x14ac:dyDescent="0.2">
      <c r="A18339" s="94" t="s">
        <v>13658</v>
      </c>
      <c r="B18339" t="s">
        <v>13659</v>
      </c>
      <c r="C18339" t="s">
        <v>1597</v>
      </c>
      <c r="D18339">
        <v>128.94999999999999</v>
      </c>
      <c r="E18339" t="s">
        <v>30879</v>
      </c>
    </row>
    <row r="18340" spans="1:5" hidden="1" x14ac:dyDescent="0.2">
      <c r="A18340" s="94" t="s">
        <v>13660</v>
      </c>
      <c r="B18340" t="s">
        <v>13661</v>
      </c>
      <c r="C18340" t="s">
        <v>1597</v>
      </c>
      <c r="D18340">
        <v>64.73</v>
      </c>
      <c r="E18340" t="s">
        <v>30879</v>
      </c>
    </row>
    <row r="18341" spans="1:5" hidden="1" x14ac:dyDescent="0.2">
      <c r="A18341" s="94" t="s">
        <v>46950</v>
      </c>
      <c r="B18341" t="s">
        <v>46951</v>
      </c>
      <c r="C18341" t="s">
        <v>1597</v>
      </c>
      <c r="D18341">
        <v>88.71</v>
      </c>
      <c r="E18341" t="s">
        <v>30879</v>
      </c>
    </row>
    <row r="18342" spans="1:5" hidden="1" x14ac:dyDescent="0.2">
      <c r="A18342" s="94" t="s">
        <v>46946</v>
      </c>
      <c r="B18342" t="s">
        <v>46947</v>
      </c>
      <c r="C18342" t="s">
        <v>1597</v>
      </c>
      <c r="D18342">
        <v>88.63</v>
      </c>
      <c r="E18342" t="s">
        <v>30879</v>
      </c>
    </row>
    <row r="18343" spans="1:5" hidden="1" x14ac:dyDescent="0.2">
      <c r="A18343" s="94" t="s">
        <v>46948</v>
      </c>
      <c r="B18343" t="s">
        <v>46949</v>
      </c>
      <c r="C18343" t="s">
        <v>1597</v>
      </c>
      <c r="D18343">
        <v>109.22</v>
      </c>
      <c r="E18343" t="s">
        <v>30879</v>
      </c>
    </row>
    <row r="18344" spans="1:5" hidden="1" x14ac:dyDescent="0.2">
      <c r="A18344" s="94" t="s">
        <v>340</v>
      </c>
      <c r="B18344" t="s">
        <v>46879</v>
      </c>
      <c r="C18344" t="s">
        <v>1597</v>
      </c>
      <c r="D18344">
        <v>114.01</v>
      </c>
      <c r="E18344" t="s">
        <v>30879</v>
      </c>
    </row>
    <row r="18345" spans="1:5" hidden="1" x14ac:dyDescent="0.2">
      <c r="A18345" s="94" t="s">
        <v>175</v>
      </c>
      <c r="B18345" t="s">
        <v>25519</v>
      </c>
      <c r="C18345" t="s">
        <v>1597</v>
      </c>
      <c r="D18345">
        <v>132.85</v>
      </c>
      <c r="E18345" t="s">
        <v>30879</v>
      </c>
    </row>
    <row r="18346" spans="1:5" hidden="1" x14ac:dyDescent="0.2">
      <c r="A18346" s="94" t="s">
        <v>1662</v>
      </c>
      <c r="B18346" t="s">
        <v>6264</v>
      </c>
      <c r="C18346" t="s">
        <v>1597</v>
      </c>
      <c r="D18346">
        <v>97.42</v>
      </c>
      <c r="E18346" t="s">
        <v>30879</v>
      </c>
    </row>
    <row r="18347" spans="1:5" hidden="1" x14ac:dyDescent="0.2">
      <c r="A18347" s="94" t="s">
        <v>1663</v>
      </c>
      <c r="B18347" t="s">
        <v>6265</v>
      </c>
      <c r="C18347" t="s">
        <v>1597</v>
      </c>
      <c r="D18347">
        <v>113.3</v>
      </c>
      <c r="E18347" t="s">
        <v>30879</v>
      </c>
    </row>
    <row r="18348" spans="1:5" hidden="1" x14ac:dyDescent="0.2">
      <c r="A18348" s="94" t="s">
        <v>46877</v>
      </c>
      <c r="B18348" t="s">
        <v>46878</v>
      </c>
      <c r="C18348" t="s">
        <v>1597</v>
      </c>
      <c r="D18348">
        <v>71.92</v>
      </c>
      <c r="E18348" t="s">
        <v>30879</v>
      </c>
    </row>
    <row r="18349" spans="1:5" hidden="1" x14ac:dyDescent="0.2">
      <c r="A18349" s="94" t="s">
        <v>13662</v>
      </c>
      <c r="B18349" t="s">
        <v>13663</v>
      </c>
      <c r="C18349" t="s">
        <v>1597</v>
      </c>
      <c r="D18349">
        <v>102.14</v>
      </c>
      <c r="E18349" t="s">
        <v>30879</v>
      </c>
    </row>
    <row r="18350" spans="1:5" hidden="1" x14ac:dyDescent="0.2">
      <c r="A18350" s="94" t="s">
        <v>1664</v>
      </c>
      <c r="B18350" t="s">
        <v>6266</v>
      </c>
      <c r="C18350" t="s">
        <v>1597</v>
      </c>
      <c r="D18350">
        <v>115.99</v>
      </c>
      <c r="E18350" t="s">
        <v>30879</v>
      </c>
    </row>
    <row r="18351" spans="1:5" hidden="1" x14ac:dyDescent="0.2">
      <c r="A18351" s="94" t="s">
        <v>46952</v>
      </c>
      <c r="B18351" t="s">
        <v>46953</v>
      </c>
      <c r="C18351" t="s">
        <v>1597</v>
      </c>
      <c r="D18351">
        <v>104.97</v>
      </c>
      <c r="E18351" t="s">
        <v>30879</v>
      </c>
    </row>
    <row r="18352" spans="1:5" hidden="1" x14ac:dyDescent="0.2">
      <c r="A18352" s="94" t="s">
        <v>1665</v>
      </c>
      <c r="B18352" t="s">
        <v>6267</v>
      </c>
      <c r="C18352" t="s">
        <v>1597</v>
      </c>
      <c r="D18352">
        <v>139.58000000000001</v>
      </c>
      <c r="E18352" t="s">
        <v>30879</v>
      </c>
    </row>
    <row r="18353" spans="1:5" hidden="1" x14ac:dyDescent="0.2">
      <c r="A18353" s="94" t="s">
        <v>46954</v>
      </c>
      <c r="B18353" t="s">
        <v>46955</v>
      </c>
      <c r="C18353" t="s">
        <v>1597</v>
      </c>
      <c r="D18353">
        <v>79.849999999999994</v>
      </c>
      <c r="E18353" t="s">
        <v>30879</v>
      </c>
    </row>
    <row r="18354" spans="1:5" hidden="1" x14ac:dyDescent="0.2">
      <c r="A18354" s="94" t="s">
        <v>25520</v>
      </c>
      <c r="B18354" t="s">
        <v>25521</v>
      </c>
      <c r="C18354" t="s">
        <v>1597</v>
      </c>
      <c r="D18354">
        <v>98.81</v>
      </c>
      <c r="E18354" t="s">
        <v>30879</v>
      </c>
    </row>
    <row r="18355" spans="1:5" hidden="1" x14ac:dyDescent="0.2">
      <c r="A18355" s="94" t="s">
        <v>1666</v>
      </c>
      <c r="B18355" t="s">
        <v>6268</v>
      </c>
      <c r="C18355" t="s">
        <v>1597</v>
      </c>
      <c r="D18355">
        <v>116.06</v>
      </c>
      <c r="E18355" t="s">
        <v>30879</v>
      </c>
    </row>
    <row r="18356" spans="1:5" hidden="1" x14ac:dyDescent="0.2">
      <c r="A18356" s="94" t="s">
        <v>46880</v>
      </c>
      <c r="B18356" t="s">
        <v>46881</v>
      </c>
      <c r="C18356" t="s">
        <v>1597</v>
      </c>
      <c r="D18356">
        <v>134.56</v>
      </c>
      <c r="E18356" t="s">
        <v>30879</v>
      </c>
    </row>
    <row r="18357" spans="1:5" hidden="1" x14ac:dyDescent="0.2">
      <c r="A18357" s="94" t="s">
        <v>1667</v>
      </c>
      <c r="B18357" t="s">
        <v>13664</v>
      </c>
      <c r="C18357" t="s">
        <v>1597</v>
      </c>
      <c r="D18357">
        <v>133.93</v>
      </c>
      <c r="E18357" t="s">
        <v>30879</v>
      </c>
    </row>
    <row r="18358" spans="1:5" hidden="1" x14ac:dyDescent="0.2">
      <c r="A18358" s="94" t="s">
        <v>13665</v>
      </c>
      <c r="B18358" t="s">
        <v>13666</v>
      </c>
      <c r="C18358" t="s">
        <v>1597</v>
      </c>
      <c r="D18358">
        <v>157.87</v>
      </c>
      <c r="E18358" t="s">
        <v>30879</v>
      </c>
    </row>
    <row r="18359" spans="1:5" hidden="1" x14ac:dyDescent="0.2">
      <c r="A18359" s="94" t="s">
        <v>13667</v>
      </c>
      <c r="B18359" t="s">
        <v>13668</v>
      </c>
      <c r="C18359" t="s">
        <v>1597</v>
      </c>
      <c r="D18359">
        <v>121.08</v>
      </c>
      <c r="E18359" t="s">
        <v>30879</v>
      </c>
    </row>
    <row r="18360" spans="1:5" hidden="1" x14ac:dyDescent="0.2">
      <c r="A18360" s="94" t="s">
        <v>46956</v>
      </c>
      <c r="B18360" t="s">
        <v>46957</v>
      </c>
      <c r="C18360" t="s">
        <v>1597</v>
      </c>
      <c r="D18360">
        <v>136.88999999999999</v>
      </c>
      <c r="E18360" t="s">
        <v>30879</v>
      </c>
    </row>
    <row r="18361" spans="1:5" hidden="1" x14ac:dyDescent="0.2">
      <c r="A18361" s="94" t="s">
        <v>25522</v>
      </c>
      <c r="B18361" t="s">
        <v>25523</v>
      </c>
      <c r="C18361" t="s">
        <v>1597</v>
      </c>
      <c r="D18361">
        <v>138.96</v>
      </c>
      <c r="E18361" t="s">
        <v>30879</v>
      </c>
    </row>
    <row r="18362" spans="1:5" hidden="1" x14ac:dyDescent="0.2">
      <c r="A18362" s="94" t="s">
        <v>46882</v>
      </c>
      <c r="B18362" t="s">
        <v>46883</v>
      </c>
      <c r="C18362" t="s">
        <v>1597</v>
      </c>
      <c r="D18362">
        <v>187.77</v>
      </c>
      <c r="E18362" t="s">
        <v>30879</v>
      </c>
    </row>
    <row r="18363" spans="1:5" hidden="1" x14ac:dyDescent="0.2">
      <c r="A18363" s="94" t="s">
        <v>46884</v>
      </c>
      <c r="B18363" t="s">
        <v>46885</v>
      </c>
      <c r="C18363" t="s">
        <v>1597</v>
      </c>
      <c r="D18363">
        <v>159.78</v>
      </c>
      <c r="E18363" t="s">
        <v>30879</v>
      </c>
    </row>
    <row r="18364" spans="1:5" hidden="1" x14ac:dyDescent="0.2">
      <c r="A18364" s="94" t="s">
        <v>5435</v>
      </c>
      <c r="B18364" t="s">
        <v>6269</v>
      </c>
      <c r="C18364" t="s">
        <v>1597</v>
      </c>
      <c r="D18364">
        <v>46.85</v>
      </c>
      <c r="E18364" t="s">
        <v>30879</v>
      </c>
    </row>
    <row r="18365" spans="1:5" hidden="1" x14ac:dyDescent="0.2">
      <c r="A18365" s="94" t="s">
        <v>4415</v>
      </c>
      <c r="B18365" t="s">
        <v>6270</v>
      </c>
      <c r="C18365" t="s">
        <v>1597</v>
      </c>
      <c r="D18365">
        <v>52.6</v>
      </c>
      <c r="E18365" t="s">
        <v>30879</v>
      </c>
    </row>
    <row r="18366" spans="1:5" hidden="1" x14ac:dyDescent="0.2">
      <c r="A18366" s="94" t="s">
        <v>2091</v>
      </c>
      <c r="B18366" t="s">
        <v>6271</v>
      </c>
      <c r="C18366" t="s">
        <v>1597</v>
      </c>
      <c r="D18366">
        <v>38.33</v>
      </c>
      <c r="E18366" t="s">
        <v>30879</v>
      </c>
    </row>
    <row r="18367" spans="1:5" hidden="1" x14ac:dyDescent="0.2">
      <c r="A18367" s="94" t="s">
        <v>25524</v>
      </c>
      <c r="B18367" t="s">
        <v>25525</v>
      </c>
      <c r="C18367" t="s">
        <v>1597</v>
      </c>
      <c r="D18367">
        <v>51.99</v>
      </c>
      <c r="E18367" t="s">
        <v>30879</v>
      </c>
    </row>
    <row r="18368" spans="1:5" hidden="1" x14ac:dyDescent="0.2">
      <c r="A18368" s="94" t="s">
        <v>2092</v>
      </c>
      <c r="B18368" t="s">
        <v>6272</v>
      </c>
      <c r="C18368" t="s">
        <v>1597</v>
      </c>
      <c r="D18368">
        <v>44.14</v>
      </c>
      <c r="E18368" t="s">
        <v>30879</v>
      </c>
    </row>
    <row r="18369" spans="1:5" hidden="1" x14ac:dyDescent="0.2">
      <c r="A18369" s="94" t="s">
        <v>4416</v>
      </c>
      <c r="B18369" t="s">
        <v>6273</v>
      </c>
      <c r="C18369" t="s">
        <v>1597</v>
      </c>
      <c r="D18369">
        <v>58.92</v>
      </c>
      <c r="E18369" t="s">
        <v>30879</v>
      </c>
    </row>
    <row r="18370" spans="1:5" hidden="1" x14ac:dyDescent="0.2">
      <c r="A18370" s="94" t="s">
        <v>2093</v>
      </c>
      <c r="B18370" t="s">
        <v>6274</v>
      </c>
      <c r="C18370" t="s">
        <v>1597</v>
      </c>
      <c r="D18370">
        <v>30.12</v>
      </c>
      <c r="E18370" t="s">
        <v>30879</v>
      </c>
    </row>
    <row r="18371" spans="1:5" hidden="1" x14ac:dyDescent="0.2">
      <c r="A18371" s="94" t="s">
        <v>13669</v>
      </c>
      <c r="B18371" t="s">
        <v>13670</v>
      </c>
      <c r="C18371" t="s">
        <v>1597</v>
      </c>
      <c r="D18371">
        <v>37.729999999999997</v>
      </c>
      <c r="E18371" t="s">
        <v>30879</v>
      </c>
    </row>
    <row r="18372" spans="1:5" hidden="1" x14ac:dyDescent="0.2">
      <c r="A18372" s="94" t="s">
        <v>2094</v>
      </c>
      <c r="B18372" t="s">
        <v>46960</v>
      </c>
      <c r="C18372" t="s">
        <v>1597</v>
      </c>
      <c r="D18372">
        <v>37.020000000000003</v>
      </c>
      <c r="E18372" t="s">
        <v>30879</v>
      </c>
    </row>
    <row r="18373" spans="1:5" hidden="1" x14ac:dyDescent="0.2">
      <c r="A18373" s="94" t="s">
        <v>2095</v>
      </c>
      <c r="B18373" t="s">
        <v>6275</v>
      </c>
      <c r="C18373" t="s">
        <v>1597</v>
      </c>
      <c r="D18373">
        <v>49</v>
      </c>
      <c r="E18373" t="s">
        <v>30879</v>
      </c>
    </row>
    <row r="18374" spans="1:5" hidden="1" x14ac:dyDescent="0.2">
      <c r="A18374" s="94" t="s">
        <v>13671</v>
      </c>
      <c r="B18374" t="s">
        <v>13672</v>
      </c>
      <c r="C18374" t="s">
        <v>1597</v>
      </c>
      <c r="D18374">
        <v>54.89</v>
      </c>
      <c r="E18374" t="s">
        <v>30879</v>
      </c>
    </row>
    <row r="18375" spans="1:5" hidden="1" x14ac:dyDescent="0.2">
      <c r="A18375" s="94" t="s">
        <v>46892</v>
      </c>
      <c r="B18375" t="s">
        <v>46893</v>
      </c>
      <c r="C18375" t="s">
        <v>1597</v>
      </c>
      <c r="D18375">
        <v>37.79</v>
      </c>
      <c r="E18375" t="s">
        <v>30879</v>
      </c>
    </row>
    <row r="18376" spans="1:5" hidden="1" x14ac:dyDescent="0.2">
      <c r="A18376" s="94" t="s">
        <v>46894</v>
      </c>
      <c r="B18376" t="s">
        <v>46895</v>
      </c>
      <c r="C18376" t="s">
        <v>1597</v>
      </c>
      <c r="D18376">
        <v>23.65</v>
      </c>
      <c r="E18376" t="s">
        <v>30879</v>
      </c>
    </row>
    <row r="18377" spans="1:5" hidden="1" x14ac:dyDescent="0.2">
      <c r="A18377" s="94" t="s">
        <v>46961</v>
      </c>
      <c r="B18377" t="s">
        <v>46962</v>
      </c>
      <c r="C18377" t="s">
        <v>1597</v>
      </c>
      <c r="D18377">
        <v>73.209999999999994</v>
      </c>
      <c r="E18377" t="s">
        <v>30879</v>
      </c>
    </row>
    <row r="18378" spans="1:5" hidden="1" x14ac:dyDescent="0.2">
      <c r="A18378" s="94" t="s">
        <v>13673</v>
      </c>
      <c r="B18378" t="s">
        <v>13674</v>
      </c>
      <c r="C18378" t="s">
        <v>1597</v>
      </c>
      <c r="D18378">
        <v>60.45</v>
      </c>
      <c r="E18378" t="s">
        <v>30879</v>
      </c>
    </row>
    <row r="18379" spans="1:5" hidden="1" x14ac:dyDescent="0.2">
      <c r="A18379" s="94" t="s">
        <v>2886</v>
      </c>
      <c r="B18379" t="s">
        <v>25526</v>
      </c>
      <c r="C18379" t="s">
        <v>1597</v>
      </c>
      <c r="D18379">
        <v>48.14</v>
      </c>
      <c r="E18379" t="s">
        <v>30879</v>
      </c>
    </row>
    <row r="18380" spans="1:5" hidden="1" x14ac:dyDescent="0.2">
      <c r="A18380" s="94" t="s">
        <v>13675</v>
      </c>
      <c r="B18380" t="s">
        <v>13676</v>
      </c>
      <c r="C18380" t="s">
        <v>1597</v>
      </c>
      <c r="D18380">
        <v>66.83</v>
      </c>
      <c r="E18380" t="s">
        <v>30879</v>
      </c>
    </row>
    <row r="18381" spans="1:5" hidden="1" x14ac:dyDescent="0.2">
      <c r="A18381" s="94" t="s">
        <v>2887</v>
      </c>
      <c r="B18381" t="s">
        <v>6276</v>
      </c>
      <c r="C18381" t="s">
        <v>1597</v>
      </c>
      <c r="D18381">
        <v>57.2</v>
      </c>
      <c r="E18381" t="s">
        <v>30879</v>
      </c>
    </row>
    <row r="18382" spans="1:5" hidden="1" x14ac:dyDescent="0.2">
      <c r="A18382" s="94" t="s">
        <v>46963</v>
      </c>
      <c r="B18382" t="s">
        <v>46964</v>
      </c>
      <c r="C18382" t="s">
        <v>1597</v>
      </c>
      <c r="D18382">
        <v>79.099999999999994</v>
      </c>
      <c r="E18382" t="s">
        <v>30879</v>
      </c>
    </row>
    <row r="18383" spans="1:5" hidden="1" x14ac:dyDescent="0.2">
      <c r="A18383" s="94" t="s">
        <v>7040</v>
      </c>
      <c r="B18383" t="s">
        <v>7041</v>
      </c>
      <c r="C18383" t="s">
        <v>1597</v>
      </c>
      <c r="D18383">
        <v>39.17</v>
      </c>
      <c r="E18383" t="s">
        <v>30879</v>
      </c>
    </row>
    <row r="18384" spans="1:5" hidden="1" x14ac:dyDescent="0.2">
      <c r="A18384" s="94" t="s">
        <v>46967</v>
      </c>
      <c r="B18384" t="s">
        <v>46968</v>
      </c>
      <c r="C18384" t="s">
        <v>1597</v>
      </c>
      <c r="D18384">
        <v>52.85</v>
      </c>
      <c r="E18384" t="s">
        <v>30879</v>
      </c>
    </row>
    <row r="18385" spans="1:5" hidden="1" x14ac:dyDescent="0.2">
      <c r="A18385" s="94" t="s">
        <v>4417</v>
      </c>
      <c r="B18385" t="s">
        <v>6277</v>
      </c>
      <c r="C18385" t="s">
        <v>1597</v>
      </c>
      <c r="D18385">
        <v>48.26</v>
      </c>
      <c r="E18385" t="s">
        <v>30879</v>
      </c>
    </row>
    <row r="18386" spans="1:5" hidden="1" x14ac:dyDescent="0.2">
      <c r="A18386" s="94" t="s">
        <v>46965</v>
      </c>
      <c r="B18386" t="s">
        <v>46966</v>
      </c>
      <c r="C18386" t="s">
        <v>1597</v>
      </c>
      <c r="D18386">
        <v>65.06</v>
      </c>
      <c r="E18386" t="s">
        <v>30879</v>
      </c>
    </row>
    <row r="18387" spans="1:5" hidden="1" x14ac:dyDescent="0.2">
      <c r="A18387" s="94" t="s">
        <v>25527</v>
      </c>
      <c r="B18387" t="s">
        <v>25528</v>
      </c>
      <c r="C18387" t="s">
        <v>1597</v>
      </c>
      <c r="D18387">
        <v>61.28</v>
      </c>
      <c r="E18387" t="s">
        <v>30879</v>
      </c>
    </row>
    <row r="18388" spans="1:5" hidden="1" x14ac:dyDescent="0.2">
      <c r="A18388" s="94" t="s">
        <v>25529</v>
      </c>
      <c r="B18388" t="s">
        <v>25530</v>
      </c>
      <c r="C18388" t="s">
        <v>1597</v>
      </c>
      <c r="D18388">
        <v>69.900000000000006</v>
      </c>
      <c r="E18388" t="s">
        <v>30879</v>
      </c>
    </row>
    <row r="18389" spans="1:5" hidden="1" x14ac:dyDescent="0.2">
      <c r="A18389" s="94" t="s">
        <v>46896</v>
      </c>
      <c r="B18389" t="s">
        <v>46897</v>
      </c>
      <c r="C18389" t="s">
        <v>1597</v>
      </c>
      <c r="D18389">
        <v>38.479999999999997</v>
      </c>
      <c r="E18389" t="s">
        <v>30879</v>
      </c>
    </row>
    <row r="18390" spans="1:5" hidden="1" x14ac:dyDescent="0.2">
      <c r="A18390" s="94" t="s">
        <v>13677</v>
      </c>
      <c r="B18390" t="s">
        <v>13678</v>
      </c>
      <c r="C18390" t="s">
        <v>1597</v>
      </c>
      <c r="D18390">
        <v>36.64</v>
      </c>
      <c r="E18390" t="s">
        <v>30879</v>
      </c>
    </row>
    <row r="18391" spans="1:5" hidden="1" x14ac:dyDescent="0.2">
      <c r="A18391" s="94" t="s">
        <v>25531</v>
      </c>
      <c r="B18391" t="s">
        <v>25532</v>
      </c>
      <c r="C18391" t="s">
        <v>1597</v>
      </c>
      <c r="D18391">
        <v>28.48</v>
      </c>
      <c r="E18391" t="s">
        <v>30879</v>
      </c>
    </row>
    <row r="18392" spans="1:5" hidden="1" x14ac:dyDescent="0.2">
      <c r="A18392" s="94" t="s">
        <v>25533</v>
      </c>
      <c r="B18392" t="s">
        <v>25534</v>
      </c>
      <c r="C18392" t="s">
        <v>1597</v>
      </c>
      <c r="D18392">
        <v>16.04</v>
      </c>
      <c r="E18392" t="s">
        <v>30879</v>
      </c>
    </row>
    <row r="18393" spans="1:5" hidden="1" x14ac:dyDescent="0.2">
      <c r="A18393" s="94" t="s">
        <v>25535</v>
      </c>
      <c r="B18393" t="s">
        <v>25536</v>
      </c>
      <c r="C18393" t="s">
        <v>1597</v>
      </c>
      <c r="D18393">
        <v>21.12</v>
      </c>
      <c r="E18393" t="s">
        <v>30879</v>
      </c>
    </row>
    <row r="18394" spans="1:5" hidden="1" x14ac:dyDescent="0.2">
      <c r="A18394" s="94" t="s">
        <v>46723</v>
      </c>
      <c r="B18394" t="s">
        <v>46724</v>
      </c>
      <c r="C18394" t="s">
        <v>1597</v>
      </c>
      <c r="D18394">
        <v>31.86</v>
      </c>
      <c r="E18394" t="s">
        <v>30879</v>
      </c>
    </row>
    <row r="18395" spans="1:5" hidden="1" x14ac:dyDescent="0.2">
      <c r="A18395" s="94" t="s">
        <v>1868</v>
      </c>
      <c r="B18395" t="s">
        <v>6278</v>
      </c>
      <c r="C18395" t="s">
        <v>1597</v>
      </c>
      <c r="D18395">
        <v>12.17</v>
      </c>
      <c r="E18395" t="s">
        <v>30879</v>
      </c>
    </row>
    <row r="18396" spans="1:5" hidden="1" x14ac:dyDescent="0.2">
      <c r="A18396" s="94" t="s">
        <v>1869</v>
      </c>
      <c r="B18396" t="s">
        <v>6279</v>
      </c>
      <c r="C18396" t="s">
        <v>1597</v>
      </c>
      <c r="D18396">
        <v>16.23</v>
      </c>
      <c r="E18396" t="s">
        <v>30879</v>
      </c>
    </row>
    <row r="18397" spans="1:5" hidden="1" x14ac:dyDescent="0.2">
      <c r="A18397" s="94" t="s">
        <v>1439</v>
      </c>
      <c r="B18397" t="s">
        <v>6280</v>
      </c>
      <c r="C18397" t="s">
        <v>1597</v>
      </c>
      <c r="D18397">
        <v>24.35</v>
      </c>
      <c r="E18397" t="s">
        <v>30879</v>
      </c>
    </row>
    <row r="18398" spans="1:5" hidden="1" x14ac:dyDescent="0.2">
      <c r="A18398" s="94" t="s">
        <v>13679</v>
      </c>
      <c r="B18398" t="s">
        <v>25537</v>
      </c>
      <c r="C18398" t="s">
        <v>1597</v>
      </c>
      <c r="D18398">
        <v>77.95</v>
      </c>
      <c r="E18398" t="s">
        <v>30879</v>
      </c>
    </row>
    <row r="18399" spans="1:5" hidden="1" x14ac:dyDescent="0.2">
      <c r="A18399" s="94" t="s">
        <v>25538</v>
      </c>
      <c r="B18399" t="s">
        <v>25539</v>
      </c>
      <c r="C18399" t="s">
        <v>1597</v>
      </c>
      <c r="D18399">
        <v>84.28</v>
      </c>
      <c r="E18399" t="s">
        <v>30879</v>
      </c>
    </row>
    <row r="18400" spans="1:5" hidden="1" x14ac:dyDescent="0.2">
      <c r="A18400" s="94" t="s">
        <v>13680</v>
      </c>
      <c r="B18400" t="s">
        <v>25540</v>
      </c>
      <c r="C18400" t="s">
        <v>1597</v>
      </c>
      <c r="D18400">
        <v>93.98</v>
      </c>
      <c r="E18400" t="s">
        <v>30879</v>
      </c>
    </row>
    <row r="18401" spans="1:5" hidden="1" x14ac:dyDescent="0.2">
      <c r="A18401" s="94" t="s">
        <v>13681</v>
      </c>
      <c r="B18401" t="s">
        <v>25541</v>
      </c>
      <c r="C18401" t="s">
        <v>1597</v>
      </c>
      <c r="D18401">
        <v>119.41</v>
      </c>
      <c r="E18401" t="s">
        <v>30879</v>
      </c>
    </row>
    <row r="18402" spans="1:5" hidden="1" x14ac:dyDescent="0.2">
      <c r="A18402" s="94" t="s">
        <v>25542</v>
      </c>
      <c r="B18402" t="s">
        <v>25543</v>
      </c>
      <c r="C18402" t="s">
        <v>1597</v>
      </c>
      <c r="D18402">
        <v>155.27000000000001</v>
      </c>
      <c r="E18402" t="s">
        <v>30879</v>
      </c>
    </row>
    <row r="18403" spans="1:5" hidden="1" x14ac:dyDescent="0.2">
      <c r="A18403" s="94" t="s">
        <v>46733</v>
      </c>
      <c r="B18403" t="s">
        <v>46734</v>
      </c>
      <c r="C18403" t="s">
        <v>1597</v>
      </c>
      <c r="D18403">
        <v>63.63</v>
      </c>
      <c r="E18403" t="s">
        <v>30879</v>
      </c>
    </row>
    <row r="18404" spans="1:5" hidden="1" x14ac:dyDescent="0.2">
      <c r="A18404" s="94" t="s">
        <v>46735</v>
      </c>
      <c r="B18404" t="s">
        <v>46736</v>
      </c>
      <c r="C18404" t="s">
        <v>1597</v>
      </c>
      <c r="D18404">
        <v>74.930000000000007</v>
      </c>
      <c r="E18404" t="s">
        <v>30879</v>
      </c>
    </row>
    <row r="18405" spans="1:5" hidden="1" x14ac:dyDescent="0.2">
      <c r="A18405" s="94" t="s">
        <v>25544</v>
      </c>
      <c r="B18405" t="s">
        <v>25545</v>
      </c>
      <c r="C18405" t="s">
        <v>1597</v>
      </c>
      <c r="D18405">
        <v>28.9</v>
      </c>
      <c r="E18405" t="s">
        <v>30879</v>
      </c>
    </row>
    <row r="18406" spans="1:5" hidden="1" x14ac:dyDescent="0.2">
      <c r="A18406" s="94" t="s">
        <v>25546</v>
      </c>
      <c r="B18406" t="s">
        <v>25547</v>
      </c>
      <c r="C18406" t="s">
        <v>1597</v>
      </c>
      <c r="D18406">
        <v>55.45</v>
      </c>
      <c r="E18406" t="s">
        <v>30879</v>
      </c>
    </row>
    <row r="18407" spans="1:5" hidden="1" x14ac:dyDescent="0.2">
      <c r="A18407" s="94" t="s">
        <v>25548</v>
      </c>
      <c r="B18407" t="s">
        <v>25549</v>
      </c>
      <c r="C18407" t="s">
        <v>1597</v>
      </c>
      <c r="D18407">
        <v>43.21</v>
      </c>
      <c r="E18407" t="s">
        <v>30879</v>
      </c>
    </row>
    <row r="18408" spans="1:5" hidden="1" x14ac:dyDescent="0.2">
      <c r="A18408" s="94" t="s">
        <v>46707</v>
      </c>
      <c r="B18408" t="s">
        <v>46708</v>
      </c>
      <c r="C18408" t="s">
        <v>1597</v>
      </c>
      <c r="D18408">
        <v>69.84</v>
      </c>
      <c r="E18408" t="s">
        <v>30879</v>
      </c>
    </row>
    <row r="18409" spans="1:5" hidden="1" x14ac:dyDescent="0.2">
      <c r="A18409" s="94" t="s">
        <v>25550</v>
      </c>
      <c r="B18409" t="s">
        <v>25551</v>
      </c>
      <c r="C18409" t="s">
        <v>1597</v>
      </c>
      <c r="D18409">
        <v>35.72</v>
      </c>
      <c r="E18409" t="s">
        <v>30879</v>
      </c>
    </row>
    <row r="18410" spans="1:5" hidden="1" x14ac:dyDescent="0.2">
      <c r="A18410" s="94" t="s">
        <v>25552</v>
      </c>
      <c r="B18410" t="s">
        <v>25553</v>
      </c>
      <c r="C18410" t="s">
        <v>1597</v>
      </c>
      <c r="D18410">
        <v>87.27</v>
      </c>
      <c r="E18410" t="s">
        <v>30879</v>
      </c>
    </row>
    <row r="18411" spans="1:5" hidden="1" x14ac:dyDescent="0.2">
      <c r="A18411" s="94" t="s">
        <v>25554</v>
      </c>
      <c r="B18411" t="s">
        <v>25555</v>
      </c>
      <c r="C18411" t="s">
        <v>1597</v>
      </c>
      <c r="D18411">
        <v>36.99</v>
      </c>
      <c r="E18411" t="s">
        <v>30879</v>
      </c>
    </row>
    <row r="18412" spans="1:5" hidden="1" x14ac:dyDescent="0.2">
      <c r="A18412" s="94" t="s">
        <v>46709</v>
      </c>
      <c r="B18412" t="s">
        <v>46710</v>
      </c>
      <c r="C18412" t="s">
        <v>1597</v>
      </c>
      <c r="D18412">
        <v>94.17</v>
      </c>
      <c r="E18412" t="s">
        <v>30879</v>
      </c>
    </row>
    <row r="18413" spans="1:5" hidden="1" x14ac:dyDescent="0.2">
      <c r="A18413" s="94" t="s">
        <v>25556</v>
      </c>
      <c r="B18413" t="s">
        <v>25557</v>
      </c>
      <c r="C18413" t="s">
        <v>1597</v>
      </c>
      <c r="D18413">
        <v>73.47</v>
      </c>
      <c r="E18413" t="s">
        <v>30879</v>
      </c>
    </row>
    <row r="18414" spans="1:5" hidden="1" x14ac:dyDescent="0.2">
      <c r="A18414" s="94" t="s">
        <v>25558</v>
      </c>
      <c r="B18414" t="s">
        <v>25559</v>
      </c>
      <c r="C18414" t="s">
        <v>1597</v>
      </c>
      <c r="D18414">
        <v>55.33</v>
      </c>
      <c r="E18414" t="s">
        <v>30879</v>
      </c>
    </row>
    <row r="18415" spans="1:5" hidden="1" x14ac:dyDescent="0.2">
      <c r="A18415" s="94" t="s">
        <v>25560</v>
      </c>
      <c r="B18415" t="s">
        <v>25561</v>
      </c>
      <c r="C18415" t="s">
        <v>1597</v>
      </c>
      <c r="D18415">
        <v>121.8</v>
      </c>
      <c r="E18415" t="s">
        <v>30879</v>
      </c>
    </row>
    <row r="18416" spans="1:5" hidden="1" x14ac:dyDescent="0.2">
      <c r="A18416" s="94" t="s">
        <v>25562</v>
      </c>
      <c r="B18416" t="s">
        <v>25563</v>
      </c>
      <c r="C18416" t="s">
        <v>1597</v>
      </c>
      <c r="D18416">
        <v>85.92</v>
      </c>
      <c r="E18416" t="s">
        <v>30879</v>
      </c>
    </row>
    <row r="18417" spans="1:5" hidden="1" x14ac:dyDescent="0.2">
      <c r="A18417" s="94" t="s">
        <v>25564</v>
      </c>
      <c r="B18417" t="s">
        <v>25565</v>
      </c>
      <c r="C18417" t="s">
        <v>1597</v>
      </c>
      <c r="D18417">
        <v>155.69</v>
      </c>
      <c r="E18417" t="s">
        <v>30879</v>
      </c>
    </row>
    <row r="18418" spans="1:5" hidden="1" x14ac:dyDescent="0.2">
      <c r="A18418" s="94" t="s">
        <v>46711</v>
      </c>
      <c r="B18418" t="s">
        <v>46712</v>
      </c>
      <c r="C18418" t="s">
        <v>1597</v>
      </c>
      <c r="D18418">
        <v>198.28</v>
      </c>
      <c r="E18418" t="s">
        <v>30879</v>
      </c>
    </row>
    <row r="18419" spans="1:5" hidden="1" x14ac:dyDescent="0.2">
      <c r="A18419" s="94" t="s">
        <v>25566</v>
      </c>
      <c r="B18419" t="s">
        <v>25567</v>
      </c>
      <c r="C18419" t="s">
        <v>1597</v>
      </c>
      <c r="D18419">
        <v>23.14</v>
      </c>
      <c r="E18419" t="s">
        <v>30879</v>
      </c>
    </row>
    <row r="18420" spans="1:5" hidden="1" x14ac:dyDescent="0.2">
      <c r="A18420" s="94" t="s">
        <v>25568</v>
      </c>
      <c r="B18420" t="s">
        <v>25569</v>
      </c>
      <c r="C18420" t="s">
        <v>1597</v>
      </c>
      <c r="D18420">
        <v>46.73</v>
      </c>
      <c r="E18420" t="s">
        <v>30879</v>
      </c>
    </row>
    <row r="18421" spans="1:5" hidden="1" x14ac:dyDescent="0.2">
      <c r="A18421" s="94" t="s">
        <v>25570</v>
      </c>
      <c r="B18421" t="s">
        <v>25571</v>
      </c>
      <c r="C18421" t="s">
        <v>1597</v>
      </c>
      <c r="D18421">
        <v>58.55</v>
      </c>
      <c r="E18421" t="s">
        <v>30879</v>
      </c>
    </row>
    <row r="18422" spans="1:5" hidden="1" x14ac:dyDescent="0.2">
      <c r="A18422" s="94" t="s">
        <v>25572</v>
      </c>
      <c r="B18422" t="s">
        <v>25573</v>
      </c>
      <c r="C18422" t="s">
        <v>1597</v>
      </c>
      <c r="D18422">
        <v>30.5</v>
      </c>
      <c r="E18422" t="s">
        <v>30879</v>
      </c>
    </row>
    <row r="18423" spans="1:5" hidden="1" x14ac:dyDescent="0.2">
      <c r="A18423" s="94" t="s">
        <v>25574</v>
      </c>
      <c r="B18423" t="s">
        <v>25575</v>
      </c>
      <c r="C18423" t="s">
        <v>1597</v>
      </c>
      <c r="D18423">
        <v>136.49</v>
      </c>
      <c r="E18423" t="s">
        <v>30879</v>
      </c>
    </row>
    <row r="18424" spans="1:5" hidden="1" x14ac:dyDescent="0.2">
      <c r="A18424" s="94" t="s">
        <v>25576</v>
      </c>
      <c r="B18424" t="s">
        <v>25577</v>
      </c>
      <c r="C18424" t="s">
        <v>1597</v>
      </c>
      <c r="D18424">
        <v>37.369999999999997</v>
      </c>
      <c r="E18424" t="s">
        <v>30879</v>
      </c>
    </row>
    <row r="18425" spans="1:5" hidden="1" x14ac:dyDescent="0.2">
      <c r="A18425" s="94" t="s">
        <v>25578</v>
      </c>
      <c r="B18425" t="s">
        <v>25579</v>
      </c>
      <c r="C18425" t="s">
        <v>1597</v>
      </c>
      <c r="D18425">
        <v>35.72</v>
      </c>
      <c r="E18425" t="s">
        <v>30879</v>
      </c>
    </row>
    <row r="18426" spans="1:5" hidden="1" x14ac:dyDescent="0.2">
      <c r="A18426" s="94" t="s">
        <v>25580</v>
      </c>
      <c r="B18426" t="s">
        <v>25581</v>
      </c>
      <c r="C18426" t="s">
        <v>1597</v>
      </c>
      <c r="D18426">
        <v>36.99</v>
      </c>
      <c r="E18426" t="s">
        <v>30879</v>
      </c>
    </row>
    <row r="18427" spans="1:5" hidden="1" x14ac:dyDescent="0.2">
      <c r="A18427" s="94" t="s">
        <v>25582</v>
      </c>
      <c r="B18427" t="s">
        <v>25583</v>
      </c>
      <c r="C18427" t="s">
        <v>1597</v>
      </c>
      <c r="D18427">
        <v>53.18</v>
      </c>
      <c r="E18427" t="s">
        <v>30879</v>
      </c>
    </row>
    <row r="18428" spans="1:5" hidden="1" x14ac:dyDescent="0.2">
      <c r="A18428" s="94" t="s">
        <v>25584</v>
      </c>
      <c r="B18428" t="s">
        <v>25585</v>
      </c>
      <c r="C18428" t="s">
        <v>1597</v>
      </c>
      <c r="D18428">
        <v>79.77</v>
      </c>
      <c r="E18428" t="s">
        <v>30879</v>
      </c>
    </row>
    <row r="18429" spans="1:5" hidden="1" x14ac:dyDescent="0.2">
      <c r="A18429" s="94" t="s">
        <v>25586</v>
      </c>
      <c r="B18429" t="s">
        <v>25587</v>
      </c>
      <c r="C18429" t="s">
        <v>1597</v>
      </c>
      <c r="D18429">
        <v>32.94</v>
      </c>
      <c r="E18429" t="s">
        <v>30879</v>
      </c>
    </row>
    <row r="18430" spans="1:5" hidden="1" x14ac:dyDescent="0.2">
      <c r="A18430" s="94" t="s">
        <v>25588</v>
      </c>
      <c r="B18430" t="s">
        <v>25589</v>
      </c>
      <c r="C18430" t="s">
        <v>1597</v>
      </c>
      <c r="D18430">
        <v>27.81</v>
      </c>
      <c r="E18430" t="s">
        <v>30879</v>
      </c>
    </row>
    <row r="18431" spans="1:5" hidden="1" x14ac:dyDescent="0.2">
      <c r="A18431" s="94" t="s">
        <v>25590</v>
      </c>
      <c r="B18431" t="s">
        <v>25591</v>
      </c>
      <c r="C18431" t="s">
        <v>1597</v>
      </c>
      <c r="D18431">
        <v>55.79</v>
      </c>
      <c r="E18431" t="s">
        <v>30879</v>
      </c>
    </row>
    <row r="18432" spans="1:5" hidden="1" x14ac:dyDescent="0.2">
      <c r="A18432" s="94" t="s">
        <v>25592</v>
      </c>
      <c r="B18432" t="s">
        <v>25593</v>
      </c>
      <c r="C18432" t="s">
        <v>1597</v>
      </c>
      <c r="D18432">
        <v>9.1199999999999992</v>
      </c>
      <c r="E18432" t="s">
        <v>30879</v>
      </c>
    </row>
    <row r="18433" spans="1:5" hidden="1" x14ac:dyDescent="0.2">
      <c r="A18433" s="94" t="s">
        <v>46713</v>
      </c>
      <c r="B18433" t="s">
        <v>46714</v>
      </c>
      <c r="C18433" t="s">
        <v>1597</v>
      </c>
      <c r="D18433">
        <v>18.87</v>
      </c>
      <c r="E18433" t="s">
        <v>30879</v>
      </c>
    </row>
    <row r="18434" spans="1:5" hidden="1" x14ac:dyDescent="0.2">
      <c r="A18434" s="94" t="s">
        <v>25594</v>
      </c>
      <c r="B18434" t="s">
        <v>25595</v>
      </c>
      <c r="C18434" t="s">
        <v>1597</v>
      </c>
      <c r="D18434">
        <v>21.8</v>
      </c>
      <c r="E18434" t="s">
        <v>30879</v>
      </c>
    </row>
    <row r="18435" spans="1:5" hidden="1" x14ac:dyDescent="0.2">
      <c r="A18435" s="94" t="s">
        <v>25596</v>
      </c>
      <c r="B18435" t="s">
        <v>25597</v>
      </c>
      <c r="C18435" t="s">
        <v>243</v>
      </c>
      <c r="D18435">
        <v>20.2</v>
      </c>
      <c r="E18435" t="s">
        <v>30879</v>
      </c>
    </row>
    <row r="18436" spans="1:5" hidden="1" x14ac:dyDescent="0.2">
      <c r="A18436" s="94" t="s">
        <v>25598</v>
      </c>
      <c r="B18436" t="s">
        <v>25599</v>
      </c>
      <c r="C18436" t="s">
        <v>1597</v>
      </c>
      <c r="D18436">
        <v>27.19</v>
      </c>
      <c r="E18436" t="s">
        <v>30879</v>
      </c>
    </row>
    <row r="18437" spans="1:5" hidden="1" x14ac:dyDescent="0.2">
      <c r="A18437" s="94" t="s">
        <v>25600</v>
      </c>
      <c r="B18437" t="s">
        <v>46719</v>
      </c>
      <c r="C18437" t="s">
        <v>1597</v>
      </c>
      <c r="D18437">
        <v>117.92</v>
      </c>
      <c r="E18437" t="s">
        <v>30879</v>
      </c>
    </row>
    <row r="18438" spans="1:5" hidden="1" x14ac:dyDescent="0.2">
      <c r="A18438" s="94" t="s">
        <v>25601</v>
      </c>
      <c r="B18438" t="s">
        <v>46720</v>
      </c>
      <c r="C18438" t="s">
        <v>1597</v>
      </c>
      <c r="D18438">
        <v>165.05</v>
      </c>
      <c r="E18438" t="s">
        <v>30879</v>
      </c>
    </row>
    <row r="18439" spans="1:5" hidden="1" x14ac:dyDescent="0.2">
      <c r="A18439" s="94" t="s">
        <v>46715</v>
      </c>
      <c r="B18439" t="s">
        <v>46716</v>
      </c>
      <c r="C18439" t="s">
        <v>1597</v>
      </c>
      <c r="D18439">
        <v>58.84</v>
      </c>
      <c r="E18439" t="s">
        <v>30879</v>
      </c>
    </row>
    <row r="18440" spans="1:5" hidden="1" x14ac:dyDescent="0.2">
      <c r="A18440" s="94" t="s">
        <v>46721</v>
      </c>
      <c r="B18440" t="s">
        <v>46722</v>
      </c>
      <c r="C18440" t="s">
        <v>1597</v>
      </c>
      <c r="D18440">
        <v>88.22</v>
      </c>
      <c r="E18440" t="s">
        <v>30879</v>
      </c>
    </row>
    <row r="18441" spans="1:5" hidden="1" x14ac:dyDescent="0.2">
      <c r="A18441" s="94" t="s">
        <v>46725</v>
      </c>
      <c r="B18441" t="s">
        <v>46726</v>
      </c>
      <c r="C18441" t="s">
        <v>1597</v>
      </c>
      <c r="D18441">
        <v>175.85</v>
      </c>
      <c r="E18441" t="s">
        <v>30879</v>
      </c>
    </row>
    <row r="18442" spans="1:5" hidden="1" x14ac:dyDescent="0.2">
      <c r="A18442" s="94" t="s">
        <v>46717</v>
      </c>
      <c r="B18442" t="s">
        <v>46718</v>
      </c>
      <c r="C18442" t="s">
        <v>1597</v>
      </c>
      <c r="D18442">
        <v>151.03</v>
      </c>
      <c r="E18442" t="s">
        <v>30879</v>
      </c>
    </row>
    <row r="18443" spans="1:5" hidden="1" x14ac:dyDescent="0.2">
      <c r="A18443" s="94" t="s">
        <v>46727</v>
      </c>
      <c r="B18443" t="s">
        <v>46728</v>
      </c>
      <c r="C18443" t="s">
        <v>1597</v>
      </c>
      <c r="D18443">
        <v>226.56</v>
      </c>
      <c r="E18443" t="s">
        <v>30879</v>
      </c>
    </row>
    <row r="18444" spans="1:5" hidden="1" x14ac:dyDescent="0.2">
      <c r="A18444" s="94" t="s">
        <v>46729</v>
      </c>
      <c r="B18444" t="s">
        <v>46730</v>
      </c>
      <c r="C18444" t="s">
        <v>1597</v>
      </c>
      <c r="D18444">
        <v>226.56</v>
      </c>
      <c r="E18444" t="s">
        <v>30879</v>
      </c>
    </row>
    <row r="18445" spans="1:5" hidden="1" x14ac:dyDescent="0.2">
      <c r="A18445" s="94" t="s">
        <v>46737</v>
      </c>
      <c r="B18445" t="s">
        <v>46738</v>
      </c>
      <c r="C18445" t="s">
        <v>1597</v>
      </c>
      <c r="D18445">
        <v>47.2</v>
      </c>
      <c r="E18445" t="s">
        <v>30879</v>
      </c>
    </row>
    <row r="18446" spans="1:5" hidden="1" x14ac:dyDescent="0.2">
      <c r="A18446" s="94" t="s">
        <v>46739</v>
      </c>
      <c r="B18446" t="s">
        <v>46740</v>
      </c>
      <c r="C18446" t="s">
        <v>1597</v>
      </c>
      <c r="D18446">
        <v>55.53</v>
      </c>
      <c r="E18446" t="s">
        <v>30879</v>
      </c>
    </row>
    <row r="18447" spans="1:5" hidden="1" x14ac:dyDescent="0.2">
      <c r="A18447" s="94" t="s">
        <v>13682</v>
      </c>
      <c r="B18447" t="s">
        <v>13683</v>
      </c>
      <c r="C18447" t="s">
        <v>1623</v>
      </c>
      <c r="D18447">
        <v>14.67</v>
      </c>
      <c r="E18447" t="s">
        <v>30879</v>
      </c>
    </row>
    <row r="18448" spans="1:5" hidden="1" x14ac:dyDescent="0.2">
      <c r="A18448" s="94" t="s">
        <v>41190</v>
      </c>
      <c r="B18448" t="s">
        <v>41191</v>
      </c>
      <c r="C18448" t="s">
        <v>1597</v>
      </c>
      <c r="D18448">
        <v>100.98</v>
      </c>
      <c r="E18448" t="s">
        <v>30879</v>
      </c>
    </row>
    <row r="18449" spans="1:5" hidden="1" x14ac:dyDescent="0.2">
      <c r="A18449" s="94" t="s">
        <v>25602</v>
      </c>
      <c r="B18449" t="s">
        <v>25603</v>
      </c>
      <c r="C18449" t="s">
        <v>1597</v>
      </c>
      <c r="D18449">
        <v>91.61</v>
      </c>
      <c r="E18449" t="s">
        <v>30879</v>
      </c>
    </row>
    <row r="18450" spans="1:5" hidden="1" x14ac:dyDescent="0.2">
      <c r="A18450" s="94" t="s">
        <v>46865</v>
      </c>
      <c r="B18450" t="s">
        <v>46866</v>
      </c>
      <c r="C18450" t="s">
        <v>1597</v>
      </c>
      <c r="D18450">
        <v>72.459999999999994</v>
      </c>
      <c r="E18450" t="s">
        <v>30879</v>
      </c>
    </row>
    <row r="18451" spans="1:5" hidden="1" x14ac:dyDescent="0.2">
      <c r="A18451" s="94" t="s">
        <v>13684</v>
      </c>
      <c r="B18451" t="s">
        <v>13685</v>
      </c>
      <c r="C18451" t="s">
        <v>243</v>
      </c>
      <c r="D18451">
        <v>9.85</v>
      </c>
      <c r="E18451" t="s">
        <v>30879</v>
      </c>
    </row>
    <row r="18452" spans="1:5" hidden="1" x14ac:dyDescent="0.2">
      <c r="A18452" s="94" t="s">
        <v>46219</v>
      </c>
      <c r="B18452" t="s">
        <v>46220</v>
      </c>
      <c r="C18452" t="s">
        <v>1623</v>
      </c>
      <c r="D18452">
        <v>73.56</v>
      </c>
      <c r="E18452" t="s">
        <v>30879</v>
      </c>
    </row>
    <row r="18453" spans="1:5" hidden="1" x14ac:dyDescent="0.2">
      <c r="A18453" s="94" t="s">
        <v>25604</v>
      </c>
      <c r="B18453" t="s">
        <v>25605</v>
      </c>
      <c r="C18453" t="s">
        <v>1623</v>
      </c>
      <c r="D18453">
        <v>73.56</v>
      </c>
      <c r="E18453" t="s">
        <v>30879</v>
      </c>
    </row>
    <row r="18454" spans="1:5" hidden="1" x14ac:dyDescent="0.2">
      <c r="A18454" s="94" t="s">
        <v>46312</v>
      </c>
      <c r="B18454" t="s">
        <v>46313</v>
      </c>
      <c r="C18454" t="s">
        <v>243</v>
      </c>
      <c r="D18454">
        <v>1.32</v>
      </c>
      <c r="E18454" t="s">
        <v>30879</v>
      </c>
    </row>
    <row r="18455" spans="1:5" hidden="1" x14ac:dyDescent="0.2">
      <c r="A18455" s="94" t="s">
        <v>13686</v>
      </c>
      <c r="B18455" t="s">
        <v>13687</v>
      </c>
      <c r="C18455" t="s">
        <v>2752</v>
      </c>
      <c r="D18455">
        <v>34.090000000000003</v>
      </c>
      <c r="E18455" t="s">
        <v>30879</v>
      </c>
    </row>
    <row r="18456" spans="1:5" hidden="1" x14ac:dyDescent="0.2">
      <c r="A18456" s="94" t="s">
        <v>46229</v>
      </c>
      <c r="B18456" t="s">
        <v>46230</v>
      </c>
      <c r="C18456" t="s">
        <v>3275</v>
      </c>
      <c r="D18456">
        <v>23.59</v>
      </c>
      <c r="E18456" t="s">
        <v>30879</v>
      </c>
    </row>
    <row r="18457" spans="1:5" hidden="1" x14ac:dyDescent="0.2">
      <c r="A18457" s="94" t="s">
        <v>13688</v>
      </c>
      <c r="B18457" t="s">
        <v>13689</v>
      </c>
      <c r="C18457" t="s">
        <v>2752</v>
      </c>
      <c r="D18457">
        <v>25.54</v>
      </c>
      <c r="E18457" t="s">
        <v>30879</v>
      </c>
    </row>
    <row r="18458" spans="1:5" hidden="1" x14ac:dyDescent="0.2">
      <c r="A18458" s="94" t="s">
        <v>46223</v>
      </c>
      <c r="B18458" t="s">
        <v>46224</v>
      </c>
      <c r="C18458" t="s">
        <v>1623</v>
      </c>
      <c r="D18458">
        <v>7.04</v>
      </c>
      <c r="E18458" t="s">
        <v>30879</v>
      </c>
    </row>
    <row r="18459" spans="1:5" hidden="1" x14ac:dyDescent="0.2">
      <c r="A18459" s="94" t="s">
        <v>46346</v>
      </c>
      <c r="B18459" t="s">
        <v>46347</v>
      </c>
      <c r="C18459" t="s">
        <v>8107</v>
      </c>
      <c r="D18459">
        <v>6.53</v>
      </c>
      <c r="E18459" t="s">
        <v>30879</v>
      </c>
    </row>
    <row r="18460" spans="1:5" hidden="1" x14ac:dyDescent="0.2">
      <c r="A18460" s="94" t="s">
        <v>270</v>
      </c>
      <c r="B18460" t="s">
        <v>271</v>
      </c>
      <c r="C18460" t="s">
        <v>243</v>
      </c>
      <c r="D18460">
        <v>2.1</v>
      </c>
      <c r="E18460" t="s">
        <v>30879</v>
      </c>
    </row>
    <row r="18461" spans="1:5" hidden="1" x14ac:dyDescent="0.2">
      <c r="A18461" s="94" t="s">
        <v>25606</v>
      </c>
      <c r="B18461" t="s">
        <v>25607</v>
      </c>
      <c r="C18461" t="s">
        <v>243</v>
      </c>
      <c r="D18461">
        <v>6.9</v>
      </c>
      <c r="E18461" t="s">
        <v>30879</v>
      </c>
    </row>
    <row r="18462" spans="1:5" hidden="1" x14ac:dyDescent="0.2">
      <c r="A18462" s="94" t="s">
        <v>13690</v>
      </c>
      <c r="B18462" t="s">
        <v>13691</v>
      </c>
      <c r="C18462" t="s">
        <v>1880</v>
      </c>
      <c r="D18462">
        <v>26.19</v>
      </c>
      <c r="E18462" t="s">
        <v>30879</v>
      </c>
    </row>
    <row r="18463" spans="1:5" hidden="1" x14ac:dyDescent="0.2">
      <c r="A18463" s="94" t="s">
        <v>13692</v>
      </c>
      <c r="B18463" t="s">
        <v>13693</v>
      </c>
      <c r="C18463" t="s">
        <v>1880</v>
      </c>
      <c r="D18463">
        <v>9.7899999999999991</v>
      </c>
      <c r="E18463" t="s">
        <v>30879</v>
      </c>
    </row>
    <row r="18464" spans="1:5" hidden="1" x14ac:dyDescent="0.2">
      <c r="A18464" s="94" t="s">
        <v>4752</v>
      </c>
      <c r="B18464" t="s">
        <v>13694</v>
      </c>
      <c r="C18464" t="s">
        <v>1880</v>
      </c>
      <c r="D18464">
        <v>26.19</v>
      </c>
      <c r="E18464" t="s">
        <v>30879</v>
      </c>
    </row>
    <row r="18465" spans="1:5" hidden="1" x14ac:dyDescent="0.2">
      <c r="A18465" s="94" t="s">
        <v>46298</v>
      </c>
      <c r="B18465" t="s">
        <v>46299</v>
      </c>
      <c r="C18465" t="s">
        <v>243</v>
      </c>
      <c r="D18465">
        <v>8.86</v>
      </c>
      <c r="E18465" t="s">
        <v>30879</v>
      </c>
    </row>
    <row r="18466" spans="1:5" hidden="1" x14ac:dyDescent="0.2">
      <c r="A18466" s="94" t="s">
        <v>46215</v>
      </c>
      <c r="B18466" t="s">
        <v>46216</v>
      </c>
      <c r="C18466" t="s">
        <v>1880</v>
      </c>
      <c r="D18466">
        <v>41.34</v>
      </c>
      <c r="E18466" t="s">
        <v>30879</v>
      </c>
    </row>
    <row r="18467" spans="1:5" hidden="1" x14ac:dyDescent="0.2">
      <c r="A18467" s="94" t="s">
        <v>13695</v>
      </c>
      <c r="B18467" t="s">
        <v>13696</v>
      </c>
      <c r="C18467" t="s">
        <v>1880</v>
      </c>
      <c r="D18467">
        <v>37.03</v>
      </c>
      <c r="E18467" t="s">
        <v>30879</v>
      </c>
    </row>
    <row r="18468" spans="1:5" hidden="1" x14ac:dyDescent="0.2">
      <c r="A18468" s="94" t="s">
        <v>46271</v>
      </c>
      <c r="B18468" t="s">
        <v>46272</v>
      </c>
      <c r="C18468" t="s">
        <v>8107</v>
      </c>
      <c r="D18468">
        <v>4.17</v>
      </c>
      <c r="E18468" t="s">
        <v>30879</v>
      </c>
    </row>
    <row r="18469" spans="1:5" hidden="1" x14ac:dyDescent="0.2">
      <c r="A18469" s="94" t="s">
        <v>46288</v>
      </c>
      <c r="B18469" t="s">
        <v>46289</v>
      </c>
      <c r="C18469" t="s">
        <v>8107</v>
      </c>
      <c r="D18469">
        <v>4.6399999999999997</v>
      </c>
      <c r="E18469" t="s">
        <v>30879</v>
      </c>
    </row>
    <row r="18470" spans="1:5" hidden="1" x14ac:dyDescent="0.2">
      <c r="A18470" s="94" t="s">
        <v>46267</v>
      </c>
      <c r="B18470" t="s">
        <v>46268</v>
      </c>
      <c r="C18470" t="s">
        <v>8107</v>
      </c>
      <c r="D18470">
        <v>4.59</v>
      </c>
      <c r="E18470" t="s">
        <v>30879</v>
      </c>
    </row>
    <row r="18471" spans="1:5" hidden="1" x14ac:dyDescent="0.2">
      <c r="A18471" s="94" t="s">
        <v>46330</v>
      </c>
      <c r="B18471" t="s">
        <v>46331</v>
      </c>
      <c r="C18471" t="s">
        <v>243</v>
      </c>
      <c r="D18471">
        <v>7.84</v>
      </c>
      <c r="E18471" t="s">
        <v>30879</v>
      </c>
    </row>
    <row r="18472" spans="1:5" hidden="1" x14ac:dyDescent="0.2">
      <c r="A18472" s="94" t="s">
        <v>46332</v>
      </c>
      <c r="B18472" t="s">
        <v>46333</v>
      </c>
      <c r="C18472" t="s">
        <v>243</v>
      </c>
      <c r="D18472">
        <v>10.72</v>
      </c>
      <c r="E18472" t="s">
        <v>30879</v>
      </c>
    </row>
    <row r="18473" spans="1:5" hidden="1" x14ac:dyDescent="0.2">
      <c r="A18473" s="94" t="s">
        <v>46334</v>
      </c>
      <c r="B18473" t="s">
        <v>46335</v>
      </c>
      <c r="C18473" t="s">
        <v>243</v>
      </c>
      <c r="D18473">
        <v>13.69</v>
      </c>
      <c r="E18473" t="s">
        <v>30879</v>
      </c>
    </row>
    <row r="18474" spans="1:5" hidden="1" x14ac:dyDescent="0.2">
      <c r="A18474" s="94" t="s">
        <v>46328</v>
      </c>
      <c r="B18474" t="s">
        <v>46329</v>
      </c>
      <c r="C18474" t="s">
        <v>8107</v>
      </c>
      <c r="D18474">
        <v>18.3</v>
      </c>
      <c r="E18474" t="s">
        <v>30879</v>
      </c>
    </row>
    <row r="18475" spans="1:5" hidden="1" x14ac:dyDescent="0.2">
      <c r="A18475" s="94" t="s">
        <v>46322</v>
      </c>
      <c r="B18475" t="s">
        <v>46323</v>
      </c>
      <c r="C18475" t="s">
        <v>8107</v>
      </c>
      <c r="D18475">
        <v>3.11</v>
      </c>
      <c r="E18475" t="s">
        <v>30879</v>
      </c>
    </row>
    <row r="18476" spans="1:5" hidden="1" x14ac:dyDescent="0.2">
      <c r="A18476" s="94" t="s">
        <v>46320</v>
      </c>
      <c r="B18476" t="s">
        <v>46321</v>
      </c>
      <c r="C18476" t="s">
        <v>8107</v>
      </c>
      <c r="D18476">
        <v>3.77</v>
      </c>
      <c r="E18476" t="s">
        <v>30879</v>
      </c>
    </row>
    <row r="18477" spans="1:5" hidden="1" x14ac:dyDescent="0.2">
      <c r="A18477" s="94" t="s">
        <v>46324</v>
      </c>
      <c r="B18477" t="s">
        <v>46325</v>
      </c>
      <c r="C18477" t="s">
        <v>8107</v>
      </c>
      <c r="D18477">
        <v>3.61</v>
      </c>
      <c r="E18477" t="s">
        <v>30879</v>
      </c>
    </row>
    <row r="18478" spans="1:5" hidden="1" x14ac:dyDescent="0.2">
      <c r="A18478" s="94" t="s">
        <v>46326</v>
      </c>
      <c r="B18478" t="s">
        <v>46327</v>
      </c>
      <c r="C18478" t="s">
        <v>8107</v>
      </c>
      <c r="D18478">
        <v>3.98</v>
      </c>
      <c r="E18478" t="s">
        <v>30879</v>
      </c>
    </row>
    <row r="18479" spans="1:5" hidden="1" x14ac:dyDescent="0.2">
      <c r="A18479" s="94" t="s">
        <v>46318</v>
      </c>
      <c r="B18479" t="s">
        <v>46319</v>
      </c>
      <c r="C18479" t="s">
        <v>8107</v>
      </c>
      <c r="D18479">
        <v>3.94</v>
      </c>
      <c r="E18479" t="s">
        <v>30879</v>
      </c>
    </row>
    <row r="18480" spans="1:5" hidden="1" x14ac:dyDescent="0.2">
      <c r="A18480" s="94" t="s">
        <v>13697</v>
      </c>
      <c r="B18480" t="s">
        <v>13698</v>
      </c>
      <c r="C18480" t="s">
        <v>2752</v>
      </c>
      <c r="D18480">
        <v>48.16</v>
      </c>
      <c r="E18480" t="s">
        <v>30879</v>
      </c>
    </row>
    <row r="18481" spans="1:5" hidden="1" x14ac:dyDescent="0.2">
      <c r="A18481" s="94" t="s">
        <v>2390</v>
      </c>
      <c r="B18481" t="s">
        <v>2891</v>
      </c>
      <c r="C18481" t="s">
        <v>243</v>
      </c>
      <c r="D18481">
        <v>7.45</v>
      </c>
      <c r="E18481" t="s">
        <v>30879</v>
      </c>
    </row>
    <row r="18482" spans="1:5" hidden="1" x14ac:dyDescent="0.2">
      <c r="A18482" s="94" t="s">
        <v>2892</v>
      </c>
      <c r="B18482" t="s">
        <v>648</v>
      </c>
      <c r="C18482" t="s">
        <v>243</v>
      </c>
      <c r="D18482">
        <v>10.11</v>
      </c>
      <c r="E18482" t="s">
        <v>30879</v>
      </c>
    </row>
    <row r="18483" spans="1:5" hidden="1" x14ac:dyDescent="0.2">
      <c r="A18483" s="94" t="s">
        <v>649</v>
      </c>
      <c r="B18483" t="s">
        <v>650</v>
      </c>
      <c r="C18483" t="s">
        <v>243</v>
      </c>
      <c r="D18483">
        <v>12.94</v>
      </c>
      <c r="E18483" t="s">
        <v>30879</v>
      </c>
    </row>
    <row r="18484" spans="1:5" hidden="1" x14ac:dyDescent="0.2">
      <c r="A18484" s="94" t="s">
        <v>651</v>
      </c>
      <c r="B18484" t="s">
        <v>13699</v>
      </c>
      <c r="C18484" t="s">
        <v>8107</v>
      </c>
      <c r="D18484">
        <v>21.74</v>
      </c>
      <c r="E18484" t="s">
        <v>30879</v>
      </c>
    </row>
    <row r="18485" spans="1:5" hidden="1" x14ac:dyDescent="0.2">
      <c r="A18485" s="94" t="s">
        <v>13700</v>
      </c>
      <c r="B18485" t="s">
        <v>13701</v>
      </c>
      <c r="C18485" t="s">
        <v>8107</v>
      </c>
      <c r="D18485">
        <v>6.15</v>
      </c>
      <c r="E18485" t="s">
        <v>30879</v>
      </c>
    </row>
    <row r="18486" spans="1:5" hidden="1" x14ac:dyDescent="0.2">
      <c r="A18486" s="94" t="s">
        <v>13702</v>
      </c>
      <c r="B18486" t="s">
        <v>13703</v>
      </c>
      <c r="C18486" t="s">
        <v>8107</v>
      </c>
      <c r="D18486">
        <v>6.89</v>
      </c>
      <c r="E18486" t="s">
        <v>30879</v>
      </c>
    </row>
    <row r="18487" spans="1:5" hidden="1" x14ac:dyDescent="0.2">
      <c r="A18487" s="94" t="s">
        <v>25608</v>
      </c>
      <c r="B18487" t="s">
        <v>25609</v>
      </c>
      <c r="C18487" t="s">
        <v>243</v>
      </c>
      <c r="D18487">
        <v>4.57</v>
      </c>
      <c r="E18487" t="s">
        <v>30879</v>
      </c>
    </row>
    <row r="18488" spans="1:5" hidden="1" x14ac:dyDescent="0.2">
      <c r="A18488" s="94" t="s">
        <v>652</v>
      </c>
      <c r="B18488" t="s">
        <v>653</v>
      </c>
      <c r="C18488" t="s">
        <v>243</v>
      </c>
      <c r="D18488">
        <v>6.39</v>
      </c>
      <c r="E18488" t="s">
        <v>30879</v>
      </c>
    </row>
    <row r="18489" spans="1:5" hidden="1" x14ac:dyDescent="0.2">
      <c r="A18489" s="94" t="s">
        <v>1341</v>
      </c>
      <c r="B18489" t="s">
        <v>3118</v>
      </c>
      <c r="C18489" t="s">
        <v>243</v>
      </c>
      <c r="D18489">
        <v>5.95</v>
      </c>
      <c r="E18489" t="s">
        <v>30879</v>
      </c>
    </row>
    <row r="18490" spans="1:5" hidden="1" x14ac:dyDescent="0.2">
      <c r="A18490" s="94" t="s">
        <v>13704</v>
      </c>
      <c r="B18490" t="s">
        <v>13705</v>
      </c>
      <c r="C18490" t="s">
        <v>243</v>
      </c>
      <c r="D18490">
        <v>45</v>
      </c>
      <c r="E18490" t="s">
        <v>30879</v>
      </c>
    </row>
    <row r="18491" spans="1:5" hidden="1" x14ac:dyDescent="0.2">
      <c r="A18491" s="94" t="s">
        <v>3245</v>
      </c>
      <c r="B18491" t="s">
        <v>3246</v>
      </c>
      <c r="C18491" t="s">
        <v>243</v>
      </c>
      <c r="D18491">
        <v>7.88</v>
      </c>
      <c r="E18491" t="s">
        <v>30879</v>
      </c>
    </row>
    <row r="18492" spans="1:5" hidden="1" x14ac:dyDescent="0.2">
      <c r="A18492" s="94" t="s">
        <v>25610</v>
      </c>
      <c r="B18492" t="s">
        <v>25611</v>
      </c>
      <c r="C18492" t="s">
        <v>243</v>
      </c>
      <c r="D18492">
        <v>7.75</v>
      </c>
      <c r="E18492" t="s">
        <v>30879</v>
      </c>
    </row>
    <row r="18493" spans="1:5" hidden="1" x14ac:dyDescent="0.2">
      <c r="A18493" s="94" t="s">
        <v>25612</v>
      </c>
      <c r="B18493" t="s">
        <v>25613</v>
      </c>
      <c r="C18493" t="s">
        <v>243</v>
      </c>
      <c r="D18493">
        <v>10.25</v>
      </c>
      <c r="E18493" t="s">
        <v>30879</v>
      </c>
    </row>
    <row r="18494" spans="1:5" hidden="1" x14ac:dyDescent="0.2">
      <c r="A18494" s="94" t="s">
        <v>46207</v>
      </c>
      <c r="B18494" t="s">
        <v>46208</v>
      </c>
      <c r="C18494" t="s">
        <v>1623</v>
      </c>
      <c r="D18494">
        <v>9.0500000000000007</v>
      </c>
      <c r="E18494" t="s">
        <v>30879</v>
      </c>
    </row>
    <row r="18495" spans="1:5" hidden="1" x14ac:dyDescent="0.2">
      <c r="A18495" s="94" t="s">
        <v>46211</v>
      </c>
      <c r="B18495" t="s">
        <v>46212</v>
      </c>
      <c r="C18495" t="s">
        <v>1623</v>
      </c>
      <c r="D18495">
        <v>4.9800000000000004</v>
      </c>
      <c r="E18495" t="s">
        <v>30879</v>
      </c>
    </row>
    <row r="18496" spans="1:5" hidden="1" x14ac:dyDescent="0.2">
      <c r="A18496" s="94" t="s">
        <v>1747</v>
      </c>
      <c r="B18496" t="s">
        <v>6281</v>
      </c>
      <c r="C18496" t="s">
        <v>8107</v>
      </c>
      <c r="D18496">
        <v>2.99</v>
      </c>
      <c r="E18496" t="s">
        <v>30879</v>
      </c>
    </row>
    <row r="18497" spans="1:5" hidden="1" x14ac:dyDescent="0.2">
      <c r="A18497" s="94" t="s">
        <v>1748</v>
      </c>
      <c r="B18497" t="s">
        <v>6282</v>
      </c>
      <c r="C18497" t="s">
        <v>8107</v>
      </c>
      <c r="D18497">
        <v>3.62</v>
      </c>
      <c r="E18497" t="s">
        <v>30879</v>
      </c>
    </row>
    <row r="18498" spans="1:5" hidden="1" x14ac:dyDescent="0.2">
      <c r="A18498" s="94" t="s">
        <v>1749</v>
      </c>
      <c r="B18498" t="s">
        <v>6283</v>
      </c>
      <c r="C18498" t="s">
        <v>8107</v>
      </c>
      <c r="D18498">
        <v>2.4500000000000002</v>
      </c>
      <c r="E18498" t="s">
        <v>30879</v>
      </c>
    </row>
    <row r="18499" spans="1:5" hidden="1" x14ac:dyDescent="0.2">
      <c r="A18499" s="94" t="s">
        <v>1750</v>
      </c>
      <c r="B18499" t="s">
        <v>6284</v>
      </c>
      <c r="C18499" t="s">
        <v>8107</v>
      </c>
      <c r="D18499">
        <v>2.67</v>
      </c>
      <c r="E18499" t="s">
        <v>30879</v>
      </c>
    </row>
    <row r="18500" spans="1:5" hidden="1" x14ac:dyDescent="0.2">
      <c r="A18500" s="94" t="s">
        <v>1751</v>
      </c>
      <c r="B18500" t="s">
        <v>6285</v>
      </c>
      <c r="C18500" t="s">
        <v>8107</v>
      </c>
      <c r="D18500">
        <v>2.97</v>
      </c>
      <c r="E18500" t="s">
        <v>30879</v>
      </c>
    </row>
    <row r="18501" spans="1:5" hidden="1" x14ac:dyDescent="0.2">
      <c r="A18501" s="94" t="s">
        <v>13706</v>
      </c>
      <c r="B18501" t="s">
        <v>13707</v>
      </c>
      <c r="C18501" t="s">
        <v>8107</v>
      </c>
      <c r="D18501">
        <v>3.61</v>
      </c>
      <c r="E18501" t="s">
        <v>30879</v>
      </c>
    </row>
    <row r="18502" spans="1:5" hidden="1" x14ac:dyDescent="0.2">
      <c r="A18502" s="94" t="s">
        <v>13708</v>
      </c>
      <c r="B18502" t="s">
        <v>13709</v>
      </c>
      <c r="C18502" t="s">
        <v>8107</v>
      </c>
      <c r="D18502">
        <v>2.77</v>
      </c>
      <c r="E18502" t="s">
        <v>30879</v>
      </c>
    </row>
    <row r="18503" spans="1:5" hidden="1" x14ac:dyDescent="0.2">
      <c r="A18503" s="94" t="s">
        <v>46338</v>
      </c>
      <c r="B18503" t="s">
        <v>46339</v>
      </c>
      <c r="C18503" t="s">
        <v>8107</v>
      </c>
      <c r="D18503">
        <v>3.12</v>
      </c>
      <c r="E18503" t="s">
        <v>30879</v>
      </c>
    </row>
    <row r="18504" spans="1:5" hidden="1" x14ac:dyDescent="0.2">
      <c r="A18504" s="94" t="s">
        <v>13710</v>
      </c>
      <c r="B18504" t="s">
        <v>13711</v>
      </c>
      <c r="C18504" t="s">
        <v>8107</v>
      </c>
      <c r="D18504">
        <v>3.47</v>
      </c>
      <c r="E18504" t="s">
        <v>30879</v>
      </c>
    </row>
    <row r="18505" spans="1:5" hidden="1" x14ac:dyDescent="0.2">
      <c r="A18505" s="94" t="s">
        <v>1752</v>
      </c>
      <c r="B18505" t="s">
        <v>6286</v>
      </c>
      <c r="C18505" t="s">
        <v>8107</v>
      </c>
      <c r="D18505">
        <v>3.4</v>
      </c>
      <c r="E18505" t="s">
        <v>30879</v>
      </c>
    </row>
    <row r="18506" spans="1:5" hidden="1" x14ac:dyDescent="0.2">
      <c r="A18506" s="94" t="s">
        <v>13712</v>
      </c>
      <c r="B18506" t="s">
        <v>13713</v>
      </c>
      <c r="C18506" t="s">
        <v>8107</v>
      </c>
      <c r="D18506">
        <v>3.46</v>
      </c>
      <c r="E18506" t="s">
        <v>30879</v>
      </c>
    </row>
    <row r="18507" spans="1:5" hidden="1" x14ac:dyDescent="0.2">
      <c r="A18507" s="94" t="s">
        <v>1754</v>
      </c>
      <c r="B18507" t="s">
        <v>1755</v>
      </c>
      <c r="C18507" t="s">
        <v>8107</v>
      </c>
      <c r="D18507">
        <v>5.34</v>
      </c>
      <c r="E18507" t="s">
        <v>30879</v>
      </c>
    </row>
    <row r="18508" spans="1:5" hidden="1" x14ac:dyDescent="0.2">
      <c r="A18508" s="94" t="s">
        <v>13714</v>
      </c>
      <c r="B18508" t="s">
        <v>13715</v>
      </c>
      <c r="C18508" t="s">
        <v>8107</v>
      </c>
      <c r="D18508">
        <v>7.72</v>
      </c>
      <c r="E18508" t="s">
        <v>30879</v>
      </c>
    </row>
    <row r="18509" spans="1:5" hidden="1" x14ac:dyDescent="0.2">
      <c r="A18509" s="94" t="s">
        <v>1753</v>
      </c>
      <c r="B18509" t="s">
        <v>6287</v>
      </c>
      <c r="C18509" t="s">
        <v>8107</v>
      </c>
      <c r="D18509">
        <v>3.4</v>
      </c>
      <c r="E18509" t="s">
        <v>30879</v>
      </c>
    </row>
    <row r="18510" spans="1:5" hidden="1" x14ac:dyDescent="0.2">
      <c r="A18510" s="94" t="s">
        <v>13716</v>
      </c>
      <c r="B18510" t="s">
        <v>13717</v>
      </c>
      <c r="C18510" t="s">
        <v>8107</v>
      </c>
      <c r="D18510">
        <v>5.46</v>
      </c>
      <c r="E18510" t="s">
        <v>30879</v>
      </c>
    </row>
    <row r="18511" spans="1:5" hidden="1" x14ac:dyDescent="0.2">
      <c r="A18511" s="94" t="s">
        <v>13718</v>
      </c>
      <c r="B18511" t="s">
        <v>13719</v>
      </c>
      <c r="C18511" t="s">
        <v>8107</v>
      </c>
      <c r="D18511">
        <v>2.92</v>
      </c>
      <c r="E18511" t="s">
        <v>30879</v>
      </c>
    </row>
    <row r="18512" spans="1:5" hidden="1" x14ac:dyDescent="0.2">
      <c r="A18512" s="94" t="s">
        <v>13720</v>
      </c>
      <c r="B18512" t="s">
        <v>13721</v>
      </c>
      <c r="C18512" t="s">
        <v>8107</v>
      </c>
      <c r="D18512">
        <v>3.41</v>
      </c>
      <c r="E18512" t="s">
        <v>30879</v>
      </c>
    </row>
    <row r="18513" spans="1:5" hidden="1" x14ac:dyDescent="0.2">
      <c r="A18513" s="94" t="s">
        <v>13722</v>
      </c>
      <c r="B18513" t="s">
        <v>13723</v>
      </c>
      <c r="C18513" t="s">
        <v>8107</v>
      </c>
      <c r="D18513">
        <v>3.78</v>
      </c>
      <c r="E18513" t="s">
        <v>30879</v>
      </c>
    </row>
    <row r="18514" spans="1:5" hidden="1" x14ac:dyDescent="0.2">
      <c r="A18514" s="94" t="s">
        <v>46265</v>
      </c>
      <c r="B18514" t="s">
        <v>46266</v>
      </c>
      <c r="C18514" t="s">
        <v>8107</v>
      </c>
      <c r="D18514">
        <v>3.74</v>
      </c>
      <c r="E18514" t="s">
        <v>30879</v>
      </c>
    </row>
    <row r="18515" spans="1:5" hidden="1" x14ac:dyDescent="0.2">
      <c r="A18515" s="94" t="s">
        <v>13724</v>
      </c>
      <c r="B18515" t="s">
        <v>25614</v>
      </c>
      <c r="C18515" t="s">
        <v>1623</v>
      </c>
      <c r="D18515">
        <v>9.0500000000000007</v>
      </c>
      <c r="E18515" t="s">
        <v>30879</v>
      </c>
    </row>
    <row r="18516" spans="1:5" hidden="1" x14ac:dyDescent="0.2">
      <c r="A18516" s="94" t="s">
        <v>13725</v>
      </c>
      <c r="B18516" t="s">
        <v>13726</v>
      </c>
      <c r="C18516" t="s">
        <v>1623</v>
      </c>
      <c r="D18516">
        <v>4.9800000000000004</v>
      </c>
      <c r="E18516" t="s">
        <v>30879</v>
      </c>
    </row>
    <row r="18517" spans="1:5" hidden="1" x14ac:dyDescent="0.2">
      <c r="A18517" s="94" t="s">
        <v>13727</v>
      </c>
      <c r="B18517" t="s">
        <v>13728</v>
      </c>
      <c r="C18517" t="s">
        <v>243</v>
      </c>
      <c r="D18517">
        <v>5.31</v>
      </c>
      <c r="E18517" t="s">
        <v>30879</v>
      </c>
    </row>
    <row r="18518" spans="1:5" hidden="1" x14ac:dyDescent="0.2">
      <c r="A18518" s="94" t="s">
        <v>13729</v>
      </c>
      <c r="B18518" t="s">
        <v>13730</v>
      </c>
      <c r="C18518" t="s">
        <v>243</v>
      </c>
      <c r="D18518">
        <v>6.92</v>
      </c>
      <c r="E18518" t="s">
        <v>30879</v>
      </c>
    </row>
    <row r="18519" spans="1:5" hidden="1" x14ac:dyDescent="0.2">
      <c r="A18519" s="94" t="s">
        <v>46217</v>
      </c>
      <c r="B18519" t="s">
        <v>46218</v>
      </c>
      <c r="C18519" t="s">
        <v>243</v>
      </c>
      <c r="D18519">
        <v>31.86</v>
      </c>
      <c r="E18519" t="s">
        <v>30879</v>
      </c>
    </row>
    <row r="18520" spans="1:5" hidden="1" x14ac:dyDescent="0.2">
      <c r="A18520" s="94" t="s">
        <v>13731</v>
      </c>
      <c r="B18520" t="s">
        <v>13732</v>
      </c>
      <c r="C18520" t="s">
        <v>1623</v>
      </c>
      <c r="D18520">
        <v>52.35</v>
      </c>
      <c r="E18520" t="s">
        <v>30879</v>
      </c>
    </row>
    <row r="18521" spans="1:5" hidden="1" x14ac:dyDescent="0.2">
      <c r="A18521" s="94" t="s">
        <v>13733</v>
      </c>
      <c r="B18521" t="s">
        <v>13734</v>
      </c>
      <c r="C18521" t="s">
        <v>243</v>
      </c>
      <c r="D18521">
        <v>44.28</v>
      </c>
      <c r="E18521" t="s">
        <v>30879</v>
      </c>
    </row>
    <row r="18522" spans="1:5" hidden="1" x14ac:dyDescent="0.2">
      <c r="A18522" s="94" t="s">
        <v>13735</v>
      </c>
      <c r="B18522" t="s">
        <v>13736</v>
      </c>
      <c r="C18522" t="s">
        <v>243</v>
      </c>
      <c r="D18522">
        <v>16</v>
      </c>
      <c r="E18522" t="s">
        <v>30879</v>
      </c>
    </row>
    <row r="18523" spans="1:5" hidden="1" x14ac:dyDescent="0.2">
      <c r="A18523" s="94" t="s">
        <v>25615</v>
      </c>
      <c r="B18523" t="s">
        <v>25616</v>
      </c>
      <c r="C18523" t="s">
        <v>243</v>
      </c>
      <c r="D18523">
        <v>31.21</v>
      </c>
      <c r="E18523" t="s">
        <v>30879</v>
      </c>
    </row>
    <row r="18524" spans="1:5" hidden="1" x14ac:dyDescent="0.2">
      <c r="A18524" s="94" t="s">
        <v>13737</v>
      </c>
      <c r="B18524" t="s">
        <v>13738</v>
      </c>
      <c r="C18524" t="s">
        <v>2752</v>
      </c>
      <c r="D18524">
        <v>36.479999999999997</v>
      </c>
      <c r="E18524" t="s">
        <v>30879</v>
      </c>
    </row>
    <row r="18525" spans="1:5" hidden="1" x14ac:dyDescent="0.2">
      <c r="A18525" s="94" t="s">
        <v>13739</v>
      </c>
      <c r="B18525" t="s">
        <v>13740</v>
      </c>
      <c r="C18525" t="s">
        <v>2752</v>
      </c>
      <c r="D18525">
        <v>20.8</v>
      </c>
      <c r="E18525" t="s">
        <v>30879</v>
      </c>
    </row>
    <row r="18526" spans="1:5" hidden="1" x14ac:dyDescent="0.2">
      <c r="A18526" s="94" t="s">
        <v>46340</v>
      </c>
      <c r="B18526" t="s">
        <v>46341</v>
      </c>
      <c r="C18526" t="s">
        <v>243</v>
      </c>
      <c r="D18526">
        <v>18.920000000000002</v>
      </c>
      <c r="E18526" t="s">
        <v>30879</v>
      </c>
    </row>
    <row r="18527" spans="1:5" hidden="1" x14ac:dyDescent="0.2">
      <c r="A18527" s="94" t="s">
        <v>46209</v>
      </c>
      <c r="B18527" t="s">
        <v>46210</v>
      </c>
      <c r="C18527" t="s">
        <v>243</v>
      </c>
      <c r="D18527">
        <v>9.2200000000000006</v>
      </c>
      <c r="E18527" t="s">
        <v>30879</v>
      </c>
    </row>
    <row r="18528" spans="1:5" hidden="1" x14ac:dyDescent="0.2">
      <c r="A18528" s="94" t="s">
        <v>46213</v>
      </c>
      <c r="B18528" t="s">
        <v>46214</v>
      </c>
      <c r="C18528" t="s">
        <v>243</v>
      </c>
      <c r="D18528">
        <v>5</v>
      </c>
      <c r="E18528" t="s">
        <v>30879</v>
      </c>
    </row>
    <row r="18529" spans="1:5" hidden="1" x14ac:dyDescent="0.2">
      <c r="A18529" s="94" t="s">
        <v>13741</v>
      </c>
      <c r="B18529" t="s">
        <v>13742</v>
      </c>
      <c r="C18529" t="s">
        <v>2752</v>
      </c>
      <c r="D18529">
        <v>39.72</v>
      </c>
      <c r="E18529" t="s">
        <v>30879</v>
      </c>
    </row>
    <row r="18530" spans="1:5" hidden="1" x14ac:dyDescent="0.2">
      <c r="A18530" s="94" t="s">
        <v>25617</v>
      </c>
      <c r="B18530" t="s">
        <v>25618</v>
      </c>
      <c r="C18530" t="s">
        <v>2752</v>
      </c>
      <c r="D18530">
        <v>37.35</v>
      </c>
      <c r="E18530" t="s">
        <v>30879</v>
      </c>
    </row>
    <row r="18531" spans="1:5" hidden="1" x14ac:dyDescent="0.2">
      <c r="A18531" s="94" t="s">
        <v>13743</v>
      </c>
      <c r="B18531" t="s">
        <v>13744</v>
      </c>
      <c r="C18531" t="s">
        <v>243</v>
      </c>
      <c r="D18531">
        <v>1.76</v>
      </c>
      <c r="E18531" t="s">
        <v>30879</v>
      </c>
    </row>
    <row r="18532" spans="1:5" hidden="1" x14ac:dyDescent="0.2">
      <c r="A18532" s="94" t="s">
        <v>13745</v>
      </c>
      <c r="B18532" t="s">
        <v>13746</v>
      </c>
      <c r="C18532" t="s">
        <v>243</v>
      </c>
      <c r="D18532">
        <v>6.41</v>
      </c>
      <c r="E18532" t="s">
        <v>30879</v>
      </c>
    </row>
    <row r="18533" spans="1:5" hidden="1" x14ac:dyDescent="0.2">
      <c r="A18533" s="94" t="s">
        <v>13747</v>
      </c>
      <c r="B18533" t="s">
        <v>13748</v>
      </c>
      <c r="C18533" t="s">
        <v>243</v>
      </c>
      <c r="D18533">
        <v>6.73</v>
      </c>
      <c r="E18533" t="s">
        <v>30879</v>
      </c>
    </row>
    <row r="18534" spans="1:5" hidden="1" x14ac:dyDescent="0.2">
      <c r="A18534" s="94" t="s">
        <v>13749</v>
      </c>
      <c r="B18534" t="s">
        <v>13750</v>
      </c>
      <c r="C18534" t="s">
        <v>243</v>
      </c>
      <c r="D18534">
        <v>3.42</v>
      </c>
      <c r="E18534" t="s">
        <v>30879</v>
      </c>
    </row>
    <row r="18535" spans="1:5" hidden="1" x14ac:dyDescent="0.2">
      <c r="A18535" s="94" t="s">
        <v>13751</v>
      </c>
      <c r="B18535" t="s">
        <v>13752</v>
      </c>
      <c r="C18535" t="s">
        <v>243</v>
      </c>
      <c r="D18535">
        <v>5.17</v>
      </c>
      <c r="E18535" t="s">
        <v>30879</v>
      </c>
    </row>
    <row r="18536" spans="1:5" hidden="1" x14ac:dyDescent="0.2">
      <c r="A18536" s="94" t="s">
        <v>13753</v>
      </c>
      <c r="B18536" t="s">
        <v>13754</v>
      </c>
      <c r="C18536" t="s">
        <v>243</v>
      </c>
      <c r="D18536">
        <v>6.96</v>
      </c>
      <c r="E18536" t="s">
        <v>30879</v>
      </c>
    </row>
    <row r="18537" spans="1:5" hidden="1" x14ac:dyDescent="0.2">
      <c r="A18537" s="94" t="s">
        <v>13755</v>
      </c>
      <c r="B18537" t="s">
        <v>13756</v>
      </c>
      <c r="C18537" t="s">
        <v>243</v>
      </c>
      <c r="D18537">
        <v>10.050000000000001</v>
      </c>
      <c r="E18537" t="s">
        <v>30879</v>
      </c>
    </row>
    <row r="18538" spans="1:5" hidden="1" x14ac:dyDescent="0.2">
      <c r="A18538" s="94" t="s">
        <v>46342</v>
      </c>
      <c r="B18538" t="s">
        <v>46343</v>
      </c>
      <c r="C18538" t="s">
        <v>8107</v>
      </c>
      <c r="D18538">
        <v>38.22</v>
      </c>
      <c r="E18538" t="s">
        <v>30879</v>
      </c>
    </row>
    <row r="18539" spans="1:5" hidden="1" x14ac:dyDescent="0.2">
      <c r="A18539" s="94" t="s">
        <v>46344</v>
      </c>
      <c r="B18539" t="s">
        <v>46345</v>
      </c>
      <c r="C18539" t="s">
        <v>243</v>
      </c>
      <c r="D18539">
        <v>4.8499999999999996</v>
      </c>
      <c r="E18539" t="s">
        <v>30879</v>
      </c>
    </row>
    <row r="18540" spans="1:5" hidden="1" x14ac:dyDescent="0.2">
      <c r="A18540" s="94" t="s">
        <v>46294</v>
      </c>
      <c r="B18540" t="s">
        <v>46295</v>
      </c>
      <c r="C18540" t="s">
        <v>243</v>
      </c>
      <c r="D18540">
        <v>4.95</v>
      </c>
      <c r="E18540" t="s">
        <v>30879</v>
      </c>
    </row>
    <row r="18541" spans="1:5" hidden="1" x14ac:dyDescent="0.2">
      <c r="A18541" s="94" t="s">
        <v>13757</v>
      </c>
      <c r="B18541" t="s">
        <v>25619</v>
      </c>
      <c r="C18541" t="s">
        <v>243</v>
      </c>
      <c r="D18541">
        <v>20.54</v>
      </c>
      <c r="E18541" t="s">
        <v>30879</v>
      </c>
    </row>
    <row r="18542" spans="1:5" hidden="1" x14ac:dyDescent="0.2">
      <c r="A18542" s="94" t="s">
        <v>46360</v>
      </c>
      <c r="B18542" t="s">
        <v>46361</v>
      </c>
      <c r="C18542" t="s">
        <v>243</v>
      </c>
      <c r="D18542">
        <v>1.76</v>
      </c>
      <c r="E18542" t="s">
        <v>30879</v>
      </c>
    </row>
    <row r="18543" spans="1:5" hidden="1" x14ac:dyDescent="0.2">
      <c r="A18543" s="94" t="s">
        <v>1756</v>
      </c>
      <c r="B18543" t="s">
        <v>6288</v>
      </c>
      <c r="C18543" t="s">
        <v>243</v>
      </c>
      <c r="D18543">
        <v>14.09</v>
      </c>
      <c r="E18543" t="s">
        <v>30879</v>
      </c>
    </row>
    <row r="18544" spans="1:5" hidden="1" x14ac:dyDescent="0.2">
      <c r="A18544" s="94" t="s">
        <v>5016</v>
      </c>
      <c r="B18544" t="s">
        <v>6289</v>
      </c>
      <c r="C18544" t="s">
        <v>243</v>
      </c>
      <c r="D18544">
        <v>18.79</v>
      </c>
      <c r="E18544" t="s">
        <v>30879</v>
      </c>
    </row>
    <row r="18545" spans="1:5" hidden="1" x14ac:dyDescent="0.2">
      <c r="A18545" s="94" t="s">
        <v>5017</v>
      </c>
      <c r="B18545" t="s">
        <v>6290</v>
      </c>
      <c r="C18545" t="s">
        <v>243</v>
      </c>
      <c r="D18545">
        <v>23.48</v>
      </c>
      <c r="E18545" t="s">
        <v>30879</v>
      </c>
    </row>
    <row r="18546" spans="1:5" hidden="1" x14ac:dyDescent="0.2">
      <c r="A18546" s="94" t="s">
        <v>1757</v>
      </c>
      <c r="B18546" t="s">
        <v>1758</v>
      </c>
      <c r="C18546" t="s">
        <v>243</v>
      </c>
      <c r="D18546">
        <v>0.92</v>
      </c>
      <c r="E18546" t="s">
        <v>30879</v>
      </c>
    </row>
    <row r="18547" spans="1:5" hidden="1" x14ac:dyDescent="0.2">
      <c r="A18547" s="94" t="s">
        <v>1759</v>
      </c>
      <c r="B18547" t="s">
        <v>46355</v>
      </c>
      <c r="C18547" t="s">
        <v>8107</v>
      </c>
      <c r="D18547">
        <v>10.15</v>
      </c>
      <c r="E18547" t="s">
        <v>30879</v>
      </c>
    </row>
    <row r="18548" spans="1:5" hidden="1" x14ac:dyDescent="0.2">
      <c r="A18548" s="94" t="s">
        <v>1760</v>
      </c>
      <c r="B18548" t="s">
        <v>1761</v>
      </c>
      <c r="C18548" t="s">
        <v>243</v>
      </c>
      <c r="D18548">
        <v>0.55000000000000004</v>
      </c>
      <c r="E18548" t="s">
        <v>30879</v>
      </c>
    </row>
    <row r="18549" spans="1:5" hidden="1" x14ac:dyDescent="0.2">
      <c r="A18549" s="94" t="s">
        <v>46358</v>
      </c>
      <c r="B18549" t="s">
        <v>46359</v>
      </c>
      <c r="C18549" t="s">
        <v>243</v>
      </c>
      <c r="D18549">
        <v>0.93</v>
      </c>
      <c r="E18549" t="s">
        <v>30879</v>
      </c>
    </row>
    <row r="18550" spans="1:5" hidden="1" x14ac:dyDescent="0.2">
      <c r="A18550" s="94" t="s">
        <v>266</v>
      </c>
      <c r="B18550" t="s">
        <v>267</v>
      </c>
      <c r="C18550" t="s">
        <v>243</v>
      </c>
      <c r="D18550">
        <v>16.649999999999999</v>
      </c>
      <c r="E18550" t="s">
        <v>30879</v>
      </c>
    </row>
    <row r="18551" spans="1:5" hidden="1" x14ac:dyDescent="0.2">
      <c r="A18551" s="94" t="s">
        <v>1763</v>
      </c>
      <c r="B18551" t="s">
        <v>6291</v>
      </c>
      <c r="C18551" t="s">
        <v>243</v>
      </c>
      <c r="D18551">
        <v>9.64</v>
      </c>
      <c r="E18551" t="s">
        <v>30879</v>
      </c>
    </row>
    <row r="18552" spans="1:5" hidden="1" x14ac:dyDescent="0.2">
      <c r="A18552" s="94" t="s">
        <v>1742</v>
      </c>
      <c r="B18552" t="s">
        <v>6292</v>
      </c>
      <c r="C18552" t="s">
        <v>243</v>
      </c>
      <c r="D18552">
        <v>12.86</v>
      </c>
      <c r="E18552" t="s">
        <v>30879</v>
      </c>
    </row>
    <row r="18553" spans="1:5" hidden="1" x14ac:dyDescent="0.2">
      <c r="A18553" s="94" t="s">
        <v>5018</v>
      </c>
      <c r="B18553" t="s">
        <v>6293</v>
      </c>
      <c r="C18553" t="s">
        <v>243</v>
      </c>
      <c r="D18553">
        <v>16.829999999999998</v>
      </c>
      <c r="E18553" t="s">
        <v>30879</v>
      </c>
    </row>
    <row r="18554" spans="1:5" hidden="1" x14ac:dyDescent="0.2">
      <c r="A18554" s="94" t="s">
        <v>654</v>
      </c>
      <c r="B18554" t="s">
        <v>655</v>
      </c>
      <c r="C18554" t="s">
        <v>8107</v>
      </c>
      <c r="D18554">
        <v>9.43</v>
      </c>
      <c r="E18554" t="s">
        <v>30879</v>
      </c>
    </row>
    <row r="18555" spans="1:5" hidden="1" x14ac:dyDescent="0.2">
      <c r="A18555" s="94" t="s">
        <v>656</v>
      </c>
      <c r="B18555" t="s">
        <v>991</v>
      </c>
      <c r="C18555" t="s">
        <v>8107</v>
      </c>
      <c r="D18555">
        <v>12.51</v>
      </c>
      <c r="E18555" t="s">
        <v>30879</v>
      </c>
    </row>
    <row r="18556" spans="1:5" hidden="1" x14ac:dyDescent="0.2">
      <c r="A18556" s="94" t="s">
        <v>992</v>
      </c>
      <c r="B18556" t="s">
        <v>46367</v>
      </c>
      <c r="C18556" t="s">
        <v>8107</v>
      </c>
      <c r="D18556">
        <v>16.07</v>
      </c>
      <c r="E18556" t="s">
        <v>30879</v>
      </c>
    </row>
    <row r="18557" spans="1:5" hidden="1" x14ac:dyDescent="0.2">
      <c r="A18557" s="94" t="s">
        <v>662</v>
      </c>
      <c r="B18557" t="s">
        <v>46362</v>
      </c>
      <c r="C18557" t="s">
        <v>243</v>
      </c>
      <c r="D18557">
        <v>0.76</v>
      </c>
      <c r="E18557" t="s">
        <v>30879</v>
      </c>
    </row>
    <row r="18558" spans="1:5" hidden="1" x14ac:dyDescent="0.2">
      <c r="A18558" s="94" t="s">
        <v>186</v>
      </c>
      <c r="B18558" t="s">
        <v>3119</v>
      </c>
      <c r="C18558" t="s">
        <v>243</v>
      </c>
      <c r="D18558">
        <v>0.94</v>
      </c>
      <c r="E18558" t="s">
        <v>30879</v>
      </c>
    </row>
    <row r="18559" spans="1:5" hidden="1" x14ac:dyDescent="0.2">
      <c r="A18559" s="94" t="s">
        <v>264</v>
      </c>
      <c r="B18559" t="s">
        <v>265</v>
      </c>
      <c r="C18559" t="s">
        <v>243</v>
      </c>
      <c r="D18559">
        <v>1.3</v>
      </c>
      <c r="E18559" t="s">
        <v>30879</v>
      </c>
    </row>
    <row r="18560" spans="1:5" hidden="1" x14ac:dyDescent="0.2">
      <c r="A18560" s="94" t="s">
        <v>1762</v>
      </c>
      <c r="B18560" t="s">
        <v>25620</v>
      </c>
      <c r="C18560" t="s">
        <v>8107</v>
      </c>
      <c r="D18560">
        <v>6.62</v>
      </c>
      <c r="E18560" t="s">
        <v>30879</v>
      </c>
    </row>
    <row r="18561" spans="1:5" hidden="1" x14ac:dyDescent="0.2">
      <c r="A18561" s="94" t="s">
        <v>13758</v>
      </c>
      <c r="B18561" t="s">
        <v>13759</v>
      </c>
      <c r="C18561" t="s">
        <v>243</v>
      </c>
      <c r="D18561">
        <v>1.4</v>
      </c>
      <c r="E18561" t="s">
        <v>30879</v>
      </c>
    </row>
    <row r="18562" spans="1:5" hidden="1" x14ac:dyDescent="0.2">
      <c r="A18562" s="94" t="s">
        <v>46356</v>
      </c>
      <c r="B18562" t="s">
        <v>46357</v>
      </c>
      <c r="C18562" t="s">
        <v>243</v>
      </c>
      <c r="D18562">
        <v>19.63</v>
      </c>
      <c r="E18562" t="s">
        <v>30879</v>
      </c>
    </row>
    <row r="18563" spans="1:5" hidden="1" x14ac:dyDescent="0.2">
      <c r="A18563" s="94" t="s">
        <v>46352</v>
      </c>
      <c r="B18563" t="s">
        <v>46353</v>
      </c>
      <c r="C18563" t="s">
        <v>243</v>
      </c>
      <c r="D18563">
        <v>0.8</v>
      </c>
      <c r="E18563" t="s">
        <v>30879</v>
      </c>
    </row>
    <row r="18564" spans="1:5" hidden="1" x14ac:dyDescent="0.2">
      <c r="A18564" s="94" t="s">
        <v>46273</v>
      </c>
      <c r="B18564" t="s">
        <v>46274</v>
      </c>
      <c r="C18564" t="s">
        <v>243</v>
      </c>
      <c r="D18564">
        <v>4.12</v>
      </c>
      <c r="E18564" t="s">
        <v>30879</v>
      </c>
    </row>
    <row r="18565" spans="1:5" hidden="1" x14ac:dyDescent="0.2">
      <c r="A18565" s="94" t="s">
        <v>46292</v>
      </c>
      <c r="B18565" t="s">
        <v>46293</v>
      </c>
      <c r="C18565" t="s">
        <v>243</v>
      </c>
      <c r="D18565">
        <v>4.55</v>
      </c>
      <c r="E18565" t="s">
        <v>30879</v>
      </c>
    </row>
    <row r="18566" spans="1:5" hidden="1" x14ac:dyDescent="0.2">
      <c r="A18566" s="94" t="s">
        <v>13760</v>
      </c>
      <c r="B18566" t="s">
        <v>13761</v>
      </c>
      <c r="C18566" t="s">
        <v>243</v>
      </c>
      <c r="D18566">
        <v>8.4</v>
      </c>
      <c r="E18566" t="s">
        <v>30879</v>
      </c>
    </row>
    <row r="18567" spans="1:5" hidden="1" x14ac:dyDescent="0.2">
      <c r="A18567" s="94" t="s">
        <v>46221</v>
      </c>
      <c r="B18567" t="s">
        <v>46222</v>
      </c>
      <c r="C18567" t="s">
        <v>243</v>
      </c>
      <c r="D18567">
        <v>14.3</v>
      </c>
      <c r="E18567" t="s">
        <v>30879</v>
      </c>
    </row>
    <row r="18568" spans="1:5" hidden="1" x14ac:dyDescent="0.2">
      <c r="A18568" s="94" t="s">
        <v>46363</v>
      </c>
      <c r="B18568" t="s">
        <v>46364</v>
      </c>
      <c r="C18568" t="s">
        <v>243</v>
      </c>
      <c r="D18568">
        <v>1.1499999999999999</v>
      </c>
      <c r="E18568" t="s">
        <v>30879</v>
      </c>
    </row>
    <row r="18569" spans="1:5" hidden="1" x14ac:dyDescent="0.2">
      <c r="A18569" s="94" t="s">
        <v>13762</v>
      </c>
      <c r="B18569" t="s">
        <v>13763</v>
      </c>
      <c r="C18569" t="s">
        <v>243</v>
      </c>
      <c r="D18569">
        <v>4.26</v>
      </c>
      <c r="E18569" t="s">
        <v>30879</v>
      </c>
    </row>
    <row r="18570" spans="1:5" hidden="1" x14ac:dyDescent="0.2">
      <c r="A18570" s="94" t="s">
        <v>46365</v>
      </c>
      <c r="B18570" t="s">
        <v>46366</v>
      </c>
      <c r="C18570" t="s">
        <v>243</v>
      </c>
      <c r="D18570">
        <v>0.93</v>
      </c>
      <c r="E18570" t="s">
        <v>30879</v>
      </c>
    </row>
    <row r="18571" spans="1:5" hidden="1" x14ac:dyDescent="0.2">
      <c r="A18571" s="94" t="s">
        <v>13764</v>
      </c>
      <c r="B18571" t="s">
        <v>13765</v>
      </c>
      <c r="C18571" t="s">
        <v>243</v>
      </c>
      <c r="D18571">
        <v>6.48</v>
      </c>
      <c r="E18571" t="s">
        <v>30879</v>
      </c>
    </row>
    <row r="18572" spans="1:5" hidden="1" x14ac:dyDescent="0.2">
      <c r="A18572" s="94" t="s">
        <v>25621</v>
      </c>
      <c r="B18572" t="s">
        <v>25622</v>
      </c>
      <c r="C18572" t="s">
        <v>243</v>
      </c>
      <c r="D18572">
        <v>6.57</v>
      </c>
      <c r="E18572" t="s">
        <v>30879</v>
      </c>
    </row>
    <row r="18573" spans="1:5" hidden="1" x14ac:dyDescent="0.2">
      <c r="A18573" s="94" t="s">
        <v>46375</v>
      </c>
      <c r="B18573" t="s">
        <v>46376</v>
      </c>
      <c r="C18573" t="s">
        <v>243</v>
      </c>
      <c r="D18573">
        <v>6.92</v>
      </c>
      <c r="E18573" t="s">
        <v>30879</v>
      </c>
    </row>
    <row r="18574" spans="1:5" hidden="1" x14ac:dyDescent="0.2">
      <c r="A18574" s="94" t="s">
        <v>25623</v>
      </c>
      <c r="B18574" t="s">
        <v>25624</v>
      </c>
      <c r="C18574" t="s">
        <v>243</v>
      </c>
      <c r="D18574">
        <v>5.76</v>
      </c>
      <c r="E18574" t="s">
        <v>30879</v>
      </c>
    </row>
    <row r="18575" spans="1:5" hidden="1" x14ac:dyDescent="0.2">
      <c r="A18575" s="94" t="s">
        <v>46369</v>
      </c>
      <c r="B18575" t="s">
        <v>46370</v>
      </c>
      <c r="C18575" t="s">
        <v>243</v>
      </c>
      <c r="D18575">
        <v>7.15</v>
      </c>
      <c r="E18575" t="s">
        <v>30879</v>
      </c>
    </row>
    <row r="18576" spans="1:5" hidden="1" x14ac:dyDescent="0.2">
      <c r="A18576" s="94" t="s">
        <v>46371</v>
      </c>
      <c r="B18576" t="s">
        <v>46372</v>
      </c>
      <c r="C18576" t="s">
        <v>243</v>
      </c>
      <c r="D18576">
        <v>5.42</v>
      </c>
      <c r="E18576" t="s">
        <v>30879</v>
      </c>
    </row>
    <row r="18577" spans="1:5" hidden="1" x14ac:dyDescent="0.2">
      <c r="A18577" s="94" t="s">
        <v>25625</v>
      </c>
      <c r="B18577" t="s">
        <v>25626</v>
      </c>
      <c r="C18577" t="s">
        <v>243</v>
      </c>
      <c r="D18577">
        <v>7.05</v>
      </c>
      <c r="E18577" t="s">
        <v>30879</v>
      </c>
    </row>
    <row r="18578" spans="1:5" hidden="1" x14ac:dyDescent="0.2">
      <c r="A18578" s="94" t="s">
        <v>46373</v>
      </c>
      <c r="B18578" t="s">
        <v>46374</v>
      </c>
      <c r="C18578" t="s">
        <v>243</v>
      </c>
      <c r="D18578">
        <v>5.42</v>
      </c>
      <c r="E18578" t="s">
        <v>30879</v>
      </c>
    </row>
    <row r="18579" spans="1:5" hidden="1" x14ac:dyDescent="0.2">
      <c r="A18579" s="94" t="s">
        <v>13766</v>
      </c>
      <c r="B18579" t="s">
        <v>13767</v>
      </c>
      <c r="C18579" t="s">
        <v>243</v>
      </c>
      <c r="D18579">
        <v>7.05</v>
      </c>
      <c r="E18579" t="s">
        <v>30879</v>
      </c>
    </row>
    <row r="18580" spans="1:5" hidden="1" x14ac:dyDescent="0.2">
      <c r="A18580" s="94" t="s">
        <v>2561</v>
      </c>
      <c r="B18580" t="s">
        <v>46368</v>
      </c>
      <c r="C18580" t="s">
        <v>243</v>
      </c>
      <c r="D18580">
        <v>6.36</v>
      </c>
      <c r="E18580" t="s">
        <v>30879</v>
      </c>
    </row>
    <row r="18581" spans="1:5" hidden="1" x14ac:dyDescent="0.2">
      <c r="A18581" s="94" t="s">
        <v>25627</v>
      </c>
      <c r="B18581" t="s">
        <v>25628</v>
      </c>
      <c r="C18581" t="s">
        <v>2424</v>
      </c>
      <c r="D18581">
        <v>12.46</v>
      </c>
      <c r="E18581" t="s">
        <v>30879</v>
      </c>
    </row>
    <row r="18582" spans="1:5" hidden="1" x14ac:dyDescent="0.2">
      <c r="A18582" s="94" t="s">
        <v>13768</v>
      </c>
      <c r="B18582" t="s">
        <v>13769</v>
      </c>
      <c r="C18582" t="s">
        <v>243</v>
      </c>
      <c r="D18582">
        <v>1.78</v>
      </c>
      <c r="E18582" t="s">
        <v>30879</v>
      </c>
    </row>
    <row r="18583" spans="1:5" hidden="1" x14ac:dyDescent="0.2">
      <c r="A18583" s="94" t="s">
        <v>268</v>
      </c>
      <c r="B18583" t="s">
        <v>269</v>
      </c>
      <c r="C18583" t="s">
        <v>243</v>
      </c>
      <c r="D18583">
        <v>1.8</v>
      </c>
      <c r="E18583" t="s">
        <v>30879</v>
      </c>
    </row>
    <row r="18584" spans="1:5" hidden="1" x14ac:dyDescent="0.2">
      <c r="A18584" s="94" t="s">
        <v>13770</v>
      </c>
      <c r="B18584" t="s">
        <v>13771</v>
      </c>
      <c r="C18584" t="s">
        <v>243</v>
      </c>
      <c r="D18584">
        <v>2.2200000000000002</v>
      </c>
      <c r="E18584" t="s">
        <v>30879</v>
      </c>
    </row>
    <row r="18585" spans="1:5" hidden="1" x14ac:dyDescent="0.2">
      <c r="A18585" s="94" t="s">
        <v>13772</v>
      </c>
      <c r="B18585" t="s">
        <v>13773</v>
      </c>
      <c r="C18585" t="s">
        <v>243</v>
      </c>
      <c r="D18585">
        <v>19.59</v>
      </c>
      <c r="E18585" t="s">
        <v>30879</v>
      </c>
    </row>
    <row r="18586" spans="1:5" hidden="1" x14ac:dyDescent="0.2">
      <c r="A18586" s="94" t="s">
        <v>13774</v>
      </c>
      <c r="B18586" t="s">
        <v>13775</v>
      </c>
      <c r="C18586" t="s">
        <v>243</v>
      </c>
      <c r="D18586">
        <v>26.12</v>
      </c>
      <c r="E18586" t="s">
        <v>30879</v>
      </c>
    </row>
    <row r="18587" spans="1:5" hidden="1" x14ac:dyDescent="0.2">
      <c r="A18587" s="94" t="s">
        <v>13776</v>
      </c>
      <c r="B18587" t="s">
        <v>46354</v>
      </c>
      <c r="C18587" t="s">
        <v>243</v>
      </c>
      <c r="D18587">
        <v>14.51</v>
      </c>
      <c r="E18587" t="s">
        <v>30879</v>
      </c>
    </row>
    <row r="18588" spans="1:5" hidden="1" x14ac:dyDescent="0.2">
      <c r="A18588" s="94" t="s">
        <v>187</v>
      </c>
      <c r="B18588" t="s">
        <v>13777</v>
      </c>
      <c r="C18588" t="s">
        <v>8107</v>
      </c>
      <c r="D18588">
        <v>2.94</v>
      </c>
      <c r="E18588" t="s">
        <v>30879</v>
      </c>
    </row>
    <row r="18589" spans="1:5" hidden="1" x14ac:dyDescent="0.2">
      <c r="A18589" s="94" t="s">
        <v>2152</v>
      </c>
      <c r="B18589" t="s">
        <v>2153</v>
      </c>
      <c r="C18589" t="s">
        <v>8107</v>
      </c>
      <c r="D18589">
        <v>4.71</v>
      </c>
      <c r="E18589" t="s">
        <v>30879</v>
      </c>
    </row>
    <row r="18590" spans="1:5" hidden="1" x14ac:dyDescent="0.2">
      <c r="A18590" s="94" t="s">
        <v>2154</v>
      </c>
      <c r="B18590" t="s">
        <v>2155</v>
      </c>
      <c r="C18590" t="s">
        <v>8107</v>
      </c>
      <c r="D18590">
        <v>3.94</v>
      </c>
      <c r="E18590" t="s">
        <v>30879</v>
      </c>
    </row>
    <row r="18591" spans="1:5" hidden="1" x14ac:dyDescent="0.2">
      <c r="A18591" s="94" t="s">
        <v>2156</v>
      </c>
      <c r="B18591" t="s">
        <v>13778</v>
      </c>
      <c r="C18591" t="s">
        <v>8107</v>
      </c>
      <c r="D18591">
        <v>3.31</v>
      </c>
      <c r="E18591" t="s">
        <v>30879</v>
      </c>
    </row>
    <row r="18592" spans="1:5" hidden="1" x14ac:dyDescent="0.2">
      <c r="A18592" s="94" t="s">
        <v>1744</v>
      </c>
      <c r="B18592" t="s">
        <v>13779</v>
      </c>
      <c r="C18592" t="s">
        <v>8107</v>
      </c>
      <c r="D18592">
        <v>3.68</v>
      </c>
      <c r="E18592" t="s">
        <v>30879</v>
      </c>
    </row>
    <row r="18593" spans="1:5" hidden="1" x14ac:dyDescent="0.2">
      <c r="A18593" s="94" t="s">
        <v>46296</v>
      </c>
      <c r="B18593" t="s">
        <v>46297</v>
      </c>
      <c r="C18593" t="s">
        <v>8107</v>
      </c>
      <c r="D18593">
        <v>6.12</v>
      </c>
      <c r="E18593" t="s">
        <v>30879</v>
      </c>
    </row>
    <row r="18594" spans="1:5" hidden="1" x14ac:dyDescent="0.2">
      <c r="A18594" s="94" t="s">
        <v>1743</v>
      </c>
      <c r="B18594" t="s">
        <v>25629</v>
      </c>
      <c r="C18594" t="s">
        <v>8107</v>
      </c>
      <c r="D18594">
        <v>4.5</v>
      </c>
      <c r="E18594" t="s">
        <v>30879</v>
      </c>
    </row>
    <row r="18595" spans="1:5" hidden="1" x14ac:dyDescent="0.2">
      <c r="A18595" s="94" t="s">
        <v>1745</v>
      </c>
      <c r="B18595" t="s">
        <v>1746</v>
      </c>
      <c r="C18595" t="s">
        <v>8107</v>
      </c>
      <c r="D18595">
        <v>4.92</v>
      </c>
      <c r="E18595" t="s">
        <v>30879</v>
      </c>
    </row>
    <row r="18596" spans="1:5" hidden="1" x14ac:dyDescent="0.2">
      <c r="A18596" s="94" t="s">
        <v>46269</v>
      </c>
      <c r="B18596" t="s">
        <v>46270</v>
      </c>
      <c r="C18596" t="s">
        <v>8107</v>
      </c>
      <c r="D18596">
        <v>5.39</v>
      </c>
      <c r="E18596" t="s">
        <v>30879</v>
      </c>
    </row>
    <row r="18597" spans="1:5" hidden="1" x14ac:dyDescent="0.2">
      <c r="A18597" s="94" t="s">
        <v>13780</v>
      </c>
      <c r="B18597" t="s">
        <v>13781</v>
      </c>
      <c r="C18597" t="s">
        <v>1623</v>
      </c>
      <c r="D18597">
        <v>44.51</v>
      </c>
      <c r="E18597" t="s">
        <v>30879</v>
      </c>
    </row>
    <row r="18598" spans="1:5" hidden="1" x14ac:dyDescent="0.2">
      <c r="A18598" s="94" t="s">
        <v>13782</v>
      </c>
      <c r="B18598" t="s">
        <v>25630</v>
      </c>
      <c r="C18598" t="s">
        <v>1623</v>
      </c>
      <c r="D18598">
        <v>24.7</v>
      </c>
      <c r="E18598" t="s">
        <v>30879</v>
      </c>
    </row>
    <row r="18599" spans="1:5" hidden="1" x14ac:dyDescent="0.2">
      <c r="A18599" s="94" t="s">
        <v>13783</v>
      </c>
      <c r="B18599" t="s">
        <v>13784</v>
      </c>
      <c r="C18599" t="s">
        <v>8107</v>
      </c>
      <c r="D18599">
        <v>6.03</v>
      </c>
      <c r="E18599" t="s">
        <v>30879</v>
      </c>
    </row>
    <row r="18600" spans="1:5" hidden="1" x14ac:dyDescent="0.2">
      <c r="A18600" s="94" t="s">
        <v>797</v>
      </c>
      <c r="B18600" t="s">
        <v>798</v>
      </c>
      <c r="C18600" t="s">
        <v>8107</v>
      </c>
      <c r="D18600">
        <v>3.07</v>
      </c>
      <c r="E18600" t="s">
        <v>30879</v>
      </c>
    </row>
    <row r="18601" spans="1:5" hidden="1" x14ac:dyDescent="0.2">
      <c r="A18601" s="94" t="s">
        <v>46290</v>
      </c>
      <c r="B18601" t="s">
        <v>46291</v>
      </c>
      <c r="C18601" t="s">
        <v>8107</v>
      </c>
      <c r="D18601">
        <v>4.33</v>
      </c>
      <c r="E18601" t="s">
        <v>30879</v>
      </c>
    </row>
    <row r="18602" spans="1:5" hidden="1" x14ac:dyDescent="0.2">
      <c r="A18602" s="94" t="s">
        <v>13785</v>
      </c>
      <c r="B18602" t="s">
        <v>13786</v>
      </c>
      <c r="C18602" t="s">
        <v>8107</v>
      </c>
      <c r="D18602">
        <v>6.88</v>
      </c>
      <c r="E18602" t="s">
        <v>30879</v>
      </c>
    </row>
    <row r="18603" spans="1:5" hidden="1" x14ac:dyDescent="0.2">
      <c r="A18603" s="94" t="s">
        <v>13787</v>
      </c>
      <c r="B18603" t="s">
        <v>13788</v>
      </c>
      <c r="C18603" t="s">
        <v>243</v>
      </c>
      <c r="D18603">
        <v>5.18</v>
      </c>
      <c r="E18603" t="s">
        <v>30879</v>
      </c>
    </row>
    <row r="18604" spans="1:5" hidden="1" x14ac:dyDescent="0.2">
      <c r="A18604" s="94" t="s">
        <v>13789</v>
      </c>
      <c r="B18604" t="s">
        <v>13790</v>
      </c>
      <c r="C18604" t="s">
        <v>1880</v>
      </c>
      <c r="D18604">
        <v>25.55</v>
      </c>
      <c r="E18604" t="s">
        <v>30879</v>
      </c>
    </row>
    <row r="18605" spans="1:5" hidden="1" x14ac:dyDescent="0.2">
      <c r="A18605" s="94" t="s">
        <v>46241</v>
      </c>
      <c r="B18605" t="s">
        <v>46242</v>
      </c>
      <c r="C18605" t="s">
        <v>1880</v>
      </c>
      <c r="D18605">
        <v>37.380000000000003</v>
      </c>
      <c r="E18605" t="s">
        <v>30879</v>
      </c>
    </row>
    <row r="18606" spans="1:5" hidden="1" x14ac:dyDescent="0.2">
      <c r="A18606" s="94" t="s">
        <v>13791</v>
      </c>
      <c r="B18606" t="s">
        <v>13792</v>
      </c>
      <c r="C18606" t="s">
        <v>243</v>
      </c>
      <c r="D18606">
        <v>13.49</v>
      </c>
      <c r="E18606" t="s">
        <v>30879</v>
      </c>
    </row>
    <row r="18607" spans="1:5" hidden="1" x14ac:dyDescent="0.2">
      <c r="A18607" s="94" t="s">
        <v>46227</v>
      </c>
      <c r="B18607" t="s">
        <v>46228</v>
      </c>
      <c r="C18607" t="s">
        <v>3275</v>
      </c>
      <c r="D18607">
        <v>23.12</v>
      </c>
      <c r="E18607" t="s">
        <v>30879</v>
      </c>
    </row>
    <row r="18608" spans="1:5" hidden="1" x14ac:dyDescent="0.2">
      <c r="A18608" s="94" t="s">
        <v>13793</v>
      </c>
      <c r="B18608" t="s">
        <v>13794</v>
      </c>
      <c r="C18608" t="s">
        <v>2752</v>
      </c>
      <c r="D18608">
        <v>32.9</v>
      </c>
      <c r="E18608" t="s">
        <v>30879</v>
      </c>
    </row>
    <row r="18609" spans="1:5" hidden="1" x14ac:dyDescent="0.2">
      <c r="A18609" s="94" t="s">
        <v>13795</v>
      </c>
      <c r="B18609" t="s">
        <v>13796</v>
      </c>
      <c r="C18609" t="s">
        <v>2752</v>
      </c>
      <c r="D18609">
        <v>32.369999999999997</v>
      </c>
      <c r="E18609" t="s">
        <v>30879</v>
      </c>
    </row>
    <row r="18610" spans="1:5" hidden="1" x14ac:dyDescent="0.2">
      <c r="A18610" s="94" t="s">
        <v>46225</v>
      </c>
      <c r="B18610" t="s">
        <v>46226</v>
      </c>
      <c r="C18610" t="s">
        <v>2752</v>
      </c>
      <c r="D18610">
        <v>31.13</v>
      </c>
      <c r="E18610" t="s">
        <v>30879</v>
      </c>
    </row>
    <row r="18611" spans="1:5" hidden="1" x14ac:dyDescent="0.2">
      <c r="A18611" s="94" t="s">
        <v>25631</v>
      </c>
      <c r="B18611" t="s">
        <v>25632</v>
      </c>
      <c r="C18611" t="s">
        <v>1623</v>
      </c>
      <c r="D18611">
        <v>13.57</v>
      </c>
      <c r="E18611" t="s">
        <v>30879</v>
      </c>
    </row>
    <row r="18612" spans="1:5" hidden="1" x14ac:dyDescent="0.2">
      <c r="A18612" s="94" t="s">
        <v>13797</v>
      </c>
      <c r="B18612" t="s">
        <v>46231</v>
      </c>
      <c r="C18612" t="s">
        <v>243</v>
      </c>
      <c r="D18612">
        <v>28.87</v>
      </c>
      <c r="E18612" t="s">
        <v>30879</v>
      </c>
    </row>
    <row r="18613" spans="1:5" hidden="1" x14ac:dyDescent="0.2">
      <c r="A18613" s="94" t="s">
        <v>46232</v>
      </c>
      <c r="B18613" t="s">
        <v>46233</v>
      </c>
      <c r="C18613" t="s">
        <v>243</v>
      </c>
      <c r="D18613">
        <v>28.9</v>
      </c>
      <c r="E18613" t="s">
        <v>30879</v>
      </c>
    </row>
    <row r="18614" spans="1:5" hidden="1" x14ac:dyDescent="0.2">
      <c r="A18614" s="94" t="s">
        <v>13798</v>
      </c>
      <c r="B18614" t="s">
        <v>46234</v>
      </c>
      <c r="C18614" t="s">
        <v>243</v>
      </c>
      <c r="D18614">
        <v>13.52</v>
      </c>
      <c r="E18614" t="s">
        <v>30879</v>
      </c>
    </row>
    <row r="18615" spans="1:5" hidden="1" x14ac:dyDescent="0.2">
      <c r="A18615" s="94" t="s">
        <v>13799</v>
      </c>
      <c r="B18615" t="s">
        <v>46235</v>
      </c>
      <c r="C18615" t="s">
        <v>243</v>
      </c>
      <c r="D18615">
        <v>30.04</v>
      </c>
      <c r="E18615" t="s">
        <v>30879</v>
      </c>
    </row>
    <row r="18616" spans="1:5" hidden="1" x14ac:dyDescent="0.2">
      <c r="A18616" s="94" t="s">
        <v>13800</v>
      </c>
      <c r="B18616" t="s">
        <v>46236</v>
      </c>
      <c r="C18616" t="s">
        <v>243</v>
      </c>
      <c r="D18616">
        <v>13.52</v>
      </c>
      <c r="E18616" t="s">
        <v>30879</v>
      </c>
    </row>
    <row r="18617" spans="1:5" hidden="1" x14ac:dyDescent="0.2">
      <c r="A18617" s="94" t="s">
        <v>4104</v>
      </c>
      <c r="B18617" t="s">
        <v>46237</v>
      </c>
      <c r="C18617" t="s">
        <v>243</v>
      </c>
      <c r="D18617">
        <v>30.04</v>
      </c>
      <c r="E18617" t="s">
        <v>30879</v>
      </c>
    </row>
    <row r="18618" spans="1:5" hidden="1" x14ac:dyDescent="0.2">
      <c r="A18618" s="94" t="s">
        <v>13801</v>
      </c>
      <c r="B18618" t="s">
        <v>46238</v>
      </c>
      <c r="C18618" t="s">
        <v>243</v>
      </c>
      <c r="D18618">
        <v>13.52</v>
      </c>
      <c r="E18618" t="s">
        <v>30879</v>
      </c>
    </row>
    <row r="18619" spans="1:5" hidden="1" x14ac:dyDescent="0.2">
      <c r="A18619" s="94" t="s">
        <v>13802</v>
      </c>
      <c r="B18619" t="s">
        <v>13803</v>
      </c>
      <c r="C18619" t="s">
        <v>243</v>
      </c>
      <c r="D18619">
        <v>30.34</v>
      </c>
      <c r="E18619" t="s">
        <v>30879</v>
      </c>
    </row>
    <row r="18620" spans="1:5" hidden="1" x14ac:dyDescent="0.2">
      <c r="A18620" s="94" t="s">
        <v>46239</v>
      </c>
      <c r="B18620" t="s">
        <v>46240</v>
      </c>
      <c r="C18620" t="s">
        <v>243</v>
      </c>
      <c r="D18620">
        <v>15.84</v>
      </c>
      <c r="E18620" t="s">
        <v>30879</v>
      </c>
    </row>
    <row r="18621" spans="1:5" hidden="1" x14ac:dyDescent="0.2">
      <c r="A18621" s="94" t="s">
        <v>13804</v>
      </c>
      <c r="B18621" t="s">
        <v>13805</v>
      </c>
      <c r="C18621" t="s">
        <v>1880</v>
      </c>
      <c r="D18621">
        <v>26.86</v>
      </c>
      <c r="E18621" t="s">
        <v>30879</v>
      </c>
    </row>
    <row r="18622" spans="1:5" hidden="1" x14ac:dyDescent="0.2">
      <c r="A18622" s="94" t="s">
        <v>46251</v>
      </c>
      <c r="B18622" t="s">
        <v>46252</v>
      </c>
      <c r="C18622" t="s">
        <v>1880</v>
      </c>
      <c r="D18622">
        <v>11.83</v>
      </c>
      <c r="E18622" t="s">
        <v>30879</v>
      </c>
    </row>
    <row r="18623" spans="1:5" hidden="1" x14ac:dyDescent="0.2">
      <c r="A18623" s="94" t="s">
        <v>46253</v>
      </c>
      <c r="B18623" t="s">
        <v>46254</v>
      </c>
      <c r="C18623" t="s">
        <v>1880</v>
      </c>
      <c r="D18623">
        <v>11.83</v>
      </c>
      <c r="E18623" t="s">
        <v>30879</v>
      </c>
    </row>
    <row r="18624" spans="1:5" hidden="1" x14ac:dyDescent="0.2">
      <c r="A18624" s="94" t="s">
        <v>903</v>
      </c>
      <c r="B18624" t="s">
        <v>2020</v>
      </c>
      <c r="C18624" t="s">
        <v>1597</v>
      </c>
      <c r="D18624">
        <v>21.31</v>
      </c>
      <c r="E18624" t="s">
        <v>30879</v>
      </c>
    </row>
    <row r="18625" spans="1:5" hidden="1" x14ac:dyDescent="0.2">
      <c r="A18625" s="94" t="s">
        <v>2021</v>
      </c>
      <c r="B18625" t="s">
        <v>2022</v>
      </c>
      <c r="C18625" t="s">
        <v>1597</v>
      </c>
      <c r="D18625">
        <v>21.31</v>
      </c>
      <c r="E18625" t="s">
        <v>30879</v>
      </c>
    </row>
    <row r="18626" spans="1:5" hidden="1" x14ac:dyDescent="0.2">
      <c r="A18626" s="94" t="s">
        <v>2023</v>
      </c>
      <c r="B18626" t="s">
        <v>1138</v>
      </c>
      <c r="C18626" t="s">
        <v>1597</v>
      </c>
      <c r="D18626">
        <v>23.98</v>
      </c>
      <c r="E18626" t="s">
        <v>30879</v>
      </c>
    </row>
    <row r="18627" spans="1:5" hidden="1" x14ac:dyDescent="0.2">
      <c r="A18627" s="94" t="s">
        <v>1139</v>
      </c>
      <c r="B18627" t="s">
        <v>1140</v>
      </c>
      <c r="C18627" t="s">
        <v>1597</v>
      </c>
      <c r="D18627">
        <v>26.64</v>
      </c>
      <c r="E18627" t="s">
        <v>30879</v>
      </c>
    </row>
    <row r="18628" spans="1:5" hidden="1" x14ac:dyDescent="0.2">
      <c r="A18628" s="94" t="s">
        <v>1141</v>
      </c>
      <c r="B18628" t="s">
        <v>1142</v>
      </c>
      <c r="C18628" t="s">
        <v>1597</v>
      </c>
      <c r="D18628">
        <v>26.64</v>
      </c>
      <c r="E18628" t="s">
        <v>30879</v>
      </c>
    </row>
    <row r="18629" spans="1:5" hidden="1" x14ac:dyDescent="0.2">
      <c r="A18629" s="94" t="s">
        <v>1143</v>
      </c>
      <c r="B18629" t="s">
        <v>500</v>
      </c>
      <c r="C18629" t="s">
        <v>1597</v>
      </c>
      <c r="D18629">
        <v>29.3</v>
      </c>
      <c r="E18629" t="s">
        <v>30879</v>
      </c>
    </row>
    <row r="18630" spans="1:5" hidden="1" x14ac:dyDescent="0.2">
      <c r="A18630" s="94" t="s">
        <v>501</v>
      </c>
      <c r="B18630" t="s">
        <v>502</v>
      </c>
      <c r="C18630" t="s">
        <v>1597</v>
      </c>
      <c r="D18630">
        <v>31.97</v>
      </c>
      <c r="E18630" t="s">
        <v>30879</v>
      </c>
    </row>
    <row r="18631" spans="1:5" hidden="1" x14ac:dyDescent="0.2">
      <c r="A18631" s="94" t="s">
        <v>1730</v>
      </c>
      <c r="B18631" t="s">
        <v>1731</v>
      </c>
      <c r="C18631" t="s">
        <v>1597</v>
      </c>
      <c r="D18631">
        <v>31.97</v>
      </c>
      <c r="E18631" t="s">
        <v>30879</v>
      </c>
    </row>
    <row r="18632" spans="1:5" hidden="1" x14ac:dyDescent="0.2">
      <c r="A18632" s="94" t="s">
        <v>1732</v>
      </c>
      <c r="B18632" t="s">
        <v>1733</v>
      </c>
      <c r="C18632" t="s">
        <v>1597</v>
      </c>
      <c r="D18632">
        <v>37.299999999999997</v>
      </c>
      <c r="E18632" t="s">
        <v>30879</v>
      </c>
    </row>
    <row r="18633" spans="1:5" hidden="1" x14ac:dyDescent="0.2">
      <c r="A18633" s="94" t="s">
        <v>1734</v>
      </c>
      <c r="B18633" t="s">
        <v>1735</v>
      </c>
      <c r="C18633" t="s">
        <v>1597</v>
      </c>
      <c r="D18633">
        <v>37.299999999999997</v>
      </c>
      <c r="E18633" t="s">
        <v>30879</v>
      </c>
    </row>
    <row r="18634" spans="1:5" hidden="1" x14ac:dyDescent="0.2">
      <c r="A18634" s="94" t="s">
        <v>1736</v>
      </c>
      <c r="B18634" t="s">
        <v>46475</v>
      </c>
      <c r="C18634" t="s">
        <v>1597</v>
      </c>
      <c r="D18634">
        <v>42.62</v>
      </c>
      <c r="E18634" t="s">
        <v>30879</v>
      </c>
    </row>
    <row r="18635" spans="1:5" hidden="1" x14ac:dyDescent="0.2">
      <c r="A18635" s="94" t="s">
        <v>1329</v>
      </c>
      <c r="B18635" t="s">
        <v>46476</v>
      </c>
      <c r="C18635" t="s">
        <v>1597</v>
      </c>
      <c r="D18635">
        <v>42.62</v>
      </c>
      <c r="E18635" t="s">
        <v>30879</v>
      </c>
    </row>
    <row r="18636" spans="1:5" hidden="1" x14ac:dyDescent="0.2">
      <c r="A18636" s="94" t="s">
        <v>1330</v>
      </c>
      <c r="B18636" t="s">
        <v>1331</v>
      </c>
      <c r="C18636" t="s">
        <v>1597</v>
      </c>
      <c r="D18636">
        <v>53.28</v>
      </c>
      <c r="E18636" t="s">
        <v>30879</v>
      </c>
    </row>
    <row r="18637" spans="1:5" hidden="1" x14ac:dyDescent="0.2">
      <c r="A18637" s="94" t="s">
        <v>1332</v>
      </c>
      <c r="B18637" t="s">
        <v>1333</v>
      </c>
      <c r="C18637" t="s">
        <v>1597</v>
      </c>
      <c r="D18637">
        <v>53.28</v>
      </c>
      <c r="E18637" t="s">
        <v>30879</v>
      </c>
    </row>
    <row r="18638" spans="1:5" hidden="1" x14ac:dyDescent="0.2">
      <c r="A18638" s="94" t="s">
        <v>1334</v>
      </c>
      <c r="B18638" t="s">
        <v>6294</v>
      </c>
      <c r="C18638" t="s">
        <v>11192</v>
      </c>
      <c r="D18638">
        <v>7.4</v>
      </c>
      <c r="E18638" t="s">
        <v>30879</v>
      </c>
    </row>
    <row r="18639" spans="1:5" hidden="1" x14ac:dyDescent="0.2">
      <c r="A18639" s="94" t="s">
        <v>76</v>
      </c>
      <c r="B18639" t="s">
        <v>77</v>
      </c>
      <c r="C18639" t="s">
        <v>1597</v>
      </c>
      <c r="D18639">
        <v>27.19</v>
      </c>
      <c r="E18639" t="s">
        <v>30879</v>
      </c>
    </row>
    <row r="18640" spans="1:5" hidden="1" x14ac:dyDescent="0.2">
      <c r="A18640" s="94" t="s">
        <v>78</v>
      </c>
      <c r="B18640" t="s">
        <v>79</v>
      </c>
      <c r="C18640" t="s">
        <v>1597</v>
      </c>
      <c r="D18640">
        <v>30.59</v>
      </c>
      <c r="E18640" t="s">
        <v>30879</v>
      </c>
    </row>
    <row r="18641" spans="1:5" hidden="1" x14ac:dyDescent="0.2">
      <c r="A18641" s="94" t="s">
        <v>80</v>
      </c>
      <c r="B18641" t="s">
        <v>81</v>
      </c>
      <c r="C18641" t="s">
        <v>1597</v>
      </c>
      <c r="D18641">
        <v>33.979999999999997</v>
      </c>
      <c r="E18641" t="s">
        <v>30879</v>
      </c>
    </row>
    <row r="18642" spans="1:5" hidden="1" x14ac:dyDescent="0.2">
      <c r="A18642" s="94" t="s">
        <v>82</v>
      </c>
      <c r="B18642" t="s">
        <v>83</v>
      </c>
      <c r="C18642" t="s">
        <v>1597</v>
      </c>
      <c r="D18642">
        <v>37.380000000000003</v>
      </c>
      <c r="E18642" t="s">
        <v>30879</v>
      </c>
    </row>
    <row r="18643" spans="1:5" hidden="1" x14ac:dyDescent="0.2">
      <c r="A18643" s="94" t="s">
        <v>84</v>
      </c>
      <c r="B18643" t="s">
        <v>85</v>
      </c>
      <c r="C18643" t="s">
        <v>1597</v>
      </c>
      <c r="D18643">
        <v>40.78</v>
      </c>
      <c r="E18643" t="s">
        <v>30879</v>
      </c>
    </row>
    <row r="18644" spans="1:5" hidden="1" x14ac:dyDescent="0.2">
      <c r="A18644" s="94" t="s">
        <v>86</v>
      </c>
      <c r="B18644" t="s">
        <v>87</v>
      </c>
      <c r="C18644" t="s">
        <v>1597</v>
      </c>
      <c r="D18644">
        <v>47.58</v>
      </c>
      <c r="E18644" t="s">
        <v>30879</v>
      </c>
    </row>
    <row r="18645" spans="1:5" hidden="1" x14ac:dyDescent="0.2">
      <c r="A18645" s="94" t="s">
        <v>88</v>
      </c>
      <c r="B18645" t="s">
        <v>89</v>
      </c>
      <c r="C18645" t="s">
        <v>1597</v>
      </c>
      <c r="D18645">
        <v>54.37</v>
      </c>
      <c r="E18645" t="s">
        <v>30879</v>
      </c>
    </row>
    <row r="18646" spans="1:5" hidden="1" x14ac:dyDescent="0.2">
      <c r="A18646" s="94" t="s">
        <v>46477</v>
      </c>
      <c r="B18646" t="s">
        <v>46478</v>
      </c>
      <c r="C18646" t="s">
        <v>1597</v>
      </c>
      <c r="D18646">
        <v>50.49</v>
      </c>
      <c r="E18646" t="s">
        <v>30879</v>
      </c>
    </row>
    <row r="18647" spans="1:5" hidden="1" x14ac:dyDescent="0.2">
      <c r="A18647" s="94" t="s">
        <v>90</v>
      </c>
      <c r="B18647" t="s">
        <v>323</v>
      </c>
      <c r="C18647" t="s">
        <v>1597</v>
      </c>
      <c r="D18647">
        <v>67.97</v>
      </c>
      <c r="E18647" t="s">
        <v>30879</v>
      </c>
    </row>
    <row r="18648" spans="1:5" hidden="1" x14ac:dyDescent="0.2">
      <c r="A18648" s="94" t="s">
        <v>783</v>
      </c>
      <c r="B18648" t="s">
        <v>46202</v>
      </c>
      <c r="C18648" t="s">
        <v>11192</v>
      </c>
      <c r="D18648">
        <v>9.44</v>
      </c>
      <c r="E18648" t="s">
        <v>30879</v>
      </c>
    </row>
    <row r="18649" spans="1:5" hidden="1" x14ac:dyDescent="0.2">
      <c r="A18649" s="94" t="s">
        <v>258</v>
      </c>
      <c r="B18649" t="s">
        <v>45965</v>
      </c>
      <c r="C18649" t="s">
        <v>1597</v>
      </c>
      <c r="D18649">
        <v>43.29</v>
      </c>
      <c r="E18649" t="s">
        <v>30879</v>
      </c>
    </row>
    <row r="18650" spans="1:5" hidden="1" x14ac:dyDescent="0.2">
      <c r="A18650" s="94" t="s">
        <v>25633</v>
      </c>
      <c r="B18650" t="s">
        <v>25634</v>
      </c>
      <c r="C18650" t="s">
        <v>1597</v>
      </c>
      <c r="D18650">
        <v>43.29</v>
      </c>
      <c r="E18650" t="s">
        <v>30879</v>
      </c>
    </row>
    <row r="18651" spans="1:5" hidden="1" x14ac:dyDescent="0.2">
      <c r="A18651" s="94" t="s">
        <v>551</v>
      </c>
      <c r="B18651" t="s">
        <v>552</v>
      </c>
      <c r="C18651" t="s">
        <v>1597</v>
      </c>
      <c r="D18651">
        <v>48.7</v>
      </c>
      <c r="E18651" t="s">
        <v>30879</v>
      </c>
    </row>
    <row r="18652" spans="1:5" hidden="1" x14ac:dyDescent="0.2">
      <c r="A18652" s="94" t="s">
        <v>553</v>
      </c>
      <c r="B18652" t="s">
        <v>554</v>
      </c>
      <c r="C18652" t="s">
        <v>1597</v>
      </c>
      <c r="D18652">
        <v>54.11</v>
      </c>
      <c r="E18652" t="s">
        <v>30879</v>
      </c>
    </row>
    <row r="18653" spans="1:5" hidden="1" x14ac:dyDescent="0.2">
      <c r="A18653" s="94" t="s">
        <v>1284</v>
      </c>
      <c r="B18653" t="s">
        <v>1285</v>
      </c>
      <c r="C18653" t="s">
        <v>1597</v>
      </c>
      <c r="D18653">
        <v>64.930000000000007</v>
      </c>
      <c r="E18653" t="s">
        <v>30879</v>
      </c>
    </row>
    <row r="18654" spans="1:5" hidden="1" x14ac:dyDescent="0.2">
      <c r="A18654" s="94" t="s">
        <v>3698</v>
      </c>
      <c r="B18654" t="s">
        <v>25635</v>
      </c>
      <c r="C18654" t="s">
        <v>1597</v>
      </c>
      <c r="D18654">
        <v>86.57</v>
      </c>
      <c r="E18654" t="s">
        <v>30879</v>
      </c>
    </row>
    <row r="18655" spans="1:5" hidden="1" x14ac:dyDescent="0.2">
      <c r="A18655" s="94" t="s">
        <v>274</v>
      </c>
      <c r="B18655" t="s">
        <v>6295</v>
      </c>
      <c r="C18655" t="s">
        <v>11192</v>
      </c>
      <c r="D18655">
        <v>15.03</v>
      </c>
      <c r="E18655" t="s">
        <v>30879</v>
      </c>
    </row>
    <row r="18656" spans="1:5" hidden="1" x14ac:dyDescent="0.2">
      <c r="A18656" s="94" t="s">
        <v>1286</v>
      </c>
      <c r="B18656" t="s">
        <v>45966</v>
      </c>
      <c r="C18656" t="s">
        <v>1597</v>
      </c>
      <c r="D18656">
        <v>57.48</v>
      </c>
      <c r="E18656" t="s">
        <v>30879</v>
      </c>
    </row>
    <row r="18657" spans="1:5" hidden="1" x14ac:dyDescent="0.2">
      <c r="A18657" s="94" t="s">
        <v>1198</v>
      </c>
      <c r="B18657" t="s">
        <v>246</v>
      </c>
      <c r="C18657" t="s">
        <v>1597</v>
      </c>
      <c r="D18657">
        <v>64.67</v>
      </c>
      <c r="E18657" t="s">
        <v>30879</v>
      </c>
    </row>
    <row r="18658" spans="1:5" hidden="1" x14ac:dyDescent="0.2">
      <c r="A18658" s="94" t="s">
        <v>247</v>
      </c>
      <c r="B18658" t="s">
        <v>248</v>
      </c>
      <c r="C18658" t="s">
        <v>1597</v>
      </c>
      <c r="D18658">
        <v>71.86</v>
      </c>
      <c r="E18658" t="s">
        <v>30879</v>
      </c>
    </row>
    <row r="18659" spans="1:5" hidden="1" x14ac:dyDescent="0.2">
      <c r="A18659" s="94" t="s">
        <v>249</v>
      </c>
      <c r="B18659" t="s">
        <v>250</v>
      </c>
      <c r="C18659" t="s">
        <v>1597</v>
      </c>
      <c r="D18659">
        <v>86.23</v>
      </c>
      <c r="E18659" t="s">
        <v>30879</v>
      </c>
    </row>
    <row r="18660" spans="1:5" hidden="1" x14ac:dyDescent="0.2">
      <c r="A18660" s="94" t="s">
        <v>813</v>
      </c>
      <c r="B18660" t="s">
        <v>6296</v>
      </c>
      <c r="C18660" t="s">
        <v>11192</v>
      </c>
      <c r="D18660">
        <v>19.96</v>
      </c>
      <c r="E18660" t="s">
        <v>30879</v>
      </c>
    </row>
    <row r="18661" spans="1:5" hidden="1" x14ac:dyDescent="0.2">
      <c r="A18661" s="94" t="s">
        <v>45967</v>
      </c>
      <c r="B18661" t="s">
        <v>45968</v>
      </c>
      <c r="C18661" t="s">
        <v>11192</v>
      </c>
      <c r="D18661">
        <v>16.91</v>
      </c>
      <c r="E18661" t="s">
        <v>30879</v>
      </c>
    </row>
    <row r="18662" spans="1:5" hidden="1" x14ac:dyDescent="0.2">
      <c r="A18662" s="94" t="s">
        <v>45969</v>
      </c>
      <c r="B18662" t="s">
        <v>45970</v>
      </c>
      <c r="C18662" t="s">
        <v>1597</v>
      </c>
      <c r="D18662">
        <v>165.73</v>
      </c>
      <c r="E18662" t="s">
        <v>30879</v>
      </c>
    </row>
    <row r="18663" spans="1:5" hidden="1" x14ac:dyDescent="0.2">
      <c r="A18663" s="94" t="s">
        <v>45971</v>
      </c>
      <c r="B18663" t="s">
        <v>45972</v>
      </c>
      <c r="C18663" t="s">
        <v>1597</v>
      </c>
      <c r="D18663">
        <v>82.18</v>
      </c>
      <c r="E18663" t="s">
        <v>30879</v>
      </c>
    </row>
    <row r="18664" spans="1:5" hidden="1" x14ac:dyDescent="0.2">
      <c r="A18664" s="94" t="s">
        <v>13806</v>
      </c>
      <c r="B18664" t="s">
        <v>46197</v>
      </c>
      <c r="C18664" t="s">
        <v>1597</v>
      </c>
      <c r="D18664">
        <v>66.61</v>
      </c>
      <c r="E18664" t="s">
        <v>30879</v>
      </c>
    </row>
    <row r="18665" spans="1:5" hidden="1" x14ac:dyDescent="0.2">
      <c r="A18665" s="94" t="s">
        <v>45960</v>
      </c>
      <c r="B18665" t="s">
        <v>45961</v>
      </c>
      <c r="C18665" t="s">
        <v>11192</v>
      </c>
      <c r="D18665">
        <v>12.39</v>
      </c>
      <c r="E18665" t="s">
        <v>30879</v>
      </c>
    </row>
    <row r="18666" spans="1:5" hidden="1" x14ac:dyDescent="0.2">
      <c r="A18666" s="94" t="s">
        <v>251</v>
      </c>
      <c r="B18666" t="s">
        <v>45964</v>
      </c>
      <c r="C18666" t="s">
        <v>1597</v>
      </c>
      <c r="D18666">
        <v>34.299999999999997</v>
      </c>
      <c r="E18666" t="s">
        <v>30879</v>
      </c>
    </row>
    <row r="18667" spans="1:5" hidden="1" x14ac:dyDescent="0.2">
      <c r="A18667" s="94" t="s">
        <v>252</v>
      </c>
      <c r="B18667" t="s">
        <v>253</v>
      </c>
      <c r="C18667" t="s">
        <v>1597</v>
      </c>
      <c r="D18667">
        <v>38.590000000000003</v>
      </c>
      <c r="E18667" t="s">
        <v>30879</v>
      </c>
    </row>
    <row r="18668" spans="1:5" hidden="1" x14ac:dyDescent="0.2">
      <c r="A18668" s="94" t="s">
        <v>254</v>
      </c>
      <c r="B18668" t="s">
        <v>801</v>
      </c>
      <c r="C18668" t="s">
        <v>1597</v>
      </c>
      <c r="D18668">
        <v>42.88</v>
      </c>
      <c r="E18668" t="s">
        <v>30879</v>
      </c>
    </row>
    <row r="18669" spans="1:5" hidden="1" x14ac:dyDescent="0.2">
      <c r="A18669" s="94" t="s">
        <v>802</v>
      </c>
      <c r="B18669" t="s">
        <v>803</v>
      </c>
      <c r="C18669" t="s">
        <v>1597</v>
      </c>
      <c r="D18669">
        <v>51.45</v>
      </c>
      <c r="E18669" t="s">
        <v>30879</v>
      </c>
    </row>
    <row r="18670" spans="1:5" hidden="1" x14ac:dyDescent="0.2">
      <c r="A18670" s="94" t="s">
        <v>537</v>
      </c>
      <c r="B18670" t="s">
        <v>538</v>
      </c>
      <c r="C18670" t="s">
        <v>1597</v>
      </c>
      <c r="D18670">
        <v>68.599999999999994</v>
      </c>
      <c r="E18670" t="s">
        <v>30879</v>
      </c>
    </row>
    <row r="18671" spans="1:5" hidden="1" x14ac:dyDescent="0.2">
      <c r="A18671" s="94" t="s">
        <v>45962</v>
      </c>
      <c r="B18671" t="s">
        <v>45963</v>
      </c>
      <c r="C18671" t="s">
        <v>1597</v>
      </c>
      <c r="D18671">
        <v>80.290000000000006</v>
      </c>
      <c r="E18671" t="s">
        <v>30879</v>
      </c>
    </row>
    <row r="18672" spans="1:5" hidden="1" x14ac:dyDescent="0.2">
      <c r="A18672" s="94" t="s">
        <v>45956</v>
      </c>
      <c r="B18672" t="s">
        <v>45957</v>
      </c>
      <c r="C18672" t="s">
        <v>1597</v>
      </c>
      <c r="D18672">
        <v>66.7</v>
      </c>
      <c r="E18672" t="s">
        <v>30879</v>
      </c>
    </row>
    <row r="18673" spans="1:5" hidden="1" x14ac:dyDescent="0.2">
      <c r="A18673" s="94" t="s">
        <v>1933</v>
      </c>
      <c r="B18673" t="s">
        <v>25636</v>
      </c>
      <c r="C18673" t="s">
        <v>11192</v>
      </c>
      <c r="D18673">
        <v>11.91</v>
      </c>
      <c r="E18673" t="s">
        <v>30879</v>
      </c>
    </row>
    <row r="18674" spans="1:5" hidden="1" x14ac:dyDescent="0.2">
      <c r="A18674" s="94" t="s">
        <v>45958</v>
      </c>
      <c r="B18674" t="s">
        <v>45959</v>
      </c>
      <c r="C18674" t="s">
        <v>11192</v>
      </c>
      <c r="D18674">
        <v>11.58</v>
      </c>
      <c r="E18674" t="s">
        <v>30879</v>
      </c>
    </row>
    <row r="18675" spans="1:5" hidden="1" x14ac:dyDescent="0.2">
      <c r="A18675" s="94" t="s">
        <v>539</v>
      </c>
      <c r="B18675" t="s">
        <v>1681</v>
      </c>
      <c r="C18675" t="s">
        <v>1597</v>
      </c>
      <c r="D18675">
        <v>41.67</v>
      </c>
      <c r="E18675" t="s">
        <v>30879</v>
      </c>
    </row>
    <row r="18676" spans="1:5" hidden="1" x14ac:dyDescent="0.2">
      <c r="A18676" s="94" t="s">
        <v>1682</v>
      </c>
      <c r="B18676" t="s">
        <v>1683</v>
      </c>
      <c r="C18676" t="s">
        <v>1597</v>
      </c>
      <c r="D18676">
        <v>46.88</v>
      </c>
      <c r="E18676" t="s">
        <v>30879</v>
      </c>
    </row>
    <row r="18677" spans="1:5" hidden="1" x14ac:dyDescent="0.2">
      <c r="A18677" s="94" t="s">
        <v>1684</v>
      </c>
      <c r="B18677" t="s">
        <v>1685</v>
      </c>
      <c r="C18677" t="s">
        <v>1597</v>
      </c>
      <c r="D18677">
        <v>52.09</v>
      </c>
      <c r="E18677" t="s">
        <v>30879</v>
      </c>
    </row>
    <row r="18678" spans="1:5" hidden="1" x14ac:dyDescent="0.2">
      <c r="A18678" s="94" t="s">
        <v>272</v>
      </c>
      <c r="B18678" t="s">
        <v>273</v>
      </c>
      <c r="C18678" t="s">
        <v>1597</v>
      </c>
      <c r="D18678">
        <v>62.51</v>
      </c>
      <c r="E18678" t="s">
        <v>30879</v>
      </c>
    </row>
    <row r="18679" spans="1:5" hidden="1" x14ac:dyDescent="0.2">
      <c r="A18679" s="94" t="s">
        <v>1934</v>
      </c>
      <c r="B18679" t="s">
        <v>25637</v>
      </c>
      <c r="C18679" t="s">
        <v>11192</v>
      </c>
      <c r="D18679">
        <v>14.47</v>
      </c>
      <c r="E18679" t="s">
        <v>30879</v>
      </c>
    </row>
    <row r="18680" spans="1:5" hidden="1" x14ac:dyDescent="0.2">
      <c r="A18680" s="94" t="s">
        <v>46379</v>
      </c>
      <c r="B18680" t="s">
        <v>46380</v>
      </c>
      <c r="C18680" t="s">
        <v>1597</v>
      </c>
      <c r="D18680">
        <v>18.260000000000002</v>
      </c>
      <c r="E18680" t="s">
        <v>30879</v>
      </c>
    </row>
    <row r="18681" spans="1:5" hidden="1" x14ac:dyDescent="0.2">
      <c r="A18681" s="94" t="s">
        <v>46397</v>
      </c>
      <c r="B18681" t="s">
        <v>46398</v>
      </c>
      <c r="C18681" t="s">
        <v>1597</v>
      </c>
      <c r="D18681">
        <v>18.260000000000002</v>
      </c>
      <c r="E18681" t="s">
        <v>30879</v>
      </c>
    </row>
    <row r="18682" spans="1:5" hidden="1" x14ac:dyDescent="0.2">
      <c r="A18682" s="94" t="s">
        <v>46381</v>
      </c>
      <c r="B18682" t="s">
        <v>46382</v>
      </c>
      <c r="C18682" t="s">
        <v>1597</v>
      </c>
      <c r="D18682">
        <v>20.54</v>
      </c>
      <c r="E18682" t="s">
        <v>30879</v>
      </c>
    </row>
    <row r="18683" spans="1:5" hidden="1" x14ac:dyDescent="0.2">
      <c r="A18683" s="94" t="s">
        <v>46383</v>
      </c>
      <c r="B18683" t="s">
        <v>46384</v>
      </c>
      <c r="C18683" t="s">
        <v>1597</v>
      </c>
      <c r="D18683">
        <v>22.82</v>
      </c>
      <c r="E18683" t="s">
        <v>30879</v>
      </c>
    </row>
    <row r="18684" spans="1:5" hidden="1" x14ac:dyDescent="0.2">
      <c r="A18684" s="94" t="s">
        <v>46385</v>
      </c>
      <c r="B18684" t="s">
        <v>46386</v>
      </c>
      <c r="C18684" t="s">
        <v>1597</v>
      </c>
      <c r="D18684">
        <v>25.11</v>
      </c>
      <c r="E18684" t="s">
        <v>30879</v>
      </c>
    </row>
    <row r="18685" spans="1:5" hidden="1" x14ac:dyDescent="0.2">
      <c r="A18685" s="94" t="s">
        <v>46387</v>
      </c>
      <c r="B18685" t="s">
        <v>46388</v>
      </c>
      <c r="C18685" t="s">
        <v>1597</v>
      </c>
      <c r="D18685">
        <v>27.39</v>
      </c>
      <c r="E18685" t="s">
        <v>30879</v>
      </c>
    </row>
    <row r="18686" spans="1:5" hidden="1" x14ac:dyDescent="0.2">
      <c r="A18686" s="94" t="s">
        <v>46399</v>
      </c>
      <c r="B18686" t="s">
        <v>46400</v>
      </c>
      <c r="C18686" t="s">
        <v>1597</v>
      </c>
      <c r="D18686">
        <v>27.39</v>
      </c>
      <c r="E18686" t="s">
        <v>30879</v>
      </c>
    </row>
    <row r="18687" spans="1:5" hidden="1" x14ac:dyDescent="0.2">
      <c r="A18687" s="94" t="s">
        <v>46389</v>
      </c>
      <c r="B18687" t="s">
        <v>46390</v>
      </c>
      <c r="C18687" t="s">
        <v>1597</v>
      </c>
      <c r="D18687">
        <v>31.95</v>
      </c>
      <c r="E18687" t="s">
        <v>30879</v>
      </c>
    </row>
    <row r="18688" spans="1:5" hidden="1" x14ac:dyDescent="0.2">
      <c r="A18688" s="94" t="s">
        <v>46401</v>
      </c>
      <c r="B18688" t="s">
        <v>46402</v>
      </c>
      <c r="C18688" t="s">
        <v>1597</v>
      </c>
      <c r="D18688">
        <v>31.95</v>
      </c>
      <c r="E18688" t="s">
        <v>30879</v>
      </c>
    </row>
    <row r="18689" spans="1:5" hidden="1" x14ac:dyDescent="0.2">
      <c r="A18689" s="94" t="s">
        <v>46391</v>
      </c>
      <c r="B18689" t="s">
        <v>46392</v>
      </c>
      <c r="C18689" t="s">
        <v>1597</v>
      </c>
      <c r="D18689">
        <v>36.520000000000003</v>
      </c>
      <c r="E18689" t="s">
        <v>30879</v>
      </c>
    </row>
    <row r="18690" spans="1:5" hidden="1" x14ac:dyDescent="0.2">
      <c r="A18690" s="94" t="s">
        <v>46403</v>
      </c>
      <c r="B18690" t="s">
        <v>46404</v>
      </c>
      <c r="C18690" t="s">
        <v>1597</v>
      </c>
      <c r="D18690">
        <v>36.520000000000003</v>
      </c>
      <c r="E18690" t="s">
        <v>30879</v>
      </c>
    </row>
    <row r="18691" spans="1:5" hidden="1" x14ac:dyDescent="0.2">
      <c r="A18691" s="94" t="s">
        <v>46393</v>
      </c>
      <c r="B18691" t="s">
        <v>46394</v>
      </c>
      <c r="C18691" t="s">
        <v>1597</v>
      </c>
      <c r="D18691">
        <v>45.65</v>
      </c>
      <c r="E18691" t="s">
        <v>30879</v>
      </c>
    </row>
    <row r="18692" spans="1:5" hidden="1" x14ac:dyDescent="0.2">
      <c r="A18692" s="94" t="s">
        <v>46405</v>
      </c>
      <c r="B18692" t="s">
        <v>46406</v>
      </c>
      <c r="C18692" t="s">
        <v>1597</v>
      </c>
      <c r="D18692">
        <v>45.65</v>
      </c>
      <c r="E18692" t="s">
        <v>30879</v>
      </c>
    </row>
    <row r="18693" spans="1:5" hidden="1" x14ac:dyDescent="0.2">
      <c r="A18693" s="94" t="s">
        <v>46395</v>
      </c>
      <c r="B18693" t="s">
        <v>46396</v>
      </c>
      <c r="C18693" t="s">
        <v>11192</v>
      </c>
      <c r="D18693">
        <v>6.34</v>
      </c>
      <c r="E18693" t="s">
        <v>30879</v>
      </c>
    </row>
    <row r="18694" spans="1:5" hidden="1" x14ac:dyDescent="0.2">
      <c r="A18694" s="94" t="s">
        <v>45987</v>
      </c>
      <c r="B18694" t="s">
        <v>45988</v>
      </c>
      <c r="C18694" t="s">
        <v>1597</v>
      </c>
      <c r="D18694">
        <v>24.31</v>
      </c>
      <c r="E18694" t="s">
        <v>30879</v>
      </c>
    </row>
    <row r="18695" spans="1:5" hidden="1" x14ac:dyDescent="0.2">
      <c r="A18695" s="94" t="s">
        <v>45989</v>
      </c>
      <c r="B18695" t="s">
        <v>45990</v>
      </c>
      <c r="C18695" t="s">
        <v>1597</v>
      </c>
      <c r="D18695">
        <v>27.35</v>
      </c>
      <c r="E18695" t="s">
        <v>30879</v>
      </c>
    </row>
    <row r="18696" spans="1:5" hidden="1" x14ac:dyDescent="0.2">
      <c r="A18696" s="94" t="s">
        <v>45991</v>
      </c>
      <c r="B18696" t="s">
        <v>45992</v>
      </c>
      <c r="C18696" t="s">
        <v>1597</v>
      </c>
      <c r="D18696">
        <v>30.38</v>
      </c>
      <c r="E18696" t="s">
        <v>30879</v>
      </c>
    </row>
    <row r="18697" spans="1:5" hidden="1" x14ac:dyDescent="0.2">
      <c r="A18697" s="94" t="s">
        <v>45993</v>
      </c>
      <c r="B18697" t="s">
        <v>45994</v>
      </c>
      <c r="C18697" t="s">
        <v>1597</v>
      </c>
      <c r="D18697">
        <v>33.42</v>
      </c>
      <c r="E18697" t="s">
        <v>30879</v>
      </c>
    </row>
    <row r="18698" spans="1:5" hidden="1" x14ac:dyDescent="0.2">
      <c r="A18698" s="94" t="s">
        <v>45995</v>
      </c>
      <c r="B18698" t="s">
        <v>45996</v>
      </c>
      <c r="C18698" t="s">
        <v>1597</v>
      </c>
      <c r="D18698">
        <v>36.46</v>
      </c>
      <c r="E18698" t="s">
        <v>30879</v>
      </c>
    </row>
    <row r="18699" spans="1:5" hidden="1" x14ac:dyDescent="0.2">
      <c r="A18699" s="94" t="s">
        <v>45997</v>
      </c>
      <c r="B18699" t="s">
        <v>45998</v>
      </c>
      <c r="C18699" t="s">
        <v>1597</v>
      </c>
      <c r="D18699">
        <v>42.54</v>
      </c>
      <c r="E18699" t="s">
        <v>30879</v>
      </c>
    </row>
    <row r="18700" spans="1:5" hidden="1" x14ac:dyDescent="0.2">
      <c r="A18700" s="94" t="s">
        <v>45999</v>
      </c>
      <c r="B18700" t="s">
        <v>46000</v>
      </c>
      <c r="C18700" t="s">
        <v>1597</v>
      </c>
      <c r="D18700">
        <v>48.61</v>
      </c>
      <c r="E18700" t="s">
        <v>30879</v>
      </c>
    </row>
    <row r="18701" spans="1:5" hidden="1" x14ac:dyDescent="0.2">
      <c r="A18701" s="94" t="s">
        <v>46001</v>
      </c>
      <c r="B18701" t="s">
        <v>46002</v>
      </c>
      <c r="C18701" t="s">
        <v>11192</v>
      </c>
      <c r="D18701">
        <v>8.44</v>
      </c>
      <c r="E18701" t="s">
        <v>30879</v>
      </c>
    </row>
    <row r="18702" spans="1:5" hidden="1" x14ac:dyDescent="0.2">
      <c r="A18702" s="94" t="s">
        <v>46003</v>
      </c>
      <c r="B18702" t="s">
        <v>46004</v>
      </c>
      <c r="C18702" t="s">
        <v>1597</v>
      </c>
      <c r="D18702">
        <v>36.26</v>
      </c>
      <c r="E18702" t="s">
        <v>30879</v>
      </c>
    </row>
    <row r="18703" spans="1:5" hidden="1" x14ac:dyDescent="0.2">
      <c r="A18703" s="94" t="s">
        <v>46023</v>
      </c>
      <c r="B18703" t="s">
        <v>46024</v>
      </c>
      <c r="C18703" t="s">
        <v>1597</v>
      </c>
      <c r="D18703">
        <v>36.26</v>
      </c>
      <c r="E18703" t="s">
        <v>30879</v>
      </c>
    </row>
    <row r="18704" spans="1:5" hidden="1" x14ac:dyDescent="0.2">
      <c r="A18704" s="94" t="s">
        <v>46005</v>
      </c>
      <c r="B18704" t="s">
        <v>46006</v>
      </c>
      <c r="C18704" t="s">
        <v>1597</v>
      </c>
      <c r="D18704">
        <v>40.79</v>
      </c>
      <c r="E18704" t="s">
        <v>30879</v>
      </c>
    </row>
    <row r="18705" spans="1:5" hidden="1" x14ac:dyDescent="0.2">
      <c r="A18705" s="94" t="s">
        <v>46007</v>
      </c>
      <c r="B18705" t="s">
        <v>46008</v>
      </c>
      <c r="C18705" t="s">
        <v>1597</v>
      </c>
      <c r="D18705">
        <v>45.32</v>
      </c>
      <c r="E18705" t="s">
        <v>30879</v>
      </c>
    </row>
    <row r="18706" spans="1:5" hidden="1" x14ac:dyDescent="0.2">
      <c r="A18706" s="94" t="s">
        <v>46009</v>
      </c>
      <c r="B18706" t="s">
        <v>46010</v>
      </c>
      <c r="C18706" t="s">
        <v>1597</v>
      </c>
      <c r="D18706">
        <v>54.39</v>
      </c>
      <c r="E18706" t="s">
        <v>30879</v>
      </c>
    </row>
    <row r="18707" spans="1:5" hidden="1" x14ac:dyDescent="0.2">
      <c r="A18707" s="94" t="s">
        <v>46019</v>
      </c>
      <c r="B18707" t="s">
        <v>46020</v>
      </c>
      <c r="C18707" t="s">
        <v>11192</v>
      </c>
      <c r="D18707">
        <v>12.59</v>
      </c>
      <c r="E18707" t="s">
        <v>30879</v>
      </c>
    </row>
    <row r="18708" spans="1:5" hidden="1" x14ac:dyDescent="0.2">
      <c r="A18708" s="94" t="s">
        <v>46011</v>
      </c>
      <c r="B18708" t="s">
        <v>46012</v>
      </c>
      <c r="C18708" t="s">
        <v>1597</v>
      </c>
      <c r="D18708">
        <v>49.71</v>
      </c>
      <c r="E18708" t="s">
        <v>30879</v>
      </c>
    </row>
    <row r="18709" spans="1:5" hidden="1" x14ac:dyDescent="0.2">
      <c r="A18709" s="94" t="s">
        <v>46013</v>
      </c>
      <c r="B18709" t="s">
        <v>46014</v>
      </c>
      <c r="C18709" t="s">
        <v>1597</v>
      </c>
      <c r="D18709">
        <v>55.92</v>
      </c>
      <c r="E18709" t="s">
        <v>30879</v>
      </c>
    </row>
    <row r="18710" spans="1:5" hidden="1" x14ac:dyDescent="0.2">
      <c r="A18710" s="94" t="s">
        <v>46015</v>
      </c>
      <c r="B18710" t="s">
        <v>46016</v>
      </c>
      <c r="C18710" t="s">
        <v>1597</v>
      </c>
      <c r="D18710">
        <v>62.14</v>
      </c>
      <c r="E18710" t="s">
        <v>30879</v>
      </c>
    </row>
    <row r="18711" spans="1:5" hidden="1" x14ac:dyDescent="0.2">
      <c r="A18711" s="94" t="s">
        <v>46017</v>
      </c>
      <c r="B18711" t="s">
        <v>46018</v>
      </c>
      <c r="C18711" t="s">
        <v>1597</v>
      </c>
      <c r="D18711">
        <v>74.56</v>
      </c>
      <c r="E18711" t="s">
        <v>30879</v>
      </c>
    </row>
    <row r="18712" spans="1:5" hidden="1" x14ac:dyDescent="0.2">
      <c r="A18712" s="94" t="s">
        <v>46021</v>
      </c>
      <c r="B18712" t="s">
        <v>46022</v>
      </c>
      <c r="C18712" t="s">
        <v>11192</v>
      </c>
      <c r="D18712">
        <v>17.260000000000002</v>
      </c>
      <c r="E18712" t="s">
        <v>30879</v>
      </c>
    </row>
    <row r="18713" spans="1:5" hidden="1" x14ac:dyDescent="0.2">
      <c r="A18713" s="94" t="s">
        <v>45973</v>
      </c>
      <c r="B18713" t="s">
        <v>45974</v>
      </c>
      <c r="C18713" t="s">
        <v>1597</v>
      </c>
      <c r="D18713">
        <v>28.06</v>
      </c>
      <c r="E18713" t="s">
        <v>30879</v>
      </c>
    </row>
    <row r="18714" spans="1:5" hidden="1" x14ac:dyDescent="0.2">
      <c r="A18714" s="94" t="s">
        <v>45975</v>
      </c>
      <c r="B18714" t="s">
        <v>45976</v>
      </c>
      <c r="C18714" t="s">
        <v>1597</v>
      </c>
      <c r="D18714">
        <v>31.58</v>
      </c>
      <c r="E18714" t="s">
        <v>30879</v>
      </c>
    </row>
    <row r="18715" spans="1:5" hidden="1" x14ac:dyDescent="0.2">
      <c r="A18715" s="94" t="s">
        <v>45977</v>
      </c>
      <c r="B18715" t="s">
        <v>45978</v>
      </c>
      <c r="C18715" t="s">
        <v>1597</v>
      </c>
      <c r="D18715">
        <v>42.1</v>
      </c>
      <c r="E18715" t="s">
        <v>30879</v>
      </c>
    </row>
    <row r="18716" spans="1:5" hidden="1" x14ac:dyDescent="0.2">
      <c r="A18716" s="94" t="s">
        <v>45979</v>
      </c>
      <c r="B18716" t="s">
        <v>45980</v>
      </c>
      <c r="C18716" t="s">
        <v>1597</v>
      </c>
      <c r="D18716">
        <v>33.979999999999997</v>
      </c>
      <c r="E18716" t="s">
        <v>30879</v>
      </c>
    </row>
    <row r="18717" spans="1:5" hidden="1" x14ac:dyDescent="0.2">
      <c r="A18717" s="94" t="s">
        <v>45981</v>
      </c>
      <c r="B18717" t="s">
        <v>45982</v>
      </c>
      <c r="C18717" t="s">
        <v>1597</v>
      </c>
      <c r="D18717">
        <v>38.22</v>
      </c>
      <c r="E18717" t="s">
        <v>30879</v>
      </c>
    </row>
    <row r="18718" spans="1:5" hidden="1" x14ac:dyDescent="0.2">
      <c r="A18718" s="94" t="s">
        <v>45983</v>
      </c>
      <c r="B18718" t="s">
        <v>45984</v>
      </c>
      <c r="C18718" t="s">
        <v>1597</v>
      </c>
      <c r="D18718">
        <v>42.47</v>
      </c>
      <c r="E18718" t="s">
        <v>30879</v>
      </c>
    </row>
    <row r="18719" spans="1:5" hidden="1" x14ac:dyDescent="0.2">
      <c r="A18719" s="94" t="s">
        <v>45985</v>
      </c>
      <c r="B18719" t="s">
        <v>45986</v>
      </c>
      <c r="C18719" t="s">
        <v>1597</v>
      </c>
      <c r="D18719">
        <v>50.96</v>
      </c>
      <c r="E18719" t="s">
        <v>30879</v>
      </c>
    </row>
    <row r="18720" spans="1:5" hidden="1" x14ac:dyDescent="0.2">
      <c r="A18720" s="94" t="s">
        <v>46025</v>
      </c>
      <c r="B18720" t="s">
        <v>46026</v>
      </c>
      <c r="C18720" t="s">
        <v>1597</v>
      </c>
      <c r="D18720">
        <v>21.74</v>
      </c>
      <c r="E18720" t="s">
        <v>30879</v>
      </c>
    </row>
    <row r="18721" spans="1:5" hidden="1" x14ac:dyDescent="0.2">
      <c r="A18721" s="94" t="s">
        <v>46027</v>
      </c>
      <c r="B18721" t="s">
        <v>46028</v>
      </c>
      <c r="C18721" t="s">
        <v>1597</v>
      </c>
      <c r="D18721">
        <v>24.46</v>
      </c>
      <c r="E18721" t="s">
        <v>30879</v>
      </c>
    </row>
    <row r="18722" spans="1:5" hidden="1" x14ac:dyDescent="0.2">
      <c r="A18722" s="94" t="s">
        <v>46029</v>
      </c>
      <c r="B18722" t="s">
        <v>46030</v>
      </c>
      <c r="C18722" t="s">
        <v>1597</v>
      </c>
      <c r="D18722">
        <v>27.18</v>
      </c>
      <c r="E18722" t="s">
        <v>30879</v>
      </c>
    </row>
    <row r="18723" spans="1:5" hidden="1" x14ac:dyDescent="0.2">
      <c r="A18723" s="94" t="s">
        <v>46031</v>
      </c>
      <c r="B18723" t="s">
        <v>46032</v>
      </c>
      <c r="C18723" t="s">
        <v>1597</v>
      </c>
      <c r="D18723">
        <v>32.619999999999997</v>
      </c>
      <c r="E18723" t="s">
        <v>30879</v>
      </c>
    </row>
    <row r="18724" spans="1:5" hidden="1" x14ac:dyDescent="0.2">
      <c r="A18724" s="94" t="s">
        <v>46041</v>
      </c>
      <c r="B18724" t="s">
        <v>46042</v>
      </c>
      <c r="C18724" t="s">
        <v>11192</v>
      </c>
      <c r="D18724">
        <v>7.55</v>
      </c>
      <c r="E18724" t="s">
        <v>30879</v>
      </c>
    </row>
    <row r="18725" spans="1:5" hidden="1" x14ac:dyDescent="0.2">
      <c r="A18725" s="94" t="s">
        <v>46033</v>
      </c>
      <c r="B18725" t="s">
        <v>46034</v>
      </c>
      <c r="C18725" t="s">
        <v>1597</v>
      </c>
      <c r="D18725">
        <v>29.72</v>
      </c>
      <c r="E18725" t="s">
        <v>30879</v>
      </c>
    </row>
    <row r="18726" spans="1:5" hidden="1" x14ac:dyDescent="0.2">
      <c r="A18726" s="94" t="s">
        <v>46035</v>
      </c>
      <c r="B18726" t="s">
        <v>46036</v>
      </c>
      <c r="C18726" t="s">
        <v>1597</v>
      </c>
      <c r="D18726">
        <v>33.44</v>
      </c>
      <c r="E18726" t="s">
        <v>30879</v>
      </c>
    </row>
    <row r="18727" spans="1:5" hidden="1" x14ac:dyDescent="0.2">
      <c r="A18727" s="94" t="s">
        <v>46037</v>
      </c>
      <c r="B18727" t="s">
        <v>46038</v>
      </c>
      <c r="C18727" t="s">
        <v>1597</v>
      </c>
      <c r="D18727">
        <v>37.15</v>
      </c>
      <c r="E18727" t="s">
        <v>30879</v>
      </c>
    </row>
    <row r="18728" spans="1:5" hidden="1" x14ac:dyDescent="0.2">
      <c r="A18728" s="94" t="s">
        <v>46039</v>
      </c>
      <c r="B18728" t="s">
        <v>46040</v>
      </c>
      <c r="C18728" t="s">
        <v>1597</v>
      </c>
      <c r="D18728">
        <v>44.58</v>
      </c>
      <c r="E18728" t="s">
        <v>30879</v>
      </c>
    </row>
    <row r="18729" spans="1:5" hidden="1" x14ac:dyDescent="0.2">
      <c r="A18729" s="94" t="s">
        <v>46043</v>
      </c>
      <c r="B18729" t="s">
        <v>46044</v>
      </c>
      <c r="C18729" t="s">
        <v>11192</v>
      </c>
      <c r="D18729">
        <v>10.32</v>
      </c>
      <c r="E18729" t="s">
        <v>30879</v>
      </c>
    </row>
    <row r="18730" spans="1:5" hidden="1" x14ac:dyDescent="0.2">
      <c r="A18730" s="94" t="s">
        <v>46045</v>
      </c>
      <c r="B18730" t="s">
        <v>46046</v>
      </c>
      <c r="C18730" t="s">
        <v>1597</v>
      </c>
      <c r="D18730">
        <v>37.04</v>
      </c>
      <c r="E18730" t="s">
        <v>30879</v>
      </c>
    </row>
    <row r="18731" spans="1:5" hidden="1" x14ac:dyDescent="0.2">
      <c r="A18731" s="94" t="s">
        <v>46047</v>
      </c>
      <c r="B18731" t="s">
        <v>46048</v>
      </c>
      <c r="C18731" t="s">
        <v>1597</v>
      </c>
      <c r="D18731">
        <v>44.45</v>
      </c>
      <c r="E18731" t="s">
        <v>30879</v>
      </c>
    </row>
    <row r="18732" spans="1:5" hidden="1" x14ac:dyDescent="0.2">
      <c r="A18732" s="94" t="s">
        <v>46049</v>
      </c>
      <c r="B18732" t="s">
        <v>46050</v>
      </c>
      <c r="C18732" t="s">
        <v>1597</v>
      </c>
      <c r="D18732">
        <v>59.27</v>
      </c>
      <c r="E18732" t="s">
        <v>30879</v>
      </c>
    </row>
    <row r="18733" spans="1:5" hidden="1" x14ac:dyDescent="0.2">
      <c r="A18733" s="94" t="s">
        <v>46053</v>
      </c>
      <c r="B18733" t="s">
        <v>46054</v>
      </c>
      <c r="C18733" t="s">
        <v>1597</v>
      </c>
      <c r="D18733">
        <v>34.99</v>
      </c>
      <c r="E18733" t="s">
        <v>30879</v>
      </c>
    </row>
    <row r="18734" spans="1:5" hidden="1" x14ac:dyDescent="0.2">
      <c r="A18734" s="94" t="s">
        <v>46055</v>
      </c>
      <c r="B18734" t="s">
        <v>46056</v>
      </c>
      <c r="C18734" t="s">
        <v>1597</v>
      </c>
      <c r="D18734">
        <v>46.66</v>
      </c>
      <c r="E18734" t="s">
        <v>30879</v>
      </c>
    </row>
    <row r="18735" spans="1:5" hidden="1" x14ac:dyDescent="0.2">
      <c r="A18735" s="94" t="s">
        <v>46057</v>
      </c>
      <c r="B18735" t="s">
        <v>46058</v>
      </c>
      <c r="C18735" t="s">
        <v>1597</v>
      </c>
      <c r="D18735">
        <v>58.32</v>
      </c>
      <c r="E18735" t="s">
        <v>30879</v>
      </c>
    </row>
    <row r="18736" spans="1:5" hidden="1" x14ac:dyDescent="0.2">
      <c r="A18736" s="94" t="s">
        <v>46051</v>
      </c>
      <c r="B18736" t="s">
        <v>46052</v>
      </c>
      <c r="C18736" t="s">
        <v>11192</v>
      </c>
      <c r="D18736">
        <v>7.2</v>
      </c>
      <c r="E18736" t="s">
        <v>30879</v>
      </c>
    </row>
    <row r="18737" spans="1:5" hidden="1" x14ac:dyDescent="0.2">
      <c r="A18737" s="94" t="s">
        <v>46059</v>
      </c>
      <c r="B18737" t="s">
        <v>46060</v>
      </c>
      <c r="C18737" t="s">
        <v>1597</v>
      </c>
      <c r="D18737">
        <v>58.78</v>
      </c>
      <c r="E18737" t="s">
        <v>30879</v>
      </c>
    </row>
    <row r="18738" spans="1:5" hidden="1" x14ac:dyDescent="0.2">
      <c r="A18738" s="94" t="s">
        <v>46409</v>
      </c>
      <c r="B18738" t="s">
        <v>46410</v>
      </c>
      <c r="C18738" t="s">
        <v>1597</v>
      </c>
      <c r="D18738">
        <v>19.93</v>
      </c>
      <c r="E18738" t="s">
        <v>30879</v>
      </c>
    </row>
    <row r="18739" spans="1:5" hidden="1" x14ac:dyDescent="0.2">
      <c r="A18739" s="94" t="s">
        <v>46427</v>
      </c>
      <c r="B18739" t="s">
        <v>46428</v>
      </c>
      <c r="C18739" t="s">
        <v>1597</v>
      </c>
      <c r="D18739">
        <v>19.93</v>
      </c>
      <c r="E18739" t="s">
        <v>30879</v>
      </c>
    </row>
    <row r="18740" spans="1:5" hidden="1" x14ac:dyDescent="0.2">
      <c r="A18740" s="94" t="s">
        <v>46411</v>
      </c>
      <c r="B18740" t="s">
        <v>46412</v>
      </c>
      <c r="C18740" t="s">
        <v>1597</v>
      </c>
      <c r="D18740">
        <v>22.42</v>
      </c>
      <c r="E18740" t="s">
        <v>30879</v>
      </c>
    </row>
    <row r="18741" spans="1:5" hidden="1" x14ac:dyDescent="0.2">
      <c r="A18741" s="94" t="s">
        <v>46413</v>
      </c>
      <c r="B18741" t="s">
        <v>46414</v>
      </c>
      <c r="C18741" t="s">
        <v>1597</v>
      </c>
      <c r="D18741">
        <v>24.91</v>
      </c>
      <c r="E18741" t="s">
        <v>30879</v>
      </c>
    </row>
    <row r="18742" spans="1:5" hidden="1" x14ac:dyDescent="0.2">
      <c r="A18742" s="94" t="s">
        <v>46429</v>
      </c>
      <c r="B18742" t="s">
        <v>46430</v>
      </c>
      <c r="C18742" t="s">
        <v>1597</v>
      </c>
      <c r="D18742">
        <v>24.91</v>
      </c>
      <c r="E18742" t="s">
        <v>30879</v>
      </c>
    </row>
    <row r="18743" spans="1:5" hidden="1" x14ac:dyDescent="0.2">
      <c r="A18743" s="94" t="s">
        <v>46415</v>
      </c>
      <c r="B18743" t="s">
        <v>46416</v>
      </c>
      <c r="C18743" t="s">
        <v>1597</v>
      </c>
      <c r="D18743">
        <v>27.4</v>
      </c>
      <c r="E18743" t="s">
        <v>30879</v>
      </c>
    </row>
    <row r="18744" spans="1:5" hidden="1" x14ac:dyDescent="0.2">
      <c r="A18744" s="94" t="s">
        <v>46417</v>
      </c>
      <c r="B18744" t="s">
        <v>46418</v>
      </c>
      <c r="C18744" t="s">
        <v>1597</v>
      </c>
      <c r="D18744">
        <v>29.89</v>
      </c>
      <c r="E18744" t="s">
        <v>30879</v>
      </c>
    </row>
    <row r="18745" spans="1:5" hidden="1" x14ac:dyDescent="0.2">
      <c r="A18745" s="94" t="s">
        <v>46431</v>
      </c>
      <c r="B18745" t="s">
        <v>46432</v>
      </c>
      <c r="C18745" t="s">
        <v>1597</v>
      </c>
      <c r="D18745">
        <v>29.89</v>
      </c>
      <c r="E18745" t="s">
        <v>30879</v>
      </c>
    </row>
    <row r="18746" spans="1:5" hidden="1" x14ac:dyDescent="0.2">
      <c r="A18746" s="94" t="s">
        <v>46419</v>
      </c>
      <c r="B18746" t="s">
        <v>46420</v>
      </c>
      <c r="C18746" t="s">
        <v>1597</v>
      </c>
      <c r="D18746">
        <v>34.880000000000003</v>
      </c>
      <c r="E18746" t="s">
        <v>30879</v>
      </c>
    </row>
    <row r="18747" spans="1:5" hidden="1" x14ac:dyDescent="0.2">
      <c r="A18747" s="94" t="s">
        <v>46433</v>
      </c>
      <c r="B18747" t="s">
        <v>46434</v>
      </c>
      <c r="C18747" t="s">
        <v>1597</v>
      </c>
      <c r="D18747">
        <v>34.880000000000003</v>
      </c>
      <c r="E18747" t="s">
        <v>30879</v>
      </c>
    </row>
    <row r="18748" spans="1:5" hidden="1" x14ac:dyDescent="0.2">
      <c r="A18748" s="94" t="s">
        <v>46421</v>
      </c>
      <c r="B18748" t="s">
        <v>46422</v>
      </c>
      <c r="C18748" t="s">
        <v>1597</v>
      </c>
      <c r="D18748">
        <v>39.86</v>
      </c>
      <c r="E18748" t="s">
        <v>30879</v>
      </c>
    </row>
    <row r="18749" spans="1:5" hidden="1" x14ac:dyDescent="0.2">
      <c r="A18749" s="94" t="s">
        <v>46435</v>
      </c>
      <c r="B18749" t="s">
        <v>46436</v>
      </c>
      <c r="C18749" t="s">
        <v>1597</v>
      </c>
      <c r="D18749">
        <v>39.86</v>
      </c>
      <c r="E18749" t="s">
        <v>30879</v>
      </c>
    </row>
    <row r="18750" spans="1:5" hidden="1" x14ac:dyDescent="0.2">
      <c r="A18750" s="94" t="s">
        <v>46423</v>
      </c>
      <c r="B18750" t="s">
        <v>46424</v>
      </c>
      <c r="C18750" t="s">
        <v>1597</v>
      </c>
      <c r="D18750">
        <v>49.82</v>
      </c>
      <c r="E18750" t="s">
        <v>30879</v>
      </c>
    </row>
    <row r="18751" spans="1:5" hidden="1" x14ac:dyDescent="0.2">
      <c r="A18751" s="94" t="s">
        <v>46437</v>
      </c>
      <c r="B18751" t="s">
        <v>46438</v>
      </c>
      <c r="C18751" t="s">
        <v>1597</v>
      </c>
      <c r="D18751">
        <v>49.82</v>
      </c>
      <c r="E18751" t="s">
        <v>30879</v>
      </c>
    </row>
    <row r="18752" spans="1:5" hidden="1" x14ac:dyDescent="0.2">
      <c r="A18752" s="94" t="s">
        <v>46425</v>
      </c>
      <c r="B18752" t="s">
        <v>46426</v>
      </c>
      <c r="C18752" t="s">
        <v>11192</v>
      </c>
      <c r="D18752">
        <v>6.92</v>
      </c>
      <c r="E18752" t="s">
        <v>30879</v>
      </c>
    </row>
    <row r="18753" spans="1:5" hidden="1" x14ac:dyDescent="0.2">
      <c r="A18753" s="94" t="s">
        <v>46089</v>
      </c>
      <c r="B18753" t="s">
        <v>46090</v>
      </c>
      <c r="C18753" t="s">
        <v>1597</v>
      </c>
      <c r="D18753">
        <v>26.64</v>
      </c>
      <c r="E18753" t="s">
        <v>30879</v>
      </c>
    </row>
    <row r="18754" spans="1:5" hidden="1" x14ac:dyDescent="0.2">
      <c r="A18754" s="94" t="s">
        <v>46091</v>
      </c>
      <c r="B18754" t="s">
        <v>46092</v>
      </c>
      <c r="C18754" t="s">
        <v>1597</v>
      </c>
      <c r="D18754">
        <v>29.97</v>
      </c>
      <c r="E18754" t="s">
        <v>30879</v>
      </c>
    </row>
    <row r="18755" spans="1:5" hidden="1" x14ac:dyDescent="0.2">
      <c r="A18755" s="94" t="s">
        <v>46093</v>
      </c>
      <c r="B18755" t="s">
        <v>46094</v>
      </c>
      <c r="C18755" t="s">
        <v>1597</v>
      </c>
      <c r="D18755">
        <v>33.299999999999997</v>
      </c>
      <c r="E18755" t="s">
        <v>30879</v>
      </c>
    </row>
    <row r="18756" spans="1:5" hidden="1" x14ac:dyDescent="0.2">
      <c r="A18756" s="94" t="s">
        <v>46095</v>
      </c>
      <c r="B18756" t="s">
        <v>46096</v>
      </c>
      <c r="C18756" t="s">
        <v>1597</v>
      </c>
      <c r="D18756">
        <v>36.630000000000003</v>
      </c>
      <c r="E18756" t="s">
        <v>30879</v>
      </c>
    </row>
    <row r="18757" spans="1:5" hidden="1" x14ac:dyDescent="0.2">
      <c r="A18757" s="94" t="s">
        <v>46097</v>
      </c>
      <c r="B18757" t="s">
        <v>46098</v>
      </c>
      <c r="C18757" t="s">
        <v>1597</v>
      </c>
      <c r="D18757">
        <v>39.96</v>
      </c>
      <c r="E18757" t="s">
        <v>30879</v>
      </c>
    </row>
    <row r="18758" spans="1:5" hidden="1" x14ac:dyDescent="0.2">
      <c r="A18758" s="94" t="s">
        <v>46099</v>
      </c>
      <c r="B18758" t="s">
        <v>46100</v>
      </c>
      <c r="C18758" t="s">
        <v>1597</v>
      </c>
      <c r="D18758">
        <v>46.62</v>
      </c>
      <c r="E18758" t="s">
        <v>30879</v>
      </c>
    </row>
    <row r="18759" spans="1:5" hidden="1" x14ac:dyDescent="0.2">
      <c r="A18759" s="94" t="s">
        <v>46101</v>
      </c>
      <c r="B18759" t="s">
        <v>46102</v>
      </c>
      <c r="C18759" t="s">
        <v>1597</v>
      </c>
      <c r="D18759">
        <v>53.28</v>
      </c>
      <c r="E18759" t="s">
        <v>30879</v>
      </c>
    </row>
    <row r="18760" spans="1:5" hidden="1" x14ac:dyDescent="0.2">
      <c r="A18760" s="94" t="s">
        <v>46103</v>
      </c>
      <c r="B18760" t="s">
        <v>46104</v>
      </c>
      <c r="C18760" t="s">
        <v>1597</v>
      </c>
      <c r="D18760">
        <v>66.599999999999994</v>
      </c>
      <c r="E18760" t="s">
        <v>30879</v>
      </c>
    </row>
    <row r="18761" spans="1:5" hidden="1" x14ac:dyDescent="0.2">
      <c r="A18761" s="94" t="s">
        <v>46105</v>
      </c>
      <c r="B18761" t="s">
        <v>46106</v>
      </c>
      <c r="C18761" t="s">
        <v>11192</v>
      </c>
      <c r="D18761">
        <v>9.25</v>
      </c>
      <c r="E18761" t="s">
        <v>30879</v>
      </c>
    </row>
    <row r="18762" spans="1:5" hidden="1" x14ac:dyDescent="0.2">
      <c r="A18762" s="94" t="s">
        <v>46107</v>
      </c>
      <c r="B18762" t="s">
        <v>46108</v>
      </c>
      <c r="C18762" t="s">
        <v>1597</v>
      </c>
      <c r="D18762">
        <v>38.36</v>
      </c>
      <c r="E18762" t="s">
        <v>30879</v>
      </c>
    </row>
    <row r="18763" spans="1:5" hidden="1" x14ac:dyDescent="0.2">
      <c r="A18763" s="94" t="s">
        <v>46129</v>
      </c>
      <c r="B18763" t="s">
        <v>46130</v>
      </c>
      <c r="C18763" t="s">
        <v>1597</v>
      </c>
      <c r="D18763">
        <v>38.36</v>
      </c>
      <c r="E18763" t="s">
        <v>30879</v>
      </c>
    </row>
    <row r="18764" spans="1:5" hidden="1" x14ac:dyDescent="0.2">
      <c r="A18764" s="94" t="s">
        <v>46109</v>
      </c>
      <c r="B18764" t="s">
        <v>46110</v>
      </c>
      <c r="C18764" t="s">
        <v>1597</v>
      </c>
      <c r="D18764">
        <v>43.16</v>
      </c>
      <c r="E18764" t="s">
        <v>30879</v>
      </c>
    </row>
    <row r="18765" spans="1:5" hidden="1" x14ac:dyDescent="0.2">
      <c r="A18765" s="94" t="s">
        <v>46111</v>
      </c>
      <c r="B18765" t="s">
        <v>46112</v>
      </c>
      <c r="C18765" t="s">
        <v>1597</v>
      </c>
      <c r="D18765">
        <v>47.95</v>
      </c>
      <c r="E18765" t="s">
        <v>30879</v>
      </c>
    </row>
    <row r="18766" spans="1:5" hidden="1" x14ac:dyDescent="0.2">
      <c r="A18766" s="94" t="s">
        <v>46113</v>
      </c>
      <c r="B18766" t="s">
        <v>46114</v>
      </c>
      <c r="C18766" t="s">
        <v>1597</v>
      </c>
      <c r="D18766">
        <v>57.54</v>
      </c>
      <c r="E18766" t="s">
        <v>30879</v>
      </c>
    </row>
    <row r="18767" spans="1:5" hidden="1" x14ac:dyDescent="0.2">
      <c r="A18767" s="94" t="s">
        <v>46123</v>
      </c>
      <c r="B18767" t="s">
        <v>46124</v>
      </c>
      <c r="C18767" t="s">
        <v>1597</v>
      </c>
      <c r="D18767">
        <v>76.72</v>
      </c>
      <c r="E18767" t="s">
        <v>30879</v>
      </c>
    </row>
    <row r="18768" spans="1:5" hidden="1" x14ac:dyDescent="0.2">
      <c r="A18768" s="94" t="s">
        <v>46125</v>
      </c>
      <c r="B18768" t="s">
        <v>46126</v>
      </c>
      <c r="C18768" t="s">
        <v>11192</v>
      </c>
      <c r="D18768">
        <v>13.32</v>
      </c>
      <c r="E18768" t="s">
        <v>30879</v>
      </c>
    </row>
    <row r="18769" spans="1:5" hidden="1" x14ac:dyDescent="0.2">
      <c r="A18769" s="94" t="s">
        <v>46115</v>
      </c>
      <c r="B18769" t="s">
        <v>46116</v>
      </c>
      <c r="C18769" t="s">
        <v>1597</v>
      </c>
      <c r="D18769">
        <v>52.59</v>
      </c>
      <c r="E18769" t="s">
        <v>30879</v>
      </c>
    </row>
    <row r="18770" spans="1:5" hidden="1" x14ac:dyDescent="0.2">
      <c r="A18770" s="94" t="s">
        <v>46117</v>
      </c>
      <c r="B18770" t="s">
        <v>46118</v>
      </c>
      <c r="C18770" t="s">
        <v>1597</v>
      </c>
      <c r="D18770">
        <v>59.16</v>
      </c>
      <c r="E18770" t="s">
        <v>30879</v>
      </c>
    </row>
    <row r="18771" spans="1:5" hidden="1" x14ac:dyDescent="0.2">
      <c r="A18771" s="94" t="s">
        <v>46119</v>
      </c>
      <c r="B18771" t="s">
        <v>46120</v>
      </c>
      <c r="C18771" t="s">
        <v>1597</v>
      </c>
      <c r="D18771">
        <v>65.739999999999995</v>
      </c>
      <c r="E18771" t="s">
        <v>30879</v>
      </c>
    </row>
    <row r="18772" spans="1:5" hidden="1" x14ac:dyDescent="0.2">
      <c r="A18772" s="94" t="s">
        <v>46121</v>
      </c>
      <c r="B18772" t="s">
        <v>46122</v>
      </c>
      <c r="C18772" t="s">
        <v>1597</v>
      </c>
      <c r="D18772">
        <v>78.88</v>
      </c>
      <c r="E18772" t="s">
        <v>30879</v>
      </c>
    </row>
    <row r="18773" spans="1:5" hidden="1" x14ac:dyDescent="0.2">
      <c r="A18773" s="94" t="s">
        <v>46127</v>
      </c>
      <c r="B18773" t="s">
        <v>46128</v>
      </c>
      <c r="C18773" t="s">
        <v>11192</v>
      </c>
      <c r="D18773">
        <v>18.260000000000002</v>
      </c>
      <c r="E18773" t="s">
        <v>30879</v>
      </c>
    </row>
    <row r="18774" spans="1:5" hidden="1" x14ac:dyDescent="0.2">
      <c r="A18774" s="94" t="s">
        <v>46131</v>
      </c>
      <c r="B18774" t="s">
        <v>46132</v>
      </c>
      <c r="C18774" t="s">
        <v>1597</v>
      </c>
      <c r="D18774">
        <v>69.41</v>
      </c>
      <c r="E18774" t="s">
        <v>30879</v>
      </c>
    </row>
    <row r="18775" spans="1:5" hidden="1" x14ac:dyDescent="0.2">
      <c r="A18775" s="94" t="s">
        <v>46069</v>
      </c>
      <c r="B18775" t="s">
        <v>46070</v>
      </c>
      <c r="C18775" t="s">
        <v>1597</v>
      </c>
      <c r="D18775">
        <v>30.47</v>
      </c>
      <c r="E18775" t="s">
        <v>30879</v>
      </c>
    </row>
    <row r="18776" spans="1:5" hidden="1" x14ac:dyDescent="0.2">
      <c r="A18776" s="94" t="s">
        <v>46071</v>
      </c>
      <c r="B18776" t="s">
        <v>46072</v>
      </c>
      <c r="C18776" t="s">
        <v>1597</v>
      </c>
      <c r="D18776">
        <v>34.28</v>
      </c>
      <c r="E18776" t="s">
        <v>30879</v>
      </c>
    </row>
    <row r="18777" spans="1:5" hidden="1" x14ac:dyDescent="0.2">
      <c r="A18777" s="94" t="s">
        <v>46073</v>
      </c>
      <c r="B18777" t="s">
        <v>46074</v>
      </c>
      <c r="C18777" t="s">
        <v>1597</v>
      </c>
      <c r="D18777">
        <v>38.090000000000003</v>
      </c>
      <c r="E18777" t="s">
        <v>30879</v>
      </c>
    </row>
    <row r="18778" spans="1:5" hidden="1" x14ac:dyDescent="0.2">
      <c r="A18778" s="94" t="s">
        <v>46075</v>
      </c>
      <c r="B18778" t="s">
        <v>46076</v>
      </c>
      <c r="C18778" t="s">
        <v>1597</v>
      </c>
      <c r="D18778">
        <v>45.71</v>
      </c>
      <c r="E18778" t="s">
        <v>30879</v>
      </c>
    </row>
    <row r="18779" spans="1:5" hidden="1" x14ac:dyDescent="0.2">
      <c r="A18779" s="94" t="s">
        <v>46077</v>
      </c>
      <c r="B18779" t="s">
        <v>46078</v>
      </c>
      <c r="C18779" t="s">
        <v>1597</v>
      </c>
      <c r="D18779">
        <v>60.94</v>
      </c>
      <c r="E18779" t="s">
        <v>30879</v>
      </c>
    </row>
    <row r="18780" spans="1:5" hidden="1" x14ac:dyDescent="0.2">
      <c r="A18780" s="94" t="s">
        <v>46065</v>
      </c>
      <c r="B18780" t="s">
        <v>46066</v>
      </c>
      <c r="C18780" t="s">
        <v>1597</v>
      </c>
      <c r="D18780">
        <v>73.31</v>
      </c>
      <c r="E18780" t="s">
        <v>30879</v>
      </c>
    </row>
    <row r="18781" spans="1:5" hidden="1" x14ac:dyDescent="0.2">
      <c r="A18781" s="94" t="s">
        <v>46063</v>
      </c>
      <c r="B18781" t="s">
        <v>46064</v>
      </c>
      <c r="C18781" t="s">
        <v>1597</v>
      </c>
      <c r="D18781">
        <v>60.94</v>
      </c>
      <c r="E18781" t="s">
        <v>30879</v>
      </c>
    </row>
    <row r="18782" spans="1:5" hidden="1" x14ac:dyDescent="0.2">
      <c r="A18782" s="94" t="s">
        <v>46067</v>
      </c>
      <c r="B18782" t="s">
        <v>46068</v>
      </c>
      <c r="C18782" t="s">
        <v>11192</v>
      </c>
      <c r="D18782">
        <v>10.58</v>
      </c>
      <c r="E18782" t="s">
        <v>30879</v>
      </c>
    </row>
    <row r="18783" spans="1:5" hidden="1" x14ac:dyDescent="0.2">
      <c r="A18783" s="94" t="s">
        <v>46061</v>
      </c>
      <c r="B18783" t="s">
        <v>46062</v>
      </c>
      <c r="C18783" t="s">
        <v>11192</v>
      </c>
      <c r="D18783">
        <v>10.58</v>
      </c>
      <c r="E18783" t="s">
        <v>30879</v>
      </c>
    </row>
    <row r="18784" spans="1:5" hidden="1" x14ac:dyDescent="0.2">
      <c r="A18784" s="94" t="s">
        <v>46081</v>
      </c>
      <c r="B18784" t="s">
        <v>46082</v>
      </c>
      <c r="C18784" t="s">
        <v>1597</v>
      </c>
      <c r="D18784">
        <v>37.32</v>
      </c>
      <c r="E18784" t="s">
        <v>30879</v>
      </c>
    </row>
    <row r="18785" spans="1:5" hidden="1" x14ac:dyDescent="0.2">
      <c r="A18785" s="94" t="s">
        <v>46083</v>
      </c>
      <c r="B18785" t="s">
        <v>46084</v>
      </c>
      <c r="C18785" t="s">
        <v>1597</v>
      </c>
      <c r="D18785">
        <v>41.99</v>
      </c>
      <c r="E18785" t="s">
        <v>30879</v>
      </c>
    </row>
    <row r="18786" spans="1:5" hidden="1" x14ac:dyDescent="0.2">
      <c r="A18786" s="94" t="s">
        <v>46085</v>
      </c>
      <c r="B18786" t="s">
        <v>46086</v>
      </c>
      <c r="C18786" t="s">
        <v>1597</v>
      </c>
      <c r="D18786">
        <v>46.66</v>
      </c>
      <c r="E18786" t="s">
        <v>30879</v>
      </c>
    </row>
    <row r="18787" spans="1:5" hidden="1" x14ac:dyDescent="0.2">
      <c r="A18787" s="94" t="s">
        <v>46087</v>
      </c>
      <c r="B18787" t="s">
        <v>46088</v>
      </c>
      <c r="C18787" t="s">
        <v>1597</v>
      </c>
      <c r="D18787">
        <v>55.99</v>
      </c>
      <c r="E18787" t="s">
        <v>30879</v>
      </c>
    </row>
    <row r="18788" spans="1:5" hidden="1" x14ac:dyDescent="0.2">
      <c r="A18788" s="94" t="s">
        <v>46079</v>
      </c>
      <c r="B18788" t="s">
        <v>46080</v>
      </c>
      <c r="C18788" t="s">
        <v>11192</v>
      </c>
      <c r="D18788">
        <v>12.96</v>
      </c>
      <c r="E18788" t="s">
        <v>30879</v>
      </c>
    </row>
    <row r="18789" spans="1:5" hidden="1" x14ac:dyDescent="0.2">
      <c r="A18789" s="94" t="s">
        <v>46133</v>
      </c>
      <c r="B18789" t="s">
        <v>46134</v>
      </c>
      <c r="C18789" t="s">
        <v>1597</v>
      </c>
      <c r="D18789">
        <v>23.64</v>
      </c>
      <c r="E18789" t="s">
        <v>30879</v>
      </c>
    </row>
    <row r="18790" spans="1:5" hidden="1" x14ac:dyDescent="0.2">
      <c r="A18790" s="94" t="s">
        <v>46135</v>
      </c>
      <c r="B18790" t="s">
        <v>46136</v>
      </c>
      <c r="C18790" t="s">
        <v>1597</v>
      </c>
      <c r="D18790">
        <v>26.6</v>
      </c>
      <c r="E18790" t="s">
        <v>30879</v>
      </c>
    </row>
    <row r="18791" spans="1:5" hidden="1" x14ac:dyDescent="0.2">
      <c r="A18791" s="94" t="s">
        <v>46137</v>
      </c>
      <c r="B18791" t="s">
        <v>46138</v>
      </c>
      <c r="C18791" t="s">
        <v>1597</v>
      </c>
      <c r="D18791">
        <v>29.56</v>
      </c>
      <c r="E18791" t="s">
        <v>30879</v>
      </c>
    </row>
    <row r="18792" spans="1:5" hidden="1" x14ac:dyDescent="0.2">
      <c r="A18792" s="94" t="s">
        <v>46139</v>
      </c>
      <c r="B18792" t="s">
        <v>46140</v>
      </c>
      <c r="C18792" t="s">
        <v>1597</v>
      </c>
      <c r="D18792">
        <v>35.47</v>
      </c>
      <c r="E18792" t="s">
        <v>30879</v>
      </c>
    </row>
    <row r="18793" spans="1:5" hidden="1" x14ac:dyDescent="0.2">
      <c r="A18793" s="94" t="s">
        <v>46157</v>
      </c>
      <c r="B18793" t="s">
        <v>46158</v>
      </c>
      <c r="C18793" t="s">
        <v>11192</v>
      </c>
      <c r="D18793">
        <v>8.2100000000000009</v>
      </c>
      <c r="E18793" t="s">
        <v>30879</v>
      </c>
    </row>
    <row r="18794" spans="1:5" hidden="1" x14ac:dyDescent="0.2">
      <c r="A18794" s="94" t="s">
        <v>46141</v>
      </c>
      <c r="B18794" t="s">
        <v>46142</v>
      </c>
      <c r="C18794" t="s">
        <v>1597</v>
      </c>
      <c r="D18794">
        <v>32.57</v>
      </c>
      <c r="E18794" t="s">
        <v>30879</v>
      </c>
    </row>
    <row r="18795" spans="1:5" hidden="1" x14ac:dyDescent="0.2">
      <c r="A18795" s="94" t="s">
        <v>46143</v>
      </c>
      <c r="B18795" t="s">
        <v>46144</v>
      </c>
      <c r="C18795" t="s">
        <v>1597</v>
      </c>
      <c r="D18795">
        <v>36.64</v>
      </c>
      <c r="E18795" t="s">
        <v>30879</v>
      </c>
    </row>
    <row r="18796" spans="1:5" hidden="1" x14ac:dyDescent="0.2">
      <c r="A18796" s="94" t="s">
        <v>46145</v>
      </c>
      <c r="B18796" t="s">
        <v>46146</v>
      </c>
      <c r="C18796" t="s">
        <v>1597</v>
      </c>
      <c r="D18796">
        <v>40.72</v>
      </c>
      <c r="E18796" t="s">
        <v>30879</v>
      </c>
    </row>
    <row r="18797" spans="1:5" hidden="1" x14ac:dyDescent="0.2">
      <c r="A18797" s="94" t="s">
        <v>46147</v>
      </c>
      <c r="B18797" t="s">
        <v>46148</v>
      </c>
      <c r="C18797" t="s">
        <v>1597</v>
      </c>
      <c r="D18797">
        <v>44.79</v>
      </c>
      <c r="E18797" t="s">
        <v>30879</v>
      </c>
    </row>
    <row r="18798" spans="1:5" hidden="1" x14ac:dyDescent="0.2">
      <c r="A18798" s="94" t="s">
        <v>46149</v>
      </c>
      <c r="B18798" t="s">
        <v>46150</v>
      </c>
      <c r="C18798" t="s">
        <v>1597</v>
      </c>
      <c r="D18798">
        <v>48.86</v>
      </c>
      <c r="E18798" t="s">
        <v>30879</v>
      </c>
    </row>
    <row r="18799" spans="1:5" hidden="1" x14ac:dyDescent="0.2">
      <c r="A18799" s="94" t="s">
        <v>46159</v>
      </c>
      <c r="B18799" t="s">
        <v>46160</v>
      </c>
      <c r="C18799" t="s">
        <v>11192</v>
      </c>
      <c r="D18799">
        <v>11.31</v>
      </c>
      <c r="E18799" t="s">
        <v>30879</v>
      </c>
    </row>
    <row r="18800" spans="1:5" hidden="1" x14ac:dyDescent="0.2">
      <c r="A18800" s="94" t="s">
        <v>46151</v>
      </c>
      <c r="B18800" t="s">
        <v>46152</v>
      </c>
      <c r="C18800" t="s">
        <v>1597</v>
      </c>
      <c r="D18800">
        <v>53.22</v>
      </c>
      <c r="E18800" t="s">
        <v>30879</v>
      </c>
    </row>
    <row r="18801" spans="1:5" hidden="1" x14ac:dyDescent="0.2">
      <c r="A18801" s="94" t="s">
        <v>46153</v>
      </c>
      <c r="B18801" t="s">
        <v>46154</v>
      </c>
      <c r="C18801" t="s">
        <v>1597</v>
      </c>
      <c r="D18801">
        <v>59.88</v>
      </c>
      <c r="E18801" t="s">
        <v>30879</v>
      </c>
    </row>
    <row r="18802" spans="1:5" hidden="1" x14ac:dyDescent="0.2">
      <c r="A18802" s="94" t="s">
        <v>46155</v>
      </c>
      <c r="B18802" t="s">
        <v>46156</v>
      </c>
      <c r="C18802" t="s">
        <v>1597</v>
      </c>
      <c r="D18802">
        <v>66.53</v>
      </c>
      <c r="E18802" t="s">
        <v>30879</v>
      </c>
    </row>
    <row r="18803" spans="1:5" hidden="1" x14ac:dyDescent="0.2">
      <c r="A18803" s="94" t="s">
        <v>46161</v>
      </c>
      <c r="B18803" t="s">
        <v>46162</v>
      </c>
      <c r="C18803" t="s">
        <v>11192</v>
      </c>
      <c r="D18803">
        <v>18.48</v>
      </c>
      <c r="E18803" t="s">
        <v>30879</v>
      </c>
    </row>
    <row r="18804" spans="1:5" hidden="1" x14ac:dyDescent="0.2">
      <c r="A18804" s="94" t="s">
        <v>46163</v>
      </c>
      <c r="B18804" t="s">
        <v>46164</v>
      </c>
      <c r="C18804" t="s">
        <v>1597</v>
      </c>
      <c r="D18804">
        <v>45.94</v>
      </c>
      <c r="E18804" t="s">
        <v>30879</v>
      </c>
    </row>
    <row r="18805" spans="1:5" hidden="1" x14ac:dyDescent="0.2">
      <c r="A18805" s="94" t="s">
        <v>46165</v>
      </c>
      <c r="B18805" t="s">
        <v>46166</v>
      </c>
      <c r="C18805" t="s">
        <v>1597</v>
      </c>
      <c r="D18805">
        <v>51.68</v>
      </c>
      <c r="E18805" t="s">
        <v>30879</v>
      </c>
    </row>
    <row r="18806" spans="1:5" hidden="1" x14ac:dyDescent="0.2">
      <c r="A18806" s="94" t="s">
        <v>46167</v>
      </c>
      <c r="B18806" t="s">
        <v>46168</v>
      </c>
      <c r="C18806" t="s">
        <v>1597</v>
      </c>
      <c r="D18806">
        <v>57.42</v>
      </c>
      <c r="E18806" t="s">
        <v>30879</v>
      </c>
    </row>
    <row r="18807" spans="1:5" hidden="1" x14ac:dyDescent="0.2">
      <c r="A18807" s="94" t="s">
        <v>46169</v>
      </c>
      <c r="B18807" t="s">
        <v>46170</v>
      </c>
      <c r="C18807" t="s">
        <v>1597</v>
      </c>
      <c r="D18807">
        <v>68.900000000000006</v>
      </c>
      <c r="E18807" t="s">
        <v>30879</v>
      </c>
    </row>
    <row r="18808" spans="1:5" hidden="1" x14ac:dyDescent="0.2">
      <c r="A18808" s="94" t="s">
        <v>46171</v>
      </c>
      <c r="B18808" t="s">
        <v>46172</v>
      </c>
      <c r="C18808" t="s">
        <v>11192</v>
      </c>
      <c r="D18808">
        <v>15.95</v>
      </c>
      <c r="E18808" t="s">
        <v>30879</v>
      </c>
    </row>
    <row r="18809" spans="1:5" hidden="1" x14ac:dyDescent="0.2">
      <c r="A18809" s="94" t="s">
        <v>46187</v>
      </c>
      <c r="B18809" t="s">
        <v>46188</v>
      </c>
      <c r="C18809" t="s">
        <v>1597</v>
      </c>
      <c r="D18809">
        <v>38.36</v>
      </c>
      <c r="E18809" t="s">
        <v>30879</v>
      </c>
    </row>
    <row r="18810" spans="1:5" hidden="1" x14ac:dyDescent="0.2">
      <c r="A18810" s="94" t="s">
        <v>46189</v>
      </c>
      <c r="B18810" t="s">
        <v>46190</v>
      </c>
      <c r="C18810" t="s">
        <v>1597</v>
      </c>
      <c r="D18810">
        <v>51.15</v>
      </c>
      <c r="E18810" t="s">
        <v>30879</v>
      </c>
    </row>
    <row r="18811" spans="1:5" hidden="1" x14ac:dyDescent="0.2">
      <c r="A18811" s="94" t="s">
        <v>46193</v>
      </c>
      <c r="B18811" t="s">
        <v>46194</v>
      </c>
      <c r="C18811" t="s">
        <v>1597</v>
      </c>
      <c r="D18811">
        <v>51.15</v>
      </c>
      <c r="E18811" t="s">
        <v>30879</v>
      </c>
    </row>
    <row r="18812" spans="1:5" hidden="1" x14ac:dyDescent="0.2">
      <c r="A18812" s="94" t="s">
        <v>46191</v>
      </c>
      <c r="B18812" t="s">
        <v>46192</v>
      </c>
      <c r="C18812" t="s">
        <v>1597</v>
      </c>
      <c r="D18812">
        <v>63.94</v>
      </c>
      <c r="E18812" t="s">
        <v>30879</v>
      </c>
    </row>
    <row r="18813" spans="1:5" hidden="1" x14ac:dyDescent="0.2">
      <c r="A18813" s="94" t="s">
        <v>46185</v>
      </c>
      <c r="B18813" t="s">
        <v>46186</v>
      </c>
      <c r="C18813" t="s">
        <v>11192</v>
      </c>
      <c r="D18813">
        <v>8.8800000000000008</v>
      </c>
      <c r="E18813" t="s">
        <v>30879</v>
      </c>
    </row>
    <row r="18814" spans="1:5" hidden="1" x14ac:dyDescent="0.2">
      <c r="A18814" s="94" t="s">
        <v>46175</v>
      </c>
      <c r="B18814" t="s">
        <v>46176</v>
      </c>
      <c r="C18814" t="s">
        <v>1597</v>
      </c>
      <c r="D18814">
        <v>38.01</v>
      </c>
      <c r="E18814" t="s">
        <v>30879</v>
      </c>
    </row>
    <row r="18815" spans="1:5" hidden="1" x14ac:dyDescent="0.2">
      <c r="A18815" s="94" t="s">
        <v>46177</v>
      </c>
      <c r="B18815" t="s">
        <v>46178</v>
      </c>
      <c r="C18815" t="s">
        <v>1597</v>
      </c>
      <c r="D18815">
        <v>50.67</v>
      </c>
      <c r="E18815" t="s">
        <v>30879</v>
      </c>
    </row>
    <row r="18816" spans="1:5" hidden="1" x14ac:dyDescent="0.2">
      <c r="A18816" s="94" t="s">
        <v>46179</v>
      </c>
      <c r="B18816" t="s">
        <v>46180</v>
      </c>
      <c r="C18816" t="s">
        <v>1597</v>
      </c>
      <c r="D18816">
        <v>63.34</v>
      </c>
      <c r="E18816" t="s">
        <v>30879</v>
      </c>
    </row>
    <row r="18817" spans="1:5" hidden="1" x14ac:dyDescent="0.2">
      <c r="A18817" s="94" t="s">
        <v>46173</v>
      </c>
      <c r="B18817" t="s">
        <v>46174</v>
      </c>
      <c r="C18817" t="s">
        <v>11192</v>
      </c>
      <c r="D18817">
        <v>7.82</v>
      </c>
      <c r="E18817" t="s">
        <v>30879</v>
      </c>
    </row>
    <row r="18818" spans="1:5" hidden="1" x14ac:dyDescent="0.2">
      <c r="A18818" s="94" t="s">
        <v>46183</v>
      </c>
      <c r="B18818" t="s">
        <v>46184</v>
      </c>
      <c r="C18818" t="s">
        <v>1597</v>
      </c>
      <c r="D18818">
        <v>64.09</v>
      </c>
      <c r="E18818" t="s">
        <v>30879</v>
      </c>
    </row>
    <row r="18819" spans="1:5" hidden="1" x14ac:dyDescent="0.2">
      <c r="A18819" s="94" t="s">
        <v>46181</v>
      </c>
      <c r="B18819" t="s">
        <v>46182</v>
      </c>
      <c r="C18819" t="s">
        <v>11192</v>
      </c>
      <c r="D18819">
        <v>9.89</v>
      </c>
      <c r="E18819" t="s">
        <v>30879</v>
      </c>
    </row>
    <row r="18820" spans="1:5" hidden="1" x14ac:dyDescent="0.2">
      <c r="A18820" s="94" t="s">
        <v>1686</v>
      </c>
      <c r="B18820" t="s">
        <v>1687</v>
      </c>
      <c r="C18820" t="s">
        <v>1597</v>
      </c>
      <c r="D18820">
        <v>27.1</v>
      </c>
      <c r="E18820" t="s">
        <v>30879</v>
      </c>
    </row>
    <row r="18821" spans="1:5" hidden="1" x14ac:dyDescent="0.2">
      <c r="A18821" s="94" t="s">
        <v>1688</v>
      </c>
      <c r="B18821" t="s">
        <v>1689</v>
      </c>
      <c r="C18821" t="s">
        <v>1597</v>
      </c>
      <c r="D18821">
        <v>30.49</v>
      </c>
      <c r="E18821" t="s">
        <v>30879</v>
      </c>
    </row>
    <row r="18822" spans="1:5" hidden="1" x14ac:dyDescent="0.2">
      <c r="A18822" s="94" t="s">
        <v>1690</v>
      </c>
      <c r="B18822" t="s">
        <v>1691</v>
      </c>
      <c r="C18822" t="s">
        <v>1597</v>
      </c>
      <c r="D18822">
        <v>33.880000000000003</v>
      </c>
      <c r="E18822" t="s">
        <v>30879</v>
      </c>
    </row>
    <row r="18823" spans="1:5" hidden="1" x14ac:dyDescent="0.2">
      <c r="A18823" s="94" t="s">
        <v>1692</v>
      </c>
      <c r="B18823" t="s">
        <v>2099</v>
      </c>
      <c r="C18823" t="s">
        <v>1597</v>
      </c>
      <c r="D18823">
        <v>40.65</v>
      </c>
      <c r="E18823" t="s">
        <v>30879</v>
      </c>
    </row>
    <row r="18824" spans="1:5" hidden="1" x14ac:dyDescent="0.2">
      <c r="A18824" s="94" t="s">
        <v>814</v>
      </c>
      <c r="B18824" t="s">
        <v>6297</v>
      </c>
      <c r="C18824" t="s">
        <v>11192</v>
      </c>
      <c r="D18824">
        <v>9.41</v>
      </c>
      <c r="E18824" t="s">
        <v>30879</v>
      </c>
    </row>
    <row r="18825" spans="1:5" hidden="1" x14ac:dyDescent="0.2">
      <c r="A18825" s="94" t="s">
        <v>2100</v>
      </c>
      <c r="B18825" t="s">
        <v>2101</v>
      </c>
      <c r="C18825" t="s">
        <v>1597</v>
      </c>
      <c r="D18825">
        <v>36.17</v>
      </c>
      <c r="E18825" t="s">
        <v>30879</v>
      </c>
    </row>
    <row r="18826" spans="1:5" hidden="1" x14ac:dyDescent="0.2">
      <c r="A18826" s="94" t="s">
        <v>2102</v>
      </c>
      <c r="B18826" t="s">
        <v>1703</v>
      </c>
      <c r="C18826" t="s">
        <v>1597</v>
      </c>
      <c r="D18826">
        <v>40.69</v>
      </c>
      <c r="E18826" t="s">
        <v>30879</v>
      </c>
    </row>
    <row r="18827" spans="1:5" hidden="1" x14ac:dyDescent="0.2">
      <c r="A18827" s="94" t="s">
        <v>1704</v>
      </c>
      <c r="B18827" t="s">
        <v>1705</v>
      </c>
      <c r="C18827" t="s">
        <v>1597</v>
      </c>
      <c r="D18827">
        <v>45.22</v>
      </c>
      <c r="E18827" t="s">
        <v>30879</v>
      </c>
    </row>
    <row r="18828" spans="1:5" hidden="1" x14ac:dyDescent="0.2">
      <c r="A18828" s="94" t="s">
        <v>816</v>
      </c>
      <c r="B18828" t="s">
        <v>817</v>
      </c>
      <c r="C18828" t="s">
        <v>1597</v>
      </c>
      <c r="D18828">
        <v>49.74</v>
      </c>
      <c r="E18828" t="s">
        <v>30879</v>
      </c>
    </row>
    <row r="18829" spans="1:5" hidden="1" x14ac:dyDescent="0.2">
      <c r="A18829" s="94" t="s">
        <v>1706</v>
      </c>
      <c r="B18829" t="s">
        <v>1707</v>
      </c>
      <c r="C18829" t="s">
        <v>1597</v>
      </c>
      <c r="D18829">
        <v>54.26</v>
      </c>
      <c r="E18829" t="s">
        <v>30879</v>
      </c>
    </row>
    <row r="18830" spans="1:5" hidden="1" x14ac:dyDescent="0.2">
      <c r="A18830" s="94" t="s">
        <v>815</v>
      </c>
      <c r="B18830" t="s">
        <v>6298</v>
      </c>
      <c r="C18830" t="s">
        <v>11192</v>
      </c>
      <c r="D18830">
        <v>12.56</v>
      </c>
      <c r="E18830" t="s">
        <v>30879</v>
      </c>
    </row>
    <row r="18831" spans="1:5" hidden="1" x14ac:dyDescent="0.2">
      <c r="A18831" s="94" t="s">
        <v>1708</v>
      </c>
      <c r="B18831" t="s">
        <v>25638</v>
      </c>
      <c r="C18831" t="s">
        <v>1597</v>
      </c>
      <c r="D18831">
        <v>58.35</v>
      </c>
      <c r="E18831" t="s">
        <v>30879</v>
      </c>
    </row>
    <row r="18832" spans="1:5" hidden="1" x14ac:dyDescent="0.2">
      <c r="A18832" s="94" t="s">
        <v>1297</v>
      </c>
      <c r="B18832" t="s">
        <v>1298</v>
      </c>
      <c r="C18832" t="s">
        <v>1597</v>
      </c>
      <c r="D18832">
        <v>65.64</v>
      </c>
      <c r="E18832" t="s">
        <v>30879</v>
      </c>
    </row>
    <row r="18833" spans="1:5" hidden="1" x14ac:dyDescent="0.2">
      <c r="A18833" s="94" t="s">
        <v>1299</v>
      </c>
      <c r="B18833" t="s">
        <v>1300</v>
      </c>
      <c r="C18833" t="s">
        <v>1597</v>
      </c>
      <c r="D18833">
        <v>72.94</v>
      </c>
      <c r="E18833" t="s">
        <v>30879</v>
      </c>
    </row>
    <row r="18834" spans="1:5" hidden="1" x14ac:dyDescent="0.2">
      <c r="A18834" s="94" t="s">
        <v>818</v>
      </c>
      <c r="B18834" t="s">
        <v>6299</v>
      </c>
      <c r="C18834" t="s">
        <v>11192</v>
      </c>
      <c r="D18834">
        <v>20.260000000000002</v>
      </c>
      <c r="E18834" t="s">
        <v>30879</v>
      </c>
    </row>
    <row r="18835" spans="1:5" hidden="1" x14ac:dyDescent="0.2">
      <c r="A18835" s="94" t="s">
        <v>1930</v>
      </c>
      <c r="B18835" t="s">
        <v>1931</v>
      </c>
      <c r="C18835" t="s">
        <v>1597</v>
      </c>
      <c r="D18835">
        <v>69.209999999999994</v>
      </c>
      <c r="E18835" t="s">
        <v>30879</v>
      </c>
    </row>
    <row r="18836" spans="1:5" hidden="1" x14ac:dyDescent="0.2">
      <c r="A18836" s="94" t="s">
        <v>1301</v>
      </c>
      <c r="B18836" t="s">
        <v>1302</v>
      </c>
      <c r="C18836" t="s">
        <v>1597</v>
      </c>
      <c r="D18836">
        <v>86.51</v>
      </c>
      <c r="E18836" t="s">
        <v>30879</v>
      </c>
    </row>
    <row r="18837" spans="1:5" hidden="1" x14ac:dyDescent="0.2">
      <c r="A18837" s="94" t="s">
        <v>1932</v>
      </c>
      <c r="B18837" t="s">
        <v>6300</v>
      </c>
      <c r="C18837" t="s">
        <v>11192</v>
      </c>
      <c r="D18837">
        <v>24.03</v>
      </c>
      <c r="E18837" t="s">
        <v>30879</v>
      </c>
    </row>
    <row r="18838" spans="1:5" hidden="1" x14ac:dyDescent="0.2">
      <c r="A18838" s="94" t="s">
        <v>46473</v>
      </c>
      <c r="B18838" t="s">
        <v>46474</v>
      </c>
      <c r="C18838" t="s">
        <v>1597</v>
      </c>
      <c r="D18838">
        <v>4.75</v>
      </c>
      <c r="E18838" t="s">
        <v>30879</v>
      </c>
    </row>
    <row r="18839" spans="1:5" hidden="1" x14ac:dyDescent="0.2">
      <c r="A18839" s="94" t="s">
        <v>46471</v>
      </c>
      <c r="B18839" t="s">
        <v>46472</v>
      </c>
      <c r="C18839" t="s">
        <v>11192</v>
      </c>
      <c r="D18839">
        <v>6.71</v>
      </c>
      <c r="E18839" t="s">
        <v>30879</v>
      </c>
    </row>
    <row r="18840" spans="1:5" hidden="1" x14ac:dyDescent="0.2">
      <c r="A18840" s="94" t="s">
        <v>46198</v>
      </c>
      <c r="B18840" t="s">
        <v>46199</v>
      </c>
      <c r="C18840" t="s">
        <v>1597</v>
      </c>
      <c r="D18840">
        <v>135.9</v>
      </c>
      <c r="E18840" t="s">
        <v>30879</v>
      </c>
    </row>
    <row r="18841" spans="1:5" hidden="1" x14ac:dyDescent="0.2">
      <c r="A18841" s="94" t="s">
        <v>46200</v>
      </c>
      <c r="B18841" t="s">
        <v>46201</v>
      </c>
      <c r="C18841" t="s">
        <v>1597</v>
      </c>
      <c r="D18841">
        <v>135.80000000000001</v>
      </c>
      <c r="E18841" t="s">
        <v>30879</v>
      </c>
    </row>
    <row r="18842" spans="1:5" hidden="1" x14ac:dyDescent="0.2">
      <c r="A18842" s="94" t="s">
        <v>25639</v>
      </c>
      <c r="B18842" t="s">
        <v>25640</v>
      </c>
      <c r="C18842" t="s">
        <v>1597</v>
      </c>
      <c r="D18842">
        <v>148.32</v>
      </c>
      <c r="E18842" t="s">
        <v>30879</v>
      </c>
    </row>
    <row r="18843" spans="1:5" hidden="1" x14ac:dyDescent="0.2">
      <c r="A18843" s="94" t="s">
        <v>13807</v>
      </c>
      <c r="B18843" t="s">
        <v>13808</v>
      </c>
      <c r="C18843" t="s">
        <v>1597</v>
      </c>
      <c r="D18843">
        <v>236.13</v>
      </c>
      <c r="E18843" t="s">
        <v>30879</v>
      </c>
    </row>
    <row r="18844" spans="1:5" hidden="1" x14ac:dyDescent="0.2">
      <c r="A18844" s="94" t="s">
        <v>1303</v>
      </c>
      <c r="B18844" t="s">
        <v>1551</v>
      </c>
      <c r="C18844" t="s">
        <v>1597</v>
      </c>
      <c r="D18844">
        <v>51.9</v>
      </c>
      <c r="E18844" t="s">
        <v>30879</v>
      </c>
    </row>
    <row r="18845" spans="1:5" hidden="1" x14ac:dyDescent="0.2">
      <c r="A18845" s="94" t="s">
        <v>766</v>
      </c>
      <c r="B18845" t="s">
        <v>315</v>
      </c>
      <c r="C18845" t="s">
        <v>1597</v>
      </c>
      <c r="D18845">
        <v>58.38</v>
      </c>
      <c r="E18845" t="s">
        <v>30879</v>
      </c>
    </row>
    <row r="18846" spans="1:5" hidden="1" x14ac:dyDescent="0.2">
      <c r="A18846" s="94" t="s">
        <v>1552</v>
      </c>
      <c r="B18846" t="s">
        <v>1553</v>
      </c>
      <c r="C18846" t="s">
        <v>1597</v>
      </c>
      <c r="D18846">
        <v>64.87</v>
      </c>
      <c r="E18846" t="s">
        <v>30879</v>
      </c>
    </row>
    <row r="18847" spans="1:5" hidden="1" x14ac:dyDescent="0.2">
      <c r="A18847" s="94" t="s">
        <v>316</v>
      </c>
      <c r="B18847" t="s">
        <v>317</v>
      </c>
      <c r="C18847" t="s">
        <v>1597</v>
      </c>
      <c r="D18847">
        <v>77.849999999999994</v>
      </c>
      <c r="E18847" t="s">
        <v>30879</v>
      </c>
    </row>
    <row r="18848" spans="1:5" hidden="1" x14ac:dyDescent="0.2">
      <c r="A18848" s="94" t="s">
        <v>318</v>
      </c>
      <c r="B18848" t="s">
        <v>6301</v>
      </c>
      <c r="C18848" t="s">
        <v>11192</v>
      </c>
      <c r="D18848">
        <v>18.02</v>
      </c>
      <c r="E18848" t="s">
        <v>30879</v>
      </c>
    </row>
    <row r="18849" spans="1:5" hidden="1" x14ac:dyDescent="0.2">
      <c r="A18849" s="94" t="s">
        <v>1935</v>
      </c>
      <c r="B18849" t="s">
        <v>6302</v>
      </c>
      <c r="C18849" t="s">
        <v>1597</v>
      </c>
      <c r="D18849">
        <v>27.01</v>
      </c>
      <c r="E18849" t="s">
        <v>30879</v>
      </c>
    </row>
    <row r="18850" spans="1:5" hidden="1" x14ac:dyDescent="0.2">
      <c r="A18850" s="94" t="s">
        <v>765</v>
      </c>
      <c r="B18850" t="s">
        <v>6303</v>
      </c>
      <c r="C18850" t="s">
        <v>1597</v>
      </c>
      <c r="D18850">
        <v>30.39</v>
      </c>
      <c r="E18850" t="s">
        <v>30879</v>
      </c>
    </row>
    <row r="18851" spans="1:5" hidden="1" x14ac:dyDescent="0.2">
      <c r="A18851" s="94" t="s">
        <v>1554</v>
      </c>
      <c r="B18851" t="s">
        <v>1555</v>
      </c>
      <c r="C18851" t="s">
        <v>1597</v>
      </c>
      <c r="D18851">
        <v>40.520000000000003</v>
      </c>
      <c r="E18851" t="s">
        <v>30879</v>
      </c>
    </row>
    <row r="18852" spans="1:5" hidden="1" x14ac:dyDescent="0.2">
      <c r="A18852" s="94" t="s">
        <v>1556</v>
      </c>
      <c r="B18852" t="s">
        <v>1557</v>
      </c>
      <c r="C18852" t="s">
        <v>1597</v>
      </c>
      <c r="D18852">
        <v>54.03</v>
      </c>
      <c r="E18852" t="s">
        <v>30879</v>
      </c>
    </row>
    <row r="18853" spans="1:5" hidden="1" x14ac:dyDescent="0.2">
      <c r="A18853" s="94" t="s">
        <v>25641</v>
      </c>
      <c r="B18853" t="s">
        <v>25642</v>
      </c>
      <c r="C18853" t="s">
        <v>1597</v>
      </c>
      <c r="D18853">
        <v>54.03</v>
      </c>
      <c r="E18853" t="s">
        <v>30879</v>
      </c>
    </row>
    <row r="18854" spans="1:5" hidden="1" x14ac:dyDescent="0.2">
      <c r="A18854" s="94" t="s">
        <v>1558</v>
      </c>
      <c r="B18854" t="s">
        <v>1542</v>
      </c>
      <c r="C18854" t="s">
        <v>1597</v>
      </c>
      <c r="D18854">
        <v>67.540000000000006</v>
      </c>
      <c r="E18854" t="s">
        <v>30879</v>
      </c>
    </row>
    <row r="18855" spans="1:5" hidden="1" x14ac:dyDescent="0.2">
      <c r="A18855" s="94" t="s">
        <v>3120</v>
      </c>
      <c r="B18855" t="s">
        <v>6304</v>
      </c>
      <c r="C18855" t="s">
        <v>11192</v>
      </c>
      <c r="D18855">
        <v>9.3800000000000008</v>
      </c>
      <c r="E18855" t="s">
        <v>30879</v>
      </c>
    </row>
    <row r="18856" spans="1:5" hidden="1" x14ac:dyDescent="0.2">
      <c r="A18856" s="94" t="s">
        <v>1543</v>
      </c>
      <c r="B18856" t="s">
        <v>1671</v>
      </c>
      <c r="C18856" t="s">
        <v>1597</v>
      </c>
      <c r="D18856">
        <v>43.27</v>
      </c>
      <c r="E18856" t="s">
        <v>30879</v>
      </c>
    </row>
    <row r="18857" spans="1:5" hidden="1" x14ac:dyDescent="0.2">
      <c r="A18857" s="94" t="s">
        <v>1672</v>
      </c>
      <c r="B18857" t="s">
        <v>1673</v>
      </c>
      <c r="C18857" t="s">
        <v>1597</v>
      </c>
      <c r="D18857">
        <v>51.93</v>
      </c>
      <c r="E18857" t="s">
        <v>30879</v>
      </c>
    </row>
    <row r="18858" spans="1:5" hidden="1" x14ac:dyDescent="0.2">
      <c r="A18858" s="94" t="s">
        <v>1674</v>
      </c>
      <c r="B18858" t="s">
        <v>1675</v>
      </c>
      <c r="C18858" t="s">
        <v>1597</v>
      </c>
      <c r="D18858">
        <v>69.239999999999995</v>
      </c>
      <c r="E18858" t="s">
        <v>30879</v>
      </c>
    </row>
    <row r="18859" spans="1:5" hidden="1" x14ac:dyDescent="0.2">
      <c r="A18859" s="94" t="s">
        <v>1676</v>
      </c>
      <c r="B18859" t="s">
        <v>1677</v>
      </c>
      <c r="C18859" t="s">
        <v>1597</v>
      </c>
      <c r="D18859">
        <v>86.54</v>
      </c>
      <c r="E18859" t="s">
        <v>30879</v>
      </c>
    </row>
    <row r="18860" spans="1:5" hidden="1" x14ac:dyDescent="0.2">
      <c r="A18860" s="94" t="s">
        <v>319</v>
      </c>
      <c r="B18860" t="s">
        <v>6305</v>
      </c>
      <c r="C18860" t="s">
        <v>11192</v>
      </c>
      <c r="D18860">
        <v>12.02</v>
      </c>
      <c r="E18860" t="s">
        <v>30879</v>
      </c>
    </row>
    <row r="18861" spans="1:5" hidden="1" x14ac:dyDescent="0.2">
      <c r="A18861" s="94" t="s">
        <v>1678</v>
      </c>
      <c r="B18861" t="s">
        <v>13809</v>
      </c>
      <c r="C18861" t="s">
        <v>1597</v>
      </c>
      <c r="D18861">
        <v>39.85</v>
      </c>
      <c r="E18861" t="s">
        <v>30879</v>
      </c>
    </row>
    <row r="18862" spans="1:5" hidden="1" x14ac:dyDescent="0.2">
      <c r="A18862" s="94" t="s">
        <v>1679</v>
      </c>
      <c r="B18862" t="s">
        <v>13810</v>
      </c>
      <c r="C18862" t="s">
        <v>1597</v>
      </c>
      <c r="D18862">
        <v>53.14</v>
      </c>
      <c r="E18862" t="s">
        <v>30879</v>
      </c>
    </row>
    <row r="18863" spans="1:5" hidden="1" x14ac:dyDescent="0.2">
      <c r="A18863" s="94" t="s">
        <v>1680</v>
      </c>
      <c r="B18863" t="s">
        <v>13811</v>
      </c>
      <c r="C18863" t="s">
        <v>1597</v>
      </c>
      <c r="D18863">
        <v>66.42</v>
      </c>
      <c r="E18863" t="s">
        <v>30879</v>
      </c>
    </row>
    <row r="18864" spans="1:5" hidden="1" x14ac:dyDescent="0.2">
      <c r="A18864" s="94" t="s">
        <v>320</v>
      </c>
      <c r="B18864" t="s">
        <v>25643</v>
      </c>
      <c r="C18864" t="s">
        <v>11192</v>
      </c>
      <c r="D18864">
        <v>8.1999999999999993</v>
      </c>
      <c r="E18864" t="s">
        <v>30879</v>
      </c>
    </row>
    <row r="18865" spans="1:5" hidden="1" x14ac:dyDescent="0.2">
      <c r="A18865" s="94" t="s">
        <v>46203</v>
      </c>
      <c r="B18865" t="s">
        <v>46204</v>
      </c>
      <c r="C18865" t="s">
        <v>1597</v>
      </c>
      <c r="D18865">
        <v>66.55</v>
      </c>
      <c r="E18865" t="s">
        <v>30879</v>
      </c>
    </row>
    <row r="18866" spans="1:5" hidden="1" x14ac:dyDescent="0.2">
      <c r="A18866" s="94" t="s">
        <v>46205</v>
      </c>
      <c r="B18866" t="s">
        <v>46206</v>
      </c>
      <c r="C18866" t="s">
        <v>11192</v>
      </c>
      <c r="D18866">
        <v>10.27</v>
      </c>
      <c r="E18866" t="s">
        <v>30879</v>
      </c>
    </row>
    <row r="18867" spans="1:5" hidden="1" x14ac:dyDescent="0.2">
      <c r="A18867" s="94" t="s">
        <v>25644</v>
      </c>
      <c r="B18867" t="s">
        <v>25645</v>
      </c>
      <c r="C18867" t="s">
        <v>1597</v>
      </c>
      <c r="D18867">
        <v>163.75</v>
      </c>
      <c r="E18867" t="s">
        <v>30879</v>
      </c>
    </row>
    <row r="18868" spans="1:5" hidden="1" x14ac:dyDescent="0.2">
      <c r="A18868" s="94" t="s">
        <v>25646</v>
      </c>
      <c r="B18868" t="s">
        <v>25647</v>
      </c>
      <c r="C18868" t="s">
        <v>1597</v>
      </c>
      <c r="D18868">
        <v>204.69</v>
      </c>
      <c r="E18868" t="s">
        <v>30879</v>
      </c>
    </row>
    <row r="18869" spans="1:5" hidden="1" x14ac:dyDescent="0.2">
      <c r="A18869" s="94" t="s">
        <v>13812</v>
      </c>
      <c r="B18869" t="s">
        <v>13813</v>
      </c>
      <c r="C18869" t="s">
        <v>1597</v>
      </c>
      <c r="D18869">
        <v>60.84</v>
      </c>
      <c r="E18869" t="s">
        <v>30879</v>
      </c>
    </row>
    <row r="18870" spans="1:5" hidden="1" x14ac:dyDescent="0.2">
      <c r="A18870" s="94" t="s">
        <v>2104</v>
      </c>
      <c r="B18870" t="s">
        <v>3121</v>
      </c>
      <c r="C18870" t="s">
        <v>1597</v>
      </c>
      <c r="D18870">
        <v>24.89</v>
      </c>
      <c r="E18870" t="s">
        <v>30879</v>
      </c>
    </row>
    <row r="18871" spans="1:5" hidden="1" x14ac:dyDescent="0.2">
      <c r="A18871" s="94" t="s">
        <v>13814</v>
      </c>
      <c r="B18871" t="s">
        <v>13815</v>
      </c>
      <c r="C18871" t="s">
        <v>1597</v>
      </c>
      <c r="D18871">
        <v>40.54</v>
      </c>
      <c r="E18871" t="s">
        <v>30879</v>
      </c>
    </row>
    <row r="18872" spans="1:5" hidden="1" x14ac:dyDescent="0.2">
      <c r="A18872" s="94" t="s">
        <v>3122</v>
      </c>
      <c r="B18872" t="s">
        <v>3123</v>
      </c>
      <c r="C18872" t="s">
        <v>1597</v>
      </c>
      <c r="D18872">
        <v>46.86</v>
      </c>
      <c r="E18872" t="s">
        <v>30879</v>
      </c>
    </row>
    <row r="18873" spans="1:5" hidden="1" x14ac:dyDescent="0.2">
      <c r="A18873" s="94" t="s">
        <v>13816</v>
      </c>
      <c r="B18873" t="s">
        <v>13817</v>
      </c>
      <c r="C18873" t="s">
        <v>1597</v>
      </c>
      <c r="D18873">
        <v>54.62</v>
      </c>
      <c r="E18873" t="s">
        <v>30879</v>
      </c>
    </row>
    <row r="18874" spans="1:5" hidden="1" x14ac:dyDescent="0.2">
      <c r="A18874" s="94" t="s">
        <v>13818</v>
      </c>
      <c r="B18874" t="s">
        <v>13819</v>
      </c>
      <c r="C18874" t="s">
        <v>1597</v>
      </c>
      <c r="D18874">
        <v>79.760000000000005</v>
      </c>
      <c r="E18874" t="s">
        <v>30879</v>
      </c>
    </row>
    <row r="18875" spans="1:5" hidden="1" x14ac:dyDescent="0.2">
      <c r="A18875" s="94" t="s">
        <v>25648</v>
      </c>
      <c r="B18875" t="s">
        <v>25649</v>
      </c>
      <c r="C18875" t="s">
        <v>1623</v>
      </c>
      <c r="D18875">
        <v>46.12</v>
      </c>
      <c r="E18875" t="s">
        <v>30879</v>
      </c>
    </row>
    <row r="18876" spans="1:5" hidden="1" x14ac:dyDescent="0.2">
      <c r="A18876" s="94" t="s">
        <v>25650</v>
      </c>
      <c r="B18876" t="s">
        <v>25651</v>
      </c>
      <c r="C18876" t="s">
        <v>1623</v>
      </c>
      <c r="D18876">
        <v>82.06</v>
      </c>
      <c r="E18876" t="s">
        <v>30879</v>
      </c>
    </row>
    <row r="18877" spans="1:5" hidden="1" x14ac:dyDescent="0.2">
      <c r="A18877" s="94" t="s">
        <v>40461</v>
      </c>
      <c r="B18877" t="s">
        <v>40462</v>
      </c>
      <c r="C18877" t="s">
        <v>1623</v>
      </c>
      <c r="D18877">
        <v>130.21</v>
      </c>
      <c r="E18877" t="s">
        <v>30879</v>
      </c>
    </row>
    <row r="18878" spans="1:5" hidden="1" x14ac:dyDescent="0.2">
      <c r="A18878" s="94" t="s">
        <v>6306</v>
      </c>
      <c r="B18878" t="s">
        <v>6307</v>
      </c>
      <c r="C18878" t="s">
        <v>1597</v>
      </c>
      <c r="D18878">
        <v>36.89</v>
      </c>
      <c r="E18878" t="s">
        <v>30879</v>
      </c>
    </row>
    <row r="18879" spans="1:5" hidden="1" x14ac:dyDescent="0.2">
      <c r="A18879" s="94" t="s">
        <v>6308</v>
      </c>
      <c r="B18879" t="s">
        <v>6309</v>
      </c>
      <c r="C18879" t="s">
        <v>1597</v>
      </c>
      <c r="D18879">
        <v>73.8</v>
      </c>
      <c r="E18879" t="s">
        <v>30879</v>
      </c>
    </row>
    <row r="18880" spans="1:5" hidden="1" x14ac:dyDescent="0.2">
      <c r="A18880" s="94" t="s">
        <v>1046</v>
      </c>
      <c r="B18880" t="s">
        <v>46638</v>
      </c>
      <c r="C18880" t="s">
        <v>1597</v>
      </c>
      <c r="D18880">
        <v>23.67</v>
      </c>
      <c r="E18880" t="s">
        <v>30879</v>
      </c>
    </row>
    <row r="18881" spans="1:5" hidden="1" x14ac:dyDescent="0.2">
      <c r="A18881" s="94" t="s">
        <v>1047</v>
      </c>
      <c r="B18881" t="s">
        <v>46639</v>
      </c>
      <c r="C18881" t="s">
        <v>1597</v>
      </c>
      <c r="D18881">
        <v>31.56</v>
      </c>
      <c r="E18881" t="s">
        <v>30879</v>
      </c>
    </row>
    <row r="18882" spans="1:5" hidden="1" x14ac:dyDescent="0.2">
      <c r="A18882" s="94" t="s">
        <v>1969</v>
      </c>
      <c r="B18882" t="s">
        <v>46681</v>
      </c>
      <c r="C18882" t="s">
        <v>1597</v>
      </c>
      <c r="D18882">
        <v>12.16</v>
      </c>
      <c r="E18882" t="s">
        <v>30879</v>
      </c>
    </row>
    <row r="18883" spans="1:5" hidden="1" x14ac:dyDescent="0.2">
      <c r="A18883" s="94" t="s">
        <v>2637</v>
      </c>
      <c r="B18883" t="s">
        <v>46682</v>
      </c>
      <c r="C18883" t="s">
        <v>1597</v>
      </c>
      <c r="D18883">
        <v>16.21</v>
      </c>
      <c r="E18883" t="s">
        <v>30879</v>
      </c>
    </row>
    <row r="18884" spans="1:5" hidden="1" x14ac:dyDescent="0.2">
      <c r="A18884" s="94" t="s">
        <v>2850</v>
      </c>
      <c r="B18884" t="s">
        <v>13820</v>
      </c>
      <c r="C18884" t="s">
        <v>1597</v>
      </c>
      <c r="D18884">
        <v>20.27</v>
      </c>
      <c r="E18884" t="s">
        <v>30879</v>
      </c>
    </row>
    <row r="18885" spans="1:5" hidden="1" x14ac:dyDescent="0.2">
      <c r="A18885" s="94" t="s">
        <v>2851</v>
      </c>
      <c r="B18885" t="s">
        <v>46640</v>
      </c>
      <c r="C18885" t="s">
        <v>1597</v>
      </c>
      <c r="D18885">
        <v>23.67</v>
      </c>
      <c r="E18885" t="s">
        <v>30879</v>
      </c>
    </row>
    <row r="18886" spans="1:5" hidden="1" x14ac:dyDescent="0.2">
      <c r="A18886" s="94" t="s">
        <v>1482</v>
      </c>
      <c r="B18886" t="s">
        <v>25652</v>
      </c>
      <c r="C18886" t="s">
        <v>1597</v>
      </c>
      <c r="D18886">
        <v>35.51</v>
      </c>
      <c r="E18886" t="s">
        <v>30879</v>
      </c>
    </row>
    <row r="18887" spans="1:5" hidden="1" x14ac:dyDescent="0.2">
      <c r="A18887" s="94" t="s">
        <v>1483</v>
      </c>
      <c r="B18887" t="s">
        <v>13821</v>
      </c>
      <c r="C18887" t="s">
        <v>1597</v>
      </c>
      <c r="D18887">
        <v>39.46</v>
      </c>
      <c r="E18887" t="s">
        <v>30879</v>
      </c>
    </row>
    <row r="18888" spans="1:5" hidden="1" x14ac:dyDescent="0.2">
      <c r="A18888" s="94" t="s">
        <v>4418</v>
      </c>
      <c r="B18888" t="s">
        <v>13822</v>
      </c>
      <c r="C18888" t="s">
        <v>11192</v>
      </c>
      <c r="D18888">
        <v>10.96</v>
      </c>
      <c r="E18888" t="s">
        <v>30879</v>
      </c>
    </row>
    <row r="18889" spans="1:5" hidden="1" x14ac:dyDescent="0.2">
      <c r="A18889" s="94" t="s">
        <v>1484</v>
      </c>
      <c r="B18889" t="s">
        <v>13823</v>
      </c>
      <c r="C18889" t="s">
        <v>1597</v>
      </c>
      <c r="D18889">
        <v>31.95</v>
      </c>
      <c r="E18889" t="s">
        <v>30879</v>
      </c>
    </row>
    <row r="18890" spans="1:5" hidden="1" x14ac:dyDescent="0.2">
      <c r="A18890" s="94" t="s">
        <v>1485</v>
      </c>
      <c r="B18890" t="s">
        <v>25653</v>
      </c>
      <c r="C18890" t="s">
        <v>1597</v>
      </c>
      <c r="D18890">
        <v>42.6</v>
      </c>
      <c r="E18890" t="s">
        <v>30879</v>
      </c>
    </row>
    <row r="18891" spans="1:5" hidden="1" x14ac:dyDescent="0.2">
      <c r="A18891" s="94" t="s">
        <v>1475</v>
      </c>
      <c r="B18891" t="s">
        <v>13824</v>
      </c>
      <c r="C18891" t="s">
        <v>1597</v>
      </c>
      <c r="D18891">
        <v>31.95</v>
      </c>
      <c r="E18891" t="s">
        <v>30879</v>
      </c>
    </row>
    <row r="18892" spans="1:5" hidden="1" x14ac:dyDescent="0.2">
      <c r="A18892" s="94" t="s">
        <v>1476</v>
      </c>
      <c r="B18892" t="s">
        <v>13825</v>
      </c>
      <c r="C18892" t="s">
        <v>1597</v>
      </c>
      <c r="D18892">
        <v>47.92</v>
      </c>
      <c r="E18892" t="s">
        <v>30879</v>
      </c>
    </row>
    <row r="18893" spans="1:5" hidden="1" x14ac:dyDescent="0.2">
      <c r="A18893" s="94" t="s">
        <v>1918</v>
      </c>
      <c r="B18893" t="s">
        <v>13826</v>
      </c>
      <c r="C18893" t="s">
        <v>1597</v>
      </c>
      <c r="D18893">
        <v>53.24</v>
      </c>
      <c r="E18893" t="s">
        <v>30879</v>
      </c>
    </row>
    <row r="18894" spans="1:5" hidden="1" x14ac:dyDescent="0.2">
      <c r="A18894" s="94" t="s">
        <v>5436</v>
      </c>
      <c r="B18894" t="s">
        <v>13827</v>
      </c>
      <c r="C18894" t="s">
        <v>11192</v>
      </c>
      <c r="D18894">
        <v>14.79</v>
      </c>
      <c r="E18894" t="s">
        <v>30879</v>
      </c>
    </row>
    <row r="18895" spans="1:5" hidden="1" x14ac:dyDescent="0.2">
      <c r="A18895" s="94" t="s">
        <v>1436</v>
      </c>
      <c r="B18895" t="s">
        <v>25654</v>
      </c>
      <c r="C18895" t="s">
        <v>1597</v>
      </c>
      <c r="D18895">
        <v>55.35</v>
      </c>
      <c r="E18895" t="s">
        <v>30879</v>
      </c>
    </row>
    <row r="18896" spans="1:5" hidden="1" x14ac:dyDescent="0.2">
      <c r="A18896" s="94" t="s">
        <v>2103</v>
      </c>
      <c r="B18896" t="s">
        <v>13828</v>
      </c>
      <c r="C18896" t="s">
        <v>1597</v>
      </c>
      <c r="D18896">
        <v>62.27</v>
      </c>
      <c r="E18896" t="s">
        <v>30879</v>
      </c>
    </row>
    <row r="18897" spans="1:5" hidden="1" x14ac:dyDescent="0.2">
      <c r="A18897" s="94" t="s">
        <v>1377</v>
      </c>
      <c r="B18897" t="s">
        <v>13829</v>
      </c>
      <c r="C18897" t="s">
        <v>1597</v>
      </c>
      <c r="D18897">
        <v>69.19</v>
      </c>
      <c r="E18897" t="s">
        <v>30879</v>
      </c>
    </row>
    <row r="18898" spans="1:5" hidden="1" x14ac:dyDescent="0.2">
      <c r="A18898" s="94" t="s">
        <v>5437</v>
      </c>
      <c r="B18898" t="s">
        <v>13830</v>
      </c>
      <c r="C18898" t="s">
        <v>11192</v>
      </c>
      <c r="D18898">
        <v>19.22</v>
      </c>
      <c r="E18898" t="s">
        <v>30879</v>
      </c>
    </row>
    <row r="18899" spans="1:5" hidden="1" x14ac:dyDescent="0.2">
      <c r="A18899" s="94" t="s">
        <v>1378</v>
      </c>
      <c r="B18899" t="s">
        <v>25655</v>
      </c>
      <c r="C18899" t="s">
        <v>1597</v>
      </c>
      <c r="D18899">
        <v>108.49</v>
      </c>
      <c r="E18899" t="s">
        <v>30879</v>
      </c>
    </row>
    <row r="18900" spans="1:5" hidden="1" x14ac:dyDescent="0.2">
      <c r="A18900" s="94" t="s">
        <v>1379</v>
      </c>
      <c r="B18900" t="s">
        <v>6310</v>
      </c>
      <c r="C18900" t="s">
        <v>1597</v>
      </c>
      <c r="D18900">
        <v>121.77</v>
      </c>
      <c r="E18900" t="s">
        <v>30879</v>
      </c>
    </row>
    <row r="18901" spans="1:5" hidden="1" x14ac:dyDescent="0.2">
      <c r="A18901" s="94" t="s">
        <v>3124</v>
      </c>
      <c r="B18901" t="s">
        <v>25656</v>
      </c>
      <c r="C18901" t="s">
        <v>1597</v>
      </c>
      <c r="D18901">
        <v>132.84</v>
      </c>
      <c r="E18901" t="s">
        <v>30879</v>
      </c>
    </row>
    <row r="18902" spans="1:5" hidden="1" x14ac:dyDescent="0.2">
      <c r="A18902" s="94" t="s">
        <v>3125</v>
      </c>
      <c r="B18902" t="s">
        <v>46683</v>
      </c>
      <c r="C18902" t="s">
        <v>11192</v>
      </c>
      <c r="D18902">
        <v>36.9</v>
      </c>
      <c r="E18902" t="s">
        <v>30879</v>
      </c>
    </row>
    <row r="18903" spans="1:5" hidden="1" x14ac:dyDescent="0.2">
      <c r="A18903" s="94" t="s">
        <v>4419</v>
      </c>
      <c r="B18903" t="s">
        <v>6311</v>
      </c>
      <c r="C18903" t="s">
        <v>1597</v>
      </c>
      <c r="D18903">
        <v>108.52</v>
      </c>
      <c r="E18903" t="s">
        <v>30879</v>
      </c>
    </row>
    <row r="18904" spans="1:5" hidden="1" x14ac:dyDescent="0.2">
      <c r="A18904" s="94" t="s">
        <v>13831</v>
      </c>
      <c r="B18904" t="s">
        <v>13832</v>
      </c>
      <c r="C18904" t="s">
        <v>1597</v>
      </c>
      <c r="D18904">
        <v>121.8</v>
      </c>
      <c r="E18904" t="s">
        <v>30879</v>
      </c>
    </row>
    <row r="18905" spans="1:5" hidden="1" x14ac:dyDescent="0.2">
      <c r="A18905" s="94" t="s">
        <v>25657</v>
      </c>
      <c r="B18905" t="s">
        <v>25658</v>
      </c>
      <c r="C18905" t="s">
        <v>1597</v>
      </c>
      <c r="D18905">
        <v>132.88</v>
      </c>
      <c r="E18905" t="s">
        <v>30879</v>
      </c>
    </row>
    <row r="18906" spans="1:5" hidden="1" x14ac:dyDescent="0.2">
      <c r="A18906" s="94" t="s">
        <v>13833</v>
      </c>
      <c r="B18906" t="s">
        <v>13834</v>
      </c>
      <c r="C18906" t="s">
        <v>1597</v>
      </c>
      <c r="D18906">
        <v>108.49</v>
      </c>
      <c r="E18906" t="s">
        <v>30879</v>
      </c>
    </row>
    <row r="18907" spans="1:5" hidden="1" x14ac:dyDescent="0.2">
      <c r="A18907" s="94" t="s">
        <v>13835</v>
      </c>
      <c r="B18907" t="s">
        <v>13836</v>
      </c>
      <c r="C18907" t="s">
        <v>1597</v>
      </c>
      <c r="D18907">
        <v>121.77</v>
      </c>
      <c r="E18907" t="s">
        <v>30879</v>
      </c>
    </row>
    <row r="18908" spans="1:5" hidden="1" x14ac:dyDescent="0.2">
      <c r="A18908" s="94" t="s">
        <v>13837</v>
      </c>
      <c r="B18908" t="s">
        <v>13838</v>
      </c>
      <c r="C18908" t="s">
        <v>1597</v>
      </c>
      <c r="D18908">
        <v>132.84</v>
      </c>
      <c r="E18908" t="s">
        <v>30879</v>
      </c>
    </row>
    <row r="18909" spans="1:5" hidden="1" x14ac:dyDescent="0.2">
      <c r="A18909" s="94" t="s">
        <v>1380</v>
      </c>
      <c r="B18909" t="s">
        <v>13839</v>
      </c>
      <c r="C18909" t="s">
        <v>1597</v>
      </c>
      <c r="D18909">
        <v>235.36</v>
      </c>
      <c r="E18909" t="s">
        <v>30879</v>
      </c>
    </row>
    <row r="18910" spans="1:5" hidden="1" x14ac:dyDescent="0.2">
      <c r="A18910" s="94" t="s">
        <v>1381</v>
      </c>
      <c r="B18910" t="s">
        <v>46680</v>
      </c>
      <c r="C18910" t="s">
        <v>1597</v>
      </c>
      <c r="D18910">
        <v>313.44</v>
      </c>
      <c r="E18910" t="s">
        <v>30879</v>
      </c>
    </row>
    <row r="18911" spans="1:5" hidden="1" x14ac:dyDescent="0.2">
      <c r="A18911" s="94" t="s">
        <v>3699</v>
      </c>
      <c r="B18911" t="s">
        <v>13840</v>
      </c>
      <c r="C18911" t="s">
        <v>11192</v>
      </c>
      <c r="D18911">
        <v>109.98</v>
      </c>
      <c r="E18911" t="s">
        <v>30879</v>
      </c>
    </row>
    <row r="18912" spans="1:5" hidden="1" x14ac:dyDescent="0.2">
      <c r="A18912" s="94" t="s">
        <v>13841</v>
      </c>
      <c r="B18912" t="s">
        <v>13842</v>
      </c>
      <c r="C18912" t="s">
        <v>1597</v>
      </c>
      <c r="D18912">
        <v>97.46</v>
      </c>
      <c r="E18912" t="s">
        <v>30879</v>
      </c>
    </row>
    <row r="18913" spans="1:5" hidden="1" x14ac:dyDescent="0.2">
      <c r="A18913" s="94" t="s">
        <v>13843</v>
      </c>
      <c r="B18913" t="s">
        <v>13844</v>
      </c>
      <c r="C18913" t="s">
        <v>1597</v>
      </c>
      <c r="D18913">
        <v>109.4</v>
      </c>
      <c r="E18913" t="s">
        <v>30879</v>
      </c>
    </row>
    <row r="18914" spans="1:5" hidden="1" x14ac:dyDescent="0.2">
      <c r="A18914" s="94" t="s">
        <v>46688</v>
      </c>
      <c r="B18914" t="s">
        <v>46689</v>
      </c>
      <c r="C18914" t="s">
        <v>1597</v>
      </c>
      <c r="D18914">
        <v>113.66</v>
      </c>
      <c r="E18914" t="s">
        <v>30879</v>
      </c>
    </row>
    <row r="18915" spans="1:5" hidden="1" x14ac:dyDescent="0.2">
      <c r="A18915" s="94" t="s">
        <v>46684</v>
      </c>
      <c r="B18915" t="s">
        <v>46685</v>
      </c>
      <c r="C18915" t="s">
        <v>1597</v>
      </c>
      <c r="D18915">
        <v>149.83000000000001</v>
      </c>
      <c r="E18915" t="s">
        <v>30879</v>
      </c>
    </row>
    <row r="18916" spans="1:5" hidden="1" x14ac:dyDescent="0.2">
      <c r="A18916" s="94" t="s">
        <v>46686</v>
      </c>
      <c r="B18916" t="s">
        <v>46687</v>
      </c>
      <c r="C18916" t="s">
        <v>1597</v>
      </c>
      <c r="D18916">
        <v>187.3</v>
      </c>
      <c r="E18916" t="s">
        <v>30879</v>
      </c>
    </row>
    <row r="18917" spans="1:5" hidden="1" x14ac:dyDescent="0.2">
      <c r="A18917" s="94" t="s">
        <v>1382</v>
      </c>
      <c r="B18917" t="s">
        <v>1383</v>
      </c>
      <c r="C18917" t="s">
        <v>8107</v>
      </c>
      <c r="D18917">
        <v>32.450000000000003</v>
      </c>
      <c r="E18917" t="s">
        <v>30879</v>
      </c>
    </row>
    <row r="18918" spans="1:5" hidden="1" x14ac:dyDescent="0.2">
      <c r="A18918" s="94" t="s">
        <v>112</v>
      </c>
      <c r="B18918" t="s">
        <v>3700</v>
      </c>
      <c r="C18918" t="s">
        <v>8107</v>
      </c>
      <c r="D18918">
        <v>41.89</v>
      </c>
      <c r="E18918" t="s">
        <v>30879</v>
      </c>
    </row>
    <row r="18919" spans="1:5" hidden="1" x14ac:dyDescent="0.2">
      <c r="A18919" s="94" t="s">
        <v>13845</v>
      </c>
      <c r="B18919" t="s">
        <v>13846</v>
      </c>
      <c r="C18919" t="s">
        <v>1597</v>
      </c>
      <c r="D18919">
        <v>293.45999999999998</v>
      </c>
      <c r="E18919" t="s">
        <v>30879</v>
      </c>
    </row>
    <row r="18920" spans="1:5" hidden="1" x14ac:dyDescent="0.2">
      <c r="A18920" s="94" t="s">
        <v>13847</v>
      </c>
      <c r="B18920" t="s">
        <v>13848</v>
      </c>
      <c r="C18920" t="s">
        <v>1597</v>
      </c>
      <c r="D18920">
        <v>330.15</v>
      </c>
      <c r="E18920" t="s">
        <v>30879</v>
      </c>
    </row>
    <row r="18921" spans="1:5" hidden="1" x14ac:dyDescent="0.2">
      <c r="A18921" s="94" t="s">
        <v>1615</v>
      </c>
      <c r="B18921" t="s">
        <v>25659</v>
      </c>
      <c r="C18921" t="s">
        <v>1597</v>
      </c>
      <c r="D18921">
        <v>98.8</v>
      </c>
      <c r="E18921" t="s">
        <v>30879</v>
      </c>
    </row>
    <row r="18922" spans="1:5" hidden="1" x14ac:dyDescent="0.2">
      <c r="A18922" s="94" t="s">
        <v>1616</v>
      </c>
      <c r="B18922" t="s">
        <v>13849</v>
      </c>
      <c r="C18922" t="s">
        <v>1597</v>
      </c>
      <c r="D18922">
        <v>111.16</v>
      </c>
      <c r="E18922" t="s">
        <v>30879</v>
      </c>
    </row>
    <row r="18923" spans="1:5" hidden="1" x14ac:dyDescent="0.2">
      <c r="A18923" s="94" t="s">
        <v>1617</v>
      </c>
      <c r="B18923" t="s">
        <v>13850</v>
      </c>
      <c r="C18923" t="s">
        <v>1597</v>
      </c>
      <c r="D18923">
        <v>177.59</v>
      </c>
      <c r="E18923" t="s">
        <v>30879</v>
      </c>
    </row>
    <row r="18924" spans="1:5" hidden="1" x14ac:dyDescent="0.2">
      <c r="A18924" s="94" t="s">
        <v>1618</v>
      </c>
      <c r="B18924" t="s">
        <v>13851</v>
      </c>
      <c r="C18924" t="s">
        <v>1597</v>
      </c>
      <c r="D18924">
        <v>133.08000000000001</v>
      </c>
      <c r="E18924" t="s">
        <v>30879</v>
      </c>
    </row>
    <row r="18925" spans="1:5" hidden="1" x14ac:dyDescent="0.2">
      <c r="A18925" s="94" t="s">
        <v>3701</v>
      </c>
      <c r="B18925" t="s">
        <v>13852</v>
      </c>
      <c r="C18925" t="s">
        <v>1597</v>
      </c>
      <c r="D18925">
        <v>202.85</v>
      </c>
      <c r="E18925" t="s">
        <v>30879</v>
      </c>
    </row>
    <row r="18926" spans="1:5" hidden="1" x14ac:dyDescent="0.2">
      <c r="A18926" s="94" t="s">
        <v>3702</v>
      </c>
      <c r="B18926" t="s">
        <v>13853</v>
      </c>
      <c r="C18926" t="s">
        <v>1597</v>
      </c>
      <c r="D18926">
        <v>202.85</v>
      </c>
      <c r="E18926" t="s">
        <v>30879</v>
      </c>
    </row>
    <row r="18927" spans="1:5" hidden="1" x14ac:dyDescent="0.2">
      <c r="A18927" s="94" t="s">
        <v>1619</v>
      </c>
      <c r="B18927" t="s">
        <v>13854</v>
      </c>
      <c r="C18927" t="s">
        <v>1597</v>
      </c>
      <c r="D18927">
        <v>216.93</v>
      </c>
      <c r="E18927" t="s">
        <v>30879</v>
      </c>
    </row>
    <row r="18928" spans="1:5" hidden="1" x14ac:dyDescent="0.2">
      <c r="A18928" s="94" t="s">
        <v>1620</v>
      </c>
      <c r="B18928" t="s">
        <v>13855</v>
      </c>
      <c r="C18928" t="s">
        <v>1597</v>
      </c>
      <c r="D18928">
        <v>162.69999999999999</v>
      </c>
      <c r="E18928" t="s">
        <v>30879</v>
      </c>
    </row>
    <row r="18929" spans="1:5" hidden="1" x14ac:dyDescent="0.2">
      <c r="A18929" s="94" t="s">
        <v>13856</v>
      </c>
      <c r="B18929" t="s">
        <v>13857</v>
      </c>
      <c r="C18929" t="s">
        <v>1597</v>
      </c>
      <c r="D18929">
        <v>243.03</v>
      </c>
      <c r="E18929" t="s">
        <v>30879</v>
      </c>
    </row>
    <row r="18930" spans="1:5" hidden="1" x14ac:dyDescent="0.2">
      <c r="A18930" s="94" t="s">
        <v>5438</v>
      </c>
      <c r="B18930" t="s">
        <v>25660</v>
      </c>
      <c r="C18930" t="s">
        <v>1597</v>
      </c>
      <c r="D18930">
        <v>29.34</v>
      </c>
      <c r="E18930" t="s">
        <v>30879</v>
      </c>
    </row>
    <row r="18931" spans="1:5" hidden="1" x14ac:dyDescent="0.2">
      <c r="A18931" s="94" t="s">
        <v>5439</v>
      </c>
      <c r="B18931" t="s">
        <v>5440</v>
      </c>
      <c r="C18931" t="s">
        <v>1597</v>
      </c>
      <c r="D18931">
        <v>32.93</v>
      </c>
      <c r="E18931" t="s">
        <v>30879</v>
      </c>
    </row>
    <row r="18932" spans="1:5" hidden="1" x14ac:dyDescent="0.2">
      <c r="A18932" s="94" t="s">
        <v>25661</v>
      </c>
      <c r="B18932" t="s">
        <v>25662</v>
      </c>
      <c r="C18932" t="s">
        <v>1597</v>
      </c>
      <c r="D18932">
        <v>35.93</v>
      </c>
      <c r="E18932" t="s">
        <v>30879</v>
      </c>
    </row>
    <row r="18933" spans="1:5" hidden="1" x14ac:dyDescent="0.2">
      <c r="A18933" s="94" t="s">
        <v>5019</v>
      </c>
      <c r="B18933" t="s">
        <v>5020</v>
      </c>
      <c r="C18933" t="s">
        <v>1597</v>
      </c>
      <c r="D18933">
        <v>275.08999999999997</v>
      </c>
      <c r="E18933" t="s">
        <v>30879</v>
      </c>
    </row>
    <row r="18934" spans="1:5" hidden="1" x14ac:dyDescent="0.2">
      <c r="A18934" s="94" t="s">
        <v>5021</v>
      </c>
      <c r="B18934" t="s">
        <v>5022</v>
      </c>
      <c r="C18934" t="s">
        <v>2815</v>
      </c>
      <c r="D18934">
        <v>275.08999999999997</v>
      </c>
      <c r="E18934" t="s">
        <v>30879</v>
      </c>
    </row>
    <row r="18935" spans="1:5" hidden="1" x14ac:dyDescent="0.2">
      <c r="A18935" s="94" t="s">
        <v>46644</v>
      </c>
      <c r="B18935" t="s">
        <v>46645</v>
      </c>
      <c r="C18935" t="s">
        <v>1597</v>
      </c>
      <c r="D18935">
        <v>284.14999999999998</v>
      </c>
      <c r="E18935" t="s">
        <v>30879</v>
      </c>
    </row>
    <row r="18936" spans="1:5" hidden="1" x14ac:dyDescent="0.2">
      <c r="A18936" s="94" t="s">
        <v>46642</v>
      </c>
      <c r="B18936" t="s">
        <v>46643</v>
      </c>
      <c r="C18936" t="s">
        <v>1597</v>
      </c>
      <c r="D18936">
        <v>284.14999999999998</v>
      </c>
      <c r="E18936" t="s">
        <v>30879</v>
      </c>
    </row>
    <row r="18937" spans="1:5" hidden="1" x14ac:dyDescent="0.2">
      <c r="A18937" s="94" t="s">
        <v>46648</v>
      </c>
      <c r="B18937" t="s">
        <v>46649</v>
      </c>
      <c r="C18937" t="s">
        <v>1597</v>
      </c>
      <c r="D18937">
        <v>284.14999999999998</v>
      </c>
      <c r="E18937" t="s">
        <v>30879</v>
      </c>
    </row>
    <row r="18938" spans="1:5" hidden="1" x14ac:dyDescent="0.2">
      <c r="A18938" s="94" t="s">
        <v>46646</v>
      </c>
      <c r="B18938" t="s">
        <v>46647</v>
      </c>
      <c r="C18938" t="s">
        <v>1597</v>
      </c>
      <c r="D18938">
        <v>284.14999999999998</v>
      </c>
      <c r="E18938" t="s">
        <v>30879</v>
      </c>
    </row>
    <row r="18939" spans="1:5" hidden="1" x14ac:dyDescent="0.2">
      <c r="A18939" s="94" t="s">
        <v>46652</v>
      </c>
      <c r="B18939" t="s">
        <v>46653</v>
      </c>
      <c r="C18939" t="s">
        <v>1597</v>
      </c>
      <c r="D18939">
        <v>284.14999999999998</v>
      </c>
      <c r="E18939" t="s">
        <v>30879</v>
      </c>
    </row>
    <row r="18940" spans="1:5" hidden="1" x14ac:dyDescent="0.2">
      <c r="A18940" s="94" t="s">
        <v>46650</v>
      </c>
      <c r="B18940" t="s">
        <v>46651</v>
      </c>
      <c r="C18940" t="s">
        <v>1597</v>
      </c>
      <c r="D18940">
        <v>284.14999999999998</v>
      </c>
      <c r="E18940" t="s">
        <v>30879</v>
      </c>
    </row>
    <row r="18941" spans="1:5" hidden="1" x14ac:dyDescent="0.2">
      <c r="A18941" s="94" t="s">
        <v>46656</v>
      </c>
      <c r="B18941" t="s">
        <v>46657</v>
      </c>
      <c r="C18941" t="s">
        <v>1597</v>
      </c>
      <c r="D18941">
        <v>284.14999999999998</v>
      </c>
      <c r="E18941" t="s">
        <v>30879</v>
      </c>
    </row>
    <row r="18942" spans="1:5" hidden="1" x14ac:dyDescent="0.2">
      <c r="A18942" s="94" t="s">
        <v>46654</v>
      </c>
      <c r="B18942" t="s">
        <v>46655</v>
      </c>
      <c r="C18942" t="s">
        <v>1597</v>
      </c>
      <c r="D18942">
        <v>284.14999999999998</v>
      </c>
      <c r="E18942" t="s">
        <v>30879</v>
      </c>
    </row>
    <row r="18943" spans="1:5" hidden="1" x14ac:dyDescent="0.2">
      <c r="A18943" s="94" t="s">
        <v>46658</v>
      </c>
      <c r="B18943" t="s">
        <v>46659</v>
      </c>
      <c r="C18943" t="s">
        <v>1597</v>
      </c>
      <c r="D18943">
        <v>284.14999999999998</v>
      </c>
      <c r="E18943" t="s">
        <v>30879</v>
      </c>
    </row>
    <row r="18944" spans="1:5" hidden="1" x14ac:dyDescent="0.2">
      <c r="A18944" s="94" t="s">
        <v>46662</v>
      </c>
      <c r="B18944" t="s">
        <v>46663</v>
      </c>
      <c r="C18944" t="s">
        <v>1597</v>
      </c>
      <c r="D18944">
        <v>284.14999999999998</v>
      </c>
      <c r="E18944" t="s">
        <v>30879</v>
      </c>
    </row>
    <row r="18945" spans="1:5" hidden="1" x14ac:dyDescent="0.2">
      <c r="A18945" s="94" t="s">
        <v>46660</v>
      </c>
      <c r="B18945" t="s">
        <v>46661</v>
      </c>
      <c r="C18945" t="s">
        <v>1597</v>
      </c>
      <c r="D18945">
        <v>284.14999999999998</v>
      </c>
      <c r="E18945" t="s">
        <v>30879</v>
      </c>
    </row>
    <row r="18946" spans="1:5" hidden="1" x14ac:dyDescent="0.2">
      <c r="A18946" s="94" t="s">
        <v>46664</v>
      </c>
      <c r="B18946" t="s">
        <v>46665</v>
      </c>
      <c r="C18946" t="s">
        <v>1597</v>
      </c>
      <c r="D18946">
        <v>284.14999999999998</v>
      </c>
      <c r="E18946" t="s">
        <v>30879</v>
      </c>
    </row>
    <row r="18947" spans="1:5" hidden="1" x14ac:dyDescent="0.2">
      <c r="A18947" s="94" t="s">
        <v>46668</v>
      </c>
      <c r="B18947" t="s">
        <v>46669</v>
      </c>
      <c r="C18947" t="s">
        <v>1597</v>
      </c>
      <c r="D18947">
        <v>284.14999999999998</v>
      </c>
      <c r="E18947" t="s">
        <v>30879</v>
      </c>
    </row>
    <row r="18948" spans="1:5" hidden="1" x14ac:dyDescent="0.2">
      <c r="A18948" s="94" t="s">
        <v>46666</v>
      </c>
      <c r="B18948" t="s">
        <v>46667</v>
      </c>
      <c r="C18948" t="s">
        <v>1597</v>
      </c>
      <c r="D18948">
        <v>284.14999999999998</v>
      </c>
      <c r="E18948" t="s">
        <v>30879</v>
      </c>
    </row>
    <row r="18949" spans="1:5" hidden="1" x14ac:dyDescent="0.2">
      <c r="A18949" s="94" t="s">
        <v>46670</v>
      </c>
      <c r="B18949" t="s">
        <v>46671</v>
      </c>
      <c r="C18949" t="s">
        <v>1597</v>
      </c>
      <c r="D18949">
        <v>284.14999999999998</v>
      </c>
      <c r="E18949" t="s">
        <v>30879</v>
      </c>
    </row>
    <row r="18950" spans="1:5" hidden="1" x14ac:dyDescent="0.2">
      <c r="A18950" s="94" t="s">
        <v>46672</v>
      </c>
      <c r="B18950" t="s">
        <v>46673</v>
      </c>
      <c r="C18950" t="s">
        <v>1597</v>
      </c>
      <c r="D18950">
        <v>265.57</v>
      </c>
      <c r="E18950" t="s">
        <v>30879</v>
      </c>
    </row>
    <row r="18951" spans="1:5" hidden="1" x14ac:dyDescent="0.2">
      <c r="A18951" s="94" t="s">
        <v>46674</v>
      </c>
      <c r="B18951" t="s">
        <v>46675</v>
      </c>
      <c r="C18951" t="s">
        <v>1597</v>
      </c>
      <c r="D18951">
        <v>284.14999999999998</v>
      </c>
      <c r="E18951" t="s">
        <v>30879</v>
      </c>
    </row>
    <row r="18952" spans="1:5" hidden="1" x14ac:dyDescent="0.2">
      <c r="A18952" s="94" t="s">
        <v>46678</v>
      </c>
      <c r="B18952" t="s">
        <v>46679</v>
      </c>
      <c r="C18952" t="s">
        <v>1597</v>
      </c>
      <c r="D18952">
        <v>284.14999999999998</v>
      </c>
      <c r="E18952" t="s">
        <v>30879</v>
      </c>
    </row>
    <row r="18953" spans="1:5" hidden="1" x14ac:dyDescent="0.2">
      <c r="A18953" s="94" t="s">
        <v>46676</v>
      </c>
      <c r="B18953" t="s">
        <v>46677</v>
      </c>
      <c r="C18953" t="s">
        <v>1597</v>
      </c>
      <c r="D18953">
        <v>284.14999999999998</v>
      </c>
      <c r="E18953" t="s">
        <v>30879</v>
      </c>
    </row>
    <row r="18954" spans="1:5" hidden="1" x14ac:dyDescent="0.2">
      <c r="A18954" s="94" t="s">
        <v>1621</v>
      </c>
      <c r="B18954" t="s">
        <v>46692</v>
      </c>
      <c r="C18954" t="s">
        <v>1597</v>
      </c>
      <c r="D18954">
        <v>47.63</v>
      </c>
      <c r="E18954" t="s">
        <v>30879</v>
      </c>
    </row>
    <row r="18955" spans="1:5" hidden="1" x14ac:dyDescent="0.2">
      <c r="A18955" s="94" t="s">
        <v>1622</v>
      </c>
      <c r="B18955" t="s">
        <v>46695</v>
      </c>
      <c r="C18955" t="s">
        <v>1597</v>
      </c>
      <c r="D18955">
        <v>58.32</v>
      </c>
      <c r="E18955" t="s">
        <v>30879</v>
      </c>
    </row>
    <row r="18956" spans="1:5" hidden="1" x14ac:dyDescent="0.2">
      <c r="A18956" s="94" t="s">
        <v>3703</v>
      </c>
      <c r="B18956" t="s">
        <v>46696</v>
      </c>
      <c r="C18956" t="s">
        <v>11192</v>
      </c>
      <c r="D18956">
        <v>16.2</v>
      </c>
      <c r="E18956" t="s">
        <v>30879</v>
      </c>
    </row>
    <row r="18957" spans="1:5" hidden="1" x14ac:dyDescent="0.2">
      <c r="A18957" s="94" t="s">
        <v>46693</v>
      </c>
      <c r="B18957" t="s">
        <v>46694</v>
      </c>
      <c r="C18957" t="s">
        <v>1597</v>
      </c>
      <c r="D18957">
        <v>53.46</v>
      </c>
      <c r="E18957" t="s">
        <v>30879</v>
      </c>
    </row>
    <row r="18958" spans="1:5" hidden="1" x14ac:dyDescent="0.2">
      <c r="A18958" s="94" t="s">
        <v>557</v>
      </c>
      <c r="B18958" t="s">
        <v>2224</v>
      </c>
      <c r="C18958" t="s">
        <v>1597</v>
      </c>
      <c r="D18958">
        <v>25.8</v>
      </c>
      <c r="E18958" t="s">
        <v>30879</v>
      </c>
    </row>
    <row r="18959" spans="1:5" hidden="1" x14ac:dyDescent="0.2">
      <c r="A18959" s="94" t="s">
        <v>2221</v>
      </c>
      <c r="B18959" t="s">
        <v>2222</v>
      </c>
      <c r="C18959" t="s">
        <v>1597</v>
      </c>
      <c r="D18959">
        <v>44.67</v>
      </c>
      <c r="E18959" t="s">
        <v>30879</v>
      </c>
    </row>
    <row r="18960" spans="1:5" hidden="1" x14ac:dyDescent="0.2">
      <c r="A18960" s="94" t="s">
        <v>2223</v>
      </c>
      <c r="B18960" t="s">
        <v>1852</v>
      </c>
      <c r="C18960" t="s">
        <v>1597</v>
      </c>
      <c r="D18960">
        <v>50.25</v>
      </c>
      <c r="E18960" t="s">
        <v>30879</v>
      </c>
    </row>
    <row r="18961" spans="1:5" hidden="1" x14ac:dyDescent="0.2">
      <c r="A18961" s="94" t="s">
        <v>1853</v>
      </c>
      <c r="B18961" t="s">
        <v>1854</v>
      </c>
      <c r="C18961" t="s">
        <v>1597</v>
      </c>
      <c r="D18961">
        <v>55.84</v>
      </c>
      <c r="E18961" t="s">
        <v>30879</v>
      </c>
    </row>
    <row r="18962" spans="1:5" hidden="1" x14ac:dyDescent="0.2">
      <c r="A18962" s="94" t="s">
        <v>1855</v>
      </c>
      <c r="B18962" t="s">
        <v>46697</v>
      </c>
      <c r="C18962" t="s">
        <v>1597</v>
      </c>
      <c r="D18962">
        <v>70.59</v>
      </c>
      <c r="E18962" t="s">
        <v>30879</v>
      </c>
    </row>
    <row r="18963" spans="1:5" hidden="1" x14ac:dyDescent="0.2">
      <c r="A18963" s="94" t="s">
        <v>1012</v>
      </c>
      <c r="B18963" t="s">
        <v>1013</v>
      </c>
      <c r="C18963" t="s">
        <v>1597</v>
      </c>
      <c r="D18963">
        <v>79.41</v>
      </c>
      <c r="E18963" t="s">
        <v>30879</v>
      </c>
    </row>
    <row r="18964" spans="1:5" hidden="1" x14ac:dyDescent="0.2">
      <c r="A18964" s="94" t="s">
        <v>1014</v>
      </c>
      <c r="B18964" t="s">
        <v>1015</v>
      </c>
      <c r="C18964" t="s">
        <v>1597</v>
      </c>
      <c r="D18964">
        <v>88.24</v>
      </c>
      <c r="E18964" t="s">
        <v>30879</v>
      </c>
    </row>
    <row r="18965" spans="1:5" hidden="1" x14ac:dyDescent="0.2">
      <c r="A18965" s="94" t="s">
        <v>1016</v>
      </c>
      <c r="B18965" t="s">
        <v>2053</v>
      </c>
      <c r="C18965" t="s">
        <v>1597</v>
      </c>
      <c r="D18965">
        <v>44.67</v>
      </c>
      <c r="E18965" t="s">
        <v>30879</v>
      </c>
    </row>
    <row r="18966" spans="1:5" hidden="1" x14ac:dyDescent="0.2">
      <c r="A18966" s="94" t="s">
        <v>7042</v>
      </c>
      <c r="B18966" t="s">
        <v>7043</v>
      </c>
      <c r="C18966" t="s">
        <v>1597</v>
      </c>
      <c r="D18966">
        <v>55.84</v>
      </c>
      <c r="E18966" t="s">
        <v>30879</v>
      </c>
    </row>
    <row r="18967" spans="1:5" hidden="1" x14ac:dyDescent="0.2">
      <c r="A18967" s="94" t="s">
        <v>2054</v>
      </c>
      <c r="B18967" t="s">
        <v>3704</v>
      </c>
      <c r="C18967" t="s">
        <v>1597</v>
      </c>
      <c r="D18967">
        <v>70.59</v>
      </c>
      <c r="E18967" t="s">
        <v>30879</v>
      </c>
    </row>
    <row r="18968" spans="1:5" hidden="1" x14ac:dyDescent="0.2">
      <c r="A18968" s="94" t="s">
        <v>3126</v>
      </c>
      <c r="B18968" t="s">
        <v>3705</v>
      </c>
      <c r="C18968" t="s">
        <v>1597</v>
      </c>
      <c r="D18968">
        <v>88.24</v>
      </c>
      <c r="E18968" t="s">
        <v>30879</v>
      </c>
    </row>
    <row r="18969" spans="1:5" hidden="1" x14ac:dyDescent="0.2">
      <c r="A18969" s="94" t="s">
        <v>2055</v>
      </c>
      <c r="B18969" t="s">
        <v>2056</v>
      </c>
      <c r="C18969" t="s">
        <v>1597</v>
      </c>
      <c r="D18969">
        <v>44.67</v>
      </c>
      <c r="E18969" t="s">
        <v>30879</v>
      </c>
    </row>
    <row r="18970" spans="1:5" hidden="1" x14ac:dyDescent="0.2">
      <c r="A18970" s="94" t="s">
        <v>2057</v>
      </c>
      <c r="B18970" t="s">
        <v>25663</v>
      </c>
      <c r="C18970" t="s">
        <v>1597</v>
      </c>
      <c r="D18970">
        <v>70.59</v>
      </c>
      <c r="E18970" t="s">
        <v>30879</v>
      </c>
    </row>
    <row r="18971" spans="1:5" hidden="1" x14ac:dyDescent="0.2">
      <c r="A18971" s="94" t="s">
        <v>1481</v>
      </c>
      <c r="B18971" t="s">
        <v>1144</v>
      </c>
      <c r="C18971" t="s">
        <v>8107</v>
      </c>
      <c r="D18971">
        <v>40.35</v>
      </c>
      <c r="E18971" t="s">
        <v>30879</v>
      </c>
    </row>
    <row r="18972" spans="1:5" hidden="1" x14ac:dyDescent="0.2">
      <c r="A18972" s="94" t="s">
        <v>1145</v>
      </c>
      <c r="B18972" t="s">
        <v>1146</v>
      </c>
      <c r="C18972" t="s">
        <v>8107</v>
      </c>
      <c r="D18972">
        <v>48.41</v>
      </c>
      <c r="E18972" t="s">
        <v>30879</v>
      </c>
    </row>
    <row r="18973" spans="1:5" hidden="1" x14ac:dyDescent="0.2">
      <c r="A18973" s="94" t="s">
        <v>1147</v>
      </c>
      <c r="B18973" t="s">
        <v>1148</v>
      </c>
      <c r="C18973" t="s">
        <v>8107</v>
      </c>
      <c r="D18973">
        <v>30.75</v>
      </c>
      <c r="E18973" t="s">
        <v>30879</v>
      </c>
    </row>
    <row r="18974" spans="1:5" hidden="1" x14ac:dyDescent="0.2">
      <c r="A18974" s="94" t="s">
        <v>1149</v>
      </c>
      <c r="B18974" t="s">
        <v>1150</v>
      </c>
      <c r="C18974" t="s">
        <v>8107</v>
      </c>
      <c r="D18974">
        <v>31.11</v>
      </c>
      <c r="E18974" t="s">
        <v>30879</v>
      </c>
    </row>
    <row r="18975" spans="1:5" hidden="1" x14ac:dyDescent="0.2">
      <c r="A18975" s="94" t="s">
        <v>1151</v>
      </c>
      <c r="B18975" t="s">
        <v>46700</v>
      </c>
      <c r="C18975" t="s">
        <v>8107</v>
      </c>
      <c r="D18975">
        <v>41.39</v>
      </c>
      <c r="E18975" t="s">
        <v>30879</v>
      </c>
    </row>
    <row r="18976" spans="1:5" hidden="1" x14ac:dyDescent="0.2">
      <c r="A18976" s="94" t="s">
        <v>1152</v>
      </c>
      <c r="B18976" t="s">
        <v>1066</v>
      </c>
      <c r="C18976" t="s">
        <v>8107</v>
      </c>
      <c r="D18976">
        <v>42.21</v>
      </c>
      <c r="E18976" t="s">
        <v>30879</v>
      </c>
    </row>
    <row r="18977" spans="1:5" hidden="1" x14ac:dyDescent="0.2">
      <c r="A18977" s="94" t="s">
        <v>1067</v>
      </c>
      <c r="B18977" t="s">
        <v>1535</v>
      </c>
      <c r="C18977" t="s">
        <v>8107</v>
      </c>
      <c r="D18977">
        <v>29.14</v>
      </c>
      <c r="E18977" t="s">
        <v>30879</v>
      </c>
    </row>
    <row r="18978" spans="1:5" hidden="1" x14ac:dyDescent="0.2">
      <c r="A18978" s="94" t="s">
        <v>1536</v>
      </c>
      <c r="B18978" t="s">
        <v>1537</v>
      </c>
      <c r="C18978" t="s">
        <v>8107</v>
      </c>
      <c r="D18978">
        <v>31.51</v>
      </c>
      <c r="E18978" t="s">
        <v>30879</v>
      </c>
    </row>
    <row r="18979" spans="1:5" hidden="1" x14ac:dyDescent="0.2">
      <c r="A18979" s="94" t="s">
        <v>1538</v>
      </c>
      <c r="B18979" t="s">
        <v>2066</v>
      </c>
      <c r="C18979" t="s">
        <v>8107</v>
      </c>
      <c r="D18979">
        <v>37.979999999999997</v>
      </c>
      <c r="E18979" t="s">
        <v>30879</v>
      </c>
    </row>
    <row r="18980" spans="1:5" hidden="1" x14ac:dyDescent="0.2">
      <c r="A18980" s="94" t="s">
        <v>7438</v>
      </c>
      <c r="B18980" t="s">
        <v>46701</v>
      </c>
      <c r="C18980" t="s">
        <v>8107</v>
      </c>
      <c r="D18980">
        <v>33.94</v>
      </c>
      <c r="E18980" t="s">
        <v>30879</v>
      </c>
    </row>
    <row r="18981" spans="1:5" hidden="1" x14ac:dyDescent="0.2">
      <c r="A18981" s="94" t="s">
        <v>7439</v>
      </c>
      <c r="B18981" t="s">
        <v>46702</v>
      </c>
      <c r="C18981" t="s">
        <v>8107</v>
      </c>
      <c r="D18981">
        <v>50.88</v>
      </c>
      <c r="E18981" t="s">
        <v>30879</v>
      </c>
    </row>
    <row r="18982" spans="1:5" hidden="1" x14ac:dyDescent="0.2">
      <c r="A18982" s="94" t="s">
        <v>6652</v>
      </c>
      <c r="B18982" t="s">
        <v>46703</v>
      </c>
      <c r="C18982" t="s">
        <v>8107</v>
      </c>
      <c r="D18982">
        <v>50.34</v>
      </c>
      <c r="E18982" t="s">
        <v>30879</v>
      </c>
    </row>
    <row r="18983" spans="1:5" hidden="1" x14ac:dyDescent="0.2">
      <c r="A18983" s="94" t="s">
        <v>7440</v>
      </c>
      <c r="B18983" t="s">
        <v>46704</v>
      </c>
      <c r="C18983" t="s">
        <v>8107</v>
      </c>
      <c r="D18983">
        <v>75.459999999999994</v>
      </c>
      <c r="E18983" t="s">
        <v>30879</v>
      </c>
    </row>
    <row r="18984" spans="1:5" hidden="1" x14ac:dyDescent="0.2">
      <c r="A18984" s="94" t="s">
        <v>2067</v>
      </c>
      <c r="B18984" t="s">
        <v>1990</v>
      </c>
      <c r="C18984" t="s">
        <v>1597</v>
      </c>
      <c r="D18984">
        <v>77.180000000000007</v>
      </c>
      <c r="E18984" t="s">
        <v>30879</v>
      </c>
    </row>
    <row r="18985" spans="1:5" hidden="1" x14ac:dyDescent="0.2">
      <c r="A18985" s="94" t="s">
        <v>1991</v>
      </c>
      <c r="B18985" t="s">
        <v>1866</v>
      </c>
      <c r="C18985" t="s">
        <v>1597</v>
      </c>
      <c r="D18985">
        <v>85.05</v>
      </c>
      <c r="E18985" t="s">
        <v>30879</v>
      </c>
    </row>
    <row r="18986" spans="1:5" hidden="1" x14ac:dyDescent="0.2">
      <c r="A18986" s="94" t="s">
        <v>1867</v>
      </c>
      <c r="B18986" t="s">
        <v>1432</v>
      </c>
      <c r="C18986" t="s">
        <v>1597</v>
      </c>
      <c r="D18986">
        <v>94.5</v>
      </c>
      <c r="E18986" t="s">
        <v>30879</v>
      </c>
    </row>
    <row r="18987" spans="1:5" hidden="1" x14ac:dyDescent="0.2">
      <c r="A18987" s="94" t="s">
        <v>13858</v>
      </c>
      <c r="B18987" t="s">
        <v>13859</v>
      </c>
      <c r="C18987" t="s">
        <v>1597</v>
      </c>
      <c r="D18987">
        <v>94.32</v>
      </c>
      <c r="E18987" t="s">
        <v>30879</v>
      </c>
    </row>
    <row r="18988" spans="1:5" hidden="1" x14ac:dyDescent="0.2">
      <c r="A18988" s="94" t="s">
        <v>13860</v>
      </c>
      <c r="B18988" t="s">
        <v>13861</v>
      </c>
      <c r="C18988" t="s">
        <v>1597</v>
      </c>
      <c r="D18988">
        <v>103.94</v>
      </c>
      <c r="E18988" t="s">
        <v>30879</v>
      </c>
    </row>
    <row r="18989" spans="1:5" hidden="1" x14ac:dyDescent="0.2">
      <c r="A18989" s="94" t="s">
        <v>13862</v>
      </c>
      <c r="B18989" t="s">
        <v>13863</v>
      </c>
      <c r="C18989" t="s">
        <v>1597</v>
      </c>
      <c r="D18989">
        <v>115.49</v>
      </c>
      <c r="E18989" t="s">
        <v>30879</v>
      </c>
    </row>
    <row r="18990" spans="1:5" hidden="1" x14ac:dyDescent="0.2">
      <c r="A18990" s="94" t="s">
        <v>5441</v>
      </c>
      <c r="B18990" t="s">
        <v>5442</v>
      </c>
      <c r="C18990" t="s">
        <v>11192</v>
      </c>
      <c r="D18990">
        <v>26.25</v>
      </c>
      <c r="E18990" t="s">
        <v>30879</v>
      </c>
    </row>
    <row r="18991" spans="1:5" hidden="1" x14ac:dyDescent="0.2">
      <c r="A18991" s="94" t="s">
        <v>13864</v>
      </c>
      <c r="B18991" t="s">
        <v>46641</v>
      </c>
      <c r="C18991" t="s">
        <v>11192</v>
      </c>
      <c r="D18991">
        <v>32.08</v>
      </c>
      <c r="E18991" t="s">
        <v>30879</v>
      </c>
    </row>
    <row r="18992" spans="1:5" hidden="1" x14ac:dyDescent="0.2">
      <c r="A18992" s="94" t="s">
        <v>1433</v>
      </c>
      <c r="B18992" t="s">
        <v>1434</v>
      </c>
      <c r="C18992" t="s">
        <v>243</v>
      </c>
      <c r="D18992">
        <v>101.96</v>
      </c>
      <c r="E18992" t="s">
        <v>30879</v>
      </c>
    </row>
    <row r="18993" spans="1:5" hidden="1" x14ac:dyDescent="0.2">
      <c r="A18993" s="94" t="s">
        <v>1435</v>
      </c>
      <c r="B18993" t="s">
        <v>979</v>
      </c>
      <c r="C18993" t="s">
        <v>243</v>
      </c>
      <c r="D18993">
        <v>114.7</v>
      </c>
      <c r="E18993" t="s">
        <v>30879</v>
      </c>
    </row>
    <row r="18994" spans="1:5" hidden="1" x14ac:dyDescent="0.2">
      <c r="A18994" s="94" t="s">
        <v>980</v>
      </c>
      <c r="B18994" t="s">
        <v>981</v>
      </c>
      <c r="C18994" t="s">
        <v>1597</v>
      </c>
      <c r="D18994">
        <v>127.45</v>
      </c>
      <c r="E18994" t="s">
        <v>30879</v>
      </c>
    </row>
    <row r="18995" spans="1:5" hidden="1" x14ac:dyDescent="0.2">
      <c r="A18995" s="94" t="s">
        <v>46690</v>
      </c>
      <c r="B18995" t="s">
        <v>46691</v>
      </c>
      <c r="C18995" t="s">
        <v>243</v>
      </c>
      <c r="D18995">
        <v>10.62</v>
      </c>
      <c r="E18995" t="s">
        <v>30879</v>
      </c>
    </row>
    <row r="18996" spans="1:5" hidden="1" x14ac:dyDescent="0.2">
      <c r="A18996" s="94" t="s">
        <v>46796</v>
      </c>
      <c r="B18996" t="s">
        <v>46797</v>
      </c>
      <c r="C18996" t="s">
        <v>1597</v>
      </c>
      <c r="D18996">
        <v>75.02</v>
      </c>
      <c r="E18996" t="s">
        <v>30879</v>
      </c>
    </row>
    <row r="18997" spans="1:5" hidden="1" x14ac:dyDescent="0.2">
      <c r="A18997" s="94" t="s">
        <v>46800</v>
      </c>
      <c r="B18997" t="s">
        <v>46801</v>
      </c>
      <c r="C18997" t="s">
        <v>1597</v>
      </c>
      <c r="D18997">
        <v>96.45</v>
      </c>
      <c r="E18997" t="s">
        <v>30879</v>
      </c>
    </row>
    <row r="18998" spans="1:5" hidden="1" x14ac:dyDescent="0.2">
      <c r="A18998" s="94" t="s">
        <v>46798</v>
      </c>
      <c r="B18998" t="s">
        <v>46799</v>
      </c>
      <c r="C18998" t="s">
        <v>1597</v>
      </c>
      <c r="D18998">
        <v>101.27</v>
      </c>
      <c r="E18998" t="s">
        <v>30879</v>
      </c>
    </row>
    <row r="18999" spans="1:5" hidden="1" x14ac:dyDescent="0.2">
      <c r="A18999" s="94" t="s">
        <v>46802</v>
      </c>
      <c r="B18999" t="s">
        <v>46803</v>
      </c>
      <c r="C18999" t="s">
        <v>1597</v>
      </c>
      <c r="D18999">
        <v>125.38</v>
      </c>
      <c r="E18999" t="s">
        <v>30879</v>
      </c>
    </row>
    <row r="19000" spans="1:5" hidden="1" x14ac:dyDescent="0.2">
      <c r="A19000" s="94" t="s">
        <v>46808</v>
      </c>
      <c r="B19000" t="s">
        <v>46809</v>
      </c>
      <c r="C19000" t="s">
        <v>1597</v>
      </c>
      <c r="D19000">
        <v>85.74</v>
      </c>
      <c r="E19000" t="s">
        <v>30879</v>
      </c>
    </row>
    <row r="19001" spans="1:5" hidden="1" x14ac:dyDescent="0.2">
      <c r="A19001" s="94" t="s">
        <v>46804</v>
      </c>
      <c r="B19001" t="s">
        <v>46805</v>
      </c>
      <c r="C19001" t="s">
        <v>1597</v>
      </c>
      <c r="D19001">
        <v>107.17</v>
      </c>
      <c r="E19001" t="s">
        <v>30879</v>
      </c>
    </row>
    <row r="19002" spans="1:5" hidden="1" x14ac:dyDescent="0.2">
      <c r="A19002" s="94" t="s">
        <v>46810</v>
      </c>
      <c r="B19002" t="s">
        <v>46811</v>
      </c>
      <c r="C19002" t="s">
        <v>1597</v>
      </c>
      <c r="D19002">
        <v>120.56</v>
      </c>
      <c r="E19002" t="s">
        <v>30879</v>
      </c>
    </row>
    <row r="19003" spans="1:5" hidden="1" x14ac:dyDescent="0.2">
      <c r="A19003" s="94" t="s">
        <v>46806</v>
      </c>
      <c r="B19003" t="s">
        <v>46807</v>
      </c>
      <c r="C19003" t="s">
        <v>1597</v>
      </c>
      <c r="D19003">
        <v>144.66</v>
      </c>
      <c r="E19003" t="s">
        <v>30879</v>
      </c>
    </row>
    <row r="19004" spans="1:5" hidden="1" x14ac:dyDescent="0.2">
      <c r="A19004" s="94" t="s">
        <v>46812</v>
      </c>
      <c r="B19004" t="s">
        <v>46813</v>
      </c>
      <c r="C19004" t="s">
        <v>1597</v>
      </c>
      <c r="D19004">
        <v>85.74</v>
      </c>
      <c r="E19004" t="s">
        <v>30879</v>
      </c>
    </row>
    <row r="19005" spans="1:5" hidden="1" x14ac:dyDescent="0.2">
      <c r="A19005" s="94" t="s">
        <v>46816</v>
      </c>
      <c r="B19005" t="s">
        <v>46817</v>
      </c>
      <c r="C19005" t="s">
        <v>1597</v>
      </c>
      <c r="D19005">
        <v>107.17</v>
      </c>
      <c r="E19005" t="s">
        <v>30879</v>
      </c>
    </row>
    <row r="19006" spans="1:5" hidden="1" x14ac:dyDescent="0.2">
      <c r="A19006" s="94" t="s">
        <v>46814</v>
      </c>
      <c r="B19006" t="s">
        <v>46815</v>
      </c>
      <c r="C19006" t="s">
        <v>1597</v>
      </c>
      <c r="D19006">
        <v>120.56</v>
      </c>
      <c r="E19006" t="s">
        <v>30879</v>
      </c>
    </row>
    <row r="19007" spans="1:5" hidden="1" x14ac:dyDescent="0.2">
      <c r="A19007" s="94" t="s">
        <v>46818</v>
      </c>
      <c r="B19007" t="s">
        <v>46819</v>
      </c>
      <c r="C19007" t="s">
        <v>1597</v>
      </c>
      <c r="D19007">
        <v>144.66</v>
      </c>
      <c r="E19007" t="s">
        <v>30879</v>
      </c>
    </row>
    <row r="19008" spans="1:5" hidden="1" x14ac:dyDescent="0.2">
      <c r="A19008" s="94" t="s">
        <v>46820</v>
      </c>
      <c r="B19008" t="s">
        <v>46821</v>
      </c>
      <c r="C19008" t="s">
        <v>1597</v>
      </c>
      <c r="D19008">
        <v>87.15</v>
      </c>
      <c r="E19008" t="s">
        <v>30879</v>
      </c>
    </row>
    <row r="19009" spans="1:5" hidden="1" x14ac:dyDescent="0.2">
      <c r="A19009" s="94" t="s">
        <v>46824</v>
      </c>
      <c r="B19009" t="s">
        <v>46825</v>
      </c>
      <c r="C19009" t="s">
        <v>1597</v>
      </c>
      <c r="D19009">
        <v>108.95</v>
      </c>
      <c r="E19009" t="s">
        <v>30879</v>
      </c>
    </row>
    <row r="19010" spans="1:5" hidden="1" x14ac:dyDescent="0.2">
      <c r="A19010" s="94" t="s">
        <v>46822</v>
      </c>
      <c r="B19010" t="s">
        <v>46823</v>
      </c>
      <c r="C19010" t="s">
        <v>1597</v>
      </c>
      <c r="D19010">
        <v>122.57</v>
      </c>
      <c r="E19010" t="s">
        <v>30879</v>
      </c>
    </row>
    <row r="19011" spans="1:5" hidden="1" x14ac:dyDescent="0.2">
      <c r="A19011" s="94" t="s">
        <v>46826</v>
      </c>
      <c r="B19011" t="s">
        <v>46827</v>
      </c>
      <c r="C19011" t="s">
        <v>1597</v>
      </c>
      <c r="D19011">
        <v>147.08000000000001</v>
      </c>
      <c r="E19011" t="s">
        <v>30879</v>
      </c>
    </row>
    <row r="19012" spans="1:5" hidden="1" x14ac:dyDescent="0.2">
      <c r="A19012" s="94" t="s">
        <v>46832</v>
      </c>
      <c r="B19012" t="s">
        <v>46833</v>
      </c>
      <c r="C19012" t="s">
        <v>1597</v>
      </c>
      <c r="D19012">
        <v>87.15</v>
      </c>
      <c r="E19012" t="s">
        <v>30879</v>
      </c>
    </row>
    <row r="19013" spans="1:5" hidden="1" x14ac:dyDescent="0.2">
      <c r="A19013" s="94" t="s">
        <v>46828</v>
      </c>
      <c r="B19013" t="s">
        <v>46829</v>
      </c>
      <c r="C19013" t="s">
        <v>1597</v>
      </c>
      <c r="D19013">
        <v>108.95</v>
      </c>
      <c r="E19013" t="s">
        <v>30879</v>
      </c>
    </row>
    <row r="19014" spans="1:5" hidden="1" x14ac:dyDescent="0.2">
      <c r="A19014" s="94" t="s">
        <v>46834</v>
      </c>
      <c r="B19014" t="s">
        <v>46835</v>
      </c>
      <c r="C19014" t="s">
        <v>1597</v>
      </c>
      <c r="D19014">
        <v>122.57</v>
      </c>
      <c r="E19014" t="s">
        <v>30879</v>
      </c>
    </row>
    <row r="19015" spans="1:5" hidden="1" x14ac:dyDescent="0.2">
      <c r="A19015" s="94" t="s">
        <v>46830</v>
      </c>
      <c r="B19015" t="s">
        <v>46831</v>
      </c>
      <c r="C19015" t="s">
        <v>1597</v>
      </c>
      <c r="D19015">
        <v>147.08000000000001</v>
      </c>
      <c r="E19015" t="s">
        <v>30879</v>
      </c>
    </row>
    <row r="19016" spans="1:5" hidden="1" x14ac:dyDescent="0.2">
      <c r="A19016" s="94" t="s">
        <v>46836</v>
      </c>
      <c r="B19016" t="s">
        <v>46837</v>
      </c>
      <c r="C19016" t="s">
        <v>1597</v>
      </c>
      <c r="D19016">
        <v>87.15</v>
      </c>
      <c r="E19016" t="s">
        <v>30879</v>
      </c>
    </row>
    <row r="19017" spans="1:5" hidden="1" x14ac:dyDescent="0.2">
      <c r="A19017" s="94" t="s">
        <v>46840</v>
      </c>
      <c r="B19017" t="s">
        <v>46841</v>
      </c>
      <c r="C19017" t="s">
        <v>1597</v>
      </c>
      <c r="D19017">
        <v>108.95</v>
      </c>
      <c r="E19017" t="s">
        <v>30879</v>
      </c>
    </row>
    <row r="19018" spans="1:5" hidden="1" x14ac:dyDescent="0.2">
      <c r="A19018" s="94" t="s">
        <v>46838</v>
      </c>
      <c r="B19018" t="s">
        <v>46839</v>
      </c>
      <c r="C19018" t="s">
        <v>1597</v>
      </c>
      <c r="D19018">
        <v>122.57</v>
      </c>
      <c r="E19018" t="s">
        <v>30879</v>
      </c>
    </row>
    <row r="19019" spans="1:5" hidden="1" x14ac:dyDescent="0.2">
      <c r="A19019" s="94" t="s">
        <v>46842</v>
      </c>
      <c r="B19019" t="s">
        <v>46843</v>
      </c>
      <c r="C19019" t="s">
        <v>1597</v>
      </c>
      <c r="D19019">
        <v>147.08000000000001</v>
      </c>
      <c r="E19019" t="s">
        <v>30879</v>
      </c>
    </row>
    <row r="19020" spans="1:5" hidden="1" x14ac:dyDescent="0.2">
      <c r="A19020" s="94" t="s">
        <v>25664</v>
      </c>
      <c r="B19020" t="s">
        <v>25665</v>
      </c>
      <c r="C19020" t="s">
        <v>1597</v>
      </c>
      <c r="D19020">
        <v>93</v>
      </c>
      <c r="E19020" t="s">
        <v>30879</v>
      </c>
    </row>
    <row r="19021" spans="1:5" hidden="1" x14ac:dyDescent="0.2">
      <c r="A19021" s="94" t="s">
        <v>25666</v>
      </c>
      <c r="B19021" t="s">
        <v>25667</v>
      </c>
      <c r="C19021" t="s">
        <v>1597</v>
      </c>
      <c r="D19021">
        <v>120.38</v>
      </c>
      <c r="E19021" t="s">
        <v>30879</v>
      </c>
    </row>
    <row r="19022" spans="1:5" hidden="1" x14ac:dyDescent="0.2">
      <c r="A19022" s="94" t="s">
        <v>25668</v>
      </c>
      <c r="B19022" t="s">
        <v>25669</v>
      </c>
      <c r="C19022" t="s">
        <v>1597</v>
      </c>
      <c r="D19022">
        <v>145.02000000000001</v>
      </c>
      <c r="E19022" t="s">
        <v>30879</v>
      </c>
    </row>
    <row r="19023" spans="1:5" hidden="1" x14ac:dyDescent="0.2">
      <c r="A19023" s="94" t="s">
        <v>25670</v>
      </c>
      <c r="B19023" t="s">
        <v>25671</v>
      </c>
      <c r="C19023" t="s">
        <v>1597</v>
      </c>
      <c r="D19023">
        <v>169.34</v>
      </c>
      <c r="E19023" t="s">
        <v>30879</v>
      </c>
    </row>
    <row r="19024" spans="1:5" hidden="1" x14ac:dyDescent="0.2">
      <c r="A19024" s="94" t="s">
        <v>46958</v>
      </c>
      <c r="B19024" t="s">
        <v>46959</v>
      </c>
      <c r="C19024" t="s">
        <v>1597</v>
      </c>
      <c r="D19024">
        <v>31.71</v>
      </c>
      <c r="E19024" t="s">
        <v>30879</v>
      </c>
    </row>
    <row r="19025" spans="1:5" hidden="1" x14ac:dyDescent="0.2">
      <c r="A19025" s="94" t="s">
        <v>3706</v>
      </c>
      <c r="B19025" t="s">
        <v>3707</v>
      </c>
      <c r="C19025" t="s">
        <v>1597</v>
      </c>
      <c r="D19025">
        <v>108.21</v>
      </c>
      <c r="E19025" t="s">
        <v>30879</v>
      </c>
    </row>
    <row r="19026" spans="1:5" hidden="1" x14ac:dyDescent="0.2">
      <c r="A19026" s="94" t="s">
        <v>3708</v>
      </c>
      <c r="B19026" t="s">
        <v>3709</v>
      </c>
      <c r="C19026" t="s">
        <v>1597</v>
      </c>
      <c r="D19026">
        <v>95.56</v>
      </c>
      <c r="E19026" t="s">
        <v>30879</v>
      </c>
    </row>
    <row r="19027" spans="1:5" hidden="1" x14ac:dyDescent="0.2">
      <c r="A19027" s="94" t="s">
        <v>3710</v>
      </c>
      <c r="B19027" t="s">
        <v>3711</v>
      </c>
      <c r="C19027" t="s">
        <v>1597</v>
      </c>
      <c r="D19027">
        <v>97.28</v>
      </c>
      <c r="E19027" t="s">
        <v>30879</v>
      </c>
    </row>
    <row r="19028" spans="1:5" hidden="1" x14ac:dyDescent="0.2">
      <c r="A19028" s="94" t="s">
        <v>46243</v>
      </c>
      <c r="B19028" t="s">
        <v>46244</v>
      </c>
      <c r="C19028" t="s">
        <v>243</v>
      </c>
      <c r="D19028">
        <v>38.619999999999997</v>
      </c>
      <c r="E19028" t="s">
        <v>30879</v>
      </c>
    </row>
    <row r="19029" spans="1:5" hidden="1" x14ac:dyDescent="0.2">
      <c r="A19029" s="94" t="s">
        <v>46245</v>
      </c>
      <c r="B19029" t="s">
        <v>46246</v>
      </c>
      <c r="C19029" t="s">
        <v>243</v>
      </c>
      <c r="D19029">
        <v>24.38</v>
      </c>
      <c r="E19029" t="s">
        <v>30879</v>
      </c>
    </row>
    <row r="19030" spans="1:5" hidden="1" x14ac:dyDescent="0.2">
      <c r="A19030" s="94" t="s">
        <v>46247</v>
      </c>
      <c r="B19030" t="s">
        <v>46248</v>
      </c>
      <c r="C19030" t="s">
        <v>243</v>
      </c>
      <c r="D19030">
        <v>43.73</v>
      </c>
      <c r="E19030" t="s">
        <v>30879</v>
      </c>
    </row>
    <row r="19031" spans="1:5" hidden="1" x14ac:dyDescent="0.2">
      <c r="A19031" s="94" t="s">
        <v>46249</v>
      </c>
      <c r="B19031" t="s">
        <v>46250</v>
      </c>
      <c r="C19031" t="s">
        <v>243</v>
      </c>
      <c r="D19031">
        <v>18.16</v>
      </c>
      <c r="E19031" t="s">
        <v>30879</v>
      </c>
    </row>
    <row r="19032" spans="1:5" hidden="1" x14ac:dyDescent="0.2">
      <c r="A19032" s="94" t="s">
        <v>13865</v>
      </c>
      <c r="B19032" t="s">
        <v>13866</v>
      </c>
      <c r="C19032" t="s">
        <v>1597</v>
      </c>
      <c r="D19032">
        <v>42.74</v>
      </c>
      <c r="E19032" t="s">
        <v>30879</v>
      </c>
    </row>
    <row r="19033" spans="1:5" hidden="1" x14ac:dyDescent="0.2">
      <c r="A19033" s="94" t="s">
        <v>13867</v>
      </c>
      <c r="B19033" t="s">
        <v>46749</v>
      </c>
      <c r="C19033" t="s">
        <v>1597</v>
      </c>
      <c r="D19033">
        <v>176.96</v>
      </c>
      <c r="E19033" t="s">
        <v>30879</v>
      </c>
    </row>
    <row r="19034" spans="1:5" hidden="1" x14ac:dyDescent="0.2">
      <c r="A19034" s="94" t="s">
        <v>25672</v>
      </c>
      <c r="B19034" t="s">
        <v>25673</v>
      </c>
      <c r="C19034" t="s">
        <v>2424</v>
      </c>
      <c r="D19034">
        <v>1.07</v>
      </c>
      <c r="E19034" t="s">
        <v>30879</v>
      </c>
    </row>
    <row r="19035" spans="1:5" hidden="1" x14ac:dyDescent="0.2">
      <c r="A19035" s="94" t="s">
        <v>40549</v>
      </c>
      <c r="B19035" t="s">
        <v>40550</v>
      </c>
      <c r="C19035" t="s">
        <v>2424</v>
      </c>
      <c r="D19035">
        <v>0.88</v>
      </c>
      <c r="E19035" t="s">
        <v>30879</v>
      </c>
    </row>
    <row r="19036" spans="1:5" hidden="1" x14ac:dyDescent="0.2">
      <c r="A19036" s="94" t="s">
        <v>41423</v>
      </c>
      <c r="B19036" t="s">
        <v>41424</v>
      </c>
      <c r="C19036" t="s">
        <v>1597</v>
      </c>
      <c r="D19036">
        <v>166.11</v>
      </c>
      <c r="E19036" t="s">
        <v>30879</v>
      </c>
    </row>
    <row r="19037" spans="1:5" hidden="1" x14ac:dyDescent="0.2">
      <c r="A19037" s="94" t="s">
        <v>13868</v>
      </c>
      <c r="B19037" t="s">
        <v>13869</v>
      </c>
      <c r="C19037" t="s">
        <v>1597</v>
      </c>
      <c r="D19037">
        <v>168.36</v>
      </c>
      <c r="E19037" t="s">
        <v>30879</v>
      </c>
    </row>
    <row r="19038" spans="1:5" hidden="1" x14ac:dyDescent="0.2">
      <c r="A19038" s="94" t="s">
        <v>41445</v>
      </c>
      <c r="B19038" t="s">
        <v>41446</v>
      </c>
      <c r="C19038" t="s">
        <v>1597</v>
      </c>
      <c r="D19038">
        <v>178.61</v>
      </c>
      <c r="E19038" t="s">
        <v>30879</v>
      </c>
    </row>
    <row r="19039" spans="1:5" hidden="1" x14ac:dyDescent="0.2">
      <c r="A19039" s="94" t="s">
        <v>39723</v>
      </c>
      <c r="B19039" t="s">
        <v>39724</v>
      </c>
      <c r="C19039" t="s">
        <v>1597</v>
      </c>
      <c r="D19039">
        <v>125.2</v>
      </c>
      <c r="E19039" t="s">
        <v>30879</v>
      </c>
    </row>
    <row r="19040" spans="1:5" hidden="1" x14ac:dyDescent="0.2">
      <c r="A19040" s="94" t="s">
        <v>39879</v>
      </c>
      <c r="B19040" t="s">
        <v>39880</v>
      </c>
      <c r="C19040" t="s">
        <v>1597</v>
      </c>
      <c r="D19040">
        <v>88.64</v>
      </c>
      <c r="E19040" t="s">
        <v>30879</v>
      </c>
    </row>
    <row r="19041" spans="1:5" hidden="1" x14ac:dyDescent="0.2">
      <c r="A19041" s="94" t="s">
        <v>39881</v>
      </c>
      <c r="B19041" t="s">
        <v>39882</v>
      </c>
      <c r="C19041" t="s">
        <v>1597</v>
      </c>
      <c r="D19041">
        <v>99.11</v>
      </c>
      <c r="E19041" t="s">
        <v>30879</v>
      </c>
    </row>
    <row r="19042" spans="1:5" hidden="1" x14ac:dyDescent="0.2">
      <c r="A19042" s="94" t="s">
        <v>39883</v>
      </c>
      <c r="B19042" t="s">
        <v>39884</v>
      </c>
      <c r="C19042" t="s">
        <v>1597</v>
      </c>
      <c r="D19042">
        <v>84.64</v>
      </c>
      <c r="E19042" t="s">
        <v>30879</v>
      </c>
    </row>
    <row r="19043" spans="1:5" hidden="1" x14ac:dyDescent="0.2">
      <c r="A19043" s="94" t="s">
        <v>13870</v>
      </c>
      <c r="B19043" t="s">
        <v>13871</v>
      </c>
      <c r="C19043" t="s">
        <v>1597</v>
      </c>
      <c r="D19043">
        <v>86.91</v>
      </c>
      <c r="E19043" t="s">
        <v>30879</v>
      </c>
    </row>
    <row r="19044" spans="1:5" hidden="1" x14ac:dyDescent="0.2">
      <c r="A19044" s="94" t="s">
        <v>39887</v>
      </c>
      <c r="B19044" t="s">
        <v>39888</v>
      </c>
      <c r="C19044" t="s">
        <v>1597</v>
      </c>
      <c r="D19044">
        <v>80.900000000000006</v>
      </c>
      <c r="E19044" t="s">
        <v>30879</v>
      </c>
    </row>
    <row r="19045" spans="1:5" hidden="1" x14ac:dyDescent="0.2">
      <c r="A19045" s="94" t="s">
        <v>39885</v>
      </c>
      <c r="B19045" t="s">
        <v>39886</v>
      </c>
      <c r="C19045" t="s">
        <v>1597</v>
      </c>
      <c r="D19045">
        <v>84.64</v>
      </c>
      <c r="E19045" t="s">
        <v>30879</v>
      </c>
    </row>
    <row r="19046" spans="1:5" hidden="1" x14ac:dyDescent="0.2">
      <c r="A19046" s="94" t="s">
        <v>39889</v>
      </c>
      <c r="B19046" t="s">
        <v>39890</v>
      </c>
      <c r="C19046" t="s">
        <v>1597</v>
      </c>
      <c r="D19046">
        <v>71.48</v>
      </c>
      <c r="E19046" t="s">
        <v>30879</v>
      </c>
    </row>
    <row r="19047" spans="1:5" hidden="1" x14ac:dyDescent="0.2">
      <c r="A19047" s="94" t="s">
        <v>39891</v>
      </c>
      <c r="B19047" t="s">
        <v>39892</v>
      </c>
      <c r="C19047" t="s">
        <v>1597</v>
      </c>
      <c r="D19047">
        <v>88.64</v>
      </c>
      <c r="E19047" t="s">
        <v>30879</v>
      </c>
    </row>
    <row r="19048" spans="1:5" hidden="1" x14ac:dyDescent="0.2">
      <c r="A19048" s="94" t="s">
        <v>39893</v>
      </c>
      <c r="B19048" t="s">
        <v>39894</v>
      </c>
      <c r="C19048" t="s">
        <v>1597</v>
      </c>
      <c r="D19048">
        <v>99.11</v>
      </c>
      <c r="E19048" t="s">
        <v>30879</v>
      </c>
    </row>
    <row r="19049" spans="1:5" hidden="1" x14ac:dyDescent="0.2">
      <c r="A19049" s="94" t="s">
        <v>39897</v>
      </c>
      <c r="B19049" t="s">
        <v>39898</v>
      </c>
      <c r="C19049" t="s">
        <v>1597</v>
      </c>
      <c r="D19049">
        <v>80.900000000000006</v>
      </c>
      <c r="E19049" t="s">
        <v>30879</v>
      </c>
    </row>
    <row r="19050" spans="1:5" hidden="1" x14ac:dyDescent="0.2">
      <c r="A19050" s="94" t="s">
        <v>39895</v>
      </c>
      <c r="B19050" t="s">
        <v>39896</v>
      </c>
      <c r="C19050" t="s">
        <v>1597</v>
      </c>
      <c r="D19050">
        <v>84.64</v>
      </c>
      <c r="E19050" t="s">
        <v>30879</v>
      </c>
    </row>
    <row r="19051" spans="1:5" hidden="1" x14ac:dyDescent="0.2">
      <c r="A19051" s="94" t="s">
        <v>39899</v>
      </c>
      <c r="B19051" t="s">
        <v>39900</v>
      </c>
      <c r="C19051" t="s">
        <v>1597</v>
      </c>
      <c r="D19051">
        <v>71.48</v>
      </c>
      <c r="E19051" t="s">
        <v>30879</v>
      </c>
    </row>
    <row r="19052" spans="1:5" hidden="1" x14ac:dyDescent="0.2">
      <c r="A19052" s="94" t="s">
        <v>39579</v>
      </c>
      <c r="B19052" t="s">
        <v>39580</v>
      </c>
      <c r="C19052" t="s">
        <v>1597</v>
      </c>
      <c r="D19052">
        <v>160.53</v>
      </c>
      <c r="E19052" t="s">
        <v>30879</v>
      </c>
    </row>
    <row r="19053" spans="1:5" hidden="1" x14ac:dyDescent="0.2">
      <c r="A19053" s="94" t="s">
        <v>39577</v>
      </c>
      <c r="B19053" t="s">
        <v>39578</v>
      </c>
      <c r="C19053" t="s">
        <v>1597</v>
      </c>
      <c r="D19053">
        <v>160.53</v>
      </c>
      <c r="E19053" t="s">
        <v>30879</v>
      </c>
    </row>
    <row r="19054" spans="1:5" hidden="1" x14ac:dyDescent="0.2">
      <c r="A19054" s="94" t="s">
        <v>39581</v>
      </c>
      <c r="B19054" t="s">
        <v>39582</v>
      </c>
      <c r="C19054" t="s">
        <v>1597</v>
      </c>
      <c r="D19054">
        <v>160.53</v>
      </c>
      <c r="E19054" t="s">
        <v>30879</v>
      </c>
    </row>
    <row r="19055" spans="1:5" hidden="1" x14ac:dyDescent="0.2">
      <c r="A19055" s="94" t="s">
        <v>39583</v>
      </c>
      <c r="B19055" t="s">
        <v>39584</v>
      </c>
      <c r="C19055" t="s">
        <v>1597</v>
      </c>
      <c r="D19055">
        <v>160.53</v>
      </c>
      <c r="E19055" t="s">
        <v>30879</v>
      </c>
    </row>
    <row r="19056" spans="1:5" hidden="1" x14ac:dyDescent="0.2">
      <c r="A19056" s="94" t="s">
        <v>39585</v>
      </c>
      <c r="B19056" t="s">
        <v>39586</v>
      </c>
      <c r="C19056" t="s">
        <v>1597</v>
      </c>
      <c r="D19056">
        <v>160.53</v>
      </c>
      <c r="E19056" t="s">
        <v>30879</v>
      </c>
    </row>
    <row r="19057" spans="1:5" hidden="1" x14ac:dyDescent="0.2">
      <c r="A19057" s="94" t="s">
        <v>39593</v>
      </c>
      <c r="B19057" t="s">
        <v>39594</v>
      </c>
      <c r="C19057" t="s">
        <v>1597</v>
      </c>
      <c r="D19057">
        <v>160.53</v>
      </c>
      <c r="E19057" t="s">
        <v>30879</v>
      </c>
    </row>
    <row r="19058" spans="1:5" hidden="1" x14ac:dyDescent="0.2">
      <c r="A19058" s="94" t="s">
        <v>39285</v>
      </c>
      <c r="B19058" t="s">
        <v>39286</v>
      </c>
      <c r="C19058" t="s">
        <v>1597</v>
      </c>
      <c r="D19058">
        <v>160.53</v>
      </c>
      <c r="E19058" t="s">
        <v>30879</v>
      </c>
    </row>
    <row r="19059" spans="1:5" hidden="1" x14ac:dyDescent="0.2">
      <c r="A19059" s="94" t="s">
        <v>39595</v>
      </c>
      <c r="B19059" t="s">
        <v>39596</v>
      </c>
      <c r="C19059" t="s">
        <v>1597</v>
      </c>
      <c r="D19059">
        <v>160.53</v>
      </c>
      <c r="E19059" t="s">
        <v>30879</v>
      </c>
    </row>
    <row r="19060" spans="1:5" hidden="1" x14ac:dyDescent="0.2">
      <c r="A19060" s="94" t="s">
        <v>39597</v>
      </c>
      <c r="B19060" t="s">
        <v>39598</v>
      </c>
      <c r="C19060" t="s">
        <v>1597</v>
      </c>
      <c r="D19060">
        <v>160.53</v>
      </c>
      <c r="E19060" t="s">
        <v>30879</v>
      </c>
    </row>
    <row r="19061" spans="1:5" hidden="1" x14ac:dyDescent="0.2">
      <c r="A19061" s="94" t="s">
        <v>39599</v>
      </c>
      <c r="B19061" t="s">
        <v>39600</v>
      </c>
      <c r="C19061" t="s">
        <v>1597</v>
      </c>
      <c r="D19061">
        <v>160.53</v>
      </c>
      <c r="E19061" t="s">
        <v>30879</v>
      </c>
    </row>
    <row r="19062" spans="1:5" hidden="1" x14ac:dyDescent="0.2">
      <c r="A19062" s="94" t="s">
        <v>39601</v>
      </c>
      <c r="B19062" t="s">
        <v>39602</v>
      </c>
      <c r="C19062" t="s">
        <v>1597</v>
      </c>
      <c r="D19062">
        <v>160.53</v>
      </c>
      <c r="E19062" t="s">
        <v>30879</v>
      </c>
    </row>
    <row r="19063" spans="1:5" hidden="1" x14ac:dyDescent="0.2">
      <c r="A19063" s="94" t="s">
        <v>39603</v>
      </c>
      <c r="B19063" t="s">
        <v>39604</v>
      </c>
      <c r="C19063" t="s">
        <v>1597</v>
      </c>
      <c r="D19063">
        <v>160.53</v>
      </c>
      <c r="E19063" t="s">
        <v>30879</v>
      </c>
    </row>
    <row r="19064" spans="1:5" hidden="1" x14ac:dyDescent="0.2">
      <c r="A19064" s="94" t="s">
        <v>39605</v>
      </c>
      <c r="B19064" t="s">
        <v>39606</v>
      </c>
      <c r="C19064" t="s">
        <v>1597</v>
      </c>
      <c r="D19064">
        <v>160.53</v>
      </c>
      <c r="E19064" t="s">
        <v>30879</v>
      </c>
    </row>
    <row r="19065" spans="1:5" hidden="1" x14ac:dyDescent="0.2">
      <c r="A19065" s="94" t="s">
        <v>39725</v>
      </c>
      <c r="B19065" t="s">
        <v>39726</v>
      </c>
      <c r="C19065" t="s">
        <v>1597</v>
      </c>
      <c r="D19065">
        <v>119.63</v>
      </c>
      <c r="E19065" t="s">
        <v>30879</v>
      </c>
    </row>
    <row r="19066" spans="1:5" hidden="1" x14ac:dyDescent="0.2">
      <c r="A19066" s="94" t="s">
        <v>39727</v>
      </c>
      <c r="B19066" t="s">
        <v>39728</v>
      </c>
      <c r="C19066" t="s">
        <v>1597</v>
      </c>
      <c r="D19066">
        <v>135.06</v>
      </c>
      <c r="E19066" t="s">
        <v>30879</v>
      </c>
    </row>
    <row r="19067" spans="1:5" hidden="1" x14ac:dyDescent="0.2">
      <c r="A19067" s="94" t="s">
        <v>39729</v>
      </c>
      <c r="B19067" t="s">
        <v>39730</v>
      </c>
      <c r="C19067" t="s">
        <v>1597</v>
      </c>
      <c r="D19067">
        <v>142.35</v>
      </c>
      <c r="E19067" t="s">
        <v>30879</v>
      </c>
    </row>
    <row r="19068" spans="1:5" hidden="1" x14ac:dyDescent="0.2">
      <c r="A19068" s="94" t="s">
        <v>13872</v>
      </c>
      <c r="B19068" t="s">
        <v>13873</v>
      </c>
      <c r="C19068" t="s">
        <v>1597</v>
      </c>
      <c r="D19068">
        <v>169.73</v>
      </c>
      <c r="E19068" t="s">
        <v>30879</v>
      </c>
    </row>
    <row r="19069" spans="1:5" hidden="1" x14ac:dyDescent="0.2">
      <c r="A19069" s="94" t="s">
        <v>39287</v>
      </c>
      <c r="B19069" t="s">
        <v>39288</v>
      </c>
      <c r="C19069" t="s">
        <v>1597</v>
      </c>
      <c r="D19069">
        <v>188.86</v>
      </c>
      <c r="E19069" t="s">
        <v>30879</v>
      </c>
    </row>
    <row r="19070" spans="1:5" hidden="1" x14ac:dyDescent="0.2">
      <c r="A19070" s="94" t="s">
        <v>13874</v>
      </c>
      <c r="B19070" t="s">
        <v>13875</v>
      </c>
      <c r="C19070" t="s">
        <v>1597</v>
      </c>
      <c r="D19070">
        <v>93.59</v>
      </c>
      <c r="E19070" t="s">
        <v>30879</v>
      </c>
    </row>
    <row r="19071" spans="1:5" hidden="1" x14ac:dyDescent="0.2">
      <c r="A19071" s="94" t="s">
        <v>13876</v>
      </c>
      <c r="B19071" t="s">
        <v>39810</v>
      </c>
      <c r="C19071" t="s">
        <v>1597</v>
      </c>
      <c r="D19071">
        <v>98.64</v>
      </c>
      <c r="E19071" t="s">
        <v>30879</v>
      </c>
    </row>
    <row r="19072" spans="1:5" hidden="1" x14ac:dyDescent="0.2">
      <c r="A19072" s="94" t="s">
        <v>39811</v>
      </c>
      <c r="B19072" t="s">
        <v>39812</v>
      </c>
      <c r="C19072" t="s">
        <v>1597</v>
      </c>
      <c r="D19072">
        <v>86.3</v>
      </c>
      <c r="E19072" t="s">
        <v>30879</v>
      </c>
    </row>
    <row r="19073" spans="1:5" hidden="1" x14ac:dyDescent="0.2">
      <c r="A19073" s="94" t="s">
        <v>39813</v>
      </c>
      <c r="B19073" t="s">
        <v>39814</v>
      </c>
      <c r="C19073" t="s">
        <v>1597</v>
      </c>
      <c r="D19073">
        <v>89.71</v>
      </c>
      <c r="E19073" t="s">
        <v>30879</v>
      </c>
    </row>
    <row r="19074" spans="1:5" hidden="1" x14ac:dyDescent="0.2">
      <c r="A19074" s="94" t="s">
        <v>39819</v>
      </c>
      <c r="B19074" t="s">
        <v>39820</v>
      </c>
      <c r="C19074" t="s">
        <v>1597</v>
      </c>
      <c r="D19074">
        <v>84.55</v>
      </c>
      <c r="E19074" t="s">
        <v>30879</v>
      </c>
    </row>
    <row r="19075" spans="1:5" hidden="1" x14ac:dyDescent="0.2">
      <c r="A19075" s="94" t="s">
        <v>13877</v>
      </c>
      <c r="B19075" t="s">
        <v>13878</v>
      </c>
      <c r="C19075" t="s">
        <v>1597</v>
      </c>
      <c r="D19075">
        <v>93.59</v>
      </c>
      <c r="E19075" t="s">
        <v>30879</v>
      </c>
    </row>
    <row r="19076" spans="1:5" hidden="1" x14ac:dyDescent="0.2">
      <c r="A19076" s="94" t="s">
        <v>39821</v>
      </c>
      <c r="B19076" t="s">
        <v>39822</v>
      </c>
      <c r="C19076" t="s">
        <v>1597</v>
      </c>
      <c r="D19076">
        <v>101.28</v>
      </c>
      <c r="E19076" t="s">
        <v>30879</v>
      </c>
    </row>
    <row r="19077" spans="1:5" hidden="1" x14ac:dyDescent="0.2">
      <c r="A19077" s="94" t="s">
        <v>39815</v>
      </c>
      <c r="B19077" t="s">
        <v>39816</v>
      </c>
      <c r="C19077" t="s">
        <v>1597</v>
      </c>
      <c r="D19077">
        <v>106.73</v>
      </c>
      <c r="E19077" t="s">
        <v>30879</v>
      </c>
    </row>
    <row r="19078" spans="1:5" hidden="1" x14ac:dyDescent="0.2">
      <c r="A19078" s="94" t="s">
        <v>39817</v>
      </c>
      <c r="B19078" t="s">
        <v>39818</v>
      </c>
      <c r="C19078" t="s">
        <v>1597</v>
      </c>
      <c r="D19078">
        <v>86.3</v>
      </c>
      <c r="E19078" t="s">
        <v>30879</v>
      </c>
    </row>
    <row r="19079" spans="1:5" hidden="1" x14ac:dyDescent="0.2">
      <c r="A19079" s="94" t="s">
        <v>39829</v>
      </c>
      <c r="B19079" t="s">
        <v>39830</v>
      </c>
      <c r="C19079" t="s">
        <v>1597</v>
      </c>
      <c r="D19079">
        <v>89.71</v>
      </c>
      <c r="E19079" t="s">
        <v>30879</v>
      </c>
    </row>
    <row r="19080" spans="1:5" hidden="1" x14ac:dyDescent="0.2">
      <c r="A19080" s="94" t="s">
        <v>13879</v>
      </c>
      <c r="B19080" t="s">
        <v>13880</v>
      </c>
      <c r="C19080" t="s">
        <v>1597</v>
      </c>
      <c r="D19080">
        <v>93.59</v>
      </c>
      <c r="E19080" t="s">
        <v>30879</v>
      </c>
    </row>
    <row r="19081" spans="1:5" hidden="1" x14ac:dyDescent="0.2">
      <c r="A19081" s="94" t="s">
        <v>39825</v>
      </c>
      <c r="B19081" t="s">
        <v>39826</v>
      </c>
      <c r="C19081" t="s">
        <v>1597</v>
      </c>
      <c r="D19081">
        <v>106.73</v>
      </c>
      <c r="E19081" t="s">
        <v>30879</v>
      </c>
    </row>
    <row r="19082" spans="1:5" hidden="1" x14ac:dyDescent="0.2">
      <c r="A19082" s="94" t="s">
        <v>39823</v>
      </c>
      <c r="B19082" t="s">
        <v>39824</v>
      </c>
      <c r="C19082" t="s">
        <v>1597</v>
      </c>
      <c r="D19082">
        <v>101.28</v>
      </c>
      <c r="E19082" t="s">
        <v>30879</v>
      </c>
    </row>
    <row r="19083" spans="1:5" hidden="1" x14ac:dyDescent="0.2">
      <c r="A19083" s="94" t="s">
        <v>39827</v>
      </c>
      <c r="B19083" t="s">
        <v>39828</v>
      </c>
      <c r="C19083" t="s">
        <v>1597</v>
      </c>
      <c r="D19083">
        <v>86.3</v>
      </c>
      <c r="E19083" t="s">
        <v>30879</v>
      </c>
    </row>
    <row r="19084" spans="1:5" hidden="1" x14ac:dyDescent="0.2">
      <c r="A19084" s="94" t="s">
        <v>39921</v>
      </c>
      <c r="B19084" t="s">
        <v>39922</v>
      </c>
      <c r="C19084" t="s">
        <v>1597</v>
      </c>
      <c r="D19084">
        <v>91.38</v>
      </c>
      <c r="E19084" t="s">
        <v>30879</v>
      </c>
    </row>
    <row r="19085" spans="1:5" hidden="1" x14ac:dyDescent="0.2">
      <c r="A19085" s="94" t="s">
        <v>13881</v>
      </c>
      <c r="B19085" t="s">
        <v>13882</v>
      </c>
      <c r="C19085" t="s">
        <v>1597</v>
      </c>
      <c r="D19085">
        <v>93.59</v>
      </c>
      <c r="E19085" t="s">
        <v>30879</v>
      </c>
    </row>
    <row r="19086" spans="1:5" hidden="1" x14ac:dyDescent="0.2">
      <c r="A19086" s="94" t="s">
        <v>39289</v>
      </c>
      <c r="B19086" t="s">
        <v>39290</v>
      </c>
      <c r="C19086" t="s">
        <v>1597</v>
      </c>
      <c r="D19086">
        <v>179.19</v>
      </c>
      <c r="E19086" t="s">
        <v>30879</v>
      </c>
    </row>
    <row r="19087" spans="1:5" hidden="1" x14ac:dyDescent="0.2">
      <c r="A19087" s="94" t="s">
        <v>39291</v>
      </c>
      <c r="B19087" t="s">
        <v>39292</v>
      </c>
      <c r="C19087" t="s">
        <v>1597</v>
      </c>
      <c r="D19087">
        <v>156.44</v>
      </c>
      <c r="E19087" t="s">
        <v>30879</v>
      </c>
    </row>
    <row r="19088" spans="1:5" hidden="1" x14ac:dyDescent="0.2">
      <c r="A19088" s="94" t="s">
        <v>39293</v>
      </c>
      <c r="B19088" t="s">
        <v>39294</v>
      </c>
      <c r="C19088" t="s">
        <v>1597</v>
      </c>
      <c r="D19088">
        <v>179.19</v>
      </c>
      <c r="E19088" t="s">
        <v>30879</v>
      </c>
    </row>
    <row r="19089" spans="1:5" hidden="1" x14ac:dyDescent="0.2">
      <c r="A19089" s="94" t="s">
        <v>39299</v>
      </c>
      <c r="B19089" t="s">
        <v>39300</v>
      </c>
      <c r="C19089" t="s">
        <v>1597</v>
      </c>
      <c r="D19089">
        <v>173.13</v>
      </c>
      <c r="E19089" t="s">
        <v>30879</v>
      </c>
    </row>
    <row r="19090" spans="1:5" hidden="1" x14ac:dyDescent="0.2">
      <c r="A19090" s="94" t="s">
        <v>39301</v>
      </c>
      <c r="B19090" t="s">
        <v>39302</v>
      </c>
      <c r="C19090" t="s">
        <v>1597</v>
      </c>
      <c r="D19090">
        <v>156.44</v>
      </c>
      <c r="E19090" t="s">
        <v>30879</v>
      </c>
    </row>
    <row r="19091" spans="1:5" hidden="1" x14ac:dyDescent="0.2">
      <c r="A19091" s="94" t="s">
        <v>39303</v>
      </c>
      <c r="B19091" t="s">
        <v>39304</v>
      </c>
      <c r="C19091" t="s">
        <v>1597</v>
      </c>
      <c r="D19091">
        <v>162.58000000000001</v>
      </c>
      <c r="E19091" t="s">
        <v>30879</v>
      </c>
    </row>
    <row r="19092" spans="1:5" hidden="1" x14ac:dyDescent="0.2">
      <c r="A19092" s="94" t="s">
        <v>13883</v>
      </c>
      <c r="B19092" t="s">
        <v>13884</v>
      </c>
      <c r="C19092" t="s">
        <v>1597</v>
      </c>
      <c r="D19092">
        <v>169.73</v>
      </c>
      <c r="E19092" t="s">
        <v>30879</v>
      </c>
    </row>
    <row r="19093" spans="1:5" hidden="1" x14ac:dyDescent="0.2">
      <c r="A19093" s="94" t="s">
        <v>39305</v>
      </c>
      <c r="B19093" t="s">
        <v>39306</v>
      </c>
      <c r="C19093" t="s">
        <v>1597</v>
      </c>
      <c r="D19093">
        <v>188.86</v>
      </c>
      <c r="E19093" t="s">
        <v>30879</v>
      </c>
    </row>
    <row r="19094" spans="1:5" hidden="1" x14ac:dyDescent="0.2">
      <c r="A19094" s="94" t="s">
        <v>39297</v>
      </c>
      <c r="B19094" t="s">
        <v>39298</v>
      </c>
      <c r="C19094" t="s">
        <v>1597</v>
      </c>
      <c r="D19094">
        <v>188.86</v>
      </c>
      <c r="E19094" t="s">
        <v>30879</v>
      </c>
    </row>
    <row r="19095" spans="1:5" hidden="1" x14ac:dyDescent="0.2">
      <c r="A19095" s="94" t="s">
        <v>39295</v>
      </c>
      <c r="B19095" t="s">
        <v>39296</v>
      </c>
      <c r="C19095" t="s">
        <v>1597</v>
      </c>
      <c r="D19095">
        <v>179.19</v>
      </c>
      <c r="E19095" t="s">
        <v>30879</v>
      </c>
    </row>
    <row r="19096" spans="1:5" hidden="1" x14ac:dyDescent="0.2">
      <c r="A19096" s="94" t="s">
        <v>13885</v>
      </c>
      <c r="B19096" t="s">
        <v>13886</v>
      </c>
      <c r="C19096" t="s">
        <v>1597</v>
      </c>
      <c r="D19096">
        <v>169.73</v>
      </c>
      <c r="E19096" t="s">
        <v>30879</v>
      </c>
    </row>
    <row r="19097" spans="1:5" hidden="1" x14ac:dyDescent="0.2">
      <c r="A19097" s="94" t="s">
        <v>13887</v>
      </c>
      <c r="B19097" t="s">
        <v>13888</v>
      </c>
      <c r="C19097" t="s">
        <v>1597</v>
      </c>
      <c r="D19097">
        <v>169.73</v>
      </c>
      <c r="E19097" t="s">
        <v>30879</v>
      </c>
    </row>
    <row r="19098" spans="1:5" hidden="1" x14ac:dyDescent="0.2">
      <c r="A19098" s="94" t="s">
        <v>39307</v>
      </c>
      <c r="B19098" t="s">
        <v>39308</v>
      </c>
      <c r="C19098" t="s">
        <v>1597</v>
      </c>
      <c r="D19098">
        <v>156.44</v>
      </c>
      <c r="E19098" t="s">
        <v>30879</v>
      </c>
    </row>
    <row r="19099" spans="1:5" hidden="1" x14ac:dyDescent="0.2">
      <c r="A19099" s="94" t="s">
        <v>13889</v>
      </c>
      <c r="B19099" t="s">
        <v>13890</v>
      </c>
      <c r="C19099" t="s">
        <v>1597</v>
      </c>
      <c r="D19099">
        <v>169.73</v>
      </c>
      <c r="E19099" t="s">
        <v>30879</v>
      </c>
    </row>
    <row r="19100" spans="1:5" hidden="1" x14ac:dyDescent="0.2">
      <c r="A19100" s="94" t="s">
        <v>39317</v>
      </c>
      <c r="B19100" t="s">
        <v>39318</v>
      </c>
      <c r="C19100" t="s">
        <v>1597</v>
      </c>
      <c r="D19100">
        <v>156.44</v>
      </c>
      <c r="E19100" t="s">
        <v>30879</v>
      </c>
    </row>
    <row r="19101" spans="1:5" hidden="1" x14ac:dyDescent="0.2">
      <c r="A19101" s="94" t="s">
        <v>39335</v>
      </c>
      <c r="B19101" t="s">
        <v>39336</v>
      </c>
      <c r="C19101" t="s">
        <v>1597</v>
      </c>
      <c r="D19101">
        <v>173.13</v>
      </c>
      <c r="E19101" t="s">
        <v>30879</v>
      </c>
    </row>
    <row r="19102" spans="1:5" hidden="1" x14ac:dyDescent="0.2">
      <c r="A19102" s="94" t="s">
        <v>39337</v>
      </c>
      <c r="B19102" t="s">
        <v>39338</v>
      </c>
      <c r="C19102" t="s">
        <v>1597</v>
      </c>
      <c r="D19102">
        <v>156.44</v>
      </c>
      <c r="E19102" t="s">
        <v>30879</v>
      </c>
    </row>
    <row r="19103" spans="1:5" hidden="1" x14ac:dyDescent="0.2">
      <c r="A19103" s="94" t="s">
        <v>39309</v>
      </c>
      <c r="B19103" t="s">
        <v>39310</v>
      </c>
      <c r="C19103" t="s">
        <v>1597</v>
      </c>
      <c r="D19103">
        <v>156.44</v>
      </c>
      <c r="E19103" t="s">
        <v>30879</v>
      </c>
    </row>
    <row r="19104" spans="1:5" hidden="1" x14ac:dyDescent="0.2">
      <c r="A19104" s="94" t="s">
        <v>39311</v>
      </c>
      <c r="B19104" t="s">
        <v>39312</v>
      </c>
      <c r="C19104" t="s">
        <v>1597</v>
      </c>
      <c r="D19104">
        <v>156.44</v>
      </c>
      <c r="E19104" t="s">
        <v>30879</v>
      </c>
    </row>
    <row r="19105" spans="1:5" hidden="1" x14ac:dyDescent="0.2">
      <c r="A19105" s="94" t="s">
        <v>13891</v>
      </c>
      <c r="B19105" t="s">
        <v>13892</v>
      </c>
      <c r="C19105" t="s">
        <v>1597</v>
      </c>
      <c r="D19105">
        <v>169.73</v>
      </c>
      <c r="E19105" t="s">
        <v>30879</v>
      </c>
    </row>
    <row r="19106" spans="1:5" hidden="1" x14ac:dyDescent="0.2">
      <c r="A19106" s="94" t="s">
        <v>39313</v>
      </c>
      <c r="B19106" t="s">
        <v>39314</v>
      </c>
      <c r="C19106" t="s">
        <v>1597</v>
      </c>
      <c r="D19106">
        <v>156.44</v>
      </c>
      <c r="E19106" t="s">
        <v>30879</v>
      </c>
    </row>
    <row r="19107" spans="1:5" hidden="1" x14ac:dyDescent="0.2">
      <c r="A19107" s="94" t="s">
        <v>39315</v>
      </c>
      <c r="B19107" t="s">
        <v>39316</v>
      </c>
      <c r="C19107" t="s">
        <v>1597</v>
      </c>
      <c r="D19107">
        <v>179.19</v>
      </c>
      <c r="E19107" t="s">
        <v>30879</v>
      </c>
    </row>
    <row r="19108" spans="1:5" hidden="1" x14ac:dyDescent="0.2">
      <c r="A19108" s="94" t="s">
        <v>13893</v>
      </c>
      <c r="B19108" t="s">
        <v>13894</v>
      </c>
      <c r="C19108" t="s">
        <v>1597</v>
      </c>
      <c r="D19108">
        <v>169.73</v>
      </c>
      <c r="E19108" t="s">
        <v>30879</v>
      </c>
    </row>
    <row r="19109" spans="1:5" hidden="1" x14ac:dyDescent="0.2">
      <c r="A19109" s="94" t="s">
        <v>39333</v>
      </c>
      <c r="B19109" t="s">
        <v>39334</v>
      </c>
      <c r="C19109" t="s">
        <v>1597</v>
      </c>
      <c r="D19109">
        <v>156.44</v>
      </c>
      <c r="E19109" t="s">
        <v>30879</v>
      </c>
    </row>
    <row r="19110" spans="1:5" hidden="1" x14ac:dyDescent="0.2">
      <c r="A19110" s="94" t="s">
        <v>13895</v>
      </c>
      <c r="B19110" t="s">
        <v>13896</v>
      </c>
      <c r="C19110" t="s">
        <v>1597</v>
      </c>
      <c r="D19110">
        <v>169.73</v>
      </c>
      <c r="E19110" t="s">
        <v>30879</v>
      </c>
    </row>
    <row r="19111" spans="1:5" hidden="1" x14ac:dyDescent="0.2">
      <c r="A19111" s="94" t="s">
        <v>39319</v>
      </c>
      <c r="B19111" t="s">
        <v>39320</v>
      </c>
      <c r="C19111" t="s">
        <v>1597</v>
      </c>
      <c r="D19111">
        <v>179.19</v>
      </c>
      <c r="E19111" t="s">
        <v>30879</v>
      </c>
    </row>
    <row r="19112" spans="1:5" hidden="1" x14ac:dyDescent="0.2">
      <c r="A19112" s="94" t="s">
        <v>39325</v>
      </c>
      <c r="B19112" t="s">
        <v>39326</v>
      </c>
      <c r="C19112" t="s">
        <v>1597</v>
      </c>
      <c r="D19112">
        <v>156.44</v>
      </c>
      <c r="E19112" t="s">
        <v>30879</v>
      </c>
    </row>
    <row r="19113" spans="1:5" hidden="1" x14ac:dyDescent="0.2">
      <c r="A19113" s="94" t="s">
        <v>39321</v>
      </c>
      <c r="B19113" t="s">
        <v>39322</v>
      </c>
      <c r="C19113" t="s">
        <v>1597</v>
      </c>
      <c r="D19113">
        <v>173.13</v>
      </c>
      <c r="E19113" t="s">
        <v>30879</v>
      </c>
    </row>
    <row r="19114" spans="1:5" hidden="1" x14ac:dyDescent="0.2">
      <c r="A19114" s="94" t="s">
        <v>39323</v>
      </c>
      <c r="B19114" t="s">
        <v>39324</v>
      </c>
      <c r="C19114" t="s">
        <v>1597</v>
      </c>
      <c r="D19114">
        <v>156.44</v>
      </c>
      <c r="E19114" t="s">
        <v>30879</v>
      </c>
    </row>
    <row r="19115" spans="1:5" hidden="1" x14ac:dyDescent="0.2">
      <c r="A19115" s="94" t="s">
        <v>39327</v>
      </c>
      <c r="B19115" t="s">
        <v>39328</v>
      </c>
      <c r="C19115" t="s">
        <v>1597</v>
      </c>
      <c r="D19115">
        <v>173.13</v>
      </c>
      <c r="E19115" t="s">
        <v>30879</v>
      </c>
    </row>
    <row r="19116" spans="1:5" hidden="1" x14ac:dyDescent="0.2">
      <c r="A19116" s="94" t="s">
        <v>39329</v>
      </c>
      <c r="B19116" t="s">
        <v>39330</v>
      </c>
      <c r="C19116" t="s">
        <v>1597</v>
      </c>
      <c r="D19116">
        <v>162.58000000000001</v>
      </c>
      <c r="E19116" t="s">
        <v>30879</v>
      </c>
    </row>
    <row r="19117" spans="1:5" hidden="1" x14ac:dyDescent="0.2">
      <c r="A19117" s="94" t="s">
        <v>39331</v>
      </c>
      <c r="B19117" t="s">
        <v>39332</v>
      </c>
      <c r="C19117" t="s">
        <v>1597</v>
      </c>
      <c r="D19117">
        <v>179.19</v>
      </c>
      <c r="E19117" t="s">
        <v>30879</v>
      </c>
    </row>
    <row r="19118" spans="1:5" hidden="1" x14ac:dyDescent="0.2">
      <c r="A19118" s="94" t="s">
        <v>39341</v>
      </c>
      <c r="B19118" t="s">
        <v>39342</v>
      </c>
      <c r="C19118" t="s">
        <v>1597</v>
      </c>
      <c r="D19118">
        <v>179.19</v>
      </c>
      <c r="E19118" t="s">
        <v>30879</v>
      </c>
    </row>
    <row r="19119" spans="1:5" hidden="1" x14ac:dyDescent="0.2">
      <c r="A19119" s="94" t="s">
        <v>39343</v>
      </c>
      <c r="B19119" t="s">
        <v>39344</v>
      </c>
      <c r="C19119" t="s">
        <v>1597</v>
      </c>
      <c r="D19119">
        <v>156.44</v>
      </c>
      <c r="E19119" t="s">
        <v>30879</v>
      </c>
    </row>
    <row r="19120" spans="1:5" hidden="1" x14ac:dyDescent="0.2">
      <c r="A19120" s="94" t="s">
        <v>39339</v>
      </c>
      <c r="B19120" t="s">
        <v>39340</v>
      </c>
      <c r="C19120" t="s">
        <v>1597</v>
      </c>
      <c r="D19120">
        <v>179.19</v>
      </c>
      <c r="E19120" t="s">
        <v>30879</v>
      </c>
    </row>
    <row r="19121" spans="1:5" hidden="1" x14ac:dyDescent="0.2">
      <c r="A19121" s="94" t="s">
        <v>39349</v>
      </c>
      <c r="B19121" t="s">
        <v>39350</v>
      </c>
      <c r="C19121" t="s">
        <v>1597</v>
      </c>
      <c r="D19121">
        <v>179.19</v>
      </c>
      <c r="E19121" t="s">
        <v>30879</v>
      </c>
    </row>
    <row r="19122" spans="1:5" hidden="1" x14ac:dyDescent="0.2">
      <c r="A19122" s="94" t="s">
        <v>39351</v>
      </c>
      <c r="B19122" t="s">
        <v>39352</v>
      </c>
      <c r="C19122" t="s">
        <v>1597</v>
      </c>
      <c r="D19122">
        <v>156.44</v>
      </c>
      <c r="E19122" t="s">
        <v>30879</v>
      </c>
    </row>
    <row r="19123" spans="1:5" hidden="1" x14ac:dyDescent="0.2">
      <c r="A19123" s="94" t="s">
        <v>13897</v>
      </c>
      <c r="B19123" t="s">
        <v>13898</v>
      </c>
      <c r="C19123" t="s">
        <v>1597</v>
      </c>
      <c r="D19123">
        <v>169.73</v>
      </c>
      <c r="E19123" t="s">
        <v>30879</v>
      </c>
    </row>
    <row r="19124" spans="1:5" hidden="1" x14ac:dyDescent="0.2">
      <c r="A19124" s="94" t="s">
        <v>39345</v>
      </c>
      <c r="B19124" t="s">
        <v>39346</v>
      </c>
      <c r="C19124" t="s">
        <v>1597</v>
      </c>
      <c r="D19124">
        <v>156.44</v>
      </c>
      <c r="E19124" t="s">
        <v>30879</v>
      </c>
    </row>
    <row r="19125" spans="1:5" hidden="1" x14ac:dyDescent="0.2">
      <c r="A19125" s="94" t="s">
        <v>39347</v>
      </c>
      <c r="B19125" t="s">
        <v>39348</v>
      </c>
      <c r="C19125" t="s">
        <v>1597</v>
      </c>
      <c r="D19125">
        <v>162.58000000000001</v>
      </c>
      <c r="E19125" t="s">
        <v>30879</v>
      </c>
    </row>
    <row r="19126" spans="1:5" hidden="1" x14ac:dyDescent="0.2">
      <c r="A19126" s="94" t="s">
        <v>39369</v>
      </c>
      <c r="B19126" t="s">
        <v>39370</v>
      </c>
      <c r="C19126" t="s">
        <v>1597</v>
      </c>
      <c r="D19126">
        <v>156.44</v>
      </c>
      <c r="E19126" t="s">
        <v>30879</v>
      </c>
    </row>
    <row r="19127" spans="1:5" hidden="1" x14ac:dyDescent="0.2">
      <c r="A19127" s="94" t="s">
        <v>39371</v>
      </c>
      <c r="B19127" t="s">
        <v>39372</v>
      </c>
      <c r="C19127" t="s">
        <v>1597</v>
      </c>
      <c r="D19127">
        <v>173.13</v>
      </c>
      <c r="E19127" t="s">
        <v>30879</v>
      </c>
    </row>
    <row r="19128" spans="1:5" hidden="1" x14ac:dyDescent="0.2">
      <c r="A19128" s="94" t="s">
        <v>39361</v>
      </c>
      <c r="B19128" t="s">
        <v>39362</v>
      </c>
      <c r="C19128" t="s">
        <v>1597</v>
      </c>
      <c r="D19128">
        <v>179.19</v>
      </c>
      <c r="E19128" t="s">
        <v>30879</v>
      </c>
    </row>
    <row r="19129" spans="1:5" hidden="1" x14ac:dyDescent="0.2">
      <c r="A19129" s="94" t="s">
        <v>39363</v>
      </c>
      <c r="B19129" t="s">
        <v>39364</v>
      </c>
      <c r="C19129" t="s">
        <v>1597</v>
      </c>
      <c r="D19129">
        <v>156.44</v>
      </c>
      <c r="E19129" t="s">
        <v>30879</v>
      </c>
    </row>
    <row r="19130" spans="1:5" hidden="1" x14ac:dyDescent="0.2">
      <c r="A19130" s="94" t="s">
        <v>39365</v>
      </c>
      <c r="B19130" t="s">
        <v>39366</v>
      </c>
      <c r="C19130" t="s">
        <v>1597</v>
      </c>
      <c r="D19130">
        <v>179.19</v>
      </c>
      <c r="E19130" t="s">
        <v>30879</v>
      </c>
    </row>
    <row r="19131" spans="1:5" hidden="1" x14ac:dyDescent="0.2">
      <c r="A19131" s="94" t="s">
        <v>39367</v>
      </c>
      <c r="B19131" t="s">
        <v>39368</v>
      </c>
      <c r="C19131" t="s">
        <v>1597</v>
      </c>
      <c r="D19131">
        <v>156.44</v>
      </c>
      <c r="E19131" t="s">
        <v>30879</v>
      </c>
    </row>
    <row r="19132" spans="1:5" hidden="1" x14ac:dyDescent="0.2">
      <c r="A19132" s="94" t="s">
        <v>39373</v>
      </c>
      <c r="B19132" t="s">
        <v>39374</v>
      </c>
      <c r="C19132" t="s">
        <v>1597</v>
      </c>
      <c r="D19132">
        <v>173.13</v>
      </c>
      <c r="E19132" t="s">
        <v>30879</v>
      </c>
    </row>
    <row r="19133" spans="1:5" hidden="1" x14ac:dyDescent="0.2">
      <c r="A19133" s="94" t="s">
        <v>39375</v>
      </c>
      <c r="B19133" t="s">
        <v>39376</v>
      </c>
      <c r="C19133" t="s">
        <v>1597</v>
      </c>
      <c r="D19133">
        <v>156.44</v>
      </c>
      <c r="E19133" t="s">
        <v>30879</v>
      </c>
    </row>
    <row r="19134" spans="1:5" hidden="1" x14ac:dyDescent="0.2">
      <c r="A19134" s="94" t="s">
        <v>39377</v>
      </c>
      <c r="B19134" t="s">
        <v>39378</v>
      </c>
      <c r="C19134" t="s">
        <v>1597</v>
      </c>
      <c r="D19134">
        <v>179.19</v>
      </c>
      <c r="E19134" t="s">
        <v>30879</v>
      </c>
    </row>
    <row r="19135" spans="1:5" hidden="1" x14ac:dyDescent="0.2">
      <c r="A19135" s="94" t="s">
        <v>39379</v>
      </c>
      <c r="B19135" t="s">
        <v>39380</v>
      </c>
      <c r="C19135" t="s">
        <v>1597</v>
      </c>
      <c r="D19135">
        <v>156.44</v>
      </c>
      <c r="E19135" t="s">
        <v>30879</v>
      </c>
    </row>
    <row r="19136" spans="1:5" hidden="1" x14ac:dyDescent="0.2">
      <c r="A19136" s="94" t="s">
        <v>13899</v>
      </c>
      <c r="B19136" t="s">
        <v>13900</v>
      </c>
      <c r="C19136" t="s">
        <v>1597</v>
      </c>
      <c r="D19136">
        <v>169.73</v>
      </c>
      <c r="E19136" t="s">
        <v>30879</v>
      </c>
    </row>
    <row r="19137" spans="1:5" hidden="1" x14ac:dyDescent="0.2">
      <c r="A19137" s="94" t="s">
        <v>39381</v>
      </c>
      <c r="B19137" t="s">
        <v>39382</v>
      </c>
      <c r="C19137" t="s">
        <v>1597</v>
      </c>
      <c r="D19137">
        <v>156.44</v>
      </c>
      <c r="E19137" t="s">
        <v>30879</v>
      </c>
    </row>
    <row r="19138" spans="1:5" hidden="1" x14ac:dyDescent="0.2">
      <c r="A19138" s="94" t="s">
        <v>39383</v>
      </c>
      <c r="B19138" t="s">
        <v>39384</v>
      </c>
      <c r="C19138" t="s">
        <v>1597</v>
      </c>
      <c r="D19138">
        <v>179.19</v>
      </c>
      <c r="E19138" t="s">
        <v>30879</v>
      </c>
    </row>
    <row r="19139" spans="1:5" hidden="1" x14ac:dyDescent="0.2">
      <c r="A19139" s="94" t="s">
        <v>13901</v>
      </c>
      <c r="B19139" t="s">
        <v>13902</v>
      </c>
      <c r="C19139" t="s">
        <v>1597</v>
      </c>
      <c r="D19139">
        <v>169.73</v>
      </c>
      <c r="E19139" t="s">
        <v>30879</v>
      </c>
    </row>
    <row r="19140" spans="1:5" hidden="1" x14ac:dyDescent="0.2">
      <c r="A19140" s="94" t="s">
        <v>39385</v>
      </c>
      <c r="B19140" t="s">
        <v>39386</v>
      </c>
      <c r="C19140" t="s">
        <v>1597</v>
      </c>
      <c r="D19140">
        <v>156.44</v>
      </c>
      <c r="E19140" t="s">
        <v>30879</v>
      </c>
    </row>
    <row r="19141" spans="1:5" hidden="1" x14ac:dyDescent="0.2">
      <c r="A19141" s="94" t="s">
        <v>39387</v>
      </c>
      <c r="B19141" t="s">
        <v>39388</v>
      </c>
      <c r="C19141" t="s">
        <v>1597</v>
      </c>
      <c r="D19141">
        <v>162.58000000000001</v>
      </c>
      <c r="E19141" t="s">
        <v>30879</v>
      </c>
    </row>
    <row r="19142" spans="1:5" hidden="1" x14ac:dyDescent="0.2">
      <c r="A19142" s="94" t="s">
        <v>39389</v>
      </c>
      <c r="B19142" t="s">
        <v>39390</v>
      </c>
      <c r="C19142" t="s">
        <v>1597</v>
      </c>
      <c r="D19142">
        <v>179.19</v>
      </c>
      <c r="E19142" t="s">
        <v>30879</v>
      </c>
    </row>
    <row r="19143" spans="1:5" hidden="1" x14ac:dyDescent="0.2">
      <c r="A19143" s="94" t="s">
        <v>39391</v>
      </c>
      <c r="B19143" t="s">
        <v>39392</v>
      </c>
      <c r="C19143" t="s">
        <v>1597</v>
      </c>
      <c r="D19143">
        <v>173.13</v>
      </c>
      <c r="E19143" t="s">
        <v>30879</v>
      </c>
    </row>
    <row r="19144" spans="1:5" hidden="1" x14ac:dyDescent="0.2">
      <c r="A19144" s="94" t="s">
        <v>39393</v>
      </c>
      <c r="B19144" t="s">
        <v>39394</v>
      </c>
      <c r="C19144" t="s">
        <v>1597</v>
      </c>
      <c r="D19144">
        <v>188.86</v>
      </c>
      <c r="E19144" t="s">
        <v>30879</v>
      </c>
    </row>
    <row r="19145" spans="1:5" hidden="1" x14ac:dyDescent="0.2">
      <c r="A19145" s="94" t="s">
        <v>39395</v>
      </c>
      <c r="B19145" t="s">
        <v>39396</v>
      </c>
      <c r="C19145" t="s">
        <v>1597</v>
      </c>
      <c r="D19145">
        <v>156.44</v>
      </c>
      <c r="E19145" t="s">
        <v>30879</v>
      </c>
    </row>
    <row r="19146" spans="1:5" hidden="1" x14ac:dyDescent="0.2">
      <c r="A19146" s="94" t="s">
        <v>39397</v>
      </c>
      <c r="B19146" t="s">
        <v>39398</v>
      </c>
      <c r="C19146" t="s">
        <v>1597</v>
      </c>
      <c r="D19146">
        <v>179.19</v>
      </c>
      <c r="E19146" t="s">
        <v>30879</v>
      </c>
    </row>
    <row r="19147" spans="1:5" hidden="1" x14ac:dyDescent="0.2">
      <c r="A19147" s="94" t="s">
        <v>39399</v>
      </c>
      <c r="B19147" t="s">
        <v>39400</v>
      </c>
      <c r="C19147" t="s">
        <v>243</v>
      </c>
      <c r="D19147">
        <v>156.44</v>
      </c>
      <c r="E19147" t="s">
        <v>30879</v>
      </c>
    </row>
    <row r="19148" spans="1:5" hidden="1" x14ac:dyDescent="0.2">
      <c r="A19148" s="94" t="s">
        <v>39411</v>
      </c>
      <c r="B19148" t="s">
        <v>39412</v>
      </c>
      <c r="C19148" t="s">
        <v>1597</v>
      </c>
      <c r="D19148">
        <v>179.19</v>
      </c>
      <c r="E19148" t="s">
        <v>30879</v>
      </c>
    </row>
    <row r="19149" spans="1:5" hidden="1" x14ac:dyDescent="0.2">
      <c r="A19149" s="94" t="s">
        <v>39417</v>
      </c>
      <c r="B19149" t="s">
        <v>39418</v>
      </c>
      <c r="C19149" t="s">
        <v>1597</v>
      </c>
      <c r="D19149">
        <v>179.19</v>
      </c>
      <c r="E19149" t="s">
        <v>30879</v>
      </c>
    </row>
    <row r="19150" spans="1:5" hidden="1" x14ac:dyDescent="0.2">
      <c r="A19150" s="94" t="s">
        <v>39413</v>
      </c>
      <c r="B19150" t="s">
        <v>39414</v>
      </c>
      <c r="C19150" t="s">
        <v>1597</v>
      </c>
      <c r="D19150">
        <v>179.19</v>
      </c>
      <c r="E19150" t="s">
        <v>30879</v>
      </c>
    </row>
    <row r="19151" spans="1:5" hidden="1" x14ac:dyDescent="0.2">
      <c r="A19151" s="94" t="s">
        <v>39415</v>
      </c>
      <c r="B19151" t="s">
        <v>39416</v>
      </c>
      <c r="C19151" t="s">
        <v>1597</v>
      </c>
      <c r="D19151">
        <v>156.44</v>
      </c>
      <c r="E19151" t="s">
        <v>30879</v>
      </c>
    </row>
    <row r="19152" spans="1:5" hidden="1" x14ac:dyDescent="0.2">
      <c r="A19152" s="94" t="s">
        <v>39401</v>
      </c>
      <c r="B19152" t="s">
        <v>39402</v>
      </c>
      <c r="C19152" t="s">
        <v>1597</v>
      </c>
      <c r="D19152">
        <v>173.13</v>
      </c>
      <c r="E19152" t="s">
        <v>30879</v>
      </c>
    </row>
    <row r="19153" spans="1:5" hidden="1" x14ac:dyDescent="0.2">
      <c r="A19153" s="94" t="s">
        <v>39403</v>
      </c>
      <c r="B19153" t="s">
        <v>39404</v>
      </c>
      <c r="C19153" t="s">
        <v>1597</v>
      </c>
      <c r="D19153">
        <v>188.86</v>
      </c>
      <c r="E19153" t="s">
        <v>30879</v>
      </c>
    </row>
    <row r="19154" spans="1:5" hidden="1" x14ac:dyDescent="0.2">
      <c r="A19154" s="94" t="s">
        <v>39405</v>
      </c>
      <c r="B19154" t="s">
        <v>39406</v>
      </c>
      <c r="C19154" t="s">
        <v>1597</v>
      </c>
      <c r="D19154">
        <v>156.44</v>
      </c>
      <c r="E19154" t="s">
        <v>30879</v>
      </c>
    </row>
    <row r="19155" spans="1:5" hidden="1" x14ac:dyDescent="0.2">
      <c r="A19155" s="94" t="s">
        <v>39409</v>
      </c>
      <c r="B19155" t="s">
        <v>39410</v>
      </c>
      <c r="C19155" t="s">
        <v>1597</v>
      </c>
      <c r="D19155">
        <v>156.44</v>
      </c>
      <c r="E19155" t="s">
        <v>30879</v>
      </c>
    </row>
    <row r="19156" spans="1:5" hidden="1" x14ac:dyDescent="0.2">
      <c r="A19156" s="94" t="s">
        <v>13903</v>
      </c>
      <c r="B19156" t="s">
        <v>13904</v>
      </c>
      <c r="C19156" t="s">
        <v>1597</v>
      </c>
      <c r="D19156">
        <v>169.73</v>
      </c>
      <c r="E19156" t="s">
        <v>30879</v>
      </c>
    </row>
    <row r="19157" spans="1:5" hidden="1" x14ac:dyDescent="0.2">
      <c r="A19157" s="94" t="s">
        <v>39407</v>
      </c>
      <c r="B19157" t="s">
        <v>39408</v>
      </c>
      <c r="C19157" t="s">
        <v>1597</v>
      </c>
      <c r="D19157">
        <v>156.44</v>
      </c>
      <c r="E19157" t="s">
        <v>30879</v>
      </c>
    </row>
    <row r="19158" spans="1:5" hidden="1" x14ac:dyDescent="0.2">
      <c r="A19158" s="94" t="s">
        <v>39419</v>
      </c>
      <c r="B19158" t="s">
        <v>39420</v>
      </c>
      <c r="C19158" t="s">
        <v>1597</v>
      </c>
      <c r="D19158">
        <v>179.19</v>
      </c>
      <c r="E19158" t="s">
        <v>30879</v>
      </c>
    </row>
    <row r="19159" spans="1:5" hidden="1" x14ac:dyDescent="0.2">
      <c r="A19159" s="94" t="s">
        <v>39421</v>
      </c>
      <c r="B19159" t="s">
        <v>39422</v>
      </c>
      <c r="C19159" t="s">
        <v>1597</v>
      </c>
      <c r="D19159">
        <v>156.44</v>
      </c>
      <c r="E19159" t="s">
        <v>30879</v>
      </c>
    </row>
    <row r="19160" spans="1:5" hidden="1" x14ac:dyDescent="0.2">
      <c r="A19160" s="94" t="s">
        <v>13905</v>
      </c>
      <c r="B19160" t="s">
        <v>13906</v>
      </c>
      <c r="C19160" t="s">
        <v>1597</v>
      </c>
      <c r="D19160">
        <v>169.73</v>
      </c>
      <c r="E19160" t="s">
        <v>30879</v>
      </c>
    </row>
    <row r="19161" spans="1:5" hidden="1" x14ac:dyDescent="0.2">
      <c r="A19161" s="94" t="s">
        <v>39423</v>
      </c>
      <c r="B19161" t="s">
        <v>39424</v>
      </c>
      <c r="C19161" t="s">
        <v>1597</v>
      </c>
      <c r="D19161">
        <v>179.19</v>
      </c>
      <c r="E19161" t="s">
        <v>30879</v>
      </c>
    </row>
    <row r="19162" spans="1:5" hidden="1" x14ac:dyDescent="0.2">
      <c r="A19162" s="94" t="s">
        <v>39425</v>
      </c>
      <c r="B19162" t="s">
        <v>39426</v>
      </c>
      <c r="C19162" t="s">
        <v>1597</v>
      </c>
      <c r="D19162">
        <v>156.44</v>
      </c>
      <c r="E19162" t="s">
        <v>30879</v>
      </c>
    </row>
    <row r="19163" spans="1:5" hidden="1" x14ac:dyDescent="0.2">
      <c r="A19163" s="94" t="s">
        <v>39431</v>
      </c>
      <c r="B19163" t="s">
        <v>39432</v>
      </c>
      <c r="C19163" t="s">
        <v>1597</v>
      </c>
      <c r="D19163">
        <v>179.19</v>
      </c>
      <c r="E19163" t="s">
        <v>30879</v>
      </c>
    </row>
    <row r="19164" spans="1:5" hidden="1" x14ac:dyDescent="0.2">
      <c r="A19164" s="94" t="s">
        <v>39429</v>
      </c>
      <c r="B19164" t="s">
        <v>39430</v>
      </c>
      <c r="C19164" t="s">
        <v>1597</v>
      </c>
      <c r="D19164">
        <v>156.44</v>
      </c>
      <c r="E19164" t="s">
        <v>30879</v>
      </c>
    </row>
    <row r="19165" spans="1:5" hidden="1" x14ac:dyDescent="0.2">
      <c r="A19165" s="94" t="s">
        <v>13907</v>
      </c>
      <c r="B19165" t="s">
        <v>13908</v>
      </c>
      <c r="C19165" t="s">
        <v>1597</v>
      </c>
      <c r="D19165">
        <v>169.73</v>
      </c>
      <c r="E19165" t="s">
        <v>30879</v>
      </c>
    </row>
    <row r="19166" spans="1:5" hidden="1" x14ac:dyDescent="0.2">
      <c r="A19166" s="94" t="s">
        <v>39433</v>
      </c>
      <c r="B19166" t="s">
        <v>39434</v>
      </c>
      <c r="C19166" t="s">
        <v>1597</v>
      </c>
      <c r="D19166">
        <v>156.44</v>
      </c>
      <c r="E19166" t="s">
        <v>30879</v>
      </c>
    </row>
    <row r="19167" spans="1:5" hidden="1" x14ac:dyDescent="0.2">
      <c r="A19167" s="94" t="s">
        <v>39427</v>
      </c>
      <c r="B19167" t="s">
        <v>39428</v>
      </c>
      <c r="C19167" t="s">
        <v>1597</v>
      </c>
      <c r="D19167">
        <v>179.19</v>
      </c>
      <c r="E19167" t="s">
        <v>30879</v>
      </c>
    </row>
    <row r="19168" spans="1:5" hidden="1" x14ac:dyDescent="0.2">
      <c r="A19168" s="94" t="s">
        <v>39435</v>
      </c>
      <c r="B19168" t="s">
        <v>39436</v>
      </c>
      <c r="C19168" t="s">
        <v>1597</v>
      </c>
      <c r="D19168">
        <v>179.19</v>
      </c>
      <c r="E19168" t="s">
        <v>30879</v>
      </c>
    </row>
    <row r="19169" spans="1:5" hidden="1" x14ac:dyDescent="0.2">
      <c r="A19169" s="94" t="s">
        <v>39439</v>
      </c>
      <c r="B19169" t="s">
        <v>39440</v>
      </c>
      <c r="C19169" t="s">
        <v>1597</v>
      </c>
      <c r="D19169">
        <v>156.44</v>
      </c>
      <c r="E19169" t="s">
        <v>30879</v>
      </c>
    </row>
    <row r="19170" spans="1:5" hidden="1" x14ac:dyDescent="0.2">
      <c r="A19170" s="94" t="s">
        <v>39437</v>
      </c>
      <c r="B19170" t="s">
        <v>39438</v>
      </c>
      <c r="C19170" t="s">
        <v>1597</v>
      </c>
      <c r="D19170">
        <v>179.19</v>
      </c>
      <c r="E19170" t="s">
        <v>30879</v>
      </c>
    </row>
    <row r="19171" spans="1:5" hidden="1" x14ac:dyDescent="0.2">
      <c r="A19171" s="94" t="s">
        <v>39441</v>
      </c>
      <c r="B19171" t="s">
        <v>39442</v>
      </c>
      <c r="C19171" t="s">
        <v>1597</v>
      </c>
      <c r="D19171">
        <v>156.44</v>
      </c>
      <c r="E19171" t="s">
        <v>30879</v>
      </c>
    </row>
    <row r="19172" spans="1:5" hidden="1" x14ac:dyDescent="0.2">
      <c r="A19172" s="94" t="s">
        <v>39443</v>
      </c>
      <c r="B19172" t="s">
        <v>39444</v>
      </c>
      <c r="C19172" t="s">
        <v>1597</v>
      </c>
      <c r="D19172">
        <v>179.19</v>
      </c>
      <c r="E19172" t="s">
        <v>30879</v>
      </c>
    </row>
    <row r="19173" spans="1:5" hidden="1" x14ac:dyDescent="0.2">
      <c r="A19173" s="94" t="s">
        <v>39445</v>
      </c>
      <c r="B19173" t="s">
        <v>39446</v>
      </c>
      <c r="C19173" t="s">
        <v>1597</v>
      </c>
      <c r="D19173">
        <v>156.44</v>
      </c>
      <c r="E19173" t="s">
        <v>30879</v>
      </c>
    </row>
    <row r="19174" spans="1:5" hidden="1" x14ac:dyDescent="0.2">
      <c r="A19174" s="94" t="s">
        <v>13909</v>
      </c>
      <c r="B19174" t="s">
        <v>13910</v>
      </c>
      <c r="C19174" t="s">
        <v>1597</v>
      </c>
      <c r="D19174">
        <v>175.24</v>
      </c>
      <c r="E19174" t="s">
        <v>30879</v>
      </c>
    </row>
    <row r="19175" spans="1:5" hidden="1" x14ac:dyDescent="0.2">
      <c r="A19175" s="94" t="s">
        <v>39743</v>
      </c>
      <c r="B19175" t="s">
        <v>39744</v>
      </c>
      <c r="C19175" t="s">
        <v>1597</v>
      </c>
      <c r="D19175">
        <v>135.4</v>
      </c>
      <c r="E19175" t="s">
        <v>30879</v>
      </c>
    </row>
    <row r="19176" spans="1:5" hidden="1" x14ac:dyDescent="0.2">
      <c r="A19176" s="94" t="s">
        <v>39745</v>
      </c>
      <c r="B19176" t="s">
        <v>39746</v>
      </c>
      <c r="C19176" t="s">
        <v>1597</v>
      </c>
      <c r="D19176">
        <v>140.13999999999999</v>
      </c>
      <c r="E19176" t="s">
        <v>30879</v>
      </c>
    </row>
    <row r="19177" spans="1:5" hidden="1" x14ac:dyDescent="0.2">
      <c r="A19177" s="94" t="s">
        <v>13911</v>
      </c>
      <c r="B19177" t="s">
        <v>13912</v>
      </c>
      <c r="C19177" t="s">
        <v>1597</v>
      </c>
      <c r="D19177">
        <v>175.24</v>
      </c>
      <c r="E19177" t="s">
        <v>30879</v>
      </c>
    </row>
    <row r="19178" spans="1:5" hidden="1" x14ac:dyDescent="0.2">
      <c r="A19178" s="94" t="s">
        <v>39447</v>
      </c>
      <c r="B19178" t="s">
        <v>39448</v>
      </c>
      <c r="C19178" t="s">
        <v>1597</v>
      </c>
      <c r="D19178">
        <v>194.99</v>
      </c>
      <c r="E19178" t="s">
        <v>30879</v>
      </c>
    </row>
    <row r="19179" spans="1:5" hidden="1" x14ac:dyDescent="0.2">
      <c r="A19179" s="94" t="s">
        <v>39847</v>
      </c>
      <c r="B19179" t="s">
        <v>39848</v>
      </c>
      <c r="C19179" t="s">
        <v>1597</v>
      </c>
      <c r="D19179">
        <v>94.3</v>
      </c>
      <c r="E19179" t="s">
        <v>30879</v>
      </c>
    </row>
    <row r="19180" spans="1:5" hidden="1" x14ac:dyDescent="0.2">
      <c r="A19180" s="94" t="s">
        <v>39841</v>
      </c>
      <c r="B19180" t="s">
        <v>39842</v>
      </c>
      <c r="C19180" t="s">
        <v>1597</v>
      </c>
      <c r="D19180">
        <v>99.05</v>
      </c>
      <c r="E19180" t="s">
        <v>30879</v>
      </c>
    </row>
    <row r="19181" spans="1:5" hidden="1" x14ac:dyDescent="0.2">
      <c r="A19181" s="94" t="s">
        <v>39839</v>
      </c>
      <c r="B19181" t="s">
        <v>39840</v>
      </c>
      <c r="C19181" t="s">
        <v>1597</v>
      </c>
      <c r="D19181">
        <v>105.08</v>
      </c>
      <c r="E19181" t="s">
        <v>30879</v>
      </c>
    </row>
    <row r="19182" spans="1:5" hidden="1" x14ac:dyDescent="0.2">
      <c r="A19182" s="94" t="s">
        <v>39843</v>
      </c>
      <c r="B19182" t="s">
        <v>39844</v>
      </c>
      <c r="C19182" t="s">
        <v>1597</v>
      </c>
      <c r="D19182">
        <v>110.75</v>
      </c>
      <c r="E19182" t="s">
        <v>30879</v>
      </c>
    </row>
    <row r="19183" spans="1:5" hidden="1" x14ac:dyDescent="0.2">
      <c r="A19183" s="94" t="s">
        <v>39845</v>
      </c>
      <c r="B19183" t="s">
        <v>39846</v>
      </c>
      <c r="C19183" t="s">
        <v>1597</v>
      </c>
      <c r="D19183">
        <v>90.72</v>
      </c>
      <c r="E19183" t="s">
        <v>30879</v>
      </c>
    </row>
    <row r="19184" spans="1:5" hidden="1" x14ac:dyDescent="0.2">
      <c r="A19184" s="94" t="s">
        <v>39931</v>
      </c>
      <c r="B19184" t="s">
        <v>39932</v>
      </c>
      <c r="C19184" t="s">
        <v>1597</v>
      </c>
      <c r="D19184">
        <v>95.18</v>
      </c>
      <c r="E19184" t="s">
        <v>30879</v>
      </c>
    </row>
    <row r="19185" spans="1:5" hidden="1" x14ac:dyDescent="0.2">
      <c r="A19185" s="94" t="s">
        <v>39853</v>
      </c>
      <c r="B19185" t="s">
        <v>39854</v>
      </c>
      <c r="C19185" t="s">
        <v>1597</v>
      </c>
      <c r="D19185">
        <v>94.3</v>
      </c>
      <c r="E19185" t="s">
        <v>30879</v>
      </c>
    </row>
    <row r="19186" spans="1:5" hidden="1" x14ac:dyDescent="0.2">
      <c r="A19186" s="94" t="s">
        <v>39849</v>
      </c>
      <c r="B19186" t="s">
        <v>39850</v>
      </c>
      <c r="C19186" t="s">
        <v>1597</v>
      </c>
      <c r="D19186">
        <v>99.05</v>
      </c>
      <c r="E19186" t="s">
        <v>30879</v>
      </c>
    </row>
    <row r="19187" spans="1:5" hidden="1" x14ac:dyDescent="0.2">
      <c r="A19187" s="94" t="s">
        <v>39855</v>
      </c>
      <c r="B19187" t="s">
        <v>39856</v>
      </c>
      <c r="C19187" t="s">
        <v>1597</v>
      </c>
      <c r="D19187">
        <v>105.08</v>
      </c>
      <c r="E19187" t="s">
        <v>30879</v>
      </c>
    </row>
    <row r="19188" spans="1:5" hidden="1" x14ac:dyDescent="0.2">
      <c r="A19188" s="94" t="s">
        <v>39851</v>
      </c>
      <c r="B19188" t="s">
        <v>39852</v>
      </c>
      <c r="C19188" t="s">
        <v>1597</v>
      </c>
      <c r="D19188">
        <v>110.75</v>
      </c>
      <c r="E19188" t="s">
        <v>30879</v>
      </c>
    </row>
    <row r="19189" spans="1:5" hidden="1" x14ac:dyDescent="0.2">
      <c r="A19189" s="94" t="s">
        <v>39935</v>
      </c>
      <c r="B19189" t="s">
        <v>39936</v>
      </c>
      <c r="C19189" t="s">
        <v>1597</v>
      </c>
      <c r="D19189">
        <v>89.72</v>
      </c>
      <c r="E19189" t="s">
        <v>30879</v>
      </c>
    </row>
    <row r="19190" spans="1:5" hidden="1" x14ac:dyDescent="0.2">
      <c r="A19190" s="94" t="s">
        <v>39933</v>
      </c>
      <c r="B19190" t="s">
        <v>39934</v>
      </c>
      <c r="C19190" t="s">
        <v>1597</v>
      </c>
      <c r="D19190">
        <v>101.18</v>
      </c>
      <c r="E19190" t="s">
        <v>30879</v>
      </c>
    </row>
    <row r="19191" spans="1:5" hidden="1" x14ac:dyDescent="0.2">
      <c r="A19191" s="94" t="s">
        <v>39865</v>
      </c>
      <c r="B19191" t="s">
        <v>39866</v>
      </c>
      <c r="C19191" t="s">
        <v>1597</v>
      </c>
      <c r="D19191">
        <v>94.3</v>
      </c>
      <c r="E19191" t="s">
        <v>30879</v>
      </c>
    </row>
    <row r="19192" spans="1:5" hidden="1" x14ac:dyDescent="0.2">
      <c r="A19192" s="94" t="s">
        <v>13913</v>
      </c>
      <c r="B19192" t="s">
        <v>13914</v>
      </c>
      <c r="C19192" t="s">
        <v>1597</v>
      </c>
      <c r="D19192">
        <v>97.11</v>
      </c>
      <c r="E19192" t="s">
        <v>30879</v>
      </c>
    </row>
    <row r="19193" spans="1:5" hidden="1" x14ac:dyDescent="0.2">
      <c r="A19193" s="94" t="s">
        <v>39859</v>
      </c>
      <c r="B19193" t="s">
        <v>39860</v>
      </c>
      <c r="C19193" t="s">
        <v>1597</v>
      </c>
      <c r="D19193">
        <v>104.4</v>
      </c>
      <c r="E19193" t="s">
        <v>30879</v>
      </c>
    </row>
    <row r="19194" spans="1:5" hidden="1" x14ac:dyDescent="0.2">
      <c r="A19194" s="94" t="s">
        <v>39857</v>
      </c>
      <c r="B19194" t="s">
        <v>39858</v>
      </c>
      <c r="C19194" t="s">
        <v>1597</v>
      </c>
      <c r="D19194">
        <v>105.08</v>
      </c>
      <c r="E19194" t="s">
        <v>30879</v>
      </c>
    </row>
    <row r="19195" spans="1:5" hidden="1" x14ac:dyDescent="0.2">
      <c r="A19195" s="94" t="s">
        <v>39863</v>
      </c>
      <c r="B19195" t="s">
        <v>39864</v>
      </c>
      <c r="C19195" t="s">
        <v>1597</v>
      </c>
      <c r="D19195">
        <v>90.72</v>
      </c>
      <c r="E19195" t="s">
        <v>30879</v>
      </c>
    </row>
    <row r="19196" spans="1:5" hidden="1" x14ac:dyDescent="0.2">
      <c r="A19196" s="94" t="s">
        <v>39937</v>
      </c>
      <c r="B19196" t="s">
        <v>39938</v>
      </c>
      <c r="C19196" t="s">
        <v>1597</v>
      </c>
      <c r="D19196">
        <v>95.18</v>
      </c>
      <c r="E19196" t="s">
        <v>30879</v>
      </c>
    </row>
    <row r="19197" spans="1:5" hidden="1" x14ac:dyDescent="0.2">
      <c r="A19197" s="94" t="s">
        <v>39861</v>
      </c>
      <c r="B19197" t="s">
        <v>39862</v>
      </c>
      <c r="C19197" t="s">
        <v>1597</v>
      </c>
      <c r="D19197">
        <v>95.38</v>
      </c>
      <c r="E19197" t="s">
        <v>30879</v>
      </c>
    </row>
    <row r="19198" spans="1:5" hidden="1" x14ac:dyDescent="0.2">
      <c r="A19198" s="94" t="s">
        <v>39867</v>
      </c>
      <c r="B19198" t="s">
        <v>39868</v>
      </c>
      <c r="C19198" t="s">
        <v>1597</v>
      </c>
      <c r="D19198">
        <v>105.08</v>
      </c>
      <c r="E19198" t="s">
        <v>30879</v>
      </c>
    </row>
    <row r="19199" spans="1:5" hidden="1" x14ac:dyDescent="0.2">
      <c r="A19199" s="94" t="s">
        <v>39869</v>
      </c>
      <c r="B19199" t="s">
        <v>39870</v>
      </c>
      <c r="C19199" t="s">
        <v>1597</v>
      </c>
      <c r="D19199">
        <v>99.05</v>
      </c>
      <c r="E19199" t="s">
        <v>30879</v>
      </c>
    </row>
    <row r="19200" spans="1:5" hidden="1" x14ac:dyDescent="0.2">
      <c r="A19200" s="94" t="s">
        <v>39449</v>
      </c>
      <c r="B19200" t="s">
        <v>39450</v>
      </c>
      <c r="C19200" t="s">
        <v>1597</v>
      </c>
      <c r="D19200">
        <v>178.74</v>
      </c>
      <c r="E19200" t="s">
        <v>30879</v>
      </c>
    </row>
    <row r="19201" spans="1:5" hidden="1" x14ac:dyDescent="0.2">
      <c r="A19201" s="94" t="s">
        <v>39459</v>
      </c>
      <c r="B19201" t="s">
        <v>39460</v>
      </c>
      <c r="C19201" t="s">
        <v>1597</v>
      </c>
      <c r="D19201">
        <v>178.74</v>
      </c>
      <c r="E19201" t="s">
        <v>30879</v>
      </c>
    </row>
    <row r="19202" spans="1:5" hidden="1" x14ac:dyDescent="0.2">
      <c r="A19202" s="94" t="s">
        <v>39461</v>
      </c>
      <c r="B19202" t="s">
        <v>39462</v>
      </c>
      <c r="C19202" t="s">
        <v>1597</v>
      </c>
      <c r="D19202">
        <v>194.99</v>
      </c>
      <c r="E19202" t="s">
        <v>30879</v>
      </c>
    </row>
    <row r="19203" spans="1:5" hidden="1" x14ac:dyDescent="0.2">
      <c r="A19203" s="94" t="s">
        <v>39463</v>
      </c>
      <c r="B19203" t="s">
        <v>39464</v>
      </c>
      <c r="C19203" t="s">
        <v>1597</v>
      </c>
      <c r="D19203">
        <v>185</v>
      </c>
      <c r="E19203" t="s">
        <v>30879</v>
      </c>
    </row>
    <row r="19204" spans="1:5" hidden="1" x14ac:dyDescent="0.2">
      <c r="A19204" s="94" t="s">
        <v>13915</v>
      </c>
      <c r="B19204" t="s">
        <v>13916</v>
      </c>
      <c r="C19204" t="s">
        <v>1597</v>
      </c>
      <c r="D19204">
        <v>175.24</v>
      </c>
      <c r="E19204" t="s">
        <v>30879</v>
      </c>
    </row>
    <row r="19205" spans="1:5" hidden="1" x14ac:dyDescent="0.2">
      <c r="A19205" s="94" t="s">
        <v>13917</v>
      </c>
      <c r="B19205" t="s">
        <v>13918</v>
      </c>
      <c r="C19205" t="s">
        <v>1597</v>
      </c>
      <c r="D19205">
        <v>175.24</v>
      </c>
      <c r="E19205" t="s">
        <v>30879</v>
      </c>
    </row>
    <row r="19206" spans="1:5" hidden="1" x14ac:dyDescent="0.2">
      <c r="A19206" s="94" t="s">
        <v>39451</v>
      </c>
      <c r="B19206" t="s">
        <v>39452</v>
      </c>
      <c r="C19206" t="s">
        <v>243</v>
      </c>
      <c r="D19206">
        <v>185</v>
      </c>
      <c r="E19206" t="s">
        <v>30879</v>
      </c>
    </row>
    <row r="19207" spans="1:5" hidden="1" x14ac:dyDescent="0.2">
      <c r="A19207" s="94" t="s">
        <v>39453</v>
      </c>
      <c r="B19207" t="s">
        <v>39454</v>
      </c>
      <c r="C19207" t="s">
        <v>1597</v>
      </c>
      <c r="D19207">
        <v>185</v>
      </c>
      <c r="E19207" t="s">
        <v>30879</v>
      </c>
    </row>
    <row r="19208" spans="1:5" hidden="1" x14ac:dyDescent="0.2">
      <c r="A19208" s="94" t="s">
        <v>39455</v>
      </c>
      <c r="B19208" t="s">
        <v>39456</v>
      </c>
      <c r="C19208" t="s">
        <v>1597</v>
      </c>
      <c r="D19208">
        <v>178.74</v>
      </c>
      <c r="E19208" t="s">
        <v>30879</v>
      </c>
    </row>
    <row r="19209" spans="1:5" hidden="1" x14ac:dyDescent="0.2">
      <c r="A19209" s="94" t="s">
        <v>39457</v>
      </c>
      <c r="B19209" t="s">
        <v>39458</v>
      </c>
      <c r="C19209" t="s">
        <v>1597</v>
      </c>
      <c r="D19209">
        <v>163.75</v>
      </c>
      <c r="E19209" t="s">
        <v>30879</v>
      </c>
    </row>
    <row r="19210" spans="1:5" hidden="1" x14ac:dyDescent="0.2">
      <c r="A19210" s="94" t="s">
        <v>13919</v>
      </c>
      <c r="B19210" t="s">
        <v>13920</v>
      </c>
      <c r="C19210" t="s">
        <v>1597</v>
      </c>
      <c r="D19210">
        <v>175.24</v>
      </c>
      <c r="E19210" t="s">
        <v>30879</v>
      </c>
    </row>
    <row r="19211" spans="1:5" hidden="1" x14ac:dyDescent="0.2">
      <c r="A19211" s="94" t="s">
        <v>39465</v>
      </c>
      <c r="B19211" t="s">
        <v>39466</v>
      </c>
      <c r="C19211" t="s">
        <v>1597</v>
      </c>
      <c r="D19211">
        <v>194.99</v>
      </c>
      <c r="E19211" t="s">
        <v>30879</v>
      </c>
    </row>
    <row r="19212" spans="1:5" hidden="1" x14ac:dyDescent="0.2">
      <c r="A19212" s="94" t="s">
        <v>39467</v>
      </c>
      <c r="B19212" t="s">
        <v>39468</v>
      </c>
      <c r="C19212" t="s">
        <v>1597</v>
      </c>
      <c r="D19212">
        <v>178.74</v>
      </c>
      <c r="E19212" t="s">
        <v>30879</v>
      </c>
    </row>
    <row r="19213" spans="1:5" hidden="1" x14ac:dyDescent="0.2">
      <c r="A19213" s="94" t="s">
        <v>13921</v>
      </c>
      <c r="B19213" t="s">
        <v>13922</v>
      </c>
      <c r="C19213" t="s">
        <v>1597</v>
      </c>
      <c r="D19213">
        <v>175.24</v>
      </c>
      <c r="E19213" t="s">
        <v>30879</v>
      </c>
    </row>
    <row r="19214" spans="1:5" hidden="1" x14ac:dyDescent="0.2">
      <c r="A19214" s="94" t="s">
        <v>39473</v>
      </c>
      <c r="B19214" t="s">
        <v>39474</v>
      </c>
      <c r="C19214" t="s">
        <v>1597</v>
      </c>
      <c r="D19214">
        <v>163.75</v>
      </c>
      <c r="E19214" t="s">
        <v>30879</v>
      </c>
    </row>
    <row r="19215" spans="1:5" hidden="1" x14ac:dyDescent="0.2">
      <c r="A19215" s="94" t="s">
        <v>13923</v>
      </c>
      <c r="B19215" t="s">
        <v>13924</v>
      </c>
      <c r="C19215" t="s">
        <v>1597</v>
      </c>
      <c r="D19215">
        <v>175.24</v>
      </c>
      <c r="E19215" t="s">
        <v>30879</v>
      </c>
    </row>
    <row r="19216" spans="1:5" hidden="1" x14ac:dyDescent="0.2">
      <c r="A19216" s="94" t="s">
        <v>39491</v>
      </c>
      <c r="B19216" t="s">
        <v>39492</v>
      </c>
      <c r="C19216" t="s">
        <v>1597</v>
      </c>
      <c r="D19216">
        <v>163.75</v>
      </c>
      <c r="E19216" t="s">
        <v>30879</v>
      </c>
    </row>
    <row r="19217" spans="1:5" hidden="1" x14ac:dyDescent="0.2">
      <c r="A19217" s="94" t="s">
        <v>39469</v>
      </c>
      <c r="B19217" t="s">
        <v>39470</v>
      </c>
      <c r="C19217" t="s">
        <v>1597</v>
      </c>
      <c r="D19217">
        <v>185</v>
      </c>
      <c r="E19217" t="s">
        <v>30879</v>
      </c>
    </row>
    <row r="19218" spans="1:5" hidden="1" x14ac:dyDescent="0.2">
      <c r="A19218" s="94" t="s">
        <v>13925</v>
      </c>
      <c r="B19218" t="s">
        <v>13926</v>
      </c>
      <c r="C19218" t="s">
        <v>1597</v>
      </c>
      <c r="D19218">
        <v>175.24</v>
      </c>
      <c r="E19218" t="s">
        <v>30879</v>
      </c>
    </row>
    <row r="19219" spans="1:5" hidden="1" x14ac:dyDescent="0.2">
      <c r="A19219" s="94" t="s">
        <v>39471</v>
      </c>
      <c r="B19219" t="s">
        <v>39472</v>
      </c>
      <c r="C19219" t="s">
        <v>1597</v>
      </c>
      <c r="D19219">
        <v>185</v>
      </c>
      <c r="E19219" t="s">
        <v>30879</v>
      </c>
    </row>
    <row r="19220" spans="1:5" hidden="1" x14ac:dyDescent="0.2">
      <c r="A19220" s="94" t="s">
        <v>39485</v>
      </c>
      <c r="B19220" t="s">
        <v>39486</v>
      </c>
      <c r="C19220" t="s">
        <v>1597</v>
      </c>
      <c r="D19220">
        <v>185</v>
      </c>
      <c r="E19220" t="s">
        <v>30879</v>
      </c>
    </row>
    <row r="19221" spans="1:5" hidden="1" x14ac:dyDescent="0.2">
      <c r="A19221" s="94" t="s">
        <v>13927</v>
      </c>
      <c r="B19221" t="s">
        <v>13928</v>
      </c>
      <c r="C19221" t="s">
        <v>1597</v>
      </c>
      <c r="D19221">
        <v>175.24</v>
      </c>
      <c r="E19221" t="s">
        <v>30879</v>
      </c>
    </row>
    <row r="19222" spans="1:5" hidden="1" x14ac:dyDescent="0.2">
      <c r="A19222" s="94" t="s">
        <v>39487</v>
      </c>
      <c r="B19222" t="s">
        <v>39488</v>
      </c>
      <c r="C19222" t="s">
        <v>1597</v>
      </c>
      <c r="D19222">
        <v>194.99</v>
      </c>
      <c r="E19222" t="s">
        <v>30879</v>
      </c>
    </row>
    <row r="19223" spans="1:5" hidden="1" x14ac:dyDescent="0.2">
      <c r="A19223" s="94" t="s">
        <v>39489</v>
      </c>
      <c r="B19223" t="s">
        <v>39490</v>
      </c>
      <c r="C19223" t="s">
        <v>1597</v>
      </c>
      <c r="D19223">
        <v>163.75</v>
      </c>
      <c r="E19223" t="s">
        <v>30879</v>
      </c>
    </row>
    <row r="19224" spans="1:5" hidden="1" x14ac:dyDescent="0.2">
      <c r="A19224" s="94" t="s">
        <v>39475</v>
      </c>
      <c r="B19224" t="s">
        <v>39476</v>
      </c>
      <c r="C19224" t="s">
        <v>1597</v>
      </c>
      <c r="D19224">
        <v>185</v>
      </c>
      <c r="E19224" t="s">
        <v>30879</v>
      </c>
    </row>
    <row r="19225" spans="1:5" hidden="1" x14ac:dyDescent="0.2">
      <c r="A19225" s="94" t="s">
        <v>39477</v>
      </c>
      <c r="B19225" t="s">
        <v>39478</v>
      </c>
      <c r="C19225" t="s">
        <v>1597</v>
      </c>
      <c r="D19225">
        <v>178.74</v>
      </c>
      <c r="E19225" t="s">
        <v>30879</v>
      </c>
    </row>
    <row r="19226" spans="1:5" hidden="1" x14ac:dyDescent="0.2">
      <c r="A19226" s="94" t="s">
        <v>39479</v>
      </c>
      <c r="B19226" t="s">
        <v>39480</v>
      </c>
      <c r="C19226" t="s">
        <v>1597</v>
      </c>
      <c r="D19226">
        <v>163.75</v>
      </c>
      <c r="E19226" t="s">
        <v>30879</v>
      </c>
    </row>
    <row r="19227" spans="1:5" hidden="1" x14ac:dyDescent="0.2">
      <c r="A19227" s="94" t="s">
        <v>13929</v>
      </c>
      <c r="B19227" t="s">
        <v>13930</v>
      </c>
      <c r="C19227" t="s">
        <v>1597</v>
      </c>
      <c r="D19227">
        <v>175.24</v>
      </c>
      <c r="E19227" t="s">
        <v>30879</v>
      </c>
    </row>
    <row r="19228" spans="1:5" hidden="1" x14ac:dyDescent="0.2">
      <c r="A19228" s="94" t="s">
        <v>39481</v>
      </c>
      <c r="B19228" t="s">
        <v>39482</v>
      </c>
      <c r="C19228" t="s">
        <v>1597</v>
      </c>
      <c r="D19228">
        <v>178.74</v>
      </c>
      <c r="E19228" t="s">
        <v>30879</v>
      </c>
    </row>
    <row r="19229" spans="1:5" hidden="1" x14ac:dyDescent="0.2">
      <c r="A19229" s="94" t="s">
        <v>39483</v>
      </c>
      <c r="B19229" t="s">
        <v>39484</v>
      </c>
      <c r="C19229" t="s">
        <v>1597</v>
      </c>
      <c r="D19229">
        <v>185</v>
      </c>
      <c r="E19229" t="s">
        <v>30879</v>
      </c>
    </row>
    <row r="19230" spans="1:5" hidden="1" x14ac:dyDescent="0.2">
      <c r="A19230" s="94" t="s">
        <v>39495</v>
      </c>
      <c r="B19230" t="s">
        <v>39496</v>
      </c>
      <c r="C19230" t="s">
        <v>1597</v>
      </c>
      <c r="D19230">
        <v>178.74</v>
      </c>
      <c r="E19230" t="s">
        <v>30879</v>
      </c>
    </row>
    <row r="19231" spans="1:5" hidden="1" x14ac:dyDescent="0.2">
      <c r="A19231" s="94" t="s">
        <v>39497</v>
      </c>
      <c r="B19231" t="s">
        <v>39498</v>
      </c>
      <c r="C19231" t="s">
        <v>1597</v>
      </c>
      <c r="D19231">
        <v>163.75</v>
      </c>
      <c r="E19231" t="s">
        <v>30879</v>
      </c>
    </row>
    <row r="19232" spans="1:5" hidden="1" x14ac:dyDescent="0.2">
      <c r="A19232" s="94" t="s">
        <v>39493</v>
      </c>
      <c r="B19232" t="s">
        <v>39494</v>
      </c>
      <c r="C19232" t="s">
        <v>1597</v>
      </c>
      <c r="D19232">
        <v>185</v>
      </c>
      <c r="E19232" t="s">
        <v>30879</v>
      </c>
    </row>
    <row r="19233" spans="1:5" hidden="1" x14ac:dyDescent="0.2">
      <c r="A19233" s="94" t="s">
        <v>13931</v>
      </c>
      <c r="B19233" t="s">
        <v>13932</v>
      </c>
      <c r="C19233" t="s">
        <v>1597</v>
      </c>
      <c r="D19233">
        <v>175.24</v>
      </c>
      <c r="E19233" t="s">
        <v>30879</v>
      </c>
    </row>
    <row r="19234" spans="1:5" hidden="1" x14ac:dyDescent="0.2">
      <c r="A19234" s="94" t="s">
        <v>13933</v>
      </c>
      <c r="B19234" t="s">
        <v>13934</v>
      </c>
      <c r="C19234" t="s">
        <v>1597</v>
      </c>
      <c r="D19234">
        <v>175.24</v>
      </c>
      <c r="E19234" t="s">
        <v>30879</v>
      </c>
    </row>
    <row r="19235" spans="1:5" hidden="1" x14ac:dyDescent="0.2">
      <c r="A19235" s="94" t="s">
        <v>39499</v>
      </c>
      <c r="B19235" t="s">
        <v>39500</v>
      </c>
      <c r="C19235" t="s">
        <v>1597</v>
      </c>
      <c r="D19235">
        <v>194.99</v>
      </c>
      <c r="E19235" t="s">
        <v>30879</v>
      </c>
    </row>
    <row r="19236" spans="1:5" hidden="1" x14ac:dyDescent="0.2">
      <c r="A19236" s="94" t="s">
        <v>39501</v>
      </c>
      <c r="B19236" t="s">
        <v>39502</v>
      </c>
      <c r="C19236" t="s">
        <v>1597</v>
      </c>
      <c r="D19236">
        <v>163.75</v>
      </c>
      <c r="E19236" t="s">
        <v>30879</v>
      </c>
    </row>
    <row r="19237" spans="1:5" hidden="1" x14ac:dyDescent="0.2">
      <c r="A19237" s="94" t="s">
        <v>13935</v>
      </c>
      <c r="B19237" t="s">
        <v>13936</v>
      </c>
      <c r="C19237" t="s">
        <v>1597</v>
      </c>
      <c r="D19237">
        <v>175.24</v>
      </c>
      <c r="E19237" t="s">
        <v>30879</v>
      </c>
    </row>
    <row r="19238" spans="1:5" hidden="1" x14ac:dyDescent="0.2">
      <c r="A19238" s="94" t="s">
        <v>13937</v>
      </c>
      <c r="B19238" t="s">
        <v>13938</v>
      </c>
      <c r="C19238" t="s">
        <v>1597</v>
      </c>
      <c r="D19238">
        <v>175.24</v>
      </c>
      <c r="E19238" t="s">
        <v>30879</v>
      </c>
    </row>
    <row r="19239" spans="1:5" hidden="1" x14ac:dyDescent="0.2">
      <c r="A19239" s="94" t="s">
        <v>13939</v>
      </c>
      <c r="B19239" t="s">
        <v>13940</v>
      </c>
      <c r="C19239" t="s">
        <v>1597</v>
      </c>
      <c r="D19239">
        <v>175.24</v>
      </c>
      <c r="E19239" t="s">
        <v>30879</v>
      </c>
    </row>
    <row r="19240" spans="1:5" hidden="1" x14ac:dyDescent="0.2">
      <c r="A19240" s="94" t="s">
        <v>39503</v>
      </c>
      <c r="B19240" t="s">
        <v>39504</v>
      </c>
      <c r="C19240" t="s">
        <v>1597</v>
      </c>
      <c r="D19240">
        <v>178.74</v>
      </c>
      <c r="E19240" t="s">
        <v>30879</v>
      </c>
    </row>
    <row r="19241" spans="1:5" hidden="1" x14ac:dyDescent="0.2">
      <c r="A19241" s="94" t="s">
        <v>13941</v>
      </c>
      <c r="B19241" t="s">
        <v>13942</v>
      </c>
      <c r="C19241" t="s">
        <v>1597</v>
      </c>
      <c r="D19241">
        <v>175.24</v>
      </c>
      <c r="E19241" t="s">
        <v>30879</v>
      </c>
    </row>
    <row r="19242" spans="1:5" hidden="1" x14ac:dyDescent="0.2">
      <c r="A19242" s="94" t="s">
        <v>39517</v>
      </c>
      <c r="B19242" t="s">
        <v>39518</v>
      </c>
      <c r="C19242" t="s">
        <v>1597</v>
      </c>
      <c r="D19242">
        <v>194.99</v>
      </c>
      <c r="E19242" t="s">
        <v>30879</v>
      </c>
    </row>
    <row r="19243" spans="1:5" hidden="1" x14ac:dyDescent="0.2">
      <c r="A19243" s="94" t="s">
        <v>39519</v>
      </c>
      <c r="B19243" t="s">
        <v>39520</v>
      </c>
      <c r="C19243" t="s">
        <v>1597</v>
      </c>
      <c r="D19243">
        <v>163.75</v>
      </c>
      <c r="E19243" t="s">
        <v>30879</v>
      </c>
    </row>
    <row r="19244" spans="1:5" hidden="1" x14ac:dyDescent="0.2">
      <c r="A19244" s="94" t="s">
        <v>13943</v>
      </c>
      <c r="B19244" t="s">
        <v>13944</v>
      </c>
      <c r="C19244" t="s">
        <v>1597</v>
      </c>
      <c r="D19244">
        <v>175.24</v>
      </c>
      <c r="E19244" t="s">
        <v>30879</v>
      </c>
    </row>
    <row r="19245" spans="1:5" hidden="1" x14ac:dyDescent="0.2">
      <c r="A19245" s="94" t="s">
        <v>13945</v>
      </c>
      <c r="B19245" t="s">
        <v>13946</v>
      </c>
      <c r="C19245" t="s">
        <v>1597</v>
      </c>
      <c r="D19245">
        <v>175.24</v>
      </c>
      <c r="E19245" t="s">
        <v>30879</v>
      </c>
    </row>
    <row r="19246" spans="1:5" hidden="1" x14ac:dyDescent="0.2">
      <c r="A19246" s="94" t="s">
        <v>39513</v>
      </c>
      <c r="B19246" t="s">
        <v>39514</v>
      </c>
      <c r="C19246" t="s">
        <v>1597</v>
      </c>
      <c r="D19246">
        <v>185</v>
      </c>
      <c r="E19246" t="s">
        <v>30879</v>
      </c>
    </row>
    <row r="19247" spans="1:5" hidden="1" x14ac:dyDescent="0.2">
      <c r="A19247" s="94" t="s">
        <v>39515</v>
      </c>
      <c r="B19247" t="s">
        <v>39516</v>
      </c>
      <c r="C19247" t="s">
        <v>1597</v>
      </c>
      <c r="D19247">
        <v>178.74</v>
      </c>
      <c r="E19247" t="s">
        <v>30879</v>
      </c>
    </row>
    <row r="19248" spans="1:5" hidden="1" x14ac:dyDescent="0.2">
      <c r="A19248" s="94" t="s">
        <v>39521</v>
      </c>
      <c r="B19248" t="s">
        <v>39522</v>
      </c>
      <c r="C19248" t="s">
        <v>1597</v>
      </c>
      <c r="D19248">
        <v>178.74</v>
      </c>
      <c r="E19248" t="s">
        <v>30879</v>
      </c>
    </row>
    <row r="19249" spans="1:5" hidden="1" x14ac:dyDescent="0.2">
      <c r="A19249" s="94" t="s">
        <v>39523</v>
      </c>
      <c r="B19249" t="s">
        <v>39524</v>
      </c>
      <c r="C19249" t="s">
        <v>1597</v>
      </c>
      <c r="D19249">
        <v>194.99</v>
      </c>
      <c r="E19249" t="s">
        <v>30879</v>
      </c>
    </row>
    <row r="19250" spans="1:5" hidden="1" x14ac:dyDescent="0.2">
      <c r="A19250" s="94" t="s">
        <v>13947</v>
      </c>
      <c r="B19250" t="s">
        <v>13948</v>
      </c>
      <c r="C19250" t="s">
        <v>1597</v>
      </c>
      <c r="D19250">
        <v>175.24</v>
      </c>
      <c r="E19250" t="s">
        <v>30879</v>
      </c>
    </row>
    <row r="19251" spans="1:5" hidden="1" x14ac:dyDescent="0.2">
      <c r="A19251" s="94" t="s">
        <v>13949</v>
      </c>
      <c r="B19251" t="s">
        <v>13950</v>
      </c>
      <c r="C19251" t="s">
        <v>1597</v>
      </c>
      <c r="D19251">
        <v>175.24</v>
      </c>
      <c r="E19251" t="s">
        <v>30879</v>
      </c>
    </row>
    <row r="19252" spans="1:5" hidden="1" x14ac:dyDescent="0.2">
      <c r="A19252" s="94" t="s">
        <v>39525</v>
      </c>
      <c r="B19252" t="s">
        <v>39526</v>
      </c>
      <c r="C19252" t="s">
        <v>1597</v>
      </c>
      <c r="D19252">
        <v>163.75</v>
      </c>
      <c r="E19252" t="s">
        <v>30879</v>
      </c>
    </row>
    <row r="19253" spans="1:5" hidden="1" x14ac:dyDescent="0.2">
      <c r="A19253" s="94" t="s">
        <v>13951</v>
      </c>
      <c r="B19253" t="s">
        <v>13952</v>
      </c>
      <c r="C19253" t="s">
        <v>1597</v>
      </c>
      <c r="D19253">
        <v>175.24</v>
      </c>
      <c r="E19253" t="s">
        <v>30879</v>
      </c>
    </row>
    <row r="19254" spans="1:5" hidden="1" x14ac:dyDescent="0.2">
      <c r="A19254" s="94" t="s">
        <v>39529</v>
      </c>
      <c r="B19254" t="s">
        <v>39530</v>
      </c>
      <c r="C19254" t="s">
        <v>1597</v>
      </c>
      <c r="D19254">
        <v>163.75</v>
      </c>
      <c r="E19254" t="s">
        <v>30879</v>
      </c>
    </row>
    <row r="19255" spans="1:5" hidden="1" x14ac:dyDescent="0.2">
      <c r="A19255" s="94" t="s">
        <v>13953</v>
      </c>
      <c r="B19255" t="s">
        <v>13954</v>
      </c>
      <c r="C19255" t="s">
        <v>1597</v>
      </c>
      <c r="D19255">
        <v>175.24</v>
      </c>
      <c r="E19255" t="s">
        <v>30879</v>
      </c>
    </row>
    <row r="19256" spans="1:5" hidden="1" x14ac:dyDescent="0.2">
      <c r="A19256" s="94" t="s">
        <v>39527</v>
      </c>
      <c r="B19256" t="s">
        <v>39528</v>
      </c>
      <c r="C19256" t="s">
        <v>1597</v>
      </c>
      <c r="D19256">
        <v>178.74</v>
      </c>
      <c r="E19256" t="s">
        <v>30879</v>
      </c>
    </row>
    <row r="19257" spans="1:5" hidden="1" x14ac:dyDescent="0.2">
      <c r="A19257" s="94" t="s">
        <v>39531</v>
      </c>
      <c r="B19257" t="s">
        <v>39532</v>
      </c>
      <c r="C19257" t="s">
        <v>1597</v>
      </c>
      <c r="D19257">
        <v>178.74</v>
      </c>
      <c r="E19257" t="s">
        <v>30879</v>
      </c>
    </row>
    <row r="19258" spans="1:5" hidden="1" x14ac:dyDescent="0.2">
      <c r="A19258" s="94" t="s">
        <v>13955</v>
      </c>
      <c r="B19258" t="s">
        <v>13956</v>
      </c>
      <c r="C19258" t="s">
        <v>1597</v>
      </c>
      <c r="D19258">
        <v>175.24</v>
      </c>
      <c r="E19258" t="s">
        <v>30879</v>
      </c>
    </row>
    <row r="19259" spans="1:5" hidden="1" x14ac:dyDescent="0.2">
      <c r="A19259" s="94" t="s">
        <v>39533</v>
      </c>
      <c r="B19259" t="s">
        <v>39534</v>
      </c>
      <c r="C19259" t="s">
        <v>1597</v>
      </c>
      <c r="D19259">
        <v>163.75</v>
      </c>
      <c r="E19259" t="s">
        <v>30879</v>
      </c>
    </row>
    <row r="19260" spans="1:5" hidden="1" x14ac:dyDescent="0.2">
      <c r="A19260" s="94" t="s">
        <v>39541</v>
      </c>
      <c r="B19260" t="s">
        <v>39542</v>
      </c>
      <c r="C19260" t="s">
        <v>1597</v>
      </c>
      <c r="D19260">
        <v>185</v>
      </c>
      <c r="E19260" t="s">
        <v>30879</v>
      </c>
    </row>
    <row r="19261" spans="1:5" hidden="1" x14ac:dyDescent="0.2">
      <c r="A19261" s="94" t="s">
        <v>13957</v>
      </c>
      <c r="B19261" t="s">
        <v>13958</v>
      </c>
      <c r="C19261" t="s">
        <v>1597</v>
      </c>
      <c r="D19261">
        <v>175.24</v>
      </c>
      <c r="E19261" t="s">
        <v>30879</v>
      </c>
    </row>
    <row r="19262" spans="1:5" hidden="1" x14ac:dyDescent="0.2">
      <c r="A19262" s="94" t="s">
        <v>13959</v>
      </c>
      <c r="B19262" t="s">
        <v>13960</v>
      </c>
      <c r="C19262" t="s">
        <v>1597</v>
      </c>
      <c r="D19262">
        <v>175.24</v>
      </c>
      <c r="E19262" t="s">
        <v>30879</v>
      </c>
    </row>
    <row r="19263" spans="1:5" hidden="1" x14ac:dyDescent="0.2">
      <c r="A19263" s="94" t="s">
        <v>39535</v>
      </c>
      <c r="B19263" t="s">
        <v>39536</v>
      </c>
      <c r="C19263" t="s">
        <v>1597</v>
      </c>
      <c r="D19263">
        <v>178.74</v>
      </c>
      <c r="E19263" t="s">
        <v>30879</v>
      </c>
    </row>
    <row r="19264" spans="1:5" hidden="1" x14ac:dyDescent="0.2">
      <c r="A19264" s="94" t="s">
        <v>39537</v>
      </c>
      <c r="B19264" t="s">
        <v>39538</v>
      </c>
      <c r="C19264" t="s">
        <v>1597</v>
      </c>
      <c r="D19264">
        <v>163.75</v>
      </c>
      <c r="E19264" t="s">
        <v>30879</v>
      </c>
    </row>
    <row r="19265" spans="1:5" hidden="1" x14ac:dyDescent="0.2">
      <c r="A19265" s="94" t="s">
        <v>13961</v>
      </c>
      <c r="B19265" t="s">
        <v>13962</v>
      </c>
      <c r="C19265" t="s">
        <v>1597</v>
      </c>
      <c r="D19265">
        <v>175.24</v>
      </c>
      <c r="E19265" t="s">
        <v>30879</v>
      </c>
    </row>
    <row r="19266" spans="1:5" hidden="1" x14ac:dyDescent="0.2">
      <c r="A19266" s="94" t="s">
        <v>13963</v>
      </c>
      <c r="B19266" t="s">
        <v>13964</v>
      </c>
      <c r="C19266" t="s">
        <v>1597</v>
      </c>
      <c r="D19266">
        <v>175.24</v>
      </c>
      <c r="E19266" t="s">
        <v>30879</v>
      </c>
    </row>
    <row r="19267" spans="1:5" hidden="1" x14ac:dyDescent="0.2">
      <c r="A19267" s="94" t="s">
        <v>39539</v>
      </c>
      <c r="B19267" t="s">
        <v>39540</v>
      </c>
      <c r="C19267" t="s">
        <v>1597</v>
      </c>
      <c r="D19267">
        <v>194.99</v>
      </c>
      <c r="E19267" t="s">
        <v>30879</v>
      </c>
    </row>
    <row r="19268" spans="1:5" hidden="1" x14ac:dyDescent="0.2">
      <c r="A19268" s="94" t="s">
        <v>13965</v>
      </c>
      <c r="B19268" t="s">
        <v>13966</v>
      </c>
      <c r="C19268" t="s">
        <v>1597</v>
      </c>
      <c r="D19268">
        <v>175.24</v>
      </c>
      <c r="E19268" t="s">
        <v>30879</v>
      </c>
    </row>
    <row r="19269" spans="1:5" hidden="1" x14ac:dyDescent="0.2">
      <c r="A19269" s="94" t="s">
        <v>39543</v>
      </c>
      <c r="B19269" t="s">
        <v>39544</v>
      </c>
      <c r="C19269" t="s">
        <v>1597</v>
      </c>
      <c r="D19269">
        <v>163.75</v>
      </c>
      <c r="E19269" t="s">
        <v>30879</v>
      </c>
    </row>
    <row r="19270" spans="1:5" hidden="1" x14ac:dyDescent="0.2">
      <c r="A19270" s="94" t="s">
        <v>39545</v>
      </c>
      <c r="B19270" t="s">
        <v>39546</v>
      </c>
      <c r="C19270" t="s">
        <v>1597</v>
      </c>
      <c r="D19270">
        <v>178.74</v>
      </c>
      <c r="E19270" t="s">
        <v>30879</v>
      </c>
    </row>
    <row r="19271" spans="1:5" hidden="1" x14ac:dyDescent="0.2">
      <c r="A19271" s="94" t="s">
        <v>39547</v>
      </c>
      <c r="B19271" t="s">
        <v>39548</v>
      </c>
      <c r="C19271" t="s">
        <v>1597</v>
      </c>
      <c r="D19271">
        <v>163.75</v>
      </c>
      <c r="E19271" t="s">
        <v>30879</v>
      </c>
    </row>
    <row r="19272" spans="1:5" hidden="1" x14ac:dyDescent="0.2">
      <c r="A19272" s="94" t="s">
        <v>39549</v>
      </c>
      <c r="B19272" t="s">
        <v>39550</v>
      </c>
      <c r="C19272" t="s">
        <v>1597</v>
      </c>
      <c r="D19272">
        <v>170.18</v>
      </c>
      <c r="E19272" t="s">
        <v>30879</v>
      </c>
    </row>
    <row r="19273" spans="1:5" hidden="1" x14ac:dyDescent="0.2">
      <c r="A19273" s="94" t="s">
        <v>13967</v>
      </c>
      <c r="B19273" t="s">
        <v>13968</v>
      </c>
      <c r="C19273" t="s">
        <v>1597</v>
      </c>
      <c r="D19273">
        <v>175.24</v>
      </c>
      <c r="E19273" t="s">
        <v>30879</v>
      </c>
    </row>
    <row r="19274" spans="1:5" hidden="1" x14ac:dyDescent="0.2">
      <c r="A19274" s="94" t="s">
        <v>39551</v>
      </c>
      <c r="B19274" t="s">
        <v>39552</v>
      </c>
      <c r="C19274" t="s">
        <v>1597</v>
      </c>
      <c r="D19274">
        <v>163.75</v>
      </c>
      <c r="E19274" t="s">
        <v>30879</v>
      </c>
    </row>
    <row r="19275" spans="1:5" hidden="1" x14ac:dyDescent="0.2">
      <c r="A19275" s="94" t="s">
        <v>39553</v>
      </c>
      <c r="B19275" t="s">
        <v>39554</v>
      </c>
      <c r="C19275" t="s">
        <v>1597</v>
      </c>
      <c r="D19275">
        <v>194.99</v>
      </c>
      <c r="E19275" t="s">
        <v>30879</v>
      </c>
    </row>
    <row r="19276" spans="1:5" hidden="1" x14ac:dyDescent="0.2">
      <c r="A19276" s="94" t="s">
        <v>39555</v>
      </c>
      <c r="B19276" t="s">
        <v>39556</v>
      </c>
      <c r="C19276" t="s">
        <v>1597</v>
      </c>
      <c r="D19276">
        <v>185</v>
      </c>
      <c r="E19276" t="s">
        <v>30879</v>
      </c>
    </row>
    <row r="19277" spans="1:5" hidden="1" x14ac:dyDescent="0.2">
      <c r="A19277" s="94" t="s">
        <v>13969</v>
      </c>
      <c r="B19277" t="s">
        <v>13970</v>
      </c>
      <c r="C19277" t="s">
        <v>1597</v>
      </c>
      <c r="D19277">
        <v>175.24</v>
      </c>
      <c r="E19277" t="s">
        <v>30879</v>
      </c>
    </row>
    <row r="19278" spans="1:5" hidden="1" x14ac:dyDescent="0.2">
      <c r="A19278" s="94" t="s">
        <v>39557</v>
      </c>
      <c r="B19278" t="s">
        <v>39558</v>
      </c>
      <c r="C19278" t="s">
        <v>1597</v>
      </c>
      <c r="D19278">
        <v>163.75</v>
      </c>
      <c r="E19278" t="s">
        <v>30879</v>
      </c>
    </row>
    <row r="19279" spans="1:5" hidden="1" x14ac:dyDescent="0.2">
      <c r="A19279" s="94" t="s">
        <v>39559</v>
      </c>
      <c r="B19279" t="s">
        <v>39560</v>
      </c>
      <c r="C19279" t="s">
        <v>1597</v>
      </c>
      <c r="D19279">
        <v>178.74</v>
      </c>
      <c r="E19279" t="s">
        <v>30879</v>
      </c>
    </row>
    <row r="19280" spans="1:5" hidden="1" x14ac:dyDescent="0.2">
      <c r="A19280" s="94" t="s">
        <v>39561</v>
      </c>
      <c r="B19280" t="s">
        <v>39562</v>
      </c>
      <c r="C19280" t="s">
        <v>1597</v>
      </c>
      <c r="D19280">
        <v>185</v>
      </c>
      <c r="E19280" t="s">
        <v>30879</v>
      </c>
    </row>
    <row r="19281" spans="1:5" hidden="1" x14ac:dyDescent="0.2">
      <c r="A19281" s="94" t="s">
        <v>13971</v>
      </c>
      <c r="B19281" t="s">
        <v>13972</v>
      </c>
      <c r="C19281" t="s">
        <v>1597</v>
      </c>
      <c r="D19281">
        <v>175.24</v>
      </c>
      <c r="E19281" t="s">
        <v>30879</v>
      </c>
    </row>
    <row r="19282" spans="1:5" hidden="1" x14ac:dyDescent="0.2">
      <c r="A19282" s="94" t="s">
        <v>13973</v>
      </c>
      <c r="B19282" t="s">
        <v>13974</v>
      </c>
      <c r="C19282" t="s">
        <v>1597</v>
      </c>
      <c r="D19282">
        <v>175.24</v>
      </c>
      <c r="E19282" t="s">
        <v>30879</v>
      </c>
    </row>
    <row r="19283" spans="1:5" hidden="1" x14ac:dyDescent="0.2">
      <c r="A19283" s="94" t="s">
        <v>39563</v>
      </c>
      <c r="B19283" t="s">
        <v>39564</v>
      </c>
      <c r="C19283" t="s">
        <v>1597</v>
      </c>
      <c r="D19283">
        <v>194.99</v>
      </c>
      <c r="E19283" t="s">
        <v>30879</v>
      </c>
    </row>
    <row r="19284" spans="1:5" hidden="1" x14ac:dyDescent="0.2">
      <c r="A19284" s="94" t="s">
        <v>39761</v>
      </c>
      <c r="B19284" t="s">
        <v>39762</v>
      </c>
      <c r="C19284" t="s">
        <v>1597</v>
      </c>
      <c r="D19284">
        <v>215.91</v>
      </c>
      <c r="E19284" t="s">
        <v>30879</v>
      </c>
    </row>
    <row r="19285" spans="1:5" hidden="1" x14ac:dyDescent="0.2">
      <c r="A19285" s="94" t="s">
        <v>13975</v>
      </c>
      <c r="B19285" t="s">
        <v>13976</v>
      </c>
      <c r="C19285" t="s">
        <v>1597</v>
      </c>
      <c r="D19285">
        <v>155.21</v>
      </c>
      <c r="E19285" t="s">
        <v>30879</v>
      </c>
    </row>
    <row r="19286" spans="1:5" hidden="1" x14ac:dyDescent="0.2">
      <c r="A19286" s="94" t="s">
        <v>39947</v>
      </c>
      <c r="B19286" t="s">
        <v>39948</v>
      </c>
      <c r="C19286" t="s">
        <v>1597</v>
      </c>
      <c r="D19286">
        <v>151.05000000000001</v>
      </c>
      <c r="E19286" t="s">
        <v>30879</v>
      </c>
    </row>
    <row r="19287" spans="1:5" hidden="1" x14ac:dyDescent="0.2">
      <c r="A19287" s="94" t="s">
        <v>39949</v>
      </c>
      <c r="B19287" t="s">
        <v>39950</v>
      </c>
      <c r="C19287" t="s">
        <v>1597</v>
      </c>
      <c r="D19287">
        <v>167.96</v>
      </c>
      <c r="E19287" t="s">
        <v>30879</v>
      </c>
    </row>
    <row r="19288" spans="1:5" hidden="1" x14ac:dyDescent="0.2">
      <c r="A19288" s="94" t="s">
        <v>39953</v>
      </c>
      <c r="B19288" t="s">
        <v>39954</v>
      </c>
      <c r="C19288" t="s">
        <v>1597</v>
      </c>
      <c r="D19288">
        <v>151.05000000000001</v>
      </c>
      <c r="E19288" t="s">
        <v>30879</v>
      </c>
    </row>
    <row r="19289" spans="1:5" hidden="1" x14ac:dyDescent="0.2">
      <c r="A19289" s="94" t="s">
        <v>39951</v>
      </c>
      <c r="B19289" t="s">
        <v>39952</v>
      </c>
      <c r="C19289" t="s">
        <v>1597</v>
      </c>
      <c r="D19289">
        <v>158.52000000000001</v>
      </c>
      <c r="E19289" t="s">
        <v>30879</v>
      </c>
    </row>
    <row r="19290" spans="1:5" hidden="1" x14ac:dyDescent="0.2">
      <c r="A19290" s="94" t="s">
        <v>39955</v>
      </c>
      <c r="B19290" t="s">
        <v>39956</v>
      </c>
      <c r="C19290" t="s">
        <v>1597</v>
      </c>
      <c r="D19290">
        <v>167.96</v>
      </c>
      <c r="E19290" t="s">
        <v>30879</v>
      </c>
    </row>
    <row r="19291" spans="1:5" hidden="1" x14ac:dyDescent="0.2">
      <c r="A19291" s="94" t="s">
        <v>39957</v>
      </c>
      <c r="B19291" t="s">
        <v>39958</v>
      </c>
      <c r="C19291" t="s">
        <v>1597</v>
      </c>
      <c r="D19291">
        <v>177.02</v>
      </c>
      <c r="E19291" t="s">
        <v>30879</v>
      </c>
    </row>
    <row r="19292" spans="1:5" hidden="1" x14ac:dyDescent="0.2">
      <c r="A19292" s="94" t="s">
        <v>39959</v>
      </c>
      <c r="B19292" t="s">
        <v>39960</v>
      </c>
      <c r="C19292" t="s">
        <v>1597</v>
      </c>
      <c r="D19292">
        <v>151.05000000000001</v>
      </c>
      <c r="E19292" t="s">
        <v>30879</v>
      </c>
    </row>
    <row r="19293" spans="1:5" hidden="1" x14ac:dyDescent="0.2">
      <c r="A19293" s="94" t="s">
        <v>39623</v>
      </c>
      <c r="B19293" t="s">
        <v>39624</v>
      </c>
      <c r="C19293" t="s">
        <v>1597</v>
      </c>
      <c r="D19293">
        <v>232.08</v>
      </c>
      <c r="E19293" t="s">
        <v>30879</v>
      </c>
    </row>
    <row r="19294" spans="1:5" hidden="1" x14ac:dyDescent="0.2">
      <c r="A19294" s="94" t="s">
        <v>39615</v>
      </c>
      <c r="B19294" t="s">
        <v>39616</v>
      </c>
      <c r="C19294" t="s">
        <v>1597</v>
      </c>
      <c r="D19294">
        <v>232.08</v>
      </c>
      <c r="E19294" t="s">
        <v>30879</v>
      </c>
    </row>
    <row r="19295" spans="1:5" hidden="1" x14ac:dyDescent="0.2">
      <c r="A19295" s="94" t="s">
        <v>39617</v>
      </c>
      <c r="B19295" t="s">
        <v>39618</v>
      </c>
      <c r="C19295" t="s">
        <v>1597</v>
      </c>
      <c r="D19295">
        <v>211.35</v>
      </c>
      <c r="E19295" t="s">
        <v>30879</v>
      </c>
    </row>
    <row r="19296" spans="1:5" hidden="1" x14ac:dyDescent="0.2">
      <c r="A19296" s="94" t="s">
        <v>13977</v>
      </c>
      <c r="B19296" t="s">
        <v>13978</v>
      </c>
      <c r="C19296" t="s">
        <v>1597</v>
      </c>
      <c r="D19296">
        <v>219.83</v>
      </c>
      <c r="E19296" t="s">
        <v>30879</v>
      </c>
    </row>
    <row r="19297" spans="1:5" hidden="1" x14ac:dyDescent="0.2">
      <c r="A19297" s="94" t="s">
        <v>39621</v>
      </c>
      <c r="B19297" t="s">
        <v>39622</v>
      </c>
      <c r="C19297" t="s">
        <v>1597</v>
      </c>
      <c r="D19297">
        <v>232.08</v>
      </c>
      <c r="E19297" t="s">
        <v>30879</v>
      </c>
    </row>
    <row r="19298" spans="1:5" hidden="1" x14ac:dyDescent="0.2">
      <c r="A19298" s="94" t="s">
        <v>39629</v>
      </c>
      <c r="B19298" t="s">
        <v>39630</v>
      </c>
      <c r="C19298" t="s">
        <v>1597</v>
      </c>
      <c r="D19298">
        <v>232.08</v>
      </c>
      <c r="E19298" t="s">
        <v>30879</v>
      </c>
    </row>
    <row r="19299" spans="1:5" hidden="1" x14ac:dyDescent="0.2">
      <c r="A19299" s="94" t="s">
        <v>39631</v>
      </c>
      <c r="B19299" t="s">
        <v>39632</v>
      </c>
      <c r="C19299" t="s">
        <v>1597</v>
      </c>
      <c r="D19299">
        <v>211.35</v>
      </c>
      <c r="E19299" t="s">
        <v>30879</v>
      </c>
    </row>
    <row r="19300" spans="1:5" hidden="1" x14ac:dyDescent="0.2">
      <c r="A19300" s="94" t="s">
        <v>39619</v>
      </c>
      <c r="B19300" t="s">
        <v>39620</v>
      </c>
      <c r="C19300" t="s">
        <v>1597</v>
      </c>
      <c r="D19300">
        <v>232.08</v>
      </c>
      <c r="E19300" t="s">
        <v>30879</v>
      </c>
    </row>
    <row r="19301" spans="1:5" hidden="1" x14ac:dyDescent="0.2">
      <c r="A19301" s="94" t="s">
        <v>39625</v>
      </c>
      <c r="B19301" t="s">
        <v>39626</v>
      </c>
      <c r="C19301" t="s">
        <v>1597</v>
      </c>
      <c r="D19301">
        <v>232.08</v>
      </c>
      <c r="E19301" t="s">
        <v>30879</v>
      </c>
    </row>
    <row r="19302" spans="1:5" hidden="1" x14ac:dyDescent="0.2">
      <c r="A19302" s="94" t="s">
        <v>39627</v>
      </c>
      <c r="B19302" t="s">
        <v>39628</v>
      </c>
      <c r="C19302" t="s">
        <v>1597</v>
      </c>
      <c r="D19302">
        <v>211.35</v>
      </c>
      <c r="E19302" t="s">
        <v>30879</v>
      </c>
    </row>
    <row r="19303" spans="1:5" hidden="1" x14ac:dyDescent="0.2">
      <c r="A19303" s="94" t="s">
        <v>13979</v>
      </c>
      <c r="B19303" t="s">
        <v>13980</v>
      </c>
      <c r="C19303" t="s">
        <v>1597</v>
      </c>
      <c r="D19303">
        <v>219.83</v>
      </c>
      <c r="E19303" t="s">
        <v>30879</v>
      </c>
    </row>
    <row r="19304" spans="1:5" hidden="1" x14ac:dyDescent="0.2">
      <c r="A19304" s="94" t="s">
        <v>39633</v>
      </c>
      <c r="B19304" t="s">
        <v>39634</v>
      </c>
      <c r="C19304" t="s">
        <v>1597</v>
      </c>
      <c r="D19304">
        <v>232.08</v>
      </c>
      <c r="E19304" t="s">
        <v>30879</v>
      </c>
    </row>
    <row r="19305" spans="1:5" hidden="1" x14ac:dyDescent="0.2">
      <c r="A19305" s="94" t="s">
        <v>13981</v>
      </c>
      <c r="B19305" t="s">
        <v>13982</v>
      </c>
      <c r="C19305" t="s">
        <v>243</v>
      </c>
      <c r="D19305">
        <v>219.83</v>
      </c>
      <c r="E19305" t="s">
        <v>30879</v>
      </c>
    </row>
    <row r="19306" spans="1:5" hidden="1" x14ac:dyDescent="0.2">
      <c r="A19306" s="94" t="s">
        <v>39641</v>
      </c>
      <c r="B19306" t="s">
        <v>39642</v>
      </c>
      <c r="C19306" t="s">
        <v>1597</v>
      </c>
      <c r="D19306">
        <v>232.08</v>
      </c>
      <c r="E19306" t="s">
        <v>30879</v>
      </c>
    </row>
    <row r="19307" spans="1:5" hidden="1" x14ac:dyDescent="0.2">
      <c r="A19307" s="94" t="s">
        <v>39643</v>
      </c>
      <c r="B19307" t="s">
        <v>39644</v>
      </c>
      <c r="C19307" t="s">
        <v>1597</v>
      </c>
      <c r="D19307">
        <v>232.08</v>
      </c>
      <c r="E19307" t="s">
        <v>30879</v>
      </c>
    </row>
    <row r="19308" spans="1:5" hidden="1" x14ac:dyDescent="0.2">
      <c r="A19308" s="94" t="s">
        <v>39647</v>
      </c>
      <c r="B19308" t="s">
        <v>39648</v>
      </c>
      <c r="C19308" t="s">
        <v>1597</v>
      </c>
      <c r="D19308">
        <v>232.08</v>
      </c>
      <c r="E19308" t="s">
        <v>30879</v>
      </c>
    </row>
    <row r="19309" spans="1:5" hidden="1" x14ac:dyDescent="0.2">
      <c r="A19309" s="94" t="s">
        <v>13983</v>
      </c>
      <c r="B19309" t="s">
        <v>13984</v>
      </c>
      <c r="C19309" t="s">
        <v>1597</v>
      </c>
      <c r="D19309">
        <v>219.83</v>
      </c>
      <c r="E19309" t="s">
        <v>30879</v>
      </c>
    </row>
    <row r="19310" spans="1:5" hidden="1" x14ac:dyDescent="0.2">
      <c r="A19310" s="94" t="s">
        <v>39649</v>
      </c>
      <c r="B19310" t="s">
        <v>39650</v>
      </c>
      <c r="C19310" t="s">
        <v>1597</v>
      </c>
      <c r="D19310">
        <v>232.08</v>
      </c>
      <c r="E19310" t="s">
        <v>30879</v>
      </c>
    </row>
    <row r="19311" spans="1:5" hidden="1" x14ac:dyDescent="0.2">
      <c r="A19311" s="94" t="s">
        <v>39651</v>
      </c>
      <c r="B19311" t="s">
        <v>39652</v>
      </c>
      <c r="C19311" t="s">
        <v>1597</v>
      </c>
      <c r="D19311">
        <v>232.08</v>
      </c>
      <c r="E19311" t="s">
        <v>30879</v>
      </c>
    </row>
    <row r="19312" spans="1:5" hidden="1" x14ac:dyDescent="0.2">
      <c r="A19312" s="94" t="s">
        <v>39653</v>
      </c>
      <c r="B19312" t="s">
        <v>39654</v>
      </c>
      <c r="C19312" t="s">
        <v>1597</v>
      </c>
      <c r="D19312">
        <v>211.35</v>
      </c>
      <c r="E19312" t="s">
        <v>30879</v>
      </c>
    </row>
    <row r="19313" spans="1:5" hidden="1" x14ac:dyDescent="0.2">
      <c r="A19313" s="94" t="s">
        <v>13985</v>
      </c>
      <c r="B19313" t="s">
        <v>13986</v>
      </c>
      <c r="C19313" t="s">
        <v>1597</v>
      </c>
      <c r="D19313">
        <v>219.83</v>
      </c>
      <c r="E19313" t="s">
        <v>30879</v>
      </c>
    </row>
    <row r="19314" spans="1:5" hidden="1" x14ac:dyDescent="0.2">
      <c r="A19314" s="94" t="s">
        <v>39655</v>
      </c>
      <c r="B19314" t="s">
        <v>39656</v>
      </c>
      <c r="C19314" t="s">
        <v>1597</v>
      </c>
      <c r="D19314">
        <v>232.08</v>
      </c>
      <c r="E19314" t="s">
        <v>30879</v>
      </c>
    </row>
    <row r="19315" spans="1:5" hidden="1" x14ac:dyDescent="0.2">
      <c r="A19315" s="94" t="s">
        <v>39657</v>
      </c>
      <c r="B19315" t="s">
        <v>39658</v>
      </c>
      <c r="C19315" t="s">
        <v>1597</v>
      </c>
      <c r="D19315">
        <v>211.35</v>
      </c>
      <c r="E19315" t="s">
        <v>30879</v>
      </c>
    </row>
    <row r="19316" spans="1:5" hidden="1" x14ac:dyDescent="0.2">
      <c r="A19316" s="94" t="s">
        <v>39659</v>
      </c>
      <c r="B19316" t="s">
        <v>39660</v>
      </c>
      <c r="C19316" t="s">
        <v>1597</v>
      </c>
      <c r="D19316">
        <v>232.08</v>
      </c>
      <c r="E19316" t="s">
        <v>30879</v>
      </c>
    </row>
    <row r="19317" spans="1:5" hidden="1" x14ac:dyDescent="0.2">
      <c r="A19317" s="94" t="s">
        <v>39661</v>
      </c>
      <c r="B19317" t="s">
        <v>39662</v>
      </c>
      <c r="C19317" t="s">
        <v>1597</v>
      </c>
      <c r="D19317">
        <v>211.35</v>
      </c>
      <c r="E19317" t="s">
        <v>30879</v>
      </c>
    </row>
    <row r="19318" spans="1:5" hidden="1" x14ac:dyDescent="0.2">
      <c r="A19318" s="94" t="s">
        <v>39663</v>
      </c>
      <c r="B19318" t="s">
        <v>39664</v>
      </c>
      <c r="C19318" t="s">
        <v>1597</v>
      </c>
      <c r="D19318">
        <v>224.23</v>
      </c>
      <c r="E19318" t="s">
        <v>30879</v>
      </c>
    </row>
    <row r="19319" spans="1:5" hidden="1" x14ac:dyDescent="0.2">
      <c r="A19319" s="94" t="s">
        <v>39665</v>
      </c>
      <c r="B19319" t="s">
        <v>39666</v>
      </c>
      <c r="C19319" t="s">
        <v>1597</v>
      </c>
      <c r="D19319">
        <v>232.08</v>
      </c>
      <c r="E19319" t="s">
        <v>30879</v>
      </c>
    </row>
    <row r="19320" spans="1:5" hidden="1" x14ac:dyDescent="0.2">
      <c r="A19320" s="94" t="s">
        <v>39667</v>
      </c>
      <c r="B19320" t="s">
        <v>39668</v>
      </c>
      <c r="C19320" t="s">
        <v>1597</v>
      </c>
      <c r="D19320">
        <v>232.08</v>
      </c>
      <c r="E19320" t="s">
        <v>30879</v>
      </c>
    </row>
    <row r="19321" spans="1:5" hidden="1" x14ac:dyDescent="0.2">
      <c r="A19321" s="94" t="s">
        <v>39669</v>
      </c>
      <c r="B19321" t="s">
        <v>39670</v>
      </c>
      <c r="C19321" t="s">
        <v>1597</v>
      </c>
      <c r="D19321">
        <v>211.35</v>
      </c>
      <c r="E19321" t="s">
        <v>30879</v>
      </c>
    </row>
    <row r="19322" spans="1:5" hidden="1" x14ac:dyDescent="0.2">
      <c r="A19322" s="94" t="s">
        <v>39671</v>
      </c>
      <c r="B19322" t="s">
        <v>39672</v>
      </c>
      <c r="C19322" t="s">
        <v>243</v>
      </c>
      <c r="D19322">
        <v>232.08</v>
      </c>
      <c r="E19322" t="s">
        <v>30879</v>
      </c>
    </row>
    <row r="19323" spans="1:5" hidden="1" x14ac:dyDescent="0.2">
      <c r="A19323" s="94" t="s">
        <v>39673</v>
      </c>
      <c r="B19323" t="s">
        <v>39674</v>
      </c>
      <c r="C19323" t="s">
        <v>1597</v>
      </c>
      <c r="D19323">
        <v>232.08</v>
      </c>
      <c r="E19323" t="s">
        <v>30879</v>
      </c>
    </row>
    <row r="19324" spans="1:5" hidden="1" x14ac:dyDescent="0.2">
      <c r="A19324" s="94" t="s">
        <v>13987</v>
      </c>
      <c r="B19324" t="s">
        <v>13988</v>
      </c>
      <c r="C19324" t="s">
        <v>1597</v>
      </c>
      <c r="D19324">
        <v>184.76</v>
      </c>
      <c r="E19324" t="s">
        <v>30879</v>
      </c>
    </row>
    <row r="19325" spans="1:5" hidden="1" x14ac:dyDescent="0.2">
      <c r="A19325" s="94" t="s">
        <v>39973</v>
      </c>
      <c r="B19325" t="s">
        <v>39974</v>
      </c>
      <c r="C19325" t="s">
        <v>1597</v>
      </c>
      <c r="D19325">
        <v>174.01</v>
      </c>
      <c r="E19325" t="s">
        <v>30879</v>
      </c>
    </row>
    <row r="19326" spans="1:5" hidden="1" x14ac:dyDescent="0.2">
      <c r="A19326" s="94" t="s">
        <v>39675</v>
      </c>
      <c r="B19326" t="s">
        <v>39676</v>
      </c>
      <c r="C19326" t="s">
        <v>1597</v>
      </c>
      <c r="D19326">
        <v>178.51</v>
      </c>
      <c r="E19326" t="s">
        <v>30879</v>
      </c>
    </row>
    <row r="19327" spans="1:5" hidden="1" x14ac:dyDescent="0.2">
      <c r="A19327" s="94" t="s">
        <v>39975</v>
      </c>
      <c r="B19327" t="s">
        <v>39976</v>
      </c>
      <c r="C19327" t="s">
        <v>1597</v>
      </c>
      <c r="D19327">
        <v>199.92</v>
      </c>
      <c r="E19327" t="s">
        <v>30879</v>
      </c>
    </row>
    <row r="19328" spans="1:5" hidden="1" x14ac:dyDescent="0.2">
      <c r="A19328" s="94" t="s">
        <v>39977</v>
      </c>
      <c r="B19328" t="s">
        <v>39978</v>
      </c>
      <c r="C19328" t="s">
        <v>1597</v>
      </c>
      <c r="D19328">
        <v>174.01</v>
      </c>
      <c r="E19328" t="s">
        <v>30879</v>
      </c>
    </row>
    <row r="19329" spans="1:5" hidden="1" x14ac:dyDescent="0.2">
      <c r="A19329" s="94" t="s">
        <v>39677</v>
      </c>
      <c r="B19329" t="s">
        <v>39678</v>
      </c>
      <c r="C19329" t="s">
        <v>1597</v>
      </c>
      <c r="D19329">
        <v>178.51</v>
      </c>
      <c r="E19329" t="s">
        <v>30879</v>
      </c>
    </row>
    <row r="19330" spans="1:5" hidden="1" x14ac:dyDescent="0.2">
      <c r="A19330" s="94" t="s">
        <v>13989</v>
      </c>
      <c r="B19330" t="s">
        <v>13990</v>
      </c>
      <c r="C19330" t="s">
        <v>1597</v>
      </c>
      <c r="D19330">
        <v>184.76</v>
      </c>
      <c r="E19330" t="s">
        <v>30879</v>
      </c>
    </row>
    <row r="19331" spans="1:5" hidden="1" x14ac:dyDescent="0.2">
      <c r="A19331" s="94" t="s">
        <v>39979</v>
      </c>
      <c r="B19331" t="s">
        <v>39980</v>
      </c>
      <c r="C19331" t="s">
        <v>1597</v>
      </c>
      <c r="D19331">
        <v>174.01</v>
      </c>
      <c r="E19331" t="s">
        <v>30879</v>
      </c>
    </row>
    <row r="19332" spans="1:5" hidden="1" x14ac:dyDescent="0.2">
      <c r="A19332" s="94" t="s">
        <v>13991</v>
      </c>
      <c r="B19332" t="s">
        <v>13992</v>
      </c>
      <c r="C19332" t="s">
        <v>1597</v>
      </c>
      <c r="D19332">
        <v>257.55</v>
      </c>
      <c r="E19332" t="s">
        <v>30879</v>
      </c>
    </row>
    <row r="19333" spans="1:5" hidden="1" x14ac:dyDescent="0.2">
      <c r="A19333" s="94" t="s">
        <v>13993</v>
      </c>
      <c r="B19333" t="s">
        <v>13994</v>
      </c>
      <c r="C19333" t="s">
        <v>1597</v>
      </c>
      <c r="D19333">
        <v>257.55</v>
      </c>
      <c r="E19333" t="s">
        <v>30879</v>
      </c>
    </row>
    <row r="19334" spans="1:5" hidden="1" x14ac:dyDescent="0.2">
      <c r="A19334" s="94" t="s">
        <v>39679</v>
      </c>
      <c r="B19334" t="s">
        <v>39680</v>
      </c>
      <c r="C19334" t="s">
        <v>1597</v>
      </c>
      <c r="D19334">
        <v>271.95</v>
      </c>
      <c r="E19334" t="s">
        <v>30879</v>
      </c>
    </row>
    <row r="19335" spans="1:5" hidden="1" x14ac:dyDescent="0.2">
      <c r="A19335" s="94" t="s">
        <v>39681</v>
      </c>
      <c r="B19335" t="s">
        <v>39682</v>
      </c>
      <c r="C19335" t="s">
        <v>1597</v>
      </c>
      <c r="D19335">
        <v>271.95</v>
      </c>
      <c r="E19335" t="s">
        <v>30879</v>
      </c>
    </row>
    <row r="19336" spans="1:5" hidden="1" x14ac:dyDescent="0.2">
      <c r="A19336" s="94" t="s">
        <v>39683</v>
      </c>
      <c r="B19336" t="s">
        <v>39684</v>
      </c>
      <c r="C19336" t="s">
        <v>1597</v>
      </c>
      <c r="D19336">
        <v>271.95</v>
      </c>
      <c r="E19336" t="s">
        <v>30879</v>
      </c>
    </row>
    <row r="19337" spans="1:5" hidden="1" x14ac:dyDescent="0.2">
      <c r="A19337" s="94" t="s">
        <v>13995</v>
      </c>
      <c r="B19337" t="s">
        <v>13996</v>
      </c>
      <c r="C19337" t="s">
        <v>1597</v>
      </c>
      <c r="D19337">
        <v>257.55</v>
      </c>
      <c r="E19337" t="s">
        <v>30879</v>
      </c>
    </row>
    <row r="19338" spans="1:5" hidden="1" x14ac:dyDescent="0.2">
      <c r="A19338" s="94" t="s">
        <v>39693</v>
      </c>
      <c r="B19338" t="s">
        <v>39694</v>
      </c>
      <c r="C19338" t="s">
        <v>1597</v>
      </c>
      <c r="D19338">
        <v>271.95</v>
      </c>
      <c r="E19338" t="s">
        <v>30879</v>
      </c>
    </row>
    <row r="19339" spans="1:5" hidden="1" x14ac:dyDescent="0.2">
      <c r="A19339" s="94" t="s">
        <v>39695</v>
      </c>
      <c r="B19339" t="s">
        <v>39696</v>
      </c>
      <c r="C19339" t="s">
        <v>1597</v>
      </c>
      <c r="D19339">
        <v>271.95</v>
      </c>
      <c r="E19339" t="s">
        <v>30879</v>
      </c>
    </row>
    <row r="19340" spans="1:5" hidden="1" x14ac:dyDescent="0.2">
      <c r="A19340" s="94" t="s">
        <v>13997</v>
      </c>
      <c r="B19340" t="s">
        <v>13998</v>
      </c>
      <c r="C19340" t="s">
        <v>1597</v>
      </c>
      <c r="D19340">
        <v>257.55</v>
      </c>
      <c r="E19340" t="s">
        <v>30879</v>
      </c>
    </row>
    <row r="19341" spans="1:5" hidden="1" x14ac:dyDescent="0.2">
      <c r="A19341" s="94" t="s">
        <v>39567</v>
      </c>
      <c r="B19341" t="s">
        <v>39568</v>
      </c>
      <c r="C19341" t="s">
        <v>1597</v>
      </c>
      <c r="D19341">
        <v>241.03</v>
      </c>
      <c r="E19341" t="s">
        <v>30879</v>
      </c>
    </row>
    <row r="19342" spans="1:5" hidden="1" x14ac:dyDescent="0.2">
      <c r="A19342" s="94" t="s">
        <v>39697</v>
      </c>
      <c r="B19342" t="s">
        <v>39698</v>
      </c>
      <c r="C19342" t="s">
        <v>1597</v>
      </c>
      <c r="D19342">
        <v>271.95</v>
      </c>
      <c r="E19342" t="s">
        <v>30879</v>
      </c>
    </row>
    <row r="19343" spans="1:5" hidden="1" x14ac:dyDescent="0.2">
      <c r="A19343" s="94" t="s">
        <v>39699</v>
      </c>
      <c r="B19343" t="s">
        <v>39700</v>
      </c>
      <c r="C19343" t="s">
        <v>1597</v>
      </c>
      <c r="D19343">
        <v>271.95</v>
      </c>
      <c r="E19343" t="s">
        <v>30879</v>
      </c>
    </row>
    <row r="19344" spans="1:5" hidden="1" x14ac:dyDescent="0.2">
      <c r="A19344" s="94" t="s">
        <v>39767</v>
      </c>
      <c r="B19344" t="s">
        <v>39768</v>
      </c>
      <c r="C19344" t="s">
        <v>1597</v>
      </c>
      <c r="D19344">
        <v>95.67</v>
      </c>
      <c r="E19344" t="s">
        <v>30879</v>
      </c>
    </row>
    <row r="19345" spans="1:5" hidden="1" x14ac:dyDescent="0.2">
      <c r="A19345" s="94" t="s">
        <v>39991</v>
      </c>
      <c r="B19345" t="s">
        <v>39992</v>
      </c>
      <c r="C19345" t="s">
        <v>1597</v>
      </c>
      <c r="D19345">
        <v>71.94</v>
      </c>
      <c r="E19345" t="s">
        <v>30879</v>
      </c>
    </row>
    <row r="19346" spans="1:5" hidden="1" x14ac:dyDescent="0.2">
      <c r="A19346" s="94" t="s">
        <v>39993</v>
      </c>
      <c r="B19346" t="s">
        <v>39994</v>
      </c>
      <c r="C19346" t="s">
        <v>1597</v>
      </c>
      <c r="D19346">
        <v>71.94</v>
      </c>
      <c r="E19346" t="s">
        <v>30879</v>
      </c>
    </row>
    <row r="19347" spans="1:5" hidden="1" x14ac:dyDescent="0.2">
      <c r="A19347" s="94" t="s">
        <v>39995</v>
      </c>
      <c r="B19347" t="s">
        <v>39996</v>
      </c>
      <c r="C19347" t="s">
        <v>1597</v>
      </c>
      <c r="D19347">
        <v>71.94</v>
      </c>
      <c r="E19347" t="s">
        <v>30879</v>
      </c>
    </row>
    <row r="19348" spans="1:5" hidden="1" x14ac:dyDescent="0.2">
      <c r="A19348" s="94" t="s">
        <v>39701</v>
      </c>
      <c r="B19348" t="s">
        <v>39702</v>
      </c>
      <c r="C19348" t="s">
        <v>1597</v>
      </c>
      <c r="D19348">
        <v>111.41</v>
      </c>
      <c r="E19348" t="s">
        <v>30879</v>
      </c>
    </row>
    <row r="19349" spans="1:5" hidden="1" x14ac:dyDescent="0.2">
      <c r="A19349" s="94" t="s">
        <v>13999</v>
      </c>
      <c r="B19349" t="s">
        <v>14000</v>
      </c>
      <c r="C19349" t="s">
        <v>1597</v>
      </c>
      <c r="D19349">
        <v>84.83</v>
      </c>
      <c r="E19349" t="s">
        <v>30879</v>
      </c>
    </row>
    <row r="19350" spans="1:5" hidden="1" x14ac:dyDescent="0.2">
      <c r="A19350" s="94" t="s">
        <v>39999</v>
      </c>
      <c r="B19350" t="s">
        <v>40000</v>
      </c>
      <c r="C19350" t="s">
        <v>1597</v>
      </c>
      <c r="D19350">
        <v>86.54</v>
      </c>
      <c r="E19350" t="s">
        <v>30879</v>
      </c>
    </row>
    <row r="19351" spans="1:5" hidden="1" x14ac:dyDescent="0.2">
      <c r="A19351" s="94" t="s">
        <v>40003</v>
      </c>
      <c r="B19351" t="s">
        <v>40004</v>
      </c>
      <c r="C19351" t="s">
        <v>1597</v>
      </c>
      <c r="D19351">
        <v>78.86</v>
      </c>
      <c r="E19351" t="s">
        <v>30879</v>
      </c>
    </row>
    <row r="19352" spans="1:5" hidden="1" x14ac:dyDescent="0.2">
      <c r="A19352" s="94" t="s">
        <v>40001</v>
      </c>
      <c r="B19352" t="s">
        <v>40002</v>
      </c>
      <c r="C19352" t="s">
        <v>1597</v>
      </c>
      <c r="D19352">
        <v>80.36</v>
      </c>
      <c r="E19352" t="s">
        <v>30879</v>
      </c>
    </row>
    <row r="19353" spans="1:5" hidden="1" x14ac:dyDescent="0.2">
      <c r="A19353" s="94" t="s">
        <v>40005</v>
      </c>
      <c r="B19353" t="s">
        <v>40006</v>
      </c>
      <c r="C19353" t="s">
        <v>1597</v>
      </c>
      <c r="D19353">
        <v>86.54</v>
      </c>
      <c r="E19353" t="s">
        <v>30879</v>
      </c>
    </row>
    <row r="19354" spans="1:5" hidden="1" x14ac:dyDescent="0.2">
      <c r="A19354" s="94" t="s">
        <v>40009</v>
      </c>
      <c r="B19354" t="s">
        <v>40010</v>
      </c>
      <c r="C19354" t="s">
        <v>1597</v>
      </c>
      <c r="D19354">
        <v>78.86</v>
      </c>
      <c r="E19354" t="s">
        <v>30879</v>
      </c>
    </row>
    <row r="19355" spans="1:5" hidden="1" x14ac:dyDescent="0.2">
      <c r="A19355" s="94" t="s">
        <v>40007</v>
      </c>
      <c r="B19355" t="s">
        <v>40008</v>
      </c>
      <c r="C19355" t="s">
        <v>1597</v>
      </c>
      <c r="D19355">
        <v>82.36</v>
      </c>
      <c r="E19355" t="s">
        <v>30879</v>
      </c>
    </row>
    <row r="19356" spans="1:5" hidden="1" x14ac:dyDescent="0.2">
      <c r="A19356" s="94" t="s">
        <v>39703</v>
      </c>
      <c r="B19356" t="s">
        <v>39704</v>
      </c>
      <c r="C19356" t="s">
        <v>1597</v>
      </c>
      <c r="D19356">
        <v>143.41</v>
      </c>
      <c r="E19356" t="s">
        <v>30879</v>
      </c>
    </row>
    <row r="19357" spans="1:5" hidden="1" x14ac:dyDescent="0.2">
      <c r="A19357" s="94" t="s">
        <v>39705</v>
      </c>
      <c r="B19357" t="s">
        <v>39706</v>
      </c>
      <c r="C19357" t="s">
        <v>1597</v>
      </c>
      <c r="D19357">
        <v>148.44</v>
      </c>
      <c r="E19357" t="s">
        <v>30879</v>
      </c>
    </row>
    <row r="19358" spans="1:5" hidden="1" x14ac:dyDescent="0.2">
      <c r="A19358" s="94" t="s">
        <v>39707</v>
      </c>
      <c r="B19358" t="s">
        <v>39708</v>
      </c>
      <c r="C19358" t="s">
        <v>1597</v>
      </c>
      <c r="D19358">
        <v>143.41</v>
      </c>
      <c r="E19358" t="s">
        <v>30879</v>
      </c>
    </row>
    <row r="19359" spans="1:5" hidden="1" x14ac:dyDescent="0.2">
      <c r="A19359" s="94" t="s">
        <v>39713</v>
      </c>
      <c r="B19359" t="s">
        <v>39714</v>
      </c>
      <c r="C19359" t="s">
        <v>1597</v>
      </c>
      <c r="D19359">
        <v>143.41</v>
      </c>
      <c r="E19359" t="s">
        <v>30879</v>
      </c>
    </row>
    <row r="19360" spans="1:5" hidden="1" x14ac:dyDescent="0.2">
      <c r="A19360" s="94" t="s">
        <v>39715</v>
      </c>
      <c r="B19360" t="s">
        <v>39716</v>
      </c>
      <c r="C19360" t="s">
        <v>1597</v>
      </c>
      <c r="D19360">
        <v>148.44</v>
      </c>
      <c r="E19360" t="s">
        <v>30879</v>
      </c>
    </row>
    <row r="19361" spans="1:5" hidden="1" x14ac:dyDescent="0.2">
      <c r="A19361" s="94" t="s">
        <v>39717</v>
      </c>
      <c r="B19361" t="s">
        <v>39718</v>
      </c>
      <c r="C19361" t="s">
        <v>1597</v>
      </c>
      <c r="D19361">
        <v>148.44</v>
      </c>
      <c r="E19361" t="s">
        <v>30879</v>
      </c>
    </row>
    <row r="19362" spans="1:5" hidden="1" x14ac:dyDescent="0.2">
      <c r="A19362" s="94" t="s">
        <v>39719</v>
      </c>
      <c r="B19362" t="s">
        <v>39720</v>
      </c>
      <c r="C19362" t="s">
        <v>1597</v>
      </c>
      <c r="D19362">
        <v>148.44</v>
      </c>
      <c r="E19362" t="s">
        <v>30879</v>
      </c>
    </row>
    <row r="19363" spans="1:5" hidden="1" x14ac:dyDescent="0.2">
      <c r="A19363" s="94" t="s">
        <v>39721</v>
      </c>
      <c r="B19363" t="s">
        <v>39722</v>
      </c>
      <c r="C19363" t="s">
        <v>1597</v>
      </c>
      <c r="D19363">
        <v>143.41</v>
      </c>
      <c r="E19363" t="s">
        <v>30879</v>
      </c>
    </row>
    <row r="19364" spans="1:5" hidden="1" x14ac:dyDescent="0.2">
      <c r="A19364" s="94" t="s">
        <v>14001</v>
      </c>
      <c r="B19364" t="s">
        <v>14002</v>
      </c>
      <c r="C19364" t="s">
        <v>1597</v>
      </c>
      <c r="D19364">
        <v>140.6</v>
      </c>
      <c r="E19364" t="s">
        <v>30879</v>
      </c>
    </row>
    <row r="19365" spans="1:5" hidden="1" x14ac:dyDescent="0.2">
      <c r="A19365" s="94" t="s">
        <v>39575</v>
      </c>
      <c r="B19365" t="s">
        <v>39576</v>
      </c>
      <c r="C19365" t="s">
        <v>243</v>
      </c>
      <c r="D19365">
        <v>18.350000000000001</v>
      </c>
      <c r="E19365" t="s">
        <v>30879</v>
      </c>
    </row>
    <row r="19366" spans="1:5" hidden="1" x14ac:dyDescent="0.2">
      <c r="A19366" s="94" t="s">
        <v>982</v>
      </c>
      <c r="B19366" t="s">
        <v>983</v>
      </c>
      <c r="C19366" t="s">
        <v>243</v>
      </c>
      <c r="D19366">
        <v>27.03</v>
      </c>
      <c r="E19366" t="s">
        <v>30879</v>
      </c>
    </row>
    <row r="19367" spans="1:5" hidden="1" x14ac:dyDescent="0.2">
      <c r="A19367" s="94" t="s">
        <v>39569</v>
      </c>
      <c r="B19367" t="s">
        <v>39570</v>
      </c>
      <c r="C19367" t="s">
        <v>243</v>
      </c>
      <c r="D19367">
        <v>23.91</v>
      </c>
      <c r="E19367" t="s">
        <v>30879</v>
      </c>
    </row>
    <row r="19368" spans="1:5" hidden="1" x14ac:dyDescent="0.2">
      <c r="A19368" s="94" t="s">
        <v>2369</v>
      </c>
      <c r="B19368" t="s">
        <v>1486</v>
      </c>
      <c r="C19368" t="s">
        <v>243</v>
      </c>
      <c r="D19368">
        <v>32.54</v>
      </c>
      <c r="E19368" t="s">
        <v>30879</v>
      </c>
    </row>
    <row r="19369" spans="1:5" hidden="1" x14ac:dyDescent="0.2">
      <c r="A19369" s="94" t="s">
        <v>39571</v>
      </c>
      <c r="B19369" t="s">
        <v>39572</v>
      </c>
      <c r="C19369" t="s">
        <v>243</v>
      </c>
      <c r="D19369">
        <v>30.03</v>
      </c>
      <c r="E19369" t="s">
        <v>30879</v>
      </c>
    </row>
    <row r="19370" spans="1:5" hidden="1" x14ac:dyDescent="0.2">
      <c r="A19370" s="94" t="s">
        <v>1487</v>
      </c>
      <c r="B19370" t="s">
        <v>1488</v>
      </c>
      <c r="C19370" t="s">
        <v>243</v>
      </c>
      <c r="D19370">
        <v>43.93</v>
      </c>
      <c r="E19370" t="s">
        <v>30879</v>
      </c>
    </row>
    <row r="19371" spans="1:5" hidden="1" x14ac:dyDescent="0.2">
      <c r="A19371" s="94" t="s">
        <v>39573</v>
      </c>
      <c r="B19371" t="s">
        <v>39574</v>
      </c>
      <c r="C19371" t="s">
        <v>243</v>
      </c>
      <c r="D19371">
        <v>48.22</v>
      </c>
      <c r="E19371" t="s">
        <v>30879</v>
      </c>
    </row>
    <row r="19372" spans="1:5" hidden="1" x14ac:dyDescent="0.2">
      <c r="A19372" s="94" t="s">
        <v>25674</v>
      </c>
      <c r="B19372" t="s">
        <v>25675</v>
      </c>
      <c r="C19372" t="s">
        <v>2424</v>
      </c>
      <c r="D19372">
        <v>0.41</v>
      </c>
      <c r="E19372" t="s">
        <v>30879</v>
      </c>
    </row>
    <row r="19373" spans="1:5" hidden="1" x14ac:dyDescent="0.2">
      <c r="A19373" s="94" t="s">
        <v>40605</v>
      </c>
      <c r="B19373" t="s">
        <v>40606</v>
      </c>
      <c r="C19373" t="s">
        <v>1623</v>
      </c>
      <c r="D19373">
        <v>86.81</v>
      </c>
      <c r="E19373" t="s">
        <v>30879</v>
      </c>
    </row>
    <row r="19374" spans="1:5" hidden="1" x14ac:dyDescent="0.2">
      <c r="A19374" s="94" t="s">
        <v>25676</v>
      </c>
      <c r="B19374" t="s">
        <v>25677</v>
      </c>
      <c r="C19374" t="s">
        <v>2424</v>
      </c>
      <c r="D19374">
        <v>0.87</v>
      </c>
      <c r="E19374" t="s">
        <v>30879</v>
      </c>
    </row>
    <row r="19375" spans="1:5" hidden="1" x14ac:dyDescent="0.2">
      <c r="A19375" s="94" t="s">
        <v>25678</v>
      </c>
      <c r="B19375" t="s">
        <v>25679</v>
      </c>
      <c r="C19375" t="s">
        <v>2424</v>
      </c>
      <c r="D19375">
        <v>0.87</v>
      </c>
      <c r="E19375" t="s">
        <v>30879</v>
      </c>
    </row>
    <row r="19376" spans="1:5" hidden="1" x14ac:dyDescent="0.2">
      <c r="A19376" s="94" t="s">
        <v>25680</v>
      </c>
      <c r="B19376" t="s">
        <v>25681</v>
      </c>
      <c r="C19376" t="s">
        <v>2424</v>
      </c>
      <c r="D19376">
        <v>0.87</v>
      </c>
      <c r="E19376" t="s">
        <v>30879</v>
      </c>
    </row>
    <row r="19377" spans="1:5" hidden="1" x14ac:dyDescent="0.2">
      <c r="A19377" s="94" t="s">
        <v>25682</v>
      </c>
      <c r="B19377" t="s">
        <v>25683</v>
      </c>
      <c r="C19377" t="s">
        <v>2424</v>
      </c>
      <c r="D19377">
        <v>0.87</v>
      </c>
      <c r="E19377" t="s">
        <v>30879</v>
      </c>
    </row>
    <row r="19378" spans="1:5" hidden="1" x14ac:dyDescent="0.2">
      <c r="A19378" s="94" t="s">
        <v>40613</v>
      </c>
      <c r="B19378" t="s">
        <v>40614</v>
      </c>
      <c r="C19378" t="s">
        <v>1623</v>
      </c>
      <c r="D19378">
        <v>33.909999999999997</v>
      </c>
      <c r="E19378" t="s">
        <v>30879</v>
      </c>
    </row>
    <row r="19379" spans="1:5" hidden="1" x14ac:dyDescent="0.2">
      <c r="A19379" s="94" t="s">
        <v>46871</v>
      </c>
      <c r="B19379" t="s">
        <v>46872</v>
      </c>
      <c r="C19379" t="s">
        <v>1597</v>
      </c>
      <c r="D19379">
        <v>361.13</v>
      </c>
      <c r="E19379" t="s">
        <v>30879</v>
      </c>
    </row>
    <row r="19380" spans="1:5" hidden="1" x14ac:dyDescent="0.2">
      <c r="A19380" s="94" t="s">
        <v>46873</v>
      </c>
      <c r="B19380" t="s">
        <v>46874</v>
      </c>
      <c r="C19380" t="s">
        <v>1597</v>
      </c>
      <c r="D19380">
        <v>111.57</v>
      </c>
      <c r="E19380" t="s">
        <v>30879</v>
      </c>
    </row>
    <row r="19381" spans="1:5" hidden="1" x14ac:dyDescent="0.2">
      <c r="A19381" s="94" t="s">
        <v>46886</v>
      </c>
      <c r="B19381" t="s">
        <v>46887</v>
      </c>
      <c r="C19381" t="s">
        <v>1597</v>
      </c>
      <c r="D19381">
        <v>124.19</v>
      </c>
      <c r="E19381" t="s">
        <v>30879</v>
      </c>
    </row>
    <row r="19382" spans="1:5" hidden="1" x14ac:dyDescent="0.2">
      <c r="A19382" s="94" t="s">
        <v>46888</v>
      </c>
      <c r="B19382" t="s">
        <v>46889</v>
      </c>
      <c r="C19382" t="s">
        <v>1597</v>
      </c>
      <c r="D19382">
        <v>111.86</v>
      </c>
      <c r="E19382" t="s">
        <v>30879</v>
      </c>
    </row>
    <row r="19383" spans="1:5" hidden="1" x14ac:dyDescent="0.2">
      <c r="A19383" s="94" t="s">
        <v>46890</v>
      </c>
      <c r="B19383" t="s">
        <v>46891</v>
      </c>
      <c r="C19383" t="s">
        <v>1597</v>
      </c>
      <c r="D19383">
        <v>32.880000000000003</v>
      </c>
      <c r="E19383" t="s">
        <v>30879</v>
      </c>
    </row>
    <row r="19384" spans="1:5" hidden="1" x14ac:dyDescent="0.2">
      <c r="A19384" s="94" t="s">
        <v>46898</v>
      </c>
      <c r="B19384" t="s">
        <v>46899</v>
      </c>
      <c r="C19384" t="s">
        <v>1597</v>
      </c>
      <c r="D19384">
        <v>211.39</v>
      </c>
      <c r="E19384" t="s">
        <v>30879</v>
      </c>
    </row>
    <row r="19385" spans="1:5" hidden="1" x14ac:dyDescent="0.2">
      <c r="A19385" s="94" t="s">
        <v>46900</v>
      </c>
      <c r="B19385" t="s">
        <v>46901</v>
      </c>
      <c r="C19385" t="s">
        <v>1597</v>
      </c>
      <c r="D19385">
        <v>116.27</v>
      </c>
      <c r="E19385" t="s">
        <v>30879</v>
      </c>
    </row>
    <row r="19386" spans="1:5" hidden="1" x14ac:dyDescent="0.2">
      <c r="A19386" s="94" t="s">
        <v>46902</v>
      </c>
      <c r="B19386" t="s">
        <v>46903</v>
      </c>
      <c r="C19386" t="s">
        <v>1597</v>
      </c>
      <c r="D19386">
        <v>64.59</v>
      </c>
      <c r="E19386" t="s">
        <v>30879</v>
      </c>
    </row>
    <row r="19387" spans="1:5" hidden="1" x14ac:dyDescent="0.2">
      <c r="A19387" s="94" t="s">
        <v>46316</v>
      </c>
      <c r="B19387" t="s">
        <v>46317</v>
      </c>
      <c r="C19387" t="s">
        <v>8107</v>
      </c>
      <c r="D19387">
        <v>19.489999999999998</v>
      </c>
      <c r="E19387" t="s">
        <v>30879</v>
      </c>
    </row>
    <row r="19388" spans="1:5" hidden="1" x14ac:dyDescent="0.2">
      <c r="A19388" s="94" t="s">
        <v>46731</v>
      </c>
      <c r="B19388" t="s">
        <v>46732</v>
      </c>
      <c r="C19388" t="s">
        <v>1597</v>
      </c>
      <c r="D19388">
        <v>40.01</v>
      </c>
      <c r="E19388" t="s">
        <v>30879</v>
      </c>
    </row>
    <row r="19389" spans="1:5" hidden="1" x14ac:dyDescent="0.2">
      <c r="A19389" s="94" t="s">
        <v>46761</v>
      </c>
      <c r="B19389" t="s">
        <v>46762</v>
      </c>
      <c r="C19389" t="s">
        <v>1597</v>
      </c>
      <c r="D19389">
        <v>26.11</v>
      </c>
      <c r="E19389" t="s">
        <v>30879</v>
      </c>
    </row>
    <row r="19390" spans="1:5" hidden="1" x14ac:dyDescent="0.2">
      <c r="A19390" s="94" t="s">
        <v>14003</v>
      </c>
      <c r="B19390" t="s">
        <v>14004</v>
      </c>
      <c r="C19390" t="s">
        <v>1597</v>
      </c>
      <c r="D19390">
        <v>54.35</v>
      </c>
      <c r="E19390" t="s">
        <v>30879</v>
      </c>
    </row>
    <row r="19391" spans="1:5" hidden="1" x14ac:dyDescent="0.2">
      <c r="A19391" s="94" t="s">
        <v>14005</v>
      </c>
      <c r="B19391" t="s">
        <v>14006</v>
      </c>
      <c r="C19391" t="s">
        <v>1597</v>
      </c>
      <c r="D19391">
        <v>77.459999999999994</v>
      </c>
      <c r="E19391" t="s">
        <v>30879</v>
      </c>
    </row>
    <row r="19392" spans="1:5" hidden="1" x14ac:dyDescent="0.2">
      <c r="A19392" s="94" t="s">
        <v>46763</v>
      </c>
      <c r="B19392" t="s">
        <v>46764</v>
      </c>
      <c r="C19392" t="s">
        <v>1597</v>
      </c>
      <c r="D19392">
        <v>33.409999999999997</v>
      </c>
      <c r="E19392" t="s">
        <v>30879</v>
      </c>
    </row>
    <row r="19393" spans="1:5" hidden="1" x14ac:dyDescent="0.2">
      <c r="A19393" s="94" t="s">
        <v>14007</v>
      </c>
      <c r="B19393" t="s">
        <v>14008</v>
      </c>
      <c r="C19393" t="s">
        <v>1597</v>
      </c>
      <c r="D19393">
        <v>71.38</v>
      </c>
      <c r="E19393" t="s">
        <v>30879</v>
      </c>
    </row>
    <row r="19394" spans="1:5" hidden="1" x14ac:dyDescent="0.2">
      <c r="A19394" s="94" t="s">
        <v>46767</v>
      </c>
      <c r="B19394" t="s">
        <v>46768</v>
      </c>
      <c r="C19394" t="s">
        <v>1597</v>
      </c>
      <c r="D19394">
        <v>37.33</v>
      </c>
      <c r="E19394" t="s">
        <v>30879</v>
      </c>
    </row>
    <row r="19395" spans="1:5" hidden="1" x14ac:dyDescent="0.2">
      <c r="A19395" s="94" t="s">
        <v>46765</v>
      </c>
      <c r="B19395" t="s">
        <v>46766</v>
      </c>
      <c r="C19395" t="s">
        <v>1597</v>
      </c>
      <c r="D19395">
        <v>33.409999999999997</v>
      </c>
      <c r="E19395" t="s">
        <v>30879</v>
      </c>
    </row>
    <row r="19396" spans="1:5" hidden="1" x14ac:dyDescent="0.2">
      <c r="A19396" s="94" t="s">
        <v>46773</v>
      </c>
      <c r="B19396" t="s">
        <v>46774</v>
      </c>
      <c r="C19396" t="s">
        <v>1597</v>
      </c>
      <c r="D19396">
        <v>59.95</v>
      </c>
      <c r="E19396" t="s">
        <v>30879</v>
      </c>
    </row>
    <row r="19397" spans="1:5" hidden="1" x14ac:dyDescent="0.2">
      <c r="A19397" s="94" t="s">
        <v>46769</v>
      </c>
      <c r="B19397" t="s">
        <v>46770</v>
      </c>
      <c r="C19397" t="s">
        <v>1597</v>
      </c>
      <c r="D19397">
        <v>35.99</v>
      </c>
      <c r="E19397" t="s">
        <v>30879</v>
      </c>
    </row>
    <row r="19398" spans="1:5" hidden="1" x14ac:dyDescent="0.2">
      <c r="A19398" s="94" t="s">
        <v>46771</v>
      </c>
      <c r="B19398" t="s">
        <v>46772</v>
      </c>
      <c r="C19398" t="s">
        <v>1597</v>
      </c>
      <c r="D19398">
        <v>41.25</v>
      </c>
      <c r="E19398" t="s">
        <v>30879</v>
      </c>
    </row>
    <row r="19399" spans="1:5" hidden="1" x14ac:dyDescent="0.2">
      <c r="A19399" s="94" t="s">
        <v>46752</v>
      </c>
      <c r="B19399" t="s">
        <v>46753</v>
      </c>
      <c r="C19399" t="s">
        <v>1597</v>
      </c>
      <c r="D19399">
        <v>76.569999999999993</v>
      </c>
      <c r="E19399" t="s">
        <v>30879</v>
      </c>
    </row>
    <row r="19400" spans="1:5" hidden="1" x14ac:dyDescent="0.2">
      <c r="A19400" s="94" t="s">
        <v>14009</v>
      </c>
      <c r="B19400" t="s">
        <v>14010</v>
      </c>
      <c r="C19400" t="s">
        <v>1597</v>
      </c>
      <c r="D19400">
        <v>119.07</v>
      </c>
      <c r="E19400" t="s">
        <v>30879</v>
      </c>
    </row>
    <row r="19401" spans="1:5" hidden="1" x14ac:dyDescent="0.2">
      <c r="A19401" s="94" t="s">
        <v>1489</v>
      </c>
      <c r="B19401" t="s">
        <v>25684</v>
      </c>
      <c r="C19401" t="s">
        <v>1597</v>
      </c>
      <c r="D19401">
        <v>60.89</v>
      </c>
      <c r="E19401" t="s">
        <v>30879</v>
      </c>
    </row>
    <row r="19402" spans="1:5" hidden="1" x14ac:dyDescent="0.2">
      <c r="A19402" s="94" t="s">
        <v>1018</v>
      </c>
      <c r="B19402" t="s">
        <v>46754</v>
      </c>
      <c r="C19402" t="s">
        <v>1597</v>
      </c>
      <c r="D19402">
        <v>91.38</v>
      </c>
      <c r="E19402" t="s">
        <v>30879</v>
      </c>
    </row>
    <row r="19403" spans="1:5" hidden="1" x14ac:dyDescent="0.2">
      <c r="A19403" s="94" t="s">
        <v>25685</v>
      </c>
      <c r="B19403" t="s">
        <v>25686</v>
      </c>
      <c r="C19403" t="s">
        <v>1597</v>
      </c>
      <c r="D19403">
        <v>94.09</v>
      </c>
      <c r="E19403" t="s">
        <v>30879</v>
      </c>
    </row>
    <row r="19404" spans="1:5" hidden="1" x14ac:dyDescent="0.2">
      <c r="A19404" s="94" t="s">
        <v>46757</v>
      </c>
      <c r="B19404" t="s">
        <v>46758</v>
      </c>
      <c r="C19404" t="s">
        <v>1597</v>
      </c>
      <c r="D19404">
        <v>134.21</v>
      </c>
      <c r="E19404" t="s">
        <v>30879</v>
      </c>
    </row>
    <row r="19405" spans="1:5" hidden="1" x14ac:dyDescent="0.2">
      <c r="A19405" s="94" t="s">
        <v>46759</v>
      </c>
      <c r="B19405" t="s">
        <v>46760</v>
      </c>
      <c r="C19405" t="s">
        <v>1597</v>
      </c>
      <c r="D19405">
        <v>264.83</v>
      </c>
      <c r="E19405" t="s">
        <v>30879</v>
      </c>
    </row>
    <row r="19406" spans="1:5" hidden="1" x14ac:dyDescent="0.2">
      <c r="A19406" s="94" t="s">
        <v>14011</v>
      </c>
      <c r="B19406" t="s">
        <v>14012</v>
      </c>
      <c r="C19406" t="s">
        <v>1597</v>
      </c>
      <c r="D19406">
        <v>114.87</v>
      </c>
      <c r="E19406" t="s">
        <v>30879</v>
      </c>
    </row>
    <row r="19407" spans="1:5" hidden="1" x14ac:dyDescent="0.2">
      <c r="A19407" s="94" t="s">
        <v>14013</v>
      </c>
      <c r="B19407" t="s">
        <v>14014</v>
      </c>
      <c r="C19407" t="s">
        <v>1597</v>
      </c>
      <c r="D19407">
        <v>172.28</v>
      </c>
      <c r="E19407" t="s">
        <v>30879</v>
      </c>
    </row>
    <row r="19408" spans="1:5" hidden="1" x14ac:dyDescent="0.2">
      <c r="A19408" s="94" t="s">
        <v>46755</v>
      </c>
      <c r="B19408" t="s">
        <v>46756</v>
      </c>
      <c r="C19408" t="s">
        <v>1597</v>
      </c>
      <c r="D19408">
        <v>118.19</v>
      </c>
      <c r="E19408" t="s">
        <v>30879</v>
      </c>
    </row>
    <row r="19409" spans="1:5" hidden="1" x14ac:dyDescent="0.2">
      <c r="A19409" s="94" t="s">
        <v>14015</v>
      </c>
      <c r="B19409" t="s">
        <v>14016</v>
      </c>
      <c r="C19409" t="s">
        <v>1597</v>
      </c>
      <c r="D19409">
        <v>189.03</v>
      </c>
      <c r="E19409" t="s">
        <v>30879</v>
      </c>
    </row>
    <row r="19410" spans="1:5" hidden="1" x14ac:dyDescent="0.2">
      <c r="A19410" s="94" t="s">
        <v>14017</v>
      </c>
      <c r="B19410" t="s">
        <v>14018</v>
      </c>
      <c r="C19410" t="s">
        <v>1597</v>
      </c>
      <c r="D19410">
        <v>141.91</v>
      </c>
      <c r="E19410" t="s">
        <v>30879</v>
      </c>
    </row>
    <row r="19411" spans="1:5" hidden="1" x14ac:dyDescent="0.2">
      <c r="A19411" s="94" t="s">
        <v>25687</v>
      </c>
      <c r="B19411" t="s">
        <v>25688</v>
      </c>
      <c r="C19411" t="s">
        <v>1597</v>
      </c>
      <c r="D19411">
        <v>94.55</v>
      </c>
      <c r="E19411" t="s">
        <v>30879</v>
      </c>
    </row>
    <row r="19412" spans="1:5" hidden="1" x14ac:dyDescent="0.2">
      <c r="A19412" s="94" t="s">
        <v>46777</v>
      </c>
      <c r="B19412" t="s">
        <v>46778</v>
      </c>
      <c r="C19412" t="s">
        <v>1597</v>
      </c>
      <c r="D19412">
        <v>68.8</v>
      </c>
      <c r="E19412" t="s">
        <v>30879</v>
      </c>
    </row>
    <row r="19413" spans="1:5" hidden="1" x14ac:dyDescent="0.2">
      <c r="A19413" s="94" t="s">
        <v>46775</v>
      </c>
      <c r="B19413" t="s">
        <v>46776</v>
      </c>
      <c r="C19413" t="s">
        <v>1597</v>
      </c>
      <c r="D19413">
        <v>59.34</v>
      </c>
      <c r="E19413" t="s">
        <v>30879</v>
      </c>
    </row>
    <row r="19414" spans="1:5" hidden="1" x14ac:dyDescent="0.2">
      <c r="A19414" s="94" t="s">
        <v>46781</v>
      </c>
      <c r="B19414" t="s">
        <v>46782</v>
      </c>
      <c r="C19414" t="s">
        <v>1597</v>
      </c>
      <c r="D19414">
        <v>85.76</v>
      </c>
      <c r="E19414" t="s">
        <v>30879</v>
      </c>
    </row>
    <row r="19415" spans="1:5" hidden="1" x14ac:dyDescent="0.2">
      <c r="A19415" s="94" t="s">
        <v>46779</v>
      </c>
      <c r="B19415" t="s">
        <v>46780</v>
      </c>
      <c r="C19415" t="s">
        <v>1597</v>
      </c>
      <c r="D19415">
        <v>76.69</v>
      </c>
      <c r="E19415" t="s">
        <v>30879</v>
      </c>
    </row>
    <row r="19416" spans="1:5" hidden="1" x14ac:dyDescent="0.2">
      <c r="A19416" s="94" t="s">
        <v>14019</v>
      </c>
      <c r="B19416" t="s">
        <v>14020</v>
      </c>
      <c r="C19416" t="s">
        <v>1597</v>
      </c>
      <c r="D19416">
        <v>37.36</v>
      </c>
      <c r="E19416" t="s">
        <v>30879</v>
      </c>
    </row>
    <row r="19417" spans="1:5" hidden="1" x14ac:dyDescent="0.2">
      <c r="A19417" s="94" t="s">
        <v>14021</v>
      </c>
      <c r="B19417" t="s">
        <v>14022</v>
      </c>
      <c r="C19417" t="s">
        <v>1597</v>
      </c>
      <c r="D19417">
        <v>26.6</v>
      </c>
      <c r="E19417" t="s">
        <v>30879</v>
      </c>
    </row>
    <row r="19418" spans="1:5" hidden="1" x14ac:dyDescent="0.2">
      <c r="A19418" s="94" t="s">
        <v>14023</v>
      </c>
      <c r="B19418" t="s">
        <v>14024</v>
      </c>
      <c r="C19418" t="s">
        <v>1597</v>
      </c>
      <c r="D19418">
        <v>40.86</v>
      </c>
      <c r="E19418" t="s">
        <v>30879</v>
      </c>
    </row>
    <row r="19419" spans="1:5" hidden="1" x14ac:dyDescent="0.2">
      <c r="A19419" s="94" t="s">
        <v>14025</v>
      </c>
      <c r="B19419" t="s">
        <v>14026</v>
      </c>
      <c r="C19419" t="s">
        <v>1597</v>
      </c>
      <c r="D19419">
        <v>60.42</v>
      </c>
      <c r="E19419" t="s">
        <v>30879</v>
      </c>
    </row>
    <row r="19420" spans="1:5" hidden="1" x14ac:dyDescent="0.2">
      <c r="A19420" s="94" t="s">
        <v>14027</v>
      </c>
      <c r="B19420" t="s">
        <v>14028</v>
      </c>
      <c r="C19420" t="s">
        <v>1195</v>
      </c>
      <c r="D19420">
        <v>176.13</v>
      </c>
      <c r="E19420" t="s">
        <v>30879</v>
      </c>
    </row>
    <row r="19421" spans="1:5" hidden="1" x14ac:dyDescent="0.2">
      <c r="A19421" s="94" t="s">
        <v>14029</v>
      </c>
      <c r="B19421" t="s">
        <v>14030</v>
      </c>
      <c r="C19421" t="s">
        <v>1195</v>
      </c>
      <c r="D19421">
        <v>185.94</v>
      </c>
      <c r="E19421" t="s">
        <v>30879</v>
      </c>
    </row>
    <row r="19422" spans="1:5" hidden="1" x14ac:dyDescent="0.2">
      <c r="A19422" s="94" t="s">
        <v>14031</v>
      </c>
      <c r="B19422" t="s">
        <v>14032</v>
      </c>
      <c r="C19422" t="s">
        <v>1195</v>
      </c>
      <c r="D19422">
        <v>135.22</v>
      </c>
      <c r="E19422" t="s">
        <v>30879</v>
      </c>
    </row>
    <row r="19423" spans="1:5" hidden="1" x14ac:dyDescent="0.2">
      <c r="A19423" s="94" t="s">
        <v>41309</v>
      </c>
      <c r="B19423" t="s">
        <v>41310</v>
      </c>
      <c r="C19423" t="s">
        <v>1597</v>
      </c>
      <c r="D19423">
        <v>148.6</v>
      </c>
      <c r="E19423" t="s">
        <v>30879</v>
      </c>
    </row>
    <row r="19424" spans="1:5" hidden="1" x14ac:dyDescent="0.2">
      <c r="A19424" s="94" t="s">
        <v>41311</v>
      </c>
      <c r="B19424" t="s">
        <v>41312</v>
      </c>
      <c r="C19424" t="s">
        <v>1597</v>
      </c>
      <c r="D19424">
        <v>148.6</v>
      </c>
      <c r="E19424" t="s">
        <v>30879</v>
      </c>
    </row>
    <row r="19425" spans="1:5" hidden="1" x14ac:dyDescent="0.2">
      <c r="A19425" s="94" t="s">
        <v>41251</v>
      </c>
      <c r="B19425" t="s">
        <v>41252</v>
      </c>
      <c r="C19425" t="s">
        <v>1597</v>
      </c>
      <c r="D19425">
        <v>157.08000000000001</v>
      </c>
      <c r="E19425" t="s">
        <v>30879</v>
      </c>
    </row>
    <row r="19426" spans="1:5" hidden="1" x14ac:dyDescent="0.2">
      <c r="A19426" s="94" t="s">
        <v>41253</v>
      </c>
      <c r="B19426" t="s">
        <v>41254</v>
      </c>
      <c r="C19426" t="s">
        <v>1597</v>
      </c>
      <c r="D19426">
        <v>162.58000000000001</v>
      </c>
      <c r="E19426" t="s">
        <v>30879</v>
      </c>
    </row>
    <row r="19427" spans="1:5" hidden="1" x14ac:dyDescent="0.2">
      <c r="A19427" s="94" t="s">
        <v>41255</v>
      </c>
      <c r="B19427" t="s">
        <v>41256</v>
      </c>
      <c r="C19427" t="s">
        <v>1597</v>
      </c>
      <c r="D19427">
        <v>162.58000000000001</v>
      </c>
      <c r="E19427" t="s">
        <v>30879</v>
      </c>
    </row>
    <row r="19428" spans="1:5" hidden="1" x14ac:dyDescent="0.2">
      <c r="A19428" s="94" t="s">
        <v>41257</v>
      </c>
      <c r="B19428" t="s">
        <v>41258</v>
      </c>
      <c r="C19428" t="s">
        <v>1597</v>
      </c>
      <c r="D19428">
        <v>142.63999999999999</v>
      </c>
      <c r="E19428" t="s">
        <v>30879</v>
      </c>
    </row>
    <row r="19429" spans="1:5" hidden="1" x14ac:dyDescent="0.2">
      <c r="A19429" s="94" t="s">
        <v>41273</v>
      </c>
      <c r="B19429" t="s">
        <v>41274</v>
      </c>
      <c r="C19429" t="s">
        <v>1597</v>
      </c>
      <c r="D19429">
        <v>162.58000000000001</v>
      </c>
      <c r="E19429" t="s">
        <v>30879</v>
      </c>
    </row>
    <row r="19430" spans="1:5" hidden="1" x14ac:dyDescent="0.2">
      <c r="A19430" s="94" t="s">
        <v>41275</v>
      </c>
      <c r="B19430" t="s">
        <v>41276</v>
      </c>
      <c r="C19430" t="s">
        <v>1597</v>
      </c>
      <c r="D19430">
        <v>162.58000000000001</v>
      </c>
      <c r="E19430" t="s">
        <v>30879</v>
      </c>
    </row>
    <row r="19431" spans="1:5" hidden="1" x14ac:dyDescent="0.2">
      <c r="A19431" s="94" t="s">
        <v>14033</v>
      </c>
      <c r="B19431" t="s">
        <v>14034</v>
      </c>
      <c r="C19431" t="s">
        <v>1597</v>
      </c>
      <c r="D19431">
        <v>92.16</v>
      </c>
      <c r="E19431" t="s">
        <v>30879</v>
      </c>
    </row>
    <row r="19432" spans="1:5" hidden="1" x14ac:dyDescent="0.2">
      <c r="A19432" s="94" t="s">
        <v>41357</v>
      </c>
      <c r="B19432" t="s">
        <v>41358</v>
      </c>
      <c r="C19432" t="s">
        <v>1597</v>
      </c>
      <c r="D19432">
        <v>93.99</v>
      </c>
      <c r="E19432" t="s">
        <v>30879</v>
      </c>
    </row>
    <row r="19433" spans="1:5" hidden="1" x14ac:dyDescent="0.2">
      <c r="A19433" s="94" t="s">
        <v>41277</v>
      </c>
      <c r="B19433" t="s">
        <v>41278</v>
      </c>
      <c r="C19433" t="s">
        <v>1597</v>
      </c>
      <c r="D19433">
        <v>169.3</v>
      </c>
      <c r="E19433" t="s">
        <v>30879</v>
      </c>
    </row>
    <row r="19434" spans="1:5" hidden="1" x14ac:dyDescent="0.2">
      <c r="A19434" s="94" t="s">
        <v>41279</v>
      </c>
      <c r="B19434" t="s">
        <v>41280</v>
      </c>
      <c r="C19434" t="s">
        <v>1597</v>
      </c>
      <c r="D19434">
        <v>169.3</v>
      </c>
      <c r="E19434" t="s">
        <v>30879</v>
      </c>
    </row>
    <row r="19435" spans="1:5" hidden="1" x14ac:dyDescent="0.2">
      <c r="A19435" s="94" t="s">
        <v>41281</v>
      </c>
      <c r="B19435" t="s">
        <v>41282</v>
      </c>
      <c r="C19435" t="s">
        <v>1597</v>
      </c>
      <c r="D19435">
        <v>169.3</v>
      </c>
      <c r="E19435" t="s">
        <v>30879</v>
      </c>
    </row>
    <row r="19436" spans="1:5" hidden="1" x14ac:dyDescent="0.2">
      <c r="A19436" s="94" t="s">
        <v>41283</v>
      </c>
      <c r="B19436" t="s">
        <v>41284</v>
      </c>
      <c r="C19436" t="s">
        <v>1597</v>
      </c>
      <c r="D19436">
        <v>169.3</v>
      </c>
      <c r="E19436" t="s">
        <v>30879</v>
      </c>
    </row>
    <row r="19437" spans="1:5" hidden="1" x14ac:dyDescent="0.2">
      <c r="A19437" s="94" t="s">
        <v>41285</v>
      </c>
      <c r="B19437" t="s">
        <v>41286</v>
      </c>
      <c r="C19437" t="s">
        <v>1597</v>
      </c>
      <c r="D19437">
        <v>169.3</v>
      </c>
      <c r="E19437" t="s">
        <v>30879</v>
      </c>
    </row>
    <row r="19438" spans="1:5" hidden="1" x14ac:dyDescent="0.2">
      <c r="A19438" s="94" t="s">
        <v>14035</v>
      </c>
      <c r="B19438" t="s">
        <v>14036</v>
      </c>
      <c r="C19438" t="s">
        <v>1597</v>
      </c>
      <c r="D19438">
        <v>160.38</v>
      </c>
      <c r="E19438" t="s">
        <v>30879</v>
      </c>
    </row>
    <row r="19439" spans="1:5" hidden="1" x14ac:dyDescent="0.2">
      <c r="A19439" s="94" t="s">
        <v>41301</v>
      </c>
      <c r="B19439" t="s">
        <v>41302</v>
      </c>
      <c r="C19439" t="s">
        <v>1597</v>
      </c>
      <c r="D19439">
        <v>163.59</v>
      </c>
      <c r="E19439" t="s">
        <v>30879</v>
      </c>
    </row>
    <row r="19440" spans="1:5" hidden="1" x14ac:dyDescent="0.2">
      <c r="A19440" s="94" t="s">
        <v>41303</v>
      </c>
      <c r="B19440" t="s">
        <v>41304</v>
      </c>
      <c r="C19440" t="s">
        <v>1597</v>
      </c>
      <c r="D19440">
        <v>169.3</v>
      </c>
      <c r="E19440" t="s">
        <v>30879</v>
      </c>
    </row>
    <row r="19441" spans="1:5" hidden="1" x14ac:dyDescent="0.2">
      <c r="A19441" s="94" t="s">
        <v>41305</v>
      </c>
      <c r="B19441" t="s">
        <v>41306</v>
      </c>
      <c r="C19441" t="s">
        <v>1597</v>
      </c>
      <c r="D19441">
        <v>169.3</v>
      </c>
      <c r="E19441" t="s">
        <v>30879</v>
      </c>
    </row>
    <row r="19442" spans="1:5" hidden="1" x14ac:dyDescent="0.2">
      <c r="A19442" s="94" t="s">
        <v>41307</v>
      </c>
      <c r="B19442" t="s">
        <v>41308</v>
      </c>
      <c r="C19442" t="s">
        <v>1597</v>
      </c>
      <c r="D19442">
        <v>169.3</v>
      </c>
      <c r="E19442" t="s">
        <v>30879</v>
      </c>
    </row>
    <row r="19443" spans="1:5" hidden="1" x14ac:dyDescent="0.2">
      <c r="A19443" s="94" t="s">
        <v>14037</v>
      </c>
      <c r="B19443" t="s">
        <v>14038</v>
      </c>
      <c r="C19443" t="s">
        <v>1597</v>
      </c>
      <c r="D19443">
        <v>95.86</v>
      </c>
      <c r="E19443" t="s">
        <v>30879</v>
      </c>
    </row>
    <row r="19444" spans="1:5" hidden="1" x14ac:dyDescent="0.2">
      <c r="A19444" s="94" t="s">
        <v>41365</v>
      </c>
      <c r="B19444" t="s">
        <v>41366</v>
      </c>
      <c r="C19444" t="s">
        <v>1597</v>
      </c>
      <c r="D19444">
        <v>101.19</v>
      </c>
      <c r="E19444" t="s">
        <v>30879</v>
      </c>
    </row>
    <row r="19445" spans="1:5" hidden="1" x14ac:dyDescent="0.2">
      <c r="A19445" s="94" t="s">
        <v>41367</v>
      </c>
      <c r="B19445" t="s">
        <v>41368</v>
      </c>
      <c r="C19445" t="s">
        <v>1597</v>
      </c>
      <c r="D19445">
        <v>101.19</v>
      </c>
      <c r="E19445" t="s">
        <v>30879</v>
      </c>
    </row>
    <row r="19446" spans="1:5" hidden="1" x14ac:dyDescent="0.2">
      <c r="A19446" s="94" t="s">
        <v>41319</v>
      </c>
      <c r="B19446" t="s">
        <v>41320</v>
      </c>
      <c r="C19446" t="s">
        <v>1597</v>
      </c>
      <c r="D19446">
        <v>218.44</v>
      </c>
      <c r="E19446" t="s">
        <v>30879</v>
      </c>
    </row>
    <row r="19447" spans="1:5" hidden="1" x14ac:dyDescent="0.2">
      <c r="A19447" s="94" t="s">
        <v>41327</v>
      </c>
      <c r="B19447" t="s">
        <v>41328</v>
      </c>
      <c r="C19447" t="s">
        <v>1597</v>
      </c>
      <c r="D19447">
        <v>218.44</v>
      </c>
      <c r="E19447" t="s">
        <v>30879</v>
      </c>
    </row>
    <row r="19448" spans="1:5" hidden="1" x14ac:dyDescent="0.2">
      <c r="A19448" s="94" t="s">
        <v>41329</v>
      </c>
      <c r="B19448" t="s">
        <v>41330</v>
      </c>
      <c r="C19448" t="s">
        <v>1597</v>
      </c>
      <c r="D19448">
        <v>256.79000000000002</v>
      </c>
      <c r="E19448" t="s">
        <v>30879</v>
      </c>
    </row>
    <row r="19449" spans="1:5" hidden="1" x14ac:dyDescent="0.2">
      <c r="A19449" s="94" t="s">
        <v>41331</v>
      </c>
      <c r="B19449" t="s">
        <v>41332</v>
      </c>
      <c r="C19449" t="s">
        <v>1597</v>
      </c>
      <c r="D19449">
        <v>256.79000000000002</v>
      </c>
      <c r="E19449" t="s">
        <v>30879</v>
      </c>
    </row>
    <row r="19450" spans="1:5" hidden="1" x14ac:dyDescent="0.2">
      <c r="A19450" s="94" t="s">
        <v>41341</v>
      </c>
      <c r="B19450" t="s">
        <v>41342</v>
      </c>
      <c r="C19450" t="s">
        <v>1597</v>
      </c>
      <c r="D19450">
        <v>256.79000000000002</v>
      </c>
      <c r="E19450" t="s">
        <v>30879</v>
      </c>
    </row>
    <row r="19451" spans="1:5" hidden="1" x14ac:dyDescent="0.2">
      <c r="A19451" s="94" t="s">
        <v>14039</v>
      </c>
      <c r="B19451" t="s">
        <v>14040</v>
      </c>
      <c r="C19451" t="s">
        <v>1597</v>
      </c>
      <c r="D19451">
        <v>7.82</v>
      </c>
      <c r="E19451" t="s">
        <v>30879</v>
      </c>
    </row>
    <row r="19452" spans="1:5" hidden="1" x14ac:dyDescent="0.2">
      <c r="A19452" s="94" t="s">
        <v>14041</v>
      </c>
      <c r="B19452" t="s">
        <v>14042</v>
      </c>
      <c r="C19452" t="s">
        <v>1597</v>
      </c>
      <c r="D19452">
        <v>11.72</v>
      </c>
      <c r="E19452" t="s">
        <v>30879</v>
      </c>
    </row>
    <row r="19453" spans="1:5" hidden="1" x14ac:dyDescent="0.2">
      <c r="A19453" s="94" t="s">
        <v>14043</v>
      </c>
      <c r="B19453" t="s">
        <v>14044</v>
      </c>
      <c r="C19453" t="s">
        <v>1597</v>
      </c>
      <c r="D19453">
        <v>17.78</v>
      </c>
      <c r="E19453" t="s">
        <v>30879</v>
      </c>
    </row>
    <row r="19454" spans="1:5" hidden="1" x14ac:dyDescent="0.2">
      <c r="A19454" s="94" t="s">
        <v>46745</v>
      </c>
      <c r="B19454" t="s">
        <v>46746</v>
      </c>
      <c r="C19454" t="s">
        <v>1597</v>
      </c>
      <c r="D19454">
        <v>101.95</v>
      </c>
      <c r="E19454" t="s">
        <v>30879</v>
      </c>
    </row>
    <row r="19455" spans="1:5" hidden="1" x14ac:dyDescent="0.2">
      <c r="A19455" s="94" t="s">
        <v>14045</v>
      </c>
      <c r="B19455" t="s">
        <v>14046</v>
      </c>
      <c r="C19455" t="s">
        <v>1597</v>
      </c>
      <c r="D19455">
        <v>98.43</v>
      </c>
      <c r="E19455" t="s">
        <v>30879</v>
      </c>
    </row>
    <row r="19456" spans="1:5" hidden="1" x14ac:dyDescent="0.2">
      <c r="A19456" s="94" t="s">
        <v>46747</v>
      </c>
      <c r="B19456" t="s">
        <v>46748</v>
      </c>
      <c r="C19456" t="s">
        <v>1597</v>
      </c>
      <c r="D19456">
        <v>111.11</v>
      </c>
      <c r="E19456" t="s">
        <v>30879</v>
      </c>
    </row>
    <row r="19457" spans="1:5" hidden="1" x14ac:dyDescent="0.2">
      <c r="A19457" s="94" t="s">
        <v>46743</v>
      </c>
      <c r="B19457" t="s">
        <v>46744</v>
      </c>
      <c r="C19457" t="s">
        <v>1597</v>
      </c>
      <c r="D19457">
        <v>101.95</v>
      </c>
      <c r="E19457" t="s">
        <v>30879</v>
      </c>
    </row>
    <row r="19458" spans="1:5" hidden="1" x14ac:dyDescent="0.2">
      <c r="A19458" s="94" t="s">
        <v>14047</v>
      </c>
      <c r="B19458" t="s">
        <v>14048</v>
      </c>
      <c r="C19458" t="s">
        <v>1597</v>
      </c>
      <c r="D19458">
        <v>187.43</v>
      </c>
      <c r="E19458" t="s">
        <v>30879</v>
      </c>
    </row>
    <row r="19459" spans="1:5" hidden="1" x14ac:dyDescent="0.2">
      <c r="A19459" s="94" t="s">
        <v>14049</v>
      </c>
      <c r="B19459" t="s">
        <v>14050</v>
      </c>
      <c r="C19459" t="s">
        <v>1597</v>
      </c>
      <c r="D19459">
        <v>34.25</v>
      </c>
      <c r="E19459" t="s">
        <v>30879</v>
      </c>
    </row>
    <row r="19460" spans="1:5" hidden="1" x14ac:dyDescent="0.2">
      <c r="A19460" s="94" t="s">
        <v>14051</v>
      </c>
      <c r="B19460" t="s">
        <v>14052</v>
      </c>
      <c r="C19460" t="s">
        <v>1597</v>
      </c>
      <c r="D19460">
        <v>53.78</v>
      </c>
      <c r="E19460" t="s">
        <v>30879</v>
      </c>
    </row>
    <row r="19461" spans="1:5" hidden="1" x14ac:dyDescent="0.2">
      <c r="A19461" s="94" t="s">
        <v>14053</v>
      </c>
      <c r="B19461" t="s">
        <v>14054</v>
      </c>
      <c r="C19461" t="s">
        <v>1597</v>
      </c>
      <c r="D19461">
        <v>37.799999999999997</v>
      </c>
      <c r="E19461" t="s">
        <v>30879</v>
      </c>
    </row>
    <row r="19462" spans="1:5" hidden="1" x14ac:dyDescent="0.2">
      <c r="A19462" s="94" t="s">
        <v>14055</v>
      </c>
      <c r="B19462" t="s">
        <v>14056</v>
      </c>
      <c r="C19462" t="s">
        <v>1597</v>
      </c>
      <c r="D19462">
        <v>18.399999999999999</v>
      </c>
      <c r="E19462" t="s">
        <v>30879</v>
      </c>
    </row>
    <row r="19463" spans="1:5" hidden="1" x14ac:dyDescent="0.2">
      <c r="A19463" s="94" t="s">
        <v>46869</v>
      </c>
      <c r="B19463" t="s">
        <v>46870</v>
      </c>
      <c r="C19463" t="s">
        <v>1597</v>
      </c>
      <c r="D19463">
        <v>85.7</v>
      </c>
      <c r="E19463" t="s">
        <v>30879</v>
      </c>
    </row>
    <row r="19464" spans="1:5" hidden="1" x14ac:dyDescent="0.2">
      <c r="A19464" s="94" t="s">
        <v>46850</v>
      </c>
      <c r="B19464" t="s">
        <v>46851</v>
      </c>
      <c r="C19464" t="s">
        <v>1597</v>
      </c>
      <c r="D19464">
        <v>74.260000000000005</v>
      </c>
      <c r="E19464" t="s">
        <v>30879</v>
      </c>
    </row>
    <row r="19465" spans="1:5" hidden="1" x14ac:dyDescent="0.2">
      <c r="A19465" s="94" t="s">
        <v>46852</v>
      </c>
      <c r="B19465" t="s">
        <v>46853</v>
      </c>
      <c r="C19465" t="s">
        <v>1597</v>
      </c>
      <c r="D19465">
        <v>88.46</v>
      </c>
      <c r="E19465" t="s">
        <v>30879</v>
      </c>
    </row>
    <row r="19466" spans="1:5" hidden="1" x14ac:dyDescent="0.2">
      <c r="A19466" s="94" t="s">
        <v>14057</v>
      </c>
      <c r="B19466" t="s">
        <v>14058</v>
      </c>
      <c r="C19466" t="s">
        <v>1597</v>
      </c>
      <c r="D19466">
        <v>157.5</v>
      </c>
      <c r="E19466" t="s">
        <v>30879</v>
      </c>
    </row>
    <row r="19467" spans="1:5" hidden="1" x14ac:dyDescent="0.2">
      <c r="A19467" s="94" t="s">
        <v>25689</v>
      </c>
      <c r="B19467" t="s">
        <v>25690</v>
      </c>
      <c r="C19467" t="s">
        <v>1597</v>
      </c>
      <c r="D19467">
        <v>41.25</v>
      </c>
      <c r="E19467" t="s">
        <v>30879</v>
      </c>
    </row>
    <row r="19468" spans="1:5" hidden="1" x14ac:dyDescent="0.2">
      <c r="A19468" s="94" t="s">
        <v>36699</v>
      </c>
      <c r="B19468" t="s">
        <v>36700</v>
      </c>
      <c r="C19468" t="s">
        <v>243</v>
      </c>
      <c r="D19468" s="684">
        <v>7664.3</v>
      </c>
      <c r="E19468" t="s">
        <v>30879</v>
      </c>
    </row>
    <row r="19469" spans="1:5" hidden="1" x14ac:dyDescent="0.2">
      <c r="A19469" s="94" t="s">
        <v>36701</v>
      </c>
      <c r="B19469" t="s">
        <v>36702</v>
      </c>
      <c r="C19469" t="s">
        <v>243</v>
      </c>
      <c r="D19469" s="684">
        <v>8050.05</v>
      </c>
      <c r="E19469" t="s">
        <v>30879</v>
      </c>
    </row>
    <row r="19470" spans="1:5" hidden="1" x14ac:dyDescent="0.2">
      <c r="A19470" s="94" t="s">
        <v>25691</v>
      </c>
      <c r="B19470" t="s">
        <v>25692</v>
      </c>
      <c r="C19470" t="s">
        <v>243</v>
      </c>
      <c r="D19470">
        <v>88.61</v>
      </c>
      <c r="E19470" t="s">
        <v>30879</v>
      </c>
    </row>
    <row r="19471" spans="1:5" hidden="1" x14ac:dyDescent="0.2">
      <c r="A19471" s="94" t="s">
        <v>5023</v>
      </c>
      <c r="B19471" t="s">
        <v>25693</v>
      </c>
      <c r="C19471" t="s">
        <v>243</v>
      </c>
      <c r="D19471">
        <v>70.27</v>
      </c>
      <c r="E19471" t="s">
        <v>30879</v>
      </c>
    </row>
    <row r="19472" spans="1:5" hidden="1" x14ac:dyDescent="0.2">
      <c r="A19472" s="94" t="s">
        <v>14059</v>
      </c>
      <c r="B19472" t="s">
        <v>43625</v>
      </c>
      <c r="C19472" t="s">
        <v>1597</v>
      </c>
      <c r="D19472">
        <v>321.11</v>
      </c>
      <c r="E19472" t="s">
        <v>30879</v>
      </c>
    </row>
    <row r="19473" spans="1:5" hidden="1" x14ac:dyDescent="0.2">
      <c r="A19473" s="94" t="s">
        <v>43623</v>
      </c>
      <c r="B19473" t="s">
        <v>43624</v>
      </c>
      <c r="C19473" t="s">
        <v>1597</v>
      </c>
      <c r="D19473">
        <v>330.74</v>
      </c>
      <c r="E19473" t="s">
        <v>30879</v>
      </c>
    </row>
    <row r="19474" spans="1:5" hidden="1" x14ac:dyDescent="0.2">
      <c r="A19474" s="94" t="s">
        <v>43626</v>
      </c>
      <c r="B19474" t="s">
        <v>43627</v>
      </c>
      <c r="C19474" t="s">
        <v>1597</v>
      </c>
      <c r="D19474">
        <v>330.74</v>
      </c>
      <c r="E19474" t="s">
        <v>30879</v>
      </c>
    </row>
    <row r="19475" spans="1:5" hidden="1" x14ac:dyDescent="0.2">
      <c r="A19475" s="94" t="s">
        <v>43628</v>
      </c>
      <c r="B19475" t="s">
        <v>43629</v>
      </c>
      <c r="C19475" t="s">
        <v>1597</v>
      </c>
      <c r="D19475">
        <v>330.74</v>
      </c>
      <c r="E19475" t="s">
        <v>30879</v>
      </c>
    </row>
    <row r="19476" spans="1:5" hidden="1" x14ac:dyDescent="0.2">
      <c r="A19476" s="94" t="s">
        <v>14060</v>
      </c>
      <c r="B19476" t="s">
        <v>43630</v>
      </c>
      <c r="C19476" t="s">
        <v>1597</v>
      </c>
      <c r="D19476">
        <v>321.11</v>
      </c>
      <c r="E19476" t="s">
        <v>30879</v>
      </c>
    </row>
    <row r="19477" spans="1:5" hidden="1" x14ac:dyDescent="0.2">
      <c r="A19477" s="94" t="s">
        <v>14061</v>
      </c>
      <c r="B19477" t="s">
        <v>43631</v>
      </c>
      <c r="C19477" t="s">
        <v>1597</v>
      </c>
      <c r="D19477">
        <v>321.11</v>
      </c>
      <c r="E19477" t="s">
        <v>30879</v>
      </c>
    </row>
    <row r="19478" spans="1:5" hidden="1" x14ac:dyDescent="0.2">
      <c r="A19478" s="94" t="s">
        <v>14062</v>
      </c>
      <c r="B19478" t="s">
        <v>14063</v>
      </c>
      <c r="C19478" t="s">
        <v>1597</v>
      </c>
      <c r="D19478">
        <v>321.11</v>
      </c>
      <c r="E19478" t="s">
        <v>30879</v>
      </c>
    </row>
    <row r="19479" spans="1:5" hidden="1" x14ac:dyDescent="0.2">
      <c r="A19479" s="94" t="s">
        <v>43633</v>
      </c>
      <c r="B19479" t="s">
        <v>43634</v>
      </c>
      <c r="C19479" t="s">
        <v>1597</v>
      </c>
      <c r="D19479">
        <v>330.74</v>
      </c>
      <c r="E19479" t="s">
        <v>30879</v>
      </c>
    </row>
    <row r="19480" spans="1:5" hidden="1" x14ac:dyDescent="0.2">
      <c r="A19480" s="94" t="s">
        <v>14064</v>
      </c>
      <c r="B19480" t="s">
        <v>43632</v>
      </c>
      <c r="C19480" t="s">
        <v>1597</v>
      </c>
      <c r="D19480">
        <v>321.11</v>
      </c>
      <c r="E19480" t="s">
        <v>30879</v>
      </c>
    </row>
    <row r="19481" spans="1:5" hidden="1" x14ac:dyDescent="0.2">
      <c r="A19481" s="94" t="s">
        <v>14065</v>
      </c>
      <c r="B19481" t="s">
        <v>14066</v>
      </c>
      <c r="C19481" t="s">
        <v>1597</v>
      </c>
      <c r="D19481">
        <v>321.11</v>
      </c>
      <c r="E19481" t="s">
        <v>30879</v>
      </c>
    </row>
    <row r="19482" spans="1:5" hidden="1" x14ac:dyDescent="0.2">
      <c r="A19482" s="94" t="s">
        <v>43635</v>
      </c>
      <c r="B19482" t="s">
        <v>43636</v>
      </c>
      <c r="C19482" t="s">
        <v>1597</v>
      </c>
      <c r="D19482">
        <v>355.25</v>
      </c>
      <c r="E19482" t="s">
        <v>30879</v>
      </c>
    </row>
    <row r="19483" spans="1:5" hidden="1" x14ac:dyDescent="0.2">
      <c r="A19483" s="94" t="s">
        <v>43637</v>
      </c>
      <c r="B19483" t="s">
        <v>43638</v>
      </c>
      <c r="C19483" t="s">
        <v>1597</v>
      </c>
      <c r="D19483">
        <v>183.87</v>
      </c>
      <c r="E19483" t="s">
        <v>30879</v>
      </c>
    </row>
    <row r="19484" spans="1:5" hidden="1" x14ac:dyDescent="0.2">
      <c r="A19484" s="94" t="s">
        <v>43639</v>
      </c>
      <c r="B19484" t="s">
        <v>43640</v>
      </c>
      <c r="C19484" t="s">
        <v>1597</v>
      </c>
      <c r="D19484">
        <v>183.87</v>
      </c>
      <c r="E19484" t="s">
        <v>30879</v>
      </c>
    </row>
    <row r="19485" spans="1:5" hidden="1" x14ac:dyDescent="0.2">
      <c r="A19485" s="94" t="s">
        <v>14067</v>
      </c>
      <c r="B19485" t="s">
        <v>43642</v>
      </c>
      <c r="C19485" t="s">
        <v>1597</v>
      </c>
      <c r="D19485">
        <v>139.13</v>
      </c>
      <c r="E19485" t="s">
        <v>30879</v>
      </c>
    </row>
    <row r="19486" spans="1:5" hidden="1" x14ac:dyDescent="0.2">
      <c r="A19486" s="94" t="s">
        <v>14068</v>
      </c>
      <c r="B19486" t="s">
        <v>43641</v>
      </c>
      <c r="C19486" t="s">
        <v>1597</v>
      </c>
      <c r="D19486">
        <v>178.52</v>
      </c>
      <c r="E19486" t="s">
        <v>30879</v>
      </c>
    </row>
    <row r="19487" spans="1:5" hidden="1" x14ac:dyDescent="0.2">
      <c r="A19487" s="94" t="s">
        <v>14069</v>
      </c>
      <c r="B19487" t="s">
        <v>43643</v>
      </c>
      <c r="C19487" t="s">
        <v>1597</v>
      </c>
      <c r="D19487">
        <v>200.71</v>
      </c>
      <c r="E19487" t="s">
        <v>30879</v>
      </c>
    </row>
    <row r="19488" spans="1:5" hidden="1" x14ac:dyDescent="0.2">
      <c r="A19488" s="94" t="s">
        <v>43646</v>
      </c>
      <c r="B19488" t="s">
        <v>43647</v>
      </c>
      <c r="C19488" t="s">
        <v>1597</v>
      </c>
      <c r="D19488">
        <v>143.30000000000001</v>
      </c>
      <c r="E19488" t="s">
        <v>30879</v>
      </c>
    </row>
    <row r="19489" spans="1:5" hidden="1" x14ac:dyDescent="0.2">
      <c r="A19489" s="94" t="s">
        <v>43644</v>
      </c>
      <c r="B19489" t="s">
        <v>43645</v>
      </c>
      <c r="C19489" t="s">
        <v>1597</v>
      </c>
      <c r="D19489">
        <v>183.87</v>
      </c>
      <c r="E19489" t="s">
        <v>30879</v>
      </c>
    </row>
    <row r="19490" spans="1:5" hidden="1" x14ac:dyDescent="0.2">
      <c r="A19490" s="94" t="s">
        <v>43648</v>
      </c>
      <c r="B19490" t="s">
        <v>43649</v>
      </c>
      <c r="C19490" t="s">
        <v>1597</v>
      </c>
      <c r="D19490">
        <v>206.74</v>
      </c>
      <c r="E19490" t="s">
        <v>30879</v>
      </c>
    </row>
    <row r="19491" spans="1:5" hidden="1" x14ac:dyDescent="0.2">
      <c r="A19491" s="94" t="s">
        <v>43650</v>
      </c>
      <c r="B19491" t="s">
        <v>43651</v>
      </c>
      <c r="C19491" t="s">
        <v>1597</v>
      </c>
      <c r="D19491">
        <v>183.87</v>
      </c>
      <c r="E19491" t="s">
        <v>30879</v>
      </c>
    </row>
    <row r="19492" spans="1:5" hidden="1" x14ac:dyDescent="0.2">
      <c r="A19492" s="94" t="s">
        <v>14070</v>
      </c>
      <c r="B19492" t="s">
        <v>43652</v>
      </c>
      <c r="C19492" t="s">
        <v>1597</v>
      </c>
      <c r="D19492">
        <v>178.52</v>
      </c>
      <c r="E19492" t="s">
        <v>30879</v>
      </c>
    </row>
    <row r="19493" spans="1:5" hidden="1" x14ac:dyDescent="0.2">
      <c r="A19493" s="94" t="s">
        <v>14071</v>
      </c>
      <c r="B19493" t="s">
        <v>43653</v>
      </c>
      <c r="C19493" t="s">
        <v>1597</v>
      </c>
      <c r="D19493">
        <v>178.52</v>
      </c>
      <c r="E19493" t="s">
        <v>30879</v>
      </c>
    </row>
    <row r="19494" spans="1:5" hidden="1" x14ac:dyDescent="0.2">
      <c r="A19494" s="94" t="s">
        <v>14072</v>
      </c>
      <c r="B19494" t="s">
        <v>39773</v>
      </c>
      <c r="C19494" t="s">
        <v>1597</v>
      </c>
      <c r="D19494">
        <v>328</v>
      </c>
      <c r="E19494" t="s">
        <v>30879</v>
      </c>
    </row>
    <row r="19495" spans="1:5" hidden="1" x14ac:dyDescent="0.2">
      <c r="A19495" s="94" t="s">
        <v>39774</v>
      </c>
      <c r="B19495" t="s">
        <v>39775</v>
      </c>
      <c r="C19495" t="s">
        <v>1597</v>
      </c>
      <c r="D19495">
        <v>370.56</v>
      </c>
      <c r="E19495" t="s">
        <v>30879</v>
      </c>
    </row>
    <row r="19496" spans="1:5" hidden="1" x14ac:dyDescent="0.2">
      <c r="A19496" s="94" t="s">
        <v>39778</v>
      </c>
      <c r="B19496" t="s">
        <v>39779</v>
      </c>
      <c r="C19496" t="s">
        <v>1597</v>
      </c>
      <c r="D19496">
        <v>230.58</v>
      </c>
      <c r="E19496" t="s">
        <v>30879</v>
      </c>
    </row>
    <row r="19497" spans="1:5" hidden="1" x14ac:dyDescent="0.2">
      <c r="A19497" s="94" t="s">
        <v>39776</v>
      </c>
      <c r="B19497" t="s">
        <v>39777</v>
      </c>
      <c r="C19497" t="s">
        <v>1597</v>
      </c>
      <c r="D19497">
        <v>190.25</v>
      </c>
      <c r="E19497" t="s">
        <v>30879</v>
      </c>
    </row>
    <row r="19498" spans="1:5" hidden="1" x14ac:dyDescent="0.2">
      <c r="A19498" s="94" t="s">
        <v>14073</v>
      </c>
      <c r="B19498" t="s">
        <v>39785</v>
      </c>
      <c r="C19498" t="s">
        <v>1597</v>
      </c>
      <c r="D19498">
        <v>197.3</v>
      </c>
      <c r="E19498" t="s">
        <v>30879</v>
      </c>
    </row>
    <row r="19499" spans="1:5" hidden="1" x14ac:dyDescent="0.2">
      <c r="A19499" s="94" t="s">
        <v>14074</v>
      </c>
      <c r="B19499" t="s">
        <v>39780</v>
      </c>
      <c r="C19499" t="s">
        <v>1597</v>
      </c>
      <c r="D19499">
        <v>349.53</v>
      </c>
      <c r="E19499" t="s">
        <v>30879</v>
      </c>
    </row>
    <row r="19500" spans="1:5" hidden="1" x14ac:dyDescent="0.2">
      <c r="A19500" s="94" t="s">
        <v>39781</v>
      </c>
      <c r="B19500" t="s">
        <v>39782</v>
      </c>
      <c r="C19500" t="s">
        <v>1597</v>
      </c>
      <c r="D19500">
        <v>417.9</v>
      </c>
      <c r="E19500" t="s">
        <v>30879</v>
      </c>
    </row>
    <row r="19501" spans="1:5" hidden="1" x14ac:dyDescent="0.2">
      <c r="A19501" s="94" t="s">
        <v>14075</v>
      </c>
      <c r="B19501" t="s">
        <v>39784</v>
      </c>
      <c r="C19501" t="s">
        <v>1597</v>
      </c>
      <c r="D19501">
        <v>349.53</v>
      </c>
      <c r="E19501" t="s">
        <v>30879</v>
      </c>
    </row>
    <row r="19502" spans="1:5" hidden="1" x14ac:dyDescent="0.2">
      <c r="A19502" s="94" t="s">
        <v>14076</v>
      </c>
      <c r="B19502" t="s">
        <v>39783</v>
      </c>
      <c r="C19502" t="s">
        <v>1597</v>
      </c>
      <c r="D19502">
        <v>379.92</v>
      </c>
      <c r="E19502" t="s">
        <v>30879</v>
      </c>
    </row>
    <row r="19503" spans="1:5" hidden="1" x14ac:dyDescent="0.2">
      <c r="A19503" s="94" t="s">
        <v>14077</v>
      </c>
      <c r="B19503" t="s">
        <v>39786</v>
      </c>
      <c r="C19503" t="s">
        <v>1597</v>
      </c>
      <c r="D19503">
        <v>255.88</v>
      </c>
      <c r="E19503" t="s">
        <v>30879</v>
      </c>
    </row>
    <row r="19504" spans="1:5" hidden="1" x14ac:dyDescent="0.2">
      <c r="A19504" s="94" t="s">
        <v>39787</v>
      </c>
      <c r="B19504" t="s">
        <v>39788</v>
      </c>
      <c r="C19504" t="s">
        <v>1597</v>
      </c>
      <c r="D19504">
        <v>213.84</v>
      </c>
      <c r="E19504" t="s">
        <v>30879</v>
      </c>
    </row>
    <row r="19505" spans="1:5" hidden="1" x14ac:dyDescent="0.2">
      <c r="A19505" s="94" t="s">
        <v>14078</v>
      </c>
      <c r="B19505" t="s">
        <v>39789</v>
      </c>
      <c r="C19505" t="s">
        <v>1597</v>
      </c>
      <c r="D19505">
        <v>226.36</v>
      </c>
      <c r="E19505" t="s">
        <v>30879</v>
      </c>
    </row>
    <row r="19506" spans="1:5" hidden="1" x14ac:dyDescent="0.2">
      <c r="A19506" s="94" t="s">
        <v>39791</v>
      </c>
      <c r="B19506" t="s">
        <v>39792</v>
      </c>
      <c r="C19506" t="s">
        <v>1597</v>
      </c>
      <c r="D19506">
        <v>200.75</v>
      </c>
      <c r="E19506" t="s">
        <v>30879</v>
      </c>
    </row>
    <row r="19507" spans="1:5" hidden="1" x14ac:dyDescent="0.2">
      <c r="A19507" s="94" t="s">
        <v>39802</v>
      </c>
      <c r="B19507" t="s">
        <v>39803</v>
      </c>
      <c r="C19507" t="s">
        <v>1597</v>
      </c>
      <c r="D19507">
        <v>213.84</v>
      </c>
      <c r="E19507" t="s">
        <v>30879</v>
      </c>
    </row>
    <row r="19508" spans="1:5" hidden="1" x14ac:dyDescent="0.2">
      <c r="A19508" s="94" t="s">
        <v>14079</v>
      </c>
      <c r="B19508" t="s">
        <v>39790</v>
      </c>
      <c r="C19508" t="s">
        <v>1597</v>
      </c>
      <c r="D19508">
        <v>356.09</v>
      </c>
      <c r="E19508" t="s">
        <v>30879</v>
      </c>
    </row>
    <row r="19509" spans="1:5" hidden="1" x14ac:dyDescent="0.2">
      <c r="A19509" s="94" t="s">
        <v>39793</v>
      </c>
      <c r="B19509" t="s">
        <v>39794</v>
      </c>
      <c r="C19509" t="s">
        <v>1597</v>
      </c>
      <c r="D19509">
        <v>424.82</v>
      </c>
      <c r="E19509" t="s">
        <v>30879</v>
      </c>
    </row>
    <row r="19510" spans="1:5" hidden="1" x14ac:dyDescent="0.2">
      <c r="A19510" s="94" t="s">
        <v>14080</v>
      </c>
      <c r="B19510" t="s">
        <v>39801</v>
      </c>
      <c r="C19510" t="s">
        <v>1597</v>
      </c>
      <c r="D19510">
        <v>356.09</v>
      </c>
      <c r="E19510" t="s">
        <v>30879</v>
      </c>
    </row>
    <row r="19511" spans="1:5" hidden="1" x14ac:dyDescent="0.2">
      <c r="A19511" s="94" t="s">
        <v>39804</v>
      </c>
      <c r="B19511" t="s">
        <v>39805</v>
      </c>
      <c r="C19511" t="s">
        <v>1597</v>
      </c>
      <c r="D19511">
        <v>200.75</v>
      </c>
      <c r="E19511" t="s">
        <v>30879</v>
      </c>
    </row>
    <row r="19512" spans="1:5" hidden="1" x14ac:dyDescent="0.2">
      <c r="A19512" s="94" t="s">
        <v>39795</v>
      </c>
      <c r="B19512" t="s">
        <v>39796</v>
      </c>
      <c r="C19512" t="s">
        <v>1597</v>
      </c>
      <c r="D19512">
        <v>424.82</v>
      </c>
      <c r="E19512" t="s">
        <v>30879</v>
      </c>
    </row>
    <row r="19513" spans="1:5" hidden="1" x14ac:dyDescent="0.2">
      <c r="A19513" s="94" t="s">
        <v>39797</v>
      </c>
      <c r="B19513" t="s">
        <v>39798</v>
      </c>
      <c r="C19513" t="s">
        <v>1597</v>
      </c>
      <c r="D19513">
        <v>524.80999999999995</v>
      </c>
      <c r="E19513" t="s">
        <v>30879</v>
      </c>
    </row>
    <row r="19514" spans="1:5" hidden="1" x14ac:dyDescent="0.2">
      <c r="A19514" s="94" t="s">
        <v>39806</v>
      </c>
      <c r="B19514" t="s">
        <v>39807</v>
      </c>
      <c r="C19514" t="s">
        <v>1597</v>
      </c>
      <c r="D19514">
        <v>349.51</v>
      </c>
      <c r="E19514" t="s">
        <v>30879</v>
      </c>
    </row>
    <row r="19515" spans="1:5" hidden="1" x14ac:dyDescent="0.2">
      <c r="A19515" s="94" t="s">
        <v>39808</v>
      </c>
      <c r="B19515" t="s">
        <v>39809</v>
      </c>
      <c r="C19515" t="s">
        <v>1597</v>
      </c>
      <c r="D19515">
        <v>472.46</v>
      </c>
      <c r="E19515" t="s">
        <v>30879</v>
      </c>
    </row>
    <row r="19516" spans="1:5" hidden="1" x14ac:dyDescent="0.2">
      <c r="A19516" s="94" t="s">
        <v>14081</v>
      </c>
      <c r="B19516" t="s">
        <v>46287</v>
      </c>
      <c r="C19516" t="s">
        <v>8107</v>
      </c>
      <c r="D19516">
        <v>10.75</v>
      </c>
      <c r="E19516" t="s">
        <v>30879</v>
      </c>
    </row>
    <row r="19517" spans="1:5" hidden="1" x14ac:dyDescent="0.2">
      <c r="A19517" s="94" t="s">
        <v>46306</v>
      </c>
      <c r="B19517" t="s">
        <v>46307</v>
      </c>
      <c r="C19517" t="s">
        <v>8107</v>
      </c>
      <c r="D19517">
        <v>4.6900000000000004</v>
      </c>
      <c r="E19517" t="s">
        <v>30879</v>
      </c>
    </row>
    <row r="19518" spans="1:5" hidden="1" x14ac:dyDescent="0.2">
      <c r="A19518" s="94" t="s">
        <v>46308</v>
      </c>
      <c r="B19518" t="s">
        <v>46309</v>
      </c>
      <c r="C19518" t="s">
        <v>8107</v>
      </c>
      <c r="D19518">
        <v>5.63</v>
      </c>
      <c r="E19518" t="s">
        <v>30879</v>
      </c>
    </row>
    <row r="19519" spans="1:5" hidden="1" x14ac:dyDescent="0.2">
      <c r="A19519" s="94" t="s">
        <v>46255</v>
      </c>
      <c r="B19519" t="s">
        <v>46256</v>
      </c>
      <c r="C19519" t="s">
        <v>243</v>
      </c>
      <c r="D19519">
        <v>0.81</v>
      </c>
      <c r="E19519" t="s">
        <v>30879</v>
      </c>
    </row>
    <row r="19520" spans="1:5" hidden="1" x14ac:dyDescent="0.2">
      <c r="A19520" s="94" t="s">
        <v>46257</v>
      </c>
      <c r="B19520" t="s">
        <v>46258</v>
      </c>
      <c r="C19520" t="s">
        <v>243</v>
      </c>
      <c r="D19520">
        <v>0.5</v>
      </c>
      <c r="E19520" t="s">
        <v>30879</v>
      </c>
    </row>
    <row r="19521" spans="1:5" hidden="1" x14ac:dyDescent="0.2">
      <c r="A19521" s="94" t="s">
        <v>46259</v>
      </c>
      <c r="B19521" t="s">
        <v>46260</v>
      </c>
      <c r="C19521" t="s">
        <v>8107</v>
      </c>
      <c r="D19521">
        <v>6.93</v>
      </c>
      <c r="E19521" t="s">
        <v>30879</v>
      </c>
    </row>
    <row r="19522" spans="1:5" hidden="1" x14ac:dyDescent="0.2">
      <c r="A19522" s="94" t="s">
        <v>46261</v>
      </c>
      <c r="B19522" t="s">
        <v>46262</v>
      </c>
      <c r="C19522" t="s">
        <v>8107</v>
      </c>
      <c r="D19522">
        <v>19.809999999999999</v>
      </c>
      <c r="E19522" t="s">
        <v>30879</v>
      </c>
    </row>
    <row r="19523" spans="1:5" hidden="1" x14ac:dyDescent="0.2">
      <c r="A19523" s="94" t="s">
        <v>46275</v>
      </c>
      <c r="B19523" t="s">
        <v>46276</v>
      </c>
      <c r="C19523" t="s">
        <v>8107</v>
      </c>
      <c r="D19523">
        <v>17.38</v>
      </c>
      <c r="E19523" t="s">
        <v>30879</v>
      </c>
    </row>
    <row r="19524" spans="1:5" hidden="1" x14ac:dyDescent="0.2">
      <c r="A19524" s="94" t="s">
        <v>46277</v>
      </c>
      <c r="B19524" t="s">
        <v>46278</v>
      </c>
      <c r="C19524" t="s">
        <v>8107</v>
      </c>
      <c r="D19524">
        <v>23.18</v>
      </c>
      <c r="E19524" t="s">
        <v>30879</v>
      </c>
    </row>
    <row r="19525" spans="1:5" hidden="1" x14ac:dyDescent="0.2">
      <c r="A19525" s="94" t="s">
        <v>46283</v>
      </c>
      <c r="B19525" t="s">
        <v>46284</v>
      </c>
      <c r="C19525" t="s">
        <v>8107</v>
      </c>
      <c r="D19525">
        <v>17.88</v>
      </c>
      <c r="E19525" t="s">
        <v>30879</v>
      </c>
    </row>
    <row r="19526" spans="1:5" hidden="1" x14ac:dyDescent="0.2">
      <c r="A19526" s="94" t="s">
        <v>46285</v>
      </c>
      <c r="B19526" t="s">
        <v>46286</v>
      </c>
      <c r="C19526" t="s">
        <v>8107</v>
      </c>
      <c r="D19526">
        <v>23.84</v>
      </c>
      <c r="E19526" t="s">
        <v>30879</v>
      </c>
    </row>
    <row r="19527" spans="1:5" hidden="1" x14ac:dyDescent="0.2">
      <c r="A19527" s="94" t="s">
        <v>46377</v>
      </c>
      <c r="B19527" t="s">
        <v>46378</v>
      </c>
      <c r="C19527" t="s">
        <v>243</v>
      </c>
      <c r="D19527">
        <v>0.47</v>
      </c>
      <c r="E19527" t="s">
        <v>30879</v>
      </c>
    </row>
    <row r="19528" spans="1:5" hidden="1" x14ac:dyDescent="0.2">
      <c r="A19528" s="94" t="s">
        <v>46263</v>
      </c>
      <c r="B19528" t="s">
        <v>46264</v>
      </c>
      <c r="C19528" t="s">
        <v>8107</v>
      </c>
      <c r="D19528">
        <v>5.96</v>
      </c>
      <c r="E19528" t="s">
        <v>30879</v>
      </c>
    </row>
    <row r="19529" spans="1:5" hidden="1" x14ac:dyDescent="0.2">
      <c r="A19529" s="94" t="s">
        <v>46279</v>
      </c>
      <c r="B19529" t="s">
        <v>46280</v>
      </c>
      <c r="C19529" t="s">
        <v>8107</v>
      </c>
      <c r="D19529">
        <v>14.9</v>
      </c>
      <c r="E19529" t="s">
        <v>30879</v>
      </c>
    </row>
    <row r="19530" spans="1:5" hidden="1" x14ac:dyDescent="0.2">
      <c r="A19530" s="94" t="s">
        <v>46300</v>
      </c>
      <c r="B19530" t="s">
        <v>46301</v>
      </c>
      <c r="C19530" t="s">
        <v>8107</v>
      </c>
      <c r="D19530">
        <v>8.6999999999999993</v>
      </c>
      <c r="E19530" t="s">
        <v>30879</v>
      </c>
    </row>
    <row r="19531" spans="1:5" hidden="1" x14ac:dyDescent="0.2">
      <c r="A19531" s="94" t="s">
        <v>46302</v>
      </c>
      <c r="B19531" t="s">
        <v>46303</v>
      </c>
      <c r="C19531" t="s">
        <v>8107</v>
      </c>
      <c r="D19531">
        <v>11.61</v>
      </c>
      <c r="E19531" t="s">
        <v>30879</v>
      </c>
    </row>
    <row r="19532" spans="1:5" hidden="1" x14ac:dyDescent="0.2">
      <c r="A19532" s="94" t="s">
        <v>46304</v>
      </c>
      <c r="B19532" t="s">
        <v>46305</v>
      </c>
      <c r="C19532" t="s">
        <v>8107</v>
      </c>
      <c r="D19532">
        <v>14.5</v>
      </c>
      <c r="E19532" t="s">
        <v>30879</v>
      </c>
    </row>
    <row r="19533" spans="1:5" hidden="1" x14ac:dyDescent="0.2">
      <c r="A19533" s="94" t="s">
        <v>46281</v>
      </c>
      <c r="B19533" t="s">
        <v>46282</v>
      </c>
      <c r="C19533" t="s">
        <v>8107</v>
      </c>
      <c r="D19533">
        <v>8.09</v>
      </c>
      <c r="E19533" t="s">
        <v>30879</v>
      </c>
    </row>
    <row r="19534" spans="1:5" hidden="1" x14ac:dyDescent="0.2">
      <c r="A19534" s="94" t="s">
        <v>46310</v>
      </c>
      <c r="B19534" t="s">
        <v>46311</v>
      </c>
      <c r="C19534" t="s">
        <v>243</v>
      </c>
      <c r="D19534">
        <v>1.35</v>
      </c>
      <c r="E19534" t="s">
        <v>30879</v>
      </c>
    </row>
    <row r="19535" spans="1:5" hidden="1" x14ac:dyDescent="0.2">
      <c r="A19535" s="94" t="s">
        <v>14082</v>
      </c>
      <c r="B19535" t="s">
        <v>14083</v>
      </c>
      <c r="C19535" t="s">
        <v>243</v>
      </c>
      <c r="D19535">
        <v>58.92</v>
      </c>
      <c r="E19535" t="s">
        <v>30879</v>
      </c>
    </row>
    <row r="19536" spans="1:5" hidden="1" x14ac:dyDescent="0.2">
      <c r="A19536" s="94" t="s">
        <v>14084</v>
      </c>
      <c r="B19536" t="s">
        <v>14085</v>
      </c>
      <c r="C19536" t="s">
        <v>2424</v>
      </c>
      <c r="D19536">
        <v>1.31</v>
      </c>
      <c r="E19536" t="s">
        <v>30879</v>
      </c>
    </row>
    <row r="19537" spans="1:5" hidden="1" x14ac:dyDescent="0.2">
      <c r="A19537" s="94" t="s">
        <v>40437</v>
      </c>
      <c r="B19537" t="s">
        <v>40438</v>
      </c>
      <c r="C19537" t="s">
        <v>2847</v>
      </c>
      <c r="D19537">
        <v>6.79</v>
      </c>
      <c r="E19537" t="s">
        <v>30879</v>
      </c>
    </row>
    <row r="19538" spans="1:5" hidden="1" x14ac:dyDescent="0.2">
      <c r="A19538" s="94" t="s">
        <v>40457</v>
      </c>
      <c r="B19538" t="s">
        <v>40458</v>
      </c>
      <c r="C19538" t="s">
        <v>1623</v>
      </c>
      <c r="D19538">
        <v>116.08</v>
      </c>
      <c r="E19538" t="s">
        <v>30879</v>
      </c>
    </row>
    <row r="19539" spans="1:5" hidden="1" x14ac:dyDescent="0.2">
      <c r="A19539" s="94" t="s">
        <v>40447</v>
      </c>
      <c r="B19539" t="s">
        <v>40448</v>
      </c>
      <c r="C19539" t="s">
        <v>2847</v>
      </c>
      <c r="D19539">
        <v>11.54</v>
      </c>
      <c r="E19539" t="s">
        <v>30879</v>
      </c>
    </row>
    <row r="19540" spans="1:5" hidden="1" x14ac:dyDescent="0.2">
      <c r="A19540" s="94" t="s">
        <v>14086</v>
      </c>
      <c r="B19540" t="s">
        <v>14087</v>
      </c>
      <c r="C19540" t="s">
        <v>2424</v>
      </c>
      <c r="D19540">
        <v>0.71</v>
      </c>
      <c r="E19540" t="s">
        <v>30879</v>
      </c>
    </row>
    <row r="19541" spans="1:5" hidden="1" x14ac:dyDescent="0.2">
      <c r="A19541" s="94" t="s">
        <v>40441</v>
      </c>
      <c r="B19541" t="s">
        <v>40442</v>
      </c>
      <c r="C19541" t="s">
        <v>2847</v>
      </c>
      <c r="D19541">
        <v>6.79</v>
      </c>
      <c r="E19541" t="s">
        <v>30879</v>
      </c>
    </row>
    <row r="19542" spans="1:5" hidden="1" x14ac:dyDescent="0.2">
      <c r="A19542" s="94" t="s">
        <v>40449</v>
      </c>
      <c r="B19542" t="s">
        <v>40450</v>
      </c>
      <c r="C19542" t="s">
        <v>8107</v>
      </c>
      <c r="D19542">
        <v>2.83</v>
      </c>
      <c r="E19542" t="s">
        <v>30879</v>
      </c>
    </row>
    <row r="19543" spans="1:5" hidden="1" x14ac:dyDescent="0.2">
      <c r="A19543" s="94" t="s">
        <v>40451</v>
      </c>
      <c r="B19543" t="s">
        <v>40452</v>
      </c>
      <c r="C19543" t="s">
        <v>1623</v>
      </c>
      <c r="D19543">
        <v>0</v>
      </c>
      <c r="E19543" t="s">
        <v>30879</v>
      </c>
    </row>
    <row r="19544" spans="1:5" hidden="1" x14ac:dyDescent="0.2">
      <c r="A19544" s="94" t="s">
        <v>40433</v>
      </c>
      <c r="B19544" t="s">
        <v>40434</v>
      </c>
      <c r="C19544" t="s">
        <v>2847</v>
      </c>
      <c r="D19544">
        <v>11.54</v>
      </c>
      <c r="E19544" t="s">
        <v>30879</v>
      </c>
    </row>
    <row r="19545" spans="1:5" hidden="1" x14ac:dyDescent="0.2">
      <c r="A19545" s="94" t="s">
        <v>14088</v>
      </c>
      <c r="B19545" t="s">
        <v>14089</v>
      </c>
      <c r="C19545" t="s">
        <v>2424</v>
      </c>
      <c r="D19545">
        <v>1.05</v>
      </c>
      <c r="E19545" t="s">
        <v>30879</v>
      </c>
    </row>
    <row r="19546" spans="1:5" hidden="1" x14ac:dyDescent="0.2">
      <c r="A19546" s="94" t="s">
        <v>40459</v>
      </c>
      <c r="B19546" t="s">
        <v>40460</v>
      </c>
      <c r="C19546" t="s">
        <v>2847</v>
      </c>
      <c r="D19546">
        <v>22.4</v>
      </c>
      <c r="E19546" t="s">
        <v>30879</v>
      </c>
    </row>
    <row r="19547" spans="1:5" hidden="1" x14ac:dyDescent="0.2">
      <c r="A19547" s="94" t="s">
        <v>14090</v>
      </c>
      <c r="B19547" t="s">
        <v>14091</v>
      </c>
      <c r="C19547" t="s">
        <v>2424</v>
      </c>
      <c r="D19547">
        <v>1.43</v>
      </c>
      <c r="E19547" t="s">
        <v>30879</v>
      </c>
    </row>
    <row r="19548" spans="1:5" hidden="1" x14ac:dyDescent="0.2">
      <c r="A19548" s="94" t="s">
        <v>40431</v>
      </c>
      <c r="B19548" t="s">
        <v>40432</v>
      </c>
      <c r="C19548" t="s">
        <v>1623</v>
      </c>
      <c r="D19548">
        <v>57.02</v>
      </c>
      <c r="E19548" t="s">
        <v>30879</v>
      </c>
    </row>
    <row r="19549" spans="1:5" hidden="1" x14ac:dyDescent="0.2">
      <c r="A19549" s="94" t="s">
        <v>40439</v>
      </c>
      <c r="B19549" t="s">
        <v>40440</v>
      </c>
      <c r="C19549" t="s">
        <v>2847</v>
      </c>
      <c r="D19549">
        <v>11.54</v>
      </c>
      <c r="E19549" t="s">
        <v>30879</v>
      </c>
    </row>
    <row r="19550" spans="1:5" hidden="1" x14ac:dyDescent="0.2">
      <c r="A19550" s="94" t="s">
        <v>14092</v>
      </c>
      <c r="B19550" t="s">
        <v>14093</v>
      </c>
      <c r="C19550" t="s">
        <v>2424</v>
      </c>
      <c r="D19550">
        <v>1.1599999999999999</v>
      </c>
      <c r="E19550" t="s">
        <v>30879</v>
      </c>
    </row>
    <row r="19551" spans="1:5" hidden="1" x14ac:dyDescent="0.2">
      <c r="A19551" s="94" t="s">
        <v>40443</v>
      </c>
      <c r="B19551" t="s">
        <v>40444</v>
      </c>
      <c r="C19551" t="s">
        <v>2847</v>
      </c>
      <c r="D19551">
        <v>6.79</v>
      </c>
      <c r="E19551" t="s">
        <v>30879</v>
      </c>
    </row>
    <row r="19552" spans="1:5" hidden="1" x14ac:dyDescent="0.2">
      <c r="A19552" s="94" t="s">
        <v>40453</v>
      </c>
      <c r="B19552" t="s">
        <v>40454</v>
      </c>
      <c r="C19552" t="s">
        <v>1623</v>
      </c>
      <c r="D19552">
        <v>0</v>
      </c>
      <c r="E19552" t="s">
        <v>30879</v>
      </c>
    </row>
    <row r="19553" spans="1:5" hidden="1" x14ac:dyDescent="0.2">
      <c r="A19553" s="94" t="s">
        <v>40435</v>
      </c>
      <c r="B19553" t="s">
        <v>40436</v>
      </c>
      <c r="C19553" t="s">
        <v>2847</v>
      </c>
      <c r="D19553">
        <v>6.79</v>
      </c>
      <c r="E19553" t="s">
        <v>30879</v>
      </c>
    </row>
    <row r="19554" spans="1:5" hidden="1" x14ac:dyDescent="0.2">
      <c r="A19554" s="94" t="s">
        <v>40455</v>
      </c>
      <c r="B19554" t="s">
        <v>40456</v>
      </c>
      <c r="C19554" t="s">
        <v>1623</v>
      </c>
      <c r="D19554">
        <v>0</v>
      </c>
      <c r="E19554" t="s">
        <v>30879</v>
      </c>
    </row>
    <row r="19555" spans="1:5" hidden="1" x14ac:dyDescent="0.2">
      <c r="A19555" s="94" t="s">
        <v>14094</v>
      </c>
      <c r="B19555" t="s">
        <v>14095</v>
      </c>
      <c r="C19555" t="s">
        <v>2424</v>
      </c>
      <c r="D19555">
        <v>1.34</v>
      </c>
      <c r="E19555" t="s">
        <v>30879</v>
      </c>
    </row>
    <row r="19556" spans="1:5" hidden="1" x14ac:dyDescent="0.2">
      <c r="A19556" s="94" t="s">
        <v>40445</v>
      </c>
      <c r="B19556" t="s">
        <v>40446</v>
      </c>
      <c r="C19556" t="s">
        <v>2847</v>
      </c>
      <c r="D19556">
        <v>11.54</v>
      </c>
      <c r="E19556" t="s">
        <v>30879</v>
      </c>
    </row>
    <row r="19557" spans="1:5" hidden="1" x14ac:dyDescent="0.2">
      <c r="A19557" s="94" t="s">
        <v>14096</v>
      </c>
      <c r="B19557" t="s">
        <v>14097</v>
      </c>
      <c r="C19557" t="s">
        <v>2424</v>
      </c>
      <c r="D19557">
        <v>0.7</v>
      </c>
      <c r="E19557" t="s">
        <v>30879</v>
      </c>
    </row>
    <row r="19558" spans="1:5" hidden="1" x14ac:dyDescent="0.2">
      <c r="A19558" s="94" t="s">
        <v>14098</v>
      </c>
      <c r="B19558" t="s">
        <v>25694</v>
      </c>
      <c r="C19558" t="s">
        <v>2424</v>
      </c>
      <c r="D19558">
        <v>0.67</v>
      </c>
      <c r="E19558" t="s">
        <v>30879</v>
      </c>
    </row>
    <row r="19559" spans="1:5" hidden="1" x14ac:dyDescent="0.2">
      <c r="A19559" s="94" t="s">
        <v>14099</v>
      </c>
      <c r="B19559" t="s">
        <v>25695</v>
      </c>
      <c r="C19559" t="s">
        <v>8107</v>
      </c>
      <c r="D19559">
        <v>25.46</v>
      </c>
      <c r="E19559" t="s">
        <v>30879</v>
      </c>
    </row>
    <row r="19560" spans="1:5" hidden="1" x14ac:dyDescent="0.2">
      <c r="A19560" s="94" t="s">
        <v>14100</v>
      </c>
      <c r="B19560" t="s">
        <v>25696</v>
      </c>
      <c r="C19560" t="s">
        <v>8107</v>
      </c>
      <c r="D19560">
        <v>35.979999999999997</v>
      </c>
      <c r="E19560" t="s">
        <v>30879</v>
      </c>
    </row>
    <row r="19561" spans="1:5" hidden="1" x14ac:dyDescent="0.2">
      <c r="A19561" s="94" t="s">
        <v>46750</v>
      </c>
      <c r="B19561" t="s">
        <v>46751</v>
      </c>
      <c r="C19561" t="s">
        <v>8107</v>
      </c>
      <c r="D19561">
        <v>45.14</v>
      </c>
      <c r="E19561" t="s">
        <v>30879</v>
      </c>
    </row>
    <row r="19562" spans="1:5" hidden="1" x14ac:dyDescent="0.2">
      <c r="A19562" s="94" t="s">
        <v>25697</v>
      </c>
      <c r="B19562" t="s">
        <v>25698</v>
      </c>
      <c r="C19562" t="s">
        <v>2424</v>
      </c>
      <c r="D19562">
        <v>2.71</v>
      </c>
      <c r="E19562" t="s">
        <v>30879</v>
      </c>
    </row>
    <row r="19563" spans="1:5" hidden="1" x14ac:dyDescent="0.2">
      <c r="A19563" s="94" t="s">
        <v>14101</v>
      </c>
      <c r="B19563" t="s">
        <v>14102</v>
      </c>
      <c r="C19563" t="s">
        <v>1623</v>
      </c>
      <c r="D19563">
        <v>29.08</v>
      </c>
      <c r="E19563" t="s">
        <v>30879</v>
      </c>
    </row>
    <row r="19564" spans="1:5" hidden="1" x14ac:dyDescent="0.2">
      <c r="A19564" s="94" t="s">
        <v>45289</v>
      </c>
      <c r="B19564" t="s">
        <v>45290</v>
      </c>
      <c r="C19564" t="s">
        <v>8107</v>
      </c>
      <c r="D19564">
        <v>30.52</v>
      </c>
      <c r="E19564" t="s">
        <v>30879</v>
      </c>
    </row>
    <row r="19565" spans="1:5" hidden="1" x14ac:dyDescent="0.2">
      <c r="A19565" s="94" t="s">
        <v>45291</v>
      </c>
      <c r="B19565" t="s">
        <v>45292</v>
      </c>
      <c r="C19565" t="s">
        <v>2847</v>
      </c>
      <c r="D19565">
        <v>12.73</v>
      </c>
      <c r="E19565" t="s">
        <v>30879</v>
      </c>
    </row>
    <row r="19566" spans="1:5" hidden="1" x14ac:dyDescent="0.2">
      <c r="A19566" s="94" t="s">
        <v>45301</v>
      </c>
      <c r="B19566" t="s">
        <v>45302</v>
      </c>
      <c r="C19566" t="s">
        <v>8107</v>
      </c>
      <c r="D19566">
        <v>96.19</v>
      </c>
      <c r="E19566" t="s">
        <v>30879</v>
      </c>
    </row>
    <row r="19567" spans="1:5" hidden="1" x14ac:dyDescent="0.2">
      <c r="A19567" s="94" t="s">
        <v>45303</v>
      </c>
      <c r="B19567" t="s">
        <v>45304</v>
      </c>
      <c r="C19567" t="s">
        <v>8107</v>
      </c>
      <c r="D19567">
        <v>137.41999999999999</v>
      </c>
      <c r="E19567" t="s">
        <v>30879</v>
      </c>
    </row>
    <row r="19568" spans="1:5" hidden="1" x14ac:dyDescent="0.2">
      <c r="A19568" s="94" t="s">
        <v>45279</v>
      </c>
      <c r="B19568" t="s">
        <v>45280</v>
      </c>
      <c r="C19568" t="s">
        <v>243</v>
      </c>
      <c r="D19568">
        <v>167.9</v>
      </c>
      <c r="E19568" t="s">
        <v>30879</v>
      </c>
    </row>
    <row r="19569" spans="1:5" hidden="1" x14ac:dyDescent="0.2">
      <c r="A19569" s="94" t="s">
        <v>45281</v>
      </c>
      <c r="B19569" t="s">
        <v>45282</v>
      </c>
      <c r="C19569" t="s">
        <v>8107</v>
      </c>
      <c r="D19569">
        <v>62.53</v>
      </c>
      <c r="E19569" t="s">
        <v>30879</v>
      </c>
    </row>
    <row r="19570" spans="1:5" hidden="1" x14ac:dyDescent="0.2">
      <c r="A19570" s="94" t="s">
        <v>45283</v>
      </c>
      <c r="B19570" t="s">
        <v>45284</v>
      </c>
      <c r="C19570" t="s">
        <v>8107</v>
      </c>
      <c r="D19570">
        <v>72.959999999999994</v>
      </c>
      <c r="E19570" t="s">
        <v>30879</v>
      </c>
    </row>
    <row r="19571" spans="1:5" hidden="1" x14ac:dyDescent="0.2">
      <c r="A19571" s="94" t="s">
        <v>45285</v>
      </c>
      <c r="B19571" t="s">
        <v>45286</v>
      </c>
      <c r="C19571" t="s">
        <v>8107</v>
      </c>
      <c r="D19571">
        <v>83.37</v>
      </c>
      <c r="E19571" t="s">
        <v>30879</v>
      </c>
    </row>
    <row r="19572" spans="1:5" hidden="1" x14ac:dyDescent="0.2">
      <c r="A19572" s="94" t="s">
        <v>45287</v>
      </c>
      <c r="B19572" t="s">
        <v>45288</v>
      </c>
      <c r="C19572" t="s">
        <v>8107</v>
      </c>
      <c r="D19572">
        <v>104.22</v>
      </c>
      <c r="E19572" t="s">
        <v>30879</v>
      </c>
    </row>
    <row r="19573" spans="1:5" hidden="1" x14ac:dyDescent="0.2">
      <c r="A19573" s="94" t="s">
        <v>45293</v>
      </c>
      <c r="B19573" t="s">
        <v>45294</v>
      </c>
      <c r="C19573" t="s">
        <v>8107</v>
      </c>
      <c r="D19573">
        <v>62.53</v>
      </c>
      <c r="E19573" t="s">
        <v>30879</v>
      </c>
    </row>
    <row r="19574" spans="1:5" hidden="1" x14ac:dyDescent="0.2">
      <c r="A19574" s="94" t="s">
        <v>45295</v>
      </c>
      <c r="B19574" t="s">
        <v>45296</v>
      </c>
      <c r="C19574" t="s">
        <v>8107</v>
      </c>
      <c r="D19574">
        <v>104.21</v>
      </c>
      <c r="E19574" t="s">
        <v>30879</v>
      </c>
    </row>
    <row r="19575" spans="1:5" hidden="1" x14ac:dyDescent="0.2">
      <c r="A19575" s="94" t="s">
        <v>45297</v>
      </c>
      <c r="B19575" t="s">
        <v>45298</v>
      </c>
      <c r="C19575" t="s">
        <v>8107</v>
      </c>
      <c r="D19575">
        <v>62.53</v>
      </c>
      <c r="E19575" t="s">
        <v>30879</v>
      </c>
    </row>
    <row r="19576" spans="1:5" hidden="1" x14ac:dyDescent="0.2">
      <c r="A19576" s="94" t="s">
        <v>45299</v>
      </c>
      <c r="B19576" t="s">
        <v>45300</v>
      </c>
      <c r="C19576" t="s">
        <v>8107</v>
      </c>
      <c r="D19576">
        <v>83.38</v>
      </c>
      <c r="E19576" t="s">
        <v>30879</v>
      </c>
    </row>
    <row r="19577" spans="1:5" hidden="1" x14ac:dyDescent="0.2">
      <c r="A19577" s="94" t="s">
        <v>45419</v>
      </c>
      <c r="B19577" t="s">
        <v>45420</v>
      </c>
      <c r="C19577" t="s">
        <v>1597</v>
      </c>
      <c r="D19577">
        <v>17.36</v>
      </c>
      <c r="E19577" t="s">
        <v>30879</v>
      </c>
    </row>
    <row r="19578" spans="1:5" hidden="1" x14ac:dyDescent="0.2">
      <c r="A19578" s="94" t="s">
        <v>45421</v>
      </c>
      <c r="B19578" t="s">
        <v>45422</v>
      </c>
      <c r="C19578" t="s">
        <v>1597</v>
      </c>
      <c r="D19578">
        <v>23.15</v>
      </c>
      <c r="E19578" t="s">
        <v>30879</v>
      </c>
    </row>
    <row r="19579" spans="1:5" hidden="1" x14ac:dyDescent="0.2">
      <c r="A19579" s="94" t="s">
        <v>45423</v>
      </c>
      <c r="B19579" t="s">
        <v>45424</v>
      </c>
      <c r="C19579" t="s">
        <v>1597</v>
      </c>
      <c r="D19579">
        <v>28.94</v>
      </c>
      <c r="E19579" t="s">
        <v>30879</v>
      </c>
    </row>
    <row r="19580" spans="1:5" hidden="1" x14ac:dyDescent="0.2">
      <c r="A19580" s="94" t="s">
        <v>45425</v>
      </c>
      <c r="B19580" t="s">
        <v>45426</v>
      </c>
      <c r="C19580" t="s">
        <v>1597</v>
      </c>
      <c r="D19580">
        <v>34.729999999999997</v>
      </c>
      <c r="E19580" t="s">
        <v>30879</v>
      </c>
    </row>
    <row r="19581" spans="1:5" hidden="1" x14ac:dyDescent="0.2">
      <c r="A19581" s="94" t="s">
        <v>14103</v>
      </c>
      <c r="B19581" t="s">
        <v>14104</v>
      </c>
      <c r="C19581" t="s">
        <v>1597</v>
      </c>
      <c r="D19581">
        <v>25.69</v>
      </c>
      <c r="E19581" t="s">
        <v>30879</v>
      </c>
    </row>
    <row r="19582" spans="1:5" hidden="1" x14ac:dyDescent="0.2">
      <c r="A19582" s="94" t="s">
        <v>14105</v>
      </c>
      <c r="B19582" t="s">
        <v>14106</v>
      </c>
      <c r="C19582" t="s">
        <v>1597</v>
      </c>
      <c r="D19582">
        <v>34.26</v>
      </c>
      <c r="E19582" t="s">
        <v>30879</v>
      </c>
    </row>
    <row r="19583" spans="1:5" hidden="1" x14ac:dyDescent="0.2">
      <c r="A19583" s="94" t="s">
        <v>14107</v>
      </c>
      <c r="B19583" t="s">
        <v>14108</v>
      </c>
      <c r="C19583" t="s">
        <v>1597</v>
      </c>
      <c r="D19583">
        <v>42.81</v>
      </c>
      <c r="E19583" t="s">
        <v>30879</v>
      </c>
    </row>
    <row r="19584" spans="1:5" hidden="1" x14ac:dyDescent="0.2">
      <c r="A19584" s="94" t="s">
        <v>14109</v>
      </c>
      <c r="B19584" t="s">
        <v>14110</v>
      </c>
      <c r="C19584" t="s">
        <v>1597</v>
      </c>
      <c r="D19584">
        <v>51.37</v>
      </c>
      <c r="E19584" t="s">
        <v>30879</v>
      </c>
    </row>
    <row r="19585" spans="1:5" hidden="1" x14ac:dyDescent="0.2">
      <c r="A19585" s="94" t="s">
        <v>45427</v>
      </c>
      <c r="B19585" t="s">
        <v>45428</v>
      </c>
      <c r="C19585" t="s">
        <v>1597</v>
      </c>
      <c r="D19585">
        <v>15.82</v>
      </c>
      <c r="E19585" t="s">
        <v>30879</v>
      </c>
    </row>
    <row r="19586" spans="1:5" hidden="1" x14ac:dyDescent="0.2">
      <c r="A19586" s="94" t="s">
        <v>45429</v>
      </c>
      <c r="B19586" t="s">
        <v>45430</v>
      </c>
      <c r="C19586" t="s">
        <v>1597</v>
      </c>
      <c r="D19586">
        <v>18.45</v>
      </c>
      <c r="E19586" t="s">
        <v>30879</v>
      </c>
    </row>
    <row r="19587" spans="1:5" hidden="1" x14ac:dyDescent="0.2">
      <c r="A19587" s="94" t="s">
        <v>45431</v>
      </c>
      <c r="B19587" t="s">
        <v>45432</v>
      </c>
      <c r="C19587" t="s">
        <v>1597</v>
      </c>
      <c r="D19587">
        <v>21.08</v>
      </c>
      <c r="E19587" t="s">
        <v>30879</v>
      </c>
    </row>
    <row r="19588" spans="1:5" hidden="1" x14ac:dyDescent="0.2">
      <c r="A19588" s="94" t="s">
        <v>45433</v>
      </c>
      <c r="B19588" t="s">
        <v>45434</v>
      </c>
      <c r="C19588" t="s">
        <v>1597</v>
      </c>
      <c r="D19588">
        <v>31.64</v>
      </c>
      <c r="E19588" t="s">
        <v>30879</v>
      </c>
    </row>
    <row r="19589" spans="1:5" hidden="1" x14ac:dyDescent="0.2">
      <c r="A19589" s="94" t="s">
        <v>14111</v>
      </c>
      <c r="B19589" t="s">
        <v>14112</v>
      </c>
      <c r="C19589" t="s">
        <v>1597</v>
      </c>
      <c r="D19589">
        <v>60.03</v>
      </c>
      <c r="E19589" t="s">
        <v>30879</v>
      </c>
    </row>
    <row r="19590" spans="1:5" hidden="1" x14ac:dyDescent="0.2">
      <c r="A19590" s="94" t="s">
        <v>14113</v>
      </c>
      <c r="B19590" t="s">
        <v>14114</v>
      </c>
      <c r="C19590" t="s">
        <v>1597</v>
      </c>
      <c r="D19590">
        <v>70.03</v>
      </c>
      <c r="E19590" t="s">
        <v>30879</v>
      </c>
    </row>
    <row r="19591" spans="1:5" hidden="1" x14ac:dyDescent="0.2">
      <c r="A19591" s="94" t="s">
        <v>45321</v>
      </c>
      <c r="B19591" t="s">
        <v>45322</v>
      </c>
      <c r="C19591" t="s">
        <v>1597</v>
      </c>
      <c r="D19591">
        <v>80.040000000000006</v>
      </c>
      <c r="E19591" t="s">
        <v>30879</v>
      </c>
    </row>
    <row r="19592" spans="1:5" hidden="1" x14ac:dyDescent="0.2">
      <c r="A19592" s="94" t="s">
        <v>45325</v>
      </c>
      <c r="B19592" t="s">
        <v>45326</v>
      </c>
      <c r="C19592" t="s">
        <v>1597</v>
      </c>
      <c r="D19592">
        <v>90.03</v>
      </c>
      <c r="E19592" t="s">
        <v>30879</v>
      </c>
    </row>
    <row r="19593" spans="1:5" hidden="1" x14ac:dyDescent="0.2">
      <c r="A19593" s="94" t="s">
        <v>14115</v>
      </c>
      <c r="B19593" t="s">
        <v>14116</v>
      </c>
      <c r="C19593" t="s">
        <v>1597</v>
      </c>
      <c r="D19593">
        <v>100.05</v>
      </c>
      <c r="E19593" t="s">
        <v>30879</v>
      </c>
    </row>
    <row r="19594" spans="1:5" hidden="1" x14ac:dyDescent="0.2">
      <c r="A19594" s="94" t="s">
        <v>14117</v>
      </c>
      <c r="B19594" t="s">
        <v>14118</v>
      </c>
      <c r="C19594" t="s">
        <v>1597</v>
      </c>
      <c r="D19594">
        <v>120.06</v>
      </c>
      <c r="E19594" t="s">
        <v>30879</v>
      </c>
    </row>
    <row r="19595" spans="1:5" hidden="1" x14ac:dyDescent="0.2">
      <c r="A19595" s="94" t="s">
        <v>45337</v>
      </c>
      <c r="B19595" t="s">
        <v>45338</v>
      </c>
      <c r="C19595" t="s">
        <v>1597</v>
      </c>
      <c r="D19595">
        <v>160.08000000000001</v>
      </c>
      <c r="E19595" t="s">
        <v>30879</v>
      </c>
    </row>
    <row r="19596" spans="1:5" hidden="1" x14ac:dyDescent="0.2">
      <c r="A19596" s="94" t="s">
        <v>45313</v>
      </c>
      <c r="B19596" t="s">
        <v>45314</v>
      </c>
      <c r="C19596" t="s">
        <v>1597</v>
      </c>
      <c r="D19596">
        <v>60.03</v>
      </c>
      <c r="E19596" t="s">
        <v>30879</v>
      </c>
    </row>
    <row r="19597" spans="1:5" hidden="1" x14ac:dyDescent="0.2">
      <c r="A19597" s="94" t="s">
        <v>14119</v>
      </c>
      <c r="B19597" t="s">
        <v>14120</v>
      </c>
      <c r="C19597" t="s">
        <v>1597</v>
      </c>
      <c r="D19597">
        <v>70.03</v>
      </c>
      <c r="E19597" t="s">
        <v>30879</v>
      </c>
    </row>
    <row r="19598" spans="1:5" hidden="1" x14ac:dyDescent="0.2">
      <c r="A19598" s="94" t="s">
        <v>14121</v>
      </c>
      <c r="B19598" t="s">
        <v>14122</v>
      </c>
      <c r="C19598" t="s">
        <v>1597</v>
      </c>
      <c r="D19598">
        <v>80.040000000000006</v>
      </c>
      <c r="E19598" t="s">
        <v>30879</v>
      </c>
    </row>
    <row r="19599" spans="1:5" hidden="1" x14ac:dyDescent="0.2">
      <c r="A19599" s="94" t="s">
        <v>45327</v>
      </c>
      <c r="B19599" t="s">
        <v>45328</v>
      </c>
      <c r="C19599" t="s">
        <v>1597</v>
      </c>
      <c r="D19599">
        <v>90.03</v>
      </c>
      <c r="E19599" t="s">
        <v>30879</v>
      </c>
    </row>
    <row r="19600" spans="1:5" hidden="1" x14ac:dyDescent="0.2">
      <c r="A19600" s="94" t="s">
        <v>14123</v>
      </c>
      <c r="B19600" t="s">
        <v>14124</v>
      </c>
      <c r="C19600" t="s">
        <v>1597</v>
      </c>
      <c r="D19600">
        <v>100.05</v>
      </c>
      <c r="E19600" t="s">
        <v>30879</v>
      </c>
    </row>
    <row r="19601" spans="1:5" hidden="1" x14ac:dyDescent="0.2">
      <c r="A19601" s="94" t="s">
        <v>14125</v>
      </c>
      <c r="B19601" t="s">
        <v>14126</v>
      </c>
      <c r="C19601" t="s">
        <v>1597</v>
      </c>
      <c r="D19601">
        <v>120.06</v>
      </c>
      <c r="E19601" t="s">
        <v>30879</v>
      </c>
    </row>
    <row r="19602" spans="1:5" hidden="1" x14ac:dyDescent="0.2">
      <c r="A19602" s="94" t="s">
        <v>14127</v>
      </c>
      <c r="B19602" t="s">
        <v>14128</v>
      </c>
      <c r="C19602" t="s">
        <v>1597</v>
      </c>
      <c r="D19602">
        <v>140.06</v>
      </c>
      <c r="E19602" t="s">
        <v>30879</v>
      </c>
    </row>
    <row r="19603" spans="1:5" hidden="1" x14ac:dyDescent="0.2">
      <c r="A19603" s="94" t="s">
        <v>14129</v>
      </c>
      <c r="B19603" t="s">
        <v>14130</v>
      </c>
      <c r="C19603" t="s">
        <v>1597</v>
      </c>
      <c r="D19603">
        <v>160.08000000000001</v>
      </c>
      <c r="E19603" t="s">
        <v>30879</v>
      </c>
    </row>
    <row r="19604" spans="1:5" hidden="1" x14ac:dyDescent="0.2">
      <c r="A19604" s="94" t="s">
        <v>14131</v>
      </c>
      <c r="B19604" t="s">
        <v>14132</v>
      </c>
      <c r="C19604" t="s">
        <v>1597</v>
      </c>
      <c r="D19604">
        <v>180.08</v>
      </c>
      <c r="E19604" t="s">
        <v>30879</v>
      </c>
    </row>
    <row r="19605" spans="1:5" hidden="1" x14ac:dyDescent="0.2">
      <c r="A19605" s="94" t="s">
        <v>14133</v>
      </c>
      <c r="B19605" t="s">
        <v>14134</v>
      </c>
      <c r="C19605" t="s">
        <v>1597</v>
      </c>
      <c r="D19605">
        <v>200.1</v>
      </c>
      <c r="E19605" t="s">
        <v>30879</v>
      </c>
    </row>
    <row r="19606" spans="1:5" hidden="1" x14ac:dyDescent="0.2">
      <c r="A19606" s="94" t="s">
        <v>45315</v>
      </c>
      <c r="B19606" t="s">
        <v>45316</v>
      </c>
      <c r="C19606" t="s">
        <v>1597</v>
      </c>
      <c r="D19606">
        <v>60.03</v>
      </c>
      <c r="E19606" t="s">
        <v>30879</v>
      </c>
    </row>
    <row r="19607" spans="1:5" hidden="1" x14ac:dyDescent="0.2">
      <c r="A19607" s="94" t="s">
        <v>45319</v>
      </c>
      <c r="B19607" t="s">
        <v>45320</v>
      </c>
      <c r="C19607" t="s">
        <v>1597</v>
      </c>
      <c r="D19607">
        <v>70.03</v>
      </c>
      <c r="E19607" t="s">
        <v>30879</v>
      </c>
    </row>
    <row r="19608" spans="1:5" hidden="1" x14ac:dyDescent="0.2">
      <c r="A19608" s="94" t="s">
        <v>14135</v>
      </c>
      <c r="B19608" t="s">
        <v>14136</v>
      </c>
      <c r="C19608" t="s">
        <v>1597</v>
      </c>
      <c r="D19608">
        <v>80.040000000000006</v>
      </c>
      <c r="E19608" t="s">
        <v>30879</v>
      </c>
    </row>
    <row r="19609" spans="1:5" hidden="1" x14ac:dyDescent="0.2">
      <c r="A19609" s="94" t="s">
        <v>45329</v>
      </c>
      <c r="B19609" t="s">
        <v>45330</v>
      </c>
      <c r="C19609" t="s">
        <v>1597</v>
      </c>
      <c r="D19609">
        <v>90.03</v>
      </c>
      <c r="E19609" t="s">
        <v>30879</v>
      </c>
    </row>
    <row r="19610" spans="1:5" hidden="1" x14ac:dyDescent="0.2">
      <c r="A19610" s="94" t="s">
        <v>14137</v>
      </c>
      <c r="B19610" t="s">
        <v>14138</v>
      </c>
      <c r="C19610" t="s">
        <v>1597</v>
      </c>
      <c r="D19610">
        <v>100.05</v>
      </c>
      <c r="E19610" t="s">
        <v>30879</v>
      </c>
    </row>
    <row r="19611" spans="1:5" hidden="1" x14ac:dyDescent="0.2">
      <c r="A19611" s="94" t="s">
        <v>14139</v>
      </c>
      <c r="B19611" t="s">
        <v>14140</v>
      </c>
      <c r="C19611" t="s">
        <v>1597</v>
      </c>
      <c r="D19611">
        <v>120.06</v>
      </c>
      <c r="E19611" t="s">
        <v>30879</v>
      </c>
    </row>
    <row r="19612" spans="1:5" hidden="1" x14ac:dyDescent="0.2">
      <c r="A19612" s="94" t="s">
        <v>14141</v>
      </c>
      <c r="B19612" t="s">
        <v>14142</v>
      </c>
      <c r="C19612" t="s">
        <v>1597</v>
      </c>
      <c r="D19612">
        <v>140.06</v>
      </c>
      <c r="E19612" t="s">
        <v>30879</v>
      </c>
    </row>
    <row r="19613" spans="1:5" hidden="1" x14ac:dyDescent="0.2">
      <c r="A19613" s="94" t="s">
        <v>14143</v>
      </c>
      <c r="B19613" t="s">
        <v>14144</v>
      </c>
      <c r="C19613" t="s">
        <v>1597</v>
      </c>
      <c r="D19613">
        <v>160.08000000000001</v>
      </c>
      <c r="E19613" t="s">
        <v>30879</v>
      </c>
    </row>
    <row r="19614" spans="1:5" hidden="1" x14ac:dyDescent="0.2">
      <c r="A19614" s="94" t="s">
        <v>14145</v>
      </c>
      <c r="B19614" t="s">
        <v>14146</v>
      </c>
      <c r="C19614" t="s">
        <v>1597</v>
      </c>
      <c r="D19614">
        <v>180.08</v>
      </c>
      <c r="E19614" t="s">
        <v>30879</v>
      </c>
    </row>
    <row r="19615" spans="1:5" hidden="1" x14ac:dyDescent="0.2">
      <c r="A19615" s="94" t="s">
        <v>45341</v>
      </c>
      <c r="B19615" t="s">
        <v>45342</v>
      </c>
      <c r="C19615" t="s">
        <v>1597</v>
      </c>
      <c r="D19615">
        <v>200.1</v>
      </c>
      <c r="E19615" t="s">
        <v>30879</v>
      </c>
    </row>
    <row r="19616" spans="1:5" hidden="1" x14ac:dyDescent="0.2">
      <c r="A19616" s="94" t="s">
        <v>45317</v>
      </c>
      <c r="B19616" t="s">
        <v>45318</v>
      </c>
      <c r="C19616" t="s">
        <v>1597</v>
      </c>
      <c r="D19616">
        <v>60.03</v>
      </c>
      <c r="E19616" t="s">
        <v>30879</v>
      </c>
    </row>
    <row r="19617" spans="1:5" hidden="1" x14ac:dyDescent="0.2">
      <c r="A19617" s="94" t="s">
        <v>45323</v>
      </c>
      <c r="B19617" t="s">
        <v>45324</v>
      </c>
      <c r="C19617" t="s">
        <v>1597</v>
      </c>
      <c r="D19617">
        <v>80.040000000000006</v>
      </c>
      <c r="E19617" t="s">
        <v>30879</v>
      </c>
    </row>
    <row r="19618" spans="1:5" hidden="1" x14ac:dyDescent="0.2">
      <c r="A19618" s="94" t="s">
        <v>45331</v>
      </c>
      <c r="B19618" t="s">
        <v>45332</v>
      </c>
      <c r="C19618" t="s">
        <v>1597</v>
      </c>
      <c r="D19618">
        <v>90.03</v>
      </c>
      <c r="E19618" t="s">
        <v>30879</v>
      </c>
    </row>
    <row r="19619" spans="1:5" hidden="1" x14ac:dyDescent="0.2">
      <c r="A19619" s="94" t="s">
        <v>45333</v>
      </c>
      <c r="B19619" t="s">
        <v>45334</v>
      </c>
      <c r="C19619" t="s">
        <v>1597</v>
      </c>
      <c r="D19619">
        <v>120.06</v>
      </c>
      <c r="E19619" t="s">
        <v>30879</v>
      </c>
    </row>
    <row r="19620" spans="1:5" hidden="1" x14ac:dyDescent="0.2">
      <c r="A19620" s="94" t="s">
        <v>45335</v>
      </c>
      <c r="B19620" t="s">
        <v>45336</v>
      </c>
      <c r="C19620" t="s">
        <v>1597</v>
      </c>
      <c r="D19620">
        <v>140.06</v>
      </c>
      <c r="E19620" t="s">
        <v>30879</v>
      </c>
    </row>
    <row r="19621" spans="1:5" hidden="1" x14ac:dyDescent="0.2">
      <c r="A19621" s="94" t="s">
        <v>45339</v>
      </c>
      <c r="B19621" t="s">
        <v>45340</v>
      </c>
      <c r="C19621" t="s">
        <v>1597</v>
      </c>
      <c r="D19621">
        <v>160.08000000000001</v>
      </c>
      <c r="E19621" t="s">
        <v>30879</v>
      </c>
    </row>
    <row r="19622" spans="1:5" hidden="1" x14ac:dyDescent="0.2">
      <c r="A19622" s="94" t="s">
        <v>14147</v>
      </c>
      <c r="B19622" t="s">
        <v>14148</v>
      </c>
      <c r="C19622" t="s">
        <v>1597</v>
      </c>
      <c r="D19622">
        <v>42.15</v>
      </c>
      <c r="E19622" t="s">
        <v>30879</v>
      </c>
    </row>
    <row r="19623" spans="1:5" hidden="1" x14ac:dyDescent="0.2">
      <c r="A19623" s="94" t="s">
        <v>14149</v>
      </c>
      <c r="B19623" t="s">
        <v>14150</v>
      </c>
      <c r="C19623" t="s">
        <v>1597</v>
      </c>
      <c r="D19623">
        <v>49.17</v>
      </c>
      <c r="E19623" t="s">
        <v>30879</v>
      </c>
    </row>
    <row r="19624" spans="1:5" hidden="1" x14ac:dyDescent="0.2">
      <c r="A19624" s="94" t="s">
        <v>14151</v>
      </c>
      <c r="B19624" t="s">
        <v>14152</v>
      </c>
      <c r="C19624" t="s">
        <v>1597</v>
      </c>
      <c r="D19624">
        <v>56.2</v>
      </c>
      <c r="E19624" t="s">
        <v>30879</v>
      </c>
    </row>
    <row r="19625" spans="1:5" hidden="1" x14ac:dyDescent="0.2">
      <c r="A19625" s="94" t="s">
        <v>45355</v>
      </c>
      <c r="B19625" t="s">
        <v>45356</v>
      </c>
      <c r="C19625" t="s">
        <v>1597</v>
      </c>
      <c r="D19625">
        <v>63.22</v>
      </c>
      <c r="E19625" t="s">
        <v>30879</v>
      </c>
    </row>
    <row r="19626" spans="1:5" hidden="1" x14ac:dyDescent="0.2">
      <c r="A19626" s="94" t="s">
        <v>14153</v>
      </c>
      <c r="B19626" t="s">
        <v>14154</v>
      </c>
      <c r="C19626" t="s">
        <v>1597</v>
      </c>
      <c r="D19626">
        <v>70.25</v>
      </c>
      <c r="E19626" t="s">
        <v>30879</v>
      </c>
    </row>
    <row r="19627" spans="1:5" hidden="1" x14ac:dyDescent="0.2">
      <c r="A19627" s="94" t="s">
        <v>14155</v>
      </c>
      <c r="B19627" t="s">
        <v>14156</v>
      </c>
      <c r="C19627" t="s">
        <v>1597</v>
      </c>
      <c r="D19627">
        <v>84.3</v>
      </c>
      <c r="E19627" t="s">
        <v>30879</v>
      </c>
    </row>
    <row r="19628" spans="1:5" hidden="1" x14ac:dyDescent="0.2">
      <c r="A19628" s="94" t="s">
        <v>14157</v>
      </c>
      <c r="B19628" t="s">
        <v>14158</v>
      </c>
      <c r="C19628" t="s">
        <v>1597</v>
      </c>
      <c r="D19628">
        <v>98.35</v>
      </c>
      <c r="E19628" t="s">
        <v>30879</v>
      </c>
    </row>
    <row r="19629" spans="1:5" hidden="1" x14ac:dyDescent="0.2">
      <c r="A19629" s="94" t="s">
        <v>14159</v>
      </c>
      <c r="B19629" t="s">
        <v>14160</v>
      </c>
      <c r="C19629" t="s">
        <v>1597</v>
      </c>
      <c r="D19629">
        <v>112.4</v>
      </c>
      <c r="E19629" t="s">
        <v>30879</v>
      </c>
    </row>
    <row r="19630" spans="1:5" hidden="1" x14ac:dyDescent="0.2">
      <c r="A19630" s="94" t="s">
        <v>45363</v>
      </c>
      <c r="B19630" t="s">
        <v>45364</v>
      </c>
      <c r="C19630" t="s">
        <v>1597</v>
      </c>
      <c r="D19630">
        <v>126.46</v>
      </c>
      <c r="E19630" t="s">
        <v>30879</v>
      </c>
    </row>
    <row r="19631" spans="1:5" hidden="1" x14ac:dyDescent="0.2">
      <c r="A19631" s="94" t="s">
        <v>14161</v>
      </c>
      <c r="B19631" t="s">
        <v>14162</v>
      </c>
      <c r="C19631" t="s">
        <v>1597</v>
      </c>
      <c r="D19631">
        <v>140.51</v>
      </c>
      <c r="E19631" t="s">
        <v>30879</v>
      </c>
    </row>
    <row r="19632" spans="1:5" hidden="1" x14ac:dyDescent="0.2">
      <c r="A19632" s="94" t="s">
        <v>14163</v>
      </c>
      <c r="B19632" t="s">
        <v>14164</v>
      </c>
      <c r="C19632" t="s">
        <v>1597</v>
      </c>
      <c r="D19632">
        <v>42.15</v>
      </c>
      <c r="E19632" t="s">
        <v>30879</v>
      </c>
    </row>
    <row r="19633" spans="1:5" hidden="1" x14ac:dyDescent="0.2">
      <c r="A19633" s="94" t="s">
        <v>14165</v>
      </c>
      <c r="B19633" t="s">
        <v>14166</v>
      </c>
      <c r="C19633" t="s">
        <v>1597</v>
      </c>
      <c r="D19633">
        <v>49.17</v>
      </c>
      <c r="E19633" t="s">
        <v>30879</v>
      </c>
    </row>
    <row r="19634" spans="1:5" hidden="1" x14ac:dyDescent="0.2">
      <c r="A19634" s="94" t="s">
        <v>14167</v>
      </c>
      <c r="B19634" t="s">
        <v>14168</v>
      </c>
      <c r="C19634" t="s">
        <v>1597</v>
      </c>
      <c r="D19634">
        <v>56.2</v>
      </c>
      <c r="E19634" t="s">
        <v>30879</v>
      </c>
    </row>
    <row r="19635" spans="1:5" hidden="1" x14ac:dyDescent="0.2">
      <c r="A19635" s="94" t="s">
        <v>14169</v>
      </c>
      <c r="B19635" t="s">
        <v>14170</v>
      </c>
      <c r="C19635" t="s">
        <v>1597</v>
      </c>
      <c r="D19635">
        <v>63.22</v>
      </c>
      <c r="E19635" t="s">
        <v>30879</v>
      </c>
    </row>
    <row r="19636" spans="1:5" hidden="1" x14ac:dyDescent="0.2">
      <c r="A19636" s="94" t="s">
        <v>14171</v>
      </c>
      <c r="B19636" t="s">
        <v>14172</v>
      </c>
      <c r="C19636" t="s">
        <v>1597</v>
      </c>
      <c r="D19636">
        <v>70.25</v>
      </c>
      <c r="E19636" t="s">
        <v>30879</v>
      </c>
    </row>
    <row r="19637" spans="1:5" hidden="1" x14ac:dyDescent="0.2">
      <c r="A19637" s="94" t="s">
        <v>14173</v>
      </c>
      <c r="B19637" t="s">
        <v>14174</v>
      </c>
      <c r="C19637" t="s">
        <v>1597</v>
      </c>
      <c r="D19637">
        <v>84.3</v>
      </c>
      <c r="E19637" t="s">
        <v>30879</v>
      </c>
    </row>
    <row r="19638" spans="1:5" hidden="1" x14ac:dyDescent="0.2">
      <c r="A19638" s="94" t="s">
        <v>14175</v>
      </c>
      <c r="B19638" t="s">
        <v>14176</v>
      </c>
      <c r="C19638" t="s">
        <v>1597</v>
      </c>
      <c r="D19638">
        <v>98.35</v>
      </c>
      <c r="E19638" t="s">
        <v>30879</v>
      </c>
    </row>
    <row r="19639" spans="1:5" hidden="1" x14ac:dyDescent="0.2">
      <c r="A19639" s="94" t="s">
        <v>14177</v>
      </c>
      <c r="B19639" t="s">
        <v>14178</v>
      </c>
      <c r="C19639" t="s">
        <v>1597</v>
      </c>
      <c r="D19639">
        <v>112.4</v>
      </c>
      <c r="E19639" t="s">
        <v>30879</v>
      </c>
    </row>
    <row r="19640" spans="1:5" hidden="1" x14ac:dyDescent="0.2">
      <c r="A19640" s="94" t="s">
        <v>14179</v>
      </c>
      <c r="B19640" t="s">
        <v>14180</v>
      </c>
      <c r="C19640" t="s">
        <v>1597</v>
      </c>
      <c r="D19640">
        <v>126.46</v>
      </c>
      <c r="E19640" t="s">
        <v>30879</v>
      </c>
    </row>
    <row r="19641" spans="1:5" hidden="1" x14ac:dyDescent="0.2">
      <c r="A19641" s="94" t="s">
        <v>14181</v>
      </c>
      <c r="B19641" t="s">
        <v>14182</v>
      </c>
      <c r="C19641" t="s">
        <v>1597</v>
      </c>
      <c r="D19641">
        <v>140.51</v>
      </c>
      <c r="E19641" t="s">
        <v>30879</v>
      </c>
    </row>
    <row r="19642" spans="1:5" hidden="1" x14ac:dyDescent="0.2">
      <c r="A19642" s="94" t="s">
        <v>45349</v>
      </c>
      <c r="B19642" t="s">
        <v>45350</v>
      </c>
      <c r="C19642" t="s">
        <v>1597</v>
      </c>
      <c r="D19642">
        <v>49.17</v>
      </c>
      <c r="E19642" t="s">
        <v>30879</v>
      </c>
    </row>
    <row r="19643" spans="1:5" hidden="1" x14ac:dyDescent="0.2">
      <c r="A19643" s="94" t="s">
        <v>45353</v>
      </c>
      <c r="B19643" t="s">
        <v>45354</v>
      </c>
      <c r="C19643" t="s">
        <v>1597</v>
      </c>
      <c r="D19643">
        <v>56.2</v>
      </c>
      <c r="E19643" t="s">
        <v>30879</v>
      </c>
    </row>
    <row r="19644" spans="1:5" hidden="1" x14ac:dyDescent="0.2">
      <c r="A19644" s="94" t="s">
        <v>45359</v>
      </c>
      <c r="B19644" t="s">
        <v>45360</v>
      </c>
      <c r="C19644" t="s">
        <v>1597</v>
      </c>
      <c r="D19644">
        <v>84.3</v>
      </c>
      <c r="E19644" t="s">
        <v>30879</v>
      </c>
    </row>
    <row r="19645" spans="1:5" hidden="1" x14ac:dyDescent="0.2">
      <c r="A19645" s="94" t="s">
        <v>14183</v>
      </c>
      <c r="B19645" t="s">
        <v>14184</v>
      </c>
      <c r="C19645" t="s">
        <v>1597</v>
      </c>
      <c r="D19645">
        <v>98.35</v>
      </c>
      <c r="E19645" t="s">
        <v>30879</v>
      </c>
    </row>
    <row r="19646" spans="1:5" hidden="1" x14ac:dyDescent="0.2">
      <c r="A19646" s="94" t="s">
        <v>14185</v>
      </c>
      <c r="B19646" t="s">
        <v>14186</v>
      </c>
      <c r="C19646" t="s">
        <v>1597</v>
      </c>
      <c r="D19646">
        <v>140.51</v>
      </c>
      <c r="E19646" t="s">
        <v>30879</v>
      </c>
    </row>
    <row r="19647" spans="1:5" hidden="1" x14ac:dyDescent="0.2">
      <c r="A19647" s="94" t="s">
        <v>14187</v>
      </c>
      <c r="B19647" t="s">
        <v>14188</v>
      </c>
      <c r="C19647" t="s">
        <v>1597</v>
      </c>
      <c r="D19647">
        <v>42.15</v>
      </c>
      <c r="E19647" t="s">
        <v>30879</v>
      </c>
    </row>
    <row r="19648" spans="1:5" hidden="1" x14ac:dyDescent="0.2">
      <c r="A19648" s="94" t="s">
        <v>14189</v>
      </c>
      <c r="B19648" t="s">
        <v>14190</v>
      </c>
      <c r="C19648" t="s">
        <v>1597</v>
      </c>
      <c r="D19648">
        <v>49.17</v>
      </c>
      <c r="E19648" t="s">
        <v>30879</v>
      </c>
    </row>
    <row r="19649" spans="1:5" hidden="1" x14ac:dyDescent="0.2">
      <c r="A19649" s="94" t="s">
        <v>14191</v>
      </c>
      <c r="B19649" t="s">
        <v>14192</v>
      </c>
      <c r="C19649" t="s">
        <v>1597</v>
      </c>
      <c r="D19649">
        <v>56.2</v>
      </c>
      <c r="E19649" t="s">
        <v>30879</v>
      </c>
    </row>
    <row r="19650" spans="1:5" hidden="1" x14ac:dyDescent="0.2">
      <c r="A19650" s="94" t="s">
        <v>14193</v>
      </c>
      <c r="B19650" t="s">
        <v>14194</v>
      </c>
      <c r="C19650" t="s">
        <v>1597</v>
      </c>
      <c r="D19650">
        <v>63.22</v>
      </c>
      <c r="E19650" t="s">
        <v>30879</v>
      </c>
    </row>
    <row r="19651" spans="1:5" hidden="1" x14ac:dyDescent="0.2">
      <c r="A19651" s="94" t="s">
        <v>14195</v>
      </c>
      <c r="B19651" t="s">
        <v>14196</v>
      </c>
      <c r="C19651" t="s">
        <v>1597</v>
      </c>
      <c r="D19651">
        <v>70.25</v>
      </c>
      <c r="E19651" t="s">
        <v>30879</v>
      </c>
    </row>
    <row r="19652" spans="1:5" hidden="1" x14ac:dyDescent="0.2">
      <c r="A19652" s="94" t="s">
        <v>14197</v>
      </c>
      <c r="B19652" t="s">
        <v>14198</v>
      </c>
      <c r="C19652" t="s">
        <v>1597</v>
      </c>
      <c r="D19652">
        <v>84.3</v>
      </c>
      <c r="E19652" t="s">
        <v>30879</v>
      </c>
    </row>
    <row r="19653" spans="1:5" hidden="1" x14ac:dyDescent="0.2">
      <c r="A19653" s="94" t="s">
        <v>14199</v>
      </c>
      <c r="B19653" t="s">
        <v>14200</v>
      </c>
      <c r="C19653" t="s">
        <v>1597</v>
      </c>
      <c r="D19653">
        <v>98.35</v>
      </c>
      <c r="E19653" t="s">
        <v>30879</v>
      </c>
    </row>
    <row r="19654" spans="1:5" hidden="1" x14ac:dyDescent="0.2">
      <c r="A19654" s="94" t="s">
        <v>14201</v>
      </c>
      <c r="B19654" t="s">
        <v>14202</v>
      </c>
      <c r="C19654" t="s">
        <v>1597</v>
      </c>
      <c r="D19654">
        <v>112.4</v>
      </c>
      <c r="E19654" t="s">
        <v>30879</v>
      </c>
    </row>
    <row r="19655" spans="1:5" hidden="1" x14ac:dyDescent="0.2">
      <c r="A19655" s="94" t="s">
        <v>45367</v>
      </c>
      <c r="B19655" t="s">
        <v>45368</v>
      </c>
      <c r="C19655" t="s">
        <v>1597</v>
      </c>
      <c r="D19655">
        <v>126.46</v>
      </c>
      <c r="E19655" t="s">
        <v>30879</v>
      </c>
    </row>
    <row r="19656" spans="1:5" hidden="1" x14ac:dyDescent="0.2">
      <c r="A19656" s="94" t="s">
        <v>14203</v>
      </c>
      <c r="B19656" t="s">
        <v>14204</v>
      </c>
      <c r="C19656" t="s">
        <v>1597</v>
      </c>
      <c r="D19656">
        <v>140.51</v>
      </c>
      <c r="E19656" t="s">
        <v>30879</v>
      </c>
    </row>
    <row r="19657" spans="1:5" hidden="1" x14ac:dyDescent="0.2">
      <c r="A19657" s="94" t="s">
        <v>45345</v>
      </c>
      <c r="B19657" t="s">
        <v>45346</v>
      </c>
      <c r="C19657" t="s">
        <v>1597</v>
      </c>
      <c r="D19657">
        <v>42.15</v>
      </c>
      <c r="E19657" t="s">
        <v>30879</v>
      </c>
    </row>
    <row r="19658" spans="1:5" hidden="1" x14ac:dyDescent="0.2">
      <c r="A19658" s="94" t="s">
        <v>45347</v>
      </c>
      <c r="B19658" t="s">
        <v>45348</v>
      </c>
      <c r="C19658" t="s">
        <v>1597</v>
      </c>
      <c r="D19658">
        <v>49.17</v>
      </c>
      <c r="E19658" t="s">
        <v>30879</v>
      </c>
    </row>
    <row r="19659" spans="1:5" hidden="1" x14ac:dyDescent="0.2">
      <c r="A19659" s="94" t="s">
        <v>45351</v>
      </c>
      <c r="B19659" t="s">
        <v>45352</v>
      </c>
      <c r="C19659" t="s">
        <v>1597</v>
      </c>
      <c r="D19659">
        <v>56.2</v>
      </c>
      <c r="E19659" t="s">
        <v>30879</v>
      </c>
    </row>
    <row r="19660" spans="1:5" hidden="1" x14ac:dyDescent="0.2">
      <c r="A19660" s="94" t="s">
        <v>45357</v>
      </c>
      <c r="B19660" t="s">
        <v>45358</v>
      </c>
      <c r="C19660" t="s">
        <v>1597</v>
      </c>
      <c r="D19660">
        <v>63.22</v>
      </c>
      <c r="E19660" t="s">
        <v>30879</v>
      </c>
    </row>
    <row r="19661" spans="1:5" hidden="1" x14ac:dyDescent="0.2">
      <c r="A19661" s="94" t="s">
        <v>14205</v>
      </c>
      <c r="B19661" t="s">
        <v>14206</v>
      </c>
      <c r="C19661" t="s">
        <v>1597</v>
      </c>
      <c r="D19661">
        <v>70.25</v>
      </c>
      <c r="E19661" t="s">
        <v>30879</v>
      </c>
    </row>
    <row r="19662" spans="1:5" hidden="1" x14ac:dyDescent="0.2">
      <c r="A19662" s="94" t="s">
        <v>14207</v>
      </c>
      <c r="B19662" t="s">
        <v>14208</v>
      </c>
      <c r="C19662" t="s">
        <v>1597</v>
      </c>
      <c r="D19662">
        <v>84.3</v>
      </c>
      <c r="E19662" t="s">
        <v>30879</v>
      </c>
    </row>
    <row r="19663" spans="1:5" hidden="1" x14ac:dyDescent="0.2">
      <c r="A19663" s="94" t="s">
        <v>45361</v>
      </c>
      <c r="B19663" t="s">
        <v>45362</v>
      </c>
      <c r="C19663" t="s">
        <v>1597</v>
      </c>
      <c r="D19663">
        <v>98.35</v>
      </c>
      <c r="E19663" t="s">
        <v>30879</v>
      </c>
    </row>
    <row r="19664" spans="1:5" hidden="1" x14ac:dyDescent="0.2">
      <c r="A19664" s="94" t="s">
        <v>14209</v>
      </c>
      <c r="B19664" t="s">
        <v>14210</v>
      </c>
      <c r="C19664" t="s">
        <v>1597</v>
      </c>
      <c r="D19664">
        <v>112.4</v>
      </c>
      <c r="E19664" t="s">
        <v>30879</v>
      </c>
    </row>
    <row r="19665" spans="1:5" hidden="1" x14ac:dyDescent="0.2">
      <c r="A19665" s="94" t="s">
        <v>45365</v>
      </c>
      <c r="B19665" t="s">
        <v>45366</v>
      </c>
      <c r="C19665" t="s">
        <v>1597</v>
      </c>
      <c r="D19665">
        <v>126.46</v>
      </c>
      <c r="E19665" t="s">
        <v>30879</v>
      </c>
    </row>
    <row r="19666" spans="1:5" hidden="1" x14ac:dyDescent="0.2">
      <c r="A19666" s="94" t="s">
        <v>45343</v>
      </c>
      <c r="B19666" t="s">
        <v>45344</v>
      </c>
      <c r="C19666" t="s">
        <v>1597</v>
      </c>
      <c r="D19666">
        <v>140.51</v>
      </c>
      <c r="E19666" t="s">
        <v>30879</v>
      </c>
    </row>
    <row r="19667" spans="1:5" hidden="1" x14ac:dyDescent="0.2">
      <c r="A19667" s="94" t="s">
        <v>45369</v>
      </c>
      <c r="B19667" t="s">
        <v>45370</v>
      </c>
      <c r="C19667" t="s">
        <v>1597</v>
      </c>
      <c r="D19667">
        <v>42.15</v>
      </c>
      <c r="E19667" t="s">
        <v>30879</v>
      </c>
    </row>
    <row r="19668" spans="1:5" hidden="1" x14ac:dyDescent="0.2">
      <c r="A19668" s="94" t="s">
        <v>45377</v>
      </c>
      <c r="B19668" t="s">
        <v>45378</v>
      </c>
      <c r="C19668" t="s">
        <v>1597</v>
      </c>
      <c r="D19668">
        <v>56.2</v>
      </c>
      <c r="E19668" t="s">
        <v>30879</v>
      </c>
    </row>
    <row r="19669" spans="1:5" hidden="1" x14ac:dyDescent="0.2">
      <c r="A19669" s="94" t="s">
        <v>45385</v>
      </c>
      <c r="B19669" t="s">
        <v>45386</v>
      </c>
      <c r="C19669" t="s">
        <v>1597</v>
      </c>
      <c r="D19669">
        <v>63.22</v>
      </c>
      <c r="E19669" t="s">
        <v>30879</v>
      </c>
    </row>
    <row r="19670" spans="1:5" hidden="1" x14ac:dyDescent="0.2">
      <c r="A19670" s="94" t="s">
        <v>45391</v>
      </c>
      <c r="B19670" t="s">
        <v>45392</v>
      </c>
      <c r="C19670" t="s">
        <v>1597</v>
      </c>
      <c r="D19670">
        <v>70.25</v>
      </c>
      <c r="E19670" t="s">
        <v>30879</v>
      </c>
    </row>
    <row r="19671" spans="1:5" hidden="1" x14ac:dyDescent="0.2">
      <c r="A19671" s="94" t="s">
        <v>14211</v>
      </c>
      <c r="B19671" t="s">
        <v>14212</v>
      </c>
      <c r="C19671" t="s">
        <v>1597</v>
      </c>
      <c r="D19671">
        <v>84.3</v>
      </c>
      <c r="E19671" t="s">
        <v>30879</v>
      </c>
    </row>
    <row r="19672" spans="1:5" hidden="1" x14ac:dyDescent="0.2">
      <c r="A19672" s="94" t="s">
        <v>45401</v>
      </c>
      <c r="B19672" t="s">
        <v>45402</v>
      </c>
      <c r="C19672" t="s">
        <v>1597</v>
      </c>
      <c r="D19672">
        <v>98.35</v>
      </c>
      <c r="E19672" t="s">
        <v>30879</v>
      </c>
    </row>
    <row r="19673" spans="1:5" hidden="1" x14ac:dyDescent="0.2">
      <c r="A19673" s="94" t="s">
        <v>45407</v>
      </c>
      <c r="B19673" t="s">
        <v>45408</v>
      </c>
      <c r="C19673" t="s">
        <v>1597</v>
      </c>
      <c r="D19673">
        <v>112.4</v>
      </c>
      <c r="E19673" t="s">
        <v>30879</v>
      </c>
    </row>
    <row r="19674" spans="1:5" hidden="1" x14ac:dyDescent="0.2">
      <c r="A19674" s="94" t="s">
        <v>45371</v>
      </c>
      <c r="B19674" t="s">
        <v>45372</v>
      </c>
      <c r="C19674" t="s">
        <v>1597</v>
      </c>
      <c r="D19674">
        <v>42.15</v>
      </c>
      <c r="E19674" t="s">
        <v>30879</v>
      </c>
    </row>
    <row r="19675" spans="1:5" hidden="1" x14ac:dyDescent="0.2">
      <c r="A19675" s="94" t="s">
        <v>45379</v>
      </c>
      <c r="B19675" t="s">
        <v>45380</v>
      </c>
      <c r="C19675" t="s">
        <v>1597</v>
      </c>
      <c r="D19675">
        <v>56.2</v>
      </c>
      <c r="E19675" t="s">
        <v>30879</v>
      </c>
    </row>
    <row r="19676" spans="1:5" hidden="1" x14ac:dyDescent="0.2">
      <c r="A19676" s="94" t="s">
        <v>45387</v>
      </c>
      <c r="B19676" t="s">
        <v>45388</v>
      </c>
      <c r="C19676" t="s">
        <v>1597</v>
      </c>
      <c r="D19676">
        <v>63.22</v>
      </c>
      <c r="E19676" t="s">
        <v>30879</v>
      </c>
    </row>
    <row r="19677" spans="1:5" hidden="1" x14ac:dyDescent="0.2">
      <c r="A19677" s="94" t="s">
        <v>45393</v>
      </c>
      <c r="B19677" t="s">
        <v>45394</v>
      </c>
      <c r="C19677" t="s">
        <v>1597</v>
      </c>
      <c r="D19677">
        <v>70.25</v>
      </c>
      <c r="E19677" t="s">
        <v>30879</v>
      </c>
    </row>
    <row r="19678" spans="1:5" hidden="1" x14ac:dyDescent="0.2">
      <c r="A19678" s="94" t="s">
        <v>45399</v>
      </c>
      <c r="B19678" t="s">
        <v>45400</v>
      </c>
      <c r="C19678" t="s">
        <v>1597</v>
      </c>
      <c r="D19678">
        <v>84.3</v>
      </c>
      <c r="E19678" t="s">
        <v>30879</v>
      </c>
    </row>
    <row r="19679" spans="1:5" hidden="1" x14ac:dyDescent="0.2">
      <c r="A19679" s="94" t="s">
        <v>45403</v>
      </c>
      <c r="B19679" t="s">
        <v>45404</v>
      </c>
      <c r="C19679" t="s">
        <v>1597</v>
      </c>
      <c r="D19679">
        <v>98.35</v>
      </c>
      <c r="E19679" t="s">
        <v>30879</v>
      </c>
    </row>
    <row r="19680" spans="1:5" hidden="1" x14ac:dyDescent="0.2">
      <c r="A19680" s="94" t="s">
        <v>45409</v>
      </c>
      <c r="B19680" t="s">
        <v>45410</v>
      </c>
      <c r="C19680" t="s">
        <v>1597</v>
      </c>
      <c r="D19680">
        <v>112.4</v>
      </c>
      <c r="E19680" t="s">
        <v>30879</v>
      </c>
    </row>
    <row r="19681" spans="1:5" hidden="1" x14ac:dyDescent="0.2">
      <c r="A19681" s="94" t="s">
        <v>45415</v>
      </c>
      <c r="B19681" t="s">
        <v>45416</v>
      </c>
      <c r="C19681" t="s">
        <v>1597</v>
      </c>
      <c r="D19681">
        <v>126.46</v>
      </c>
      <c r="E19681" t="s">
        <v>30879</v>
      </c>
    </row>
    <row r="19682" spans="1:5" hidden="1" x14ac:dyDescent="0.2">
      <c r="A19682" s="94" t="s">
        <v>45381</v>
      </c>
      <c r="B19682" t="s">
        <v>45382</v>
      </c>
      <c r="C19682" t="s">
        <v>1597</v>
      </c>
      <c r="D19682">
        <v>56.2</v>
      </c>
      <c r="E19682" t="s">
        <v>30879</v>
      </c>
    </row>
    <row r="19683" spans="1:5" hidden="1" x14ac:dyDescent="0.2">
      <c r="A19683" s="94" t="s">
        <v>45389</v>
      </c>
      <c r="B19683" t="s">
        <v>45390</v>
      </c>
      <c r="C19683" t="s">
        <v>1597</v>
      </c>
      <c r="D19683">
        <v>63.22</v>
      </c>
      <c r="E19683" t="s">
        <v>30879</v>
      </c>
    </row>
    <row r="19684" spans="1:5" hidden="1" x14ac:dyDescent="0.2">
      <c r="A19684" s="94" t="s">
        <v>45395</v>
      </c>
      <c r="B19684" t="s">
        <v>45396</v>
      </c>
      <c r="C19684" t="s">
        <v>1597</v>
      </c>
      <c r="D19684">
        <v>70.25</v>
      </c>
      <c r="E19684" t="s">
        <v>30879</v>
      </c>
    </row>
    <row r="19685" spans="1:5" hidden="1" x14ac:dyDescent="0.2">
      <c r="A19685" s="94" t="s">
        <v>14213</v>
      </c>
      <c r="B19685" t="s">
        <v>14214</v>
      </c>
      <c r="C19685" t="s">
        <v>1597</v>
      </c>
      <c r="D19685">
        <v>84.3</v>
      </c>
      <c r="E19685" t="s">
        <v>30879</v>
      </c>
    </row>
    <row r="19686" spans="1:5" hidden="1" x14ac:dyDescent="0.2">
      <c r="A19686" s="94" t="s">
        <v>45405</v>
      </c>
      <c r="B19686" t="s">
        <v>45406</v>
      </c>
      <c r="C19686" t="s">
        <v>1597</v>
      </c>
      <c r="D19686">
        <v>98.35</v>
      </c>
      <c r="E19686" t="s">
        <v>30879</v>
      </c>
    </row>
    <row r="19687" spans="1:5" hidden="1" x14ac:dyDescent="0.2">
      <c r="A19687" s="94" t="s">
        <v>45411</v>
      </c>
      <c r="B19687" t="s">
        <v>45412</v>
      </c>
      <c r="C19687" t="s">
        <v>1597</v>
      </c>
      <c r="D19687">
        <v>112.4</v>
      </c>
      <c r="E19687" t="s">
        <v>30879</v>
      </c>
    </row>
    <row r="19688" spans="1:5" hidden="1" x14ac:dyDescent="0.2">
      <c r="A19688" s="94" t="s">
        <v>45417</v>
      </c>
      <c r="B19688" t="s">
        <v>45418</v>
      </c>
      <c r="C19688" t="s">
        <v>1597</v>
      </c>
      <c r="D19688">
        <v>140.51</v>
      </c>
      <c r="E19688" t="s">
        <v>30879</v>
      </c>
    </row>
    <row r="19689" spans="1:5" hidden="1" x14ac:dyDescent="0.2">
      <c r="A19689" s="94" t="s">
        <v>45373</v>
      </c>
      <c r="B19689" t="s">
        <v>45374</v>
      </c>
      <c r="C19689" t="s">
        <v>1597</v>
      </c>
      <c r="D19689">
        <v>42.15</v>
      </c>
      <c r="E19689" t="s">
        <v>30879</v>
      </c>
    </row>
    <row r="19690" spans="1:5" hidden="1" x14ac:dyDescent="0.2">
      <c r="A19690" s="94" t="s">
        <v>45375</v>
      </c>
      <c r="B19690" t="s">
        <v>45376</v>
      </c>
      <c r="C19690" t="s">
        <v>1597</v>
      </c>
      <c r="D19690">
        <v>49.17</v>
      </c>
      <c r="E19690" t="s">
        <v>30879</v>
      </c>
    </row>
    <row r="19691" spans="1:5" hidden="1" x14ac:dyDescent="0.2">
      <c r="A19691" s="94" t="s">
        <v>45383</v>
      </c>
      <c r="B19691" t="s">
        <v>45384</v>
      </c>
      <c r="C19691" t="s">
        <v>1597</v>
      </c>
      <c r="D19691">
        <v>56.2</v>
      </c>
      <c r="E19691" t="s">
        <v>30879</v>
      </c>
    </row>
    <row r="19692" spans="1:5" hidden="1" x14ac:dyDescent="0.2">
      <c r="A19692" s="94" t="s">
        <v>45397</v>
      </c>
      <c r="B19692" t="s">
        <v>45398</v>
      </c>
      <c r="C19692" t="s">
        <v>1597</v>
      </c>
      <c r="D19692">
        <v>70.25</v>
      </c>
      <c r="E19692" t="s">
        <v>30879</v>
      </c>
    </row>
    <row r="19693" spans="1:5" hidden="1" x14ac:dyDescent="0.2">
      <c r="A19693" s="94" t="s">
        <v>45413</v>
      </c>
      <c r="B19693" t="s">
        <v>45414</v>
      </c>
      <c r="C19693" t="s">
        <v>1597</v>
      </c>
      <c r="D19693">
        <v>112.4</v>
      </c>
      <c r="E19693" t="s">
        <v>30879</v>
      </c>
    </row>
    <row r="19694" spans="1:5" hidden="1" x14ac:dyDescent="0.2">
      <c r="A19694" s="94" t="s">
        <v>45435</v>
      </c>
      <c r="B19694" t="s">
        <v>45436</v>
      </c>
      <c r="C19694" t="s">
        <v>1597</v>
      </c>
      <c r="D19694">
        <v>159.79</v>
      </c>
      <c r="E19694" t="s">
        <v>30879</v>
      </c>
    </row>
    <row r="19695" spans="1:5" hidden="1" x14ac:dyDescent="0.2">
      <c r="A19695" s="94" t="s">
        <v>14215</v>
      </c>
      <c r="B19695" t="s">
        <v>14216</v>
      </c>
      <c r="C19695" t="s">
        <v>1597</v>
      </c>
      <c r="D19695">
        <v>239.73</v>
      </c>
      <c r="E19695" t="s">
        <v>30879</v>
      </c>
    </row>
    <row r="19696" spans="1:5" hidden="1" x14ac:dyDescent="0.2">
      <c r="A19696" s="94" t="s">
        <v>45437</v>
      </c>
      <c r="B19696" t="s">
        <v>45438</v>
      </c>
      <c r="C19696" t="s">
        <v>1597</v>
      </c>
      <c r="D19696">
        <v>319.57</v>
      </c>
      <c r="E19696" t="s">
        <v>30879</v>
      </c>
    </row>
    <row r="19697" spans="1:5" hidden="1" x14ac:dyDescent="0.2">
      <c r="A19697" s="94" t="s">
        <v>14217</v>
      </c>
      <c r="B19697" t="s">
        <v>14218</v>
      </c>
      <c r="C19697" t="s">
        <v>1597</v>
      </c>
      <c r="D19697">
        <v>399.55</v>
      </c>
      <c r="E19697" t="s">
        <v>30879</v>
      </c>
    </row>
    <row r="19698" spans="1:5" hidden="1" x14ac:dyDescent="0.2">
      <c r="A19698" s="94" t="s">
        <v>45439</v>
      </c>
      <c r="B19698" t="s">
        <v>45440</v>
      </c>
      <c r="C19698" t="s">
        <v>1597</v>
      </c>
      <c r="D19698">
        <v>479.37</v>
      </c>
      <c r="E19698" t="s">
        <v>30879</v>
      </c>
    </row>
    <row r="19699" spans="1:5" hidden="1" x14ac:dyDescent="0.2">
      <c r="A19699" s="94" t="s">
        <v>45441</v>
      </c>
      <c r="B19699" t="s">
        <v>45442</v>
      </c>
      <c r="C19699" t="s">
        <v>1597</v>
      </c>
      <c r="D19699">
        <v>559.26</v>
      </c>
      <c r="E19699" t="s">
        <v>30879</v>
      </c>
    </row>
    <row r="19700" spans="1:5" hidden="1" x14ac:dyDescent="0.2">
      <c r="A19700" s="94" t="s">
        <v>45443</v>
      </c>
      <c r="B19700" t="s">
        <v>45444</v>
      </c>
      <c r="C19700" t="s">
        <v>1597</v>
      </c>
      <c r="D19700">
        <v>108.69</v>
      </c>
      <c r="E19700" t="s">
        <v>30879</v>
      </c>
    </row>
    <row r="19701" spans="1:5" hidden="1" x14ac:dyDescent="0.2">
      <c r="A19701" s="94" t="s">
        <v>14219</v>
      </c>
      <c r="B19701" t="s">
        <v>14220</v>
      </c>
      <c r="C19701" t="s">
        <v>1597</v>
      </c>
      <c r="D19701">
        <v>163.04</v>
      </c>
      <c r="E19701" t="s">
        <v>30879</v>
      </c>
    </row>
    <row r="19702" spans="1:5" hidden="1" x14ac:dyDescent="0.2">
      <c r="A19702" s="94" t="s">
        <v>14221</v>
      </c>
      <c r="B19702" t="s">
        <v>14222</v>
      </c>
      <c r="C19702" t="s">
        <v>1597</v>
      </c>
      <c r="D19702">
        <v>271.73</v>
      </c>
      <c r="E19702" t="s">
        <v>30879</v>
      </c>
    </row>
    <row r="19703" spans="1:5" hidden="1" x14ac:dyDescent="0.2">
      <c r="A19703" s="94" t="s">
        <v>14223</v>
      </c>
      <c r="B19703" t="s">
        <v>25699</v>
      </c>
      <c r="C19703" t="s">
        <v>14224</v>
      </c>
      <c r="D19703">
        <v>13.46</v>
      </c>
      <c r="E19703" t="s">
        <v>30879</v>
      </c>
    </row>
    <row r="19704" spans="1:5" hidden="1" x14ac:dyDescent="0.2">
      <c r="A19704" s="94" t="s">
        <v>14225</v>
      </c>
      <c r="B19704" t="s">
        <v>25700</v>
      </c>
      <c r="C19704" t="s">
        <v>1623</v>
      </c>
      <c r="D19704">
        <v>47.68</v>
      </c>
      <c r="E19704" t="s">
        <v>30879</v>
      </c>
    </row>
    <row r="19705" spans="1:5" hidden="1" x14ac:dyDescent="0.2">
      <c r="A19705" s="94" t="s">
        <v>14226</v>
      </c>
      <c r="B19705" t="s">
        <v>14227</v>
      </c>
      <c r="C19705" t="s">
        <v>2424</v>
      </c>
      <c r="D19705">
        <v>22.83</v>
      </c>
      <c r="E19705" t="s">
        <v>30879</v>
      </c>
    </row>
    <row r="19706" spans="1:5" hidden="1" x14ac:dyDescent="0.2">
      <c r="A19706" s="94" t="s">
        <v>14228</v>
      </c>
      <c r="B19706" t="s">
        <v>14229</v>
      </c>
      <c r="C19706" t="s">
        <v>1623</v>
      </c>
      <c r="D19706">
        <v>69.739999999999995</v>
      </c>
      <c r="E19706" t="s">
        <v>30879</v>
      </c>
    </row>
    <row r="19707" spans="1:5" hidden="1" x14ac:dyDescent="0.2">
      <c r="A19707" s="94" t="s">
        <v>45445</v>
      </c>
      <c r="B19707" t="s">
        <v>45446</v>
      </c>
      <c r="C19707" t="s">
        <v>243</v>
      </c>
      <c r="D19707">
        <v>13.37</v>
      </c>
      <c r="E19707" t="s">
        <v>30879</v>
      </c>
    </row>
    <row r="19708" spans="1:5" hidden="1" x14ac:dyDescent="0.2">
      <c r="A19708" s="94" t="s">
        <v>46791</v>
      </c>
      <c r="B19708" t="s">
        <v>46792</v>
      </c>
      <c r="C19708" t="s">
        <v>8107</v>
      </c>
      <c r="D19708">
        <v>45.14</v>
      </c>
      <c r="E19708" t="s">
        <v>30879</v>
      </c>
    </row>
    <row r="19709" spans="1:5" hidden="1" x14ac:dyDescent="0.2">
      <c r="A19709" s="94" t="s">
        <v>4420</v>
      </c>
      <c r="B19709" t="s">
        <v>4421</v>
      </c>
      <c r="C19709" t="s">
        <v>8107</v>
      </c>
      <c r="D19709">
        <v>10.65</v>
      </c>
      <c r="E19709" t="s">
        <v>30879</v>
      </c>
    </row>
    <row r="19710" spans="1:5" hidden="1" x14ac:dyDescent="0.2">
      <c r="A19710" s="94" t="s">
        <v>36661</v>
      </c>
      <c r="B19710" t="s">
        <v>36662</v>
      </c>
      <c r="C19710" t="s">
        <v>8107</v>
      </c>
      <c r="D19710">
        <v>61.9</v>
      </c>
      <c r="E19710" t="s">
        <v>30879</v>
      </c>
    </row>
    <row r="19711" spans="1:5" hidden="1" x14ac:dyDescent="0.2">
      <c r="A19711" s="94" t="s">
        <v>36663</v>
      </c>
      <c r="B19711" t="s">
        <v>36664</v>
      </c>
      <c r="C19711" t="s">
        <v>8107</v>
      </c>
      <c r="D19711">
        <v>61.9</v>
      </c>
      <c r="E19711" t="s">
        <v>30879</v>
      </c>
    </row>
    <row r="19712" spans="1:5" hidden="1" x14ac:dyDescent="0.2">
      <c r="A19712" s="94" t="s">
        <v>36665</v>
      </c>
      <c r="B19712" t="s">
        <v>36666</v>
      </c>
      <c r="C19712" t="s">
        <v>8107</v>
      </c>
      <c r="D19712">
        <v>61.9</v>
      </c>
      <c r="E19712" t="s">
        <v>30879</v>
      </c>
    </row>
    <row r="19713" spans="1:5" hidden="1" x14ac:dyDescent="0.2">
      <c r="A19713" s="94" t="s">
        <v>36667</v>
      </c>
      <c r="B19713" t="s">
        <v>36668</v>
      </c>
      <c r="C19713" t="s">
        <v>8107</v>
      </c>
      <c r="D19713">
        <v>61.9</v>
      </c>
      <c r="E19713" t="s">
        <v>30879</v>
      </c>
    </row>
    <row r="19714" spans="1:5" hidden="1" x14ac:dyDescent="0.2">
      <c r="A19714" s="94" t="s">
        <v>36669</v>
      </c>
      <c r="B19714" t="s">
        <v>36670</v>
      </c>
      <c r="C19714" t="s">
        <v>8107</v>
      </c>
      <c r="D19714">
        <v>61.9</v>
      </c>
      <c r="E19714" t="s">
        <v>30879</v>
      </c>
    </row>
    <row r="19715" spans="1:5" hidden="1" x14ac:dyDescent="0.2">
      <c r="A19715" s="94" t="s">
        <v>36671</v>
      </c>
      <c r="B19715" t="s">
        <v>36672</v>
      </c>
      <c r="C19715" t="s">
        <v>8107</v>
      </c>
      <c r="D19715">
        <v>61.9</v>
      </c>
      <c r="E19715" t="s">
        <v>30879</v>
      </c>
    </row>
    <row r="19716" spans="1:5" hidden="1" x14ac:dyDescent="0.2">
      <c r="A19716" s="94" t="s">
        <v>6312</v>
      </c>
      <c r="B19716" t="s">
        <v>6313</v>
      </c>
      <c r="C19716" t="s">
        <v>8107</v>
      </c>
      <c r="D19716">
        <v>125.36</v>
      </c>
      <c r="E19716" t="s">
        <v>30879</v>
      </c>
    </row>
    <row r="19717" spans="1:5" hidden="1" x14ac:dyDescent="0.2">
      <c r="A19717" s="94" t="s">
        <v>6314</v>
      </c>
      <c r="B19717" t="s">
        <v>6315</v>
      </c>
      <c r="C19717" t="s">
        <v>8107</v>
      </c>
      <c r="D19717">
        <v>125.36</v>
      </c>
      <c r="E19717" t="s">
        <v>30879</v>
      </c>
    </row>
    <row r="19718" spans="1:5" hidden="1" x14ac:dyDescent="0.2">
      <c r="A19718" s="94" t="s">
        <v>6316</v>
      </c>
      <c r="B19718" t="s">
        <v>6317</v>
      </c>
      <c r="C19718" t="s">
        <v>8107</v>
      </c>
      <c r="D19718">
        <v>125.36</v>
      </c>
      <c r="E19718" t="s">
        <v>30879</v>
      </c>
    </row>
    <row r="19719" spans="1:5" hidden="1" x14ac:dyDescent="0.2">
      <c r="A19719" s="94" t="s">
        <v>6318</v>
      </c>
      <c r="B19719" t="s">
        <v>6319</v>
      </c>
      <c r="C19719" t="s">
        <v>8107</v>
      </c>
      <c r="D19719">
        <v>125.36</v>
      </c>
      <c r="E19719" t="s">
        <v>30879</v>
      </c>
    </row>
    <row r="19720" spans="1:5" hidden="1" x14ac:dyDescent="0.2">
      <c r="A19720" s="94" t="s">
        <v>6320</v>
      </c>
      <c r="B19720" t="s">
        <v>6321</v>
      </c>
      <c r="C19720" t="s">
        <v>8107</v>
      </c>
      <c r="D19720">
        <v>125.36</v>
      </c>
      <c r="E19720" t="s">
        <v>30879</v>
      </c>
    </row>
    <row r="19721" spans="1:5" hidden="1" x14ac:dyDescent="0.2">
      <c r="A19721" s="94" t="s">
        <v>6322</v>
      </c>
      <c r="B19721" t="s">
        <v>6323</v>
      </c>
      <c r="C19721" t="s">
        <v>8107</v>
      </c>
      <c r="D19721">
        <v>125.36</v>
      </c>
      <c r="E19721" t="s">
        <v>30879</v>
      </c>
    </row>
    <row r="19722" spans="1:5" hidden="1" x14ac:dyDescent="0.2">
      <c r="A19722" s="94" t="s">
        <v>6324</v>
      </c>
      <c r="B19722" t="s">
        <v>6325</v>
      </c>
      <c r="C19722" t="s">
        <v>8107</v>
      </c>
      <c r="D19722">
        <v>125.36</v>
      </c>
      <c r="E19722" t="s">
        <v>30879</v>
      </c>
    </row>
    <row r="19723" spans="1:5" hidden="1" x14ac:dyDescent="0.2">
      <c r="A19723" s="94" t="s">
        <v>6326</v>
      </c>
      <c r="B19723" t="s">
        <v>6327</v>
      </c>
      <c r="C19723" t="s">
        <v>8107</v>
      </c>
      <c r="D19723">
        <v>125.36</v>
      </c>
      <c r="E19723" t="s">
        <v>30879</v>
      </c>
    </row>
    <row r="19724" spans="1:5" hidden="1" x14ac:dyDescent="0.2">
      <c r="A19724" s="94" t="s">
        <v>6328</v>
      </c>
      <c r="B19724" t="s">
        <v>6329</v>
      </c>
      <c r="C19724" t="s">
        <v>8107</v>
      </c>
      <c r="D19724">
        <v>125.36</v>
      </c>
      <c r="E19724" t="s">
        <v>30879</v>
      </c>
    </row>
    <row r="19725" spans="1:5" hidden="1" x14ac:dyDescent="0.2">
      <c r="A19725" s="94" t="s">
        <v>6330</v>
      </c>
      <c r="B19725" t="s">
        <v>6331</v>
      </c>
      <c r="C19725" t="s">
        <v>8107</v>
      </c>
      <c r="D19725">
        <v>125.36</v>
      </c>
      <c r="E19725" t="s">
        <v>30879</v>
      </c>
    </row>
    <row r="19726" spans="1:5" hidden="1" x14ac:dyDescent="0.2">
      <c r="A19726" s="94" t="s">
        <v>6332</v>
      </c>
      <c r="B19726" t="s">
        <v>6333</v>
      </c>
      <c r="C19726" t="s">
        <v>8107</v>
      </c>
      <c r="D19726">
        <v>125.36</v>
      </c>
      <c r="E19726" t="s">
        <v>30879</v>
      </c>
    </row>
    <row r="19727" spans="1:5" hidden="1" x14ac:dyDescent="0.2">
      <c r="A19727" s="94" t="s">
        <v>6334</v>
      </c>
      <c r="B19727" t="s">
        <v>6335</v>
      </c>
      <c r="C19727" t="s">
        <v>8107</v>
      </c>
      <c r="D19727">
        <v>125.36</v>
      </c>
      <c r="E19727" t="s">
        <v>30879</v>
      </c>
    </row>
    <row r="19728" spans="1:5" hidden="1" x14ac:dyDescent="0.2">
      <c r="A19728" s="94" t="s">
        <v>6336</v>
      </c>
      <c r="B19728" t="s">
        <v>6337</v>
      </c>
      <c r="C19728" t="s">
        <v>8107</v>
      </c>
      <c r="D19728">
        <v>125.36</v>
      </c>
      <c r="E19728" t="s">
        <v>30879</v>
      </c>
    </row>
    <row r="19729" spans="1:5" hidden="1" x14ac:dyDescent="0.2">
      <c r="A19729" s="94" t="s">
        <v>6338</v>
      </c>
      <c r="B19729" t="s">
        <v>6339</v>
      </c>
      <c r="C19729" t="s">
        <v>8107</v>
      </c>
      <c r="D19729">
        <v>125.36</v>
      </c>
      <c r="E19729" t="s">
        <v>30879</v>
      </c>
    </row>
    <row r="19730" spans="1:5" hidden="1" x14ac:dyDescent="0.2">
      <c r="A19730" s="94" t="s">
        <v>6340</v>
      </c>
      <c r="B19730" t="s">
        <v>6341</v>
      </c>
      <c r="C19730" t="s">
        <v>8107</v>
      </c>
      <c r="D19730">
        <v>125.36</v>
      </c>
      <c r="E19730" t="s">
        <v>30879</v>
      </c>
    </row>
    <row r="19731" spans="1:5" hidden="1" x14ac:dyDescent="0.2">
      <c r="A19731" s="94" t="s">
        <v>6342</v>
      </c>
      <c r="B19731" t="s">
        <v>6343</v>
      </c>
      <c r="C19731" t="s">
        <v>8107</v>
      </c>
      <c r="D19731">
        <v>125.36</v>
      </c>
      <c r="E19731" t="s">
        <v>30879</v>
      </c>
    </row>
    <row r="19732" spans="1:5" hidden="1" x14ac:dyDescent="0.2">
      <c r="A19732" s="94" t="s">
        <v>6344</v>
      </c>
      <c r="B19732" t="s">
        <v>6345</v>
      </c>
      <c r="C19732" t="s">
        <v>8107</v>
      </c>
      <c r="D19732">
        <v>125.36</v>
      </c>
      <c r="E19732" t="s">
        <v>30879</v>
      </c>
    </row>
    <row r="19733" spans="1:5" hidden="1" x14ac:dyDescent="0.2">
      <c r="A19733" s="94" t="s">
        <v>6346</v>
      </c>
      <c r="B19733" t="s">
        <v>6347</v>
      </c>
      <c r="C19733" t="s">
        <v>8107</v>
      </c>
      <c r="D19733">
        <v>125.36</v>
      </c>
      <c r="E19733" t="s">
        <v>30879</v>
      </c>
    </row>
    <row r="19734" spans="1:5" hidden="1" x14ac:dyDescent="0.2">
      <c r="A19734" s="94" t="s">
        <v>4422</v>
      </c>
      <c r="B19734" t="s">
        <v>36654</v>
      </c>
      <c r="C19734" t="s">
        <v>8107</v>
      </c>
      <c r="D19734">
        <v>30.63</v>
      </c>
      <c r="E19734" t="s">
        <v>30879</v>
      </c>
    </row>
    <row r="19735" spans="1:5" hidden="1" x14ac:dyDescent="0.2">
      <c r="A19735" s="94" t="s">
        <v>4423</v>
      </c>
      <c r="B19735" t="s">
        <v>4424</v>
      </c>
      <c r="C19735" t="s">
        <v>8107</v>
      </c>
      <c r="D19735">
        <v>30.63</v>
      </c>
      <c r="E19735" t="s">
        <v>30879</v>
      </c>
    </row>
    <row r="19736" spans="1:5" hidden="1" x14ac:dyDescent="0.2">
      <c r="A19736" s="94" t="s">
        <v>4425</v>
      </c>
      <c r="B19736" t="s">
        <v>4426</v>
      </c>
      <c r="C19736" t="s">
        <v>8107</v>
      </c>
      <c r="D19736">
        <v>30.63</v>
      </c>
      <c r="E19736" t="s">
        <v>30879</v>
      </c>
    </row>
    <row r="19737" spans="1:5" hidden="1" x14ac:dyDescent="0.2">
      <c r="A19737" s="94" t="s">
        <v>4427</v>
      </c>
      <c r="B19737" t="s">
        <v>4428</v>
      </c>
      <c r="C19737" t="s">
        <v>8107</v>
      </c>
      <c r="D19737">
        <v>30.63</v>
      </c>
      <c r="E19737" t="s">
        <v>30879</v>
      </c>
    </row>
    <row r="19738" spans="1:5" hidden="1" x14ac:dyDescent="0.2">
      <c r="A19738" s="94" t="s">
        <v>4429</v>
      </c>
      <c r="B19738" t="s">
        <v>36656</v>
      </c>
      <c r="C19738" t="s">
        <v>8107</v>
      </c>
      <c r="D19738">
        <v>30.63</v>
      </c>
      <c r="E19738" t="s">
        <v>30879</v>
      </c>
    </row>
    <row r="19739" spans="1:5" hidden="1" x14ac:dyDescent="0.2">
      <c r="A19739" s="94" t="s">
        <v>4430</v>
      </c>
      <c r="B19739" t="s">
        <v>36655</v>
      </c>
      <c r="C19739" t="s">
        <v>8107</v>
      </c>
      <c r="D19739">
        <v>30.63</v>
      </c>
      <c r="E19739" t="s">
        <v>30879</v>
      </c>
    </row>
    <row r="19740" spans="1:5" hidden="1" x14ac:dyDescent="0.2">
      <c r="A19740" s="94" t="s">
        <v>6348</v>
      </c>
      <c r="B19740" t="s">
        <v>6349</v>
      </c>
      <c r="C19740" t="s">
        <v>243</v>
      </c>
      <c r="D19740">
        <v>30.62</v>
      </c>
      <c r="E19740" t="s">
        <v>30879</v>
      </c>
    </row>
    <row r="19741" spans="1:5" hidden="1" x14ac:dyDescent="0.2">
      <c r="A19741" s="94" t="s">
        <v>6350</v>
      </c>
      <c r="B19741" t="s">
        <v>6351</v>
      </c>
      <c r="C19741" t="s">
        <v>243</v>
      </c>
      <c r="D19741">
        <v>30.62</v>
      </c>
      <c r="E19741" t="s">
        <v>30879</v>
      </c>
    </row>
    <row r="19742" spans="1:5" hidden="1" x14ac:dyDescent="0.2">
      <c r="A19742" s="94" t="s">
        <v>6352</v>
      </c>
      <c r="B19742" t="s">
        <v>6353</v>
      </c>
      <c r="C19742" t="s">
        <v>243</v>
      </c>
      <c r="D19742">
        <v>30.62</v>
      </c>
      <c r="E19742" t="s">
        <v>30879</v>
      </c>
    </row>
    <row r="19743" spans="1:5" hidden="1" x14ac:dyDescent="0.2">
      <c r="A19743" s="94" t="s">
        <v>6354</v>
      </c>
      <c r="B19743" t="s">
        <v>6355</v>
      </c>
      <c r="C19743" t="s">
        <v>243</v>
      </c>
      <c r="D19743">
        <v>30.62</v>
      </c>
      <c r="E19743" t="s">
        <v>30879</v>
      </c>
    </row>
    <row r="19744" spans="1:5" hidden="1" x14ac:dyDescent="0.2">
      <c r="A19744" s="94" t="s">
        <v>4431</v>
      </c>
      <c r="B19744" t="s">
        <v>4432</v>
      </c>
      <c r="C19744" t="s">
        <v>243</v>
      </c>
      <c r="D19744">
        <v>30.62</v>
      </c>
      <c r="E19744" t="s">
        <v>30879</v>
      </c>
    </row>
    <row r="19745" spans="1:5" hidden="1" x14ac:dyDescent="0.2">
      <c r="A19745" s="94" t="s">
        <v>4433</v>
      </c>
      <c r="B19745" t="s">
        <v>4434</v>
      </c>
      <c r="C19745" t="s">
        <v>243</v>
      </c>
      <c r="D19745">
        <v>18.57</v>
      </c>
      <c r="E19745" t="s">
        <v>30879</v>
      </c>
    </row>
    <row r="19746" spans="1:5" hidden="1" x14ac:dyDescent="0.2">
      <c r="A19746" s="94" t="s">
        <v>6356</v>
      </c>
      <c r="B19746" t="s">
        <v>36640</v>
      </c>
      <c r="C19746" t="s">
        <v>243</v>
      </c>
      <c r="D19746">
        <v>20.76</v>
      </c>
      <c r="E19746" t="s">
        <v>30879</v>
      </c>
    </row>
    <row r="19747" spans="1:5" hidden="1" x14ac:dyDescent="0.2">
      <c r="A19747" s="94" t="s">
        <v>4435</v>
      </c>
      <c r="B19747" t="s">
        <v>4436</v>
      </c>
      <c r="C19747" t="s">
        <v>243</v>
      </c>
      <c r="D19747">
        <v>18.57</v>
      </c>
      <c r="E19747" t="s">
        <v>30879</v>
      </c>
    </row>
    <row r="19748" spans="1:5" hidden="1" x14ac:dyDescent="0.2">
      <c r="A19748" s="94" t="s">
        <v>4437</v>
      </c>
      <c r="B19748" t="s">
        <v>4438</v>
      </c>
      <c r="C19748" t="s">
        <v>243</v>
      </c>
      <c r="D19748">
        <v>18.57</v>
      </c>
      <c r="E19748" t="s">
        <v>30879</v>
      </c>
    </row>
    <row r="19749" spans="1:5" hidden="1" x14ac:dyDescent="0.2">
      <c r="A19749" s="94" t="s">
        <v>6357</v>
      </c>
      <c r="B19749" t="s">
        <v>6358</v>
      </c>
      <c r="C19749" t="s">
        <v>243</v>
      </c>
      <c r="D19749">
        <v>18.559999999999999</v>
      </c>
      <c r="E19749" t="s">
        <v>30879</v>
      </c>
    </row>
    <row r="19750" spans="1:5" hidden="1" x14ac:dyDescent="0.2">
      <c r="A19750" s="94" t="s">
        <v>4439</v>
      </c>
      <c r="B19750" t="s">
        <v>4440</v>
      </c>
      <c r="C19750" t="s">
        <v>243</v>
      </c>
      <c r="D19750">
        <v>18.57</v>
      </c>
      <c r="E19750" t="s">
        <v>30879</v>
      </c>
    </row>
    <row r="19751" spans="1:5" hidden="1" x14ac:dyDescent="0.2">
      <c r="A19751" s="94" t="s">
        <v>6359</v>
      </c>
      <c r="B19751" t="s">
        <v>6360</v>
      </c>
      <c r="C19751" t="s">
        <v>243</v>
      </c>
      <c r="D19751">
        <v>10.64</v>
      </c>
      <c r="E19751" t="s">
        <v>30879</v>
      </c>
    </row>
    <row r="19752" spans="1:5" hidden="1" x14ac:dyDescent="0.2">
      <c r="A19752" s="94" t="s">
        <v>4441</v>
      </c>
      <c r="B19752" t="s">
        <v>4442</v>
      </c>
      <c r="C19752" t="s">
        <v>8107</v>
      </c>
      <c r="D19752">
        <v>29.55</v>
      </c>
      <c r="E19752" t="s">
        <v>30879</v>
      </c>
    </row>
    <row r="19753" spans="1:5" hidden="1" x14ac:dyDescent="0.2">
      <c r="A19753" s="94" t="s">
        <v>4443</v>
      </c>
      <c r="B19753" t="s">
        <v>4444</v>
      </c>
      <c r="C19753" t="s">
        <v>8107</v>
      </c>
      <c r="D19753">
        <v>29.55</v>
      </c>
      <c r="E19753" t="s">
        <v>30879</v>
      </c>
    </row>
    <row r="19754" spans="1:5" hidden="1" x14ac:dyDescent="0.2">
      <c r="A19754" s="94" t="s">
        <v>4445</v>
      </c>
      <c r="B19754" t="s">
        <v>4446</v>
      </c>
      <c r="C19754" t="s">
        <v>8107</v>
      </c>
      <c r="D19754">
        <v>29.55</v>
      </c>
      <c r="E19754" t="s">
        <v>30879</v>
      </c>
    </row>
    <row r="19755" spans="1:5" hidden="1" x14ac:dyDescent="0.2">
      <c r="A19755" s="94" t="s">
        <v>4447</v>
      </c>
      <c r="B19755" t="s">
        <v>4448</v>
      </c>
      <c r="C19755" t="s">
        <v>8107</v>
      </c>
      <c r="D19755">
        <v>29.55</v>
      </c>
      <c r="E19755" t="s">
        <v>30879</v>
      </c>
    </row>
    <row r="19756" spans="1:5" hidden="1" x14ac:dyDescent="0.2">
      <c r="A19756" s="94" t="s">
        <v>4449</v>
      </c>
      <c r="B19756" t="s">
        <v>4450</v>
      </c>
      <c r="C19756" t="s">
        <v>8107</v>
      </c>
      <c r="D19756">
        <v>29.55</v>
      </c>
      <c r="E19756" t="s">
        <v>30879</v>
      </c>
    </row>
    <row r="19757" spans="1:5" hidden="1" x14ac:dyDescent="0.2">
      <c r="A19757" s="94" t="s">
        <v>4451</v>
      </c>
      <c r="B19757" t="s">
        <v>4452</v>
      </c>
      <c r="C19757" t="s">
        <v>8107</v>
      </c>
      <c r="D19757">
        <v>29.55</v>
      </c>
      <c r="E19757" t="s">
        <v>30879</v>
      </c>
    </row>
    <row r="19758" spans="1:5" hidden="1" x14ac:dyDescent="0.2">
      <c r="A19758" s="94" t="s">
        <v>4453</v>
      </c>
      <c r="B19758" t="s">
        <v>36644</v>
      </c>
      <c r="C19758" t="s">
        <v>8107</v>
      </c>
      <c r="D19758">
        <v>22.39</v>
      </c>
      <c r="E19758" t="s">
        <v>30879</v>
      </c>
    </row>
    <row r="19759" spans="1:5" hidden="1" x14ac:dyDescent="0.2">
      <c r="A19759" s="94" t="s">
        <v>4454</v>
      </c>
      <c r="B19759" t="s">
        <v>4455</v>
      </c>
      <c r="C19759" t="s">
        <v>8107</v>
      </c>
      <c r="D19759">
        <v>22.39</v>
      </c>
      <c r="E19759" t="s">
        <v>30879</v>
      </c>
    </row>
    <row r="19760" spans="1:5" hidden="1" x14ac:dyDescent="0.2">
      <c r="A19760" s="94" t="s">
        <v>4456</v>
      </c>
      <c r="B19760" t="s">
        <v>4457</v>
      </c>
      <c r="C19760" t="s">
        <v>8107</v>
      </c>
      <c r="D19760">
        <v>22.39</v>
      </c>
      <c r="E19760" t="s">
        <v>30879</v>
      </c>
    </row>
    <row r="19761" spans="1:5" hidden="1" x14ac:dyDescent="0.2">
      <c r="A19761" s="94" t="s">
        <v>4458</v>
      </c>
      <c r="B19761" t="s">
        <v>4459</v>
      </c>
      <c r="C19761" t="s">
        <v>8107</v>
      </c>
      <c r="D19761">
        <v>22.39</v>
      </c>
      <c r="E19761" t="s">
        <v>30879</v>
      </c>
    </row>
    <row r="19762" spans="1:5" hidden="1" x14ac:dyDescent="0.2">
      <c r="A19762" s="94" t="s">
        <v>4460</v>
      </c>
      <c r="B19762" t="s">
        <v>4461</v>
      </c>
      <c r="C19762" t="s">
        <v>8107</v>
      </c>
      <c r="D19762">
        <v>22.39</v>
      </c>
      <c r="E19762" t="s">
        <v>30879</v>
      </c>
    </row>
    <row r="19763" spans="1:5" hidden="1" x14ac:dyDescent="0.2">
      <c r="A19763" s="94" t="s">
        <v>4462</v>
      </c>
      <c r="B19763" t="s">
        <v>36643</v>
      </c>
      <c r="C19763" t="s">
        <v>8107</v>
      </c>
      <c r="D19763">
        <v>22.39</v>
      </c>
      <c r="E19763" t="s">
        <v>30879</v>
      </c>
    </row>
    <row r="19764" spans="1:5" hidden="1" x14ac:dyDescent="0.2">
      <c r="A19764" s="94" t="s">
        <v>4463</v>
      </c>
      <c r="B19764" t="s">
        <v>4464</v>
      </c>
      <c r="C19764" t="s">
        <v>8107</v>
      </c>
      <c r="D19764">
        <v>27.47</v>
      </c>
      <c r="E19764" t="s">
        <v>30879</v>
      </c>
    </row>
    <row r="19765" spans="1:5" hidden="1" x14ac:dyDescent="0.2">
      <c r="A19765" s="94" t="s">
        <v>6361</v>
      </c>
      <c r="B19765" t="s">
        <v>6362</v>
      </c>
      <c r="C19765" t="s">
        <v>8107</v>
      </c>
      <c r="D19765">
        <v>27.47</v>
      </c>
      <c r="E19765" t="s">
        <v>30879</v>
      </c>
    </row>
    <row r="19766" spans="1:5" hidden="1" x14ac:dyDescent="0.2">
      <c r="A19766" s="94" t="s">
        <v>6363</v>
      </c>
      <c r="B19766" t="s">
        <v>6364</v>
      </c>
      <c r="C19766" t="s">
        <v>8107</v>
      </c>
      <c r="D19766">
        <v>27.47</v>
      </c>
      <c r="E19766" t="s">
        <v>30879</v>
      </c>
    </row>
    <row r="19767" spans="1:5" hidden="1" x14ac:dyDescent="0.2">
      <c r="A19767" s="94" t="s">
        <v>6365</v>
      </c>
      <c r="B19767" t="s">
        <v>6366</v>
      </c>
      <c r="C19767" t="s">
        <v>8107</v>
      </c>
      <c r="D19767">
        <v>27.47</v>
      </c>
      <c r="E19767" t="s">
        <v>30879</v>
      </c>
    </row>
    <row r="19768" spans="1:5" hidden="1" x14ac:dyDescent="0.2">
      <c r="A19768" s="94" t="s">
        <v>4465</v>
      </c>
      <c r="B19768" t="s">
        <v>4466</v>
      </c>
      <c r="C19768" t="s">
        <v>8107</v>
      </c>
      <c r="D19768">
        <v>27.47</v>
      </c>
      <c r="E19768" t="s">
        <v>30879</v>
      </c>
    </row>
    <row r="19769" spans="1:5" hidden="1" x14ac:dyDescent="0.2">
      <c r="A19769" s="94" t="s">
        <v>4467</v>
      </c>
      <c r="B19769" t="s">
        <v>4468</v>
      </c>
      <c r="C19769" t="s">
        <v>8107</v>
      </c>
      <c r="D19769">
        <v>27.47</v>
      </c>
      <c r="E19769" t="s">
        <v>30879</v>
      </c>
    </row>
    <row r="19770" spans="1:5" hidden="1" x14ac:dyDescent="0.2">
      <c r="A19770" s="94" t="s">
        <v>4469</v>
      </c>
      <c r="B19770" t="s">
        <v>4470</v>
      </c>
      <c r="C19770" t="s">
        <v>8107</v>
      </c>
      <c r="D19770">
        <v>10.75</v>
      </c>
      <c r="E19770" t="s">
        <v>30879</v>
      </c>
    </row>
    <row r="19771" spans="1:5" hidden="1" x14ac:dyDescent="0.2">
      <c r="A19771" s="94" t="s">
        <v>4471</v>
      </c>
      <c r="B19771" t="s">
        <v>36651</v>
      </c>
      <c r="C19771" t="s">
        <v>8107</v>
      </c>
      <c r="D19771">
        <v>10.75</v>
      </c>
      <c r="E19771" t="s">
        <v>30879</v>
      </c>
    </row>
    <row r="19772" spans="1:5" hidden="1" x14ac:dyDescent="0.2">
      <c r="A19772" s="94" t="s">
        <v>4472</v>
      </c>
      <c r="B19772" t="s">
        <v>4473</v>
      </c>
      <c r="C19772" t="s">
        <v>8107</v>
      </c>
      <c r="D19772">
        <v>10.75</v>
      </c>
      <c r="E19772" t="s">
        <v>30879</v>
      </c>
    </row>
    <row r="19773" spans="1:5" hidden="1" x14ac:dyDescent="0.2">
      <c r="A19773" s="94" t="s">
        <v>4474</v>
      </c>
      <c r="B19773" t="s">
        <v>4475</v>
      </c>
      <c r="C19773" t="s">
        <v>8107</v>
      </c>
      <c r="D19773">
        <v>10.75</v>
      </c>
      <c r="E19773" t="s">
        <v>30879</v>
      </c>
    </row>
    <row r="19774" spans="1:5" hidden="1" x14ac:dyDescent="0.2">
      <c r="A19774" s="94" t="s">
        <v>4476</v>
      </c>
      <c r="B19774" t="s">
        <v>4477</v>
      </c>
      <c r="C19774" t="s">
        <v>8107</v>
      </c>
      <c r="D19774">
        <v>10.75</v>
      </c>
      <c r="E19774" t="s">
        <v>30879</v>
      </c>
    </row>
    <row r="19775" spans="1:5" hidden="1" x14ac:dyDescent="0.2">
      <c r="A19775" s="94" t="s">
        <v>4478</v>
      </c>
      <c r="B19775" t="s">
        <v>14230</v>
      </c>
      <c r="C19775" t="s">
        <v>8107</v>
      </c>
      <c r="D19775">
        <v>10.75</v>
      </c>
      <c r="E19775" t="s">
        <v>30879</v>
      </c>
    </row>
    <row r="19776" spans="1:5" hidden="1" x14ac:dyDescent="0.2">
      <c r="A19776" s="94" t="s">
        <v>4479</v>
      </c>
      <c r="B19776" t="s">
        <v>4480</v>
      </c>
      <c r="C19776" t="s">
        <v>8107</v>
      </c>
      <c r="D19776">
        <v>12.9</v>
      </c>
      <c r="E19776" t="s">
        <v>30879</v>
      </c>
    </row>
    <row r="19777" spans="1:5" hidden="1" x14ac:dyDescent="0.2">
      <c r="A19777" s="94" t="s">
        <v>4481</v>
      </c>
      <c r="B19777" t="s">
        <v>36674</v>
      </c>
      <c r="C19777" t="s">
        <v>8107</v>
      </c>
      <c r="D19777">
        <v>14.29</v>
      </c>
      <c r="E19777" t="s">
        <v>30879</v>
      </c>
    </row>
    <row r="19778" spans="1:5" hidden="1" x14ac:dyDescent="0.2">
      <c r="A19778" s="94" t="s">
        <v>4482</v>
      </c>
      <c r="B19778" t="s">
        <v>4483</v>
      </c>
      <c r="C19778" t="s">
        <v>8107</v>
      </c>
      <c r="D19778">
        <v>14.29</v>
      </c>
      <c r="E19778" t="s">
        <v>30879</v>
      </c>
    </row>
    <row r="19779" spans="1:5" hidden="1" x14ac:dyDescent="0.2">
      <c r="A19779" s="94" t="s">
        <v>4484</v>
      </c>
      <c r="B19779" t="s">
        <v>36673</v>
      </c>
      <c r="C19779" t="s">
        <v>8107</v>
      </c>
      <c r="D19779">
        <v>14.29</v>
      </c>
      <c r="E19779" t="s">
        <v>30879</v>
      </c>
    </row>
    <row r="19780" spans="1:5" hidden="1" x14ac:dyDescent="0.2">
      <c r="A19780" s="94" t="s">
        <v>4485</v>
      </c>
      <c r="B19780" t="s">
        <v>4486</v>
      </c>
      <c r="C19780" t="s">
        <v>8107</v>
      </c>
      <c r="D19780">
        <v>14.29</v>
      </c>
      <c r="E19780" t="s">
        <v>30879</v>
      </c>
    </row>
    <row r="19781" spans="1:5" hidden="1" x14ac:dyDescent="0.2">
      <c r="A19781" s="94" t="s">
        <v>4487</v>
      </c>
      <c r="B19781" t="s">
        <v>4488</v>
      </c>
      <c r="C19781" t="s">
        <v>8107</v>
      </c>
      <c r="D19781">
        <v>14.29</v>
      </c>
      <c r="E19781" t="s">
        <v>30879</v>
      </c>
    </row>
    <row r="19782" spans="1:5" hidden="1" x14ac:dyDescent="0.2">
      <c r="A19782" s="94" t="s">
        <v>4489</v>
      </c>
      <c r="B19782" t="s">
        <v>4490</v>
      </c>
      <c r="C19782" t="s">
        <v>8107</v>
      </c>
      <c r="D19782">
        <v>14.29</v>
      </c>
      <c r="E19782" t="s">
        <v>30879</v>
      </c>
    </row>
    <row r="19783" spans="1:5" hidden="1" x14ac:dyDescent="0.2">
      <c r="A19783" s="94" t="s">
        <v>4491</v>
      </c>
      <c r="B19783" t="s">
        <v>4492</v>
      </c>
      <c r="C19783" t="s">
        <v>8107</v>
      </c>
      <c r="D19783">
        <v>5.78</v>
      </c>
      <c r="E19783" t="s">
        <v>30879</v>
      </c>
    </row>
    <row r="19784" spans="1:5" hidden="1" x14ac:dyDescent="0.2">
      <c r="A19784" s="94" t="s">
        <v>4493</v>
      </c>
      <c r="B19784" t="s">
        <v>4494</v>
      </c>
      <c r="C19784" t="s">
        <v>243</v>
      </c>
      <c r="D19784">
        <v>0.28000000000000003</v>
      </c>
      <c r="E19784" t="s">
        <v>30879</v>
      </c>
    </row>
    <row r="19785" spans="1:5" hidden="1" x14ac:dyDescent="0.2">
      <c r="A19785" s="94" t="s">
        <v>4495</v>
      </c>
      <c r="B19785" t="s">
        <v>4496</v>
      </c>
      <c r="C19785" t="s">
        <v>243</v>
      </c>
      <c r="D19785">
        <v>0.28000000000000003</v>
      </c>
      <c r="E19785" t="s">
        <v>30879</v>
      </c>
    </row>
    <row r="19786" spans="1:5" hidden="1" x14ac:dyDescent="0.2">
      <c r="A19786" s="94" t="s">
        <v>4497</v>
      </c>
      <c r="B19786" t="s">
        <v>4498</v>
      </c>
      <c r="C19786" t="s">
        <v>243</v>
      </c>
      <c r="D19786">
        <v>0.28000000000000003</v>
      </c>
      <c r="E19786" t="s">
        <v>30879</v>
      </c>
    </row>
    <row r="19787" spans="1:5" hidden="1" x14ac:dyDescent="0.2">
      <c r="A19787" s="94" t="s">
        <v>4499</v>
      </c>
      <c r="B19787" t="s">
        <v>4500</v>
      </c>
      <c r="C19787" t="s">
        <v>243</v>
      </c>
      <c r="D19787">
        <v>0.28000000000000003</v>
      </c>
      <c r="E19787" t="s">
        <v>30879</v>
      </c>
    </row>
    <row r="19788" spans="1:5" hidden="1" x14ac:dyDescent="0.2">
      <c r="A19788" s="94" t="s">
        <v>4501</v>
      </c>
      <c r="B19788" t="s">
        <v>4502</v>
      </c>
      <c r="C19788" t="s">
        <v>243</v>
      </c>
      <c r="D19788">
        <v>0.28000000000000003</v>
      </c>
      <c r="E19788" t="s">
        <v>30879</v>
      </c>
    </row>
    <row r="19789" spans="1:5" hidden="1" x14ac:dyDescent="0.2">
      <c r="A19789" s="94" t="s">
        <v>4503</v>
      </c>
      <c r="B19789" t="s">
        <v>4504</v>
      </c>
      <c r="C19789" t="s">
        <v>243</v>
      </c>
      <c r="D19789">
        <v>0.28000000000000003</v>
      </c>
      <c r="E19789" t="s">
        <v>30879</v>
      </c>
    </row>
    <row r="19790" spans="1:5" hidden="1" x14ac:dyDescent="0.2">
      <c r="A19790" s="94" t="s">
        <v>4505</v>
      </c>
      <c r="B19790" t="s">
        <v>4506</v>
      </c>
      <c r="C19790" t="s">
        <v>243</v>
      </c>
      <c r="D19790">
        <v>0.62</v>
      </c>
      <c r="E19790" t="s">
        <v>30879</v>
      </c>
    </row>
    <row r="19791" spans="1:5" hidden="1" x14ac:dyDescent="0.2">
      <c r="A19791" s="94" t="s">
        <v>4507</v>
      </c>
      <c r="B19791" t="s">
        <v>4508</v>
      </c>
      <c r="C19791" t="s">
        <v>243</v>
      </c>
      <c r="D19791">
        <v>0.62</v>
      </c>
      <c r="E19791" t="s">
        <v>30879</v>
      </c>
    </row>
    <row r="19792" spans="1:5" hidden="1" x14ac:dyDescent="0.2">
      <c r="A19792" s="94" t="s">
        <v>4509</v>
      </c>
      <c r="B19792" t="s">
        <v>4510</v>
      </c>
      <c r="C19792" t="s">
        <v>243</v>
      </c>
      <c r="D19792">
        <v>0.62</v>
      </c>
      <c r="E19792" t="s">
        <v>30879</v>
      </c>
    </row>
    <row r="19793" spans="1:5" hidden="1" x14ac:dyDescent="0.2">
      <c r="A19793" s="94" t="s">
        <v>4511</v>
      </c>
      <c r="B19793" t="s">
        <v>4512</v>
      </c>
      <c r="C19793" t="s">
        <v>243</v>
      </c>
      <c r="D19793">
        <v>0.62</v>
      </c>
      <c r="E19793" t="s">
        <v>30879</v>
      </c>
    </row>
    <row r="19794" spans="1:5" hidden="1" x14ac:dyDescent="0.2">
      <c r="A19794" s="94" t="s">
        <v>4513</v>
      </c>
      <c r="B19794" t="s">
        <v>4514</v>
      </c>
      <c r="C19794" t="s">
        <v>243</v>
      </c>
      <c r="D19794">
        <v>0.62</v>
      </c>
      <c r="E19794" t="s">
        <v>30879</v>
      </c>
    </row>
    <row r="19795" spans="1:5" hidden="1" x14ac:dyDescent="0.2">
      <c r="A19795" s="94" t="s">
        <v>4515</v>
      </c>
      <c r="B19795" t="s">
        <v>4516</v>
      </c>
      <c r="C19795" t="s">
        <v>243</v>
      </c>
      <c r="D19795">
        <v>0.62</v>
      </c>
      <c r="E19795" t="s">
        <v>30879</v>
      </c>
    </row>
    <row r="19796" spans="1:5" hidden="1" x14ac:dyDescent="0.2">
      <c r="A19796" s="94" t="s">
        <v>4517</v>
      </c>
      <c r="B19796" t="s">
        <v>36660</v>
      </c>
      <c r="C19796" t="s">
        <v>8107</v>
      </c>
      <c r="D19796">
        <v>16.2</v>
      </c>
      <c r="E19796" t="s">
        <v>30879</v>
      </c>
    </row>
    <row r="19797" spans="1:5" hidden="1" x14ac:dyDescent="0.2">
      <c r="A19797" s="94" t="s">
        <v>4518</v>
      </c>
      <c r="B19797" t="s">
        <v>4519</v>
      </c>
      <c r="C19797" t="s">
        <v>8107</v>
      </c>
      <c r="D19797">
        <v>16.02</v>
      </c>
      <c r="E19797" t="s">
        <v>30879</v>
      </c>
    </row>
    <row r="19798" spans="1:5" hidden="1" x14ac:dyDescent="0.2">
      <c r="A19798" s="94" t="s">
        <v>4520</v>
      </c>
      <c r="B19798" t="s">
        <v>36657</v>
      </c>
      <c r="C19798" t="s">
        <v>8107</v>
      </c>
      <c r="D19798">
        <v>16.02</v>
      </c>
      <c r="E19798" t="s">
        <v>30879</v>
      </c>
    </row>
    <row r="19799" spans="1:5" hidden="1" x14ac:dyDescent="0.2">
      <c r="A19799" s="94" t="s">
        <v>4521</v>
      </c>
      <c r="B19799" t="s">
        <v>4522</v>
      </c>
      <c r="C19799" t="s">
        <v>8107</v>
      </c>
      <c r="D19799">
        <v>16.02</v>
      </c>
      <c r="E19799" t="s">
        <v>30879</v>
      </c>
    </row>
    <row r="19800" spans="1:5" hidden="1" x14ac:dyDescent="0.2">
      <c r="A19800" s="94" t="s">
        <v>4523</v>
      </c>
      <c r="B19800" t="s">
        <v>4524</v>
      </c>
      <c r="C19800" t="s">
        <v>8107</v>
      </c>
      <c r="D19800">
        <v>16.02</v>
      </c>
      <c r="E19800" t="s">
        <v>30879</v>
      </c>
    </row>
    <row r="19801" spans="1:5" hidden="1" x14ac:dyDescent="0.2">
      <c r="A19801" s="94" t="s">
        <v>4525</v>
      </c>
      <c r="B19801" t="s">
        <v>36658</v>
      </c>
      <c r="C19801" t="s">
        <v>8107</v>
      </c>
      <c r="D19801">
        <v>16.02</v>
      </c>
      <c r="E19801" t="s">
        <v>30879</v>
      </c>
    </row>
    <row r="19802" spans="1:5" hidden="1" x14ac:dyDescent="0.2">
      <c r="A19802" s="94" t="s">
        <v>4526</v>
      </c>
      <c r="B19802" t="s">
        <v>36659</v>
      </c>
      <c r="C19802" t="s">
        <v>8107</v>
      </c>
      <c r="D19802">
        <v>16.02</v>
      </c>
      <c r="E19802" t="s">
        <v>30879</v>
      </c>
    </row>
    <row r="19803" spans="1:5" hidden="1" x14ac:dyDescent="0.2">
      <c r="A19803" s="94" t="s">
        <v>4527</v>
      </c>
      <c r="B19803" t="s">
        <v>36646</v>
      </c>
      <c r="C19803" t="s">
        <v>8107</v>
      </c>
      <c r="D19803">
        <v>39.409999999999997</v>
      </c>
      <c r="E19803" t="s">
        <v>30879</v>
      </c>
    </row>
    <row r="19804" spans="1:5" hidden="1" x14ac:dyDescent="0.2">
      <c r="A19804" s="94" t="s">
        <v>6367</v>
      </c>
      <c r="B19804" t="s">
        <v>6368</v>
      </c>
      <c r="C19804" t="s">
        <v>8107</v>
      </c>
      <c r="D19804">
        <v>39.409999999999997</v>
      </c>
      <c r="E19804" t="s">
        <v>30879</v>
      </c>
    </row>
    <row r="19805" spans="1:5" hidden="1" x14ac:dyDescent="0.2">
      <c r="A19805" s="94" t="s">
        <v>4528</v>
      </c>
      <c r="B19805" t="s">
        <v>4529</v>
      </c>
      <c r="C19805" t="s">
        <v>8107</v>
      </c>
      <c r="D19805">
        <v>39.409999999999997</v>
      </c>
      <c r="E19805" t="s">
        <v>30879</v>
      </c>
    </row>
    <row r="19806" spans="1:5" hidden="1" x14ac:dyDescent="0.2">
      <c r="A19806" s="94" t="s">
        <v>6369</v>
      </c>
      <c r="B19806" t="s">
        <v>36645</v>
      </c>
      <c r="C19806" t="s">
        <v>8107</v>
      </c>
      <c r="D19806">
        <v>39.409999999999997</v>
      </c>
      <c r="E19806" t="s">
        <v>30879</v>
      </c>
    </row>
    <row r="19807" spans="1:5" hidden="1" x14ac:dyDescent="0.2">
      <c r="A19807" s="94" t="s">
        <v>4530</v>
      </c>
      <c r="B19807" t="s">
        <v>4531</v>
      </c>
      <c r="C19807" t="s">
        <v>8107</v>
      </c>
      <c r="D19807">
        <v>39.409999999999997</v>
      </c>
      <c r="E19807" t="s">
        <v>30879</v>
      </c>
    </row>
    <row r="19808" spans="1:5" hidden="1" x14ac:dyDescent="0.2">
      <c r="A19808" s="94" t="s">
        <v>4532</v>
      </c>
      <c r="B19808" t="s">
        <v>4533</v>
      </c>
      <c r="C19808" t="s">
        <v>8107</v>
      </c>
      <c r="D19808">
        <v>39.409999999999997</v>
      </c>
      <c r="E19808" t="s">
        <v>30879</v>
      </c>
    </row>
    <row r="19809" spans="1:5" hidden="1" x14ac:dyDescent="0.2">
      <c r="A19809" s="94" t="s">
        <v>4534</v>
      </c>
      <c r="B19809" t="s">
        <v>36648</v>
      </c>
      <c r="C19809" t="s">
        <v>8107</v>
      </c>
      <c r="D19809">
        <v>17.13</v>
      </c>
      <c r="E19809" t="s">
        <v>30879</v>
      </c>
    </row>
    <row r="19810" spans="1:5" hidden="1" x14ac:dyDescent="0.2">
      <c r="A19810" s="94" t="s">
        <v>4535</v>
      </c>
      <c r="B19810" t="s">
        <v>36647</v>
      </c>
      <c r="C19810" t="s">
        <v>8107</v>
      </c>
      <c r="D19810">
        <v>17.13</v>
      </c>
      <c r="E19810" t="s">
        <v>30879</v>
      </c>
    </row>
    <row r="19811" spans="1:5" hidden="1" x14ac:dyDescent="0.2">
      <c r="A19811" s="94" t="s">
        <v>6370</v>
      </c>
      <c r="B19811" t="s">
        <v>6371</v>
      </c>
      <c r="C19811" t="s">
        <v>8107</v>
      </c>
      <c r="D19811">
        <v>17.13</v>
      </c>
      <c r="E19811" t="s">
        <v>30879</v>
      </c>
    </row>
    <row r="19812" spans="1:5" hidden="1" x14ac:dyDescent="0.2">
      <c r="A19812" s="94" t="s">
        <v>6372</v>
      </c>
      <c r="B19812" t="s">
        <v>6373</v>
      </c>
      <c r="C19812" t="s">
        <v>8107</v>
      </c>
      <c r="D19812">
        <v>17.13</v>
      </c>
      <c r="E19812" t="s">
        <v>30879</v>
      </c>
    </row>
    <row r="19813" spans="1:5" hidden="1" x14ac:dyDescent="0.2">
      <c r="A19813" s="94" t="s">
        <v>6374</v>
      </c>
      <c r="B19813" t="s">
        <v>36641</v>
      </c>
      <c r="C19813" t="s">
        <v>8107</v>
      </c>
      <c r="D19813">
        <v>17.13</v>
      </c>
      <c r="E19813" t="s">
        <v>30879</v>
      </c>
    </row>
    <row r="19814" spans="1:5" hidden="1" x14ac:dyDescent="0.2">
      <c r="A19814" s="94" t="s">
        <v>4536</v>
      </c>
      <c r="B19814" t="s">
        <v>36642</v>
      </c>
      <c r="C19814" t="s">
        <v>8107</v>
      </c>
      <c r="D19814">
        <v>17.13</v>
      </c>
      <c r="E19814" t="s">
        <v>30879</v>
      </c>
    </row>
    <row r="19815" spans="1:5" hidden="1" x14ac:dyDescent="0.2">
      <c r="A19815" s="94" t="s">
        <v>4537</v>
      </c>
      <c r="B19815" t="s">
        <v>4538</v>
      </c>
      <c r="C19815" t="s">
        <v>8107</v>
      </c>
      <c r="D19815">
        <v>14.95</v>
      </c>
      <c r="E19815" t="s">
        <v>30879</v>
      </c>
    </row>
    <row r="19816" spans="1:5" hidden="1" x14ac:dyDescent="0.2">
      <c r="A19816" s="94" t="s">
        <v>4539</v>
      </c>
      <c r="B19816" t="s">
        <v>36652</v>
      </c>
      <c r="C19816" t="s">
        <v>243</v>
      </c>
      <c r="D19816">
        <v>3.18</v>
      </c>
      <c r="E19816" t="s">
        <v>30879</v>
      </c>
    </row>
    <row r="19817" spans="1:5" hidden="1" x14ac:dyDescent="0.2">
      <c r="A19817" s="94" t="s">
        <v>4540</v>
      </c>
      <c r="B19817" t="s">
        <v>4541</v>
      </c>
      <c r="C19817" t="s">
        <v>243</v>
      </c>
      <c r="D19817">
        <v>3.18</v>
      </c>
      <c r="E19817" t="s">
        <v>30879</v>
      </c>
    </row>
    <row r="19818" spans="1:5" hidden="1" x14ac:dyDescent="0.2">
      <c r="A19818" s="94" t="s">
        <v>4542</v>
      </c>
      <c r="B19818" t="s">
        <v>4543</v>
      </c>
      <c r="C19818" t="s">
        <v>243</v>
      </c>
      <c r="D19818">
        <v>3.18</v>
      </c>
      <c r="E19818" t="s">
        <v>30879</v>
      </c>
    </row>
    <row r="19819" spans="1:5" hidden="1" x14ac:dyDescent="0.2">
      <c r="A19819" s="94" t="s">
        <v>4544</v>
      </c>
      <c r="B19819" t="s">
        <v>4545</v>
      </c>
      <c r="C19819" t="s">
        <v>243</v>
      </c>
      <c r="D19819">
        <v>3.18</v>
      </c>
      <c r="E19819" t="s">
        <v>30879</v>
      </c>
    </row>
    <row r="19820" spans="1:5" hidden="1" x14ac:dyDescent="0.2">
      <c r="A19820" s="94" t="s">
        <v>4546</v>
      </c>
      <c r="B19820" t="s">
        <v>4547</v>
      </c>
      <c r="C19820" t="s">
        <v>243</v>
      </c>
      <c r="D19820">
        <v>3.18</v>
      </c>
      <c r="E19820" t="s">
        <v>30879</v>
      </c>
    </row>
    <row r="19821" spans="1:5" hidden="1" x14ac:dyDescent="0.2">
      <c r="A19821" s="94" t="s">
        <v>4548</v>
      </c>
      <c r="B19821" t="s">
        <v>4549</v>
      </c>
      <c r="C19821" t="s">
        <v>243</v>
      </c>
      <c r="D19821">
        <v>3.18</v>
      </c>
      <c r="E19821" t="s">
        <v>30879</v>
      </c>
    </row>
    <row r="19822" spans="1:5" hidden="1" x14ac:dyDescent="0.2">
      <c r="A19822" s="94" t="s">
        <v>4550</v>
      </c>
      <c r="B19822" t="s">
        <v>4551</v>
      </c>
      <c r="C19822" t="s">
        <v>243</v>
      </c>
      <c r="D19822">
        <v>3.18</v>
      </c>
      <c r="E19822" t="s">
        <v>30879</v>
      </c>
    </row>
    <row r="19823" spans="1:5" hidden="1" x14ac:dyDescent="0.2">
      <c r="A19823" s="94" t="s">
        <v>4552</v>
      </c>
      <c r="B19823" t="s">
        <v>4553</v>
      </c>
      <c r="C19823" t="s">
        <v>243</v>
      </c>
      <c r="D19823">
        <v>3.18</v>
      </c>
      <c r="E19823" t="s">
        <v>30879</v>
      </c>
    </row>
    <row r="19824" spans="1:5" hidden="1" x14ac:dyDescent="0.2">
      <c r="A19824" s="94" t="s">
        <v>4554</v>
      </c>
      <c r="B19824" t="s">
        <v>4555</v>
      </c>
      <c r="C19824" t="s">
        <v>243</v>
      </c>
      <c r="D19824">
        <v>3.18</v>
      </c>
      <c r="E19824" t="s">
        <v>30879</v>
      </c>
    </row>
    <row r="19825" spans="1:5" hidden="1" x14ac:dyDescent="0.2">
      <c r="A19825" s="94" t="s">
        <v>4556</v>
      </c>
      <c r="B19825" t="s">
        <v>4557</v>
      </c>
      <c r="C19825" t="s">
        <v>243</v>
      </c>
      <c r="D19825">
        <v>3.18</v>
      </c>
      <c r="E19825" t="s">
        <v>30879</v>
      </c>
    </row>
    <row r="19826" spans="1:5" hidden="1" x14ac:dyDescent="0.2">
      <c r="A19826" s="94" t="s">
        <v>4558</v>
      </c>
      <c r="B19826" t="s">
        <v>4559</v>
      </c>
      <c r="C19826" t="s">
        <v>243</v>
      </c>
      <c r="D19826">
        <v>3.18</v>
      </c>
      <c r="E19826" t="s">
        <v>30879</v>
      </c>
    </row>
    <row r="19827" spans="1:5" hidden="1" x14ac:dyDescent="0.2">
      <c r="A19827" s="94" t="s">
        <v>4560</v>
      </c>
      <c r="B19827" t="s">
        <v>36653</v>
      </c>
      <c r="C19827" t="s">
        <v>243</v>
      </c>
      <c r="D19827">
        <v>3.18</v>
      </c>
      <c r="E19827" t="s">
        <v>30879</v>
      </c>
    </row>
    <row r="19828" spans="1:5" hidden="1" x14ac:dyDescent="0.2">
      <c r="A19828" s="94" t="s">
        <v>4561</v>
      </c>
      <c r="B19828" t="s">
        <v>4562</v>
      </c>
      <c r="C19828" t="s">
        <v>243</v>
      </c>
      <c r="D19828">
        <v>2.59</v>
      </c>
      <c r="E19828" t="s">
        <v>30879</v>
      </c>
    </row>
    <row r="19829" spans="1:5" hidden="1" x14ac:dyDescent="0.2">
      <c r="A19829" s="94" t="s">
        <v>4563</v>
      </c>
      <c r="B19829" t="s">
        <v>4564</v>
      </c>
      <c r="C19829" t="s">
        <v>243</v>
      </c>
      <c r="D19829">
        <v>2.59</v>
      </c>
      <c r="E19829" t="s">
        <v>30879</v>
      </c>
    </row>
    <row r="19830" spans="1:5" hidden="1" x14ac:dyDescent="0.2">
      <c r="A19830" s="94" t="s">
        <v>4565</v>
      </c>
      <c r="B19830" t="s">
        <v>4566</v>
      </c>
      <c r="C19830" t="s">
        <v>243</v>
      </c>
      <c r="D19830">
        <v>2.59</v>
      </c>
      <c r="E19830" t="s">
        <v>30879</v>
      </c>
    </row>
    <row r="19831" spans="1:5" hidden="1" x14ac:dyDescent="0.2">
      <c r="A19831" s="94" t="s">
        <v>4567</v>
      </c>
      <c r="B19831" t="s">
        <v>4568</v>
      </c>
      <c r="C19831" t="s">
        <v>243</v>
      </c>
      <c r="D19831">
        <v>2.59</v>
      </c>
      <c r="E19831" t="s">
        <v>30879</v>
      </c>
    </row>
    <row r="19832" spans="1:5" hidden="1" x14ac:dyDescent="0.2">
      <c r="A19832" s="94" t="s">
        <v>4569</v>
      </c>
      <c r="B19832" t="s">
        <v>4570</v>
      </c>
      <c r="C19832" t="s">
        <v>243</v>
      </c>
      <c r="D19832">
        <v>2.59</v>
      </c>
      <c r="E19832" t="s">
        <v>30879</v>
      </c>
    </row>
    <row r="19833" spans="1:5" hidden="1" x14ac:dyDescent="0.2">
      <c r="A19833" s="94" t="s">
        <v>4571</v>
      </c>
      <c r="B19833" t="s">
        <v>4572</v>
      </c>
      <c r="C19833" t="s">
        <v>243</v>
      </c>
      <c r="D19833">
        <v>2.59</v>
      </c>
      <c r="E19833" t="s">
        <v>30879</v>
      </c>
    </row>
    <row r="19834" spans="1:5" hidden="1" x14ac:dyDescent="0.2">
      <c r="A19834" s="94" t="s">
        <v>4573</v>
      </c>
      <c r="B19834" t="s">
        <v>4574</v>
      </c>
      <c r="C19834" t="s">
        <v>243</v>
      </c>
      <c r="D19834">
        <v>2.59</v>
      </c>
      <c r="E19834" t="s">
        <v>30879</v>
      </c>
    </row>
    <row r="19835" spans="1:5" hidden="1" x14ac:dyDescent="0.2">
      <c r="A19835" s="94" t="s">
        <v>4575</v>
      </c>
      <c r="B19835" t="s">
        <v>4576</v>
      </c>
      <c r="C19835" t="s">
        <v>243</v>
      </c>
      <c r="D19835">
        <v>2.59</v>
      </c>
      <c r="E19835" t="s">
        <v>30879</v>
      </c>
    </row>
    <row r="19836" spans="1:5" hidden="1" x14ac:dyDescent="0.2">
      <c r="A19836" s="94" t="s">
        <v>4577</v>
      </c>
      <c r="B19836" t="s">
        <v>4578</v>
      </c>
      <c r="C19836" t="s">
        <v>243</v>
      </c>
      <c r="D19836">
        <v>2.59</v>
      </c>
      <c r="E19836" t="s">
        <v>30879</v>
      </c>
    </row>
    <row r="19837" spans="1:5" hidden="1" x14ac:dyDescent="0.2">
      <c r="A19837" s="94" t="s">
        <v>4579</v>
      </c>
      <c r="B19837" t="s">
        <v>4580</v>
      </c>
      <c r="C19837" t="s">
        <v>243</v>
      </c>
      <c r="D19837">
        <v>2.59</v>
      </c>
      <c r="E19837" t="s">
        <v>30879</v>
      </c>
    </row>
    <row r="19838" spans="1:5" hidden="1" x14ac:dyDescent="0.2">
      <c r="A19838" s="94" t="s">
        <v>4581</v>
      </c>
      <c r="B19838" t="s">
        <v>4582</v>
      </c>
      <c r="C19838" t="s">
        <v>243</v>
      </c>
      <c r="D19838">
        <v>2.59</v>
      </c>
      <c r="E19838" t="s">
        <v>30879</v>
      </c>
    </row>
    <row r="19839" spans="1:5" hidden="1" x14ac:dyDescent="0.2">
      <c r="A19839" s="94" t="s">
        <v>4583</v>
      </c>
      <c r="B19839" t="s">
        <v>4584</v>
      </c>
      <c r="C19839" t="s">
        <v>243</v>
      </c>
      <c r="D19839">
        <v>2.59</v>
      </c>
      <c r="E19839" t="s">
        <v>30879</v>
      </c>
    </row>
    <row r="19840" spans="1:5" hidden="1" x14ac:dyDescent="0.2">
      <c r="A19840" s="94" t="s">
        <v>4585</v>
      </c>
      <c r="B19840" t="s">
        <v>4586</v>
      </c>
      <c r="C19840" t="s">
        <v>8107</v>
      </c>
      <c r="D19840">
        <v>11.24</v>
      </c>
      <c r="E19840" t="s">
        <v>30879</v>
      </c>
    </row>
    <row r="19841" spans="1:5" hidden="1" x14ac:dyDescent="0.2">
      <c r="A19841" s="94" t="s">
        <v>4587</v>
      </c>
      <c r="B19841" t="s">
        <v>4588</v>
      </c>
      <c r="C19841" t="s">
        <v>8107</v>
      </c>
      <c r="D19841">
        <v>10.3</v>
      </c>
      <c r="E19841" t="s">
        <v>30879</v>
      </c>
    </row>
    <row r="19842" spans="1:5" hidden="1" x14ac:dyDescent="0.2">
      <c r="A19842" s="94" t="s">
        <v>4589</v>
      </c>
      <c r="B19842" t="s">
        <v>4590</v>
      </c>
      <c r="C19842" t="s">
        <v>8107</v>
      </c>
      <c r="D19842">
        <v>10.87</v>
      </c>
      <c r="E19842" t="s">
        <v>30879</v>
      </c>
    </row>
    <row r="19843" spans="1:5" hidden="1" x14ac:dyDescent="0.2">
      <c r="A19843" s="94" t="s">
        <v>4591</v>
      </c>
      <c r="B19843" t="s">
        <v>4592</v>
      </c>
      <c r="C19843" t="s">
        <v>8107</v>
      </c>
      <c r="D19843">
        <v>10.87</v>
      </c>
      <c r="E19843" t="s">
        <v>30879</v>
      </c>
    </row>
    <row r="19844" spans="1:5" hidden="1" x14ac:dyDescent="0.2">
      <c r="A19844" s="94" t="s">
        <v>4593</v>
      </c>
      <c r="B19844" t="s">
        <v>4594</v>
      </c>
      <c r="C19844" t="s">
        <v>8107</v>
      </c>
      <c r="D19844">
        <v>10.87</v>
      </c>
      <c r="E19844" t="s">
        <v>30879</v>
      </c>
    </row>
    <row r="19845" spans="1:5" hidden="1" x14ac:dyDescent="0.2">
      <c r="A19845" s="94" t="s">
        <v>4595</v>
      </c>
      <c r="B19845" t="s">
        <v>4596</v>
      </c>
      <c r="C19845" t="s">
        <v>8107</v>
      </c>
      <c r="D19845">
        <v>10.87</v>
      </c>
      <c r="E19845" t="s">
        <v>30879</v>
      </c>
    </row>
    <row r="19846" spans="1:5" hidden="1" x14ac:dyDescent="0.2">
      <c r="A19846" s="94" t="s">
        <v>4597</v>
      </c>
      <c r="B19846" t="s">
        <v>4598</v>
      </c>
      <c r="C19846" t="s">
        <v>8107</v>
      </c>
      <c r="D19846">
        <v>10.87</v>
      </c>
      <c r="E19846" t="s">
        <v>30879</v>
      </c>
    </row>
    <row r="19847" spans="1:5" hidden="1" x14ac:dyDescent="0.2">
      <c r="A19847" s="94" t="s">
        <v>4599</v>
      </c>
      <c r="B19847" t="s">
        <v>4600</v>
      </c>
      <c r="C19847" t="s">
        <v>8107</v>
      </c>
      <c r="D19847">
        <v>10.87</v>
      </c>
      <c r="E19847" t="s">
        <v>30879</v>
      </c>
    </row>
    <row r="19848" spans="1:5" hidden="1" x14ac:dyDescent="0.2">
      <c r="A19848" s="94" t="s">
        <v>4601</v>
      </c>
      <c r="B19848" t="s">
        <v>4602</v>
      </c>
      <c r="C19848" t="s">
        <v>8107</v>
      </c>
      <c r="D19848">
        <v>10.87</v>
      </c>
      <c r="E19848" t="s">
        <v>30879</v>
      </c>
    </row>
    <row r="19849" spans="1:5" hidden="1" x14ac:dyDescent="0.2">
      <c r="A19849" s="94" t="s">
        <v>4603</v>
      </c>
      <c r="B19849" t="s">
        <v>4604</v>
      </c>
      <c r="C19849" t="s">
        <v>243</v>
      </c>
      <c r="D19849">
        <v>10.87</v>
      </c>
      <c r="E19849" t="s">
        <v>30879</v>
      </c>
    </row>
    <row r="19850" spans="1:5" hidden="1" x14ac:dyDescent="0.2">
      <c r="A19850" s="94" t="s">
        <v>4605</v>
      </c>
      <c r="B19850" t="s">
        <v>4606</v>
      </c>
      <c r="C19850" t="s">
        <v>8107</v>
      </c>
      <c r="D19850">
        <v>10.87</v>
      </c>
      <c r="E19850" t="s">
        <v>30879</v>
      </c>
    </row>
    <row r="19851" spans="1:5" hidden="1" x14ac:dyDescent="0.2">
      <c r="A19851" s="94" t="s">
        <v>4607</v>
      </c>
      <c r="B19851" t="s">
        <v>4608</v>
      </c>
      <c r="C19851" t="s">
        <v>8107</v>
      </c>
      <c r="D19851">
        <v>10.87</v>
      </c>
      <c r="E19851" t="s">
        <v>30879</v>
      </c>
    </row>
    <row r="19852" spans="1:5" hidden="1" x14ac:dyDescent="0.2">
      <c r="A19852" s="94" t="s">
        <v>4609</v>
      </c>
      <c r="B19852" t="s">
        <v>4610</v>
      </c>
      <c r="C19852" t="s">
        <v>8107</v>
      </c>
      <c r="D19852">
        <v>10.87</v>
      </c>
      <c r="E19852" t="s">
        <v>30879</v>
      </c>
    </row>
    <row r="19853" spans="1:5" hidden="1" x14ac:dyDescent="0.2">
      <c r="A19853" s="94" t="s">
        <v>4611</v>
      </c>
      <c r="B19853" t="s">
        <v>4612</v>
      </c>
      <c r="C19853" t="s">
        <v>8107</v>
      </c>
      <c r="D19853">
        <v>10.87</v>
      </c>
      <c r="E19853" t="s">
        <v>30879</v>
      </c>
    </row>
    <row r="19854" spans="1:5" hidden="1" x14ac:dyDescent="0.2">
      <c r="A19854" s="94" t="s">
        <v>3331</v>
      </c>
      <c r="B19854" t="s">
        <v>3332</v>
      </c>
      <c r="C19854" t="s">
        <v>8107</v>
      </c>
      <c r="D19854">
        <v>8.0399999999999991</v>
      </c>
      <c r="E19854" t="s">
        <v>30879</v>
      </c>
    </row>
    <row r="19855" spans="1:5" hidden="1" x14ac:dyDescent="0.2">
      <c r="A19855" s="94" t="s">
        <v>4613</v>
      </c>
      <c r="B19855" t="s">
        <v>4614</v>
      </c>
      <c r="C19855" t="s">
        <v>8107</v>
      </c>
      <c r="D19855">
        <v>8.0399999999999991</v>
      </c>
      <c r="E19855" t="s">
        <v>30879</v>
      </c>
    </row>
    <row r="19856" spans="1:5" hidden="1" x14ac:dyDescent="0.2">
      <c r="A19856" s="94" t="s">
        <v>4615</v>
      </c>
      <c r="B19856" t="s">
        <v>4616</v>
      </c>
      <c r="C19856" t="s">
        <v>8107</v>
      </c>
      <c r="D19856">
        <v>8.0399999999999991</v>
      </c>
      <c r="E19856" t="s">
        <v>30879</v>
      </c>
    </row>
    <row r="19857" spans="1:5" hidden="1" x14ac:dyDescent="0.2">
      <c r="A19857" s="94" t="s">
        <v>4617</v>
      </c>
      <c r="B19857" t="s">
        <v>4618</v>
      </c>
      <c r="C19857" t="s">
        <v>8107</v>
      </c>
      <c r="D19857">
        <v>8.0399999999999991</v>
      </c>
      <c r="E19857" t="s">
        <v>30879</v>
      </c>
    </row>
    <row r="19858" spans="1:5" hidden="1" x14ac:dyDescent="0.2">
      <c r="A19858" s="94" t="s">
        <v>4619</v>
      </c>
      <c r="B19858" t="s">
        <v>4620</v>
      </c>
      <c r="C19858" t="s">
        <v>8107</v>
      </c>
      <c r="D19858">
        <v>8.0399999999999991</v>
      </c>
      <c r="E19858" t="s">
        <v>30879</v>
      </c>
    </row>
    <row r="19859" spans="1:5" hidden="1" x14ac:dyDescent="0.2">
      <c r="A19859" s="94" t="s">
        <v>4621</v>
      </c>
      <c r="B19859" t="s">
        <v>4622</v>
      </c>
      <c r="C19859" t="s">
        <v>8107</v>
      </c>
      <c r="D19859">
        <v>8.0399999999999991</v>
      </c>
      <c r="E19859" t="s">
        <v>30879</v>
      </c>
    </row>
    <row r="19860" spans="1:5" hidden="1" x14ac:dyDescent="0.2">
      <c r="A19860" s="94" t="s">
        <v>4623</v>
      </c>
      <c r="B19860" t="s">
        <v>4624</v>
      </c>
      <c r="C19860" t="s">
        <v>2847</v>
      </c>
      <c r="D19860">
        <v>17.649999999999999</v>
      </c>
      <c r="E19860" t="s">
        <v>30879</v>
      </c>
    </row>
    <row r="19861" spans="1:5" hidden="1" x14ac:dyDescent="0.2">
      <c r="A19861" s="94" t="s">
        <v>4625</v>
      </c>
      <c r="B19861" t="s">
        <v>4626</v>
      </c>
      <c r="C19861" t="s">
        <v>2847</v>
      </c>
      <c r="D19861">
        <v>17.649999999999999</v>
      </c>
      <c r="E19861" t="s">
        <v>30879</v>
      </c>
    </row>
    <row r="19862" spans="1:5" hidden="1" x14ac:dyDescent="0.2">
      <c r="A19862" s="94" t="s">
        <v>4627</v>
      </c>
      <c r="B19862" t="s">
        <v>4628</v>
      </c>
      <c r="C19862" t="s">
        <v>2847</v>
      </c>
      <c r="D19862">
        <v>17.649999999999999</v>
      </c>
      <c r="E19862" t="s">
        <v>30879</v>
      </c>
    </row>
    <row r="19863" spans="1:5" hidden="1" x14ac:dyDescent="0.2">
      <c r="A19863" s="94" t="s">
        <v>4629</v>
      </c>
      <c r="B19863" t="s">
        <v>4630</v>
      </c>
      <c r="C19863" t="s">
        <v>2847</v>
      </c>
      <c r="D19863">
        <v>17.649999999999999</v>
      </c>
      <c r="E19863" t="s">
        <v>30879</v>
      </c>
    </row>
    <row r="19864" spans="1:5" hidden="1" x14ac:dyDescent="0.2">
      <c r="A19864" s="94" t="s">
        <v>4631</v>
      </c>
      <c r="B19864" t="s">
        <v>4632</v>
      </c>
      <c r="C19864" t="s">
        <v>2847</v>
      </c>
      <c r="D19864">
        <v>17.649999999999999</v>
      </c>
      <c r="E19864" t="s">
        <v>30879</v>
      </c>
    </row>
    <row r="19865" spans="1:5" hidden="1" x14ac:dyDescent="0.2">
      <c r="A19865" s="94" t="s">
        <v>4633</v>
      </c>
      <c r="B19865" t="s">
        <v>4634</v>
      </c>
      <c r="C19865" t="s">
        <v>2847</v>
      </c>
      <c r="D19865">
        <v>17.649999999999999</v>
      </c>
      <c r="E19865" t="s">
        <v>30879</v>
      </c>
    </row>
    <row r="19866" spans="1:5" hidden="1" x14ac:dyDescent="0.2">
      <c r="A19866" s="94" t="s">
        <v>36703</v>
      </c>
      <c r="B19866" t="s">
        <v>36704</v>
      </c>
      <c r="C19866" t="s">
        <v>8107</v>
      </c>
      <c r="D19866">
        <v>17.63</v>
      </c>
      <c r="E19866" t="s">
        <v>30879</v>
      </c>
    </row>
    <row r="19867" spans="1:5" hidden="1" x14ac:dyDescent="0.2">
      <c r="A19867" s="94" t="s">
        <v>36705</v>
      </c>
      <c r="B19867" t="s">
        <v>36706</v>
      </c>
      <c r="C19867" t="s">
        <v>8107</v>
      </c>
      <c r="D19867">
        <v>18.36</v>
      </c>
      <c r="E19867" t="s">
        <v>30879</v>
      </c>
    </row>
    <row r="19868" spans="1:5" hidden="1" x14ac:dyDescent="0.2">
      <c r="A19868" s="94" t="s">
        <v>36707</v>
      </c>
      <c r="B19868" t="s">
        <v>36708</v>
      </c>
      <c r="C19868" t="s">
        <v>8107</v>
      </c>
      <c r="D19868">
        <v>18.36</v>
      </c>
      <c r="E19868" t="s">
        <v>30879</v>
      </c>
    </row>
    <row r="19869" spans="1:5" hidden="1" x14ac:dyDescent="0.2">
      <c r="A19869" s="94" t="s">
        <v>36709</v>
      </c>
      <c r="B19869" t="s">
        <v>36710</v>
      </c>
      <c r="C19869" t="s">
        <v>8107</v>
      </c>
      <c r="D19869">
        <v>18.36</v>
      </c>
      <c r="E19869" t="s">
        <v>30879</v>
      </c>
    </row>
    <row r="19870" spans="1:5" hidden="1" x14ac:dyDescent="0.2">
      <c r="A19870" s="94" t="s">
        <v>36711</v>
      </c>
      <c r="B19870" t="s">
        <v>36712</v>
      </c>
      <c r="C19870" t="s">
        <v>8107</v>
      </c>
      <c r="D19870">
        <v>18.36</v>
      </c>
      <c r="E19870" t="s">
        <v>30879</v>
      </c>
    </row>
    <row r="19871" spans="1:5" hidden="1" x14ac:dyDescent="0.2">
      <c r="A19871" s="94" t="s">
        <v>36713</v>
      </c>
      <c r="B19871" t="s">
        <v>36714</v>
      </c>
      <c r="C19871" t="s">
        <v>8107</v>
      </c>
      <c r="D19871">
        <v>18.36</v>
      </c>
      <c r="E19871" t="s">
        <v>30879</v>
      </c>
    </row>
    <row r="19872" spans="1:5" hidden="1" x14ac:dyDescent="0.2">
      <c r="A19872" s="94" t="s">
        <v>36715</v>
      </c>
      <c r="B19872" t="s">
        <v>36716</v>
      </c>
      <c r="C19872" t="s">
        <v>8107</v>
      </c>
      <c r="D19872">
        <v>18.36</v>
      </c>
      <c r="E19872" t="s">
        <v>30879</v>
      </c>
    </row>
    <row r="19873" spans="1:5" hidden="1" x14ac:dyDescent="0.2">
      <c r="A19873" s="94" t="s">
        <v>36741</v>
      </c>
      <c r="B19873" t="s">
        <v>36742</v>
      </c>
      <c r="C19873" t="s">
        <v>8107</v>
      </c>
      <c r="D19873">
        <v>54.36</v>
      </c>
      <c r="E19873" t="s">
        <v>30879</v>
      </c>
    </row>
    <row r="19874" spans="1:5" hidden="1" x14ac:dyDescent="0.2">
      <c r="A19874" s="94" t="s">
        <v>36743</v>
      </c>
      <c r="B19874" t="s">
        <v>36744</v>
      </c>
      <c r="C19874" t="s">
        <v>8107</v>
      </c>
      <c r="D19874">
        <v>54.36</v>
      </c>
      <c r="E19874" t="s">
        <v>30879</v>
      </c>
    </row>
    <row r="19875" spans="1:5" hidden="1" x14ac:dyDescent="0.2">
      <c r="A19875" s="94" t="s">
        <v>36745</v>
      </c>
      <c r="B19875" t="s">
        <v>36746</v>
      </c>
      <c r="C19875" t="s">
        <v>8107</v>
      </c>
      <c r="D19875">
        <v>54.36</v>
      </c>
      <c r="E19875" t="s">
        <v>30879</v>
      </c>
    </row>
    <row r="19876" spans="1:5" hidden="1" x14ac:dyDescent="0.2">
      <c r="A19876" s="94" t="s">
        <v>36747</v>
      </c>
      <c r="B19876" t="s">
        <v>36748</v>
      </c>
      <c r="C19876" t="s">
        <v>8107</v>
      </c>
      <c r="D19876">
        <v>54.36</v>
      </c>
      <c r="E19876" t="s">
        <v>30879</v>
      </c>
    </row>
    <row r="19877" spans="1:5" hidden="1" x14ac:dyDescent="0.2">
      <c r="A19877" s="94" t="s">
        <v>36749</v>
      </c>
      <c r="B19877" t="s">
        <v>36750</v>
      </c>
      <c r="C19877" t="s">
        <v>8107</v>
      </c>
      <c r="D19877">
        <v>54.36</v>
      </c>
      <c r="E19877" t="s">
        <v>30879</v>
      </c>
    </row>
    <row r="19878" spans="1:5" hidden="1" x14ac:dyDescent="0.2">
      <c r="A19878" s="94" t="s">
        <v>36751</v>
      </c>
      <c r="B19878" t="s">
        <v>36752</v>
      </c>
      <c r="C19878" t="s">
        <v>8107</v>
      </c>
      <c r="D19878">
        <v>54.36</v>
      </c>
      <c r="E19878" t="s">
        <v>30879</v>
      </c>
    </row>
    <row r="19879" spans="1:5" hidden="1" x14ac:dyDescent="0.2">
      <c r="A19879" s="94" t="s">
        <v>36717</v>
      </c>
      <c r="B19879" t="s">
        <v>36718</v>
      </c>
      <c r="C19879" t="s">
        <v>243</v>
      </c>
      <c r="D19879">
        <v>2.46</v>
      </c>
      <c r="E19879" t="s">
        <v>30879</v>
      </c>
    </row>
    <row r="19880" spans="1:5" hidden="1" x14ac:dyDescent="0.2">
      <c r="A19880" s="94" t="s">
        <v>36719</v>
      </c>
      <c r="B19880" t="s">
        <v>36720</v>
      </c>
      <c r="C19880" t="s">
        <v>243</v>
      </c>
      <c r="D19880">
        <v>2.46</v>
      </c>
      <c r="E19880" t="s">
        <v>30879</v>
      </c>
    </row>
    <row r="19881" spans="1:5" hidden="1" x14ac:dyDescent="0.2">
      <c r="A19881" s="94" t="s">
        <v>36721</v>
      </c>
      <c r="B19881" t="s">
        <v>36722</v>
      </c>
      <c r="C19881" t="s">
        <v>243</v>
      </c>
      <c r="D19881">
        <v>2.46</v>
      </c>
      <c r="E19881" t="s">
        <v>30879</v>
      </c>
    </row>
    <row r="19882" spans="1:5" hidden="1" x14ac:dyDescent="0.2">
      <c r="A19882" s="94" t="s">
        <v>36723</v>
      </c>
      <c r="B19882" t="s">
        <v>36724</v>
      </c>
      <c r="C19882" t="s">
        <v>243</v>
      </c>
      <c r="D19882">
        <v>2.46</v>
      </c>
      <c r="E19882" t="s">
        <v>30879</v>
      </c>
    </row>
    <row r="19883" spans="1:5" hidden="1" x14ac:dyDescent="0.2">
      <c r="A19883" s="94" t="s">
        <v>36725</v>
      </c>
      <c r="B19883" t="s">
        <v>36726</v>
      </c>
      <c r="C19883" t="s">
        <v>243</v>
      </c>
      <c r="D19883">
        <v>2.46</v>
      </c>
      <c r="E19883" t="s">
        <v>30879</v>
      </c>
    </row>
    <row r="19884" spans="1:5" hidden="1" x14ac:dyDescent="0.2">
      <c r="A19884" s="94" t="s">
        <v>36727</v>
      </c>
      <c r="B19884" t="s">
        <v>36728</v>
      </c>
      <c r="C19884" t="s">
        <v>243</v>
      </c>
      <c r="D19884">
        <v>2.46</v>
      </c>
      <c r="E19884" t="s">
        <v>30879</v>
      </c>
    </row>
    <row r="19885" spans="1:5" hidden="1" x14ac:dyDescent="0.2">
      <c r="A19885" s="94" t="s">
        <v>36729</v>
      </c>
      <c r="B19885" t="s">
        <v>36730</v>
      </c>
      <c r="C19885" t="s">
        <v>243</v>
      </c>
      <c r="D19885">
        <v>2.46</v>
      </c>
      <c r="E19885" t="s">
        <v>30879</v>
      </c>
    </row>
    <row r="19886" spans="1:5" hidden="1" x14ac:dyDescent="0.2">
      <c r="A19886" s="94" t="s">
        <v>36731</v>
      </c>
      <c r="B19886" t="s">
        <v>36732</v>
      </c>
      <c r="C19886" t="s">
        <v>243</v>
      </c>
      <c r="D19886">
        <v>2.46</v>
      </c>
      <c r="E19886" t="s">
        <v>30879</v>
      </c>
    </row>
    <row r="19887" spans="1:5" hidden="1" x14ac:dyDescent="0.2">
      <c r="A19887" s="94" t="s">
        <v>36733</v>
      </c>
      <c r="B19887" t="s">
        <v>36734</v>
      </c>
      <c r="C19887" t="s">
        <v>243</v>
      </c>
      <c r="D19887">
        <v>2.46</v>
      </c>
      <c r="E19887" t="s">
        <v>30879</v>
      </c>
    </row>
    <row r="19888" spans="1:5" hidden="1" x14ac:dyDescent="0.2">
      <c r="A19888" s="94" t="s">
        <v>36735</v>
      </c>
      <c r="B19888" t="s">
        <v>36736</v>
      </c>
      <c r="C19888" t="s">
        <v>243</v>
      </c>
      <c r="D19888">
        <v>2.46</v>
      </c>
      <c r="E19888" t="s">
        <v>30879</v>
      </c>
    </row>
    <row r="19889" spans="1:5" hidden="1" x14ac:dyDescent="0.2">
      <c r="A19889" s="94" t="s">
        <v>36737</v>
      </c>
      <c r="B19889" t="s">
        <v>36738</v>
      </c>
      <c r="C19889" t="s">
        <v>243</v>
      </c>
      <c r="D19889">
        <v>2.46</v>
      </c>
      <c r="E19889" t="s">
        <v>30879</v>
      </c>
    </row>
    <row r="19890" spans="1:5" hidden="1" x14ac:dyDescent="0.2">
      <c r="A19890" s="94" t="s">
        <v>36739</v>
      </c>
      <c r="B19890" t="s">
        <v>36740</v>
      </c>
      <c r="C19890" t="s">
        <v>243</v>
      </c>
      <c r="D19890">
        <v>2.46</v>
      </c>
      <c r="E19890" t="s">
        <v>30879</v>
      </c>
    </row>
    <row r="19891" spans="1:5" hidden="1" x14ac:dyDescent="0.2">
      <c r="A19891" s="94" t="s">
        <v>36675</v>
      </c>
      <c r="B19891" t="s">
        <v>36676</v>
      </c>
      <c r="C19891" t="s">
        <v>8107</v>
      </c>
      <c r="D19891">
        <v>96.77</v>
      </c>
      <c r="E19891" t="s">
        <v>30879</v>
      </c>
    </row>
    <row r="19892" spans="1:5" hidden="1" x14ac:dyDescent="0.2">
      <c r="A19892" s="94" t="s">
        <v>36679</v>
      </c>
      <c r="B19892" t="s">
        <v>36680</v>
      </c>
      <c r="C19892" t="s">
        <v>8107</v>
      </c>
      <c r="D19892">
        <v>96.77</v>
      </c>
      <c r="E19892" t="s">
        <v>30879</v>
      </c>
    </row>
    <row r="19893" spans="1:5" hidden="1" x14ac:dyDescent="0.2">
      <c r="A19893" s="94" t="s">
        <v>36683</v>
      </c>
      <c r="B19893" t="s">
        <v>36684</v>
      </c>
      <c r="C19893" t="s">
        <v>8107</v>
      </c>
      <c r="D19893">
        <v>96.77</v>
      </c>
      <c r="E19893" t="s">
        <v>30879</v>
      </c>
    </row>
    <row r="19894" spans="1:5" hidden="1" x14ac:dyDescent="0.2">
      <c r="A19894" s="94" t="s">
        <v>36687</v>
      </c>
      <c r="B19894" t="s">
        <v>36688</v>
      </c>
      <c r="C19894" t="s">
        <v>8107</v>
      </c>
      <c r="D19894">
        <v>96.77</v>
      </c>
      <c r="E19894" t="s">
        <v>30879</v>
      </c>
    </row>
    <row r="19895" spans="1:5" hidden="1" x14ac:dyDescent="0.2">
      <c r="A19895" s="94" t="s">
        <v>36691</v>
      </c>
      <c r="B19895" t="s">
        <v>36692</v>
      </c>
      <c r="C19895" t="s">
        <v>8107</v>
      </c>
      <c r="D19895">
        <v>96.77</v>
      </c>
      <c r="E19895" t="s">
        <v>30879</v>
      </c>
    </row>
    <row r="19896" spans="1:5" hidden="1" x14ac:dyDescent="0.2">
      <c r="A19896" s="94" t="s">
        <v>36695</v>
      </c>
      <c r="B19896" t="s">
        <v>36696</v>
      </c>
      <c r="C19896" t="s">
        <v>8107</v>
      </c>
      <c r="D19896">
        <v>96.77</v>
      </c>
      <c r="E19896" t="s">
        <v>30879</v>
      </c>
    </row>
    <row r="19897" spans="1:5" hidden="1" x14ac:dyDescent="0.2">
      <c r="A19897" s="94" t="s">
        <v>36677</v>
      </c>
      <c r="B19897" t="s">
        <v>36678</v>
      </c>
      <c r="C19897" t="s">
        <v>8107</v>
      </c>
      <c r="D19897">
        <v>96.77</v>
      </c>
      <c r="E19897" t="s">
        <v>30879</v>
      </c>
    </row>
    <row r="19898" spans="1:5" hidden="1" x14ac:dyDescent="0.2">
      <c r="A19898" s="94" t="s">
        <v>36681</v>
      </c>
      <c r="B19898" t="s">
        <v>36682</v>
      </c>
      <c r="C19898" t="s">
        <v>8107</v>
      </c>
      <c r="D19898">
        <v>96.77</v>
      </c>
      <c r="E19898" t="s">
        <v>30879</v>
      </c>
    </row>
    <row r="19899" spans="1:5" hidden="1" x14ac:dyDescent="0.2">
      <c r="A19899" s="94" t="s">
        <v>36685</v>
      </c>
      <c r="B19899" t="s">
        <v>36686</v>
      </c>
      <c r="C19899" t="s">
        <v>8107</v>
      </c>
      <c r="D19899">
        <v>96.77</v>
      </c>
      <c r="E19899" t="s">
        <v>30879</v>
      </c>
    </row>
    <row r="19900" spans="1:5" hidden="1" x14ac:dyDescent="0.2">
      <c r="A19900" s="94" t="s">
        <v>36689</v>
      </c>
      <c r="B19900" t="s">
        <v>36690</v>
      </c>
      <c r="C19900" t="s">
        <v>8107</v>
      </c>
      <c r="D19900">
        <v>96.77</v>
      </c>
      <c r="E19900" t="s">
        <v>30879</v>
      </c>
    </row>
    <row r="19901" spans="1:5" hidden="1" x14ac:dyDescent="0.2">
      <c r="A19901" s="94" t="s">
        <v>36693</v>
      </c>
      <c r="B19901" t="s">
        <v>36694</v>
      </c>
      <c r="C19901" t="s">
        <v>8107</v>
      </c>
      <c r="D19901">
        <v>96.77</v>
      </c>
      <c r="E19901" t="s">
        <v>30879</v>
      </c>
    </row>
    <row r="19902" spans="1:5" hidden="1" x14ac:dyDescent="0.2">
      <c r="A19902" s="94" t="s">
        <v>36697</v>
      </c>
      <c r="B19902" t="s">
        <v>36698</v>
      </c>
      <c r="C19902" t="s">
        <v>8107</v>
      </c>
      <c r="D19902">
        <v>96.77</v>
      </c>
      <c r="E19902" t="s">
        <v>30879</v>
      </c>
    </row>
    <row r="19903" spans="1:5" hidden="1" x14ac:dyDescent="0.2">
      <c r="A19903" s="94" t="s">
        <v>36525</v>
      </c>
      <c r="B19903" t="s">
        <v>36526</v>
      </c>
      <c r="C19903" t="s">
        <v>243</v>
      </c>
      <c r="D19903">
        <v>68.75</v>
      </c>
      <c r="E19903" t="s">
        <v>30879</v>
      </c>
    </row>
    <row r="19904" spans="1:5" hidden="1" x14ac:dyDescent="0.2">
      <c r="A19904" s="94" t="s">
        <v>14231</v>
      </c>
      <c r="B19904" t="s">
        <v>14232</v>
      </c>
      <c r="C19904" t="s">
        <v>2815</v>
      </c>
      <c r="D19904">
        <v>49.3</v>
      </c>
      <c r="E19904" t="s">
        <v>30879</v>
      </c>
    </row>
    <row r="19905" spans="1:5" hidden="1" x14ac:dyDescent="0.2">
      <c r="A19905" s="94" t="s">
        <v>36574</v>
      </c>
      <c r="B19905" t="s">
        <v>36575</v>
      </c>
      <c r="C19905" t="s">
        <v>243</v>
      </c>
      <c r="D19905">
        <v>98.75</v>
      </c>
      <c r="E19905" t="s">
        <v>30879</v>
      </c>
    </row>
    <row r="19906" spans="1:5" hidden="1" x14ac:dyDescent="0.2">
      <c r="A19906" s="94" t="s">
        <v>36566</v>
      </c>
      <c r="B19906" t="s">
        <v>36567</v>
      </c>
      <c r="C19906" t="s">
        <v>243</v>
      </c>
      <c r="D19906">
        <v>77.5</v>
      </c>
      <c r="E19906" t="s">
        <v>30879</v>
      </c>
    </row>
    <row r="19907" spans="1:5" hidden="1" x14ac:dyDescent="0.2">
      <c r="A19907" s="94" t="s">
        <v>36572</v>
      </c>
      <c r="B19907" t="s">
        <v>36573</v>
      </c>
      <c r="C19907" t="s">
        <v>243</v>
      </c>
      <c r="D19907">
        <v>123.75</v>
      </c>
      <c r="E19907" t="s">
        <v>30879</v>
      </c>
    </row>
    <row r="19908" spans="1:5" hidden="1" x14ac:dyDescent="0.2">
      <c r="A19908" s="94" t="s">
        <v>36568</v>
      </c>
      <c r="B19908" t="s">
        <v>36569</v>
      </c>
      <c r="C19908" t="s">
        <v>243</v>
      </c>
      <c r="D19908">
        <v>186.25</v>
      </c>
      <c r="E19908" t="s">
        <v>30879</v>
      </c>
    </row>
    <row r="19909" spans="1:5" hidden="1" x14ac:dyDescent="0.2">
      <c r="A19909" s="94" t="s">
        <v>36556</v>
      </c>
      <c r="B19909" t="s">
        <v>36557</v>
      </c>
      <c r="C19909" t="s">
        <v>243</v>
      </c>
      <c r="D19909">
        <v>43.75</v>
      </c>
      <c r="E19909" t="s">
        <v>30879</v>
      </c>
    </row>
    <row r="19910" spans="1:5" hidden="1" x14ac:dyDescent="0.2">
      <c r="A19910" s="94" t="s">
        <v>36558</v>
      </c>
      <c r="B19910" t="s">
        <v>36559</v>
      </c>
      <c r="C19910" t="s">
        <v>243</v>
      </c>
      <c r="D19910">
        <v>93.75</v>
      </c>
      <c r="E19910" t="s">
        <v>30879</v>
      </c>
    </row>
    <row r="19911" spans="1:5" hidden="1" x14ac:dyDescent="0.2">
      <c r="A19911" s="94" t="s">
        <v>36564</v>
      </c>
      <c r="B19911" t="s">
        <v>36565</v>
      </c>
      <c r="C19911" t="s">
        <v>243</v>
      </c>
      <c r="D19911">
        <v>31.25</v>
      </c>
      <c r="E19911" t="s">
        <v>30879</v>
      </c>
    </row>
    <row r="19912" spans="1:5" hidden="1" x14ac:dyDescent="0.2">
      <c r="A19912" s="94" t="s">
        <v>36560</v>
      </c>
      <c r="B19912" t="s">
        <v>36561</v>
      </c>
      <c r="C19912" t="s">
        <v>243</v>
      </c>
      <c r="D19912">
        <v>19.38</v>
      </c>
      <c r="E19912" t="s">
        <v>30879</v>
      </c>
    </row>
    <row r="19913" spans="1:5" hidden="1" x14ac:dyDescent="0.2">
      <c r="A19913" s="94" t="s">
        <v>36562</v>
      </c>
      <c r="B19913" t="s">
        <v>36563</v>
      </c>
      <c r="C19913" t="s">
        <v>243</v>
      </c>
      <c r="D19913">
        <v>52.5</v>
      </c>
      <c r="E19913" t="s">
        <v>30879</v>
      </c>
    </row>
    <row r="19914" spans="1:5" hidden="1" x14ac:dyDescent="0.2">
      <c r="A19914" s="94" t="s">
        <v>36570</v>
      </c>
      <c r="B19914" t="s">
        <v>36571</v>
      </c>
      <c r="C19914" t="s">
        <v>243</v>
      </c>
      <c r="D19914">
        <v>123.75</v>
      </c>
      <c r="E19914" t="s">
        <v>30879</v>
      </c>
    </row>
    <row r="19915" spans="1:5" hidden="1" x14ac:dyDescent="0.2">
      <c r="A19915" s="94" t="s">
        <v>36503</v>
      </c>
      <c r="B19915" t="s">
        <v>36504</v>
      </c>
      <c r="C19915" t="s">
        <v>243</v>
      </c>
      <c r="D19915" s="684">
        <v>2248.75</v>
      </c>
      <c r="E19915" t="s">
        <v>30879</v>
      </c>
    </row>
    <row r="19916" spans="1:5" hidden="1" x14ac:dyDescent="0.2">
      <c r="A19916" s="94" t="s">
        <v>36546</v>
      </c>
      <c r="B19916" t="s">
        <v>36547</v>
      </c>
      <c r="C19916" t="s">
        <v>243</v>
      </c>
      <c r="D19916">
        <v>12.5</v>
      </c>
      <c r="E19916" t="s">
        <v>30879</v>
      </c>
    </row>
    <row r="19917" spans="1:5" hidden="1" x14ac:dyDescent="0.2">
      <c r="A19917" s="94" t="s">
        <v>36576</v>
      </c>
      <c r="B19917" t="s">
        <v>36577</v>
      </c>
      <c r="C19917" t="s">
        <v>243</v>
      </c>
      <c r="D19917">
        <v>561.25</v>
      </c>
      <c r="E19917" t="s">
        <v>30879</v>
      </c>
    </row>
    <row r="19918" spans="1:5" hidden="1" x14ac:dyDescent="0.2">
      <c r="A19918" s="94" t="s">
        <v>36552</v>
      </c>
      <c r="B19918" t="s">
        <v>36553</v>
      </c>
      <c r="C19918" t="s">
        <v>243</v>
      </c>
      <c r="D19918">
        <v>31.25</v>
      </c>
      <c r="E19918" t="s">
        <v>30879</v>
      </c>
    </row>
    <row r="19919" spans="1:5" hidden="1" x14ac:dyDescent="0.2">
      <c r="A19919" s="94" t="s">
        <v>50235</v>
      </c>
      <c r="B19919" t="s">
        <v>50236</v>
      </c>
      <c r="C19919" t="s">
        <v>243</v>
      </c>
      <c r="D19919">
        <v>420.44</v>
      </c>
      <c r="E19919" t="s">
        <v>30879</v>
      </c>
    </row>
    <row r="19920" spans="1:5" hidden="1" x14ac:dyDescent="0.2">
      <c r="A19920" s="94" t="s">
        <v>25701</v>
      </c>
      <c r="B19920" t="s">
        <v>25702</v>
      </c>
      <c r="C19920" t="s">
        <v>243</v>
      </c>
      <c r="D19920">
        <v>10.68</v>
      </c>
      <c r="E19920" t="s">
        <v>30879</v>
      </c>
    </row>
    <row r="19921" spans="1:5" hidden="1" x14ac:dyDescent="0.2">
      <c r="A19921" s="94" t="s">
        <v>25703</v>
      </c>
      <c r="B19921" t="s">
        <v>25704</v>
      </c>
      <c r="C19921" t="s">
        <v>243</v>
      </c>
      <c r="D19921">
        <v>11.58</v>
      </c>
      <c r="E19921" t="s">
        <v>30879</v>
      </c>
    </row>
    <row r="19922" spans="1:5" hidden="1" x14ac:dyDescent="0.2">
      <c r="A19922" s="94" t="s">
        <v>25705</v>
      </c>
      <c r="B19922" t="s">
        <v>25706</v>
      </c>
      <c r="C19922" t="s">
        <v>243</v>
      </c>
      <c r="D19922">
        <v>11.73</v>
      </c>
      <c r="E19922" t="s">
        <v>30879</v>
      </c>
    </row>
    <row r="19923" spans="1:5" hidden="1" x14ac:dyDescent="0.2">
      <c r="A19923" s="94" t="s">
        <v>25707</v>
      </c>
      <c r="B19923" t="s">
        <v>25708</v>
      </c>
      <c r="C19923" t="s">
        <v>243</v>
      </c>
      <c r="D19923">
        <v>12.05</v>
      </c>
      <c r="E19923" t="s">
        <v>30879</v>
      </c>
    </row>
    <row r="19924" spans="1:5" hidden="1" x14ac:dyDescent="0.2">
      <c r="A19924" s="94" t="s">
        <v>25709</v>
      </c>
      <c r="B19924" t="s">
        <v>25710</v>
      </c>
      <c r="C19924" t="s">
        <v>243</v>
      </c>
      <c r="D19924">
        <v>11.33</v>
      </c>
      <c r="E19924" t="s">
        <v>30879</v>
      </c>
    </row>
    <row r="19925" spans="1:5" hidden="1" x14ac:dyDescent="0.2">
      <c r="A19925" s="94" t="s">
        <v>25711</v>
      </c>
      <c r="B19925" t="s">
        <v>25712</v>
      </c>
      <c r="C19925" t="s">
        <v>243</v>
      </c>
      <c r="D19925">
        <v>11.73</v>
      </c>
      <c r="E19925" t="s">
        <v>30879</v>
      </c>
    </row>
    <row r="19926" spans="1:5" hidden="1" x14ac:dyDescent="0.2">
      <c r="A19926" s="94" t="s">
        <v>25713</v>
      </c>
      <c r="B19926" t="s">
        <v>25714</v>
      </c>
      <c r="C19926" t="s">
        <v>243</v>
      </c>
      <c r="D19926">
        <v>154.08000000000001</v>
      </c>
      <c r="E19926" t="s">
        <v>30879</v>
      </c>
    </row>
    <row r="19927" spans="1:5" hidden="1" x14ac:dyDescent="0.2">
      <c r="A19927" s="94" t="s">
        <v>50914</v>
      </c>
      <c r="B19927" t="s">
        <v>50915</v>
      </c>
      <c r="C19927" t="s">
        <v>243</v>
      </c>
      <c r="D19927">
        <v>407.81</v>
      </c>
      <c r="E19927" t="s">
        <v>30879</v>
      </c>
    </row>
    <row r="19928" spans="1:5" hidden="1" x14ac:dyDescent="0.2">
      <c r="A19928" s="94" t="s">
        <v>50894</v>
      </c>
      <c r="B19928" t="s">
        <v>50895</v>
      </c>
      <c r="C19928" t="s">
        <v>243</v>
      </c>
      <c r="D19928">
        <v>192.74</v>
      </c>
      <c r="E19928" t="s">
        <v>30879</v>
      </c>
    </row>
    <row r="19929" spans="1:5" hidden="1" x14ac:dyDescent="0.2">
      <c r="A19929" s="94" t="s">
        <v>50860</v>
      </c>
      <c r="B19929" t="s">
        <v>50861</v>
      </c>
      <c r="C19929" t="s">
        <v>243</v>
      </c>
      <c r="D19929">
        <v>183.71</v>
      </c>
      <c r="E19929" t="s">
        <v>30879</v>
      </c>
    </row>
    <row r="19930" spans="1:5" hidden="1" x14ac:dyDescent="0.2">
      <c r="A19930" s="94" t="s">
        <v>14233</v>
      </c>
      <c r="B19930" t="s">
        <v>14234</v>
      </c>
      <c r="C19930" t="s">
        <v>243</v>
      </c>
      <c r="D19930">
        <v>165</v>
      </c>
      <c r="E19930" t="s">
        <v>30879</v>
      </c>
    </row>
    <row r="19931" spans="1:5" hidden="1" x14ac:dyDescent="0.2">
      <c r="A19931" s="94" t="s">
        <v>14235</v>
      </c>
      <c r="B19931" t="s">
        <v>14236</v>
      </c>
      <c r="C19931" t="s">
        <v>243</v>
      </c>
      <c r="D19931">
        <v>175.5</v>
      </c>
      <c r="E19931" t="s">
        <v>30879</v>
      </c>
    </row>
    <row r="19932" spans="1:5" hidden="1" x14ac:dyDescent="0.2">
      <c r="A19932" s="94" t="s">
        <v>14237</v>
      </c>
      <c r="B19932" t="s">
        <v>14238</v>
      </c>
      <c r="C19932" t="s">
        <v>243</v>
      </c>
      <c r="D19932">
        <v>196.5</v>
      </c>
      <c r="E19932" t="s">
        <v>30879</v>
      </c>
    </row>
    <row r="19933" spans="1:5" hidden="1" x14ac:dyDescent="0.2">
      <c r="A19933" s="94" t="s">
        <v>50231</v>
      </c>
      <c r="B19933" t="s">
        <v>50232</v>
      </c>
      <c r="C19933" t="s">
        <v>243</v>
      </c>
      <c r="D19933">
        <v>198</v>
      </c>
      <c r="E19933" t="s">
        <v>30879</v>
      </c>
    </row>
    <row r="19934" spans="1:5" hidden="1" x14ac:dyDescent="0.2">
      <c r="A19934" s="94" t="s">
        <v>50878</v>
      </c>
      <c r="B19934" t="s">
        <v>50879</v>
      </c>
      <c r="C19934" t="s">
        <v>243</v>
      </c>
      <c r="D19934">
        <v>306.52999999999997</v>
      </c>
      <c r="E19934" t="s">
        <v>30879</v>
      </c>
    </row>
    <row r="19935" spans="1:5" hidden="1" x14ac:dyDescent="0.2">
      <c r="A19935" s="94" t="s">
        <v>50864</v>
      </c>
      <c r="B19935" t="s">
        <v>50865</v>
      </c>
      <c r="C19935" t="s">
        <v>243</v>
      </c>
      <c r="D19935">
        <v>263</v>
      </c>
      <c r="E19935" t="s">
        <v>30879</v>
      </c>
    </row>
    <row r="19936" spans="1:5" hidden="1" x14ac:dyDescent="0.2">
      <c r="A19936" s="94" t="s">
        <v>50906</v>
      </c>
      <c r="B19936" t="s">
        <v>50907</v>
      </c>
      <c r="C19936" t="s">
        <v>243</v>
      </c>
      <c r="D19936">
        <v>877.44</v>
      </c>
      <c r="E19936" t="s">
        <v>30879</v>
      </c>
    </row>
    <row r="19937" spans="1:5" hidden="1" x14ac:dyDescent="0.2">
      <c r="A19937" s="94" t="s">
        <v>14239</v>
      </c>
      <c r="B19937" t="s">
        <v>14240</v>
      </c>
      <c r="C19937" t="s">
        <v>243</v>
      </c>
      <c r="D19937">
        <v>718.8</v>
      </c>
      <c r="E19937" t="s">
        <v>30879</v>
      </c>
    </row>
    <row r="19938" spans="1:5" hidden="1" x14ac:dyDescent="0.2">
      <c r="A19938" s="94" t="s">
        <v>50882</v>
      </c>
      <c r="B19938" t="s">
        <v>50883</v>
      </c>
      <c r="C19938" t="s">
        <v>243</v>
      </c>
      <c r="D19938">
        <v>283</v>
      </c>
      <c r="E19938" t="s">
        <v>30879</v>
      </c>
    </row>
    <row r="19939" spans="1:5" hidden="1" x14ac:dyDescent="0.2">
      <c r="A19939" s="94" t="s">
        <v>14241</v>
      </c>
      <c r="B19939" t="s">
        <v>14242</v>
      </c>
      <c r="C19939" t="s">
        <v>243</v>
      </c>
      <c r="D19939">
        <v>499.2</v>
      </c>
      <c r="E19939" t="s">
        <v>30879</v>
      </c>
    </row>
    <row r="19940" spans="1:5" hidden="1" x14ac:dyDescent="0.2">
      <c r="A19940" s="94" t="s">
        <v>50876</v>
      </c>
      <c r="B19940" t="s">
        <v>50877</v>
      </c>
      <c r="C19940" t="s">
        <v>243</v>
      </c>
      <c r="D19940">
        <v>371.56</v>
      </c>
      <c r="E19940" t="s">
        <v>30879</v>
      </c>
    </row>
    <row r="19941" spans="1:5" hidden="1" x14ac:dyDescent="0.2">
      <c r="A19941" s="94" t="s">
        <v>50880</v>
      </c>
      <c r="B19941" t="s">
        <v>50881</v>
      </c>
      <c r="C19941" t="s">
        <v>243</v>
      </c>
      <c r="D19941">
        <v>661.54</v>
      </c>
      <c r="E19941" t="s">
        <v>30879</v>
      </c>
    </row>
    <row r="19942" spans="1:5" hidden="1" x14ac:dyDescent="0.2">
      <c r="A19942" s="94" t="s">
        <v>50866</v>
      </c>
      <c r="B19942" t="s">
        <v>50867</v>
      </c>
      <c r="C19942" t="s">
        <v>243</v>
      </c>
      <c r="D19942">
        <v>311.08999999999997</v>
      </c>
      <c r="E19942" t="s">
        <v>30879</v>
      </c>
    </row>
    <row r="19943" spans="1:5" hidden="1" x14ac:dyDescent="0.2">
      <c r="A19943" s="94" t="s">
        <v>14243</v>
      </c>
      <c r="B19943" t="s">
        <v>14244</v>
      </c>
      <c r="C19943" t="s">
        <v>243</v>
      </c>
      <c r="D19943">
        <v>199.2</v>
      </c>
      <c r="E19943" t="s">
        <v>30879</v>
      </c>
    </row>
    <row r="19944" spans="1:5" hidden="1" x14ac:dyDescent="0.2">
      <c r="A19944" s="94" t="s">
        <v>50900</v>
      </c>
      <c r="B19944" t="s">
        <v>50901</v>
      </c>
      <c r="C19944" t="s">
        <v>243</v>
      </c>
      <c r="D19944">
        <v>360</v>
      </c>
      <c r="E19944" t="s">
        <v>30879</v>
      </c>
    </row>
    <row r="19945" spans="1:5" hidden="1" x14ac:dyDescent="0.2">
      <c r="A19945" s="94" t="s">
        <v>14245</v>
      </c>
      <c r="B19945" t="s">
        <v>14246</v>
      </c>
      <c r="C19945" t="s">
        <v>243</v>
      </c>
      <c r="D19945">
        <v>922.8</v>
      </c>
      <c r="E19945" t="s">
        <v>30879</v>
      </c>
    </row>
    <row r="19946" spans="1:5" hidden="1" x14ac:dyDescent="0.2">
      <c r="A19946" s="94" t="s">
        <v>14247</v>
      </c>
      <c r="B19946" t="s">
        <v>14248</v>
      </c>
      <c r="C19946" t="s">
        <v>243</v>
      </c>
      <c r="D19946">
        <v>909.6</v>
      </c>
      <c r="E19946" t="s">
        <v>30879</v>
      </c>
    </row>
    <row r="19947" spans="1:5" hidden="1" x14ac:dyDescent="0.2">
      <c r="A19947" s="94" t="s">
        <v>14249</v>
      </c>
      <c r="B19947" t="s">
        <v>14250</v>
      </c>
      <c r="C19947" t="s">
        <v>243</v>
      </c>
      <c r="D19947" s="684">
        <v>1004.4</v>
      </c>
      <c r="E19947" t="s">
        <v>30879</v>
      </c>
    </row>
    <row r="19948" spans="1:5" hidden="1" x14ac:dyDescent="0.2">
      <c r="A19948" s="94" t="s">
        <v>50886</v>
      </c>
      <c r="B19948" t="s">
        <v>50887</v>
      </c>
      <c r="C19948" t="s">
        <v>243</v>
      </c>
      <c r="D19948">
        <v>925.2</v>
      </c>
      <c r="E19948" t="s">
        <v>30879</v>
      </c>
    </row>
    <row r="19949" spans="1:5" hidden="1" x14ac:dyDescent="0.2">
      <c r="A19949" s="94" t="s">
        <v>50890</v>
      </c>
      <c r="B19949" t="s">
        <v>50891</v>
      </c>
      <c r="C19949" t="s">
        <v>243</v>
      </c>
      <c r="D19949">
        <v>784</v>
      </c>
      <c r="E19949" t="s">
        <v>30879</v>
      </c>
    </row>
    <row r="19950" spans="1:5" hidden="1" x14ac:dyDescent="0.2">
      <c r="A19950" s="94" t="s">
        <v>14251</v>
      </c>
      <c r="B19950" t="s">
        <v>14252</v>
      </c>
      <c r="C19950" t="s">
        <v>243</v>
      </c>
      <c r="D19950" s="684">
        <v>1258.8</v>
      </c>
      <c r="E19950" t="s">
        <v>30879</v>
      </c>
    </row>
    <row r="19951" spans="1:5" hidden="1" x14ac:dyDescent="0.2">
      <c r="A19951" s="94" t="s">
        <v>50870</v>
      </c>
      <c r="B19951" t="s">
        <v>50871</v>
      </c>
      <c r="C19951" t="s">
        <v>243</v>
      </c>
      <c r="D19951">
        <v>793.15</v>
      </c>
      <c r="E19951" t="s">
        <v>30879</v>
      </c>
    </row>
    <row r="19952" spans="1:5" hidden="1" x14ac:dyDescent="0.2">
      <c r="A19952" s="94" t="s">
        <v>50872</v>
      </c>
      <c r="B19952" t="s">
        <v>50873</v>
      </c>
      <c r="C19952" t="s">
        <v>243</v>
      </c>
      <c r="D19952" s="684">
        <v>1055.5999999999999</v>
      </c>
      <c r="E19952" t="s">
        <v>30879</v>
      </c>
    </row>
    <row r="19953" spans="1:5" hidden="1" x14ac:dyDescent="0.2">
      <c r="A19953" s="94" t="s">
        <v>14253</v>
      </c>
      <c r="B19953" t="s">
        <v>14254</v>
      </c>
      <c r="C19953" t="s">
        <v>243</v>
      </c>
      <c r="D19953" s="684">
        <v>1019.35</v>
      </c>
      <c r="E19953" t="s">
        <v>30879</v>
      </c>
    </row>
    <row r="19954" spans="1:5" hidden="1" x14ac:dyDescent="0.2">
      <c r="A19954" s="94" t="s">
        <v>14255</v>
      </c>
      <c r="B19954" t="s">
        <v>14256</v>
      </c>
      <c r="C19954" t="s">
        <v>243</v>
      </c>
      <c r="D19954">
        <v>374.4</v>
      </c>
      <c r="E19954" t="s">
        <v>30879</v>
      </c>
    </row>
    <row r="19955" spans="1:5" hidden="1" x14ac:dyDescent="0.2">
      <c r="A19955" s="94" t="s">
        <v>50922</v>
      </c>
      <c r="B19955" t="s">
        <v>50923</v>
      </c>
      <c r="C19955" t="s">
        <v>243</v>
      </c>
      <c r="D19955">
        <v>236.05</v>
      </c>
      <c r="E19955" t="s">
        <v>30879</v>
      </c>
    </row>
    <row r="19956" spans="1:5" hidden="1" x14ac:dyDescent="0.2">
      <c r="A19956" s="94" t="s">
        <v>50910</v>
      </c>
      <c r="B19956" t="s">
        <v>50911</v>
      </c>
      <c r="C19956" t="s">
        <v>243</v>
      </c>
      <c r="D19956">
        <v>385</v>
      </c>
      <c r="E19956" t="s">
        <v>30879</v>
      </c>
    </row>
    <row r="19957" spans="1:5" hidden="1" x14ac:dyDescent="0.2">
      <c r="A19957" s="94" t="s">
        <v>14257</v>
      </c>
      <c r="B19957" t="s">
        <v>14258</v>
      </c>
      <c r="C19957" t="s">
        <v>243</v>
      </c>
      <c r="D19957">
        <v>691.2</v>
      </c>
      <c r="E19957" t="s">
        <v>30879</v>
      </c>
    </row>
    <row r="19958" spans="1:5" hidden="1" x14ac:dyDescent="0.2">
      <c r="A19958" s="94" t="s">
        <v>14259</v>
      </c>
      <c r="B19958" t="s">
        <v>14260</v>
      </c>
      <c r="C19958" t="s">
        <v>243</v>
      </c>
      <c r="D19958">
        <v>298.8</v>
      </c>
      <c r="E19958" t="s">
        <v>30879</v>
      </c>
    </row>
    <row r="19959" spans="1:5" hidden="1" x14ac:dyDescent="0.2">
      <c r="A19959" s="94" t="s">
        <v>50868</v>
      </c>
      <c r="B19959" t="s">
        <v>50869</v>
      </c>
      <c r="C19959" t="s">
        <v>243</v>
      </c>
      <c r="D19959">
        <v>326</v>
      </c>
      <c r="E19959" t="s">
        <v>30879</v>
      </c>
    </row>
    <row r="19960" spans="1:5" hidden="1" x14ac:dyDescent="0.2">
      <c r="A19960" s="94" t="s">
        <v>50874</v>
      </c>
      <c r="B19960" t="s">
        <v>50875</v>
      </c>
      <c r="C19960" t="s">
        <v>243</v>
      </c>
      <c r="D19960">
        <v>217</v>
      </c>
      <c r="E19960" t="s">
        <v>30879</v>
      </c>
    </row>
    <row r="19961" spans="1:5" hidden="1" x14ac:dyDescent="0.2">
      <c r="A19961" s="94" t="s">
        <v>14261</v>
      </c>
      <c r="B19961" t="s">
        <v>14262</v>
      </c>
      <c r="C19961" t="s">
        <v>243</v>
      </c>
      <c r="D19961">
        <v>265.2</v>
      </c>
      <c r="E19961" t="s">
        <v>30879</v>
      </c>
    </row>
    <row r="19962" spans="1:5" hidden="1" x14ac:dyDescent="0.2">
      <c r="A19962" s="94" t="s">
        <v>50898</v>
      </c>
      <c r="B19962" t="s">
        <v>50899</v>
      </c>
      <c r="C19962" t="s">
        <v>243</v>
      </c>
      <c r="D19962">
        <v>379</v>
      </c>
      <c r="E19962" t="s">
        <v>30879</v>
      </c>
    </row>
    <row r="19963" spans="1:5" hidden="1" x14ac:dyDescent="0.2">
      <c r="A19963" s="94" t="s">
        <v>14263</v>
      </c>
      <c r="B19963" t="s">
        <v>14264</v>
      </c>
      <c r="C19963" t="s">
        <v>243</v>
      </c>
      <c r="D19963">
        <v>224.4</v>
      </c>
      <c r="E19963" t="s">
        <v>30879</v>
      </c>
    </row>
    <row r="19964" spans="1:5" hidden="1" x14ac:dyDescent="0.2">
      <c r="A19964" s="94" t="s">
        <v>50902</v>
      </c>
      <c r="B19964" t="s">
        <v>50903</v>
      </c>
      <c r="C19964" t="s">
        <v>243</v>
      </c>
      <c r="D19964">
        <v>379</v>
      </c>
      <c r="E19964" t="s">
        <v>30879</v>
      </c>
    </row>
    <row r="19965" spans="1:5" hidden="1" x14ac:dyDescent="0.2">
      <c r="A19965" s="94" t="s">
        <v>50904</v>
      </c>
      <c r="B19965" t="s">
        <v>50905</v>
      </c>
      <c r="C19965" t="s">
        <v>243</v>
      </c>
      <c r="D19965">
        <v>720</v>
      </c>
      <c r="E19965" t="s">
        <v>30879</v>
      </c>
    </row>
    <row r="19966" spans="1:5" hidden="1" x14ac:dyDescent="0.2">
      <c r="A19966" s="94" t="s">
        <v>50888</v>
      </c>
      <c r="B19966" t="s">
        <v>50889</v>
      </c>
      <c r="C19966" t="s">
        <v>243</v>
      </c>
      <c r="D19966">
        <v>141</v>
      </c>
      <c r="E19966" t="s">
        <v>30879</v>
      </c>
    </row>
    <row r="19967" spans="1:5" hidden="1" x14ac:dyDescent="0.2">
      <c r="A19967" s="94" t="s">
        <v>50892</v>
      </c>
      <c r="B19967" t="s">
        <v>50893</v>
      </c>
      <c r="C19967" t="s">
        <v>243</v>
      </c>
      <c r="D19967" s="684">
        <v>1739</v>
      </c>
      <c r="E19967" t="s">
        <v>30879</v>
      </c>
    </row>
    <row r="19968" spans="1:5" hidden="1" x14ac:dyDescent="0.2">
      <c r="A19968" s="94" t="s">
        <v>14265</v>
      </c>
      <c r="B19968" t="s">
        <v>14266</v>
      </c>
      <c r="C19968" t="s">
        <v>243</v>
      </c>
      <c r="D19968">
        <v>374.4</v>
      </c>
      <c r="E19968" t="s">
        <v>30879</v>
      </c>
    </row>
    <row r="19969" spans="1:5" hidden="1" x14ac:dyDescent="0.2">
      <c r="A19969" s="94" t="s">
        <v>14267</v>
      </c>
      <c r="B19969" t="s">
        <v>14268</v>
      </c>
      <c r="C19969" t="s">
        <v>243</v>
      </c>
      <c r="D19969">
        <v>132</v>
      </c>
      <c r="E19969" t="s">
        <v>30879</v>
      </c>
    </row>
    <row r="19970" spans="1:5" hidden="1" x14ac:dyDescent="0.2">
      <c r="A19970" s="94" t="s">
        <v>50896</v>
      </c>
      <c r="B19970" t="s">
        <v>50897</v>
      </c>
      <c r="C19970" t="s">
        <v>243</v>
      </c>
      <c r="D19970" s="684">
        <v>1707</v>
      </c>
      <c r="E19970" t="s">
        <v>30879</v>
      </c>
    </row>
    <row r="19971" spans="1:5" hidden="1" x14ac:dyDescent="0.2">
      <c r="A19971" s="94" t="s">
        <v>25715</v>
      </c>
      <c r="B19971" t="s">
        <v>25716</v>
      </c>
      <c r="C19971" t="s">
        <v>243</v>
      </c>
      <c r="D19971">
        <v>69.69</v>
      </c>
      <c r="E19971" t="s">
        <v>30879</v>
      </c>
    </row>
    <row r="19972" spans="1:5" hidden="1" x14ac:dyDescent="0.2">
      <c r="A19972" s="94" t="s">
        <v>50920</v>
      </c>
      <c r="B19972" t="s">
        <v>50921</v>
      </c>
      <c r="C19972" t="s">
        <v>243</v>
      </c>
      <c r="D19972">
        <v>83.66</v>
      </c>
      <c r="E19972" t="s">
        <v>30879</v>
      </c>
    </row>
    <row r="19973" spans="1:5" hidden="1" x14ac:dyDescent="0.2">
      <c r="A19973" s="94" t="s">
        <v>14269</v>
      </c>
      <c r="B19973" t="s">
        <v>14270</v>
      </c>
      <c r="C19973" t="s">
        <v>243</v>
      </c>
      <c r="D19973">
        <v>524.4</v>
      </c>
      <c r="E19973" t="s">
        <v>30879</v>
      </c>
    </row>
    <row r="19974" spans="1:5" hidden="1" x14ac:dyDescent="0.2">
      <c r="A19974" s="94" t="s">
        <v>50642</v>
      </c>
      <c r="B19974" t="s">
        <v>50643</v>
      </c>
      <c r="C19974" t="s">
        <v>243</v>
      </c>
      <c r="D19974">
        <v>60.1</v>
      </c>
      <c r="E19974" t="s">
        <v>30879</v>
      </c>
    </row>
    <row r="19975" spans="1:5" hidden="1" x14ac:dyDescent="0.2">
      <c r="A19975" s="94" t="s">
        <v>14271</v>
      </c>
      <c r="B19975" t="s">
        <v>14272</v>
      </c>
      <c r="C19975" t="s">
        <v>243</v>
      </c>
      <c r="D19975">
        <v>448.8</v>
      </c>
      <c r="E19975" t="s">
        <v>30879</v>
      </c>
    </row>
    <row r="19976" spans="1:5" hidden="1" x14ac:dyDescent="0.2">
      <c r="A19976" s="94" t="s">
        <v>50912</v>
      </c>
      <c r="B19976" t="s">
        <v>50913</v>
      </c>
      <c r="C19976" t="s">
        <v>243</v>
      </c>
      <c r="D19976">
        <v>202.8</v>
      </c>
      <c r="E19976" t="s">
        <v>30879</v>
      </c>
    </row>
    <row r="19977" spans="1:5" hidden="1" x14ac:dyDescent="0.2">
      <c r="A19977" s="94" t="s">
        <v>14273</v>
      </c>
      <c r="B19977" t="s">
        <v>14274</v>
      </c>
      <c r="C19977" t="s">
        <v>243</v>
      </c>
      <c r="D19977">
        <v>616.79999999999995</v>
      </c>
      <c r="E19977" t="s">
        <v>30879</v>
      </c>
    </row>
    <row r="19978" spans="1:5" hidden="1" x14ac:dyDescent="0.2">
      <c r="A19978" s="94" t="s">
        <v>14275</v>
      </c>
      <c r="B19978" t="s">
        <v>50919</v>
      </c>
      <c r="C19978" t="s">
        <v>1195</v>
      </c>
      <c r="D19978">
        <v>127.5</v>
      </c>
      <c r="E19978" t="s">
        <v>30879</v>
      </c>
    </row>
    <row r="19979" spans="1:5" hidden="1" x14ac:dyDescent="0.2">
      <c r="A19979" s="94" t="s">
        <v>50916</v>
      </c>
      <c r="B19979" t="s">
        <v>50917</v>
      </c>
      <c r="C19979" t="s">
        <v>243</v>
      </c>
      <c r="D19979" s="684">
        <v>1585.2</v>
      </c>
      <c r="E19979" t="s">
        <v>30879</v>
      </c>
    </row>
    <row r="19980" spans="1:5" hidden="1" x14ac:dyDescent="0.2">
      <c r="A19980" s="94" t="s">
        <v>14276</v>
      </c>
      <c r="B19980" t="s">
        <v>14277</v>
      </c>
      <c r="C19980" t="s">
        <v>243</v>
      </c>
      <c r="D19980">
        <v>960</v>
      </c>
      <c r="E19980" t="s">
        <v>30879</v>
      </c>
    </row>
    <row r="19981" spans="1:5" hidden="1" x14ac:dyDescent="0.2">
      <c r="A19981" s="94" t="s">
        <v>14278</v>
      </c>
      <c r="B19981" t="s">
        <v>50918</v>
      </c>
      <c r="C19981" t="s">
        <v>243</v>
      </c>
      <c r="D19981">
        <v>14.99</v>
      </c>
      <c r="E19981" t="s">
        <v>30879</v>
      </c>
    </row>
    <row r="19982" spans="1:5" hidden="1" x14ac:dyDescent="0.2">
      <c r="A19982" s="94" t="s">
        <v>14279</v>
      </c>
      <c r="B19982" t="s">
        <v>14280</v>
      </c>
      <c r="C19982" t="s">
        <v>243</v>
      </c>
      <c r="D19982">
        <v>273.60000000000002</v>
      </c>
      <c r="E19982" t="s">
        <v>30879</v>
      </c>
    </row>
    <row r="19983" spans="1:5" hidden="1" x14ac:dyDescent="0.2">
      <c r="A19983" s="94" t="s">
        <v>14281</v>
      </c>
      <c r="B19983" t="s">
        <v>14282</v>
      </c>
      <c r="C19983" t="s">
        <v>243</v>
      </c>
      <c r="D19983">
        <v>165.6</v>
      </c>
      <c r="E19983" t="s">
        <v>30879</v>
      </c>
    </row>
    <row r="19984" spans="1:5" hidden="1" x14ac:dyDescent="0.2">
      <c r="A19984" s="94" t="s">
        <v>50908</v>
      </c>
      <c r="B19984" t="s">
        <v>50909</v>
      </c>
      <c r="C19984" t="s">
        <v>243</v>
      </c>
      <c r="D19984">
        <v>129.78</v>
      </c>
      <c r="E19984" t="s">
        <v>30879</v>
      </c>
    </row>
    <row r="19985" spans="1:5" hidden="1" x14ac:dyDescent="0.2">
      <c r="A19985" s="94" t="s">
        <v>14283</v>
      </c>
      <c r="B19985" t="s">
        <v>14284</v>
      </c>
      <c r="C19985" t="s">
        <v>243</v>
      </c>
      <c r="D19985">
        <v>290.39999999999998</v>
      </c>
      <c r="E19985" t="s">
        <v>30879</v>
      </c>
    </row>
    <row r="19986" spans="1:5" hidden="1" x14ac:dyDescent="0.2">
      <c r="A19986" s="94" t="s">
        <v>50862</v>
      </c>
      <c r="B19986" t="s">
        <v>50863</v>
      </c>
      <c r="C19986" t="s">
        <v>243</v>
      </c>
      <c r="D19986">
        <v>218.39</v>
      </c>
      <c r="E19986" t="s">
        <v>30879</v>
      </c>
    </row>
    <row r="19987" spans="1:5" hidden="1" x14ac:dyDescent="0.2">
      <c r="A19987" s="94" t="s">
        <v>14285</v>
      </c>
      <c r="B19987" t="s">
        <v>14286</v>
      </c>
      <c r="C19987" t="s">
        <v>243</v>
      </c>
      <c r="D19987">
        <v>299</v>
      </c>
      <c r="E19987" t="s">
        <v>30879</v>
      </c>
    </row>
    <row r="19988" spans="1:5" hidden="1" x14ac:dyDescent="0.2">
      <c r="A19988" s="94" t="s">
        <v>14287</v>
      </c>
      <c r="B19988" t="s">
        <v>14288</v>
      </c>
      <c r="C19988" t="s">
        <v>243</v>
      </c>
      <c r="D19988">
        <v>123.6</v>
      </c>
      <c r="E19988" t="s">
        <v>30879</v>
      </c>
    </row>
    <row r="19989" spans="1:5" hidden="1" x14ac:dyDescent="0.2">
      <c r="A19989" s="94" t="s">
        <v>14289</v>
      </c>
      <c r="B19989" t="s">
        <v>14290</v>
      </c>
      <c r="C19989" t="s">
        <v>243</v>
      </c>
      <c r="D19989" s="684">
        <v>1216</v>
      </c>
      <c r="E19989" t="s">
        <v>30879</v>
      </c>
    </row>
    <row r="19990" spans="1:5" hidden="1" x14ac:dyDescent="0.2">
      <c r="A19990" s="94" t="s">
        <v>14291</v>
      </c>
      <c r="B19990" t="s">
        <v>14292</v>
      </c>
      <c r="C19990" t="s">
        <v>243</v>
      </c>
      <c r="D19990">
        <v>699.6</v>
      </c>
      <c r="E19990" t="s">
        <v>30879</v>
      </c>
    </row>
    <row r="19991" spans="1:5" hidden="1" x14ac:dyDescent="0.2">
      <c r="A19991" s="94" t="s">
        <v>14293</v>
      </c>
      <c r="B19991" t="s">
        <v>14294</v>
      </c>
      <c r="C19991" t="s">
        <v>243</v>
      </c>
      <c r="D19991" s="684">
        <v>1159</v>
      </c>
      <c r="E19991" t="s">
        <v>30879</v>
      </c>
    </row>
    <row r="19992" spans="1:5" hidden="1" x14ac:dyDescent="0.2">
      <c r="A19992" s="94" t="s">
        <v>14295</v>
      </c>
      <c r="B19992" t="s">
        <v>14296</v>
      </c>
      <c r="C19992" t="s">
        <v>243</v>
      </c>
      <c r="D19992">
        <v>270</v>
      </c>
      <c r="E19992" t="s">
        <v>30879</v>
      </c>
    </row>
    <row r="19993" spans="1:5" hidden="1" x14ac:dyDescent="0.2">
      <c r="A19993" s="94" t="s">
        <v>51984</v>
      </c>
      <c r="B19993" t="s">
        <v>51985</v>
      </c>
      <c r="C19993" t="s">
        <v>243</v>
      </c>
      <c r="D19993">
        <v>413.25</v>
      </c>
      <c r="E19993" t="s">
        <v>30879</v>
      </c>
    </row>
    <row r="19994" spans="1:5" hidden="1" x14ac:dyDescent="0.2">
      <c r="A19994" s="94" t="s">
        <v>51988</v>
      </c>
      <c r="B19994" t="s">
        <v>51989</v>
      </c>
      <c r="C19994" t="s">
        <v>243</v>
      </c>
      <c r="D19994">
        <v>275.5</v>
      </c>
      <c r="E19994" t="s">
        <v>30879</v>
      </c>
    </row>
    <row r="19995" spans="1:5" hidden="1" x14ac:dyDescent="0.2">
      <c r="A19995" s="94" t="s">
        <v>48903</v>
      </c>
      <c r="B19995" t="s">
        <v>48904</v>
      </c>
      <c r="C19995" t="s">
        <v>243</v>
      </c>
      <c r="D19995">
        <v>441</v>
      </c>
      <c r="E19995" t="s">
        <v>30879</v>
      </c>
    </row>
    <row r="19996" spans="1:5" hidden="1" x14ac:dyDescent="0.2">
      <c r="A19996" s="94" t="s">
        <v>51986</v>
      </c>
      <c r="B19996" t="s">
        <v>51987</v>
      </c>
      <c r="C19996" t="s">
        <v>243</v>
      </c>
      <c r="D19996">
        <v>790.25</v>
      </c>
      <c r="E19996" t="s">
        <v>30879</v>
      </c>
    </row>
    <row r="19997" spans="1:5" hidden="1" x14ac:dyDescent="0.2">
      <c r="A19997" s="94" t="s">
        <v>48901</v>
      </c>
      <c r="B19997" t="s">
        <v>48902</v>
      </c>
      <c r="C19997" t="s">
        <v>243</v>
      </c>
      <c r="D19997">
        <v>790.25</v>
      </c>
      <c r="E19997" t="s">
        <v>30879</v>
      </c>
    </row>
    <row r="19998" spans="1:5" hidden="1" x14ac:dyDescent="0.2">
      <c r="A19998" s="94" t="s">
        <v>48895</v>
      </c>
      <c r="B19998" t="s">
        <v>48896</v>
      </c>
      <c r="C19998" t="s">
        <v>1031</v>
      </c>
      <c r="D19998">
        <v>65.45</v>
      </c>
      <c r="E19998" t="s">
        <v>30879</v>
      </c>
    </row>
    <row r="19999" spans="1:5" hidden="1" x14ac:dyDescent="0.2">
      <c r="A19999" s="94" t="s">
        <v>48899</v>
      </c>
      <c r="B19999" t="s">
        <v>48900</v>
      </c>
      <c r="C19999" t="s">
        <v>243</v>
      </c>
      <c r="D19999">
        <v>532.88</v>
      </c>
      <c r="E19999" t="s">
        <v>30879</v>
      </c>
    </row>
    <row r="20000" spans="1:5" hidden="1" x14ac:dyDescent="0.2">
      <c r="A20000" s="94" t="s">
        <v>48897</v>
      </c>
      <c r="B20000" t="s">
        <v>48898</v>
      </c>
      <c r="C20000" t="s">
        <v>243</v>
      </c>
      <c r="D20000">
        <v>285.60000000000002</v>
      </c>
      <c r="E20000" t="s">
        <v>30879</v>
      </c>
    </row>
    <row r="20001" spans="1:5" hidden="1" x14ac:dyDescent="0.2">
      <c r="A20001" s="94" t="s">
        <v>51990</v>
      </c>
      <c r="B20001" t="s">
        <v>51991</v>
      </c>
      <c r="C20001" t="s">
        <v>243</v>
      </c>
      <c r="D20001">
        <v>131.25</v>
      </c>
      <c r="E20001" t="s">
        <v>30879</v>
      </c>
    </row>
    <row r="20002" spans="1:5" hidden="1" x14ac:dyDescent="0.2">
      <c r="A20002" s="94" t="s">
        <v>14297</v>
      </c>
      <c r="B20002" t="s">
        <v>14298</v>
      </c>
      <c r="C20002" t="s">
        <v>243</v>
      </c>
      <c r="D20002">
        <v>390.78</v>
      </c>
      <c r="E20002" t="s">
        <v>30879</v>
      </c>
    </row>
    <row r="20003" spans="1:5" hidden="1" x14ac:dyDescent="0.2">
      <c r="A20003" s="94" t="s">
        <v>50573</v>
      </c>
      <c r="B20003" t="s">
        <v>50574</v>
      </c>
      <c r="C20003" t="s">
        <v>243</v>
      </c>
      <c r="D20003">
        <v>13.55</v>
      </c>
      <c r="E20003" t="s">
        <v>30879</v>
      </c>
    </row>
    <row r="20004" spans="1:5" hidden="1" x14ac:dyDescent="0.2">
      <c r="A20004" s="94" t="s">
        <v>50575</v>
      </c>
      <c r="B20004" t="s">
        <v>50576</v>
      </c>
      <c r="C20004" t="s">
        <v>243</v>
      </c>
      <c r="D20004">
        <v>16.02</v>
      </c>
      <c r="E20004" t="s">
        <v>30879</v>
      </c>
    </row>
    <row r="20005" spans="1:5" hidden="1" x14ac:dyDescent="0.2">
      <c r="A20005" s="94" t="s">
        <v>50577</v>
      </c>
      <c r="B20005" t="s">
        <v>50578</v>
      </c>
      <c r="C20005" t="s">
        <v>243</v>
      </c>
      <c r="D20005">
        <v>20.97</v>
      </c>
      <c r="E20005" t="s">
        <v>30879</v>
      </c>
    </row>
    <row r="20006" spans="1:5" hidden="1" x14ac:dyDescent="0.2">
      <c r="A20006" s="94" t="s">
        <v>50579</v>
      </c>
      <c r="B20006" t="s">
        <v>50580</v>
      </c>
      <c r="C20006" t="s">
        <v>243</v>
      </c>
      <c r="D20006">
        <v>21.67</v>
      </c>
      <c r="E20006" t="s">
        <v>30879</v>
      </c>
    </row>
    <row r="20007" spans="1:5" hidden="1" x14ac:dyDescent="0.2">
      <c r="A20007" s="94" t="s">
        <v>50581</v>
      </c>
      <c r="B20007" t="s">
        <v>50582</v>
      </c>
      <c r="C20007" t="s">
        <v>243</v>
      </c>
      <c r="D20007">
        <v>26.09</v>
      </c>
      <c r="E20007" t="s">
        <v>30879</v>
      </c>
    </row>
    <row r="20008" spans="1:5" hidden="1" x14ac:dyDescent="0.2">
      <c r="A20008" s="94" t="s">
        <v>50583</v>
      </c>
      <c r="B20008" t="s">
        <v>50584</v>
      </c>
      <c r="C20008" t="s">
        <v>243</v>
      </c>
      <c r="D20008">
        <v>8.85</v>
      </c>
      <c r="E20008" t="s">
        <v>30879</v>
      </c>
    </row>
    <row r="20009" spans="1:5" hidden="1" x14ac:dyDescent="0.2">
      <c r="A20009" s="94" t="s">
        <v>14299</v>
      </c>
      <c r="B20009" t="s">
        <v>50587</v>
      </c>
      <c r="C20009" t="s">
        <v>243</v>
      </c>
      <c r="D20009">
        <v>9.1199999999999992</v>
      </c>
      <c r="E20009" t="s">
        <v>30879</v>
      </c>
    </row>
    <row r="20010" spans="1:5" hidden="1" x14ac:dyDescent="0.2">
      <c r="A20010" s="94" t="s">
        <v>50585</v>
      </c>
      <c r="B20010" t="s">
        <v>50586</v>
      </c>
      <c r="C20010" t="s">
        <v>243</v>
      </c>
      <c r="D20010">
        <v>9.8000000000000007</v>
      </c>
      <c r="E20010" t="s">
        <v>30879</v>
      </c>
    </row>
    <row r="20011" spans="1:5" hidden="1" x14ac:dyDescent="0.2">
      <c r="A20011" s="94" t="s">
        <v>50588</v>
      </c>
      <c r="B20011" t="s">
        <v>50589</v>
      </c>
      <c r="C20011" t="s">
        <v>243</v>
      </c>
      <c r="D20011">
        <v>11</v>
      </c>
      <c r="E20011" t="s">
        <v>30879</v>
      </c>
    </row>
    <row r="20012" spans="1:5" hidden="1" x14ac:dyDescent="0.2">
      <c r="A20012" s="94" t="s">
        <v>50590</v>
      </c>
      <c r="B20012" t="s">
        <v>50591</v>
      </c>
      <c r="C20012" t="s">
        <v>243</v>
      </c>
      <c r="D20012">
        <v>11.37</v>
      </c>
      <c r="E20012" t="s">
        <v>30879</v>
      </c>
    </row>
    <row r="20013" spans="1:5" hidden="1" x14ac:dyDescent="0.2">
      <c r="A20013" s="94" t="s">
        <v>50592</v>
      </c>
      <c r="B20013" t="s">
        <v>50593</v>
      </c>
      <c r="C20013" t="s">
        <v>243</v>
      </c>
      <c r="D20013">
        <v>12.19</v>
      </c>
      <c r="E20013" t="s">
        <v>30879</v>
      </c>
    </row>
    <row r="20014" spans="1:5" hidden="1" x14ac:dyDescent="0.2">
      <c r="A20014" s="94" t="s">
        <v>50594</v>
      </c>
      <c r="B20014" t="s">
        <v>50595</v>
      </c>
      <c r="C20014" t="s">
        <v>243</v>
      </c>
      <c r="D20014">
        <v>14.77</v>
      </c>
      <c r="E20014" t="s">
        <v>30879</v>
      </c>
    </row>
    <row r="20015" spans="1:5" hidden="1" x14ac:dyDescent="0.2">
      <c r="A20015" s="94" t="s">
        <v>50600</v>
      </c>
      <c r="B20015" t="s">
        <v>50601</v>
      </c>
      <c r="C20015" t="s">
        <v>243</v>
      </c>
      <c r="D20015">
        <v>8.35</v>
      </c>
      <c r="E20015" t="s">
        <v>30879</v>
      </c>
    </row>
    <row r="20016" spans="1:5" hidden="1" x14ac:dyDescent="0.2">
      <c r="A20016" s="94" t="s">
        <v>50602</v>
      </c>
      <c r="B20016" t="s">
        <v>50603</v>
      </c>
      <c r="C20016" t="s">
        <v>243</v>
      </c>
      <c r="D20016">
        <v>8.83</v>
      </c>
      <c r="E20016" t="s">
        <v>30879</v>
      </c>
    </row>
    <row r="20017" spans="1:5" hidden="1" x14ac:dyDescent="0.2">
      <c r="A20017" s="94" t="s">
        <v>50596</v>
      </c>
      <c r="B20017" t="s">
        <v>50597</v>
      </c>
      <c r="C20017" t="s">
        <v>243</v>
      </c>
      <c r="D20017">
        <v>9.1300000000000008</v>
      </c>
      <c r="E20017" t="s">
        <v>30879</v>
      </c>
    </row>
    <row r="20018" spans="1:5" hidden="1" x14ac:dyDescent="0.2">
      <c r="A20018" s="94" t="s">
        <v>50598</v>
      </c>
      <c r="B20018" t="s">
        <v>50599</v>
      </c>
      <c r="C20018" t="s">
        <v>243</v>
      </c>
      <c r="D20018">
        <v>9.1300000000000008</v>
      </c>
      <c r="E20018" t="s">
        <v>30879</v>
      </c>
    </row>
    <row r="20019" spans="1:5" hidden="1" x14ac:dyDescent="0.2">
      <c r="A20019" s="94" t="s">
        <v>50604</v>
      </c>
      <c r="B20019" t="s">
        <v>50605</v>
      </c>
      <c r="C20019" t="s">
        <v>243</v>
      </c>
      <c r="D20019">
        <v>14.16</v>
      </c>
      <c r="E20019" t="s">
        <v>30879</v>
      </c>
    </row>
    <row r="20020" spans="1:5" hidden="1" x14ac:dyDescent="0.2">
      <c r="A20020" s="94" t="s">
        <v>14300</v>
      </c>
      <c r="B20020" t="s">
        <v>14301</v>
      </c>
      <c r="C20020" t="s">
        <v>243</v>
      </c>
      <c r="D20020">
        <v>22.74</v>
      </c>
      <c r="E20020" t="s">
        <v>30879</v>
      </c>
    </row>
    <row r="20021" spans="1:5" hidden="1" x14ac:dyDescent="0.2">
      <c r="A20021" s="94" t="s">
        <v>14302</v>
      </c>
      <c r="B20021" t="s">
        <v>14303</v>
      </c>
      <c r="C20021" t="s">
        <v>243</v>
      </c>
      <c r="D20021">
        <v>27.48</v>
      </c>
      <c r="E20021" t="s">
        <v>30879</v>
      </c>
    </row>
    <row r="20022" spans="1:5" hidden="1" x14ac:dyDescent="0.2">
      <c r="A20022" s="94" t="s">
        <v>14304</v>
      </c>
      <c r="B20022" t="s">
        <v>14305</v>
      </c>
      <c r="C20022" t="s">
        <v>2815</v>
      </c>
      <c r="D20022">
        <v>80.260000000000005</v>
      </c>
      <c r="E20022" t="s">
        <v>30879</v>
      </c>
    </row>
    <row r="20023" spans="1:5" hidden="1" x14ac:dyDescent="0.2">
      <c r="A20023" s="94" t="s">
        <v>14306</v>
      </c>
      <c r="B20023" t="s">
        <v>14307</v>
      </c>
      <c r="C20023" t="s">
        <v>243</v>
      </c>
      <c r="D20023">
        <v>42.64</v>
      </c>
      <c r="E20023" t="s">
        <v>30879</v>
      </c>
    </row>
    <row r="20024" spans="1:5" hidden="1" x14ac:dyDescent="0.2">
      <c r="A20024" s="94" t="s">
        <v>50775</v>
      </c>
      <c r="B20024" t="s">
        <v>50776</v>
      </c>
      <c r="C20024" t="s">
        <v>2815</v>
      </c>
      <c r="D20024">
        <v>29.67</v>
      </c>
      <c r="E20024" t="s">
        <v>30879</v>
      </c>
    </row>
    <row r="20025" spans="1:5" hidden="1" x14ac:dyDescent="0.2">
      <c r="A20025" s="94" t="s">
        <v>50785</v>
      </c>
      <c r="B20025" t="s">
        <v>50786</v>
      </c>
      <c r="C20025" t="s">
        <v>243</v>
      </c>
      <c r="D20025">
        <v>52.22</v>
      </c>
      <c r="E20025" t="s">
        <v>30879</v>
      </c>
    </row>
    <row r="20026" spans="1:5" hidden="1" x14ac:dyDescent="0.2">
      <c r="A20026" s="94" t="s">
        <v>14308</v>
      </c>
      <c r="B20026" t="s">
        <v>14309</v>
      </c>
      <c r="C20026" t="s">
        <v>243</v>
      </c>
      <c r="D20026">
        <v>33.340000000000003</v>
      </c>
      <c r="E20026" t="s">
        <v>30879</v>
      </c>
    </row>
    <row r="20027" spans="1:5" hidden="1" x14ac:dyDescent="0.2">
      <c r="A20027" s="94" t="s">
        <v>50771</v>
      </c>
      <c r="B20027" t="s">
        <v>50772</v>
      </c>
      <c r="C20027" t="s">
        <v>2815</v>
      </c>
      <c r="D20027">
        <v>96.81</v>
      </c>
      <c r="E20027" t="s">
        <v>30879</v>
      </c>
    </row>
    <row r="20028" spans="1:5" hidden="1" x14ac:dyDescent="0.2">
      <c r="A20028" s="94" t="s">
        <v>50773</v>
      </c>
      <c r="B20028" t="s">
        <v>50774</v>
      </c>
      <c r="C20028" t="s">
        <v>2815</v>
      </c>
      <c r="D20028">
        <v>20.76</v>
      </c>
      <c r="E20028" t="s">
        <v>30879</v>
      </c>
    </row>
    <row r="20029" spans="1:5" hidden="1" x14ac:dyDescent="0.2">
      <c r="A20029" s="94" t="s">
        <v>14310</v>
      </c>
      <c r="B20029" t="s">
        <v>14311</v>
      </c>
      <c r="C20029" t="s">
        <v>243</v>
      </c>
      <c r="D20029">
        <v>25.85</v>
      </c>
      <c r="E20029" t="s">
        <v>30879</v>
      </c>
    </row>
    <row r="20030" spans="1:5" hidden="1" x14ac:dyDescent="0.2">
      <c r="A20030" s="94" t="s">
        <v>25717</v>
      </c>
      <c r="B20030" t="s">
        <v>25718</v>
      </c>
      <c r="C20030" t="s">
        <v>2815</v>
      </c>
      <c r="D20030">
        <v>79.680000000000007</v>
      </c>
      <c r="E20030" t="s">
        <v>30879</v>
      </c>
    </row>
    <row r="20031" spans="1:5" hidden="1" x14ac:dyDescent="0.2">
      <c r="A20031" s="94" t="s">
        <v>50769</v>
      </c>
      <c r="B20031" t="s">
        <v>50770</v>
      </c>
      <c r="C20031" t="s">
        <v>2815</v>
      </c>
      <c r="D20031">
        <v>26.17</v>
      </c>
      <c r="E20031" t="s">
        <v>30879</v>
      </c>
    </row>
    <row r="20032" spans="1:5" hidden="1" x14ac:dyDescent="0.2">
      <c r="A20032" s="94" t="s">
        <v>14312</v>
      </c>
      <c r="B20032" t="s">
        <v>14313</v>
      </c>
      <c r="C20032" t="s">
        <v>243</v>
      </c>
      <c r="D20032">
        <v>29.16</v>
      </c>
      <c r="E20032" t="s">
        <v>30879</v>
      </c>
    </row>
    <row r="20033" spans="1:5" hidden="1" x14ac:dyDescent="0.2">
      <c r="A20033" s="94" t="s">
        <v>14314</v>
      </c>
      <c r="B20033" t="s">
        <v>14315</v>
      </c>
      <c r="C20033" t="s">
        <v>243</v>
      </c>
      <c r="D20033">
        <v>44.92</v>
      </c>
      <c r="E20033" t="s">
        <v>30879</v>
      </c>
    </row>
    <row r="20034" spans="1:5" hidden="1" x14ac:dyDescent="0.2">
      <c r="A20034" s="94" t="s">
        <v>14316</v>
      </c>
      <c r="B20034" t="s">
        <v>14317</v>
      </c>
      <c r="C20034" t="s">
        <v>2815</v>
      </c>
      <c r="D20034">
        <v>129.88</v>
      </c>
      <c r="E20034" t="s">
        <v>30879</v>
      </c>
    </row>
    <row r="20035" spans="1:5" hidden="1" x14ac:dyDescent="0.2">
      <c r="A20035" s="94" t="s">
        <v>14318</v>
      </c>
      <c r="B20035" t="s">
        <v>14319</v>
      </c>
      <c r="C20035" t="s">
        <v>243</v>
      </c>
      <c r="D20035">
        <v>32.090000000000003</v>
      </c>
      <c r="E20035" t="s">
        <v>30879</v>
      </c>
    </row>
    <row r="20036" spans="1:5" hidden="1" x14ac:dyDescent="0.2">
      <c r="A20036" s="94" t="s">
        <v>14320</v>
      </c>
      <c r="B20036" t="s">
        <v>14321</v>
      </c>
      <c r="C20036" t="s">
        <v>243</v>
      </c>
      <c r="D20036">
        <v>29.16</v>
      </c>
      <c r="E20036" t="s">
        <v>30879</v>
      </c>
    </row>
    <row r="20037" spans="1:5" hidden="1" x14ac:dyDescent="0.2">
      <c r="A20037" s="94" t="s">
        <v>50777</v>
      </c>
      <c r="B20037" t="s">
        <v>50778</v>
      </c>
      <c r="C20037" t="s">
        <v>2815</v>
      </c>
      <c r="D20037">
        <v>32.380000000000003</v>
      </c>
      <c r="E20037" t="s">
        <v>30879</v>
      </c>
    </row>
    <row r="20038" spans="1:5" hidden="1" x14ac:dyDescent="0.2">
      <c r="A20038" s="94" t="s">
        <v>50781</v>
      </c>
      <c r="B20038" t="s">
        <v>50782</v>
      </c>
      <c r="C20038" t="s">
        <v>2815</v>
      </c>
      <c r="D20038">
        <v>77.7</v>
      </c>
      <c r="E20038" t="s">
        <v>30879</v>
      </c>
    </row>
    <row r="20039" spans="1:5" hidden="1" x14ac:dyDescent="0.2">
      <c r="A20039" s="94" t="s">
        <v>14322</v>
      </c>
      <c r="B20039" t="s">
        <v>14323</v>
      </c>
      <c r="C20039" t="s">
        <v>243</v>
      </c>
      <c r="D20039">
        <v>43.48</v>
      </c>
      <c r="E20039" t="s">
        <v>30879</v>
      </c>
    </row>
    <row r="20040" spans="1:5" hidden="1" x14ac:dyDescent="0.2">
      <c r="A20040" s="94" t="s">
        <v>14324</v>
      </c>
      <c r="B20040" t="s">
        <v>14325</v>
      </c>
      <c r="C20040" t="s">
        <v>2847</v>
      </c>
      <c r="D20040">
        <v>10.14</v>
      </c>
      <c r="E20040" t="s">
        <v>30879</v>
      </c>
    </row>
    <row r="20041" spans="1:5" hidden="1" x14ac:dyDescent="0.2">
      <c r="A20041" s="94" t="s">
        <v>14326</v>
      </c>
      <c r="B20041" t="s">
        <v>14327</v>
      </c>
      <c r="C20041" t="s">
        <v>2847</v>
      </c>
      <c r="D20041">
        <v>16.89</v>
      </c>
      <c r="E20041" t="s">
        <v>30879</v>
      </c>
    </row>
    <row r="20042" spans="1:5" hidden="1" x14ac:dyDescent="0.2">
      <c r="A20042" s="94" t="s">
        <v>14328</v>
      </c>
      <c r="B20042" t="s">
        <v>14329</v>
      </c>
      <c r="C20042" t="s">
        <v>243</v>
      </c>
      <c r="D20042">
        <v>79.150000000000006</v>
      </c>
      <c r="E20042" t="s">
        <v>30879</v>
      </c>
    </row>
    <row r="20043" spans="1:5" hidden="1" x14ac:dyDescent="0.2">
      <c r="A20043" s="94" t="s">
        <v>50787</v>
      </c>
      <c r="B20043" t="s">
        <v>50788</v>
      </c>
      <c r="C20043" t="s">
        <v>243</v>
      </c>
      <c r="D20043">
        <v>80.77</v>
      </c>
      <c r="E20043" t="s">
        <v>30879</v>
      </c>
    </row>
    <row r="20044" spans="1:5" hidden="1" x14ac:dyDescent="0.2">
      <c r="A20044" s="94" t="s">
        <v>14330</v>
      </c>
      <c r="B20044" t="s">
        <v>14331</v>
      </c>
      <c r="C20044" t="s">
        <v>243</v>
      </c>
      <c r="D20044">
        <v>215.94</v>
      </c>
      <c r="E20044" t="s">
        <v>30879</v>
      </c>
    </row>
    <row r="20045" spans="1:5" hidden="1" x14ac:dyDescent="0.2">
      <c r="A20045" s="94" t="s">
        <v>14332</v>
      </c>
      <c r="B20045" t="s">
        <v>14333</v>
      </c>
      <c r="C20045" t="s">
        <v>243</v>
      </c>
      <c r="D20045">
        <v>45.14</v>
      </c>
      <c r="E20045" t="s">
        <v>30879</v>
      </c>
    </row>
    <row r="20046" spans="1:5" hidden="1" x14ac:dyDescent="0.2">
      <c r="A20046" s="94" t="s">
        <v>14334</v>
      </c>
      <c r="B20046" t="s">
        <v>14335</v>
      </c>
      <c r="C20046" t="s">
        <v>243</v>
      </c>
      <c r="D20046">
        <v>32.57</v>
      </c>
      <c r="E20046" t="s">
        <v>30879</v>
      </c>
    </row>
    <row r="20047" spans="1:5" hidden="1" x14ac:dyDescent="0.2">
      <c r="A20047" s="94" t="s">
        <v>50783</v>
      </c>
      <c r="B20047" t="s">
        <v>50784</v>
      </c>
      <c r="C20047" t="s">
        <v>243</v>
      </c>
      <c r="D20047">
        <v>69.22</v>
      </c>
      <c r="E20047" t="s">
        <v>30879</v>
      </c>
    </row>
    <row r="20048" spans="1:5" hidden="1" x14ac:dyDescent="0.2">
      <c r="A20048" s="94" t="s">
        <v>31455</v>
      </c>
      <c r="B20048" t="s">
        <v>31456</v>
      </c>
      <c r="C20048" t="s">
        <v>243</v>
      </c>
      <c r="D20048">
        <v>20.69</v>
      </c>
      <c r="E20048" t="s">
        <v>30879</v>
      </c>
    </row>
    <row r="20049" spans="1:5" hidden="1" x14ac:dyDescent="0.2">
      <c r="A20049" s="94" t="s">
        <v>31457</v>
      </c>
      <c r="B20049" t="s">
        <v>31458</v>
      </c>
      <c r="C20049" t="s">
        <v>243</v>
      </c>
      <c r="D20049">
        <v>17.989999999999998</v>
      </c>
      <c r="E20049" t="s">
        <v>30879</v>
      </c>
    </row>
    <row r="20050" spans="1:5" hidden="1" x14ac:dyDescent="0.2">
      <c r="A20050" s="94" t="s">
        <v>31459</v>
      </c>
      <c r="B20050" t="s">
        <v>31460</v>
      </c>
      <c r="C20050" t="s">
        <v>243</v>
      </c>
      <c r="D20050">
        <v>17.989999999999998</v>
      </c>
      <c r="E20050" t="s">
        <v>30879</v>
      </c>
    </row>
    <row r="20051" spans="1:5" hidden="1" x14ac:dyDescent="0.2">
      <c r="A20051" s="94" t="s">
        <v>31461</v>
      </c>
      <c r="B20051" t="s">
        <v>31462</v>
      </c>
      <c r="C20051" t="s">
        <v>243</v>
      </c>
      <c r="D20051">
        <v>20.260000000000002</v>
      </c>
      <c r="E20051" t="s">
        <v>30879</v>
      </c>
    </row>
    <row r="20052" spans="1:5" hidden="1" x14ac:dyDescent="0.2">
      <c r="A20052" s="94" t="s">
        <v>14336</v>
      </c>
      <c r="B20052" t="s">
        <v>14337</v>
      </c>
      <c r="C20052" t="s">
        <v>243</v>
      </c>
      <c r="D20052">
        <v>37.46</v>
      </c>
      <c r="E20052" t="s">
        <v>30879</v>
      </c>
    </row>
    <row r="20053" spans="1:5" hidden="1" x14ac:dyDescent="0.2">
      <c r="A20053" s="94" t="s">
        <v>14338</v>
      </c>
      <c r="B20053" t="s">
        <v>14339</v>
      </c>
      <c r="C20053" t="s">
        <v>243</v>
      </c>
      <c r="D20053">
        <v>301.2</v>
      </c>
      <c r="E20053" t="s">
        <v>30879</v>
      </c>
    </row>
    <row r="20054" spans="1:5" hidden="1" x14ac:dyDescent="0.2">
      <c r="A20054" s="94" t="s">
        <v>14340</v>
      </c>
      <c r="B20054" t="s">
        <v>14341</v>
      </c>
      <c r="C20054" t="s">
        <v>243</v>
      </c>
      <c r="D20054">
        <v>20.11</v>
      </c>
      <c r="E20054" t="s">
        <v>30879</v>
      </c>
    </row>
    <row r="20055" spans="1:5" hidden="1" x14ac:dyDescent="0.2">
      <c r="A20055" s="94" t="s">
        <v>14342</v>
      </c>
      <c r="B20055" t="s">
        <v>14343</v>
      </c>
      <c r="C20055" t="s">
        <v>243</v>
      </c>
      <c r="D20055">
        <v>82.37</v>
      </c>
      <c r="E20055" t="s">
        <v>30879</v>
      </c>
    </row>
    <row r="20056" spans="1:5" hidden="1" x14ac:dyDescent="0.2">
      <c r="A20056" s="94" t="s">
        <v>14344</v>
      </c>
      <c r="B20056" t="s">
        <v>50286</v>
      </c>
      <c r="C20056" t="s">
        <v>243</v>
      </c>
      <c r="D20056">
        <v>124.32</v>
      </c>
      <c r="E20056" t="s">
        <v>30879</v>
      </c>
    </row>
    <row r="20057" spans="1:5" hidden="1" x14ac:dyDescent="0.2">
      <c r="A20057" s="94" t="s">
        <v>14345</v>
      </c>
      <c r="B20057" t="s">
        <v>50285</v>
      </c>
      <c r="C20057" t="s">
        <v>243</v>
      </c>
      <c r="D20057">
        <v>86.07</v>
      </c>
      <c r="E20057" t="s">
        <v>30879</v>
      </c>
    </row>
    <row r="20058" spans="1:5" hidden="1" x14ac:dyDescent="0.2">
      <c r="A20058" s="94" t="s">
        <v>50944</v>
      </c>
      <c r="B20058" t="s">
        <v>50945</v>
      </c>
      <c r="C20058" t="s">
        <v>243</v>
      </c>
      <c r="D20058">
        <v>74.8</v>
      </c>
      <c r="E20058" t="s">
        <v>30879</v>
      </c>
    </row>
    <row r="20059" spans="1:5" hidden="1" x14ac:dyDescent="0.2">
      <c r="A20059" s="94" t="s">
        <v>50958</v>
      </c>
      <c r="B20059" t="s">
        <v>50959</v>
      </c>
      <c r="C20059" t="s">
        <v>243</v>
      </c>
      <c r="D20059">
        <v>216.25</v>
      </c>
      <c r="E20059" t="s">
        <v>30879</v>
      </c>
    </row>
    <row r="20060" spans="1:5" hidden="1" x14ac:dyDescent="0.2">
      <c r="A20060" s="94" t="s">
        <v>50960</v>
      </c>
      <c r="B20060" t="s">
        <v>50961</v>
      </c>
      <c r="C20060" t="s">
        <v>243</v>
      </c>
      <c r="D20060">
        <v>257.05</v>
      </c>
      <c r="E20060" t="s">
        <v>30879</v>
      </c>
    </row>
    <row r="20061" spans="1:5" hidden="1" x14ac:dyDescent="0.2">
      <c r="A20061" s="94" t="s">
        <v>51154</v>
      </c>
      <c r="B20061" t="s">
        <v>51155</v>
      </c>
      <c r="C20061" t="s">
        <v>243</v>
      </c>
      <c r="D20061">
        <v>478.8</v>
      </c>
      <c r="E20061" t="s">
        <v>30879</v>
      </c>
    </row>
    <row r="20062" spans="1:5" hidden="1" x14ac:dyDescent="0.2">
      <c r="A20062" s="94" t="s">
        <v>51214</v>
      </c>
      <c r="B20062" t="s">
        <v>51215</v>
      </c>
      <c r="C20062" t="s">
        <v>243</v>
      </c>
      <c r="D20062">
        <v>958.8</v>
      </c>
      <c r="E20062" t="s">
        <v>30879</v>
      </c>
    </row>
    <row r="20063" spans="1:5" hidden="1" x14ac:dyDescent="0.2">
      <c r="A20063" s="94" t="s">
        <v>51216</v>
      </c>
      <c r="B20063" t="s">
        <v>51217</v>
      </c>
      <c r="C20063" t="s">
        <v>243</v>
      </c>
      <c r="D20063" s="684">
        <v>1198.8</v>
      </c>
      <c r="E20063" t="s">
        <v>30879</v>
      </c>
    </row>
    <row r="20064" spans="1:5" hidden="1" x14ac:dyDescent="0.2">
      <c r="A20064" s="94" t="s">
        <v>51056</v>
      </c>
      <c r="B20064" t="s">
        <v>51057</v>
      </c>
      <c r="C20064" t="s">
        <v>243</v>
      </c>
      <c r="D20064">
        <v>718.8</v>
      </c>
      <c r="E20064" t="s">
        <v>30879</v>
      </c>
    </row>
    <row r="20065" spans="1:5" hidden="1" x14ac:dyDescent="0.2">
      <c r="A20065" s="94" t="s">
        <v>51060</v>
      </c>
      <c r="B20065" t="s">
        <v>51061</v>
      </c>
      <c r="C20065" t="s">
        <v>243</v>
      </c>
      <c r="D20065" s="684">
        <v>1198.8</v>
      </c>
      <c r="E20065" t="s">
        <v>30879</v>
      </c>
    </row>
    <row r="20066" spans="1:5" hidden="1" x14ac:dyDescent="0.2">
      <c r="A20066" s="94" t="s">
        <v>51004</v>
      </c>
      <c r="B20066" t="s">
        <v>51005</v>
      </c>
      <c r="C20066" t="s">
        <v>243</v>
      </c>
      <c r="D20066">
        <v>358.8</v>
      </c>
      <c r="E20066" t="s">
        <v>30879</v>
      </c>
    </row>
    <row r="20067" spans="1:5" hidden="1" x14ac:dyDescent="0.2">
      <c r="A20067" s="94" t="s">
        <v>51110</v>
      </c>
      <c r="B20067" t="s">
        <v>51111</v>
      </c>
      <c r="C20067" t="s">
        <v>243</v>
      </c>
      <c r="D20067">
        <v>358.8</v>
      </c>
      <c r="E20067" t="s">
        <v>30879</v>
      </c>
    </row>
    <row r="20068" spans="1:5" hidden="1" x14ac:dyDescent="0.2">
      <c r="A20068" s="94" t="s">
        <v>51076</v>
      </c>
      <c r="B20068" t="s">
        <v>51077</v>
      </c>
      <c r="C20068" t="s">
        <v>243</v>
      </c>
      <c r="D20068">
        <v>442.8</v>
      </c>
      <c r="E20068" t="s">
        <v>30879</v>
      </c>
    </row>
    <row r="20069" spans="1:5" hidden="1" x14ac:dyDescent="0.2">
      <c r="A20069" s="94" t="s">
        <v>51078</v>
      </c>
      <c r="B20069" t="s">
        <v>51079</v>
      </c>
      <c r="C20069" t="s">
        <v>243</v>
      </c>
      <c r="D20069">
        <v>899</v>
      </c>
      <c r="E20069" t="s">
        <v>30879</v>
      </c>
    </row>
    <row r="20070" spans="1:5" hidden="1" x14ac:dyDescent="0.2">
      <c r="A20070" s="94" t="s">
        <v>51048</v>
      </c>
      <c r="B20070" t="s">
        <v>51049</v>
      </c>
      <c r="C20070" t="s">
        <v>243</v>
      </c>
      <c r="D20070" s="684">
        <v>1198.8</v>
      </c>
      <c r="E20070" t="s">
        <v>30879</v>
      </c>
    </row>
    <row r="20071" spans="1:5" hidden="1" x14ac:dyDescent="0.2">
      <c r="A20071" s="94" t="s">
        <v>51050</v>
      </c>
      <c r="B20071" t="s">
        <v>51051</v>
      </c>
      <c r="C20071" t="s">
        <v>243</v>
      </c>
      <c r="D20071" s="684">
        <v>1438.8</v>
      </c>
      <c r="E20071" t="s">
        <v>30879</v>
      </c>
    </row>
    <row r="20072" spans="1:5" hidden="1" x14ac:dyDescent="0.2">
      <c r="A20072" s="94" t="s">
        <v>51146</v>
      </c>
      <c r="B20072" t="s">
        <v>51147</v>
      </c>
      <c r="C20072" t="s">
        <v>243</v>
      </c>
      <c r="D20072">
        <v>150</v>
      </c>
      <c r="E20072" t="s">
        <v>30879</v>
      </c>
    </row>
    <row r="20073" spans="1:5" hidden="1" x14ac:dyDescent="0.2">
      <c r="A20073" s="94" t="s">
        <v>50962</v>
      </c>
      <c r="B20073" t="s">
        <v>50963</v>
      </c>
      <c r="C20073" t="s">
        <v>243</v>
      </c>
      <c r="D20073">
        <v>202.8</v>
      </c>
      <c r="E20073" t="s">
        <v>30879</v>
      </c>
    </row>
    <row r="20074" spans="1:5" hidden="1" x14ac:dyDescent="0.2">
      <c r="A20074" s="94" t="s">
        <v>51162</v>
      </c>
      <c r="B20074" t="s">
        <v>51163</v>
      </c>
      <c r="C20074" t="s">
        <v>243</v>
      </c>
      <c r="D20074">
        <v>478.8</v>
      </c>
      <c r="E20074" t="s">
        <v>30879</v>
      </c>
    </row>
    <row r="20075" spans="1:5" hidden="1" x14ac:dyDescent="0.2">
      <c r="A20075" s="94" t="s">
        <v>51144</v>
      </c>
      <c r="B20075" t="s">
        <v>51145</v>
      </c>
      <c r="C20075" t="s">
        <v>243</v>
      </c>
      <c r="D20075">
        <v>382.8</v>
      </c>
      <c r="E20075" t="s">
        <v>30879</v>
      </c>
    </row>
    <row r="20076" spans="1:5" hidden="1" x14ac:dyDescent="0.2">
      <c r="A20076" s="94" t="s">
        <v>50992</v>
      </c>
      <c r="B20076" t="s">
        <v>50993</v>
      </c>
      <c r="C20076" t="s">
        <v>243</v>
      </c>
      <c r="D20076">
        <v>442.8</v>
      </c>
      <c r="E20076" t="s">
        <v>30879</v>
      </c>
    </row>
    <row r="20077" spans="1:5" hidden="1" x14ac:dyDescent="0.2">
      <c r="A20077" s="94" t="s">
        <v>51176</v>
      </c>
      <c r="B20077" t="s">
        <v>51177</v>
      </c>
      <c r="C20077" t="s">
        <v>243</v>
      </c>
      <c r="D20077">
        <v>418.8</v>
      </c>
      <c r="E20077" t="s">
        <v>30879</v>
      </c>
    </row>
    <row r="20078" spans="1:5" hidden="1" x14ac:dyDescent="0.2">
      <c r="A20078" s="94" t="s">
        <v>51036</v>
      </c>
      <c r="B20078" t="s">
        <v>51037</v>
      </c>
      <c r="C20078" t="s">
        <v>243</v>
      </c>
      <c r="D20078">
        <v>430.8</v>
      </c>
      <c r="E20078" t="s">
        <v>30879</v>
      </c>
    </row>
    <row r="20079" spans="1:5" hidden="1" x14ac:dyDescent="0.2">
      <c r="A20079" s="94" t="s">
        <v>51118</v>
      </c>
      <c r="B20079" t="s">
        <v>51119</v>
      </c>
      <c r="C20079" t="s">
        <v>243</v>
      </c>
      <c r="D20079">
        <v>623.75</v>
      </c>
      <c r="E20079" t="s">
        <v>30879</v>
      </c>
    </row>
    <row r="20080" spans="1:5" hidden="1" x14ac:dyDescent="0.2">
      <c r="A20080" s="94" t="s">
        <v>51120</v>
      </c>
      <c r="B20080" t="s">
        <v>51121</v>
      </c>
      <c r="C20080" t="s">
        <v>243</v>
      </c>
      <c r="D20080">
        <v>643.75</v>
      </c>
      <c r="E20080" t="s">
        <v>30879</v>
      </c>
    </row>
    <row r="20081" spans="1:5" hidden="1" x14ac:dyDescent="0.2">
      <c r="A20081" s="94" t="s">
        <v>51092</v>
      </c>
      <c r="B20081" t="s">
        <v>51093</v>
      </c>
      <c r="C20081" t="s">
        <v>243</v>
      </c>
      <c r="D20081">
        <v>336.25</v>
      </c>
      <c r="E20081" t="s">
        <v>30879</v>
      </c>
    </row>
    <row r="20082" spans="1:5" hidden="1" x14ac:dyDescent="0.2">
      <c r="A20082" s="94" t="s">
        <v>51016</v>
      </c>
      <c r="B20082" t="s">
        <v>51017</v>
      </c>
      <c r="C20082" t="s">
        <v>243</v>
      </c>
      <c r="D20082">
        <v>238.8</v>
      </c>
      <c r="E20082" t="s">
        <v>30879</v>
      </c>
    </row>
    <row r="20083" spans="1:5" hidden="1" x14ac:dyDescent="0.2">
      <c r="A20083" s="94" t="s">
        <v>51174</v>
      </c>
      <c r="B20083" t="s">
        <v>51175</v>
      </c>
      <c r="C20083" t="s">
        <v>243</v>
      </c>
      <c r="D20083">
        <v>178.8</v>
      </c>
      <c r="E20083" t="s">
        <v>30879</v>
      </c>
    </row>
    <row r="20084" spans="1:5" hidden="1" x14ac:dyDescent="0.2">
      <c r="A20084" s="94" t="s">
        <v>51058</v>
      </c>
      <c r="B20084" t="s">
        <v>51059</v>
      </c>
      <c r="C20084" t="s">
        <v>243</v>
      </c>
      <c r="D20084" s="684">
        <v>1558.8</v>
      </c>
      <c r="E20084" t="s">
        <v>30879</v>
      </c>
    </row>
    <row r="20085" spans="1:5" hidden="1" x14ac:dyDescent="0.2">
      <c r="A20085" s="94" t="s">
        <v>50948</v>
      </c>
      <c r="B20085" t="s">
        <v>50949</v>
      </c>
      <c r="C20085" t="s">
        <v>243</v>
      </c>
      <c r="D20085">
        <v>474.3</v>
      </c>
      <c r="E20085" t="s">
        <v>30879</v>
      </c>
    </row>
    <row r="20086" spans="1:5" hidden="1" x14ac:dyDescent="0.2">
      <c r="A20086" s="94" t="s">
        <v>51064</v>
      </c>
      <c r="B20086" t="s">
        <v>51065</v>
      </c>
      <c r="C20086" t="s">
        <v>243</v>
      </c>
      <c r="D20086" s="684">
        <v>1558.8</v>
      </c>
      <c r="E20086" t="s">
        <v>30879</v>
      </c>
    </row>
    <row r="20087" spans="1:5" hidden="1" x14ac:dyDescent="0.2">
      <c r="A20087" s="94" t="s">
        <v>51186</v>
      </c>
      <c r="B20087" t="s">
        <v>51187</v>
      </c>
      <c r="C20087" t="s">
        <v>243</v>
      </c>
      <c r="D20087">
        <v>514.79999999999995</v>
      </c>
      <c r="E20087" t="s">
        <v>30879</v>
      </c>
    </row>
    <row r="20088" spans="1:5" hidden="1" x14ac:dyDescent="0.2">
      <c r="A20088" s="94" t="s">
        <v>51026</v>
      </c>
      <c r="B20088" t="s">
        <v>51027</v>
      </c>
      <c r="C20088" t="s">
        <v>243</v>
      </c>
      <c r="D20088">
        <v>562.79999999999995</v>
      </c>
      <c r="E20088" t="s">
        <v>30879</v>
      </c>
    </row>
    <row r="20089" spans="1:5" hidden="1" x14ac:dyDescent="0.2">
      <c r="A20089" s="94" t="s">
        <v>51178</v>
      </c>
      <c r="B20089" t="s">
        <v>51179</v>
      </c>
      <c r="C20089" t="s">
        <v>243</v>
      </c>
      <c r="D20089">
        <v>610.66</v>
      </c>
      <c r="E20089" t="s">
        <v>30879</v>
      </c>
    </row>
    <row r="20090" spans="1:5" hidden="1" x14ac:dyDescent="0.2">
      <c r="A20090" s="94" t="s">
        <v>51180</v>
      </c>
      <c r="B20090" t="s">
        <v>51181</v>
      </c>
      <c r="C20090" t="s">
        <v>243</v>
      </c>
      <c r="D20090">
        <v>474.66</v>
      </c>
      <c r="E20090" t="s">
        <v>30879</v>
      </c>
    </row>
    <row r="20091" spans="1:5" hidden="1" x14ac:dyDescent="0.2">
      <c r="A20091" s="94" t="s">
        <v>51202</v>
      </c>
      <c r="B20091" t="s">
        <v>51203</v>
      </c>
      <c r="C20091" t="s">
        <v>243</v>
      </c>
      <c r="D20091">
        <v>358.8</v>
      </c>
      <c r="E20091" t="s">
        <v>30879</v>
      </c>
    </row>
    <row r="20092" spans="1:5" hidden="1" x14ac:dyDescent="0.2">
      <c r="A20092" s="94" t="s">
        <v>51204</v>
      </c>
      <c r="B20092" t="s">
        <v>51205</v>
      </c>
      <c r="C20092" t="s">
        <v>243</v>
      </c>
      <c r="D20092">
        <v>442.8</v>
      </c>
      <c r="E20092" t="s">
        <v>30879</v>
      </c>
    </row>
    <row r="20093" spans="1:5" hidden="1" x14ac:dyDescent="0.2">
      <c r="A20093" s="94" t="s">
        <v>51002</v>
      </c>
      <c r="B20093" t="s">
        <v>51003</v>
      </c>
      <c r="C20093" t="s">
        <v>243</v>
      </c>
      <c r="D20093">
        <v>322.8</v>
      </c>
      <c r="E20093" t="s">
        <v>30879</v>
      </c>
    </row>
    <row r="20094" spans="1:5" hidden="1" x14ac:dyDescent="0.2">
      <c r="A20094" s="94" t="s">
        <v>51070</v>
      </c>
      <c r="B20094" t="s">
        <v>51071</v>
      </c>
      <c r="C20094" t="s">
        <v>243</v>
      </c>
      <c r="D20094">
        <v>394.8</v>
      </c>
      <c r="E20094" t="s">
        <v>30879</v>
      </c>
    </row>
    <row r="20095" spans="1:5" hidden="1" x14ac:dyDescent="0.2">
      <c r="A20095" s="94" t="s">
        <v>51068</v>
      </c>
      <c r="B20095" t="s">
        <v>51069</v>
      </c>
      <c r="C20095" t="s">
        <v>243</v>
      </c>
      <c r="D20095">
        <v>718.8</v>
      </c>
      <c r="E20095" t="s">
        <v>30879</v>
      </c>
    </row>
    <row r="20096" spans="1:5" hidden="1" x14ac:dyDescent="0.2">
      <c r="A20096" s="94" t="s">
        <v>51086</v>
      </c>
      <c r="B20096" t="s">
        <v>51087</v>
      </c>
      <c r="C20096" t="s">
        <v>243</v>
      </c>
      <c r="D20096">
        <v>393.75</v>
      </c>
      <c r="E20096" t="s">
        <v>30879</v>
      </c>
    </row>
    <row r="20097" spans="1:5" hidden="1" x14ac:dyDescent="0.2">
      <c r="A20097" s="94" t="s">
        <v>51024</v>
      </c>
      <c r="B20097" t="s">
        <v>51025</v>
      </c>
      <c r="C20097" t="s">
        <v>243</v>
      </c>
      <c r="D20097">
        <v>330</v>
      </c>
      <c r="E20097" t="s">
        <v>30879</v>
      </c>
    </row>
    <row r="20098" spans="1:5" hidden="1" x14ac:dyDescent="0.2">
      <c r="A20098" s="94" t="s">
        <v>51062</v>
      </c>
      <c r="B20098" t="s">
        <v>51063</v>
      </c>
      <c r="C20098" t="s">
        <v>243</v>
      </c>
      <c r="D20098">
        <v>358.8</v>
      </c>
      <c r="E20098" t="s">
        <v>30879</v>
      </c>
    </row>
    <row r="20099" spans="1:5" hidden="1" x14ac:dyDescent="0.2">
      <c r="A20099" s="94" t="s">
        <v>51152</v>
      </c>
      <c r="B20099" t="s">
        <v>51153</v>
      </c>
      <c r="C20099" t="s">
        <v>243</v>
      </c>
      <c r="D20099">
        <v>154.80000000000001</v>
      </c>
      <c r="E20099" t="s">
        <v>30879</v>
      </c>
    </row>
    <row r="20100" spans="1:5" hidden="1" x14ac:dyDescent="0.2">
      <c r="A20100" s="94" t="s">
        <v>51158</v>
      </c>
      <c r="B20100" t="s">
        <v>51159</v>
      </c>
      <c r="C20100" t="s">
        <v>243</v>
      </c>
      <c r="D20100">
        <v>334.8</v>
      </c>
      <c r="E20100" t="s">
        <v>30879</v>
      </c>
    </row>
    <row r="20101" spans="1:5" hidden="1" x14ac:dyDescent="0.2">
      <c r="A20101" s="94" t="s">
        <v>51160</v>
      </c>
      <c r="B20101" t="s">
        <v>51161</v>
      </c>
      <c r="C20101" t="s">
        <v>243</v>
      </c>
      <c r="D20101">
        <v>358.8</v>
      </c>
      <c r="E20101" t="s">
        <v>30879</v>
      </c>
    </row>
    <row r="20102" spans="1:5" hidden="1" x14ac:dyDescent="0.2">
      <c r="A20102" s="94" t="s">
        <v>51052</v>
      </c>
      <c r="B20102" t="s">
        <v>51053</v>
      </c>
      <c r="C20102" t="s">
        <v>243</v>
      </c>
      <c r="D20102">
        <v>166.8</v>
      </c>
      <c r="E20102" t="s">
        <v>30879</v>
      </c>
    </row>
    <row r="20103" spans="1:5" hidden="1" x14ac:dyDescent="0.2">
      <c r="A20103" s="94" t="s">
        <v>51000</v>
      </c>
      <c r="B20103" t="s">
        <v>51001</v>
      </c>
      <c r="C20103" t="s">
        <v>243</v>
      </c>
      <c r="D20103">
        <v>394.8</v>
      </c>
      <c r="E20103" t="s">
        <v>30879</v>
      </c>
    </row>
    <row r="20104" spans="1:5" hidden="1" x14ac:dyDescent="0.2">
      <c r="A20104" s="94" t="s">
        <v>50982</v>
      </c>
      <c r="B20104" t="s">
        <v>50983</v>
      </c>
      <c r="C20104" t="s">
        <v>243</v>
      </c>
      <c r="D20104">
        <v>490.8</v>
      </c>
      <c r="E20104" t="s">
        <v>30879</v>
      </c>
    </row>
    <row r="20105" spans="1:5" hidden="1" x14ac:dyDescent="0.2">
      <c r="A20105" s="94" t="s">
        <v>51194</v>
      </c>
      <c r="B20105" t="s">
        <v>51195</v>
      </c>
      <c r="C20105" t="s">
        <v>243</v>
      </c>
      <c r="D20105">
        <v>418.8</v>
      </c>
      <c r="E20105" t="s">
        <v>30879</v>
      </c>
    </row>
    <row r="20106" spans="1:5" hidden="1" x14ac:dyDescent="0.2">
      <c r="A20106" s="94" t="s">
        <v>51200</v>
      </c>
      <c r="B20106" t="s">
        <v>51201</v>
      </c>
      <c r="C20106" t="s">
        <v>243</v>
      </c>
      <c r="D20106">
        <v>838.8</v>
      </c>
      <c r="E20106" t="s">
        <v>30879</v>
      </c>
    </row>
    <row r="20107" spans="1:5" hidden="1" x14ac:dyDescent="0.2">
      <c r="A20107" s="94" t="s">
        <v>51090</v>
      </c>
      <c r="B20107" t="s">
        <v>51091</v>
      </c>
      <c r="C20107" t="s">
        <v>243</v>
      </c>
      <c r="D20107">
        <v>958.8</v>
      </c>
      <c r="E20107" t="s">
        <v>30879</v>
      </c>
    </row>
    <row r="20108" spans="1:5" hidden="1" x14ac:dyDescent="0.2">
      <c r="A20108" s="94" t="s">
        <v>51114</v>
      </c>
      <c r="B20108" t="s">
        <v>51115</v>
      </c>
      <c r="C20108" t="s">
        <v>243</v>
      </c>
      <c r="D20108" s="684">
        <v>1318.8</v>
      </c>
      <c r="E20108" t="s">
        <v>30879</v>
      </c>
    </row>
    <row r="20109" spans="1:5" hidden="1" x14ac:dyDescent="0.2">
      <c r="A20109" s="94" t="s">
        <v>51116</v>
      </c>
      <c r="B20109" t="s">
        <v>51117</v>
      </c>
      <c r="C20109" t="s">
        <v>243</v>
      </c>
      <c r="D20109" s="684">
        <v>1099</v>
      </c>
      <c r="E20109" t="s">
        <v>30879</v>
      </c>
    </row>
    <row r="20110" spans="1:5" hidden="1" x14ac:dyDescent="0.2">
      <c r="A20110" s="94" t="s">
        <v>51196</v>
      </c>
      <c r="B20110" t="s">
        <v>51197</v>
      </c>
      <c r="C20110" t="s">
        <v>243</v>
      </c>
      <c r="D20110" s="684">
        <v>1198.8</v>
      </c>
      <c r="E20110" t="s">
        <v>30879</v>
      </c>
    </row>
    <row r="20111" spans="1:5" hidden="1" x14ac:dyDescent="0.2">
      <c r="A20111" s="94" t="s">
        <v>51198</v>
      </c>
      <c r="B20111" t="s">
        <v>51199</v>
      </c>
      <c r="C20111" t="s">
        <v>243</v>
      </c>
      <c r="D20111" s="684">
        <v>1534.8</v>
      </c>
      <c r="E20111" t="s">
        <v>30879</v>
      </c>
    </row>
    <row r="20112" spans="1:5" hidden="1" x14ac:dyDescent="0.2">
      <c r="A20112" s="94" t="s">
        <v>50964</v>
      </c>
      <c r="B20112" t="s">
        <v>50965</v>
      </c>
      <c r="C20112" t="s">
        <v>243</v>
      </c>
      <c r="D20112">
        <v>298.8</v>
      </c>
      <c r="E20112" t="s">
        <v>30879</v>
      </c>
    </row>
    <row r="20113" spans="1:5" hidden="1" x14ac:dyDescent="0.2">
      <c r="A20113" s="94" t="s">
        <v>51172</v>
      </c>
      <c r="B20113" t="s">
        <v>51173</v>
      </c>
      <c r="C20113" t="s">
        <v>243</v>
      </c>
      <c r="D20113">
        <v>178.8</v>
      </c>
      <c r="E20113" t="s">
        <v>30879</v>
      </c>
    </row>
    <row r="20114" spans="1:5" hidden="1" x14ac:dyDescent="0.2">
      <c r="A20114" s="94" t="s">
        <v>51030</v>
      </c>
      <c r="B20114" t="s">
        <v>51031</v>
      </c>
      <c r="C20114" t="s">
        <v>243</v>
      </c>
      <c r="D20114">
        <v>334.8</v>
      </c>
      <c r="E20114" t="s">
        <v>30879</v>
      </c>
    </row>
    <row r="20115" spans="1:5" hidden="1" x14ac:dyDescent="0.2">
      <c r="A20115" s="94" t="s">
        <v>50994</v>
      </c>
      <c r="B20115" t="s">
        <v>50995</v>
      </c>
      <c r="C20115" t="s">
        <v>243</v>
      </c>
      <c r="D20115">
        <v>238.8</v>
      </c>
      <c r="E20115" t="s">
        <v>30879</v>
      </c>
    </row>
    <row r="20116" spans="1:5" hidden="1" x14ac:dyDescent="0.2">
      <c r="A20116" s="94" t="s">
        <v>50980</v>
      </c>
      <c r="B20116" t="s">
        <v>50981</v>
      </c>
      <c r="C20116" t="s">
        <v>243</v>
      </c>
      <c r="D20116">
        <v>394.8</v>
      </c>
      <c r="E20116" t="s">
        <v>30879</v>
      </c>
    </row>
    <row r="20117" spans="1:5" hidden="1" x14ac:dyDescent="0.2">
      <c r="A20117" s="94" t="s">
        <v>51014</v>
      </c>
      <c r="B20117" t="s">
        <v>51015</v>
      </c>
      <c r="C20117" t="s">
        <v>243</v>
      </c>
      <c r="D20117">
        <v>264</v>
      </c>
      <c r="E20117" t="s">
        <v>30879</v>
      </c>
    </row>
    <row r="20118" spans="1:5" hidden="1" x14ac:dyDescent="0.2">
      <c r="A20118" s="94" t="s">
        <v>51170</v>
      </c>
      <c r="B20118" t="s">
        <v>51171</v>
      </c>
      <c r="C20118" t="s">
        <v>243</v>
      </c>
      <c r="D20118">
        <v>214.8</v>
      </c>
      <c r="E20118" t="s">
        <v>30879</v>
      </c>
    </row>
    <row r="20119" spans="1:5" hidden="1" x14ac:dyDescent="0.2">
      <c r="A20119" s="94" t="s">
        <v>51042</v>
      </c>
      <c r="B20119" t="s">
        <v>51043</v>
      </c>
      <c r="C20119" t="s">
        <v>243</v>
      </c>
      <c r="D20119">
        <v>310.8</v>
      </c>
      <c r="E20119" t="s">
        <v>30879</v>
      </c>
    </row>
    <row r="20120" spans="1:5" hidden="1" x14ac:dyDescent="0.2">
      <c r="A20120" s="94" t="s">
        <v>51044</v>
      </c>
      <c r="B20120" t="s">
        <v>51045</v>
      </c>
      <c r="C20120" t="s">
        <v>243</v>
      </c>
      <c r="D20120">
        <v>394.8</v>
      </c>
      <c r="E20120" t="s">
        <v>30879</v>
      </c>
    </row>
    <row r="20121" spans="1:5" hidden="1" x14ac:dyDescent="0.2">
      <c r="A20121" s="94" t="s">
        <v>51072</v>
      </c>
      <c r="B20121" t="s">
        <v>51073</v>
      </c>
      <c r="C20121" t="s">
        <v>243</v>
      </c>
      <c r="D20121">
        <v>358.8</v>
      </c>
      <c r="E20121" t="s">
        <v>30879</v>
      </c>
    </row>
    <row r="20122" spans="1:5" hidden="1" x14ac:dyDescent="0.2">
      <c r="A20122" s="94" t="s">
        <v>51074</v>
      </c>
      <c r="B20122" t="s">
        <v>51075</v>
      </c>
      <c r="C20122" t="s">
        <v>243</v>
      </c>
      <c r="D20122">
        <v>718.8</v>
      </c>
      <c r="E20122" t="s">
        <v>30879</v>
      </c>
    </row>
    <row r="20123" spans="1:5" hidden="1" x14ac:dyDescent="0.2">
      <c r="A20123" s="94" t="s">
        <v>50946</v>
      </c>
      <c r="B20123" t="s">
        <v>50947</v>
      </c>
      <c r="C20123" t="s">
        <v>243</v>
      </c>
      <c r="D20123">
        <v>90</v>
      </c>
      <c r="E20123" t="s">
        <v>30879</v>
      </c>
    </row>
    <row r="20124" spans="1:5" hidden="1" x14ac:dyDescent="0.2">
      <c r="A20124" s="94" t="s">
        <v>50950</v>
      </c>
      <c r="B20124" t="s">
        <v>50951</v>
      </c>
      <c r="C20124" t="s">
        <v>243</v>
      </c>
      <c r="D20124">
        <v>102</v>
      </c>
      <c r="E20124" t="s">
        <v>30879</v>
      </c>
    </row>
    <row r="20125" spans="1:5" hidden="1" x14ac:dyDescent="0.2">
      <c r="A20125" s="94" t="s">
        <v>50954</v>
      </c>
      <c r="B20125" t="s">
        <v>50955</v>
      </c>
      <c r="C20125" t="s">
        <v>243</v>
      </c>
      <c r="D20125">
        <v>222</v>
      </c>
      <c r="E20125" t="s">
        <v>30879</v>
      </c>
    </row>
    <row r="20126" spans="1:5" hidden="1" x14ac:dyDescent="0.2">
      <c r="A20126" s="94" t="s">
        <v>50956</v>
      </c>
      <c r="B20126" t="s">
        <v>50957</v>
      </c>
      <c r="C20126" t="s">
        <v>243</v>
      </c>
      <c r="D20126">
        <v>102</v>
      </c>
      <c r="E20126" t="s">
        <v>30879</v>
      </c>
    </row>
    <row r="20127" spans="1:5" hidden="1" x14ac:dyDescent="0.2">
      <c r="A20127" s="94" t="s">
        <v>50952</v>
      </c>
      <c r="B20127" t="s">
        <v>50953</v>
      </c>
      <c r="C20127" t="s">
        <v>243</v>
      </c>
      <c r="D20127">
        <v>334.8</v>
      </c>
      <c r="E20127" t="s">
        <v>30879</v>
      </c>
    </row>
    <row r="20128" spans="1:5" hidden="1" x14ac:dyDescent="0.2">
      <c r="A20128" s="94" t="s">
        <v>50978</v>
      </c>
      <c r="B20128" t="s">
        <v>50979</v>
      </c>
      <c r="C20128" t="s">
        <v>243</v>
      </c>
      <c r="D20128">
        <v>262.8</v>
      </c>
      <c r="E20128" t="s">
        <v>30879</v>
      </c>
    </row>
    <row r="20129" spans="1:5" hidden="1" x14ac:dyDescent="0.2">
      <c r="A20129" s="94" t="s">
        <v>51046</v>
      </c>
      <c r="B20129" t="s">
        <v>51047</v>
      </c>
      <c r="C20129" t="s">
        <v>243</v>
      </c>
      <c r="D20129">
        <v>382.8</v>
      </c>
      <c r="E20129" t="s">
        <v>30879</v>
      </c>
    </row>
    <row r="20130" spans="1:5" hidden="1" x14ac:dyDescent="0.2">
      <c r="A20130" s="94" t="s">
        <v>51130</v>
      </c>
      <c r="B20130" t="s">
        <v>51131</v>
      </c>
      <c r="C20130" t="s">
        <v>243</v>
      </c>
      <c r="D20130">
        <v>274.8</v>
      </c>
      <c r="E20130" t="s">
        <v>30879</v>
      </c>
    </row>
    <row r="20131" spans="1:5" hidden="1" x14ac:dyDescent="0.2">
      <c r="A20131" s="94" t="s">
        <v>51094</v>
      </c>
      <c r="B20131" t="s">
        <v>51095</v>
      </c>
      <c r="C20131" t="s">
        <v>243</v>
      </c>
      <c r="D20131">
        <v>329</v>
      </c>
      <c r="E20131" t="s">
        <v>30879</v>
      </c>
    </row>
    <row r="20132" spans="1:5" hidden="1" x14ac:dyDescent="0.2">
      <c r="A20132" s="94" t="s">
        <v>51096</v>
      </c>
      <c r="B20132" t="s">
        <v>51097</v>
      </c>
      <c r="C20132" t="s">
        <v>243</v>
      </c>
      <c r="D20132">
        <v>802.8</v>
      </c>
      <c r="E20132" t="s">
        <v>30879</v>
      </c>
    </row>
    <row r="20133" spans="1:5" hidden="1" x14ac:dyDescent="0.2">
      <c r="A20133" s="94" t="s">
        <v>51142</v>
      </c>
      <c r="B20133" t="s">
        <v>51143</v>
      </c>
      <c r="C20133" t="s">
        <v>243</v>
      </c>
      <c r="D20133">
        <v>898.8</v>
      </c>
      <c r="E20133" t="s">
        <v>30879</v>
      </c>
    </row>
    <row r="20134" spans="1:5" hidden="1" x14ac:dyDescent="0.2">
      <c r="A20134" s="94" t="s">
        <v>51140</v>
      </c>
      <c r="B20134" t="s">
        <v>51141</v>
      </c>
      <c r="C20134" t="s">
        <v>243</v>
      </c>
      <c r="D20134" s="684">
        <v>1078.8</v>
      </c>
      <c r="E20134" t="s">
        <v>30879</v>
      </c>
    </row>
    <row r="20135" spans="1:5" hidden="1" x14ac:dyDescent="0.2">
      <c r="A20135" s="94" t="s">
        <v>51156</v>
      </c>
      <c r="B20135" t="s">
        <v>51157</v>
      </c>
      <c r="C20135" t="s">
        <v>243</v>
      </c>
      <c r="D20135" s="684">
        <v>1438.8</v>
      </c>
      <c r="E20135" t="s">
        <v>30879</v>
      </c>
    </row>
    <row r="20136" spans="1:5" hidden="1" x14ac:dyDescent="0.2">
      <c r="A20136" s="94" t="s">
        <v>50986</v>
      </c>
      <c r="B20136" t="s">
        <v>50987</v>
      </c>
      <c r="C20136" t="s">
        <v>243</v>
      </c>
      <c r="D20136">
        <v>790.8</v>
      </c>
      <c r="E20136" t="s">
        <v>30879</v>
      </c>
    </row>
    <row r="20137" spans="1:5" hidden="1" x14ac:dyDescent="0.2">
      <c r="A20137" s="94" t="s">
        <v>50988</v>
      </c>
      <c r="B20137" t="s">
        <v>50989</v>
      </c>
      <c r="C20137" t="s">
        <v>243</v>
      </c>
      <c r="D20137">
        <v>514.79999999999995</v>
      </c>
      <c r="E20137" t="s">
        <v>30879</v>
      </c>
    </row>
    <row r="20138" spans="1:5" hidden="1" x14ac:dyDescent="0.2">
      <c r="A20138" s="94" t="s">
        <v>50990</v>
      </c>
      <c r="B20138" t="s">
        <v>50991</v>
      </c>
      <c r="C20138" t="s">
        <v>243</v>
      </c>
      <c r="D20138">
        <v>605</v>
      </c>
      <c r="E20138" t="s">
        <v>30879</v>
      </c>
    </row>
    <row r="20139" spans="1:5" hidden="1" x14ac:dyDescent="0.2">
      <c r="A20139" s="94" t="s">
        <v>51080</v>
      </c>
      <c r="B20139" t="s">
        <v>51081</v>
      </c>
      <c r="C20139" t="s">
        <v>243</v>
      </c>
      <c r="D20139">
        <v>814.8</v>
      </c>
      <c r="E20139" t="s">
        <v>30879</v>
      </c>
    </row>
    <row r="20140" spans="1:5" hidden="1" x14ac:dyDescent="0.2">
      <c r="A20140" s="94" t="s">
        <v>51088</v>
      </c>
      <c r="B20140" t="s">
        <v>51089</v>
      </c>
      <c r="C20140" t="s">
        <v>243</v>
      </c>
      <c r="D20140" s="684">
        <v>1198.8</v>
      </c>
      <c r="E20140" t="s">
        <v>30879</v>
      </c>
    </row>
    <row r="20141" spans="1:5" hidden="1" x14ac:dyDescent="0.2">
      <c r="A20141" s="94" t="s">
        <v>51184</v>
      </c>
      <c r="B20141" t="s">
        <v>51185</v>
      </c>
      <c r="C20141" t="s">
        <v>243</v>
      </c>
      <c r="D20141" s="684">
        <v>1110</v>
      </c>
      <c r="E20141" t="s">
        <v>30879</v>
      </c>
    </row>
    <row r="20142" spans="1:5" hidden="1" x14ac:dyDescent="0.2">
      <c r="A20142" s="94" t="s">
        <v>51182</v>
      </c>
      <c r="B20142" t="s">
        <v>51183</v>
      </c>
      <c r="C20142" t="s">
        <v>243</v>
      </c>
      <c r="D20142" s="684">
        <v>1378.8</v>
      </c>
      <c r="E20142" t="s">
        <v>30879</v>
      </c>
    </row>
    <row r="20143" spans="1:5" hidden="1" x14ac:dyDescent="0.2">
      <c r="A20143" s="94" t="s">
        <v>51102</v>
      </c>
      <c r="B20143" t="s">
        <v>51103</v>
      </c>
      <c r="C20143" t="s">
        <v>243</v>
      </c>
      <c r="D20143" s="684">
        <v>1438.8</v>
      </c>
      <c r="E20143" t="s">
        <v>30879</v>
      </c>
    </row>
    <row r="20144" spans="1:5" hidden="1" x14ac:dyDescent="0.2">
      <c r="A20144" s="94" t="s">
        <v>51100</v>
      </c>
      <c r="B20144" t="s">
        <v>51101</v>
      </c>
      <c r="C20144" t="s">
        <v>243</v>
      </c>
      <c r="D20144" s="684">
        <v>1138.8</v>
      </c>
      <c r="E20144" t="s">
        <v>30879</v>
      </c>
    </row>
    <row r="20145" spans="1:5" hidden="1" x14ac:dyDescent="0.2">
      <c r="A20145" s="94" t="s">
        <v>51128</v>
      </c>
      <c r="B20145" t="s">
        <v>51129</v>
      </c>
      <c r="C20145" t="s">
        <v>243</v>
      </c>
      <c r="D20145" s="684">
        <v>1674</v>
      </c>
      <c r="E20145" t="s">
        <v>30879</v>
      </c>
    </row>
    <row r="20146" spans="1:5" hidden="1" x14ac:dyDescent="0.2">
      <c r="A20146" s="94" t="s">
        <v>51126</v>
      </c>
      <c r="B20146" t="s">
        <v>51127</v>
      </c>
      <c r="C20146" t="s">
        <v>243</v>
      </c>
      <c r="D20146" s="684">
        <v>2038.8</v>
      </c>
      <c r="E20146" t="s">
        <v>30879</v>
      </c>
    </row>
    <row r="20147" spans="1:5" hidden="1" x14ac:dyDescent="0.2">
      <c r="A20147" s="94" t="s">
        <v>50940</v>
      </c>
      <c r="B20147" t="s">
        <v>50941</v>
      </c>
      <c r="C20147" t="s">
        <v>243</v>
      </c>
      <c r="D20147">
        <v>370.8</v>
      </c>
      <c r="E20147" t="s">
        <v>30879</v>
      </c>
    </row>
    <row r="20148" spans="1:5" hidden="1" x14ac:dyDescent="0.2">
      <c r="A20148" s="94" t="s">
        <v>50938</v>
      </c>
      <c r="B20148" t="s">
        <v>50939</v>
      </c>
      <c r="C20148" t="s">
        <v>243</v>
      </c>
      <c r="D20148">
        <v>562.79999999999995</v>
      </c>
      <c r="E20148" t="s">
        <v>30879</v>
      </c>
    </row>
    <row r="20149" spans="1:5" hidden="1" x14ac:dyDescent="0.2">
      <c r="A20149" s="94" t="s">
        <v>50942</v>
      </c>
      <c r="B20149" t="s">
        <v>50943</v>
      </c>
      <c r="C20149" t="s">
        <v>243</v>
      </c>
      <c r="D20149">
        <v>358.8</v>
      </c>
      <c r="E20149" t="s">
        <v>30879</v>
      </c>
    </row>
    <row r="20150" spans="1:5" hidden="1" x14ac:dyDescent="0.2">
      <c r="A20150" s="94" t="s">
        <v>50976</v>
      </c>
      <c r="B20150" t="s">
        <v>50977</v>
      </c>
      <c r="C20150" t="s">
        <v>243</v>
      </c>
      <c r="D20150">
        <v>226.8</v>
      </c>
      <c r="E20150" t="s">
        <v>30879</v>
      </c>
    </row>
    <row r="20151" spans="1:5" hidden="1" x14ac:dyDescent="0.2">
      <c r="A20151" s="94" t="s">
        <v>51012</v>
      </c>
      <c r="B20151" t="s">
        <v>51013</v>
      </c>
      <c r="C20151" t="s">
        <v>243</v>
      </c>
      <c r="D20151">
        <v>723.55</v>
      </c>
      <c r="E20151" t="s">
        <v>30879</v>
      </c>
    </row>
    <row r="20152" spans="1:5" hidden="1" x14ac:dyDescent="0.2">
      <c r="A20152" s="94" t="s">
        <v>51166</v>
      </c>
      <c r="B20152" t="s">
        <v>51167</v>
      </c>
      <c r="C20152" t="s">
        <v>243</v>
      </c>
      <c r="D20152">
        <v>949</v>
      </c>
      <c r="E20152" t="s">
        <v>30879</v>
      </c>
    </row>
    <row r="20153" spans="1:5" hidden="1" x14ac:dyDescent="0.2">
      <c r="A20153" s="94" t="s">
        <v>50974</v>
      </c>
      <c r="B20153" t="s">
        <v>50975</v>
      </c>
      <c r="C20153" t="s">
        <v>243</v>
      </c>
      <c r="D20153">
        <v>779</v>
      </c>
      <c r="E20153" t="s">
        <v>30879</v>
      </c>
    </row>
    <row r="20154" spans="1:5" hidden="1" x14ac:dyDescent="0.2">
      <c r="A20154" s="94" t="s">
        <v>51164</v>
      </c>
      <c r="B20154" t="s">
        <v>51165</v>
      </c>
      <c r="C20154" t="s">
        <v>243</v>
      </c>
      <c r="D20154">
        <v>941.05</v>
      </c>
      <c r="E20154" t="s">
        <v>30879</v>
      </c>
    </row>
    <row r="20155" spans="1:5" hidden="1" x14ac:dyDescent="0.2">
      <c r="A20155" s="94" t="s">
        <v>50972</v>
      </c>
      <c r="B20155" t="s">
        <v>50973</v>
      </c>
      <c r="C20155" t="s">
        <v>243</v>
      </c>
      <c r="D20155">
        <v>599</v>
      </c>
      <c r="E20155" t="s">
        <v>30879</v>
      </c>
    </row>
    <row r="20156" spans="1:5" hidden="1" x14ac:dyDescent="0.2">
      <c r="A20156" s="94" t="s">
        <v>50970</v>
      </c>
      <c r="B20156" t="s">
        <v>50971</v>
      </c>
      <c r="C20156" t="s">
        <v>243</v>
      </c>
      <c r="D20156">
        <v>779</v>
      </c>
      <c r="E20156" t="s">
        <v>30879</v>
      </c>
    </row>
    <row r="20157" spans="1:5" hidden="1" x14ac:dyDescent="0.2">
      <c r="A20157" s="94" t="s">
        <v>50966</v>
      </c>
      <c r="B20157" t="s">
        <v>50967</v>
      </c>
      <c r="C20157" t="s">
        <v>243</v>
      </c>
      <c r="D20157">
        <v>599</v>
      </c>
      <c r="E20157" t="s">
        <v>30879</v>
      </c>
    </row>
    <row r="20158" spans="1:5" hidden="1" x14ac:dyDescent="0.2">
      <c r="A20158" s="94" t="s">
        <v>50968</v>
      </c>
      <c r="B20158" t="s">
        <v>50969</v>
      </c>
      <c r="C20158" t="s">
        <v>243</v>
      </c>
      <c r="D20158">
        <v>779</v>
      </c>
      <c r="E20158" t="s">
        <v>30879</v>
      </c>
    </row>
    <row r="20159" spans="1:5" hidden="1" x14ac:dyDescent="0.2">
      <c r="A20159" s="94" t="s">
        <v>51010</v>
      </c>
      <c r="B20159" t="s">
        <v>51011</v>
      </c>
      <c r="C20159" t="s">
        <v>243</v>
      </c>
      <c r="D20159">
        <v>779</v>
      </c>
      <c r="E20159" t="s">
        <v>30879</v>
      </c>
    </row>
    <row r="20160" spans="1:5" hidden="1" x14ac:dyDescent="0.2">
      <c r="A20160" s="94" t="s">
        <v>51136</v>
      </c>
      <c r="B20160" t="s">
        <v>51137</v>
      </c>
      <c r="C20160" t="s">
        <v>243</v>
      </c>
      <c r="D20160">
        <v>332.05</v>
      </c>
      <c r="E20160" t="s">
        <v>30879</v>
      </c>
    </row>
    <row r="20161" spans="1:5" hidden="1" x14ac:dyDescent="0.2">
      <c r="A20161" s="94" t="s">
        <v>51148</v>
      </c>
      <c r="B20161" t="s">
        <v>51149</v>
      </c>
      <c r="C20161" t="s">
        <v>243</v>
      </c>
      <c r="D20161" s="684">
        <v>1274.55</v>
      </c>
      <c r="E20161" t="s">
        <v>30879</v>
      </c>
    </row>
    <row r="20162" spans="1:5" hidden="1" x14ac:dyDescent="0.2">
      <c r="A20162" s="94" t="s">
        <v>51028</v>
      </c>
      <c r="B20162" t="s">
        <v>51029</v>
      </c>
      <c r="C20162" t="s">
        <v>243</v>
      </c>
      <c r="D20162">
        <v>246</v>
      </c>
      <c r="E20162" t="s">
        <v>30879</v>
      </c>
    </row>
    <row r="20163" spans="1:5" hidden="1" x14ac:dyDescent="0.2">
      <c r="A20163" s="94" t="s">
        <v>51190</v>
      </c>
      <c r="B20163" t="s">
        <v>51191</v>
      </c>
      <c r="C20163" t="s">
        <v>243</v>
      </c>
      <c r="D20163">
        <v>382.8</v>
      </c>
      <c r="E20163" t="s">
        <v>30879</v>
      </c>
    </row>
    <row r="20164" spans="1:5" hidden="1" x14ac:dyDescent="0.2">
      <c r="A20164" s="94" t="s">
        <v>51192</v>
      </c>
      <c r="B20164" t="s">
        <v>51193</v>
      </c>
      <c r="C20164" t="s">
        <v>243</v>
      </c>
      <c r="D20164">
        <v>274.8</v>
      </c>
      <c r="E20164" t="s">
        <v>30879</v>
      </c>
    </row>
    <row r="20165" spans="1:5" hidden="1" x14ac:dyDescent="0.2">
      <c r="A20165" s="94" t="s">
        <v>51008</v>
      </c>
      <c r="B20165" t="s">
        <v>51009</v>
      </c>
      <c r="C20165" t="s">
        <v>243</v>
      </c>
      <c r="D20165">
        <v>93.75</v>
      </c>
      <c r="E20165" t="s">
        <v>30879</v>
      </c>
    </row>
    <row r="20166" spans="1:5" hidden="1" x14ac:dyDescent="0.2">
      <c r="A20166" s="94" t="s">
        <v>50984</v>
      </c>
      <c r="B20166" t="s">
        <v>50985</v>
      </c>
      <c r="C20166" t="s">
        <v>243</v>
      </c>
      <c r="D20166">
        <v>111.25</v>
      </c>
      <c r="E20166" t="s">
        <v>30879</v>
      </c>
    </row>
    <row r="20167" spans="1:5" hidden="1" x14ac:dyDescent="0.2">
      <c r="A20167" s="94" t="s">
        <v>51134</v>
      </c>
      <c r="B20167" t="s">
        <v>51135</v>
      </c>
      <c r="C20167" t="s">
        <v>243</v>
      </c>
      <c r="D20167">
        <v>586.25</v>
      </c>
      <c r="E20167" t="s">
        <v>30879</v>
      </c>
    </row>
    <row r="20168" spans="1:5" hidden="1" x14ac:dyDescent="0.2">
      <c r="A20168" s="94" t="s">
        <v>51168</v>
      </c>
      <c r="B20168" t="s">
        <v>51169</v>
      </c>
      <c r="C20168" t="s">
        <v>243</v>
      </c>
      <c r="D20168">
        <v>102.7</v>
      </c>
      <c r="E20168" t="s">
        <v>30879</v>
      </c>
    </row>
    <row r="20169" spans="1:5" hidden="1" x14ac:dyDescent="0.2">
      <c r="A20169" s="94" t="s">
        <v>51132</v>
      </c>
      <c r="B20169" t="s">
        <v>51133</v>
      </c>
      <c r="C20169" t="s">
        <v>243</v>
      </c>
      <c r="D20169">
        <v>358.8</v>
      </c>
      <c r="E20169" t="s">
        <v>30879</v>
      </c>
    </row>
    <row r="20170" spans="1:5" hidden="1" x14ac:dyDescent="0.2">
      <c r="A20170" s="94" t="s">
        <v>51208</v>
      </c>
      <c r="B20170" t="s">
        <v>51209</v>
      </c>
      <c r="C20170" t="s">
        <v>243</v>
      </c>
      <c r="D20170">
        <v>454.8</v>
      </c>
      <c r="E20170" t="s">
        <v>30879</v>
      </c>
    </row>
    <row r="20171" spans="1:5" hidden="1" x14ac:dyDescent="0.2">
      <c r="A20171" s="94" t="s">
        <v>51218</v>
      </c>
      <c r="B20171" t="s">
        <v>51219</v>
      </c>
      <c r="C20171" t="s">
        <v>243</v>
      </c>
      <c r="D20171">
        <v>574.79999999999995</v>
      </c>
      <c r="E20171" t="s">
        <v>30879</v>
      </c>
    </row>
    <row r="20172" spans="1:5" hidden="1" x14ac:dyDescent="0.2">
      <c r="A20172" s="94" t="s">
        <v>51188</v>
      </c>
      <c r="B20172" t="s">
        <v>51189</v>
      </c>
      <c r="C20172" t="s">
        <v>243</v>
      </c>
      <c r="D20172">
        <v>166.8</v>
      </c>
      <c r="E20172" t="s">
        <v>30879</v>
      </c>
    </row>
    <row r="20173" spans="1:5" hidden="1" x14ac:dyDescent="0.2">
      <c r="A20173" s="94" t="s">
        <v>51206</v>
      </c>
      <c r="B20173" t="s">
        <v>51207</v>
      </c>
      <c r="C20173" t="s">
        <v>243</v>
      </c>
      <c r="D20173">
        <v>138</v>
      </c>
      <c r="E20173" t="s">
        <v>30879</v>
      </c>
    </row>
    <row r="20174" spans="1:5" hidden="1" x14ac:dyDescent="0.2">
      <c r="A20174" s="94" t="s">
        <v>51138</v>
      </c>
      <c r="B20174" t="s">
        <v>51139</v>
      </c>
      <c r="C20174" t="s">
        <v>243</v>
      </c>
      <c r="D20174">
        <v>723.55</v>
      </c>
      <c r="E20174" t="s">
        <v>30879</v>
      </c>
    </row>
    <row r="20175" spans="1:5" hidden="1" x14ac:dyDescent="0.2">
      <c r="A20175" s="94" t="s">
        <v>51122</v>
      </c>
      <c r="B20175" t="s">
        <v>51123</v>
      </c>
      <c r="C20175" t="s">
        <v>243</v>
      </c>
      <c r="D20175" s="684">
        <v>1558.8</v>
      </c>
      <c r="E20175" t="s">
        <v>30879</v>
      </c>
    </row>
    <row r="20176" spans="1:5" hidden="1" x14ac:dyDescent="0.2">
      <c r="A20176" s="94" t="s">
        <v>51124</v>
      </c>
      <c r="B20176" t="s">
        <v>51125</v>
      </c>
      <c r="C20176" t="s">
        <v>243</v>
      </c>
      <c r="D20176" s="684">
        <v>1798.8</v>
      </c>
      <c r="E20176" t="s">
        <v>30879</v>
      </c>
    </row>
    <row r="20177" spans="1:5" hidden="1" x14ac:dyDescent="0.2">
      <c r="A20177" s="94" t="s">
        <v>51104</v>
      </c>
      <c r="B20177" t="s">
        <v>51105</v>
      </c>
      <c r="C20177" t="s">
        <v>243</v>
      </c>
      <c r="D20177" s="684">
        <v>2038.8</v>
      </c>
      <c r="E20177" t="s">
        <v>30879</v>
      </c>
    </row>
    <row r="20178" spans="1:5" hidden="1" x14ac:dyDescent="0.2">
      <c r="A20178" s="94" t="s">
        <v>51106</v>
      </c>
      <c r="B20178" t="s">
        <v>51107</v>
      </c>
      <c r="C20178" t="s">
        <v>243</v>
      </c>
      <c r="D20178" s="684">
        <v>2098.8000000000002</v>
      </c>
      <c r="E20178" t="s">
        <v>30879</v>
      </c>
    </row>
    <row r="20179" spans="1:5" hidden="1" x14ac:dyDescent="0.2">
      <c r="A20179" s="94" t="s">
        <v>51020</v>
      </c>
      <c r="B20179" t="s">
        <v>51021</v>
      </c>
      <c r="C20179" t="s">
        <v>243</v>
      </c>
      <c r="D20179">
        <v>166.6</v>
      </c>
      <c r="E20179" t="s">
        <v>30879</v>
      </c>
    </row>
    <row r="20180" spans="1:5" hidden="1" x14ac:dyDescent="0.2">
      <c r="A20180" s="94" t="s">
        <v>51018</v>
      </c>
      <c r="B20180" t="s">
        <v>51019</v>
      </c>
      <c r="C20180" t="s">
        <v>243</v>
      </c>
      <c r="D20180">
        <v>110.5</v>
      </c>
      <c r="E20180" t="s">
        <v>30879</v>
      </c>
    </row>
    <row r="20181" spans="1:5" hidden="1" x14ac:dyDescent="0.2">
      <c r="A20181" s="94" t="s">
        <v>51038</v>
      </c>
      <c r="B20181" t="s">
        <v>51039</v>
      </c>
      <c r="C20181" t="s">
        <v>243</v>
      </c>
      <c r="D20181">
        <v>175.45</v>
      </c>
      <c r="E20181" t="s">
        <v>30879</v>
      </c>
    </row>
    <row r="20182" spans="1:5" hidden="1" x14ac:dyDescent="0.2">
      <c r="A20182" s="94" t="s">
        <v>51034</v>
      </c>
      <c r="B20182" t="s">
        <v>51035</v>
      </c>
      <c r="C20182" t="s">
        <v>243</v>
      </c>
      <c r="D20182">
        <v>322.8</v>
      </c>
      <c r="E20182" t="s">
        <v>30879</v>
      </c>
    </row>
    <row r="20183" spans="1:5" hidden="1" x14ac:dyDescent="0.2">
      <c r="A20183" s="94" t="s">
        <v>51032</v>
      </c>
      <c r="B20183" t="s">
        <v>51033</v>
      </c>
      <c r="C20183" t="s">
        <v>243</v>
      </c>
      <c r="D20183">
        <v>498</v>
      </c>
      <c r="E20183" t="s">
        <v>30879</v>
      </c>
    </row>
    <row r="20184" spans="1:5" hidden="1" x14ac:dyDescent="0.2">
      <c r="A20184" s="94" t="s">
        <v>51150</v>
      </c>
      <c r="B20184" t="s">
        <v>51151</v>
      </c>
      <c r="C20184" t="s">
        <v>243</v>
      </c>
      <c r="D20184">
        <v>538.79999999999995</v>
      </c>
      <c r="E20184" t="s">
        <v>30879</v>
      </c>
    </row>
    <row r="20185" spans="1:5" hidden="1" x14ac:dyDescent="0.2">
      <c r="A20185" s="94" t="s">
        <v>51212</v>
      </c>
      <c r="B20185" t="s">
        <v>51213</v>
      </c>
      <c r="C20185" t="s">
        <v>243</v>
      </c>
      <c r="D20185">
        <v>346.8</v>
      </c>
      <c r="E20185" t="s">
        <v>30879</v>
      </c>
    </row>
    <row r="20186" spans="1:5" hidden="1" x14ac:dyDescent="0.2">
      <c r="A20186" s="94" t="s">
        <v>51210</v>
      </c>
      <c r="B20186" t="s">
        <v>51211</v>
      </c>
      <c r="C20186" t="s">
        <v>243</v>
      </c>
      <c r="D20186">
        <v>382.8</v>
      </c>
      <c r="E20186" t="s">
        <v>30879</v>
      </c>
    </row>
    <row r="20187" spans="1:5" hidden="1" x14ac:dyDescent="0.2">
      <c r="A20187" s="94" t="s">
        <v>51006</v>
      </c>
      <c r="B20187" t="s">
        <v>51007</v>
      </c>
      <c r="C20187" t="s">
        <v>243</v>
      </c>
      <c r="D20187">
        <v>442.8</v>
      </c>
      <c r="E20187" t="s">
        <v>30879</v>
      </c>
    </row>
    <row r="20188" spans="1:5" hidden="1" x14ac:dyDescent="0.2">
      <c r="A20188" s="94" t="s">
        <v>51040</v>
      </c>
      <c r="B20188" t="s">
        <v>51041</v>
      </c>
      <c r="C20188" t="s">
        <v>243</v>
      </c>
      <c r="D20188">
        <v>286.8</v>
      </c>
      <c r="E20188" t="s">
        <v>30879</v>
      </c>
    </row>
    <row r="20189" spans="1:5" hidden="1" x14ac:dyDescent="0.2">
      <c r="A20189" s="94" t="s">
        <v>50996</v>
      </c>
      <c r="B20189" t="s">
        <v>50997</v>
      </c>
      <c r="C20189" t="s">
        <v>243</v>
      </c>
      <c r="D20189">
        <v>214.8</v>
      </c>
      <c r="E20189" t="s">
        <v>30879</v>
      </c>
    </row>
    <row r="20190" spans="1:5" hidden="1" x14ac:dyDescent="0.2">
      <c r="A20190" s="94" t="s">
        <v>51098</v>
      </c>
      <c r="B20190" t="s">
        <v>51099</v>
      </c>
      <c r="C20190" t="s">
        <v>243</v>
      </c>
      <c r="D20190">
        <v>322.8</v>
      </c>
      <c r="E20190" t="s">
        <v>30879</v>
      </c>
    </row>
    <row r="20191" spans="1:5" hidden="1" x14ac:dyDescent="0.2">
      <c r="A20191" s="94" t="s">
        <v>51108</v>
      </c>
      <c r="B20191" t="s">
        <v>51109</v>
      </c>
      <c r="C20191" t="s">
        <v>243</v>
      </c>
      <c r="D20191">
        <v>718.8</v>
      </c>
      <c r="E20191" t="s">
        <v>30879</v>
      </c>
    </row>
    <row r="20192" spans="1:5" hidden="1" x14ac:dyDescent="0.2">
      <c r="A20192" s="94" t="s">
        <v>50936</v>
      </c>
      <c r="B20192" t="s">
        <v>50937</v>
      </c>
      <c r="C20192" t="s">
        <v>243</v>
      </c>
      <c r="D20192">
        <v>598.79999999999995</v>
      </c>
      <c r="E20192" t="s">
        <v>30879</v>
      </c>
    </row>
    <row r="20193" spans="1:5" hidden="1" x14ac:dyDescent="0.2">
      <c r="A20193" s="94" t="s">
        <v>50998</v>
      </c>
      <c r="B20193" t="s">
        <v>50999</v>
      </c>
      <c r="C20193" t="s">
        <v>243</v>
      </c>
      <c r="D20193">
        <v>358.8</v>
      </c>
      <c r="E20193" t="s">
        <v>30879</v>
      </c>
    </row>
    <row r="20194" spans="1:5" hidden="1" x14ac:dyDescent="0.2">
      <c r="A20194" s="94" t="s">
        <v>51022</v>
      </c>
      <c r="B20194" t="s">
        <v>51023</v>
      </c>
      <c r="C20194" t="s">
        <v>243</v>
      </c>
      <c r="D20194">
        <v>358.8</v>
      </c>
      <c r="E20194" t="s">
        <v>30879</v>
      </c>
    </row>
    <row r="20195" spans="1:5" hidden="1" x14ac:dyDescent="0.2">
      <c r="A20195" s="94" t="s">
        <v>51054</v>
      </c>
      <c r="B20195" t="s">
        <v>51055</v>
      </c>
      <c r="C20195" t="s">
        <v>243</v>
      </c>
      <c r="D20195">
        <v>898.8</v>
      </c>
      <c r="E20195" t="s">
        <v>30879</v>
      </c>
    </row>
    <row r="20196" spans="1:5" hidden="1" x14ac:dyDescent="0.2">
      <c r="A20196" s="94" t="s">
        <v>51084</v>
      </c>
      <c r="B20196" t="s">
        <v>51085</v>
      </c>
      <c r="C20196" t="s">
        <v>243</v>
      </c>
      <c r="D20196">
        <v>478.8</v>
      </c>
      <c r="E20196" t="s">
        <v>30879</v>
      </c>
    </row>
    <row r="20197" spans="1:5" hidden="1" x14ac:dyDescent="0.2">
      <c r="A20197" s="94" t="s">
        <v>51082</v>
      </c>
      <c r="B20197" t="s">
        <v>51083</v>
      </c>
      <c r="C20197" t="s">
        <v>243</v>
      </c>
      <c r="D20197">
        <v>838.8</v>
      </c>
      <c r="E20197" t="s">
        <v>30879</v>
      </c>
    </row>
    <row r="20198" spans="1:5" hidden="1" x14ac:dyDescent="0.2">
      <c r="A20198" s="94" t="s">
        <v>51112</v>
      </c>
      <c r="B20198" t="s">
        <v>51113</v>
      </c>
      <c r="C20198" t="s">
        <v>243</v>
      </c>
      <c r="D20198">
        <v>442.8</v>
      </c>
      <c r="E20198" t="s">
        <v>30879</v>
      </c>
    </row>
    <row r="20199" spans="1:5" hidden="1" x14ac:dyDescent="0.2">
      <c r="A20199" s="94" t="s">
        <v>51066</v>
      </c>
      <c r="B20199" t="s">
        <v>51067</v>
      </c>
      <c r="C20199" t="s">
        <v>243</v>
      </c>
      <c r="D20199">
        <v>778.8</v>
      </c>
      <c r="E20199" t="s">
        <v>30879</v>
      </c>
    </row>
    <row r="20200" spans="1:5" hidden="1" x14ac:dyDescent="0.2">
      <c r="A20200" s="94" t="s">
        <v>51994</v>
      </c>
      <c r="B20200" t="s">
        <v>51995</v>
      </c>
      <c r="C20200" t="s">
        <v>243</v>
      </c>
      <c r="D20200">
        <v>74.8</v>
      </c>
      <c r="E20200" t="s">
        <v>30879</v>
      </c>
    </row>
    <row r="20201" spans="1:5" hidden="1" x14ac:dyDescent="0.2">
      <c r="A20201" s="94" t="s">
        <v>50229</v>
      </c>
      <c r="B20201" t="s">
        <v>50230</v>
      </c>
      <c r="C20201" t="s">
        <v>243</v>
      </c>
      <c r="D20201">
        <v>50.83</v>
      </c>
      <c r="E20201" t="s">
        <v>30879</v>
      </c>
    </row>
    <row r="20202" spans="1:5" hidden="1" x14ac:dyDescent="0.2">
      <c r="A20202" s="94" t="s">
        <v>50930</v>
      </c>
      <c r="B20202" t="s">
        <v>50931</v>
      </c>
      <c r="C20202" t="s">
        <v>243</v>
      </c>
      <c r="D20202">
        <v>570.96</v>
      </c>
      <c r="E20202" t="s">
        <v>30879</v>
      </c>
    </row>
    <row r="20203" spans="1:5" hidden="1" x14ac:dyDescent="0.2">
      <c r="A20203" s="94" t="s">
        <v>50926</v>
      </c>
      <c r="B20203" t="s">
        <v>50927</v>
      </c>
      <c r="C20203" t="s">
        <v>243</v>
      </c>
      <c r="D20203">
        <v>612</v>
      </c>
      <c r="E20203" t="s">
        <v>30879</v>
      </c>
    </row>
    <row r="20204" spans="1:5" hidden="1" x14ac:dyDescent="0.2">
      <c r="A20204" s="94" t="s">
        <v>50928</v>
      </c>
      <c r="B20204" t="s">
        <v>50929</v>
      </c>
      <c r="C20204" t="s">
        <v>243</v>
      </c>
      <c r="D20204">
        <v>200</v>
      </c>
      <c r="E20204" t="s">
        <v>30879</v>
      </c>
    </row>
    <row r="20205" spans="1:5" hidden="1" x14ac:dyDescent="0.2">
      <c r="A20205" s="94" t="s">
        <v>50932</v>
      </c>
      <c r="B20205" t="s">
        <v>50933</v>
      </c>
      <c r="C20205" t="s">
        <v>243</v>
      </c>
      <c r="D20205">
        <v>570.96</v>
      </c>
      <c r="E20205" t="s">
        <v>30879</v>
      </c>
    </row>
    <row r="20206" spans="1:5" hidden="1" x14ac:dyDescent="0.2">
      <c r="A20206" s="94" t="s">
        <v>50924</v>
      </c>
      <c r="B20206" t="s">
        <v>50925</v>
      </c>
      <c r="C20206" t="s">
        <v>243</v>
      </c>
      <c r="D20206">
        <v>925.28</v>
      </c>
      <c r="E20206" t="s">
        <v>30879</v>
      </c>
    </row>
    <row r="20207" spans="1:5" hidden="1" x14ac:dyDescent="0.2">
      <c r="A20207" s="94" t="s">
        <v>51236</v>
      </c>
      <c r="B20207" t="s">
        <v>51237</v>
      </c>
      <c r="C20207" t="s">
        <v>243</v>
      </c>
      <c r="D20207">
        <v>44.2</v>
      </c>
      <c r="E20207" t="s">
        <v>30879</v>
      </c>
    </row>
    <row r="20208" spans="1:5" hidden="1" x14ac:dyDescent="0.2">
      <c r="A20208" s="94" t="s">
        <v>51230</v>
      </c>
      <c r="B20208" t="s">
        <v>51231</v>
      </c>
      <c r="C20208" t="s">
        <v>243</v>
      </c>
      <c r="D20208">
        <v>212.5</v>
      </c>
      <c r="E20208" t="s">
        <v>30879</v>
      </c>
    </row>
    <row r="20209" spans="1:5" hidden="1" x14ac:dyDescent="0.2">
      <c r="A20209" s="94" t="s">
        <v>14346</v>
      </c>
      <c r="B20209" t="s">
        <v>14347</v>
      </c>
      <c r="C20209" t="s">
        <v>243</v>
      </c>
      <c r="D20209">
        <v>100.3</v>
      </c>
      <c r="E20209" t="s">
        <v>30879</v>
      </c>
    </row>
    <row r="20210" spans="1:5" hidden="1" x14ac:dyDescent="0.2">
      <c r="A20210" s="94" t="s">
        <v>14348</v>
      </c>
      <c r="B20210" t="s">
        <v>14349</v>
      </c>
      <c r="C20210" t="s">
        <v>243</v>
      </c>
      <c r="D20210">
        <v>49.3</v>
      </c>
      <c r="E20210" t="s">
        <v>30879</v>
      </c>
    </row>
    <row r="20211" spans="1:5" hidden="1" x14ac:dyDescent="0.2">
      <c r="A20211" s="94" t="s">
        <v>14350</v>
      </c>
      <c r="B20211" t="s">
        <v>14351</v>
      </c>
      <c r="C20211" t="s">
        <v>243</v>
      </c>
      <c r="D20211">
        <v>59.5</v>
      </c>
      <c r="E20211" t="s">
        <v>30879</v>
      </c>
    </row>
    <row r="20212" spans="1:5" hidden="1" x14ac:dyDescent="0.2">
      <c r="A20212" s="94" t="s">
        <v>14352</v>
      </c>
      <c r="B20212" t="s">
        <v>14353</v>
      </c>
      <c r="C20212" t="s">
        <v>243</v>
      </c>
      <c r="D20212">
        <v>66.3</v>
      </c>
      <c r="E20212" t="s">
        <v>30879</v>
      </c>
    </row>
    <row r="20213" spans="1:5" hidden="1" x14ac:dyDescent="0.2">
      <c r="A20213" s="94" t="s">
        <v>14354</v>
      </c>
      <c r="B20213" t="s">
        <v>14355</v>
      </c>
      <c r="C20213" t="s">
        <v>243</v>
      </c>
      <c r="D20213">
        <v>83.3</v>
      </c>
      <c r="E20213" t="s">
        <v>30879</v>
      </c>
    </row>
    <row r="20214" spans="1:5" hidden="1" x14ac:dyDescent="0.2">
      <c r="A20214" s="94" t="s">
        <v>51226</v>
      </c>
      <c r="B20214" t="s">
        <v>51227</v>
      </c>
      <c r="C20214" t="s">
        <v>243</v>
      </c>
      <c r="D20214">
        <v>27.2</v>
      </c>
      <c r="E20214" t="s">
        <v>30879</v>
      </c>
    </row>
    <row r="20215" spans="1:5" hidden="1" x14ac:dyDescent="0.2">
      <c r="A20215" s="94" t="s">
        <v>50934</v>
      </c>
      <c r="B20215" t="s">
        <v>50935</v>
      </c>
      <c r="C20215" t="s">
        <v>243</v>
      </c>
      <c r="D20215">
        <v>21.25</v>
      </c>
      <c r="E20215" t="s">
        <v>30879</v>
      </c>
    </row>
    <row r="20216" spans="1:5" hidden="1" x14ac:dyDescent="0.2">
      <c r="A20216" s="94" t="s">
        <v>51232</v>
      </c>
      <c r="B20216" t="s">
        <v>51233</v>
      </c>
      <c r="C20216" t="s">
        <v>243</v>
      </c>
      <c r="D20216">
        <v>28.9</v>
      </c>
      <c r="E20216" t="s">
        <v>30879</v>
      </c>
    </row>
    <row r="20217" spans="1:5" hidden="1" x14ac:dyDescent="0.2">
      <c r="A20217" s="94" t="s">
        <v>14356</v>
      </c>
      <c r="B20217" t="s">
        <v>14357</v>
      </c>
      <c r="C20217" t="s">
        <v>1195</v>
      </c>
      <c r="D20217">
        <v>18.920000000000002</v>
      </c>
      <c r="E20217" t="s">
        <v>30879</v>
      </c>
    </row>
    <row r="20218" spans="1:5" hidden="1" x14ac:dyDescent="0.2">
      <c r="A20218" s="94" t="s">
        <v>14358</v>
      </c>
      <c r="B20218" t="s">
        <v>14359</v>
      </c>
      <c r="C20218" t="s">
        <v>2815</v>
      </c>
      <c r="D20218">
        <v>60.87</v>
      </c>
      <c r="E20218" t="s">
        <v>30879</v>
      </c>
    </row>
    <row r="20219" spans="1:5" hidden="1" x14ac:dyDescent="0.2">
      <c r="A20219" s="94" t="s">
        <v>51224</v>
      </c>
      <c r="B20219" t="s">
        <v>51225</v>
      </c>
      <c r="C20219" t="s">
        <v>243</v>
      </c>
      <c r="D20219">
        <v>219.01</v>
      </c>
      <c r="E20219" t="s">
        <v>30879</v>
      </c>
    </row>
    <row r="20220" spans="1:5" hidden="1" x14ac:dyDescent="0.2">
      <c r="A20220" s="94" t="s">
        <v>14360</v>
      </c>
      <c r="B20220" t="s">
        <v>14361</v>
      </c>
      <c r="C20220" t="s">
        <v>243</v>
      </c>
      <c r="D20220">
        <v>5.0999999999999996</v>
      </c>
      <c r="E20220" t="s">
        <v>30879</v>
      </c>
    </row>
    <row r="20221" spans="1:5" hidden="1" x14ac:dyDescent="0.2">
      <c r="A20221" s="94" t="s">
        <v>51228</v>
      </c>
      <c r="B20221" t="s">
        <v>51229</v>
      </c>
      <c r="C20221" t="s">
        <v>1195</v>
      </c>
      <c r="D20221">
        <v>18.7</v>
      </c>
      <c r="E20221" t="s">
        <v>30879</v>
      </c>
    </row>
    <row r="20222" spans="1:5" hidden="1" x14ac:dyDescent="0.2">
      <c r="A20222" s="94" t="s">
        <v>14362</v>
      </c>
      <c r="B20222" t="s">
        <v>14363</v>
      </c>
      <c r="C20222" t="s">
        <v>243</v>
      </c>
      <c r="D20222">
        <v>346</v>
      </c>
      <c r="E20222" t="s">
        <v>30879</v>
      </c>
    </row>
    <row r="20223" spans="1:5" hidden="1" x14ac:dyDescent="0.2">
      <c r="A20223" s="94" t="s">
        <v>51234</v>
      </c>
      <c r="B20223" t="s">
        <v>51235</v>
      </c>
      <c r="C20223" t="s">
        <v>243</v>
      </c>
      <c r="D20223">
        <v>561.25</v>
      </c>
      <c r="E20223" t="s">
        <v>30879</v>
      </c>
    </row>
    <row r="20224" spans="1:5" hidden="1" x14ac:dyDescent="0.2">
      <c r="A20224" s="94" t="s">
        <v>51220</v>
      </c>
      <c r="B20224" t="s">
        <v>51221</v>
      </c>
      <c r="C20224" t="s">
        <v>243</v>
      </c>
      <c r="D20224">
        <v>208.5</v>
      </c>
      <c r="E20224" t="s">
        <v>30879</v>
      </c>
    </row>
    <row r="20225" spans="1:5" hidden="1" x14ac:dyDescent="0.2">
      <c r="A20225" s="94" t="s">
        <v>51222</v>
      </c>
      <c r="B20225" t="s">
        <v>51223</v>
      </c>
      <c r="C20225" t="s">
        <v>243</v>
      </c>
      <c r="D20225">
        <v>511.25</v>
      </c>
      <c r="E20225" t="s">
        <v>30879</v>
      </c>
    </row>
    <row r="20226" spans="1:5" hidden="1" x14ac:dyDescent="0.2">
      <c r="A20226" s="94" t="s">
        <v>51238</v>
      </c>
      <c r="B20226" t="s">
        <v>51239</v>
      </c>
      <c r="C20226" t="s">
        <v>243</v>
      </c>
      <c r="D20226">
        <v>192</v>
      </c>
      <c r="E20226" t="s">
        <v>30879</v>
      </c>
    </row>
    <row r="20227" spans="1:5" hidden="1" x14ac:dyDescent="0.2">
      <c r="A20227" s="94" t="s">
        <v>36521</v>
      </c>
      <c r="B20227" t="s">
        <v>36522</v>
      </c>
      <c r="C20227" t="s">
        <v>243</v>
      </c>
      <c r="D20227" s="684">
        <v>1399.13</v>
      </c>
      <c r="E20227" t="s">
        <v>30879</v>
      </c>
    </row>
    <row r="20228" spans="1:5" hidden="1" x14ac:dyDescent="0.2">
      <c r="A20228" s="94" t="s">
        <v>14364</v>
      </c>
      <c r="B20228" t="s">
        <v>25719</v>
      </c>
      <c r="C20228" t="s">
        <v>243</v>
      </c>
      <c r="D20228">
        <v>738.26</v>
      </c>
      <c r="E20228" t="s">
        <v>30879</v>
      </c>
    </row>
    <row r="20229" spans="1:5" hidden="1" x14ac:dyDescent="0.2">
      <c r="A20229" s="94" t="s">
        <v>14365</v>
      </c>
      <c r="B20229" t="s">
        <v>14366</v>
      </c>
      <c r="C20229" t="s">
        <v>243</v>
      </c>
      <c r="D20229">
        <v>366.63</v>
      </c>
      <c r="E20229" t="s">
        <v>30879</v>
      </c>
    </row>
    <row r="20230" spans="1:5" hidden="1" x14ac:dyDescent="0.2">
      <c r="A20230" s="94" t="s">
        <v>14367</v>
      </c>
      <c r="B20230" t="s">
        <v>14368</v>
      </c>
      <c r="C20230" t="s">
        <v>2815</v>
      </c>
      <c r="D20230">
        <v>60.23</v>
      </c>
      <c r="E20230" t="s">
        <v>30879</v>
      </c>
    </row>
    <row r="20231" spans="1:5" hidden="1" x14ac:dyDescent="0.2">
      <c r="A20231" s="94" t="s">
        <v>36519</v>
      </c>
      <c r="B20231" t="s">
        <v>36520</v>
      </c>
      <c r="C20231" t="s">
        <v>243</v>
      </c>
      <c r="D20231">
        <v>107.19</v>
      </c>
      <c r="E20231" t="s">
        <v>30879</v>
      </c>
    </row>
    <row r="20232" spans="1:5" hidden="1" x14ac:dyDescent="0.2">
      <c r="A20232" s="94" t="s">
        <v>36517</v>
      </c>
      <c r="B20232" t="s">
        <v>36518</v>
      </c>
      <c r="C20232" t="s">
        <v>243</v>
      </c>
      <c r="D20232">
        <v>54.71</v>
      </c>
      <c r="E20232" t="s">
        <v>30879</v>
      </c>
    </row>
    <row r="20233" spans="1:5" hidden="1" x14ac:dyDescent="0.2">
      <c r="A20233" s="94" t="s">
        <v>36513</v>
      </c>
      <c r="B20233" t="s">
        <v>36514</v>
      </c>
      <c r="C20233" t="s">
        <v>243</v>
      </c>
      <c r="D20233">
        <v>44.76</v>
      </c>
      <c r="E20233" t="s">
        <v>30879</v>
      </c>
    </row>
    <row r="20234" spans="1:5" hidden="1" x14ac:dyDescent="0.2">
      <c r="A20234" s="94" t="s">
        <v>36515</v>
      </c>
      <c r="B20234" t="s">
        <v>36516</v>
      </c>
      <c r="C20234" t="s">
        <v>243</v>
      </c>
      <c r="D20234">
        <v>37.57</v>
      </c>
      <c r="E20234" t="s">
        <v>30879</v>
      </c>
    </row>
    <row r="20235" spans="1:5" hidden="1" x14ac:dyDescent="0.2">
      <c r="A20235" s="94" t="s">
        <v>14369</v>
      </c>
      <c r="B20235" t="s">
        <v>14370</v>
      </c>
      <c r="C20235" t="s">
        <v>243</v>
      </c>
      <c r="D20235">
        <v>224.45</v>
      </c>
      <c r="E20235" t="s">
        <v>30879</v>
      </c>
    </row>
    <row r="20236" spans="1:5" hidden="1" x14ac:dyDescent="0.2">
      <c r="A20236" s="94" t="s">
        <v>51992</v>
      </c>
      <c r="B20236" t="s">
        <v>51993</v>
      </c>
      <c r="C20236" t="s">
        <v>243</v>
      </c>
      <c r="D20236">
        <v>703.8</v>
      </c>
      <c r="E20236" t="s">
        <v>30879</v>
      </c>
    </row>
    <row r="20237" spans="1:5" hidden="1" x14ac:dyDescent="0.2">
      <c r="A20237" s="94" t="s">
        <v>50281</v>
      </c>
      <c r="B20237" t="s">
        <v>50282</v>
      </c>
      <c r="C20237" t="s">
        <v>243</v>
      </c>
      <c r="D20237">
        <v>117.3</v>
      </c>
      <c r="E20237" t="s">
        <v>30879</v>
      </c>
    </row>
    <row r="20238" spans="1:5" hidden="1" x14ac:dyDescent="0.2">
      <c r="A20238" s="94" t="s">
        <v>51242</v>
      </c>
      <c r="B20238" t="s">
        <v>51243</v>
      </c>
      <c r="C20238" t="s">
        <v>243</v>
      </c>
      <c r="D20238">
        <v>18.63</v>
      </c>
      <c r="E20238" t="s">
        <v>30879</v>
      </c>
    </row>
    <row r="20239" spans="1:5" hidden="1" x14ac:dyDescent="0.2">
      <c r="A20239" s="94" t="s">
        <v>51460</v>
      </c>
      <c r="B20239" t="s">
        <v>51461</v>
      </c>
      <c r="C20239" t="s">
        <v>243</v>
      </c>
      <c r="D20239">
        <v>33.46</v>
      </c>
      <c r="E20239" t="s">
        <v>30879</v>
      </c>
    </row>
    <row r="20240" spans="1:5" hidden="1" x14ac:dyDescent="0.2">
      <c r="A20240" s="94" t="s">
        <v>14371</v>
      </c>
      <c r="B20240" t="s">
        <v>14372</v>
      </c>
      <c r="C20240" t="s">
        <v>243</v>
      </c>
      <c r="D20240">
        <v>30.5</v>
      </c>
      <c r="E20240" t="s">
        <v>30879</v>
      </c>
    </row>
    <row r="20241" spans="1:5" hidden="1" x14ac:dyDescent="0.2">
      <c r="A20241" s="94" t="s">
        <v>51534</v>
      </c>
      <c r="B20241" t="s">
        <v>51535</v>
      </c>
      <c r="C20241" t="s">
        <v>243</v>
      </c>
      <c r="D20241">
        <v>18.02</v>
      </c>
      <c r="E20241" t="s">
        <v>30879</v>
      </c>
    </row>
    <row r="20242" spans="1:5" hidden="1" x14ac:dyDescent="0.2">
      <c r="A20242" s="94" t="s">
        <v>51474</v>
      </c>
      <c r="B20242" t="s">
        <v>51475</v>
      </c>
      <c r="C20242" t="s">
        <v>243</v>
      </c>
      <c r="D20242">
        <v>43</v>
      </c>
      <c r="E20242" t="s">
        <v>30879</v>
      </c>
    </row>
    <row r="20243" spans="1:5" hidden="1" x14ac:dyDescent="0.2">
      <c r="A20243" s="94" t="s">
        <v>51448</v>
      </c>
      <c r="B20243" t="s">
        <v>51449</v>
      </c>
      <c r="C20243" t="s">
        <v>243</v>
      </c>
      <c r="D20243">
        <v>90</v>
      </c>
      <c r="E20243" t="s">
        <v>30879</v>
      </c>
    </row>
    <row r="20244" spans="1:5" hidden="1" x14ac:dyDescent="0.2">
      <c r="A20244" s="94" t="s">
        <v>51462</v>
      </c>
      <c r="B20244" t="s">
        <v>51463</v>
      </c>
      <c r="C20244" t="s">
        <v>243</v>
      </c>
      <c r="D20244">
        <v>105</v>
      </c>
      <c r="E20244" t="s">
        <v>30879</v>
      </c>
    </row>
    <row r="20245" spans="1:5" hidden="1" x14ac:dyDescent="0.2">
      <c r="A20245" s="94" t="s">
        <v>51464</v>
      </c>
      <c r="B20245" t="s">
        <v>51465</v>
      </c>
      <c r="C20245" t="s">
        <v>243</v>
      </c>
      <c r="D20245">
        <v>105</v>
      </c>
      <c r="E20245" t="s">
        <v>30879</v>
      </c>
    </row>
    <row r="20246" spans="1:5" hidden="1" x14ac:dyDescent="0.2">
      <c r="A20246" s="94" t="s">
        <v>51538</v>
      </c>
      <c r="B20246" t="s">
        <v>51539</v>
      </c>
      <c r="C20246" t="s">
        <v>243</v>
      </c>
      <c r="D20246">
        <v>110.16</v>
      </c>
      <c r="E20246" t="s">
        <v>30879</v>
      </c>
    </row>
    <row r="20247" spans="1:5" hidden="1" x14ac:dyDescent="0.2">
      <c r="A20247" s="94" t="s">
        <v>51504</v>
      </c>
      <c r="B20247" t="s">
        <v>51505</v>
      </c>
      <c r="C20247" t="s">
        <v>243</v>
      </c>
      <c r="D20247">
        <v>270.3</v>
      </c>
      <c r="E20247" t="s">
        <v>30879</v>
      </c>
    </row>
    <row r="20248" spans="1:5" hidden="1" x14ac:dyDescent="0.2">
      <c r="A20248" s="94" t="s">
        <v>14373</v>
      </c>
      <c r="B20248" t="s">
        <v>14374</v>
      </c>
      <c r="C20248" t="s">
        <v>243</v>
      </c>
      <c r="D20248">
        <v>10.91</v>
      </c>
      <c r="E20248" t="s">
        <v>30879</v>
      </c>
    </row>
    <row r="20249" spans="1:5" hidden="1" x14ac:dyDescent="0.2">
      <c r="A20249" s="94" t="s">
        <v>14375</v>
      </c>
      <c r="B20249" t="s">
        <v>14376</v>
      </c>
      <c r="C20249" t="s">
        <v>243</v>
      </c>
      <c r="D20249">
        <v>73.989999999999995</v>
      </c>
      <c r="E20249" t="s">
        <v>30879</v>
      </c>
    </row>
    <row r="20250" spans="1:5" hidden="1" x14ac:dyDescent="0.2">
      <c r="A20250" s="94" t="s">
        <v>51924</v>
      </c>
      <c r="B20250" t="s">
        <v>51925</v>
      </c>
      <c r="C20250" t="s">
        <v>243</v>
      </c>
      <c r="D20250">
        <v>22.32</v>
      </c>
      <c r="E20250" t="s">
        <v>30879</v>
      </c>
    </row>
    <row r="20251" spans="1:5" hidden="1" x14ac:dyDescent="0.2">
      <c r="A20251" s="94" t="s">
        <v>51972</v>
      </c>
      <c r="B20251" t="s">
        <v>51973</v>
      </c>
      <c r="C20251" t="s">
        <v>243</v>
      </c>
      <c r="D20251">
        <v>291.60000000000002</v>
      </c>
      <c r="E20251" t="s">
        <v>30879</v>
      </c>
    </row>
    <row r="20252" spans="1:5" hidden="1" x14ac:dyDescent="0.2">
      <c r="A20252" s="94" t="s">
        <v>14377</v>
      </c>
      <c r="B20252" t="s">
        <v>14378</v>
      </c>
      <c r="C20252" t="s">
        <v>243</v>
      </c>
      <c r="D20252">
        <v>328.95</v>
      </c>
      <c r="E20252" t="s">
        <v>30879</v>
      </c>
    </row>
    <row r="20253" spans="1:5" hidden="1" x14ac:dyDescent="0.2">
      <c r="A20253" s="94" t="s">
        <v>14379</v>
      </c>
      <c r="B20253" t="s">
        <v>14380</v>
      </c>
      <c r="C20253" t="s">
        <v>243</v>
      </c>
      <c r="D20253">
        <v>153</v>
      </c>
      <c r="E20253" t="s">
        <v>30879</v>
      </c>
    </row>
    <row r="20254" spans="1:5" hidden="1" x14ac:dyDescent="0.2">
      <c r="A20254" s="94" t="s">
        <v>51510</v>
      </c>
      <c r="B20254" t="s">
        <v>51511</v>
      </c>
      <c r="C20254" t="s">
        <v>243</v>
      </c>
      <c r="D20254">
        <v>57.77</v>
      </c>
      <c r="E20254" t="s">
        <v>30879</v>
      </c>
    </row>
    <row r="20255" spans="1:5" hidden="1" x14ac:dyDescent="0.2">
      <c r="A20255" s="94" t="s">
        <v>51332</v>
      </c>
      <c r="B20255" t="s">
        <v>51333</v>
      </c>
      <c r="C20255" t="s">
        <v>243</v>
      </c>
      <c r="D20255">
        <v>93</v>
      </c>
      <c r="E20255" t="s">
        <v>30879</v>
      </c>
    </row>
    <row r="20256" spans="1:5" hidden="1" x14ac:dyDescent="0.2">
      <c r="A20256" s="94" t="s">
        <v>51790</v>
      </c>
      <c r="B20256" t="s">
        <v>51791</v>
      </c>
      <c r="C20256" t="s">
        <v>243</v>
      </c>
      <c r="D20256">
        <v>102.47</v>
      </c>
      <c r="E20256" t="s">
        <v>30879</v>
      </c>
    </row>
    <row r="20257" spans="1:5" hidden="1" x14ac:dyDescent="0.2">
      <c r="A20257" s="94" t="s">
        <v>51536</v>
      </c>
      <c r="B20257" t="s">
        <v>51537</v>
      </c>
      <c r="C20257" t="s">
        <v>2847</v>
      </c>
      <c r="D20257">
        <v>11.89</v>
      </c>
      <c r="E20257" t="s">
        <v>30879</v>
      </c>
    </row>
    <row r="20258" spans="1:5" hidden="1" x14ac:dyDescent="0.2">
      <c r="A20258" s="94" t="s">
        <v>51978</v>
      </c>
      <c r="B20258" t="s">
        <v>51979</v>
      </c>
      <c r="C20258" t="s">
        <v>243</v>
      </c>
      <c r="D20258">
        <v>394.2</v>
      </c>
      <c r="E20258" t="s">
        <v>30879</v>
      </c>
    </row>
    <row r="20259" spans="1:5" hidden="1" x14ac:dyDescent="0.2">
      <c r="A20259" s="94" t="s">
        <v>14381</v>
      </c>
      <c r="B20259" t="s">
        <v>14382</v>
      </c>
      <c r="C20259" t="s">
        <v>243</v>
      </c>
      <c r="D20259">
        <v>107.83</v>
      </c>
      <c r="E20259" t="s">
        <v>30879</v>
      </c>
    </row>
    <row r="20260" spans="1:5" hidden="1" x14ac:dyDescent="0.2">
      <c r="A20260" s="94" t="s">
        <v>14383</v>
      </c>
      <c r="B20260" t="s">
        <v>14384</v>
      </c>
      <c r="C20260" t="s">
        <v>243</v>
      </c>
      <c r="D20260">
        <v>196.91</v>
      </c>
      <c r="E20260" t="s">
        <v>30879</v>
      </c>
    </row>
    <row r="20261" spans="1:5" hidden="1" x14ac:dyDescent="0.2">
      <c r="A20261" s="94" t="s">
        <v>14385</v>
      </c>
      <c r="B20261" t="s">
        <v>14386</v>
      </c>
      <c r="C20261" t="s">
        <v>243</v>
      </c>
      <c r="D20261">
        <v>6.93</v>
      </c>
      <c r="E20261" t="s">
        <v>30879</v>
      </c>
    </row>
    <row r="20262" spans="1:5" hidden="1" x14ac:dyDescent="0.2">
      <c r="A20262" s="94" t="s">
        <v>51974</v>
      </c>
      <c r="B20262" t="s">
        <v>51975</v>
      </c>
      <c r="C20262" t="s">
        <v>243</v>
      </c>
      <c r="D20262">
        <v>57.38</v>
      </c>
      <c r="E20262" t="s">
        <v>30879</v>
      </c>
    </row>
    <row r="20263" spans="1:5" hidden="1" x14ac:dyDescent="0.2">
      <c r="A20263" s="94" t="s">
        <v>51730</v>
      </c>
      <c r="B20263" t="s">
        <v>51731</v>
      </c>
      <c r="C20263" t="s">
        <v>243</v>
      </c>
      <c r="D20263">
        <v>175.95</v>
      </c>
      <c r="E20263" t="s">
        <v>30879</v>
      </c>
    </row>
    <row r="20264" spans="1:5" hidden="1" x14ac:dyDescent="0.2">
      <c r="A20264" s="94" t="s">
        <v>51744</v>
      </c>
      <c r="B20264" t="s">
        <v>51745</v>
      </c>
      <c r="C20264" t="s">
        <v>243</v>
      </c>
      <c r="D20264">
        <v>189.72</v>
      </c>
      <c r="E20264" t="s">
        <v>30879</v>
      </c>
    </row>
    <row r="20265" spans="1:5" hidden="1" x14ac:dyDescent="0.2">
      <c r="A20265" s="94" t="s">
        <v>14387</v>
      </c>
      <c r="B20265" t="s">
        <v>14388</v>
      </c>
      <c r="C20265" t="s">
        <v>243</v>
      </c>
      <c r="D20265">
        <v>136.16999999999999</v>
      </c>
      <c r="E20265" t="s">
        <v>30879</v>
      </c>
    </row>
    <row r="20266" spans="1:5" hidden="1" x14ac:dyDescent="0.2">
      <c r="A20266" s="94" t="s">
        <v>14389</v>
      </c>
      <c r="B20266" t="s">
        <v>14390</v>
      </c>
      <c r="C20266" t="s">
        <v>243</v>
      </c>
      <c r="D20266">
        <v>348</v>
      </c>
      <c r="E20266" t="s">
        <v>30879</v>
      </c>
    </row>
    <row r="20267" spans="1:5" hidden="1" x14ac:dyDescent="0.2">
      <c r="A20267" s="94" t="s">
        <v>14391</v>
      </c>
      <c r="B20267" t="s">
        <v>14392</v>
      </c>
      <c r="C20267" t="s">
        <v>243</v>
      </c>
      <c r="D20267">
        <v>103.5</v>
      </c>
      <c r="E20267" t="s">
        <v>30879</v>
      </c>
    </row>
    <row r="20268" spans="1:5" hidden="1" x14ac:dyDescent="0.2">
      <c r="A20268" s="94" t="s">
        <v>51386</v>
      </c>
      <c r="B20268" t="s">
        <v>51387</v>
      </c>
      <c r="C20268" t="s">
        <v>243</v>
      </c>
      <c r="D20268">
        <v>312</v>
      </c>
      <c r="E20268" t="s">
        <v>30879</v>
      </c>
    </row>
    <row r="20269" spans="1:5" hidden="1" x14ac:dyDescent="0.2">
      <c r="A20269" s="94" t="s">
        <v>14393</v>
      </c>
      <c r="B20269" t="s">
        <v>14394</v>
      </c>
      <c r="C20269" t="s">
        <v>243</v>
      </c>
      <c r="D20269">
        <v>84.38</v>
      </c>
      <c r="E20269" t="s">
        <v>30879</v>
      </c>
    </row>
    <row r="20270" spans="1:5" hidden="1" x14ac:dyDescent="0.2">
      <c r="A20270" s="94" t="s">
        <v>25720</v>
      </c>
      <c r="B20270" t="s">
        <v>25721</v>
      </c>
      <c r="C20270" t="s">
        <v>243</v>
      </c>
      <c r="D20270">
        <v>32.69</v>
      </c>
      <c r="E20270" t="s">
        <v>30879</v>
      </c>
    </row>
    <row r="20271" spans="1:5" hidden="1" x14ac:dyDescent="0.2">
      <c r="A20271" s="94" t="s">
        <v>14395</v>
      </c>
      <c r="B20271" t="s">
        <v>14396</v>
      </c>
      <c r="C20271" t="s">
        <v>243</v>
      </c>
      <c r="D20271">
        <v>613.5</v>
      </c>
      <c r="E20271" t="s">
        <v>30879</v>
      </c>
    </row>
    <row r="20272" spans="1:5" hidden="1" x14ac:dyDescent="0.2">
      <c r="A20272" s="94" t="s">
        <v>25722</v>
      </c>
      <c r="B20272" t="s">
        <v>25723</v>
      </c>
      <c r="C20272" t="s">
        <v>243</v>
      </c>
      <c r="D20272">
        <v>53.09</v>
      </c>
      <c r="E20272" t="s">
        <v>30879</v>
      </c>
    </row>
    <row r="20273" spans="1:5" hidden="1" x14ac:dyDescent="0.2">
      <c r="A20273" s="94" t="s">
        <v>14397</v>
      </c>
      <c r="B20273" t="s">
        <v>14398</v>
      </c>
      <c r="C20273" t="s">
        <v>243</v>
      </c>
      <c r="D20273" s="684">
        <v>1057.2</v>
      </c>
      <c r="E20273" t="s">
        <v>30879</v>
      </c>
    </row>
    <row r="20274" spans="1:5" hidden="1" x14ac:dyDescent="0.2">
      <c r="A20274" s="94" t="s">
        <v>51796</v>
      </c>
      <c r="B20274" t="s">
        <v>51797</v>
      </c>
      <c r="C20274" t="s">
        <v>243</v>
      </c>
      <c r="D20274">
        <v>15.14</v>
      </c>
      <c r="E20274" t="s">
        <v>30879</v>
      </c>
    </row>
    <row r="20275" spans="1:5" hidden="1" x14ac:dyDescent="0.2">
      <c r="A20275" s="94" t="s">
        <v>51652</v>
      </c>
      <c r="B20275" t="s">
        <v>51653</v>
      </c>
      <c r="C20275" t="s">
        <v>243</v>
      </c>
      <c r="D20275">
        <v>13.07</v>
      </c>
      <c r="E20275" t="s">
        <v>30879</v>
      </c>
    </row>
    <row r="20276" spans="1:5" hidden="1" x14ac:dyDescent="0.2">
      <c r="A20276" s="94" t="s">
        <v>51526</v>
      </c>
      <c r="B20276" t="s">
        <v>51527</v>
      </c>
      <c r="C20276" t="s">
        <v>243</v>
      </c>
      <c r="D20276">
        <v>31.28</v>
      </c>
      <c r="E20276" t="s">
        <v>30879</v>
      </c>
    </row>
    <row r="20277" spans="1:5" hidden="1" x14ac:dyDescent="0.2">
      <c r="A20277" s="94" t="s">
        <v>51480</v>
      </c>
      <c r="B20277" t="s">
        <v>51481</v>
      </c>
      <c r="C20277" t="s">
        <v>243</v>
      </c>
      <c r="D20277">
        <v>0.96</v>
      </c>
      <c r="E20277" t="s">
        <v>30879</v>
      </c>
    </row>
    <row r="20278" spans="1:5" hidden="1" x14ac:dyDescent="0.2">
      <c r="A20278" s="94" t="s">
        <v>51608</v>
      </c>
      <c r="B20278" t="s">
        <v>51609</v>
      </c>
      <c r="C20278" t="s">
        <v>243</v>
      </c>
      <c r="D20278">
        <v>229.5</v>
      </c>
      <c r="E20278" t="s">
        <v>30879</v>
      </c>
    </row>
    <row r="20279" spans="1:5" hidden="1" x14ac:dyDescent="0.2">
      <c r="A20279" s="94" t="s">
        <v>51746</v>
      </c>
      <c r="B20279" t="s">
        <v>51747</v>
      </c>
      <c r="C20279" t="s">
        <v>243</v>
      </c>
      <c r="D20279">
        <v>25.85</v>
      </c>
      <c r="E20279" t="s">
        <v>30879</v>
      </c>
    </row>
    <row r="20280" spans="1:5" hidden="1" x14ac:dyDescent="0.2">
      <c r="A20280" s="94" t="s">
        <v>51270</v>
      </c>
      <c r="B20280" t="s">
        <v>51271</v>
      </c>
      <c r="C20280" t="s">
        <v>243</v>
      </c>
      <c r="D20280">
        <v>650.4</v>
      </c>
      <c r="E20280" t="s">
        <v>30879</v>
      </c>
    </row>
    <row r="20281" spans="1:5" hidden="1" x14ac:dyDescent="0.2">
      <c r="A20281" s="94" t="s">
        <v>51442</v>
      </c>
      <c r="B20281" t="s">
        <v>51443</v>
      </c>
      <c r="C20281" t="s">
        <v>243</v>
      </c>
      <c r="D20281">
        <v>527</v>
      </c>
      <c r="E20281" t="s">
        <v>30879</v>
      </c>
    </row>
    <row r="20282" spans="1:5" hidden="1" x14ac:dyDescent="0.2">
      <c r="A20282" s="94" t="s">
        <v>51650</v>
      </c>
      <c r="B20282" t="s">
        <v>51651</v>
      </c>
      <c r="C20282" t="s">
        <v>243</v>
      </c>
      <c r="D20282">
        <v>3.07</v>
      </c>
      <c r="E20282" t="s">
        <v>30879</v>
      </c>
    </row>
    <row r="20283" spans="1:5" hidden="1" x14ac:dyDescent="0.2">
      <c r="A20283" s="94" t="s">
        <v>51260</v>
      </c>
      <c r="B20283" t="s">
        <v>51261</v>
      </c>
      <c r="C20283" t="s">
        <v>243</v>
      </c>
      <c r="D20283">
        <v>291.60000000000002</v>
      </c>
      <c r="E20283" t="s">
        <v>30879</v>
      </c>
    </row>
    <row r="20284" spans="1:5" hidden="1" x14ac:dyDescent="0.2">
      <c r="A20284" s="94" t="s">
        <v>51258</v>
      </c>
      <c r="B20284" t="s">
        <v>51259</v>
      </c>
      <c r="C20284" t="s">
        <v>243</v>
      </c>
      <c r="D20284">
        <v>824.5</v>
      </c>
      <c r="E20284" t="s">
        <v>30879</v>
      </c>
    </row>
    <row r="20285" spans="1:5" hidden="1" x14ac:dyDescent="0.2">
      <c r="A20285" s="94" t="s">
        <v>14399</v>
      </c>
      <c r="B20285" t="s">
        <v>14400</v>
      </c>
      <c r="C20285" t="s">
        <v>243</v>
      </c>
      <c r="D20285">
        <v>660</v>
      </c>
      <c r="E20285" t="s">
        <v>30879</v>
      </c>
    </row>
    <row r="20286" spans="1:5" hidden="1" x14ac:dyDescent="0.2">
      <c r="A20286" s="94" t="s">
        <v>51486</v>
      </c>
      <c r="B20286" t="s">
        <v>51487</v>
      </c>
      <c r="C20286" t="s">
        <v>243</v>
      </c>
      <c r="D20286">
        <v>29.24</v>
      </c>
      <c r="E20286" t="s">
        <v>30879</v>
      </c>
    </row>
    <row r="20287" spans="1:5" hidden="1" x14ac:dyDescent="0.2">
      <c r="A20287" s="94" t="s">
        <v>14401</v>
      </c>
      <c r="B20287" t="s">
        <v>14402</v>
      </c>
      <c r="C20287" t="s">
        <v>243</v>
      </c>
      <c r="D20287">
        <v>9.08</v>
      </c>
      <c r="E20287" t="s">
        <v>30879</v>
      </c>
    </row>
    <row r="20288" spans="1:5" hidden="1" x14ac:dyDescent="0.2">
      <c r="A20288" s="94" t="s">
        <v>14403</v>
      </c>
      <c r="B20288" t="s">
        <v>14404</v>
      </c>
      <c r="C20288" t="s">
        <v>243</v>
      </c>
      <c r="D20288">
        <v>3.06</v>
      </c>
      <c r="E20288" t="s">
        <v>30879</v>
      </c>
    </row>
    <row r="20289" spans="1:5" hidden="1" x14ac:dyDescent="0.2">
      <c r="A20289" s="94" t="s">
        <v>14405</v>
      </c>
      <c r="B20289" t="s">
        <v>14406</v>
      </c>
      <c r="C20289" t="s">
        <v>243</v>
      </c>
      <c r="D20289">
        <v>139.19999999999999</v>
      </c>
      <c r="E20289" t="s">
        <v>30879</v>
      </c>
    </row>
    <row r="20290" spans="1:5" hidden="1" x14ac:dyDescent="0.2">
      <c r="A20290" s="94" t="s">
        <v>14407</v>
      </c>
      <c r="B20290" t="s">
        <v>14408</v>
      </c>
      <c r="C20290" t="s">
        <v>243</v>
      </c>
      <c r="D20290">
        <v>422.4</v>
      </c>
      <c r="E20290" t="s">
        <v>30879</v>
      </c>
    </row>
    <row r="20291" spans="1:5" hidden="1" x14ac:dyDescent="0.2">
      <c r="A20291" s="94" t="s">
        <v>14409</v>
      </c>
      <c r="B20291" t="s">
        <v>14410</v>
      </c>
      <c r="C20291" t="s">
        <v>243</v>
      </c>
      <c r="D20291">
        <v>422.4</v>
      </c>
      <c r="E20291" t="s">
        <v>30879</v>
      </c>
    </row>
    <row r="20292" spans="1:5" hidden="1" x14ac:dyDescent="0.2">
      <c r="A20292" s="94" t="s">
        <v>51484</v>
      </c>
      <c r="B20292" t="s">
        <v>51485</v>
      </c>
      <c r="C20292" t="s">
        <v>243</v>
      </c>
      <c r="D20292">
        <v>35.36</v>
      </c>
      <c r="E20292" t="s">
        <v>30879</v>
      </c>
    </row>
    <row r="20293" spans="1:5" hidden="1" x14ac:dyDescent="0.2">
      <c r="A20293" s="94" t="s">
        <v>51488</v>
      </c>
      <c r="B20293" t="s">
        <v>51489</v>
      </c>
      <c r="C20293" t="s">
        <v>243</v>
      </c>
      <c r="D20293">
        <v>47.6</v>
      </c>
      <c r="E20293" t="s">
        <v>30879</v>
      </c>
    </row>
    <row r="20294" spans="1:5" hidden="1" x14ac:dyDescent="0.2">
      <c r="A20294" s="94" t="s">
        <v>51482</v>
      </c>
      <c r="B20294" t="s">
        <v>51483</v>
      </c>
      <c r="C20294" t="s">
        <v>243</v>
      </c>
      <c r="D20294">
        <v>1.91</v>
      </c>
      <c r="E20294" t="s">
        <v>30879</v>
      </c>
    </row>
    <row r="20295" spans="1:5" hidden="1" x14ac:dyDescent="0.2">
      <c r="A20295" s="94" t="s">
        <v>14411</v>
      </c>
      <c r="B20295" t="s">
        <v>14412</v>
      </c>
      <c r="C20295" t="s">
        <v>243</v>
      </c>
      <c r="D20295">
        <v>286</v>
      </c>
      <c r="E20295" t="s">
        <v>30879</v>
      </c>
    </row>
    <row r="20296" spans="1:5" hidden="1" x14ac:dyDescent="0.2">
      <c r="A20296" s="94" t="s">
        <v>51392</v>
      </c>
      <c r="B20296" t="s">
        <v>51393</v>
      </c>
      <c r="C20296" t="s">
        <v>243</v>
      </c>
      <c r="D20296">
        <v>429.6</v>
      </c>
      <c r="E20296" t="s">
        <v>30879</v>
      </c>
    </row>
    <row r="20297" spans="1:5" hidden="1" x14ac:dyDescent="0.2">
      <c r="A20297" s="94" t="s">
        <v>14413</v>
      </c>
      <c r="B20297" t="s">
        <v>14414</v>
      </c>
      <c r="C20297" t="s">
        <v>243</v>
      </c>
      <c r="D20297">
        <v>590.4</v>
      </c>
      <c r="E20297" t="s">
        <v>30879</v>
      </c>
    </row>
    <row r="20298" spans="1:5" hidden="1" x14ac:dyDescent="0.2">
      <c r="A20298" s="94" t="s">
        <v>51406</v>
      </c>
      <c r="B20298" t="s">
        <v>51407</v>
      </c>
      <c r="C20298" t="s">
        <v>243</v>
      </c>
      <c r="D20298">
        <v>924</v>
      </c>
      <c r="E20298" t="s">
        <v>30879</v>
      </c>
    </row>
    <row r="20299" spans="1:5" hidden="1" x14ac:dyDescent="0.2">
      <c r="A20299" s="94" t="s">
        <v>14415</v>
      </c>
      <c r="B20299" t="s">
        <v>14416</v>
      </c>
      <c r="C20299" t="s">
        <v>243</v>
      </c>
      <c r="D20299">
        <v>452.4</v>
      </c>
      <c r="E20299" t="s">
        <v>30879</v>
      </c>
    </row>
    <row r="20300" spans="1:5" hidden="1" x14ac:dyDescent="0.2">
      <c r="A20300" s="94" t="s">
        <v>51256</v>
      </c>
      <c r="B20300" t="s">
        <v>51257</v>
      </c>
      <c r="C20300" t="s">
        <v>243</v>
      </c>
      <c r="D20300">
        <v>219.6</v>
      </c>
      <c r="E20300" t="s">
        <v>30879</v>
      </c>
    </row>
    <row r="20301" spans="1:5" hidden="1" x14ac:dyDescent="0.2">
      <c r="A20301" s="94" t="s">
        <v>51254</v>
      </c>
      <c r="B20301" t="s">
        <v>51255</v>
      </c>
      <c r="C20301" t="s">
        <v>243</v>
      </c>
      <c r="D20301">
        <v>120</v>
      </c>
      <c r="E20301" t="s">
        <v>30879</v>
      </c>
    </row>
    <row r="20302" spans="1:5" hidden="1" x14ac:dyDescent="0.2">
      <c r="A20302" s="94" t="s">
        <v>14417</v>
      </c>
      <c r="B20302" t="s">
        <v>14418</v>
      </c>
      <c r="C20302" t="s">
        <v>243</v>
      </c>
      <c r="D20302">
        <v>126</v>
      </c>
      <c r="E20302" t="s">
        <v>30879</v>
      </c>
    </row>
    <row r="20303" spans="1:5" hidden="1" x14ac:dyDescent="0.2">
      <c r="A20303" s="94" t="s">
        <v>51830</v>
      </c>
      <c r="B20303" t="s">
        <v>51831</v>
      </c>
      <c r="C20303" t="s">
        <v>243</v>
      </c>
      <c r="D20303">
        <v>562.79999999999995</v>
      </c>
      <c r="E20303" t="s">
        <v>30879</v>
      </c>
    </row>
    <row r="20304" spans="1:5" hidden="1" x14ac:dyDescent="0.2">
      <c r="A20304" s="94" t="s">
        <v>51472</v>
      </c>
      <c r="B20304" t="s">
        <v>51473</v>
      </c>
      <c r="C20304" t="s">
        <v>243</v>
      </c>
      <c r="D20304">
        <v>625.20000000000005</v>
      </c>
      <c r="E20304" t="s">
        <v>30879</v>
      </c>
    </row>
    <row r="20305" spans="1:5" hidden="1" x14ac:dyDescent="0.2">
      <c r="A20305" s="94" t="s">
        <v>51514</v>
      </c>
      <c r="B20305" t="s">
        <v>51515</v>
      </c>
      <c r="C20305" t="s">
        <v>243</v>
      </c>
      <c r="D20305">
        <v>597.6</v>
      </c>
      <c r="E20305" t="s">
        <v>30879</v>
      </c>
    </row>
    <row r="20306" spans="1:5" hidden="1" x14ac:dyDescent="0.2">
      <c r="A20306" s="94" t="s">
        <v>14419</v>
      </c>
      <c r="B20306" t="s">
        <v>14420</v>
      </c>
      <c r="C20306" t="s">
        <v>243</v>
      </c>
      <c r="D20306">
        <v>595.20000000000005</v>
      </c>
      <c r="E20306" t="s">
        <v>30879</v>
      </c>
    </row>
    <row r="20307" spans="1:5" hidden="1" x14ac:dyDescent="0.2">
      <c r="A20307" s="94" t="s">
        <v>51532</v>
      </c>
      <c r="B20307" t="s">
        <v>51533</v>
      </c>
      <c r="C20307" t="s">
        <v>243</v>
      </c>
      <c r="D20307">
        <v>34.54</v>
      </c>
      <c r="E20307" t="s">
        <v>30879</v>
      </c>
    </row>
    <row r="20308" spans="1:5" hidden="1" x14ac:dyDescent="0.2">
      <c r="A20308" s="94" t="s">
        <v>51408</v>
      </c>
      <c r="B20308" t="s">
        <v>51409</v>
      </c>
      <c r="C20308" t="s">
        <v>243</v>
      </c>
      <c r="D20308">
        <v>999.6</v>
      </c>
      <c r="E20308" t="s">
        <v>30879</v>
      </c>
    </row>
    <row r="20309" spans="1:5" hidden="1" x14ac:dyDescent="0.2">
      <c r="A20309" s="94" t="s">
        <v>51506</v>
      </c>
      <c r="B20309" t="s">
        <v>51507</v>
      </c>
      <c r="C20309" t="s">
        <v>243</v>
      </c>
      <c r="D20309" s="684">
        <v>2892.5</v>
      </c>
      <c r="E20309" t="s">
        <v>30879</v>
      </c>
    </row>
    <row r="20310" spans="1:5" hidden="1" x14ac:dyDescent="0.2">
      <c r="A20310" s="94" t="s">
        <v>51832</v>
      </c>
      <c r="B20310" t="s">
        <v>51833</v>
      </c>
      <c r="C20310" t="s">
        <v>2815</v>
      </c>
      <c r="D20310">
        <v>12.81</v>
      </c>
      <c r="E20310" t="s">
        <v>30879</v>
      </c>
    </row>
    <row r="20311" spans="1:5" hidden="1" x14ac:dyDescent="0.2">
      <c r="A20311" s="94" t="s">
        <v>14421</v>
      </c>
      <c r="B20311" t="s">
        <v>14422</v>
      </c>
      <c r="C20311" t="s">
        <v>243</v>
      </c>
      <c r="D20311">
        <v>7.58</v>
      </c>
      <c r="E20311" t="s">
        <v>30879</v>
      </c>
    </row>
    <row r="20312" spans="1:5" hidden="1" x14ac:dyDescent="0.2">
      <c r="A20312" s="94" t="s">
        <v>14423</v>
      </c>
      <c r="B20312" t="s">
        <v>14424</v>
      </c>
      <c r="C20312" t="s">
        <v>243</v>
      </c>
      <c r="D20312">
        <v>10.18</v>
      </c>
      <c r="E20312" t="s">
        <v>30879</v>
      </c>
    </row>
    <row r="20313" spans="1:5" hidden="1" x14ac:dyDescent="0.2">
      <c r="A20313" s="94" t="s">
        <v>51792</v>
      </c>
      <c r="B20313" t="s">
        <v>51793</v>
      </c>
      <c r="C20313" t="s">
        <v>243</v>
      </c>
      <c r="D20313">
        <v>34.97</v>
      </c>
      <c r="E20313" t="s">
        <v>30879</v>
      </c>
    </row>
    <row r="20314" spans="1:5" hidden="1" x14ac:dyDescent="0.2">
      <c r="A20314" s="94" t="s">
        <v>51266</v>
      </c>
      <c r="B20314" t="s">
        <v>51267</v>
      </c>
      <c r="C20314" t="s">
        <v>243</v>
      </c>
      <c r="D20314">
        <v>22.54</v>
      </c>
      <c r="E20314" t="s">
        <v>30879</v>
      </c>
    </row>
    <row r="20315" spans="1:5" hidden="1" x14ac:dyDescent="0.2">
      <c r="A20315" s="94" t="s">
        <v>14425</v>
      </c>
      <c r="B20315" t="s">
        <v>14426</v>
      </c>
      <c r="C20315" t="s">
        <v>243</v>
      </c>
      <c r="D20315">
        <v>9.74</v>
      </c>
      <c r="E20315" t="s">
        <v>30879</v>
      </c>
    </row>
    <row r="20316" spans="1:5" hidden="1" x14ac:dyDescent="0.2">
      <c r="A20316" s="94" t="s">
        <v>51654</v>
      </c>
      <c r="B20316" t="s">
        <v>51655</v>
      </c>
      <c r="C20316" t="s">
        <v>243</v>
      </c>
      <c r="D20316">
        <v>15.56</v>
      </c>
      <c r="E20316" t="s">
        <v>30879</v>
      </c>
    </row>
    <row r="20317" spans="1:5" hidden="1" x14ac:dyDescent="0.2">
      <c r="A20317" s="94" t="s">
        <v>51624</v>
      </c>
      <c r="B20317" t="s">
        <v>51625</v>
      </c>
      <c r="C20317" t="s">
        <v>243</v>
      </c>
      <c r="D20317">
        <v>24.01</v>
      </c>
      <c r="E20317" t="s">
        <v>30879</v>
      </c>
    </row>
    <row r="20318" spans="1:5" hidden="1" x14ac:dyDescent="0.2">
      <c r="A20318" s="94" t="s">
        <v>51314</v>
      </c>
      <c r="B20318" t="s">
        <v>51315</v>
      </c>
      <c r="C20318" t="s">
        <v>243</v>
      </c>
      <c r="D20318">
        <v>262.8</v>
      </c>
      <c r="E20318" t="s">
        <v>30879</v>
      </c>
    </row>
    <row r="20319" spans="1:5" hidden="1" x14ac:dyDescent="0.2">
      <c r="A20319" s="94" t="s">
        <v>51476</v>
      </c>
      <c r="B20319" t="s">
        <v>51477</v>
      </c>
      <c r="C20319" t="s">
        <v>243</v>
      </c>
      <c r="D20319">
        <v>523.20000000000005</v>
      </c>
      <c r="E20319" t="s">
        <v>30879</v>
      </c>
    </row>
    <row r="20320" spans="1:5" hidden="1" x14ac:dyDescent="0.2">
      <c r="A20320" s="94" t="s">
        <v>51478</v>
      </c>
      <c r="B20320" t="s">
        <v>51479</v>
      </c>
      <c r="C20320" t="s">
        <v>243</v>
      </c>
      <c r="D20320">
        <v>444</v>
      </c>
      <c r="E20320" t="s">
        <v>30879</v>
      </c>
    </row>
    <row r="20321" spans="1:5" hidden="1" x14ac:dyDescent="0.2">
      <c r="A20321" s="94" t="s">
        <v>51736</v>
      </c>
      <c r="B20321" t="s">
        <v>51737</v>
      </c>
      <c r="C20321" t="s">
        <v>243</v>
      </c>
      <c r="D20321">
        <v>483.6</v>
      </c>
      <c r="E20321" t="s">
        <v>30879</v>
      </c>
    </row>
    <row r="20322" spans="1:5" hidden="1" x14ac:dyDescent="0.2">
      <c r="A20322" s="94" t="s">
        <v>51794</v>
      </c>
      <c r="B20322" t="s">
        <v>51795</v>
      </c>
      <c r="C20322" t="s">
        <v>243</v>
      </c>
      <c r="D20322">
        <v>471.6</v>
      </c>
      <c r="E20322" t="s">
        <v>30879</v>
      </c>
    </row>
    <row r="20323" spans="1:5" hidden="1" x14ac:dyDescent="0.2">
      <c r="A20323" s="94" t="s">
        <v>14427</v>
      </c>
      <c r="B20323" t="s">
        <v>14428</v>
      </c>
      <c r="C20323" t="s">
        <v>243</v>
      </c>
      <c r="D20323">
        <v>567.6</v>
      </c>
      <c r="E20323" t="s">
        <v>30879</v>
      </c>
    </row>
    <row r="20324" spans="1:5" hidden="1" x14ac:dyDescent="0.2">
      <c r="A20324" s="94" t="s">
        <v>14429</v>
      </c>
      <c r="B20324" t="s">
        <v>14430</v>
      </c>
      <c r="C20324" t="s">
        <v>243</v>
      </c>
      <c r="D20324">
        <v>567.6</v>
      </c>
      <c r="E20324" t="s">
        <v>30879</v>
      </c>
    </row>
    <row r="20325" spans="1:5" hidden="1" x14ac:dyDescent="0.2">
      <c r="A20325" s="94" t="s">
        <v>51246</v>
      </c>
      <c r="B20325" t="s">
        <v>51247</v>
      </c>
      <c r="C20325" t="s">
        <v>243</v>
      </c>
      <c r="D20325">
        <v>124.8</v>
      </c>
      <c r="E20325" t="s">
        <v>30879</v>
      </c>
    </row>
    <row r="20326" spans="1:5" hidden="1" x14ac:dyDescent="0.2">
      <c r="A20326" s="94" t="s">
        <v>51262</v>
      </c>
      <c r="B20326" t="s">
        <v>51263</v>
      </c>
      <c r="C20326" t="s">
        <v>243</v>
      </c>
      <c r="D20326">
        <v>129.6</v>
      </c>
      <c r="E20326" t="s">
        <v>30879</v>
      </c>
    </row>
    <row r="20327" spans="1:5" hidden="1" x14ac:dyDescent="0.2">
      <c r="A20327" s="94" t="s">
        <v>14431</v>
      </c>
      <c r="B20327" t="s">
        <v>14432</v>
      </c>
      <c r="C20327" t="s">
        <v>243</v>
      </c>
      <c r="D20327">
        <v>129</v>
      </c>
      <c r="E20327" t="s">
        <v>30879</v>
      </c>
    </row>
    <row r="20328" spans="1:5" hidden="1" x14ac:dyDescent="0.2">
      <c r="A20328" s="94" t="s">
        <v>51274</v>
      </c>
      <c r="B20328" t="s">
        <v>51275</v>
      </c>
      <c r="C20328" t="s">
        <v>243</v>
      </c>
      <c r="D20328">
        <v>396</v>
      </c>
      <c r="E20328" t="s">
        <v>30879</v>
      </c>
    </row>
    <row r="20329" spans="1:5" hidden="1" x14ac:dyDescent="0.2">
      <c r="A20329" s="94" t="s">
        <v>14433</v>
      </c>
      <c r="B20329" t="s">
        <v>14434</v>
      </c>
      <c r="C20329" t="s">
        <v>243</v>
      </c>
      <c r="D20329">
        <v>187.2</v>
      </c>
      <c r="E20329" t="s">
        <v>30879</v>
      </c>
    </row>
    <row r="20330" spans="1:5" hidden="1" x14ac:dyDescent="0.2">
      <c r="A20330" s="94" t="s">
        <v>51410</v>
      </c>
      <c r="B20330" t="s">
        <v>51411</v>
      </c>
      <c r="C20330" t="s">
        <v>243</v>
      </c>
      <c r="D20330">
        <v>42.96</v>
      </c>
      <c r="E20330" t="s">
        <v>30879</v>
      </c>
    </row>
    <row r="20331" spans="1:5" hidden="1" x14ac:dyDescent="0.2">
      <c r="A20331" s="94" t="s">
        <v>14435</v>
      </c>
      <c r="B20331" t="s">
        <v>14436</v>
      </c>
      <c r="C20331" t="s">
        <v>243</v>
      </c>
      <c r="D20331">
        <v>448.8</v>
      </c>
      <c r="E20331" t="s">
        <v>30879</v>
      </c>
    </row>
    <row r="20332" spans="1:5" hidden="1" x14ac:dyDescent="0.2">
      <c r="A20332" s="94" t="s">
        <v>51640</v>
      </c>
      <c r="B20332" t="s">
        <v>51641</v>
      </c>
      <c r="C20332" t="s">
        <v>8744</v>
      </c>
      <c r="D20332">
        <v>22.55</v>
      </c>
      <c r="E20332" t="s">
        <v>30879</v>
      </c>
    </row>
    <row r="20333" spans="1:5" hidden="1" x14ac:dyDescent="0.2">
      <c r="A20333" s="94" t="s">
        <v>51878</v>
      </c>
      <c r="B20333" t="s">
        <v>51879</v>
      </c>
      <c r="C20333" t="s">
        <v>243</v>
      </c>
      <c r="D20333">
        <v>60.61</v>
      </c>
      <c r="E20333" t="s">
        <v>30879</v>
      </c>
    </row>
    <row r="20334" spans="1:5" hidden="1" x14ac:dyDescent="0.2">
      <c r="A20334" s="94" t="s">
        <v>51524</v>
      </c>
      <c r="B20334" t="s">
        <v>51525</v>
      </c>
      <c r="C20334" t="s">
        <v>243</v>
      </c>
      <c r="D20334">
        <v>34.93</v>
      </c>
      <c r="E20334" t="s">
        <v>30879</v>
      </c>
    </row>
    <row r="20335" spans="1:5" hidden="1" x14ac:dyDescent="0.2">
      <c r="A20335" s="94" t="s">
        <v>51644</v>
      </c>
      <c r="B20335" t="s">
        <v>51645</v>
      </c>
      <c r="C20335" t="s">
        <v>8744</v>
      </c>
      <c r="D20335">
        <v>15.97</v>
      </c>
      <c r="E20335" t="s">
        <v>30879</v>
      </c>
    </row>
    <row r="20336" spans="1:5" hidden="1" x14ac:dyDescent="0.2">
      <c r="A20336" s="94" t="s">
        <v>51626</v>
      </c>
      <c r="B20336" t="s">
        <v>51627</v>
      </c>
      <c r="C20336" t="s">
        <v>8744</v>
      </c>
      <c r="D20336">
        <v>16.07</v>
      </c>
      <c r="E20336" t="s">
        <v>30879</v>
      </c>
    </row>
    <row r="20337" spans="1:5" hidden="1" x14ac:dyDescent="0.2">
      <c r="A20337" s="94" t="s">
        <v>51628</v>
      </c>
      <c r="B20337" t="s">
        <v>51629</v>
      </c>
      <c r="C20337" t="s">
        <v>8744</v>
      </c>
      <c r="D20337">
        <v>9.84</v>
      </c>
      <c r="E20337" t="s">
        <v>30879</v>
      </c>
    </row>
    <row r="20338" spans="1:5" hidden="1" x14ac:dyDescent="0.2">
      <c r="A20338" s="94" t="s">
        <v>51630</v>
      </c>
      <c r="B20338" t="s">
        <v>51631</v>
      </c>
      <c r="C20338" t="s">
        <v>8744</v>
      </c>
      <c r="D20338">
        <v>11.45</v>
      </c>
      <c r="E20338" t="s">
        <v>30879</v>
      </c>
    </row>
    <row r="20339" spans="1:5" hidden="1" x14ac:dyDescent="0.2">
      <c r="A20339" s="94" t="s">
        <v>51632</v>
      </c>
      <c r="B20339" t="s">
        <v>51633</v>
      </c>
      <c r="C20339" t="s">
        <v>8744</v>
      </c>
      <c r="D20339">
        <v>26.51</v>
      </c>
      <c r="E20339" t="s">
        <v>30879</v>
      </c>
    </row>
    <row r="20340" spans="1:5" hidden="1" x14ac:dyDescent="0.2">
      <c r="A20340" s="94" t="s">
        <v>51634</v>
      </c>
      <c r="B20340" t="s">
        <v>51635</v>
      </c>
      <c r="C20340" t="s">
        <v>8744</v>
      </c>
      <c r="D20340">
        <v>12.05</v>
      </c>
      <c r="E20340" t="s">
        <v>30879</v>
      </c>
    </row>
    <row r="20341" spans="1:5" hidden="1" x14ac:dyDescent="0.2">
      <c r="A20341" s="94" t="s">
        <v>51638</v>
      </c>
      <c r="B20341" t="s">
        <v>51639</v>
      </c>
      <c r="C20341" t="s">
        <v>8744</v>
      </c>
      <c r="D20341">
        <v>16.260000000000002</v>
      </c>
      <c r="E20341" t="s">
        <v>30879</v>
      </c>
    </row>
    <row r="20342" spans="1:5" hidden="1" x14ac:dyDescent="0.2">
      <c r="A20342" s="94" t="s">
        <v>14437</v>
      </c>
      <c r="B20342" t="s">
        <v>14438</v>
      </c>
      <c r="C20342" t="s">
        <v>243</v>
      </c>
      <c r="D20342">
        <v>123.33</v>
      </c>
      <c r="E20342" t="s">
        <v>30879</v>
      </c>
    </row>
    <row r="20343" spans="1:5" hidden="1" x14ac:dyDescent="0.2">
      <c r="A20343" s="94" t="s">
        <v>51646</v>
      </c>
      <c r="B20343" t="s">
        <v>51647</v>
      </c>
      <c r="C20343" t="s">
        <v>8744</v>
      </c>
      <c r="D20343">
        <v>23.94</v>
      </c>
      <c r="E20343" t="s">
        <v>30879</v>
      </c>
    </row>
    <row r="20344" spans="1:5" hidden="1" x14ac:dyDescent="0.2">
      <c r="A20344" s="94" t="s">
        <v>51648</v>
      </c>
      <c r="B20344" t="s">
        <v>51649</v>
      </c>
      <c r="C20344" t="s">
        <v>8744</v>
      </c>
      <c r="D20344">
        <v>24.01</v>
      </c>
      <c r="E20344" t="s">
        <v>30879</v>
      </c>
    </row>
    <row r="20345" spans="1:5" hidden="1" x14ac:dyDescent="0.2">
      <c r="A20345" s="94" t="s">
        <v>25724</v>
      </c>
      <c r="B20345" t="s">
        <v>25725</v>
      </c>
      <c r="C20345" t="s">
        <v>2815</v>
      </c>
      <c r="D20345">
        <v>21.35</v>
      </c>
      <c r="E20345" t="s">
        <v>30879</v>
      </c>
    </row>
    <row r="20346" spans="1:5" hidden="1" x14ac:dyDescent="0.2">
      <c r="A20346" s="94" t="s">
        <v>25726</v>
      </c>
      <c r="B20346" t="s">
        <v>25727</v>
      </c>
      <c r="C20346" t="s">
        <v>2815</v>
      </c>
      <c r="D20346">
        <v>13.44</v>
      </c>
      <c r="E20346" t="s">
        <v>30879</v>
      </c>
    </row>
    <row r="20347" spans="1:5" hidden="1" x14ac:dyDescent="0.2">
      <c r="A20347" s="94" t="s">
        <v>51620</v>
      </c>
      <c r="B20347" t="s">
        <v>51621</v>
      </c>
      <c r="C20347" t="s">
        <v>8744</v>
      </c>
      <c r="D20347">
        <v>14.37</v>
      </c>
      <c r="E20347" t="s">
        <v>30879</v>
      </c>
    </row>
    <row r="20348" spans="1:5" hidden="1" x14ac:dyDescent="0.2">
      <c r="A20348" s="94" t="s">
        <v>25728</v>
      </c>
      <c r="B20348" t="s">
        <v>25729</v>
      </c>
      <c r="C20348" t="s">
        <v>2815</v>
      </c>
      <c r="D20348">
        <v>2.7</v>
      </c>
      <c r="E20348" t="s">
        <v>30879</v>
      </c>
    </row>
    <row r="20349" spans="1:5" hidden="1" x14ac:dyDescent="0.2">
      <c r="A20349" s="94" t="s">
        <v>25730</v>
      </c>
      <c r="B20349" t="s">
        <v>25731</v>
      </c>
      <c r="C20349" t="s">
        <v>2815</v>
      </c>
      <c r="D20349">
        <v>2.7</v>
      </c>
      <c r="E20349" t="s">
        <v>30879</v>
      </c>
    </row>
    <row r="20350" spans="1:5" hidden="1" x14ac:dyDescent="0.2">
      <c r="A20350" s="94" t="s">
        <v>25732</v>
      </c>
      <c r="B20350" t="s">
        <v>25733</v>
      </c>
      <c r="C20350" t="s">
        <v>243</v>
      </c>
      <c r="D20350">
        <v>2.7</v>
      </c>
      <c r="E20350" t="s">
        <v>30879</v>
      </c>
    </row>
    <row r="20351" spans="1:5" hidden="1" x14ac:dyDescent="0.2">
      <c r="A20351" s="94" t="s">
        <v>25734</v>
      </c>
      <c r="B20351" t="s">
        <v>25735</v>
      </c>
      <c r="C20351" t="s">
        <v>2815</v>
      </c>
      <c r="D20351">
        <v>2.7</v>
      </c>
      <c r="E20351" t="s">
        <v>30879</v>
      </c>
    </row>
    <row r="20352" spans="1:5" hidden="1" x14ac:dyDescent="0.2">
      <c r="A20352" s="94" t="s">
        <v>25736</v>
      </c>
      <c r="B20352" t="s">
        <v>25737</v>
      </c>
      <c r="C20352" t="s">
        <v>2815</v>
      </c>
      <c r="D20352">
        <v>2.7</v>
      </c>
      <c r="E20352" t="s">
        <v>30879</v>
      </c>
    </row>
    <row r="20353" spans="1:5" hidden="1" x14ac:dyDescent="0.2">
      <c r="A20353" s="94" t="s">
        <v>50175</v>
      </c>
      <c r="B20353" t="s">
        <v>50176</v>
      </c>
      <c r="C20353" t="s">
        <v>2815</v>
      </c>
      <c r="D20353">
        <v>3.45</v>
      </c>
      <c r="E20353" t="s">
        <v>30879</v>
      </c>
    </row>
    <row r="20354" spans="1:5" hidden="1" x14ac:dyDescent="0.2">
      <c r="A20354" s="94" t="s">
        <v>25738</v>
      </c>
      <c r="B20354" t="s">
        <v>25739</v>
      </c>
      <c r="C20354" t="s">
        <v>2815</v>
      </c>
      <c r="D20354">
        <v>2.7</v>
      </c>
      <c r="E20354" t="s">
        <v>30879</v>
      </c>
    </row>
    <row r="20355" spans="1:5" hidden="1" x14ac:dyDescent="0.2">
      <c r="A20355" s="94" t="s">
        <v>25740</v>
      </c>
      <c r="B20355" t="s">
        <v>25741</v>
      </c>
      <c r="C20355" t="s">
        <v>2815</v>
      </c>
      <c r="D20355">
        <v>2.7</v>
      </c>
      <c r="E20355" t="s">
        <v>30879</v>
      </c>
    </row>
    <row r="20356" spans="1:5" hidden="1" x14ac:dyDescent="0.2">
      <c r="A20356" s="94" t="s">
        <v>50173</v>
      </c>
      <c r="B20356" t="s">
        <v>50174</v>
      </c>
      <c r="C20356" t="s">
        <v>2815</v>
      </c>
      <c r="D20356">
        <v>3.45</v>
      </c>
      <c r="E20356" t="s">
        <v>30879</v>
      </c>
    </row>
    <row r="20357" spans="1:5" hidden="1" x14ac:dyDescent="0.2">
      <c r="A20357" s="94" t="s">
        <v>25742</v>
      </c>
      <c r="B20357" t="s">
        <v>25743</v>
      </c>
      <c r="C20357" t="s">
        <v>2815</v>
      </c>
      <c r="D20357">
        <v>2.79</v>
      </c>
      <c r="E20357" t="s">
        <v>30879</v>
      </c>
    </row>
    <row r="20358" spans="1:5" hidden="1" x14ac:dyDescent="0.2">
      <c r="A20358" s="94" t="s">
        <v>25744</v>
      </c>
      <c r="B20358" t="s">
        <v>25745</v>
      </c>
      <c r="C20358" t="s">
        <v>2815</v>
      </c>
      <c r="D20358">
        <v>2.79</v>
      </c>
      <c r="E20358" t="s">
        <v>30879</v>
      </c>
    </row>
    <row r="20359" spans="1:5" hidden="1" x14ac:dyDescent="0.2">
      <c r="A20359" s="94" t="s">
        <v>25746</v>
      </c>
      <c r="B20359" t="s">
        <v>25747</v>
      </c>
      <c r="C20359" t="s">
        <v>243</v>
      </c>
      <c r="D20359">
        <v>2.79</v>
      </c>
      <c r="E20359" t="s">
        <v>30879</v>
      </c>
    </row>
    <row r="20360" spans="1:5" hidden="1" x14ac:dyDescent="0.2">
      <c r="A20360" s="94" t="s">
        <v>25748</v>
      </c>
      <c r="B20360" t="s">
        <v>25749</v>
      </c>
      <c r="C20360" t="s">
        <v>2815</v>
      </c>
      <c r="D20360">
        <v>4.22</v>
      </c>
      <c r="E20360" t="s">
        <v>30879</v>
      </c>
    </row>
    <row r="20361" spans="1:5" hidden="1" x14ac:dyDescent="0.2">
      <c r="A20361" s="94" t="s">
        <v>25750</v>
      </c>
      <c r="B20361" t="s">
        <v>25751</v>
      </c>
      <c r="C20361" t="s">
        <v>2815</v>
      </c>
      <c r="D20361">
        <v>4.22</v>
      </c>
      <c r="E20361" t="s">
        <v>30879</v>
      </c>
    </row>
    <row r="20362" spans="1:5" hidden="1" x14ac:dyDescent="0.2">
      <c r="A20362" s="94" t="s">
        <v>25752</v>
      </c>
      <c r="B20362" t="s">
        <v>25753</v>
      </c>
      <c r="C20362" t="s">
        <v>243</v>
      </c>
      <c r="D20362">
        <v>6.75</v>
      </c>
      <c r="E20362" t="s">
        <v>30879</v>
      </c>
    </row>
    <row r="20363" spans="1:5" hidden="1" x14ac:dyDescent="0.2">
      <c r="A20363" s="94" t="s">
        <v>50167</v>
      </c>
      <c r="B20363" t="s">
        <v>50168</v>
      </c>
      <c r="C20363" t="s">
        <v>243</v>
      </c>
      <c r="D20363">
        <v>14</v>
      </c>
      <c r="E20363" t="s">
        <v>30879</v>
      </c>
    </row>
    <row r="20364" spans="1:5" hidden="1" x14ac:dyDescent="0.2">
      <c r="A20364" s="94" t="s">
        <v>50169</v>
      </c>
      <c r="B20364" t="s">
        <v>50170</v>
      </c>
      <c r="C20364" t="s">
        <v>243</v>
      </c>
      <c r="D20364">
        <v>16.170000000000002</v>
      </c>
      <c r="E20364" t="s">
        <v>30879</v>
      </c>
    </row>
    <row r="20365" spans="1:5" hidden="1" x14ac:dyDescent="0.2">
      <c r="A20365" s="94" t="s">
        <v>25754</v>
      </c>
      <c r="B20365" t="s">
        <v>25755</v>
      </c>
      <c r="C20365" t="s">
        <v>243</v>
      </c>
      <c r="D20365">
        <v>5.07</v>
      </c>
      <c r="E20365" t="s">
        <v>30879</v>
      </c>
    </row>
    <row r="20366" spans="1:5" hidden="1" x14ac:dyDescent="0.2">
      <c r="A20366" s="94" t="s">
        <v>25756</v>
      </c>
      <c r="B20366" t="s">
        <v>25757</v>
      </c>
      <c r="C20366" t="s">
        <v>243</v>
      </c>
      <c r="D20366">
        <v>4.8899999999999997</v>
      </c>
      <c r="E20366" t="s">
        <v>30879</v>
      </c>
    </row>
    <row r="20367" spans="1:5" hidden="1" x14ac:dyDescent="0.2">
      <c r="A20367" s="94" t="s">
        <v>25758</v>
      </c>
      <c r="B20367" t="s">
        <v>25759</v>
      </c>
      <c r="C20367" t="s">
        <v>243</v>
      </c>
      <c r="D20367">
        <v>4.8899999999999997</v>
      </c>
      <c r="E20367" t="s">
        <v>30879</v>
      </c>
    </row>
    <row r="20368" spans="1:5" hidden="1" x14ac:dyDescent="0.2">
      <c r="A20368" s="94" t="s">
        <v>25760</v>
      </c>
      <c r="B20368" t="s">
        <v>25761</v>
      </c>
      <c r="C20368" t="s">
        <v>243</v>
      </c>
      <c r="D20368">
        <v>4.8899999999999997</v>
      </c>
      <c r="E20368" t="s">
        <v>30879</v>
      </c>
    </row>
    <row r="20369" spans="1:5" hidden="1" x14ac:dyDescent="0.2">
      <c r="A20369" s="94" t="s">
        <v>25762</v>
      </c>
      <c r="B20369" t="s">
        <v>25763</v>
      </c>
      <c r="C20369" t="s">
        <v>2815</v>
      </c>
      <c r="D20369">
        <v>12.24</v>
      </c>
      <c r="E20369" t="s">
        <v>30879</v>
      </c>
    </row>
    <row r="20370" spans="1:5" hidden="1" x14ac:dyDescent="0.2">
      <c r="A20370" s="94" t="s">
        <v>50171</v>
      </c>
      <c r="B20370" t="s">
        <v>50172</v>
      </c>
      <c r="C20370" t="s">
        <v>2815</v>
      </c>
      <c r="D20370">
        <v>18.3</v>
      </c>
      <c r="E20370" t="s">
        <v>30879</v>
      </c>
    </row>
    <row r="20371" spans="1:5" hidden="1" x14ac:dyDescent="0.2">
      <c r="A20371" s="94" t="s">
        <v>51366</v>
      </c>
      <c r="B20371" t="s">
        <v>51367</v>
      </c>
      <c r="C20371" t="s">
        <v>243</v>
      </c>
      <c r="D20371">
        <v>52.65</v>
      </c>
      <c r="E20371" t="s">
        <v>30879</v>
      </c>
    </row>
    <row r="20372" spans="1:5" hidden="1" x14ac:dyDescent="0.2">
      <c r="A20372" s="94" t="s">
        <v>51756</v>
      </c>
      <c r="B20372" t="s">
        <v>51757</v>
      </c>
      <c r="C20372" t="s">
        <v>2847</v>
      </c>
      <c r="D20372">
        <v>43.85</v>
      </c>
      <c r="E20372" t="s">
        <v>30879</v>
      </c>
    </row>
    <row r="20373" spans="1:5" hidden="1" x14ac:dyDescent="0.2">
      <c r="A20373" s="94" t="s">
        <v>51724</v>
      </c>
      <c r="B20373" t="s">
        <v>51725</v>
      </c>
      <c r="C20373" t="s">
        <v>243</v>
      </c>
      <c r="D20373">
        <v>13.61</v>
      </c>
      <c r="E20373" t="s">
        <v>30879</v>
      </c>
    </row>
    <row r="20374" spans="1:5" hidden="1" x14ac:dyDescent="0.2">
      <c r="A20374" s="94" t="s">
        <v>51726</v>
      </c>
      <c r="B20374" t="s">
        <v>51727</v>
      </c>
      <c r="C20374" t="s">
        <v>243</v>
      </c>
      <c r="D20374">
        <v>17.23</v>
      </c>
      <c r="E20374" t="s">
        <v>30879</v>
      </c>
    </row>
    <row r="20375" spans="1:5" hidden="1" x14ac:dyDescent="0.2">
      <c r="A20375" s="94" t="s">
        <v>51728</v>
      </c>
      <c r="B20375" t="s">
        <v>51729</v>
      </c>
      <c r="C20375" t="s">
        <v>243</v>
      </c>
      <c r="D20375">
        <v>9.67</v>
      </c>
      <c r="E20375" t="s">
        <v>30879</v>
      </c>
    </row>
    <row r="20376" spans="1:5" hidden="1" x14ac:dyDescent="0.2">
      <c r="A20376" s="94" t="s">
        <v>51762</v>
      </c>
      <c r="B20376" t="s">
        <v>51763</v>
      </c>
      <c r="C20376" t="s">
        <v>2847</v>
      </c>
      <c r="D20376">
        <v>37.799999999999997</v>
      </c>
      <c r="E20376" t="s">
        <v>30879</v>
      </c>
    </row>
    <row r="20377" spans="1:5" hidden="1" x14ac:dyDescent="0.2">
      <c r="A20377" s="94" t="s">
        <v>51758</v>
      </c>
      <c r="B20377" t="s">
        <v>51759</v>
      </c>
      <c r="C20377" t="s">
        <v>2847</v>
      </c>
      <c r="D20377">
        <v>35.25</v>
      </c>
      <c r="E20377" t="s">
        <v>30879</v>
      </c>
    </row>
    <row r="20378" spans="1:5" hidden="1" x14ac:dyDescent="0.2">
      <c r="A20378" s="94" t="s">
        <v>51764</v>
      </c>
      <c r="B20378" t="s">
        <v>51765</v>
      </c>
      <c r="C20378" t="s">
        <v>2847</v>
      </c>
      <c r="D20378">
        <v>43.85</v>
      </c>
      <c r="E20378" t="s">
        <v>30879</v>
      </c>
    </row>
    <row r="20379" spans="1:5" hidden="1" x14ac:dyDescent="0.2">
      <c r="A20379" s="94" t="s">
        <v>51618</v>
      </c>
      <c r="B20379" t="s">
        <v>51619</v>
      </c>
      <c r="C20379" t="s">
        <v>8744</v>
      </c>
      <c r="D20379">
        <v>20.8</v>
      </c>
      <c r="E20379" t="s">
        <v>30879</v>
      </c>
    </row>
    <row r="20380" spans="1:5" hidden="1" x14ac:dyDescent="0.2">
      <c r="A20380" s="94" t="s">
        <v>14439</v>
      </c>
      <c r="B20380" t="s">
        <v>14440</v>
      </c>
      <c r="C20380" t="s">
        <v>8744</v>
      </c>
      <c r="D20380">
        <v>55.13</v>
      </c>
      <c r="E20380" t="s">
        <v>30879</v>
      </c>
    </row>
    <row r="20381" spans="1:5" hidden="1" x14ac:dyDescent="0.2">
      <c r="A20381" s="94" t="s">
        <v>51642</v>
      </c>
      <c r="B20381" t="s">
        <v>51643</v>
      </c>
      <c r="C20381" t="s">
        <v>8744</v>
      </c>
      <c r="D20381">
        <v>88.36</v>
      </c>
      <c r="E20381" t="s">
        <v>30879</v>
      </c>
    </row>
    <row r="20382" spans="1:5" hidden="1" x14ac:dyDescent="0.2">
      <c r="A20382" s="94" t="s">
        <v>14441</v>
      </c>
      <c r="B20382" t="s">
        <v>14442</v>
      </c>
      <c r="C20382" t="s">
        <v>243</v>
      </c>
      <c r="D20382">
        <v>29.53</v>
      </c>
      <c r="E20382" t="s">
        <v>30879</v>
      </c>
    </row>
    <row r="20383" spans="1:5" hidden="1" x14ac:dyDescent="0.2">
      <c r="A20383" s="94" t="s">
        <v>14443</v>
      </c>
      <c r="B20383" t="s">
        <v>14444</v>
      </c>
      <c r="C20383" t="s">
        <v>243</v>
      </c>
      <c r="D20383">
        <v>5.9</v>
      </c>
      <c r="E20383" t="s">
        <v>30879</v>
      </c>
    </row>
    <row r="20384" spans="1:5" hidden="1" x14ac:dyDescent="0.2">
      <c r="A20384" s="94" t="s">
        <v>51760</v>
      </c>
      <c r="B20384" t="s">
        <v>51761</v>
      </c>
      <c r="C20384" t="s">
        <v>2847</v>
      </c>
      <c r="D20384">
        <v>39.68</v>
      </c>
      <c r="E20384" t="s">
        <v>30879</v>
      </c>
    </row>
    <row r="20385" spans="1:5" hidden="1" x14ac:dyDescent="0.2">
      <c r="A20385" s="94" t="s">
        <v>51622</v>
      </c>
      <c r="B20385" t="s">
        <v>51623</v>
      </c>
      <c r="C20385" t="s">
        <v>2815</v>
      </c>
      <c r="D20385">
        <v>39.96</v>
      </c>
      <c r="E20385" t="s">
        <v>30879</v>
      </c>
    </row>
    <row r="20386" spans="1:5" hidden="1" x14ac:dyDescent="0.2">
      <c r="A20386" s="94" t="s">
        <v>51548</v>
      </c>
      <c r="B20386" t="s">
        <v>51549</v>
      </c>
      <c r="C20386" t="s">
        <v>243</v>
      </c>
      <c r="D20386">
        <v>11.25</v>
      </c>
      <c r="E20386" t="s">
        <v>30879</v>
      </c>
    </row>
    <row r="20387" spans="1:5" hidden="1" x14ac:dyDescent="0.2">
      <c r="A20387" s="94" t="s">
        <v>51550</v>
      </c>
      <c r="B20387" t="s">
        <v>51551</v>
      </c>
      <c r="C20387" t="s">
        <v>243</v>
      </c>
      <c r="D20387">
        <v>11.64</v>
      </c>
      <c r="E20387" t="s">
        <v>30879</v>
      </c>
    </row>
    <row r="20388" spans="1:5" hidden="1" x14ac:dyDescent="0.2">
      <c r="A20388" s="94" t="s">
        <v>51552</v>
      </c>
      <c r="B20388" t="s">
        <v>51553</v>
      </c>
      <c r="C20388" t="s">
        <v>243</v>
      </c>
      <c r="D20388">
        <v>12.05</v>
      </c>
      <c r="E20388" t="s">
        <v>30879</v>
      </c>
    </row>
    <row r="20389" spans="1:5" hidden="1" x14ac:dyDescent="0.2">
      <c r="A20389" s="94" t="s">
        <v>51554</v>
      </c>
      <c r="B20389" t="s">
        <v>51555</v>
      </c>
      <c r="C20389" t="s">
        <v>243</v>
      </c>
      <c r="D20389">
        <v>12.37</v>
      </c>
      <c r="E20389" t="s">
        <v>30879</v>
      </c>
    </row>
    <row r="20390" spans="1:5" hidden="1" x14ac:dyDescent="0.2">
      <c r="A20390" s="94" t="s">
        <v>51556</v>
      </c>
      <c r="B20390" t="s">
        <v>51557</v>
      </c>
      <c r="C20390" t="s">
        <v>243</v>
      </c>
      <c r="D20390">
        <v>12.85</v>
      </c>
      <c r="E20390" t="s">
        <v>30879</v>
      </c>
    </row>
    <row r="20391" spans="1:5" hidden="1" x14ac:dyDescent="0.2">
      <c r="A20391" s="94" t="s">
        <v>51558</v>
      </c>
      <c r="B20391" t="s">
        <v>51559</v>
      </c>
      <c r="C20391" t="s">
        <v>243</v>
      </c>
      <c r="D20391">
        <v>13.17</v>
      </c>
      <c r="E20391" t="s">
        <v>30879</v>
      </c>
    </row>
    <row r="20392" spans="1:5" hidden="1" x14ac:dyDescent="0.2">
      <c r="A20392" s="94" t="s">
        <v>51560</v>
      </c>
      <c r="B20392" t="s">
        <v>51561</v>
      </c>
      <c r="C20392" t="s">
        <v>243</v>
      </c>
      <c r="D20392">
        <v>13.66</v>
      </c>
      <c r="E20392" t="s">
        <v>30879</v>
      </c>
    </row>
    <row r="20393" spans="1:5" hidden="1" x14ac:dyDescent="0.2">
      <c r="A20393" s="94" t="s">
        <v>51562</v>
      </c>
      <c r="B20393" t="s">
        <v>51563</v>
      </c>
      <c r="C20393" t="s">
        <v>243</v>
      </c>
      <c r="D20393">
        <v>14.46</v>
      </c>
      <c r="E20393" t="s">
        <v>30879</v>
      </c>
    </row>
    <row r="20394" spans="1:5" hidden="1" x14ac:dyDescent="0.2">
      <c r="A20394" s="94" t="s">
        <v>51564</v>
      </c>
      <c r="B20394" t="s">
        <v>51565</v>
      </c>
      <c r="C20394" t="s">
        <v>243</v>
      </c>
      <c r="D20394">
        <v>15.49</v>
      </c>
      <c r="E20394" t="s">
        <v>30879</v>
      </c>
    </row>
    <row r="20395" spans="1:5" hidden="1" x14ac:dyDescent="0.2">
      <c r="A20395" s="94" t="s">
        <v>51566</v>
      </c>
      <c r="B20395" t="s">
        <v>51567</v>
      </c>
      <c r="C20395" t="s">
        <v>243</v>
      </c>
      <c r="D20395">
        <v>16.46</v>
      </c>
      <c r="E20395" t="s">
        <v>30879</v>
      </c>
    </row>
    <row r="20396" spans="1:5" hidden="1" x14ac:dyDescent="0.2">
      <c r="A20396" s="94" t="s">
        <v>51568</v>
      </c>
      <c r="B20396" t="s">
        <v>51569</v>
      </c>
      <c r="C20396" t="s">
        <v>243</v>
      </c>
      <c r="D20396">
        <v>17.68</v>
      </c>
      <c r="E20396" t="s">
        <v>30879</v>
      </c>
    </row>
    <row r="20397" spans="1:5" hidden="1" x14ac:dyDescent="0.2">
      <c r="A20397" s="94" t="s">
        <v>51570</v>
      </c>
      <c r="B20397" t="s">
        <v>51571</v>
      </c>
      <c r="C20397" t="s">
        <v>243</v>
      </c>
      <c r="D20397">
        <v>18.7</v>
      </c>
      <c r="E20397" t="s">
        <v>30879</v>
      </c>
    </row>
    <row r="20398" spans="1:5" hidden="1" x14ac:dyDescent="0.2">
      <c r="A20398" s="94" t="s">
        <v>51572</v>
      </c>
      <c r="B20398" t="s">
        <v>51573</v>
      </c>
      <c r="C20398" t="s">
        <v>243</v>
      </c>
      <c r="D20398">
        <v>19.670000000000002</v>
      </c>
      <c r="E20398" t="s">
        <v>30879</v>
      </c>
    </row>
    <row r="20399" spans="1:5" hidden="1" x14ac:dyDescent="0.2">
      <c r="A20399" s="94" t="s">
        <v>51574</v>
      </c>
      <c r="B20399" t="s">
        <v>51575</v>
      </c>
      <c r="C20399" t="s">
        <v>243</v>
      </c>
      <c r="D20399">
        <v>20.079999999999998</v>
      </c>
      <c r="E20399" t="s">
        <v>30879</v>
      </c>
    </row>
    <row r="20400" spans="1:5" hidden="1" x14ac:dyDescent="0.2">
      <c r="A20400" s="94" t="s">
        <v>51576</v>
      </c>
      <c r="B20400" t="s">
        <v>51577</v>
      </c>
      <c r="C20400" t="s">
        <v>243</v>
      </c>
      <c r="D20400">
        <v>24.49</v>
      </c>
      <c r="E20400" t="s">
        <v>30879</v>
      </c>
    </row>
    <row r="20401" spans="1:5" hidden="1" x14ac:dyDescent="0.2">
      <c r="A20401" s="94" t="s">
        <v>51578</v>
      </c>
      <c r="B20401" t="s">
        <v>51579</v>
      </c>
      <c r="C20401" t="s">
        <v>243</v>
      </c>
      <c r="D20401">
        <v>25.7</v>
      </c>
      <c r="E20401" t="s">
        <v>30879</v>
      </c>
    </row>
    <row r="20402" spans="1:5" hidden="1" x14ac:dyDescent="0.2">
      <c r="A20402" s="94" t="s">
        <v>51580</v>
      </c>
      <c r="B20402" t="s">
        <v>51581</v>
      </c>
      <c r="C20402" t="s">
        <v>243</v>
      </c>
      <c r="D20402">
        <v>27.31</v>
      </c>
      <c r="E20402" t="s">
        <v>30879</v>
      </c>
    </row>
    <row r="20403" spans="1:5" hidden="1" x14ac:dyDescent="0.2">
      <c r="A20403" s="94" t="s">
        <v>51582</v>
      </c>
      <c r="B20403" t="s">
        <v>51583</v>
      </c>
      <c r="C20403" t="s">
        <v>243</v>
      </c>
      <c r="D20403">
        <v>30.53</v>
      </c>
      <c r="E20403" t="s">
        <v>30879</v>
      </c>
    </row>
    <row r="20404" spans="1:5" hidden="1" x14ac:dyDescent="0.2">
      <c r="A20404" s="94" t="s">
        <v>51584</v>
      </c>
      <c r="B20404" t="s">
        <v>51585</v>
      </c>
      <c r="C20404" t="s">
        <v>243</v>
      </c>
      <c r="D20404">
        <v>30.92</v>
      </c>
      <c r="E20404" t="s">
        <v>30879</v>
      </c>
    </row>
    <row r="20405" spans="1:5" hidden="1" x14ac:dyDescent="0.2">
      <c r="A20405" s="94" t="s">
        <v>51586</v>
      </c>
      <c r="B20405" t="s">
        <v>51587</v>
      </c>
      <c r="C20405" t="s">
        <v>243</v>
      </c>
      <c r="D20405">
        <v>32.130000000000003</v>
      </c>
      <c r="E20405" t="s">
        <v>30879</v>
      </c>
    </row>
    <row r="20406" spans="1:5" hidden="1" x14ac:dyDescent="0.2">
      <c r="A20406" s="94" t="s">
        <v>51588</v>
      </c>
      <c r="B20406" t="s">
        <v>51589</v>
      </c>
      <c r="C20406" t="s">
        <v>243</v>
      </c>
      <c r="D20406">
        <v>34.54</v>
      </c>
      <c r="E20406" t="s">
        <v>30879</v>
      </c>
    </row>
    <row r="20407" spans="1:5" hidden="1" x14ac:dyDescent="0.2">
      <c r="A20407" s="94" t="s">
        <v>51590</v>
      </c>
      <c r="B20407" t="s">
        <v>51591</v>
      </c>
      <c r="C20407" t="s">
        <v>243</v>
      </c>
      <c r="D20407">
        <v>36.15</v>
      </c>
      <c r="E20407" t="s">
        <v>30879</v>
      </c>
    </row>
    <row r="20408" spans="1:5" hidden="1" x14ac:dyDescent="0.2">
      <c r="A20408" s="94" t="s">
        <v>51540</v>
      </c>
      <c r="B20408" t="s">
        <v>51541</v>
      </c>
      <c r="C20408" t="s">
        <v>243</v>
      </c>
      <c r="D20408">
        <v>39.36</v>
      </c>
      <c r="E20408" t="s">
        <v>30879</v>
      </c>
    </row>
    <row r="20409" spans="1:5" hidden="1" x14ac:dyDescent="0.2">
      <c r="A20409" s="94" t="s">
        <v>51542</v>
      </c>
      <c r="B20409" t="s">
        <v>51543</v>
      </c>
      <c r="C20409" t="s">
        <v>243</v>
      </c>
      <c r="D20409">
        <v>40.96</v>
      </c>
      <c r="E20409" t="s">
        <v>30879</v>
      </c>
    </row>
    <row r="20410" spans="1:5" hidden="1" x14ac:dyDescent="0.2">
      <c r="A20410" s="94" t="s">
        <v>51544</v>
      </c>
      <c r="B20410" t="s">
        <v>51545</v>
      </c>
      <c r="C20410" t="s">
        <v>243</v>
      </c>
      <c r="D20410">
        <v>52.21</v>
      </c>
      <c r="E20410" t="s">
        <v>30879</v>
      </c>
    </row>
    <row r="20411" spans="1:5" hidden="1" x14ac:dyDescent="0.2">
      <c r="A20411" s="94" t="s">
        <v>51546</v>
      </c>
      <c r="B20411" t="s">
        <v>51547</v>
      </c>
      <c r="C20411" t="s">
        <v>243</v>
      </c>
      <c r="D20411">
        <v>62.66</v>
      </c>
      <c r="E20411" t="s">
        <v>30879</v>
      </c>
    </row>
    <row r="20412" spans="1:5" hidden="1" x14ac:dyDescent="0.2">
      <c r="A20412" s="94" t="s">
        <v>51614</v>
      </c>
      <c r="B20412" t="s">
        <v>51615</v>
      </c>
      <c r="C20412" t="s">
        <v>243</v>
      </c>
      <c r="D20412">
        <v>8.6199999999999992</v>
      </c>
      <c r="E20412" t="s">
        <v>30879</v>
      </c>
    </row>
    <row r="20413" spans="1:5" hidden="1" x14ac:dyDescent="0.2">
      <c r="A20413" s="94" t="s">
        <v>51596</v>
      </c>
      <c r="B20413" t="s">
        <v>51597</v>
      </c>
      <c r="C20413" t="s">
        <v>2815</v>
      </c>
      <c r="D20413">
        <v>130.05000000000001</v>
      </c>
      <c r="E20413" t="s">
        <v>30879</v>
      </c>
    </row>
    <row r="20414" spans="1:5" hidden="1" x14ac:dyDescent="0.2">
      <c r="A20414" s="94" t="s">
        <v>51594</v>
      </c>
      <c r="B20414" t="s">
        <v>51595</v>
      </c>
      <c r="C20414" t="s">
        <v>2815</v>
      </c>
      <c r="D20414">
        <v>130.05000000000001</v>
      </c>
      <c r="E20414" t="s">
        <v>30879</v>
      </c>
    </row>
    <row r="20415" spans="1:5" hidden="1" x14ac:dyDescent="0.2">
      <c r="A20415" s="94" t="s">
        <v>51592</v>
      </c>
      <c r="B20415" t="s">
        <v>51593</v>
      </c>
      <c r="C20415" t="s">
        <v>2815</v>
      </c>
      <c r="D20415">
        <v>130.05000000000001</v>
      </c>
      <c r="E20415" t="s">
        <v>30879</v>
      </c>
    </row>
    <row r="20416" spans="1:5" hidden="1" x14ac:dyDescent="0.2">
      <c r="A20416" s="94" t="s">
        <v>14445</v>
      </c>
      <c r="B20416" t="s">
        <v>14446</v>
      </c>
      <c r="C20416" t="s">
        <v>243</v>
      </c>
      <c r="D20416">
        <v>36.700000000000003</v>
      </c>
      <c r="E20416" t="s">
        <v>30879</v>
      </c>
    </row>
    <row r="20417" spans="1:5" hidden="1" x14ac:dyDescent="0.2">
      <c r="A20417" s="94" t="s">
        <v>14447</v>
      </c>
      <c r="B20417" t="s">
        <v>14448</v>
      </c>
      <c r="C20417" t="s">
        <v>243</v>
      </c>
      <c r="D20417">
        <v>24.3</v>
      </c>
      <c r="E20417" t="s">
        <v>30879</v>
      </c>
    </row>
    <row r="20418" spans="1:5" hidden="1" x14ac:dyDescent="0.2">
      <c r="A20418" s="94" t="s">
        <v>51800</v>
      </c>
      <c r="B20418" t="s">
        <v>51801</v>
      </c>
      <c r="C20418" t="s">
        <v>2815</v>
      </c>
      <c r="D20418">
        <v>118.45</v>
      </c>
      <c r="E20418" t="s">
        <v>30879</v>
      </c>
    </row>
    <row r="20419" spans="1:5" hidden="1" x14ac:dyDescent="0.2">
      <c r="A20419" s="94" t="s">
        <v>14449</v>
      </c>
      <c r="B20419" t="s">
        <v>14450</v>
      </c>
      <c r="C20419" t="s">
        <v>243</v>
      </c>
      <c r="D20419">
        <v>39.15</v>
      </c>
      <c r="E20419" t="s">
        <v>30879</v>
      </c>
    </row>
    <row r="20420" spans="1:5" hidden="1" x14ac:dyDescent="0.2">
      <c r="A20420" s="94" t="s">
        <v>25764</v>
      </c>
      <c r="B20420" t="s">
        <v>25765</v>
      </c>
      <c r="C20420" t="s">
        <v>243</v>
      </c>
      <c r="D20420">
        <v>31.05</v>
      </c>
      <c r="E20420" t="s">
        <v>30879</v>
      </c>
    </row>
    <row r="20421" spans="1:5" hidden="1" x14ac:dyDescent="0.2">
      <c r="A20421" s="94" t="s">
        <v>51802</v>
      </c>
      <c r="B20421" t="s">
        <v>51803</v>
      </c>
      <c r="C20421" t="s">
        <v>2815</v>
      </c>
      <c r="D20421">
        <v>148.44</v>
      </c>
      <c r="E20421" t="s">
        <v>30879</v>
      </c>
    </row>
    <row r="20422" spans="1:5" hidden="1" x14ac:dyDescent="0.2">
      <c r="A20422" s="94" t="s">
        <v>51808</v>
      </c>
      <c r="B20422" t="s">
        <v>51809</v>
      </c>
      <c r="C20422" t="s">
        <v>243</v>
      </c>
      <c r="D20422">
        <v>41.99</v>
      </c>
      <c r="E20422" t="s">
        <v>30879</v>
      </c>
    </row>
    <row r="20423" spans="1:5" hidden="1" x14ac:dyDescent="0.2">
      <c r="A20423" s="94" t="s">
        <v>51810</v>
      </c>
      <c r="B20423" t="s">
        <v>51811</v>
      </c>
      <c r="C20423" t="s">
        <v>614</v>
      </c>
      <c r="D20423">
        <v>178.43</v>
      </c>
      <c r="E20423" t="s">
        <v>30879</v>
      </c>
    </row>
    <row r="20424" spans="1:5" hidden="1" x14ac:dyDescent="0.2">
      <c r="A20424" s="94" t="s">
        <v>51812</v>
      </c>
      <c r="B20424" t="s">
        <v>51813</v>
      </c>
      <c r="C20424" t="s">
        <v>243</v>
      </c>
      <c r="D20424">
        <v>58.48</v>
      </c>
      <c r="E20424" t="s">
        <v>30879</v>
      </c>
    </row>
    <row r="20425" spans="1:5" hidden="1" x14ac:dyDescent="0.2">
      <c r="A20425" s="94" t="s">
        <v>25766</v>
      </c>
      <c r="B20425" t="s">
        <v>25767</v>
      </c>
      <c r="C20425" t="s">
        <v>243</v>
      </c>
      <c r="D20425">
        <v>64.8</v>
      </c>
      <c r="E20425" t="s">
        <v>30879</v>
      </c>
    </row>
    <row r="20426" spans="1:5" hidden="1" x14ac:dyDescent="0.2">
      <c r="A20426" s="94" t="s">
        <v>51804</v>
      </c>
      <c r="B20426" t="s">
        <v>51805</v>
      </c>
      <c r="C20426" t="s">
        <v>243</v>
      </c>
      <c r="D20426">
        <v>52.48</v>
      </c>
      <c r="E20426" t="s">
        <v>30879</v>
      </c>
    </row>
    <row r="20427" spans="1:5" hidden="1" x14ac:dyDescent="0.2">
      <c r="A20427" s="94" t="s">
        <v>51806</v>
      </c>
      <c r="B20427" t="s">
        <v>51807</v>
      </c>
      <c r="C20427" t="s">
        <v>243</v>
      </c>
      <c r="D20427">
        <v>73.47</v>
      </c>
      <c r="E20427" t="s">
        <v>30879</v>
      </c>
    </row>
    <row r="20428" spans="1:5" hidden="1" x14ac:dyDescent="0.2">
      <c r="A20428" s="94" t="s">
        <v>51814</v>
      </c>
      <c r="B20428" t="s">
        <v>51815</v>
      </c>
      <c r="C20428" t="s">
        <v>243</v>
      </c>
      <c r="D20428">
        <v>52.48</v>
      </c>
      <c r="E20428" t="s">
        <v>30879</v>
      </c>
    </row>
    <row r="20429" spans="1:5" hidden="1" x14ac:dyDescent="0.2">
      <c r="A20429" s="94" t="s">
        <v>25768</v>
      </c>
      <c r="B20429" t="s">
        <v>25769</v>
      </c>
      <c r="C20429" t="s">
        <v>243</v>
      </c>
      <c r="D20429">
        <v>78.3</v>
      </c>
      <c r="E20429" t="s">
        <v>30879</v>
      </c>
    </row>
    <row r="20430" spans="1:5" hidden="1" x14ac:dyDescent="0.2">
      <c r="A20430" s="94" t="s">
        <v>14451</v>
      </c>
      <c r="B20430" t="s">
        <v>14452</v>
      </c>
      <c r="C20430" t="s">
        <v>243</v>
      </c>
      <c r="D20430">
        <v>79.27</v>
      </c>
      <c r="E20430" t="s">
        <v>30879</v>
      </c>
    </row>
    <row r="20431" spans="1:5" hidden="1" x14ac:dyDescent="0.2">
      <c r="A20431" s="94" t="s">
        <v>51816</v>
      </c>
      <c r="B20431" t="s">
        <v>51817</v>
      </c>
      <c r="C20431" t="s">
        <v>243</v>
      </c>
      <c r="D20431">
        <v>93.72</v>
      </c>
      <c r="E20431" t="s">
        <v>30879</v>
      </c>
    </row>
    <row r="20432" spans="1:5" hidden="1" x14ac:dyDescent="0.2">
      <c r="A20432" s="94" t="s">
        <v>14453</v>
      </c>
      <c r="B20432" t="s">
        <v>14454</v>
      </c>
      <c r="C20432" t="s">
        <v>243</v>
      </c>
      <c r="D20432">
        <v>87.48</v>
      </c>
      <c r="E20432" t="s">
        <v>30879</v>
      </c>
    </row>
    <row r="20433" spans="1:5" hidden="1" x14ac:dyDescent="0.2">
      <c r="A20433" s="94" t="s">
        <v>25770</v>
      </c>
      <c r="B20433" t="s">
        <v>25771</v>
      </c>
      <c r="C20433" t="s">
        <v>243</v>
      </c>
      <c r="D20433">
        <v>108</v>
      </c>
      <c r="E20433" t="s">
        <v>30879</v>
      </c>
    </row>
    <row r="20434" spans="1:5" hidden="1" x14ac:dyDescent="0.2">
      <c r="A20434" s="94" t="s">
        <v>51818</v>
      </c>
      <c r="B20434" t="s">
        <v>51819</v>
      </c>
      <c r="C20434" t="s">
        <v>243</v>
      </c>
      <c r="D20434">
        <v>149.94</v>
      </c>
      <c r="E20434" t="s">
        <v>30879</v>
      </c>
    </row>
    <row r="20435" spans="1:5" hidden="1" x14ac:dyDescent="0.2">
      <c r="A20435" s="94" t="s">
        <v>51404</v>
      </c>
      <c r="B20435" t="s">
        <v>51405</v>
      </c>
      <c r="C20435" t="s">
        <v>243</v>
      </c>
      <c r="D20435">
        <v>193.42</v>
      </c>
      <c r="E20435" t="s">
        <v>30879</v>
      </c>
    </row>
    <row r="20436" spans="1:5" hidden="1" x14ac:dyDescent="0.2">
      <c r="A20436" s="94" t="s">
        <v>14455</v>
      </c>
      <c r="B20436" t="s">
        <v>14456</v>
      </c>
      <c r="C20436" t="s">
        <v>243</v>
      </c>
      <c r="D20436">
        <v>60.25</v>
      </c>
      <c r="E20436" t="s">
        <v>30879</v>
      </c>
    </row>
    <row r="20437" spans="1:5" hidden="1" x14ac:dyDescent="0.2">
      <c r="A20437" s="94" t="s">
        <v>14457</v>
      </c>
      <c r="B20437" t="s">
        <v>14458</v>
      </c>
      <c r="C20437" t="s">
        <v>243</v>
      </c>
      <c r="D20437">
        <v>113.03</v>
      </c>
      <c r="E20437" t="s">
        <v>30879</v>
      </c>
    </row>
    <row r="20438" spans="1:5" hidden="1" x14ac:dyDescent="0.2">
      <c r="A20438" s="94" t="s">
        <v>51656</v>
      </c>
      <c r="B20438" t="s">
        <v>51657</v>
      </c>
      <c r="C20438" t="s">
        <v>243</v>
      </c>
      <c r="D20438">
        <v>127.45</v>
      </c>
      <c r="E20438" t="s">
        <v>30879</v>
      </c>
    </row>
    <row r="20439" spans="1:5" hidden="1" x14ac:dyDescent="0.2">
      <c r="A20439" s="94" t="s">
        <v>14459</v>
      </c>
      <c r="B20439" t="s">
        <v>14460</v>
      </c>
      <c r="C20439" t="s">
        <v>243</v>
      </c>
      <c r="D20439">
        <v>101.25</v>
      </c>
      <c r="E20439" t="s">
        <v>30879</v>
      </c>
    </row>
    <row r="20440" spans="1:5" hidden="1" x14ac:dyDescent="0.2">
      <c r="A20440" s="94" t="s">
        <v>51820</v>
      </c>
      <c r="B20440" t="s">
        <v>51821</v>
      </c>
      <c r="C20440" t="s">
        <v>243</v>
      </c>
      <c r="D20440">
        <v>165.61</v>
      </c>
      <c r="E20440" t="s">
        <v>30879</v>
      </c>
    </row>
    <row r="20441" spans="1:5" hidden="1" x14ac:dyDescent="0.2">
      <c r="A20441" s="94" t="s">
        <v>51822</v>
      </c>
      <c r="B20441" t="s">
        <v>51823</v>
      </c>
      <c r="C20441" t="s">
        <v>243</v>
      </c>
      <c r="D20441">
        <v>180.66</v>
      </c>
      <c r="E20441" t="s">
        <v>30879</v>
      </c>
    </row>
    <row r="20442" spans="1:5" hidden="1" x14ac:dyDescent="0.2">
      <c r="A20442" s="94" t="s">
        <v>50131</v>
      </c>
      <c r="B20442" t="s">
        <v>50132</v>
      </c>
      <c r="C20442" t="s">
        <v>243</v>
      </c>
      <c r="D20442">
        <v>19.399999999999999</v>
      </c>
      <c r="E20442" t="s">
        <v>30879</v>
      </c>
    </row>
    <row r="20443" spans="1:5" hidden="1" x14ac:dyDescent="0.2">
      <c r="A20443" s="94" t="s">
        <v>14461</v>
      </c>
      <c r="B20443" t="s">
        <v>14462</v>
      </c>
      <c r="C20443" t="s">
        <v>243</v>
      </c>
      <c r="D20443">
        <v>83.37</v>
      </c>
      <c r="E20443" t="s">
        <v>30879</v>
      </c>
    </row>
    <row r="20444" spans="1:5" hidden="1" x14ac:dyDescent="0.2">
      <c r="A20444" s="94" t="s">
        <v>51824</v>
      </c>
      <c r="B20444" t="s">
        <v>51825</v>
      </c>
      <c r="C20444" t="s">
        <v>243</v>
      </c>
      <c r="D20444">
        <v>42.17</v>
      </c>
      <c r="E20444" t="s">
        <v>30879</v>
      </c>
    </row>
    <row r="20445" spans="1:5" hidden="1" x14ac:dyDescent="0.2">
      <c r="A20445" s="94" t="s">
        <v>51296</v>
      </c>
      <c r="B20445" t="s">
        <v>51297</v>
      </c>
      <c r="C20445" t="s">
        <v>243</v>
      </c>
      <c r="D20445">
        <v>60.91</v>
      </c>
      <c r="E20445" t="s">
        <v>30879</v>
      </c>
    </row>
    <row r="20446" spans="1:5" hidden="1" x14ac:dyDescent="0.2">
      <c r="A20446" s="94" t="s">
        <v>51702</v>
      </c>
      <c r="B20446" t="s">
        <v>51703</v>
      </c>
      <c r="C20446" t="s">
        <v>243</v>
      </c>
      <c r="D20446">
        <v>9.7200000000000006</v>
      </c>
      <c r="E20446" t="s">
        <v>30879</v>
      </c>
    </row>
    <row r="20447" spans="1:5" hidden="1" x14ac:dyDescent="0.2">
      <c r="A20447" s="94" t="s">
        <v>51704</v>
      </c>
      <c r="B20447" t="s">
        <v>51705</v>
      </c>
      <c r="C20447" t="s">
        <v>243</v>
      </c>
      <c r="D20447">
        <v>13.77</v>
      </c>
      <c r="E20447" t="s">
        <v>30879</v>
      </c>
    </row>
    <row r="20448" spans="1:5" hidden="1" x14ac:dyDescent="0.2">
      <c r="A20448" s="94" t="s">
        <v>51706</v>
      </c>
      <c r="B20448" t="s">
        <v>51707</v>
      </c>
      <c r="C20448" t="s">
        <v>243</v>
      </c>
      <c r="D20448">
        <v>14.58</v>
      </c>
      <c r="E20448" t="s">
        <v>30879</v>
      </c>
    </row>
    <row r="20449" spans="1:5" hidden="1" x14ac:dyDescent="0.2">
      <c r="A20449" s="94" t="s">
        <v>51708</v>
      </c>
      <c r="B20449" t="s">
        <v>51709</v>
      </c>
      <c r="C20449" t="s">
        <v>243</v>
      </c>
      <c r="D20449">
        <v>14.58</v>
      </c>
      <c r="E20449" t="s">
        <v>30879</v>
      </c>
    </row>
    <row r="20450" spans="1:5" hidden="1" x14ac:dyDescent="0.2">
      <c r="A20450" s="94" t="s">
        <v>25772</v>
      </c>
      <c r="B20450" t="s">
        <v>25773</v>
      </c>
      <c r="C20450" t="s">
        <v>243</v>
      </c>
      <c r="D20450">
        <v>12.15</v>
      </c>
      <c r="E20450" t="s">
        <v>30879</v>
      </c>
    </row>
    <row r="20451" spans="1:5" hidden="1" x14ac:dyDescent="0.2">
      <c r="A20451" s="94" t="s">
        <v>51710</v>
      </c>
      <c r="B20451" t="s">
        <v>51711</v>
      </c>
      <c r="C20451" t="s">
        <v>243</v>
      </c>
      <c r="D20451">
        <v>17.82</v>
      </c>
      <c r="E20451" t="s">
        <v>30879</v>
      </c>
    </row>
    <row r="20452" spans="1:5" hidden="1" x14ac:dyDescent="0.2">
      <c r="A20452" s="94" t="s">
        <v>51712</v>
      </c>
      <c r="B20452" t="s">
        <v>51713</v>
      </c>
      <c r="C20452" t="s">
        <v>243</v>
      </c>
      <c r="D20452">
        <v>21.06</v>
      </c>
      <c r="E20452" t="s">
        <v>30879</v>
      </c>
    </row>
    <row r="20453" spans="1:5" hidden="1" x14ac:dyDescent="0.2">
      <c r="A20453" s="94" t="s">
        <v>25774</v>
      </c>
      <c r="B20453" t="s">
        <v>25775</v>
      </c>
      <c r="C20453" t="s">
        <v>243</v>
      </c>
      <c r="D20453">
        <v>12.15</v>
      </c>
      <c r="E20453" t="s">
        <v>30879</v>
      </c>
    </row>
    <row r="20454" spans="1:5" hidden="1" x14ac:dyDescent="0.2">
      <c r="A20454" s="94" t="s">
        <v>51714</v>
      </c>
      <c r="B20454" t="s">
        <v>51715</v>
      </c>
      <c r="C20454" t="s">
        <v>243</v>
      </c>
      <c r="D20454">
        <v>17.82</v>
      </c>
      <c r="E20454" t="s">
        <v>30879</v>
      </c>
    </row>
    <row r="20455" spans="1:5" hidden="1" x14ac:dyDescent="0.2">
      <c r="A20455" s="94" t="s">
        <v>51716</v>
      </c>
      <c r="B20455" t="s">
        <v>51717</v>
      </c>
      <c r="C20455" t="s">
        <v>243</v>
      </c>
      <c r="D20455">
        <v>24.3</v>
      </c>
      <c r="E20455" t="s">
        <v>30879</v>
      </c>
    </row>
    <row r="20456" spans="1:5" hidden="1" x14ac:dyDescent="0.2">
      <c r="A20456" s="94" t="s">
        <v>51718</v>
      </c>
      <c r="B20456" t="s">
        <v>51719</v>
      </c>
      <c r="C20456" t="s">
        <v>243</v>
      </c>
      <c r="D20456">
        <v>15.39</v>
      </c>
      <c r="E20456" t="s">
        <v>30879</v>
      </c>
    </row>
    <row r="20457" spans="1:5" hidden="1" x14ac:dyDescent="0.2">
      <c r="A20457" s="94" t="s">
        <v>51720</v>
      </c>
      <c r="B20457" t="s">
        <v>51721</v>
      </c>
      <c r="C20457" t="s">
        <v>243</v>
      </c>
      <c r="D20457">
        <v>16.2</v>
      </c>
      <c r="E20457" t="s">
        <v>30879</v>
      </c>
    </row>
    <row r="20458" spans="1:5" hidden="1" x14ac:dyDescent="0.2">
      <c r="A20458" s="94" t="s">
        <v>25776</v>
      </c>
      <c r="B20458" t="s">
        <v>25777</v>
      </c>
      <c r="C20458" t="s">
        <v>243</v>
      </c>
      <c r="D20458">
        <v>15.53</v>
      </c>
      <c r="E20458" t="s">
        <v>30879</v>
      </c>
    </row>
    <row r="20459" spans="1:5" hidden="1" x14ac:dyDescent="0.2">
      <c r="A20459" s="94" t="s">
        <v>51722</v>
      </c>
      <c r="B20459" t="s">
        <v>51723</v>
      </c>
      <c r="C20459" t="s">
        <v>243</v>
      </c>
      <c r="D20459">
        <v>21.06</v>
      </c>
      <c r="E20459" t="s">
        <v>30879</v>
      </c>
    </row>
    <row r="20460" spans="1:5" hidden="1" x14ac:dyDescent="0.2">
      <c r="A20460" s="94" t="s">
        <v>51666</v>
      </c>
      <c r="B20460" t="s">
        <v>51667</v>
      </c>
      <c r="C20460" t="s">
        <v>243</v>
      </c>
      <c r="D20460">
        <v>16.2</v>
      </c>
      <c r="E20460" t="s">
        <v>30879</v>
      </c>
    </row>
    <row r="20461" spans="1:5" hidden="1" x14ac:dyDescent="0.2">
      <c r="A20461" s="94" t="s">
        <v>51668</v>
      </c>
      <c r="B20461" t="s">
        <v>51669</v>
      </c>
      <c r="C20461" t="s">
        <v>243</v>
      </c>
      <c r="D20461">
        <v>17.82</v>
      </c>
      <c r="E20461" t="s">
        <v>30879</v>
      </c>
    </row>
    <row r="20462" spans="1:5" hidden="1" x14ac:dyDescent="0.2">
      <c r="A20462" s="94" t="s">
        <v>25778</v>
      </c>
      <c r="B20462" t="s">
        <v>25779</v>
      </c>
      <c r="C20462" t="s">
        <v>243</v>
      </c>
      <c r="D20462">
        <v>17.55</v>
      </c>
      <c r="E20462" t="s">
        <v>30879</v>
      </c>
    </row>
    <row r="20463" spans="1:5" hidden="1" x14ac:dyDescent="0.2">
      <c r="A20463" s="94" t="s">
        <v>51670</v>
      </c>
      <c r="B20463" t="s">
        <v>51671</v>
      </c>
      <c r="C20463" t="s">
        <v>243</v>
      </c>
      <c r="D20463">
        <v>24.3</v>
      </c>
      <c r="E20463" t="s">
        <v>30879</v>
      </c>
    </row>
    <row r="20464" spans="1:5" hidden="1" x14ac:dyDescent="0.2">
      <c r="A20464" s="94" t="s">
        <v>51672</v>
      </c>
      <c r="B20464" t="s">
        <v>51673</v>
      </c>
      <c r="C20464" t="s">
        <v>243</v>
      </c>
      <c r="D20464">
        <v>29.16</v>
      </c>
      <c r="E20464" t="s">
        <v>30879</v>
      </c>
    </row>
    <row r="20465" spans="1:5" hidden="1" x14ac:dyDescent="0.2">
      <c r="A20465" s="94" t="s">
        <v>51674</v>
      </c>
      <c r="B20465" t="s">
        <v>51675</v>
      </c>
      <c r="C20465" t="s">
        <v>243</v>
      </c>
      <c r="D20465">
        <v>19.440000000000001</v>
      </c>
      <c r="E20465" t="s">
        <v>30879</v>
      </c>
    </row>
    <row r="20466" spans="1:5" hidden="1" x14ac:dyDescent="0.2">
      <c r="A20466" s="94" t="s">
        <v>25780</v>
      </c>
      <c r="B20466" t="s">
        <v>25781</v>
      </c>
      <c r="C20466" t="s">
        <v>243</v>
      </c>
      <c r="D20466">
        <v>20.25</v>
      </c>
      <c r="E20466" t="s">
        <v>30879</v>
      </c>
    </row>
    <row r="20467" spans="1:5" hidden="1" x14ac:dyDescent="0.2">
      <c r="A20467" s="94" t="s">
        <v>51676</v>
      </c>
      <c r="B20467" t="s">
        <v>51677</v>
      </c>
      <c r="C20467" t="s">
        <v>243</v>
      </c>
      <c r="D20467">
        <v>27.54</v>
      </c>
      <c r="E20467" t="s">
        <v>30879</v>
      </c>
    </row>
    <row r="20468" spans="1:5" hidden="1" x14ac:dyDescent="0.2">
      <c r="A20468" s="94" t="s">
        <v>51678</v>
      </c>
      <c r="B20468" t="s">
        <v>51679</v>
      </c>
      <c r="C20468" t="s">
        <v>243</v>
      </c>
      <c r="D20468">
        <v>32.4</v>
      </c>
      <c r="E20468" t="s">
        <v>30879</v>
      </c>
    </row>
    <row r="20469" spans="1:5" hidden="1" x14ac:dyDescent="0.2">
      <c r="A20469" s="94" t="s">
        <v>51680</v>
      </c>
      <c r="B20469" t="s">
        <v>51681</v>
      </c>
      <c r="C20469" t="s">
        <v>243</v>
      </c>
      <c r="D20469">
        <v>24.3</v>
      </c>
      <c r="E20469" t="s">
        <v>30879</v>
      </c>
    </row>
    <row r="20470" spans="1:5" hidden="1" x14ac:dyDescent="0.2">
      <c r="A20470" s="94" t="s">
        <v>51682</v>
      </c>
      <c r="B20470" t="s">
        <v>51683</v>
      </c>
      <c r="C20470" t="s">
        <v>243</v>
      </c>
      <c r="D20470">
        <v>29.16</v>
      </c>
      <c r="E20470" t="s">
        <v>30879</v>
      </c>
    </row>
    <row r="20471" spans="1:5" hidden="1" x14ac:dyDescent="0.2">
      <c r="A20471" s="94" t="s">
        <v>25782</v>
      </c>
      <c r="B20471" t="s">
        <v>25783</v>
      </c>
      <c r="C20471" t="s">
        <v>243</v>
      </c>
      <c r="D20471">
        <v>27</v>
      </c>
      <c r="E20471" t="s">
        <v>30879</v>
      </c>
    </row>
    <row r="20472" spans="1:5" hidden="1" x14ac:dyDescent="0.2">
      <c r="A20472" s="94" t="s">
        <v>51684</v>
      </c>
      <c r="B20472" t="s">
        <v>51685</v>
      </c>
      <c r="C20472" t="s">
        <v>243</v>
      </c>
      <c r="D20472">
        <v>40.5</v>
      </c>
      <c r="E20472" t="s">
        <v>30879</v>
      </c>
    </row>
    <row r="20473" spans="1:5" hidden="1" x14ac:dyDescent="0.2">
      <c r="A20473" s="94" t="s">
        <v>51686</v>
      </c>
      <c r="B20473" t="s">
        <v>51687</v>
      </c>
      <c r="C20473" t="s">
        <v>243</v>
      </c>
      <c r="D20473">
        <v>32.4</v>
      </c>
      <c r="E20473" t="s">
        <v>30879</v>
      </c>
    </row>
    <row r="20474" spans="1:5" hidden="1" x14ac:dyDescent="0.2">
      <c r="A20474" s="94" t="s">
        <v>51688</v>
      </c>
      <c r="B20474" t="s">
        <v>51689</v>
      </c>
      <c r="C20474" t="s">
        <v>243</v>
      </c>
      <c r="D20474">
        <v>38.880000000000003</v>
      </c>
      <c r="E20474" t="s">
        <v>30879</v>
      </c>
    </row>
    <row r="20475" spans="1:5" hidden="1" x14ac:dyDescent="0.2">
      <c r="A20475" s="94" t="s">
        <v>51690</v>
      </c>
      <c r="B20475" t="s">
        <v>51691</v>
      </c>
      <c r="C20475" t="s">
        <v>243</v>
      </c>
      <c r="D20475">
        <v>43.74</v>
      </c>
      <c r="E20475" t="s">
        <v>30879</v>
      </c>
    </row>
    <row r="20476" spans="1:5" hidden="1" x14ac:dyDescent="0.2">
      <c r="A20476" s="94" t="s">
        <v>25784</v>
      </c>
      <c r="B20476" t="s">
        <v>25785</v>
      </c>
      <c r="C20476" t="s">
        <v>243</v>
      </c>
      <c r="D20476">
        <v>40.5</v>
      </c>
      <c r="E20476" t="s">
        <v>30879</v>
      </c>
    </row>
    <row r="20477" spans="1:5" hidden="1" x14ac:dyDescent="0.2">
      <c r="A20477" s="94" t="s">
        <v>51692</v>
      </c>
      <c r="B20477" t="s">
        <v>51693</v>
      </c>
      <c r="C20477" t="s">
        <v>243</v>
      </c>
      <c r="D20477">
        <v>58.32</v>
      </c>
      <c r="E20477" t="s">
        <v>30879</v>
      </c>
    </row>
    <row r="20478" spans="1:5" hidden="1" x14ac:dyDescent="0.2">
      <c r="A20478" s="94" t="s">
        <v>51694</v>
      </c>
      <c r="B20478" t="s">
        <v>51695</v>
      </c>
      <c r="C20478" t="s">
        <v>243</v>
      </c>
      <c r="D20478">
        <v>61.56</v>
      </c>
      <c r="E20478" t="s">
        <v>30879</v>
      </c>
    </row>
    <row r="20479" spans="1:5" hidden="1" x14ac:dyDescent="0.2">
      <c r="A20479" s="94" t="s">
        <v>51696</v>
      </c>
      <c r="B20479" t="s">
        <v>51697</v>
      </c>
      <c r="C20479" t="s">
        <v>243</v>
      </c>
      <c r="D20479">
        <v>77.760000000000005</v>
      </c>
      <c r="E20479" t="s">
        <v>30879</v>
      </c>
    </row>
    <row r="20480" spans="1:5" hidden="1" x14ac:dyDescent="0.2">
      <c r="A20480" s="94" t="s">
        <v>51698</v>
      </c>
      <c r="B20480" t="s">
        <v>51699</v>
      </c>
      <c r="C20480" t="s">
        <v>243</v>
      </c>
      <c r="D20480">
        <v>89.1</v>
      </c>
      <c r="E20480" t="s">
        <v>30879</v>
      </c>
    </row>
    <row r="20481" spans="1:5" hidden="1" x14ac:dyDescent="0.2">
      <c r="A20481" s="94" t="s">
        <v>51700</v>
      </c>
      <c r="B20481" t="s">
        <v>51701</v>
      </c>
      <c r="C20481" t="s">
        <v>243</v>
      </c>
      <c r="D20481">
        <v>93.96</v>
      </c>
      <c r="E20481" t="s">
        <v>30879</v>
      </c>
    </row>
    <row r="20482" spans="1:5" hidden="1" x14ac:dyDescent="0.2">
      <c r="A20482" s="94" t="s">
        <v>51664</v>
      </c>
      <c r="B20482" t="s">
        <v>51665</v>
      </c>
      <c r="C20482" t="s">
        <v>1031</v>
      </c>
      <c r="D20482">
        <v>40.5</v>
      </c>
      <c r="E20482" t="s">
        <v>30879</v>
      </c>
    </row>
    <row r="20483" spans="1:5" hidden="1" x14ac:dyDescent="0.2">
      <c r="A20483" s="94" t="s">
        <v>14463</v>
      </c>
      <c r="B20483" t="s">
        <v>25786</v>
      </c>
      <c r="C20483" t="s">
        <v>243</v>
      </c>
      <c r="D20483" s="684">
        <v>1090</v>
      </c>
      <c r="E20483" t="s">
        <v>30879</v>
      </c>
    </row>
    <row r="20484" spans="1:5" hidden="1" x14ac:dyDescent="0.2">
      <c r="A20484" s="94" t="s">
        <v>51426</v>
      </c>
      <c r="B20484" t="s">
        <v>51427</v>
      </c>
      <c r="C20484" t="s">
        <v>243</v>
      </c>
      <c r="D20484">
        <v>377.5</v>
      </c>
      <c r="E20484" t="s">
        <v>30879</v>
      </c>
    </row>
    <row r="20485" spans="1:5" hidden="1" x14ac:dyDescent="0.2">
      <c r="A20485" s="94" t="s">
        <v>51244</v>
      </c>
      <c r="B20485" t="s">
        <v>51245</v>
      </c>
      <c r="C20485" t="s">
        <v>243</v>
      </c>
      <c r="D20485">
        <v>88.5</v>
      </c>
      <c r="E20485" t="s">
        <v>30879</v>
      </c>
    </row>
    <row r="20486" spans="1:5" hidden="1" x14ac:dyDescent="0.2">
      <c r="A20486" s="94" t="s">
        <v>14464</v>
      </c>
      <c r="B20486" t="s">
        <v>14465</v>
      </c>
      <c r="C20486" t="s">
        <v>243</v>
      </c>
      <c r="D20486">
        <v>93</v>
      </c>
      <c r="E20486" t="s">
        <v>30879</v>
      </c>
    </row>
    <row r="20487" spans="1:5" hidden="1" x14ac:dyDescent="0.2">
      <c r="A20487" s="94" t="s">
        <v>51330</v>
      </c>
      <c r="B20487" t="s">
        <v>51331</v>
      </c>
      <c r="C20487" t="s">
        <v>243</v>
      </c>
      <c r="D20487">
        <v>133.5</v>
      </c>
      <c r="E20487" t="s">
        <v>30879</v>
      </c>
    </row>
    <row r="20488" spans="1:5" hidden="1" x14ac:dyDescent="0.2">
      <c r="A20488" s="94" t="s">
        <v>14466</v>
      </c>
      <c r="B20488" t="s">
        <v>14467</v>
      </c>
      <c r="C20488" t="s">
        <v>243</v>
      </c>
      <c r="D20488">
        <v>183</v>
      </c>
      <c r="E20488" t="s">
        <v>30879</v>
      </c>
    </row>
    <row r="20489" spans="1:5" hidden="1" x14ac:dyDescent="0.2">
      <c r="A20489" s="94" t="s">
        <v>14468</v>
      </c>
      <c r="B20489" t="s">
        <v>14469</v>
      </c>
      <c r="C20489" t="s">
        <v>243</v>
      </c>
      <c r="D20489">
        <v>208.5</v>
      </c>
      <c r="E20489" t="s">
        <v>30879</v>
      </c>
    </row>
    <row r="20490" spans="1:5" hidden="1" x14ac:dyDescent="0.2">
      <c r="A20490" s="94" t="s">
        <v>51600</v>
      </c>
      <c r="B20490" t="s">
        <v>51601</v>
      </c>
      <c r="C20490" t="s">
        <v>243</v>
      </c>
      <c r="D20490">
        <v>129</v>
      </c>
      <c r="E20490" t="s">
        <v>30879</v>
      </c>
    </row>
    <row r="20491" spans="1:5" hidden="1" x14ac:dyDescent="0.2">
      <c r="A20491" s="94" t="s">
        <v>51738</v>
      </c>
      <c r="B20491" t="s">
        <v>51739</v>
      </c>
      <c r="C20491" t="s">
        <v>243</v>
      </c>
      <c r="D20491">
        <v>175.2</v>
      </c>
      <c r="E20491" t="s">
        <v>30879</v>
      </c>
    </row>
    <row r="20492" spans="1:5" hidden="1" x14ac:dyDescent="0.2">
      <c r="A20492" s="94" t="s">
        <v>51976</v>
      </c>
      <c r="B20492" t="s">
        <v>51977</v>
      </c>
      <c r="C20492" t="s">
        <v>243</v>
      </c>
      <c r="D20492">
        <v>180</v>
      </c>
      <c r="E20492" t="s">
        <v>30879</v>
      </c>
    </row>
    <row r="20493" spans="1:5" hidden="1" x14ac:dyDescent="0.2">
      <c r="A20493" s="94" t="s">
        <v>51732</v>
      </c>
      <c r="B20493" t="s">
        <v>51733</v>
      </c>
      <c r="C20493" t="s">
        <v>243</v>
      </c>
      <c r="D20493">
        <v>457.2</v>
      </c>
      <c r="E20493" t="s">
        <v>30879</v>
      </c>
    </row>
    <row r="20494" spans="1:5" hidden="1" x14ac:dyDescent="0.2">
      <c r="A20494" s="94" t="s">
        <v>14470</v>
      </c>
      <c r="B20494" t="s">
        <v>25787</v>
      </c>
      <c r="C20494" t="s">
        <v>243</v>
      </c>
      <c r="D20494">
        <v>190</v>
      </c>
      <c r="E20494" t="s">
        <v>30879</v>
      </c>
    </row>
    <row r="20495" spans="1:5" hidden="1" x14ac:dyDescent="0.2">
      <c r="A20495" s="94" t="s">
        <v>51750</v>
      </c>
      <c r="B20495" t="s">
        <v>51751</v>
      </c>
      <c r="C20495" t="s">
        <v>243</v>
      </c>
      <c r="D20495">
        <v>262.8</v>
      </c>
      <c r="E20495" t="s">
        <v>30879</v>
      </c>
    </row>
    <row r="20496" spans="1:5" hidden="1" x14ac:dyDescent="0.2">
      <c r="A20496" s="94" t="s">
        <v>14471</v>
      </c>
      <c r="B20496" t="s">
        <v>14472</v>
      </c>
      <c r="C20496" t="s">
        <v>243</v>
      </c>
      <c r="D20496">
        <v>501.6</v>
      </c>
      <c r="E20496" t="s">
        <v>30879</v>
      </c>
    </row>
    <row r="20497" spans="1:5" hidden="1" x14ac:dyDescent="0.2">
      <c r="A20497" s="94" t="s">
        <v>14473</v>
      </c>
      <c r="B20497" t="s">
        <v>14474</v>
      </c>
      <c r="C20497" t="s">
        <v>243</v>
      </c>
      <c r="D20497">
        <v>447.6</v>
      </c>
      <c r="E20497" t="s">
        <v>30879</v>
      </c>
    </row>
    <row r="20498" spans="1:5" hidden="1" x14ac:dyDescent="0.2">
      <c r="A20498" s="94" t="s">
        <v>51466</v>
      </c>
      <c r="B20498" t="s">
        <v>51467</v>
      </c>
      <c r="C20498" t="s">
        <v>243</v>
      </c>
      <c r="D20498">
        <v>10.88</v>
      </c>
      <c r="E20498" t="s">
        <v>30879</v>
      </c>
    </row>
    <row r="20499" spans="1:5" hidden="1" x14ac:dyDescent="0.2">
      <c r="A20499" s="94" t="s">
        <v>14475</v>
      </c>
      <c r="B20499" t="s">
        <v>14476</v>
      </c>
      <c r="C20499" t="s">
        <v>243</v>
      </c>
      <c r="D20499">
        <v>12.36</v>
      </c>
      <c r="E20499" t="s">
        <v>30879</v>
      </c>
    </row>
    <row r="20500" spans="1:5" hidden="1" x14ac:dyDescent="0.2">
      <c r="A20500" s="94" t="s">
        <v>51494</v>
      </c>
      <c r="B20500" t="s">
        <v>51495</v>
      </c>
      <c r="C20500" t="s">
        <v>243</v>
      </c>
      <c r="D20500">
        <v>9.52</v>
      </c>
      <c r="E20500" t="s">
        <v>30879</v>
      </c>
    </row>
    <row r="20501" spans="1:5" hidden="1" x14ac:dyDescent="0.2">
      <c r="A20501" s="94" t="s">
        <v>51496</v>
      </c>
      <c r="B20501" t="s">
        <v>51497</v>
      </c>
      <c r="C20501" t="s">
        <v>243</v>
      </c>
      <c r="D20501">
        <v>6.8</v>
      </c>
      <c r="E20501" t="s">
        <v>30879</v>
      </c>
    </row>
    <row r="20502" spans="1:5" hidden="1" x14ac:dyDescent="0.2">
      <c r="A20502" s="94" t="s">
        <v>51498</v>
      </c>
      <c r="B20502" t="s">
        <v>51499</v>
      </c>
      <c r="C20502" t="s">
        <v>243</v>
      </c>
      <c r="D20502">
        <v>10.199999999999999</v>
      </c>
      <c r="E20502" t="s">
        <v>30879</v>
      </c>
    </row>
    <row r="20503" spans="1:5" hidden="1" x14ac:dyDescent="0.2">
      <c r="A20503" s="94" t="s">
        <v>14477</v>
      </c>
      <c r="B20503" t="s">
        <v>14478</v>
      </c>
      <c r="C20503" t="s">
        <v>1031</v>
      </c>
      <c r="D20503">
        <v>7</v>
      </c>
      <c r="E20503" t="s">
        <v>30879</v>
      </c>
    </row>
    <row r="20504" spans="1:5" hidden="1" x14ac:dyDescent="0.2">
      <c r="A20504" s="94" t="s">
        <v>51500</v>
      </c>
      <c r="B20504" t="s">
        <v>51501</v>
      </c>
      <c r="C20504" t="s">
        <v>243</v>
      </c>
      <c r="D20504">
        <v>6.8</v>
      </c>
      <c r="E20504" t="s">
        <v>30879</v>
      </c>
    </row>
    <row r="20505" spans="1:5" hidden="1" x14ac:dyDescent="0.2">
      <c r="A20505" s="94" t="s">
        <v>51502</v>
      </c>
      <c r="B20505" t="s">
        <v>51503</v>
      </c>
      <c r="C20505" t="s">
        <v>243</v>
      </c>
      <c r="D20505">
        <v>14.16</v>
      </c>
      <c r="E20505" t="s">
        <v>30879</v>
      </c>
    </row>
    <row r="20506" spans="1:5" hidden="1" x14ac:dyDescent="0.2">
      <c r="A20506" s="94" t="s">
        <v>51424</v>
      </c>
      <c r="B20506" t="s">
        <v>51425</v>
      </c>
      <c r="C20506" t="s">
        <v>2815</v>
      </c>
      <c r="D20506">
        <v>57.64</v>
      </c>
      <c r="E20506" t="s">
        <v>30879</v>
      </c>
    </row>
    <row r="20507" spans="1:5" hidden="1" x14ac:dyDescent="0.2">
      <c r="A20507" s="94" t="s">
        <v>51492</v>
      </c>
      <c r="B20507" t="s">
        <v>51493</v>
      </c>
      <c r="C20507" t="s">
        <v>243</v>
      </c>
      <c r="D20507">
        <v>33.049999999999997</v>
      </c>
      <c r="E20507" t="s">
        <v>30879</v>
      </c>
    </row>
    <row r="20508" spans="1:5" hidden="1" x14ac:dyDescent="0.2">
      <c r="A20508" s="94" t="s">
        <v>51512</v>
      </c>
      <c r="B20508" t="s">
        <v>51513</v>
      </c>
      <c r="C20508" t="s">
        <v>243</v>
      </c>
      <c r="D20508">
        <v>33.049999999999997</v>
      </c>
      <c r="E20508" t="s">
        <v>30879</v>
      </c>
    </row>
    <row r="20509" spans="1:5" hidden="1" x14ac:dyDescent="0.2">
      <c r="A20509" s="94" t="s">
        <v>25788</v>
      </c>
      <c r="B20509" t="s">
        <v>25789</v>
      </c>
      <c r="C20509" t="s">
        <v>243</v>
      </c>
      <c r="D20509">
        <v>33.75</v>
      </c>
      <c r="E20509" t="s">
        <v>30879</v>
      </c>
    </row>
    <row r="20510" spans="1:5" hidden="1" x14ac:dyDescent="0.2">
      <c r="A20510" s="94" t="s">
        <v>51250</v>
      </c>
      <c r="B20510" t="s">
        <v>51251</v>
      </c>
      <c r="C20510" t="s">
        <v>243</v>
      </c>
      <c r="D20510">
        <v>142.22</v>
      </c>
      <c r="E20510" t="s">
        <v>30879</v>
      </c>
    </row>
    <row r="20511" spans="1:5" hidden="1" x14ac:dyDescent="0.2">
      <c r="A20511" s="94" t="s">
        <v>51932</v>
      </c>
      <c r="B20511" t="s">
        <v>51933</v>
      </c>
      <c r="C20511" t="s">
        <v>243</v>
      </c>
      <c r="D20511">
        <v>8.09</v>
      </c>
      <c r="E20511" t="s">
        <v>30879</v>
      </c>
    </row>
    <row r="20512" spans="1:5" hidden="1" x14ac:dyDescent="0.2">
      <c r="A20512" s="94" t="s">
        <v>51934</v>
      </c>
      <c r="B20512" t="s">
        <v>51935</v>
      </c>
      <c r="C20512" t="s">
        <v>243</v>
      </c>
      <c r="D20512">
        <v>8.67</v>
      </c>
      <c r="E20512" t="s">
        <v>30879</v>
      </c>
    </row>
    <row r="20513" spans="1:5" hidden="1" x14ac:dyDescent="0.2">
      <c r="A20513" s="94" t="s">
        <v>51938</v>
      </c>
      <c r="B20513" t="s">
        <v>51939</v>
      </c>
      <c r="C20513" t="s">
        <v>243</v>
      </c>
      <c r="D20513">
        <v>9.77</v>
      </c>
      <c r="E20513" t="s">
        <v>30879</v>
      </c>
    </row>
    <row r="20514" spans="1:5" hidden="1" x14ac:dyDescent="0.2">
      <c r="A20514" s="94" t="s">
        <v>51940</v>
      </c>
      <c r="B20514" t="s">
        <v>51941</v>
      </c>
      <c r="C20514" t="s">
        <v>243</v>
      </c>
      <c r="D20514">
        <v>9.89</v>
      </c>
      <c r="E20514" t="s">
        <v>30879</v>
      </c>
    </row>
    <row r="20515" spans="1:5" hidden="1" x14ac:dyDescent="0.2">
      <c r="A20515" s="94" t="s">
        <v>51942</v>
      </c>
      <c r="B20515" t="s">
        <v>51943</v>
      </c>
      <c r="C20515" t="s">
        <v>243</v>
      </c>
      <c r="D20515">
        <v>10.18</v>
      </c>
      <c r="E20515" t="s">
        <v>30879</v>
      </c>
    </row>
    <row r="20516" spans="1:5" hidden="1" x14ac:dyDescent="0.2">
      <c r="A20516" s="94" t="s">
        <v>51946</v>
      </c>
      <c r="B20516" t="s">
        <v>51947</v>
      </c>
      <c r="C20516" t="s">
        <v>243</v>
      </c>
      <c r="D20516">
        <v>12.82</v>
      </c>
      <c r="E20516" t="s">
        <v>30879</v>
      </c>
    </row>
    <row r="20517" spans="1:5" hidden="1" x14ac:dyDescent="0.2">
      <c r="A20517" s="94" t="s">
        <v>51948</v>
      </c>
      <c r="B20517" t="s">
        <v>51949</v>
      </c>
      <c r="C20517" t="s">
        <v>243</v>
      </c>
      <c r="D20517">
        <v>13.3</v>
      </c>
      <c r="E20517" t="s">
        <v>30879</v>
      </c>
    </row>
    <row r="20518" spans="1:5" hidden="1" x14ac:dyDescent="0.2">
      <c r="A20518" s="94" t="s">
        <v>51950</v>
      </c>
      <c r="B20518" t="s">
        <v>51951</v>
      </c>
      <c r="C20518" t="s">
        <v>243</v>
      </c>
      <c r="D20518">
        <v>14.39</v>
      </c>
      <c r="E20518" t="s">
        <v>30879</v>
      </c>
    </row>
    <row r="20519" spans="1:5" hidden="1" x14ac:dyDescent="0.2">
      <c r="A20519" s="94" t="s">
        <v>51952</v>
      </c>
      <c r="B20519" t="s">
        <v>51953</v>
      </c>
      <c r="C20519" t="s">
        <v>243</v>
      </c>
      <c r="D20519">
        <v>16.190000000000001</v>
      </c>
      <c r="E20519" t="s">
        <v>30879</v>
      </c>
    </row>
    <row r="20520" spans="1:5" hidden="1" x14ac:dyDescent="0.2">
      <c r="A20520" s="94" t="s">
        <v>51954</v>
      </c>
      <c r="B20520" t="s">
        <v>51955</v>
      </c>
      <c r="C20520" t="s">
        <v>243</v>
      </c>
      <c r="D20520">
        <v>18.149999999999999</v>
      </c>
      <c r="E20520" t="s">
        <v>30879</v>
      </c>
    </row>
    <row r="20521" spans="1:5" hidden="1" x14ac:dyDescent="0.2">
      <c r="A20521" s="94" t="s">
        <v>51958</v>
      </c>
      <c r="B20521" t="s">
        <v>51959</v>
      </c>
      <c r="C20521" t="s">
        <v>243</v>
      </c>
      <c r="D20521">
        <v>19.78</v>
      </c>
      <c r="E20521" t="s">
        <v>30879</v>
      </c>
    </row>
    <row r="20522" spans="1:5" hidden="1" x14ac:dyDescent="0.2">
      <c r="A20522" s="94" t="s">
        <v>50884</v>
      </c>
      <c r="B20522" t="s">
        <v>50885</v>
      </c>
      <c r="C20522" t="s">
        <v>243</v>
      </c>
      <c r="D20522">
        <v>21.9</v>
      </c>
      <c r="E20522" t="s">
        <v>30879</v>
      </c>
    </row>
    <row r="20523" spans="1:5" hidden="1" x14ac:dyDescent="0.2">
      <c r="A20523" s="94" t="s">
        <v>51964</v>
      </c>
      <c r="B20523" t="s">
        <v>51965</v>
      </c>
      <c r="C20523" t="s">
        <v>243</v>
      </c>
      <c r="D20523">
        <v>25.8</v>
      </c>
      <c r="E20523" t="s">
        <v>30879</v>
      </c>
    </row>
    <row r="20524" spans="1:5" hidden="1" x14ac:dyDescent="0.2">
      <c r="A20524" s="94" t="s">
        <v>51968</v>
      </c>
      <c r="B20524" t="s">
        <v>51969</v>
      </c>
      <c r="C20524" t="s">
        <v>243</v>
      </c>
      <c r="D20524">
        <v>27.17</v>
      </c>
      <c r="E20524" t="s">
        <v>30879</v>
      </c>
    </row>
    <row r="20525" spans="1:5" hidden="1" x14ac:dyDescent="0.2">
      <c r="A20525" s="94" t="s">
        <v>51970</v>
      </c>
      <c r="B20525" t="s">
        <v>51971</v>
      </c>
      <c r="C20525" t="s">
        <v>243</v>
      </c>
      <c r="D20525">
        <v>29.77</v>
      </c>
      <c r="E20525" t="s">
        <v>30879</v>
      </c>
    </row>
    <row r="20526" spans="1:5" hidden="1" x14ac:dyDescent="0.2">
      <c r="A20526" s="94" t="s">
        <v>51926</v>
      </c>
      <c r="B20526" t="s">
        <v>51927</v>
      </c>
      <c r="C20526" t="s">
        <v>243</v>
      </c>
      <c r="D20526">
        <v>34.92</v>
      </c>
      <c r="E20526" t="s">
        <v>30879</v>
      </c>
    </row>
    <row r="20527" spans="1:5" hidden="1" x14ac:dyDescent="0.2">
      <c r="A20527" s="94" t="s">
        <v>51928</v>
      </c>
      <c r="B20527" t="s">
        <v>51929</v>
      </c>
      <c r="C20527" t="s">
        <v>243</v>
      </c>
      <c r="D20527">
        <v>42.22</v>
      </c>
      <c r="E20527" t="s">
        <v>30879</v>
      </c>
    </row>
    <row r="20528" spans="1:5" hidden="1" x14ac:dyDescent="0.2">
      <c r="A20528" s="94" t="s">
        <v>51930</v>
      </c>
      <c r="B20528" t="s">
        <v>51931</v>
      </c>
      <c r="C20528" t="s">
        <v>243</v>
      </c>
      <c r="D20528">
        <v>51.18</v>
      </c>
      <c r="E20528" t="s">
        <v>30879</v>
      </c>
    </row>
    <row r="20529" spans="1:5" hidden="1" x14ac:dyDescent="0.2">
      <c r="A20529" s="94" t="s">
        <v>51610</v>
      </c>
      <c r="B20529" t="s">
        <v>51611</v>
      </c>
      <c r="C20529" t="s">
        <v>243</v>
      </c>
      <c r="D20529">
        <v>14.46</v>
      </c>
      <c r="E20529" t="s">
        <v>30879</v>
      </c>
    </row>
    <row r="20530" spans="1:5" hidden="1" x14ac:dyDescent="0.2">
      <c r="A20530" s="94" t="s">
        <v>51612</v>
      </c>
      <c r="B20530" t="s">
        <v>51613</v>
      </c>
      <c r="C20530" t="s">
        <v>243</v>
      </c>
      <c r="D20530">
        <v>24.1</v>
      </c>
      <c r="E20530" t="s">
        <v>30879</v>
      </c>
    </row>
    <row r="20531" spans="1:5" hidden="1" x14ac:dyDescent="0.2">
      <c r="A20531" s="94" t="s">
        <v>51742</v>
      </c>
      <c r="B20531" t="s">
        <v>51743</v>
      </c>
      <c r="C20531" t="s">
        <v>243</v>
      </c>
      <c r="D20531">
        <v>5.17</v>
      </c>
      <c r="E20531" t="s">
        <v>30879</v>
      </c>
    </row>
    <row r="20532" spans="1:5" hidden="1" x14ac:dyDescent="0.2">
      <c r="A20532" s="94" t="s">
        <v>51936</v>
      </c>
      <c r="B20532" t="s">
        <v>51937</v>
      </c>
      <c r="C20532" t="s">
        <v>243</v>
      </c>
      <c r="D20532">
        <v>8.89</v>
      </c>
      <c r="E20532" t="s">
        <v>30879</v>
      </c>
    </row>
    <row r="20533" spans="1:5" hidden="1" x14ac:dyDescent="0.2">
      <c r="A20533" s="94" t="s">
        <v>51944</v>
      </c>
      <c r="B20533" t="s">
        <v>51945</v>
      </c>
      <c r="C20533" t="s">
        <v>243</v>
      </c>
      <c r="D20533">
        <v>11.75</v>
      </c>
      <c r="E20533" t="s">
        <v>30879</v>
      </c>
    </row>
    <row r="20534" spans="1:5" hidden="1" x14ac:dyDescent="0.2">
      <c r="A20534" s="94" t="s">
        <v>51920</v>
      </c>
      <c r="B20534" t="s">
        <v>51921</v>
      </c>
      <c r="C20534" t="s">
        <v>243</v>
      </c>
      <c r="D20534">
        <v>19.440000000000001</v>
      </c>
      <c r="E20534" t="s">
        <v>30879</v>
      </c>
    </row>
    <row r="20535" spans="1:5" hidden="1" x14ac:dyDescent="0.2">
      <c r="A20535" s="94" t="s">
        <v>51922</v>
      </c>
      <c r="B20535" t="s">
        <v>51923</v>
      </c>
      <c r="C20535" t="s">
        <v>243</v>
      </c>
      <c r="D20535">
        <v>38.880000000000003</v>
      </c>
      <c r="E20535" t="s">
        <v>30879</v>
      </c>
    </row>
    <row r="20536" spans="1:5" hidden="1" x14ac:dyDescent="0.2">
      <c r="A20536" s="94" t="s">
        <v>51826</v>
      </c>
      <c r="B20536" t="s">
        <v>51827</v>
      </c>
      <c r="C20536" t="s">
        <v>243</v>
      </c>
      <c r="D20536">
        <v>26.99</v>
      </c>
      <c r="E20536" t="s">
        <v>30879</v>
      </c>
    </row>
    <row r="20537" spans="1:5" hidden="1" x14ac:dyDescent="0.2">
      <c r="A20537" s="94" t="s">
        <v>51956</v>
      </c>
      <c r="B20537" t="s">
        <v>51957</v>
      </c>
      <c r="C20537" t="s">
        <v>243</v>
      </c>
      <c r="D20537">
        <v>18.600000000000001</v>
      </c>
      <c r="E20537" t="s">
        <v>30879</v>
      </c>
    </row>
    <row r="20538" spans="1:5" hidden="1" x14ac:dyDescent="0.2">
      <c r="A20538" s="94" t="s">
        <v>50779</v>
      </c>
      <c r="B20538" t="s">
        <v>50780</v>
      </c>
      <c r="C20538" t="s">
        <v>243</v>
      </c>
      <c r="D20538">
        <v>21.87</v>
      </c>
      <c r="E20538" t="s">
        <v>30879</v>
      </c>
    </row>
    <row r="20539" spans="1:5" hidden="1" x14ac:dyDescent="0.2">
      <c r="A20539" s="94" t="s">
        <v>51740</v>
      </c>
      <c r="B20539" t="s">
        <v>51741</v>
      </c>
      <c r="C20539" t="s">
        <v>243</v>
      </c>
      <c r="D20539">
        <v>74.97</v>
      </c>
      <c r="E20539" t="s">
        <v>30879</v>
      </c>
    </row>
    <row r="20540" spans="1:5" hidden="1" x14ac:dyDescent="0.2">
      <c r="A20540" s="94" t="s">
        <v>51960</v>
      </c>
      <c r="B20540" t="s">
        <v>51961</v>
      </c>
      <c r="C20540" t="s">
        <v>243</v>
      </c>
      <c r="D20540">
        <v>20.239999999999998</v>
      </c>
      <c r="E20540" t="s">
        <v>30879</v>
      </c>
    </row>
    <row r="20541" spans="1:5" hidden="1" x14ac:dyDescent="0.2">
      <c r="A20541" s="94" t="s">
        <v>51962</v>
      </c>
      <c r="B20541" t="s">
        <v>51963</v>
      </c>
      <c r="C20541" t="s">
        <v>243</v>
      </c>
      <c r="D20541">
        <v>21.39</v>
      </c>
      <c r="E20541" t="s">
        <v>30879</v>
      </c>
    </row>
    <row r="20542" spans="1:5" hidden="1" x14ac:dyDescent="0.2">
      <c r="A20542" s="94" t="s">
        <v>51966</v>
      </c>
      <c r="B20542" t="s">
        <v>51967</v>
      </c>
      <c r="C20542" t="s">
        <v>243</v>
      </c>
      <c r="D20542">
        <v>25.89</v>
      </c>
      <c r="E20542" t="s">
        <v>30879</v>
      </c>
    </row>
    <row r="20543" spans="1:5" hidden="1" x14ac:dyDescent="0.2">
      <c r="A20543" s="94" t="s">
        <v>25790</v>
      </c>
      <c r="B20543" t="s">
        <v>25791</v>
      </c>
      <c r="C20543" t="s">
        <v>243</v>
      </c>
      <c r="D20543">
        <v>21.6</v>
      </c>
      <c r="E20543" t="s">
        <v>30879</v>
      </c>
    </row>
    <row r="20544" spans="1:5" hidden="1" x14ac:dyDescent="0.2">
      <c r="A20544" s="94" t="s">
        <v>51828</v>
      </c>
      <c r="B20544" t="s">
        <v>51829</v>
      </c>
      <c r="C20544" t="s">
        <v>243</v>
      </c>
      <c r="D20544">
        <v>32.979999999999997</v>
      </c>
      <c r="E20544" t="s">
        <v>30879</v>
      </c>
    </row>
    <row r="20545" spans="1:5" hidden="1" x14ac:dyDescent="0.2">
      <c r="A20545" s="94" t="s">
        <v>25792</v>
      </c>
      <c r="B20545" t="s">
        <v>25793</v>
      </c>
      <c r="C20545" t="s">
        <v>243</v>
      </c>
      <c r="D20545">
        <v>32.4</v>
      </c>
      <c r="E20545" t="s">
        <v>30879</v>
      </c>
    </row>
    <row r="20546" spans="1:5" hidden="1" x14ac:dyDescent="0.2">
      <c r="A20546" s="94" t="s">
        <v>51876</v>
      </c>
      <c r="B20546" t="s">
        <v>51877</v>
      </c>
      <c r="C20546" t="s">
        <v>243</v>
      </c>
      <c r="D20546">
        <v>38.47</v>
      </c>
      <c r="E20546" t="s">
        <v>30879</v>
      </c>
    </row>
    <row r="20547" spans="1:5" hidden="1" x14ac:dyDescent="0.2">
      <c r="A20547" s="94" t="s">
        <v>25794</v>
      </c>
      <c r="B20547" t="s">
        <v>25795</v>
      </c>
      <c r="C20547" t="s">
        <v>243</v>
      </c>
      <c r="D20547">
        <v>20.25</v>
      </c>
      <c r="E20547" t="s">
        <v>30879</v>
      </c>
    </row>
    <row r="20548" spans="1:5" hidden="1" x14ac:dyDescent="0.2">
      <c r="A20548" s="94" t="s">
        <v>51660</v>
      </c>
      <c r="B20548" t="s">
        <v>51661</v>
      </c>
      <c r="C20548" t="s">
        <v>243</v>
      </c>
      <c r="D20548">
        <v>39.53</v>
      </c>
      <c r="E20548" t="s">
        <v>30879</v>
      </c>
    </row>
    <row r="20549" spans="1:5" hidden="1" x14ac:dyDescent="0.2">
      <c r="A20549" s="94" t="s">
        <v>51662</v>
      </c>
      <c r="B20549" t="s">
        <v>51663</v>
      </c>
      <c r="C20549" t="s">
        <v>243</v>
      </c>
      <c r="D20549">
        <v>67.75</v>
      </c>
      <c r="E20549" t="s">
        <v>30879</v>
      </c>
    </row>
    <row r="20550" spans="1:5" hidden="1" x14ac:dyDescent="0.2">
      <c r="A20550" s="94" t="s">
        <v>51252</v>
      </c>
      <c r="B20550" t="s">
        <v>51253</v>
      </c>
      <c r="C20550" t="s">
        <v>243</v>
      </c>
      <c r="D20550">
        <v>535.20000000000005</v>
      </c>
      <c r="E20550" t="s">
        <v>30879</v>
      </c>
    </row>
    <row r="20551" spans="1:5" hidden="1" x14ac:dyDescent="0.2">
      <c r="A20551" s="94" t="s">
        <v>51284</v>
      </c>
      <c r="B20551" t="s">
        <v>51285</v>
      </c>
      <c r="C20551" t="s">
        <v>243</v>
      </c>
      <c r="D20551">
        <v>831.6</v>
      </c>
      <c r="E20551" t="s">
        <v>30879</v>
      </c>
    </row>
    <row r="20552" spans="1:5" hidden="1" x14ac:dyDescent="0.2">
      <c r="A20552" s="94" t="s">
        <v>14479</v>
      </c>
      <c r="B20552" t="s">
        <v>14480</v>
      </c>
      <c r="C20552" t="s">
        <v>243</v>
      </c>
      <c r="D20552">
        <v>216</v>
      </c>
      <c r="E20552" t="s">
        <v>30879</v>
      </c>
    </row>
    <row r="20553" spans="1:5" hidden="1" x14ac:dyDescent="0.2">
      <c r="A20553" s="94" t="s">
        <v>14481</v>
      </c>
      <c r="B20553" t="s">
        <v>14482</v>
      </c>
      <c r="C20553" t="s">
        <v>243</v>
      </c>
      <c r="D20553">
        <v>208.5</v>
      </c>
      <c r="E20553" t="s">
        <v>30879</v>
      </c>
    </row>
    <row r="20554" spans="1:5" hidden="1" x14ac:dyDescent="0.2">
      <c r="A20554" s="94" t="s">
        <v>51446</v>
      </c>
      <c r="B20554" t="s">
        <v>51447</v>
      </c>
      <c r="C20554" t="s">
        <v>243</v>
      </c>
      <c r="D20554">
        <v>193.5</v>
      </c>
      <c r="E20554" t="s">
        <v>30879</v>
      </c>
    </row>
    <row r="20555" spans="1:5" hidden="1" x14ac:dyDescent="0.2">
      <c r="A20555" s="94" t="s">
        <v>14483</v>
      </c>
      <c r="B20555" t="s">
        <v>14484</v>
      </c>
      <c r="C20555" t="s">
        <v>243</v>
      </c>
      <c r="D20555">
        <v>448.8</v>
      </c>
      <c r="E20555" t="s">
        <v>30879</v>
      </c>
    </row>
    <row r="20556" spans="1:5" hidden="1" x14ac:dyDescent="0.2">
      <c r="A20556" s="94" t="s">
        <v>14485</v>
      </c>
      <c r="B20556" t="s">
        <v>14486</v>
      </c>
      <c r="C20556" t="s">
        <v>243</v>
      </c>
      <c r="D20556">
        <v>98.75</v>
      </c>
      <c r="E20556" t="s">
        <v>30879</v>
      </c>
    </row>
    <row r="20557" spans="1:5" hidden="1" x14ac:dyDescent="0.2">
      <c r="A20557" s="94" t="s">
        <v>51352</v>
      </c>
      <c r="B20557" t="s">
        <v>51353</v>
      </c>
      <c r="C20557" t="s">
        <v>243</v>
      </c>
      <c r="D20557">
        <v>251.6</v>
      </c>
      <c r="E20557" t="s">
        <v>30879</v>
      </c>
    </row>
    <row r="20558" spans="1:5" hidden="1" x14ac:dyDescent="0.2">
      <c r="A20558" s="94" t="s">
        <v>51508</v>
      </c>
      <c r="B20558" t="s">
        <v>51509</v>
      </c>
      <c r="C20558" t="s">
        <v>243</v>
      </c>
      <c r="D20558">
        <v>521.25</v>
      </c>
      <c r="E20558" t="s">
        <v>30879</v>
      </c>
    </row>
    <row r="20559" spans="1:5" hidden="1" x14ac:dyDescent="0.2">
      <c r="A20559" s="94" t="s">
        <v>51434</v>
      </c>
      <c r="B20559" t="s">
        <v>51435</v>
      </c>
      <c r="C20559" t="s">
        <v>243</v>
      </c>
      <c r="D20559">
        <v>898.75</v>
      </c>
      <c r="E20559" t="s">
        <v>30879</v>
      </c>
    </row>
    <row r="20560" spans="1:5" hidden="1" x14ac:dyDescent="0.2">
      <c r="A20560" s="94" t="s">
        <v>51450</v>
      </c>
      <c r="B20560" t="s">
        <v>51451</v>
      </c>
      <c r="C20560" t="s">
        <v>243</v>
      </c>
      <c r="D20560" s="684">
        <v>1543.75</v>
      </c>
      <c r="E20560" t="s">
        <v>30879</v>
      </c>
    </row>
    <row r="20561" spans="1:5" hidden="1" x14ac:dyDescent="0.2">
      <c r="A20561" s="94" t="s">
        <v>51454</v>
      </c>
      <c r="B20561" t="s">
        <v>51455</v>
      </c>
      <c r="C20561" t="s">
        <v>243</v>
      </c>
      <c r="D20561" s="684">
        <v>1705</v>
      </c>
      <c r="E20561" t="s">
        <v>30879</v>
      </c>
    </row>
    <row r="20562" spans="1:5" hidden="1" x14ac:dyDescent="0.2">
      <c r="A20562" s="94" t="s">
        <v>14487</v>
      </c>
      <c r="B20562" t="s">
        <v>14488</v>
      </c>
      <c r="C20562" t="s">
        <v>243</v>
      </c>
      <c r="D20562">
        <v>279.60000000000002</v>
      </c>
      <c r="E20562" t="s">
        <v>30879</v>
      </c>
    </row>
    <row r="20563" spans="1:5" hidden="1" x14ac:dyDescent="0.2">
      <c r="A20563" s="94" t="s">
        <v>51310</v>
      </c>
      <c r="B20563" t="s">
        <v>51311</v>
      </c>
      <c r="C20563" t="s">
        <v>243</v>
      </c>
      <c r="D20563">
        <v>621.6</v>
      </c>
      <c r="E20563" t="s">
        <v>30879</v>
      </c>
    </row>
    <row r="20564" spans="1:5" hidden="1" x14ac:dyDescent="0.2">
      <c r="A20564" s="94" t="s">
        <v>14489</v>
      </c>
      <c r="B20564" t="s">
        <v>14490</v>
      </c>
      <c r="C20564" t="s">
        <v>243</v>
      </c>
      <c r="D20564">
        <v>327.60000000000002</v>
      </c>
      <c r="E20564" t="s">
        <v>30879</v>
      </c>
    </row>
    <row r="20565" spans="1:5" hidden="1" x14ac:dyDescent="0.2">
      <c r="A20565" s="94" t="s">
        <v>14491</v>
      </c>
      <c r="B20565" t="s">
        <v>14492</v>
      </c>
      <c r="C20565" t="s">
        <v>243</v>
      </c>
      <c r="D20565">
        <v>241.92</v>
      </c>
      <c r="E20565" t="s">
        <v>30879</v>
      </c>
    </row>
    <row r="20566" spans="1:5" hidden="1" x14ac:dyDescent="0.2">
      <c r="A20566" s="94" t="s">
        <v>51348</v>
      </c>
      <c r="B20566" t="s">
        <v>51349</v>
      </c>
      <c r="C20566" t="s">
        <v>243</v>
      </c>
      <c r="D20566">
        <v>381</v>
      </c>
      <c r="E20566" t="s">
        <v>30879</v>
      </c>
    </row>
    <row r="20567" spans="1:5" hidden="1" x14ac:dyDescent="0.2">
      <c r="A20567" s="94" t="s">
        <v>51372</v>
      </c>
      <c r="B20567" t="s">
        <v>51373</v>
      </c>
      <c r="C20567" t="s">
        <v>243</v>
      </c>
      <c r="D20567">
        <v>412.8</v>
      </c>
      <c r="E20567" t="s">
        <v>30879</v>
      </c>
    </row>
    <row r="20568" spans="1:5" hidden="1" x14ac:dyDescent="0.2">
      <c r="A20568" s="94" t="s">
        <v>51302</v>
      </c>
      <c r="B20568" t="s">
        <v>51303</v>
      </c>
      <c r="C20568" t="s">
        <v>243</v>
      </c>
      <c r="D20568">
        <v>544.79999999999995</v>
      </c>
      <c r="E20568" t="s">
        <v>30879</v>
      </c>
    </row>
    <row r="20569" spans="1:5" hidden="1" x14ac:dyDescent="0.2">
      <c r="A20569" s="94" t="s">
        <v>14493</v>
      </c>
      <c r="B20569" t="s">
        <v>14494</v>
      </c>
      <c r="C20569" t="s">
        <v>243</v>
      </c>
      <c r="D20569">
        <v>190</v>
      </c>
      <c r="E20569" t="s">
        <v>30879</v>
      </c>
    </row>
    <row r="20570" spans="1:5" hidden="1" x14ac:dyDescent="0.2">
      <c r="A20570" s="94" t="s">
        <v>14495</v>
      </c>
      <c r="B20570" t="s">
        <v>14496</v>
      </c>
      <c r="C20570" t="s">
        <v>243</v>
      </c>
      <c r="D20570">
        <v>260</v>
      </c>
      <c r="E20570" t="s">
        <v>30879</v>
      </c>
    </row>
    <row r="20571" spans="1:5" hidden="1" x14ac:dyDescent="0.2">
      <c r="A20571" s="94" t="s">
        <v>51304</v>
      </c>
      <c r="B20571" t="s">
        <v>51305</v>
      </c>
      <c r="C20571" t="s">
        <v>243</v>
      </c>
      <c r="D20571">
        <v>723.6</v>
      </c>
      <c r="E20571" t="s">
        <v>30879</v>
      </c>
    </row>
    <row r="20572" spans="1:5" hidden="1" x14ac:dyDescent="0.2">
      <c r="A20572" s="94" t="s">
        <v>14497</v>
      </c>
      <c r="B20572" t="s">
        <v>14498</v>
      </c>
      <c r="C20572" t="s">
        <v>243</v>
      </c>
      <c r="D20572">
        <v>326.39999999999998</v>
      </c>
      <c r="E20572" t="s">
        <v>30879</v>
      </c>
    </row>
    <row r="20573" spans="1:5" hidden="1" x14ac:dyDescent="0.2">
      <c r="A20573" s="94" t="s">
        <v>51324</v>
      </c>
      <c r="B20573" t="s">
        <v>51325</v>
      </c>
      <c r="C20573" t="s">
        <v>243</v>
      </c>
      <c r="D20573">
        <v>134.4</v>
      </c>
      <c r="E20573" t="s">
        <v>30879</v>
      </c>
    </row>
    <row r="20574" spans="1:5" hidden="1" x14ac:dyDescent="0.2">
      <c r="A20574" s="94" t="s">
        <v>51312</v>
      </c>
      <c r="B20574" t="s">
        <v>51313</v>
      </c>
      <c r="C20574" t="s">
        <v>243</v>
      </c>
      <c r="D20574">
        <v>235.2</v>
      </c>
      <c r="E20574" t="s">
        <v>30879</v>
      </c>
    </row>
    <row r="20575" spans="1:5" hidden="1" x14ac:dyDescent="0.2">
      <c r="A20575" s="94" t="s">
        <v>14499</v>
      </c>
      <c r="B20575" t="s">
        <v>14500</v>
      </c>
      <c r="C20575" t="s">
        <v>243</v>
      </c>
      <c r="D20575">
        <v>244.8</v>
      </c>
      <c r="E20575" t="s">
        <v>30879</v>
      </c>
    </row>
    <row r="20576" spans="1:5" hidden="1" x14ac:dyDescent="0.2">
      <c r="A20576" s="94" t="s">
        <v>51306</v>
      </c>
      <c r="B20576" t="s">
        <v>51307</v>
      </c>
      <c r="C20576" t="s">
        <v>243</v>
      </c>
      <c r="D20576">
        <v>759.6</v>
      </c>
      <c r="E20576" t="s">
        <v>30879</v>
      </c>
    </row>
    <row r="20577" spans="1:5" hidden="1" x14ac:dyDescent="0.2">
      <c r="A20577" s="94" t="s">
        <v>14501</v>
      </c>
      <c r="B20577" t="s">
        <v>14502</v>
      </c>
      <c r="C20577" t="s">
        <v>243</v>
      </c>
      <c r="D20577">
        <v>362.4</v>
      </c>
      <c r="E20577" t="s">
        <v>30879</v>
      </c>
    </row>
    <row r="20578" spans="1:5" hidden="1" x14ac:dyDescent="0.2">
      <c r="A20578" s="94" t="s">
        <v>51308</v>
      </c>
      <c r="B20578" t="s">
        <v>51309</v>
      </c>
      <c r="C20578" t="s">
        <v>243</v>
      </c>
      <c r="D20578">
        <v>294</v>
      </c>
      <c r="E20578" t="s">
        <v>30879</v>
      </c>
    </row>
    <row r="20579" spans="1:5" hidden="1" x14ac:dyDescent="0.2">
      <c r="A20579" s="94" t="s">
        <v>51344</v>
      </c>
      <c r="B20579" t="s">
        <v>51345</v>
      </c>
      <c r="C20579" t="s">
        <v>243</v>
      </c>
      <c r="D20579">
        <v>278.39999999999998</v>
      </c>
      <c r="E20579" t="s">
        <v>30879</v>
      </c>
    </row>
    <row r="20580" spans="1:5" hidden="1" x14ac:dyDescent="0.2">
      <c r="A20580" s="94" t="s">
        <v>51370</v>
      </c>
      <c r="B20580" t="s">
        <v>51371</v>
      </c>
      <c r="C20580" t="s">
        <v>243</v>
      </c>
      <c r="D20580">
        <v>375.6</v>
      </c>
      <c r="E20580" t="s">
        <v>30879</v>
      </c>
    </row>
    <row r="20581" spans="1:5" hidden="1" x14ac:dyDescent="0.2">
      <c r="A20581" s="94" t="s">
        <v>51342</v>
      </c>
      <c r="B20581" t="s">
        <v>51343</v>
      </c>
      <c r="C20581" t="s">
        <v>243</v>
      </c>
      <c r="D20581">
        <v>954</v>
      </c>
      <c r="E20581" t="s">
        <v>30879</v>
      </c>
    </row>
    <row r="20582" spans="1:5" hidden="1" x14ac:dyDescent="0.2">
      <c r="A20582" s="94" t="s">
        <v>14503</v>
      </c>
      <c r="B20582" t="s">
        <v>14504</v>
      </c>
      <c r="C20582" t="s">
        <v>243</v>
      </c>
      <c r="D20582">
        <v>560.4</v>
      </c>
      <c r="E20582" t="s">
        <v>30879</v>
      </c>
    </row>
    <row r="20583" spans="1:5" hidden="1" x14ac:dyDescent="0.2">
      <c r="A20583" s="94" t="s">
        <v>51368</v>
      </c>
      <c r="B20583" t="s">
        <v>51369</v>
      </c>
      <c r="C20583" t="s">
        <v>243</v>
      </c>
      <c r="D20583">
        <v>350.4</v>
      </c>
      <c r="E20583" t="s">
        <v>30879</v>
      </c>
    </row>
    <row r="20584" spans="1:5" hidden="1" x14ac:dyDescent="0.2">
      <c r="A20584" s="94" t="s">
        <v>51316</v>
      </c>
      <c r="B20584" t="s">
        <v>51317</v>
      </c>
      <c r="C20584" t="s">
        <v>243</v>
      </c>
      <c r="D20584">
        <v>740.4</v>
      </c>
      <c r="E20584" t="s">
        <v>30879</v>
      </c>
    </row>
    <row r="20585" spans="1:5" hidden="1" x14ac:dyDescent="0.2">
      <c r="A20585" s="94" t="s">
        <v>14505</v>
      </c>
      <c r="B20585" t="s">
        <v>14506</v>
      </c>
      <c r="C20585" t="s">
        <v>243</v>
      </c>
      <c r="D20585">
        <v>320</v>
      </c>
      <c r="E20585" t="s">
        <v>30879</v>
      </c>
    </row>
    <row r="20586" spans="1:5" hidden="1" x14ac:dyDescent="0.2">
      <c r="A20586" s="94" t="s">
        <v>14507</v>
      </c>
      <c r="B20586" t="s">
        <v>14508</v>
      </c>
      <c r="C20586" t="s">
        <v>243</v>
      </c>
      <c r="D20586">
        <v>168</v>
      </c>
      <c r="E20586" t="s">
        <v>30879</v>
      </c>
    </row>
    <row r="20587" spans="1:5" hidden="1" x14ac:dyDescent="0.2">
      <c r="A20587" s="94" t="s">
        <v>51378</v>
      </c>
      <c r="B20587" t="s">
        <v>51379</v>
      </c>
      <c r="C20587" t="s">
        <v>243</v>
      </c>
      <c r="D20587">
        <v>266.39999999999998</v>
      </c>
      <c r="E20587" t="s">
        <v>30879</v>
      </c>
    </row>
    <row r="20588" spans="1:5" hidden="1" x14ac:dyDescent="0.2">
      <c r="A20588" s="94" t="s">
        <v>14509</v>
      </c>
      <c r="B20588" t="s">
        <v>14510</v>
      </c>
      <c r="C20588" t="s">
        <v>243</v>
      </c>
      <c r="D20588">
        <v>338</v>
      </c>
      <c r="E20588" t="s">
        <v>30879</v>
      </c>
    </row>
    <row r="20589" spans="1:5" hidden="1" x14ac:dyDescent="0.2">
      <c r="A20589" s="94" t="s">
        <v>14511</v>
      </c>
      <c r="B20589" t="s">
        <v>14512</v>
      </c>
      <c r="C20589" t="s">
        <v>243</v>
      </c>
      <c r="D20589">
        <v>251</v>
      </c>
      <c r="E20589" t="s">
        <v>30879</v>
      </c>
    </row>
    <row r="20590" spans="1:5" hidden="1" x14ac:dyDescent="0.2">
      <c r="A20590" s="94" t="s">
        <v>14513</v>
      </c>
      <c r="B20590" t="s">
        <v>14514</v>
      </c>
      <c r="C20590" t="s">
        <v>243</v>
      </c>
      <c r="D20590">
        <v>387.6</v>
      </c>
      <c r="E20590" t="s">
        <v>30879</v>
      </c>
    </row>
    <row r="20591" spans="1:5" hidden="1" x14ac:dyDescent="0.2">
      <c r="A20591" s="94" t="s">
        <v>14515</v>
      </c>
      <c r="B20591" t="s">
        <v>14516</v>
      </c>
      <c r="C20591" t="s">
        <v>243</v>
      </c>
      <c r="D20591">
        <v>387.6</v>
      </c>
      <c r="E20591" t="s">
        <v>30879</v>
      </c>
    </row>
    <row r="20592" spans="1:5" hidden="1" x14ac:dyDescent="0.2">
      <c r="A20592" s="94" t="s">
        <v>14517</v>
      </c>
      <c r="B20592" t="s">
        <v>14518</v>
      </c>
      <c r="C20592" t="s">
        <v>243</v>
      </c>
      <c r="D20592">
        <v>242</v>
      </c>
      <c r="E20592" t="s">
        <v>30879</v>
      </c>
    </row>
    <row r="20593" spans="1:5" hidden="1" x14ac:dyDescent="0.2">
      <c r="A20593" s="94" t="s">
        <v>14519</v>
      </c>
      <c r="B20593" t="s">
        <v>14520</v>
      </c>
      <c r="C20593" t="s">
        <v>243</v>
      </c>
      <c r="D20593">
        <v>968.4</v>
      </c>
      <c r="E20593" t="s">
        <v>30879</v>
      </c>
    </row>
    <row r="20594" spans="1:5" hidden="1" x14ac:dyDescent="0.2">
      <c r="A20594" s="94" t="s">
        <v>51300</v>
      </c>
      <c r="B20594" t="s">
        <v>51301</v>
      </c>
      <c r="C20594" t="s">
        <v>243</v>
      </c>
      <c r="D20594">
        <v>457.2</v>
      </c>
      <c r="E20594" t="s">
        <v>30879</v>
      </c>
    </row>
    <row r="20595" spans="1:5" hidden="1" x14ac:dyDescent="0.2">
      <c r="A20595" s="94" t="s">
        <v>51340</v>
      </c>
      <c r="B20595" t="s">
        <v>51341</v>
      </c>
      <c r="C20595" t="s">
        <v>243</v>
      </c>
      <c r="D20595">
        <v>463.2</v>
      </c>
      <c r="E20595" t="s">
        <v>30879</v>
      </c>
    </row>
    <row r="20596" spans="1:5" hidden="1" x14ac:dyDescent="0.2">
      <c r="A20596" s="94" t="s">
        <v>14521</v>
      </c>
      <c r="B20596" t="s">
        <v>14522</v>
      </c>
      <c r="C20596" t="s">
        <v>243</v>
      </c>
      <c r="D20596">
        <v>433</v>
      </c>
      <c r="E20596" t="s">
        <v>30879</v>
      </c>
    </row>
    <row r="20597" spans="1:5" hidden="1" x14ac:dyDescent="0.2">
      <c r="A20597" s="94" t="s">
        <v>51322</v>
      </c>
      <c r="B20597" t="s">
        <v>51323</v>
      </c>
      <c r="C20597" t="s">
        <v>243</v>
      </c>
      <c r="D20597">
        <v>552</v>
      </c>
      <c r="E20597" t="s">
        <v>30879</v>
      </c>
    </row>
    <row r="20598" spans="1:5" hidden="1" x14ac:dyDescent="0.2">
      <c r="A20598" s="94" t="s">
        <v>51320</v>
      </c>
      <c r="B20598" t="s">
        <v>51321</v>
      </c>
      <c r="C20598" t="s">
        <v>243</v>
      </c>
      <c r="D20598">
        <v>682.8</v>
      </c>
      <c r="E20598" t="s">
        <v>30879</v>
      </c>
    </row>
    <row r="20599" spans="1:5" hidden="1" x14ac:dyDescent="0.2">
      <c r="A20599" s="94" t="s">
        <v>51346</v>
      </c>
      <c r="B20599" t="s">
        <v>51347</v>
      </c>
      <c r="C20599" t="s">
        <v>243</v>
      </c>
      <c r="D20599">
        <v>568.79999999999995</v>
      </c>
      <c r="E20599" t="s">
        <v>30879</v>
      </c>
    </row>
    <row r="20600" spans="1:5" hidden="1" x14ac:dyDescent="0.2">
      <c r="A20600" s="94" t="s">
        <v>14523</v>
      </c>
      <c r="B20600" t="s">
        <v>14524</v>
      </c>
      <c r="C20600" t="s">
        <v>243</v>
      </c>
      <c r="D20600">
        <v>700.8</v>
      </c>
      <c r="E20600" t="s">
        <v>30879</v>
      </c>
    </row>
    <row r="20601" spans="1:5" hidden="1" x14ac:dyDescent="0.2">
      <c r="A20601" s="94" t="s">
        <v>51318</v>
      </c>
      <c r="B20601" t="s">
        <v>51319</v>
      </c>
      <c r="C20601" t="s">
        <v>243</v>
      </c>
      <c r="D20601">
        <v>475.2</v>
      </c>
      <c r="E20601" t="s">
        <v>30879</v>
      </c>
    </row>
    <row r="20602" spans="1:5" hidden="1" x14ac:dyDescent="0.2">
      <c r="A20602" s="94" t="s">
        <v>14525</v>
      </c>
      <c r="B20602" t="s">
        <v>14526</v>
      </c>
      <c r="C20602" t="s">
        <v>243</v>
      </c>
      <c r="D20602">
        <v>813.6</v>
      </c>
      <c r="E20602" t="s">
        <v>30879</v>
      </c>
    </row>
    <row r="20603" spans="1:5" hidden="1" x14ac:dyDescent="0.2">
      <c r="A20603" s="94" t="s">
        <v>14527</v>
      </c>
      <c r="B20603" t="s">
        <v>14528</v>
      </c>
      <c r="C20603" t="s">
        <v>243</v>
      </c>
      <c r="D20603">
        <v>781</v>
      </c>
      <c r="E20603" t="s">
        <v>30879</v>
      </c>
    </row>
    <row r="20604" spans="1:5" hidden="1" x14ac:dyDescent="0.2">
      <c r="A20604" s="94" t="s">
        <v>51336</v>
      </c>
      <c r="B20604" t="s">
        <v>51337</v>
      </c>
      <c r="C20604" t="s">
        <v>243</v>
      </c>
      <c r="D20604">
        <v>520</v>
      </c>
      <c r="E20604" t="s">
        <v>30879</v>
      </c>
    </row>
    <row r="20605" spans="1:5" hidden="1" x14ac:dyDescent="0.2">
      <c r="A20605" s="94" t="s">
        <v>51334</v>
      </c>
      <c r="B20605" t="s">
        <v>51335</v>
      </c>
      <c r="C20605" t="s">
        <v>243</v>
      </c>
      <c r="D20605">
        <v>799</v>
      </c>
      <c r="E20605" t="s">
        <v>30879</v>
      </c>
    </row>
    <row r="20606" spans="1:5" hidden="1" x14ac:dyDescent="0.2">
      <c r="A20606" s="94" t="s">
        <v>51362</v>
      </c>
      <c r="B20606" t="s">
        <v>51363</v>
      </c>
      <c r="C20606" t="s">
        <v>243</v>
      </c>
      <c r="D20606" s="684">
        <v>1096.8</v>
      </c>
      <c r="E20606" t="s">
        <v>30879</v>
      </c>
    </row>
    <row r="20607" spans="1:5" hidden="1" x14ac:dyDescent="0.2">
      <c r="A20607" s="94" t="s">
        <v>14529</v>
      </c>
      <c r="B20607" t="s">
        <v>14530</v>
      </c>
      <c r="C20607" t="s">
        <v>243</v>
      </c>
      <c r="D20607" s="684">
        <v>1138.8</v>
      </c>
      <c r="E20607" t="s">
        <v>30879</v>
      </c>
    </row>
    <row r="20608" spans="1:5" hidden="1" x14ac:dyDescent="0.2">
      <c r="A20608" s="94" t="s">
        <v>14531</v>
      </c>
      <c r="B20608" t="s">
        <v>14532</v>
      </c>
      <c r="C20608" t="s">
        <v>243</v>
      </c>
      <c r="D20608" s="684">
        <v>1402.8</v>
      </c>
      <c r="E20608" t="s">
        <v>30879</v>
      </c>
    </row>
    <row r="20609" spans="1:5" hidden="1" x14ac:dyDescent="0.2">
      <c r="A20609" s="94" t="s">
        <v>51326</v>
      </c>
      <c r="B20609" t="s">
        <v>51327</v>
      </c>
      <c r="C20609" t="s">
        <v>243</v>
      </c>
      <c r="D20609" s="684">
        <v>1572</v>
      </c>
      <c r="E20609" t="s">
        <v>30879</v>
      </c>
    </row>
    <row r="20610" spans="1:5" hidden="1" x14ac:dyDescent="0.2">
      <c r="A20610" s="94" t="s">
        <v>51364</v>
      </c>
      <c r="B20610" t="s">
        <v>51365</v>
      </c>
      <c r="C20610" t="s">
        <v>243</v>
      </c>
      <c r="D20610" s="684">
        <v>1622.4</v>
      </c>
      <c r="E20610" t="s">
        <v>30879</v>
      </c>
    </row>
    <row r="20611" spans="1:5" hidden="1" x14ac:dyDescent="0.2">
      <c r="A20611" s="94" t="s">
        <v>14533</v>
      </c>
      <c r="B20611" t="s">
        <v>14534</v>
      </c>
      <c r="C20611" t="s">
        <v>243</v>
      </c>
      <c r="D20611">
        <v>328.95</v>
      </c>
      <c r="E20611" t="s">
        <v>30879</v>
      </c>
    </row>
    <row r="20612" spans="1:5" hidden="1" x14ac:dyDescent="0.2">
      <c r="A20612" s="94" t="s">
        <v>51380</v>
      </c>
      <c r="B20612" t="s">
        <v>51381</v>
      </c>
      <c r="C20612" t="s">
        <v>243</v>
      </c>
      <c r="D20612">
        <v>108</v>
      </c>
      <c r="E20612" t="s">
        <v>30879</v>
      </c>
    </row>
    <row r="20613" spans="1:5" hidden="1" x14ac:dyDescent="0.2">
      <c r="A20613" s="94" t="s">
        <v>14535</v>
      </c>
      <c r="B20613" t="s">
        <v>14536</v>
      </c>
      <c r="C20613" t="s">
        <v>243</v>
      </c>
      <c r="D20613">
        <v>200.4</v>
      </c>
      <c r="E20613" t="s">
        <v>30879</v>
      </c>
    </row>
    <row r="20614" spans="1:5" hidden="1" x14ac:dyDescent="0.2">
      <c r="A20614" s="94" t="s">
        <v>14537</v>
      </c>
      <c r="B20614" t="s">
        <v>14538</v>
      </c>
      <c r="C20614" t="s">
        <v>243</v>
      </c>
      <c r="D20614">
        <v>249.9</v>
      </c>
      <c r="E20614" t="s">
        <v>30879</v>
      </c>
    </row>
    <row r="20615" spans="1:5" hidden="1" x14ac:dyDescent="0.2">
      <c r="A20615" s="94" t="s">
        <v>51288</v>
      </c>
      <c r="B20615" t="s">
        <v>51289</v>
      </c>
      <c r="C20615" t="s">
        <v>243</v>
      </c>
      <c r="D20615">
        <v>452.4</v>
      </c>
      <c r="E20615" t="s">
        <v>30879</v>
      </c>
    </row>
    <row r="20616" spans="1:5" hidden="1" x14ac:dyDescent="0.2">
      <c r="A20616" s="94" t="s">
        <v>51290</v>
      </c>
      <c r="B20616" t="s">
        <v>51291</v>
      </c>
      <c r="C20616" t="s">
        <v>243</v>
      </c>
      <c r="D20616">
        <v>457.2</v>
      </c>
      <c r="E20616" t="s">
        <v>30879</v>
      </c>
    </row>
    <row r="20617" spans="1:5" hidden="1" x14ac:dyDescent="0.2">
      <c r="A20617" s="94" t="s">
        <v>51286</v>
      </c>
      <c r="B20617" t="s">
        <v>51287</v>
      </c>
      <c r="C20617" t="s">
        <v>243</v>
      </c>
      <c r="D20617">
        <v>291.60000000000002</v>
      </c>
      <c r="E20617" t="s">
        <v>30879</v>
      </c>
    </row>
    <row r="20618" spans="1:5" hidden="1" x14ac:dyDescent="0.2">
      <c r="A20618" s="94" t="s">
        <v>51338</v>
      </c>
      <c r="B20618" t="s">
        <v>51339</v>
      </c>
      <c r="C20618" t="s">
        <v>243</v>
      </c>
      <c r="D20618">
        <v>251</v>
      </c>
      <c r="E20618" t="s">
        <v>30879</v>
      </c>
    </row>
    <row r="20619" spans="1:5" hidden="1" x14ac:dyDescent="0.2">
      <c r="A20619" s="94" t="s">
        <v>51294</v>
      </c>
      <c r="B20619" t="s">
        <v>51295</v>
      </c>
      <c r="C20619" t="s">
        <v>243</v>
      </c>
      <c r="D20619">
        <v>471.6</v>
      </c>
      <c r="E20619" t="s">
        <v>30879</v>
      </c>
    </row>
    <row r="20620" spans="1:5" hidden="1" x14ac:dyDescent="0.2">
      <c r="A20620" s="94" t="s">
        <v>51358</v>
      </c>
      <c r="B20620" t="s">
        <v>51359</v>
      </c>
      <c r="C20620" t="s">
        <v>243</v>
      </c>
      <c r="D20620" s="684">
        <v>2376</v>
      </c>
      <c r="E20620" t="s">
        <v>30879</v>
      </c>
    </row>
    <row r="20621" spans="1:5" hidden="1" x14ac:dyDescent="0.2">
      <c r="A20621" s="94" t="s">
        <v>51360</v>
      </c>
      <c r="B20621" t="s">
        <v>51361</v>
      </c>
      <c r="C20621" t="s">
        <v>243</v>
      </c>
      <c r="D20621" s="684">
        <v>4081.7</v>
      </c>
      <c r="E20621" t="s">
        <v>30879</v>
      </c>
    </row>
    <row r="20622" spans="1:5" hidden="1" x14ac:dyDescent="0.2">
      <c r="A20622" s="94" t="s">
        <v>51374</v>
      </c>
      <c r="B20622" t="s">
        <v>51375</v>
      </c>
      <c r="C20622" t="s">
        <v>243</v>
      </c>
      <c r="D20622">
        <v>288</v>
      </c>
      <c r="E20622" t="s">
        <v>30879</v>
      </c>
    </row>
    <row r="20623" spans="1:5" hidden="1" x14ac:dyDescent="0.2">
      <c r="A20623" s="94" t="s">
        <v>14539</v>
      </c>
      <c r="B20623" t="s">
        <v>14540</v>
      </c>
      <c r="C20623" t="s">
        <v>243</v>
      </c>
      <c r="D20623">
        <v>258</v>
      </c>
      <c r="E20623" t="s">
        <v>30879</v>
      </c>
    </row>
    <row r="20624" spans="1:5" hidden="1" x14ac:dyDescent="0.2">
      <c r="A20624" s="94" t="s">
        <v>14541</v>
      </c>
      <c r="B20624" t="s">
        <v>14542</v>
      </c>
      <c r="C20624" t="s">
        <v>243</v>
      </c>
      <c r="D20624">
        <v>596.4</v>
      </c>
      <c r="E20624" t="s">
        <v>30879</v>
      </c>
    </row>
    <row r="20625" spans="1:5" hidden="1" x14ac:dyDescent="0.2">
      <c r="A20625" s="94" t="s">
        <v>14543</v>
      </c>
      <c r="B20625" t="s">
        <v>14544</v>
      </c>
      <c r="C20625" t="s">
        <v>243</v>
      </c>
      <c r="D20625">
        <v>451.2</v>
      </c>
      <c r="E20625" t="s">
        <v>30879</v>
      </c>
    </row>
    <row r="20626" spans="1:5" hidden="1" x14ac:dyDescent="0.2">
      <c r="A20626" s="94" t="s">
        <v>14545</v>
      </c>
      <c r="B20626" t="s">
        <v>14546</v>
      </c>
      <c r="C20626" t="s">
        <v>243</v>
      </c>
      <c r="D20626">
        <v>451.2</v>
      </c>
      <c r="E20626" t="s">
        <v>30879</v>
      </c>
    </row>
    <row r="20627" spans="1:5" hidden="1" x14ac:dyDescent="0.2">
      <c r="A20627" s="94" t="s">
        <v>51354</v>
      </c>
      <c r="B20627" t="s">
        <v>51355</v>
      </c>
      <c r="C20627" t="s">
        <v>243</v>
      </c>
      <c r="D20627">
        <v>292.8</v>
      </c>
      <c r="E20627" t="s">
        <v>30879</v>
      </c>
    </row>
    <row r="20628" spans="1:5" hidden="1" x14ac:dyDescent="0.2">
      <c r="A20628" s="94" t="s">
        <v>51350</v>
      </c>
      <c r="B20628" t="s">
        <v>51351</v>
      </c>
      <c r="C20628" t="s">
        <v>243</v>
      </c>
      <c r="D20628">
        <v>324</v>
      </c>
      <c r="E20628" t="s">
        <v>30879</v>
      </c>
    </row>
    <row r="20629" spans="1:5" hidden="1" x14ac:dyDescent="0.2">
      <c r="A20629" s="94" t="s">
        <v>51356</v>
      </c>
      <c r="B20629" t="s">
        <v>51357</v>
      </c>
      <c r="C20629" t="s">
        <v>243</v>
      </c>
      <c r="D20629">
        <v>394.8</v>
      </c>
      <c r="E20629" t="s">
        <v>30879</v>
      </c>
    </row>
    <row r="20630" spans="1:5" hidden="1" x14ac:dyDescent="0.2">
      <c r="A20630" s="94" t="s">
        <v>51328</v>
      </c>
      <c r="B20630" t="s">
        <v>51329</v>
      </c>
      <c r="C20630" t="s">
        <v>243</v>
      </c>
      <c r="D20630">
        <v>451.2</v>
      </c>
      <c r="E20630" t="s">
        <v>30879</v>
      </c>
    </row>
    <row r="20631" spans="1:5" hidden="1" x14ac:dyDescent="0.2">
      <c r="A20631" s="94" t="s">
        <v>14547</v>
      </c>
      <c r="B20631" t="s">
        <v>14548</v>
      </c>
      <c r="C20631" t="s">
        <v>243</v>
      </c>
      <c r="D20631">
        <v>112</v>
      </c>
      <c r="E20631" t="s">
        <v>30879</v>
      </c>
    </row>
    <row r="20632" spans="1:5" hidden="1" x14ac:dyDescent="0.2">
      <c r="A20632" s="94" t="s">
        <v>14549</v>
      </c>
      <c r="B20632" t="s">
        <v>14550</v>
      </c>
      <c r="C20632" t="s">
        <v>243</v>
      </c>
      <c r="D20632">
        <v>135</v>
      </c>
      <c r="E20632" t="s">
        <v>30879</v>
      </c>
    </row>
    <row r="20633" spans="1:5" hidden="1" x14ac:dyDescent="0.2">
      <c r="A20633" s="94" t="s">
        <v>51382</v>
      </c>
      <c r="B20633" t="s">
        <v>51383</v>
      </c>
      <c r="C20633" t="s">
        <v>243</v>
      </c>
      <c r="D20633">
        <v>365</v>
      </c>
      <c r="E20633" t="s">
        <v>30879</v>
      </c>
    </row>
    <row r="20634" spans="1:5" hidden="1" x14ac:dyDescent="0.2">
      <c r="A20634" s="94" t="s">
        <v>14551</v>
      </c>
      <c r="B20634" t="s">
        <v>14552</v>
      </c>
      <c r="C20634" t="s">
        <v>243</v>
      </c>
      <c r="D20634">
        <v>168.75</v>
      </c>
      <c r="E20634" t="s">
        <v>30879</v>
      </c>
    </row>
    <row r="20635" spans="1:5" hidden="1" x14ac:dyDescent="0.2">
      <c r="A20635" s="94" t="s">
        <v>14553</v>
      </c>
      <c r="B20635" t="s">
        <v>14554</v>
      </c>
      <c r="C20635" t="s">
        <v>243</v>
      </c>
      <c r="D20635">
        <v>455</v>
      </c>
      <c r="E20635" t="s">
        <v>30879</v>
      </c>
    </row>
    <row r="20636" spans="1:5" hidden="1" x14ac:dyDescent="0.2">
      <c r="A20636" s="94" t="s">
        <v>14555</v>
      </c>
      <c r="B20636" t="s">
        <v>14556</v>
      </c>
      <c r="C20636" t="s">
        <v>243</v>
      </c>
      <c r="D20636">
        <v>365</v>
      </c>
      <c r="E20636" t="s">
        <v>30879</v>
      </c>
    </row>
    <row r="20637" spans="1:5" hidden="1" x14ac:dyDescent="0.2">
      <c r="A20637" s="94" t="s">
        <v>14557</v>
      </c>
      <c r="B20637" t="s">
        <v>14558</v>
      </c>
      <c r="C20637" t="s">
        <v>243</v>
      </c>
      <c r="D20637">
        <v>730</v>
      </c>
      <c r="E20637" t="s">
        <v>30879</v>
      </c>
    </row>
    <row r="20638" spans="1:5" hidden="1" x14ac:dyDescent="0.2">
      <c r="A20638" s="94" t="s">
        <v>51376</v>
      </c>
      <c r="B20638" t="s">
        <v>51377</v>
      </c>
      <c r="C20638" t="s">
        <v>243</v>
      </c>
      <c r="D20638">
        <v>793.9</v>
      </c>
      <c r="E20638" t="s">
        <v>30879</v>
      </c>
    </row>
    <row r="20639" spans="1:5" hidden="1" x14ac:dyDescent="0.2">
      <c r="A20639" s="94" t="s">
        <v>51430</v>
      </c>
      <c r="B20639" t="s">
        <v>51431</v>
      </c>
      <c r="C20639" t="s">
        <v>243</v>
      </c>
      <c r="D20639">
        <v>662.5</v>
      </c>
      <c r="E20639" t="s">
        <v>30879</v>
      </c>
    </row>
    <row r="20640" spans="1:5" hidden="1" x14ac:dyDescent="0.2">
      <c r="A20640" s="94" t="s">
        <v>51420</v>
      </c>
      <c r="B20640" t="s">
        <v>51421</v>
      </c>
      <c r="C20640" t="s">
        <v>243</v>
      </c>
      <c r="D20640">
        <v>710</v>
      </c>
      <c r="E20640" t="s">
        <v>30879</v>
      </c>
    </row>
    <row r="20641" spans="1:5" hidden="1" x14ac:dyDescent="0.2">
      <c r="A20641" s="94" t="s">
        <v>51428</v>
      </c>
      <c r="B20641" t="s">
        <v>51429</v>
      </c>
      <c r="C20641" t="s">
        <v>243</v>
      </c>
      <c r="D20641" s="684">
        <v>1278.75</v>
      </c>
      <c r="E20641" t="s">
        <v>30879</v>
      </c>
    </row>
    <row r="20642" spans="1:5" hidden="1" x14ac:dyDescent="0.2">
      <c r="A20642" s="94" t="s">
        <v>51422</v>
      </c>
      <c r="B20642" t="s">
        <v>51423</v>
      </c>
      <c r="C20642" t="s">
        <v>243</v>
      </c>
      <c r="D20642">
        <v>757.5</v>
      </c>
      <c r="E20642" t="s">
        <v>30879</v>
      </c>
    </row>
    <row r="20643" spans="1:5" hidden="1" x14ac:dyDescent="0.2">
      <c r="A20643" s="94" t="s">
        <v>51398</v>
      </c>
      <c r="B20643" t="s">
        <v>51399</v>
      </c>
      <c r="C20643" t="s">
        <v>243</v>
      </c>
      <c r="D20643" s="684">
        <v>1278.75</v>
      </c>
      <c r="E20643" t="s">
        <v>30879</v>
      </c>
    </row>
    <row r="20644" spans="1:5" hidden="1" x14ac:dyDescent="0.2">
      <c r="A20644" s="94" t="s">
        <v>51528</v>
      </c>
      <c r="B20644" t="s">
        <v>51529</v>
      </c>
      <c r="C20644" t="s">
        <v>243</v>
      </c>
      <c r="D20644">
        <v>384</v>
      </c>
      <c r="E20644" t="s">
        <v>30879</v>
      </c>
    </row>
    <row r="20645" spans="1:5" hidden="1" x14ac:dyDescent="0.2">
      <c r="A20645" s="94" t="s">
        <v>51530</v>
      </c>
      <c r="B20645" t="s">
        <v>51531</v>
      </c>
      <c r="C20645" t="s">
        <v>243</v>
      </c>
      <c r="D20645">
        <v>416.4</v>
      </c>
      <c r="E20645" t="s">
        <v>30879</v>
      </c>
    </row>
    <row r="20646" spans="1:5" hidden="1" x14ac:dyDescent="0.2">
      <c r="A20646" s="94" t="s">
        <v>51248</v>
      </c>
      <c r="B20646" t="s">
        <v>51249</v>
      </c>
      <c r="C20646" t="s">
        <v>243</v>
      </c>
      <c r="D20646">
        <v>223.2</v>
      </c>
      <c r="E20646" t="s">
        <v>30879</v>
      </c>
    </row>
    <row r="20647" spans="1:5" hidden="1" x14ac:dyDescent="0.2">
      <c r="A20647" s="94" t="s">
        <v>51264</v>
      </c>
      <c r="B20647" t="s">
        <v>51265</v>
      </c>
      <c r="C20647" t="s">
        <v>243</v>
      </c>
      <c r="D20647">
        <v>236.4</v>
      </c>
      <c r="E20647" t="s">
        <v>30879</v>
      </c>
    </row>
    <row r="20648" spans="1:5" hidden="1" x14ac:dyDescent="0.2">
      <c r="A20648" s="94" t="s">
        <v>14559</v>
      </c>
      <c r="B20648" t="s">
        <v>14560</v>
      </c>
      <c r="C20648" t="s">
        <v>243</v>
      </c>
      <c r="D20648">
        <v>288</v>
      </c>
      <c r="E20648" t="s">
        <v>30879</v>
      </c>
    </row>
    <row r="20649" spans="1:5" hidden="1" x14ac:dyDescent="0.2">
      <c r="A20649" s="94" t="s">
        <v>51272</v>
      </c>
      <c r="B20649" t="s">
        <v>51273</v>
      </c>
      <c r="C20649" t="s">
        <v>243</v>
      </c>
      <c r="D20649">
        <v>196.8</v>
      </c>
      <c r="E20649" t="s">
        <v>30879</v>
      </c>
    </row>
    <row r="20650" spans="1:5" hidden="1" x14ac:dyDescent="0.2">
      <c r="A20650" s="94" t="s">
        <v>51276</v>
      </c>
      <c r="B20650" t="s">
        <v>51277</v>
      </c>
      <c r="C20650" t="s">
        <v>243</v>
      </c>
      <c r="D20650">
        <v>237.6</v>
      </c>
      <c r="E20650" t="s">
        <v>30879</v>
      </c>
    </row>
    <row r="20651" spans="1:5" hidden="1" x14ac:dyDescent="0.2">
      <c r="A20651" s="94" t="s">
        <v>51298</v>
      </c>
      <c r="B20651" t="s">
        <v>51299</v>
      </c>
      <c r="C20651" t="s">
        <v>243</v>
      </c>
      <c r="D20651">
        <v>363.6</v>
      </c>
      <c r="E20651" t="s">
        <v>30879</v>
      </c>
    </row>
    <row r="20652" spans="1:5" hidden="1" x14ac:dyDescent="0.2">
      <c r="A20652" s="94" t="s">
        <v>51394</v>
      </c>
      <c r="B20652" t="s">
        <v>51395</v>
      </c>
      <c r="C20652" t="s">
        <v>243</v>
      </c>
      <c r="D20652">
        <v>283.2</v>
      </c>
      <c r="E20652" t="s">
        <v>30879</v>
      </c>
    </row>
    <row r="20653" spans="1:5" hidden="1" x14ac:dyDescent="0.2">
      <c r="A20653" s="94" t="s">
        <v>14561</v>
      </c>
      <c r="B20653" t="s">
        <v>14562</v>
      </c>
      <c r="C20653" t="s">
        <v>243</v>
      </c>
      <c r="D20653" s="684">
        <v>1003.4</v>
      </c>
      <c r="E20653" t="s">
        <v>30879</v>
      </c>
    </row>
    <row r="20654" spans="1:5" hidden="1" x14ac:dyDescent="0.2">
      <c r="A20654" s="94" t="s">
        <v>51606</v>
      </c>
      <c r="B20654" t="s">
        <v>51607</v>
      </c>
      <c r="C20654" t="s">
        <v>243</v>
      </c>
      <c r="D20654">
        <v>943.95</v>
      </c>
      <c r="E20654" t="s">
        <v>30879</v>
      </c>
    </row>
    <row r="20655" spans="1:5" hidden="1" x14ac:dyDescent="0.2">
      <c r="A20655" s="94" t="s">
        <v>14563</v>
      </c>
      <c r="B20655" t="s">
        <v>14564</v>
      </c>
      <c r="C20655" t="s">
        <v>243</v>
      </c>
      <c r="D20655">
        <v>165.1</v>
      </c>
      <c r="E20655" t="s">
        <v>30879</v>
      </c>
    </row>
    <row r="20656" spans="1:5" hidden="1" x14ac:dyDescent="0.2">
      <c r="A20656" s="94" t="s">
        <v>51388</v>
      </c>
      <c r="B20656" t="s">
        <v>51389</v>
      </c>
      <c r="C20656" t="s">
        <v>243</v>
      </c>
      <c r="D20656">
        <v>143</v>
      </c>
      <c r="E20656" t="s">
        <v>30879</v>
      </c>
    </row>
    <row r="20657" spans="1:5" hidden="1" x14ac:dyDescent="0.2">
      <c r="A20657" s="94" t="s">
        <v>51748</v>
      </c>
      <c r="B20657" t="s">
        <v>51749</v>
      </c>
      <c r="C20657" t="s">
        <v>243</v>
      </c>
      <c r="D20657">
        <v>877.2</v>
      </c>
      <c r="E20657" t="s">
        <v>30879</v>
      </c>
    </row>
    <row r="20658" spans="1:5" hidden="1" x14ac:dyDescent="0.2">
      <c r="A20658" s="94" t="s">
        <v>51518</v>
      </c>
      <c r="B20658" t="s">
        <v>51519</v>
      </c>
      <c r="C20658" t="s">
        <v>243</v>
      </c>
      <c r="D20658">
        <v>831.6</v>
      </c>
      <c r="E20658" t="s">
        <v>30879</v>
      </c>
    </row>
    <row r="20659" spans="1:5" hidden="1" x14ac:dyDescent="0.2">
      <c r="A20659" s="94" t="s">
        <v>51520</v>
      </c>
      <c r="B20659" t="s">
        <v>51521</v>
      </c>
      <c r="C20659" t="s">
        <v>243</v>
      </c>
      <c r="D20659" s="684">
        <v>1189.2</v>
      </c>
      <c r="E20659" t="s">
        <v>30879</v>
      </c>
    </row>
    <row r="20660" spans="1:5" hidden="1" x14ac:dyDescent="0.2">
      <c r="A20660" s="94" t="s">
        <v>51522</v>
      </c>
      <c r="B20660" t="s">
        <v>51523</v>
      </c>
      <c r="C20660" t="s">
        <v>243</v>
      </c>
      <c r="D20660" s="684">
        <v>1510.8</v>
      </c>
      <c r="E20660" t="s">
        <v>30879</v>
      </c>
    </row>
    <row r="20661" spans="1:5" hidden="1" x14ac:dyDescent="0.2">
      <c r="A20661" s="94" t="s">
        <v>51516</v>
      </c>
      <c r="B20661" t="s">
        <v>51517</v>
      </c>
      <c r="C20661" t="s">
        <v>243</v>
      </c>
      <c r="D20661" s="684">
        <v>1652.4</v>
      </c>
      <c r="E20661" t="s">
        <v>30879</v>
      </c>
    </row>
    <row r="20662" spans="1:5" hidden="1" x14ac:dyDescent="0.2">
      <c r="A20662" s="94" t="s">
        <v>51292</v>
      </c>
      <c r="B20662" t="s">
        <v>51293</v>
      </c>
      <c r="C20662" t="s">
        <v>243</v>
      </c>
      <c r="D20662">
        <v>164.4</v>
      </c>
      <c r="E20662" t="s">
        <v>30879</v>
      </c>
    </row>
    <row r="20663" spans="1:5" hidden="1" x14ac:dyDescent="0.2">
      <c r="A20663" s="94" t="s">
        <v>14565</v>
      </c>
      <c r="B20663" t="s">
        <v>14566</v>
      </c>
      <c r="C20663" t="s">
        <v>243</v>
      </c>
      <c r="D20663">
        <v>528</v>
      </c>
      <c r="E20663" t="s">
        <v>30879</v>
      </c>
    </row>
    <row r="20664" spans="1:5" hidden="1" x14ac:dyDescent="0.2">
      <c r="A20664" s="94" t="s">
        <v>14567</v>
      </c>
      <c r="B20664" t="s">
        <v>14568</v>
      </c>
      <c r="C20664" t="s">
        <v>243</v>
      </c>
      <c r="D20664">
        <v>277.2</v>
      </c>
      <c r="E20664" t="s">
        <v>30879</v>
      </c>
    </row>
    <row r="20665" spans="1:5" hidden="1" x14ac:dyDescent="0.2">
      <c r="A20665" s="94" t="s">
        <v>51390</v>
      </c>
      <c r="B20665" t="s">
        <v>51391</v>
      </c>
      <c r="C20665" t="s">
        <v>243</v>
      </c>
      <c r="D20665">
        <v>316.8</v>
      </c>
      <c r="E20665" t="s">
        <v>30879</v>
      </c>
    </row>
    <row r="20666" spans="1:5" hidden="1" x14ac:dyDescent="0.2">
      <c r="A20666" s="94" t="s">
        <v>14569</v>
      </c>
      <c r="B20666" t="s">
        <v>14570</v>
      </c>
      <c r="C20666" t="s">
        <v>243</v>
      </c>
      <c r="D20666">
        <v>366</v>
      </c>
      <c r="E20666" t="s">
        <v>30879</v>
      </c>
    </row>
    <row r="20667" spans="1:5" hidden="1" x14ac:dyDescent="0.2">
      <c r="A20667" s="94" t="s">
        <v>14571</v>
      </c>
      <c r="B20667" t="s">
        <v>14572</v>
      </c>
      <c r="C20667" t="s">
        <v>243</v>
      </c>
      <c r="D20667">
        <v>989.4</v>
      </c>
      <c r="E20667" t="s">
        <v>30879</v>
      </c>
    </row>
    <row r="20668" spans="1:5" hidden="1" x14ac:dyDescent="0.2">
      <c r="A20668" s="94" t="s">
        <v>14573</v>
      </c>
      <c r="B20668" t="s">
        <v>14574</v>
      </c>
      <c r="C20668" t="s">
        <v>243</v>
      </c>
      <c r="D20668" s="684">
        <v>1089.7</v>
      </c>
      <c r="E20668" t="s">
        <v>30879</v>
      </c>
    </row>
    <row r="20669" spans="1:5" hidden="1" x14ac:dyDescent="0.2">
      <c r="A20669" s="94" t="s">
        <v>14575</v>
      </c>
      <c r="B20669" t="s">
        <v>14576</v>
      </c>
      <c r="C20669" t="s">
        <v>243</v>
      </c>
      <c r="D20669" s="684">
        <v>1258.8</v>
      </c>
      <c r="E20669" t="s">
        <v>30879</v>
      </c>
    </row>
    <row r="20670" spans="1:5" hidden="1" x14ac:dyDescent="0.2">
      <c r="A20670" s="94" t="s">
        <v>51440</v>
      </c>
      <c r="B20670" t="s">
        <v>51441</v>
      </c>
      <c r="C20670" t="s">
        <v>243</v>
      </c>
      <c r="D20670" s="684">
        <v>1718.4</v>
      </c>
      <c r="E20670" t="s">
        <v>30879</v>
      </c>
    </row>
    <row r="20671" spans="1:5" hidden="1" x14ac:dyDescent="0.2">
      <c r="A20671" s="94" t="s">
        <v>14577</v>
      </c>
      <c r="B20671" t="s">
        <v>14578</v>
      </c>
      <c r="C20671" t="s">
        <v>243</v>
      </c>
      <c r="D20671">
        <v>157.19999999999999</v>
      </c>
      <c r="E20671" t="s">
        <v>30879</v>
      </c>
    </row>
    <row r="20672" spans="1:5" hidden="1" x14ac:dyDescent="0.2">
      <c r="A20672" s="94" t="s">
        <v>14579</v>
      </c>
      <c r="B20672" t="s">
        <v>14580</v>
      </c>
      <c r="C20672" t="s">
        <v>243</v>
      </c>
      <c r="D20672">
        <v>164</v>
      </c>
      <c r="E20672" t="s">
        <v>30879</v>
      </c>
    </row>
    <row r="20673" spans="1:5" hidden="1" x14ac:dyDescent="0.2">
      <c r="A20673" s="94" t="s">
        <v>14581</v>
      </c>
      <c r="B20673" t="s">
        <v>25796</v>
      </c>
      <c r="C20673" t="s">
        <v>243</v>
      </c>
      <c r="D20673">
        <v>580.79999999999995</v>
      </c>
      <c r="E20673" t="s">
        <v>30879</v>
      </c>
    </row>
    <row r="20674" spans="1:5" hidden="1" x14ac:dyDescent="0.2">
      <c r="A20674" s="94" t="s">
        <v>14582</v>
      </c>
      <c r="B20674" t="s">
        <v>14583</v>
      </c>
      <c r="C20674" t="s">
        <v>243</v>
      </c>
      <c r="D20674">
        <v>258</v>
      </c>
      <c r="E20674" t="s">
        <v>30879</v>
      </c>
    </row>
    <row r="20675" spans="1:5" hidden="1" x14ac:dyDescent="0.2">
      <c r="A20675" s="94" t="s">
        <v>51734</v>
      </c>
      <c r="B20675" t="s">
        <v>51735</v>
      </c>
      <c r="C20675" t="s">
        <v>243</v>
      </c>
      <c r="D20675">
        <v>392.4</v>
      </c>
      <c r="E20675" t="s">
        <v>30879</v>
      </c>
    </row>
    <row r="20676" spans="1:5" hidden="1" x14ac:dyDescent="0.2">
      <c r="A20676" s="94" t="s">
        <v>51780</v>
      </c>
      <c r="B20676" t="s">
        <v>51781</v>
      </c>
      <c r="C20676" t="s">
        <v>243</v>
      </c>
      <c r="D20676">
        <v>528</v>
      </c>
      <c r="E20676" t="s">
        <v>30879</v>
      </c>
    </row>
    <row r="20677" spans="1:5" hidden="1" x14ac:dyDescent="0.2">
      <c r="A20677" s="94" t="s">
        <v>14584</v>
      </c>
      <c r="B20677" t="s">
        <v>14585</v>
      </c>
      <c r="C20677" t="s">
        <v>243</v>
      </c>
      <c r="D20677">
        <v>580.79999999999995</v>
      </c>
      <c r="E20677" t="s">
        <v>30879</v>
      </c>
    </row>
    <row r="20678" spans="1:5" hidden="1" x14ac:dyDescent="0.2">
      <c r="A20678" s="94" t="s">
        <v>51598</v>
      </c>
      <c r="B20678" t="s">
        <v>51599</v>
      </c>
      <c r="C20678" t="s">
        <v>243</v>
      </c>
      <c r="D20678">
        <v>511.2</v>
      </c>
      <c r="E20678" t="s">
        <v>30879</v>
      </c>
    </row>
    <row r="20679" spans="1:5" hidden="1" x14ac:dyDescent="0.2">
      <c r="A20679" s="94" t="s">
        <v>14586</v>
      </c>
      <c r="B20679" t="s">
        <v>14587</v>
      </c>
      <c r="C20679" t="s">
        <v>243</v>
      </c>
      <c r="D20679">
        <v>190</v>
      </c>
      <c r="E20679" t="s">
        <v>30879</v>
      </c>
    </row>
    <row r="20680" spans="1:5" hidden="1" x14ac:dyDescent="0.2">
      <c r="A20680" s="94" t="s">
        <v>14588</v>
      </c>
      <c r="B20680" t="s">
        <v>14589</v>
      </c>
      <c r="C20680" t="s">
        <v>243</v>
      </c>
      <c r="D20680">
        <v>268</v>
      </c>
      <c r="E20680" t="s">
        <v>30879</v>
      </c>
    </row>
    <row r="20681" spans="1:5" hidden="1" x14ac:dyDescent="0.2">
      <c r="A20681" s="94" t="s">
        <v>51456</v>
      </c>
      <c r="B20681" t="s">
        <v>51457</v>
      </c>
      <c r="C20681" t="s">
        <v>243</v>
      </c>
      <c r="D20681">
        <v>531.6</v>
      </c>
      <c r="E20681" t="s">
        <v>30879</v>
      </c>
    </row>
    <row r="20682" spans="1:5" hidden="1" x14ac:dyDescent="0.2">
      <c r="A20682" s="94" t="s">
        <v>51458</v>
      </c>
      <c r="B20682" t="s">
        <v>51459</v>
      </c>
      <c r="C20682" t="s">
        <v>243</v>
      </c>
      <c r="D20682">
        <v>476.4</v>
      </c>
      <c r="E20682" t="s">
        <v>30879</v>
      </c>
    </row>
    <row r="20683" spans="1:5" hidden="1" x14ac:dyDescent="0.2">
      <c r="A20683" s="94" t="s">
        <v>51416</v>
      </c>
      <c r="B20683" t="s">
        <v>51417</v>
      </c>
      <c r="C20683" t="s">
        <v>243</v>
      </c>
      <c r="D20683">
        <v>736.8</v>
      </c>
      <c r="E20683" t="s">
        <v>30879</v>
      </c>
    </row>
    <row r="20684" spans="1:5" hidden="1" x14ac:dyDescent="0.2">
      <c r="A20684" s="94" t="s">
        <v>14590</v>
      </c>
      <c r="B20684" t="s">
        <v>14591</v>
      </c>
      <c r="C20684" t="s">
        <v>243</v>
      </c>
      <c r="D20684">
        <v>183.6</v>
      </c>
      <c r="E20684" t="s">
        <v>30879</v>
      </c>
    </row>
    <row r="20685" spans="1:5" hidden="1" x14ac:dyDescent="0.2">
      <c r="A20685" s="94" t="s">
        <v>14592</v>
      </c>
      <c r="B20685" t="s">
        <v>14593</v>
      </c>
      <c r="C20685" t="s">
        <v>243</v>
      </c>
      <c r="D20685">
        <v>301.2</v>
      </c>
      <c r="E20685" t="s">
        <v>30879</v>
      </c>
    </row>
    <row r="20686" spans="1:5" hidden="1" x14ac:dyDescent="0.2">
      <c r="A20686" s="94" t="s">
        <v>51604</v>
      </c>
      <c r="B20686" t="s">
        <v>51605</v>
      </c>
      <c r="C20686" t="s">
        <v>243</v>
      </c>
      <c r="D20686" s="684">
        <v>2556.8000000000002</v>
      </c>
      <c r="E20686" t="s">
        <v>30879</v>
      </c>
    </row>
    <row r="20687" spans="1:5" hidden="1" x14ac:dyDescent="0.2">
      <c r="A20687" s="94" t="s">
        <v>51384</v>
      </c>
      <c r="B20687" t="s">
        <v>51385</v>
      </c>
      <c r="C20687" t="s">
        <v>243</v>
      </c>
      <c r="D20687">
        <v>920.4</v>
      </c>
      <c r="E20687" t="s">
        <v>30879</v>
      </c>
    </row>
    <row r="20688" spans="1:5" hidden="1" x14ac:dyDescent="0.2">
      <c r="A20688" s="94" t="s">
        <v>14594</v>
      </c>
      <c r="B20688" t="s">
        <v>14595</v>
      </c>
      <c r="C20688" t="s">
        <v>243</v>
      </c>
      <c r="D20688">
        <v>668</v>
      </c>
      <c r="E20688" t="s">
        <v>30879</v>
      </c>
    </row>
    <row r="20689" spans="1:5" hidden="1" x14ac:dyDescent="0.2">
      <c r="A20689" s="94" t="s">
        <v>51402</v>
      </c>
      <c r="B20689" t="s">
        <v>51403</v>
      </c>
      <c r="C20689" t="s">
        <v>243</v>
      </c>
      <c r="D20689">
        <v>868</v>
      </c>
      <c r="E20689" t="s">
        <v>30879</v>
      </c>
    </row>
    <row r="20690" spans="1:5" hidden="1" x14ac:dyDescent="0.2">
      <c r="A20690" s="94" t="s">
        <v>51400</v>
      </c>
      <c r="B20690" t="s">
        <v>51401</v>
      </c>
      <c r="C20690" t="s">
        <v>243</v>
      </c>
      <c r="D20690">
        <v>528</v>
      </c>
      <c r="E20690" t="s">
        <v>30879</v>
      </c>
    </row>
    <row r="20691" spans="1:5" hidden="1" x14ac:dyDescent="0.2">
      <c r="A20691" s="94" t="s">
        <v>51412</v>
      </c>
      <c r="B20691" t="s">
        <v>51413</v>
      </c>
      <c r="C20691" t="s">
        <v>243</v>
      </c>
      <c r="D20691" s="684">
        <v>1052.4000000000001</v>
      </c>
      <c r="E20691" t="s">
        <v>30879</v>
      </c>
    </row>
    <row r="20692" spans="1:5" hidden="1" x14ac:dyDescent="0.2">
      <c r="A20692" s="94" t="s">
        <v>51414</v>
      </c>
      <c r="B20692" t="s">
        <v>51415</v>
      </c>
      <c r="C20692" t="s">
        <v>243</v>
      </c>
      <c r="D20692">
        <v>764.4</v>
      </c>
      <c r="E20692" t="s">
        <v>30879</v>
      </c>
    </row>
    <row r="20693" spans="1:5" hidden="1" x14ac:dyDescent="0.2">
      <c r="A20693" s="94" t="s">
        <v>51268</v>
      </c>
      <c r="B20693" t="s">
        <v>51269</v>
      </c>
      <c r="C20693" t="s">
        <v>243</v>
      </c>
      <c r="D20693">
        <v>218.4</v>
      </c>
      <c r="E20693" t="s">
        <v>30879</v>
      </c>
    </row>
    <row r="20694" spans="1:5" hidden="1" x14ac:dyDescent="0.2">
      <c r="A20694" s="94" t="s">
        <v>51396</v>
      </c>
      <c r="B20694" t="s">
        <v>51397</v>
      </c>
      <c r="C20694" t="s">
        <v>243</v>
      </c>
      <c r="D20694">
        <v>377.32</v>
      </c>
      <c r="E20694" t="s">
        <v>30879</v>
      </c>
    </row>
    <row r="20695" spans="1:5" hidden="1" x14ac:dyDescent="0.2">
      <c r="A20695" s="94" t="s">
        <v>51906</v>
      </c>
      <c r="B20695" t="s">
        <v>51907</v>
      </c>
      <c r="C20695" t="s">
        <v>243</v>
      </c>
      <c r="D20695">
        <v>35.64</v>
      </c>
      <c r="E20695" t="s">
        <v>30879</v>
      </c>
    </row>
    <row r="20696" spans="1:5" hidden="1" x14ac:dyDescent="0.2">
      <c r="A20696" s="94" t="s">
        <v>51908</v>
      </c>
      <c r="B20696" t="s">
        <v>51909</v>
      </c>
      <c r="C20696" t="s">
        <v>243</v>
      </c>
      <c r="D20696">
        <v>59.94</v>
      </c>
      <c r="E20696" t="s">
        <v>30879</v>
      </c>
    </row>
    <row r="20697" spans="1:5" hidden="1" x14ac:dyDescent="0.2">
      <c r="A20697" s="94" t="s">
        <v>51766</v>
      </c>
      <c r="B20697" t="s">
        <v>51767</v>
      </c>
      <c r="C20697" t="s">
        <v>2847</v>
      </c>
      <c r="D20697">
        <v>27.79</v>
      </c>
      <c r="E20697" t="s">
        <v>30879</v>
      </c>
    </row>
    <row r="20698" spans="1:5" hidden="1" x14ac:dyDescent="0.2">
      <c r="A20698" s="94" t="s">
        <v>51768</v>
      </c>
      <c r="B20698" t="s">
        <v>51769</v>
      </c>
      <c r="C20698" t="s">
        <v>2847</v>
      </c>
      <c r="D20698">
        <v>23.62</v>
      </c>
      <c r="E20698" t="s">
        <v>30879</v>
      </c>
    </row>
    <row r="20699" spans="1:5" hidden="1" x14ac:dyDescent="0.2">
      <c r="A20699" s="94" t="s">
        <v>51770</v>
      </c>
      <c r="B20699" t="s">
        <v>51771</v>
      </c>
      <c r="C20699" t="s">
        <v>2847</v>
      </c>
      <c r="D20699">
        <v>27.79</v>
      </c>
      <c r="E20699" t="s">
        <v>30879</v>
      </c>
    </row>
    <row r="20700" spans="1:5" hidden="1" x14ac:dyDescent="0.2">
      <c r="A20700" s="94" t="s">
        <v>51772</v>
      </c>
      <c r="B20700" t="s">
        <v>51773</v>
      </c>
      <c r="C20700" t="s">
        <v>2847</v>
      </c>
      <c r="D20700">
        <v>34.78</v>
      </c>
      <c r="E20700" t="s">
        <v>30879</v>
      </c>
    </row>
    <row r="20701" spans="1:5" hidden="1" x14ac:dyDescent="0.2">
      <c r="A20701" s="94" t="s">
        <v>51774</v>
      </c>
      <c r="B20701" t="s">
        <v>51775</v>
      </c>
      <c r="C20701" t="s">
        <v>2847</v>
      </c>
      <c r="D20701">
        <v>49.9</v>
      </c>
      <c r="E20701" t="s">
        <v>30879</v>
      </c>
    </row>
    <row r="20702" spans="1:5" hidden="1" x14ac:dyDescent="0.2">
      <c r="A20702" s="94" t="s">
        <v>51784</v>
      </c>
      <c r="B20702" t="s">
        <v>51785</v>
      </c>
      <c r="C20702" t="s">
        <v>243</v>
      </c>
      <c r="D20702">
        <v>12.08</v>
      </c>
      <c r="E20702" t="s">
        <v>30879</v>
      </c>
    </row>
    <row r="20703" spans="1:5" hidden="1" x14ac:dyDescent="0.2">
      <c r="A20703" s="94" t="s">
        <v>51834</v>
      </c>
      <c r="B20703" t="s">
        <v>51835</v>
      </c>
      <c r="C20703" t="s">
        <v>243</v>
      </c>
      <c r="D20703">
        <v>56.7</v>
      </c>
      <c r="E20703" t="s">
        <v>30879</v>
      </c>
    </row>
    <row r="20704" spans="1:5" hidden="1" x14ac:dyDescent="0.2">
      <c r="A20704" s="94" t="s">
        <v>51836</v>
      </c>
      <c r="B20704" t="s">
        <v>51837</v>
      </c>
      <c r="C20704" t="s">
        <v>243</v>
      </c>
      <c r="D20704">
        <v>72.900000000000006</v>
      </c>
      <c r="E20704" t="s">
        <v>30879</v>
      </c>
    </row>
    <row r="20705" spans="1:5" hidden="1" x14ac:dyDescent="0.2">
      <c r="A20705" s="94" t="s">
        <v>51838</v>
      </c>
      <c r="B20705" t="s">
        <v>51839</v>
      </c>
      <c r="C20705" t="s">
        <v>243</v>
      </c>
      <c r="D20705">
        <v>110.16</v>
      </c>
      <c r="E20705" t="s">
        <v>30879</v>
      </c>
    </row>
    <row r="20706" spans="1:5" hidden="1" x14ac:dyDescent="0.2">
      <c r="A20706" s="94" t="s">
        <v>51840</v>
      </c>
      <c r="B20706" t="s">
        <v>51841</v>
      </c>
      <c r="C20706" t="s">
        <v>243</v>
      </c>
      <c r="D20706">
        <v>77.760000000000005</v>
      </c>
      <c r="E20706" t="s">
        <v>30879</v>
      </c>
    </row>
    <row r="20707" spans="1:5" hidden="1" x14ac:dyDescent="0.2">
      <c r="A20707" s="94" t="s">
        <v>51846</v>
      </c>
      <c r="B20707" t="s">
        <v>51847</v>
      </c>
      <c r="C20707" t="s">
        <v>243</v>
      </c>
      <c r="D20707">
        <v>160.33000000000001</v>
      </c>
      <c r="E20707" t="s">
        <v>30879</v>
      </c>
    </row>
    <row r="20708" spans="1:5" hidden="1" x14ac:dyDescent="0.2">
      <c r="A20708" s="94" t="s">
        <v>51848</v>
      </c>
      <c r="B20708" t="s">
        <v>51849</v>
      </c>
      <c r="C20708" t="s">
        <v>243</v>
      </c>
      <c r="D20708">
        <v>95.58</v>
      </c>
      <c r="E20708" t="s">
        <v>30879</v>
      </c>
    </row>
    <row r="20709" spans="1:5" hidden="1" x14ac:dyDescent="0.2">
      <c r="A20709" s="94" t="s">
        <v>51852</v>
      </c>
      <c r="B20709" t="s">
        <v>51853</v>
      </c>
      <c r="C20709" t="s">
        <v>243</v>
      </c>
      <c r="D20709">
        <v>77.760000000000005</v>
      </c>
      <c r="E20709" t="s">
        <v>30879</v>
      </c>
    </row>
    <row r="20710" spans="1:5" hidden="1" x14ac:dyDescent="0.2">
      <c r="A20710" s="94" t="s">
        <v>51854</v>
      </c>
      <c r="B20710" t="s">
        <v>51855</v>
      </c>
      <c r="C20710" t="s">
        <v>243</v>
      </c>
      <c r="D20710">
        <v>260.58999999999997</v>
      </c>
      <c r="E20710" t="s">
        <v>30879</v>
      </c>
    </row>
    <row r="20711" spans="1:5" hidden="1" x14ac:dyDescent="0.2">
      <c r="A20711" s="94" t="s">
        <v>51856</v>
      </c>
      <c r="B20711" t="s">
        <v>51857</v>
      </c>
      <c r="C20711" t="s">
        <v>243</v>
      </c>
      <c r="D20711">
        <v>110.16</v>
      </c>
      <c r="E20711" t="s">
        <v>30879</v>
      </c>
    </row>
    <row r="20712" spans="1:5" hidden="1" x14ac:dyDescent="0.2">
      <c r="A20712" s="94" t="s">
        <v>51858</v>
      </c>
      <c r="B20712" t="s">
        <v>51859</v>
      </c>
      <c r="C20712" t="s">
        <v>243</v>
      </c>
      <c r="D20712">
        <v>123.12</v>
      </c>
      <c r="E20712" t="s">
        <v>30879</v>
      </c>
    </row>
    <row r="20713" spans="1:5" hidden="1" x14ac:dyDescent="0.2">
      <c r="A20713" s="94" t="s">
        <v>51860</v>
      </c>
      <c r="B20713" t="s">
        <v>51861</v>
      </c>
      <c r="C20713" t="s">
        <v>243</v>
      </c>
      <c r="D20713">
        <v>136.08000000000001</v>
      </c>
      <c r="E20713" t="s">
        <v>30879</v>
      </c>
    </row>
    <row r="20714" spans="1:5" hidden="1" x14ac:dyDescent="0.2">
      <c r="A20714" s="94" t="s">
        <v>51862</v>
      </c>
      <c r="B20714" t="s">
        <v>51863</v>
      </c>
      <c r="C20714" t="s">
        <v>243</v>
      </c>
      <c r="D20714">
        <v>137.69999999999999</v>
      </c>
      <c r="E20714" t="s">
        <v>30879</v>
      </c>
    </row>
    <row r="20715" spans="1:5" hidden="1" x14ac:dyDescent="0.2">
      <c r="A20715" s="94" t="s">
        <v>51864</v>
      </c>
      <c r="B20715" t="s">
        <v>51865</v>
      </c>
      <c r="C20715" t="s">
        <v>243</v>
      </c>
      <c r="D20715">
        <v>136.08000000000001</v>
      </c>
      <c r="E20715" t="s">
        <v>30879</v>
      </c>
    </row>
    <row r="20716" spans="1:5" hidden="1" x14ac:dyDescent="0.2">
      <c r="A20716" s="94" t="s">
        <v>51866</v>
      </c>
      <c r="B20716" t="s">
        <v>51867</v>
      </c>
      <c r="C20716" t="s">
        <v>243</v>
      </c>
      <c r="D20716">
        <v>116.64</v>
      </c>
      <c r="E20716" t="s">
        <v>30879</v>
      </c>
    </row>
    <row r="20717" spans="1:5" hidden="1" x14ac:dyDescent="0.2">
      <c r="A20717" s="94" t="s">
        <v>51868</v>
      </c>
      <c r="B20717" t="s">
        <v>51869</v>
      </c>
      <c r="C20717" t="s">
        <v>243</v>
      </c>
      <c r="D20717">
        <v>257.02999999999997</v>
      </c>
      <c r="E20717" t="s">
        <v>30879</v>
      </c>
    </row>
    <row r="20718" spans="1:5" hidden="1" x14ac:dyDescent="0.2">
      <c r="A20718" s="94" t="s">
        <v>51870</v>
      </c>
      <c r="B20718" t="s">
        <v>51871</v>
      </c>
      <c r="C20718" t="s">
        <v>243</v>
      </c>
      <c r="D20718">
        <v>158.76</v>
      </c>
      <c r="E20718" t="s">
        <v>30879</v>
      </c>
    </row>
    <row r="20719" spans="1:5" hidden="1" x14ac:dyDescent="0.2">
      <c r="A20719" s="94" t="s">
        <v>51874</v>
      </c>
      <c r="B20719" t="s">
        <v>51875</v>
      </c>
      <c r="C20719" t="s">
        <v>243</v>
      </c>
      <c r="D20719">
        <v>192.78</v>
      </c>
      <c r="E20719" t="s">
        <v>30879</v>
      </c>
    </row>
    <row r="20720" spans="1:5" hidden="1" x14ac:dyDescent="0.2">
      <c r="A20720" s="94" t="s">
        <v>50149</v>
      </c>
      <c r="B20720" t="s">
        <v>50150</v>
      </c>
      <c r="C20720" t="s">
        <v>243</v>
      </c>
      <c r="D20720">
        <v>6.99</v>
      </c>
      <c r="E20720" t="s">
        <v>30879</v>
      </c>
    </row>
    <row r="20721" spans="1:5" hidden="1" x14ac:dyDescent="0.2">
      <c r="A20721" s="94" t="s">
        <v>50151</v>
      </c>
      <c r="B20721" t="s">
        <v>50152</v>
      </c>
      <c r="C20721" t="s">
        <v>243</v>
      </c>
      <c r="D20721">
        <v>6.3</v>
      </c>
      <c r="E20721" t="s">
        <v>30879</v>
      </c>
    </row>
    <row r="20722" spans="1:5" hidden="1" x14ac:dyDescent="0.2">
      <c r="A20722" s="94" t="s">
        <v>50153</v>
      </c>
      <c r="B20722" t="s">
        <v>50154</v>
      </c>
      <c r="C20722" t="s">
        <v>243</v>
      </c>
      <c r="D20722">
        <v>6.65</v>
      </c>
      <c r="E20722" t="s">
        <v>30879</v>
      </c>
    </row>
    <row r="20723" spans="1:5" hidden="1" x14ac:dyDescent="0.2">
      <c r="A20723" s="94" t="s">
        <v>50155</v>
      </c>
      <c r="B20723" t="s">
        <v>50156</v>
      </c>
      <c r="C20723" t="s">
        <v>243</v>
      </c>
      <c r="D20723">
        <v>7.07</v>
      </c>
      <c r="E20723" t="s">
        <v>30879</v>
      </c>
    </row>
    <row r="20724" spans="1:5" hidden="1" x14ac:dyDescent="0.2">
      <c r="A20724" s="94" t="s">
        <v>50157</v>
      </c>
      <c r="B20724" t="s">
        <v>50158</v>
      </c>
      <c r="C20724" t="s">
        <v>243</v>
      </c>
      <c r="D20724">
        <v>6.99</v>
      </c>
      <c r="E20724" t="s">
        <v>30879</v>
      </c>
    </row>
    <row r="20725" spans="1:5" hidden="1" x14ac:dyDescent="0.2">
      <c r="A20725" s="94" t="s">
        <v>50159</v>
      </c>
      <c r="B20725" t="s">
        <v>50160</v>
      </c>
      <c r="C20725" t="s">
        <v>243</v>
      </c>
      <c r="D20725">
        <v>7.51</v>
      </c>
      <c r="E20725" t="s">
        <v>30879</v>
      </c>
    </row>
    <row r="20726" spans="1:5" hidden="1" x14ac:dyDescent="0.2">
      <c r="A20726" s="94" t="s">
        <v>50161</v>
      </c>
      <c r="B20726" t="s">
        <v>50162</v>
      </c>
      <c r="C20726" t="s">
        <v>243</v>
      </c>
      <c r="D20726">
        <v>7.51</v>
      </c>
      <c r="E20726" t="s">
        <v>30879</v>
      </c>
    </row>
    <row r="20727" spans="1:5" hidden="1" x14ac:dyDescent="0.2">
      <c r="A20727" s="94" t="s">
        <v>50163</v>
      </c>
      <c r="B20727" t="s">
        <v>50164</v>
      </c>
      <c r="C20727" t="s">
        <v>243</v>
      </c>
      <c r="D20727">
        <v>8.0299999999999994</v>
      </c>
      <c r="E20727" t="s">
        <v>30879</v>
      </c>
    </row>
    <row r="20728" spans="1:5" hidden="1" x14ac:dyDescent="0.2">
      <c r="A20728" s="94" t="s">
        <v>50165</v>
      </c>
      <c r="B20728" t="s">
        <v>50166</v>
      </c>
      <c r="C20728" t="s">
        <v>243</v>
      </c>
      <c r="D20728">
        <v>9.48</v>
      </c>
      <c r="E20728" t="s">
        <v>30879</v>
      </c>
    </row>
    <row r="20729" spans="1:5" hidden="1" x14ac:dyDescent="0.2">
      <c r="A20729" s="94" t="s">
        <v>50145</v>
      </c>
      <c r="B20729" t="s">
        <v>50146</v>
      </c>
      <c r="C20729" t="s">
        <v>243</v>
      </c>
      <c r="D20729">
        <v>15.09</v>
      </c>
      <c r="E20729" t="s">
        <v>30879</v>
      </c>
    </row>
    <row r="20730" spans="1:5" hidden="1" x14ac:dyDescent="0.2">
      <c r="A20730" s="94" t="s">
        <v>50147</v>
      </c>
      <c r="B20730" t="s">
        <v>50148</v>
      </c>
      <c r="C20730" t="s">
        <v>243</v>
      </c>
      <c r="D20730">
        <v>17.75</v>
      </c>
      <c r="E20730" t="s">
        <v>30879</v>
      </c>
    </row>
    <row r="20731" spans="1:5" hidden="1" x14ac:dyDescent="0.2">
      <c r="A20731" s="94" t="s">
        <v>51912</v>
      </c>
      <c r="B20731" t="s">
        <v>51913</v>
      </c>
      <c r="C20731" t="s">
        <v>243</v>
      </c>
      <c r="D20731">
        <v>6.48</v>
      </c>
      <c r="E20731" t="s">
        <v>30879</v>
      </c>
    </row>
    <row r="20732" spans="1:5" hidden="1" x14ac:dyDescent="0.2">
      <c r="A20732" s="94" t="s">
        <v>51914</v>
      </c>
      <c r="B20732" t="s">
        <v>51915</v>
      </c>
      <c r="C20732" t="s">
        <v>243</v>
      </c>
      <c r="D20732">
        <v>8.1</v>
      </c>
      <c r="E20732" t="s">
        <v>30879</v>
      </c>
    </row>
    <row r="20733" spans="1:5" hidden="1" x14ac:dyDescent="0.2">
      <c r="A20733" s="94" t="s">
        <v>51916</v>
      </c>
      <c r="B20733" t="s">
        <v>51917</v>
      </c>
      <c r="C20733" t="s">
        <v>243</v>
      </c>
      <c r="D20733">
        <v>8.91</v>
      </c>
      <c r="E20733" t="s">
        <v>30879</v>
      </c>
    </row>
    <row r="20734" spans="1:5" hidden="1" x14ac:dyDescent="0.2">
      <c r="A20734" s="94" t="s">
        <v>51918</v>
      </c>
      <c r="B20734" t="s">
        <v>51919</v>
      </c>
      <c r="C20734" t="s">
        <v>243</v>
      </c>
      <c r="D20734">
        <v>9.7200000000000006</v>
      </c>
      <c r="E20734" t="s">
        <v>30879</v>
      </c>
    </row>
    <row r="20735" spans="1:5" hidden="1" x14ac:dyDescent="0.2">
      <c r="A20735" s="94" t="s">
        <v>51882</v>
      </c>
      <c r="B20735" t="s">
        <v>51883</v>
      </c>
      <c r="C20735" t="s">
        <v>243</v>
      </c>
      <c r="D20735">
        <v>11.34</v>
      </c>
      <c r="E20735" t="s">
        <v>30879</v>
      </c>
    </row>
    <row r="20736" spans="1:5" hidden="1" x14ac:dyDescent="0.2">
      <c r="A20736" s="94" t="s">
        <v>51884</v>
      </c>
      <c r="B20736" t="s">
        <v>51885</v>
      </c>
      <c r="C20736" t="s">
        <v>243</v>
      </c>
      <c r="D20736">
        <v>17.82</v>
      </c>
      <c r="E20736" t="s">
        <v>30879</v>
      </c>
    </row>
    <row r="20737" spans="1:5" hidden="1" x14ac:dyDescent="0.2">
      <c r="A20737" s="94" t="s">
        <v>51888</v>
      </c>
      <c r="B20737" t="s">
        <v>51889</v>
      </c>
      <c r="C20737" t="s">
        <v>243</v>
      </c>
      <c r="D20737">
        <v>12.96</v>
      </c>
      <c r="E20737" t="s">
        <v>30879</v>
      </c>
    </row>
    <row r="20738" spans="1:5" hidden="1" x14ac:dyDescent="0.2">
      <c r="A20738" s="94" t="s">
        <v>51892</v>
      </c>
      <c r="B20738" t="s">
        <v>51893</v>
      </c>
      <c r="C20738" t="s">
        <v>243</v>
      </c>
      <c r="D20738">
        <v>19.440000000000001</v>
      </c>
      <c r="E20738" t="s">
        <v>30879</v>
      </c>
    </row>
    <row r="20739" spans="1:5" hidden="1" x14ac:dyDescent="0.2">
      <c r="A20739" s="94" t="s">
        <v>51896</v>
      </c>
      <c r="B20739" t="s">
        <v>51897</v>
      </c>
      <c r="C20739" t="s">
        <v>243</v>
      </c>
      <c r="D20739">
        <v>16.2</v>
      </c>
      <c r="E20739" t="s">
        <v>30879</v>
      </c>
    </row>
    <row r="20740" spans="1:5" hidden="1" x14ac:dyDescent="0.2">
      <c r="A20740" s="94" t="s">
        <v>51900</v>
      </c>
      <c r="B20740" t="s">
        <v>51901</v>
      </c>
      <c r="C20740" t="s">
        <v>243</v>
      </c>
      <c r="D20740">
        <v>21.06</v>
      </c>
      <c r="E20740" t="s">
        <v>30879</v>
      </c>
    </row>
    <row r="20741" spans="1:5" hidden="1" x14ac:dyDescent="0.2">
      <c r="A20741" s="94" t="s">
        <v>51910</v>
      </c>
      <c r="B20741" t="s">
        <v>51911</v>
      </c>
      <c r="C20741" t="s">
        <v>243</v>
      </c>
      <c r="D20741">
        <v>194.4</v>
      </c>
      <c r="E20741" t="s">
        <v>30879</v>
      </c>
    </row>
    <row r="20742" spans="1:5" hidden="1" x14ac:dyDescent="0.2">
      <c r="A20742" s="94" t="s">
        <v>51880</v>
      </c>
      <c r="B20742" t="s">
        <v>51881</v>
      </c>
      <c r="C20742" t="s">
        <v>243</v>
      </c>
      <c r="D20742">
        <v>97.2</v>
      </c>
      <c r="E20742" t="s">
        <v>30879</v>
      </c>
    </row>
    <row r="20743" spans="1:5" hidden="1" x14ac:dyDescent="0.2">
      <c r="A20743" s="94" t="s">
        <v>51890</v>
      </c>
      <c r="B20743" t="s">
        <v>51891</v>
      </c>
      <c r="C20743" t="s">
        <v>243</v>
      </c>
      <c r="D20743">
        <v>97.2</v>
      </c>
      <c r="E20743" t="s">
        <v>30879</v>
      </c>
    </row>
    <row r="20744" spans="1:5" hidden="1" x14ac:dyDescent="0.2">
      <c r="A20744" s="94" t="s">
        <v>51904</v>
      </c>
      <c r="B20744" t="s">
        <v>51905</v>
      </c>
      <c r="C20744" t="s">
        <v>243</v>
      </c>
      <c r="D20744">
        <v>97.2</v>
      </c>
      <c r="E20744" t="s">
        <v>30879</v>
      </c>
    </row>
    <row r="20745" spans="1:5" hidden="1" x14ac:dyDescent="0.2">
      <c r="A20745" s="94" t="s">
        <v>51898</v>
      </c>
      <c r="B20745" t="s">
        <v>51899</v>
      </c>
      <c r="C20745" t="s">
        <v>243</v>
      </c>
      <c r="D20745">
        <v>129.6</v>
      </c>
      <c r="E20745" t="s">
        <v>30879</v>
      </c>
    </row>
    <row r="20746" spans="1:5" hidden="1" x14ac:dyDescent="0.2">
      <c r="A20746" s="94" t="s">
        <v>51894</v>
      </c>
      <c r="B20746" t="s">
        <v>51895</v>
      </c>
      <c r="C20746" t="s">
        <v>243</v>
      </c>
      <c r="D20746">
        <v>25.92</v>
      </c>
      <c r="E20746" t="s">
        <v>30879</v>
      </c>
    </row>
    <row r="20747" spans="1:5" hidden="1" x14ac:dyDescent="0.2">
      <c r="A20747" s="94" t="s">
        <v>51842</v>
      </c>
      <c r="B20747" t="s">
        <v>51843</v>
      </c>
      <c r="C20747" t="s">
        <v>243</v>
      </c>
      <c r="D20747">
        <v>315.89999999999998</v>
      </c>
      <c r="E20747" t="s">
        <v>30879</v>
      </c>
    </row>
    <row r="20748" spans="1:5" hidden="1" x14ac:dyDescent="0.2">
      <c r="A20748" s="94" t="s">
        <v>14596</v>
      </c>
      <c r="B20748" t="s">
        <v>14597</v>
      </c>
      <c r="C20748" t="s">
        <v>2847</v>
      </c>
      <c r="D20748">
        <v>27.75</v>
      </c>
      <c r="E20748" t="s">
        <v>30879</v>
      </c>
    </row>
    <row r="20749" spans="1:5" hidden="1" x14ac:dyDescent="0.2">
      <c r="A20749" s="94" t="s">
        <v>51776</v>
      </c>
      <c r="B20749" t="s">
        <v>51777</v>
      </c>
      <c r="C20749" t="s">
        <v>2847</v>
      </c>
      <c r="D20749">
        <v>52.84</v>
      </c>
      <c r="E20749" t="s">
        <v>30879</v>
      </c>
    </row>
    <row r="20750" spans="1:5" hidden="1" x14ac:dyDescent="0.2">
      <c r="A20750" s="94" t="s">
        <v>51752</v>
      </c>
      <c r="B20750" t="s">
        <v>51753</v>
      </c>
      <c r="C20750" t="s">
        <v>2847</v>
      </c>
      <c r="D20750">
        <v>37.799999999999997</v>
      </c>
      <c r="E20750" t="s">
        <v>30879</v>
      </c>
    </row>
    <row r="20751" spans="1:5" hidden="1" x14ac:dyDescent="0.2">
      <c r="A20751" s="94" t="s">
        <v>51636</v>
      </c>
      <c r="B20751" t="s">
        <v>51637</v>
      </c>
      <c r="C20751" t="s">
        <v>8744</v>
      </c>
      <c r="D20751">
        <v>19.190000000000001</v>
      </c>
      <c r="E20751" t="s">
        <v>30879</v>
      </c>
    </row>
    <row r="20752" spans="1:5" hidden="1" x14ac:dyDescent="0.2">
      <c r="A20752" s="94" t="s">
        <v>51754</v>
      </c>
      <c r="B20752" t="s">
        <v>51755</v>
      </c>
      <c r="C20752" t="s">
        <v>2847</v>
      </c>
      <c r="D20752">
        <v>36.86</v>
      </c>
      <c r="E20752" t="s">
        <v>30879</v>
      </c>
    </row>
    <row r="20753" spans="1:5" hidden="1" x14ac:dyDescent="0.2">
      <c r="A20753" s="94" t="s">
        <v>51778</v>
      </c>
      <c r="B20753" t="s">
        <v>51779</v>
      </c>
      <c r="C20753" t="s">
        <v>2847</v>
      </c>
      <c r="D20753">
        <v>43.85</v>
      </c>
      <c r="E20753" t="s">
        <v>30879</v>
      </c>
    </row>
    <row r="20754" spans="1:5" hidden="1" x14ac:dyDescent="0.2">
      <c r="A20754" s="94" t="s">
        <v>51872</v>
      </c>
      <c r="B20754" t="s">
        <v>51873</v>
      </c>
      <c r="C20754" t="s">
        <v>243</v>
      </c>
      <c r="D20754">
        <v>225.18</v>
      </c>
      <c r="E20754" t="s">
        <v>30879</v>
      </c>
    </row>
    <row r="20755" spans="1:5" hidden="1" x14ac:dyDescent="0.2">
      <c r="A20755" s="94" t="s">
        <v>51786</v>
      </c>
      <c r="B20755" t="s">
        <v>51787</v>
      </c>
      <c r="C20755" t="s">
        <v>243</v>
      </c>
      <c r="D20755">
        <v>14.5</v>
      </c>
      <c r="E20755" t="s">
        <v>30879</v>
      </c>
    </row>
    <row r="20756" spans="1:5" hidden="1" x14ac:dyDescent="0.2">
      <c r="A20756" s="94" t="s">
        <v>51782</v>
      </c>
      <c r="B20756" t="s">
        <v>51783</v>
      </c>
      <c r="C20756" t="s">
        <v>243</v>
      </c>
      <c r="D20756">
        <v>16.739999999999998</v>
      </c>
      <c r="E20756" t="s">
        <v>30879</v>
      </c>
    </row>
    <row r="20757" spans="1:5" hidden="1" x14ac:dyDescent="0.2">
      <c r="A20757" s="94" t="s">
        <v>51436</v>
      </c>
      <c r="B20757" t="s">
        <v>51437</v>
      </c>
      <c r="C20757" t="s">
        <v>2815</v>
      </c>
      <c r="D20757">
        <v>66.069999999999993</v>
      </c>
      <c r="E20757" t="s">
        <v>30879</v>
      </c>
    </row>
    <row r="20758" spans="1:5" hidden="1" x14ac:dyDescent="0.2">
      <c r="A20758" s="94" t="s">
        <v>14598</v>
      </c>
      <c r="B20758" t="s">
        <v>14599</v>
      </c>
      <c r="C20758" t="s">
        <v>243</v>
      </c>
      <c r="D20758">
        <v>62.12</v>
      </c>
      <c r="E20758" t="s">
        <v>30879</v>
      </c>
    </row>
    <row r="20759" spans="1:5" hidden="1" x14ac:dyDescent="0.2">
      <c r="A20759" s="94" t="s">
        <v>14600</v>
      </c>
      <c r="B20759" t="s">
        <v>14601</v>
      </c>
      <c r="C20759" t="s">
        <v>243</v>
      </c>
      <c r="D20759">
        <v>22.1</v>
      </c>
      <c r="E20759" t="s">
        <v>30879</v>
      </c>
    </row>
    <row r="20760" spans="1:5" hidden="1" x14ac:dyDescent="0.2">
      <c r="A20760" s="94" t="s">
        <v>14602</v>
      </c>
      <c r="B20760" t="s">
        <v>14603</v>
      </c>
      <c r="C20760" t="s">
        <v>243</v>
      </c>
      <c r="D20760">
        <v>49.54</v>
      </c>
      <c r="E20760" t="s">
        <v>30879</v>
      </c>
    </row>
    <row r="20761" spans="1:5" hidden="1" x14ac:dyDescent="0.2">
      <c r="A20761" s="94" t="s">
        <v>51602</v>
      </c>
      <c r="B20761" t="s">
        <v>51603</v>
      </c>
      <c r="C20761" t="s">
        <v>2815</v>
      </c>
      <c r="D20761">
        <v>48.99</v>
      </c>
      <c r="E20761" t="s">
        <v>30879</v>
      </c>
    </row>
    <row r="20762" spans="1:5" hidden="1" x14ac:dyDescent="0.2">
      <c r="A20762" s="94" t="s">
        <v>51844</v>
      </c>
      <c r="B20762" t="s">
        <v>51845</v>
      </c>
      <c r="C20762" t="s">
        <v>243</v>
      </c>
      <c r="D20762">
        <v>158.76</v>
      </c>
      <c r="E20762" t="s">
        <v>30879</v>
      </c>
    </row>
    <row r="20763" spans="1:5" hidden="1" x14ac:dyDescent="0.2">
      <c r="A20763" s="94" t="s">
        <v>51850</v>
      </c>
      <c r="B20763" t="s">
        <v>51851</v>
      </c>
      <c r="C20763" t="s">
        <v>243</v>
      </c>
      <c r="D20763">
        <v>324</v>
      </c>
      <c r="E20763" t="s">
        <v>30879</v>
      </c>
    </row>
    <row r="20764" spans="1:5" hidden="1" x14ac:dyDescent="0.2">
      <c r="A20764" s="94" t="s">
        <v>51886</v>
      </c>
      <c r="B20764" t="s">
        <v>51887</v>
      </c>
      <c r="C20764" t="s">
        <v>243</v>
      </c>
      <c r="D20764">
        <v>64.8</v>
      </c>
      <c r="E20764" t="s">
        <v>30879</v>
      </c>
    </row>
    <row r="20765" spans="1:5" hidden="1" x14ac:dyDescent="0.2">
      <c r="A20765" s="94" t="s">
        <v>51902</v>
      </c>
      <c r="B20765" t="s">
        <v>51903</v>
      </c>
      <c r="C20765" t="s">
        <v>243</v>
      </c>
      <c r="D20765">
        <v>24.3</v>
      </c>
      <c r="E20765" t="s">
        <v>30879</v>
      </c>
    </row>
    <row r="20766" spans="1:5" hidden="1" x14ac:dyDescent="0.2">
      <c r="A20766" s="94" t="s">
        <v>14604</v>
      </c>
      <c r="B20766" t="s">
        <v>14605</v>
      </c>
      <c r="C20766" t="s">
        <v>243</v>
      </c>
      <c r="D20766">
        <v>35.19</v>
      </c>
      <c r="E20766" t="s">
        <v>30879</v>
      </c>
    </row>
    <row r="20767" spans="1:5" hidden="1" x14ac:dyDescent="0.2">
      <c r="A20767" s="94" t="s">
        <v>51278</v>
      </c>
      <c r="B20767" t="s">
        <v>51279</v>
      </c>
      <c r="C20767" t="s">
        <v>243</v>
      </c>
      <c r="D20767">
        <v>604.79999999999995</v>
      </c>
      <c r="E20767" t="s">
        <v>30879</v>
      </c>
    </row>
    <row r="20768" spans="1:5" hidden="1" x14ac:dyDescent="0.2">
      <c r="A20768" s="94" t="s">
        <v>14606</v>
      </c>
      <c r="B20768" t="s">
        <v>14607</v>
      </c>
      <c r="C20768" t="s">
        <v>243</v>
      </c>
      <c r="D20768">
        <v>579.70000000000005</v>
      </c>
      <c r="E20768" t="s">
        <v>30879</v>
      </c>
    </row>
    <row r="20769" spans="1:5" hidden="1" x14ac:dyDescent="0.2">
      <c r="A20769" s="94" t="s">
        <v>51452</v>
      </c>
      <c r="B20769" t="s">
        <v>51453</v>
      </c>
      <c r="C20769" t="s">
        <v>243</v>
      </c>
      <c r="D20769" s="684">
        <v>1227.5</v>
      </c>
      <c r="E20769" t="s">
        <v>30879</v>
      </c>
    </row>
    <row r="20770" spans="1:5" hidden="1" x14ac:dyDescent="0.2">
      <c r="A20770" s="94" t="s">
        <v>14608</v>
      </c>
      <c r="B20770" t="s">
        <v>14609</v>
      </c>
      <c r="C20770" t="s">
        <v>243</v>
      </c>
      <c r="D20770">
        <v>307.2</v>
      </c>
      <c r="E20770" t="s">
        <v>30879</v>
      </c>
    </row>
    <row r="20771" spans="1:5" hidden="1" x14ac:dyDescent="0.2">
      <c r="A20771" s="94" t="s">
        <v>14610</v>
      </c>
      <c r="B20771" t="s">
        <v>14611</v>
      </c>
      <c r="C20771" t="s">
        <v>243</v>
      </c>
      <c r="D20771">
        <v>369.6</v>
      </c>
      <c r="E20771" t="s">
        <v>30879</v>
      </c>
    </row>
    <row r="20772" spans="1:5" hidden="1" x14ac:dyDescent="0.2">
      <c r="A20772" s="94" t="s">
        <v>14612</v>
      </c>
      <c r="B20772" t="s">
        <v>14613</v>
      </c>
      <c r="C20772" t="s">
        <v>243</v>
      </c>
      <c r="D20772">
        <v>334.9</v>
      </c>
      <c r="E20772" t="s">
        <v>30879</v>
      </c>
    </row>
    <row r="20773" spans="1:5" hidden="1" x14ac:dyDescent="0.2">
      <c r="A20773" s="94" t="s">
        <v>51788</v>
      </c>
      <c r="B20773" t="s">
        <v>51789</v>
      </c>
      <c r="C20773" t="s">
        <v>243</v>
      </c>
      <c r="D20773">
        <v>10.88</v>
      </c>
      <c r="E20773" t="s">
        <v>30879</v>
      </c>
    </row>
    <row r="20774" spans="1:5" hidden="1" x14ac:dyDescent="0.2">
      <c r="A20774" s="94" t="s">
        <v>51468</v>
      </c>
      <c r="B20774" t="s">
        <v>51469</v>
      </c>
      <c r="C20774" t="s">
        <v>243</v>
      </c>
      <c r="D20774">
        <v>45.71</v>
      </c>
      <c r="E20774" t="s">
        <v>30879</v>
      </c>
    </row>
    <row r="20775" spans="1:5" hidden="1" x14ac:dyDescent="0.2">
      <c r="A20775" s="94" t="s">
        <v>51470</v>
      </c>
      <c r="B20775" t="s">
        <v>51471</v>
      </c>
      <c r="C20775" t="s">
        <v>243</v>
      </c>
      <c r="D20775">
        <v>48.5</v>
      </c>
      <c r="E20775" t="s">
        <v>30879</v>
      </c>
    </row>
    <row r="20776" spans="1:5" hidden="1" x14ac:dyDescent="0.2">
      <c r="A20776" s="94" t="s">
        <v>51280</v>
      </c>
      <c r="B20776" t="s">
        <v>51281</v>
      </c>
      <c r="C20776" t="s">
        <v>243</v>
      </c>
      <c r="D20776" s="684">
        <v>1506.2</v>
      </c>
      <c r="E20776" t="s">
        <v>30879</v>
      </c>
    </row>
    <row r="20777" spans="1:5" hidden="1" x14ac:dyDescent="0.2">
      <c r="A20777" s="94" t="s">
        <v>14614</v>
      </c>
      <c r="B20777" t="s">
        <v>14615</v>
      </c>
      <c r="C20777" t="s">
        <v>243</v>
      </c>
      <c r="D20777">
        <v>780</v>
      </c>
      <c r="E20777" t="s">
        <v>30879</v>
      </c>
    </row>
    <row r="20778" spans="1:5" hidden="1" x14ac:dyDescent="0.2">
      <c r="A20778" s="94" t="s">
        <v>51616</v>
      </c>
      <c r="B20778" t="s">
        <v>51617</v>
      </c>
      <c r="C20778" t="s">
        <v>243</v>
      </c>
      <c r="D20778">
        <v>220.8</v>
      </c>
      <c r="E20778" t="s">
        <v>30879</v>
      </c>
    </row>
    <row r="20779" spans="1:5" hidden="1" x14ac:dyDescent="0.2">
      <c r="A20779" s="94" t="s">
        <v>51282</v>
      </c>
      <c r="B20779" t="s">
        <v>51283</v>
      </c>
      <c r="C20779" t="s">
        <v>243</v>
      </c>
      <c r="D20779">
        <v>261.60000000000002</v>
      </c>
      <c r="E20779" t="s">
        <v>30879</v>
      </c>
    </row>
    <row r="20780" spans="1:5" hidden="1" x14ac:dyDescent="0.2">
      <c r="A20780" s="94" t="s">
        <v>14616</v>
      </c>
      <c r="B20780" t="s">
        <v>14617</v>
      </c>
      <c r="C20780" t="s">
        <v>1031</v>
      </c>
      <c r="D20780">
        <v>246</v>
      </c>
      <c r="E20780" t="s">
        <v>30879</v>
      </c>
    </row>
    <row r="20781" spans="1:5" hidden="1" x14ac:dyDescent="0.2">
      <c r="A20781" s="94" t="s">
        <v>14618</v>
      </c>
      <c r="B20781" t="s">
        <v>14619</v>
      </c>
      <c r="C20781" t="s">
        <v>243</v>
      </c>
      <c r="D20781">
        <v>277.2</v>
      </c>
      <c r="E20781" t="s">
        <v>30879</v>
      </c>
    </row>
    <row r="20782" spans="1:5" hidden="1" x14ac:dyDescent="0.2">
      <c r="A20782" s="94" t="s">
        <v>51240</v>
      </c>
      <c r="B20782" t="s">
        <v>51241</v>
      </c>
      <c r="C20782" t="s">
        <v>243</v>
      </c>
      <c r="D20782">
        <v>680.4</v>
      </c>
      <c r="E20782" t="s">
        <v>30879</v>
      </c>
    </row>
    <row r="20783" spans="1:5" hidden="1" x14ac:dyDescent="0.2">
      <c r="A20783" s="94" t="s">
        <v>51490</v>
      </c>
      <c r="B20783" t="s">
        <v>51491</v>
      </c>
      <c r="C20783" t="s">
        <v>243</v>
      </c>
      <c r="D20783">
        <v>218.75</v>
      </c>
      <c r="E20783" t="s">
        <v>30879</v>
      </c>
    </row>
    <row r="20784" spans="1:5" hidden="1" x14ac:dyDescent="0.2">
      <c r="A20784" s="94" t="s">
        <v>14620</v>
      </c>
      <c r="B20784" t="s">
        <v>14621</v>
      </c>
      <c r="C20784" t="s">
        <v>243</v>
      </c>
      <c r="D20784">
        <v>181.25</v>
      </c>
      <c r="E20784" t="s">
        <v>30879</v>
      </c>
    </row>
    <row r="20785" spans="1:5" hidden="1" x14ac:dyDescent="0.2">
      <c r="A20785" s="94" t="s">
        <v>51432</v>
      </c>
      <c r="B20785" t="s">
        <v>51433</v>
      </c>
      <c r="C20785" t="s">
        <v>243</v>
      </c>
      <c r="D20785">
        <v>270</v>
      </c>
      <c r="E20785" t="s">
        <v>30879</v>
      </c>
    </row>
    <row r="20786" spans="1:5" hidden="1" x14ac:dyDescent="0.2">
      <c r="A20786" s="94" t="s">
        <v>51438</v>
      </c>
      <c r="B20786" t="s">
        <v>51439</v>
      </c>
      <c r="C20786" t="s">
        <v>243</v>
      </c>
      <c r="D20786">
        <v>131.25</v>
      </c>
      <c r="E20786" t="s">
        <v>30879</v>
      </c>
    </row>
    <row r="20787" spans="1:5" hidden="1" x14ac:dyDescent="0.2">
      <c r="A20787" s="94" t="s">
        <v>51444</v>
      </c>
      <c r="B20787" t="s">
        <v>51445</v>
      </c>
      <c r="C20787" t="s">
        <v>243</v>
      </c>
      <c r="D20787">
        <v>318.75</v>
      </c>
      <c r="E20787" t="s">
        <v>30879</v>
      </c>
    </row>
    <row r="20788" spans="1:5" hidden="1" x14ac:dyDescent="0.2">
      <c r="A20788" s="94" t="s">
        <v>14622</v>
      </c>
      <c r="B20788" t="s">
        <v>14623</v>
      </c>
      <c r="C20788" t="s">
        <v>243</v>
      </c>
      <c r="D20788">
        <v>415</v>
      </c>
      <c r="E20788" t="s">
        <v>30879</v>
      </c>
    </row>
    <row r="20789" spans="1:5" hidden="1" x14ac:dyDescent="0.2">
      <c r="A20789" s="94" t="s">
        <v>51418</v>
      </c>
      <c r="B20789" t="s">
        <v>51419</v>
      </c>
      <c r="C20789" t="s">
        <v>243</v>
      </c>
      <c r="D20789">
        <v>823.75</v>
      </c>
      <c r="E20789" t="s">
        <v>30879</v>
      </c>
    </row>
    <row r="20790" spans="1:5" hidden="1" x14ac:dyDescent="0.2">
      <c r="A20790" s="94" t="s">
        <v>51798</v>
      </c>
      <c r="B20790" t="s">
        <v>51799</v>
      </c>
      <c r="C20790" t="s">
        <v>243</v>
      </c>
      <c r="D20790">
        <v>37.49</v>
      </c>
      <c r="E20790" t="s">
        <v>30879</v>
      </c>
    </row>
    <row r="20791" spans="1:5" hidden="1" x14ac:dyDescent="0.2">
      <c r="A20791" s="94" t="s">
        <v>51658</v>
      </c>
      <c r="B20791" t="s">
        <v>51659</v>
      </c>
      <c r="C20791" t="s">
        <v>243</v>
      </c>
      <c r="D20791">
        <v>322.92</v>
      </c>
      <c r="E20791" t="s">
        <v>30879</v>
      </c>
    </row>
    <row r="20792" spans="1:5" hidden="1" x14ac:dyDescent="0.2">
      <c r="A20792" s="94" t="s">
        <v>51996</v>
      </c>
      <c r="B20792" t="s">
        <v>51997</v>
      </c>
      <c r="C20792" t="s">
        <v>243</v>
      </c>
      <c r="D20792" s="684">
        <v>1091.46</v>
      </c>
      <c r="E20792" t="s">
        <v>30879</v>
      </c>
    </row>
    <row r="20793" spans="1:5" hidden="1" x14ac:dyDescent="0.2">
      <c r="A20793" s="94" t="s">
        <v>14624</v>
      </c>
      <c r="B20793" t="s">
        <v>14625</v>
      </c>
      <c r="C20793" t="s">
        <v>243</v>
      </c>
      <c r="D20793">
        <v>54.4</v>
      </c>
      <c r="E20793" t="s">
        <v>30879</v>
      </c>
    </row>
    <row r="20794" spans="1:5" hidden="1" x14ac:dyDescent="0.2">
      <c r="A20794" s="94" t="s">
        <v>36538</v>
      </c>
      <c r="B20794" t="s">
        <v>36539</v>
      </c>
      <c r="C20794" t="s">
        <v>243</v>
      </c>
      <c r="D20794">
        <v>39.1</v>
      </c>
      <c r="E20794" t="s">
        <v>30879</v>
      </c>
    </row>
    <row r="20795" spans="1:5" hidden="1" x14ac:dyDescent="0.2">
      <c r="A20795" s="94" t="s">
        <v>36542</v>
      </c>
      <c r="B20795" t="s">
        <v>36543</v>
      </c>
      <c r="C20795" t="s">
        <v>243</v>
      </c>
      <c r="D20795">
        <v>20.399999999999999</v>
      </c>
      <c r="E20795" t="s">
        <v>30879</v>
      </c>
    </row>
    <row r="20796" spans="1:5" hidden="1" x14ac:dyDescent="0.2">
      <c r="A20796" s="94" t="s">
        <v>36548</v>
      </c>
      <c r="B20796" t="s">
        <v>36549</v>
      </c>
      <c r="C20796" t="s">
        <v>243</v>
      </c>
      <c r="D20796">
        <v>81.63</v>
      </c>
      <c r="E20796" t="s">
        <v>30879</v>
      </c>
    </row>
    <row r="20797" spans="1:5" hidden="1" x14ac:dyDescent="0.2">
      <c r="A20797" s="94" t="s">
        <v>36550</v>
      </c>
      <c r="B20797" t="s">
        <v>36551</v>
      </c>
      <c r="C20797" t="s">
        <v>243</v>
      </c>
      <c r="D20797">
        <v>58.31</v>
      </c>
      <c r="E20797" t="s">
        <v>30879</v>
      </c>
    </row>
    <row r="20798" spans="1:5" hidden="1" x14ac:dyDescent="0.2">
      <c r="A20798" s="94" t="s">
        <v>36511</v>
      </c>
      <c r="B20798" t="s">
        <v>36512</v>
      </c>
      <c r="C20798" t="s">
        <v>243</v>
      </c>
      <c r="D20798">
        <v>98.29</v>
      </c>
      <c r="E20798" t="s">
        <v>30879</v>
      </c>
    </row>
    <row r="20799" spans="1:5" hidden="1" x14ac:dyDescent="0.2">
      <c r="A20799" s="94" t="s">
        <v>52000</v>
      </c>
      <c r="B20799" t="s">
        <v>52001</v>
      </c>
      <c r="C20799" t="s">
        <v>243</v>
      </c>
      <c r="D20799">
        <v>373.75</v>
      </c>
      <c r="E20799" t="s">
        <v>30879</v>
      </c>
    </row>
    <row r="20800" spans="1:5" hidden="1" x14ac:dyDescent="0.2">
      <c r="A20800" s="94" t="s">
        <v>14626</v>
      </c>
      <c r="B20800" t="s">
        <v>14627</v>
      </c>
      <c r="C20800" t="s">
        <v>2424</v>
      </c>
      <c r="D20800">
        <v>30.6</v>
      </c>
      <c r="E20800" t="s">
        <v>30879</v>
      </c>
    </row>
    <row r="20801" spans="1:5" hidden="1" x14ac:dyDescent="0.2">
      <c r="A20801" s="94" t="s">
        <v>36536</v>
      </c>
      <c r="B20801" t="s">
        <v>36537</v>
      </c>
      <c r="C20801" t="s">
        <v>243</v>
      </c>
      <c r="D20801">
        <v>18.7</v>
      </c>
      <c r="E20801" t="s">
        <v>30879</v>
      </c>
    </row>
    <row r="20802" spans="1:5" hidden="1" x14ac:dyDescent="0.2">
      <c r="A20802" s="94" t="s">
        <v>36530</v>
      </c>
      <c r="B20802" t="s">
        <v>36531</v>
      </c>
      <c r="C20802" t="s">
        <v>243</v>
      </c>
      <c r="D20802">
        <v>27.2</v>
      </c>
      <c r="E20802" t="s">
        <v>30879</v>
      </c>
    </row>
    <row r="20803" spans="1:5" hidden="1" x14ac:dyDescent="0.2">
      <c r="A20803" s="94" t="s">
        <v>50408</v>
      </c>
      <c r="B20803" t="s">
        <v>50409</v>
      </c>
      <c r="C20803" t="s">
        <v>243</v>
      </c>
      <c r="D20803">
        <v>85</v>
      </c>
      <c r="E20803" t="s">
        <v>30879</v>
      </c>
    </row>
    <row r="20804" spans="1:5" hidden="1" x14ac:dyDescent="0.2">
      <c r="A20804" s="94" t="s">
        <v>36540</v>
      </c>
      <c r="B20804" t="s">
        <v>36541</v>
      </c>
      <c r="C20804" t="s">
        <v>243</v>
      </c>
      <c r="D20804">
        <v>81.599999999999994</v>
      </c>
      <c r="E20804" t="s">
        <v>30879</v>
      </c>
    </row>
    <row r="20805" spans="1:5" hidden="1" x14ac:dyDescent="0.2">
      <c r="A20805" s="94" t="s">
        <v>36554</v>
      </c>
      <c r="B20805" t="s">
        <v>36555</v>
      </c>
      <c r="C20805" t="s">
        <v>243</v>
      </c>
      <c r="D20805">
        <v>34.5</v>
      </c>
      <c r="E20805" t="s">
        <v>30879</v>
      </c>
    </row>
    <row r="20806" spans="1:5" hidden="1" x14ac:dyDescent="0.2">
      <c r="A20806" s="94" t="s">
        <v>36544</v>
      </c>
      <c r="B20806" t="s">
        <v>36545</v>
      </c>
      <c r="C20806" t="s">
        <v>243</v>
      </c>
      <c r="D20806">
        <v>156.4</v>
      </c>
      <c r="E20806" t="s">
        <v>30879</v>
      </c>
    </row>
    <row r="20807" spans="1:5" hidden="1" x14ac:dyDescent="0.2">
      <c r="A20807" s="94" t="s">
        <v>36528</v>
      </c>
      <c r="B20807" t="s">
        <v>36529</v>
      </c>
      <c r="C20807" t="s">
        <v>243</v>
      </c>
      <c r="D20807">
        <v>10.199999999999999</v>
      </c>
      <c r="E20807" t="s">
        <v>30879</v>
      </c>
    </row>
    <row r="20808" spans="1:5" hidden="1" x14ac:dyDescent="0.2">
      <c r="A20808" s="94" t="s">
        <v>36532</v>
      </c>
      <c r="B20808" t="s">
        <v>36533</v>
      </c>
      <c r="C20808" t="s">
        <v>243</v>
      </c>
      <c r="D20808">
        <v>44.2</v>
      </c>
      <c r="E20808" t="s">
        <v>30879</v>
      </c>
    </row>
    <row r="20809" spans="1:5" hidden="1" x14ac:dyDescent="0.2">
      <c r="A20809" s="94" t="s">
        <v>36534</v>
      </c>
      <c r="B20809" t="s">
        <v>36535</v>
      </c>
      <c r="C20809" t="s">
        <v>243</v>
      </c>
      <c r="D20809">
        <v>120.7</v>
      </c>
      <c r="E20809" t="s">
        <v>30879</v>
      </c>
    </row>
    <row r="20810" spans="1:5" hidden="1" x14ac:dyDescent="0.2">
      <c r="A20810" s="94" t="s">
        <v>14628</v>
      </c>
      <c r="B20810" t="s">
        <v>36527</v>
      </c>
      <c r="C20810" t="s">
        <v>243</v>
      </c>
      <c r="D20810">
        <v>281.25</v>
      </c>
      <c r="E20810" t="s">
        <v>30879</v>
      </c>
    </row>
    <row r="20811" spans="1:5" hidden="1" x14ac:dyDescent="0.2">
      <c r="A20811" s="94" t="s">
        <v>25797</v>
      </c>
      <c r="B20811" t="s">
        <v>25798</v>
      </c>
      <c r="C20811" t="s">
        <v>243</v>
      </c>
      <c r="D20811">
        <v>11.93</v>
      </c>
      <c r="E20811" t="s">
        <v>30879</v>
      </c>
    </row>
    <row r="20812" spans="1:5" hidden="1" x14ac:dyDescent="0.2">
      <c r="A20812" s="94" t="s">
        <v>25799</v>
      </c>
      <c r="B20812" t="s">
        <v>25800</v>
      </c>
      <c r="C20812" t="s">
        <v>243</v>
      </c>
      <c r="D20812">
        <v>11.63</v>
      </c>
      <c r="E20812" t="s">
        <v>30879</v>
      </c>
    </row>
    <row r="20813" spans="1:5" hidden="1" x14ac:dyDescent="0.2">
      <c r="A20813" s="94" t="s">
        <v>50761</v>
      </c>
      <c r="B20813" t="s">
        <v>50762</v>
      </c>
      <c r="C20813" t="s">
        <v>243</v>
      </c>
      <c r="D20813">
        <v>25.34</v>
      </c>
      <c r="E20813" t="s">
        <v>30879</v>
      </c>
    </row>
    <row r="20814" spans="1:5" hidden="1" x14ac:dyDescent="0.2">
      <c r="A20814" s="94" t="s">
        <v>25801</v>
      </c>
      <c r="B20814" t="s">
        <v>25802</v>
      </c>
      <c r="C20814" t="s">
        <v>243</v>
      </c>
      <c r="D20814">
        <v>10.7</v>
      </c>
      <c r="E20814" t="s">
        <v>30879</v>
      </c>
    </row>
    <row r="20815" spans="1:5" hidden="1" x14ac:dyDescent="0.2">
      <c r="A20815" s="94" t="s">
        <v>51980</v>
      </c>
      <c r="B20815" t="s">
        <v>51981</v>
      </c>
      <c r="C20815" t="s">
        <v>243</v>
      </c>
      <c r="D20815">
        <v>23.65</v>
      </c>
      <c r="E20815" t="s">
        <v>30879</v>
      </c>
    </row>
    <row r="20816" spans="1:5" hidden="1" x14ac:dyDescent="0.2">
      <c r="A20816" s="94" t="s">
        <v>25803</v>
      </c>
      <c r="B20816" t="s">
        <v>25804</v>
      </c>
      <c r="C20816" t="s">
        <v>243</v>
      </c>
      <c r="D20816">
        <v>45.21</v>
      </c>
      <c r="E20816" t="s">
        <v>30879</v>
      </c>
    </row>
    <row r="20817" spans="1:5" hidden="1" x14ac:dyDescent="0.2">
      <c r="A20817" s="94" t="s">
        <v>25805</v>
      </c>
      <c r="B20817" t="s">
        <v>25806</v>
      </c>
      <c r="C20817" t="s">
        <v>243</v>
      </c>
      <c r="D20817">
        <v>11.93</v>
      </c>
      <c r="E20817" t="s">
        <v>30879</v>
      </c>
    </row>
    <row r="20818" spans="1:5" hidden="1" x14ac:dyDescent="0.2">
      <c r="A20818" s="94" t="s">
        <v>25807</v>
      </c>
      <c r="B20818" t="s">
        <v>25808</v>
      </c>
      <c r="C20818" t="s">
        <v>243</v>
      </c>
      <c r="D20818">
        <v>13.59</v>
      </c>
      <c r="E20818" t="s">
        <v>30879</v>
      </c>
    </row>
    <row r="20819" spans="1:5" hidden="1" x14ac:dyDescent="0.2">
      <c r="A20819" s="94" t="s">
        <v>25809</v>
      </c>
      <c r="B20819" t="s">
        <v>25810</v>
      </c>
      <c r="C20819" t="s">
        <v>243</v>
      </c>
      <c r="D20819">
        <v>16.37</v>
      </c>
      <c r="E20819" t="s">
        <v>30879</v>
      </c>
    </row>
    <row r="20820" spans="1:5" hidden="1" x14ac:dyDescent="0.2">
      <c r="A20820" s="94" t="s">
        <v>50763</v>
      </c>
      <c r="B20820" t="s">
        <v>50764</v>
      </c>
      <c r="C20820" t="s">
        <v>243</v>
      </c>
      <c r="D20820">
        <v>65.23</v>
      </c>
      <c r="E20820" t="s">
        <v>30879</v>
      </c>
    </row>
    <row r="20821" spans="1:5" hidden="1" x14ac:dyDescent="0.2">
      <c r="A20821" s="94" t="s">
        <v>50765</v>
      </c>
      <c r="B20821" t="s">
        <v>50766</v>
      </c>
      <c r="C20821" t="s">
        <v>243</v>
      </c>
      <c r="D20821">
        <v>93.54</v>
      </c>
      <c r="E20821" t="s">
        <v>30879</v>
      </c>
    </row>
    <row r="20822" spans="1:5" hidden="1" x14ac:dyDescent="0.2">
      <c r="A20822" s="94" t="s">
        <v>50237</v>
      </c>
      <c r="B20822" t="s">
        <v>50238</v>
      </c>
      <c r="C20822" t="s">
        <v>243</v>
      </c>
      <c r="D20822">
        <v>145.03</v>
      </c>
      <c r="E20822" t="s">
        <v>30879</v>
      </c>
    </row>
    <row r="20823" spans="1:5" hidden="1" x14ac:dyDescent="0.2">
      <c r="A20823" s="94" t="s">
        <v>50306</v>
      </c>
      <c r="B20823" t="s">
        <v>50307</v>
      </c>
      <c r="C20823" t="s">
        <v>2847</v>
      </c>
      <c r="D20823">
        <v>25.89</v>
      </c>
      <c r="E20823" t="s">
        <v>30879</v>
      </c>
    </row>
    <row r="20824" spans="1:5" hidden="1" x14ac:dyDescent="0.2">
      <c r="A20824" s="94" t="s">
        <v>14629</v>
      </c>
      <c r="B20824" t="s">
        <v>14630</v>
      </c>
      <c r="C20824" t="s">
        <v>243</v>
      </c>
      <c r="D20824">
        <v>89.42</v>
      </c>
      <c r="E20824" t="s">
        <v>30879</v>
      </c>
    </row>
    <row r="20825" spans="1:5" hidden="1" x14ac:dyDescent="0.2">
      <c r="A20825" s="94" t="s">
        <v>14631</v>
      </c>
      <c r="B20825" t="s">
        <v>14632</v>
      </c>
      <c r="C20825" t="s">
        <v>243</v>
      </c>
      <c r="D20825">
        <v>28.02</v>
      </c>
      <c r="E20825" t="s">
        <v>30879</v>
      </c>
    </row>
    <row r="20826" spans="1:5" hidden="1" x14ac:dyDescent="0.2">
      <c r="A20826" s="94" t="s">
        <v>14633</v>
      </c>
      <c r="B20826" t="s">
        <v>14634</v>
      </c>
      <c r="C20826" t="s">
        <v>243</v>
      </c>
      <c r="D20826">
        <v>28.02</v>
      </c>
      <c r="E20826" t="s">
        <v>30879</v>
      </c>
    </row>
    <row r="20827" spans="1:5" hidden="1" x14ac:dyDescent="0.2">
      <c r="A20827" s="94" t="s">
        <v>14635</v>
      </c>
      <c r="B20827" t="s">
        <v>14636</v>
      </c>
      <c r="C20827" t="s">
        <v>243</v>
      </c>
      <c r="D20827">
        <v>15.23</v>
      </c>
      <c r="E20827" t="s">
        <v>30879</v>
      </c>
    </row>
    <row r="20828" spans="1:5" hidden="1" x14ac:dyDescent="0.2">
      <c r="A20828" s="94" t="s">
        <v>52016</v>
      </c>
      <c r="B20828" t="s">
        <v>52017</v>
      </c>
      <c r="C20828" t="s">
        <v>243</v>
      </c>
      <c r="D20828" s="684">
        <v>1560.33</v>
      </c>
      <c r="E20828" t="s">
        <v>30879</v>
      </c>
    </row>
    <row r="20829" spans="1:5" hidden="1" x14ac:dyDescent="0.2">
      <c r="A20829" s="94" t="s">
        <v>52018</v>
      </c>
      <c r="B20829" t="s">
        <v>52019</v>
      </c>
      <c r="C20829" t="s">
        <v>243</v>
      </c>
      <c r="D20829" s="684">
        <v>1087.5</v>
      </c>
      <c r="E20829" t="s">
        <v>30879</v>
      </c>
    </row>
    <row r="20830" spans="1:5" hidden="1" x14ac:dyDescent="0.2">
      <c r="A20830" s="94" t="s">
        <v>14637</v>
      </c>
      <c r="B20830" t="s">
        <v>14638</v>
      </c>
      <c r="C20830" t="s">
        <v>243</v>
      </c>
      <c r="D20830">
        <v>154.38</v>
      </c>
      <c r="E20830" t="s">
        <v>30879</v>
      </c>
    </row>
    <row r="20831" spans="1:5" hidden="1" x14ac:dyDescent="0.2">
      <c r="A20831" s="94" t="s">
        <v>14639</v>
      </c>
      <c r="B20831" t="s">
        <v>14640</v>
      </c>
      <c r="C20831" t="s">
        <v>243</v>
      </c>
      <c r="D20831">
        <v>117.37</v>
      </c>
      <c r="E20831" t="s">
        <v>30879</v>
      </c>
    </row>
    <row r="20832" spans="1:5" hidden="1" x14ac:dyDescent="0.2">
      <c r="A20832" s="94" t="s">
        <v>14641</v>
      </c>
      <c r="B20832" t="s">
        <v>14642</v>
      </c>
      <c r="C20832" t="s">
        <v>243</v>
      </c>
      <c r="D20832">
        <v>25.46</v>
      </c>
      <c r="E20832" t="s">
        <v>30879</v>
      </c>
    </row>
    <row r="20833" spans="1:5" hidden="1" x14ac:dyDescent="0.2">
      <c r="A20833" s="94" t="s">
        <v>14643</v>
      </c>
      <c r="B20833" t="s">
        <v>14644</v>
      </c>
      <c r="C20833" t="s">
        <v>243</v>
      </c>
      <c r="D20833">
        <v>799</v>
      </c>
      <c r="E20833" t="s">
        <v>30879</v>
      </c>
    </row>
    <row r="20834" spans="1:5" hidden="1" x14ac:dyDescent="0.2">
      <c r="A20834" s="94" t="s">
        <v>14645</v>
      </c>
      <c r="B20834" t="s">
        <v>14646</v>
      </c>
      <c r="C20834" t="s">
        <v>243</v>
      </c>
      <c r="D20834">
        <v>22.71</v>
      </c>
      <c r="E20834" t="s">
        <v>30879</v>
      </c>
    </row>
    <row r="20835" spans="1:5" hidden="1" x14ac:dyDescent="0.2">
      <c r="A20835" s="94" t="s">
        <v>14647</v>
      </c>
      <c r="B20835" t="s">
        <v>14648</v>
      </c>
      <c r="C20835" t="s">
        <v>243</v>
      </c>
      <c r="D20835">
        <v>22.02</v>
      </c>
      <c r="E20835" t="s">
        <v>30879</v>
      </c>
    </row>
    <row r="20836" spans="1:5" hidden="1" x14ac:dyDescent="0.2">
      <c r="A20836" s="94" t="s">
        <v>14649</v>
      </c>
      <c r="B20836" t="s">
        <v>14650</v>
      </c>
      <c r="C20836" t="s">
        <v>243</v>
      </c>
      <c r="D20836">
        <v>15.23</v>
      </c>
      <c r="E20836" t="s">
        <v>30879</v>
      </c>
    </row>
    <row r="20837" spans="1:5" hidden="1" x14ac:dyDescent="0.2">
      <c r="A20837" s="94" t="s">
        <v>52012</v>
      </c>
      <c r="B20837" t="s">
        <v>52013</v>
      </c>
      <c r="C20837" t="s">
        <v>243</v>
      </c>
      <c r="D20837">
        <v>849</v>
      </c>
      <c r="E20837" t="s">
        <v>30879</v>
      </c>
    </row>
    <row r="20838" spans="1:5" hidden="1" x14ac:dyDescent="0.2">
      <c r="A20838" s="94" t="s">
        <v>14651</v>
      </c>
      <c r="B20838" t="s">
        <v>14652</v>
      </c>
      <c r="C20838" t="s">
        <v>243</v>
      </c>
      <c r="D20838">
        <v>849</v>
      </c>
      <c r="E20838" t="s">
        <v>30879</v>
      </c>
    </row>
    <row r="20839" spans="1:5" hidden="1" x14ac:dyDescent="0.2">
      <c r="A20839" s="94" t="s">
        <v>14653</v>
      </c>
      <c r="B20839" t="s">
        <v>14654</v>
      </c>
      <c r="C20839" t="s">
        <v>243</v>
      </c>
      <c r="D20839">
        <v>182.22</v>
      </c>
      <c r="E20839" t="s">
        <v>30879</v>
      </c>
    </row>
    <row r="20840" spans="1:5" hidden="1" x14ac:dyDescent="0.2">
      <c r="A20840" s="94" t="s">
        <v>52008</v>
      </c>
      <c r="B20840" t="s">
        <v>52009</v>
      </c>
      <c r="C20840" t="s">
        <v>243</v>
      </c>
      <c r="D20840">
        <v>788.77</v>
      </c>
      <c r="E20840" t="s">
        <v>30879</v>
      </c>
    </row>
    <row r="20841" spans="1:5" hidden="1" x14ac:dyDescent="0.2">
      <c r="A20841" s="94" t="s">
        <v>52010</v>
      </c>
      <c r="B20841" t="s">
        <v>52011</v>
      </c>
      <c r="C20841" t="s">
        <v>243</v>
      </c>
      <c r="D20841">
        <v>70.62</v>
      </c>
      <c r="E20841" t="s">
        <v>30879</v>
      </c>
    </row>
    <row r="20842" spans="1:5" hidden="1" x14ac:dyDescent="0.2">
      <c r="A20842" s="94" t="s">
        <v>52014</v>
      </c>
      <c r="B20842" t="s">
        <v>52015</v>
      </c>
      <c r="C20842" t="s">
        <v>243</v>
      </c>
      <c r="D20842">
        <v>11.75</v>
      </c>
      <c r="E20842" t="s">
        <v>30879</v>
      </c>
    </row>
    <row r="20843" spans="1:5" hidden="1" x14ac:dyDescent="0.2">
      <c r="A20843" s="94" t="s">
        <v>14655</v>
      </c>
      <c r="B20843" t="s">
        <v>14656</v>
      </c>
      <c r="C20843" t="s">
        <v>243</v>
      </c>
      <c r="D20843">
        <v>160.1</v>
      </c>
      <c r="E20843" t="s">
        <v>30879</v>
      </c>
    </row>
    <row r="20844" spans="1:5" hidden="1" x14ac:dyDescent="0.2">
      <c r="A20844" s="94" t="s">
        <v>14657</v>
      </c>
      <c r="B20844" t="s">
        <v>14658</v>
      </c>
      <c r="C20844" t="s">
        <v>243</v>
      </c>
      <c r="D20844">
        <v>120.03</v>
      </c>
      <c r="E20844" t="s">
        <v>30879</v>
      </c>
    </row>
    <row r="20845" spans="1:5" hidden="1" x14ac:dyDescent="0.2">
      <c r="A20845" s="94" t="s">
        <v>14659</v>
      </c>
      <c r="B20845" t="s">
        <v>14660</v>
      </c>
      <c r="C20845" t="s">
        <v>243</v>
      </c>
      <c r="D20845">
        <v>150.04</v>
      </c>
      <c r="E20845" t="s">
        <v>30879</v>
      </c>
    </row>
    <row r="20846" spans="1:5" hidden="1" x14ac:dyDescent="0.2">
      <c r="A20846" s="94" t="s">
        <v>14661</v>
      </c>
      <c r="B20846" t="s">
        <v>14662</v>
      </c>
      <c r="C20846" t="s">
        <v>243</v>
      </c>
      <c r="D20846">
        <v>66.05</v>
      </c>
      <c r="E20846" t="s">
        <v>30879</v>
      </c>
    </row>
    <row r="20847" spans="1:5" hidden="1" x14ac:dyDescent="0.2">
      <c r="A20847" s="94" t="s">
        <v>14663</v>
      </c>
      <c r="B20847" t="s">
        <v>14664</v>
      </c>
      <c r="C20847" t="s">
        <v>243</v>
      </c>
      <c r="D20847" s="684">
        <v>1079.5899999999999</v>
      </c>
      <c r="E20847" t="s">
        <v>30879</v>
      </c>
    </row>
    <row r="20848" spans="1:5" hidden="1" x14ac:dyDescent="0.2">
      <c r="A20848" s="94" t="s">
        <v>52002</v>
      </c>
      <c r="B20848" t="s">
        <v>52003</v>
      </c>
      <c r="C20848" t="s">
        <v>243</v>
      </c>
      <c r="D20848">
        <v>856.08</v>
      </c>
      <c r="E20848" t="s">
        <v>30879</v>
      </c>
    </row>
    <row r="20849" spans="1:5" hidden="1" x14ac:dyDescent="0.2">
      <c r="A20849" s="94" t="s">
        <v>49473</v>
      </c>
      <c r="B20849" t="s">
        <v>49474</v>
      </c>
      <c r="C20849" t="s">
        <v>2815</v>
      </c>
      <c r="D20849">
        <v>69.42</v>
      </c>
      <c r="E20849" t="s">
        <v>30879</v>
      </c>
    </row>
    <row r="20850" spans="1:5" hidden="1" x14ac:dyDescent="0.2">
      <c r="A20850" s="94" t="s">
        <v>14665</v>
      </c>
      <c r="B20850" t="s">
        <v>14666</v>
      </c>
      <c r="C20850" t="s">
        <v>243</v>
      </c>
      <c r="D20850">
        <v>131.09</v>
      </c>
      <c r="E20850" t="s">
        <v>30879</v>
      </c>
    </row>
    <row r="20851" spans="1:5" hidden="1" x14ac:dyDescent="0.2">
      <c r="A20851" s="94" t="s">
        <v>49477</v>
      </c>
      <c r="B20851" t="s">
        <v>49478</v>
      </c>
      <c r="C20851" t="s">
        <v>243</v>
      </c>
      <c r="D20851">
        <v>336.6</v>
      </c>
      <c r="E20851" t="s">
        <v>30879</v>
      </c>
    </row>
    <row r="20852" spans="1:5" hidden="1" x14ac:dyDescent="0.2">
      <c r="A20852" s="94" t="s">
        <v>52004</v>
      </c>
      <c r="B20852" t="s">
        <v>52005</v>
      </c>
      <c r="C20852" t="s">
        <v>243</v>
      </c>
      <c r="D20852">
        <v>883.88</v>
      </c>
      <c r="E20852" t="s">
        <v>30879</v>
      </c>
    </row>
    <row r="20853" spans="1:5" hidden="1" x14ac:dyDescent="0.2">
      <c r="A20853" s="94" t="s">
        <v>14667</v>
      </c>
      <c r="B20853" t="s">
        <v>14668</v>
      </c>
      <c r="C20853" t="s">
        <v>243</v>
      </c>
      <c r="D20853" s="684">
        <v>1488.79</v>
      </c>
      <c r="E20853" t="s">
        <v>30879</v>
      </c>
    </row>
    <row r="20854" spans="1:5" hidden="1" x14ac:dyDescent="0.2">
      <c r="A20854" s="94" t="s">
        <v>50199</v>
      </c>
      <c r="B20854" t="s">
        <v>50200</v>
      </c>
      <c r="C20854" t="s">
        <v>2815</v>
      </c>
      <c r="D20854">
        <v>78.099999999999994</v>
      </c>
      <c r="E20854" t="s">
        <v>30879</v>
      </c>
    </row>
    <row r="20855" spans="1:5" hidden="1" x14ac:dyDescent="0.2">
      <c r="A20855" s="94" t="s">
        <v>50201</v>
      </c>
      <c r="B20855" t="s">
        <v>50202</v>
      </c>
      <c r="C20855" t="s">
        <v>2815</v>
      </c>
      <c r="D20855">
        <v>89.79</v>
      </c>
      <c r="E20855" t="s">
        <v>30879</v>
      </c>
    </row>
    <row r="20856" spans="1:5" hidden="1" x14ac:dyDescent="0.2">
      <c r="A20856" s="94" t="s">
        <v>50414</v>
      </c>
      <c r="B20856" t="s">
        <v>50415</v>
      </c>
      <c r="C20856" t="s">
        <v>243</v>
      </c>
      <c r="D20856">
        <v>17.36</v>
      </c>
      <c r="E20856" t="s">
        <v>30879</v>
      </c>
    </row>
    <row r="20857" spans="1:5" hidden="1" x14ac:dyDescent="0.2">
      <c r="A20857" s="94" t="s">
        <v>50416</v>
      </c>
      <c r="B20857" t="s">
        <v>50417</v>
      </c>
      <c r="C20857" t="s">
        <v>243</v>
      </c>
      <c r="D20857">
        <v>81.7</v>
      </c>
      <c r="E20857" t="s">
        <v>30879</v>
      </c>
    </row>
    <row r="20858" spans="1:5" hidden="1" x14ac:dyDescent="0.2">
      <c r="A20858" s="94" t="s">
        <v>51998</v>
      </c>
      <c r="B20858" t="s">
        <v>51999</v>
      </c>
      <c r="C20858" t="s">
        <v>243</v>
      </c>
      <c r="D20858">
        <v>921.14</v>
      </c>
      <c r="E20858" t="s">
        <v>30879</v>
      </c>
    </row>
    <row r="20859" spans="1:5" hidden="1" x14ac:dyDescent="0.2">
      <c r="A20859" s="94" t="s">
        <v>51982</v>
      </c>
      <c r="B20859" t="s">
        <v>51983</v>
      </c>
      <c r="C20859" t="s">
        <v>243</v>
      </c>
      <c r="D20859">
        <v>121.38</v>
      </c>
      <c r="E20859" t="s">
        <v>30879</v>
      </c>
    </row>
    <row r="20860" spans="1:5" hidden="1" x14ac:dyDescent="0.2">
      <c r="A20860" s="94" t="s">
        <v>52006</v>
      </c>
      <c r="B20860" t="s">
        <v>52007</v>
      </c>
      <c r="C20860" t="s">
        <v>243</v>
      </c>
      <c r="D20860">
        <v>19.100000000000001</v>
      </c>
      <c r="E20860" t="s">
        <v>30879</v>
      </c>
    </row>
    <row r="20861" spans="1:5" hidden="1" x14ac:dyDescent="0.2">
      <c r="A20861" s="94" t="s">
        <v>50334</v>
      </c>
      <c r="B20861" t="s">
        <v>50335</v>
      </c>
      <c r="C20861" t="s">
        <v>243</v>
      </c>
      <c r="D20861">
        <v>57.39</v>
      </c>
      <c r="E20861" t="s">
        <v>30879</v>
      </c>
    </row>
    <row r="20862" spans="1:5" hidden="1" x14ac:dyDescent="0.2">
      <c r="A20862" s="94" t="s">
        <v>50310</v>
      </c>
      <c r="B20862" t="s">
        <v>50311</v>
      </c>
      <c r="C20862" t="s">
        <v>243</v>
      </c>
      <c r="D20862">
        <v>19.82</v>
      </c>
      <c r="E20862" t="s">
        <v>30879</v>
      </c>
    </row>
    <row r="20863" spans="1:5" hidden="1" x14ac:dyDescent="0.2">
      <c r="A20863" s="94" t="s">
        <v>50312</v>
      </c>
      <c r="B20863" t="s">
        <v>50313</v>
      </c>
      <c r="C20863" t="s">
        <v>243</v>
      </c>
      <c r="D20863">
        <v>40.96</v>
      </c>
      <c r="E20863" t="s">
        <v>30879</v>
      </c>
    </row>
    <row r="20864" spans="1:5" hidden="1" x14ac:dyDescent="0.2">
      <c r="A20864" s="94" t="s">
        <v>25811</v>
      </c>
      <c r="B20864" t="s">
        <v>25812</v>
      </c>
      <c r="C20864" t="s">
        <v>2815</v>
      </c>
      <c r="D20864">
        <v>9</v>
      </c>
      <c r="E20864" t="s">
        <v>30879</v>
      </c>
    </row>
    <row r="20865" spans="1:5" hidden="1" x14ac:dyDescent="0.2">
      <c r="A20865" s="94" t="s">
        <v>50843</v>
      </c>
      <c r="B20865" t="s">
        <v>50844</v>
      </c>
      <c r="C20865" t="s">
        <v>2815</v>
      </c>
      <c r="D20865">
        <v>23.86</v>
      </c>
      <c r="E20865" t="s">
        <v>30879</v>
      </c>
    </row>
    <row r="20866" spans="1:5" hidden="1" x14ac:dyDescent="0.2">
      <c r="A20866" s="94" t="s">
        <v>25813</v>
      </c>
      <c r="B20866" t="s">
        <v>25814</v>
      </c>
      <c r="C20866" t="s">
        <v>2815</v>
      </c>
      <c r="D20866">
        <v>9</v>
      </c>
      <c r="E20866" t="s">
        <v>30879</v>
      </c>
    </row>
    <row r="20867" spans="1:5" hidden="1" x14ac:dyDescent="0.2">
      <c r="A20867" s="94" t="s">
        <v>25815</v>
      </c>
      <c r="B20867" t="s">
        <v>25816</v>
      </c>
      <c r="C20867" t="s">
        <v>2815</v>
      </c>
      <c r="D20867">
        <v>20.69</v>
      </c>
      <c r="E20867" t="s">
        <v>30879</v>
      </c>
    </row>
    <row r="20868" spans="1:5" hidden="1" x14ac:dyDescent="0.2">
      <c r="A20868" s="94" t="s">
        <v>25817</v>
      </c>
      <c r="B20868" t="s">
        <v>25818</v>
      </c>
      <c r="C20868" t="s">
        <v>2815</v>
      </c>
      <c r="D20868">
        <v>11.28</v>
      </c>
      <c r="E20868" t="s">
        <v>30879</v>
      </c>
    </row>
    <row r="20869" spans="1:5" hidden="1" x14ac:dyDescent="0.2">
      <c r="A20869" s="94" t="s">
        <v>50845</v>
      </c>
      <c r="B20869" t="s">
        <v>50846</v>
      </c>
      <c r="C20869" t="s">
        <v>2815</v>
      </c>
      <c r="D20869">
        <v>15.05</v>
      </c>
      <c r="E20869" t="s">
        <v>30879</v>
      </c>
    </row>
    <row r="20870" spans="1:5" hidden="1" x14ac:dyDescent="0.2">
      <c r="A20870" s="94" t="s">
        <v>50847</v>
      </c>
      <c r="B20870" t="s">
        <v>50848</v>
      </c>
      <c r="C20870" t="s">
        <v>2815</v>
      </c>
      <c r="D20870">
        <v>34.479999999999997</v>
      </c>
      <c r="E20870" t="s">
        <v>30879</v>
      </c>
    </row>
    <row r="20871" spans="1:5" hidden="1" x14ac:dyDescent="0.2">
      <c r="A20871" s="94" t="s">
        <v>25819</v>
      </c>
      <c r="B20871" t="s">
        <v>25820</v>
      </c>
      <c r="C20871" t="s">
        <v>2815</v>
      </c>
      <c r="D20871">
        <v>27.69</v>
      </c>
      <c r="E20871" t="s">
        <v>30879</v>
      </c>
    </row>
    <row r="20872" spans="1:5" hidden="1" x14ac:dyDescent="0.2">
      <c r="A20872" s="94" t="s">
        <v>50841</v>
      </c>
      <c r="B20872" t="s">
        <v>50842</v>
      </c>
      <c r="C20872" t="s">
        <v>2815</v>
      </c>
      <c r="D20872">
        <v>63.54</v>
      </c>
      <c r="E20872" t="s">
        <v>30879</v>
      </c>
    </row>
    <row r="20873" spans="1:5" hidden="1" x14ac:dyDescent="0.2">
      <c r="A20873" s="94" t="s">
        <v>25821</v>
      </c>
      <c r="B20873" t="s">
        <v>25822</v>
      </c>
      <c r="C20873" t="s">
        <v>2815</v>
      </c>
      <c r="D20873">
        <v>27.69</v>
      </c>
      <c r="E20873" t="s">
        <v>30879</v>
      </c>
    </row>
    <row r="20874" spans="1:5" hidden="1" x14ac:dyDescent="0.2">
      <c r="A20874" s="94" t="s">
        <v>25823</v>
      </c>
      <c r="B20874" t="s">
        <v>25824</v>
      </c>
      <c r="C20874" t="s">
        <v>2815</v>
      </c>
      <c r="D20874">
        <v>33.08</v>
      </c>
      <c r="E20874" t="s">
        <v>30879</v>
      </c>
    </row>
    <row r="20875" spans="1:5" hidden="1" x14ac:dyDescent="0.2">
      <c r="A20875" s="94" t="s">
        <v>50839</v>
      </c>
      <c r="B20875" t="s">
        <v>50840</v>
      </c>
      <c r="C20875" t="s">
        <v>2815</v>
      </c>
      <c r="D20875">
        <v>28.99</v>
      </c>
      <c r="E20875" t="s">
        <v>30879</v>
      </c>
    </row>
    <row r="20876" spans="1:5" hidden="1" x14ac:dyDescent="0.2">
      <c r="A20876" s="94" t="s">
        <v>25825</v>
      </c>
      <c r="B20876" t="s">
        <v>25826</v>
      </c>
      <c r="C20876" t="s">
        <v>2815</v>
      </c>
      <c r="D20876">
        <v>15.81</v>
      </c>
      <c r="E20876" t="s">
        <v>30879</v>
      </c>
    </row>
    <row r="20877" spans="1:5" hidden="1" x14ac:dyDescent="0.2">
      <c r="A20877" s="94" t="s">
        <v>25827</v>
      </c>
      <c r="B20877" t="s">
        <v>25828</v>
      </c>
      <c r="C20877" t="s">
        <v>2815</v>
      </c>
      <c r="D20877">
        <v>40.19</v>
      </c>
      <c r="E20877" t="s">
        <v>30879</v>
      </c>
    </row>
    <row r="20878" spans="1:5" hidden="1" x14ac:dyDescent="0.2">
      <c r="A20878" s="94" t="s">
        <v>25829</v>
      </c>
      <c r="B20878" t="s">
        <v>25830</v>
      </c>
      <c r="C20878" t="s">
        <v>2815</v>
      </c>
      <c r="D20878">
        <v>22.74</v>
      </c>
      <c r="E20878" t="s">
        <v>30879</v>
      </c>
    </row>
    <row r="20879" spans="1:5" hidden="1" x14ac:dyDescent="0.2">
      <c r="A20879" s="94" t="s">
        <v>25831</v>
      </c>
      <c r="B20879" t="s">
        <v>25832</v>
      </c>
      <c r="C20879" t="s">
        <v>2815</v>
      </c>
      <c r="D20879">
        <v>48.27</v>
      </c>
      <c r="E20879" t="s">
        <v>30879</v>
      </c>
    </row>
    <row r="20880" spans="1:5" hidden="1" x14ac:dyDescent="0.2">
      <c r="A20880" s="94" t="s">
        <v>25833</v>
      </c>
      <c r="B20880" t="s">
        <v>25834</v>
      </c>
      <c r="C20880" t="s">
        <v>2815</v>
      </c>
      <c r="D20880">
        <v>22.74</v>
      </c>
      <c r="E20880" t="s">
        <v>30879</v>
      </c>
    </row>
    <row r="20881" spans="1:5" hidden="1" x14ac:dyDescent="0.2">
      <c r="A20881" s="94" t="s">
        <v>25835</v>
      </c>
      <c r="B20881" t="s">
        <v>25836</v>
      </c>
      <c r="C20881" t="s">
        <v>2815</v>
      </c>
      <c r="D20881">
        <v>48.27</v>
      </c>
      <c r="E20881" t="s">
        <v>30879</v>
      </c>
    </row>
    <row r="20882" spans="1:5" hidden="1" x14ac:dyDescent="0.2">
      <c r="A20882" s="94" t="s">
        <v>50338</v>
      </c>
      <c r="B20882" t="s">
        <v>50339</v>
      </c>
      <c r="C20882" t="s">
        <v>243</v>
      </c>
      <c r="D20882">
        <v>46.77</v>
      </c>
      <c r="E20882" t="s">
        <v>30879</v>
      </c>
    </row>
    <row r="20883" spans="1:5" hidden="1" x14ac:dyDescent="0.2">
      <c r="A20883" s="94" t="s">
        <v>50340</v>
      </c>
      <c r="B20883" t="s">
        <v>50341</v>
      </c>
      <c r="C20883" t="s">
        <v>243</v>
      </c>
      <c r="D20883">
        <v>50.67</v>
      </c>
      <c r="E20883" t="s">
        <v>30879</v>
      </c>
    </row>
    <row r="20884" spans="1:5" hidden="1" x14ac:dyDescent="0.2">
      <c r="A20884" s="94" t="s">
        <v>50342</v>
      </c>
      <c r="B20884" t="s">
        <v>50343</v>
      </c>
      <c r="C20884" t="s">
        <v>243</v>
      </c>
      <c r="D20884">
        <v>50.67</v>
      </c>
      <c r="E20884" t="s">
        <v>30879</v>
      </c>
    </row>
    <row r="20885" spans="1:5" hidden="1" x14ac:dyDescent="0.2">
      <c r="A20885" s="94" t="s">
        <v>50344</v>
      </c>
      <c r="B20885" t="s">
        <v>50345</v>
      </c>
      <c r="C20885" t="s">
        <v>243</v>
      </c>
      <c r="D20885">
        <v>50.67</v>
      </c>
      <c r="E20885" t="s">
        <v>30879</v>
      </c>
    </row>
    <row r="20886" spans="1:5" hidden="1" x14ac:dyDescent="0.2">
      <c r="A20886" s="94" t="s">
        <v>50326</v>
      </c>
      <c r="B20886" t="s">
        <v>50327</v>
      </c>
      <c r="C20886" t="s">
        <v>243</v>
      </c>
      <c r="D20886">
        <v>24.37</v>
      </c>
      <c r="E20886" t="s">
        <v>30879</v>
      </c>
    </row>
    <row r="20887" spans="1:5" hidden="1" x14ac:dyDescent="0.2">
      <c r="A20887" s="94" t="s">
        <v>50330</v>
      </c>
      <c r="B20887" t="s">
        <v>50331</v>
      </c>
      <c r="C20887" t="s">
        <v>243</v>
      </c>
      <c r="D20887">
        <v>24.37</v>
      </c>
      <c r="E20887" t="s">
        <v>30879</v>
      </c>
    </row>
    <row r="20888" spans="1:5" hidden="1" x14ac:dyDescent="0.2">
      <c r="A20888" s="94" t="s">
        <v>50328</v>
      </c>
      <c r="B20888" t="s">
        <v>50329</v>
      </c>
      <c r="C20888" t="s">
        <v>243</v>
      </c>
      <c r="D20888">
        <v>24.37</v>
      </c>
      <c r="E20888" t="s">
        <v>30879</v>
      </c>
    </row>
    <row r="20889" spans="1:5" hidden="1" x14ac:dyDescent="0.2">
      <c r="A20889" s="94" t="s">
        <v>25837</v>
      </c>
      <c r="B20889" t="s">
        <v>25838</v>
      </c>
      <c r="C20889" t="s">
        <v>243</v>
      </c>
      <c r="D20889">
        <v>10.31</v>
      </c>
      <c r="E20889" t="s">
        <v>30879</v>
      </c>
    </row>
    <row r="20890" spans="1:5" hidden="1" x14ac:dyDescent="0.2">
      <c r="A20890" s="94" t="s">
        <v>25839</v>
      </c>
      <c r="B20890" t="s">
        <v>25840</v>
      </c>
      <c r="C20890" t="s">
        <v>243</v>
      </c>
      <c r="D20890">
        <v>11.36</v>
      </c>
      <c r="E20890" t="s">
        <v>30879</v>
      </c>
    </row>
    <row r="20891" spans="1:5" hidden="1" x14ac:dyDescent="0.2">
      <c r="A20891" s="94" t="s">
        <v>25841</v>
      </c>
      <c r="B20891" t="s">
        <v>25842</v>
      </c>
      <c r="C20891" t="s">
        <v>243</v>
      </c>
      <c r="D20891">
        <v>15.48</v>
      </c>
      <c r="E20891" t="s">
        <v>30879</v>
      </c>
    </row>
    <row r="20892" spans="1:5" hidden="1" x14ac:dyDescent="0.2">
      <c r="A20892" s="94" t="s">
        <v>25843</v>
      </c>
      <c r="B20892" t="s">
        <v>25844</v>
      </c>
      <c r="C20892" t="s">
        <v>243</v>
      </c>
      <c r="D20892">
        <v>13.41</v>
      </c>
      <c r="E20892" t="s">
        <v>30879</v>
      </c>
    </row>
    <row r="20893" spans="1:5" hidden="1" x14ac:dyDescent="0.2">
      <c r="A20893" s="94" t="s">
        <v>25845</v>
      </c>
      <c r="B20893" t="s">
        <v>25846</v>
      </c>
      <c r="C20893" t="s">
        <v>243</v>
      </c>
      <c r="D20893">
        <v>12.89</v>
      </c>
      <c r="E20893" t="s">
        <v>30879</v>
      </c>
    </row>
    <row r="20894" spans="1:5" hidden="1" x14ac:dyDescent="0.2">
      <c r="A20894" s="94" t="s">
        <v>50320</v>
      </c>
      <c r="B20894" t="s">
        <v>50321</v>
      </c>
      <c r="C20894" t="s">
        <v>243</v>
      </c>
      <c r="D20894">
        <v>19.760000000000002</v>
      </c>
      <c r="E20894" t="s">
        <v>30879</v>
      </c>
    </row>
    <row r="20895" spans="1:5" hidden="1" x14ac:dyDescent="0.2">
      <c r="A20895" s="94" t="s">
        <v>25847</v>
      </c>
      <c r="B20895" t="s">
        <v>25848</v>
      </c>
      <c r="C20895" t="s">
        <v>243</v>
      </c>
      <c r="D20895">
        <v>14.87</v>
      </c>
      <c r="E20895" t="s">
        <v>30879</v>
      </c>
    </row>
    <row r="20896" spans="1:5" hidden="1" x14ac:dyDescent="0.2">
      <c r="A20896" s="94" t="s">
        <v>25849</v>
      </c>
      <c r="B20896" t="s">
        <v>25850</v>
      </c>
      <c r="C20896" t="s">
        <v>243</v>
      </c>
      <c r="D20896">
        <v>17.7</v>
      </c>
      <c r="E20896" t="s">
        <v>30879</v>
      </c>
    </row>
    <row r="20897" spans="1:5" hidden="1" x14ac:dyDescent="0.2">
      <c r="A20897" s="94" t="s">
        <v>25851</v>
      </c>
      <c r="B20897" t="s">
        <v>25852</v>
      </c>
      <c r="C20897" t="s">
        <v>243</v>
      </c>
      <c r="D20897">
        <v>20.63</v>
      </c>
      <c r="E20897" t="s">
        <v>30879</v>
      </c>
    </row>
    <row r="20898" spans="1:5" hidden="1" x14ac:dyDescent="0.2">
      <c r="A20898" s="94" t="s">
        <v>25853</v>
      </c>
      <c r="B20898" t="s">
        <v>25854</v>
      </c>
      <c r="C20898" t="s">
        <v>243</v>
      </c>
      <c r="D20898">
        <v>19.53</v>
      </c>
      <c r="E20898" t="s">
        <v>30879</v>
      </c>
    </row>
    <row r="20899" spans="1:5" hidden="1" x14ac:dyDescent="0.2">
      <c r="A20899" s="94" t="s">
        <v>25855</v>
      </c>
      <c r="B20899" t="s">
        <v>25856</v>
      </c>
      <c r="C20899" t="s">
        <v>243</v>
      </c>
      <c r="D20899">
        <v>18.5</v>
      </c>
      <c r="E20899" t="s">
        <v>30879</v>
      </c>
    </row>
    <row r="20900" spans="1:5" hidden="1" x14ac:dyDescent="0.2">
      <c r="A20900" s="94" t="s">
        <v>25857</v>
      </c>
      <c r="B20900" t="s">
        <v>25858</v>
      </c>
      <c r="C20900" t="s">
        <v>243</v>
      </c>
      <c r="D20900">
        <v>24.59</v>
      </c>
      <c r="E20900" t="s">
        <v>30879</v>
      </c>
    </row>
    <row r="20901" spans="1:5" hidden="1" x14ac:dyDescent="0.2">
      <c r="A20901" s="94" t="s">
        <v>25859</v>
      </c>
      <c r="B20901" t="s">
        <v>25860</v>
      </c>
      <c r="C20901" t="s">
        <v>243</v>
      </c>
      <c r="D20901">
        <v>20.12</v>
      </c>
      <c r="E20901" t="s">
        <v>30879</v>
      </c>
    </row>
    <row r="20902" spans="1:5" hidden="1" x14ac:dyDescent="0.2">
      <c r="A20902" s="94" t="s">
        <v>25861</v>
      </c>
      <c r="B20902" t="s">
        <v>25862</v>
      </c>
      <c r="C20902" t="s">
        <v>243</v>
      </c>
      <c r="D20902">
        <v>26.12</v>
      </c>
      <c r="E20902" t="s">
        <v>30879</v>
      </c>
    </row>
    <row r="20903" spans="1:5" hidden="1" x14ac:dyDescent="0.2">
      <c r="A20903" s="94" t="s">
        <v>25863</v>
      </c>
      <c r="B20903" t="s">
        <v>25864</v>
      </c>
      <c r="C20903" t="s">
        <v>243</v>
      </c>
      <c r="D20903">
        <v>28.38</v>
      </c>
      <c r="E20903" t="s">
        <v>30879</v>
      </c>
    </row>
    <row r="20904" spans="1:5" hidden="1" x14ac:dyDescent="0.2">
      <c r="A20904" s="94" t="s">
        <v>25865</v>
      </c>
      <c r="B20904" t="s">
        <v>25866</v>
      </c>
      <c r="C20904" t="s">
        <v>243</v>
      </c>
      <c r="D20904">
        <v>26.67</v>
      </c>
      <c r="E20904" t="s">
        <v>30879</v>
      </c>
    </row>
    <row r="20905" spans="1:5" hidden="1" x14ac:dyDescent="0.2">
      <c r="A20905" s="94" t="s">
        <v>25867</v>
      </c>
      <c r="B20905" t="s">
        <v>25868</v>
      </c>
      <c r="C20905" t="s">
        <v>243</v>
      </c>
      <c r="D20905">
        <v>27.44</v>
      </c>
      <c r="E20905" t="s">
        <v>30879</v>
      </c>
    </row>
    <row r="20906" spans="1:5" hidden="1" x14ac:dyDescent="0.2">
      <c r="A20906" s="94" t="s">
        <v>50322</v>
      </c>
      <c r="B20906" t="s">
        <v>50323</v>
      </c>
      <c r="C20906" t="s">
        <v>243</v>
      </c>
      <c r="D20906">
        <v>33.75</v>
      </c>
      <c r="E20906" t="s">
        <v>30879</v>
      </c>
    </row>
    <row r="20907" spans="1:5" hidden="1" x14ac:dyDescent="0.2">
      <c r="A20907" s="94" t="s">
        <v>25869</v>
      </c>
      <c r="B20907" t="s">
        <v>25870</v>
      </c>
      <c r="C20907" t="s">
        <v>243</v>
      </c>
      <c r="D20907">
        <v>33.799999999999997</v>
      </c>
      <c r="E20907" t="s">
        <v>30879</v>
      </c>
    </row>
    <row r="20908" spans="1:5" hidden="1" x14ac:dyDescent="0.2">
      <c r="A20908" s="94" t="s">
        <v>25871</v>
      </c>
      <c r="B20908" t="s">
        <v>25872</v>
      </c>
      <c r="C20908" t="s">
        <v>243</v>
      </c>
      <c r="D20908">
        <v>42.99</v>
      </c>
      <c r="E20908" t="s">
        <v>30879</v>
      </c>
    </row>
    <row r="20909" spans="1:5" hidden="1" x14ac:dyDescent="0.2">
      <c r="A20909" s="94" t="s">
        <v>25873</v>
      </c>
      <c r="B20909" t="s">
        <v>25874</v>
      </c>
      <c r="C20909" t="s">
        <v>243</v>
      </c>
      <c r="D20909">
        <v>37.01</v>
      </c>
      <c r="E20909" t="s">
        <v>30879</v>
      </c>
    </row>
    <row r="20910" spans="1:5" hidden="1" x14ac:dyDescent="0.2">
      <c r="A20910" s="94" t="s">
        <v>25875</v>
      </c>
      <c r="B20910" t="s">
        <v>25876</v>
      </c>
      <c r="C20910" t="s">
        <v>243</v>
      </c>
      <c r="D20910">
        <v>41.12</v>
      </c>
      <c r="E20910" t="s">
        <v>30879</v>
      </c>
    </row>
    <row r="20911" spans="1:5" hidden="1" x14ac:dyDescent="0.2">
      <c r="A20911" s="94" t="s">
        <v>50324</v>
      </c>
      <c r="B20911" t="s">
        <v>50325</v>
      </c>
      <c r="C20911" t="s">
        <v>243</v>
      </c>
      <c r="D20911">
        <v>62.38</v>
      </c>
      <c r="E20911" t="s">
        <v>30879</v>
      </c>
    </row>
    <row r="20912" spans="1:5" hidden="1" x14ac:dyDescent="0.2">
      <c r="A20912" s="94" t="s">
        <v>50332</v>
      </c>
      <c r="B20912" t="s">
        <v>50333</v>
      </c>
      <c r="C20912" t="s">
        <v>243</v>
      </c>
      <c r="D20912">
        <v>12.08</v>
      </c>
      <c r="E20912" t="s">
        <v>30879</v>
      </c>
    </row>
    <row r="20913" spans="1:5" hidden="1" x14ac:dyDescent="0.2">
      <c r="A20913" s="94" t="s">
        <v>50336</v>
      </c>
      <c r="B20913" t="s">
        <v>50337</v>
      </c>
      <c r="C20913" t="s">
        <v>243</v>
      </c>
      <c r="D20913">
        <v>10.73</v>
      </c>
      <c r="E20913" t="s">
        <v>30879</v>
      </c>
    </row>
    <row r="20914" spans="1:5" hidden="1" x14ac:dyDescent="0.2">
      <c r="A20914" s="94" t="s">
        <v>50308</v>
      </c>
      <c r="B20914" t="s">
        <v>50309</v>
      </c>
      <c r="C20914" t="s">
        <v>243</v>
      </c>
      <c r="D20914">
        <v>10.73</v>
      </c>
      <c r="E20914" t="s">
        <v>30879</v>
      </c>
    </row>
    <row r="20915" spans="1:5" hidden="1" x14ac:dyDescent="0.2">
      <c r="A20915" s="94" t="s">
        <v>50316</v>
      </c>
      <c r="B20915" t="s">
        <v>50317</v>
      </c>
      <c r="C20915" t="s">
        <v>243</v>
      </c>
      <c r="D20915">
        <v>242.31</v>
      </c>
      <c r="E20915" t="s">
        <v>30879</v>
      </c>
    </row>
    <row r="20916" spans="1:5" hidden="1" x14ac:dyDescent="0.2">
      <c r="A20916" s="94" t="s">
        <v>50318</v>
      </c>
      <c r="B20916" t="s">
        <v>50319</v>
      </c>
      <c r="C20916" t="s">
        <v>243</v>
      </c>
      <c r="D20916">
        <v>224.43</v>
      </c>
      <c r="E20916" t="s">
        <v>30879</v>
      </c>
    </row>
    <row r="20917" spans="1:5" hidden="1" x14ac:dyDescent="0.2">
      <c r="A20917" s="94" t="s">
        <v>50396</v>
      </c>
      <c r="B20917" t="s">
        <v>50397</v>
      </c>
      <c r="C20917" t="s">
        <v>243</v>
      </c>
      <c r="D20917">
        <v>208.95</v>
      </c>
      <c r="E20917" t="s">
        <v>30879</v>
      </c>
    </row>
    <row r="20918" spans="1:5" hidden="1" x14ac:dyDescent="0.2">
      <c r="A20918" s="94" t="s">
        <v>50394</v>
      </c>
      <c r="B20918" t="s">
        <v>50395</v>
      </c>
      <c r="C20918" t="s">
        <v>243</v>
      </c>
      <c r="D20918">
        <v>249.31</v>
      </c>
      <c r="E20918" t="s">
        <v>30879</v>
      </c>
    </row>
    <row r="20919" spans="1:5" hidden="1" x14ac:dyDescent="0.2">
      <c r="A20919" s="94" t="s">
        <v>25877</v>
      </c>
      <c r="B20919" t="s">
        <v>25878</v>
      </c>
      <c r="C20919" t="s">
        <v>2815</v>
      </c>
      <c r="D20919">
        <v>104.94</v>
      </c>
      <c r="E20919" t="s">
        <v>30879</v>
      </c>
    </row>
    <row r="20920" spans="1:5" hidden="1" x14ac:dyDescent="0.2">
      <c r="A20920" s="94" t="s">
        <v>50314</v>
      </c>
      <c r="B20920" t="s">
        <v>50315</v>
      </c>
      <c r="C20920" t="s">
        <v>243</v>
      </c>
      <c r="D20920">
        <v>16.32</v>
      </c>
      <c r="E20920" t="s">
        <v>30879</v>
      </c>
    </row>
    <row r="20921" spans="1:5" hidden="1" x14ac:dyDescent="0.2">
      <c r="A20921" s="94" t="s">
        <v>50356</v>
      </c>
      <c r="B20921" t="s">
        <v>50357</v>
      </c>
      <c r="C20921" t="s">
        <v>243</v>
      </c>
      <c r="D20921">
        <v>21.39</v>
      </c>
      <c r="E20921" t="s">
        <v>30879</v>
      </c>
    </row>
    <row r="20922" spans="1:5" hidden="1" x14ac:dyDescent="0.2">
      <c r="A20922" s="94" t="s">
        <v>50364</v>
      </c>
      <c r="B20922" t="s">
        <v>50365</v>
      </c>
      <c r="C20922" t="s">
        <v>243</v>
      </c>
      <c r="D20922">
        <v>21.53</v>
      </c>
      <c r="E20922" t="s">
        <v>30879</v>
      </c>
    </row>
    <row r="20923" spans="1:5" hidden="1" x14ac:dyDescent="0.2">
      <c r="A20923" s="94" t="s">
        <v>50360</v>
      </c>
      <c r="B20923" t="s">
        <v>50361</v>
      </c>
      <c r="C20923" t="s">
        <v>243</v>
      </c>
      <c r="D20923">
        <v>22.27</v>
      </c>
      <c r="E20923" t="s">
        <v>30879</v>
      </c>
    </row>
    <row r="20924" spans="1:5" hidden="1" x14ac:dyDescent="0.2">
      <c r="A20924" s="94" t="s">
        <v>50358</v>
      </c>
      <c r="B20924" t="s">
        <v>50359</v>
      </c>
      <c r="C20924" t="s">
        <v>243</v>
      </c>
      <c r="D20924">
        <v>22.88</v>
      </c>
      <c r="E20924" t="s">
        <v>30879</v>
      </c>
    </row>
    <row r="20925" spans="1:5" hidden="1" x14ac:dyDescent="0.2">
      <c r="A20925" s="94" t="s">
        <v>50366</v>
      </c>
      <c r="B20925" t="s">
        <v>50367</v>
      </c>
      <c r="C20925" t="s">
        <v>243</v>
      </c>
      <c r="D20925">
        <v>23.31</v>
      </c>
      <c r="E20925" t="s">
        <v>30879</v>
      </c>
    </row>
    <row r="20926" spans="1:5" hidden="1" x14ac:dyDescent="0.2">
      <c r="A20926" s="94" t="s">
        <v>50362</v>
      </c>
      <c r="B20926" t="s">
        <v>50363</v>
      </c>
      <c r="C20926" t="s">
        <v>243</v>
      </c>
      <c r="D20926">
        <v>20.76</v>
      </c>
      <c r="E20926" t="s">
        <v>30879</v>
      </c>
    </row>
    <row r="20927" spans="1:5" hidden="1" x14ac:dyDescent="0.2">
      <c r="A20927" s="94" t="s">
        <v>50368</v>
      </c>
      <c r="B20927" t="s">
        <v>50369</v>
      </c>
      <c r="C20927" t="s">
        <v>243</v>
      </c>
      <c r="D20927">
        <v>28.99</v>
      </c>
      <c r="E20927" t="s">
        <v>30879</v>
      </c>
    </row>
    <row r="20928" spans="1:5" hidden="1" x14ac:dyDescent="0.2">
      <c r="A20928" s="94" t="s">
        <v>50378</v>
      </c>
      <c r="B20928" t="s">
        <v>50379</v>
      </c>
      <c r="C20928" t="s">
        <v>243</v>
      </c>
      <c r="D20928">
        <v>31.38</v>
      </c>
      <c r="E20928" t="s">
        <v>30879</v>
      </c>
    </row>
    <row r="20929" spans="1:5" hidden="1" x14ac:dyDescent="0.2">
      <c r="A20929" s="94" t="s">
        <v>50374</v>
      </c>
      <c r="B20929" t="s">
        <v>50375</v>
      </c>
      <c r="C20929" t="s">
        <v>243</v>
      </c>
      <c r="D20929">
        <v>27.56</v>
      </c>
      <c r="E20929" t="s">
        <v>30879</v>
      </c>
    </row>
    <row r="20930" spans="1:5" hidden="1" x14ac:dyDescent="0.2">
      <c r="A20930" s="94" t="s">
        <v>50370</v>
      </c>
      <c r="B20930" t="s">
        <v>50371</v>
      </c>
      <c r="C20930" t="s">
        <v>243</v>
      </c>
      <c r="D20930">
        <v>27.56</v>
      </c>
      <c r="E20930" t="s">
        <v>30879</v>
      </c>
    </row>
    <row r="20931" spans="1:5" hidden="1" x14ac:dyDescent="0.2">
      <c r="A20931" s="94" t="s">
        <v>50380</v>
      </c>
      <c r="B20931" t="s">
        <v>50381</v>
      </c>
      <c r="C20931" t="s">
        <v>243</v>
      </c>
      <c r="D20931">
        <v>36.18</v>
      </c>
      <c r="E20931" t="s">
        <v>30879</v>
      </c>
    </row>
    <row r="20932" spans="1:5" hidden="1" x14ac:dyDescent="0.2">
      <c r="A20932" s="94" t="s">
        <v>50376</v>
      </c>
      <c r="B20932" t="s">
        <v>50377</v>
      </c>
      <c r="C20932" t="s">
        <v>243</v>
      </c>
      <c r="D20932">
        <v>31.26</v>
      </c>
      <c r="E20932" t="s">
        <v>30879</v>
      </c>
    </row>
    <row r="20933" spans="1:5" hidden="1" x14ac:dyDescent="0.2">
      <c r="A20933" s="94" t="s">
        <v>50382</v>
      </c>
      <c r="B20933" t="s">
        <v>50383</v>
      </c>
      <c r="C20933" t="s">
        <v>243</v>
      </c>
      <c r="D20933">
        <v>42.16</v>
      </c>
      <c r="E20933" t="s">
        <v>30879</v>
      </c>
    </row>
    <row r="20934" spans="1:5" hidden="1" x14ac:dyDescent="0.2">
      <c r="A20934" s="94" t="s">
        <v>50390</v>
      </c>
      <c r="B20934" t="s">
        <v>50391</v>
      </c>
      <c r="C20934" t="s">
        <v>243</v>
      </c>
      <c r="D20934">
        <v>44.84</v>
      </c>
      <c r="E20934" t="s">
        <v>30879</v>
      </c>
    </row>
    <row r="20935" spans="1:5" hidden="1" x14ac:dyDescent="0.2">
      <c r="A20935" s="94" t="s">
        <v>50386</v>
      </c>
      <c r="B20935" t="s">
        <v>50387</v>
      </c>
      <c r="C20935" t="s">
        <v>243</v>
      </c>
      <c r="D20935">
        <v>46.54</v>
      </c>
      <c r="E20935" t="s">
        <v>30879</v>
      </c>
    </row>
    <row r="20936" spans="1:5" hidden="1" x14ac:dyDescent="0.2">
      <c r="A20936" s="94" t="s">
        <v>50384</v>
      </c>
      <c r="B20936" t="s">
        <v>50385</v>
      </c>
      <c r="C20936" t="s">
        <v>243</v>
      </c>
      <c r="D20936">
        <v>45.77</v>
      </c>
      <c r="E20936" t="s">
        <v>30879</v>
      </c>
    </row>
    <row r="20937" spans="1:5" hidden="1" x14ac:dyDescent="0.2">
      <c r="A20937" s="94" t="s">
        <v>50388</v>
      </c>
      <c r="B20937" t="s">
        <v>50389</v>
      </c>
      <c r="C20937" t="s">
        <v>243</v>
      </c>
      <c r="D20937">
        <v>44.02</v>
      </c>
      <c r="E20937" t="s">
        <v>30879</v>
      </c>
    </row>
    <row r="20938" spans="1:5" hidden="1" x14ac:dyDescent="0.2">
      <c r="A20938" s="94" t="s">
        <v>50392</v>
      </c>
      <c r="B20938" t="s">
        <v>50393</v>
      </c>
      <c r="C20938" t="s">
        <v>243</v>
      </c>
      <c r="D20938">
        <v>47.98</v>
      </c>
      <c r="E20938" t="s">
        <v>30879</v>
      </c>
    </row>
    <row r="20939" spans="1:5" hidden="1" x14ac:dyDescent="0.2">
      <c r="A20939" s="94" t="s">
        <v>50346</v>
      </c>
      <c r="B20939" t="s">
        <v>50347</v>
      </c>
      <c r="C20939" t="s">
        <v>243</v>
      </c>
      <c r="D20939">
        <v>56.44</v>
      </c>
      <c r="E20939" t="s">
        <v>30879</v>
      </c>
    </row>
    <row r="20940" spans="1:5" hidden="1" x14ac:dyDescent="0.2">
      <c r="A20940" s="94" t="s">
        <v>50348</v>
      </c>
      <c r="B20940" t="s">
        <v>50349</v>
      </c>
      <c r="C20940" t="s">
        <v>243</v>
      </c>
      <c r="D20940">
        <v>72.989999999999995</v>
      </c>
      <c r="E20940" t="s">
        <v>30879</v>
      </c>
    </row>
    <row r="20941" spans="1:5" hidden="1" x14ac:dyDescent="0.2">
      <c r="A20941" s="94" t="s">
        <v>50350</v>
      </c>
      <c r="B20941" t="s">
        <v>50351</v>
      </c>
      <c r="C20941" t="s">
        <v>243</v>
      </c>
      <c r="D20941">
        <v>89.55</v>
      </c>
      <c r="E20941" t="s">
        <v>30879</v>
      </c>
    </row>
    <row r="20942" spans="1:5" hidden="1" x14ac:dyDescent="0.2">
      <c r="A20942" s="94" t="s">
        <v>50352</v>
      </c>
      <c r="B20942" t="s">
        <v>50353</v>
      </c>
      <c r="C20942" t="s">
        <v>243</v>
      </c>
      <c r="D20942">
        <v>98.32</v>
      </c>
      <c r="E20942" t="s">
        <v>30879</v>
      </c>
    </row>
    <row r="20943" spans="1:5" hidden="1" x14ac:dyDescent="0.2">
      <c r="A20943" s="94" t="s">
        <v>50354</v>
      </c>
      <c r="B20943" t="s">
        <v>50355</v>
      </c>
      <c r="C20943" t="s">
        <v>243</v>
      </c>
      <c r="D20943">
        <v>98.32</v>
      </c>
      <c r="E20943" t="s">
        <v>30879</v>
      </c>
    </row>
    <row r="20944" spans="1:5" hidden="1" x14ac:dyDescent="0.2">
      <c r="A20944" s="94" t="s">
        <v>49531</v>
      </c>
      <c r="B20944" t="s">
        <v>49532</v>
      </c>
      <c r="C20944" t="s">
        <v>243</v>
      </c>
      <c r="D20944">
        <v>534.38</v>
      </c>
      <c r="E20944" t="s">
        <v>30879</v>
      </c>
    </row>
    <row r="20945" spans="1:5" hidden="1" x14ac:dyDescent="0.2">
      <c r="A20945" s="94" t="s">
        <v>50273</v>
      </c>
      <c r="B20945" t="s">
        <v>50274</v>
      </c>
      <c r="C20945" t="s">
        <v>243</v>
      </c>
      <c r="D20945">
        <v>401.2</v>
      </c>
      <c r="E20945" t="s">
        <v>30879</v>
      </c>
    </row>
    <row r="20946" spans="1:5" hidden="1" x14ac:dyDescent="0.2">
      <c r="A20946" s="94" t="s">
        <v>50261</v>
      </c>
      <c r="B20946" t="s">
        <v>50262</v>
      </c>
      <c r="C20946" t="s">
        <v>243</v>
      </c>
      <c r="D20946">
        <v>20.66</v>
      </c>
      <c r="E20946" t="s">
        <v>30879</v>
      </c>
    </row>
    <row r="20947" spans="1:5" hidden="1" x14ac:dyDescent="0.2">
      <c r="A20947" s="94" t="s">
        <v>50267</v>
      </c>
      <c r="B20947" t="s">
        <v>50268</v>
      </c>
      <c r="C20947" t="s">
        <v>243</v>
      </c>
      <c r="D20947" s="684">
        <v>1196.8</v>
      </c>
      <c r="E20947" t="s">
        <v>30879</v>
      </c>
    </row>
    <row r="20948" spans="1:5" hidden="1" x14ac:dyDescent="0.2">
      <c r="A20948" s="94" t="s">
        <v>50263</v>
      </c>
      <c r="B20948" t="s">
        <v>50264</v>
      </c>
      <c r="C20948" t="s">
        <v>243</v>
      </c>
      <c r="D20948">
        <v>150.96</v>
      </c>
      <c r="E20948" t="s">
        <v>30879</v>
      </c>
    </row>
    <row r="20949" spans="1:5" hidden="1" x14ac:dyDescent="0.2">
      <c r="A20949" s="94" t="s">
        <v>50255</v>
      </c>
      <c r="B20949" t="s">
        <v>50256</v>
      </c>
      <c r="C20949" t="s">
        <v>243</v>
      </c>
      <c r="D20949">
        <v>21.22</v>
      </c>
      <c r="E20949" t="s">
        <v>30879</v>
      </c>
    </row>
    <row r="20950" spans="1:5" hidden="1" x14ac:dyDescent="0.2">
      <c r="A20950" s="94" t="s">
        <v>50251</v>
      </c>
      <c r="B20950" t="s">
        <v>50252</v>
      </c>
      <c r="C20950" t="s">
        <v>243</v>
      </c>
      <c r="D20950">
        <v>26.52</v>
      </c>
      <c r="E20950" t="s">
        <v>30879</v>
      </c>
    </row>
    <row r="20951" spans="1:5" hidden="1" x14ac:dyDescent="0.2">
      <c r="A20951" s="94" t="s">
        <v>50253</v>
      </c>
      <c r="B20951" t="s">
        <v>50254</v>
      </c>
      <c r="C20951" t="s">
        <v>243</v>
      </c>
      <c r="D20951">
        <v>26.52</v>
      </c>
      <c r="E20951" t="s">
        <v>30879</v>
      </c>
    </row>
    <row r="20952" spans="1:5" hidden="1" x14ac:dyDescent="0.2">
      <c r="A20952" s="94" t="s">
        <v>50265</v>
      </c>
      <c r="B20952" t="s">
        <v>50266</v>
      </c>
      <c r="C20952" t="s">
        <v>243</v>
      </c>
      <c r="D20952">
        <v>71.400000000000006</v>
      </c>
      <c r="E20952" t="s">
        <v>30879</v>
      </c>
    </row>
    <row r="20953" spans="1:5" hidden="1" x14ac:dyDescent="0.2">
      <c r="A20953" s="94" t="s">
        <v>50269</v>
      </c>
      <c r="B20953" t="s">
        <v>50270</v>
      </c>
      <c r="C20953" t="s">
        <v>243</v>
      </c>
      <c r="D20953">
        <v>40.799999999999997</v>
      </c>
      <c r="E20953" t="s">
        <v>30879</v>
      </c>
    </row>
    <row r="20954" spans="1:5" hidden="1" x14ac:dyDescent="0.2">
      <c r="A20954" s="94" t="s">
        <v>50239</v>
      </c>
      <c r="B20954" t="s">
        <v>50240</v>
      </c>
      <c r="C20954" t="s">
        <v>243</v>
      </c>
      <c r="D20954">
        <v>81.599999999999994</v>
      </c>
      <c r="E20954" t="s">
        <v>30879</v>
      </c>
    </row>
    <row r="20955" spans="1:5" hidden="1" x14ac:dyDescent="0.2">
      <c r="A20955" s="94" t="s">
        <v>50241</v>
      </c>
      <c r="B20955" t="s">
        <v>50242</v>
      </c>
      <c r="C20955" t="s">
        <v>243</v>
      </c>
      <c r="D20955">
        <v>81.599999999999994</v>
      </c>
      <c r="E20955" t="s">
        <v>30879</v>
      </c>
    </row>
    <row r="20956" spans="1:5" hidden="1" x14ac:dyDescent="0.2">
      <c r="A20956" s="94" t="s">
        <v>50243</v>
      </c>
      <c r="B20956" t="s">
        <v>50244</v>
      </c>
      <c r="C20956" t="s">
        <v>243</v>
      </c>
      <c r="D20956">
        <v>81.599999999999994</v>
      </c>
      <c r="E20956" t="s">
        <v>30879</v>
      </c>
    </row>
    <row r="20957" spans="1:5" hidden="1" x14ac:dyDescent="0.2">
      <c r="A20957" s="94" t="s">
        <v>50245</v>
      </c>
      <c r="B20957" t="s">
        <v>50246</v>
      </c>
      <c r="C20957" t="s">
        <v>243</v>
      </c>
      <c r="D20957">
        <v>81.599999999999994</v>
      </c>
      <c r="E20957" t="s">
        <v>30879</v>
      </c>
    </row>
    <row r="20958" spans="1:5" hidden="1" x14ac:dyDescent="0.2">
      <c r="A20958" s="94" t="s">
        <v>50247</v>
      </c>
      <c r="B20958" t="s">
        <v>50248</v>
      </c>
      <c r="C20958" t="s">
        <v>243</v>
      </c>
      <c r="D20958">
        <v>81.599999999999994</v>
      </c>
      <c r="E20958" t="s">
        <v>30879</v>
      </c>
    </row>
    <row r="20959" spans="1:5" hidden="1" x14ac:dyDescent="0.2">
      <c r="A20959" s="94" t="s">
        <v>50249</v>
      </c>
      <c r="B20959" t="s">
        <v>50250</v>
      </c>
      <c r="C20959" t="s">
        <v>243</v>
      </c>
      <c r="D20959">
        <v>81.599999999999994</v>
      </c>
      <c r="E20959" t="s">
        <v>30879</v>
      </c>
    </row>
    <row r="20960" spans="1:5" hidden="1" x14ac:dyDescent="0.2">
      <c r="A20960" s="94" t="s">
        <v>50216</v>
      </c>
      <c r="B20960" t="s">
        <v>50217</v>
      </c>
      <c r="C20960" t="s">
        <v>2815</v>
      </c>
      <c r="D20960">
        <v>20.9</v>
      </c>
      <c r="E20960" t="s">
        <v>30879</v>
      </c>
    </row>
    <row r="20961" spans="1:5" hidden="1" x14ac:dyDescent="0.2">
      <c r="A20961" s="94" t="s">
        <v>50218</v>
      </c>
      <c r="B20961" t="s">
        <v>50219</v>
      </c>
      <c r="C20961" t="s">
        <v>2815</v>
      </c>
      <c r="D20961">
        <v>20.09</v>
      </c>
      <c r="E20961" t="s">
        <v>30879</v>
      </c>
    </row>
    <row r="20962" spans="1:5" hidden="1" x14ac:dyDescent="0.2">
      <c r="A20962" s="94" t="s">
        <v>50220</v>
      </c>
      <c r="B20962" t="s">
        <v>50221</v>
      </c>
      <c r="C20962" t="s">
        <v>2815</v>
      </c>
      <c r="D20962">
        <v>26.28</v>
      </c>
      <c r="E20962" t="s">
        <v>30879</v>
      </c>
    </row>
    <row r="20963" spans="1:5" hidden="1" x14ac:dyDescent="0.2">
      <c r="A20963" s="94" t="s">
        <v>50222</v>
      </c>
      <c r="B20963" t="s">
        <v>50223</v>
      </c>
      <c r="C20963" t="s">
        <v>2815</v>
      </c>
      <c r="D20963">
        <v>16.88</v>
      </c>
      <c r="E20963" t="s">
        <v>30879</v>
      </c>
    </row>
    <row r="20964" spans="1:5" hidden="1" x14ac:dyDescent="0.2">
      <c r="A20964" s="94" t="s">
        <v>50224</v>
      </c>
      <c r="B20964" t="s">
        <v>50225</v>
      </c>
      <c r="C20964" t="s">
        <v>2815</v>
      </c>
      <c r="D20964">
        <v>22.64</v>
      </c>
      <c r="E20964" t="s">
        <v>30879</v>
      </c>
    </row>
    <row r="20965" spans="1:5" hidden="1" x14ac:dyDescent="0.2">
      <c r="A20965" s="94" t="s">
        <v>50271</v>
      </c>
      <c r="B20965" t="s">
        <v>50272</v>
      </c>
      <c r="C20965" t="s">
        <v>243</v>
      </c>
      <c r="D20965">
        <v>21.94</v>
      </c>
      <c r="E20965" t="s">
        <v>30879</v>
      </c>
    </row>
    <row r="20966" spans="1:5" hidden="1" x14ac:dyDescent="0.2">
      <c r="A20966" s="94" t="s">
        <v>50275</v>
      </c>
      <c r="B20966" t="s">
        <v>50276</v>
      </c>
      <c r="C20966" t="s">
        <v>243</v>
      </c>
      <c r="D20966" s="684">
        <v>1488.95</v>
      </c>
      <c r="E20966" t="s">
        <v>30879</v>
      </c>
    </row>
    <row r="20967" spans="1:5" hidden="1" x14ac:dyDescent="0.2">
      <c r="A20967" s="94" t="s">
        <v>50277</v>
      </c>
      <c r="B20967" t="s">
        <v>50278</v>
      </c>
      <c r="C20967" t="s">
        <v>243</v>
      </c>
      <c r="D20967" s="684">
        <v>2595.8200000000002</v>
      </c>
      <c r="E20967" t="s">
        <v>30879</v>
      </c>
    </row>
    <row r="20968" spans="1:5" hidden="1" x14ac:dyDescent="0.2">
      <c r="A20968" s="94" t="s">
        <v>50279</v>
      </c>
      <c r="B20968" t="s">
        <v>50280</v>
      </c>
      <c r="C20968" t="s">
        <v>243</v>
      </c>
      <c r="D20968" s="684">
        <v>3946.13</v>
      </c>
      <c r="E20968" t="s">
        <v>30879</v>
      </c>
    </row>
    <row r="20969" spans="1:5" hidden="1" x14ac:dyDescent="0.2">
      <c r="A20969" s="94" t="s">
        <v>25879</v>
      </c>
      <c r="B20969" t="s">
        <v>25880</v>
      </c>
      <c r="C20969" t="s">
        <v>2847</v>
      </c>
      <c r="D20969">
        <v>4.95</v>
      </c>
      <c r="E20969" t="s">
        <v>30879</v>
      </c>
    </row>
    <row r="20970" spans="1:5" hidden="1" x14ac:dyDescent="0.2">
      <c r="A20970" s="94" t="s">
        <v>44077</v>
      </c>
      <c r="B20970" t="s">
        <v>44078</v>
      </c>
      <c r="C20970" t="s">
        <v>243</v>
      </c>
      <c r="D20970">
        <v>1.71</v>
      </c>
      <c r="E20970" t="s">
        <v>30879</v>
      </c>
    </row>
    <row r="20971" spans="1:5" hidden="1" x14ac:dyDescent="0.2">
      <c r="A20971" s="94" t="s">
        <v>44085</v>
      </c>
      <c r="B20971" t="s">
        <v>44086</v>
      </c>
      <c r="C20971" t="s">
        <v>243</v>
      </c>
      <c r="D20971">
        <v>2.11</v>
      </c>
      <c r="E20971" t="s">
        <v>30879</v>
      </c>
    </row>
    <row r="20972" spans="1:5" hidden="1" x14ac:dyDescent="0.2">
      <c r="A20972" s="94" t="s">
        <v>44087</v>
      </c>
      <c r="B20972" t="s">
        <v>44088</v>
      </c>
      <c r="C20972" t="s">
        <v>243</v>
      </c>
      <c r="D20972">
        <v>1.71</v>
      </c>
      <c r="E20972" t="s">
        <v>30879</v>
      </c>
    </row>
    <row r="20973" spans="1:5" hidden="1" x14ac:dyDescent="0.2">
      <c r="A20973" s="94" t="s">
        <v>44079</v>
      </c>
      <c r="B20973" t="s">
        <v>44080</v>
      </c>
      <c r="C20973" t="s">
        <v>243</v>
      </c>
      <c r="D20973">
        <v>1.25</v>
      </c>
      <c r="E20973" t="s">
        <v>30879</v>
      </c>
    </row>
    <row r="20974" spans="1:5" hidden="1" x14ac:dyDescent="0.2">
      <c r="A20974" s="94" t="s">
        <v>44081</v>
      </c>
      <c r="B20974" t="s">
        <v>44082</v>
      </c>
      <c r="C20974" t="s">
        <v>243</v>
      </c>
      <c r="D20974">
        <v>1.71</v>
      </c>
      <c r="E20974" t="s">
        <v>30879</v>
      </c>
    </row>
    <row r="20975" spans="1:5" hidden="1" x14ac:dyDescent="0.2">
      <c r="A20975" s="94" t="s">
        <v>44089</v>
      </c>
      <c r="B20975" t="s">
        <v>44090</v>
      </c>
      <c r="C20975" t="s">
        <v>243</v>
      </c>
      <c r="D20975">
        <v>2.11</v>
      </c>
      <c r="E20975" t="s">
        <v>30879</v>
      </c>
    </row>
    <row r="20976" spans="1:5" hidden="1" x14ac:dyDescent="0.2">
      <c r="A20976" s="94" t="s">
        <v>44091</v>
      </c>
      <c r="B20976" t="s">
        <v>44092</v>
      </c>
      <c r="C20976" t="s">
        <v>243</v>
      </c>
      <c r="D20976">
        <v>1.71</v>
      </c>
      <c r="E20976" t="s">
        <v>30879</v>
      </c>
    </row>
    <row r="20977" spans="1:5" hidden="1" x14ac:dyDescent="0.2">
      <c r="A20977" s="94" t="s">
        <v>44083</v>
      </c>
      <c r="B20977" t="s">
        <v>44084</v>
      </c>
      <c r="C20977" t="s">
        <v>243</v>
      </c>
      <c r="D20977">
        <v>1.25</v>
      </c>
      <c r="E20977" t="s">
        <v>30879</v>
      </c>
    </row>
    <row r="20978" spans="1:5" hidden="1" x14ac:dyDescent="0.2">
      <c r="A20978" s="94" t="s">
        <v>44093</v>
      </c>
      <c r="B20978" t="s">
        <v>44094</v>
      </c>
      <c r="C20978" t="s">
        <v>243</v>
      </c>
      <c r="D20978">
        <v>0.95</v>
      </c>
      <c r="E20978" t="s">
        <v>30879</v>
      </c>
    </row>
    <row r="20979" spans="1:5" hidden="1" x14ac:dyDescent="0.2">
      <c r="A20979" s="94" t="s">
        <v>44095</v>
      </c>
      <c r="B20979" t="s">
        <v>44096</v>
      </c>
      <c r="C20979" t="s">
        <v>243</v>
      </c>
      <c r="D20979">
        <v>0.72</v>
      </c>
      <c r="E20979" t="s">
        <v>30879</v>
      </c>
    </row>
    <row r="20980" spans="1:5" hidden="1" x14ac:dyDescent="0.2">
      <c r="A20980" s="94" t="s">
        <v>44097</v>
      </c>
      <c r="B20980" t="s">
        <v>44098</v>
      </c>
      <c r="C20980" t="s">
        <v>243</v>
      </c>
      <c r="D20980">
        <v>3.71</v>
      </c>
      <c r="E20980" t="s">
        <v>30879</v>
      </c>
    </row>
    <row r="20981" spans="1:5" hidden="1" x14ac:dyDescent="0.2">
      <c r="A20981" s="94" t="s">
        <v>44101</v>
      </c>
      <c r="B20981" t="s">
        <v>44102</v>
      </c>
      <c r="C20981" t="s">
        <v>243</v>
      </c>
      <c r="D20981">
        <v>5.31</v>
      </c>
      <c r="E20981" t="s">
        <v>30879</v>
      </c>
    </row>
    <row r="20982" spans="1:5" hidden="1" x14ac:dyDescent="0.2">
      <c r="A20982" s="94" t="s">
        <v>44099</v>
      </c>
      <c r="B20982" t="s">
        <v>44100</v>
      </c>
      <c r="C20982" t="s">
        <v>243</v>
      </c>
      <c r="D20982">
        <v>3.58</v>
      </c>
      <c r="E20982" t="s">
        <v>30879</v>
      </c>
    </row>
    <row r="20983" spans="1:5" hidden="1" x14ac:dyDescent="0.2">
      <c r="A20983" s="94" t="s">
        <v>44203</v>
      </c>
      <c r="B20983" t="s">
        <v>44204</v>
      </c>
      <c r="C20983" t="s">
        <v>243</v>
      </c>
      <c r="D20983">
        <v>3.88</v>
      </c>
      <c r="E20983" t="s">
        <v>30879</v>
      </c>
    </row>
    <row r="20984" spans="1:5" hidden="1" x14ac:dyDescent="0.2">
      <c r="A20984" s="94" t="s">
        <v>33547</v>
      </c>
      <c r="B20984" t="s">
        <v>33548</v>
      </c>
      <c r="C20984" t="s">
        <v>243</v>
      </c>
      <c r="D20984">
        <v>296.75</v>
      </c>
      <c r="E20984" t="s">
        <v>30879</v>
      </c>
    </row>
    <row r="20985" spans="1:5" hidden="1" x14ac:dyDescent="0.2">
      <c r="A20985" s="94" t="s">
        <v>33516</v>
      </c>
      <c r="B20985" t="s">
        <v>33517</v>
      </c>
      <c r="C20985" t="s">
        <v>243</v>
      </c>
      <c r="D20985">
        <v>289.94</v>
      </c>
      <c r="E20985" t="s">
        <v>30879</v>
      </c>
    </row>
    <row r="20986" spans="1:5" hidden="1" x14ac:dyDescent="0.2">
      <c r="A20986" s="94" t="s">
        <v>33549</v>
      </c>
      <c r="B20986" t="s">
        <v>33550</v>
      </c>
      <c r="C20986" t="s">
        <v>243</v>
      </c>
      <c r="D20986">
        <v>311.83</v>
      </c>
      <c r="E20986" t="s">
        <v>30879</v>
      </c>
    </row>
    <row r="20987" spans="1:5" hidden="1" x14ac:dyDescent="0.2">
      <c r="A20987" s="94" t="s">
        <v>33551</v>
      </c>
      <c r="B20987" t="s">
        <v>33552</v>
      </c>
      <c r="C20987" t="s">
        <v>243</v>
      </c>
      <c r="D20987">
        <v>459.57</v>
      </c>
      <c r="E20987" t="s">
        <v>30879</v>
      </c>
    </row>
    <row r="20988" spans="1:5" hidden="1" x14ac:dyDescent="0.2">
      <c r="A20988" s="94" t="s">
        <v>33535</v>
      </c>
      <c r="B20988" t="s">
        <v>33536</v>
      </c>
      <c r="C20988" t="s">
        <v>243</v>
      </c>
      <c r="D20988">
        <v>528.11</v>
      </c>
      <c r="E20988" t="s">
        <v>30879</v>
      </c>
    </row>
    <row r="20989" spans="1:5" hidden="1" x14ac:dyDescent="0.2">
      <c r="A20989" s="94" t="s">
        <v>33537</v>
      </c>
      <c r="B20989" t="s">
        <v>33538</v>
      </c>
      <c r="C20989" t="s">
        <v>243</v>
      </c>
      <c r="D20989">
        <v>548.22</v>
      </c>
      <c r="E20989" t="s">
        <v>30879</v>
      </c>
    </row>
    <row r="20990" spans="1:5" hidden="1" x14ac:dyDescent="0.2">
      <c r="A20990" s="94" t="s">
        <v>15320</v>
      </c>
      <c r="B20990" t="s">
        <v>15321</v>
      </c>
      <c r="C20990" t="s">
        <v>243</v>
      </c>
      <c r="D20990">
        <v>200</v>
      </c>
      <c r="E20990" t="s">
        <v>30879</v>
      </c>
    </row>
    <row r="20991" spans="1:5" hidden="1" x14ac:dyDescent="0.2">
      <c r="A20991" s="94" t="s">
        <v>33500</v>
      </c>
      <c r="B20991" t="s">
        <v>33501</v>
      </c>
      <c r="C20991" t="s">
        <v>243</v>
      </c>
      <c r="D20991">
        <v>183.46</v>
      </c>
      <c r="E20991" t="s">
        <v>30879</v>
      </c>
    </row>
    <row r="20992" spans="1:5" hidden="1" x14ac:dyDescent="0.2">
      <c r="A20992" s="94" t="s">
        <v>15322</v>
      </c>
      <c r="B20992" t="s">
        <v>15323</v>
      </c>
      <c r="C20992" t="s">
        <v>243</v>
      </c>
      <c r="D20992">
        <v>200</v>
      </c>
      <c r="E20992" t="s">
        <v>30879</v>
      </c>
    </row>
    <row r="20993" spans="1:5" hidden="1" x14ac:dyDescent="0.2">
      <c r="A20993" s="94" t="s">
        <v>33539</v>
      </c>
      <c r="B20993" t="s">
        <v>33540</v>
      </c>
      <c r="C20993" t="s">
        <v>243</v>
      </c>
      <c r="D20993">
        <v>177.09</v>
      </c>
      <c r="E20993" t="s">
        <v>30879</v>
      </c>
    </row>
    <row r="20994" spans="1:5" hidden="1" x14ac:dyDescent="0.2">
      <c r="A20994" s="94" t="s">
        <v>15324</v>
      </c>
      <c r="B20994" t="s">
        <v>15325</v>
      </c>
      <c r="C20994" t="s">
        <v>243</v>
      </c>
      <c r="D20994">
        <v>205.92</v>
      </c>
      <c r="E20994" t="s">
        <v>30879</v>
      </c>
    </row>
    <row r="20995" spans="1:5" hidden="1" x14ac:dyDescent="0.2">
      <c r="A20995" s="94" t="s">
        <v>15326</v>
      </c>
      <c r="B20995" t="s">
        <v>15327</v>
      </c>
      <c r="C20995" t="s">
        <v>243</v>
      </c>
      <c r="D20995">
        <v>205.92</v>
      </c>
      <c r="E20995" t="s">
        <v>30879</v>
      </c>
    </row>
    <row r="20996" spans="1:5" hidden="1" x14ac:dyDescent="0.2">
      <c r="A20996" s="94" t="s">
        <v>33541</v>
      </c>
      <c r="B20996" t="s">
        <v>33542</v>
      </c>
      <c r="C20996" t="s">
        <v>243</v>
      </c>
      <c r="D20996">
        <v>194.11</v>
      </c>
      <c r="E20996" t="s">
        <v>30879</v>
      </c>
    </row>
    <row r="20997" spans="1:5" hidden="1" x14ac:dyDescent="0.2">
      <c r="A20997" s="94" t="s">
        <v>33492</v>
      </c>
      <c r="B20997" t="s">
        <v>33493</v>
      </c>
      <c r="C20997" t="s">
        <v>243</v>
      </c>
      <c r="D20997">
        <v>256.93</v>
      </c>
      <c r="E20997" t="s">
        <v>30879</v>
      </c>
    </row>
    <row r="20998" spans="1:5" hidden="1" x14ac:dyDescent="0.2">
      <c r="A20998" s="94" t="s">
        <v>15328</v>
      </c>
      <c r="B20998" t="s">
        <v>15329</v>
      </c>
      <c r="C20998" t="s">
        <v>243</v>
      </c>
      <c r="D20998">
        <v>575.15</v>
      </c>
      <c r="E20998" t="s">
        <v>30879</v>
      </c>
    </row>
    <row r="20999" spans="1:5" hidden="1" x14ac:dyDescent="0.2">
      <c r="A20999" s="94" t="s">
        <v>15330</v>
      </c>
      <c r="B20999" t="s">
        <v>15331</v>
      </c>
      <c r="C20999" t="s">
        <v>243</v>
      </c>
      <c r="D20999">
        <v>575.15</v>
      </c>
      <c r="E20999" t="s">
        <v>30879</v>
      </c>
    </row>
    <row r="21000" spans="1:5" hidden="1" x14ac:dyDescent="0.2">
      <c r="A21000" s="94" t="s">
        <v>15332</v>
      </c>
      <c r="B21000" t="s">
        <v>15333</v>
      </c>
      <c r="C21000" t="s">
        <v>243</v>
      </c>
      <c r="D21000">
        <v>603.54999999999995</v>
      </c>
      <c r="E21000" t="s">
        <v>30879</v>
      </c>
    </row>
    <row r="21001" spans="1:5" hidden="1" x14ac:dyDescent="0.2">
      <c r="A21001" s="94" t="s">
        <v>15334</v>
      </c>
      <c r="B21001" t="s">
        <v>15335</v>
      </c>
      <c r="C21001" t="s">
        <v>243</v>
      </c>
      <c r="D21001">
        <v>603.54999999999995</v>
      </c>
      <c r="E21001" t="s">
        <v>30879</v>
      </c>
    </row>
    <row r="21002" spans="1:5" hidden="1" x14ac:dyDescent="0.2">
      <c r="A21002" s="94" t="s">
        <v>33514</v>
      </c>
      <c r="B21002" t="s">
        <v>33515</v>
      </c>
      <c r="C21002" t="s">
        <v>243</v>
      </c>
      <c r="D21002">
        <v>774.45</v>
      </c>
      <c r="E21002" t="s">
        <v>30879</v>
      </c>
    </row>
    <row r="21003" spans="1:5" hidden="1" x14ac:dyDescent="0.2">
      <c r="A21003" s="94" t="s">
        <v>33498</v>
      </c>
      <c r="B21003" t="s">
        <v>33499</v>
      </c>
      <c r="C21003" t="s">
        <v>243</v>
      </c>
      <c r="D21003">
        <v>244.44</v>
      </c>
      <c r="E21003" t="s">
        <v>30879</v>
      </c>
    </row>
    <row r="21004" spans="1:5" hidden="1" x14ac:dyDescent="0.2">
      <c r="A21004" s="94" t="s">
        <v>33496</v>
      </c>
      <c r="B21004" t="s">
        <v>33497</v>
      </c>
      <c r="C21004" t="s">
        <v>243</v>
      </c>
      <c r="D21004">
        <v>240.65</v>
      </c>
      <c r="E21004" t="s">
        <v>30879</v>
      </c>
    </row>
    <row r="21005" spans="1:5" hidden="1" x14ac:dyDescent="0.2">
      <c r="A21005" s="94" t="s">
        <v>15336</v>
      </c>
      <c r="B21005" t="s">
        <v>15337</v>
      </c>
      <c r="C21005" t="s">
        <v>243</v>
      </c>
      <c r="D21005">
        <v>314.79000000000002</v>
      </c>
      <c r="E21005" t="s">
        <v>30879</v>
      </c>
    </row>
    <row r="21006" spans="1:5" hidden="1" x14ac:dyDescent="0.2">
      <c r="A21006" s="94" t="s">
        <v>33494</v>
      </c>
      <c r="B21006" t="s">
        <v>33495</v>
      </c>
      <c r="C21006" t="s">
        <v>243</v>
      </c>
      <c r="D21006">
        <v>164.88</v>
      </c>
      <c r="E21006" t="s">
        <v>30879</v>
      </c>
    </row>
    <row r="21007" spans="1:5" hidden="1" x14ac:dyDescent="0.2">
      <c r="A21007" s="94" t="s">
        <v>15338</v>
      </c>
      <c r="B21007" t="s">
        <v>15339</v>
      </c>
      <c r="C21007" t="s">
        <v>243</v>
      </c>
      <c r="D21007">
        <v>314.79000000000002</v>
      </c>
      <c r="E21007" t="s">
        <v>30879</v>
      </c>
    </row>
    <row r="21008" spans="1:5" hidden="1" x14ac:dyDescent="0.2">
      <c r="A21008" s="94" t="s">
        <v>33543</v>
      </c>
      <c r="B21008" t="s">
        <v>33544</v>
      </c>
      <c r="C21008" t="s">
        <v>243</v>
      </c>
      <c r="D21008">
        <v>241.74</v>
      </c>
      <c r="E21008" t="s">
        <v>30879</v>
      </c>
    </row>
    <row r="21009" spans="1:5" hidden="1" x14ac:dyDescent="0.2">
      <c r="A21009" s="94" t="s">
        <v>15340</v>
      </c>
      <c r="B21009" t="s">
        <v>15341</v>
      </c>
      <c r="C21009" t="s">
        <v>243</v>
      </c>
      <c r="D21009">
        <v>333.73</v>
      </c>
      <c r="E21009" t="s">
        <v>30879</v>
      </c>
    </row>
    <row r="21010" spans="1:5" hidden="1" x14ac:dyDescent="0.2">
      <c r="A21010" s="94" t="s">
        <v>15342</v>
      </c>
      <c r="B21010" t="s">
        <v>15343</v>
      </c>
      <c r="C21010" t="s">
        <v>243</v>
      </c>
      <c r="D21010">
        <v>333.73</v>
      </c>
      <c r="E21010" t="s">
        <v>30879</v>
      </c>
    </row>
    <row r="21011" spans="1:5" hidden="1" x14ac:dyDescent="0.2">
      <c r="A21011" s="94" t="s">
        <v>33545</v>
      </c>
      <c r="B21011" t="s">
        <v>33546</v>
      </c>
      <c r="C21011" t="s">
        <v>243</v>
      </c>
      <c r="D21011">
        <v>249.47</v>
      </c>
      <c r="E21011" t="s">
        <v>30879</v>
      </c>
    </row>
    <row r="21012" spans="1:5" hidden="1" x14ac:dyDescent="0.2">
      <c r="A21012" s="94" t="s">
        <v>15344</v>
      </c>
      <c r="B21012" t="s">
        <v>15345</v>
      </c>
      <c r="C21012" t="s">
        <v>243</v>
      </c>
      <c r="D21012">
        <v>396.45</v>
      </c>
      <c r="E21012" t="s">
        <v>30879</v>
      </c>
    </row>
    <row r="21013" spans="1:5" hidden="1" x14ac:dyDescent="0.2">
      <c r="A21013" s="94" t="s">
        <v>15346</v>
      </c>
      <c r="B21013" t="s">
        <v>15347</v>
      </c>
      <c r="C21013" t="s">
        <v>243</v>
      </c>
      <c r="D21013">
        <v>396.45</v>
      </c>
      <c r="E21013" t="s">
        <v>30879</v>
      </c>
    </row>
    <row r="21014" spans="1:5" hidden="1" x14ac:dyDescent="0.2">
      <c r="A21014" s="94" t="s">
        <v>15348</v>
      </c>
      <c r="B21014" t="s">
        <v>15349</v>
      </c>
      <c r="C21014" t="s">
        <v>243</v>
      </c>
      <c r="D21014">
        <v>415.38</v>
      </c>
      <c r="E21014" t="s">
        <v>30879</v>
      </c>
    </row>
    <row r="21015" spans="1:5" hidden="1" x14ac:dyDescent="0.2">
      <c r="A21015" s="94" t="s">
        <v>15350</v>
      </c>
      <c r="B21015" t="s">
        <v>15351</v>
      </c>
      <c r="C21015" t="s">
        <v>243</v>
      </c>
      <c r="D21015">
        <v>415.38</v>
      </c>
      <c r="E21015" t="s">
        <v>30879</v>
      </c>
    </row>
    <row r="21016" spans="1:5" hidden="1" x14ac:dyDescent="0.2">
      <c r="A21016" s="94" t="s">
        <v>33512</v>
      </c>
      <c r="B21016" t="s">
        <v>33513</v>
      </c>
      <c r="C21016" t="s">
        <v>243</v>
      </c>
      <c r="D21016">
        <v>196.32</v>
      </c>
      <c r="E21016" t="s">
        <v>30879</v>
      </c>
    </row>
    <row r="21017" spans="1:5" hidden="1" x14ac:dyDescent="0.2">
      <c r="A21017" s="94" t="s">
        <v>33510</v>
      </c>
      <c r="B21017" t="s">
        <v>33511</v>
      </c>
      <c r="C21017" t="s">
        <v>243</v>
      </c>
      <c r="D21017">
        <v>101.79</v>
      </c>
      <c r="E21017" t="s">
        <v>30879</v>
      </c>
    </row>
    <row r="21018" spans="1:5" hidden="1" x14ac:dyDescent="0.2">
      <c r="A21018" s="94" t="s">
        <v>33555</v>
      </c>
      <c r="B21018" t="s">
        <v>33556</v>
      </c>
      <c r="C21018" t="s">
        <v>243</v>
      </c>
      <c r="D21018">
        <v>110.01</v>
      </c>
      <c r="E21018" t="s">
        <v>30879</v>
      </c>
    </row>
    <row r="21019" spans="1:5" hidden="1" x14ac:dyDescent="0.2">
      <c r="A21019" s="94" t="s">
        <v>33553</v>
      </c>
      <c r="B21019" t="s">
        <v>33554</v>
      </c>
      <c r="C21019" t="s">
        <v>243</v>
      </c>
      <c r="D21019">
        <v>100.9</v>
      </c>
      <c r="E21019" t="s">
        <v>30879</v>
      </c>
    </row>
    <row r="21020" spans="1:5" hidden="1" x14ac:dyDescent="0.2">
      <c r="A21020" s="94" t="s">
        <v>33557</v>
      </c>
      <c r="B21020" t="s">
        <v>33558</v>
      </c>
      <c r="C21020" t="s">
        <v>243</v>
      </c>
      <c r="D21020">
        <v>115.04</v>
      </c>
      <c r="E21020" t="s">
        <v>30879</v>
      </c>
    </row>
    <row r="21021" spans="1:5" hidden="1" x14ac:dyDescent="0.2">
      <c r="A21021" s="94" t="s">
        <v>15352</v>
      </c>
      <c r="B21021" t="s">
        <v>15353</v>
      </c>
      <c r="C21021" t="s">
        <v>243</v>
      </c>
      <c r="D21021">
        <v>120.71</v>
      </c>
      <c r="E21021" t="s">
        <v>30879</v>
      </c>
    </row>
    <row r="21022" spans="1:5" hidden="1" x14ac:dyDescent="0.2">
      <c r="A21022" s="94" t="s">
        <v>33504</v>
      </c>
      <c r="B21022" t="s">
        <v>33505</v>
      </c>
      <c r="C21022" t="s">
        <v>243</v>
      </c>
      <c r="D21022">
        <v>136.38</v>
      </c>
      <c r="E21022" t="s">
        <v>30879</v>
      </c>
    </row>
    <row r="21023" spans="1:5" hidden="1" x14ac:dyDescent="0.2">
      <c r="A21023" s="94" t="s">
        <v>15354</v>
      </c>
      <c r="B21023" t="s">
        <v>15355</v>
      </c>
      <c r="C21023" t="s">
        <v>243</v>
      </c>
      <c r="D21023">
        <v>120.71</v>
      </c>
      <c r="E21023" t="s">
        <v>30879</v>
      </c>
    </row>
    <row r="21024" spans="1:5" hidden="1" x14ac:dyDescent="0.2">
      <c r="A21024" s="94" t="s">
        <v>15356</v>
      </c>
      <c r="B21024" t="s">
        <v>15357</v>
      </c>
      <c r="C21024" t="s">
        <v>243</v>
      </c>
      <c r="D21024">
        <v>123.08</v>
      </c>
      <c r="E21024" t="s">
        <v>30879</v>
      </c>
    </row>
    <row r="21025" spans="1:5" hidden="1" x14ac:dyDescent="0.2">
      <c r="A21025" s="94" t="s">
        <v>15358</v>
      </c>
      <c r="B21025" t="s">
        <v>15359</v>
      </c>
      <c r="C21025" t="s">
        <v>243</v>
      </c>
      <c r="D21025">
        <v>123.08</v>
      </c>
      <c r="E21025" t="s">
        <v>30879</v>
      </c>
    </row>
    <row r="21026" spans="1:5" hidden="1" x14ac:dyDescent="0.2">
      <c r="A21026" s="94" t="s">
        <v>33575</v>
      </c>
      <c r="B21026" t="s">
        <v>33576</v>
      </c>
      <c r="C21026" t="s">
        <v>243</v>
      </c>
      <c r="D21026">
        <v>135.22999999999999</v>
      </c>
      <c r="E21026" t="s">
        <v>30879</v>
      </c>
    </row>
    <row r="21027" spans="1:5" hidden="1" x14ac:dyDescent="0.2">
      <c r="A21027" s="94" t="s">
        <v>33577</v>
      </c>
      <c r="B21027" t="s">
        <v>33578</v>
      </c>
      <c r="C21027" t="s">
        <v>243</v>
      </c>
      <c r="D21027">
        <v>142.9</v>
      </c>
      <c r="E21027" t="s">
        <v>30879</v>
      </c>
    </row>
    <row r="21028" spans="1:5" hidden="1" x14ac:dyDescent="0.2">
      <c r="A21028" s="94" t="s">
        <v>33571</v>
      </c>
      <c r="B21028" t="s">
        <v>33572</v>
      </c>
      <c r="C21028" t="s">
        <v>243</v>
      </c>
      <c r="D21028">
        <v>135.22999999999999</v>
      </c>
      <c r="E21028" t="s">
        <v>30879</v>
      </c>
    </row>
    <row r="21029" spans="1:5" hidden="1" x14ac:dyDescent="0.2">
      <c r="A21029" s="94" t="s">
        <v>33573</v>
      </c>
      <c r="B21029" t="s">
        <v>33574</v>
      </c>
      <c r="C21029" t="s">
        <v>243</v>
      </c>
      <c r="D21029">
        <v>142.9</v>
      </c>
      <c r="E21029" t="s">
        <v>30879</v>
      </c>
    </row>
    <row r="21030" spans="1:5" hidden="1" x14ac:dyDescent="0.2">
      <c r="A21030" s="94" t="s">
        <v>33518</v>
      </c>
      <c r="B21030" t="s">
        <v>33519</v>
      </c>
      <c r="C21030" t="s">
        <v>243</v>
      </c>
      <c r="D21030">
        <v>389.6</v>
      </c>
      <c r="E21030" t="s">
        <v>30879</v>
      </c>
    </row>
    <row r="21031" spans="1:5" hidden="1" x14ac:dyDescent="0.2">
      <c r="A21031" s="94" t="s">
        <v>33502</v>
      </c>
      <c r="B21031" t="s">
        <v>33503</v>
      </c>
      <c r="C21031" t="s">
        <v>243</v>
      </c>
      <c r="D21031">
        <v>421.86</v>
      </c>
      <c r="E21031" t="s">
        <v>30879</v>
      </c>
    </row>
    <row r="21032" spans="1:5" hidden="1" x14ac:dyDescent="0.2">
      <c r="A21032" s="94" t="s">
        <v>33508</v>
      </c>
      <c r="B21032" t="s">
        <v>33509</v>
      </c>
      <c r="C21032" t="s">
        <v>243</v>
      </c>
      <c r="D21032">
        <v>130.5</v>
      </c>
      <c r="E21032" t="s">
        <v>30879</v>
      </c>
    </row>
    <row r="21033" spans="1:5" hidden="1" x14ac:dyDescent="0.2">
      <c r="A21033" s="94" t="s">
        <v>33559</v>
      </c>
      <c r="B21033" t="s">
        <v>33560</v>
      </c>
      <c r="C21033" t="s">
        <v>243</v>
      </c>
      <c r="D21033">
        <v>144.85</v>
      </c>
      <c r="E21033" t="s">
        <v>30879</v>
      </c>
    </row>
    <row r="21034" spans="1:5" hidden="1" x14ac:dyDescent="0.2">
      <c r="A21034" s="94" t="s">
        <v>33506</v>
      </c>
      <c r="B21034" t="s">
        <v>33507</v>
      </c>
      <c r="C21034" t="s">
        <v>243</v>
      </c>
      <c r="D21034">
        <v>96.92</v>
      </c>
      <c r="E21034" t="s">
        <v>30879</v>
      </c>
    </row>
    <row r="21035" spans="1:5" hidden="1" x14ac:dyDescent="0.2">
      <c r="A21035" s="94" t="s">
        <v>33563</v>
      </c>
      <c r="B21035" t="s">
        <v>33564</v>
      </c>
      <c r="C21035" t="s">
        <v>243</v>
      </c>
      <c r="D21035">
        <v>158.93</v>
      </c>
      <c r="E21035" t="s">
        <v>30879</v>
      </c>
    </row>
    <row r="21036" spans="1:5" hidden="1" x14ac:dyDescent="0.2">
      <c r="A21036" s="94" t="s">
        <v>33561</v>
      </c>
      <c r="B21036" t="s">
        <v>33562</v>
      </c>
      <c r="C21036" t="s">
        <v>243</v>
      </c>
      <c r="D21036">
        <v>144.85</v>
      </c>
      <c r="E21036" t="s">
        <v>30879</v>
      </c>
    </row>
    <row r="21037" spans="1:5" hidden="1" x14ac:dyDescent="0.2">
      <c r="A21037" s="94" t="s">
        <v>33565</v>
      </c>
      <c r="B21037" t="s">
        <v>33566</v>
      </c>
      <c r="C21037" t="s">
        <v>243</v>
      </c>
      <c r="D21037">
        <v>158.93</v>
      </c>
      <c r="E21037" t="s">
        <v>30879</v>
      </c>
    </row>
    <row r="21038" spans="1:5" hidden="1" x14ac:dyDescent="0.2">
      <c r="A21038" s="94" t="s">
        <v>33567</v>
      </c>
      <c r="B21038" t="s">
        <v>33568</v>
      </c>
      <c r="C21038" t="s">
        <v>243</v>
      </c>
      <c r="D21038">
        <v>177.29</v>
      </c>
      <c r="E21038" t="s">
        <v>30879</v>
      </c>
    </row>
    <row r="21039" spans="1:5" hidden="1" x14ac:dyDescent="0.2">
      <c r="A21039" s="94" t="s">
        <v>33569</v>
      </c>
      <c r="B21039" t="s">
        <v>33570</v>
      </c>
      <c r="C21039" t="s">
        <v>243</v>
      </c>
      <c r="D21039">
        <v>185.72</v>
      </c>
      <c r="E21039" t="s">
        <v>30879</v>
      </c>
    </row>
    <row r="21040" spans="1:5" hidden="1" x14ac:dyDescent="0.2">
      <c r="A21040" s="94" t="s">
        <v>15360</v>
      </c>
      <c r="B21040" t="s">
        <v>15361</v>
      </c>
      <c r="C21040" t="s">
        <v>243</v>
      </c>
      <c r="D21040">
        <v>160.94999999999999</v>
      </c>
      <c r="E21040" t="s">
        <v>30879</v>
      </c>
    </row>
    <row r="21041" spans="1:5" hidden="1" x14ac:dyDescent="0.2">
      <c r="A21041" s="94" t="s">
        <v>15362</v>
      </c>
      <c r="B21041" t="s">
        <v>15363</v>
      </c>
      <c r="C21041" t="s">
        <v>243</v>
      </c>
      <c r="D21041">
        <v>160.94999999999999</v>
      </c>
      <c r="E21041" t="s">
        <v>30879</v>
      </c>
    </row>
    <row r="21042" spans="1:5" hidden="1" x14ac:dyDescent="0.2">
      <c r="A21042" s="94" t="s">
        <v>15364</v>
      </c>
      <c r="B21042" t="s">
        <v>15365</v>
      </c>
      <c r="C21042" t="s">
        <v>243</v>
      </c>
      <c r="D21042">
        <v>164.5</v>
      </c>
      <c r="E21042" t="s">
        <v>30879</v>
      </c>
    </row>
    <row r="21043" spans="1:5" hidden="1" x14ac:dyDescent="0.2">
      <c r="A21043" s="94" t="s">
        <v>15366</v>
      </c>
      <c r="B21043" t="s">
        <v>15367</v>
      </c>
      <c r="C21043" t="s">
        <v>243</v>
      </c>
      <c r="D21043">
        <v>164.5</v>
      </c>
      <c r="E21043" t="s">
        <v>30879</v>
      </c>
    </row>
    <row r="21044" spans="1:5" hidden="1" x14ac:dyDescent="0.2">
      <c r="A21044" s="94" t="s">
        <v>15368</v>
      </c>
      <c r="B21044" t="s">
        <v>15369</v>
      </c>
      <c r="C21044" t="s">
        <v>243</v>
      </c>
      <c r="D21044">
        <v>433.14</v>
      </c>
      <c r="E21044" t="s">
        <v>30879</v>
      </c>
    </row>
    <row r="21045" spans="1:5" hidden="1" x14ac:dyDescent="0.2">
      <c r="A21045" s="94" t="s">
        <v>15370</v>
      </c>
      <c r="B21045" t="s">
        <v>15371</v>
      </c>
      <c r="C21045" t="s">
        <v>243</v>
      </c>
      <c r="D21045">
        <v>433.14</v>
      </c>
      <c r="E21045" t="s">
        <v>30879</v>
      </c>
    </row>
    <row r="21046" spans="1:5" hidden="1" x14ac:dyDescent="0.2">
      <c r="A21046" s="94" t="s">
        <v>33579</v>
      </c>
      <c r="B21046" t="s">
        <v>33580</v>
      </c>
      <c r="C21046" t="s">
        <v>243</v>
      </c>
      <c r="D21046">
        <v>326.56</v>
      </c>
      <c r="E21046" t="s">
        <v>30879</v>
      </c>
    </row>
    <row r="21047" spans="1:5" hidden="1" x14ac:dyDescent="0.2">
      <c r="A21047" s="94" t="s">
        <v>15372</v>
      </c>
      <c r="B21047" t="s">
        <v>15373</v>
      </c>
      <c r="C21047" t="s">
        <v>243</v>
      </c>
      <c r="D21047">
        <v>530.17999999999995</v>
      </c>
      <c r="E21047" t="s">
        <v>30879</v>
      </c>
    </row>
    <row r="21048" spans="1:5" hidden="1" x14ac:dyDescent="0.2">
      <c r="A21048" s="94" t="s">
        <v>15374</v>
      </c>
      <c r="B21048" t="s">
        <v>15375</v>
      </c>
      <c r="C21048" t="s">
        <v>243</v>
      </c>
      <c r="D21048">
        <v>530.17999999999995</v>
      </c>
      <c r="E21048" t="s">
        <v>30879</v>
      </c>
    </row>
    <row r="21049" spans="1:5" hidden="1" x14ac:dyDescent="0.2">
      <c r="A21049" s="94" t="s">
        <v>33581</v>
      </c>
      <c r="B21049" t="s">
        <v>33582</v>
      </c>
      <c r="C21049" t="s">
        <v>243</v>
      </c>
      <c r="D21049">
        <v>464.73</v>
      </c>
      <c r="E21049" t="s">
        <v>30879</v>
      </c>
    </row>
    <row r="21050" spans="1:5" hidden="1" x14ac:dyDescent="0.2">
      <c r="A21050" s="94" t="s">
        <v>15376</v>
      </c>
      <c r="B21050" t="s">
        <v>15377</v>
      </c>
      <c r="C21050" t="s">
        <v>243</v>
      </c>
      <c r="D21050">
        <v>556.21</v>
      </c>
      <c r="E21050" t="s">
        <v>30879</v>
      </c>
    </row>
    <row r="21051" spans="1:5" hidden="1" x14ac:dyDescent="0.2">
      <c r="A21051" s="94" t="s">
        <v>15378</v>
      </c>
      <c r="B21051" t="s">
        <v>15379</v>
      </c>
      <c r="C21051" t="s">
        <v>243</v>
      </c>
      <c r="D21051">
        <v>556.21</v>
      </c>
      <c r="E21051" t="s">
        <v>30879</v>
      </c>
    </row>
    <row r="21052" spans="1:5" hidden="1" x14ac:dyDescent="0.2">
      <c r="A21052" s="94" t="s">
        <v>15380</v>
      </c>
      <c r="B21052" t="s">
        <v>15381</v>
      </c>
      <c r="C21052" t="s">
        <v>243</v>
      </c>
      <c r="D21052">
        <v>652.07000000000005</v>
      </c>
      <c r="E21052" t="s">
        <v>30879</v>
      </c>
    </row>
    <row r="21053" spans="1:5" hidden="1" x14ac:dyDescent="0.2">
      <c r="A21053" s="94" t="s">
        <v>15382</v>
      </c>
      <c r="B21053" t="s">
        <v>15383</v>
      </c>
      <c r="C21053" t="s">
        <v>243</v>
      </c>
      <c r="D21053">
        <v>652.07000000000005</v>
      </c>
      <c r="E21053" t="s">
        <v>30879</v>
      </c>
    </row>
    <row r="21054" spans="1:5" hidden="1" x14ac:dyDescent="0.2">
      <c r="A21054" s="94" t="s">
        <v>33583</v>
      </c>
      <c r="B21054" t="s">
        <v>33584</v>
      </c>
      <c r="C21054" t="s">
        <v>243</v>
      </c>
      <c r="D21054">
        <v>450.88</v>
      </c>
      <c r="E21054" t="s">
        <v>30879</v>
      </c>
    </row>
    <row r="21055" spans="1:5" hidden="1" x14ac:dyDescent="0.2">
      <c r="A21055" s="94" t="s">
        <v>33585</v>
      </c>
      <c r="B21055" t="s">
        <v>33586</v>
      </c>
      <c r="C21055" t="s">
        <v>243</v>
      </c>
      <c r="D21055">
        <v>450.88</v>
      </c>
      <c r="E21055" t="s">
        <v>30879</v>
      </c>
    </row>
    <row r="21056" spans="1:5" hidden="1" x14ac:dyDescent="0.2">
      <c r="A21056" s="94" t="s">
        <v>35476</v>
      </c>
      <c r="B21056" t="s">
        <v>35477</v>
      </c>
      <c r="C21056" t="s">
        <v>243</v>
      </c>
      <c r="D21056">
        <v>46.78</v>
      </c>
      <c r="E21056" t="s">
        <v>30879</v>
      </c>
    </row>
    <row r="21057" spans="1:5" hidden="1" x14ac:dyDescent="0.2">
      <c r="A21057" s="94" t="s">
        <v>35478</v>
      </c>
      <c r="B21057" t="s">
        <v>35479</v>
      </c>
      <c r="C21057" t="s">
        <v>243</v>
      </c>
      <c r="D21057">
        <v>18.48</v>
      </c>
      <c r="E21057" t="s">
        <v>30879</v>
      </c>
    </row>
    <row r="21058" spans="1:5" hidden="1" x14ac:dyDescent="0.2">
      <c r="A21058" s="94" t="s">
        <v>37364</v>
      </c>
      <c r="B21058" t="s">
        <v>37365</v>
      </c>
      <c r="C21058" t="s">
        <v>243</v>
      </c>
      <c r="D21058">
        <v>85.67</v>
      </c>
      <c r="E21058" t="s">
        <v>30879</v>
      </c>
    </row>
    <row r="21059" spans="1:5" hidden="1" x14ac:dyDescent="0.2">
      <c r="A21059" s="94" t="s">
        <v>15384</v>
      </c>
      <c r="B21059" t="s">
        <v>15385</v>
      </c>
      <c r="C21059" t="s">
        <v>243</v>
      </c>
      <c r="D21059">
        <v>131.94</v>
      </c>
      <c r="E21059" t="s">
        <v>30879</v>
      </c>
    </row>
    <row r="21060" spans="1:5" hidden="1" x14ac:dyDescent="0.2">
      <c r="A21060" s="94" t="s">
        <v>42280</v>
      </c>
      <c r="B21060" t="s">
        <v>42281</v>
      </c>
      <c r="C21060" t="s">
        <v>243</v>
      </c>
      <c r="D21060" s="684">
        <v>2687.12</v>
      </c>
      <c r="E21060" t="s">
        <v>30879</v>
      </c>
    </row>
    <row r="21061" spans="1:5" hidden="1" x14ac:dyDescent="0.2">
      <c r="A21061" s="94" t="s">
        <v>18771</v>
      </c>
      <c r="B21061" t="s">
        <v>18772</v>
      </c>
      <c r="C21061" t="s">
        <v>243</v>
      </c>
      <c r="D21061">
        <v>720.5</v>
      </c>
      <c r="E21061" t="s">
        <v>30879</v>
      </c>
    </row>
    <row r="21062" spans="1:5" hidden="1" x14ac:dyDescent="0.2">
      <c r="A21062" s="94" t="s">
        <v>7044</v>
      </c>
      <c r="B21062" t="s">
        <v>41966</v>
      </c>
      <c r="C21062" t="s">
        <v>243</v>
      </c>
      <c r="D21062">
        <v>566.5</v>
      </c>
      <c r="E21062" t="s">
        <v>30879</v>
      </c>
    </row>
    <row r="21063" spans="1:5" hidden="1" x14ac:dyDescent="0.2">
      <c r="A21063" s="94" t="s">
        <v>25881</v>
      </c>
      <c r="B21063" t="s">
        <v>25882</v>
      </c>
      <c r="C21063" t="s">
        <v>243</v>
      </c>
      <c r="D21063" s="684">
        <v>2519</v>
      </c>
      <c r="E21063" t="s">
        <v>30879</v>
      </c>
    </row>
    <row r="21064" spans="1:5" hidden="1" x14ac:dyDescent="0.2">
      <c r="A21064" s="94" t="s">
        <v>25883</v>
      </c>
      <c r="B21064" t="s">
        <v>41967</v>
      </c>
      <c r="C21064" t="s">
        <v>243</v>
      </c>
      <c r="D21064" s="684">
        <v>2024</v>
      </c>
      <c r="E21064" t="s">
        <v>30879</v>
      </c>
    </row>
    <row r="21065" spans="1:5" hidden="1" x14ac:dyDescent="0.2">
      <c r="A21065" s="94" t="s">
        <v>15386</v>
      </c>
      <c r="B21065" t="s">
        <v>42041</v>
      </c>
      <c r="C21065" t="s">
        <v>243</v>
      </c>
      <c r="D21065">
        <v>684.45</v>
      </c>
      <c r="E21065" t="s">
        <v>30879</v>
      </c>
    </row>
    <row r="21066" spans="1:5" hidden="1" x14ac:dyDescent="0.2">
      <c r="A21066" s="94" t="s">
        <v>7045</v>
      </c>
      <c r="B21066" t="s">
        <v>25884</v>
      </c>
      <c r="C21066" t="s">
        <v>243</v>
      </c>
      <c r="D21066" s="684">
        <v>1534.5</v>
      </c>
      <c r="E21066" t="s">
        <v>30879</v>
      </c>
    </row>
    <row r="21067" spans="1:5" hidden="1" x14ac:dyDescent="0.2">
      <c r="A21067" s="94" t="s">
        <v>7046</v>
      </c>
      <c r="B21067" t="s">
        <v>25885</v>
      </c>
      <c r="C21067" t="s">
        <v>243</v>
      </c>
      <c r="D21067" s="684">
        <v>1339.65</v>
      </c>
      <c r="E21067" t="s">
        <v>30879</v>
      </c>
    </row>
    <row r="21068" spans="1:5" hidden="1" x14ac:dyDescent="0.2">
      <c r="A21068" s="94" t="s">
        <v>7047</v>
      </c>
      <c r="B21068" t="s">
        <v>25886</v>
      </c>
      <c r="C21068" t="s">
        <v>243</v>
      </c>
      <c r="D21068" s="684">
        <v>1221</v>
      </c>
      <c r="E21068" t="s">
        <v>30879</v>
      </c>
    </row>
    <row r="21069" spans="1:5" hidden="1" x14ac:dyDescent="0.2">
      <c r="A21069" s="94" t="s">
        <v>7048</v>
      </c>
      <c r="B21069" t="s">
        <v>25887</v>
      </c>
      <c r="C21069" t="s">
        <v>243</v>
      </c>
      <c r="D21069" s="684">
        <v>1006.2</v>
      </c>
      <c r="E21069" t="s">
        <v>30879</v>
      </c>
    </row>
    <row r="21070" spans="1:5" hidden="1" x14ac:dyDescent="0.2">
      <c r="A21070" s="94" t="s">
        <v>7049</v>
      </c>
      <c r="B21070" t="s">
        <v>25888</v>
      </c>
      <c r="C21070" t="s">
        <v>243</v>
      </c>
      <c r="D21070" s="684">
        <v>1001</v>
      </c>
      <c r="E21070" t="s">
        <v>30879</v>
      </c>
    </row>
    <row r="21071" spans="1:5" hidden="1" x14ac:dyDescent="0.2">
      <c r="A21071" s="94" t="s">
        <v>7050</v>
      </c>
      <c r="B21071" t="s">
        <v>25889</v>
      </c>
      <c r="C21071" t="s">
        <v>243</v>
      </c>
      <c r="D21071">
        <v>772.2</v>
      </c>
      <c r="E21071" t="s">
        <v>30879</v>
      </c>
    </row>
    <row r="21072" spans="1:5" hidden="1" x14ac:dyDescent="0.2">
      <c r="A21072" s="94" t="s">
        <v>7051</v>
      </c>
      <c r="B21072" t="s">
        <v>25890</v>
      </c>
      <c r="C21072" t="s">
        <v>243</v>
      </c>
      <c r="D21072" s="684">
        <v>1655.5</v>
      </c>
      <c r="E21072" t="s">
        <v>30879</v>
      </c>
    </row>
    <row r="21073" spans="1:5" hidden="1" x14ac:dyDescent="0.2">
      <c r="A21073" s="94" t="s">
        <v>7052</v>
      </c>
      <c r="B21073" t="s">
        <v>25891</v>
      </c>
      <c r="C21073" t="s">
        <v>243</v>
      </c>
      <c r="D21073" s="684">
        <v>1439.1</v>
      </c>
      <c r="E21073" t="s">
        <v>30879</v>
      </c>
    </row>
    <row r="21074" spans="1:5" hidden="1" x14ac:dyDescent="0.2">
      <c r="A21074" s="94" t="s">
        <v>7053</v>
      </c>
      <c r="B21074" t="s">
        <v>25892</v>
      </c>
      <c r="C21074" t="s">
        <v>243</v>
      </c>
      <c r="D21074" s="684">
        <v>1342</v>
      </c>
      <c r="E21074" t="s">
        <v>30879</v>
      </c>
    </row>
    <row r="21075" spans="1:5" hidden="1" x14ac:dyDescent="0.2">
      <c r="A21075" s="94" t="s">
        <v>7054</v>
      </c>
      <c r="B21075" t="s">
        <v>25893</v>
      </c>
      <c r="C21075" t="s">
        <v>243</v>
      </c>
      <c r="D21075" s="684">
        <v>1105.6500000000001</v>
      </c>
      <c r="E21075" t="s">
        <v>30879</v>
      </c>
    </row>
    <row r="21076" spans="1:5" hidden="1" x14ac:dyDescent="0.2">
      <c r="A21076" s="94" t="s">
        <v>7055</v>
      </c>
      <c r="B21076" t="s">
        <v>25894</v>
      </c>
      <c r="C21076" t="s">
        <v>243</v>
      </c>
      <c r="D21076" s="684">
        <v>1122</v>
      </c>
      <c r="E21076" t="s">
        <v>30879</v>
      </c>
    </row>
    <row r="21077" spans="1:5" hidden="1" x14ac:dyDescent="0.2">
      <c r="A21077" s="94" t="s">
        <v>7056</v>
      </c>
      <c r="B21077" t="s">
        <v>25895</v>
      </c>
      <c r="C21077" t="s">
        <v>243</v>
      </c>
      <c r="D21077">
        <v>871.65</v>
      </c>
      <c r="E21077" t="s">
        <v>30879</v>
      </c>
    </row>
    <row r="21078" spans="1:5" hidden="1" x14ac:dyDescent="0.2">
      <c r="A21078" s="94" t="s">
        <v>7057</v>
      </c>
      <c r="B21078" t="s">
        <v>25896</v>
      </c>
      <c r="C21078" t="s">
        <v>243</v>
      </c>
      <c r="D21078" s="684">
        <v>1859</v>
      </c>
      <c r="E21078" t="s">
        <v>30879</v>
      </c>
    </row>
    <row r="21079" spans="1:5" hidden="1" x14ac:dyDescent="0.2">
      <c r="A21079" s="94" t="s">
        <v>7058</v>
      </c>
      <c r="B21079" t="s">
        <v>25897</v>
      </c>
      <c r="C21079" t="s">
        <v>243</v>
      </c>
      <c r="D21079" s="684">
        <v>1597.05</v>
      </c>
      <c r="E21079" t="s">
        <v>30879</v>
      </c>
    </row>
    <row r="21080" spans="1:5" hidden="1" x14ac:dyDescent="0.2">
      <c r="A21080" s="94" t="s">
        <v>7059</v>
      </c>
      <c r="B21080" t="s">
        <v>25898</v>
      </c>
      <c r="C21080" t="s">
        <v>243</v>
      </c>
      <c r="D21080" s="684">
        <v>1545.5</v>
      </c>
      <c r="E21080" t="s">
        <v>30879</v>
      </c>
    </row>
    <row r="21081" spans="1:5" hidden="1" x14ac:dyDescent="0.2">
      <c r="A21081" s="94" t="s">
        <v>7060</v>
      </c>
      <c r="B21081" t="s">
        <v>25899</v>
      </c>
      <c r="C21081" t="s">
        <v>243</v>
      </c>
      <c r="D21081" s="684">
        <v>1263.5999999999999</v>
      </c>
      <c r="E21081" t="s">
        <v>30879</v>
      </c>
    </row>
    <row r="21082" spans="1:5" hidden="1" x14ac:dyDescent="0.2">
      <c r="A21082" s="94" t="s">
        <v>7061</v>
      </c>
      <c r="B21082" t="s">
        <v>25900</v>
      </c>
      <c r="C21082" t="s">
        <v>243</v>
      </c>
      <c r="D21082" s="684">
        <v>1325.5</v>
      </c>
      <c r="E21082" t="s">
        <v>30879</v>
      </c>
    </row>
    <row r="21083" spans="1:5" hidden="1" x14ac:dyDescent="0.2">
      <c r="A21083" s="94" t="s">
        <v>7062</v>
      </c>
      <c r="B21083" t="s">
        <v>25901</v>
      </c>
      <c r="C21083" t="s">
        <v>243</v>
      </c>
      <c r="D21083" s="684">
        <v>1029.5999999999999</v>
      </c>
      <c r="E21083" t="s">
        <v>30879</v>
      </c>
    </row>
    <row r="21084" spans="1:5" hidden="1" x14ac:dyDescent="0.2">
      <c r="A21084" s="94" t="s">
        <v>7063</v>
      </c>
      <c r="B21084" t="s">
        <v>25902</v>
      </c>
      <c r="C21084" t="s">
        <v>243</v>
      </c>
      <c r="D21084" s="684">
        <v>1298</v>
      </c>
      <c r="E21084" t="s">
        <v>30879</v>
      </c>
    </row>
    <row r="21085" spans="1:5" hidden="1" x14ac:dyDescent="0.2">
      <c r="A21085" s="94" t="s">
        <v>7064</v>
      </c>
      <c r="B21085" t="s">
        <v>25903</v>
      </c>
      <c r="C21085" t="s">
        <v>243</v>
      </c>
      <c r="D21085" s="684">
        <v>1205.0999999999999</v>
      </c>
      <c r="E21085" t="s">
        <v>30879</v>
      </c>
    </row>
    <row r="21086" spans="1:5" hidden="1" x14ac:dyDescent="0.2">
      <c r="A21086" s="94" t="s">
        <v>7065</v>
      </c>
      <c r="B21086" t="s">
        <v>25904</v>
      </c>
      <c r="C21086" t="s">
        <v>243</v>
      </c>
      <c r="D21086" s="684">
        <v>1083.5</v>
      </c>
      <c r="E21086" t="s">
        <v>30879</v>
      </c>
    </row>
    <row r="21087" spans="1:5" hidden="1" x14ac:dyDescent="0.2">
      <c r="A21087" s="94" t="s">
        <v>7066</v>
      </c>
      <c r="B21087" t="s">
        <v>25905</v>
      </c>
      <c r="C21087" t="s">
        <v>243</v>
      </c>
      <c r="D21087">
        <v>976.95</v>
      </c>
      <c r="E21087" t="s">
        <v>30879</v>
      </c>
    </row>
    <row r="21088" spans="1:5" hidden="1" x14ac:dyDescent="0.2">
      <c r="A21088" s="94" t="s">
        <v>7067</v>
      </c>
      <c r="B21088" t="s">
        <v>25906</v>
      </c>
      <c r="C21088" t="s">
        <v>243</v>
      </c>
      <c r="D21088">
        <v>907.5</v>
      </c>
      <c r="E21088" t="s">
        <v>30879</v>
      </c>
    </row>
    <row r="21089" spans="1:5" hidden="1" x14ac:dyDescent="0.2">
      <c r="A21089" s="94" t="s">
        <v>7068</v>
      </c>
      <c r="B21089" t="s">
        <v>25907</v>
      </c>
      <c r="C21089" t="s">
        <v>243</v>
      </c>
      <c r="D21089">
        <v>789.75</v>
      </c>
      <c r="E21089" t="s">
        <v>30879</v>
      </c>
    </row>
    <row r="21090" spans="1:5" hidden="1" x14ac:dyDescent="0.2">
      <c r="A21090" s="94" t="s">
        <v>7069</v>
      </c>
      <c r="B21090" t="s">
        <v>25908</v>
      </c>
      <c r="C21090" t="s">
        <v>243</v>
      </c>
      <c r="D21090" s="684">
        <v>1391.5</v>
      </c>
      <c r="E21090" t="s">
        <v>30879</v>
      </c>
    </row>
    <row r="21091" spans="1:5" hidden="1" x14ac:dyDescent="0.2">
      <c r="A21091" s="94" t="s">
        <v>7070</v>
      </c>
      <c r="B21091" t="s">
        <v>25909</v>
      </c>
      <c r="C21091" t="s">
        <v>243</v>
      </c>
      <c r="D21091" s="684">
        <v>1269.45</v>
      </c>
      <c r="E21091" t="s">
        <v>30879</v>
      </c>
    </row>
    <row r="21092" spans="1:5" hidden="1" x14ac:dyDescent="0.2">
      <c r="A21092" s="94" t="s">
        <v>7071</v>
      </c>
      <c r="B21092" t="s">
        <v>25910</v>
      </c>
      <c r="C21092" t="s">
        <v>243</v>
      </c>
      <c r="D21092" s="684">
        <v>1177</v>
      </c>
      <c r="E21092" t="s">
        <v>30879</v>
      </c>
    </row>
    <row r="21093" spans="1:5" hidden="1" x14ac:dyDescent="0.2">
      <c r="A21093" s="94" t="s">
        <v>7072</v>
      </c>
      <c r="B21093" t="s">
        <v>25911</v>
      </c>
      <c r="C21093" t="s">
        <v>243</v>
      </c>
      <c r="D21093" s="684">
        <v>1041.3</v>
      </c>
      <c r="E21093" t="s">
        <v>30879</v>
      </c>
    </row>
    <row r="21094" spans="1:5" hidden="1" x14ac:dyDescent="0.2">
      <c r="A21094" s="94" t="s">
        <v>7073</v>
      </c>
      <c r="B21094" t="s">
        <v>25912</v>
      </c>
      <c r="C21094" t="s">
        <v>243</v>
      </c>
      <c r="D21094" s="684">
        <v>1001</v>
      </c>
      <c r="E21094" t="s">
        <v>30879</v>
      </c>
    </row>
    <row r="21095" spans="1:5" hidden="1" x14ac:dyDescent="0.2">
      <c r="A21095" s="94" t="s">
        <v>7074</v>
      </c>
      <c r="B21095" t="s">
        <v>25913</v>
      </c>
      <c r="C21095" t="s">
        <v>243</v>
      </c>
      <c r="D21095">
        <v>854.1</v>
      </c>
      <c r="E21095" t="s">
        <v>30879</v>
      </c>
    </row>
    <row r="21096" spans="1:5" hidden="1" x14ac:dyDescent="0.2">
      <c r="A21096" s="94" t="s">
        <v>7075</v>
      </c>
      <c r="B21096" t="s">
        <v>25914</v>
      </c>
      <c r="C21096" t="s">
        <v>243</v>
      </c>
      <c r="D21096" s="684">
        <v>1776.5</v>
      </c>
      <c r="E21096" t="s">
        <v>30879</v>
      </c>
    </row>
    <row r="21097" spans="1:5" hidden="1" x14ac:dyDescent="0.2">
      <c r="A21097" s="94" t="s">
        <v>7076</v>
      </c>
      <c r="B21097" t="s">
        <v>25915</v>
      </c>
      <c r="C21097" t="s">
        <v>243</v>
      </c>
      <c r="D21097" s="684">
        <v>1573.65</v>
      </c>
      <c r="E21097" t="s">
        <v>30879</v>
      </c>
    </row>
    <row r="21098" spans="1:5" hidden="1" x14ac:dyDescent="0.2">
      <c r="A21098" s="94" t="s">
        <v>7077</v>
      </c>
      <c r="B21098" t="s">
        <v>25916</v>
      </c>
      <c r="C21098" t="s">
        <v>243</v>
      </c>
      <c r="D21098" s="684">
        <v>1529</v>
      </c>
      <c r="E21098" t="s">
        <v>30879</v>
      </c>
    </row>
    <row r="21099" spans="1:5" hidden="1" x14ac:dyDescent="0.2">
      <c r="A21099" s="94" t="s">
        <v>7078</v>
      </c>
      <c r="B21099" t="s">
        <v>25917</v>
      </c>
      <c r="C21099" t="s">
        <v>243</v>
      </c>
      <c r="D21099" s="684">
        <v>1345.5</v>
      </c>
      <c r="E21099" t="s">
        <v>30879</v>
      </c>
    </row>
    <row r="21100" spans="1:5" hidden="1" x14ac:dyDescent="0.2">
      <c r="A21100" s="94" t="s">
        <v>7079</v>
      </c>
      <c r="B21100" t="s">
        <v>25918</v>
      </c>
      <c r="C21100" t="s">
        <v>243</v>
      </c>
      <c r="D21100" s="684">
        <v>1353</v>
      </c>
      <c r="E21100" t="s">
        <v>30879</v>
      </c>
    </row>
    <row r="21101" spans="1:5" hidden="1" x14ac:dyDescent="0.2">
      <c r="A21101" s="94" t="s">
        <v>7080</v>
      </c>
      <c r="B21101" t="s">
        <v>25919</v>
      </c>
      <c r="C21101" t="s">
        <v>243</v>
      </c>
      <c r="D21101" s="684">
        <v>1158.3</v>
      </c>
      <c r="E21101" t="s">
        <v>30879</v>
      </c>
    </row>
    <row r="21102" spans="1:5" hidden="1" x14ac:dyDescent="0.2">
      <c r="A21102" s="94" t="s">
        <v>7081</v>
      </c>
      <c r="B21102" t="s">
        <v>25920</v>
      </c>
      <c r="C21102" t="s">
        <v>243</v>
      </c>
      <c r="D21102" s="684">
        <v>1204.5</v>
      </c>
      <c r="E21102" t="s">
        <v>30879</v>
      </c>
    </row>
    <row r="21103" spans="1:5" hidden="1" x14ac:dyDescent="0.2">
      <c r="A21103" s="94" t="s">
        <v>7082</v>
      </c>
      <c r="B21103" t="s">
        <v>25921</v>
      </c>
      <c r="C21103" t="s">
        <v>243</v>
      </c>
      <c r="D21103" s="684">
        <v>1047.1500000000001</v>
      </c>
      <c r="E21103" t="s">
        <v>30879</v>
      </c>
    </row>
    <row r="21104" spans="1:5" hidden="1" x14ac:dyDescent="0.2">
      <c r="A21104" s="94" t="s">
        <v>7083</v>
      </c>
      <c r="B21104" t="s">
        <v>25922</v>
      </c>
      <c r="C21104" t="s">
        <v>243</v>
      </c>
      <c r="D21104">
        <v>995.5</v>
      </c>
      <c r="E21104" t="s">
        <v>30879</v>
      </c>
    </row>
    <row r="21105" spans="1:5" hidden="1" x14ac:dyDescent="0.2">
      <c r="A21105" s="94" t="s">
        <v>7084</v>
      </c>
      <c r="B21105" t="s">
        <v>25923</v>
      </c>
      <c r="C21105" t="s">
        <v>243</v>
      </c>
      <c r="D21105">
        <v>824.85</v>
      </c>
      <c r="E21105" t="s">
        <v>30879</v>
      </c>
    </row>
    <row r="21106" spans="1:5" hidden="1" x14ac:dyDescent="0.2">
      <c r="A21106" s="94" t="s">
        <v>7085</v>
      </c>
      <c r="B21106" t="s">
        <v>25924</v>
      </c>
      <c r="C21106" t="s">
        <v>243</v>
      </c>
      <c r="D21106">
        <v>819.5</v>
      </c>
      <c r="E21106" t="s">
        <v>30879</v>
      </c>
    </row>
    <row r="21107" spans="1:5" hidden="1" x14ac:dyDescent="0.2">
      <c r="A21107" s="94" t="s">
        <v>7086</v>
      </c>
      <c r="B21107" t="s">
        <v>25925</v>
      </c>
      <c r="C21107" t="s">
        <v>243</v>
      </c>
      <c r="D21107">
        <v>637.65</v>
      </c>
      <c r="E21107" t="s">
        <v>30879</v>
      </c>
    </row>
    <row r="21108" spans="1:5" hidden="1" x14ac:dyDescent="0.2">
      <c r="A21108" s="94" t="s">
        <v>7087</v>
      </c>
      <c r="B21108" t="s">
        <v>25926</v>
      </c>
      <c r="C21108" t="s">
        <v>243</v>
      </c>
      <c r="D21108" s="684">
        <v>1534.5</v>
      </c>
      <c r="E21108" t="s">
        <v>30879</v>
      </c>
    </row>
    <row r="21109" spans="1:5" hidden="1" x14ac:dyDescent="0.2">
      <c r="A21109" s="94" t="s">
        <v>7088</v>
      </c>
      <c r="B21109" t="s">
        <v>25927</v>
      </c>
      <c r="C21109" t="s">
        <v>243</v>
      </c>
      <c r="D21109" s="684">
        <v>1281.1500000000001</v>
      </c>
      <c r="E21109" t="s">
        <v>30879</v>
      </c>
    </row>
    <row r="21110" spans="1:5" hidden="1" x14ac:dyDescent="0.2">
      <c r="A21110" s="94" t="s">
        <v>7089</v>
      </c>
      <c r="B21110" t="s">
        <v>25928</v>
      </c>
      <c r="C21110" t="s">
        <v>243</v>
      </c>
      <c r="D21110" s="684">
        <v>1325.5</v>
      </c>
      <c r="E21110" t="s">
        <v>30879</v>
      </c>
    </row>
    <row r="21111" spans="1:5" hidden="1" x14ac:dyDescent="0.2">
      <c r="A21111" s="94" t="s">
        <v>7090</v>
      </c>
      <c r="B21111" t="s">
        <v>25929</v>
      </c>
      <c r="C21111" t="s">
        <v>243</v>
      </c>
      <c r="D21111" s="684">
        <v>1058.8499999999999</v>
      </c>
      <c r="E21111" t="s">
        <v>30879</v>
      </c>
    </row>
    <row r="21112" spans="1:5" hidden="1" x14ac:dyDescent="0.2">
      <c r="A21112" s="94" t="s">
        <v>7091</v>
      </c>
      <c r="B21112" t="s">
        <v>25930</v>
      </c>
      <c r="C21112" t="s">
        <v>243</v>
      </c>
      <c r="D21112" s="684">
        <v>1149.5</v>
      </c>
      <c r="E21112" t="s">
        <v>30879</v>
      </c>
    </row>
    <row r="21113" spans="1:5" hidden="1" x14ac:dyDescent="0.2">
      <c r="A21113" s="94" t="s">
        <v>7092</v>
      </c>
      <c r="B21113" t="s">
        <v>25925</v>
      </c>
      <c r="C21113" t="s">
        <v>243</v>
      </c>
      <c r="D21113">
        <v>871.65</v>
      </c>
      <c r="E21113" t="s">
        <v>30879</v>
      </c>
    </row>
    <row r="21114" spans="1:5" hidden="1" x14ac:dyDescent="0.2">
      <c r="A21114" s="94" t="s">
        <v>7093</v>
      </c>
      <c r="B21114" t="s">
        <v>25931</v>
      </c>
      <c r="C21114" t="s">
        <v>243</v>
      </c>
      <c r="D21114" s="684">
        <v>1776.5</v>
      </c>
      <c r="E21114" t="s">
        <v>30879</v>
      </c>
    </row>
    <row r="21115" spans="1:5" hidden="1" x14ac:dyDescent="0.2">
      <c r="A21115" s="94" t="s">
        <v>7094</v>
      </c>
      <c r="B21115" t="s">
        <v>25932</v>
      </c>
      <c r="C21115" t="s">
        <v>243</v>
      </c>
      <c r="D21115" s="684">
        <v>1538.55</v>
      </c>
      <c r="E21115" t="s">
        <v>30879</v>
      </c>
    </row>
    <row r="21116" spans="1:5" hidden="1" x14ac:dyDescent="0.2">
      <c r="A21116" s="94" t="s">
        <v>7095</v>
      </c>
      <c r="B21116" t="s">
        <v>25933</v>
      </c>
      <c r="C21116" t="s">
        <v>243</v>
      </c>
      <c r="D21116" s="684">
        <v>1567.5</v>
      </c>
      <c r="E21116" t="s">
        <v>30879</v>
      </c>
    </row>
    <row r="21117" spans="1:5" hidden="1" x14ac:dyDescent="0.2">
      <c r="A21117" s="94" t="s">
        <v>7096</v>
      </c>
      <c r="B21117" t="s">
        <v>25934</v>
      </c>
      <c r="C21117" t="s">
        <v>243</v>
      </c>
      <c r="D21117" s="684">
        <v>1316.25</v>
      </c>
      <c r="E21117" t="s">
        <v>30879</v>
      </c>
    </row>
    <row r="21118" spans="1:5" hidden="1" x14ac:dyDescent="0.2">
      <c r="A21118" s="94" t="s">
        <v>7097</v>
      </c>
      <c r="B21118" t="s">
        <v>25935</v>
      </c>
      <c r="C21118" t="s">
        <v>243</v>
      </c>
      <c r="D21118" s="684">
        <v>1391.5</v>
      </c>
      <c r="E21118" t="s">
        <v>30879</v>
      </c>
    </row>
    <row r="21119" spans="1:5" hidden="1" x14ac:dyDescent="0.2">
      <c r="A21119" s="94" t="s">
        <v>7098</v>
      </c>
      <c r="B21119" t="s">
        <v>25936</v>
      </c>
      <c r="C21119" t="s">
        <v>243</v>
      </c>
      <c r="D21119" s="684">
        <v>1129.05</v>
      </c>
      <c r="E21119" t="s">
        <v>30879</v>
      </c>
    </row>
    <row r="21120" spans="1:5" hidden="1" x14ac:dyDescent="0.2">
      <c r="A21120" s="94" t="s">
        <v>7099</v>
      </c>
      <c r="B21120" t="s">
        <v>25937</v>
      </c>
      <c r="C21120" t="s">
        <v>243</v>
      </c>
      <c r="D21120" s="684">
        <v>1655.5</v>
      </c>
      <c r="E21120" t="s">
        <v>30879</v>
      </c>
    </row>
    <row r="21121" spans="1:5" hidden="1" x14ac:dyDescent="0.2">
      <c r="A21121" s="94" t="s">
        <v>7100</v>
      </c>
      <c r="B21121" t="s">
        <v>25938</v>
      </c>
      <c r="C21121" t="s">
        <v>243</v>
      </c>
      <c r="D21121" s="684">
        <v>1468.35</v>
      </c>
      <c r="E21121" t="s">
        <v>30879</v>
      </c>
    </row>
    <row r="21122" spans="1:5" hidden="1" x14ac:dyDescent="0.2">
      <c r="A21122" s="94" t="s">
        <v>7101</v>
      </c>
      <c r="B21122" t="s">
        <v>25939</v>
      </c>
      <c r="C21122" t="s">
        <v>243</v>
      </c>
      <c r="D21122" s="684">
        <v>1347.5</v>
      </c>
      <c r="E21122" t="s">
        <v>30879</v>
      </c>
    </row>
    <row r="21123" spans="1:5" hidden="1" x14ac:dyDescent="0.2">
      <c r="A21123" s="94" t="s">
        <v>7102</v>
      </c>
      <c r="B21123" t="s">
        <v>25940</v>
      </c>
      <c r="C21123" t="s">
        <v>243</v>
      </c>
      <c r="D21123" s="684">
        <v>1140.75</v>
      </c>
      <c r="E21123" t="s">
        <v>30879</v>
      </c>
    </row>
    <row r="21124" spans="1:5" hidden="1" x14ac:dyDescent="0.2">
      <c r="A21124" s="94" t="s">
        <v>7103</v>
      </c>
      <c r="B21124" t="s">
        <v>25941</v>
      </c>
      <c r="C21124" t="s">
        <v>243</v>
      </c>
      <c r="D21124" s="684">
        <v>1127.5</v>
      </c>
      <c r="E21124" t="s">
        <v>30879</v>
      </c>
    </row>
    <row r="21125" spans="1:5" hidden="1" x14ac:dyDescent="0.2">
      <c r="A21125" s="94" t="s">
        <v>7104</v>
      </c>
      <c r="B21125" t="s">
        <v>25942</v>
      </c>
      <c r="C21125" t="s">
        <v>243</v>
      </c>
      <c r="D21125">
        <v>906.75</v>
      </c>
      <c r="E21125" t="s">
        <v>30879</v>
      </c>
    </row>
    <row r="21126" spans="1:5" hidden="1" x14ac:dyDescent="0.2">
      <c r="A21126" s="94" t="s">
        <v>7105</v>
      </c>
      <c r="B21126" t="s">
        <v>25943</v>
      </c>
      <c r="C21126" t="s">
        <v>243</v>
      </c>
      <c r="D21126" s="684">
        <v>1848</v>
      </c>
      <c r="E21126" t="s">
        <v>30879</v>
      </c>
    </row>
    <row r="21127" spans="1:5" hidden="1" x14ac:dyDescent="0.2">
      <c r="A21127" s="94" t="s">
        <v>7106</v>
      </c>
      <c r="B21127" t="s">
        <v>25944</v>
      </c>
      <c r="C21127" t="s">
        <v>243</v>
      </c>
      <c r="D21127" s="684">
        <v>1643.85</v>
      </c>
      <c r="E21127" t="s">
        <v>30879</v>
      </c>
    </row>
    <row r="21128" spans="1:5" hidden="1" x14ac:dyDescent="0.2">
      <c r="A21128" s="94" t="s">
        <v>7107</v>
      </c>
      <c r="B21128" t="s">
        <v>25945</v>
      </c>
      <c r="C21128" t="s">
        <v>243</v>
      </c>
      <c r="D21128" s="684">
        <v>1540</v>
      </c>
      <c r="E21128" t="s">
        <v>30879</v>
      </c>
    </row>
    <row r="21129" spans="1:5" hidden="1" x14ac:dyDescent="0.2">
      <c r="A21129" s="94" t="s">
        <v>7108</v>
      </c>
      <c r="B21129" t="s">
        <v>25946</v>
      </c>
      <c r="C21129" t="s">
        <v>243</v>
      </c>
      <c r="D21129" s="684">
        <v>1316.25</v>
      </c>
      <c r="E21129" t="s">
        <v>30879</v>
      </c>
    </row>
    <row r="21130" spans="1:5" hidden="1" x14ac:dyDescent="0.2">
      <c r="A21130" s="94" t="s">
        <v>7109</v>
      </c>
      <c r="B21130" t="s">
        <v>25947</v>
      </c>
      <c r="C21130" t="s">
        <v>243</v>
      </c>
      <c r="D21130" s="684">
        <v>1320</v>
      </c>
      <c r="E21130" t="s">
        <v>30879</v>
      </c>
    </row>
    <row r="21131" spans="1:5" hidden="1" x14ac:dyDescent="0.2">
      <c r="A21131" s="94" t="s">
        <v>7110</v>
      </c>
      <c r="B21131" t="s">
        <v>25948</v>
      </c>
      <c r="C21131" t="s">
        <v>243</v>
      </c>
      <c r="D21131" s="684">
        <v>1082.25</v>
      </c>
      <c r="E21131" t="s">
        <v>30879</v>
      </c>
    </row>
    <row r="21132" spans="1:5" hidden="1" x14ac:dyDescent="0.2">
      <c r="A21132" s="94" t="s">
        <v>7111</v>
      </c>
      <c r="B21132" t="s">
        <v>25949</v>
      </c>
      <c r="C21132" t="s">
        <v>243</v>
      </c>
      <c r="D21132" s="684">
        <v>2018.5</v>
      </c>
      <c r="E21132" t="s">
        <v>30879</v>
      </c>
    </row>
    <row r="21133" spans="1:5" hidden="1" x14ac:dyDescent="0.2">
      <c r="A21133" s="94" t="s">
        <v>7112</v>
      </c>
      <c r="B21133" t="s">
        <v>25950</v>
      </c>
      <c r="C21133" t="s">
        <v>243</v>
      </c>
      <c r="D21133" s="684">
        <v>1766.7</v>
      </c>
      <c r="E21133" t="s">
        <v>30879</v>
      </c>
    </row>
    <row r="21134" spans="1:5" hidden="1" x14ac:dyDescent="0.2">
      <c r="A21134" s="94" t="s">
        <v>7113</v>
      </c>
      <c r="B21134" t="s">
        <v>25951</v>
      </c>
      <c r="C21134" t="s">
        <v>243</v>
      </c>
      <c r="D21134" s="684">
        <v>1710.5</v>
      </c>
      <c r="E21134" t="s">
        <v>30879</v>
      </c>
    </row>
    <row r="21135" spans="1:5" hidden="1" x14ac:dyDescent="0.2">
      <c r="A21135" s="94" t="s">
        <v>7114</v>
      </c>
      <c r="B21135" t="s">
        <v>25952</v>
      </c>
      <c r="C21135" t="s">
        <v>243</v>
      </c>
      <c r="D21135" s="684">
        <v>1439.1</v>
      </c>
      <c r="E21135" t="s">
        <v>30879</v>
      </c>
    </row>
    <row r="21136" spans="1:5" hidden="1" x14ac:dyDescent="0.2">
      <c r="A21136" s="94" t="s">
        <v>7115</v>
      </c>
      <c r="B21136" t="s">
        <v>25953</v>
      </c>
      <c r="C21136" t="s">
        <v>243</v>
      </c>
      <c r="D21136" s="684">
        <v>1490.5</v>
      </c>
      <c r="E21136" t="s">
        <v>30879</v>
      </c>
    </row>
    <row r="21137" spans="1:5" hidden="1" x14ac:dyDescent="0.2">
      <c r="A21137" s="94" t="s">
        <v>7116</v>
      </c>
      <c r="B21137" t="s">
        <v>25954</v>
      </c>
      <c r="C21137" t="s">
        <v>243</v>
      </c>
      <c r="D21137" s="684">
        <v>1205.0999999999999</v>
      </c>
      <c r="E21137" t="s">
        <v>30879</v>
      </c>
    </row>
    <row r="21138" spans="1:5" hidden="1" x14ac:dyDescent="0.2">
      <c r="A21138" s="94" t="s">
        <v>15387</v>
      </c>
      <c r="B21138" t="s">
        <v>25955</v>
      </c>
      <c r="C21138" t="s">
        <v>243</v>
      </c>
      <c r="D21138" s="684">
        <v>1509.3</v>
      </c>
      <c r="E21138" t="s">
        <v>30879</v>
      </c>
    </row>
    <row r="21139" spans="1:5" hidden="1" x14ac:dyDescent="0.2">
      <c r="A21139" s="94" t="s">
        <v>15388</v>
      </c>
      <c r="B21139" t="s">
        <v>25956</v>
      </c>
      <c r="C21139" t="s">
        <v>243</v>
      </c>
      <c r="D21139" s="684">
        <v>1322.1</v>
      </c>
      <c r="E21139" t="s">
        <v>30879</v>
      </c>
    </row>
    <row r="21140" spans="1:5" hidden="1" x14ac:dyDescent="0.2">
      <c r="A21140" s="94" t="s">
        <v>7117</v>
      </c>
      <c r="B21140" t="s">
        <v>25957</v>
      </c>
      <c r="C21140" t="s">
        <v>243</v>
      </c>
      <c r="D21140" s="684">
        <v>1210</v>
      </c>
      <c r="E21140" t="s">
        <v>30879</v>
      </c>
    </row>
    <row r="21141" spans="1:5" hidden="1" x14ac:dyDescent="0.2">
      <c r="A21141" s="94" t="s">
        <v>7118</v>
      </c>
      <c r="B21141" t="s">
        <v>25958</v>
      </c>
      <c r="C21141" t="s">
        <v>243</v>
      </c>
      <c r="D21141" s="684">
        <v>1099.8</v>
      </c>
      <c r="E21141" t="s">
        <v>30879</v>
      </c>
    </row>
    <row r="21142" spans="1:5" hidden="1" x14ac:dyDescent="0.2">
      <c r="A21142" s="94" t="s">
        <v>7119</v>
      </c>
      <c r="B21142" t="s">
        <v>25959</v>
      </c>
      <c r="C21142" t="s">
        <v>243</v>
      </c>
      <c r="D21142" s="684">
        <v>1034</v>
      </c>
      <c r="E21142" t="s">
        <v>30879</v>
      </c>
    </row>
    <row r="21143" spans="1:5" hidden="1" x14ac:dyDescent="0.2">
      <c r="A21143" s="94" t="s">
        <v>7120</v>
      </c>
      <c r="B21143" t="s">
        <v>25960</v>
      </c>
      <c r="C21143" t="s">
        <v>243</v>
      </c>
      <c r="D21143">
        <v>912.6</v>
      </c>
      <c r="E21143" t="s">
        <v>30879</v>
      </c>
    </row>
    <row r="21144" spans="1:5" hidden="1" x14ac:dyDescent="0.2">
      <c r="A21144" s="94" t="s">
        <v>7121</v>
      </c>
      <c r="B21144" t="s">
        <v>25961</v>
      </c>
      <c r="C21144" t="s">
        <v>243</v>
      </c>
      <c r="D21144" s="684">
        <v>1573</v>
      </c>
      <c r="E21144" t="s">
        <v>30879</v>
      </c>
    </row>
    <row r="21145" spans="1:5" hidden="1" x14ac:dyDescent="0.2">
      <c r="A21145" s="94" t="s">
        <v>7122</v>
      </c>
      <c r="B21145" t="s">
        <v>25962</v>
      </c>
      <c r="C21145" t="s">
        <v>243</v>
      </c>
      <c r="D21145" s="684">
        <v>1439.1</v>
      </c>
      <c r="E21145" t="s">
        <v>30879</v>
      </c>
    </row>
    <row r="21146" spans="1:5" hidden="1" x14ac:dyDescent="0.2">
      <c r="A21146" s="94" t="s">
        <v>7123</v>
      </c>
      <c r="B21146" t="s">
        <v>25963</v>
      </c>
      <c r="C21146" t="s">
        <v>243</v>
      </c>
      <c r="D21146" s="684">
        <v>1364</v>
      </c>
      <c r="E21146" t="s">
        <v>30879</v>
      </c>
    </row>
    <row r="21147" spans="1:5" hidden="1" x14ac:dyDescent="0.2">
      <c r="A21147" s="94" t="s">
        <v>7124</v>
      </c>
      <c r="B21147" t="s">
        <v>25964</v>
      </c>
      <c r="C21147" t="s">
        <v>243</v>
      </c>
      <c r="D21147" s="684">
        <v>1216.8</v>
      </c>
      <c r="E21147" t="s">
        <v>30879</v>
      </c>
    </row>
    <row r="21148" spans="1:5" hidden="1" x14ac:dyDescent="0.2">
      <c r="A21148" s="94" t="s">
        <v>7125</v>
      </c>
      <c r="B21148" t="s">
        <v>25965</v>
      </c>
      <c r="C21148" t="s">
        <v>243</v>
      </c>
      <c r="D21148" s="684">
        <v>1188</v>
      </c>
      <c r="E21148" t="s">
        <v>30879</v>
      </c>
    </row>
    <row r="21149" spans="1:5" hidden="1" x14ac:dyDescent="0.2">
      <c r="A21149" s="94" t="s">
        <v>7126</v>
      </c>
      <c r="B21149" t="s">
        <v>25966</v>
      </c>
      <c r="C21149" t="s">
        <v>243</v>
      </c>
      <c r="D21149" s="684">
        <v>1029.5999999999999</v>
      </c>
      <c r="E21149" t="s">
        <v>30879</v>
      </c>
    </row>
    <row r="21150" spans="1:5" hidden="1" x14ac:dyDescent="0.2">
      <c r="A21150" s="94" t="s">
        <v>7127</v>
      </c>
      <c r="B21150" t="s">
        <v>25967</v>
      </c>
      <c r="C21150" t="s">
        <v>243</v>
      </c>
      <c r="D21150" s="684">
        <v>1936</v>
      </c>
      <c r="E21150" t="s">
        <v>30879</v>
      </c>
    </row>
    <row r="21151" spans="1:5" hidden="1" x14ac:dyDescent="0.2">
      <c r="A21151" s="94" t="s">
        <v>7128</v>
      </c>
      <c r="B21151" t="s">
        <v>25968</v>
      </c>
      <c r="C21151" t="s">
        <v>243</v>
      </c>
      <c r="D21151" s="684">
        <v>1743.3</v>
      </c>
      <c r="E21151" t="s">
        <v>30879</v>
      </c>
    </row>
    <row r="21152" spans="1:5" hidden="1" x14ac:dyDescent="0.2">
      <c r="A21152" s="94" t="s">
        <v>7129</v>
      </c>
      <c r="B21152" t="s">
        <v>25969</v>
      </c>
      <c r="C21152" t="s">
        <v>243</v>
      </c>
      <c r="D21152" s="684">
        <v>1694</v>
      </c>
      <c r="E21152" t="s">
        <v>30879</v>
      </c>
    </row>
    <row r="21153" spans="1:5" hidden="1" x14ac:dyDescent="0.2">
      <c r="A21153" s="94" t="s">
        <v>7130</v>
      </c>
      <c r="B21153" t="s">
        <v>25970</v>
      </c>
      <c r="C21153" t="s">
        <v>243</v>
      </c>
      <c r="D21153" s="684">
        <v>1521</v>
      </c>
      <c r="E21153" t="s">
        <v>30879</v>
      </c>
    </row>
    <row r="21154" spans="1:5" hidden="1" x14ac:dyDescent="0.2">
      <c r="A21154" s="94" t="s">
        <v>7131</v>
      </c>
      <c r="B21154" t="s">
        <v>25971</v>
      </c>
      <c r="C21154" t="s">
        <v>243</v>
      </c>
      <c r="D21154" s="684">
        <v>1518</v>
      </c>
      <c r="E21154" t="s">
        <v>30879</v>
      </c>
    </row>
    <row r="21155" spans="1:5" hidden="1" x14ac:dyDescent="0.2">
      <c r="A21155" s="94" t="s">
        <v>7132</v>
      </c>
      <c r="B21155" t="s">
        <v>25972</v>
      </c>
      <c r="C21155" t="s">
        <v>243</v>
      </c>
      <c r="D21155" s="684">
        <v>1333.8</v>
      </c>
      <c r="E21155" t="s">
        <v>30879</v>
      </c>
    </row>
    <row r="21156" spans="1:5" hidden="1" x14ac:dyDescent="0.2">
      <c r="A21156" s="94" t="s">
        <v>7133</v>
      </c>
      <c r="B21156" t="s">
        <v>25973</v>
      </c>
      <c r="C21156" t="s">
        <v>243</v>
      </c>
      <c r="D21156" s="684">
        <v>1347.5</v>
      </c>
      <c r="E21156" t="s">
        <v>30879</v>
      </c>
    </row>
    <row r="21157" spans="1:5" hidden="1" x14ac:dyDescent="0.2">
      <c r="A21157" s="94" t="s">
        <v>7134</v>
      </c>
      <c r="B21157" t="s">
        <v>25974</v>
      </c>
      <c r="C21157" t="s">
        <v>243</v>
      </c>
      <c r="D21157" s="684">
        <v>1187.55</v>
      </c>
      <c r="E21157" t="s">
        <v>30879</v>
      </c>
    </row>
    <row r="21158" spans="1:5" hidden="1" x14ac:dyDescent="0.2">
      <c r="A21158" s="94" t="s">
        <v>7135</v>
      </c>
      <c r="B21158" t="s">
        <v>25975</v>
      </c>
      <c r="C21158" t="s">
        <v>243</v>
      </c>
      <c r="D21158" s="684">
        <v>1138.5</v>
      </c>
      <c r="E21158" t="s">
        <v>30879</v>
      </c>
    </row>
    <row r="21159" spans="1:5" hidden="1" x14ac:dyDescent="0.2">
      <c r="A21159" s="94" t="s">
        <v>7136</v>
      </c>
      <c r="B21159" t="s">
        <v>25976</v>
      </c>
      <c r="C21159" t="s">
        <v>243</v>
      </c>
      <c r="D21159">
        <v>965.25</v>
      </c>
      <c r="E21159" t="s">
        <v>30879</v>
      </c>
    </row>
    <row r="21160" spans="1:5" hidden="1" x14ac:dyDescent="0.2">
      <c r="A21160" s="94" t="s">
        <v>7137</v>
      </c>
      <c r="B21160" t="s">
        <v>25977</v>
      </c>
      <c r="C21160" t="s">
        <v>243</v>
      </c>
      <c r="D21160">
        <v>962.5</v>
      </c>
      <c r="E21160" t="s">
        <v>30879</v>
      </c>
    </row>
    <row r="21161" spans="1:5" hidden="1" x14ac:dyDescent="0.2">
      <c r="A21161" s="94" t="s">
        <v>7138</v>
      </c>
      <c r="B21161" t="s">
        <v>25978</v>
      </c>
      <c r="C21161" t="s">
        <v>243</v>
      </c>
      <c r="D21161">
        <v>778.05</v>
      </c>
      <c r="E21161" t="s">
        <v>30879</v>
      </c>
    </row>
    <row r="21162" spans="1:5" hidden="1" x14ac:dyDescent="0.2">
      <c r="A21162" s="94" t="s">
        <v>7139</v>
      </c>
      <c r="B21162" t="s">
        <v>25979</v>
      </c>
      <c r="C21162" t="s">
        <v>243</v>
      </c>
      <c r="D21162" s="684">
        <v>1754.5</v>
      </c>
      <c r="E21162" t="s">
        <v>30879</v>
      </c>
    </row>
    <row r="21163" spans="1:5" hidden="1" x14ac:dyDescent="0.2">
      <c r="A21163" s="94" t="s">
        <v>7140</v>
      </c>
      <c r="B21163" t="s">
        <v>25980</v>
      </c>
      <c r="C21163" t="s">
        <v>243</v>
      </c>
      <c r="D21163" s="684">
        <v>1515.15</v>
      </c>
      <c r="E21163" t="s">
        <v>30879</v>
      </c>
    </row>
    <row r="21164" spans="1:5" hidden="1" x14ac:dyDescent="0.2">
      <c r="A21164" s="94" t="s">
        <v>7141</v>
      </c>
      <c r="B21164" t="s">
        <v>25981</v>
      </c>
      <c r="C21164" t="s">
        <v>243</v>
      </c>
      <c r="D21164" s="684">
        <v>1545.5</v>
      </c>
      <c r="E21164" t="s">
        <v>30879</v>
      </c>
    </row>
    <row r="21165" spans="1:5" hidden="1" x14ac:dyDescent="0.2">
      <c r="A21165" s="94" t="s">
        <v>7142</v>
      </c>
      <c r="B21165" t="s">
        <v>25982</v>
      </c>
      <c r="C21165" t="s">
        <v>243</v>
      </c>
      <c r="D21165" s="684">
        <v>1292.8499999999999</v>
      </c>
      <c r="E21165" t="s">
        <v>30879</v>
      </c>
    </row>
    <row r="21166" spans="1:5" hidden="1" x14ac:dyDescent="0.2">
      <c r="A21166" s="94" t="s">
        <v>7143</v>
      </c>
      <c r="B21166" t="s">
        <v>25983</v>
      </c>
      <c r="C21166" t="s">
        <v>243</v>
      </c>
      <c r="D21166" s="684">
        <v>1369.5</v>
      </c>
      <c r="E21166" t="s">
        <v>30879</v>
      </c>
    </row>
    <row r="21167" spans="1:5" hidden="1" x14ac:dyDescent="0.2">
      <c r="A21167" s="94" t="s">
        <v>7144</v>
      </c>
      <c r="B21167" t="s">
        <v>25984</v>
      </c>
      <c r="C21167" t="s">
        <v>243</v>
      </c>
      <c r="D21167" s="684">
        <v>1105.6500000000001</v>
      </c>
      <c r="E21167" t="s">
        <v>30879</v>
      </c>
    </row>
    <row r="21168" spans="1:5" hidden="1" x14ac:dyDescent="0.2">
      <c r="A21168" s="94" t="s">
        <v>7145</v>
      </c>
      <c r="B21168" t="s">
        <v>25985</v>
      </c>
      <c r="C21168" t="s">
        <v>243</v>
      </c>
      <c r="D21168" s="684">
        <v>1974.5</v>
      </c>
      <c r="E21168" t="s">
        <v>30879</v>
      </c>
    </row>
    <row r="21169" spans="1:5" hidden="1" x14ac:dyDescent="0.2">
      <c r="A21169" s="94" t="s">
        <v>7146</v>
      </c>
      <c r="B21169" t="s">
        <v>25986</v>
      </c>
      <c r="C21169" t="s">
        <v>243</v>
      </c>
      <c r="D21169" s="684">
        <v>1749.15</v>
      </c>
      <c r="E21169" t="s">
        <v>30879</v>
      </c>
    </row>
    <row r="21170" spans="1:5" hidden="1" x14ac:dyDescent="0.2">
      <c r="A21170" s="94" t="s">
        <v>7147</v>
      </c>
      <c r="B21170" t="s">
        <v>25987</v>
      </c>
      <c r="C21170" t="s">
        <v>243</v>
      </c>
      <c r="D21170" s="684">
        <v>1765.5</v>
      </c>
      <c r="E21170" t="s">
        <v>30879</v>
      </c>
    </row>
    <row r="21171" spans="1:5" hidden="1" x14ac:dyDescent="0.2">
      <c r="A21171" s="94" t="s">
        <v>7148</v>
      </c>
      <c r="B21171" t="s">
        <v>25988</v>
      </c>
      <c r="C21171" t="s">
        <v>243</v>
      </c>
      <c r="D21171" s="684">
        <v>1526.85</v>
      </c>
      <c r="E21171" t="s">
        <v>30879</v>
      </c>
    </row>
    <row r="21172" spans="1:5" hidden="1" x14ac:dyDescent="0.2">
      <c r="A21172" s="94" t="s">
        <v>7149</v>
      </c>
      <c r="B21172" t="s">
        <v>25989</v>
      </c>
      <c r="C21172" t="s">
        <v>243</v>
      </c>
      <c r="D21172" s="684">
        <v>1589.5</v>
      </c>
      <c r="E21172" t="s">
        <v>30879</v>
      </c>
    </row>
    <row r="21173" spans="1:5" hidden="1" x14ac:dyDescent="0.2">
      <c r="A21173" s="94" t="s">
        <v>7150</v>
      </c>
      <c r="B21173" t="s">
        <v>25990</v>
      </c>
      <c r="C21173" t="s">
        <v>243</v>
      </c>
      <c r="D21173" s="684">
        <v>1339.65</v>
      </c>
      <c r="E21173" t="s">
        <v>30879</v>
      </c>
    </row>
    <row r="21174" spans="1:5" hidden="1" x14ac:dyDescent="0.2">
      <c r="A21174" s="94" t="s">
        <v>29825</v>
      </c>
      <c r="B21174" t="s">
        <v>43129</v>
      </c>
      <c r="C21174" t="s">
        <v>243</v>
      </c>
      <c r="D21174">
        <v>503.1</v>
      </c>
      <c r="E21174" t="s">
        <v>30879</v>
      </c>
    </row>
    <row r="21175" spans="1:5" hidden="1" x14ac:dyDescent="0.2">
      <c r="A21175" s="94" t="s">
        <v>7151</v>
      </c>
      <c r="B21175" t="s">
        <v>18773</v>
      </c>
      <c r="C21175" t="s">
        <v>243</v>
      </c>
      <c r="D21175">
        <v>423.5</v>
      </c>
      <c r="E21175" t="s">
        <v>30879</v>
      </c>
    </row>
    <row r="21176" spans="1:5" hidden="1" x14ac:dyDescent="0.2">
      <c r="A21176" s="94" t="s">
        <v>7152</v>
      </c>
      <c r="B21176" t="s">
        <v>18774</v>
      </c>
      <c r="C21176" t="s">
        <v>243</v>
      </c>
      <c r="D21176">
        <v>391.95</v>
      </c>
      <c r="E21176" t="s">
        <v>30879</v>
      </c>
    </row>
    <row r="21177" spans="1:5" hidden="1" x14ac:dyDescent="0.2">
      <c r="A21177" s="94" t="s">
        <v>7153</v>
      </c>
      <c r="B21177" t="s">
        <v>18775</v>
      </c>
      <c r="C21177" t="s">
        <v>243</v>
      </c>
      <c r="D21177">
        <v>423.5</v>
      </c>
      <c r="E21177" t="s">
        <v>30879</v>
      </c>
    </row>
    <row r="21178" spans="1:5" hidden="1" x14ac:dyDescent="0.2">
      <c r="A21178" s="94" t="s">
        <v>7154</v>
      </c>
      <c r="B21178" t="s">
        <v>18776</v>
      </c>
      <c r="C21178" t="s">
        <v>243</v>
      </c>
      <c r="D21178">
        <v>391.95</v>
      </c>
      <c r="E21178" t="s">
        <v>30879</v>
      </c>
    </row>
    <row r="21179" spans="1:5" hidden="1" x14ac:dyDescent="0.2">
      <c r="A21179" s="94" t="s">
        <v>7155</v>
      </c>
      <c r="B21179" t="s">
        <v>18777</v>
      </c>
      <c r="C21179" t="s">
        <v>243</v>
      </c>
      <c r="D21179">
        <v>363</v>
      </c>
      <c r="E21179" t="s">
        <v>30879</v>
      </c>
    </row>
    <row r="21180" spans="1:5" hidden="1" x14ac:dyDescent="0.2">
      <c r="A21180" s="94" t="s">
        <v>25991</v>
      </c>
      <c r="B21180" t="s">
        <v>25992</v>
      </c>
      <c r="C21180" t="s">
        <v>243</v>
      </c>
      <c r="D21180">
        <v>363</v>
      </c>
      <c r="E21180" t="s">
        <v>30879</v>
      </c>
    </row>
    <row r="21181" spans="1:5" hidden="1" x14ac:dyDescent="0.2">
      <c r="A21181" s="94" t="s">
        <v>7156</v>
      </c>
      <c r="B21181" t="s">
        <v>25993</v>
      </c>
      <c r="C21181" t="s">
        <v>243</v>
      </c>
      <c r="D21181">
        <v>327.60000000000002</v>
      </c>
      <c r="E21181" t="s">
        <v>30879</v>
      </c>
    </row>
    <row r="21182" spans="1:5" hidden="1" x14ac:dyDescent="0.2">
      <c r="A21182" s="94" t="s">
        <v>15389</v>
      </c>
      <c r="B21182" t="s">
        <v>25994</v>
      </c>
      <c r="C21182" t="s">
        <v>243</v>
      </c>
      <c r="D21182" s="684">
        <v>1801.8</v>
      </c>
      <c r="E21182" t="s">
        <v>30879</v>
      </c>
    </row>
    <row r="21183" spans="1:5" hidden="1" x14ac:dyDescent="0.2">
      <c r="A21183" s="94" t="s">
        <v>15390</v>
      </c>
      <c r="B21183" t="s">
        <v>25995</v>
      </c>
      <c r="C21183" t="s">
        <v>243</v>
      </c>
      <c r="D21183" s="684">
        <v>1509.3</v>
      </c>
      <c r="E21183" t="s">
        <v>30879</v>
      </c>
    </row>
    <row r="21184" spans="1:5" hidden="1" x14ac:dyDescent="0.2">
      <c r="A21184" s="94" t="s">
        <v>15391</v>
      </c>
      <c r="B21184" t="s">
        <v>25996</v>
      </c>
      <c r="C21184" t="s">
        <v>243</v>
      </c>
      <c r="D21184" s="684">
        <v>1468.35</v>
      </c>
      <c r="E21184" t="s">
        <v>30879</v>
      </c>
    </row>
    <row r="21185" spans="1:5" hidden="1" x14ac:dyDescent="0.2">
      <c r="A21185" s="94" t="s">
        <v>15392</v>
      </c>
      <c r="B21185" t="s">
        <v>25997</v>
      </c>
      <c r="C21185" t="s">
        <v>243</v>
      </c>
      <c r="D21185" s="684">
        <v>1175.8499999999999</v>
      </c>
      <c r="E21185" t="s">
        <v>30879</v>
      </c>
    </row>
    <row r="21186" spans="1:5" hidden="1" x14ac:dyDescent="0.2">
      <c r="A21186" s="94" t="s">
        <v>15393</v>
      </c>
      <c r="B21186" t="s">
        <v>25998</v>
      </c>
      <c r="C21186" t="s">
        <v>243</v>
      </c>
      <c r="D21186" s="684">
        <v>1234.3499999999999</v>
      </c>
      <c r="E21186" t="s">
        <v>30879</v>
      </c>
    </row>
    <row r="21187" spans="1:5" hidden="1" x14ac:dyDescent="0.2">
      <c r="A21187" s="94" t="s">
        <v>15394</v>
      </c>
      <c r="B21187" t="s">
        <v>25999</v>
      </c>
      <c r="C21187" t="s">
        <v>243</v>
      </c>
      <c r="D21187">
        <v>941.85</v>
      </c>
      <c r="E21187" t="s">
        <v>30879</v>
      </c>
    </row>
    <row r="21188" spans="1:5" hidden="1" x14ac:dyDescent="0.2">
      <c r="A21188" s="94" t="s">
        <v>15395</v>
      </c>
      <c r="B21188" t="s">
        <v>26000</v>
      </c>
      <c r="C21188" t="s">
        <v>243</v>
      </c>
      <c r="D21188" s="684">
        <v>2018.25</v>
      </c>
      <c r="E21188" t="s">
        <v>30879</v>
      </c>
    </row>
    <row r="21189" spans="1:5" hidden="1" x14ac:dyDescent="0.2">
      <c r="A21189" s="94" t="s">
        <v>15396</v>
      </c>
      <c r="B21189" t="s">
        <v>26001</v>
      </c>
      <c r="C21189" t="s">
        <v>243</v>
      </c>
      <c r="D21189" s="684">
        <v>1696.5</v>
      </c>
      <c r="E21189" t="s">
        <v>30879</v>
      </c>
    </row>
    <row r="21190" spans="1:5" hidden="1" x14ac:dyDescent="0.2">
      <c r="A21190" s="94" t="s">
        <v>15397</v>
      </c>
      <c r="B21190" t="s">
        <v>26002</v>
      </c>
      <c r="C21190" t="s">
        <v>243</v>
      </c>
      <c r="D21190" s="684">
        <v>1684.8</v>
      </c>
      <c r="E21190" t="s">
        <v>30879</v>
      </c>
    </row>
    <row r="21191" spans="1:5" hidden="1" x14ac:dyDescent="0.2">
      <c r="A21191" s="94" t="s">
        <v>15398</v>
      </c>
      <c r="B21191" t="s">
        <v>26003</v>
      </c>
      <c r="C21191" t="s">
        <v>243</v>
      </c>
      <c r="D21191" s="684">
        <v>1363.05</v>
      </c>
      <c r="E21191" t="s">
        <v>30879</v>
      </c>
    </row>
    <row r="21192" spans="1:5" hidden="1" x14ac:dyDescent="0.2">
      <c r="A21192" s="94" t="s">
        <v>15399</v>
      </c>
      <c r="B21192" t="s">
        <v>26004</v>
      </c>
      <c r="C21192" t="s">
        <v>243</v>
      </c>
      <c r="D21192" s="684">
        <v>1450.8</v>
      </c>
      <c r="E21192" t="s">
        <v>30879</v>
      </c>
    </row>
    <row r="21193" spans="1:5" hidden="1" x14ac:dyDescent="0.2">
      <c r="A21193" s="94" t="s">
        <v>15400</v>
      </c>
      <c r="B21193" t="s">
        <v>26005</v>
      </c>
      <c r="C21193" t="s">
        <v>243</v>
      </c>
      <c r="D21193" s="684">
        <v>1129.05</v>
      </c>
      <c r="E21193" t="s">
        <v>30879</v>
      </c>
    </row>
    <row r="21194" spans="1:5" hidden="1" x14ac:dyDescent="0.2">
      <c r="A21194" s="94" t="s">
        <v>15401</v>
      </c>
      <c r="B21194" t="s">
        <v>26006</v>
      </c>
      <c r="C21194" t="s">
        <v>243</v>
      </c>
      <c r="D21194" s="684">
        <v>2205.4499999999998</v>
      </c>
      <c r="E21194" t="s">
        <v>30879</v>
      </c>
    </row>
    <row r="21195" spans="1:5" hidden="1" x14ac:dyDescent="0.2">
      <c r="A21195" s="94" t="s">
        <v>15402</v>
      </c>
      <c r="B21195" t="s">
        <v>26007</v>
      </c>
      <c r="C21195" t="s">
        <v>243</v>
      </c>
      <c r="D21195" s="684">
        <v>1825.2</v>
      </c>
      <c r="E21195" t="s">
        <v>30879</v>
      </c>
    </row>
    <row r="21196" spans="1:5" hidden="1" x14ac:dyDescent="0.2">
      <c r="A21196" s="94" t="s">
        <v>15403</v>
      </c>
      <c r="B21196" t="s">
        <v>26008</v>
      </c>
      <c r="C21196" t="s">
        <v>243</v>
      </c>
      <c r="D21196" s="684">
        <v>1872</v>
      </c>
      <c r="E21196" t="s">
        <v>30879</v>
      </c>
    </row>
    <row r="21197" spans="1:5" hidden="1" x14ac:dyDescent="0.2">
      <c r="A21197" s="94" t="s">
        <v>15404</v>
      </c>
      <c r="B21197" t="s">
        <v>26009</v>
      </c>
      <c r="C21197" t="s">
        <v>243</v>
      </c>
      <c r="D21197" s="684">
        <v>1491.75</v>
      </c>
      <c r="E21197" t="s">
        <v>30879</v>
      </c>
    </row>
    <row r="21198" spans="1:5" hidden="1" x14ac:dyDescent="0.2">
      <c r="A21198" s="94" t="s">
        <v>15405</v>
      </c>
      <c r="B21198" t="s">
        <v>26010</v>
      </c>
      <c r="C21198" t="s">
        <v>243</v>
      </c>
      <c r="D21198" s="684">
        <v>1638</v>
      </c>
      <c r="E21198" t="s">
        <v>30879</v>
      </c>
    </row>
    <row r="21199" spans="1:5" hidden="1" x14ac:dyDescent="0.2">
      <c r="A21199" s="94" t="s">
        <v>15406</v>
      </c>
      <c r="B21199" t="s">
        <v>26011</v>
      </c>
      <c r="C21199" t="s">
        <v>243</v>
      </c>
      <c r="D21199" s="684">
        <v>1257.75</v>
      </c>
      <c r="E21199" t="s">
        <v>30879</v>
      </c>
    </row>
    <row r="21200" spans="1:5" hidden="1" x14ac:dyDescent="0.2">
      <c r="A21200" s="94" t="s">
        <v>15407</v>
      </c>
      <c r="B21200" t="s">
        <v>26012</v>
      </c>
      <c r="C21200" t="s">
        <v>243</v>
      </c>
      <c r="D21200" s="684">
        <v>1404</v>
      </c>
      <c r="E21200" t="s">
        <v>30879</v>
      </c>
    </row>
    <row r="21201" spans="1:5" hidden="1" x14ac:dyDescent="0.2">
      <c r="A21201" s="94" t="s">
        <v>15408</v>
      </c>
      <c r="B21201" t="s">
        <v>26013</v>
      </c>
      <c r="C21201" t="s">
        <v>243</v>
      </c>
      <c r="D21201" s="684">
        <v>1023.75</v>
      </c>
      <c r="E21201" t="s">
        <v>30879</v>
      </c>
    </row>
    <row r="21202" spans="1:5" hidden="1" x14ac:dyDescent="0.2">
      <c r="A21202" s="94" t="s">
        <v>15409</v>
      </c>
      <c r="B21202" t="s">
        <v>26014</v>
      </c>
      <c r="C21202" t="s">
        <v>243</v>
      </c>
      <c r="D21202" s="684">
        <v>1070.55</v>
      </c>
      <c r="E21202" t="s">
        <v>30879</v>
      </c>
    </row>
    <row r="21203" spans="1:5" hidden="1" x14ac:dyDescent="0.2">
      <c r="A21203" s="94" t="s">
        <v>15410</v>
      </c>
      <c r="B21203" t="s">
        <v>26015</v>
      </c>
      <c r="C21203" t="s">
        <v>243</v>
      </c>
      <c r="D21203">
        <v>789.75</v>
      </c>
      <c r="E21203" t="s">
        <v>30879</v>
      </c>
    </row>
    <row r="21204" spans="1:5" hidden="1" x14ac:dyDescent="0.2">
      <c r="A21204" s="94" t="s">
        <v>15411</v>
      </c>
      <c r="B21204" t="s">
        <v>26016</v>
      </c>
      <c r="C21204" t="s">
        <v>243</v>
      </c>
      <c r="D21204">
        <v>836.55</v>
      </c>
      <c r="E21204" t="s">
        <v>30879</v>
      </c>
    </row>
    <row r="21205" spans="1:5" hidden="1" x14ac:dyDescent="0.2">
      <c r="A21205" s="94" t="s">
        <v>15412</v>
      </c>
      <c r="B21205" t="s">
        <v>26017</v>
      </c>
      <c r="C21205" t="s">
        <v>243</v>
      </c>
      <c r="D21205">
        <v>661.05</v>
      </c>
      <c r="E21205" t="s">
        <v>30879</v>
      </c>
    </row>
    <row r="21206" spans="1:5" hidden="1" x14ac:dyDescent="0.2">
      <c r="A21206" s="94" t="s">
        <v>15413</v>
      </c>
      <c r="B21206" t="s">
        <v>26018</v>
      </c>
      <c r="C21206" t="s">
        <v>243</v>
      </c>
      <c r="D21206" s="684">
        <v>1801.8</v>
      </c>
      <c r="E21206" t="s">
        <v>30879</v>
      </c>
    </row>
    <row r="21207" spans="1:5" hidden="1" x14ac:dyDescent="0.2">
      <c r="A21207" s="94" t="s">
        <v>15414</v>
      </c>
      <c r="B21207" t="s">
        <v>26019</v>
      </c>
      <c r="C21207" t="s">
        <v>243</v>
      </c>
      <c r="D21207" s="684">
        <v>1509.3</v>
      </c>
      <c r="E21207" t="s">
        <v>30879</v>
      </c>
    </row>
    <row r="21208" spans="1:5" hidden="1" x14ac:dyDescent="0.2">
      <c r="A21208" s="94" t="s">
        <v>15415</v>
      </c>
      <c r="B21208" t="s">
        <v>26020</v>
      </c>
      <c r="C21208" t="s">
        <v>243</v>
      </c>
      <c r="D21208" s="684">
        <v>1468.35</v>
      </c>
      <c r="E21208" t="s">
        <v>30879</v>
      </c>
    </row>
    <row r="21209" spans="1:5" hidden="1" x14ac:dyDescent="0.2">
      <c r="A21209" s="94" t="s">
        <v>15416</v>
      </c>
      <c r="B21209" t="s">
        <v>26021</v>
      </c>
      <c r="C21209" t="s">
        <v>243</v>
      </c>
      <c r="D21209" s="684">
        <v>1175.8499999999999</v>
      </c>
      <c r="E21209" t="s">
        <v>30879</v>
      </c>
    </row>
    <row r="21210" spans="1:5" hidden="1" x14ac:dyDescent="0.2">
      <c r="A21210" s="94" t="s">
        <v>15417</v>
      </c>
      <c r="B21210" t="s">
        <v>26022</v>
      </c>
      <c r="C21210" t="s">
        <v>243</v>
      </c>
      <c r="D21210" s="684">
        <v>1234.3499999999999</v>
      </c>
      <c r="E21210" t="s">
        <v>30879</v>
      </c>
    </row>
    <row r="21211" spans="1:5" hidden="1" x14ac:dyDescent="0.2">
      <c r="A21211" s="94" t="s">
        <v>15418</v>
      </c>
      <c r="B21211" t="s">
        <v>26023</v>
      </c>
      <c r="C21211" t="s">
        <v>243</v>
      </c>
      <c r="D21211">
        <v>941.85</v>
      </c>
      <c r="E21211" t="s">
        <v>30879</v>
      </c>
    </row>
    <row r="21212" spans="1:5" hidden="1" x14ac:dyDescent="0.2">
      <c r="A21212" s="94" t="s">
        <v>15419</v>
      </c>
      <c r="B21212" t="s">
        <v>26024</v>
      </c>
      <c r="C21212" t="s">
        <v>243</v>
      </c>
      <c r="D21212" s="684">
        <v>1550.25</v>
      </c>
      <c r="E21212" t="s">
        <v>30879</v>
      </c>
    </row>
    <row r="21213" spans="1:5" hidden="1" x14ac:dyDescent="0.2">
      <c r="A21213" s="94" t="s">
        <v>15420</v>
      </c>
      <c r="B21213" t="s">
        <v>26025</v>
      </c>
      <c r="C21213" t="s">
        <v>243</v>
      </c>
      <c r="D21213" s="684">
        <v>1363.05</v>
      </c>
      <c r="E21213" t="s">
        <v>30879</v>
      </c>
    </row>
    <row r="21214" spans="1:5" hidden="1" x14ac:dyDescent="0.2">
      <c r="A21214" s="94" t="s">
        <v>15421</v>
      </c>
      <c r="B21214" t="s">
        <v>26026</v>
      </c>
      <c r="C21214" t="s">
        <v>243</v>
      </c>
      <c r="D21214" s="684">
        <v>1322.1</v>
      </c>
      <c r="E21214" t="s">
        <v>30879</v>
      </c>
    </row>
    <row r="21215" spans="1:5" hidden="1" x14ac:dyDescent="0.2">
      <c r="A21215" s="94" t="s">
        <v>15422</v>
      </c>
      <c r="B21215" t="s">
        <v>26027</v>
      </c>
      <c r="C21215" t="s">
        <v>243</v>
      </c>
      <c r="D21215" s="684">
        <v>1134.9000000000001</v>
      </c>
      <c r="E21215" t="s">
        <v>30879</v>
      </c>
    </row>
    <row r="21216" spans="1:5" hidden="1" x14ac:dyDescent="0.2">
      <c r="A21216" s="94" t="s">
        <v>15423</v>
      </c>
      <c r="B21216" t="s">
        <v>26028</v>
      </c>
      <c r="C21216" t="s">
        <v>243</v>
      </c>
      <c r="D21216" s="684">
        <v>1134.9000000000001</v>
      </c>
      <c r="E21216" t="s">
        <v>30879</v>
      </c>
    </row>
    <row r="21217" spans="1:5" hidden="1" x14ac:dyDescent="0.2">
      <c r="A21217" s="94" t="s">
        <v>15424</v>
      </c>
      <c r="B21217" t="s">
        <v>26029</v>
      </c>
      <c r="C21217" t="s">
        <v>243</v>
      </c>
      <c r="D21217">
        <v>947.7</v>
      </c>
      <c r="E21217" t="s">
        <v>30879</v>
      </c>
    </row>
    <row r="21218" spans="1:5" hidden="1" x14ac:dyDescent="0.2">
      <c r="A21218" s="94" t="s">
        <v>15425</v>
      </c>
      <c r="B21218" t="s">
        <v>26030</v>
      </c>
      <c r="C21218" t="s">
        <v>243</v>
      </c>
      <c r="D21218" s="684">
        <v>1719.9</v>
      </c>
      <c r="E21218" t="s">
        <v>30879</v>
      </c>
    </row>
    <row r="21219" spans="1:5" hidden="1" x14ac:dyDescent="0.2">
      <c r="A21219" s="94" t="s">
        <v>15426</v>
      </c>
      <c r="B21219" t="s">
        <v>26031</v>
      </c>
      <c r="C21219" t="s">
        <v>243</v>
      </c>
      <c r="D21219" s="684">
        <v>1485.9</v>
      </c>
      <c r="E21219" t="s">
        <v>30879</v>
      </c>
    </row>
    <row r="21220" spans="1:5" hidden="1" x14ac:dyDescent="0.2">
      <c r="A21220" s="94" t="s">
        <v>15427</v>
      </c>
      <c r="B21220" t="s">
        <v>26032</v>
      </c>
      <c r="C21220" t="s">
        <v>243</v>
      </c>
      <c r="D21220" s="684">
        <v>1491.75</v>
      </c>
      <c r="E21220" t="s">
        <v>30879</v>
      </c>
    </row>
    <row r="21221" spans="1:5" hidden="1" x14ac:dyDescent="0.2">
      <c r="A21221" s="94" t="s">
        <v>15428</v>
      </c>
      <c r="B21221" t="s">
        <v>26033</v>
      </c>
      <c r="C21221" t="s">
        <v>243</v>
      </c>
      <c r="D21221" s="684">
        <v>1257.75</v>
      </c>
      <c r="E21221" t="s">
        <v>30879</v>
      </c>
    </row>
    <row r="21222" spans="1:5" hidden="1" x14ac:dyDescent="0.2">
      <c r="A21222" s="94" t="s">
        <v>15429</v>
      </c>
      <c r="B21222" t="s">
        <v>26034</v>
      </c>
      <c r="C21222" t="s">
        <v>243</v>
      </c>
      <c r="D21222" s="684">
        <v>1304.55</v>
      </c>
      <c r="E21222" t="s">
        <v>30879</v>
      </c>
    </row>
    <row r="21223" spans="1:5" hidden="1" x14ac:dyDescent="0.2">
      <c r="A21223" s="94" t="s">
        <v>15430</v>
      </c>
      <c r="B21223" t="s">
        <v>26035</v>
      </c>
      <c r="C21223" t="s">
        <v>243</v>
      </c>
      <c r="D21223" s="684">
        <v>1070.55</v>
      </c>
      <c r="E21223" t="s">
        <v>30879</v>
      </c>
    </row>
    <row r="21224" spans="1:5" hidden="1" x14ac:dyDescent="0.2">
      <c r="A21224" s="94" t="s">
        <v>15431</v>
      </c>
      <c r="B21224" t="s">
        <v>26036</v>
      </c>
      <c r="C21224" t="s">
        <v>243</v>
      </c>
      <c r="D21224" s="684">
        <v>2117.6999999999998</v>
      </c>
      <c r="E21224" t="s">
        <v>30879</v>
      </c>
    </row>
    <row r="21225" spans="1:5" hidden="1" x14ac:dyDescent="0.2">
      <c r="A21225" s="94" t="s">
        <v>15432</v>
      </c>
      <c r="B21225" t="s">
        <v>26037</v>
      </c>
      <c r="C21225" t="s">
        <v>243</v>
      </c>
      <c r="D21225" s="684">
        <v>1801.8</v>
      </c>
      <c r="E21225" t="s">
        <v>30879</v>
      </c>
    </row>
    <row r="21226" spans="1:5" hidden="1" x14ac:dyDescent="0.2">
      <c r="A21226" s="94" t="s">
        <v>15433</v>
      </c>
      <c r="B21226" t="s">
        <v>26038</v>
      </c>
      <c r="C21226" t="s">
        <v>243</v>
      </c>
      <c r="D21226" s="684">
        <v>1854.45</v>
      </c>
      <c r="E21226" t="s">
        <v>30879</v>
      </c>
    </row>
    <row r="21227" spans="1:5" hidden="1" x14ac:dyDescent="0.2">
      <c r="A21227" s="94" t="s">
        <v>15434</v>
      </c>
      <c r="B21227" t="s">
        <v>26039</v>
      </c>
      <c r="C21227" t="s">
        <v>243</v>
      </c>
      <c r="D21227" s="684">
        <v>1573.65</v>
      </c>
      <c r="E21227" t="s">
        <v>30879</v>
      </c>
    </row>
    <row r="21228" spans="1:5" hidden="1" x14ac:dyDescent="0.2">
      <c r="A21228" s="94" t="s">
        <v>15435</v>
      </c>
      <c r="B21228" t="s">
        <v>26040</v>
      </c>
      <c r="C21228" t="s">
        <v>243</v>
      </c>
      <c r="D21228" s="684">
        <v>1667.25</v>
      </c>
      <c r="E21228" t="s">
        <v>30879</v>
      </c>
    </row>
    <row r="21229" spans="1:5" hidden="1" x14ac:dyDescent="0.2">
      <c r="A21229" s="94" t="s">
        <v>15436</v>
      </c>
      <c r="B21229" t="s">
        <v>26041</v>
      </c>
      <c r="C21229" t="s">
        <v>243</v>
      </c>
      <c r="D21229" s="684">
        <v>1386.45</v>
      </c>
      <c r="E21229" t="s">
        <v>30879</v>
      </c>
    </row>
    <row r="21230" spans="1:5" hidden="1" x14ac:dyDescent="0.2">
      <c r="A21230" s="94" t="s">
        <v>15437</v>
      </c>
      <c r="B21230" t="s">
        <v>26042</v>
      </c>
      <c r="C21230" t="s">
        <v>243</v>
      </c>
      <c r="D21230" s="684">
        <v>1398.15</v>
      </c>
      <c r="E21230" t="s">
        <v>30879</v>
      </c>
    </row>
    <row r="21231" spans="1:5" hidden="1" x14ac:dyDescent="0.2">
      <c r="A21231" s="94" t="s">
        <v>15438</v>
      </c>
      <c r="B21231" t="s">
        <v>26043</v>
      </c>
      <c r="C21231" t="s">
        <v>243</v>
      </c>
      <c r="D21231" s="684">
        <v>1257.75</v>
      </c>
      <c r="E21231" t="s">
        <v>30879</v>
      </c>
    </row>
    <row r="21232" spans="1:5" hidden="1" x14ac:dyDescent="0.2">
      <c r="A21232" s="94" t="s">
        <v>15439</v>
      </c>
      <c r="B21232" t="s">
        <v>26044</v>
      </c>
      <c r="C21232" t="s">
        <v>243</v>
      </c>
      <c r="D21232" s="684">
        <v>1152.45</v>
      </c>
      <c r="E21232" t="s">
        <v>30879</v>
      </c>
    </row>
    <row r="21233" spans="1:5" hidden="1" x14ac:dyDescent="0.2">
      <c r="A21233" s="94" t="s">
        <v>15440</v>
      </c>
      <c r="B21233" t="s">
        <v>26045</v>
      </c>
      <c r="C21233" t="s">
        <v>243</v>
      </c>
      <c r="D21233" s="684">
        <v>1029.5999999999999</v>
      </c>
      <c r="E21233" t="s">
        <v>30879</v>
      </c>
    </row>
    <row r="21234" spans="1:5" hidden="1" x14ac:dyDescent="0.2">
      <c r="A21234" s="94" t="s">
        <v>15441</v>
      </c>
      <c r="B21234" t="s">
        <v>26046</v>
      </c>
      <c r="C21234" t="s">
        <v>243</v>
      </c>
      <c r="D21234">
        <v>982.8</v>
      </c>
      <c r="E21234" t="s">
        <v>30879</v>
      </c>
    </row>
    <row r="21235" spans="1:5" hidden="1" x14ac:dyDescent="0.2">
      <c r="A21235" s="94" t="s">
        <v>15442</v>
      </c>
      <c r="B21235" t="s">
        <v>26047</v>
      </c>
      <c r="C21235" t="s">
        <v>243</v>
      </c>
      <c r="D21235">
        <v>842.4</v>
      </c>
      <c r="E21235" t="s">
        <v>30879</v>
      </c>
    </row>
    <row r="21236" spans="1:5" hidden="1" x14ac:dyDescent="0.2">
      <c r="A21236" s="94" t="s">
        <v>15443</v>
      </c>
      <c r="B21236" t="s">
        <v>26048</v>
      </c>
      <c r="C21236" t="s">
        <v>243</v>
      </c>
      <c r="D21236" s="684">
        <v>1550.25</v>
      </c>
      <c r="E21236" t="s">
        <v>30879</v>
      </c>
    </row>
    <row r="21237" spans="1:5" hidden="1" x14ac:dyDescent="0.2">
      <c r="A21237" s="94" t="s">
        <v>15444</v>
      </c>
      <c r="B21237" t="s">
        <v>26049</v>
      </c>
      <c r="C21237" t="s">
        <v>243</v>
      </c>
      <c r="D21237" s="684">
        <v>1363.05</v>
      </c>
      <c r="E21237" t="s">
        <v>30879</v>
      </c>
    </row>
    <row r="21238" spans="1:5" hidden="1" x14ac:dyDescent="0.2">
      <c r="A21238" s="94" t="s">
        <v>15445</v>
      </c>
      <c r="B21238" t="s">
        <v>26050</v>
      </c>
      <c r="C21238" t="s">
        <v>243</v>
      </c>
      <c r="D21238" s="684">
        <v>1322.1</v>
      </c>
      <c r="E21238" t="s">
        <v>30879</v>
      </c>
    </row>
    <row r="21239" spans="1:5" hidden="1" x14ac:dyDescent="0.2">
      <c r="A21239" s="94" t="s">
        <v>15446</v>
      </c>
      <c r="B21239" t="s">
        <v>26051</v>
      </c>
      <c r="C21239" t="s">
        <v>243</v>
      </c>
      <c r="D21239" s="684">
        <v>1134.9000000000001</v>
      </c>
      <c r="E21239" t="s">
        <v>30879</v>
      </c>
    </row>
    <row r="21240" spans="1:5" hidden="1" x14ac:dyDescent="0.2">
      <c r="A21240" s="94" t="s">
        <v>15447</v>
      </c>
      <c r="B21240" t="s">
        <v>26052</v>
      </c>
      <c r="C21240" t="s">
        <v>243</v>
      </c>
      <c r="D21240" s="684">
        <v>1134.9000000000001</v>
      </c>
      <c r="E21240" t="s">
        <v>30879</v>
      </c>
    </row>
    <row r="21241" spans="1:5" hidden="1" x14ac:dyDescent="0.2">
      <c r="A21241" s="94" t="s">
        <v>15448</v>
      </c>
      <c r="B21241" t="s">
        <v>26053</v>
      </c>
      <c r="C21241" t="s">
        <v>243</v>
      </c>
      <c r="D21241">
        <v>947.7</v>
      </c>
      <c r="E21241" t="s">
        <v>30879</v>
      </c>
    </row>
    <row r="21242" spans="1:5" hidden="1" x14ac:dyDescent="0.2">
      <c r="A21242" s="94" t="s">
        <v>15449</v>
      </c>
      <c r="B21242" t="s">
        <v>26054</v>
      </c>
      <c r="C21242" t="s">
        <v>243</v>
      </c>
      <c r="D21242">
        <v>924.3</v>
      </c>
      <c r="E21242" t="s">
        <v>30879</v>
      </c>
    </row>
    <row r="21243" spans="1:5" hidden="1" x14ac:dyDescent="0.2">
      <c r="A21243" s="94" t="s">
        <v>15450</v>
      </c>
      <c r="B21243" t="s">
        <v>26055</v>
      </c>
      <c r="C21243" t="s">
        <v>243</v>
      </c>
      <c r="D21243">
        <v>748.8</v>
      </c>
      <c r="E21243" t="s">
        <v>30879</v>
      </c>
    </row>
    <row r="21244" spans="1:5" hidden="1" x14ac:dyDescent="0.2">
      <c r="A21244" s="94" t="s">
        <v>15451</v>
      </c>
      <c r="B21244" t="s">
        <v>26056</v>
      </c>
      <c r="C21244" t="s">
        <v>243</v>
      </c>
      <c r="D21244">
        <v>690.3</v>
      </c>
      <c r="E21244" t="s">
        <v>30879</v>
      </c>
    </row>
    <row r="21245" spans="1:5" hidden="1" x14ac:dyDescent="0.2">
      <c r="A21245" s="94" t="s">
        <v>15452</v>
      </c>
      <c r="B21245" t="s">
        <v>26057</v>
      </c>
      <c r="C21245" t="s">
        <v>243</v>
      </c>
      <c r="D21245">
        <v>585</v>
      </c>
      <c r="E21245" t="s">
        <v>30879</v>
      </c>
    </row>
    <row r="21246" spans="1:5" hidden="1" x14ac:dyDescent="0.2">
      <c r="A21246" s="94" t="s">
        <v>15453</v>
      </c>
      <c r="B21246" t="s">
        <v>26058</v>
      </c>
      <c r="C21246" t="s">
        <v>243</v>
      </c>
      <c r="D21246">
        <v>596.70000000000005</v>
      </c>
      <c r="E21246" t="s">
        <v>30879</v>
      </c>
    </row>
    <row r="21247" spans="1:5" hidden="1" x14ac:dyDescent="0.2">
      <c r="A21247" s="94" t="s">
        <v>15454</v>
      </c>
      <c r="B21247" t="s">
        <v>26059</v>
      </c>
      <c r="C21247" t="s">
        <v>243</v>
      </c>
      <c r="D21247">
        <v>503.1</v>
      </c>
      <c r="E21247" t="s">
        <v>30879</v>
      </c>
    </row>
    <row r="21248" spans="1:5" hidden="1" x14ac:dyDescent="0.2">
      <c r="A21248" s="94" t="s">
        <v>15455</v>
      </c>
      <c r="B21248" t="s">
        <v>26060</v>
      </c>
      <c r="C21248" t="s">
        <v>243</v>
      </c>
      <c r="D21248" s="684">
        <v>1433.25</v>
      </c>
      <c r="E21248" t="s">
        <v>30879</v>
      </c>
    </row>
    <row r="21249" spans="1:5" hidden="1" x14ac:dyDescent="0.2">
      <c r="A21249" s="94" t="s">
        <v>15456</v>
      </c>
      <c r="B21249" t="s">
        <v>26061</v>
      </c>
      <c r="C21249" t="s">
        <v>243</v>
      </c>
      <c r="D21249" s="684">
        <v>1187.55</v>
      </c>
      <c r="E21249" t="s">
        <v>30879</v>
      </c>
    </row>
    <row r="21250" spans="1:5" hidden="1" x14ac:dyDescent="0.2">
      <c r="A21250" s="94" t="s">
        <v>15457</v>
      </c>
      <c r="B21250" t="s">
        <v>26062</v>
      </c>
      <c r="C21250" t="s">
        <v>243</v>
      </c>
      <c r="D21250" s="684">
        <v>1210.95</v>
      </c>
      <c r="E21250" t="s">
        <v>30879</v>
      </c>
    </row>
    <row r="21251" spans="1:5" hidden="1" x14ac:dyDescent="0.2">
      <c r="A21251" s="94" t="s">
        <v>15458</v>
      </c>
      <c r="B21251" t="s">
        <v>26063</v>
      </c>
      <c r="C21251" t="s">
        <v>243</v>
      </c>
      <c r="D21251">
        <v>965.25</v>
      </c>
      <c r="E21251" t="s">
        <v>30879</v>
      </c>
    </row>
    <row r="21252" spans="1:5" hidden="1" x14ac:dyDescent="0.2">
      <c r="A21252" s="94" t="s">
        <v>15459</v>
      </c>
      <c r="B21252" t="s">
        <v>26064</v>
      </c>
      <c r="C21252" t="s">
        <v>243</v>
      </c>
      <c r="D21252" s="684">
        <v>1023.75</v>
      </c>
      <c r="E21252" t="s">
        <v>30879</v>
      </c>
    </row>
    <row r="21253" spans="1:5" hidden="1" x14ac:dyDescent="0.2">
      <c r="A21253" s="94" t="s">
        <v>15460</v>
      </c>
      <c r="B21253" t="s">
        <v>26065</v>
      </c>
      <c r="C21253" t="s">
        <v>243</v>
      </c>
      <c r="D21253">
        <v>778.05</v>
      </c>
      <c r="E21253" t="s">
        <v>30879</v>
      </c>
    </row>
    <row r="21254" spans="1:5" hidden="1" x14ac:dyDescent="0.2">
      <c r="A21254" s="94" t="s">
        <v>15461</v>
      </c>
      <c r="B21254" t="s">
        <v>26066</v>
      </c>
      <c r="C21254" t="s">
        <v>243</v>
      </c>
      <c r="D21254" s="684">
        <v>1433.25</v>
      </c>
      <c r="E21254" t="s">
        <v>30879</v>
      </c>
    </row>
    <row r="21255" spans="1:5" hidden="1" x14ac:dyDescent="0.2">
      <c r="A21255" s="94" t="s">
        <v>15462</v>
      </c>
      <c r="B21255" t="s">
        <v>26067</v>
      </c>
      <c r="C21255" t="s">
        <v>243</v>
      </c>
      <c r="D21255" s="684">
        <v>1187.55</v>
      </c>
      <c r="E21255" t="s">
        <v>30879</v>
      </c>
    </row>
    <row r="21256" spans="1:5" hidden="1" x14ac:dyDescent="0.2">
      <c r="A21256" s="94" t="s">
        <v>15463</v>
      </c>
      <c r="B21256" t="s">
        <v>26068</v>
      </c>
      <c r="C21256" t="s">
        <v>243</v>
      </c>
      <c r="D21256" s="684">
        <v>1210.95</v>
      </c>
      <c r="E21256" t="s">
        <v>30879</v>
      </c>
    </row>
    <row r="21257" spans="1:5" hidden="1" x14ac:dyDescent="0.2">
      <c r="A21257" s="94" t="s">
        <v>15464</v>
      </c>
      <c r="B21257" t="s">
        <v>26069</v>
      </c>
      <c r="C21257" t="s">
        <v>243</v>
      </c>
      <c r="D21257">
        <v>965.25</v>
      </c>
      <c r="E21257" t="s">
        <v>30879</v>
      </c>
    </row>
    <row r="21258" spans="1:5" hidden="1" x14ac:dyDescent="0.2">
      <c r="A21258" s="94" t="s">
        <v>15465</v>
      </c>
      <c r="B21258" t="s">
        <v>26070</v>
      </c>
      <c r="C21258" t="s">
        <v>243</v>
      </c>
      <c r="D21258" s="684">
        <v>1023.75</v>
      </c>
      <c r="E21258" t="s">
        <v>30879</v>
      </c>
    </row>
    <row r="21259" spans="1:5" hidden="1" x14ac:dyDescent="0.2">
      <c r="A21259" s="94" t="s">
        <v>15466</v>
      </c>
      <c r="B21259" t="s">
        <v>26071</v>
      </c>
      <c r="C21259" t="s">
        <v>243</v>
      </c>
      <c r="D21259">
        <v>778.05</v>
      </c>
      <c r="E21259" t="s">
        <v>30879</v>
      </c>
    </row>
    <row r="21260" spans="1:5" hidden="1" x14ac:dyDescent="0.2">
      <c r="A21260" s="94" t="s">
        <v>15467</v>
      </c>
      <c r="B21260" t="s">
        <v>26072</v>
      </c>
      <c r="C21260" t="s">
        <v>243</v>
      </c>
      <c r="D21260" s="684">
        <v>1866.15</v>
      </c>
      <c r="E21260" t="s">
        <v>30879</v>
      </c>
    </row>
    <row r="21261" spans="1:5" hidden="1" x14ac:dyDescent="0.2">
      <c r="A21261" s="94" t="s">
        <v>15468</v>
      </c>
      <c r="B21261" t="s">
        <v>26073</v>
      </c>
      <c r="C21261" t="s">
        <v>243</v>
      </c>
      <c r="D21261" s="684">
        <v>1515.15</v>
      </c>
      <c r="E21261" t="s">
        <v>30879</v>
      </c>
    </row>
    <row r="21262" spans="1:5" hidden="1" x14ac:dyDescent="0.2">
      <c r="A21262" s="94" t="s">
        <v>15469</v>
      </c>
      <c r="B21262" t="s">
        <v>26074</v>
      </c>
      <c r="C21262" t="s">
        <v>243</v>
      </c>
      <c r="D21262" s="684">
        <v>1643.85</v>
      </c>
      <c r="E21262" t="s">
        <v>30879</v>
      </c>
    </row>
    <row r="21263" spans="1:5" hidden="1" x14ac:dyDescent="0.2">
      <c r="A21263" s="94" t="s">
        <v>15470</v>
      </c>
      <c r="B21263" t="s">
        <v>26075</v>
      </c>
      <c r="C21263" t="s">
        <v>243</v>
      </c>
      <c r="D21263" s="684">
        <v>1292.8499999999999</v>
      </c>
      <c r="E21263" t="s">
        <v>30879</v>
      </c>
    </row>
    <row r="21264" spans="1:5" hidden="1" x14ac:dyDescent="0.2">
      <c r="A21264" s="94" t="s">
        <v>15471</v>
      </c>
      <c r="B21264" t="s">
        <v>26076</v>
      </c>
      <c r="C21264" t="s">
        <v>243</v>
      </c>
      <c r="D21264" s="684">
        <v>1456.65</v>
      </c>
      <c r="E21264" t="s">
        <v>30879</v>
      </c>
    </row>
    <row r="21265" spans="1:5" hidden="1" x14ac:dyDescent="0.2">
      <c r="A21265" s="94" t="s">
        <v>15472</v>
      </c>
      <c r="B21265" t="s">
        <v>26077</v>
      </c>
      <c r="C21265" t="s">
        <v>243</v>
      </c>
      <c r="D21265" s="684">
        <v>1105.6500000000001</v>
      </c>
      <c r="E21265" t="s">
        <v>30879</v>
      </c>
    </row>
    <row r="21266" spans="1:5" hidden="1" x14ac:dyDescent="0.2">
      <c r="A21266" s="94" t="s">
        <v>15473</v>
      </c>
      <c r="B21266" t="s">
        <v>26078</v>
      </c>
      <c r="C21266" t="s">
        <v>243</v>
      </c>
      <c r="D21266" s="684">
        <v>2100.15</v>
      </c>
      <c r="E21266" t="s">
        <v>30879</v>
      </c>
    </row>
    <row r="21267" spans="1:5" hidden="1" x14ac:dyDescent="0.2">
      <c r="A21267" s="94" t="s">
        <v>15474</v>
      </c>
      <c r="B21267" t="s">
        <v>26079</v>
      </c>
      <c r="C21267" t="s">
        <v>243</v>
      </c>
      <c r="D21267" s="684">
        <v>1749.15</v>
      </c>
      <c r="E21267" t="s">
        <v>30879</v>
      </c>
    </row>
    <row r="21268" spans="1:5" hidden="1" x14ac:dyDescent="0.2">
      <c r="A21268" s="94" t="s">
        <v>15475</v>
      </c>
      <c r="B21268" t="s">
        <v>26080</v>
      </c>
      <c r="C21268" t="s">
        <v>243</v>
      </c>
      <c r="D21268" s="684">
        <v>1877.85</v>
      </c>
      <c r="E21268" t="s">
        <v>30879</v>
      </c>
    </row>
    <row r="21269" spans="1:5" hidden="1" x14ac:dyDescent="0.2">
      <c r="A21269" s="94" t="s">
        <v>15476</v>
      </c>
      <c r="B21269" t="s">
        <v>26081</v>
      </c>
      <c r="C21269" t="s">
        <v>243</v>
      </c>
      <c r="D21269" s="684">
        <v>1526.85</v>
      </c>
      <c r="E21269" t="s">
        <v>30879</v>
      </c>
    </row>
    <row r="21270" spans="1:5" hidden="1" x14ac:dyDescent="0.2">
      <c r="A21270" s="94" t="s">
        <v>15477</v>
      </c>
      <c r="B21270" t="s">
        <v>26082</v>
      </c>
      <c r="C21270" t="s">
        <v>243</v>
      </c>
      <c r="D21270" s="684">
        <v>1690.65</v>
      </c>
      <c r="E21270" t="s">
        <v>30879</v>
      </c>
    </row>
    <row r="21271" spans="1:5" hidden="1" x14ac:dyDescent="0.2">
      <c r="A21271" s="94" t="s">
        <v>15478</v>
      </c>
      <c r="B21271" t="s">
        <v>26083</v>
      </c>
      <c r="C21271" t="s">
        <v>243</v>
      </c>
      <c r="D21271" s="684">
        <v>1339.65</v>
      </c>
      <c r="E21271" t="s">
        <v>30879</v>
      </c>
    </row>
    <row r="21272" spans="1:5" hidden="1" x14ac:dyDescent="0.2">
      <c r="A21272" s="94" t="s">
        <v>4635</v>
      </c>
      <c r="B21272" t="s">
        <v>18778</v>
      </c>
      <c r="C21272" t="s">
        <v>243</v>
      </c>
      <c r="D21272" s="684">
        <v>2046</v>
      </c>
      <c r="E21272" t="s">
        <v>30879</v>
      </c>
    </row>
    <row r="21273" spans="1:5" hidden="1" x14ac:dyDescent="0.2">
      <c r="A21273" s="94" t="s">
        <v>4636</v>
      </c>
      <c r="B21273" t="s">
        <v>26084</v>
      </c>
      <c r="C21273" t="s">
        <v>243</v>
      </c>
      <c r="D21273" s="684">
        <v>1705</v>
      </c>
      <c r="E21273" t="s">
        <v>30879</v>
      </c>
    </row>
    <row r="21274" spans="1:5" hidden="1" x14ac:dyDescent="0.2">
      <c r="A21274" s="94" t="s">
        <v>4637</v>
      </c>
      <c r="B21274" t="s">
        <v>18779</v>
      </c>
      <c r="C21274" t="s">
        <v>243</v>
      </c>
      <c r="D21274" s="684">
        <v>1578.5</v>
      </c>
      <c r="E21274" t="s">
        <v>30879</v>
      </c>
    </row>
    <row r="21275" spans="1:5" hidden="1" x14ac:dyDescent="0.2">
      <c r="A21275" s="94" t="s">
        <v>4638</v>
      </c>
      <c r="B21275" t="s">
        <v>26085</v>
      </c>
      <c r="C21275" t="s">
        <v>243</v>
      </c>
      <c r="D21275" s="684">
        <v>1507</v>
      </c>
      <c r="E21275" t="s">
        <v>30879</v>
      </c>
    </row>
    <row r="21276" spans="1:5" hidden="1" x14ac:dyDescent="0.2">
      <c r="A21276" s="94" t="s">
        <v>4639</v>
      </c>
      <c r="B21276" t="s">
        <v>26086</v>
      </c>
      <c r="C21276" t="s">
        <v>243</v>
      </c>
      <c r="D21276" s="684">
        <v>1281.5</v>
      </c>
      <c r="E21276" t="s">
        <v>30879</v>
      </c>
    </row>
    <row r="21277" spans="1:5" hidden="1" x14ac:dyDescent="0.2">
      <c r="A21277" s="94" t="s">
        <v>5024</v>
      </c>
      <c r="B21277" t="s">
        <v>18780</v>
      </c>
      <c r="C21277" t="s">
        <v>243</v>
      </c>
      <c r="D21277" s="684">
        <v>1133</v>
      </c>
      <c r="E21277" t="s">
        <v>30879</v>
      </c>
    </row>
    <row r="21278" spans="1:5" hidden="1" x14ac:dyDescent="0.2">
      <c r="A21278" s="94" t="s">
        <v>4640</v>
      </c>
      <c r="B21278" t="s">
        <v>18781</v>
      </c>
      <c r="C21278" t="s">
        <v>243</v>
      </c>
      <c r="D21278" s="684">
        <v>1628</v>
      </c>
      <c r="E21278" t="s">
        <v>30879</v>
      </c>
    </row>
    <row r="21279" spans="1:5" hidden="1" x14ac:dyDescent="0.2">
      <c r="A21279" s="94" t="s">
        <v>4641</v>
      </c>
      <c r="B21279" t="s">
        <v>26087</v>
      </c>
      <c r="C21279" t="s">
        <v>243</v>
      </c>
      <c r="D21279" s="684">
        <v>1413.5</v>
      </c>
      <c r="E21279" t="s">
        <v>30879</v>
      </c>
    </row>
    <row r="21280" spans="1:5" hidden="1" x14ac:dyDescent="0.2">
      <c r="A21280" s="94" t="s">
        <v>4642</v>
      </c>
      <c r="B21280" t="s">
        <v>18782</v>
      </c>
      <c r="C21280" t="s">
        <v>243</v>
      </c>
      <c r="D21280" s="684">
        <v>1265</v>
      </c>
      <c r="E21280" t="s">
        <v>30879</v>
      </c>
    </row>
    <row r="21281" spans="1:5" hidden="1" x14ac:dyDescent="0.2">
      <c r="A21281" s="94" t="s">
        <v>4643</v>
      </c>
      <c r="B21281" t="s">
        <v>26088</v>
      </c>
      <c r="C21281" t="s">
        <v>243</v>
      </c>
      <c r="D21281" s="684">
        <v>2002</v>
      </c>
      <c r="E21281" t="s">
        <v>30879</v>
      </c>
    </row>
    <row r="21282" spans="1:5" hidden="1" x14ac:dyDescent="0.2">
      <c r="A21282" s="94" t="s">
        <v>4644</v>
      </c>
      <c r="B21282" t="s">
        <v>26089</v>
      </c>
      <c r="C21282" t="s">
        <v>243</v>
      </c>
      <c r="D21282" s="684">
        <v>1776.5</v>
      </c>
      <c r="E21282" t="s">
        <v>30879</v>
      </c>
    </row>
    <row r="21283" spans="1:5" hidden="1" x14ac:dyDescent="0.2">
      <c r="A21283" s="94" t="s">
        <v>4645</v>
      </c>
      <c r="B21283" t="s">
        <v>18783</v>
      </c>
      <c r="C21283" t="s">
        <v>243</v>
      </c>
      <c r="D21283" s="684">
        <v>1683</v>
      </c>
      <c r="E21283" t="s">
        <v>30879</v>
      </c>
    </row>
    <row r="21284" spans="1:5" hidden="1" x14ac:dyDescent="0.2">
      <c r="A21284" s="94" t="s">
        <v>4646</v>
      </c>
      <c r="B21284" t="s">
        <v>26090</v>
      </c>
      <c r="C21284" t="s">
        <v>243</v>
      </c>
      <c r="D21284" s="684">
        <v>1540</v>
      </c>
      <c r="E21284" t="s">
        <v>30879</v>
      </c>
    </row>
    <row r="21285" spans="1:5" hidden="1" x14ac:dyDescent="0.2">
      <c r="A21285" s="94" t="s">
        <v>4647</v>
      </c>
      <c r="B21285" t="s">
        <v>26091</v>
      </c>
      <c r="C21285" t="s">
        <v>243</v>
      </c>
      <c r="D21285" s="684">
        <v>1309</v>
      </c>
      <c r="E21285" t="s">
        <v>30879</v>
      </c>
    </row>
    <row r="21286" spans="1:5" hidden="1" x14ac:dyDescent="0.2">
      <c r="A21286" s="94" t="s">
        <v>4648</v>
      </c>
      <c r="B21286" t="s">
        <v>26092</v>
      </c>
      <c r="C21286" t="s">
        <v>243</v>
      </c>
      <c r="D21286" s="684">
        <v>1133</v>
      </c>
      <c r="E21286" t="s">
        <v>30879</v>
      </c>
    </row>
    <row r="21287" spans="1:5" hidden="1" x14ac:dyDescent="0.2">
      <c r="A21287" s="94" t="s">
        <v>4649</v>
      </c>
      <c r="B21287" t="s">
        <v>26093</v>
      </c>
      <c r="C21287" t="s">
        <v>243</v>
      </c>
      <c r="D21287" s="684">
        <v>1650</v>
      </c>
      <c r="E21287" t="s">
        <v>30879</v>
      </c>
    </row>
    <row r="21288" spans="1:5" hidden="1" x14ac:dyDescent="0.2">
      <c r="A21288" s="94" t="s">
        <v>4650</v>
      </c>
      <c r="B21288" t="s">
        <v>26094</v>
      </c>
      <c r="C21288" t="s">
        <v>243</v>
      </c>
      <c r="D21288" s="684">
        <v>1430</v>
      </c>
      <c r="E21288" t="s">
        <v>30879</v>
      </c>
    </row>
    <row r="21289" spans="1:5" hidden="1" x14ac:dyDescent="0.2">
      <c r="A21289" s="94" t="s">
        <v>4651</v>
      </c>
      <c r="B21289" t="s">
        <v>26095</v>
      </c>
      <c r="C21289" t="s">
        <v>243</v>
      </c>
      <c r="D21289" s="684">
        <v>1237.5</v>
      </c>
      <c r="E21289" t="s">
        <v>30879</v>
      </c>
    </row>
    <row r="21290" spans="1:5" hidden="1" x14ac:dyDescent="0.2">
      <c r="A21290" s="94" t="s">
        <v>4652</v>
      </c>
      <c r="B21290" t="s">
        <v>18784</v>
      </c>
      <c r="C21290" t="s">
        <v>243</v>
      </c>
      <c r="D21290" s="684">
        <v>1848</v>
      </c>
      <c r="E21290" t="s">
        <v>30879</v>
      </c>
    </row>
    <row r="21291" spans="1:5" hidden="1" x14ac:dyDescent="0.2">
      <c r="A21291" s="94" t="s">
        <v>4653</v>
      </c>
      <c r="B21291" t="s">
        <v>26096</v>
      </c>
      <c r="C21291" t="s">
        <v>243</v>
      </c>
      <c r="D21291" s="684">
        <v>1628</v>
      </c>
      <c r="E21291" t="s">
        <v>30879</v>
      </c>
    </row>
    <row r="21292" spans="1:5" hidden="1" x14ac:dyDescent="0.2">
      <c r="A21292" s="94" t="s">
        <v>4654</v>
      </c>
      <c r="B21292" t="s">
        <v>18785</v>
      </c>
      <c r="C21292" t="s">
        <v>243</v>
      </c>
      <c r="D21292" s="684">
        <v>1540</v>
      </c>
      <c r="E21292" t="s">
        <v>30879</v>
      </c>
    </row>
    <row r="21293" spans="1:5" hidden="1" x14ac:dyDescent="0.2">
      <c r="A21293" s="94" t="s">
        <v>4655</v>
      </c>
      <c r="B21293" t="s">
        <v>26097</v>
      </c>
      <c r="C21293" t="s">
        <v>243</v>
      </c>
      <c r="D21293" s="684">
        <v>1320</v>
      </c>
      <c r="E21293" t="s">
        <v>30879</v>
      </c>
    </row>
    <row r="21294" spans="1:5" hidden="1" x14ac:dyDescent="0.2">
      <c r="A21294" s="94" t="s">
        <v>4656</v>
      </c>
      <c r="B21294" t="s">
        <v>26098</v>
      </c>
      <c r="C21294" t="s">
        <v>243</v>
      </c>
      <c r="D21294" s="684">
        <v>1100</v>
      </c>
      <c r="E21294" t="s">
        <v>30879</v>
      </c>
    </row>
    <row r="21295" spans="1:5" hidden="1" x14ac:dyDescent="0.2">
      <c r="A21295" s="94" t="s">
        <v>4657</v>
      </c>
      <c r="B21295" t="s">
        <v>26099</v>
      </c>
      <c r="C21295" t="s">
        <v>243</v>
      </c>
      <c r="D21295" s="684">
        <v>1012</v>
      </c>
      <c r="E21295" t="s">
        <v>30879</v>
      </c>
    </row>
    <row r="21296" spans="1:5" hidden="1" x14ac:dyDescent="0.2">
      <c r="A21296" s="94" t="s">
        <v>4658</v>
      </c>
      <c r="B21296" t="s">
        <v>26100</v>
      </c>
      <c r="C21296" t="s">
        <v>243</v>
      </c>
      <c r="D21296" s="684">
        <v>1573</v>
      </c>
      <c r="E21296" t="s">
        <v>30879</v>
      </c>
    </row>
    <row r="21297" spans="1:5" hidden="1" x14ac:dyDescent="0.2">
      <c r="A21297" s="94" t="s">
        <v>4659</v>
      </c>
      <c r="B21297" t="s">
        <v>26101</v>
      </c>
      <c r="C21297" t="s">
        <v>243</v>
      </c>
      <c r="D21297" s="684">
        <v>1353</v>
      </c>
      <c r="E21297" t="s">
        <v>30879</v>
      </c>
    </row>
    <row r="21298" spans="1:5" hidden="1" x14ac:dyDescent="0.2">
      <c r="A21298" s="94" t="s">
        <v>4660</v>
      </c>
      <c r="B21298" t="s">
        <v>18786</v>
      </c>
      <c r="C21298" t="s">
        <v>243</v>
      </c>
      <c r="D21298" s="684">
        <v>1265</v>
      </c>
      <c r="E21298" t="s">
        <v>30879</v>
      </c>
    </row>
    <row r="21299" spans="1:5" hidden="1" x14ac:dyDescent="0.2">
      <c r="A21299" s="94" t="s">
        <v>4661</v>
      </c>
      <c r="B21299" t="s">
        <v>18787</v>
      </c>
      <c r="C21299" t="s">
        <v>243</v>
      </c>
      <c r="D21299">
        <v>247.5</v>
      </c>
      <c r="E21299" t="s">
        <v>30879</v>
      </c>
    </row>
    <row r="21300" spans="1:5" hidden="1" x14ac:dyDescent="0.2">
      <c r="A21300" s="94" t="s">
        <v>4662</v>
      </c>
      <c r="B21300" t="s">
        <v>26102</v>
      </c>
      <c r="C21300" t="s">
        <v>243</v>
      </c>
      <c r="D21300">
        <v>176</v>
      </c>
      <c r="E21300" t="s">
        <v>30879</v>
      </c>
    </row>
    <row r="21301" spans="1:5" hidden="1" x14ac:dyDescent="0.2">
      <c r="A21301" s="94" t="s">
        <v>4663</v>
      </c>
      <c r="B21301" t="s">
        <v>18788</v>
      </c>
      <c r="C21301" t="s">
        <v>243</v>
      </c>
      <c r="D21301">
        <v>115.5</v>
      </c>
      <c r="E21301" t="s">
        <v>30879</v>
      </c>
    </row>
    <row r="21302" spans="1:5" hidden="1" x14ac:dyDescent="0.2">
      <c r="A21302" s="94" t="s">
        <v>4664</v>
      </c>
      <c r="B21302" t="s">
        <v>26103</v>
      </c>
      <c r="C21302" t="s">
        <v>243</v>
      </c>
      <c r="D21302">
        <v>335.5</v>
      </c>
      <c r="E21302" t="s">
        <v>30879</v>
      </c>
    </row>
    <row r="21303" spans="1:5" hidden="1" x14ac:dyDescent="0.2">
      <c r="A21303" s="94" t="s">
        <v>4665</v>
      </c>
      <c r="B21303" t="s">
        <v>26104</v>
      </c>
      <c r="C21303" t="s">
        <v>243</v>
      </c>
      <c r="D21303">
        <v>242</v>
      </c>
      <c r="E21303" t="s">
        <v>30879</v>
      </c>
    </row>
    <row r="21304" spans="1:5" hidden="1" x14ac:dyDescent="0.2">
      <c r="A21304" s="94" t="s">
        <v>4666</v>
      </c>
      <c r="B21304" t="s">
        <v>26105</v>
      </c>
      <c r="C21304" t="s">
        <v>243</v>
      </c>
      <c r="D21304">
        <v>159.5</v>
      </c>
      <c r="E21304" t="s">
        <v>30879</v>
      </c>
    </row>
    <row r="21305" spans="1:5" hidden="1" x14ac:dyDescent="0.2">
      <c r="A21305" s="94" t="s">
        <v>4667</v>
      </c>
      <c r="B21305" t="s">
        <v>18789</v>
      </c>
      <c r="C21305" t="s">
        <v>243</v>
      </c>
      <c r="D21305">
        <v>407</v>
      </c>
      <c r="E21305" t="s">
        <v>30879</v>
      </c>
    </row>
    <row r="21306" spans="1:5" hidden="1" x14ac:dyDescent="0.2">
      <c r="A21306" s="94" t="s">
        <v>4668</v>
      </c>
      <c r="B21306" t="s">
        <v>26106</v>
      </c>
      <c r="C21306" t="s">
        <v>243</v>
      </c>
      <c r="D21306">
        <v>280.5</v>
      </c>
      <c r="E21306" t="s">
        <v>30879</v>
      </c>
    </row>
    <row r="21307" spans="1:5" hidden="1" x14ac:dyDescent="0.2">
      <c r="A21307" s="94" t="s">
        <v>4669</v>
      </c>
      <c r="B21307" t="s">
        <v>18790</v>
      </c>
      <c r="C21307" t="s">
        <v>243</v>
      </c>
      <c r="D21307">
        <v>198</v>
      </c>
      <c r="E21307" t="s">
        <v>30879</v>
      </c>
    </row>
    <row r="21308" spans="1:5" hidden="1" x14ac:dyDescent="0.2">
      <c r="A21308" s="94" t="s">
        <v>4670</v>
      </c>
      <c r="B21308" t="s">
        <v>26107</v>
      </c>
      <c r="C21308" t="s">
        <v>243</v>
      </c>
      <c r="D21308">
        <v>517</v>
      </c>
      <c r="E21308" t="s">
        <v>30879</v>
      </c>
    </row>
    <row r="21309" spans="1:5" hidden="1" x14ac:dyDescent="0.2">
      <c r="A21309" s="94" t="s">
        <v>4671</v>
      </c>
      <c r="B21309" t="s">
        <v>26108</v>
      </c>
      <c r="C21309" t="s">
        <v>243</v>
      </c>
      <c r="D21309">
        <v>352</v>
      </c>
      <c r="E21309" t="s">
        <v>30879</v>
      </c>
    </row>
    <row r="21310" spans="1:5" hidden="1" x14ac:dyDescent="0.2">
      <c r="A21310" s="94" t="s">
        <v>4672</v>
      </c>
      <c r="B21310" t="s">
        <v>18791</v>
      </c>
      <c r="C21310" t="s">
        <v>243</v>
      </c>
      <c r="D21310">
        <v>231</v>
      </c>
      <c r="E21310" t="s">
        <v>30879</v>
      </c>
    </row>
    <row r="21311" spans="1:5" hidden="1" x14ac:dyDescent="0.2">
      <c r="A21311" s="94" t="s">
        <v>4673</v>
      </c>
      <c r="B21311" t="s">
        <v>18792</v>
      </c>
      <c r="C21311" t="s">
        <v>243</v>
      </c>
      <c r="D21311">
        <v>506</v>
      </c>
      <c r="E21311" t="s">
        <v>30879</v>
      </c>
    </row>
    <row r="21312" spans="1:5" hidden="1" x14ac:dyDescent="0.2">
      <c r="A21312" s="94" t="s">
        <v>4674</v>
      </c>
      <c r="B21312" t="s">
        <v>26109</v>
      </c>
      <c r="C21312" t="s">
        <v>243</v>
      </c>
      <c r="D21312">
        <v>346.5</v>
      </c>
      <c r="E21312" t="s">
        <v>30879</v>
      </c>
    </row>
    <row r="21313" spans="1:5" hidden="1" x14ac:dyDescent="0.2">
      <c r="A21313" s="94" t="s">
        <v>4675</v>
      </c>
      <c r="B21313" t="s">
        <v>18793</v>
      </c>
      <c r="C21313" t="s">
        <v>243</v>
      </c>
      <c r="D21313">
        <v>269.5</v>
      </c>
      <c r="E21313" t="s">
        <v>30879</v>
      </c>
    </row>
    <row r="21314" spans="1:5" hidden="1" x14ac:dyDescent="0.2">
      <c r="A21314" s="94" t="s">
        <v>4676</v>
      </c>
      <c r="B21314" t="s">
        <v>26110</v>
      </c>
      <c r="C21314" t="s">
        <v>243</v>
      </c>
      <c r="D21314">
        <v>704</v>
      </c>
      <c r="E21314" t="s">
        <v>30879</v>
      </c>
    </row>
    <row r="21315" spans="1:5" hidden="1" x14ac:dyDescent="0.2">
      <c r="A21315" s="94" t="s">
        <v>4677</v>
      </c>
      <c r="B21315" t="s">
        <v>26111</v>
      </c>
      <c r="C21315" t="s">
        <v>243</v>
      </c>
      <c r="D21315">
        <v>484</v>
      </c>
      <c r="E21315" t="s">
        <v>30879</v>
      </c>
    </row>
    <row r="21316" spans="1:5" hidden="1" x14ac:dyDescent="0.2">
      <c r="A21316" s="94" t="s">
        <v>4678</v>
      </c>
      <c r="B21316" t="s">
        <v>18794</v>
      </c>
      <c r="C21316" t="s">
        <v>243</v>
      </c>
      <c r="D21316">
        <v>374</v>
      </c>
      <c r="E21316" t="s">
        <v>30879</v>
      </c>
    </row>
    <row r="21317" spans="1:5" hidden="1" x14ac:dyDescent="0.2">
      <c r="A21317" s="94" t="s">
        <v>4679</v>
      </c>
      <c r="B21317" t="s">
        <v>26112</v>
      </c>
      <c r="C21317" t="s">
        <v>243</v>
      </c>
      <c r="D21317">
        <v>951.5</v>
      </c>
      <c r="E21317" t="s">
        <v>30879</v>
      </c>
    </row>
    <row r="21318" spans="1:5" hidden="1" x14ac:dyDescent="0.2">
      <c r="A21318" s="94" t="s">
        <v>4680</v>
      </c>
      <c r="B21318" t="s">
        <v>26113</v>
      </c>
      <c r="C21318" t="s">
        <v>243</v>
      </c>
      <c r="D21318">
        <v>720.5</v>
      </c>
      <c r="E21318" t="s">
        <v>30879</v>
      </c>
    </row>
    <row r="21319" spans="1:5" hidden="1" x14ac:dyDescent="0.2">
      <c r="A21319" s="94" t="s">
        <v>4681</v>
      </c>
      <c r="B21319" t="s">
        <v>18795</v>
      </c>
      <c r="C21319" t="s">
        <v>243</v>
      </c>
      <c r="D21319">
        <v>566.5</v>
      </c>
      <c r="E21319" t="s">
        <v>30879</v>
      </c>
    </row>
    <row r="21320" spans="1:5" hidden="1" x14ac:dyDescent="0.2">
      <c r="A21320" s="94" t="s">
        <v>4682</v>
      </c>
      <c r="B21320" t="s">
        <v>26114</v>
      </c>
      <c r="C21320" t="s">
        <v>243</v>
      </c>
      <c r="D21320" s="684">
        <v>1083.5</v>
      </c>
      <c r="E21320" t="s">
        <v>30879</v>
      </c>
    </row>
    <row r="21321" spans="1:5" hidden="1" x14ac:dyDescent="0.2">
      <c r="A21321" s="94" t="s">
        <v>4683</v>
      </c>
      <c r="B21321" t="s">
        <v>26115</v>
      </c>
      <c r="C21321" t="s">
        <v>243</v>
      </c>
      <c r="D21321">
        <v>825</v>
      </c>
      <c r="E21321" t="s">
        <v>30879</v>
      </c>
    </row>
    <row r="21322" spans="1:5" hidden="1" x14ac:dyDescent="0.2">
      <c r="A21322" s="94" t="s">
        <v>4684</v>
      </c>
      <c r="B21322" t="s">
        <v>18796</v>
      </c>
      <c r="C21322" t="s">
        <v>243</v>
      </c>
      <c r="D21322">
        <v>632.5</v>
      </c>
      <c r="E21322" t="s">
        <v>30879</v>
      </c>
    </row>
    <row r="21323" spans="1:5" hidden="1" x14ac:dyDescent="0.2">
      <c r="A21323" s="94" t="s">
        <v>4685</v>
      </c>
      <c r="B21323" t="s">
        <v>18797</v>
      </c>
      <c r="C21323" t="s">
        <v>243</v>
      </c>
      <c r="D21323">
        <v>297</v>
      </c>
      <c r="E21323" t="s">
        <v>30879</v>
      </c>
    </row>
    <row r="21324" spans="1:5" hidden="1" x14ac:dyDescent="0.2">
      <c r="A21324" s="94" t="s">
        <v>4686</v>
      </c>
      <c r="B21324" t="s">
        <v>26116</v>
      </c>
      <c r="C21324" t="s">
        <v>243</v>
      </c>
      <c r="D21324">
        <v>187</v>
      </c>
      <c r="E21324" t="s">
        <v>30879</v>
      </c>
    </row>
    <row r="21325" spans="1:5" hidden="1" x14ac:dyDescent="0.2">
      <c r="A21325" s="94" t="s">
        <v>4687</v>
      </c>
      <c r="B21325" t="s">
        <v>18798</v>
      </c>
      <c r="C21325" t="s">
        <v>243</v>
      </c>
      <c r="D21325">
        <v>88</v>
      </c>
      <c r="E21325" t="s">
        <v>30879</v>
      </c>
    </row>
    <row r="21326" spans="1:5" hidden="1" x14ac:dyDescent="0.2">
      <c r="A21326" s="94" t="s">
        <v>4688</v>
      </c>
      <c r="B21326" t="s">
        <v>26117</v>
      </c>
      <c r="C21326" t="s">
        <v>243</v>
      </c>
      <c r="D21326">
        <v>407</v>
      </c>
      <c r="E21326" t="s">
        <v>30879</v>
      </c>
    </row>
    <row r="21327" spans="1:5" hidden="1" x14ac:dyDescent="0.2">
      <c r="A21327" s="94" t="s">
        <v>4689</v>
      </c>
      <c r="B21327" t="s">
        <v>26118</v>
      </c>
      <c r="C21327" t="s">
        <v>243</v>
      </c>
      <c r="D21327">
        <v>253</v>
      </c>
      <c r="E21327" t="s">
        <v>30879</v>
      </c>
    </row>
    <row r="21328" spans="1:5" hidden="1" x14ac:dyDescent="0.2">
      <c r="A21328" s="94" t="s">
        <v>4690</v>
      </c>
      <c r="B21328" t="s">
        <v>26119</v>
      </c>
      <c r="C21328" t="s">
        <v>243</v>
      </c>
      <c r="D21328">
        <v>110</v>
      </c>
      <c r="E21328" t="s">
        <v>30879</v>
      </c>
    </row>
    <row r="21329" spans="1:5" hidden="1" x14ac:dyDescent="0.2">
      <c r="A21329" s="94" t="s">
        <v>18799</v>
      </c>
      <c r="B21329" t="s">
        <v>18800</v>
      </c>
      <c r="C21329" t="s">
        <v>243</v>
      </c>
      <c r="D21329" s="684">
        <v>1323.53</v>
      </c>
      <c r="E21329" t="s">
        <v>30879</v>
      </c>
    </row>
    <row r="21330" spans="1:5" hidden="1" x14ac:dyDescent="0.2">
      <c r="A21330" s="94" t="s">
        <v>18801</v>
      </c>
      <c r="B21330" t="s">
        <v>18802</v>
      </c>
      <c r="C21330" t="s">
        <v>243</v>
      </c>
      <c r="D21330">
        <v>735.29</v>
      </c>
      <c r="E21330" t="s">
        <v>30879</v>
      </c>
    </row>
    <row r="21331" spans="1:5" hidden="1" x14ac:dyDescent="0.2">
      <c r="A21331" s="94" t="s">
        <v>4691</v>
      </c>
      <c r="B21331" t="s">
        <v>26120</v>
      </c>
      <c r="C21331" t="s">
        <v>243</v>
      </c>
      <c r="D21331" s="684">
        <v>1699.5</v>
      </c>
      <c r="E21331" t="s">
        <v>30879</v>
      </c>
    </row>
    <row r="21332" spans="1:5" hidden="1" x14ac:dyDescent="0.2">
      <c r="A21332" s="94" t="s">
        <v>4692</v>
      </c>
      <c r="B21332" t="s">
        <v>26121</v>
      </c>
      <c r="C21332" t="s">
        <v>243</v>
      </c>
      <c r="D21332" s="684">
        <v>1028.5</v>
      </c>
      <c r="E21332" t="s">
        <v>30879</v>
      </c>
    </row>
    <row r="21333" spans="1:5" hidden="1" x14ac:dyDescent="0.2">
      <c r="A21333" s="94" t="s">
        <v>4693</v>
      </c>
      <c r="B21333" t="s">
        <v>18803</v>
      </c>
      <c r="C21333" t="s">
        <v>243</v>
      </c>
      <c r="D21333">
        <v>577.5</v>
      </c>
      <c r="E21333" t="s">
        <v>30879</v>
      </c>
    </row>
    <row r="21334" spans="1:5" hidden="1" x14ac:dyDescent="0.2">
      <c r="A21334" s="94" t="s">
        <v>7157</v>
      </c>
      <c r="B21334" t="s">
        <v>26122</v>
      </c>
      <c r="C21334" t="s">
        <v>243</v>
      </c>
      <c r="D21334" s="684">
        <v>1518</v>
      </c>
      <c r="E21334" t="s">
        <v>30879</v>
      </c>
    </row>
    <row r="21335" spans="1:5" hidden="1" x14ac:dyDescent="0.2">
      <c r="A21335" s="94" t="s">
        <v>7158</v>
      </c>
      <c r="B21335" t="s">
        <v>26123</v>
      </c>
      <c r="C21335" t="s">
        <v>243</v>
      </c>
      <c r="D21335" s="684">
        <v>1339.65</v>
      </c>
      <c r="E21335" t="s">
        <v>30879</v>
      </c>
    </row>
    <row r="21336" spans="1:5" hidden="1" x14ac:dyDescent="0.2">
      <c r="A21336" s="94" t="s">
        <v>7159</v>
      </c>
      <c r="B21336" t="s">
        <v>26124</v>
      </c>
      <c r="C21336" t="s">
        <v>243</v>
      </c>
      <c r="D21336" s="684">
        <v>1221</v>
      </c>
      <c r="E21336" t="s">
        <v>30879</v>
      </c>
    </row>
    <row r="21337" spans="1:5" hidden="1" x14ac:dyDescent="0.2">
      <c r="A21337" s="94" t="s">
        <v>7160</v>
      </c>
      <c r="B21337" t="s">
        <v>26125</v>
      </c>
      <c r="C21337" t="s">
        <v>243</v>
      </c>
      <c r="D21337" s="684">
        <v>1006.2</v>
      </c>
      <c r="E21337" t="s">
        <v>30879</v>
      </c>
    </row>
    <row r="21338" spans="1:5" hidden="1" x14ac:dyDescent="0.2">
      <c r="A21338" s="94" t="s">
        <v>7161</v>
      </c>
      <c r="B21338" t="s">
        <v>26126</v>
      </c>
      <c r="C21338" t="s">
        <v>243</v>
      </c>
      <c r="D21338" s="684">
        <v>1001</v>
      </c>
      <c r="E21338" t="s">
        <v>30879</v>
      </c>
    </row>
    <row r="21339" spans="1:5" hidden="1" x14ac:dyDescent="0.2">
      <c r="A21339" s="94" t="s">
        <v>7162</v>
      </c>
      <c r="B21339" t="s">
        <v>26127</v>
      </c>
      <c r="C21339" t="s">
        <v>243</v>
      </c>
      <c r="D21339">
        <v>772.2</v>
      </c>
      <c r="E21339" t="s">
        <v>30879</v>
      </c>
    </row>
    <row r="21340" spans="1:5" hidden="1" x14ac:dyDescent="0.2">
      <c r="A21340" s="94" t="s">
        <v>7163</v>
      </c>
      <c r="B21340" t="s">
        <v>26128</v>
      </c>
      <c r="C21340" t="s">
        <v>243</v>
      </c>
      <c r="D21340" s="684">
        <v>1639</v>
      </c>
      <c r="E21340" t="s">
        <v>30879</v>
      </c>
    </row>
    <row r="21341" spans="1:5" hidden="1" x14ac:dyDescent="0.2">
      <c r="A21341" s="94" t="s">
        <v>7164</v>
      </c>
      <c r="B21341" t="s">
        <v>26129</v>
      </c>
      <c r="C21341" t="s">
        <v>243</v>
      </c>
      <c r="D21341" s="684">
        <v>1439.1</v>
      </c>
      <c r="E21341" t="s">
        <v>30879</v>
      </c>
    </row>
    <row r="21342" spans="1:5" hidden="1" x14ac:dyDescent="0.2">
      <c r="A21342" s="94" t="s">
        <v>7165</v>
      </c>
      <c r="B21342" t="s">
        <v>26130</v>
      </c>
      <c r="C21342" t="s">
        <v>243</v>
      </c>
      <c r="D21342" s="684">
        <v>1342</v>
      </c>
      <c r="E21342" t="s">
        <v>30879</v>
      </c>
    </row>
    <row r="21343" spans="1:5" hidden="1" x14ac:dyDescent="0.2">
      <c r="A21343" s="94" t="s">
        <v>7166</v>
      </c>
      <c r="B21343" t="s">
        <v>26131</v>
      </c>
      <c r="C21343" t="s">
        <v>243</v>
      </c>
      <c r="D21343" s="684">
        <v>1105.6500000000001</v>
      </c>
      <c r="E21343" t="s">
        <v>30879</v>
      </c>
    </row>
    <row r="21344" spans="1:5" hidden="1" x14ac:dyDescent="0.2">
      <c r="A21344" s="94" t="s">
        <v>7167</v>
      </c>
      <c r="B21344" t="s">
        <v>26132</v>
      </c>
      <c r="C21344" t="s">
        <v>243</v>
      </c>
      <c r="D21344" s="684">
        <v>1122</v>
      </c>
      <c r="E21344" t="s">
        <v>30879</v>
      </c>
    </row>
    <row r="21345" spans="1:5" hidden="1" x14ac:dyDescent="0.2">
      <c r="A21345" s="94" t="s">
        <v>7168</v>
      </c>
      <c r="B21345" t="s">
        <v>18804</v>
      </c>
      <c r="C21345" t="s">
        <v>243</v>
      </c>
      <c r="D21345">
        <v>871.65</v>
      </c>
      <c r="E21345" t="s">
        <v>30879</v>
      </c>
    </row>
    <row r="21346" spans="1:5" hidden="1" x14ac:dyDescent="0.2">
      <c r="A21346" s="94" t="s">
        <v>7169</v>
      </c>
      <c r="B21346" t="s">
        <v>26133</v>
      </c>
      <c r="C21346" t="s">
        <v>243</v>
      </c>
      <c r="D21346" s="684">
        <v>1837</v>
      </c>
      <c r="E21346" t="s">
        <v>30879</v>
      </c>
    </row>
    <row r="21347" spans="1:5" hidden="1" x14ac:dyDescent="0.2">
      <c r="A21347" s="94" t="s">
        <v>7170</v>
      </c>
      <c r="B21347" t="s">
        <v>26134</v>
      </c>
      <c r="C21347" t="s">
        <v>243</v>
      </c>
      <c r="D21347" s="684">
        <v>1597.05</v>
      </c>
      <c r="E21347" t="s">
        <v>30879</v>
      </c>
    </row>
    <row r="21348" spans="1:5" hidden="1" x14ac:dyDescent="0.2">
      <c r="A21348" s="94" t="s">
        <v>7171</v>
      </c>
      <c r="B21348" t="s">
        <v>26135</v>
      </c>
      <c r="C21348" t="s">
        <v>243</v>
      </c>
      <c r="D21348" s="684">
        <v>1545.5</v>
      </c>
      <c r="E21348" t="s">
        <v>30879</v>
      </c>
    </row>
    <row r="21349" spans="1:5" hidden="1" x14ac:dyDescent="0.2">
      <c r="A21349" s="94" t="s">
        <v>7172</v>
      </c>
      <c r="B21349" t="s">
        <v>26136</v>
      </c>
      <c r="C21349" t="s">
        <v>243</v>
      </c>
      <c r="D21349" s="684">
        <v>1263.5999999999999</v>
      </c>
      <c r="E21349" t="s">
        <v>30879</v>
      </c>
    </row>
    <row r="21350" spans="1:5" hidden="1" x14ac:dyDescent="0.2">
      <c r="A21350" s="94" t="s">
        <v>7173</v>
      </c>
      <c r="B21350" t="s">
        <v>18805</v>
      </c>
      <c r="C21350" t="s">
        <v>243</v>
      </c>
      <c r="D21350" s="684">
        <v>1325.5</v>
      </c>
      <c r="E21350" t="s">
        <v>30879</v>
      </c>
    </row>
    <row r="21351" spans="1:5" hidden="1" x14ac:dyDescent="0.2">
      <c r="A21351" s="94" t="s">
        <v>7174</v>
      </c>
      <c r="B21351" t="s">
        <v>26137</v>
      </c>
      <c r="C21351" t="s">
        <v>243</v>
      </c>
      <c r="D21351" s="684">
        <v>1029.5999999999999</v>
      </c>
      <c r="E21351" t="s">
        <v>30879</v>
      </c>
    </row>
    <row r="21352" spans="1:5" hidden="1" x14ac:dyDescent="0.2">
      <c r="A21352" s="94" t="s">
        <v>7175</v>
      </c>
      <c r="B21352" t="s">
        <v>26138</v>
      </c>
      <c r="C21352" t="s">
        <v>243</v>
      </c>
      <c r="D21352" s="684">
        <v>2409</v>
      </c>
      <c r="E21352" t="s">
        <v>30879</v>
      </c>
    </row>
    <row r="21353" spans="1:5" hidden="1" x14ac:dyDescent="0.2">
      <c r="A21353" s="94" t="s">
        <v>7176</v>
      </c>
      <c r="B21353" t="s">
        <v>26139</v>
      </c>
      <c r="C21353" t="s">
        <v>243</v>
      </c>
      <c r="D21353" s="684">
        <v>2111.85</v>
      </c>
      <c r="E21353" t="s">
        <v>30879</v>
      </c>
    </row>
    <row r="21354" spans="1:5" hidden="1" x14ac:dyDescent="0.2">
      <c r="A21354" s="94" t="s">
        <v>7177</v>
      </c>
      <c r="B21354" t="s">
        <v>26140</v>
      </c>
      <c r="C21354" t="s">
        <v>243</v>
      </c>
      <c r="D21354" s="684">
        <v>2112</v>
      </c>
      <c r="E21354" t="s">
        <v>30879</v>
      </c>
    </row>
    <row r="21355" spans="1:5" hidden="1" x14ac:dyDescent="0.2">
      <c r="A21355" s="94" t="s">
        <v>7178</v>
      </c>
      <c r="B21355" t="s">
        <v>26141</v>
      </c>
      <c r="C21355" t="s">
        <v>243</v>
      </c>
      <c r="D21355" s="684">
        <v>1778.4</v>
      </c>
      <c r="E21355" t="s">
        <v>30879</v>
      </c>
    </row>
    <row r="21356" spans="1:5" hidden="1" x14ac:dyDescent="0.2">
      <c r="A21356" s="94" t="s">
        <v>7179</v>
      </c>
      <c r="B21356" t="s">
        <v>26142</v>
      </c>
      <c r="C21356" t="s">
        <v>243</v>
      </c>
      <c r="D21356" s="684">
        <v>1892</v>
      </c>
      <c r="E21356" t="s">
        <v>30879</v>
      </c>
    </row>
    <row r="21357" spans="1:5" hidden="1" x14ac:dyDescent="0.2">
      <c r="A21357" s="94" t="s">
        <v>7180</v>
      </c>
      <c r="B21357" t="s">
        <v>26143</v>
      </c>
      <c r="C21357" t="s">
        <v>243</v>
      </c>
      <c r="D21357" s="684">
        <v>1544.4</v>
      </c>
      <c r="E21357" t="s">
        <v>30879</v>
      </c>
    </row>
    <row r="21358" spans="1:5" hidden="1" x14ac:dyDescent="0.2">
      <c r="A21358" s="94" t="s">
        <v>7181</v>
      </c>
      <c r="B21358" t="s">
        <v>26144</v>
      </c>
      <c r="C21358" t="s">
        <v>243</v>
      </c>
      <c r="D21358" s="684">
        <v>2409</v>
      </c>
      <c r="E21358" t="s">
        <v>30879</v>
      </c>
    </row>
    <row r="21359" spans="1:5" hidden="1" x14ac:dyDescent="0.2">
      <c r="A21359" s="94" t="s">
        <v>7182</v>
      </c>
      <c r="B21359" t="s">
        <v>26145</v>
      </c>
      <c r="C21359" t="s">
        <v>243</v>
      </c>
      <c r="D21359" s="684">
        <v>2111.85</v>
      </c>
      <c r="E21359" t="s">
        <v>30879</v>
      </c>
    </row>
    <row r="21360" spans="1:5" hidden="1" x14ac:dyDescent="0.2">
      <c r="A21360" s="94" t="s">
        <v>7183</v>
      </c>
      <c r="B21360" t="s">
        <v>26146</v>
      </c>
      <c r="C21360" t="s">
        <v>243</v>
      </c>
      <c r="D21360" s="684">
        <v>2112</v>
      </c>
      <c r="E21360" t="s">
        <v>30879</v>
      </c>
    </row>
    <row r="21361" spans="1:5" hidden="1" x14ac:dyDescent="0.2">
      <c r="A21361" s="94" t="s">
        <v>7184</v>
      </c>
      <c r="B21361" t="s">
        <v>26147</v>
      </c>
      <c r="C21361" t="s">
        <v>243</v>
      </c>
      <c r="D21361" s="684">
        <v>1778.4</v>
      </c>
      <c r="E21361" t="s">
        <v>30879</v>
      </c>
    </row>
    <row r="21362" spans="1:5" hidden="1" x14ac:dyDescent="0.2">
      <c r="A21362" s="94" t="s">
        <v>7185</v>
      </c>
      <c r="B21362" t="s">
        <v>26148</v>
      </c>
      <c r="C21362" t="s">
        <v>243</v>
      </c>
      <c r="D21362" s="684">
        <v>1892</v>
      </c>
      <c r="E21362" t="s">
        <v>30879</v>
      </c>
    </row>
    <row r="21363" spans="1:5" hidden="1" x14ac:dyDescent="0.2">
      <c r="A21363" s="94" t="s">
        <v>7186</v>
      </c>
      <c r="B21363" t="s">
        <v>26149</v>
      </c>
      <c r="C21363" t="s">
        <v>243</v>
      </c>
      <c r="D21363" s="684">
        <v>1544.4</v>
      </c>
      <c r="E21363" t="s">
        <v>30879</v>
      </c>
    </row>
    <row r="21364" spans="1:5" hidden="1" x14ac:dyDescent="0.2">
      <c r="A21364" s="94" t="s">
        <v>7187</v>
      </c>
      <c r="B21364" t="s">
        <v>26150</v>
      </c>
      <c r="C21364" t="s">
        <v>243</v>
      </c>
      <c r="D21364" s="684">
        <v>1298</v>
      </c>
      <c r="E21364" t="s">
        <v>30879</v>
      </c>
    </row>
    <row r="21365" spans="1:5" hidden="1" x14ac:dyDescent="0.2">
      <c r="A21365" s="94" t="s">
        <v>7188</v>
      </c>
      <c r="B21365" t="s">
        <v>26151</v>
      </c>
      <c r="C21365" t="s">
        <v>243</v>
      </c>
      <c r="D21365" s="684">
        <v>1205.0999999999999</v>
      </c>
      <c r="E21365" t="s">
        <v>30879</v>
      </c>
    </row>
    <row r="21366" spans="1:5" hidden="1" x14ac:dyDescent="0.2">
      <c r="A21366" s="94" t="s">
        <v>7189</v>
      </c>
      <c r="B21366" t="s">
        <v>26152</v>
      </c>
      <c r="C21366" t="s">
        <v>243</v>
      </c>
      <c r="D21366" s="684">
        <v>1083.5</v>
      </c>
      <c r="E21366" t="s">
        <v>30879</v>
      </c>
    </row>
    <row r="21367" spans="1:5" hidden="1" x14ac:dyDescent="0.2">
      <c r="A21367" s="94" t="s">
        <v>7190</v>
      </c>
      <c r="B21367" t="s">
        <v>26153</v>
      </c>
      <c r="C21367" t="s">
        <v>243</v>
      </c>
      <c r="D21367">
        <v>976.95</v>
      </c>
      <c r="E21367" t="s">
        <v>30879</v>
      </c>
    </row>
    <row r="21368" spans="1:5" hidden="1" x14ac:dyDescent="0.2">
      <c r="A21368" s="94" t="s">
        <v>7191</v>
      </c>
      <c r="B21368" t="s">
        <v>26154</v>
      </c>
      <c r="C21368" t="s">
        <v>243</v>
      </c>
      <c r="D21368">
        <v>907.5</v>
      </c>
      <c r="E21368" t="s">
        <v>30879</v>
      </c>
    </row>
    <row r="21369" spans="1:5" hidden="1" x14ac:dyDescent="0.2">
      <c r="A21369" s="94" t="s">
        <v>7192</v>
      </c>
      <c r="B21369" t="s">
        <v>26155</v>
      </c>
      <c r="C21369" t="s">
        <v>243</v>
      </c>
      <c r="D21369">
        <v>789.75</v>
      </c>
      <c r="E21369" t="s">
        <v>30879</v>
      </c>
    </row>
    <row r="21370" spans="1:5" hidden="1" x14ac:dyDescent="0.2">
      <c r="A21370" s="94" t="s">
        <v>7193</v>
      </c>
      <c r="B21370" t="s">
        <v>26156</v>
      </c>
      <c r="C21370" t="s">
        <v>243</v>
      </c>
      <c r="D21370" s="684">
        <v>1391.5</v>
      </c>
      <c r="E21370" t="s">
        <v>30879</v>
      </c>
    </row>
    <row r="21371" spans="1:5" hidden="1" x14ac:dyDescent="0.2">
      <c r="A21371" s="94" t="s">
        <v>7194</v>
      </c>
      <c r="B21371" t="s">
        <v>26157</v>
      </c>
      <c r="C21371" t="s">
        <v>243</v>
      </c>
      <c r="D21371" s="684">
        <v>1269.45</v>
      </c>
      <c r="E21371" t="s">
        <v>30879</v>
      </c>
    </row>
    <row r="21372" spans="1:5" hidden="1" x14ac:dyDescent="0.2">
      <c r="A21372" s="94" t="s">
        <v>7195</v>
      </c>
      <c r="B21372" t="s">
        <v>26158</v>
      </c>
      <c r="C21372" t="s">
        <v>243</v>
      </c>
      <c r="D21372" s="684">
        <v>1177</v>
      </c>
      <c r="E21372" t="s">
        <v>30879</v>
      </c>
    </row>
    <row r="21373" spans="1:5" hidden="1" x14ac:dyDescent="0.2">
      <c r="A21373" s="94" t="s">
        <v>7196</v>
      </c>
      <c r="B21373" t="s">
        <v>26159</v>
      </c>
      <c r="C21373" t="s">
        <v>243</v>
      </c>
      <c r="D21373" s="684">
        <v>1041.3</v>
      </c>
      <c r="E21373" t="s">
        <v>30879</v>
      </c>
    </row>
    <row r="21374" spans="1:5" hidden="1" x14ac:dyDescent="0.2">
      <c r="A21374" s="94" t="s">
        <v>7197</v>
      </c>
      <c r="B21374" t="s">
        <v>26160</v>
      </c>
      <c r="C21374" t="s">
        <v>243</v>
      </c>
      <c r="D21374" s="684">
        <v>1001</v>
      </c>
      <c r="E21374" t="s">
        <v>30879</v>
      </c>
    </row>
    <row r="21375" spans="1:5" hidden="1" x14ac:dyDescent="0.2">
      <c r="A21375" s="94" t="s">
        <v>7198</v>
      </c>
      <c r="B21375" t="s">
        <v>26161</v>
      </c>
      <c r="C21375" t="s">
        <v>243</v>
      </c>
      <c r="D21375">
        <v>854.1</v>
      </c>
      <c r="E21375" t="s">
        <v>30879</v>
      </c>
    </row>
    <row r="21376" spans="1:5" hidden="1" x14ac:dyDescent="0.2">
      <c r="A21376" s="94" t="s">
        <v>7199</v>
      </c>
      <c r="B21376" t="s">
        <v>26162</v>
      </c>
      <c r="C21376" t="s">
        <v>243</v>
      </c>
      <c r="D21376" s="684">
        <v>1776.5</v>
      </c>
      <c r="E21376" t="s">
        <v>30879</v>
      </c>
    </row>
    <row r="21377" spans="1:5" hidden="1" x14ac:dyDescent="0.2">
      <c r="A21377" s="94" t="s">
        <v>7200</v>
      </c>
      <c r="B21377" t="s">
        <v>26163</v>
      </c>
      <c r="C21377" t="s">
        <v>243</v>
      </c>
      <c r="D21377" s="684">
        <v>1573.65</v>
      </c>
      <c r="E21377" t="s">
        <v>30879</v>
      </c>
    </row>
    <row r="21378" spans="1:5" hidden="1" x14ac:dyDescent="0.2">
      <c r="A21378" s="94" t="s">
        <v>7201</v>
      </c>
      <c r="B21378" t="s">
        <v>26164</v>
      </c>
      <c r="C21378" t="s">
        <v>243</v>
      </c>
      <c r="D21378" s="684">
        <v>1529</v>
      </c>
      <c r="E21378" t="s">
        <v>30879</v>
      </c>
    </row>
    <row r="21379" spans="1:5" hidden="1" x14ac:dyDescent="0.2">
      <c r="A21379" s="94" t="s">
        <v>7202</v>
      </c>
      <c r="B21379" t="s">
        <v>26165</v>
      </c>
      <c r="C21379" t="s">
        <v>243</v>
      </c>
      <c r="D21379" s="684">
        <v>1345.5</v>
      </c>
      <c r="E21379" t="s">
        <v>30879</v>
      </c>
    </row>
    <row r="21380" spans="1:5" hidden="1" x14ac:dyDescent="0.2">
      <c r="A21380" s="94" t="s">
        <v>7203</v>
      </c>
      <c r="B21380" t="s">
        <v>26166</v>
      </c>
      <c r="C21380" t="s">
        <v>243</v>
      </c>
      <c r="D21380" s="684">
        <v>1353</v>
      </c>
      <c r="E21380" t="s">
        <v>30879</v>
      </c>
    </row>
    <row r="21381" spans="1:5" hidden="1" x14ac:dyDescent="0.2">
      <c r="A21381" s="94" t="s">
        <v>7204</v>
      </c>
      <c r="B21381" t="s">
        <v>18806</v>
      </c>
      <c r="C21381" t="s">
        <v>243</v>
      </c>
      <c r="D21381" s="684">
        <v>1158.3</v>
      </c>
      <c r="E21381" t="s">
        <v>30879</v>
      </c>
    </row>
    <row r="21382" spans="1:5" hidden="1" x14ac:dyDescent="0.2">
      <c r="A21382" s="94" t="s">
        <v>7205</v>
      </c>
      <c r="B21382" t="s">
        <v>26167</v>
      </c>
      <c r="C21382" t="s">
        <v>243</v>
      </c>
      <c r="D21382" s="684">
        <v>2205.5</v>
      </c>
      <c r="E21382" t="s">
        <v>30879</v>
      </c>
    </row>
    <row r="21383" spans="1:5" hidden="1" x14ac:dyDescent="0.2">
      <c r="A21383" s="94" t="s">
        <v>7206</v>
      </c>
      <c r="B21383" t="s">
        <v>26168</v>
      </c>
      <c r="C21383" t="s">
        <v>243</v>
      </c>
      <c r="D21383" s="684">
        <v>1936.35</v>
      </c>
      <c r="E21383" t="s">
        <v>30879</v>
      </c>
    </row>
    <row r="21384" spans="1:5" hidden="1" x14ac:dyDescent="0.2">
      <c r="A21384" s="94" t="s">
        <v>7207</v>
      </c>
      <c r="B21384" t="s">
        <v>26169</v>
      </c>
      <c r="C21384" t="s">
        <v>243</v>
      </c>
      <c r="D21384" s="684">
        <v>1936</v>
      </c>
      <c r="E21384" t="s">
        <v>30879</v>
      </c>
    </row>
    <row r="21385" spans="1:5" hidden="1" x14ac:dyDescent="0.2">
      <c r="A21385" s="94" t="s">
        <v>7208</v>
      </c>
      <c r="B21385" t="s">
        <v>26170</v>
      </c>
      <c r="C21385" t="s">
        <v>243</v>
      </c>
      <c r="D21385" s="684">
        <v>1708.2</v>
      </c>
      <c r="E21385" t="s">
        <v>30879</v>
      </c>
    </row>
    <row r="21386" spans="1:5" hidden="1" x14ac:dyDescent="0.2">
      <c r="A21386" s="94" t="s">
        <v>7209</v>
      </c>
      <c r="B21386" t="s">
        <v>26171</v>
      </c>
      <c r="C21386" t="s">
        <v>243</v>
      </c>
      <c r="D21386" s="684">
        <v>1760</v>
      </c>
      <c r="E21386" t="s">
        <v>30879</v>
      </c>
    </row>
    <row r="21387" spans="1:5" hidden="1" x14ac:dyDescent="0.2">
      <c r="A21387" s="94" t="s">
        <v>7210</v>
      </c>
      <c r="B21387" t="s">
        <v>26172</v>
      </c>
      <c r="C21387" t="s">
        <v>243</v>
      </c>
      <c r="D21387" s="684">
        <v>1521</v>
      </c>
      <c r="E21387" t="s">
        <v>30879</v>
      </c>
    </row>
    <row r="21388" spans="1:5" hidden="1" x14ac:dyDescent="0.2">
      <c r="A21388" s="94" t="s">
        <v>7211</v>
      </c>
      <c r="B21388" t="s">
        <v>26173</v>
      </c>
      <c r="C21388" t="s">
        <v>243</v>
      </c>
      <c r="D21388" s="684">
        <v>2321</v>
      </c>
      <c r="E21388" t="s">
        <v>30879</v>
      </c>
    </row>
    <row r="21389" spans="1:5" hidden="1" x14ac:dyDescent="0.2">
      <c r="A21389" s="94" t="s">
        <v>7212</v>
      </c>
      <c r="B21389" t="s">
        <v>26174</v>
      </c>
      <c r="C21389" t="s">
        <v>243</v>
      </c>
      <c r="D21389" s="684">
        <v>2053.35</v>
      </c>
      <c r="E21389" t="s">
        <v>30879</v>
      </c>
    </row>
    <row r="21390" spans="1:5" hidden="1" x14ac:dyDescent="0.2">
      <c r="A21390" s="94" t="s">
        <v>7213</v>
      </c>
      <c r="B21390" t="s">
        <v>26175</v>
      </c>
      <c r="C21390" t="s">
        <v>243</v>
      </c>
      <c r="D21390" s="684">
        <v>2046</v>
      </c>
      <c r="E21390" t="s">
        <v>30879</v>
      </c>
    </row>
    <row r="21391" spans="1:5" hidden="1" x14ac:dyDescent="0.2">
      <c r="A21391" s="94" t="s">
        <v>7214</v>
      </c>
      <c r="B21391" t="s">
        <v>26176</v>
      </c>
      <c r="C21391" t="s">
        <v>243</v>
      </c>
      <c r="D21391" s="684">
        <v>1825.2</v>
      </c>
      <c r="E21391" t="s">
        <v>30879</v>
      </c>
    </row>
    <row r="21392" spans="1:5" hidden="1" x14ac:dyDescent="0.2">
      <c r="A21392" s="94" t="s">
        <v>7215</v>
      </c>
      <c r="B21392" t="s">
        <v>26177</v>
      </c>
      <c r="C21392" t="s">
        <v>243</v>
      </c>
      <c r="D21392" s="684">
        <v>1870</v>
      </c>
      <c r="E21392" t="s">
        <v>30879</v>
      </c>
    </row>
    <row r="21393" spans="1:5" hidden="1" x14ac:dyDescent="0.2">
      <c r="A21393" s="94" t="s">
        <v>7216</v>
      </c>
      <c r="B21393" t="s">
        <v>26178</v>
      </c>
      <c r="C21393" t="s">
        <v>243</v>
      </c>
      <c r="D21393" s="684">
        <v>1638</v>
      </c>
      <c r="E21393" t="s">
        <v>30879</v>
      </c>
    </row>
    <row r="21394" spans="1:5" hidden="1" x14ac:dyDescent="0.2">
      <c r="A21394" s="94" t="s">
        <v>7217</v>
      </c>
      <c r="B21394" t="s">
        <v>26179</v>
      </c>
      <c r="C21394" t="s">
        <v>243</v>
      </c>
      <c r="D21394" s="684">
        <v>1204.5</v>
      </c>
      <c r="E21394" t="s">
        <v>30879</v>
      </c>
    </row>
    <row r="21395" spans="1:5" hidden="1" x14ac:dyDescent="0.2">
      <c r="A21395" s="94" t="s">
        <v>7218</v>
      </c>
      <c r="B21395" t="s">
        <v>26180</v>
      </c>
      <c r="C21395" t="s">
        <v>243</v>
      </c>
      <c r="D21395" s="684">
        <v>1047.1500000000001</v>
      </c>
      <c r="E21395" t="s">
        <v>30879</v>
      </c>
    </row>
    <row r="21396" spans="1:5" hidden="1" x14ac:dyDescent="0.2">
      <c r="A21396" s="94" t="s">
        <v>7219</v>
      </c>
      <c r="B21396" t="s">
        <v>26181</v>
      </c>
      <c r="C21396" t="s">
        <v>243</v>
      </c>
      <c r="D21396">
        <v>995.5</v>
      </c>
      <c r="E21396" t="s">
        <v>30879</v>
      </c>
    </row>
    <row r="21397" spans="1:5" hidden="1" x14ac:dyDescent="0.2">
      <c r="A21397" s="94" t="s">
        <v>7220</v>
      </c>
      <c r="B21397" t="s">
        <v>26182</v>
      </c>
      <c r="C21397" t="s">
        <v>243</v>
      </c>
      <c r="D21397">
        <v>824.85</v>
      </c>
      <c r="E21397" t="s">
        <v>30879</v>
      </c>
    </row>
    <row r="21398" spans="1:5" hidden="1" x14ac:dyDescent="0.2">
      <c r="A21398" s="94" t="s">
        <v>7221</v>
      </c>
      <c r="B21398" t="s">
        <v>26183</v>
      </c>
      <c r="C21398" t="s">
        <v>243</v>
      </c>
      <c r="D21398">
        <v>819.5</v>
      </c>
      <c r="E21398" t="s">
        <v>30879</v>
      </c>
    </row>
    <row r="21399" spans="1:5" hidden="1" x14ac:dyDescent="0.2">
      <c r="A21399" s="94" t="s">
        <v>7222</v>
      </c>
      <c r="B21399" t="s">
        <v>26184</v>
      </c>
      <c r="C21399" t="s">
        <v>243</v>
      </c>
      <c r="D21399">
        <v>637.65</v>
      </c>
      <c r="E21399" t="s">
        <v>30879</v>
      </c>
    </row>
    <row r="21400" spans="1:5" hidden="1" x14ac:dyDescent="0.2">
      <c r="A21400" s="94" t="s">
        <v>7223</v>
      </c>
      <c r="B21400" t="s">
        <v>26185</v>
      </c>
      <c r="C21400" t="s">
        <v>243</v>
      </c>
      <c r="D21400" s="684">
        <v>1534.5</v>
      </c>
      <c r="E21400" t="s">
        <v>30879</v>
      </c>
    </row>
    <row r="21401" spans="1:5" hidden="1" x14ac:dyDescent="0.2">
      <c r="A21401" s="94" t="s">
        <v>7224</v>
      </c>
      <c r="B21401" t="s">
        <v>18807</v>
      </c>
      <c r="C21401" t="s">
        <v>243</v>
      </c>
      <c r="D21401" s="684">
        <v>1281.1500000000001</v>
      </c>
      <c r="E21401" t="s">
        <v>30879</v>
      </c>
    </row>
    <row r="21402" spans="1:5" hidden="1" x14ac:dyDescent="0.2">
      <c r="A21402" s="94" t="s">
        <v>7225</v>
      </c>
      <c r="B21402" t="s">
        <v>26186</v>
      </c>
      <c r="C21402" t="s">
        <v>243</v>
      </c>
      <c r="D21402" s="684">
        <v>1325.5</v>
      </c>
      <c r="E21402" t="s">
        <v>30879</v>
      </c>
    </row>
    <row r="21403" spans="1:5" hidden="1" x14ac:dyDescent="0.2">
      <c r="A21403" s="94" t="s">
        <v>7226</v>
      </c>
      <c r="B21403" t="s">
        <v>26187</v>
      </c>
      <c r="C21403" t="s">
        <v>243</v>
      </c>
      <c r="D21403" s="684">
        <v>1058.8499999999999</v>
      </c>
      <c r="E21403" t="s">
        <v>30879</v>
      </c>
    </row>
    <row r="21404" spans="1:5" hidden="1" x14ac:dyDescent="0.2">
      <c r="A21404" s="94" t="s">
        <v>7227</v>
      </c>
      <c r="B21404" t="s">
        <v>26188</v>
      </c>
      <c r="C21404" t="s">
        <v>243</v>
      </c>
      <c r="D21404" s="684">
        <v>1149.5</v>
      </c>
      <c r="E21404" t="s">
        <v>30879</v>
      </c>
    </row>
    <row r="21405" spans="1:5" hidden="1" x14ac:dyDescent="0.2">
      <c r="A21405" s="94" t="s">
        <v>7228</v>
      </c>
      <c r="B21405" t="s">
        <v>26189</v>
      </c>
      <c r="C21405" t="s">
        <v>243</v>
      </c>
      <c r="D21405">
        <v>871.65</v>
      </c>
      <c r="E21405" t="s">
        <v>30879</v>
      </c>
    </row>
    <row r="21406" spans="1:5" hidden="1" x14ac:dyDescent="0.2">
      <c r="A21406" s="94" t="s">
        <v>7229</v>
      </c>
      <c r="B21406" t="s">
        <v>26190</v>
      </c>
      <c r="C21406" t="s">
        <v>243</v>
      </c>
      <c r="D21406" s="684">
        <v>1776.5</v>
      </c>
      <c r="E21406" t="s">
        <v>30879</v>
      </c>
    </row>
    <row r="21407" spans="1:5" hidden="1" x14ac:dyDescent="0.2">
      <c r="A21407" s="94" t="s">
        <v>7230</v>
      </c>
      <c r="B21407" t="s">
        <v>26191</v>
      </c>
      <c r="C21407" t="s">
        <v>243</v>
      </c>
      <c r="D21407" s="684">
        <v>1538.55</v>
      </c>
      <c r="E21407" t="s">
        <v>30879</v>
      </c>
    </row>
    <row r="21408" spans="1:5" hidden="1" x14ac:dyDescent="0.2">
      <c r="A21408" s="94" t="s">
        <v>7231</v>
      </c>
      <c r="B21408" t="s">
        <v>26192</v>
      </c>
      <c r="C21408" t="s">
        <v>243</v>
      </c>
      <c r="D21408" s="684">
        <v>1567.5</v>
      </c>
      <c r="E21408" t="s">
        <v>30879</v>
      </c>
    </row>
    <row r="21409" spans="1:5" hidden="1" x14ac:dyDescent="0.2">
      <c r="A21409" s="94" t="s">
        <v>7232</v>
      </c>
      <c r="B21409" t="s">
        <v>26193</v>
      </c>
      <c r="C21409" t="s">
        <v>243</v>
      </c>
      <c r="D21409" s="684">
        <v>1316.25</v>
      </c>
      <c r="E21409" t="s">
        <v>30879</v>
      </c>
    </row>
    <row r="21410" spans="1:5" hidden="1" x14ac:dyDescent="0.2">
      <c r="A21410" s="94" t="s">
        <v>7233</v>
      </c>
      <c r="B21410" t="s">
        <v>26194</v>
      </c>
      <c r="C21410" t="s">
        <v>243</v>
      </c>
      <c r="D21410" s="684">
        <v>1391.5</v>
      </c>
      <c r="E21410" t="s">
        <v>30879</v>
      </c>
    </row>
    <row r="21411" spans="1:5" hidden="1" x14ac:dyDescent="0.2">
      <c r="A21411" s="94" t="s">
        <v>7234</v>
      </c>
      <c r="B21411" t="s">
        <v>26195</v>
      </c>
      <c r="C21411" t="s">
        <v>243</v>
      </c>
      <c r="D21411" s="684">
        <v>1129.05</v>
      </c>
      <c r="E21411" t="s">
        <v>30879</v>
      </c>
    </row>
    <row r="21412" spans="1:5" hidden="1" x14ac:dyDescent="0.2">
      <c r="A21412" s="94" t="s">
        <v>7235</v>
      </c>
      <c r="B21412" t="s">
        <v>26196</v>
      </c>
      <c r="C21412" t="s">
        <v>243</v>
      </c>
      <c r="D21412" s="684">
        <v>2046</v>
      </c>
      <c r="E21412" t="s">
        <v>30879</v>
      </c>
    </row>
    <row r="21413" spans="1:5" hidden="1" x14ac:dyDescent="0.2">
      <c r="A21413" s="94" t="s">
        <v>7236</v>
      </c>
      <c r="B21413" t="s">
        <v>26197</v>
      </c>
      <c r="C21413" t="s">
        <v>243</v>
      </c>
      <c r="D21413" s="684">
        <v>1766.7</v>
      </c>
      <c r="E21413" t="s">
        <v>30879</v>
      </c>
    </row>
    <row r="21414" spans="1:5" hidden="1" x14ac:dyDescent="0.2">
      <c r="A21414" s="94" t="s">
        <v>7237</v>
      </c>
      <c r="B21414" t="s">
        <v>26198</v>
      </c>
      <c r="C21414" t="s">
        <v>243</v>
      </c>
      <c r="D21414" s="684">
        <v>1837</v>
      </c>
      <c r="E21414" t="s">
        <v>30879</v>
      </c>
    </row>
    <row r="21415" spans="1:5" hidden="1" x14ac:dyDescent="0.2">
      <c r="A21415" s="94" t="s">
        <v>7238</v>
      </c>
      <c r="B21415" t="s">
        <v>26199</v>
      </c>
      <c r="C21415" t="s">
        <v>243</v>
      </c>
      <c r="D21415" s="684">
        <v>1544.4</v>
      </c>
      <c r="E21415" t="s">
        <v>30879</v>
      </c>
    </row>
    <row r="21416" spans="1:5" hidden="1" x14ac:dyDescent="0.2">
      <c r="A21416" s="94" t="s">
        <v>7239</v>
      </c>
      <c r="B21416" t="s">
        <v>26200</v>
      </c>
      <c r="C21416" t="s">
        <v>243</v>
      </c>
      <c r="D21416" s="684">
        <v>1661</v>
      </c>
      <c r="E21416" t="s">
        <v>30879</v>
      </c>
    </row>
    <row r="21417" spans="1:5" hidden="1" x14ac:dyDescent="0.2">
      <c r="A21417" s="94" t="s">
        <v>7240</v>
      </c>
      <c r="B21417" t="s">
        <v>26201</v>
      </c>
      <c r="C21417" t="s">
        <v>243</v>
      </c>
      <c r="D21417" s="684">
        <v>1357.2</v>
      </c>
      <c r="E21417" t="s">
        <v>30879</v>
      </c>
    </row>
    <row r="21418" spans="1:5" hidden="1" x14ac:dyDescent="0.2">
      <c r="A21418" s="94" t="s">
        <v>7241</v>
      </c>
      <c r="B21418" t="s">
        <v>26202</v>
      </c>
      <c r="C21418" t="s">
        <v>243</v>
      </c>
      <c r="D21418" s="684">
        <v>2046</v>
      </c>
      <c r="E21418" t="s">
        <v>30879</v>
      </c>
    </row>
    <row r="21419" spans="1:5" hidden="1" x14ac:dyDescent="0.2">
      <c r="A21419" s="94" t="s">
        <v>7242</v>
      </c>
      <c r="B21419" t="s">
        <v>26203</v>
      </c>
      <c r="C21419" t="s">
        <v>243</v>
      </c>
      <c r="D21419" s="684">
        <v>1766.7</v>
      </c>
      <c r="E21419" t="s">
        <v>30879</v>
      </c>
    </row>
    <row r="21420" spans="1:5" hidden="1" x14ac:dyDescent="0.2">
      <c r="A21420" s="94" t="s">
        <v>7243</v>
      </c>
      <c r="B21420" t="s">
        <v>26204</v>
      </c>
      <c r="C21420" t="s">
        <v>243</v>
      </c>
      <c r="D21420" s="684">
        <v>1837</v>
      </c>
      <c r="E21420" t="s">
        <v>30879</v>
      </c>
    </row>
    <row r="21421" spans="1:5" hidden="1" x14ac:dyDescent="0.2">
      <c r="A21421" s="94" t="s">
        <v>7244</v>
      </c>
      <c r="B21421" t="s">
        <v>26205</v>
      </c>
      <c r="C21421" t="s">
        <v>243</v>
      </c>
      <c r="D21421" s="684">
        <v>1544.4</v>
      </c>
      <c r="E21421" t="s">
        <v>30879</v>
      </c>
    </row>
    <row r="21422" spans="1:5" hidden="1" x14ac:dyDescent="0.2">
      <c r="A21422" s="94" t="s">
        <v>7245</v>
      </c>
      <c r="B21422" t="s">
        <v>26206</v>
      </c>
      <c r="C21422" t="s">
        <v>243</v>
      </c>
      <c r="D21422" s="684">
        <v>1661</v>
      </c>
      <c r="E21422" t="s">
        <v>30879</v>
      </c>
    </row>
    <row r="21423" spans="1:5" hidden="1" x14ac:dyDescent="0.2">
      <c r="A21423" s="94" t="s">
        <v>7246</v>
      </c>
      <c r="B21423" t="s">
        <v>26207</v>
      </c>
      <c r="C21423" t="s">
        <v>243</v>
      </c>
      <c r="D21423" s="684">
        <v>1357.2</v>
      </c>
      <c r="E21423" t="s">
        <v>30879</v>
      </c>
    </row>
    <row r="21424" spans="1:5" hidden="1" x14ac:dyDescent="0.2">
      <c r="A21424" s="94" t="s">
        <v>26208</v>
      </c>
      <c r="B21424" t="s">
        <v>26209</v>
      </c>
      <c r="C21424" t="s">
        <v>243</v>
      </c>
      <c r="D21424">
        <v>585</v>
      </c>
      <c r="E21424" t="s">
        <v>30879</v>
      </c>
    </row>
    <row r="21425" spans="1:5" hidden="1" x14ac:dyDescent="0.2">
      <c r="A21425" s="94" t="s">
        <v>26210</v>
      </c>
      <c r="B21425" t="s">
        <v>26211</v>
      </c>
      <c r="C21425" t="s">
        <v>243</v>
      </c>
      <c r="D21425">
        <v>491.4</v>
      </c>
      <c r="E21425" t="s">
        <v>30879</v>
      </c>
    </row>
    <row r="21426" spans="1:5" hidden="1" x14ac:dyDescent="0.2">
      <c r="A21426" s="94" t="s">
        <v>26212</v>
      </c>
      <c r="B21426" t="s">
        <v>26213</v>
      </c>
      <c r="C21426" t="s">
        <v>243</v>
      </c>
      <c r="D21426">
        <v>842.4</v>
      </c>
      <c r="E21426" t="s">
        <v>30879</v>
      </c>
    </row>
    <row r="21427" spans="1:5" hidden="1" x14ac:dyDescent="0.2">
      <c r="A21427" s="94" t="s">
        <v>26214</v>
      </c>
      <c r="B21427" t="s">
        <v>26215</v>
      </c>
      <c r="C21427" t="s">
        <v>243</v>
      </c>
      <c r="D21427">
        <v>842.4</v>
      </c>
      <c r="E21427" t="s">
        <v>30879</v>
      </c>
    </row>
    <row r="21428" spans="1:5" hidden="1" x14ac:dyDescent="0.2">
      <c r="A21428" s="94" t="s">
        <v>26216</v>
      </c>
      <c r="B21428" t="s">
        <v>26217</v>
      </c>
      <c r="C21428" t="s">
        <v>243</v>
      </c>
      <c r="D21428">
        <v>725.4</v>
      </c>
      <c r="E21428" t="s">
        <v>30879</v>
      </c>
    </row>
    <row r="21429" spans="1:5" hidden="1" x14ac:dyDescent="0.2">
      <c r="A21429" s="94" t="s">
        <v>26218</v>
      </c>
      <c r="B21429" t="s">
        <v>26219</v>
      </c>
      <c r="C21429" t="s">
        <v>243</v>
      </c>
      <c r="D21429">
        <v>585</v>
      </c>
      <c r="E21429" t="s">
        <v>30879</v>
      </c>
    </row>
    <row r="21430" spans="1:5" hidden="1" x14ac:dyDescent="0.2">
      <c r="A21430" s="94" t="s">
        <v>26220</v>
      </c>
      <c r="B21430" t="s">
        <v>26221</v>
      </c>
      <c r="C21430" t="s">
        <v>243</v>
      </c>
      <c r="D21430">
        <v>649.35</v>
      </c>
      <c r="E21430" t="s">
        <v>30879</v>
      </c>
    </row>
    <row r="21431" spans="1:5" hidden="1" x14ac:dyDescent="0.2">
      <c r="A21431" s="94" t="s">
        <v>26222</v>
      </c>
      <c r="B21431" t="s">
        <v>26223</v>
      </c>
      <c r="C21431" t="s">
        <v>243</v>
      </c>
      <c r="D21431">
        <v>538.20000000000005</v>
      </c>
      <c r="E21431" t="s">
        <v>30879</v>
      </c>
    </row>
    <row r="21432" spans="1:5" hidden="1" x14ac:dyDescent="0.2">
      <c r="A21432" s="94" t="s">
        <v>26224</v>
      </c>
      <c r="B21432" t="s">
        <v>26225</v>
      </c>
      <c r="C21432" t="s">
        <v>243</v>
      </c>
      <c r="D21432">
        <v>924.3</v>
      </c>
      <c r="E21432" t="s">
        <v>30879</v>
      </c>
    </row>
    <row r="21433" spans="1:5" hidden="1" x14ac:dyDescent="0.2">
      <c r="A21433" s="94" t="s">
        <v>26226</v>
      </c>
      <c r="B21433" t="s">
        <v>26227</v>
      </c>
      <c r="C21433" t="s">
        <v>243</v>
      </c>
      <c r="D21433">
        <v>924.3</v>
      </c>
      <c r="E21433" t="s">
        <v>30879</v>
      </c>
    </row>
    <row r="21434" spans="1:5" hidden="1" x14ac:dyDescent="0.2">
      <c r="A21434" s="94" t="s">
        <v>26228</v>
      </c>
      <c r="B21434" t="s">
        <v>26229</v>
      </c>
      <c r="C21434" t="s">
        <v>243</v>
      </c>
      <c r="D21434">
        <v>760.5</v>
      </c>
      <c r="E21434" t="s">
        <v>30879</v>
      </c>
    </row>
    <row r="21435" spans="1:5" hidden="1" x14ac:dyDescent="0.2">
      <c r="A21435" s="94" t="s">
        <v>26230</v>
      </c>
      <c r="B21435" t="s">
        <v>26231</v>
      </c>
      <c r="C21435" t="s">
        <v>243</v>
      </c>
      <c r="D21435">
        <v>631.79999999999995</v>
      </c>
      <c r="E21435" t="s">
        <v>30879</v>
      </c>
    </row>
    <row r="21436" spans="1:5" hidden="1" x14ac:dyDescent="0.2">
      <c r="A21436" s="94" t="s">
        <v>26232</v>
      </c>
      <c r="B21436" t="s">
        <v>26233</v>
      </c>
      <c r="C21436" t="s">
        <v>243</v>
      </c>
      <c r="D21436">
        <v>754.65</v>
      </c>
      <c r="E21436" t="s">
        <v>30879</v>
      </c>
    </row>
    <row r="21437" spans="1:5" hidden="1" x14ac:dyDescent="0.2">
      <c r="A21437" s="94" t="s">
        <v>26234</v>
      </c>
      <c r="B21437" t="s">
        <v>26235</v>
      </c>
      <c r="C21437" t="s">
        <v>243</v>
      </c>
      <c r="D21437">
        <v>625.95000000000005</v>
      </c>
      <c r="E21437" t="s">
        <v>30879</v>
      </c>
    </row>
    <row r="21438" spans="1:5" hidden="1" x14ac:dyDescent="0.2">
      <c r="A21438" s="94" t="s">
        <v>26236</v>
      </c>
      <c r="B21438" t="s">
        <v>26237</v>
      </c>
      <c r="C21438" t="s">
        <v>243</v>
      </c>
      <c r="D21438" s="684">
        <v>1099.8</v>
      </c>
      <c r="E21438" t="s">
        <v>30879</v>
      </c>
    </row>
    <row r="21439" spans="1:5" hidden="1" x14ac:dyDescent="0.2">
      <c r="A21439" s="94" t="s">
        <v>26238</v>
      </c>
      <c r="B21439" t="s">
        <v>26239</v>
      </c>
      <c r="C21439" t="s">
        <v>243</v>
      </c>
      <c r="D21439" s="684">
        <v>1099.8</v>
      </c>
      <c r="E21439" t="s">
        <v>30879</v>
      </c>
    </row>
    <row r="21440" spans="1:5" hidden="1" x14ac:dyDescent="0.2">
      <c r="A21440" s="94" t="s">
        <v>26240</v>
      </c>
      <c r="B21440" t="s">
        <v>26241</v>
      </c>
      <c r="C21440" t="s">
        <v>243</v>
      </c>
      <c r="D21440">
        <v>930.15</v>
      </c>
      <c r="E21440" t="s">
        <v>30879</v>
      </c>
    </row>
    <row r="21441" spans="1:5" hidden="1" x14ac:dyDescent="0.2">
      <c r="A21441" s="94" t="s">
        <v>26242</v>
      </c>
      <c r="B21441" t="s">
        <v>26243</v>
      </c>
      <c r="C21441" t="s">
        <v>243</v>
      </c>
      <c r="D21441">
        <v>766.35</v>
      </c>
      <c r="E21441" t="s">
        <v>30879</v>
      </c>
    </row>
    <row r="21442" spans="1:5" hidden="1" x14ac:dyDescent="0.2">
      <c r="A21442" s="94" t="s">
        <v>26244</v>
      </c>
      <c r="B21442" t="s">
        <v>26245</v>
      </c>
      <c r="C21442" t="s">
        <v>243</v>
      </c>
      <c r="D21442" s="684">
        <v>1298.7</v>
      </c>
      <c r="E21442" t="s">
        <v>30879</v>
      </c>
    </row>
    <row r="21443" spans="1:5" hidden="1" x14ac:dyDescent="0.2">
      <c r="A21443" s="94" t="s">
        <v>26246</v>
      </c>
      <c r="B21443" t="s">
        <v>26247</v>
      </c>
      <c r="C21443" t="s">
        <v>243</v>
      </c>
      <c r="D21443" s="684">
        <v>1088.0999999999999</v>
      </c>
      <c r="E21443" t="s">
        <v>30879</v>
      </c>
    </row>
    <row r="21444" spans="1:5" hidden="1" x14ac:dyDescent="0.2">
      <c r="A21444" s="94" t="s">
        <v>26248</v>
      </c>
      <c r="B21444" t="s">
        <v>26249</v>
      </c>
      <c r="C21444" t="s">
        <v>243</v>
      </c>
      <c r="D21444" s="684">
        <v>1667.25</v>
      </c>
      <c r="E21444" t="s">
        <v>30879</v>
      </c>
    </row>
    <row r="21445" spans="1:5" hidden="1" x14ac:dyDescent="0.2">
      <c r="A21445" s="94" t="s">
        <v>26250</v>
      </c>
      <c r="B21445" t="s">
        <v>26251</v>
      </c>
      <c r="C21445" t="s">
        <v>243</v>
      </c>
      <c r="D21445" s="684">
        <v>1667.25</v>
      </c>
      <c r="E21445" t="s">
        <v>30879</v>
      </c>
    </row>
    <row r="21446" spans="1:5" hidden="1" x14ac:dyDescent="0.2">
      <c r="A21446" s="94" t="s">
        <v>26252</v>
      </c>
      <c r="B21446" t="s">
        <v>26253</v>
      </c>
      <c r="C21446" t="s">
        <v>243</v>
      </c>
      <c r="D21446" s="684">
        <v>1298.7</v>
      </c>
      <c r="E21446" t="s">
        <v>30879</v>
      </c>
    </row>
    <row r="21447" spans="1:5" hidden="1" x14ac:dyDescent="0.2">
      <c r="A21447" s="94" t="s">
        <v>26254</v>
      </c>
      <c r="B21447" t="s">
        <v>26255</v>
      </c>
      <c r="C21447" t="s">
        <v>243</v>
      </c>
      <c r="D21447">
        <v>596.70000000000005</v>
      </c>
      <c r="E21447" t="s">
        <v>30879</v>
      </c>
    </row>
    <row r="21448" spans="1:5" hidden="1" x14ac:dyDescent="0.2">
      <c r="A21448" s="94" t="s">
        <v>26256</v>
      </c>
      <c r="B21448" t="s">
        <v>26257</v>
      </c>
      <c r="C21448" t="s">
        <v>243</v>
      </c>
      <c r="D21448">
        <v>497.25</v>
      </c>
      <c r="E21448" t="s">
        <v>30879</v>
      </c>
    </row>
    <row r="21449" spans="1:5" hidden="1" x14ac:dyDescent="0.2">
      <c r="A21449" s="94" t="s">
        <v>30025</v>
      </c>
      <c r="B21449" t="s">
        <v>43133</v>
      </c>
      <c r="C21449" t="s">
        <v>243</v>
      </c>
      <c r="D21449">
        <v>842.4</v>
      </c>
      <c r="E21449" t="s">
        <v>30879</v>
      </c>
    </row>
    <row r="21450" spans="1:5" hidden="1" x14ac:dyDescent="0.2">
      <c r="A21450" s="94" t="s">
        <v>30027</v>
      </c>
      <c r="B21450" t="s">
        <v>43139</v>
      </c>
      <c r="C21450" t="s">
        <v>243</v>
      </c>
      <c r="D21450">
        <v>842.4</v>
      </c>
      <c r="E21450" t="s">
        <v>30879</v>
      </c>
    </row>
    <row r="21451" spans="1:5" hidden="1" x14ac:dyDescent="0.2">
      <c r="A21451" s="94" t="s">
        <v>26258</v>
      </c>
      <c r="B21451" t="s">
        <v>26259</v>
      </c>
      <c r="C21451" t="s">
        <v>243</v>
      </c>
      <c r="D21451">
        <v>585</v>
      </c>
      <c r="E21451" t="s">
        <v>30879</v>
      </c>
    </row>
    <row r="21452" spans="1:5" hidden="1" x14ac:dyDescent="0.2">
      <c r="A21452" s="94" t="s">
        <v>26260</v>
      </c>
      <c r="B21452" t="s">
        <v>26261</v>
      </c>
      <c r="C21452" t="s">
        <v>243</v>
      </c>
      <c r="D21452">
        <v>649.35</v>
      </c>
      <c r="E21452" t="s">
        <v>30879</v>
      </c>
    </row>
    <row r="21453" spans="1:5" hidden="1" x14ac:dyDescent="0.2">
      <c r="A21453" s="94" t="s">
        <v>26262</v>
      </c>
      <c r="B21453" t="s">
        <v>26263</v>
      </c>
      <c r="C21453" t="s">
        <v>243</v>
      </c>
      <c r="D21453">
        <v>596.70000000000005</v>
      </c>
      <c r="E21453" t="s">
        <v>30879</v>
      </c>
    </row>
    <row r="21454" spans="1:5" hidden="1" x14ac:dyDescent="0.2">
      <c r="A21454" s="94" t="s">
        <v>30032</v>
      </c>
      <c r="B21454" t="s">
        <v>43136</v>
      </c>
      <c r="C21454" t="s">
        <v>243</v>
      </c>
      <c r="D21454">
        <v>924.3</v>
      </c>
      <c r="E21454" t="s">
        <v>30879</v>
      </c>
    </row>
    <row r="21455" spans="1:5" hidden="1" x14ac:dyDescent="0.2">
      <c r="A21455" s="94" t="s">
        <v>30034</v>
      </c>
      <c r="B21455" t="s">
        <v>43142</v>
      </c>
      <c r="C21455" t="s">
        <v>243</v>
      </c>
      <c r="D21455">
        <v>924.3</v>
      </c>
      <c r="E21455" t="s">
        <v>30879</v>
      </c>
    </row>
    <row r="21456" spans="1:5" hidden="1" x14ac:dyDescent="0.2">
      <c r="A21456" s="94" t="s">
        <v>26264</v>
      </c>
      <c r="B21456" t="s">
        <v>26265</v>
      </c>
      <c r="C21456" t="s">
        <v>243</v>
      </c>
      <c r="D21456">
        <v>631.79999999999995</v>
      </c>
      <c r="E21456" t="s">
        <v>30879</v>
      </c>
    </row>
    <row r="21457" spans="1:5" hidden="1" x14ac:dyDescent="0.2">
      <c r="A21457" s="94" t="s">
        <v>26266</v>
      </c>
      <c r="B21457" t="s">
        <v>26267</v>
      </c>
      <c r="C21457" t="s">
        <v>243</v>
      </c>
      <c r="D21457">
        <v>450.45</v>
      </c>
      <c r="E21457" t="s">
        <v>30879</v>
      </c>
    </row>
    <row r="21458" spans="1:5" hidden="1" x14ac:dyDescent="0.2">
      <c r="A21458" s="94" t="s">
        <v>26268</v>
      </c>
      <c r="B21458" t="s">
        <v>26269</v>
      </c>
      <c r="C21458" t="s">
        <v>243</v>
      </c>
      <c r="D21458">
        <v>409.5</v>
      </c>
      <c r="E21458" t="s">
        <v>30879</v>
      </c>
    </row>
    <row r="21459" spans="1:5" hidden="1" x14ac:dyDescent="0.2">
      <c r="A21459" s="94" t="s">
        <v>15479</v>
      </c>
      <c r="B21459" t="s">
        <v>26270</v>
      </c>
      <c r="C21459" t="s">
        <v>243</v>
      </c>
      <c r="D21459">
        <v>789.75</v>
      </c>
      <c r="E21459" t="s">
        <v>30879</v>
      </c>
    </row>
    <row r="21460" spans="1:5" hidden="1" x14ac:dyDescent="0.2">
      <c r="A21460" s="94" t="s">
        <v>26271</v>
      </c>
      <c r="B21460" t="s">
        <v>26272</v>
      </c>
      <c r="C21460" t="s">
        <v>243</v>
      </c>
      <c r="D21460">
        <v>789.75</v>
      </c>
      <c r="E21460" t="s">
        <v>30879</v>
      </c>
    </row>
    <row r="21461" spans="1:5" hidden="1" x14ac:dyDescent="0.2">
      <c r="A21461" s="94" t="s">
        <v>26273</v>
      </c>
      <c r="B21461" t="s">
        <v>26274</v>
      </c>
      <c r="C21461" t="s">
        <v>243</v>
      </c>
      <c r="D21461">
        <v>655.20000000000005</v>
      </c>
      <c r="E21461" t="s">
        <v>30879</v>
      </c>
    </row>
    <row r="21462" spans="1:5" hidden="1" x14ac:dyDescent="0.2">
      <c r="A21462" s="94" t="s">
        <v>26275</v>
      </c>
      <c r="B21462" t="s">
        <v>26276</v>
      </c>
      <c r="C21462" t="s">
        <v>243</v>
      </c>
      <c r="D21462">
        <v>391.95</v>
      </c>
      <c r="E21462" t="s">
        <v>30879</v>
      </c>
    </row>
    <row r="21463" spans="1:5" hidden="1" x14ac:dyDescent="0.2">
      <c r="A21463" s="94" t="s">
        <v>15480</v>
      </c>
      <c r="B21463" t="s">
        <v>26277</v>
      </c>
      <c r="C21463" t="s">
        <v>243</v>
      </c>
      <c r="D21463">
        <v>544.04999999999995</v>
      </c>
      <c r="E21463" t="s">
        <v>30879</v>
      </c>
    </row>
    <row r="21464" spans="1:5" hidden="1" x14ac:dyDescent="0.2">
      <c r="A21464" s="94" t="s">
        <v>26278</v>
      </c>
      <c r="B21464" t="s">
        <v>7249</v>
      </c>
      <c r="C21464" t="s">
        <v>243</v>
      </c>
      <c r="D21464">
        <v>585</v>
      </c>
      <c r="E21464" t="s">
        <v>30879</v>
      </c>
    </row>
    <row r="21465" spans="1:5" hidden="1" x14ac:dyDescent="0.2">
      <c r="A21465" s="94" t="s">
        <v>26279</v>
      </c>
      <c r="B21465" t="s">
        <v>26280</v>
      </c>
      <c r="C21465" t="s">
        <v>243</v>
      </c>
      <c r="D21465">
        <v>491.4</v>
      </c>
      <c r="E21465" t="s">
        <v>30879</v>
      </c>
    </row>
    <row r="21466" spans="1:5" hidden="1" x14ac:dyDescent="0.2">
      <c r="A21466" s="94" t="s">
        <v>26281</v>
      </c>
      <c r="B21466" t="s">
        <v>26282</v>
      </c>
      <c r="C21466" t="s">
        <v>243</v>
      </c>
      <c r="D21466">
        <v>842.4</v>
      </c>
      <c r="E21466" t="s">
        <v>30879</v>
      </c>
    </row>
    <row r="21467" spans="1:5" hidden="1" x14ac:dyDescent="0.2">
      <c r="A21467" s="94" t="s">
        <v>15481</v>
      </c>
      <c r="B21467" t="s">
        <v>26283</v>
      </c>
      <c r="C21467" t="s">
        <v>243</v>
      </c>
      <c r="D21467">
        <v>842.4</v>
      </c>
      <c r="E21467" t="s">
        <v>30879</v>
      </c>
    </row>
    <row r="21468" spans="1:5" hidden="1" x14ac:dyDescent="0.2">
      <c r="A21468" s="94" t="s">
        <v>26284</v>
      </c>
      <c r="B21468" t="s">
        <v>26285</v>
      </c>
      <c r="C21468" t="s">
        <v>243</v>
      </c>
      <c r="D21468">
        <v>725.4</v>
      </c>
      <c r="E21468" t="s">
        <v>30879</v>
      </c>
    </row>
    <row r="21469" spans="1:5" hidden="1" x14ac:dyDescent="0.2">
      <c r="A21469" s="94" t="s">
        <v>26286</v>
      </c>
      <c r="B21469" t="s">
        <v>26287</v>
      </c>
      <c r="C21469" t="s">
        <v>243</v>
      </c>
      <c r="D21469">
        <v>444.6</v>
      </c>
      <c r="E21469" t="s">
        <v>30879</v>
      </c>
    </row>
    <row r="21470" spans="1:5" hidden="1" x14ac:dyDescent="0.2">
      <c r="A21470" s="94" t="s">
        <v>26288</v>
      </c>
      <c r="B21470" t="s">
        <v>6375</v>
      </c>
      <c r="C21470" t="s">
        <v>243</v>
      </c>
      <c r="D21470">
        <v>585</v>
      </c>
      <c r="E21470" t="s">
        <v>30879</v>
      </c>
    </row>
    <row r="21471" spans="1:5" hidden="1" x14ac:dyDescent="0.2">
      <c r="A21471" s="94" t="s">
        <v>15482</v>
      </c>
      <c r="B21471" t="s">
        <v>7250</v>
      </c>
      <c r="C21471" t="s">
        <v>243</v>
      </c>
      <c r="D21471">
        <v>610.5</v>
      </c>
      <c r="E21471" t="s">
        <v>30879</v>
      </c>
    </row>
    <row r="21472" spans="1:5" hidden="1" x14ac:dyDescent="0.2">
      <c r="A21472" s="94" t="s">
        <v>26289</v>
      </c>
      <c r="B21472" t="s">
        <v>26290</v>
      </c>
      <c r="C21472" t="s">
        <v>243</v>
      </c>
      <c r="D21472">
        <v>538.20000000000005</v>
      </c>
      <c r="E21472" t="s">
        <v>30879</v>
      </c>
    </row>
    <row r="21473" spans="1:5" hidden="1" x14ac:dyDescent="0.2">
      <c r="A21473" s="94" t="s">
        <v>26291</v>
      </c>
      <c r="B21473" t="s">
        <v>26292</v>
      </c>
      <c r="C21473" t="s">
        <v>243</v>
      </c>
      <c r="D21473">
        <v>924.3</v>
      </c>
      <c r="E21473" t="s">
        <v>30879</v>
      </c>
    </row>
    <row r="21474" spans="1:5" hidden="1" x14ac:dyDescent="0.2">
      <c r="A21474" s="94" t="s">
        <v>26293</v>
      </c>
      <c r="B21474" t="s">
        <v>7251</v>
      </c>
      <c r="C21474" t="s">
        <v>243</v>
      </c>
      <c r="D21474">
        <v>924.3</v>
      </c>
      <c r="E21474" t="s">
        <v>30879</v>
      </c>
    </row>
    <row r="21475" spans="1:5" hidden="1" x14ac:dyDescent="0.2">
      <c r="A21475" s="94" t="s">
        <v>15483</v>
      </c>
      <c r="B21475" t="s">
        <v>7252</v>
      </c>
      <c r="C21475" t="s">
        <v>243</v>
      </c>
      <c r="D21475">
        <v>760.5</v>
      </c>
      <c r="E21475" t="s">
        <v>30879</v>
      </c>
    </row>
    <row r="21476" spans="1:5" hidden="1" x14ac:dyDescent="0.2">
      <c r="A21476" s="94" t="s">
        <v>26294</v>
      </c>
      <c r="B21476" t="s">
        <v>26295</v>
      </c>
      <c r="C21476" t="s">
        <v>243</v>
      </c>
      <c r="D21476">
        <v>473.85</v>
      </c>
      <c r="E21476" t="s">
        <v>30879</v>
      </c>
    </row>
    <row r="21477" spans="1:5" hidden="1" x14ac:dyDescent="0.2">
      <c r="A21477" s="94" t="s">
        <v>26296</v>
      </c>
      <c r="B21477" t="s">
        <v>6376</v>
      </c>
      <c r="C21477" t="s">
        <v>243</v>
      </c>
      <c r="D21477">
        <v>631.79999999999995</v>
      </c>
      <c r="E21477" t="s">
        <v>30879</v>
      </c>
    </row>
    <row r="21478" spans="1:5" hidden="1" x14ac:dyDescent="0.2">
      <c r="A21478" s="94" t="s">
        <v>26297</v>
      </c>
      <c r="B21478" t="s">
        <v>26298</v>
      </c>
      <c r="C21478" t="s">
        <v>243</v>
      </c>
      <c r="D21478">
        <v>807.3</v>
      </c>
      <c r="E21478" t="s">
        <v>30879</v>
      </c>
    </row>
    <row r="21479" spans="1:5" hidden="1" x14ac:dyDescent="0.2">
      <c r="A21479" s="94" t="s">
        <v>15484</v>
      </c>
      <c r="B21479" t="s">
        <v>26299</v>
      </c>
      <c r="C21479" t="s">
        <v>243</v>
      </c>
      <c r="D21479">
        <v>678.6</v>
      </c>
      <c r="E21479" t="s">
        <v>30879</v>
      </c>
    </row>
    <row r="21480" spans="1:5" hidden="1" x14ac:dyDescent="0.2">
      <c r="A21480" s="94" t="s">
        <v>26300</v>
      </c>
      <c r="B21480" t="s">
        <v>26301</v>
      </c>
      <c r="C21480" t="s">
        <v>243</v>
      </c>
      <c r="D21480" s="684">
        <v>1152.45</v>
      </c>
      <c r="E21480" t="s">
        <v>30879</v>
      </c>
    </row>
    <row r="21481" spans="1:5" hidden="1" x14ac:dyDescent="0.2">
      <c r="A21481" s="94" t="s">
        <v>26302</v>
      </c>
      <c r="B21481" t="s">
        <v>7253</v>
      </c>
      <c r="C21481" t="s">
        <v>243</v>
      </c>
      <c r="D21481" s="684">
        <v>1152.45</v>
      </c>
      <c r="E21481" t="s">
        <v>30879</v>
      </c>
    </row>
    <row r="21482" spans="1:5" hidden="1" x14ac:dyDescent="0.2">
      <c r="A21482" s="94" t="s">
        <v>26303</v>
      </c>
      <c r="B21482" t="s">
        <v>26304</v>
      </c>
      <c r="C21482" t="s">
        <v>243</v>
      </c>
      <c r="D21482">
        <v>982.8</v>
      </c>
      <c r="E21482" t="s">
        <v>30879</v>
      </c>
    </row>
    <row r="21483" spans="1:5" hidden="1" x14ac:dyDescent="0.2">
      <c r="A21483" s="94" t="s">
        <v>15485</v>
      </c>
      <c r="B21483" t="s">
        <v>26305</v>
      </c>
      <c r="C21483" t="s">
        <v>243</v>
      </c>
      <c r="D21483">
        <v>643.5</v>
      </c>
      <c r="E21483" t="s">
        <v>30879</v>
      </c>
    </row>
    <row r="21484" spans="1:5" hidden="1" x14ac:dyDescent="0.2">
      <c r="A21484" s="94" t="s">
        <v>26306</v>
      </c>
      <c r="B21484" t="s">
        <v>6377</v>
      </c>
      <c r="C21484" t="s">
        <v>243</v>
      </c>
      <c r="D21484">
        <v>819</v>
      </c>
      <c r="E21484" t="s">
        <v>30879</v>
      </c>
    </row>
    <row r="21485" spans="1:5" hidden="1" x14ac:dyDescent="0.2">
      <c r="A21485" s="94" t="s">
        <v>26307</v>
      </c>
      <c r="B21485" t="s">
        <v>26308</v>
      </c>
      <c r="C21485" t="s">
        <v>243</v>
      </c>
      <c r="D21485">
        <v>971.1</v>
      </c>
      <c r="E21485" t="s">
        <v>30879</v>
      </c>
    </row>
    <row r="21486" spans="1:5" hidden="1" x14ac:dyDescent="0.2">
      <c r="A21486" s="94" t="s">
        <v>26309</v>
      </c>
      <c r="B21486" t="s">
        <v>26310</v>
      </c>
      <c r="C21486" t="s">
        <v>243</v>
      </c>
      <c r="D21486">
        <v>854.1</v>
      </c>
      <c r="E21486" t="s">
        <v>30879</v>
      </c>
    </row>
    <row r="21487" spans="1:5" hidden="1" x14ac:dyDescent="0.2">
      <c r="A21487" s="94" t="s">
        <v>15486</v>
      </c>
      <c r="B21487" t="s">
        <v>26311</v>
      </c>
      <c r="C21487" t="s">
        <v>243</v>
      </c>
      <c r="D21487" s="684">
        <v>1275.3</v>
      </c>
      <c r="E21487" t="s">
        <v>30879</v>
      </c>
    </row>
    <row r="21488" spans="1:5" hidden="1" x14ac:dyDescent="0.2">
      <c r="A21488" s="94" t="s">
        <v>26312</v>
      </c>
      <c r="B21488" t="s">
        <v>26313</v>
      </c>
      <c r="C21488" t="s">
        <v>243</v>
      </c>
      <c r="D21488" s="684">
        <v>1275.3</v>
      </c>
      <c r="E21488" t="s">
        <v>30879</v>
      </c>
    </row>
    <row r="21489" spans="1:5" hidden="1" x14ac:dyDescent="0.2">
      <c r="A21489" s="94" t="s">
        <v>26314</v>
      </c>
      <c r="B21489" t="s">
        <v>26315</v>
      </c>
      <c r="C21489" t="s">
        <v>243</v>
      </c>
      <c r="D21489" s="684">
        <v>1076.4000000000001</v>
      </c>
      <c r="E21489" t="s">
        <v>30879</v>
      </c>
    </row>
    <row r="21490" spans="1:5" hidden="1" x14ac:dyDescent="0.2">
      <c r="A21490" s="94" t="s">
        <v>26316</v>
      </c>
      <c r="B21490" t="s">
        <v>26317</v>
      </c>
      <c r="C21490" t="s">
        <v>243</v>
      </c>
      <c r="D21490">
        <v>696.15</v>
      </c>
      <c r="E21490" t="s">
        <v>30879</v>
      </c>
    </row>
    <row r="21491" spans="1:5" hidden="1" x14ac:dyDescent="0.2">
      <c r="A21491" s="94" t="s">
        <v>15487</v>
      </c>
      <c r="B21491" t="s">
        <v>26318</v>
      </c>
      <c r="C21491" t="s">
        <v>243</v>
      </c>
      <c r="D21491">
        <v>971.1</v>
      </c>
      <c r="E21491" t="s">
        <v>30879</v>
      </c>
    </row>
    <row r="21492" spans="1:5" hidden="1" x14ac:dyDescent="0.2">
      <c r="A21492" s="94" t="s">
        <v>26319</v>
      </c>
      <c r="B21492" t="s">
        <v>26320</v>
      </c>
      <c r="C21492" t="s">
        <v>243</v>
      </c>
      <c r="D21492" s="684">
        <v>1298.7</v>
      </c>
      <c r="E21492" t="s">
        <v>30879</v>
      </c>
    </row>
    <row r="21493" spans="1:5" hidden="1" x14ac:dyDescent="0.2">
      <c r="A21493" s="94" t="s">
        <v>26321</v>
      </c>
      <c r="B21493" t="s">
        <v>26322</v>
      </c>
      <c r="C21493" t="s">
        <v>243</v>
      </c>
      <c r="D21493" s="684">
        <v>1088.0999999999999</v>
      </c>
      <c r="E21493" t="s">
        <v>30879</v>
      </c>
    </row>
    <row r="21494" spans="1:5" hidden="1" x14ac:dyDescent="0.2">
      <c r="A21494" s="94" t="s">
        <v>26323</v>
      </c>
      <c r="B21494" t="s">
        <v>26324</v>
      </c>
      <c r="C21494" t="s">
        <v>243</v>
      </c>
      <c r="D21494" s="684">
        <v>1667.25</v>
      </c>
      <c r="E21494" t="s">
        <v>30879</v>
      </c>
    </row>
    <row r="21495" spans="1:5" hidden="1" x14ac:dyDescent="0.2">
      <c r="A21495" s="94" t="s">
        <v>15488</v>
      </c>
      <c r="B21495" t="s">
        <v>26325</v>
      </c>
      <c r="C21495" t="s">
        <v>243</v>
      </c>
      <c r="D21495" s="684">
        <v>1667.25</v>
      </c>
      <c r="E21495" t="s">
        <v>30879</v>
      </c>
    </row>
    <row r="21496" spans="1:5" hidden="1" x14ac:dyDescent="0.2">
      <c r="A21496" s="94" t="s">
        <v>26326</v>
      </c>
      <c r="B21496" t="s">
        <v>26327</v>
      </c>
      <c r="C21496" t="s">
        <v>243</v>
      </c>
      <c r="D21496" s="684">
        <v>1298.7</v>
      </c>
      <c r="E21496" t="s">
        <v>30879</v>
      </c>
    </row>
    <row r="21497" spans="1:5" hidden="1" x14ac:dyDescent="0.2">
      <c r="A21497" s="94" t="s">
        <v>26328</v>
      </c>
      <c r="B21497" t="s">
        <v>26329</v>
      </c>
      <c r="C21497" t="s">
        <v>243</v>
      </c>
      <c r="D21497">
        <v>450.45</v>
      </c>
      <c r="E21497" t="s">
        <v>30879</v>
      </c>
    </row>
    <row r="21498" spans="1:5" hidden="1" x14ac:dyDescent="0.2">
      <c r="A21498" s="94" t="s">
        <v>15489</v>
      </c>
      <c r="B21498" t="s">
        <v>26330</v>
      </c>
      <c r="C21498" t="s">
        <v>243</v>
      </c>
      <c r="D21498">
        <v>409.5</v>
      </c>
      <c r="E21498" t="s">
        <v>30879</v>
      </c>
    </row>
    <row r="21499" spans="1:5" hidden="1" x14ac:dyDescent="0.2">
      <c r="A21499" s="94" t="s">
        <v>15490</v>
      </c>
      <c r="B21499" t="s">
        <v>26331</v>
      </c>
      <c r="C21499" t="s">
        <v>243</v>
      </c>
      <c r="D21499">
        <v>789.75</v>
      </c>
      <c r="E21499" t="s">
        <v>30879</v>
      </c>
    </row>
    <row r="21500" spans="1:5" hidden="1" x14ac:dyDescent="0.2">
      <c r="A21500" s="94" t="s">
        <v>15491</v>
      </c>
      <c r="B21500" t="s">
        <v>26332</v>
      </c>
      <c r="C21500" t="s">
        <v>243</v>
      </c>
      <c r="D21500">
        <v>789.75</v>
      </c>
      <c r="E21500" t="s">
        <v>30879</v>
      </c>
    </row>
    <row r="21501" spans="1:5" hidden="1" x14ac:dyDescent="0.2">
      <c r="A21501" s="94" t="s">
        <v>15492</v>
      </c>
      <c r="B21501" t="s">
        <v>26333</v>
      </c>
      <c r="C21501" t="s">
        <v>243</v>
      </c>
      <c r="D21501">
        <v>655.20000000000005</v>
      </c>
      <c r="E21501" t="s">
        <v>30879</v>
      </c>
    </row>
    <row r="21502" spans="1:5" hidden="1" x14ac:dyDescent="0.2">
      <c r="A21502" s="94" t="s">
        <v>15493</v>
      </c>
      <c r="B21502" t="s">
        <v>26334</v>
      </c>
      <c r="C21502" t="s">
        <v>243</v>
      </c>
      <c r="D21502">
        <v>403.65</v>
      </c>
      <c r="E21502" t="s">
        <v>30879</v>
      </c>
    </row>
    <row r="21503" spans="1:5" hidden="1" x14ac:dyDescent="0.2">
      <c r="A21503" s="94" t="s">
        <v>15494</v>
      </c>
      <c r="B21503" t="s">
        <v>26335</v>
      </c>
      <c r="C21503" t="s">
        <v>243</v>
      </c>
      <c r="D21503">
        <v>544.04999999999995</v>
      </c>
      <c r="E21503" t="s">
        <v>30879</v>
      </c>
    </row>
    <row r="21504" spans="1:5" hidden="1" x14ac:dyDescent="0.2">
      <c r="A21504" s="94" t="s">
        <v>15495</v>
      </c>
      <c r="B21504" t="s">
        <v>26336</v>
      </c>
      <c r="C21504" t="s">
        <v>243</v>
      </c>
      <c r="D21504">
        <v>596.70000000000005</v>
      </c>
      <c r="E21504" t="s">
        <v>30879</v>
      </c>
    </row>
    <row r="21505" spans="1:5" hidden="1" x14ac:dyDescent="0.2">
      <c r="A21505" s="94" t="s">
        <v>15496</v>
      </c>
      <c r="B21505" t="s">
        <v>26337</v>
      </c>
      <c r="C21505" t="s">
        <v>243</v>
      </c>
      <c r="D21505">
        <v>526.5</v>
      </c>
      <c r="E21505" t="s">
        <v>30879</v>
      </c>
    </row>
    <row r="21506" spans="1:5" hidden="1" x14ac:dyDescent="0.2">
      <c r="A21506" s="94" t="s">
        <v>15497</v>
      </c>
      <c r="B21506" t="s">
        <v>26338</v>
      </c>
      <c r="C21506" t="s">
        <v>243</v>
      </c>
      <c r="D21506">
        <v>842.4</v>
      </c>
      <c r="E21506" t="s">
        <v>30879</v>
      </c>
    </row>
    <row r="21507" spans="1:5" hidden="1" x14ac:dyDescent="0.2">
      <c r="A21507" s="94" t="s">
        <v>15498</v>
      </c>
      <c r="B21507" t="s">
        <v>26339</v>
      </c>
      <c r="C21507" t="s">
        <v>243</v>
      </c>
      <c r="D21507">
        <v>842.4</v>
      </c>
      <c r="E21507" t="s">
        <v>30879</v>
      </c>
    </row>
    <row r="21508" spans="1:5" hidden="1" x14ac:dyDescent="0.2">
      <c r="A21508" s="94" t="s">
        <v>15499</v>
      </c>
      <c r="B21508" t="s">
        <v>26340</v>
      </c>
      <c r="C21508" t="s">
        <v>243</v>
      </c>
      <c r="D21508">
        <v>725.4</v>
      </c>
      <c r="E21508" t="s">
        <v>30879</v>
      </c>
    </row>
    <row r="21509" spans="1:5" hidden="1" x14ac:dyDescent="0.2">
      <c r="A21509" s="94" t="s">
        <v>15500</v>
      </c>
      <c r="B21509" t="s">
        <v>26341</v>
      </c>
      <c r="C21509" t="s">
        <v>243</v>
      </c>
      <c r="D21509">
        <v>462.15</v>
      </c>
      <c r="E21509" t="s">
        <v>30879</v>
      </c>
    </row>
    <row r="21510" spans="1:5" hidden="1" x14ac:dyDescent="0.2">
      <c r="A21510" s="94" t="s">
        <v>15501</v>
      </c>
      <c r="B21510" t="s">
        <v>26342</v>
      </c>
      <c r="C21510" t="s">
        <v>243</v>
      </c>
      <c r="D21510">
        <v>585</v>
      </c>
      <c r="E21510" t="s">
        <v>30879</v>
      </c>
    </row>
    <row r="21511" spans="1:5" hidden="1" x14ac:dyDescent="0.2">
      <c r="A21511" s="94" t="s">
        <v>15502</v>
      </c>
      <c r="B21511" t="s">
        <v>26343</v>
      </c>
      <c r="C21511" t="s">
        <v>243</v>
      </c>
      <c r="D21511">
        <v>649.35</v>
      </c>
      <c r="E21511" t="s">
        <v>30879</v>
      </c>
    </row>
    <row r="21512" spans="1:5" hidden="1" x14ac:dyDescent="0.2">
      <c r="A21512" s="94" t="s">
        <v>15503</v>
      </c>
      <c r="B21512" t="s">
        <v>26344</v>
      </c>
      <c r="C21512" t="s">
        <v>243</v>
      </c>
      <c r="D21512">
        <v>596.70000000000005</v>
      </c>
      <c r="E21512" t="s">
        <v>30879</v>
      </c>
    </row>
    <row r="21513" spans="1:5" hidden="1" x14ac:dyDescent="0.2">
      <c r="A21513" s="94" t="s">
        <v>15504</v>
      </c>
      <c r="B21513" t="s">
        <v>26345</v>
      </c>
      <c r="C21513" t="s">
        <v>243</v>
      </c>
      <c r="D21513">
        <v>924.3</v>
      </c>
      <c r="E21513" t="s">
        <v>30879</v>
      </c>
    </row>
    <row r="21514" spans="1:5" hidden="1" x14ac:dyDescent="0.2">
      <c r="A21514" s="94" t="s">
        <v>15505</v>
      </c>
      <c r="B21514" t="s">
        <v>26346</v>
      </c>
      <c r="C21514" t="s">
        <v>243</v>
      </c>
      <c r="D21514">
        <v>924.3</v>
      </c>
      <c r="E21514" t="s">
        <v>30879</v>
      </c>
    </row>
    <row r="21515" spans="1:5" hidden="1" x14ac:dyDescent="0.2">
      <c r="A21515" s="94" t="s">
        <v>15506</v>
      </c>
      <c r="B21515" t="s">
        <v>26347</v>
      </c>
      <c r="C21515" t="s">
        <v>243</v>
      </c>
      <c r="D21515">
        <v>760.5</v>
      </c>
      <c r="E21515" t="s">
        <v>30879</v>
      </c>
    </row>
    <row r="21516" spans="1:5" hidden="1" x14ac:dyDescent="0.2">
      <c r="A21516" s="94" t="s">
        <v>15507</v>
      </c>
      <c r="B21516" t="s">
        <v>26348</v>
      </c>
      <c r="C21516" t="s">
        <v>243</v>
      </c>
      <c r="D21516">
        <v>532.35</v>
      </c>
      <c r="E21516" t="s">
        <v>30879</v>
      </c>
    </row>
    <row r="21517" spans="1:5" hidden="1" x14ac:dyDescent="0.2">
      <c r="A21517" s="94" t="s">
        <v>15508</v>
      </c>
      <c r="B21517" t="s">
        <v>26349</v>
      </c>
      <c r="C21517" t="s">
        <v>243</v>
      </c>
      <c r="D21517">
        <v>631.79999999999995</v>
      </c>
      <c r="E21517" t="s">
        <v>30879</v>
      </c>
    </row>
    <row r="21518" spans="1:5" hidden="1" x14ac:dyDescent="0.2">
      <c r="A21518" s="94" t="s">
        <v>26350</v>
      </c>
      <c r="B21518" t="s">
        <v>26351</v>
      </c>
      <c r="C21518" t="s">
        <v>243</v>
      </c>
      <c r="D21518">
        <v>304.2</v>
      </c>
      <c r="E21518" t="s">
        <v>30879</v>
      </c>
    </row>
    <row r="21519" spans="1:5" hidden="1" x14ac:dyDescent="0.2">
      <c r="A21519" s="94" t="s">
        <v>26352</v>
      </c>
      <c r="B21519" t="s">
        <v>26353</v>
      </c>
      <c r="C21519" t="s">
        <v>243</v>
      </c>
      <c r="D21519">
        <v>257.39999999999998</v>
      </c>
      <c r="E21519" t="s">
        <v>30879</v>
      </c>
    </row>
    <row r="21520" spans="1:5" hidden="1" x14ac:dyDescent="0.2">
      <c r="A21520" s="94" t="s">
        <v>26354</v>
      </c>
      <c r="B21520" t="s">
        <v>26355</v>
      </c>
      <c r="C21520" t="s">
        <v>243</v>
      </c>
      <c r="D21520">
        <v>280.8</v>
      </c>
      <c r="E21520" t="s">
        <v>30879</v>
      </c>
    </row>
    <row r="21521" spans="1:5" hidden="1" x14ac:dyDescent="0.2">
      <c r="A21521" s="94" t="s">
        <v>26356</v>
      </c>
      <c r="B21521" t="s">
        <v>26357</v>
      </c>
      <c r="C21521" t="s">
        <v>243</v>
      </c>
      <c r="D21521">
        <v>257.39999999999998</v>
      </c>
      <c r="E21521" t="s">
        <v>30879</v>
      </c>
    </row>
    <row r="21522" spans="1:5" hidden="1" x14ac:dyDescent="0.2">
      <c r="A21522" s="94" t="s">
        <v>26358</v>
      </c>
      <c r="B21522" t="s">
        <v>26359</v>
      </c>
      <c r="C21522" t="s">
        <v>243</v>
      </c>
      <c r="D21522">
        <v>239.85</v>
      </c>
      <c r="E21522" t="s">
        <v>30879</v>
      </c>
    </row>
    <row r="21523" spans="1:5" hidden="1" x14ac:dyDescent="0.2">
      <c r="A21523" s="94" t="s">
        <v>26360</v>
      </c>
      <c r="B21523" t="s">
        <v>26361</v>
      </c>
      <c r="C21523" t="s">
        <v>243</v>
      </c>
      <c r="D21523">
        <v>222.3</v>
      </c>
      <c r="E21523" t="s">
        <v>30879</v>
      </c>
    </row>
    <row r="21524" spans="1:5" hidden="1" x14ac:dyDescent="0.2">
      <c r="A21524" s="94" t="s">
        <v>26362</v>
      </c>
      <c r="B21524" t="s">
        <v>26363</v>
      </c>
      <c r="C21524" t="s">
        <v>243</v>
      </c>
      <c r="D21524">
        <v>327.60000000000002</v>
      </c>
      <c r="E21524" t="s">
        <v>30879</v>
      </c>
    </row>
    <row r="21525" spans="1:5" hidden="1" x14ac:dyDescent="0.2">
      <c r="A21525" s="94" t="s">
        <v>26364</v>
      </c>
      <c r="B21525" t="s">
        <v>26365</v>
      </c>
      <c r="C21525" t="s">
        <v>243</v>
      </c>
      <c r="D21525">
        <v>263.25</v>
      </c>
      <c r="E21525" t="s">
        <v>30879</v>
      </c>
    </row>
    <row r="21526" spans="1:5" hidden="1" x14ac:dyDescent="0.2">
      <c r="A21526" s="94" t="s">
        <v>15509</v>
      </c>
      <c r="B21526" t="s">
        <v>26366</v>
      </c>
      <c r="C21526" t="s">
        <v>243</v>
      </c>
      <c r="D21526">
        <v>374.4</v>
      </c>
      <c r="E21526" t="s">
        <v>30879</v>
      </c>
    </row>
    <row r="21527" spans="1:5" hidden="1" x14ac:dyDescent="0.2">
      <c r="A21527" s="94" t="s">
        <v>15510</v>
      </c>
      <c r="B21527" t="s">
        <v>26367</v>
      </c>
      <c r="C21527" t="s">
        <v>243</v>
      </c>
      <c r="D21527">
        <v>298.35000000000002</v>
      </c>
      <c r="E21527" t="s">
        <v>30879</v>
      </c>
    </row>
    <row r="21528" spans="1:5" hidden="1" x14ac:dyDescent="0.2">
      <c r="A21528" s="94" t="s">
        <v>15511</v>
      </c>
      <c r="B21528" t="s">
        <v>26368</v>
      </c>
      <c r="C21528" t="s">
        <v>243</v>
      </c>
      <c r="D21528">
        <v>321.75</v>
      </c>
      <c r="E21528" t="s">
        <v>30879</v>
      </c>
    </row>
    <row r="21529" spans="1:5" hidden="1" x14ac:dyDescent="0.2">
      <c r="A21529" s="94" t="s">
        <v>15512</v>
      </c>
      <c r="B21529" t="s">
        <v>26369</v>
      </c>
      <c r="C21529" t="s">
        <v>243</v>
      </c>
      <c r="D21529">
        <v>427.05</v>
      </c>
      <c r="E21529" t="s">
        <v>30879</v>
      </c>
    </row>
    <row r="21530" spans="1:5" hidden="1" x14ac:dyDescent="0.2">
      <c r="A21530" s="94" t="s">
        <v>15513</v>
      </c>
      <c r="B21530" t="s">
        <v>26370</v>
      </c>
      <c r="C21530" t="s">
        <v>243</v>
      </c>
      <c r="D21530">
        <v>368.55</v>
      </c>
      <c r="E21530" t="s">
        <v>30879</v>
      </c>
    </row>
    <row r="21531" spans="1:5" hidden="1" x14ac:dyDescent="0.2">
      <c r="A21531" s="94" t="s">
        <v>15514</v>
      </c>
      <c r="B21531" t="s">
        <v>26371</v>
      </c>
      <c r="C21531" t="s">
        <v>243</v>
      </c>
      <c r="D21531">
        <v>450.45</v>
      </c>
      <c r="E21531" t="s">
        <v>30879</v>
      </c>
    </row>
    <row r="21532" spans="1:5" hidden="1" x14ac:dyDescent="0.2">
      <c r="A21532" s="94" t="s">
        <v>15515</v>
      </c>
      <c r="B21532" t="s">
        <v>26372</v>
      </c>
      <c r="C21532" t="s">
        <v>243</v>
      </c>
      <c r="D21532">
        <v>391.95</v>
      </c>
      <c r="E21532" t="s">
        <v>30879</v>
      </c>
    </row>
    <row r="21533" spans="1:5" hidden="1" x14ac:dyDescent="0.2">
      <c r="A21533" s="94" t="s">
        <v>26373</v>
      </c>
      <c r="B21533" t="s">
        <v>26374</v>
      </c>
      <c r="C21533" t="s">
        <v>243</v>
      </c>
      <c r="D21533">
        <v>719.55</v>
      </c>
      <c r="E21533" t="s">
        <v>30879</v>
      </c>
    </row>
    <row r="21534" spans="1:5" hidden="1" x14ac:dyDescent="0.2">
      <c r="A21534" s="94" t="s">
        <v>26375</v>
      </c>
      <c r="B21534" t="s">
        <v>26376</v>
      </c>
      <c r="C21534" t="s">
        <v>243</v>
      </c>
      <c r="D21534">
        <v>608.4</v>
      </c>
      <c r="E21534" t="s">
        <v>30879</v>
      </c>
    </row>
    <row r="21535" spans="1:5" hidden="1" x14ac:dyDescent="0.2">
      <c r="A21535" s="94" t="s">
        <v>26377</v>
      </c>
      <c r="B21535" t="s">
        <v>26378</v>
      </c>
      <c r="C21535" t="s">
        <v>243</v>
      </c>
      <c r="D21535">
        <v>988.65</v>
      </c>
      <c r="E21535" t="s">
        <v>30879</v>
      </c>
    </row>
    <row r="21536" spans="1:5" hidden="1" x14ac:dyDescent="0.2">
      <c r="A21536" s="94" t="s">
        <v>26379</v>
      </c>
      <c r="B21536" t="s">
        <v>26380</v>
      </c>
      <c r="C21536" t="s">
        <v>243</v>
      </c>
      <c r="D21536">
        <v>988.65</v>
      </c>
      <c r="E21536" t="s">
        <v>30879</v>
      </c>
    </row>
    <row r="21537" spans="1:5" hidden="1" x14ac:dyDescent="0.2">
      <c r="A21537" s="94" t="s">
        <v>26381</v>
      </c>
      <c r="B21537" t="s">
        <v>26382</v>
      </c>
      <c r="C21537" t="s">
        <v>243</v>
      </c>
      <c r="D21537">
        <v>725.4</v>
      </c>
      <c r="E21537" t="s">
        <v>30879</v>
      </c>
    </row>
    <row r="21538" spans="1:5" hidden="1" x14ac:dyDescent="0.2">
      <c r="A21538" s="94" t="s">
        <v>26383</v>
      </c>
      <c r="B21538" t="s">
        <v>26384</v>
      </c>
      <c r="C21538" t="s">
        <v>243</v>
      </c>
      <c r="D21538">
        <v>824.85</v>
      </c>
      <c r="E21538" t="s">
        <v>30879</v>
      </c>
    </row>
    <row r="21539" spans="1:5" hidden="1" x14ac:dyDescent="0.2">
      <c r="A21539" s="94" t="s">
        <v>26385</v>
      </c>
      <c r="B21539" t="s">
        <v>26386</v>
      </c>
      <c r="C21539" t="s">
        <v>243</v>
      </c>
      <c r="D21539">
        <v>766.35</v>
      </c>
      <c r="E21539" t="s">
        <v>30879</v>
      </c>
    </row>
    <row r="21540" spans="1:5" hidden="1" x14ac:dyDescent="0.2">
      <c r="A21540" s="94" t="s">
        <v>26387</v>
      </c>
      <c r="B21540" t="s">
        <v>26388</v>
      </c>
      <c r="C21540" t="s">
        <v>243</v>
      </c>
      <c r="D21540" s="684">
        <v>1105.6500000000001</v>
      </c>
      <c r="E21540" t="s">
        <v>30879</v>
      </c>
    </row>
    <row r="21541" spans="1:5" hidden="1" x14ac:dyDescent="0.2">
      <c r="A21541" s="94" t="s">
        <v>26389</v>
      </c>
      <c r="B21541" t="s">
        <v>26390</v>
      </c>
      <c r="C21541" t="s">
        <v>243</v>
      </c>
      <c r="D21541" s="684">
        <v>1105.6500000000001</v>
      </c>
      <c r="E21541" t="s">
        <v>30879</v>
      </c>
    </row>
    <row r="21542" spans="1:5" hidden="1" x14ac:dyDescent="0.2">
      <c r="A21542" s="94" t="s">
        <v>26391</v>
      </c>
      <c r="B21542" t="s">
        <v>26392</v>
      </c>
      <c r="C21542" t="s">
        <v>243</v>
      </c>
      <c r="D21542">
        <v>778.05</v>
      </c>
      <c r="E21542" t="s">
        <v>30879</v>
      </c>
    </row>
    <row r="21543" spans="1:5" hidden="1" x14ac:dyDescent="0.2">
      <c r="A21543" s="94" t="s">
        <v>26393</v>
      </c>
      <c r="B21543" t="s">
        <v>26394</v>
      </c>
      <c r="C21543" t="s">
        <v>243</v>
      </c>
      <c r="D21543">
        <v>988.65</v>
      </c>
      <c r="E21543" t="s">
        <v>30879</v>
      </c>
    </row>
    <row r="21544" spans="1:5" hidden="1" x14ac:dyDescent="0.2">
      <c r="A21544" s="94" t="s">
        <v>26395</v>
      </c>
      <c r="B21544" t="s">
        <v>26396</v>
      </c>
      <c r="C21544" t="s">
        <v>243</v>
      </c>
      <c r="D21544">
        <v>871.65</v>
      </c>
      <c r="E21544" t="s">
        <v>30879</v>
      </c>
    </row>
    <row r="21545" spans="1:5" hidden="1" x14ac:dyDescent="0.2">
      <c r="A21545" s="94" t="s">
        <v>26397</v>
      </c>
      <c r="B21545" t="s">
        <v>26398</v>
      </c>
      <c r="C21545" t="s">
        <v>243</v>
      </c>
      <c r="D21545" s="684">
        <v>1591.2</v>
      </c>
      <c r="E21545" t="s">
        <v>30879</v>
      </c>
    </row>
    <row r="21546" spans="1:5" hidden="1" x14ac:dyDescent="0.2">
      <c r="A21546" s="94" t="s">
        <v>26399</v>
      </c>
      <c r="B21546" t="s">
        <v>26400</v>
      </c>
      <c r="C21546" t="s">
        <v>243</v>
      </c>
      <c r="D21546" s="684">
        <v>1591.2</v>
      </c>
      <c r="E21546" t="s">
        <v>30879</v>
      </c>
    </row>
    <row r="21547" spans="1:5" hidden="1" x14ac:dyDescent="0.2">
      <c r="A21547" s="94" t="s">
        <v>26401</v>
      </c>
      <c r="B21547" t="s">
        <v>26402</v>
      </c>
      <c r="C21547" t="s">
        <v>243</v>
      </c>
      <c r="D21547" s="684">
        <v>1017.9</v>
      </c>
      <c r="E21547" t="s">
        <v>30879</v>
      </c>
    </row>
    <row r="21548" spans="1:5" hidden="1" x14ac:dyDescent="0.2">
      <c r="A21548" s="94" t="s">
        <v>15516</v>
      </c>
      <c r="B21548" t="s">
        <v>26403</v>
      </c>
      <c r="C21548" t="s">
        <v>243</v>
      </c>
      <c r="D21548">
        <v>397.8</v>
      </c>
      <c r="E21548" t="s">
        <v>30879</v>
      </c>
    </row>
    <row r="21549" spans="1:5" hidden="1" x14ac:dyDescent="0.2">
      <c r="A21549" s="94" t="s">
        <v>15517</v>
      </c>
      <c r="B21549" t="s">
        <v>26404</v>
      </c>
      <c r="C21549" t="s">
        <v>243</v>
      </c>
      <c r="D21549">
        <v>380.25</v>
      </c>
      <c r="E21549" t="s">
        <v>30879</v>
      </c>
    </row>
    <row r="21550" spans="1:5" hidden="1" x14ac:dyDescent="0.2">
      <c r="A21550" s="94" t="s">
        <v>15518</v>
      </c>
      <c r="B21550" t="s">
        <v>26405</v>
      </c>
      <c r="C21550" t="s">
        <v>243</v>
      </c>
      <c r="D21550">
        <v>737.1</v>
      </c>
      <c r="E21550" t="s">
        <v>30879</v>
      </c>
    </row>
    <row r="21551" spans="1:5" hidden="1" x14ac:dyDescent="0.2">
      <c r="A21551" s="94" t="s">
        <v>15519</v>
      </c>
      <c r="B21551" t="s">
        <v>26406</v>
      </c>
      <c r="C21551" t="s">
        <v>243</v>
      </c>
      <c r="D21551">
        <v>737.1</v>
      </c>
      <c r="E21551" t="s">
        <v>30879</v>
      </c>
    </row>
    <row r="21552" spans="1:5" hidden="1" x14ac:dyDescent="0.2">
      <c r="A21552" s="94" t="s">
        <v>15520</v>
      </c>
      <c r="B21552" t="s">
        <v>26407</v>
      </c>
      <c r="C21552" t="s">
        <v>243</v>
      </c>
      <c r="D21552">
        <v>479.7</v>
      </c>
      <c r="E21552" t="s">
        <v>30879</v>
      </c>
    </row>
    <row r="21553" spans="1:5" hidden="1" x14ac:dyDescent="0.2">
      <c r="A21553" s="94" t="s">
        <v>15521</v>
      </c>
      <c r="B21553" t="s">
        <v>26408</v>
      </c>
      <c r="C21553" t="s">
        <v>243</v>
      </c>
      <c r="D21553">
        <v>497.25</v>
      </c>
      <c r="E21553" t="s">
        <v>30879</v>
      </c>
    </row>
    <row r="21554" spans="1:5" hidden="1" x14ac:dyDescent="0.2">
      <c r="A21554" s="94" t="s">
        <v>15522</v>
      </c>
      <c r="B21554" t="s">
        <v>26409</v>
      </c>
      <c r="C21554" t="s">
        <v>243</v>
      </c>
      <c r="D21554">
        <v>409.5</v>
      </c>
      <c r="E21554" t="s">
        <v>30879</v>
      </c>
    </row>
    <row r="21555" spans="1:5" hidden="1" x14ac:dyDescent="0.2">
      <c r="A21555" s="94" t="s">
        <v>15523</v>
      </c>
      <c r="B21555" t="s">
        <v>26410</v>
      </c>
      <c r="C21555" t="s">
        <v>243</v>
      </c>
      <c r="D21555">
        <v>473.85</v>
      </c>
      <c r="E21555" t="s">
        <v>30879</v>
      </c>
    </row>
    <row r="21556" spans="1:5" hidden="1" x14ac:dyDescent="0.2">
      <c r="A21556" s="94" t="s">
        <v>15524</v>
      </c>
      <c r="B21556" t="s">
        <v>26411</v>
      </c>
      <c r="C21556" t="s">
        <v>243</v>
      </c>
      <c r="D21556">
        <v>456.3</v>
      </c>
      <c r="E21556" t="s">
        <v>30879</v>
      </c>
    </row>
    <row r="21557" spans="1:5" hidden="1" x14ac:dyDescent="0.2">
      <c r="A21557" s="94" t="s">
        <v>15525</v>
      </c>
      <c r="B21557" t="s">
        <v>26412</v>
      </c>
      <c r="C21557" t="s">
        <v>243</v>
      </c>
      <c r="D21557">
        <v>772.2</v>
      </c>
      <c r="E21557" t="s">
        <v>30879</v>
      </c>
    </row>
    <row r="21558" spans="1:5" hidden="1" x14ac:dyDescent="0.2">
      <c r="A21558" s="94" t="s">
        <v>15526</v>
      </c>
      <c r="B21558" t="s">
        <v>26413</v>
      </c>
      <c r="C21558" t="s">
        <v>243</v>
      </c>
      <c r="D21558">
        <v>772.2</v>
      </c>
      <c r="E21558" t="s">
        <v>30879</v>
      </c>
    </row>
    <row r="21559" spans="1:5" hidden="1" x14ac:dyDescent="0.2">
      <c r="A21559" s="94" t="s">
        <v>15527</v>
      </c>
      <c r="B21559" t="s">
        <v>26414</v>
      </c>
      <c r="C21559" t="s">
        <v>243</v>
      </c>
      <c r="D21559">
        <v>514.79999999999995</v>
      </c>
      <c r="E21559" t="s">
        <v>30879</v>
      </c>
    </row>
    <row r="21560" spans="1:5" hidden="1" x14ac:dyDescent="0.2">
      <c r="A21560" s="94" t="s">
        <v>15528</v>
      </c>
      <c r="B21560" t="s">
        <v>26415</v>
      </c>
      <c r="C21560" t="s">
        <v>243</v>
      </c>
      <c r="D21560">
        <v>544.04999999999995</v>
      </c>
      <c r="E21560" t="s">
        <v>30879</v>
      </c>
    </row>
    <row r="21561" spans="1:5" hidden="1" x14ac:dyDescent="0.2">
      <c r="A21561" s="94" t="s">
        <v>15529</v>
      </c>
      <c r="B21561" t="s">
        <v>26416</v>
      </c>
      <c r="C21561" t="s">
        <v>243</v>
      </c>
      <c r="D21561">
        <v>497.25</v>
      </c>
      <c r="E21561" t="s">
        <v>30879</v>
      </c>
    </row>
    <row r="21562" spans="1:5" hidden="1" x14ac:dyDescent="0.2">
      <c r="A21562" s="94" t="s">
        <v>15530</v>
      </c>
      <c r="B21562" t="s">
        <v>26417</v>
      </c>
      <c r="C21562" t="s">
        <v>243</v>
      </c>
      <c r="D21562">
        <v>538.20000000000005</v>
      </c>
      <c r="E21562" t="s">
        <v>30879</v>
      </c>
    </row>
    <row r="21563" spans="1:5" hidden="1" x14ac:dyDescent="0.2">
      <c r="A21563" s="94" t="s">
        <v>15531</v>
      </c>
      <c r="B21563" t="s">
        <v>26418</v>
      </c>
      <c r="C21563" t="s">
        <v>243</v>
      </c>
      <c r="D21563">
        <v>520.65</v>
      </c>
      <c r="E21563" t="s">
        <v>30879</v>
      </c>
    </row>
    <row r="21564" spans="1:5" hidden="1" x14ac:dyDescent="0.2">
      <c r="A21564" s="94" t="s">
        <v>15532</v>
      </c>
      <c r="B21564" t="s">
        <v>26419</v>
      </c>
      <c r="C21564" t="s">
        <v>243</v>
      </c>
      <c r="D21564">
        <v>848.25</v>
      </c>
      <c r="E21564" t="s">
        <v>30879</v>
      </c>
    </row>
    <row r="21565" spans="1:5" hidden="1" x14ac:dyDescent="0.2">
      <c r="A21565" s="94" t="s">
        <v>15533</v>
      </c>
      <c r="B21565" t="s">
        <v>26420</v>
      </c>
      <c r="C21565" t="s">
        <v>243</v>
      </c>
      <c r="D21565">
        <v>848.25</v>
      </c>
      <c r="E21565" t="s">
        <v>30879</v>
      </c>
    </row>
    <row r="21566" spans="1:5" hidden="1" x14ac:dyDescent="0.2">
      <c r="A21566" s="94" t="s">
        <v>15534</v>
      </c>
      <c r="B21566" t="s">
        <v>7292</v>
      </c>
      <c r="C21566" t="s">
        <v>243</v>
      </c>
      <c r="D21566">
        <v>555.75</v>
      </c>
      <c r="E21566" t="s">
        <v>30879</v>
      </c>
    </row>
    <row r="21567" spans="1:5" hidden="1" x14ac:dyDescent="0.2">
      <c r="A21567" s="94" t="s">
        <v>15535</v>
      </c>
      <c r="B21567" t="s">
        <v>26421</v>
      </c>
      <c r="C21567" t="s">
        <v>243</v>
      </c>
      <c r="D21567">
        <v>631.79999999999995</v>
      </c>
      <c r="E21567" t="s">
        <v>30879</v>
      </c>
    </row>
    <row r="21568" spans="1:5" hidden="1" x14ac:dyDescent="0.2">
      <c r="A21568" s="94" t="s">
        <v>15536</v>
      </c>
      <c r="B21568" t="s">
        <v>26422</v>
      </c>
      <c r="C21568" t="s">
        <v>243</v>
      </c>
      <c r="D21568">
        <v>585</v>
      </c>
      <c r="E21568" t="s">
        <v>30879</v>
      </c>
    </row>
    <row r="21569" spans="1:5" hidden="1" x14ac:dyDescent="0.2">
      <c r="A21569" s="94" t="s">
        <v>15537</v>
      </c>
      <c r="B21569" t="s">
        <v>26423</v>
      </c>
      <c r="C21569" t="s">
        <v>243</v>
      </c>
      <c r="D21569">
        <v>608.4</v>
      </c>
      <c r="E21569" t="s">
        <v>30879</v>
      </c>
    </row>
    <row r="21570" spans="1:5" hidden="1" x14ac:dyDescent="0.2">
      <c r="A21570" s="94" t="s">
        <v>15538</v>
      </c>
      <c r="B21570" t="s">
        <v>26424</v>
      </c>
      <c r="C21570" t="s">
        <v>243</v>
      </c>
      <c r="D21570">
        <v>590.85</v>
      </c>
      <c r="E21570" t="s">
        <v>30879</v>
      </c>
    </row>
    <row r="21571" spans="1:5" hidden="1" x14ac:dyDescent="0.2">
      <c r="A21571" s="94" t="s">
        <v>15539</v>
      </c>
      <c r="B21571" t="s">
        <v>26425</v>
      </c>
      <c r="C21571" t="s">
        <v>243</v>
      </c>
      <c r="D21571" s="684">
        <v>1023.75</v>
      </c>
      <c r="E21571" t="s">
        <v>30879</v>
      </c>
    </row>
    <row r="21572" spans="1:5" hidden="1" x14ac:dyDescent="0.2">
      <c r="A21572" s="94" t="s">
        <v>15540</v>
      </c>
      <c r="B21572" t="s">
        <v>26426</v>
      </c>
      <c r="C21572" t="s">
        <v>243</v>
      </c>
      <c r="D21572" s="684">
        <v>1023.75</v>
      </c>
      <c r="E21572" t="s">
        <v>30879</v>
      </c>
    </row>
    <row r="21573" spans="1:5" hidden="1" x14ac:dyDescent="0.2">
      <c r="A21573" s="94" t="s">
        <v>15541</v>
      </c>
      <c r="B21573" t="s">
        <v>26427</v>
      </c>
      <c r="C21573" t="s">
        <v>243</v>
      </c>
      <c r="D21573">
        <v>672.75</v>
      </c>
      <c r="E21573" t="s">
        <v>30879</v>
      </c>
    </row>
    <row r="21574" spans="1:5" hidden="1" x14ac:dyDescent="0.2">
      <c r="A21574" s="94" t="s">
        <v>26428</v>
      </c>
      <c r="B21574" t="s">
        <v>26429</v>
      </c>
      <c r="C21574" t="s">
        <v>243</v>
      </c>
      <c r="D21574">
        <v>280.8</v>
      </c>
      <c r="E21574" t="s">
        <v>30879</v>
      </c>
    </row>
    <row r="21575" spans="1:5" hidden="1" x14ac:dyDescent="0.2">
      <c r="A21575" s="94" t="s">
        <v>26430</v>
      </c>
      <c r="B21575" t="s">
        <v>26431</v>
      </c>
      <c r="C21575" t="s">
        <v>243</v>
      </c>
      <c r="D21575">
        <v>239.85</v>
      </c>
      <c r="E21575" t="s">
        <v>30879</v>
      </c>
    </row>
    <row r="21576" spans="1:5" hidden="1" x14ac:dyDescent="0.2">
      <c r="A21576" s="94" t="s">
        <v>26432</v>
      </c>
      <c r="B21576" t="s">
        <v>26433</v>
      </c>
      <c r="C21576" t="s">
        <v>243</v>
      </c>
      <c r="D21576">
        <v>171.99</v>
      </c>
      <c r="E21576" t="s">
        <v>30879</v>
      </c>
    </row>
    <row r="21577" spans="1:5" hidden="1" x14ac:dyDescent="0.2">
      <c r="A21577" s="94" t="s">
        <v>26434</v>
      </c>
      <c r="B21577" t="s">
        <v>26435</v>
      </c>
      <c r="C21577" t="s">
        <v>243</v>
      </c>
      <c r="D21577">
        <v>171.99</v>
      </c>
      <c r="E21577" t="s">
        <v>30879</v>
      </c>
    </row>
    <row r="21578" spans="1:5" hidden="1" x14ac:dyDescent="0.2">
      <c r="A21578" s="94" t="s">
        <v>7247</v>
      </c>
      <c r="B21578" t="s">
        <v>26436</v>
      </c>
      <c r="C21578" t="s">
        <v>243</v>
      </c>
      <c r="D21578">
        <v>588.5</v>
      </c>
      <c r="E21578" t="s">
        <v>30879</v>
      </c>
    </row>
    <row r="21579" spans="1:5" hidden="1" x14ac:dyDescent="0.2">
      <c r="A21579" s="94" t="s">
        <v>7248</v>
      </c>
      <c r="B21579" t="s">
        <v>26437</v>
      </c>
      <c r="C21579" t="s">
        <v>243</v>
      </c>
      <c r="D21579">
        <v>473</v>
      </c>
      <c r="E21579" t="s">
        <v>30879</v>
      </c>
    </row>
    <row r="21580" spans="1:5" hidden="1" x14ac:dyDescent="0.2">
      <c r="A21580" s="94" t="s">
        <v>30153</v>
      </c>
      <c r="B21580" t="s">
        <v>42060</v>
      </c>
      <c r="C21580" t="s">
        <v>243</v>
      </c>
      <c r="D21580">
        <v>643.5</v>
      </c>
      <c r="E21580" t="s">
        <v>30879</v>
      </c>
    </row>
    <row r="21581" spans="1:5" hidden="1" x14ac:dyDescent="0.2">
      <c r="A21581" s="94" t="s">
        <v>15542</v>
      </c>
      <c r="B21581" t="s">
        <v>26438</v>
      </c>
      <c r="C21581" t="s">
        <v>243</v>
      </c>
      <c r="D21581">
        <v>216.45</v>
      </c>
      <c r="E21581" t="s">
        <v>30879</v>
      </c>
    </row>
    <row r="21582" spans="1:5" hidden="1" x14ac:dyDescent="0.2">
      <c r="A21582" s="94" t="s">
        <v>7254</v>
      </c>
      <c r="B21582" t="s">
        <v>26439</v>
      </c>
      <c r="C21582" t="s">
        <v>243</v>
      </c>
      <c r="D21582">
        <v>264</v>
      </c>
      <c r="E21582" t="s">
        <v>30879</v>
      </c>
    </row>
    <row r="21583" spans="1:5" hidden="1" x14ac:dyDescent="0.2">
      <c r="A21583" s="94" t="s">
        <v>7255</v>
      </c>
      <c r="B21583" t="s">
        <v>7256</v>
      </c>
      <c r="C21583" t="s">
        <v>243</v>
      </c>
      <c r="D21583">
        <v>401.5</v>
      </c>
      <c r="E21583" t="s">
        <v>30879</v>
      </c>
    </row>
    <row r="21584" spans="1:5" hidden="1" x14ac:dyDescent="0.2">
      <c r="A21584" s="94" t="s">
        <v>7257</v>
      </c>
      <c r="B21584" t="s">
        <v>7258</v>
      </c>
      <c r="C21584" t="s">
        <v>243</v>
      </c>
      <c r="D21584">
        <v>412.5</v>
      </c>
      <c r="E21584" t="s">
        <v>30879</v>
      </c>
    </row>
    <row r="21585" spans="1:5" hidden="1" x14ac:dyDescent="0.2">
      <c r="A21585" s="94" t="s">
        <v>7259</v>
      </c>
      <c r="B21585" t="s">
        <v>7260</v>
      </c>
      <c r="C21585" t="s">
        <v>243</v>
      </c>
      <c r="D21585">
        <v>445.5</v>
      </c>
      <c r="E21585" t="s">
        <v>30879</v>
      </c>
    </row>
    <row r="21586" spans="1:5" hidden="1" x14ac:dyDescent="0.2">
      <c r="A21586" s="94" t="s">
        <v>7261</v>
      </c>
      <c r="B21586" t="s">
        <v>26440</v>
      </c>
      <c r="C21586" t="s">
        <v>243</v>
      </c>
      <c r="D21586">
        <v>665.5</v>
      </c>
      <c r="E21586" t="s">
        <v>30879</v>
      </c>
    </row>
    <row r="21587" spans="1:5" hidden="1" x14ac:dyDescent="0.2">
      <c r="A21587" s="94" t="s">
        <v>15543</v>
      </c>
      <c r="B21587" t="s">
        <v>26441</v>
      </c>
      <c r="C21587" t="s">
        <v>243</v>
      </c>
      <c r="D21587">
        <v>994.5</v>
      </c>
      <c r="E21587" t="s">
        <v>30879</v>
      </c>
    </row>
    <row r="21588" spans="1:5" hidden="1" x14ac:dyDescent="0.2">
      <c r="A21588" s="94" t="s">
        <v>15544</v>
      </c>
      <c r="B21588" t="s">
        <v>26442</v>
      </c>
      <c r="C21588" t="s">
        <v>243</v>
      </c>
      <c r="D21588">
        <v>906.75</v>
      </c>
      <c r="E21588" t="s">
        <v>30879</v>
      </c>
    </row>
    <row r="21589" spans="1:5" hidden="1" x14ac:dyDescent="0.2">
      <c r="A21589" s="94" t="s">
        <v>15545</v>
      </c>
      <c r="B21589" t="s">
        <v>26443</v>
      </c>
      <c r="C21589" t="s">
        <v>243</v>
      </c>
      <c r="D21589">
        <v>994.5</v>
      </c>
      <c r="E21589" t="s">
        <v>30879</v>
      </c>
    </row>
    <row r="21590" spans="1:5" hidden="1" x14ac:dyDescent="0.2">
      <c r="A21590" s="94" t="s">
        <v>15546</v>
      </c>
      <c r="B21590" t="s">
        <v>26444</v>
      </c>
      <c r="C21590" t="s">
        <v>243</v>
      </c>
      <c r="D21590">
        <v>906.75</v>
      </c>
      <c r="E21590" t="s">
        <v>30879</v>
      </c>
    </row>
    <row r="21591" spans="1:5" hidden="1" x14ac:dyDescent="0.2">
      <c r="A21591" s="94" t="s">
        <v>15547</v>
      </c>
      <c r="B21591" t="s">
        <v>26445</v>
      </c>
      <c r="C21591" t="s">
        <v>243</v>
      </c>
      <c r="D21591" s="684">
        <v>1088.0999999999999</v>
      </c>
      <c r="E21591" t="s">
        <v>30879</v>
      </c>
    </row>
    <row r="21592" spans="1:5" hidden="1" x14ac:dyDescent="0.2">
      <c r="A21592" s="94" t="s">
        <v>15548</v>
      </c>
      <c r="B21592" t="s">
        <v>26446</v>
      </c>
      <c r="C21592" t="s">
        <v>243</v>
      </c>
      <c r="D21592" s="684">
        <v>1000.35</v>
      </c>
      <c r="E21592" t="s">
        <v>30879</v>
      </c>
    </row>
    <row r="21593" spans="1:5" hidden="1" x14ac:dyDescent="0.2">
      <c r="A21593" s="94" t="s">
        <v>15549</v>
      </c>
      <c r="B21593" t="s">
        <v>26447</v>
      </c>
      <c r="C21593" t="s">
        <v>243</v>
      </c>
      <c r="D21593">
        <v>748.8</v>
      </c>
      <c r="E21593" t="s">
        <v>30879</v>
      </c>
    </row>
    <row r="21594" spans="1:5" hidden="1" x14ac:dyDescent="0.2">
      <c r="A21594" s="94" t="s">
        <v>15550</v>
      </c>
      <c r="B21594" t="s">
        <v>26448</v>
      </c>
      <c r="C21594" t="s">
        <v>243</v>
      </c>
      <c r="D21594">
        <v>748.8</v>
      </c>
      <c r="E21594" t="s">
        <v>30879</v>
      </c>
    </row>
    <row r="21595" spans="1:5" hidden="1" x14ac:dyDescent="0.2">
      <c r="A21595" s="94" t="s">
        <v>15551</v>
      </c>
      <c r="B21595" t="s">
        <v>26449</v>
      </c>
      <c r="C21595" t="s">
        <v>243</v>
      </c>
      <c r="D21595" s="684">
        <v>1088.0999999999999</v>
      </c>
      <c r="E21595" t="s">
        <v>30879</v>
      </c>
    </row>
    <row r="21596" spans="1:5" hidden="1" x14ac:dyDescent="0.2">
      <c r="A21596" s="94" t="s">
        <v>15552</v>
      </c>
      <c r="B21596" t="s">
        <v>26450</v>
      </c>
      <c r="C21596" t="s">
        <v>243</v>
      </c>
      <c r="D21596" s="684">
        <v>1000.35</v>
      </c>
      <c r="E21596" t="s">
        <v>30879</v>
      </c>
    </row>
    <row r="21597" spans="1:5" hidden="1" x14ac:dyDescent="0.2">
      <c r="A21597" s="94" t="s">
        <v>15553</v>
      </c>
      <c r="B21597" t="s">
        <v>26451</v>
      </c>
      <c r="C21597" t="s">
        <v>243</v>
      </c>
      <c r="D21597">
        <v>702</v>
      </c>
      <c r="E21597" t="s">
        <v>30879</v>
      </c>
    </row>
    <row r="21598" spans="1:5" hidden="1" x14ac:dyDescent="0.2">
      <c r="A21598" s="94" t="s">
        <v>15554</v>
      </c>
      <c r="B21598" t="s">
        <v>26452</v>
      </c>
      <c r="C21598" t="s">
        <v>243</v>
      </c>
      <c r="D21598">
        <v>702</v>
      </c>
      <c r="E21598" t="s">
        <v>30879</v>
      </c>
    </row>
    <row r="21599" spans="1:5" hidden="1" x14ac:dyDescent="0.2">
      <c r="A21599" s="94" t="s">
        <v>15555</v>
      </c>
      <c r="B21599" t="s">
        <v>26453</v>
      </c>
      <c r="C21599" t="s">
        <v>243</v>
      </c>
      <c r="D21599" s="684">
        <v>1175.8499999999999</v>
      </c>
      <c r="E21599" t="s">
        <v>30879</v>
      </c>
    </row>
    <row r="21600" spans="1:5" hidden="1" x14ac:dyDescent="0.2">
      <c r="A21600" s="94" t="s">
        <v>15556</v>
      </c>
      <c r="B21600" t="s">
        <v>26454</v>
      </c>
      <c r="C21600" t="s">
        <v>243</v>
      </c>
      <c r="D21600" s="684">
        <v>1064.7</v>
      </c>
      <c r="E21600" t="s">
        <v>30879</v>
      </c>
    </row>
    <row r="21601" spans="1:5" hidden="1" x14ac:dyDescent="0.2">
      <c r="A21601" s="94" t="s">
        <v>15557</v>
      </c>
      <c r="B21601" t="s">
        <v>26455</v>
      </c>
      <c r="C21601" t="s">
        <v>243</v>
      </c>
      <c r="D21601" s="684">
        <v>1175.8499999999999</v>
      </c>
      <c r="E21601" t="s">
        <v>30879</v>
      </c>
    </row>
    <row r="21602" spans="1:5" hidden="1" x14ac:dyDescent="0.2">
      <c r="A21602" s="94" t="s">
        <v>15558</v>
      </c>
      <c r="B21602" t="s">
        <v>26456</v>
      </c>
      <c r="C21602" t="s">
        <v>243</v>
      </c>
      <c r="D21602" s="684">
        <v>1064.7</v>
      </c>
      <c r="E21602" t="s">
        <v>30879</v>
      </c>
    </row>
    <row r="21603" spans="1:5" hidden="1" x14ac:dyDescent="0.2">
      <c r="A21603" s="94" t="s">
        <v>15559</v>
      </c>
      <c r="B21603" t="s">
        <v>26457</v>
      </c>
      <c r="C21603" t="s">
        <v>243</v>
      </c>
      <c r="D21603" s="684">
        <v>1193.4000000000001</v>
      </c>
      <c r="E21603" t="s">
        <v>30879</v>
      </c>
    </row>
    <row r="21604" spans="1:5" hidden="1" x14ac:dyDescent="0.2">
      <c r="A21604" s="94" t="s">
        <v>15560</v>
      </c>
      <c r="B21604" t="s">
        <v>26458</v>
      </c>
      <c r="C21604" t="s">
        <v>243</v>
      </c>
      <c r="D21604" s="684">
        <v>1088.0999999999999</v>
      </c>
      <c r="E21604" t="s">
        <v>30879</v>
      </c>
    </row>
    <row r="21605" spans="1:5" hidden="1" x14ac:dyDescent="0.2">
      <c r="A21605" s="94" t="s">
        <v>15561</v>
      </c>
      <c r="B21605" t="s">
        <v>26459</v>
      </c>
      <c r="C21605" t="s">
        <v>243</v>
      </c>
      <c r="D21605">
        <v>848.25</v>
      </c>
      <c r="E21605" t="s">
        <v>30879</v>
      </c>
    </row>
    <row r="21606" spans="1:5" hidden="1" x14ac:dyDescent="0.2">
      <c r="A21606" s="94" t="s">
        <v>15562</v>
      </c>
      <c r="B21606" t="s">
        <v>26460</v>
      </c>
      <c r="C21606" t="s">
        <v>243</v>
      </c>
      <c r="D21606">
        <v>848.25</v>
      </c>
      <c r="E21606" t="s">
        <v>30879</v>
      </c>
    </row>
    <row r="21607" spans="1:5" hidden="1" x14ac:dyDescent="0.2">
      <c r="A21607" s="94" t="s">
        <v>15563</v>
      </c>
      <c r="B21607" t="s">
        <v>26461</v>
      </c>
      <c r="C21607" t="s">
        <v>243</v>
      </c>
      <c r="D21607" s="684">
        <v>1193.4000000000001</v>
      </c>
      <c r="E21607" t="s">
        <v>30879</v>
      </c>
    </row>
    <row r="21608" spans="1:5" hidden="1" x14ac:dyDescent="0.2">
      <c r="A21608" s="94" t="s">
        <v>15564</v>
      </c>
      <c r="B21608" t="s">
        <v>26462</v>
      </c>
      <c r="C21608" t="s">
        <v>243</v>
      </c>
      <c r="D21608" s="684">
        <v>1088.0999999999999</v>
      </c>
      <c r="E21608" t="s">
        <v>30879</v>
      </c>
    </row>
    <row r="21609" spans="1:5" hidden="1" x14ac:dyDescent="0.2">
      <c r="A21609" s="94" t="s">
        <v>15565</v>
      </c>
      <c r="B21609" t="s">
        <v>26463</v>
      </c>
      <c r="C21609" t="s">
        <v>243</v>
      </c>
      <c r="D21609">
        <v>789.75</v>
      </c>
      <c r="E21609" t="s">
        <v>30879</v>
      </c>
    </row>
    <row r="21610" spans="1:5" hidden="1" x14ac:dyDescent="0.2">
      <c r="A21610" s="94" t="s">
        <v>15566</v>
      </c>
      <c r="B21610" t="s">
        <v>26464</v>
      </c>
      <c r="C21610" t="s">
        <v>243</v>
      </c>
      <c r="D21610">
        <v>789.75</v>
      </c>
      <c r="E21610" t="s">
        <v>30879</v>
      </c>
    </row>
    <row r="21611" spans="1:5" hidden="1" x14ac:dyDescent="0.2">
      <c r="A21611" s="94" t="s">
        <v>15567</v>
      </c>
      <c r="B21611" t="s">
        <v>26465</v>
      </c>
      <c r="C21611" t="s">
        <v>243</v>
      </c>
      <c r="D21611" s="684">
        <v>1257.75</v>
      </c>
      <c r="E21611" t="s">
        <v>30879</v>
      </c>
    </row>
    <row r="21612" spans="1:5" hidden="1" x14ac:dyDescent="0.2">
      <c r="A21612" s="94" t="s">
        <v>15568</v>
      </c>
      <c r="B21612" t="s">
        <v>26466</v>
      </c>
      <c r="C21612" t="s">
        <v>243</v>
      </c>
      <c r="D21612" s="684">
        <v>1134.9000000000001</v>
      </c>
      <c r="E21612" t="s">
        <v>30879</v>
      </c>
    </row>
    <row r="21613" spans="1:5" hidden="1" x14ac:dyDescent="0.2">
      <c r="A21613" s="94" t="s">
        <v>15569</v>
      </c>
      <c r="B21613" t="s">
        <v>26467</v>
      </c>
      <c r="C21613" t="s">
        <v>243</v>
      </c>
      <c r="D21613" s="684">
        <v>1257.75</v>
      </c>
      <c r="E21613" t="s">
        <v>30879</v>
      </c>
    </row>
    <row r="21614" spans="1:5" hidden="1" x14ac:dyDescent="0.2">
      <c r="A21614" s="94" t="s">
        <v>15570</v>
      </c>
      <c r="B21614" t="s">
        <v>26468</v>
      </c>
      <c r="C21614" t="s">
        <v>243</v>
      </c>
      <c r="D21614" s="684">
        <v>1134.9000000000001</v>
      </c>
      <c r="E21614" t="s">
        <v>30879</v>
      </c>
    </row>
    <row r="21615" spans="1:5" hidden="1" x14ac:dyDescent="0.2">
      <c r="A21615" s="94" t="s">
        <v>15571</v>
      </c>
      <c r="B21615" t="s">
        <v>26469</v>
      </c>
      <c r="C21615" t="s">
        <v>243</v>
      </c>
      <c r="D21615" s="684">
        <v>1287</v>
      </c>
      <c r="E21615" t="s">
        <v>30879</v>
      </c>
    </row>
    <row r="21616" spans="1:5" hidden="1" x14ac:dyDescent="0.2">
      <c r="A21616" s="94" t="s">
        <v>15572</v>
      </c>
      <c r="B21616" t="s">
        <v>26470</v>
      </c>
      <c r="C21616" t="s">
        <v>243</v>
      </c>
      <c r="D21616" s="684">
        <v>1170</v>
      </c>
      <c r="E21616" t="s">
        <v>30879</v>
      </c>
    </row>
    <row r="21617" spans="1:5" hidden="1" x14ac:dyDescent="0.2">
      <c r="A21617" s="94" t="s">
        <v>15573</v>
      </c>
      <c r="B21617" t="s">
        <v>26471</v>
      </c>
      <c r="C21617" t="s">
        <v>243</v>
      </c>
      <c r="D21617">
        <v>912.6</v>
      </c>
      <c r="E21617" t="s">
        <v>30879</v>
      </c>
    </row>
    <row r="21618" spans="1:5" hidden="1" x14ac:dyDescent="0.2">
      <c r="A21618" s="94" t="s">
        <v>15574</v>
      </c>
      <c r="B21618" t="s">
        <v>26472</v>
      </c>
      <c r="C21618" t="s">
        <v>243</v>
      </c>
      <c r="D21618">
        <v>912.6</v>
      </c>
      <c r="E21618" t="s">
        <v>30879</v>
      </c>
    </row>
    <row r="21619" spans="1:5" hidden="1" x14ac:dyDescent="0.2">
      <c r="A21619" s="94" t="s">
        <v>15575</v>
      </c>
      <c r="B21619" t="s">
        <v>26473</v>
      </c>
      <c r="C21619" t="s">
        <v>243</v>
      </c>
      <c r="D21619" s="684">
        <v>1287</v>
      </c>
      <c r="E21619" t="s">
        <v>30879</v>
      </c>
    </row>
    <row r="21620" spans="1:5" hidden="1" x14ac:dyDescent="0.2">
      <c r="A21620" s="94" t="s">
        <v>15576</v>
      </c>
      <c r="B21620" t="s">
        <v>26474</v>
      </c>
      <c r="C21620" t="s">
        <v>243</v>
      </c>
      <c r="D21620" s="684">
        <v>1170</v>
      </c>
      <c r="E21620" t="s">
        <v>30879</v>
      </c>
    </row>
    <row r="21621" spans="1:5" hidden="1" x14ac:dyDescent="0.2">
      <c r="A21621" s="94" t="s">
        <v>15577</v>
      </c>
      <c r="B21621" t="s">
        <v>26475</v>
      </c>
      <c r="C21621" t="s">
        <v>243</v>
      </c>
      <c r="D21621">
        <v>854.1</v>
      </c>
      <c r="E21621" t="s">
        <v>30879</v>
      </c>
    </row>
    <row r="21622" spans="1:5" hidden="1" x14ac:dyDescent="0.2">
      <c r="A21622" s="94" t="s">
        <v>15578</v>
      </c>
      <c r="B21622" t="s">
        <v>26476</v>
      </c>
      <c r="C21622" t="s">
        <v>243</v>
      </c>
      <c r="D21622">
        <v>854.1</v>
      </c>
      <c r="E21622" t="s">
        <v>30879</v>
      </c>
    </row>
    <row r="21623" spans="1:5" hidden="1" x14ac:dyDescent="0.2">
      <c r="A21623" s="94" t="s">
        <v>15579</v>
      </c>
      <c r="B21623" t="s">
        <v>26477</v>
      </c>
      <c r="C21623" t="s">
        <v>243</v>
      </c>
      <c r="D21623" s="684">
        <v>1257.75</v>
      </c>
      <c r="E21623" t="s">
        <v>30879</v>
      </c>
    </row>
    <row r="21624" spans="1:5" hidden="1" x14ac:dyDescent="0.2">
      <c r="A21624" s="94" t="s">
        <v>15580</v>
      </c>
      <c r="B21624" t="s">
        <v>26478</v>
      </c>
      <c r="C21624" t="s">
        <v>243</v>
      </c>
      <c r="D21624" s="684">
        <v>1134.9000000000001</v>
      </c>
      <c r="E21624" t="s">
        <v>30879</v>
      </c>
    </row>
    <row r="21625" spans="1:5" hidden="1" x14ac:dyDescent="0.2">
      <c r="A21625" s="94" t="s">
        <v>15581</v>
      </c>
      <c r="B21625" t="s">
        <v>26479</v>
      </c>
      <c r="C21625" t="s">
        <v>243</v>
      </c>
      <c r="D21625" s="684">
        <v>1257.75</v>
      </c>
      <c r="E21625" t="s">
        <v>30879</v>
      </c>
    </row>
    <row r="21626" spans="1:5" hidden="1" x14ac:dyDescent="0.2">
      <c r="A21626" s="94" t="s">
        <v>15582</v>
      </c>
      <c r="B21626" t="s">
        <v>26480</v>
      </c>
      <c r="C21626" t="s">
        <v>243</v>
      </c>
      <c r="D21626" s="684">
        <v>1134.9000000000001</v>
      </c>
      <c r="E21626" t="s">
        <v>30879</v>
      </c>
    </row>
    <row r="21627" spans="1:5" hidden="1" x14ac:dyDescent="0.2">
      <c r="A21627" s="94" t="s">
        <v>26481</v>
      </c>
      <c r="B21627" t="s">
        <v>26482</v>
      </c>
      <c r="C21627" t="s">
        <v>243</v>
      </c>
      <c r="D21627" s="684">
        <v>1287</v>
      </c>
      <c r="E21627" t="s">
        <v>30879</v>
      </c>
    </row>
    <row r="21628" spans="1:5" hidden="1" x14ac:dyDescent="0.2">
      <c r="A21628" s="94" t="s">
        <v>15583</v>
      </c>
      <c r="B21628" t="s">
        <v>26483</v>
      </c>
      <c r="C21628" t="s">
        <v>243</v>
      </c>
      <c r="D21628" s="684">
        <v>1170</v>
      </c>
      <c r="E21628" t="s">
        <v>30879</v>
      </c>
    </row>
    <row r="21629" spans="1:5" hidden="1" x14ac:dyDescent="0.2">
      <c r="A21629" s="94" t="s">
        <v>15584</v>
      </c>
      <c r="B21629" t="s">
        <v>26484</v>
      </c>
      <c r="C21629" t="s">
        <v>243</v>
      </c>
      <c r="D21629">
        <v>912.6</v>
      </c>
      <c r="E21629" t="s">
        <v>30879</v>
      </c>
    </row>
    <row r="21630" spans="1:5" hidden="1" x14ac:dyDescent="0.2">
      <c r="A21630" s="94" t="s">
        <v>15585</v>
      </c>
      <c r="B21630" t="s">
        <v>26485</v>
      </c>
      <c r="C21630" t="s">
        <v>243</v>
      </c>
      <c r="D21630">
        <v>912.6</v>
      </c>
      <c r="E21630" t="s">
        <v>30879</v>
      </c>
    </row>
    <row r="21631" spans="1:5" hidden="1" x14ac:dyDescent="0.2">
      <c r="A21631" s="94" t="s">
        <v>15586</v>
      </c>
      <c r="B21631" t="s">
        <v>26486</v>
      </c>
      <c r="C21631" t="s">
        <v>243</v>
      </c>
      <c r="D21631" s="684">
        <v>1287</v>
      </c>
      <c r="E21631" t="s">
        <v>30879</v>
      </c>
    </row>
    <row r="21632" spans="1:5" hidden="1" x14ac:dyDescent="0.2">
      <c r="A21632" s="94" t="s">
        <v>26487</v>
      </c>
      <c r="B21632" t="s">
        <v>26488</v>
      </c>
      <c r="C21632" t="s">
        <v>243</v>
      </c>
      <c r="D21632" s="684">
        <v>1170</v>
      </c>
      <c r="E21632" t="s">
        <v>30879</v>
      </c>
    </row>
    <row r="21633" spans="1:5" hidden="1" x14ac:dyDescent="0.2">
      <c r="A21633" s="94" t="s">
        <v>15587</v>
      </c>
      <c r="B21633" t="s">
        <v>26489</v>
      </c>
      <c r="C21633" t="s">
        <v>243</v>
      </c>
      <c r="D21633">
        <v>854.1</v>
      </c>
      <c r="E21633" t="s">
        <v>30879</v>
      </c>
    </row>
    <row r="21634" spans="1:5" hidden="1" x14ac:dyDescent="0.2">
      <c r="A21634" s="94" t="s">
        <v>15588</v>
      </c>
      <c r="B21634" t="s">
        <v>26490</v>
      </c>
      <c r="C21634" t="s">
        <v>243</v>
      </c>
      <c r="D21634">
        <v>854.1</v>
      </c>
      <c r="E21634" t="s">
        <v>30879</v>
      </c>
    </row>
    <row r="21635" spans="1:5" hidden="1" x14ac:dyDescent="0.2">
      <c r="A21635" s="94" t="s">
        <v>15589</v>
      </c>
      <c r="B21635" t="s">
        <v>26491</v>
      </c>
      <c r="C21635" t="s">
        <v>243</v>
      </c>
      <c r="D21635" s="684">
        <v>1257.75</v>
      </c>
      <c r="E21635" t="s">
        <v>30879</v>
      </c>
    </row>
    <row r="21636" spans="1:5" hidden="1" x14ac:dyDescent="0.2">
      <c r="A21636" s="94" t="s">
        <v>15590</v>
      </c>
      <c r="B21636" t="s">
        <v>26492</v>
      </c>
      <c r="C21636" t="s">
        <v>243</v>
      </c>
      <c r="D21636" s="684">
        <v>1134.9000000000001</v>
      </c>
      <c r="E21636" t="s">
        <v>30879</v>
      </c>
    </row>
    <row r="21637" spans="1:5" hidden="1" x14ac:dyDescent="0.2">
      <c r="A21637" s="94" t="s">
        <v>15591</v>
      </c>
      <c r="B21637" t="s">
        <v>26493</v>
      </c>
      <c r="C21637" t="s">
        <v>243</v>
      </c>
      <c r="D21637" s="684">
        <v>1257.75</v>
      </c>
      <c r="E21637" t="s">
        <v>30879</v>
      </c>
    </row>
    <row r="21638" spans="1:5" hidden="1" x14ac:dyDescent="0.2">
      <c r="A21638" s="94" t="s">
        <v>15592</v>
      </c>
      <c r="B21638" t="s">
        <v>26494</v>
      </c>
      <c r="C21638" t="s">
        <v>243</v>
      </c>
      <c r="D21638" s="684">
        <v>1134.9000000000001</v>
      </c>
      <c r="E21638" t="s">
        <v>30879</v>
      </c>
    </row>
    <row r="21639" spans="1:5" hidden="1" x14ac:dyDescent="0.2">
      <c r="A21639" s="94" t="s">
        <v>15593</v>
      </c>
      <c r="B21639" t="s">
        <v>26495</v>
      </c>
      <c r="C21639" t="s">
        <v>243</v>
      </c>
      <c r="D21639" s="684">
        <v>1287</v>
      </c>
      <c r="E21639" t="s">
        <v>30879</v>
      </c>
    </row>
    <row r="21640" spans="1:5" hidden="1" x14ac:dyDescent="0.2">
      <c r="A21640" s="94" t="s">
        <v>15594</v>
      </c>
      <c r="B21640" t="s">
        <v>26496</v>
      </c>
      <c r="C21640" t="s">
        <v>243</v>
      </c>
      <c r="D21640" s="684">
        <v>1170</v>
      </c>
      <c r="E21640" t="s">
        <v>30879</v>
      </c>
    </row>
    <row r="21641" spans="1:5" hidden="1" x14ac:dyDescent="0.2">
      <c r="A21641" s="94" t="s">
        <v>15595</v>
      </c>
      <c r="B21641" t="s">
        <v>26497</v>
      </c>
      <c r="C21641" t="s">
        <v>243</v>
      </c>
      <c r="D21641">
        <v>912.6</v>
      </c>
      <c r="E21641" t="s">
        <v>30879</v>
      </c>
    </row>
    <row r="21642" spans="1:5" hidden="1" x14ac:dyDescent="0.2">
      <c r="A21642" s="94" t="s">
        <v>15596</v>
      </c>
      <c r="B21642" t="s">
        <v>26498</v>
      </c>
      <c r="C21642" t="s">
        <v>243</v>
      </c>
      <c r="D21642">
        <v>912.6</v>
      </c>
      <c r="E21642" t="s">
        <v>30879</v>
      </c>
    </row>
    <row r="21643" spans="1:5" hidden="1" x14ac:dyDescent="0.2">
      <c r="A21643" s="94" t="s">
        <v>43231</v>
      </c>
      <c r="B21643" t="s">
        <v>43232</v>
      </c>
      <c r="C21643" t="s">
        <v>243</v>
      </c>
      <c r="D21643" s="684">
        <v>1496.93</v>
      </c>
      <c r="E21643" t="s">
        <v>30879</v>
      </c>
    </row>
    <row r="21644" spans="1:5" hidden="1" x14ac:dyDescent="0.2">
      <c r="A21644" s="94" t="s">
        <v>15597</v>
      </c>
      <c r="B21644" t="s">
        <v>26499</v>
      </c>
      <c r="C21644" t="s">
        <v>243</v>
      </c>
      <c r="D21644" s="684">
        <v>1170</v>
      </c>
      <c r="E21644" t="s">
        <v>30879</v>
      </c>
    </row>
    <row r="21645" spans="1:5" hidden="1" x14ac:dyDescent="0.2">
      <c r="A21645" s="94" t="s">
        <v>15598</v>
      </c>
      <c r="B21645" t="s">
        <v>26500</v>
      </c>
      <c r="C21645" t="s">
        <v>243</v>
      </c>
      <c r="D21645">
        <v>854.1</v>
      </c>
      <c r="E21645" t="s">
        <v>30879</v>
      </c>
    </row>
    <row r="21646" spans="1:5" hidden="1" x14ac:dyDescent="0.2">
      <c r="A21646" s="94" t="s">
        <v>15599</v>
      </c>
      <c r="B21646" t="s">
        <v>26501</v>
      </c>
      <c r="C21646" t="s">
        <v>243</v>
      </c>
      <c r="D21646">
        <v>854.1</v>
      </c>
      <c r="E21646" t="s">
        <v>30879</v>
      </c>
    </row>
    <row r="21647" spans="1:5" hidden="1" x14ac:dyDescent="0.2">
      <c r="A21647" s="94" t="s">
        <v>15600</v>
      </c>
      <c r="B21647" t="s">
        <v>26502</v>
      </c>
      <c r="C21647" t="s">
        <v>243</v>
      </c>
      <c r="D21647" s="684">
        <v>1427.4</v>
      </c>
      <c r="E21647" t="s">
        <v>30879</v>
      </c>
    </row>
    <row r="21648" spans="1:5" hidden="1" x14ac:dyDescent="0.2">
      <c r="A21648" s="94" t="s">
        <v>15601</v>
      </c>
      <c r="B21648" t="s">
        <v>26503</v>
      </c>
      <c r="C21648" t="s">
        <v>243</v>
      </c>
      <c r="D21648" s="684">
        <v>1287</v>
      </c>
      <c r="E21648" t="s">
        <v>30879</v>
      </c>
    </row>
    <row r="21649" spans="1:5" hidden="1" x14ac:dyDescent="0.2">
      <c r="A21649" s="94" t="s">
        <v>15602</v>
      </c>
      <c r="B21649" t="s">
        <v>26504</v>
      </c>
      <c r="C21649" t="s">
        <v>243</v>
      </c>
      <c r="D21649" s="684">
        <v>1427.4</v>
      </c>
      <c r="E21649" t="s">
        <v>30879</v>
      </c>
    </row>
    <row r="21650" spans="1:5" hidden="1" x14ac:dyDescent="0.2">
      <c r="A21650" s="94" t="s">
        <v>15603</v>
      </c>
      <c r="B21650" t="s">
        <v>26505</v>
      </c>
      <c r="C21650" t="s">
        <v>243</v>
      </c>
      <c r="D21650" s="684">
        <v>1287</v>
      </c>
      <c r="E21650" t="s">
        <v>30879</v>
      </c>
    </row>
    <row r="21651" spans="1:5" hidden="1" x14ac:dyDescent="0.2">
      <c r="A21651" s="94" t="s">
        <v>15604</v>
      </c>
      <c r="B21651" t="s">
        <v>26506</v>
      </c>
      <c r="C21651" t="s">
        <v>243</v>
      </c>
      <c r="D21651" s="684">
        <v>1474.2</v>
      </c>
      <c r="E21651" t="s">
        <v>30879</v>
      </c>
    </row>
    <row r="21652" spans="1:5" hidden="1" x14ac:dyDescent="0.2">
      <c r="A21652" s="94" t="s">
        <v>15605</v>
      </c>
      <c r="B21652" t="s">
        <v>26507</v>
      </c>
      <c r="C21652" t="s">
        <v>243</v>
      </c>
      <c r="D21652" s="684">
        <v>1327.95</v>
      </c>
      <c r="E21652" t="s">
        <v>30879</v>
      </c>
    </row>
    <row r="21653" spans="1:5" hidden="1" x14ac:dyDescent="0.2">
      <c r="A21653" s="94" t="s">
        <v>15606</v>
      </c>
      <c r="B21653" t="s">
        <v>26508</v>
      </c>
      <c r="C21653" t="s">
        <v>243</v>
      </c>
      <c r="D21653" s="684">
        <v>1047.1500000000001</v>
      </c>
      <c r="E21653" t="s">
        <v>30879</v>
      </c>
    </row>
    <row r="21654" spans="1:5" hidden="1" x14ac:dyDescent="0.2">
      <c r="A21654" s="94" t="s">
        <v>15607</v>
      </c>
      <c r="B21654" t="s">
        <v>26509</v>
      </c>
      <c r="C21654" t="s">
        <v>243</v>
      </c>
      <c r="D21654" s="684">
        <v>1047.1500000000001</v>
      </c>
      <c r="E21654" t="s">
        <v>30879</v>
      </c>
    </row>
    <row r="21655" spans="1:5" hidden="1" x14ac:dyDescent="0.2">
      <c r="A21655" s="94" t="s">
        <v>15608</v>
      </c>
      <c r="B21655" t="s">
        <v>26510</v>
      </c>
      <c r="C21655" t="s">
        <v>243</v>
      </c>
      <c r="D21655" s="684">
        <v>1474.2</v>
      </c>
      <c r="E21655" t="s">
        <v>30879</v>
      </c>
    </row>
    <row r="21656" spans="1:5" hidden="1" x14ac:dyDescent="0.2">
      <c r="A21656" s="94" t="s">
        <v>15609</v>
      </c>
      <c r="B21656" t="s">
        <v>26511</v>
      </c>
      <c r="C21656" t="s">
        <v>243</v>
      </c>
      <c r="D21656" s="684">
        <v>1327.95</v>
      </c>
      <c r="E21656" t="s">
        <v>30879</v>
      </c>
    </row>
    <row r="21657" spans="1:5" hidden="1" x14ac:dyDescent="0.2">
      <c r="A21657" s="94" t="s">
        <v>15610</v>
      </c>
      <c r="B21657" t="s">
        <v>26512</v>
      </c>
      <c r="C21657" t="s">
        <v>243</v>
      </c>
      <c r="D21657">
        <v>988.65</v>
      </c>
      <c r="E21657" t="s">
        <v>30879</v>
      </c>
    </row>
    <row r="21658" spans="1:5" hidden="1" x14ac:dyDescent="0.2">
      <c r="A21658" s="94" t="s">
        <v>15611</v>
      </c>
      <c r="B21658" t="s">
        <v>26513</v>
      </c>
      <c r="C21658" t="s">
        <v>243</v>
      </c>
      <c r="D21658">
        <v>988.65</v>
      </c>
      <c r="E21658" t="s">
        <v>30879</v>
      </c>
    </row>
    <row r="21659" spans="1:5" hidden="1" x14ac:dyDescent="0.2">
      <c r="A21659" s="94" t="s">
        <v>15612</v>
      </c>
      <c r="B21659" t="s">
        <v>26514</v>
      </c>
      <c r="C21659" t="s">
        <v>243</v>
      </c>
      <c r="D21659" s="684">
        <v>2111.85</v>
      </c>
      <c r="E21659" t="s">
        <v>30879</v>
      </c>
    </row>
    <row r="21660" spans="1:5" hidden="1" x14ac:dyDescent="0.2">
      <c r="A21660" s="94" t="s">
        <v>15613</v>
      </c>
      <c r="B21660" t="s">
        <v>26515</v>
      </c>
      <c r="C21660" t="s">
        <v>243</v>
      </c>
      <c r="D21660" s="684">
        <v>1930.5</v>
      </c>
      <c r="E21660" t="s">
        <v>30879</v>
      </c>
    </row>
    <row r="21661" spans="1:5" hidden="1" x14ac:dyDescent="0.2">
      <c r="A21661" s="94" t="s">
        <v>15614</v>
      </c>
      <c r="B21661" t="s">
        <v>26516</v>
      </c>
      <c r="C21661" t="s">
        <v>243</v>
      </c>
      <c r="D21661" s="684">
        <v>2111.85</v>
      </c>
      <c r="E21661" t="s">
        <v>30879</v>
      </c>
    </row>
    <row r="21662" spans="1:5" hidden="1" x14ac:dyDescent="0.2">
      <c r="A21662" s="94" t="s">
        <v>15615</v>
      </c>
      <c r="B21662" t="s">
        <v>26517</v>
      </c>
      <c r="C21662" t="s">
        <v>243</v>
      </c>
      <c r="D21662" s="684">
        <v>1930.5</v>
      </c>
      <c r="E21662" t="s">
        <v>30879</v>
      </c>
    </row>
    <row r="21663" spans="1:5" hidden="1" x14ac:dyDescent="0.2">
      <c r="A21663" s="94" t="s">
        <v>15616</v>
      </c>
      <c r="B21663" t="s">
        <v>26518</v>
      </c>
      <c r="C21663" t="s">
        <v>243</v>
      </c>
      <c r="D21663" s="684">
        <v>2316.6</v>
      </c>
      <c r="E21663" t="s">
        <v>30879</v>
      </c>
    </row>
    <row r="21664" spans="1:5" hidden="1" x14ac:dyDescent="0.2">
      <c r="A21664" s="94" t="s">
        <v>15617</v>
      </c>
      <c r="B21664" t="s">
        <v>26519</v>
      </c>
      <c r="C21664" t="s">
        <v>243</v>
      </c>
      <c r="D21664" s="684">
        <v>2146.9499999999998</v>
      </c>
      <c r="E21664" t="s">
        <v>30879</v>
      </c>
    </row>
    <row r="21665" spans="1:5" hidden="1" x14ac:dyDescent="0.2">
      <c r="A21665" s="94" t="s">
        <v>15618</v>
      </c>
      <c r="B21665" t="s">
        <v>26520</v>
      </c>
      <c r="C21665" t="s">
        <v>243</v>
      </c>
      <c r="D21665" s="684">
        <v>2316.6</v>
      </c>
      <c r="E21665" t="s">
        <v>30879</v>
      </c>
    </row>
    <row r="21666" spans="1:5" hidden="1" x14ac:dyDescent="0.2">
      <c r="A21666" s="94" t="s">
        <v>15619</v>
      </c>
      <c r="B21666" t="s">
        <v>26521</v>
      </c>
      <c r="C21666" t="s">
        <v>243</v>
      </c>
      <c r="D21666" s="684">
        <v>2146.9499999999998</v>
      </c>
      <c r="E21666" t="s">
        <v>30879</v>
      </c>
    </row>
    <row r="21667" spans="1:5" hidden="1" x14ac:dyDescent="0.2">
      <c r="A21667" s="94" t="s">
        <v>15620</v>
      </c>
      <c r="B21667" t="s">
        <v>26522</v>
      </c>
      <c r="C21667" t="s">
        <v>243</v>
      </c>
      <c r="D21667" s="684">
        <v>1573.65</v>
      </c>
      <c r="E21667" t="s">
        <v>30879</v>
      </c>
    </row>
    <row r="21668" spans="1:5" hidden="1" x14ac:dyDescent="0.2">
      <c r="A21668" s="94" t="s">
        <v>15621</v>
      </c>
      <c r="B21668" t="s">
        <v>26523</v>
      </c>
      <c r="C21668" t="s">
        <v>243</v>
      </c>
      <c r="D21668" s="684">
        <v>1573.65</v>
      </c>
      <c r="E21668" t="s">
        <v>30879</v>
      </c>
    </row>
    <row r="21669" spans="1:5" hidden="1" x14ac:dyDescent="0.2">
      <c r="A21669" s="94" t="s">
        <v>7262</v>
      </c>
      <c r="B21669" t="s">
        <v>26524</v>
      </c>
      <c r="C21669" t="s">
        <v>243</v>
      </c>
      <c r="D21669">
        <v>737</v>
      </c>
      <c r="E21669" t="s">
        <v>30879</v>
      </c>
    </row>
    <row r="21670" spans="1:5" hidden="1" x14ac:dyDescent="0.2">
      <c r="A21670" s="94" t="s">
        <v>7263</v>
      </c>
      <c r="B21670" t="s">
        <v>26525</v>
      </c>
      <c r="C21670" t="s">
        <v>243</v>
      </c>
      <c r="D21670">
        <v>737</v>
      </c>
      <c r="E21670" t="s">
        <v>30879</v>
      </c>
    </row>
    <row r="21671" spans="1:5" hidden="1" x14ac:dyDescent="0.2">
      <c r="A21671" s="94" t="s">
        <v>43253</v>
      </c>
      <c r="B21671" t="s">
        <v>43254</v>
      </c>
      <c r="C21671" t="s">
        <v>243</v>
      </c>
      <c r="D21671">
        <v>605</v>
      </c>
      <c r="E21671" t="s">
        <v>30879</v>
      </c>
    </row>
    <row r="21672" spans="1:5" hidden="1" x14ac:dyDescent="0.2">
      <c r="A21672" s="94" t="s">
        <v>7264</v>
      </c>
      <c r="B21672" t="s">
        <v>26526</v>
      </c>
      <c r="C21672" t="s">
        <v>243</v>
      </c>
      <c r="D21672">
        <v>561</v>
      </c>
      <c r="E21672" t="s">
        <v>30879</v>
      </c>
    </row>
    <row r="21673" spans="1:5" hidden="1" x14ac:dyDescent="0.2">
      <c r="A21673" s="94" t="s">
        <v>7265</v>
      </c>
      <c r="B21673" t="s">
        <v>26527</v>
      </c>
      <c r="C21673" t="s">
        <v>243</v>
      </c>
      <c r="D21673">
        <v>825</v>
      </c>
      <c r="E21673" t="s">
        <v>30879</v>
      </c>
    </row>
    <row r="21674" spans="1:5" hidden="1" x14ac:dyDescent="0.2">
      <c r="A21674" s="94" t="s">
        <v>7266</v>
      </c>
      <c r="B21674" t="s">
        <v>26528</v>
      </c>
      <c r="C21674" t="s">
        <v>243</v>
      </c>
      <c r="D21674">
        <v>825</v>
      </c>
      <c r="E21674" t="s">
        <v>30879</v>
      </c>
    </row>
    <row r="21675" spans="1:5" hidden="1" x14ac:dyDescent="0.2">
      <c r="A21675" s="94" t="s">
        <v>43259</v>
      </c>
      <c r="B21675" t="s">
        <v>43260</v>
      </c>
      <c r="C21675" t="s">
        <v>243</v>
      </c>
      <c r="D21675">
        <v>698.5</v>
      </c>
      <c r="E21675" t="s">
        <v>30879</v>
      </c>
    </row>
    <row r="21676" spans="1:5" hidden="1" x14ac:dyDescent="0.2">
      <c r="A21676" s="94" t="s">
        <v>7267</v>
      </c>
      <c r="B21676" t="s">
        <v>26529</v>
      </c>
      <c r="C21676" t="s">
        <v>243</v>
      </c>
      <c r="D21676">
        <v>621.5</v>
      </c>
      <c r="E21676" t="s">
        <v>30879</v>
      </c>
    </row>
    <row r="21677" spans="1:5" hidden="1" x14ac:dyDescent="0.2">
      <c r="A21677" s="94" t="s">
        <v>7268</v>
      </c>
      <c r="B21677" t="s">
        <v>26530</v>
      </c>
      <c r="C21677" t="s">
        <v>243</v>
      </c>
      <c r="D21677">
        <v>907.5</v>
      </c>
      <c r="E21677" t="s">
        <v>30879</v>
      </c>
    </row>
    <row r="21678" spans="1:5" hidden="1" x14ac:dyDescent="0.2">
      <c r="A21678" s="94" t="s">
        <v>7269</v>
      </c>
      <c r="B21678" t="s">
        <v>26531</v>
      </c>
      <c r="C21678" t="s">
        <v>243</v>
      </c>
      <c r="D21678">
        <v>907.5</v>
      </c>
      <c r="E21678" t="s">
        <v>30879</v>
      </c>
    </row>
    <row r="21679" spans="1:5" hidden="1" x14ac:dyDescent="0.2">
      <c r="A21679" s="94" t="s">
        <v>43265</v>
      </c>
      <c r="B21679" t="s">
        <v>43266</v>
      </c>
      <c r="C21679" t="s">
        <v>243</v>
      </c>
      <c r="D21679">
        <v>748</v>
      </c>
      <c r="E21679" t="s">
        <v>30879</v>
      </c>
    </row>
    <row r="21680" spans="1:5" hidden="1" x14ac:dyDescent="0.2">
      <c r="A21680" s="94" t="s">
        <v>7270</v>
      </c>
      <c r="B21680" t="s">
        <v>7271</v>
      </c>
      <c r="C21680" t="s">
        <v>243</v>
      </c>
      <c r="D21680">
        <v>671</v>
      </c>
      <c r="E21680" t="s">
        <v>30879</v>
      </c>
    </row>
    <row r="21681" spans="1:5" hidden="1" x14ac:dyDescent="0.2">
      <c r="A21681" s="94" t="s">
        <v>7272</v>
      </c>
      <c r="B21681" t="s">
        <v>26532</v>
      </c>
      <c r="C21681" t="s">
        <v>243</v>
      </c>
      <c r="D21681" s="684">
        <v>1127.5</v>
      </c>
      <c r="E21681" t="s">
        <v>30879</v>
      </c>
    </row>
    <row r="21682" spans="1:5" hidden="1" x14ac:dyDescent="0.2">
      <c r="A21682" s="94" t="s">
        <v>7273</v>
      </c>
      <c r="B21682" t="s">
        <v>26533</v>
      </c>
      <c r="C21682" t="s">
        <v>243</v>
      </c>
      <c r="D21682" s="684">
        <v>1127.5</v>
      </c>
      <c r="E21682" t="s">
        <v>30879</v>
      </c>
    </row>
    <row r="21683" spans="1:5" hidden="1" x14ac:dyDescent="0.2">
      <c r="A21683" s="94" t="s">
        <v>43247</v>
      </c>
      <c r="B21683" t="s">
        <v>43248</v>
      </c>
      <c r="C21683" t="s">
        <v>243</v>
      </c>
      <c r="D21683">
        <v>940.5</v>
      </c>
      <c r="E21683" t="s">
        <v>30879</v>
      </c>
    </row>
    <row r="21684" spans="1:5" hidden="1" x14ac:dyDescent="0.2">
      <c r="A21684" s="94" t="s">
        <v>7274</v>
      </c>
      <c r="B21684" t="s">
        <v>7275</v>
      </c>
      <c r="C21684" t="s">
        <v>243</v>
      </c>
      <c r="D21684">
        <v>858</v>
      </c>
      <c r="E21684" t="s">
        <v>30879</v>
      </c>
    </row>
    <row r="21685" spans="1:5" hidden="1" x14ac:dyDescent="0.2">
      <c r="A21685" s="94" t="s">
        <v>7276</v>
      </c>
      <c r="B21685" t="s">
        <v>26534</v>
      </c>
      <c r="C21685" t="s">
        <v>243</v>
      </c>
      <c r="D21685" s="684">
        <v>1221</v>
      </c>
      <c r="E21685" t="s">
        <v>30879</v>
      </c>
    </row>
    <row r="21686" spans="1:5" hidden="1" x14ac:dyDescent="0.2">
      <c r="A21686" s="94" t="s">
        <v>7277</v>
      </c>
      <c r="B21686" t="s">
        <v>26535</v>
      </c>
      <c r="C21686" t="s">
        <v>243</v>
      </c>
      <c r="D21686" s="684">
        <v>1221</v>
      </c>
      <c r="E21686" t="s">
        <v>30879</v>
      </c>
    </row>
    <row r="21687" spans="1:5" hidden="1" x14ac:dyDescent="0.2">
      <c r="A21687" s="94" t="s">
        <v>7278</v>
      </c>
      <c r="B21687" t="s">
        <v>26536</v>
      </c>
      <c r="C21687" t="s">
        <v>243</v>
      </c>
      <c r="D21687">
        <v>935</v>
      </c>
      <c r="E21687" t="s">
        <v>30879</v>
      </c>
    </row>
    <row r="21688" spans="1:5" hidden="1" x14ac:dyDescent="0.2">
      <c r="A21688" s="94" t="s">
        <v>7279</v>
      </c>
      <c r="B21688" t="s">
        <v>26537</v>
      </c>
      <c r="C21688" t="s">
        <v>243</v>
      </c>
      <c r="D21688" s="684">
        <v>1622.5</v>
      </c>
      <c r="E21688" t="s">
        <v>30879</v>
      </c>
    </row>
    <row r="21689" spans="1:5" hidden="1" x14ac:dyDescent="0.2">
      <c r="A21689" s="94" t="s">
        <v>7280</v>
      </c>
      <c r="B21689" t="s">
        <v>26538</v>
      </c>
      <c r="C21689" t="s">
        <v>243</v>
      </c>
      <c r="D21689" s="684">
        <v>1622.5</v>
      </c>
      <c r="E21689" t="s">
        <v>30879</v>
      </c>
    </row>
    <row r="21690" spans="1:5" hidden="1" x14ac:dyDescent="0.2">
      <c r="A21690" s="94" t="s">
        <v>7281</v>
      </c>
      <c r="B21690" t="s">
        <v>26539</v>
      </c>
      <c r="C21690" t="s">
        <v>243</v>
      </c>
      <c r="D21690" s="684">
        <v>1215.5</v>
      </c>
      <c r="E21690" t="s">
        <v>30879</v>
      </c>
    </row>
    <row r="21691" spans="1:5" hidden="1" x14ac:dyDescent="0.2">
      <c r="A21691" s="94" t="s">
        <v>7282</v>
      </c>
      <c r="B21691" t="s">
        <v>26540</v>
      </c>
      <c r="C21691" t="s">
        <v>243</v>
      </c>
      <c r="D21691">
        <v>737</v>
      </c>
      <c r="E21691" t="s">
        <v>30879</v>
      </c>
    </row>
    <row r="21692" spans="1:5" hidden="1" x14ac:dyDescent="0.2">
      <c r="A21692" s="94" t="s">
        <v>7283</v>
      </c>
      <c r="B21692" t="s">
        <v>26541</v>
      </c>
      <c r="C21692" t="s">
        <v>243</v>
      </c>
      <c r="D21692">
        <v>737</v>
      </c>
      <c r="E21692" t="s">
        <v>30879</v>
      </c>
    </row>
    <row r="21693" spans="1:5" hidden="1" x14ac:dyDescent="0.2">
      <c r="A21693" s="94" t="s">
        <v>43272</v>
      </c>
      <c r="B21693" t="s">
        <v>43273</v>
      </c>
      <c r="C21693" t="s">
        <v>243</v>
      </c>
      <c r="D21693">
        <v>605</v>
      </c>
      <c r="E21693" t="s">
        <v>30879</v>
      </c>
    </row>
    <row r="21694" spans="1:5" hidden="1" x14ac:dyDescent="0.2">
      <c r="A21694" s="94" t="s">
        <v>7284</v>
      </c>
      <c r="B21694" t="s">
        <v>7285</v>
      </c>
      <c r="C21694" t="s">
        <v>243</v>
      </c>
      <c r="D21694">
        <v>561</v>
      </c>
      <c r="E21694" t="s">
        <v>30879</v>
      </c>
    </row>
    <row r="21695" spans="1:5" hidden="1" x14ac:dyDescent="0.2">
      <c r="A21695" s="94" t="s">
        <v>7286</v>
      </c>
      <c r="B21695" t="s">
        <v>26542</v>
      </c>
      <c r="C21695" t="s">
        <v>243</v>
      </c>
      <c r="D21695">
        <v>825</v>
      </c>
      <c r="E21695" t="s">
        <v>30879</v>
      </c>
    </row>
    <row r="21696" spans="1:5" hidden="1" x14ac:dyDescent="0.2">
      <c r="A21696" s="94" t="s">
        <v>7287</v>
      </c>
      <c r="B21696" t="s">
        <v>26543</v>
      </c>
      <c r="C21696" t="s">
        <v>243</v>
      </c>
      <c r="D21696">
        <v>825</v>
      </c>
      <c r="E21696" t="s">
        <v>30879</v>
      </c>
    </row>
    <row r="21697" spans="1:5" hidden="1" x14ac:dyDescent="0.2">
      <c r="A21697" s="94" t="s">
        <v>43278</v>
      </c>
      <c r="B21697" t="s">
        <v>43279</v>
      </c>
      <c r="C21697" t="s">
        <v>243</v>
      </c>
      <c r="D21697">
        <v>698.5</v>
      </c>
      <c r="E21697" t="s">
        <v>30879</v>
      </c>
    </row>
    <row r="21698" spans="1:5" hidden="1" x14ac:dyDescent="0.2">
      <c r="A21698" s="94" t="s">
        <v>7288</v>
      </c>
      <c r="B21698" t="s">
        <v>26544</v>
      </c>
      <c r="C21698" t="s">
        <v>243</v>
      </c>
      <c r="D21698">
        <v>621.5</v>
      </c>
      <c r="E21698" t="s">
        <v>30879</v>
      </c>
    </row>
    <row r="21699" spans="1:5" hidden="1" x14ac:dyDescent="0.2">
      <c r="A21699" s="94" t="s">
        <v>7289</v>
      </c>
      <c r="B21699" t="s">
        <v>26545</v>
      </c>
      <c r="C21699" t="s">
        <v>243</v>
      </c>
      <c r="D21699">
        <v>907.5</v>
      </c>
      <c r="E21699" t="s">
        <v>30879</v>
      </c>
    </row>
    <row r="21700" spans="1:5" hidden="1" x14ac:dyDescent="0.2">
      <c r="A21700" s="94" t="s">
        <v>7290</v>
      </c>
      <c r="B21700" t="s">
        <v>26546</v>
      </c>
      <c r="C21700" t="s">
        <v>243</v>
      </c>
      <c r="D21700">
        <v>907.5</v>
      </c>
      <c r="E21700" t="s">
        <v>30879</v>
      </c>
    </row>
    <row r="21701" spans="1:5" hidden="1" x14ac:dyDescent="0.2">
      <c r="A21701" s="94" t="s">
        <v>43286</v>
      </c>
      <c r="B21701" t="s">
        <v>43287</v>
      </c>
      <c r="C21701" t="s">
        <v>243</v>
      </c>
      <c r="D21701">
        <v>748</v>
      </c>
      <c r="E21701" t="s">
        <v>30879</v>
      </c>
    </row>
    <row r="21702" spans="1:5" hidden="1" x14ac:dyDescent="0.2">
      <c r="A21702" s="94" t="s">
        <v>7291</v>
      </c>
      <c r="B21702" t="s">
        <v>26547</v>
      </c>
      <c r="C21702" t="s">
        <v>243</v>
      </c>
      <c r="D21702">
        <v>671</v>
      </c>
      <c r="E21702" t="s">
        <v>30879</v>
      </c>
    </row>
    <row r="21703" spans="1:5" hidden="1" x14ac:dyDescent="0.2">
      <c r="A21703" s="94" t="s">
        <v>26548</v>
      </c>
      <c r="B21703" t="s">
        <v>26549</v>
      </c>
      <c r="C21703" t="s">
        <v>243</v>
      </c>
      <c r="D21703">
        <v>590.85</v>
      </c>
      <c r="E21703" t="s">
        <v>30879</v>
      </c>
    </row>
    <row r="21704" spans="1:5" hidden="1" x14ac:dyDescent="0.2">
      <c r="A21704" s="94" t="s">
        <v>26550</v>
      </c>
      <c r="B21704" t="s">
        <v>26551</v>
      </c>
      <c r="C21704" t="s">
        <v>243</v>
      </c>
      <c r="D21704">
        <v>497.25</v>
      </c>
      <c r="E21704" t="s">
        <v>30879</v>
      </c>
    </row>
    <row r="21705" spans="1:5" hidden="1" x14ac:dyDescent="0.2">
      <c r="A21705" s="94" t="s">
        <v>26552</v>
      </c>
      <c r="B21705" t="s">
        <v>26553</v>
      </c>
      <c r="C21705" t="s">
        <v>243</v>
      </c>
      <c r="D21705">
        <v>397.8</v>
      </c>
      <c r="E21705" t="s">
        <v>30879</v>
      </c>
    </row>
    <row r="21706" spans="1:5" hidden="1" x14ac:dyDescent="0.2">
      <c r="A21706" s="94" t="s">
        <v>26554</v>
      </c>
      <c r="B21706" t="s">
        <v>26555</v>
      </c>
      <c r="C21706" t="s">
        <v>243</v>
      </c>
      <c r="D21706">
        <v>655.20000000000005</v>
      </c>
      <c r="E21706" t="s">
        <v>30879</v>
      </c>
    </row>
    <row r="21707" spans="1:5" hidden="1" x14ac:dyDescent="0.2">
      <c r="A21707" s="94" t="s">
        <v>26556</v>
      </c>
      <c r="B21707" t="s">
        <v>26557</v>
      </c>
      <c r="C21707" t="s">
        <v>243</v>
      </c>
      <c r="D21707">
        <v>555.75</v>
      </c>
      <c r="E21707" t="s">
        <v>30879</v>
      </c>
    </row>
    <row r="21708" spans="1:5" hidden="1" x14ac:dyDescent="0.2">
      <c r="A21708" s="94" t="s">
        <v>26558</v>
      </c>
      <c r="B21708" t="s">
        <v>26559</v>
      </c>
      <c r="C21708" t="s">
        <v>243</v>
      </c>
      <c r="D21708">
        <v>456.3</v>
      </c>
      <c r="E21708" t="s">
        <v>30879</v>
      </c>
    </row>
    <row r="21709" spans="1:5" hidden="1" x14ac:dyDescent="0.2">
      <c r="A21709" s="94" t="s">
        <v>26560</v>
      </c>
      <c r="B21709" t="s">
        <v>26561</v>
      </c>
      <c r="C21709" t="s">
        <v>243</v>
      </c>
      <c r="D21709">
        <v>438.75</v>
      </c>
      <c r="E21709" t="s">
        <v>30879</v>
      </c>
    </row>
    <row r="21710" spans="1:5" hidden="1" x14ac:dyDescent="0.2">
      <c r="A21710" s="94" t="s">
        <v>26562</v>
      </c>
      <c r="B21710" t="s">
        <v>26563</v>
      </c>
      <c r="C21710" t="s">
        <v>243</v>
      </c>
      <c r="D21710">
        <v>339.3</v>
      </c>
      <c r="E21710" t="s">
        <v>30879</v>
      </c>
    </row>
    <row r="21711" spans="1:5" hidden="1" x14ac:dyDescent="0.2">
      <c r="A21711" s="94" t="s">
        <v>26564</v>
      </c>
      <c r="B21711" t="s">
        <v>26565</v>
      </c>
      <c r="C21711" t="s">
        <v>243</v>
      </c>
      <c r="D21711">
        <v>263.25</v>
      </c>
      <c r="E21711" t="s">
        <v>30879</v>
      </c>
    </row>
    <row r="21712" spans="1:5" hidden="1" x14ac:dyDescent="0.2">
      <c r="A21712" s="94" t="s">
        <v>26566</v>
      </c>
      <c r="B21712" t="s">
        <v>26567</v>
      </c>
      <c r="C21712" t="s">
        <v>243</v>
      </c>
      <c r="D21712">
        <v>473.85</v>
      </c>
      <c r="E21712" t="s">
        <v>30879</v>
      </c>
    </row>
    <row r="21713" spans="1:5" hidden="1" x14ac:dyDescent="0.2">
      <c r="A21713" s="94" t="s">
        <v>26568</v>
      </c>
      <c r="B21713" t="s">
        <v>26569</v>
      </c>
      <c r="C21713" t="s">
        <v>243</v>
      </c>
      <c r="D21713">
        <v>380.25</v>
      </c>
      <c r="E21713" t="s">
        <v>30879</v>
      </c>
    </row>
    <row r="21714" spans="1:5" hidden="1" x14ac:dyDescent="0.2">
      <c r="A21714" s="94" t="s">
        <v>26570</v>
      </c>
      <c r="B21714" t="s">
        <v>26571</v>
      </c>
      <c r="C21714" t="s">
        <v>243</v>
      </c>
      <c r="D21714">
        <v>310.05</v>
      </c>
      <c r="E21714" t="s">
        <v>30879</v>
      </c>
    </row>
    <row r="21715" spans="1:5" hidden="1" x14ac:dyDescent="0.2">
      <c r="A21715" s="94" t="s">
        <v>26572</v>
      </c>
      <c r="B21715" t="s">
        <v>26573</v>
      </c>
      <c r="C21715" t="s">
        <v>243</v>
      </c>
      <c r="D21715">
        <v>555.75</v>
      </c>
      <c r="E21715" t="s">
        <v>30879</v>
      </c>
    </row>
    <row r="21716" spans="1:5" hidden="1" x14ac:dyDescent="0.2">
      <c r="A21716" s="94" t="s">
        <v>26574</v>
      </c>
      <c r="B21716" t="s">
        <v>26575</v>
      </c>
      <c r="C21716" t="s">
        <v>243</v>
      </c>
      <c r="D21716">
        <v>438.75</v>
      </c>
      <c r="E21716" t="s">
        <v>30879</v>
      </c>
    </row>
    <row r="21717" spans="1:5" hidden="1" x14ac:dyDescent="0.2">
      <c r="A21717" s="94" t="s">
        <v>26576</v>
      </c>
      <c r="B21717" t="s">
        <v>26577</v>
      </c>
      <c r="C21717" t="s">
        <v>243</v>
      </c>
      <c r="D21717">
        <v>351</v>
      </c>
      <c r="E21717" t="s">
        <v>30879</v>
      </c>
    </row>
    <row r="21718" spans="1:5" hidden="1" x14ac:dyDescent="0.2">
      <c r="A21718" s="94" t="s">
        <v>30278</v>
      </c>
      <c r="B21718" t="s">
        <v>43226</v>
      </c>
      <c r="C21718" t="s">
        <v>243</v>
      </c>
      <c r="D21718">
        <v>766.35</v>
      </c>
      <c r="E21718" t="s">
        <v>30879</v>
      </c>
    </row>
    <row r="21719" spans="1:5" hidden="1" x14ac:dyDescent="0.2">
      <c r="A21719" s="94" t="s">
        <v>30279</v>
      </c>
      <c r="B21719" t="s">
        <v>43228</v>
      </c>
      <c r="C21719" t="s">
        <v>243</v>
      </c>
      <c r="D21719">
        <v>608.4</v>
      </c>
      <c r="E21719" t="s">
        <v>30879</v>
      </c>
    </row>
    <row r="21720" spans="1:5" hidden="1" x14ac:dyDescent="0.2">
      <c r="A21720" s="94" t="s">
        <v>30280</v>
      </c>
      <c r="B21720" t="s">
        <v>43227</v>
      </c>
      <c r="C21720" t="s">
        <v>243</v>
      </c>
      <c r="D21720">
        <v>778.05</v>
      </c>
      <c r="E21720" t="s">
        <v>30879</v>
      </c>
    </row>
    <row r="21721" spans="1:5" hidden="1" x14ac:dyDescent="0.2">
      <c r="A21721" s="94" t="s">
        <v>15622</v>
      </c>
      <c r="B21721" t="s">
        <v>26578</v>
      </c>
      <c r="C21721" t="s">
        <v>243</v>
      </c>
      <c r="D21721">
        <v>579.15</v>
      </c>
      <c r="E21721" t="s">
        <v>30879</v>
      </c>
    </row>
    <row r="21722" spans="1:5" hidden="1" x14ac:dyDescent="0.2">
      <c r="A21722" s="94" t="s">
        <v>15623</v>
      </c>
      <c r="B21722" t="s">
        <v>26579</v>
      </c>
      <c r="C21722" t="s">
        <v>243</v>
      </c>
      <c r="D21722">
        <v>415.35</v>
      </c>
      <c r="E21722" t="s">
        <v>30879</v>
      </c>
    </row>
    <row r="21723" spans="1:5" hidden="1" x14ac:dyDescent="0.2">
      <c r="A21723" s="94" t="s">
        <v>15624</v>
      </c>
      <c r="B21723" t="s">
        <v>26580</v>
      </c>
      <c r="C21723" t="s">
        <v>243</v>
      </c>
      <c r="D21723">
        <v>661.05</v>
      </c>
      <c r="E21723" t="s">
        <v>30879</v>
      </c>
    </row>
    <row r="21724" spans="1:5" hidden="1" x14ac:dyDescent="0.2">
      <c r="A21724" s="94" t="s">
        <v>15625</v>
      </c>
      <c r="B21724" t="s">
        <v>26581</v>
      </c>
      <c r="C21724" t="s">
        <v>243</v>
      </c>
      <c r="D21724">
        <v>456.3</v>
      </c>
      <c r="E21724" t="s">
        <v>30879</v>
      </c>
    </row>
    <row r="21725" spans="1:5" hidden="1" x14ac:dyDescent="0.2">
      <c r="A21725" s="94" t="s">
        <v>15626</v>
      </c>
      <c r="B21725" t="s">
        <v>26582</v>
      </c>
      <c r="C21725" t="s">
        <v>243</v>
      </c>
      <c r="D21725">
        <v>737.1</v>
      </c>
      <c r="E21725" t="s">
        <v>30879</v>
      </c>
    </row>
    <row r="21726" spans="1:5" hidden="1" x14ac:dyDescent="0.2">
      <c r="A21726" s="94" t="s">
        <v>15627</v>
      </c>
      <c r="B21726" t="s">
        <v>26583</v>
      </c>
      <c r="C21726" t="s">
        <v>243</v>
      </c>
      <c r="D21726">
        <v>473.85</v>
      </c>
      <c r="E21726" t="s">
        <v>30879</v>
      </c>
    </row>
    <row r="21727" spans="1:5" hidden="1" x14ac:dyDescent="0.2">
      <c r="A21727" s="94" t="s">
        <v>15628</v>
      </c>
      <c r="B21727" t="s">
        <v>26584</v>
      </c>
      <c r="C21727" t="s">
        <v>243</v>
      </c>
      <c r="D21727">
        <v>544.04999999999995</v>
      </c>
      <c r="E21727" t="s">
        <v>30879</v>
      </c>
    </row>
    <row r="21728" spans="1:5" hidden="1" x14ac:dyDescent="0.2">
      <c r="A21728" s="94" t="s">
        <v>15629</v>
      </c>
      <c r="B21728" t="s">
        <v>26585</v>
      </c>
      <c r="C21728" t="s">
        <v>243</v>
      </c>
      <c r="D21728">
        <v>473.85</v>
      </c>
      <c r="E21728" t="s">
        <v>30879</v>
      </c>
    </row>
    <row r="21729" spans="1:5" hidden="1" x14ac:dyDescent="0.2">
      <c r="A21729" s="94" t="s">
        <v>15630</v>
      </c>
      <c r="B21729" t="s">
        <v>26586</v>
      </c>
      <c r="C21729" t="s">
        <v>243</v>
      </c>
      <c r="D21729">
        <v>380.25</v>
      </c>
      <c r="E21729" t="s">
        <v>30879</v>
      </c>
    </row>
    <row r="21730" spans="1:5" hidden="1" x14ac:dyDescent="0.2">
      <c r="A21730" s="94" t="s">
        <v>15631</v>
      </c>
      <c r="B21730" t="s">
        <v>26587</v>
      </c>
      <c r="C21730" t="s">
        <v>243</v>
      </c>
      <c r="D21730">
        <v>614.25</v>
      </c>
      <c r="E21730" t="s">
        <v>30879</v>
      </c>
    </row>
    <row r="21731" spans="1:5" hidden="1" x14ac:dyDescent="0.2">
      <c r="A21731" s="94" t="s">
        <v>15632</v>
      </c>
      <c r="B21731" t="s">
        <v>26588</v>
      </c>
      <c r="C21731" t="s">
        <v>243</v>
      </c>
      <c r="D21731">
        <v>532.35</v>
      </c>
      <c r="E21731" t="s">
        <v>30879</v>
      </c>
    </row>
    <row r="21732" spans="1:5" hidden="1" x14ac:dyDescent="0.2">
      <c r="A21732" s="94" t="s">
        <v>15633</v>
      </c>
      <c r="B21732" t="s">
        <v>26589</v>
      </c>
      <c r="C21732" t="s">
        <v>243</v>
      </c>
      <c r="D21732">
        <v>421.2</v>
      </c>
      <c r="E21732" t="s">
        <v>30879</v>
      </c>
    </row>
    <row r="21733" spans="1:5" hidden="1" x14ac:dyDescent="0.2">
      <c r="A21733" s="94" t="s">
        <v>15634</v>
      </c>
      <c r="B21733" t="s">
        <v>26590</v>
      </c>
      <c r="C21733" t="s">
        <v>243</v>
      </c>
      <c r="D21733">
        <v>690.3</v>
      </c>
      <c r="E21733" t="s">
        <v>30879</v>
      </c>
    </row>
    <row r="21734" spans="1:5" hidden="1" x14ac:dyDescent="0.2">
      <c r="A21734" s="94" t="s">
        <v>15635</v>
      </c>
      <c r="B21734" t="s">
        <v>26591</v>
      </c>
      <c r="C21734" t="s">
        <v>243</v>
      </c>
      <c r="D21734">
        <v>590.85</v>
      </c>
      <c r="E21734" t="s">
        <v>30879</v>
      </c>
    </row>
    <row r="21735" spans="1:5" hidden="1" x14ac:dyDescent="0.2">
      <c r="A21735" s="94" t="s">
        <v>15636</v>
      </c>
      <c r="B21735" t="s">
        <v>26592</v>
      </c>
      <c r="C21735" t="s">
        <v>243</v>
      </c>
      <c r="D21735">
        <v>427.05</v>
      </c>
      <c r="E21735" t="s">
        <v>30879</v>
      </c>
    </row>
    <row r="21736" spans="1:5" hidden="1" x14ac:dyDescent="0.2">
      <c r="A21736" s="94" t="s">
        <v>7293</v>
      </c>
      <c r="B21736" t="s">
        <v>43590</v>
      </c>
      <c r="C21736" t="s">
        <v>243</v>
      </c>
      <c r="D21736">
        <v>286</v>
      </c>
      <c r="E21736" t="s">
        <v>30879</v>
      </c>
    </row>
    <row r="21737" spans="1:5" hidden="1" x14ac:dyDescent="0.2">
      <c r="A21737" s="94" t="s">
        <v>7294</v>
      </c>
      <c r="B21737" t="s">
        <v>26593</v>
      </c>
      <c r="C21737" t="s">
        <v>243</v>
      </c>
      <c r="D21737">
        <v>251.55</v>
      </c>
      <c r="E21737" t="s">
        <v>30879</v>
      </c>
    </row>
    <row r="21738" spans="1:5" hidden="1" x14ac:dyDescent="0.2">
      <c r="A21738" s="94" t="s">
        <v>7295</v>
      </c>
      <c r="B21738" t="s">
        <v>26594</v>
      </c>
      <c r="C21738" t="s">
        <v>243</v>
      </c>
      <c r="D21738">
        <v>225.5</v>
      </c>
      <c r="E21738" t="s">
        <v>30879</v>
      </c>
    </row>
    <row r="21739" spans="1:5" hidden="1" x14ac:dyDescent="0.2">
      <c r="A21739" s="94" t="s">
        <v>7296</v>
      </c>
      <c r="B21739" t="s">
        <v>26595</v>
      </c>
      <c r="C21739" t="s">
        <v>243</v>
      </c>
      <c r="D21739">
        <v>210.6</v>
      </c>
      <c r="E21739" t="s">
        <v>30879</v>
      </c>
    </row>
    <row r="21740" spans="1:5" hidden="1" x14ac:dyDescent="0.2">
      <c r="A21740" s="94" t="s">
        <v>7297</v>
      </c>
      <c r="B21740" t="s">
        <v>26596</v>
      </c>
      <c r="C21740" t="s">
        <v>243</v>
      </c>
      <c r="D21740">
        <v>346.5</v>
      </c>
      <c r="E21740" t="s">
        <v>30879</v>
      </c>
    </row>
    <row r="21741" spans="1:5" hidden="1" x14ac:dyDescent="0.2">
      <c r="A21741" s="94" t="s">
        <v>7298</v>
      </c>
      <c r="B21741" t="s">
        <v>26597</v>
      </c>
      <c r="C21741" t="s">
        <v>243</v>
      </c>
      <c r="D21741">
        <v>339.3</v>
      </c>
      <c r="E21741" t="s">
        <v>30879</v>
      </c>
    </row>
    <row r="21742" spans="1:5" hidden="1" x14ac:dyDescent="0.2">
      <c r="A21742" s="94" t="s">
        <v>7299</v>
      </c>
      <c r="B21742" t="s">
        <v>26598</v>
      </c>
      <c r="C21742" t="s">
        <v>243</v>
      </c>
      <c r="D21742">
        <v>192.5</v>
      </c>
      <c r="E21742" t="s">
        <v>30879</v>
      </c>
    </row>
    <row r="21743" spans="1:5" hidden="1" x14ac:dyDescent="0.2">
      <c r="A21743" s="94" t="s">
        <v>7300</v>
      </c>
      <c r="B21743" t="s">
        <v>26599</v>
      </c>
      <c r="C21743" t="s">
        <v>243</v>
      </c>
      <c r="D21743">
        <v>201.24</v>
      </c>
      <c r="E21743" t="s">
        <v>30879</v>
      </c>
    </row>
    <row r="21744" spans="1:5" hidden="1" x14ac:dyDescent="0.2">
      <c r="A21744" s="94" t="s">
        <v>7301</v>
      </c>
      <c r="B21744" t="s">
        <v>26600</v>
      </c>
      <c r="C21744" t="s">
        <v>243</v>
      </c>
      <c r="D21744">
        <v>148.5</v>
      </c>
      <c r="E21744" t="s">
        <v>30879</v>
      </c>
    </row>
    <row r="21745" spans="1:5" hidden="1" x14ac:dyDescent="0.2">
      <c r="A21745" s="94" t="s">
        <v>7302</v>
      </c>
      <c r="B21745" t="s">
        <v>26601</v>
      </c>
      <c r="C21745" t="s">
        <v>243</v>
      </c>
      <c r="D21745">
        <v>148.5</v>
      </c>
      <c r="E21745" t="s">
        <v>30879</v>
      </c>
    </row>
    <row r="21746" spans="1:5" hidden="1" x14ac:dyDescent="0.2">
      <c r="A21746" s="94" t="s">
        <v>7303</v>
      </c>
      <c r="B21746" t="s">
        <v>26602</v>
      </c>
      <c r="C21746" t="s">
        <v>243</v>
      </c>
      <c r="D21746" s="684">
        <v>1881</v>
      </c>
      <c r="E21746" t="s">
        <v>30879</v>
      </c>
    </row>
    <row r="21747" spans="1:5" hidden="1" x14ac:dyDescent="0.2">
      <c r="A21747" s="94" t="s">
        <v>26603</v>
      </c>
      <c r="B21747" t="s">
        <v>26604</v>
      </c>
      <c r="C21747" t="s">
        <v>243</v>
      </c>
      <c r="D21747" s="684">
        <v>1881</v>
      </c>
      <c r="E21747" t="s">
        <v>30879</v>
      </c>
    </row>
    <row r="21748" spans="1:5" hidden="1" x14ac:dyDescent="0.2">
      <c r="A21748" s="94" t="s">
        <v>19649</v>
      </c>
      <c r="B21748" t="s">
        <v>43203</v>
      </c>
      <c r="C21748" t="s">
        <v>243</v>
      </c>
      <c r="D21748">
        <v>717.77</v>
      </c>
      <c r="E21748" t="s">
        <v>30879</v>
      </c>
    </row>
    <row r="21749" spans="1:5" hidden="1" x14ac:dyDescent="0.2">
      <c r="A21749" s="94" t="s">
        <v>43494</v>
      </c>
      <c r="B21749" t="s">
        <v>43495</v>
      </c>
      <c r="C21749" t="s">
        <v>243</v>
      </c>
      <c r="D21749" s="684">
        <v>1203.53</v>
      </c>
      <c r="E21749" t="s">
        <v>30879</v>
      </c>
    </row>
    <row r="21750" spans="1:5" hidden="1" x14ac:dyDescent="0.2">
      <c r="A21750" s="94" t="s">
        <v>43496</v>
      </c>
      <c r="B21750" t="s">
        <v>43497</v>
      </c>
      <c r="C21750" t="s">
        <v>243</v>
      </c>
      <c r="D21750" s="684">
        <v>1275.29</v>
      </c>
      <c r="E21750" t="s">
        <v>30879</v>
      </c>
    </row>
    <row r="21751" spans="1:5" hidden="1" x14ac:dyDescent="0.2">
      <c r="A21751" s="94" t="s">
        <v>43492</v>
      </c>
      <c r="B21751" t="s">
        <v>43493</v>
      </c>
      <c r="C21751" t="s">
        <v>243</v>
      </c>
      <c r="D21751" s="684">
        <v>1537.65</v>
      </c>
      <c r="E21751" t="s">
        <v>30879</v>
      </c>
    </row>
    <row r="21752" spans="1:5" hidden="1" x14ac:dyDescent="0.2">
      <c r="A21752" s="94" t="s">
        <v>15637</v>
      </c>
      <c r="B21752" t="s">
        <v>15638</v>
      </c>
      <c r="C21752" t="s">
        <v>243</v>
      </c>
      <c r="D21752">
        <v>552.94000000000005</v>
      </c>
      <c r="E21752" t="s">
        <v>30879</v>
      </c>
    </row>
    <row r="21753" spans="1:5" hidden="1" x14ac:dyDescent="0.2">
      <c r="A21753" s="94" t="s">
        <v>15639</v>
      </c>
      <c r="B21753" t="s">
        <v>15640</v>
      </c>
      <c r="C21753" t="s">
        <v>243</v>
      </c>
      <c r="D21753" s="684">
        <v>1049.4100000000001</v>
      </c>
      <c r="E21753" t="s">
        <v>30879</v>
      </c>
    </row>
    <row r="21754" spans="1:5" hidden="1" x14ac:dyDescent="0.2">
      <c r="A21754" s="94" t="s">
        <v>15641</v>
      </c>
      <c r="B21754" t="s">
        <v>15642</v>
      </c>
      <c r="C21754" t="s">
        <v>243</v>
      </c>
      <c r="D21754" s="684">
        <v>1251.76</v>
      </c>
      <c r="E21754" t="s">
        <v>30879</v>
      </c>
    </row>
    <row r="21755" spans="1:5" hidden="1" x14ac:dyDescent="0.2">
      <c r="A21755" s="94" t="s">
        <v>15643</v>
      </c>
      <c r="B21755" t="s">
        <v>15644</v>
      </c>
      <c r="C21755" t="s">
        <v>243</v>
      </c>
      <c r="D21755" s="684">
        <v>1314.12</v>
      </c>
      <c r="E21755" t="s">
        <v>30879</v>
      </c>
    </row>
    <row r="21756" spans="1:5" hidden="1" x14ac:dyDescent="0.2">
      <c r="A21756" s="94" t="s">
        <v>15645</v>
      </c>
      <c r="B21756" t="s">
        <v>15646</v>
      </c>
      <c r="C21756" t="s">
        <v>243</v>
      </c>
      <c r="D21756" s="684">
        <v>1532.94</v>
      </c>
      <c r="E21756" t="s">
        <v>30879</v>
      </c>
    </row>
    <row r="21757" spans="1:5" hidden="1" x14ac:dyDescent="0.2">
      <c r="A21757" s="94" t="s">
        <v>15647</v>
      </c>
      <c r="B21757" t="s">
        <v>15648</v>
      </c>
      <c r="C21757" t="s">
        <v>243</v>
      </c>
      <c r="D21757" s="684">
        <v>1532.94</v>
      </c>
      <c r="E21757" t="s">
        <v>30879</v>
      </c>
    </row>
    <row r="21758" spans="1:5" hidden="1" x14ac:dyDescent="0.2">
      <c r="A21758" s="94" t="s">
        <v>15649</v>
      </c>
      <c r="B21758" t="s">
        <v>15650</v>
      </c>
      <c r="C21758" t="s">
        <v>243</v>
      </c>
      <c r="D21758" s="684">
        <v>1491.76</v>
      </c>
      <c r="E21758" t="s">
        <v>30879</v>
      </c>
    </row>
    <row r="21759" spans="1:5" hidden="1" x14ac:dyDescent="0.2">
      <c r="A21759" s="94" t="s">
        <v>40519</v>
      </c>
      <c r="B21759" t="s">
        <v>40520</v>
      </c>
      <c r="C21759" t="s">
        <v>2424</v>
      </c>
      <c r="D21759">
        <v>2.41</v>
      </c>
      <c r="E21759" t="s">
        <v>30879</v>
      </c>
    </row>
    <row r="21760" spans="1:5" hidden="1" x14ac:dyDescent="0.2">
      <c r="A21760" s="94" t="s">
        <v>40517</v>
      </c>
      <c r="B21760" t="s">
        <v>40518</v>
      </c>
      <c r="C21760" t="s">
        <v>2424</v>
      </c>
      <c r="D21760">
        <v>3.4</v>
      </c>
      <c r="E21760" t="s">
        <v>30879</v>
      </c>
    </row>
    <row r="21761" spans="1:5" hidden="1" x14ac:dyDescent="0.2">
      <c r="A21761" s="94" t="s">
        <v>40547</v>
      </c>
      <c r="B21761" t="s">
        <v>40548</v>
      </c>
      <c r="C21761" t="s">
        <v>2424</v>
      </c>
      <c r="D21761">
        <v>1.75</v>
      </c>
      <c r="E21761" t="s">
        <v>30879</v>
      </c>
    </row>
    <row r="21762" spans="1:5" hidden="1" x14ac:dyDescent="0.2">
      <c r="A21762" s="94" t="s">
        <v>40545</v>
      </c>
      <c r="B21762" t="s">
        <v>40546</v>
      </c>
      <c r="C21762" t="s">
        <v>2424</v>
      </c>
      <c r="D21762">
        <v>3.2</v>
      </c>
      <c r="E21762" t="s">
        <v>30879</v>
      </c>
    </row>
    <row r="21763" spans="1:5" hidden="1" x14ac:dyDescent="0.2">
      <c r="A21763" s="94" t="s">
        <v>26605</v>
      </c>
      <c r="B21763" t="s">
        <v>26606</v>
      </c>
      <c r="C21763" t="s">
        <v>2424</v>
      </c>
      <c r="D21763">
        <v>1.22</v>
      </c>
      <c r="E21763" t="s">
        <v>30879</v>
      </c>
    </row>
    <row r="21764" spans="1:5" hidden="1" x14ac:dyDescent="0.2">
      <c r="A21764" s="94" t="s">
        <v>40581</v>
      </c>
      <c r="B21764" t="s">
        <v>40582</v>
      </c>
      <c r="C21764" t="s">
        <v>2424</v>
      </c>
      <c r="D21764">
        <v>1.59</v>
      </c>
      <c r="E21764" t="s">
        <v>30879</v>
      </c>
    </row>
    <row r="21765" spans="1:5" hidden="1" x14ac:dyDescent="0.2">
      <c r="A21765" s="94" t="s">
        <v>26607</v>
      </c>
      <c r="B21765" t="s">
        <v>26608</v>
      </c>
      <c r="C21765" t="s">
        <v>2424</v>
      </c>
      <c r="D21765">
        <v>3.05</v>
      </c>
      <c r="E21765" t="s">
        <v>30879</v>
      </c>
    </row>
    <row r="21766" spans="1:5" hidden="1" x14ac:dyDescent="0.2">
      <c r="A21766" s="94" t="s">
        <v>26609</v>
      </c>
      <c r="B21766" t="s">
        <v>26610</v>
      </c>
      <c r="C21766" t="s">
        <v>2424</v>
      </c>
      <c r="D21766">
        <v>2.73</v>
      </c>
      <c r="E21766" t="s">
        <v>30879</v>
      </c>
    </row>
    <row r="21767" spans="1:5" hidden="1" x14ac:dyDescent="0.2">
      <c r="A21767" s="94" t="s">
        <v>26611</v>
      </c>
      <c r="B21767" t="s">
        <v>26612</v>
      </c>
      <c r="C21767" t="s">
        <v>2424</v>
      </c>
      <c r="D21767">
        <v>4.41</v>
      </c>
      <c r="E21767" t="s">
        <v>30879</v>
      </c>
    </row>
    <row r="21768" spans="1:5" hidden="1" x14ac:dyDescent="0.2">
      <c r="A21768" s="94" t="s">
        <v>40585</v>
      </c>
      <c r="B21768" t="s">
        <v>40586</v>
      </c>
      <c r="C21768" t="s">
        <v>2424</v>
      </c>
      <c r="D21768">
        <v>1.34</v>
      </c>
      <c r="E21768" t="s">
        <v>30879</v>
      </c>
    </row>
    <row r="21769" spans="1:5" hidden="1" x14ac:dyDescent="0.2">
      <c r="A21769" s="94" t="s">
        <v>26613</v>
      </c>
      <c r="B21769" t="s">
        <v>26614</v>
      </c>
      <c r="C21769" t="s">
        <v>2424</v>
      </c>
      <c r="D21769">
        <v>2.63</v>
      </c>
      <c r="E21769" t="s">
        <v>30879</v>
      </c>
    </row>
    <row r="21770" spans="1:5" hidden="1" x14ac:dyDescent="0.2">
      <c r="A21770" s="94" t="s">
        <v>26615</v>
      </c>
      <c r="B21770" t="s">
        <v>26616</v>
      </c>
      <c r="C21770" t="s">
        <v>2424</v>
      </c>
      <c r="D21770">
        <v>2.5099999999999998</v>
      </c>
      <c r="E21770" t="s">
        <v>30879</v>
      </c>
    </row>
    <row r="21771" spans="1:5" hidden="1" x14ac:dyDescent="0.2">
      <c r="A21771" s="94" t="s">
        <v>26617</v>
      </c>
      <c r="B21771" t="s">
        <v>26618</v>
      </c>
      <c r="C21771" t="s">
        <v>2424</v>
      </c>
      <c r="D21771">
        <v>4.25</v>
      </c>
      <c r="E21771" t="s">
        <v>30879</v>
      </c>
    </row>
    <row r="21772" spans="1:5" hidden="1" x14ac:dyDescent="0.2">
      <c r="A21772" s="94" t="s">
        <v>40595</v>
      </c>
      <c r="B21772" t="s">
        <v>40596</v>
      </c>
      <c r="C21772" t="s">
        <v>2424</v>
      </c>
      <c r="D21772">
        <v>1.91</v>
      </c>
      <c r="E21772" t="s">
        <v>30879</v>
      </c>
    </row>
    <row r="21773" spans="1:5" hidden="1" x14ac:dyDescent="0.2">
      <c r="A21773" s="94" t="s">
        <v>26619</v>
      </c>
      <c r="B21773" t="s">
        <v>26620</v>
      </c>
      <c r="C21773" t="s">
        <v>2424</v>
      </c>
      <c r="D21773">
        <v>3.59</v>
      </c>
      <c r="E21773" t="s">
        <v>30879</v>
      </c>
    </row>
    <row r="21774" spans="1:5" hidden="1" x14ac:dyDescent="0.2">
      <c r="A21774" s="94" t="s">
        <v>26621</v>
      </c>
      <c r="B21774" t="s">
        <v>26622</v>
      </c>
      <c r="C21774" t="s">
        <v>2424</v>
      </c>
      <c r="D21774">
        <v>3.15</v>
      </c>
      <c r="E21774" t="s">
        <v>30879</v>
      </c>
    </row>
    <row r="21775" spans="1:5" hidden="1" x14ac:dyDescent="0.2">
      <c r="A21775" s="94" t="s">
        <v>26623</v>
      </c>
      <c r="B21775" t="s">
        <v>26624</v>
      </c>
      <c r="C21775" t="s">
        <v>2424</v>
      </c>
      <c r="D21775">
        <v>5.36</v>
      </c>
      <c r="E21775" t="s">
        <v>30879</v>
      </c>
    </row>
    <row r="21776" spans="1:5" hidden="1" x14ac:dyDescent="0.2">
      <c r="A21776" s="94" t="s">
        <v>26625</v>
      </c>
      <c r="B21776" t="s">
        <v>26626</v>
      </c>
      <c r="C21776" t="s">
        <v>2424</v>
      </c>
      <c r="D21776">
        <v>1.61</v>
      </c>
      <c r="E21776" t="s">
        <v>30879</v>
      </c>
    </row>
    <row r="21777" spans="1:5" hidden="1" x14ac:dyDescent="0.2">
      <c r="A21777" s="94" t="s">
        <v>26627</v>
      </c>
      <c r="B21777" t="s">
        <v>26628</v>
      </c>
      <c r="C21777" t="s">
        <v>2424</v>
      </c>
      <c r="D21777">
        <v>3.49</v>
      </c>
      <c r="E21777" t="s">
        <v>30879</v>
      </c>
    </row>
    <row r="21778" spans="1:5" hidden="1" x14ac:dyDescent="0.2">
      <c r="A21778" s="94" t="s">
        <v>26629</v>
      </c>
      <c r="B21778" t="s">
        <v>26630</v>
      </c>
      <c r="C21778" t="s">
        <v>2424</v>
      </c>
      <c r="D21778">
        <v>2.9</v>
      </c>
      <c r="E21778" t="s">
        <v>30879</v>
      </c>
    </row>
    <row r="21779" spans="1:5" hidden="1" x14ac:dyDescent="0.2">
      <c r="A21779" s="94" t="s">
        <v>26631</v>
      </c>
      <c r="B21779" t="s">
        <v>26632</v>
      </c>
      <c r="C21779" t="s">
        <v>2424</v>
      </c>
      <c r="D21779">
        <v>5.2</v>
      </c>
      <c r="E21779" t="s">
        <v>30879</v>
      </c>
    </row>
    <row r="21780" spans="1:5" hidden="1" x14ac:dyDescent="0.2">
      <c r="A21780" s="94" t="s">
        <v>40599</v>
      </c>
      <c r="B21780" t="s">
        <v>40600</v>
      </c>
      <c r="C21780" t="s">
        <v>2424</v>
      </c>
      <c r="D21780">
        <v>2.27</v>
      </c>
      <c r="E21780" t="s">
        <v>30879</v>
      </c>
    </row>
    <row r="21781" spans="1:5" hidden="1" x14ac:dyDescent="0.2">
      <c r="A21781" s="94" t="s">
        <v>26633</v>
      </c>
      <c r="B21781" t="s">
        <v>26634</v>
      </c>
      <c r="C21781" t="s">
        <v>2424</v>
      </c>
      <c r="D21781">
        <v>4.41</v>
      </c>
      <c r="E21781" t="s">
        <v>30879</v>
      </c>
    </row>
    <row r="21782" spans="1:5" hidden="1" x14ac:dyDescent="0.2">
      <c r="A21782" s="94" t="s">
        <v>40597</v>
      </c>
      <c r="B21782" t="s">
        <v>40598</v>
      </c>
      <c r="C21782" t="s">
        <v>2424</v>
      </c>
      <c r="D21782">
        <v>3.74</v>
      </c>
      <c r="E21782" t="s">
        <v>30879</v>
      </c>
    </row>
    <row r="21783" spans="1:5" hidden="1" x14ac:dyDescent="0.2">
      <c r="A21783" s="94" t="s">
        <v>26635</v>
      </c>
      <c r="B21783" t="s">
        <v>26636</v>
      </c>
      <c r="C21783" t="s">
        <v>2424</v>
      </c>
      <c r="D21783">
        <v>5.76</v>
      </c>
      <c r="E21783" t="s">
        <v>30879</v>
      </c>
    </row>
    <row r="21784" spans="1:5" hidden="1" x14ac:dyDescent="0.2">
      <c r="A21784" s="94" t="s">
        <v>26637</v>
      </c>
      <c r="B21784" t="s">
        <v>26638</v>
      </c>
      <c r="C21784" t="s">
        <v>2424</v>
      </c>
      <c r="D21784">
        <v>1.93</v>
      </c>
      <c r="E21784" t="s">
        <v>30879</v>
      </c>
    </row>
    <row r="21785" spans="1:5" hidden="1" x14ac:dyDescent="0.2">
      <c r="A21785" s="94" t="s">
        <v>26639</v>
      </c>
      <c r="B21785" t="s">
        <v>26640</v>
      </c>
      <c r="C21785" t="s">
        <v>2424</v>
      </c>
      <c r="D21785">
        <v>3.92</v>
      </c>
      <c r="E21785" t="s">
        <v>30879</v>
      </c>
    </row>
    <row r="21786" spans="1:5" hidden="1" x14ac:dyDescent="0.2">
      <c r="A21786" s="94" t="s">
        <v>40601</v>
      </c>
      <c r="B21786" t="s">
        <v>40602</v>
      </c>
      <c r="C21786" t="s">
        <v>2424</v>
      </c>
      <c r="D21786">
        <v>3.4</v>
      </c>
      <c r="E21786" t="s">
        <v>30879</v>
      </c>
    </row>
    <row r="21787" spans="1:5" hidden="1" x14ac:dyDescent="0.2">
      <c r="A21787" s="94" t="s">
        <v>26641</v>
      </c>
      <c r="B21787" t="s">
        <v>26642</v>
      </c>
      <c r="C21787" t="s">
        <v>2424</v>
      </c>
      <c r="D21787">
        <v>5.4</v>
      </c>
      <c r="E21787" t="s">
        <v>30879</v>
      </c>
    </row>
    <row r="21788" spans="1:5" hidden="1" x14ac:dyDescent="0.2">
      <c r="A21788" s="94" t="s">
        <v>26643</v>
      </c>
      <c r="B21788" t="s">
        <v>26644</v>
      </c>
      <c r="C21788" t="s">
        <v>2424</v>
      </c>
      <c r="D21788">
        <v>3.96</v>
      </c>
      <c r="E21788" t="s">
        <v>30879</v>
      </c>
    </row>
    <row r="21789" spans="1:5" hidden="1" x14ac:dyDescent="0.2">
      <c r="A21789" s="94" t="s">
        <v>26645</v>
      </c>
      <c r="B21789" t="s">
        <v>26646</v>
      </c>
      <c r="C21789" t="s">
        <v>2424</v>
      </c>
      <c r="D21789">
        <v>5.63</v>
      </c>
      <c r="E21789" t="s">
        <v>30879</v>
      </c>
    </row>
    <row r="21790" spans="1:5" hidden="1" x14ac:dyDescent="0.2">
      <c r="A21790" s="94" t="s">
        <v>40603</v>
      </c>
      <c r="B21790" t="s">
        <v>40604</v>
      </c>
      <c r="C21790" t="s">
        <v>2424</v>
      </c>
      <c r="D21790">
        <v>5.53</v>
      </c>
      <c r="E21790" t="s">
        <v>30879</v>
      </c>
    </row>
    <row r="21791" spans="1:5" hidden="1" x14ac:dyDescent="0.2">
      <c r="A21791" s="94" t="s">
        <v>26647</v>
      </c>
      <c r="B21791" t="s">
        <v>26648</v>
      </c>
      <c r="C21791" t="s">
        <v>2424</v>
      </c>
      <c r="D21791">
        <v>7.8</v>
      </c>
      <c r="E21791" t="s">
        <v>30879</v>
      </c>
    </row>
    <row r="21792" spans="1:5" hidden="1" x14ac:dyDescent="0.2">
      <c r="A21792" s="94" t="s">
        <v>26649</v>
      </c>
      <c r="B21792" t="s">
        <v>26650</v>
      </c>
      <c r="C21792" t="s">
        <v>2424</v>
      </c>
      <c r="D21792">
        <v>3.28</v>
      </c>
      <c r="E21792" t="s">
        <v>30879</v>
      </c>
    </row>
    <row r="21793" spans="1:5" hidden="1" x14ac:dyDescent="0.2">
      <c r="A21793" s="94" t="s">
        <v>26651</v>
      </c>
      <c r="B21793" t="s">
        <v>26652</v>
      </c>
      <c r="C21793" t="s">
        <v>2424</v>
      </c>
      <c r="D21793">
        <v>4.79</v>
      </c>
      <c r="E21793" t="s">
        <v>30879</v>
      </c>
    </row>
    <row r="21794" spans="1:5" hidden="1" x14ac:dyDescent="0.2">
      <c r="A21794" s="94" t="s">
        <v>26653</v>
      </c>
      <c r="B21794" t="s">
        <v>26654</v>
      </c>
      <c r="C21794" t="s">
        <v>2424</v>
      </c>
      <c r="D21794">
        <v>4.88</v>
      </c>
      <c r="E21794" t="s">
        <v>30879</v>
      </c>
    </row>
    <row r="21795" spans="1:5" hidden="1" x14ac:dyDescent="0.2">
      <c r="A21795" s="94" t="s">
        <v>26655</v>
      </c>
      <c r="B21795" t="s">
        <v>26656</v>
      </c>
      <c r="C21795" t="s">
        <v>2424</v>
      </c>
      <c r="D21795">
        <v>6.99</v>
      </c>
      <c r="E21795" t="s">
        <v>30879</v>
      </c>
    </row>
    <row r="21796" spans="1:5" hidden="1" x14ac:dyDescent="0.2">
      <c r="A21796" s="94" t="s">
        <v>26657</v>
      </c>
      <c r="B21796" t="s">
        <v>26658</v>
      </c>
      <c r="C21796" t="s">
        <v>2424</v>
      </c>
      <c r="D21796">
        <v>1.94</v>
      </c>
      <c r="E21796" t="s">
        <v>30879</v>
      </c>
    </row>
    <row r="21797" spans="1:5" hidden="1" x14ac:dyDescent="0.2">
      <c r="A21797" s="94" t="s">
        <v>26659</v>
      </c>
      <c r="B21797" t="s">
        <v>26660</v>
      </c>
      <c r="C21797" t="s">
        <v>2424</v>
      </c>
      <c r="D21797">
        <v>1.03</v>
      </c>
      <c r="E21797" t="s">
        <v>30879</v>
      </c>
    </row>
    <row r="21798" spans="1:5" hidden="1" x14ac:dyDescent="0.2">
      <c r="A21798" s="94" t="s">
        <v>26661</v>
      </c>
      <c r="B21798" t="s">
        <v>26662</v>
      </c>
      <c r="C21798" t="s">
        <v>2424</v>
      </c>
      <c r="D21798">
        <v>1.75</v>
      </c>
      <c r="E21798" t="s">
        <v>30879</v>
      </c>
    </row>
    <row r="21799" spans="1:5" hidden="1" x14ac:dyDescent="0.2">
      <c r="A21799" s="94" t="s">
        <v>41192</v>
      </c>
      <c r="B21799" t="s">
        <v>41193</v>
      </c>
      <c r="C21799" t="s">
        <v>1597</v>
      </c>
      <c r="D21799">
        <v>486.31</v>
      </c>
      <c r="E21799" t="s">
        <v>30879</v>
      </c>
    </row>
    <row r="21800" spans="1:5" hidden="1" x14ac:dyDescent="0.2">
      <c r="A21800" s="94" t="s">
        <v>41415</v>
      </c>
      <c r="B21800" t="s">
        <v>41416</v>
      </c>
      <c r="C21800" t="s">
        <v>1597</v>
      </c>
      <c r="D21800">
        <v>166.11</v>
      </c>
      <c r="E21800" t="s">
        <v>30879</v>
      </c>
    </row>
    <row r="21801" spans="1:5" hidden="1" x14ac:dyDescent="0.2">
      <c r="A21801" s="94" t="s">
        <v>41417</v>
      </c>
      <c r="B21801" t="s">
        <v>41418</v>
      </c>
      <c r="C21801" t="s">
        <v>1597</v>
      </c>
      <c r="D21801">
        <v>182.69</v>
      </c>
      <c r="E21801" t="s">
        <v>30879</v>
      </c>
    </row>
    <row r="21802" spans="1:5" hidden="1" x14ac:dyDescent="0.2">
      <c r="A21802" s="94" t="s">
        <v>41421</v>
      </c>
      <c r="B21802" t="s">
        <v>41422</v>
      </c>
      <c r="C21802" t="s">
        <v>1597</v>
      </c>
      <c r="D21802">
        <v>146.16</v>
      </c>
      <c r="E21802" t="s">
        <v>30879</v>
      </c>
    </row>
    <row r="21803" spans="1:5" hidden="1" x14ac:dyDescent="0.2">
      <c r="A21803" s="94" t="s">
        <v>41413</v>
      </c>
      <c r="B21803" t="s">
        <v>41414</v>
      </c>
      <c r="C21803" t="s">
        <v>1597</v>
      </c>
      <c r="D21803">
        <v>166.11</v>
      </c>
      <c r="E21803" t="s">
        <v>30879</v>
      </c>
    </row>
    <row r="21804" spans="1:5" hidden="1" x14ac:dyDescent="0.2">
      <c r="A21804" s="94" t="s">
        <v>41419</v>
      </c>
      <c r="B21804" t="s">
        <v>41420</v>
      </c>
      <c r="C21804" t="s">
        <v>1597</v>
      </c>
      <c r="D21804">
        <v>138.85</v>
      </c>
      <c r="E21804" t="s">
        <v>30879</v>
      </c>
    </row>
    <row r="21805" spans="1:5" hidden="1" x14ac:dyDescent="0.2">
      <c r="A21805" s="94" t="s">
        <v>41463</v>
      </c>
      <c r="B21805" t="s">
        <v>41464</v>
      </c>
      <c r="C21805" t="s">
        <v>1597</v>
      </c>
      <c r="D21805">
        <v>105.2</v>
      </c>
      <c r="E21805" t="s">
        <v>30879</v>
      </c>
    </row>
    <row r="21806" spans="1:5" hidden="1" x14ac:dyDescent="0.2">
      <c r="A21806" s="94" t="s">
        <v>41465</v>
      </c>
      <c r="B21806" t="s">
        <v>41466</v>
      </c>
      <c r="C21806" t="s">
        <v>1597</v>
      </c>
      <c r="D21806">
        <v>96.09</v>
      </c>
      <c r="E21806" t="s">
        <v>30879</v>
      </c>
    </row>
    <row r="21807" spans="1:5" hidden="1" x14ac:dyDescent="0.2">
      <c r="A21807" s="94" t="s">
        <v>41433</v>
      </c>
      <c r="B21807" t="s">
        <v>41434</v>
      </c>
      <c r="C21807" t="s">
        <v>1597</v>
      </c>
      <c r="D21807">
        <v>166.37</v>
      </c>
      <c r="E21807" t="s">
        <v>30879</v>
      </c>
    </row>
    <row r="21808" spans="1:5" hidden="1" x14ac:dyDescent="0.2">
      <c r="A21808" s="94" t="s">
        <v>41427</v>
      </c>
      <c r="B21808" t="s">
        <v>41428</v>
      </c>
      <c r="C21808" t="s">
        <v>1597</v>
      </c>
      <c r="D21808">
        <v>189.07</v>
      </c>
      <c r="E21808" t="s">
        <v>30879</v>
      </c>
    </row>
    <row r="21809" spans="1:5" hidden="1" x14ac:dyDescent="0.2">
      <c r="A21809" s="94" t="s">
        <v>41431</v>
      </c>
      <c r="B21809" t="s">
        <v>41432</v>
      </c>
      <c r="C21809" t="s">
        <v>1597</v>
      </c>
      <c r="D21809">
        <v>151.26</v>
      </c>
      <c r="E21809" t="s">
        <v>30879</v>
      </c>
    </row>
    <row r="21810" spans="1:5" hidden="1" x14ac:dyDescent="0.2">
      <c r="A21810" s="94" t="s">
        <v>41425</v>
      </c>
      <c r="B21810" t="s">
        <v>41426</v>
      </c>
      <c r="C21810" t="s">
        <v>1597</v>
      </c>
      <c r="D21810">
        <v>163.28</v>
      </c>
      <c r="E21810" t="s">
        <v>30879</v>
      </c>
    </row>
    <row r="21811" spans="1:5" hidden="1" x14ac:dyDescent="0.2">
      <c r="A21811" s="94" t="s">
        <v>41429</v>
      </c>
      <c r="B21811" t="s">
        <v>41430</v>
      </c>
      <c r="C21811" t="s">
        <v>1597</v>
      </c>
      <c r="D21811">
        <v>143.71</v>
      </c>
      <c r="E21811" t="s">
        <v>30879</v>
      </c>
    </row>
    <row r="21812" spans="1:5" hidden="1" x14ac:dyDescent="0.2">
      <c r="A21812" s="94" t="s">
        <v>41467</v>
      </c>
      <c r="B21812" t="s">
        <v>41468</v>
      </c>
      <c r="C21812" t="s">
        <v>1597</v>
      </c>
      <c r="D21812">
        <v>106.44</v>
      </c>
      <c r="E21812" t="s">
        <v>30879</v>
      </c>
    </row>
    <row r="21813" spans="1:5" hidden="1" x14ac:dyDescent="0.2">
      <c r="A21813" s="94" t="s">
        <v>41469</v>
      </c>
      <c r="B21813" t="s">
        <v>41470</v>
      </c>
      <c r="C21813" t="s">
        <v>1597</v>
      </c>
      <c r="D21813">
        <v>97.22</v>
      </c>
      <c r="E21813" t="s">
        <v>30879</v>
      </c>
    </row>
    <row r="21814" spans="1:5" hidden="1" x14ac:dyDescent="0.2">
      <c r="A21814" s="94" t="s">
        <v>41443</v>
      </c>
      <c r="B21814" t="s">
        <v>41444</v>
      </c>
      <c r="C21814" t="s">
        <v>1597</v>
      </c>
      <c r="D21814">
        <v>172.88</v>
      </c>
      <c r="E21814" t="s">
        <v>30879</v>
      </c>
    </row>
    <row r="21815" spans="1:5" hidden="1" x14ac:dyDescent="0.2">
      <c r="A21815" s="94" t="s">
        <v>41437</v>
      </c>
      <c r="B21815" t="s">
        <v>41438</v>
      </c>
      <c r="C21815" t="s">
        <v>1597</v>
      </c>
      <c r="D21815">
        <v>196.46</v>
      </c>
      <c r="E21815" t="s">
        <v>30879</v>
      </c>
    </row>
    <row r="21816" spans="1:5" hidden="1" x14ac:dyDescent="0.2">
      <c r="A21816" s="94" t="s">
        <v>41441</v>
      </c>
      <c r="B21816" t="s">
        <v>41442</v>
      </c>
      <c r="C21816" t="s">
        <v>1597</v>
      </c>
      <c r="D21816">
        <v>157.18</v>
      </c>
      <c r="E21816" t="s">
        <v>30879</v>
      </c>
    </row>
    <row r="21817" spans="1:5" hidden="1" x14ac:dyDescent="0.2">
      <c r="A21817" s="94" t="s">
        <v>41435</v>
      </c>
      <c r="B21817" t="s">
        <v>41436</v>
      </c>
      <c r="C21817" t="s">
        <v>1597</v>
      </c>
      <c r="D21817">
        <v>169.68</v>
      </c>
      <c r="E21817" t="s">
        <v>30879</v>
      </c>
    </row>
    <row r="21818" spans="1:5" hidden="1" x14ac:dyDescent="0.2">
      <c r="A21818" s="94" t="s">
        <v>41439</v>
      </c>
      <c r="B21818" t="s">
        <v>41440</v>
      </c>
      <c r="C21818" t="s">
        <v>1597</v>
      </c>
      <c r="D21818">
        <v>149.31</v>
      </c>
      <c r="E21818" t="s">
        <v>30879</v>
      </c>
    </row>
    <row r="21819" spans="1:5" hidden="1" x14ac:dyDescent="0.2">
      <c r="A21819" s="94" t="s">
        <v>41471</v>
      </c>
      <c r="B21819" t="s">
        <v>41472</v>
      </c>
      <c r="C21819" t="s">
        <v>1597</v>
      </c>
      <c r="D21819">
        <v>110.79</v>
      </c>
      <c r="E21819" t="s">
        <v>30879</v>
      </c>
    </row>
    <row r="21820" spans="1:5" hidden="1" x14ac:dyDescent="0.2">
      <c r="A21820" s="94" t="s">
        <v>41473</v>
      </c>
      <c r="B21820" t="s">
        <v>41474</v>
      </c>
      <c r="C21820" t="s">
        <v>1597</v>
      </c>
      <c r="D21820">
        <v>101.21</v>
      </c>
      <c r="E21820" t="s">
        <v>30879</v>
      </c>
    </row>
    <row r="21821" spans="1:5" hidden="1" x14ac:dyDescent="0.2">
      <c r="A21821" s="94" t="s">
        <v>41449</v>
      </c>
      <c r="B21821" t="s">
        <v>41450</v>
      </c>
      <c r="C21821" t="s">
        <v>1597</v>
      </c>
      <c r="D21821">
        <v>228.8</v>
      </c>
      <c r="E21821" t="s">
        <v>30879</v>
      </c>
    </row>
    <row r="21822" spans="1:5" hidden="1" x14ac:dyDescent="0.2">
      <c r="A21822" s="94" t="s">
        <v>41453</v>
      </c>
      <c r="B21822" t="s">
        <v>41454</v>
      </c>
      <c r="C21822" t="s">
        <v>1597</v>
      </c>
      <c r="D21822">
        <v>201.33</v>
      </c>
      <c r="E21822" t="s">
        <v>30879</v>
      </c>
    </row>
    <row r="21823" spans="1:5" hidden="1" x14ac:dyDescent="0.2">
      <c r="A21823" s="94" t="s">
        <v>41447</v>
      </c>
      <c r="B21823" t="s">
        <v>41448</v>
      </c>
      <c r="C21823" t="s">
        <v>1597</v>
      </c>
      <c r="D21823">
        <v>217.35</v>
      </c>
      <c r="E21823" t="s">
        <v>30879</v>
      </c>
    </row>
    <row r="21824" spans="1:5" hidden="1" x14ac:dyDescent="0.2">
      <c r="A21824" s="94" t="s">
        <v>41451</v>
      </c>
      <c r="B21824" t="s">
        <v>41452</v>
      </c>
      <c r="C21824" t="s">
        <v>1597</v>
      </c>
      <c r="D21824">
        <v>191.26</v>
      </c>
      <c r="E21824" t="s">
        <v>30879</v>
      </c>
    </row>
    <row r="21825" spans="1:5" hidden="1" x14ac:dyDescent="0.2">
      <c r="A21825" s="94" t="s">
        <v>41457</v>
      </c>
      <c r="B21825" t="s">
        <v>41458</v>
      </c>
      <c r="C21825" t="s">
        <v>1597</v>
      </c>
      <c r="D21825">
        <v>267.24</v>
      </c>
      <c r="E21825" t="s">
        <v>30879</v>
      </c>
    </row>
    <row r="21826" spans="1:5" hidden="1" x14ac:dyDescent="0.2">
      <c r="A21826" s="94" t="s">
        <v>41461</v>
      </c>
      <c r="B21826" t="s">
        <v>41462</v>
      </c>
      <c r="C21826" t="s">
        <v>1597</v>
      </c>
      <c r="D21826">
        <v>235.17</v>
      </c>
      <c r="E21826" t="s">
        <v>30879</v>
      </c>
    </row>
    <row r="21827" spans="1:5" hidden="1" x14ac:dyDescent="0.2">
      <c r="A21827" s="94" t="s">
        <v>41455</v>
      </c>
      <c r="B21827" t="s">
        <v>41456</v>
      </c>
      <c r="C21827" t="s">
        <v>1597</v>
      </c>
      <c r="D21827">
        <v>253.88</v>
      </c>
      <c r="E21827" t="s">
        <v>30879</v>
      </c>
    </row>
    <row r="21828" spans="1:5" hidden="1" x14ac:dyDescent="0.2">
      <c r="A21828" s="94" t="s">
        <v>41459</v>
      </c>
      <c r="B21828" t="s">
        <v>41460</v>
      </c>
      <c r="C21828" t="s">
        <v>1597</v>
      </c>
      <c r="D21828">
        <v>223.41</v>
      </c>
      <c r="E21828" t="s">
        <v>30879</v>
      </c>
    </row>
    <row r="21829" spans="1:5" hidden="1" x14ac:dyDescent="0.2">
      <c r="A21829" s="94" t="s">
        <v>15651</v>
      </c>
      <c r="B21829" t="s">
        <v>15652</v>
      </c>
      <c r="C21829" t="s">
        <v>1597</v>
      </c>
      <c r="D21829">
        <v>144.80000000000001</v>
      </c>
      <c r="E21829" t="s">
        <v>30879</v>
      </c>
    </row>
    <row r="21830" spans="1:5" hidden="1" x14ac:dyDescent="0.2">
      <c r="A21830" s="94" t="s">
        <v>41475</v>
      </c>
      <c r="B21830" t="s">
        <v>41476</v>
      </c>
      <c r="C21830" t="s">
        <v>1597</v>
      </c>
      <c r="D21830">
        <v>104.41</v>
      </c>
      <c r="E21830" t="s">
        <v>30879</v>
      </c>
    </row>
    <row r="21831" spans="1:5" hidden="1" x14ac:dyDescent="0.2">
      <c r="A21831" s="94" t="s">
        <v>39911</v>
      </c>
      <c r="B21831" t="s">
        <v>39912</v>
      </c>
      <c r="C21831" t="s">
        <v>1597</v>
      </c>
      <c r="D21831">
        <v>85.38</v>
      </c>
      <c r="E21831" t="s">
        <v>30879</v>
      </c>
    </row>
    <row r="21832" spans="1:5" hidden="1" x14ac:dyDescent="0.2">
      <c r="A21832" s="94" t="s">
        <v>39901</v>
      </c>
      <c r="B21832" t="s">
        <v>39902</v>
      </c>
      <c r="C21832" t="s">
        <v>1597</v>
      </c>
      <c r="D21832">
        <v>94.03</v>
      </c>
      <c r="E21832" t="s">
        <v>30879</v>
      </c>
    </row>
    <row r="21833" spans="1:5" hidden="1" x14ac:dyDescent="0.2">
      <c r="A21833" s="94" t="s">
        <v>39905</v>
      </c>
      <c r="B21833" t="s">
        <v>39906</v>
      </c>
      <c r="C21833" t="s">
        <v>1597</v>
      </c>
      <c r="D21833">
        <v>99.11</v>
      </c>
      <c r="E21833" t="s">
        <v>30879</v>
      </c>
    </row>
    <row r="21834" spans="1:5" hidden="1" x14ac:dyDescent="0.2">
      <c r="A21834" s="94" t="s">
        <v>39907</v>
      </c>
      <c r="B21834" t="s">
        <v>39908</v>
      </c>
      <c r="C21834" t="s">
        <v>1597</v>
      </c>
      <c r="D21834">
        <v>80.900000000000006</v>
      </c>
      <c r="E21834" t="s">
        <v>30879</v>
      </c>
    </row>
    <row r="21835" spans="1:5" hidden="1" x14ac:dyDescent="0.2">
      <c r="A21835" s="94" t="s">
        <v>39903</v>
      </c>
      <c r="B21835" t="s">
        <v>39904</v>
      </c>
      <c r="C21835" t="s">
        <v>1597</v>
      </c>
      <c r="D21835">
        <v>84.64</v>
      </c>
      <c r="E21835" t="s">
        <v>30879</v>
      </c>
    </row>
    <row r="21836" spans="1:5" hidden="1" x14ac:dyDescent="0.2">
      <c r="A21836" s="94" t="s">
        <v>39909</v>
      </c>
      <c r="B21836" t="s">
        <v>39910</v>
      </c>
      <c r="C21836" t="s">
        <v>1597</v>
      </c>
      <c r="D21836">
        <v>71.48</v>
      </c>
      <c r="E21836" t="s">
        <v>30879</v>
      </c>
    </row>
    <row r="21837" spans="1:5" hidden="1" x14ac:dyDescent="0.2">
      <c r="A21837" s="94" t="s">
        <v>15653</v>
      </c>
      <c r="B21837" t="s">
        <v>15654</v>
      </c>
      <c r="C21837" t="s">
        <v>1597</v>
      </c>
      <c r="D21837">
        <v>152.06</v>
      </c>
      <c r="E21837" t="s">
        <v>30879</v>
      </c>
    </row>
    <row r="21838" spans="1:5" hidden="1" x14ac:dyDescent="0.2">
      <c r="A21838" s="94" t="s">
        <v>39589</v>
      </c>
      <c r="B21838" t="s">
        <v>39590</v>
      </c>
      <c r="C21838" t="s">
        <v>1597</v>
      </c>
      <c r="D21838">
        <v>142.15</v>
      </c>
      <c r="E21838" t="s">
        <v>30879</v>
      </c>
    </row>
    <row r="21839" spans="1:5" hidden="1" x14ac:dyDescent="0.2">
      <c r="A21839" s="94" t="s">
        <v>39587</v>
      </c>
      <c r="B21839" t="s">
        <v>39588</v>
      </c>
      <c r="C21839" t="s">
        <v>1597</v>
      </c>
      <c r="D21839">
        <v>149.44999999999999</v>
      </c>
      <c r="E21839" t="s">
        <v>30879</v>
      </c>
    </row>
    <row r="21840" spans="1:5" hidden="1" x14ac:dyDescent="0.2">
      <c r="A21840" s="94" t="s">
        <v>39591</v>
      </c>
      <c r="B21840" t="s">
        <v>39592</v>
      </c>
      <c r="C21840" t="s">
        <v>1597</v>
      </c>
      <c r="D21840">
        <v>131.08000000000001</v>
      </c>
      <c r="E21840" t="s">
        <v>30879</v>
      </c>
    </row>
    <row r="21841" spans="1:5" hidden="1" x14ac:dyDescent="0.2">
      <c r="A21841" s="94" t="s">
        <v>39913</v>
      </c>
      <c r="B21841" t="s">
        <v>39914</v>
      </c>
      <c r="C21841" t="s">
        <v>1597</v>
      </c>
      <c r="D21841">
        <v>101.28</v>
      </c>
      <c r="E21841" t="s">
        <v>30879</v>
      </c>
    </row>
    <row r="21842" spans="1:5" hidden="1" x14ac:dyDescent="0.2">
      <c r="A21842" s="94" t="s">
        <v>39917</v>
      </c>
      <c r="B21842" t="s">
        <v>39918</v>
      </c>
      <c r="C21842" t="s">
        <v>1597</v>
      </c>
      <c r="D21842">
        <v>86.3</v>
      </c>
      <c r="E21842" t="s">
        <v>30879</v>
      </c>
    </row>
    <row r="21843" spans="1:5" hidden="1" x14ac:dyDescent="0.2">
      <c r="A21843" s="94" t="s">
        <v>39915</v>
      </c>
      <c r="B21843" t="s">
        <v>39916</v>
      </c>
      <c r="C21843" t="s">
        <v>1597</v>
      </c>
      <c r="D21843">
        <v>91.38</v>
      </c>
      <c r="E21843" t="s">
        <v>30879</v>
      </c>
    </row>
    <row r="21844" spans="1:5" hidden="1" x14ac:dyDescent="0.2">
      <c r="A21844" s="94" t="s">
        <v>39919</v>
      </c>
      <c r="B21844" t="s">
        <v>39920</v>
      </c>
      <c r="C21844" t="s">
        <v>1597</v>
      </c>
      <c r="D21844">
        <v>76.41</v>
      </c>
      <c r="E21844" t="s">
        <v>30879</v>
      </c>
    </row>
    <row r="21845" spans="1:5" hidden="1" x14ac:dyDescent="0.2">
      <c r="A21845" s="94" t="s">
        <v>39607</v>
      </c>
      <c r="B21845" t="s">
        <v>39608</v>
      </c>
      <c r="C21845" t="s">
        <v>1597</v>
      </c>
      <c r="D21845">
        <v>179.19</v>
      </c>
      <c r="E21845" t="s">
        <v>30879</v>
      </c>
    </row>
    <row r="21846" spans="1:5" hidden="1" x14ac:dyDescent="0.2">
      <c r="A21846" s="94" t="s">
        <v>39611</v>
      </c>
      <c r="B21846" t="s">
        <v>39612</v>
      </c>
      <c r="C21846" t="s">
        <v>1597</v>
      </c>
      <c r="D21846">
        <v>156.44</v>
      </c>
      <c r="E21846" t="s">
        <v>30879</v>
      </c>
    </row>
    <row r="21847" spans="1:5" hidden="1" x14ac:dyDescent="0.2">
      <c r="A21847" s="94" t="s">
        <v>39609</v>
      </c>
      <c r="B21847" t="s">
        <v>39610</v>
      </c>
      <c r="C21847" t="s">
        <v>1597</v>
      </c>
      <c r="D21847">
        <v>167.88</v>
      </c>
      <c r="E21847" t="s">
        <v>30879</v>
      </c>
    </row>
    <row r="21848" spans="1:5" hidden="1" x14ac:dyDescent="0.2">
      <c r="A21848" s="94" t="s">
        <v>39613</v>
      </c>
      <c r="B21848" t="s">
        <v>39614</v>
      </c>
      <c r="C21848" t="s">
        <v>1597</v>
      </c>
      <c r="D21848">
        <v>145.15</v>
      </c>
      <c r="E21848" t="s">
        <v>30879</v>
      </c>
    </row>
    <row r="21849" spans="1:5" hidden="1" x14ac:dyDescent="0.2">
      <c r="A21849" s="94" t="s">
        <v>39737</v>
      </c>
      <c r="B21849" t="s">
        <v>39738</v>
      </c>
      <c r="C21849" t="s">
        <v>1597</v>
      </c>
      <c r="D21849">
        <v>119.63</v>
      </c>
      <c r="E21849" t="s">
        <v>30879</v>
      </c>
    </row>
    <row r="21850" spans="1:5" hidden="1" x14ac:dyDescent="0.2">
      <c r="A21850" s="94" t="s">
        <v>39731</v>
      </c>
      <c r="B21850" t="s">
        <v>39732</v>
      </c>
      <c r="C21850" t="s">
        <v>1597</v>
      </c>
      <c r="D21850">
        <v>142.35</v>
      </c>
      <c r="E21850" t="s">
        <v>30879</v>
      </c>
    </row>
    <row r="21851" spans="1:5" hidden="1" x14ac:dyDescent="0.2">
      <c r="A21851" s="94" t="s">
        <v>39739</v>
      </c>
      <c r="B21851" t="s">
        <v>39740</v>
      </c>
      <c r="C21851" t="s">
        <v>1597</v>
      </c>
      <c r="D21851">
        <v>108.84</v>
      </c>
      <c r="E21851" t="s">
        <v>30879</v>
      </c>
    </row>
    <row r="21852" spans="1:5" hidden="1" x14ac:dyDescent="0.2">
      <c r="A21852" s="94" t="s">
        <v>39735</v>
      </c>
      <c r="B21852" t="s">
        <v>39736</v>
      </c>
      <c r="C21852" t="s">
        <v>1597</v>
      </c>
      <c r="D21852">
        <v>123.88</v>
      </c>
      <c r="E21852" t="s">
        <v>30879</v>
      </c>
    </row>
    <row r="21853" spans="1:5" hidden="1" x14ac:dyDescent="0.2">
      <c r="A21853" s="94" t="s">
        <v>39733</v>
      </c>
      <c r="B21853" t="s">
        <v>39734</v>
      </c>
      <c r="C21853" t="s">
        <v>1597</v>
      </c>
      <c r="D21853">
        <v>131.53</v>
      </c>
      <c r="E21853" t="s">
        <v>30879</v>
      </c>
    </row>
    <row r="21854" spans="1:5" hidden="1" x14ac:dyDescent="0.2">
      <c r="A21854" s="94" t="s">
        <v>39741</v>
      </c>
      <c r="B21854" t="s">
        <v>39742</v>
      </c>
      <c r="C21854" t="s">
        <v>1597</v>
      </c>
      <c r="D21854">
        <v>103.94</v>
      </c>
      <c r="E21854" t="s">
        <v>30879</v>
      </c>
    </row>
    <row r="21855" spans="1:5" hidden="1" x14ac:dyDescent="0.2">
      <c r="A21855" s="94" t="s">
        <v>39837</v>
      </c>
      <c r="B21855" t="s">
        <v>39838</v>
      </c>
      <c r="C21855" t="s">
        <v>1597</v>
      </c>
      <c r="D21855">
        <v>89.71</v>
      </c>
      <c r="E21855" t="s">
        <v>30879</v>
      </c>
    </row>
    <row r="21856" spans="1:5" hidden="1" x14ac:dyDescent="0.2">
      <c r="A21856" s="94" t="s">
        <v>39831</v>
      </c>
      <c r="B21856" t="s">
        <v>39832</v>
      </c>
      <c r="C21856" t="s">
        <v>1597</v>
      </c>
      <c r="D21856">
        <v>101.28</v>
      </c>
      <c r="E21856" t="s">
        <v>30879</v>
      </c>
    </row>
    <row r="21857" spans="1:5" hidden="1" x14ac:dyDescent="0.2">
      <c r="A21857" s="94" t="s">
        <v>39833</v>
      </c>
      <c r="B21857" t="s">
        <v>39834</v>
      </c>
      <c r="C21857" t="s">
        <v>1597</v>
      </c>
      <c r="D21857">
        <v>106.73</v>
      </c>
      <c r="E21857" t="s">
        <v>30879</v>
      </c>
    </row>
    <row r="21858" spans="1:5" hidden="1" x14ac:dyDescent="0.2">
      <c r="A21858" s="94" t="s">
        <v>39835</v>
      </c>
      <c r="B21858" t="s">
        <v>39836</v>
      </c>
      <c r="C21858" t="s">
        <v>1597</v>
      </c>
      <c r="D21858">
        <v>86.3</v>
      </c>
      <c r="E21858" t="s">
        <v>30879</v>
      </c>
    </row>
    <row r="21859" spans="1:5" hidden="1" x14ac:dyDescent="0.2">
      <c r="A21859" s="94" t="s">
        <v>39929</v>
      </c>
      <c r="B21859" t="s">
        <v>39930</v>
      </c>
      <c r="C21859" t="s">
        <v>1597</v>
      </c>
      <c r="D21859">
        <v>80.17</v>
      </c>
      <c r="E21859" t="s">
        <v>30879</v>
      </c>
    </row>
    <row r="21860" spans="1:5" hidden="1" x14ac:dyDescent="0.2">
      <c r="A21860" s="94" t="s">
        <v>39923</v>
      </c>
      <c r="B21860" t="s">
        <v>39924</v>
      </c>
      <c r="C21860" t="s">
        <v>1597</v>
      </c>
      <c r="D21860">
        <v>91.38</v>
      </c>
      <c r="E21860" t="s">
        <v>30879</v>
      </c>
    </row>
    <row r="21861" spans="1:5" hidden="1" x14ac:dyDescent="0.2">
      <c r="A21861" s="94" t="s">
        <v>39925</v>
      </c>
      <c r="B21861" t="s">
        <v>39926</v>
      </c>
      <c r="C21861" t="s">
        <v>1597</v>
      </c>
      <c r="D21861">
        <v>97.15</v>
      </c>
      <c r="E21861" t="s">
        <v>30879</v>
      </c>
    </row>
    <row r="21862" spans="1:5" hidden="1" x14ac:dyDescent="0.2">
      <c r="A21862" s="94" t="s">
        <v>39927</v>
      </c>
      <c r="B21862" t="s">
        <v>39928</v>
      </c>
      <c r="C21862" t="s">
        <v>1597</v>
      </c>
      <c r="D21862">
        <v>76.41</v>
      </c>
      <c r="E21862" t="s">
        <v>30879</v>
      </c>
    </row>
    <row r="21863" spans="1:5" hidden="1" x14ac:dyDescent="0.2">
      <c r="A21863" s="94" t="s">
        <v>15655</v>
      </c>
      <c r="B21863" t="s">
        <v>15656</v>
      </c>
      <c r="C21863" t="s">
        <v>1597</v>
      </c>
      <c r="D21863">
        <v>169.73</v>
      </c>
      <c r="E21863" t="s">
        <v>30879</v>
      </c>
    </row>
    <row r="21864" spans="1:5" hidden="1" x14ac:dyDescent="0.2">
      <c r="A21864" s="94" t="s">
        <v>39357</v>
      </c>
      <c r="B21864" t="s">
        <v>39358</v>
      </c>
      <c r="C21864" t="s">
        <v>1597</v>
      </c>
      <c r="D21864">
        <v>156.44</v>
      </c>
      <c r="E21864" t="s">
        <v>30879</v>
      </c>
    </row>
    <row r="21865" spans="1:5" hidden="1" x14ac:dyDescent="0.2">
      <c r="A21865" s="94" t="s">
        <v>39353</v>
      </c>
      <c r="B21865" t="s">
        <v>39354</v>
      </c>
      <c r="C21865" t="s">
        <v>1597</v>
      </c>
      <c r="D21865">
        <v>167.88</v>
      </c>
      <c r="E21865" t="s">
        <v>30879</v>
      </c>
    </row>
    <row r="21866" spans="1:5" hidden="1" x14ac:dyDescent="0.2">
      <c r="A21866" s="94" t="s">
        <v>39355</v>
      </c>
      <c r="B21866" t="s">
        <v>39356</v>
      </c>
      <c r="C21866" t="s">
        <v>1597</v>
      </c>
      <c r="D21866">
        <v>177.94</v>
      </c>
      <c r="E21866" t="s">
        <v>30879</v>
      </c>
    </row>
    <row r="21867" spans="1:5" hidden="1" x14ac:dyDescent="0.2">
      <c r="A21867" s="94" t="s">
        <v>39359</v>
      </c>
      <c r="B21867" t="s">
        <v>39360</v>
      </c>
      <c r="C21867" t="s">
        <v>1597</v>
      </c>
      <c r="D21867">
        <v>145.15</v>
      </c>
      <c r="E21867" t="s">
        <v>30879</v>
      </c>
    </row>
    <row r="21868" spans="1:5" hidden="1" x14ac:dyDescent="0.2">
      <c r="A21868" s="94" t="s">
        <v>39755</v>
      </c>
      <c r="B21868" t="s">
        <v>39756</v>
      </c>
      <c r="C21868" t="s">
        <v>1597</v>
      </c>
      <c r="D21868">
        <v>125.77</v>
      </c>
      <c r="E21868" t="s">
        <v>30879</v>
      </c>
    </row>
    <row r="21869" spans="1:5" hidden="1" x14ac:dyDescent="0.2">
      <c r="A21869" s="94" t="s">
        <v>39747</v>
      </c>
      <c r="B21869" t="s">
        <v>39748</v>
      </c>
      <c r="C21869" t="s">
        <v>1597</v>
      </c>
      <c r="D21869">
        <v>147.72999999999999</v>
      </c>
      <c r="E21869" t="s">
        <v>30879</v>
      </c>
    </row>
    <row r="21870" spans="1:5" hidden="1" x14ac:dyDescent="0.2">
      <c r="A21870" s="94" t="s">
        <v>39753</v>
      </c>
      <c r="B21870" t="s">
        <v>39754</v>
      </c>
      <c r="C21870" t="s">
        <v>1597</v>
      </c>
      <c r="D21870">
        <v>121.02</v>
      </c>
      <c r="E21870" t="s">
        <v>30879</v>
      </c>
    </row>
    <row r="21871" spans="1:5" hidden="1" x14ac:dyDescent="0.2">
      <c r="A21871" s="94" t="s">
        <v>39757</v>
      </c>
      <c r="B21871" t="s">
        <v>39758</v>
      </c>
      <c r="C21871" t="s">
        <v>1597</v>
      </c>
      <c r="D21871">
        <v>115</v>
      </c>
      <c r="E21871" t="s">
        <v>30879</v>
      </c>
    </row>
    <row r="21872" spans="1:5" hidden="1" x14ac:dyDescent="0.2">
      <c r="A21872" s="94" t="s">
        <v>39751</v>
      </c>
      <c r="B21872" t="s">
        <v>39752</v>
      </c>
      <c r="C21872" t="s">
        <v>1597</v>
      </c>
      <c r="D21872">
        <v>128.93</v>
      </c>
      <c r="E21872" t="s">
        <v>30879</v>
      </c>
    </row>
    <row r="21873" spans="1:5" hidden="1" x14ac:dyDescent="0.2">
      <c r="A21873" s="94" t="s">
        <v>39749</v>
      </c>
      <c r="B21873" t="s">
        <v>39750</v>
      </c>
      <c r="C21873" t="s">
        <v>1597</v>
      </c>
      <c r="D21873">
        <v>136.88999999999999</v>
      </c>
      <c r="E21873" t="s">
        <v>30879</v>
      </c>
    </row>
    <row r="21874" spans="1:5" hidden="1" x14ac:dyDescent="0.2">
      <c r="A21874" s="94" t="s">
        <v>39759</v>
      </c>
      <c r="B21874" t="s">
        <v>39760</v>
      </c>
      <c r="C21874" t="s">
        <v>1597</v>
      </c>
      <c r="D21874">
        <v>109.82</v>
      </c>
      <c r="E21874" t="s">
        <v>30879</v>
      </c>
    </row>
    <row r="21875" spans="1:5" hidden="1" x14ac:dyDescent="0.2">
      <c r="A21875" s="94" t="s">
        <v>39877</v>
      </c>
      <c r="B21875" t="s">
        <v>39878</v>
      </c>
      <c r="C21875" t="s">
        <v>1597</v>
      </c>
      <c r="D21875">
        <v>94.3</v>
      </c>
      <c r="E21875" t="s">
        <v>30879</v>
      </c>
    </row>
    <row r="21876" spans="1:5" hidden="1" x14ac:dyDescent="0.2">
      <c r="A21876" s="94" t="s">
        <v>39871</v>
      </c>
      <c r="B21876" t="s">
        <v>39872</v>
      </c>
      <c r="C21876" t="s">
        <v>1597</v>
      </c>
      <c r="D21876">
        <v>105.08</v>
      </c>
      <c r="E21876" t="s">
        <v>30879</v>
      </c>
    </row>
    <row r="21877" spans="1:5" hidden="1" x14ac:dyDescent="0.2">
      <c r="A21877" s="94" t="s">
        <v>39873</v>
      </c>
      <c r="B21877" t="s">
        <v>39874</v>
      </c>
      <c r="C21877" t="s">
        <v>1597</v>
      </c>
      <c r="D21877">
        <v>110.75</v>
      </c>
      <c r="E21877" t="s">
        <v>30879</v>
      </c>
    </row>
    <row r="21878" spans="1:5" hidden="1" x14ac:dyDescent="0.2">
      <c r="A21878" s="94" t="s">
        <v>39875</v>
      </c>
      <c r="B21878" t="s">
        <v>39876</v>
      </c>
      <c r="C21878" t="s">
        <v>1597</v>
      </c>
      <c r="D21878">
        <v>90.72</v>
      </c>
      <c r="E21878" t="s">
        <v>30879</v>
      </c>
    </row>
    <row r="21879" spans="1:5" hidden="1" x14ac:dyDescent="0.2">
      <c r="A21879" s="94" t="s">
        <v>39945</v>
      </c>
      <c r="B21879" t="s">
        <v>39946</v>
      </c>
      <c r="C21879" t="s">
        <v>1597</v>
      </c>
      <c r="D21879">
        <v>84.77</v>
      </c>
      <c r="E21879" t="s">
        <v>30879</v>
      </c>
    </row>
    <row r="21880" spans="1:5" hidden="1" x14ac:dyDescent="0.2">
      <c r="A21880" s="94" t="s">
        <v>39939</v>
      </c>
      <c r="B21880" t="s">
        <v>39940</v>
      </c>
      <c r="C21880" t="s">
        <v>1597</v>
      </c>
      <c r="D21880">
        <v>95.18</v>
      </c>
      <c r="E21880" t="s">
        <v>30879</v>
      </c>
    </row>
    <row r="21881" spans="1:5" hidden="1" x14ac:dyDescent="0.2">
      <c r="A21881" s="94" t="s">
        <v>39941</v>
      </c>
      <c r="B21881" t="s">
        <v>39942</v>
      </c>
      <c r="C21881" t="s">
        <v>1597</v>
      </c>
      <c r="D21881">
        <v>101.18</v>
      </c>
      <c r="E21881" t="s">
        <v>30879</v>
      </c>
    </row>
    <row r="21882" spans="1:5" hidden="1" x14ac:dyDescent="0.2">
      <c r="A21882" s="94" t="s">
        <v>39943</v>
      </c>
      <c r="B21882" t="s">
        <v>39944</v>
      </c>
      <c r="C21882" t="s">
        <v>1597</v>
      </c>
      <c r="D21882">
        <v>80.819999999999993</v>
      </c>
      <c r="E21882" t="s">
        <v>30879</v>
      </c>
    </row>
    <row r="21883" spans="1:5" hidden="1" x14ac:dyDescent="0.2">
      <c r="A21883" s="94" t="s">
        <v>15657</v>
      </c>
      <c r="B21883" t="s">
        <v>15658</v>
      </c>
      <c r="C21883" t="s">
        <v>1597</v>
      </c>
      <c r="D21883">
        <v>175.24</v>
      </c>
      <c r="E21883" t="s">
        <v>30879</v>
      </c>
    </row>
    <row r="21884" spans="1:5" hidden="1" x14ac:dyDescent="0.2">
      <c r="A21884" s="94" t="s">
        <v>39509</v>
      </c>
      <c r="B21884" t="s">
        <v>39510</v>
      </c>
      <c r="C21884" t="s">
        <v>1597</v>
      </c>
      <c r="D21884">
        <v>163.75</v>
      </c>
      <c r="E21884" t="s">
        <v>30879</v>
      </c>
    </row>
    <row r="21885" spans="1:5" hidden="1" x14ac:dyDescent="0.2">
      <c r="A21885" s="94" t="s">
        <v>39505</v>
      </c>
      <c r="B21885" t="s">
        <v>39506</v>
      </c>
      <c r="C21885" t="s">
        <v>1597</v>
      </c>
      <c r="D21885">
        <v>173.71</v>
      </c>
      <c r="E21885" t="s">
        <v>30879</v>
      </c>
    </row>
    <row r="21886" spans="1:5" hidden="1" x14ac:dyDescent="0.2">
      <c r="A21886" s="94" t="s">
        <v>39507</v>
      </c>
      <c r="B21886" t="s">
        <v>39508</v>
      </c>
      <c r="C21886" t="s">
        <v>1597</v>
      </c>
      <c r="D21886">
        <v>184.08</v>
      </c>
      <c r="E21886" t="s">
        <v>30879</v>
      </c>
    </row>
    <row r="21887" spans="1:5" hidden="1" x14ac:dyDescent="0.2">
      <c r="A21887" s="94" t="s">
        <v>39511</v>
      </c>
      <c r="B21887" t="s">
        <v>39512</v>
      </c>
      <c r="C21887" t="s">
        <v>1597</v>
      </c>
      <c r="D21887">
        <v>152.44999999999999</v>
      </c>
      <c r="E21887" t="s">
        <v>30879</v>
      </c>
    </row>
    <row r="21888" spans="1:5" hidden="1" x14ac:dyDescent="0.2">
      <c r="A21888" s="94" t="s">
        <v>39763</v>
      </c>
      <c r="B21888" t="s">
        <v>39764</v>
      </c>
      <c r="C21888" t="s">
        <v>1597</v>
      </c>
      <c r="D21888">
        <v>215.91</v>
      </c>
      <c r="E21888" t="s">
        <v>30879</v>
      </c>
    </row>
    <row r="21889" spans="1:5" hidden="1" x14ac:dyDescent="0.2">
      <c r="A21889" s="94" t="s">
        <v>39971</v>
      </c>
      <c r="B21889" t="s">
        <v>39972</v>
      </c>
      <c r="C21889" t="s">
        <v>1597</v>
      </c>
      <c r="D21889">
        <v>155.52000000000001</v>
      </c>
      <c r="E21889" t="s">
        <v>30879</v>
      </c>
    </row>
    <row r="21890" spans="1:5" hidden="1" x14ac:dyDescent="0.2">
      <c r="A21890" s="94" t="s">
        <v>39961</v>
      </c>
      <c r="B21890" t="s">
        <v>39962</v>
      </c>
      <c r="C21890" t="s">
        <v>1597</v>
      </c>
      <c r="D21890">
        <v>167.96</v>
      </c>
      <c r="E21890" t="s">
        <v>30879</v>
      </c>
    </row>
    <row r="21891" spans="1:5" hidden="1" x14ac:dyDescent="0.2">
      <c r="A21891" s="94" t="s">
        <v>39965</v>
      </c>
      <c r="B21891" t="s">
        <v>39966</v>
      </c>
      <c r="C21891" t="s">
        <v>1597</v>
      </c>
      <c r="D21891">
        <v>177.02</v>
      </c>
      <c r="E21891" t="s">
        <v>30879</v>
      </c>
    </row>
    <row r="21892" spans="1:5" hidden="1" x14ac:dyDescent="0.2">
      <c r="A21892" s="94" t="s">
        <v>39967</v>
      </c>
      <c r="B21892" t="s">
        <v>39968</v>
      </c>
      <c r="C21892" t="s">
        <v>1597</v>
      </c>
      <c r="D21892">
        <v>151.05000000000001</v>
      </c>
      <c r="E21892" t="s">
        <v>30879</v>
      </c>
    </row>
    <row r="21893" spans="1:5" hidden="1" x14ac:dyDescent="0.2">
      <c r="A21893" s="94" t="s">
        <v>39963</v>
      </c>
      <c r="B21893" t="s">
        <v>39964</v>
      </c>
      <c r="C21893" t="s">
        <v>1597</v>
      </c>
      <c r="D21893">
        <v>158.52000000000001</v>
      </c>
      <c r="E21893" t="s">
        <v>30879</v>
      </c>
    </row>
    <row r="21894" spans="1:5" hidden="1" x14ac:dyDescent="0.2">
      <c r="A21894" s="94" t="s">
        <v>39969</v>
      </c>
      <c r="B21894" t="s">
        <v>39970</v>
      </c>
      <c r="C21894" t="s">
        <v>1597</v>
      </c>
      <c r="D21894">
        <v>141.62</v>
      </c>
      <c r="E21894" t="s">
        <v>30879</v>
      </c>
    </row>
    <row r="21895" spans="1:5" hidden="1" x14ac:dyDescent="0.2">
      <c r="A21895" s="94" t="s">
        <v>15659</v>
      </c>
      <c r="B21895" t="s">
        <v>15660</v>
      </c>
      <c r="C21895" t="s">
        <v>1597</v>
      </c>
      <c r="D21895">
        <v>219.83</v>
      </c>
      <c r="E21895" t="s">
        <v>30879</v>
      </c>
    </row>
    <row r="21896" spans="1:5" hidden="1" x14ac:dyDescent="0.2">
      <c r="A21896" s="94" t="s">
        <v>39637</v>
      </c>
      <c r="B21896" t="s">
        <v>39638</v>
      </c>
      <c r="C21896" t="s">
        <v>1597</v>
      </c>
      <c r="D21896">
        <v>211.35</v>
      </c>
      <c r="E21896" t="s">
        <v>30879</v>
      </c>
    </row>
    <row r="21897" spans="1:5" hidden="1" x14ac:dyDescent="0.2">
      <c r="A21897" s="94" t="s">
        <v>39635</v>
      </c>
      <c r="B21897" t="s">
        <v>39636</v>
      </c>
      <c r="C21897" t="s">
        <v>1597</v>
      </c>
      <c r="D21897">
        <v>221.14</v>
      </c>
      <c r="E21897" t="s">
        <v>30879</v>
      </c>
    </row>
    <row r="21898" spans="1:5" hidden="1" x14ac:dyDescent="0.2">
      <c r="A21898" s="94" t="s">
        <v>39639</v>
      </c>
      <c r="B21898" t="s">
        <v>39640</v>
      </c>
      <c r="C21898" t="s">
        <v>1597</v>
      </c>
      <c r="D21898">
        <v>200.44</v>
      </c>
      <c r="E21898" t="s">
        <v>30879</v>
      </c>
    </row>
    <row r="21899" spans="1:5" hidden="1" x14ac:dyDescent="0.2">
      <c r="A21899" s="94" t="s">
        <v>39765</v>
      </c>
      <c r="B21899" t="s">
        <v>39766</v>
      </c>
      <c r="C21899" t="s">
        <v>1597</v>
      </c>
      <c r="D21899">
        <v>257.01</v>
      </c>
      <c r="E21899" t="s">
        <v>30879</v>
      </c>
    </row>
    <row r="21900" spans="1:5" hidden="1" x14ac:dyDescent="0.2">
      <c r="A21900" s="94" t="s">
        <v>39989</v>
      </c>
      <c r="B21900" t="s">
        <v>39990</v>
      </c>
      <c r="C21900" t="s">
        <v>1597</v>
      </c>
      <c r="D21900">
        <v>178.51</v>
      </c>
      <c r="E21900" t="s">
        <v>30879</v>
      </c>
    </row>
    <row r="21901" spans="1:5" hidden="1" x14ac:dyDescent="0.2">
      <c r="A21901" s="94" t="s">
        <v>15661</v>
      </c>
      <c r="B21901" t="s">
        <v>15662</v>
      </c>
      <c r="C21901" t="s">
        <v>1597</v>
      </c>
      <c r="D21901">
        <v>184.76</v>
      </c>
      <c r="E21901" t="s">
        <v>30879</v>
      </c>
    </row>
    <row r="21902" spans="1:5" hidden="1" x14ac:dyDescent="0.2">
      <c r="A21902" s="94" t="s">
        <v>39983</v>
      </c>
      <c r="B21902" t="s">
        <v>39984</v>
      </c>
      <c r="C21902" t="s">
        <v>1597</v>
      </c>
      <c r="D21902">
        <v>210.71</v>
      </c>
      <c r="E21902" t="s">
        <v>30879</v>
      </c>
    </row>
    <row r="21903" spans="1:5" hidden="1" x14ac:dyDescent="0.2">
      <c r="A21903" s="94" t="s">
        <v>39985</v>
      </c>
      <c r="B21903" t="s">
        <v>39986</v>
      </c>
      <c r="C21903" t="s">
        <v>1597</v>
      </c>
      <c r="D21903">
        <v>174.01</v>
      </c>
      <c r="E21903" t="s">
        <v>30879</v>
      </c>
    </row>
    <row r="21904" spans="1:5" hidden="1" x14ac:dyDescent="0.2">
      <c r="A21904" s="94" t="s">
        <v>39981</v>
      </c>
      <c r="B21904" t="s">
        <v>39982</v>
      </c>
      <c r="C21904" t="s">
        <v>1597</v>
      </c>
      <c r="D21904">
        <v>190.51</v>
      </c>
      <c r="E21904" t="s">
        <v>30879</v>
      </c>
    </row>
    <row r="21905" spans="1:5" hidden="1" x14ac:dyDescent="0.2">
      <c r="A21905" s="94" t="s">
        <v>39987</v>
      </c>
      <c r="B21905" t="s">
        <v>39988</v>
      </c>
      <c r="C21905" t="s">
        <v>1597</v>
      </c>
      <c r="D21905">
        <v>164.59</v>
      </c>
      <c r="E21905" t="s">
        <v>30879</v>
      </c>
    </row>
    <row r="21906" spans="1:5" hidden="1" x14ac:dyDescent="0.2">
      <c r="A21906" s="94" t="s">
        <v>39691</v>
      </c>
      <c r="B21906" t="s">
        <v>39692</v>
      </c>
      <c r="C21906" t="s">
        <v>1597</v>
      </c>
      <c r="D21906">
        <v>247.03</v>
      </c>
      <c r="E21906" t="s">
        <v>30879</v>
      </c>
    </row>
    <row r="21907" spans="1:5" hidden="1" x14ac:dyDescent="0.2">
      <c r="A21907" s="94" t="s">
        <v>15663</v>
      </c>
      <c r="B21907" t="s">
        <v>15664</v>
      </c>
      <c r="C21907" t="s">
        <v>1597</v>
      </c>
      <c r="D21907">
        <v>257.55</v>
      </c>
      <c r="E21907" t="s">
        <v>30879</v>
      </c>
    </row>
    <row r="21908" spans="1:5" hidden="1" x14ac:dyDescent="0.2">
      <c r="A21908" s="94" t="s">
        <v>39687</v>
      </c>
      <c r="B21908" t="s">
        <v>39688</v>
      </c>
      <c r="C21908" t="s">
        <v>1597</v>
      </c>
      <c r="D21908">
        <v>241.03</v>
      </c>
      <c r="E21908" t="s">
        <v>30879</v>
      </c>
    </row>
    <row r="21909" spans="1:5" hidden="1" x14ac:dyDescent="0.2">
      <c r="A21909" s="94" t="s">
        <v>39685</v>
      </c>
      <c r="B21909" t="s">
        <v>39686</v>
      </c>
      <c r="C21909" t="s">
        <v>1597</v>
      </c>
      <c r="D21909">
        <v>260.98</v>
      </c>
      <c r="E21909" t="s">
        <v>30879</v>
      </c>
    </row>
    <row r="21910" spans="1:5" hidden="1" x14ac:dyDescent="0.2">
      <c r="A21910" s="94" t="s">
        <v>39689</v>
      </c>
      <c r="B21910" t="s">
        <v>39690</v>
      </c>
      <c r="C21910" t="s">
        <v>1597</v>
      </c>
      <c r="D21910">
        <v>230.11</v>
      </c>
      <c r="E21910" t="s">
        <v>30879</v>
      </c>
    </row>
    <row r="21911" spans="1:5" hidden="1" x14ac:dyDescent="0.2">
      <c r="A21911" s="94" t="s">
        <v>39997</v>
      </c>
      <c r="B21911" t="s">
        <v>39998</v>
      </c>
      <c r="C21911" t="s">
        <v>1597</v>
      </c>
      <c r="D21911">
        <v>71.94</v>
      </c>
      <c r="E21911" t="s">
        <v>30879</v>
      </c>
    </row>
    <row r="21912" spans="1:5" hidden="1" x14ac:dyDescent="0.2">
      <c r="A21912" s="94" t="s">
        <v>15665</v>
      </c>
      <c r="B21912" t="s">
        <v>15666</v>
      </c>
      <c r="C21912" t="s">
        <v>1597</v>
      </c>
      <c r="D21912">
        <v>109.24</v>
      </c>
      <c r="E21912" t="s">
        <v>30879</v>
      </c>
    </row>
    <row r="21913" spans="1:5" hidden="1" x14ac:dyDescent="0.2">
      <c r="A21913" s="94" t="s">
        <v>39769</v>
      </c>
      <c r="B21913" t="s">
        <v>39770</v>
      </c>
      <c r="C21913" t="s">
        <v>1597</v>
      </c>
      <c r="D21913">
        <v>122.43</v>
      </c>
      <c r="E21913" t="s">
        <v>30879</v>
      </c>
    </row>
    <row r="21914" spans="1:5" hidden="1" x14ac:dyDescent="0.2">
      <c r="A21914" s="94" t="s">
        <v>39771</v>
      </c>
      <c r="B21914" t="s">
        <v>39772</v>
      </c>
      <c r="C21914" t="s">
        <v>1597</v>
      </c>
      <c r="D21914">
        <v>111.79</v>
      </c>
      <c r="E21914" t="s">
        <v>30879</v>
      </c>
    </row>
    <row r="21915" spans="1:5" hidden="1" x14ac:dyDescent="0.2">
      <c r="A21915" s="94" t="s">
        <v>40011</v>
      </c>
      <c r="B21915" t="s">
        <v>40012</v>
      </c>
      <c r="C21915" t="s">
        <v>1597</v>
      </c>
      <c r="D21915">
        <v>91.79</v>
      </c>
      <c r="E21915" t="s">
        <v>30879</v>
      </c>
    </row>
    <row r="21916" spans="1:5" hidden="1" x14ac:dyDescent="0.2">
      <c r="A21916" s="94" t="s">
        <v>40015</v>
      </c>
      <c r="B21916" t="s">
        <v>40016</v>
      </c>
      <c r="C21916" t="s">
        <v>1597</v>
      </c>
      <c r="D21916">
        <v>78.86</v>
      </c>
      <c r="E21916" t="s">
        <v>30879</v>
      </c>
    </row>
    <row r="21917" spans="1:5" hidden="1" x14ac:dyDescent="0.2">
      <c r="A21917" s="94" t="s">
        <v>40013</v>
      </c>
      <c r="B21917" t="s">
        <v>40014</v>
      </c>
      <c r="C21917" t="s">
        <v>1597</v>
      </c>
      <c r="D21917">
        <v>82.36</v>
      </c>
      <c r="E21917" t="s">
        <v>30879</v>
      </c>
    </row>
    <row r="21918" spans="1:5" hidden="1" x14ac:dyDescent="0.2">
      <c r="A21918" s="94" t="s">
        <v>40017</v>
      </c>
      <c r="B21918" t="s">
        <v>40018</v>
      </c>
      <c r="C21918" t="s">
        <v>1597</v>
      </c>
      <c r="D21918">
        <v>69.459999999999994</v>
      </c>
      <c r="E21918" t="s">
        <v>30879</v>
      </c>
    </row>
    <row r="21919" spans="1:5" hidden="1" x14ac:dyDescent="0.2">
      <c r="A21919" s="94" t="s">
        <v>15667</v>
      </c>
      <c r="B21919" t="s">
        <v>15668</v>
      </c>
      <c r="C21919" t="s">
        <v>1597</v>
      </c>
      <c r="D21919">
        <v>140.6</v>
      </c>
      <c r="E21919" t="s">
        <v>30879</v>
      </c>
    </row>
    <row r="21920" spans="1:5" hidden="1" x14ac:dyDescent="0.2">
      <c r="A21920" s="94" t="s">
        <v>39709</v>
      </c>
      <c r="B21920" t="s">
        <v>39710</v>
      </c>
      <c r="C21920" t="s">
        <v>1597</v>
      </c>
      <c r="D21920">
        <v>135.43</v>
      </c>
      <c r="E21920" t="s">
        <v>30879</v>
      </c>
    </row>
    <row r="21921" spans="1:5" hidden="1" x14ac:dyDescent="0.2">
      <c r="A21921" s="94" t="s">
        <v>15669</v>
      </c>
      <c r="B21921" t="s">
        <v>15670</v>
      </c>
      <c r="C21921" t="s">
        <v>1597</v>
      </c>
      <c r="D21921">
        <v>130.1</v>
      </c>
      <c r="E21921" t="s">
        <v>30879</v>
      </c>
    </row>
    <row r="21922" spans="1:5" hidden="1" x14ac:dyDescent="0.2">
      <c r="A21922" s="94" t="s">
        <v>39711</v>
      </c>
      <c r="B21922" t="s">
        <v>39712</v>
      </c>
      <c r="C21922" t="s">
        <v>1597</v>
      </c>
      <c r="D21922">
        <v>124.35</v>
      </c>
      <c r="E21922" t="s">
        <v>30879</v>
      </c>
    </row>
    <row r="21923" spans="1:5" hidden="1" x14ac:dyDescent="0.2">
      <c r="A21923" s="94" t="s">
        <v>40607</v>
      </c>
      <c r="B21923" t="s">
        <v>40608</v>
      </c>
      <c r="C21923" t="s">
        <v>1623</v>
      </c>
      <c r="D21923">
        <v>14.24</v>
      </c>
      <c r="E21923" t="s">
        <v>30879</v>
      </c>
    </row>
    <row r="21924" spans="1:5" hidden="1" x14ac:dyDescent="0.2">
      <c r="A21924" s="94" t="s">
        <v>15671</v>
      </c>
      <c r="B21924" t="s">
        <v>15672</v>
      </c>
      <c r="C21924" t="s">
        <v>1597</v>
      </c>
      <c r="D21924">
        <v>140.76</v>
      </c>
      <c r="E21924" t="s">
        <v>30879</v>
      </c>
    </row>
    <row r="21925" spans="1:5" hidden="1" x14ac:dyDescent="0.2">
      <c r="A21925" s="94" t="s">
        <v>41315</v>
      </c>
      <c r="B21925" t="s">
        <v>41316</v>
      </c>
      <c r="C21925" t="s">
        <v>1597</v>
      </c>
      <c r="D21925">
        <v>132.57</v>
      </c>
      <c r="E21925" t="s">
        <v>30879</v>
      </c>
    </row>
    <row r="21926" spans="1:5" hidden="1" x14ac:dyDescent="0.2">
      <c r="A21926" s="94" t="s">
        <v>41313</v>
      </c>
      <c r="B21926" t="s">
        <v>41314</v>
      </c>
      <c r="C21926" t="s">
        <v>1597</v>
      </c>
      <c r="D21926">
        <v>135.63</v>
      </c>
      <c r="E21926" t="s">
        <v>30879</v>
      </c>
    </row>
    <row r="21927" spans="1:5" hidden="1" x14ac:dyDescent="0.2">
      <c r="A21927" s="94" t="s">
        <v>41317</v>
      </c>
      <c r="B21927" t="s">
        <v>41318</v>
      </c>
      <c r="C21927" t="s">
        <v>1597</v>
      </c>
      <c r="D21927">
        <v>119.6</v>
      </c>
      <c r="E21927" t="s">
        <v>30879</v>
      </c>
    </row>
    <row r="21928" spans="1:5" hidden="1" x14ac:dyDescent="0.2">
      <c r="A21928" s="94" t="s">
        <v>15673</v>
      </c>
      <c r="B21928" t="s">
        <v>15674</v>
      </c>
      <c r="C21928" t="s">
        <v>1597</v>
      </c>
      <c r="D21928">
        <v>87.89</v>
      </c>
      <c r="E21928" t="s">
        <v>30879</v>
      </c>
    </row>
    <row r="21929" spans="1:5" hidden="1" x14ac:dyDescent="0.2">
      <c r="A21929" s="94" t="s">
        <v>41371</v>
      </c>
      <c r="B21929" t="s">
        <v>41372</v>
      </c>
      <c r="C21929" t="s">
        <v>1597</v>
      </c>
      <c r="D21929">
        <v>79.63</v>
      </c>
      <c r="E21929" t="s">
        <v>30879</v>
      </c>
    </row>
    <row r="21930" spans="1:5" hidden="1" x14ac:dyDescent="0.2">
      <c r="A21930" s="94" t="s">
        <v>41369</v>
      </c>
      <c r="B21930" t="s">
        <v>41370</v>
      </c>
      <c r="C21930" t="s">
        <v>1597</v>
      </c>
      <c r="D21930">
        <v>84.82</v>
      </c>
      <c r="E21930" t="s">
        <v>30879</v>
      </c>
    </row>
    <row r="21931" spans="1:5" hidden="1" x14ac:dyDescent="0.2">
      <c r="A21931" s="94" t="s">
        <v>41373</v>
      </c>
      <c r="B21931" t="s">
        <v>41374</v>
      </c>
      <c r="C21931" t="s">
        <v>1597</v>
      </c>
      <c r="D21931">
        <v>71.67</v>
      </c>
      <c r="E21931" t="s">
        <v>30879</v>
      </c>
    </row>
    <row r="21932" spans="1:5" hidden="1" x14ac:dyDescent="0.2">
      <c r="A21932" s="94" t="s">
        <v>41269</v>
      </c>
      <c r="B21932" t="s">
        <v>41270</v>
      </c>
      <c r="C21932" t="s">
        <v>1597</v>
      </c>
      <c r="D21932">
        <v>147.86000000000001</v>
      </c>
      <c r="E21932" t="s">
        <v>30879</v>
      </c>
    </row>
    <row r="21933" spans="1:5" hidden="1" x14ac:dyDescent="0.2">
      <c r="A21933" s="94" t="s">
        <v>15675</v>
      </c>
      <c r="B21933" t="s">
        <v>15676</v>
      </c>
      <c r="C21933" t="s">
        <v>1597</v>
      </c>
      <c r="D21933">
        <v>154.01</v>
      </c>
      <c r="E21933" t="s">
        <v>30879</v>
      </c>
    </row>
    <row r="21934" spans="1:5" hidden="1" x14ac:dyDescent="0.2">
      <c r="A21934" s="94" t="s">
        <v>41261</v>
      </c>
      <c r="B21934" t="s">
        <v>41262</v>
      </c>
      <c r="C21934" t="s">
        <v>1597</v>
      </c>
      <c r="D21934">
        <v>167.8</v>
      </c>
      <c r="E21934" t="s">
        <v>30879</v>
      </c>
    </row>
    <row r="21935" spans="1:5" hidden="1" x14ac:dyDescent="0.2">
      <c r="A21935" s="94" t="s">
        <v>41265</v>
      </c>
      <c r="B21935" t="s">
        <v>41266</v>
      </c>
      <c r="C21935" t="s">
        <v>1597</v>
      </c>
      <c r="D21935">
        <v>142.63999999999999</v>
      </c>
      <c r="E21935" t="s">
        <v>30879</v>
      </c>
    </row>
    <row r="21936" spans="1:5" hidden="1" x14ac:dyDescent="0.2">
      <c r="A21936" s="94" t="s">
        <v>41271</v>
      </c>
      <c r="B21936" t="s">
        <v>41272</v>
      </c>
      <c r="C21936" t="s">
        <v>1597</v>
      </c>
      <c r="D21936">
        <v>134.88</v>
      </c>
      <c r="E21936" t="s">
        <v>30879</v>
      </c>
    </row>
    <row r="21937" spans="1:5" hidden="1" x14ac:dyDescent="0.2">
      <c r="A21937" s="94" t="s">
        <v>41259</v>
      </c>
      <c r="B21937" t="s">
        <v>41260</v>
      </c>
      <c r="C21937" t="s">
        <v>1597</v>
      </c>
      <c r="D21937">
        <v>149.63</v>
      </c>
      <c r="E21937" t="s">
        <v>30879</v>
      </c>
    </row>
    <row r="21938" spans="1:5" hidden="1" x14ac:dyDescent="0.2">
      <c r="A21938" s="94" t="s">
        <v>41263</v>
      </c>
      <c r="B21938" t="s">
        <v>41264</v>
      </c>
      <c r="C21938" t="s">
        <v>1597</v>
      </c>
      <c r="D21938">
        <v>154.81</v>
      </c>
      <c r="E21938" t="s">
        <v>30879</v>
      </c>
    </row>
    <row r="21939" spans="1:5" hidden="1" x14ac:dyDescent="0.2">
      <c r="A21939" s="94" t="s">
        <v>41267</v>
      </c>
      <c r="B21939" t="s">
        <v>41268</v>
      </c>
      <c r="C21939" t="s">
        <v>1597</v>
      </c>
      <c r="D21939">
        <v>129.68</v>
      </c>
      <c r="E21939" t="s">
        <v>30879</v>
      </c>
    </row>
    <row r="21940" spans="1:5" hidden="1" x14ac:dyDescent="0.2">
      <c r="A21940" s="94" t="s">
        <v>41355</v>
      </c>
      <c r="B21940" t="s">
        <v>41356</v>
      </c>
      <c r="C21940" t="s">
        <v>1597</v>
      </c>
      <c r="D21940">
        <v>87.81</v>
      </c>
      <c r="E21940" t="s">
        <v>30879</v>
      </c>
    </row>
    <row r="21941" spans="1:5" hidden="1" x14ac:dyDescent="0.2">
      <c r="A21941" s="94" t="s">
        <v>41349</v>
      </c>
      <c r="B21941" t="s">
        <v>41350</v>
      </c>
      <c r="C21941" t="s">
        <v>1597</v>
      </c>
      <c r="D21941">
        <v>97.29</v>
      </c>
      <c r="E21941" t="s">
        <v>30879</v>
      </c>
    </row>
    <row r="21942" spans="1:5" hidden="1" x14ac:dyDescent="0.2">
      <c r="A21942" s="94" t="s">
        <v>41351</v>
      </c>
      <c r="B21942" t="s">
        <v>41352</v>
      </c>
      <c r="C21942" t="s">
        <v>1597</v>
      </c>
      <c r="D21942">
        <v>103.4</v>
      </c>
      <c r="E21942" t="s">
        <v>30879</v>
      </c>
    </row>
    <row r="21943" spans="1:5" hidden="1" x14ac:dyDescent="0.2">
      <c r="A21943" s="94" t="s">
        <v>41353</v>
      </c>
      <c r="B21943" t="s">
        <v>41354</v>
      </c>
      <c r="C21943" t="s">
        <v>1597</v>
      </c>
      <c r="D21943">
        <v>83.06</v>
      </c>
      <c r="E21943" t="s">
        <v>30879</v>
      </c>
    </row>
    <row r="21944" spans="1:5" hidden="1" x14ac:dyDescent="0.2">
      <c r="A21944" s="94" t="s">
        <v>41381</v>
      </c>
      <c r="B21944" t="s">
        <v>41382</v>
      </c>
      <c r="C21944" t="s">
        <v>1597</v>
      </c>
      <c r="D21944">
        <v>79.86</v>
      </c>
      <c r="E21944" t="s">
        <v>30879</v>
      </c>
    </row>
    <row r="21945" spans="1:5" hidden="1" x14ac:dyDescent="0.2">
      <c r="A21945" s="94" t="s">
        <v>41375</v>
      </c>
      <c r="B21945" t="s">
        <v>41376</v>
      </c>
      <c r="C21945" t="s">
        <v>1597</v>
      </c>
      <c r="D21945">
        <v>89.36</v>
      </c>
      <c r="E21945" t="s">
        <v>30879</v>
      </c>
    </row>
    <row r="21946" spans="1:5" hidden="1" x14ac:dyDescent="0.2">
      <c r="A21946" s="94" t="s">
        <v>41377</v>
      </c>
      <c r="B21946" t="s">
        <v>41378</v>
      </c>
      <c r="C21946" t="s">
        <v>1597</v>
      </c>
      <c r="D21946">
        <v>95.46</v>
      </c>
      <c r="E21946" t="s">
        <v>30879</v>
      </c>
    </row>
    <row r="21947" spans="1:5" hidden="1" x14ac:dyDescent="0.2">
      <c r="A21947" s="94" t="s">
        <v>41379</v>
      </c>
      <c r="B21947" t="s">
        <v>41380</v>
      </c>
      <c r="C21947" t="s">
        <v>1597</v>
      </c>
      <c r="D21947">
        <v>75.099999999999994</v>
      </c>
      <c r="E21947" t="s">
        <v>30879</v>
      </c>
    </row>
    <row r="21948" spans="1:5" hidden="1" x14ac:dyDescent="0.2">
      <c r="A21948" s="94" t="s">
        <v>41297</v>
      </c>
      <c r="B21948" t="s">
        <v>41298</v>
      </c>
      <c r="C21948" t="s">
        <v>1597</v>
      </c>
      <c r="D21948">
        <v>155.93</v>
      </c>
      <c r="E21948" t="s">
        <v>30879</v>
      </c>
    </row>
    <row r="21949" spans="1:5" hidden="1" x14ac:dyDescent="0.2">
      <c r="A21949" s="94" t="s">
        <v>15677</v>
      </c>
      <c r="B21949" t="s">
        <v>15678</v>
      </c>
      <c r="C21949" t="s">
        <v>1597</v>
      </c>
      <c r="D21949">
        <v>160.38</v>
      </c>
      <c r="E21949" t="s">
        <v>30879</v>
      </c>
    </row>
    <row r="21950" spans="1:5" hidden="1" x14ac:dyDescent="0.2">
      <c r="A21950" s="94" t="s">
        <v>41289</v>
      </c>
      <c r="B21950" t="s">
        <v>41290</v>
      </c>
      <c r="C21950" t="s">
        <v>1597</v>
      </c>
      <c r="D21950">
        <v>176.77</v>
      </c>
      <c r="E21950" t="s">
        <v>30879</v>
      </c>
    </row>
    <row r="21951" spans="1:5" hidden="1" x14ac:dyDescent="0.2">
      <c r="A21951" s="94" t="s">
        <v>41293</v>
      </c>
      <c r="B21951" t="s">
        <v>41294</v>
      </c>
      <c r="C21951" t="s">
        <v>1597</v>
      </c>
      <c r="D21951">
        <v>149.99</v>
      </c>
      <c r="E21951" t="s">
        <v>30879</v>
      </c>
    </row>
    <row r="21952" spans="1:5" hidden="1" x14ac:dyDescent="0.2">
      <c r="A21952" s="94" t="s">
        <v>41299</v>
      </c>
      <c r="B21952" t="s">
        <v>41300</v>
      </c>
      <c r="C21952" t="s">
        <v>1597</v>
      </c>
      <c r="D21952">
        <v>142.97999999999999</v>
      </c>
      <c r="E21952" t="s">
        <v>30879</v>
      </c>
    </row>
    <row r="21953" spans="1:5" hidden="1" x14ac:dyDescent="0.2">
      <c r="A21953" s="94" t="s">
        <v>41287</v>
      </c>
      <c r="B21953" t="s">
        <v>41288</v>
      </c>
      <c r="C21953" t="s">
        <v>1597</v>
      </c>
      <c r="D21953">
        <v>156.36000000000001</v>
      </c>
      <c r="E21953" t="s">
        <v>30879</v>
      </c>
    </row>
    <row r="21954" spans="1:5" hidden="1" x14ac:dyDescent="0.2">
      <c r="A21954" s="94" t="s">
        <v>41291</v>
      </c>
      <c r="B21954" t="s">
        <v>41292</v>
      </c>
      <c r="C21954" t="s">
        <v>1597</v>
      </c>
      <c r="D21954">
        <v>163.81</v>
      </c>
      <c r="E21954" t="s">
        <v>30879</v>
      </c>
    </row>
    <row r="21955" spans="1:5" hidden="1" x14ac:dyDescent="0.2">
      <c r="A21955" s="94" t="s">
        <v>41295</v>
      </c>
      <c r="B21955" t="s">
        <v>41296</v>
      </c>
      <c r="C21955" t="s">
        <v>1597</v>
      </c>
      <c r="D21955">
        <v>137.02000000000001</v>
      </c>
      <c r="E21955" t="s">
        <v>30879</v>
      </c>
    </row>
    <row r="21956" spans="1:5" hidden="1" x14ac:dyDescent="0.2">
      <c r="A21956" s="94" t="s">
        <v>41363</v>
      </c>
      <c r="B21956" t="s">
        <v>41364</v>
      </c>
      <c r="C21956" t="s">
        <v>1597</v>
      </c>
      <c r="D21956">
        <v>92.79</v>
      </c>
      <c r="E21956" t="s">
        <v>30879</v>
      </c>
    </row>
    <row r="21957" spans="1:5" hidden="1" x14ac:dyDescent="0.2">
      <c r="A21957" s="94" t="s">
        <v>15679</v>
      </c>
      <c r="B21957" t="s">
        <v>15680</v>
      </c>
      <c r="C21957" t="s">
        <v>1597</v>
      </c>
      <c r="D21957">
        <v>95.86</v>
      </c>
      <c r="E21957" t="s">
        <v>30879</v>
      </c>
    </row>
    <row r="21958" spans="1:5" hidden="1" x14ac:dyDescent="0.2">
      <c r="A21958" s="94" t="s">
        <v>41359</v>
      </c>
      <c r="B21958" t="s">
        <v>41360</v>
      </c>
      <c r="C21958" t="s">
        <v>1597</v>
      </c>
      <c r="D21958">
        <v>107.98</v>
      </c>
      <c r="E21958" t="s">
        <v>30879</v>
      </c>
    </row>
    <row r="21959" spans="1:5" hidden="1" x14ac:dyDescent="0.2">
      <c r="A21959" s="94" t="s">
        <v>41361</v>
      </c>
      <c r="B21959" t="s">
        <v>41362</v>
      </c>
      <c r="C21959" t="s">
        <v>1597</v>
      </c>
      <c r="D21959">
        <v>87.35</v>
      </c>
      <c r="E21959" t="s">
        <v>30879</v>
      </c>
    </row>
    <row r="21960" spans="1:5" hidden="1" x14ac:dyDescent="0.2">
      <c r="A21960" s="94" t="s">
        <v>41389</v>
      </c>
      <c r="B21960" t="s">
        <v>41390</v>
      </c>
      <c r="C21960" t="s">
        <v>1597</v>
      </c>
      <c r="D21960">
        <v>84.83</v>
      </c>
      <c r="E21960" t="s">
        <v>30879</v>
      </c>
    </row>
    <row r="21961" spans="1:5" hidden="1" x14ac:dyDescent="0.2">
      <c r="A21961" s="94" t="s">
        <v>41383</v>
      </c>
      <c r="B21961" t="s">
        <v>41384</v>
      </c>
      <c r="C21961" t="s">
        <v>1597</v>
      </c>
      <c r="D21961">
        <v>93.23</v>
      </c>
      <c r="E21961" t="s">
        <v>30879</v>
      </c>
    </row>
    <row r="21962" spans="1:5" hidden="1" x14ac:dyDescent="0.2">
      <c r="A21962" s="94" t="s">
        <v>41385</v>
      </c>
      <c r="B21962" t="s">
        <v>41386</v>
      </c>
      <c r="C21962" t="s">
        <v>1597</v>
      </c>
      <c r="D21962">
        <v>100.03</v>
      </c>
      <c r="E21962" t="s">
        <v>30879</v>
      </c>
    </row>
    <row r="21963" spans="1:5" hidden="1" x14ac:dyDescent="0.2">
      <c r="A21963" s="94" t="s">
        <v>41387</v>
      </c>
      <c r="B21963" t="s">
        <v>41388</v>
      </c>
      <c r="C21963" t="s">
        <v>1597</v>
      </c>
      <c r="D21963">
        <v>79.41</v>
      </c>
      <c r="E21963" t="s">
        <v>30879</v>
      </c>
    </row>
    <row r="21964" spans="1:5" hidden="1" x14ac:dyDescent="0.2">
      <c r="A21964" s="94" t="s">
        <v>15681</v>
      </c>
      <c r="B21964" t="s">
        <v>15682</v>
      </c>
      <c r="C21964" t="s">
        <v>1597</v>
      </c>
      <c r="D21964">
        <v>206.91</v>
      </c>
      <c r="E21964" t="s">
        <v>30879</v>
      </c>
    </row>
    <row r="21965" spans="1:5" hidden="1" x14ac:dyDescent="0.2">
      <c r="A21965" s="94" t="s">
        <v>41323</v>
      </c>
      <c r="B21965" t="s">
        <v>41324</v>
      </c>
      <c r="C21965" t="s">
        <v>1597</v>
      </c>
      <c r="D21965">
        <v>198.38</v>
      </c>
      <c r="E21965" t="s">
        <v>30879</v>
      </c>
    </row>
    <row r="21966" spans="1:5" hidden="1" x14ac:dyDescent="0.2">
      <c r="A21966" s="94" t="s">
        <v>41321</v>
      </c>
      <c r="B21966" t="s">
        <v>41322</v>
      </c>
      <c r="C21966" t="s">
        <v>1597</v>
      </c>
      <c r="D21966">
        <v>205.49</v>
      </c>
      <c r="E21966" t="s">
        <v>30879</v>
      </c>
    </row>
    <row r="21967" spans="1:5" hidden="1" x14ac:dyDescent="0.2">
      <c r="A21967" s="94" t="s">
        <v>41325</v>
      </c>
      <c r="B21967" t="s">
        <v>41326</v>
      </c>
      <c r="C21967" t="s">
        <v>1597</v>
      </c>
      <c r="D21967">
        <v>185.41</v>
      </c>
      <c r="E21967" t="s">
        <v>30879</v>
      </c>
    </row>
    <row r="21968" spans="1:5" hidden="1" x14ac:dyDescent="0.2">
      <c r="A21968" s="94" t="s">
        <v>15683</v>
      </c>
      <c r="B21968" t="s">
        <v>15684</v>
      </c>
      <c r="C21968" t="s">
        <v>1597</v>
      </c>
      <c r="D21968">
        <v>157.88</v>
      </c>
      <c r="E21968" t="s">
        <v>30879</v>
      </c>
    </row>
    <row r="21969" spans="1:5" hidden="1" x14ac:dyDescent="0.2">
      <c r="A21969" s="94" t="s">
        <v>41393</v>
      </c>
      <c r="B21969" t="s">
        <v>41394</v>
      </c>
      <c r="C21969" t="s">
        <v>1597</v>
      </c>
      <c r="D21969">
        <v>149.77000000000001</v>
      </c>
      <c r="E21969" t="s">
        <v>30879</v>
      </c>
    </row>
    <row r="21970" spans="1:5" hidden="1" x14ac:dyDescent="0.2">
      <c r="A21970" s="94" t="s">
        <v>41391</v>
      </c>
      <c r="B21970" t="s">
        <v>41392</v>
      </c>
      <c r="C21970" t="s">
        <v>1597</v>
      </c>
      <c r="D21970">
        <v>158.71</v>
      </c>
      <c r="E21970" t="s">
        <v>30879</v>
      </c>
    </row>
    <row r="21971" spans="1:5" hidden="1" x14ac:dyDescent="0.2">
      <c r="A21971" s="94" t="s">
        <v>41395</v>
      </c>
      <c r="B21971" t="s">
        <v>41396</v>
      </c>
      <c r="C21971" t="s">
        <v>1597</v>
      </c>
      <c r="D21971">
        <v>141.80000000000001</v>
      </c>
      <c r="E21971" t="s">
        <v>30879</v>
      </c>
    </row>
    <row r="21972" spans="1:5" hidden="1" x14ac:dyDescent="0.2">
      <c r="A21972" s="94" t="s">
        <v>41333</v>
      </c>
      <c r="B21972" t="s">
        <v>41334</v>
      </c>
      <c r="C21972" t="s">
        <v>1597</v>
      </c>
      <c r="D21972">
        <v>256.79000000000002</v>
      </c>
      <c r="E21972" t="s">
        <v>30879</v>
      </c>
    </row>
    <row r="21973" spans="1:5" hidden="1" x14ac:dyDescent="0.2">
      <c r="A21973" s="94" t="s">
        <v>41337</v>
      </c>
      <c r="B21973" t="s">
        <v>41338</v>
      </c>
      <c r="C21973" t="s">
        <v>1597</v>
      </c>
      <c r="D21973">
        <v>225.21</v>
      </c>
      <c r="E21973" t="s">
        <v>30879</v>
      </c>
    </row>
    <row r="21974" spans="1:5" hidden="1" x14ac:dyDescent="0.2">
      <c r="A21974" s="94" t="s">
        <v>41335</v>
      </c>
      <c r="B21974" t="s">
        <v>41336</v>
      </c>
      <c r="C21974" t="s">
        <v>1597</v>
      </c>
      <c r="D21974">
        <v>242.38</v>
      </c>
      <c r="E21974" t="s">
        <v>30879</v>
      </c>
    </row>
    <row r="21975" spans="1:5" hidden="1" x14ac:dyDescent="0.2">
      <c r="A21975" s="94" t="s">
        <v>41339</v>
      </c>
      <c r="B21975" t="s">
        <v>41340</v>
      </c>
      <c r="C21975" t="s">
        <v>1597</v>
      </c>
      <c r="D21975">
        <v>212.24</v>
      </c>
      <c r="E21975" t="s">
        <v>30879</v>
      </c>
    </row>
    <row r="21976" spans="1:5" hidden="1" x14ac:dyDescent="0.2">
      <c r="A21976" s="94" t="s">
        <v>41397</v>
      </c>
      <c r="B21976" t="s">
        <v>41398</v>
      </c>
      <c r="C21976" t="s">
        <v>1597</v>
      </c>
      <c r="D21976">
        <v>198.66</v>
      </c>
      <c r="E21976" t="s">
        <v>30879</v>
      </c>
    </row>
    <row r="21977" spans="1:5" hidden="1" x14ac:dyDescent="0.2">
      <c r="A21977" s="94" t="s">
        <v>41401</v>
      </c>
      <c r="B21977" t="s">
        <v>41402</v>
      </c>
      <c r="C21977" t="s">
        <v>1597</v>
      </c>
      <c r="D21977">
        <v>172.75</v>
      </c>
      <c r="E21977" t="s">
        <v>30879</v>
      </c>
    </row>
    <row r="21978" spans="1:5" hidden="1" x14ac:dyDescent="0.2">
      <c r="A21978" s="94" t="s">
        <v>41399</v>
      </c>
      <c r="B21978" t="s">
        <v>41400</v>
      </c>
      <c r="C21978" t="s">
        <v>1597</v>
      </c>
      <c r="D21978">
        <v>190.71</v>
      </c>
      <c r="E21978" t="s">
        <v>30879</v>
      </c>
    </row>
    <row r="21979" spans="1:5" hidden="1" x14ac:dyDescent="0.2">
      <c r="A21979" s="94" t="s">
        <v>41403</v>
      </c>
      <c r="B21979" t="s">
        <v>41404</v>
      </c>
      <c r="C21979" t="s">
        <v>1597</v>
      </c>
      <c r="D21979">
        <v>164.8</v>
      </c>
      <c r="E21979" t="s">
        <v>30879</v>
      </c>
    </row>
    <row r="21980" spans="1:5" hidden="1" x14ac:dyDescent="0.2">
      <c r="A21980" s="94" t="s">
        <v>41343</v>
      </c>
      <c r="B21980" t="s">
        <v>41344</v>
      </c>
      <c r="C21980" t="s">
        <v>1597</v>
      </c>
      <c r="D21980">
        <v>119.25</v>
      </c>
      <c r="E21980" t="s">
        <v>30879</v>
      </c>
    </row>
    <row r="21981" spans="1:5" hidden="1" x14ac:dyDescent="0.2">
      <c r="A21981" s="94" t="s">
        <v>41345</v>
      </c>
      <c r="B21981" t="s">
        <v>41346</v>
      </c>
      <c r="C21981" t="s">
        <v>1597</v>
      </c>
      <c r="D21981">
        <v>106.27</v>
      </c>
      <c r="E21981" t="s">
        <v>30879</v>
      </c>
    </row>
    <row r="21982" spans="1:5" hidden="1" x14ac:dyDescent="0.2">
      <c r="A21982" s="94" t="s">
        <v>41405</v>
      </c>
      <c r="B21982" t="s">
        <v>41406</v>
      </c>
      <c r="C21982" t="s">
        <v>1597</v>
      </c>
      <c r="D21982">
        <v>80.09</v>
      </c>
      <c r="E21982" t="s">
        <v>30879</v>
      </c>
    </row>
    <row r="21983" spans="1:5" hidden="1" x14ac:dyDescent="0.2">
      <c r="A21983" s="94" t="s">
        <v>41407</v>
      </c>
      <c r="B21983" t="s">
        <v>41408</v>
      </c>
      <c r="C21983" t="s">
        <v>1597</v>
      </c>
      <c r="D21983">
        <v>74.73</v>
      </c>
      <c r="E21983" t="s">
        <v>30879</v>
      </c>
    </row>
    <row r="21984" spans="1:5" hidden="1" x14ac:dyDescent="0.2">
      <c r="A21984" s="94" t="s">
        <v>15685</v>
      </c>
      <c r="B21984" t="s">
        <v>15686</v>
      </c>
      <c r="C21984" t="s">
        <v>1597</v>
      </c>
      <c r="D21984">
        <v>131.80000000000001</v>
      </c>
      <c r="E21984" t="s">
        <v>30879</v>
      </c>
    </row>
    <row r="21985" spans="1:5" hidden="1" x14ac:dyDescent="0.2">
      <c r="A21985" s="94" t="s">
        <v>41347</v>
      </c>
      <c r="B21985" t="s">
        <v>41348</v>
      </c>
      <c r="C21985" t="s">
        <v>1597</v>
      </c>
      <c r="D21985">
        <v>126.18</v>
      </c>
      <c r="E21985" t="s">
        <v>30879</v>
      </c>
    </row>
    <row r="21986" spans="1:5" hidden="1" x14ac:dyDescent="0.2">
      <c r="A21986" s="94" t="s">
        <v>41409</v>
      </c>
      <c r="B21986" t="s">
        <v>41410</v>
      </c>
      <c r="C21986" t="s">
        <v>1597</v>
      </c>
      <c r="D21986">
        <v>90.53</v>
      </c>
      <c r="E21986" t="s">
        <v>30879</v>
      </c>
    </row>
    <row r="21987" spans="1:5" hidden="1" x14ac:dyDescent="0.2">
      <c r="A21987" s="94" t="s">
        <v>41411</v>
      </c>
      <c r="B21987" t="s">
        <v>41412</v>
      </c>
      <c r="C21987" t="s">
        <v>1597</v>
      </c>
      <c r="D21987">
        <v>82.57</v>
      </c>
      <c r="E21987" t="s">
        <v>30879</v>
      </c>
    </row>
    <row r="21988" spans="1:5" hidden="1" x14ac:dyDescent="0.2">
      <c r="A21988" s="94" t="s">
        <v>15687</v>
      </c>
      <c r="B21988" t="s">
        <v>15688</v>
      </c>
      <c r="C21988" t="s">
        <v>1597</v>
      </c>
      <c r="D21988">
        <v>108.24</v>
      </c>
      <c r="E21988" t="s">
        <v>30879</v>
      </c>
    </row>
    <row r="21989" spans="1:5" hidden="1" x14ac:dyDescent="0.2">
      <c r="A21989" s="94" t="s">
        <v>5443</v>
      </c>
      <c r="B21989" t="s">
        <v>26663</v>
      </c>
      <c r="C21989" t="s">
        <v>1597</v>
      </c>
      <c r="D21989">
        <v>84.77</v>
      </c>
      <c r="E21989" t="s">
        <v>30879</v>
      </c>
    </row>
    <row r="21990" spans="1:5" hidden="1" x14ac:dyDescent="0.2">
      <c r="A21990" s="94" t="s">
        <v>15689</v>
      </c>
      <c r="B21990" t="s">
        <v>15690</v>
      </c>
      <c r="C21990" t="s">
        <v>1597</v>
      </c>
      <c r="D21990">
        <v>270.06</v>
      </c>
      <c r="E21990" t="s">
        <v>30879</v>
      </c>
    </row>
    <row r="21991" spans="1:5" hidden="1" x14ac:dyDescent="0.2">
      <c r="A21991" s="94" t="s">
        <v>15691</v>
      </c>
      <c r="B21991" t="s">
        <v>15692</v>
      </c>
      <c r="C21991" t="s">
        <v>1597</v>
      </c>
      <c r="D21991">
        <v>155.33000000000001</v>
      </c>
      <c r="E21991" t="s">
        <v>30879</v>
      </c>
    </row>
    <row r="21992" spans="1:5" hidden="1" x14ac:dyDescent="0.2">
      <c r="A21992" s="94" t="s">
        <v>5444</v>
      </c>
      <c r="B21992" t="s">
        <v>5445</v>
      </c>
      <c r="C21992" t="s">
        <v>1597</v>
      </c>
      <c r="D21992">
        <v>63.29</v>
      </c>
      <c r="E21992" t="s">
        <v>30879</v>
      </c>
    </row>
    <row r="21993" spans="1:5" hidden="1" x14ac:dyDescent="0.2">
      <c r="A21993" s="94" t="s">
        <v>5446</v>
      </c>
      <c r="B21993" t="s">
        <v>5447</v>
      </c>
      <c r="C21993" t="s">
        <v>1597</v>
      </c>
      <c r="D21993">
        <v>39.75</v>
      </c>
      <c r="E21993" t="s">
        <v>30879</v>
      </c>
    </row>
    <row r="21994" spans="1:5" hidden="1" x14ac:dyDescent="0.2">
      <c r="A21994" s="94" t="s">
        <v>5448</v>
      </c>
      <c r="B21994" t="s">
        <v>5449</v>
      </c>
      <c r="C21994" t="s">
        <v>1597</v>
      </c>
      <c r="D21994">
        <v>79.290000000000006</v>
      </c>
      <c r="E21994" t="s">
        <v>30879</v>
      </c>
    </row>
    <row r="21995" spans="1:5" hidden="1" x14ac:dyDescent="0.2">
      <c r="A21995" s="94" t="s">
        <v>45235</v>
      </c>
      <c r="B21995" t="s">
        <v>45236</v>
      </c>
      <c r="C21995" t="s">
        <v>1597</v>
      </c>
      <c r="D21995">
        <v>164.01</v>
      </c>
      <c r="E21995" t="s">
        <v>30879</v>
      </c>
    </row>
    <row r="21996" spans="1:5" hidden="1" x14ac:dyDescent="0.2">
      <c r="A21996" s="94" t="s">
        <v>45239</v>
      </c>
      <c r="B21996" t="s">
        <v>45240</v>
      </c>
      <c r="C21996" t="s">
        <v>1597</v>
      </c>
      <c r="D21996">
        <v>119.61</v>
      </c>
      <c r="E21996" t="s">
        <v>30879</v>
      </c>
    </row>
    <row r="21997" spans="1:5" hidden="1" x14ac:dyDescent="0.2">
      <c r="A21997" s="94" t="s">
        <v>45461</v>
      </c>
      <c r="B21997" t="s">
        <v>45462</v>
      </c>
      <c r="C21997" t="s">
        <v>2424</v>
      </c>
      <c r="D21997">
        <v>14.76</v>
      </c>
      <c r="E21997" t="s">
        <v>30879</v>
      </c>
    </row>
    <row r="21998" spans="1:5" hidden="1" x14ac:dyDescent="0.2">
      <c r="A21998" s="94" t="s">
        <v>45459</v>
      </c>
      <c r="B21998" t="s">
        <v>45460</v>
      </c>
      <c r="C21998" t="s">
        <v>2424</v>
      </c>
      <c r="D21998">
        <v>14.76</v>
      </c>
      <c r="E21998" t="s">
        <v>30879</v>
      </c>
    </row>
    <row r="21999" spans="1:5" hidden="1" x14ac:dyDescent="0.2">
      <c r="A21999" s="94" t="s">
        <v>45481</v>
      </c>
      <c r="B21999" t="s">
        <v>45482</v>
      </c>
      <c r="C21999" t="s">
        <v>1597</v>
      </c>
      <c r="D21999">
        <v>30.65</v>
      </c>
      <c r="E21999" t="s">
        <v>30879</v>
      </c>
    </row>
    <row r="22000" spans="1:5" hidden="1" x14ac:dyDescent="0.2">
      <c r="A22000" s="94" t="s">
        <v>15695</v>
      </c>
      <c r="B22000" t="s">
        <v>45483</v>
      </c>
      <c r="C22000" t="s">
        <v>1597</v>
      </c>
      <c r="D22000">
        <v>37.56</v>
      </c>
      <c r="E22000" t="s">
        <v>30879</v>
      </c>
    </row>
    <row r="22001" spans="1:5" hidden="1" x14ac:dyDescent="0.2">
      <c r="A22001" s="94" t="s">
        <v>45484</v>
      </c>
      <c r="B22001" t="s">
        <v>45485</v>
      </c>
      <c r="C22001" t="s">
        <v>1597</v>
      </c>
      <c r="D22001">
        <v>42.9</v>
      </c>
      <c r="E22001" t="s">
        <v>30879</v>
      </c>
    </row>
    <row r="22002" spans="1:5" hidden="1" x14ac:dyDescent="0.2">
      <c r="A22002" s="94" t="s">
        <v>45486</v>
      </c>
      <c r="B22002" t="s">
        <v>45487</v>
      </c>
      <c r="C22002" t="s">
        <v>1597</v>
      </c>
      <c r="D22002">
        <v>49.05</v>
      </c>
      <c r="E22002" t="s">
        <v>30879</v>
      </c>
    </row>
    <row r="22003" spans="1:5" hidden="1" x14ac:dyDescent="0.2">
      <c r="A22003" s="94" t="s">
        <v>45488</v>
      </c>
      <c r="B22003" t="s">
        <v>45489</v>
      </c>
      <c r="C22003" t="s">
        <v>1597</v>
      </c>
      <c r="D22003">
        <v>55.17</v>
      </c>
      <c r="E22003" t="s">
        <v>30879</v>
      </c>
    </row>
    <row r="22004" spans="1:5" hidden="1" x14ac:dyDescent="0.2">
      <c r="A22004" s="94" t="s">
        <v>45490</v>
      </c>
      <c r="B22004" t="s">
        <v>45491</v>
      </c>
      <c r="C22004" t="s">
        <v>1597</v>
      </c>
      <c r="D22004">
        <v>61.3</v>
      </c>
      <c r="E22004" t="s">
        <v>30879</v>
      </c>
    </row>
    <row r="22005" spans="1:5" hidden="1" x14ac:dyDescent="0.2">
      <c r="A22005" s="94" t="s">
        <v>45492</v>
      </c>
      <c r="B22005" t="s">
        <v>45493</v>
      </c>
      <c r="C22005" t="s">
        <v>1597</v>
      </c>
      <c r="D22005">
        <v>67.430000000000007</v>
      </c>
      <c r="E22005" t="s">
        <v>30879</v>
      </c>
    </row>
    <row r="22006" spans="1:5" hidden="1" x14ac:dyDescent="0.2">
      <c r="A22006" s="94" t="s">
        <v>45494</v>
      </c>
      <c r="B22006" t="s">
        <v>45495</v>
      </c>
      <c r="C22006" t="s">
        <v>1597</v>
      </c>
      <c r="D22006">
        <v>73.56</v>
      </c>
      <c r="E22006" t="s">
        <v>30879</v>
      </c>
    </row>
    <row r="22007" spans="1:5" hidden="1" x14ac:dyDescent="0.2">
      <c r="A22007" s="94" t="s">
        <v>45496</v>
      </c>
      <c r="B22007" t="s">
        <v>45497</v>
      </c>
      <c r="C22007" t="s">
        <v>1597</v>
      </c>
      <c r="D22007">
        <v>79.7</v>
      </c>
      <c r="E22007" t="s">
        <v>30879</v>
      </c>
    </row>
    <row r="22008" spans="1:5" hidden="1" x14ac:dyDescent="0.2">
      <c r="A22008" s="94" t="s">
        <v>45498</v>
      </c>
      <c r="B22008" t="s">
        <v>45499</v>
      </c>
      <c r="C22008" t="s">
        <v>1597</v>
      </c>
      <c r="D22008">
        <v>85.83</v>
      </c>
      <c r="E22008" t="s">
        <v>30879</v>
      </c>
    </row>
    <row r="22009" spans="1:5" hidden="1" x14ac:dyDescent="0.2">
      <c r="A22009" s="94" t="s">
        <v>45514</v>
      </c>
      <c r="B22009" t="s">
        <v>45515</v>
      </c>
      <c r="C22009" t="s">
        <v>2424</v>
      </c>
      <c r="D22009">
        <v>19.04</v>
      </c>
      <c r="E22009" t="s">
        <v>30879</v>
      </c>
    </row>
    <row r="22010" spans="1:5" hidden="1" x14ac:dyDescent="0.2">
      <c r="A22010" s="94" t="s">
        <v>45500</v>
      </c>
      <c r="B22010" t="s">
        <v>45501</v>
      </c>
      <c r="C22010" t="s">
        <v>2424</v>
      </c>
      <c r="D22010">
        <v>20.440000000000001</v>
      </c>
      <c r="E22010" t="s">
        <v>30879</v>
      </c>
    </row>
    <row r="22011" spans="1:5" hidden="1" x14ac:dyDescent="0.2">
      <c r="A22011" s="94" t="s">
        <v>45479</v>
      </c>
      <c r="B22011" t="s">
        <v>45480</v>
      </c>
      <c r="C22011" t="s">
        <v>2424</v>
      </c>
      <c r="D22011">
        <v>26.83</v>
      </c>
      <c r="E22011" t="s">
        <v>30879</v>
      </c>
    </row>
    <row r="22012" spans="1:5" hidden="1" x14ac:dyDescent="0.2">
      <c r="A22012" s="94" t="s">
        <v>45502</v>
      </c>
      <c r="B22012" t="s">
        <v>45503</v>
      </c>
      <c r="C22012" t="s">
        <v>1597</v>
      </c>
      <c r="D22012">
        <v>34.28</v>
      </c>
      <c r="E22012" t="s">
        <v>30879</v>
      </c>
    </row>
    <row r="22013" spans="1:5" hidden="1" x14ac:dyDescent="0.2">
      <c r="A22013" s="94" t="s">
        <v>45504</v>
      </c>
      <c r="B22013" t="s">
        <v>45505</v>
      </c>
      <c r="C22013" t="s">
        <v>1597</v>
      </c>
      <c r="D22013">
        <v>39.979999999999997</v>
      </c>
      <c r="E22013" t="s">
        <v>30879</v>
      </c>
    </row>
    <row r="22014" spans="1:5" hidden="1" x14ac:dyDescent="0.2">
      <c r="A22014" s="94" t="s">
        <v>45506</v>
      </c>
      <c r="B22014" t="s">
        <v>45507</v>
      </c>
      <c r="C22014" t="s">
        <v>1597</v>
      </c>
      <c r="D22014">
        <v>45.69</v>
      </c>
      <c r="E22014" t="s">
        <v>30879</v>
      </c>
    </row>
    <row r="22015" spans="1:5" hidden="1" x14ac:dyDescent="0.2">
      <c r="A22015" s="94" t="s">
        <v>45508</v>
      </c>
      <c r="B22015" t="s">
        <v>45509</v>
      </c>
      <c r="C22015" t="s">
        <v>1597</v>
      </c>
      <c r="D22015">
        <v>51.41</v>
      </c>
      <c r="E22015" t="s">
        <v>30879</v>
      </c>
    </row>
    <row r="22016" spans="1:5" hidden="1" x14ac:dyDescent="0.2">
      <c r="A22016" s="94" t="s">
        <v>45510</v>
      </c>
      <c r="B22016" t="s">
        <v>45511</v>
      </c>
      <c r="C22016" t="s">
        <v>1597</v>
      </c>
      <c r="D22016">
        <v>57.12</v>
      </c>
      <c r="E22016" t="s">
        <v>30879</v>
      </c>
    </row>
    <row r="22017" spans="1:5" hidden="1" x14ac:dyDescent="0.2">
      <c r="A22017" s="94" t="s">
        <v>45512</v>
      </c>
      <c r="B22017" t="s">
        <v>45513</v>
      </c>
      <c r="C22017" t="s">
        <v>1597</v>
      </c>
      <c r="D22017">
        <v>68.55</v>
      </c>
      <c r="E22017" t="s">
        <v>30879</v>
      </c>
    </row>
    <row r="22018" spans="1:5" hidden="1" x14ac:dyDescent="0.2">
      <c r="A22018" s="94" t="s">
        <v>15696</v>
      </c>
      <c r="B22018" t="s">
        <v>45515</v>
      </c>
      <c r="C22018" t="s">
        <v>2424</v>
      </c>
      <c r="D22018">
        <v>16.37</v>
      </c>
      <c r="E22018" t="s">
        <v>30879</v>
      </c>
    </row>
    <row r="22019" spans="1:5" hidden="1" x14ac:dyDescent="0.2">
      <c r="A22019" s="94" t="s">
        <v>45469</v>
      </c>
      <c r="B22019" t="s">
        <v>45470</v>
      </c>
      <c r="C22019" t="s">
        <v>2424</v>
      </c>
      <c r="D22019">
        <v>21.22</v>
      </c>
      <c r="E22019" t="s">
        <v>30879</v>
      </c>
    </row>
    <row r="22020" spans="1:5" hidden="1" x14ac:dyDescent="0.2">
      <c r="A22020" s="94" t="s">
        <v>45465</v>
      </c>
      <c r="B22020" t="s">
        <v>45466</v>
      </c>
      <c r="C22020" t="s">
        <v>2424</v>
      </c>
      <c r="D22020">
        <v>21.22</v>
      </c>
      <c r="E22020" t="s">
        <v>30879</v>
      </c>
    </row>
    <row r="22021" spans="1:5" hidden="1" x14ac:dyDescent="0.2">
      <c r="A22021" s="94" t="s">
        <v>45467</v>
      </c>
      <c r="B22021" t="s">
        <v>45468</v>
      </c>
      <c r="C22021" t="s">
        <v>2424</v>
      </c>
      <c r="D22021">
        <v>21.22</v>
      </c>
      <c r="E22021" t="s">
        <v>30879</v>
      </c>
    </row>
    <row r="22022" spans="1:5" hidden="1" x14ac:dyDescent="0.2">
      <c r="A22022" s="94" t="s">
        <v>45516</v>
      </c>
      <c r="B22022" t="s">
        <v>45517</v>
      </c>
      <c r="C22022" t="s">
        <v>2424</v>
      </c>
      <c r="D22022">
        <v>26.83</v>
      </c>
      <c r="E22022" t="s">
        <v>30879</v>
      </c>
    </row>
    <row r="22023" spans="1:5" hidden="1" x14ac:dyDescent="0.2">
      <c r="A22023" s="94" t="s">
        <v>45477</v>
      </c>
      <c r="B22023" t="s">
        <v>45478</v>
      </c>
      <c r="C22023" t="s">
        <v>2424</v>
      </c>
      <c r="D22023">
        <v>26.83</v>
      </c>
      <c r="E22023" t="s">
        <v>30879</v>
      </c>
    </row>
    <row r="22024" spans="1:5" hidden="1" x14ac:dyDescent="0.2">
      <c r="A22024" s="94" t="s">
        <v>45522</v>
      </c>
      <c r="B22024" t="s">
        <v>45523</v>
      </c>
      <c r="C22024" t="s">
        <v>2424</v>
      </c>
      <c r="D22024">
        <v>29.56</v>
      </c>
      <c r="E22024" t="s">
        <v>30879</v>
      </c>
    </row>
    <row r="22025" spans="1:5" hidden="1" x14ac:dyDescent="0.2">
      <c r="A22025" s="94" t="s">
        <v>45520</v>
      </c>
      <c r="B22025" t="s">
        <v>45521</v>
      </c>
      <c r="C22025" t="s">
        <v>2424</v>
      </c>
      <c r="D22025">
        <v>36.53</v>
      </c>
      <c r="E22025" t="s">
        <v>30879</v>
      </c>
    </row>
    <row r="22026" spans="1:5" hidden="1" x14ac:dyDescent="0.2">
      <c r="A22026" s="94" t="s">
        <v>34907</v>
      </c>
      <c r="B22026" t="s">
        <v>34908</v>
      </c>
      <c r="C22026" t="s">
        <v>8107</v>
      </c>
      <c r="D22026">
        <v>27.01</v>
      </c>
      <c r="E22026" t="s">
        <v>30879</v>
      </c>
    </row>
    <row r="22027" spans="1:5" hidden="1" x14ac:dyDescent="0.2">
      <c r="A22027" s="94" t="s">
        <v>34899</v>
      </c>
      <c r="B22027" t="s">
        <v>34900</v>
      </c>
      <c r="C22027" t="s">
        <v>8107</v>
      </c>
      <c r="D22027">
        <v>41.35</v>
      </c>
      <c r="E22027" t="s">
        <v>30879</v>
      </c>
    </row>
    <row r="22028" spans="1:5" hidden="1" x14ac:dyDescent="0.2">
      <c r="A22028" s="94" t="s">
        <v>34901</v>
      </c>
      <c r="B22028" t="s">
        <v>34902</v>
      </c>
      <c r="C22028" t="s">
        <v>8107</v>
      </c>
      <c r="D22028">
        <v>41.35</v>
      </c>
      <c r="E22028" t="s">
        <v>30879</v>
      </c>
    </row>
    <row r="22029" spans="1:5" hidden="1" x14ac:dyDescent="0.2">
      <c r="A22029" s="94" t="s">
        <v>34911</v>
      </c>
      <c r="B22029" t="s">
        <v>34912</v>
      </c>
      <c r="C22029" t="s">
        <v>8107</v>
      </c>
      <c r="D22029">
        <v>8.3800000000000008</v>
      </c>
      <c r="E22029" t="s">
        <v>30879</v>
      </c>
    </row>
    <row r="22030" spans="1:5" hidden="1" x14ac:dyDescent="0.2">
      <c r="A22030" s="94" t="s">
        <v>34913</v>
      </c>
      <c r="B22030" t="s">
        <v>34914</v>
      </c>
      <c r="C22030" t="s">
        <v>8107</v>
      </c>
      <c r="D22030">
        <v>9.42</v>
      </c>
      <c r="E22030" t="s">
        <v>30879</v>
      </c>
    </row>
    <row r="22031" spans="1:5" hidden="1" x14ac:dyDescent="0.2">
      <c r="A22031" s="94" t="s">
        <v>34915</v>
      </c>
      <c r="B22031" t="s">
        <v>34916</v>
      </c>
      <c r="C22031" t="s">
        <v>8107</v>
      </c>
      <c r="D22031">
        <v>10.47</v>
      </c>
      <c r="E22031" t="s">
        <v>30879</v>
      </c>
    </row>
    <row r="22032" spans="1:5" hidden="1" x14ac:dyDescent="0.2">
      <c r="A22032" s="94" t="s">
        <v>45628</v>
      </c>
      <c r="B22032" t="s">
        <v>45629</v>
      </c>
      <c r="C22032" t="s">
        <v>8107</v>
      </c>
      <c r="D22032">
        <v>11.52</v>
      </c>
      <c r="E22032" t="s">
        <v>30879</v>
      </c>
    </row>
    <row r="22033" spans="1:5" hidden="1" x14ac:dyDescent="0.2">
      <c r="A22033" s="94" t="s">
        <v>34917</v>
      </c>
      <c r="B22033" t="s">
        <v>34918</v>
      </c>
      <c r="C22033" t="s">
        <v>8107</v>
      </c>
      <c r="D22033">
        <v>12.56</v>
      </c>
      <c r="E22033" t="s">
        <v>30879</v>
      </c>
    </row>
    <row r="22034" spans="1:5" hidden="1" x14ac:dyDescent="0.2">
      <c r="A22034" s="94" t="s">
        <v>34909</v>
      </c>
      <c r="B22034" t="s">
        <v>34910</v>
      </c>
      <c r="C22034" t="s">
        <v>30544</v>
      </c>
      <c r="D22034">
        <v>3.49</v>
      </c>
      <c r="E22034" t="s">
        <v>30879</v>
      </c>
    </row>
    <row r="22035" spans="1:5" hidden="1" x14ac:dyDescent="0.2">
      <c r="A22035" s="94" t="s">
        <v>34921</v>
      </c>
      <c r="B22035" t="s">
        <v>34922</v>
      </c>
      <c r="C22035" t="s">
        <v>8107</v>
      </c>
      <c r="D22035">
        <v>10.92</v>
      </c>
      <c r="E22035" t="s">
        <v>30879</v>
      </c>
    </row>
    <row r="22036" spans="1:5" hidden="1" x14ac:dyDescent="0.2">
      <c r="A22036" s="94" t="s">
        <v>34923</v>
      </c>
      <c r="B22036" t="s">
        <v>34924</v>
      </c>
      <c r="C22036" t="s">
        <v>8107</v>
      </c>
      <c r="D22036">
        <v>12.29</v>
      </c>
      <c r="E22036" t="s">
        <v>30879</v>
      </c>
    </row>
    <row r="22037" spans="1:5" hidden="1" x14ac:dyDescent="0.2">
      <c r="A22037" s="94" t="s">
        <v>34925</v>
      </c>
      <c r="B22037" t="s">
        <v>34926</v>
      </c>
      <c r="C22037" t="s">
        <v>8107</v>
      </c>
      <c r="D22037">
        <v>13.65</v>
      </c>
      <c r="E22037" t="s">
        <v>30879</v>
      </c>
    </row>
    <row r="22038" spans="1:5" hidden="1" x14ac:dyDescent="0.2">
      <c r="A22038" s="94" t="s">
        <v>34927</v>
      </c>
      <c r="B22038" t="s">
        <v>34928</v>
      </c>
      <c r="C22038" t="s">
        <v>8107</v>
      </c>
      <c r="D22038">
        <v>16.38</v>
      </c>
      <c r="E22038" t="s">
        <v>30879</v>
      </c>
    </row>
    <row r="22039" spans="1:5" hidden="1" x14ac:dyDescent="0.2">
      <c r="A22039" s="94" t="s">
        <v>45630</v>
      </c>
      <c r="B22039" t="s">
        <v>45631</v>
      </c>
      <c r="C22039" t="s">
        <v>8107</v>
      </c>
      <c r="D22039">
        <v>19.11</v>
      </c>
      <c r="E22039" t="s">
        <v>30879</v>
      </c>
    </row>
    <row r="22040" spans="1:5" hidden="1" x14ac:dyDescent="0.2">
      <c r="A22040" s="94" t="s">
        <v>34919</v>
      </c>
      <c r="B22040" t="s">
        <v>34920</v>
      </c>
      <c r="C22040" t="s">
        <v>30544</v>
      </c>
      <c r="D22040">
        <v>4.55</v>
      </c>
      <c r="E22040" t="s">
        <v>30879</v>
      </c>
    </row>
    <row r="22041" spans="1:5" hidden="1" x14ac:dyDescent="0.2">
      <c r="A22041" s="94" t="s">
        <v>34935</v>
      </c>
      <c r="B22041" t="s">
        <v>34936</v>
      </c>
      <c r="C22041" t="s">
        <v>8107</v>
      </c>
      <c r="D22041">
        <v>17.190000000000001</v>
      </c>
      <c r="E22041" t="s">
        <v>30879</v>
      </c>
    </row>
    <row r="22042" spans="1:5" hidden="1" x14ac:dyDescent="0.2">
      <c r="A22042" s="94" t="s">
        <v>34931</v>
      </c>
      <c r="B22042" t="s">
        <v>34932</v>
      </c>
      <c r="C22042" t="s">
        <v>8107</v>
      </c>
      <c r="D22042">
        <v>13.75</v>
      </c>
      <c r="E22042" t="s">
        <v>30879</v>
      </c>
    </row>
    <row r="22043" spans="1:5" hidden="1" x14ac:dyDescent="0.2">
      <c r="A22043" s="94" t="s">
        <v>34933</v>
      </c>
      <c r="B22043" t="s">
        <v>34934</v>
      </c>
      <c r="C22043" t="s">
        <v>8107</v>
      </c>
      <c r="D22043">
        <v>15.47</v>
      </c>
      <c r="E22043" t="s">
        <v>30879</v>
      </c>
    </row>
    <row r="22044" spans="1:5" hidden="1" x14ac:dyDescent="0.2">
      <c r="A22044" s="94" t="s">
        <v>34937</v>
      </c>
      <c r="B22044" t="s">
        <v>34938</v>
      </c>
      <c r="C22044" t="s">
        <v>8107</v>
      </c>
      <c r="D22044">
        <v>20.63</v>
      </c>
      <c r="E22044" t="s">
        <v>30879</v>
      </c>
    </row>
    <row r="22045" spans="1:5" hidden="1" x14ac:dyDescent="0.2">
      <c r="A22045" s="94" t="s">
        <v>34929</v>
      </c>
      <c r="B22045" t="s">
        <v>34930</v>
      </c>
      <c r="C22045" t="s">
        <v>30544</v>
      </c>
      <c r="D22045">
        <v>5.73</v>
      </c>
      <c r="E22045" t="s">
        <v>30879</v>
      </c>
    </row>
    <row r="22046" spans="1:5" hidden="1" x14ac:dyDescent="0.2">
      <c r="A22046" s="94" t="s">
        <v>34941</v>
      </c>
      <c r="B22046" t="s">
        <v>34942</v>
      </c>
      <c r="C22046" t="s">
        <v>8107</v>
      </c>
      <c r="D22046">
        <v>15.26</v>
      </c>
      <c r="E22046" t="s">
        <v>30879</v>
      </c>
    </row>
    <row r="22047" spans="1:5" hidden="1" x14ac:dyDescent="0.2">
      <c r="A22047" s="94" t="s">
        <v>34943</v>
      </c>
      <c r="B22047" t="s">
        <v>34944</v>
      </c>
      <c r="C22047" t="s">
        <v>8107</v>
      </c>
      <c r="D22047">
        <v>17.170000000000002</v>
      </c>
      <c r="E22047" t="s">
        <v>30879</v>
      </c>
    </row>
    <row r="22048" spans="1:5" hidden="1" x14ac:dyDescent="0.2">
      <c r="A22048" s="94" t="s">
        <v>34945</v>
      </c>
      <c r="B22048" t="s">
        <v>34946</v>
      </c>
      <c r="C22048" t="s">
        <v>8107</v>
      </c>
      <c r="D22048">
        <v>19.079999999999998</v>
      </c>
      <c r="E22048" t="s">
        <v>30879</v>
      </c>
    </row>
    <row r="22049" spans="1:5" hidden="1" x14ac:dyDescent="0.2">
      <c r="A22049" s="94" t="s">
        <v>34947</v>
      </c>
      <c r="B22049" t="s">
        <v>34948</v>
      </c>
      <c r="C22049" t="s">
        <v>8107</v>
      </c>
      <c r="D22049">
        <v>22.9</v>
      </c>
      <c r="E22049" t="s">
        <v>30879</v>
      </c>
    </row>
    <row r="22050" spans="1:5" hidden="1" x14ac:dyDescent="0.2">
      <c r="A22050" s="94" t="s">
        <v>34939</v>
      </c>
      <c r="B22050" t="s">
        <v>34940</v>
      </c>
      <c r="C22050" t="s">
        <v>30544</v>
      </c>
      <c r="D22050">
        <v>6.36</v>
      </c>
      <c r="E22050" t="s">
        <v>30879</v>
      </c>
    </row>
    <row r="22051" spans="1:5" hidden="1" x14ac:dyDescent="0.2">
      <c r="A22051" s="94" t="s">
        <v>45632</v>
      </c>
      <c r="B22051" t="s">
        <v>45633</v>
      </c>
      <c r="C22051" t="s">
        <v>2424</v>
      </c>
      <c r="D22051">
        <v>19.04</v>
      </c>
      <c r="E22051" t="s">
        <v>30879</v>
      </c>
    </row>
    <row r="22052" spans="1:5" hidden="1" x14ac:dyDescent="0.2">
      <c r="A22052" s="94" t="s">
        <v>45652</v>
      </c>
      <c r="B22052" t="s">
        <v>45653</v>
      </c>
      <c r="C22052" t="s">
        <v>243</v>
      </c>
      <c r="D22052">
        <v>98.96</v>
      </c>
      <c r="E22052" t="s">
        <v>30879</v>
      </c>
    </row>
    <row r="22053" spans="1:5" hidden="1" x14ac:dyDescent="0.2">
      <c r="A22053" s="94" t="s">
        <v>15701</v>
      </c>
      <c r="B22053" t="s">
        <v>15702</v>
      </c>
      <c r="C22053" t="s">
        <v>243</v>
      </c>
      <c r="D22053">
        <v>112.56</v>
      </c>
      <c r="E22053" t="s">
        <v>30879</v>
      </c>
    </row>
    <row r="22054" spans="1:5" hidden="1" x14ac:dyDescent="0.2">
      <c r="A22054" s="94" t="s">
        <v>15703</v>
      </c>
      <c r="B22054" t="s">
        <v>15704</v>
      </c>
      <c r="C22054" t="s">
        <v>243</v>
      </c>
      <c r="D22054">
        <v>127.58</v>
      </c>
      <c r="E22054" t="s">
        <v>30879</v>
      </c>
    </row>
    <row r="22055" spans="1:5" hidden="1" x14ac:dyDescent="0.2">
      <c r="A22055" s="94" t="s">
        <v>45654</v>
      </c>
      <c r="B22055" t="s">
        <v>45655</v>
      </c>
      <c r="C22055" t="s">
        <v>243</v>
      </c>
      <c r="D22055">
        <v>144.65</v>
      </c>
      <c r="E22055" t="s">
        <v>30879</v>
      </c>
    </row>
    <row r="22056" spans="1:5" hidden="1" x14ac:dyDescent="0.2">
      <c r="A22056" s="94" t="s">
        <v>45656</v>
      </c>
      <c r="B22056" t="s">
        <v>45657</v>
      </c>
      <c r="C22056" t="s">
        <v>243</v>
      </c>
      <c r="D22056">
        <v>157.59</v>
      </c>
      <c r="E22056" t="s">
        <v>30879</v>
      </c>
    </row>
    <row r="22057" spans="1:5" hidden="1" x14ac:dyDescent="0.2">
      <c r="A22057" s="94" t="s">
        <v>45634</v>
      </c>
      <c r="B22057" t="s">
        <v>45635</v>
      </c>
      <c r="C22057" t="s">
        <v>243</v>
      </c>
      <c r="D22057">
        <v>120.07</v>
      </c>
      <c r="E22057" t="s">
        <v>30879</v>
      </c>
    </row>
    <row r="22058" spans="1:5" hidden="1" x14ac:dyDescent="0.2">
      <c r="A22058" s="94" t="s">
        <v>45660</v>
      </c>
      <c r="B22058" t="s">
        <v>45661</v>
      </c>
      <c r="C22058" t="s">
        <v>243</v>
      </c>
      <c r="D22058">
        <v>121.8</v>
      </c>
      <c r="E22058" t="s">
        <v>30879</v>
      </c>
    </row>
    <row r="22059" spans="1:5" hidden="1" x14ac:dyDescent="0.2">
      <c r="A22059" s="94" t="s">
        <v>45636</v>
      </c>
      <c r="B22059" t="s">
        <v>45637</v>
      </c>
      <c r="C22059" t="s">
        <v>243</v>
      </c>
      <c r="D22059">
        <v>144.65</v>
      </c>
      <c r="E22059" t="s">
        <v>30879</v>
      </c>
    </row>
    <row r="22060" spans="1:5" hidden="1" x14ac:dyDescent="0.2">
      <c r="A22060" s="94" t="s">
        <v>15705</v>
      </c>
      <c r="B22060" t="s">
        <v>15706</v>
      </c>
      <c r="C22060" t="s">
        <v>243</v>
      </c>
      <c r="D22060">
        <v>105.07</v>
      </c>
      <c r="E22060" t="s">
        <v>30879</v>
      </c>
    </row>
    <row r="22061" spans="1:5" hidden="1" x14ac:dyDescent="0.2">
      <c r="A22061" s="94" t="s">
        <v>15707</v>
      </c>
      <c r="B22061" t="s">
        <v>15708</v>
      </c>
      <c r="C22061" t="s">
        <v>243</v>
      </c>
      <c r="D22061">
        <v>120.07</v>
      </c>
      <c r="E22061" t="s">
        <v>30879</v>
      </c>
    </row>
    <row r="22062" spans="1:5" hidden="1" x14ac:dyDescent="0.2">
      <c r="A22062" s="94" t="s">
        <v>45662</v>
      </c>
      <c r="B22062" t="s">
        <v>45663</v>
      </c>
      <c r="C22062" t="s">
        <v>243</v>
      </c>
      <c r="D22062">
        <v>114.19</v>
      </c>
      <c r="E22062" t="s">
        <v>30879</v>
      </c>
    </row>
    <row r="22063" spans="1:5" hidden="1" x14ac:dyDescent="0.2">
      <c r="A22063" s="94" t="s">
        <v>45664</v>
      </c>
      <c r="B22063" t="s">
        <v>45665</v>
      </c>
      <c r="C22063" t="s">
        <v>243</v>
      </c>
      <c r="D22063">
        <v>121.8</v>
      </c>
      <c r="E22063" t="s">
        <v>30879</v>
      </c>
    </row>
    <row r="22064" spans="1:5" hidden="1" x14ac:dyDescent="0.2">
      <c r="A22064" s="94" t="s">
        <v>5025</v>
      </c>
      <c r="B22064" t="s">
        <v>5026</v>
      </c>
      <c r="C22064" t="s">
        <v>243</v>
      </c>
      <c r="D22064">
        <v>125.84</v>
      </c>
      <c r="E22064" t="s">
        <v>30879</v>
      </c>
    </row>
    <row r="22065" spans="1:5" hidden="1" x14ac:dyDescent="0.2">
      <c r="A22065" s="94" t="s">
        <v>5027</v>
      </c>
      <c r="B22065" t="s">
        <v>45638</v>
      </c>
      <c r="C22065" t="s">
        <v>243</v>
      </c>
      <c r="D22065">
        <v>140.65</v>
      </c>
      <c r="E22065" t="s">
        <v>30879</v>
      </c>
    </row>
    <row r="22066" spans="1:5" hidden="1" x14ac:dyDescent="0.2">
      <c r="A22066" s="94" t="s">
        <v>15709</v>
      </c>
      <c r="B22066" t="s">
        <v>15710</v>
      </c>
      <c r="C22066" t="s">
        <v>243</v>
      </c>
      <c r="D22066">
        <v>127.58</v>
      </c>
      <c r="E22066" t="s">
        <v>30879</v>
      </c>
    </row>
    <row r="22067" spans="1:5" hidden="1" x14ac:dyDescent="0.2">
      <c r="A22067" s="94" t="s">
        <v>45666</v>
      </c>
      <c r="B22067" t="s">
        <v>45667</v>
      </c>
      <c r="C22067" t="s">
        <v>243</v>
      </c>
      <c r="D22067">
        <v>137.02000000000001</v>
      </c>
      <c r="E22067" t="s">
        <v>30879</v>
      </c>
    </row>
    <row r="22068" spans="1:5" hidden="1" x14ac:dyDescent="0.2">
      <c r="A22068" s="94" t="s">
        <v>45668</v>
      </c>
      <c r="B22068" t="s">
        <v>45669</v>
      </c>
      <c r="C22068" t="s">
        <v>243</v>
      </c>
      <c r="D22068">
        <v>144.65</v>
      </c>
      <c r="E22068" t="s">
        <v>30879</v>
      </c>
    </row>
    <row r="22069" spans="1:5" hidden="1" x14ac:dyDescent="0.2">
      <c r="A22069" s="94" t="s">
        <v>15711</v>
      </c>
      <c r="B22069" t="s">
        <v>15712</v>
      </c>
      <c r="C22069" t="s">
        <v>243</v>
      </c>
      <c r="D22069">
        <v>150.08000000000001</v>
      </c>
      <c r="E22069" t="s">
        <v>30879</v>
      </c>
    </row>
    <row r="22070" spans="1:5" hidden="1" x14ac:dyDescent="0.2">
      <c r="A22070" s="94" t="s">
        <v>15713</v>
      </c>
      <c r="B22070" t="s">
        <v>15714</v>
      </c>
      <c r="C22070" t="s">
        <v>243</v>
      </c>
      <c r="D22070">
        <v>157.59</v>
      </c>
      <c r="E22070" t="s">
        <v>30879</v>
      </c>
    </row>
    <row r="22071" spans="1:5" hidden="1" x14ac:dyDescent="0.2">
      <c r="A22071" s="94" t="s">
        <v>45670</v>
      </c>
      <c r="B22071" t="s">
        <v>45671</v>
      </c>
      <c r="C22071" t="s">
        <v>243</v>
      </c>
      <c r="D22071">
        <v>159.87</v>
      </c>
      <c r="E22071" t="s">
        <v>30879</v>
      </c>
    </row>
    <row r="22072" spans="1:5" hidden="1" x14ac:dyDescent="0.2">
      <c r="A22072" s="94" t="s">
        <v>45672</v>
      </c>
      <c r="B22072" t="s">
        <v>45673</v>
      </c>
      <c r="C22072" t="s">
        <v>243</v>
      </c>
      <c r="D22072">
        <v>167.48</v>
      </c>
      <c r="E22072" t="s">
        <v>30879</v>
      </c>
    </row>
    <row r="22073" spans="1:5" hidden="1" x14ac:dyDescent="0.2">
      <c r="A22073" s="94" t="s">
        <v>15715</v>
      </c>
      <c r="B22073" t="s">
        <v>15716</v>
      </c>
      <c r="C22073" t="s">
        <v>243</v>
      </c>
      <c r="D22073">
        <v>337.69</v>
      </c>
      <c r="E22073" t="s">
        <v>30879</v>
      </c>
    </row>
    <row r="22074" spans="1:5" hidden="1" x14ac:dyDescent="0.2">
      <c r="A22074" s="94" t="s">
        <v>15717</v>
      </c>
      <c r="B22074" t="s">
        <v>26664</v>
      </c>
      <c r="C22074" t="s">
        <v>243</v>
      </c>
      <c r="D22074">
        <v>420.24</v>
      </c>
      <c r="E22074" t="s">
        <v>30879</v>
      </c>
    </row>
    <row r="22075" spans="1:5" hidden="1" x14ac:dyDescent="0.2">
      <c r="A22075" s="94" t="s">
        <v>15718</v>
      </c>
      <c r="B22075" t="s">
        <v>15719</v>
      </c>
      <c r="C22075" t="s">
        <v>243</v>
      </c>
      <c r="D22075">
        <v>630.35</v>
      </c>
      <c r="E22075" t="s">
        <v>30879</v>
      </c>
    </row>
    <row r="22076" spans="1:5" hidden="1" x14ac:dyDescent="0.2">
      <c r="A22076" s="94" t="s">
        <v>15720</v>
      </c>
      <c r="B22076" t="s">
        <v>15721</v>
      </c>
      <c r="C22076" t="s">
        <v>243</v>
      </c>
      <c r="D22076">
        <v>405.24</v>
      </c>
      <c r="E22076" t="s">
        <v>30879</v>
      </c>
    </row>
    <row r="22077" spans="1:5" hidden="1" x14ac:dyDescent="0.2">
      <c r="A22077" s="94" t="s">
        <v>15722</v>
      </c>
      <c r="B22077" t="s">
        <v>15723</v>
      </c>
      <c r="C22077" t="s">
        <v>243</v>
      </c>
      <c r="D22077">
        <v>420.24</v>
      </c>
      <c r="E22077" t="s">
        <v>30879</v>
      </c>
    </row>
    <row r="22078" spans="1:5" hidden="1" x14ac:dyDescent="0.2">
      <c r="A22078" s="94" t="s">
        <v>15724</v>
      </c>
      <c r="B22078" t="s">
        <v>26665</v>
      </c>
      <c r="C22078" t="s">
        <v>243</v>
      </c>
      <c r="D22078">
        <v>570.33000000000004</v>
      </c>
      <c r="E22078" t="s">
        <v>30879</v>
      </c>
    </row>
    <row r="22079" spans="1:5" hidden="1" x14ac:dyDescent="0.2">
      <c r="A22079" s="94" t="s">
        <v>15725</v>
      </c>
      <c r="B22079" t="s">
        <v>45639</v>
      </c>
      <c r="C22079" t="s">
        <v>243</v>
      </c>
      <c r="D22079">
        <v>352.72</v>
      </c>
      <c r="E22079" t="s">
        <v>30879</v>
      </c>
    </row>
    <row r="22080" spans="1:5" hidden="1" x14ac:dyDescent="0.2">
      <c r="A22080" s="94" t="s">
        <v>15726</v>
      </c>
      <c r="B22080" t="s">
        <v>45640</v>
      </c>
      <c r="C22080" t="s">
        <v>243</v>
      </c>
      <c r="D22080">
        <v>397.73</v>
      </c>
      <c r="E22080" t="s">
        <v>30879</v>
      </c>
    </row>
    <row r="22081" spans="1:5" hidden="1" x14ac:dyDescent="0.2">
      <c r="A22081" s="94" t="s">
        <v>5028</v>
      </c>
      <c r="B22081" t="s">
        <v>45641</v>
      </c>
      <c r="C22081" t="s">
        <v>243</v>
      </c>
      <c r="D22081">
        <v>444.14</v>
      </c>
      <c r="E22081" t="s">
        <v>30879</v>
      </c>
    </row>
    <row r="22082" spans="1:5" hidden="1" x14ac:dyDescent="0.2">
      <c r="A22082" s="94" t="s">
        <v>5029</v>
      </c>
      <c r="B22082" t="s">
        <v>45642</v>
      </c>
      <c r="C22082" t="s">
        <v>243</v>
      </c>
      <c r="D22082">
        <v>525.54999999999995</v>
      </c>
      <c r="E22082" t="s">
        <v>30879</v>
      </c>
    </row>
    <row r="22083" spans="1:5" hidden="1" x14ac:dyDescent="0.2">
      <c r="A22083" s="94" t="s">
        <v>15727</v>
      </c>
      <c r="B22083" t="s">
        <v>45643</v>
      </c>
      <c r="C22083" t="s">
        <v>243</v>
      </c>
      <c r="D22083">
        <v>472.78</v>
      </c>
      <c r="E22083" t="s">
        <v>30879</v>
      </c>
    </row>
    <row r="22084" spans="1:5" hidden="1" x14ac:dyDescent="0.2">
      <c r="A22084" s="94" t="s">
        <v>15728</v>
      </c>
      <c r="B22084" t="s">
        <v>45644</v>
      </c>
      <c r="C22084" t="s">
        <v>243</v>
      </c>
      <c r="D22084">
        <v>562.82000000000005</v>
      </c>
      <c r="E22084" t="s">
        <v>30879</v>
      </c>
    </row>
    <row r="22085" spans="1:5" hidden="1" x14ac:dyDescent="0.2">
      <c r="A22085" s="94" t="s">
        <v>45674</v>
      </c>
      <c r="B22085" t="s">
        <v>45675</v>
      </c>
      <c r="C22085" t="s">
        <v>243</v>
      </c>
      <c r="D22085">
        <v>548.12</v>
      </c>
      <c r="E22085" t="s">
        <v>30879</v>
      </c>
    </row>
    <row r="22086" spans="1:5" hidden="1" x14ac:dyDescent="0.2">
      <c r="A22086" s="94" t="s">
        <v>15729</v>
      </c>
      <c r="B22086" t="s">
        <v>15730</v>
      </c>
      <c r="C22086" t="s">
        <v>243</v>
      </c>
      <c r="D22086">
        <v>585.33000000000004</v>
      </c>
      <c r="E22086" t="s">
        <v>30879</v>
      </c>
    </row>
    <row r="22087" spans="1:5" hidden="1" x14ac:dyDescent="0.2">
      <c r="A22087" s="94" t="s">
        <v>15731</v>
      </c>
      <c r="B22087" t="s">
        <v>15732</v>
      </c>
      <c r="C22087" t="s">
        <v>243</v>
      </c>
      <c r="D22087">
        <v>652.88</v>
      </c>
      <c r="E22087" t="s">
        <v>30879</v>
      </c>
    </row>
    <row r="22088" spans="1:5" hidden="1" x14ac:dyDescent="0.2">
      <c r="A22088" s="94" t="s">
        <v>45676</v>
      </c>
      <c r="B22088" t="s">
        <v>45677</v>
      </c>
      <c r="C22088" t="s">
        <v>243</v>
      </c>
      <c r="D22088">
        <v>730.82</v>
      </c>
      <c r="E22088" t="s">
        <v>30879</v>
      </c>
    </row>
    <row r="22089" spans="1:5" hidden="1" x14ac:dyDescent="0.2">
      <c r="A22089" s="94" t="s">
        <v>45680</v>
      </c>
      <c r="B22089" t="s">
        <v>45681</v>
      </c>
      <c r="C22089" t="s">
        <v>243</v>
      </c>
      <c r="D22089">
        <v>768.88</v>
      </c>
      <c r="E22089" t="s">
        <v>30879</v>
      </c>
    </row>
    <row r="22090" spans="1:5" hidden="1" x14ac:dyDescent="0.2">
      <c r="A22090" s="94" t="s">
        <v>45682</v>
      </c>
      <c r="B22090" t="s">
        <v>45683</v>
      </c>
      <c r="C22090" t="s">
        <v>243</v>
      </c>
      <c r="D22090">
        <v>915.52</v>
      </c>
      <c r="E22090" t="s">
        <v>30879</v>
      </c>
    </row>
    <row r="22091" spans="1:5" hidden="1" x14ac:dyDescent="0.2">
      <c r="A22091" s="94" t="s">
        <v>15733</v>
      </c>
      <c r="B22091" t="s">
        <v>15734</v>
      </c>
      <c r="C22091" t="s">
        <v>243</v>
      </c>
      <c r="D22091" s="684">
        <v>1043.0999999999999</v>
      </c>
      <c r="E22091" t="s">
        <v>30879</v>
      </c>
    </row>
    <row r="22092" spans="1:5" hidden="1" x14ac:dyDescent="0.2">
      <c r="A22092" s="94" t="s">
        <v>26666</v>
      </c>
      <c r="B22092" t="s">
        <v>26667</v>
      </c>
      <c r="C22092" t="s">
        <v>243</v>
      </c>
      <c r="D22092">
        <v>517.79999999999995</v>
      </c>
      <c r="E22092" t="s">
        <v>30879</v>
      </c>
    </row>
    <row r="22093" spans="1:5" hidden="1" x14ac:dyDescent="0.2">
      <c r="A22093" s="94" t="s">
        <v>45646</v>
      </c>
      <c r="B22093" t="s">
        <v>45647</v>
      </c>
      <c r="C22093" t="s">
        <v>243</v>
      </c>
      <c r="D22093">
        <v>860.24</v>
      </c>
      <c r="E22093" t="s">
        <v>30879</v>
      </c>
    </row>
    <row r="22094" spans="1:5" hidden="1" x14ac:dyDescent="0.2">
      <c r="A22094" s="94" t="s">
        <v>15735</v>
      </c>
      <c r="B22094" t="s">
        <v>45645</v>
      </c>
      <c r="C22094" t="s">
        <v>243</v>
      </c>
      <c r="D22094">
        <v>945.54</v>
      </c>
      <c r="E22094" t="s">
        <v>30879</v>
      </c>
    </row>
    <row r="22095" spans="1:5" hidden="1" x14ac:dyDescent="0.2">
      <c r="A22095" s="94" t="s">
        <v>15736</v>
      </c>
      <c r="B22095" t="s">
        <v>45688</v>
      </c>
      <c r="C22095" t="s">
        <v>243</v>
      </c>
      <c r="D22095">
        <v>930.53</v>
      </c>
      <c r="E22095" t="s">
        <v>30879</v>
      </c>
    </row>
    <row r="22096" spans="1:5" hidden="1" x14ac:dyDescent="0.2">
      <c r="A22096" s="94" t="s">
        <v>45686</v>
      </c>
      <c r="B22096" t="s">
        <v>45687</v>
      </c>
      <c r="C22096" t="s">
        <v>243</v>
      </c>
      <c r="D22096" s="684">
        <v>1118.1400000000001</v>
      </c>
      <c r="E22096" t="s">
        <v>30879</v>
      </c>
    </row>
    <row r="22097" spans="1:5" hidden="1" x14ac:dyDescent="0.2">
      <c r="A22097" s="94" t="s">
        <v>15737</v>
      </c>
      <c r="B22097" t="s">
        <v>45685</v>
      </c>
      <c r="C22097" t="s">
        <v>243</v>
      </c>
      <c r="D22097" s="684">
        <v>1650.94</v>
      </c>
      <c r="E22097" t="s">
        <v>30879</v>
      </c>
    </row>
    <row r="22098" spans="1:5" hidden="1" x14ac:dyDescent="0.2">
      <c r="A22098" s="94" t="s">
        <v>15738</v>
      </c>
      <c r="B22098" t="s">
        <v>45684</v>
      </c>
      <c r="C22098" t="s">
        <v>243</v>
      </c>
      <c r="D22098" s="684">
        <v>1831.05</v>
      </c>
      <c r="E22098" t="s">
        <v>30879</v>
      </c>
    </row>
    <row r="22099" spans="1:5" hidden="1" x14ac:dyDescent="0.2">
      <c r="A22099" s="94" t="s">
        <v>45648</v>
      </c>
      <c r="B22099" t="s">
        <v>45649</v>
      </c>
      <c r="C22099" t="s">
        <v>243</v>
      </c>
      <c r="D22099">
        <v>690.39</v>
      </c>
      <c r="E22099" t="s">
        <v>30879</v>
      </c>
    </row>
    <row r="22100" spans="1:5" hidden="1" x14ac:dyDescent="0.2">
      <c r="A22100" s="94" t="s">
        <v>45658</v>
      </c>
      <c r="B22100" t="s">
        <v>45659</v>
      </c>
      <c r="C22100" t="s">
        <v>243</v>
      </c>
      <c r="D22100" s="684">
        <v>1365.79</v>
      </c>
      <c r="E22100" t="s">
        <v>30879</v>
      </c>
    </row>
    <row r="22101" spans="1:5" hidden="1" x14ac:dyDescent="0.2">
      <c r="A22101" s="94" t="s">
        <v>15739</v>
      </c>
      <c r="B22101" t="s">
        <v>26668</v>
      </c>
      <c r="C22101" t="s">
        <v>243</v>
      </c>
      <c r="D22101" s="684">
        <v>1440.83</v>
      </c>
      <c r="E22101" t="s">
        <v>30879</v>
      </c>
    </row>
    <row r="22102" spans="1:5" hidden="1" x14ac:dyDescent="0.2">
      <c r="A22102" s="94" t="s">
        <v>15740</v>
      </c>
      <c r="B22102" t="s">
        <v>26669</v>
      </c>
      <c r="C22102" t="s">
        <v>243</v>
      </c>
      <c r="D22102" s="684">
        <v>1523.37</v>
      </c>
      <c r="E22102" t="s">
        <v>30879</v>
      </c>
    </row>
    <row r="22103" spans="1:5" hidden="1" x14ac:dyDescent="0.2">
      <c r="A22103" s="94" t="s">
        <v>45650</v>
      </c>
      <c r="B22103" t="s">
        <v>45651</v>
      </c>
      <c r="C22103" t="s">
        <v>243</v>
      </c>
      <c r="D22103" s="684">
        <v>1484.47</v>
      </c>
      <c r="E22103" t="s">
        <v>30879</v>
      </c>
    </row>
    <row r="22104" spans="1:5" hidden="1" x14ac:dyDescent="0.2">
      <c r="A22104" s="94" t="s">
        <v>15741</v>
      </c>
      <c r="B22104" t="s">
        <v>15742</v>
      </c>
      <c r="C22104" t="s">
        <v>243</v>
      </c>
      <c r="D22104" s="684">
        <v>1553.39</v>
      </c>
      <c r="E22104" t="s">
        <v>30879</v>
      </c>
    </row>
    <row r="22105" spans="1:5" hidden="1" x14ac:dyDescent="0.2">
      <c r="A22105" s="94" t="s">
        <v>15743</v>
      </c>
      <c r="B22105" t="s">
        <v>45689</v>
      </c>
      <c r="C22105" t="s">
        <v>243</v>
      </c>
      <c r="D22105">
        <v>750.44</v>
      </c>
      <c r="E22105" t="s">
        <v>30879</v>
      </c>
    </row>
    <row r="22106" spans="1:5" hidden="1" x14ac:dyDescent="0.2">
      <c r="A22106" s="94" t="s">
        <v>15744</v>
      </c>
      <c r="B22106" t="s">
        <v>45690</v>
      </c>
      <c r="C22106" t="s">
        <v>243</v>
      </c>
      <c r="D22106">
        <v>832.98</v>
      </c>
      <c r="E22106" t="s">
        <v>30879</v>
      </c>
    </row>
    <row r="22107" spans="1:5" hidden="1" x14ac:dyDescent="0.2">
      <c r="A22107" s="94" t="s">
        <v>45691</v>
      </c>
      <c r="B22107" t="s">
        <v>45692</v>
      </c>
      <c r="C22107" t="s">
        <v>243</v>
      </c>
      <c r="D22107">
        <v>784.1</v>
      </c>
      <c r="E22107" t="s">
        <v>30879</v>
      </c>
    </row>
    <row r="22108" spans="1:5" hidden="1" x14ac:dyDescent="0.2">
      <c r="A22108" s="94" t="s">
        <v>15745</v>
      </c>
      <c r="B22108" t="s">
        <v>45693</v>
      </c>
      <c r="C22108" t="s">
        <v>243</v>
      </c>
      <c r="D22108">
        <v>862.99</v>
      </c>
      <c r="E22108" t="s">
        <v>30879</v>
      </c>
    </row>
    <row r="22109" spans="1:5" hidden="1" x14ac:dyDescent="0.2">
      <c r="A22109" s="94" t="s">
        <v>15746</v>
      </c>
      <c r="B22109" t="s">
        <v>15747</v>
      </c>
      <c r="C22109" t="s">
        <v>243</v>
      </c>
      <c r="D22109">
        <v>52.53</v>
      </c>
      <c r="E22109" t="s">
        <v>30879</v>
      </c>
    </row>
    <row r="22110" spans="1:5" hidden="1" x14ac:dyDescent="0.2">
      <c r="A22110" s="94" t="s">
        <v>15748</v>
      </c>
      <c r="B22110" t="s">
        <v>15749</v>
      </c>
      <c r="C22110" t="s">
        <v>243</v>
      </c>
      <c r="D22110">
        <v>37.520000000000003</v>
      </c>
      <c r="E22110" t="s">
        <v>30879</v>
      </c>
    </row>
    <row r="22111" spans="1:5" hidden="1" x14ac:dyDescent="0.2">
      <c r="A22111" s="94" t="s">
        <v>45694</v>
      </c>
      <c r="B22111" t="s">
        <v>45695</v>
      </c>
      <c r="C22111" t="s">
        <v>243</v>
      </c>
      <c r="D22111">
        <v>38.07</v>
      </c>
      <c r="E22111" t="s">
        <v>30879</v>
      </c>
    </row>
    <row r="22112" spans="1:5" hidden="1" x14ac:dyDescent="0.2">
      <c r="A22112" s="94" t="s">
        <v>45518</v>
      </c>
      <c r="B22112" t="s">
        <v>45519</v>
      </c>
      <c r="C22112" t="s">
        <v>243</v>
      </c>
      <c r="D22112">
        <v>49.51</v>
      </c>
      <c r="E22112" t="s">
        <v>30879</v>
      </c>
    </row>
    <row r="22113" spans="1:5" hidden="1" x14ac:dyDescent="0.2">
      <c r="A22113" s="94" t="s">
        <v>15750</v>
      </c>
      <c r="B22113" t="s">
        <v>15751</v>
      </c>
      <c r="C22113" t="s">
        <v>1623</v>
      </c>
      <c r="D22113">
        <v>4.45</v>
      </c>
      <c r="E22113" t="s">
        <v>30879</v>
      </c>
    </row>
    <row r="22114" spans="1:5" hidden="1" x14ac:dyDescent="0.2">
      <c r="A22114" s="94" t="s">
        <v>15752</v>
      </c>
      <c r="B22114" t="s">
        <v>15753</v>
      </c>
      <c r="C22114" t="s">
        <v>1623</v>
      </c>
      <c r="D22114">
        <v>21.91</v>
      </c>
      <c r="E22114" t="s">
        <v>30879</v>
      </c>
    </row>
    <row r="22115" spans="1:5" hidden="1" x14ac:dyDescent="0.2">
      <c r="A22115" s="94" t="s">
        <v>38689</v>
      </c>
      <c r="B22115" t="s">
        <v>38690</v>
      </c>
      <c r="C22115" t="s">
        <v>1623</v>
      </c>
      <c r="D22115">
        <v>16.82</v>
      </c>
      <c r="E22115" t="s">
        <v>30879</v>
      </c>
    </row>
    <row r="22116" spans="1:5" hidden="1" x14ac:dyDescent="0.2">
      <c r="A22116" s="94" t="s">
        <v>45463</v>
      </c>
      <c r="B22116" t="s">
        <v>45464</v>
      </c>
      <c r="C22116" t="s">
        <v>1623</v>
      </c>
      <c r="D22116">
        <v>139.97</v>
      </c>
      <c r="E22116" t="s">
        <v>30879</v>
      </c>
    </row>
    <row r="22117" spans="1:5" hidden="1" x14ac:dyDescent="0.2">
      <c r="A22117" s="94" t="s">
        <v>39220</v>
      </c>
      <c r="B22117" t="s">
        <v>39221</v>
      </c>
      <c r="C22117" t="s">
        <v>1623</v>
      </c>
      <c r="D22117">
        <v>209.2</v>
      </c>
      <c r="E22117" t="s">
        <v>30879</v>
      </c>
    </row>
    <row r="22118" spans="1:5" hidden="1" x14ac:dyDescent="0.2">
      <c r="A22118" s="94" t="s">
        <v>5030</v>
      </c>
      <c r="B22118" t="s">
        <v>26670</v>
      </c>
      <c r="C22118" t="s">
        <v>1623</v>
      </c>
      <c r="D22118">
        <v>43.13</v>
      </c>
      <c r="E22118" t="s">
        <v>30879</v>
      </c>
    </row>
    <row r="22119" spans="1:5" hidden="1" x14ac:dyDescent="0.2">
      <c r="A22119" s="94" t="s">
        <v>15754</v>
      </c>
      <c r="B22119" t="s">
        <v>15755</v>
      </c>
      <c r="C22119" t="s">
        <v>1623</v>
      </c>
      <c r="D22119">
        <v>70.709999999999994</v>
      </c>
      <c r="E22119" t="s">
        <v>30879</v>
      </c>
    </row>
    <row r="22120" spans="1:5" hidden="1" x14ac:dyDescent="0.2">
      <c r="A22120" s="94" t="s">
        <v>15756</v>
      </c>
      <c r="B22120" t="s">
        <v>15757</v>
      </c>
      <c r="C22120" t="s">
        <v>1623</v>
      </c>
      <c r="D22120">
        <v>103.02</v>
      </c>
      <c r="E22120" t="s">
        <v>30879</v>
      </c>
    </row>
    <row r="22121" spans="1:5" hidden="1" x14ac:dyDescent="0.2">
      <c r="A22121" s="94" t="s">
        <v>38752</v>
      </c>
      <c r="B22121" t="s">
        <v>38753</v>
      </c>
      <c r="C22121" t="s">
        <v>1623</v>
      </c>
      <c r="D22121">
        <v>132.56</v>
      </c>
      <c r="E22121" t="s">
        <v>30879</v>
      </c>
    </row>
    <row r="22122" spans="1:5" hidden="1" x14ac:dyDescent="0.2">
      <c r="A22122" s="94" t="s">
        <v>38746</v>
      </c>
      <c r="B22122" t="s">
        <v>38747</v>
      </c>
      <c r="C22122" t="s">
        <v>243</v>
      </c>
      <c r="D22122">
        <v>46.82</v>
      </c>
      <c r="E22122" t="s">
        <v>30879</v>
      </c>
    </row>
    <row r="22123" spans="1:5" hidden="1" x14ac:dyDescent="0.2">
      <c r="A22123" s="94" t="s">
        <v>15758</v>
      </c>
      <c r="B22123" t="s">
        <v>38748</v>
      </c>
      <c r="C22123" t="s">
        <v>1623</v>
      </c>
      <c r="D22123">
        <v>89.52</v>
      </c>
      <c r="E22123" t="s">
        <v>30879</v>
      </c>
    </row>
    <row r="22124" spans="1:5" hidden="1" x14ac:dyDescent="0.2">
      <c r="A22124" s="94" t="s">
        <v>5070</v>
      </c>
      <c r="B22124" t="s">
        <v>38693</v>
      </c>
      <c r="C22124" t="s">
        <v>243</v>
      </c>
      <c r="D22124">
        <v>22.22</v>
      </c>
      <c r="E22124" t="s">
        <v>30879</v>
      </c>
    </row>
    <row r="22125" spans="1:5" hidden="1" x14ac:dyDescent="0.2">
      <c r="A22125" s="94" t="s">
        <v>39222</v>
      </c>
      <c r="B22125" t="s">
        <v>39223</v>
      </c>
      <c r="C22125" t="s">
        <v>2815</v>
      </c>
      <c r="D22125">
        <v>113.75</v>
      </c>
      <c r="E22125" t="s">
        <v>30879</v>
      </c>
    </row>
    <row r="22126" spans="1:5" hidden="1" x14ac:dyDescent="0.2">
      <c r="A22126" s="94" t="s">
        <v>39224</v>
      </c>
      <c r="B22126" t="s">
        <v>39225</v>
      </c>
      <c r="C22126" t="s">
        <v>2815</v>
      </c>
      <c r="D22126">
        <v>24.38</v>
      </c>
      <c r="E22126" t="s">
        <v>30879</v>
      </c>
    </row>
    <row r="22127" spans="1:5" hidden="1" x14ac:dyDescent="0.2">
      <c r="A22127" s="94" t="s">
        <v>39207</v>
      </c>
      <c r="B22127" t="s">
        <v>39208</v>
      </c>
      <c r="C22127" t="s">
        <v>1623</v>
      </c>
      <c r="D22127">
        <v>8.16</v>
      </c>
      <c r="E22127" t="s">
        <v>30879</v>
      </c>
    </row>
    <row r="22128" spans="1:5" hidden="1" x14ac:dyDescent="0.2">
      <c r="A22128" s="94" t="s">
        <v>1528</v>
      </c>
      <c r="B22128" t="s">
        <v>2733</v>
      </c>
      <c r="C22128" t="s">
        <v>1623</v>
      </c>
      <c r="D22128">
        <v>40.68</v>
      </c>
      <c r="E22128" t="s">
        <v>30879</v>
      </c>
    </row>
    <row r="22129" spans="1:5" hidden="1" x14ac:dyDescent="0.2">
      <c r="A22129" s="94" t="s">
        <v>26671</v>
      </c>
      <c r="B22129" t="s">
        <v>26672</v>
      </c>
      <c r="C22129" t="s">
        <v>1623</v>
      </c>
      <c r="D22129">
        <v>10.16</v>
      </c>
      <c r="E22129" t="s">
        <v>30879</v>
      </c>
    </row>
    <row r="22130" spans="1:5" hidden="1" x14ac:dyDescent="0.2">
      <c r="A22130" s="94" t="s">
        <v>26673</v>
      </c>
      <c r="B22130" t="s">
        <v>26674</v>
      </c>
      <c r="C22130" t="s">
        <v>1623</v>
      </c>
      <c r="D22130">
        <v>13.15</v>
      </c>
      <c r="E22130" t="s">
        <v>30879</v>
      </c>
    </row>
    <row r="22131" spans="1:5" hidden="1" x14ac:dyDescent="0.2">
      <c r="A22131" s="94" t="s">
        <v>26675</v>
      </c>
      <c r="B22131" t="s">
        <v>26676</v>
      </c>
      <c r="C22131" t="s">
        <v>1623</v>
      </c>
      <c r="D22131">
        <v>13.4</v>
      </c>
      <c r="E22131" t="s">
        <v>30879</v>
      </c>
    </row>
    <row r="22132" spans="1:5" hidden="1" x14ac:dyDescent="0.2">
      <c r="A22132" s="94" t="s">
        <v>26677</v>
      </c>
      <c r="B22132" t="s">
        <v>26678</v>
      </c>
      <c r="C22132" t="s">
        <v>1623</v>
      </c>
      <c r="D22132">
        <v>18.77</v>
      </c>
      <c r="E22132" t="s">
        <v>30879</v>
      </c>
    </row>
    <row r="22133" spans="1:5" hidden="1" x14ac:dyDescent="0.2">
      <c r="A22133" s="94" t="s">
        <v>26679</v>
      </c>
      <c r="B22133" t="s">
        <v>26680</v>
      </c>
      <c r="C22133" t="s">
        <v>1623</v>
      </c>
      <c r="D22133">
        <v>23.85</v>
      </c>
      <c r="E22133" t="s">
        <v>30879</v>
      </c>
    </row>
    <row r="22134" spans="1:5" hidden="1" x14ac:dyDescent="0.2">
      <c r="A22134" s="94" t="s">
        <v>26681</v>
      </c>
      <c r="B22134" t="s">
        <v>26682</v>
      </c>
      <c r="C22134" t="s">
        <v>1623</v>
      </c>
      <c r="D22134">
        <v>30.92</v>
      </c>
      <c r="E22134" t="s">
        <v>30879</v>
      </c>
    </row>
    <row r="22135" spans="1:5" hidden="1" x14ac:dyDescent="0.2">
      <c r="A22135" s="94" t="s">
        <v>26683</v>
      </c>
      <c r="B22135" t="s">
        <v>26684</v>
      </c>
      <c r="C22135" t="s">
        <v>1623</v>
      </c>
      <c r="D22135">
        <v>6.26</v>
      </c>
      <c r="E22135" t="s">
        <v>30879</v>
      </c>
    </row>
    <row r="22136" spans="1:5" hidden="1" x14ac:dyDescent="0.2">
      <c r="A22136" s="94" t="s">
        <v>26685</v>
      </c>
      <c r="B22136" t="s">
        <v>26686</v>
      </c>
      <c r="C22136" t="s">
        <v>1623</v>
      </c>
      <c r="D22136">
        <v>6.99</v>
      </c>
      <c r="E22136" t="s">
        <v>30879</v>
      </c>
    </row>
    <row r="22137" spans="1:5" hidden="1" x14ac:dyDescent="0.2">
      <c r="A22137" s="94" t="s">
        <v>15759</v>
      </c>
      <c r="B22137" t="s">
        <v>15760</v>
      </c>
      <c r="C22137" t="s">
        <v>1623</v>
      </c>
      <c r="D22137">
        <v>7.35</v>
      </c>
      <c r="E22137" t="s">
        <v>30879</v>
      </c>
    </row>
    <row r="22138" spans="1:5" hidden="1" x14ac:dyDescent="0.2">
      <c r="A22138" s="94" t="s">
        <v>26687</v>
      </c>
      <c r="B22138" t="s">
        <v>26688</v>
      </c>
      <c r="C22138" t="s">
        <v>1623</v>
      </c>
      <c r="D22138">
        <v>12.27</v>
      </c>
      <c r="E22138" t="s">
        <v>30879</v>
      </c>
    </row>
    <row r="22139" spans="1:5" hidden="1" x14ac:dyDescent="0.2">
      <c r="A22139" s="94" t="s">
        <v>6378</v>
      </c>
      <c r="B22139" t="s">
        <v>6379</v>
      </c>
      <c r="C22139" t="s">
        <v>1623</v>
      </c>
      <c r="D22139">
        <v>31.2</v>
      </c>
      <c r="E22139" t="s">
        <v>30879</v>
      </c>
    </row>
    <row r="22140" spans="1:5" hidden="1" x14ac:dyDescent="0.2">
      <c r="A22140" s="94" t="s">
        <v>6380</v>
      </c>
      <c r="B22140" t="s">
        <v>6381</v>
      </c>
      <c r="C22140" t="s">
        <v>1623</v>
      </c>
      <c r="D22140">
        <v>61.73</v>
      </c>
      <c r="E22140" t="s">
        <v>30879</v>
      </c>
    </row>
    <row r="22141" spans="1:5" hidden="1" x14ac:dyDescent="0.2">
      <c r="A22141" s="94" t="s">
        <v>6382</v>
      </c>
      <c r="B22141" t="s">
        <v>6383</v>
      </c>
      <c r="C22141" t="s">
        <v>1623</v>
      </c>
      <c r="D22141">
        <v>85.6</v>
      </c>
      <c r="E22141" t="s">
        <v>30879</v>
      </c>
    </row>
    <row r="22142" spans="1:5" hidden="1" x14ac:dyDescent="0.2">
      <c r="A22142" s="94" t="s">
        <v>7304</v>
      </c>
      <c r="B22142" t="s">
        <v>7305</v>
      </c>
      <c r="C22142" t="s">
        <v>1623</v>
      </c>
      <c r="D22142">
        <v>34.36</v>
      </c>
      <c r="E22142" t="s">
        <v>30879</v>
      </c>
    </row>
    <row r="22143" spans="1:5" hidden="1" x14ac:dyDescent="0.2">
      <c r="A22143" s="94" t="s">
        <v>5732</v>
      </c>
      <c r="B22143" t="s">
        <v>15761</v>
      </c>
      <c r="C22143" t="s">
        <v>1623</v>
      </c>
      <c r="D22143">
        <v>65.290000000000006</v>
      </c>
      <c r="E22143" t="s">
        <v>30879</v>
      </c>
    </row>
    <row r="22144" spans="1:5" hidden="1" x14ac:dyDescent="0.2">
      <c r="A22144" s="94" t="s">
        <v>7306</v>
      </c>
      <c r="B22144" t="s">
        <v>7307</v>
      </c>
      <c r="C22144" t="s">
        <v>1623</v>
      </c>
      <c r="D22144">
        <v>94.15</v>
      </c>
      <c r="E22144" t="s">
        <v>30879</v>
      </c>
    </row>
    <row r="22145" spans="1:5" hidden="1" x14ac:dyDescent="0.2">
      <c r="A22145" s="94" t="s">
        <v>6384</v>
      </c>
      <c r="B22145" t="s">
        <v>6385</v>
      </c>
      <c r="C22145" t="s">
        <v>1623</v>
      </c>
      <c r="D22145">
        <v>150.93</v>
      </c>
      <c r="E22145" t="s">
        <v>30879</v>
      </c>
    </row>
    <row r="22146" spans="1:5" hidden="1" x14ac:dyDescent="0.2">
      <c r="A22146" s="94" t="s">
        <v>15762</v>
      </c>
      <c r="B22146" t="s">
        <v>15763</v>
      </c>
      <c r="C22146" t="s">
        <v>1623</v>
      </c>
      <c r="D22146">
        <v>497.32</v>
      </c>
      <c r="E22146" t="s">
        <v>30879</v>
      </c>
    </row>
    <row r="22147" spans="1:5" hidden="1" x14ac:dyDescent="0.2">
      <c r="A22147" s="94" t="s">
        <v>7308</v>
      </c>
      <c r="B22147" t="s">
        <v>7309</v>
      </c>
      <c r="C22147" t="s">
        <v>1623</v>
      </c>
      <c r="D22147">
        <v>60.2</v>
      </c>
      <c r="E22147" t="s">
        <v>30879</v>
      </c>
    </row>
    <row r="22148" spans="1:5" hidden="1" x14ac:dyDescent="0.2">
      <c r="A22148" s="94" t="s">
        <v>7310</v>
      </c>
      <c r="B22148" t="s">
        <v>7311</v>
      </c>
      <c r="C22148" t="s">
        <v>1623</v>
      </c>
      <c r="D22148">
        <v>110.03</v>
      </c>
      <c r="E22148" t="s">
        <v>30879</v>
      </c>
    </row>
    <row r="22149" spans="1:5" hidden="1" x14ac:dyDescent="0.2">
      <c r="A22149" s="94" t="s">
        <v>7312</v>
      </c>
      <c r="B22149" t="s">
        <v>7313</v>
      </c>
      <c r="C22149" t="s">
        <v>1623</v>
      </c>
      <c r="D22149">
        <v>106.37</v>
      </c>
      <c r="E22149" t="s">
        <v>30879</v>
      </c>
    </row>
    <row r="22150" spans="1:5" hidden="1" x14ac:dyDescent="0.2">
      <c r="A22150" s="94" t="s">
        <v>7314</v>
      </c>
      <c r="B22150" t="s">
        <v>7315</v>
      </c>
      <c r="C22150" t="s">
        <v>1623</v>
      </c>
      <c r="D22150">
        <v>146.72999999999999</v>
      </c>
      <c r="E22150" t="s">
        <v>30879</v>
      </c>
    </row>
    <row r="22151" spans="1:5" hidden="1" x14ac:dyDescent="0.2">
      <c r="A22151" s="94" t="s">
        <v>7316</v>
      </c>
      <c r="B22151" t="s">
        <v>7317</v>
      </c>
      <c r="C22151" t="s">
        <v>1623</v>
      </c>
      <c r="D22151">
        <v>141.82</v>
      </c>
      <c r="E22151" t="s">
        <v>30879</v>
      </c>
    </row>
    <row r="22152" spans="1:5" hidden="1" x14ac:dyDescent="0.2">
      <c r="A22152" s="94" t="s">
        <v>38706</v>
      </c>
      <c r="B22152" t="s">
        <v>38707</v>
      </c>
      <c r="C22152" t="s">
        <v>1623</v>
      </c>
      <c r="D22152">
        <v>130.13999999999999</v>
      </c>
      <c r="E22152" t="s">
        <v>30879</v>
      </c>
    </row>
    <row r="22153" spans="1:5" hidden="1" x14ac:dyDescent="0.2">
      <c r="A22153" s="94" t="s">
        <v>38708</v>
      </c>
      <c r="B22153" t="s">
        <v>38709</v>
      </c>
      <c r="C22153" t="s">
        <v>1623</v>
      </c>
      <c r="D22153">
        <v>187.08</v>
      </c>
      <c r="E22153" t="s">
        <v>30879</v>
      </c>
    </row>
    <row r="22154" spans="1:5" hidden="1" x14ac:dyDescent="0.2">
      <c r="A22154" s="94" t="s">
        <v>38710</v>
      </c>
      <c r="B22154" t="s">
        <v>38711</v>
      </c>
      <c r="C22154" t="s">
        <v>1623</v>
      </c>
      <c r="D22154">
        <v>62.5</v>
      </c>
      <c r="E22154" t="s">
        <v>30879</v>
      </c>
    </row>
    <row r="22155" spans="1:5" hidden="1" x14ac:dyDescent="0.2">
      <c r="A22155" s="94" t="s">
        <v>38700</v>
      </c>
      <c r="B22155" t="s">
        <v>38701</v>
      </c>
      <c r="C22155" t="s">
        <v>1623</v>
      </c>
      <c r="D22155">
        <v>313.48</v>
      </c>
      <c r="E22155" t="s">
        <v>30879</v>
      </c>
    </row>
    <row r="22156" spans="1:5" hidden="1" x14ac:dyDescent="0.2">
      <c r="A22156" s="94" t="s">
        <v>38702</v>
      </c>
      <c r="B22156" t="s">
        <v>38703</v>
      </c>
      <c r="C22156" t="s">
        <v>1623</v>
      </c>
      <c r="D22156">
        <v>347.49</v>
      </c>
      <c r="E22156" t="s">
        <v>30879</v>
      </c>
    </row>
    <row r="22157" spans="1:5" hidden="1" x14ac:dyDescent="0.2">
      <c r="A22157" s="94" t="s">
        <v>38704</v>
      </c>
      <c r="B22157" t="s">
        <v>38705</v>
      </c>
      <c r="C22157" t="s">
        <v>1623</v>
      </c>
      <c r="D22157">
        <v>483.42</v>
      </c>
      <c r="E22157" t="s">
        <v>30879</v>
      </c>
    </row>
    <row r="22158" spans="1:5" hidden="1" x14ac:dyDescent="0.2">
      <c r="A22158" s="94" t="s">
        <v>38698</v>
      </c>
      <c r="B22158" t="s">
        <v>38699</v>
      </c>
      <c r="C22158" t="s">
        <v>1623</v>
      </c>
      <c r="D22158">
        <v>323.68</v>
      </c>
      <c r="E22158" t="s">
        <v>30879</v>
      </c>
    </row>
    <row r="22159" spans="1:5" hidden="1" x14ac:dyDescent="0.2">
      <c r="A22159" s="94" t="s">
        <v>26689</v>
      </c>
      <c r="B22159" t="s">
        <v>39219</v>
      </c>
      <c r="C22159" t="s">
        <v>1623</v>
      </c>
      <c r="D22159">
        <v>55.31</v>
      </c>
      <c r="E22159" t="s">
        <v>30879</v>
      </c>
    </row>
    <row r="22160" spans="1:5" hidden="1" x14ac:dyDescent="0.2">
      <c r="A22160" s="94" t="s">
        <v>15764</v>
      </c>
      <c r="B22160" t="s">
        <v>26690</v>
      </c>
      <c r="C22160" t="s">
        <v>243</v>
      </c>
      <c r="D22160">
        <v>97.92</v>
      </c>
      <c r="E22160" t="s">
        <v>30879</v>
      </c>
    </row>
    <row r="22161" spans="1:5" hidden="1" x14ac:dyDescent="0.2">
      <c r="A22161" s="94" t="s">
        <v>19851</v>
      </c>
      <c r="B22161" t="s">
        <v>26691</v>
      </c>
      <c r="C22161" t="s">
        <v>1623</v>
      </c>
      <c r="D22161">
        <v>154.9</v>
      </c>
      <c r="E22161" t="s">
        <v>30879</v>
      </c>
    </row>
    <row r="22162" spans="1:5" hidden="1" x14ac:dyDescent="0.2">
      <c r="A22162" s="94" t="s">
        <v>26692</v>
      </c>
      <c r="B22162" t="s">
        <v>26693</v>
      </c>
      <c r="C22162" t="s">
        <v>1623</v>
      </c>
      <c r="D22162">
        <v>138.55000000000001</v>
      </c>
      <c r="E22162" t="s">
        <v>30879</v>
      </c>
    </row>
    <row r="22163" spans="1:5" hidden="1" x14ac:dyDescent="0.2">
      <c r="A22163" s="94" t="s">
        <v>26694</v>
      </c>
      <c r="B22163" t="s">
        <v>26695</v>
      </c>
      <c r="C22163" t="s">
        <v>1623</v>
      </c>
      <c r="D22163">
        <v>240.29</v>
      </c>
      <c r="E22163" t="s">
        <v>30879</v>
      </c>
    </row>
    <row r="22164" spans="1:5" hidden="1" x14ac:dyDescent="0.2">
      <c r="A22164" s="94" t="s">
        <v>15765</v>
      </c>
      <c r="B22164" t="s">
        <v>15766</v>
      </c>
      <c r="C22164" t="s">
        <v>1623</v>
      </c>
      <c r="D22164">
        <v>253.56</v>
      </c>
      <c r="E22164" t="s">
        <v>30879</v>
      </c>
    </row>
    <row r="22165" spans="1:5" hidden="1" x14ac:dyDescent="0.2">
      <c r="A22165" s="94" t="s">
        <v>5031</v>
      </c>
      <c r="B22165" t="s">
        <v>5032</v>
      </c>
      <c r="C22165" t="s">
        <v>1623</v>
      </c>
      <c r="D22165">
        <v>189.4</v>
      </c>
      <c r="E22165" t="s">
        <v>30879</v>
      </c>
    </row>
    <row r="22166" spans="1:5" hidden="1" x14ac:dyDescent="0.2">
      <c r="A22166" s="94" t="s">
        <v>15767</v>
      </c>
      <c r="B22166" t="s">
        <v>15768</v>
      </c>
      <c r="C22166" t="s">
        <v>1623</v>
      </c>
      <c r="D22166">
        <v>222.77</v>
      </c>
      <c r="E22166" t="s">
        <v>30879</v>
      </c>
    </row>
    <row r="22167" spans="1:5" hidden="1" x14ac:dyDescent="0.2">
      <c r="A22167" s="94" t="s">
        <v>15769</v>
      </c>
      <c r="B22167" t="s">
        <v>15770</v>
      </c>
      <c r="C22167" t="s">
        <v>1623</v>
      </c>
      <c r="D22167">
        <v>189.39</v>
      </c>
      <c r="E22167" t="s">
        <v>30879</v>
      </c>
    </row>
    <row r="22168" spans="1:5" hidden="1" x14ac:dyDescent="0.2">
      <c r="A22168" s="94" t="s">
        <v>15771</v>
      </c>
      <c r="B22168" t="s">
        <v>15772</v>
      </c>
      <c r="C22168" t="s">
        <v>1623</v>
      </c>
      <c r="D22168">
        <v>6.77</v>
      </c>
      <c r="E22168" t="s">
        <v>30879</v>
      </c>
    </row>
    <row r="22169" spans="1:5" hidden="1" x14ac:dyDescent="0.2">
      <c r="A22169" s="94" t="s">
        <v>39263</v>
      </c>
      <c r="B22169" t="s">
        <v>39264</v>
      </c>
      <c r="C22169" t="s">
        <v>1623</v>
      </c>
      <c r="D22169">
        <v>278.64999999999998</v>
      </c>
      <c r="E22169" t="s">
        <v>30879</v>
      </c>
    </row>
    <row r="22170" spans="1:5" hidden="1" x14ac:dyDescent="0.2">
      <c r="A22170" s="94" t="s">
        <v>15773</v>
      </c>
      <c r="B22170" t="s">
        <v>15774</v>
      </c>
      <c r="C22170" t="s">
        <v>1623</v>
      </c>
      <c r="D22170">
        <v>272.01</v>
      </c>
      <c r="E22170" t="s">
        <v>30879</v>
      </c>
    </row>
    <row r="22171" spans="1:5" hidden="1" x14ac:dyDescent="0.2">
      <c r="A22171" s="94" t="s">
        <v>39265</v>
      </c>
      <c r="B22171" t="s">
        <v>39266</v>
      </c>
      <c r="C22171" t="s">
        <v>1623</v>
      </c>
      <c r="D22171">
        <v>185.48</v>
      </c>
      <c r="E22171" t="s">
        <v>30879</v>
      </c>
    </row>
    <row r="22172" spans="1:5" hidden="1" x14ac:dyDescent="0.2">
      <c r="A22172" s="94" t="s">
        <v>15775</v>
      </c>
      <c r="B22172" t="s">
        <v>15776</v>
      </c>
      <c r="C22172" t="s">
        <v>1623</v>
      </c>
      <c r="D22172">
        <v>43.3</v>
      </c>
      <c r="E22172" t="s">
        <v>30879</v>
      </c>
    </row>
    <row r="22173" spans="1:5" hidden="1" x14ac:dyDescent="0.2">
      <c r="A22173" s="94" t="s">
        <v>15777</v>
      </c>
      <c r="B22173" t="s">
        <v>15778</v>
      </c>
      <c r="C22173" t="s">
        <v>1623</v>
      </c>
      <c r="D22173">
        <v>23.91</v>
      </c>
      <c r="E22173" t="s">
        <v>30879</v>
      </c>
    </row>
    <row r="22174" spans="1:5" hidden="1" x14ac:dyDescent="0.2">
      <c r="A22174" s="94" t="s">
        <v>15779</v>
      </c>
      <c r="B22174" t="s">
        <v>15780</v>
      </c>
      <c r="C22174" t="s">
        <v>1623</v>
      </c>
      <c r="D22174">
        <v>251.36</v>
      </c>
      <c r="E22174" t="s">
        <v>30879</v>
      </c>
    </row>
    <row r="22175" spans="1:5" hidden="1" x14ac:dyDescent="0.2">
      <c r="A22175" s="94" t="s">
        <v>15781</v>
      </c>
      <c r="B22175" t="s">
        <v>15782</v>
      </c>
      <c r="C22175" t="s">
        <v>1623</v>
      </c>
      <c r="D22175">
        <v>60.84</v>
      </c>
      <c r="E22175" t="s">
        <v>30879</v>
      </c>
    </row>
    <row r="22176" spans="1:5" hidden="1" x14ac:dyDescent="0.2">
      <c r="A22176" s="94" t="s">
        <v>15783</v>
      </c>
      <c r="B22176" t="s">
        <v>15784</v>
      </c>
      <c r="C22176" t="s">
        <v>1623</v>
      </c>
      <c r="D22176">
        <v>30.32</v>
      </c>
      <c r="E22176" t="s">
        <v>30879</v>
      </c>
    </row>
    <row r="22177" spans="1:5" hidden="1" x14ac:dyDescent="0.2">
      <c r="A22177" s="94" t="s">
        <v>15785</v>
      </c>
      <c r="B22177" t="s">
        <v>15786</v>
      </c>
      <c r="C22177" t="s">
        <v>1623</v>
      </c>
      <c r="D22177">
        <v>258.22000000000003</v>
      </c>
      <c r="E22177" t="s">
        <v>30879</v>
      </c>
    </row>
    <row r="22178" spans="1:5" hidden="1" x14ac:dyDescent="0.2">
      <c r="A22178" s="94" t="s">
        <v>39267</v>
      </c>
      <c r="B22178" t="s">
        <v>39268</v>
      </c>
      <c r="C22178" t="s">
        <v>1623</v>
      </c>
      <c r="D22178">
        <v>68.34</v>
      </c>
      <c r="E22178" t="s">
        <v>30879</v>
      </c>
    </row>
    <row r="22179" spans="1:5" hidden="1" x14ac:dyDescent="0.2">
      <c r="A22179" s="94" t="s">
        <v>39271</v>
      </c>
      <c r="B22179" t="s">
        <v>39272</v>
      </c>
      <c r="C22179" t="s">
        <v>1623</v>
      </c>
      <c r="D22179">
        <v>26.83</v>
      </c>
      <c r="E22179" t="s">
        <v>30879</v>
      </c>
    </row>
    <row r="22180" spans="1:5" hidden="1" x14ac:dyDescent="0.2">
      <c r="A22180" s="94" t="s">
        <v>39269</v>
      </c>
      <c r="B22180" t="s">
        <v>39270</v>
      </c>
      <c r="C22180" t="s">
        <v>1623</v>
      </c>
      <c r="D22180">
        <v>216.1</v>
      </c>
      <c r="E22180" t="s">
        <v>30879</v>
      </c>
    </row>
    <row r="22181" spans="1:5" hidden="1" x14ac:dyDescent="0.2">
      <c r="A22181" s="94" t="s">
        <v>39273</v>
      </c>
      <c r="B22181" t="s">
        <v>39274</v>
      </c>
      <c r="C22181" t="s">
        <v>1623</v>
      </c>
      <c r="D22181">
        <v>38.17</v>
      </c>
      <c r="E22181" t="s">
        <v>30879</v>
      </c>
    </row>
    <row r="22182" spans="1:5" hidden="1" x14ac:dyDescent="0.2">
      <c r="A22182" s="94" t="s">
        <v>39275</v>
      </c>
      <c r="B22182" t="s">
        <v>39276</v>
      </c>
      <c r="C22182" t="s">
        <v>1623</v>
      </c>
      <c r="D22182">
        <v>15.97</v>
      </c>
      <c r="E22182" t="s">
        <v>30879</v>
      </c>
    </row>
    <row r="22183" spans="1:5" hidden="1" x14ac:dyDescent="0.2">
      <c r="A22183" s="94" t="s">
        <v>15787</v>
      </c>
      <c r="B22183" t="s">
        <v>15788</v>
      </c>
      <c r="C22183" t="s">
        <v>1623</v>
      </c>
      <c r="D22183">
        <v>125.16</v>
      </c>
      <c r="E22183" t="s">
        <v>30879</v>
      </c>
    </row>
    <row r="22184" spans="1:5" hidden="1" x14ac:dyDescent="0.2">
      <c r="A22184" s="94" t="s">
        <v>39277</v>
      </c>
      <c r="B22184" t="s">
        <v>39278</v>
      </c>
      <c r="C22184" t="s">
        <v>2424</v>
      </c>
      <c r="D22184">
        <v>2.68</v>
      </c>
      <c r="E22184" t="s">
        <v>30879</v>
      </c>
    </row>
    <row r="22185" spans="1:5" hidden="1" x14ac:dyDescent="0.2">
      <c r="A22185" s="94" t="s">
        <v>39279</v>
      </c>
      <c r="B22185" t="s">
        <v>39280</v>
      </c>
      <c r="C22185" t="s">
        <v>1623</v>
      </c>
      <c r="D22185">
        <v>112.06</v>
      </c>
      <c r="E22185" t="s">
        <v>30879</v>
      </c>
    </row>
    <row r="22186" spans="1:5" hidden="1" x14ac:dyDescent="0.2">
      <c r="A22186" s="94" t="s">
        <v>6386</v>
      </c>
      <c r="B22186" t="s">
        <v>39218</v>
      </c>
      <c r="C22186" t="s">
        <v>1623</v>
      </c>
      <c r="D22186">
        <v>5.71</v>
      </c>
      <c r="E22186" t="s">
        <v>30879</v>
      </c>
    </row>
    <row r="22187" spans="1:5" hidden="1" x14ac:dyDescent="0.2">
      <c r="A22187" s="94" t="s">
        <v>15789</v>
      </c>
      <c r="B22187" t="s">
        <v>15790</v>
      </c>
      <c r="C22187" t="s">
        <v>1623</v>
      </c>
      <c r="D22187">
        <v>5.72</v>
      </c>
      <c r="E22187" t="s">
        <v>30879</v>
      </c>
    </row>
    <row r="22188" spans="1:5" hidden="1" x14ac:dyDescent="0.2">
      <c r="A22188" s="94" t="s">
        <v>38714</v>
      </c>
      <c r="B22188" t="s">
        <v>38715</v>
      </c>
      <c r="C22188" t="s">
        <v>1623</v>
      </c>
      <c r="D22188">
        <v>192.14</v>
      </c>
      <c r="E22188" t="s">
        <v>30879</v>
      </c>
    </row>
    <row r="22189" spans="1:5" hidden="1" x14ac:dyDescent="0.2">
      <c r="A22189" s="94" t="s">
        <v>38718</v>
      </c>
      <c r="B22189" t="s">
        <v>38719</v>
      </c>
      <c r="C22189" t="s">
        <v>1623</v>
      </c>
      <c r="D22189">
        <v>192.14</v>
      </c>
      <c r="E22189" t="s">
        <v>30879</v>
      </c>
    </row>
    <row r="22190" spans="1:5" hidden="1" x14ac:dyDescent="0.2">
      <c r="A22190" s="94" t="s">
        <v>38716</v>
      </c>
      <c r="B22190" t="s">
        <v>38717</v>
      </c>
      <c r="C22190" t="s">
        <v>1623</v>
      </c>
      <c r="D22190">
        <v>68.72</v>
      </c>
      <c r="E22190" t="s">
        <v>30879</v>
      </c>
    </row>
    <row r="22191" spans="1:5" hidden="1" x14ac:dyDescent="0.2">
      <c r="A22191" s="94" t="s">
        <v>38712</v>
      </c>
      <c r="B22191" t="s">
        <v>38713</v>
      </c>
      <c r="C22191" t="s">
        <v>1623</v>
      </c>
      <c r="D22191">
        <v>119.16</v>
      </c>
      <c r="E22191" t="s">
        <v>30879</v>
      </c>
    </row>
    <row r="22192" spans="1:5" hidden="1" x14ac:dyDescent="0.2">
      <c r="A22192" s="94" t="s">
        <v>38720</v>
      </c>
      <c r="B22192" t="s">
        <v>38721</v>
      </c>
      <c r="C22192" t="s">
        <v>1623</v>
      </c>
      <c r="D22192">
        <v>119.16</v>
      </c>
      <c r="E22192" t="s">
        <v>30879</v>
      </c>
    </row>
    <row r="22193" spans="1:5" hidden="1" x14ac:dyDescent="0.2">
      <c r="A22193" s="94" t="s">
        <v>38724</v>
      </c>
      <c r="B22193" t="s">
        <v>38725</v>
      </c>
      <c r="C22193" t="s">
        <v>1623</v>
      </c>
      <c r="D22193">
        <v>116.54</v>
      </c>
      <c r="E22193" t="s">
        <v>30879</v>
      </c>
    </row>
    <row r="22194" spans="1:5" hidden="1" x14ac:dyDescent="0.2">
      <c r="A22194" s="94" t="s">
        <v>26696</v>
      </c>
      <c r="B22194" t="s">
        <v>26697</v>
      </c>
      <c r="C22194" t="s">
        <v>1623</v>
      </c>
      <c r="D22194">
        <v>59.16</v>
      </c>
      <c r="E22194" t="s">
        <v>30879</v>
      </c>
    </row>
    <row r="22195" spans="1:5" hidden="1" x14ac:dyDescent="0.2">
      <c r="A22195" s="94" t="s">
        <v>15791</v>
      </c>
      <c r="B22195" t="s">
        <v>15792</v>
      </c>
      <c r="C22195" t="s">
        <v>1623</v>
      </c>
      <c r="D22195">
        <v>76.38</v>
      </c>
      <c r="E22195" t="s">
        <v>30879</v>
      </c>
    </row>
    <row r="22196" spans="1:5" hidden="1" x14ac:dyDescent="0.2">
      <c r="A22196" s="94" t="s">
        <v>15793</v>
      </c>
      <c r="B22196" t="s">
        <v>15794</v>
      </c>
      <c r="C22196" t="s">
        <v>1623</v>
      </c>
      <c r="D22196">
        <v>121.82</v>
      </c>
      <c r="E22196" t="s">
        <v>30879</v>
      </c>
    </row>
    <row r="22197" spans="1:5" hidden="1" x14ac:dyDescent="0.2">
      <c r="A22197" s="94" t="s">
        <v>15795</v>
      </c>
      <c r="B22197" t="s">
        <v>15796</v>
      </c>
      <c r="C22197" t="s">
        <v>1623</v>
      </c>
      <c r="D22197">
        <v>44.51</v>
      </c>
      <c r="E22197" t="s">
        <v>30879</v>
      </c>
    </row>
    <row r="22198" spans="1:5" hidden="1" x14ac:dyDescent="0.2">
      <c r="A22198" s="94" t="s">
        <v>39231</v>
      </c>
      <c r="B22198" t="s">
        <v>39232</v>
      </c>
      <c r="C22198" t="s">
        <v>1623</v>
      </c>
      <c r="D22198">
        <v>47.76</v>
      </c>
      <c r="E22198" t="s">
        <v>30879</v>
      </c>
    </row>
    <row r="22199" spans="1:5" hidden="1" x14ac:dyDescent="0.2">
      <c r="A22199" s="94" t="s">
        <v>26698</v>
      </c>
      <c r="B22199" t="s">
        <v>26699</v>
      </c>
      <c r="C22199" t="s">
        <v>1623</v>
      </c>
      <c r="D22199">
        <v>33.42</v>
      </c>
      <c r="E22199" t="s">
        <v>30879</v>
      </c>
    </row>
    <row r="22200" spans="1:5" hidden="1" x14ac:dyDescent="0.2">
      <c r="A22200" s="94" t="s">
        <v>26700</v>
      </c>
      <c r="B22200" t="s">
        <v>26701</v>
      </c>
      <c r="C22200" t="s">
        <v>1623</v>
      </c>
      <c r="D22200">
        <v>72.37</v>
      </c>
      <c r="E22200" t="s">
        <v>30879</v>
      </c>
    </row>
    <row r="22201" spans="1:5" hidden="1" x14ac:dyDescent="0.2">
      <c r="A22201" s="94" t="s">
        <v>26702</v>
      </c>
      <c r="B22201" t="s">
        <v>26703</v>
      </c>
      <c r="C22201" t="s">
        <v>1623</v>
      </c>
      <c r="D22201">
        <v>101.95</v>
      </c>
      <c r="E22201" t="s">
        <v>30879</v>
      </c>
    </row>
    <row r="22202" spans="1:5" hidden="1" x14ac:dyDescent="0.2">
      <c r="A22202" s="94" t="s">
        <v>26704</v>
      </c>
      <c r="B22202" t="s">
        <v>26705</v>
      </c>
      <c r="C22202" t="s">
        <v>1623</v>
      </c>
      <c r="D22202">
        <v>38.18</v>
      </c>
      <c r="E22202" t="s">
        <v>30879</v>
      </c>
    </row>
    <row r="22203" spans="1:5" hidden="1" x14ac:dyDescent="0.2">
      <c r="A22203" s="94" t="s">
        <v>39226</v>
      </c>
      <c r="B22203" t="s">
        <v>39227</v>
      </c>
      <c r="C22203" t="s">
        <v>1623</v>
      </c>
      <c r="D22203">
        <v>10.6</v>
      </c>
      <c r="E22203" t="s">
        <v>30879</v>
      </c>
    </row>
    <row r="22204" spans="1:5" hidden="1" x14ac:dyDescent="0.2">
      <c r="A22204" s="94" t="s">
        <v>39228</v>
      </c>
      <c r="B22204" t="s">
        <v>39229</v>
      </c>
      <c r="C22204" t="s">
        <v>1623</v>
      </c>
      <c r="D22204">
        <v>2.91</v>
      </c>
      <c r="E22204" t="s">
        <v>30879</v>
      </c>
    </row>
    <row r="22205" spans="1:5" hidden="1" x14ac:dyDescent="0.2">
      <c r="A22205" s="94" t="s">
        <v>38722</v>
      </c>
      <c r="B22205" t="s">
        <v>38723</v>
      </c>
      <c r="C22205" t="s">
        <v>1623</v>
      </c>
      <c r="D22205">
        <v>59.67</v>
      </c>
      <c r="E22205" t="s">
        <v>30879</v>
      </c>
    </row>
    <row r="22206" spans="1:5" hidden="1" x14ac:dyDescent="0.2">
      <c r="A22206" s="94" t="s">
        <v>26706</v>
      </c>
      <c r="B22206" t="s">
        <v>26707</v>
      </c>
      <c r="C22206" t="s">
        <v>1623</v>
      </c>
      <c r="D22206">
        <v>209.61</v>
      </c>
      <c r="E22206" t="s">
        <v>30879</v>
      </c>
    </row>
    <row r="22207" spans="1:5" hidden="1" x14ac:dyDescent="0.2">
      <c r="A22207" s="94" t="s">
        <v>38726</v>
      </c>
      <c r="B22207" t="s">
        <v>38727</v>
      </c>
      <c r="C22207" t="s">
        <v>1623</v>
      </c>
      <c r="D22207">
        <v>289.33</v>
      </c>
      <c r="E22207" t="s">
        <v>30879</v>
      </c>
    </row>
    <row r="22208" spans="1:5" hidden="1" x14ac:dyDescent="0.2">
      <c r="A22208" s="94" t="s">
        <v>8003</v>
      </c>
      <c r="B22208" t="s">
        <v>39230</v>
      </c>
      <c r="C22208" t="s">
        <v>1623</v>
      </c>
      <c r="D22208">
        <v>16.170000000000002</v>
      </c>
      <c r="E22208" t="s">
        <v>30879</v>
      </c>
    </row>
    <row r="22209" spans="1:5" hidden="1" x14ac:dyDescent="0.2">
      <c r="A22209" s="94" t="s">
        <v>39233</v>
      </c>
      <c r="B22209" t="s">
        <v>39234</v>
      </c>
      <c r="C22209" t="s">
        <v>1623</v>
      </c>
      <c r="D22209">
        <v>9.8699999999999992</v>
      </c>
      <c r="E22209" t="s">
        <v>30879</v>
      </c>
    </row>
    <row r="22210" spans="1:5" hidden="1" x14ac:dyDescent="0.2">
      <c r="A22210" s="94" t="s">
        <v>39209</v>
      </c>
      <c r="B22210" t="s">
        <v>39210</v>
      </c>
      <c r="C22210" t="s">
        <v>243</v>
      </c>
      <c r="D22210">
        <v>75.349999999999994</v>
      </c>
      <c r="E22210" t="s">
        <v>30879</v>
      </c>
    </row>
    <row r="22211" spans="1:5" hidden="1" x14ac:dyDescent="0.2">
      <c r="A22211" s="94" t="s">
        <v>2734</v>
      </c>
      <c r="B22211" t="s">
        <v>3127</v>
      </c>
      <c r="C22211" t="s">
        <v>1623</v>
      </c>
      <c r="D22211">
        <v>91.5</v>
      </c>
      <c r="E22211" t="s">
        <v>30879</v>
      </c>
    </row>
    <row r="22212" spans="1:5" hidden="1" x14ac:dyDescent="0.2">
      <c r="A22212" s="94" t="s">
        <v>2735</v>
      </c>
      <c r="B22212" t="s">
        <v>2312</v>
      </c>
      <c r="C22212" t="s">
        <v>1623</v>
      </c>
      <c r="D22212">
        <v>78.13</v>
      </c>
      <c r="E22212" t="s">
        <v>30879</v>
      </c>
    </row>
    <row r="22213" spans="1:5" hidden="1" x14ac:dyDescent="0.2">
      <c r="A22213" s="94" t="s">
        <v>15797</v>
      </c>
      <c r="B22213" t="s">
        <v>15798</v>
      </c>
      <c r="C22213" t="s">
        <v>1623</v>
      </c>
      <c r="D22213">
        <v>129.55000000000001</v>
      </c>
      <c r="E22213" t="s">
        <v>30879</v>
      </c>
    </row>
    <row r="22214" spans="1:5" hidden="1" x14ac:dyDescent="0.2">
      <c r="A22214" s="94" t="s">
        <v>2313</v>
      </c>
      <c r="B22214" t="s">
        <v>2341</v>
      </c>
      <c r="C22214" t="s">
        <v>243</v>
      </c>
      <c r="D22214">
        <v>315</v>
      </c>
      <c r="E22214" t="s">
        <v>30879</v>
      </c>
    </row>
    <row r="22215" spans="1:5" hidden="1" x14ac:dyDescent="0.2">
      <c r="A22215" s="94" t="s">
        <v>26708</v>
      </c>
      <c r="B22215" t="s">
        <v>26709</v>
      </c>
      <c r="C22215" t="s">
        <v>1623</v>
      </c>
      <c r="D22215">
        <v>81.849999999999994</v>
      </c>
      <c r="E22215" t="s">
        <v>30879</v>
      </c>
    </row>
    <row r="22216" spans="1:5" hidden="1" x14ac:dyDescent="0.2">
      <c r="A22216" s="94" t="s">
        <v>26710</v>
      </c>
      <c r="B22216" t="s">
        <v>26711</v>
      </c>
      <c r="C22216" t="s">
        <v>1623</v>
      </c>
      <c r="D22216">
        <v>58.15</v>
      </c>
      <c r="E22216" t="s">
        <v>30879</v>
      </c>
    </row>
    <row r="22217" spans="1:5" hidden="1" x14ac:dyDescent="0.2">
      <c r="A22217" s="94" t="s">
        <v>26712</v>
      </c>
      <c r="B22217" t="s">
        <v>26713</v>
      </c>
      <c r="C22217" t="s">
        <v>1623</v>
      </c>
      <c r="D22217">
        <v>69.64</v>
      </c>
      <c r="E22217" t="s">
        <v>30879</v>
      </c>
    </row>
    <row r="22218" spans="1:5" hidden="1" x14ac:dyDescent="0.2">
      <c r="A22218" s="94" t="s">
        <v>26714</v>
      </c>
      <c r="B22218" t="s">
        <v>26715</v>
      </c>
      <c r="C22218" t="s">
        <v>1623</v>
      </c>
      <c r="D22218">
        <v>111.74</v>
      </c>
      <c r="E22218" t="s">
        <v>30879</v>
      </c>
    </row>
    <row r="22219" spans="1:5" hidden="1" x14ac:dyDescent="0.2">
      <c r="A22219" s="94" t="s">
        <v>26716</v>
      </c>
      <c r="B22219" t="s">
        <v>26717</v>
      </c>
      <c r="C22219" t="s">
        <v>1623</v>
      </c>
      <c r="D22219">
        <v>204.05</v>
      </c>
      <c r="E22219" t="s">
        <v>30879</v>
      </c>
    </row>
    <row r="22220" spans="1:5" hidden="1" x14ac:dyDescent="0.2">
      <c r="A22220" s="94" t="s">
        <v>26718</v>
      </c>
      <c r="B22220" t="s">
        <v>26719</v>
      </c>
      <c r="C22220" t="s">
        <v>1623</v>
      </c>
      <c r="D22220">
        <v>284.13</v>
      </c>
      <c r="E22220" t="s">
        <v>30879</v>
      </c>
    </row>
    <row r="22221" spans="1:5" hidden="1" x14ac:dyDescent="0.2">
      <c r="A22221" s="94" t="s">
        <v>26720</v>
      </c>
      <c r="B22221" t="s">
        <v>26721</v>
      </c>
      <c r="C22221" t="s">
        <v>1623</v>
      </c>
      <c r="D22221">
        <v>316.88</v>
      </c>
      <c r="E22221" t="s">
        <v>30879</v>
      </c>
    </row>
    <row r="22222" spans="1:5" hidden="1" x14ac:dyDescent="0.2">
      <c r="A22222" s="94" t="s">
        <v>5450</v>
      </c>
      <c r="B22222" t="s">
        <v>5451</v>
      </c>
      <c r="C22222" t="s">
        <v>1623</v>
      </c>
      <c r="D22222">
        <v>52.25</v>
      </c>
      <c r="E22222" t="s">
        <v>30879</v>
      </c>
    </row>
    <row r="22223" spans="1:5" hidden="1" x14ac:dyDescent="0.2">
      <c r="A22223" s="94" t="s">
        <v>5452</v>
      </c>
      <c r="B22223" t="s">
        <v>5453</v>
      </c>
      <c r="C22223" t="s">
        <v>1623</v>
      </c>
      <c r="D22223">
        <v>88.58</v>
      </c>
      <c r="E22223" t="s">
        <v>30879</v>
      </c>
    </row>
    <row r="22224" spans="1:5" hidden="1" x14ac:dyDescent="0.2">
      <c r="A22224" s="94" t="s">
        <v>15799</v>
      </c>
      <c r="B22224" t="s">
        <v>15800</v>
      </c>
      <c r="C22224" t="s">
        <v>1623</v>
      </c>
      <c r="D22224">
        <v>153.84</v>
      </c>
      <c r="E22224" t="s">
        <v>30879</v>
      </c>
    </row>
    <row r="22225" spans="1:5" hidden="1" x14ac:dyDescent="0.2">
      <c r="A22225" s="94" t="s">
        <v>26722</v>
      </c>
      <c r="B22225" t="s">
        <v>26723</v>
      </c>
      <c r="C22225" t="s">
        <v>1623</v>
      </c>
      <c r="D22225">
        <v>114.59</v>
      </c>
      <c r="E22225" t="s">
        <v>30879</v>
      </c>
    </row>
    <row r="22226" spans="1:5" hidden="1" x14ac:dyDescent="0.2">
      <c r="A22226" s="94" t="s">
        <v>15801</v>
      </c>
      <c r="B22226" t="s">
        <v>15802</v>
      </c>
      <c r="C22226" t="s">
        <v>1623</v>
      </c>
      <c r="D22226">
        <v>209.6</v>
      </c>
      <c r="E22226" t="s">
        <v>30879</v>
      </c>
    </row>
    <row r="22227" spans="1:5" hidden="1" x14ac:dyDescent="0.2">
      <c r="A22227" s="94" t="s">
        <v>15803</v>
      </c>
      <c r="B22227" t="s">
        <v>15804</v>
      </c>
      <c r="C22227" t="s">
        <v>1623</v>
      </c>
      <c r="D22227">
        <v>24.13</v>
      </c>
      <c r="E22227" t="s">
        <v>30879</v>
      </c>
    </row>
    <row r="22228" spans="1:5" hidden="1" x14ac:dyDescent="0.2">
      <c r="A22228" s="94" t="s">
        <v>15805</v>
      </c>
      <c r="B22228" t="s">
        <v>15806</v>
      </c>
      <c r="C22228" t="s">
        <v>1623</v>
      </c>
      <c r="D22228">
        <v>148.69</v>
      </c>
      <c r="E22228" t="s">
        <v>30879</v>
      </c>
    </row>
    <row r="22229" spans="1:5" hidden="1" x14ac:dyDescent="0.2">
      <c r="A22229" s="94" t="s">
        <v>26724</v>
      </c>
      <c r="B22229" t="s">
        <v>26725</v>
      </c>
      <c r="C22229" t="s">
        <v>1623</v>
      </c>
      <c r="D22229">
        <v>381.49</v>
      </c>
      <c r="E22229" t="s">
        <v>30879</v>
      </c>
    </row>
    <row r="22230" spans="1:5" hidden="1" x14ac:dyDescent="0.2">
      <c r="A22230" s="94" t="s">
        <v>15807</v>
      </c>
      <c r="B22230" t="s">
        <v>15808</v>
      </c>
      <c r="C22230" t="s">
        <v>1623</v>
      </c>
      <c r="D22230">
        <v>22.45</v>
      </c>
      <c r="E22230" t="s">
        <v>30879</v>
      </c>
    </row>
    <row r="22231" spans="1:5" hidden="1" x14ac:dyDescent="0.2">
      <c r="A22231" s="94" t="s">
        <v>15809</v>
      </c>
      <c r="B22231" t="s">
        <v>15810</v>
      </c>
      <c r="C22231" t="s">
        <v>1623</v>
      </c>
      <c r="D22231">
        <v>27.94</v>
      </c>
      <c r="E22231" t="s">
        <v>30879</v>
      </c>
    </row>
    <row r="22232" spans="1:5" hidden="1" x14ac:dyDescent="0.2">
      <c r="A22232" s="94" t="s">
        <v>15811</v>
      </c>
      <c r="B22232" t="s">
        <v>15812</v>
      </c>
      <c r="C22232" t="s">
        <v>1623</v>
      </c>
      <c r="D22232">
        <v>9.33</v>
      </c>
      <c r="E22232" t="s">
        <v>30879</v>
      </c>
    </row>
    <row r="22233" spans="1:5" hidden="1" x14ac:dyDescent="0.2">
      <c r="A22233" s="94" t="s">
        <v>15813</v>
      </c>
      <c r="B22233" t="s">
        <v>15814</v>
      </c>
      <c r="C22233" t="s">
        <v>1623</v>
      </c>
      <c r="D22233">
        <v>14.27</v>
      </c>
      <c r="E22233" t="s">
        <v>30879</v>
      </c>
    </row>
    <row r="22234" spans="1:5" hidden="1" x14ac:dyDescent="0.2">
      <c r="A22234" s="94" t="s">
        <v>26726</v>
      </c>
      <c r="B22234" t="s">
        <v>26727</v>
      </c>
      <c r="C22234" t="s">
        <v>1623</v>
      </c>
      <c r="D22234">
        <v>94.34</v>
      </c>
      <c r="E22234" t="s">
        <v>30879</v>
      </c>
    </row>
    <row r="22235" spans="1:5" hidden="1" x14ac:dyDescent="0.2">
      <c r="A22235" s="94" t="s">
        <v>5150</v>
      </c>
      <c r="B22235" t="s">
        <v>5151</v>
      </c>
      <c r="C22235" t="s">
        <v>1623</v>
      </c>
      <c r="D22235">
        <v>90.44</v>
      </c>
      <c r="E22235" t="s">
        <v>30879</v>
      </c>
    </row>
    <row r="22236" spans="1:5" hidden="1" x14ac:dyDescent="0.2">
      <c r="A22236" s="94" t="s">
        <v>5454</v>
      </c>
      <c r="B22236" t="s">
        <v>5455</v>
      </c>
      <c r="C22236" t="s">
        <v>1623</v>
      </c>
      <c r="D22236">
        <v>136.21</v>
      </c>
      <c r="E22236" t="s">
        <v>30879</v>
      </c>
    </row>
    <row r="22237" spans="1:5" hidden="1" x14ac:dyDescent="0.2">
      <c r="A22237" s="94" t="s">
        <v>26728</v>
      </c>
      <c r="B22237" t="s">
        <v>26729</v>
      </c>
      <c r="C22237" t="s">
        <v>1623</v>
      </c>
      <c r="D22237">
        <v>42.92</v>
      </c>
      <c r="E22237" t="s">
        <v>30879</v>
      </c>
    </row>
    <row r="22238" spans="1:5" hidden="1" x14ac:dyDescent="0.2">
      <c r="A22238" s="94" t="s">
        <v>15815</v>
      </c>
      <c r="B22238" t="s">
        <v>15816</v>
      </c>
      <c r="C22238" t="s">
        <v>1623</v>
      </c>
      <c r="D22238">
        <v>62.16</v>
      </c>
      <c r="E22238" t="s">
        <v>30879</v>
      </c>
    </row>
    <row r="22239" spans="1:5" hidden="1" x14ac:dyDescent="0.2">
      <c r="A22239" s="94" t="s">
        <v>26730</v>
      </c>
      <c r="B22239" t="s">
        <v>26731</v>
      </c>
      <c r="C22239" t="s">
        <v>1623</v>
      </c>
      <c r="D22239">
        <v>51.69</v>
      </c>
      <c r="E22239" t="s">
        <v>30879</v>
      </c>
    </row>
    <row r="22240" spans="1:5" hidden="1" x14ac:dyDescent="0.2">
      <c r="A22240" s="94" t="s">
        <v>26732</v>
      </c>
      <c r="B22240" t="s">
        <v>26733</v>
      </c>
      <c r="C22240" t="s">
        <v>1623</v>
      </c>
      <c r="D22240">
        <v>103.38</v>
      </c>
      <c r="E22240" t="s">
        <v>30879</v>
      </c>
    </row>
    <row r="22241" spans="1:5" hidden="1" x14ac:dyDescent="0.2">
      <c r="A22241" s="94" t="s">
        <v>3128</v>
      </c>
      <c r="B22241" t="s">
        <v>39213</v>
      </c>
      <c r="C22241" t="s">
        <v>1623</v>
      </c>
      <c r="D22241">
        <v>92.69</v>
      </c>
      <c r="E22241" t="s">
        <v>30879</v>
      </c>
    </row>
    <row r="22242" spans="1:5" hidden="1" x14ac:dyDescent="0.2">
      <c r="A22242" s="94" t="s">
        <v>2342</v>
      </c>
      <c r="B22242" t="s">
        <v>6387</v>
      </c>
      <c r="C22242" t="s">
        <v>243</v>
      </c>
      <c r="D22242">
        <v>67.959999999999994</v>
      </c>
      <c r="E22242" t="s">
        <v>30879</v>
      </c>
    </row>
    <row r="22243" spans="1:5" hidden="1" x14ac:dyDescent="0.2">
      <c r="A22243" s="94" t="s">
        <v>26734</v>
      </c>
      <c r="B22243" t="s">
        <v>26735</v>
      </c>
      <c r="C22243" t="s">
        <v>243</v>
      </c>
      <c r="D22243">
        <v>124.65</v>
      </c>
      <c r="E22243" t="s">
        <v>30879</v>
      </c>
    </row>
    <row r="22244" spans="1:5" hidden="1" x14ac:dyDescent="0.2">
      <c r="A22244" s="94" t="s">
        <v>39214</v>
      </c>
      <c r="B22244" t="s">
        <v>39215</v>
      </c>
      <c r="C22244" t="s">
        <v>1623</v>
      </c>
      <c r="D22244">
        <v>81</v>
      </c>
      <c r="E22244" t="s">
        <v>30879</v>
      </c>
    </row>
    <row r="22245" spans="1:5" hidden="1" x14ac:dyDescent="0.2">
      <c r="A22245" s="94" t="s">
        <v>15817</v>
      </c>
      <c r="B22245" t="s">
        <v>15818</v>
      </c>
      <c r="C22245" t="s">
        <v>243</v>
      </c>
      <c r="D22245">
        <v>41.44</v>
      </c>
      <c r="E22245" t="s">
        <v>30879</v>
      </c>
    </row>
    <row r="22246" spans="1:5" hidden="1" x14ac:dyDescent="0.2">
      <c r="A22246" s="94" t="s">
        <v>39216</v>
      </c>
      <c r="B22246" t="s">
        <v>39217</v>
      </c>
      <c r="C22246" t="s">
        <v>1623</v>
      </c>
      <c r="D22246">
        <v>162</v>
      </c>
      <c r="E22246" t="s">
        <v>30879</v>
      </c>
    </row>
    <row r="22247" spans="1:5" hidden="1" x14ac:dyDescent="0.2">
      <c r="A22247" s="94" t="s">
        <v>26736</v>
      </c>
      <c r="B22247" t="s">
        <v>26737</v>
      </c>
      <c r="C22247" t="s">
        <v>1623</v>
      </c>
      <c r="D22247">
        <v>167.98</v>
      </c>
      <c r="E22247" t="s">
        <v>30879</v>
      </c>
    </row>
    <row r="22248" spans="1:5" hidden="1" x14ac:dyDescent="0.2">
      <c r="A22248" s="94" t="s">
        <v>26738</v>
      </c>
      <c r="B22248" t="s">
        <v>26739</v>
      </c>
      <c r="C22248" t="s">
        <v>1623</v>
      </c>
      <c r="D22248">
        <v>427.67</v>
      </c>
      <c r="E22248" t="s">
        <v>30879</v>
      </c>
    </row>
    <row r="22249" spans="1:5" hidden="1" x14ac:dyDescent="0.2">
      <c r="A22249" s="94" t="s">
        <v>26740</v>
      </c>
      <c r="B22249" t="s">
        <v>26741</v>
      </c>
      <c r="C22249" t="s">
        <v>1623</v>
      </c>
      <c r="D22249">
        <v>108.03</v>
      </c>
      <c r="E22249" t="s">
        <v>30879</v>
      </c>
    </row>
    <row r="22250" spans="1:5" hidden="1" x14ac:dyDescent="0.2">
      <c r="A22250" s="94" t="s">
        <v>26742</v>
      </c>
      <c r="B22250" t="s">
        <v>26743</v>
      </c>
      <c r="C22250" t="s">
        <v>243</v>
      </c>
      <c r="D22250">
        <v>154.63</v>
      </c>
      <c r="E22250" t="s">
        <v>30879</v>
      </c>
    </row>
    <row r="22251" spans="1:5" hidden="1" x14ac:dyDescent="0.2">
      <c r="A22251" s="94" t="s">
        <v>15819</v>
      </c>
      <c r="B22251" t="s">
        <v>15820</v>
      </c>
      <c r="C22251" t="s">
        <v>243</v>
      </c>
      <c r="D22251">
        <v>12.53</v>
      </c>
      <c r="E22251" t="s">
        <v>30879</v>
      </c>
    </row>
    <row r="22252" spans="1:5" hidden="1" x14ac:dyDescent="0.2">
      <c r="A22252" s="94" t="s">
        <v>26744</v>
      </c>
      <c r="B22252" t="s">
        <v>39248</v>
      </c>
      <c r="C22252" t="s">
        <v>1623</v>
      </c>
      <c r="D22252">
        <v>199.67</v>
      </c>
      <c r="E22252" t="s">
        <v>30879</v>
      </c>
    </row>
    <row r="22253" spans="1:5" hidden="1" x14ac:dyDescent="0.2">
      <c r="A22253" s="94" t="s">
        <v>26745</v>
      </c>
      <c r="B22253" t="s">
        <v>38749</v>
      </c>
      <c r="C22253" t="s">
        <v>1623</v>
      </c>
      <c r="D22253">
        <v>262.75</v>
      </c>
      <c r="E22253" t="s">
        <v>30879</v>
      </c>
    </row>
    <row r="22254" spans="1:5" hidden="1" x14ac:dyDescent="0.2">
      <c r="A22254" s="94" t="s">
        <v>3404</v>
      </c>
      <c r="B22254" t="s">
        <v>6388</v>
      </c>
      <c r="C22254" t="s">
        <v>1623</v>
      </c>
      <c r="D22254">
        <v>358.19</v>
      </c>
      <c r="E22254" t="s">
        <v>30879</v>
      </c>
    </row>
    <row r="22255" spans="1:5" hidden="1" x14ac:dyDescent="0.2">
      <c r="A22255" s="94" t="s">
        <v>26746</v>
      </c>
      <c r="B22255" t="s">
        <v>26747</v>
      </c>
      <c r="C22255" t="s">
        <v>1623</v>
      </c>
      <c r="D22255">
        <v>14.66</v>
      </c>
      <c r="E22255" t="s">
        <v>30879</v>
      </c>
    </row>
    <row r="22256" spans="1:5" hidden="1" x14ac:dyDescent="0.2">
      <c r="A22256" s="94" t="s">
        <v>26748</v>
      </c>
      <c r="B22256" t="s">
        <v>26749</v>
      </c>
      <c r="C22256" t="s">
        <v>1623</v>
      </c>
      <c r="D22256">
        <v>21.06</v>
      </c>
      <c r="E22256" t="s">
        <v>30879</v>
      </c>
    </row>
    <row r="22257" spans="1:5" hidden="1" x14ac:dyDescent="0.2">
      <c r="A22257" s="94" t="s">
        <v>19954</v>
      </c>
      <c r="B22257" t="s">
        <v>26750</v>
      </c>
      <c r="C22257" t="s">
        <v>1623</v>
      </c>
      <c r="D22257">
        <v>28.61</v>
      </c>
      <c r="E22257" t="s">
        <v>30879</v>
      </c>
    </row>
    <row r="22258" spans="1:5" hidden="1" x14ac:dyDescent="0.2">
      <c r="A22258" s="94" t="s">
        <v>26751</v>
      </c>
      <c r="B22258" t="s">
        <v>26752</v>
      </c>
      <c r="C22258" t="s">
        <v>1623</v>
      </c>
      <c r="D22258">
        <v>47.99</v>
      </c>
      <c r="E22258" t="s">
        <v>30879</v>
      </c>
    </row>
    <row r="22259" spans="1:5" hidden="1" x14ac:dyDescent="0.2">
      <c r="A22259" s="94" t="s">
        <v>18874</v>
      </c>
      <c r="B22259" t="s">
        <v>30317</v>
      </c>
      <c r="C22259" t="s">
        <v>1623</v>
      </c>
      <c r="D22259">
        <v>8.2799999999999994</v>
      </c>
      <c r="E22259" t="s">
        <v>30879</v>
      </c>
    </row>
    <row r="22260" spans="1:5" hidden="1" x14ac:dyDescent="0.2">
      <c r="A22260" s="94" t="s">
        <v>26753</v>
      </c>
      <c r="B22260" t="s">
        <v>26754</v>
      </c>
      <c r="C22260" t="s">
        <v>1623</v>
      </c>
      <c r="D22260">
        <v>10.88</v>
      </c>
      <c r="E22260" t="s">
        <v>30879</v>
      </c>
    </row>
    <row r="22261" spans="1:5" hidden="1" x14ac:dyDescent="0.2">
      <c r="A22261" s="94" t="s">
        <v>26755</v>
      </c>
      <c r="B22261" t="s">
        <v>26756</v>
      </c>
      <c r="C22261" t="s">
        <v>1623</v>
      </c>
      <c r="D22261">
        <v>14</v>
      </c>
      <c r="E22261" t="s">
        <v>30879</v>
      </c>
    </row>
    <row r="22262" spans="1:5" hidden="1" x14ac:dyDescent="0.2">
      <c r="A22262" s="94" t="s">
        <v>15821</v>
      </c>
      <c r="B22262" t="s">
        <v>15822</v>
      </c>
      <c r="C22262" t="s">
        <v>1623</v>
      </c>
      <c r="D22262">
        <v>226.44</v>
      </c>
      <c r="E22262" t="s">
        <v>30879</v>
      </c>
    </row>
    <row r="22263" spans="1:5" hidden="1" x14ac:dyDescent="0.2">
      <c r="A22263" s="94" t="s">
        <v>15823</v>
      </c>
      <c r="B22263" t="s">
        <v>15824</v>
      </c>
      <c r="C22263" t="s">
        <v>1623</v>
      </c>
      <c r="D22263">
        <v>239.57</v>
      </c>
      <c r="E22263" t="s">
        <v>30879</v>
      </c>
    </row>
    <row r="22264" spans="1:5" hidden="1" x14ac:dyDescent="0.2">
      <c r="A22264" s="94" t="s">
        <v>15825</v>
      </c>
      <c r="B22264" t="s">
        <v>15826</v>
      </c>
      <c r="C22264" t="s">
        <v>1623</v>
      </c>
      <c r="D22264">
        <v>270.73</v>
      </c>
      <c r="E22264" t="s">
        <v>30879</v>
      </c>
    </row>
    <row r="22265" spans="1:5" hidden="1" x14ac:dyDescent="0.2">
      <c r="A22265" s="94" t="s">
        <v>15827</v>
      </c>
      <c r="B22265" t="s">
        <v>39235</v>
      </c>
      <c r="C22265" t="s">
        <v>1623</v>
      </c>
      <c r="D22265">
        <v>142.93</v>
      </c>
      <c r="E22265" t="s">
        <v>30879</v>
      </c>
    </row>
    <row r="22266" spans="1:5" hidden="1" x14ac:dyDescent="0.2">
      <c r="A22266" s="94" t="s">
        <v>15828</v>
      </c>
      <c r="B22266" t="s">
        <v>15829</v>
      </c>
      <c r="C22266" t="s">
        <v>1623</v>
      </c>
      <c r="D22266">
        <v>166.9</v>
      </c>
      <c r="E22266" t="s">
        <v>30879</v>
      </c>
    </row>
    <row r="22267" spans="1:5" hidden="1" x14ac:dyDescent="0.2">
      <c r="A22267" s="94" t="s">
        <v>15830</v>
      </c>
      <c r="B22267" t="s">
        <v>15831</v>
      </c>
      <c r="C22267" t="s">
        <v>1623</v>
      </c>
      <c r="D22267">
        <v>170.48</v>
      </c>
      <c r="E22267" t="s">
        <v>30879</v>
      </c>
    </row>
    <row r="22268" spans="1:5" hidden="1" x14ac:dyDescent="0.2">
      <c r="A22268" s="94" t="s">
        <v>15832</v>
      </c>
      <c r="B22268" t="s">
        <v>15833</v>
      </c>
      <c r="C22268" t="s">
        <v>1623</v>
      </c>
      <c r="D22268">
        <v>188.52</v>
      </c>
      <c r="E22268" t="s">
        <v>30879</v>
      </c>
    </row>
    <row r="22269" spans="1:5" hidden="1" x14ac:dyDescent="0.2">
      <c r="A22269" s="94" t="s">
        <v>15834</v>
      </c>
      <c r="B22269" t="s">
        <v>15835</v>
      </c>
      <c r="C22269" t="s">
        <v>1623</v>
      </c>
      <c r="D22269">
        <v>238.73</v>
      </c>
      <c r="E22269" t="s">
        <v>30879</v>
      </c>
    </row>
    <row r="22270" spans="1:5" hidden="1" x14ac:dyDescent="0.2">
      <c r="A22270" s="94" t="s">
        <v>38732</v>
      </c>
      <c r="B22270" t="s">
        <v>38733</v>
      </c>
      <c r="C22270" t="s">
        <v>1597</v>
      </c>
      <c r="D22270">
        <v>36.049999999999997</v>
      </c>
      <c r="E22270" t="s">
        <v>30879</v>
      </c>
    </row>
    <row r="22271" spans="1:5" hidden="1" x14ac:dyDescent="0.2">
      <c r="A22271" s="94" t="s">
        <v>26757</v>
      </c>
      <c r="B22271" t="s">
        <v>26758</v>
      </c>
      <c r="C22271" t="s">
        <v>1623</v>
      </c>
      <c r="D22271">
        <v>166.13</v>
      </c>
      <c r="E22271" t="s">
        <v>30879</v>
      </c>
    </row>
    <row r="22272" spans="1:5" hidden="1" x14ac:dyDescent="0.2">
      <c r="A22272" s="94" t="s">
        <v>15836</v>
      </c>
      <c r="B22272" t="s">
        <v>15837</v>
      </c>
      <c r="C22272" t="s">
        <v>1623</v>
      </c>
      <c r="D22272">
        <v>22.97</v>
      </c>
      <c r="E22272" t="s">
        <v>30879</v>
      </c>
    </row>
    <row r="22273" spans="1:5" hidden="1" x14ac:dyDescent="0.2">
      <c r="A22273" s="94" t="s">
        <v>15838</v>
      </c>
      <c r="B22273" t="s">
        <v>15839</v>
      </c>
      <c r="C22273" t="s">
        <v>1623</v>
      </c>
      <c r="D22273">
        <v>66.27</v>
      </c>
      <c r="E22273" t="s">
        <v>30879</v>
      </c>
    </row>
    <row r="22274" spans="1:5" hidden="1" x14ac:dyDescent="0.2">
      <c r="A22274" s="94" t="s">
        <v>15840</v>
      </c>
      <c r="B22274" t="s">
        <v>15841</v>
      </c>
      <c r="C22274" t="s">
        <v>1623</v>
      </c>
      <c r="D22274">
        <v>199.59</v>
      </c>
      <c r="E22274" t="s">
        <v>30879</v>
      </c>
    </row>
    <row r="22275" spans="1:5" hidden="1" x14ac:dyDescent="0.2">
      <c r="A22275" s="94" t="s">
        <v>15842</v>
      </c>
      <c r="B22275" t="s">
        <v>15843</v>
      </c>
      <c r="C22275" t="s">
        <v>1623</v>
      </c>
      <c r="D22275">
        <v>35.14</v>
      </c>
      <c r="E22275" t="s">
        <v>30879</v>
      </c>
    </row>
    <row r="22276" spans="1:5" hidden="1" x14ac:dyDescent="0.2">
      <c r="A22276" s="94" t="s">
        <v>15844</v>
      </c>
      <c r="B22276" t="s">
        <v>15845</v>
      </c>
      <c r="C22276" t="s">
        <v>1623</v>
      </c>
      <c r="D22276">
        <v>52.45</v>
      </c>
      <c r="E22276" t="s">
        <v>30879</v>
      </c>
    </row>
    <row r="22277" spans="1:5" hidden="1" x14ac:dyDescent="0.2">
      <c r="A22277" s="94" t="s">
        <v>26759</v>
      </c>
      <c r="B22277" t="s">
        <v>26760</v>
      </c>
      <c r="C22277" t="s">
        <v>1623</v>
      </c>
      <c r="D22277">
        <v>145.34</v>
      </c>
      <c r="E22277" t="s">
        <v>30879</v>
      </c>
    </row>
    <row r="22278" spans="1:5" hidden="1" x14ac:dyDescent="0.2">
      <c r="A22278" s="94" t="s">
        <v>26761</v>
      </c>
      <c r="B22278" t="s">
        <v>26762</v>
      </c>
      <c r="C22278" t="s">
        <v>1623</v>
      </c>
      <c r="D22278">
        <v>30.2</v>
      </c>
      <c r="E22278" t="s">
        <v>30879</v>
      </c>
    </row>
    <row r="22279" spans="1:5" hidden="1" x14ac:dyDescent="0.2">
      <c r="A22279" s="94" t="s">
        <v>15846</v>
      </c>
      <c r="B22279" t="s">
        <v>15847</v>
      </c>
      <c r="C22279" t="s">
        <v>1623</v>
      </c>
      <c r="D22279">
        <v>40.98</v>
      </c>
      <c r="E22279" t="s">
        <v>30879</v>
      </c>
    </row>
    <row r="22280" spans="1:5" hidden="1" x14ac:dyDescent="0.2">
      <c r="A22280" s="94" t="s">
        <v>39211</v>
      </c>
      <c r="B22280" t="s">
        <v>39212</v>
      </c>
      <c r="C22280" t="s">
        <v>243</v>
      </c>
      <c r="D22280">
        <v>29.99</v>
      </c>
      <c r="E22280" t="s">
        <v>30879</v>
      </c>
    </row>
    <row r="22281" spans="1:5" hidden="1" x14ac:dyDescent="0.2">
      <c r="A22281" s="94" t="s">
        <v>39236</v>
      </c>
      <c r="B22281" t="s">
        <v>39237</v>
      </c>
      <c r="C22281" t="s">
        <v>1623</v>
      </c>
      <c r="D22281">
        <v>48.3</v>
      </c>
      <c r="E22281" t="s">
        <v>30879</v>
      </c>
    </row>
    <row r="22282" spans="1:5" hidden="1" x14ac:dyDescent="0.2">
      <c r="A22282" s="94" t="s">
        <v>15848</v>
      </c>
      <c r="B22282" t="s">
        <v>39238</v>
      </c>
      <c r="C22282" t="s">
        <v>1623</v>
      </c>
      <c r="D22282">
        <v>84.66</v>
      </c>
      <c r="E22282" t="s">
        <v>30879</v>
      </c>
    </row>
    <row r="22283" spans="1:5" hidden="1" x14ac:dyDescent="0.2">
      <c r="A22283" s="94" t="s">
        <v>39243</v>
      </c>
      <c r="B22283" t="s">
        <v>39244</v>
      </c>
      <c r="C22283" t="s">
        <v>1623</v>
      </c>
      <c r="D22283">
        <v>55.48</v>
      </c>
      <c r="E22283" t="s">
        <v>30879</v>
      </c>
    </row>
    <row r="22284" spans="1:5" hidden="1" x14ac:dyDescent="0.2">
      <c r="A22284" s="94" t="s">
        <v>39239</v>
      </c>
      <c r="B22284" t="s">
        <v>39240</v>
      </c>
      <c r="C22284" t="s">
        <v>1623</v>
      </c>
      <c r="D22284">
        <v>99.3</v>
      </c>
      <c r="E22284" t="s">
        <v>30879</v>
      </c>
    </row>
    <row r="22285" spans="1:5" hidden="1" x14ac:dyDescent="0.2">
      <c r="A22285" s="94" t="s">
        <v>19704</v>
      </c>
      <c r="B22285" t="s">
        <v>19705</v>
      </c>
      <c r="C22285" t="s">
        <v>1623</v>
      </c>
      <c r="D22285">
        <v>99.3</v>
      </c>
      <c r="E22285" t="s">
        <v>30879</v>
      </c>
    </row>
    <row r="22286" spans="1:5" hidden="1" x14ac:dyDescent="0.2">
      <c r="A22286" s="94" t="s">
        <v>39241</v>
      </c>
      <c r="B22286" t="s">
        <v>39242</v>
      </c>
      <c r="C22286" t="s">
        <v>1623</v>
      </c>
      <c r="D22286">
        <v>141.53</v>
      </c>
      <c r="E22286" t="s">
        <v>30879</v>
      </c>
    </row>
    <row r="22287" spans="1:5" hidden="1" x14ac:dyDescent="0.2">
      <c r="A22287" s="94" t="s">
        <v>5456</v>
      </c>
      <c r="B22287" t="s">
        <v>5457</v>
      </c>
      <c r="C22287" t="s">
        <v>1623</v>
      </c>
      <c r="D22287">
        <v>29.82</v>
      </c>
      <c r="E22287" t="s">
        <v>30879</v>
      </c>
    </row>
    <row r="22288" spans="1:5" hidden="1" x14ac:dyDescent="0.2">
      <c r="A22288" s="94" t="s">
        <v>26763</v>
      </c>
      <c r="B22288" t="s">
        <v>26764</v>
      </c>
      <c r="C22288" t="s">
        <v>1623</v>
      </c>
      <c r="D22288">
        <v>31.79</v>
      </c>
      <c r="E22288" t="s">
        <v>30879</v>
      </c>
    </row>
    <row r="22289" spans="1:5" hidden="1" x14ac:dyDescent="0.2">
      <c r="A22289" s="94" t="s">
        <v>5149</v>
      </c>
      <c r="B22289" t="s">
        <v>26765</v>
      </c>
      <c r="C22289" t="s">
        <v>1623</v>
      </c>
      <c r="D22289">
        <v>61.4</v>
      </c>
      <c r="E22289" t="s">
        <v>30879</v>
      </c>
    </row>
    <row r="22290" spans="1:5" hidden="1" x14ac:dyDescent="0.2">
      <c r="A22290" s="94" t="s">
        <v>5458</v>
      </c>
      <c r="B22290" t="s">
        <v>5459</v>
      </c>
      <c r="C22290" t="s">
        <v>1623</v>
      </c>
      <c r="D22290">
        <v>81.849999999999994</v>
      </c>
      <c r="E22290" t="s">
        <v>30879</v>
      </c>
    </row>
    <row r="22291" spans="1:5" hidden="1" x14ac:dyDescent="0.2">
      <c r="A22291" s="94" t="s">
        <v>26766</v>
      </c>
      <c r="B22291" t="s">
        <v>39249</v>
      </c>
      <c r="C22291" t="s">
        <v>1623</v>
      </c>
      <c r="D22291">
        <v>87.32</v>
      </c>
      <c r="E22291" t="s">
        <v>30879</v>
      </c>
    </row>
    <row r="22292" spans="1:5" hidden="1" x14ac:dyDescent="0.2">
      <c r="A22292" s="94" t="s">
        <v>3712</v>
      </c>
      <c r="B22292" t="s">
        <v>39250</v>
      </c>
      <c r="C22292" t="s">
        <v>1623</v>
      </c>
      <c r="D22292">
        <v>7.92</v>
      </c>
      <c r="E22292" t="s">
        <v>30879</v>
      </c>
    </row>
    <row r="22293" spans="1:5" hidden="1" x14ac:dyDescent="0.2">
      <c r="A22293" s="94" t="s">
        <v>3713</v>
      </c>
      <c r="B22293" t="s">
        <v>39251</v>
      </c>
      <c r="C22293" t="s">
        <v>1623</v>
      </c>
      <c r="D22293">
        <v>10.99</v>
      </c>
      <c r="E22293" t="s">
        <v>30879</v>
      </c>
    </row>
    <row r="22294" spans="1:5" hidden="1" x14ac:dyDescent="0.2">
      <c r="A22294" s="94" t="s">
        <v>3714</v>
      </c>
      <c r="B22294" t="s">
        <v>39252</v>
      </c>
      <c r="C22294" t="s">
        <v>1623</v>
      </c>
      <c r="D22294">
        <v>16.86</v>
      </c>
      <c r="E22294" t="s">
        <v>30879</v>
      </c>
    </row>
    <row r="22295" spans="1:5" hidden="1" x14ac:dyDescent="0.2">
      <c r="A22295" s="94" t="s">
        <v>3715</v>
      </c>
      <c r="B22295" t="s">
        <v>39253</v>
      </c>
      <c r="C22295" t="s">
        <v>1623</v>
      </c>
      <c r="D22295">
        <v>21.08</v>
      </c>
      <c r="E22295" t="s">
        <v>30879</v>
      </c>
    </row>
    <row r="22296" spans="1:5" hidden="1" x14ac:dyDescent="0.2">
      <c r="A22296" s="94" t="s">
        <v>3716</v>
      </c>
      <c r="B22296" t="s">
        <v>39254</v>
      </c>
      <c r="C22296" t="s">
        <v>1623</v>
      </c>
      <c r="D22296">
        <v>25.27</v>
      </c>
      <c r="E22296" t="s">
        <v>30879</v>
      </c>
    </row>
    <row r="22297" spans="1:5" hidden="1" x14ac:dyDescent="0.2">
      <c r="A22297" s="94" t="s">
        <v>3717</v>
      </c>
      <c r="B22297" t="s">
        <v>39255</v>
      </c>
      <c r="C22297" t="s">
        <v>1623</v>
      </c>
      <c r="D22297">
        <v>43.82</v>
      </c>
      <c r="E22297" t="s">
        <v>30879</v>
      </c>
    </row>
    <row r="22298" spans="1:5" hidden="1" x14ac:dyDescent="0.2">
      <c r="A22298" s="94" t="s">
        <v>3718</v>
      </c>
      <c r="B22298" t="s">
        <v>39256</v>
      </c>
      <c r="C22298" t="s">
        <v>1623</v>
      </c>
      <c r="D22298">
        <v>3.65</v>
      </c>
      <c r="E22298" t="s">
        <v>30879</v>
      </c>
    </row>
    <row r="22299" spans="1:5" hidden="1" x14ac:dyDescent="0.2">
      <c r="A22299" s="94" t="s">
        <v>3719</v>
      </c>
      <c r="B22299" t="s">
        <v>39257</v>
      </c>
      <c r="C22299" t="s">
        <v>1623</v>
      </c>
      <c r="D22299">
        <v>6.47</v>
      </c>
      <c r="E22299" t="s">
        <v>30879</v>
      </c>
    </row>
    <row r="22300" spans="1:5" hidden="1" x14ac:dyDescent="0.2">
      <c r="A22300" s="94" t="s">
        <v>3720</v>
      </c>
      <c r="B22300" t="s">
        <v>39258</v>
      </c>
      <c r="C22300" t="s">
        <v>1623</v>
      </c>
      <c r="D22300">
        <v>7.57</v>
      </c>
      <c r="E22300" t="s">
        <v>30879</v>
      </c>
    </row>
    <row r="22301" spans="1:5" hidden="1" x14ac:dyDescent="0.2">
      <c r="A22301" s="94" t="s">
        <v>26767</v>
      </c>
      <c r="B22301" t="s">
        <v>39246</v>
      </c>
      <c r="C22301" t="s">
        <v>1623</v>
      </c>
      <c r="D22301">
        <v>129.80000000000001</v>
      </c>
      <c r="E22301" t="s">
        <v>30879</v>
      </c>
    </row>
    <row r="22302" spans="1:5" hidden="1" x14ac:dyDescent="0.2">
      <c r="A22302" s="94" t="s">
        <v>26768</v>
      </c>
      <c r="B22302" t="s">
        <v>26769</v>
      </c>
      <c r="C22302" t="s">
        <v>1623</v>
      </c>
      <c r="D22302">
        <v>108.96</v>
      </c>
      <c r="E22302" t="s">
        <v>30879</v>
      </c>
    </row>
    <row r="22303" spans="1:5" hidden="1" x14ac:dyDescent="0.2">
      <c r="A22303" s="94" t="s">
        <v>15849</v>
      </c>
      <c r="B22303" t="s">
        <v>39247</v>
      </c>
      <c r="C22303" t="s">
        <v>1623</v>
      </c>
      <c r="D22303">
        <v>244.27</v>
      </c>
      <c r="E22303" t="s">
        <v>30879</v>
      </c>
    </row>
    <row r="22304" spans="1:5" hidden="1" x14ac:dyDescent="0.2">
      <c r="A22304" s="94" t="s">
        <v>26770</v>
      </c>
      <c r="B22304" t="s">
        <v>39245</v>
      </c>
      <c r="C22304" t="s">
        <v>1623</v>
      </c>
      <c r="D22304">
        <v>211.33</v>
      </c>
      <c r="E22304" t="s">
        <v>30879</v>
      </c>
    </row>
    <row r="22305" spans="1:5" hidden="1" x14ac:dyDescent="0.2">
      <c r="A22305" s="94" t="s">
        <v>26771</v>
      </c>
      <c r="B22305" t="s">
        <v>26772</v>
      </c>
      <c r="C22305" t="s">
        <v>1623</v>
      </c>
      <c r="D22305">
        <v>67.75</v>
      </c>
      <c r="E22305" t="s">
        <v>30879</v>
      </c>
    </row>
    <row r="22306" spans="1:5" hidden="1" x14ac:dyDescent="0.2">
      <c r="A22306" s="94" t="s">
        <v>26773</v>
      </c>
      <c r="B22306" t="s">
        <v>26774</v>
      </c>
      <c r="C22306" t="s">
        <v>1623</v>
      </c>
      <c r="D22306">
        <v>135.5</v>
      </c>
      <c r="E22306" t="s">
        <v>30879</v>
      </c>
    </row>
    <row r="22307" spans="1:5" hidden="1" x14ac:dyDescent="0.2">
      <c r="A22307" s="94" t="s">
        <v>26775</v>
      </c>
      <c r="B22307" t="s">
        <v>26776</v>
      </c>
      <c r="C22307" t="s">
        <v>1623</v>
      </c>
      <c r="D22307">
        <v>201.04</v>
      </c>
      <c r="E22307" t="s">
        <v>30879</v>
      </c>
    </row>
    <row r="22308" spans="1:5" hidden="1" x14ac:dyDescent="0.2">
      <c r="A22308" s="94" t="s">
        <v>38765</v>
      </c>
      <c r="B22308" t="s">
        <v>38766</v>
      </c>
      <c r="C22308" t="s">
        <v>1623</v>
      </c>
      <c r="D22308">
        <v>6.14</v>
      </c>
      <c r="E22308" t="s">
        <v>30879</v>
      </c>
    </row>
    <row r="22309" spans="1:5" hidden="1" x14ac:dyDescent="0.2">
      <c r="A22309" s="94" t="s">
        <v>38767</v>
      </c>
      <c r="B22309" t="s">
        <v>38768</v>
      </c>
      <c r="C22309" t="s">
        <v>1623</v>
      </c>
      <c r="D22309">
        <v>7.58</v>
      </c>
      <c r="E22309" t="s">
        <v>30879</v>
      </c>
    </row>
    <row r="22310" spans="1:5" hidden="1" x14ac:dyDescent="0.2">
      <c r="A22310" s="94" t="s">
        <v>38769</v>
      </c>
      <c r="B22310" t="s">
        <v>38770</v>
      </c>
      <c r="C22310" t="s">
        <v>1623</v>
      </c>
      <c r="D22310">
        <v>8.9</v>
      </c>
      <c r="E22310" t="s">
        <v>30879</v>
      </c>
    </row>
    <row r="22311" spans="1:5" hidden="1" x14ac:dyDescent="0.2">
      <c r="A22311" s="94" t="s">
        <v>38757</v>
      </c>
      <c r="B22311" t="s">
        <v>38758</v>
      </c>
      <c r="C22311" t="s">
        <v>1623</v>
      </c>
      <c r="D22311">
        <v>9.9499999999999993</v>
      </c>
      <c r="E22311" t="s">
        <v>30879</v>
      </c>
    </row>
    <row r="22312" spans="1:5" hidden="1" x14ac:dyDescent="0.2">
      <c r="A22312" s="94" t="s">
        <v>38759</v>
      </c>
      <c r="B22312" t="s">
        <v>38760</v>
      </c>
      <c r="C22312" t="s">
        <v>1623</v>
      </c>
      <c r="D22312">
        <v>14.59</v>
      </c>
      <c r="E22312" t="s">
        <v>30879</v>
      </c>
    </row>
    <row r="22313" spans="1:5" hidden="1" x14ac:dyDescent="0.2">
      <c r="A22313" s="94" t="s">
        <v>38761</v>
      </c>
      <c r="B22313" t="s">
        <v>38762</v>
      </c>
      <c r="C22313" t="s">
        <v>1623</v>
      </c>
      <c r="D22313">
        <v>20.34</v>
      </c>
      <c r="E22313" t="s">
        <v>30879</v>
      </c>
    </row>
    <row r="22314" spans="1:5" hidden="1" x14ac:dyDescent="0.2">
      <c r="A22314" s="94" t="s">
        <v>38763</v>
      </c>
      <c r="B22314" t="s">
        <v>38764</v>
      </c>
      <c r="C22314" t="s">
        <v>1623</v>
      </c>
      <c r="D22314">
        <v>37.36</v>
      </c>
      <c r="E22314" t="s">
        <v>30879</v>
      </c>
    </row>
    <row r="22315" spans="1:5" hidden="1" x14ac:dyDescent="0.2">
      <c r="A22315" s="94" t="s">
        <v>26777</v>
      </c>
      <c r="B22315" t="s">
        <v>26778</v>
      </c>
      <c r="C22315" t="s">
        <v>1623</v>
      </c>
      <c r="D22315">
        <v>201.06</v>
      </c>
      <c r="E22315" t="s">
        <v>30879</v>
      </c>
    </row>
    <row r="22316" spans="1:5" hidden="1" x14ac:dyDescent="0.2">
      <c r="A22316" s="94" t="s">
        <v>15850</v>
      </c>
      <c r="B22316" t="s">
        <v>38750</v>
      </c>
      <c r="C22316" t="s">
        <v>1623</v>
      </c>
      <c r="D22316">
        <v>26.31</v>
      </c>
      <c r="E22316" t="s">
        <v>30879</v>
      </c>
    </row>
    <row r="22317" spans="1:5" hidden="1" x14ac:dyDescent="0.2">
      <c r="A22317" s="94" t="s">
        <v>26779</v>
      </c>
      <c r="B22317" t="s">
        <v>38754</v>
      </c>
      <c r="C22317" t="s">
        <v>1623</v>
      </c>
      <c r="D22317">
        <v>85.32</v>
      </c>
      <c r="E22317" t="s">
        <v>30879</v>
      </c>
    </row>
    <row r="22318" spans="1:5" hidden="1" x14ac:dyDescent="0.2">
      <c r="A22318" s="94" t="s">
        <v>26780</v>
      </c>
      <c r="B22318" t="s">
        <v>26781</v>
      </c>
      <c r="C22318" t="s">
        <v>1623</v>
      </c>
      <c r="D22318">
        <v>223.46</v>
      </c>
      <c r="E22318" t="s">
        <v>30879</v>
      </c>
    </row>
    <row r="22319" spans="1:5" hidden="1" x14ac:dyDescent="0.2">
      <c r="A22319" s="94" t="s">
        <v>26782</v>
      </c>
      <c r="B22319" t="s">
        <v>26783</v>
      </c>
      <c r="C22319" t="s">
        <v>1623</v>
      </c>
      <c r="D22319">
        <v>329.06</v>
      </c>
      <c r="E22319" t="s">
        <v>30879</v>
      </c>
    </row>
    <row r="22320" spans="1:5" hidden="1" x14ac:dyDescent="0.2">
      <c r="A22320" s="94" t="s">
        <v>15851</v>
      </c>
      <c r="B22320" t="s">
        <v>15852</v>
      </c>
      <c r="C22320" t="s">
        <v>1623</v>
      </c>
      <c r="D22320">
        <v>11.12</v>
      </c>
      <c r="E22320" t="s">
        <v>30879</v>
      </c>
    </row>
    <row r="22321" spans="1:15" hidden="1" x14ac:dyDescent="0.2">
      <c r="A22321" s="94" t="s">
        <v>15853</v>
      </c>
      <c r="B22321" t="s">
        <v>39259</v>
      </c>
      <c r="C22321" t="s">
        <v>1623</v>
      </c>
      <c r="D22321">
        <v>282</v>
      </c>
      <c r="E22321" t="s">
        <v>30879</v>
      </c>
    </row>
    <row r="22322" spans="1:15" hidden="1" x14ac:dyDescent="0.2">
      <c r="A22322" s="94" t="s">
        <v>26784</v>
      </c>
      <c r="B22322" t="s">
        <v>26785</v>
      </c>
      <c r="C22322" t="s">
        <v>1623</v>
      </c>
      <c r="D22322">
        <v>14.4</v>
      </c>
      <c r="E22322" t="s">
        <v>30879</v>
      </c>
    </row>
    <row r="22323" spans="1:15" hidden="1" x14ac:dyDescent="0.2">
      <c r="A22323" s="787" t="s">
        <v>54495</v>
      </c>
      <c r="B22323" t="s">
        <v>54496</v>
      </c>
      <c r="C22323" t="s">
        <v>1623</v>
      </c>
      <c r="D22323">
        <v>92.64</v>
      </c>
      <c r="E22323" t="s">
        <v>30879</v>
      </c>
      <c r="F22323" s="786"/>
      <c r="G22323" s="786"/>
      <c r="H22323" s="786"/>
      <c r="I22323" s="786"/>
      <c r="J22323" s="786"/>
      <c r="K22323" s="786"/>
      <c r="L22323" s="786"/>
      <c r="M22323" s="786"/>
      <c r="N22323" s="786"/>
      <c r="O22323" s="786"/>
    </row>
    <row r="22324" spans="1:15" hidden="1" x14ac:dyDescent="0.2">
      <c r="A22324" s="94" t="s">
        <v>26786</v>
      </c>
      <c r="B22324" t="s">
        <v>39260</v>
      </c>
      <c r="C22324" t="s">
        <v>1623</v>
      </c>
      <c r="D22324">
        <v>183.02</v>
      </c>
      <c r="E22324" t="s">
        <v>30879</v>
      </c>
    </row>
    <row r="22325" spans="1:15" hidden="1" x14ac:dyDescent="0.2">
      <c r="A22325" s="94" t="s">
        <v>26787</v>
      </c>
      <c r="B22325" t="s">
        <v>38751</v>
      </c>
      <c r="C22325" t="s">
        <v>1623</v>
      </c>
      <c r="D22325">
        <v>218.83</v>
      </c>
      <c r="E22325" t="s">
        <v>30879</v>
      </c>
    </row>
    <row r="22326" spans="1:15" hidden="1" x14ac:dyDescent="0.2">
      <c r="A22326" s="94" t="s">
        <v>15854</v>
      </c>
      <c r="B22326" t="s">
        <v>38742</v>
      </c>
      <c r="C22326" t="s">
        <v>1623</v>
      </c>
      <c r="D22326">
        <v>126.3</v>
      </c>
      <c r="E22326" t="s">
        <v>30879</v>
      </c>
    </row>
    <row r="22327" spans="1:15" hidden="1" x14ac:dyDescent="0.2">
      <c r="A22327" s="94" t="s">
        <v>26788</v>
      </c>
      <c r="B22327" t="s">
        <v>38743</v>
      </c>
      <c r="C22327" t="s">
        <v>1623</v>
      </c>
      <c r="D22327">
        <v>218.83</v>
      </c>
      <c r="E22327" t="s">
        <v>30879</v>
      </c>
    </row>
    <row r="22328" spans="1:15" hidden="1" x14ac:dyDescent="0.2">
      <c r="A22328" s="94" t="s">
        <v>26789</v>
      </c>
      <c r="B22328" t="s">
        <v>38744</v>
      </c>
      <c r="C22328" t="s">
        <v>1623</v>
      </c>
      <c r="D22328">
        <v>124.17</v>
      </c>
      <c r="E22328" t="s">
        <v>30879</v>
      </c>
    </row>
    <row r="22329" spans="1:15" hidden="1" x14ac:dyDescent="0.2">
      <c r="A22329" s="94" t="s">
        <v>15855</v>
      </c>
      <c r="B22329" t="s">
        <v>38745</v>
      </c>
      <c r="C22329" t="s">
        <v>1623</v>
      </c>
      <c r="D22329">
        <v>218.83</v>
      </c>
      <c r="E22329" t="s">
        <v>30879</v>
      </c>
    </row>
    <row r="22330" spans="1:15" hidden="1" x14ac:dyDescent="0.2">
      <c r="A22330" s="94" t="s">
        <v>15856</v>
      </c>
      <c r="B22330" t="s">
        <v>38734</v>
      </c>
      <c r="C22330" t="s">
        <v>1623</v>
      </c>
      <c r="D22330">
        <v>159.02000000000001</v>
      </c>
      <c r="E22330" t="s">
        <v>30879</v>
      </c>
    </row>
    <row r="22331" spans="1:15" hidden="1" x14ac:dyDescent="0.2">
      <c r="A22331" s="94" t="s">
        <v>7998</v>
      </c>
      <c r="B22331" t="s">
        <v>26790</v>
      </c>
      <c r="C22331" t="s">
        <v>1623</v>
      </c>
      <c r="D22331">
        <v>159.02000000000001</v>
      </c>
      <c r="E22331" t="s">
        <v>30879</v>
      </c>
    </row>
    <row r="22332" spans="1:15" hidden="1" x14ac:dyDescent="0.2">
      <c r="A22332" s="94" t="s">
        <v>7998</v>
      </c>
      <c r="B22332" t="s">
        <v>38735</v>
      </c>
      <c r="C22332" t="s">
        <v>1623</v>
      </c>
      <c r="D22332">
        <v>159.02000000000001</v>
      </c>
      <c r="E22332" t="s">
        <v>30879</v>
      </c>
    </row>
    <row r="22333" spans="1:15" hidden="1" x14ac:dyDescent="0.2">
      <c r="A22333" s="94" t="s">
        <v>38736</v>
      </c>
      <c r="B22333" t="s">
        <v>38737</v>
      </c>
      <c r="C22333" t="s">
        <v>1623</v>
      </c>
      <c r="D22333">
        <v>159.02000000000001</v>
      </c>
      <c r="E22333" t="s">
        <v>30879</v>
      </c>
    </row>
    <row r="22334" spans="1:15" hidden="1" x14ac:dyDescent="0.2">
      <c r="A22334" s="94" t="s">
        <v>38738</v>
      </c>
      <c r="B22334" t="s">
        <v>38739</v>
      </c>
      <c r="C22334" t="s">
        <v>1623</v>
      </c>
      <c r="D22334">
        <v>159.02000000000001</v>
      </c>
      <c r="E22334" t="s">
        <v>30879</v>
      </c>
    </row>
    <row r="22335" spans="1:15" hidden="1" x14ac:dyDescent="0.2">
      <c r="A22335" s="94" t="s">
        <v>38691</v>
      </c>
      <c r="B22335" t="s">
        <v>38692</v>
      </c>
      <c r="C22335" t="s">
        <v>1623</v>
      </c>
      <c r="D22335">
        <v>107.8</v>
      </c>
      <c r="E22335" t="s">
        <v>30879</v>
      </c>
    </row>
    <row r="22336" spans="1:15" hidden="1" x14ac:dyDescent="0.2">
      <c r="A22336" s="94" t="s">
        <v>15857</v>
      </c>
      <c r="B22336" t="s">
        <v>15858</v>
      </c>
      <c r="C22336" t="s">
        <v>243</v>
      </c>
      <c r="D22336">
        <v>11.88</v>
      </c>
      <c r="E22336" t="s">
        <v>30879</v>
      </c>
    </row>
    <row r="22337" spans="1:5" hidden="1" x14ac:dyDescent="0.2">
      <c r="A22337" s="94" t="s">
        <v>26791</v>
      </c>
      <c r="B22337" t="s">
        <v>26792</v>
      </c>
      <c r="C22337" t="s">
        <v>1623</v>
      </c>
      <c r="D22337">
        <v>94.71</v>
      </c>
      <c r="E22337" t="s">
        <v>30879</v>
      </c>
    </row>
    <row r="22338" spans="1:5" hidden="1" x14ac:dyDescent="0.2">
      <c r="A22338" s="94" t="s">
        <v>26793</v>
      </c>
      <c r="B22338" t="s">
        <v>26794</v>
      </c>
      <c r="C22338" t="s">
        <v>1623</v>
      </c>
      <c r="D22338">
        <v>51.94</v>
      </c>
      <c r="E22338" t="s">
        <v>30879</v>
      </c>
    </row>
    <row r="22339" spans="1:5" hidden="1" x14ac:dyDescent="0.2">
      <c r="A22339" s="94" t="s">
        <v>38740</v>
      </c>
      <c r="B22339" t="s">
        <v>38741</v>
      </c>
      <c r="C22339" t="s">
        <v>1623</v>
      </c>
      <c r="D22339">
        <v>35.880000000000003</v>
      </c>
      <c r="E22339" t="s">
        <v>30879</v>
      </c>
    </row>
    <row r="22340" spans="1:5" hidden="1" x14ac:dyDescent="0.2">
      <c r="A22340" s="94" t="s">
        <v>38728</v>
      </c>
      <c r="B22340" t="s">
        <v>38729</v>
      </c>
      <c r="C22340" t="s">
        <v>1623</v>
      </c>
      <c r="D22340">
        <v>96.45</v>
      </c>
      <c r="E22340" t="s">
        <v>30879</v>
      </c>
    </row>
    <row r="22341" spans="1:5" hidden="1" x14ac:dyDescent="0.2">
      <c r="A22341" s="94" t="s">
        <v>26795</v>
      </c>
      <c r="B22341" t="s">
        <v>26796</v>
      </c>
      <c r="C22341" t="s">
        <v>1623</v>
      </c>
      <c r="D22341">
        <v>4.83</v>
      </c>
      <c r="E22341" t="s">
        <v>30879</v>
      </c>
    </row>
    <row r="22342" spans="1:5" hidden="1" x14ac:dyDescent="0.2">
      <c r="A22342" s="94" t="s">
        <v>38694</v>
      </c>
      <c r="B22342" t="s">
        <v>38695</v>
      </c>
      <c r="C22342" t="s">
        <v>1623</v>
      </c>
      <c r="D22342">
        <v>27.55</v>
      </c>
      <c r="E22342" t="s">
        <v>30879</v>
      </c>
    </row>
    <row r="22343" spans="1:5" hidden="1" x14ac:dyDescent="0.2">
      <c r="A22343" s="94" t="s">
        <v>26797</v>
      </c>
      <c r="B22343" t="s">
        <v>26798</v>
      </c>
      <c r="C22343" t="s">
        <v>1623</v>
      </c>
      <c r="D22343">
        <v>90.67</v>
      </c>
      <c r="E22343" t="s">
        <v>30879</v>
      </c>
    </row>
    <row r="22344" spans="1:5" hidden="1" x14ac:dyDescent="0.2">
      <c r="A22344" s="94" t="s">
        <v>38696</v>
      </c>
      <c r="B22344" t="s">
        <v>38697</v>
      </c>
      <c r="C22344" t="s">
        <v>1623</v>
      </c>
      <c r="D22344">
        <v>355.86</v>
      </c>
      <c r="E22344" t="s">
        <v>30879</v>
      </c>
    </row>
    <row r="22345" spans="1:5" hidden="1" x14ac:dyDescent="0.2">
      <c r="A22345" s="94" t="s">
        <v>38730</v>
      </c>
      <c r="B22345" t="s">
        <v>38731</v>
      </c>
      <c r="C22345" t="s">
        <v>243</v>
      </c>
      <c r="D22345">
        <v>90.84</v>
      </c>
      <c r="E22345" t="s">
        <v>30879</v>
      </c>
    </row>
    <row r="22346" spans="1:5" hidden="1" x14ac:dyDescent="0.2">
      <c r="A22346" s="94" t="s">
        <v>47799</v>
      </c>
      <c r="B22346" t="s">
        <v>47800</v>
      </c>
      <c r="C22346" t="s">
        <v>243</v>
      </c>
      <c r="D22346">
        <v>59.91</v>
      </c>
      <c r="E22346" t="s">
        <v>30879</v>
      </c>
    </row>
    <row r="22347" spans="1:5" hidden="1" x14ac:dyDescent="0.2">
      <c r="A22347" s="94" t="s">
        <v>47806</v>
      </c>
      <c r="B22347" t="s">
        <v>47807</v>
      </c>
      <c r="C22347" t="s">
        <v>243</v>
      </c>
      <c r="D22347">
        <v>70.760000000000005</v>
      </c>
      <c r="E22347" t="s">
        <v>30879</v>
      </c>
    </row>
    <row r="22348" spans="1:5" hidden="1" x14ac:dyDescent="0.2">
      <c r="A22348" s="94" t="s">
        <v>47810</v>
      </c>
      <c r="B22348" t="s">
        <v>47811</v>
      </c>
      <c r="C22348" t="s">
        <v>243</v>
      </c>
      <c r="D22348">
        <v>82.26</v>
      </c>
      <c r="E22348" t="s">
        <v>30879</v>
      </c>
    </row>
    <row r="22349" spans="1:5" hidden="1" x14ac:dyDescent="0.2">
      <c r="A22349" s="94" t="s">
        <v>4694</v>
      </c>
      <c r="B22349" t="s">
        <v>26799</v>
      </c>
      <c r="C22349" t="s">
        <v>243</v>
      </c>
      <c r="D22349">
        <v>27.9</v>
      </c>
      <c r="E22349" t="s">
        <v>30879</v>
      </c>
    </row>
    <row r="22350" spans="1:5" hidden="1" x14ac:dyDescent="0.2">
      <c r="A22350" s="94" t="s">
        <v>4695</v>
      </c>
      <c r="B22350" t="s">
        <v>26800</v>
      </c>
      <c r="C22350" t="s">
        <v>243</v>
      </c>
      <c r="D22350">
        <v>33.86</v>
      </c>
      <c r="E22350" t="s">
        <v>30879</v>
      </c>
    </row>
    <row r="22351" spans="1:5" hidden="1" x14ac:dyDescent="0.2">
      <c r="A22351" s="94" t="s">
        <v>321</v>
      </c>
      <c r="B22351" t="s">
        <v>47792</v>
      </c>
      <c r="C22351" t="s">
        <v>243</v>
      </c>
      <c r="D22351">
        <v>39.76</v>
      </c>
      <c r="E22351" t="s">
        <v>30879</v>
      </c>
    </row>
    <row r="22352" spans="1:5" hidden="1" x14ac:dyDescent="0.2">
      <c r="A22352" s="94" t="s">
        <v>4696</v>
      </c>
      <c r="B22352" t="s">
        <v>47793</v>
      </c>
      <c r="C22352" t="s">
        <v>243</v>
      </c>
      <c r="D22352">
        <v>44.77</v>
      </c>
      <c r="E22352" t="s">
        <v>30879</v>
      </c>
    </row>
    <row r="22353" spans="1:5" hidden="1" x14ac:dyDescent="0.2">
      <c r="A22353" s="94" t="s">
        <v>1039</v>
      </c>
      <c r="B22353" t="s">
        <v>26801</v>
      </c>
      <c r="C22353" t="s">
        <v>243</v>
      </c>
      <c r="D22353">
        <v>52.26</v>
      </c>
      <c r="E22353" t="s">
        <v>30879</v>
      </c>
    </row>
    <row r="22354" spans="1:5" hidden="1" x14ac:dyDescent="0.2">
      <c r="A22354" s="94" t="s">
        <v>1040</v>
      </c>
      <c r="B22354" t="s">
        <v>47798</v>
      </c>
      <c r="C22354" t="s">
        <v>243</v>
      </c>
      <c r="D22354">
        <v>63.83</v>
      </c>
      <c r="E22354" t="s">
        <v>30879</v>
      </c>
    </row>
    <row r="22355" spans="1:5" hidden="1" x14ac:dyDescent="0.2">
      <c r="A22355" s="94" t="s">
        <v>1041</v>
      </c>
      <c r="B22355" t="s">
        <v>47801</v>
      </c>
      <c r="C22355" t="s">
        <v>243</v>
      </c>
      <c r="D22355">
        <v>75.08</v>
      </c>
      <c r="E22355" t="s">
        <v>30879</v>
      </c>
    </row>
    <row r="22356" spans="1:5" hidden="1" x14ac:dyDescent="0.2">
      <c r="A22356" s="94" t="s">
        <v>930</v>
      </c>
      <c r="B22356" t="s">
        <v>26802</v>
      </c>
      <c r="C22356" t="s">
        <v>243</v>
      </c>
      <c r="D22356">
        <v>92.59</v>
      </c>
      <c r="E22356" t="s">
        <v>30879</v>
      </c>
    </row>
    <row r="22357" spans="1:5" hidden="1" x14ac:dyDescent="0.2">
      <c r="A22357" s="94" t="s">
        <v>2348</v>
      </c>
      <c r="B22357" t="s">
        <v>26803</v>
      </c>
      <c r="C22357" t="s">
        <v>243</v>
      </c>
      <c r="D22357">
        <v>108.27</v>
      </c>
      <c r="E22357" t="s">
        <v>30879</v>
      </c>
    </row>
    <row r="22358" spans="1:5" hidden="1" x14ac:dyDescent="0.2">
      <c r="A22358" s="94" t="s">
        <v>7318</v>
      </c>
      <c r="B22358" t="s">
        <v>26804</v>
      </c>
      <c r="C22358" t="s">
        <v>243</v>
      </c>
      <c r="D22358">
        <v>127.44</v>
      </c>
      <c r="E22358" t="s">
        <v>30879</v>
      </c>
    </row>
    <row r="22359" spans="1:5" hidden="1" x14ac:dyDescent="0.2">
      <c r="A22359" s="94" t="s">
        <v>43280</v>
      </c>
      <c r="B22359" t="s">
        <v>43281</v>
      </c>
      <c r="C22359" t="s">
        <v>243</v>
      </c>
      <c r="D22359">
        <v>241.92</v>
      </c>
      <c r="E22359" t="s">
        <v>30879</v>
      </c>
    </row>
    <row r="22360" spans="1:5" hidden="1" x14ac:dyDescent="0.2">
      <c r="A22360" s="94" t="s">
        <v>46</v>
      </c>
      <c r="B22360" t="s">
        <v>26805</v>
      </c>
      <c r="C22360" t="s">
        <v>243</v>
      </c>
      <c r="D22360">
        <v>38.200000000000003</v>
      </c>
      <c r="E22360" t="s">
        <v>30879</v>
      </c>
    </row>
    <row r="22361" spans="1:5" hidden="1" x14ac:dyDescent="0.2">
      <c r="A22361" s="94" t="s">
        <v>47</v>
      </c>
      <c r="B22361" t="s">
        <v>26806</v>
      </c>
      <c r="C22361" t="s">
        <v>243</v>
      </c>
      <c r="D22361">
        <v>44.72</v>
      </c>
      <c r="E22361" t="s">
        <v>30879</v>
      </c>
    </row>
    <row r="22362" spans="1:5" hidden="1" x14ac:dyDescent="0.2">
      <c r="A22362" s="94" t="s">
        <v>48</v>
      </c>
      <c r="B22362" t="s">
        <v>26807</v>
      </c>
      <c r="C22362" t="s">
        <v>243</v>
      </c>
      <c r="D22362">
        <v>52.26</v>
      </c>
      <c r="E22362" t="s">
        <v>30879</v>
      </c>
    </row>
    <row r="22363" spans="1:5" hidden="1" x14ac:dyDescent="0.2">
      <c r="A22363" s="94" t="s">
        <v>931</v>
      </c>
      <c r="B22363" t="s">
        <v>26808</v>
      </c>
      <c r="C22363" t="s">
        <v>243</v>
      </c>
      <c r="D22363">
        <v>58.27</v>
      </c>
      <c r="E22363" t="s">
        <v>30879</v>
      </c>
    </row>
    <row r="22364" spans="1:5" hidden="1" x14ac:dyDescent="0.2">
      <c r="A22364" s="94" t="s">
        <v>49</v>
      </c>
      <c r="B22364" t="s">
        <v>26809</v>
      </c>
      <c r="C22364" t="s">
        <v>243</v>
      </c>
      <c r="D22364">
        <v>69.650000000000006</v>
      </c>
      <c r="E22364" t="s">
        <v>30879</v>
      </c>
    </row>
    <row r="22365" spans="1:5" hidden="1" x14ac:dyDescent="0.2">
      <c r="A22365" s="94" t="s">
        <v>50</v>
      </c>
      <c r="B22365" t="s">
        <v>26810</v>
      </c>
      <c r="C22365" t="s">
        <v>243</v>
      </c>
      <c r="D22365">
        <v>79.61</v>
      </c>
      <c r="E22365" t="s">
        <v>30879</v>
      </c>
    </row>
    <row r="22366" spans="1:5" hidden="1" x14ac:dyDescent="0.2">
      <c r="A22366" s="94" t="s">
        <v>3129</v>
      </c>
      <c r="B22366" t="s">
        <v>26811</v>
      </c>
      <c r="C22366" t="s">
        <v>243</v>
      </c>
      <c r="D22366">
        <v>97.77</v>
      </c>
      <c r="E22366" t="s">
        <v>30879</v>
      </c>
    </row>
    <row r="22367" spans="1:5" hidden="1" x14ac:dyDescent="0.2">
      <c r="A22367" s="94" t="s">
        <v>835</v>
      </c>
      <c r="B22367" t="s">
        <v>26812</v>
      </c>
      <c r="C22367" t="s">
        <v>243</v>
      </c>
      <c r="D22367">
        <v>119.82</v>
      </c>
      <c r="E22367" t="s">
        <v>30879</v>
      </c>
    </row>
    <row r="22368" spans="1:5" hidden="1" x14ac:dyDescent="0.2">
      <c r="A22368" s="94" t="s">
        <v>2349</v>
      </c>
      <c r="B22368" t="s">
        <v>26813</v>
      </c>
      <c r="C22368" t="s">
        <v>243</v>
      </c>
      <c r="D22368">
        <v>138.83000000000001</v>
      </c>
      <c r="E22368" t="s">
        <v>30879</v>
      </c>
    </row>
    <row r="22369" spans="1:5" hidden="1" x14ac:dyDescent="0.2">
      <c r="A22369" s="94" t="s">
        <v>2350</v>
      </c>
      <c r="B22369" t="s">
        <v>26814</v>
      </c>
      <c r="C22369" t="s">
        <v>243</v>
      </c>
      <c r="D22369">
        <v>160.94999999999999</v>
      </c>
      <c r="E22369" t="s">
        <v>30879</v>
      </c>
    </row>
    <row r="22370" spans="1:5" hidden="1" x14ac:dyDescent="0.2">
      <c r="A22370" s="94" t="s">
        <v>3397</v>
      </c>
      <c r="B22370" t="s">
        <v>26815</v>
      </c>
      <c r="C22370" t="s">
        <v>8107</v>
      </c>
      <c r="D22370">
        <v>174.7</v>
      </c>
      <c r="E22370" t="s">
        <v>30879</v>
      </c>
    </row>
    <row r="22371" spans="1:5" hidden="1" x14ac:dyDescent="0.2">
      <c r="A22371" s="94" t="s">
        <v>15859</v>
      </c>
      <c r="B22371" t="s">
        <v>26816</v>
      </c>
      <c r="C22371" t="s">
        <v>8107</v>
      </c>
      <c r="D22371">
        <v>224.05</v>
      </c>
      <c r="E22371" t="s">
        <v>30879</v>
      </c>
    </row>
    <row r="22372" spans="1:5" hidden="1" x14ac:dyDescent="0.2">
      <c r="A22372" s="94" t="s">
        <v>15860</v>
      </c>
      <c r="B22372" t="s">
        <v>26817</v>
      </c>
      <c r="C22372" t="s">
        <v>243</v>
      </c>
      <c r="D22372">
        <v>42.48</v>
      </c>
      <c r="E22372" t="s">
        <v>30879</v>
      </c>
    </row>
    <row r="22373" spans="1:5" hidden="1" x14ac:dyDescent="0.2">
      <c r="A22373" s="94" t="s">
        <v>735</v>
      </c>
      <c r="B22373" t="s">
        <v>26818</v>
      </c>
      <c r="C22373" t="s">
        <v>243</v>
      </c>
      <c r="D22373">
        <v>55.37</v>
      </c>
      <c r="E22373" t="s">
        <v>30879</v>
      </c>
    </row>
    <row r="22374" spans="1:5" hidden="1" x14ac:dyDescent="0.2">
      <c r="A22374" s="94" t="s">
        <v>736</v>
      </c>
      <c r="B22374" t="s">
        <v>26819</v>
      </c>
      <c r="C22374" t="s">
        <v>243</v>
      </c>
      <c r="D22374">
        <v>62.53</v>
      </c>
      <c r="E22374" t="s">
        <v>30879</v>
      </c>
    </row>
    <row r="22375" spans="1:5" hidden="1" x14ac:dyDescent="0.2">
      <c r="A22375" s="94" t="s">
        <v>15861</v>
      </c>
      <c r="B22375" t="s">
        <v>26820</v>
      </c>
      <c r="C22375" t="s">
        <v>243</v>
      </c>
      <c r="D22375">
        <v>66.760000000000005</v>
      </c>
      <c r="E22375" t="s">
        <v>30879</v>
      </c>
    </row>
    <row r="22376" spans="1:5" hidden="1" x14ac:dyDescent="0.2">
      <c r="A22376" s="94" t="s">
        <v>1480</v>
      </c>
      <c r="B22376" t="s">
        <v>26821</v>
      </c>
      <c r="C22376" t="s">
        <v>243</v>
      </c>
      <c r="D22376">
        <v>85.05</v>
      </c>
      <c r="E22376" t="s">
        <v>30879</v>
      </c>
    </row>
    <row r="22377" spans="1:5" hidden="1" x14ac:dyDescent="0.2">
      <c r="A22377" s="94" t="s">
        <v>1477</v>
      </c>
      <c r="B22377" t="s">
        <v>26822</v>
      </c>
      <c r="C22377" t="s">
        <v>243</v>
      </c>
      <c r="D22377">
        <v>102.28</v>
      </c>
      <c r="E22377" t="s">
        <v>30879</v>
      </c>
    </row>
    <row r="22378" spans="1:5" hidden="1" x14ac:dyDescent="0.2">
      <c r="A22378" s="94" t="s">
        <v>1478</v>
      </c>
      <c r="B22378" t="s">
        <v>47802</v>
      </c>
      <c r="C22378" t="s">
        <v>243</v>
      </c>
      <c r="D22378">
        <v>120.82</v>
      </c>
      <c r="E22378" t="s">
        <v>30879</v>
      </c>
    </row>
    <row r="22379" spans="1:5" hidden="1" x14ac:dyDescent="0.2">
      <c r="A22379" s="94" t="s">
        <v>1479</v>
      </c>
      <c r="B22379" t="s">
        <v>26823</v>
      </c>
      <c r="C22379" t="s">
        <v>243</v>
      </c>
      <c r="D22379">
        <v>148.15</v>
      </c>
      <c r="E22379" t="s">
        <v>30879</v>
      </c>
    </row>
    <row r="22380" spans="1:5" hidden="1" x14ac:dyDescent="0.2">
      <c r="A22380" s="94" t="s">
        <v>15862</v>
      </c>
      <c r="B22380" t="s">
        <v>47812</v>
      </c>
      <c r="C22380" t="s">
        <v>243</v>
      </c>
      <c r="D22380">
        <v>169.88</v>
      </c>
      <c r="E22380" t="s">
        <v>30879</v>
      </c>
    </row>
    <row r="22381" spans="1:5" hidden="1" x14ac:dyDescent="0.2">
      <c r="A22381" s="94" t="s">
        <v>15863</v>
      </c>
      <c r="B22381" t="s">
        <v>26824</v>
      </c>
      <c r="C22381" t="s">
        <v>243</v>
      </c>
      <c r="D22381">
        <v>193.66</v>
      </c>
      <c r="E22381" t="s">
        <v>30879</v>
      </c>
    </row>
    <row r="22382" spans="1:5" hidden="1" x14ac:dyDescent="0.2">
      <c r="A22382" s="94" t="s">
        <v>15864</v>
      </c>
      <c r="B22382" t="s">
        <v>42215</v>
      </c>
      <c r="C22382" t="s">
        <v>243</v>
      </c>
      <c r="D22382">
        <v>230.87</v>
      </c>
      <c r="E22382" t="s">
        <v>30879</v>
      </c>
    </row>
    <row r="22383" spans="1:5" hidden="1" x14ac:dyDescent="0.2">
      <c r="A22383" s="94" t="s">
        <v>15865</v>
      </c>
      <c r="B22383" t="s">
        <v>26825</v>
      </c>
      <c r="C22383" t="s">
        <v>243</v>
      </c>
      <c r="D22383">
        <v>279.62</v>
      </c>
      <c r="E22383" t="s">
        <v>30879</v>
      </c>
    </row>
    <row r="22384" spans="1:5" hidden="1" x14ac:dyDescent="0.2">
      <c r="A22384" s="94" t="s">
        <v>15866</v>
      </c>
      <c r="B22384" t="s">
        <v>26826</v>
      </c>
      <c r="C22384" t="s">
        <v>243</v>
      </c>
      <c r="D22384">
        <v>507.85</v>
      </c>
      <c r="E22384" t="s">
        <v>30879</v>
      </c>
    </row>
    <row r="22385" spans="1:5" hidden="1" x14ac:dyDescent="0.2">
      <c r="A22385" s="94" t="s">
        <v>47786</v>
      </c>
      <c r="B22385" t="s">
        <v>47787</v>
      </c>
      <c r="C22385" t="s">
        <v>243</v>
      </c>
      <c r="D22385">
        <v>48.58</v>
      </c>
      <c r="E22385" t="s">
        <v>30879</v>
      </c>
    </row>
    <row r="22386" spans="1:5" hidden="1" x14ac:dyDescent="0.2">
      <c r="A22386" s="94" t="s">
        <v>47790</v>
      </c>
      <c r="B22386" t="s">
        <v>47791</v>
      </c>
      <c r="C22386" t="s">
        <v>243</v>
      </c>
      <c r="D22386">
        <v>56.57</v>
      </c>
      <c r="E22386" t="s">
        <v>30879</v>
      </c>
    </row>
    <row r="22387" spans="1:5" hidden="1" x14ac:dyDescent="0.2">
      <c r="A22387" s="94" t="s">
        <v>47794</v>
      </c>
      <c r="B22387" t="s">
        <v>47795</v>
      </c>
      <c r="C22387" t="s">
        <v>243</v>
      </c>
      <c r="D22387">
        <v>82.4</v>
      </c>
      <c r="E22387" t="s">
        <v>30879</v>
      </c>
    </row>
    <row r="22388" spans="1:5" hidden="1" x14ac:dyDescent="0.2">
      <c r="A22388" s="94" t="s">
        <v>15867</v>
      </c>
      <c r="B22388" t="s">
        <v>26827</v>
      </c>
      <c r="C22388" t="s">
        <v>243</v>
      </c>
      <c r="D22388">
        <v>118.02</v>
      </c>
      <c r="E22388" t="s">
        <v>30879</v>
      </c>
    </row>
    <row r="22389" spans="1:5" hidden="1" x14ac:dyDescent="0.2">
      <c r="A22389" s="94" t="s">
        <v>834</v>
      </c>
      <c r="B22389" t="s">
        <v>47803</v>
      </c>
      <c r="C22389" t="s">
        <v>243</v>
      </c>
      <c r="D22389">
        <v>143.72</v>
      </c>
      <c r="E22389" t="s">
        <v>30879</v>
      </c>
    </row>
    <row r="22390" spans="1:5" hidden="1" x14ac:dyDescent="0.2">
      <c r="A22390" s="94" t="s">
        <v>2346</v>
      </c>
      <c r="B22390" t="s">
        <v>26828</v>
      </c>
      <c r="C22390" t="s">
        <v>243</v>
      </c>
      <c r="D22390">
        <v>173.98</v>
      </c>
      <c r="E22390" t="s">
        <v>30879</v>
      </c>
    </row>
    <row r="22391" spans="1:5" hidden="1" x14ac:dyDescent="0.2">
      <c r="A22391" s="94" t="s">
        <v>15868</v>
      </c>
      <c r="B22391" t="s">
        <v>26829</v>
      </c>
      <c r="C22391" t="s">
        <v>243</v>
      </c>
      <c r="D22391">
        <v>198.28</v>
      </c>
      <c r="E22391" t="s">
        <v>30879</v>
      </c>
    </row>
    <row r="22392" spans="1:5" hidden="1" x14ac:dyDescent="0.2">
      <c r="A22392" s="94" t="s">
        <v>15869</v>
      </c>
      <c r="B22392" t="s">
        <v>26830</v>
      </c>
      <c r="C22392" t="s">
        <v>243</v>
      </c>
      <c r="D22392">
        <v>226.86</v>
      </c>
      <c r="E22392" t="s">
        <v>30879</v>
      </c>
    </row>
    <row r="22393" spans="1:5" hidden="1" x14ac:dyDescent="0.2">
      <c r="A22393" s="94" t="s">
        <v>15870</v>
      </c>
      <c r="B22393" t="s">
        <v>26831</v>
      </c>
      <c r="C22393" t="s">
        <v>243</v>
      </c>
      <c r="D22393">
        <v>290.26</v>
      </c>
      <c r="E22393" t="s">
        <v>30879</v>
      </c>
    </row>
    <row r="22394" spans="1:5" hidden="1" x14ac:dyDescent="0.2">
      <c r="A22394" s="94" t="s">
        <v>15871</v>
      </c>
      <c r="B22394" t="s">
        <v>26832</v>
      </c>
      <c r="C22394" t="s">
        <v>243</v>
      </c>
      <c r="D22394">
        <v>347.84</v>
      </c>
      <c r="E22394" t="s">
        <v>30879</v>
      </c>
    </row>
    <row r="22395" spans="1:5" hidden="1" x14ac:dyDescent="0.2">
      <c r="A22395" s="94" t="s">
        <v>15872</v>
      </c>
      <c r="B22395" t="s">
        <v>26833</v>
      </c>
      <c r="C22395" t="s">
        <v>8107</v>
      </c>
      <c r="D22395">
        <v>430.39</v>
      </c>
      <c r="E22395" t="s">
        <v>30879</v>
      </c>
    </row>
    <row r="22396" spans="1:5" hidden="1" x14ac:dyDescent="0.2">
      <c r="A22396" s="94" t="s">
        <v>47788</v>
      </c>
      <c r="B22396" t="s">
        <v>47789</v>
      </c>
      <c r="C22396" t="s">
        <v>243</v>
      </c>
      <c r="D22396">
        <v>56.57</v>
      </c>
      <c r="E22396" t="s">
        <v>30879</v>
      </c>
    </row>
    <row r="22397" spans="1:5" hidden="1" x14ac:dyDescent="0.2">
      <c r="A22397" s="94" t="s">
        <v>47796</v>
      </c>
      <c r="B22397" t="s">
        <v>47797</v>
      </c>
      <c r="C22397" t="s">
        <v>243</v>
      </c>
      <c r="D22397">
        <v>96.53</v>
      </c>
      <c r="E22397" t="s">
        <v>30879</v>
      </c>
    </row>
    <row r="22398" spans="1:5" hidden="1" x14ac:dyDescent="0.2">
      <c r="A22398" s="94" t="s">
        <v>15873</v>
      </c>
      <c r="B22398" t="s">
        <v>26834</v>
      </c>
      <c r="C22398" t="s">
        <v>243</v>
      </c>
      <c r="D22398">
        <v>137.68</v>
      </c>
      <c r="E22398" t="s">
        <v>30879</v>
      </c>
    </row>
    <row r="22399" spans="1:5" hidden="1" x14ac:dyDescent="0.2">
      <c r="A22399" s="94" t="s">
        <v>15874</v>
      </c>
      <c r="B22399" t="s">
        <v>26835</v>
      </c>
      <c r="C22399" t="s">
        <v>243</v>
      </c>
      <c r="D22399">
        <v>170.49</v>
      </c>
      <c r="E22399" t="s">
        <v>30879</v>
      </c>
    </row>
    <row r="22400" spans="1:5" hidden="1" x14ac:dyDescent="0.2">
      <c r="A22400" s="94" t="s">
        <v>2347</v>
      </c>
      <c r="B22400" t="s">
        <v>26836</v>
      </c>
      <c r="C22400" t="s">
        <v>243</v>
      </c>
      <c r="D22400">
        <v>201.61</v>
      </c>
      <c r="E22400" t="s">
        <v>30879</v>
      </c>
    </row>
    <row r="22401" spans="1:5" hidden="1" x14ac:dyDescent="0.2">
      <c r="A22401" s="94" t="s">
        <v>6389</v>
      </c>
      <c r="B22401" t="s">
        <v>26837</v>
      </c>
      <c r="C22401" t="s">
        <v>243</v>
      </c>
      <c r="D22401">
        <v>231.62</v>
      </c>
      <c r="E22401" t="s">
        <v>30879</v>
      </c>
    </row>
    <row r="22402" spans="1:5" hidden="1" x14ac:dyDescent="0.2">
      <c r="A22402" s="94" t="s">
        <v>15875</v>
      </c>
      <c r="B22402" t="s">
        <v>26838</v>
      </c>
      <c r="C22402" t="s">
        <v>243</v>
      </c>
      <c r="D22402">
        <v>265.79000000000002</v>
      </c>
      <c r="E22402" t="s">
        <v>30879</v>
      </c>
    </row>
    <row r="22403" spans="1:5" hidden="1" x14ac:dyDescent="0.2">
      <c r="A22403" s="94" t="s">
        <v>43229</v>
      </c>
      <c r="B22403" t="s">
        <v>43230</v>
      </c>
      <c r="C22403" t="s">
        <v>243</v>
      </c>
      <c r="D22403">
        <v>419.09</v>
      </c>
      <c r="E22403" t="s">
        <v>30879</v>
      </c>
    </row>
    <row r="22404" spans="1:5" hidden="1" x14ac:dyDescent="0.2">
      <c r="A22404" s="94" t="s">
        <v>43490</v>
      </c>
      <c r="B22404" t="s">
        <v>43491</v>
      </c>
      <c r="C22404" t="s">
        <v>243</v>
      </c>
      <c r="D22404">
        <v>485.18</v>
      </c>
      <c r="E22404" t="s">
        <v>30879</v>
      </c>
    </row>
    <row r="22405" spans="1:5" hidden="1" x14ac:dyDescent="0.2">
      <c r="A22405" s="94" t="s">
        <v>47804</v>
      </c>
      <c r="B22405" t="s">
        <v>47805</v>
      </c>
      <c r="C22405" t="s">
        <v>243</v>
      </c>
      <c r="D22405">
        <v>255.43</v>
      </c>
      <c r="E22405" t="s">
        <v>30879</v>
      </c>
    </row>
    <row r="22406" spans="1:5" hidden="1" x14ac:dyDescent="0.2">
      <c r="A22406" s="94" t="s">
        <v>47808</v>
      </c>
      <c r="B22406" t="s">
        <v>47809</v>
      </c>
      <c r="C22406" t="s">
        <v>243</v>
      </c>
      <c r="D22406">
        <v>295.45999999999998</v>
      </c>
      <c r="E22406" t="s">
        <v>30879</v>
      </c>
    </row>
    <row r="22407" spans="1:5" hidden="1" x14ac:dyDescent="0.2">
      <c r="A22407" s="94" t="s">
        <v>47813</v>
      </c>
      <c r="B22407" t="s">
        <v>47814</v>
      </c>
      <c r="C22407" t="s">
        <v>243</v>
      </c>
      <c r="D22407">
        <v>336.28</v>
      </c>
      <c r="E22407" t="s">
        <v>30879</v>
      </c>
    </row>
    <row r="22408" spans="1:5" hidden="1" x14ac:dyDescent="0.2">
      <c r="A22408" s="94" t="s">
        <v>26839</v>
      </c>
      <c r="B22408" t="s">
        <v>26840</v>
      </c>
      <c r="C22408" t="s">
        <v>243</v>
      </c>
      <c r="D22408">
        <v>363.78</v>
      </c>
      <c r="E22408" t="s">
        <v>30879</v>
      </c>
    </row>
    <row r="22409" spans="1:5" hidden="1" x14ac:dyDescent="0.2">
      <c r="A22409" s="94" t="s">
        <v>42485</v>
      </c>
      <c r="B22409" t="s">
        <v>42486</v>
      </c>
      <c r="C22409" t="s">
        <v>243</v>
      </c>
      <c r="D22409">
        <v>470.46</v>
      </c>
      <c r="E22409" t="s">
        <v>30879</v>
      </c>
    </row>
    <row r="22410" spans="1:5" hidden="1" x14ac:dyDescent="0.2">
      <c r="A22410" s="94" t="s">
        <v>43063</v>
      </c>
      <c r="B22410" t="s">
        <v>43064</v>
      </c>
      <c r="C22410" t="s">
        <v>243</v>
      </c>
      <c r="D22410">
        <v>619.83000000000004</v>
      </c>
      <c r="E22410" t="s">
        <v>30879</v>
      </c>
    </row>
    <row r="22411" spans="1:5" hidden="1" x14ac:dyDescent="0.2">
      <c r="A22411" s="94" t="s">
        <v>48431</v>
      </c>
      <c r="B22411" t="s">
        <v>48432</v>
      </c>
      <c r="C22411" t="s">
        <v>8107</v>
      </c>
      <c r="D22411">
        <v>54.92</v>
      </c>
      <c r="E22411" t="s">
        <v>30879</v>
      </c>
    </row>
    <row r="22412" spans="1:5" hidden="1" x14ac:dyDescent="0.2">
      <c r="A22412" s="94" t="s">
        <v>15876</v>
      </c>
      <c r="B22412" t="s">
        <v>26841</v>
      </c>
      <c r="C22412" t="s">
        <v>8107</v>
      </c>
      <c r="D22412">
        <v>13.89</v>
      </c>
      <c r="E22412" t="s">
        <v>30879</v>
      </c>
    </row>
    <row r="22413" spans="1:5" hidden="1" x14ac:dyDescent="0.2">
      <c r="A22413" s="94" t="s">
        <v>15877</v>
      </c>
      <c r="B22413" t="s">
        <v>26842</v>
      </c>
      <c r="C22413" t="s">
        <v>8107</v>
      </c>
      <c r="D22413">
        <v>20.21</v>
      </c>
      <c r="E22413" t="s">
        <v>30879</v>
      </c>
    </row>
    <row r="22414" spans="1:5" hidden="1" x14ac:dyDescent="0.2">
      <c r="A22414" s="94" t="s">
        <v>15878</v>
      </c>
      <c r="B22414" t="s">
        <v>26843</v>
      </c>
      <c r="C22414" t="s">
        <v>243</v>
      </c>
      <c r="D22414">
        <v>27.83</v>
      </c>
      <c r="E22414" t="s">
        <v>30879</v>
      </c>
    </row>
    <row r="22415" spans="1:5" hidden="1" x14ac:dyDescent="0.2">
      <c r="A22415" s="94" t="s">
        <v>48433</v>
      </c>
      <c r="B22415" t="s">
        <v>48434</v>
      </c>
      <c r="C22415" t="s">
        <v>8107</v>
      </c>
      <c r="D22415">
        <v>11.63</v>
      </c>
      <c r="E22415" t="s">
        <v>30879</v>
      </c>
    </row>
    <row r="22416" spans="1:5" hidden="1" x14ac:dyDescent="0.2">
      <c r="A22416" s="94" t="s">
        <v>48417</v>
      </c>
      <c r="B22416" t="s">
        <v>48418</v>
      </c>
      <c r="C22416" t="s">
        <v>243</v>
      </c>
      <c r="D22416">
        <v>20.329999999999998</v>
      </c>
      <c r="E22416" t="s">
        <v>30879</v>
      </c>
    </row>
    <row r="22417" spans="1:5" hidden="1" x14ac:dyDescent="0.2">
      <c r="A22417" s="94" t="s">
        <v>48421</v>
      </c>
      <c r="B22417" t="s">
        <v>48422</v>
      </c>
      <c r="C22417" t="s">
        <v>243</v>
      </c>
      <c r="D22417">
        <v>12.08</v>
      </c>
      <c r="E22417" t="s">
        <v>30879</v>
      </c>
    </row>
    <row r="22418" spans="1:5" hidden="1" x14ac:dyDescent="0.2">
      <c r="A22418" s="94" t="s">
        <v>48423</v>
      </c>
      <c r="B22418" t="s">
        <v>48424</v>
      </c>
      <c r="C22418" t="s">
        <v>8107</v>
      </c>
      <c r="D22418">
        <v>19.579999999999998</v>
      </c>
      <c r="E22418" t="s">
        <v>30879</v>
      </c>
    </row>
    <row r="22419" spans="1:5" hidden="1" x14ac:dyDescent="0.2">
      <c r="A22419" s="94" t="s">
        <v>48425</v>
      </c>
      <c r="B22419" t="s">
        <v>48426</v>
      </c>
      <c r="C22419" t="s">
        <v>8107</v>
      </c>
      <c r="D22419">
        <v>26.57</v>
      </c>
      <c r="E22419" t="s">
        <v>30879</v>
      </c>
    </row>
    <row r="22420" spans="1:5" hidden="1" x14ac:dyDescent="0.2">
      <c r="A22420" s="94" t="s">
        <v>48427</v>
      </c>
      <c r="B22420" t="s">
        <v>48428</v>
      </c>
      <c r="C22420" t="s">
        <v>8107</v>
      </c>
      <c r="D22420">
        <v>23.38</v>
      </c>
      <c r="E22420" t="s">
        <v>30879</v>
      </c>
    </row>
    <row r="22421" spans="1:5" hidden="1" x14ac:dyDescent="0.2">
      <c r="A22421" s="94" t="s">
        <v>48429</v>
      </c>
      <c r="B22421" t="s">
        <v>48430</v>
      </c>
      <c r="C22421" t="s">
        <v>8107</v>
      </c>
      <c r="D22421">
        <v>20.04</v>
      </c>
      <c r="E22421" t="s">
        <v>30879</v>
      </c>
    </row>
    <row r="22422" spans="1:5" hidden="1" x14ac:dyDescent="0.2">
      <c r="A22422" s="94" t="s">
        <v>48405</v>
      </c>
      <c r="B22422" t="s">
        <v>48406</v>
      </c>
      <c r="C22422" t="s">
        <v>243</v>
      </c>
      <c r="D22422">
        <v>30.68</v>
      </c>
      <c r="E22422" t="s">
        <v>30879</v>
      </c>
    </row>
    <row r="22423" spans="1:5" hidden="1" x14ac:dyDescent="0.2">
      <c r="A22423" s="94" t="s">
        <v>48407</v>
      </c>
      <c r="B22423" t="s">
        <v>48408</v>
      </c>
      <c r="C22423" t="s">
        <v>243</v>
      </c>
      <c r="D22423">
        <v>40.56</v>
      </c>
      <c r="E22423" t="s">
        <v>30879</v>
      </c>
    </row>
    <row r="22424" spans="1:5" hidden="1" x14ac:dyDescent="0.2">
      <c r="A22424" s="94" t="s">
        <v>48409</v>
      </c>
      <c r="B22424" t="s">
        <v>48410</v>
      </c>
      <c r="C22424" t="s">
        <v>243</v>
      </c>
      <c r="D22424">
        <v>51.52</v>
      </c>
      <c r="E22424" t="s">
        <v>30879</v>
      </c>
    </row>
    <row r="22425" spans="1:5" hidden="1" x14ac:dyDescent="0.2">
      <c r="A22425" s="94" t="s">
        <v>48411</v>
      </c>
      <c r="B22425" t="s">
        <v>48412</v>
      </c>
      <c r="C22425" t="s">
        <v>243</v>
      </c>
      <c r="D22425">
        <v>63.57</v>
      </c>
      <c r="E22425" t="s">
        <v>30879</v>
      </c>
    </row>
    <row r="22426" spans="1:5" hidden="1" x14ac:dyDescent="0.2">
      <c r="A22426" s="94" t="s">
        <v>48413</v>
      </c>
      <c r="B22426" t="s">
        <v>48414</v>
      </c>
      <c r="C22426" t="s">
        <v>243</v>
      </c>
      <c r="D22426">
        <v>130.28</v>
      </c>
      <c r="E22426" t="s">
        <v>30879</v>
      </c>
    </row>
    <row r="22427" spans="1:5" hidden="1" x14ac:dyDescent="0.2">
      <c r="A22427" s="94" t="s">
        <v>48403</v>
      </c>
      <c r="B22427" t="s">
        <v>48404</v>
      </c>
      <c r="C22427" t="s">
        <v>243</v>
      </c>
      <c r="D22427">
        <v>56.82</v>
      </c>
      <c r="E22427" t="s">
        <v>30879</v>
      </c>
    </row>
    <row r="22428" spans="1:5" hidden="1" x14ac:dyDescent="0.2">
      <c r="A22428" s="94" t="s">
        <v>48419</v>
      </c>
      <c r="B22428" t="s">
        <v>48420</v>
      </c>
      <c r="C22428" t="s">
        <v>243</v>
      </c>
      <c r="D22428">
        <v>11.12</v>
      </c>
      <c r="E22428" t="s">
        <v>30879</v>
      </c>
    </row>
    <row r="22429" spans="1:5" hidden="1" x14ac:dyDescent="0.2">
      <c r="A22429" s="94" t="s">
        <v>48399</v>
      </c>
      <c r="B22429" t="s">
        <v>48400</v>
      </c>
      <c r="C22429" t="s">
        <v>243</v>
      </c>
      <c r="D22429">
        <v>20.420000000000002</v>
      </c>
      <c r="E22429" t="s">
        <v>30879</v>
      </c>
    </row>
    <row r="22430" spans="1:5" hidden="1" x14ac:dyDescent="0.2">
      <c r="A22430" s="94" t="s">
        <v>48401</v>
      </c>
      <c r="B22430" t="s">
        <v>48402</v>
      </c>
      <c r="C22430" t="s">
        <v>243</v>
      </c>
      <c r="D22430">
        <v>14.58</v>
      </c>
      <c r="E22430" t="s">
        <v>30879</v>
      </c>
    </row>
    <row r="22431" spans="1:5" hidden="1" x14ac:dyDescent="0.2">
      <c r="A22431" s="94" t="s">
        <v>1238</v>
      </c>
      <c r="B22431" t="s">
        <v>26844</v>
      </c>
      <c r="C22431" t="s">
        <v>243</v>
      </c>
      <c r="D22431">
        <v>9.11</v>
      </c>
      <c r="E22431" t="s">
        <v>30879</v>
      </c>
    </row>
    <row r="22432" spans="1:5" hidden="1" x14ac:dyDescent="0.2">
      <c r="A22432" s="94" t="s">
        <v>1239</v>
      </c>
      <c r="B22432" t="s">
        <v>26845</v>
      </c>
      <c r="C22432" t="s">
        <v>243</v>
      </c>
      <c r="D22432">
        <v>11.38</v>
      </c>
      <c r="E22432" t="s">
        <v>30879</v>
      </c>
    </row>
    <row r="22433" spans="1:5" hidden="1" x14ac:dyDescent="0.2">
      <c r="A22433" s="94" t="s">
        <v>5460</v>
      </c>
      <c r="B22433" t="s">
        <v>26846</v>
      </c>
      <c r="C22433" t="s">
        <v>243</v>
      </c>
      <c r="D22433">
        <v>13.66</v>
      </c>
      <c r="E22433" t="s">
        <v>30879</v>
      </c>
    </row>
    <row r="22434" spans="1:5" hidden="1" x14ac:dyDescent="0.2">
      <c r="A22434" s="94" t="s">
        <v>47817</v>
      </c>
      <c r="B22434" t="s">
        <v>47818</v>
      </c>
      <c r="C22434" t="s">
        <v>243</v>
      </c>
      <c r="D22434">
        <v>129.51</v>
      </c>
      <c r="E22434" t="s">
        <v>30879</v>
      </c>
    </row>
    <row r="22435" spans="1:5" hidden="1" x14ac:dyDescent="0.2">
      <c r="A22435" s="94" t="s">
        <v>47819</v>
      </c>
      <c r="B22435" t="s">
        <v>47820</v>
      </c>
      <c r="C22435" t="s">
        <v>243</v>
      </c>
      <c r="D22435">
        <v>12.9</v>
      </c>
      <c r="E22435" t="s">
        <v>30879</v>
      </c>
    </row>
    <row r="22436" spans="1:5" hidden="1" x14ac:dyDescent="0.2">
      <c r="A22436" s="94" t="s">
        <v>47821</v>
      </c>
      <c r="B22436" t="s">
        <v>47822</v>
      </c>
      <c r="C22436" t="s">
        <v>243</v>
      </c>
      <c r="D22436">
        <v>16.14</v>
      </c>
      <c r="E22436" t="s">
        <v>30879</v>
      </c>
    </row>
    <row r="22437" spans="1:5" hidden="1" x14ac:dyDescent="0.2">
      <c r="A22437" s="94" t="s">
        <v>47823</v>
      </c>
      <c r="B22437" t="s">
        <v>47824</v>
      </c>
      <c r="C22437" t="s">
        <v>243</v>
      </c>
      <c r="D22437">
        <v>19.350000000000001</v>
      </c>
      <c r="E22437" t="s">
        <v>30879</v>
      </c>
    </row>
    <row r="22438" spans="1:5" hidden="1" x14ac:dyDescent="0.2">
      <c r="A22438" s="94" t="s">
        <v>5033</v>
      </c>
      <c r="B22438" t="s">
        <v>47815</v>
      </c>
      <c r="C22438" t="s">
        <v>243</v>
      </c>
      <c r="D22438">
        <v>18.22</v>
      </c>
      <c r="E22438" t="s">
        <v>30879</v>
      </c>
    </row>
    <row r="22439" spans="1:5" hidden="1" x14ac:dyDescent="0.2">
      <c r="A22439" s="94" t="s">
        <v>5034</v>
      </c>
      <c r="B22439" t="s">
        <v>26847</v>
      </c>
      <c r="C22439" t="s">
        <v>243</v>
      </c>
      <c r="D22439">
        <v>22.77</v>
      </c>
      <c r="E22439" t="s">
        <v>30879</v>
      </c>
    </row>
    <row r="22440" spans="1:5" hidden="1" x14ac:dyDescent="0.2">
      <c r="A22440" s="94" t="s">
        <v>5035</v>
      </c>
      <c r="B22440" t="s">
        <v>47816</v>
      </c>
      <c r="C22440" t="s">
        <v>243</v>
      </c>
      <c r="D22440">
        <v>27.33</v>
      </c>
      <c r="E22440" t="s">
        <v>30879</v>
      </c>
    </row>
    <row r="22441" spans="1:5" hidden="1" x14ac:dyDescent="0.2">
      <c r="A22441" s="94" t="s">
        <v>5036</v>
      </c>
      <c r="B22441" t="s">
        <v>26848</v>
      </c>
      <c r="C22441" t="s">
        <v>243</v>
      </c>
      <c r="D22441">
        <v>31.87</v>
      </c>
      <c r="E22441" t="s">
        <v>30879</v>
      </c>
    </row>
    <row r="22442" spans="1:5" hidden="1" x14ac:dyDescent="0.2">
      <c r="A22442" s="94" t="s">
        <v>5037</v>
      </c>
      <c r="B22442" t="s">
        <v>26849</v>
      </c>
      <c r="C22442" t="s">
        <v>243</v>
      </c>
      <c r="D22442">
        <v>36.44</v>
      </c>
      <c r="E22442" t="s">
        <v>30879</v>
      </c>
    </row>
    <row r="22443" spans="1:5" hidden="1" x14ac:dyDescent="0.2">
      <c r="A22443" s="94" t="s">
        <v>5038</v>
      </c>
      <c r="B22443" t="s">
        <v>26850</v>
      </c>
      <c r="C22443" t="s">
        <v>243</v>
      </c>
      <c r="D22443">
        <v>40.98</v>
      </c>
      <c r="E22443" t="s">
        <v>30879</v>
      </c>
    </row>
    <row r="22444" spans="1:5" hidden="1" x14ac:dyDescent="0.2">
      <c r="A22444" s="94" t="s">
        <v>5039</v>
      </c>
      <c r="B22444" t="s">
        <v>26851</v>
      </c>
      <c r="C22444" t="s">
        <v>243</v>
      </c>
      <c r="D22444">
        <v>45.55</v>
      </c>
      <c r="E22444" t="s">
        <v>30879</v>
      </c>
    </row>
    <row r="22445" spans="1:5" hidden="1" x14ac:dyDescent="0.2">
      <c r="A22445" s="94" t="s">
        <v>5040</v>
      </c>
      <c r="B22445" t="s">
        <v>26852</v>
      </c>
      <c r="C22445" t="s">
        <v>243</v>
      </c>
      <c r="D22445">
        <v>54.64</v>
      </c>
      <c r="E22445" t="s">
        <v>30879</v>
      </c>
    </row>
    <row r="22446" spans="1:5" hidden="1" x14ac:dyDescent="0.2">
      <c r="A22446" s="94" t="s">
        <v>7319</v>
      </c>
      <c r="B22446" t="s">
        <v>7320</v>
      </c>
      <c r="C22446" t="s">
        <v>614</v>
      </c>
      <c r="D22446">
        <v>27.38</v>
      </c>
      <c r="E22446" t="s">
        <v>30879</v>
      </c>
    </row>
    <row r="22447" spans="1:5" hidden="1" x14ac:dyDescent="0.2">
      <c r="A22447" s="94" t="s">
        <v>15879</v>
      </c>
      <c r="B22447" t="s">
        <v>15880</v>
      </c>
      <c r="C22447" t="s">
        <v>3275</v>
      </c>
      <c r="D22447">
        <v>15.48</v>
      </c>
      <c r="E22447" t="s">
        <v>30879</v>
      </c>
    </row>
    <row r="22448" spans="1:5" hidden="1" x14ac:dyDescent="0.2">
      <c r="A22448" s="94" t="s">
        <v>45267</v>
      </c>
      <c r="B22448" t="s">
        <v>45268</v>
      </c>
      <c r="C22448" t="s">
        <v>1880</v>
      </c>
      <c r="D22448">
        <v>45.1</v>
      </c>
      <c r="E22448" t="s">
        <v>30879</v>
      </c>
    </row>
    <row r="22449" spans="1:5" hidden="1" x14ac:dyDescent="0.2">
      <c r="A22449" s="94" t="s">
        <v>15881</v>
      </c>
      <c r="B22449" t="s">
        <v>15882</v>
      </c>
      <c r="C22449" t="s">
        <v>614</v>
      </c>
      <c r="D22449">
        <v>28.65</v>
      </c>
      <c r="E22449" t="s">
        <v>30879</v>
      </c>
    </row>
    <row r="22450" spans="1:5" hidden="1" x14ac:dyDescent="0.2">
      <c r="A22450" s="94" t="s">
        <v>15883</v>
      </c>
      <c r="B22450" t="s">
        <v>15884</v>
      </c>
      <c r="C22450" t="s">
        <v>243</v>
      </c>
      <c r="D22450">
        <v>129.68</v>
      </c>
      <c r="E22450" t="s">
        <v>30879</v>
      </c>
    </row>
    <row r="22451" spans="1:5" hidden="1" x14ac:dyDescent="0.2">
      <c r="A22451" s="94" t="s">
        <v>15885</v>
      </c>
      <c r="B22451" t="s">
        <v>15886</v>
      </c>
      <c r="C22451" t="s">
        <v>2815</v>
      </c>
      <c r="D22451">
        <v>14.83</v>
      </c>
      <c r="E22451" t="s">
        <v>30879</v>
      </c>
    </row>
    <row r="22452" spans="1:5" hidden="1" x14ac:dyDescent="0.2">
      <c r="A22452" s="94" t="s">
        <v>45271</v>
      </c>
      <c r="B22452" t="s">
        <v>45272</v>
      </c>
      <c r="C22452" t="s">
        <v>2815</v>
      </c>
      <c r="D22452">
        <v>14.83</v>
      </c>
      <c r="E22452" t="s">
        <v>30879</v>
      </c>
    </row>
    <row r="22453" spans="1:5" hidden="1" x14ac:dyDescent="0.2">
      <c r="A22453" s="94" t="s">
        <v>45277</v>
      </c>
      <c r="B22453" t="s">
        <v>45278</v>
      </c>
      <c r="C22453" t="s">
        <v>2815</v>
      </c>
      <c r="D22453">
        <v>18.84</v>
      </c>
      <c r="E22453" t="s">
        <v>30879</v>
      </c>
    </row>
    <row r="22454" spans="1:5" hidden="1" x14ac:dyDescent="0.2">
      <c r="A22454" s="94" t="s">
        <v>26853</v>
      </c>
      <c r="B22454" t="s">
        <v>26854</v>
      </c>
      <c r="C22454" t="s">
        <v>2815</v>
      </c>
      <c r="D22454">
        <v>8.4499999999999993</v>
      </c>
      <c r="E22454" t="s">
        <v>30879</v>
      </c>
    </row>
    <row r="22455" spans="1:5" hidden="1" x14ac:dyDescent="0.2">
      <c r="A22455" s="94" t="s">
        <v>45275</v>
      </c>
      <c r="B22455" t="s">
        <v>45276</v>
      </c>
      <c r="C22455" t="s">
        <v>2815</v>
      </c>
      <c r="D22455">
        <v>21.69</v>
      </c>
      <c r="E22455" t="s">
        <v>30879</v>
      </c>
    </row>
    <row r="22456" spans="1:5" hidden="1" x14ac:dyDescent="0.2">
      <c r="A22456" s="94" t="s">
        <v>34118</v>
      </c>
      <c r="B22456" t="s">
        <v>34119</v>
      </c>
      <c r="C22456" t="s">
        <v>2847</v>
      </c>
      <c r="D22456">
        <v>20.9</v>
      </c>
      <c r="E22456" t="s">
        <v>30879</v>
      </c>
    </row>
    <row r="22457" spans="1:5" hidden="1" x14ac:dyDescent="0.2">
      <c r="A22457" s="94" t="s">
        <v>34129</v>
      </c>
      <c r="B22457" t="s">
        <v>34130</v>
      </c>
      <c r="C22457" t="s">
        <v>2847</v>
      </c>
      <c r="D22457">
        <v>28.39</v>
      </c>
      <c r="E22457" t="s">
        <v>30879</v>
      </c>
    </row>
    <row r="22458" spans="1:5" hidden="1" x14ac:dyDescent="0.2">
      <c r="A22458" s="94" t="s">
        <v>15887</v>
      </c>
      <c r="B22458" t="s">
        <v>26855</v>
      </c>
      <c r="C22458" t="s">
        <v>614</v>
      </c>
      <c r="D22458">
        <v>27.18</v>
      </c>
      <c r="E22458" t="s">
        <v>30879</v>
      </c>
    </row>
    <row r="22459" spans="1:5" hidden="1" x14ac:dyDescent="0.2">
      <c r="A22459" s="94" t="s">
        <v>34352</v>
      </c>
      <c r="B22459" t="s">
        <v>34353</v>
      </c>
      <c r="C22459" t="s">
        <v>614</v>
      </c>
      <c r="D22459">
        <v>64.61</v>
      </c>
      <c r="E22459" t="s">
        <v>30879</v>
      </c>
    </row>
    <row r="22460" spans="1:5" hidden="1" x14ac:dyDescent="0.2">
      <c r="A22460" s="94" t="s">
        <v>34116</v>
      </c>
      <c r="B22460" t="s">
        <v>34117</v>
      </c>
      <c r="C22460" t="s">
        <v>2931</v>
      </c>
      <c r="D22460">
        <v>7.69</v>
      </c>
      <c r="E22460" t="s">
        <v>30879</v>
      </c>
    </row>
    <row r="22461" spans="1:5" hidden="1" x14ac:dyDescent="0.2">
      <c r="A22461" s="94" t="s">
        <v>34350</v>
      </c>
      <c r="B22461" t="s">
        <v>34351</v>
      </c>
      <c r="C22461" t="s">
        <v>614</v>
      </c>
      <c r="D22461">
        <v>66.62</v>
      </c>
      <c r="E22461" t="s">
        <v>30879</v>
      </c>
    </row>
    <row r="22462" spans="1:5" hidden="1" x14ac:dyDescent="0.2">
      <c r="A22462" s="94" t="s">
        <v>15888</v>
      </c>
      <c r="B22462" t="s">
        <v>26856</v>
      </c>
      <c r="C22462" t="s">
        <v>2931</v>
      </c>
      <c r="D22462">
        <v>11.45</v>
      </c>
      <c r="E22462" t="s">
        <v>30879</v>
      </c>
    </row>
    <row r="22463" spans="1:5" hidden="1" x14ac:dyDescent="0.2">
      <c r="A22463" s="94" t="s">
        <v>34358</v>
      </c>
      <c r="B22463" t="s">
        <v>34359</v>
      </c>
      <c r="C22463" t="s">
        <v>614</v>
      </c>
      <c r="D22463">
        <v>92.4</v>
      </c>
      <c r="E22463" t="s">
        <v>30879</v>
      </c>
    </row>
    <row r="22464" spans="1:5" hidden="1" x14ac:dyDescent="0.2">
      <c r="A22464" s="94" t="s">
        <v>15889</v>
      </c>
      <c r="B22464" t="s">
        <v>26857</v>
      </c>
      <c r="C22464" t="s">
        <v>614</v>
      </c>
      <c r="D22464">
        <v>51.69</v>
      </c>
      <c r="E22464" t="s">
        <v>30879</v>
      </c>
    </row>
    <row r="22465" spans="1:5" hidden="1" x14ac:dyDescent="0.2">
      <c r="A22465" s="94" t="s">
        <v>15890</v>
      </c>
      <c r="B22465" t="s">
        <v>26858</v>
      </c>
      <c r="C22465" t="s">
        <v>614</v>
      </c>
      <c r="D22465">
        <v>17.18</v>
      </c>
      <c r="E22465" t="s">
        <v>30879</v>
      </c>
    </row>
    <row r="22466" spans="1:5" hidden="1" x14ac:dyDescent="0.2">
      <c r="A22466" s="94" t="s">
        <v>34366</v>
      </c>
      <c r="B22466" t="s">
        <v>34367</v>
      </c>
      <c r="C22466" t="s">
        <v>614</v>
      </c>
      <c r="D22466">
        <v>36.69</v>
      </c>
      <c r="E22466" t="s">
        <v>30879</v>
      </c>
    </row>
    <row r="22467" spans="1:5" hidden="1" x14ac:dyDescent="0.2">
      <c r="A22467" s="94" t="s">
        <v>34370</v>
      </c>
      <c r="B22467" t="s">
        <v>34371</v>
      </c>
      <c r="C22467" t="s">
        <v>614</v>
      </c>
      <c r="D22467">
        <v>54.58</v>
      </c>
      <c r="E22467" t="s">
        <v>30879</v>
      </c>
    </row>
    <row r="22468" spans="1:5" hidden="1" x14ac:dyDescent="0.2">
      <c r="A22468" s="94" t="s">
        <v>15891</v>
      </c>
      <c r="B22468" t="s">
        <v>26859</v>
      </c>
      <c r="C22468" t="s">
        <v>2931</v>
      </c>
      <c r="D22468">
        <v>10.35</v>
      </c>
      <c r="E22468" t="s">
        <v>30879</v>
      </c>
    </row>
    <row r="22469" spans="1:5" hidden="1" x14ac:dyDescent="0.2">
      <c r="A22469" s="94" t="s">
        <v>34368</v>
      </c>
      <c r="B22469" t="s">
        <v>34369</v>
      </c>
      <c r="C22469" t="s">
        <v>614</v>
      </c>
      <c r="D22469">
        <v>53.91</v>
      </c>
      <c r="E22469" t="s">
        <v>30879</v>
      </c>
    </row>
    <row r="22470" spans="1:5" hidden="1" x14ac:dyDescent="0.2">
      <c r="A22470" s="94" t="s">
        <v>15892</v>
      </c>
      <c r="B22470" t="s">
        <v>26860</v>
      </c>
      <c r="C22470" t="s">
        <v>614</v>
      </c>
      <c r="D22470">
        <v>87.16</v>
      </c>
      <c r="E22470" t="s">
        <v>30879</v>
      </c>
    </row>
    <row r="22471" spans="1:5" hidden="1" x14ac:dyDescent="0.2">
      <c r="A22471" s="94" t="s">
        <v>34360</v>
      </c>
      <c r="B22471" t="s">
        <v>34361</v>
      </c>
      <c r="C22471" t="s">
        <v>614</v>
      </c>
      <c r="D22471">
        <v>82.21</v>
      </c>
      <c r="E22471" t="s">
        <v>30879</v>
      </c>
    </row>
    <row r="22472" spans="1:5" hidden="1" x14ac:dyDescent="0.2">
      <c r="A22472" s="94" t="s">
        <v>26861</v>
      </c>
      <c r="B22472" t="s">
        <v>34120</v>
      </c>
      <c r="C22472" t="s">
        <v>614</v>
      </c>
      <c r="D22472">
        <v>82.06</v>
      </c>
      <c r="E22472" t="s">
        <v>30879</v>
      </c>
    </row>
    <row r="22473" spans="1:5" hidden="1" x14ac:dyDescent="0.2">
      <c r="A22473" s="94" t="s">
        <v>1196</v>
      </c>
      <c r="B22473" t="s">
        <v>3130</v>
      </c>
      <c r="C22473" t="s">
        <v>243</v>
      </c>
      <c r="D22473">
        <v>0.32</v>
      </c>
      <c r="E22473" t="s">
        <v>30879</v>
      </c>
    </row>
    <row r="22474" spans="1:5" hidden="1" x14ac:dyDescent="0.2">
      <c r="A22474" s="94" t="s">
        <v>1986</v>
      </c>
      <c r="B22474" t="s">
        <v>3131</v>
      </c>
      <c r="C22474" t="s">
        <v>243</v>
      </c>
      <c r="D22474">
        <v>0.33</v>
      </c>
      <c r="E22474" t="s">
        <v>30879</v>
      </c>
    </row>
    <row r="22475" spans="1:5" hidden="1" x14ac:dyDescent="0.2">
      <c r="A22475" s="94" t="s">
        <v>15893</v>
      </c>
      <c r="B22475" t="s">
        <v>15894</v>
      </c>
      <c r="C22475" t="s">
        <v>243</v>
      </c>
      <c r="D22475">
        <v>0.37</v>
      </c>
      <c r="E22475" t="s">
        <v>30879</v>
      </c>
    </row>
    <row r="22476" spans="1:5" hidden="1" x14ac:dyDescent="0.2">
      <c r="A22476" s="94" t="s">
        <v>1903</v>
      </c>
      <c r="B22476" t="s">
        <v>3132</v>
      </c>
      <c r="C22476" t="s">
        <v>243</v>
      </c>
      <c r="D22476">
        <v>0.38</v>
      </c>
      <c r="E22476" t="s">
        <v>30879</v>
      </c>
    </row>
    <row r="22477" spans="1:5" hidden="1" x14ac:dyDescent="0.2">
      <c r="A22477" s="94" t="s">
        <v>1410</v>
      </c>
      <c r="B22477" t="s">
        <v>1411</v>
      </c>
      <c r="C22477" t="s">
        <v>243</v>
      </c>
      <c r="D22477">
        <v>0.4</v>
      </c>
      <c r="E22477" t="s">
        <v>30879</v>
      </c>
    </row>
    <row r="22478" spans="1:5" hidden="1" x14ac:dyDescent="0.2">
      <c r="A22478" s="94" t="s">
        <v>1904</v>
      </c>
      <c r="B22478" t="s">
        <v>33589</v>
      </c>
      <c r="C22478" t="s">
        <v>243</v>
      </c>
      <c r="D22478">
        <v>0.47</v>
      </c>
      <c r="E22478" t="s">
        <v>30879</v>
      </c>
    </row>
    <row r="22479" spans="1:5" hidden="1" x14ac:dyDescent="0.2">
      <c r="A22479" s="94" t="s">
        <v>33607</v>
      </c>
      <c r="B22479" t="s">
        <v>33608</v>
      </c>
      <c r="C22479" t="s">
        <v>243</v>
      </c>
      <c r="D22479">
        <v>1.33</v>
      </c>
      <c r="E22479" t="s">
        <v>30879</v>
      </c>
    </row>
    <row r="22480" spans="1:5" hidden="1" x14ac:dyDescent="0.2">
      <c r="A22480" s="94" t="s">
        <v>1905</v>
      </c>
      <c r="B22480" t="s">
        <v>33590</v>
      </c>
      <c r="C22480" t="s">
        <v>243</v>
      </c>
      <c r="D22480">
        <v>0.5</v>
      </c>
      <c r="E22480" t="s">
        <v>30879</v>
      </c>
    </row>
    <row r="22481" spans="1:5" hidden="1" x14ac:dyDescent="0.2">
      <c r="A22481" s="94" t="s">
        <v>1407</v>
      </c>
      <c r="B22481" t="s">
        <v>33591</v>
      </c>
      <c r="C22481" t="s">
        <v>243</v>
      </c>
      <c r="D22481">
        <v>0.47</v>
      </c>
      <c r="E22481" t="s">
        <v>30879</v>
      </c>
    </row>
    <row r="22482" spans="1:5" hidden="1" x14ac:dyDescent="0.2">
      <c r="A22482" s="94" t="s">
        <v>1197</v>
      </c>
      <c r="B22482" t="s">
        <v>33592</v>
      </c>
      <c r="C22482" t="s">
        <v>243</v>
      </c>
      <c r="D22482">
        <v>0.56000000000000005</v>
      </c>
      <c r="E22482" t="s">
        <v>30879</v>
      </c>
    </row>
    <row r="22483" spans="1:5" hidden="1" x14ac:dyDescent="0.2">
      <c r="A22483" s="94" t="s">
        <v>1408</v>
      </c>
      <c r="B22483" t="s">
        <v>15895</v>
      </c>
      <c r="C22483" t="s">
        <v>243</v>
      </c>
      <c r="D22483">
        <v>3.36</v>
      </c>
      <c r="E22483" t="s">
        <v>30879</v>
      </c>
    </row>
    <row r="22484" spans="1:5" hidden="1" x14ac:dyDescent="0.2">
      <c r="A22484" s="94" t="s">
        <v>1409</v>
      </c>
      <c r="B22484" t="s">
        <v>33593</v>
      </c>
      <c r="C22484" t="s">
        <v>243</v>
      </c>
      <c r="D22484">
        <v>0.66</v>
      </c>
      <c r="E22484" t="s">
        <v>30879</v>
      </c>
    </row>
    <row r="22485" spans="1:5" hidden="1" x14ac:dyDescent="0.2">
      <c r="A22485" s="94" t="s">
        <v>1847</v>
      </c>
      <c r="B22485" t="s">
        <v>3133</v>
      </c>
      <c r="C22485" t="s">
        <v>243</v>
      </c>
      <c r="D22485">
        <v>0.35</v>
      </c>
      <c r="E22485" t="s">
        <v>30879</v>
      </c>
    </row>
    <row r="22486" spans="1:5" hidden="1" x14ac:dyDescent="0.2">
      <c r="A22486" s="94" t="s">
        <v>1848</v>
      </c>
      <c r="B22486" t="s">
        <v>15896</v>
      </c>
      <c r="C22486" t="s">
        <v>243</v>
      </c>
      <c r="D22486">
        <v>1.24</v>
      </c>
      <c r="E22486" t="s">
        <v>30879</v>
      </c>
    </row>
    <row r="22487" spans="1:5" hidden="1" x14ac:dyDescent="0.2">
      <c r="A22487" s="94" t="s">
        <v>1412</v>
      </c>
      <c r="B22487" t="s">
        <v>540</v>
      </c>
      <c r="C22487" t="s">
        <v>243</v>
      </c>
      <c r="D22487">
        <v>0.42</v>
      </c>
      <c r="E22487" t="s">
        <v>30879</v>
      </c>
    </row>
    <row r="22488" spans="1:5" hidden="1" x14ac:dyDescent="0.2">
      <c r="A22488" s="94" t="s">
        <v>943</v>
      </c>
      <c r="B22488" t="s">
        <v>15897</v>
      </c>
      <c r="C22488" t="s">
        <v>243</v>
      </c>
      <c r="D22488">
        <v>1.7</v>
      </c>
      <c r="E22488" t="s">
        <v>30879</v>
      </c>
    </row>
    <row r="22489" spans="1:5" hidden="1" x14ac:dyDescent="0.2">
      <c r="A22489" s="94" t="s">
        <v>944</v>
      </c>
      <c r="B22489" t="s">
        <v>3134</v>
      </c>
      <c r="C22489" t="s">
        <v>243</v>
      </c>
      <c r="D22489">
        <v>0.42</v>
      </c>
      <c r="E22489" t="s">
        <v>30879</v>
      </c>
    </row>
    <row r="22490" spans="1:5" hidden="1" x14ac:dyDescent="0.2">
      <c r="A22490" s="94" t="s">
        <v>15898</v>
      </c>
      <c r="B22490" t="s">
        <v>15899</v>
      </c>
      <c r="C22490" t="s">
        <v>243</v>
      </c>
      <c r="D22490">
        <v>1.92</v>
      </c>
      <c r="E22490" t="s">
        <v>30879</v>
      </c>
    </row>
    <row r="22491" spans="1:5" hidden="1" x14ac:dyDescent="0.2">
      <c r="A22491" s="94" t="s">
        <v>966</v>
      </c>
      <c r="B22491" t="s">
        <v>3135</v>
      </c>
      <c r="C22491" t="s">
        <v>243</v>
      </c>
      <c r="D22491">
        <v>0.49</v>
      </c>
      <c r="E22491" t="s">
        <v>30879</v>
      </c>
    </row>
    <row r="22492" spans="1:5" hidden="1" x14ac:dyDescent="0.2">
      <c r="A22492" s="94" t="s">
        <v>15900</v>
      </c>
      <c r="B22492" t="s">
        <v>15901</v>
      </c>
      <c r="C22492" t="s">
        <v>243</v>
      </c>
      <c r="D22492">
        <v>2.66</v>
      </c>
      <c r="E22492" t="s">
        <v>30879</v>
      </c>
    </row>
    <row r="22493" spans="1:5" hidden="1" x14ac:dyDescent="0.2">
      <c r="A22493" s="94" t="s">
        <v>967</v>
      </c>
      <c r="B22493" t="s">
        <v>33594</v>
      </c>
      <c r="C22493" t="s">
        <v>243</v>
      </c>
      <c r="D22493">
        <v>0.51</v>
      </c>
      <c r="E22493" t="s">
        <v>30879</v>
      </c>
    </row>
    <row r="22494" spans="1:5" hidden="1" x14ac:dyDescent="0.2">
      <c r="A22494" s="94" t="s">
        <v>4697</v>
      </c>
      <c r="B22494" t="s">
        <v>15902</v>
      </c>
      <c r="C22494" t="s">
        <v>243</v>
      </c>
      <c r="D22494">
        <v>1.6</v>
      </c>
      <c r="E22494" t="s">
        <v>30879</v>
      </c>
    </row>
    <row r="22495" spans="1:5" hidden="1" x14ac:dyDescent="0.2">
      <c r="A22495" s="94" t="s">
        <v>4698</v>
      </c>
      <c r="B22495" t="s">
        <v>33595</v>
      </c>
      <c r="C22495" t="s">
        <v>243</v>
      </c>
      <c r="D22495">
        <v>0.56999999999999995</v>
      </c>
      <c r="E22495" t="s">
        <v>30879</v>
      </c>
    </row>
    <row r="22496" spans="1:5" hidden="1" x14ac:dyDescent="0.2">
      <c r="A22496" s="94" t="s">
        <v>4699</v>
      </c>
      <c r="B22496" t="s">
        <v>15903</v>
      </c>
      <c r="C22496" t="s">
        <v>243</v>
      </c>
      <c r="D22496">
        <v>1.84</v>
      </c>
      <c r="E22496" t="s">
        <v>30879</v>
      </c>
    </row>
    <row r="22497" spans="1:5" hidden="1" x14ac:dyDescent="0.2">
      <c r="A22497" s="94" t="s">
        <v>968</v>
      </c>
      <c r="B22497" t="s">
        <v>33596</v>
      </c>
      <c r="C22497" t="s">
        <v>243</v>
      </c>
      <c r="D22497">
        <v>0.63</v>
      </c>
      <c r="E22497" t="s">
        <v>30879</v>
      </c>
    </row>
    <row r="22498" spans="1:5" hidden="1" x14ac:dyDescent="0.2">
      <c r="A22498" s="94" t="s">
        <v>4700</v>
      </c>
      <c r="B22498" t="s">
        <v>15904</v>
      </c>
      <c r="C22498" t="s">
        <v>243</v>
      </c>
      <c r="D22498">
        <v>1.97</v>
      </c>
      <c r="E22498" t="s">
        <v>30879</v>
      </c>
    </row>
    <row r="22499" spans="1:5" hidden="1" x14ac:dyDescent="0.2">
      <c r="A22499" s="94" t="s">
        <v>969</v>
      </c>
      <c r="B22499" t="s">
        <v>33597</v>
      </c>
      <c r="C22499" t="s">
        <v>243</v>
      </c>
      <c r="D22499">
        <v>0.68</v>
      </c>
      <c r="E22499" t="s">
        <v>30879</v>
      </c>
    </row>
    <row r="22500" spans="1:5" hidden="1" x14ac:dyDescent="0.2">
      <c r="A22500" s="94" t="s">
        <v>4701</v>
      </c>
      <c r="B22500" t="s">
        <v>15905</v>
      </c>
      <c r="C22500" t="s">
        <v>243</v>
      </c>
      <c r="D22500">
        <v>2.2000000000000002</v>
      </c>
      <c r="E22500" t="s">
        <v>30879</v>
      </c>
    </row>
    <row r="22501" spans="1:5" hidden="1" x14ac:dyDescent="0.2">
      <c r="A22501" s="94" t="s">
        <v>970</v>
      </c>
      <c r="B22501" t="s">
        <v>33598</v>
      </c>
      <c r="C22501" t="s">
        <v>243</v>
      </c>
      <c r="D22501">
        <v>0.8</v>
      </c>
      <c r="E22501" t="s">
        <v>30879</v>
      </c>
    </row>
    <row r="22502" spans="1:5" hidden="1" x14ac:dyDescent="0.2">
      <c r="A22502" s="94" t="s">
        <v>4702</v>
      </c>
      <c r="B22502" t="s">
        <v>15906</v>
      </c>
      <c r="C22502" t="s">
        <v>243</v>
      </c>
      <c r="D22502">
        <v>3.09</v>
      </c>
      <c r="E22502" t="s">
        <v>30879</v>
      </c>
    </row>
    <row r="22503" spans="1:5" hidden="1" x14ac:dyDescent="0.2">
      <c r="A22503" s="94" t="s">
        <v>4703</v>
      </c>
      <c r="B22503" t="s">
        <v>33599</v>
      </c>
      <c r="C22503" t="s">
        <v>243</v>
      </c>
      <c r="D22503">
        <v>0.93</v>
      </c>
      <c r="E22503" t="s">
        <v>30879</v>
      </c>
    </row>
    <row r="22504" spans="1:5" hidden="1" x14ac:dyDescent="0.2">
      <c r="A22504" s="94" t="s">
        <v>4704</v>
      </c>
      <c r="B22504" t="s">
        <v>15907</v>
      </c>
      <c r="C22504" t="s">
        <v>243</v>
      </c>
      <c r="D22504">
        <v>3.36</v>
      </c>
      <c r="E22504" t="s">
        <v>30879</v>
      </c>
    </row>
    <row r="22505" spans="1:5" hidden="1" x14ac:dyDescent="0.2">
      <c r="A22505" s="94" t="s">
        <v>4705</v>
      </c>
      <c r="B22505" t="s">
        <v>15908</v>
      </c>
      <c r="C22505" t="s">
        <v>243</v>
      </c>
      <c r="D22505">
        <v>1.23</v>
      </c>
      <c r="E22505" t="s">
        <v>30879</v>
      </c>
    </row>
    <row r="22506" spans="1:5" hidden="1" x14ac:dyDescent="0.2">
      <c r="A22506" s="94" t="s">
        <v>15909</v>
      </c>
      <c r="B22506" t="s">
        <v>15910</v>
      </c>
      <c r="C22506" t="s">
        <v>243</v>
      </c>
      <c r="D22506">
        <v>4.7699999999999996</v>
      </c>
      <c r="E22506" t="s">
        <v>30879</v>
      </c>
    </row>
    <row r="22507" spans="1:5" hidden="1" x14ac:dyDescent="0.2">
      <c r="A22507" s="94" t="s">
        <v>4706</v>
      </c>
      <c r="B22507" t="s">
        <v>33600</v>
      </c>
      <c r="C22507" t="s">
        <v>243</v>
      </c>
      <c r="D22507">
        <v>1.01</v>
      </c>
      <c r="E22507" t="s">
        <v>30879</v>
      </c>
    </row>
    <row r="22508" spans="1:5" hidden="1" x14ac:dyDescent="0.2">
      <c r="A22508" s="94" t="s">
        <v>33601</v>
      </c>
      <c r="B22508" t="s">
        <v>33602</v>
      </c>
      <c r="C22508" t="s">
        <v>243</v>
      </c>
      <c r="D22508">
        <v>1.19</v>
      </c>
      <c r="E22508" t="s">
        <v>30879</v>
      </c>
    </row>
    <row r="22509" spans="1:5" hidden="1" x14ac:dyDescent="0.2">
      <c r="A22509" s="94" t="s">
        <v>33603</v>
      </c>
      <c r="B22509" t="s">
        <v>33604</v>
      </c>
      <c r="C22509" t="s">
        <v>243</v>
      </c>
      <c r="D22509">
        <v>1.42</v>
      </c>
      <c r="E22509" t="s">
        <v>30879</v>
      </c>
    </row>
    <row r="22510" spans="1:5" hidden="1" x14ac:dyDescent="0.2">
      <c r="A22510" s="94" t="s">
        <v>4707</v>
      </c>
      <c r="B22510" t="s">
        <v>4708</v>
      </c>
      <c r="C22510" t="s">
        <v>243</v>
      </c>
      <c r="D22510">
        <v>0.28000000000000003</v>
      </c>
      <c r="E22510" t="s">
        <v>30879</v>
      </c>
    </row>
    <row r="22511" spans="1:5" hidden="1" x14ac:dyDescent="0.2">
      <c r="A22511" s="94" t="s">
        <v>971</v>
      </c>
      <c r="B22511" t="s">
        <v>3136</v>
      </c>
      <c r="C22511" t="s">
        <v>243</v>
      </c>
      <c r="D22511">
        <v>0.2</v>
      </c>
      <c r="E22511" t="s">
        <v>30879</v>
      </c>
    </row>
    <row r="22512" spans="1:5" hidden="1" x14ac:dyDescent="0.2">
      <c r="A22512" s="94" t="s">
        <v>4709</v>
      </c>
      <c r="B22512" t="s">
        <v>4710</v>
      </c>
      <c r="C22512" t="s">
        <v>243</v>
      </c>
      <c r="D22512">
        <v>0.18</v>
      </c>
      <c r="E22512" t="s">
        <v>30879</v>
      </c>
    </row>
    <row r="22513" spans="1:5" hidden="1" x14ac:dyDescent="0.2">
      <c r="A22513" s="94" t="s">
        <v>15911</v>
      </c>
      <c r="B22513" t="s">
        <v>15912</v>
      </c>
      <c r="C22513" t="s">
        <v>243</v>
      </c>
      <c r="D22513">
        <v>0.21</v>
      </c>
      <c r="E22513" t="s">
        <v>30879</v>
      </c>
    </row>
    <row r="22514" spans="1:5" hidden="1" x14ac:dyDescent="0.2">
      <c r="A22514" s="94" t="s">
        <v>15913</v>
      </c>
      <c r="B22514" t="s">
        <v>15914</v>
      </c>
      <c r="C22514" t="s">
        <v>243</v>
      </c>
      <c r="D22514">
        <v>0.13</v>
      </c>
      <c r="E22514" t="s">
        <v>30879</v>
      </c>
    </row>
    <row r="22515" spans="1:5" hidden="1" x14ac:dyDescent="0.2">
      <c r="A22515" s="94" t="s">
        <v>15915</v>
      </c>
      <c r="B22515" t="s">
        <v>15916</v>
      </c>
      <c r="C22515" t="s">
        <v>243</v>
      </c>
      <c r="D22515">
        <v>0.24</v>
      </c>
      <c r="E22515" t="s">
        <v>30879</v>
      </c>
    </row>
    <row r="22516" spans="1:5" hidden="1" x14ac:dyDescent="0.2">
      <c r="A22516" s="94" t="s">
        <v>15917</v>
      </c>
      <c r="B22516" t="s">
        <v>15918</v>
      </c>
      <c r="C22516" t="s">
        <v>243</v>
      </c>
      <c r="D22516">
        <v>0.22</v>
      </c>
      <c r="E22516" t="s">
        <v>30879</v>
      </c>
    </row>
    <row r="22517" spans="1:5" hidden="1" x14ac:dyDescent="0.2">
      <c r="A22517" s="94" t="s">
        <v>1221</v>
      </c>
      <c r="B22517" t="s">
        <v>3137</v>
      </c>
      <c r="C22517" t="s">
        <v>243</v>
      </c>
      <c r="D22517">
        <v>0.21</v>
      </c>
      <c r="E22517" t="s">
        <v>30879</v>
      </c>
    </row>
    <row r="22518" spans="1:5" hidden="1" x14ac:dyDescent="0.2">
      <c r="A22518" s="94" t="s">
        <v>15919</v>
      </c>
      <c r="B22518" t="s">
        <v>15920</v>
      </c>
      <c r="C22518" t="s">
        <v>243</v>
      </c>
      <c r="D22518">
        <v>0.3</v>
      </c>
      <c r="E22518" t="s">
        <v>30879</v>
      </c>
    </row>
    <row r="22519" spans="1:5" hidden="1" x14ac:dyDescent="0.2">
      <c r="A22519" s="94" t="s">
        <v>4711</v>
      </c>
      <c r="B22519" t="s">
        <v>4712</v>
      </c>
      <c r="C22519" t="s">
        <v>243</v>
      </c>
      <c r="D22519">
        <v>0.28999999999999998</v>
      </c>
      <c r="E22519" t="s">
        <v>30879</v>
      </c>
    </row>
    <row r="22520" spans="1:5" hidden="1" x14ac:dyDescent="0.2">
      <c r="A22520" s="94" t="s">
        <v>33605</v>
      </c>
      <c r="B22520" t="s">
        <v>33606</v>
      </c>
      <c r="C22520" t="s">
        <v>243</v>
      </c>
      <c r="D22520">
        <v>0.32</v>
      </c>
      <c r="E22520" t="s">
        <v>30879</v>
      </c>
    </row>
    <row r="22521" spans="1:5" hidden="1" x14ac:dyDescent="0.2">
      <c r="A22521" s="94" t="s">
        <v>1222</v>
      </c>
      <c r="B22521" t="s">
        <v>1223</v>
      </c>
      <c r="C22521" t="s">
        <v>243</v>
      </c>
      <c r="D22521">
        <v>0.27</v>
      </c>
      <c r="E22521" t="s">
        <v>30879</v>
      </c>
    </row>
    <row r="22522" spans="1:5" hidden="1" x14ac:dyDescent="0.2">
      <c r="A22522" s="94" t="s">
        <v>26862</v>
      </c>
      <c r="B22522" t="s">
        <v>26863</v>
      </c>
      <c r="C22522" t="s">
        <v>2815</v>
      </c>
      <c r="D22522">
        <v>21.84</v>
      </c>
      <c r="E22522" t="s">
        <v>30879</v>
      </c>
    </row>
    <row r="22523" spans="1:5" hidden="1" x14ac:dyDescent="0.2">
      <c r="A22523" s="94" t="s">
        <v>26864</v>
      </c>
      <c r="B22523" t="s">
        <v>34073</v>
      </c>
      <c r="C22523" t="s">
        <v>614</v>
      </c>
      <c r="D22523">
        <v>19.440000000000001</v>
      </c>
      <c r="E22523" t="s">
        <v>30879</v>
      </c>
    </row>
    <row r="22524" spans="1:5" hidden="1" x14ac:dyDescent="0.2">
      <c r="A22524" s="94" t="s">
        <v>15921</v>
      </c>
      <c r="B22524" t="s">
        <v>34078</v>
      </c>
      <c r="C22524" t="s">
        <v>614</v>
      </c>
      <c r="D22524">
        <v>19.43</v>
      </c>
      <c r="E22524" t="s">
        <v>30879</v>
      </c>
    </row>
    <row r="22525" spans="1:5" hidden="1" x14ac:dyDescent="0.2">
      <c r="A22525" s="94" t="s">
        <v>15922</v>
      </c>
      <c r="B22525" t="s">
        <v>34084</v>
      </c>
      <c r="C22525" t="s">
        <v>614</v>
      </c>
      <c r="D22525">
        <v>24.21</v>
      </c>
      <c r="E22525" t="s">
        <v>30879</v>
      </c>
    </row>
    <row r="22526" spans="1:5" hidden="1" x14ac:dyDescent="0.2">
      <c r="A22526" s="94" t="s">
        <v>15923</v>
      </c>
      <c r="B22526" t="s">
        <v>34090</v>
      </c>
      <c r="C22526" t="s">
        <v>614</v>
      </c>
      <c r="D22526">
        <v>24.92</v>
      </c>
      <c r="E22526" t="s">
        <v>30879</v>
      </c>
    </row>
    <row r="22527" spans="1:5" hidden="1" x14ac:dyDescent="0.2">
      <c r="A22527" s="94" t="s">
        <v>26865</v>
      </c>
      <c r="B22527" t="s">
        <v>34076</v>
      </c>
      <c r="C22527" t="s">
        <v>614</v>
      </c>
      <c r="D22527">
        <v>5.21</v>
      </c>
      <c r="E22527" t="s">
        <v>30879</v>
      </c>
    </row>
    <row r="22528" spans="1:5" hidden="1" x14ac:dyDescent="0.2">
      <c r="A22528" s="94" t="s">
        <v>26866</v>
      </c>
      <c r="B22528" t="s">
        <v>34075</v>
      </c>
      <c r="C22528" t="s">
        <v>614</v>
      </c>
      <c r="D22528">
        <v>16.440000000000001</v>
      </c>
      <c r="E22528" t="s">
        <v>30879</v>
      </c>
    </row>
    <row r="22529" spans="1:5" hidden="1" x14ac:dyDescent="0.2">
      <c r="A22529" s="94" t="s">
        <v>15924</v>
      </c>
      <c r="B22529" t="s">
        <v>34081</v>
      </c>
      <c r="C22529" t="s">
        <v>614</v>
      </c>
      <c r="D22529">
        <v>5.59</v>
      </c>
      <c r="E22529" t="s">
        <v>30879</v>
      </c>
    </row>
    <row r="22530" spans="1:5" hidden="1" x14ac:dyDescent="0.2">
      <c r="A22530" s="94" t="s">
        <v>15925</v>
      </c>
      <c r="B22530" t="s">
        <v>34080</v>
      </c>
      <c r="C22530" t="s">
        <v>614</v>
      </c>
      <c r="D22530">
        <v>18.29</v>
      </c>
      <c r="E22530" t="s">
        <v>30879</v>
      </c>
    </row>
    <row r="22531" spans="1:5" hidden="1" x14ac:dyDescent="0.2">
      <c r="A22531" s="94" t="s">
        <v>15926</v>
      </c>
      <c r="B22531" t="s">
        <v>34087</v>
      </c>
      <c r="C22531" t="s">
        <v>614</v>
      </c>
      <c r="D22531">
        <v>6.45</v>
      </c>
      <c r="E22531" t="s">
        <v>30879</v>
      </c>
    </row>
    <row r="22532" spans="1:5" hidden="1" x14ac:dyDescent="0.2">
      <c r="A22532" s="94" t="s">
        <v>26867</v>
      </c>
      <c r="B22532" t="s">
        <v>34086</v>
      </c>
      <c r="C22532" t="s">
        <v>614</v>
      </c>
      <c r="D22532">
        <v>22.75</v>
      </c>
      <c r="E22532" t="s">
        <v>30879</v>
      </c>
    </row>
    <row r="22533" spans="1:5" hidden="1" x14ac:dyDescent="0.2">
      <c r="A22533" s="94" t="s">
        <v>34092</v>
      </c>
      <c r="B22533" t="s">
        <v>34093</v>
      </c>
      <c r="C22533" t="s">
        <v>614</v>
      </c>
      <c r="D22533">
        <v>5.77</v>
      </c>
      <c r="E22533" t="s">
        <v>30879</v>
      </c>
    </row>
    <row r="22534" spans="1:5" hidden="1" x14ac:dyDescent="0.2">
      <c r="A22534" s="94" t="s">
        <v>15927</v>
      </c>
      <c r="B22534" t="s">
        <v>34091</v>
      </c>
      <c r="C22534" t="s">
        <v>614</v>
      </c>
      <c r="D22534">
        <v>34.78</v>
      </c>
      <c r="E22534" t="s">
        <v>30879</v>
      </c>
    </row>
    <row r="22535" spans="1:5" hidden="1" x14ac:dyDescent="0.2">
      <c r="A22535" s="94" t="s">
        <v>15928</v>
      </c>
      <c r="B22535" t="s">
        <v>34095</v>
      </c>
      <c r="C22535" t="s">
        <v>614</v>
      </c>
      <c r="D22535">
        <v>6.95</v>
      </c>
      <c r="E22535" t="s">
        <v>30879</v>
      </c>
    </row>
    <row r="22536" spans="1:5" hidden="1" x14ac:dyDescent="0.2">
      <c r="A22536" s="94" t="s">
        <v>15929</v>
      </c>
      <c r="B22536" t="s">
        <v>34077</v>
      </c>
      <c r="C22536" t="s">
        <v>614</v>
      </c>
      <c r="D22536">
        <v>5.21</v>
      </c>
      <c r="E22536" t="s">
        <v>30879</v>
      </c>
    </row>
    <row r="22537" spans="1:5" hidden="1" x14ac:dyDescent="0.2">
      <c r="A22537" s="94" t="s">
        <v>15930</v>
      </c>
      <c r="B22537" t="s">
        <v>34074</v>
      </c>
      <c r="C22537" t="s">
        <v>614</v>
      </c>
      <c r="D22537">
        <v>19.440000000000001</v>
      </c>
      <c r="E22537" t="s">
        <v>30879</v>
      </c>
    </row>
    <row r="22538" spans="1:5" hidden="1" x14ac:dyDescent="0.2">
      <c r="A22538" s="94" t="s">
        <v>26868</v>
      </c>
      <c r="B22538" t="s">
        <v>34083</v>
      </c>
      <c r="C22538" t="s">
        <v>614</v>
      </c>
      <c r="D22538">
        <v>5.59</v>
      </c>
      <c r="E22538" t="s">
        <v>30879</v>
      </c>
    </row>
    <row r="22539" spans="1:5" hidden="1" x14ac:dyDescent="0.2">
      <c r="A22539" s="94" t="s">
        <v>15931</v>
      </c>
      <c r="B22539" t="s">
        <v>34079</v>
      </c>
      <c r="C22539" t="s">
        <v>614</v>
      </c>
      <c r="D22539">
        <v>19.43</v>
      </c>
      <c r="E22539" t="s">
        <v>30879</v>
      </c>
    </row>
    <row r="22540" spans="1:5" hidden="1" x14ac:dyDescent="0.2">
      <c r="A22540" s="94" t="s">
        <v>15932</v>
      </c>
      <c r="B22540" t="s">
        <v>34082</v>
      </c>
      <c r="C22540" t="s">
        <v>614</v>
      </c>
      <c r="D22540">
        <v>18.29</v>
      </c>
      <c r="E22540" t="s">
        <v>30879</v>
      </c>
    </row>
    <row r="22541" spans="1:5" hidden="1" x14ac:dyDescent="0.2">
      <c r="A22541" s="94" t="s">
        <v>26869</v>
      </c>
      <c r="B22541" t="s">
        <v>34088</v>
      </c>
      <c r="C22541" t="s">
        <v>243</v>
      </c>
      <c r="D22541">
        <v>22.75</v>
      </c>
      <c r="E22541" t="s">
        <v>30879</v>
      </c>
    </row>
    <row r="22542" spans="1:5" hidden="1" x14ac:dyDescent="0.2">
      <c r="A22542" s="94" t="s">
        <v>26870</v>
      </c>
      <c r="B22542" t="s">
        <v>34089</v>
      </c>
      <c r="C22542" t="s">
        <v>614</v>
      </c>
      <c r="D22542">
        <v>6.45</v>
      </c>
      <c r="E22542" t="s">
        <v>30879</v>
      </c>
    </row>
    <row r="22543" spans="1:5" hidden="1" x14ac:dyDescent="0.2">
      <c r="A22543" s="94" t="s">
        <v>15933</v>
      </c>
      <c r="B22543" t="s">
        <v>34085</v>
      </c>
      <c r="C22543" t="s">
        <v>614</v>
      </c>
      <c r="D22543">
        <v>24.21</v>
      </c>
      <c r="E22543" t="s">
        <v>30879</v>
      </c>
    </row>
    <row r="22544" spans="1:5" hidden="1" x14ac:dyDescent="0.2">
      <c r="A22544" s="94" t="s">
        <v>15934</v>
      </c>
      <c r="B22544" t="s">
        <v>34094</v>
      </c>
      <c r="C22544" t="s">
        <v>614</v>
      </c>
      <c r="D22544">
        <v>5.77</v>
      </c>
      <c r="E22544" t="s">
        <v>30879</v>
      </c>
    </row>
    <row r="22545" spans="1:5" hidden="1" x14ac:dyDescent="0.2">
      <c r="A22545" s="94" t="s">
        <v>34096</v>
      </c>
      <c r="B22545" t="s">
        <v>34097</v>
      </c>
      <c r="C22545" t="s">
        <v>614</v>
      </c>
      <c r="D22545">
        <v>8.76</v>
      </c>
      <c r="E22545" t="s">
        <v>30879</v>
      </c>
    </row>
    <row r="22546" spans="1:5" hidden="1" x14ac:dyDescent="0.2">
      <c r="A22546" s="94" t="s">
        <v>34098</v>
      </c>
      <c r="B22546" t="s">
        <v>34099</v>
      </c>
      <c r="C22546" t="s">
        <v>614</v>
      </c>
      <c r="D22546">
        <v>10.71</v>
      </c>
      <c r="E22546" t="s">
        <v>30879</v>
      </c>
    </row>
    <row r="22547" spans="1:5" hidden="1" x14ac:dyDescent="0.2">
      <c r="A22547" s="94" t="s">
        <v>15935</v>
      </c>
      <c r="B22547" t="s">
        <v>15936</v>
      </c>
      <c r="C22547" t="s">
        <v>2847</v>
      </c>
      <c r="D22547">
        <v>23.52</v>
      </c>
      <c r="E22547" t="s">
        <v>30879</v>
      </c>
    </row>
    <row r="22548" spans="1:5" hidden="1" x14ac:dyDescent="0.2">
      <c r="A22548" s="94" t="s">
        <v>15937</v>
      </c>
      <c r="B22548" t="s">
        <v>15938</v>
      </c>
      <c r="C22548" t="s">
        <v>614</v>
      </c>
      <c r="D22548">
        <v>26.74</v>
      </c>
      <c r="E22548" t="s">
        <v>30879</v>
      </c>
    </row>
    <row r="22549" spans="1:5" hidden="1" x14ac:dyDescent="0.2">
      <c r="A22549" s="94" t="s">
        <v>3138</v>
      </c>
      <c r="B22549" t="s">
        <v>44508</v>
      </c>
      <c r="C22549" t="s">
        <v>614</v>
      </c>
      <c r="D22549">
        <v>17.64</v>
      </c>
      <c r="E22549" t="s">
        <v>30879</v>
      </c>
    </row>
    <row r="22550" spans="1:5" hidden="1" x14ac:dyDescent="0.2">
      <c r="A22550" s="94" t="s">
        <v>5041</v>
      </c>
      <c r="B22550" t="s">
        <v>34048</v>
      </c>
      <c r="C22550" t="s">
        <v>614</v>
      </c>
      <c r="D22550">
        <v>17.63</v>
      </c>
      <c r="E22550" t="s">
        <v>30879</v>
      </c>
    </row>
    <row r="22551" spans="1:5" hidden="1" x14ac:dyDescent="0.2">
      <c r="A22551" s="94" t="s">
        <v>26871</v>
      </c>
      <c r="B22551" t="s">
        <v>26872</v>
      </c>
      <c r="C22551" t="s">
        <v>614</v>
      </c>
      <c r="D22551">
        <v>5.36</v>
      </c>
      <c r="E22551" t="s">
        <v>30879</v>
      </c>
    </row>
    <row r="22552" spans="1:5" hidden="1" x14ac:dyDescent="0.2">
      <c r="A22552" s="94" t="s">
        <v>15939</v>
      </c>
      <c r="B22552" t="s">
        <v>34147</v>
      </c>
      <c r="C22552" t="s">
        <v>614</v>
      </c>
      <c r="D22552">
        <v>21.17</v>
      </c>
      <c r="E22552" t="s">
        <v>30879</v>
      </c>
    </row>
    <row r="22553" spans="1:5" hidden="1" x14ac:dyDescent="0.2">
      <c r="A22553" s="94" t="s">
        <v>26873</v>
      </c>
      <c r="B22553" t="s">
        <v>26874</v>
      </c>
      <c r="C22553" t="s">
        <v>614</v>
      </c>
      <c r="D22553">
        <v>13.34</v>
      </c>
      <c r="E22553" t="s">
        <v>30879</v>
      </c>
    </row>
    <row r="22554" spans="1:5" hidden="1" x14ac:dyDescent="0.2">
      <c r="A22554" s="94" t="s">
        <v>34145</v>
      </c>
      <c r="B22554" t="s">
        <v>34146</v>
      </c>
      <c r="C22554" t="s">
        <v>614</v>
      </c>
      <c r="D22554">
        <v>2.38</v>
      </c>
      <c r="E22554" t="s">
        <v>30879</v>
      </c>
    </row>
    <row r="22555" spans="1:5" hidden="1" x14ac:dyDescent="0.2">
      <c r="A22555" s="94" t="s">
        <v>26875</v>
      </c>
      <c r="B22555" t="s">
        <v>26876</v>
      </c>
      <c r="C22555" t="s">
        <v>614</v>
      </c>
      <c r="D22555">
        <v>15.92</v>
      </c>
      <c r="E22555" t="s">
        <v>30879</v>
      </c>
    </row>
    <row r="22556" spans="1:5" hidden="1" x14ac:dyDescent="0.2">
      <c r="A22556" s="94" t="s">
        <v>34148</v>
      </c>
      <c r="B22556" t="s">
        <v>34149</v>
      </c>
      <c r="C22556" t="s">
        <v>614</v>
      </c>
      <c r="D22556">
        <v>2.59</v>
      </c>
      <c r="E22556" t="s">
        <v>30879</v>
      </c>
    </row>
    <row r="22557" spans="1:5" hidden="1" x14ac:dyDescent="0.2">
      <c r="A22557" s="94" t="s">
        <v>15940</v>
      </c>
      <c r="B22557" t="s">
        <v>26877</v>
      </c>
      <c r="C22557" t="s">
        <v>614</v>
      </c>
      <c r="D22557">
        <v>13.23</v>
      </c>
      <c r="E22557" t="s">
        <v>30879</v>
      </c>
    </row>
    <row r="22558" spans="1:5" hidden="1" x14ac:dyDescent="0.2">
      <c r="A22558" s="94" t="s">
        <v>26878</v>
      </c>
      <c r="B22558" t="s">
        <v>26879</v>
      </c>
      <c r="C22558" t="s">
        <v>614</v>
      </c>
      <c r="D22558">
        <v>2.48</v>
      </c>
      <c r="E22558" t="s">
        <v>30879</v>
      </c>
    </row>
    <row r="22559" spans="1:5" hidden="1" x14ac:dyDescent="0.2">
      <c r="A22559" s="94" t="s">
        <v>15941</v>
      </c>
      <c r="B22559" t="s">
        <v>15942</v>
      </c>
      <c r="C22559" t="s">
        <v>614</v>
      </c>
      <c r="D22559">
        <v>15.07</v>
      </c>
      <c r="E22559" t="s">
        <v>30879</v>
      </c>
    </row>
    <row r="22560" spans="1:5" hidden="1" x14ac:dyDescent="0.2">
      <c r="A22560" s="94" t="s">
        <v>34150</v>
      </c>
      <c r="B22560" t="s">
        <v>34151</v>
      </c>
      <c r="C22560" t="s">
        <v>614</v>
      </c>
      <c r="D22560">
        <v>2.94</v>
      </c>
      <c r="E22560" t="s">
        <v>30879</v>
      </c>
    </row>
    <row r="22561" spans="1:5" hidden="1" x14ac:dyDescent="0.2">
      <c r="A22561" s="94" t="s">
        <v>34143</v>
      </c>
      <c r="B22561" t="s">
        <v>34144</v>
      </c>
      <c r="C22561" t="s">
        <v>614</v>
      </c>
      <c r="D22561">
        <v>18.41</v>
      </c>
      <c r="E22561" t="s">
        <v>30879</v>
      </c>
    </row>
    <row r="22562" spans="1:5" hidden="1" x14ac:dyDescent="0.2">
      <c r="A22562" s="94" t="s">
        <v>34141</v>
      </c>
      <c r="B22562" t="s">
        <v>34142</v>
      </c>
      <c r="C22562" t="s">
        <v>614</v>
      </c>
      <c r="D22562">
        <v>2.4500000000000002</v>
      </c>
      <c r="E22562" t="s">
        <v>30879</v>
      </c>
    </row>
    <row r="22563" spans="1:5" hidden="1" x14ac:dyDescent="0.2">
      <c r="A22563" s="94" t="s">
        <v>1193</v>
      </c>
      <c r="B22563" t="s">
        <v>34047</v>
      </c>
      <c r="C22563" t="s">
        <v>614</v>
      </c>
      <c r="D22563">
        <v>19.059999999999999</v>
      </c>
      <c r="E22563" t="s">
        <v>30879</v>
      </c>
    </row>
    <row r="22564" spans="1:5" hidden="1" x14ac:dyDescent="0.2">
      <c r="A22564" s="94" t="s">
        <v>26880</v>
      </c>
      <c r="B22564" t="s">
        <v>26881</v>
      </c>
      <c r="C22564" t="s">
        <v>2815</v>
      </c>
      <c r="D22564">
        <v>26.74</v>
      </c>
      <c r="E22564" t="s">
        <v>30879</v>
      </c>
    </row>
    <row r="22565" spans="1:5" hidden="1" x14ac:dyDescent="0.2">
      <c r="A22565" s="94" t="s">
        <v>15943</v>
      </c>
      <c r="B22565" t="s">
        <v>26882</v>
      </c>
      <c r="C22565" t="s">
        <v>614</v>
      </c>
      <c r="D22565">
        <v>31.11</v>
      </c>
      <c r="E22565" t="s">
        <v>30879</v>
      </c>
    </row>
    <row r="22566" spans="1:5" hidden="1" x14ac:dyDescent="0.2">
      <c r="A22566" s="94" t="s">
        <v>33</v>
      </c>
      <c r="B22566" t="s">
        <v>34046</v>
      </c>
      <c r="C22566" t="s">
        <v>614</v>
      </c>
      <c r="D22566">
        <v>21.69</v>
      </c>
      <c r="E22566" t="s">
        <v>30879</v>
      </c>
    </row>
    <row r="22567" spans="1:5" hidden="1" x14ac:dyDescent="0.2">
      <c r="A22567" s="94" t="s">
        <v>15944</v>
      </c>
      <c r="B22567" t="s">
        <v>34049</v>
      </c>
      <c r="C22567" t="s">
        <v>614</v>
      </c>
      <c r="D22567">
        <v>25.12</v>
      </c>
      <c r="E22567" t="s">
        <v>30879</v>
      </c>
    </row>
    <row r="22568" spans="1:5" hidden="1" x14ac:dyDescent="0.2">
      <c r="A22568" s="94" t="s">
        <v>26883</v>
      </c>
      <c r="B22568" t="s">
        <v>26884</v>
      </c>
      <c r="C22568" t="s">
        <v>614</v>
      </c>
      <c r="D22568">
        <v>34.520000000000003</v>
      </c>
      <c r="E22568" t="s">
        <v>30879</v>
      </c>
    </row>
    <row r="22569" spans="1:5" hidden="1" x14ac:dyDescent="0.2">
      <c r="A22569" s="94" t="s">
        <v>15945</v>
      </c>
      <c r="B22569" t="s">
        <v>34136</v>
      </c>
      <c r="C22569" t="s">
        <v>614</v>
      </c>
      <c r="D22569">
        <v>12.97</v>
      </c>
      <c r="E22569" t="s">
        <v>30879</v>
      </c>
    </row>
    <row r="22570" spans="1:5" hidden="1" x14ac:dyDescent="0.2">
      <c r="A22570" s="94" t="s">
        <v>34137</v>
      </c>
      <c r="B22570" t="s">
        <v>34138</v>
      </c>
      <c r="C22570" t="s">
        <v>614</v>
      </c>
      <c r="D22570">
        <v>84.19</v>
      </c>
      <c r="E22570" t="s">
        <v>30879</v>
      </c>
    </row>
    <row r="22571" spans="1:5" hidden="1" x14ac:dyDescent="0.2">
      <c r="A22571" s="94" t="s">
        <v>34139</v>
      </c>
      <c r="B22571" t="s">
        <v>34140</v>
      </c>
      <c r="C22571" t="s">
        <v>614</v>
      </c>
      <c r="D22571">
        <v>17.16</v>
      </c>
      <c r="E22571" t="s">
        <v>30879</v>
      </c>
    </row>
    <row r="22572" spans="1:5" hidden="1" x14ac:dyDescent="0.2">
      <c r="A22572" s="94" t="s">
        <v>15946</v>
      </c>
      <c r="B22572" t="s">
        <v>15947</v>
      </c>
      <c r="C22572" t="s">
        <v>1880</v>
      </c>
      <c r="D22572">
        <v>26.58</v>
      </c>
      <c r="E22572" t="s">
        <v>30879</v>
      </c>
    </row>
    <row r="22573" spans="1:5" hidden="1" x14ac:dyDescent="0.2">
      <c r="A22573" s="94" t="s">
        <v>15948</v>
      </c>
      <c r="B22573" t="s">
        <v>34127</v>
      </c>
      <c r="C22573" t="s">
        <v>2815</v>
      </c>
      <c r="D22573">
        <v>29.24</v>
      </c>
      <c r="E22573" t="s">
        <v>30879</v>
      </c>
    </row>
    <row r="22574" spans="1:5" hidden="1" x14ac:dyDescent="0.2">
      <c r="A22574" s="94" t="s">
        <v>15949</v>
      </c>
      <c r="B22574" t="s">
        <v>34128</v>
      </c>
      <c r="C22574" t="s">
        <v>2815</v>
      </c>
      <c r="D22574">
        <v>29.24</v>
      </c>
      <c r="E22574" t="s">
        <v>30879</v>
      </c>
    </row>
    <row r="22575" spans="1:5" hidden="1" x14ac:dyDescent="0.2">
      <c r="A22575" s="94" t="s">
        <v>34131</v>
      </c>
      <c r="B22575" t="s">
        <v>34132</v>
      </c>
      <c r="C22575" t="s">
        <v>2815</v>
      </c>
      <c r="D22575">
        <v>19.55</v>
      </c>
      <c r="E22575" t="s">
        <v>30879</v>
      </c>
    </row>
    <row r="22576" spans="1:5" hidden="1" x14ac:dyDescent="0.2">
      <c r="A22576" s="94" t="s">
        <v>34133</v>
      </c>
      <c r="B22576" t="s">
        <v>34134</v>
      </c>
      <c r="C22576" t="s">
        <v>2931</v>
      </c>
      <c r="D22576">
        <v>13.3</v>
      </c>
      <c r="E22576" t="s">
        <v>30879</v>
      </c>
    </row>
    <row r="22577" spans="1:5" hidden="1" x14ac:dyDescent="0.2">
      <c r="A22577" s="94" t="s">
        <v>26885</v>
      </c>
      <c r="B22577" t="s">
        <v>26886</v>
      </c>
      <c r="C22577" t="s">
        <v>614</v>
      </c>
      <c r="D22577">
        <v>69.010000000000005</v>
      </c>
      <c r="E22577" t="s">
        <v>30879</v>
      </c>
    </row>
    <row r="22578" spans="1:5" hidden="1" x14ac:dyDescent="0.2">
      <c r="A22578" s="94" t="s">
        <v>15950</v>
      </c>
      <c r="B22578" t="s">
        <v>26887</v>
      </c>
      <c r="C22578" t="s">
        <v>2931</v>
      </c>
      <c r="D22578">
        <v>17.57</v>
      </c>
      <c r="E22578" t="s">
        <v>30879</v>
      </c>
    </row>
    <row r="22579" spans="1:5" hidden="1" x14ac:dyDescent="0.2">
      <c r="A22579" s="94" t="s">
        <v>34152</v>
      </c>
      <c r="B22579" t="s">
        <v>34153</v>
      </c>
      <c r="C22579" t="s">
        <v>614</v>
      </c>
      <c r="D22579">
        <v>33.119999999999997</v>
      </c>
      <c r="E22579" t="s">
        <v>30879</v>
      </c>
    </row>
    <row r="22580" spans="1:5" hidden="1" x14ac:dyDescent="0.2">
      <c r="A22580" s="94" t="s">
        <v>34154</v>
      </c>
      <c r="B22580" t="s">
        <v>34155</v>
      </c>
      <c r="C22580" t="s">
        <v>2815</v>
      </c>
      <c r="D22580">
        <v>11.29</v>
      </c>
      <c r="E22580" t="s">
        <v>30879</v>
      </c>
    </row>
    <row r="22581" spans="1:5" hidden="1" x14ac:dyDescent="0.2">
      <c r="A22581" s="94" t="s">
        <v>34156</v>
      </c>
      <c r="B22581" t="s">
        <v>34157</v>
      </c>
      <c r="C22581" t="s">
        <v>2815</v>
      </c>
      <c r="D22581">
        <v>13.48</v>
      </c>
      <c r="E22581" t="s">
        <v>30879</v>
      </c>
    </row>
    <row r="22582" spans="1:5" hidden="1" x14ac:dyDescent="0.2">
      <c r="A22582" s="94" t="s">
        <v>15951</v>
      </c>
      <c r="B22582" t="s">
        <v>15952</v>
      </c>
      <c r="C22582" t="s">
        <v>243</v>
      </c>
      <c r="D22582">
        <v>7.0000000000000007E-2</v>
      </c>
      <c r="E22582" t="s">
        <v>30879</v>
      </c>
    </row>
    <row r="22583" spans="1:5" hidden="1" x14ac:dyDescent="0.2">
      <c r="A22583" s="94" t="s">
        <v>40990</v>
      </c>
      <c r="B22583" t="s">
        <v>40991</v>
      </c>
      <c r="C22583" t="s">
        <v>243</v>
      </c>
      <c r="D22583">
        <v>0.18</v>
      </c>
      <c r="E22583" t="s">
        <v>30879</v>
      </c>
    </row>
    <row r="22584" spans="1:5" hidden="1" x14ac:dyDescent="0.2">
      <c r="A22584" s="94" t="s">
        <v>26888</v>
      </c>
      <c r="B22584" t="s">
        <v>26889</v>
      </c>
      <c r="C22584" t="s">
        <v>243</v>
      </c>
      <c r="D22584">
        <v>0.11</v>
      </c>
      <c r="E22584" t="s">
        <v>30879</v>
      </c>
    </row>
    <row r="22585" spans="1:5" hidden="1" x14ac:dyDescent="0.2">
      <c r="A22585" s="94" t="s">
        <v>26890</v>
      </c>
      <c r="B22585" t="s">
        <v>26891</v>
      </c>
      <c r="C22585" t="s">
        <v>243</v>
      </c>
      <c r="D22585">
        <v>0.11</v>
      </c>
      <c r="E22585" t="s">
        <v>30879</v>
      </c>
    </row>
    <row r="22586" spans="1:5" hidden="1" x14ac:dyDescent="0.2">
      <c r="A22586" s="94" t="s">
        <v>334</v>
      </c>
      <c r="B22586" t="s">
        <v>3139</v>
      </c>
      <c r="C22586" t="s">
        <v>2931</v>
      </c>
      <c r="D22586">
        <v>29.14</v>
      </c>
      <c r="E22586" t="s">
        <v>30879</v>
      </c>
    </row>
    <row r="22587" spans="1:5" hidden="1" x14ac:dyDescent="0.2">
      <c r="A22587" s="94" t="s">
        <v>15953</v>
      </c>
      <c r="B22587" t="s">
        <v>26892</v>
      </c>
      <c r="C22587" t="s">
        <v>614</v>
      </c>
      <c r="D22587">
        <v>208.26</v>
      </c>
      <c r="E22587" t="s">
        <v>30879</v>
      </c>
    </row>
    <row r="22588" spans="1:5" hidden="1" x14ac:dyDescent="0.2">
      <c r="A22588" s="94" t="s">
        <v>26893</v>
      </c>
      <c r="B22588" t="s">
        <v>26894</v>
      </c>
      <c r="C22588" t="s">
        <v>2931</v>
      </c>
      <c r="D22588">
        <v>23.19</v>
      </c>
      <c r="E22588" t="s">
        <v>30879</v>
      </c>
    </row>
    <row r="22589" spans="1:5" hidden="1" x14ac:dyDescent="0.2">
      <c r="A22589" s="94" t="s">
        <v>335</v>
      </c>
      <c r="B22589" t="s">
        <v>3140</v>
      </c>
      <c r="C22589" t="s">
        <v>2931</v>
      </c>
      <c r="D22589">
        <v>14.65</v>
      </c>
      <c r="E22589" t="s">
        <v>30879</v>
      </c>
    </row>
    <row r="22590" spans="1:5" hidden="1" x14ac:dyDescent="0.2">
      <c r="A22590" s="94" t="s">
        <v>336</v>
      </c>
      <c r="B22590" t="s">
        <v>3141</v>
      </c>
      <c r="C22590" t="s">
        <v>614</v>
      </c>
      <c r="D22590">
        <v>316.72000000000003</v>
      </c>
      <c r="E22590" t="s">
        <v>30879</v>
      </c>
    </row>
    <row r="22591" spans="1:5" hidden="1" x14ac:dyDescent="0.2">
      <c r="A22591" s="94" t="s">
        <v>15954</v>
      </c>
      <c r="B22591" t="s">
        <v>15955</v>
      </c>
      <c r="C22591" t="s">
        <v>614</v>
      </c>
      <c r="D22591">
        <v>60.9</v>
      </c>
      <c r="E22591" t="s">
        <v>30879</v>
      </c>
    </row>
    <row r="22592" spans="1:5" hidden="1" x14ac:dyDescent="0.2">
      <c r="A22592" s="94" t="s">
        <v>300</v>
      </c>
      <c r="B22592" t="s">
        <v>301</v>
      </c>
      <c r="C22592" t="s">
        <v>614</v>
      </c>
      <c r="D22592">
        <v>26.52</v>
      </c>
      <c r="E22592" t="s">
        <v>30879</v>
      </c>
    </row>
    <row r="22593" spans="1:5" hidden="1" x14ac:dyDescent="0.2">
      <c r="A22593" s="94" t="s">
        <v>34158</v>
      </c>
      <c r="B22593" t="s">
        <v>34159</v>
      </c>
      <c r="C22593" t="s">
        <v>1880</v>
      </c>
      <c r="D22593">
        <v>37.659999999999997</v>
      </c>
      <c r="E22593" t="s">
        <v>30879</v>
      </c>
    </row>
    <row r="22594" spans="1:5" hidden="1" x14ac:dyDescent="0.2">
      <c r="A22594" s="94" t="s">
        <v>15956</v>
      </c>
      <c r="B22594" t="s">
        <v>15957</v>
      </c>
      <c r="C22594" t="s">
        <v>1880</v>
      </c>
      <c r="D22594">
        <v>49.72</v>
      </c>
      <c r="E22594" t="s">
        <v>30879</v>
      </c>
    </row>
    <row r="22595" spans="1:5" hidden="1" x14ac:dyDescent="0.2">
      <c r="A22595" s="94" t="s">
        <v>15958</v>
      </c>
      <c r="B22595" t="s">
        <v>15959</v>
      </c>
      <c r="C22595" t="s">
        <v>1880</v>
      </c>
      <c r="D22595">
        <v>33.159999999999997</v>
      </c>
      <c r="E22595" t="s">
        <v>30879</v>
      </c>
    </row>
    <row r="22596" spans="1:5" hidden="1" x14ac:dyDescent="0.2">
      <c r="A22596" s="94" t="s">
        <v>34160</v>
      </c>
      <c r="B22596" t="s">
        <v>34161</v>
      </c>
      <c r="C22596" t="s">
        <v>243</v>
      </c>
      <c r="D22596">
        <v>0.13</v>
      </c>
      <c r="E22596" t="s">
        <v>30879</v>
      </c>
    </row>
    <row r="22597" spans="1:5" hidden="1" x14ac:dyDescent="0.2">
      <c r="A22597" s="94" t="s">
        <v>15960</v>
      </c>
      <c r="B22597" t="s">
        <v>15961</v>
      </c>
      <c r="C22597" t="s">
        <v>1880</v>
      </c>
      <c r="D22597">
        <v>11.61</v>
      </c>
      <c r="E22597" t="s">
        <v>30879</v>
      </c>
    </row>
    <row r="22598" spans="1:5" hidden="1" x14ac:dyDescent="0.2">
      <c r="A22598" s="94" t="s">
        <v>15962</v>
      </c>
      <c r="B22598" t="s">
        <v>15963</v>
      </c>
      <c r="C22598" t="s">
        <v>243</v>
      </c>
      <c r="D22598">
        <v>0.2</v>
      </c>
      <c r="E22598" t="s">
        <v>30879</v>
      </c>
    </row>
    <row r="22599" spans="1:5" hidden="1" x14ac:dyDescent="0.2">
      <c r="A22599" s="94" t="s">
        <v>34162</v>
      </c>
      <c r="B22599" t="s">
        <v>34163</v>
      </c>
      <c r="C22599" t="s">
        <v>243</v>
      </c>
      <c r="D22599">
        <v>0.21</v>
      </c>
      <c r="E22599" t="s">
        <v>30879</v>
      </c>
    </row>
    <row r="22600" spans="1:5" hidden="1" x14ac:dyDescent="0.2">
      <c r="A22600" s="94" t="s">
        <v>34164</v>
      </c>
      <c r="B22600" t="s">
        <v>34165</v>
      </c>
      <c r="C22600" t="s">
        <v>243</v>
      </c>
      <c r="D22600">
        <v>0.24</v>
      </c>
      <c r="E22600" t="s">
        <v>30879</v>
      </c>
    </row>
    <row r="22601" spans="1:5" hidden="1" x14ac:dyDescent="0.2">
      <c r="A22601" s="94" t="s">
        <v>26895</v>
      </c>
      <c r="B22601" t="s">
        <v>26896</v>
      </c>
      <c r="C22601" t="s">
        <v>2931</v>
      </c>
      <c r="D22601">
        <v>149.36000000000001</v>
      </c>
      <c r="E22601" t="s">
        <v>30879</v>
      </c>
    </row>
    <row r="22602" spans="1:5" hidden="1" x14ac:dyDescent="0.2">
      <c r="A22602" s="94" t="s">
        <v>26897</v>
      </c>
      <c r="B22602" t="s">
        <v>26898</v>
      </c>
      <c r="C22602" t="s">
        <v>2931</v>
      </c>
      <c r="D22602">
        <v>124.43</v>
      </c>
      <c r="E22602" t="s">
        <v>30879</v>
      </c>
    </row>
    <row r="22603" spans="1:5" hidden="1" x14ac:dyDescent="0.2">
      <c r="A22603" s="94" t="s">
        <v>15964</v>
      </c>
      <c r="B22603" t="s">
        <v>15965</v>
      </c>
      <c r="C22603" t="s">
        <v>2815</v>
      </c>
      <c r="D22603">
        <v>14.21</v>
      </c>
      <c r="E22603" t="s">
        <v>30879</v>
      </c>
    </row>
    <row r="22604" spans="1:5" hidden="1" x14ac:dyDescent="0.2">
      <c r="A22604" s="94" t="s">
        <v>15966</v>
      </c>
      <c r="B22604" t="s">
        <v>15967</v>
      </c>
      <c r="C22604" t="s">
        <v>2815</v>
      </c>
      <c r="D22604">
        <v>57.05</v>
      </c>
      <c r="E22604" t="s">
        <v>30879</v>
      </c>
    </row>
    <row r="22605" spans="1:5" hidden="1" x14ac:dyDescent="0.2">
      <c r="A22605" s="94" t="s">
        <v>34065</v>
      </c>
      <c r="B22605" t="s">
        <v>34066</v>
      </c>
      <c r="C22605" t="s">
        <v>614</v>
      </c>
      <c r="D22605">
        <v>227.24</v>
      </c>
      <c r="E22605" t="s">
        <v>30879</v>
      </c>
    </row>
    <row r="22606" spans="1:5" hidden="1" x14ac:dyDescent="0.2">
      <c r="A22606" s="94" t="s">
        <v>34055</v>
      </c>
      <c r="B22606" t="s">
        <v>34056</v>
      </c>
      <c r="C22606" t="s">
        <v>614</v>
      </c>
      <c r="D22606">
        <v>183.39</v>
      </c>
      <c r="E22606" t="s">
        <v>30879</v>
      </c>
    </row>
    <row r="22607" spans="1:5" hidden="1" x14ac:dyDescent="0.2">
      <c r="A22607" s="94" t="s">
        <v>34071</v>
      </c>
      <c r="B22607" t="s">
        <v>34072</v>
      </c>
      <c r="C22607" t="s">
        <v>614</v>
      </c>
      <c r="D22607">
        <v>629.9</v>
      </c>
      <c r="E22607" t="s">
        <v>30879</v>
      </c>
    </row>
    <row r="22608" spans="1:5" hidden="1" x14ac:dyDescent="0.2">
      <c r="A22608" s="94" t="s">
        <v>34057</v>
      </c>
      <c r="B22608" t="s">
        <v>34058</v>
      </c>
      <c r="C22608" t="s">
        <v>614</v>
      </c>
      <c r="D22608">
        <v>52.62</v>
      </c>
      <c r="E22608" t="s">
        <v>30879</v>
      </c>
    </row>
    <row r="22609" spans="1:5" hidden="1" x14ac:dyDescent="0.2">
      <c r="A22609" s="94" t="s">
        <v>34059</v>
      </c>
      <c r="B22609" t="s">
        <v>34060</v>
      </c>
      <c r="C22609" t="s">
        <v>614</v>
      </c>
      <c r="D22609">
        <v>78.14</v>
      </c>
      <c r="E22609" t="s">
        <v>30879</v>
      </c>
    </row>
    <row r="22610" spans="1:5" hidden="1" x14ac:dyDescent="0.2">
      <c r="A22610" s="94" t="s">
        <v>15968</v>
      </c>
      <c r="B22610" t="s">
        <v>15969</v>
      </c>
      <c r="C22610" t="s">
        <v>614</v>
      </c>
      <c r="D22610">
        <v>128.31</v>
      </c>
      <c r="E22610" t="s">
        <v>30879</v>
      </c>
    </row>
    <row r="22611" spans="1:5" hidden="1" x14ac:dyDescent="0.2">
      <c r="A22611" s="94" t="s">
        <v>34061</v>
      </c>
      <c r="B22611" t="s">
        <v>34062</v>
      </c>
      <c r="C22611" t="s">
        <v>614</v>
      </c>
      <c r="D22611">
        <v>143.52000000000001</v>
      </c>
      <c r="E22611" t="s">
        <v>30879</v>
      </c>
    </row>
    <row r="22612" spans="1:5" hidden="1" x14ac:dyDescent="0.2">
      <c r="A22612" s="94" t="s">
        <v>34050</v>
      </c>
      <c r="B22612" t="s">
        <v>34051</v>
      </c>
      <c r="C22612" t="s">
        <v>614</v>
      </c>
      <c r="D22612">
        <v>295.02</v>
      </c>
      <c r="E22612" t="s">
        <v>30879</v>
      </c>
    </row>
    <row r="22613" spans="1:5" hidden="1" x14ac:dyDescent="0.2">
      <c r="A22613" s="94" t="s">
        <v>34052</v>
      </c>
      <c r="B22613" t="s">
        <v>34053</v>
      </c>
      <c r="C22613" t="s">
        <v>614</v>
      </c>
      <c r="D22613">
        <v>366.78</v>
      </c>
      <c r="E22613" t="s">
        <v>30879</v>
      </c>
    </row>
    <row r="22614" spans="1:5" hidden="1" x14ac:dyDescent="0.2">
      <c r="A22614" s="94" t="s">
        <v>26899</v>
      </c>
      <c r="B22614" t="s">
        <v>34054</v>
      </c>
      <c r="C22614" t="s">
        <v>614</v>
      </c>
      <c r="D22614">
        <v>446.51</v>
      </c>
      <c r="E22614" t="s">
        <v>30879</v>
      </c>
    </row>
    <row r="22615" spans="1:5" hidden="1" x14ac:dyDescent="0.2">
      <c r="A22615" s="94" t="s">
        <v>15970</v>
      </c>
      <c r="B22615" t="s">
        <v>15971</v>
      </c>
      <c r="C22615" t="s">
        <v>614</v>
      </c>
      <c r="D22615">
        <v>358.8</v>
      </c>
      <c r="E22615" t="s">
        <v>30879</v>
      </c>
    </row>
    <row r="22616" spans="1:5" hidden="1" x14ac:dyDescent="0.2">
      <c r="A22616" s="94" t="s">
        <v>26900</v>
      </c>
      <c r="B22616" t="s">
        <v>26901</v>
      </c>
      <c r="C22616" t="s">
        <v>614</v>
      </c>
      <c r="D22616">
        <v>127.57</v>
      </c>
      <c r="E22616" t="s">
        <v>30879</v>
      </c>
    </row>
    <row r="22617" spans="1:5" hidden="1" x14ac:dyDescent="0.2">
      <c r="A22617" s="94" t="s">
        <v>15972</v>
      </c>
      <c r="B22617" t="s">
        <v>15973</v>
      </c>
      <c r="C22617" t="s">
        <v>614</v>
      </c>
      <c r="D22617">
        <v>118.01</v>
      </c>
      <c r="E22617" t="s">
        <v>30879</v>
      </c>
    </row>
    <row r="22618" spans="1:5" hidden="1" x14ac:dyDescent="0.2">
      <c r="A22618" s="94" t="s">
        <v>34067</v>
      </c>
      <c r="B22618" t="s">
        <v>34068</v>
      </c>
      <c r="C22618" t="s">
        <v>614</v>
      </c>
      <c r="D22618">
        <v>127.57</v>
      </c>
      <c r="E22618" t="s">
        <v>30879</v>
      </c>
    </row>
    <row r="22619" spans="1:5" hidden="1" x14ac:dyDescent="0.2">
      <c r="A22619" s="94" t="s">
        <v>26902</v>
      </c>
      <c r="B22619" t="s">
        <v>26903</v>
      </c>
      <c r="C22619" t="s">
        <v>614</v>
      </c>
      <c r="D22619">
        <v>163.46</v>
      </c>
      <c r="E22619" t="s">
        <v>30879</v>
      </c>
    </row>
    <row r="22620" spans="1:5" hidden="1" x14ac:dyDescent="0.2">
      <c r="A22620" s="94" t="s">
        <v>34069</v>
      </c>
      <c r="B22620" t="s">
        <v>34070</v>
      </c>
      <c r="C22620" t="s">
        <v>614</v>
      </c>
      <c r="D22620">
        <v>167.44</v>
      </c>
      <c r="E22620" t="s">
        <v>30879</v>
      </c>
    </row>
    <row r="22621" spans="1:5" hidden="1" x14ac:dyDescent="0.2">
      <c r="A22621" s="94" t="s">
        <v>26904</v>
      </c>
      <c r="B22621" t="s">
        <v>26905</v>
      </c>
      <c r="C22621" t="s">
        <v>614</v>
      </c>
      <c r="D22621">
        <v>110.83</v>
      </c>
      <c r="E22621" t="s">
        <v>30879</v>
      </c>
    </row>
    <row r="22622" spans="1:5" hidden="1" x14ac:dyDescent="0.2">
      <c r="A22622" s="94" t="s">
        <v>26906</v>
      </c>
      <c r="B22622" t="s">
        <v>26907</v>
      </c>
      <c r="C22622" t="s">
        <v>614</v>
      </c>
      <c r="D22622">
        <v>26.37</v>
      </c>
      <c r="E22622" t="s">
        <v>30879</v>
      </c>
    </row>
    <row r="22623" spans="1:5" hidden="1" x14ac:dyDescent="0.2">
      <c r="A22623" s="94" t="s">
        <v>26908</v>
      </c>
      <c r="B22623" t="s">
        <v>26909</v>
      </c>
      <c r="C22623" t="s">
        <v>614</v>
      </c>
      <c r="D22623">
        <v>214.09</v>
      </c>
      <c r="E22623" t="s">
        <v>30879</v>
      </c>
    </row>
    <row r="22624" spans="1:5" hidden="1" x14ac:dyDescent="0.2">
      <c r="A22624" s="94" t="s">
        <v>34166</v>
      </c>
      <c r="B22624" t="s">
        <v>34167</v>
      </c>
      <c r="C22624" t="s">
        <v>614</v>
      </c>
      <c r="D22624">
        <v>78.930000000000007</v>
      </c>
      <c r="E22624" t="s">
        <v>30879</v>
      </c>
    </row>
    <row r="22625" spans="1:5" hidden="1" x14ac:dyDescent="0.2">
      <c r="A22625" s="94" t="s">
        <v>26910</v>
      </c>
      <c r="B22625" t="s">
        <v>26911</v>
      </c>
      <c r="C22625" t="s">
        <v>614</v>
      </c>
      <c r="D22625">
        <v>32.75</v>
      </c>
      <c r="E22625" t="s">
        <v>30879</v>
      </c>
    </row>
    <row r="22626" spans="1:5" hidden="1" x14ac:dyDescent="0.2">
      <c r="A22626" s="94" t="s">
        <v>26912</v>
      </c>
      <c r="B22626" t="s">
        <v>26913</v>
      </c>
      <c r="C22626" t="s">
        <v>614</v>
      </c>
      <c r="D22626">
        <v>133.06</v>
      </c>
      <c r="E22626" t="s">
        <v>30879</v>
      </c>
    </row>
    <row r="22627" spans="1:5" hidden="1" x14ac:dyDescent="0.2">
      <c r="A22627" s="94" t="s">
        <v>26914</v>
      </c>
      <c r="B22627" t="s">
        <v>26915</v>
      </c>
      <c r="C22627" t="s">
        <v>614</v>
      </c>
      <c r="D22627">
        <v>29.94</v>
      </c>
      <c r="E22627" t="s">
        <v>30879</v>
      </c>
    </row>
    <row r="22628" spans="1:5" hidden="1" x14ac:dyDescent="0.2">
      <c r="A22628" s="94" t="s">
        <v>34168</v>
      </c>
      <c r="B22628" t="s">
        <v>34169</v>
      </c>
      <c r="C22628" t="s">
        <v>614</v>
      </c>
      <c r="D22628">
        <v>179.3</v>
      </c>
      <c r="E22628" t="s">
        <v>30879</v>
      </c>
    </row>
    <row r="22629" spans="1:5" hidden="1" x14ac:dyDescent="0.2">
      <c r="A22629" s="94" t="s">
        <v>26916</v>
      </c>
      <c r="B22629" t="s">
        <v>26917</v>
      </c>
      <c r="C22629" t="s">
        <v>614</v>
      </c>
      <c r="D22629">
        <v>40.08</v>
      </c>
      <c r="E22629" t="s">
        <v>30879</v>
      </c>
    </row>
    <row r="22630" spans="1:5" hidden="1" x14ac:dyDescent="0.2">
      <c r="A22630" s="94" t="s">
        <v>26918</v>
      </c>
      <c r="B22630" t="s">
        <v>26919</v>
      </c>
      <c r="C22630" t="s">
        <v>614</v>
      </c>
      <c r="D22630">
        <v>48.06</v>
      </c>
      <c r="E22630" t="s">
        <v>30879</v>
      </c>
    </row>
    <row r="22631" spans="1:5" hidden="1" x14ac:dyDescent="0.2">
      <c r="A22631" s="94" t="s">
        <v>34170</v>
      </c>
      <c r="B22631" t="s">
        <v>34171</v>
      </c>
      <c r="C22631" t="s">
        <v>614</v>
      </c>
      <c r="D22631">
        <v>148.97999999999999</v>
      </c>
      <c r="E22631" t="s">
        <v>30879</v>
      </c>
    </row>
    <row r="22632" spans="1:5" hidden="1" x14ac:dyDescent="0.2">
      <c r="A22632" s="94" t="s">
        <v>34174</v>
      </c>
      <c r="B22632" t="s">
        <v>34175</v>
      </c>
      <c r="C22632" t="s">
        <v>614</v>
      </c>
      <c r="D22632">
        <v>100.23</v>
      </c>
      <c r="E22632" t="s">
        <v>30879</v>
      </c>
    </row>
    <row r="22633" spans="1:5" hidden="1" x14ac:dyDescent="0.2">
      <c r="A22633" s="94" t="s">
        <v>33734</v>
      </c>
      <c r="B22633" t="s">
        <v>33735</v>
      </c>
      <c r="C22633" t="s">
        <v>614</v>
      </c>
      <c r="D22633">
        <v>35.74</v>
      </c>
      <c r="E22633" t="s">
        <v>30879</v>
      </c>
    </row>
    <row r="22634" spans="1:5" hidden="1" x14ac:dyDescent="0.2">
      <c r="A22634" s="94" t="s">
        <v>26920</v>
      </c>
      <c r="B22634" t="s">
        <v>26921</v>
      </c>
      <c r="C22634" t="s">
        <v>2931</v>
      </c>
      <c r="D22634">
        <v>12.34</v>
      </c>
      <c r="E22634" t="s">
        <v>30879</v>
      </c>
    </row>
    <row r="22635" spans="1:5" hidden="1" x14ac:dyDescent="0.2">
      <c r="A22635" s="94" t="s">
        <v>34228</v>
      </c>
      <c r="B22635" t="s">
        <v>34229</v>
      </c>
      <c r="C22635" t="s">
        <v>2815</v>
      </c>
      <c r="D22635">
        <v>18.260000000000002</v>
      </c>
      <c r="E22635" t="s">
        <v>30879</v>
      </c>
    </row>
    <row r="22636" spans="1:5" hidden="1" x14ac:dyDescent="0.2">
      <c r="A22636" s="94" t="s">
        <v>34230</v>
      </c>
      <c r="B22636" t="s">
        <v>34231</v>
      </c>
      <c r="C22636" t="s">
        <v>2815</v>
      </c>
      <c r="D22636">
        <v>11.71</v>
      </c>
      <c r="E22636" t="s">
        <v>30879</v>
      </c>
    </row>
    <row r="22637" spans="1:5" hidden="1" x14ac:dyDescent="0.2">
      <c r="A22637" s="94" t="s">
        <v>34232</v>
      </c>
      <c r="B22637" t="s">
        <v>34233</v>
      </c>
      <c r="C22637" t="s">
        <v>614</v>
      </c>
      <c r="D22637">
        <v>24.76</v>
      </c>
      <c r="E22637" t="s">
        <v>30879</v>
      </c>
    </row>
    <row r="22638" spans="1:5" hidden="1" x14ac:dyDescent="0.2">
      <c r="A22638" s="94" t="s">
        <v>34236</v>
      </c>
      <c r="B22638" t="s">
        <v>34237</v>
      </c>
      <c r="C22638" t="s">
        <v>2815</v>
      </c>
      <c r="D22638">
        <v>13.61</v>
      </c>
      <c r="E22638" t="s">
        <v>30879</v>
      </c>
    </row>
    <row r="22639" spans="1:5" hidden="1" x14ac:dyDescent="0.2">
      <c r="A22639" s="94" t="s">
        <v>34234</v>
      </c>
      <c r="B22639" t="s">
        <v>34235</v>
      </c>
      <c r="C22639" t="s">
        <v>614</v>
      </c>
      <c r="D22639">
        <v>27.84</v>
      </c>
      <c r="E22639" t="s">
        <v>30879</v>
      </c>
    </row>
    <row r="22640" spans="1:5" hidden="1" x14ac:dyDescent="0.2">
      <c r="A22640" s="94" t="s">
        <v>34240</v>
      </c>
      <c r="B22640" t="s">
        <v>34241</v>
      </c>
      <c r="C22640" t="s">
        <v>2815</v>
      </c>
      <c r="D22640">
        <v>14.21</v>
      </c>
      <c r="E22640" t="s">
        <v>30879</v>
      </c>
    </row>
    <row r="22641" spans="1:5" hidden="1" x14ac:dyDescent="0.2">
      <c r="A22641" s="94" t="s">
        <v>34238</v>
      </c>
      <c r="B22641" t="s">
        <v>34239</v>
      </c>
      <c r="C22641" t="s">
        <v>614</v>
      </c>
      <c r="D22641">
        <v>33.42</v>
      </c>
      <c r="E22641" t="s">
        <v>30879</v>
      </c>
    </row>
    <row r="22642" spans="1:5" hidden="1" x14ac:dyDescent="0.2">
      <c r="A22642" s="94" t="s">
        <v>26922</v>
      </c>
      <c r="B22642" t="s">
        <v>26923</v>
      </c>
      <c r="C22642" t="s">
        <v>2815</v>
      </c>
      <c r="D22642">
        <v>10.02</v>
      </c>
      <c r="E22642" t="s">
        <v>30879</v>
      </c>
    </row>
    <row r="22643" spans="1:5" hidden="1" x14ac:dyDescent="0.2">
      <c r="A22643" s="94" t="s">
        <v>34242</v>
      </c>
      <c r="B22643" t="s">
        <v>34243</v>
      </c>
      <c r="C22643" t="s">
        <v>2815</v>
      </c>
      <c r="D22643">
        <v>12.59</v>
      </c>
      <c r="E22643" t="s">
        <v>30879</v>
      </c>
    </row>
    <row r="22644" spans="1:5" hidden="1" x14ac:dyDescent="0.2">
      <c r="A22644" s="94" t="s">
        <v>26924</v>
      </c>
      <c r="B22644" t="s">
        <v>26925</v>
      </c>
      <c r="C22644" t="s">
        <v>2815</v>
      </c>
      <c r="D22644">
        <v>7.48</v>
      </c>
      <c r="E22644" t="s">
        <v>30879</v>
      </c>
    </row>
    <row r="22645" spans="1:5" hidden="1" x14ac:dyDescent="0.2">
      <c r="A22645" s="94" t="s">
        <v>34244</v>
      </c>
      <c r="B22645" t="s">
        <v>34245</v>
      </c>
      <c r="C22645" t="s">
        <v>2815</v>
      </c>
      <c r="D22645">
        <v>7.69</v>
      </c>
      <c r="E22645" t="s">
        <v>30879</v>
      </c>
    </row>
    <row r="22646" spans="1:5" hidden="1" x14ac:dyDescent="0.2">
      <c r="A22646" s="94" t="s">
        <v>26926</v>
      </c>
      <c r="B22646" t="s">
        <v>26927</v>
      </c>
      <c r="C22646" t="s">
        <v>2815</v>
      </c>
      <c r="D22646">
        <v>7.76</v>
      </c>
      <c r="E22646" t="s">
        <v>30879</v>
      </c>
    </row>
    <row r="22647" spans="1:5" hidden="1" x14ac:dyDescent="0.2">
      <c r="A22647" s="94" t="s">
        <v>26928</v>
      </c>
      <c r="B22647" t="s">
        <v>26929</v>
      </c>
      <c r="C22647" t="s">
        <v>2815</v>
      </c>
      <c r="D22647">
        <v>7.76</v>
      </c>
      <c r="E22647" t="s">
        <v>30879</v>
      </c>
    </row>
    <row r="22648" spans="1:5" hidden="1" x14ac:dyDescent="0.2">
      <c r="A22648" s="94" t="s">
        <v>26930</v>
      </c>
      <c r="B22648" t="s">
        <v>26931</v>
      </c>
      <c r="C22648" t="s">
        <v>2815</v>
      </c>
      <c r="D22648">
        <v>8.3699999999999992</v>
      </c>
      <c r="E22648" t="s">
        <v>30879</v>
      </c>
    </row>
    <row r="22649" spans="1:5" hidden="1" x14ac:dyDescent="0.2">
      <c r="A22649" s="94" t="s">
        <v>34246</v>
      </c>
      <c r="B22649" t="s">
        <v>34247</v>
      </c>
      <c r="C22649" t="s">
        <v>2815</v>
      </c>
      <c r="D22649">
        <v>9.6199999999999992</v>
      </c>
      <c r="E22649" t="s">
        <v>30879</v>
      </c>
    </row>
    <row r="22650" spans="1:5" hidden="1" x14ac:dyDescent="0.2">
      <c r="A22650" s="94" t="s">
        <v>26932</v>
      </c>
      <c r="B22650" t="s">
        <v>26933</v>
      </c>
      <c r="C22650" t="s">
        <v>2815</v>
      </c>
      <c r="D22650">
        <v>8.3699999999999992</v>
      </c>
      <c r="E22650" t="s">
        <v>30879</v>
      </c>
    </row>
    <row r="22651" spans="1:5" hidden="1" x14ac:dyDescent="0.2">
      <c r="A22651" s="94" t="s">
        <v>26934</v>
      </c>
      <c r="B22651" t="s">
        <v>26935</v>
      </c>
      <c r="C22651" t="s">
        <v>2815</v>
      </c>
      <c r="D22651">
        <v>8.9700000000000006</v>
      </c>
      <c r="E22651" t="s">
        <v>30879</v>
      </c>
    </row>
    <row r="22652" spans="1:5" hidden="1" x14ac:dyDescent="0.2">
      <c r="A22652" s="94" t="s">
        <v>34248</v>
      </c>
      <c r="B22652" t="s">
        <v>34249</v>
      </c>
      <c r="C22652" t="s">
        <v>2815</v>
      </c>
      <c r="D22652">
        <v>8.69</v>
      </c>
      <c r="E22652" t="s">
        <v>30879</v>
      </c>
    </row>
    <row r="22653" spans="1:5" hidden="1" x14ac:dyDescent="0.2">
      <c r="A22653" s="94" t="s">
        <v>26936</v>
      </c>
      <c r="B22653" t="s">
        <v>26937</v>
      </c>
      <c r="C22653" t="s">
        <v>2815</v>
      </c>
      <c r="D22653">
        <v>8.9700000000000006</v>
      </c>
      <c r="E22653" t="s">
        <v>30879</v>
      </c>
    </row>
    <row r="22654" spans="1:5" hidden="1" x14ac:dyDescent="0.2">
      <c r="A22654" s="94" t="s">
        <v>26938</v>
      </c>
      <c r="B22654" t="s">
        <v>26939</v>
      </c>
      <c r="C22654" t="s">
        <v>2815</v>
      </c>
      <c r="D22654">
        <v>9.8699999999999992</v>
      </c>
      <c r="E22654" t="s">
        <v>30879</v>
      </c>
    </row>
    <row r="22655" spans="1:5" hidden="1" x14ac:dyDescent="0.2">
      <c r="A22655" s="94" t="s">
        <v>34250</v>
      </c>
      <c r="B22655" t="s">
        <v>34251</v>
      </c>
      <c r="C22655" t="s">
        <v>614</v>
      </c>
      <c r="D22655">
        <v>19.46</v>
      </c>
      <c r="E22655" t="s">
        <v>30879</v>
      </c>
    </row>
    <row r="22656" spans="1:5" hidden="1" x14ac:dyDescent="0.2">
      <c r="A22656" s="94" t="s">
        <v>34254</v>
      </c>
      <c r="B22656" t="s">
        <v>34255</v>
      </c>
      <c r="C22656" t="s">
        <v>2815</v>
      </c>
      <c r="D22656">
        <v>11</v>
      </c>
      <c r="E22656" t="s">
        <v>30879</v>
      </c>
    </row>
    <row r="22657" spans="1:5" hidden="1" x14ac:dyDescent="0.2">
      <c r="A22657" s="94" t="s">
        <v>34252</v>
      </c>
      <c r="B22657" t="s">
        <v>34253</v>
      </c>
      <c r="C22657" t="s">
        <v>614</v>
      </c>
      <c r="D22657">
        <v>22.42</v>
      </c>
      <c r="E22657" t="s">
        <v>30879</v>
      </c>
    </row>
    <row r="22658" spans="1:5" hidden="1" x14ac:dyDescent="0.2">
      <c r="A22658" s="94" t="s">
        <v>26940</v>
      </c>
      <c r="B22658" t="s">
        <v>26941</v>
      </c>
      <c r="C22658" t="s">
        <v>2815</v>
      </c>
      <c r="D22658">
        <v>11.95</v>
      </c>
      <c r="E22658" t="s">
        <v>30879</v>
      </c>
    </row>
    <row r="22659" spans="1:5" hidden="1" x14ac:dyDescent="0.2">
      <c r="A22659" s="94" t="s">
        <v>34256</v>
      </c>
      <c r="B22659" t="s">
        <v>34257</v>
      </c>
      <c r="C22659" t="s">
        <v>2815</v>
      </c>
      <c r="D22659">
        <v>10.09</v>
      </c>
      <c r="E22659" t="s">
        <v>30879</v>
      </c>
    </row>
    <row r="22660" spans="1:5" hidden="1" x14ac:dyDescent="0.2">
      <c r="A22660" s="94" t="s">
        <v>34258</v>
      </c>
      <c r="B22660" t="s">
        <v>34259</v>
      </c>
      <c r="C22660" t="s">
        <v>614</v>
      </c>
      <c r="D22660">
        <v>42.11</v>
      </c>
      <c r="E22660" t="s">
        <v>30879</v>
      </c>
    </row>
    <row r="22661" spans="1:5" hidden="1" x14ac:dyDescent="0.2">
      <c r="A22661" s="94" t="s">
        <v>34260</v>
      </c>
      <c r="B22661" t="s">
        <v>34261</v>
      </c>
      <c r="C22661" t="s">
        <v>2815</v>
      </c>
      <c r="D22661">
        <v>23.5</v>
      </c>
      <c r="E22661" t="s">
        <v>30879</v>
      </c>
    </row>
    <row r="22662" spans="1:5" hidden="1" x14ac:dyDescent="0.2">
      <c r="A22662" s="94" t="s">
        <v>4713</v>
      </c>
      <c r="B22662" t="s">
        <v>26942</v>
      </c>
      <c r="C22662" t="s">
        <v>614</v>
      </c>
      <c r="D22662">
        <v>39.33</v>
      </c>
      <c r="E22662" t="s">
        <v>30879</v>
      </c>
    </row>
    <row r="22663" spans="1:5" hidden="1" x14ac:dyDescent="0.2">
      <c r="A22663" s="94" t="s">
        <v>4714</v>
      </c>
      <c r="B22663" t="s">
        <v>26943</v>
      </c>
      <c r="C22663" t="s">
        <v>2931</v>
      </c>
      <c r="D22663">
        <v>8.1999999999999993</v>
      </c>
      <c r="E22663" t="s">
        <v>30879</v>
      </c>
    </row>
    <row r="22664" spans="1:5" hidden="1" x14ac:dyDescent="0.2">
      <c r="A22664" s="94" t="s">
        <v>4031</v>
      </c>
      <c r="B22664" t="s">
        <v>26944</v>
      </c>
      <c r="C22664" t="s">
        <v>614</v>
      </c>
      <c r="D22664">
        <v>55.47</v>
      </c>
      <c r="E22664" t="s">
        <v>30879</v>
      </c>
    </row>
    <row r="22665" spans="1:5" hidden="1" x14ac:dyDescent="0.2">
      <c r="A22665" s="94" t="s">
        <v>4715</v>
      </c>
      <c r="B22665" t="s">
        <v>26945</v>
      </c>
      <c r="C22665" t="s">
        <v>2931</v>
      </c>
      <c r="D22665">
        <v>11.74</v>
      </c>
      <c r="E22665" t="s">
        <v>30879</v>
      </c>
    </row>
    <row r="22666" spans="1:5" hidden="1" x14ac:dyDescent="0.2">
      <c r="A22666" s="94" t="s">
        <v>4032</v>
      </c>
      <c r="B22666" t="s">
        <v>26946</v>
      </c>
      <c r="C22666" t="s">
        <v>614</v>
      </c>
      <c r="D22666">
        <v>56.46</v>
      </c>
      <c r="E22666" t="s">
        <v>30879</v>
      </c>
    </row>
    <row r="22667" spans="1:5" hidden="1" x14ac:dyDescent="0.2">
      <c r="A22667" s="94" t="s">
        <v>26947</v>
      </c>
      <c r="B22667" t="s">
        <v>26948</v>
      </c>
      <c r="C22667" t="s">
        <v>2815</v>
      </c>
      <c r="D22667">
        <v>16.16</v>
      </c>
      <c r="E22667" t="s">
        <v>30879</v>
      </c>
    </row>
    <row r="22668" spans="1:5" hidden="1" x14ac:dyDescent="0.2">
      <c r="A22668" s="94" t="s">
        <v>34272</v>
      </c>
      <c r="B22668" t="s">
        <v>34273</v>
      </c>
      <c r="C22668" t="s">
        <v>2815</v>
      </c>
      <c r="D22668">
        <v>24.65</v>
      </c>
      <c r="E22668" t="s">
        <v>30879</v>
      </c>
    </row>
    <row r="22669" spans="1:5" hidden="1" x14ac:dyDescent="0.2">
      <c r="A22669" s="94" t="s">
        <v>4716</v>
      </c>
      <c r="B22669" t="s">
        <v>26949</v>
      </c>
      <c r="C22669" t="s">
        <v>2931</v>
      </c>
      <c r="D22669">
        <v>10.54</v>
      </c>
      <c r="E22669" t="s">
        <v>30879</v>
      </c>
    </row>
    <row r="22670" spans="1:5" hidden="1" x14ac:dyDescent="0.2">
      <c r="A22670" s="94" t="s">
        <v>34282</v>
      </c>
      <c r="B22670" t="s">
        <v>34283</v>
      </c>
      <c r="C22670" t="s">
        <v>614</v>
      </c>
      <c r="D22670">
        <v>50.23</v>
      </c>
      <c r="E22670" t="s">
        <v>30879</v>
      </c>
    </row>
    <row r="22671" spans="1:5" hidden="1" x14ac:dyDescent="0.2">
      <c r="A22671" s="94" t="s">
        <v>4717</v>
      </c>
      <c r="B22671" t="s">
        <v>26950</v>
      </c>
      <c r="C22671" t="s">
        <v>2931</v>
      </c>
      <c r="D22671">
        <v>8.67</v>
      </c>
      <c r="E22671" t="s">
        <v>30879</v>
      </c>
    </row>
    <row r="22672" spans="1:5" hidden="1" x14ac:dyDescent="0.2">
      <c r="A22672" s="94" t="s">
        <v>26951</v>
      </c>
      <c r="B22672" t="s">
        <v>26952</v>
      </c>
      <c r="C22672" t="s">
        <v>2815</v>
      </c>
      <c r="D22672">
        <v>17.399999999999999</v>
      </c>
      <c r="E22672" t="s">
        <v>30879</v>
      </c>
    </row>
    <row r="22673" spans="1:5" hidden="1" x14ac:dyDescent="0.2">
      <c r="A22673" s="94" t="s">
        <v>34274</v>
      </c>
      <c r="B22673" t="s">
        <v>34275</v>
      </c>
      <c r="C22673" t="s">
        <v>2815</v>
      </c>
      <c r="D22673">
        <v>22.25</v>
      </c>
      <c r="E22673" t="s">
        <v>30879</v>
      </c>
    </row>
    <row r="22674" spans="1:5" hidden="1" x14ac:dyDescent="0.2">
      <c r="A22674" s="94" t="s">
        <v>4718</v>
      </c>
      <c r="B22674" t="s">
        <v>26953</v>
      </c>
      <c r="C22674" t="s">
        <v>2931</v>
      </c>
      <c r="D22674">
        <v>7.26</v>
      </c>
      <c r="E22674" t="s">
        <v>30879</v>
      </c>
    </row>
    <row r="22675" spans="1:5" hidden="1" x14ac:dyDescent="0.2">
      <c r="A22675" s="94" t="s">
        <v>4719</v>
      </c>
      <c r="B22675" t="s">
        <v>26954</v>
      </c>
      <c r="C22675" t="s">
        <v>2931</v>
      </c>
      <c r="D22675">
        <v>6.87</v>
      </c>
      <c r="E22675" t="s">
        <v>30879</v>
      </c>
    </row>
    <row r="22676" spans="1:5" hidden="1" x14ac:dyDescent="0.2">
      <c r="A22676" s="94" t="s">
        <v>26955</v>
      </c>
      <c r="B22676" t="s">
        <v>26956</v>
      </c>
      <c r="C22676" t="s">
        <v>614</v>
      </c>
      <c r="D22676">
        <v>34.42</v>
      </c>
      <c r="E22676" t="s">
        <v>30879</v>
      </c>
    </row>
    <row r="22677" spans="1:5" hidden="1" x14ac:dyDescent="0.2">
      <c r="A22677" s="94" t="s">
        <v>4720</v>
      </c>
      <c r="B22677" t="s">
        <v>26957</v>
      </c>
      <c r="C22677" t="s">
        <v>2931</v>
      </c>
      <c r="D22677">
        <v>12.06</v>
      </c>
      <c r="E22677" t="s">
        <v>30879</v>
      </c>
    </row>
    <row r="22678" spans="1:5" hidden="1" x14ac:dyDescent="0.2">
      <c r="A22678" s="94" t="s">
        <v>4721</v>
      </c>
      <c r="B22678" t="s">
        <v>26958</v>
      </c>
      <c r="C22678" t="s">
        <v>2931</v>
      </c>
      <c r="D22678">
        <v>9.01</v>
      </c>
      <c r="E22678" t="s">
        <v>30879</v>
      </c>
    </row>
    <row r="22679" spans="1:5" hidden="1" x14ac:dyDescent="0.2">
      <c r="A22679" s="94" t="s">
        <v>4722</v>
      </c>
      <c r="B22679" t="s">
        <v>26959</v>
      </c>
      <c r="C22679" t="s">
        <v>614</v>
      </c>
      <c r="D22679">
        <v>35.42</v>
      </c>
      <c r="E22679" t="s">
        <v>30879</v>
      </c>
    </row>
    <row r="22680" spans="1:5" hidden="1" x14ac:dyDescent="0.2">
      <c r="A22680" s="94" t="s">
        <v>15974</v>
      </c>
      <c r="B22680" t="s">
        <v>26960</v>
      </c>
      <c r="C22680" t="s">
        <v>2931</v>
      </c>
      <c r="D22680">
        <v>5.45</v>
      </c>
      <c r="E22680" t="s">
        <v>30879</v>
      </c>
    </row>
    <row r="22681" spans="1:5" hidden="1" x14ac:dyDescent="0.2">
      <c r="A22681" s="94" t="s">
        <v>34284</v>
      </c>
      <c r="B22681" t="s">
        <v>34285</v>
      </c>
      <c r="C22681" t="s">
        <v>2815</v>
      </c>
      <c r="D22681">
        <v>3.68</v>
      </c>
      <c r="E22681" t="s">
        <v>30879</v>
      </c>
    </row>
    <row r="22682" spans="1:5" hidden="1" x14ac:dyDescent="0.2">
      <c r="A22682" s="94" t="s">
        <v>15975</v>
      </c>
      <c r="B22682" t="s">
        <v>26961</v>
      </c>
      <c r="C22682" t="s">
        <v>2847</v>
      </c>
      <c r="D22682">
        <v>22.39</v>
      </c>
      <c r="E22682" t="s">
        <v>30879</v>
      </c>
    </row>
    <row r="22683" spans="1:5" hidden="1" x14ac:dyDescent="0.2">
      <c r="A22683" s="94" t="s">
        <v>15976</v>
      </c>
      <c r="B22683" t="s">
        <v>26962</v>
      </c>
      <c r="C22683" t="s">
        <v>2931</v>
      </c>
      <c r="D22683">
        <v>5.4</v>
      </c>
      <c r="E22683" t="s">
        <v>30879</v>
      </c>
    </row>
    <row r="22684" spans="1:5" hidden="1" x14ac:dyDescent="0.2">
      <c r="A22684" s="94" t="s">
        <v>15977</v>
      </c>
      <c r="B22684" t="s">
        <v>26963</v>
      </c>
      <c r="C22684" t="s">
        <v>2931</v>
      </c>
      <c r="D22684">
        <v>4.4800000000000004</v>
      </c>
      <c r="E22684" t="s">
        <v>30879</v>
      </c>
    </row>
    <row r="22685" spans="1:5" hidden="1" x14ac:dyDescent="0.2">
      <c r="A22685" s="94" t="s">
        <v>34278</v>
      </c>
      <c r="B22685" t="s">
        <v>34279</v>
      </c>
      <c r="C22685" t="s">
        <v>2815</v>
      </c>
      <c r="D22685">
        <v>3.16</v>
      </c>
      <c r="E22685" t="s">
        <v>30879</v>
      </c>
    </row>
    <row r="22686" spans="1:5" hidden="1" x14ac:dyDescent="0.2">
      <c r="A22686" s="94" t="s">
        <v>15978</v>
      </c>
      <c r="B22686" t="s">
        <v>26964</v>
      </c>
      <c r="C22686" t="s">
        <v>2847</v>
      </c>
      <c r="D22686">
        <v>18.47</v>
      </c>
      <c r="E22686" t="s">
        <v>30879</v>
      </c>
    </row>
    <row r="22687" spans="1:5" hidden="1" x14ac:dyDescent="0.2">
      <c r="A22687" s="94" t="s">
        <v>15979</v>
      </c>
      <c r="B22687" t="s">
        <v>26965</v>
      </c>
      <c r="C22687" t="s">
        <v>2931</v>
      </c>
      <c r="D22687">
        <v>4.47</v>
      </c>
      <c r="E22687" t="s">
        <v>30879</v>
      </c>
    </row>
    <row r="22688" spans="1:5" hidden="1" x14ac:dyDescent="0.2">
      <c r="A22688" s="94" t="s">
        <v>15980</v>
      </c>
      <c r="B22688" t="s">
        <v>26966</v>
      </c>
      <c r="C22688" t="s">
        <v>2847</v>
      </c>
      <c r="D22688">
        <v>20.41</v>
      </c>
      <c r="E22688" t="s">
        <v>30879</v>
      </c>
    </row>
    <row r="22689" spans="1:5" hidden="1" x14ac:dyDescent="0.2">
      <c r="A22689" s="94" t="s">
        <v>15981</v>
      </c>
      <c r="B22689" t="s">
        <v>26967</v>
      </c>
      <c r="C22689" t="s">
        <v>2931</v>
      </c>
      <c r="D22689">
        <v>6.08</v>
      </c>
      <c r="E22689" t="s">
        <v>30879</v>
      </c>
    </row>
    <row r="22690" spans="1:5" hidden="1" x14ac:dyDescent="0.2">
      <c r="A22690" s="94" t="s">
        <v>34288</v>
      </c>
      <c r="B22690" t="s">
        <v>34289</v>
      </c>
      <c r="C22690" t="s">
        <v>2815</v>
      </c>
      <c r="D22690">
        <v>4.53</v>
      </c>
      <c r="E22690" t="s">
        <v>30879</v>
      </c>
    </row>
    <row r="22691" spans="1:5" hidden="1" x14ac:dyDescent="0.2">
      <c r="A22691" s="94" t="s">
        <v>15982</v>
      </c>
      <c r="B22691" t="s">
        <v>26968</v>
      </c>
      <c r="C22691" t="s">
        <v>2847</v>
      </c>
      <c r="D22691">
        <v>24.18</v>
      </c>
      <c r="E22691" t="s">
        <v>30879</v>
      </c>
    </row>
    <row r="22692" spans="1:5" hidden="1" x14ac:dyDescent="0.2">
      <c r="A22692" s="94" t="s">
        <v>34280</v>
      </c>
      <c r="B22692" t="s">
        <v>34281</v>
      </c>
      <c r="C22692" t="s">
        <v>2815</v>
      </c>
      <c r="D22692">
        <v>4.33</v>
      </c>
      <c r="E22692" t="s">
        <v>30879</v>
      </c>
    </row>
    <row r="22693" spans="1:5" hidden="1" x14ac:dyDescent="0.2">
      <c r="A22693" s="94" t="s">
        <v>15983</v>
      </c>
      <c r="B22693" t="s">
        <v>26969</v>
      </c>
      <c r="C22693" t="s">
        <v>2931</v>
      </c>
      <c r="D22693">
        <v>4.87</v>
      </c>
      <c r="E22693" t="s">
        <v>30879</v>
      </c>
    </row>
    <row r="22694" spans="1:5" hidden="1" x14ac:dyDescent="0.2">
      <c r="A22694" s="94" t="s">
        <v>15984</v>
      </c>
      <c r="B22694" t="s">
        <v>26970</v>
      </c>
      <c r="C22694" t="s">
        <v>2931</v>
      </c>
      <c r="D22694">
        <v>4.41</v>
      </c>
      <c r="E22694" t="s">
        <v>30879</v>
      </c>
    </row>
    <row r="22695" spans="1:5" hidden="1" x14ac:dyDescent="0.2">
      <c r="A22695" s="94" t="s">
        <v>15985</v>
      </c>
      <c r="B22695" t="s">
        <v>26971</v>
      </c>
      <c r="C22695" t="s">
        <v>2847</v>
      </c>
      <c r="D22695">
        <v>17.22</v>
      </c>
      <c r="E22695" t="s">
        <v>30879</v>
      </c>
    </row>
    <row r="22696" spans="1:5" hidden="1" x14ac:dyDescent="0.2">
      <c r="A22696" s="94" t="s">
        <v>34268</v>
      </c>
      <c r="B22696" t="s">
        <v>34269</v>
      </c>
      <c r="C22696" t="s">
        <v>2815</v>
      </c>
      <c r="D22696">
        <v>18.02</v>
      </c>
      <c r="E22696" t="s">
        <v>30879</v>
      </c>
    </row>
    <row r="22697" spans="1:5" hidden="1" x14ac:dyDescent="0.2">
      <c r="A22697" s="94" t="s">
        <v>34266</v>
      </c>
      <c r="B22697" t="s">
        <v>34267</v>
      </c>
      <c r="C22697" t="s">
        <v>2815</v>
      </c>
      <c r="D22697">
        <v>5.5</v>
      </c>
      <c r="E22697" t="s">
        <v>30879</v>
      </c>
    </row>
    <row r="22698" spans="1:5" hidden="1" x14ac:dyDescent="0.2">
      <c r="A22698" s="94" t="s">
        <v>34292</v>
      </c>
      <c r="B22698" t="s">
        <v>34293</v>
      </c>
      <c r="C22698" t="s">
        <v>2815</v>
      </c>
      <c r="D22698">
        <v>10.62</v>
      </c>
      <c r="E22698" t="s">
        <v>30879</v>
      </c>
    </row>
    <row r="22699" spans="1:5" hidden="1" x14ac:dyDescent="0.2">
      <c r="A22699" s="94" t="s">
        <v>15986</v>
      </c>
      <c r="B22699" t="s">
        <v>26972</v>
      </c>
      <c r="C22699" t="s">
        <v>2847</v>
      </c>
      <c r="D22699">
        <v>20.82</v>
      </c>
      <c r="E22699" t="s">
        <v>30879</v>
      </c>
    </row>
    <row r="22700" spans="1:5" hidden="1" x14ac:dyDescent="0.2">
      <c r="A22700" s="94" t="s">
        <v>15987</v>
      </c>
      <c r="B22700" t="s">
        <v>26973</v>
      </c>
      <c r="C22700" t="s">
        <v>2931</v>
      </c>
      <c r="D22700">
        <v>4.55</v>
      </c>
      <c r="E22700" t="s">
        <v>30879</v>
      </c>
    </row>
    <row r="22701" spans="1:5" hidden="1" x14ac:dyDescent="0.2">
      <c r="A22701" s="94" t="s">
        <v>34290</v>
      </c>
      <c r="B22701" t="s">
        <v>34291</v>
      </c>
      <c r="C22701" t="s">
        <v>2847</v>
      </c>
      <c r="D22701">
        <v>15.22</v>
      </c>
      <c r="E22701" t="s">
        <v>30879</v>
      </c>
    </row>
    <row r="22702" spans="1:5" hidden="1" x14ac:dyDescent="0.2">
      <c r="A22702" s="94" t="s">
        <v>15988</v>
      </c>
      <c r="B22702" t="s">
        <v>26974</v>
      </c>
      <c r="C22702" t="s">
        <v>2931</v>
      </c>
      <c r="D22702">
        <v>4.7699999999999996</v>
      </c>
      <c r="E22702" t="s">
        <v>30879</v>
      </c>
    </row>
    <row r="22703" spans="1:5" hidden="1" x14ac:dyDescent="0.2">
      <c r="A22703" s="94" t="s">
        <v>15989</v>
      </c>
      <c r="B22703" t="s">
        <v>26975</v>
      </c>
      <c r="C22703" t="s">
        <v>2847</v>
      </c>
      <c r="D22703">
        <v>25.38</v>
      </c>
      <c r="E22703" t="s">
        <v>30879</v>
      </c>
    </row>
    <row r="22704" spans="1:5" hidden="1" x14ac:dyDescent="0.2">
      <c r="A22704" s="94" t="s">
        <v>15990</v>
      </c>
      <c r="B22704" t="s">
        <v>26976</v>
      </c>
      <c r="C22704" t="s">
        <v>2847</v>
      </c>
      <c r="D22704">
        <v>53.6</v>
      </c>
      <c r="E22704" t="s">
        <v>30879</v>
      </c>
    </row>
    <row r="22705" spans="1:5" hidden="1" x14ac:dyDescent="0.2">
      <c r="A22705" s="94" t="s">
        <v>26977</v>
      </c>
      <c r="B22705" t="s">
        <v>26978</v>
      </c>
      <c r="C22705" t="s">
        <v>2815</v>
      </c>
      <c r="D22705">
        <v>6.28</v>
      </c>
      <c r="E22705" t="s">
        <v>30879</v>
      </c>
    </row>
    <row r="22706" spans="1:5" hidden="1" x14ac:dyDescent="0.2">
      <c r="A22706" s="94" t="s">
        <v>26979</v>
      </c>
      <c r="B22706" t="s">
        <v>26980</v>
      </c>
      <c r="C22706" t="s">
        <v>2931</v>
      </c>
      <c r="D22706">
        <v>5.14</v>
      </c>
      <c r="E22706" t="s">
        <v>30879</v>
      </c>
    </row>
    <row r="22707" spans="1:5" hidden="1" x14ac:dyDescent="0.2">
      <c r="A22707" s="94" t="s">
        <v>15991</v>
      </c>
      <c r="B22707" t="s">
        <v>26981</v>
      </c>
      <c r="C22707" t="s">
        <v>2931</v>
      </c>
      <c r="D22707">
        <v>4</v>
      </c>
      <c r="E22707" t="s">
        <v>30879</v>
      </c>
    </row>
    <row r="22708" spans="1:5" hidden="1" x14ac:dyDescent="0.2">
      <c r="A22708" s="94" t="s">
        <v>15992</v>
      </c>
      <c r="B22708" t="s">
        <v>26982</v>
      </c>
      <c r="C22708" t="s">
        <v>2847</v>
      </c>
      <c r="D22708">
        <v>12.13</v>
      </c>
      <c r="E22708" t="s">
        <v>30879</v>
      </c>
    </row>
    <row r="22709" spans="1:5" hidden="1" x14ac:dyDescent="0.2">
      <c r="A22709" s="94" t="s">
        <v>34294</v>
      </c>
      <c r="B22709" t="s">
        <v>34295</v>
      </c>
      <c r="C22709" t="s">
        <v>2815</v>
      </c>
      <c r="D22709">
        <v>6.7</v>
      </c>
      <c r="E22709" t="s">
        <v>30879</v>
      </c>
    </row>
    <row r="22710" spans="1:5" hidden="1" x14ac:dyDescent="0.2">
      <c r="A22710" s="94" t="s">
        <v>34262</v>
      </c>
      <c r="B22710" t="s">
        <v>34263</v>
      </c>
      <c r="C22710" t="s">
        <v>614</v>
      </c>
      <c r="D22710">
        <v>16.28</v>
      </c>
      <c r="E22710" t="s">
        <v>30879</v>
      </c>
    </row>
    <row r="22711" spans="1:5" hidden="1" x14ac:dyDescent="0.2">
      <c r="A22711" s="94" t="s">
        <v>26983</v>
      </c>
      <c r="B22711" t="s">
        <v>26984</v>
      </c>
      <c r="C22711" t="s">
        <v>243</v>
      </c>
      <c r="D22711">
        <v>7.46</v>
      </c>
      <c r="E22711" t="s">
        <v>30879</v>
      </c>
    </row>
    <row r="22712" spans="1:5" hidden="1" x14ac:dyDescent="0.2">
      <c r="A22712" s="94" t="s">
        <v>34276</v>
      </c>
      <c r="B22712" t="s">
        <v>34277</v>
      </c>
      <c r="C22712" t="s">
        <v>2931</v>
      </c>
      <c r="D22712">
        <v>2.56</v>
      </c>
      <c r="E22712" t="s">
        <v>30879</v>
      </c>
    </row>
    <row r="22713" spans="1:5" hidden="1" x14ac:dyDescent="0.2">
      <c r="A22713" s="94" t="s">
        <v>26985</v>
      </c>
      <c r="B22713" t="s">
        <v>26986</v>
      </c>
      <c r="C22713" t="s">
        <v>2815</v>
      </c>
      <c r="D22713">
        <v>10.8</v>
      </c>
      <c r="E22713" t="s">
        <v>30879</v>
      </c>
    </row>
    <row r="22714" spans="1:5" hidden="1" x14ac:dyDescent="0.2">
      <c r="A22714" s="94" t="s">
        <v>34264</v>
      </c>
      <c r="B22714" t="s">
        <v>34265</v>
      </c>
      <c r="C22714" t="s">
        <v>2815</v>
      </c>
      <c r="D22714">
        <v>7.12</v>
      </c>
      <c r="E22714" t="s">
        <v>30879</v>
      </c>
    </row>
    <row r="22715" spans="1:5" hidden="1" x14ac:dyDescent="0.2">
      <c r="A22715" s="94" t="s">
        <v>26987</v>
      </c>
      <c r="B22715" t="s">
        <v>26988</v>
      </c>
      <c r="C22715" t="s">
        <v>614</v>
      </c>
      <c r="D22715">
        <v>34.409999999999997</v>
      </c>
      <c r="E22715" t="s">
        <v>30879</v>
      </c>
    </row>
    <row r="22716" spans="1:5" hidden="1" x14ac:dyDescent="0.2">
      <c r="A22716" s="94" t="s">
        <v>34270</v>
      </c>
      <c r="B22716" t="s">
        <v>34271</v>
      </c>
      <c r="C22716" t="s">
        <v>2815</v>
      </c>
      <c r="D22716">
        <v>9.7100000000000009</v>
      </c>
      <c r="E22716" t="s">
        <v>30879</v>
      </c>
    </row>
    <row r="22717" spans="1:5" hidden="1" x14ac:dyDescent="0.2">
      <c r="A22717" s="94" t="s">
        <v>26989</v>
      </c>
      <c r="B22717" t="s">
        <v>26990</v>
      </c>
      <c r="C22717" t="s">
        <v>614</v>
      </c>
      <c r="D22717">
        <v>22.76</v>
      </c>
      <c r="E22717" t="s">
        <v>30879</v>
      </c>
    </row>
    <row r="22718" spans="1:5" hidden="1" x14ac:dyDescent="0.2">
      <c r="A22718" s="94" t="s">
        <v>26991</v>
      </c>
      <c r="B22718" t="s">
        <v>26992</v>
      </c>
      <c r="C22718" t="s">
        <v>2815</v>
      </c>
      <c r="D22718">
        <v>8.5299999999999994</v>
      </c>
      <c r="E22718" t="s">
        <v>30879</v>
      </c>
    </row>
    <row r="22719" spans="1:5" hidden="1" x14ac:dyDescent="0.2">
      <c r="A22719" s="94" t="s">
        <v>15993</v>
      </c>
      <c r="B22719" t="s">
        <v>26993</v>
      </c>
      <c r="C22719" t="s">
        <v>614</v>
      </c>
      <c r="D22719">
        <v>45.89</v>
      </c>
      <c r="E22719" t="s">
        <v>30879</v>
      </c>
    </row>
    <row r="22720" spans="1:5" hidden="1" x14ac:dyDescent="0.2">
      <c r="A22720" s="94" t="s">
        <v>26994</v>
      </c>
      <c r="B22720" t="s">
        <v>26995</v>
      </c>
      <c r="C22720" t="s">
        <v>614</v>
      </c>
      <c r="D22720">
        <v>11.44</v>
      </c>
      <c r="E22720" t="s">
        <v>30879</v>
      </c>
    </row>
    <row r="22721" spans="1:5" hidden="1" x14ac:dyDescent="0.2">
      <c r="A22721" s="94" t="s">
        <v>26996</v>
      </c>
      <c r="B22721" t="s">
        <v>26997</v>
      </c>
      <c r="C22721" t="s">
        <v>2931</v>
      </c>
      <c r="D22721">
        <v>7.55</v>
      </c>
      <c r="E22721" t="s">
        <v>30879</v>
      </c>
    </row>
    <row r="22722" spans="1:5" hidden="1" x14ac:dyDescent="0.2">
      <c r="A22722" s="94" t="s">
        <v>15994</v>
      </c>
      <c r="B22722" t="s">
        <v>26998</v>
      </c>
      <c r="C22722" t="s">
        <v>2931</v>
      </c>
      <c r="D22722">
        <v>8.4600000000000009</v>
      </c>
      <c r="E22722" t="s">
        <v>30879</v>
      </c>
    </row>
    <row r="22723" spans="1:5" hidden="1" x14ac:dyDescent="0.2">
      <c r="A22723" s="94" t="s">
        <v>26999</v>
      </c>
      <c r="B22723" t="s">
        <v>27000</v>
      </c>
      <c r="C22723" t="s">
        <v>2931</v>
      </c>
      <c r="D22723">
        <v>8.82</v>
      </c>
      <c r="E22723" t="s">
        <v>30879</v>
      </c>
    </row>
    <row r="22724" spans="1:5" hidden="1" x14ac:dyDescent="0.2">
      <c r="A22724" s="94" t="s">
        <v>27001</v>
      </c>
      <c r="B22724" t="s">
        <v>27002</v>
      </c>
      <c r="C22724" t="s">
        <v>614</v>
      </c>
      <c r="D22724">
        <v>38.53</v>
      </c>
      <c r="E22724" t="s">
        <v>30879</v>
      </c>
    </row>
    <row r="22725" spans="1:5" hidden="1" x14ac:dyDescent="0.2">
      <c r="A22725" s="94" t="s">
        <v>34286</v>
      </c>
      <c r="B22725" t="s">
        <v>34287</v>
      </c>
      <c r="C22725" t="s">
        <v>614</v>
      </c>
      <c r="D22725">
        <v>16.690000000000001</v>
      </c>
      <c r="E22725" t="s">
        <v>30879</v>
      </c>
    </row>
    <row r="22726" spans="1:5" hidden="1" x14ac:dyDescent="0.2">
      <c r="A22726" s="94" t="s">
        <v>15995</v>
      </c>
      <c r="B22726" t="s">
        <v>27003</v>
      </c>
      <c r="C22726" t="s">
        <v>2931</v>
      </c>
      <c r="D22726">
        <v>9.69</v>
      </c>
      <c r="E22726" t="s">
        <v>30879</v>
      </c>
    </row>
    <row r="22727" spans="1:5" hidden="1" x14ac:dyDescent="0.2">
      <c r="A22727" s="94" t="s">
        <v>27004</v>
      </c>
      <c r="B22727" t="s">
        <v>27005</v>
      </c>
      <c r="C22727" t="s">
        <v>614</v>
      </c>
      <c r="D22727">
        <v>43.02</v>
      </c>
      <c r="E22727" t="s">
        <v>30879</v>
      </c>
    </row>
    <row r="22728" spans="1:5" hidden="1" x14ac:dyDescent="0.2">
      <c r="A22728" s="94" t="s">
        <v>15996</v>
      </c>
      <c r="B22728" t="s">
        <v>27006</v>
      </c>
      <c r="C22728" t="s">
        <v>2931</v>
      </c>
      <c r="D22728">
        <v>5.98</v>
      </c>
      <c r="E22728" t="s">
        <v>30879</v>
      </c>
    </row>
    <row r="22729" spans="1:5" hidden="1" x14ac:dyDescent="0.2">
      <c r="A22729" s="94" t="s">
        <v>27007</v>
      </c>
      <c r="B22729" t="s">
        <v>27008</v>
      </c>
      <c r="C22729" t="s">
        <v>2815</v>
      </c>
      <c r="D22729">
        <v>45.5</v>
      </c>
      <c r="E22729" t="s">
        <v>30879</v>
      </c>
    </row>
    <row r="22730" spans="1:5" hidden="1" x14ac:dyDescent="0.2">
      <c r="A22730" s="94" t="s">
        <v>15997</v>
      </c>
      <c r="B22730" t="s">
        <v>27009</v>
      </c>
      <c r="C22730" t="s">
        <v>2931</v>
      </c>
      <c r="D22730">
        <v>8.6300000000000008</v>
      </c>
      <c r="E22730" t="s">
        <v>30879</v>
      </c>
    </row>
    <row r="22731" spans="1:5" hidden="1" x14ac:dyDescent="0.2">
      <c r="A22731" s="94" t="s">
        <v>34346</v>
      </c>
      <c r="B22731" t="s">
        <v>34347</v>
      </c>
      <c r="C22731" t="s">
        <v>243</v>
      </c>
      <c r="D22731">
        <v>1.0900000000000001</v>
      </c>
      <c r="E22731" t="s">
        <v>30879</v>
      </c>
    </row>
    <row r="22732" spans="1:5" hidden="1" x14ac:dyDescent="0.2">
      <c r="A22732" s="94" t="s">
        <v>34348</v>
      </c>
      <c r="B22732" t="s">
        <v>34349</v>
      </c>
      <c r="C22732" t="s">
        <v>243</v>
      </c>
      <c r="D22732">
        <v>1.33</v>
      </c>
      <c r="E22732" t="s">
        <v>30879</v>
      </c>
    </row>
    <row r="22733" spans="1:5" hidden="1" x14ac:dyDescent="0.2">
      <c r="A22733" s="94" t="s">
        <v>34376</v>
      </c>
      <c r="B22733" t="s">
        <v>34377</v>
      </c>
      <c r="C22733" t="s">
        <v>2815</v>
      </c>
      <c r="D22733">
        <v>8.98</v>
      </c>
      <c r="E22733" t="s">
        <v>30879</v>
      </c>
    </row>
    <row r="22734" spans="1:5" hidden="1" x14ac:dyDescent="0.2">
      <c r="A22734" s="94" t="s">
        <v>34378</v>
      </c>
      <c r="B22734" t="s">
        <v>34379</v>
      </c>
      <c r="C22734" t="s">
        <v>2815</v>
      </c>
      <c r="D22734">
        <v>9.48</v>
      </c>
      <c r="E22734" t="s">
        <v>30879</v>
      </c>
    </row>
    <row r="22735" spans="1:5" hidden="1" x14ac:dyDescent="0.2">
      <c r="A22735" s="94" t="s">
        <v>34380</v>
      </c>
      <c r="B22735" t="s">
        <v>34381</v>
      </c>
      <c r="C22735" t="s">
        <v>2815</v>
      </c>
      <c r="D22735">
        <v>11.06</v>
      </c>
      <c r="E22735" t="s">
        <v>30879</v>
      </c>
    </row>
    <row r="22736" spans="1:5" hidden="1" x14ac:dyDescent="0.2">
      <c r="A22736" s="94" t="s">
        <v>34384</v>
      </c>
      <c r="B22736" t="s">
        <v>34385</v>
      </c>
      <c r="C22736" t="s">
        <v>2815</v>
      </c>
      <c r="D22736">
        <v>11.92</v>
      </c>
      <c r="E22736" t="s">
        <v>30879</v>
      </c>
    </row>
    <row r="22737" spans="1:5" hidden="1" x14ac:dyDescent="0.2">
      <c r="A22737" s="94" t="s">
        <v>34121</v>
      </c>
      <c r="B22737" t="s">
        <v>34122</v>
      </c>
      <c r="C22737" t="s">
        <v>614</v>
      </c>
      <c r="D22737">
        <v>36.590000000000003</v>
      </c>
      <c r="E22737" t="s">
        <v>30879</v>
      </c>
    </row>
    <row r="22738" spans="1:5" hidden="1" x14ac:dyDescent="0.2">
      <c r="A22738" s="94" t="s">
        <v>34123</v>
      </c>
      <c r="B22738" t="s">
        <v>34124</v>
      </c>
      <c r="C22738" t="s">
        <v>2815</v>
      </c>
      <c r="D22738">
        <v>4</v>
      </c>
      <c r="E22738" t="s">
        <v>30879</v>
      </c>
    </row>
    <row r="22739" spans="1:5" hidden="1" x14ac:dyDescent="0.2">
      <c r="A22739" s="94" t="s">
        <v>15998</v>
      </c>
      <c r="B22739" t="s">
        <v>15999</v>
      </c>
      <c r="C22739" t="s">
        <v>614</v>
      </c>
      <c r="D22739">
        <v>178.75</v>
      </c>
      <c r="E22739" t="s">
        <v>30879</v>
      </c>
    </row>
    <row r="22740" spans="1:5" hidden="1" x14ac:dyDescent="0.2">
      <c r="A22740" s="94" t="s">
        <v>16000</v>
      </c>
      <c r="B22740" t="s">
        <v>16001</v>
      </c>
      <c r="C22740" t="s">
        <v>614</v>
      </c>
      <c r="D22740">
        <v>184.56</v>
      </c>
      <c r="E22740" t="s">
        <v>30879</v>
      </c>
    </row>
    <row r="22741" spans="1:5" hidden="1" x14ac:dyDescent="0.2">
      <c r="A22741" s="94" t="s">
        <v>16002</v>
      </c>
      <c r="B22741" t="s">
        <v>16003</v>
      </c>
      <c r="C22741" t="s">
        <v>243</v>
      </c>
      <c r="D22741">
        <v>62.38</v>
      </c>
      <c r="E22741" t="s">
        <v>30879</v>
      </c>
    </row>
    <row r="22742" spans="1:5" hidden="1" x14ac:dyDescent="0.2">
      <c r="A22742" s="94" t="s">
        <v>16004</v>
      </c>
      <c r="B22742" t="s">
        <v>16005</v>
      </c>
      <c r="C22742" t="s">
        <v>243</v>
      </c>
      <c r="D22742">
        <v>65</v>
      </c>
      <c r="E22742" t="s">
        <v>30879</v>
      </c>
    </row>
    <row r="22743" spans="1:5" hidden="1" x14ac:dyDescent="0.2">
      <c r="A22743" s="94" t="s">
        <v>16006</v>
      </c>
      <c r="B22743" t="s">
        <v>16007</v>
      </c>
      <c r="C22743" t="s">
        <v>243</v>
      </c>
      <c r="D22743">
        <v>37.86</v>
      </c>
      <c r="E22743" t="s">
        <v>30879</v>
      </c>
    </row>
    <row r="22744" spans="1:5" hidden="1" x14ac:dyDescent="0.2">
      <c r="A22744" s="94" t="s">
        <v>16008</v>
      </c>
      <c r="B22744" t="s">
        <v>16009</v>
      </c>
      <c r="C22744" t="s">
        <v>243</v>
      </c>
      <c r="D22744">
        <v>56.43</v>
      </c>
      <c r="E22744" t="s">
        <v>30879</v>
      </c>
    </row>
    <row r="22745" spans="1:5" hidden="1" x14ac:dyDescent="0.2">
      <c r="A22745" s="94" t="s">
        <v>16010</v>
      </c>
      <c r="B22745" t="s">
        <v>16011</v>
      </c>
      <c r="C22745" t="s">
        <v>243</v>
      </c>
      <c r="D22745">
        <v>49.94</v>
      </c>
      <c r="E22745" t="s">
        <v>30879</v>
      </c>
    </row>
    <row r="22746" spans="1:5" hidden="1" x14ac:dyDescent="0.2">
      <c r="A22746" s="94" t="s">
        <v>16012</v>
      </c>
      <c r="B22746" t="s">
        <v>16013</v>
      </c>
      <c r="C22746" t="s">
        <v>243</v>
      </c>
      <c r="D22746">
        <v>29.41</v>
      </c>
      <c r="E22746" t="s">
        <v>30879</v>
      </c>
    </row>
    <row r="22747" spans="1:5" hidden="1" x14ac:dyDescent="0.2">
      <c r="A22747" s="94" t="s">
        <v>16014</v>
      </c>
      <c r="B22747" t="s">
        <v>16015</v>
      </c>
      <c r="C22747" t="s">
        <v>243</v>
      </c>
      <c r="D22747">
        <v>52.1</v>
      </c>
      <c r="E22747" t="s">
        <v>30879</v>
      </c>
    </row>
    <row r="22748" spans="1:5" hidden="1" x14ac:dyDescent="0.2">
      <c r="A22748" s="94" t="s">
        <v>34188</v>
      </c>
      <c r="B22748" t="s">
        <v>34189</v>
      </c>
      <c r="C22748" t="s">
        <v>243</v>
      </c>
      <c r="D22748">
        <v>67.13</v>
      </c>
      <c r="E22748" t="s">
        <v>30879</v>
      </c>
    </row>
    <row r="22749" spans="1:5" hidden="1" x14ac:dyDescent="0.2">
      <c r="A22749" s="94" t="s">
        <v>33746</v>
      </c>
      <c r="B22749" t="s">
        <v>33747</v>
      </c>
      <c r="C22749" t="s">
        <v>243</v>
      </c>
      <c r="D22749">
        <v>69.97</v>
      </c>
      <c r="E22749" t="s">
        <v>30879</v>
      </c>
    </row>
    <row r="22750" spans="1:5" hidden="1" x14ac:dyDescent="0.2">
      <c r="A22750" s="94" t="s">
        <v>33748</v>
      </c>
      <c r="B22750" t="s">
        <v>33749</v>
      </c>
      <c r="C22750" t="s">
        <v>243</v>
      </c>
      <c r="D22750">
        <v>58.34</v>
      </c>
      <c r="E22750" t="s">
        <v>30879</v>
      </c>
    </row>
    <row r="22751" spans="1:5" hidden="1" x14ac:dyDescent="0.2">
      <c r="A22751" s="94" t="s">
        <v>16016</v>
      </c>
      <c r="B22751" t="s">
        <v>16017</v>
      </c>
      <c r="C22751" t="s">
        <v>243</v>
      </c>
      <c r="D22751">
        <v>1.1299999999999999</v>
      </c>
      <c r="E22751" t="s">
        <v>30879</v>
      </c>
    </row>
    <row r="22752" spans="1:5" hidden="1" x14ac:dyDescent="0.2">
      <c r="A22752" s="94" t="s">
        <v>33750</v>
      </c>
      <c r="B22752" t="s">
        <v>33751</v>
      </c>
      <c r="C22752" t="s">
        <v>243</v>
      </c>
      <c r="D22752">
        <v>64.84</v>
      </c>
      <c r="E22752" t="s">
        <v>30879</v>
      </c>
    </row>
    <row r="22753" spans="1:5" hidden="1" x14ac:dyDescent="0.2">
      <c r="A22753" s="94" t="s">
        <v>33752</v>
      </c>
      <c r="B22753" t="s">
        <v>33753</v>
      </c>
      <c r="C22753" t="s">
        <v>243</v>
      </c>
      <c r="D22753">
        <v>104.26</v>
      </c>
      <c r="E22753" t="s">
        <v>30879</v>
      </c>
    </row>
    <row r="22754" spans="1:5" hidden="1" x14ac:dyDescent="0.2">
      <c r="A22754" s="94" t="s">
        <v>33754</v>
      </c>
      <c r="B22754" t="s">
        <v>33755</v>
      </c>
      <c r="C22754" t="s">
        <v>243</v>
      </c>
      <c r="D22754">
        <v>133.16</v>
      </c>
      <c r="E22754" t="s">
        <v>30879</v>
      </c>
    </row>
    <row r="22755" spans="1:5" hidden="1" x14ac:dyDescent="0.2">
      <c r="A22755" s="94" t="s">
        <v>33756</v>
      </c>
      <c r="B22755" t="s">
        <v>33757</v>
      </c>
      <c r="C22755" t="s">
        <v>243</v>
      </c>
      <c r="D22755">
        <v>167.51</v>
      </c>
      <c r="E22755" t="s">
        <v>30879</v>
      </c>
    </row>
    <row r="22756" spans="1:5" hidden="1" x14ac:dyDescent="0.2">
      <c r="A22756" s="94" t="s">
        <v>16018</v>
      </c>
      <c r="B22756" t="s">
        <v>16019</v>
      </c>
      <c r="C22756" t="s">
        <v>243</v>
      </c>
      <c r="D22756">
        <v>1.04</v>
      </c>
      <c r="E22756" t="s">
        <v>30879</v>
      </c>
    </row>
    <row r="22757" spans="1:5" hidden="1" x14ac:dyDescent="0.2">
      <c r="A22757" s="94" t="s">
        <v>33758</v>
      </c>
      <c r="B22757" t="s">
        <v>33759</v>
      </c>
      <c r="C22757" t="s">
        <v>243</v>
      </c>
      <c r="D22757">
        <v>59.72</v>
      </c>
      <c r="E22757" t="s">
        <v>30879</v>
      </c>
    </row>
    <row r="22758" spans="1:5" hidden="1" x14ac:dyDescent="0.2">
      <c r="A22758" s="94" t="s">
        <v>16020</v>
      </c>
      <c r="B22758" t="s">
        <v>16021</v>
      </c>
      <c r="C22758" t="s">
        <v>243</v>
      </c>
      <c r="D22758">
        <v>1.1100000000000001</v>
      </c>
      <c r="E22758" t="s">
        <v>30879</v>
      </c>
    </row>
    <row r="22759" spans="1:5" hidden="1" x14ac:dyDescent="0.2">
      <c r="A22759" s="94" t="s">
        <v>33736</v>
      </c>
      <c r="B22759" t="s">
        <v>33737</v>
      </c>
      <c r="C22759" t="s">
        <v>243</v>
      </c>
      <c r="D22759">
        <v>59.47</v>
      </c>
      <c r="E22759" t="s">
        <v>30879</v>
      </c>
    </row>
    <row r="22760" spans="1:5" hidden="1" x14ac:dyDescent="0.2">
      <c r="A22760" s="94" t="s">
        <v>16022</v>
      </c>
      <c r="B22760" t="s">
        <v>16023</v>
      </c>
      <c r="C22760" t="s">
        <v>243</v>
      </c>
      <c r="D22760">
        <v>1.31</v>
      </c>
      <c r="E22760" t="s">
        <v>30879</v>
      </c>
    </row>
    <row r="22761" spans="1:5" hidden="1" x14ac:dyDescent="0.2">
      <c r="A22761" s="94" t="s">
        <v>33738</v>
      </c>
      <c r="B22761" t="s">
        <v>33739</v>
      </c>
      <c r="C22761" t="s">
        <v>243</v>
      </c>
      <c r="D22761">
        <v>70.27</v>
      </c>
      <c r="E22761" t="s">
        <v>30879</v>
      </c>
    </row>
    <row r="22762" spans="1:5" hidden="1" x14ac:dyDescent="0.2">
      <c r="A22762" s="94" t="s">
        <v>16024</v>
      </c>
      <c r="B22762" t="s">
        <v>16025</v>
      </c>
      <c r="C22762" t="s">
        <v>243</v>
      </c>
      <c r="D22762">
        <v>1.44</v>
      </c>
      <c r="E22762" t="s">
        <v>30879</v>
      </c>
    </row>
    <row r="22763" spans="1:5" hidden="1" x14ac:dyDescent="0.2">
      <c r="A22763" s="94" t="s">
        <v>33740</v>
      </c>
      <c r="B22763" t="s">
        <v>33741</v>
      </c>
      <c r="C22763" t="s">
        <v>243</v>
      </c>
      <c r="D22763">
        <v>77.67</v>
      </c>
      <c r="E22763" t="s">
        <v>30879</v>
      </c>
    </row>
    <row r="22764" spans="1:5" hidden="1" x14ac:dyDescent="0.2">
      <c r="A22764" s="94" t="s">
        <v>16026</v>
      </c>
      <c r="B22764" t="s">
        <v>16027</v>
      </c>
      <c r="C22764" t="s">
        <v>243</v>
      </c>
      <c r="D22764">
        <v>1.76</v>
      </c>
      <c r="E22764" t="s">
        <v>30879</v>
      </c>
    </row>
    <row r="22765" spans="1:5" hidden="1" x14ac:dyDescent="0.2">
      <c r="A22765" s="94" t="s">
        <v>33742</v>
      </c>
      <c r="B22765" t="s">
        <v>33743</v>
      </c>
      <c r="C22765" t="s">
        <v>243</v>
      </c>
      <c r="D22765">
        <v>47.35</v>
      </c>
      <c r="E22765" t="s">
        <v>30879</v>
      </c>
    </row>
    <row r="22766" spans="1:5" hidden="1" x14ac:dyDescent="0.2">
      <c r="A22766" s="94" t="s">
        <v>16028</v>
      </c>
      <c r="B22766" t="s">
        <v>16029</v>
      </c>
      <c r="C22766" t="s">
        <v>243</v>
      </c>
      <c r="D22766">
        <v>1.9</v>
      </c>
      <c r="E22766" t="s">
        <v>30879</v>
      </c>
    </row>
    <row r="22767" spans="1:5" hidden="1" x14ac:dyDescent="0.2">
      <c r="A22767" s="94" t="s">
        <v>16030</v>
      </c>
      <c r="B22767" t="s">
        <v>16031</v>
      </c>
      <c r="C22767" t="s">
        <v>243</v>
      </c>
      <c r="D22767">
        <v>2.2400000000000002</v>
      </c>
      <c r="E22767" t="s">
        <v>30879</v>
      </c>
    </row>
    <row r="22768" spans="1:5" hidden="1" x14ac:dyDescent="0.2">
      <c r="A22768" s="94" t="s">
        <v>33744</v>
      </c>
      <c r="B22768" t="s">
        <v>33745</v>
      </c>
      <c r="C22768" t="s">
        <v>243</v>
      </c>
      <c r="D22768">
        <v>60.17</v>
      </c>
      <c r="E22768" t="s">
        <v>30879</v>
      </c>
    </row>
    <row r="22769" spans="1:5" hidden="1" x14ac:dyDescent="0.2">
      <c r="A22769" s="94" t="s">
        <v>16032</v>
      </c>
      <c r="B22769" t="s">
        <v>16033</v>
      </c>
      <c r="C22769" t="s">
        <v>243</v>
      </c>
      <c r="D22769">
        <v>94.63</v>
      </c>
      <c r="E22769" t="s">
        <v>30879</v>
      </c>
    </row>
    <row r="22770" spans="1:5" hidden="1" x14ac:dyDescent="0.2">
      <c r="A22770" s="94" t="s">
        <v>16034</v>
      </c>
      <c r="B22770" t="s">
        <v>16035</v>
      </c>
      <c r="C22770" t="s">
        <v>243</v>
      </c>
      <c r="D22770">
        <v>109.9</v>
      </c>
      <c r="E22770" t="s">
        <v>30879</v>
      </c>
    </row>
    <row r="22771" spans="1:5" hidden="1" x14ac:dyDescent="0.2">
      <c r="A22771" s="94" t="s">
        <v>16036</v>
      </c>
      <c r="B22771" t="s">
        <v>16037</v>
      </c>
      <c r="C22771" t="s">
        <v>243</v>
      </c>
      <c r="D22771">
        <v>34.49</v>
      </c>
      <c r="E22771" t="s">
        <v>30879</v>
      </c>
    </row>
    <row r="22772" spans="1:5" hidden="1" x14ac:dyDescent="0.2">
      <c r="A22772" s="94" t="s">
        <v>16038</v>
      </c>
      <c r="B22772" t="s">
        <v>16039</v>
      </c>
      <c r="C22772" t="s">
        <v>243</v>
      </c>
      <c r="D22772">
        <v>48.62</v>
      </c>
      <c r="E22772" t="s">
        <v>30879</v>
      </c>
    </row>
    <row r="22773" spans="1:5" hidden="1" x14ac:dyDescent="0.2">
      <c r="A22773" s="94" t="s">
        <v>16040</v>
      </c>
      <c r="B22773" t="s">
        <v>16041</v>
      </c>
      <c r="C22773" t="s">
        <v>243</v>
      </c>
      <c r="D22773">
        <v>61.44</v>
      </c>
      <c r="E22773" t="s">
        <v>30879</v>
      </c>
    </row>
    <row r="22774" spans="1:5" hidden="1" x14ac:dyDescent="0.2">
      <c r="A22774" s="94" t="s">
        <v>16042</v>
      </c>
      <c r="B22774" t="s">
        <v>16043</v>
      </c>
      <c r="C22774" t="s">
        <v>243</v>
      </c>
      <c r="D22774">
        <v>80.599999999999994</v>
      </c>
      <c r="E22774" t="s">
        <v>30879</v>
      </c>
    </row>
    <row r="22775" spans="1:5" hidden="1" x14ac:dyDescent="0.2">
      <c r="A22775" s="94" t="s">
        <v>16044</v>
      </c>
      <c r="B22775" t="s">
        <v>16045</v>
      </c>
      <c r="C22775" t="s">
        <v>243</v>
      </c>
      <c r="D22775">
        <v>92.47</v>
      </c>
      <c r="E22775" t="s">
        <v>30879</v>
      </c>
    </row>
    <row r="22776" spans="1:5" hidden="1" x14ac:dyDescent="0.2">
      <c r="A22776" s="94" t="s">
        <v>16046</v>
      </c>
      <c r="B22776" t="s">
        <v>16047</v>
      </c>
      <c r="C22776" t="s">
        <v>243</v>
      </c>
      <c r="D22776">
        <v>39.47</v>
      </c>
      <c r="E22776" t="s">
        <v>30879</v>
      </c>
    </row>
    <row r="22777" spans="1:5" hidden="1" x14ac:dyDescent="0.2">
      <c r="A22777" s="94" t="s">
        <v>16048</v>
      </c>
      <c r="B22777" t="s">
        <v>16049</v>
      </c>
      <c r="C22777" t="s">
        <v>243</v>
      </c>
      <c r="D22777">
        <v>26.83</v>
      </c>
      <c r="E22777" t="s">
        <v>30879</v>
      </c>
    </row>
    <row r="22778" spans="1:5" hidden="1" x14ac:dyDescent="0.2">
      <c r="A22778" s="94" t="s">
        <v>33728</v>
      </c>
      <c r="B22778" t="s">
        <v>33729</v>
      </c>
      <c r="C22778" t="s">
        <v>614</v>
      </c>
      <c r="D22778">
        <v>39</v>
      </c>
      <c r="E22778" t="s">
        <v>30879</v>
      </c>
    </row>
    <row r="22779" spans="1:5" hidden="1" x14ac:dyDescent="0.2">
      <c r="A22779" s="94" t="s">
        <v>33730</v>
      </c>
      <c r="B22779" t="s">
        <v>33731</v>
      </c>
      <c r="C22779" t="s">
        <v>614</v>
      </c>
      <c r="D22779">
        <v>56.25</v>
      </c>
      <c r="E22779" t="s">
        <v>30879</v>
      </c>
    </row>
    <row r="22780" spans="1:5" hidden="1" x14ac:dyDescent="0.2">
      <c r="A22780" s="94" t="s">
        <v>16050</v>
      </c>
      <c r="B22780" t="s">
        <v>16051</v>
      </c>
      <c r="C22780" t="s">
        <v>243</v>
      </c>
      <c r="D22780">
        <v>0.24</v>
      </c>
      <c r="E22780" t="s">
        <v>30879</v>
      </c>
    </row>
    <row r="22781" spans="1:5" hidden="1" x14ac:dyDescent="0.2">
      <c r="A22781" s="94" t="s">
        <v>16052</v>
      </c>
      <c r="B22781" t="s">
        <v>16053</v>
      </c>
      <c r="C22781" t="s">
        <v>243</v>
      </c>
      <c r="D22781">
        <v>0.24</v>
      </c>
      <c r="E22781" t="s">
        <v>30879</v>
      </c>
    </row>
    <row r="22782" spans="1:5" hidden="1" x14ac:dyDescent="0.2">
      <c r="A22782" s="94" t="s">
        <v>16054</v>
      </c>
      <c r="B22782" t="s">
        <v>16055</v>
      </c>
      <c r="C22782" t="s">
        <v>243</v>
      </c>
      <c r="D22782">
        <v>0.24</v>
      </c>
      <c r="E22782" t="s">
        <v>30879</v>
      </c>
    </row>
    <row r="22783" spans="1:5" hidden="1" x14ac:dyDescent="0.2">
      <c r="A22783" s="94" t="s">
        <v>16056</v>
      </c>
      <c r="B22783" t="s">
        <v>16057</v>
      </c>
      <c r="C22783" t="s">
        <v>243</v>
      </c>
      <c r="D22783">
        <v>0.24</v>
      </c>
      <c r="E22783" t="s">
        <v>30879</v>
      </c>
    </row>
    <row r="22784" spans="1:5" hidden="1" x14ac:dyDescent="0.2">
      <c r="A22784" s="94" t="s">
        <v>34202</v>
      </c>
      <c r="B22784" t="s">
        <v>34203</v>
      </c>
      <c r="C22784" t="s">
        <v>2815</v>
      </c>
      <c r="D22784">
        <v>19.75</v>
      </c>
      <c r="E22784" t="s">
        <v>30879</v>
      </c>
    </row>
    <row r="22785" spans="1:5" hidden="1" x14ac:dyDescent="0.2">
      <c r="A22785" s="94" t="s">
        <v>34204</v>
      </c>
      <c r="B22785" t="s">
        <v>34205</v>
      </c>
      <c r="C22785" t="s">
        <v>2815</v>
      </c>
      <c r="D22785">
        <v>25.24</v>
      </c>
      <c r="E22785" t="s">
        <v>30879</v>
      </c>
    </row>
    <row r="22786" spans="1:5" hidden="1" x14ac:dyDescent="0.2">
      <c r="A22786" s="94" t="s">
        <v>34206</v>
      </c>
      <c r="B22786" t="s">
        <v>34207</v>
      </c>
      <c r="C22786" t="s">
        <v>2815</v>
      </c>
      <c r="D22786">
        <v>10.47</v>
      </c>
      <c r="E22786" t="s">
        <v>30879</v>
      </c>
    </row>
    <row r="22787" spans="1:5" hidden="1" x14ac:dyDescent="0.2">
      <c r="A22787" s="94" t="s">
        <v>34210</v>
      </c>
      <c r="B22787" t="s">
        <v>34211</v>
      </c>
      <c r="C22787" t="s">
        <v>2815</v>
      </c>
      <c r="D22787">
        <v>36.090000000000003</v>
      </c>
      <c r="E22787" t="s">
        <v>30879</v>
      </c>
    </row>
    <row r="22788" spans="1:5" hidden="1" x14ac:dyDescent="0.2">
      <c r="A22788" s="94" t="s">
        <v>34212</v>
      </c>
      <c r="B22788" t="s">
        <v>34213</v>
      </c>
      <c r="C22788" t="s">
        <v>2815</v>
      </c>
      <c r="D22788">
        <v>6.86</v>
      </c>
      <c r="E22788" t="s">
        <v>30879</v>
      </c>
    </row>
    <row r="22789" spans="1:5" hidden="1" x14ac:dyDescent="0.2">
      <c r="A22789" s="94" t="s">
        <v>34216</v>
      </c>
      <c r="B22789" t="s">
        <v>34217</v>
      </c>
      <c r="C22789" t="s">
        <v>2815</v>
      </c>
      <c r="D22789">
        <v>8.86</v>
      </c>
      <c r="E22789" t="s">
        <v>30879</v>
      </c>
    </row>
    <row r="22790" spans="1:5" hidden="1" x14ac:dyDescent="0.2">
      <c r="A22790" s="94" t="s">
        <v>34220</v>
      </c>
      <c r="B22790" t="s">
        <v>34221</v>
      </c>
      <c r="C22790" t="s">
        <v>2815</v>
      </c>
      <c r="D22790">
        <v>10.34</v>
      </c>
      <c r="E22790" t="s">
        <v>30879</v>
      </c>
    </row>
    <row r="22791" spans="1:5" hidden="1" x14ac:dyDescent="0.2">
      <c r="A22791" s="94" t="s">
        <v>34222</v>
      </c>
      <c r="B22791" t="s">
        <v>34223</v>
      </c>
      <c r="C22791" t="s">
        <v>2815</v>
      </c>
      <c r="D22791">
        <v>13.52</v>
      </c>
      <c r="E22791" t="s">
        <v>30879</v>
      </c>
    </row>
    <row r="22792" spans="1:5" hidden="1" x14ac:dyDescent="0.2">
      <c r="A22792" s="94" t="s">
        <v>27010</v>
      </c>
      <c r="B22792" t="s">
        <v>27011</v>
      </c>
      <c r="C22792" t="s">
        <v>2931</v>
      </c>
      <c r="D22792">
        <v>16.739999999999998</v>
      </c>
      <c r="E22792" t="s">
        <v>30879</v>
      </c>
    </row>
    <row r="22793" spans="1:5" hidden="1" x14ac:dyDescent="0.2">
      <c r="A22793" s="94" t="s">
        <v>27012</v>
      </c>
      <c r="B22793" t="s">
        <v>27013</v>
      </c>
      <c r="C22793" t="s">
        <v>2931</v>
      </c>
      <c r="D22793">
        <v>19.93</v>
      </c>
      <c r="E22793" t="s">
        <v>30879</v>
      </c>
    </row>
    <row r="22794" spans="1:5" hidden="1" x14ac:dyDescent="0.2">
      <c r="A22794" s="94" t="s">
        <v>34186</v>
      </c>
      <c r="B22794" t="s">
        <v>34187</v>
      </c>
      <c r="C22794" t="s">
        <v>2931</v>
      </c>
      <c r="D22794">
        <v>19.61</v>
      </c>
      <c r="E22794" t="s">
        <v>30879</v>
      </c>
    </row>
    <row r="22795" spans="1:5" hidden="1" x14ac:dyDescent="0.2">
      <c r="A22795" s="94" t="s">
        <v>34224</v>
      </c>
      <c r="B22795" t="s">
        <v>34225</v>
      </c>
      <c r="C22795" t="s">
        <v>2815</v>
      </c>
      <c r="D22795">
        <v>27.94</v>
      </c>
      <c r="E22795" t="s">
        <v>30879</v>
      </c>
    </row>
    <row r="22796" spans="1:5" hidden="1" x14ac:dyDescent="0.2">
      <c r="A22796" s="94" t="s">
        <v>27014</v>
      </c>
      <c r="B22796" t="s">
        <v>27015</v>
      </c>
      <c r="C22796" t="s">
        <v>2931</v>
      </c>
      <c r="D22796">
        <v>15.69</v>
      </c>
      <c r="E22796" t="s">
        <v>30879</v>
      </c>
    </row>
    <row r="22797" spans="1:5" hidden="1" x14ac:dyDescent="0.2">
      <c r="A22797" s="94" t="s">
        <v>34208</v>
      </c>
      <c r="B22797" t="s">
        <v>34209</v>
      </c>
      <c r="C22797" t="s">
        <v>614</v>
      </c>
      <c r="D22797">
        <v>26.18</v>
      </c>
      <c r="E22797" t="s">
        <v>30879</v>
      </c>
    </row>
    <row r="22798" spans="1:5" hidden="1" x14ac:dyDescent="0.2">
      <c r="A22798" s="94" t="s">
        <v>34176</v>
      </c>
      <c r="B22798" t="s">
        <v>34177</v>
      </c>
      <c r="C22798" t="s">
        <v>614</v>
      </c>
      <c r="D22798">
        <v>32.74</v>
      </c>
      <c r="E22798" t="s">
        <v>30879</v>
      </c>
    </row>
    <row r="22799" spans="1:5" hidden="1" x14ac:dyDescent="0.2">
      <c r="A22799" s="94" t="s">
        <v>34178</v>
      </c>
      <c r="B22799" t="s">
        <v>34179</v>
      </c>
      <c r="C22799" t="s">
        <v>2931</v>
      </c>
      <c r="D22799">
        <v>6.59</v>
      </c>
      <c r="E22799" t="s">
        <v>30879</v>
      </c>
    </row>
    <row r="22800" spans="1:5" hidden="1" x14ac:dyDescent="0.2">
      <c r="A22800" s="94" t="s">
        <v>34214</v>
      </c>
      <c r="B22800" t="s">
        <v>34215</v>
      </c>
      <c r="C22800" t="s">
        <v>614</v>
      </c>
      <c r="D22800">
        <v>8.82</v>
      </c>
      <c r="E22800" t="s">
        <v>30879</v>
      </c>
    </row>
    <row r="22801" spans="1:5" hidden="1" x14ac:dyDescent="0.2">
      <c r="A22801" s="94" t="s">
        <v>34218</v>
      </c>
      <c r="B22801" t="s">
        <v>34219</v>
      </c>
      <c r="C22801" t="s">
        <v>614</v>
      </c>
      <c r="D22801">
        <v>8.98</v>
      </c>
      <c r="E22801" t="s">
        <v>30879</v>
      </c>
    </row>
    <row r="22802" spans="1:5" hidden="1" x14ac:dyDescent="0.2">
      <c r="A22802" s="94" t="s">
        <v>34180</v>
      </c>
      <c r="B22802" t="s">
        <v>34181</v>
      </c>
      <c r="C22802" t="s">
        <v>2931</v>
      </c>
      <c r="D22802">
        <v>9.6199999999999992</v>
      </c>
      <c r="E22802" t="s">
        <v>30879</v>
      </c>
    </row>
    <row r="22803" spans="1:5" hidden="1" x14ac:dyDescent="0.2">
      <c r="A22803" s="94" t="s">
        <v>34182</v>
      </c>
      <c r="B22803" t="s">
        <v>34183</v>
      </c>
      <c r="C22803" t="s">
        <v>2931</v>
      </c>
      <c r="D22803">
        <v>14.42</v>
      </c>
      <c r="E22803" t="s">
        <v>30879</v>
      </c>
    </row>
    <row r="22804" spans="1:5" hidden="1" x14ac:dyDescent="0.2">
      <c r="A22804" s="94" t="s">
        <v>16058</v>
      </c>
      <c r="B22804" t="s">
        <v>27016</v>
      </c>
      <c r="C22804" t="s">
        <v>2931</v>
      </c>
      <c r="D22804">
        <v>20.62</v>
      </c>
      <c r="E22804" t="s">
        <v>30879</v>
      </c>
    </row>
    <row r="22805" spans="1:5" hidden="1" x14ac:dyDescent="0.2">
      <c r="A22805" s="94" t="s">
        <v>34184</v>
      </c>
      <c r="B22805" t="s">
        <v>34185</v>
      </c>
      <c r="C22805" t="s">
        <v>2931</v>
      </c>
      <c r="D22805">
        <v>26.04</v>
      </c>
      <c r="E22805" t="s">
        <v>30879</v>
      </c>
    </row>
    <row r="22806" spans="1:5" hidden="1" x14ac:dyDescent="0.2">
      <c r="A22806" s="94" t="s">
        <v>34226</v>
      </c>
      <c r="B22806" t="s">
        <v>34227</v>
      </c>
      <c r="C22806" t="s">
        <v>614</v>
      </c>
      <c r="D22806">
        <v>27.88</v>
      </c>
      <c r="E22806" t="s">
        <v>30879</v>
      </c>
    </row>
    <row r="22807" spans="1:5" hidden="1" x14ac:dyDescent="0.2">
      <c r="A22807" s="94" t="s">
        <v>34100</v>
      </c>
      <c r="B22807" t="s">
        <v>34101</v>
      </c>
      <c r="C22807" t="s">
        <v>614</v>
      </c>
      <c r="D22807">
        <v>16.86</v>
      </c>
      <c r="E22807" t="s">
        <v>30879</v>
      </c>
    </row>
    <row r="22808" spans="1:5" hidden="1" x14ac:dyDescent="0.2">
      <c r="A22808" s="94" t="s">
        <v>34104</v>
      </c>
      <c r="B22808" t="s">
        <v>34105</v>
      </c>
      <c r="C22808" t="s">
        <v>614</v>
      </c>
      <c r="D22808">
        <v>76.040000000000006</v>
      </c>
      <c r="E22808" t="s">
        <v>30879</v>
      </c>
    </row>
    <row r="22809" spans="1:5" hidden="1" x14ac:dyDescent="0.2">
      <c r="A22809" s="94" t="s">
        <v>34102</v>
      </c>
      <c r="B22809" t="s">
        <v>34103</v>
      </c>
      <c r="C22809" t="s">
        <v>614</v>
      </c>
      <c r="D22809">
        <v>39.85</v>
      </c>
      <c r="E22809" t="s">
        <v>30879</v>
      </c>
    </row>
    <row r="22810" spans="1:5" hidden="1" x14ac:dyDescent="0.2">
      <c r="A22810" s="94" t="s">
        <v>34106</v>
      </c>
      <c r="B22810" t="s">
        <v>34107</v>
      </c>
      <c r="C22810" t="s">
        <v>614</v>
      </c>
      <c r="D22810">
        <v>18.989999999999998</v>
      </c>
      <c r="E22810" t="s">
        <v>30879</v>
      </c>
    </row>
    <row r="22811" spans="1:5" hidden="1" x14ac:dyDescent="0.2">
      <c r="A22811" s="94" t="s">
        <v>34112</v>
      </c>
      <c r="B22811" t="s">
        <v>34113</v>
      </c>
      <c r="C22811" t="s">
        <v>614</v>
      </c>
      <c r="D22811">
        <v>87.75</v>
      </c>
      <c r="E22811" t="s">
        <v>30879</v>
      </c>
    </row>
    <row r="22812" spans="1:5" hidden="1" x14ac:dyDescent="0.2">
      <c r="A22812" s="94" t="s">
        <v>34110</v>
      </c>
      <c r="B22812" t="s">
        <v>34111</v>
      </c>
      <c r="C22812" t="s">
        <v>614</v>
      </c>
      <c r="D22812">
        <v>42.76</v>
      </c>
      <c r="E22812" t="s">
        <v>30879</v>
      </c>
    </row>
    <row r="22813" spans="1:5" hidden="1" x14ac:dyDescent="0.2">
      <c r="A22813" s="94" t="s">
        <v>34108</v>
      </c>
      <c r="B22813" t="s">
        <v>34109</v>
      </c>
      <c r="C22813" t="s">
        <v>614</v>
      </c>
      <c r="D22813">
        <v>168.76</v>
      </c>
      <c r="E22813" t="s">
        <v>30879</v>
      </c>
    </row>
    <row r="22814" spans="1:5" hidden="1" x14ac:dyDescent="0.2">
      <c r="A22814" s="94" t="s">
        <v>34114</v>
      </c>
      <c r="B22814" t="s">
        <v>34115</v>
      </c>
      <c r="C22814" t="s">
        <v>614</v>
      </c>
      <c r="D22814">
        <v>92.68</v>
      </c>
      <c r="E22814" t="s">
        <v>30879</v>
      </c>
    </row>
    <row r="22815" spans="1:5" hidden="1" x14ac:dyDescent="0.2">
      <c r="A22815" s="94" t="s">
        <v>34298</v>
      </c>
      <c r="B22815" t="s">
        <v>34299</v>
      </c>
      <c r="C22815" t="s">
        <v>2815</v>
      </c>
      <c r="D22815">
        <v>6.18</v>
      </c>
      <c r="E22815" t="s">
        <v>30879</v>
      </c>
    </row>
    <row r="22816" spans="1:5" hidden="1" x14ac:dyDescent="0.2">
      <c r="A22816" s="94" t="s">
        <v>27017</v>
      </c>
      <c r="B22816" t="s">
        <v>27018</v>
      </c>
      <c r="C22816" t="s">
        <v>2815</v>
      </c>
      <c r="D22816">
        <v>7.68</v>
      </c>
      <c r="E22816" t="s">
        <v>30879</v>
      </c>
    </row>
    <row r="22817" spans="1:5" hidden="1" x14ac:dyDescent="0.2">
      <c r="A22817" s="94" t="s">
        <v>34322</v>
      </c>
      <c r="B22817" t="s">
        <v>34323</v>
      </c>
      <c r="C22817" t="s">
        <v>614</v>
      </c>
      <c r="D22817">
        <v>21.82</v>
      </c>
      <c r="E22817" t="s">
        <v>30879</v>
      </c>
    </row>
    <row r="22818" spans="1:5" hidden="1" x14ac:dyDescent="0.2">
      <c r="A22818" s="94" t="s">
        <v>27019</v>
      </c>
      <c r="B22818" t="s">
        <v>27020</v>
      </c>
      <c r="C22818" t="s">
        <v>2815</v>
      </c>
      <c r="D22818">
        <v>9.91</v>
      </c>
      <c r="E22818" t="s">
        <v>30879</v>
      </c>
    </row>
    <row r="22819" spans="1:5" hidden="1" x14ac:dyDescent="0.2">
      <c r="A22819" s="94" t="s">
        <v>27021</v>
      </c>
      <c r="B22819" t="s">
        <v>27022</v>
      </c>
      <c r="C22819" t="s">
        <v>2815</v>
      </c>
      <c r="D22819">
        <v>10.73</v>
      </c>
      <c r="E22819" t="s">
        <v>30879</v>
      </c>
    </row>
    <row r="22820" spans="1:5" hidden="1" x14ac:dyDescent="0.2">
      <c r="A22820" s="94" t="s">
        <v>34324</v>
      </c>
      <c r="B22820" t="s">
        <v>34325</v>
      </c>
      <c r="C22820" t="s">
        <v>614</v>
      </c>
      <c r="D22820">
        <v>26.58</v>
      </c>
      <c r="E22820" t="s">
        <v>30879</v>
      </c>
    </row>
    <row r="22821" spans="1:5" hidden="1" x14ac:dyDescent="0.2">
      <c r="A22821" s="94" t="s">
        <v>27023</v>
      </c>
      <c r="B22821" t="s">
        <v>27024</v>
      </c>
      <c r="C22821" t="s">
        <v>2815</v>
      </c>
      <c r="D22821">
        <v>14.04</v>
      </c>
      <c r="E22821" t="s">
        <v>30879</v>
      </c>
    </row>
    <row r="22822" spans="1:5" hidden="1" x14ac:dyDescent="0.2">
      <c r="A22822" s="94" t="s">
        <v>34326</v>
      </c>
      <c r="B22822" t="s">
        <v>34327</v>
      </c>
      <c r="C22822" t="s">
        <v>2815</v>
      </c>
      <c r="D22822">
        <v>23.1</v>
      </c>
      <c r="E22822" t="s">
        <v>30879</v>
      </c>
    </row>
    <row r="22823" spans="1:5" hidden="1" x14ac:dyDescent="0.2">
      <c r="A22823" s="94" t="s">
        <v>27025</v>
      </c>
      <c r="B22823" t="s">
        <v>27026</v>
      </c>
      <c r="C22823" t="s">
        <v>2815</v>
      </c>
      <c r="D22823">
        <v>13.47</v>
      </c>
      <c r="E22823" t="s">
        <v>30879</v>
      </c>
    </row>
    <row r="22824" spans="1:5" hidden="1" x14ac:dyDescent="0.2">
      <c r="A22824" s="94" t="s">
        <v>34340</v>
      </c>
      <c r="B22824" t="s">
        <v>34341</v>
      </c>
      <c r="C22824" t="s">
        <v>614</v>
      </c>
      <c r="D22824">
        <v>36.21</v>
      </c>
      <c r="E22824" t="s">
        <v>30879</v>
      </c>
    </row>
    <row r="22825" spans="1:5" hidden="1" x14ac:dyDescent="0.2">
      <c r="A22825" s="94" t="s">
        <v>34342</v>
      </c>
      <c r="B22825" t="s">
        <v>34343</v>
      </c>
      <c r="C22825" t="s">
        <v>2815</v>
      </c>
      <c r="D22825">
        <v>10.92</v>
      </c>
      <c r="E22825" t="s">
        <v>30879</v>
      </c>
    </row>
    <row r="22826" spans="1:5" hidden="1" x14ac:dyDescent="0.2">
      <c r="A22826" s="94" t="s">
        <v>34344</v>
      </c>
      <c r="B22826" t="s">
        <v>34345</v>
      </c>
      <c r="C22826" t="s">
        <v>614</v>
      </c>
      <c r="D22826">
        <v>40.19</v>
      </c>
      <c r="E22826" t="s">
        <v>30879</v>
      </c>
    </row>
    <row r="22827" spans="1:5" hidden="1" x14ac:dyDescent="0.2">
      <c r="A22827" s="94" t="s">
        <v>34382</v>
      </c>
      <c r="B22827" t="s">
        <v>34383</v>
      </c>
      <c r="C22827" t="s">
        <v>2815</v>
      </c>
      <c r="D22827">
        <v>9.77</v>
      </c>
      <c r="E22827" t="s">
        <v>30879</v>
      </c>
    </row>
    <row r="22828" spans="1:5" hidden="1" x14ac:dyDescent="0.2">
      <c r="A22828" s="94" t="s">
        <v>34310</v>
      </c>
      <c r="B22828" t="s">
        <v>34311</v>
      </c>
      <c r="C22828" t="s">
        <v>614</v>
      </c>
      <c r="D22828">
        <v>9.1300000000000008</v>
      </c>
      <c r="E22828" t="s">
        <v>30879</v>
      </c>
    </row>
    <row r="22829" spans="1:5" hidden="1" x14ac:dyDescent="0.2">
      <c r="A22829" s="94" t="s">
        <v>34312</v>
      </c>
      <c r="B22829" t="s">
        <v>34313</v>
      </c>
      <c r="C22829" t="s">
        <v>2815</v>
      </c>
      <c r="D22829">
        <v>5.28</v>
      </c>
      <c r="E22829" t="s">
        <v>30879</v>
      </c>
    </row>
    <row r="22830" spans="1:5" hidden="1" x14ac:dyDescent="0.2">
      <c r="A22830" s="94" t="s">
        <v>34314</v>
      </c>
      <c r="B22830" t="s">
        <v>34315</v>
      </c>
      <c r="C22830" t="s">
        <v>614</v>
      </c>
      <c r="D22830">
        <v>11.29</v>
      </c>
      <c r="E22830" t="s">
        <v>30879</v>
      </c>
    </row>
    <row r="22831" spans="1:5" hidden="1" x14ac:dyDescent="0.2">
      <c r="A22831" s="94" t="s">
        <v>34316</v>
      </c>
      <c r="B22831" t="s">
        <v>34317</v>
      </c>
      <c r="C22831" t="s">
        <v>2815</v>
      </c>
      <c r="D22831">
        <v>6.18</v>
      </c>
      <c r="E22831" t="s">
        <v>30879</v>
      </c>
    </row>
    <row r="22832" spans="1:5" hidden="1" x14ac:dyDescent="0.2">
      <c r="A22832" s="94" t="s">
        <v>34318</v>
      </c>
      <c r="B22832" t="s">
        <v>34319</v>
      </c>
      <c r="C22832" t="s">
        <v>614</v>
      </c>
      <c r="D22832">
        <v>12.94</v>
      </c>
      <c r="E22832" t="s">
        <v>30879</v>
      </c>
    </row>
    <row r="22833" spans="1:5" hidden="1" x14ac:dyDescent="0.2">
      <c r="A22833" s="94" t="s">
        <v>34320</v>
      </c>
      <c r="B22833" t="s">
        <v>34321</v>
      </c>
      <c r="C22833" t="s">
        <v>614</v>
      </c>
      <c r="D22833">
        <v>17.14</v>
      </c>
      <c r="E22833" t="s">
        <v>30879</v>
      </c>
    </row>
    <row r="22834" spans="1:5" hidden="1" x14ac:dyDescent="0.2">
      <c r="A22834" s="94" t="s">
        <v>34296</v>
      </c>
      <c r="B22834" t="s">
        <v>34297</v>
      </c>
      <c r="C22834" t="s">
        <v>614</v>
      </c>
      <c r="D22834">
        <v>5.73</v>
      </c>
      <c r="E22834" t="s">
        <v>30879</v>
      </c>
    </row>
    <row r="22835" spans="1:5" hidden="1" x14ac:dyDescent="0.2">
      <c r="A22835" s="94" t="s">
        <v>34302</v>
      </c>
      <c r="B22835" t="s">
        <v>34303</v>
      </c>
      <c r="C22835" t="s">
        <v>614</v>
      </c>
      <c r="D22835">
        <v>3.42</v>
      </c>
      <c r="E22835" t="s">
        <v>30879</v>
      </c>
    </row>
    <row r="22836" spans="1:5" hidden="1" x14ac:dyDescent="0.2">
      <c r="A22836" s="94" t="s">
        <v>34300</v>
      </c>
      <c r="B22836" t="s">
        <v>34301</v>
      </c>
      <c r="C22836" t="s">
        <v>614</v>
      </c>
      <c r="D22836">
        <v>6.66</v>
      </c>
      <c r="E22836" t="s">
        <v>30879</v>
      </c>
    </row>
    <row r="22837" spans="1:5" hidden="1" x14ac:dyDescent="0.2">
      <c r="A22837" s="94" t="s">
        <v>34306</v>
      </c>
      <c r="B22837" t="s">
        <v>34307</v>
      </c>
      <c r="C22837" t="s">
        <v>614</v>
      </c>
      <c r="D22837">
        <v>4.43</v>
      </c>
      <c r="E22837" t="s">
        <v>30879</v>
      </c>
    </row>
    <row r="22838" spans="1:5" hidden="1" x14ac:dyDescent="0.2">
      <c r="A22838" s="94" t="s">
        <v>34304</v>
      </c>
      <c r="B22838" t="s">
        <v>34305</v>
      </c>
      <c r="C22838" t="s">
        <v>614</v>
      </c>
      <c r="D22838">
        <v>6.15</v>
      </c>
      <c r="E22838" t="s">
        <v>30879</v>
      </c>
    </row>
    <row r="22839" spans="1:5" hidden="1" x14ac:dyDescent="0.2">
      <c r="A22839" s="94" t="s">
        <v>34308</v>
      </c>
      <c r="B22839" t="s">
        <v>34309</v>
      </c>
      <c r="C22839" t="s">
        <v>614</v>
      </c>
      <c r="D22839">
        <v>9.58</v>
      </c>
      <c r="E22839" t="s">
        <v>30879</v>
      </c>
    </row>
    <row r="22840" spans="1:5" hidden="1" x14ac:dyDescent="0.2">
      <c r="A22840" s="94" t="s">
        <v>27027</v>
      </c>
      <c r="B22840" t="s">
        <v>27028</v>
      </c>
      <c r="C22840" t="s">
        <v>614</v>
      </c>
      <c r="D22840">
        <v>14.21</v>
      </c>
      <c r="E22840" t="s">
        <v>30879</v>
      </c>
    </row>
    <row r="22841" spans="1:5" hidden="1" x14ac:dyDescent="0.2">
      <c r="A22841" s="94" t="s">
        <v>27029</v>
      </c>
      <c r="B22841" t="s">
        <v>27030</v>
      </c>
      <c r="C22841" t="s">
        <v>614</v>
      </c>
      <c r="D22841">
        <v>14.85</v>
      </c>
      <c r="E22841" t="s">
        <v>30879</v>
      </c>
    </row>
    <row r="22842" spans="1:5" hidden="1" x14ac:dyDescent="0.2">
      <c r="A22842" s="94" t="s">
        <v>27031</v>
      </c>
      <c r="B22842" t="s">
        <v>27032</v>
      </c>
      <c r="C22842" t="s">
        <v>614</v>
      </c>
      <c r="D22842">
        <v>12.31</v>
      </c>
      <c r="E22842" t="s">
        <v>30879</v>
      </c>
    </row>
    <row r="22843" spans="1:5" hidden="1" x14ac:dyDescent="0.2">
      <c r="A22843" s="94" t="s">
        <v>34328</v>
      </c>
      <c r="B22843" t="s">
        <v>34329</v>
      </c>
      <c r="C22843" t="s">
        <v>614</v>
      </c>
      <c r="D22843">
        <v>18.25</v>
      </c>
      <c r="E22843" t="s">
        <v>30879</v>
      </c>
    </row>
    <row r="22844" spans="1:5" hidden="1" x14ac:dyDescent="0.2">
      <c r="A22844" s="94" t="s">
        <v>34330</v>
      </c>
      <c r="B22844" t="s">
        <v>34331</v>
      </c>
      <c r="C22844" t="s">
        <v>614</v>
      </c>
      <c r="D22844">
        <v>16.11</v>
      </c>
      <c r="E22844" t="s">
        <v>30879</v>
      </c>
    </row>
    <row r="22845" spans="1:5" hidden="1" x14ac:dyDescent="0.2">
      <c r="A22845" s="94" t="s">
        <v>27033</v>
      </c>
      <c r="B22845" t="s">
        <v>27034</v>
      </c>
      <c r="C22845" t="s">
        <v>614</v>
      </c>
      <c r="D22845">
        <v>18.66</v>
      </c>
      <c r="E22845" t="s">
        <v>30879</v>
      </c>
    </row>
    <row r="22846" spans="1:5" hidden="1" x14ac:dyDescent="0.2">
      <c r="A22846" s="94" t="s">
        <v>34332</v>
      </c>
      <c r="B22846" t="s">
        <v>34333</v>
      </c>
      <c r="C22846" t="s">
        <v>614</v>
      </c>
      <c r="D22846">
        <v>19.84</v>
      </c>
      <c r="E22846" t="s">
        <v>30879</v>
      </c>
    </row>
    <row r="22847" spans="1:5" hidden="1" x14ac:dyDescent="0.2">
      <c r="A22847" s="94" t="s">
        <v>34334</v>
      </c>
      <c r="B22847" t="s">
        <v>34335</v>
      </c>
      <c r="C22847" t="s">
        <v>614</v>
      </c>
      <c r="D22847">
        <v>194.34</v>
      </c>
      <c r="E22847" t="s">
        <v>30879</v>
      </c>
    </row>
    <row r="22848" spans="1:5" hidden="1" x14ac:dyDescent="0.2">
      <c r="A22848" s="94" t="s">
        <v>27035</v>
      </c>
      <c r="B22848" t="s">
        <v>27036</v>
      </c>
      <c r="C22848" t="s">
        <v>2815</v>
      </c>
      <c r="D22848">
        <v>9.6199999999999992</v>
      </c>
      <c r="E22848" t="s">
        <v>30879</v>
      </c>
    </row>
    <row r="22849" spans="1:5" hidden="1" x14ac:dyDescent="0.2">
      <c r="A22849" s="94" t="s">
        <v>34336</v>
      </c>
      <c r="B22849" t="s">
        <v>34337</v>
      </c>
      <c r="C22849" t="s">
        <v>614</v>
      </c>
      <c r="D22849">
        <v>25.83</v>
      </c>
      <c r="E22849" t="s">
        <v>30879</v>
      </c>
    </row>
    <row r="22850" spans="1:5" hidden="1" x14ac:dyDescent="0.2">
      <c r="A22850" s="94" t="s">
        <v>34338</v>
      </c>
      <c r="B22850" t="s">
        <v>34339</v>
      </c>
      <c r="C22850" t="s">
        <v>614</v>
      </c>
      <c r="D22850">
        <v>114.9</v>
      </c>
      <c r="E22850" t="s">
        <v>30879</v>
      </c>
    </row>
    <row r="22851" spans="1:5" hidden="1" x14ac:dyDescent="0.2">
      <c r="A22851" s="94" t="s">
        <v>27037</v>
      </c>
      <c r="B22851" t="s">
        <v>27038</v>
      </c>
      <c r="C22851" t="s">
        <v>2815</v>
      </c>
      <c r="D22851">
        <v>13.12</v>
      </c>
      <c r="E22851" t="s">
        <v>30879</v>
      </c>
    </row>
    <row r="22852" spans="1:5" hidden="1" x14ac:dyDescent="0.2">
      <c r="A22852" s="94" t="s">
        <v>27039</v>
      </c>
      <c r="B22852" t="s">
        <v>27040</v>
      </c>
      <c r="C22852" t="s">
        <v>614</v>
      </c>
      <c r="D22852">
        <v>35.880000000000003</v>
      </c>
      <c r="E22852" t="s">
        <v>30879</v>
      </c>
    </row>
    <row r="22853" spans="1:5" hidden="1" x14ac:dyDescent="0.2">
      <c r="A22853" s="94" t="s">
        <v>34354</v>
      </c>
      <c r="B22853" t="s">
        <v>34355</v>
      </c>
      <c r="C22853" t="s">
        <v>614</v>
      </c>
      <c r="D22853">
        <v>44.61</v>
      </c>
      <c r="E22853" t="s">
        <v>30879</v>
      </c>
    </row>
    <row r="22854" spans="1:5" hidden="1" x14ac:dyDescent="0.2">
      <c r="A22854" s="94" t="s">
        <v>34356</v>
      </c>
      <c r="B22854" t="s">
        <v>34357</v>
      </c>
      <c r="C22854" t="s">
        <v>614</v>
      </c>
      <c r="D22854">
        <v>96.98</v>
      </c>
      <c r="E22854" t="s">
        <v>30879</v>
      </c>
    </row>
    <row r="22855" spans="1:5" hidden="1" x14ac:dyDescent="0.2">
      <c r="A22855" s="94" t="s">
        <v>27041</v>
      </c>
      <c r="B22855" t="s">
        <v>27042</v>
      </c>
      <c r="C22855" t="s">
        <v>614</v>
      </c>
      <c r="D22855">
        <v>157.51</v>
      </c>
      <c r="E22855" t="s">
        <v>30879</v>
      </c>
    </row>
    <row r="22856" spans="1:5" hidden="1" x14ac:dyDescent="0.2">
      <c r="A22856" s="94" t="s">
        <v>34362</v>
      </c>
      <c r="B22856" t="s">
        <v>34363</v>
      </c>
      <c r="C22856" t="s">
        <v>614</v>
      </c>
      <c r="D22856">
        <v>62.74</v>
      </c>
      <c r="E22856" t="s">
        <v>30879</v>
      </c>
    </row>
    <row r="22857" spans="1:5" hidden="1" x14ac:dyDescent="0.2">
      <c r="A22857" s="94" t="s">
        <v>34364</v>
      </c>
      <c r="B22857" t="s">
        <v>34365</v>
      </c>
      <c r="C22857" t="s">
        <v>614</v>
      </c>
      <c r="D22857">
        <v>85.02</v>
      </c>
      <c r="E22857" t="s">
        <v>30879</v>
      </c>
    </row>
    <row r="22858" spans="1:5" hidden="1" x14ac:dyDescent="0.2">
      <c r="A22858" s="94" t="s">
        <v>27043</v>
      </c>
      <c r="B22858" t="s">
        <v>27044</v>
      </c>
      <c r="C22858" t="s">
        <v>614</v>
      </c>
      <c r="D22858">
        <v>12.26</v>
      </c>
      <c r="E22858" t="s">
        <v>30879</v>
      </c>
    </row>
    <row r="22859" spans="1:5" hidden="1" x14ac:dyDescent="0.2">
      <c r="A22859" s="94" t="s">
        <v>27045</v>
      </c>
      <c r="B22859" t="s">
        <v>27046</v>
      </c>
      <c r="C22859" t="s">
        <v>614</v>
      </c>
      <c r="D22859">
        <v>20.32</v>
      </c>
      <c r="E22859" t="s">
        <v>30879</v>
      </c>
    </row>
    <row r="22860" spans="1:5" hidden="1" x14ac:dyDescent="0.2">
      <c r="A22860" s="94" t="s">
        <v>27047</v>
      </c>
      <c r="B22860" t="s">
        <v>27048</v>
      </c>
      <c r="C22860" t="s">
        <v>614</v>
      </c>
      <c r="D22860">
        <v>26.43</v>
      </c>
      <c r="E22860" t="s">
        <v>30879</v>
      </c>
    </row>
    <row r="22861" spans="1:5" hidden="1" x14ac:dyDescent="0.2">
      <c r="A22861" s="94" t="s">
        <v>34372</v>
      </c>
      <c r="B22861" t="s">
        <v>34373</v>
      </c>
      <c r="C22861" t="s">
        <v>614</v>
      </c>
      <c r="D22861">
        <v>26.42</v>
      </c>
      <c r="E22861" t="s">
        <v>30879</v>
      </c>
    </row>
    <row r="22862" spans="1:5" hidden="1" x14ac:dyDescent="0.2">
      <c r="A22862" s="94" t="s">
        <v>27049</v>
      </c>
      <c r="B22862" t="s">
        <v>27050</v>
      </c>
      <c r="C22862" t="s">
        <v>2815</v>
      </c>
      <c r="D22862">
        <v>10.48</v>
      </c>
      <c r="E22862" t="s">
        <v>30879</v>
      </c>
    </row>
    <row r="22863" spans="1:5" hidden="1" x14ac:dyDescent="0.2">
      <c r="A22863" s="94" t="s">
        <v>34374</v>
      </c>
      <c r="B22863" t="s">
        <v>34375</v>
      </c>
      <c r="C22863" t="s">
        <v>614</v>
      </c>
      <c r="D22863">
        <v>32.130000000000003</v>
      </c>
      <c r="E22863" t="s">
        <v>30879</v>
      </c>
    </row>
    <row r="22864" spans="1:5" hidden="1" x14ac:dyDescent="0.2">
      <c r="A22864" s="94" t="s">
        <v>27051</v>
      </c>
      <c r="B22864" t="s">
        <v>27052</v>
      </c>
      <c r="C22864" t="s">
        <v>2815</v>
      </c>
      <c r="D22864">
        <v>10.74</v>
      </c>
      <c r="E22864" t="s">
        <v>30879</v>
      </c>
    </row>
    <row r="22865" spans="1:5" hidden="1" x14ac:dyDescent="0.2">
      <c r="A22865" s="94" t="s">
        <v>34063</v>
      </c>
      <c r="B22865" t="s">
        <v>34064</v>
      </c>
      <c r="C22865" t="s">
        <v>614</v>
      </c>
      <c r="D22865">
        <v>151.5</v>
      </c>
      <c r="E22865" t="s">
        <v>30879</v>
      </c>
    </row>
    <row r="22866" spans="1:5" hidden="1" x14ac:dyDescent="0.2">
      <c r="A22866" s="94" t="s">
        <v>27053</v>
      </c>
      <c r="B22866" t="s">
        <v>27054</v>
      </c>
      <c r="C22866" t="s">
        <v>243</v>
      </c>
      <c r="D22866">
        <v>166.12</v>
      </c>
      <c r="E22866" t="s">
        <v>30879</v>
      </c>
    </row>
    <row r="22867" spans="1:5" hidden="1" x14ac:dyDescent="0.2">
      <c r="A22867" s="94" t="s">
        <v>27055</v>
      </c>
      <c r="B22867" t="s">
        <v>27056</v>
      </c>
      <c r="C22867" t="s">
        <v>243</v>
      </c>
      <c r="D22867">
        <v>2.72</v>
      </c>
      <c r="E22867" t="s">
        <v>30879</v>
      </c>
    </row>
    <row r="22868" spans="1:5" hidden="1" x14ac:dyDescent="0.2">
      <c r="A22868" s="94" t="s">
        <v>27057</v>
      </c>
      <c r="B22868" t="s">
        <v>27058</v>
      </c>
      <c r="C22868" t="s">
        <v>243</v>
      </c>
      <c r="D22868">
        <v>2.86</v>
      </c>
      <c r="E22868" t="s">
        <v>30879</v>
      </c>
    </row>
    <row r="22869" spans="1:5" hidden="1" x14ac:dyDescent="0.2">
      <c r="A22869" s="94" t="s">
        <v>35164</v>
      </c>
      <c r="B22869" t="s">
        <v>35165</v>
      </c>
      <c r="C22869" t="s">
        <v>1195</v>
      </c>
      <c r="D22869">
        <v>11.58</v>
      </c>
      <c r="E22869" t="s">
        <v>30879</v>
      </c>
    </row>
    <row r="22870" spans="1:5" hidden="1" x14ac:dyDescent="0.2">
      <c r="A22870" s="94" t="s">
        <v>35168</v>
      </c>
      <c r="B22870" t="s">
        <v>35169</v>
      </c>
      <c r="C22870" t="s">
        <v>1195</v>
      </c>
      <c r="D22870">
        <v>11.58</v>
      </c>
      <c r="E22870" t="s">
        <v>30879</v>
      </c>
    </row>
    <row r="22871" spans="1:5" hidden="1" x14ac:dyDescent="0.2">
      <c r="A22871" s="94" t="s">
        <v>35162</v>
      </c>
      <c r="B22871" t="s">
        <v>35163</v>
      </c>
      <c r="C22871" t="s">
        <v>1195</v>
      </c>
      <c r="D22871">
        <v>11.58</v>
      </c>
      <c r="E22871" t="s">
        <v>30879</v>
      </c>
    </row>
    <row r="22872" spans="1:5" hidden="1" x14ac:dyDescent="0.2">
      <c r="A22872" s="94" t="s">
        <v>35166</v>
      </c>
      <c r="B22872" t="s">
        <v>35167</v>
      </c>
      <c r="C22872" t="s">
        <v>1195</v>
      </c>
      <c r="D22872">
        <v>11.58</v>
      </c>
      <c r="E22872" t="s">
        <v>30879</v>
      </c>
    </row>
    <row r="22873" spans="1:5" hidden="1" x14ac:dyDescent="0.2">
      <c r="A22873" s="94" t="s">
        <v>35057</v>
      </c>
      <c r="B22873" t="s">
        <v>35058</v>
      </c>
      <c r="C22873" t="s">
        <v>1195</v>
      </c>
      <c r="D22873">
        <v>7.32</v>
      </c>
      <c r="E22873" t="s">
        <v>30879</v>
      </c>
    </row>
    <row r="22874" spans="1:5" hidden="1" x14ac:dyDescent="0.2">
      <c r="A22874" s="94" t="s">
        <v>35154</v>
      </c>
      <c r="B22874" t="s">
        <v>35155</v>
      </c>
      <c r="C22874" t="s">
        <v>243</v>
      </c>
      <c r="D22874">
        <v>108.55</v>
      </c>
      <c r="E22874" t="s">
        <v>30879</v>
      </c>
    </row>
    <row r="22875" spans="1:5" hidden="1" x14ac:dyDescent="0.2">
      <c r="A22875" s="94" t="s">
        <v>27059</v>
      </c>
      <c r="B22875" t="s">
        <v>27060</v>
      </c>
      <c r="C22875" t="s">
        <v>1623</v>
      </c>
      <c r="D22875">
        <v>12.6</v>
      </c>
      <c r="E22875" t="s">
        <v>30879</v>
      </c>
    </row>
    <row r="22876" spans="1:5" hidden="1" x14ac:dyDescent="0.2">
      <c r="A22876" s="94" t="s">
        <v>27061</v>
      </c>
      <c r="B22876" t="s">
        <v>27062</v>
      </c>
      <c r="C22876" t="s">
        <v>243</v>
      </c>
      <c r="D22876">
        <v>8.8800000000000008</v>
      </c>
      <c r="E22876" t="s">
        <v>30879</v>
      </c>
    </row>
    <row r="22877" spans="1:5" hidden="1" x14ac:dyDescent="0.2">
      <c r="A22877" s="94" t="s">
        <v>27063</v>
      </c>
      <c r="B22877" t="s">
        <v>27064</v>
      </c>
      <c r="C22877" t="s">
        <v>243</v>
      </c>
      <c r="D22877">
        <v>8.8800000000000008</v>
      </c>
      <c r="E22877" t="s">
        <v>30879</v>
      </c>
    </row>
    <row r="22878" spans="1:5" hidden="1" x14ac:dyDescent="0.2">
      <c r="A22878" s="94" t="s">
        <v>27065</v>
      </c>
      <c r="B22878" t="s">
        <v>27066</v>
      </c>
      <c r="C22878" t="s">
        <v>243</v>
      </c>
      <c r="D22878">
        <v>8.8800000000000008</v>
      </c>
      <c r="E22878" t="s">
        <v>30879</v>
      </c>
    </row>
    <row r="22879" spans="1:5" hidden="1" x14ac:dyDescent="0.2">
      <c r="A22879" s="94" t="s">
        <v>27067</v>
      </c>
      <c r="B22879" t="s">
        <v>27068</v>
      </c>
      <c r="C22879" t="s">
        <v>243</v>
      </c>
      <c r="D22879">
        <v>8.8800000000000008</v>
      </c>
      <c r="E22879" t="s">
        <v>30879</v>
      </c>
    </row>
    <row r="22880" spans="1:5" hidden="1" x14ac:dyDescent="0.2">
      <c r="A22880" s="94" t="s">
        <v>27069</v>
      </c>
      <c r="B22880" t="s">
        <v>27070</v>
      </c>
      <c r="C22880" t="s">
        <v>243</v>
      </c>
      <c r="D22880">
        <v>8.8800000000000008</v>
      </c>
      <c r="E22880" t="s">
        <v>30879</v>
      </c>
    </row>
    <row r="22881" spans="1:5" hidden="1" x14ac:dyDescent="0.2">
      <c r="A22881" s="94" t="s">
        <v>27071</v>
      </c>
      <c r="B22881" t="s">
        <v>27072</v>
      </c>
      <c r="C22881" t="s">
        <v>1623</v>
      </c>
      <c r="D22881">
        <v>12.6</v>
      </c>
      <c r="E22881" t="s">
        <v>30879</v>
      </c>
    </row>
    <row r="22882" spans="1:5" hidden="1" x14ac:dyDescent="0.2">
      <c r="A22882" s="94" t="s">
        <v>27073</v>
      </c>
      <c r="B22882" t="s">
        <v>35149</v>
      </c>
      <c r="C22882" t="s">
        <v>243</v>
      </c>
      <c r="D22882">
        <v>18.350000000000001</v>
      </c>
      <c r="E22882" t="s">
        <v>30879</v>
      </c>
    </row>
    <row r="22883" spans="1:5" hidden="1" x14ac:dyDescent="0.2">
      <c r="A22883" s="94" t="s">
        <v>27074</v>
      </c>
      <c r="B22883" t="s">
        <v>35150</v>
      </c>
      <c r="C22883" t="s">
        <v>243</v>
      </c>
      <c r="D22883">
        <v>18.350000000000001</v>
      </c>
      <c r="E22883" t="s">
        <v>30879</v>
      </c>
    </row>
    <row r="22884" spans="1:5" hidden="1" x14ac:dyDescent="0.2">
      <c r="A22884" s="94" t="s">
        <v>35091</v>
      </c>
      <c r="B22884" t="s">
        <v>35092</v>
      </c>
      <c r="C22884" t="s">
        <v>614</v>
      </c>
      <c r="D22884">
        <v>33.869999999999997</v>
      </c>
      <c r="E22884" t="s">
        <v>30879</v>
      </c>
    </row>
    <row r="22885" spans="1:5" hidden="1" x14ac:dyDescent="0.2">
      <c r="A22885" s="94" t="s">
        <v>35093</v>
      </c>
      <c r="B22885" t="s">
        <v>35094</v>
      </c>
      <c r="C22885" t="s">
        <v>614</v>
      </c>
      <c r="D22885">
        <v>33.869999999999997</v>
      </c>
      <c r="E22885" t="s">
        <v>30879</v>
      </c>
    </row>
    <row r="22886" spans="1:5" hidden="1" x14ac:dyDescent="0.2">
      <c r="A22886" s="94" t="s">
        <v>35065</v>
      </c>
      <c r="B22886" t="s">
        <v>35066</v>
      </c>
      <c r="C22886" t="s">
        <v>1195</v>
      </c>
      <c r="D22886">
        <v>7.71</v>
      </c>
      <c r="E22886" t="s">
        <v>30879</v>
      </c>
    </row>
    <row r="22887" spans="1:5" hidden="1" x14ac:dyDescent="0.2">
      <c r="A22887" s="94" t="s">
        <v>35067</v>
      </c>
      <c r="B22887" t="s">
        <v>35068</v>
      </c>
      <c r="C22887" t="s">
        <v>1195</v>
      </c>
      <c r="D22887">
        <v>8.5399999999999991</v>
      </c>
      <c r="E22887" t="s">
        <v>30879</v>
      </c>
    </row>
    <row r="22888" spans="1:5" hidden="1" x14ac:dyDescent="0.2">
      <c r="A22888" s="94" t="s">
        <v>35069</v>
      </c>
      <c r="B22888" t="s">
        <v>35070</v>
      </c>
      <c r="C22888" t="s">
        <v>1195</v>
      </c>
      <c r="D22888">
        <v>7.71</v>
      </c>
      <c r="E22888" t="s">
        <v>30879</v>
      </c>
    </row>
    <row r="22889" spans="1:5" hidden="1" x14ac:dyDescent="0.2">
      <c r="A22889" s="94" t="s">
        <v>35085</v>
      </c>
      <c r="B22889" t="s">
        <v>35086</v>
      </c>
      <c r="C22889" t="s">
        <v>2815</v>
      </c>
      <c r="D22889">
        <v>15.51</v>
      </c>
      <c r="E22889" t="s">
        <v>30879</v>
      </c>
    </row>
    <row r="22890" spans="1:5" hidden="1" x14ac:dyDescent="0.2">
      <c r="A22890" s="94" t="s">
        <v>35087</v>
      </c>
      <c r="B22890" t="s">
        <v>35088</v>
      </c>
      <c r="C22890" t="s">
        <v>243</v>
      </c>
      <c r="D22890">
        <v>21.97</v>
      </c>
      <c r="E22890" t="s">
        <v>30879</v>
      </c>
    </row>
    <row r="22891" spans="1:5" hidden="1" x14ac:dyDescent="0.2">
      <c r="A22891" s="94" t="s">
        <v>27075</v>
      </c>
      <c r="B22891" t="s">
        <v>27076</v>
      </c>
      <c r="C22891" t="s">
        <v>243</v>
      </c>
      <c r="D22891">
        <v>11.06</v>
      </c>
      <c r="E22891" t="s">
        <v>30879</v>
      </c>
    </row>
    <row r="22892" spans="1:5" hidden="1" x14ac:dyDescent="0.2">
      <c r="A22892" s="94" t="s">
        <v>27077</v>
      </c>
      <c r="B22892" t="s">
        <v>27078</v>
      </c>
      <c r="C22892" t="s">
        <v>243</v>
      </c>
      <c r="D22892">
        <v>11.06</v>
      </c>
      <c r="E22892" t="s">
        <v>30879</v>
      </c>
    </row>
    <row r="22893" spans="1:5" hidden="1" x14ac:dyDescent="0.2">
      <c r="A22893" s="94" t="s">
        <v>27079</v>
      </c>
      <c r="B22893" t="s">
        <v>27080</v>
      </c>
      <c r="C22893" t="s">
        <v>243</v>
      </c>
      <c r="D22893">
        <v>11.06</v>
      </c>
      <c r="E22893" t="s">
        <v>30879</v>
      </c>
    </row>
    <row r="22894" spans="1:5" hidden="1" x14ac:dyDescent="0.2">
      <c r="A22894" s="94" t="s">
        <v>27081</v>
      </c>
      <c r="B22894" t="s">
        <v>27082</v>
      </c>
      <c r="C22894" t="s">
        <v>243</v>
      </c>
      <c r="D22894">
        <v>11.06</v>
      </c>
      <c r="E22894" t="s">
        <v>30879</v>
      </c>
    </row>
    <row r="22895" spans="1:5" hidden="1" x14ac:dyDescent="0.2">
      <c r="A22895" s="94" t="s">
        <v>27083</v>
      </c>
      <c r="B22895" t="s">
        <v>27084</v>
      </c>
      <c r="C22895" t="s">
        <v>243</v>
      </c>
      <c r="D22895">
        <v>11.06</v>
      </c>
      <c r="E22895" t="s">
        <v>30879</v>
      </c>
    </row>
    <row r="22896" spans="1:5" hidden="1" x14ac:dyDescent="0.2">
      <c r="A22896" s="94" t="s">
        <v>27085</v>
      </c>
      <c r="B22896" t="s">
        <v>27086</v>
      </c>
      <c r="C22896" t="s">
        <v>243</v>
      </c>
      <c r="D22896">
        <v>11.06</v>
      </c>
      <c r="E22896" t="s">
        <v>30879</v>
      </c>
    </row>
    <row r="22897" spans="1:5" hidden="1" x14ac:dyDescent="0.2">
      <c r="A22897" s="94" t="s">
        <v>27087</v>
      </c>
      <c r="B22897" t="s">
        <v>27088</v>
      </c>
      <c r="C22897" t="s">
        <v>243</v>
      </c>
      <c r="D22897">
        <v>11.06</v>
      </c>
      <c r="E22897" t="s">
        <v>30879</v>
      </c>
    </row>
    <row r="22898" spans="1:5" hidden="1" x14ac:dyDescent="0.2">
      <c r="A22898" s="94" t="s">
        <v>27089</v>
      </c>
      <c r="B22898" t="s">
        <v>27090</v>
      </c>
      <c r="C22898" t="s">
        <v>243</v>
      </c>
      <c r="D22898">
        <v>11.06</v>
      </c>
      <c r="E22898" t="s">
        <v>30879</v>
      </c>
    </row>
    <row r="22899" spans="1:5" hidden="1" x14ac:dyDescent="0.2">
      <c r="A22899" s="94" t="s">
        <v>27091</v>
      </c>
      <c r="B22899" t="s">
        <v>27092</v>
      </c>
      <c r="C22899" t="s">
        <v>243</v>
      </c>
      <c r="D22899">
        <v>11.06</v>
      </c>
      <c r="E22899" t="s">
        <v>30879</v>
      </c>
    </row>
    <row r="22900" spans="1:5" hidden="1" x14ac:dyDescent="0.2">
      <c r="A22900" s="94" t="s">
        <v>27093</v>
      </c>
      <c r="B22900" t="s">
        <v>27094</v>
      </c>
      <c r="C22900" t="s">
        <v>243</v>
      </c>
      <c r="D22900">
        <v>11.06</v>
      </c>
      <c r="E22900" t="s">
        <v>30879</v>
      </c>
    </row>
    <row r="22901" spans="1:5" hidden="1" x14ac:dyDescent="0.2">
      <c r="A22901" s="94" t="s">
        <v>27095</v>
      </c>
      <c r="B22901" t="s">
        <v>27096</v>
      </c>
      <c r="C22901" t="s">
        <v>243</v>
      </c>
      <c r="D22901">
        <v>11.06</v>
      </c>
      <c r="E22901" t="s">
        <v>30879</v>
      </c>
    </row>
    <row r="22902" spans="1:5" hidden="1" x14ac:dyDescent="0.2">
      <c r="A22902" s="94" t="s">
        <v>27097</v>
      </c>
      <c r="B22902" t="s">
        <v>27098</v>
      </c>
      <c r="C22902" t="s">
        <v>243</v>
      </c>
      <c r="D22902">
        <v>11.06</v>
      </c>
      <c r="E22902" t="s">
        <v>30879</v>
      </c>
    </row>
    <row r="22903" spans="1:5" hidden="1" x14ac:dyDescent="0.2">
      <c r="A22903" s="94" t="s">
        <v>35047</v>
      </c>
      <c r="B22903" t="s">
        <v>35048</v>
      </c>
      <c r="C22903" t="s">
        <v>243</v>
      </c>
      <c r="D22903">
        <v>25.1</v>
      </c>
      <c r="E22903" t="s">
        <v>30879</v>
      </c>
    </row>
    <row r="22904" spans="1:5" hidden="1" x14ac:dyDescent="0.2">
      <c r="A22904" s="94" t="s">
        <v>35145</v>
      </c>
      <c r="B22904" t="s">
        <v>35146</v>
      </c>
      <c r="C22904" t="s">
        <v>2815</v>
      </c>
      <c r="D22904">
        <v>18.57</v>
      </c>
      <c r="E22904" t="s">
        <v>30879</v>
      </c>
    </row>
    <row r="22905" spans="1:5" hidden="1" x14ac:dyDescent="0.2">
      <c r="A22905" s="94" t="s">
        <v>35372</v>
      </c>
      <c r="B22905" t="s">
        <v>35373</v>
      </c>
      <c r="C22905" t="s">
        <v>1195</v>
      </c>
      <c r="D22905">
        <v>37.369999999999997</v>
      </c>
      <c r="E22905" t="s">
        <v>30879</v>
      </c>
    </row>
    <row r="22906" spans="1:5" hidden="1" x14ac:dyDescent="0.2">
      <c r="A22906" s="94" t="s">
        <v>35370</v>
      </c>
      <c r="B22906" t="s">
        <v>35371</v>
      </c>
      <c r="C22906" t="s">
        <v>1195</v>
      </c>
      <c r="D22906">
        <v>34</v>
      </c>
      <c r="E22906" t="s">
        <v>30879</v>
      </c>
    </row>
    <row r="22907" spans="1:5" hidden="1" x14ac:dyDescent="0.2">
      <c r="A22907" s="94" t="s">
        <v>35374</v>
      </c>
      <c r="B22907" t="s">
        <v>35375</v>
      </c>
      <c r="C22907" t="s">
        <v>1195</v>
      </c>
      <c r="D22907">
        <v>34</v>
      </c>
      <c r="E22907" t="s">
        <v>30879</v>
      </c>
    </row>
    <row r="22908" spans="1:5" hidden="1" x14ac:dyDescent="0.2">
      <c r="A22908" s="94" t="s">
        <v>27099</v>
      </c>
      <c r="B22908" t="s">
        <v>27100</v>
      </c>
      <c r="C22908" t="s">
        <v>1195</v>
      </c>
      <c r="D22908">
        <v>21.67</v>
      </c>
      <c r="E22908" t="s">
        <v>30879</v>
      </c>
    </row>
    <row r="22909" spans="1:5" hidden="1" x14ac:dyDescent="0.2">
      <c r="A22909" s="94" t="s">
        <v>27101</v>
      </c>
      <c r="B22909" t="s">
        <v>27102</v>
      </c>
      <c r="C22909" t="s">
        <v>1195</v>
      </c>
      <c r="D22909">
        <v>21.67</v>
      </c>
      <c r="E22909" t="s">
        <v>30879</v>
      </c>
    </row>
    <row r="22910" spans="1:5" hidden="1" x14ac:dyDescent="0.2">
      <c r="A22910" s="94" t="s">
        <v>27103</v>
      </c>
      <c r="B22910" t="s">
        <v>27104</v>
      </c>
      <c r="C22910" t="s">
        <v>1195</v>
      </c>
      <c r="D22910">
        <v>21.67</v>
      </c>
      <c r="E22910" t="s">
        <v>30879</v>
      </c>
    </row>
    <row r="22911" spans="1:5" hidden="1" x14ac:dyDescent="0.2">
      <c r="A22911" s="94" t="s">
        <v>27105</v>
      </c>
      <c r="B22911" t="s">
        <v>27106</v>
      </c>
      <c r="C22911" t="s">
        <v>1195</v>
      </c>
      <c r="D22911">
        <v>23.55</v>
      </c>
      <c r="E22911" t="s">
        <v>30879</v>
      </c>
    </row>
    <row r="22912" spans="1:5" hidden="1" x14ac:dyDescent="0.2">
      <c r="A22912" s="94" t="s">
        <v>27107</v>
      </c>
      <c r="B22912" t="s">
        <v>27108</v>
      </c>
      <c r="C22912" t="s">
        <v>1195</v>
      </c>
      <c r="D22912">
        <v>23.55</v>
      </c>
      <c r="E22912" t="s">
        <v>30879</v>
      </c>
    </row>
    <row r="22913" spans="1:5" hidden="1" x14ac:dyDescent="0.2">
      <c r="A22913" s="94" t="s">
        <v>27109</v>
      </c>
      <c r="B22913" t="s">
        <v>27110</v>
      </c>
      <c r="C22913" t="s">
        <v>1195</v>
      </c>
      <c r="D22913">
        <v>23.55</v>
      </c>
      <c r="E22913" t="s">
        <v>30879</v>
      </c>
    </row>
    <row r="22914" spans="1:5" hidden="1" x14ac:dyDescent="0.2">
      <c r="A22914" s="94" t="s">
        <v>27111</v>
      </c>
      <c r="B22914" t="s">
        <v>27112</v>
      </c>
      <c r="C22914" t="s">
        <v>1195</v>
      </c>
      <c r="D22914">
        <v>5.63</v>
      </c>
      <c r="E22914" t="s">
        <v>30879</v>
      </c>
    </row>
    <row r="22915" spans="1:5" hidden="1" x14ac:dyDescent="0.2">
      <c r="A22915" s="94" t="s">
        <v>27113</v>
      </c>
      <c r="B22915" t="s">
        <v>27114</v>
      </c>
      <c r="C22915" t="s">
        <v>614</v>
      </c>
      <c r="D22915">
        <v>15.32</v>
      </c>
      <c r="E22915" t="s">
        <v>30879</v>
      </c>
    </row>
    <row r="22916" spans="1:5" hidden="1" x14ac:dyDescent="0.2">
      <c r="A22916" s="94" t="s">
        <v>27115</v>
      </c>
      <c r="B22916" t="s">
        <v>27116</v>
      </c>
      <c r="C22916" t="s">
        <v>614</v>
      </c>
      <c r="D22916">
        <v>15.32</v>
      </c>
      <c r="E22916" t="s">
        <v>30879</v>
      </c>
    </row>
    <row r="22917" spans="1:5" hidden="1" x14ac:dyDescent="0.2">
      <c r="A22917" s="94" t="s">
        <v>27117</v>
      </c>
      <c r="B22917" t="s">
        <v>27118</v>
      </c>
      <c r="C22917" t="s">
        <v>2847</v>
      </c>
      <c r="D22917">
        <v>16.07</v>
      </c>
      <c r="E22917" t="s">
        <v>30879</v>
      </c>
    </row>
    <row r="22918" spans="1:5" hidden="1" x14ac:dyDescent="0.2">
      <c r="A22918" s="94" t="s">
        <v>27119</v>
      </c>
      <c r="B22918" t="s">
        <v>27120</v>
      </c>
      <c r="C22918" t="s">
        <v>2847</v>
      </c>
      <c r="D22918">
        <v>16.07</v>
      </c>
      <c r="E22918" t="s">
        <v>30879</v>
      </c>
    </row>
    <row r="22919" spans="1:5" hidden="1" x14ac:dyDescent="0.2">
      <c r="A22919" s="94" t="s">
        <v>27121</v>
      </c>
      <c r="B22919" t="s">
        <v>27122</v>
      </c>
      <c r="C22919" t="s">
        <v>1195</v>
      </c>
      <c r="D22919">
        <v>6.91</v>
      </c>
      <c r="E22919" t="s">
        <v>30879</v>
      </c>
    </row>
    <row r="22920" spans="1:5" hidden="1" x14ac:dyDescent="0.2">
      <c r="A22920" s="94" t="s">
        <v>27123</v>
      </c>
      <c r="B22920" t="s">
        <v>27124</v>
      </c>
      <c r="C22920" t="s">
        <v>1195</v>
      </c>
      <c r="D22920">
        <v>6.91</v>
      </c>
      <c r="E22920" t="s">
        <v>30879</v>
      </c>
    </row>
    <row r="22921" spans="1:5" hidden="1" x14ac:dyDescent="0.2">
      <c r="A22921" s="94" t="s">
        <v>27125</v>
      </c>
      <c r="B22921" t="s">
        <v>27126</v>
      </c>
      <c r="C22921" t="s">
        <v>1195</v>
      </c>
      <c r="D22921">
        <v>6.91</v>
      </c>
      <c r="E22921" t="s">
        <v>30879</v>
      </c>
    </row>
    <row r="22922" spans="1:5" hidden="1" x14ac:dyDescent="0.2">
      <c r="A22922" s="94" t="s">
        <v>27127</v>
      </c>
      <c r="B22922" t="s">
        <v>27128</v>
      </c>
      <c r="C22922" t="s">
        <v>1195</v>
      </c>
      <c r="D22922">
        <v>6.91</v>
      </c>
      <c r="E22922" t="s">
        <v>30879</v>
      </c>
    </row>
    <row r="22923" spans="1:5" hidden="1" x14ac:dyDescent="0.2">
      <c r="A22923" s="94" t="s">
        <v>27129</v>
      </c>
      <c r="B22923" t="s">
        <v>27130</v>
      </c>
      <c r="C22923" t="s">
        <v>1195</v>
      </c>
      <c r="D22923">
        <v>6.91</v>
      </c>
      <c r="E22923" t="s">
        <v>30879</v>
      </c>
    </row>
    <row r="22924" spans="1:5" hidden="1" x14ac:dyDescent="0.2">
      <c r="A22924" s="94" t="s">
        <v>27131</v>
      </c>
      <c r="B22924" t="s">
        <v>27132</v>
      </c>
      <c r="C22924" t="s">
        <v>1195</v>
      </c>
      <c r="D22924">
        <v>6.91</v>
      </c>
      <c r="E22924" t="s">
        <v>30879</v>
      </c>
    </row>
    <row r="22925" spans="1:5" hidden="1" x14ac:dyDescent="0.2">
      <c r="A22925" s="94" t="s">
        <v>27133</v>
      </c>
      <c r="B22925" t="s">
        <v>27134</v>
      </c>
      <c r="C22925" t="s">
        <v>1195</v>
      </c>
      <c r="D22925">
        <v>6.91</v>
      </c>
      <c r="E22925" t="s">
        <v>30879</v>
      </c>
    </row>
    <row r="22926" spans="1:5" hidden="1" x14ac:dyDescent="0.2">
      <c r="A22926" s="94" t="s">
        <v>27135</v>
      </c>
      <c r="B22926" t="s">
        <v>27136</v>
      </c>
      <c r="C22926" t="s">
        <v>1195</v>
      </c>
      <c r="D22926">
        <v>6.91</v>
      </c>
      <c r="E22926" t="s">
        <v>30879</v>
      </c>
    </row>
    <row r="22927" spans="1:5" hidden="1" x14ac:dyDescent="0.2">
      <c r="A22927" s="94" t="s">
        <v>27137</v>
      </c>
      <c r="B22927" t="s">
        <v>27138</v>
      </c>
      <c r="C22927" t="s">
        <v>1195</v>
      </c>
      <c r="D22927">
        <v>6.14</v>
      </c>
      <c r="E22927" t="s">
        <v>30879</v>
      </c>
    </row>
    <row r="22928" spans="1:5" hidden="1" x14ac:dyDescent="0.2">
      <c r="A22928" s="94" t="s">
        <v>27139</v>
      </c>
      <c r="B22928" t="s">
        <v>27140</v>
      </c>
      <c r="C22928" t="s">
        <v>1195</v>
      </c>
      <c r="D22928">
        <v>6.14</v>
      </c>
      <c r="E22928" t="s">
        <v>30879</v>
      </c>
    </row>
    <row r="22929" spans="1:5" hidden="1" x14ac:dyDescent="0.2">
      <c r="A22929" s="94" t="s">
        <v>27141</v>
      </c>
      <c r="B22929" t="s">
        <v>27142</v>
      </c>
      <c r="C22929" t="s">
        <v>1195</v>
      </c>
      <c r="D22929">
        <v>6.14</v>
      </c>
      <c r="E22929" t="s">
        <v>30879</v>
      </c>
    </row>
    <row r="22930" spans="1:5" hidden="1" x14ac:dyDescent="0.2">
      <c r="A22930" s="94" t="s">
        <v>27143</v>
      </c>
      <c r="B22930" t="s">
        <v>27144</v>
      </c>
      <c r="C22930" t="s">
        <v>1195</v>
      </c>
      <c r="D22930">
        <v>6.14</v>
      </c>
      <c r="E22930" t="s">
        <v>30879</v>
      </c>
    </row>
    <row r="22931" spans="1:5" hidden="1" x14ac:dyDescent="0.2">
      <c r="A22931" s="94" t="s">
        <v>27145</v>
      </c>
      <c r="B22931" t="s">
        <v>27146</v>
      </c>
      <c r="C22931" t="s">
        <v>1195</v>
      </c>
      <c r="D22931">
        <v>6.14</v>
      </c>
      <c r="E22931" t="s">
        <v>30879</v>
      </c>
    </row>
    <row r="22932" spans="1:5" hidden="1" x14ac:dyDescent="0.2">
      <c r="A22932" s="94" t="s">
        <v>27147</v>
      </c>
      <c r="B22932" t="s">
        <v>27148</v>
      </c>
      <c r="C22932" t="s">
        <v>1195</v>
      </c>
      <c r="D22932">
        <v>6.23</v>
      </c>
      <c r="E22932" t="s">
        <v>30879</v>
      </c>
    </row>
    <row r="22933" spans="1:5" hidden="1" x14ac:dyDescent="0.2">
      <c r="A22933" s="94" t="s">
        <v>27149</v>
      </c>
      <c r="B22933" t="s">
        <v>27150</v>
      </c>
      <c r="C22933" t="s">
        <v>1195</v>
      </c>
      <c r="D22933">
        <v>6.23</v>
      </c>
      <c r="E22933" t="s">
        <v>30879</v>
      </c>
    </row>
    <row r="22934" spans="1:5" hidden="1" x14ac:dyDescent="0.2">
      <c r="A22934" s="94" t="s">
        <v>35063</v>
      </c>
      <c r="B22934" t="s">
        <v>35064</v>
      </c>
      <c r="C22934" t="s">
        <v>1195</v>
      </c>
      <c r="D22934">
        <v>9.07</v>
      </c>
      <c r="E22934" t="s">
        <v>30879</v>
      </c>
    </row>
    <row r="22935" spans="1:5" hidden="1" x14ac:dyDescent="0.2">
      <c r="A22935" s="94" t="s">
        <v>35061</v>
      </c>
      <c r="B22935" t="s">
        <v>35062</v>
      </c>
      <c r="C22935" t="s">
        <v>1195</v>
      </c>
      <c r="D22935">
        <v>12.8</v>
      </c>
      <c r="E22935" t="s">
        <v>30879</v>
      </c>
    </row>
    <row r="22936" spans="1:5" hidden="1" x14ac:dyDescent="0.2">
      <c r="A22936" s="94" t="s">
        <v>27151</v>
      </c>
      <c r="B22936" t="s">
        <v>27152</v>
      </c>
      <c r="C22936" t="s">
        <v>1195</v>
      </c>
      <c r="D22936">
        <v>11.13</v>
      </c>
      <c r="E22936" t="s">
        <v>30879</v>
      </c>
    </row>
    <row r="22937" spans="1:5" hidden="1" x14ac:dyDescent="0.2">
      <c r="A22937" s="94" t="s">
        <v>27153</v>
      </c>
      <c r="B22937" t="s">
        <v>27154</v>
      </c>
      <c r="C22937" t="s">
        <v>1195</v>
      </c>
      <c r="D22937">
        <v>11.13</v>
      </c>
      <c r="E22937" t="s">
        <v>30879</v>
      </c>
    </row>
    <row r="22938" spans="1:5" hidden="1" x14ac:dyDescent="0.2">
      <c r="A22938" s="94" t="s">
        <v>27155</v>
      </c>
      <c r="B22938" t="s">
        <v>27156</v>
      </c>
      <c r="C22938" t="s">
        <v>1195</v>
      </c>
      <c r="D22938">
        <v>11.13</v>
      </c>
      <c r="E22938" t="s">
        <v>30879</v>
      </c>
    </row>
    <row r="22939" spans="1:5" hidden="1" x14ac:dyDescent="0.2">
      <c r="A22939" s="94" t="s">
        <v>35152</v>
      </c>
      <c r="B22939" t="s">
        <v>35153</v>
      </c>
      <c r="C22939" t="s">
        <v>1195</v>
      </c>
      <c r="D22939">
        <v>8.2799999999999994</v>
      </c>
      <c r="E22939" t="s">
        <v>30879</v>
      </c>
    </row>
    <row r="22940" spans="1:5" hidden="1" x14ac:dyDescent="0.2">
      <c r="A22940" s="94" t="s">
        <v>35059</v>
      </c>
      <c r="B22940" t="s">
        <v>35060</v>
      </c>
      <c r="C22940" t="s">
        <v>1195</v>
      </c>
      <c r="D22940">
        <v>14.14</v>
      </c>
      <c r="E22940" t="s">
        <v>30879</v>
      </c>
    </row>
    <row r="22941" spans="1:5" hidden="1" x14ac:dyDescent="0.2">
      <c r="A22941" s="94" t="s">
        <v>27157</v>
      </c>
      <c r="B22941" t="s">
        <v>27158</v>
      </c>
      <c r="C22941" t="s">
        <v>1195</v>
      </c>
      <c r="D22941">
        <v>11.69</v>
      </c>
      <c r="E22941" t="s">
        <v>30879</v>
      </c>
    </row>
    <row r="22942" spans="1:5" hidden="1" x14ac:dyDescent="0.2">
      <c r="A22942" s="94" t="s">
        <v>27159</v>
      </c>
      <c r="B22942" t="s">
        <v>27160</v>
      </c>
      <c r="C22942" t="s">
        <v>1195</v>
      </c>
      <c r="D22942">
        <v>11.69</v>
      </c>
      <c r="E22942" t="s">
        <v>30879</v>
      </c>
    </row>
    <row r="22943" spans="1:5" hidden="1" x14ac:dyDescent="0.2">
      <c r="A22943" s="94" t="s">
        <v>27161</v>
      </c>
      <c r="B22943" t="s">
        <v>27162</v>
      </c>
      <c r="C22943" t="s">
        <v>1195</v>
      </c>
      <c r="D22943">
        <v>11.7</v>
      </c>
      <c r="E22943" t="s">
        <v>30879</v>
      </c>
    </row>
    <row r="22944" spans="1:5" hidden="1" x14ac:dyDescent="0.2">
      <c r="A22944" s="94" t="s">
        <v>27163</v>
      </c>
      <c r="B22944" t="s">
        <v>27164</v>
      </c>
      <c r="C22944" t="s">
        <v>1195</v>
      </c>
      <c r="D22944">
        <v>11.7</v>
      </c>
      <c r="E22944" t="s">
        <v>30879</v>
      </c>
    </row>
    <row r="22945" spans="1:5" hidden="1" x14ac:dyDescent="0.2">
      <c r="A22945" s="94" t="s">
        <v>35053</v>
      </c>
      <c r="B22945" t="s">
        <v>35054</v>
      </c>
      <c r="C22945" t="s">
        <v>1195</v>
      </c>
      <c r="D22945">
        <v>14.68</v>
      </c>
      <c r="E22945" t="s">
        <v>30879</v>
      </c>
    </row>
    <row r="22946" spans="1:5" hidden="1" x14ac:dyDescent="0.2">
      <c r="A22946" s="94" t="s">
        <v>35055</v>
      </c>
      <c r="B22946" t="s">
        <v>35056</v>
      </c>
      <c r="C22946" t="s">
        <v>1195</v>
      </c>
      <c r="D22946">
        <v>14.39</v>
      </c>
      <c r="E22946" t="s">
        <v>30879</v>
      </c>
    </row>
    <row r="22947" spans="1:5" hidden="1" x14ac:dyDescent="0.2">
      <c r="A22947" s="94" t="s">
        <v>35049</v>
      </c>
      <c r="B22947" t="s">
        <v>35050</v>
      </c>
      <c r="C22947" t="s">
        <v>1195</v>
      </c>
      <c r="D22947">
        <v>14.39</v>
      </c>
      <c r="E22947" t="s">
        <v>30879</v>
      </c>
    </row>
    <row r="22948" spans="1:5" hidden="1" x14ac:dyDescent="0.2">
      <c r="A22948" s="94" t="s">
        <v>35051</v>
      </c>
      <c r="B22948" t="s">
        <v>35052</v>
      </c>
      <c r="C22948" t="s">
        <v>1195</v>
      </c>
      <c r="D22948">
        <v>14.39</v>
      </c>
      <c r="E22948" t="s">
        <v>30879</v>
      </c>
    </row>
    <row r="22949" spans="1:5" hidden="1" x14ac:dyDescent="0.2">
      <c r="A22949" s="94" t="s">
        <v>27165</v>
      </c>
      <c r="B22949" t="s">
        <v>27166</v>
      </c>
      <c r="C22949" t="s">
        <v>2815</v>
      </c>
      <c r="D22949">
        <v>3.56</v>
      </c>
      <c r="E22949" t="s">
        <v>30879</v>
      </c>
    </row>
    <row r="22950" spans="1:5" hidden="1" x14ac:dyDescent="0.2">
      <c r="A22950" s="94" t="s">
        <v>27167</v>
      </c>
      <c r="B22950" t="s">
        <v>27168</v>
      </c>
      <c r="C22950" t="s">
        <v>1195</v>
      </c>
      <c r="D22950">
        <v>52.22</v>
      </c>
      <c r="E22950" t="s">
        <v>30879</v>
      </c>
    </row>
    <row r="22951" spans="1:5" hidden="1" x14ac:dyDescent="0.2">
      <c r="A22951" s="94" t="s">
        <v>27169</v>
      </c>
      <c r="B22951" t="s">
        <v>27170</v>
      </c>
      <c r="C22951" t="s">
        <v>243</v>
      </c>
      <c r="D22951">
        <v>5.31</v>
      </c>
      <c r="E22951" t="s">
        <v>30879</v>
      </c>
    </row>
    <row r="22952" spans="1:5" hidden="1" x14ac:dyDescent="0.2">
      <c r="A22952" s="94" t="s">
        <v>27171</v>
      </c>
      <c r="B22952" t="s">
        <v>27172</v>
      </c>
      <c r="C22952" t="s">
        <v>614</v>
      </c>
      <c r="D22952">
        <v>9.82</v>
      </c>
      <c r="E22952" t="s">
        <v>30879</v>
      </c>
    </row>
    <row r="22953" spans="1:5" hidden="1" x14ac:dyDescent="0.2">
      <c r="A22953" s="94" t="s">
        <v>27173</v>
      </c>
      <c r="B22953" t="s">
        <v>27174</v>
      </c>
      <c r="C22953" t="s">
        <v>614</v>
      </c>
      <c r="D22953">
        <v>27.17</v>
      </c>
      <c r="E22953" t="s">
        <v>30879</v>
      </c>
    </row>
    <row r="22954" spans="1:5" hidden="1" x14ac:dyDescent="0.2">
      <c r="A22954" s="94" t="s">
        <v>27175</v>
      </c>
      <c r="B22954" t="s">
        <v>27176</v>
      </c>
      <c r="C22954" t="s">
        <v>614</v>
      </c>
      <c r="D22954">
        <v>27.84</v>
      </c>
      <c r="E22954" t="s">
        <v>30879</v>
      </c>
    </row>
    <row r="22955" spans="1:5" hidden="1" x14ac:dyDescent="0.2">
      <c r="A22955" s="94" t="s">
        <v>27177</v>
      </c>
      <c r="B22955" t="s">
        <v>27178</v>
      </c>
      <c r="C22955" t="s">
        <v>614</v>
      </c>
      <c r="D22955">
        <v>51.86</v>
      </c>
      <c r="E22955" t="s">
        <v>30879</v>
      </c>
    </row>
    <row r="22956" spans="1:5" hidden="1" x14ac:dyDescent="0.2">
      <c r="A22956" s="94" t="s">
        <v>35089</v>
      </c>
      <c r="B22956" t="s">
        <v>35090</v>
      </c>
      <c r="C22956" t="s">
        <v>614</v>
      </c>
      <c r="D22956">
        <v>62</v>
      </c>
      <c r="E22956" t="s">
        <v>30879</v>
      </c>
    </row>
    <row r="22957" spans="1:5" hidden="1" x14ac:dyDescent="0.2">
      <c r="A22957" s="94" t="s">
        <v>35143</v>
      </c>
      <c r="B22957" t="s">
        <v>35144</v>
      </c>
      <c r="C22957" t="s">
        <v>614</v>
      </c>
      <c r="D22957">
        <v>60.74</v>
      </c>
      <c r="E22957" t="s">
        <v>30879</v>
      </c>
    </row>
    <row r="22958" spans="1:5" hidden="1" x14ac:dyDescent="0.2">
      <c r="A22958" s="94" t="s">
        <v>35071</v>
      </c>
      <c r="B22958" t="s">
        <v>35072</v>
      </c>
      <c r="C22958" t="s">
        <v>243</v>
      </c>
      <c r="D22958">
        <v>13.38</v>
      </c>
      <c r="E22958" t="s">
        <v>30879</v>
      </c>
    </row>
    <row r="22959" spans="1:5" hidden="1" x14ac:dyDescent="0.2">
      <c r="A22959" s="94" t="s">
        <v>27179</v>
      </c>
      <c r="B22959" t="s">
        <v>27180</v>
      </c>
      <c r="C22959" t="s">
        <v>243</v>
      </c>
      <c r="D22959">
        <v>24.49</v>
      </c>
      <c r="E22959" t="s">
        <v>30879</v>
      </c>
    </row>
    <row r="22960" spans="1:5" hidden="1" x14ac:dyDescent="0.2">
      <c r="A22960" s="94" t="s">
        <v>27181</v>
      </c>
      <c r="B22960" t="s">
        <v>27182</v>
      </c>
      <c r="C22960" t="s">
        <v>1195</v>
      </c>
      <c r="D22960">
        <v>14.93</v>
      </c>
      <c r="E22960" t="s">
        <v>30879</v>
      </c>
    </row>
    <row r="22961" spans="1:5" hidden="1" x14ac:dyDescent="0.2">
      <c r="A22961" s="94" t="s">
        <v>27183</v>
      </c>
      <c r="B22961" t="s">
        <v>27184</v>
      </c>
      <c r="C22961" t="s">
        <v>1195</v>
      </c>
      <c r="D22961">
        <v>14.93</v>
      </c>
      <c r="E22961" t="s">
        <v>30879</v>
      </c>
    </row>
    <row r="22962" spans="1:5" hidden="1" x14ac:dyDescent="0.2">
      <c r="A22962" s="94" t="s">
        <v>27185</v>
      </c>
      <c r="B22962" t="s">
        <v>27186</v>
      </c>
      <c r="C22962" t="s">
        <v>1195</v>
      </c>
      <c r="D22962">
        <v>4.38</v>
      </c>
      <c r="E22962" t="s">
        <v>30879</v>
      </c>
    </row>
    <row r="22963" spans="1:5" hidden="1" x14ac:dyDescent="0.2">
      <c r="A22963" s="94" t="s">
        <v>35111</v>
      </c>
      <c r="B22963" t="s">
        <v>35112</v>
      </c>
      <c r="C22963" t="s">
        <v>614</v>
      </c>
      <c r="D22963">
        <v>62.81</v>
      </c>
      <c r="E22963" t="s">
        <v>30879</v>
      </c>
    </row>
    <row r="22964" spans="1:5" hidden="1" x14ac:dyDescent="0.2">
      <c r="A22964" s="94" t="s">
        <v>35109</v>
      </c>
      <c r="B22964" t="s">
        <v>35110</v>
      </c>
      <c r="C22964" t="s">
        <v>1195</v>
      </c>
      <c r="D22964">
        <v>0.66</v>
      </c>
      <c r="E22964" t="s">
        <v>30879</v>
      </c>
    </row>
    <row r="22965" spans="1:5" hidden="1" x14ac:dyDescent="0.2">
      <c r="A22965" s="94" t="s">
        <v>35113</v>
      </c>
      <c r="B22965" t="s">
        <v>35114</v>
      </c>
      <c r="C22965" t="s">
        <v>614</v>
      </c>
      <c r="D22965">
        <v>66.92</v>
      </c>
      <c r="E22965" t="s">
        <v>30879</v>
      </c>
    </row>
    <row r="22966" spans="1:5" hidden="1" x14ac:dyDescent="0.2">
      <c r="A22966" s="94" t="s">
        <v>27187</v>
      </c>
      <c r="B22966" t="s">
        <v>27188</v>
      </c>
      <c r="C22966" t="s">
        <v>243</v>
      </c>
      <c r="D22966">
        <v>30.65</v>
      </c>
      <c r="E22966" t="s">
        <v>30879</v>
      </c>
    </row>
    <row r="22967" spans="1:5" hidden="1" x14ac:dyDescent="0.2">
      <c r="A22967" s="94" t="s">
        <v>27189</v>
      </c>
      <c r="B22967" t="s">
        <v>27190</v>
      </c>
      <c r="C22967" t="s">
        <v>2815</v>
      </c>
      <c r="D22967">
        <v>8.17</v>
      </c>
      <c r="E22967" t="s">
        <v>30879</v>
      </c>
    </row>
    <row r="22968" spans="1:5" hidden="1" x14ac:dyDescent="0.2">
      <c r="A22968" s="94" t="s">
        <v>27191</v>
      </c>
      <c r="B22968" t="s">
        <v>27192</v>
      </c>
      <c r="C22968" t="s">
        <v>2815</v>
      </c>
      <c r="D22968">
        <v>8.0399999999999991</v>
      </c>
      <c r="E22968" t="s">
        <v>30879</v>
      </c>
    </row>
    <row r="22969" spans="1:5" hidden="1" x14ac:dyDescent="0.2">
      <c r="A22969" s="94" t="s">
        <v>27193</v>
      </c>
      <c r="B22969" t="s">
        <v>27194</v>
      </c>
      <c r="C22969" t="s">
        <v>614</v>
      </c>
      <c r="D22969">
        <v>27.84</v>
      </c>
      <c r="E22969" t="s">
        <v>30879</v>
      </c>
    </row>
    <row r="22970" spans="1:5" hidden="1" x14ac:dyDescent="0.2">
      <c r="A22970" s="94" t="s">
        <v>35083</v>
      </c>
      <c r="B22970" t="s">
        <v>35084</v>
      </c>
      <c r="C22970" t="s">
        <v>614</v>
      </c>
      <c r="D22970">
        <v>48.81</v>
      </c>
      <c r="E22970" t="s">
        <v>30879</v>
      </c>
    </row>
    <row r="22971" spans="1:5" hidden="1" x14ac:dyDescent="0.2">
      <c r="A22971" s="94" t="s">
        <v>27195</v>
      </c>
      <c r="B22971" t="s">
        <v>27196</v>
      </c>
      <c r="C22971" t="s">
        <v>243</v>
      </c>
      <c r="D22971">
        <v>49.75</v>
      </c>
      <c r="E22971" t="s">
        <v>30879</v>
      </c>
    </row>
    <row r="22972" spans="1:5" hidden="1" x14ac:dyDescent="0.2">
      <c r="A22972" s="94" t="s">
        <v>27197</v>
      </c>
      <c r="B22972" t="s">
        <v>27198</v>
      </c>
      <c r="C22972" t="s">
        <v>243</v>
      </c>
      <c r="D22972">
        <v>55.33</v>
      </c>
      <c r="E22972" t="s">
        <v>30879</v>
      </c>
    </row>
    <row r="22973" spans="1:5" hidden="1" x14ac:dyDescent="0.2">
      <c r="A22973" s="94" t="s">
        <v>27199</v>
      </c>
      <c r="B22973" t="s">
        <v>27200</v>
      </c>
      <c r="C22973" t="s">
        <v>1195</v>
      </c>
      <c r="D22973">
        <v>31.36</v>
      </c>
      <c r="E22973" t="s">
        <v>30879</v>
      </c>
    </row>
    <row r="22974" spans="1:5" hidden="1" x14ac:dyDescent="0.2">
      <c r="A22974" s="94" t="s">
        <v>35156</v>
      </c>
      <c r="B22974" t="s">
        <v>35157</v>
      </c>
      <c r="C22974" t="s">
        <v>1195</v>
      </c>
      <c r="D22974">
        <v>30.83</v>
      </c>
      <c r="E22974" t="s">
        <v>30879</v>
      </c>
    </row>
    <row r="22975" spans="1:5" hidden="1" x14ac:dyDescent="0.2">
      <c r="A22975" s="94" t="s">
        <v>27201</v>
      </c>
      <c r="B22975" t="s">
        <v>27202</v>
      </c>
      <c r="C22975" t="s">
        <v>1195</v>
      </c>
      <c r="D22975">
        <v>9.51</v>
      </c>
      <c r="E22975" t="s">
        <v>30879</v>
      </c>
    </row>
    <row r="22976" spans="1:5" hidden="1" x14ac:dyDescent="0.2">
      <c r="A22976" s="94" t="s">
        <v>27203</v>
      </c>
      <c r="B22976" t="s">
        <v>27204</v>
      </c>
      <c r="C22976" t="s">
        <v>1195</v>
      </c>
      <c r="D22976">
        <v>9.51</v>
      </c>
      <c r="E22976" t="s">
        <v>30879</v>
      </c>
    </row>
    <row r="22977" spans="1:5" hidden="1" x14ac:dyDescent="0.2">
      <c r="A22977" s="94" t="s">
        <v>27205</v>
      </c>
      <c r="B22977" t="s">
        <v>27206</v>
      </c>
      <c r="C22977" t="s">
        <v>1195</v>
      </c>
      <c r="D22977">
        <v>9.85</v>
      </c>
      <c r="E22977" t="s">
        <v>30879</v>
      </c>
    </row>
    <row r="22978" spans="1:5" hidden="1" x14ac:dyDescent="0.2">
      <c r="A22978" s="94" t="s">
        <v>35172</v>
      </c>
      <c r="B22978" t="s">
        <v>35173</v>
      </c>
      <c r="C22978" t="s">
        <v>1195</v>
      </c>
      <c r="D22978">
        <v>16.47</v>
      </c>
      <c r="E22978" t="s">
        <v>30879</v>
      </c>
    </row>
    <row r="22979" spans="1:5" hidden="1" x14ac:dyDescent="0.2">
      <c r="A22979" s="94" t="s">
        <v>27207</v>
      </c>
      <c r="B22979" t="s">
        <v>27208</v>
      </c>
      <c r="C22979" t="s">
        <v>1195</v>
      </c>
      <c r="D22979">
        <v>14.65</v>
      </c>
      <c r="E22979" t="s">
        <v>30879</v>
      </c>
    </row>
    <row r="22980" spans="1:5" hidden="1" x14ac:dyDescent="0.2">
      <c r="A22980" s="94" t="s">
        <v>35170</v>
      </c>
      <c r="B22980" t="s">
        <v>35171</v>
      </c>
      <c r="C22980" t="s">
        <v>1195</v>
      </c>
      <c r="D22980">
        <v>16.47</v>
      </c>
      <c r="E22980" t="s">
        <v>30879</v>
      </c>
    </row>
    <row r="22981" spans="1:5" hidden="1" x14ac:dyDescent="0.2">
      <c r="A22981" s="94" t="s">
        <v>27209</v>
      </c>
      <c r="B22981" t="s">
        <v>27210</v>
      </c>
      <c r="C22981" t="s">
        <v>1195</v>
      </c>
      <c r="D22981">
        <v>14.65</v>
      </c>
      <c r="E22981" t="s">
        <v>30879</v>
      </c>
    </row>
    <row r="22982" spans="1:5" hidden="1" x14ac:dyDescent="0.2">
      <c r="A22982" s="94" t="s">
        <v>35147</v>
      </c>
      <c r="B22982" t="s">
        <v>35148</v>
      </c>
      <c r="C22982" t="s">
        <v>243</v>
      </c>
      <c r="D22982">
        <v>5.23</v>
      </c>
      <c r="E22982" t="s">
        <v>30879</v>
      </c>
    </row>
    <row r="22983" spans="1:5" hidden="1" x14ac:dyDescent="0.2">
      <c r="A22983" s="94" t="s">
        <v>27211</v>
      </c>
      <c r="B22983" t="s">
        <v>27212</v>
      </c>
      <c r="C22983" t="s">
        <v>2815</v>
      </c>
      <c r="D22983">
        <v>7.57</v>
      </c>
      <c r="E22983" t="s">
        <v>30879</v>
      </c>
    </row>
    <row r="22984" spans="1:5" hidden="1" x14ac:dyDescent="0.2">
      <c r="A22984" s="94" t="s">
        <v>27213</v>
      </c>
      <c r="B22984" t="s">
        <v>27214</v>
      </c>
      <c r="C22984" t="s">
        <v>243</v>
      </c>
      <c r="D22984">
        <v>19.510000000000002</v>
      </c>
      <c r="E22984" t="s">
        <v>30879</v>
      </c>
    </row>
    <row r="22985" spans="1:5" hidden="1" x14ac:dyDescent="0.2">
      <c r="A22985" s="94" t="s">
        <v>27215</v>
      </c>
      <c r="B22985" t="s">
        <v>27216</v>
      </c>
      <c r="C22985" t="s">
        <v>243</v>
      </c>
      <c r="D22985">
        <v>13.47</v>
      </c>
      <c r="E22985" t="s">
        <v>30879</v>
      </c>
    </row>
    <row r="22986" spans="1:5" hidden="1" x14ac:dyDescent="0.2">
      <c r="A22986" s="94" t="s">
        <v>27217</v>
      </c>
      <c r="B22986" t="s">
        <v>27218</v>
      </c>
      <c r="C22986" t="s">
        <v>243</v>
      </c>
      <c r="D22986">
        <v>10.17</v>
      </c>
      <c r="E22986" t="s">
        <v>30879</v>
      </c>
    </row>
    <row r="22987" spans="1:5" hidden="1" x14ac:dyDescent="0.2">
      <c r="A22987" s="94" t="s">
        <v>27219</v>
      </c>
      <c r="B22987" t="s">
        <v>27220</v>
      </c>
      <c r="C22987" t="s">
        <v>243</v>
      </c>
      <c r="D22987">
        <v>29.87</v>
      </c>
      <c r="E22987" t="s">
        <v>30879</v>
      </c>
    </row>
    <row r="22988" spans="1:5" hidden="1" x14ac:dyDescent="0.2">
      <c r="A22988" s="94" t="s">
        <v>27221</v>
      </c>
      <c r="B22988" t="s">
        <v>27222</v>
      </c>
      <c r="C22988" t="s">
        <v>243</v>
      </c>
      <c r="D22988">
        <v>29.87</v>
      </c>
      <c r="E22988" t="s">
        <v>30879</v>
      </c>
    </row>
    <row r="22989" spans="1:5" hidden="1" x14ac:dyDescent="0.2">
      <c r="A22989" s="94" t="s">
        <v>27223</v>
      </c>
      <c r="B22989" t="s">
        <v>27224</v>
      </c>
      <c r="C22989" t="s">
        <v>243</v>
      </c>
      <c r="D22989">
        <v>2.35</v>
      </c>
      <c r="E22989" t="s">
        <v>30879</v>
      </c>
    </row>
    <row r="22990" spans="1:5" hidden="1" x14ac:dyDescent="0.2">
      <c r="A22990" s="94" t="s">
        <v>27225</v>
      </c>
      <c r="B22990" t="s">
        <v>27226</v>
      </c>
      <c r="C22990" t="s">
        <v>243</v>
      </c>
      <c r="D22990">
        <v>24.72</v>
      </c>
      <c r="E22990" t="s">
        <v>30879</v>
      </c>
    </row>
    <row r="22991" spans="1:5" hidden="1" x14ac:dyDescent="0.2">
      <c r="A22991" s="94" t="s">
        <v>27227</v>
      </c>
      <c r="B22991" t="s">
        <v>35134</v>
      </c>
      <c r="C22991" t="s">
        <v>1195</v>
      </c>
      <c r="D22991">
        <v>13.82</v>
      </c>
      <c r="E22991" t="s">
        <v>30879</v>
      </c>
    </row>
    <row r="22992" spans="1:5" hidden="1" x14ac:dyDescent="0.2">
      <c r="A22992" s="94" t="s">
        <v>27228</v>
      </c>
      <c r="B22992" t="s">
        <v>35133</v>
      </c>
      <c r="C22992" t="s">
        <v>1195</v>
      </c>
      <c r="D22992">
        <v>13.82</v>
      </c>
      <c r="E22992" t="s">
        <v>30879</v>
      </c>
    </row>
    <row r="22993" spans="1:5" hidden="1" x14ac:dyDescent="0.2">
      <c r="A22993" s="94" t="s">
        <v>35158</v>
      </c>
      <c r="B22993" t="s">
        <v>35159</v>
      </c>
      <c r="C22993" t="s">
        <v>1195</v>
      </c>
      <c r="D22993">
        <v>9.68</v>
      </c>
      <c r="E22993" t="s">
        <v>30879</v>
      </c>
    </row>
    <row r="22994" spans="1:5" hidden="1" x14ac:dyDescent="0.2">
      <c r="A22994" s="94" t="s">
        <v>35160</v>
      </c>
      <c r="B22994" t="s">
        <v>35161</v>
      </c>
      <c r="C22994" t="s">
        <v>1195</v>
      </c>
      <c r="D22994">
        <v>9.68</v>
      </c>
      <c r="E22994" t="s">
        <v>30879</v>
      </c>
    </row>
    <row r="22995" spans="1:5" hidden="1" x14ac:dyDescent="0.2">
      <c r="A22995" s="94" t="s">
        <v>27229</v>
      </c>
      <c r="B22995" t="s">
        <v>35151</v>
      </c>
      <c r="C22995" t="s">
        <v>243</v>
      </c>
      <c r="D22995">
        <v>4.46</v>
      </c>
      <c r="E22995" t="s">
        <v>30879</v>
      </c>
    </row>
    <row r="22996" spans="1:5" hidden="1" x14ac:dyDescent="0.2">
      <c r="A22996" s="94" t="s">
        <v>35131</v>
      </c>
      <c r="B22996" t="s">
        <v>35132</v>
      </c>
      <c r="C22996" t="s">
        <v>2931</v>
      </c>
      <c r="D22996">
        <v>23.26</v>
      </c>
      <c r="E22996" t="s">
        <v>30879</v>
      </c>
    </row>
    <row r="22997" spans="1:5" hidden="1" x14ac:dyDescent="0.2">
      <c r="A22997" s="94" t="s">
        <v>27230</v>
      </c>
      <c r="B22997" t="s">
        <v>27231</v>
      </c>
      <c r="C22997" t="s">
        <v>243</v>
      </c>
      <c r="D22997">
        <v>55.2</v>
      </c>
      <c r="E22997" t="s">
        <v>30879</v>
      </c>
    </row>
    <row r="22998" spans="1:5" hidden="1" x14ac:dyDescent="0.2">
      <c r="A22998" s="94" t="s">
        <v>35129</v>
      </c>
      <c r="B22998" t="s">
        <v>35130</v>
      </c>
      <c r="C22998" t="s">
        <v>243</v>
      </c>
      <c r="D22998">
        <v>25.42</v>
      </c>
      <c r="E22998" t="s">
        <v>30879</v>
      </c>
    </row>
    <row r="22999" spans="1:5" hidden="1" x14ac:dyDescent="0.2">
      <c r="A22999" s="94" t="s">
        <v>35127</v>
      </c>
      <c r="B22999" t="s">
        <v>35128</v>
      </c>
      <c r="C22999" t="s">
        <v>243</v>
      </c>
      <c r="D22999">
        <v>25.42</v>
      </c>
      <c r="E22999" t="s">
        <v>30879</v>
      </c>
    </row>
    <row r="23000" spans="1:5" hidden="1" x14ac:dyDescent="0.2">
      <c r="A23000" s="94" t="s">
        <v>27232</v>
      </c>
      <c r="B23000" t="s">
        <v>27233</v>
      </c>
      <c r="C23000" t="s">
        <v>1195</v>
      </c>
      <c r="D23000">
        <v>47.41</v>
      </c>
      <c r="E23000" t="s">
        <v>30879</v>
      </c>
    </row>
    <row r="23001" spans="1:5" hidden="1" x14ac:dyDescent="0.2">
      <c r="A23001" s="94" t="s">
        <v>35125</v>
      </c>
      <c r="B23001" t="s">
        <v>35126</v>
      </c>
      <c r="C23001" t="s">
        <v>243</v>
      </c>
      <c r="D23001">
        <v>10.35</v>
      </c>
      <c r="E23001" t="s">
        <v>30879</v>
      </c>
    </row>
    <row r="23002" spans="1:5" hidden="1" x14ac:dyDescent="0.2">
      <c r="A23002" s="94" t="s">
        <v>35119</v>
      </c>
      <c r="B23002" t="s">
        <v>35120</v>
      </c>
      <c r="C23002" t="s">
        <v>243</v>
      </c>
      <c r="D23002">
        <v>10.35</v>
      </c>
      <c r="E23002" t="s">
        <v>30879</v>
      </c>
    </row>
    <row r="23003" spans="1:5" hidden="1" x14ac:dyDescent="0.2">
      <c r="A23003" s="94" t="s">
        <v>35123</v>
      </c>
      <c r="B23003" t="s">
        <v>35124</v>
      </c>
      <c r="C23003" t="s">
        <v>243</v>
      </c>
      <c r="D23003">
        <v>22.17</v>
      </c>
      <c r="E23003" t="s">
        <v>30879</v>
      </c>
    </row>
    <row r="23004" spans="1:5" hidden="1" x14ac:dyDescent="0.2">
      <c r="A23004" s="94" t="s">
        <v>27234</v>
      </c>
      <c r="B23004" t="s">
        <v>27235</v>
      </c>
      <c r="C23004" t="s">
        <v>243</v>
      </c>
      <c r="D23004">
        <v>37.06</v>
      </c>
      <c r="E23004" t="s">
        <v>30879</v>
      </c>
    </row>
    <row r="23005" spans="1:5" hidden="1" x14ac:dyDescent="0.2">
      <c r="A23005" s="94" t="s">
        <v>27236</v>
      </c>
      <c r="B23005" t="s">
        <v>27237</v>
      </c>
      <c r="C23005" t="s">
        <v>243</v>
      </c>
      <c r="D23005">
        <v>56</v>
      </c>
      <c r="E23005" t="s">
        <v>30879</v>
      </c>
    </row>
    <row r="23006" spans="1:5" hidden="1" x14ac:dyDescent="0.2">
      <c r="A23006" s="94" t="s">
        <v>35121</v>
      </c>
      <c r="B23006" t="s">
        <v>35122</v>
      </c>
      <c r="C23006" t="s">
        <v>243</v>
      </c>
      <c r="D23006">
        <v>113.46</v>
      </c>
      <c r="E23006" t="s">
        <v>30879</v>
      </c>
    </row>
    <row r="23007" spans="1:5" hidden="1" x14ac:dyDescent="0.2">
      <c r="A23007" s="94" t="s">
        <v>35115</v>
      </c>
      <c r="B23007" t="s">
        <v>35116</v>
      </c>
      <c r="C23007" t="s">
        <v>243</v>
      </c>
      <c r="D23007">
        <v>8.6199999999999992</v>
      </c>
      <c r="E23007" t="s">
        <v>30879</v>
      </c>
    </row>
    <row r="23008" spans="1:5" hidden="1" x14ac:dyDescent="0.2">
      <c r="A23008" s="94" t="s">
        <v>35117</v>
      </c>
      <c r="B23008" t="s">
        <v>35118</v>
      </c>
      <c r="C23008" t="s">
        <v>243</v>
      </c>
      <c r="D23008">
        <v>7.49</v>
      </c>
      <c r="E23008" t="s">
        <v>30879</v>
      </c>
    </row>
    <row r="23009" spans="1:5" hidden="1" x14ac:dyDescent="0.2">
      <c r="A23009" s="94" t="s">
        <v>35135</v>
      </c>
      <c r="B23009" t="s">
        <v>35136</v>
      </c>
      <c r="C23009" t="s">
        <v>243</v>
      </c>
      <c r="D23009">
        <v>54.56</v>
      </c>
      <c r="E23009" t="s">
        <v>30879</v>
      </c>
    </row>
    <row r="23010" spans="1:5" hidden="1" x14ac:dyDescent="0.2">
      <c r="A23010" s="94" t="s">
        <v>35139</v>
      </c>
      <c r="B23010" t="s">
        <v>35140</v>
      </c>
      <c r="C23010" t="s">
        <v>243</v>
      </c>
      <c r="D23010">
        <v>54.56</v>
      </c>
      <c r="E23010" t="s">
        <v>30879</v>
      </c>
    </row>
    <row r="23011" spans="1:5" hidden="1" x14ac:dyDescent="0.2">
      <c r="A23011" s="94" t="s">
        <v>35137</v>
      </c>
      <c r="B23011" t="s">
        <v>35138</v>
      </c>
      <c r="C23011" t="s">
        <v>243</v>
      </c>
      <c r="D23011">
        <v>54.56</v>
      </c>
      <c r="E23011" t="s">
        <v>30879</v>
      </c>
    </row>
    <row r="23012" spans="1:5" hidden="1" x14ac:dyDescent="0.2">
      <c r="A23012" s="94" t="s">
        <v>35141</v>
      </c>
      <c r="B23012" t="s">
        <v>35142</v>
      </c>
      <c r="C23012" t="s">
        <v>243</v>
      </c>
      <c r="D23012">
        <v>54.56</v>
      </c>
      <c r="E23012" t="s">
        <v>30879</v>
      </c>
    </row>
    <row r="23013" spans="1:5" hidden="1" x14ac:dyDescent="0.2">
      <c r="A23013" s="94" t="s">
        <v>27238</v>
      </c>
      <c r="B23013" t="s">
        <v>27239</v>
      </c>
      <c r="C23013" t="s">
        <v>1195</v>
      </c>
      <c r="D23013">
        <v>35.68</v>
      </c>
      <c r="E23013" t="s">
        <v>30879</v>
      </c>
    </row>
    <row r="23014" spans="1:5" hidden="1" x14ac:dyDescent="0.2">
      <c r="A23014" s="94" t="s">
        <v>35368</v>
      </c>
      <c r="B23014" t="s">
        <v>35369</v>
      </c>
      <c r="C23014" t="s">
        <v>1195</v>
      </c>
      <c r="D23014">
        <v>48.12</v>
      </c>
      <c r="E23014" t="s">
        <v>30879</v>
      </c>
    </row>
    <row r="23015" spans="1:5" hidden="1" x14ac:dyDescent="0.2">
      <c r="A23015" s="94" t="s">
        <v>365</v>
      </c>
      <c r="B23015" t="s">
        <v>6390</v>
      </c>
      <c r="C23015" t="s">
        <v>243</v>
      </c>
      <c r="D23015">
        <v>0.22</v>
      </c>
      <c r="E23015" t="s">
        <v>30879</v>
      </c>
    </row>
    <row r="23016" spans="1:5" hidden="1" x14ac:dyDescent="0.2">
      <c r="A23016" s="94" t="s">
        <v>2293</v>
      </c>
      <c r="B23016" t="s">
        <v>45179</v>
      </c>
      <c r="C23016" t="s">
        <v>243</v>
      </c>
      <c r="D23016">
        <v>0.23</v>
      </c>
      <c r="E23016" t="s">
        <v>30879</v>
      </c>
    </row>
    <row r="23017" spans="1:5" hidden="1" x14ac:dyDescent="0.2">
      <c r="A23017" s="94" t="s">
        <v>2294</v>
      </c>
      <c r="B23017" t="s">
        <v>6391</v>
      </c>
      <c r="C23017" t="s">
        <v>243</v>
      </c>
      <c r="D23017">
        <v>0.32</v>
      </c>
      <c r="E23017" t="s">
        <v>30879</v>
      </c>
    </row>
    <row r="23018" spans="1:5" hidden="1" x14ac:dyDescent="0.2">
      <c r="A23018" s="94" t="s">
        <v>45180</v>
      </c>
      <c r="B23018" t="s">
        <v>45181</v>
      </c>
      <c r="C23018" t="s">
        <v>243</v>
      </c>
      <c r="D23018">
        <v>0.61</v>
      </c>
      <c r="E23018" t="s">
        <v>30879</v>
      </c>
    </row>
    <row r="23019" spans="1:5" hidden="1" x14ac:dyDescent="0.2">
      <c r="A23019" s="94" t="s">
        <v>5461</v>
      </c>
      <c r="B23019" t="s">
        <v>5462</v>
      </c>
      <c r="C23019" t="s">
        <v>243</v>
      </c>
      <c r="D23019">
        <v>5.1100000000000003</v>
      </c>
      <c r="E23019" t="s">
        <v>30879</v>
      </c>
    </row>
    <row r="23020" spans="1:5" hidden="1" x14ac:dyDescent="0.2">
      <c r="A23020" s="94" t="s">
        <v>16062</v>
      </c>
      <c r="B23020" t="s">
        <v>16063</v>
      </c>
      <c r="C23020" t="s">
        <v>243</v>
      </c>
      <c r="D23020">
        <v>1.08</v>
      </c>
      <c r="E23020" t="s">
        <v>30879</v>
      </c>
    </row>
    <row r="23021" spans="1:5" hidden="1" x14ac:dyDescent="0.2">
      <c r="A23021" s="94" t="s">
        <v>5463</v>
      </c>
      <c r="B23021" t="s">
        <v>5464</v>
      </c>
      <c r="C23021" t="s">
        <v>243</v>
      </c>
      <c r="D23021">
        <v>1.55</v>
      </c>
      <c r="E23021" t="s">
        <v>30879</v>
      </c>
    </row>
    <row r="23022" spans="1:5" hidden="1" x14ac:dyDescent="0.2">
      <c r="A23022" s="94" t="s">
        <v>2291</v>
      </c>
      <c r="B23022" t="s">
        <v>6392</v>
      </c>
      <c r="C23022" t="s">
        <v>243</v>
      </c>
      <c r="D23022">
        <v>1.42</v>
      </c>
      <c r="E23022" t="s">
        <v>30879</v>
      </c>
    </row>
    <row r="23023" spans="1:5" hidden="1" x14ac:dyDescent="0.2">
      <c r="A23023" s="94" t="s">
        <v>5465</v>
      </c>
      <c r="B23023" t="s">
        <v>5466</v>
      </c>
      <c r="C23023" t="s">
        <v>243</v>
      </c>
      <c r="D23023">
        <v>1.71</v>
      </c>
      <c r="E23023" t="s">
        <v>30879</v>
      </c>
    </row>
    <row r="23024" spans="1:5" hidden="1" x14ac:dyDescent="0.2">
      <c r="A23024" s="94" t="s">
        <v>5467</v>
      </c>
      <c r="B23024" t="s">
        <v>5468</v>
      </c>
      <c r="C23024" t="s">
        <v>243</v>
      </c>
      <c r="D23024">
        <v>1.88</v>
      </c>
      <c r="E23024" t="s">
        <v>30879</v>
      </c>
    </row>
    <row r="23025" spans="1:5" hidden="1" x14ac:dyDescent="0.2">
      <c r="A23025" s="94" t="s">
        <v>7322</v>
      </c>
      <c r="B23025" t="s">
        <v>7323</v>
      </c>
      <c r="C23025" t="s">
        <v>243</v>
      </c>
      <c r="D23025">
        <v>1.75</v>
      </c>
      <c r="E23025" t="s">
        <v>30879</v>
      </c>
    </row>
    <row r="23026" spans="1:5" hidden="1" x14ac:dyDescent="0.2">
      <c r="A23026" s="94" t="s">
        <v>7324</v>
      </c>
      <c r="B23026" t="s">
        <v>7325</v>
      </c>
      <c r="C23026" t="s">
        <v>243</v>
      </c>
      <c r="D23026">
        <v>1.92</v>
      </c>
      <c r="E23026" t="s">
        <v>30879</v>
      </c>
    </row>
    <row r="23027" spans="1:5" hidden="1" x14ac:dyDescent="0.2">
      <c r="A23027" s="94" t="s">
        <v>45188</v>
      </c>
      <c r="B23027" t="s">
        <v>45189</v>
      </c>
      <c r="C23027" t="s">
        <v>243</v>
      </c>
      <c r="D23027">
        <v>3.08</v>
      </c>
      <c r="E23027" t="s">
        <v>30879</v>
      </c>
    </row>
    <row r="23028" spans="1:5" hidden="1" x14ac:dyDescent="0.2">
      <c r="A23028" s="94" t="s">
        <v>45186</v>
      </c>
      <c r="B23028" t="s">
        <v>45187</v>
      </c>
      <c r="C23028" t="s">
        <v>243</v>
      </c>
      <c r="D23028">
        <v>3.28</v>
      </c>
      <c r="E23028" t="s">
        <v>30879</v>
      </c>
    </row>
    <row r="23029" spans="1:5" hidden="1" x14ac:dyDescent="0.2">
      <c r="A23029" s="94" t="s">
        <v>2288</v>
      </c>
      <c r="B23029" t="s">
        <v>6393</v>
      </c>
      <c r="C23029" t="s">
        <v>243</v>
      </c>
      <c r="D23029">
        <v>0.53</v>
      </c>
      <c r="E23029" t="s">
        <v>30879</v>
      </c>
    </row>
    <row r="23030" spans="1:5" hidden="1" x14ac:dyDescent="0.2">
      <c r="A23030" s="94" t="s">
        <v>2289</v>
      </c>
      <c r="B23030" t="s">
        <v>6394</v>
      </c>
      <c r="C23030" t="s">
        <v>243</v>
      </c>
      <c r="D23030">
        <v>0.59</v>
      </c>
      <c r="E23030" t="s">
        <v>30879</v>
      </c>
    </row>
    <row r="23031" spans="1:5" hidden="1" x14ac:dyDescent="0.2">
      <c r="A23031" s="94" t="s">
        <v>366</v>
      </c>
      <c r="B23031" t="s">
        <v>6395</v>
      </c>
      <c r="C23031" t="s">
        <v>243</v>
      </c>
      <c r="D23031">
        <v>0.71</v>
      </c>
      <c r="E23031" t="s">
        <v>30879</v>
      </c>
    </row>
    <row r="23032" spans="1:5" hidden="1" x14ac:dyDescent="0.2">
      <c r="A23032" s="94" t="s">
        <v>2290</v>
      </c>
      <c r="B23032" t="s">
        <v>6396</v>
      </c>
      <c r="C23032" t="s">
        <v>243</v>
      </c>
      <c r="D23032">
        <v>0.77</v>
      </c>
      <c r="E23032" t="s">
        <v>30879</v>
      </c>
    </row>
    <row r="23033" spans="1:5" hidden="1" x14ac:dyDescent="0.2">
      <c r="A23033" s="94" t="s">
        <v>7326</v>
      </c>
      <c r="B23033" t="s">
        <v>7327</v>
      </c>
      <c r="C23033" t="s">
        <v>243</v>
      </c>
      <c r="D23033">
        <v>0.72</v>
      </c>
      <c r="E23033" t="s">
        <v>30879</v>
      </c>
    </row>
    <row r="23034" spans="1:5" hidden="1" x14ac:dyDescent="0.2">
      <c r="A23034" s="94" t="s">
        <v>7328</v>
      </c>
      <c r="B23034" t="s">
        <v>7329</v>
      </c>
      <c r="C23034" t="s">
        <v>243</v>
      </c>
      <c r="D23034">
        <v>0.81</v>
      </c>
      <c r="E23034" t="s">
        <v>30879</v>
      </c>
    </row>
    <row r="23035" spans="1:5" hidden="1" x14ac:dyDescent="0.2">
      <c r="A23035" s="94" t="s">
        <v>45190</v>
      </c>
      <c r="B23035" t="s">
        <v>45191</v>
      </c>
      <c r="C23035" t="s">
        <v>243</v>
      </c>
      <c r="D23035">
        <v>1.17</v>
      </c>
      <c r="E23035" t="s">
        <v>30879</v>
      </c>
    </row>
    <row r="23036" spans="1:5" hidden="1" x14ac:dyDescent="0.2">
      <c r="A23036" s="94" t="s">
        <v>7330</v>
      </c>
      <c r="B23036" t="s">
        <v>7331</v>
      </c>
      <c r="C23036" t="s">
        <v>243</v>
      </c>
      <c r="D23036">
        <v>0.41</v>
      </c>
      <c r="E23036" t="s">
        <v>30879</v>
      </c>
    </row>
    <row r="23037" spans="1:5" hidden="1" x14ac:dyDescent="0.2">
      <c r="A23037" s="94" t="s">
        <v>27240</v>
      </c>
      <c r="B23037" t="s">
        <v>27241</v>
      </c>
      <c r="C23037" t="s">
        <v>1597</v>
      </c>
      <c r="D23037">
        <v>108.24</v>
      </c>
      <c r="E23037" t="s">
        <v>30879</v>
      </c>
    </row>
    <row r="23038" spans="1:5" hidden="1" x14ac:dyDescent="0.2">
      <c r="A23038" s="94" t="s">
        <v>7332</v>
      </c>
      <c r="B23038" t="s">
        <v>7333</v>
      </c>
      <c r="C23038" t="s">
        <v>1597</v>
      </c>
      <c r="D23038">
        <v>105.72</v>
      </c>
      <c r="E23038" t="s">
        <v>30879</v>
      </c>
    </row>
    <row r="23039" spans="1:5" hidden="1" x14ac:dyDescent="0.2">
      <c r="A23039" s="94" t="s">
        <v>27242</v>
      </c>
      <c r="B23039" t="s">
        <v>27243</v>
      </c>
      <c r="C23039" t="s">
        <v>1597</v>
      </c>
      <c r="D23039">
        <v>108.24</v>
      </c>
      <c r="E23039" t="s">
        <v>30879</v>
      </c>
    </row>
    <row r="23040" spans="1:5" hidden="1" x14ac:dyDescent="0.2">
      <c r="A23040" s="94" t="s">
        <v>45225</v>
      </c>
      <c r="B23040" t="s">
        <v>45226</v>
      </c>
      <c r="C23040" t="s">
        <v>1597</v>
      </c>
      <c r="D23040">
        <v>233.1</v>
      </c>
      <c r="E23040" t="s">
        <v>30879</v>
      </c>
    </row>
    <row r="23041" spans="1:5" hidden="1" x14ac:dyDescent="0.2">
      <c r="A23041" s="94" t="s">
        <v>45227</v>
      </c>
      <c r="B23041" t="s">
        <v>45228</v>
      </c>
      <c r="C23041" t="s">
        <v>1597</v>
      </c>
      <c r="D23041">
        <v>251.53</v>
      </c>
      <c r="E23041" t="s">
        <v>30879</v>
      </c>
    </row>
    <row r="23042" spans="1:5" hidden="1" x14ac:dyDescent="0.2">
      <c r="A23042" s="94" t="s">
        <v>45221</v>
      </c>
      <c r="B23042" t="s">
        <v>45222</v>
      </c>
      <c r="C23042" t="s">
        <v>1597</v>
      </c>
      <c r="D23042">
        <v>115.43</v>
      </c>
      <c r="E23042" t="s">
        <v>30879</v>
      </c>
    </row>
    <row r="23043" spans="1:5" hidden="1" x14ac:dyDescent="0.2">
      <c r="A23043" s="94" t="s">
        <v>45231</v>
      </c>
      <c r="B23043" t="s">
        <v>45232</v>
      </c>
      <c r="C23043" t="s">
        <v>1597</v>
      </c>
      <c r="D23043">
        <v>129.38999999999999</v>
      </c>
      <c r="E23043" t="s">
        <v>30879</v>
      </c>
    </row>
    <row r="23044" spans="1:5" hidden="1" x14ac:dyDescent="0.2">
      <c r="A23044" s="94" t="s">
        <v>27244</v>
      </c>
      <c r="B23044" t="s">
        <v>27245</v>
      </c>
      <c r="C23044" t="s">
        <v>1597</v>
      </c>
      <c r="D23044">
        <v>155.33000000000001</v>
      </c>
      <c r="E23044" t="s">
        <v>30879</v>
      </c>
    </row>
    <row r="23045" spans="1:5" hidden="1" x14ac:dyDescent="0.2">
      <c r="A23045" s="94" t="s">
        <v>27246</v>
      </c>
      <c r="B23045" t="s">
        <v>27247</v>
      </c>
      <c r="C23045" t="s">
        <v>1597</v>
      </c>
      <c r="D23045">
        <v>155.33000000000001</v>
      </c>
      <c r="E23045" t="s">
        <v>30879</v>
      </c>
    </row>
    <row r="23046" spans="1:5" hidden="1" x14ac:dyDescent="0.2">
      <c r="A23046" s="94" t="s">
        <v>45223</v>
      </c>
      <c r="B23046" t="s">
        <v>45224</v>
      </c>
      <c r="C23046" t="s">
        <v>1597</v>
      </c>
      <c r="D23046">
        <v>261.94</v>
      </c>
      <c r="E23046" t="s">
        <v>30879</v>
      </c>
    </row>
    <row r="23047" spans="1:5" hidden="1" x14ac:dyDescent="0.2">
      <c r="A23047" s="94" t="s">
        <v>45219</v>
      </c>
      <c r="B23047" t="s">
        <v>45220</v>
      </c>
      <c r="C23047" t="s">
        <v>243</v>
      </c>
      <c r="D23047">
        <v>185.3</v>
      </c>
      <c r="E23047" t="s">
        <v>30879</v>
      </c>
    </row>
    <row r="23048" spans="1:5" hidden="1" x14ac:dyDescent="0.2">
      <c r="A23048" s="94" t="s">
        <v>5469</v>
      </c>
      <c r="B23048" t="s">
        <v>5470</v>
      </c>
      <c r="C23048" t="s">
        <v>1597</v>
      </c>
      <c r="D23048">
        <v>63.29</v>
      </c>
      <c r="E23048" t="s">
        <v>30879</v>
      </c>
    </row>
    <row r="23049" spans="1:5" hidden="1" x14ac:dyDescent="0.2">
      <c r="A23049" s="94" t="s">
        <v>7334</v>
      </c>
      <c r="B23049" t="s">
        <v>7335</v>
      </c>
      <c r="C23049" t="s">
        <v>1597</v>
      </c>
      <c r="D23049">
        <v>63.29</v>
      </c>
      <c r="E23049" t="s">
        <v>30879</v>
      </c>
    </row>
    <row r="23050" spans="1:5" hidden="1" x14ac:dyDescent="0.2">
      <c r="A23050" s="94" t="s">
        <v>45229</v>
      </c>
      <c r="B23050" t="s">
        <v>45230</v>
      </c>
      <c r="C23050" t="s">
        <v>1597</v>
      </c>
      <c r="D23050">
        <v>199.7</v>
      </c>
      <c r="E23050" t="s">
        <v>30879</v>
      </c>
    </row>
    <row r="23051" spans="1:5" hidden="1" x14ac:dyDescent="0.2">
      <c r="A23051" s="94" t="s">
        <v>5471</v>
      </c>
      <c r="B23051" t="s">
        <v>5472</v>
      </c>
      <c r="C23051" t="s">
        <v>1597</v>
      </c>
      <c r="D23051">
        <v>39.75</v>
      </c>
      <c r="E23051" t="s">
        <v>30879</v>
      </c>
    </row>
    <row r="23052" spans="1:5" hidden="1" x14ac:dyDescent="0.2">
      <c r="A23052" s="94" t="s">
        <v>7336</v>
      </c>
      <c r="B23052" t="s">
        <v>7337</v>
      </c>
      <c r="C23052" t="s">
        <v>1597</v>
      </c>
      <c r="D23052">
        <v>39.75</v>
      </c>
      <c r="E23052" t="s">
        <v>30879</v>
      </c>
    </row>
    <row r="23053" spans="1:5" hidden="1" x14ac:dyDescent="0.2">
      <c r="A23053" s="94" t="s">
        <v>45215</v>
      </c>
      <c r="B23053" t="s">
        <v>45216</v>
      </c>
      <c r="C23053" t="s">
        <v>243</v>
      </c>
      <c r="D23053">
        <v>102.94</v>
      </c>
      <c r="E23053" t="s">
        <v>30879</v>
      </c>
    </row>
    <row r="23054" spans="1:5" hidden="1" x14ac:dyDescent="0.2">
      <c r="A23054" s="94" t="s">
        <v>27248</v>
      </c>
      <c r="B23054" t="s">
        <v>27249</v>
      </c>
      <c r="C23054" t="s">
        <v>1597</v>
      </c>
      <c r="D23054">
        <v>79.290000000000006</v>
      </c>
      <c r="E23054" t="s">
        <v>30879</v>
      </c>
    </row>
    <row r="23055" spans="1:5" hidden="1" x14ac:dyDescent="0.2">
      <c r="A23055" s="94" t="s">
        <v>27250</v>
      </c>
      <c r="B23055" t="s">
        <v>27251</v>
      </c>
      <c r="C23055" t="s">
        <v>1597</v>
      </c>
      <c r="D23055">
        <v>79.290000000000006</v>
      </c>
      <c r="E23055" t="s">
        <v>30879</v>
      </c>
    </row>
    <row r="23056" spans="1:5" hidden="1" x14ac:dyDescent="0.2">
      <c r="A23056" s="94" t="s">
        <v>45233</v>
      </c>
      <c r="B23056" t="s">
        <v>45234</v>
      </c>
      <c r="C23056" t="s">
        <v>1597</v>
      </c>
      <c r="D23056">
        <v>89.76</v>
      </c>
      <c r="E23056" t="s">
        <v>30879</v>
      </c>
    </row>
    <row r="23057" spans="1:5" hidden="1" x14ac:dyDescent="0.2">
      <c r="A23057" s="94" t="s">
        <v>27252</v>
      </c>
      <c r="B23057" t="s">
        <v>27253</v>
      </c>
      <c r="C23057" t="s">
        <v>1597</v>
      </c>
      <c r="D23057">
        <v>79.290000000000006</v>
      </c>
      <c r="E23057" t="s">
        <v>30879</v>
      </c>
    </row>
    <row r="23058" spans="1:5" hidden="1" x14ac:dyDescent="0.2">
      <c r="A23058" s="94" t="s">
        <v>7338</v>
      </c>
      <c r="B23058" t="s">
        <v>7339</v>
      </c>
      <c r="C23058" t="s">
        <v>1597</v>
      </c>
      <c r="D23058">
        <v>112.15</v>
      </c>
      <c r="E23058" t="s">
        <v>30879</v>
      </c>
    </row>
    <row r="23059" spans="1:5" hidden="1" x14ac:dyDescent="0.2">
      <c r="A23059" s="94" t="s">
        <v>5055</v>
      </c>
      <c r="B23059" t="s">
        <v>6397</v>
      </c>
      <c r="C23059" t="s">
        <v>1597</v>
      </c>
      <c r="D23059">
        <v>84.77</v>
      </c>
      <c r="E23059" t="s">
        <v>30879</v>
      </c>
    </row>
    <row r="23060" spans="1:5" hidden="1" x14ac:dyDescent="0.2">
      <c r="A23060" s="94" t="s">
        <v>45237</v>
      </c>
      <c r="B23060" t="s">
        <v>45238</v>
      </c>
      <c r="C23060" t="s">
        <v>1597</v>
      </c>
      <c r="D23060">
        <v>153.35</v>
      </c>
      <c r="E23060" t="s">
        <v>30879</v>
      </c>
    </row>
    <row r="23061" spans="1:5" hidden="1" x14ac:dyDescent="0.2">
      <c r="A23061" s="94" t="s">
        <v>7340</v>
      </c>
      <c r="B23061" t="s">
        <v>7341</v>
      </c>
      <c r="C23061" t="s">
        <v>1597</v>
      </c>
      <c r="D23061">
        <v>84.77</v>
      </c>
      <c r="E23061" t="s">
        <v>30879</v>
      </c>
    </row>
    <row r="23062" spans="1:5" hidden="1" x14ac:dyDescent="0.2">
      <c r="A23062" s="94" t="s">
        <v>45217</v>
      </c>
      <c r="B23062" t="s">
        <v>45218</v>
      </c>
      <c r="C23062" t="s">
        <v>1597</v>
      </c>
      <c r="D23062">
        <v>164.01</v>
      </c>
      <c r="E23062" t="s">
        <v>30879</v>
      </c>
    </row>
    <row r="23063" spans="1:5" hidden="1" x14ac:dyDescent="0.2">
      <c r="A23063" s="94" t="s">
        <v>5473</v>
      </c>
      <c r="B23063" t="s">
        <v>5474</v>
      </c>
      <c r="C23063" t="s">
        <v>1597</v>
      </c>
      <c r="D23063">
        <v>124.3</v>
      </c>
      <c r="E23063" t="s">
        <v>30879</v>
      </c>
    </row>
    <row r="23064" spans="1:5" hidden="1" x14ac:dyDescent="0.2">
      <c r="A23064" s="94" t="s">
        <v>7342</v>
      </c>
      <c r="B23064" t="s">
        <v>45241</v>
      </c>
      <c r="C23064" t="s">
        <v>1597</v>
      </c>
      <c r="D23064">
        <v>141.46</v>
      </c>
      <c r="E23064" t="s">
        <v>30879</v>
      </c>
    </row>
    <row r="23065" spans="1:5" hidden="1" x14ac:dyDescent="0.2">
      <c r="A23065" s="94" t="s">
        <v>6398</v>
      </c>
      <c r="B23065" t="s">
        <v>27254</v>
      </c>
      <c r="C23065" t="s">
        <v>1597</v>
      </c>
      <c r="D23065">
        <v>151.29</v>
      </c>
      <c r="E23065" t="s">
        <v>30879</v>
      </c>
    </row>
    <row r="23066" spans="1:5" hidden="1" x14ac:dyDescent="0.2">
      <c r="A23066" s="94" t="s">
        <v>27255</v>
      </c>
      <c r="B23066" t="s">
        <v>45242</v>
      </c>
      <c r="C23066" t="s">
        <v>1597</v>
      </c>
      <c r="D23066">
        <v>263.08</v>
      </c>
      <c r="E23066" t="s">
        <v>30879</v>
      </c>
    </row>
    <row r="23067" spans="1:5" hidden="1" x14ac:dyDescent="0.2">
      <c r="A23067" s="94" t="s">
        <v>16064</v>
      </c>
      <c r="B23067" t="s">
        <v>16065</v>
      </c>
      <c r="C23067" t="s">
        <v>1597</v>
      </c>
      <c r="D23067">
        <v>281.37</v>
      </c>
      <c r="E23067" t="s">
        <v>30879</v>
      </c>
    </row>
    <row r="23068" spans="1:5" hidden="1" x14ac:dyDescent="0.2">
      <c r="A23068" s="94" t="s">
        <v>27256</v>
      </c>
      <c r="B23068" t="s">
        <v>45243</v>
      </c>
      <c r="C23068" t="s">
        <v>1597</v>
      </c>
      <c r="D23068">
        <v>316.45</v>
      </c>
      <c r="E23068" t="s">
        <v>30879</v>
      </c>
    </row>
    <row r="23069" spans="1:5" hidden="1" x14ac:dyDescent="0.2">
      <c r="A23069" s="94" t="s">
        <v>16066</v>
      </c>
      <c r="B23069" t="s">
        <v>16067</v>
      </c>
      <c r="C23069" t="s">
        <v>1597</v>
      </c>
      <c r="D23069">
        <v>338.45</v>
      </c>
      <c r="E23069" t="s">
        <v>30879</v>
      </c>
    </row>
    <row r="23070" spans="1:5" hidden="1" x14ac:dyDescent="0.2">
      <c r="A23070" s="94" t="s">
        <v>16068</v>
      </c>
      <c r="B23070" t="s">
        <v>16069</v>
      </c>
      <c r="C23070" t="s">
        <v>243</v>
      </c>
      <c r="D23070">
        <v>193.59</v>
      </c>
      <c r="E23070" t="s">
        <v>30879</v>
      </c>
    </row>
    <row r="23071" spans="1:5" hidden="1" x14ac:dyDescent="0.2">
      <c r="A23071" s="94" t="s">
        <v>45244</v>
      </c>
      <c r="B23071" t="s">
        <v>45245</v>
      </c>
      <c r="C23071" t="s">
        <v>1597</v>
      </c>
      <c r="D23071">
        <v>273.87</v>
      </c>
      <c r="E23071" t="s">
        <v>30879</v>
      </c>
    </row>
    <row r="23072" spans="1:5" hidden="1" x14ac:dyDescent="0.2">
      <c r="A23072" s="94" t="s">
        <v>45246</v>
      </c>
      <c r="B23072" t="s">
        <v>45247</v>
      </c>
      <c r="C23072" t="s">
        <v>1597</v>
      </c>
      <c r="D23072">
        <v>273.87</v>
      </c>
      <c r="E23072" t="s">
        <v>30879</v>
      </c>
    </row>
    <row r="23073" spans="1:5" hidden="1" x14ac:dyDescent="0.2">
      <c r="A23073" s="94" t="s">
        <v>16070</v>
      </c>
      <c r="B23073" t="s">
        <v>27257</v>
      </c>
      <c r="C23073" t="s">
        <v>8107</v>
      </c>
      <c r="D23073">
        <v>6.57</v>
      </c>
      <c r="E23073" t="s">
        <v>30879</v>
      </c>
    </row>
    <row r="23074" spans="1:5" hidden="1" x14ac:dyDescent="0.2">
      <c r="A23074" s="94" t="s">
        <v>45265</v>
      </c>
      <c r="B23074" t="s">
        <v>45266</v>
      </c>
      <c r="C23074" t="s">
        <v>8107</v>
      </c>
      <c r="D23074">
        <v>7.38</v>
      </c>
      <c r="E23074" t="s">
        <v>30879</v>
      </c>
    </row>
    <row r="23075" spans="1:5" hidden="1" x14ac:dyDescent="0.2">
      <c r="A23075" s="94" t="s">
        <v>2788</v>
      </c>
      <c r="B23075" t="s">
        <v>27258</v>
      </c>
      <c r="C23075" t="s">
        <v>8107</v>
      </c>
      <c r="D23075">
        <v>10.1</v>
      </c>
      <c r="E23075" t="s">
        <v>30879</v>
      </c>
    </row>
    <row r="23076" spans="1:5" hidden="1" x14ac:dyDescent="0.2">
      <c r="A23076" s="94" t="s">
        <v>367</v>
      </c>
      <c r="B23076" t="s">
        <v>6399</v>
      </c>
      <c r="C23076" t="s">
        <v>243</v>
      </c>
      <c r="D23076">
        <v>15.28</v>
      </c>
      <c r="E23076" t="s">
        <v>30879</v>
      </c>
    </row>
    <row r="23077" spans="1:5" hidden="1" x14ac:dyDescent="0.2">
      <c r="A23077" s="94" t="s">
        <v>368</v>
      </c>
      <c r="B23077" t="s">
        <v>6400</v>
      </c>
      <c r="C23077" t="s">
        <v>8107</v>
      </c>
      <c r="D23077">
        <v>10.61</v>
      </c>
      <c r="E23077" t="s">
        <v>30879</v>
      </c>
    </row>
    <row r="23078" spans="1:5" hidden="1" x14ac:dyDescent="0.2">
      <c r="A23078" s="94" t="s">
        <v>2789</v>
      </c>
      <c r="B23078" t="s">
        <v>27259</v>
      </c>
      <c r="C23078" t="s">
        <v>8107</v>
      </c>
      <c r="D23078">
        <v>13.19</v>
      </c>
      <c r="E23078" t="s">
        <v>30879</v>
      </c>
    </row>
    <row r="23079" spans="1:5" hidden="1" x14ac:dyDescent="0.2">
      <c r="A23079" s="94" t="s">
        <v>2292</v>
      </c>
      <c r="B23079" t="s">
        <v>45250</v>
      </c>
      <c r="C23079" t="s">
        <v>243</v>
      </c>
      <c r="D23079">
        <v>13.79</v>
      </c>
      <c r="E23079" t="s">
        <v>30879</v>
      </c>
    </row>
    <row r="23080" spans="1:5" hidden="1" x14ac:dyDescent="0.2">
      <c r="A23080" s="94" t="s">
        <v>45248</v>
      </c>
      <c r="B23080" t="s">
        <v>45249</v>
      </c>
      <c r="C23080" t="s">
        <v>243</v>
      </c>
      <c r="D23080">
        <v>10.74</v>
      </c>
      <c r="E23080" t="s">
        <v>30879</v>
      </c>
    </row>
    <row r="23081" spans="1:5" hidden="1" x14ac:dyDescent="0.2">
      <c r="A23081" s="94" t="s">
        <v>45251</v>
      </c>
      <c r="B23081" t="s">
        <v>45252</v>
      </c>
      <c r="C23081" t="s">
        <v>243</v>
      </c>
      <c r="D23081">
        <v>27</v>
      </c>
      <c r="E23081" t="s">
        <v>30879</v>
      </c>
    </row>
    <row r="23082" spans="1:5" hidden="1" x14ac:dyDescent="0.2">
      <c r="A23082" s="94" t="s">
        <v>369</v>
      </c>
      <c r="B23082" t="s">
        <v>6401</v>
      </c>
      <c r="C23082" t="s">
        <v>8107</v>
      </c>
      <c r="D23082">
        <v>15.58</v>
      </c>
      <c r="E23082" t="s">
        <v>30879</v>
      </c>
    </row>
    <row r="23083" spans="1:5" hidden="1" x14ac:dyDescent="0.2">
      <c r="A23083" s="94" t="s">
        <v>1026</v>
      </c>
      <c r="B23083" t="s">
        <v>6402</v>
      </c>
      <c r="C23083" t="s">
        <v>8107</v>
      </c>
      <c r="D23083">
        <v>25.09</v>
      </c>
      <c r="E23083" t="s">
        <v>30879</v>
      </c>
    </row>
    <row r="23084" spans="1:5" hidden="1" x14ac:dyDescent="0.2">
      <c r="A23084" s="94" t="s">
        <v>45263</v>
      </c>
      <c r="B23084" t="s">
        <v>45264</v>
      </c>
      <c r="C23084" t="s">
        <v>8107</v>
      </c>
      <c r="D23084">
        <v>3.25</v>
      </c>
      <c r="E23084" t="s">
        <v>30879</v>
      </c>
    </row>
    <row r="23085" spans="1:5" hidden="1" x14ac:dyDescent="0.2">
      <c r="A23085" s="94" t="s">
        <v>1027</v>
      </c>
      <c r="B23085" t="s">
        <v>27260</v>
      </c>
      <c r="C23085" t="s">
        <v>8107</v>
      </c>
      <c r="D23085">
        <v>26.27</v>
      </c>
      <c r="E23085" t="s">
        <v>30879</v>
      </c>
    </row>
    <row r="23086" spans="1:5" hidden="1" x14ac:dyDescent="0.2">
      <c r="A23086" s="94" t="s">
        <v>45253</v>
      </c>
      <c r="B23086" t="s">
        <v>45254</v>
      </c>
      <c r="C23086" t="s">
        <v>8107</v>
      </c>
      <c r="D23086">
        <v>29.85</v>
      </c>
      <c r="E23086" t="s">
        <v>30879</v>
      </c>
    </row>
    <row r="23087" spans="1:5" hidden="1" x14ac:dyDescent="0.2">
      <c r="A23087" s="94" t="s">
        <v>45255</v>
      </c>
      <c r="B23087" t="s">
        <v>45256</v>
      </c>
      <c r="C23087" t="s">
        <v>8107</v>
      </c>
      <c r="D23087">
        <v>35.35</v>
      </c>
      <c r="E23087" t="s">
        <v>30879</v>
      </c>
    </row>
    <row r="23088" spans="1:5" hidden="1" x14ac:dyDescent="0.2">
      <c r="A23088" s="94" t="s">
        <v>45257</v>
      </c>
      <c r="B23088" t="s">
        <v>45258</v>
      </c>
      <c r="C23088" t="s">
        <v>8107</v>
      </c>
      <c r="D23088">
        <v>64.66</v>
      </c>
      <c r="E23088" t="s">
        <v>30879</v>
      </c>
    </row>
    <row r="23089" spans="1:5" hidden="1" x14ac:dyDescent="0.2">
      <c r="A23089" s="94" t="s">
        <v>16071</v>
      </c>
      <c r="B23089" t="s">
        <v>16072</v>
      </c>
      <c r="C23089" t="s">
        <v>8107</v>
      </c>
      <c r="D23089">
        <v>33.130000000000003</v>
      </c>
      <c r="E23089" t="s">
        <v>30879</v>
      </c>
    </row>
    <row r="23090" spans="1:5" hidden="1" x14ac:dyDescent="0.2">
      <c r="A23090" s="94" t="s">
        <v>7343</v>
      </c>
      <c r="B23090" t="s">
        <v>7344</v>
      </c>
      <c r="C23090" t="s">
        <v>8107</v>
      </c>
      <c r="D23090">
        <v>45.22</v>
      </c>
      <c r="E23090" t="s">
        <v>30879</v>
      </c>
    </row>
    <row r="23091" spans="1:5" hidden="1" x14ac:dyDescent="0.2">
      <c r="A23091" s="94" t="s">
        <v>7345</v>
      </c>
      <c r="B23091" t="s">
        <v>7346</v>
      </c>
      <c r="C23091" t="s">
        <v>8107</v>
      </c>
      <c r="D23091">
        <v>44.87</v>
      </c>
      <c r="E23091" t="s">
        <v>30879</v>
      </c>
    </row>
    <row r="23092" spans="1:5" hidden="1" x14ac:dyDescent="0.2">
      <c r="A23092" s="94" t="s">
        <v>45259</v>
      </c>
      <c r="B23092" t="s">
        <v>45260</v>
      </c>
      <c r="C23092" t="s">
        <v>8107</v>
      </c>
      <c r="D23092">
        <v>103.55</v>
      </c>
      <c r="E23092" t="s">
        <v>30879</v>
      </c>
    </row>
    <row r="23093" spans="1:5" hidden="1" x14ac:dyDescent="0.2">
      <c r="A23093" s="94" t="s">
        <v>45261</v>
      </c>
      <c r="B23093" t="s">
        <v>45262</v>
      </c>
      <c r="C23093" t="s">
        <v>8107</v>
      </c>
      <c r="D23093">
        <v>158.61000000000001</v>
      </c>
      <c r="E23093" t="s">
        <v>30879</v>
      </c>
    </row>
    <row r="23094" spans="1:5" hidden="1" x14ac:dyDescent="0.2">
      <c r="A23094" s="94" t="s">
        <v>1156</v>
      </c>
      <c r="B23094" t="s">
        <v>5043</v>
      </c>
      <c r="C23094" t="s">
        <v>243</v>
      </c>
      <c r="D23094">
        <v>0.47</v>
      </c>
      <c r="E23094" t="s">
        <v>30879</v>
      </c>
    </row>
    <row r="23095" spans="1:5" hidden="1" x14ac:dyDescent="0.2">
      <c r="A23095" s="94" t="s">
        <v>46350</v>
      </c>
      <c r="B23095" t="s">
        <v>46351</v>
      </c>
      <c r="C23095" t="s">
        <v>1623</v>
      </c>
      <c r="D23095">
        <v>19.170000000000002</v>
      </c>
      <c r="E23095" t="s">
        <v>30879</v>
      </c>
    </row>
    <row r="23096" spans="1:5" hidden="1" x14ac:dyDescent="0.2">
      <c r="A23096" s="94" t="s">
        <v>44247</v>
      </c>
      <c r="B23096" t="s">
        <v>44248</v>
      </c>
      <c r="C23096" t="s">
        <v>243</v>
      </c>
      <c r="D23096">
        <v>0.97</v>
      </c>
      <c r="E23096" t="s">
        <v>30879</v>
      </c>
    </row>
    <row r="23097" spans="1:5" hidden="1" x14ac:dyDescent="0.2">
      <c r="A23097" s="94" t="s">
        <v>44249</v>
      </c>
      <c r="B23097" t="s">
        <v>44250</v>
      </c>
      <c r="C23097" t="s">
        <v>243</v>
      </c>
      <c r="D23097">
        <v>1.03</v>
      </c>
      <c r="E23097" t="s">
        <v>30879</v>
      </c>
    </row>
    <row r="23098" spans="1:5" hidden="1" x14ac:dyDescent="0.2">
      <c r="A23098" s="94" t="s">
        <v>44251</v>
      </c>
      <c r="B23098" t="s">
        <v>44252</v>
      </c>
      <c r="C23098" t="s">
        <v>243</v>
      </c>
      <c r="D23098">
        <v>1.28</v>
      </c>
      <c r="E23098" t="s">
        <v>30879</v>
      </c>
    </row>
    <row r="23099" spans="1:5" hidden="1" x14ac:dyDescent="0.2">
      <c r="A23099" s="94" t="s">
        <v>44257</v>
      </c>
      <c r="B23099" t="s">
        <v>44258</v>
      </c>
      <c r="C23099" t="s">
        <v>243</v>
      </c>
      <c r="D23099">
        <v>1.93</v>
      </c>
      <c r="E23099" t="s">
        <v>30879</v>
      </c>
    </row>
    <row r="23100" spans="1:5" hidden="1" x14ac:dyDescent="0.2">
      <c r="A23100" s="94" t="s">
        <v>45199</v>
      </c>
      <c r="B23100" t="s">
        <v>45200</v>
      </c>
      <c r="C23100" t="s">
        <v>243</v>
      </c>
      <c r="D23100">
        <v>95.28</v>
      </c>
      <c r="E23100" t="s">
        <v>30879</v>
      </c>
    </row>
    <row r="23101" spans="1:5" hidden="1" x14ac:dyDescent="0.2">
      <c r="A23101" s="94" t="s">
        <v>45203</v>
      </c>
      <c r="B23101" t="s">
        <v>45204</v>
      </c>
      <c r="C23101" t="s">
        <v>243</v>
      </c>
      <c r="D23101">
        <v>2</v>
      </c>
      <c r="E23101" t="s">
        <v>30879</v>
      </c>
    </row>
    <row r="23102" spans="1:5" hidden="1" x14ac:dyDescent="0.2">
      <c r="A23102" s="94" t="s">
        <v>45205</v>
      </c>
      <c r="B23102" t="s">
        <v>45206</v>
      </c>
      <c r="C23102" t="s">
        <v>243</v>
      </c>
      <c r="D23102">
        <v>1.82</v>
      </c>
      <c r="E23102" t="s">
        <v>30879</v>
      </c>
    </row>
    <row r="23103" spans="1:5" hidden="1" x14ac:dyDescent="0.2">
      <c r="A23103" s="94" t="s">
        <v>45207</v>
      </c>
      <c r="B23103" t="s">
        <v>45208</v>
      </c>
      <c r="C23103" t="s">
        <v>243</v>
      </c>
      <c r="D23103">
        <v>1.73</v>
      </c>
      <c r="E23103" t="s">
        <v>30879</v>
      </c>
    </row>
    <row r="23104" spans="1:5" hidden="1" x14ac:dyDescent="0.2">
      <c r="A23104" s="94" t="s">
        <v>45209</v>
      </c>
      <c r="B23104" t="s">
        <v>45210</v>
      </c>
      <c r="C23104" t="s">
        <v>243</v>
      </c>
      <c r="D23104">
        <v>2.0699999999999998</v>
      </c>
      <c r="E23104" t="s">
        <v>30879</v>
      </c>
    </row>
    <row r="23105" spans="1:5" hidden="1" x14ac:dyDescent="0.2">
      <c r="A23105" s="94" t="s">
        <v>45201</v>
      </c>
      <c r="B23105" t="s">
        <v>45202</v>
      </c>
      <c r="C23105" t="s">
        <v>243</v>
      </c>
      <c r="D23105">
        <v>3.32</v>
      </c>
      <c r="E23105" t="s">
        <v>30879</v>
      </c>
    </row>
    <row r="23106" spans="1:5" hidden="1" x14ac:dyDescent="0.2">
      <c r="A23106" s="94" t="s">
        <v>45192</v>
      </c>
      <c r="B23106" t="s">
        <v>45193</v>
      </c>
      <c r="C23106" t="s">
        <v>243</v>
      </c>
      <c r="D23106">
        <v>4.33</v>
      </c>
      <c r="E23106" t="s">
        <v>30879</v>
      </c>
    </row>
    <row r="23107" spans="1:5" hidden="1" x14ac:dyDescent="0.2">
      <c r="A23107" s="94" t="s">
        <v>45195</v>
      </c>
      <c r="B23107" t="s">
        <v>45196</v>
      </c>
      <c r="C23107" t="s">
        <v>243</v>
      </c>
      <c r="D23107">
        <v>5.38</v>
      </c>
      <c r="E23107" t="s">
        <v>30879</v>
      </c>
    </row>
    <row r="23108" spans="1:5" hidden="1" x14ac:dyDescent="0.2">
      <c r="A23108" s="94" t="s">
        <v>7347</v>
      </c>
      <c r="B23108" t="s">
        <v>7348</v>
      </c>
      <c r="C23108" t="s">
        <v>243</v>
      </c>
      <c r="D23108">
        <v>2.52</v>
      </c>
      <c r="E23108" t="s">
        <v>30879</v>
      </c>
    </row>
    <row r="23109" spans="1:5" hidden="1" x14ac:dyDescent="0.2">
      <c r="A23109" s="94" t="s">
        <v>7349</v>
      </c>
      <c r="B23109" t="s">
        <v>7350</v>
      </c>
      <c r="C23109" t="s">
        <v>243</v>
      </c>
      <c r="D23109">
        <v>3.16</v>
      </c>
      <c r="E23109" t="s">
        <v>30879</v>
      </c>
    </row>
    <row r="23110" spans="1:5" hidden="1" x14ac:dyDescent="0.2">
      <c r="A23110" s="94" t="s">
        <v>45211</v>
      </c>
      <c r="B23110" t="s">
        <v>45212</v>
      </c>
      <c r="C23110" t="s">
        <v>243</v>
      </c>
      <c r="D23110">
        <v>3.41</v>
      </c>
      <c r="E23110" t="s">
        <v>30879</v>
      </c>
    </row>
    <row r="23111" spans="1:5" hidden="1" x14ac:dyDescent="0.2">
      <c r="A23111" s="94" t="s">
        <v>5475</v>
      </c>
      <c r="B23111" t="s">
        <v>5476</v>
      </c>
      <c r="C23111" t="s">
        <v>243</v>
      </c>
      <c r="D23111">
        <v>5.07</v>
      </c>
      <c r="E23111" t="s">
        <v>30879</v>
      </c>
    </row>
    <row r="23112" spans="1:5" hidden="1" x14ac:dyDescent="0.2">
      <c r="A23112" s="94" t="s">
        <v>2295</v>
      </c>
      <c r="B23112" t="s">
        <v>6403</v>
      </c>
      <c r="C23112" t="s">
        <v>243</v>
      </c>
      <c r="D23112">
        <v>1.19</v>
      </c>
      <c r="E23112" t="s">
        <v>30879</v>
      </c>
    </row>
    <row r="23113" spans="1:5" hidden="1" x14ac:dyDescent="0.2">
      <c r="A23113" s="94" t="s">
        <v>7351</v>
      </c>
      <c r="B23113" t="s">
        <v>7352</v>
      </c>
      <c r="C23113" t="s">
        <v>243</v>
      </c>
      <c r="D23113">
        <v>0.96</v>
      </c>
      <c r="E23113" t="s">
        <v>30879</v>
      </c>
    </row>
    <row r="23114" spans="1:5" hidden="1" x14ac:dyDescent="0.2">
      <c r="A23114" s="94" t="s">
        <v>6461</v>
      </c>
      <c r="B23114" t="s">
        <v>16075</v>
      </c>
      <c r="C23114" t="s">
        <v>243</v>
      </c>
      <c r="D23114">
        <v>1.2</v>
      </c>
      <c r="E23114" t="s">
        <v>30879</v>
      </c>
    </row>
    <row r="23115" spans="1:5" hidden="1" x14ac:dyDescent="0.2">
      <c r="A23115" s="94" t="s">
        <v>7353</v>
      </c>
      <c r="B23115" t="s">
        <v>7354</v>
      </c>
      <c r="C23115" t="s">
        <v>243</v>
      </c>
      <c r="D23115">
        <v>1.1200000000000001</v>
      </c>
      <c r="E23115" t="s">
        <v>30879</v>
      </c>
    </row>
    <row r="23116" spans="1:5" hidden="1" x14ac:dyDescent="0.2">
      <c r="A23116" s="94" t="s">
        <v>2296</v>
      </c>
      <c r="B23116" t="s">
        <v>6404</v>
      </c>
      <c r="C23116" t="s">
        <v>243</v>
      </c>
      <c r="D23116">
        <v>1.49</v>
      </c>
      <c r="E23116" t="s">
        <v>30879</v>
      </c>
    </row>
    <row r="23117" spans="1:5" hidden="1" x14ac:dyDescent="0.2">
      <c r="A23117" s="94" t="s">
        <v>786</v>
      </c>
      <c r="B23117" t="s">
        <v>6405</v>
      </c>
      <c r="C23117" t="s">
        <v>243</v>
      </c>
      <c r="D23117">
        <v>1.49</v>
      </c>
      <c r="E23117" t="s">
        <v>30879</v>
      </c>
    </row>
    <row r="23118" spans="1:5" hidden="1" x14ac:dyDescent="0.2">
      <c r="A23118" s="94" t="s">
        <v>7355</v>
      </c>
      <c r="B23118" t="s">
        <v>45214</v>
      </c>
      <c r="C23118" t="s">
        <v>243</v>
      </c>
      <c r="D23118">
        <v>1.54</v>
      </c>
      <c r="E23118" t="s">
        <v>30879</v>
      </c>
    </row>
    <row r="23119" spans="1:5" hidden="1" x14ac:dyDescent="0.2">
      <c r="A23119" s="94" t="s">
        <v>7356</v>
      </c>
      <c r="B23119" t="s">
        <v>7357</v>
      </c>
      <c r="C23119" t="s">
        <v>243</v>
      </c>
      <c r="D23119">
        <v>1.52</v>
      </c>
      <c r="E23119" t="s">
        <v>30879</v>
      </c>
    </row>
    <row r="23120" spans="1:5" hidden="1" x14ac:dyDescent="0.2">
      <c r="A23120" s="94" t="s">
        <v>787</v>
      </c>
      <c r="B23120" t="s">
        <v>6406</v>
      </c>
      <c r="C23120" t="s">
        <v>243</v>
      </c>
      <c r="D23120">
        <v>1.71</v>
      </c>
      <c r="E23120" t="s">
        <v>30879</v>
      </c>
    </row>
    <row r="23121" spans="1:5" hidden="1" x14ac:dyDescent="0.2">
      <c r="A23121" s="94" t="s">
        <v>7358</v>
      </c>
      <c r="B23121" t="s">
        <v>45213</v>
      </c>
      <c r="C23121" t="s">
        <v>243</v>
      </c>
      <c r="D23121">
        <v>2.1</v>
      </c>
      <c r="E23121" t="s">
        <v>30879</v>
      </c>
    </row>
    <row r="23122" spans="1:5" hidden="1" x14ac:dyDescent="0.2">
      <c r="A23122" s="94" t="s">
        <v>7359</v>
      </c>
      <c r="B23122" t="s">
        <v>7360</v>
      </c>
      <c r="C23122" t="s">
        <v>243</v>
      </c>
      <c r="D23122">
        <v>0.76</v>
      </c>
      <c r="E23122" t="s">
        <v>30879</v>
      </c>
    </row>
    <row r="23123" spans="1:5" hidden="1" x14ac:dyDescent="0.2">
      <c r="A23123" s="94" t="s">
        <v>789</v>
      </c>
      <c r="B23123" t="s">
        <v>6407</v>
      </c>
      <c r="C23123" t="s">
        <v>243</v>
      </c>
      <c r="D23123">
        <v>3.13</v>
      </c>
      <c r="E23123" t="s">
        <v>30879</v>
      </c>
    </row>
    <row r="23124" spans="1:5" hidden="1" x14ac:dyDescent="0.2">
      <c r="A23124" s="94" t="s">
        <v>2286</v>
      </c>
      <c r="B23124" t="s">
        <v>45194</v>
      </c>
      <c r="C23124" t="s">
        <v>243</v>
      </c>
      <c r="D23124">
        <v>3.7</v>
      </c>
      <c r="E23124" t="s">
        <v>30879</v>
      </c>
    </row>
    <row r="23125" spans="1:5" hidden="1" x14ac:dyDescent="0.2">
      <c r="A23125" s="94" t="s">
        <v>16076</v>
      </c>
      <c r="B23125" t="s">
        <v>27261</v>
      </c>
      <c r="C23125" t="s">
        <v>243</v>
      </c>
      <c r="D23125">
        <v>4.18</v>
      </c>
      <c r="E23125" t="s">
        <v>30879</v>
      </c>
    </row>
    <row r="23126" spans="1:5" hidden="1" x14ac:dyDescent="0.2">
      <c r="A23126" s="94" t="s">
        <v>53</v>
      </c>
      <c r="B23126" t="s">
        <v>6408</v>
      </c>
      <c r="C23126" t="s">
        <v>243</v>
      </c>
      <c r="D23126">
        <v>4.8499999999999996</v>
      </c>
      <c r="E23126" t="s">
        <v>30879</v>
      </c>
    </row>
    <row r="23127" spans="1:5" hidden="1" x14ac:dyDescent="0.2">
      <c r="A23127" s="94" t="s">
        <v>2287</v>
      </c>
      <c r="B23127" t="s">
        <v>6409</v>
      </c>
      <c r="C23127" t="s">
        <v>243</v>
      </c>
      <c r="D23127">
        <v>5.32</v>
      </c>
      <c r="E23127" t="s">
        <v>30879</v>
      </c>
    </row>
    <row r="23128" spans="1:5" hidden="1" x14ac:dyDescent="0.2">
      <c r="A23128" s="94" t="s">
        <v>5477</v>
      </c>
      <c r="B23128" t="s">
        <v>27262</v>
      </c>
      <c r="C23128" t="s">
        <v>243</v>
      </c>
      <c r="D23128">
        <v>5.94</v>
      </c>
      <c r="E23128" t="s">
        <v>30879</v>
      </c>
    </row>
    <row r="23129" spans="1:5" hidden="1" x14ac:dyDescent="0.2">
      <c r="A23129" s="94" t="s">
        <v>790</v>
      </c>
      <c r="B23129" t="s">
        <v>6410</v>
      </c>
      <c r="C23129" t="s">
        <v>243</v>
      </c>
      <c r="D23129">
        <v>4</v>
      </c>
      <c r="E23129" t="s">
        <v>30879</v>
      </c>
    </row>
    <row r="23130" spans="1:5" hidden="1" x14ac:dyDescent="0.2">
      <c r="A23130" s="94" t="s">
        <v>543</v>
      </c>
      <c r="B23130" t="s">
        <v>544</v>
      </c>
      <c r="C23130" t="s">
        <v>243</v>
      </c>
      <c r="D23130">
        <v>4.6900000000000004</v>
      </c>
      <c r="E23130" t="s">
        <v>30879</v>
      </c>
    </row>
    <row r="23131" spans="1:5" hidden="1" x14ac:dyDescent="0.2">
      <c r="A23131" s="94" t="s">
        <v>5478</v>
      </c>
      <c r="B23131" t="s">
        <v>5479</v>
      </c>
      <c r="C23131" t="s">
        <v>243</v>
      </c>
      <c r="D23131">
        <v>6.35</v>
      </c>
      <c r="E23131" t="s">
        <v>30879</v>
      </c>
    </row>
    <row r="23132" spans="1:5" hidden="1" x14ac:dyDescent="0.2">
      <c r="A23132" s="94" t="s">
        <v>1157</v>
      </c>
      <c r="B23132" t="s">
        <v>6411</v>
      </c>
      <c r="C23132" t="s">
        <v>243</v>
      </c>
      <c r="D23132">
        <v>5.66</v>
      </c>
      <c r="E23132" t="s">
        <v>30879</v>
      </c>
    </row>
    <row r="23133" spans="1:5" hidden="1" x14ac:dyDescent="0.2">
      <c r="A23133" s="94" t="s">
        <v>7361</v>
      </c>
      <c r="B23133" t="s">
        <v>27263</v>
      </c>
      <c r="C23133" t="s">
        <v>243</v>
      </c>
      <c r="D23133">
        <v>6.5</v>
      </c>
      <c r="E23133" t="s">
        <v>30879</v>
      </c>
    </row>
    <row r="23134" spans="1:5" hidden="1" x14ac:dyDescent="0.2">
      <c r="A23134" s="94" t="s">
        <v>45197</v>
      </c>
      <c r="B23134" t="s">
        <v>45198</v>
      </c>
      <c r="C23134" t="s">
        <v>243</v>
      </c>
      <c r="D23134">
        <v>20.14</v>
      </c>
      <c r="E23134" t="s">
        <v>30879</v>
      </c>
    </row>
    <row r="23135" spans="1:5" hidden="1" x14ac:dyDescent="0.2">
      <c r="A23135" s="94" t="s">
        <v>16077</v>
      </c>
      <c r="B23135" t="s">
        <v>16078</v>
      </c>
      <c r="C23135" t="s">
        <v>243</v>
      </c>
      <c r="D23135">
        <v>6.6</v>
      </c>
      <c r="E23135" t="s">
        <v>30879</v>
      </c>
    </row>
    <row r="23136" spans="1:5" hidden="1" x14ac:dyDescent="0.2">
      <c r="A23136" s="94" t="s">
        <v>27264</v>
      </c>
      <c r="B23136" t="s">
        <v>27265</v>
      </c>
      <c r="C23136" t="s">
        <v>16546</v>
      </c>
      <c r="D23136">
        <v>6.24</v>
      </c>
      <c r="E23136" t="s">
        <v>30879</v>
      </c>
    </row>
    <row r="23137" spans="1:5" hidden="1" x14ac:dyDescent="0.2">
      <c r="A23137" s="94" t="s">
        <v>45184</v>
      </c>
      <c r="B23137" t="s">
        <v>45185</v>
      </c>
      <c r="C23137" t="s">
        <v>243</v>
      </c>
      <c r="D23137">
        <v>6.72</v>
      </c>
      <c r="E23137" t="s">
        <v>30879</v>
      </c>
    </row>
    <row r="23138" spans="1:5" hidden="1" x14ac:dyDescent="0.2">
      <c r="A23138" s="94" t="s">
        <v>541</v>
      </c>
      <c r="B23138" t="s">
        <v>542</v>
      </c>
      <c r="C23138" t="s">
        <v>243</v>
      </c>
      <c r="D23138">
        <v>4.6900000000000004</v>
      </c>
      <c r="E23138" t="s">
        <v>30879</v>
      </c>
    </row>
    <row r="23139" spans="1:5" hidden="1" x14ac:dyDescent="0.2">
      <c r="A23139" s="94" t="s">
        <v>6462</v>
      </c>
      <c r="B23139" t="s">
        <v>6463</v>
      </c>
      <c r="C23139" t="s">
        <v>243</v>
      </c>
      <c r="D23139">
        <v>5.99</v>
      </c>
      <c r="E23139" t="s">
        <v>30879</v>
      </c>
    </row>
    <row r="23140" spans="1:5" hidden="1" x14ac:dyDescent="0.2">
      <c r="A23140" s="94" t="s">
        <v>788</v>
      </c>
      <c r="B23140" t="s">
        <v>393</v>
      </c>
      <c r="C23140" t="s">
        <v>243</v>
      </c>
      <c r="D23140">
        <v>4.7</v>
      </c>
      <c r="E23140" t="s">
        <v>30879</v>
      </c>
    </row>
    <row r="23141" spans="1:5" hidden="1" x14ac:dyDescent="0.2">
      <c r="A23141" s="94" t="s">
        <v>27266</v>
      </c>
      <c r="B23141" t="s">
        <v>27267</v>
      </c>
      <c r="C23141" t="s">
        <v>243</v>
      </c>
      <c r="D23141">
        <v>6.25</v>
      </c>
      <c r="E23141" t="s">
        <v>30879</v>
      </c>
    </row>
    <row r="23142" spans="1:5" hidden="1" x14ac:dyDescent="0.2">
      <c r="A23142" s="94" t="s">
        <v>7362</v>
      </c>
      <c r="B23142" t="s">
        <v>7363</v>
      </c>
      <c r="C23142" t="s">
        <v>243</v>
      </c>
      <c r="D23142">
        <v>4.6500000000000004</v>
      </c>
      <c r="E23142" t="s">
        <v>30879</v>
      </c>
    </row>
    <row r="23143" spans="1:5" hidden="1" x14ac:dyDescent="0.2">
      <c r="A23143" s="94" t="s">
        <v>45175</v>
      </c>
      <c r="B23143" t="s">
        <v>45176</v>
      </c>
      <c r="C23143" t="s">
        <v>243</v>
      </c>
      <c r="D23143">
        <v>0.12</v>
      </c>
      <c r="E23143" t="s">
        <v>30879</v>
      </c>
    </row>
    <row r="23144" spans="1:5" hidden="1" x14ac:dyDescent="0.2">
      <c r="A23144" s="94" t="s">
        <v>45177</v>
      </c>
      <c r="B23144" t="s">
        <v>45178</v>
      </c>
      <c r="C23144" t="s">
        <v>2815</v>
      </c>
      <c r="D23144">
        <v>152.66</v>
      </c>
      <c r="E23144" t="s">
        <v>30879</v>
      </c>
    </row>
    <row r="23145" spans="1:5" hidden="1" x14ac:dyDescent="0.2">
      <c r="A23145" s="94" t="s">
        <v>16082</v>
      </c>
      <c r="B23145" t="s">
        <v>27268</v>
      </c>
      <c r="C23145" t="s">
        <v>1880</v>
      </c>
      <c r="D23145">
        <v>52.8</v>
      </c>
      <c r="E23145" t="s">
        <v>30879</v>
      </c>
    </row>
    <row r="23146" spans="1:5" hidden="1" x14ac:dyDescent="0.2">
      <c r="A23146" s="94" t="s">
        <v>47231</v>
      </c>
      <c r="B23146" t="s">
        <v>47232</v>
      </c>
      <c r="C23146" t="s">
        <v>8107</v>
      </c>
      <c r="D23146">
        <v>78.400000000000006</v>
      </c>
      <c r="E23146" t="s">
        <v>30879</v>
      </c>
    </row>
    <row r="23147" spans="1:5" hidden="1" x14ac:dyDescent="0.2">
      <c r="A23147" s="94" t="s">
        <v>47233</v>
      </c>
      <c r="B23147" t="s">
        <v>47234</v>
      </c>
      <c r="C23147" t="s">
        <v>8107</v>
      </c>
      <c r="D23147">
        <v>78.400000000000006</v>
      </c>
      <c r="E23147" t="s">
        <v>30879</v>
      </c>
    </row>
    <row r="23148" spans="1:5" hidden="1" x14ac:dyDescent="0.2">
      <c r="A23148" s="94" t="s">
        <v>16083</v>
      </c>
      <c r="B23148" t="s">
        <v>27269</v>
      </c>
      <c r="C23148" t="s">
        <v>614</v>
      </c>
      <c r="D23148">
        <v>117.6</v>
      </c>
      <c r="E23148" t="s">
        <v>30879</v>
      </c>
    </row>
    <row r="23149" spans="1:5" hidden="1" x14ac:dyDescent="0.2">
      <c r="A23149" s="94" t="s">
        <v>16084</v>
      </c>
      <c r="B23149" t="s">
        <v>27270</v>
      </c>
      <c r="C23149" t="s">
        <v>243</v>
      </c>
      <c r="D23149">
        <v>43.59</v>
      </c>
      <c r="E23149" t="s">
        <v>30879</v>
      </c>
    </row>
    <row r="23150" spans="1:5" hidden="1" x14ac:dyDescent="0.2">
      <c r="A23150" s="94" t="s">
        <v>16085</v>
      </c>
      <c r="B23150" t="s">
        <v>27271</v>
      </c>
      <c r="C23150" t="s">
        <v>243</v>
      </c>
      <c r="D23150">
        <v>16.38</v>
      </c>
      <c r="E23150" t="s">
        <v>30879</v>
      </c>
    </row>
    <row r="23151" spans="1:5" hidden="1" x14ac:dyDescent="0.2">
      <c r="A23151" s="94" t="s">
        <v>16086</v>
      </c>
      <c r="B23151" t="s">
        <v>27272</v>
      </c>
      <c r="C23151" t="s">
        <v>2424</v>
      </c>
      <c r="D23151">
        <v>11.51</v>
      </c>
      <c r="E23151" t="s">
        <v>30879</v>
      </c>
    </row>
    <row r="23152" spans="1:5" hidden="1" x14ac:dyDescent="0.2">
      <c r="A23152" s="94" t="s">
        <v>16087</v>
      </c>
      <c r="B23152" t="s">
        <v>27273</v>
      </c>
      <c r="C23152" t="s">
        <v>8107</v>
      </c>
      <c r="D23152">
        <v>55.25</v>
      </c>
      <c r="E23152" t="s">
        <v>30879</v>
      </c>
    </row>
    <row r="23153" spans="1:5" hidden="1" x14ac:dyDescent="0.2">
      <c r="A23153" s="94" t="s">
        <v>16088</v>
      </c>
      <c r="B23153" t="s">
        <v>27274</v>
      </c>
      <c r="C23153" t="s">
        <v>8107</v>
      </c>
      <c r="D23153">
        <v>69.06</v>
      </c>
      <c r="E23153" t="s">
        <v>30879</v>
      </c>
    </row>
    <row r="23154" spans="1:5" hidden="1" x14ac:dyDescent="0.2">
      <c r="A23154" s="94" t="s">
        <v>16089</v>
      </c>
      <c r="B23154" t="s">
        <v>27275</v>
      </c>
      <c r="C23154" t="s">
        <v>2424</v>
      </c>
      <c r="D23154">
        <v>13.8</v>
      </c>
      <c r="E23154" t="s">
        <v>30879</v>
      </c>
    </row>
    <row r="23155" spans="1:5" hidden="1" x14ac:dyDescent="0.2">
      <c r="A23155" s="94" t="s">
        <v>16090</v>
      </c>
      <c r="B23155" t="s">
        <v>27276</v>
      </c>
      <c r="C23155" t="s">
        <v>8107</v>
      </c>
      <c r="D23155">
        <v>66.239999999999995</v>
      </c>
      <c r="E23155" t="s">
        <v>30879</v>
      </c>
    </row>
    <row r="23156" spans="1:5" hidden="1" x14ac:dyDescent="0.2">
      <c r="A23156" s="94" t="s">
        <v>16091</v>
      </c>
      <c r="B23156" t="s">
        <v>27277</v>
      </c>
      <c r="C23156" t="s">
        <v>8107</v>
      </c>
      <c r="D23156">
        <v>82.8</v>
      </c>
      <c r="E23156" t="s">
        <v>30879</v>
      </c>
    </row>
    <row r="23157" spans="1:5" hidden="1" x14ac:dyDescent="0.2">
      <c r="A23157" s="94" t="s">
        <v>47508</v>
      </c>
      <c r="B23157" t="s">
        <v>47509</v>
      </c>
      <c r="C23157" t="s">
        <v>8107</v>
      </c>
      <c r="D23157">
        <v>93.29</v>
      </c>
      <c r="E23157" t="s">
        <v>30879</v>
      </c>
    </row>
    <row r="23158" spans="1:5" hidden="1" x14ac:dyDescent="0.2">
      <c r="A23158" s="94" t="s">
        <v>47510</v>
      </c>
      <c r="B23158" t="s">
        <v>47511</v>
      </c>
      <c r="C23158" t="s">
        <v>8107</v>
      </c>
      <c r="D23158">
        <v>116.61</v>
      </c>
      <c r="E23158" t="s">
        <v>30879</v>
      </c>
    </row>
    <row r="23159" spans="1:5" hidden="1" x14ac:dyDescent="0.2">
      <c r="A23159" s="94" t="s">
        <v>47512</v>
      </c>
      <c r="B23159" t="s">
        <v>47513</v>
      </c>
      <c r="C23159" t="s">
        <v>8107</v>
      </c>
      <c r="D23159">
        <v>118.13</v>
      </c>
      <c r="E23159" t="s">
        <v>30879</v>
      </c>
    </row>
    <row r="23160" spans="1:5" hidden="1" x14ac:dyDescent="0.2">
      <c r="A23160" s="94" t="s">
        <v>47514</v>
      </c>
      <c r="B23160" t="s">
        <v>47515</v>
      </c>
      <c r="C23160" t="s">
        <v>8107</v>
      </c>
      <c r="D23160">
        <v>147.66</v>
      </c>
      <c r="E23160" t="s">
        <v>30879</v>
      </c>
    </row>
    <row r="23161" spans="1:5" hidden="1" x14ac:dyDescent="0.2">
      <c r="A23161" s="94" t="s">
        <v>7364</v>
      </c>
      <c r="B23161" t="s">
        <v>27278</v>
      </c>
      <c r="C23161" t="s">
        <v>2424</v>
      </c>
      <c r="D23161">
        <v>15.07</v>
      </c>
      <c r="E23161" t="s">
        <v>30879</v>
      </c>
    </row>
    <row r="23162" spans="1:5" hidden="1" x14ac:dyDescent="0.2">
      <c r="A23162" s="94" t="s">
        <v>47516</v>
      </c>
      <c r="B23162" t="s">
        <v>47517</v>
      </c>
      <c r="C23162" t="s">
        <v>8107</v>
      </c>
      <c r="D23162">
        <v>36.17</v>
      </c>
      <c r="E23162" t="s">
        <v>30879</v>
      </c>
    </row>
    <row r="23163" spans="1:5" hidden="1" x14ac:dyDescent="0.2">
      <c r="A23163" s="94" t="s">
        <v>47518</v>
      </c>
      <c r="B23163" t="s">
        <v>47519</v>
      </c>
      <c r="C23163" t="s">
        <v>8107</v>
      </c>
      <c r="D23163">
        <v>45.21</v>
      </c>
      <c r="E23163" t="s">
        <v>30879</v>
      </c>
    </row>
    <row r="23164" spans="1:5" hidden="1" x14ac:dyDescent="0.2">
      <c r="A23164" s="94" t="s">
        <v>7365</v>
      </c>
      <c r="B23164" t="s">
        <v>27279</v>
      </c>
      <c r="C23164" t="s">
        <v>8107</v>
      </c>
      <c r="D23164">
        <v>72.34</v>
      </c>
      <c r="E23164" t="s">
        <v>30879</v>
      </c>
    </row>
    <row r="23165" spans="1:5" hidden="1" x14ac:dyDescent="0.2">
      <c r="A23165" s="94" t="s">
        <v>7366</v>
      </c>
      <c r="B23165" t="s">
        <v>27280</v>
      </c>
      <c r="C23165" t="s">
        <v>8107</v>
      </c>
      <c r="D23165">
        <v>90.42</v>
      </c>
      <c r="E23165" t="s">
        <v>30879</v>
      </c>
    </row>
    <row r="23166" spans="1:5" hidden="1" x14ac:dyDescent="0.2">
      <c r="A23166" s="94" t="s">
        <v>7367</v>
      </c>
      <c r="B23166" t="s">
        <v>27281</v>
      </c>
      <c r="C23166" t="s">
        <v>8107</v>
      </c>
      <c r="D23166">
        <v>108.5</v>
      </c>
      <c r="E23166" t="s">
        <v>30879</v>
      </c>
    </row>
    <row r="23167" spans="1:5" hidden="1" x14ac:dyDescent="0.2">
      <c r="A23167" s="94" t="s">
        <v>7368</v>
      </c>
      <c r="B23167" t="s">
        <v>27282</v>
      </c>
      <c r="C23167" t="s">
        <v>2424</v>
      </c>
      <c r="D23167">
        <v>20.47</v>
      </c>
      <c r="E23167" t="s">
        <v>30879</v>
      </c>
    </row>
    <row r="23168" spans="1:5" hidden="1" x14ac:dyDescent="0.2">
      <c r="A23168" s="94" t="s">
        <v>47520</v>
      </c>
      <c r="B23168" t="s">
        <v>47521</v>
      </c>
      <c r="C23168" t="s">
        <v>8107</v>
      </c>
      <c r="D23168">
        <v>49.13</v>
      </c>
      <c r="E23168" t="s">
        <v>30879</v>
      </c>
    </row>
    <row r="23169" spans="1:5" hidden="1" x14ac:dyDescent="0.2">
      <c r="A23169" s="94" t="s">
        <v>47522</v>
      </c>
      <c r="B23169" t="s">
        <v>47523</v>
      </c>
      <c r="C23169" t="s">
        <v>8107</v>
      </c>
      <c r="D23169">
        <v>61.41</v>
      </c>
      <c r="E23169" t="s">
        <v>30879</v>
      </c>
    </row>
    <row r="23170" spans="1:5" hidden="1" x14ac:dyDescent="0.2">
      <c r="A23170" s="94" t="s">
        <v>7369</v>
      </c>
      <c r="B23170" t="s">
        <v>27283</v>
      </c>
      <c r="C23170" t="s">
        <v>8107</v>
      </c>
      <c r="D23170">
        <v>98.26</v>
      </c>
      <c r="E23170" t="s">
        <v>30879</v>
      </c>
    </row>
    <row r="23171" spans="1:5" hidden="1" x14ac:dyDescent="0.2">
      <c r="A23171" s="94" t="s">
        <v>7370</v>
      </c>
      <c r="B23171" t="s">
        <v>27284</v>
      </c>
      <c r="C23171" t="s">
        <v>8107</v>
      </c>
      <c r="D23171">
        <v>122.82</v>
      </c>
      <c r="E23171" t="s">
        <v>30879</v>
      </c>
    </row>
    <row r="23172" spans="1:5" hidden="1" x14ac:dyDescent="0.2">
      <c r="A23172" s="94" t="s">
        <v>7371</v>
      </c>
      <c r="B23172" t="s">
        <v>27285</v>
      </c>
      <c r="C23172" t="s">
        <v>8107</v>
      </c>
      <c r="D23172">
        <v>147.38</v>
      </c>
      <c r="E23172" t="s">
        <v>30879</v>
      </c>
    </row>
    <row r="23173" spans="1:5" hidden="1" x14ac:dyDescent="0.2">
      <c r="A23173" s="94" t="s">
        <v>7372</v>
      </c>
      <c r="B23173" t="s">
        <v>27286</v>
      </c>
      <c r="C23173" t="s">
        <v>2424</v>
      </c>
      <c r="D23173">
        <v>9.6999999999999993</v>
      </c>
      <c r="E23173" t="s">
        <v>30879</v>
      </c>
    </row>
    <row r="23174" spans="1:5" hidden="1" x14ac:dyDescent="0.2">
      <c r="A23174" s="94" t="s">
        <v>47524</v>
      </c>
      <c r="B23174" t="s">
        <v>47525</v>
      </c>
      <c r="C23174" t="s">
        <v>8107</v>
      </c>
      <c r="D23174">
        <v>23.28</v>
      </c>
      <c r="E23174" t="s">
        <v>30879</v>
      </c>
    </row>
    <row r="23175" spans="1:5" hidden="1" x14ac:dyDescent="0.2">
      <c r="A23175" s="94" t="s">
        <v>47526</v>
      </c>
      <c r="B23175" t="s">
        <v>47527</v>
      </c>
      <c r="C23175" t="s">
        <v>8107</v>
      </c>
      <c r="D23175">
        <v>26.19</v>
      </c>
      <c r="E23175" t="s">
        <v>30879</v>
      </c>
    </row>
    <row r="23176" spans="1:5" hidden="1" x14ac:dyDescent="0.2">
      <c r="A23176" s="94" t="s">
        <v>47528</v>
      </c>
      <c r="B23176" t="s">
        <v>47529</v>
      </c>
      <c r="C23176" t="s">
        <v>8107</v>
      </c>
      <c r="D23176">
        <v>29.1</v>
      </c>
      <c r="E23176" t="s">
        <v>30879</v>
      </c>
    </row>
    <row r="23177" spans="1:5" hidden="1" x14ac:dyDescent="0.2">
      <c r="A23177" s="94" t="s">
        <v>7373</v>
      </c>
      <c r="B23177" t="s">
        <v>27287</v>
      </c>
      <c r="C23177" t="s">
        <v>8107</v>
      </c>
      <c r="D23177">
        <v>46.56</v>
      </c>
      <c r="E23177" t="s">
        <v>30879</v>
      </c>
    </row>
    <row r="23178" spans="1:5" hidden="1" x14ac:dyDescent="0.2">
      <c r="A23178" s="94" t="s">
        <v>7374</v>
      </c>
      <c r="B23178" t="s">
        <v>27288</v>
      </c>
      <c r="C23178" t="s">
        <v>8107</v>
      </c>
      <c r="D23178">
        <v>52.38</v>
      </c>
      <c r="E23178" t="s">
        <v>30879</v>
      </c>
    </row>
    <row r="23179" spans="1:5" hidden="1" x14ac:dyDescent="0.2">
      <c r="A23179" s="94" t="s">
        <v>7375</v>
      </c>
      <c r="B23179" t="s">
        <v>27289</v>
      </c>
      <c r="C23179" t="s">
        <v>8107</v>
      </c>
      <c r="D23179">
        <v>58.2</v>
      </c>
      <c r="E23179" t="s">
        <v>30879</v>
      </c>
    </row>
    <row r="23180" spans="1:5" hidden="1" x14ac:dyDescent="0.2">
      <c r="A23180" s="94" t="s">
        <v>7376</v>
      </c>
      <c r="B23180" t="s">
        <v>27290</v>
      </c>
      <c r="C23180" t="s">
        <v>8107</v>
      </c>
      <c r="D23180">
        <v>69.84</v>
      </c>
      <c r="E23180" t="s">
        <v>30879</v>
      </c>
    </row>
    <row r="23181" spans="1:5" hidden="1" x14ac:dyDescent="0.2">
      <c r="A23181" s="94" t="s">
        <v>16092</v>
      </c>
      <c r="B23181" t="s">
        <v>27291</v>
      </c>
      <c r="C23181" t="s">
        <v>2424</v>
      </c>
      <c r="D23181">
        <v>20.45</v>
      </c>
      <c r="E23181" t="s">
        <v>30879</v>
      </c>
    </row>
    <row r="23182" spans="1:5" hidden="1" x14ac:dyDescent="0.2">
      <c r="A23182" s="94" t="s">
        <v>16093</v>
      </c>
      <c r="B23182" t="s">
        <v>27292</v>
      </c>
      <c r="C23182" t="s">
        <v>8107</v>
      </c>
      <c r="D23182">
        <v>208.59</v>
      </c>
      <c r="E23182" t="s">
        <v>30879</v>
      </c>
    </row>
    <row r="23183" spans="1:5" hidden="1" x14ac:dyDescent="0.2">
      <c r="A23183" s="94" t="s">
        <v>16094</v>
      </c>
      <c r="B23183" t="s">
        <v>27293</v>
      </c>
      <c r="C23183" t="s">
        <v>8107</v>
      </c>
      <c r="D23183">
        <v>220.86</v>
      </c>
      <c r="E23183" t="s">
        <v>30879</v>
      </c>
    </row>
    <row r="23184" spans="1:5" hidden="1" x14ac:dyDescent="0.2">
      <c r="A23184" s="94" t="s">
        <v>16095</v>
      </c>
      <c r="B23184" t="s">
        <v>27294</v>
      </c>
      <c r="C23184" t="s">
        <v>8107</v>
      </c>
      <c r="D23184">
        <v>233.13</v>
      </c>
      <c r="E23184" t="s">
        <v>30879</v>
      </c>
    </row>
    <row r="23185" spans="1:5" hidden="1" x14ac:dyDescent="0.2">
      <c r="A23185" s="94" t="s">
        <v>16096</v>
      </c>
      <c r="B23185" t="s">
        <v>27295</v>
      </c>
      <c r="C23185" t="s">
        <v>8107</v>
      </c>
      <c r="D23185">
        <v>245.4</v>
      </c>
      <c r="E23185" t="s">
        <v>30879</v>
      </c>
    </row>
    <row r="23186" spans="1:5" hidden="1" x14ac:dyDescent="0.2">
      <c r="A23186" s="94" t="s">
        <v>16097</v>
      </c>
      <c r="B23186" t="s">
        <v>27296</v>
      </c>
      <c r="C23186" t="s">
        <v>8107</v>
      </c>
      <c r="D23186">
        <v>257.67</v>
      </c>
      <c r="E23186" t="s">
        <v>30879</v>
      </c>
    </row>
    <row r="23187" spans="1:5" hidden="1" x14ac:dyDescent="0.2">
      <c r="A23187" s="94" t="s">
        <v>16098</v>
      </c>
      <c r="B23187" t="s">
        <v>27297</v>
      </c>
      <c r="C23187" t="s">
        <v>8107</v>
      </c>
      <c r="D23187">
        <v>269.94</v>
      </c>
      <c r="E23187" t="s">
        <v>30879</v>
      </c>
    </row>
    <row r="23188" spans="1:5" hidden="1" x14ac:dyDescent="0.2">
      <c r="A23188" s="94" t="s">
        <v>16099</v>
      </c>
      <c r="B23188" t="s">
        <v>27298</v>
      </c>
      <c r="C23188" t="s">
        <v>8107</v>
      </c>
      <c r="D23188">
        <v>49.08</v>
      </c>
      <c r="E23188" t="s">
        <v>30879</v>
      </c>
    </row>
    <row r="23189" spans="1:5" hidden="1" x14ac:dyDescent="0.2">
      <c r="A23189" s="94" t="s">
        <v>16100</v>
      </c>
      <c r="B23189" t="s">
        <v>27299</v>
      </c>
      <c r="C23189" t="s">
        <v>8107</v>
      </c>
      <c r="D23189">
        <v>61.35</v>
      </c>
      <c r="E23189" t="s">
        <v>30879</v>
      </c>
    </row>
    <row r="23190" spans="1:5" hidden="1" x14ac:dyDescent="0.2">
      <c r="A23190" s="94" t="s">
        <v>16101</v>
      </c>
      <c r="B23190" t="s">
        <v>27300</v>
      </c>
      <c r="C23190" t="s">
        <v>8107</v>
      </c>
      <c r="D23190">
        <v>73.62</v>
      </c>
      <c r="E23190" t="s">
        <v>30879</v>
      </c>
    </row>
    <row r="23191" spans="1:5" hidden="1" x14ac:dyDescent="0.2">
      <c r="A23191" s="94" t="s">
        <v>16102</v>
      </c>
      <c r="B23191" t="s">
        <v>27301</v>
      </c>
      <c r="C23191" t="s">
        <v>8107</v>
      </c>
      <c r="D23191">
        <v>85.89</v>
      </c>
      <c r="E23191" t="s">
        <v>30879</v>
      </c>
    </row>
    <row r="23192" spans="1:5" hidden="1" x14ac:dyDescent="0.2">
      <c r="A23192" s="94" t="s">
        <v>16103</v>
      </c>
      <c r="B23192" t="s">
        <v>27302</v>
      </c>
      <c r="C23192" t="s">
        <v>8107</v>
      </c>
      <c r="D23192">
        <v>98.16</v>
      </c>
      <c r="E23192" t="s">
        <v>30879</v>
      </c>
    </row>
    <row r="23193" spans="1:5" hidden="1" x14ac:dyDescent="0.2">
      <c r="A23193" s="94" t="s">
        <v>16104</v>
      </c>
      <c r="B23193" t="s">
        <v>27303</v>
      </c>
      <c r="C23193" t="s">
        <v>8107</v>
      </c>
      <c r="D23193">
        <v>110.43</v>
      </c>
      <c r="E23193" t="s">
        <v>30879</v>
      </c>
    </row>
    <row r="23194" spans="1:5" hidden="1" x14ac:dyDescent="0.2">
      <c r="A23194" s="94" t="s">
        <v>16105</v>
      </c>
      <c r="B23194" t="s">
        <v>27304</v>
      </c>
      <c r="C23194" t="s">
        <v>8107</v>
      </c>
      <c r="D23194">
        <v>122.7</v>
      </c>
      <c r="E23194" t="s">
        <v>30879</v>
      </c>
    </row>
    <row r="23195" spans="1:5" hidden="1" x14ac:dyDescent="0.2">
      <c r="A23195" s="94" t="s">
        <v>16106</v>
      </c>
      <c r="B23195" t="s">
        <v>27305</v>
      </c>
      <c r="C23195" t="s">
        <v>8107</v>
      </c>
      <c r="D23195">
        <v>134.97</v>
      </c>
      <c r="E23195" t="s">
        <v>30879</v>
      </c>
    </row>
    <row r="23196" spans="1:5" hidden="1" x14ac:dyDescent="0.2">
      <c r="A23196" s="94" t="s">
        <v>16107</v>
      </c>
      <c r="B23196" t="s">
        <v>27306</v>
      </c>
      <c r="C23196" t="s">
        <v>8107</v>
      </c>
      <c r="D23196">
        <v>147.24</v>
      </c>
      <c r="E23196" t="s">
        <v>30879</v>
      </c>
    </row>
    <row r="23197" spans="1:5" hidden="1" x14ac:dyDescent="0.2">
      <c r="A23197" s="94" t="s">
        <v>16108</v>
      </c>
      <c r="B23197" t="s">
        <v>27307</v>
      </c>
      <c r="C23197" t="s">
        <v>8107</v>
      </c>
      <c r="D23197">
        <v>159.51</v>
      </c>
      <c r="E23197" t="s">
        <v>30879</v>
      </c>
    </row>
    <row r="23198" spans="1:5" hidden="1" x14ac:dyDescent="0.2">
      <c r="A23198" s="94" t="s">
        <v>16109</v>
      </c>
      <c r="B23198" t="s">
        <v>27308</v>
      </c>
      <c r="C23198" t="s">
        <v>8107</v>
      </c>
      <c r="D23198">
        <v>171.78</v>
      </c>
      <c r="E23198" t="s">
        <v>30879</v>
      </c>
    </row>
    <row r="23199" spans="1:5" hidden="1" x14ac:dyDescent="0.2">
      <c r="A23199" s="94" t="s">
        <v>16110</v>
      </c>
      <c r="B23199" t="s">
        <v>27309</v>
      </c>
      <c r="C23199" t="s">
        <v>8107</v>
      </c>
      <c r="D23199">
        <v>184.05</v>
      </c>
      <c r="E23199" t="s">
        <v>30879</v>
      </c>
    </row>
    <row r="23200" spans="1:5" hidden="1" x14ac:dyDescent="0.2">
      <c r="A23200" s="94" t="s">
        <v>16111</v>
      </c>
      <c r="B23200" t="s">
        <v>27310</v>
      </c>
      <c r="C23200" t="s">
        <v>8107</v>
      </c>
      <c r="D23200">
        <v>196.32</v>
      </c>
      <c r="E23200" t="s">
        <v>30879</v>
      </c>
    </row>
    <row r="23201" spans="1:5" hidden="1" x14ac:dyDescent="0.2">
      <c r="A23201" s="94" t="s">
        <v>16112</v>
      </c>
      <c r="B23201" t="s">
        <v>27311</v>
      </c>
      <c r="C23201" t="s">
        <v>2424</v>
      </c>
      <c r="D23201">
        <v>21.35</v>
      </c>
      <c r="E23201" t="s">
        <v>30879</v>
      </c>
    </row>
    <row r="23202" spans="1:5" hidden="1" x14ac:dyDescent="0.2">
      <c r="A23202" s="94" t="s">
        <v>16113</v>
      </c>
      <c r="B23202" t="s">
        <v>27312</v>
      </c>
      <c r="C23202" t="s">
        <v>2424</v>
      </c>
      <c r="D23202">
        <v>23.73</v>
      </c>
      <c r="E23202" t="s">
        <v>30879</v>
      </c>
    </row>
    <row r="23203" spans="1:5" hidden="1" x14ac:dyDescent="0.2">
      <c r="A23203" s="94" t="s">
        <v>16114</v>
      </c>
      <c r="B23203" t="s">
        <v>27313</v>
      </c>
      <c r="C23203" t="s">
        <v>8107</v>
      </c>
      <c r="D23203">
        <v>217.77</v>
      </c>
      <c r="E23203" t="s">
        <v>30879</v>
      </c>
    </row>
    <row r="23204" spans="1:5" hidden="1" x14ac:dyDescent="0.2">
      <c r="A23204" s="94" t="s">
        <v>16115</v>
      </c>
      <c r="B23204" t="s">
        <v>27314</v>
      </c>
      <c r="C23204" t="s">
        <v>8107</v>
      </c>
      <c r="D23204">
        <v>230.58</v>
      </c>
      <c r="E23204" t="s">
        <v>30879</v>
      </c>
    </row>
    <row r="23205" spans="1:5" hidden="1" x14ac:dyDescent="0.2">
      <c r="A23205" s="94" t="s">
        <v>16116</v>
      </c>
      <c r="B23205" t="s">
        <v>27315</v>
      </c>
      <c r="C23205" t="s">
        <v>8107</v>
      </c>
      <c r="D23205">
        <v>243.39</v>
      </c>
      <c r="E23205" t="s">
        <v>30879</v>
      </c>
    </row>
    <row r="23206" spans="1:5" hidden="1" x14ac:dyDescent="0.2">
      <c r="A23206" s="94" t="s">
        <v>16117</v>
      </c>
      <c r="B23206" t="s">
        <v>27316</v>
      </c>
      <c r="C23206" t="s">
        <v>8107</v>
      </c>
      <c r="D23206">
        <v>256.2</v>
      </c>
      <c r="E23206" t="s">
        <v>30879</v>
      </c>
    </row>
    <row r="23207" spans="1:5" hidden="1" x14ac:dyDescent="0.2">
      <c r="A23207" s="94" t="s">
        <v>16118</v>
      </c>
      <c r="B23207" t="s">
        <v>27317</v>
      </c>
      <c r="C23207" t="s">
        <v>8107</v>
      </c>
      <c r="D23207">
        <v>269.01</v>
      </c>
      <c r="E23207" t="s">
        <v>30879</v>
      </c>
    </row>
    <row r="23208" spans="1:5" hidden="1" x14ac:dyDescent="0.2">
      <c r="A23208" s="94" t="s">
        <v>16119</v>
      </c>
      <c r="B23208" t="s">
        <v>27318</v>
      </c>
      <c r="C23208" t="s">
        <v>8107</v>
      </c>
      <c r="D23208">
        <v>281.82</v>
      </c>
      <c r="E23208" t="s">
        <v>30879</v>
      </c>
    </row>
    <row r="23209" spans="1:5" hidden="1" x14ac:dyDescent="0.2">
      <c r="A23209" s="94" t="s">
        <v>16120</v>
      </c>
      <c r="B23209" t="s">
        <v>27319</v>
      </c>
      <c r="C23209" t="s">
        <v>8107</v>
      </c>
      <c r="D23209">
        <v>51.24</v>
      </c>
      <c r="E23209" t="s">
        <v>30879</v>
      </c>
    </row>
    <row r="23210" spans="1:5" hidden="1" x14ac:dyDescent="0.2">
      <c r="A23210" s="94" t="s">
        <v>16121</v>
      </c>
      <c r="B23210" t="s">
        <v>27320</v>
      </c>
      <c r="C23210" t="s">
        <v>8107</v>
      </c>
      <c r="D23210">
        <v>64.05</v>
      </c>
      <c r="E23210" t="s">
        <v>30879</v>
      </c>
    </row>
    <row r="23211" spans="1:5" hidden="1" x14ac:dyDescent="0.2">
      <c r="A23211" s="94" t="s">
        <v>16122</v>
      </c>
      <c r="B23211" t="s">
        <v>27321</v>
      </c>
      <c r="C23211" t="s">
        <v>8107</v>
      </c>
      <c r="D23211">
        <v>76.86</v>
      </c>
      <c r="E23211" t="s">
        <v>30879</v>
      </c>
    </row>
    <row r="23212" spans="1:5" hidden="1" x14ac:dyDescent="0.2">
      <c r="A23212" s="94" t="s">
        <v>16123</v>
      </c>
      <c r="B23212" t="s">
        <v>27322</v>
      </c>
      <c r="C23212" t="s">
        <v>8107</v>
      </c>
      <c r="D23212">
        <v>89.67</v>
      </c>
      <c r="E23212" t="s">
        <v>30879</v>
      </c>
    </row>
    <row r="23213" spans="1:5" hidden="1" x14ac:dyDescent="0.2">
      <c r="A23213" s="94" t="s">
        <v>16124</v>
      </c>
      <c r="B23213" t="s">
        <v>27323</v>
      </c>
      <c r="C23213" t="s">
        <v>8107</v>
      </c>
      <c r="D23213">
        <v>102.48</v>
      </c>
      <c r="E23213" t="s">
        <v>30879</v>
      </c>
    </row>
    <row r="23214" spans="1:5" hidden="1" x14ac:dyDescent="0.2">
      <c r="A23214" s="94" t="s">
        <v>16125</v>
      </c>
      <c r="B23214" t="s">
        <v>27324</v>
      </c>
      <c r="C23214" t="s">
        <v>8107</v>
      </c>
      <c r="D23214">
        <v>115.29</v>
      </c>
      <c r="E23214" t="s">
        <v>30879</v>
      </c>
    </row>
    <row r="23215" spans="1:5" hidden="1" x14ac:dyDescent="0.2">
      <c r="A23215" s="94" t="s">
        <v>16126</v>
      </c>
      <c r="B23215" t="s">
        <v>27325</v>
      </c>
      <c r="C23215" t="s">
        <v>8107</v>
      </c>
      <c r="D23215">
        <v>128.1</v>
      </c>
      <c r="E23215" t="s">
        <v>30879</v>
      </c>
    </row>
    <row r="23216" spans="1:5" hidden="1" x14ac:dyDescent="0.2">
      <c r="A23216" s="94" t="s">
        <v>16127</v>
      </c>
      <c r="B23216" t="s">
        <v>27326</v>
      </c>
      <c r="C23216" t="s">
        <v>8107</v>
      </c>
      <c r="D23216">
        <v>140.91</v>
      </c>
      <c r="E23216" t="s">
        <v>30879</v>
      </c>
    </row>
    <row r="23217" spans="1:5" hidden="1" x14ac:dyDescent="0.2">
      <c r="A23217" s="94" t="s">
        <v>16128</v>
      </c>
      <c r="B23217" t="s">
        <v>27327</v>
      </c>
      <c r="C23217" t="s">
        <v>8107</v>
      </c>
      <c r="D23217">
        <v>153.72</v>
      </c>
      <c r="E23217" t="s">
        <v>30879</v>
      </c>
    </row>
    <row r="23218" spans="1:5" hidden="1" x14ac:dyDescent="0.2">
      <c r="A23218" s="94" t="s">
        <v>16129</v>
      </c>
      <c r="B23218" t="s">
        <v>27328</v>
      </c>
      <c r="C23218" t="s">
        <v>8107</v>
      </c>
      <c r="D23218">
        <v>166.53</v>
      </c>
      <c r="E23218" t="s">
        <v>30879</v>
      </c>
    </row>
    <row r="23219" spans="1:5" hidden="1" x14ac:dyDescent="0.2">
      <c r="A23219" s="94" t="s">
        <v>16130</v>
      </c>
      <c r="B23219" t="s">
        <v>27329</v>
      </c>
      <c r="C23219" t="s">
        <v>8107</v>
      </c>
      <c r="D23219">
        <v>179.34</v>
      </c>
      <c r="E23219" t="s">
        <v>30879</v>
      </c>
    </row>
    <row r="23220" spans="1:5" hidden="1" x14ac:dyDescent="0.2">
      <c r="A23220" s="94" t="s">
        <v>16131</v>
      </c>
      <c r="B23220" t="s">
        <v>27330</v>
      </c>
      <c r="C23220" t="s">
        <v>8107</v>
      </c>
      <c r="D23220">
        <v>192.15</v>
      </c>
      <c r="E23220" t="s">
        <v>30879</v>
      </c>
    </row>
    <row r="23221" spans="1:5" hidden="1" x14ac:dyDescent="0.2">
      <c r="A23221" s="94" t="s">
        <v>16132</v>
      </c>
      <c r="B23221" t="s">
        <v>27331</v>
      </c>
      <c r="C23221" t="s">
        <v>8107</v>
      </c>
      <c r="D23221">
        <v>204.96</v>
      </c>
      <c r="E23221" t="s">
        <v>30879</v>
      </c>
    </row>
    <row r="23222" spans="1:5" hidden="1" x14ac:dyDescent="0.2">
      <c r="A23222" s="94" t="s">
        <v>16133</v>
      </c>
      <c r="B23222" t="s">
        <v>27332</v>
      </c>
      <c r="C23222" t="s">
        <v>8107</v>
      </c>
      <c r="D23222">
        <v>242.05</v>
      </c>
      <c r="E23222" t="s">
        <v>30879</v>
      </c>
    </row>
    <row r="23223" spans="1:5" hidden="1" x14ac:dyDescent="0.2">
      <c r="A23223" s="94" t="s">
        <v>16134</v>
      </c>
      <c r="B23223" t="s">
        <v>27333</v>
      </c>
      <c r="C23223" t="s">
        <v>8107</v>
      </c>
      <c r="D23223">
        <v>256.27999999999997</v>
      </c>
      <c r="E23223" t="s">
        <v>30879</v>
      </c>
    </row>
    <row r="23224" spans="1:5" hidden="1" x14ac:dyDescent="0.2">
      <c r="A23224" s="94" t="s">
        <v>16135</v>
      </c>
      <c r="B23224" t="s">
        <v>27334</v>
      </c>
      <c r="C23224" t="s">
        <v>8107</v>
      </c>
      <c r="D23224">
        <v>270.52</v>
      </c>
      <c r="E23224" t="s">
        <v>30879</v>
      </c>
    </row>
    <row r="23225" spans="1:5" hidden="1" x14ac:dyDescent="0.2">
      <c r="A23225" s="94" t="s">
        <v>16136</v>
      </c>
      <c r="B23225" t="s">
        <v>27335</v>
      </c>
      <c r="C23225" t="s">
        <v>8107</v>
      </c>
      <c r="D23225">
        <v>284.76</v>
      </c>
      <c r="E23225" t="s">
        <v>30879</v>
      </c>
    </row>
    <row r="23226" spans="1:5" hidden="1" x14ac:dyDescent="0.2">
      <c r="A23226" s="94" t="s">
        <v>16137</v>
      </c>
      <c r="B23226" t="s">
        <v>27336</v>
      </c>
      <c r="C23226" t="s">
        <v>8107</v>
      </c>
      <c r="D23226">
        <v>299</v>
      </c>
      <c r="E23226" t="s">
        <v>30879</v>
      </c>
    </row>
    <row r="23227" spans="1:5" hidden="1" x14ac:dyDescent="0.2">
      <c r="A23227" s="94" t="s">
        <v>16138</v>
      </c>
      <c r="B23227" t="s">
        <v>27337</v>
      </c>
      <c r="C23227" t="s">
        <v>8107</v>
      </c>
      <c r="D23227">
        <v>313.24</v>
      </c>
      <c r="E23227" t="s">
        <v>30879</v>
      </c>
    </row>
    <row r="23228" spans="1:5" hidden="1" x14ac:dyDescent="0.2">
      <c r="A23228" s="94" t="s">
        <v>16139</v>
      </c>
      <c r="B23228" t="s">
        <v>27338</v>
      </c>
      <c r="C23228" t="s">
        <v>8107</v>
      </c>
      <c r="D23228">
        <v>56.95</v>
      </c>
      <c r="E23228" t="s">
        <v>30879</v>
      </c>
    </row>
    <row r="23229" spans="1:5" hidden="1" x14ac:dyDescent="0.2">
      <c r="A23229" s="94" t="s">
        <v>16140</v>
      </c>
      <c r="B23229" t="s">
        <v>27339</v>
      </c>
      <c r="C23229" t="s">
        <v>8107</v>
      </c>
      <c r="D23229">
        <v>71.19</v>
      </c>
      <c r="E23229" t="s">
        <v>30879</v>
      </c>
    </row>
    <row r="23230" spans="1:5" hidden="1" x14ac:dyDescent="0.2">
      <c r="A23230" s="94" t="s">
        <v>16141</v>
      </c>
      <c r="B23230" t="s">
        <v>27340</v>
      </c>
      <c r="C23230" t="s">
        <v>8107</v>
      </c>
      <c r="D23230">
        <v>85.43</v>
      </c>
      <c r="E23230" t="s">
        <v>30879</v>
      </c>
    </row>
    <row r="23231" spans="1:5" hidden="1" x14ac:dyDescent="0.2">
      <c r="A23231" s="94" t="s">
        <v>16142</v>
      </c>
      <c r="B23231" t="s">
        <v>27341</v>
      </c>
      <c r="C23231" t="s">
        <v>8107</v>
      </c>
      <c r="D23231">
        <v>99.67</v>
      </c>
      <c r="E23231" t="s">
        <v>30879</v>
      </c>
    </row>
    <row r="23232" spans="1:5" hidden="1" x14ac:dyDescent="0.2">
      <c r="A23232" s="94" t="s">
        <v>16143</v>
      </c>
      <c r="B23232" t="s">
        <v>27342</v>
      </c>
      <c r="C23232" t="s">
        <v>8107</v>
      </c>
      <c r="D23232">
        <v>113.9</v>
      </c>
      <c r="E23232" t="s">
        <v>30879</v>
      </c>
    </row>
    <row r="23233" spans="1:5" hidden="1" x14ac:dyDescent="0.2">
      <c r="A23233" s="94" t="s">
        <v>16144</v>
      </c>
      <c r="B23233" t="s">
        <v>27343</v>
      </c>
      <c r="C23233" t="s">
        <v>8107</v>
      </c>
      <c r="D23233">
        <v>128.13999999999999</v>
      </c>
      <c r="E23233" t="s">
        <v>30879</v>
      </c>
    </row>
    <row r="23234" spans="1:5" hidden="1" x14ac:dyDescent="0.2">
      <c r="A23234" s="94" t="s">
        <v>16145</v>
      </c>
      <c r="B23234" t="s">
        <v>27344</v>
      </c>
      <c r="C23234" t="s">
        <v>8107</v>
      </c>
      <c r="D23234">
        <v>142.38</v>
      </c>
      <c r="E23234" t="s">
        <v>30879</v>
      </c>
    </row>
    <row r="23235" spans="1:5" hidden="1" x14ac:dyDescent="0.2">
      <c r="A23235" s="94" t="s">
        <v>16146</v>
      </c>
      <c r="B23235" t="s">
        <v>27345</v>
      </c>
      <c r="C23235" t="s">
        <v>8107</v>
      </c>
      <c r="D23235">
        <v>156.62</v>
      </c>
      <c r="E23235" t="s">
        <v>30879</v>
      </c>
    </row>
    <row r="23236" spans="1:5" hidden="1" x14ac:dyDescent="0.2">
      <c r="A23236" s="94" t="s">
        <v>16147</v>
      </c>
      <c r="B23236" t="s">
        <v>27346</v>
      </c>
      <c r="C23236" t="s">
        <v>8107</v>
      </c>
      <c r="D23236">
        <v>170.86</v>
      </c>
      <c r="E23236" t="s">
        <v>30879</v>
      </c>
    </row>
    <row r="23237" spans="1:5" hidden="1" x14ac:dyDescent="0.2">
      <c r="A23237" s="94" t="s">
        <v>16148</v>
      </c>
      <c r="B23237" t="s">
        <v>27347</v>
      </c>
      <c r="C23237" t="s">
        <v>8107</v>
      </c>
      <c r="D23237">
        <v>185.09</v>
      </c>
      <c r="E23237" t="s">
        <v>30879</v>
      </c>
    </row>
    <row r="23238" spans="1:5" hidden="1" x14ac:dyDescent="0.2">
      <c r="A23238" s="94" t="s">
        <v>16149</v>
      </c>
      <c r="B23238" t="s">
        <v>27348</v>
      </c>
      <c r="C23238" t="s">
        <v>8107</v>
      </c>
      <c r="D23238">
        <v>199.33</v>
      </c>
      <c r="E23238" t="s">
        <v>30879</v>
      </c>
    </row>
    <row r="23239" spans="1:5" hidden="1" x14ac:dyDescent="0.2">
      <c r="A23239" s="94" t="s">
        <v>16150</v>
      </c>
      <c r="B23239" t="s">
        <v>27349</v>
      </c>
      <c r="C23239" t="s">
        <v>8107</v>
      </c>
      <c r="D23239">
        <v>213.57</v>
      </c>
      <c r="E23239" t="s">
        <v>30879</v>
      </c>
    </row>
    <row r="23240" spans="1:5" hidden="1" x14ac:dyDescent="0.2">
      <c r="A23240" s="94" t="s">
        <v>47449</v>
      </c>
      <c r="B23240" t="s">
        <v>47450</v>
      </c>
      <c r="C23240" t="s">
        <v>8107</v>
      </c>
      <c r="D23240">
        <v>258.05</v>
      </c>
      <c r="E23240" t="s">
        <v>30879</v>
      </c>
    </row>
    <row r="23241" spans="1:5" hidden="1" x14ac:dyDescent="0.2">
      <c r="A23241" s="94" t="s">
        <v>16151</v>
      </c>
      <c r="B23241" t="s">
        <v>27350</v>
      </c>
      <c r="C23241" t="s">
        <v>2424</v>
      </c>
      <c r="D23241">
        <v>24.11</v>
      </c>
      <c r="E23241" t="s">
        <v>30879</v>
      </c>
    </row>
    <row r="23242" spans="1:5" hidden="1" x14ac:dyDescent="0.2">
      <c r="A23242" s="94" t="s">
        <v>16152</v>
      </c>
      <c r="B23242" t="s">
        <v>27351</v>
      </c>
      <c r="C23242" t="s">
        <v>2424</v>
      </c>
      <c r="D23242">
        <v>26.91</v>
      </c>
      <c r="E23242" t="s">
        <v>30879</v>
      </c>
    </row>
    <row r="23243" spans="1:5" hidden="1" x14ac:dyDescent="0.2">
      <c r="A23243" s="94" t="s">
        <v>16153</v>
      </c>
      <c r="B23243" t="s">
        <v>27352</v>
      </c>
      <c r="C23243" t="s">
        <v>8107</v>
      </c>
      <c r="D23243">
        <v>245.92</v>
      </c>
      <c r="E23243" t="s">
        <v>30879</v>
      </c>
    </row>
    <row r="23244" spans="1:5" hidden="1" x14ac:dyDescent="0.2">
      <c r="A23244" s="94" t="s">
        <v>16154</v>
      </c>
      <c r="B23244" t="s">
        <v>27353</v>
      </c>
      <c r="C23244" t="s">
        <v>8107</v>
      </c>
      <c r="D23244">
        <v>260.39</v>
      </c>
      <c r="E23244" t="s">
        <v>30879</v>
      </c>
    </row>
    <row r="23245" spans="1:5" hidden="1" x14ac:dyDescent="0.2">
      <c r="A23245" s="94" t="s">
        <v>16155</v>
      </c>
      <c r="B23245" t="s">
        <v>27354</v>
      </c>
      <c r="C23245" t="s">
        <v>8107</v>
      </c>
      <c r="D23245">
        <v>274.85000000000002</v>
      </c>
      <c r="E23245" t="s">
        <v>30879</v>
      </c>
    </row>
    <row r="23246" spans="1:5" hidden="1" x14ac:dyDescent="0.2">
      <c r="A23246" s="94" t="s">
        <v>16156</v>
      </c>
      <c r="B23246" t="s">
        <v>27355</v>
      </c>
      <c r="C23246" t="s">
        <v>8107</v>
      </c>
      <c r="D23246">
        <v>289.32</v>
      </c>
      <c r="E23246" t="s">
        <v>30879</v>
      </c>
    </row>
    <row r="23247" spans="1:5" hidden="1" x14ac:dyDescent="0.2">
      <c r="A23247" s="94" t="s">
        <v>16157</v>
      </c>
      <c r="B23247" t="s">
        <v>27356</v>
      </c>
      <c r="C23247" t="s">
        <v>8107</v>
      </c>
      <c r="D23247">
        <v>303.79000000000002</v>
      </c>
      <c r="E23247" t="s">
        <v>30879</v>
      </c>
    </row>
    <row r="23248" spans="1:5" hidden="1" x14ac:dyDescent="0.2">
      <c r="A23248" s="94" t="s">
        <v>16158</v>
      </c>
      <c r="B23248" t="s">
        <v>27357</v>
      </c>
      <c r="C23248" t="s">
        <v>8107</v>
      </c>
      <c r="D23248">
        <v>318.25</v>
      </c>
      <c r="E23248" t="s">
        <v>30879</v>
      </c>
    </row>
    <row r="23249" spans="1:5" hidden="1" x14ac:dyDescent="0.2">
      <c r="A23249" s="94" t="s">
        <v>16159</v>
      </c>
      <c r="B23249" t="s">
        <v>27358</v>
      </c>
      <c r="C23249" t="s">
        <v>8107</v>
      </c>
      <c r="D23249">
        <v>57.86</v>
      </c>
      <c r="E23249" t="s">
        <v>30879</v>
      </c>
    </row>
    <row r="23250" spans="1:5" hidden="1" x14ac:dyDescent="0.2">
      <c r="A23250" s="94" t="s">
        <v>16160</v>
      </c>
      <c r="B23250" t="s">
        <v>27359</v>
      </c>
      <c r="C23250" t="s">
        <v>8107</v>
      </c>
      <c r="D23250">
        <v>72.33</v>
      </c>
      <c r="E23250" t="s">
        <v>30879</v>
      </c>
    </row>
    <row r="23251" spans="1:5" hidden="1" x14ac:dyDescent="0.2">
      <c r="A23251" s="94" t="s">
        <v>16161</v>
      </c>
      <c r="B23251" t="s">
        <v>27360</v>
      </c>
      <c r="C23251" t="s">
        <v>8107</v>
      </c>
      <c r="D23251">
        <v>86.8</v>
      </c>
      <c r="E23251" t="s">
        <v>30879</v>
      </c>
    </row>
    <row r="23252" spans="1:5" hidden="1" x14ac:dyDescent="0.2">
      <c r="A23252" s="94" t="s">
        <v>16162</v>
      </c>
      <c r="B23252" t="s">
        <v>27361</v>
      </c>
      <c r="C23252" t="s">
        <v>8107</v>
      </c>
      <c r="D23252">
        <v>101.26</v>
      </c>
      <c r="E23252" t="s">
        <v>30879</v>
      </c>
    </row>
    <row r="23253" spans="1:5" hidden="1" x14ac:dyDescent="0.2">
      <c r="A23253" s="94" t="s">
        <v>16163</v>
      </c>
      <c r="B23253" t="s">
        <v>27362</v>
      </c>
      <c r="C23253" t="s">
        <v>8107</v>
      </c>
      <c r="D23253">
        <v>115.73</v>
      </c>
      <c r="E23253" t="s">
        <v>30879</v>
      </c>
    </row>
    <row r="23254" spans="1:5" hidden="1" x14ac:dyDescent="0.2">
      <c r="A23254" s="94" t="s">
        <v>16164</v>
      </c>
      <c r="B23254" t="s">
        <v>27363</v>
      </c>
      <c r="C23254" t="s">
        <v>8107</v>
      </c>
      <c r="D23254">
        <v>130.19</v>
      </c>
      <c r="E23254" t="s">
        <v>30879</v>
      </c>
    </row>
    <row r="23255" spans="1:5" hidden="1" x14ac:dyDescent="0.2">
      <c r="A23255" s="94" t="s">
        <v>16165</v>
      </c>
      <c r="B23255" t="s">
        <v>27364</v>
      </c>
      <c r="C23255" t="s">
        <v>8107</v>
      </c>
      <c r="D23255">
        <v>144.66</v>
      </c>
      <c r="E23255" t="s">
        <v>30879</v>
      </c>
    </row>
    <row r="23256" spans="1:5" hidden="1" x14ac:dyDescent="0.2">
      <c r="A23256" s="94" t="s">
        <v>16166</v>
      </c>
      <c r="B23256" t="s">
        <v>27365</v>
      </c>
      <c r="C23256" t="s">
        <v>8107</v>
      </c>
      <c r="D23256">
        <v>159.13</v>
      </c>
      <c r="E23256" t="s">
        <v>30879</v>
      </c>
    </row>
    <row r="23257" spans="1:5" hidden="1" x14ac:dyDescent="0.2">
      <c r="A23257" s="94" t="s">
        <v>16167</v>
      </c>
      <c r="B23257" t="s">
        <v>27366</v>
      </c>
      <c r="C23257" t="s">
        <v>8107</v>
      </c>
      <c r="D23257">
        <v>173.59</v>
      </c>
      <c r="E23257" t="s">
        <v>30879</v>
      </c>
    </row>
    <row r="23258" spans="1:5" hidden="1" x14ac:dyDescent="0.2">
      <c r="A23258" s="94" t="s">
        <v>16168</v>
      </c>
      <c r="B23258" t="s">
        <v>27367</v>
      </c>
      <c r="C23258" t="s">
        <v>8107</v>
      </c>
      <c r="D23258">
        <v>188.06</v>
      </c>
      <c r="E23258" t="s">
        <v>30879</v>
      </c>
    </row>
    <row r="23259" spans="1:5" hidden="1" x14ac:dyDescent="0.2">
      <c r="A23259" s="94" t="s">
        <v>16169</v>
      </c>
      <c r="B23259" t="s">
        <v>27368</v>
      </c>
      <c r="C23259" t="s">
        <v>8107</v>
      </c>
      <c r="D23259">
        <v>202.52</v>
      </c>
      <c r="E23259" t="s">
        <v>30879</v>
      </c>
    </row>
    <row r="23260" spans="1:5" hidden="1" x14ac:dyDescent="0.2">
      <c r="A23260" s="94" t="s">
        <v>16170</v>
      </c>
      <c r="B23260" t="s">
        <v>27369</v>
      </c>
      <c r="C23260" t="s">
        <v>8107</v>
      </c>
      <c r="D23260">
        <v>216.99</v>
      </c>
      <c r="E23260" t="s">
        <v>30879</v>
      </c>
    </row>
    <row r="23261" spans="1:5" hidden="1" x14ac:dyDescent="0.2">
      <c r="A23261" s="94" t="s">
        <v>16171</v>
      </c>
      <c r="B23261" t="s">
        <v>27370</v>
      </c>
      <c r="C23261" t="s">
        <v>8107</v>
      </c>
      <c r="D23261">
        <v>231.46</v>
      </c>
      <c r="E23261" t="s">
        <v>30879</v>
      </c>
    </row>
    <row r="23262" spans="1:5" hidden="1" x14ac:dyDescent="0.2">
      <c r="A23262" s="94" t="s">
        <v>16172</v>
      </c>
      <c r="B23262" t="s">
        <v>27371</v>
      </c>
      <c r="C23262" t="s">
        <v>8107</v>
      </c>
      <c r="D23262">
        <v>274.48</v>
      </c>
      <c r="E23262" t="s">
        <v>30879</v>
      </c>
    </row>
    <row r="23263" spans="1:5" hidden="1" x14ac:dyDescent="0.2">
      <c r="A23263" s="94" t="s">
        <v>16173</v>
      </c>
      <c r="B23263" t="s">
        <v>27372</v>
      </c>
      <c r="C23263" t="s">
        <v>8107</v>
      </c>
      <c r="D23263">
        <v>290.63</v>
      </c>
      <c r="E23263" t="s">
        <v>30879</v>
      </c>
    </row>
    <row r="23264" spans="1:5" hidden="1" x14ac:dyDescent="0.2">
      <c r="A23264" s="94" t="s">
        <v>16174</v>
      </c>
      <c r="B23264" t="s">
        <v>27373</v>
      </c>
      <c r="C23264" t="s">
        <v>8107</v>
      </c>
      <c r="D23264">
        <v>306.77</v>
      </c>
      <c r="E23264" t="s">
        <v>30879</v>
      </c>
    </row>
    <row r="23265" spans="1:5" hidden="1" x14ac:dyDescent="0.2">
      <c r="A23265" s="94" t="s">
        <v>16175</v>
      </c>
      <c r="B23265" t="s">
        <v>27374</v>
      </c>
      <c r="C23265" t="s">
        <v>8107</v>
      </c>
      <c r="D23265">
        <v>322.92</v>
      </c>
      <c r="E23265" t="s">
        <v>30879</v>
      </c>
    </row>
    <row r="23266" spans="1:5" hidden="1" x14ac:dyDescent="0.2">
      <c r="A23266" s="94" t="s">
        <v>16176</v>
      </c>
      <c r="B23266" t="s">
        <v>27375</v>
      </c>
      <c r="C23266" t="s">
        <v>8107</v>
      </c>
      <c r="D23266">
        <v>339.07</v>
      </c>
      <c r="E23266" t="s">
        <v>30879</v>
      </c>
    </row>
    <row r="23267" spans="1:5" hidden="1" x14ac:dyDescent="0.2">
      <c r="A23267" s="94" t="s">
        <v>16177</v>
      </c>
      <c r="B23267" t="s">
        <v>27376</v>
      </c>
      <c r="C23267" t="s">
        <v>8107</v>
      </c>
      <c r="D23267">
        <v>355.21</v>
      </c>
      <c r="E23267" t="s">
        <v>30879</v>
      </c>
    </row>
    <row r="23268" spans="1:5" hidden="1" x14ac:dyDescent="0.2">
      <c r="A23268" s="94" t="s">
        <v>16178</v>
      </c>
      <c r="B23268" t="s">
        <v>27377</v>
      </c>
      <c r="C23268" t="s">
        <v>8107</v>
      </c>
      <c r="D23268">
        <v>64.58</v>
      </c>
      <c r="E23268" t="s">
        <v>30879</v>
      </c>
    </row>
    <row r="23269" spans="1:5" hidden="1" x14ac:dyDescent="0.2">
      <c r="A23269" s="94" t="s">
        <v>16179</v>
      </c>
      <c r="B23269" t="s">
        <v>27378</v>
      </c>
      <c r="C23269" t="s">
        <v>8107</v>
      </c>
      <c r="D23269">
        <v>80.73</v>
      </c>
      <c r="E23269" t="s">
        <v>30879</v>
      </c>
    </row>
    <row r="23270" spans="1:5" hidden="1" x14ac:dyDescent="0.2">
      <c r="A23270" s="94" t="s">
        <v>16180</v>
      </c>
      <c r="B23270" t="s">
        <v>27379</v>
      </c>
      <c r="C23270" t="s">
        <v>8107</v>
      </c>
      <c r="D23270">
        <v>96.88</v>
      </c>
      <c r="E23270" t="s">
        <v>30879</v>
      </c>
    </row>
    <row r="23271" spans="1:5" hidden="1" x14ac:dyDescent="0.2">
      <c r="A23271" s="94" t="s">
        <v>16181</v>
      </c>
      <c r="B23271" t="s">
        <v>27380</v>
      </c>
      <c r="C23271" t="s">
        <v>8107</v>
      </c>
      <c r="D23271">
        <v>113.02</v>
      </c>
      <c r="E23271" t="s">
        <v>30879</v>
      </c>
    </row>
    <row r="23272" spans="1:5" hidden="1" x14ac:dyDescent="0.2">
      <c r="A23272" s="94" t="s">
        <v>16182</v>
      </c>
      <c r="B23272" t="s">
        <v>27381</v>
      </c>
      <c r="C23272" t="s">
        <v>8107</v>
      </c>
      <c r="D23272">
        <v>129.16999999999999</v>
      </c>
      <c r="E23272" t="s">
        <v>30879</v>
      </c>
    </row>
    <row r="23273" spans="1:5" hidden="1" x14ac:dyDescent="0.2">
      <c r="A23273" s="94" t="s">
        <v>16183</v>
      </c>
      <c r="B23273" t="s">
        <v>27382</v>
      </c>
      <c r="C23273" t="s">
        <v>8107</v>
      </c>
      <c r="D23273">
        <v>145.31</v>
      </c>
      <c r="E23273" t="s">
        <v>30879</v>
      </c>
    </row>
    <row r="23274" spans="1:5" hidden="1" x14ac:dyDescent="0.2">
      <c r="A23274" s="94" t="s">
        <v>16184</v>
      </c>
      <c r="B23274" t="s">
        <v>27383</v>
      </c>
      <c r="C23274" t="s">
        <v>8107</v>
      </c>
      <c r="D23274">
        <v>161.46</v>
      </c>
      <c r="E23274" t="s">
        <v>30879</v>
      </c>
    </row>
    <row r="23275" spans="1:5" hidden="1" x14ac:dyDescent="0.2">
      <c r="A23275" s="94" t="s">
        <v>16185</v>
      </c>
      <c r="B23275" t="s">
        <v>27384</v>
      </c>
      <c r="C23275" t="s">
        <v>8107</v>
      </c>
      <c r="D23275">
        <v>177.61</v>
      </c>
      <c r="E23275" t="s">
        <v>30879</v>
      </c>
    </row>
    <row r="23276" spans="1:5" hidden="1" x14ac:dyDescent="0.2">
      <c r="A23276" s="94" t="s">
        <v>16186</v>
      </c>
      <c r="B23276" t="s">
        <v>27385</v>
      </c>
      <c r="C23276" t="s">
        <v>8107</v>
      </c>
      <c r="D23276">
        <v>193.75</v>
      </c>
      <c r="E23276" t="s">
        <v>30879</v>
      </c>
    </row>
    <row r="23277" spans="1:5" hidden="1" x14ac:dyDescent="0.2">
      <c r="A23277" s="94" t="s">
        <v>16187</v>
      </c>
      <c r="B23277" t="s">
        <v>27386</v>
      </c>
      <c r="C23277" t="s">
        <v>8107</v>
      </c>
      <c r="D23277">
        <v>209.9</v>
      </c>
      <c r="E23277" t="s">
        <v>30879</v>
      </c>
    </row>
    <row r="23278" spans="1:5" hidden="1" x14ac:dyDescent="0.2">
      <c r="A23278" s="94" t="s">
        <v>16188</v>
      </c>
      <c r="B23278" t="s">
        <v>27387</v>
      </c>
      <c r="C23278" t="s">
        <v>8107</v>
      </c>
      <c r="D23278">
        <v>226.04</v>
      </c>
      <c r="E23278" t="s">
        <v>30879</v>
      </c>
    </row>
    <row r="23279" spans="1:5" hidden="1" x14ac:dyDescent="0.2">
      <c r="A23279" s="94" t="s">
        <v>16189</v>
      </c>
      <c r="B23279" t="s">
        <v>27388</v>
      </c>
      <c r="C23279" t="s">
        <v>8107</v>
      </c>
      <c r="D23279">
        <v>242.19</v>
      </c>
      <c r="E23279" t="s">
        <v>30879</v>
      </c>
    </row>
    <row r="23280" spans="1:5" hidden="1" x14ac:dyDescent="0.2">
      <c r="A23280" s="94" t="s">
        <v>16190</v>
      </c>
      <c r="B23280" t="s">
        <v>27389</v>
      </c>
      <c r="C23280" t="s">
        <v>8107</v>
      </c>
      <c r="D23280">
        <v>258.33999999999997</v>
      </c>
      <c r="E23280" t="s">
        <v>30879</v>
      </c>
    </row>
    <row r="23281" spans="1:5" hidden="1" x14ac:dyDescent="0.2">
      <c r="A23281" s="94" t="s">
        <v>16191</v>
      </c>
      <c r="B23281" t="s">
        <v>27390</v>
      </c>
      <c r="C23281" t="s">
        <v>2424</v>
      </c>
      <c r="D23281">
        <v>27.06</v>
      </c>
      <c r="E23281" t="s">
        <v>30879</v>
      </c>
    </row>
    <row r="23282" spans="1:5" hidden="1" x14ac:dyDescent="0.2">
      <c r="A23282" s="94" t="s">
        <v>16192</v>
      </c>
      <c r="B23282" t="s">
        <v>27391</v>
      </c>
      <c r="C23282" t="s">
        <v>2424</v>
      </c>
      <c r="D23282">
        <v>30.08</v>
      </c>
      <c r="E23282" t="s">
        <v>30879</v>
      </c>
    </row>
    <row r="23283" spans="1:5" hidden="1" x14ac:dyDescent="0.2">
      <c r="A23283" s="94" t="s">
        <v>16193</v>
      </c>
      <c r="B23283" t="s">
        <v>27392</v>
      </c>
      <c r="C23283" t="s">
        <v>8107</v>
      </c>
      <c r="D23283">
        <v>276.01</v>
      </c>
      <c r="E23283" t="s">
        <v>30879</v>
      </c>
    </row>
    <row r="23284" spans="1:5" hidden="1" x14ac:dyDescent="0.2">
      <c r="A23284" s="94" t="s">
        <v>16194</v>
      </c>
      <c r="B23284" t="s">
        <v>27393</v>
      </c>
      <c r="C23284" t="s">
        <v>8107</v>
      </c>
      <c r="D23284">
        <v>292.25</v>
      </c>
      <c r="E23284" t="s">
        <v>30879</v>
      </c>
    </row>
    <row r="23285" spans="1:5" hidden="1" x14ac:dyDescent="0.2">
      <c r="A23285" s="94" t="s">
        <v>16195</v>
      </c>
      <c r="B23285" t="s">
        <v>27394</v>
      </c>
      <c r="C23285" t="s">
        <v>8107</v>
      </c>
      <c r="D23285">
        <v>308.48</v>
      </c>
      <c r="E23285" t="s">
        <v>30879</v>
      </c>
    </row>
    <row r="23286" spans="1:5" hidden="1" x14ac:dyDescent="0.2">
      <c r="A23286" s="94" t="s">
        <v>16196</v>
      </c>
      <c r="B23286" t="s">
        <v>27395</v>
      </c>
      <c r="C23286" t="s">
        <v>8107</v>
      </c>
      <c r="D23286">
        <v>324.72000000000003</v>
      </c>
      <c r="E23286" t="s">
        <v>30879</v>
      </c>
    </row>
    <row r="23287" spans="1:5" hidden="1" x14ac:dyDescent="0.2">
      <c r="A23287" s="94" t="s">
        <v>16197</v>
      </c>
      <c r="B23287" t="s">
        <v>27396</v>
      </c>
      <c r="C23287" t="s">
        <v>8107</v>
      </c>
      <c r="D23287">
        <v>340.96</v>
      </c>
      <c r="E23287" t="s">
        <v>30879</v>
      </c>
    </row>
    <row r="23288" spans="1:5" hidden="1" x14ac:dyDescent="0.2">
      <c r="A23288" s="94" t="s">
        <v>16198</v>
      </c>
      <c r="B23288" t="s">
        <v>27397</v>
      </c>
      <c r="C23288" t="s">
        <v>8107</v>
      </c>
      <c r="D23288">
        <v>357.19</v>
      </c>
      <c r="E23288" t="s">
        <v>30879</v>
      </c>
    </row>
    <row r="23289" spans="1:5" hidden="1" x14ac:dyDescent="0.2">
      <c r="A23289" s="94" t="s">
        <v>16199</v>
      </c>
      <c r="B23289" t="s">
        <v>27398</v>
      </c>
      <c r="C23289" t="s">
        <v>8107</v>
      </c>
      <c r="D23289">
        <v>64.94</v>
      </c>
      <c r="E23289" t="s">
        <v>30879</v>
      </c>
    </row>
    <row r="23290" spans="1:5" hidden="1" x14ac:dyDescent="0.2">
      <c r="A23290" s="94" t="s">
        <v>16200</v>
      </c>
      <c r="B23290" t="s">
        <v>27399</v>
      </c>
      <c r="C23290" t="s">
        <v>8107</v>
      </c>
      <c r="D23290">
        <v>81.180000000000007</v>
      </c>
      <c r="E23290" t="s">
        <v>30879</v>
      </c>
    </row>
    <row r="23291" spans="1:5" hidden="1" x14ac:dyDescent="0.2">
      <c r="A23291" s="94" t="s">
        <v>16201</v>
      </c>
      <c r="B23291" t="s">
        <v>27400</v>
      </c>
      <c r="C23291" t="s">
        <v>8107</v>
      </c>
      <c r="D23291">
        <v>97.42</v>
      </c>
      <c r="E23291" t="s">
        <v>30879</v>
      </c>
    </row>
    <row r="23292" spans="1:5" hidden="1" x14ac:dyDescent="0.2">
      <c r="A23292" s="94" t="s">
        <v>16202</v>
      </c>
      <c r="B23292" t="s">
        <v>27401</v>
      </c>
      <c r="C23292" t="s">
        <v>8107</v>
      </c>
      <c r="D23292">
        <v>113.65</v>
      </c>
      <c r="E23292" t="s">
        <v>30879</v>
      </c>
    </row>
    <row r="23293" spans="1:5" hidden="1" x14ac:dyDescent="0.2">
      <c r="A23293" s="94" t="s">
        <v>16203</v>
      </c>
      <c r="B23293" t="s">
        <v>27402</v>
      </c>
      <c r="C23293" t="s">
        <v>8107</v>
      </c>
      <c r="D23293">
        <v>129.88999999999999</v>
      </c>
      <c r="E23293" t="s">
        <v>30879</v>
      </c>
    </row>
    <row r="23294" spans="1:5" hidden="1" x14ac:dyDescent="0.2">
      <c r="A23294" s="94" t="s">
        <v>16204</v>
      </c>
      <c r="B23294" t="s">
        <v>27403</v>
      </c>
      <c r="C23294" t="s">
        <v>8107</v>
      </c>
      <c r="D23294">
        <v>146.12</v>
      </c>
      <c r="E23294" t="s">
        <v>30879</v>
      </c>
    </row>
    <row r="23295" spans="1:5" hidden="1" x14ac:dyDescent="0.2">
      <c r="A23295" s="94" t="s">
        <v>16205</v>
      </c>
      <c r="B23295" t="s">
        <v>27404</v>
      </c>
      <c r="C23295" t="s">
        <v>8107</v>
      </c>
      <c r="D23295">
        <v>162.36000000000001</v>
      </c>
      <c r="E23295" t="s">
        <v>30879</v>
      </c>
    </row>
    <row r="23296" spans="1:5" hidden="1" x14ac:dyDescent="0.2">
      <c r="A23296" s="94" t="s">
        <v>16206</v>
      </c>
      <c r="B23296" t="s">
        <v>27405</v>
      </c>
      <c r="C23296" t="s">
        <v>8107</v>
      </c>
      <c r="D23296">
        <v>178.6</v>
      </c>
      <c r="E23296" t="s">
        <v>30879</v>
      </c>
    </row>
    <row r="23297" spans="1:5" hidden="1" x14ac:dyDescent="0.2">
      <c r="A23297" s="94" t="s">
        <v>16207</v>
      </c>
      <c r="B23297" t="s">
        <v>27406</v>
      </c>
      <c r="C23297" t="s">
        <v>8107</v>
      </c>
      <c r="D23297">
        <v>194.83</v>
      </c>
      <c r="E23297" t="s">
        <v>30879</v>
      </c>
    </row>
    <row r="23298" spans="1:5" hidden="1" x14ac:dyDescent="0.2">
      <c r="A23298" s="94" t="s">
        <v>16208</v>
      </c>
      <c r="B23298" t="s">
        <v>27407</v>
      </c>
      <c r="C23298" t="s">
        <v>8107</v>
      </c>
      <c r="D23298">
        <v>211.07</v>
      </c>
      <c r="E23298" t="s">
        <v>30879</v>
      </c>
    </row>
    <row r="23299" spans="1:5" hidden="1" x14ac:dyDescent="0.2">
      <c r="A23299" s="94" t="s">
        <v>16209</v>
      </c>
      <c r="B23299" t="s">
        <v>27408</v>
      </c>
      <c r="C23299" t="s">
        <v>8107</v>
      </c>
      <c r="D23299">
        <v>200.24</v>
      </c>
      <c r="E23299" t="s">
        <v>30879</v>
      </c>
    </row>
    <row r="23300" spans="1:5" hidden="1" x14ac:dyDescent="0.2">
      <c r="A23300" s="94" t="s">
        <v>16210</v>
      </c>
      <c r="B23300" t="s">
        <v>27409</v>
      </c>
      <c r="C23300" t="s">
        <v>8107</v>
      </c>
      <c r="D23300">
        <v>243.54</v>
      </c>
      <c r="E23300" t="s">
        <v>30879</v>
      </c>
    </row>
    <row r="23301" spans="1:5" hidden="1" x14ac:dyDescent="0.2">
      <c r="A23301" s="94" t="s">
        <v>16211</v>
      </c>
      <c r="B23301" t="s">
        <v>27410</v>
      </c>
      <c r="C23301" t="s">
        <v>8107</v>
      </c>
      <c r="D23301">
        <v>259.77999999999997</v>
      </c>
      <c r="E23301" t="s">
        <v>30879</v>
      </c>
    </row>
    <row r="23302" spans="1:5" hidden="1" x14ac:dyDescent="0.2">
      <c r="A23302" s="94" t="s">
        <v>16212</v>
      </c>
      <c r="B23302" t="s">
        <v>27411</v>
      </c>
      <c r="C23302" t="s">
        <v>8107</v>
      </c>
      <c r="D23302">
        <v>306.82</v>
      </c>
      <c r="E23302" t="s">
        <v>30879</v>
      </c>
    </row>
    <row r="23303" spans="1:5" hidden="1" x14ac:dyDescent="0.2">
      <c r="A23303" s="94" t="s">
        <v>16213</v>
      </c>
      <c r="B23303" t="s">
        <v>27412</v>
      </c>
      <c r="C23303" t="s">
        <v>8107</v>
      </c>
      <c r="D23303">
        <v>324.86</v>
      </c>
      <c r="E23303" t="s">
        <v>30879</v>
      </c>
    </row>
    <row r="23304" spans="1:5" hidden="1" x14ac:dyDescent="0.2">
      <c r="A23304" s="94" t="s">
        <v>16214</v>
      </c>
      <c r="B23304" t="s">
        <v>27413</v>
      </c>
      <c r="C23304" t="s">
        <v>8107</v>
      </c>
      <c r="D23304">
        <v>342.91</v>
      </c>
      <c r="E23304" t="s">
        <v>30879</v>
      </c>
    </row>
    <row r="23305" spans="1:5" hidden="1" x14ac:dyDescent="0.2">
      <c r="A23305" s="94" t="s">
        <v>16215</v>
      </c>
      <c r="B23305" t="s">
        <v>27414</v>
      </c>
      <c r="C23305" t="s">
        <v>8107</v>
      </c>
      <c r="D23305">
        <v>360.96</v>
      </c>
      <c r="E23305" t="s">
        <v>30879</v>
      </c>
    </row>
    <row r="23306" spans="1:5" hidden="1" x14ac:dyDescent="0.2">
      <c r="A23306" s="94" t="s">
        <v>16216</v>
      </c>
      <c r="B23306" t="s">
        <v>27415</v>
      </c>
      <c r="C23306" t="s">
        <v>8107</v>
      </c>
      <c r="D23306">
        <v>379.01</v>
      </c>
      <c r="E23306" t="s">
        <v>30879</v>
      </c>
    </row>
    <row r="23307" spans="1:5" hidden="1" x14ac:dyDescent="0.2">
      <c r="A23307" s="94" t="s">
        <v>16217</v>
      </c>
      <c r="B23307" t="s">
        <v>27416</v>
      </c>
      <c r="C23307" t="s">
        <v>8107</v>
      </c>
      <c r="D23307">
        <v>397.06</v>
      </c>
      <c r="E23307" t="s">
        <v>30879</v>
      </c>
    </row>
    <row r="23308" spans="1:5" hidden="1" x14ac:dyDescent="0.2">
      <c r="A23308" s="94" t="s">
        <v>16218</v>
      </c>
      <c r="B23308" t="s">
        <v>27417</v>
      </c>
      <c r="C23308" t="s">
        <v>8107</v>
      </c>
      <c r="D23308">
        <v>72.19</v>
      </c>
      <c r="E23308" t="s">
        <v>30879</v>
      </c>
    </row>
    <row r="23309" spans="1:5" hidden="1" x14ac:dyDescent="0.2">
      <c r="A23309" s="94" t="s">
        <v>16219</v>
      </c>
      <c r="B23309" t="s">
        <v>27418</v>
      </c>
      <c r="C23309" t="s">
        <v>8107</v>
      </c>
      <c r="D23309">
        <v>90.24</v>
      </c>
      <c r="E23309" t="s">
        <v>30879</v>
      </c>
    </row>
    <row r="23310" spans="1:5" hidden="1" x14ac:dyDescent="0.2">
      <c r="A23310" s="94" t="s">
        <v>16220</v>
      </c>
      <c r="B23310" t="s">
        <v>27419</v>
      </c>
      <c r="C23310" t="s">
        <v>8107</v>
      </c>
      <c r="D23310">
        <v>108.29</v>
      </c>
      <c r="E23310" t="s">
        <v>30879</v>
      </c>
    </row>
    <row r="23311" spans="1:5" hidden="1" x14ac:dyDescent="0.2">
      <c r="A23311" s="94" t="s">
        <v>16221</v>
      </c>
      <c r="B23311" t="s">
        <v>27420</v>
      </c>
      <c r="C23311" t="s">
        <v>8107</v>
      </c>
      <c r="D23311">
        <v>126.34</v>
      </c>
      <c r="E23311" t="s">
        <v>30879</v>
      </c>
    </row>
    <row r="23312" spans="1:5" hidden="1" x14ac:dyDescent="0.2">
      <c r="A23312" s="94" t="s">
        <v>16222</v>
      </c>
      <c r="B23312" t="s">
        <v>27421</v>
      </c>
      <c r="C23312" t="s">
        <v>8107</v>
      </c>
      <c r="D23312">
        <v>144.38</v>
      </c>
      <c r="E23312" t="s">
        <v>30879</v>
      </c>
    </row>
    <row r="23313" spans="1:5" hidden="1" x14ac:dyDescent="0.2">
      <c r="A23313" s="94" t="s">
        <v>16223</v>
      </c>
      <c r="B23313" t="s">
        <v>27422</v>
      </c>
      <c r="C23313" t="s">
        <v>8107</v>
      </c>
      <c r="D23313">
        <v>162.43</v>
      </c>
      <c r="E23313" t="s">
        <v>30879</v>
      </c>
    </row>
    <row r="23314" spans="1:5" hidden="1" x14ac:dyDescent="0.2">
      <c r="A23314" s="94" t="s">
        <v>16224</v>
      </c>
      <c r="B23314" t="s">
        <v>27423</v>
      </c>
      <c r="C23314" t="s">
        <v>8107</v>
      </c>
      <c r="D23314">
        <v>180.48</v>
      </c>
      <c r="E23314" t="s">
        <v>30879</v>
      </c>
    </row>
    <row r="23315" spans="1:5" hidden="1" x14ac:dyDescent="0.2">
      <c r="A23315" s="94" t="s">
        <v>16225</v>
      </c>
      <c r="B23315" t="s">
        <v>27424</v>
      </c>
      <c r="C23315" t="s">
        <v>8107</v>
      </c>
      <c r="D23315">
        <v>198.53</v>
      </c>
      <c r="E23315" t="s">
        <v>30879</v>
      </c>
    </row>
    <row r="23316" spans="1:5" hidden="1" x14ac:dyDescent="0.2">
      <c r="A23316" s="94" t="s">
        <v>16226</v>
      </c>
      <c r="B23316" t="s">
        <v>27425</v>
      </c>
      <c r="C23316" t="s">
        <v>8107</v>
      </c>
      <c r="D23316">
        <v>216.58</v>
      </c>
      <c r="E23316" t="s">
        <v>30879</v>
      </c>
    </row>
    <row r="23317" spans="1:5" hidden="1" x14ac:dyDescent="0.2">
      <c r="A23317" s="94" t="s">
        <v>16227</v>
      </c>
      <c r="B23317" t="s">
        <v>27426</v>
      </c>
      <c r="C23317" t="s">
        <v>8107</v>
      </c>
      <c r="D23317">
        <v>234.62</v>
      </c>
      <c r="E23317" t="s">
        <v>30879</v>
      </c>
    </row>
    <row r="23318" spans="1:5" hidden="1" x14ac:dyDescent="0.2">
      <c r="A23318" s="94" t="s">
        <v>16228</v>
      </c>
      <c r="B23318" t="s">
        <v>27427</v>
      </c>
      <c r="C23318" t="s">
        <v>8107</v>
      </c>
      <c r="D23318">
        <v>252.67</v>
      </c>
      <c r="E23318" t="s">
        <v>30879</v>
      </c>
    </row>
    <row r="23319" spans="1:5" hidden="1" x14ac:dyDescent="0.2">
      <c r="A23319" s="94" t="s">
        <v>16229</v>
      </c>
      <c r="B23319" t="s">
        <v>27428</v>
      </c>
      <c r="C23319" t="s">
        <v>8107</v>
      </c>
      <c r="D23319">
        <v>270.72000000000003</v>
      </c>
      <c r="E23319" t="s">
        <v>30879</v>
      </c>
    </row>
    <row r="23320" spans="1:5" hidden="1" x14ac:dyDescent="0.2">
      <c r="A23320" s="94" t="s">
        <v>16230</v>
      </c>
      <c r="B23320" t="s">
        <v>27429</v>
      </c>
      <c r="C23320" t="s">
        <v>8107</v>
      </c>
      <c r="D23320">
        <v>288.77</v>
      </c>
      <c r="E23320" t="s">
        <v>30879</v>
      </c>
    </row>
    <row r="23321" spans="1:5" hidden="1" x14ac:dyDescent="0.2">
      <c r="A23321" s="94" t="s">
        <v>16231</v>
      </c>
      <c r="B23321" t="s">
        <v>27430</v>
      </c>
      <c r="C23321" t="s">
        <v>2424</v>
      </c>
      <c r="D23321">
        <v>45.13</v>
      </c>
      <c r="E23321" t="s">
        <v>30879</v>
      </c>
    </row>
    <row r="23322" spans="1:5" hidden="1" x14ac:dyDescent="0.2">
      <c r="A23322" s="94" t="s">
        <v>16232</v>
      </c>
      <c r="B23322" t="s">
        <v>27431</v>
      </c>
      <c r="C23322" t="s">
        <v>8107</v>
      </c>
      <c r="D23322">
        <v>460.33</v>
      </c>
      <c r="E23322" t="s">
        <v>30879</v>
      </c>
    </row>
    <row r="23323" spans="1:5" hidden="1" x14ac:dyDescent="0.2">
      <c r="A23323" s="94" t="s">
        <v>16233</v>
      </c>
      <c r="B23323" t="s">
        <v>27432</v>
      </c>
      <c r="C23323" t="s">
        <v>8107</v>
      </c>
      <c r="D23323">
        <v>487.4</v>
      </c>
      <c r="E23323" t="s">
        <v>30879</v>
      </c>
    </row>
    <row r="23324" spans="1:5" hidden="1" x14ac:dyDescent="0.2">
      <c r="A23324" s="94" t="s">
        <v>16234</v>
      </c>
      <c r="B23324" t="s">
        <v>27433</v>
      </c>
      <c r="C23324" t="s">
        <v>8107</v>
      </c>
      <c r="D23324">
        <v>514.48</v>
      </c>
      <c r="E23324" t="s">
        <v>30879</v>
      </c>
    </row>
    <row r="23325" spans="1:5" hidden="1" x14ac:dyDescent="0.2">
      <c r="A23325" s="94" t="s">
        <v>16235</v>
      </c>
      <c r="B23325" t="s">
        <v>27434</v>
      </c>
      <c r="C23325" t="s">
        <v>8107</v>
      </c>
      <c r="D23325">
        <v>541.55999999999995</v>
      </c>
      <c r="E23325" t="s">
        <v>30879</v>
      </c>
    </row>
    <row r="23326" spans="1:5" hidden="1" x14ac:dyDescent="0.2">
      <c r="A23326" s="94" t="s">
        <v>16236</v>
      </c>
      <c r="B23326" t="s">
        <v>27435</v>
      </c>
      <c r="C23326" t="s">
        <v>8107</v>
      </c>
      <c r="D23326">
        <v>568.64</v>
      </c>
      <c r="E23326" t="s">
        <v>30879</v>
      </c>
    </row>
    <row r="23327" spans="1:5" hidden="1" x14ac:dyDescent="0.2">
      <c r="A23327" s="94" t="s">
        <v>16237</v>
      </c>
      <c r="B23327" t="s">
        <v>27436</v>
      </c>
      <c r="C23327" t="s">
        <v>8107</v>
      </c>
      <c r="D23327">
        <v>595.72</v>
      </c>
      <c r="E23327" t="s">
        <v>30879</v>
      </c>
    </row>
    <row r="23328" spans="1:5" hidden="1" x14ac:dyDescent="0.2">
      <c r="A23328" s="94" t="s">
        <v>16238</v>
      </c>
      <c r="B23328" t="s">
        <v>27437</v>
      </c>
      <c r="C23328" t="s">
        <v>8107</v>
      </c>
      <c r="D23328">
        <v>108.31</v>
      </c>
      <c r="E23328" t="s">
        <v>30879</v>
      </c>
    </row>
    <row r="23329" spans="1:5" hidden="1" x14ac:dyDescent="0.2">
      <c r="A23329" s="94" t="s">
        <v>16239</v>
      </c>
      <c r="B23329" t="s">
        <v>27438</v>
      </c>
      <c r="C23329" t="s">
        <v>8107</v>
      </c>
      <c r="D23329">
        <v>135.38999999999999</v>
      </c>
      <c r="E23329" t="s">
        <v>30879</v>
      </c>
    </row>
    <row r="23330" spans="1:5" hidden="1" x14ac:dyDescent="0.2">
      <c r="A23330" s="94" t="s">
        <v>16240</v>
      </c>
      <c r="B23330" t="s">
        <v>27439</v>
      </c>
      <c r="C23330" t="s">
        <v>8107</v>
      </c>
      <c r="D23330">
        <v>162.47</v>
      </c>
      <c r="E23330" t="s">
        <v>30879</v>
      </c>
    </row>
    <row r="23331" spans="1:5" hidden="1" x14ac:dyDescent="0.2">
      <c r="A23331" s="94" t="s">
        <v>16241</v>
      </c>
      <c r="B23331" t="s">
        <v>27440</v>
      </c>
      <c r="C23331" t="s">
        <v>8107</v>
      </c>
      <c r="D23331">
        <v>189.55</v>
      </c>
      <c r="E23331" t="s">
        <v>30879</v>
      </c>
    </row>
    <row r="23332" spans="1:5" hidden="1" x14ac:dyDescent="0.2">
      <c r="A23332" s="94" t="s">
        <v>16242</v>
      </c>
      <c r="B23332" t="s">
        <v>27441</v>
      </c>
      <c r="C23332" t="s">
        <v>8107</v>
      </c>
      <c r="D23332">
        <v>216.62</v>
      </c>
      <c r="E23332" t="s">
        <v>30879</v>
      </c>
    </row>
    <row r="23333" spans="1:5" hidden="1" x14ac:dyDescent="0.2">
      <c r="A23333" s="94" t="s">
        <v>16243</v>
      </c>
      <c r="B23333" t="s">
        <v>27442</v>
      </c>
      <c r="C23333" t="s">
        <v>8107</v>
      </c>
      <c r="D23333">
        <v>243.7</v>
      </c>
      <c r="E23333" t="s">
        <v>30879</v>
      </c>
    </row>
    <row r="23334" spans="1:5" hidden="1" x14ac:dyDescent="0.2">
      <c r="A23334" s="94" t="s">
        <v>16244</v>
      </c>
      <c r="B23334" t="s">
        <v>27443</v>
      </c>
      <c r="C23334" t="s">
        <v>8107</v>
      </c>
      <c r="D23334">
        <v>270.77999999999997</v>
      </c>
      <c r="E23334" t="s">
        <v>30879</v>
      </c>
    </row>
    <row r="23335" spans="1:5" hidden="1" x14ac:dyDescent="0.2">
      <c r="A23335" s="94" t="s">
        <v>16245</v>
      </c>
      <c r="B23335" t="s">
        <v>27444</v>
      </c>
      <c r="C23335" t="s">
        <v>8107</v>
      </c>
      <c r="D23335">
        <v>297.86</v>
      </c>
      <c r="E23335" t="s">
        <v>30879</v>
      </c>
    </row>
    <row r="23336" spans="1:5" hidden="1" x14ac:dyDescent="0.2">
      <c r="A23336" s="94" t="s">
        <v>16246</v>
      </c>
      <c r="B23336" t="s">
        <v>27445</v>
      </c>
      <c r="C23336" t="s">
        <v>8107</v>
      </c>
      <c r="D23336">
        <v>324.94</v>
      </c>
      <c r="E23336" t="s">
        <v>30879</v>
      </c>
    </row>
    <row r="23337" spans="1:5" hidden="1" x14ac:dyDescent="0.2">
      <c r="A23337" s="94" t="s">
        <v>16247</v>
      </c>
      <c r="B23337" t="s">
        <v>27446</v>
      </c>
      <c r="C23337" t="s">
        <v>8107</v>
      </c>
      <c r="D23337">
        <v>352.01</v>
      </c>
      <c r="E23337" t="s">
        <v>30879</v>
      </c>
    </row>
    <row r="23338" spans="1:5" hidden="1" x14ac:dyDescent="0.2">
      <c r="A23338" s="94" t="s">
        <v>16248</v>
      </c>
      <c r="B23338" t="s">
        <v>27447</v>
      </c>
      <c r="C23338" t="s">
        <v>8107</v>
      </c>
      <c r="D23338">
        <v>379.09</v>
      </c>
      <c r="E23338" t="s">
        <v>30879</v>
      </c>
    </row>
    <row r="23339" spans="1:5" hidden="1" x14ac:dyDescent="0.2">
      <c r="A23339" s="94" t="s">
        <v>16249</v>
      </c>
      <c r="B23339" t="s">
        <v>27448</v>
      </c>
      <c r="C23339" t="s">
        <v>8107</v>
      </c>
      <c r="D23339">
        <v>406.17</v>
      </c>
      <c r="E23339" t="s">
        <v>30879</v>
      </c>
    </row>
    <row r="23340" spans="1:5" hidden="1" x14ac:dyDescent="0.2">
      <c r="A23340" s="94" t="s">
        <v>16250</v>
      </c>
      <c r="B23340" t="s">
        <v>27449</v>
      </c>
      <c r="C23340" t="s">
        <v>8107</v>
      </c>
      <c r="D23340">
        <v>433.25</v>
      </c>
      <c r="E23340" t="s">
        <v>30879</v>
      </c>
    </row>
    <row r="23341" spans="1:5" hidden="1" x14ac:dyDescent="0.2">
      <c r="A23341" s="94" t="s">
        <v>7377</v>
      </c>
      <c r="B23341" t="s">
        <v>27450</v>
      </c>
      <c r="C23341" t="s">
        <v>2424</v>
      </c>
      <c r="D23341">
        <v>113.11</v>
      </c>
      <c r="E23341" t="s">
        <v>30879</v>
      </c>
    </row>
    <row r="23342" spans="1:5" hidden="1" x14ac:dyDescent="0.2">
      <c r="A23342" s="94" t="s">
        <v>7378</v>
      </c>
      <c r="B23342" t="s">
        <v>27451</v>
      </c>
      <c r="C23342" t="s">
        <v>8107</v>
      </c>
      <c r="D23342">
        <v>542.92999999999995</v>
      </c>
      <c r="E23342" t="s">
        <v>30879</v>
      </c>
    </row>
    <row r="23343" spans="1:5" hidden="1" x14ac:dyDescent="0.2">
      <c r="A23343" s="94" t="s">
        <v>7379</v>
      </c>
      <c r="B23343" t="s">
        <v>27452</v>
      </c>
      <c r="C23343" t="s">
        <v>8107</v>
      </c>
      <c r="D23343">
        <v>610.79</v>
      </c>
      <c r="E23343" t="s">
        <v>30879</v>
      </c>
    </row>
    <row r="23344" spans="1:5" hidden="1" x14ac:dyDescent="0.2">
      <c r="A23344" s="94" t="s">
        <v>7380</v>
      </c>
      <c r="B23344" t="s">
        <v>27453</v>
      </c>
      <c r="C23344" t="s">
        <v>8107</v>
      </c>
      <c r="D23344">
        <v>814.39</v>
      </c>
      <c r="E23344" t="s">
        <v>30879</v>
      </c>
    </row>
    <row r="23345" spans="1:5" hidden="1" x14ac:dyDescent="0.2">
      <c r="A23345" s="94" t="s">
        <v>47554</v>
      </c>
      <c r="B23345" t="s">
        <v>47555</v>
      </c>
      <c r="C23345" t="s">
        <v>8107</v>
      </c>
      <c r="D23345">
        <v>882.26</v>
      </c>
      <c r="E23345" t="s">
        <v>30879</v>
      </c>
    </row>
    <row r="23346" spans="1:5" hidden="1" x14ac:dyDescent="0.2">
      <c r="A23346" s="94" t="s">
        <v>47556</v>
      </c>
      <c r="B23346" t="s">
        <v>47557</v>
      </c>
      <c r="C23346" t="s">
        <v>8107</v>
      </c>
      <c r="D23346">
        <v>950.12</v>
      </c>
      <c r="E23346" t="s">
        <v>30879</v>
      </c>
    </row>
    <row r="23347" spans="1:5" hidden="1" x14ac:dyDescent="0.2">
      <c r="A23347" s="94" t="s">
        <v>47558</v>
      </c>
      <c r="B23347" t="s">
        <v>47559</v>
      </c>
      <c r="C23347" t="s">
        <v>8107</v>
      </c>
      <c r="D23347" s="684">
        <v>1017.99</v>
      </c>
      <c r="E23347" t="s">
        <v>30879</v>
      </c>
    </row>
    <row r="23348" spans="1:5" hidden="1" x14ac:dyDescent="0.2">
      <c r="A23348" s="94" t="s">
        <v>47560</v>
      </c>
      <c r="B23348" t="s">
        <v>47561</v>
      </c>
      <c r="C23348" t="s">
        <v>8107</v>
      </c>
      <c r="D23348" s="684">
        <v>1085.8599999999999</v>
      </c>
      <c r="E23348" t="s">
        <v>30879</v>
      </c>
    </row>
    <row r="23349" spans="1:5" hidden="1" x14ac:dyDescent="0.2">
      <c r="A23349" s="94" t="s">
        <v>47542</v>
      </c>
      <c r="B23349" t="s">
        <v>47543</v>
      </c>
      <c r="C23349" t="s">
        <v>8107</v>
      </c>
      <c r="D23349" s="684">
        <v>1153.72</v>
      </c>
      <c r="E23349" t="s">
        <v>30879</v>
      </c>
    </row>
    <row r="23350" spans="1:5" hidden="1" x14ac:dyDescent="0.2">
      <c r="A23350" s="94" t="s">
        <v>47544</v>
      </c>
      <c r="B23350" t="s">
        <v>47545</v>
      </c>
      <c r="C23350" t="s">
        <v>8107</v>
      </c>
      <c r="D23350" s="684">
        <v>1221.5899999999999</v>
      </c>
      <c r="E23350" t="s">
        <v>30879</v>
      </c>
    </row>
    <row r="23351" spans="1:5" hidden="1" x14ac:dyDescent="0.2">
      <c r="A23351" s="94" t="s">
        <v>47546</v>
      </c>
      <c r="B23351" t="s">
        <v>47547</v>
      </c>
      <c r="C23351" t="s">
        <v>8107</v>
      </c>
      <c r="D23351" s="684">
        <v>1289.45</v>
      </c>
      <c r="E23351" t="s">
        <v>30879</v>
      </c>
    </row>
    <row r="23352" spans="1:5" hidden="1" x14ac:dyDescent="0.2">
      <c r="A23352" s="94" t="s">
        <v>47548</v>
      </c>
      <c r="B23352" t="s">
        <v>47549</v>
      </c>
      <c r="C23352" t="s">
        <v>8107</v>
      </c>
      <c r="D23352" s="684">
        <v>1357.32</v>
      </c>
      <c r="E23352" t="s">
        <v>30879</v>
      </c>
    </row>
    <row r="23353" spans="1:5" hidden="1" x14ac:dyDescent="0.2">
      <c r="A23353" s="94" t="s">
        <v>47550</v>
      </c>
      <c r="B23353" t="s">
        <v>47551</v>
      </c>
      <c r="C23353" t="s">
        <v>8107</v>
      </c>
      <c r="D23353" s="684">
        <v>1425.19</v>
      </c>
      <c r="E23353" t="s">
        <v>30879</v>
      </c>
    </row>
    <row r="23354" spans="1:5" hidden="1" x14ac:dyDescent="0.2">
      <c r="A23354" s="94" t="s">
        <v>47552</v>
      </c>
      <c r="B23354" t="s">
        <v>47553</v>
      </c>
      <c r="C23354" t="s">
        <v>8107</v>
      </c>
      <c r="D23354" s="684">
        <v>1493.05</v>
      </c>
      <c r="E23354" t="s">
        <v>30879</v>
      </c>
    </row>
    <row r="23355" spans="1:5" hidden="1" x14ac:dyDescent="0.2">
      <c r="A23355" s="94" t="s">
        <v>47582</v>
      </c>
      <c r="B23355" t="s">
        <v>47583</v>
      </c>
      <c r="C23355" t="s">
        <v>2424</v>
      </c>
      <c r="D23355">
        <v>141.4</v>
      </c>
      <c r="E23355" t="s">
        <v>30879</v>
      </c>
    </row>
    <row r="23356" spans="1:5" hidden="1" x14ac:dyDescent="0.2">
      <c r="A23356" s="94" t="s">
        <v>7381</v>
      </c>
      <c r="B23356" t="s">
        <v>27454</v>
      </c>
      <c r="C23356" t="s">
        <v>8107</v>
      </c>
      <c r="D23356">
        <v>678.72</v>
      </c>
      <c r="E23356" t="s">
        <v>30879</v>
      </c>
    </row>
    <row r="23357" spans="1:5" hidden="1" x14ac:dyDescent="0.2">
      <c r="A23357" s="94" t="s">
        <v>7382</v>
      </c>
      <c r="B23357" t="s">
        <v>27455</v>
      </c>
      <c r="C23357" t="s">
        <v>8107</v>
      </c>
      <c r="D23357">
        <v>763.56</v>
      </c>
      <c r="E23357" t="s">
        <v>30879</v>
      </c>
    </row>
    <row r="23358" spans="1:5" hidden="1" x14ac:dyDescent="0.2">
      <c r="A23358" s="94" t="s">
        <v>7383</v>
      </c>
      <c r="B23358" t="s">
        <v>27456</v>
      </c>
      <c r="C23358" t="s">
        <v>8107</v>
      </c>
      <c r="D23358">
        <v>848.4</v>
      </c>
      <c r="E23358" t="s">
        <v>30879</v>
      </c>
    </row>
    <row r="23359" spans="1:5" hidden="1" x14ac:dyDescent="0.2">
      <c r="A23359" s="94" t="s">
        <v>7384</v>
      </c>
      <c r="B23359" t="s">
        <v>27457</v>
      </c>
      <c r="C23359" t="s">
        <v>8107</v>
      </c>
      <c r="D23359" s="684">
        <v>1018.08</v>
      </c>
      <c r="E23359" t="s">
        <v>30879</v>
      </c>
    </row>
    <row r="23360" spans="1:5" hidden="1" x14ac:dyDescent="0.2">
      <c r="A23360" s="94" t="s">
        <v>47574</v>
      </c>
      <c r="B23360" t="s">
        <v>47575</v>
      </c>
      <c r="C23360" t="s">
        <v>8107</v>
      </c>
      <c r="D23360" s="684">
        <v>1102.92</v>
      </c>
      <c r="E23360" t="s">
        <v>30879</v>
      </c>
    </row>
    <row r="23361" spans="1:5" hidden="1" x14ac:dyDescent="0.2">
      <c r="A23361" s="94" t="s">
        <v>47576</v>
      </c>
      <c r="B23361" t="s">
        <v>47577</v>
      </c>
      <c r="C23361" t="s">
        <v>8107</v>
      </c>
      <c r="D23361" s="684">
        <v>1187.76</v>
      </c>
      <c r="E23361" t="s">
        <v>30879</v>
      </c>
    </row>
    <row r="23362" spans="1:5" hidden="1" x14ac:dyDescent="0.2">
      <c r="A23362" s="94" t="s">
        <v>47578</v>
      </c>
      <c r="B23362" t="s">
        <v>47579</v>
      </c>
      <c r="C23362" t="s">
        <v>8107</v>
      </c>
      <c r="D23362" s="684">
        <v>1272.5999999999999</v>
      </c>
      <c r="E23362" t="s">
        <v>30879</v>
      </c>
    </row>
    <row r="23363" spans="1:5" hidden="1" x14ac:dyDescent="0.2">
      <c r="A23363" s="94" t="s">
        <v>47580</v>
      </c>
      <c r="B23363" t="s">
        <v>47581</v>
      </c>
      <c r="C23363" t="s">
        <v>8107</v>
      </c>
      <c r="D23363" s="684">
        <v>1357.44</v>
      </c>
      <c r="E23363" t="s">
        <v>30879</v>
      </c>
    </row>
    <row r="23364" spans="1:5" hidden="1" x14ac:dyDescent="0.2">
      <c r="A23364" s="94" t="s">
        <v>47562</v>
      </c>
      <c r="B23364" t="s">
        <v>47563</v>
      </c>
      <c r="C23364" t="s">
        <v>8107</v>
      </c>
      <c r="D23364" s="684">
        <v>1442.28</v>
      </c>
      <c r="E23364" t="s">
        <v>30879</v>
      </c>
    </row>
    <row r="23365" spans="1:5" hidden="1" x14ac:dyDescent="0.2">
      <c r="A23365" s="94" t="s">
        <v>47564</v>
      </c>
      <c r="B23365" t="s">
        <v>47565</v>
      </c>
      <c r="C23365" t="s">
        <v>8107</v>
      </c>
      <c r="D23365" s="684">
        <v>1527.12</v>
      </c>
      <c r="E23365" t="s">
        <v>30879</v>
      </c>
    </row>
    <row r="23366" spans="1:5" hidden="1" x14ac:dyDescent="0.2">
      <c r="A23366" s="94" t="s">
        <v>47566</v>
      </c>
      <c r="B23366" t="s">
        <v>47567</v>
      </c>
      <c r="C23366" t="s">
        <v>8107</v>
      </c>
      <c r="D23366" s="684">
        <v>1611.96</v>
      </c>
      <c r="E23366" t="s">
        <v>30879</v>
      </c>
    </row>
    <row r="23367" spans="1:5" hidden="1" x14ac:dyDescent="0.2">
      <c r="A23367" s="94" t="s">
        <v>47568</v>
      </c>
      <c r="B23367" t="s">
        <v>47569</v>
      </c>
      <c r="C23367" t="s">
        <v>8107</v>
      </c>
      <c r="D23367" s="684">
        <v>1696.8</v>
      </c>
      <c r="E23367" t="s">
        <v>30879</v>
      </c>
    </row>
    <row r="23368" spans="1:5" hidden="1" x14ac:dyDescent="0.2">
      <c r="A23368" s="94" t="s">
        <v>47570</v>
      </c>
      <c r="B23368" t="s">
        <v>47571</v>
      </c>
      <c r="C23368" t="s">
        <v>8107</v>
      </c>
      <c r="D23368" s="684">
        <v>1781.64</v>
      </c>
      <c r="E23368" t="s">
        <v>30879</v>
      </c>
    </row>
    <row r="23369" spans="1:5" hidden="1" x14ac:dyDescent="0.2">
      <c r="A23369" s="94" t="s">
        <v>47572</v>
      </c>
      <c r="B23369" t="s">
        <v>47573</v>
      </c>
      <c r="C23369" t="s">
        <v>8107</v>
      </c>
      <c r="D23369" s="684">
        <v>1866.48</v>
      </c>
      <c r="E23369" t="s">
        <v>30879</v>
      </c>
    </row>
    <row r="23370" spans="1:5" hidden="1" x14ac:dyDescent="0.2">
      <c r="A23370" s="94" t="s">
        <v>47606</v>
      </c>
      <c r="B23370" t="s">
        <v>47607</v>
      </c>
      <c r="C23370" t="s">
        <v>2424</v>
      </c>
      <c r="D23370">
        <v>169.66</v>
      </c>
      <c r="E23370" t="s">
        <v>30879</v>
      </c>
    </row>
    <row r="23371" spans="1:5" hidden="1" x14ac:dyDescent="0.2">
      <c r="A23371" s="94" t="s">
        <v>47596</v>
      </c>
      <c r="B23371" t="s">
        <v>47597</v>
      </c>
      <c r="C23371" t="s">
        <v>8107</v>
      </c>
      <c r="D23371">
        <v>814.37</v>
      </c>
      <c r="E23371" t="s">
        <v>30879</v>
      </c>
    </row>
    <row r="23372" spans="1:5" hidden="1" x14ac:dyDescent="0.2">
      <c r="A23372" s="94" t="s">
        <v>7385</v>
      </c>
      <c r="B23372" t="s">
        <v>27458</v>
      </c>
      <c r="C23372" t="s">
        <v>8107</v>
      </c>
      <c r="D23372">
        <v>916.16</v>
      </c>
      <c r="E23372" t="s">
        <v>30879</v>
      </c>
    </row>
    <row r="23373" spans="1:5" hidden="1" x14ac:dyDescent="0.2">
      <c r="A23373" s="94" t="s">
        <v>7386</v>
      </c>
      <c r="B23373" t="s">
        <v>27459</v>
      </c>
      <c r="C23373" t="s">
        <v>8107</v>
      </c>
      <c r="D23373" s="684">
        <v>1017.96</v>
      </c>
      <c r="E23373" t="s">
        <v>30879</v>
      </c>
    </row>
    <row r="23374" spans="1:5" hidden="1" x14ac:dyDescent="0.2">
      <c r="A23374" s="94" t="s">
        <v>7387</v>
      </c>
      <c r="B23374" t="s">
        <v>27460</v>
      </c>
      <c r="C23374" t="s">
        <v>8107</v>
      </c>
      <c r="D23374" s="684">
        <v>1221.55</v>
      </c>
      <c r="E23374" t="s">
        <v>30879</v>
      </c>
    </row>
    <row r="23375" spans="1:5" hidden="1" x14ac:dyDescent="0.2">
      <c r="A23375" s="94" t="s">
        <v>47598</v>
      </c>
      <c r="B23375" t="s">
        <v>47599</v>
      </c>
      <c r="C23375" t="s">
        <v>8107</v>
      </c>
      <c r="D23375" s="684">
        <v>1323.35</v>
      </c>
      <c r="E23375" t="s">
        <v>30879</v>
      </c>
    </row>
    <row r="23376" spans="1:5" hidden="1" x14ac:dyDescent="0.2">
      <c r="A23376" s="94" t="s">
        <v>47600</v>
      </c>
      <c r="B23376" t="s">
        <v>47601</v>
      </c>
      <c r="C23376" t="s">
        <v>8107</v>
      </c>
      <c r="D23376" s="684">
        <v>1425.14</v>
      </c>
      <c r="E23376" t="s">
        <v>30879</v>
      </c>
    </row>
    <row r="23377" spans="1:15" hidden="1" x14ac:dyDescent="0.2">
      <c r="A23377" s="94" t="s">
        <v>47602</v>
      </c>
      <c r="B23377" t="s">
        <v>47603</v>
      </c>
      <c r="C23377" t="s">
        <v>8107</v>
      </c>
      <c r="D23377" s="684">
        <v>1526.94</v>
      </c>
      <c r="E23377" t="s">
        <v>30879</v>
      </c>
    </row>
    <row r="23378" spans="1:15" hidden="1" x14ac:dyDescent="0.2">
      <c r="A23378" s="94" t="s">
        <v>47604</v>
      </c>
      <c r="B23378" t="s">
        <v>47605</v>
      </c>
      <c r="C23378" t="s">
        <v>8107</v>
      </c>
      <c r="D23378" s="684">
        <v>1628.74</v>
      </c>
      <c r="E23378" t="s">
        <v>30879</v>
      </c>
    </row>
    <row r="23379" spans="1:15" hidden="1" x14ac:dyDescent="0.2">
      <c r="A23379" s="94" t="s">
        <v>47584</v>
      </c>
      <c r="B23379" t="s">
        <v>47585</v>
      </c>
      <c r="C23379" t="s">
        <v>8107</v>
      </c>
      <c r="D23379" s="684">
        <v>1730.53</v>
      </c>
      <c r="E23379" t="s">
        <v>30879</v>
      </c>
    </row>
    <row r="23380" spans="1:15" hidden="1" x14ac:dyDescent="0.2">
      <c r="A23380" s="94" t="s">
        <v>47586</v>
      </c>
      <c r="B23380" t="s">
        <v>47587</v>
      </c>
      <c r="C23380" t="s">
        <v>8107</v>
      </c>
      <c r="D23380" s="684">
        <v>1832.33</v>
      </c>
      <c r="E23380" t="s">
        <v>30879</v>
      </c>
    </row>
    <row r="23381" spans="1:15" hidden="1" x14ac:dyDescent="0.2">
      <c r="A23381" s="94" t="s">
        <v>47588</v>
      </c>
      <c r="B23381" t="s">
        <v>47589</v>
      </c>
      <c r="C23381" t="s">
        <v>8107</v>
      </c>
      <c r="D23381" s="684">
        <v>1934.12</v>
      </c>
      <c r="E23381" t="s">
        <v>30879</v>
      </c>
    </row>
    <row r="23382" spans="1:15" hidden="1" x14ac:dyDescent="0.2">
      <c r="A23382" s="94" t="s">
        <v>47590</v>
      </c>
      <c r="B23382" t="s">
        <v>47591</v>
      </c>
      <c r="C23382" t="s">
        <v>8107</v>
      </c>
      <c r="D23382" s="684">
        <v>2035.92</v>
      </c>
      <c r="E23382" t="s">
        <v>30879</v>
      </c>
    </row>
    <row r="23383" spans="1:15" hidden="1" x14ac:dyDescent="0.2">
      <c r="A23383" s="94" t="s">
        <v>47592</v>
      </c>
      <c r="B23383" t="s">
        <v>47593</v>
      </c>
      <c r="C23383" t="s">
        <v>8107</v>
      </c>
      <c r="D23383" s="684">
        <v>2137.7199999999998</v>
      </c>
      <c r="E23383" t="s">
        <v>30879</v>
      </c>
    </row>
    <row r="23384" spans="1:15" hidden="1" x14ac:dyDescent="0.2">
      <c r="A23384" s="94" t="s">
        <v>47594</v>
      </c>
      <c r="B23384" t="s">
        <v>47595</v>
      </c>
      <c r="C23384" t="s">
        <v>8107</v>
      </c>
      <c r="D23384" s="684">
        <v>2239.5100000000002</v>
      </c>
      <c r="E23384" t="s">
        <v>30879</v>
      </c>
    </row>
    <row r="23385" spans="1:15" hidden="1" x14ac:dyDescent="0.2">
      <c r="A23385" s="94" t="s">
        <v>47608</v>
      </c>
      <c r="B23385" t="s">
        <v>47609</v>
      </c>
      <c r="C23385" t="s">
        <v>2424</v>
      </c>
      <c r="D23385">
        <v>188.5</v>
      </c>
      <c r="E23385" t="s">
        <v>30879</v>
      </c>
    </row>
    <row r="23386" spans="1:15" hidden="1" x14ac:dyDescent="0.2">
      <c r="A23386" s="94" t="s">
        <v>7388</v>
      </c>
      <c r="B23386" t="s">
        <v>27461</v>
      </c>
      <c r="C23386" t="s">
        <v>8107</v>
      </c>
      <c r="D23386" s="684">
        <v>1017.9</v>
      </c>
      <c r="E23386" t="s">
        <v>30879</v>
      </c>
    </row>
    <row r="23387" spans="1:15" hidden="1" x14ac:dyDescent="0.2">
      <c r="A23387" s="94" t="s">
        <v>7389</v>
      </c>
      <c r="B23387" t="s">
        <v>27462</v>
      </c>
      <c r="C23387" t="s">
        <v>8107</v>
      </c>
      <c r="D23387" s="684">
        <v>1357.2</v>
      </c>
      <c r="E23387" t="s">
        <v>30879</v>
      </c>
    </row>
    <row r="23388" spans="1:15" hidden="1" x14ac:dyDescent="0.2">
      <c r="A23388" s="94" t="s">
        <v>16251</v>
      </c>
      <c r="B23388" t="s">
        <v>27463</v>
      </c>
      <c r="C23388" t="s">
        <v>2424</v>
      </c>
      <c r="D23388">
        <v>22.37</v>
      </c>
      <c r="E23388" t="s">
        <v>30879</v>
      </c>
    </row>
    <row r="23389" spans="1:15" hidden="1" x14ac:dyDescent="0.2">
      <c r="A23389" s="94" t="s">
        <v>16252</v>
      </c>
      <c r="B23389" t="s">
        <v>27464</v>
      </c>
      <c r="C23389" t="s">
        <v>8107</v>
      </c>
      <c r="D23389">
        <v>80.53</v>
      </c>
      <c r="E23389" t="s">
        <v>30879</v>
      </c>
    </row>
    <row r="23390" spans="1:15" hidden="1" x14ac:dyDescent="0.2">
      <c r="A23390" s="94" t="s">
        <v>16253</v>
      </c>
      <c r="B23390" t="s">
        <v>27465</v>
      </c>
      <c r="C23390" t="s">
        <v>8107</v>
      </c>
      <c r="D23390">
        <v>93.95</v>
      </c>
      <c r="E23390" t="s">
        <v>30879</v>
      </c>
      <c r="F23390" s="729"/>
      <c r="G23390" s="729"/>
      <c r="H23390" s="729"/>
      <c r="I23390" s="729"/>
      <c r="J23390" s="729"/>
      <c r="K23390" s="729"/>
      <c r="L23390" s="729"/>
      <c r="M23390" s="729"/>
      <c r="N23390" s="729"/>
      <c r="O23390" s="729"/>
    </row>
    <row r="23391" spans="1:15" hidden="1" x14ac:dyDescent="0.2">
      <c r="A23391" s="94" t="s">
        <v>16254</v>
      </c>
      <c r="B23391" t="s">
        <v>27466</v>
      </c>
      <c r="C23391" t="s">
        <v>8107</v>
      </c>
      <c r="D23391">
        <v>107.38</v>
      </c>
      <c r="E23391" t="s">
        <v>30879</v>
      </c>
      <c r="F23391" s="729"/>
      <c r="G23391" s="729"/>
      <c r="H23391" s="729"/>
      <c r="I23391" s="729"/>
      <c r="J23391" s="729"/>
      <c r="K23391" s="729"/>
      <c r="L23391" s="729"/>
      <c r="M23391" s="729"/>
      <c r="N23391" s="729"/>
      <c r="O23391" s="729"/>
    </row>
    <row r="23392" spans="1:15" hidden="1" x14ac:dyDescent="0.2">
      <c r="A23392" s="94" t="s">
        <v>16255</v>
      </c>
      <c r="B23392" t="s">
        <v>27467</v>
      </c>
      <c r="C23392" t="s">
        <v>8107</v>
      </c>
      <c r="D23392">
        <v>120.8</v>
      </c>
      <c r="E23392" t="s">
        <v>30879</v>
      </c>
      <c r="F23392" s="729"/>
      <c r="G23392" s="729"/>
      <c r="H23392" s="729"/>
      <c r="I23392" s="729"/>
      <c r="J23392" s="729"/>
      <c r="K23392" s="729"/>
      <c r="L23392" s="729"/>
      <c r="M23392" s="729"/>
      <c r="N23392" s="729"/>
      <c r="O23392" s="729"/>
    </row>
    <row r="23393" spans="1:15" hidden="1" x14ac:dyDescent="0.2">
      <c r="A23393" s="94" t="s">
        <v>16256</v>
      </c>
      <c r="B23393" t="s">
        <v>27468</v>
      </c>
      <c r="C23393" t="s">
        <v>8107</v>
      </c>
      <c r="D23393">
        <v>134.22</v>
      </c>
      <c r="E23393" t="s">
        <v>30879</v>
      </c>
      <c r="F23393" s="729"/>
      <c r="G23393" s="729"/>
      <c r="H23393" s="729"/>
      <c r="I23393" s="729"/>
      <c r="J23393" s="729"/>
      <c r="K23393" s="729"/>
      <c r="L23393" s="729"/>
      <c r="M23393" s="729"/>
      <c r="N23393" s="729"/>
      <c r="O23393" s="729"/>
    </row>
    <row r="23394" spans="1:15" hidden="1" x14ac:dyDescent="0.2">
      <c r="A23394" s="94" t="s">
        <v>16257</v>
      </c>
      <c r="B23394" t="s">
        <v>27469</v>
      </c>
      <c r="C23394" t="s">
        <v>8107</v>
      </c>
      <c r="D23394">
        <v>161.06</v>
      </c>
      <c r="E23394" t="s">
        <v>30879</v>
      </c>
      <c r="F23394" s="729"/>
      <c r="G23394" s="729"/>
      <c r="H23394" s="729"/>
      <c r="I23394" s="729"/>
      <c r="J23394" s="729"/>
      <c r="K23394" s="729"/>
      <c r="L23394" s="729"/>
      <c r="M23394" s="729"/>
      <c r="N23394" s="729"/>
      <c r="O23394" s="729"/>
    </row>
    <row r="23395" spans="1:15" hidden="1" x14ac:dyDescent="0.2">
      <c r="A23395" s="94" t="s">
        <v>16258</v>
      </c>
      <c r="B23395" t="s">
        <v>27470</v>
      </c>
      <c r="C23395" t="s">
        <v>2424</v>
      </c>
      <c r="D23395">
        <v>31.35</v>
      </c>
      <c r="E23395" t="s">
        <v>30879</v>
      </c>
      <c r="F23395" s="729"/>
      <c r="G23395" s="729"/>
      <c r="H23395" s="729"/>
      <c r="I23395" s="729"/>
      <c r="J23395" s="729"/>
      <c r="K23395" s="729"/>
      <c r="L23395" s="729"/>
      <c r="M23395" s="729"/>
      <c r="N23395" s="729"/>
      <c r="O23395" s="729"/>
    </row>
    <row r="23396" spans="1:15" hidden="1" x14ac:dyDescent="0.2">
      <c r="A23396" s="94" t="s">
        <v>16259</v>
      </c>
      <c r="B23396" t="s">
        <v>27471</v>
      </c>
      <c r="C23396" t="s">
        <v>8107</v>
      </c>
      <c r="D23396">
        <v>112.86</v>
      </c>
      <c r="E23396" t="s">
        <v>30879</v>
      </c>
      <c r="F23396" s="729"/>
      <c r="G23396" s="729"/>
      <c r="H23396" s="729"/>
      <c r="I23396" s="729"/>
      <c r="J23396" s="729"/>
      <c r="K23396" s="729"/>
      <c r="L23396" s="729"/>
      <c r="M23396" s="729"/>
      <c r="N23396" s="729"/>
      <c r="O23396" s="729"/>
    </row>
    <row r="23397" spans="1:15" hidden="1" x14ac:dyDescent="0.2">
      <c r="A23397" s="94" t="s">
        <v>16260</v>
      </c>
      <c r="B23397" t="s">
        <v>27472</v>
      </c>
      <c r="C23397" t="s">
        <v>8107</v>
      </c>
      <c r="D23397">
        <v>131.66999999999999</v>
      </c>
      <c r="E23397" t="s">
        <v>30879</v>
      </c>
      <c r="F23397" s="729"/>
      <c r="G23397" s="729"/>
      <c r="H23397" s="729"/>
      <c r="I23397" s="729"/>
      <c r="J23397" s="729"/>
      <c r="K23397" s="729"/>
      <c r="L23397" s="729"/>
      <c r="M23397" s="729"/>
      <c r="N23397" s="729"/>
      <c r="O23397" s="729"/>
    </row>
    <row r="23398" spans="1:15" hidden="1" x14ac:dyDescent="0.2">
      <c r="A23398" s="94" t="s">
        <v>16261</v>
      </c>
      <c r="B23398" t="s">
        <v>27473</v>
      </c>
      <c r="C23398" t="s">
        <v>8107</v>
      </c>
      <c r="D23398">
        <v>150.47999999999999</v>
      </c>
      <c r="E23398" t="s">
        <v>30879</v>
      </c>
      <c r="F23398" s="729"/>
      <c r="G23398" s="729"/>
      <c r="H23398" s="729"/>
      <c r="I23398" s="729"/>
      <c r="J23398" s="729"/>
      <c r="K23398" s="729"/>
      <c r="L23398" s="729"/>
      <c r="M23398" s="729"/>
      <c r="N23398" s="729"/>
      <c r="O23398" s="729"/>
    </row>
    <row r="23399" spans="1:15" hidden="1" x14ac:dyDescent="0.2">
      <c r="A23399" s="94" t="s">
        <v>16262</v>
      </c>
      <c r="B23399" t="s">
        <v>27474</v>
      </c>
      <c r="C23399" t="s">
        <v>8107</v>
      </c>
      <c r="D23399">
        <v>169.29</v>
      </c>
      <c r="E23399" t="s">
        <v>30879</v>
      </c>
      <c r="F23399" s="729"/>
      <c r="G23399" s="729"/>
      <c r="H23399" s="729"/>
      <c r="I23399" s="729"/>
      <c r="J23399" s="729"/>
      <c r="K23399" s="729"/>
      <c r="L23399" s="729"/>
      <c r="M23399" s="729"/>
      <c r="N23399" s="729"/>
      <c r="O23399" s="729"/>
    </row>
    <row r="23400" spans="1:15" hidden="1" x14ac:dyDescent="0.2">
      <c r="A23400" s="94" t="s">
        <v>16263</v>
      </c>
      <c r="B23400" t="s">
        <v>27475</v>
      </c>
      <c r="C23400" t="s">
        <v>8107</v>
      </c>
      <c r="D23400">
        <v>188.1</v>
      </c>
      <c r="E23400" t="s">
        <v>30879</v>
      </c>
      <c r="F23400" s="729"/>
      <c r="G23400" s="729"/>
      <c r="H23400" s="729"/>
      <c r="I23400" s="729"/>
      <c r="J23400" s="729"/>
      <c r="K23400" s="729"/>
      <c r="L23400" s="729"/>
      <c r="M23400" s="729"/>
      <c r="N23400" s="729"/>
      <c r="O23400" s="729"/>
    </row>
    <row r="23401" spans="1:15" hidden="1" x14ac:dyDescent="0.2">
      <c r="A23401" s="94" t="s">
        <v>16264</v>
      </c>
      <c r="B23401" t="s">
        <v>27476</v>
      </c>
      <c r="C23401" t="s">
        <v>8107</v>
      </c>
      <c r="D23401">
        <v>225.72</v>
      </c>
      <c r="E23401" t="s">
        <v>30879</v>
      </c>
      <c r="F23401" s="729"/>
      <c r="G23401" s="729"/>
      <c r="H23401" s="729"/>
      <c r="I23401" s="729"/>
      <c r="J23401" s="729"/>
      <c r="K23401" s="729"/>
      <c r="L23401" s="729"/>
      <c r="M23401" s="729"/>
      <c r="N23401" s="729"/>
      <c r="O23401" s="729"/>
    </row>
    <row r="23402" spans="1:15" hidden="1" x14ac:dyDescent="0.2">
      <c r="A23402" s="94" t="s">
        <v>16265</v>
      </c>
      <c r="B23402" t="s">
        <v>27477</v>
      </c>
      <c r="C23402" t="s">
        <v>8107</v>
      </c>
      <c r="D23402">
        <v>228.17</v>
      </c>
      <c r="E23402" t="s">
        <v>30879</v>
      </c>
      <c r="F23402" s="729"/>
      <c r="G23402" s="729"/>
      <c r="H23402" s="729"/>
      <c r="I23402" s="729"/>
      <c r="J23402" s="729"/>
      <c r="K23402" s="729"/>
      <c r="L23402" s="729"/>
      <c r="M23402" s="729"/>
      <c r="N23402" s="729"/>
      <c r="O23402" s="729"/>
    </row>
    <row r="23403" spans="1:15" hidden="1" x14ac:dyDescent="0.2">
      <c r="A23403" s="94" t="s">
        <v>16266</v>
      </c>
      <c r="B23403" t="s">
        <v>27478</v>
      </c>
      <c r="C23403" t="s">
        <v>8107</v>
      </c>
      <c r="D23403">
        <v>241.6</v>
      </c>
      <c r="E23403" t="s">
        <v>30879</v>
      </c>
      <c r="F23403" s="729"/>
      <c r="G23403" s="729"/>
      <c r="H23403" s="729"/>
      <c r="I23403" s="729"/>
      <c r="J23403" s="729"/>
      <c r="K23403" s="729"/>
      <c r="L23403" s="729"/>
      <c r="M23403" s="729"/>
      <c r="N23403" s="729"/>
      <c r="O23403" s="729"/>
    </row>
    <row r="23404" spans="1:15" hidden="1" x14ac:dyDescent="0.2">
      <c r="A23404" s="94" t="s">
        <v>16267</v>
      </c>
      <c r="B23404" t="s">
        <v>27479</v>
      </c>
      <c r="C23404" t="s">
        <v>8107</v>
      </c>
      <c r="D23404">
        <v>255.02</v>
      </c>
      <c r="E23404" t="s">
        <v>30879</v>
      </c>
      <c r="F23404" s="729"/>
      <c r="G23404" s="729"/>
      <c r="H23404" s="729"/>
      <c r="I23404" s="729"/>
      <c r="J23404" s="729"/>
      <c r="K23404" s="729"/>
      <c r="L23404" s="729"/>
      <c r="M23404" s="729"/>
      <c r="N23404" s="729"/>
      <c r="O23404" s="729"/>
    </row>
    <row r="23405" spans="1:15" hidden="1" x14ac:dyDescent="0.2">
      <c r="A23405" s="94" t="s">
        <v>16268</v>
      </c>
      <c r="B23405" t="s">
        <v>27480</v>
      </c>
      <c r="C23405" t="s">
        <v>8107</v>
      </c>
      <c r="D23405">
        <v>268.44</v>
      </c>
      <c r="E23405" t="s">
        <v>30879</v>
      </c>
      <c r="F23405" s="729"/>
      <c r="G23405" s="729"/>
      <c r="H23405" s="729"/>
      <c r="I23405" s="729"/>
      <c r="J23405" s="729"/>
      <c r="K23405" s="729"/>
      <c r="L23405" s="729"/>
      <c r="M23405" s="729"/>
      <c r="N23405" s="729"/>
      <c r="O23405" s="729"/>
    </row>
    <row r="23406" spans="1:15" hidden="1" x14ac:dyDescent="0.2">
      <c r="A23406" s="94" t="s">
        <v>27481</v>
      </c>
      <c r="B23406" t="s">
        <v>27482</v>
      </c>
      <c r="C23406" t="s">
        <v>8107</v>
      </c>
      <c r="D23406">
        <v>281.86</v>
      </c>
      <c r="E23406" t="s">
        <v>30879</v>
      </c>
      <c r="F23406" s="729"/>
      <c r="G23406" s="729"/>
      <c r="H23406" s="729"/>
      <c r="I23406" s="729"/>
      <c r="J23406" s="729"/>
      <c r="K23406" s="729"/>
      <c r="L23406" s="729"/>
      <c r="M23406" s="729"/>
      <c r="N23406" s="729"/>
      <c r="O23406" s="729"/>
    </row>
    <row r="23407" spans="1:15" hidden="1" x14ac:dyDescent="0.2">
      <c r="A23407" s="94" t="s">
        <v>16269</v>
      </c>
      <c r="B23407" t="s">
        <v>27483</v>
      </c>
      <c r="C23407" t="s">
        <v>8107</v>
      </c>
      <c r="D23407">
        <v>295.27999999999997</v>
      </c>
      <c r="E23407" t="s">
        <v>30879</v>
      </c>
      <c r="F23407" s="729"/>
      <c r="G23407" s="729"/>
      <c r="H23407" s="729"/>
      <c r="I23407" s="729"/>
      <c r="J23407" s="729"/>
      <c r="K23407" s="729"/>
      <c r="L23407" s="729"/>
      <c r="M23407" s="729"/>
      <c r="N23407" s="729"/>
      <c r="O23407" s="729"/>
    </row>
    <row r="23408" spans="1:15" hidden="1" x14ac:dyDescent="0.2">
      <c r="A23408" s="94" t="s">
        <v>16270</v>
      </c>
      <c r="B23408" t="s">
        <v>27484</v>
      </c>
      <c r="C23408" t="s">
        <v>8107</v>
      </c>
      <c r="D23408">
        <v>53.69</v>
      </c>
      <c r="E23408" t="s">
        <v>30879</v>
      </c>
      <c r="F23408" s="729"/>
      <c r="G23408" s="729"/>
      <c r="H23408" s="729"/>
      <c r="I23408" s="729"/>
      <c r="J23408" s="729"/>
      <c r="K23408" s="729"/>
      <c r="L23408" s="729"/>
      <c r="M23408" s="729"/>
      <c r="N23408" s="729"/>
      <c r="O23408" s="729"/>
    </row>
    <row r="23409" spans="1:15" hidden="1" x14ac:dyDescent="0.2">
      <c r="A23409" s="94" t="s">
        <v>16271</v>
      </c>
      <c r="B23409" t="s">
        <v>27485</v>
      </c>
      <c r="C23409" t="s">
        <v>8107</v>
      </c>
      <c r="D23409">
        <v>67.11</v>
      </c>
      <c r="E23409" t="s">
        <v>30879</v>
      </c>
      <c r="F23409" s="729"/>
      <c r="G23409" s="729"/>
      <c r="H23409" s="729"/>
      <c r="I23409" s="729"/>
      <c r="J23409" s="729"/>
      <c r="K23409" s="729"/>
      <c r="L23409" s="729"/>
      <c r="M23409" s="729"/>
      <c r="N23409" s="729"/>
      <c r="O23409" s="729"/>
    </row>
    <row r="23410" spans="1:15" hidden="1" x14ac:dyDescent="0.2">
      <c r="A23410" s="94" t="s">
        <v>16272</v>
      </c>
      <c r="B23410" t="s">
        <v>27486</v>
      </c>
      <c r="C23410" t="s">
        <v>8107</v>
      </c>
      <c r="D23410">
        <v>147.63999999999999</v>
      </c>
      <c r="E23410" t="s">
        <v>30879</v>
      </c>
      <c r="F23410" s="729"/>
      <c r="G23410" s="729"/>
      <c r="H23410" s="729"/>
      <c r="I23410" s="729"/>
      <c r="J23410" s="729"/>
      <c r="K23410" s="729"/>
      <c r="L23410" s="729"/>
      <c r="M23410" s="729"/>
      <c r="N23410" s="729"/>
      <c r="O23410" s="729"/>
    </row>
    <row r="23411" spans="1:15" hidden="1" x14ac:dyDescent="0.2">
      <c r="A23411" s="94" t="s">
        <v>16273</v>
      </c>
      <c r="B23411" t="s">
        <v>27487</v>
      </c>
      <c r="C23411" t="s">
        <v>8107</v>
      </c>
      <c r="D23411">
        <v>174.49</v>
      </c>
      <c r="E23411" t="s">
        <v>30879</v>
      </c>
      <c r="F23411" s="729"/>
      <c r="G23411" s="729"/>
      <c r="H23411" s="729"/>
      <c r="I23411" s="729"/>
      <c r="J23411" s="729"/>
      <c r="K23411" s="729"/>
      <c r="L23411" s="729"/>
      <c r="M23411" s="729"/>
      <c r="N23411" s="729"/>
      <c r="O23411" s="729"/>
    </row>
    <row r="23412" spans="1:15" hidden="1" x14ac:dyDescent="0.2">
      <c r="A23412" s="94" t="s">
        <v>16274</v>
      </c>
      <c r="B23412" t="s">
        <v>27488</v>
      </c>
      <c r="C23412" t="s">
        <v>8107</v>
      </c>
      <c r="D23412">
        <v>187.91</v>
      </c>
      <c r="E23412" t="s">
        <v>30879</v>
      </c>
      <c r="F23412" s="729"/>
      <c r="G23412" s="729"/>
      <c r="H23412" s="729"/>
      <c r="I23412" s="729"/>
      <c r="J23412" s="729"/>
      <c r="K23412" s="729"/>
      <c r="L23412" s="729"/>
      <c r="M23412" s="729"/>
      <c r="N23412" s="729"/>
      <c r="O23412" s="729"/>
    </row>
    <row r="23413" spans="1:15" hidden="1" x14ac:dyDescent="0.2">
      <c r="A23413" s="94" t="s">
        <v>16275</v>
      </c>
      <c r="B23413" t="s">
        <v>27489</v>
      </c>
      <c r="C23413" t="s">
        <v>8107</v>
      </c>
      <c r="D23413">
        <v>201.33</v>
      </c>
      <c r="E23413" t="s">
        <v>30879</v>
      </c>
      <c r="F23413" s="729"/>
      <c r="G23413" s="729"/>
      <c r="H23413" s="729"/>
      <c r="I23413" s="729"/>
      <c r="J23413" s="729"/>
      <c r="K23413" s="729"/>
      <c r="L23413" s="729"/>
      <c r="M23413" s="729"/>
      <c r="N23413" s="729"/>
      <c r="O23413" s="729"/>
    </row>
    <row r="23414" spans="1:15" hidden="1" x14ac:dyDescent="0.2">
      <c r="A23414" s="94" t="s">
        <v>16276</v>
      </c>
      <c r="B23414" t="s">
        <v>27490</v>
      </c>
      <c r="C23414" t="s">
        <v>8107</v>
      </c>
      <c r="D23414">
        <v>214.75</v>
      </c>
      <c r="E23414" t="s">
        <v>30879</v>
      </c>
      <c r="F23414" s="729"/>
      <c r="G23414" s="729"/>
      <c r="H23414" s="729"/>
      <c r="I23414" s="729"/>
      <c r="J23414" s="729"/>
      <c r="K23414" s="729"/>
      <c r="L23414" s="729"/>
      <c r="M23414" s="729"/>
      <c r="N23414" s="729"/>
      <c r="O23414" s="729"/>
    </row>
    <row r="23415" spans="1:15" hidden="1" x14ac:dyDescent="0.2">
      <c r="A23415" s="94" t="s">
        <v>16277</v>
      </c>
      <c r="B23415" t="s">
        <v>27491</v>
      </c>
      <c r="C23415" t="s">
        <v>8107</v>
      </c>
      <c r="D23415">
        <v>319.77</v>
      </c>
      <c r="E23415" t="s">
        <v>30879</v>
      </c>
      <c r="F23415" s="729"/>
      <c r="G23415" s="729"/>
      <c r="H23415" s="729"/>
      <c r="I23415" s="729"/>
      <c r="J23415" s="729"/>
      <c r="K23415" s="729"/>
      <c r="L23415" s="729"/>
      <c r="M23415" s="729"/>
      <c r="N23415" s="729"/>
      <c r="O23415" s="729"/>
    </row>
    <row r="23416" spans="1:15" hidden="1" x14ac:dyDescent="0.2">
      <c r="A23416" s="94" t="s">
        <v>16278</v>
      </c>
      <c r="B23416" t="s">
        <v>27492</v>
      </c>
      <c r="C23416" t="s">
        <v>8107</v>
      </c>
      <c r="D23416">
        <v>338.58</v>
      </c>
      <c r="E23416" t="s">
        <v>30879</v>
      </c>
      <c r="F23416" s="729"/>
      <c r="G23416" s="729"/>
      <c r="H23416" s="729"/>
      <c r="I23416" s="729"/>
      <c r="J23416" s="729"/>
      <c r="K23416" s="729"/>
      <c r="L23416" s="729"/>
      <c r="M23416" s="729"/>
      <c r="N23416" s="729"/>
      <c r="O23416" s="729"/>
    </row>
    <row r="23417" spans="1:15" hidden="1" x14ac:dyDescent="0.2">
      <c r="A23417" s="94" t="s">
        <v>16279</v>
      </c>
      <c r="B23417" t="s">
        <v>27493</v>
      </c>
      <c r="C23417" t="s">
        <v>8107</v>
      </c>
      <c r="D23417">
        <v>357.39</v>
      </c>
      <c r="E23417" t="s">
        <v>30879</v>
      </c>
      <c r="F23417" s="729"/>
      <c r="G23417" s="729"/>
      <c r="H23417" s="729"/>
      <c r="I23417" s="729"/>
      <c r="J23417" s="729"/>
      <c r="K23417" s="729"/>
      <c r="L23417" s="729"/>
      <c r="M23417" s="729"/>
      <c r="N23417" s="729"/>
      <c r="O23417" s="729"/>
    </row>
    <row r="23418" spans="1:15" hidden="1" x14ac:dyDescent="0.2">
      <c r="A23418" s="94" t="s">
        <v>16280</v>
      </c>
      <c r="B23418" t="s">
        <v>27494</v>
      </c>
      <c r="C23418" t="s">
        <v>8107</v>
      </c>
      <c r="D23418">
        <v>376.2</v>
      </c>
      <c r="E23418" t="s">
        <v>30879</v>
      </c>
      <c r="F23418" s="729"/>
      <c r="G23418" s="729"/>
      <c r="H23418" s="729"/>
      <c r="I23418" s="729"/>
      <c r="J23418" s="729"/>
      <c r="K23418" s="729"/>
      <c r="L23418" s="729"/>
      <c r="M23418" s="729"/>
      <c r="N23418" s="729"/>
      <c r="O23418" s="729"/>
    </row>
    <row r="23419" spans="1:15" hidden="1" x14ac:dyDescent="0.2">
      <c r="A23419" s="94" t="s">
        <v>27495</v>
      </c>
      <c r="B23419" t="s">
        <v>27496</v>
      </c>
      <c r="C23419" t="s">
        <v>8107</v>
      </c>
      <c r="D23419">
        <v>395.01</v>
      </c>
      <c r="E23419" t="s">
        <v>30879</v>
      </c>
      <c r="F23419" s="729"/>
      <c r="G23419" s="729"/>
      <c r="H23419" s="729"/>
      <c r="I23419" s="729"/>
      <c r="J23419" s="729"/>
      <c r="K23419" s="729"/>
      <c r="L23419" s="729"/>
      <c r="M23419" s="729"/>
      <c r="N23419" s="729"/>
      <c r="O23419" s="729"/>
    </row>
    <row r="23420" spans="1:15" hidden="1" x14ac:dyDescent="0.2">
      <c r="A23420" s="94" t="s">
        <v>16281</v>
      </c>
      <c r="B23420" t="s">
        <v>27497</v>
      </c>
      <c r="C23420" t="s">
        <v>8107</v>
      </c>
      <c r="D23420">
        <v>413.82</v>
      </c>
      <c r="E23420" t="s">
        <v>30879</v>
      </c>
      <c r="F23420" s="729"/>
      <c r="G23420" s="729"/>
      <c r="H23420" s="729"/>
      <c r="I23420" s="729"/>
      <c r="J23420" s="729"/>
      <c r="K23420" s="729"/>
      <c r="L23420" s="729"/>
      <c r="M23420" s="729"/>
      <c r="N23420" s="729"/>
      <c r="O23420" s="729"/>
    </row>
    <row r="23421" spans="1:15" hidden="1" x14ac:dyDescent="0.2">
      <c r="A23421" s="94" t="s">
        <v>16282</v>
      </c>
      <c r="B23421" t="s">
        <v>27498</v>
      </c>
      <c r="C23421" t="s">
        <v>8107</v>
      </c>
      <c r="D23421">
        <v>75.239999999999995</v>
      </c>
      <c r="E23421" t="s">
        <v>30879</v>
      </c>
      <c r="F23421" s="729"/>
      <c r="G23421" s="729"/>
      <c r="H23421" s="729"/>
      <c r="I23421" s="729"/>
      <c r="J23421" s="729"/>
      <c r="K23421" s="729"/>
      <c r="L23421" s="729"/>
      <c r="M23421" s="729"/>
      <c r="N23421" s="729"/>
      <c r="O23421" s="729"/>
    </row>
    <row r="23422" spans="1:15" hidden="1" x14ac:dyDescent="0.2">
      <c r="A23422" s="94" t="s">
        <v>16283</v>
      </c>
      <c r="B23422" t="s">
        <v>27499</v>
      </c>
      <c r="C23422" t="s">
        <v>8107</v>
      </c>
      <c r="D23422">
        <v>94.05</v>
      </c>
      <c r="E23422" t="s">
        <v>30879</v>
      </c>
      <c r="F23422" s="729"/>
      <c r="G23422" s="729"/>
      <c r="H23422" s="729"/>
      <c r="I23422" s="729"/>
      <c r="J23422" s="729"/>
      <c r="K23422" s="729"/>
      <c r="L23422" s="729"/>
      <c r="M23422" s="729"/>
      <c r="N23422" s="729"/>
      <c r="O23422" s="729"/>
    </row>
    <row r="23423" spans="1:15" hidden="1" x14ac:dyDescent="0.2">
      <c r="A23423" s="94" t="s">
        <v>16284</v>
      </c>
      <c r="B23423" t="s">
        <v>27500</v>
      </c>
      <c r="C23423" t="s">
        <v>8107</v>
      </c>
      <c r="D23423">
        <v>206.91</v>
      </c>
      <c r="E23423" t="s">
        <v>30879</v>
      </c>
      <c r="F23423" s="729"/>
      <c r="G23423" s="729"/>
      <c r="H23423" s="729"/>
      <c r="I23423" s="729"/>
      <c r="J23423" s="729"/>
      <c r="K23423" s="729"/>
      <c r="L23423" s="729"/>
      <c r="M23423" s="729"/>
      <c r="N23423" s="729"/>
      <c r="O23423" s="729"/>
    </row>
    <row r="23424" spans="1:15" hidden="1" x14ac:dyDescent="0.2">
      <c r="A23424" s="94" t="s">
        <v>16285</v>
      </c>
      <c r="B23424" t="s">
        <v>27501</v>
      </c>
      <c r="C23424" t="s">
        <v>8107</v>
      </c>
      <c r="D23424">
        <v>244.53</v>
      </c>
      <c r="E23424" t="s">
        <v>30879</v>
      </c>
      <c r="F23424" s="729"/>
      <c r="G23424" s="729"/>
      <c r="H23424" s="729"/>
      <c r="I23424" s="729"/>
      <c r="J23424" s="729"/>
      <c r="K23424" s="729"/>
      <c r="L23424" s="729"/>
      <c r="M23424" s="729"/>
      <c r="N23424" s="729"/>
      <c r="O23424" s="729"/>
    </row>
    <row r="23425" spans="1:15" hidden="1" x14ac:dyDescent="0.2">
      <c r="A23425" s="94" t="s">
        <v>16286</v>
      </c>
      <c r="B23425" t="s">
        <v>27502</v>
      </c>
      <c r="C23425" t="s">
        <v>8107</v>
      </c>
      <c r="D23425">
        <v>263.33999999999997</v>
      </c>
      <c r="E23425" t="s">
        <v>30879</v>
      </c>
      <c r="F23425" s="729"/>
      <c r="G23425" s="729"/>
      <c r="H23425" s="729"/>
      <c r="I23425" s="729"/>
      <c r="J23425" s="729"/>
      <c r="K23425" s="729"/>
      <c r="L23425" s="729"/>
      <c r="M23425" s="729"/>
      <c r="N23425" s="729"/>
      <c r="O23425" s="729"/>
    </row>
    <row r="23426" spans="1:15" hidden="1" x14ac:dyDescent="0.2">
      <c r="A23426" s="94" t="s">
        <v>16287</v>
      </c>
      <c r="B23426" t="s">
        <v>27503</v>
      </c>
      <c r="C23426" t="s">
        <v>8107</v>
      </c>
      <c r="D23426">
        <v>282.14999999999998</v>
      </c>
      <c r="E23426" t="s">
        <v>30879</v>
      </c>
      <c r="F23426" s="729"/>
      <c r="G23426" s="729"/>
      <c r="H23426" s="729"/>
      <c r="I23426" s="729"/>
      <c r="J23426" s="729"/>
      <c r="K23426" s="729"/>
      <c r="L23426" s="729"/>
      <c r="M23426" s="729"/>
      <c r="N23426" s="729"/>
      <c r="O23426" s="729"/>
    </row>
    <row r="23427" spans="1:15" hidden="1" x14ac:dyDescent="0.2">
      <c r="A23427" s="94" t="s">
        <v>16288</v>
      </c>
      <c r="B23427" t="s">
        <v>27504</v>
      </c>
      <c r="C23427" t="s">
        <v>8107</v>
      </c>
      <c r="D23427">
        <v>300.95999999999998</v>
      </c>
      <c r="E23427" t="s">
        <v>30879</v>
      </c>
      <c r="F23427" s="729"/>
      <c r="G23427" s="729"/>
      <c r="H23427" s="729"/>
      <c r="I23427" s="729"/>
      <c r="J23427" s="729"/>
      <c r="K23427" s="729"/>
      <c r="L23427" s="729"/>
      <c r="M23427" s="729"/>
      <c r="N23427" s="729"/>
      <c r="O23427" s="729"/>
    </row>
    <row r="23428" spans="1:15" hidden="1" x14ac:dyDescent="0.2">
      <c r="A23428" s="94" t="s">
        <v>16289</v>
      </c>
      <c r="B23428" t="s">
        <v>27505</v>
      </c>
      <c r="C23428" t="s">
        <v>2424</v>
      </c>
      <c r="D23428">
        <v>25.38</v>
      </c>
      <c r="E23428" t="s">
        <v>30879</v>
      </c>
      <c r="F23428" s="729"/>
      <c r="G23428" s="729"/>
      <c r="H23428" s="729"/>
      <c r="I23428" s="729"/>
      <c r="J23428" s="729"/>
      <c r="K23428" s="729"/>
      <c r="L23428" s="729"/>
      <c r="M23428" s="729"/>
      <c r="N23428" s="729"/>
      <c r="O23428" s="729"/>
    </row>
    <row r="23429" spans="1:15" hidden="1" x14ac:dyDescent="0.2">
      <c r="A23429" s="94" t="s">
        <v>16290</v>
      </c>
      <c r="B23429" t="s">
        <v>27506</v>
      </c>
      <c r="C23429" t="s">
        <v>8107</v>
      </c>
      <c r="D23429">
        <v>91.37</v>
      </c>
      <c r="E23429" t="s">
        <v>30879</v>
      </c>
      <c r="F23429" s="729"/>
      <c r="G23429" s="729"/>
      <c r="H23429" s="729"/>
      <c r="I23429" s="729"/>
      <c r="J23429" s="729"/>
      <c r="K23429" s="729"/>
      <c r="L23429" s="729"/>
      <c r="M23429" s="729"/>
      <c r="N23429" s="729"/>
      <c r="O23429" s="729"/>
    </row>
    <row r="23430" spans="1:15" hidden="1" x14ac:dyDescent="0.2">
      <c r="A23430" s="94" t="s">
        <v>16291</v>
      </c>
      <c r="B23430" t="s">
        <v>27507</v>
      </c>
      <c r="C23430" t="s">
        <v>8107</v>
      </c>
      <c r="D23430">
        <v>106.6</v>
      </c>
      <c r="E23430" t="s">
        <v>30879</v>
      </c>
      <c r="F23430" s="729"/>
      <c r="G23430" s="729"/>
      <c r="H23430" s="729"/>
      <c r="I23430" s="729"/>
      <c r="J23430" s="729"/>
      <c r="K23430" s="729"/>
      <c r="L23430" s="729"/>
      <c r="M23430" s="729"/>
      <c r="N23430" s="729"/>
      <c r="O23430" s="729"/>
    </row>
    <row r="23431" spans="1:15" hidden="1" x14ac:dyDescent="0.2">
      <c r="A23431" s="94" t="s">
        <v>16292</v>
      </c>
      <c r="B23431" t="s">
        <v>27508</v>
      </c>
      <c r="C23431" t="s">
        <v>8107</v>
      </c>
      <c r="D23431">
        <v>121.82</v>
      </c>
      <c r="E23431" t="s">
        <v>30879</v>
      </c>
      <c r="F23431" s="729"/>
      <c r="G23431" s="729"/>
      <c r="H23431" s="729"/>
      <c r="I23431" s="729"/>
      <c r="J23431" s="729"/>
      <c r="K23431" s="729"/>
      <c r="L23431" s="729"/>
      <c r="M23431" s="729"/>
      <c r="N23431" s="729"/>
      <c r="O23431" s="729"/>
    </row>
    <row r="23432" spans="1:15" hidden="1" x14ac:dyDescent="0.2">
      <c r="A23432" s="94" t="s">
        <v>16293</v>
      </c>
      <c r="B23432" t="s">
        <v>27509</v>
      </c>
      <c r="C23432" t="s">
        <v>8107</v>
      </c>
      <c r="D23432">
        <v>137.05000000000001</v>
      </c>
      <c r="E23432" t="s">
        <v>30879</v>
      </c>
      <c r="F23432" s="729"/>
      <c r="G23432" s="729"/>
      <c r="H23432" s="729"/>
      <c r="I23432" s="729"/>
      <c r="J23432" s="729"/>
      <c r="K23432" s="729"/>
      <c r="L23432" s="729"/>
      <c r="M23432" s="729"/>
      <c r="N23432" s="729"/>
      <c r="O23432" s="729"/>
    </row>
    <row r="23433" spans="1:15" hidden="1" x14ac:dyDescent="0.2">
      <c r="A23433" s="94" t="s">
        <v>16294</v>
      </c>
      <c r="B23433" t="s">
        <v>27510</v>
      </c>
      <c r="C23433" t="s">
        <v>8107</v>
      </c>
      <c r="D23433">
        <v>152.28</v>
      </c>
      <c r="E23433" t="s">
        <v>30879</v>
      </c>
      <c r="F23433" s="729"/>
      <c r="G23433" s="729"/>
      <c r="H23433" s="729"/>
      <c r="I23433" s="729"/>
      <c r="J23433" s="729"/>
      <c r="K23433" s="729"/>
      <c r="L23433" s="729"/>
      <c r="M23433" s="729"/>
      <c r="N23433" s="729"/>
      <c r="O23433" s="729"/>
    </row>
    <row r="23434" spans="1:15" hidden="1" x14ac:dyDescent="0.2">
      <c r="A23434" s="94" t="s">
        <v>16295</v>
      </c>
      <c r="B23434" t="s">
        <v>27511</v>
      </c>
      <c r="C23434" t="s">
        <v>8107</v>
      </c>
      <c r="D23434">
        <v>182.74</v>
      </c>
      <c r="E23434" t="s">
        <v>30879</v>
      </c>
      <c r="F23434" s="729"/>
      <c r="G23434" s="729"/>
      <c r="H23434" s="729"/>
      <c r="I23434" s="729"/>
      <c r="J23434" s="729"/>
      <c r="K23434" s="729"/>
      <c r="L23434" s="729"/>
      <c r="M23434" s="729"/>
      <c r="N23434" s="729"/>
      <c r="O23434" s="729"/>
    </row>
    <row r="23435" spans="1:15" hidden="1" x14ac:dyDescent="0.2">
      <c r="A23435" s="94" t="s">
        <v>16296</v>
      </c>
      <c r="B23435" t="s">
        <v>27512</v>
      </c>
      <c r="C23435" t="s">
        <v>8107</v>
      </c>
      <c r="D23435">
        <v>258.88</v>
      </c>
      <c r="E23435" t="s">
        <v>30879</v>
      </c>
      <c r="F23435" s="729"/>
      <c r="G23435" s="729"/>
      <c r="H23435" s="729"/>
      <c r="I23435" s="729"/>
      <c r="J23435" s="729"/>
      <c r="K23435" s="729"/>
      <c r="L23435" s="729"/>
      <c r="M23435" s="729"/>
      <c r="N23435" s="729"/>
      <c r="O23435" s="729"/>
    </row>
    <row r="23436" spans="1:15" hidden="1" x14ac:dyDescent="0.2">
      <c r="A23436" s="94" t="s">
        <v>16297</v>
      </c>
      <c r="B23436" t="s">
        <v>27513</v>
      </c>
      <c r="C23436" t="s">
        <v>8107</v>
      </c>
      <c r="D23436">
        <v>274.10000000000002</v>
      </c>
      <c r="E23436" t="s">
        <v>30879</v>
      </c>
      <c r="F23436" s="729"/>
      <c r="G23436" s="729"/>
      <c r="H23436" s="729"/>
      <c r="I23436" s="729"/>
      <c r="J23436" s="729"/>
      <c r="K23436" s="729"/>
      <c r="L23436" s="729"/>
      <c r="M23436" s="729"/>
      <c r="N23436" s="729"/>
      <c r="O23436" s="729"/>
    </row>
    <row r="23437" spans="1:15" hidden="1" x14ac:dyDescent="0.2">
      <c r="A23437" s="94" t="s">
        <v>16298</v>
      </c>
      <c r="B23437" t="s">
        <v>27514</v>
      </c>
      <c r="C23437" t="s">
        <v>8107</v>
      </c>
      <c r="D23437">
        <v>289.33</v>
      </c>
      <c r="E23437" t="s">
        <v>30879</v>
      </c>
      <c r="F23437" s="729"/>
      <c r="G23437" s="729"/>
      <c r="H23437" s="729"/>
      <c r="I23437" s="729"/>
      <c r="J23437" s="729"/>
      <c r="K23437" s="729"/>
      <c r="L23437" s="729"/>
      <c r="M23437" s="729"/>
      <c r="N23437" s="729"/>
      <c r="O23437" s="729"/>
    </row>
    <row r="23438" spans="1:15" hidden="1" x14ac:dyDescent="0.2">
      <c r="A23438" s="94" t="s">
        <v>16299</v>
      </c>
      <c r="B23438" t="s">
        <v>27515</v>
      </c>
      <c r="C23438" t="s">
        <v>8107</v>
      </c>
      <c r="D23438">
        <v>304.56</v>
      </c>
      <c r="E23438" t="s">
        <v>30879</v>
      </c>
      <c r="F23438" s="729"/>
      <c r="G23438" s="729"/>
      <c r="H23438" s="729"/>
      <c r="I23438" s="729"/>
      <c r="J23438" s="729"/>
      <c r="K23438" s="729"/>
      <c r="L23438" s="729"/>
      <c r="M23438" s="729"/>
      <c r="N23438" s="729"/>
      <c r="O23438" s="729"/>
    </row>
    <row r="23439" spans="1:15" hidden="1" x14ac:dyDescent="0.2">
      <c r="A23439" s="94" t="s">
        <v>16300</v>
      </c>
      <c r="B23439" t="s">
        <v>27516</v>
      </c>
      <c r="C23439" t="s">
        <v>8107</v>
      </c>
      <c r="D23439">
        <v>319.79000000000002</v>
      </c>
      <c r="E23439" t="s">
        <v>30879</v>
      </c>
      <c r="F23439" s="729"/>
      <c r="G23439" s="729"/>
      <c r="H23439" s="729"/>
      <c r="I23439" s="729"/>
      <c r="J23439" s="729"/>
      <c r="K23439" s="729"/>
      <c r="L23439" s="729"/>
      <c r="M23439" s="729"/>
      <c r="N23439" s="729"/>
      <c r="O23439" s="729"/>
    </row>
    <row r="23440" spans="1:15" hidden="1" x14ac:dyDescent="0.2">
      <c r="A23440" s="94" t="s">
        <v>16301</v>
      </c>
      <c r="B23440" t="s">
        <v>27517</v>
      </c>
      <c r="C23440" t="s">
        <v>8107</v>
      </c>
      <c r="D23440">
        <v>335.02</v>
      </c>
      <c r="E23440" t="s">
        <v>30879</v>
      </c>
      <c r="F23440" s="729"/>
      <c r="G23440" s="729"/>
      <c r="H23440" s="729"/>
      <c r="I23440" s="729"/>
      <c r="J23440" s="729"/>
      <c r="K23440" s="729"/>
      <c r="L23440" s="729"/>
      <c r="M23440" s="729"/>
      <c r="N23440" s="729"/>
      <c r="O23440" s="729"/>
    </row>
    <row r="23441" spans="1:15" hidden="1" x14ac:dyDescent="0.2">
      <c r="A23441" s="94" t="s">
        <v>16302</v>
      </c>
      <c r="B23441" t="s">
        <v>27518</v>
      </c>
      <c r="C23441" t="s">
        <v>8107</v>
      </c>
      <c r="D23441">
        <v>60.91</v>
      </c>
      <c r="E23441" t="s">
        <v>30879</v>
      </c>
      <c r="F23441" s="729"/>
      <c r="G23441" s="729"/>
      <c r="H23441" s="729"/>
      <c r="I23441" s="729"/>
      <c r="J23441" s="729"/>
      <c r="K23441" s="729"/>
      <c r="L23441" s="729"/>
      <c r="M23441" s="729"/>
      <c r="N23441" s="729"/>
      <c r="O23441" s="729"/>
    </row>
    <row r="23442" spans="1:15" hidden="1" x14ac:dyDescent="0.2">
      <c r="A23442" s="94" t="s">
        <v>16303</v>
      </c>
      <c r="B23442" t="s">
        <v>27519</v>
      </c>
      <c r="C23442" t="s">
        <v>8107</v>
      </c>
      <c r="D23442">
        <v>76.14</v>
      </c>
      <c r="E23442" t="s">
        <v>30879</v>
      </c>
      <c r="F23442" s="729"/>
      <c r="G23442" s="729"/>
      <c r="H23442" s="729"/>
      <c r="I23442" s="729"/>
      <c r="J23442" s="729"/>
      <c r="K23442" s="729"/>
      <c r="L23442" s="729"/>
      <c r="M23442" s="729"/>
      <c r="N23442" s="729"/>
      <c r="O23442" s="729"/>
    </row>
    <row r="23443" spans="1:15" hidden="1" x14ac:dyDescent="0.2">
      <c r="A23443" s="94" t="s">
        <v>16304</v>
      </c>
      <c r="B23443" t="s">
        <v>27520</v>
      </c>
      <c r="C23443" t="s">
        <v>8107</v>
      </c>
      <c r="D23443">
        <v>167.51</v>
      </c>
      <c r="E23443" t="s">
        <v>30879</v>
      </c>
      <c r="F23443" s="729"/>
      <c r="G23443" s="729"/>
      <c r="H23443" s="729"/>
      <c r="I23443" s="729"/>
      <c r="J23443" s="729"/>
      <c r="K23443" s="729"/>
      <c r="L23443" s="729"/>
      <c r="M23443" s="729"/>
      <c r="N23443" s="729"/>
      <c r="O23443" s="729"/>
    </row>
    <row r="23444" spans="1:15" hidden="1" x14ac:dyDescent="0.2">
      <c r="A23444" s="94" t="s">
        <v>16305</v>
      </c>
      <c r="B23444" t="s">
        <v>27521</v>
      </c>
      <c r="C23444" t="s">
        <v>8107</v>
      </c>
      <c r="D23444">
        <v>197.96</v>
      </c>
      <c r="E23444" t="s">
        <v>30879</v>
      </c>
      <c r="F23444" s="729"/>
      <c r="G23444" s="729"/>
      <c r="H23444" s="729"/>
      <c r="I23444" s="729"/>
      <c r="J23444" s="729"/>
      <c r="K23444" s="729"/>
      <c r="L23444" s="729"/>
      <c r="M23444" s="729"/>
      <c r="N23444" s="729"/>
      <c r="O23444" s="729"/>
    </row>
    <row r="23445" spans="1:15" hidden="1" x14ac:dyDescent="0.2">
      <c r="A23445" s="94" t="s">
        <v>16306</v>
      </c>
      <c r="B23445" t="s">
        <v>27522</v>
      </c>
      <c r="C23445" t="s">
        <v>8107</v>
      </c>
      <c r="D23445">
        <v>213.19</v>
      </c>
      <c r="E23445" t="s">
        <v>30879</v>
      </c>
      <c r="F23445" s="729"/>
      <c r="G23445" s="729"/>
      <c r="H23445" s="729"/>
      <c r="I23445" s="729"/>
      <c r="J23445" s="729"/>
      <c r="K23445" s="729"/>
      <c r="L23445" s="729"/>
      <c r="M23445" s="729"/>
      <c r="N23445" s="729"/>
      <c r="O23445" s="729"/>
    </row>
    <row r="23446" spans="1:15" hidden="1" x14ac:dyDescent="0.2">
      <c r="A23446" s="94" t="s">
        <v>16307</v>
      </c>
      <c r="B23446" t="s">
        <v>27523</v>
      </c>
      <c r="C23446" t="s">
        <v>8107</v>
      </c>
      <c r="D23446">
        <v>228.42</v>
      </c>
      <c r="E23446" t="s">
        <v>30879</v>
      </c>
      <c r="F23446" s="729"/>
      <c r="G23446" s="729"/>
      <c r="H23446" s="729"/>
      <c r="I23446" s="729"/>
      <c r="J23446" s="729"/>
      <c r="K23446" s="729"/>
      <c r="L23446" s="729"/>
      <c r="M23446" s="729"/>
      <c r="N23446" s="729"/>
      <c r="O23446" s="729"/>
    </row>
    <row r="23447" spans="1:15" hidden="1" x14ac:dyDescent="0.2">
      <c r="A23447" s="94" t="s">
        <v>16308</v>
      </c>
      <c r="B23447" t="s">
        <v>27524</v>
      </c>
      <c r="C23447" t="s">
        <v>8107</v>
      </c>
      <c r="D23447">
        <v>243.65</v>
      </c>
      <c r="E23447" t="s">
        <v>30879</v>
      </c>
      <c r="F23447" s="729"/>
      <c r="G23447" s="729"/>
      <c r="H23447" s="729"/>
      <c r="I23447" s="729"/>
      <c r="J23447" s="729"/>
      <c r="K23447" s="729"/>
      <c r="L23447" s="729"/>
      <c r="M23447" s="729"/>
      <c r="N23447" s="729"/>
      <c r="O23447" s="729"/>
    </row>
    <row r="23448" spans="1:15" hidden="1" x14ac:dyDescent="0.2">
      <c r="A23448" s="94" t="s">
        <v>16309</v>
      </c>
      <c r="B23448" t="s">
        <v>27525</v>
      </c>
      <c r="C23448" t="s">
        <v>2424</v>
      </c>
      <c r="D23448">
        <v>29.87</v>
      </c>
      <c r="E23448" t="s">
        <v>30879</v>
      </c>
      <c r="F23448" s="729"/>
      <c r="G23448" s="729"/>
      <c r="H23448" s="729"/>
      <c r="I23448" s="729"/>
      <c r="J23448" s="729"/>
      <c r="K23448" s="729"/>
      <c r="L23448" s="729"/>
      <c r="M23448" s="729"/>
      <c r="N23448" s="729"/>
      <c r="O23448" s="729"/>
    </row>
    <row r="23449" spans="1:15" hidden="1" x14ac:dyDescent="0.2">
      <c r="A23449" s="94" t="s">
        <v>16310</v>
      </c>
      <c r="B23449" t="s">
        <v>27526</v>
      </c>
      <c r="C23449" t="s">
        <v>8107</v>
      </c>
      <c r="D23449">
        <v>107.53</v>
      </c>
      <c r="E23449" t="s">
        <v>30879</v>
      </c>
      <c r="F23449" s="729"/>
      <c r="G23449" s="729"/>
      <c r="H23449" s="729"/>
      <c r="I23449" s="729"/>
      <c r="J23449" s="729"/>
      <c r="K23449" s="729"/>
      <c r="L23449" s="729"/>
      <c r="M23449" s="729"/>
      <c r="N23449" s="729"/>
      <c r="O23449" s="729"/>
    </row>
    <row r="23450" spans="1:15" hidden="1" x14ac:dyDescent="0.2">
      <c r="A23450" s="94" t="s">
        <v>16311</v>
      </c>
      <c r="B23450" t="s">
        <v>27527</v>
      </c>
      <c r="C23450" t="s">
        <v>8107</v>
      </c>
      <c r="D23450">
        <v>125.45</v>
      </c>
      <c r="E23450" t="s">
        <v>30879</v>
      </c>
      <c r="F23450" s="729"/>
      <c r="G23450" s="729"/>
      <c r="H23450" s="729"/>
      <c r="I23450" s="729"/>
      <c r="J23450" s="729"/>
      <c r="K23450" s="729"/>
      <c r="L23450" s="729"/>
      <c r="M23450" s="729"/>
      <c r="N23450" s="729"/>
      <c r="O23450" s="729"/>
    </row>
    <row r="23451" spans="1:15" hidden="1" x14ac:dyDescent="0.2">
      <c r="A23451" s="94" t="s">
        <v>16312</v>
      </c>
      <c r="B23451" t="s">
        <v>27528</v>
      </c>
      <c r="C23451" t="s">
        <v>8107</v>
      </c>
      <c r="D23451">
        <v>143.38</v>
      </c>
      <c r="E23451" t="s">
        <v>30879</v>
      </c>
      <c r="F23451" s="729"/>
      <c r="G23451" s="729"/>
      <c r="H23451" s="729"/>
      <c r="I23451" s="729"/>
      <c r="J23451" s="729"/>
      <c r="K23451" s="729"/>
      <c r="L23451" s="729"/>
      <c r="M23451" s="729"/>
      <c r="N23451" s="729"/>
      <c r="O23451" s="729"/>
    </row>
    <row r="23452" spans="1:15" hidden="1" x14ac:dyDescent="0.2">
      <c r="A23452" s="94" t="s">
        <v>16313</v>
      </c>
      <c r="B23452" t="s">
        <v>27529</v>
      </c>
      <c r="C23452" t="s">
        <v>8107</v>
      </c>
      <c r="D23452">
        <v>161.30000000000001</v>
      </c>
      <c r="E23452" t="s">
        <v>30879</v>
      </c>
      <c r="F23452" s="729"/>
      <c r="G23452" s="729"/>
      <c r="H23452" s="729"/>
      <c r="I23452" s="729"/>
      <c r="J23452" s="729"/>
      <c r="K23452" s="729"/>
      <c r="L23452" s="729"/>
      <c r="M23452" s="729"/>
      <c r="N23452" s="729"/>
      <c r="O23452" s="729"/>
    </row>
    <row r="23453" spans="1:15" hidden="1" x14ac:dyDescent="0.2">
      <c r="A23453" s="94" t="s">
        <v>16314</v>
      </c>
      <c r="B23453" t="s">
        <v>27530</v>
      </c>
      <c r="C23453" t="s">
        <v>8107</v>
      </c>
      <c r="D23453">
        <v>179.22</v>
      </c>
      <c r="E23453" t="s">
        <v>30879</v>
      </c>
      <c r="F23453" s="729"/>
      <c r="G23453" s="729"/>
      <c r="H23453" s="729"/>
      <c r="I23453" s="729"/>
      <c r="J23453" s="729"/>
      <c r="K23453" s="729"/>
      <c r="L23453" s="729"/>
      <c r="M23453" s="729"/>
      <c r="N23453" s="729"/>
      <c r="O23453" s="729"/>
    </row>
    <row r="23454" spans="1:15" hidden="1" x14ac:dyDescent="0.2">
      <c r="A23454" s="94" t="s">
        <v>16315</v>
      </c>
      <c r="B23454" t="s">
        <v>27531</v>
      </c>
      <c r="C23454" t="s">
        <v>8107</v>
      </c>
      <c r="D23454">
        <v>215.06</v>
      </c>
      <c r="E23454" t="s">
        <v>30879</v>
      </c>
      <c r="F23454" s="729"/>
      <c r="G23454" s="729"/>
      <c r="H23454" s="729"/>
      <c r="I23454" s="729"/>
      <c r="J23454" s="729"/>
      <c r="K23454" s="729"/>
      <c r="L23454" s="729"/>
      <c r="M23454" s="729"/>
      <c r="N23454" s="729"/>
      <c r="O23454" s="729"/>
    </row>
    <row r="23455" spans="1:15" hidden="1" x14ac:dyDescent="0.2">
      <c r="A23455" s="94" t="s">
        <v>16316</v>
      </c>
      <c r="B23455" t="s">
        <v>27532</v>
      </c>
      <c r="C23455" t="s">
        <v>2424</v>
      </c>
      <c r="D23455">
        <v>41.82</v>
      </c>
      <c r="E23455" t="s">
        <v>30879</v>
      </c>
      <c r="F23455" s="729"/>
      <c r="G23455" s="729"/>
      <c r="H23455" s="729"/>
      <c r="I23455" s="729"/>
      <c r="J23455" s="729"/>
      <c r="K23455" s="729"/>
      <c r="L23455" s="729"/>
      <c r="M23455" s="729"/>
      <c r="N23455" s="729"/>
      <c r="O23455" s="729"/>
    </row>
    <row r="23456" spans="1:15" hidden="1" x14ac:dyDescent="0.2">
      <c r="A23456" s="94" t="s">
        <v>16317</v>
      </c>
      <c r="B23456" t="s">
        <v>27533</v>
      </c>
      <c r="C23456" t="s">
        <v>8107</v>
      </c>
      <c r="D23456">
        <v>150.55000000000001</v>
      </c>
      <c r="E23456" t="s">
        <v>30879</v>
      </c>
      <c r="F23456" s="729"/>
      <c r="G23456" s="729"/>
      <c r="H23456" s="729"/>
      <c r="I23456" s="729"/>
      <c r="J23456" s="729"/>
      <c r="K23456" s="729"/>
      <c r="L23456" s="729"/>
      <c r="M23456" s="729"/>
      <c r="N23456" s="729"/>
      <c r="O23456" s="729"/>
    </row>
    <row r="23457" spans="1:15" hidden="1" x14ac:dyDescent="0.2">
      <c r="A23457" s="94" t="s">
        <v>16318</v>
      </c>
      <c r="B23457" t="s">
        <v>27534</v>
      </c>
      <c r="C23457" t="s">
        <v>8107</v>
      </c>
      <c r="D23457">
        <v>175.64</v>
      </c>
      <c r="E23457" t="s">
        <v>30879</v>
      </c>
      <c r="F23457" s="729"/>
      <c r="G23457" s="729"/>
      <c r="H23457" s="729"/>
      <c r="I23457" s="729"/>
      <c r="J23457" s="729"/>
      <c r="K23457" s="729"/>
      <c r="L23457" s="729"/>
      <c r="M23457" s="729"/>
      <c r="N23457" s="729"/>
      <c r="O23457" s="729"/>
    </row>
    <row r="23458" spans="1:15" hidden="1" x14ac:dyDescent="0.2">
      <c r="A23458" s="94" t="s">
        <v>16319</v>
      </c>
      <c r="B23458" t="s">
        <v>27535</v>
      </c>
      <c r="C23458" t="s">
        <v>8107</v>
      </c>
      <c r="D23458">
        <v>200.74</v>
      </c>
      <c r="E23458" t="s">
        <v>30879</v>
      </c>
      <c r="F23458" s="729"/>
      <c r="G23458" s="729"/>
      <c r="H23458" s="729"/>
      <c r="I23458" s="729"/>
      <c r="J23458" s="729"/>
      <c r="K23458" s="729"/>
      <c r="L23458" s="729"/>
      <c r="M23458" s="729"/>
      <c r="N23458" s="729"/>
      <c r="O23458" s="729"/>
    </row>
    <row r="23459" spans="1:15" hidden="1" x14ac:dyDescent="0.2">
      <c r="A23459" s="94" t="s">
        <v>16320</v>
      </c>
      <c r="B23459" t="s">
        <v>27536</v>
      </c>
      <c r="C23459" t="s">
        <v>8107</v>
      </c>
      <c r="D23459">
        <v>225.83</v>
      </c>
      <c r="E23459" t="s">
        <v>30879</v>
      </c>
      <c r="F23459" s="729"/>
      <c r="G23459" s="729"/>
      <c r="H23459" s="729"/>
      <c r="I23459" s="729"/>
      <c r="J23459" s="729"/>
      <c r="K23459" s="729"/>
      <c r="L23459" s="729"/>
      <c r="M23459" s="729"/>
      <c r="N23459" s="729"/>
      <c r="O23459" s="729"/>
    </row>
    <row r="23460" spans="1:15" hidden="1" x14ac:dyDescent="0.2">
      <c r="A23460" s="94" t="s">
        <v>16321</v>
      </c>
      <c r="B23460" t="s">
        <v>27537</v>
      </c>
      <c r="C23460" t="s">
        <v>8107</v>
      </c>
      <c r="D23460">
        <v>250.92</v>
      </c>
      <c r="E23460" t="s">
        <v>30879</v>
      </c>
      <c r="F23460" s="729"/>
      <c r="G23460" s="729"/>
      <c r="H23460" s="729"/>
      <c r="I23460" s="729"/>
      <c r="J23460" s="729"/>
      <c r="K23460" s="729"/>
      <c r="L23460" s="729"/>
      <c r="M23460" s="729"/>
      <c r="N23460" s="729"/>
      <c r="O23460" s="729"/>
    </row>
    <row r="23461" spans="1:15" hidden="1" x14ac:dyDescent="0.2">
      <c r="A23461" s="94" t="s">
        <v>16322</v>
      </c>
      <c r="B23461" t="s">
        <v>27538</v>
      </c>
      <c r="C23461" t="s">
        <v>8107</v>
      </c>
      <c r="D23461">
        <v>301.10000000000002</v>
      </c>
      <c r="E23461" t="s">
        <v>30879</v>
      </c>
      <c r="F23461" s="729"/>
      <c r="G23461" s="729"/>
      <c r="H23461" s="729"/>
      <c r="I23461" s="729"/>
      <c r="J23461" s="729"/>
      <c r="K23461" s="729"/>
      <c r="L23461" s="729"/>
      <c r="M23461" s="729"/>
      <c r="N23461" s="729"/>
      <c r="O23461" s="729"/>
    </row>
    <row r="23462" spans="1:15" hidden="1" x14ac:dyDescent="0.2">
      <c r="A23462" s="94" t="s">
        <v>16323</v>
      </c>
      <c r="B23462" t="s">
        <v>27539</v>
      </c>
      <c r="C23462" t="s">
        <v>8107</v>
      </c>
      <c r="D23462">
        <v>304.67</v>
      </c>
      <c r="E23462" t="s">
        <v>30879</v>
      </c>
      <c r="F23462" s="729"/>
      <c r="G23462" s="729"/>
      <c r="H23462" s="729"/>
      <c r="I23462" s="729"/>
      <c r="J23462" s="729"/>
      <c r="K23462" s="729"/>
      <c r="L23462" s="729"/>
      <c r="M23462" s="729"/>
      <c r="N23462" s="729"/>
      <c r="O23462" s="729"/>
    </row>
    <row r="23463" spans="1:15" hidden="1" x14ac:dyDescent="0.2">
      <c r="A23463" s="94" t="s">
        <v>16324</v>
      </c>
      <c r="B23463" t="s">
        <v>27540</v>
      </c>
      <c r="C23463" t="s">
        <v>8107</v>
      </c>
      <c r="D23463">
        <v>322.60000000000002</v>
      </c>
      <c r="E23463" t="s">
        <v>30879</v>
      </c>
      <c r="F23463" s="729"/>
      <c r="G23463" s="729"/>
      <c r="H23463" s="729"/>
      <c r="I23463" s="729"/>
      <c r="J23463" s="729"/>
      <c r="K23463" s="729"/>
      <c r="L23463" s="729"/>
      <c r="M23463" s="729"/>
      <c r="N23463" s="729"/>
      <c r="O23463" s="729"/>
    </row>
    <row r="23464" spans="1:15" hidden="1" x14ac:dyDescent="0.2">
      <c r="A23464" s="94" t="s">
        <v>16325</v>
      </c>
      <c r="B23464" t="s">
        <v>27541</v>
      </c>
      <c r="C23464" t="s">
        <v>8107</v>
      </c>
      <c r="D23464">
        <v>340.52</v>
      </c>
      <c r="E23464" t="s">
        <v>30879</v>
      </c>
      <c r="F23464" s="729"/>
      <c r="G23464" s="729"/>
      <c r="H23464" s="729"/>
      <c r="I23464" s="729"/>
      <c r="J23464" s="729"/>
      <c r="K23464" s="729"/>
      <c r="L23464" s="729"/>
      <c r="M23464" s="729"/>
      <c r="N23464" s="729"/>
      <c r="O23464" s="729"/>
    </row>
    <row r="23465" spans="1:15" hidden="1" x14ac:dyDescent="0.2">
      <c r="A23465" s="94" t="s">
        <v>16326</v>
      </c>
      <c r="B23465" t="s">
        <v>27542</v>
      </c>
      <c r="C23465" t="s">
        <v>8107</v>
      </c>
      <c r="D23465">
        <v>358.44</v>
      </c>
      <c r="E23465" t="s">
        <v>30879</v>
      </c>
      <c r="F23465" s="729"/>
      <c r="G23465" s="729"/>
      <c r="H23465" s="729"/>
      <c r="I23465" s="729"/>
      <c r="J23465" s="729"/>
      <c r="K23465" s="729"/>
      <c r="L23465" s="729"/>
      <c r="M23465" s="729"/>
      <c r="N23465" s="729"/>
      <c r="O23465" s="729"/>
    </row>
    <row r="23466" spans="1:15" hidden="1" x14ac:dyDescent="0.2">
      <c r="A23466" s="94" t="s">
        <v>27543</v>
      </c>
      <c r="B23466" t="s">
        <v>27544</v>
      </c>
      <c r="C23466" t="s">
        <v>8107</v>
      </c>
      <c r="D23466">
        <v>376.36</v>
      </c>
      <c r="E23466" t="s">
        <v>30879</v>
      </c>
      <c r="F23466" s="729"/>
      <c r="G23466" s="729"/>
      <c r="H23466" s="729"/>
      <c r="I23466" s="729"/>
      <c r="J23466" s="729"/>
      <c r="K23466" s="729"/>
      <c r="L23466" s="729"/>
      <c r="M23466" s="729"/>
      <c r="N23466" s="729"/>
      <c r="O23466" s="729"/>
    </row>
    <row r="23467" spans="1:15" hidden="1" x14ac:dyDescent="0.2">
      <c r="A23467" s="94" t="s">
        <v>16327</v>
      </c>
      <c r="B23467" t="s">
        <v>27545</v>
      </c>
      <c r="C23467" t="s">
        <v>8107</v>
      </c>
      <c r="D23467">
        <v>394.28</v>
      </c>
      <c r="E23467" t="s">
        <v>30879</v>
      </c>
      <c r="F23467" s="729"/>
      <c r="G23467" s="729"/>
      <c r="H23467" s="729"/>
      <c r="I23467" s="729"/>
      <c r="J23467" s="729"/>
      <c r="K23467" s="729"/>
      <c r="L23467" s="729"/>
      <c r="M23467" s="729"/>
      <c r="N23467" s="729"/>
      <c r="O23467" s="729"/>
    </row>
    <row r="23468" spans="1:15" hidden="1" x14ac:dyDescent="0.2">
      <c r="A23468" s="94" t="s">
        <v>16328</v>
      </c>
      <c r="B23468" t="s">
        <v>27546</v>
      </c>
      <c r="C23468" t="s">
        <v>8107</v>
      </c>
      <c r="D23468">
        <v>71.69</v>
      </c>
      <c r="E23468" t="s">
        <v>30879</v>
      </c>
      <c r="F23468" s="729"/>
      <c r="G23468" s="729"/>
      <c r="H23468" s="729"/>
      <c r="I23468" s="729"/>
      <c r="J23468" s="729"/>
      <c r="K23468" s="729"/>
      <c r="L23468" s="729"/>
      <c r="M23468" s="729"/>
      <c r="N23468" s="729"/>
      <c r="O23468" s="729"/>
    </row>
    <row r="23469" spans="1:15" hidden="1" x14ac:dyDescent="0.2">
      <c r="A23469" s="94" t="s">
        <v>16329</v>
      </c>
      <c r="B23469" t="s">
        <v>27547</v>
      </c>
      <c r="C23469" t="s">
        <v>8107</v>
      </c>
      <c r="D23469">
        <v>89.61</v>
      </c>
      <c r="E23469" t="s">
        <v>30879</v>
      </c>
      <c r="F23469" s="729"/>
      <c r="G23469" s="729"/>
      <c r="H23469" s="729"/>
      <c r="I23469" s="729"/>
      <c r="J23469" s="729"/>
      <c r="K23469" s="729"/>
      <c r="L23469" s="729"/>
      <c r="M23469" s="729"/>
      <c r="N23469" s="729"/>
      <c r="O23469" s="729"/>
    </row>
    <row r="23470" spans="1:15" hidden="1" x14ac:dyDescent="0.2">
      <c r="A23470" s="94" t="s">
        <v>16330</v>
      </c>
      <c r="B23470" t="s">
        <v>27548</v>
      </c>
      <c r="C23470" t="s">
        <v>8107</v>
      </c>
      <c r="D23470">
        <v>197.14</v>
      </c>
      <c r="E23470" t="s">
        <v>30879</v>
      </c>
      <c r="F23470" s="729"/>
      <c r="G23470" s="729"/>
      <c r="H23470" s="729"/>
      <c r="I23470" s="729"/>
      <c r="J23470" s="729"/>
      <c r="K23470" s="729"/>
      <c r="L23470" s="729"/>
      <c r="M23470" s="729"/>
      <c r="N23470" s="729"/>
      <c r="O23470" s="729"/>
    </row>
    <row r="23471" spans="1:15" hidden="1" x14ac:dyDescent="0.2">
      <c r="A23471" s="94" t="s">
        <v>16331</v>
      </c>
      <c r="B23471" t="s">
        <v>27549</v>
      </c>
      <c r="C23471" t="s">
        <v>8107</v>
      </c>
      <c r="D23471">
        <v>232.99</v>
      </c>
      <c r="E23471" t="s">
        <v>30879</v>
      </c>
      <c r="F23471" s="729"/>
      <c r="G23471" s="729"/>
      <c r="H23471" s="729"/>
      <c r="I23471" s="729"/>
      <c r="J23471" s="729"/>
      <c r="K23471" s="729"/>
      <c r="L23471" s="729"/>
      <c r="M23471" s="729"/>
      <c r="N23471" s="729"/>
      <c r="O23471" s="729"/>
    </row>
    <row r="23472" spans="1:15" hidden="1" x14ac:dyDescent="0.2">
      <c r="A23472" s="94" t="s">
        <v>16332</v>
      </c>
      <c r="B23472" t="s">
        <v>27550</v>
      </c>
      <c r="C23472" t="s">
        <v>8107</v>
      </c>
      <c r="D23472">
        <v>250.91</v>
      </c>
      <c r="E23472" t="s">
        <v>30879</v>
      </c>
      <c r="F23472" s="729"/>
      <c r="G23472" s="729"/>
      <c r="H23472" s="729"/>
      <c r="I23472" s="729"/>
      <c r="J23472" s="729"/>
      <c r="K23472" s="729"/>
      <c r="L23472" s="729"/>
      <c r="M23472" s="729"/>
      <c r="N23472" s="729"/>
      <c r="O23472" s="729"/>
    </row>
    <row r="23473" spans="1:15" hidden="1" x14ac:dyDescent="0.2">
      <c r="A23473" s="94" t="s">
        <v>16333</v>
      </c>
      <c r="B23473" t="s">
        <v>27551</v>
      </c>
      <c r="C23473" t="s">
        <v>8107</v>
      </c>
      <c r="D23473">
        <v>268.83</v>
      </c>
      <c r="E23473" t="s">
        <v>30879</v>
      </c>
      <c r="F23473" s="729"/>
      <c r="G23473" s="729"/>
      <c r="H23473" s="729"/>
      <c r="I23473" s="729"/>
      <c r="J23473" s="729"/>
      <c r="K23473" s="729"/>
      <c r="L23473" s="729"/>
      <c r="M23473" s="729"/>
      <c r="N23473" s="729"/>
      <c r="O23473" s="729"/>
    </row>
    <row r="23474" spans="1:15" hidden="1" x14ac:dyDescent="0.2">
      <c r="A23474" s="94" t="s">
        <v>16334</v>
      </c>
      <c r="B23474" t="s">
        <v>27552</v>
      </c>
      <c r="C23474" t="s">
        <v>8107</v>
      </c>
      <c r="D23474">
        <v>286.75</v>
      </c>
      <c r="E23474" t="s">
        <v>30879</v>
      </c>
      <c r="F23474" s="729"/>
      <c r="G23474" s="729"/>
      <c r="H23474" s="729"/>
      <c r="I23474" s="729"/>
      <c r="J23474" s="729"/>
      <c r="K23474" s="729"/>
      <c r="L23474" s="729"/>
      <c r="M23474" s="729"/>
      <c r="N23474" s="729"/>
      <c r="O23474" s="729"/>
    </row>
    <row r="23475" spans="1:15" hidden="1" x14ac:dyDescent="0.2">
      <c r="A23475" s="94" t="s">
        <v>16335</v>
      </c>
      <c r="B23475" t="s">
        <v>27553</v>
      </c>
      <c r="C23475" t="s">
        <v>8107</v>
      </c>
      <c r="D23475">
        <v>426.56</v>
      </c>
      <c r="E23475" t="s">
        <v>30879</v>
      </c>
      <c r="F23475" s="729"/>
      <c r="G23475" s="729"/>
      <c r="H23475" s="729"/>
      <c r="I23475" s="729"/>
      <c r="J23475" s="729"/>
      <c r="K23475" s="729"/>
      <c r="L23475" s="729"/>
      <c r="M23475" s="729"/>
      <c r="N23475" s="729"/>
      <c r="O23475" s="729"/>
    </row>
    <row r="23476" spans="1:15" hidden="1" x14ac:dyDescent="0.2">
      <c r="A23476" s="94" t="s">
        <v>16336</v>
      </c>
      <c r="B23476" t="s">
        <v>27554</v>
      </c>
      <c r="C23476" t="s">
        <v>8107</v>
      </c>
      <c r="D23476">
        <v>451.66</v>
      </c>
      <c r="E23476" t="s">
        <v>30879</v>
      </c>
      <c r="F23476" s="729"/>
      <c r="G23476" s="729"/>
      <c r="H23476" s="729"/>
      <c r="I23476" s="729"/>
      <c r="J23476" s="729"/>
      <c r="K23476" s="729"/>
      <c r="L23476" s="729"/>
      <c r="M23476" s="729"/>
      <c r="N23476" s="729"/>
      <c r="O23476" s="729"/>
    </row>
    <row r="23477" spans="1:15" hidden="1" x14ac:dyDescent="0.2">
      <c r="A23477" s="94" t="s">
        <v>16337</v>
      </c>
      <c r="B23477" t="s">
        <v>27555</v>
      </c>
      <c r="C23477" t="s">
        <v>8107</v>
      </c>
      <c r="D23477">
        <v>476.75</v>
      </c>
      <c r="E23477" t="s">
        <v>30879</v>
      </c>
      <c r="F23477" s="729"/>
      <c r="G23477" s="729"/>
      <c r="H23477" s="729"/>
      <c r="I23477" s="729"/>
      <c r="J23477" s="729"/>
      <c r="K23477" s="729"/>
      <c r="L23477" s="729"/>
      <c r="M23477" s="729"/>
      <c r="N23477" s="729"/>
      <c r="O23477" s="729"/>
    </row>
    <row r="23478" spans="1:15" hidden="1" x14ac:dyDescent="0.2">
      <c r="A23478" s="94" t="s">
        <v>16338</v>
      </c>
      <c r="B23478" t="s">
        <v>27556</v>
      </c>
      <c r="C23478" t="s">
        <v>8107</v>
      </c>
      <c r="D23478">
        <v>501.84</v>
      </c>
      <c r="E23478" t="s">
        <v>30879</v>
      </c>
      <c r="F23478" s="729"/>
      <c r="G23478" s="729"/>
      <c r="H23478" s="729"/>
      <c r="I23478" s="729"/>
      <c r="J23478" s="729"/>
      <c r="K23478" s="729"/>
      <c r="L23478" s="729"/>
      <c r="M23478" s="729"/>
      <c r="N23478" s="729"/>
      <c r="O23478" s="729"/>
    </row>
    <row r="23479" spans="1:15" hidden="1" x14ac:dyDescent="0.2">
      <c r="A23479" s="94" t="s">
        <v>16339</v>
      </c>
      <c r="B23479" t="s">
        <v>27557</v>
      </c>
      <c r="C23479" t="s">
        <v>8107</v>
      </c>
      <c r="D23479">
        <v>552.02</v>
      </c>
      <c r="E23479" t="s">
        <v>30879</v>
      </c>
      <c r="F23479" s="729"/>
      <c r="G23479" s="729"/>
      <c r="H23479" s="729"/>
      <c r="I23479" s="729"/>
      <c r="J23479" s="729"/>
      <c r="K23479" s="729"/>
      <c r="L23479" s="729"/>
      <c r="M23479" s="729"/>
      <c r="N23479" s="729"/>
      <c r="O23479" s="729"/>
    </row>
    <row r="23480" spans="1:15" hidden="1" x14ac:dyDescent="0.2">
      <c r="A23480" s="94" t="s">
        <v>16340</v>
      </c>
      <c r="B23480" t="s">
        <v>27558</v>
      </c>
      <c r="C23480" t="s">
        <v>8107</v>
      </c>
      <c r="D23480">
        <v>100.37</v>
      </c>
      <c r="E23480" t="s">
        <v>30879</v>
      </c>
      <c r="F23480" s="729"/>
      <c r="G23480" s="729"/>
      <c r="H23480" s="729"/>
      <c r="I23480" s="729"/>
      <c r="J23480" s="729"/>
      <c r="K23480" s="729"/>
      <c r="L23480" s="729"/>
      <c r="M23480" s="729"/>
      <c r="N23480" s="729"/>
      <c r="O23480" s="729"/>
    </row>
    <row r="23481" spans="1:15" hidden="1" x14ac:dyDescent="0.2">
      <c r="A23481" s="94" t="s">
        <v>16341</v>
      </c>
      <c r="B23481" t="s">
        <v>27559</v>
      </c>
      <c r="C23481" t="s">
        <v>8107</v>
      </c>
      <c r="D23481">
        <v>125.46</v>
      </c>
      <c r="E23481" t="s">
        <v>30879</v>
      </c>
      <c r="F23481" s="729"/>
      <c r="G23481" s="729"/>
      <c r="H23481" s="729"/>
      <c r="I23481" s="729"/>
      <c r="J23481" s="729"/>
      <c r="K23481" s="729"/>
      <c r="L23481" s="729"/>
      <c r="M23481" s="729"/>
      <c r="N23481" s="729"/>
      <c r="O23481" s="729"/>
    </row>
    <row r="23482" spans="1:15" hidden="1" x14ac:dyDescent="0.2">
      <c r="A23482" s="94" t="s">
        <v>16342</v>
      </c>
      <c r="B23482" t="s">
        <v>27560</v>
      </c>
      <c r="C23482" t="s">
        <v>8107</v>
      </c>
      <c r="D23482">
        <v>276.01</v>
      </c>
      <c r="E23482" t="s">
        <v>30879</v>
      </c>
      <c r="F23482" s="729"/>
      <c r="G23482" s="729"/>
      <c r="H23482" s="729"/>
      <c r="I23482" s="729"/>
      <c r="J23482" s="729"/>
      <c r="K23482" s="729"/>
      <c r="L23482" s="729"/>
      <c r="M23482" s="729"/>
      <c r="N23482" s="729"/>
      <c r="O23482" s="729"/>
    </row>
    <row r="23483" spans="1:15" hidden="1" x14ac:dyDescent="0.2">
      <c r="A23483" s="94" t="s">
        <v>16343</v>
      </c>
      <c r="B23483" t="s">
        <v>27561</v>
      </c>
      <c r="C23483" t="s">
        <v>8107</v>
      </c>
      <c r="D23483">
        <v>326.2</v>
      </c>
      <c r="E23483" t="s">
        <v>30879</v>
      </c>
      <c r="F23483" s="729"/>
      <c r="G23483" s="729"/>
      <c r="H23483" s="729"/>
      <c r="I23483" s="729"/>
      <c r="J23483" s="729"/>
      <c r="K23483" s="729"/>
      <c r="L23483" s="729"/>
      <c r="M23483" s="729"/>
      <c r="N23483" s="729"/>
      <c r="O23483" s="729"/>
    </row>
    <row r="23484" spans="1:15" hidden="1" x14ac:dyDescent="0.2">
      <c r="A23484" s="94" t="s">
        <v>16344</v>
      </c>
      <c r="B23484" t="s">
        <v>27562</v>
      </c>
      <c r="C23484" t="s">
        <v>8107</v>
      </c>
      <c r="D23484">
        <v>351.29</v>
      </c>
      <c r="E23484" t="s">
        <v>30879</v>
      </c>
      <c r="F23484" s="729"/>
      <c r="G23484" s="729"/>
      <c r="H23484" s="729"/>
      <c r="I23484" s="729"/>
      <c r="J23484" s="729"/>
      <c r="K23484" s="729"/>
      <c r="L23484" s="729"/>
      <c r="M23484" s="729"/>
      <c r="N23484" s="729"/>
      <c r="O23484" s="729"/>
    </row>
    <row r="23485" spans="1:15" hidden="1" x14ac:dyDescent="0.2">
      <c r="A23485" s="94" t="s">
        <v>16345</v>
      </c>
      <c r="B23485" t="s">
        <v>27563</v>
      </c>
      <c r="C23485" t="s">
        <v>8107</v>
      </c>
      <c r="D23485">
        <v>376.38</v>
      </c>
      <c r="E23485" t="s">
        <v>30879</v>
      </c>
      <c r="F23485" s="729"/>
      <c r="G23485" s="729"/>
      <c r="H23485" s="729"/>
      <c r="I23485" s="729"/>
      <c r="J23485" s="729"/>
      <c r="K23485" s="729"/>
      <c r="L23485" s="729"/>
      <c r="M23485" s="729"/>
      <c r="N23485" s="729"/>
      <c r="O23485" s="729"/>
    </row>
    <row r="23486" spans="1:15" hidden="1" x14ac:dyDescent="0.2">
      <c r="A23486" s="94" t="s">
        <v>16346</v>
      </c>
      <c r="B23486" t="s">
        <v>27564</v>
      </c>
      <c r="C23486" t="s">
        <v>8107</v>
      </c>
      <c r="D23486">
        <v>401.47</v>
      </c>
      <c r="E23486" t="s">
        <v>30879</v>
      </c>
      <c r="F23486" s="729"/>
      <c r="G23486" s="729"/>
      <c r="H23486" s="729"/>
      <c r="I23486" s="729"/>
      <c r="J23486" s="729"/>
      <c r="K23486" s="729"/>
      <c r="L23486" s="729"/>
      <c r="M23486" s="729"/>
      <c r="N23486" s="729"/>
      <c r="O23486" s="729"/>
    </row>
    <row r="23487" spans="1:15" hidden="1" x14ac:dyDescent="0.2">
      <c r="A23487" s="94" t="s">
        <v>16347</v>
      </c>
      <c r="B23487" t="s">
        <v>27565</v>
      </c>
      <c r="C23487" t="s">
        <v>2424</v>
      </c>
      <c r="D23487">
        <v>35.58</v>
      </c>
      <c r="E23487" t="s">
        <v>30879</v>
      </c>
      <c r="F23487" s="729"/>
      <c r="G23487" s="729"/>
      <c r="H23487" s="729"/>
      <c r="I23487" s="729"/>
      <c r="J23487" s="729"/>
      <c r="K23487" s="729"/>
      <c r="L23487" s="729"/>
      <c r="M23487" s="729"/>
      <c r="N23487" s="729"/>
      <c r="O23487" s="729"/>
    </row>
    <row r="23488" spans="1:15" hidden="1" x14ac:dyDescent="0.2">
      <c r="A23488" s="94" t="s">
        <v>16348</v>
      </c>
      <c r="B23488" t="s">
        <v>27566</v>
      </c>
      <c r="C23488" t="s">
        <v>8107</v>
      </c>
      <c r="D23488">
        <v>128.09</v>
      </c>
      <c r="E23488" t="s">
        <v>30879</v>
      </c>
      <c r="F23488" s="729"/>
      <c r="G23488" s="729"/>
      <c r="H23488" s="729"/>
      <c r="I23488" s="729"/>
      <c r="J23488" s="729"/>
      <c r="K23488" s="729"/>
      <c r="L23488" s="729"/>
      <c r="M23488" s="729"/>
      <c r="N23488" s="729"/>
      <c r="O23488" s="729"/>
    </row>
    <row r="23489" spans="1:15" hidden="1" x14ac:dyDescent="0.2">
      <c r="A23489" s="94" t="s">
        <v>16349</v>
      </c>
      <c r="B23489" t="s">
        <v>27567</v>
      </c>
      <c r="C23489" t="s">
        <v>8107</v>
      </c>
      <c r="D23489">
        <v>149.44</v>
      </c>
      <c r="E23489" t="s">
        <v>30879</v>
      </c>
      <c r="F23489" s="729"/>
      <c r="G23489" s="729"/>
      <c r="H23489" s="729"/>
      <c r="I23489" s="729"/>
      <c r="J23489" s="729"/>
      <c r="K23489" s="729"/>
      <c r="L23489" s="729"/>
      <c r="M23489" s="729"/>
      <c r="N23489" s="729"/>
      <c r="O23489" s="729"/>
    </row>
    <row r="23490" spans="1:15" hidden="1" x14ac:dyDescent="0.2">
      <c r="A23490" s="94" t="s">
        <v>16350</v>
      </c>
      <c r="B23490" t="s">
        <v>47451</v>
      </c>
      <c r="C23490" t="s">
        <v>8107</v>
      </c>
      <c r="D23490">
        <v>170.78</v>
      </c>
      <c r="E23490" t="s">
        <v>30879</v>
      </c>
      <c r="F23490" s="729"/>
      <c r="G23490" s="729"/>
      <c r="H23490" s="729"/>
      <c r="I23490" s="729"/>
      <c r="J23490" s="729"/>
      <c r="K23490" s="729"/>
      <c r="L23490" s="729"/>
      <c r="M23490" s="729"/>
      <c r="N23490" s="729"/>
      <c r="O23490" s="729"/>
    </row>
    <row r="23491" spans="1:15" hidden="1" x14ac:dyDescent="0.2">
      <c r="A23491" s="94" t="s">
        <v>16351</v>
      </c>
      <c r="B23491" t="s">
        <v>47452</v>
      </c>
      <c r="C23491" t="s">
        <v>8107</v>
      </c>
      <c r="D23491">
        <v>192.13</v>
      </c>
      <c r="E23491" t="s">
        <v>30879</v>
      </c>
      <c r="F23491" s="729"/>
      <c r="G23491" s="729"/>
      <c r="H23491" s="729"/>
      <c r="I23491" s="729"/>
      <c r="J23491" s="729"/>
      <c r="K23491" s="729"/>
      <c r="L23491" s="729"/>
      <c r="M23491" s="729"/>
      <c r="N23491" s="729"/>
      <c r="O23491" s="729"/>
    </row>
    <row r="23492" spans="1:15" hidden="1" x14ac:dyDescent="0.2">
      <c r="A23492" s="94" t="s">
        <v>16352</v>
      </c>
      <c r="B23492" t="s">
        <v>27568</v>
      </c>
      <c r="C23492" t="s">
        <v>8107</v>
      </c>
      <c r="D23492">
        <v>213.48</v>
      </c>
      <c r="E23492" t="s">
        <v>30879</v>
      </c>
      <c r="F23492" s="729"/>
      <c r="G23492" s="729"/>
      <c r="H23492" s="729"/>
      <c r="I23492" s="729"/>
      <c r="J23492" s="729"/>
      <c r="K23492" s="729"/>
      <c r="L23492" s="729"/>
      <c r="M23492" s="729"/>
      <c r="N23492" s="729"/>
      <c r="O23492" s="729"/>
    </row>
    <row r="23493" spans="1:15" hidden="1" x14ac:dyDescent="0.2">
      <c r="A23493" s="94" t="s">
        <v>16353</v>
      </c>
      <c r="B23493" t="s">
        <v>27569</v>
      </c>
      <c r="C23493" t="s">
        <v>8107</v>
      </c>
      <c r="D23493">
        <v>256.18</v>
      </c>
      <c r="E23493" t="s">
        <v>30879</v>
      </c>
      <c r="F23493" s="729"/>
      <c r="G23493" s="729"/>
      <c r="H23493" s="729"/>
      <c r="I23493" s="729"/>
      <c r="J23493" s="729"/>
      <c r="K23493" s="729"/>
      <c r="L23493" s="729"/>
      <c r="M23493" s="729"/>
      <c r="N23493" s="729"/>
      <c r="O23493" s="729"/>
    </row>
    <row r="23494" spans="1:15" hidden="1" x14ac:dyDescent="0.2">
      <c r="A23494" s="94" t="s">
        <v>30885</v>
      </c>
      <c r="B23494" t="s">
        <v>30886</v>
      </c>
      <c r="C23494" t="s">
        <v>8107</v>
      </c>
      <c r="D23494">
        <v>274.64</v>
      </c>
      <c r="E23494" t="s">
        <v>30879</v>
      </c>
      <c r="F23494" s="729"/>
      <c r="G23494" s="729"/>
      <c r="H23494" s="729"/>
      <c r="I23494" s="729"/>
      <c r="J23494" s="729"/>
      <c r="K23494" s="729"/>
      <c r="L23494" s="729"/>
      <c r="M23494" s="729"/>
      <c r="N23494" s="729"/>
      <c r="O23494" s="729"/>
    </row>
    <row r="23495" spans="1:15" hidden="1" x14ac:dyDescent="0.2">
      <c r="A23495" s="94" t="s">
        <v>16354</v>
      </c>
      <c r="B23495" t="s">
        <v>27570</v>
      </c>
      <c r="C23495" t="s">
        <v>2424</v>
      </c>
      <c r="D23495">
        <v>50.12</v>
      </c>
      <c r="E23495" t="s">
        <v>30879</v>
      </c>
      <c r="F23495" s="729"/>
      <c r="G23495" s="729"/>
      <c r="H23495" s="729"/>
      <c r="I23495" s="729"/>
      <c r="J23495" s="729"/>
      <c r="K23495" s="729"/>
      <c r="L23495" s="729"/>
      <c r="M23495" s="729"/>
      <c r="N23495" s="729"/>
      <c r="O23495" s="729"/>
    </row>
    <row r="23496" spans="1:15" hidden="1" x14ac:dyDescent="0.2">
      <c r="A23496" s="94" t="s">
        <v>16355</v>
      </c>
      <c r="B23496" t="s">
        <v>27571</v>
      </c>
      <c r="C23496" t="s">
        <v>8107</v>
      </c>
      <c r="D23496">
        <v>180.43</v>
      </c>
      <c r="E23496" t="s">
        <v>30879</v>
      </c>
      <c r="F23496" s="729"/>
      <c r="G23496" s="729"/>
      <c r="H23496" s="729"/>
      <c r="I23496" s="729"/>
      <c r="J23496" s="729"/>
      <c r="K23496" s="729"/>
      <c r="L23496" s="729"/>
      <c r="M23496" s="729"/>
      <c r="N23496" s="729"/>
      <c r="O23496" s="729"/>
    </row>
    <row r="23497" spans="1:15" hidden="1" x14ac:dyDescent="0.2">
      <c r="A23497" s="94" t="s">
        <v>16356</v>
      </c>
      <c r="B23497" t="s">
        <v>27572</v>
      </c>
      <c r="C23497" t="s">
        <v>8107</v>
      </c>
      <c r="D23497">
        <v>210.5</v>
      </c>
      <c r="E23497" t="s">
        <v>30879</v>
      </c>
      <c r="F23497" s="729"/>
      <c r="G23497" s="729"/>
      <c r="H23497" s="729"/>
      <c r="I23497" s="729"/>
      <c r="J23497" s="729"/>
      <c r="K23497" s="729"/>
      <c r="L23497" s="729"/>
      <c r="M23497" s="729"/>
      <c r="N23497" s="729"/>
      <c r="O23497" s="729"/>
    </row>
    <row r="23498" spans="1:15" hidden="1" x14ac:dyDescent="0.2">
      <c r="A23498" s="94" t="s">
        <v>16357</v>
      </c>
      <c r="B23498" t="s">
        <v>27573</v>
      </c>
      <c r="C23498" t="s">
        <v>8107</v>
      </c>
      <c r="D23498">
        <v>240.58</v>
      </c>
      <c r="E23498" t="s">
        <v>30879</v>
      </c>
      <c r="F23498" s="729"/>
      <c r="G23498" s="729"/>
      <c r="H23498" s="729"/>
      <c r="I23498" s="729"/>
      <c r="J23498" s="729"/>
      <c r="K23498" s="729"/>
      <c r="L23498" s="729"/>
      <c r="M23498" s="729"/>
      <c r="N23498" s="729"/>
      <c r="O23498" s="729"/>
    </row>
    <row r="23499" spans="1:15" hidden="1" x14ac:dyDescent="0.2">
      <c r="A23499" s="94" t="s">
        <v>16358</v>
      </c>
      <c r="B23499" t="s">
        <v>27574</v>
      </c>
      <c r="C23499" t="s">
        <v>8107</v>
      </c>
      <c r="D23499">
        <v>270.64999999999998</v>
      </c>
      <c r="E23499" t="s">
        <v>30879</v>
      </c>
      <c r="F23499" s="729"/>
      <c r="G23499" s="729"/>
      <c r="H23499" s="729"/>
      <c r="I23499" s="729"/>
      <c r="J23499" s="729"/>
      <c r="K23499" s="729"/>
      <c r="L23499" s="729"/>
      <c r="M23499" s="729"/>
      <c r="N23499" s="729"/>
      <c r="O23499" s="729"/>
    </row>
    <row r="23500" spans="1:15" hidden="1" x14ac:dyDescent="0.2">
      <c r="A23500" s="94" t="s">
        <v>16359</v>
      </c>
      <c r="B23500" t="s">
        <v>27575</v>
      </c>
      <c r="C23500" t="s">
        <v>8107</v>
      </c>
      <c r="D23500">
        <v>300.72000000000003</v>
      </c>
      <c r="E23500" t="s">
        <v>30879</v>
      </c>
      <c r="F23500" s="729"/>
      <c r="G23500" s="729"/>
      <c r="H23500" s="729"/>
      <c r="I23500" s="729"/>
      <c r="J23500" s="729"/>
      <c r="K23500" s="729"/>
      <c r="L23500" s="729"/>
      <c r="M23500" s="729"/>
      <c r="N23500" s="729"/>
      <c r="O23500" s="729"/>
    </row>
    <row r="23501" spans="1:15" hidden="1" x14ac:dyDescent="0.2">
      <c r="A23501" s="94" t="s">
        <v>16360</v>
      </c>
      <c r="B23501" t="s">
        <v>27576</v>
      </c>
      <c r="C23501" t="s">
        <v>8107</v>
      </c>
      <c r="D23501">
        <v>360.86</v>
      </c>
      <c r="E23501" t="s">
        <v>30879</v>
      </c>
      <c r="F23501" s="729"/>
      <c r="G23501" s="729"/>
      <c r="H23501" s="729"/>
      <c r="I23501" s="729"/>
      <c r="J23501" s="729"/>
      <c r="K23501" s="729"/>
      <c r="L23501" s="729"/>
      <c r="M23501" s="729"/>
      <c r="N23501" s="729"/>
      <c r="O23501" s="729"/>
    </row>
    <row r="23502" spans="1:15" hidden="1" x14ac:dyDescent="0.2">
      <c r="A23502" s="94" t="s">
        <v>16361</v>
      </c>
      <c r="B23502" t="s">
        <v>27577</v>
      </c>
      <c r="C23502" t="s">
        <v>8107</v>
      </c>
      <c r="D23502">
        <v>362.92</v>
      </c>
      <c r="E23502" t="s">
        <v>30879</v>
      </c>
      <c r="F23502" s="729"/>
      <c r="G23502" s="729"/>
      <c r="H23502" s="729"/>
      <c r="I23502" s="729"/>
      <c r="J23502" s="729"/>
      <c r="K23502" s="729"/>
      <c r="L23502" s="729"/>
      <c r="M23502" s="729"/>
      <c r="N23502" s="729"/>
      <c r="O23502" s="729"/>
    </row>
    <row r="23503" spans="1:15" hidden="1" x14ac:dyDescent="0.2">
      <c r="A23503" s="94" t="s">
        <v>16362</v>
      </c>
      <c r="B23503" t="s">
        <v>27578</v>
      </c>
      <c r="C23503" t="s">
        <v>8107</v>
      </c>
      <c r="D23503">
        <v>384.26</v>
      </c>
      <c r="E23503" t="s">
        <v>30879</v>
      </c>
      <c r="F23503" s="729"/>
      <c r="G23503" s="729"/>
      <c r="H23503" s="729"/>
      <c r="I23503" s="729"/>
      <c r="J23503" s="729"/>
      <c r="K23503" s="729"/>
      <c r="L23503" s="729"/>
      <c r="M23503" s="729"/>
      <c r="N23503" s="729"/>
      <c r="O23503" s="729"/>
    </row>
    <row r="23504" spans="1:15" hidden="1" x14ac:dyDescent="0.2">
      <c r="A23504" s="94" t="s">
        <v>16363</v>
      </c>
      <c r="B23504" t="s">
        <v>27579</v>
      </c>
      <c r="C23504" t="s">
        <v>8107</v>
      </c>
      <c r="D23504">
        <v>405.61</v>
      </c>
      <c r="E23504" t="s">
        <v>30879</v>
      </c>
      <c r="F23504" s="729"/>
      <c r="G23504" s="729"/>
      <c r="H23504" s="729"/>
      <c r="I23504" s="729"/>
      <c r="J23504" s="729"/>
      <c r="K23504" s="729"/>
      <c r="L23504" s="729"/>
      <c r="M23504" s="729"/>
      <c r="N23504" s="729"/>
      <c r="O23504" s="729"/>
    </row>
    <row r="23505" spans="1:15" hidden="1" x14ac:dyDescent="0.2">
      <c r="A23505" s="94" t="s">
        <v>16364</v>
      </c>
      <c r="B23505" t="s">
        <v>27580</v>
      </c>
      <c r="C23505" t="s">
        <v>8107</v>
      </c>
      <c r="D23505">
        <v>426.96</v>
      </c>
      <c r="E23505" t="s">
        <v>30879</v>
      </c>
      <c r="F23505" s="729"/>
      <c r="G23505" s="729"/>
      <c r="H23505" s="729"/>
      <c r="I23505" s="729"/>
      <c r="J23505" s="729"/>
      <c r="K23505" s="729"/>
      <c r="L23505" s="729"/>
      <c r="M23505" s="729"/>
      <c r="N23505" s="729"/>
      <c r="O23505" s="729"/>
    </row>
    <row r="23506" spans="1:15" hidden="1" x14ac:dyDescent="0.2">
      <c r="A23506" s="94" t="s">
        <v>27581</v>
      </c>
      <c r="B23506" t="s">
        <v>27582</v>
      </c>
      <c r="C23506" t="s">
        <v>8107</v>
      </c>
      <c r="D23506">
        <v>448.31</v>
      </c>
      <c r="E23506" t="s">
        <v>30879</v>
      </c>
      <c r="F23506" s="729"/>
      <c r="G23506" s="729"/>
      <c r="H23506" s="729"/>
      <c r="I23506" s="729"/>
      <c r="J23506" s="729"/>
      <c r="K23506" s="729"/>
      <c r="L23506" s="729"/>
      <c r="M23506" s="729"/>
      <c r="N23506" s="729"/>
      <c r="O23506" s="729"/>
    </row>
    <row r="23507" spans="1:15" hidden="1" x14ac:dyDescent="0.2">
      <c r="A23507" s="94" t="s">
        <v>16365</v>
      </c>
      <c r="B23507" t="s">
        <v>27583</v>
      </c>
      <c r="C23507" t="s">
        <v>8107</v>
      </c>
      <c r="D23507">
        <v>469.66</v>
      </c>
      <c r="E23507" t="s">
        <v>30879</v>
      </c>
      <c r="F23507" s="729"/>
      <c r="G23507" s="729"/>
      <c r="H23507" s="729"/>
      <c r="I23507" s="729"/>
      <c r="J23507" s="729"/>
      <c r="K23507" s="729"/>
      <c r="L23507" s="729"/>
      <c r="M23507" s="729"/>
      <c r="N23507" s="729"/>
      <c r="O23507" s="729"/>
    </row>
    <row r="23508" spans="1:15" hidden="1" x14ac:dyDescent="0.2">
      <c r="A23508" s="94" t="s">
        <v>16366</v>
      </c>
      <c r="B23508" t="s">
        <v>27584</v>
      </c>
      <c r="C23508" t="s">
        <v>8107</v>
      </c>
      <c r="D23508">
        <v>85.39</v>
      </c>
      <c r="E23508" t="s">
        <v>30879</v>
      </c>
      <c r="F23508" s="729"/>
      <c r="G23508" s="729"/>
      <c r="H23508" s="729"/>
      <c r="I23508" s="729"/>
      <c r="J23508" s="729"/>
      <c r="K23508" s="729"/>
      <c r="L23508" s="729"/>
      <c r="M23508" s="729"/>
      <c r="N23508" s="729"/>
      <c r="O23508" s="729"/>
    </row>
    <row r="23509" spans="1:15" hidden="1" x14ac:dyDescent="0.2">
      <c r="A23509" s="94" t="s">
        <v>16367</v>
      </c>
      <c r="B23509" t="s">
        <v>27585</v>
      </c>
      <c r="C23509" t="s">
        <v>8107</v>
      </c>
      <c r="D23509">
        <v>106.74</v>
      </c>
      <c r="E23509" t="s">
        <v>30879</v>
      </c>
      <c r="F23509" s="729"/>
      <c r="G23509" s="729"/>
      <c r="H23509" s="729"/>
      <c r="I23509" s="729"/>
      <c r="J23509" s="729"/>
      <c r="K23509" s="729"/>
      <c r="L23509" s="729"/>
      <c r="M23509" s="729"/>
      <c r="N23509" s="729"/>
      <c r="O23509" s="729"/>
    </row>
    <row r="23510" spans="1:15" hidden="1" x14ac:dyDescent="0.2">
      <c r="A23510" s="94" t="s">
        <v>16368</v>
      </c>
      <c r="B23510" t="s">
        <v>27586</v>
      </c>
      <c r="C23510" t="s">
        <v>8107</v>
      </c>
      <c r="D23510">
        <v>234.83</v>
      </c>
      <c r="E23510" t="s">
        <v>30879</v>
      </c>
      <c r="F23510" s="729"/>
      <c r="G23510" s="729"/>
      <c r="H23510" s="729"/>
      <c r="I23510" s="729"/>
      <c r="J23510" s="729"/>
      <c r="K23510" s="729"/>
      <c r="L23510" s="729"/>
      <c r="M23510" s="729"/>
      <c r="N23510" s="729"/>
      <c r="O23510" s="729"/>
    </row>
    <row r="23511" spans="1:15" hidden="1" x14ac:dyDescent="0.2">
      <c r="A23511" s="94" t="s">
        <v>16369</v>
      </c>
      <c r="B23511" t="s">
        <v>27587</v>
      </c>
      <c r="C23511" t="s">
        <v>8107</v>
      </c>
      <c r="D23511">
        <v>277.52</v>
      </c>
      <c r="E23511" t="s">
        <v>30879</v>
      </c>
      <c r="F23511" s="729"/>
      <c r="G23511" s="729"/>
      <c r="H23511" s="729"/>
      <c r="I23511" s="729"/>
      <c r="J23511" s="729"/>
      <c r="K23511" s="729"/>
      <c r="L23511" s="729"/>
      <c r="M23511" s="729"/>
      <c r="N23511" s="729"/>
      <c r="O23511" s="729"/>
    </row>
    <row r="23512" spans="1:15" hidden="1" x14ac:dyDescent="0.2">
      <c r="A23512" s="94" t="s">
        <v>16370</v>
      </c>
      <c r="B23512" t="s">
        <v>27588</v>
      </c>
      <c r="C23512" t="s">
        <v>8107</v>
      </c>
      <c r="D23512">
        <v>298.87</v>
      </c>
      <c r="E23512" t="s">
        <v>30879</v>
      </c>
      <c r="F23512" s="729"/>
      <c r="G23512" s="729"/>
      <c r="H23512" s="729"/>
      <c r="I23512" s="729"/>
      <c r="J23512" s="729"/>
      <c r="K23512" s="729"/>
      <c r="L23512" s="729"/>
      <c r="M23512" s="729"/>
      <c r="N23512" s="729"/>
      <c r="O23512" s="729"/>
    </row>
    <row r="23513" spans="1:15" hidden="1" x14ac:dyDescent="0.2">
      <c r="A23513" s="94" t="s">
        <v>16371</v>
      </c>
      <c r="B23513" t="s">
        <v>27589</v>
      </c>
      <c r="C23513" t="s">
        <v>8107</v>
      </c>
      <c r="D23513">
        <v>320.22000000000003</v>
      </c>
      <c r="E23513" t="s">
        <v>30879</v>
      </c>
      <c r="F23513" s="729"/>
      <c r="G23513" s="729"/>
      <c r="H23513" s="729"/>
      <c r="I23513" s="729"/>
      <c r="J23513" s="729"/>
      <c r="K23513" s="729"/>
      <c r="L23513" s="729"/>
      <c r="M23513" s="729"/>
      <c r="N23513" s="729"/>
      <c r="O23513" s="729"/>
    </row>
    <row r="23514" spans="1:15" hidden="1" x14ac:dyDescent="0.2">
      <c r="A23514" s="94" t="s">
        <v>16372</v>
      </c>
      <c r="B23514" t="s">
        <v>27590</v>
      </c>
      <c r="C23514" t="s">
        <v>8107</v>
      </c>
      <c r="D23514">
        <v>341.57</v>
      </c>
      <c r="E23514" t="s">
        <v>30879</v>
      </c>
      <c r="F23514" s="729"/>
      <c r="G23514" s="729"/>
      <c r="H23514" s="729"/>
      <c r="I23514" s="729"/>
      <c r="J23514" s="729"/>
      <c r="K23514" s="729"/>
      <c r="L23514" s="729"/>
      <c r="M23514" s="729"/>
      <c r="N23514" s="729"/>
      <c r="O23514" s="729"/>
    </row>
    <row r="23515" spans="1:15" hidden="1" x14ac:dyDescent="0.2">
      <c r="A23515" s="94" t="s">
        <v>16373</v>
      </c>
      <c r="B23515" t="s">
        <v>27591</v>
      </c>
      <c r="C23515" t="s">
        <v>8107</v>
      </c>
      <c r="D23515">
        <v>511.22</v>
      </c>
      <c r="E23515" t="s">
        <v>30879</v>
      </c>
      <c r="F23515" s="729"/>
      <c r="G23515" s="729"/>
      <c r="H23515" s="729"/>
      <c r="I23515" s="729"/>
      <c r="J23515" s="729"/>
      <c r="K23515" s="729"/>
      <c r="L23515" s="729"/>
      <c r="M23515" s="729"/>
      <c r="N23515" s="729"/>
      <c r="O23515" s="729"/>
    </row>
    <row r="23516" spans="1:15" hidden="1" x14ac:dyDescent="0.2">
      <c r="A23516" s="94" t="s">
        <v>16374</v>
      </c>
      <c r="B23516" t="s">
        <v>27592</v>
      </c>
      <c r="C23516" t="s">
        <v>8107</v>
      </c>
      <c r="D23516">
        <v>541.29999999999995</v>
      </c>
      <c r="E23516" t="s">
        <v>30879</v>
      </c>
      <c r="F23516" s="729"/>
      <c r="G23516" s="729"/>
      <c r="H23516" s="729"/>
      <c r="I23516" s="729"/>
      <c r="J23516" s="729"/>
      <c r="K23516" s="729"/>
      <c r="L23516" s="729"/>
      <c r="M23516" s="729"/>
      <c r="N23516" s="729"/>
      <c r="O23516" s="729"/>
    </row>
    <row r="23517" spans="1:15" hidden="1" x14ac:dyDescent="0.2">
      <c r="A23517" s="94" t="s">
        <v>16375</v>
      </c>
      <c r="B23517" t="s">
        <v>27593</v>
      </c>
      <c r="C23517" t="s">
        <v>8107</v>
      </c>
      <c r="D23517">
        <v>571.37</v>
      </c>
      <c r="E23517" t="s">
        <v>30879</v>
      </c>
      <c r="F23517" s="729"/>
      <c r="G23517" s="729"/>
      <c r="H23517" s="729"/>
      <c r="I23517" s="729"/>
      <c r="J23517" s="729"/>
      <c r="K23517" s="729"/>
      <c r="L23517" s="729"/>
      <c r="M23517" s="729"/>
      <c r="N23517" s="729"/>
      <c r="O23517" s="729"/>
    </row>
    <row r="23518" spans="1:15" hidden="1" x14ac:dyDescent="0.2">
      <c r="A23518" s="94" t="s">
        <v>16376</v>
      </c>
      <c r="B23518" t="s">
        <v>27594</v>
      </c>
      <c r="C23518" t="s">
        <v>8107</v>
      </c>
      <c r="D23518">
        <v>601.44000000000005</v>
      </c>
      <c r="E23518" t="s">
        <v>30879</v>
      </c>
      <c r="F23518" s="729"/>
      <c r="G23518" s="729"/>
      <c r="H23518" s="729"/>
      <c r="I23518" s="729"/>
      <c r="J23518" s="729"/>
      <c r="K23518" s="729"/>
      <c r="L23518" s="729"/>
      <c r="M23518" s="729"/>
      <c r="N23518" s="729"/>
      <c r="O23518" s="729"/>
    </row>
    <row r="23519" spans="1:15" hidden="1" x14ac:dyDescent="0.2">
      <c r="A23519" s="94" t="s">
        <v>27595</v>
      </c>
      <c r="B23519" t="s">
        <v>27596</v>
      </c>
      <c r="C23519" t="s">
        <v>8107</v>
      </c>
      <c r="D23519">
        <v>631.51</v>
      </c>
      <c r="E23519" t="s">
        <v>30879</v>
      </c>
      <c r="F23519" s="729"/>
      <c r="G23519" s="729"/>
      <c r="H23519" s="729"/>
      <c r="I23519" s="729"/>
      <c r="J23519" s="729"/>
      <c r="K23519" s="729"/>
      <c r="L23519" s="729"/>
      <c r="M23519" s="729"/>
      <c r="N23519" s="729"/>
      <c r="O23519" s="729"/>
    </row>
    <row r="23520" spans="1:15" hidden="1" x14ac:dyDescent="0.2">
      <c r="A23520" s="94" t="s">
        <v>16377</v>
      </c>
      <c r="B23520" t="s">
        <v>27597</v>
      </c>
      <c r="C23520" t="s">
        <v>8107</v>
      </c>
      <c r="D23520">
        <v>661.58</v>
      </c>
      <c r="E23520" t="s">
        <v>30879</v>
      </c>
      <c r="F23520" s="729"/>
      <c r="G23520" s="729"/>
      <c r="H23520" s="729"/>
      <c r="I23520" s="729"/>
      <c r="J23520" s="729"/>
      <c r="K23520" s="729"/>
      <c r="L23520" s="729"/>
      <c r="M23520" s="729"/>
      <c r="N23520" s="729"/>
      <c r="O23520" s="729"/>
    </row>
    <row r="23521" spans="1:15" hidden="1" x14ac:dyDescent="0.2">
      <c r="A23521" s="94" t="s">
        <v>16378</v>
      </c>
      <c r="B23521" t="s">
        <v>27598</v>
      </c>
      <c r="C23521" t="s">
        <v>8107</v>
      </c>
      <c r="D23521">
        <v>120.29</v>
      </c>
      <c r="E23521" t="s">
        <v>30879</v>
      </c>
      <c r="F23521" s="729"/>
      <c r="G23521" s="729"/>
      <c r="H23521" s="729"/>
      <c r="I23521" s="729"/>
      <c r="J23521" s="729"/>
      <c r="K23521" s="729"/>
      <c r="L23521" s="729"/>
      <c r="M23521" s="729"/>
      <c r="N23521" s="729"/>
      <c r="O23521" s="729"/>
    </row>
    <row r="23522" spans="1:15" hidden="1" x14ac:dyDescent="0.2">
      <c r="A23522" s="94" t="s">
        <v>16379</v>
      </c>
      <c r="B23522" t="s">
        <v>27599</v>
      </c>
      <c r="C23522" t="s">
        <v>8107</v>
      </c>
      <c r="D23522">
        <v>150.36000000000001</v>
      </c>
      <c r="E23522" t="s">
        <v>30879</v>
      </c>
      <c r="F23522" s="729"/>
      <c r="G23522" s="729"/>
      <c r="H23522" s="729"/>
      <c r="I23522" s="729"/>
      <c r="J23522" s="729"/>
      <c r="K23522" s="729"/>
      <c r="L23522" s="729"/>
      <c r="M23522" s="729"/>
      <c r="N23522" s="729"/>
      <c r="O23522" s="729"/>
    </row>
    <row r="23523" spans="1:15" hidden="1" x14ac:dyDescent="0.2">
      <c r="A23523" s="94" t="s">
        <v>16380</v>
      </c>
      <c r="B23523" t="s">
        <v>27600</v>
      </c>
      <c r="C23523" t="s">
        <v>8107</v>
      </c>
      <c r="D23523">
        <v>330.79</v>
      </c>
      <c r="E23523" t="s">
        <v>30879</v>
      </c>
      <c r="F23523" s="729"/>
      <c r="G23523" s="729"/>
      <c r="H23523" s="729"/>
      <c r="I23523" s="729"/>
      <c r="J23523" s="729"/>
      <c r="K23523" s="729"/>
      <c r="L23523" s="729"/>
      <c r="M23523" s="729"/>
      <c r="N23523" s="729"/>
      <c r="O23523" s="729"/>
    </row>
    <row r="23524" spans="1:15" hidden="1" x14ac:dyDescent="0.2">
      <c r="A23524" s="94" t="s">
        <v>16381</v>
      </c>
      <c r="B23524" t="s">
        <v>27601</v>
      </c>
      <c r="C23524" t="s">
        <v>8107</v>
      </c>
      <c r="D23524">
        <v>390.94</v>
      </c>
      <c r="E23524" t="s">
        <v>30879</v>
      </c>
      <c r="F23524" s="729"/>
      <c r="G23524" s="729"/>
      <c r="H23524" s="729"/>
      <c r="I23524" s="729"/>
      <c r="J23524" s="729"/>
      <c r="K23524" s="729"/>
      <c r="L23524" s="729"/>
      <c r="M23524" s="729"/>
      <c r="N23524" s="729"/>
      <c r="O23524" s="729"/>
    </row>
    <row r="23525" spans="1:15" hidden="1" x14ac:dyDescent="0.2">
      <c r="A23525" s="94" t="s">
        <v>16382</v>
      </c>
      <c r="B23525" t="s">
        <v>27602</v>
      </c>
      <c r="C23525" t="s">
        <v>8107</v>
      </c>
      <c r="D23525">
        <v>421.01</v>
      </c>
      <c r="E23525" t="s">
        <v>30879</v>
      </c>
      <c r="F23525" s="729"/>
      <c r="G23525" s="729"/>
      <c r="H23525" s="729"/>
      <c r="I23525" s="729"/>
      <c r="J23525" s="729"/>
      <c r="K23525" s="729"/>
      <c r="L23525" s="729"/>
      <c r="M23525" s="729"/>
      <c r="N23525" s="729"/>
      <c r="O23525" s="729"/>
    </row>
    <row r="23526" spans="1:15" hidden="1" x14ac:dyDescent="0.2">
      <c r="A23526" s="94" t="s">
        <v>16383</v>
      </c>
      <c r="B23526" t="s">
        <v>27603</v>
      </c>
      <c r="C23526" t="s">
        <v>8107</v>
      </c>
      <c r="D23526">
        <v>451.08</v>
      </c>
      <c r="E23526" t="s">
        <v>30879</v>
      </c>
      <c r="F23526" s="729"/>
      <c r="G23526" s="729"/>
      <c r="H23526" s="729"/>
      <c r="I23526" s="729"/>
      <c r="J23526" s="729"/>
      <c r="K23526" s="729"/>
      <c r="L23526" s="729"/>
      <c r="M23526" s="729"/>
      <c r="N23526" s="729"/>
      <c r="O23526" s="729"/>
    </row>
    <row r="23527" spans="1:15" hidden="1" x14ac:dyDescent="0.2">
      <c r="A23527" s="94" t="s">
        <v>16384</v>
      </c>
      <c r="B23527" t="s">
        <v>27604</v>
      </c>
      <c r="C23527" t="s">
        <v>8107</v>
      </c>
      <c r="D23527">
        <v>481.15</v>
      </c>
      <c r="E23527" t="s">
        <v>30879</v>
      </c>
      <c r="F23527" s="729"/>
      <c r="G23527" s="729"/>
      <c r="H23527" s="729"/>
      <c r="I23527" s="729"/>
      <c r="J23527" s="729"/>
      <c r="K23527" s="729"/>
      <c r="L23527" s="729"/>
      <c r="M23527" s="729"/>
      <c r="N23527" s="729"/>
      <c r="O23527" s="729"/>
    </row>
    <row r="23528" spans="1:15" hidden="1" x14ac:dyDescent="0.2">
      <c r="A23528" s="94" t="s">
        <v>16385</v>
      </c>
      <c r="B23528" t="s">
        <v>27605</v>
      </c>
      <c r="C23528" t="s">
        <v>2424</v>
      </c>
      <c r="D23528">
        <v>44.77</v>
      </c>
      <c r="E23528" t="s">
        <v>30879</v>
      </c>
      <c r="F23528" s="729"/>
      <c r="G23528" s="729"/>
      <c r="H23528" s="729"/>
      <c r="I23528" s="729"/>
      <c r="J23528" s="729"/>
      <c r="K23528" s="729"/>
      <c r="L23528" s="729"/>
      <c r="M23528" s="729"/>
      <c r="N23528" s="729"/>
      <c r="O23528" s="729"/>
    </row>
    <row r="23529" spans="1:15" hidden="1" x14ac:dyDescent="0.2">
      <c r="A23529" s="94" t="s">
        <v>16386</v>
      </c>
      <c r="B23529" t="s">
        <v>27606</v>
      </c>
      <c r="C23529" t="s">
        <v>8107</v>
      </c>
      <c r="D23529">
        <v>161.16999999999999</v>
      </c>
      <c r="E23529" t="s">
        <v>30879</v>
      </c>
      <c r="F23529" s="729"/>
      <c r="G23529" s="729"/>
      <c r="H23529" s="729"/>
      <c r="I23529" s="729"/>
      <c r="J23529" s="729"/>
      <c r="K23529" s="729"/>
      <c r="L23529" s="729"/>
      <c r="M23529" s="729"/>
      <c r="N23529" s="729"/>
      <c r="O23529" s="729"/>
    </row>
    <row r="23530" spans="1:15" hidden="1" x14ac:dyDescent="0.2">
      <c r="A23530" s="94" t="s">
        <v>16387</v>
      </c>
      <c r="B23530" t="s">
        <v>27607</v>
      </c>
      <c r="C23530" t="s">
        <v>8107</v>
      </c>
      <c r="D23530">
        <v>188.03</v>
      </c>
      <c r="E23530" t="s">
        <v>30879</v>
      </c>
      <c r="F23530" s="729"/>
      <c r="G23530" s="729"/>
      <c r="H23530" s="729"/>
      <c r="I23530" s="729"/>
      <c r="J23530" s="729"/>
      <c r="K23530" s="729"/>
      <c r="L23530" s="729"/>
      <c r="M23530" s="729"/>
      <c r="N23530" s="729"/>
      <c r="O23530" s="729"/>
    </row>
    <row r="23531" spans="1:15" hidden="1" x14ac:dyDescent="0.2">
      <c r="A23531" s="94" t="s">
        <v>16388</v>
      </c>
      <c r="B23531" t="s">
        <v>27608</v>
      </c>
      <c r="C23531" t="s">
        <v>8107</v>
      </c>
      <c r="D23531">
        <v>214.9</v>
      </c>
      <c r="E23531" t="s">
        <v>30879</v>
      </c>
      <c r="F23531" s="729"/>
      <c r="G23531" s="729"/>
      <c r="H23531" s="729"/>
      <c r="I23531" s="729"/>
      <c r="J23531" s="729"/>
      <c r="K23531" s="729"/>
      <c r="L23531" s="729"/>
      <c r="M23531" s="729"/>
      <c r="N23531" s="729"/>
      <c r="O23531" s="729"/>
    </row>
    <row r="23532" spans="1:15" hidden="1" x14ac:dyDescent="0.2">
      <c r="A23532" s="94" t="s">
        <v>16389</v>
      </c>
      <c r="B23532" t="s">
        <v>27609</v>
      </c>
      <c r="C23532" t="s">
        <v>8107</v>
      </c>
      <c r="D23532">
        <v>241.76</v>
      </c>
      <c r="E23532" t="s">
        <v>30879</v>
      </c>
      <c r="F23532" s="729"/>
      <c r="G23532" s="729"/>
      <c r="H23532" s="729"/>
      <c r="I23532" s="729"/>
      <c r="J23532" s="729"/>
      <c r="K23532" s="729"/>
      <c r="L23532" s="729"/>
      <c r="M23532" s="729"/>
      <c r="N23532" s="729"/>
      <c r="O23532" s="729"/>
    </row>
    <row r="23533" spans="1:15" hidden="1" x14ac:dyDescent="0.2">
      <c r="A23533" s="94" t="s">
        <v>16390</v>
      </c>
      <c r="B23533" t="s">
        <v>27610</v>
      </c>
      <c r="C23533" t="s">
        <v>8107</v>
      </c>
      <c r="D23533">
        <v>268.62</v>
      </c>
      <c r="E23533" t="s">
        <v>30879</v>
      </c>
      <c r="F23533" s="729"/>
      <c r="G23533" s="729"/>
      <c r="H23533" s="729"/>
      <c r="I23533" s="729"/>
      <c r="J23533" s="729"/>
      <c r="K23533" s="729"/>
      <c r="L23533" s="729"/>
      <c r="M23533" s="729"/>
      <c r="N23533" s="729"/>
      <c r="O23533" s="729"/>
    </row>
    <row r="23534" spans="1:15" hidden="1" x14ac:dyDescent="0.2">
      <c r="A23534" s="94" t="s">
        <v>16391</v>
      </c>
      <c r="B23534" t="s">
        <v>27611</v>
      </c>
      <c r="C23534" t="s">
        <v>8107</v>
      </c>
      <c r="D23534">
        <v>322.33999999999997</v>
      </c>
      <c r="E23534" t="s">
        <v>30879</v>
      </c>
      <c r="F23534" s="729"/>
      <c r="G23534" s="729"/>
      <c r="H23534" s="729"/>
      <c r="I23534" s="729"/>
      <c r="J23534" s="729"/>
      <c r="K23534" s="729"/>
      <c r="L23534" s="729"/>
      <c r="M23534" s="729"/>
      <c r="N23534" s="729"/>
      <c r="O23534" s="729"/>
    </row>
    <row r="23535" spans="1:15" hidden="1" x14ac:dyDescent="0.2">
      <c r="A23535" s="94" t="s">
        <v>16392</v>
      </c>
      <c r="B23535" t="s">
        <v>27612</v>
      </c>
      <c r="C23535" t="s">
        <v>2424</v>
      </c>
      <c r="D23535">
        <v>62.67</v>
      </c>
      <c r="E23535" t="s">
        <v>30879</v>
      </c>
      <c r="F23535" s="729"/>
      <c r="G23535" s="729"/>
      <c r="H23535" s="729"/>
      <c r="I23535" s="729"/>
      <c r="J23535" s="729"/>
      <c r="K23535" s="729"/>
      <c r="L23535" s="729"/>
      <c r="M23535" s="729"/>
      <c r="N23535" s="729"/>
      <c r="O23535" s="729"/>
    </row>
    <row r="23536" spans="1:15" hidden="1" x14ac:dyDescent="0.2">
      <c r="A23536" s="94" t="s">
        <v>16393</v>
      </c>
      <c r="B23536" t="s">
        <v>27613</v>
      </c>
      <c r="C23536" t="s">
        <v>8107</v>
      </c>
      <c r="D23536">
        <v>225.61</v>
      </c>
      <c r="E23536" t="s">
        <v>30879</v>
      </c>
      <c r="F23536" s="729"/>
      <c r="G23536" s="729"/>
      <c r="H23536" s="729"/>
      <c r="I23536" s="729"/>
      <c r="J23536" s="729"/>
      <c r="K23536" s="729"/>
      <c r="L23536" s="729"/>
      <c r="M23536" s="729"/>
      <c r="N23536" s="729"/>
      <c r="O23536" s="729"/>
    </row>
    <row r="23537" spans="1:15" hidden="1" x14ac:dyDescent="0.2">
      <c r="A23537" s="94" t="s">
        <v>16394</v>
      </c>
      <c r="B23537" t="s">
        <v>27614</v>
      </c>
      <c r="C23537" t="s">
        <v>8107</v>
      </c>
      <c r="D23537">
        <v>263.20999999999998</v>
      </c>
      <c r="E23537" t="s">
        <v>30879</v>
      </c>
      <c r="F23537" s="729"/>
      <c r="G23537" s="729"/>
      <c r="H23537" s="729"/>
      <c r="I23537" s="729"/>
      <c r="J23537" s="729"/>
      <c r="K23537" s="729"/>
      <c r="L23537" s="729"/>
      <c r="M23537" s="729"/>
      <c r="N23537" s="729"/>
      <c r="O23537" s="729"/>
    </row>
    <row r="23538" spans="1:15" hidden="1" x14ac:dyDescent="0.2">
      <c r="A23538" s="94" t="s">
        <v>16395</v>
      </c>
      <c r="B23538" t="s">
        <v>27615</v>
      </c>
      <c r="C23538" t="s">
        <v>8107</v>
      </c>
      <c r="D23538">
        <v>300.82</v>
      </c>
      <c r="E23538" t="s">
        <v>30879</v>
      </c>
      <c r="F23538" s="729"/>
      <c r="G23538" s="729"/>
      <c r="H23538" s="729"/>
      <c r="I23538" s="729"/>
      <c r="J23538" s="729"/>
      <c r="K23538" s="729"/>
      <c r="L23538" s="729"/>
      <c r="M23538" s="729"/>
      <c r="N23538" s="729"/>
      <c r="O23538" s="729"/>
    </row>
    <row r="23539" spans="1:15" hidden="1" x14ac:dyDescent="0.2">
      <c r="A23539" s="94" t="s">
        <v>16396</v>
      </c>
      <c r="B23539" t="s">
        <v>27616</v>
      </c>
      <c r="C23539" t="s">
        <v>8107</v>
      </c>
      <c r="D23539">
        <v>338.42</v>
      </c>
      <c r="E23539" t="s">
        <v>30879</v>
      </c>
      <c r="F23539" s="729"/>
      <c r="G23539" s="729"/>
      <c r="H23539" s="729"/>
      <c r="I23539" s="729"/>
      <c r="J23539" s="729"/>
      <c r="K23539" s="729"/>
      <c r="L23539" s="729"/>
      <c r="M23539" s="729"/>
      <c r="N23539" s="729"/>
      <c r="O23539" s="729"/>
    </row>
    <row r="23540" spans="1:15" hidden="1" x14ac:dyDescent="0.2">
      <c r="A23540" s="94" t="s">
        <v>16397</v>
      </c>
      <c r="B23540" t="s">
        <v>27617</v>
      </c>
      <c r="C23540" t="s">
        <v>8107</v>
      </c>
      <c r="D23540">
        <v>376.02</v>
      </c>
      <c r="E23540" t="s">
        <v>30879</v>
      </c>
      <c r="F23540" s="729"/>
      <c r="G23540" s="729"/>
      <c r="H23540" s="729"/>
      <c r="I23540" s="729"/>
      <c r="J23540" s="729"/>
      <c r="K23540" s="729"/>
      <c r="L23540" s="729"/>
      <c r="M23540" s="729"/>
      <c r="N23540" s="729"/>
      <c r="O23540" s="729"/>
    </row>
    <row r="23541" spans="1:15" hidden="1" x14ac:dyDescent="0.2">
      <c r="A23541" s="94" t="s">
        <v>16398</v>
      </c>
      <c r="B23541" t="s">
        <v>27618</v>
      </c>
      <c r="C23541" t="s">
        <v>8107</v>
      </c>
      <c r="D23541">
        <v>451.22</v>
      </c>
      <c r="E23541" t="s">
        <v>30879</v>
      </c>
      <c r="F23541" s="729"/>
      <c r="G23541" s="729"/>
      <c r="H23541" s="729"/>
      <c r="I23541" s="729"/>
      <c r="J23541" s="729"/>
      <c r="K23541" s="729"/>
      <c r="L23541" s="729"/>
      <c r="M23541" s="729"/>
      <c r="N23541" s="729"/>
      <c r="O23541" s="729"/>
    </row>
    <row r="23542" spans="1:15" hidden="1" x14ac:dyDescent="0.2">
      <c r="A23542" s="94" t="s">
        <v>16399</v>
      </c>
      <c r="B23542" t="s">
        <v>27619</v>
      </c>
      <c r="C23542" t="s">
        <v>8107</v>
      </c>
      <c r="D23542">
        <v>483.52</v>
      </c>
      <c r="E23542" t="s">
        <v>30879</v>
      </c>
      <c r="F23542" s="729"/>
      <c r="G23542" s="729"/>
      <c r="H23542" s="729"/>
      <c r="I23542" s="729"/>
      <c r="J23542" s="729"/>
      <c r="K23542" s="729"/>
      <c r="L23542" s="729"/>
      <c r="M23542" s="729"/>
      <c r="N23542" s="729"/>
      <c r="O23542" s="729"/>
    </row>
    <row r="23543" spans="1:15" hidden="1" x14ac:dyDescent="0.2">
      <c r="A23543" s="94" t="s">
        <v>16400</v>
      </c>
      <c r="B23543" t="s">
        <v>27620</v>
      </c>
      <c r="C23543" t="s">
        <v>8107</v>
      </c>
      <c r="D23543">
        <v>510.38</v>
      </c>
      <c r="E23543" t="s">
        <v>30879</v>
      </c>
      <c r="F23543" s="729"/>
      <c r="G23543" s="729"/>
      <c r="H23543" s="729"/>
      <c r="I23543" s="729"/>
      <c r="J23543" s="729"/>
      <c r="K23543" s="729"/>
      <c r="L23543" s="729"/>
      <c r="M23543" s="729"/>
      <c r="N23543" s="729"/>
      <c r="O23543" s="729"/>
    </row>
    <row r="23544" spans="1:15" hidden="1" x14ac:dyDescent="0.2">
      <c r="A23544" s="94" t="s">
        <v>16401</v>
      </c>
      <c r="B23544" t="s">
        <v>27621</v>
      </c>
      <c r="C23544" t="s">
        <v>8107</v>
      </c>
      <c r="D23544">
        <v>537.24</v>
      </c>
      <c r="E23544" t="s">
        <v>30879</v>
      </c>
      <c r="F23544" s="729"/>
      <c r="G23544" s="729"/>
      <c r="H23544" s="729"/>
      <c r="I23544" s="729"/>
      <c r="J23544" s="729"/>
      <c r="K23544" s="729"/>
      <c r="L23544" s="729"/>
      <c r="M23544" s="729"/>
      <c r="N23544" s="729"/>
      <c r="O23544" s="729"/>
    </row>
    <row r="23545" spans="1:15" hidden="1" x14ac:dyDescent="0.2">
      <c r="A23545" s="94" t="s">
        <v>16402</v>
      </c>
      <c r="B23545" t="s">
        <v>27622</v>
      </c>
      <c r="C23545" t="s">
        <v>8107</v>
      </c>
      <c r="D23545">
        <v>564.1</v>
      </c>
      <c r="E23545" t="s">
        <v>30879</v>
      </c>
      <c r="F23545" s="729"/>
      <c r="G23545" s="729"/>
      <c r="H23545" s="729"/>
      <c r="I23545" s="729"/>
      <c r="J23545" s="729"/>
      <c r="K23545" s="729"/>
      <c r="L23545" s="729"/>
      <c r="M23545" s="729"/>
      <c r="N23545" s="729"/>
      <c r="O23545" s="729"/>
    </row>
    <row r="23546" spans="1:15" hidden="1" x14ac:dyDescent="0.2">
      <c r="A23546" s="94" t="s">
        <v>16403</v>
      </c>
      <c r="B23546" t="s">
        <v>27623</v>
      </c>
      <c r="C23546" t="s">
        <v>8107</v>
      </c>
      <c r="D23546">
        <v>590.96</v>
      </c>
      <c r="E23546" t="s">
        <v>30879</v>
      </c>
      <c r="F23546" s="729"/>
      <c r="G23546" s="729"/>
      <c r="H23546" s="729"/>
      <c r="I23546" s="729"/>
      <c r="J23546" s="729"/>
      <c r="K23546" s="729"/>
      <c r="L23546" s="729"/>
      <c r="M23546" s="729"/>
      <c r="N23546" s="729"/>
      <c r="O23546" s="729"/>
    </row>
    <row r="23547" spans="1:15" hidden="1" x14ac:dyDescent="0.2">
      <c r="A23547" s="94" t="s">
        <v>16404</v>
      </c>
      <c r="B23547" t="s">
        <v>27624</v>
      </c>
      <c r="C23547" t="s">
        <v>8107</v>
      </c>
      <c r="D23547">
        <v>107.45</v>
      </c>
      <c r="E23547" t="s">
        <v>30879</v>
      </c>
      <c r="F23547" s="729"/>
      <c r="G23547" s="729"/>
      <c r="H23547" s="729"/>
      <c r="I23547" s="729"/>
      <c r="J23547" s="729"/>
      <c r="K23547" s="729"/>
      <c r="L23547" s="729"/>
      <c r="M23547" s="729"/>
      <c r="N23547" s="729"/>
      <c r="O23547" s="729"/>
    </row>
    <row r="23548" spans="1:15" hidden="1" x14ac:dyDescent="0.2">
      <c r="A23548" s="94" t="s">
        <v>16405</v>
      </c>
      <c r="B23548" t="s">
        <v>27625</v>
      </c>
      <c r="C23548" t="s">
        <v>8107</v>
      </c>
      <c r="D23548">
        <v>134.31</v>
      </c>
      <c r="E23548" t="s">
        <v>30879</v>
      </c>
      <c r="F23548" s="729"/>
      <c r="G23548" s="729"/>
      <c r="H23548" s="729"/>
      <c r="I23548" s="729"/>
      <c r="J23548" s="729"/>
      <c r="K23548" s="729"/>
      <c r="L23548" s="729"/>
      <c r="M23548" s="729"/>
      <c r="N23548" s="729"/>
      <c r="O23548" s="729"/>
    </row>
    <row r="23549" spans="1:15" hidden="1" x14ac:dyDescent="0.2">
      <c r="A23549" s="94" t="s">
        <v>16406</v>
      </c>
      <c r="B23549" t="s">
        <v>27626</v>
      </c>
      <c r="C23549" t="s">
        <v>8107</v>
      </c>
      <c r="D23549">
        <v>295.48</v>
      </c>
      <c r="E23549" t="s">
        <v>30879</v>
      </c>
      <c r="F23549" s="729"/>
      <c r="G23549" s="729"/>
      <c r="H23549" s="729"/>
      <c r="I23549" s="729"/>
      <c r="J23549" s="729"/>
      <c r="K23549" s="729"/>
      <c r="L23549" s="729"/>
      <c r="M23549" s="729"/>
      <c r="N23549" s="729"/>
      <c r="O23549" s="729"/>
    </row>
    <row r="23550" spans="1:15" hidden="1" x14ac:dyDescent="0.2">
      <c r="A23550" s="94" t="s">
        <v>16407</v>
      </c>
      <c r="B23550" t="s">
        <v>27627</v>
      </c>
      <c r="C23550" t="s">
        <v>8107</v>
      </c>
      <c r="D23550">
        <v>349.21</v>
      </c>
      <c r="E23550" t="s">
        <v>30879</v>
      </c>
      <c r="F23550" s="729"/>
      <c r="G23550" s="729"/>
      <c r="H23550" s="729"/>
      <c r="I23550" s="729"/>
      <c r="J23550" s="729"/>
      <c r="K23550" s="729"/>
      <c r="L23550" s="729"/>
      <c r="M23550" s="729"/>
      <c r="N23550" s="729"/>
      <c r="O23550" s="729"/>
    </row>
    <row r="23551" spans="1:15" hidden="1" x14ac:dyDescent="0.2">
      <c r="A23551" s="94" t="s">
        <v>16408</v>
      </c>
      <c r="B23551" t="s">
        <v>27628</v>
      </c>
      <c r="C23551" t="s">
        <v>8107</v>
      </c>
      <c r="D23551">
        <v>376.07</v>
      </c>
      <c r="E23551" t="s">
        <v>30879</v>
      </c>
      <c r="F23551" s="729"/>
      <c r="G23551" s="729"/>
      <c r="H23551" s="729"/>
      <c r="I23551" s="729"/>
      <c r="J23551" s="729"/>
      <c r="K23551" s="729"/>
      <c r="L23551" s="729"/>
      <c r="M23551" s="729"/>
      <c r="N23551" s="729"/>
      <c r="O23551" s="729"/>
    </row>
    <row r="23552" spans="1:15" hidden="1" x14ac:dyDescent="0.2">
      <c r="A23552" s="94" t="s">
        <v>16409</v>
      </c>
      <c r="B23552" t="s">
        <v>27629</v>
      </c>
      <c r="C23552" t="s">
        <v>8107</v>
      </c>
      <c r="D23552">
        <v>402.93</v>
      </c>
      <c r="E23552" t="s">
        <v>30879</v>
      </c>
      <c r="F23552" s="729"/>
      <c r="G23552" s="729"/>
      <c r="H23552" s="729"/>
      <c r="I23552" s="729"/>
      <c r="J23552" s="729"/>
      <c r="K23552" s="729"/>
      <c r="L23552" s="729"/>
      <c r="M23552" s="729"/>
      <c r="N23552" s="729"/>
      <c r="O23552" s="729"/>
    </row>
    <row r="23553" spans="1:15" hidden="1" x14ac:dyDescent="0.2">
      <c r="A23553" s="94" t="s">
        <v>16410</v>
      </c>
      <c r="B23553" t="s">
        <v>27630</v>
      </c>
      <c r="C23553" t="s">
        <v>8107</v>
      </c>
      <c r="D23553">
        <v>429.79</v>
      </c>
      <c r="E23553" t="s">
        <v>30879</v>
      </c>
      <c r="F23553" s="729"/>
      <c r="G23553" s="729"/>
      <c r="H23553" s="729"/>
      <c r="I23553" s="729"/>
      <c r="J23553" s="729"/>
      <c r="K23553" s="729"/>
      <c r="L23553" s="729"/>
      <c r="M23553" s="729"/>
      <c r="N23553" s="729"/>
      <c r="O23553" s="729"/>
    </row>
    <row r="23554" spans="1:15" hidden="1" x14ac:dyDescent="0.2">
      <c r="A23554" s="94" t="s">
        <v>16411</v>
      </c>
      <c r="B23554" t="s">
        <v>27631</v>
      </c>
      <c r="C23554" t="s">
        <v>8107</v>
      </c>
      <c r="D23554">
        <v>639.23</v>
      </c>
      <c r="E23554" t="s">
        <v>30879</v>
      </c>
      <c r="F23554" s="729"/>
      <c r="G23554" s="729"/>
      <c r="H23554" s="729"/>
      <c r="I23554" s="729"/>
      <c r="J23554" s="729"/>
      <c r="K23554" s="729"/>
      <c r="L23554" s="729"/>
      <c r="M23554" s="729"/>
      <c r="N23554" s="729"/>
      <c r="O23554" s="729"/>
    </row>
    <row r="23555" spans="1:15" hidden="1" x14ac:dyDescent="0.2">
      <c r="A23555" s="94" t="s">
        <v>16412</v>
      </c>
      <c r="B23555" t="s">
        <v>27632</v>
      </c>
      <c r="C23555" t="s">
        <v>8107</v>
      </c>
      <c r="D23555">
        <v>676.84</v>
      </c>
      <c r="E23555" t="s">
        <v>30879</v>
      </c>
      <c r="F23555" s="729"/>
      <c r="G23555" s="729"/>
      <c r="H23555" s="729"/>
      <c r="I23555" s="729"/>
      <c r="J23555" s="729"/>
      <c r="K23555" s="729"/>
      <c r="L23555" s="729"/>
      <c r="M23555" s="729"/>
      <c r="N23555" s="729"/>
      <c r="O23555" s="729"/>
    </row>
    <row r="23556" spans="1:15" hidden="1" x14ac:dyDescent="0.2">
      <c r="A23556" s="94" t="s">
        <v>16413</v>
      </c>
      <c r="B23556" t="s">
        <v>27633</v>
      </c>
      <c r="C23556" t="s">
        <v>8107</v>
      </c>
      <c r="D23556">
        <v>714.44</v>
      </c>
      <c r="E23556" t="s">
        <v>30879</v>
      </c>
      <c r="F23556" s="729"/>
      <c r="G23556" s="729"/>
      <c r="H23556" s="729"/>
      <c r="I23556" s="729"/>
      <c r="J23556" s="729"/>
      <c r="K23556" s="729"/>
      <c r="L23556" s="729"/>
      <c r="M23556" s="729"/>
      <c r="N23556" s="729"/>
      <c r="O23556" s="729"/>
    </row>
    <row r="23557" spans="1:15" hidden="1" x14ac:dyDescent="0.2">
      <c r="A23557" s="94" t="s">
        <v>16414</v>
      </c>
      <c r="B23557" t="s">
        <v>27634</v>
      </c>
      <c r="C23557" t="s">
        <v>8107</v>
      </c>
      <c r="D23557">
        <v>752.04</v>
      </c>
      <c r="E23557" t="s">
        <v>30879</v>
      </c>
      <c r="F23557" s="729"/>
      <c r="G23557" s="729"/>
      <c r="H23557" s="729"/>
      <c r="I23557" s="729"/>
      <c r="J23557" s="729"/>
      <c r="K23557" s="729"/>
      <c r="L23557" s="729"/>
      <c r="M23557" s="729"/>
      <c r="N23557" s="729"/>
      <c r="O23557" s="729"/>
    </row>
    <row r="23558" spans="1:15" hidden="1" x14ac:dyDescent="0.2">
      <c r="A23558" s="94" t="s">
        <v>27635</v>
      </c>
      <c r="B23558" t="s">
        <v>27636</v>
      </c>
      <c r="C23558" t="s">
        <v>8107</v>
      </c>
      <c r="D23558">
        <v>789.64</v>
      </c>
      <c r="E23558" t="s">
        <v>30879</v>
      </c>
      <c r="F23558" s="729"/>
      <c r="G23558" s="729"/>
      <c r="H23558" s="729"/>
      <c r="I23558" s="729"/>
      <c r="J23558" s="729"/>
      <c r="K23558" s="729"/>
      <c r="L23558" s="729"/>
      <c r="M23558" s="729"/>
      <c r="N23558" s="729"/>
      <c r="O23558" s="729"/>
    </row>
    <row r="23559" spans="1:15" hidden="1" x14ac:dyDescent="0.2">
      <c r="A23559" s="94" t="s">
        <v>16415</v>
      </c>
      <c r="B23559" t="s">
        <v>27637</v>
      </c>
      <c r="C23559" t="s">
        <v>8107</v>
      </c>
      <c r="D23559">
        <v>827.24</v>
      </c>
      <c r="E23559" t="s">
        <v>30879</v>
      </c>
      <c r="F23559" s="729"/>
      <c r="G23559" s="729"/>
      <c r="H23559" s="729"/>
      <c r="I23559" s="729"/>
      <c r="J23559" s="729"/>
      <c r="K23559" s="729"/>
      <c r="L23559" s="729"/>
      <c r="M23559" s="729"/>
      <c r="N23559" s="729"/>
      <c r="O23559" s="729"/>
    </row>
    <row r="23560" spans="1:15" hidden="1" x14ac:dyDescent="0.2">
      <c r="A23560" s="94" t="s">
        <v>16416</v>
      </c>
      <c r="B23560" t="s">
        <v>27638</v>
      </c>
      <c r="C23560" t="s">
        <v>8107</v>
      </c>
      <c r="D23560">
        <v>150.41</v>
      </c>
      <c r="E23560" t="s">
        <v>30879</v>
      </c>
      <c r="F23560" s="729"/>
      <c r="G23560" s="729"/>
      <c r="H23560" s="729"/>
      <c r="I23560" s="729"/>
      <c r="J23560" s="729"/>
      <c r="K23560" s="729"/>
      <c r="L23560" s="729"/>
      <c r="M23560" s="729"/>
      <c r="N23560" s="729"/>
      <c r="O23560" s="729"/>
    </row>
    <row r="23561" spans="1:15" hidden="1" x14ac:dyDescent="0.2">
      <c r="A23561" s="94" t="s">
        <v>16417</v>
      </c>
      <c r="B23561" t="s">
        <v>27639</v>
      </c>
      <c r="C23561" t="s">
        <v>8107</v>
      </c>
      <c r="D23561">
        <v>188.01</v>
      </c>
      <c r="E23561" t="s">
        <v>30879</v>
      </c>
      <c r="F23561" s="729"/>
      <c r="G23561" s="729"/>
      <c r="H23561" s="729"/>
      <c r="I23561" s="729"/>
      <c r="J23561" s="729"/>
      <c r="K23561" s="729"/>
      <c r="L23561" s="729"/>
      <c r="M23561" s="729"/>
      <c r="N23561" s="729"/>
      <c r="O23561" s="729"/>
    </row>
    <row r="23562" spans="1:15" hidden="1" x14ac:dyDescent="0.2">
      <c r="A23562" s="94" t="s">
        <v>16418</v>
      </c>
      <c r="B23562" t="s">
        <v>27640</v>
      </c>
      <c r="C23562" t="s">
        <v>8107</v>
      </c>
      <c r="D23562">
        <v>413.62</v>
      </c>
      <c r="E23562" t="s">
        <v>30879</v>
      </c>
      <c r="F23562" s="729"/>
      <c r="G23562" s="729"/>
      <c r="H23562" s="729"/>
      <c r="I23562" s="729"/>
      <c r="J23562" s="729"/>
      <c r="K23562" s="729"/>
      <c r="L23562" s="729"/>
      <c r="M23562" s="729"/>
      <c r="N23562" s="729"/>
      <c r="O23562" s="729"/>
    </row>
    <row r="23563" spans="1:15" hidden="1" x14ac:dyDescent="0.2">
      <c r="A23563" s="94" t="s">
        <v>16419</v>
      </c>
      <c r="B23563" t="s">
        <v>27641</v>
      </c>
      <c r="C23563" t="s">
        <v>8107</v>
      </c>
      <c r="D23563">
        <v>488.83</v>
      </c>
      <c r="E23563" t="s">
        <v>30879</v>
      </c>
      <c r="F23563" s="729"/>
      <c r="G23563" s="729"/>
      <c r="H23563" s="729"/>
      <c r="I23563" s="729"/>
      <c r="J23563" s="729"/>
      <c r="K23563" s="729"/>
      <c r="L23563" s="729"/>
      <c r="M23563" s="729"/>
      <c r="N23563" s="729"/>
      <c r="O23563" s="729"/>
    </row>
    <row r="23564" spans="1:15" hidden="1" x14ac:dyDescent="0.2">
      <c r="A23564" s="94" t="s">
        <v>16420</v>
      </c>
      <c r="B23564" t="s">
        <v>27642</v>
      </c>
      <c r="C23564" t="s">
        <v>8107</v>
      </c>
      <c r="D23564">
        <v>526.42999999999995</v>
      </c>
      <c r="E23564" t="s">
        <v>30879</v>
      </c>
      <c r="F23564" s="729"/>
      <c r="G23564" s="729"/>
      <c r="H23564" s="729"/>
      <c r="I23564" s="729"/>
      <c r="J23564" s="729"/>
      <c r="K23564" s="729"/>
      <c r="L23564" s="729"/>
      <c r="M23564" s="729"/>
      <c r="N23564" s="729"/>
      <c r="O23564" s="729"/>
    </row>
    <row r="23565" spans="1:15" hidden="1" x14ac:dyDescent="0.2">
      <c r="A23565" s="94" t="s">
        <v>16421</v>
      </c>
      <c r="B23565" t="s">
        <v>27643</v>
      </c>
      <c r="C23565" t="s">
        <v>8107</v>
      </c>
      <c r="D23565">
        <v>564.03</v>
      </c>
      <c r="E23565" t="s">
        <v>30879</v>
      </c>
      <c r="F23565" s="729"/>
      <c r="G23565" s="729"/>
      <c r="H23565" s="729"/>
      <c r="I23565" s="729"/>
      <c r="J23565" s="729"/>
      <c r="K23565" s="729"/>
      <c r="L23565" s="729"/>
      <c r="M23565" s="729"/>
      <c r="N23565" s="729"/>
      <c r="O23565" s="729"/>
    </row>
    <row r="23566" spans="1:15" hidden="1" x14ac:dyDescent="0.2">
      <c r="A23566" s="94" t="s">
        <v>16422</v>
      </c>
      <c r="B23566" t="s">
        <v>27644</v>
      </c>
      <c r="C23566" t="s">
        <v>8107</v>
      </c>
      <c r="D23566">
        <v>601.63</v>
      </c>
      <c r="E23566" t="s">
        <v>30879</v>
      </c>
      <c r="F23566" s="729"/>
      <c r="G23566" s="729"/>
      <c r="H23566" s="729"/>
      <c r="I23566" s="729"/>
      <c r="J23566" s="729"/>
      <c r="K23566" s="729"/>
      <c r="L23566" s="729"/>
      <c r="M23566" s="729"/>
      <c r="N23566" s="729"/>
      <c r="O23566" s="729"/>
    </row>
    <row r="23567" spans="1:15" hidden="1" x14ac:dyDescent="0.2">
      <c r="A23567" s="94" t="s">
        <v>16423</v>
      </c>
      <c r="B23567" t="s">
        <v>27645</v>
      </c>
      <c r="C23567" t="s">
        <v>2424</v>
      </c>
      <c r="D23567">
        <v>54.31</v>
      </c>
      <c r="E23567" t="s">
        <v>30879</v>
      </c>
      <c r="F23567" s="729"/>
      <c r="G23567" s="729"/>
      <c r="H23567" s="729"/>
      <c r="I23567" s="729"/>
      <c r="J23567" s="729"/>
      <c r="K23567" s="729"/>
      <c r="L23567" s="729"/>
      <c r="M23567" s="729"/>
      <c r="N23567" s="729"/>
      <c r="O23567" s="729"/>
    </row>
    <row r="23568" spans="1:15" hidden="1" x14ac:dyDescent="0.2">
      <c r="A23568" s="94" t="s">
        <v>16424</v>
      </c>
      <c r="B23568" t="s">
        <v>27646</v>
      </c>
      <c r="C23568" t="s">
        <v>8107</v>
      </c>
      <c r="D23568">
        <v>195.52</v>
      </c>
      <c r="E23568" t="s">
        <v>30879</v>
      </c>
      <c r="F23568" s="729"/>
      <c r="G23568" s="729"/>
      <c r="H23568" s="729"/>
      <c r="I23568" s="729"/>
      <c r="J23568" s="729"/>
      <c r="K23568" s="729"/>
      <c r="L23568" s="729"/>
      <c r="M23568" s="729"/>
      <c r="N23568" s="729"/>
      <c r="O23568" s="729"/>
    </row>
    <row r="23569" spans="1:15" hidden="1" x14ac:dyDescent="0.2">
      <c r="A23569" s="94" t="s">
        <v>16425</v>
      </c>
      <c r="B23569" t="s">
        <v>27647</v>
      </c>
      <c r="C23569" t="s">
        <v>8107</v>
      </c>
      <c r="D23569">
        <v>228.1</v>
      </c>
      <c r="E23569" t="s">
        <v>30879</v>
      </c>
      <c r="F23569" s="729"/>
      <c r="G23569" s="729"/>
      <c r="H23569" s="729"/>
      <c r="I23569" s="729"/>
      <c r="J23569" s="729"/>
      <c r="K23569" s="729"/>
      <c r="L23569" s="729"/>
      <c r="M23569" s="729"/>
      <c r="N23569" s="729"/>
      <c r="O23569" s="729"/>
    </row>
    <row r="23570" spans="1:15" hidden="1" x14ac:dyDescent="0.2">
      <c r="A23570" s="94" t="s">
        <v>16426</v>
      </c>
      <c r="B23570" t="s">
        <v>27648</v>
      </c>
      <c r="C23570" t="s">
        <v>8107</v>
      </c>
      <c r="D23570">
        <v>260.69</v>
      </c>
      <c r="E23570" t="s">
        <v>30879</v>
      </c>
      <c r="F23570" s="729"/>
      <c r="G23570" s="729"/>
      <c r="H23570" s="729"/>
      <c r="I23570" s="729"/>
      <c r="J23570" s="729"/>
      <c r="K23570" s="729"/>
      <c r="L23570" s="729"/>
      <c r="M23570" s="729"/>
      <c r="N23570" s="729"/>
      <c r="O23570" s="729"/>
    </row>
    <row r="23571" spans="1:15" hidden="1" x14ac:dyDescent="0.2">
      <c r="A23571" s="94" t="s">
        <v>16427</v>
      </c>
      <c r="B23571" t="s">
        <v>27649</v>
      </c>
      <c r="C23571" t="s">
        <v>8107</v>
      </c>
      <c r="D23571">
        <v>293.27</v>
      </c>
      <c r="E23571" t="s">
        <v>30879</v>
      </c>
      <c r="F23571" s="729"/>
      <c r="G23571" s="729"/>
      <c r="H23571" s="729"/>
      <c r="I23571" s="729"/>
      <c r="J23571" s="729"/>
      <c r="K23571" s="729"/>
      <c r="L23571" s="729"/>
      <c r="M23571" s="729"/>
      <c r="N23571" s="729"/>
      <c r="O23571" s="729"/>
    </row>
    <row r="23572" spans="1:15" hidden="1" x14ac:dyDescent="0.2">
      <c r="A23572" s="94" t="s">
        <v>16428</v>
      </c>
      <c r="B23572" t="s">
        <v>27650</v>
      </c>
      <c r="C23572" t="s">
        <v>8107</v>
      </c>
      <c r="D23572">
        <v>325.86</v>
      </c>
      <c r="E23572" t="s">
        <v>30879</v>
      </c>
      <c r="F23572" s="729"/>
      <c r="G23572" s="729"/>
      <c r="H23572" s="729"/>
      <c r="I23572" s="729"/>
      <c r="J23572" s="729"/>
      <c r="K23572" s="729"/>
      <c r="L23572" s="729"/>
      <c r="M23572" s="729"/>
      <c r="N23572" s="729"/>
      <c r="O23572" s="729"/>
    </row>
    <row r="23573" spans="1:15" hidden="1" x14ac:dyDescent="0.2">
      <c r="A23573" s="94" t="s">
        <v>16429</v>
      </c>
      <c r="B23573" t="s">
        <v>27651</v>
      </c>
      <c r="C23573" t="s">
        <v>8107</v>
      </c>
      <c r="D23573">
        <v>391.03</v>
      </c>
      <c r="E23573" t="s">
        <v>30879</v>
      </c>
      <c r="F23573" s="729"/>
      <c r="G23573" s="729"/>
      <c r="H23573" s="729"/>
      <c r="I23573" s="729"/>
      <c r="J23573" s="729"/>
      <c r="K23573" s="729"/>
      <c r="L23573" s="729"/>
      <c r="M23573" s="729"/>
      <c r="N23573" s="729"/>
      <c r="O23573" s="729"/>
    </row>
    <row r="23574" spans="1:15" hidden="1" x14ac:dyDescent="0.2">
      <c r="A23574" s="94" t="s">
        <v>16430</v>
      </c>
      <c r="B23574" t="s">
        <v>27652</v>
      </c>
      <c r="C23574" t="s">
        <v>2424</v>
      </c>
      <c r="D23574">
        <v>76.099999999999994</v>
      </c>
      <c r="E23574" t="s">
        <v>30879</v>
      </c>
      <c r="F23574" s="729"/>
      <c r="G23574" s="729"/>
      <c r="H23574" s="729"/>
      <c r="I23574" s="729"/>
      <c r="J23574" s="729"/>
      <c r="K23574" s="729"/>
      <c r="L23574" s="729"/>
      <c r="M23574" s="729"/>
      <c r="N23574" s="729"/>
      <c r="O23574" s="729"/>
    </row>
    <row r="23575" spans="1:15" hidden="1" x14ac:dyDescent="0.2">
      <c r="A23575" s="94" t="s">
        <v>16431</v>
      </c>
      <c r="B23575" t="s">
        <v>27653</v>
      </c>
      <c r="C23575" t="s">
        <v>8107</v>
      </c>
      <c r="D23575">
        <v>273.95999999999998</v>
      </c>
      <c r="E23575" t="s">
        <v>30879</v>
      </c>
      <c r="F23575" s="729"/>
      <c r="G23575" s="729"/>
      <c r="H23575" s="729"/>
      <c r="I23575" s="729"/>
      <c r="J23575" s="729"/>
      <c r="K23575" s="729"/>
      <c r="L23575" s="729"/>
      <c r="M23575" s="729"/>
      <c r="N23575" s="729"/>
      <c r="O23575" s="729"/>
    </row>
    <row r="23576" spans="1:15" hidden="1" x14ac:dyDescent="0.2">
      <c r="A23576" s="94" t="s">
        <v>16432</v>
      </c>
      <c r="B23576" t="s">
        <v>27654</v>
      </c>
      <c r="C23576" t="s">
        <v>8107</v>
      </c>
      <c r="D23576">
        <v>319.62</v>
      </c>
      <c r="E23576" t="s">
        <v>30879</v>
      </c>
      <c r="F23576" s="729"/>
      <c r="G23576" s="729"/>
      <c r="H23576" s="729"/>
      <c r="I23576" s="729"/>
      <c r="J23576" s="729"/>
      <c r="K23576" s="729"/>
      <c r="L23576" s="729"/>
      <c r="M23576" s="729"/>
      <c r="N23576" s="729"/>
      <c r="O23576" s="729"/>
    </row>
    <row r="23577" spans="1:15" hidden="1" x14ac:dyDescent="0.2">
      <c r="A23577" s="94" t="s">
        <v>16433</v>
      </c>
      <c r="B23577" t="s">
        <v>27655</v>
      </c>
      <c r="C23577" t="s">
        <v>8107</v>
      </c>
      <c r="D23577">
        <v>365.28</v>
      </c>
      <c r="E23577" t="s">
        <v>30879</v>
      </c>
      <c r="F23577" s="729"/>
      <c r="G23577" s="729"/>
      <c r="H23577" s="729"/>
      <c r="I23577" s="729"/>
      <c r="J23577" s="729"/>
      <c r="K23577" s="729"/>
      <c r="L23577" s="729"/>
      <c r="M23577" s="729"/>
      <c r="N23577" s="729"/>
      <c r="O23577" s="729"/>
    </row>
    <row r="23578" spans="1:15" hidden="1" x14ac:dyDescent="0.2">
      <c r="A23578" s="94" t="s">
        <v>16434</v>
      </c>
      <c r="B23578" t="s">
        <v>27656</v>
      </c>
      <c r="C23578" t="s">
        <v>8107</v>
      </c>
      <c r="D23578">
        <v>410.94</v>
      </c>
      <c r="E23578" t="s">
        <v>30879</v>
      </c>
      <c r="F23578" s="729"/>
      <c r="G23578" s="729"/>
      <c r="H23578" s="729"/>
      <c r="I23578" s="729"/>
      <c r="J23578" s="729"/>
      <c r="K23578" s="729"/>
      <c r="L23578" s="729"/>
      <c r="M23578" s="729"/>
      <c r="N23578" s="729"/>
      <c r="O23578" s="729"/>
    </row>
    <row r="23579" spans="1:15" hidden="1" x14ac:dyDescent="0.2">
      <c r="A23579" s="94" t="s">
        <v>16435</v>
      </c>
      <c r="B23579" t="s">
        <v>27657</v>
      </c>
      <c r="C23579" t="s">
        <v>8107</v>
      </c>
      <c r="D23579">
        <v>456.6</v>
      </c>
      <c r="E23579" t="s">
        <v>30879</v>
      </c>
      <c r="F23579" s="729"/>
      <c r="G23579" s="729"/>
      <c r="H23579" s="729"/>
      <c r="I23579" s="729"/>
      <c r="J23579" s="729"/>
      <c r="K23579" s="729"/>
      <c r="L23579" s="729"/>
      <c r="M23579" s="729"/>
      <c r="N23579" s="729"/>
      <c r="O23579" s="729"/>
    </row>
    <row r="23580" spans="1:15" hidden="1" x14ac:dyDescent="0.2">
      <c r="A23580" s="94" t="s">
        <v>16436</v>
      </c>
      <c r="B23580" t="s">
        <v>27658</v>
      </c>
      <c r="C23580" t="s">
        <v>8107</v>
      </c>
      <c r="D23580">
        <v>547.91999999999996</v>
      </c>
      <c r="E23580" t="s">
        <v>30879</v>
      </c>
      <c r="F23580" s="729"/>
      <c r="G23580" s="729"/>
      <c r="H23580" s="729"/>
      <c r="I23580" s="729"/>
      <c r="J23580" s="729"/>
      <c r="K23580" s="729"/>
      <c r="L23580" s="729"/>
      <c r="M23580" s="729"/>
      <c r="N23580" s="729"/>
      <c r="O23580" s="729"/>
    </row>
    <row r="23581" spans="1:15" hidden="1" x14ac:dyDescent="0.2">
      <c r="A23581" s="94" t="s">
        <v>16437</v>
      </c>
      <c r="B23581" t="s">
        <v>27659</v>
      </c>
      <c r="C23581" t="s">
        <v>8107</v>
      </c>
      <c r="D23581">
        <v>553.96</v>
      </c>
      <c r="E23581" t="s">
        <v>30879</v>
      </c>
      <c r="F23581" s="729"/>
      <c r="G23581" s="729"/>
      <c r="H23581" s="729"/>
      <c r="I23581" s="729"/>
      <c r="J23581" s="729"/>
      <c r="K23581" s="729"/>
      <c r="L23581" s="729"/>
      <c r="M23581" s="729"/>
      <c r="N23581" s="729"/>
      <c r="O23581" s="729"/>
    </row>
    <row r="23582" spans="1:15" hidden="1" x14ac:dyDescent="0.2">
      <c r="A23582" s="94" t="s">
        <v>16438</v>
      </c>
      <c r="B23582" t="s">
        <v>27660</v>
      </c>
      <c r="C23582" t="s">
        <v>8107</v>
      </c>
      <c r="D23582">
        <v>586.54999999999995</v>
      </c>
      <c r="E23582" t="s">
        <v>30879</v>
      </c>
      <c r="F23582" s="729"/>
      <c r="G23582" s="729"/>
      <c r="H23582" s="729"/>
      <c r="I23582" s="729"/>
      <c r="J23582" s="729"/>
      <c r="K23582" s="729"/>
      <c r="L23582" s="729"/>
      <c r="M23582" s="729"/>
      <c r="N23582" s="729"/>
      <c r="O23582" s="729"/>
    </row>
    <row r="23583" spans="1:15" hidden="1" x14ac:dyDescent="0.2">
      <c r="A23583" s="94" t="s">
        <v>16439</v>
      </c>
      <c r="B23583" t="s">
        <v>27661</v>
      </c>
      <c r="C23583" t="s">
        <v>8107</v>
      </c>
      <c r="D23583">
        <v>619.13</v>
      </c>
      <c r="E23583" t="s">
        <v>30879</v>
      </c>
      <c r="F23583" s="729"/>
      <c r="G23583" s="729"/>
      <c r="H23583" s="729"/>
      <c r="I23583" s="729"/>
      <c r="J23583" s="729"/>
      <c r="K23583" s="729"/>
      <c r="L23583" s="729"/>
      <c r="M23583" s="729"/>
      <c r="N23583" s="729"/>
      <c r="O23583" s="729"/>
    </row>
    <row r="23584" spans="1:15" hidden="1" x14ac:dyDescent="0.2">
      <c r="A23584" s="94" t="s">
        <v>16440</v>
      </c>
      <c r="B23584" t="s">
        <v>27662</v>
      </c>
      <c r="C23584" t="s">
        <v>8107</v>
      </c>
      <c r="D23584">
        <v>651.72</v>
      </c>
      <c r="E23584" t="s">
        <v>30879</v>
      </c>
      <c r="F23584" s="729"/>
      <c r="G23584" s="729"/>
      <c r="H23584" s="729"/>
      <c r="I23584" s="729"/>
      <c r="J23584" s="729"/>
      <c r="K23584" s="729"/>
      <c r="L23584" s="729"/>
      <c r="M23584" s="729"/>
      <c r="N23584" s="729"/>
      <c r="O23584" s="729"/>
    </row>
    <row r="23585" spans="1:15" hidden="1" x14ac:dyDescent="0.2">
      <c r="A23585" s="94" t="s">
        <v>27663</v>
      </c>
      <c r="B23585" t="s">
        <v>27664</v>
      </c>
      <c r="C23585" t="s">
        <v>8107</v>
      </c>
      <c r="D23585">
        <v>684.31</v>
      </c>
      <c r="E23585" t="s">
        <v>30879</v>
      </c>
      <c r="F23585" s="729"/>
      <c r="G23585" s="729"/>
      <c r="H23585" s="729"/>
      <c r="I23585" s="729"/>
      <c r="J23585" s="729"/>
      <c r="K23585" s="729"/>
      <c r="L23585" s="729"/>
      <c r="M23585" s="729"/>
      <c r="N23585" s="729"/>
      <c r="O23585" s="729"/>
    </row>
    <row r="23586" spans="1:15" hidden="1" x14ac:dyDescent="0.2">
      <c r="A23586" s="94" t="s">
        <v>16441</v>
      </c>
      <c r="B23586" t="s">
        <v>27665</v>
      </c>
      <c r="C23586" t="s">
        <v>8107</v>
      </c>
      <c r="D23586">
        <v>716.89</v>
      </c>
      <c r="E23586" t="s">
        <v>30879</v>
      </c>
      <c r="F23586" s="729"/>
      <c r="G23586" s="729"/>
      <c r="H23586" s="729"/>
      <c r="I23586" s="729"/>
      <c r="J23586" s="729"/>
      <c r="K23586" s="729"/>
      <c r="L23586" s="729"/>
      <c r="M23586" s="729"/>
      <c r="N23586" s="729"/>
      <c r="O23586" s="729"/>
    </row>
    <row r="23587" spans="1:15" hidden="1" x14ac:dyDescent="0.2">
      <c r="A23587" s="94" t="s">
        <v>16442</v>
      </c>
      <c r="B23587" t="s">
        <v>27666</v>
      </c>
      <c r="C23587" t="s">
        <v>8107</v>
      </c>
      <c r="D23587">
        <v>130.34</v>
      </c>
      <c r="E23587" t="s">
        <v>30879</v>
      </c>
      <c r="F23587" s="729"/>
      <c r="G23587" s="729"/>
      <c r="H23587" s="729"/>
      <c r="I23587" s="729"/>
      <c r="J23587" s="729"/>
      <c r="K23587" s="729"/>
      <c r="L23587" s="729"/>
      <c r="M23587" s="729"/>
      <c r="N23587" s="729"/>
      <c r="O23587" s="729"/>
    </row>
    <row r="23588" spans="1:15" hidden="1" x14ac:dyDescent="0.2">
      <c r="A23588" s="94" t="s">
        <v>16443</v>
      </c>
      <c r="B23588" t="s">
        <v>27667</v>
      </c>
      <c r="C23588" t="s">
        <v>8107</v>
      </c>
      <c r="D23588">
        <v>162.93</v>
      </c>
      <c r="E23588" t="s">
        <v>30879</v>
      </c>
      <c r="F23588" s="729"/>
      <c r="G23588" s="729"/>
      <c r="H23588" s="729"/>
      <c r="I23588" s="729"/>
      <c r="J23588" s="729"/>
      <c r="K23588" s="729"/>
      <c r="L23588" s="729"/>
      <c r="M23588" s="729"/>
      <c r="N23588" s="729"/>
      <c r="O23588" s="729"/>
    </row>
    <row r="23589" spans="1:15" hidden="1" x14ac:dyDescent="0.2">
      <c r="A23589" s="94" t="s">
        <v>16444</v>
      </c>
      <c r="B23589" t="s">
        <v>27668</v>
      </c>
      <c r="C23589" t="s">
        <v>8107</v>
      </c>
      <c r="D23589">
        <v>358.45</v>
      </c>
      <c r="E23589" t="s">
        <v>30879</v>
      </c>
      <c r="F23589" s="729"/>
      <c r="G23589" s="729"/>
      <c r="H23589" s="729"/>
      <c r="I23589" s="729"/>
      <c r="J23589" s="729"/>
      <c r="K23589" s="729"/>
      <c r="L23589" s="729"/>
      <c r="M23589" s="729"/>
      <c r="N23589" s="729"/>
      <c r="O23589" s="729"/>
    </row>
    <row r="23590" spans="1:15" hidden="1" x14ac:dyDescent="0.2">
      <c r="A23590" s="94" t="s">
        <v>16445</v>
      </c>
      <c r="B23590" t="s">
        <v>27669</v>
      </c>
      <c r="C23590" t="s">
        <v>8107</v>
      </c>
      <c r="D23590">
        <v>423.62</v>
      </c>
      <c r="E23590" t="s">
        <v>30879</v>
      </c>
      <c r="F23590" s="729"/>
      <c r="G23590" s="729"/>
      <c r="H23590" s="729"/>
      <c r="I23590" s="729"/>
      <c r="J23590" s="729"/>
      <c r="K23590" s="729"/>
      <c r="L23590" s="729"/>
      <c r="M23590" s="729"/>
      <c r="N23590" s="729"/>
      <c r="O23590" s="729"/>
    </row>
    <row r="23591" spans="1:15" hidden="1" x14ac:dyDescent="0.2">
      <c r="A23591" s="94" t="s">
        <v>16446</v>
      </c>
      <c r="B23591" t="s">
        <v>27670</v>
      </c>
      <c r="C23591" t="s">
        <v>8107</v>
      </c>
      <c r="D23591">
        <v>456.2</v>
      </c>
      <c r="E23591" t="s">
        <v>30879</v>
      </c>
      <c r="F23591" s="729"/>
      <c r="G23591" s="729"/>
      <c r="H23591" s="729"/>
      <c r="I23591" s="729"/>
      <c r="J23591" s="729"/>
      <c r="K23591" s="729"/>
      <c r="L23591" s="729"/>
      <c r="M23591" s="729"/>
      <c r="N23591" s="729"/>
      <c r="O23591" s="729"/>
    </row>
    <row r="23592" spans="1:15" hidden="1" x14ac:dyDescent="0.2">
      <c r="A23592" s="94" t="s">
        <v>16447</v>
      </c>
      <c r="B23592" t="s">
        <v>27671</v>
      </c>
      <c r="C23592" t="s">
        <v>8107</v>
      </c>
      <c r="D23592">
        <v>488.79</v>
      </c>
      <c r="E23592" t="s">
        <v>30879</v>
      </c>
      <c r="F23592" s="729"/>
      <c r="G23592" s="729"/>
      <c r="H23592" s="729"/>
      <c r="I23592" s="729"/>
      <c r="J23592" s="729"/>
      <c r="K23592" s="729"/>
      <c r="L23592" s="729"/>
      <c r="M23592" s="729"/>
      <c r="N23592" s="729"/>
      <c r="O23592" s="729"/>
    </row>
    <row r="23593" spans="1:15" hidden="1" x14ac:dyDescent="0.2">
      <c r="A23593" s="94" t="s">
        <v>16448</v>
      </c>
      <c r="B23593" t="s">
        <v>27672</v>
      </c>
      <c r="C23593" t="s">
        <v>8107</v>
      </c>
      <c r="D23593">
        <v>521.38</v>
      </c>
      <c r="E23593" t="s">
        <v>30879</v>
      </c>
      <c r="F23593" s="729"/>
      <c r="G23593" s="729"/>
      <c r="H23593" s="729"/>
      <c r="I23593" s="729"/>
      <c r="J23593" s="729"/>
      <c r="K23593" s="729"/>
      <c r="L23593" s="729"/>
      <c r="M23593" s="729"/>
      <c r="N23593" s="729"/>
      <c r="O23593" s="729"/>
    </row>
    <row r="23594" spans="1:15" hidden="1" x14ac:dyDescent="0.2">
      <c r="A23594" s="94" t="s">
        <v>16449</v>
      </c>
      <c r="B23594" t="s">
        <v>27673</v>
      </c>
      <c r="C23594" t="s">
        <v>8107</v>
      </c>
      <c r="D23594">
        <v>776.22</v>
      </c>
      <c r="E23594" t="s">
        <v>30879</v>
      </c>
      <c r="F23594" s="729"/>
      <c r="G23594" s="729"/>
      <c r="H23594" s="729"/>
      <c r="I23594" s="729"/>
      <c r="J23594" s="729"/>
      <c r="K23594" s="729"/>
      <c r="L23594" s="729"/>
      <c r="M23594" s="729"/>
      <c r="N23594" s="729"/>
      <c r="O23594" s="729"/>
    </row>
    <row r="23595" spans="1:15" hidden="1" x14ac:dyDescent="0.2">
      <c r="A23595" s="94" t="s">
        <v>16450</v>
      </c>
      <c r="B23595" t="s">
        <v>27674</v>
      </c>
      <c r="C23595" t="s">
        <v>8107</v>
      </c>
      <c r="D23595">
        <v>821.88</v>
      </c>
      <c r="E23595" t="s">
        <v>30879</v>
      </c>
      <c r="F23595" s="729"/>
      <c r="G23595" s="729"/>
      <c r="H23595" s="729"/>
      <c r="I23595" s="729"/>
      <c r="J23595" s="729"/>
      <c r="K23595" s="729"/>
      <c r="L23595" s="729"/>
      <c r="M23595" s="729"/>
      <c r="N23595" s="729"/>
      <c r="O23595" s="729"/>
    </row>
    <row r="23596" spans="1:15" hidden="1" x14ac:dyDescent="0.2">
      <c r="A23596" s="94" t="s">
        <v>16451</v>
      </c>
      <c r="B23596" t="s">
        <v>27675</v>
      </c>
      <c r="C23596" t="s">
        <v>8107</v>
      </c>
      <c r="D23596">
        <v>867.54</v>
      </c>
      <c r="E23596" t="s">
        <v>30879</v>
      </c>
      <c r="F23596" s="729"/>
      <c r="G23596" s="729"/>
      <c r="H23596" s="729"/>
      <c r="I23596" s="729"/>
      <c r="J23596" s="729"/>
      <c r="K23596" s="729"/>
      <c r="L23596" s="729"/>
      <c r="M23596" s="729"/>
      <c r="N23596" s="729"/>
      <c r="O23596" s="729"/>
    </row>
    <row r="23597" spans="1:15" hidden="1" x14ac:dyDescent="0.2">
      <c r="A23597" s="94" t="s">
        <v>16452</v>
      </c>
      <c r="B23597" t="s">
        <v>27676</v>
      </c>
      <c r="C23597" t="s">
        <v>8107</v>
      </c>
      <c r="D23597">
        <v>913.2</v>
      </c>
      <c r="E23597" t="s">
        <v>30879</v>
      </c>
      <c r="F23597" s="729"/>
      <c r="G23597" s="729"/>
      <c r="H23597" s="729"/>
      <c r="I23597" s="729"/>
      <c r="J23597" s="729"/>
      <c r="K23597" s="729"/>
      <c r="L23597" s="729"/>
      <c r="M23597" s="729"/>
      <c r="N23597" s="729"/>
      <c r="O23597" s="729"/>
    </row>
    <row r="23598" spans="1:15" hidden="1" x14ac:dyDescent="0.2">
      <c r="A23598" s="94" t="s">
        <v>27677</v>
      </c>
      <c r="B23598" t="s">
        <v>27678</v>
      </c>
      <c r="C23598" t="s">
        <v>8107</v>
      </c>
      <c r="D23598">
        <v>958.86</v>
      </c>
      <c r="E23598" t="s">
        <v>30879</v>
      </c>
      <c r="F23598" s="729"/>
      <c r="G23598" s="729"/>
      <c r="H23598" s="729"/>
      <c r="I23598" s="729"/>
      <c r="J23598" s="729"/>
      <c r="K23598" s="729"/>
      <c r="L23598" s="729"/>
      <c r="M23598" s="729"/>
      <c r="N23598" s="729"/>
      <c r="O23598" s="729"/>
    </row>
    <row r="23599" spans="1:15" hidden="1" x14ac:dyDescent="0.2">
      <c r="A23599" s="94" t="s">
        <v>16453</v>
      </c>
      <c r="B23599" t="s">
        <v>27679</v>
      </c>
      <c r="C23599" t="s">
        <v>8107</v>
      </c>
      <c r="D23599" s="684">
        <v>1004.52</v>
      </c>
      <c r="E23599" t="s">
        <v>30879</v>
      </c>
      <c r="F23599" s="729"/>
      <c r="G23599" s="729"/>
      <c r="H23599" s="729"/>
      <c r="I23599" s="729"/>
      <c r="J23599" s="729"/>
      <c r="K23599" s="729"/>
      <c r="L23599" s="729"/>
      <c r="M23599" s="729"/>
      <c r="N23599" s="729"/>
      <c r="O23599" s="729"/>
    </row>
    <row r="23600" spans="1:15" hidden="1" x14ac:dyDescent="0.2">
      <c r="A23600" s="94" t="s">
        <v>16454</v>
      </c>
      <c r="B23600" t="s">
        <v>27680</v>
      </c>
      <c r="C23600" t="s">
        <v>8107</v>
      </c>
      <c r="D23600">
        <v>182.64</v>
      </c>
      <c r="E23600" t="s">
        <v>30879</v>
      </c>
      <c r="F23600" s="729"/>
      <c r="G23600" s="729"/>
      <c r="H23600" s="729"/>
      <c r="I23600" s="729"/>
      <c r="J23600" s="729"/>
      <c r="K23600" s="729"/>
      <c r="L23600" s="729"/>
      <c r="M23600" s="729"/>
      <c r="N23600" s="729"/>
      <c r="O23600" s="729"/>
    </row>
    <row r="23601" spans="1:15" hidden="1" x14ac:dyDescent="0.2">
      <c r="A23601" s="94" t="s">
        <v>16455</v>
      </c>
      <c r="B23601" t="s">
        <v>27681</v>
      </c>
      <c r="C23601" t="s">
        <v>8107</v>
      </c>
      <c r="D23601">
        <v>228.3</v>
      </c>
      <c r="E23601" t="s">
        <v>30879</v>
      </c>
      <c r="F23601" s="729"/>
      <c r="G23601" s="729"/>
      <c r="H23601" s="729"/>
      <c r="I23601" s="729"/>
      <c r="J23601" s="729"/>
      <c r="K23601" s="729"/>
      <c r="L23601" s="729"/>
      <c r="M23601" s="729"/>
      <c r="N23601" s="729"/>
      <c r="O23601" s="729"/>
    </row>
    <row r="23602" spans="1:15" hidden="1" x14ac:dyDescent="0.2">
      <c r="A23602" s="94" t="s">
        <v>16456</v>
      </c>
      <c r="B23602" t="s">
        <v>27682</v>
      </c>
      <c r="C23602" t="s">
        <v>8107</v>
      </c>
      <c r="D23602">
        <v>502.26</v>
      </c>
      <c r="E23602" t="s">
        <v>30879</v>
      </c>
      <c r="F23602" s="729"/>
      <c r="G23602" s="729"/>
      <c r="H23602" s="729"/>
      <c r="I23602" s="729"/>
      <c r="J23602" s="729"/>
      <c r="K23602" s="729"/>
      <c r="L23602" s="729"/>
      <c r="M23602" s="729"/>
      <c r="N23602" s="729"/>
      <c r="O23602" s="729"/>
    </row>
    <row r="23603" spans="1:15" hidden="1" x14ac:dyDescent="0.2">
      <c r="A23603" s="94" t="s">
        <v>16457</v>
      </c>
      <c r="B23603" t="s">
        <v>27683</v>
      </c>
      <c r="C23603" t="s">
        <v>8107</v>
      </c>
      <c r="D23603">
        <v>593.58000000000004</v>
      </c>
      <c r="E23603" t="s">
        <v>30879</v>
      </c>
      <c r="F23603" s="729"/>
      <c r="G23603" s="729"/>
      <c r="H23603" s="729"/>
      <c r="I23603" s="729"/>
      <c r="J23603" s="729"/>
      <c r="K23603" s="729"/>
      <c r="L23603" s="729"/>
      <c r="M23603" s="729"/>
      <c r="N23603" s="729"/>
      <c r="O23603" s="729"/>
    </row>
    <row r="23604" spans="1:15" hidden="1" x14ac:dyDescent="0.2">
      <c r="A23604" s="94" t="s">
        <v>16458</v>
      </c>
      <c r="B23604" t="s">
        <v>27684</v>
      </c>
      <c r="C23604" t="s">
        <v>8107</v>
      </c>
      <c r="D23604">
        <v>639.24</v>
      </c>
      <c r="E23604" t="s">
        <v>30879</v>
      </c>
      <c r="F23604" s="729"/>
      <c r="G23604" s="729"/>
      <c r="H23604" s="729"/>
      <c r="I23604" s="729"/>
      <c r="J23604" s="729"/>
      <c r="K23604" s="729"/>
      <c r="L23604" s="729"/>
      <c r="M23604" s="729"/>
      <c r="N23604" s="729"/>
      <c r="O23604" s="729"/>
    </row>
    <row r="23605" spans="1:15" hidden="1" x14ac:dyDescent="0.2">
      <c r="A23605" s="94" t="s">
        <v>16459</v>
      </c>
      <c r="B23605" t="s">
        <v>27685</v>
      </c>
      <c r="C23605" t="s">
        <v>8107</v>
      </c>
      <c r="D23605">
        <v>684.9</v>
      </c>
      <c r="E23605" t="s">
        <v>30879</v>
      </c>
      <c r="F23605" s="729"/>
      <c r="G23605" s="729"/>
      <c r="H23605" s="729"/>
      <c r="I23605" s="729"/>
      <c r="J23605" s="729"/>
      <c r="K23605" s="729"/>
      <c r="L23605" s="729"/>
      <c r="M23605" s="729"/>
      <c r="N23605" s="729"/>
      <c r="O23605" s="729"/>
    </row>
    <row r="23606" spans="1:15" hidden="1" x14ac:dyDescent="0.2">
      <c r="A23606" s="94" t="s">
        <v>16460</v>
      </c>
      <c r="B23606" t="s">
        <v>27686</v>
      </c>
      <c r="C23606" t="s">
        <v>8107</v>
      </c>
      <c r="D23606">
        <v>730.56</v>
      </c>
      <c r="E23606" t="s">
        <v>30879</v>
      </c>
      <c r="F23606" s="729"/>
      <c r="G23606" s="729"/>
      <c r="H23606" s="729"/>
      <c r="I23606" s="729"/>
      <c r="J23606" s="729"/>
      <c r="K23606" s="729"/>
      <c r="L23606" s="729"/>
      <c r="M23606" s="729"/>
      <c r="N23606" s="729"/>
      <c r="O23606" s="729"/>
    </row>
    <row r="23607" spans="1:15" hidden="1" x14ac:dyDescent="0.2">
      <c r="A23607" s="94" t="s">
        <v>16461</v>
      </c>
      <c r="B23607" t="s">
        <v>27687</v>
      </c>
      <c r="C23607" t="s">
        <v>2424</v>
      </c>
      <c r="D23607">
        <v>60.38</v>
      </c>
      <c r="E23607" t="s">
        <v>30879</v>
      </c>
      <c r="F23607" s="729"/>
      <c r="G23607" s="729"/>
      <c r="H23607" s="729"/>
      <c r="I23607" s="729"/>
      <c r="J23607" s="729"/>
      <c r="K23607" s="729"/>
      <c r="L23607" s="729"/>
      <c r="M23607" s="729"/>
      <c r="N23607" s="729"/>
      <c r="O23607" s="729"/>
    </row>
    <row r="23608" spans="1:15" hidden="1" x14ac:dyDescent="0.2">
      <c r="A23608" s="94" t="s">
        <v>16462</v>
      </c>
      <c r="B23608" t="s">
        <v>27688</v>
      </c>
      <c r="C23608" t="s">
        <v>8107</v>
      </c>
      <c r="D23608">
        <v>217.37</v>
      </c>
      <c r="E23608" t="s">
        <v>30879</v>
      </c>
      <c r="F23608" s="729"/>
      <c r="G23608" s="729"/>
      <c r="H23608" s="729"/>
      <c r="I23608" s="729"/>
      <c r="J23608" s="729"/>
      <c r="K23608" s="729"/>
      <c r="L23608" s="729"/>
      <c r="M23608" s="729"/>
      <c r="N23608" s="729"/>
      <c r="O23608" s="729"/>
    </row>
    <row r="23609" spans="1:15" hidden="1" x14ac:dyDescent="0.2">
      <c r="A23609" s="94" t="s">
        <v>16463</v>
      </c>
      <c r="B23609" t="s">
        <v>27689</v>
      </c>
      <c r="C23609" t="s">
        <v>8107</v>
      </c>
      <c r="D23609">
        <v>253.6</v>
      </c>
      <c r="E23609" t="s">
        <v>30879</v>
      </c>
      <c r="F23609" s="729"/>
      <c r="G23609" s="729"/>
      <c r="H23609" s="729"/>
      <c r="I23609" s="729"/>
      <c r="J23609" s="729"/>
      <c r="K23609" s="729"/>
      <c r="L23609" s="729"/>
      <c r="M23609" s="729"/>
      <c r="N23609" s="729"/>
      <c r="O23609" s="729"/>
    </row>
    <row r="23610" spans="1:15" hidden="1" x14ac:dyDescent="0.2">
      <c r="A23610" s="94" t="s">
        <v>16464</v>
      </c>
      <c r="B23610" t="s">
        <v>27690</v>
      </c>
      <c r="C23610" t="s">
        <v>8107</v>
      </c>
      <c r="D23610">
        <v>289.82</v>
      </c>
      <c r="E23610" t="s">
        <v>30879</v>
      </c>
      <c r="F23610" s="729"/>
      <c r="G23610" s="729"/>
      <c r="H23610" s="729"/>
      <c r="I23610" s="729"/>
      <c r="J23610" s="729"/>
      <c r="K23610" s="729"/>
      <c r="L23610" s="729"/>
      <c r="M23610" s="729"/>
      <c r="N23610" s="729"/>
      <c r="O23610" s="729"/>
    </row>
    <row r="23611" spans="1:15" hidden="1" x14ac:dyDescent="0.2">
      <c r="A23611" s="94" t="s">
        <v>16465</v>
      </c>
      <c r="B23611" t="s">
        <v>27691</v>
      </c>
      <c r="C23611" t="s">
        <v>8107</v>
      </c>
      <c r="D23611">
        <v>326.05</v>
      </c>
      <c r="E23611" t="s">
        <v>30879</v>
      </c>
      <c r="F23611" s="729"/>
      <c r="G23611" s="729"/>
      <c r="H23611" s="729"/>
      <c r="I23611" s="729"/>
      <c r="J23611" s="729"/>
      <c r="K23611" s="729"/>
      <c r="L23611" s="729"/>
      <c r="M23611" s="729"/>
      <c r="N23611" s="729"/>
      <c r="O23611" s="729"/>
    </row>
    <row r="23612" spans="1:15" hidden="1" x14ac:dyDescent="0.2">
      <c r="A23612" s="94" t="s">
        <v>16466</v>
      </c>
      <c r="B23612" t="s">
        <v>27692</v>
      </c>
      <c r="C23612" t="s">
        <v>8107</v>
      </c>
      <c r="D23612">
        <v>362.28</v>
      </c>
      <c r="E23612" t="s">
        <v>30879</v>
      </c>
      <c r="F23612" s="729"/>
      <c r="G23612" s="729"/>
      <c r="H23612" s="729"/>
      <c r="I23612" s="729"/>
      <c r="J23612" s="729"/>
      <c r="K23612" s="729"/>
      <c r="L23612" s="729"/>
      <c r="M23612" s="729"/>
      <c r="N23612" s="729"/>
      <c r="O23612" s="729"/>
    </row>
    <row r="23613" spans="1:15" hidden="1" x14ac:dyDescent="0.2">
      <c r="A23613" s="94" t="s">
        <v>16467</v>
      </c>
      <c r="B23613" t="s">
        <v>27693</v>
      </c>
      <c r="C23613" t="s">
        <v>8107</v>
      </c>
      <c r="D23613">
        <v>434.74</v>
      </c>
      <c r="E23613" t="s">
        <v>30879</v>
      </c>
      <c r="F23613" s="729"/>
      <c r="G23613" s="729"/>
      <c r="H23613" s="729"/>
      <c r="I23613" s="729"/>
      <c r="J23613" s="729"/>
      <c r="K23613" s="729"/>
      <c r="L23613" s="729"/>
      <c r="M23613" s="729"/>
      <c r="N23613" s="729"/>
      <c r="O23613" s="729"/>
    </row>
    <row r="23614" spans="1:15" hidden="1" x14ac:dyDescent="0.2">
      <c r="A23614" s="94" t="s">
        <v>16468</v>
      </c>
      <c r="B23614" t="s">
        <v>27694</v>
      </c>
      <c r="C23614" t="s">
        <v>2424</v>
      </c>
      <c r="D23614">
        <v>84.57</v>
      </c>
      <c r="E23614" t="s">
        <v>30879</v>
      </c>
      <c r="F23614" s="729"/>
      <c r="G23614" s="729"/>
      <c r="H23614" s="729"/>
      <c r="I23614" s="729"/>
      <c r="J23614" s="729"/>
      <c r="K23614" s="729"/>
      <c r="L23614" s="729"/>
      <c r="M23614" s="729"/>
      <c r="N23614" s="729"/>
      <c r="O23614" s="729"/>
    </row>
    <row r="23615" spans="1:15" hidden="1" x14ac:dyDescent="0.2">
      <c r="A23615" s="94" t="s">
        <v>16469</v>
      </c>
      <c r="B23615" t="s">
        <v>27695</v>
      </c>
      <c r="C23615" t="s">
        <v>8107</v>
      </c>
      <c r="D23615">
        <v>304.45</v>
      </c>
      <c r="E23615" t="s">
        <v>30879</v>
      </c>
      <c r="F23615" s="729"/>
      <c r="G23615" s="729"/>
      <c r="H23615" s="729"/>
      <c r="I23615" s="729"/>
      <c r="J23615" s="729"/>
      <c r="K23615" s="729"/>
      <c r="L23615" s="729"/>
      <c r="M23615" s="729"/>
      <c r="N23615" s="729"/>
      <c r="O23615" s="729"/>
    </row>
    <row r="23616" spans="1:15" hidden="1" x14ac:dyDescent="0.2">
      <c r="A23616" s="94" t="s">
        <v>16470</v>
      </c>
      <c r="B23616" t="s">
        <v>27696</v>
      </c>
      <c r="C23616" t="s">
        <v>8107</v>
      </c>
      <c r="D23616">
        <v>355.19</v>
      </c>
      <c r="E23616" t="s">
        <v>30879</v>
      </c>
      <c r="F23616" s="729"/>
      <c r="G23616" s="729"/>
      <c r="H23616" s="729"/>
      <c r="I23616" s="729"/>
      <c r="J23616" s="729"/>
      <c r="K23616" s="729"/>
      <c r="L23616" s="729"/>
      <c r="M23616" s="729"/>
      <c r="N23616" s="729"/>
      <c r="O23616" s="729"/>
    </row>
    <row r="23617" spans="1:15" hidden="1" x14ac:dyDescent="0.2">
      <c r="A23617" s="94" t="s">
        <v>16471</v>
      </c>
      <c r="B23617" t="s">
        <v>27697</v>
      </c>
      <c r="C23617" t="s">
        <v>8107</v>
      </c>
      <c r="D23617">
        <v>405.94</v>
      </c>
      <c r="E23617" t="s">
        <v>30879</v>
      </c>
      <c r="F23617" s="729"/>
      <c r="G23617" s="729"/>
      <c r="H23617" s="729"/>
      <c r="I23617" s="729"/>
      <c r="J23617" s="729"/>
      <c r="K23617" s="729"/>
      <c r="L23617" s="729"/>
      <c r="M23617" s="729"/>
      <c r="N23617" s="729"/>
      <c r="O23617" s="729"/>
    </row>
    <row r="23618" spans="1:15" hidden="1" x14ac:dyDescent="0.2">
      <c r="A23618" s="94" t="s">
        <v>16472</v>
      </c>
      <c r="B23618" t="s">
        <v>27698</v>
      </c>
      <c r="C23618" t="s">
        <v>8107</v>
      </c>
      <c r="D23618">
        <v>456.68</v>
      </c>
      <c r="E23618" t="s">
        <v>30879</v>
      </c>
      <c r="F23618" s="729"/>
      <c r="G23618" s="729"/>
      <c r="H23618" s="729"/>
      <c r="I23618" s="729"/>
      <c r="J23618" s="729"/>
      <c r="K23618" s="729"/>
      <c r="L23618" s="729"/>
      <c r="M23618" s="729"/>
      <c r="N23618" s="729"/>
      <c r="O23618" s="729"/>
    </row>
    <row r="23619" spans="1:15" hidden="1" x14ac:dyDescent="0.2">
      <c r="A23619" s="94" t="s">
        <v>16473</v>
      </c>
      <c r="B23619" t="s">
        <v>27699</v>
      </c>
      <c r="C23619" t="s">
        <v>8107</v>
      </c>
      <c r="D23619">
        <v>507.42</v>
      </c>
      <c r="E23619" t="s">
        <v>30879</v>
      </c>
      <c r="F23619" s="729"/>
      <c r="G23619" s="729"/>
      <c r="H23619" s="729"/>
      <c r="I23619" s="729"/>
      <c r="J23619" s="729"/>
      <c r="K23619" s="729"/>
      <c r="L23619" s="729"/>
      <c r="M23619" s="729"/>
      <c r="N23619" s="729"/>
      <c r="O23619" s="729"/>
    </row>
    <row r="23620" spans="1:15" hidden="1" x14ac:dyDescent="0.2">
      <c r="A23620" s="94" t="s">
        <v>16474</v>
      </c>
      <c r="B23620" t="s">
        <v>27700</v>
      </c>
      <c r="C23620" t="s">
        <v>8107</v>
      </c>
      <c r="D23620">
        <v>608.9</v>
      </c>
      <c r="E23620" t="s">
        <v>30879</v>
      </c>
      <c r="F23620" s="729"/>
      <c r="G23620" s="729"/>
      <c r="H23620" s="729"/>
      <c r="I23620" s="729"/>
      <c r="J23620" s="729"/>
      <c r="K23620" s="729"/>
      <c r="L23620" s="729"/>
      <c r="M23620" s="729"/>
      <c r="N23620" s="729"/>
      <c r="O23620" s="729"/>
    </row>
    <row r="23621" spans="1:15" hidden="1" x14ac:dyDescent="0.2">
      <c r="A23621" s="94" t="s">
        <v>16475</v>
      </c>
      <c r="B23621" t="s">
        <v>27701</v>
      </c>
      <c r="C23621" t="s">
        <v>8107</v>
      </c>
      <c r="D23621">
        <v>615.88</v>
      </c>
      <c r="E23621" t="s">
        <v>30879</v>
      </c>
      <c r="F23621" s="729"/>
      <c r="G23621" s="729"/>
      <c r="H23621" s="729"/>
      <c r="I23621" s="729"/>
      <c r="J23621" s="729"/>
      <c r="K23621" s="729"/>
      <c r="L23621" s="729"/>
      <c r="M23621" s="729"/>
      <c r="N23621" s="729"/>
      <c r="O23621" s="729"/>
    </row>
    <row r="23622" spans="1:15" hidden="1" x14ac:dyDescent="0.2">
      <c r="A23622" s="94" t="s">
        <v>16476</v>
      </c>
      <c r="B23622" t="s">
        <v>27702</v>
      </c>
      <c r="C23622" t="s">
        <v>8107</v>
      </c>
      <c r="D23622">
        <v>652.1</v>
      </c>
      <c r="E23622" t="s">
        <v>30879</v>
      </c>
      <c r="F23622" s="729"/>
      <c r="G23622" s="729"/>
      <c r="H23622" s="729"/>
      <c r="I23622" s="729"/>
      <c r="J23622" s="729"/>
      <c r="K23622" s="729"/>
      <c r="L23622" s="729"/>
      <c r="M23622" s="729"/>
      <c r="N23622" s="729"/>
      <c r="O23622" s="729"/>
    </row>
    <row r="23623" spans="1:15" hidden="1" x14ac:dyDescent="0.2">
      <c r="A23623" s="94" t="s">
        <v>16477</v>
      </c>
      <c r="B23623" t="s">
        <v>27703</v>
      </c>
      <c r="C23623" t="s">
        <v>8107</v>
      </c>
      <c r="D23623">
        <v>688.33</v>
      </c>
      <c r="E23623" t="s">
        <v>30879</v>
      </c>
      <c r="F23623" s="729"/>
      <c r="G23623" s="729"/>
      <c r="H23623" s="729"/>
      <c r="I23623" s="729"/>
      <c r="J23623" s="729"/>
      <c r="K23623" s="729"/>
      <c r="L23623" s="729"/>
      <c r="M23623" s="729"/>
      <c r="N23623" s="729"/>
      <c r="O23623" s="729"/>
    </row>
    <row r="23624" spans="1:15" hidden="1" x14ac:dyDescent="0.2">
      <c r="A23624" s="94" t="s">
        <v>16478</v>
      </c>
      <c r="B23624" t="s">
        <v>27704</v>
      </c>
      <c r="C23624" t="s">
        <v>8107</v>
      </c>
      <c r="D23624">
        <v>724.56</v>
      </c>
      <c r="E23624" t="s">
        <v>30879</v>
      </c>
      <c r="F23624" s="729"/>
      <c r="G23624" s="729"/>
      <c r="H23624" s="729"/>
      <c r="I23624" s="729"/>
      <c r="J23624" s="729"/>
      <c r="K23624" s="729"/>
      <c r="L23624" s="729"/>
      <c r="M23624" s="729"/>
      <c r="N23624" s="729"/>
      <c r="O23624" s="729"/>
    </row>
    <row r="23625" spans="1:15" hidden="1" x14ac:dyDescent="0.2">
      <c r="A23625" s="94" t="s">
        <v>27705</v>
      </c>
      <c r="B23625" t="s">
        <v>27706</v>
      </c>
      <c r="C23625" t="s">
        <v>8107</v>
      </c>
      <c r="D23625">
        <v>760.79</v>
      </c>
      <c r="E23625" t="s">
        <v>30879</v>
      </c>
      <c r="F23625" s="729"/>
      <c r="G23625" s="729"/>
      <c r="H23625" s="729"/>
      <c r="I23625" s="729"/>
      <c r="J23625" s="729"/>
      <c r="K23625" s="729"/>
      <c r="L23625" s="729"/>
      <c r="M23625" s="729"/>
      <c r="N23625" s="729"/>
      <c r="O23625" s="729"/>
    </row>
    <row r="23626" spans="1:15" hidden="1" x14ac:dyDescent="0.2">
      <c r="A23626" s="94" t="s">
        <v>16479</v>
      </c>
      <c r="B23626" t="s">
        <v>27707</v>
      </c>
      <c r="C23626" t="s">
        <v>8107</v>
      </c>
      <c r="D23626">
        <v>797.02</v>
      </c>
      <c r="E23626" t="s">
        <v>30879</v>
      </c>
      <c r="F23626" s="729"/>
      <c r="G23626" s="729"/>
      <c r="H23626" s="729"/>
      <c r="I23626" s="729"/>
      <c r="J23626" s="729"/>
      <c r="K23626" s="729"/>
      <c r="L23626" s="729"/>
      <c r="M23626" s="729"/>
      <c r="N23626" s="729"/>
      <c r="O23626" s="729"/>
    </row>
    <row r="23627" spans="1:15" hidden="1" x14ac:dyDescent="0.2">
      <c r="A23627" s="94" t="s">
        <v>16480</v>
      </c>
      <c r="B23627" t="s">
        <v>27708</v>
      </c>
      <c r="C23627" t="s">
        <v>8107</v>
      </c>
      <c r="D23627">
        <v>144.91</v>
      </c>
      <c r="E23627" t="s">
        <v>30879</v>
      </c>
      <c r="F23627" s="729"/>
      <c r="G23627" s="729"/>
      <c r="H23627" s="729"/>
      <c r="I23627" s="729"/>
      <c r="J23627" s="729"/>
      <c r="K23627" s="729"/>
      <c r="L23627" s="729"/>
      <c r="M23627" s="729"/>
      <c r="N23627" s="729"/>
      <c r="O23627" s="729"/>
    </row>
    <row r="23628" spans="1:15" hidden="1" x14ac:dyDescent="0.2">
      <c r="A23628" s="94" t="s">
        <v>16481</v>
      </c>
      <c r="B23628" t="s">
        <v>27709</v>
      </c>
      <c r="C23628" t="s">
        <v>8107</v>
      </c>
      <c r="D23628">
        <v>181.14</v>
      </c>
      <c r="E23628" t="s">
        <v>30879</v>
      </c>
      <c r="F23628" s="729"/>
      <c r="G23628" s="729"/>
      <c r="H23628" s="729"/>
      <c r="I23628" s="729"/>
      <c r="J23628" s="729"/>
      <c r="K23628" s="729"/>
      <c r="L23628" s="729"/>
      <c r="M23628" s="729"/>
      <c r="N23628" s="729"/>
      <c r="O23628" s="729"/>
    </row>
    <row r="23629" spans="1:15" hidden="1" x14ac:dyDescent="0.2">
      <c r="A23629" s="94" t="s">
        <v>16482</v>
      </c>
      <c r="B23629" t="s">
        <v>27710</v>
      </c>
      <c r="C23629" t="s">
        <v>8107</v>
      </c>
      <c r="D23629">
        <v>398.51</v>
      </c>
      <c r="E23629" t="s">
        <v>30879</v>
      </c>
      <c r="F23629" s="729"/>
      <c r="G23629" s="729"/>
      <c r="H23629" s="729"/>
      <c r="I23629" s="729"/>
      <c r="J23629" s="729"/>
      <c r="K23629" s="729"/>
      <c r="L23629" s="729"/>
      <c r="M23629" s="729"/>
      <c r="N23629" s="729"/>
      <c r="O23629" s="729"/>
    </row>
    <row r="23630" spans="1:15" hidden="1" x14ac:dyDescent="0.2">
      <c r="A23630" s="94" t="s">
        <v>16483</v>
      </c>
      <c r="B23630" t="s">
        <v>27711</v>
      </c>
      <c r="C23630" t="s">
        <v>8107</v>
      </c>
      <c r="D23630">
        <v>470.96</v>
      </c>
      <c r="E23630" t="s">
        <v>30879</v>
      </c>
      <c r="F23630" s="729"/>
      <c r="G23630" s="729"/>
      <c r="H23630" s="729"/>
      <c r="I23630" s="729"/>
      <c r="J23630" s="729"/>
      <c r="K23630" s="729"/>
      <c r="L23630" s="729"/>
      <c r="M23630" s="729"/>
      <c r="N23630" s="729"/>
      <c r="O23630" s="729"/>
    </row>
    <row r="23631" spans="1:15" hidden="1" x14ac:dyDescent="0.2">
      <c r="A23631" s="94" t="s">
        <v>16484</v>
      </c>
      <c r="B23631" t="s">
        <v>27712</v>
      </c>
      <c r="C23631" t="s">
        <v>8107</v>
      </c>
      <c r="D23631">
        <v>507.19</v>
      </c>
      <c r="E23631" t="s">
        <v>30879</v>
      </c>
      <c r="F23631" s="729"/>
      <c r="G23631" s="729"/>
      <c r="H23631" s="729"/>
      <c r="I23631" s="729"/>
      <c r="J23631" s="729"/>
      <c r="K23631" s="729"/>
      <c r="L23631" s="729"/>
      <c r="M23631" s="729"/>
      <c r="N23631" s="729"/>
      <c r="O23631" s="729"/>
    </row>
    <row r="23632" spans="1:15" hidden="1" x14ac:dyDescent="0.2">
      <c r="A23632" s="94" t="s">
        <v>16485</v>
      </c>
      <c r="B23632" t="s">
        <v>27713</v>
      </c>
      <c r="C23632" t="s">
        <v>8107</v>
      </c>
      <c r="D23632">
        <v>543.41999999999996</v>
      </c>
      <c r="E23632" t="s">
        <v>30879</v>
      </c>
      <c r="F23632" s="729"/>
      <c r="G23632" s="729"/>
      <c r="H23632" s="729"/>
      <c r="I23632" s="729"/>
      <c r="J23632" s="729"/>
      <c r="K23632" s="729"/>
      <c r="L23632" s="729"/>
      <c r="M23632" s="729"/>
      <c r="N23632" s="729"/>
      <c r="O23632" s="729"/>
    </row>
    <row r="23633" spans="1:15" hidden="1" x14ac:dyDescent="0.2">
      <c r="A23633" s="94" t="s">
        <v>16486</v>
      </c>
      <c r="B23633" t="s">
        <v>27714</v>
      </c>
      <c r="C23633" t="s">
        <v>8107</v>
      </c>
      <c r="D23633">
        <v>579.65</v>
      </c>
      <c r="E23633" t="s">
        <v>30879</v>
      </c>
      <c r="F23633" s="729"/>
      <c r="G23633" s="729"/>
      <c r="H23633" s="729"/>
      <c r="I23633" s="729"/>
      <c r="J23633" s="729"/>
      <c r="K23633" s="729"/>
      <c r="L23633" s="729"/>
      <c r="M23633" s="729"/>
      <c r="N23633" s="729"/>
      <c r="O23633" s="729"/>
    </row>
    <row r="23634" spans="1:15" hidden="1" x14ac:dyDescent="0.2">
      <c r="A23634" s="94" t="s">
        <v>16487</v>
      </c>
      <c r="B23634" t="s">
        <v>27715</v>
      </c>
      <c r="C23634" t="s">
        <v>8107</v>
      </c>
      <c r="D23634">
        <v>862.61</v>
      </c>
      <c r="E23634" t="s">
        <v>30879</v>
      </c>
      <c r="F23634" s="729"/>
      <c r="G23634" s="729"/>
      <c r="H23634" s="729"/>
      <c r="I23634" s="729"/>
      <c r="J23634" s="729"/>
      <c r="K23634" s="729"/>
      <c r="L23634" s="729"/>
      <c r="M23634" s="729"/>
      <c r="N23634" s="729"/>
      <c r="O23634" s="729"/>
    </row>
    <row r="23635" spans="1:15" hidden="1" x14ac:dyDescent="0.2">
      <c r="A23635" s="94" t="s">
        <v>16488</v>
      </c>
      <c r="B23635" t="s">
        <v>27716</v>
      </c>
      <c r="C23635" t="s">
        <v>8107</v>
      </c>
      <c r="D23635">
        <v>913.36</v>
      </c>
      <c r="E23635" t="s">
        <v>30879</v>
      </c>
      <c r="F23635" s="729"/>
      <c r="G23635" s="729"/>
      <c r="H23635" s="729"/>
      <c r="I23635" s="729"/>
      <c r="J23635" s="729"/>
      <c r="K23635" s="729"/>
      <c r="L23635" s="729"/>
      <c r="M23635" s="729"/>
      <c r="N23635" s="729"/>
      <c r="O23635" s="729"/>
    </row>
    <row r="23636" spans="1:15" hidden="1" x14ac:dyDescent="0.2">
      <c r="A23636" s="94" t="s">
        <v>16489</v>
      </c>
      <c r="B23636" t="s">
        <v>27717</v>
      </c>
      <c r="C23636" t="s">
        <v>8107</v>
      </c>
      <c r="D23636">
        <v>964.1</v>
      </c>
      <c r="E23636" t="s">
        <v>30879</v>
      </c>
      <c r="F23636" s="729"/>
      <c r="G23636" s="729"/>
      <c r="H23636" s="729"/>
      <c r="I23636" s="729"/>
      <c r="J23636" s="729"/>
      <c r="K23636" s="729"/>
      <c r="L23636" s="729"/>
      <c r="M23636" s="729"/>
      <c r="N23636" s="729"/>
      <c r="O23636" s="729"/>
    </row>
    <row r="23637" spans="1:15" hidden="1" x14ac:dyDescent="0.2">
      <c r="A23637" s="94" t="s">
        <v>16490</v>
      </c>
      <c r="B23637" t="s">
        <v>27718</v>
      </c>
      <c r="C23637" t="s">
        <v>8107</v>
      </c>
      <c r="D23637" s="684">
        <v>1014.84</v>
      </c>
      <c r="E23637" t="s">
        <v>30879</v>
      </c>
      <c r="F23637" s="729"/>
      <c r="G23637" s="729"/>
      <c r="H23637" s="729"/>
      <c r="I23637" s="729"/>
      <c r="J23637" s="729"/>
      <c r="K23637" s="729"/>
      <c r="L23637" s="729"/>
      <c r="M23637" s="729"/>
      <c r="N23637" s="729"/>
      <c r="O23637" s="729"/>
    </row>
    <row r="23638" spans="1:15" hidden="1" x14ac:dyDescent="0.2">
      <c r="A23638" s="94" t="s">
        <v>27719</v>
      </c>
      <c r="B23638" t="s">
        <v>27720</v>
      </c>
      <c r="C23638" t="s">
        <v>8107</v>
      </c>
      <c r="D23638" s="684">
        <v>1065.58</v>
      </c>
      <c r="E23638" t="s">
        <v>30879</v>
      </c>
      <c r="F23638" s="729"/>
      <c r="G23638" s="729"/>
      <c r="H23638" s="729"/>
      <c r="I23638" s="729"/>
      <c r="J23638" s="729"/>
      <c r="K23638" s="729"/>
      <c r="L23638" s="729"/>
      <c r="M23638" s="729"/>
      <c r="N23638" s="729"/>
      <c r="O23638" s="729"/>
    </row>
    <row r="23639" spans="1:15" hidden="1" x14ac:dyDescent="0.2">
      <c r="A23639" s="94" t="s">
        <v>16491</v>
      </c>
      <c r="B23639" t="s">
        <v>27721</v>
      </c>
      <c r="C23639" t="s">
        <v>8107</v>
      </c>
      <c r="D23639" s="684">
        <v>1116.32</v>
      </c>
      <c r="E23639" t="s">
        <v>30879</v>
      </c>
      <c r="F23639" s="729"/>
      <c r="G23639" s="729"/>
      <c r="H23639" s="729"/>
      <c r="I23639" s="729"/>
      <c r="J23639" s="729"/>
      <c r="K23639" s="729"/>
      <c r="L23639" s="729"/>
      <c r="M23639" s="729"/>
      <c r="N23639" s="729"/>
      <c r="O23639" s="729"/>
    </row>
    <row r="23640" spans="1:15" hidden="1" x14ac:dyDescent="0.2">
      <c r="A23640" s="94" t="s">
        <v>16492</v>
      </c>
      <c r="B23640" t="s">
        <v>27722</v>
      </c>
      <c r="C23640" t="s">
        <v>8107</v>
      </c>
      <c r="D23640">
        <v>202.97</v>
      </c>
      <c r="E23640" t="s">
        <v>30879</v>
      </c>
      <c r="F23640" s="729"/>
      <c r="G23640" s="729"/>
      <c r="H23640" s="729"/>
      <c r="I23640" s="729"/>
      <c r="J23640" s="729"/>
      <c r="K23640" s="729"/>
      <c r="L23640" s="729"/>
      <c r="M23640" s="729"/>
      <c r="N23640" s="729"/>
      <c r="O23640" s="729"/>
    </row>
    <row r="23641" spans="1:15" hidden="1" x14ac:dyDescent="0.2">
      <c r="A23641" s="94" t="s">
        <v>16493</v>
      </c>
      <c r="B23641" t="s">
        <v>27723</v>
      </c>
      <c r="C23641" t="s">
        <v>8107</v>
      </c>
      <c r="D23641">
        <v>253.71</v>
      </c>
      <c r="E23641" t="s">
        <v>30879</v>
      </c>
      <c r="F23641" s="729"/>
      <c r="G23641" s="729"/>
      <c r="H23641" s="729"/>
      <c r="I23641" s="729"/>
      <c r="J23641" s="729"/>
      <c r="K23641" s="729"/>
      <c r="L23641" s="729"/>
      <c r="M23641" s="729"/>
      <c r="N23641" s="729"/>
      <c r="O23641" s="729"/>
    </row>
    <row r="23642" spans="1:15" hidden="1" x14ac:dyDescent="0.2">
      <c r="A23642" s="94" t="s">
        <v>16494</v>
      </c>
      <c r="B23642" t="s">
        <v>27724</v>
      </c>
      <c r="C23642" t="s">
        <v>8107</v>
      </c>
      <c r="D23642">
        <v>558.16</v>
      </c>
      <c r="E23642" t="s">
        <v>30879</v>
      </c>
      <c r="F23642" s="729"/>
      <c r="G23642" s="729"/>
      <c r="H23642" s="729"/>
      <c r="I23642" s="729"/>
      <c r="J23642" s="729"/>
      <c r="K23642" s="729"/>
      <c r="L23642" s="729"/>
      <c r="M23642" s="729"/>
      <c r="N23642" s="729"/>
      <c r="O23642" s="729"/>
    </row>
    <row r="23643" spans="1:15" hidden="1" x14ac:dyDescent="0.2">
      <c r="A23643" s="94" t="s">
        <v>16495</v>
      </c>
      <c r="B23643" t="s">
        <v>27725</v>
      </c>
      <c r="C23643" t="s">
        <v>8107</v>
      </c>
      <c r="D23643">
        <v>659.65</v>
      </c>
      <c r="E23643" t="s">
        <v>30879</v>
      </c>
      <c r="F23643" s="729"/>
      <c r="G23643" s="729"/>
      <c r="H23643" s="729"/>
      <c r="I23643" s="729"/>
      <c r="J23643" s="729"/>
      <c r="K23643" s="729"/>
      <c r="L23643" s="729"/>
      <c r="M23643" s="729"/>
      <c r="N23643" s="729"/>
      <c r="O23643" s="729"/>
    </row>
    <row r="23644" spans="1:15" hidden="1" x14ac:dyDescent="0.2">
      <c r="A23644" s="94" t="s">
        <v>16496</v>
      </c>
      <c r="B23644" t="s">
        <v>27726</v>
      </c>
      <c r="C23644" t="s">
        <v>8107</v>
      </c>
      <c r="D23644">
        <v>710.39</v>
      </c>
      <c r="E23644" t="s">
        <v>30879</v>
      </c>
      <c r="F23644" s="729"/>
      <c r="G23644" s="729"/>
      <c r="H23644" s="729"/>
      <c r="I23644" s="729"/>
      <c r="J23644" s="729"/>
      <c r="K23644" s="729"/>
      <c r="L23644" s="729"/>
      <c r="M23644" s="729"/>
      <c r="N23644" s="729"/>
      <c r="O23644" s="729"/>
    </row>
    <row r="23645" spans="1:15" hidden="1" x14ac:dyDescent="0.2">
      <c r="A23645" s="94" t="s">
        <v>16497</v>
      </c>
      <c r="B23645" t="s">
        <v>27727</v>
      </c>
      <c r="C23645" t="s">
        <v>8107</v>
      </c>
      <c r="D23645">
        <v>761.13</v>
      </c>
      <c r="E23645" t="s">
        <v>30879</v>
      </c>
      <c r="F23645" s="729"/>
      <c r="G23645" s="729"/>
      <c r="H23645" s="729"/>
      <c r="I23645" s="729"/>
      <c r="J23645" s="729"/>
      <c r="K23645" s="729"/>
      <c r="L23645" s="729"/>
      <c r="M23645" s="729"/>
      <c r="N23645" s="729"/>
      <c r="O23645" s="729"/>
    </row>
    <row r="23646" spans="1:15" hidden="1" x14ac:dyDescent="0.2">
      <c r="A23646" s="94" t="s">
        <v>16498</v>
      </c>
      <c r="B23646" t="s">
        <v>27728</v>
      </c>
      <c r="C23646" t="s">
        <v>8107</v>
      </c>
      <c r="D23646">
        <v>811.87</v>
      </c>
      <c r="E23646" t="s">
        <v>30879</v>
      </c>
      <c r="F23646" s="729"/>
      <c r="G23646" s="729"/>
      <c r="H23646" s="729"/>
      <c r="I23646" s="729"/>
      <c r="J23646" s="729"/>
      <c r="K23646" s="729"/>
      <c r="L23646" s="729"/>
      <c r="M23646" s="729"/>
      <c r="N23646" s="729"/>
      <c r="O23646" s="729"/>
    </row>
    <row r="23647" spans="1:15" hidden="1" x14ac:dyDescent="0.2">
      <c r="A23647" s="94" t="s">
        <v>16499</v>
      </c>
      <c r="B23647" t="s">
        <v>27729</v>
      </c>
      <c r="C23647" t="s">
        <v>2424</v>
      </c>
      <c r="D23647">
        <v>97.21</v>
      </c>
      <c r="E23647" t="s">
        <v>30879</v>
      </c>
      <c r="F23647" s="729"/>
      <c r="G23647" s="729"/>
      <c r="H23647" s="729"/>
      <c r="I23647" s="729"/>
      <c r="J23647" s="729"/>
      <c r="K23647" s="729"/>
      <c r="L23647" s="729"/>
      <c r="M23647" s="729"/>
      <c r="N23647" s="729"/>
      <c r="O23647" s="729"/>
    </row>
    <row r="23648" spans="1:15" hidden="1" x14ac:dyDescent="0.2">
      <c r="A23648" s="94" t="s">
        <v>16500</v>
      </c>
      <c r="B23648" t="s">
        <v>27730</v>
      </c>
      <c r="C23648" t="s">
        <v>8107</v>
      </c>
      <c r="D23648">
        <v>349.96</v>
      </c>
      <c r="E23648" t="s">
        <v>30879</v>
      </c>
      <c r="F23648" s="729"/>
      <c r="G23648" s="729"/>
      <c r="H23648" s="729"/>
      <c r="I23648" s="729"/>
      <c r="J23648" s="729"/>
      <c r="K23648" s="729"/>
      <c r="L23648" s="729"/>
      <c r="M23648" s="729"/>
      <c r="N23648" s="729"/>
      <c r="O23648" s="729"/>
    </row>
    <row r="23649" spans="1:15" hidden="1" x14ac:dyDescent="0.2">
      <c r="A23649" s="94" t="s">
        <v>16501</v>
      </c>
      <c r="B23649" t="s">
        <v>27731</v>
      </c>
      <c r="C23649" t="s">
        <v>8107</v>
      </c>
      <c r="D23649">
        <v>408.28</v>
      </c>
      <c r="E23649" t="s">
        <v>30879</v>
      </c>
      <c r="F23649" s="729"/>
      <c r="G23649" s="729"/>
      <c r="H23649" s="729"/>
      <c r="I23649" s="729"/>
      <c r="J23649" s="729"/>
      <c r="K23649" s="729"/>
      <c r="L23649" s="729"/>
      <c r="M23649" s="729"/>
      <c r="N23649" s="729"/>
      <c r="O23649" s="729"/>
    </row>
    <row r="23650" spans="1:15" hidden="1" x14ac:dyDescent="0.2">
      <c r="A23650" s="94" t="s">
        <v>16502</v>
      </c>
      <c r="B23650" t="s">
        <v>27732</v>
      </c>
      <c r="C23650" t="s">
        <v>8107</v>
      </c>
      <c r="D23650">
        <v>466.61</v>
      </c>
      <c r="E23650" t="s">
        <v>30879</v>
      </c>
      <c r="F23650" s="729"/>
      <c r="G23650" s="729"/>
      <c r="H23650" s="729"/>
      <c r="I23650" s="729"/>
      <c r="J23650" s="729"/>
      <c r="K23650" s="729"/>
      <c r="L23650" s="729"/>
      <c r="M23650" s="729"/>
      <c r="N23650" s="729"/>
      <c r="O23650" s="729"/>
    </row>
    <row r="23651" spans="1:15" hidden="1" x14ac:dyDescent="0.2">
      <c r="A23651" s="94" t="s">
        <v>16503</v>
      </c>
      <c r="B23651" t="s">
        <v>27733</v>
      </c>
      <c r="C23651" t="s">
        <v>8107</v>
      </c>
      <c r="D23651">
        <v>524.92999999999995</v>
      </c>
      <c r="E23651" t="s">
        <v>30879</v>
      </c>
      <c r="F23651" s="729"/>
      <c r="G23651" s="729"/>
      <c r="H23651" s="729"/>
      <c r="I23651" s="729"/>
      <c r="J23651" s="729"/>
      <c r="K23651" s="729"/>
      <c r="L23651" s="729"/>
      <c r="M23651" s="729"/>
      <c r="N23651" s="729"/>
      <c r="O23651" s="729"/>
    </row>
    <row r="23652" spans="1:15" hidden="1" x14ac:dyDescent="0.2">
      <c r="A23652" s="94" t="s">
        <v>16504</v>
      </c>
      <c r="B23652" t="s">
        <v>27734</v>
      </c>
      <c r="C23652" t="s">
        <v>8107</v>
      </c>
      <c r="D23652">
        <v>583.26</v>
      </c>
      <c r="E23652" t="s">
        <v>30879</v>
      </c>
      <c r="F23652" s="729"/>
      <c r="G23652" s="729"/>
      <c r="H23652" s="729"/>
      <c r="I23652" s="729"/>
      <c r="J23652" s="729"/>
      <c r="K23652" s="729"/>
      <c r="L23652" s="729"/>
      <c r="M23652" s="729"/>
      <c r="N23652" s="729"/>
      <c r="O23652" s="729"/>
    </row>
    <row r="23653" spans="1:15" hidden="1" x14ac:dyDescent="0.2">
      <c r="A23653" s="94" t="s">
        <v>16505</v>
      </c>
      <c r="B23653" t="s">
        <v>27735</v>
      </c>
      <c r="C23653" t="s">
        <v>8107</v>
      </c>
      <c r="D23653">
        <v>699.91</v>
      </c>
      <c r="E23653" t="s">
        <v>30879</v>
      </c>
      <c r="F23653" s="729"/>
      <c r="G23653" s="729"/>
      <c r="H23653" s="729"/>
      <c r="I23653" s="729"/>
      <c r="J23653" s="729"/>
      <c r="K23653" s="729"/>
      <c r="L23653" s="729"/>
      <c r="M23653" s="729"/>
      <c r="N23653" s="729"/>
      <c r="O23653" s="729"/>
    </row>
    <row r="23654" spans="1:15" hidden="1" x14ac:dyDescent="0.2">
      <c r="A23654" s="94" t="s">
        <v>16506</v>
      </c>
      <c r="B23654" t="s">
        <v>27736</v>
      </c>
      <c r="C23654" t="s">
        <v>8107</v>
      </c>
      <c r="D23654">
        <v>991.54</v>
      </c>
      <c r="E23654" t="s">
        <v>30879</v>
      </c>
      <c r="F23654" s="729"/>
      <c r="G23654" s="729"/>
      <c r="H23654" s="729"/>
      <c r="I23654" s="729"/>
      <c r="J23654" s="729"/>
      <c r="K23654" s="729"/>
      <c r="L23654" s="729"/>
      <c r="M23654" s="729"/>
      <c r="N23654" s="729"/>
      <c r="O23654" s="729"/>
    </row>
    <row r="23655" spans="1:15" hidden="1" x14ac:dyDescent="0.2">
      <c r="A23655" s="94" t="s">
        <v>16507</v>
      </c>
      <c r="B23655" t="s">
        <v>27737</v>
      </c>
      <c r="C23655" t="s">
        <v>8107</v>
      </c>
      <c r="D23655" s="684">
        <v>1049.8699999999999</v>
      </c>
      <c r="E23655" t="s">
        <v>30879</v>
      </c>
      <c r="F23655" s="729"/>
      <c r="G23655" s="729"/>
      <c r="H23655" s="729"/>
      <c r="I23655" s="729"/>
      <c r="J23655" s="729"/>
      <c r="K23655" s="729"/>
      <c r="L23655" s="729"/>
      <c r="M23655" s="729"/>
      <c r="N23655" s="729"/>
      <c r="O23655" s="729"/>
    </row>
    <row r="23656" spans="1:15" hidden="1" x14ac:dyDescent="0.2">
      <c r="A23656" s="94" t="s">
        <v>16508</v>
      </c>
      <c r="B23656" t="s">
        <v>27738</v>
      </c>
      <c r="C23656" t="s">
        <v>8107</v>
      </c>
      <c r="D23656" s="684">
        <v>1108.19</v>
      </c>
      <c r="E23656" t="s">
        <v>30879</v>
      </c>
      <c r="F23656" s="729"/>
      <c r="G23656" s="729"/>
      <c r="H23656" s="729"/>
      <c r="I23656" s="729"/>
      <c r="J23656" s="729"/>
      <c r="K23656" s="729"/>
      <c r="L23656" s="729"/>
      <c r="M23656" s="729"/>
      <c r="N23656" s="729"/>
      <c r="O23656" s="729"/>
    </row>
    <row r="23657" spans="1:15" hidden="1" x14ac:dyDescent="0.2">
      <c r="A23657" s="94" t="s">
        <v>16509</v>
      </c>
      <c r="B23657" t="s">
        <v>27739</v>
      </c>
      <c r="C23657" t="s">
        <v>8107</v>
      </c>
      <c r="D23657" s="684">
        <v>1166.52</v>
      </c>
      <c r="E23657" t="s">
        <v>30879</v>
      </c>
      <c r="F23657" s="729"/>
      <c r="G23657" s="729"/>
      <c r="H23657" s="729"/>
      <c r="I23657" s="729"/>
      <c r="J23657" s="729"/>
      <c r="K23657" s="729"/>
      <c r="L23657" s="729"/>
      <c r="M23657" s="729"/>
      <c r="N23657" s="729"/>
      <c r="O23657" s="729"/>
    </row>
    <row r="23658" spans="1:15" hidden="1" x14ac:dyDescent="0.2">
      <c r="A23658" s="94" t="s">
        <v>27740</v>
      </c>
      <c r="B23658" t="s">
        <v>27741</v>
      </c>
      <c r="C23658" t="s">
        <v>8107</v>
      </c>
      <c r="D23658" s="684">
        <v>1224.8499999999999</v>
      </c>
      <c r="E23658" t="s">
        <v>30879</v>
      </c>
      <c r="F23658" s="729"/>
      <c r="G23658" s="729"/>
      <c r="H23658" s="729"/>
      <c r="I23658" s="729"/>
      <c r="J23658" s="729"/>
      <c r="K23658" s="729"/>
      <c r="L23658" s="729"/>
      <c r="M23658" s="729"/>
      <c r="N23658" s="729"/>
      <c r="O23658" s="729"/>
    </row>
    <row r="23659" spans="1:15" hidden="1" x14ac:dyDescent="0.2">
      <c r="A23659" s="94" t="s">
        <v>16510</v>
      </c>
      <c r="B23659" t="s">
        <v>27742</v>
      </c>
      <c r="C23659" t="s">
        <v>8107</v>
      </c>
      <c r="D23659" s="684">
        <v>1283.17</v>
      </c>
      <c r="E23659" t="s">
        <v>30879</v>
      </c>
      <c r="F23659" s="729"/>
      <c r="G23659" s="729"/>
      <c r="H23659" s="729"/>
      <c r="I23659" s="729"/>
      <c r="J23659" s="729"/>
      <c r="K23659" s="729"/>
      <c r="L23659" s="729"/>
      <c r="M23659" s="729"/>
      <c r="N23659" s="729"/>
      <c r="O23659" s="729"/>
    </row>
    <row r="23660" spans="1:15" hidden="1" x14ac:dyDescent="0.2">
      <c r="A23660" s="94" t="s">
        <v>16511</v>
      </c>
      <c r="B23660" t="s">
        <v>27743</v>
      </c>
      <c r="C23660" t="s">
        <v>8107</v>
      </c>
      <c r="D23660">
        <v>233.3</v>
      </c>
      <c r="E23660" t="s">
        <v>30879</v>
      </c>
      <c r="F23660" s="729"/>
      <c r="G23660" s="729"/>
      <c r="H23660" s="729"/>
      <c r="I23660" s="729"/>
      <c r="J23660" s="729"/>
      <c r="K23660" s="729"/>
      <c r="L23660" s="729"/>
      <c r="M23660" s="729"/>
      <c r="N23660" s="729"/>
      <c r="O23660" s="729"/>
    </row>
    <row r="23661" spans="1:15" hidden="1" x14ac:dyDescent="0.2">
      <c r="A23661" s="94" t="s">
        <v>16512</v>
      </c>
      <c r="B23661" t="s">
        <v>27744</v>
      </c>
      <c r="C23661" t="s">
        <v>8107</v>
      </c>
      <c r="D23661">
        <v>291.63</v>
      </c>
      <c r="E23661" t="s">
        <v>30879</v>
      </c>
      <c r="F23661" s="729"/>
      <c r="G23661" s="729"/>
      <c r="H23661" s="729"/>
      <c r="I23661" s="729"/>
      <c r="J23661" s="729"/>
      <c r="K23661" s="729"/>
      <c r="L23661" s="729"/>
      <c r="M23661" s="729"/>
      <c r="N23661" s="729"/>
      <c r="O23661" s="729"/>
    </row>
    <row r="23662" spans="1:15" hidden="1" x14ac:dyDescent="0.2">
      <c r="A23662" s="94" t="s">
        <v>16513</v>
      </c>
      <c r="B23662" t="s">
        <v>27745</v>
      </c>
      <c r="C23662" t="s">
        <v>8107</v>
      </c>
      <c r="D23662">
        <v>641.59</v>
      </c>
      <c r="E23662" t="s">
        <v>30879</v>
      </c>
      <c r="F23662" s="729"/>
      <c r="G23662" s="729"/>
      <c r="H23662" s="729"/>
      <c r="I23662" s="729"/>
      <c r="J23662" s="729"/>
      <c r="K23662" s="729"/>
      <c r="L23662" s="729"/>
      <c r="M23662" s="729"/>
      <c r="N23662" s="729"/>
      <c r="O23662" s="729"/>
    </row>
    <row r="23663" spans="1:15" hidden="1" x14ac:dyDescent="0.2">
      <c r="A23663" s="94" t="s">
        <v>16514</v>
      </c>
      <c r="B23663" t="s">
        <v>27746</v>
      </c>
      <c r="C23663" t="s">
        <v>8107</v>
      </c>
      <c r="D23663">
        <v>758.24</v>
      </c>
      <c r="E23663" t="s">
        <v>30879</v>
      </c>
      <c r="F23663" s="729"/>
      <c r="G23663" s="729"/>
      <c r="H23663" s="729"/>
      <c r="I23663" s="729"/>
      <c r="J23663" s="729"/>
      <c r="K23663" s="729"/>
      <c r="L23663" s="729"/>
      <c r="M23663" s="729"/>
      <c r="N23663" s="729"/>
      <c r="O23663" s="729"/>
    </row>
    <row r="23664" spans="1:15" hidden="1" x14ac:dyDescent="0.2">
      <c r="A23664" s="94" t="s">
        <v>16515</v>
      </c>
      <c r="B23664" t="s">
        <v>27747</v>
      </c>
      <c r="C23664" t="s">
        <v>8107</v>
      </c>
      <c r="D23664">
        <v>816.56</v>
      </c>
      <c r="E23664" t="s">
        <v>30879</v>
      </c>
      <c r="F23664" s="729"/>
      <c r="G23664" s="729"/>
      <c r="H23664" s="729"/>
      <c r="I23664" s="729"/>
      <c r="J23664" s="729"/>
      <c r="K23664" s="729"/>
      <c r="L23664" s="729"/>
      <c r="M23664" s="729"/>
      <c r="N23664" s="729"/>
      <c r="O23664" s="729"/>
    </row>
    <row r="23665" spans="1:15" hidden="1" x14ac:dyDescent="0.2">
      <c r="A23665" s="94" t="s">
        <v>16516</v>
      </c>
      <c r="B23665" t="s">
        <v>27748</v>
      </c>
      <c r="C23665" t="s">
        <v>8107</v>
      </c>
      <c r="D23665">
        <v>874.89</v>
      </c>
      <c r="E23665" t="s">
        <v>30879</v>
      </c>
      <c r="F23665" s="729"/>
      <c r="G23665" s="729"/>
      <c r="H23665" s="729"/>
      <c r="I23665" s="729"/>
      <c r="J23665" s="729"/>
      <c r="K23665" s="729"/>
      <c r="L23665" s="729"/>
      <c r="M23665" s="729"/>
      <c r="N23665" s="729"/>
      <c r="O23665" s="729"/>
    </row>
    <row r="23666" spans="1:15" hidden="1" x14ac:dyDescent="0.2">
      <c r="A23666" s="94" t="s">
        <v>16517</v>
      </c>
      <c r="B23666" t="s">
        <v>27749</v>
      </c>
      <c r="C23666" t="s">
        <v>8107</v>
      </c>
      <c r="D23666">
        <v>933.22</v>
      </c>
      <c r="E23666" t="s">
        <v>30879</v>
      </c>
      <c r="F23666" s="729"/>
      <c r="G23666" s="729"/>
      <c r="H23666" s="729"/>
      <c r="I23666" s="729"/>
      <c r="J23666" s="729"/>
      <c r="K23666" s="729"/>
      <c r="L23666" s="729"/>
      <c r="M23666" s="729"/>
      <c r="N23666" s="729"/>
      <c r="O23666" s="729"/>
    </row>
    <row r="23667" spans="1:15" hidden="1" x14ac:dyDescent="0.2">
      <c r="A23667" s="94" t="s">
        <v>16518</v>
      </c>
      <c r="B23667" t="s">
        <v>27750</v>
      </c>
      <c r="C23667" t="s">
        <v>2424</v>
      </c>
      <c r="D23667">
        <v>128.93</v>
      </c>
      <c r="E23667" t="s">
        <v>30879</v>
      </c>
      <c r="F23667" s="729"/>
      <c r="G23667" s="729"/>
      <c r="H23667" s="729"/>
      <c r="I23667" s="729"/>
      <c r="J23667" s="729"/>
      <c r="K23667" s="729"/>
      <c r="L23667" s="729"/>
      <c r="M23667" s="729"/>
      <c r="N23667" s="729"/>
      <c r="O23667" s="729"/>
    </row>
    <row r="23668" spans="1:15" hidden="1" x14ac:dyDescent="0.2">
      <c r="A23668" s="94" t="s">
        <v>16519</v>
      </c>
      <c r="B23668" t="s">
        <v>27751</v>
      </c>
      <c r="C23668" t="s">
        <v>8107</v>
      </c>
      <c r="D23668">
        <v>464.15</v>
      </c>
      <c r="E23668" t="s">
        <v>30879</v>
      </c>
      <c r="F23668" s="729"/>
      <c r="G23668" s="729"/>
      <c r="H23668" s="729"/>
      <c r="I23668" s="729"/>
      <c r="J23668" s="729"/>
      <c r="K23668" s="729"/>
      <c r="L23668" s="729"/>
      <c r="M23668" s="729"/>
      <c r="N23668" s="729"/>
      <c r="O23668" s="729"/>
    </row>
    <row r="23669" spans="1:15" hidden="1" x14ac:dyDescent="0.2">
      <c r="A23669" s="94" t="s">
        <v>16520</v>
      </c>
      <c r="B23669" t="s">
        <v>27752</v>
      </c>
      <c r="C23669" t="s">
        <v>8107</v>
      </c>
      <c r="D23669">
        <v>541.51</v>
      </c>
      <c r="E23669" t="s">
        <v>30879</v>
      </c>
      <c r="F23669" s="729"/>
      <c r="G23669" s="729"/>
      <c r="H23669" s="729"/>
      <c r="I23669" s="729"/>
      <c r="J23669" s="729"/>
      <c r="K23669" s="729"/>
      <c r="L23669" s="729"/>
      <c r="M23669" s="729"/>
      <c r="N23669" s="729"/>
      <c r="O23669" s="729"/>
    </row>
    <row r="23670" spans="1:15" hidden="1" x14ac:dyDescent="0.2">
      <c r="A23670" s="94" t="s">
        <v>16521</v>
      </c>
      <c r="B23670" t="s">
        <v>27753</v>
      </c>
      <c r="C23670" t="s">
        <v>8107</v>
      </c>
      <c r="D23670">
        <v>618.86</v>
      </c>
      <c r="E23670" t="s">
        <v>30879</v>
      </c>
      <c r="F23670" s="729"/>
      <c r="G23670" s="729"/>
      <c r="H23670" s="729"/>
      <c r="I23670" s="729"/>
      <c r="J23670" s="729"/>
      <c r="K23670" s="729"/>
      <c r="L23670" s="729"/>
      <c r="M23670" s="729"/>
      <c r="N23670" s="729"/>
      <c r="O23670" s="729"/>
    </row>
    <row r="23671" spans="1:15" hidden="1" x14ac:dyDescent="0.2">
      <c r="A23671" s="94" t="s">
        <v>16522</v>
      </c>
      <c r="B23671" t="s">
        <v>27754</v>
      </c>
      <c r="C23671" t="s">
        <v>8107</v>
      </c>
      <c r="D23671">
        <v>696.22</v>
      </c>
      <c r="E23671" t="s">
        <v>30879</v>
      </c>
      <c r="F23671" s="729"/>
      <c r="G23671" s="729"/>
      <c r="H23671" s="729"/>
      <c r="I23671" s="729"/>
      <c r="J23671" s="729"/>
      <c r="K23671" s="729"/>
      <c r="L23671" s="729"/>
      <c r="M23671" s="729"/>
      <c r="N23671" s="729"/>
      <c r="O23671" s="729"/>
    </row>
    <row r="23672" spans="1:15" hidden="1" x14ac:dyDescent="0.2">
      <c r="A23672" s="94" t="s">
        <v>16523</v>
      </c>
      <c r="B23672" t="s">
        <v>27755</v>
      </c>
      <c r="C23672" t="s">
        <v>8107</v>
      </c>
      <c r="D23672">
        <v>773.58</v>
      </c>
      <c r="E23672" t="s">
        <v>30879</v>
      </c>
      <c r="F23672" s="729"/>
      <c r="G23672" s="729"/>
      <c r="H23672" s="729"/>
      <c r="I23672" s="729"/>
      <c r="J23672" s="729"/>
      <c r="K23672" s="729"/>
      <c r="L23672" s="729"/>
      <c r="M23672" s="729"/>
      <c r="N23672" s="729"/>
      <c r="O23672" s="729"/>
    </row>
    <row r="23673" spans="1:15" hidden="1" x14ac:dyDescent="0.2">
      <c r="A23673" s="94" t="s">
        <v>16524</v>
      </c>
      <c r="B23673" t="s">
        <v>27756</v>
      </c>
      <c r="C23673" t="s">
        <v>8107</v>
      </c>
      <c r="D23673">
        <v>928.3</v>
      </c>
      <c r="E23673" t="s">
        <v>30879</v>
      </c>
      <c r="F23673" s="729"/>
      <c r="G23673" s="729"/>
      <c r="H23673" s="729"/>
      <c r="I23673" s="729"/>
      <c r="J23673" s="729"/>
      <c r="K23673" s="729"/>
      <c r="L23673" s="729"/>
      <c r="M23673" s="729"/>
      <c r="N23673" s="729"/>
      <c r="O23673" s="729"/>
    </row>
    <row r="23674" spans="1:15" hidden="1" x14ac:dyDescent="0.2">
      <c r="A23674" s="94" t="s">
        <v>16525</v>
      </c>
      <c r="B23674" t="s">
        <v>27757</v>
      </c>
      <c r="C23674" t="s">
        <v>8107</v>
      </c>
      <c r="D23674" s="684">
        <v>1315.09</v>
      </c>
      <c r="E23674" t="s">
        <v>30879</v>
      </c>
      <c r="F23674" s="729"/>
      <c r="G23674" s="729"/>
      <c r="H23674" s="729"/>
      <c r="I23674" s="729"/>
      <c r="J23674" s="729"/>
      <c r="K23674" s="729"/>
      <c r="L23674" s="729"/>
      <c r="M23674" s="729"/>
      <c r="N23674" s="729"/>
      <c r="O23674" s="729"/>
    </row>
    <row r="23675" spans="1:15" hidden="1" x14ac:dyDescent="0.2">
      <c r="A23675" s="94" t="s">
        <v>16526</v>
      </c>
      <c r="B23675" t="s">
        <v>27758</v>
      </c>
      <c r="C23675" t="s">
        <v>8107</v>
      </c>
      <c r="D23675" s="684">
        <v>1392.44</v>
      </c>
      <c r="E23675" t="s">
        <v>30879</v>
      </c>
      <c r="F23675" s="729"/>
      <c r="G23675" s="729"/>
      <c r="H23675" s="729"/>
      <c r="I23675" s="729"/>
      <c r="J23675" s="729"/>
      <c r="K23675" s="729"/>
      <c r="L23675" s="729"/>
      <c r="M23675" s="729"/>
      <c r="N23675" s="729"/>
      <c r="O23675" s="729"/>
    </row>
    <row r="23676" spans="1:15" hidden="1" x14ac:dyDescent="0.2">
      <c r="A23676" s="94" t="s">
        <v>16527</v>
      </c>
      <c r="B23676" t="s">
        <v>27759</v>
      </c>
      <c r="C23676" t="s">
        <v>8107</v>
      </c>
      <c r="D23676" s="684">
        <v>1469.8</v>
      </c>
      <c r="E23676" t="s">
        <v>30879</v>
      </c>
      <c r="F23676" s="729"/>
      <c r="G23676" s="729"/>
      <c r="H23676" s="729"/>
      <c r="I23676" s="729"/>
      <c r="J23676" s="729"/>
      <c r="K23676" s="729"/>
      <c r="L23676" s="729"/>
      <c r="M23676" s="729"/>
      <c r="N23676" s="729"/>
      <c r="O23676" s="729"/>
    </row>
    <row r="23677" spans="1:15" hidden="1" x14ac:dyDescent="0.2">
      <c r="A23677" s="94" t="s">
        <v>16528</v>
      </c>
      <c r="B23677" t="s">
        <v>27760</v>
      </c>
      <c r="C23677" t="s">
        <v>8107</v>
      </c>
      <c r="D23677" s="684">
        <v>1547.16</v>
      </c>
      <c r="E23677" t="s">
        <v>30879</v>
      </c>
      <c r="F23677" s="729"/>
      <c r="G23677" s="729"/>
      <c r="H23677" s="729"/>
      <c r="I23677" s="729"/>
      <c r="J23677" s="729"/>
      <c r="K23677" s="729"/>
      <c r="L23677" s="729"/>
      <c r="M23677" s="729"/>
      <c r="N23677" s="729"/>
      <c r="O23677" s="729"/>
    </row>
    <row r="23678" spans="1:15" hidden="1" x14ac:dyDescent="0.2">
      <c r="A23678" s="94" t="s">
        <v>27761</v>
      </c>
      <c r="B23678" t="s">
        <v>27762</v>
      </c>
      <c r="C23678" t="s">
        <v>8107</v>
      </c>
      <c r="D23678" s="684">
        <v>1624.52</v>
      </c>
      <c r="E23678" t="s">
        <v>30879</v>
      </c>
      <c r="F23678" s="729"/>
      <c r="G23678" s="729"/>
      <c r="H23678" s="729"/>
      <c r="I23678" s="729"/>
      <c r="J23678" s="729"/>
      <c r="K23678" s="729"/>
      <c r="L23678" s="729"/>
      <c r="M23678" s="729"/>
      <c r="N23678" s="729"/>
      <c r="O23678" s="729"/>
    </row>
    <row r="23679" spans="1:15" hidden="1" x14ac:dyDescent="0.2">
      <c r="A23679" s="94" t="s">
        <v>16529</v>
      </c>
      <c r="B23679" t="s">
        <v>27763</v>
      </c>
      <c r="C23679" t="s">
        <v>8107</v>
      </c>
      <c r="D23679" s="684">
        <v>1701.88</v>
      </c>
      <c r="E23679" t="s">
        <v>30879</v>
      </c>
      <c r="F23679" s="729"/>
      <c r="G23679" s="729"/>
      <c r="H23679" s="729"/>
      <c r="I23679" s="729"/>
      <c r="J23679" s="729"/>
      <c r="K23679" s="729"/>
      <c r="L23679" s="729"/>
      <c r="M23679" s="729"/>
      <c r="N23679" s="729"/>
      <c r="O23679" s="729"/>
    </row>
    <row r="23680" spans="1:15" hidden="1" x14ac:dyDescent="0.2">
      <c r="A23680" s="94" t="s">
        <v>16530</v>
      </c>
      <c r="B23680" t="s">
        <v>27764</v>
      </c>
      <c r="C23680" t="s">
        <v>8107</v>
      </c>
      <c r="D23680">
        <v>309.43</v>
      </c>
      <c r="E23680" t="s">
        <v>30879</v>
      </c>
      <c r="F23680" s="729"/>
      <c r="G23680" s="729"/>
      <c r="H23680" s="729"/>
      <c r="I23680" s="729"/>
      <c r="J23680" s="729"/>
      <c r="K23680" s="729"/>
      <c r="L23680" s="729"/>
      <c r="M23680" s="729"/>
      <c r="N23680" s="729"/>
      <c r="O23680" s="729"/>
    </row>
    <row r="23681" spans="1:15" hidden="1" x14ac:dyDescent="0.2">
      <c r="A23681" s="94" t="s">
        <v>16531</v>
      </c>
      <c r="B23681" t="s">
        <v>27765</v>
      </c>
      <c r="C23681" t="s">
        <v>8107</v>
      </c>
      <c r="D23681">
        <v>386.79</v>
      </c>
      <c r="E23681" t="s">
        <v>30879</v>
      </c>
      <c r="F23681" s="729"/>
      <c r="G23681" s="729"/>
      <c r="H23681" s="729"/>
      <c r="I23681" s="729"/>
      <c r="J23681" s="729"/>
      <c r="K23681" s="729"/>
      <c r="L23681" s="729"/>
      <c r="M23681" s="729"/>
      <c r="N23681" s="729"/>
      <c r="O23681" s="729"/>
    </row>
    <row r="23682" spans="1:15" hidden="1" x14ac:dyDescent="0.2">
      <c r="A23682" s="94" t="s">
        <v>16532</v>
      </c>
      <c r="B23682" t="s">
        <v>27766</v>
      </c>
      <c r="C23682" t="s">
        <v>8107</v>
      </c>
      <c r="D23682">
        <v>850.94</v>
      </c>
      <c r="E23682" t="s">
        <v>30879</v>
      </c>
      <c r="F23682" s="729"/>
      <c r="G23682" s="729"/>
      <c r="H23682" s="729"/>
      <c r="I23682" s="729"/>
      <c r="J23682" s="729"/>
      <c r="K23682" s="729"/>
      <c r="L23682" s="729"/>
      <c r="M23682" s="729"/>
      <c r="N23682" s="729"/>
      <c r="O23682" s="729"/>
    </row>
    <row r="23683" spans="1:15" hidden="1" x14ac:dyDescent="0.2">
      <c r="A23683" s="94" t="s">
        <v>16533</v>
      </c>
      <c r="B23683" t="s">
        <v>27767</v>
      </c>
      <c r="C23683" t="s">
        <v>8107</v>
      </c>
      <c r="D23683" s="684">
        <v>1005.65</v>
      </c>
      <c r="E23683" t="s">
        <v>30879</v>
      </c>
      <c r="F23683" s="729"/>
      <c r="G23683" s="729"/>
      <c r="H23683" s="729"/>
      <c r="I23683" s="729"/>
      <c r="J23683" s="729"/>
      <c r="K23683" s="729"/>
      <c r="L23683" s="729"/>
      <c r="M23683" s="729"/>
      <c r="N23683" s="729"/>
      <c r="O23683" s="729"/>
    </row>
    <row r="23684" spans="1:15" hidden="1" x14ac:dyDescent="0.2">
      <c r="A23684" s="94" t="s">
        <v>16534</v>
      </c>
      <c r="B23684" t="s">
        <v>27768</v>
      </c>
      <c r="C23684" t="s">
        <v>8107</v>
      </c>
      <c r="D23684" s="684">
        <v>1083.01</v>
      </c>
      <c r="E23684" t="s">
        <v>30879</v>
      </c>
      <c r="F23684" s="729"/>
      <c r="G23684" s="729"/>
      <c r="H23684" s="729"/>
      <c r="I23684" s="729"/>
      <c r="J23684" s="729"/>
      <c r="K23684" s="729"/>
      <c r="L23684" s="729"/>
      <c r="M23684" s="729"/>
      <c r="N23684" s="729"/>
      <c r="O23684" s="729"/>
    </row>
    <row r="23685" spans="1:15" hidden="1" x14ac:dyDescent="0.2">
      <c r="A23685" s="94" t="s">
        <v>16535</v>
      </c>
      <c r="B23685" t="s">
        <v>27769</v>
      </c>
      <c r="C23685" t="s">
        <v>8107</v>
      </c>
      <c r="D23685" s="684">
        <v>1160.3699999999999</v>
      </c>
      <c r="E23685" t="s">
        <v>30879</v>
      </c>
      <c r="F23685" s="729"/>
      <c r="G23685" s="729"/>
      <c r="H23685" s="729"/>
      <c r="I23685" s="729"/>
      <c r="J23685" s="729"/>
      <c r="K23685" s="729"/>
      <c r="L23685" s="729"/>
      <c r="M23685" s="729"/>
      <c r="N23685" s="729"/>
      <c r="O23685" s="729"/>
    </row>
    <row r="23686" spans="1:15" hidden="1" x14ac:dyDescent="0.2">
      <c r="A23686" s="94" t="s">
        <v>16536</v>
      </c>
      <c r="B23686" t="s">
        <v>27770</v>
      </c>
      <c r="C23686" t="s">
        <v>8107</v>
      </c>
      <c r="D23686" s="684">
        <v>1237.73</v>
      </c>
      <c r="E23686" t="s">
        <v>30879</v>
      </c>
      <c r="F23686" s="729"/>
      <c r="G23686" s="729"/>
      <c r="H23686" s="729"/>
      <c r="I23686" s="729"/>
      <c r="J23686" s="729"/>
      <c r="K23686" s="729"/>
      <c r="L23686" s="729"/>
      <c r="M23686" s="729"/>
      <c r="N23686" s="729"/>
      <c r="O23686" s="729"/>
    </row>
    <row r="23687" spans="1:15" hidden="1" x14ac:dyDescent="0.2">
      <c r="A23687" s="94" t="s">
        <v>47466</v>
      </c>
      <c r="B23687" t="s">
        <v>47467</v>
      </c>
      <c r="C23687" t="s">
        <v>2424</v>
      </c>
      <c r="D23687">
        <v>26.83</v>
      </c>
      <c r="E23687" t="s">
        <v>30879</v>
      </c>
      <c r="F23687" s="729"/>
      <c r="G23687" s="729"/>
      <c r="H23687" s="729"/>
      <c r="I23687" s="729"/>
      <c r="J23687" s="729"/>
      <c r="K23687" s="729"/>
      <c r="L23687" s="729"/>
      <c r="M23687" s="729"/>
      <c r="N23687" s="729"/>
      <c r="O23687" s="729"/>
    </row>
    <row r="23688" spans="1:15" hidden="1" x14ac:dyDescent="0.2">
      <c r="A23688" s="94" t="s">
        <v>47453</v>
      </c>
      <c r="B23688" t="s">
        <v>47454</v>
      </c>
      <c r="C23688" t="s">
        <v>8107</v>
      </c>
      <c r="D23688">
        <v>64.39</v>
      </c>
      <c r="E23688" t="s">
        <v>30879</v>
      </c>
      <c r="F23688" s="729"/>
      <c r="G23688" s="729"/>
      <c r="H23688" s="729"/>
      <c r="I23688" s="729"/>
      <c r="J23688" s="729"/>
      <c r="K23688" s="729"/>
      <c r="L23688" s="729"/>
      <c r="M23688" s="729"/>
      <c r="N23688" s="729"/>
      <c r="O23688" s="729"/>
    </row>
    <row r="23689" spans="1:15" hidden="1" x14ac:dyDescent="0.2">
      <c r="A23689" s="94" t="s">
        <v>47455</v>
      </c>
      <c r="B23689" t="s">
        <v>47456</v>
      </c>
      <c r="C23689" t="s">
        <v>8107</v>
      </c>
      <c r="D23689">
        <v>72.44</v>
      </c>
      <c r="E23689" t="s">
        <v>30879</v>
      </c>
      <c r="F23689" s="729"/>
      <c r="G23689" s="729"/>
      <c r="H23689" s="729"/>
      <c r="I23689" s="729"/>
      <c r="J23689" s="729"/>
      <c r="K23689" s="729"/>
      <c r="L23689" s="729"/>
      <c r="M23689" s="729"/>
      <c r="N23689" s="729"/>
      <c r="O23689" s="729"/>
    </row>
    <row r="23690" spans="1:15" hidden="1" x14ac:dyDescent="0.2">
      <c r="A23690" s="94" t="s">
        <v>47457</v>
      </c>
      <c r="B23690" t="s">
        <v>47458</v>
      </c>
      <c r="C23690" t="s">
        <v>8107</v>
      </c>
      <c r="D23690">
        <v>80.489999999999995</v>
      </c>
      <c r="E23690" t="s">
        <v>30879</v>
      </c>
      <c r="F23690" s="729"/>
      <c r="G23690" s="729"/>
      <c r="H23690" s="729"/>
      <c r="I23690" s="729"/>
      <c r="J23690" s="729"/>
      <c r="K23690" s="729"/>
      <c r="L23690" s="729"/>
      <c r="M23690" s="729"/>
      <c r="N23690" s="729"/>
      <c r="O23690" s="729"/>
    </row>
    <row r="23691" spans="1:15" hidden="1" x14ac:dyDescent="0.2">
      <c r="A23691" s="94" t="s">
        <v>47459</v>
      </c>
      <c r="B23691" t="s">
        <v>47460</v>
      </c>
      <c r="C23691" t="s">
        <v>8107</v>
      </c>
      <c r="D23691">
        <v>96.59</v>
      </c>
      <c r="E23691" t="s">
        <v>30879</v>
      </c>
      <c r="F23691" s="729"/>
      <c r="G23691" s="729"/>
      <c r="H23691" s="729"/>
      <c r="I23691" s="729"/>
      <c r="J23691" s="729"/>
      <c r="K23691" s="729"/>
      <c r="L23691" s="729"/>
      <c r="M23691" s="729"/>
      <c r="N23691" s="729"/>
      <c r="O23691" s="729"/>
    </row>
    <row r="23692" spans="1:15" hidden="1" x14ac:dyDescent="0.2">
      <c r="A23692" s="94" t="s">
        <v>47461</v>
      </c>
      <c r="B23692" t="s">
        <v>47462</v>
      </c>
      <c r="C23692" t="s">
        <v>8107</v>
      </c>
      <c r="D23692">
        <v>112.69</v>
      </c>
      <c r="E23692" t="s">
        <v>30879</v>
      </c>
      <c r="F23692" s="729"/>
      <c r="G23692" s="729"/>
      <c r="H23692" s="729"/>
      <c r="I23692" s="729"/>
      <c r="J23692" s="729"/>
      <c r="K23692" s="729"/>
      <c r="L23692" s="729"/>
      <c r="M23692" s="729"/>
      <c r="N23692" s="729"/>
      <c r="O23692" s="729"/>
    </row>
    <row r="23693" spans="1:15" hidden="1" x14ac:dyDescent="0.2">
      <c r="A23693" s="94" t="s">
        <v>7390</v>
      </c>
      <c r="B23693" t="s">
        <v>47463</v>
      </c>
      <c r="C23693" t="s">
        <v>8107</v>
      </c>
      <c r="D23693">
        <v>128.78</v>
      </c>
      <c r="E23693" t="s">
        <v>30879</v>
      </c>
      <c r="F23693" s="729"/>
      <c r="G23693" s="729"/>
      <c r="H23693" s="729"/>
      <c r="I23693" s="729"/>
      <c r="J23693" s="729"/>
      <c r="K23693" s="729"/>
      <c r="L23693" s="729"/>
      <c r="M23693" s="729"/>
      <c r="N23693" s="729"/>
      <c r="O23693" s="729"/>
    </row>
    <row r="23694" spans="1:15" hidden="1" x14ac:dyDescent="0.2">
      <c r="A23694" s="94" t="s">
        <v>7391</v>
      </c>
      <c r="B23694" t="s">
        <v>47464</v>
      </c>
      <c r="C23694" t="s">
        <v>8107</v>
      </c>
      <c r="D23694">
        <v>144.88</v>
      </c>
      <c r="E23694" t="s">
        <v>30879</v>
      </c>
      <c r="F23694" s="729"/>
      <c r="G23694" s="729"/>
      <c r="H23694" s="729"/>
      <c r="I23694" s="729"/>
      <c r="J23694" s="729"/>
      <c r="K23694" s="729"/>
      <c r="L23694" s="729"/>
      <c r="M23694" s="729"/>
      <c r="N23694" s="729"/>
      <c r="O23694" s="729"/>
    </row>
    <row r="23695" spans="1:15" hidden="1" x14ac:dyDescent="0.2">
      <c r="A23695" s="94" t="s">
        <v>7392</v>
      </c>
      <c r="B23695" t="s">
        <v>47465</v>
      </c>
      <c r="C23695" t="s">
        <v>8107</v>
      </c>
      <c r="D23695">
        <v>160.97999999999999</v>
      </c>
      <c r="E23695" t="s">
        <v>30879</v>
      </c>
      <c r="F23695" s="729"/>
      <c r="G23695" s="729"/>
      <c r="H23695" s="729"/>
      <c r="I23695" s="729"/>
      <c r="J23695" s="729"/>
      <c r="K23695" s="729"/>
      <c r="L23695" s="729"/>
      <c r="M23695" s="729"/>
      <c r="N23695" s="729"/>
      <c r="O23695" s="729"/>
    </row>
    <row r="23696" spans="1:15" hidden="1" x14ac:dyDescent="0.2">
      <c r="A23696" s="94" t="s">
        <v>7393</v>
      </c>
      <c r="B23696" t="s">
        <v>27771</v>
      </c>
      <c r="C23696" t="s">
        <v>8107</v>
      </c>
      <c r="D23696">
        <v>193.18</v>
      </c>
      <c r="E23696" t="s">
        <v>30879</v>
      </c>
      <c r="F23696" s="729"/>
      <c r="G23696" s="729"/>
      <c r="H23696" s="729"/>
      <c r="I23696" s="729"/>
      <c r="J23696" s="729"/>
      <c r="K23696" s="729"/>
      <c r="L23696" s="729"/>
      <c r="M23696" s="729"/>
      <c r="N23696" s="729"/>
      <c r="O23696" s="729"/>
    </row>
    <row r="23697" spans="1:15" hidden="1" x14ac:dyDescent="0.2">
      <c r="A23697" s="94" t="s">
        <v>47478</v>
      </c>
      <c r="B23697" t="s">
        <v>47479</v>
      </c>
      <c r="C23697" t="s">
        <v>2424</v>
      </c>
      <c r="D23697">
        <v>36.83</v>
      </c>
      <c r="E23697" t="s">
        <v>30879</v>
      </c>
      <c r="F23697" s="729"/>
      <c r="G23697" s="729"/>
      <c r="H23697" s="729"/>
      <c r="I23697" s="729"/>
      <c r="J23697" s="729"/>
      <c r="K23697" s="729"/>
      <c r="L23697" s="729"/>
      <c r="M23697" s="729"/>
      <c r="N23697" s="729"/>
      <c r="O23697" s="729"/>
    </row>
    <row r="23698" spans="1:15" hidden="1" x14ac:dyDescent="0.2">
      <c r="A23698" s="94" t="s">
        <v>47468</v>
      </c>
      <c r="B23698" t="s">
        <v>47469</v>
      </c>
      <c r="C23698" t="s">
        <v>8107</v>
      </c>
      <c r="D23698">
        <v>88.39</v>
      </c>
      <c r="E23698" t="s">
        <v>30879</v>
      </c>
      <c r="F23698" s="729"/>
      <c r="G23698" s="729"/>
      <c r="H23698" s="729"/>
      <c r="I23698" s="729"/>
      <c r="J23698" s="729"/>
      <c r="K23698" s="729"/>
      <c r="L23698" s="729"/>
      <c r="M23698" s="729"/>
      <c r="N23698" s="729"/>
      <c r="O23698" s="729"/>
    </row>
    <row r="23699" spans="1:15" hidden="1" x14ac:dyDescent="0.2">
      <c r="A23699" s="94" t="s">
        <v>47470</v>
      </c>
      <c r="B23699" t="s">
        <v>47471</v>
      </c>
      <c r="C23699" t="s">
        <v>8107</v>
      </c>
      <c r="D23699">
        <v>99.44</v>
      </c>
      <c r="E23699" t="s">
        <v>30879</v>
      </c>
      <c r="F23699" s="729"/>
      <c r="G23699" s="729"/>
      <c r="H23699" s="729"/>
      <c r="I23699" s="729"/>
      <c r="J23699" s="729"/>
      <c r="K23699" s="729"/>
      <c r="L23699" s="729"/>
      <c r="M23699" s="729"/>
      <c r="N23699" s="729"/>
      <c r="O23699" s="729"/>
    </row>
    <row r="23700" spans="1:15" hidden="1" x14ac:dyDescent="0.2">
      <c r="A23700" s="94" t="s">
        <v>47472</v>
      </c>
      <c r="B23700" t="s">
        <v>47473</v>
      </c>
      <c r="C23700" t="s">
        <v>8107</v>
      </c>
      <c r="D23700">
        <v>110.49</v>
      </c>
      <c r="E23700" t="s">
        <v>30879</v>
      </c>
      <c r="F23700" s="729"/>
      <c r="G23700" s="729"/>
      <c r="H23700" s="729"/>
      <c r="I23700" s="729"/>
      <c r="J23700" s="729"/>
      <c r="K23700" s="729"/>
      <c r="L23700" s="729"/>
      <c r="M23700" s="729"/>
      <c r="N23700" s="729"/>
      <c r="O23700" s="729"/>
    </row>
    <row r="23701" spans="1:15" hidden="1" x14ac:dyDescent="0.2">
      <c r="A23701" s="94" t="s">
        <v>47474</v>
      </c>
      <c r="B23701" t="s">
        <v>47475</v>
      </c>
      <c r="C23701" t="s">
        <v>8107</v>
      </c>
      <c r="D23701">
        <v>132.59</v>
      </c>
      <c r="E23701" t="s">
        <v>30879</v>
      </c>
      <c r="F23701" s="729"/>
      <c r="G23701" s="729"/>
      <c r="H23701" s="729"/>
      <c r="I23701" s="729"/>
      <c r="J23701" s="729"/>
      <c r="K23701" s="729"/>
      <c r="L23701" s="729"/>
      <c r="M23701" s="729"/>
      <c r="N23701" s="729"/>
      <c r="O23701" s="729"/>
    </row>
    <row r="23702" spans="1:15" hidden="1" x14ac:dyDescent="0.2">
      <c r="A23702" s="94" t="s">
        <v>47476</v>
      </c>
      <c r="B23702" t="s">
        <v>47477</v>
      </c>
      <c r="C23702" t="s">
        <v>8107</v>
      </c>
      <c r="D23702">
        <v>154.69</v>
      </c>
      <c r="E23702" t="s">
        <v>30879</v>
      </c>
      <c r="F23702" s="729"/>
      <c r="G23702" s="729"/>
      <c r="H23702" s="729"/>
      <c r="I23702" s="729"/>
      <c r="J23702" s="729"/>
      <c r="K23702" s="729"/>
      <c r="L23702" s="729"/>
      <c r="M23702" s="729"/>
      <c r="N23702" s="729"/>
      <c r="O23702" s="729"/>
    </row>
    <row r="23703" spans="1:15" hidden="1" x14ac:dyDescent="0.2">
      <c r="A23703" s="94" t="s">
        <v>7394</v>
      </c>
      <c r="B23703" t="s">
        <v>27772</v>
      </c>
      <c r="C23703" t="s">
        <v>8107</v>
      </c>
      <c r="D23703">
        <v>176.78</v>
      </c>
      <c r="E23703" t="s">
        <v>30879</v>
      </c>
      <c r="F23703" s="729"/>
      <c r="G23703" s="729"/>
      <c r="H23703" s="729"/>
      <c r="I23703" s="729"/>
      <c r="J23703" s="729"/>
      <c r="K23703" s="729"/>
      <c r="L23703" s="729"/>
      <c r="M23703" s="729"/>
      <c r="N23703" s="729"/>
      <c r="O23703" s="729"/>
    </row>
    <row r="23704" spans="1:15" hidden="1" x14ac:dyDescent="0.2">
      <c r="A23704" s="94" t="s">
        <v>7395</v>
      </c>
      <c r="B23704" t="s">
        <v>27773</v>
      </c>
      <c r="C23704" t="s">
        <v>8107</v>
      </c>
      <c r="D23704">
        <v>198.88</v>
      </c>
      <c r="E23704" t="s">
        <v>30879</v>
      </c>
      <c r="F23704" s="729"/>
      <c r="G23704" s="729"/>
      <c r="H23704" s="729"/>
      <c r="I23704" s="729"/>
      <c r="J23704" s="729"/>
      <c r="K23704" s="729"/>
      <c r="L23704" s="729"/>
      <c r="M23704" s="729"/>
      <c r="N23704" s="729"/>
      <c r="O23704" s="729"/>
    </row>
    <row r="23705" spans="1:15" hidden="1" x14ac:dyDescent="0.2">
      <c r="A23705" s="94" t="s">
        <v>7396</v>
      </c>
      <c r="B23705" t="s">
        <v>27774</v>
      </c>
      <c r="C23705" t="s">
        <v>8107</v>
      </c>
      <c r="D23705">
        <v>220.98</v>
      </c>
      <c r="E23705" t="s">
        <v>30879</v>
      </c>
      <c r="F23705" s="729"/>
      <c r="G23705" s="729"/>
      <c r="H23705" s="729"/>
      <c r="I23705" s="729"/>
      <c r="J23705" s="729"/>
      <c r="K23705" s="729"/>
      <c r="L23705" s="729"/>
      <c r="M23705" s="729"/>
      <c r="N23705" s="729"/>
      <c r="O23705" s="729"/>
    </row>
    <row r="23706" spans="1:15" hidden="1" x14ac:dyDescent="0.2">
      <c r="A23706" s="94" t="s">
        <v>7397</v>
      </c>
      <c r="B23706" t="s">
        <v>27775</v>
      </c>
      <c r="C23706" t="s">
        <v>8107</v>
      </c>
      <c r="D23706">
        <v>265.18</v>
      </c>
      <c r="E23706" t="s">
        <v>30879</v>
      </c>
      <c r="F23706" s="729"/>
      <c r="G23706" s="729"/>
      <c r="H23706" s="729"/>
      <c r="I23706" s="729"/>
      <c r="J23706" s="729"/>
      <c r="K23706" s="729"/>
      <c r="L23706" s="729"/>
      <c r="M23706" s="729"/>
      <c r="N23706" s="729"/>
      <c r="O23706" s="729"/>
    </row>
    <row r="23707" spans="1:15" hidden="1" x14ac:dyDescent="0.2">
      <c r="A23707" s="94" t="s">
        <v>47484</v>
      </c>
      <c r="B23707" t="s">
        <v>47485</v>
      </c>
      <c r="C23707" t="s">
        <v>2424</v>
      </c>
      <c r="D23707">
        <v>46.07</v>
      </c>
      <c r="E23707" t="s">
        <v>30879</v>
      </c>
      <c r="F23707" s="729"/>
      <c r="G23707" s="729"/>
      <c r="H23707" s="729"/>
      <c r="I23707" s="729"/>
      <c r="J23707" s="729"/>
      <c r="K23707" s="729"/>
      <c r="L23707" s="729"/>
      <c r="M23707" s="729"/>
      <c r="N23707" s="729"/>
      <c r="O23707" s="729"/>
    </row>
    <row r="23708" spans="1:15" hidden="1" x14ac:dyDescent="0.2">
      <c r="A23708" s="94" t="s">
        <v>47480</v>
      </c>
      <c r="B23708" t="s">
        <v>47481</v>
      </c>
      <c r="C23708" t="s">
        <v>8107</v>
      </c>
      <c r="D23708">
        <v>165.85</v>
      </c>
      <c r="E23708" t="s">
        <v>30879</v>
      </c>
      <c r="F23708" s="729"/>
      <c r="G23708" s="729"/>
      <c r="H23708" s="729"/>
      <c r="I23708" s="729"/>
      <c r="J23708" s="729"/>
      <c r="K23708" s="729"/>
      <c r="L23708" s="729"/>
      <c r="M23708" s="729"/>
      <c r="N23708" s="729"/>
      <c r="O23708" s="729"/>
    </row>
    <row r="23709" spans="1:15" hidden="1" x14ac:dyDescent="0.2">
      <c r="A23709" s="94" t="s">
        <v>47482</v>
      </c>
      <c r="B23709" t="s">
        <v>47483</v>
      </c>
      <c r="C23709" t="s">
        <v>8107</v>
      </c>
      <c r="D23709">
        <v>193.49</v>
      </c>
      <c r="E23709" t="s">
        <v>30879</v>
      </c>
      <c r="F23709" s="729"/>
      <c r="G23709" s="729"/>
      <c r="H23709" s="729"/>
      <c r="I23709" s="729"/>
      <c r="J23709" s="729"/>
      <c r="K23709" s="729"/>
      <c r="L23709" s="729"/>
      <c r="M23709" s="729"/>
      <c r="N23709" s="729"/>
      <c r="O23709" s="729"/>
    </row>
    <row r="23710" spans="1:15" hidden="1" x14ac:dyDescent="0.2">
      <c r="A23710" s="94" t="s">
        <v>7398</v>
      </c>
      <c r="B23710" t="s">
        <v>27776</v>
      </c>
      <c r="C23710" t="s">
        <v>8107</v>
      </c>
      <c r="D23710">
        <v>221.14</v>
      </c>
      <c r="E23710" t="s">
        <v>30879</v>
      </c>
      <c r="F23710" s="729"/>
      <c r="G23710" s="729"/>
      <c r="H23710" s="729"/>
      <c r="I23710" s="729"/>
      <c r="J23710" s="729"/>
      <c r="K23710" s="729"/>
      <c r="L23710" s="729"/>
      <c r="M23710" s="729"/>
      <c r="N23710" s="729"/>
      <c r="O23710" s="729"/>
    </row>
    <row r="23711" spans="1:15" hidden="1" x14ac:dyDescent="0.2">
      <c r="A23711" s="94" t="s">
        <v>7399</v>
      </c>
      <c r="B23711" t="s">
        <v>27777</v>
      </c>
      <c r="C23711" t="s">
        <v>8107</v>
      </c>
      <c r="D23711">
        <v>248.78</v>
      </c>
      <c r="E23711" t="s">
        <v>30879</v>
      </c>
      <c r="F23711" s="729"/>
      <c r="G23711" s="729"/>
      <c r="H23711" s="729"/>
      <c r="I23711" s="729"/>
      <c r="J23711" s="729"/>
      <c r="K23711" s="729"/>
      <c r="L23711" s="729"/>
      <c r="M23711" s="729"/>
      <c r="N23711" s="729"/>
      <c r="O23711" s="729"/>
    </row>
    <row r="23712" spans="1:15" hidden="1" x14ac:dyDescent="0.2">
      <c r="A23712" s="94" t="s">
        <v>7400</v>
      </c>
      <c r="B23712" t="s">
        <v>27778</v>
      </c>
      <c r="C23712" t="s">
        <v>8107</v>
      </c>
      <c r="D23712">
        <v>276.42</v>
      </c>
      <c r="E23712" t="s">
        <v>30879</v>
      </c>
      <c r="F23712" s="729"/>
      <c r="G23712" s="729"/>
      <c r="H23712" s="729"/>
      <c r="I23712" s="729"/>
      <c r="J23712" s="729"/>
      <c r="K23712" s="729"/>
      <c r="L23712" s="729"/>
      <c r="M23712" s="729"/>
      <c r="N23712" s="729"/>
      <c r="O23712" s="729"/>
    </row>
    <row r="23713" spans="1:15" hidden="1" x14ac:dyDescent="0.2">
      <c r="A23713" s="94" t="s">
        <v>7401</v>
      </c>
      <c r="B23713" t="s">
        <v>27779</v>
      </c>
      <c r="C23713" t="s">
        <v>8107</v>
      </c>
      <c r="D23713">
        <v>331.7</v>
      </c>
      <c r="E23713" t="s">
        <v>30879</v>
      </c>
      <c r="F23713" s="729"/>
      <c r="G23713" s="729"/>
      <c r="H23713" s="729"/>
      <c r="I23713" s="729"/>
      <c r="J23713" s="729"/>
      <c r="K23713" s="729"/>
      <c r="L23713" s="729"/>
      <c r="M23713" s="729"/>
      <c r="N23713" s="729"/>
      <c r="O23713" s="729"/>
    </row>
    <row r="23714" spans="1:15" hidden="1" x14ac:dyDescent="0.2">
      <c r="A23714" s="94" t="s">
        <v>47490</v>
      </c>
      <c r="B23714" t="s">
        <v>47491</v>
      </c>
      <c r="C23714" t="s">
        <v>2424</v>
      </c>
      <c r="D23714">
        <v>66.81</v>
      </c>
      <c r="E23714" t="s">
        <v>30879</v>
      </c>
      <c r="F23714" s="729"/>
      <c r="G23714" s="729"/>
      <c r="H23714" s="729"/>
      <c r="I23714" s="729"/>
      <c r="J23714" s="729"/>
      <c r="K23714" s="729"/>
      <c r="L23714" s="729"/>
      <c r="M23714" s="729"/>
      <c r="N23714" s="729"/>
      <c r="O23714" s="729"/>
    </row>
    <row r="23715" spans="1:15" hidden="1" x14ac:dyDescent="0.2">
      <c r="A23715" s="94" t="s">
        <v>47486</v>
      </c>
      <c r="B23715" t="s">
        <v>47487</v>
      </c>
      <c r="C23715" t="s">
        <v>8107</v>
      </c>
      <c r="D23715">
        <v>240.52</v>
      </c>
      <c r="E23715" t="s">
        <v>30879</v>
      </c>
      <c r="F23715" s="729"/>
      <c r="G23715" s="729"/>
      <c r="H23715" s="729"/>
      <c r="I23715" s="729"/>
      <c r="J23715" s="729"/>
      <c r="K23715" s="729"/>
      <c r="L23715" s="729"/>
      <c r="M23715" s="729"/>
      <c r="N23715" s="729"/>
      <c r="O23715" s="729"/>
    </row>
    <row r="23716" spans="1:15" hidden="1" x14ac:dyDescent="0.2">
      <c r="A23716" s="94" t="s">
        <v>47488</v>
      </c>
      <c r="B23716" t="s">
        <v>47489</v>
      </c>
      <c r="C23716" t="s">
        <v>8107</v>
      </c>
      <c r="D23716">
        <v>280.60000000000002</v>
      </c>
      <c r="E23716" t="s">
        <v>30879</v>
      </c>
      <c r="F23716" s="729"/>
      <c r="G23716" s="729"/>
      <c r="H23716" s="729"/>
      <c r="I23716" s="729"/>
      <c r="J23716" s="729"/>
      <c r="K23716" s="729"/>
      <c r="L23716" s="729"/>
      <c r="M23716" s="729"/>
      <c r="N23716" s="729"/>
      <c r="O23716" s="729"/>
    </row>
    <row r="23717" spans="1:15" hidden="1" x14ac:dyDescent="0.2">
      <c r="A23717" s="94" t="s">
        <v>7402</v>
      </c>
      <c r="B23717" t="s">
        <v>27780</v>
      </c>
      <c r="C23717" t="s">
        <v>8107</v>
      </c>
      <c r="D23717">
        <v>320.69</v>
      </c>
      <c r="E23717" t="s">
        <v>30879</v>
      </c>
      <c r="F23717" s="729"/>
      <c r="G23717" s="729"/>
      <c r="H23717" s="729"/>
      <c r="I23717" s="729"/>
      <c r="J23717" s="729"/>
      <c r="K23717" s="729"/>
      <c r="L23717" s="729"/>
      <c r="M23717" s="729"/>
      <c r="N23717" s="729"/>
      <c r="O23717" s="729"/>
    </row>
    <row r="23718" spans="1:15" hidden="1" x14ac:dyDescent="0.2">
      <c r="A23718" s="94" t="s">
        <v>7403</v>
      </c>
      <c r="B23718" t="s">
        <v>27781</v>
      </c>
      <c r="C23718" t="s">
        <v>8107</v>
      </c>
      <c r="D23718">
        <v>360.77</v>
      </c>
      <c r="E23718" t="s">
        <v>30879</v>
      </c>
      <c r="F23718" s="729"/>
      <c r="G23718" s="729"/>
      <c r="H23718" s="729"/>
      <c r="I23718" s="729"/>
      <c r="J23718" s="729"/>
      <c r="K23718" s="729"/>
      <c r="L23718" s="729"/>
      <c r="M23718" s="729"/>
      <c r="N23718" s="729"/>
      <c r="O23718" s="729"/>
    </row>
    <row r="23719" spans="1:15" hidden="1" x14ac:dyDescent="0.2">
      <c r="A23719" s="94" t="s">
        <v>7404</v>
      </c>
      <c r="B23719" t="s">
        <v>27782</v>
      </c>
      <c r="C23719" t="s">
        <v>8107</v>
      </c>
      <c r="D23719">
        <v>400.86</v>
      </c>
      <c r="E23719" t="s">
        <v>30879</v>
      </c>
      <c r="F23719" s="729"/>
      <c r="G23719" s="729"/>
      <c r="H23719" s="729"/>
      <c r="I23719" s="729"/>
      <c r="J23719" s="729"/>
      <c r="K23719" s="729"/>
      <c r="L23719" s="729"/>
      <c r="M23719" s="729"/>
      <c r="N23719" s="729"/>
      <c r="O23719" s="729"/>
    </row>
    <row r="23720" spans="1:15" hidden="1" x14ac:dyDescent="0.2">
      <c r="A23720" s="94" t="s">
        <v>7405</v>
      </c>
      <c r="B23720" t="s">
        <v>27783</v>
      </c>
      <c r="C23720" t="s">
        <v>8107</v>
      </c>
      <c r="D23720">
        <v>481.03</v>
      </c>
      <c r="E23720" t="s">
        <v>30879</v>
      </c>
      <c r="F23720" s="729"/>
      <c r="G23720" s="729"/>
      <c r="H23720" s="729"/>
      <c r="I23720" s="729"/>
      <c r="J23720" s="729"/>
      <c r="K23720" s="729"/>
      <c r="L23720" s="729"/>
      <c r="M23720" s="729"/>
      <c r="N23720" s="729"/>
      <c r="O23720" s="729"/>
    </row>
    <row r="23721" spans="1:15" hidden="1" x14ac:dyDescent="0.2">
      <c r="A23721" s="94" t="s">
        <v>47498</v>
      </c>
      <c r="B23721" t="s">
        <v>47499</v>
      </c>
      <c r="C23721" t="s">
        <v>2424</v>
      </c>
      <c r="D23721">
        <v>94.27</v>
      </c>
      <c r="E23721" t="s">
        <v>30879</v>
      </c>
      <c r="F23721" s="729"/>
      <c r="G23721" s="729"/>
      <c r="H23721" s="729"/>
      <c r="I23721" s="729"/>
      <c r="J23721" s="729"/>
      <c r="K23721" s="729"/>
      <c r="L23721" s="729"/>
      <c r="M23721" s="729"/>
      <c r="N23721" s="729"/>
      <c r="O23721" s="729"/>
    </row>
    <row r="23722" spans="1:15" hidden="1" x14ac:dyDescent="0.2">
      <c r="A23722" s="94" t="s">
        <v>47492</v>
      </c>
      <c r="B23722" t="s">
        <v>47493</v>
      </c>
      <c r="C23722" t="s">
        <v>8107</v>
      </c>
      <c r="D23722">
        <v>339.37</v>
      </c>
      <c r="E23722" t="s">
        <v>30879</v>
      </c>
      <c r="F23722" s="729"/>
      <c r="G23722" s="729"/>
      <c r="H23722" s="729"/>
      <c r="I23722" s="729"/>
      <c r="J23722" s="729"/>
      <c r="K23722" s="729"/>
      <c r="L23722" s="729"/>
      <c r="M23722" s="729"/>
      <c r="N23722" s="729"/>
      <c r="O23722" s="729"/>
    </row>
    <row r="23723" spans="1:15" hidden="1" x14ac:dyDescent="0.2">
      <c r="A23723" s="94" t="s">
        <v>47494</v>
      </c>
      <c r="B23723" t="s">
        <v>47495</v>
      </c>
      <c r="C23723" t="s">
        <v>8107</v>
      </c>
      <c r="D23723">
        <v>395.93</v>
      </c>
      <c r="E23723" t="s">
        <v>30879</v>
      </c>
      <c r="F23723" s="729"/>
      <c r="G23723" s="729"/>
      <c r="H23723" s="729"/>
      <c r="I23723" s="729"/>
      <c r="J23723" s="729"/>
      <c r="K23723" s="729"/>
      <c r="L23723" s="729"/>
      <c r="M23723" s="729"/>
      <c r="N23723" s="729"/>
      <c r="O23723" s="729"/>
    </row>
    <row r="23724" spans="1:15" hidden="1" x14ac:dyDescent="0.2">
      <c r="A23724" s="94" t="s">
        <v>47496</v>
      </c>
      <c r="B23724" t="s">
        <v>47497</v>
      </c>
      <c r="C23724" t="s">
        <v>8107</v>
      </c>
      <c r="D23724">
        <v>452.5</v>
      </c>
      <c r="E23724" t="s">
        <v>30879</v>
      </c>
      <c r="F23724" s="729"/>
      <c r="G23724" s="729"/>
      <c r="H23724" s="729"/>
      <c r="I23724" s="729"/>
      <c r="J23724" s="729"/>
      <c r="K23724" s="729"/>
      <c r="L23724" s="729"/>
      <c r="M23724" s="729"/>
      <c r="N23724" s="729"/>
      <c r="O23724" s="729"/>
    </row>
    <row r="23725" spans="1:15" hidden="1" x14ac:dyDescent="0.2">
      <c r="A23725" s="94" t="s">
        <v>7406</v>
      </c>
      <c r="B23725" t="s">
        <v>27784</v>
      </c>
      <c r="C23725" t="s">
        <v>8107</v>
      </c>
      <c r="D23725">
        <v>509.06</v>
      </c>
      <c r="E23725" t="s">
        <v>30879</v>
      </c>
      <c r="F23725" s="729"/>
      <c r="G23725" s="729"/>
      <c r="H23725" s="729"/>
      <c r="I23725" s="729"/>
      <c r="J23725" s="729"/>
      <c r="K23725" s="729"/>
      <c r="L23725" s="729"/>
      <c r="M23725" s="729"/>
      <c r="N23725" s="729"/>
      <c r="O23725" s="729"/>
    </row>
    <row r="23726" spans="1:15" hidden="1" x14ac:dyDescent="0.2">
      <c r="A23726" s="94" t="s">
        <v>7407</v>
      </c>
      <c r="B23726" t="s">
        <v>27785</v>
      </c>
      <c r="C23726" t="s">
        <v>8107</v>
      </c>
      <c r="D23726">
        <v>565.62</v>
      </c>
      <c r="E23726" t="s">
        <v>30879</v>
      </c>
      <c r="F23726" s="729"/>
      <c r="G23726" s="729"/>
      <c r="H23726" s="729"/>
      <c r="I23726" s="729"/>
      <c r="J23726" s="729"/>
      <c r="K23726" s="729"/>
      <c r="L23726" s="729"/>
      <c r="M23726" s="729"/>
      <c r="N23726" s="729"/>
      <c r="O23726" s="729"/>
    </row>
    <row r="23727" spans="1:15" hidden="1" x14ac:dyDescent="0.2">
      <c r="A23727" s="94" t="s">
        <v>7408</v>
      </c>
      <c r="B23727" t="s">
        <v>27786</v>
      </c>
      <c r="C23727" t="s">
        <v>8107</v>
      </c>
      <c r="D23727">
        <v>678.74</v>
      </c>
      <c r="E23727" t="s">
        <v>30879</v>
      </c>
      <c r="F23727" s="729"/>
      <c r="G23727" s="729"/>
      <c r="H23727" s="729"/>
      <c r="I23727" s="729"/>
      <c r="J23727" s="729"/>
      <c r="K23727" s="729"/>
      <c r="L23727" s="729"/>
      <c r="M23727" s="729"/>
      <c r="N23727" s="729"/>
      <c r="O23727" s="729"/>
    </row>
    <row r="23728" spans="1:15" hidden="1" x14ac:dyDescent="0.2">
      <c r="A23728" s="94" t="s">
        <v>47506</v>
      </c>
      <c r="B23728" t="s">
        <v>47507</v>
      </c>
      <c r="C23728" t="s">
        <v>2424</v>
      </c>
      <c r="D23728">
        <v>104.79</v>
      </c>
      <c r="E23728" t="s">
        <v>30879</v>
      </c>
      <c r="F23728" s="729"/>
      <c r="G23728" s="729"/>
      <c r="H23728" s="729"/>
      <c r="I23728" s="729"/>
      <c r="J23728" s="729"/>
      <c r="K23728" s="729"/>
      <c r="L23728" s="729"/>
      <c r="M23728" s="729"/>
      <c r="N23728" s="729"/>
      <c r="O23728" s="729"/>
    </row>
    <row r="23729" spans="1:15" hidden="1" x14ac:dyDescent="0.2">
      <c r="A23729" s="94" t="s">
        <v>47500</v>
      </c>
      <c r="B23729" t="s">
        <v>47501</v>
      </c>
      <c r="C23729" t="s">
        <v>8107</v>
      </c>
      <c r="D23729">
        <v>377.24</v>
      </c>
      <c r="E23729" t="s">
        <v>30879</v>
      </c>
      <c r="F23729" s="729"/>
      <c r="G23729" s="729"/>
      <c r="H23729" s="729"/>
      <c r="I23729" s="729"/>
      <c r="J23729" s="729"/>
      <c r="K23729" s="729"/>
      <c r="L23729" s="729"/>
      <c r="M23729" s="729"/>
      <c r="N23729" s="729"/>
      <c r="O23729" s="729"/>
    </row>
    <row r="23730" spans="1:15" hidden="1" x14ac:dyDescent="0.2">
      <c r="A23730" s="94" t="s">
        <v>47502</v>
      </c>
      <c r="B23730" t="s">
        <v>47503</v>
      </c>
      <c r="C23730" t="s">
        <v>8107</v>
      </c>
      <c r="D23730">
        <v>440.12</v>
      </c>
      <c r="E23730" t="s">
        <v>30879</v>
      </c>
      <c r="F23730" s="729"/>
      <c r="G23730" s="729"/>
      <c r="H23730" s="729"/>
      <c r="I23730" s="729"/>
      <c r="J23730" s="729"/>
      <c r="K23730" s="729"/>
      <c r="L23730" s="729"/>
      <c r="M23730" s="729"/>
      <c r="N23730" s="729"/>
      <c r="O23730" s="729"/>
    </row>
    <row r="23731" spans="1:15" hidden="1" x14ac:dyDescent="0.2">
      <c r="A23731" s="94" t="s">
        <v>7409</v>
      </c>
      <c r="B23731" t="s">
        <v>27787</v>
      </c>
      <c r="C23731" t="s">
        <v>8107</v>
      </c>
      <c r="D23731">
        <v>502.99</v>
      </c>
      <c r="E23731" t="s">
        <v>30879</v>
      </c>
      <c r="F23731" s="729"/>
      <c r="G23731" s="729"/>
      <c r="H23731" s="729"/>
      <c r="I23731" s="729"/>
      <c r="J23731" s="729"/>
      <c r="K23731" s="729"/>
      <c r="L23731" s="729"/>
      <c r="M23731" s="729"/>
      <c r="N23731" s="729"/>
      <c r="O23731" s="729"/>
    </row>
    <row r="23732" spans="1:15" hidden="1" x14ac:dyDescent="0.2">
      <c r="A23732" s="94" t="s">
        <v>7410</v>
      </c>
      <c r="B23732" t="s">
        <v>27788</v>
      </c>
      <c r="C23732" t="s">
        <v>8107</v>
      </c>
      <c r="D23732">
        <v>565.87</v>
      </c>
      <c r="E23732" t="s">
        <v>30879</v>
      </c>
      <c r="F23732" s="729"/>
      <c r="G23732" s="729"/>
      <c r="H23732" s="729"/>
      <c r="I23732" s="729"/>
      <c r="J23732" s="729"/>
      <c r="K23732" s="729"/>
      <c r="L23732" s="729"/>
      <c r="M23732" s="729"/>
      <c r="N23732" s="729"/>
      <c r="O23732" s="729"/>
    </row>
    <row r="23733" spans="1:15" hidden="1" x14ac:dyDescent="0.2">
      <c r="A23733" s="94" t="s">
        <v>47504</v>
      </c>
      <c r="B23733" t="s">
        <v>47505</v>
      </c>
      <c r="C23733" t="s">
        <v>8107</v>
      </c>
      <c r="D23733">
        <v>628.74</v>
      </c>
      <c r="E23733" t="s">
        <v>30879</v>
      </c>
      <c r="F23733" s="729"/>
      <c r="G23733" s="729"/>
      <c r="H23733" s="729"/>
      <c r="I23733" s="729"/>
      <c r="J23733" s="729"/>
      <c r="K23733" s="729"/>
      <c r="L23733" s="729"/>
      <c r="M23733" s="729"/>
      <c r="N23733" s="729"/>
      <c r="O23733" s="729"/>
    </row>
    <row r="23734" spans="1:15" hidden="1" x14ac:dyDescent="0.2">
      <c r="A23734" s="94" t="s">
        <v>7411</v>
      </c>
      <c r="B23734" t="s">
        <v>27789</v>
      </c>
      <c r="C23734" t="s">
        <v>8107</v>
      </c>
      <c r="D23734">
        <v>754.49</v>
      </c>
      <c r="E23734" t="s">
        <v>30879</v>
      </c>
      <c r="F23734" s="729"/>
      <c r="G23734" s="729"/>
      <c r="H23734" s="729"/>
      <c r="I23734" s="729"/>
      <c r="J23734" s="729"/>
      <c r="K23734" s="729"/>
      <c r="L23734" s="729"/>
      <c r="M23734" s="729"/>
      <c r="N23734" s="729"/>
      <c r="O23734" s="729"/>
    </row>
    <row r="23735" spans="1:15" hidden="1" x14ac:dyDescent="0.2">
      <c r="A23735" s="94" t="s">
        <v>1032</v>
      </c>
      <c r="B23735" t="s">
        <v>27790</v>
      </c>
      <c r="C23735" t="s">
        <v>2424</v>
      </c>
      <c r="D23735">
        <v>37.729999999999997</v>
      </c>
      <c r="E23735" t="s">
        <v>30879</v>
      </c>
      <c r="F23735" s="729"/>
      <c r="G23735" s="729"/>
      <c r="H23735" s="729"/>
      <c r="I23735" s="729"/>
      <c r="J23735" s="729"/>
      <c r="K23735" s="729"/>
      <c r="L23735" s="729"/>
      <c r="M23735" s="729"/>
      <c r="N23735" s="729"/>
      <c r="O23735" s="729"/>
    </row>
    <row r="23736" spans="1:15" hidden="1" x14ac:dyDescent="0.2">
      <c r="A23736" s="94" t="s">
        <v>27791</v>
      </c>
      <c r="B23736" t="s">
        <v>27792</v>
      </c>
      <c r="C23736" t="s">
        <v>8107</v>
      </c>
      <c r="D23736">
        <v>135.83000000000001</v>
      </c>
      <c r="E23736" t="s">
        <v>30879</v>
      </c>
      <c r="F23736" s="729"/>
      <c r="G23736" s="729"/>
      <c r="H23736" s="729"/>
      <c r="I23736" s="729"/>
      <c r="J23736" s="729"/>
      <c r="K23736" s="729"/>
      <c r="L23736" s="729"/>
      <c r="M23736" s="729"/>
      <c r="N23736" s="729"/>
      <c r="O23736" s="729"/>
    </row>
    <row r="23737" spans="1:15" hidden="1" x14ac:dyDescent="0.2">
      <c r="A23737" s="94" t="s">
        <v>2467</v>
      </c>
      <c r="B23737" t="s">
        <v>27793</v>
      </c>
      <c r="C23737" t="s">
        <v>8107</v>
      </c>
      <c r="D23737">
        <v>158.47</v>
      </c>
      <c r="E23737" t="s">
        <v>30879</v>
      </c>
      <c r="F23737" s="729"/>
      <c r="G23737" s="729"/>
      <c r="H23737" s="729"/>
      <c r="I23737" s="729"/>
      <c r="J23737" s="729"/>
      <c r="K23737" s="729"/>
      <c r="L23737" s="729"/>
      <c r="M23737" s="729"/>
      <c r="N23737" s="729"/>
      <c r="O23737" s="729"/>
    </row>
    <row r="23738" spans="1:15" hidden="1" x14ac:dyDescent="0.2">
      <c r="A23738" s="94" t="s">
        <v>27794</v>
      </c>
      <c r="B23738" t="s">
        <v>27795</v>
      </c>
      <c r="C23738" t="s">
        <v>8107</v>
      </c>
      <c r="D23738">
        <v>181.1</v>
      </c>
      <c r="E23738" t="s">
        <v>30879</v>
      </c>
      <c r="F23738" s="729"/>
      <c r="G23738" s="729"/>
      <c r="H23738" s="729"/>
      <c r="I23738" s="729"/>
      <c r="J23738" s="729"/>
      <c r="K23738" s="729"/>
      <c r="L23738" s="729"/>
      <c r="M23738" s="729"/>
      <c r="N23738" s="729"/>
      <c r="O23738" s="729"/>
    </row>
    <row r="23739" spans="1:15" hidden="1" x14ac:dyDescent="0.2">
      <c r="A23739" s="94" t="s">
        <v>27796</v>
      </c>
      <c r="B23739" t="s">
        <v>27797</v>
      </c>
      <c r="C23739" t="s">
        <v>8107</v>
      </c>
      <c r="D23739">
        <v>203.74</v>
      </c>
      <c r="E23739" t="s">
        <v>30879</v>
      </c>
      <c r="F23739" s="729"/>
      <c r="G23739" s="729"/>
      <c r="H23739" s="729"/>
      <c r="I23739" s="729"/>
      <c r="J23739" s="729"/>
      <c r="K23739" s="729"/>
      <c r="L23739" s="729"/>
      <c r="M23739" s="729"/>
      <c r="N23739" s="729"/>
      <c r="O23739" s="729"/>
    </row>
    <row r="23740" spans="1:15" hidden="1" x14ac:dyDescent="0.2">
      <c r="A23740" s="94" t="s">
        <v>2468</v>
      </c>
      <c r="B23740" t="s">
        <v>27798</v>
      </c>
      <c r="C23740" t="s">
        <v>8107</v>
      </c>
      <c r="D23740">
        <v>226.38</v>
      </c>
      <c r="E23740" t="s">
        <v>30879</v>
      </c>
      <c r="F23740" s="729"/>
      <c r="G23740" s="729"/>
      <c r="H23740" s="729"/>
      <c r="I23740" s="729"/>
      <c r="J23740" s="729"/>
      <c r="K23740" s="729"/>
      <c r="L23740" s="729"/>
      <c r="M23740" s="729"/>
      <c r="N23740" s="729"/>
      <c r="O23740" s="729"/>
    </row>
    <row r="23741" spans="1:15" hidden="1" x14ac:dyDescent="0.2">
      <c r="A23741" s="94" t="s">
        <v>27799</v>
      </c>
      <c r="B23741" t="s">
        <v>27800</v>
      </c>
      <c r="C23741" t="s">
        <v>8107</v>
      </c>
      <c r="D23741">
        <v>271.66000000000003</v>
      </c>
      <c r="E23741" t="s">
        <v>30879</v>
      </c>
      <c r="F23741" s="729"/>
      <c r="G23741" s="729"/>
      <c r="H23741" s="729"/>
      <c r="I23741" s="729"/>
      <c r="J23741" s="729"/>
      <c r="K23741" s="729"/>
      <c r="L23741" s="729"/>
      <c r="M23741" s="729"/>
      <c r="N23741" s="729"/>
      <c r="O23741" s="729"/>
    </row>
    <row r="23742" spans="1:15" hidden="1" x14ac:dyDescent="0.2">
      <c r="A23742" s="94" t="s">
        <v>1443</v>
      </c>
      <c r="B23742" t="s">
        <v>27801</v>
      </c>
      <c r="C23742" t="s">
        <v>2424</v>
      </c>
      <c r="D23742">
        <v>50.31</v>
      </c>
      <c r="E23742" t="s">
        <v>30879</v>
      </c>
      <c r="F23742" s="729"/>
      <c r="G23742" s="729"/>
      <c r="H23742" s="729"/>
      <c r="I23742" s="729"/>
      <c r="J23742" s="729"/>
      <c r="K23742" s="729"/>
      <c r="L23742" s="729"/>
      <c r="M23742" s="729"/>
      <c r="N23742" s="729"/>
      <c r="O23742" s="729"/>
    </row>
    <row r="23743" spans="1:15" hidden="1" x14ac:dyDescent="0.2">
      <c r="A23743" s="94" t="s">
        <v>27802</v>
      </c>
      <c r="B23743" t="s">
        <v>27803</v>
      </c>
      <c r="C23743" t="s">
        <v>8107</v>
      </c>
      <c r="D23743">
        <v>181.12</v>
      </c>
      <c r="E23743" t="s">
        <v>30879</v>
      </c>
      <c r="F23743" s="729"/>
      <c r="G23743" s="729"/>
      <c r="H23743" s="729"/>
      <c r="I23743" s="729"/>
      <c r="J23743" s="729"/>
      <c r="K23743" s="729"/>
      <c r="L23743" s="729"/>
      <c r="M23743" s="729"/>
      <c r="N23743" s="729"/>
      <c r="O23743" s="729"/>
    </row>
    <row r="23744" spans="1:15" hidden="1" x14ac:dyDescent="0.2">
      <c r="A23744" s="94" t="s">
        <v>27804</v>
      </c>
      <c r="B23744" t="s">
        <v>27805</v>
      </c>
      <c r="C23744" t="s">
        <v>8107</v>
      </c>
      <c r="D23744">
        <v>211.3</v>
      </c>
      <c r="E23744" t="s">
        <v>30879</v>
      </c>
      <c r="F23744" s="729"/>
      <c r="G23744" s="729"/>
      <c r="H23744" s="729"/>
      <c r="I23744" s="729"/>
      <c r="J23744" s="729"/>
      <c r="K23744" s="729"/>
      <c r="L23744" s="729"/>
      <c r="M23744" s="729"/>
      <c r="N23744" s="729"/>
      <c r="O23744" s="729"/>
    </row>
    <row r="23745" spans="1:15" hidden="1" x14ac:dyDescent="0.2">
      <c r="A23745" s="94" t="s">
        <v>27806</v>
      </c>
      <c r="B23745" t="s">
        <v>27807</v>
      </c>
      <c r="C23745" t="s">
        <v>8107</v>
      </c>
      <c r="D23745">
        <v>241.49</v>
      </c>
      <c r="E23745" t="s">
        <v>30879</v>
      </c>
      <c r="F23745" s="729"/>
      <c r="G23745" s="729"/>
      <c r="H23745" s="729"/>
      <c r="I23745" s="729"/>
      <c r="J23745" s="729"/>
      <c r="K23745" s="729"/>
      <c r="L23745" s="729"/>
      <c r="M23745" s="729"/>
      <c r="N23745" s="729"/>
      <c r="O23745" s="729"/>
    </row>
    <row r="23746" spans="1:15" hidden="1" x14ac:dyDescent="0.2">
      <c r="A23746" s="94" t="s">
        <v>27808</v>
      </c>
      <c r="B23746" t="s">
        <v>27809</v>
      </c>
      <c r="C23746" t="s">
        <v>8107</v>
      </c>
      <c r="D23746">
        <v>271.67</v>
      </c>
      <c r="E23746" t="s">
        <v>30879</v>
      </c>
      <c r="F23746" s="729"/>
      <c r="G23746" s="729"/>
      <c r="H23746" s="729"/>
      <c r="I23746" s="729"/>
      <c r="J23746" s="729"/>
      <c r="K23746" s="729"/>
      <c r="L23746" s="729"/>
      <c r="M23746" s="729"/>
      <c r="N23746" s="729"/>
      <c r="O23746" s="729"/>
    </row>
    <row r="23747" spans="1:15" hidden="1" x14ac:dyDescent="0.2">
      <c r="A23747" s="94" t="s">
        <v>2744</v>
      </c>
      <c r="B23747" t="s">
        <v>27810</v>
      </c>
      <c r="C23747" t="s">
        <v>8107</v>
      </c>
      <c r="D23747">
        <v>301.86</v>
      </c>
      <c r="E23747" t="s">
        <v>30879</v>
      </c>
      <c r="F23747" s="729"/>
      <c r="G23747" s="729"/>
      <c r="H23747" s="729"/>
      <c r="I23747" s="729"/>
      <c r="J23747" s="729"/>
      <c r="K23747" s="729"/>
      <c r="L23747" s="729"/>
      <c r="M23747" s="729"/>
      <c r="N23747" s="729"/>
      <c r="O23747" s="729"/>
    </row>
    <row r="23748" spans="1:15" hidden="1" x14ac:dyDescent="0.2">
      <c r="A23748" s="94" t="s">
        <v>27811</v>
      </c>
      <c r="B23748" t="s">
        <v>27812</v>
      </c>
      <c r="C23748" t="s">
        <v>8107</v>
      </c>
      <c r="D23748">
        <v>362.23</v>
      </c>
      <c r="E23748" t="s">
        <v>30879</v>
      </c>
      <c r="F23748" s="729"/>
      <c r="G23748" s="729"/>
      <c r="H23748" s="729"/>
      <c r="I23748" s="729"/>
      <c r="J23748" s="729"/>
      <c r="K23748" s="729"/>
      <c r="L23748" s="729"/>
      <c r="M23748" s="729"/>
      <c r="N23748" s="729"/>
      <c r="O23748" s="729"/>
    </row>
    <row r="23749" spans="1:15" hidden="1" x14ac:dyDescent="0.2">
      <c r="A23749" s="94" t="s">
        <v>1444</v>
      </c>
      <c r="B23749" t="s">
        <v>27813</v>
      </c>
      <c r="C23749" t="s">
        <v>2424</v>
      </c>
      <c r="D23749">
        <v>43.12</v>
      </c>
      <c r="E23749" t="s">
        <v>30879</v>
      </c>
      <c r="F23749" s="729"/>
      <c r="G23749" s="729"/>
      <c r="H23749" s="729"/>
      <c r="I23749" s="729"/>
      <c r="J23749" s="729"/>
      <c r="K23749" s="729"/>
      <c r="L23749" s="729"/>
      <c r="M23749" s="729"/>
      <c r="N23749" s="729"/>
      <c r="O23749" s="729"/>
    </row>
    <row r="23750" spans="1:15" hidden="1" x14ac:dyDescent="0.2">
      <c r="A23750" s="94" t="s">
        <v>27814</v>
      </c>
      <c r="B23750" t="s">
        <v>27815</v>
      </c>
      <c r="C23750" t="s">
        <v>8107</v>
      </c>
      <c r="D23750">
        <v>155.22999999999999</v>
      </c>
      <c r="E23750" t="s">
        <v>30879</v>
      </c>
      <c r="F23750" s="729"/>
      <c r="G23750" s="729"/>
      <c r="H23750" s="729"/>
      <c r="I23750" s="729"/>
      <c r="J23750" s="729"/>
      <c r="K23750" s="729"/>
      <c r="L23750" s="729"/>
      <c r="M23750" s="729"/>
      <c r="N23750" s="729"/>
      <c r="O23750" s="729"/>
    </row>
    <row r="23751" spans="1:15" hidden="1" x14ac:dyDescent="0.2">
      <c r="A23751" s="94" t="s">
        <v>27816</v>
      </c>
      <c r="B23751" t="s">
        <v>27817</v>
      </c>
      <c r="C23751" t="s">
        <v>8107</v>
      </c>
      <c r="D23751">
        <v>181.1</v>
      </c>
      <c r="E23751" t="s">
        <v>30879</v>
      </c>
      <c r="F23751" s="729"/>
      <c r="G23751" s="729"/>
      <c r="H23751" s="729"/>
      <c r="I23751" s="729"/>
      <c r="J23751" s="729"/>
      <c r="K23751" s="729"/>
      <c r="L23751" s="729"/>
      <c r="M23751" s="729"/>
      <c r="N23751" s="729"/>
      <c r="O23751" s="729"/>
    </row>
    <row r="23752" spans="1:15" hidden="1" x14ac:dyDescent="0.2">
      <c r="A23752" s="94" t="s">
        <v>289</v>
      </c>
      <c r="B23752" t="s">
        <v>27818</v>
      </c>
      <c r="C23752" t="s">
        <v>8107</v>
      </c>
      <c r="D23752">
        <v>206.98</v>
      </c>
      <c r="E23752" t="s">
        <v>30879</v>
      </c>
    </row>
    <row r="23753" spans="1:15" hidden="1" x14ac:dyDescent="0.2">
      <c r="A23753" s="94" t="s">
        <v>290</v>
      </c>
      <c r="B23753" t="s">
        <v>27819</v>
      </c>
      <c r="C23753" t="s">
        <v>8107</v>
      </c>
      <c r="D23753">
        <v>232.85</v>
      </c>
      <c r="E23753" t="s">
        <v>30879</v>
      </c>
    </row>
    <row r="23754" spans="1:15" hidden="1" x14ac:dyDescent="0.2">
      <c r="A23754" s="94" t="s">
        <v>291</v>
      </c>
      <c r="B23754" t="s">
        <v>27820</v>
      </c>
      <c r="C23754" t="s">
        <v>8107</v>
      </c>
      <c r="D23754">
        <v>258.72000000000003</v>
      </c>
      <c r="E23754" t="s">
        <v>30879</v>
      </c>
    </row>
    <row r="23755" spans="1:15" hidden="1" x14ac:dyDescent="0.2">
      <c r="A23755" s="94" t="s">
        <v>1445</v>
      </c>
      <c r="B23755" t="s">
        <v>27821</v>
      </c>
      <c r="C23755" t="s">
        <v>8107</v>
      </c>
      <c r="D23755">
        <v>284.58999999999997</v>
      </c>
      <c r="E23755" t="s">
        <v>30879</v>
      </c>
    </row>
    <row r="23756" spans="1:15" hidden="1" x14ac:dyDescent="0.2">
      <c r="A23756" s="94" t="s">
        <v>1446</v>
      </c>
      <c r="B23756" t="s">
        <v>27822</v>
      </c>
      <c r="C23756" t="s">
        <v>8107</v>
      </c>
      <c r="D23756">
        <v>310.45999999999998</v>
      </c>
      <c r="E23756" t="s">
        <v>30879</v>
      </c>
    </row>
    <row r="23757" spans="1:15" hidden="1" x14ac:dyDescent="0.2">
      <c r="A23757" s="94" t="s">
        <v>1447</v>
      </c>
      <c r="B23757" t="s">
        <v>27823</v>
      </c>
      <c r="C23757" t="s">
        <v>2424</v>
      </c>
      <c r="D23757">
        <v>60.38</v>
      </c>
      <c r="E23757" t="s">
        <v>30879</v>
      </c>
    </row>
    <row r="23758" spans="1:15" hidden="1" x14ac:dyDescent="0.2">
      <c r="A23758" s="94" t="s">
        <v>27824</v>
      </c>
      <c r="B23758" t="s">
        <v>27825</v>
      </c>
      <c r="C23758" t="s">
        <v>8107</v>
      </c>
      <c r="D23758">
        <v>217.37</v>
      </c>
      <c r="E23758" t="s">
        <v>30879</v>
      </c>
    </row>
    <row r="23759" spans="1:15" hidden="1" x14ac:dyDescent="0.2">
      <c r="A23759" s="94" t="s">
        <v>27826</v>
      </c>
      <c r="B23759" t="s">
        <v>27827</v>
      </c>
      <c r="C23759" t="s">
        <v>8107</v>
      </c>
      <c r="D23759">
        <v>253.6</v>
      </c>
      <c r="E23759" t="s">
        <v>30879</v>
      </c>
    </row>
    <row r="23760" spans="1:15" hidden="1" x14ac:dyDescent="0.2">
      <c r="A23760" s="94" t="s">
        <v>27828</v>
      </c>
      <c r="B23760" t="s">
        <v>27829</v>
      </c>
      <c r="C23760" t="s">
        <v>8107</v>
      </c>
      <c r="D23760">
        <v>289.82</v>
      </c>
      <c r="E23760" t="s">
        <v>30879</v>
      </c>
    </row>
    <row r="23761" spans="1:5" hidden="1" x14ac:dyDescent="0.2">
      <c r="A23761" s="94" t="s">
        <v>27830</v>
      </c>
      <c r="B23761" t="s">
        <v>27831</v>
      </c>
      <c r="C23761" t="s">
        <v>8107</v>
      </c>
      <c r="D23761">
        <v>326.05</v>
      </c>
      <c r="E23761" t="s">
        <v>30879</v>
      </c>
    </row>
    <row r="23762" spans="1:5" hidden="1" x14ac:dyDescent="0.2">
      <c r="A23762" s="94" t="s">
        <v>27832</v>
      </c>
      <c r="B23762" t="s">
        <v>27833</v>
      </c>
      <c r="C23762" t="s">
        <v>8107</v>
      </c>
      <c r="D23762">
        <v>362.28</v>
      </c>
      <c r="E23762" t="s">
        <v>30879</v>
      </c>
    </row>
    <row r="23763" spans="1:5" hidden="1" x14ac:dyDescent="0.2">
      <c r="A23763" s="94" t="s">
        <v>27834</v>
      </c>
      <c r="B23763" t="s">
        <v>27835</v>
      </c>
      <c r="C23763" t="s">
        <v>8107</v>
      </c>
      <c r="D23763">
        <v>434.74</v>
      </c>
      <c r="E23763" t="s">
        <v>30879</v>
      </c>
    </row>
    <row r="23764" spans="1:5" hidden="1" x14ac:dyDescent="0.2">
      <c r="A23764" s="94" t="s">
        <v>1655</v>
      </c>
      <c r="B23764" t="s">
        <v>27836</v>
      </c>
      <c r="C23764" t="s">
        <v>2424</v>
      </c>
      <c r="D23764">
        <v>53.9</v>
      </c>
      <c r="E23764" t="s">
        <v>30879</v>
      </c>
    </row>
    <row r="23765" spans="1:5" hidden="1" x14ac:dyDescent="0.2">
      <c r="A23765" s="94" t="s">
        <v>27837</v>
      </c>
      <c r="B23765" t="s">
        <v>27838</v>
      </c>
      <c r="C23765" t="s">
        <v>8107</v>
      </c>
      <c r="D23765">
        <v>194.04</v>
      </c>
      <c r="E23765" t="s">
        <v>30879</v>
      </c>
    </row>
    <row r="23766" spans="1:5" hidden="1" x14ac:dyDescent="0.2">
      <c r="A23766" s="94" t="s">
        <v>1384</v>
      </c>
      <c r="B23766" t="s">
        <v>27839</v>
      </c>
      <c r="C23766" t="s">
        <v>8107</v>
      </c>
      <c r="D23766">
        <v>226.38</v>
      </c>
      <c r="E23766" t="s">
        <v>30879</v>
      </c>
    </row>
    <row r="23767" spans="1:5" hidden="1" x14ac:dyDescent="0.2">
      <c r="A23767" s="94" t="s">
        <v>259</v>
      </c>
      <c r="B23767" t="s">
        <v>27840</v>
      </c>
      <c r="C23767" t="s">
        <v>8107</v>
      </c>
      <c r="D23767">
        <v>258.72000000000003</v>
      </c>
      <c r="E23767" t="s">
        <v>30879</v>
      </c>
    </row>
    <row r="23768" spans="1:5" hidden="1" x14ac:dyDescent="0.2">
      <c r="A23768" s="94" t="s">
        <v>260</v>
      </c>
      <c r="B23768" t="s">
        <v>27841</v>
      </c>
      <c r="C23768" t="s">
        <v>8107</v>
      </c>
      <c r="D23768">
        <v>291.06</v>
      </c>
      <c r="E23768" t="s">
        <v>30879</v>
      </c>
    </row>
    <row r="23769" spans="1:5" hidden="1" x14ac:dyDescent="0.2">
      <c r="A23769" s="94" t="s">
        <v>261</v>
      </c>
      <c r="B23769" t="s">
        <v>27842</v>
      </c>
      <c r="C23769" t="s">
        <v>8107</v>
      </c>
      <c r="D23769">
        <v>323.39999999999998</v>
      </c>
      <c r="E23769" t="s">
        <v>30879</v>
      </c>
    </row>
    <row r="23770" spans="1:5" hidden="1" x14ac:dyDescent="0.2">
      <c r="A23770" s="94" t="s">
        <v>27843</v>
      </c>
      <c r="B23770" t="s">
        <v>27844</v>
      </c>
      <c r="C23770" t="s">
        <v>8107</v>
      </c>
      <c r="D23770">
        <v>355.74</v>
      </c>
      <c r="E23770" t="s">
        <v>30879</v>
      </c>
    </row>
    <row r="23771" spans="1:5" hidden="1" x14ac:dyDescent="0.2">
      <c r="A23771" s="94" t="s">
        <v>1656</v>
      </c>
      <c r="B23771" t="s">
        <v>27845</v>
      </c>
      <c r="C23771" t="s">
        <v>8107</v>
      </c>
      <c r="D23771">
        <v>388.08</v>
      </c>
      <c r="E23771" t="s">
        <v>30879</v>
      </c>
    </row>
    <row r="23772" spans="1:5" hidden="1" x14ac:dyDescent="0.2">
      <c r="A23772" s="94" t="s">
        <v>1657</v>
      </c>
      <c r="B23772" t="s">
        <v>27846</v>
      </c>
      <c r="C23772" t="s">
        <v>2424</v>
      </c>
      <c r="D23772">
        <v>75.459999999999994</v>
      </c>
      <c r="E23772" t="s">
        <v>30879</v>
      </c>
    </row>
    <row r="23773" spans="1:5" hidden="1" x14ac:dyDescent="0.2">
      <c r="A23773" s="94" t="s">
        <v>27847</v>
      </c>
      <c r="B23773" t="s">
        <v>27848</v>
      </c>
      <c r="C23773" t="s">
        <v>8107</v>
      </c>
      <c r="D23773">
        <v>271.66000000000003</v>
      </c>
      <c r="E23773" t="s">
        <v>30879</v>
      </c>
    </row>
    <row r="23774" spans="1:5" hidden="1" x14ac:dyDescent="0.2">
      <c r="A23774" s="94" t="s">
        <v>1965</v>
      </c>
      <c r="B23774" t="s">
        <v>27849</v>
      </c>
      <c r="C23774" t="s">
        <v>8107</v>
      </c>
      <c r="D23774">
        <v>316.93</v>
      </c>
      <c r="E23774" t="s">
        <v>30879</v>
      </c>
    </row>
    <row r="23775" spans="1:5" hidden="1" x14ac:dyDescent="0.2">
      <c r="A23775" s="94" t="s">
        <v>27850</v>
      </c>
      <c r="B23775" t="s">
        <v>27851</v>
      </c>
      <c r="C23775" t="s">
        <v>8107</v>
      </c>
      <c r="D23775">
        <v>362.21</v>
      </c>
      <c r="E23775" t="s">
        <v>30879</v>
      </c>
    </row>
    <row r="23776" spans="1:5" hidden="1" x14ac:dyDescent="0.2">
      <c r="A23776" s="94" t="s">
        <v>1966</v>
      </c>
      <c r="B23776" t="s">
        <v>27852</v>
      </c>
      <c r="C23776" t="s">
        <v>8107</v>
      </c>
      <c r="D23776">
        <v>407.48</v>
      </c>
      <c r="E23776" t="s">
        <v>30879</v>
      </c>
    </row>
    <row r="23777" spans="1:5" hidden="1" x14ac:dyDescent="0.2">
      <c r="A23777" s="94" t="s">
        <v>1967</v>
      </c>
      <c r="B23777" t="s">
        <v>27853</v>
      </c>
      <c r="C23777" t="s">
        <v>8107</v>
      </c>
      <c r="D23777">
        <v>452.76</v>
      </c>
      <c r="E23777" t="s">
        <v>30879</v>
      </c>
    </row>
    <row r="23778" spans="1:5" hidden="1" x14ac:dyDescent="0.2">
      <c r="A23778" s="94" t="s">
        <v>27854</v>
      </c>
      <c r="B23778" t="s">
        <v>27855</v>
      </c>
      <c r="C23778" t="s">
        <v>8107</v>
      </c>
      <c r="D23778">
        <v>543.30999999999995</v>
      </c>
      <c r="E23778" t="s">
        <v>30879</v>
      </c>
    </row>
    <row r="23779" spans="1:5" hidden="1" x14ac:dyDescent="0.2">
      <c r="A23779" s="94" t="s">
        <v>1654</v>
      </c>
      <c r="B23779" t="s">
        <v>27856</v>
      </c>
      <c r="C23779" t="s">
        <v>2424</v>
      </c>
      <c r="D23779">
        <v>65.239999999999995</v>
      </c>
      <c r="E23779" t="s">
        <v>30879</v>
      </c>
    </row>
    <row r="23780" spans="1:5" hidden="1" x14ac:dyDescent="0.2">
      <c r="A23780" s="94" t="s">
        <v>27857</v>
      </c>
      <c r="B23780" t="s">
        <v>27858</v>
      </c>
      <c r="C23780" t="s">
        <v>8107</v>
      </c>
      <c r="D23780">
        <v>234.86</v>
      </c>
      <c r="E23780" t="s">
        <v>30879</v>
      </c>
    </row>
    <row r="23781" spans="1:5" hidden="1" x14ac:dyDescent="0.2">
      <c r="A23781" s="94" t="s">
        <v>27859</v>
      </c>
      <c r="B23781" t="s">
        <v>27860</v>
      </c>
      <c r="C23781" t="s">
        <v>8107</v>
      </c>
      <c r="D23781">
        <v>274.01</v>
      </c>
      <c r="E23781" t="s">
        <v>30879</v>
      </c>
    </row>
    <row r="23782" spans="1:5" hidden="1" x14ac:dyDescent="0.2">
      <c r="A23782" s="94" t="s">
        <v>27861</v>
      </c>
      <c r="B23782" t="s">
        <v>27862</v>
      </c>
      <c r="C23782" t="s">
        <v>8107</v>
      </c>
      <c r="D23782">
        <v>313.14999999999998</v>
      </c>
      <c r="E23782" t="s">
        <v>30879</v>
      </c>
    </row>
    <row r="23783" spans="1:5" hidden="1" x14ac:dyDescent="0.2">
      <c r="A23783" s="94" t="s">
        <v>27863</v>
      </c>
      <c r="B23783" t="s">
        <v>27864</v>
      </c>
      <c r="C23783" t="s">
        <v>8107</v>
      </c>
      <c r="D23783">
        <v>352.3</v>
      </c>
      <c r="E23783" t="s">
        <v>30879</v>
      </c>
    </row>
    <row r="23784" spans="1:5" hidden="1" x14ac:dyDescent="0.2">
      <c r="A23784" s="94" t="s">
        <v>2202</v>
      </c>
      <c r="B23784" t="s">
        <v>27865</v>
      </c>
      <c r="C23784" t="s">
        <v>8107</v>
      </c>
      <c r="D23784">
        <v>391.44</v>
      </c>
      <c r="E23784" t="s">
        <v>30879</v>
      </c>
    </row>
    <row r="23785" spans="1:5" hidden="1" x14ac:dyDescent="0.2">
      <c r="A23785" s="94" t="s">
        <v>27866</v>
      </c>
      <c r="B23785" t="s">
        <v>27867</v>
      </c>
      <c r="C23785" t="s">
        <v>8107</v>
      </c>
      <c r="D23785">
        <v>469.73</v>
      </c>
      <c r="E23785" t="s">
        <v>30879</v>
      </c>
    </row>
    <row r="23786" spans="1:5" hidden="1" x14ac:dyDescent="0.2">
      <c r="A23786" s="94" t="s">
        <v>745</v>
      </c>
      <c r="B23786" t="s">
        <v>27868</v>
      </c>
      <c r="C23786" t="s">
        <v>2424</v>
      </c>
      <c r="D23786">
        <v>91.38</v>
      </c>
      <c r="E23786" t="s">
        <v>30879</v>
      </c>
    </row>
    <row r="23787" spans="1:5" hidden="1" x14ac:dyDescent="0.2">
      <c r="A23787" s="94" t="s">
        <v>27869</v>
      </c>
      <c r="B23787" t="s">
        <v>27870</v>
      </c>
      <c r="C23787" t="s">
        <v>8107</v>
      </c>
      <c r="D23787">
        <v>328.97</v>
      </c>
      <c r="E23787" t="s">
        <v>30879</v>
      </c>
    </row>
    <row r="23788" spans="1:5" hidden="1" x14ac:dyDescent="0.2">
      <c r="A23788" s="94" t="s">
        <v>27871</v>
      </c>
      <c r="B23788" t="s">
        <v>27872</v>
      </c>
      <c r="C23788" t="s">
        <v>8107</v>
      </c>
      <c r="D23788">
        <v>383.8</v>
      </c>
      <c r="E23788" t="s">
        <v>30879</v>
      </c>
    </row>
    <row r="23789" spans="1:5" hidden="1" x14ac:dyDescent="0.2">
      <c r="A23789" s="94" t="s">
        <v>2590</v>
      </c>
      <c r="B23789" t="s">
        <v>27873</v>
      </c>
      <c r="C23789" t="s">
        <v>8107</v>
      </c>
      <c r="D23789">
        <v>438.62</v>
      </c>
      <c r="E23789" t="s">
        <v>30879</v>
      </c>
    </row>
    <row r="23790" spans="1:5" hidden="1" x14ac:dyDescent="0.2">
      <c r="A23790" s="94" t="s">
        <v>27874</v>
      </c>
      <c r="B23790" t="s">
        <v>27875</v>
      </c>
      <c r="C23790" t="s">
        <v>8107</v>
      </c>
      <c r="D23790">
        <v>493.45</v>
      </c>
      <c r="E23790" t="s">
        <v>30879</v>
      </c>
    </row>
    <row r="23791" spans="1:5" hidden="1" x14ac:dyDescent="0.2">
      <c r="A23791" s="94" t="s">
        <v>27876</v>
      </c>
      <c r="B23791" t="s">
        <v>27877</v>
      </c>
      <c r="C23791" t="s">
        <v>8107</v>
      </c>
      <c r="D23791">
        <v>548.28</v>
      </c>
      <c r="E23791" t="s">
        <v>30879</v>
      </c>
    </row>
    <row r="23792" spans="1:5" hidden="1" x14ac:dyDescent="0.2">
      <c r="A23792" s="94" t="s">
        <v>27878</v>
      </c>
      <c r="B23792" t="s">
        <v>27879</v>
      </c>
      <c r="C23792" t="s">
        <v>8107</v>
      </c>
      <c r="D23792">
        <v>657.94</v>
      </c>
      <c r="E23792" t="s">
        <v>30879</v>
      </c>
    </row>
    <row r="23793" spans="1:5" hidden="1" x14ac:dyDescent="0.2">
      <c r="A23793" s="94" t="s">
        <v>281</v>
      </c>
      <c r="B23793" t="s">
        <v>27880</v>
      </c>
      <c r="C23793" t="s">
        <v>2424</v>
      </c>
      <c r="D23793">
        <v>72.53</v>
      </c>
      <c r="E23793" t="s">
        <v>30879</v>
      </c>
    </row>
    <row r="23794" spans="1:5" hidden="1" x14ac:dyDescent="0.2">
      <c r="A23794" s="94" t="s">
        <v>27881</v>
      </c>
      <c r="B23794" t="s">
        <v>27882</v>
      </c>
      <c r="C23794" t="s">
        <v>8107</v>
      </c>
      <c r="D23794">
        <v>261.11</v>
      </c>
      <c r="E23794" t="s">
        <v>30879</v>
      </c>
    </row>
    <row r="23795" spans="1:5" hidden="1" x14ac:dyDescent="0.2">
      <c r="A23795" s="94" t="s">
        <v>27883</v>
      </c>
      <c r="B23795" t="s">
        <v>27884</v>
      </c>
      <c r="C23795" t="s">
        <v>8107</v>
      </c>
      <c r="D23795">
        <v>304.63</v>
      </c>
      <c r="E23795" t="s">
        <v>30879</v>
      </c>
    </row>
    <row r="23796" spans="1:5" hidden="1" x14ac:dyDescent="0.2">
      <c r="A23796" s="94" t="s">
        <v>5481</v>
      </c>
      <c r="B23796" t="s">
        <v>27885</v>
      </c>
      <c r="C23796" t="s">
        <v>8107</v>
      </c>
      <c r="D23796">
        <v>348.14</v>
      </c>
      <c r="E23796" t="s">
        <v>30879</v>
      </c>
    </row>
    <row r="23797" spans="1:5" hidden="1" x14ac:dyDescent="0.2">
      <c r="A23797" s="94" t="s">
        <v>27886</v>
      </c>
      <c r="B23797" t="s">
        <v>27887</v>
      </c>
      <c r="C23797" t="s">
        <v>8107</v>
      </c>
      <c r="D23797">
        <v>391.66</v>
      </c>
      <c r="E23797" t="s">
        <v>30879</v>
      </c>
    </row>
    <row r="23798" spans="1:5" hidden="1" x14ac:dyDescent="0.2">
      <c r="A23798" s="94" t="s">
        <v>27888</v>
      </c>
      <c r="B23798" t="s">
        <v>27889</v>
      </c>
      <c r="C23798" t="s">
        <v>8107</v>
      </c>
      <c r="D23798">
        <v>435.18</v>
      </c>
      <c r="E23798" t="s">
        <v>30879</v>
      </c>
    </row>
    <row r="23799" spans="1:5" hidden="1" x14ac:dyDescent="0.2">
      <c r="A23799" s="94" t="s">
        <v>27890</v>
      </c>
      <c r="B23799" t="s">
        <v>27891</v>
      </c>
      <c r="C23799" t="s">
        <v>8107</v>
      </c>
      <c r="D23799">
        <v>522.22</v>
      </c>
      <c r="E23799" t="s">
        <v>30879</v>
      </c>
    </row>
    <row r="23800" spans="1:5" hidden="1" x14ac:dyDescent="0.2">
      <c r="A23800" s="94" t="s">
        <v>2645</v>
      </c>
      <c r="B23800" t="s">
        <v>27892</v>
      </c>
      <c r="C23800" t="s">
        <v>2424</v>
      </c>
      <c r="D23800">
        <v>101.53</v>
      </c>
      <c r="E23800" t="s">
        <v>30879</v>
      </c>
    </row>
    <row r="23801" spans="1:5" hidden="1" x14ac:dyDescent="0.2">
      <c r="A23801" s="94" t="s">
        <v>27893</v>
      </c>
      <c r="B23801" t="s">
        <v>27894</v>
      </c>
      <c r="C23801" t="s">
        <v>8107</v>
      </c>
      <c r="D23801">
        <v>365.51</v>
      </c>
      <c r="E23801" t="s">
        <v>30879</v>
      </c>
    </row>
    <row r="23802" spans="1:5" hidden="1" x14ac:dyDescent="0.2">
      <c r="A23802" s="94" t="s">
        <v>27895</v>
      </c>
      <c r="B23802" t="s">
        <v>27896</v>
      </c>
      <c r="C23802" t="s">
        <v>8107</v>
      </c>
      <c r="D23802">
        <v>426.43</v>
      </c>
      <c r="E23802" t="s">
        <v>30879</v>
      </c>
    </row>
    <row r="23803" spans="1:5" hidden="1" x14ac:dyDescent="0.2">
      <c r="A23803" s="94" t="s">
        <v>27897</v>
      </c>
      <c r="B23803" t="s">
        <v>27898</v>
      </c>
      <c r="C23803" t="s">
        <v>8107</v>
      </c>
      <c r="D23803">
        <v>487.34</v>
      </c>
      <c r="E23803" t="s">
        <v>30879</v>
      </c>
    </row>
    <row r="23804" spans="1:5" hidden="1" x14ac:dyDescent="0.2">
      <c r="A23804" s="94" t="s">
        <v>27899</v>
      </c>
      <c r="B23804" t="s">
        <v>27900</v>
      </c>
      <c r="C23804" t="s">
        <v>8107</v>
      </c>
      <c r="D23804">
        <v>548.26</v>
      </c>
      <c r="E23804" t="s">
        <v>30879</v>
      </c>
    </row>
    <row r="23805" spans="1:5" hidden="1" x14ac:dyDescent="0.2">
      <c r="A23805" s="94" t="s">
        <v>27901</v>
      </c>
      <c r="B23805" t="s">
        <v>27902</v>
      </c>
      <c r="C23805" t="s">
        <v>8107</v>
      </c>
      <c r="D23805">
        <v>609.17999999999995</v>
      </c>
      <c r="E23805" t="s">
        <v>30879</v>
      </c>
    </row>
    <row r="23806" spans="1:5" hidden="1" x14ac:dyDescent="0.2">
      <c r="A23806" s="94" t="s">
        <v>27903</v>
      </c>
      <c r="B23806" t="s">
        <v>27904</v>
      </c>
      <c r="C23806" t="s">
        <v>8107</v>
      </c>
      <c r="D23806">
        <v>731.02</v>
      </c>
      <c r="E23806" t="s">
        <v>30879</v>
      </c>
    </row>
    <row r="23807" spans="1:5" hidden="1" x14ac:dyDescent="0.2">
      <c r="A23807" s="94" t="s">
        <v>1925</v>
      </c>
      <c r="B23807" t="s">
        <v>27905</v>
      </c>
      <c r="C23807" t="s">
        <v>2424</v>
      </c>
      <c r="D23807">
        <v>114.16</v>
      </c>
      <c r="E23807" t="s">
        <v>30879</v>
      </c>
    </row>
    <row r="23808" spans="1:5" hidden="1" x14ac:dyDescent="0.2">
      <c r="A23808" s="94" t="s">
        <v>27906</v>
      </c>
      <c r="B23808" t="s">
        <v>27907</v>
      </c>
      <c r="C23808" t="s">
        <v>8107</v>
      </c>
      <c r="D23808">
        <v>410.98</v>
      </c>
      <c r="E23808" t="s">
        <v>30879</v>
      </c>
    </row>
    <row r="23809" spans="1:5" hidden="1" x14ac:dyDescent="0.2">
      <c r="A23809" s="94" t="s">
        <v>27908</v>
      </c>
      <c r="B23809" t="s">
        <v>27909</v>
      </c>
      <c r="C23809" t="s">
        <v>8107</v>
      </c>
      <c r="D23809">
        <v>479.47</v>
      </c>
      <c r="E23809" t="s">
        <v>30879</v>
      </c>
    </row>
    <row r="23810" spans="1:5" hidden="1" x14ac:dyDescent="0.2">
      <c r="A23810" s="94" t="s">
        <v>27910</v>
      </c>
      <c r="B23810" t="s">
        <v>27911</v>
      </c>
      <c r="C23810" t="s">
        <v>8107</v>
      </c>
      <c r="D23810">
        <v>547.97</v>
      </c>
      <c r="E23810" t="s">
        <v>30879</v>
      </c>
    </row>
    <row r="23811" spans="1:5" hidden="1" x14ac:dyDescent="0.2">
      <c r="A23811" s="94" t="s">
        <v>27912</v>
      </c>
      <c r="B23811" t="s">
        <v>27913</v>
      </c>
      <c r="C23811" t="s">
        <v>8107</v>
      </c>
      <c r="D23811">
        <v>616.46</v>
      </c>
      <c r="E23811" t="s">
        <v>30879</v>
      </c>
    </row>
    <row r="23812" spans="1:5" hidden="1" x14ac:dyDescent="0.2">
      <c r="A23812" s="94" t="s">
        <v>27914</v>
      </c>
      <c r="B23812" t="s">
        <v>27915</v>
      </c>
      <c r="C23812" t="s">
        <v>8107</v>
      </c>
      <c r="D23812">
        <v>684.96</v>
      </c>
      <c r="E23812" t="s">
        <v>30879</v>
      </c>
    </row>
    <row r="23813" spans="1:5" hidden="1" x14ac:dyDescent="0.2">
      <c r="A23813" s="94" t="s">
        <v>27916</v>
      </c>
      <c r="B23813" t="s">
        <v>27917</v>
      </c>
      <c r="C23813" t="s">
        <v>8107</v>
      </c>
      <c r="D23813">
        <v>821.95</v>
      </c>
      <c r="E23813" t="s">
        <v>30879</v>
      </c>
    </row>
    <row r="23814" spans="1:5" hidden="1" x14ac:dyDescent="0.2">
      <c r="A23814" s="94" t="s">
        <v>47626</v>
      </c>
      <c r="B23814" t="s">
        <v>47627</v>
      </c>
      <c r="C23814" t="s">
        <v>8107</v>
      </c>
      <c r="D23814">
        <v>133.97999999999999</v>
      </c>
      <c r="E23814" t="s">
        <v>30879</v>
      </c>
    </row>
    <row r="23815" spans="1:5" hidden="1" x14ac:dyDescent="0.2">
      <c r="A23815" s="94" t="s">
        <v>47443</v>
      </c>
      <c r="B23815" t="s">
        <v>47444</v>
      </c>
      <c r="C23815" t="s">
        <v>2424</v>
      </c>
      <c r="D23815">
        <v>12.6</v>
      </c>
      <c r="E23815" t="s">
        <v>30879</v>
      </c>
    </row>
    <row r="23816" spans="1:5" hidden="1" x14ac:dyDescent="0.2">
      <c r="A23816" s="94" t="s">
        <v>47445</v>
      </c>
      <c r="B23816" t="s">
        <v>47446</v>
      </c>
      <c r="C23816" t="s">
        <v>2424</v>
      </c>
      <c r="D23816">
        <v>16.8</v>
      </c>
      <c r="E23816" t="s">
        <v>30879</v>
      </c>
    </row>
    <row r="23817" spans="1:5" hidden="1" x14ac:dyDescent="0.2">
      <c r="A23817" s="94" t="s">
        <v>47447</v>
      </c>
      <c r="B23817" t="s">
        <v>47448</v>
      </c>
      <c r="C23817" t="s">
        <v>2424</v>
      </c>
      <c r="D23817">
        <v>19.489999999999998</v>
      </c>
      <c r="E23817" t="s">
        <v>30879</v>
      </c>
    </row>
    <row r="23818" spans="1:5" hidden="1" x14ac:dyDescent="0.2">
      <c r="A23818" s="94" t="s">
        <v>47530</v>
      </c>
      <c r="B23818" t="s">
        <v>47531</v>
      </c>
      <c r="C23818" t="s">
        <v>8107</v>
      </c>
      <c r="D23818">
        <v>98.71</v>
      </c>
      <c r="E23818" t="s">
        <v>30879</v>
      </c>
    </row>
    <row r="23819" spans="1:5" hidden="1" x14ac:dyDescent="0.2">
      <c r="A23819" s="94" t="s">
        <v>47532</v>
      </c>
      <c r="B23819" t="s">
        <v>47533</v>
      </c>
      <c r="C23819" t="s">
        <v>8107</v>
      </c>
      <c r="D23819">
        <v>118.45</v>
      </c>
      <c r="E23819" t="s">
        <v>30879</v>
      </c>
    </row>
    <row r="23820" spans="1:5" hidden="1" x14ac:dyDescent="0.2">
      <c r="A23820" s="94" t="s">
        <v>47534</v>
      </c>
      <c r="B23820" t="s">
        <v>47535</v>
      </c>
      <c r="C23820" t="s">
        <v>8107</v>
      </c>
      <c r="D23820">
        <v>134.04</v>
      </c>
      <c r="E23820" t="s">
        <v>30879</v>
      </c>
    </row>
    <row r="23821" spans="1:5" hidden="1" x14ac:dyDescent="0.2">
      <c r="A23821" s="94" t="s">
        <v>47536</v>
      </c>
      <c r="B23821" t="s">
        <v>47537</v>
      </c>
      <c r="C23821" t="s">
        <v>8107</v>
      </c>
      <c r="D23821">
        <v>160.85</v>
      </c>
      <c r="E23821" t="s">
        <v>30879</v>
      </c>
    </row>
    <row r="23822" spans="1:5" hidden="1" x14ac:dyDescent="0.2">
      <c r="A23822" s="94" t="s">
        <v>47538</v>
      </c>
      <c r="B23822" t="s">
        <v>47539</v>
      </c>
      <c r="C23822" t="s">
        <v>8107</v>
      </c>
      <c r="D23822">
        <v>63.48</v>
      </c>
      <c r="E23822" t="s">
        <v>30879</v>
      </c>
    </row>
    <row r="23823" spans="1:5" hidden="1" x14ac:dyDescent="0.2">
      <c r="A23823" s="94" t="s">
        <v>47540</v>
      </c>
      <c r="B23823" t="s">
        <v>47541</v>
      </c>
      <c r="C23823" t="s">
        <v>8107</v>
      </c>
      <c r="D23823">
        <v>76.17</v>
      </c>
      <c r="E23823" t="s">
        <v>30879</v>
      </c>
    </row>
    <row r="23824" spans="1:5" hidden="1" x14ac:dyDescent="0.2">
      <c r="A23824" s="94" t="s">
        <v>47620</v>
      </c>
      <c r="B23824" t="s">
        <v>47621</v>
      </c>
      <c r="C23824" t="s">
        <v>8107</v>
      </c>
      <c r="D23824">
        <v>89.36</v>
      </c>
      <c r="E23824" t="s">
        <v>30879</v>
      </c>
    </row>
    <row r="23825" spans="1:5" hidden="1" x14ac:dyDescent="0.2">
      <c r="A23825" s="94" t="s">
        <v>47622</v>
      </c>
      <c r="B23825" t="s">
        <v>47623</v>
      </c>
      <c r="C23825" t="s">
        <v>8107</v>
      </c>
      <c r="D23825">
        <v>153.19999999999999</v>
      </c>
      <c r="E23825" t="s">
        <v>30879</v>
      </c>
    </row>
    <row r="23826" spans="1:5" hidden="1" x14ac:dyDescent="0.2">
      <c r="A23826" s="94" t="s">
        <v>16537</v>
      </c>
      <c r="B23826" t="s">
        <v>27918</v>
      </c>
      <c r="C23826" t="s">
        <v>8107</v>
      </c>
      <c r="D23826">
        <v>122.09</v>
      </c>
      <c r="E23826" t="s">
        <v>30879</v>
      </c>
    </row>
    <row r="23827" spans="1:5" hidden="1" x14ac:dyDescent="0.2">
      <c r="A23827" s="94" t="s">
        <v>16538</v>
      </c>
      <c r="B23827" t="s">
        <v>27919</v>
      </c>
      <c r="C23827" t="s">
        <v>8107</v>
      </c>
      <c r="D23827">
        <v>146.5</v>
      </c>
      <c r="E23827" t="s">
        <v>30879</v>
      </c>
    </row>
    <row r="23828" spans="1:5" hidden="1" x14ac:dyDescent="0.2">
      <c r="A23828" s="94" t="s">
        <v>16539</v>
      </c>
      <c r="B23828" t="s">
        <v>27920</v>
      </c>
      <c r="C23828" t="s">
        <v>8107</v>
      </c>
      <c r="D23828">
        <v>170.91</v>
      </c>
      <c r="E23828" t="s">
        <v>30879</v>
      </c>
    </row>
    <row r="23829" spans="1:5" hidden="1" x14ac:dyDescent="0.2">
      <c r="A23829" s="94" t="s">
        <v>1995</v>
      </c>
      <c r="B23829" t="s">
        <v>27921</v>
      </c>
      <c r="C23829" t="s">
        <v>2424</v>
      </c>
      <c r="D23829">
        <v>20.76</v>
      </c>
      <c r="E23829" t="s">
        <v>30879</v>
      </c>
    </row>
    <row r="23830" spans="1:5" hidden="1" x14ac:dyDescent="0.2">
      <c r="A23830" s="94" t="s">
        <v>27922</v>
      </c>
      <c r="B23830" t="s">
        <v>27923</v>
      </c>
      <c r="C23830" t="s">
        <v>8107</v>
      </c>
      <c r="D23830">
        <v>74.739999999999995</v>
      </c>
      <c r="E23830" t="s">
        <v>30879</v>
      </c>
    </row>
    <row r="23831" spans="1:5" hidden="1" x14ac:dyDescent="0.2">
      <c r="A23831" s="94" t="s">
        <v>2050</v>
      </c>
      <c r="B23831" t="s">
        <v>27924</v>
      </c>
      <c r="C23831" t="s">
        <v>8107</v>
      </c>
      <c r="D23831">
        <v>87.19</v>
      </c>
      <c r="E23831" t="s">
        <v>30879</v>
      </c>
    </row>
    <row r="23832" spans="1:5" hidden="1" x14ac:dyDescent="0.2">
      <c r="A23832" s="94" t="s">
        <v>27925</v>
      </c>
      <c r="B23832" t="s">
        <v>27926</v>
      </c>
      <c r="C23832" t="s">
        <v>8107</v>
      </c>
      <c r="D23832">
        <v>99.65</v>
      </c>
      <c r="E23832" t="s">
        <v>30879</v>
      </c>
    </row>
    <row r="23833" spans="1:5" hidden="1" x14ac:dyDescent="0.2">
      <c r="A23833" s="94" t="s">
        <v>2272</v>
      </c>
      <c r="B23833" t="s">
        <v>27927</v>
      </c>
      <c r="C23833" t="s">
        <v>8107</v>
      </c>
      <c r="D23833">
        <v>112.1</v>
      </c>
      <c r="E23833" t="s">
        <v>30879</v>
      </c>
    </row>
    <row r="23834" spans="1:5" hidden="1" x14ac:dyDescent="0.2">
      <c r="A23834" s="94" t="s">
        <v>27928</v>
      </c>
      <c r="B23834" t="s">
        <v>27929</v>
      </c>
      <c r="C23834" t="s">
        <v>8107</v>
      </c>
      <c r="D23834">
        <v>124.56</v>
      </c>
      <c r="E23834" t="s">
        <v>30879</v>
      </c>
    </row>
    <row r="23835" spans="1:5" hidden="1" x14ac:dyDescent="0.2">
      <c r="A23835" s="94" t="s">
        <v>27930</v>
      </c>
      <c r="B23835" t="s">
        <v>27931</v>
      </c>
      <c r="C23835" t="s">
        <v>8107</v>
      </c>
      <c r="D23835">
        <v>149.47</v>
      </c>
      <c r="E23835" t="s">
        <v>30879</v>
      </c>
    </row>
    <row r="23836" spans="1:5" hidden="1" x14ac:dyDescent="0.2">
      <c r="A23836" s="94" t="s">
        <v>1648</v>
      </c>
      <c r="B23836" t="s">
        <v>27932</v>
      </c>
      <c r="C23836" t="s">
        <v>2424</v>
      </c>
      <c r="D23836">
        <v>27.68</v>
      </c>
      <c r="E23836" t="s">
        <v>30879</v>
      </c>
    </row>
    <row r="23837" spans="1:5" hidden="1" x14ac:dyDescent="0.2">
      <c r="A23837" s="94" t="s">
        <v>31</v>
      </c>
      <c r="B23837" t="s">
        <v>27933</v>
      </c>
      <c r="C23837" t="s">
        <v>8107</v>
      </c>
      <c r="D23837">
        <v>99.65</v>
      </c>
      <c r="E23837" t="s">
        <v>30879</v>
      </c>
    </row>
    <row r="23838" spans="1:5" hidden="1" x14ac:dyDescent="0.2">
      <c r="A23838" s="94" t="s">
        <v>27934</v>
      </c>
      <c r="B23838" t="s">
        <v>27935</v>
      </c>
      <c r="C23838" t="s">
        <v>8107</v>
      </c>
      <c r="D23838">
        <v>116.26</v>
      </c>
      <c r="E23838" t="s">
        <v>30879</v>
      </c>
    </row>
    <row r="23839" spans="1:5" hidden="1" x14ac:dyDescent="0.2">
      <c r="A23839" s="94" t="s">
        <v>27936</v>
      </c>
      <c r="B23839" t="s">
        <v>27937</v>
      </c>
      <c r="C23839" t="s">
        <v>8107</v>
      </c>
      <c r="D23839">
        <v>132.86000000000001</v>
      </c>
      <c r="E23839" t="s">
        <v>30879</v>
      </c>
    </row>
    <row r="23840" spans="1:5" hidden="1" x14ac:dyDescent="0.2">
      <c r="A23840" s="94" t="s">
        <v>27938</v>
      </c>
      <c r="B23840" t="s">
        <v>27939</v>
      </c>
      <c r="C23840" t="s">
        <v>8107</v>
      </c>
      <c r="D23840">
        <v>149.47</v>
      </c>
      <c r="E23840" t="s">
        <v>30879</v>
      </c>
    </row>
    <row r="23841" spans="1:5" hidden="1" x14ac:dyDescent="0.2">
      <c r="A23841" s="94" t="s">
        <v>32</v>
      </c>
      <c r="B23841" t="s">
        <v>27940</v>
      </c>
      <c r="C23841" t="s">
        <v>8107</v>
      </c>
      <c r="D23841">
        <v>166.08</v>
      </c>
      <c r="E23841" t="s">
        <v>30879</v>
      </c>
    </row>
    <row r="23842" spans="1:5" hidden="1" x14ac:dyDescent="0.2">
      <c r="A23842" s="94" t="s">
        <v>27941</v>
      </c>
      <c r="B23842" t="s">
        <v>27942</v>
      </c>
      <c r="C23842" t="s">
        <v>8107</v>
      </c>
      <c r="D23842">
        <v>199.3</v>
      </c>
      <c r="E23842" t="s">
        <v>30879</v>
      </c>
    </row>
    <row r="23843" spans="1:5" hidden="1" x14ac:dyDescent="0.2">
      <c r="A23843" s="94" t="s">
        <v>1649</v>
      </c>
      <c r="B23843" t="s">
        <v>27943</v>
      </c>
      <c r="C23843" t="s">
        <v>2424</v>
      </c>
      <c r="D23843">
        <v>38.76</v>
      </c>
      <c r="E23843" t="s">
        <v>30879</v>
      </c>
    </row>
    <row r="23844" spans="1:5" hidden="1" x14ac:dyDescent="0.2">
      <c r="A23844" s="94" t="s">
        <v>27944</v>
      </c>
      <c r="B23844" t="s">
        <v>27945</v>
      </c>
      <c r="C23844" t="s">
        <v>8107</v>
      </c>
      <c r="D23844">
        <v>139.54</v>
      </c>
      <c r="E23844" t="s">
        <v>30879</v>
      </c>
    </row>
    <row r="23845" spans="1:5" hidden="1" x14ac:dyDescent="0.2">
      <c r="A23845" s="94" t="s">
        <v>27946</v>
      </c>
      <c r="B23845" t="s">
        <v>27947</v>
      </c>
      <c r="C23845" t="s">
        <v>8107</v>
      </c>
      <c r="D23845">
        <v>162.79</v>
      </c>
      <c r="E23845" t="s">
        <v>30879</v>
      </c>
    </row>
    <row r="23846" spans="1:5" hidden="1" x14ac:dyDescent="0.2">
      <c r="A23846" s="94" t="s">
        <v>27948</v>
      </c>
      <c r="B23846" t="s">
        <v>27949</v>
      </c>
      <c r="C23846" t="s">
        <v>8107</v>
      </c>
      <c r="D23846">
        <v>186.05</v>
      </c>
      <c r="E23846" t="s">
        <v>30879</v>
      </c>
    </row>
    <row r="23847" spans="1:5" hidden="1" x14ac:dyDescent="0.2">
      <c r="A23847" s="94" t="s">
        <v>27950</v>
      </c>
      <c r="B23847" t="s">
        <v>27951</v>
      </c>
      <c r="C23847" t="s">
        <v>8107</v>
      </c>
      <c r="D23847">
        <v>209.3</v>
      </c>
      <c r="E23847" t="s">
        <v>30879</v>
      </c>
    </row>
    <row r="23848" spans="1:5" hidden="1" x14ac:dyDescent="0.2">
      <c r="A23848" s="94" t="s">
        <v>27952</v>
      </c>
      <c r="B23848" t="s">
        <v>27953</v>
      </c>
      <c r="C23848" t="s">
        <v>8107</v>
      </c>
      <c r="D23848">
        <v>232.56</v>
      </c>
      <c r="E23848" t="s">
        <v>30879</v>
      </c>
    </row>
    <row r="23849" spans="1:5" hidden="1" x14ac:dyDescent="0.2">
      <c r="A23849" s="94" t="s">
        <v>27954</v>
      </c>
      <c r="B23849" t="s">
        <v>27955</v>
      </c>
      <c r="C23849" t="s">
        <v>8107</v>
      </c>
      <c r="D23849">
        <v>279.07</v>
      </c>
      <c r="E23849" t="s">
        <v>30879</v>
      </c>
    </row>
    <row r="23850" spans="1:5" hidden="1" x14ac:dyDescent="0.2">
      <c r="A23850" s="94" t="s">
        <v>1650</v>
      </c>
      <c r="B23850" t="s">
        <v>27956</v>
      </c>
      <c r="C23850" t="s">
        <v>2424</v>
      </c>
      <c r="D23850">
        <v>33.22</v>
      </c>
      <c r="E23850" t="s">
        <v>30879</v>
      </c>
    </row>
    <row r="23851" spans="1:5" hidden="1" x14ac:dyDescent="0.2">
      <c r="A23851" s="94" t="s">
        <v>27957</v>
      </c>
      <c r="B23851" t="s">
        <v>27958</v>
      </c>
      <c r="C23851" t="s">
        <v>8107</v>
      </c>
      <c r="D23851">
        <v>119.59</v>
      </c>
      <c r="E23851" t="s">
        <v>30879</v>
      </c>
    </row>
    <row r="23852" spans="1:5" hidden="1" x14ac:dyDescent="0.2">
      <c r="A23852" s="94" t="s">
        <v>27959</v>
      </c>
      <c r="B23852" t="s">
        <v>27960</v>
      </c>
      <c r="C23852" t="s">
        <v>8107</v>
      </c>
      <c r="D23852">
        <v>139.52000000000001</v>
      </c>
      <c r="E23852" t="s">
        <v>30879</v>
      </c>
    </row>
    <row r="23853" spans="1:5" hidden="1" x14ac:dyDescent="0.2">
      <c r="A23853" s="94" t="s">
        <v>27961</v>
      </c>
      <c r="B23853" t="s">
        <v>27962</v>
      </c>
      <c r="C23853" t="s">
        <v>8107</v>
      </c>
      <c r="D23853">
        <v>159.46</v>
      </c>
      <c r="E23853" t="s">
        <v>30879</v>
      </c>
    </row>
    <row r="23854" spans="1:5" hidden="1" x14ac:dyDescent="0.2">
      <c r="A23854" s="94" t="s">
        <v>2646</v>
      </c>
      <c r="B23854" t="s">
        <v>27963</v>
      </c>
      <c r="C23854" t="s">
        <v>8107</v>
      </c>
      <c r="D23854">
        <v>179.39</v>
      </c>
      <c r="E23854" t="s">
        <v>30879</v>
      </c>
    </row>
    <row r="23855" spans="1:5" hidden="1" x14ac:dyDescent="0.2">
      <c r="A23855" s="94" t="s">
        <v>27964</v>
      </c>
      <c r="B23855" t="s">
        <v>27965</v>
      </c>
      <c r="C23855" t="s">
        <v>8107</v>
      </c>
      <c r="D23855">
        <v>199.32</v>
      </c>
      <c r="E23855" t="s">
        <v>30879</v>
      </c>
    </row>
    <row r="23856" spans="1:5" hidden="1" x14ac:dyDescent="0.2">
      <c r="A23856" s="94" t="s">
        <v>27966</v>
      </c>
      <c r="B23856" t="s">
        <v>27967</v>
      </c>
      <c r="C23856" t="s">
        <v>8107</v>
      </c>
      <c r="D23856">
        <v>239.18</v>
      </c>
      <c r="E23856" t="s">
        <v>30879</v>
      </c>
    </row>
    <row r="23857" spans="1:5" hidden="1" x14ac:dyDescent="0.2">
      <c r="A23857" s="94" t="s">
        <v>2070</v>
      </c>
      <c r="B23857" t="s">
        <v>27968</v>
      </c>
      <c r="C23857" t="s">
        <v>2424</v>
      </c>
      <c r="D23857">
        <v>46.51</v>
      </c>
      <c r="E23857" t="s">
        <v>30879</v>
      </c>
    </row>
    <row r="23858" spans="1:5" hidden="1" x14ac:dyDescent="0.2">
      <c r="A23858" s="94" t="s">
        <v>27969</v>
      </c>
      <c r="B23858" t="s">
        <v>27970</v>
      </c>
      <c r="C23858" t="s">
        <v>8107</v>
      </c>
      <c r="D23858">
        <v>167.44</v>
      </c>
      <c r="E23858" t="s">
        <v>30879</v>
      </c>
    </row>
    <row r="23859" spans="1:5" hidden="1" x14ac:dyDescent="0.2">
      <c r="A23859" s="94" t="s">
        <v>27971</v>
      </c>
      <c r="B23859" t="s">
        <v>27972</v>
      </c>
      <c r="C23859" t="s">
        <v>8107</v>
      </c>
      <c r="D23859">
        <v>195.34</v>
      </c>
      <c r="E23859" t="s">
        <v>30879</v>
      </c>
    </row>
    <row r="23860" spans="1:5" hidden="1" x14ac:dyDescent="0.2">
      <c r="A23860" s="94" t="s">
        <v>27973</v>
      </c>
      <c r="B23860" t="s">
        <v>27974</v>
      </c>
      <c r="C23860" t="s">
        <v>8107</v>
      </c>
      <c r="D23860">
        <v>223.25</v>
      </c>
      <c r="E23860" t="s">
        <v>30879</v>
      </c>
    </row>
    <row r="23861" spans="1:5" hidden="1" x14ac:dyDescent="0.2">
      <c r="A23861" s="94" t="s">
        <v>27975</v>
      </c>
      <c r="B23861" t="s">
        <v>27976</v>
      </c>
      <c r="C23861" t="s">
        <v>8107</v>
      </c>
      <c r="D23861">
        <v>251.15</v>
      </c>
      <c r="E23861" t="s">
        <v>30879</v>
      </c>
    </row>
    <row r="23862" spans="1:5" hidden="1" x14ac:dyDescent="0.2">
      <c r="A23862" s="94" t="s">
        <v>27977</v>
      </c>
      <c r="B23862" t="s">
        <v>27978</v>
      </c>
      <c r="C23862" t="s">
        <v>8107</v>
      </c>
      <c r="D23862">
        <v>279.06</v>
      </c>
      <c r="E23862" t="s">
        <v>30879</v>
      </c>
    </row>
    <row r="23863" spans="1:5" hidden="1" x14ac:dyDescent="0.2">
      <c r="A23863" s="94" t="s">
        <v>27979</v>
      </c>
      <c r="B23863" t="s">
        <v>27980</v>
      </c>
      <c r="C23863" t="s">
        <v>8107</v>
      </c>
      <c r="D23863">
        <v>334.87</v>
      </c>
      <c r="E23863" t="s">
        <v>30879</v>
      </c>
    </row>
    <row r="23864" spans="1:5" hidden="1" x14ac:dyDescent="0.2">
      <c r="A23864" s="94" t="s">
        <v>47624</v>
      </c>
      <c r="B23864" t="s">
        <v>47625</v>
      </c>
      <c r="C23864" t="s">
        <v>8107</v>
      </c>
      <c r="D23864">
        <v>308.06</v>
      </c>
      <c r="E23864" t="s">
        <v>30879</v>
      </c>
    </row>
    <row r="23865" spans="1:5" hidden="1" x14ac:dyDescent="0.2">
      <c r="A23865" s="94" t="s">
        <v>2071</v>
      </c>
      <c r="B23865" t="s">
        <v>27981</v>
      </c>
      <c r="C23865" t="s">
        <v>2424</v>
      </c>
      <c r="D23865">
        <v>58.12</v>
      </c>
      <c r="E23865" t="s">
        <v>30879</v>
      </c>
    </row>
    <row r="23866" spans="1:5" hidden="1" x14ac:dyDescent="0.2">
      <c r="A23866" s="94" t="s">
        <v>27982</v>
      </c>
      <c r="B23866" t="s">
        <v>27983</v>
      </c>
      <c r="C23866" t="s">
        <v>8107</v>
      </c>
      <c r="D23866">
        <v>209.23</v>
      </c>
      <c r="E23866" t="s">
        <v>30879</v>
      </c>
    </row>
    <row r="23867" spans="1:5" hidden="1" x14ac:dyDescent="0.2">
      <c r="A23867" s="94" t="s">
        <v>27984</v>
      </c>
      <c r="B23867" t="s">
        <v>27985</v>
      </c>
      <c r="C23867" t="s">
        <v>8107</v>
      </c>
      <c r="D23867">
        <v>244.1</v>
      </c>
      <c r="E23867" t="s">
        <v>30879</v>
      </c>
    </row>
    <row r="23868" spans="1:5" hidden="1" x14ac:dyDescent="0.2">
      <c r="A23868" s="94" t="s">
        <v>27986</v>
      </c>
      <c r="B23868" t="s">
        <v>27987</v>
      </c>
      <c r="C23868" t="s">
        <v>8107</v>
      </c>
      <c r="D23868">
        <v>278.98</v>
      </c>
      <c r="E23868" t="s">
        <v>30879</v>
      </c>
    </row>
    <row r="23869" spans="1:5" hidden="1" x14ac:dyDescent="0.2">
      <c r="A23869" s="94" t="s">
        <v>27988</v>
      </c>
      <c r="B23869" t="s">
        <v>27989</v>
      </c>
      <c r="C23869" t="s">
        <v>8107</v>
      </c>
      <c r="D23869">
        <v>313.85000000000002</v>
      </c>
      <c r="E23869" t="s">
        <v>30879</v>
      </c>
    </row>
    <row r="23870" spans="1:5" hidden="1" x14ac:dyDescent="0.2">
      <c r="A23870" s="94" t="s">
        <v>2273</v>
      </c>
      <c r="B23870" t="s">
        <v>27990</v>
      </c>
      <c r="C23870" t="s">
        <v>8107</v>
      </c>
      <c r="D23870">
        <v>348.72</v>
      </c>
      <c r="E23870" t="s">
        <v>30879</v>
      </c>
    </row>
    <row r="23871" spans="1:5" hidden="1" x14ac:dyDescent="0.2">
      <c r="A23871" s="94" t="s">
        <v>27991</v>
      </c>
      <c r="B23871" t="s">
        <v>27992</v>
      </c>
      <c r="C23871" t="s">
        <v>8107</v>
      </c>
      <c r="D23871">
        <v>418.46</v>
      </c>
      <c r="E23871" t="s">
        <v>30879</v>
      </c>
    </row>
    <row r="23872" spans="1:5" hidden="1" x14ac:dyDescent="0.2">
      <c r="A23872" s="94" t="s">
        <v>1354</v>
      </c>
      <c r="B23872" t="s">
        <v>27993</v>
      </c>
      <c r="C23872" t="s">
        <v>2424</v>
      </c>
      <c r="D23872">
        <v>50.29</v>
      </c>
      <c r="E23872" t="s">
        <v>30879</v>
      </c>
    </row>
    <row r="23873" spans="1:5" hidden="1" x14ac:dyDescent="0.2">
      <c r="A23873" s="94" t="s">
        <v>27994</v>
      </c>
      <c r="B23873" t="s">
        <v>27995</v>
      </c>
      <c r="C23873" t="s">
        <v>8107</v>
      </c>
      <c r="D23873">
        <v>181.04</v>
      </c>
      <c r="E23873" t="s">
        <v>30879</v>
      </c>
    </row>
    <row r="23874" spans="1:5" hidden="1" x14ac:dyDescent="0.2">
      <c r="A23874" s="94" t="s">
        <v>27996</v>
      </c>
      <c r="B23874" t="s">
        <v>27997</v>
      </c>
      <c r="C23874" t="s">
        <v>8107</v>
      </c>
      <c r="D23874">
        <v>211.22</v>
      </c>
      <c r="E23874" t="s">
        <v>30879</v>
      </c>
    </row>
    <row r="23875" spans="1:5" hidden="1" x14ac:dyDescent="0.2">
      <c r="A23875" s="94" t="s">
        <v>27998</v>
      </c>
      <c r="B23875" t="s">
        <v>27999</v>
      </c>
      <c r="C23875" t="s">
        <v>8107</v>
      </c>
      <c r="D23875">
        <v>241.39</v>
      </c>
      <c r="E23875" t="s">
        <v>30879</v>
      </c>
    </row>
    <row r="23876" spans="1:5" hidden="1" x14ac:dyDescent="0.2">
      <c r="A23876" s="94" t="s">
        <v>28000</v>
      </c>
      <c r="B23876" t="s">
        <v>28001</v>
      </c>
      <c r="C23876" t="s">
        <v>8107</v>
      </c>
      <c r="D23876">
        <v>271.57</v>
      </c>
      <c r="E23876" t="s">
        <v>30879</v>
      </c>
    </row>
    <row r="23877" spans="1:5" hidden="1" x14ac:dyDescent="0.2">
      <c r="A23877" s="94" t="s">
        <v>1451</v>
      </c>
      <c r="B23877" t="s">
        <v>28002</v>
      </c>
      <c r="C23877" t="s">
        <v>8107</v>
      </c>
      <c r="D23877">
        <v>301.74</v>
      </c>
      <c r="E23877" t="s">
        <v>30879</v>
      </c>
    </row>
    <row r="23878" spans="1:5" hidden="1" x14ac:dyDescent="0.2">
      <c r="A23878" s="94" t="s">
        <v>28003</v>
      </c>
      <c r="B23878" t="s">
        <v>28004</v>
      </c>
      <c r="C23878" t="s">
        <v>8107</v>
      </c>
      <c r="D23878">
        <v>362.09</v>
      </c>
      <c r="E23878" t="s">
        <v>30879</v>
      </c>
    </row>
    <row r="23879" spans="1:5" hidden="1" x14ac:dyDescent="0.2">
      <c r="A23879" s="94" t="s">
        <v>333</v>
      </c>
      <c r="B23879" t="s">
        <v>28005</v>
      </c>
      <c r="C23879" t="s">
        <v>2424</v>
      </c>
      <c r="D23879">
        <v>55.38</v>
      </c>
      <c r="E23879" t="s">
        <v>30879</v>
      </c>
    </row>
    <row r="23880" spans="1:5" hidden="1" x14ac:dyDescent="0.2">
      <c r="A23880" s="94" t="s">
        <v>28006</v>
      </c>
      <c r="B23880" t="s">
        <v>28007</v>
      </c>
      <c r="C23880" t="s">
        <v>8107</v>
      </c>
      <c r="D23880">
        <v>199.37</v>
      </c>
      <c r="E23880" t="s">
        <v>30879</v>
      </c>
    </row>
    <row r="23881" spans="1:5" hidden="1" x14ac:dyDescent="0.2">
      <c r="A23881" s="94" t="s">
        <v>28008</v>
      </c>
      <c r="B23881" t="s">
        <v>28009</v>
      </c>
      <c r="C23881" t="s">
        <v>8107</v>
      </c>
      <c r="D23881">
        <v>232.6</v>
      </c>
      <c r="E23881" t="s">
        <v>30879</v>
      </c>
    </row>
    <row r="23882" spans="1:5" hidden="1" x14ac:dyDescent="0.2">
      <c r="A23882" s="94" t="s">
        <v>28010</v>
      </c>
      <c r="B23882" t="s">
        <v>28011</v>
      </c>
      <c r="C23882" t="s">
        <v>8107</v>
      </c>
      <c r="D23882">
        <v>265.82</v>
      </c>
      <c r="E23882" t="s">
        <v>30879</v>
      </c>
    </row>
    <row r="23883" spans="1:5" hidden="1" x14ac:dyDescent="0.2">
      <c r="A23883" s="94" t="s">
        <v>28012</v>
      </c>
      <c r="B23883" t="s">
        <v>28013</v>
      </c>
      <c r="C23883" t="s">
        <v>8107</v>
      </c>
      <c r="D23883">
        <v>299.05</v>
      </c>
      <c r="E23883" t="s">
        <v>30879</v>
      </c>
    </row>
    <row r="23884" spans="1:5" hidden="1" x14ac:dyDescent="0.2">
      <c r="A23884" s="94" t="s">
        <v>28014</v>
      </c>
      <c r="B23884" t="s">
        <v>28015</v>
      </c>
      <c r="C23884" t="s">
        <v>8107</v>
      </c>
      <c r="D23884">
        <v>332.28</v>
      </c>
      <c r="E23884" t="s">
        <v>30879</v>
      </c>
    </row>
    <row r="23885" spans="1:5" hidden="1" x14ac:dyDescent="0.2">
      <c r="A23885" s="94" t="s">
        <v>28016</v>
      </c>
      <c r="B23885" t="s">
        <v>28017</v>
      </c>
      <c r="C23885" t="s">
        <v>8107</v>
      </c>
      <c r="D23885">
        <v>398.74</v>
      </c>
      <c r="E23885" t="s">
        <v>30879</v>
      </c>
    </row>
    <row r="23886" spans="1:5" hidden="1" x14ac:dyDescent="0.2">
      <c r="A23886" s="94" t="s">
        <v>47610</v>
      </c>
      <c r="B23886" t="s">
        <v>47611</v>
      </c>
      <c r="C23886" t="s">
        <v>8107</v>
      </c>
      <c r="D23886">
        <v>157.91999999999999</v>
      </c>
      <c r="E23886" t="s">
        <v>30879</v>
      </c>
    </row>
    <row r="23887" spans="1:5" hidden="1" x14ac:dyDescent="0.2">
      <c r="A23887" s="94" t="s">
        <v>47612</v>
      </c>
      <c r="B23887" t="s">
        <v>47613</v>
      </c>
      <c r="C23887" t="s">
        <v>8107</v>
      </c>
      <c r="D23887">
        <v>175.46</v>
      </c>
      <c r="E23887" t="s">
        <v>30879</v>
      </c>
    </row>
    <row r="23888" spans="1:5" hidden="1" x14ac:dyDescent="0.2">
      <c r="A23888" s="94" t="s">
        <v>47614</v>
      </c>
      <c r="B23888" t="s">
        <v>47615</v>
      </c>
      <c r="C23888" t="s">
        <v>2424</v>
      </c>
      <c r="D23888">
        <v>11.3</v>
      </c>
      <c r="E23888" t="s">
        <v>30879</v>
      </c>
    </row>
    <row r="23889" spans="1:5" hidden="1" x14ac:dyDescent="0.2">
      <c r="A23889" s="94" t="s">
        <v>47616</v>
      </c>
      <c r="B23889" t="s">
        <v>47617</v>
      </c>
      <c r="C23889" t="s">
        <v>8107</v>
      </c>
      <c r="D23889">
        <v>75.14</v>
      </c>
      <c r="E23889" t="s">
        <v>30879</v>
      </c>
    </row>
    <row r="23890" spans="1:5" hidden="1" x14ac:dyDescent="0.2">
      <c r="A23890" s="94" t="s">
        <v>47618</v>
      </c>
      <c r="B23890" t="s">
        <v>47619</v>
      </c>
      <c r="C23890" t="s">
        <v>8107</v>
      </c>
      <c r="D23890">
        <v>93.93</v>
      </c>
      <c r="E23890" t="s">
        <v>30879</v>
      </c>
    </row>
    <row r="23891" spans="1:5" hidden="1" x14ac:dyDescent="0.2">
      <c r="A23891" s="94" t="s">
        <v>47158</v>
      </c>
      <c r="B23891" t="s">
        <v>47159</v>
      </c>
      <c r="C23891" t="s">
        <v>243</v>
      </c>
      <c r="D23891">
        <v>0.67</v>
      </c>
      <c r="E23891" t="s">
        <v>30879</v>
      </c>
    </row>
    <row r="23892" spans="1:5" hidden="1" x14ac:dyDescent="0.2">
      <c r="A23892" s="94" t="s">
        <v>47170</v>
      </c>
      <c r="B23892" t="s">
        <v>47171</v>
      </c>
      <c r="C23892" t="s">
        <v>243</v>
      </c>
      <c r="D23892">
        <v>5.98</v>
      </c>
      <c r="E23892" t="s">
        <v>30879</v>
      </c>
    </row>
    <row r="23893" spans="1:5" hidden="1" x14ac:dyDescent="0.2">
      <c r="A23893" s="94" t="s">
        <v>47172</v>
      </c>
      <c r="B23893" t="s">
        <v>47173</v>
      </c>
      <c r="C23893" t="s">
        <v>243</v>
      </c>
      <c r="D23893">
        <v>6.81</v>
      </c>
      <c r="E23893" t="s">
        <v>30879</v>
      </c>
    </row>
    <row r="23894" spans="1:5" hidden="1" x14ac:dyDescent="0.2">
      <c r="A23894" s="94" t="s">
        <v>16540</v>
      </c>
      <c r="B23894" t="s">
        <v>28018</v>
      </c>
      <c r="C23894" t="s">
        <v>243</v>
      </c>
      <c r="D23894">
        <v>1.27</v>
      </c>
      <c r="E23894" t="s">
        <v>30879</v>
      </c>
    </row>
    <row r="23895" spans="1:5" hidden="1" x14ac:dyDescent="0.2">
      <c r="A23895" s="94" t="s">
        <v>16541</v>
      </c>
      <c r="B23895" t="s">
        <v>28019</v>
      </c>
      <c r="C23895" t="s">
        <v>243</v>
      </c>
      <c r="D23895">
        <v>2.0499999999999998</v>
      </c>
      <c r="E23895" t="s">
        <v>30879</v>
      </c>
    </row>
    <row r="23896" spans="1:5" hidden="1" x14ac:dyDescent="0.2">
      <c r="A23896" s="94" t="s">
        <v>47156</v>
      </c>
      <c r="B23896" t="s">
        <v>47157</v>
      </c>
      <c r="C23896" t="s">
        <v>2847</v>
      </c>
      <c r="D23896">
        <v>56.87</v>
      </c>
      <c r="E23896" t="s">
        <v>30879</v>
      </c>
    </row>
    <row r="23897" spans="1:5" hidden="1" x14ac:dyDescent="0.2">
      <c r="A23897" s="94" t="s">
        <v>16542</v>
      </c>
      <c r="B23897" t="s">
        <v>28020</v>
      </c>
      <c r="C23897" t="s">
        <v>243</v>
      </c>
      <c r="D23897">
        <v>2.77</v>
      </c>
      <c r="E23897" t="s">
        <v>30879</v>
      </c>
    </row>
    <row r="23898" spans="1:5" hidden="1" x14ac:dyDescent="0.2">
      <c r="A23898" s="94" t="s">
        <v>16543</v>
      </c>
      <c r="B23898" t="s">
        <v>28021</v>
      </c>
      <c r="C23898" t="s">
        <v>243</v>
      </c>
      <c r="D23898">
        <v>3.98</v>
      </c>
      <c r="E23898" t="s">
        <v>30879</v>
      </c>
    </row>
    <row r="23899" spans="1:5" hidden="1" x14ac:dyDescent="0.2">
      <c r="A23899" s="94" t="s">
        <v>47160</v>
      </c>
      <c r="B23899" t="s">
        <v>47161</v>
      </c>
      <c r="C23899" t="s">
        <v>243</v>
      </c>
      <c r="D23899">
        <v>0.85</v>
      </c>
      <c r="E23899" t="s">
        <v>30879</v>
      </c>
    </row>
    <row r="23900" spans="1:5" hidden="1" x14ac:dyDescent="0.2">
      <c r="A23900" s="94" t="s">
        <v>47162</v>
      </c>
      <c r="B23900" t="s">
        <v>47163</v>
      </c>
      <c r="C23900" t="s">
        <v>2847</v>
      </c>
      <c r="D23900">
        <v>16.940000000000001</v>
      </c>
      <c r="E23900" t="s">
        <v>30879</v>
      </c>
    </row>
    <row r="23901" spans="1:5" hidden="1" x14ac:dyDescent="0.2">
      <c r="A23901" s="94" t="s">
        <v>47164</v>
      </c>
      <c r="B23901" t="s">
        <v>47165</v>
      </c>
      <c r="C23901" t="s">
        <v>243</v>
      </c>
      <c r="D23901">
        <v>1.1299999999999999</v>
      </c>
      <c r="E23901" t="s">
        <v>30879</v>
      </c>
    </row>
    <row r="23902" spans="1:5" hidden="1" x14ac:dyDescent="0.2">
      <c r="A23902" s="94" t="s">
        <v>47166</v>
      </c>
      <c r="B23902" t="s">
        <v>47167</v>
      </c>
      <c r="C23902" t="s">
        <v>243</v>
      </c>
      <c r="D23902">
        <v>2.2599999999999998</v>
      </c>
      <c r="E23902" t="s">
        <v>30879</v>
      </c>
    </row>
    <row r="23903" spans="1:5" hidden="1" x14ac:dyDescent="0.2">
      <c r="A23903" s="94" t="s">
        <v>28022</v>
      </c>
      <c r="B23903" t="s">
        <v>28023</v>
      </c>
      <c r="C23903" t="s">
        <v>243</v>
      </c>
      <c r="D23903">
        <v>0.86</v>
      </c>
      <c r="E23903" t="s">
        <v>30879</v>
      </c>
    </row>
    <row r="23904" spans="1:5" hidden="1" x14ac:dyDescent="0.2">
      <c r="A23904" s="94" t="s">
        <v>47168</v>
      </c>
      <c r="B23904" t="s">
        <v>47169</v>
      </c>
      <c r="C23904" t="s">
        <v>243</v>
      </c>
      <c r="D23904">
        <v>1.75</v>
      </c>
      <c r="E23904" t="s">
        <v>30879</v>
      </c>
    </row>
    <row r="23905" spans="1:5" hidden="1" x14ac:dyDescent="0.2">
      <c r="A23905" s="94" t="s">
        <v>28024</v>
      </c>
      <c r="B23905" t="s">
        <v>28025</v>
      </c>
      <c r="C23905" t="s">
        <v>243</v>
      </c>
      <c r="D23905">
        <v>5.24</v>
      </c>
      <c r="E23905" t="s">
        <v>30879</v>
      </c>
    </row>
    <row r="23906" spans="1:5" hidden="1" x14ac:dyDescent="0.2">
      <c r="A23906" s="94" t="s">
        <v>47174</v>
      </c>
      <c r="B23906" t="s">
        <v>47175</v>
      </c>
      <c r="C23906" t="s">
        <v>243</v>
      </c>
      <c r="D23906">
        <v>5.3</v>
      </c>
      <c r="E23906" t="s">
        <v>30879</v>
      </c>
    </row>
    <row r="23907" spans="1:5" hidden="1" x14ac:dyDescent="0.2">
      <c r="A23907" s="94" t="s">
        <v>47176</v>
      </c>
      <c r="B23907" t="s">
        <v>47177</v>
      </c>
      <c r="C23907" t="s">
        <v>243</v>
      </c>
      <c r="D23907">
        <v>1.03</v>
      </c>
      <c r="E23907" t="s">
        <v>30879</v>
      </c>
    </row>
    <row r="23908" spans="1:5" hidden="1" x14ac:dyDescent="0.2">
      <c r="A23908" s="94" t="s">
        <v>28026</v>
      </c>
      <c r="B23908" t="s">
        <v>28027</v>
      </c>
      <c r="C23908" t="s">
        <v>243</v>
      </c>
      <c r="D23908">
        <v>1.52</v>
      </c>
      <c r="E23908" t="s">
        <v>30879</v>
      </c>
    </row>
    <row r="23909" spans="1:5" hidden="1" x14ac:dyDescent="0.2">
      <c r="A23909" s="94" t="s">
        <v>28028</v>
      </c>
      <c r="B23909" t="s">
        <v>28029</v>
      </c>
      <c r="C23909" t="s">
        <v>243</v>
      </c>
      <c r="D23909">
        <v>2.38</v>
      </c>
      <c r="E23909" t="s">
        <v>30879</v>
      </c>
    </row>
    <row r="23910" spans="1:5" hidden="1" x14ac:dyDescent="0.2">
      <c r="A23910" s="94" t="s">
        <v>47178</v>
      </c>
      <c r="B23910" t="s">
        <v>47179</v>
      </c>
      <c r="C23910" t="s">
        <v>243</v>
      </c>
      <c r="D23910">
        <v>2.58</v>
      </c>
      <c r="E23910" t="s">
        <v>30879</v>
      </c>
    </row>
    <row r="23911" spans="1:5" hidden="1" x14ac:dyDescent="0.2">
      <c r="A23911" s="94" t="s">
        <v>28030</v>
      </c>
      <c r="B23911" t="s">
        <v>28031</v>
      </c>
      <c r="C23911" t="s">
        <v>243</v>
      </c>
      <c r="D23911">
        <v>3.74</v>
      </c>
      <c r="E23911" t="s">
        <v>30879</v>
      </c>
    </row>
    <row r="23912" spans="1:5" hidden="1" x14ac:dyDescent="0.2">
      <c r="A23912" s="94" t="s">
        <v>47180</v>
      </c>
      <c r="B23912" t="s">
        <v>47181</v>
      </c>
      <c r="C23912" t="s">
        <v>243</v>
      </c>
      <c r="D23912">
        <v>1.69</v>
      </c>
      <c r="E23912" t="s">
        <v>30879</v>
      </c>
    </row>
    <row r="23913" spans="1:5" hidden="1" x14ac:dyDescent="0.2">
      <c r="A23913" s="94" t="s">
        <v>47182</v>
      </c>
      <c r="B23913" t="s">
        <v>47183</v>
      </c>
      <c r="C23913" t="s">
        <v>243</v>
      </c>
      <c r="D23913">
        <v>1.48</v>
      </c>
      <c r="E23913" t="s">
        <v>30879</v>
      </c>
    </row>
    <row r="23914" spans="1:5" hidden="1" x14ac:dyDescent="0.2">
      <c r="A23914" s="94" t="s">
        <v>47184</v>
      </c>
      <c r="B23914" t="s">
        <v>47185</v>
      </c>
      <c r="C23914" t="s">
        <v>243</v>
      </c>
      <c r="D23914">
        <v>2.25</v>
      </c>
      <c r="E23914" t="s">
        <v>30879</v>
      </c>
    </row>
    <row r="23915" spans="1:5" hidden="1" x14ac:dyDescent="0.2">
      <c r="A23915" s="94" t="s">
        <v>16544</v>
      </c>
      <c r="B23915" t="s">
        <v>28032</v>
      </c>
      <c r="C23915" t="s">
        <v>2424</v>
      </c>
      <c r="D23915">
        <v>8.93</v>
      </c>
      <c r="E23915" t="s">
        <v>30879</v>
      </c>
    </row>
    <row r="23916" spans="1:5" hidden="1" x14ac:dyDescent="0.2">
      <c r="A23916" s="94" t="s">
        <v>16545</v>
      </c>
      <c r="B23916" t="s">
        <v>28033</v>
      </c>
      <c r="C23916" t="s">
        <v>16546</v>
      </c>
      <c r="D23916">
        <v>230.1</v>
      </c>
      <c r="E23916" t="s">
        <v>30879</v>
      </c>
    </row>
    <row r="23917" spans="1:5" hidden="1" x14ac:dyDescent="0.2">
      <c r="A23917" s="94" t="s">
        <v>16547</v>
      </c>
      <c r="B23917" t="s">
        <v>28034</v>
      </c>
      <c r="C23917" t="s">
        <v>16546</v>
      </c>
      <c r="D23917">
        <v>210.63</v>
      </c>
      <c r="E23917" t="s">
        <v>30879</v>
      </c>
    </row>
    <row r="23918" spans="1:5" hidden="1" x14ac:dyDescent="0.2">
      <c r="A23918" s="94" t="s">
        <v>47668</v>
      </c>
      <c r="B23918" t="s">
        <v>47669</v>
      </c>
      <c r="C23918" t="s">
        <v>16546</v>
      </c>
      <c r="D23918">
        <v>177.46</v>
      </c>
      <c r="E23918" t="s">
        <v>30879</v>
      </c>
    </row>
    <row r="23919" spans="1:5" hidden="1" x14ac:dyDescent="0.2">
      <c r="A23919" s="94" t="s">
        <v>36800</v>
      </c>
      <c r="B23919" t="s">
        <v>36801</v>
      </c>
      <c r="C23919" t="s">
        <v>243</v>
      </c>
      <c r="D23919">
        <v>96.15</v>
      </c>
      <c r="E23919" t="s">
        <v>30879</v>
      </c>
    </row>
    <row r="23920" spans="1:5" hidden="1" x14ac:dyDescent="0.2">
      <c r="A23920" s="94" t="s">
        <v>36802</v>
      </c>
      <c r="B23920" t="s">
        <v>36803</v>
      </c>
      <c r="C23920" t="s">
        <v>243</v>
      </c>
      <c r="D23920">
        <v>130.16999999999999</v>
      </c>
      <c r="E23920" t="s">
        <v>30879</v>
      </c>
    </row>
    <row r="23921" spans="1:5" hidden="1" x14ac:dyDescent="0.2">
      <c r="A23921" s="94" t="s">
        <v>36804</v>
      </c>
      <c r="B23921" t="s">
        <v>36805</v>
      </c>
      <c r="C23921" t="s">
        <v>243</v>
      </c>
      <c r="D23921">
        <v>158.13999999999999</v>
      </c>
      <c r="E23921" t="s">
        <v>30879</v>
      </c>
    </row>
    <row r="23922" spans="1:5" hidden="1" x14ac:dyDescent="0.2">
      <c r="A23922" s="94" t="s">
        <v>36806</v>
      </c>
      <c r="B23922" t="s">
        <v>36807</v>
      </c>
      <c r="C23922" t="s">
        <v>243</v>
      </c>
      <c r="D23922">
        <v>187.92</v>
      </c>
      <c r="E23922" t="s">
        <v>30879</v>
      </c>
    </row>
    <row r="23923" spans="1:5" hidden="1" x14ac:dyDescent="0.2">
      <c r="A23923" s="94" t="s">
        <v>36808</v>
      </c>
      <c r="B23923" t="s">
        <v>36809</v>
      </c>
      <c r="C23923" t="s">
        <v>243</v>
      </c>
      <c r="D23923">
        <v>226.32</v>
      </c>
      <c r="E23923" t="s">
        <v>30879</v>
      </c>
    </row>
    <row r="23924" spans="1:5" hidden="1" x14ac:dyDescent="0.2">
      <c r="A23924" s="94" t="s">
        <v>16548</v>
      </c>
      <c r="B23924" t="s">
        <v>28035</v>
      </c>
      <c r="C23924" t="s">
        <v>243</v>
      </c>
      <c r="D23924">
        <v>2.78</v>
      </c>
      <c r="E23924" t="s">
        <v>30879</v>
      </c>
    </row>
    <row r="23925" spans="1:5" hidden="1" x14ac:dyDescent="0.2">
      <c r="A23925" s="94" t="s">
        <v>39565</v>
      </c>
      <c r="B23925" t="s">
        <v>39566</v>
      </c>
      <c r="C23925" t="s">
        <v>1597</v>
      </c>
      <c r="D23925">
        <v>60.05</v>
      </c>
      <c r="E23925" t="s">
        <v>30879</v>
      </c>
    </row>
    <row r="23926" spans="1:5" hidden="1" x14ac:dyDescent="0.2">
      <c r="A23926" s="94" t="s">
        <v>39645</v>
      </c>
      <c r="B23926" t="s">
        <v>39646</v>
      </c>
      <c r="C23926" t="s">
        <v>1597</v>
      </c>
      <c r="D23926">
        <v>45.36</v>
      </c>
      <c r="E23926" t="s">
        <v>30879</v>
      </c>
    </row>
    <row r="23927" spans="1:5" hidden="1" x14ac:dyDescent="0.2">
      <c r="A23927" s="94" t="s">
        <v>36249</v>
      </c>
      <c r="B23927" t="s">
        <v>36250</v>
      </c>
      <c r="C23927" t="s">
        <v>1597</v>
      </c>
      <c r="D23927">
        <v>80.12</v>
      </c>
      <c r="E23927" t="s">
        <v>30879</v>
      </c>
    </row>
    <row r="23928" spans="1:5" hidden="1" x14ac:dyDescent="0.2">
      <c r="A23928" s="94" t="s">
        <v>36782</v>
      </c>
      <c r="B23928" t="s">
        <v>36783</v>
      </c>
      <c r="C23928" t="s">
        <v>1597</v>
      </c>
      <c r="D23928">
        <v>60.52</v>
      </c>
      <c r="E23928" t="s">
        <v>30879</v>
      </c>
    </row>
    <row r="23929" spans="1:5" hidden="1" x14ac:dyDescent="0.2">
      <c r="A23929" s="94" t="s">
        <v>38634</v>
      </c>
      <c r="B23929" t="s">
        <v>38635</v>
      </c>
      <c r="C23929" t="s">
        <v>1597</v>
      </c>
      <c r="D23929">
        <v>120.21</v>
      </c>
      <c r="E23929" t="s">
        <v>30879</v>
      </c>
    </row>
    <row r="23930" spans="1:5" hidden="1" x14ac:dyDescent="0.2">
      <c r="A23930" s="94" t="s">
        <v>41688</v>
      </c>
      <c r="B23930" t="s">
        <v>41689</v>
      </c>
      <c r="C23930" t="s">
        <v>1597</v>
      </c>
      <c r="D23930">
        <v>106.82</v>
      </c>
      <c r="E23930" t="s">
        <v>30879</v>
      </c>
    </row>
    <row r="23931" spans="1:5" hidden="1" x14ac:dyDescent="0.2">
      <c r="A23931" s="94" t="s">
        <v>47784</v>
      </c>
      <c r="B23931" t="s">
        <v>47785</v>
      </c>
      <c r="C23931" t="s">
        <v>8107</v>
      </c>
      <c r="D23931">
        <v>14.9</v>
      </c>
      <c r="E23931" t="s">
        <v>30879</v>
      </c>
    </row>
    <row r="23932" spans="1:5" hidden="1" x14ac:dyDescent="0.2">
      <c r="A23932" s="94" t="s">
        <v>36210</v>
      </c>
      <c r="B23932" t="s">
        <v>36211</v>
      </c>
      <c r="C23932" t="s">
        <v>1597</v>
      </c>
      <c r="D23932">
        <v>77.66</v>
      </c>
      <c r="E23932" t="s">
        <v>30879</v>
      </c>
    </row>
    <row r="23933" spans="1:5" hidden="1" x14ac:dyDescent="0.2">
      <c r="A23933" s="94" t="s">
        <v>37801</v>
      </c>
      <c r="B23933" t="s">
        <v>37802</v>
      </c>
      <c r="C23933" t="s">
        <v>1597</v>
      </c>
      <c r="D23933">
        <v>116.57</v>
      </c>
      <c r="E23933" t="s">
        <v>30879</v>
      </c>
    </row>
    <row r="23934" spans="1:5" hidden="1" x14ac:dyDescent="0.2">
      <c r="A23934" s="94" t="s">
        <v>39047</v>
      </c>
      <c r="B23934" t="s">
        <v>39048</v>
      </c>
      <c r="C23934" t="s">
        <v>1597</v>
      </c>
      <c r="D23934">
        <v>60.94</v>
      </c>
      <c r="E23934" t="s">
        <v>30879</v>
      </c>
    </row>
    <row r="23935" spans="1:5" hidden="1" x14ac:dyDescent="0.2">
      <c r="A23935" s="94" t="s">
        <v>39799</v>
      </c>
      <c r="B23935" t="s">
        <v>39800</v>
      </c>
      <c r="C23935" t="s">
        <v>1597</v>
      </c>
      <c r="D23935">
        <v>45.36</v>
      </c>
      <c r="E23935" t="s">
        <v>30879</v>
      </c>
    </row>
    <row r="23936" spans="1:5" hidden="1" x14ac:dyDescent="0.2">
      <c r="A23936" s="94" t="s">
        <v>36649</v>
      </c>
      <c r="B23936" t="s">
        <v>36650</v>
      </c>
      <c r="C23936" t="s">
        <v>1597</v>
      </c>
      <c r="D23936">
        <v>78.36</v>
      </c>
      <c r="E23936" t="s">
        <v>30879</v>
      </c>
    </row>
    <row r="23937" spans="1:5" hidden="1" x14ac:dyDescent="0.2">
      <c r="A23937" s="94" t="s">
        <v>41886</v>
      </c>
      <c r="B23937" t="s">
        <v>41887</v>
      </c>
      <c r="C23937" t="s">
        <v>1597</v>
      </c>
      <c r="D23937">
        <v>99.65</v>
      </c>
      <c r="E23937" t="s">
        <v>30879</v>
      </c>
    </row>
    <row r="23938" spans="1:5" hidden="1" x14ac:dyDescent="0.2">
      <c r="A23938" s="94" t="s">
        <v>37580</v>
      </c>
      <c r="B23938" t="s">
        <v>37581</v>
      </c>
      <c r="C23938" t="s">
        <v>243</v>
      </c>
      <c r="D23938">
        <v>77.66</v>
      </c>
      <c r="E23938" t="s">
        <v>30879</v>
      </c>
    </row>
    <row r="23939" spans="1:5" hidden="1" x14ac:dyDescent="0.2">
      <c r="A23939" s="94" t="s">
        <v>35942</v>
      </c>
      <c r="B23939" t="s">
        <v>35943</v>
      </c>
      <c r="C23939" t="s">
        <v>243</v>
      </c>
      <c r="D23939">
        <v>100</v>
      </c>
      <c r="E23939" t="s">
        <v>30879</v>
      </c>
    </row>
    <row r="23940" spans="1:5" hidden="1" x14ac:dyDescent="0.2">
      <c r="A23940" s="94" t="s">
        <v>16549</v>
      </c>
      <c r="B23940" t="s">
        <v>16550</v>
      </c>
      <c r="C23940" t="s">
        <v>243</v>
      </c>
      <c r="D23940">
        <v>20</v>
      </c>
      <c r="E23940" t="s">
        <v>30879</v>
      </c>
    </row>
    <row r="23941" spans="1:5" hidden="1" x14ac:dyDescent="0.2">
      <c r="A23941" s="94" t="s">
        <v>16551</v>
      </c>
      <c r="B23941" t="s">
        <v>16552</v>
      </c>
      <c r="C23941" t="s">
        <v>243</v>
      </c>
      <c r="D23941">
        <v>50</v>
      </c>
      <c r="E23941" t="s">
        <v>30879</v>
      </c>
    </row>
    <row r="23942" spans="1:5" hidden="1" x14ac:dyDescent="0.2">
      <c r="A23942" s="94" t="s">
        <v>16553</v>
      </c>
      <c r="B23942" t="s">
        <v>32088</v>
      </c>
      <c r="C23942" t="s">
        <v>243</v>
      </c>
      <c r="D23942">
        <v>891.22</v>
      </c>
      <c r="E23942" t="s">
        <v>30879</v>
      </c>
    </row>
    <row r="23943" spans="1:5" hidden="1" x14ac:dyDescent="0.2">
      <c r="A23943" s="94" t="s">
        <v>16554</v>
      </c>
      <c r="B23943" t="s">
        <v>16555</v>
      </c>
      <c r="C23943" t="s">
        <v>243</v>
      </c>
      <c r="D23943">
        <v>52.18</v>
      </c>
      <c r="E23943" t="s">
        <v>30879</v>
      </c>
    </row>
    <row r="23944" spans="1:5" hidden="1" x14ac:dyDescent="0.2">
      <c r="A23944" s="94" t="s">
        <v>16556</v>
      </c>
      <c r="B23944" t="s">
        <v>16557</v>
      </c>
      <c r="C23944" t="s">
        <v>243</v>
      </c>
      <c r="D23944">
        <v>472.84</v>
      </c>
      <c r="E23944" t="s">
        <v>30879</v>
      </c>
    </row>
    <row r="23945" spans="1:5" hidden="1" x14ac:dyDescent="0.2">
      <c r="A23945" s="94" t="s">
        <v>16558</v>
      </c>
      <c r="B23945" t="s">
        <v>16559</v>
      </c>
      <c r="C23945" t="s">
        <v>243</v>
      </c>
      <c r="D23945">
        <v>242.35</v>
      </c>
      <c r="E23945" t="s">
        <v>30879</v>
      </c>
    </row>
    <row r="23946" spans="1:5" hidden="1" x14ac:dyDescent="0.2">
      <c r="A23946" s="94" t="s">
        <v>16560</v>
      </c>
      <c r="B23946" t="s">
        <v>16561</v>
      </c>
      <c r="C23946" t="s">
        <v>243</v>
      </c>
      <c r="D23946">
        <v>129.41</v>
      </c>
      <c r="E23946" t="s">
        <v>30879</v>
      </c>
    </row>
    <row r="23947" spans="1:5" hidden="1" x14ac:dyDescent="0.2">
      <c r="A23947" s="94" t="s">
        <v>1370</v>
      </c>
      <c r="B23947" t="s">
        <v>16854</v>
      </c>
      <c r="C23947" t="s">
        <v>282</v>
      </c>
      <c r="D23947">
        <v>2.5</v>
      </c>
      <c r="E23947" t="s">
        <v>52020</v>
      </c>
    </row>
    <row r="23948" spans="1:5" hidden="1" x14ac:dyDescent="0.2">
      <c r="A23948" s="94" t="s">
        <v>7458</v>
      </c>
      <c r="B23948" t="s">
        <v>52021</v>
      </c>
      <c r="C23948" t="s">
        <v>3876</v>
      </c>
      <c r="D23948">
        <v>100</v>
      </c>
      <c r="E23948" t="s">
        <v>52020</v>
      </c>
    </row>
    <row r="23949" spans="1:5" hidden="1" x14ac:dyDescent="0.2">
      <c r="A23949" s="94" t="s">
        <v>5701</v>
      </c>
      <c r="B23949" t="s">
        <v>16855</v>
      </c>
      <c r="C23949" t="s">
        <v>3876</v>
      </c>
      <c r="D23949">
        <v>450</v>
      </c>
      <c r="E23949" t="s">
        <v>52020</v>
      </c>
    </row>
    <row r="23950" spans="1:5" hidden="1" x14ac:dyDescent="0.2">
      <c r="A23950" s="94" t="s">
        <v>5201</v>
      </c>
      <c r="B23950" t="s">
        <v>16856</v>
      </c>
      <c r="C23950" t="s">
        <v>282</v>
      </c>
      <c r="D23950">
        <v>115</v>
      </c>
      <c r="E23950" t="s">
        <v>52020</v>
      </c>
    </row>
    <row r="23951" spans="1:5" hidden="1" x14ac:dyDescent="0.2">
      <c r="A23951" s="94" t="s">
        <v>5516</v>
      </c>
      <c r="B23951" t="s">
        <v>16857</v>
      </c>
      <c r="C23951" t="s">
        <v>3876</v>
      </c>
      <c r="D23951">
        <v>80</v>
      </c>
      <c r="E23951" t="s">
        <v>52020</v>
      </c>
    </row>
    <row r="23952" spans="1:5" hidden="1" x14ac:dyDescent="0.2">
      <c r="A23952" s="94" t="s">
        <v>5246</v>
      </c>
      <c r="B23952" t="s">
        <v>16858</v>
      </c>
      <c r="C23952" t="s">
        <v>3876</v>
      </c>
      <c r="D23952">
        <v>140</v>
      </c>
      <c r="E23952" t="s">
        <v>52020</v>
      </c>
    </row>
    <row r="23953" spans="1:5" hidden="1" x14ac:dyDescent="0.2">
      <c r="A23953" s="94" t="s">
        <v>5202</v>
      </c>
      <c r="B23953" t="s">
        <v>16859</v>
      </c>
      <c r="C23953" t="s">
        <v>282</v>
      </c>
      <c r="D23953">
        <v>2</v>
      </c>
      <c r="E23953" t="s">
        <v>52020</v>
      </c>
    </row>
    <row r="23954" spans="1:5" hidden="1" x14ac:dyDescent="0.2">
      <c r="A23954" s="94" t="s">
        <v>5517</v>
      </c>
      <c r="B23954" t="s">
        <v>16860</v>
      </c>
      <c r="C23954" t="s">
        <v>8919</v>
      </c>
      <c r="D23954">
        <v>32</v>
      </c>
      <c r="E23954" t="s">
        <v>52020</v>
      </c>
    </row>
    <row r="23955" spans="1:5" hidden="1" x14ac:dyDescent="0.2">
      <c r="A23955" s="94" t="s">
        <v>5245</v>
      </c>
      <c r="B23955" t="s">
        <v>16861</v>
      </c>
      <c r="C23955" t="s">
        <v>3876</v>
      </c>
      <c r="D23955">
        <v>100</v>
      </c>
      <c r="E23955" t="s">
        <v>52020</v>
      </c>
    </row>
    <row r="23956" spans="1:5" hidden="1" x14ac:dyDescent="0.2">
      <c r="A23956" s="94" t="s">
        <v>30752</v>
      </c>
      <c r="B23956" t="s">
        <v>30753</v>
      </c>
      <c r="C23956" t="s">
        <v>1718</v>
      </c>
      <c r="D23956">
        <v>4.5</v>
      </c>
      <c r="E23956" t="s">
        <v>52020</v>
      </c>
    </row>
    <row r="23957" spans="1:5" hidden="1" x14ac:dyDescent="0.2">
      <c r="A23957" s="94" t="s">
        <v>7483</v>
      </c>
      <c r="B23957" t="s">
        <v>30754</v>
      </c>
      <c r="C23957" t="s">
        <v>243</v>
      </c>
      <c r="D23957">
        <v>186.58</v>
      </c>
      <c r="E23957" t="s">
        <v>690</v>
      </c>
    </row>
    <row r="23958" spans="1:5" hidden="1" x14ac:dyDescent="0.2">
      <c r="A23958" s="94" t="s">
        <v>7485</v>
      </c>
      <c r="B23958" t="s">
        <v>18233</v>
      </c>
      <c r="C23958" t="s">
        <v>243</v>
      </c>
      <c r="D23958">
        <v>134.13</v>
      </c>
      <c r="E23958" t="s">
        <v>690</v>
      </c>
    </row>
    <row r="23959" spans="1:5" hidden="1" x14ac:dyDescent="0.2">
      <c r="A23959" s="94" t="s">
        <v>7484</v>
      </c>
      <c r="B23959" t="s">
        <v>18234</v>
      </c>
      <c r="C23959" t="s">
        <v>243</v>
      </c>
      <c r="D23959">
        <v>129.08000000000001</v>
      </c>
      <c r="E23959" t="s">
        <v>690</v>
      </c>
    </row>
    <row r="23960" spans="1:5" hidden="1" x14ac:dyDescent="0.2">
      <c r="A23960" s="94" t="s">
        <v>7486</v>
      </c>
      <c r="B23960" t="s">
        <v>18235</v>
      </c>
      <c r="C23960" t="s">
        <v>2424</v>
      </c>
      <c r="D23960">
        <v>11.8</v>
      </c>
      <c r="E23960" t="s">
        <v>690</v>
      </c>
    </row>
    <row r="23961" spans="1:5" hidden="1" x14ac:dyDescent="0.2">
      <c r="A23961" s="94" t="s">
        <v>7487</v>
      </c>
      <c r="B23961" t="s">
        <v>18236</v>
      </c>
      <c r="C23961" t="s">
        <v>2424</v>
      </c>
      <c r="D23961">
        <v>18.579999999999998</v>
      </c>
      <c r="E23961" t="s">
        <v>690</v>
      </c>
    </row>
    <row r="23962" spans="1:5" hidden="1" x14ac:dyDescent="0.2">
      <c r="A23962" s="94" t="s">
        <v>7488</v>
      </c>
      <c r="B23962" t="s">
        <v>18237</v>
      </c>
      <c r="C23962" t="s">
        <v>2424</v>
      </c>
      <c r="D23962">
        <v>22.87</v>
      </c>
      <c r="E23962" t="s">
        <v>690</v>
      </c>
    </row>
    <row r="23963" spans="1:5" hidden="1" x14ac:dyDescent="0.2">
      <c r="A23963" s="94" t="s">
        <v>7489</v>
      </c>
      <c r="B23963" t="s">
        <v>18238</v>
      </c>
      <c r="C23963" t="s">
        <v>243</v>
      </c>
      <c r="D23963">
        <v>197</v>
      </c>
      <c r="E23963" t="s">
        <v>690</v>
      </c>
    </row>
    <row r="23964" spans="1:5" hidden="1" x14ac:dyDescent="0.2">
      <c r="A23964" s="94" t="s">
        <v>7490</v>
      </c>
      <c r="B23964" t="s">
        <v>18239</v>
      </c>
      <c r="C23964" t="s">
        <v>243</v>
      </c>
      <c r="D23964" s="684">
        <v>2643.02</v>
      </c>
      <c r="E23964" t="s">
        <v>690</v>
      </c>
    </row>
    <row r="23965" spans="1:5" hidden="1" x14ac:dyDescent="0.2">
      <c r="A23965" s="94" t="s">
        <v>7491</v>
      </c>
      <c r="B23965" t="s">
        <v>18240</v>
      </c>
      <c r="C23965" t="s">
        <v>243</v>
      </c>
      <c r="D23965">
        <v>719.84</v>
      </c>
      <c r="E23965" t="s">
        <v>690</v>
      </c>
    </row>
    <row r="23966" spans="1:5" hidden="1" x14ac:dyDescent="0.2">
      <c r="A23966" s="94" t="s">
        <v>7492</v>
      </c>
      <c r="B23966" t="s">
        <v>18241</v>
      </c>
      <c r="C23966" t="s">
        <v>243</v>
      </c>
      <c r="D23966">
        <v>899.39</v>
      </c>
      <c r="E23966" t="s">
        <v>690</v>
      </c>
    </row>
    <row r="23967" spans="1:5" hidden="1" x14ac:dyDescent="0.2">
      <c r="A23967" s="94" t="s">
        <v>7493</v>
      </c>
      <c r="B23967" t="s">
        <v>18242</v>
      </c>
      <c r="C23967" t="s">
        <v>2424</v>
      </c>
      <c r="D23967">
        <v>19.239999999999998</v>
      </c>
      <c r="E23967" t="s">
        <v>690</v>
      </c>
    </row>
    <row r="23968" spans="1:5" hidden="1" x14ac:dyDescent="0.2">
      <c r="A23968" s="94" t="s">
        <v>7494</v>
      </c>
      <c r="B23968" t="s">
        <v>18243</v>
      </c>
      <c r="C23968" t="s">
        <v>2424</v>
      </c>
      <c r="D23968">
        <v>30.57</v>
      </c>
      <c r="E23968" t="s">
        <v>690</v>
      </c>
    </row>
    <row r="23969" spans="1:5" hidden="1" x14ac:dyDescent="0.2">
      <c r="A23969" s="94" t="s">
        <v>7495</v>
      </c>
      <c r="B23969" t="s">
        <v>18244</v>
      </c>
      <c r="C23969" t="s">
        <v>2424</v>
      </c>
      <c r="D23969">
        <v>42.14</v>
      </c>
      <c r="E23969" t="s">
        <v>690</v>
      </c>
    </row>
    <row r="23970" spans="1:5" hidden="1" x14ac:dyDescent="0.2">
      <c r="A23970" s="94" t="s">
        <v>7496</v>
      </c>
      <c r="B23970" t="s">
        <v>18245</v>
      </c>
      <c r="C23970" t="s">
        <v>243</v>
      </c>
      <c r="D23970" s="684">
        <v>2870.05</v>
      </c>
      <c r="E23970" t="s">
        <v>690</v>
      </c>
    </row>
    <row r="23971" spans="1:5" hidden="1" x14ac:dyDescent="0.2">
      <c r="A23971" s="94" t="s">
        <v>7497</v>
      </c>
      <c r="B23971" t="s">
        <v>18246</v>
      </c>
      <c r="C23971" t="s">
        <v>243</v>
      </c>
      <c r="D23971" s="684">
        <v>1149.74</v>
      </c>
      <c r="E23971" t="s">
        <v>690</v>
      </c>
    </row>
    <row r="23972" spans="1:5" hidden="1" x14ac:dyDescent="0.2">
      <c r="A23972" s="94" t="s">
        <v>7498</v>
      </c>
      <c r="B23972" t="s">
        <v>18247</v>
      </c>
      <c r="C23972" t="s">
        <v>243</v>
      </c>
      <c r="D23972">
        <v>870.03</v>
      </c>
      <c r="E23972" t="s">
        <v>690</v>
      </c>
    </row>
    <row r="23973" spans="1:5" hidden="1" x14ac:dyDescent="0.2">
      <c r="A23973" s="94" t="s">
        <v>7499</v>
      </c>
      <c r="B23973" t="s">
        <v>18248</v>
      </c>
      <c r="C23973" t="s">
        <v>243</v>
      </c>
      <c r="D23973">
        <v>704.03</v>
      </c>
      <c r="E23973" t="s">
        <v>690</v>
      </c>
    </row>
    <row r="23974" spans="1:5" hidden="1" x14ac:dyDescent="0.2">
      <c r="A23974" s="94" t="s">
        <v>7501</v>
      </c>
      <c r="B23974" t="s">
        <v>18249</v>
      </c>
      <c r="C23974" t="s">
        <v>243</v>
      </c>
      <c r="D23974">
        <v>26.31</v>
      </c>
      <c r="E23974" t="s">
        <v>690</v>
      </c>
    </row>
    <row r="23975" spans="1:5" hidden="1" x14ac:dyDescent="0.2">
      <c r="A23975" s="94" t="s">
        <v>7500</v>
      </c>
      <c r="B23975" t="s">
        <v>18250</v>
      </c>
      <c r="C23975" t="s">
        <v>243</v>
      </c>
      <c r="D23975">
        <v>24.88</v>
      </c>
      <c r="E23975" t="s">
        <v>690</v>
      </c>
    </row>
    <row r="23976" spans="1:5" hidden="1" x14ac:dyDescent="0.2">
      <c r="A23976" s="94" t="s">
        <v>7503</v>
      </c>
      <c r="B23976" t="s">
        <v>18251</v>
      </c>
      <c r="C23976" t="s">
        <v>243</v>
      </c>
      <c r="D23976">
        <v>211.93</v>
      </c>
      <c r="E23976" t="s">
        <v>690</v>
      </c>
    </row>
    <row r="23977" spans="1:5" hidden="1" x14ac:dyDescent="0.2">
      <c r="A23977" s="94" t="s">
        <v>7502</v>
      </c>
      <c r="B23977" t="s">
        <v>18252</v>
      </c>
      <c r="C23977" t="s">
        <v>243</v>
      </c>
      <c r="D23977">
        <v>223.01</v>
      </c>
      <c r="E23977" t="s">
        <v>690</v>
      </c>
    </row>
    <row r="23978" spans="1:5" hidden="1" x14ac:dyDescent="0.2">
      <c r="A23978" s="94" t="s">
        <v>7504</v>
      </c>
      <c r="B23978" t="s">
        <v>18253</v>
      </c>
      <c r="C23978" t="s">
        <v>243</v>
      </c>
      <c r="D23978" s="684">
        <v>3033.57</v>
      </c>
      <c r="E23978" t="s">
        <v>690</v>
      </c>
    </row>
    <row r="23979" spans="1:5" hidden="1" x14ac:dyDescent="0.2">
      <c r="A23979" s="94" t="s">
        <v>7505</v>
      </c>
      <c r="B23979" t="s">
        <v>18254</v>
      </c>
      <c r="C23979" t="s">
        <v>243</v>
      </c>
      <c r="D23979" s="684">
        <v>1461.48</v>
      </c>
      <c r="E23979" t="s">
        <v>690</v>
      </c>
    </row>
    <row r="23980" spans="1:5" hidden="1" x14ac:dyDescent="0.2">
      <c r="A23980" s="94" t="s">
        <v>7507</v>
      </c>
      <c r="B23980" t="s">
        <v>18255</v>
      </c>
      <c r="C23980" t="s">
        <v>243</v>
      </c>
      <c r="D23980">
        <v>37.94</v>
      </c>
      <c r="E23980" t="s">
        <v>690</v>
      </c>
    </row>
    <row r="23981" spans="1:5" hidden="1" x14ac:dyDescent="0.2">
      <c r="A23981" s="94" t="s">
        <v>7506</v>
      </c>
      <c r="B23981" t="s">
        <v>18256</v>
      </c>
      <c r="C23981" t="s">
        <v>243</v>
      </c>
      <c r="D23981">
        <v>47.04</v>
      </c>
      <c r="E23981" t="s">
        <v>690</v>
      </c>
    </row>
    <row r="23982" spans="1:5" hidden="1" x14ac:dyDescent="0.2">
      <c r="A23982" s="94" t="s">
        <v>7509</v>
      </c>
      <c r="B23982" t="s">
        <v>18257</v>
      </c>
      <c r="C23982" t="s">
        <v>243</v>
      </c>
      <c r="D23982">
        <v>32.119999999999997</v>
      </c>
      <c r="E23982" t="s">
        <v>690</v>
      </c>
    </row>
    <row r="23983" spans="1:5" hidden="1" x14ac:dyDescent="0.2">
      <c r="A23983" s="94" t="s">
        <v>7508</v>
      </c>
      <c r="B23983" t="s">
        <v>18258</v>
      </c>
      <c r="C23983" t="s">
        <v>243</v>
      </c>
      <c r="D23983">
        <v>39.909999999999997</v>
      </c>
      <c r="E23983" t="s">
        <v>690</v>
      </c>
    </row>
    <row r="23984" spans="1:5" hidden="1" x14ac:dyDescent="0.2">
      <c r="A23984" s="94" t="s">
        <v>7510</v>
      </c>
      <c r="B23984" t="s">
        <v>18259</v>
      </c>
      <c r="C23984" t="s">
        <v>243</v>
      </c>
      <c r="D23984">
        <v>231.1</v>
      </c>
      <c r="E23984" t="s">
        <v>690</v>
      </c>
    </row>
    <row r="23985" spans="1:5" hidden="1" x14ac:dyDescent="0.2">
      <c r="A23985" s="94" t="s">
        <v>7512</v>
      </c>
      <c r="B23985" t="s">
        <v>18260</v>
      </c>
      <c r="C23985" t="s">
        <v>243</v>
      </c>
      <c r="D23985">
        <v>37.07</v>
      </c>
      <c r="E23985" t="s">
        <v>690</v>
      </c>
    </row>
    <row r="23986" spans="1:5" hidden="1" x14ac:dyDescent="0.2">
      <c r="A23986" s="94" t="s">
        <v>7511</v>
      </c>
      <c r="B23986" t="s">
        <v>18261</v>
      </c>
      <c r="C23986" t="s">
        <v>243</v>
      </c>
      <c r="D23986">
        <v>47.8</v>
      </c>
      <c r="E23986" t="s">
        <v>690</v>
      </c>
    </row>
    <row r="23987" spans="1:5" hidden="1" x14ac:dyDescent="0.2">
      <c r="A23987" s="94" t="s">
        <v>7513</v>
      </c>
      <c r="B23987" t="s">
        <v>18262</v>
      </c>
      <c r="C23987" t="s">
        <v>243</v>
      </c>
      <c r="D23987">
        <v>237.5</v>
      </c>
      <c r="E23987" t="s">
        <v>690</v>
      </c>
    </row>
    <row r="23988" spans="1:5" hidden="1" x14ac:dyDescent="0.2">
      <c r="A23988" s="94" t="s">
        <v>7514</v>
      </c>
      <c r="B23988" t="s">
        <v>18263</v>
      </c>
      <c r="C23988" t="s">
        <v>243</v>
      </c>
      <c r="D23988">
        <v>133</v>
      </c>
      <c r="E23988" t="s">
        <v>690</v>
      </c>
    </row>
    <row r="23989" spans="1:5" hidden="1" x14ac:dyDescent="0.2">
      <c r="A23989" s="94" t="s">
        <v>7515</v>
      </c>
      <c r="B23989" t="s">
        <v>18264</v>
      </c>
      <c r="C23989" t="s">
        <v>243</v>
      </c>
      <c r="D23989">
        <v>415.13</v>
      </c>
      <c r="E23989" t="s">
        <v>690</v>
      </c>
    </row>
    <row r="23990" spans="1:5" hidden="1" x14ac:dyDescent="0.2">
      <c r="A23990" s="94" t="s">
        <v>7516</v>
      </c>
      <c r="B23990" t="s">
        <v>18265</v>
      </c>
      <c r="C23990" t="s">
        <v>243</v>
      </c>
      <c r="D23990">
        <v>804.87</v>
      </c>
      <c r="E23990" t="s">
        <v>690</v>
      </c>
    </row>
    <row r="23991" spans="1:5" hidden="1" x14ac:dyDescent="0.2">
      <c r="A23991" s="94" t="s">
        <v>7517</v>
      </c>
      <c r="B23991" t="s">
        <v>18266</v>
      </c>
      <c r="C23991" t="s">
        <v>243</v>
      </c>
      <c r="D23991">
        <v>714.77</v>
      </c>
      <c r="E23991" t="s">
        <v>690</v>
      </c>
    </row>
    <row r="23992" spans="1:5" hidden="1" x14ac:dyDescent="0.2">
      <c r="A23992" s="94" t="s">
        <v>7518</v>
      </c>
      <c r="B23992" t="s">
        <v>18267</v>
      </c>
      <c r="C23992" t="s">
        <v>243</v>
      </c>
      <c r="D23992">
        <v>132.47</v>
      </c>
      <c r="E23992" t="s">
        <v>690</v>
      </c>
    </row>
    <row r="23993" spans="1:5" hidden="1" x14ac:dyDescent="0.2">
      <c r="A23993" s="94" t="s">
        <v>7519</v>
      </c>
      <c r="B23993" t="s">
        <v>18268</v>
      </c>
      <c r="C23993" t="s">
        <v>243</v>
      </c>
      <c r="D23993" s="684">
        <v>1563.46</v>
      </c>
      <c r="E23993" t="s">
        <v>690</v>
      </c>
    </row>
    <row r="23994" spans="1:5" hidden="1" x14ac:dyDescent="0.2">
      <c r="A23994" s="94" t="s">
        <v>7520</v>
      </c>
      <c r="B23994" t="s">
        <v>18269</v>
      </c>
      <c r="C23994" t="s">
        <v>243</v>
      </c>
      <c r="D23994">
        <v>97.23</v>
      </c>
      <c r="E23994" t="s">
        <v>690</v>
      </c>
    </row>
    <row r="23995" spans="1:5" hidden="1" x14ac:dyDescent="0.2">
      <c r="A23995" s="94" t="s">
        <v>7521</v>
      </c>
      <c r="B23995" t="s">
        <v>18270</v>
      </c>
      <c r="C23995" t="s">
        <v>243</v>
      </c>
      <c r="D23995">
        <v>97.23</v>
      </c>
      <c r="E23995" t="s">
        <v>690</v>
      </c>
    </row>
    <row r="23996" spans="1:5" hidden="1" x14ac:dyDescent="0.2">
      <c r="A23996" s="94" t="s">
        <v>16870</v>
      </c>
      <c r="B23996" t="s">
        <v>16871</v>
      </c>
      <c r="C23996" t="s">
        <v>243</v>
      </c>
      <c r="D23996">
        <v>561.67999999999995</v>
      </c>
      <c r="E23996" t="s">
        <v>690</v>
      </c>
    </row>
    <row r="23997" spans="1:5" hidden="1" x14ac:dyDescent="0.2">
      <c r="A23997" s="94" t="s">
        <v>16864</v>
      </c>
      <c r="B23997" t="s">
        <v>16865</v>
      </c>
      <c r="C23997" t="s">
        <v>243</v>
      </c>
      <c r="D23997">
        <v>429.83</v>
      </c>
      <c r="E23997" t="s">
        <v>690</v>
      </c>
    </row>
    <row r="23998" spans="1:5" hidden="1" x14ac:dyDescent="0.2">
      <c r="A23998" s="94" t="s">
        <v>16866</v>
      </c>
      <c r="B23998" t="s">
        <v>16867</v>
      </c>
      <c r="C23998" t="s">
        <v>511</v>
      </c>
      <c r="D23998">
        <v>470.37</v>
      </c>
      <c r="E23998" t="s">
        <v>690</v>
      </c>
    </row>
    <row r="23999" spans="1:5" hidden="1" x14ac:dyDescent="0.2">
      <c r="A23999" s="94" t="s">
        <v>16862</v>
      </c>
      <c r="B23999" t="s">
        <v>16863</v>
      </c>
      <c r="C23999" t="s">
        <v>511</v>
      </c>
      <c r="D23999">
        <v>516.41999999999996</v>
      </c>
      <c r="E23999" t="s">
        <v>690</v>
      </c>
    </row>
    <row r="24000" spans="1:5" hidden="1" x14ac:dyDescent="0.2">
      <c r="A24000" s="94" t="s">
        <v>16868</v>
      </c>
      <c r="B24000" t="s">
        <v>16869</v>
      </c>
      <c r="C24000" t="s">
        <v>243</v>
      </c>
      <c r="D24000">
        <v>492.58</v>
      </c>
      <c r="E24000" t="s">
        <v>690</v>
      </c>
    </row>
    <row r="24001" spans="1:5" hidden="1" x14ac:dyDescent="0.2">
      <c r="A24001" s="94" t="s">
        <v>7524</v>
      </c>
      <c r="B24001" t="s">
        <v>18271</v>
      </c>
      <c r="C24001" t="s">
        <v>243</v>
      </c>
      <c r="D24001">
        <v>164.67</v>
      </c>
      <c r="E24001" t="s">
        <v>690</v>
      </c>
    </row>
    <row r="24002" spans="1:5" hidden="1" x14ac:dyDescent="0.2">
      <c r="A24002" s="94" t="s">
        <v>7522</v>
      </c>
      <c r="B24002" t="s">
        <v>18272</v>
      </c>
      <c r="C24002" t="s">
        <v>243</v>
      </c>
      <c r="D24002">
        <v>49.79</v>
      </c>
      <c r="E24002" t="s">
        <v>690</v>
      </c>
    </row>
    <row r="24003" spans="1:5" hidden="1" x14ac:dyDescent="0.2">
      <c r="A24003" s="94" t="s">
        <v>7523</v>
      </c>
      <c r="B24003" t="s">
        <v>18273</v>
      </c>
      <c r="C24003" t="s">
        <v>243</v>
      </c>
      <c r="D24003">
        <v>59.89</v>
      </c>
      <c r="E24003" t="s">
        <v>690</v>
      </c>
    </row>
    <row r="24004" spans="1:5" hidden="1" x14ac:dyDescent="0.2">
      <c r="A24004" s="94" t="s">
        <v>7525</v>
      </c>
      <c r="B24004" t="s">
        <v>18274</v>
      </c>
      <c r="C24004" t="s">
        <v>243</v>
      </c>
      <c r="D24004">
        <v>76.290000000000006</v>
      </c>
      <c r="E24004" t="s">
        <v>690</v>
      </c>
    </row>
    <row r="24005" spans="1:5" hidden="1" x14ac:dyDescent="0.2">
      <c r="A24005" s="94" t="s">
        <v>7526</v>
      </c>
      <c r="B24005" t="s">
        <v>18275</v>
      </c>
      <c r="C24005" t="s">
        <v>243</v>
      </c>
      <c r="D24005">
        <v>174.9</v>
      </c>
      <c r="E24005" t="s">
        <v>690</v>
      </c>
    </row>
    <row r="24006" spans="1:5" hidden="1" x14ac:dyDescent="0.2">
      <c r="A24006" s="94" t="s">
        <v>7528</v>
      </c>
      <c r="B24006" t="s">
        <v>18276</v>
      </c>
      <c r="C24006" t="s">
        <v>243</v>
      </c>
      <c r="D24006">
        <v>86.87</v>
      </c>
      <c r="E24006" t="s">
        <v>690</v>
      </c>
    </row>
    <row r="24007" spans="1:5" hidden="1" x14ac:dyDescent="0.2">
      <c r="A24007" s="94" t="s">
        <v>7527</v>
      </c>
      <c r="B24007" t="s">
        <v>18277</v>
      </c>
      <c r="C24007" t="s">
        <v>243</v>
      </c>
      <c r="D24007">
        <v>75.989999999999995</v>
      </c>
      <c r="E24007" t="s">
        <v>690</v>
      </c>
    </row>
    <row r="24008" spans="1:5" hidden="1" x14ac:dyDescent="0.2">
      <c r="A24008" s="94" t="s">
        <v>7530</v>
      </c>
      <c r="B24008" t="s">
        <v>18278</v>
      </c>
      <c r="C24008" t="s">
        <v>243</v>
      </c>
      <c r="D24008">
        <v>126.04</v>
      </c>
      <c r="E24008" t="s">
        <v>690</v>
      </c>
    </row>
    <row r="24009" spans="1:5" hidden="1" x14ac:dyDescent="0.2">
      <c r="A24009" s="94" t="s">
        <v>7529</v>
      </c>
      <c r="B24009" t="s">
        <v>18279</v>
      </c>
      <c r="C24009" t="s">
        <v>243</v>
      </c>
      <c r="D24009">
        <v>129.46</v>
      </c>
      <c r="E24009" t="s">
        <v>690</v>
      </c>
    </row>
    <row r="24010" spans="1:5" hidden="1" x14ac:dyDescent="0.2">
      <c r="A24010" s="94" t="s">
        <v>7532</v>
      </c>
      <c r="B24010" t="s">
        <v>18280</v>
      </c>
      <c r="C24010" t="s">
        <v>243</v>
      </c>
      <c r="D24010">
        <v>168.5</v>
      </c>
      <c r="E24010" t="s">
        <v>690</v>
      </c>
    </row>
    <row r="24011" spans="1:5" hidden="1" x14ac:dyDescent="0.2">
      <c r="A24011" s="94" t="s">
        <v>7531</v>
      </c>
      <c r="B24011" t="s">
        <v>18281</v>
      </c>
      <c r="C24011" t="s">
        <v>243</v>
      </c>
      <c r="D24011">
        <v>158.94</v>
      </c>
      <c r="E24011" t="s">
        <v>690</v>
      </c>
    </row>
    <row r="24012" spans="1:5" hidden="1" x14ac:dyDescent="0.2">
      <c r="A24012" s="94" t="s">
        <v>7534</v>
      </c>
      <c r="B24012" t="s">
        <v>18282</v>
      </c>
      <c r="C24012" t="s">
        <v>243</v>
      </c>
      <c r="D24012">
        <v>210.93</v>
      </c>
      <c r="E24012" t="s">
        <v>690</v>
      </c>
    </row>
    <row r="24013" spans="1:5" hidden="1" x14ac:dyDescent="0.2">
      <c r="A24013" s="94" t="s">
        <v>7533</v>
      </c>
      <c r="B24013" t="s">
        <v>18283</v>
      </c>
      <c r="C24013" t="s">
        <v>243</v>
      </c>
      <c r="D24013">
        <v>192.16</v>
      </c>
      <c r="E24013" t="s">
        <v>690</v>
      </c>
    </row>
    <row r="24014" spans="1:5" hidden="1" x14ac:dyDescent="0.2">
      <c r="A24014" s="94" t="s">
        <v>7536</v>
      </c>
      <c r="B24014" t="s">
        <v>18284</v>
      </c>
      <c r="C24014" t="s">
        <v>243</v>
      </c>
      <c r="D24014">
        <v>184.08</v>
      </c>
      <c r="E24014" t="s">
        <v>690</v>
      </c>
    </row>
    <row r="24015" spans="1:5" hidden="1" x14ac:dyDescent="0.2">
      <c r="A24015" s="94" t="s">
        <v>7535</v>
      </c>
      <c r="B24015" t="s">
        <v>18285</v>
      </c>
      <c r="C24015" t="s">
        <v>243</v>
      </c>
      <c r="D24015">
        <v>165.6</v>
      </c>
      <c r="E24015" t="s">
        <v>690</v>
      </c>
    </row>
    <row r="24016" spans="1:5" hidden="1" x14ac:dyDescent="0.2">
      <c r="A24016" s="94" t="s">
        <v>7538</v>
      </c>
      <c r="B24016" t="s">
        <v>18286</v>
      </c>
      <c r="C24016" t="s">
        <v>243</v>
      </c>
      <c r="D24016">
        <v>196.81</v>
      </c>
      <c r="E24016" t="s">
        <v>690</v>
      </c>
    </row>
    <row r="24017" spans="1:5" hidden="1" x14ac:dyDescent="0.2">
      <c r="A24017" s="94" t="s">
        <v>7537</v>
      </c>
      <c r="B24017" t="s">
        <v>18287</v>
      </c>
      <c r="C24017" t="s">
        <v>243</v>
      </c>
      <c r="D24017">
        <v>246.68</v>
      </c>
      <c r="E24017" t="s">
        <v>690</v>
      </c>
    </row>
    <row r="24018" spans="1:5" hidden="1" x14ac:dyDescent="0.2">
      <c r="A24018" s="94" t="s">
        <v>7539</v>
      </c>
      <c r="B24018" t="s">
        <v>18288</v>
      </c>
      <c r="C24018" t="s">
        <v>243</v>
      </c>
      <c r="D24018">
        <v>136.09</v>
      </c>
      <c r="E24018" t="s">
        <v>690</v>
      </c>
    </row>
    <row r="24019" spans="1:5" hidden="1" x14ac:dyDescent="0.2">
      <c r="A24019" s="94" t="s">
        <v>7540</v>
      </c>
      <c r="B24019" t="s">
        <v>18289</v>
      </c>
      <c r="C24019" t="s">
        <v>243</v>
      </c>
      <c r="D24019">
        <v>162.46</v>
      </c>
      <c r="E24019" t="s">
        <v>690</v>
      </c>
    </row>
    <row r="24020" spans="1:5" hidden="1" x14ac:dyDescent="0.2">
      <c r="A24020" s="94" t="s">
        <v>7542</v>
      </c>
      <c r="B24020" t="s">
        <v>18290</v>
      </c>
      <c r="C24020" t="s">
        <v>243</v>
      </c>
      <c r="D24020">
        <v>57.19</v>
      </c>
      <c r="E24020" t="s">
        <v>690</v>
      </c>
    </row>
    <row r="24021" spans="1:5" hidden="1" x14ac:dyDescent="0.2">
      <c r="A24021" s="94" t="s">
        <v>7541</v>
      </c>
      <c r="B24021" t="s">
        <v>18291</v>
      </c>
      <c r="C24021" t="s">
        <v>243</v>
      </c>
      <c r="D24021">
        <v>59.8</v>
      </c>
      <c r="E24021" t="s">
        <v>690</v>
      </c>
    </row>
    <row r="24022" spans="1:5" hidden="1" x14ac:dyDescent="0.2">
      <c r="A24022" s="94" t="s">
        <v>7543</v>
      </c>
      <c r="B24022" t="s">
        <v>18292</v>
      </c>
      <c r="C24022" t="s">
        <v>243</v>
      </c>
      <c r="D24022">
        <v>68.52</v>
      </c>
      <c r="E24022" t="s">
        <v>690</v>
      </c>
    </row>
    <row r="24023" spans="1:5" hidden="1" x14ac:dyDescent="0.2">
      <c r="A24023" s="94" t="s">
        <v>7544</v>
      </c>
      <c r="B24023" t="s">
        <v>18293</v>
      </c>
      <c r="C24023" t="s">
        <v>243</v>
      </c>
      <c r="D24023">
        <v>85.48</v>
      </c>
      <c r="E24023" t="s">
        <v>690</v>
      </c>
    </row>
    <row r="24024" spans="1:5" hidden="1" x14ac:dyDescent="0.2">
      <c r="A24024" s="94" t="s">
        <v>7545</v>
      </c>
      <c r="B24024" t="s">
        <v>18294</v>
      </c>
      <c r="C24024" t="s">
        <v>243</v>
      </c>
      <c r="D24024">
        <v>285</v>
      </c>
      <c r="E24024" t="s">
        <v>690</v>
      </c>
    </row>
    <row r="24025" spans="1:5" hidden="1" x14ac:dyDescent="0.2">
      <c r="A24025" s="94" t="s">
        <v>7551</v>
      </c>
      <c r="B24025" t="s">
        <v>18295</v>
      </c>
      <c r="C24025" t="s">
        <v>243</v>
      </c>
      <c r="D24025">
        <v>117.54</v>
      </c>
      <c r="E24025" t="s">
        <v>690</v>
      </c>
    </row>
    <row r="24026" spans="1:5" hidden="1" x14ac:dyDescent="0.2">
      <c r="A24026" s="94" t="s">
        <v>7550</v>
      </c>
      <c r="B24026" t="s">
        <v>18296</v>
      </c>
      <c r="C24026" t="s">
        <v>243</v>
      </c>
      <c r="D24026">
        <v>117.54</v>
      </c>
      <c r="E24026" t="s">
        <v>690</v>
      </c>
    </row>
    <row r="24027" spans="1:5" hidden="1" x14ac:dyDescent="0.2">
      <c r="A24027" s="94" t="s">
        <v>7546</v>
      </c>
      <c r="B24027" t="s">
        <v>18297</v>
      </c>
      <c r="C24027" t="s">
        <v>243</v>
      </c>
      <c r="D24027">
        <v>105.46</v>
      </c>
      <c r="E24027" t="s">
        <v>690</v>
      </c>
    </row>
    <row r="24028" spans="1:5" hidden="1" x14ac:dyDescent="0.2">
      <c r="A24028" s="94" t="s">
        <v>7547</v>
      </c>
      <c r="B24028" t="s">
        <v>18298</v>
      </c>
      <c r="C24028" t="s">
        <v>243</v>
      </c>
      <c r="D24028">
        <v>105.46</v>
      </c>
      <c r="E24028" t="s">
        <v>690</v>
      </c>
    </row>
    <row r="24029" spans="1:5" hidden="1" x14ac:dyDescent="0.2">
      <c r="A24029" s="94" t="s">
        <v>7548</v>
      </c>
      <c r="B24029" t="s">
        <v>18299</v>
      </c>
      <c r="C24029" t="s">
        <v>243</v>
      </c>
      <c r="D24029">
        <v>113.51</v>
      </c>
      <c r="E24029" t="s">
        <v>690</v>
      </c>
    </row>
    <row r="24030" spans="1:5" hidden="1" x14ac:dyDescent="0.2">
      <c r="A24030" s="94" t="s">
        <v>7549</v>
      </c>
      <c r="B24030" t="s">
        <v>18300</v>
      </c>
      <c r="C24030" t="s">
        <v>243</v>
      </c>
      <c r="D24030">
        <v>113.51</v>
      </c>
      <c r="E24030" t="s">
        <v>690</v>
      </c>
    </row>
    <row r="24031" spans="1:5" hidden="1" x14ac:dyDescent="0.2">
      <c r="A24031" s="94" t="s">
        <v>7552</v>
      </c>
      <c r="B24031" t="s">
        <v>18301</v>
      </c>
      <c r="C24031" t="s">
        <v>243</v>
      </c>
      <c r="D24031">
        <v>109.48</v>
      </c>
      <c r="E24031" t="s">
        <v>690</v>
      </c>
    </row>
    <row r="24032" spans="1:5" hidden="1" x14ac:dyDescent="0.2">
      <c r="A24032" s="94" t="s">
        <v>7553</v>
      </c>
      <c r="B24032" t="s">
        <v>18302</v>
      </c>
      <c r="C24032" t="s">
        <v>243</v>
      </c>
      <c r="D24032">
        <v>109.48</v>
      </c>
      <c r="E24032" t="s">
        <v>690</v>
      </c>
    </row>
    <row r="24033" spans="1:5" hidden="1" x14ac:dyDescent="0.2">
      <c r="A24033" s="94" t="s">
        <v>7554</v>
      </c>
      <c r="B24033" t="s">
        <v>18303</v>
      </c>
      <c r="C24033" t="s">
        <v>243</v>
      </c>
      <c r="D24033">
        <v>117.54</v>
      </c>
      <c r="E24033" t="s">
        <v>690</v>
      </c>
    </row>
    <row r="24034" spans="1:5" hidden="1" x14ac:dyDescent="0.2">
      <c r="A24034" s="94" t="s">
        <v>7555</v>
      </c>
      <c r="B24034" t="s">
        <v>18304</v>
      </c>
      <c r="C24034" t="s">
        <v>243</v>
      </c>
      <c r="D24034">
        <v>117.54</v>
      </c>
      <c r="E24034" t="s">
        <v>690</v>
      </c>
    </row>
    <row r="24035" spans="1:5" hidden="1" x14ac:dyDescent="0.2">
      <c r="A24035" s="94" t="s">
        <v>7556</v>
      </c>
      <c r="B24035" t="s">
        <v>18305</v>
      </c>
      <c r="C24035" t="s">
        <v>243</v>
      </c>
      <c r="D24035">
        <v>45.03</v>
      </c>
      <c r="E24035" t="s">
        <v>690</v>
      </c>
    </row>
    <row r="24036" spans="1:5" hidden="1" x14ac:dyDescent="0.2">
      <c r="A24036" s="94" t="s">
        <v>7558</v>
      </c>
      <c r="B24036" t="s">
        <v>18306</v>
      </c>
      <c r="C24036" t="s">
        <v>243</v>
      </c>
      <c r="D24036">
        <v>122.6</v>
      </c>
      <c r="E24036" t="s">
        <v>690</v>
      </c>
    </row>
    <row r="24037" spans="1:5" hidden="1" x14ac:dyDescent="0.2">
      <c r="A24037" s="94" t="s">
        <v>7557</v>
      </c>
      <c r="B24037" t="s">
        <v>18307</v>
      </c>
      <c r="C24037" t="s">
        <v>243</v>
      </c>
      <c r="D24037">
        <v>117.29</v>
      </c>
      <c r="E24037" t="s">
        <v>690</v>
      </c>
    </row>
    <row r="24038" spans="1:5" hidden="1" x14ac:dyDescent="0.2">
      <c r="A24038" s="94" t="s">
        <v>7560</v>
      </c>
      <c r="B24038" t="s">
        <v>18308</v>
      </c>
      <c r="C24038" t="s">
        <v>243</v>
      </c>
      <c r="D24038">
        <v>80.27</v>
      </c>
      <c r="E24038" t="s">
        <v>690</v>
      </c>
    </row>
    <row r="24039" spans="1:5" hidden="1" x14ac:dyDescent="0.2">
      <c r="A24039" s="94" t="s">
        <v>7559</v>
      </c>
      <c r="B24039" t="s">
        <v>18309</v>
      </c>
      <c r="C24039" t="s">
        <v>243</v>
      </c>
      <c r="D24039">
        <v>71.930000000000007</v>
      </c>
      <c r="E24039" t="s">
        <v>690</v>
      </c>
    </row>
    <row r="24040" spans="1:5" hidden="1" x14ac:dyDescent="0.2">
      <c r="A24040" s="94" t="s">
        <v>7562</v>
      </c>
      <c r="B24040" t="s">
        <v>18310</v>
      </c>
      <c r="C24040" t="s">
        <v>243</v>
      </c>
      <c r="D24040">
        <v>136.99</v>
      </c>
      <c r="E24040" t="s">
        <v>690</v>
      </c>
    </row>
    <row r="24041" spans="1:5" hidden="1" x14ac:dyDescent="0.2">
      <c r="A24041" s="94" t="s">
        <v>7561</v>
      </c>
      <c r="B24041" t="s">
        <v>18311</v>
      </c>
      <c r="C24041" t="s">
        <v>243</v>
      </c>
      <c r="D24041">
        <v>115.49</v>
      </c>
      <c r="E24041" t="s">
        <v>690</v>
      </c>
    </row>
    <row r="24042" spans="1:5" hidden="1" x14ac:dyDescent="0.2">
      <c r="A24042" s="94" t="s">
        <v>7564</v>
      </c>
      <c r="B24042" t="s">
        <v>18312</v>
      </c>
      <c r="C24042" t="s">
        <v>243</v>
      </c>
      <c r="D24042">
        <v>112.1</v>
      </c>
      <c r="E24042" t="s">
        <v>690</v>
      </c>
    </row>
    <row r="24043" spans="1:5" hidden="1" x14ac:dyDescent="0.2">
      <c r="A24043" s="94" t="s">
        <v>7563</v>
      </c>
      <c r="B24043" t="s">
        <v>18313</v>
      </c>
      <c r="C24043" t="s">
        <v>243</v>
      </c>
      <c r="D24043">
        <v>105.78</v>
      </c>
      <c r="E24043" t="s">
        <v>690</v>
      </c>
    </row>
    <row r="24044" spans="1:5" hidden="1" x14ac:dyDescent="0.2">
      <c r="A24044" s="94" t="s">
        <v>7565</v>
      </c>
      <c r="B24044" t="s">
        <v>18314</v>
      </c>
      <c r="C24044" t="s">
        <v>243</v>
      </c>
      <c r="D24044">
        <v>74.03</v>
      </c>
      <c r="E24044" t="s">
        <v>690</v>
      </c>
    </row>
    <row r="24045" spans="1:5" hidden="1" x14ac:dyDescent="0.2">
      <c r="A24045" s="94" t="s">
        <v>7567</v>
      </c>
      <c r="B24045" t="s">
        <v>18315</v>
      </c>
      <c r="C24045" t="s">
        <v>243</v>
      </c>
      <c r="D24045">
        <v>14.64</v>
      </c>
      <c r="E24045" t="s">
        <v>690</v>
      </c>
    </row>
    <row r="24046" spans="1:5" hidden="1" x14ac:dyDescent="0.2">
      <c r="A24046" s="94" t="s">
        <v>7566</v>
      </c>
      <c r="B24046" t="s">
        <v>18316</v>
      </c>
      <c r="C24046" t="s">
        <v>243</v>
      </c>
      <c r="D24046">
        <v>13.87</v>
      </c>
      <c r="E24046" t="s">
        <v>690</v>
      </c>
    </row>
    <row r="24047" spans="1:5" hidden="1" x14ac:dyDescent="0.2">
      <c r="A24047" s="94" t="s">
        <v>7568</v>
      </c>
      <c r="B24047" t="s">
        <v>18317</v>
      </c>
      <c r="C24047" t="s">
        <v>243</v>
      </c>
      <c r="D24047">
        <v>133.63999999999999</v>
      </c>
      <c r="E24047" t="s">
        <v>690</v>
      </c>
    </row>
    <row r="24048" spans="1:5" hidden="1" x14ac:dyDescent="0.2">
      <c r="A24048" s="94" t="s">
        <v>7569</v>
      </c>
      <c r="B24048" t="s">
        <v>18318</v>
      </c>
      <c r="C24048" t="s">
        <v>243</v>
      </c>
      <c r="D24048">
        <v>329.76</v>
      </c>
      <c r="E24048" t="s">
        <v>690</v>
      </c>
    </row>
    <row r="24049" spans="1:5" hidden="1" x14ac:dyDescent="0.2">
      <c r="A24049" s="94" t="s">
        <v>7570</v>
      </c>
      <c r="B24049" t="s">
        <v>18319</v>
      </c>
      <c r="C24049" t="s">
        <v>243</v>
      </c>
      <c r="D24049">
        <v>345.53</v>
      </c>
      <c r="E24049" t="s">
        <v>690</v>
      </c>
    </row>
    <row r="24050" spans="1:5" hidden="1" x14ac:dyDescent="0.2">
      <c r="A24050" s="94" t="s">
        <v>7571</v>
      </c>
      <c r="B24050" t="s">
        <v>18320</v>
      </c>
      <c r="C24050" t="s">
        <v>243</v>
      </c>
      <c r="D24050">
        <v>291</v>
      </c>
      <c r="E24050" t="s">
        <v>690</v>
      </c>
    </row>
    <row r="24051" spans="1:5" hidden="1" x14ac:dyDescent="0.2">
      <c r="A24051" s="94" t="s">
        <v>7572</v>
      </c>
      <c r="B24051" t="s">
        <v>18321</v>
      </c>
      <c r="C24051" t="s">
        <v>243</v>
      </c>
      <c r="D24051">
        <v>306.77</v>
      </c>
      <c r="E24051" t="s">
        <v>690</v>
      </c>
    </row>
    <row r="24052" spans="1:5" hidden="1" x14ac:dyDescent="0.2">
      <c r="A24052" s="94" t="s">
        <v>7574</v>
      </c>
      <c r="B24052" t="s">
        <v>18322</v>
      </c>
      <c r="C24052" t="s">
        <v>243</v>
      </c>
      <c r="D24052">
        <v>81.040000000000006</v>
      </c>
      <c r="E24052" t="s">
        <v>690</v>
      </c>
    </row>
    <row r="24053" spans="1:5" hidden="1" x14ac:dyDescent="0.2">
      <c r="A24053" s="94" t="s">
        <v>7573</v>
      </c>
      <c r="B24053" t="s">
        <v>18323</v>
      </c>
      <c r="C24053" t="s">
        <v>243</v>
      </c>
      <c r="D24053">
        <v>71.319999999999993</v>
      </c>
      <c r="E24053" t="s">
        <v>690</v>
      </c>
    </row>
    <row r="24054" spans="1:5" hidden="1" x14ac:dyDescent="0.2">
      <c r="A24054" s="94" t="s">
        <v>7575</v>
      </c>
      <c r="B24054" t="s">
        <v>18324</v>
      </c>
      <c r="C24054" t="s">
        <v>243</v>
      </c>
      <c r="D24054">
        <v>103.91</v>
      </c>
      <c r="E24054" t="s">
        <v>690</v>
      </c>
    </row>
    <row r="24055" spans="1:5" hidden="1" x14ac:dyDescent="0.2">
      <c r="A24055" s="94" t="s">
        <v>7576</v>
      </c>
      <c r="B24055" t="s">
        <v>18325</v>
      </c>
      <c r="C24055" t="s">
        <v>243</v>
      </c>
      <c r="D24055">
        <v>81.290000000000006</v>
      </c>
      <c r="E24055" t="s">
        <v>690</v>
      </c>
    </row>
    <row r="24056" spans="1:5" hidden="1" x14ac:dyDescent="0.2">
      <c r="A24056" s="94" t="s">
        <v>7578</v>
      </c>
      <c r="B24056" t="s">
        <v>18326</v>
      </c>
      <c r="C24056" t="s">
        <v>243</v>
      </c>
      <c r="D24056">
        <v>87.73</v>
      </c>
      <c r="E24056" t="s">
        <v>690</v>
      </c>
    </row>
    <row r="24057" spans="1:5" hidden="1" x14ac:dyDescent="0.2">
      <c r="A24057" s="94" t="s">
        <v>7577</v>
      </c>
      <c r="B24057" t="s">
        <v>18327</v>
      </c>
      <c r="C24057" t="s">
        <v>243</v>
      </c>
      <c r="D24057">
        <v>97.4</v>
      </c>
      <c r="E24057" t="s">
        <v>690</v>
      </c>
    </row>
    <row r="24058" spans="1:5" hidden="1" x14ac:dyDescent="0.2">
      <c r="A24058" s="94" t="s">
        <v>7579</v>
      </c>
      <c r="B24058" t="s">
        <v>18328</v>
      </c>
      <c r="C24058" t="s">
        <v>243</v>
      </c>
      <c r="D24058">
        <v>97.4</v>
      </c>
      <c r="E24058" t="s">
        <v>690</v>
      </c>
    </row>
    <row r="24059" spans="1:5" hidden="1" x14ac:dyDescent="0.2">
      <c r="A24059" s="94" t="s">
        <v>7580</v>
      </c>
      <c r="B24059" t="s">
        <v>18329</v>
      </c>
      <c r="C24059" t="s">
        <v>243</v>
      </c>
      <c r="D24059">
        <v>103.91</v>
      </c>
      <c r="E24059" t="s">
        <v>690</v>
      </c>
    </row>
    <row r="24060" spans="1:5" hidden="1" x14ac:dyDescent="0.2">
      <c r="A24060" s="94" t="s">
        <v>7581</v>
      </c>
      <c r="B24060" t="s">
        <v>18330</v>
      </c>
      <c r="C24060" t="s">
        <v>243</v>
      </c>
      <c r="D24060">
        <v>99.99</v>
      </c>
      <c r="E24060" t="s">
        <v>690</v>
      </c>
    </row>
    <row r="24061" spans="1:5" hidden="1" x14ac:dyDescent="0.2">
      <c r="A24061" s="94" t="s">
        <v>5231</v>
      </c>
      <c r="B24061" t="s">
        <v>18331</v>
      </c>
      <c r="C24061" t="s">
        <v>243</v>
      </c>
      <c r="D24061">
        <v>200</v>
      </c>
      <c r="E24061" t="s">
        <v>690</v>
      </c>
    </row>
    <row r="24062" spans="1:5" hidden="1" x14ac:dyDescent="0.2">
      <c r="A24062" s="94" t="s">
        <v>5232</v>
      </c>
      <c r="B24062" t="s">
        <v>18332</v>
      </c>
      <c r="C24062" t="s">
        <v>243</v>
      </c>
      <c r="D24062">
        <v>525</v>
      </c>
      <c r="E24062" t="s">
        <v>690</v>
      </c>
    </row>
    <row r="24063" spans="1:5" hidden="1" x14ac:dyDescent="0.2">
      <c r="A24063" s="94" t="s">
        <v>5233</v>
      </c>
      <c r="B24063" t="s">
        <v>18333</v>
      </c>
      <c r="C24063" t="s">
        <v>243</v>
      </c>
      <c r="D24063" s="684">
        <v>1521.74</v>
      </c>
      <c r="E24063" t="s">
        <v>690</v>
      </c>
    </row>
    <row r="24064" spans="1:5" hidden="1" x14ac:dyDescent="0.2">
      <c r="A24064" s="94" t="s">
        <v>7582</v>
      </c>
      <c r="B24064" t="s">
        <v>18334</v>
      </c>
      <c r="C24064" t="s">
        <v>243</v>
      </c>
      <c r="D24064">
        <v>114.85</v>
      </c>
      <c r="E24064" t="s">
        <v>690</v>
      </c>
    </row>
    <row r="24065" spans="1:5" hidden="1" x14ac:dyDescent="0.2">
      <c r="A24065" s="94" t="s">
        <v>7584</v>
      </c>
      <c r="B24065" t="s">
        <v>18335</v>
      </c>
      <c r="C24065" t="s">
        <v>243</v>
      </c>
      <c r="D24065">
        <v>334.41</v>
      </c>
      <c r="E24065" t="s">
        <v>690</v>
      </c>
    </row>
    <row r="24066" spans="1:5" hidden="1" x14ac:dyDescent="0.2">
      <c r="A24066" s="94" t="s">
        <v>7583</v>
      </c>
      <c r="B24066" t="s">
        <v>18336</v>
      </c>
      <c r="C24066" t="s">
        <v>243</v>
      </c>
      <c r="D24066">
        <v>326.26</v>
      </c>
      <c r="E24066" t="s">
        <v>690</v>
      </c>
    </row>
    <row r="24067" spans="1:5" hidden="1" x14ac:dyDescent="0.2">
      <c r="A24067" s="94" t="s">
        <v>7586</v>
      </c>
      <c r="B24067" t="s">
        <v>18337</v>
      </c>
      <c r="C24067" t="s">
        <v>243</v>
      </c>
      <c r="D24067">
        <v>396.24</v>
      </c>
      <c r="E24067" t="s">
        <v>690</v>
      </c>
    </row>
    <row r="24068" spans="1:5" hidden="1" x14ac:dyDescent="0.2">
      <c r="A24068" s="94" t="s">
        <v>7585</v>
      </c>
      <c r="B24068" t="s">
        <v>18338</v>
      </c>
      <c r="C24068" t="s">
        <v>243</v>
      </c>
      <c r="D24068">
        <v>388.1</v>
      </c>
      <c r="E24068" t="s">
        <v>690</v>
      </c>
    </row>
    <row r="24069" spans="1:5" hidden="1" x14ac:dyDescent="0.2">
      <c r="A24069" s="94" t="s">
        <v>7588</v>
      </c>
      <c r="B24069" t="s">
        <v>18339</v>
      </c>
      <c r="C24069" t="s">
        <v>243</v>
      </c>
      <c r="D24069">
        <v>319.95999999999998</v>
      </c>
      <c r="E24069" t="s">
        <v>690</v>
      </c>
    </row>
    <row r="24070" spans="1:5" hidden="1" x14ac:dyDescent="0.2">
      <c r="A24070" s="94" t="s">
        <v>7587</v>
      </c>
      <c r="B24070" t="s">
        <v>18340</v>
      </c>
      <c r="C24070" t="s">
        <v>243</v>
      </c>
      <c r="D24070">
        <v>311.83999999999997</v>
      </c>
      <c r="E24070" t="s">
        <v>690</v>
      </c>
    </row>
    <row r="24071" spans="1:5" hidden="1" x14ac:dyDescent="0.2">
      <c r="A24071" s="94" t="s">
        <v>7590</v>
      </c>
      <c r="B24071" t="s">
        <v>30755</v>
      </c>
      <c r="C24071" t="s">
        <v>243</v>
      </c>
      <c r="D24071">
        <v>366.41</v>
      </c>
      <c r="E24071" t="s">
        <v>690</v>
      </c>
    </row>
    <row r="24072" spans="1:5" hidden="1" x14ac:dyDescent="0.2">
      <c r="A24072" s="94" t="s">
        <v>7589</v>
      </c>
      <c r="B24072" t="s">
        <v>30756</v>
      </c>
      <c r="C24072" t="s">
        <v>243</v>
      </c>
      <c r="D24072">
        <v>358.27</v>
      </c>
      <c r="E24072" t="s">
        <v>690</v>
      </c>
    </row>
    <row r="24073" spans="1:5" hidden="1" x14ac:dyDescent="0.2">
      <c r="A24073" s="94" t="s">
        <v>7592</v>
      </c>
      <c r="B24073" t="s">
        <v>18341</v>
      </c>
      <c r="C24073" t="s">
        <v>243</v>
      </c>
      <c r="D24073">
        <v>338.83</v>
      </c>
      <c r="E24073" t="s">
        <v>690</v>
      </c>
    </row>
    <row r="24074" spans="1:5" hidden="1" x14ac:dyDescent="0.2">
      <c r="A24074" s="94" t="s">
        <v>7591</v>
      </c>
      <c r="B24074" t="s">
        <v>18342</v>
      </c>
      <c r="C24074" t="s">
        <v>243</v>
      </c>
      <c r="D24074">
        <v>330.68</v>
      </c>
      <c r="E24074" t="s">
        <v>690</v>
      </c>
    </row>
    <row r="24075" spans="1:5" hidden="1" x14ac:dyDescent="0.2">
      <c r="A24075" s="94" t="s">
        <v>7594</v>
      </c>
      <c r="B24075" t="s">
        <v>18343</v>
      </c>
      <c r="C24075" t="s">
        <v>243</v>
      </c>
      <c r="D24075">
        <v>361.27</v>
      </c>
      <c r="E24075" t="s">
        <v>690</v>
      </c>
    </row>
    <row r="24076" spans="1:5" hidden="1" x14ac:dyDescent="0.2">
      <c r="A24076" s="94" t="s">
        <v>7593</v>
      </c>
      <c r="B24076" t="s">
        <v>18344</v>
      </c>
      <c r="C24076" t="s">
        <v>243</v>
      </c>
      <c r="D24076">
        <v>353.12</v>
      </c>
      <c r="E24076" t="s">
        <v>690</v>
      </c>
    </row>
    <row r="24077" spans="1:5" hidden="1" x14ac:dyDescent="0.2">
      <c r="A24077" s="94" t="s">
        <v>7596</v>
      </c>
      <c r="B24077" t="s">
        <v>30757</v>
      </c>
      <c r="C24077" t="s">
        <v>243</v>
      </c>
      <c r="D24077">
        <v>239.91</v>
      </c>
      <c r="E24077" t="s">
        <v>690</v>
      </c>
    </row>
    <row r="24078" spans="1:5" hidden="1" x14ac:dyDescent="0.2">
      <c r="A24078" s="94" t="s">
        <v>7595</v>
      </c>
      <c r="B24078" t="s">
        <v>30758</v>
      </c>
      <c r="C24078" t="s">
        <v>243</v>
      </c>
      <c r="D24078">
        <v>231.76</v>
      </c>
      <c r="E24078" t="s">
        <v>690</v>
      </c>
    </row>
    <row r="24079" spans="1:5" hidden="1" x14ac:dyDescent="0.2">
      <c r="A24079" s="94" t="s">
        <v>7598</v>
      </c>
      <c r="B24079" t="s">
        <v>18345</v>
      </c>
      <c r="C24079" t="s">
        <v>243</v>
      </c>
      <c r="D24079">
        <v>508.52</v>
      </c>
      <c r="E24079" t="s">
        <v>690</v>
      </c>
    </row>
    <row r="24080" spans="1:5" hidden="1" x14ac:dyDescent="0.2">
      <c r="A24080" s="94" t="s">
        <v>7597</v>
      </c>
      <c r="B24080" t="s">
        <v>18346</v>
      </c>
      <c r="C24080" t="s">
        <v>243</v>
      </c>
      <c r="D24080">
        <v>508.52</v>
      </c>
      <c r="E24080" t="s">
        <v>690</v>
      </c>
    </row>
    <row r="24081" spans="1:5" hidden="1" x14ac:dyDescent="0.2">
      <c r="A24081" s="94" t="s">
        <v>7600</v>
      </c>
      <c r="B24081" t="s">
        <v>18347</v>
      </c>
      <c r="C24081" t="s">
        <v>243</v>
      </c>
      <c r="D24081">
        <v>615.16</v>
      </c>
      <c r="E24081" t="s">
        <v>690</v>
      </c>
    </row>
    <row r="24082" spans="1:5" hidden="1" x14ac:dyDescent="0.2">
      <c r="A24082" s="94" t="s">
        <v>7599</v>
      </c>
      <c r="B24082" t="s">
        <v>18348</v>
      </c>
      <c r="C24082" t="s">
        <v>243</v>
      </c>
      <c r="D24082">
        <v>615.16</v>
      </c>
      <c r="E24082" t="s">
        <v>690</v>
      </c>
    </row>
    <row r="24083" spans="1:5" hidden="1" x14ac:dyDescent="0.2">
      <c r="A24083" s="94" t="s">
        <v>7602</v>
      </c>
      <c r="B24083" t="s">
        <v>18349</v>
      </c>
      <c r="C24083" t="s">
        <v>243</v>
      </c>
      <c r="D24083">
        <v>460.5</v>
      </c>
      <c r="E24083" t="s">
        <v>690</v>
      </c>
    </row>
    <row r="24084" spans="1:5" hidden="1" x14ac:dyDescent="0.2">
      <c r="A24084" s="94" t="s">
        <v>7601</v>
      </c>
      <c r="B24084" t="s">
        <v>18350</v>
      </c>
      <c r="C24084" t="s">
        <v>243</v>
      </c>
      <c r="D24084">
        <v>460.5</v>
      </c>
      <c r="E24084" t="s">
        <v>690</v>
      </c>
    </row>
    <row r="24085" spans="1:5" hidden="1" x14ac:dyDescent="0.2">
      <c r="A24085" s="94" t="s">
        <v>7603</v>
      </c>
      <c r="B24085" t="s">
        <v>18351</v>
      </c>
      <c r="C24085" t="s">
        <v>243</v>
      </c>
      <c r="D24085">
        <v>86.33</v>
      </c>
      <c r="E24085" t="s">
        <v>690</v>
      </c>
    </row>
    <row r="24086" spans="1:5" hidden="1" x14ac:dyDescent="0.2">
      <c r="A24086" s="94" t="s">
        <v>7604</v>
      </c>
      <c r="B24086" t="s">
        <v>18352</v>
      </c>
      <c r="C24086" t="s">
        <v>243</v>
      </c>
      <c r="D24086">
        <v>190.64</v>
      </c>
      <c r="E24086" t="s">
        <v>690</v>
      </c>
    </row>
    <row r="24087" spans="1:5" hidden="1" x14ac:dyDescent="0.2">
      <c r="A24087" s="94" t="s">
        <v>7606</v>
      </c>
      <c r="B24087" t="s">
        <v>18353</v>
      </c>
      <c r="C24087" t="s">
        <v>243</v>
      </c>
      <c r="D24087">
        <v>112.1</v>
      </c>
      <c r="E24087" t="s">
        <v>690</v>
      </c>
    </row>
    <row r="24088" spans="1:5" hidden="1" x14ac:dyDescent="0.2">
      <c r="A24088" s="94" t="s">
        <v>7605</v>
      </c>
      <c r="B24088" t="s">
        <v>18354</v>
      </c>
      <c r="C24088" t="s">
        <v>243</v>
      </c>
      <c r="D24088">
        <v>109.06</v>
      </c>
      <c r="E24088" t="s">
        <v>690</v>
      </c>
    </row>
    <row r="24089" spans="1:5" hidden="1" x14ac:dyDescent="0.2">
      <c r="A24089" s="94" t="s">
        <v>7607</v>
      </c>
      <c r="B24089" t="s">
        <v>18355</v>
      </c>
      <c r="C24089" t="s">
        <v>243</v>
      </c>
      <c r="D24089">
        <v>178.4</v>
      </c>
      <c r="E24089" t="s">
        <v>690</v>
      </c>
    </row>
    <row r="24090" spans="1:5" hidden="1" x14ac:dyDescent="0.2">
      <c r="A24090" s="94" t="s">
        <v>7611</v>
      </c>
      <c r="B24090" t="s">
        <v>18356</v>
      </c>
      <c r="C24090" t="s">
        <v>243</v>
      </c>
      <c r="D24090">
        <v>56.32</v>
      </c>
      <c r="E24090" t="s">
        <v>690</v>
      </c>
    </row>
    <row r="24091" spans="1:5" hidden="1" x14ac:dyDescent="0.2">
      <c r="A24091" s="94" t="s">
        <v>7609</v>
      </c>
      <c r="B24091" t="s">
        <v>18357</v>
      </c>
      <c r="C24091" t="s">
        <v>243</v>
      </c>
      <c r="D24091">
        <v>71.39</v>
      </c>
      <c r="E24091" t="s">
        <v>690</v>
      </c>
    </row>
    <row r="24092" spans="1:5" hidden="1" x14ac:dyDescent="0.2">
      <c r="A24092" s="94" t="s">
        <v>7608</v>
      </c>
      <c r="B24092" t="s">
        <v>18358</v>
      </c>
      <c r="C24092" t="s">
        <v>243</v>
      </c>
      <c r="D24092">
        <v>71.39</v>
      </c>
      <c r="E24092" t="s">
        <v>690</v>
      </c>
    </row>
    <row r="24093" spans="1:5" hidden="1" x14ac:dyDescent="0.2">
      <c r="A24093" s="94" t="s">
        <v>7610</v>
      </c>
      <c r="B24093" t="s">
        <v>18359</v>
      </c>
      <c r="C24093" t="s">
        <v>243</v>
      </c>
      <c r="D24093">
        <v>56.32</v>
      </c>
      <c r="E24093" t="s">
        <v>690</v>
      </c>
    </row>
    <row r="24094" spans="1:5" hidden="1" x14ac:dyDescent="0.2">
      <c r="A24094" s="94" t="s">
        <v>7613</v>
      </c>
      <c r="B24094" t="s">
        <v>18360</v>
      </c>
      <c r="C24094" t="s">
        <v>243</v>
      </c>
      <c r="D24094">
        <v>210.58</v>
      </c>
      <c r="E24094" t="s">
        <v>690</v>
      </c>
    </row>
    <row r="24095" spans="1:5" hidden="1" x14ac:dyDescent="0.2">
      <c r="A24095" s="94" t="s">
        <v>7612</v>
      </c>
      <c r="B24095" t="s">
        <v>18361</v>
      </c>
      <c r="C24095" t="s">
        <v>243</v>
      </c>
      <c r="D24095">
        <v>202.44</v>
      </c>
      <c r="E24095" t="s">
        <v>690</v>
      </c>
    </row>
    <row r="24096" spans="1:5" hidden="1" x14ac:dyDescent="0.2">
      <c r="A24096" s="94" t="s">
        <v>7615</v>
      </c>
      <c r="B24096" t="s">
        <v>18362</v>
      </c>
      <c r="C24096" t="s">
        <v>243</v>
      </c>
      <c r="D24096">
        <v>121.33</v>
      </c>
      <c r="E24096" t="s">
        <v>690</v>
      </c>
    </row>
    <row r="24097" spans="1:5" hidden="1" x14ac:dyDescent="0.2">
      <c r="A24097" s="94" t="s">
        <v>7614</v>
      </c>
      <c r="B24097" t="s">
        <v>18363</v>
      </c>
      <c r="C24097" t="s">
        <v>243</v>
      </c>
      <c r="D24097">
        <v>113.19</v>
      </c>
      <c r="E24097" t="s">
        <v>690</v>
      </c>
    </row>
    <row r="24098" spans="1:5" hidden="1" x14ac:dyDescent="0.2">
      <c r="A24098" s="94" t="s">
        <v>7617</v>
      </c>
      <c r="B24098" t="s">
        <v>18364</v>
      </c>
      <c r="C24098" t="s">
        <v>243</v>
      </c>
      <c r="D24098">
        <v>98.97</v>
      </c>
      <c r="E24098" t="s">
        <v>690</v>
      </c>
    </row>
    <row r="24099" spans="1:5" hidden="1" x14ac:dyDescent="0.2">
      <c r="A24099" s="94" t="s">
        <v>7616</v>
      </c>
      <c r="B24099" t="s">
        <v>18365</v>
      </c>
      <c r="C24099" t="s">
        <v>243</v>
      </c>
      <c r="D24099">
        <v>98.97</v>
      </c>
      <c r="E24099" t="s">
        <v>690</v>
      </c>
    </row>
    <row r="24100" spans="1:5" hidden="1" x14ac:dyDescent="0.2">
      <c r="A24100" s="94" t="s">
        <v>7619</v>
      </c>
      <c r="B24100" t="s">
        <v>18366</v>
      </c>
      <c r="C24100" t="s">
        <v>243</v>
      </c>
      <c r="D24100">
        <v>41.76</v>
      </c>
      <c r="E24100" t="s">
        <v>690</v>
      </c>
    </row>
    <row r="24101" spans="1:5" hidden="1" x14ac:dyDescent="0.2">
      <c r="A24101" s="94" t="s">
        <v>7618</v>
      </c>
      <c r="B24101" t="s">
        <v>18367</v>
      </c>
      <c r="C24101" t="s">
        <v>243</v>
      </c>
      <c r="D24101">
        <v>41.76</v>
      </c>
      <c r="E24101" t="s">
        <v>690</v>
      </c>
    </row>
    <row r="24102" spans="1:5" hidden="1" x14ac:dyDescent="0.2">
      <c r="A24102" s="94" t="s">
        <v>7620</v>
      </c>
      <c r="B24102" t="s">
        <v>18368</v>
      </c>
      <c r="C24102" t="s">
        <v>243</v>
      </c>
      <c r="D24102">
        <v>488.71</v>
      </c>
      <c r="E24102" t="s">
        <v>690</v>
      </c>
    </row>
    <row r="24103" spans="1:5" hidden="1" x14ac:dyDescent="0.2">
      <c r="A24103" s="94" t="s">
        <v>7622</v>
      </c>
      <c r="B24103" t="s">
        <v>18369</v>
      </c>
      <c r="C24103" t="s">
        <v>243</v>
      </c>
      <c r="D24103">
        <v>77.03</v>
      </c>
      <c r="E24103" t="s">
        <v>690</v>
      </c>
    </row>
    <row r="24104" spans="1:5" hidden="1" x14ac:dyDescent="0.2">
      <c r="A24104" s="94" t="s">
        <v>7621</v>
      </c>
      <c r="B24104" t="s">
        <v>18370</v>
      </c>
      <c r="C24104" t="s">
        <v>243</v>
      </c>
      <c r="D24104">
        <v>66.989999999999995</v>
      </c>
      <c r="E24104" t="s">
        <v>690</v>
      </c>
    </row>
    <row r="24105" spans="1:5" hidden="1" x14ac:dyDescent="0.2">
      <c r="A24105" s="94" t="s">
        <v>9349</v>
      </c>
      <c r="B24105" t="s">
        <v>18371</v>
      </c>
      <c r="C24105" t="s">
        <v>511</v>
      </c>
      <c r="D24105">
        <v>63.39</v>
      </c>
      <c r="E24105" t="s">
        <v>690</v>
      </c>
    </row>
    <row r="24106" spans="1:5" hidden="1" x14ac:dyDescent="0.2">
      <c r="A24106" s="94" t="s">
        <v>7624</v>
      </c>
      <c r="B24106" t="s">
        <v>18372</v>
      </c>
      <c r="C24106" t="s">
        <v>243</v>
      </c>
      <c r="D24106">
        <v>63.39</v>
      </c>
      <c r="E24106" t="s">
        <v>690</v>
      </c>
    </row>
    <row r="24107" spans="1:5" hidden="1" x14ac:dyDescent="0.2">
      <c r="A24107" s="94" t="s">
        <v>7623</v>
      </c>
      <c r="B24107" t="s">
        <v>18373</v>
      </c>
      <c r="C24107" t="s">
        <v>243</v>
      </c>
      <c r="D24107">
        <v>59.25</v>
      </c>
      <c r="E24107" t="s">
        <v>690</v>
      </c>
    </row>
    <row r="24108" spans="1:5" hidden="1" x14ac:dyDescent="0.2">
      <c r="A24108" s="94" t="s">
        <v>7626</v>
      </c>
      <c r="B24108" t="s">
        <v>18374</v>
      </c>
      <c r="C24108" t="s">
        <v>243</v>
      </c>
      <c r="D24108">
        <v>112.1</v>
      </c>
      <c r="E24108" t="s">
        <v>690</v>
      </c>
    </row>
    <row r="24109" spans="1:5" hidden="1" x14ac:dyDescent="0.2">
      <c r="A24109" s="94" t="s">
        <v>7625</v>
      </c>
      <c r="B24109" t="s">
        <v>18375</v>
      </c>
      <c r="C24109" t="s">
        <v>243</v>
      </c>
      <c r="D24109">
        <v>105.18</v>
      </c>
      <c r="E24109" t="s">
        <v>690</v>
      </c>
    </row>
    <row r="24110" spans="1:5" hidden="1" x14ac:dyDescent="0.2">
      <c r="A24110" s="94" t="s">
        <v>7628</v>
      </c>
      <c r="B24110" t="s">
        <v>18376</v>
      </c>
      <c r="C24110" t="s">
        <v>243</v>
      </c>
      <c r="D24110">
        <v>200.83</v>
      </c>
      <c r="E24110" t="s">
        <v>690</v>
      </c>
    </row>
    <row r="24111" spans="1:5" hidden="1" x14ac:dyDescent="0.2">
      <c r="A24111" s="94" t="s">
        <v>7627</v>
      </c>
      <c r="B24111" t="s">
        <v>18377</v>
      </c>
      <c r="C24111" t="s">
        <v>243</v>
      </c>
      <c r="D24111">
        <v>191.63</v>
      </c>
      <c r="E24111" t="s">
        <v>690</v>
      </c>
    </row>
    <row r="24112" spans="1:5" hidden="1" x14ac:dyDescent="0.2">
      <c r="A24112" s="94" t="s">
        <v>7629</v>
      </c>
      <c r="B24112" t="s">
        <v>18378</v>
      </c>
      <c r="C24112" t="s">
        <v>243</v>
      </c>
      <c r="D24112">
        <v>155.44999999999999</v>
      </c>
      <c r="E24112" t="s">
        <v>690</v>
      </c>
    </row>
    <row r="24113" spans="1:5" hidden="1" x14ac:dyDescent="0.2">
      <c r="A24113" s="94" t="s">
        <v>7630</v>
      </c>
      <c r="B24113" t="s">
        <v>18379</v>
      </c>
      <c r="C24113" t="s">
        <v>243</v>
      </c>
      <c r="D24113">
        <v>109.6</v>
      </c>
      <c r="E24113" t="s">
        <v>690</v>
      </c>
    </row>
    <row r="24114" spans="1:5" hidden="1" x14ac:dyDescent="0.2">
      <c r="A24114" s="94" t="s">
        <v>7631</v>
      </c>
      <c r="B24114" t="s">
        <v>18380</v>
      </c>
      <c r="C24114" t="s">
        <v>243</v>
      </c>
      <c r="D24114">
        <v>107.24</v>
      </c>
      <c r="E24114" t="s">
        <v>690</v>
      </c>
    </row>
    <row r="24115" spans="1:5" hidden="1" x14ac:dyDescent="0.2">
      <c r="A24115" s="94" t="s">
        <v>7632</v>
      </c>
      <c r="B24115" t="s">
        <v>18381</v>
      </c>
      <c r="C24115" t="s">
        <v>243</v>
      </c>
      <c r="D24115">
        <v>104.62</v>
      </c>
      <c r="E24115" t="s">
        <v>690</v>
      </c>
    </row>
    <row r="24116" spans="1:5" hidden="1" x14ac:dyDescent="0.2">
      <c r="A24116" s="94" t="s">
        <v>7640</v>
      </c>
      <c r="B24116" t="s">
        <v>18382</v>
      </c>
      <c r="C24116" t="s">
        <v>243</v>
      </c>
      <c r="D24116">
        <v>202.31</v>
      </c>
      <c r="E24116" t="s">
        <v>690</v>
      </c>
    </row>
    <row r="24117" spans="1:5" hidden="1" x14ac:dyDescent="0.2">
      <c r="A24117" s="94" t="s">
        <v>7639</v>
      </c>
      <c r="B24117" t="s">
        <v>18383</v>
      </c>
      <c r="C24117" t="s">
        <v>243</v>
      </c>
      <c r="D24117">
        <v>197.34</v>
      </c>
      <c r="E24117" t="s">
        <v>690</v>
      </c>
    </row>
    <row r="24118" spans="1:5" hidden="1" x14ac:dyDescent="0.2">
      <c r="A24118" s="94" t="s">
        <v>7638</v>
      </c>
      <c r="B24118" t="s">
        <v>18384</v>
      </c>
      <c r="C24118" t="s">
        <v>243</v>
      </c>
      <c r="D24118">
        <v>137.91999999999999</v>
      </c>
      <c r="E24118" t="s">
        <v>690</v>
      </c>
    </row>
    <row r="24119" spans="1:5" hidden="1" x14ac:dyDescent="0.2">
      <c r="A24119" s="94" t="s">
        <v>7637</v>
      </c>
      <c r="B24119" t="s">
        <v>18385</v>
      </c>
      <c r="C24119" t="s">
        <v>243</v>
      </c>
      <c r="D24119">
        <v>127.68</v>
      </c>
      <c r="E24119" t="s">
        <v>690</v>
      </c>
    </row>
    <row r="24120" spans="1:5" hidden="1" x14ac:dyDescent="0.2">
      <c r="A24120" s="94" t="s">
        <v>7646</v>
      </c>
      <c r="B24120" t="s">
        <v>18386</v>
      </c>
      <c r="C24120" t="s">
        <v>243</v>
      </c>
      <c r="D24120">
        <v>68.540000000000006</v>
      </c>
      <c r="E24120" t="s">
        <v>690</v>
      </c>
    </row>
    <row r="24121" spans="1:5" hidden="1" x14ac:dyDescent="0.2">
      <c r="A24121" s="94" t="s">
        <v>7644</v>
      </c>
      <c r="B24121" t="s">
        <v>18387</v>
      </c>
      <c r="C24121" t="s">
        <v>243</v>
      </c>
      <c r="D24121">
        <v>263.27999999999997</v>
      </c>
      <c r="E24121" t="s">
        <v>690</v>
      </c>
    </row>
    <row r="24122" spans="1:5" hidden="1" x14ac:dyDescent="0.2">
      <c r="A24122" s="94" t="s">
        <v>7643</v>
      </c>
      <c r="B24122" t="s">
        <v>18388</v>
      </c>
      <c r="C24122" t="s">
        <v>243</v>
      </c>
      <c r="D24122">
        <v>258.44</v>
      </c>
      <c r="E24122" t="s">
        <v>690</v>
      </c>
    </row>
    <row r="24123" spans="1:5" hidden="1" x14ac:dyDescent="0.2">
      <c r="A24123" s="94" t="s">
        <v>7642</v>
      </c>
      <c r="B24123" t="s">
        <v>18389</v>
      </c>
      <c r="C24123" t="s">
        <v>243</v>
      </c>
      <c r="D24123">
        <v>167.3</v>
      </c>
      <c r="E24123" t="s">
        <v>690</v>
      </c>
    </row>
    <row r="24124" spans="1:5" hidden="1" x14ac:dyDescent="0.2">
      <c r="A24124" s="94" t="s">
        <v>7641</v>
      </c>
      <c r="B24124" t="s">
        <v>18390</v>
      </c>
      <c r="C24124" t="s">
        <v>243</v>
      </c>
      <c r="D24124">
        <v>158.22999999999999</v>
      </c>
      <c r="E24124" t="s">
        <v>690</v>
      </c>
    </row>
    <row r="24125" spans="1:5" hidden="1" x14ac:dyDescent="0.2">
      <c r="A24125" s="94" t="s">
        <v>7645</v>
      </c>
      <c r="B24125" t="s">
        <v>18391</v>
      </c>
      <c r="C24125" t="s">
        <v>243</v>
      </c>
      <c r="D24125">
        <v>64.3</v>
      </c>
      <c r="E24125" t="s">
        <v>690</v>
      </c>
    </row>
    <row r="24126" spans="1:5" hidden="1" x14ac:dyDescent="0.2">
      <c r="A24126" s="94" t="s">
        <v>7650</v>
      </c>
      <c r="B24126" t="s">
        <v>18392</v>
      </c>
      <c r="C24126" t="s">
        <v>243</v>
      </c>
      <c r="D24126">
        <v>386.11</v>
      </c>
      <c r="E24126" t="s">
        <v>690</v>
      </c>
    </row>
    <row r="24127" spans="1:5" hidden="1" x14ac:dyDescent="0.2">
      <c r="A24127" s="94" t="s">
        <v>7649</v>
      </c>
      <c r="B24127" t="s">
        <v>18393</v>
      </c>
      <c r="C24127" t="s">
        <v>243</v>
      </c>
      <c r="D24127">
        <v>381.28</v>
      </c>
      <c r="E24127" t="s">
        <v>690</v>
      </c>
    </row>
    <row r="24128" spans="1:5" hidden="1" x14ac:dyDescent="0.2">
      <c r="A24128" s="94" t="s">
        <v>7648</v>
      </c>
      <c r="B24128" t="s">
        <v>18394</v>
      </c>
      <c r="C24128" t="s">
        <v>243</v>
      </c>
      <c r="D24128">
        <v>229.76</v>
      </c>
      <c r="E24128" t="s">
        <v>690</v>
      </c>
    </row>
    <row r="24129" spans="1:5" hidden="1" x14ac:dyDescent="0.2">
      <c r="A24129" s="94" t="s">
        <v>7647</v>
      </c>
      <c r="B24129" t="s">
        <v>18395</v>
      </c>
      <c r="C24129" t="s">
        <v>243</v>
      </c>
      <c r="D24129">
        <v>219.65</v>
      </c>
      <c r="E24129" t="s">
        <v>690</v>
      </c>
    </row>
    <row r="24130" spans="1:5" hidden="1" x14ac:dyDescent="0.2">
      <c r="A24130" s="94" t="s">
        <v>7652</v>
      </c>
      <c r="B24130" t="s">
        <v>18396</v>
      </c>
      <c r="C24130" t="s">
        <v>243</v>
      </c>
      <c r="D24130">
        <v>84.79</v>
      </c>
      <c r="E24130" t="s">
        <v>690</v>
      </c>
    </row>
    <row r="24131" spans="1:5" hidden="1" x14ac:dyDescent="0.2">
      <c r="A24131" s="94" t="s">
        <v>7651</v>
      </c>
      <c r="B24131" t="s">
        <v>18397</v>
      </c>
      <c r="C24131" t="s">
        <v>243</v>
      </c>
      <c r="D24131">
        <v>85.82</v>
      </c>
      <c r="E24131" t="s">
        <v>690</v>
      </c>
    </row>
    <row r="24132" spans="1:5" hidden="1" x14ac:dyDescent="0.2">
      <c r="A24132" s="94" t="s">
        <v>7636</v>
      </c>
      <c r="B24132" t="s">
        <v>18398</v>
      </c>
      <c r="C24132" t="s">
        <v>243</v>
      </c>
      <c r="D24132">
        <v>184.84</v>
      </c>
      <c r="E24132" t="s">
        <v>690</v>
      </c>
    </row>
    <row r="24133" spans="1:5" hidden="1" x14ac:dyDescent="0.2">
      <c r="A24133" s="94" t="s">
        <v>7635</v>
      </c>
      <c r="B24133" t="s">
        <v>18399</v>
      </c>
      <c r="C24133" t="s">
        <v>243</v>
      </c>
      <c r="D24133">
        <v>180</v>
      </c>
      <c r="E24133" t="s">
        <v>690</v>
      </c>
    </row>
    <row r="24134" spans="1:5" hidden="1" x14ac:dyDescent="0.2">
      <c r="A24134" s="94" t="s">
        <v>7634</v>
      </c>
      <c r="B24134" t="s">
        <v>18400</v>
      </c>
      <c r="C24134" t="s">
        <v>243</v>
      </c>
      <c r="D24134">
        <v>128.41</v>
      </c>
      <c r="E24134" t="s">
        <v>690</v>
      </c>
    </row>
    <row r="24135" spans="1:5" hidden="1" x14ac:dyDescent="0.2">
      <c r="A24135" s="94" t="s">
        <v>7633</v>
      </c>
      <c r="B24135" t="s">
        <v>18401</v>
      </c>
      <c r="C24135" t="s">
        <v>243</v>
      </c>
      <c r="D24135">
        <v>119.01</v>
      </c>
      <c r="E24135" t="s">
        <v>690</v>
      </c>
    </row>
    <row r="24136" spans="1:5" hidden="1" x14ac:dyDescent="0.2">
      <c r="A24136" s="94" t="s">
        <v>7654</v>
      </c>
      <c r="B24136" t="s">
        <v>18402</v>
      </c>
      <c r="C24136" t="s">
        <v>243</v>
      </c>
      <c r="D24136">
        <v>112.1</v>
      </c>
      <c r="E24136" t="s">
        <v>690</v>
      </c>
    </row>
    <row r="24137" spans="1:5" hidden="1" x14ac:dyDescent="0.2">
      <c r="A24137" s="94" t="s">
        <v>7653</v>
      </c>
      <c r="B24137" t="s">
        <v>18403</v>
      </c>
      <c r="C24137" t="s">
        <v>243</v>
      </c>
      <c r="D24137">
        <v>105.18</v>
      </c>
      <c r="E24137" t="s">
        <v>690</v>
      </c>
    </row>
    <row r="24138" spans="1:5" hidden="1" x14ac:dyDescent="0.2">
      <c r="A24138" s="94" t="s">
        <v>7655</v>
      </c>
      <c r="B24138" t="s">
        <v>18404</v>
      </c>
      <c r="C24138" t="s">
        <v>243</v>
      </c>
      <c r="D24138" s="684">
        <v>3833.08</v>
      </c>
      <c r="E24138" t="s">
        <v>690</v>
      </c>
    </row>
    <row r="24139" spans="1:5" hidden="1" x14ac:dyDescent="0.2">
      <c r="A24139" s="94" t="s">
        <v>7656</v>
      </c>
      <c r="B24139" t="s">
        <v>18405</v>
      </c>
      <c r="C24139" t="s">
        <v>243</v>
      </c>
      <c r="D24139" s="684">
        <v>4085.64</v>
      </c>
      <c r="E24139" t="s">
        <v>690</v>
      </c>
    </row>
    <row r="24140" spans="1:5" hidden="1" x14ac:dyDescent="0.2">
      <c r="A24140" s="94" t="s">
        <v>7657</v>
      </c>
      <c r="B24140" t="s">
        <v>18406</v>
      </c>
      <c r="C24140" t="s">
        <v>243</v>
      </c>
      <c r="D24140">
        <v>271.68</v>
      </c>
      <c r="E24140" t="s">
        <v>690</v>
      </c>
    </row>
    <row r="24141" spans="1:5" hidden="1" x14ac:dyDescent="0.2">
      <c r="A24141" s="94" t="s">
        <v>7661</v>
      </c>
      <c r="B24141" t="s">
        <v>18407</v>
      </c>
      <c r="C24141" t="s">
        <v>243</v>
      </c>
      <c r="D24141">
        <v>270.77999999999997</v>
      </c>
      <c r="E24141" t="s">
        <v>690</v>
      </c>
    </row>
    <row r="24142" spans="1:5" hidden="1" x14ac:dyDescent="0.2">
      <c r="A24142" s="94" t="s">
        <v>7659</v>
      </c>
      <c r="B24142" t="s">
        <v>18408</v>
      </c>
      <c r="C24142" t="s">
        <v>243</v>
      </c>
      <c r="D24142">
        <v>389.15</v>
      </c>
      <c r="E24142" t="s">
        <v>690</v>
      </c>
    </row>
    <row r="24143" spans="1:5" hidden="1" x14ac:dyDescent="0.2">
      <c r="A24143" s="94" t="s">
        <v>7658</v>
      </c>
      <c r="B24143" t="s">
        <v>18409</v>
      </c>
      <c r="C24143" t="s">
        <v>243</v>
      </c>
      <c r="D24143">
        <v>389.15</v>
      </c>
      <c r="E24143" t="s">
        <v>690</v>
      </c>
    </row>
    <row r="24144" spans="1:5" hidden="1" x14ac:dyDescent="0.2">
      <c r="A24144" s="94" t="s">
        <v>7660</v>
      </c>
      <c r="B24144" t="s">
        <v>18410</v>
      </c>
      <c r="C24144" t="s">
        <v>243</v>
      </c>
      <c r="D24144">
        <v>270.77999999999997</v>
      </c>
      <c r="E24144" t="s">
        <v>690</v>
      </c>
    </row>
    <row r="24145" spans="1:5" hidden="1" x14ac:dyDescent="0.2">
      <c r="A24145" s="94" t="s">
        <v>7665</v>
      </c>
      <c r="B24145" t="s">
        <v>18411</v>
      </c>
      <c r="C24145" t="s">
        <v>243</v>
      </c>
      <c r="D24145">
        <v>291.83999999999997</v>
      </c>
      <c r="E24145" t="s">
        <v>690</v>
      </c>
    </row>
    <row r="24146" spans="1:5" hidden="1" x14ac:dyDescent="0.2">
      <c r="A24146" s="94" t="s">
        <v>7663</v>
      </c>
      <c r="B24146" t="s">
        <v>18412</v>
      </c>
      <c r="C24146" t="s">
        <v>243</v>
      </c>
      <c r="D24146">
        <v>408.73</v>
      </c>
      <c r="E24146" t="s">
        <v>690</v>
      </c>
    </row>
    <row r="24147" spans="1:5" hidden="1" x14ac:dyDescent="0.2">
      <c r="A24147" s="94" t="s">
        <v>7662</v>
      </c>
      <c r="B24147" t="s">
        <v>18413</v>
      </c>
      <c r="C24147" t="s">
        <v>243</v>
      </c>
      <c r="D24147">
        <v>408.73</v>
      </c>
      <c r="E24147" t="s">
        <v>690</v>
      </c>
    </row>
    <row r="24148" spans="1:5" hidden="1" x14ac:dyDescent="0.2">
      <c r="A24148" s="94" t="s">
        <v>7664</v>
      </c>
      <c r="B24148" t="s">
        <v>18414</v>
      </c>
      <c r="C24148" t="s">
        <v>243</v>
      </c>
      <c r="D24148">
        <v>291.83999999999997</v>
      </c>
      <c r="E24148" t="s">
        <v>690</v>
      </c>
    </row>
    <row r="24149" spans="1:5" hidden="1" x14ac:dyDescent="0.2">
      <c r="A24149" s="94" t="s">
        <v>7667</v>
      </c>
      <c r="B24149" t="s">
        <v>18415</v>
      </c>
      <c r="C24149" t="s">
        <v>243</v>
      </c>
      <c r="D24149">
        <v>24.61</v>
      </c>
      <c r="E24149" t="s">
        <v>690</v>
      </c>
    </row>
    <row r="24150" spans="1:5" hidden="1" x14ac:dyDescent="0.2">
      <c r="A24150" s="94" t="s">
        <v>7666</v>
      </c>
      <c r="B24150" t="s">
        <v>18415</v>
      </c>
      <c r="C24150" t="s">
        <v>243</v>
      </c>
      <c r="D24150">
        <v>26.79</v>
      </c>
      <c r="E24150" t="s">
        <v>690</v>
      </c>
    </row>
    <row r="24151" spans="1:5" hidden="1" x14ac:dyDescent="0.2">
      <c r="A24151" s="94" t="s">
        <v>7669</v>
      </c>
      <c r="B24151" t="s">
        <v>18416</v>
      </c>
      <c r="C24151" t="s">
        <v>243</v>
      </c>
      <c r="D24151">
        <v>41.53</v>
      </c>
      <c r="E24151" t="s">
        <v>690</v>
      </c>
    </row>
    <row r="24152" spans="1:5" hidden="1" x14ac:dyDescent="0.2">
      <c r="A24152" s="94" t="s">
        <v>7668</v>
      </c>
      <c r="B24152" t="s">
        <v>18417</v>
      </c>
      <c r="C24152" t="s">
        <v>243</v>
      </c>
      <c r="D24152">
        <v>53.01</v>
      </c>
      <c r="E24152" t="s">
        <v>690</v>
      </c>
    </row>
    <row r="24153" spans="1:5" hidden="1" x14ac:dyDescent="0.2">
      <c r="A24153" s="94" t="s">
        <v>7671</v>
      </c>
      <c r="B24153" t="s">
        <v>18418</v>
      </c>
      <c r="C24153" t="s">
        <v>243</v>
      </c>
      <c r="D24153">
        <v>373.9</v>
      </c>
      <c r="E24153" t="s">
        <v>690</v>
      </c>
    </row>
    <row r="24154" spans="1:5" hidden="1" x14ac:dyDescent="0.2">
      <c r="A24154" s="94" t="s">
        <v>7670</v>
      </c>
      <c r="B24154" t="s">
        <v>18419</v>
      </c>
      <c r="C24154" t="s">
        <v>243</v>
      </c>
      <c r="D24154">
        <v>373.9</v>
      </c>
      <c r="E24154" t="s">
        <v>690</v>
      </c>
    </row>
    <row r="24155" spans="1:5" hidden="1" x14ac:dyDescent="0.2">
      <c r="A24155" s="94" t="s">
        <v>7673</v>
      </c>
      <c r="B24155" t="s">
        <v>18420</v>
      </c>
      <c r="C24155" t="s">
        <v>243</v>
      </c>
      <c r="D24155">
        <v>402.42</v>
      </c>
      <c r="E24155" t="s">
        <v>690</v>
      </c>
    </row>
    <row r="24156" spans="1:5" hidden="1" x14ac:dyDescent="0.2">
      <c r="A24156" s="94" t="s">
        <v>7672</v>
      </c>
      <c r="B24156" t="s">
        <v>18421</v>
      </c>
      <c r="C24156" t="s">
        <v>243</v>
      </c>
      <c r="D24156">
        <v>402.42</v>
      </c>
      <c r="E24156" t="s">
        <v>690</v>
      </c>
    </row>
    <row r="24157" spans="1:5" hidden="1" x14ac:dyDescent="0.2">
      <c r="A24157" s="94" t="s">
        <v>7675</v>
      </c>
      <c r="B24157" t="s">
        <v>18422</v>
      </c>
      <c r="C24157" t="s">
        <v>243</v>
      </c>
      <c r="D24157">
        <v>35.49</v>
      </c>
      <c r="E24157" t="s">
        <v>690</v>
      </c>
    </row>
    <row r="24158" spans="1:5" hidden="1" x14ac:dyDescent="0.2">
      <c r="A24158" s="94" t="s">
        <v>7674</v>
      </c>
      <c r="B24158" t="s">
        <v>18423</v>
      </c>
      <c r="C24158" t="s">
        <v>243</v>
      </c>
      <c r="D24158">
        <v>34.19</v>
      </c>
      <c r="E24158" t="s">
        <v>690</v>
      </c>
    </row>
    <row r="24159" spans="1:5" hidden="1" x14ac:dyDescent="0.2">
      <c r="A24159" s="94" t="s">
        <v>7677</v>
      </c>
      <c r="B24159" t="s">
        <v>18424</v>
      </c>
      <c r="C24159" t="s">
        <v>243</v>
      </c>
      <c r="D24159">
        <v>50.15</v>
      </c>
      <c r="E24159" t="s">
        <v>690</v>
      </c>
    </row>
    <row r="24160" spans="1:5" hidden="1" x14ac:dyDescent="0.2">
      <c r="A24160" s="94" t="s">
        <v>7676</v>
      </c>
      <c r="B24160" t="s">
        <v>18425</v>
      </c>
      <c r="C24160" t="s">
        <v>243</v>
      </c>
      <c r="D24160">
        <v>70.739999999999995</v>
      </c>
      <c r="E24160" t="s">
        <v>690</v>
      </c>
    </row>
    <row r="24161" spans="1:5" hidden="1" x14ac:dyDescent="0.2">
      <c r="A24161" s="94" t="s">
        <v>7678</v>
      </c>
      <c r="B24161" t="s">
        <v>18426</v>
      </c>
      <c r="C24161" t="s">
        <v>243</v>
      </c>
      <c r="D24161">
        <v>144.55000000000001</v>
      </c>
      <c r="E24161" t="s">
        <v>690</v>
      </c>
    </row>
    <row r="24162" spans="1:5" hidden="1" x14ac:dyDescent="0.2">
      <c r="A24162" s="94" t="s">
        <v>7680</v>
      </c>
      <c r="B24162" t="s">
        <v>18427</v>
      </c>
      <c r="C24162" t="s">
        <v>243</v>
      </c>
      <c r="D24162">
        <v>159.5</v>
      </c>
      <c r="E24162" t="s">
        <v>690</v>
      </c>
    </row>
    <row r="24163" spans="1:5" hidden="1" x14ac:dyDescent="0.2">
      <c r="A24163" s="94" t="s">
        <v>7679</v>
      </c>
      <c r="B24163" t="s">
        <v>18428</v>
      </c>
      <c r="C24163" t="s">
        <v>243</v>
      </c>
      <c r="D24163">
        <v>163.61000000000001</v>
      </c>
      <c r="E24163" t="s">
        <v>690</v>
      </c>
    </row>
    <row r="24164" spans="1:5" hidden="1" x14ac:dyDescent="0.2">
      <c r="A24164" s="94" t="s">
        <v>7682</v>
      </c>
      <c r="B24164" t="s">
        <v>18429</v>
      </c>
      <c r="C24164" t="s">
        <v>243</v>
      </c>
      <c r="D24164">
        <v>152.9</v>
      </c>
      <c r="E24164" t="s">
        <v>690</v>
      </c>
    </row>
    <row r="24165" spans="1:5" hidden="1" x14ac:dyDescent="0.2">
      <c r="A24165" s="94" t="s">
        <v>7681</v>
      </c>
      <c r="B24165" t="s">
        <v>18430</v>
      </c>
      <c r="C24165" t="s">
        <v>243</v>
      </c>
      <c r="D24165">
        <v>141.09</v>
      </c>
      <c r="E24165" t="s">
        <v>690</v>
      </c>
    </row>
    <row r="24166" spans="1:5" hidden="1" x14ac:dyDescent="0.2">
      <c r="A24166" s="94" t="s">
        <v>7684</v>
      </c>
      <c r="B24166" t="s">
        <v>18431</v>
      </c>
      <c r="C24166" t="s">
        <v>243</v>
      </c>
      <c r="D24166">
        <v>220.83</v>
      </c>
      <c r="E24166" t="s">
        <v>690</v>
      </c>
    </row>
    <row r="24167" spans="1:5" hidden="1" x14ac:dyDescent="0.2">
      <c r="A24167" s="94" t="s">
        <v>7683</v>
      </c>
      <c r="B24167" t="s">
        <v>18432</v>
      </c>
      <c r="C24167" t="s">
        <v>243</v>
      </c>
      <c r="D24167">
        <v>189.98</v>
      </c>
      <c r="E24167" t="s">
        <v>690</v>
      </c>
    </row>
    <row r="24168" spans="1:5" hidden="1" x14ac:dyDescent="0.2">
      <c r="A24168" s="94" t="s">
        <v>52024</v>
      </c>
      <c r="B24168" t="s">
        <v>52025</v>
      </c>
      <c r="C24168" t="s">
        <v>2047</v>
      </c>
      <c r="D24168">
        <v>387.5</v>
      </c>
      <c r="E24168" t="s">
        <v>690</v>
      </c>
    </row>
    <row r="24169" spans="1:5" hidden="1" x14ac:dyDescent="0.2">
      <c r="A24169" s="94" t="s">
        <v>5538</v>
      </c>
      <c r="B24169" t="s">
        <v>18433</v>
      </c>
      <c r="C24169" t="s">
        <v>243</v>
      </c>
      <c r="D24169">
        <v>297.74</v>
      </c>
      <c r="E24169" t="s">
        <v>690</v>
      </c>
    </row>
    <row r="24170" spans="1:5" hidden="1" x14ac:dyDescent="0.2">
      <c r="A24170" s="94" t="s">
        <v>7685</v>
      </c>
      <c r="B24170" t="s">
        <v>18434</v>
      </c>
      <c r="C24170" t="s">
        <v>243</v>
      </c>
      <c r="D24170">
        <v>297.63</v>
      </c>
      <c r="E24170" t="s">
        <v>690</v>
      </c>
    </row>
    <row r="24171" spans="1:5" hidden="1" x14ac:dyDescent="0.2">
      <c r="A24171" s="94" t="s">
        <v>7687</v>
      </c>
      <c r="B24171" t="s">
        <v>18435</v>
      </c>
      <c r="C24171" t="s">
        <v>243</v>
      </c>
      <c r="D24171">
        <v>320.58</v>
      </c>
      <c r="E24171" t="s">
        <v>690</v>
      </c>
    </row>
    <row r="24172" spans="1:5" hidden="1" x14ac:dyDescent="0.2">
      <c r="A24172" s="94" t="s">
        <v>7686</v>
      </c>
      <c r="B24172" t="s">
        <v>18436</v>
      </c>
      <c r="C24172" t="s">
        <v>243</v>
      </c>
      <c r="D24172">
        <v>320.69</v>
      </c>
      <c r="E24172" t="s">
        <v>690</v>
      </c>
    </row>
    <row r="24173" spans="1:5" hidden="1" x14ac:dyDescent="0.2">
      <c r="A24173" s="94" t="s">
        <v>5539</v>
      </c>
      <c r="B24173" t="s">
        <v>18437</v>
      </c>
      <c r="C24173" t="s">
        <v>243</v>
      </c>
      <c r="D24173">
        <v>284.99</v>
      </c>
      <c r="E24173" t="s">
        <v>690</v>
      </c>
    </row>
    <row r="24174" spans="1:5" hidden="1" x14ac:dyDescent="0.2">
      <c r="A24174" s="94" t="s">
        <v>7688</v>
      </c>
      <c r="B24174" t="s">
        <v>18438</v>
      </c>
      <c r="C24174" t="s">
        <v>243</v>
      </c>
      <c r="D24174">
        <v>284.88</v>
      </c>
      <c r="E24174" t="s">
        <v>690</v>
      </c>
    </row>
    <row r="24175" spans="1:5" hidden="1" x14ac:dyDescent="0.2">
      <c r="A24175" s="94" t="s">
        <v>7690</v>
      </c>
      <c r="B24175" t="s">
        <v>18439</v>
      </c>
      <c r="C24175" t="s">
        <v>243</v>
      </c>
      <c r="D24175">
        <v>316.75</v>
      </c>
      <c r="E24175" t="s">
        <v>690</v>
      </c>
    </row>
    <row r="24176" spans="1:5" hidden="1" x14ac:dyDescent="0.2">
      <c r="A24176" s="94" t="s">
        <v>7689</v>
      </c>
      <c r="B24176" t="s">
        <v>18440</v>
      </c>
      <c r="C24176" t="s">
        <v>243</v>
      </c>
      <c r="D24176">
        <v>316.86</v>
      </c>
      <c r="E24176" t="s">
        <v>690</v>
      </c>
    </row>
    <row r="24177" spans="1:5" hidden="1" x14ac:dyDescent="0.2">
      <c r="A24177" s="94" t="s">
        <v>5540</v>
      </c>
      <c r="B24177" t="s">
        <v>18441</v>
      </c>
      <c r="C24177" t="s">
        <v>243</v>
      </c>
      <c r="D24177">
        <v>329.61</v>
      </c>
      <c r="E24177" t="s">
        <v>690</v>
      </c>
    </row>
    <row r="24178" spans="1:5" hidden="1" x14ac:dyDescent="0.2">
      <c r="A24178" s="94" t="s">
        <v>7691</v>
      </c>
      <c r="B24178" t="s">
        <v>18442</v>
      </c>
      <c r="C24178" t="s">
        <v>243</v>
      </c>
      <c r="D24178">
        <v>244.5</v>
      </c>
      <c r="E24178" t="s">
        <v>690</v>
      </c>
    </row>
    <row r="24179" spans="1:5" hidden="1" x14ac:dyDescent="0.2">
      <c r="A24179" s="94" t="s">
        <v>5541</v>
      </c>
      <c r="B24179" t="s">
        <v>18443</v>
      </c>
      <c r="C24179" t="s">
        <v>243</v>
      </c>
      <c r="D24179">
        <v>297.74</v>
      </c>
      <c r="E24179" t="s">
        <v>690</v>
      </c>
    </row>
    <row r="24180" spans="1:5" hidden="1" x14ac:dyDescent="0.2">
      <c r="A24180" s="94" t="s">
        <v>7692</v>
      </c>
      <c r="B24180" t="s">
        <v>18444</v>
      </c>
      <c r="C24180" t="s">
        <v>243</v>
      </c>
      <c r="D24180">
        <v>297.63</v>
      </c>
      <c r="E24180" t="s">
        <v>690</v>
      </c>
    </row>
    <row r="24181" spans="1:5" hidden="1" x14ac:dyDescent="0.2">
      <c r="A24181" s="94" t="s">
        <v>5542</v>
      </c>
      <c r="B24181" t="s">
        <v>18445</v>
      </c>
      <c r="C24181" t="s">
        <v>243</v>
      </c>
      <c r="D24181">
        <v>361.49</v>
      </c>
      <c r="E24181" t="s">
        <v>690</v>
      </c>
    </row>
    <row r="24182" spans="1:5" hidden="1" x14ac:dyDescent="0.2">
      <c r="A24182" s="94" t="s">
        <v>7693</v>
      </c>
      <c r="B24182" t="s">
        <v>18446</v>
      </c>
      <c r="C24182" t="s">
        <v>243</v>
      </c>
      <c r="D24182">
        <v>361.38</v>
      </c>
      <c r="E24182" t="s">
        <v>690</v>
      </c>
    </row>
    <row r="24183" spans="1:5" hidden="1" x14ac:dyDescent="0.2">
      <c r="A24183" s="94" t="s">
        <v>5543</v>
      </c>
      <c r="B24183" t="s">
        <v>18447</v>
      </c>
      <c r="C24183" t="s">
        <v>243</v>
      </c>
      <c r="D24183">
        <v>284.99</v>
      </c>
      <c r="E24183" t="s">
        <v>690</v>
      </c>
    </row>
    <row r="24184" spans="1:5" hidden="1" x14ac:dyDescent="0.2">
      <c r="A24184" s="94" t="s">
        <v>7694</v>
      </c>
      <c r="B24184" t="s">
        <v>18448</v>
      </c>
      <c r="C24184" t="s">
        <v>243</v>
      </c>
      <c r="D24184">
        <v>284.88</v>
      </c>
      <c r="E24184" t="s">
        <v>690</v>
      </c>
    </row>
    <row r="24185" spans="1:5" hidden="1" x14ac:dyDescent="0.2">
      <c r="A24185" s="94" t="s">
        <v>7696</v>
      </c>
      <c r="B24185" t="s">
        <v>18449</v>
      </c>
      <c r="C24185" t="s">
        <v>243</v>
      </c>
      <c r="D24185">
        <v>335.88</v>
      </c>
      <c r="E24185" t="s">
        <v>690</v>
      </c>
    </row>
    <row r="24186" spans="1:5" hidden="1" x14ac:dyDescent="0.2">
      <c r="A24186" s="94" t="s">
        <v>7695</v>
      </c>
      <c r="B24186" t="s">
        <v>18450</v>
      </c>
      <c r="C24186" t="s">
        <v>243</v>
      </c>
      <c r="D24186">
        <v>335.99</v>
      </c>
      <c r="E24186" t="s">
        <v>690</v>
      </c>
    </row>
    <row r="24187" spans="1:5" hidden="1" x14ac:dyDescent="0.2">
      <c r="A24187" s="94" t="s">
        <v>5544</v>
      </c>
      <c r="B24187" t="s">
        <v>18451</v>
      </c>
      <c r="C24187" t="s">
        <v>243</v>
      </c>
      <c r="D24187">
        <v>297.74</v>
      </c>
      <c r="E24187" t="s">
        <v>690</v>
      </c>
    </row>
    <row r="24188" spans="1:5" hidden="1" x14ac:dyDescent="0.2">
      <c r="A24188" s="94" t="s">
        <v>7697</v>
      </c>
      <c r="B24188" t="s">
        <v>18452</v>
      </c>
      <c r="C24188" t="s">
        <v>243</v>
      </c>
      <c r="D24188">
        <v>297.63</v>
      </c>
      <c r="E24188" t="s">
        <v>690</v>
      </c>
    </row>
    <row r="24189" spans="1:5" hidden="1" x14ac:dyDescent="0.2">
      <c r="A24189" s="94" t="s">
        <v>7699</v>
      </c>
      <c r="B24189" t="s">
        <v>18453</v>
      </c>
      <c r="C24189" t="s">
        <v>243</v>
      </c>
      <c r="D24189">
        <v>342.25</v>
      </c>
      <c r="E24189" t="s">
        <v>690</v>
      </c>
    </row>
    <row r="24190" spans="1:5" hidden="1" x14ac:dyDescent="0.2">
      <c r="A24190" s="94" t="s">
        <v>7698</v>
      </c>
      <c r="B24190" t="s">
        <v>18454</v>
      </c>
      <c r="C24190" t="s">
        <v>243</v>
      </c>
      <c r="D24190">
        <v>342.36</v>
      </c>
      <c r="E24190" t="s">
        <v>690</v>
      </c>
    </row>
    <row r="24191" spans="1:5" hidden="1" x14ac:dyDescent="0.2">
      <c r="A24191" s="94" t="s">
        <v>5545</v>
      </c>
      <c r="B24191" t="s">
        <v>18455</v>
      </c>
      <c r="C24191" t="s">
        <v>243</v>
      </c>
      <c r="D24191">
        <v>297.74</v>
      </c>
      <c r="E24191" t="s">
        <v>690</v>
      </c>
    </row>
    <row r="24192" spans="1:5" hidden="1" x14ac:dyDescent="0.2">
      <c r="A24192" s="94" t="s">
        <v>7700</v>
      </c>
      <c r="B24192" t="s">
        <v>18456</v>
      </c>
      <c r="C24192" t="s">
        <v>243</v>
      </c>
      <c r="D24192">
        <v>297.63</v>
      </c>
      <c r="E24192" t="s">
        <v>690</v>
      </c>
    </row>
    <row r="24193" spans="1:5" hidden="1" x14ac:dyDescent="0.2">
      <c r="A24193" s="94" t="s">
        <v>5546</v>
      </c>
      <c r="B24193" t="s">
        <v>18457</v>
      </c>
      <c r="C24193" t="s">
        <v>243</v>
      </c>
      <c r="D24193">
        <v>361.49</v>
      </c>
      <c r="E24193" t="s">
        <v>690</v>
      </c>
    </row>
    <row r="24194" spans="1:5" hidden="1" x14ac:dyDescent="0.2">
      <c r="A24194" s="94" t="s">
        <v>7701</v>
      </c>
      <c r="B24194" t="s">
        <v>18458</v>
      </c>
      <c r="C24194" t="s">
        <v>243</v>
      </c>
      <c r="D24194">
        <v>361.38</v>
      </c>
      <c r="E24194" t="s">
        <v>690</v>
      </c>
    </row>
    <row r="24195" spans="1:5" hidden="1" x14ac:dyDescent="0.2">
      <c r="A24195" s="94" t="s">
        <v>5547</v>
      </c>
      <c r="B24195" t="s">
        <v>18459</v>
      </c>
      <c r="C24195" t="s">
        <v>243</v>
      </c>
      <c r="D24195">
        <v>329.61</v>
      </c>
      <c r="E24195" t="s">
        <v>690</v>
      </c>
    </row>
    <row r="24196" spans="1:5" hidden="1" x14ac:dyDescent="0.2">
      <c r="A24196" s="94" t="s">
        <v>7702</v>
      </c>
      <c r="B24196" t="s">
        <v>18460</v>
      </c>
      <c r="C24196" t="s">
        <v>243</v>
      </c>
      <c r="D24196">
        <v>329.5</v>
      </c>
      <c r="E24196" t="s">
        <v>690</v>
      </c>
    </row>
    <row r="24197" spans="1:5" hidden="1" x14ac:dyDescent="0.2">
      <c r="A24197" s="94" t="s">
        <v>7704</v>
      </c>
      <c r="B24197" t="s">
        <v>18461</v>
      </c>
      <c r="C24197" t="s">
        <v>243</v>
      </c>
      <c r="D24197">
        <v>129.26</v>
      </c>
      <c r="E24197" t="s">
        <v>690</v>
      </c>
    </row>
    <row r="24198" spans="1:5" hidden="1" x14ac:dyDescent="0.2">
      <c r="A24198" s="94" t="s">
        <v>7703</v>
      </c>
      <c r="B24198" t="s">
        <v>18462</v>
      </c>
      <c r="C24198" t="s">
        <v>243</v>
      </c>
      <c r="D24198">
        <v>123.39</v>
      </c>
      <c r="E24198" t="s">
        <v>690</v>
      </c>
    </row>
    <row r="24199" spans="1:5" hidden="1" x14ac:dyDescent="0.2">
      <c r="A24199" s="94" t="s">
        <v>7705</v>
      </c>
      <c r="B24199" t="s">
        <v>18463</v>
      </c>
      <c r="C24199" t="s">
        <v>243</v>
      </c>
      <c r="D24199">
        <v>147.16</v>
      </c>
      <c r="E24199" t="s">
        <v>690</v>
      </c>
    </row>
    <row r="24200" spans="1:5" hidden="1" x14ac:dyDescent="0.2">
      <c r="A24200" s="94" t="s">
        <v>7707</v>
      </c>
      <c r="B24200" t="s">
        <v>18464</v>
      </c>
      <c r="C24200" t="s">
        <v>243</v>
      </c>
      <c r="D24200" s="684">
        <v>1198.5</v>
      </c>
      <c r="E24200" t="s">
        <v>690</v>
      </c>
    </row>
    <row r="24201" spans="1:5" hidden="1" x14ac:dyDescent="0.2">
      <c r="A24201" s="94" t="s">
        <v>7706</v>
      </c>
      <c r="B24201" t="s">
        <v>18465</v>
      </c>
      <c r="C24201" t="s">
        <v>243</v>
      </c>
      <c r="D24201">
        <v>479.4</v>
      </c>
      <c r="E24201" t="s">
        <v>690</v>
      </c>
    </row>
    <row r="24202" spans="1:5" hidden="1" x14ac:dyDescent="0.2">
      <c r="A24202" s="94" t="s">
        <v>7708</v>
      </c>
      <c r="B24202" t="s">
        <v>18466</v>
      </c>
      <c r="C24202" t="s">
        <v>243</v>
      </c>
      <c r="D24202" s="684">
        <v>1198.5</v>
      </c>
      <c r="E24202" t="s">
        <v>690</v>
      </c>
    </row>
    <row r="24203" spans="1:5" hidden="1" x14ac:dyDescent="0.2">
      <c r="A24203" s="94" t="s">
        <v>7709</v>
      </c>
      <c r="B24203" t="s">
        <v>18467</v>
      </c>
      <c r="C24203" t="s">
        <v>243</v>
      </c>
      <c r="D24203">
        <v>118.98</v>
      </c>
      <c r="E24203" t="s">
        <v>690</v>
      </c>
    </row>
    <row r="24204" spans="1:5" hidden="1" x14ac:dyDescent="0.2">
      <c r="A24204" s="94" t="s">
        <v>7710</v>
      </c>
      <c r="B24204" t="s">
        <v>18468</v>
      </c>
      <c r="C24204" t="s">
        <v>243</v>
      </c>
      <c r="D24204">
        <v>118.98</v>
      </c>
      <c r="E24204" t="s">
        <v>690</v>
      </c>
    </row>
    <row r="24205" spans="1:5" hidden="1" x14ac:dyDescent="0.2">
      <c r="A24205" s="94" t="s">
        <v>7711</v>
      </c>
      <c r="B24205" t="s">
        <v>18469</v>
      </c>
      <c r="C24205" t="s">
        <v>243</v>
      </c>
      <c r="D24205">
        <v>127.88</v>
      </c>
      <c r="E24205" t="s">
        <v>690</v>
      </c>
    </row>
    <row r="24206" spans="1:5" hidden="1" x14ac:dyDescent="0.2">
      <c r="A24206" s="94" t="s">
        <v>7712</v>
      </c>
      <c r="B24206" t="s">
        <v>18470</v>
      </c>
      <c r="C24206" t="s">
        <v>243</v>
      </c>
      <c r="D24206">
        <v>161.29</v>
      </c>
      <c r="E24206" t="s">
        <v>690</v>
      </c>
    </row>
    <row r="24207" spans="1:5" hidden="1" x14ac:dyDescent="0.2">
      <c r="A24207" s="94" t="s">
        <v>7714</v>
      </c>
      <c r="B24207" t="s">
        <v>18471</v>
      </c>
      <c r="C24207" t="s">
        <v>243</v>
      </c>
      <c r="D24207">
        <v>156.47</v>
      </c>
      <c r="E24207" t="s">
        <v>690</v>
      </c>
    </row>
    <row r="24208" spans="1:5" hidden="1" x14ac:dyDescent="0.2">
      <c r="A24208" s="94" t="s">
        <v>7713</v>
      </c>
      <c r="B24208" t="s">
        <v>18472</v>
      </c>
      <c r="C24208" t="s">
        <v>243</v>
      </c>
      <c r="D24208">
        <v>144.47999999999999</v>
      </c>
      <c r="E24208" t="s">
        <v>690</v>
      </c>
    </row>
    <row r="24209" spans="1:5" hidden="1" x14ac:dyDescent="0.2">
      <c r="A24209" s="94" t="s">
        <v>7715</v>
      </c>
      <c r="B24209" t="s">
        <v>18473</v>
      </c>
      <c r="C24209" t="s">
        <v>243</v>
      </c>
      <c r="D24209">
        <v>2.44</v>
      </c>
      <c r="E24209" t="s">
        <v>690</v>
      </c>
    </row>
    <row r="24210" spans="1:5" hidden="1" x14ac:dyDescent="0.2">
      <c r="A24210" s="94" t="s">
        <v>7716</v>
      </c>
      <c r="B24210" t="s">
        <v>18474</v>
      </c>
      <c r="C24210" t="s">
        <v>243</v>
      </c>
      <c r="D24210">
        <v>220.95</v>
      </c>
      <c r="E24210" t="s">
        <v>690</v>
      </c>
    </row>
    <row r="24211" spans="1:5" hidden="1" x14ac:dyDescent="0.2">
      <c r="A24211" s="94" t="s">
        <v>7717</v>
      </c>
      <c r="B24211" t="s">
        <v>18475</v>
      </c>
      <c r="C24211" t="s">
        <v>243</v>
      </c>
      <c r="D24211">
        <v>130.41999999999999</v>
      </c>
      <c r="E24211" t="s">
        <v>690</v>
      </c>
    </row>
    <row r="24212" spans="1:5" hidden="1" x14ac:dyDescent="0.2">
      <c r="A24212" s="94" t="s">
        <v>7718</v>
      </c>
      <c r="B24212" t="s">
        <v>18476</v>
      </c>
      <c r="C24212" t="s">
        <v>243</v>
      </c>
      <c r="D24212">
        <v>166.38</v>
      </c>
      <c r="E24212" t="s">
        <v>690</v>
      </c>
    </row>
    <row r="24213" spans="1:5" hidden="1" x14ac:dyDescent="0.2">
      <c r="A24213" s="94" t="s">
        <v>7719</v>
      </c>
      <c r="B24213" t="s">
        <v>18477</v>
      </c>
      <c r="C24213" t="s">
        <v>243</v>
      </c>
      <c r="D24213">
        <v>159.37</v>
      </c>
      <c r="E24213" t="s">
        <v>690</v>
      </c>
    </row>
    <row r="24214" spans="1:5" hidden="1" x14ac:dyDescent="0.2">
      <c r="A24214" s="94" t="s">
        <v>7720</v>
      </c>
      <c r="B24214" t="s">
        <v>18478</v>
      </c>
      <c r="C24214" t="s">
        <v>243</v>
      </c>
      <c r="D24214">
        <v>616.38</v>
      </c>
      <c r="E24214" t="s">
        <v>690</v>
      </c>
    </row>
    <row r="24215" spans="1:5" hidden="1" x14ac:dyDescent="0.2">
      <c r="A24215" s="94" t="s">
        <v>7721</v>
      </c>
      <c r="B24215" t="s">
        <v>18479</v>
      </c>
      <c r="C24215" t="s">
        <v>243</v>
      </c>
      <c r="D24215">
        <v>743.88</v>
      </c>
      <c r="E24215" t="s">
        <v>690</v>
      </c>
    </row>
    <row r="24216" spans="1:5" hidden="1" x14ac:dyDescent="0.2">
      <c r="A24216" s="94" t="s">
        <v>7722</v>
      </c>
      <c r="B24216" t="s">
        <v>18480</v>
      </c>
      <c r="C24216" t="s">
        <v>243</v>
      </c>
      <c r="D24216">
        <v>883.26</v>
      </c>
      <c r="E24216" t="s">
        <v>690</v>
      </c>
    </row>
    <row r="24217" spans="1:5" hidden="1" x14ac:dyDescent="0.2">
      <c r="A24217" s="94" t="s">
        <v>7723</v>
      </c>
      <c r="B24217" t="s">
        <v>18481</v>
      </c>
      <c r="C24217" t="s">
        <v>243</v>
      </c>
      <c r="D24217">
        <v>294.68</v>
      </c>
      <c r="E24217" t="s">
        <v>690</v>
      </c>
    </row>
    <row r="24218" spans="1:5" hidden="1" x14ac:dyDescent="0.2">
      <c r="A24218" s="94" t="s">
        <v>7724</v>
      </c>
      <c r="B24218" t="s">
        <v>18482</v>
      </c>
      <c r="C24218" t="s">
        <v>243</v>
      </c>
      <c r="D24218">
        <v>414.15</v>
      </c>
      <c r="E24218" t="s">
        <v>690</v>
      </c>
    </row>
    <row r="24219" spans="1:5" hidden="1" x14ac:dyDescent="0.2">
      <c r="A24219" s="94" t="s">
        <v>7725</v>
      </c>
      <c r="B24219" t="s">
        <v>18483</v>
      </c>
      <c r="C24219" t="s">
        <v>243</v>
      </c>
      <c r="D24219">
        <v>473.31</v>
      </c>
      <c r="E24219" t="s">
        <v>690</v>
      </c>
    </row>
    <row r="24220" spans="1:5" hidden="1" x14ac:dyDescent="0.2">
      <c r="A24220" s="94" t="s">
        <v>7726</v>
      </c>
      <c r="B24220" t="s">
        <v>18484</v>
      </c>
      <c r="C24220" t="s">
        <v>243</v>
      </c>
      <c r="D24220">
        <v>451.93</v>
      </c>
      <c r="E24220" t="s">
        <v>690</v>
      </c>
    </row>
    <row r="24221" spans="1:5" hidden="1" x14ac:dyDescent="0.2">
      <c r="A24221" s="94" t="s">
        <v>7727</v>
      </c>
      <c r="B24221" t="s">
        <v>18485</v>
      </c>
      <c r="C24221" t="s">
        <v>243</v>
      </c>
      <c r="D24221">
        <v>261.35000000000002</v>
      </c>
      <c r="E24221" t="s">
        <v>690</v>
      </c>
    </row>
    <row r="24222" spans="1:5" hidden="1" x14ac:dyDescent="0.2">
      <c r="A24222" s="94" t="s">
        <v>7728</v>
      </c>
      <c r="B24222" t="s">
        <v>18486</v>
      </c>
      <c r="C24222" t="s">
        <v>243</v>
      </c>
      <c r="D24222">
        <v>152.69</v>
      </c>
      <c r="E24222" t="s">
        <v>690</v>
      </c>
    </row>
    <row r="24223" spans="1:5" hidden="1" x14ac:dyDescent="0.2">
      <c r="A24223" s="94" t="s">
        <v>7729</v>
      </c>
      <c r="B24223" t="s">
        <v>18487</v>
      </c>
      <c r="C24223" t="s">
        <v>243</v>
      </c>
      <c r="D24223">
        <v>127.14</v>
      </c>
      <c r="E24223" t="s">
        <v>690</v>
      </c>
    </row>
    <row r="24224" spans="1:5" hidden="1" x14ac:dyDescent="0.2">
      <c r="A24224" s="94" t="s">
        <v>7482</v>
      </c>
      <c r="B24224" t="s">
        <v>18488</v>
      </c>
      <c r="C24224" t="s">
        <v>243</v>
      </c>
      <c r="D24224">
        <v>2.68</v>
      </c>
      <c r="E24224" t="s">
        <v>690</v>
      </c>
    </row>
    <row r="24225" spans="1:5" hidden="1" x14ac:dyDescent="0.2">
      <c r="A24225" s="94" t="s">
        <v>7730</v>
      </c>
      <c r="B24225" t="s">
        <v>18489</v>
      </c>
      <c r="C24225" t="s">
        <v>243</v>
      </c>
      <c r="D24225">
        <v>197.52</v>
      </c>
      <c r="E24225" t="s">
        <v>690</v>
      </c>
    </row>
    <row r="24226" spans="1:5" hidden="1" x14ac:dyDescent="0.2">
      <c r="A24226" s="94" t="s">
        <v>7731</v>
      </c>
      <c r="B24226" t="s">
        <v>18490</v>
      </c>
      <c r="C24226" t="s">
        <v>243</v>
      </c>
      <c r="D24226">
        <v>139.94999999999999</v>
      </c>
      <c r="E24226" t="s">
        <v>690</v>
      </c>
    </row>
    <row r="24227" spans="1:5" hidden="1" x14ac:dyDescent="0.2">
      <c r="A24227" s="94" t="s">
        <v>7732</v>
      </c>
      <c r="B24227" t="s">
        <v>18491</v>
      </c>
      <c r="C24227" t="s">
        <v>243</v>
      </c>
      <c r="D24227">
        <v>145.25</v>
      </c>
      <c r="E24227" t="s">
        <v>690</v>
      </c>
    </row>
    <row r="24228" spans="1:5" hidden="1" x14ac:dyDescent="0.2">
      <c r="A24228" s="94" t="s">
        <v>7733</v>
      </c>
      <c r="B24228" t="s">
        <v>18492</v>
      </c>
      <c r="C24228" t="s">
        <v>243</v>
      </c>
      <c r="D24228">
        <v>152.38999999999999</v>
      </c>
      <c r="E24228" t="s">
        <v>690</v>
      </c>
    </row>
    <row r="24229" spans="1:5" hidden="1" x14ac:dyDescent="0.2">
      <c r="A24229" s="94" t="s">
        <v>7734</v>
      </c>
      <c r="B24229" t="s">
        <v>18493</v>
      </c>
      <c r="C24229" t="s">
        <v>243</v>
      </c>
      <c r="D24229">
        <v>160.55000000000001</v>
      </c>
      <c r="E24229" t="s">
        <v>690</v>
      </c>
    </row>
    <row r="24230" spans="1:5" hidden="1" x14ac:dyDescent="0.2">
      <c r="A24230" s="94" t="s">
        <v>7735</v>
      </c>
      <c r="B24230" t="s">
        <v>18494</v>
      </c>
      <c r="C24230" t="s">
        <v>243</v>
      </c>
      <c r="D24230">
        <v>80.989999999999995</v>
      </c>
      <c r="E24230" t="s">
        <v>690</v>
      </c>
    </row>
    <row r="24231" spans="1:5" hidden="1" x14ac:dyDescent="0.2">
      <c r="A24231" s="94" t="s">
        <v>7737</v>
      </c>
      <c r="B24231" t="s">
        <v>18495</v>
      </c>
      <c r="C24231" t="s">
        <v>243</v>
      </c>
      <c r="D24231">
        <v>383.92</v>
      </c>
      <c r="E24231" t="s">
        <v>690</v>
      </c>
    </row>
    <row r="24232" spans="1:5" hidden="1" x14ac:dyDescent="0.2">
      <c r="A24232" s="94" t="s">
        <v>7736</v>
      </c>
      <c r="B24232" t="s">
        <v>18496</v>
      </c>
      <c r="C24232" t="s">
        <v>243</v>
      </c>
      <c r="D24232">
        <v>387.42</v>
      </c>
      <c r="E24232" t="s">
        <v>690</v>
      </c>
    </row>
    <row r="24233" spans="1:5" hidden="1" x14ac:dyDescent="0.2">
      <c r="A24233" s="94" t="s">
        <v>7739</v>
      </c>
      <c r="B24233" t="s">
        <v>18497</v>
      </c>
      <c r="C24233" t="s">
        <v>243</v>
      </c>
      <c r="D24233">
        <v>112.1</v>
      </c>
      <c r="E24233" t="s">
        <v>690</v>
      </c>
    </row>
    <row r="24234" spans="1:5" hidden="1" x14ac:dyDescent="0.2">
      <c r="A24234" s="94" t="s">
        <v>7738</v>
      </c>
      <c r="B24234" t="s">
        <v>18498</v>
      </c>
      <c r="C24234" t="s">
        <v>243</v>
      </c>
      <c r="D24234">
        <v>105.18</v>
      </c>
      <c r="E24234" t="s">
        <v>690</v>
      </c>
    </row>
    <row r="24235" spans="1:5" hidden="1" x14ac:dyDescent="0.2">
      <c r="A24235" s="94" t="s">
        <v>7740</v>
      </c>
      <c r="B24235" t="s">
        <v>18499</v>
      </c>
      <c r="C24235" t="s">
        <v>243</v>
      </c>
      <c r="D24235">
        <v>97.28</v>
      </c>
      <c r="E24235" t="s">
        <v>690</v>
      </c>
    </row>
    <row r="24236" spans="1:5" hidden="1" x14ac:dyDescent="0.2">
      <c r="A24236" s="94" t="s">
        <v>7747</v>
      </c>
      <c r="B24236" t="s">
        <v>18500</v>
      </c>
      <c r="C24236" t="s">
        <v>243</v>
      </c>
      <c r="D24236">
        <v>173.91</v>
      </c>
      <c r="E24236" t="s">
        <v>690</v>
      </c>
    </row>
    <row r="24237" spans="1:5" hidden="1" x14ac:dyDescent="0.2">
      <c r="A24237" s="94" t="s">
        <v>7741</v>
      </c>
      <c r="B24237" t="s">
        <v>18501</v>
      </c>
      <c r="C24237" t="s">
        <v>243</v>
      </c>
      <c r="D24237">
        <v>71.28</v>
      </c>
      <c r="E24237" t="s">
        <v>690</v>
      </c>
    </row>
    <row r="24238" spans="1:5" hidden="1" x14ac:dyDescent="0.2">
      <c r="A24238" s="94" t="s">
        <v>7748</v>
      </c>
      <c r="B24238" t="s">
        <v>18502</v>
      </c>
      <c r="C24238" t="s">
        <v>243</v>
      </c>
      <c r="D24238">
        <v>172.58</v>
      </c>
      <c r="E24238" t="s">
        <v>690</v>
      </c>
    </row>
    <row r="24239" spans="1:5" hidden="1" x14ac:dyDescent="0.2">
      <c r="A24239" s="94" t="s">
        <v>7749</v>
      </c>
      <c r="B24239" t="s">
        <v>18503</v>
      </c>
      <c r="C24239" t="s">
        <v>243</v>
      </c>
      <c r="D24239">
        <v>194.44</v>
      </c>
      <c r="E24239" t="s">
        <v>690</v>
      </c>
    </row>
    <row r="24240" spans="1:5" hidden="1" x14ac:dyDescent="0.2">
      <c r="A24240" s="94" t="s">
        <v>7750</v>
      </c>
      <c r="B24240" t="s">
        <v>18504</v>
      </c>
      <c r="C24240" t="s">
        <v>243</v>
      </c>
      <c r="D24240">
        <v>155.44999999999999</v>
      </c>
      <c r="E24240" t="s">
        <v>690</v>
      </c>
    </row>
    <row r="24241" spans="1:5" hidden="1" x14ac:dyDescent="0.2">
      <c r="A24241" s="94" t="s">
        <v>7751</v>
      </c>
      <c r="B24241" t="s">
        <v>18505</v>
      </c>
      <c r="C24241" t="s">
        <v>243</v>
      </c>
      <c r="D24241">
        <v>78.290000000000006</v>
      </c>
      <c r="E24241" t="s">
        <v>690</v>
      </c>
    </row>
    <row r="24242" spans="1:5" hidden="1" x14ac:dyDescent="0.2">
      <c r="A24242" s="94" t="s">
        <v>7757</v>
      </c>
      <c r="B24242" t="s">
        <v>18506</v>
      </c>
      <c r="C24242" t="s">
        <v>243</v>
      </c>
      <c r="D24242" s="684">
        <v>1903.12</v>
      </c>
      <c r="E24242" t="s">
        <v>690</v>
      </c>
    </row>
    <row r="24243" spans="1:5" hidden="1" x14ac:dyDescent="0.2">
      <c r="A24243" s="94" t="s">
        <v>7758</v>
      </c>
      <c r="B24243" t="s">
        <v>18507</v>
      </c>
      <c r="C24243" t="s">
        <v>243</v>
      </c>
      <c r="D24243">
        <v>80.87</v>
      </c>
      <c r="E24243" t="s">
        <v>690</v>
      </c>
    </row>
    <row r="24244" spans="1:5" hidden="1" x14ac:dyDescent="0.2">
      <c r="A24244" s="94" t="s">
        <v>7759</v>
      </c>
      <c r="B24244" t="s">
        <v>18508</v>
      </c>
      <c r="C24244" t="s">
        <v>243</v>
      </c>
      <c r="D24244">
        <v>161.74</v>
      </c>
      <c r="E24244" t="s">
        <v>690</v>
      </c>
    </row>
    <row r="24245" spans="1:5" hidden="1" x14ac:dyDescent="0.2">
      <c r="A24245" s="94" t="s">
        <v>7760</v>
      </c>
      <c r="B24245" t="s">
        <v>18509</v>
      </c>
      <c r="C24245" t="s">
        <v>243</v>
      </c>
      <c r="D24245">
        <v>173.95</v>
      </c>
      <c r="E24245" t="s">
        <v>690</v>
      </c>
    </row>
    <row r="24246" spans="1:5" hidden="1" x14ac:dyDescent="0.2">
      <c r="A24246" s="94" t="s">
        <v>7761</v>
      </c>
      <c r="B24246" t="s">
        <v>18510</v>
      </c>
      <c r="C24246" t="s">
        <v>243</v>
      </c>
      <c r="D24246">
        <v>99.01</v>
      </c>
      <c r="E24246" t="s">
        <v>690</v>
      </c>
    </row>
    <row r="24247" spans="1:5" hidden="1" x14ac:dyDescent="0.2">
      <c r="A24247" s="94" t="s">
        <v>7762</v>
      </c>
      <c r="B24247" t="s">
        <v>18511</v>
      </c>
      <c r="C24247" t="s">
        <v>243</v>
      </c>
      <c r="D24247">
        <v>97.23</v>
      </c>
      <c r="E24247" t="s">
        <v>690</v>
      </c>
    </row>
    <row r="24248" spans="1:5" hidden="1" x14ac:dyDescent="0.2">
      <c r="A24248" s="94" t="s">
        <v>7763</v>
      </c>
      <c r="B24248" t="s">
        <v>18512</v>
      </c>
      <c r="C24248" t="s">
        <v>243</v>
      </c>
      <c r="D24248">
        <v>166.63</v>
      </c>
      <c r="E24248" t="s">
        <v>690</v>
      </c>
    </row>
    <row r="24249" spans="1:5" hidden="1" x14ac:dyDescent="0.2">
      <c r="A24249" s="94" t="s">
        <v>7764</v>
      </c>
      <c r="B24249" t="s">
        <v>18513</v>
      </c>
      <c r="C24249" t="s">
        <v>243</v>
      </c>
      <c r="D24249">
        <v>97.23</v>
      </c>
      <c r="E24249" t="s">
        <v>690</v>
      </c>
    </row>
    <row r="24250" spans="1:5" hidden="1" x14ac:dyDescent="0.2">
      <c r="A24250" s="94" t="s">
        <v>7766</v>
      </c>
      <c r="B24250" t="s">
        <v>18514</v>
      </c>
      <c r="C24250" t="s">
        <v>243</v>
      </c>
      <c r="D24250">
        <v>128.34</v>
      </c>
      <c r="E24250" t="s">
        <v>690</v>
      </c>
    </row>
    <row r="24251" spans="1:5" hidden="1" x14ac:dyDescent="0.2">
      <c r="A24251" s="94" t="s">
        <v>7765</v>
      </c>
      <c r="B24251" t="s">
        <v>18515</v>
      </c>
      <c r="C24251" t="s">
        <v>243</v>
      </c>
      <c r="D24251">
        <v>131.81</v>
      </c>
      <c r="E24251" t="s">
        <v>690</v>
      </c>
    </row>
    <row r="24252" spans="1:5" hidden="1" x14ac:dyDescent="0.2">
      <c r="A24252" s="94" t="s">
        <v>7767</v>
      </c>
      <c r="B24252" t="s">
        <v>18516</v>
      </c>
      <c r="C24252" t="s">
        <v>243</v>
      </c>
      <c r="D24252">
        <v>308.52</v>
      </c>
      <c r="E24252" t="s">
        <v>690</v>
      </c>
    </row>
    <row r="24253" spans="1:5" hidden="1" x14ac:dyDescent="0.2">
      <c r="A24253" s="94" t="s">
        <v>7768</v>
      </c>
      <c r="B24253" t="s">
        <v>18517</v>
      </c>
      <c r="C24253" t="s">
        <v>243</v>
      </c>
      <c r="D24253">
        <v>360.36</v>
      </c>
      <c r="E24253" t="s">
        <v>690</v>
      </c>
    </row>
    <row r="24254" spans="1:5" hidden="1" x14ac:dyDescent="0.2">
      <c r="A24254" s="94" t="s">
        <v>7770</v>
      </c>
      <c r="B24254" t="s">
        <v>18518</v>
      </c>
      <c r="C24254" t="s">
        <v>243</v>
      </c>
      <c r="D24254">
        <v>94.1</v>
      </c>
      <c r="E24254" t="s">
        <v>690</v>
      </c>
    </row>
    <row r="24255" spans="1:5" hidden="1" x14ac:dyDescent="0.2">
      <c r="A24255" s="94" t="s">
        <v>7769</v>
      </c>
      <c r="B24255" t="s">
        <v>18519</v>
      </c>
      <c r="C24255" t="s">
        <v>243</v>
      </c>
      <c r="D24255">
        <v>105.57</v>
      </c>
      <c r="E24255" t="s">
        <v>690</v>
      </c>
    </row>
    <row r="24256" spans="1:5" hidden="1" x14ac:dyDescent="0.2">
      <c r="A24256" s="94" t="s">
        <v>7772</v>
      </c>
      <c r="B24256" t="s">
        <v>18520</v>
      </c>
      <c r="C24256" t="s">
        <v>243</v>
      </c>
      <c r="D24256">
        <v>258.67</v>
      </c>
      <c r="E24256" t="s">
        <v>690</v>
      </c>
    </row>
    <row r="24257" spans="1:5" hidden="1" x14ac:dyDescent="0.2">
      <c r="A24257" s="94" t="s">
        <v>7771</v>
      </c>
      <c r="B24257" t="s">
        <v>18521</v>
      </c>
      <c r="C24257" t="s">
        <v>243</v>
      </c>
      <c r="D24257">
        <v>264.55</v>
      </c>
      <c r="E24257" t="s">
        <v>690</v>
      </c>
    </row>
    <row r="24258" spans="1:5" hidden="1" x14ac:dyDescent="0.2">
      <c r="A24258" s="94" t="s">
        <v>7773</v>
      </c>
      <c r="B24258" t="s">
        <v>18522</v>
      </c>
      <c r="C24258" t="s">
        <v>243</v>
      </c>
      <c r="D24258">
        <v>120.68</v>
      </c>
      <c r="E24258" t="s">
        <v>690</v>
      </c>
    </row>
    <row r="24259" spans="1:5" hidden="1" x14ac:dyDescent="0.2">
      <c r="A24259" s="94" t="s">
        <v>7775</v>
      </c>
      <c r="B24259" t="s">
        <v>30759</v>
      </c>
      <c r="C24259" t="s">
        <v>243</v>
      </c>
      <c r="D24259">
        <v>299.63</v>
      </c>
      <c r="E24259" t="s">
        <v>690</v>
      </c>
    </row>
    <row r="24260" spans="1:5" hidden="1" x14ac:dyDescent="0.2">
      <c r="A24260" s="94" t="s">
        <v>7774</v>
      </c>
      <c r="B24260" t="s">
        <v>30760</v>
      </c>
      <c r="C24260" t="s">
        <v>243</v>
      </c>
      <c r="D24260">
        <v>282.79000000000002</v>
      </c>
      <c r="E24260" t="s">
        <v>690</v>
      </c>
    </row>
    <row r="24261" spans="1:5" hidden="1" x14ac:dyDescent="0.2">
      <c r="A24261" s="94" t="s">
        <v>7777</v>
      </c>
      <c r="B24261" t="s">
        <v>18523</v>
      </c>
      <c r="C24261" t="s">
        <v>243</v>
      </c>
      <c r="D24261">
        <v>297.22000000000003</v>
      </c>
      <c r="E24261" t="s">
        <v>690</v>
      </c>
    </row>
    <row r="24262" spans="1:5" hidden="1" x14ac:dyDescent="0.2">
      <c r="A24262" s="94" t="s">
        <v>7776</v>
      </c>
      <c r="B24262" t="s">
        <v>18524</v>
      </c>
      <c r="C24262" t="s">
        <v>243</v>
      </c>
      <c r="D24262">
        <v>290.18</v>
      </c>
      <c r="E24262" t="s">
        <v>690</v>
      </c>
    </row>
    <row r="24263" spans="1:5" hidden="1" x14ac:dyDescent="0.2">
      <c r="A24263" s="94" t="s">
        <v>7779</v>
      </c>
      <c r="B24263" t="s">
        <v>18525</v>
      </c>
      <c r="C24263" t="s">
        <v>243</v>
      </c>
      <c r="D24263">
        <v>351.72</v>
      </c>
      <c r="E24263" t="s">
        <v>690</v>
      </c>
    </row>
    <row r="24264" spans="1:5" hidden="1" x14ac:dyDescent="0.2">
      <c r="A24264" s="94" t="s">
        <v>7778</v>
      </c>
      <c r="B24264" t="s">
        <v>18526</v>
      </c>
      <c r="C24264" t="s">
        <v>243</v>
      </c>
      <c r="D24264">
        <v>344.68</v>
      </c>
      <c r="E24264" t="s">
        <v>690</v>
      </c>
    </row>
    <row r="24265" spans="1:5" hidden="1" x14ac:dyDescent="0.2">
      <c r="A24265" s="94" t="s">
        <v>7781</v>
      </c>
      <c r="B24265" t="s">
        <v>18527</v>
      </c>
      <c r="C24265" t="s">
        <v>243</v>
      </c>
      <c r="D24265">
        <v>245.28</v>
      </c>
      <c r="E24265" t="s">
        <v>690</v>
      </c>
    </row>
    <row r="24266" spans="1:5" hidden="1" x14ac:dyDescent="0.2">
      <c r="A24266" s="94" t="s">
        <v>7780</v>
      </c>
      <c r="B24266" t="s">
        <v>18528</v>
      </c>
      <c r="C24266" t="s">
        <v>243</v>
      </c>
      <c r="D24266">
        <v>239.41</v>
      </c>
      <c r="E24266" t="s">
        <v>690</v>
      </c>
    </row>
    <row r="24267" spans="1:5" hidden="1" x14ac:dyDescent="0.2">
      <c r="A24267" s="94" t="s">
        <v>7783</v>
      </c>
      <c r="B24267" t="s">
        <v>30761</v>
      </c>
      <c r="C24267" t="s">
        <v>243</v>
      </c>
      <c r="D24267">
        <v>275.88</v>
      </c>
      <c r="E24267" t="s">
        <v>690</v>
      </c>
    </row>
    <row r="24268" spans="1:5" hidden="1" x14ac:dyDescent="0.2">
      <c r="A24268" s="94" t="s">
        <v>7782</v>
      </c>
      <c r="B24268" t="s">
        <v>30762</v>
      </c>
      <c r="C24268" t="s">
        <v>243</v>
      </c>
      <c r="D24268">
        <v>270.01</v>
      </c>
      <c r="E24268" t="s">
        <v>690</v>
      </c>
    </row>
    <row r="24269" spans="1:5" hidden="1" x14ac:dyDescent="0.2">
      <c r="A24269" s="94" t="s">
        <v>30763</v>
      </c>
      <c r="B24269" t="s">
        <v>30764</v>
      </c>
      <c r="C24269" t="s">
        <v>243</v>
      </c>
      <c r="D24269">
        <v>275.88</v>
      </c>
      <c r="E24269" t="s">
        <v>690</v>
      </c>
    </row>
    <row r="24270" spans="1:5" hidden="1" x14ac:dyDescent="0.2">
      <c r="A24270" s="94" t="s">
        <v>30765</v>
      </c>
      <c r="B24270" t="s">
        <v>30766</v>
      </c>
      <c r="C24270" t="s">
        <v>243</v>
      </c>
      <c r="D24270">
        <v>270.01</v>
      </c>
      <c r="E24270" t="s">
        <v>690</v>
      </c>
    </row>
    <row r="24271" spans="1:5" hidden="1" x14ac:dyDescent="0.2">
      <c r="A24271" s="94" t="s">
        <v>7785</v>
      </c>
      <c r="B24271" t="s">
        <v>18529</v>
      </c>
      <c r="C24271" t="s">
        <v>243</v>
      </c>
      <c r="D24271">
        <v>368.99</v>
      </c>
      <c r="E24271" t="s">
        <v>690</v>
      </c>
    </row>
    <row r="24272" spans="1:5" hidden="1" x14ac:dyDescent="0.2">
      <c r="A24272" s="94" t="s">
        <v>7784</v>
      </c>
      <c r="B24272" t="s">
        <v>18530</v>
      </c>
      <c r="C24272" t="s">
        <v>243</v>
      </c>
      <c r="D24272">
        <v>363.12</v>
      </c>
      <c r="E24272" t="s">
        <v>690</v>
      </c>
    </row>
    <row r="24273" spans="1:5" hidden="1" x14ac:dyDescent="0.2">
      <c r="A24273" s="94" t="s">
        <v>7787</v>
      </c>
      <c r="B24273" t="s">
        <v>18531</v>
      </c>
      <c r="C24273" t="s">
        <v>243</v>
      </c>
      <c r="D24273">
        <v>368.99</v>
      </c>
      <c r="E24273" t="s">
        <v>690</v>
      </c>
    </row>
    <row r="24274" spans="1:5" hidden="1" x14ac:dyDescent="0.2">
      <c r="A24274" s="94" t="s">
        <v>7786</v>
      </c>
      <c r="B24274" t="s">
        <v>18532</v>
      </c>
      <c r="C24274" t="s">
        <v>243</v>
      </c>
      <c r="D24274">
        <v>363.12</v>
      </c>
      <c r="E24274" t="s">
        <v>690</v>
      </c>
    </row>
    <row r="24275" spans="1:5" hidden="1" x14ac:dyDescent="0.2">
      <c r="A24275" s="94" t="s">
        <v>7788</v>
      </c>
      <c r="B24275" t="s">
        <v>18533</v>
      </c>
      <c r="C24275" t="s">
        <v>243</v>
      </c>
      <c r="D24275">
        <v>70.22</v>
      </c>
      <c r="E24275" t="s">
        <v>690</v>
      </c>
    </row>
    <row r="24276" spans="1:5" hidden="1" x14ac:dyDescent="0.2">
      <c r="A24276" s="94" t="s">
        <v>7789</v>
      </c>
      <c r="B24276" t="s">
        <v>18534</v>
      </c>
      <c r="C24276" t="s">
        <v>243</v>
      </c>
      <c r="D24276">
        <v>144.56</v>
      </c>
      <c r="E24276" t="s">
        <v>690</v>
      </c>
    </row>
    <row r="24277" spans="1:5" hidden="1" x14ac:dyDescent="0.2">
      <c r="A24277" s="94" t="s">
        <v>7790</v>
      </c>
      <c r="B24277" t="s">
        <v>18535</v>
      </c>
      <c r="C24277" t="s">
        <v>243</v>
      </c>
      <c r="D24277">
        <v>97.84</v>
      </c>
      <c r="E24277" t="s">
        <v>690</v>
      </c>
    </row>
    <row r="24278" spans="1:5" hidden="1" x14ac:dyDescent="0.2">
      <c r="A24278" s="94" t="s">
        <v>7791</v>
      </c>
      <c r="B24278" t="s">
        <v>18536</v>
      </c>
      <c r="C24278" t="s">
        <v>243</v>
      </c>
      <c r="D24278">
        <v>134.53</v>
      </c>
      <c r="E24278" t="s">
        <v>690</v>
      </c>
    </row>
    <row r="24279" spans="1:5" hidden="1" x14ac:dyDescent="0.2">
      <c r="A24279" s="94" t="s">
        <v>7742</v>
      </c>
      <c r="B24279" t="s">
        <v>30767</v>
      </c>
      <c r="C24279" t="s">
        <v>243</v>
      </c>
      <c r="D24279">
        <v>536.17999999999995</v>
      </c>
      <c r="E24279" t="s">
        <v>690</v>
      </c>
    </row>
    <row r="24280" spans="1:5" hidden="1" x14ac:dyDescent="0.2">
      <c r="A24280" s="94" t="s">
        <v>7743</v>
      </c>
      <c r="B24280" t="s">
        <v>30768</v>
      </c>
      <c r="C24280" t="s">
        <v>243</v>
      </c>
      <c r="D24280">
        <v>636.27</v>
      </c>
      <c r="E24280" t="s">
        <v>690</v>
      </c>
    </row>
    <row r="24281" spans="1:5" hidden="1" x14ac:dyDescent="0.2">
      <c r="A24281" s="94" t="s">
        <v>7744</v>
      </c>
      <c r="B24281" t="s">
        <v>30769</v>
      </c>
      <c r="C24281" t="s">
        <v>243</v>
      </c>
      <c r="D24281">
        <v>736.36</v>
      </c>
      <c r="E24281" t="s">
        <v>690</v>
      </c>
    </row>
    <row r="24282" spans="1:5" hidden="1" x14ac:dyDescent="0.2">
      <c r="A24282" s="94" t="s">
        <v>7745</v>
      </c>
      <c r="B24282" t="s">
        <v>30770</v>
      </c>
      <c r="C24282" t="s">
        <v>243</v>
      </c>
      <c r="D24282">
        <v>836.44</v>
      </c>
      <c r="E24282" t="s">
        <v>690</v>
      </c>
    </row>
    <row r="24283" spans="1:5" hidden="1" x14ac:dyDescent="0.2">
      <c r="A24283" s="94" t="s">
        <v>7746</v>
      </c>
      <c r="B24283" t="s">
        <v>30771</v>
      </c>
      <c r="C24283" t="s">
        <v>243</v>
      </c>
      <c r="D24283">
        <v>936.53</v>
      </c>
      <c r="E24283" t="s">
        <v>690</v>
      </c>
    </row>
    <row r="24284" spans="1:5" hidden="1" x14ac:dyDescent="0.2">
      <c r="A24284" s="94" t="s">
        <v>52022</v>
      </c>
      <c r="B24284" t="s">
        <v>52023</v>
      </c>
      <c r="C24284" t="s">
        <v>511</v>
      </c>
      <c r="D24284">
        <v>319.37</v>
      </c>
      <c r="E24284" t="s">
        <v>690</v>
      </c>
    </row>
    <row r="24285" spans="1:5" hidden="1" x14ac:dyDescent="0.2">
      <c r="A24285" s="94" t="s">
        <v>7793</v>
      </c>
      <c r="B24285" t="s">
        <v>30772</v>
      </c>
      <c r="C24285" t="s">
        <v>243</v>
      </c>
      <c r="D24285">
        <v>253.27</v>
      </c>
      <c r="E24285" t="s">
        <v>690</v>
      </c>
    </row>
    <row r="24286" spans="1:5" hidden="1" x14ac:dyDescent="0.2">
      <c r="A24286" s="94" t="s">
        <v>7794</v>
      </c>
      <c r="B24286" t="s">
        <v>30773</v>
      </c>
      <c r="C24286" t="s">
        <v>243</v>
      </c>
      <c r="D24286">
        <v>350.65</v>
      </c>
      <c r="E24286" t="s">
        <v>690</v>
      </c>
    </row>
    <row r="24287" spans="1:5" hidden="1" x14ac:dyDescent="0.2">
      <c r="A24287" s="94" t="s">
        <v>7795</v>
      </c>
      <c r="B24287" t="s">
        <v>30774</v>
      </c>
      <c r="C24287" t="s">
        <v>243</v>
      </c>
      <c r="D24287">
        <v>448.05</v>
      </c>
      <c r="E24287" t="s">
        <v>690</v>
      </c>
    </row>
    <row r="24288" spans="1:5" hidden="1" x14ac:dyDescent="0.2">
      <c r="A24288" s="94" t="s">
        <v>7796</v>
      </c>
      <c r="B24288" t="s">
        <v>30775</v>
      </c>
      <c r="C24288" t="s">
        <v>243</v>
      </c>
      <c r="D24288">
        <v>545.45000000000005</v>
      </c>
      <c r="E24288" t="s">
        <v>690</v>
      </c>
    </row>
    <row r="24289" spans="1:5" hidden="1" x14ac:dyDescent="0.2">
      <c r="A24289" s="94" t="s">
        <v>7798</v>
      </c>
      <c r="B24289" t="s">
        <v>18537</v>
      </c>
      <c r="C24289" t="s">
        <v>243</v>
      </c>
      <c r="D24289">
        <v>20.149999999999999</v>
      </c>
      <c r="E24289" t="s">
        <v>690</v>
      </c>
    </row>
    <row r="24290" spans="1:5" hidden="1" x14ac:dyDescent="0.2">
      <c r="A24290" s="94" t="s">
        <v>7792</v>
      </c>
      <c r="B24290" t="s">
        <v>18538</v>
      </c>
      <c r="C24290" t="s">
        <v>243</v>
      </c>
      <c r="D24290">
        <v>139.74</v>
      </c>
      <c r="E24290" t="s">
        <v>690</v>
      </c>
    </row>
    <row r="24291" spans="1:5" hidden="1" x14ac:dyDescent="0.2">
      <c r="A24291" s="94" t="s">
        <v>7797</v>
      </c>
      <c r="B24291" t="s">
        <v>18539</v>
      </c>
      <c r="C24291" t="s">
        <v>243</v>
      </c>
      <c r="D24291">
        <v>4.04</v>
      </c>
      <c r="E24291" t="s">
        <v>690</v>
      </c>
    </row>
    <row r="24292" spans="1:5" hidden="1" x14ac:dyDescent="0.2">
      <c r="A24292" s="94" t="s">
        <v>7800</v>
      </c>
      <c r="B24292" t="s">
        <v>30776</v>
      </c>
      <c r="C24292" t="s">
        <v>243</v>
      </c>
      <c r="D24292">
        <v>256.5</v>
      </c>
      <c r="E24292" t="s">
        <v>690</v>
      </c>
    </row>
    <row r="24293" spans="1:5" hidden="1" x14ac:dyDescent="0.2">
      <c r="A24293" s="94" t="s">
        <v>7801</v>
      </c>
      <c r="B24293" t="s">
        <v>30777</v>
      </c>
      <c r="C24293" t="s">
        <v>243</v>
      </c>
      <c r="D24293">
        <v>377.87</v>
      </c>
      <c r="E24293" t="s">
        <v>690</v>
      </c>
    </row>
    <row r="24294" spans="1:5" hidden="1" x14ac:dyDescent="0.2">
      <c r="A24294" s="94" t="s">
        <v>7802</v>
      </c>
      <c r="B24294" t="s">
        <v>30778</v>
      </c>
      <c r="C24294" t="s">
        <v>243</v>
      </c>
      <c r="D24294">
        <v>499.24</v>
      </c>
      <c r="E24294" t="s">
        <v>690</v>
      </c>
    </row>
    <row r="24295" spans="1:5" hidden="1" x14ac:dyDescent="0.2">
      <c r="A24295" s="94" t="s">
        <v>7803</v>
      </c>
      <c r="B24295" t="s">
        <v>30779</v>
      </c>
      <c r="C24295" t="s">
        <v>243</v>
      </c>
      <c r="D24295">
        <v>620.61</v>
      </c>
      <c r="E24295" t="s">
        <v>690</v>
      </c>
    </row>
    <row r="24296" spans="1:5" hidden="1" x14ac:dyDescent="0.2">
      <c r="A24296" s="94" t="s">
        <v>7804</v>
      </c>
      <c r="B24296" t="s">
        <v>30780</v>
      </c>
      <c r="C24296" t="s">
        <v>243</v>
      </c>
      <c r="D24296">
        <v>741.98</v>
      </c>
      <c r="E24296" t="s">
        <v>690</v>
      </c>
    </row>
    <row r="24297" spans="1:5" hidden="1" x14ac:dyDescent="0.2">
      <c r="A24297" s="94" t="s">
        <v>7799</v>
      </c>
      <c r="B24297" t="s">
        <v>18540</v>
      </c>
      <c r="C24297" t="s">
        <v>243</v>
      </c>
      <c r="D24297">
        <v>135.13</v>
      </c>
      <c r="E24297" t="s">
        <v>690</v>
      </c>
    </row>
    <row r="24298" spans="1:5" hidden="1" x14ac:dyDescent="0.2">
      <c r="A24298" s="94" t="s">
        <v>7805</v>
      </c>
      <c r="B24298" t="s">
        <v>18541</v>
      </c>
      <c r="C24298" t="s">
        <v>243</v>
      </c>
      <c r="D24298">
        <v>74.95</v>
      </c>
      <c r="E24298" t="s">
        <v>690</v>
      </c>
    </row>
    <row r="24299" spans="1:5" hidden="1" x14ac:dyDescent="0.2">
      <c r="A24299" s="94" t="s">
        <v>7806</v>
      </c>
      <c r="B24299" t="s">
        <v>18542</v>
      </c>
      <c r="C24299" t="s">
        <v>243</v>
      </c>
      <c r="D24299">
        <v>86.46</v>
      </c>
      <c r="E24299" t="s">
        <v>690</v>
      </c>
    </row>
    <row r="24300" spans="1:5" hidden="1" x14ac:dyDescent="0.2">
      <c r="A24300" s="94" t="s">
        <v>30781</v>
      </c>
      <c r="B24300" t="s">
        <v>30782</v>
      </c>
      <c r="C24300" t="s">
        <v>243</v>
      </c>
      <c r="D24300">
        <v>264.10000000000002</v>
      </c>
      <c r="E24300" t="s">
        <v>690</v>
      </c>
    </row>
    <row r="24301" spans="1:5" hidden="1" x14ac:dyDescent="0.2">
      <c r="A24301" s="94" t="s">
        <v>30783</v>
      </c>
      <c r="B24301" t="s">
        <v>30784</v>
      </c>
      <c r="C24301" t="s">
        <v>243</v>
      </c>
      <c r="D24301">
        <v>145.66</v>
      </c>
      <c r="E24301" t="s">
        <v>690</v>
      </c>
    </row>
    <row r="24302" spans="1:5" hidden="1" x14ac:dyDescent="0.2">
      <c r="A24302" s="94" t="s">
        <v>7807</v>
      </c>
      <c r="B24302" t="s">
        <v>18543</v>
      </c>
      <c r="C24302" t="s">
        <v>243</v>
      </c>
      <c r="D24302">
        <v>57.02</v>
      </c>
      <c r="E24302" t="s">
        <v>690</v>
      </c>
    </row>
    <row r="24303" spans="1:5" hidden="1" x14ac:dyDescent="0.2">
      <c r="A24303" s="94" t="s">
        <v>7808</v>
      </c>
      <c r="B24303" t="s">
        <v>18544</v>
      </c>
      <c r="C24303" t="s">
        <v>243</v>
      </c>
      <c r="D24303">
        <v>156.35</v>
      </c>
      <c r="E24303" t="s">
        <v>690</v>
      </c>
    </row>
    <row r="24304" spans="1:5" hidden="1" x14ac:dyDescent="0.2">
      <c r="A24304" s="94" t="s">
        <v>7810</v>
      </c>
      <c r="B24304" t="s">
        <v>18545</v>
      </c>
      <c r="C24304" t="s">
        <v>243</v>
      </c>
      <c r="D24304">
        <v>103.12</v>
      </c>
      <c r="E24304" t="s">
        <v>690</v>
      </c>
    </row>
    <row r="24305" spans="1:5" hidden="1" x14ac:dyDescent="0.2">
      <c r="A24305" s="94" t="s">
        <v>7809</v>
      </c>
      <c r="B24305" t="s">
        <v>18546</v>
      </c>
      <c r="C24305" t="s">
        <v>243</v>
      </c>
      <c r="D24305">
        <v>102.07</v>
      </c>
      <c r="E24305" t="s">
        <v>690</v>
      </c>
    </row>
    <row r="24306" spans="1:5" hidden="1" x14ac:dyDescent="0.2">
      <c r="A24306" s="94" t="s">
        <v>7813</v>
      </c>
      <c r="B24306" t="s">
        <v>18547</v>
      </c>
      <c r="C24306" t="s">
        <v>243</v>
      </c>
      <c r="D24306">
        <v>127.96</v>
      </c>
      <c r="E24306" t="s">
        <v>690</v>
      </c>
    </row>
    <row r="24307" spans="1:5" hidden="1" x14ac:dyDescent="0.2">
      <c r="A24307" s="94" t="s">
        <v>7812</v>
      </c>
      <c r="B24307" t="s">
        <v>18548</v>
      </c>
      <c r="C24307" t="s">
        <v>243</v>
      </c>
      <c r="D24307">
        <v>120.92</v>
      </c>
      <c r="E24307" t="s">
        <v>690</v>
      </c>
    </row>
    <row r="24308" spans="1:5" hidden="1" x14ac:dyDescent="0.2">
      <c r="A24308" s="94" t="s">
        <v>7811</v>
      </c>
      <c r="B24308" t="s">
        <v>18549</v>
      </c>
      <c r="C24308" t="s">
        <v>243</v>
      </c>
      <c r="D24308">
        <v>42.75</v>
      </c>
      <c r="E24308" t="s">
        <v>690</v>
      </c>
    </row>
    <row r="24309" spans="1:5" hidden="1" x14ac:dyDescent="0.2">
      <c r="A24309" s="94" t="s">
        <v>7815</v>
      </c>
      <c r="B24309" t="s">
        <v>18550</v>
      </c>
      <c r="C24309" t="s">
        <v>243</v>
      </c>
      <c r="D24309">
        <v>98.28</v>
      </c>
      <c r="E24309" t="s">
        <v>690</v>
      </c>
    </row>
    <row r="24310" spans="1:5" hidden="1" x14ac:dyDescent="0.2">
      <c r="A24310" s="94" t="s">
        <v>7814</v>
      </c>
      <c r="B24310" t="s">
        <v>18551</v>
      </c>
      <c r="C24310" t="s">
        <v>243</v>
      </c>
      <c r="D24310">
        <v>92.34</v>
      </c>
      <c r="E24310" t="s">
        <v>690</v>
      </c>
    </row>
    <row r="24311" spans="1:5" hidden="1" x14ac:dyDescent="0.2">
      <c r="A24311" s="94" t="s">
        <v>7817</v>
      </c>
      <c r="B24311" t="s">
        <v>18552</v>
      </c>
      <c r="C24311" t="s">
        <v>243</v>
      </c>
      <c r="D24311">
        <v>77.03</v>
      </c>
      <c r="E24311" t="s">
        <v>690</v>
      </c>
    </row>
    <row r="24312" spans="1:5" hidden="1" x14ac:dyDescent="0.2">
      <c r="A24312" s="94" t="s">
        <v>7816</v>
      </c>
      <c r="B24312" t="s">
        <v>18553</v>
      </c>
      <c r="C24312" t="s">
        <v>243</v>
      </c>
      <c r="D24312">
        <v>66.989999999999995</v>
      </c>
      <c r="E24312" t="s">
        <v>690</v>
      </c>
    </row>
    <row r="24313" spans="1:5" hidden="1" x14ac:dyDescent="0.2">
      <c r="A24313" s="94" t="s">
        <v>7819</v>
      </c>
      <c r="B24313" t="s">
        <v>18554</v>
      </c>
      <c r="C24313" t="s">
        <v>243</v>
      </c>
      <c r="D24313">
        <v>9.89</v>
      </c>
      <c r="E24313" t="s">
        <v>690</v>
      </c>
    </row>
    <row r="24314" spans="1:5" hidden="1" x14ac:dyDescent="0.2">
      <c r="A24314" s="94" t="s">
        <v>7818</v>
      </c>
      <c r="B24314" t="s">
        <v>18555</v>
      </c>
      <c r="C24314" t="s">
        <v>243</v>
      </c>
      <c r="D24314">
        <v>8.4700000000000006</v>
      </c>
      <c r="E24314" t="s">
        <v>690</v>
      </c>
    </row>
    <row r="24315" spans="1:5" hidden="1" x14ac:dyDescent="0.2">
      <c r="A24315" s="94" t="s">
        <v>7821</v>
      </c>
      <c r="B24315" t="s">
        <v>18556</v>
      </c>
      <c r="C24315" t="s">
        <v>243</v>
      </c>
      <c r="D24315">
        <v>25.85</v>
      </c>
      <c r="E24315" t="s">
        <v>690</v>
      </c>
    </row>
    <row r="24316" spans="1:5" hidden="1" x14ac:dyDescent="0.2">
      <c r="A24316" s="94" t="s">
        <v>7820</v>
      </c>
      <c r="B24316" t="s">
        <v>18557</v>
      </c>
      <c r="C24316" t="s">
        <v>243</v>
      </c>
      <c r="D24316">
        <v>26.49</v>
      </c>
      <c r="E24316" t="s">
        <v>690</v>
      </c>
    </row>
    <row r="24317" spans="1:5" hidden="1" x14ac:dyDescent="0.2">
      <c r="A24317" s="94" t="s">
        <v>7823</v>
      </c>
      <c r="B24317" t="s">
        <v>18558</v>
      </c>
      <c r="C24317" t="s">
        <v>243</v>
      </c>
      <c r="D24317">
        <v>111.59</v>
      </c>
      <c r="E24317" t="s">
        <v>690</v>
      </c>
    </row>
    <row r="24318" spans="1:5" hidden="1" x14ac:dyDescent="0.2">
      <c r="A24318" s="94" t="s">
        <v>7824</v>
      </c>
      <c r="B24318" t="s">
        <v>18559</v>
      </c>
      <c r="C24318" t="s">
        <v>243</v>
      </c>
      <c r="D24318">
        <v>147.93</v>
      </c>
      <c r="E24318" t="s">
        <v>690</v>
      </c>
    </row>
    <row r="24319" spans="1:5" hidden="1" x14ac:dyDescent="0.2">
      <c r="A24319" s="94" t="s">
        <v>7822</v>
      </c>
      <c r="B24319" t="s">
        <v>18560</v>
      </c>
      <c r="C24319" t="s">
        <v>243</v>
      </c>
      <c r="D24319">
        <v>114.03</v>
      </c>
      <c r="E24319" t="s">
        <v>690</v>
      </c>
    </row>
    <row r="24320" spans="1:5" hidden="1" x14ac:dyDescent="0.2">
      <c r="A24320" s="94" t="s">
        <v>7826</v>
      </c>
      <c r="B24320" t="s">
        <v>18561</v>
      </c>
      <c r="C24320" t="s">
        <v>243</v>
      </c>
      <c r="D24320">
        <v>227.53</v>
      </c>
      <c r="E24320" t="s">
        <v>690</v>
      </c>
    </row>
    <row r="24321" spans="1:5" hidden="1" x14ac:dyDescent="0.2">
      <c r="A24321" s="94" t="s">
        <v>7827</v>
      </c>
      <c r="B24321" t="s">
        <v>18562</v>
      </c>
      <c r="C24321" t="s">
        <v>243</v>
      </c>
      <c r="D24321">
        <v>333.8</v>
      </c>
      <c r="E24321" t="s">
        <v>690</v>
      </c>
    </row>
    <row r="24322" spans="1:5" hidden="1" x14ac:dyDescent="0.2">
      <c r="A24322" s="94" t="s">
        <v>7825</v>
      </c>
      <c r="B24322" t="s">
        <v>18563</v>
      </c>
      <c r="C24322" t="s">
        <v>243</v>
      </c>
      <c r="D24322">
        <v>121.25</v>
      </c>
      <c r="E24322" t="s">
        <v>690</v>
      </c>
    </row>
    <row r="24323" spans="1:5" ht="25.5" hidden="1" x14ac:dyDescent="0.2">
      <c r="A24323" s="94" t="s">
        <v>30795</v>
      </c>
      <c r="B24323" s="685" t="s">
        <v>52026</v>
      </c>
      <c r="C24323" t="s">
        <v>511</v>
      </c>
      <c r="D24323" s="684">
        <v>2100</v>
      </c>
      <c r="E24323" t="s">
        <v>690</v>
      </c>
    </row>
    <row r="24324" spans="1:5" hidden="1" x14ac:dyDescent="0.2">
      <c r="A24324" s="94" t="s">
        <v>7829</v>
      </c>
      <c r="B24324" t="s">
        <v>18564</v>
      </c>
      <c r="C24324" t="s">
        <v>243</v>
      </c>
      <c r="D24324">
        <v>407.05</v>
      </c>
      <c r="E24324" t="s">
        <v>690</v>
      </c>
    </row>
    <row r="24325" spans="1:5" hidden="1" x14ac:dyDescent="0.2">
      <c r="A24325" s="94" t="s">
        <v>7828</v>
      </c>
      <c r="B24325" t="s">
        <v>18565</v>
      </c>
      <c r="C24325" t="s">
        <v>243</v>
      </c>
      <c r="D24325">
        <v>385.16</v>
      </c>
      <c r="E24325" t="s">
        <v>690</v>
      </c>
    </row>
    <row r="24326" spans="1:5" hidden="1" x14ac:dyDescent="0.2">
      <c r="A24326" s="94" t="s">
        <v>7831</v>
      </c>
      <c r="B24326" t="s">
        <v>18566</v>
      </c>
      <c r="C24326" t="s">
        <v>243</v>
      </c>
      <c r="D24326">
        <v>316.8</v>
      </c>
      <c r="E24326" t="s">
        <v>690</v>
      </c>
    </row>
    <row r="24327" spans="1:5" hidden="1" x14ac:dyDescent="0.2">
      <c r="A24327" s="94" t="s">
        <v>7830</v>
      </c>
      <c r="B24327" t="s">
        <v>18567</v>
      </c>
      <c r="C24327" t="s">
        <v>243</v>
      </c>
      <c r="D24327">
        <v>290.63</v>
      </c>
      <c r="E24327" t="s">
        <v>690</v>
      </c>
    </row>
    <row r="24328" spans="1:5" hidden="1" x14ac:dyDescent="0.2">
      <c r="A24328" s="94" t="s">
        <v>7833</v>
      </c>
      <c r="B24328" t="s">
        <v>18568</v>
      </c>
      <c r="C24328" t="s">
        <v>243</v>
      </c>
      <c r="D24328">
        <v>81.400000000000006</v>
      </c>
      <c r="E24328" t="s">
        <v>690</v>
      </c>
    </row>
    <row r="24329" spans="1:5" hidden="1" x14ac:dyDescent="0.2">
      <c r="A24329" s="94" t="s">
        <v>7835</v>
      </c>
      <c r="B24329" t="s">
        <v>18569</v>
      </c>
      <c r="C24329" t="s">
        <v>243</v>
      </c>
      <c r="D24329">
        <v>126.34</v>
      </c>
      <c r="E24329" t="s">
        <v>690</v>
      </c>
    </row>
    <row r="24330" spans="1:5" hidden="1" x14ac:dyDescent="0.2">
      <c r="A24330" s="94" t="s">
        <v>7834</v>
      </c>
      <c r="B24330" t="s">
        <v>18570</v>
      </c>
      <c r="C24330" t="s">
        <v>243</v>
      </c>
      <c r="D24330">
        <v>127.74</v>
      </c>
      <c r="E24330" t="s">
        <v>690</v>
      </c>
    </row>
    <row r="24331" spans="1:5" hidden="1" x14ac:dyDescent="0.2">
      <c r="A24331" s="94" t="s">
        <v>7832</v>
      </c>
      <c r="B24331" t="s">
        <v>18571</v>
      </c>
      <c r="C24331" t="s">
        <v>243</v>
      </c>
      <c r="D24331">
        <v>70.81</v>
      </c>
      <c r="E24331" t="s">
        <v>690</v>
      </c>
    </row>
    <row r="24332" spans="1:5" hidden="1" x14ac:dyDescent="0.2">
      <c r="A24332" s="94" t="s">
        <v>7837</v>
      </c>
      <c r="B24332" t="s">
        <v>18572</v>
      </c>
      <c r="C24332" t="s">
        <v>243</v>
      </c>
      <c r="D24332">
        <v>20.14</v>
      </c>
      <c r="E24332" t="s">
        <v>690</v>
      </c>
    </row>
    <row r="24333" spans="1:5" hidden="1" x14ac:dyDescent="0.2">
      <c r="A24333" s="94" t="s">
        <v>7836</v>
      </c>
      <c r="B24333" t="s">
        <v>18573</v>
      </c>
      <c r="C24333" t="s">
        <v>243</v>
      </c>
      <c r="D24333">
        <v>18.850000000000001</v>
      </c>
      <c r="E24333" t="s">
        <v>690</v>
      </c>
    </row>
    <row r="24334" spans="1:5" hidden="1" x14ac:dyDescent="0.2">
      <c r="A24334" s="94" t="s">
        <v>7839</v>
      </c>
      <c r="B24334" t="s">
        <v>18574</v>
      </c>
      <c r="C24334" t="s">
        <v>243</v>
      </c>
      <c r="D24334">
        <v>100.98</v>
      </c>
      <c r="E24334" t="s">
        <v>690</v>
      </c>
    </row>
    <row r="24335" spans="1:5" hidden="1" x14ac:dyDescent="0.2">
      <c r="A24335" s="94" t="s">
        <v>7838</v>
      </c>
      <c r="B24335" t="s">
        <v>18575</v>
      </c>
      <c r="C24335" t="s">
        <v>243</v>
      </c>
      <c r="D24335">
        <v>104.59</v>
      </c>
      <c r="E24335" t="s">
        <v>690</v>
      </c>
    </row>
    <row r="24336" spans="1:5" hidden="1" x14ac:dyDescent="0.2">
      <c r="A24336" s="94" t="s">
        <v>7841</v>
      </c>
      <c r="B24336" t="s">
        <v>18576</v>
      </c>
      <c r="C24336" t="s">
        <v>243</v>
      </c>
      <c r="D24336">
        <v>176.4</v>
      </c>
      <c r="E24336" t="s">
        <v>690</v>
      </c>
    </row>
    <row r="24337" spans="1:5" hidden="1" x14ac:dyDescent="0.2">
      <c r="A24337" s="94" t="s">
        <v>7840</v>
      </c>
      <c r="B24337" t="s">
        <v>18577</v>
      </c>
      <c r="C24337" t="s">
        <v>243</v>
      </c>
      <c r="D24337">
        <v>180.17</v>
      </c>
      <c r="E24337" t="s">
        <v>690</v>
      </c>
    </row>
    <row r="24338" spans="1:5" hidden="1" x14ac:dyDescent="0.2">
      <c r="A24338" s="94" t="s">
        <v>7843</v>
      </c>
      <c r="B24338" t="s">
        <v>18578</v>
      </c>
      <c r="C24338" t="s">
        <v>243</v>
      </c>
      <c r="D24338">
        <v>128.09</v>
      </c>
      <c r="E24338" t="s">
        <v>690</v>
      </c>
    </row>
    <row r="24339" spans="1:5" hidden="1" x14ac:dyDescent="0.2">
      <c r="A24339" s="94" t="s">
        <v>7842</v>
      </c>
      <c r="B24339" t="s">
        <v>18579</v>
      </c>
      <c r="C24339" t="s">
        <v>243</v>
      </c>
      <c r="D24339">
        <v>128.21</v>
      </c>
      <c r="E24339" t="s">
        <v>690</v>
      </c>
    </row>
    <row r="24340" spans="1:5" hidden="1" x14ac:dyDescent="0.2">
      <c r="A24340" s="94" t="s">
        <v>7844</v>
      </c>
      <c r="B24340" t="s">
        <v>18580</v>
      </c>
      <c r="C24340" t="s">
        <v>243</v>
      </c>
      <c r="D24340">
        <v>186.53</v>
      </c>
      <c r="E24340" t="s">
        <v>690</v>
      </c>
    </row>
    <row r="24341" spans="1:5" hidden="1" x14ac:dyDescent="0.2">
      <c r="A24341" s="94" t="s">
        <v>7845</v>
      </c>
      <c r="B24341" t="s">
        <v>18581</v>
      </c>
      <c r="C24341" t="s">
        <v>243</v>
      </c>
      <c r="D24341">
        <v>75.33</v>
      </c>
      <c r="E24341" t="s">
        <v>690</v>
      </c>
    </row>
    <row r="24342" spans="1:5" hidden="1" x14ac:dyDescent="0.2">
      <c r="A24342" s="94" t="s">
        <v>7752</v>
      </c>
      <c r="B24342" t="s">
        <v>18582</v>
      </c>
      <c r="C24342" t="s">
        <v>243</v>
      </c>
      <c r="D24342">
        <v>549.13</v>
      </c>
      <c r="E24342" t="s">
        <v>690</v>
      </c>
    </row>
    <row r="24343" spans="1:5" hidden="1" x14ac:dyDescent="0.2">
      <c r="A24343" s="94" t="s">
        <v>7753</v>
      </c>
      <c r="B24343" t="s">
        <v>18583</v>
      </c>
      <c r="C24343" t="s">
        <v>243</v>
      </c>
      <c r="D24343">
        <v>651.83000000000004</v>
      </c>
      <c r="E24343" t="s">
        <v>690</v>
      </c>
    </row>
    <row r="24344" spans="1:5" hidden="1" x14ac:dyDescent="0.2">
      <c r="A24344" s="94" t="s">
        <v>7754</v>
      </c>
      <c r="B24344" t="s">
        <v>18584</v>
      </c>
      <c r="C24344" t="s">
        <v>243</v>
      </c>
      <c r="D24344">
        <v>754.55</v>
      </c>
      <c r="E24344" t="s">
        <v>690</v>
      </c>
    </row>
    <row r="24345" spans="1:5" hidden="1" x14ac:dyDescent="0.2">
      <c r="A24345" s="94" t="s">
        <v>7755</v>
      </c>
      <c r="B24345" t="s">
        <v>18585</v>
      </c>
      <c r="C24345" t="s">
        <v>243</v>
      </c>
      <c r="D24345">
        <v>857.28</v>
      </c>
      <c r="E24345" t="s">
        <v>690</v>
      </c>
    </row>
    <row r="24346" spans="1:5" hidden="1" x14ac:dyDescent="0.2">
      <c r="A24346" s="94" t="s">
        <v>7756</v>
      </c>
      <c r="B24346" t="s">
        <v>18586</v>
      </c>
      <c r="C24346" t="s">
        <v>243</v>
      </c>
      <c r="D24346">
        <v>959.99</v>
      </c>
      <c r="E24346" t="s">
        <v>690</v>
      </c>
    </row>
    <row r="24347" spans="1:5" hidden="1" x14ac:dyDescent="0.2">
      <c r="A24347" s="94" t="s">
        <v>7847</v>
      </c>
      <c r="B24347" t="s">
        <v>18587</v>
      </c>
      <c r="C24347" t="s">
        <v>243</v>
      </c>
      <c r="D24347">
        <v>298.06</v>
      </c>
      <c r="E24347" t="s">
        <v>690</v>
      </c>
    </row>
    <row r="24348" spans="1:5" hidden="1" x14ac:dyDescent="0.2">
      <c r="A24348" s="94" t="s">
        <v>7846</v>
      </c>
      <c r="B24348" t="s">
        <v>18588</v>
      </c>
      <c r="C24348" t="s">
        <v>243</v>
      </c>
      <c r="D24348">
        <v>279.60000000000002</v>
      </c>
      <c r="E24348" t="s">
        <v>690</v>
      </c>
    </row>
    <row r="24349" spans="1:5" hidden="1" x14ac:dyDescent="0.2">
      <c r="A24349" s="94" t="s">
        <v>7849</v>
      </c>
      <c r="B24349" t="s">
        <v>18589</v>
      </c>
      <c r="C24349" t="s">
        <v>243</v>
      </c>
      <c r="D24349">
        <v>212.31</v>
      </c>
      <c r="E24349" t="s">
        <v>690</v>
      </c>
    </row>
    <row r="24350" spans="1:5" hidden="1" x14ac:dyDescent="0.2">
      <c r="A24350" s="94" t="s">
        <v>7848</v>
      </c>
      <c r="B24350" t="s">
        <v>18590</v>
      </c>
      <c r="C24350" t="s">
        <v>243</v>
      </c>
      <c r="D24350">
        <v>195.61</v>
      </c>
      <c r="E24350" t="s">
        <v>690</v>
      </c>
    </row>
    <row r="24351" spans="1:5" hidden="1" x14ac:dyDescent="0.2">
      <c r="A24351" s="94" t="s">
        <v>7851</v>
      </c>
      <c r="B24351" t="s">
        <v>18591</v>
      </c>
      <c r="C24351" t="s">
        <v>243</v>
      </c>
      <c r="D24351">
        <v>112.1</v>
      </c>
      <c r="E24351" t="s">
        <v>690</v>
      </c>
    </row>
    <row r="24352" spans="1:5" hidden="1" x14ac:dyDescent="0.2">
      <c r="A24352" s="94" t="s">
        <v>7850</v>
      </c>
      <c r="B24352" t="s">
        <v>18592</v>
      </c>
      <c r="C24352" t="s">
        <v>243</v>
      </c>
      <c r="D24352">
        <v>105.18</v>
      </c>
      <c r="E24352" t="s">
        <v>690</v>
      </c>
    </row>
    <row r="24353" spans="1:5" hidden="1" x14ac:dyDescent="0.2">
      <c r="A24353" s="94" t="s">
        <v>7853</v>
      </c>
      <c r="B24353" t="s">
        <v>18593</v>
      </c>
      <c r="C24353" t="s">
        <v>243</v>
      </c>
      <c r="D24353">
        <v>182.86</v>
      </c>
      <c r="E24353" t="s">
        <v>690</v>
      </c>
    </row>
    <row r="24354" spans="1:5" hidden="1" x14ac:dyDescent="0.2">
      <c r="A24354" s="94" t="s">
        <v>7852</v>
      </c>
      <c r="B24354" t="s">
        <v>18594</v>
      </c>
      <c r="C24354" t="s">
        <v>243</v>
      </c>
      <c r="D24354">
        <v>172.84</v>
      </c>
      <c r="E24354" t="s">
        <v>690</v>
      </c>
    </row>
    <row r="24355" spans="1:5" hidden="1" x14ac:dyDescent="0.2">
      <c r="A24355" s="94" t="s">
        <v>7857</v>
      </c>
      <c r="B24355" t="s">
        <v>18595</v>
      </c>
      <c r="C24355" t="s">
        <v>243</v>
      </c>
      <c r="D24355">
        <v>81.040000000000006</v>
      </c>
      <c r="E24355" t="s">
        <v>690</v>
      </c>
    </row>
    <row r="24356" spans="1:5" hidden="1" x14ac:dyDescent="0.2">
      <c r="A24356" s="94" t="s">
        <v>7855</v>
      </c>
      <c r="B24356" t="s">
        <v>30785</v>
      </c>
      <c r="C24356" t="s">
        <v>243</v>
      </c>
      <c r="D24356">
        <v>116.04</v>
      </c>
      <c r="E24356" t="s">
        <v>690</v>
      </c>
    </row>
    <row r="24357" spans="1:5" hidden="1" x14ac:dyDescent="0.2">
      <c r="A24357" s="94" t="s">
        <v>7854</v>
      </c>
      <c r="B24357" t="s">
        <v>30786</v>
      </c>
      <c r="C24357" t="s">
        <v>243</v>
      </c>
      <c r="D24357">
        <v>105.18</v>
      </c>
      <c r="E24357" t="s">
        <v>690</v>
      </c>
    </row>
    <row r="24358" spans="1:5" hidden="1" x14ac:dyDescent="0.2">
      <c r="A24358" s="94" t="s">
        <v>7856</v>
      </c>
      <c r="B24358" t="s">
        <v>18596</v>
      </c>
      <c r="C24358" t="s">
        <v>243</v>
      </c>
      <c r="D24358">
        <v>71.319999999999993</v>
      </c>
      <c r="E24358" t="s">
        <v>690</v>
      </c>
    </row>
    <row r="24359" spans="1:5" hidden="1" x14ac:dyDescent="0.2">
      <c r="A24359" s="94" t="s">
        <v>7858</v>
      </c>
      <c r="B24359" t="s">
        <v>18597</v>
      </c>
      <c r="C24359" t="s">
        <v>243</v>
      </c>
      <c r="D24359">
        <v>120.74</v>
      </c>
      <c r="E24359" t="s">
        <v>690</v>
      </c>
    </row>
    <row r="24360" spans="1:5" hidden="1" x14ac:dyDescent="0.2">
      <c r="A24360" s="94" t="s">
        <v>1955</v>
      </c>
      <c r="B24360" t="s">
        <v>16872</v>
      </c>
      <c r="C24360" t="s">
        <v>16079</v>
      </c>
      <c r="D24360">
        <v>140</v>
      </c>
      <c r="E24360" t="s">
        <v>52027</v>
      </c>
    </row>
    <row r="24361" spans="1:5" ht="12.75" hidden="1" customHeight="1" x14ac:dyDescent="0.2">
      <c r="A24361" s="94" t="s">
        <v>1956</v>
      </c>
      <c r="B24361" t="s">
        <v>16873</v>
      </c>
      <c r="C24361" t="s">
        <v>621</v>
      </c>
      <c r="D24361">
        <v>27</v>
      </c>
      <c r="E24361" t="s">
        <v>52027</v>
      </c>
    </row>
    <row r="24362" spans="1:5" hidden="1" x14ac:dyDescent="0.2">
      <c r="A24362" s="94" t="s">
        <v>1024</v>
      </c>
      <c r="B24362" t="s">
        <v>16874</v>
      </c>
      <c r="C24362" t="s">
        <v>621</v>
      </c>
      <c r="D24362">
        <v>15</v>
      </c>
      <c r="E24362" t="s">
        <v>52027</v>
      </c>
    </row>
    <row r="24363" spans="1:5" hidden="1" x14ac:dyDescent="0.2">
      <c r="A24363" s="94" t="s">
        <v>52542</v>
      </c>
      <c r="B24363" t="s">
        <v>52543</v>
      </c>
      <c r="C24363" t="s">
        <v>30544</v>
      </c>
      <c r="D24363">
        <v>27</v>
      </c>
      <c r="E24363" t="s">
        <v>52027</v>
      </c>
    </row>
    <row r="24364" spans="1:5" hidden="1" x14ac:dyDescent="0.2">
      <c r="A24364" s="94" t="s">
        <v>1025</v>
      </c>
      <c r="B24364" t="s">
        <v>16875</v>
      </c>
      <c r="C24364" t="s">
        <v>3876</v>
      </c>
      <c r="D24364">
        <v>30</v>
      </c>
      <c r="E24364" t="s">
        <v>52027</v>
      </c>
    </row>
    <row r="24365" spans="1:5" hidden="1" x14ac:dyDescent="0.2">
      <c r="A24365" s="94" t="s">
        <v>549</v>
      </c>
      <c r="B24365" t="s">
        <v>16876</v>
      </c>
      <c r="C24365" t="s">
        <v>3876</v>
      </c>
      <c r="D24365">
        <v>140</v>
      </c>
      <c r="E24365" t="s">
        <v>52027</v>
      </c>
    </row>
    <row r="24366" spans="1:5" hidden="1" x14ac:dyDescent="0.2">
      <c r="A24366" s="94" t="s">
        <v>550</v>
      </c>
      <c r="B24366" t="s">
        <v>16877</v>
      </c>
      <c r="C24366" t="s">
        <v>3876</v>
      </c>
      <c r="D24366">
        <v>50</v>
      </c>
      <c r="E24366" t="s">
        <v>52027</v>
      </c>
    </row>
    <row r="24367" spans="1:5" hidden="1" x14ac:dyDescent="0.2">
      <c r="A24367" s="94" t="s">
        <v>1693</v>
      </c>
      <c r="B24367" t="s">
        <v>18846</v>
      </c>
      <c r="C24367" t="s">
        <v>3876</v>
      </c>
      <c r="D24367">
        <v>300</v>
      </c>
      <c r="E24367" t="s">
        <v>52027</v>
      </c>
    </row>
    <row r="24368" spans="1:5" hidden="1" x14ac:dyDescent="0.2">
      <c r="A24368" s="94" t="s">
        <v>1694</v>
      </c>
      <c r="B24368" t="s">
        <v>16878</v>
      </c>
      <c r="C24368" t="s">
        <v>3876</v>
      </c>
      <c r="D24368">
        <v>175</v>
      </c>
      <c r="E24368" t="s">
        <v>52027</v>
      </c>
    </row>
    <row r="24369" spans="1:15" hidden="1" x14ac:dyDescent="0.2">
      <c r="A24369" s="94" t="s">
        <v>2042</v>
      </c>
      <c r="B24369" t="s">
        <v>18847</v>
      </c>
      <c r="C24369" t="s">
        <v>621</v>
      </c>
      <c r="D24369">
        <v>50</v>
      </c>
      <c r="E24369" t="s">
        <v>52027</v>
      </c>
    </row>
    <row r="24370" spans="1:15" hidden="1" x14ac:dyDescent="0.2">
      <c r="A24370" s="94" t="s">
        <v>2043</v>
      </c>
      <c r="B24370" t="s">
        <v>18848</v>
      </c>
      <c r="C24370" t="s">
        <v>621</v>
      </c>
      <c r="D24370">
        <v>50.64</v>
      </c>
      <c r="E24370" t="s">
        <v>52027</v>
      </c>
    </row>
    <row r="24371" spans="1:15" hidden="1" x14ac:dyDescent="0.2">
      <c r="A24371" s="94" t="s">
        <v>2114</v>
      </c>
      <c r="B24371" t="s">
        <v>16879</v>
      </c>
      <c r="C24371" t="s">
        <v>621</v>
      </c>
      <c r="D24371">
        <v>50</v>
      </c>
      <c r="E24371" t="s">
        <v>52027</v>
      </c>
    </row>
    <row r="24372" spans="1:15" hidden="1" x14ac:dyDescent="0.2">
      <c r="A24372" s="94" t="s">
        <v>1894</v>
      </c>
      <c r="B24372" t="s">
        <v>16880</v>
      </c>
      <c r="C24372" t="s">
        <v>621</v>
      </c>
      <c r="D24372">
        <v>35</v>
      </c>
      <c r="E24372" t="s">
        <v>52027</v>
      </c>
    </row>
    <row r="24373" spans="1:15" hidden="1" x14ac:dyDescent="0.2">
      <c r="A24373" s="94" t="s">
        <v>1895</v>
      </c>
      <c r="B24373" t="s">
        <v>16881</v>
      </c>
      <c r="C24373" t="s">
        <v>16079</v>
      </c>
      <c r="D24373">
        <v>140</v>
      </c>
      <c r="E24373" t="s">
        <v>52027</v>
      </c>
    </row>
    <row r="24374" spans="1:15" hidden="1" x14ac:dyDescent="0.2">
      <c r="A24374" s="94" t="s">
        <v>149</v>
      </c>
      <c r="B24374" t="s">
        <v>16882</v>
      </c>
      <c r="C24374" t="s">
        <v>16079</v>
      </c>
      <c r="D24374">
        <v>140</v>
      </c>
      <c r="E24374" t="s">
        <v>52027</v>
      </c>
    </row>
    <row r="24375" spans="1:15" hidden="1" x14ac:dyDescent="0.2">
      <c r="A24375" s="94" t="s">
        <v>150</v>
      </c>
      <c r="B24375" t="s">
        <v>16883</v>
      </c>
      <c r="C24375" t="s">
        <v>621</v>
      </c>
      <c r="D24375">
        <v>50</v>
      </c>
      <c r="E24375" t="s">
        <v>52027</v>
      </c>
    </row>
    <row r="24376" spans="1:15" hidden="1" x14ac:dyDescent="0.2">
      <c r="A24376" s="94" t="s">
        <v>52029</v>
      </c>
      <c r="B24376" t="s">
        <v>52030</v>
      </c>
      <c r="C24376" t="s">
        <v>511</v>
      </c>
      <c r="D24376">
        <v>299.2</v>
      </c>
      <c r="E24376" t="s">
        <v>52028</v>
      </c>
      <c r="F24376" s="698"/>
      <c r="G24376" s="698"/>
      <c r="H24376" s="698"/>
      <c r="I24376" s="698"/>
      <c r="J24376" s="698"/>
      <c r="K24376" s="698"/>
      <c r="L24376" s="698"/>
      <c r="M24376" s="698"/>
      <c r="N24376" s="698"/>
      <c r="O24376" s="698"/>
    </row>
    <row r="24377" spans="1:15" hidden="1" x14ac:dyDescent="0.2">
      <c r="A24377" s="94" t="s">
        <v>28375</v>
      </c>
      <c r="B24377" t="s">
        <v>28376</v>
      </c>
      <c r="C24377" t="s">
        <v>511</v>
      </c>
      <c r="D24377">
        <v>331.2</v>
      </c>
      <c r="E24377" t="s">
        <v>52028</v>
      </c>
    </row>
    <row r="24378" spans="1:15" hidden="1" x14ac:dyDescent="0.2">
      <c r="A24378" s="94" t="s">
        <v>2046</v>
      </c>
      <c r="B24378" t="s">
        <v>18103</v>
      </c>
      <c r="C24378" t="s">
        <v>2047</v>
      </c>
      <c r="D24378">
        <v>0</v>
      </c>
      <c r="E24378" t="s">
        <v>52028</v>
      </c>
    </row>
    <row r="24379" spans="1:15" hidden="1" x14ac:dyDescent="0.2">
      <c r="A24379" s="94" t="s">
        <v>2048</v>
      </c>
      <c r="B24379" t="s">
        <v>18104</v>
      </c>
      <c r="C24379" t="s">
        <v>511</v>
      </c>
      <c r="D24379">
        <v>240.07</v>
      </c>
      <c r="E24379" t="s">
        <v>52028</v>
      </c>
    </row>
    <row r="24380" spans="1:15" hidden="1" x14ac:dyDescent="0.2">
      <c r="A24380" s="94" t="s">
        <v>5679</v>
      </c>
      <c r="B24380" t="s">
        <v>18105</v>
      </c>
      <c r="C24380" t="s">
        <v>243</v>
      </c>
      <c r="D24380">
        <v>195</v>
      </c>
      <c r="E24380" t="s">
        <v>52028</v>
      </c>
    </row>
    <row r="24381" spans="1:15" hidden="1" x14ac:dyDescent="0.2">
      <c r="A24381" s="94" t="s">
        <v>5683</v>
      </c>
      <c r="B24381" t="s">
        <v>18106</v>
      </c>
      <c r="C24381" t="s">
        <v>243</v>
      </c>
      <c r="D24381">
        <v>714</v>
      </c>
      <c r="E24381" t="s">
        <v>52028</v>
      </c>
    </row>
    <row r="24382" spans="1:15" hidden="1" x14ac:dyDescent="0.2">
      <c r="A24382" s="94" t="s">
        <v>5680</v>
      </c>
      <c r="B24382" t="s">
        <v>18107</v>
      </c>
      <c r="C24382" t="s">
        <v>243</v>
      </c>
      <c r="D24382">
        <v>643</v>
      </c>
      <c r="E24382" t="s">
        <v>52028</v>
      </c>
    </row>
    <row r="24383" spans="1:15" hidden="1" x14ac:dyDescent="0.2">
      <c r="A24383" s="94" t="s">
        <v>5682</v>
      </c>
      <c r="B24383" t="s">
        <v>18108</v>
      </c>
      <c r="C24383" t="s">
        <v>243</v>
      </c>
      <c r="D24383">
        <v>675</v>
      </c>
      <c r="E24383" t="s">
        <v>52028</v>
      </c>
    </row>
    <row r="24384" spans="1:15" hidden="1" x14ac:dyDescent="0.2">
      <c r="A24384" s="94" t="s">
        <v>5681</v>
      </c>
      <c r="B24384" t="s">
        <v>18109</v>
      </c>
      <c r="C24384" t="s">
        <v>243</v>
      </c>
      <c r="D24384">
        <v>675</v>
      </c>
      <c r="E24384" t="s">
        <v>52028</v>
      </c>
    </row>
    <row r="24385" spans="1:5" hidden="1" x14ac:dyDescent="0.2">
      <c r="A24385" s="94" t="s">
        <v>3412</v>
      </c>
      <c r="B24385" t="s">
        <v>18110</v>
      </c>
      <c r="C24385" t="s">
        <v>243</v>
      </c>
      <c r="D24385" s="684">
        <v>1147</v>
      </c>
      <c r="E24385" t="s">
        <v>52028</v>
      </c>
    </row>
    <row r="24386" spans="1:5" hidden="1" x14ac:dyDescent="0.2">
      <c r="A24386" s="94" t="s">
        <v>3413</v>
      </c>
      <c r="B24386" t="s">
        <v>18111</v>
      </c>
      <c r="C24386" t="s">
        <v>243</v>
      </c>
      <c r="D24386" s="684">
        <v>1920</v>
      </c>
      <c r="E24386" t="s">
        <v>52028</v>
      </c>
    </row>
    <row r="24387" spans="1:5" hidden="1" x14ac:dyDescent="0.2">
      <c r="A24387" s="94" t="s">
        <v>3414</v>
      </c>
      <c r="B24387" t="s">
        <v>18112</v>
      </c>
      <c r="C24387" t="s">
        <v>243</v>
      </c>
      <c r="D24387" s="684">
        <v>3040</v>
      </c>
      <c r="E24387" t="s">
        <v>52028</v>
      </c>
    </row>
    <row r="24388" spans="1:5" hidden="1" x14ac:dyDescent="0.2">
      <c r="A24388" s="94" t="s">
        <v>3415</v>
      </c>
      <c r="B24388" t="s">
        <v>18113</v>
      </c>
      <c r="C24388" t="s">
        <v>243</v>
      </c>
      <c r="D24388" s="684">
        <v>1300</v>
      </c>
      <c r="E24388" t="s">
        <v>52028</v>
      </c>
    </row>
    <row r="24389" spans="1:5" hidden="1" x14ac:dyDescent="0.2">
      <c r="A24389" s="94" t="s">
        <v>3416</v>
      </c>
      <c r="B24389" t="s">
        <v>18114</v>
      </c>
      <c r="C24389" t="s">
        <v>243</v>
      </c>
      <c r="D24389" s="684">
        <v>1029</v>
      </c>
      <c r="E24389" t="s">
        <v>52028</v>
      </c>
    </row>
    <row r="24390" spans="1:5" hidden="1" x14ac:dyDescent="0.2">
      <c r="A24390" s="94" t="s">
        <v>3417</v>
      </c>
      <c r="B24390" t="s">
        <v>18115</v>
      </c>
      <c r="C24390" t="s">
        <v>243</v>
      </c>
      <c r="D24390" s="684">
        <v>1241</v>
      </c>
      <c r="E24390" t="s">
        <v>52028</v>
      </c>
    </row>
    <row r="24391" spans="1:5" hidden="1" x14ac:dyDescent="0.2">
      <c r="A24391" s="94" t="s">
        <v>3418</v>
      </c>
      <c r="B24391" t="s">
        <v>18849</v>
      </c>
      <c r="C24391" t="s">
        <v>243</v>
      </c>
      <c r="D24391">
        <v>660</v>
      </c>
      <c r="E24391" t="s">
        <v>52028</v>
      </c>
    </row>
    <row r="24392" spans="1:5" hidden="1" x14ac:dyDescent="0.2">
      <c r="A24392" s="94" t="s">
        <v>3421</v>
      </c>
      <c r="B24392" t="s">
        <v>18116</v>
      </c>
      <c r="C24392" t="s">
        <v>243</v>
      </c>
      <c r="D24392" s="684">
        <v>1030</v>
      </c>
      <c r="E24392" t="s">
        <v>52028</v>
      </c>
    </row>
    <row r="24393" spans="1:5" hidden="1" x14ac:dyDescent="0.2">
      <c r="A24393" s="94" t="s">
        <v>3419</v>
      </c>
      <c r="B24393" t="s">
        <v>18117</v>
      </c>
      <c r="C24393" t="s">
        <v>243</v>
      </c>
      <c r="D24393">
        <v>904</v>
      </c>
      <c r="E24393" t="s">
        <v>52028</v>
      </c>
    </row>
    <row r="24394" spans="1:5" hidden="1" x14ac:dyDescent="0.2">
      <c r="A24394" s="94" t="s">
        <v>3420</v>
      </c>
      <c r="B24394" t="s">
        <v>18118</v>
      </c>
      <c r="C24394" t="s">
        <v>243</v>
      </c>
      <c r="D24394" s="684">
        <v>1296</v>
      </c>
      <c r="E24394" t="s">
        <v>52028</v>
      </c>
    </row>
    <row r="24395" spans="1:5" hidden="1" x14ac:dyDescent="0.2">
      <c r="A24395" s="94" t="s">
        <v>3422</v>
      </c>
      <c r="B24395" t="s">
        <v>18119</v>
      </c>
      <c r="C24395" t="s">
        <v>243</v>
      </c>
      <c r="D24395">
        <v>676</v>
      </c>
      <c r="E24395" t="s">
        <v>52028</v>
      </c>
    </row>
    <row r="24396" spans="1:5" hidden="1" x14ac:dyDescent="0.2">
      <c r="A24396" s="94" t="s">
        <v>3423</v>
      </c>
      <c r="B24396" t="s">
        <v>18120</v>
      </c>
      <c r="C24396" t="s">
        <v>243</v>
      </c>
      <c r="D24396">
        <v>777</v>
      </c>
      <c r="E24396" t="s">
        <v>52028</v>
      </c>
    </row>
    <row r="24397" spans="1:5" hidden="1" x14ac:dyDescent="0.2">
      <c r="A24397" s="94" t="s">
        <v>3424</v>
      </c>
      <c r="B24397" t="s">
        <v>18121</v>
      </c>
      <c r="C24397" t="s">
        <v>243</v>
      </c>
      <c r="D24397" s="684">
        <v>1169</v>
      </c>
      <c r="E24397" t="s">
        <v>52028</v>
      </c>
    </row>
    <row r="24398" spans="1:5" hidden="1" x14ac:dyDescent="0.2">
      <c r="A24398" s="94" t="s">
        <v>3425</v>
      </c>
      <c r="B24398" t="s">
        <v>18122</v>
      </c>
      <c r="C24398" t="s">
        <v>243</v>
      </c>
      <c r="D24398">
        <v>994</v>
      </c>
      <c r="E24398" t="s">
        <v>52028</v>
      </c>
    </row>
    <row r="24399" spans="1:5" hidden="1" x14ac:dyDescent="0.2">
      <c r="A24399" s="94" t="s">
        <v>3426</v>
      </c>
      <c r="B24399" t="s">
        <v>18123</v>
      </c>
      <c r="C24399" t="s">
        <v>243</v>
      </c>
      <c r="D24399" s="684">
        <v>1386</v>
      </c>
      <c r="E24399" t="s">
        <v>52028</v>
      </c>
    </row>
    <row r="24400" spans="1:5" hidden="1" x14ac:dyDescent="0.2">
      <c r="A24400" s="94" t="s">
        <v>3429</v>
      </c>
      <c r="B24400" t="s">
        <v>18124</v>
      </c>
      <c r="C24400" t="s">
        <v>243</v>
      </c>
      <c r="D24400">
        <v>305</v>
      </c>
      <c r="E24400" t="s">
        <v>52028</v>
      </c>
    </row>
    <row r="24401" spans="1:5" hidden="1" x14ac:dyDescent="0.2">
      <c r="A24401" s="94" t="s">
        <v>3430</v>
      </c>
      <c r="B24401" t="s">
        <v>18125</v>
      </c>
      <c r="C24401" t="s">
        <v>243</v>
      </c>
      <c r="D24401">
        <v>326</v>
      </c>
      <c r="E24401" t="s">
        <v>52028</v>
      </c>
    </row>
    <row r="24402" spans="1:5" hidden="1" x14ac:dyDescent="0.2">
      <c r="A24402" s="94" t="s">
        <v>3431</v>
      </c>
      <c r="B24402" t="s">
        <v>18126</v>
      </c>
      <c r="C24402" t="s">
        <v>243</v>
      </c>
      <c r="D24402">
        <v>325</v>
      </c>
      <c r="E24402" t="s">
        <v>52028</v>
      </c>
    </row>
    <row r="24403" spans="1:5" hidden="1" x14ac:dyDescent="0.2">
      <c r="A24403" s="94" t="s">
        <v>3432</v>
      </c>
      <c r="B24403" t="s">
        <v>18127</v>
      </c>
      <c r="C24403" t="s">
        <v>243</v>
      </c>
      <c r="D24403">
        <v>345</v>
      </c>
      <c r="E24403" t="s">
        <v>52028</v>
      </c>
    </row>
    <row r="24404" spans="1:5" hidden="1" x14ac:dyDescent="0.2">
      <c r="A24404" s="94" t="s">
        <v>3427</v>
      </c>
      <c r="B24404" t="s">
        <v>18128</v>
      </c>
      <c r="C24404" t="s">
        <v>243</v>
      </c>
      <c r="D24404">
        <v>171</v>
      </c>
      <c r="E24404" t="s">
        <v>52028</v>
      </c>
    </row>
    <row r="24405" spans="1:5" hidden="1" x14ac:dyDescent="0.2">
      <c r="A24405" s="94" t="s">
        <v>3428</v>
      </c>
      <c r="B24405" t="s">
        <v>18129</v>
      </c>
      <c r="C24405" t="s">
        <v>243</v>
      </c>
      <c r="D24405">
        <v>171</v>
      </c>
      <c r="E24405" t="s">
        <v>52028</v>
      </c>
    </row>
    <row r="24406" spans="1:5" hidden="1" x14ac:dyDescent="0.2">
      <c r="A24406" s="94" t="s">
        <v>2049</v>
      </c>
      <c r="B24406" t="s">
        <v>18130</v>
      </c>
      <c r="C24406" t="s">
        <v>511</v>
      </c>
      <c r="D24406">
        <v>277</v>
      </c>
      <c r="E24406" t="s">
        <v>52028</v>
      </c>
    </row>
    <row r="24407" spans="1:5" hidden="1" x14ac:dyDescent="0.2">
      <c r="A24407" s="94" t="s">
        <v>27</v>
      </c>
      <c r="B24407" t="s">
        <v>18131</v>
      </c>
      <c r="C24407" t="s">
        <v>511</v>
      </c>
      <c r="D24407">
        <v>0</v>
      </c>
      <c r="E24407" t="s">
        <v>52028</v>
      </c>
    </row>
    <row r="24408" spans="1:5" hidden="1" x14ac:dyDescent="0.2">
      <c r="A24408" s="94" t="s">
        <v>875</v>
      </c>
      <c r="B24408" t="s">
        <v>18132</v>
      </c>
      <c r="C24408" t="s">
        <v>511</v>
      </c>
      <c r="D24408">
        <v>0</v>
      </c>
      <c r="E24408" t="s">
        <v>52028</v>
      </c>
    </row>
    <row r="24409" spans="1:5" hidden="1" x14ac:dyDescent="0.2">
      <c r="A24409" s="94" t="s">
        <v>5200</v>
      </c>
      <c r="B24409" t="s">
        <v>18133</v>
      </c>
      <c r="C24409" t="s">
        <v>243</v>
      </c>
      <c r="D24409">
        <v>2</v>
      </c>
      <c r="E24409" t="s">
        <v>52028</v>
      </c>
    </row>
    <row r="24410" spans="1:5" hidden="1" x14ac:dyDescent="0.2">
      <c r="A24410" s="94" t="s">
        <v>1702</v>
      </c>
      <c r="B24410" t="s">
        <v>18134</v>
      </c>
      <c r="C24410" t="s">
        <v>243</v>
      </c>
      <c r="D24410">
        <v>500</v>
      </c>
      <c r="E24410" t="s">
        <v>52028</v>
      </c>
    </row>
    <row r="24411" spans="1:5" hidden="1" x14ac:dyDescent="0.2">
      <c r="A24411" s="94" t="s">
        <v>4097</v>
      </c>
      <c r="B24411" t="s">
        <v>18135</v>
      </c>
      <c r="C24411" t="s">
        <v>243</v>
      </c>
      <c r="D24411">
        <v>25</v>
      </c>
      <c r="E24411" t="s">
        <v>52028</v>
      </c>
    </row>
    <row r="24412" spans="1:5" hidden="1" x14ac:dyDescent="0.2">
      <c r="A24412" s="94" t="s">
        <v>876</v>
      </c>
      <c r="B24412" t="s">
        <v>18136</v>
      </c>
      <c r="C24412" t="s">
        <v>511</v>
      </c>
      <c r="D24412">
        <v>250</v>
      </c>
      <c r="E24412" t="s">
        <v>52028</v>
      </c>
    </row>
    <row r="24413" spans="1:5" hidden="1" x14ac:dyDescent="0.2">
      <c r="A24413" s="94" t="s">
        <v>877</v>
      </c>
      <c r="B24413" t="s">
        <v>18137</v>
      </c>
      <c r="C24413" t="s">
        <v>511</v>
      </c>
      <c r="D24413">
        <v>0</v>
      </c>
      <c r="E24413" t="s">
        <v>52028</v>
      </c>
    </row>
    <row r="24414" spans="1:5" hidden="1" x14ac:dyDescent="0.2">
      <c r="A24414" s="94" t="s">
        <v>878</v>
      </c>
      <c r="B24414" t="s">
        <v>18138</v>
      </c>
      <c r="C24414" t="s">
        <v>880</v>
      </c>
      <c r="D24414">
        <v>250</v>
      </c>
      <c r="E24414" t="s">
        <v>52028</v>
      </c>
    </row>
    <row r="24415" spans="1:5" hidden="1" x14ac:dyDescent="0.2">
      <c r="A24415" s="94" t="s">
        <v>879</v>
      </c>
      <c r="B24415" t="s">
        <v>18139</v>
      </c>
      <c r="C24415" t="s">
        <v>880</v>
      </c>
      <c r="D24415">
        <v>300</v>
      </c>
      <c r="E24415" t="s">
        <v>52028</v>
      </c>
    </row>
    <row r="24416" spans="1:5" hidden="1" x14ac:dyDescent="0.2">
      <c r="A24416" s="94" t="s">
        <v>851</v>
      </c>
      <c r="B24416" t="s">
        <v>18140</v>
      </c>
      <c r="C24416" t="s">
        <v>2896</v>
      </c>
      <c r="D24416">
        <v>0</v>
      </c>
      <c r="E24416" t="s">
        <v>52028</v>
      </c>
    </row>
    <row r="24417" spans="1:5" hidden="1" x14ac:dyDescent="0.2">
      <c r="A24417" s="94" t="s">
        <v>852</v>
      </c>
      <c r="B24417" t="s">
        <v>18141</v>
      </c>
      <c r="C24417" t="s">
        <v>282</v>
      </c>
      <c r="D24417">
        <v>325</v>
      </c>
      <c r="E24417" t="s">
        <v>52028</v>
      </c>
    </row>
    <row r="24418" spans="1:5" hidden="1" x14ac:dyDescent="0.2">
      <c r="A24418" s="94" t="s">
        <v>28377</v>
      </c>
      <c r="B24418" t="s">
        <v>28378</v>
      </c>
      <c r="C24418" t="s">
        <v>313</v>
      </c>
      <c r="D24418">
        <v>440</v>
      </c>
      <c r="E24418" t="s">
        <v>52028</v>
      </c>
    </row>
    <row r="24419" spans="1:5" hidden="1" x14ac:dyDescent="0.2">
      <c r="A24419" s="94" t="s">
        <v>3433</v>
      </c>
      <c r="B24419" t="s">
        <v>18671</v>
      </c>
      <c r="C24419" t="s">
        <v>243</v>
      </c>
      <c r="D24419" s="684">
        <v>2381</v>
      </c>
      <c r="E24419" t="s">
        <v>52028</v>
      </c>
    </row>
    <row r="24420" spans="1:5" hidden="1" x14ac:dyDescent="0.2">
      <c r="A24420" s="94" t="s">
        <v>3434</v>
      </c>
      <c r="B24420" t="s">
        <v>18672</v>
      </c>
      <c r="C24420" t="s">
        <v>243</v>
      </c>
      <c r="D24420" s="684">
        <v>1930</v>
      </c>
      <c r="E24420" t="s">
        <v>52028</v>
      </c>
    </row>
    <row r="24421" spans="1:5" hidden="1" x14ac:dyDescent="0.2">
      <c r="A24421" s="94" t="s">
        <v>2577</v>
      </c>
      <c r="B24421" t="s">
        <v>18673</v>
      </c>
      <c r="C24421" t="s">
        <v>243</v>
      </c>
      <c r="D24421">
        <v>280</v>
      </c>
      <c r="E24421" t="s">
        <v>52028</v>
      </c>
    </row>
    <row r="24422" spans="1:5" hidden="1" x14ac:dyDescent="0.2">
      <c r="A24422" s="94" t="s">
        <v>9667</v>
      </c>
      <c r="B24422" t="s">
        <v>18674</v>
      </c>
      <c r="C24422" t="s">
        <v>243</v>
      </c>
      <c r="D24422" s="684">
        <v>3389</v>
      </c>
      <c r="E24422" t="s">
        <v>52028</v>
      </c>
    </row>
    <row r="24423" spans="1:5" hidden="1" x14ac:dyDescent="0.2">
      <c r="A24423" s="94" t="s">
        <v>2578</v>
      </c>
      <c r="B24423" t="s">
        <v>18675</v>
      </c>
      <c r="C24423" t="s">
        <v>243</v>
      </c>
      <c r="D24423" s="684">
        <v>2479</v>
      </c>
      <c r="E24423" t="s">
        <v>52028</v>
      </c>
    </row>
    <row r="24424" spans="1:5" hidden="1" x14ac:dyDescent="0.2">
      <c r="A24424" s="94" t="s">
        <v>1776</v>
      </c>
      <c r="B24424" t="s">
        <v>18676</v>
      </c>
      <c r="C24424" t="s">
        <v>243</v>
      </c>
      <c r="D24424" s="684">
        <v>3844</v>
      </c>
      <c r="E24424" t="s">
        <v>52028</v>
      </c>
    </row>
    <row r="24425" spans="1:5" hidden="1" x14ac:dyDescent="0.2">
      <c r="A24425" s="94" t="s">
        <v>2172</v>
      </c>
      <c r="B24425" t="s">
        <v>18677</v>
      </c>
      <c r="C24425" t="s">
        <v>243</v>
      </c>
      <c r="D24425" s="684">
        <v>2990</v>
      </c>
      <c r="E24425" t="s">
        <v>52028</v>
      </c>
    </row>
    <row r="24426" spans="1:5" hidden="1" x14ac:dyDescent="0.2">
      <c r="A24426" s="94" t="s">
        <v>5566</v>
      </c>
      <c r="B24426" t="s">
        <v>18678</v>
      </c>
      <c r="C24426" t="s">
        <v>243</v>
      </c>
      <c r="D24426">
        <v>253</v>
      </c>
      <c r="E24426" t="s">
        <v>52028</v>
      </c>
    </row>
    <row r="24427" spans="1:5" hidden="1" x14ac:dyDescent="0.2">
      <c r="A24427" s="94" t="s">
        <v>5567</v>
      </c>
      <c r="B24427" t="s">
        <v>18679</v>
      </c>
      <c r="C24427" t="s">
        <v>243</v>
      </c>
      <c r="D24427">
        <v>312</v>
      </c>
      <c r="E24427" t="s">
        <v>52028</v>
      </c>
    </row>
    <row r="24428" spans="1:5" hidden="1" x14ac:dyDescent="0.2">
      <c r="A24428" s="94" t="s">
        <v>5568</v>
      </c>
      <c r="B24428" t="s">
        <v>18680</v>
      </c>
      <c r="C24428" t="s">
        <v>243</v>
      </c>
      <c r="D24428">
        <v>397</v>
      </c>
      <c r="E24428" t="s">
        <v>52028</v>
      </c>
    </row>
    <row r="24429" spans="1:5" hidden="1" x14ac:dyDescent="0.2">
      <c r="A24429" s="94" t="s">
        <v>5569</v>
      </c>
      <c r="B24429" t="s">
        <v>18681</v>
      </c>
      <c r="C24429" t="s">
        <v>243</v>
      </c>
      <c r="D24429">
        <v>440</v>
      </c>
      <c r="E24429" t="s">
        <v>52028</v>
      </c>
    </row>
    <row r="24430" spans="1:5" hidden="1" x14ac:dyDescent="0.2">
      <c r="A24430" s="94" t="s">
        <v>2173</v>
      </c>
      <c r="B24430" t="s">
        <v>18682</v>
      </c>
      <c r="C24430" t="s">
        <v>243</v>
      </c>
      <c r="D24430">
        <v>105</v>
      </c>
      <c r="E24430" t="s">
        <v>52028</v>
      </c>
    </row>
    <row r="24431" spans="1:5" hidden="1" x14ac:dyDescent="0.2">
      <c r="A24431" s="94" t="s">
        <v>3142</v>
      </c>
      <c r="B24431" t="s">
        <v>18683</v>
      </c>
      <c r="C24431" t="s">
        <v>243</v>
      </c>
      <c r="D24431">
        <v>33.35</v>
      </c>
      <c r="E24431" t="s">
        <v>52028</v>
      </c>
    </row>
    <row r="24432" spans="1:5" hidden="1" x14ac:dyDescent="0.2">
      <c r="A24432" s="94" t="s">
        <v>5591</v>
      </c>
      <c r="B24432" t="s">
        <v>18877</v>
      </c>
      <c r="C24432" t="s">
        <v>243</v>
      </c>
      <c r="D24432" s="684">
        <v>2147</v>
      </c>
      <c r="E24432" t="s">
        <v>52028</v>
      </c>
    </row>
    <row r="24433" spans="1:5" hidden="1" x14ac:dyDescent="0.2">
      <c r="A24433" s="94" t="s">
        <v>5596</v>
      </c>
      <c r="B24433" t="s">
        <v>18684</v>
      </c>
      <c r="C24433" t="s">
        <v>243</v>
      </c>
      <c r="D24433" s="684">
        <v>1691</v>
      </c>
      <c r="E24433" t="s">
        <v>52028</v>
      </c>
    </row>
    <row r="24434" spans="1:5" hidden="1" x14ac:dyDescent="0.2">
      <c r="A24434" s="94" t="s">
        <v>5570</v>
      </c>
      <c r="B24434" t="s">
        <v>18685</v>
      </c>
      <c r="C24434" t="s">
        <v>243</v>
      </c>
      <c r="D24434" s="684">
        <v>2251</v>
      </c>
      <c r="E24434" t="s">
        <v>52028</v>
      </c>
    </row>
    <row r="24435" spans="1:5" hidden="1" x14ac:dyDescent="0.2">
      <c r="A24435" s="94" t="s">
        <v>5571</v>
      </c>
      <c r="B24435" t="s">
        <v>18686</v>
      </c>
      <c r="C24435" t="s">
        <v>243</v>
      </c>
      <c r="D24435">
        <v>200</v>
      </c>
      <c r="E24435" t="s">
        <v>52028</v>
      </c>
    </row>
    <row r="24436" spans="1:5" hidden="1" x14ac:dyDescent="0.2">
      <c r="A24436" s="94" t="s">
        <v>1787</v>
      </c>
      <c r="B24436" t="s">
        <v>18687</v>
      </c>
      <c r="C24436" t="s">
        <v>243</v>
      </c>
      <c r="D24436" s="684">
        <v>1692</v>
      </c>
      <c r="E24436" t="s">
        <v>52028</v>
      </c>
    </row>
    <row r="24437" spans="1:5" hidden="1" x14ac:dyDescent="0.2">
      <c r="A24437" s="94" t="s">
        <v>5572</v>
      </c>
      <c r="B24437" t="s">
        <v>18688</v>
      </c>
      <c r="C24437" t="s">
        <v>243</v>
      </c>
      <c r="D24437">
        <v>338</v>
      </c>
      <c r="E24437" t="s">
        <v>52028</v>
      </c>
    </row>
    <row r="24438" spans="1:5" hidden="1" x14ac:dyDescent="0.2">
      <c r="A24438" s="94" t="s">
        <v>526</v>
      </c>
      <c r="B24438" t="s">
        <v>18689</v>
      </c>
      <c r="C24438" t="s">
        <v>243</v>
      </c>
      <c r="D24438" s="684">
        <v>2104</v>
      </c>
      <c r="E24438" t="s">
        <v>52028</v>
      </c>
    </row>
    <row r="24439" spans="1:5" hidden="1" x14ac:dyDescent="0.2">
      <c r="A24439" s="94" t="s">
        <v>527</v>
      </c>
      <c r="B24439" t="s">
        <v>18690</v>
      </c>
      <c r="C24439" t="s">
        <v>243</v>
      </c>
      <c r="D24439" s="684">
        <v>1691</v>
      </c>
      <c r="E24439" t="s">
        <v>52028</v>
      </c>
    </row>
    <row r="24440" spans="1:5" hidden="1" x14ac:dyDescent="0.2">
      <c r="A24440" s="94" t="s">
        <v>528</v>
      </c>
      <c r="B24440" t="s">
        <v>18691</v>
      </c>
      <c r="C24440" t="s">
        <v>243</v>
      </c>
      <c r="D24440">
        <v>190</v>
      </c>
      <c r="E24440" t="s">
        <v>52028</v>
      </c>
    </row>
    <row r="24441" spans="1:5" hidden="1" x14ac:dyDescent="0.2">
      <c r="A24441" s="94" t="s">
        <v>529</v>
      </c>
      <c r="B24441" t="s">
        <v>18692</v>
      </c>
      <c r="C24441" t="s">
        <v>243</v>
      </c>
      <c r="D24441">
        <v>500</v>
      </c>
      <c r="E24441" t="s">
        <v>52028</v>
      </c>
    </row>
    <row r="24442" spans="1:5" hidden="1" x14ac:dyDescent="0.2">
      <c r="A24442" s="94" t="s">
        <v>530</v>
      </c>
      <c r="B24442" t="s">
        <v>18693</v>
      </c>
      <c r="C24442" t="s">
        <v>243</v>
      </c>
      <c r="D24442">
        <v>550</v>
      </c>
      <c r="E24442" t="s">
        <v>52028</v>
      </c>
    </row>
    <row r="24443" spans="1:5" hidden="1" x14ac:dyDescent="0.2">
      <c r="A24443" s="94" t="s">
        <v>522</v>
      </c>
      <c r="B24443" t="s">
        <v>18694</v>
      </c>
      <c r="C24443" t="s">
        <v>243</v>
      </c>
      <c r="D24443">
        <v>50</v>
      </c>
      <c r="E24443" t="s">
        <v>52028</v>
      </c>
    </row>
    <row r="24444" spans="1:5" hidden="1" x14ac:dyDescent="0.2">
      <c r="A24444" s="94" t="s">
        <v>523</v>
      </c>
      <c r="B24444" t="s">
        <v>18695</v>
      </c>
      <c r="C24444" t="s">
        <v>243</v>
      </c>
      <c r="D24444">
        <v>35</v>
      </c>
      <c r="E24444" t="s">
        <v>52028</v>
      </c>
    </row>
    <row r="24445" spans="1:5" hidden="1" x14ac:dyDescent="0.2">
      <c r="A24445" s="94" t="s">
        <v>524</v>
      </c>
      <c r="B24445" t="s">
        <v>18696</v>
      </c>
      <c r="C24445" t="s">
        <v>243</v>
      </c>
      <c r="D24445">
        <v>95</v>
      </c>
      <c r="E24445" t="s">
        <v>52028</v>
      </c>
    </row>
    <row r="24446" spans="1:5" hidden="1" x14ac:dyDescent="0.2">
      <c r="A24446" s="94" t="s">
        <v>1794</v>
      </c>
      <c r="B24446" t="s">
        <v>18697</v>
      </c>
      <c r="C24446" t="s">
        <v>243</v>
      </c>
      <c r="D24446">
        <v>45</v>
      </c>
      <c r="E24446" t="s">
        <v>52028</v>
      </c>
    </row>
    <row r="24447" spans="1:5" hidden="1" x14ac:dyDescent="0.2">
      <c r="A24447" s="94" t="s">
        <v>1795</v>
      </c>
      <c r="B24447" t="s">
        <v>18698</v>
      </c>
      <c r="C24447" t="s">
        <v>243</v>
      </c>
      <c r="D24447">
        <v>75</v>
      </c>
      <c r="E24447" t="s">
        <v>52028</v>
      </c>
    </row>
    <row r="24448" spans="1:5" hidden="1" x14ac:dyDescent="0.2">
      <c r="A24448" s="94" t="s">
        <v>1796</v>
      </c>
      <c r="B24448" t="s">
        <v>18699</v>
      </c>
      <c r="C24448" t="s">
        <v>243</v>
      </c>
      <c r="D24448">
        <v>400</v>
      </c>
      <c r="E24448" t="s">
        <v>52028</v>
      </c>
    </row>
    <row r="24449" spans="1:5" hidden="1" x14ac:dyDescent="0.2">
      <c r="A24449" s="94" t="s">
        <v>1797</v>
      </c>
      <c r="B24449" t="s">
        <v>18700</v>
      </c>
      <c r="C24449" t="s">
        <v>243</v>
      </c>
      <c r="D24449">
        <v>40</v>
      </c>
      <c r="E24449" t="s">
        <v>52028</v>
      </c>
    </row>
    <row r="24450" spans="1:5" hidden="1" x14ac:dyDescent="0.2">
      <c r="A24450" s="94" t="s">
        <v>1798</v>
      </c>
      <c r="B24450" t="s">
        <v>18701</v>
      </c>
      <c r="C24450" t="s">
        <v>243</v>
      </c>
      <c r="D24450">
        <v>30</v>
      </c>
      <c r="E24450" t="s">
        <v>52028</v>
      </c>
    </row>
    <row r="24451" spans="1:5" hidden="1" x14ac:dyDescent="0.2">
      <c r="A24451" s="94" t="s">
        <v>1799</v>
      </c>
      <c r="B24451" t="s">
        <v>18702</v>
      </c>
      <c r="C24451" t="s">
        <v>243</v>
      </c>
      <c r="D24451">
        <v>50</v>
      </c>
      <c r="E24451" t="s">
        <v>52028</v>
      </c>
    </row>
    <row r="24452" spans="1:5" hidden="1" x14ac:dyDescent="0.2">
      <c r="A24452" s="94" t="s">
        <v>5573</v>
      </c>
      <c r="B24452" t="s">
        <v>18703</v>
      </c>
      <c r="C24452" t="s">
        <v>243</v>
      </c>
      <c r="D24452" s="684">
        <v>2690</v>
      </c>
      <c r="E24452" t="s">
        <v>52028</v>
      </c>
    </row>
    <row r="24453" spans="1:5" hidden="1" x14ac:dyDescent="0.2">
      <c r="A24453" s="94" t="s">
        <v>5574</v>
      </c>
      <c r="B24453" t="s">
        <v>18704</v>
      </c>
      <c r="C24453" t="s">
        <v>243</v>
      </c>
      <c r="D24453" s="684">
        <v>2046</v>
      </c>
      <c r="E24453" t="s">
        <v>52028</v>
      </c>
    </row>
    <row r="24454" spans="1:5" hidden="1" x14ac:dyDescent="0.2">
      <c r="A24454" s="94" t="s">
        <v>30797</v>
      </c>
      <c r="B24454" t="s">
        <v>30802</v>
      </c>
      <c r="C24454" t="s">
        <v>621</v>
      </c>
      <c r="D24454">
        <v>204.17</v>
      </c>
      <c r="E24454" t="s">
        <v>52031</v>
      </c>
    </row>
    <row r="24455" spans="1:5" hidden="1" x14ac:dyDescent="0.2">
      <c r="A24455" s="94" t="s">
        <v>30798</v>
      </c>
      <c r="B24455" t="s">
        <v>30803</v>
      </c>
      <c r="C24455" t="s">
        <v>621</v>
      </c>
      <c r="D24455">
        <v>207.9</v>
      </c>
      <c r="E24455" t="s">
        <v>52031</v>
      </c>
    </row>
    <row r="24456" spans="1:5" hidden="1" x14ac:dyDescent="0.2">
      <c r="A24456" s="94" t="s">
        <v>30799</v>
      </c>
      <c r="B24456" t="s">
        <v>30804</v>
      </c>
      <c r="C24456" t="s">
        <v>621</v>
      </c>
      <c r="D24456">
        <v>216.09</v>
      </c>
      <c r="E24456" t="s">
        <v>52031</v>
      </c>
    </row>
    <row r="24457" spans="1:5" hidden="1" x14ac:dyDescent="0.2">
      <c r="A24457" s="94" t="s">
        <v>30800</v>
      </c>
      <c r="B24457" t="s">
        <v>30805</v>
      </c>
      <c r="C24457" t="s">
        <v>621</v>
      </c>
      <c r="D24457">
        <v>213.67</v>
      </c>
      <c r="E24457" t="s">
        <v>52031</v>
      </c>
    </row>
    <row r="24458" spans="1:5" hidden="1" x14ac:dyDescent="0.2">
      <c r="A24458" s="94" t="s">
        <v>30801</v>
      </c>
      <c r="B24458" t="s">
        <v>30806</v>
      </c>
      <c r="C24458" t="s">
        <v>621</v>
      </c>
      <c r="D24458">
        <v>220.5</v>
      </c>
      <c r="E24458" t="s">
        <v>52031</v>
      </c>
    </row>
    <row r="24459" spans="1:5" hidden="1" x14ac:dyDescent="0.2">
      <c r="A24459" s="94" t="s">
        <v>30807</v>
      </c>
      <c r="B24459" t="s">
        <v>30808</v>
      </c>
      <c r="C24459" t="s">
        <v>243</v>
      </c>
      <c r="D24459">
        <v>12.6</v>
      </c>
      <c r="E24459" t="s">
        <v>52031</v>
      </c>
    </row>
    <row r="24460" spans="1:5" hidden="1" x14ac:dyDescent="0.2">
      <c r="A24460" s="94" t="s">
        <v>30809</v>
      </c>
      <c r="B24460" t="s">
        <v>30810</v>
      </c>
      <c r="C24460" t="s">
        <v>621</v>
      </c>
      <c r="D24460">
        <v>10.23</v>
      </c>
      <c r="E24460" t="s">
        <v>52031</v>
      </c>
    </row>
    <row r="24461" spans="1:5" hidden="1" x14ac:dyDescent="0.2">
      <c r="A24461" s="94" t="s">
        <v>30811</v>
      </c>
      <c r="B24461" t="s">
        <v>30812</v>
      </c>
      <c r="C24461" t="s">
        <v>621</v>
      </c>
      <c r="D24461">
        <v>20.47</v>
      </c>
      <c r="E24461" t="s">
        <v>52031</v>
      </c>
    </row>
    <row r="24462" spans="1:5" hidden="1" x14ac:dyDescent="0.2">
      <c r="A24462" s="94" t="s">
        <v>30813</v>
      </c>
      <c r="B24462" t="s">
        <v>30814</v>
      </c>
      <c r="C24462" t="s">
        <v>621</v>
      </c>
      <c r="D24462">
        <v>226.8</v>
      </c>
      <c r="E24462" t="s">
        <v>52031</v>
      </c>
    </row>
    <row r="24463" spans="1:5" hidden="1" x14ac:dyDescent="0.2">
      <c r="A24463" s="94" t="s">
        <v>30815</v>
      </c>
      <c r="B24463" t="s">
        <v>30816</v>
      </c>
      <c r="C24463" t="s">
        <v>621</v>
      </c>
      <c r="D24463">
        <v>227.85</v>
      </c>
      <c r="E24463" t="s">
        <v>52031</v>
      </c>
    </row>
    <row r="24464" spans="1:5" hidden="1" x14ac:dyDescent="0.2">
      <c r="A24464" s="94" t="s">
        <v>30817</v>
      </c>
      <c r="B24464" t="s">
        <v>30818</v>
      </c>
      <c r="C24464" t="s">
        <v>621</v>
      </c>
      <c r="D24464">
        <v>226.8</v>
      </c>
      <c r="E24464" t="s">
        <v>52031</v>
      </c>
    </row>
    <row r="24465" spans="1:5" hidden="1" x14ac:dyDescent="0.2">
      <c r="A24465" s="94" t="s">
        <v>30819</v>
      </c>
      <c r="B24465" t="s">
        <v>30820</v>
      </c>
      <c r="C24465" t="s">
        <v>621</v>
      </c>
      <c r="D24465">
        <v>227.85</v>
      </c>
      <c r="E24465" t="s">
        <v>52031</v>
      </c>
    </row>
    <row r="24466" spans="1:5" hidden="1" x14ac:dyDescent="0.2">
      <c r="A24466" s="94" t="s">
        <v>30823</v>
      </c>
      <c r="B24466" t="s">
        <v>30824</v>
      </c>
      <c r="C24466" t="s">
        <v>621</v>
      </c>
      <c r="D24466">
        <v>29.4</v>
      </c>
      <c r="E24466" t="s">
        <v>52031</v>
      </c>
    </row>
    <row r="24467" spans="1:5" hidden="1" x14ac:dyDescent="0.2">
      <c r="A24467" s="94" t="s">
        <v>30825</v>
      </c>
      <c r="B24467" t="s">
        <v>30826</v>
      </c>
      <c r="C24467" t="s">
        <v>621</v>
      </c>
      <c r="D24467">
        <v>14.17</v>
      </c>
      <c r="E24467" t="s">
        <v>52031</v>
      </c>
    </row>
    <row r="24468" spans="1:5" hidden="1" x14ac:dyDescent="0.2">
      <c r="A24468" s="94" t="s">
        <v>30827</v>
      </c>
      <c r="B24468" t="s">
        <v>30828</v>
      </c>
      <c r="C24468" t="s">
        <v>621</v>
      </c>
      <c r="D24468">
        <v>43.57</v>
      </c>
      <c r="E24468" t="s">
        <v>52031</v>
      </c>
    </row>
    <row r="24469" spans="1:5" hidden="1" x14ac:dyDescent="0.2">
      <c r="A24469" s="94" t="s">
        <v>30821</v>
      </c>
      <c r="B24469" t="s">
        <v>30822</v>
      </c>
      <c r="C24469" t="s">
        <v>621</v>
      </c>
      <c r="D24469">
        <v>58.8</v>
      </c>
      <c r="E24469" t="s">
        <v>52031</v>
      </c>
    </row>
    <row r="24470" spans="1:5" hidden="1" x14ac:dyDescent="0.2">
      <c r="A24470" s="94" t="s">
        <v>7434</v>
      </c>
      <c r="B24470" t="s">
        <v>18598</v>
      </c>
      <c r="C24470" t="s">
        <v>243</v>
      </c>
      <c r="D24470">
        <v>15</v>
      </c>
      <c r="E24470" t="s">
        <v>52032</v>
      </c>
    </row>
    <row r="24471" spans="1:5" hidden="1" x14ac:dyDescent="0.2">
      <c r="A24471" s="94" t="s">
        <v>7436</v>
      </c>
      <c r="B24471" t="s">
        <v>18599</v>
      </c>
      <c r="C24471" t="s">
        <v>243</v>
      </c>
      <c r="D24471">
        <v>0</v>
      </c>
      <c r="E24471" t="s">
        <v>52032</v>
      </c>
    </row>
    <row r="24472" spans="1:5" hidden="1" x14ac:dyDescent="0.2">
      <c r="A24472" s="94" t="s">
        <v>7432</v>
      </c>
      <c r="B24472" t="s">
        <v>18600</v>
      </c>
      <c r="C24472" t="s">
        <v>2424</v>
      </c>
      <c r="D24472">
        <v>5.4</v>
      </c>
      <c r="E24472" t="s">
        <v>52032</v>
      </c>
    </row>
    <row r="24473" spans="1:5" hidden="1" x14ac:dyDescent="0.2">
      <c r="A24473" s="94" t="s">
        <v>7435</v>
      </c>
      <c r="B24473" t="s">
        <v>18601</v>
      </c>
      <c r="C24473" t="s">
        <v>243</v>
      </c>
      <c r="D24473">
        <v>184.65</v>
      </c>
      <c r="E24473" t="s">
        <v>52032</v>
      </c>
    </row>
    <row r="24474" spans="1:5" hidden="1" x14ac:dyDescent="0.2">
      <c r="A24474" s="94" t="s">
        <v>7431</v>
      </c>
      <c r="B24474" t="s">
        <v>18602</v>
      </c>
      <c r="C24474" t="s">
        <v>282</v>
      </c>
      <c r="D24474">
        <v>264</v>
      </c>
      <c r="E24474" t="s">
        <v>52032</v>
      </c>
    </row>
    <row r="24475" spans="1:5" hidden="1" x14ac:dyDescent="0.2">
      <c r="A24475" s="94" t="s">
        <v>7437</v>
      </c>
      <c r="B24475" t="s">
        <v>18603</v>
      </c>
      <c r="C24475" t="s">
        <v>243</v>
      </c>
      <c r="D24475">
        <v>380.1</v>
      </c>
      <c r="E24475" t="s">
        <v>52032</v>
      </c>
    </row>
    <row r="24476" spans="1:5" hidden="1" x14ac:dyDescent="0.2">
      <c r="A24476" s="94" t="s">
        <v>7433</v>
      </c>
      <c r="B24476" t="s">
        <v>18604</v>
      </c>
      <c r="C24476" t="s">
        <v>243</v>
      </c>
      <c r="D24476">
        <v>59</v>
      </c>
      <c r="E24476" t="s">
        <v>52032</v>
      </c>
    </row>
    <row r="24477" spans="1:5" hidden="1" x14ac:dyDescent="0.2">
      <c r="A24477" s="94" t="s">
        <v>2630</v>
      </c>
      <c r="B24477" t="s">
        <v>18605</v>
      </c>
      <c r="C24477" t="s">
        <v>511</v>
      </c>
      <c r="D24477">
        <v>115.16</v>
      </c>
      <c r="E24477" t="s">
        <v>52032</v>
      </c>
    </row>
    <row r="24478" spans="1:5" hidden="1" x14ac:dyDescent="0.2">
      <c r="A24478" s="94" t="s">
        <v>3746</v>
      </c>
      <c r="B24478" t="s">
        <v>18606</v>
      </c>
      <c r="C24478" t="s">
        <v>511</v>
      </c>
      <c r="D24478">
        <v>172.72</v>
      </c>
      <c r="E24478" t="s">
        <v>52032</v>
      </c>
    </row>
    <row r="24479" spans="1:5" hidden="1" x14ac:dyDescent="0.2">
      <c r="A24479" s="94" t="s">
        <v>2603</v>
      </c>
      <c r="B24479" t="s">
        <v>18607</v>
      </c>
      <c r="C24479" t="s">
        <v>511</v>
      </c>
      <c r="D24479">
        <v>216.5</v>
      </c>
      <c r="E24479" t="s">
        <v>52032</v>
      </c>
    </row>
    <row r="24480" spans="1:5" hidden="1" x14ac:dyDescent="0.2">
      <c r="A24480" s="94" t="s">
        <v>3747</v>
      </c>
      <c r="B24480" t="s">
        <v>18608</v>
      </c>
      <c r="C24480" t="s">
        <v>243</v>
      </c>
      <c r="D24480">
        <v>216.5</v>
      </c>
      <c r="E24480" t="s">
        <v>52032</v>
      </c>
    </row>
    <row r="24481" spans="1:5" hidden="1" x14ac:dyDescent="0.2">
      <c r="A24481" s="94" t="s">
        <v>2692</v>
      </c>
      <c r="B24481" t="s">
        <v>18609</v>
      </c>
      <c r="C24481" t="s">
        <v>511</v>
      </c>
      <c r="D24481">
        <v>243.3</v>
      </c>
      <c r="E24481" t="s">
        <v>52032</v>
      </c>
    </row>
    <row r="24482" spans="1:5" hidden="1" x14ac:dyDescent="0.2">
      <c r="A24482" s="94" t="s">
        <v>3748</v>
      </c>
      <c r="B24482" t="s">
        <v>18610</v>
      </c>
      <c r="C24482" t="s">
        <v>511</v>
      </c>
      <c r="D24482">
        <v>243.3</v>
      </c>
      <c r="E24482" t="s">
        <v>52032</v>
      </c>
    </row>
    <row r="24483" spans="1:5" hidden="1" x14ac:dyDescent="0.2">
      <c r="A24483" s="94" t="s">
        <v>2690</v>
      </c>
      <c r="B24483" t="s">
        <v>18611</v>
      </c>
      <c r="C24483" t="s">
        <v>511</v>
      </c>
      <c r="D24483">
        <v>112.98</v>
      </c>
      <c r="E24483" t="s">
        <v>52032</v>
      </c>
    </row>
    <row r="24484" spans="1:5" hidden="1" x14ac:dyDescent="0.2">
      <c r="A24484" s="94" t="s">
        <v>3749</v>
      </c>
      <c r="B24484" t="s">
        <v>18612</v>
      </c>
      <c r="C24484" t="s">
        <v>243</v>
      </c>
      <c r="D24484">
        <v>81.349999999999994</v>
      </c>
      <c r="E24484" t="s">
        <v>52032</v>
      </c>
    </row>
    <row r="24485" spans="1:5" hidden="1" x14ac:dyDescent="0.2">
      <c r="A24485" s="94" t="s">
        <v>2604</v>
      </c>
      <c r="B24485" t="s">
        <v>18613</v>
      </c>
      <c r="C24485" t="s">
        <v>511</v>
      </c>
      <c r="D24485">
        <v>112.98</v>
      </c>
      <c r="E24485" t="s">
        <v>52032</v>
      </c>
    </row>
    <row r="24486" spans="1:5" hidden="1" x14ac:dyDescent="0.2">
      <c r="A24486" s="94" t="s">
        <v>3750</v>
      </c>
      <c r="B24486" t="s">
        <v>18614</v>
      </c>
      <c r="C24486" t="s">
        <v>511</v>
      </c>
      <c r="D24486">
        <v>115.16</v>
      </c>
      <c r="E24486" t="s">
        <v>52032</v>
      </c>
    </row>
    <row r="24487" spans="1:5" hidden="1" x14ac:dyDescent="0.2">
      <c r="A24487" s="94" t="s">
        <v>2691</v>
      </c>
      <c r="B24487" t="s">
        <v>18615</v>
      </c>
      <c r="C24487" t="s">
        <v>243</v>
      </c>
      <c r="D24487">
        <v>115.16</v>
      </c>
      <c r="E24487" t="s">
        <v>52032</v>
      </c>
    </row>
    <row r="24488" spans="1:5" hidden="1" x14ac:dyDescent="0.2">
      <c r="A24488" s="94" t="s">
        <v>3751</v>
      </c>
      <c r="B24488" t="s">
        <v>18616</v>
      </c>
      <c r="C24488" t="s">
        <v>243</v>
      </c>
      <c r="D24488">
        <v>115.16</v>
      </c>
      <c r="E24488" t="s">
        <v>52032</v>
      </c>
    </row>
    <row r="24489" spans="1:5" hidden="1" x14ac:dyDescent="0.2">
      <c r="A24489" s="94" t="s">
        <v>3265</v>
      </c>
      <c r="B24489" t="s">
        <v>18617</v>
      </c>
      <c r="C24489" t="s">
        <v>511</v>
      </c>
      <c r="D24489">
        <v>115.16</v>
      </c>
      <c r="E24489" t="s">
        <v>52032</v>
      </c>
    </row>
    <row r="24490" spans="1:5" hidden="1" x14ac:dyDescent="0.2">
      <c r="A24490" s="94" t="s">
        <v>3752</v>
      </c>
      <c r="B24490" t="s">
        <v>18618</v>
      </c>
      <c r="C24490" t="s">
        <v>511</v>
      </c>
      <c r="D24490">
        <v>115.16</v>
      </c>
      <c r="E24490" t="s">
        <v>52032</v>
      </c>
    </row>
    <row r="24491" spans="1:5" hidden="1" x14ac:dyDescent="0.2">
      <c r="A24491" s="94" t="s">
        <v>2998</v>
      </c>
      <c r="B24491" t="s">
        <v>18619</v>
      </c>
      <c r="C24491" t="s">
        <v>511</v>
      </c>
      <c r="D24491">
        <v>240.98</v>
      </c>
      <c r="E24491" t="s">
        <v>52032</v>
      </c>
    </row>
    <row r="24492" spans="1:5" hidden="1" x14ac:dyDescent="0.2">
      <c r="A24492" s="94" t="s">
        <v>3753</v>
      </c>
      <c r="B24492" t="s">
        <v>18620</v>
      </c>
      <c r="C24492" t="s">
        <v>511</v>
      </c>
      <c r="D24492">
        <v>277.38</v>
      </c>
      <c r="E24492" t="s">
        <v>52032</v>
      </c>
    </row>
    <row r="24493" spans="1:5" hidden="1" x14ac:dyDescent="0.2">
      <c r="A24493" s="94" t="s">
        <v>2999</v>
      </c>
      <c r="B24493" t="s">
        <v>18621</v>
      </c>
      <c r="C24493" t="s">
        <v>511</v>
      </c>
      <c r="D24493">
        <v>277.38</v>
      </c>
      <c r="E24493" t="s">
        <v>52032</v>
      </c>
    </row>
    <row r="24494" spans="1:5" hidden="1" x14ac:dyDescent="0.2">
      <c r="A24494" s="94" t="s">
        <v>3754</v>
      </c>
      <c r="B24494" t="s">
        <v>18622</v>
      </c>
      <c r="C24494" t="s">
        <v>511</v>
      </c>
      <c r="D24494">
        <v>312.98</v>
      </c>
      <c r="E24494" t="s">
        <v>52032</v>
      </c>
    </row>
    <row r="24495" spans="1:5" hidden="1" x14ac:dyDescent="0.2">
      <c r="A24495" s="94" t="s">
        <v>3519</v>
      </c>
      <c r="B24495" t="s">
        <v>18623</v>
      </c>
      <c r="C24495" t="s">
        <v>511</v>
      </c>
      <c r="D24495">
        <v>312.98</v>
      </c>
      <c r="E24495" t="s">
        <v>52032</v>
      </c>
    </row>
    <row r="24496" spans="1:5" hidden="1" x14ac:dyDescent="0.2">
      <c r="A24496" s="94" t="s">
        <v>3755</v>
      </c>
      <c r="B24496" t="s">
        <v>18624</v>
      </c>
      <c r="C24496" t="s">
        <v>511</v>
      </c>
      <c r="D24496">
        <v>524.44000000000005</v>
      </c>
      <c r="E24496" t="s">
        <v>52032</v>
      </c>
    </row>
    <row r="24497" spans="1:5" hidden="1" x14ac:dyDescent="0.2">
      <c r="A24497" s="94" t="s">
        <v>2996</v>
      </c>
      <c r="B24497" t="s">
        <v>18625</v>
      </c>
      <c r="C24497" t="s">
        <v>511</v>
      </c>
      <c r="D24497">
        <v>197.98</v>
      </c>
      <c r="E24497" t="s">
        <v>52032</v>
      </c>
    </row>
    <row r="24498" spans="1:5" hidden="1" x14ac:dyDescent="0.2">
      <c r="A24498" s="94" t="s">
        <v>3756</v>
      </c>
      <c r="B24498" t="s">
        <v>18626</v>
      </c>
      <c r="C24498" t="s">
        <v>511</v>
      </c>
      <c r="D24498">
        <v>197.98</v>
      </c>
      <c r="E24498" t="s">
        <v>52032</v>
      </c>
    </row>
    <row r="24499" spans="1:5" hidden="1" x14ac:dyDescent="0.2">
      <c r="A24499" s="94" t="s">
        <v>3520</v>
      </c>
      <c r="B24499" t="s">
        <v>18627</v>
      </c>
      <c r="C24499" t="s">
        <v>243</v>
      </c>
      <c r="D24499">
        <v>197.98</v>
      </c>
      <c r="E24499" t="s">
        <v>52032</v>
      </c>
    </row>
    <row r="24500" spans="1:5" hidden="1" x14ac:dyDescent="0.2">
      <c r="A24500" s="94" t="s">
        <v>3757</v>
      </c>
      <c r="B24500" t="s">
        <v>18628</v>
      </c>
      <c r="C24500" t="s">
        <v>243</v>
      </c>
      <c r="D24500">
        <v>222.98</v>
      </c>
      <c r="E24500" t="s">
        <v>52032</v>
      </c>
    </row>
    <row r="24501" spans="1:5" hidden="1" x14ac:dyDescent="0.2">
      <c r="A24501" s="94" t="s">
        <v>3000</v>
      </c>
      <c r="B24501" t="s">
        <v>18629</v>
      </c>
      <c r="C24501" t="s">
        <v>243</v>
      </c>
      <c r="D24501">
        <v>222.98</v>
      </c>
      <c r="E24501" t="s">
        <v>52032</v>
      </c>
    </row>
    <row r="24502" spans="1:5" hidden="1" x14ac:dyDescent="0.2">
      <c r="A24502" s="94" t="s">
        <v>3758</v>
      </c>
      <c r="B24502" t="s">
        <v>18630</v>
      </c>
      <c r="C24502" t="s">
        <v>243</v>
      </c>
      <c r="D24502">
        <v>222.98</v>
      </c>
      <c r="E24502" t="s">
        <v>52032</v>
      </c>
    </row>
    <row r="24503" spans="1:5" hidden="1" x14ac:dyDescent="0.2">
      <c r="A24503" s="94" t="s">
        <v>2997</v>
      </c>
      <c r="B24503" t="s">
        <v>18631</v>
      </c>
      <c r="C24503" t="s">
        <v>511</v>
      </c>
      <c r="D24503">
        <v>222.98</v>
      </c>
      <c r="E24503" t="s">
        <v>52032</v>
      </c>
    </row>
    <row r="24504" spans="1:5" hidden="1" x14ac:dyDescent="0.2">
      <c r="A24504" s="94" t="s">
        <v>3759</v>
      </c>
      <c r="B24504" t="s">
        <v>18632</v>
      </c>
      <c r="C24504" t="s">
        <v>511</v>
      </c>
      <c r="D24504">
        <v>240.98</v>
      </c>
      <c r="E24504" t="s">
        <v>52032</v>
      </c>
    </row>
    <row r="24505" spans="1:5" hidden="1" x14ac:dyDescent="0.2">
      <c r="A24505" s="94" t="s">
        <v>3004</v>
      </c>
      <c r="B24505" t="s">
        <v>18633</v>
      </c>
      <c r="C24505" t="s">
        <v>511</v>
      </c>
      <c r="D24505">
        <v>206.18</v>
      </c>
      <c r="E24505" t="s">
        <v>52032</v>
      </c>
    </row>
    <row r="24506" spans="1:5" hidden="1" x14ac:dyDescent="0.2">
      <c r="A24506" s="94" t="s">
        <v>3760</v>
      </c>
      <c r="B24506" t="s">
        <v>18634</v>
      </c>
      <c r="C24506" t="s">
        <v>511</v>
      </c>
      <c r="D24506">
        <v>277.38</v>
      </c>
      <c r="E24506" t="s">
        <v>52032</v>
      </c>
    </row>
    <row r="24507" spans="1:5" hidden="1" x14ac:dyDescent="0.2">
      <c r="A24507" s="94" t="s">
        <v>3005</v>
      </c>
      <c r="B24507" t="s">
        <v>18635</v>
      </c>
      <c r="C24507" t="s">
        <v>511</v>
      </c>
      <c r="D24507">
        <v>277.38</v>
      </c>
      <c r="E24507" t="s">
        <v>52032</v>
      </c>
    </row>
    <row r="24508" spans="1:5" hidden="1" x14ac:dyDescent="0.2">
      <c r="A24508" s="94" t="s">
        <v>3761</v>
      </c>
      <c r="B24508" t="s">
        <v>18636</v>
      </c>
      <c r="C24508" t="s">
        <v>511</v>
      </c>
      <c r="D24508">
        <v>294.98</v>
      </c>
      <c r="E24508" t="s">
        <v>52032</v>
      </c>
    </row>
    <row r="24509" spans="1:5" hidden="1" x14ac:dyDescent="0.2">
      <c r="A24509" s="94" t="s">
        <v>3521</v>
      </c>
      <c r="B24509" t="s">
        <v>18637</v>
      </c>
      <c r="C24509" t="s">
        <v>511</v>
      </c>
      <c r="D24509">
        <v>294.98</v>
      </c>
      <c r="E24509" t="s">
        <v>52032</v>
      </c>
    </row>
    <row r="24510" spans="1:5" hidden="1" x14ac:dyDescent="0.2">
      <c r="A24510" s="94" t="s">
        <v>3762</v>
      </c>
      <c r="B24510" t="s">
        <v>18638</v>
      </c>
      <c r="C24510" t="s">
        <v>511</v>
      </c>
      <c r="D24510">
        <v>509.44</v>
      </c>
      <c r="E24510" t="s">
        <v>52032</v>
      </c>
    </row>
    <row r="24511" spans="1:5" hidden="1" x14ac:dyDescent="0.2">
      <c r="A24511" s="94" t="s">
        <v>3001</v>
      </c>
      <c r="B24511" t="s">
        <v>18639</v>
      </c>
      <c r="C24511" t="s">
        <v>511</v>
      </c>
      <c r="D24511">
        <v>158.47999999999999</v>
      </c>
      <c r="E24511" t="s">
        <v>52032</v>
      </c>
    </row>
    <row r="24512" spans="1:5" hidden="1" x14ac:dyDescent="0.2">
      <c r="A24512" s="94" t="s">
        <v>3763</v>
      </c>
      <c r="B24512" t="s">
        <v>18640</v>
      </c>
      <c r="C24512" t="s">
        <v>511</v>
      </c>
      <c r="D24512">
        <v>158.47999999999999</v>
      </c>
      <c r="E24512" t="s">
        <v>52032</v>
      </c>
    </row>
    <row r="24513" spans="1:5" hidden="1" x14ac:dyDescent="0.2">
      <c r="A24513" s="94" t="s">
        <v>3522</v>
      </c>
      <c r="B24513" t="s">
        <v>18641</v>
      </c>
      <c r="C24513" t="s">
        <v>511</v>
      </c>
      <c r="D24513">
        <v>158.47999999999999</v>
      </c>
      <c r="E24513" t="s">
        <v>52032</v>
      </c>
    </row>
    <row r="24514" spans="1:5" hidden="1" x14ac:dyDescent="0.2">
      <c r="A24514" s="94" t="s">
        <v>3764</v>
      </c>
      <c r="B24514" t="s">
        <v>18642</v>
      </c>
      <c r="C24514" t="s">
        <v>511</v>
      </c>
      <c r="D24514">
        <v>183.98</v>
      </c>
      <c r="E24514" t="s">
        <v>52032</v>
      </c>
    </row>
    <row r="24515" spans="1:5" hidden="1" x14ac:dyDescent="0.2">
      <c r="A24515" s="94" t="s">
        <v>3002</v>
      </c>
      <c r="B24515" t="s">
        <v>18643</v>
      </c>
      <c r="C24515" t="s">
        <v>511</v>
      </c>
      <c r="D24515">
        <v>183.98</v>
      </c>
      <c r="E24515" t="s">
        <v>52032</v>
      </c>
    </row>
    <row r="24516" spans="1:5" hidden="1" x14ac:dyDescent="0.2">
      <c r="A24516" s="94" t="s">
        <v>3765</v>
      </c>
      <c r="B24516" t="s">
        <v>18644</v>
      </c>
      <c r="C24516" t="s">
        <v>511</v>
      </c>
      <c r="D24516">
        <v>183.98</v>
      </c>
      <c r="E24516" t="s">
        <v>52032</v>
      </c>
    </row>
    <row r="24517" spans="1:5" hidden="1" x14ac:dyDescent="0.2">
      <c r="A24517" s="94" t="s">
        <v>3003</v>
      </c>
      <c r="B24517" t="s">
        <v>18645</v>
      </c>
      <c r="C24517" t="s">
        <v>511</v>
      </c>
      <c r="D24517">
        <v>183.98</v>
      </c>
      <c r="E24517" t="s">
        <v>52032</v>
      </c>
    </row>
    <row r="24518" spans="1:5" hidden="1" x14ac:dyDescent="0.2">
      <c r="A24518" s="94" t="s">
        <v>3766</v>
      </c>
      <c r="B24518" t="s">
        <v>18646</v>
      </c>
      <c r="C24518" t="s">
        <v>511</v>
      </c>
      <c r="D24518">
        <v>206.18</v>
      </c>
      <c r="E24518" t="s">
        <v>52032</v>
      </c>
    </row>
    <row r="24519" spans="1:5" hidden="1" x14ac:dyDescent="0.2">
      <c r="A24519" s="94" t="s">
        <v>4100</v>
      </c>
      <c r="B24519" t="s">
        <v>18647</v>
      </c>
      <c r="C24519" t="s">
        <v>243</v>
      </c>
      <c r="D24519">
        <v>70</v>
      </c>
      <c r="E24519" t="s">
        <v>52032</v>
      </c>
    </row>
    <row r="24520" spans="1:5" hidden="1" x14ac:dyDescent="0.2">
      <c r="A24520" s="94" t="s">
        <v>4101</v>
      </c>
      <c r="B24520" t="s">
        <v>18648</v>
      </c>
      <c r="C24520" t="s">
        <v>243</v>
      </c>
      <c r="D24520">
        <v>90</v>
      </c>
      <c r="E24520" t="s">
        <v>52032</v>
      </c>
    </row>
    <row r="24521" spans="1:5" hidden="1" x14ac:dyDescent="0.2">
      <c r="A24521" s="94" t="s">
        <v>1224</v>
      </c>
      <c r="B24521" t="s">
        <v>18649</v>
      </c>
      <c r="C24521" t="s">
        <v>511</v>
      </c>
      <c r="D24521" s="684">
        <v>1409.1</v>
      </c>
      <c r="E24521" t="s">
        <v>52032</v>
      </c>
    </row>
    <row r="24522" spans="1:5" hidden="1" x14ac:dyDescent="0.2">
      <c r="A24522" s="94" t="s">
        <v>2766</v>
      </c>
      <c r="B24522" t="s">
        <v>18650</v>
      </c>
      <c r="C24522" t="s">
        <v>511</v>
      </c>
      <c r="D24522">
        <v>979.65</v>
      </c>
      <c r="E24522" t="s">
        <v>52032</v>
      </c>
    </row>
    <row r="24523" spans="1:5" hidden="1" x14ac:dyDescent="0.2">
      <c r="A24523" s="94" t="s">
        <v>3556</v>
      </c>
      <c r="B24523" t="s">
        <v>18651</v>
      </c>
      <c r="C24523" t="s">
        <v>511</v>
      </c>
      <c r="D24523" s="684">
        <v>1287.3</v>
      </c>
      <c r="E24523" t="s">
        <v>52032</v>
      </c>
    </row>
    <row r="24524" spans="1:5" hidden="1" x14ac:dyDescent="0.2">
      <c r="A24524" s="94" t="s">
        <v>9434</v>
      </c>
      <c r="B24524" t="s">
        <v>18652</v>
      </c>
      <c r="C24524" t="s">
        <v>243</v>
      </c>
      <c r="D24524" s="684">
        <v>1842</v>
      </c>
      <c r="E24524" t="s">
        <v>52032</v>
      </c>
    </row>
    <row r="24525" spans="1:5" hidden="1" x14ac:dyDescent="0.2">
      <c r="A24525" s="94" t="s">
        <v>9435</v>
      </c>
      <c r="B24525" t="s">
        <v>52033</v>
      </c>
      <c r="C24525" t="s">
        <v>243</v>
      </c>
      <c r="D24525" s="684">
        <v>1694</v>
      </c>
      <c r="E24525" t="s">
        <v>52032</v>
      </c>
    </row>
    <row r="24526" spans="1:5" hidden="1" x14ac:dyDescent="0.2">
      <c r="A24526" s="94" t="s">
        <v>2203</v>
      </c>
      <c r="B24526" t="s">
        <v>18653</v>
      </c>
      <c r="C24526" t="s">
        <v>511</v>
      </c>
      <c r="D24526" s="684">
        <v>1292</v>
      </c>
      <c r="E24526" t="s">
        <v>52032</v>
      </c>
    </row>
    <row r="24527" spans="1:5" hidden="1" x14ac:dyDescent="0.2">
      <c r="A24527" s="94" t="s">
        <v>19853</v>
      </c>
      <c r="B24527" t="s">
        <v>19854</v>
      </c>
      <c r="C24527" t="s">
        <v>511</v>
      </c>
      <c r="D24527">
        <v>60</v>
      </c>
      <c r="E24527" t="s">
        <v>52032</v>
      </c>
    </row>
    <row r="24528" spans="1:5" hidden="1" x14ac:dyDescent="0.2">
      <c r="A24528" s="94" t="s">
        <v>9436</v>
      </c>
      <c r="B24528" t="s">
        <v>18654</v>
      </c>
      <c r="C24528" t="s">
        <v>511</v>
      </c>
      <c r="D24528">
        <v>529.20000000000005</v>
      </c>
      <c r="E24528" t="s">
        <v>52032</v>
      </c>
    </row>
    <row r="24529" spans="1:5" hidden="1" x14ac:dyDescent="0.2">
      <c r="A24529" s="94" t="s">
        <v>9437</v>
      </c>
      <c r="B24529" t="s">
        <v>18655</v>
      </c>
      <c r="C24529" t="s">
        <v>511</v>
      </c>
      <c r="D24529">
        <v>614.25</v>
      </c>
      <c r="E24529" t="s">
        <v>52032</v>
      </c>
    </row>
    <row r="24530" spans="1:5" hidden="1" x14ac:dyDescent="0.2">
      <c r="A24530" s="94" t="s">
        <v>9438</v>
      </c>
      <c r="B24530" t="s">
        <v>18656</v>
      </c>
      <c r="C24530" t="s">
        <v>243</v>
      </c>
      <c r="D24530">
        <v>622.65</v>
      </c>
      <c r="E24530" t="s">
        <v>52032</v>
      </c>
    </row>
    <row r="24531" spans="1:5" hidden="1" x14ac:dyDescent="0.2">
      <c r="A24531" s="94" t="s">
        <v>9439</v>
      </c>
      <c r="B24531" t="s">
        <v>18657</v>
      </c>
      <c r="C24531" t="s">
        <v>243</v>
      </c>
      <c r="D24531">
        <v>685.65</v>
      </c>
      <c r="E24531" t="s">
        <v>52032</v>
      </c>
    </row>
    <row r="24532" spans="1:5" hidden="1" x14ac:dyDescent="0.2">
      <c r="A24532" s="94" t="s">
        <v>145</v>
      </c>
      <c r="B24532" t="s">
        <v>18658</v>
      </c>
      <c r="C24532" t="s">
        <v>243</v>
      </c>
      <c r="D24532">
        <v>250</v>
      </c>
      <c r="E24532" t="s">
        <v>52032</v>
      </c>
    </row>
    <row r="24533" spans="1:5" hidden="1" x14ac:dyDescent="0.2">
      <c r="A24533" s="94" t="s">
        <v>1396</v>
      </c>
      <c r="B24533" t="s">
        <v>18659</v>
      </c>
      <c r="C24533" t="s">
        <v>282</v>
      </c>
      <c r="D24533">
        <v>90</v>
      </c>
      <c r="E24533" t="s">
        <v>52032</v>
      </c>
    </row>
    <row r="24534" spans="1:5" hidden="1" x14ac:dyDescent="0.2">
      <c r="A24534" t="s">
        <v>28594</v>
      </c>
      <c r="B24534" t="s">
        <v>28595</v>
      </c>
      <c r="C24534" t="s">
        <v>243</v>
      </c>
      <c r="D24534" s="684">
        <v>2962.5</v>
      </c>
      <c r="E24534" t="s">
        <v>52034</v>
      </c>
    </row>
    <row r="24535" spans="1:5" hidden="1" x14ac:dyDescent="0.2">
      <c r="A24535" t="s">
        <v>28546</v>
      </c>
      <c r="B24535" t="s">
        <v>28547</v>
      </c>
      <c r="C24535" t="s">
        <v>243</v>
      </c>
      <c r="D24535" s="684">
        <v>2114</v>
      </c>
      <c r="E24535" t="s">
        <v>52034</v>
      </c>
    </row>
    <row r="24536" spans="1:5" hidden="1" x14ac:dyDescent="0.2">
      <c r="A24536" t="s">
        <v>28548</v>
      </c>
      <c r="B24536" t="s">
        <v>28549</v>
      </c>
      <c r="C24536" t="s">
        <v>243</v>
      </c>
      <c r="D24536" s="684">
        <v>2214</v>
      </c>
      <c r="E24536" t="s">
        <v>52034</v>
      </c>
    </row>
    <row r="24537" spans="1:5" hidden="1" x14ac:dyDescent="0.2">
      <c r="A24537" t="s">
        <v>28550</v>
      </c>
      <c r="B24537" t="s">
        <v>28551</v>
      </c>
      <c r="C24537" t="s">
        <v>243</v>
      </c>
      <c r="D24537" s="684">
        <v>2554</v>
      </c>
      <c r="E24537" t="s">
        <v>52034</v>
      </c>
    </row>
    <row r="24538" spans="1:5" hidden="1" x14ac:dyDescent="0.2">
      <c r="A24538" t="s">
        <v>28552</v>
      </c>
      <c r="B24538" t="s">
        <v>28553</v>
      </c>
      <c r="C24538" t="s">
        <v>243</v>
      </c>
      <c r="D24538" s="684">
        <v>2699</v>
      </c>
      <c r="E24538" t="s">
        <v>52034</v>
      </c>
    </row>
    <row r="24539" spans="1:5" hidden="1" x14ac:dyDescent="0.2">
      <c r="A24539" t="s">
        <v>28554</v>
      </c>
      <c r="B24539" t="s">
        <v>28555</v>
      </c>
      <c r="C24539" t="s">
        <v>243</v>
      </c>
      <c r="D24539" s="684">
        <v>3080</v>
      </c>
      <c r="E24539" t="s">
        <v>52034</v>
      </c>
    </row>
    <row r="24540" spans="1:5" hidden="1" x14ac:dyDescent="0.2">
      <c r="A24540" t="s">
        <v>28556</v>
      </c>
      <c r="B24540" t="s">
        <v>28557</v>
      </c>
      <c r="C24540" t="s">
        <v>243</v>
      </c>
      <c r="D24540" s="684">
        <v>3698</v>
      </c>
      <c r="E24540" t="s">
        <v>52034</v>
      </c>
    </row>
    <row r="24541" spans="1:5" hidden="1" x14ac:dyDescent="0.2">
      <c r="A24541" t="s">
        <v>28558</v>
      </c>
      <c r="B24541" t="s">
        <v>28559</v>
      </c>
      <c r="C24541" t="s">
        <v>243</v>
      </c>
      <c r="D24541" s="684">
        <v>4028</v>
      </c>
      <c r="E24541" t="s">
        <v>52034</v>
      </c>
    </row>
    <row r="24542" spans="1:5" hidden="1" x14ac:dyDescent="0.2">
      <c r="A24542" t="s">
        <v>28568</v>
      </c>
      <c r="B24542" t="s">
        <v>28569</v>
      </c>
      <c r="C24542" t="s">
        <v>243</v>
      </c>
      <c r="D24542" s="684">
        <v>1899</v>
      </c>
      <c r="E24542" t="s">
        <v>52034</v>
      </c>
    </row>
    <row r="24543" spans="1:5" hidden="1" x14ac:dyDescent="0.2">
      <c r="A24543" t="s">
        <v>28570</v>
      </c>
      <c r="B24543" t="s">
        <v>28571</v>
      </c>
      <c r="C24543" t="s">
        <v>243</v>
      </c>
      <c r="D24543" s="684">
        <v>1989</v>
      </c>
      <c r="E24543" t="s">
        <v>52034</v>
      </c>
    </row>
    <row r="24544" spans="1:5" hidden="1" x14ac:dyDescent="0.2">
      <c r="A24544" t="s">
        <v>28572</v>
      </c>
      <c r="B24544" t="s">
        <v>28573</v>
      </c>
      <c r="C24544" t="s">
        <v>243</v>
      </c>
      <c r="D24544" s="684">
        <v>2259</v>
      </c>
      <c r="E24544" t="s">
        <v>52034</v>
      </c>
    </row>
    <row r="24545" spans="1:5" hidden="1" x14ac:dyDescent="0.2">
      <c r="A24545" t="s">
        <v>28574</v>
      </c>
      <c r="B24545" t="s">
        <v>28575</v>
      </c>
      <c r="C24545" t="s">
        <v>243</v>
      </c>
      <c r="D24545" s="684">
        <v>2398</v>
      </c>
      <c r="E24545" t="s">
        <v>52034</v>
      </c>
    </row>
    <row r="24546" spans="1:5" hidden="1" x14ac:dyDescent="0.2">
      <c r="A24546" t="s">
        <v>28576</v>
      </c>
      <c r="B24546" t="s">
        <v>28577</v>
      </c>
      <c r="C24546" t="s">
        <v>243</v>
      </c>
      <c r="D24546" s="684">
        <v>2759</v>
      </c>
      <c r="E24546" t="s">
        <v>52034</v>
      </c>
    </row>
    <row r="24547" spans="1:5" hidden="1" x14ac:dyDescent="0.2">
      <c r="A24547" t="s">
        <v>28578</v>
      </c>
      <c r="B24547" t="s">
        <v>28579</v>
      </c>
      <c r="C24547" t="s">
        <v>243</v>
      </c>
      <c r="D24547" s="684">
        <v>3258</v>
      </c>
      <c r="E24547" t="s">
        <v>52034</v>
      </c>
    </row>
    <row r="24548" spans="1:5" hidden="1" x14ac:dyDescent="0.2">
      <c r="A24548" t="s">
        <v>28580</v>
      </c>
      <c r="B24548" t="s">
        <v>28581</v>
      </c>
      <c r="C24548" t="s">
        <v>243</v>
      </c>
      <c r="D24548" s="684">
        <v>3573</v>
      </c>
      <c r="E24548" t="s">
        <v>52034</v>
      </c>
    </row>
    <row r="24549" spans="1:5" hidden="1" x14ac:dyDescent="0.2">
      <c r="A24549" t="s">
        <v>28582</v>
      </c>
      <c r="B24549" t="s">
        <v>28583</v>
      </c>
      <c r="C24549" t="s">
        <v>243</v>
      </c>
      <c r="D24549" s="684">
        <v>2719</v>
      </c>
      <c r="E24549" t="s">
        <v>52034</v>
      </c>
    </row>
    <row r="24550" spans="1:5" hidden="1" x14ac:dyDescent="0.2">
      <c r="A24550" t="s">
        <v>28584</v>
      </c>
      <c r="B24550" t="s">
        <v>28585</v>
      </c>
      <c r="C24550" t="s">
        <v>243</v>
      </c>
      <c r="D24550" s="684">
        <v>2919</v>
      </c>
      <c r="E24550" t="s">
        <v>52034</v>
      </c>
    </row>
    <row r="24551" spans="1:5" hidden="1" x14ac:dyDescent="0.2">
      <c r="A24551" t="s">
        <v>28586</v>
      </c>
      <c r="B24551" t="s">
        <v>28587</v>
      </c>
      <c r="C24551" t="s">
        <v>243</v>
      </c>
      <c r="D24551" s="684">
        <v>3424</v>
      </c>
      <c r="E24551" t="s">
        <v>52034</v>
      </c>
    </row>
    <row r="24552" spans="1:5" hidden="1" x14ac:dyDescent="0.2">
      <c r="A24552" t="s">
        <v>28588</v>
      </c>
      <c r="B24552" t="s">
        <v>28589</v>
      </c>
      <c r="C24552" t="s">
        <v>243</v>
      </c>
      <c r="D24552" s="684">
        <v>3928</v>
      </c>
      <c r="E24552" t="s">
        <v>52034</v>
      </c>
    </row>
    <row r="24553" spans="1:5" hidden="1" x14ac:dyDescent="0.2">
      <c r="A24553" t="s">
        <v>28560</v>
      </c>
      <c r="B24553" t="s">
        <v>28561</v>
      </c>
      <c r="C24553" t="s">
        <v>243</v>
      </c>
      <c r="D24553" s="684">
        <v>2122</v>
      </c>
      <c r="E24553" t="s">
        <v>52034</v>
      </c>
    </row>
    <row r="24554" spans="1:5" hidden="1" x14ac:dyDescent="0.2">
      <c r="A24554" t="s">
        <v>28562</v>
      </c>
      <c r="B24554" t="s">
        <v>28563</v>
      </c>
      <c r="C24554" t="s">
        <v>243</v>
      </c>
      <c r="D24554" s="684">
        <v>2320</v>
      </c>
      <c r="E24554" t="s">
        <v>52034</v>
      </c>
    </row>
    <row r="24555" spans="1:5" hidden="1" x14ac:dyDescent="0.2">
      <c r="A24555" t="s">
        <v>28564</v>
      </c>
      <c r="B24555" t="s">
        <v>28565</v>
      </c>
      <c r="C24555" t="s">
        <v>243</v>
      </c>
      <c r="D24555" s="684">
        <v>2590</v>
      </c>
      <c r="E24555" t="s">
        <v>52034</v>
      </c>
    </row>
    <row r="24556" spans="1:5" hidden="1" x14ac:dyDescent="0.2">
      <c r="A24556" t="s">
        <v>28566</v>
      </c>
      <c r="B24556" t="s">
        <v>28567</v>
      </c>
      <c r="C24556" t="s">
        <v>243</v>
      </c>
      <c r="D24556" s="684">
        <v>2786</v>
      </c>
      <c r="E24556" t="s">
        <v>52034</v>
      </c>
    </row>
    <row r="24557" spans="1:5" hidden="1" x14ac:dyDescent="0.2">
      <c r="A24557" t="s">
        <v>28534</v>
      </c>
      <c r="B24557" t="s">
        <v>28535</v>
      </c>
      <c r="C24557" t="s">
        <v>243</v>
      </c>
      <c r="D24557" s="684">
        <v>2714</v>
      </c>
      <c r="E24557" t="s">
        <v>52034</v>
      </c>
    </row>
    <row r="24558" spans="1:5" hidden="1" x14ac:dyDescent="0.2">
      <c r="A24558" t="s">
        <v>28536</v>
      </c>
      <c r="B24558" t="s">
        <v>28537</v>
      </c>
      <c r="C24558" t="s">
        <v>243</v>
      </c>
      <c r="D24558" s="684">
        <v>2955</v>
      </c>
      <c r="E24558" t="s">
        <v>52034</v>
      </c>
    </row>
    <row r="24559" spans="1:5" hidden="1" x14ac:dyDescent="0.2">
      <c r="A24559" t="s">
        <v>28538</v>
      </c>
      <c r="B24559" t="s">
        <v>28539</v>
      </c>
      <c r="C24559" t="s">
        <v>243</v>
      </c>
      <c r="D24559" s="684">
        <v>3439</v>
      </c>
      <c r="E24559" t="s">
        <v>52034</v>
      </c>
    </row>
    <row r="24560" spans="1:5" hidden="1" x14ac:dyDescent="0.2">
      <c r="A24560" t="s">
        <v>28542</v>
      </c>
      <c r="B24560" t="s">
        <v>28543</v>
      </c>
      <c r="C24560" t="s">
        <v>243</v>
      </c>
      <c r="D24560" s="684">
        <v>3847</v>
      </c>
      <c r="E24560" t="s">
        <v>52034</v>
      </c>
    </row>
    <row r="24561" spans="1:5" hidden="1" x14ac:dyDescent="0.2">
      <c r="A24561" t="s">
        <v>28540</v>
      </c>
      <c r="B24561" t="s">
        <v>28541</v>
      </c>
      <c r="C24561" t="s">
        <v>243</v>
      </c>
      <c r="D24561" s="684">
        <v>3754</v>
      </c>
      <c r="E24561" t="s">
        <v>52034</v>
      </c>
    </row>
    <row r="24562" spans="1:5" hidden="1" x14ac:dyDescent="0.2">
      <c r="A24562" t="s">
        <v>28544</v>
      </c>
      <c r="B24562" t="s">
        <v>28545</v>
      </c>
      <c r="C24562" t="s">
        <v>243</v>
      </c>
      <c r="D24562" s="684">
        <v>4125</v>
      </c>
      <c r="E24562" t="s">
        <v>52034</v>
      </c>
    </row>
    <row r="24563" spans="1:5" hidden="1" x14ac:dyDescent="0.2">
      <c r="A24563" t="s">
        <v>28526</v>
      </c>
      <c r="B24563" t="s">
        <v>54498</v>
      </c>
      <c r="C24563" t="s">
        <v>243</v>
      </c>
      <c r="D24563">
        <v>0</v>
      </c>
      <c r="E24563" t="s">
        <v>52034</v>
      </c>
    </row>
    <row r="24564" spans="1:5" hidden="1" x14ac:dyDescent="0.2">
      <c r="A24564" t="s">
        <v>28527</v>
      </c>
      <c r="B24564" t="s">
        <v>54499</v>
      </c>
      <c r="C24564" t="s">
        <v>243</v>
      </c>
      <c r="D24564" s="684">
        <v>1768.13</v>
      </c>
      <c r="E24564" t="s">
        <v>52034</v>
      </c>
    </row>
    <row r="24565" spans="1:5" hidden="1" x14ac:dyDescent="0.2">
      <c r="A24565" t="s">
        <v>28528</v>
      </c>
      <c r="B24565" t="s">
        <v>54500</v>
      </c>
      <c r="C24565" t="s">
        <v>243</v>
      </c>
      <c r="D24565" s="684">
        <v>1899.38</v>
      </c>
      <c r="E24565" t="s">
        <v>52034</v>
      </c>
    </row>
    <row r="24566" spans="1:5" hidden="1" x14ac:dyDescent="0.2">
      <c r="A24566" t="s">
        <v>28529</v>
      </c>
      <c r="B24566" t="s">
        <v>54501</v>
      </c>
      <c r="C24566" t="s">
        <v>243</v>
      </c>
      <c r="D24566" s="684">
        <v>2043.75</v>
      </c>
      <c r="E24566" t="s">
        <v>52034</v>
      </c>
    </row>
    <row r="24567" spans="1:5" hidden="1" x14ac:dyDescent="0.2">
      <c r="A24567" t="s">
        <v>28530</v>
      </c>
      <c r="B24567" t="s">
        <v>54502</v>
      </c>
      <c r="C24567" t="s">
        <v>243</v>
      </c>
      <c r="D24567" s="684">
        <v>2179.38</v>
      </c>
      <c r="E24567" t="s">
        <v>52034</v>
      </c>
    </row>
    <row r="24568" spans="1:5" hidden="1" x14ac:dyDescent="0.2">
      <c r="A24568" t="s">
        <v>28531</v>
      </c>
      <c r="B24568" t="s">
        <v>54503</v>
      </c>
      <c r="C24568" t="s">
        <v>243</v>
      </c>
      <c r="D24568" s="684">
        <v>2498.75</v>
      </c>
      <c r="E24568" t="s">
        <v>52034</v>
      </c>
    </row>
    <row r="24569" spans="1:5" hidden="1" x14ac:dyDescent="0.2">
      <c r="A24569" t="s">
        <v>28532</v>
      </c>
      <c r="B24569" t="s">
        <v>54504</v>
      </c>
      <c r="C24569" t="s">
        <v>243</v>
      </c>
      <c r="D24569" s="684">
        <v>2765.63</v>
      </c>
      <c r="E24569" t="s">
        <v>52034</v>
      </c>
    </row>
    <row r="24570" spans="1:5" hidden="1" x14ac:dyDescent="0.2">
      <c r="A24570" t="s">
        <v>28533</v>
      </c>
      <c r="B24570" t="s">
        <v>54505</v>
      </c>
      <c r="C24570" t="s">
        <v>243</v>
      </c>
      <c r="D24570" s="684">
        <v>3019.38</v>
      </c>
      <c r="E24570" t="s">
        <v>52034</v>
      </c>
    </row>
    <row r="24571" spans="1:5" hidden="1" x14ac:dyDescent="0.2">
      <c r="A24571" t="s">
        <v>28590</v>
      </c>
      <c r="B24571" t="s">
        <v>28591</v>
      </c>
      <c r="C24571" t="s">
        <v>243</v>
      </c>
      <c r="D24571" s="684">
        <v>2490</v>
      </c>
      <c r="E24571" t="s">
        <v>52034</v>
      </c>
    </row>
    <row r="24572" spans="1:5" hidden="1" x14ac:dyDescent="0.2">
      <c r="A24572" t="s">
        <v>28592</v>
      </c>
      <c r="B24572" t="s">
        <v>28593</v>
      </c>
      <c r="C24572" t="s">
        <v>243</v>
      </c>
      <c r="D24572" s="684">
        <v>2643.13</v>
      </c>
      <c r="E24572" t="s">
        <v>52034</v>
      </c>
    </row>
    <row r="24573" spans="1:5" hidden="1" x14ac:dyDescent="0.2">
      <c r="A24573" s="94" t="s">
        <v>4767</v>
      </c>
      <c r="B24573" t="s">
        <v>18142</v>
      </c>
      <c r="C24573" t="s">
        <v>243</v>
      </c>
      <c r="D24573">
        <v>806.45</v>
      </c>
      <c r="E24573" t="s">
        <v>2072</v>
      </c>
    </row>
    <row r="24574" spans="1:5" hidden="1" x14ac:dyDescent="0.2">
      <c r="A24574" s="94" t="s">
        <v>4766</v>
      </c>
      <c r="B24574" t="s">
        <v>18143</v>
      </c>
      <c r="C24574" t="s">
        <v>243</v>
      </c>
      <c r="D24574">
        <v>819.17</v>
      </c>
      <c r="E24574" t="s">
        <v>2072</v>
      </c>
    </row>
    <row r="24575" spans="1:5" hidden="1" x14ac:dyDescent="0.2">
      <c r="A24575" s="94" t="s">
        <v>176</v>
      </c>
      <c r="B24575" t="s">
        <v>18144</v>
      </c>
      <c r="C24575" t="s">
        <v>243</v>
      </c>
      <c r="D24575">
        <v>854.16</v>
      </c>
      <c r="E24575" t="s">
        <v>2072</v>
      </c>
    </row>
    <row r="24576" spans="1:5" hidden="1" x14ac:dyDescent="0.2">
      <c r="A24576" s="94" t="s">
        <v>177</v>
      </c>
      <c r="B24576" t="s">
        <v>18145</v>
      </c>
      <c r="C24576" t="s">
        <v>243</v>
      </c>
      <c r="D24576">
        <v>891.98</v>
      </c>
      <c r="E24576" t="s">
        <v>2072</v>
      </c>
    </row>
    <row r="24577" spans="1:5" hidden="1" x14ac:dyDescent="0.2">
      <c r="A24577" s="94" t="s">
        <v>178</v>
      </c>
      <c r="B24577" t="s">
        <v>18146</v>
      </c>
      <c r="C24577" t="s">
        <v>243</v>
      </c>
      <c r="D24577">
        <v>904.71</v>
      </c>
      <c r="E24577" t="s">
        <v>2072</v>
      </c>
    </row>
    <row r="24578" spans="1:5" hidden="1" x14ac:dyDescent="0.2">
      <c r="A24578" s="94" t="s">
        <v>179</v>
      </c>
      <c r="B24578" t="s">
        <v>18147</v>
      </c>
      <c r="C24578" t="s">
        <v>243</v>
      </c>
      <c r="D24578" s="684">
        <v>1000.86</v>
      </c>
      <c r="E24578" t="s">
        <v>2072</v>
      </c>
    </row>
    <row r="24579" spans="1:5" hidden="1" x14ac:dyDescent="0.2">
      <c r="A24579" s="94" t="s">
        <v>4768</v>
      </c>
      <c r="B24579" t="s">
        <v>18148</v>
      </c>
      <c r="C24579" t="s">
        <v>243</v>
      </c>
      <c r="D24579">
        <v>499.6</v>
      </c>
      <c r="E24579" t="s">
        <v>2072</v>
      </c>
    </row>
    <row r="24580" spans="1:5" hidden="1" x14ac:dyDescent="0.2">
      <c r="A24580" s="94" t="s">
        <v>180</v>
      </c>
      <c r="B24580" t="s">
        <v>18149</v>
      </c>
      <c r="C24580" t="s">
        <v>243</v>
      </c>
      <c r="D24580">
        <v>523.35</v>
      </c>
      <c r="E24580" t="s">
        <v>2072</v>
      </c>
    </row>
    <row r="24581" spans="1:5" hidden="1" x14ac:dyDescent="0.2">
      <c r="A24581" s="94" t="s">
        <v>4769</v>
      </c>
      <c r="B24581" t="s">
        <v>18150</v>
      </c>
      <c r="C24581" t="s">
        <v>243</v>
      </c>
      <c r="D24581">
        <v>536.07000000000005</v>
      </c>
      <c r="E24581" t="s">
        <v>2072</v>
      </c>
    </row>
    <row r="24582" spans="1:5" hidden="1" x14ac:dyDescent="0.2">
      <c r="A24582" s="94" t="s">
        <v>181</v>
      </c>
      <c r="B24582" t="s">
        <v>18151</v>
      </c>
      <c r="C24582" t="s">
        <v>243</v>
      </c>
      <c r="D24582">
        <v>571.04999999999995</v>
      </c>
      <c r="E24582" t="s">
        <v>2072</v>
      </c>
    </row>
    <row r="24583" spans="1:5" hidden="1" x14ac:dyDescent="0.2">
      <c r="A24583" s="94" t="s">
        <v>5524</v>
      </c>
      <c r="B24583" t="s">
        <v>18152</v>
      </c>
      <c r="C24583" t="s">
        <v>243</v>
      </c>
      <c r="D24583">
        <v>619.16999999999996</v>
      </c>
      <c r="E24583" t="s">
        <v>2072</v>
      </c>
    </row>
    <row r="24584" spans="1:5" hidden="1" x14ac:dyDescent="0.2">
      <c r="A24584" s="94" t="s">
        <v>182</v>
      </c>
      <c r="B24584" t="s">
        <v>18153</v>
      </c>
      <c r="C24584" t="s">
        <v>243</v>
      </c>
      <c r="D24584">
        <v>654.16</v>
      </c>
      <c r="E24584" t="s">
        <v>2072</v>
      </c>
    </row>
    <row r="24585" spans="1:5" hidden="1" x14ac:dyDescent="0.2">
      <c r="A24585" s="94" t="s">
        <v>183</v>
      </c>
      <c r="B24585" t="s">
        <v>18154</v>
      </c>
      <c r="C24585" t="s">
        <v>243</v>
      </c>
      <c r="D24585">
        <v>691.68</v>
      </c>
      <c r="E24585" t="s">
        <v>2072</v>
      </c>
    </row>
    <row r="24586" spans="1:5" hidden="1" x14ac:dyDescent="0.2">
      <c r="A24586" s="94" t="s">
        <v>184</v>
      </c>
      <c r="B24586" t="s">
        <v>18155</v>
      </c>
      <c r="C24586" t="s">
        <v>243</v>
      </c>
      <c r="D24586">
        <v>704.71</v>
      </c>
      <c r="E24586" t="s">
        <v>2072</v>
      </c>
    </row>
    <row r="24587" spans="1:5" hidden="1" x14ac:dyDescent="0.2">
      <c r="A24587" s="94" t="s">
        <v>185</v>
      </c>
      <c r="B24587" t="s">
        <v>18156</v>
      </c>
      <c r="C24587" t="s">
        <v>243</v>
      </c>
      <c r="D24587">
        <v>800.86</v>
      </c>
      <c r="E24587" t="s">
        <v>2072</v>
      </c>
    </row>
    <row r="24588" spans="1:5" hidden="1" x14ac:dyDescent="0.2">
      <c r="A24588" s="94" t="s">
        <v>5523</v>
      </c>
      <c r="B24588" t="s">
        <v>18157</v>
      </c>
      <c r="C24588" t="s">
        <v>243</v>
      </c>
      <c r="D24588">
        <v>606.45000000000005</v>
      </c>
      <c r="E24588" t="s">
        <v>2072</v>
      </c>
    </row>
    <row r="24589" spans="1:5" hidden="1" x14ac:dyDescent="0.2">
      <c r="A24589" s="94" t="s">
        <v>5525</v>
      </c>
      <c r="B24589" t="s">
        <v>18158</v>
      </c>
      <c r="C24589" t="s">
        <v>243</v>
      </c>
      <c r="D24589">
        <v>399.6</v>
      </c>
      <c r="E24589" t="s">
        <v>2072</v>
      </c>
    </row>
    <row r="24590" spans="1:5" hidden="1" x14ac:dyDescent="0.2">
      <c r="A24590" s="94" t="s">
        <v>1009</v>
      </c>
      <c r="B24590" t="s">
        <v>18159</v>
      </c>
      <c r="C24590" t="s">
        <v>243</v>
      </c>
      <c r="D24590">
        <v>423.35</v>
      </c>
      <c r="E24590" t="s">
        <v>2072</v>
      </c>
    </row>
    <row r="24591" spans="1:5" hidden="1" x14ac:dyDescent="0.2">
      <c r="A24591" s="94" t="s">
        <v>5526</v>
      </c>
      <c r="B24591" t="s">
        <v>18160</v>
      </c>
      <c r="C24591" t="s">
        <v>243</v>
      </c>
      <c r="D24591">
        <v>436.07</v>
      </c>
      <c r="E24591" t="s">
        <v>2072</v>
      </c>
    </row>
    <row r="24592" spans="1:5" hidden="1" x14ac:dyDescent="0.2">
      <c r="A24592" s="94" t="s">
        <v>1010</v>
      </c>
      <c r="B24592" t="s">
        <v>18161</v>
      </c>
      <c r="C24592" t="s">
        <v>243</v>
      </c>
      <c r="D24592">
        <v>471.05</v>
      </c>
      <c r="E24592" t="s">
        <v>2072</v>
      </c>
    </row>
    <row r="24593" spans="1:5" hidden="1" x14ac:dyDescent="0.2">
      <c r="A24593" s="94" t="s">
        <v>52035</v>
      </c>
      <c r="B24593" t="s">
        <v>52036</v>
      </c>
      <c r="C24593" t="s">
        <v>243</v>
      </c>
      <c r="D24593">
        <v>687.96</v>
      </c>
      <c r="E24593" t="s">
        <v>2072</v>
      </c>
    </row>
    <row r="24594" spans="1:5" hidden="1" x14ac:dyDescent="0.2">
      <c r="A24594" s="94" t="s">
        <v>52037</v>
      </c>
      <c r="B24594" t="s">
        <v>52038</v>
      </c>
      <c r="C24594" t="s">
        <v>243</v>
      </c>
      <c r="D24594">
        <v>706.68</v>
      </c>
      <c r="E24594" t="s">
        <v>2072</v>
      </c>
    </row>
    <row r="24595" spans="1:5" hidden="1" x14ac:dyDescent="0.2">
      <c r="A24595" s="94" t="s">
        <v>52039</v>
      </c>
      <c r="B24595" t="s">
        <v>52040</v>
      </c>
      <c r="C24595" t="s">
        <v>243</v>
      </c>
      <c r="D24595">
        <v>709.02</v>
      </c>
      <c r="E24595" t="s">
        <v>2072</v>
      </c>
    </row>
    <row r="24596" spans="1:5" hidden="1" x14ac:dyDescent="0.2">
      <c r="A24596" s="94" t="s">
        <v>52041</v>
      </c>
      <c r="B24596" t="s">
        <v>52042</v>
      </c>
      <c r="C24596" t="s">
        <v>243</v>
      </c>
      <c r="D24596">
        <v>728.91</v>
      </c>
      <c r="E24596" t="s">
        <v>2072</v>
      </c>
    </row>
    <row r="24597" spans="1:5" hidden="1" x14ac:dyDescent="0.2">
      <c r="A24597" s="94" t="s">
        <v>52043</v>
      </c>
      <c r="B24597" t="s">
        <v>52044</v>
      </c>
      <c r="C24597" t="s">
        <v>243</v>
      </c>
      <c r="D24597">
        <v>655.20000000000005</v>
      </c>
      <c r="E24597" t="s">
        <v>2072</v>
      </c>
    </row>
    <row r="24598" spans="1:5" hidden="1" x14ac:dyDescent="0.2">
      <c r="A24598" s="94" t="s">
        <v>52045</v>
      </c>
      <c r="B24598" t="s">
        <v>52046</v>
      </c>
      <c r="C24598" t="s">
        <v>243</v>
      </c>
      <c r="D24598">
        <v>680.94</v>
      </c>
      <c r="E24598" t="s">
        <v>2072</v>
      </c>
    </row>
    <row r="24599" spans="1:5" hidden="1" x14ac:dyDescent="0.2">
      <c r="A24599" s="94" t="s">
        <v>52047</v>
      </c>
      <c r="B24599" t="s">
        <v>52048</v>
      </c>
      <c r="C24599" t="s">
        <v>243</v>
      </c>
      <c r="D24599">
        <v>687.96</v>
      </c>
      <c r="E24599" t="s">
        <v>2072</v>
      </c>
    </row>
    <row r="24600" spans="1:5" hidden="1" x14ac:dyDescent="0.2">
      <c r="A24600" s="94" t="s">
        <v>52049</v>
      </c>
      <c r="B24600" t="s">
        <v>52050</v>
      </c>
      <c r="C24600" t="s">
        <v>243</v>
      </c>
      <c r="D24600">
        <v>713.7</v>
      </c>
      <c r="E24600" t="s">
        <v>2072</v>
      </c>
    </row>
    <row r="24601" spans="1:5" hidden="1" x14ac:dyDescent="0.2">
      <c r="A24601" s="94" t="s">
        <v>5527</v>
      </c>
      <c r="B24601" t="s">
        <v>18162</v>
      </c>
      <c r="C24601" t="s">
        <v>511</v>
      </c>
      <c r="D24601" s="684">
        <v>1350.65</v>
      </c>
      <c r="E24601" t="s">
        <v>2072</v>
      </c>
    </row>
    <row r="24602" spans="1:5" hidden="1" x14ac:dyDescent="0.2">
      <c r="A24602" s="94" t="s">
        <v>2466</v>
      </c>
      <c r="B24602" t="s">
        <v>18163</v>
      </c>
      <c r="C24602" t="s">
        <v>511</v>
      </c>
      <c r="D24602" s="684">
        <v>1329.59</v>
      </c>
      <c r="E24602" t="s">
        <v>2072</v>
      </c>
    </row>
    <row r="24603" spans="1:5" hidden="1" x14ac:dyDescent="0.2">
      <c r="A24603" s="94" t="s">
        <v>5528</v>
      </c>
      <c r="B24603" t="s">
        <v>18164</v>
      </c>
      <c r="C24603" t="s">
        <v>511</v>
      </c>
      <c r="D24603">
        <v>716.04</v>
      </c>
      <c r="E24603" t="s">
        <v>2072</v>
      </c>
    </row>
    <row r="24604" spans="1:5" hidden="1" x14ac:dyDescent="0.2">
      <c r="A24604" s="94" t="s">
        <v>2387</v>
      </c>
      <c r="B24604" t="s">
        <v>18165</v>
      </c>
      <c r="C24604" t="s">
        <v>511</v>
      </c>
      <c r="D24604">
        <v>704.34</v>
      </c>
      <c r="E24604" t="s">
        <v>2072</v>
      </c>
    </row>
    <row r="24605" spans="1:5" hidden="1" x14ac:dyDescent="0.2">
      <c r="A24605" s="94" t="s">
        <v>3495</v>
      </c>
      <c r="B24605" t="s">
        <v>18166</v>
      </c>
      <c r="C24605" t="s">
        <v>511</v>
      </c>
      <c r="D24605" s="684">
        <v>1324.32</v>
      </c>
      <c r="E24605" t="s">
        <v>2072</v>
      </c>
    </row>
    <row r="24606" spans="1:5" hidden="1" x14ac:dyDescent="0.2">
      <c r="A24606" s="94" t="s">
        <v>2388</v>
      </c>
      <c r="B24606" t="s">
        <v>18167</v>
      </c>
      <c r="C24606" t="s">
        <v>511</v>
      </c>
      <c r="D24606" s="684">
        <v>1303.26</v>
      </c>
      <c r="E24606" t="s">
        <v>2072</v>
      </c>
    </row>
    <row r="24607" spans="1:5" hidden="1" x14ac:dyDescent="0.2">
      <c r="A24607" s="94" t="s">
        <v>3496</v>
      </c>
      <c r="B24607" t="s">
        <v>18168</v>
      </c>
      <c r="C24607" t="s">
        <v>511</v>
      </c>
      <c r="D24607">
        <v>702</v>
      </c>
      <c r="E24607" t="s">
        <v>2072</v>
      </c>
    </row>
    <row r="24608" spans="1:5" hidden="1" x14ac:dyDescent="0.2">
      <c r="A24608" s="94" t="s">
        <v>2389</v>
      </c>
      <c r="B24608" t="s">
        <v>18169</v>
      </c>
      <c r="C24608" t="s">
        <v>511</v>
      </c>
      <c r="D24608">
        <v>690.3</v>
      </c>
      <c r="E24608" t="s">
        <v>2072</v>
      </c>
    </row>
    <row r="24609" spans="1:5" hidden="1" x14ac:dyDescent="0.2">
      <c r="A24609" s="94" t="s">
        <v>4247</v>
      </c>
      <c r="B24609" t="s">
        <v>18170</v>
      </c>
      <c r="C24609" t="s">
        <v>243</v>
      </c>
      <c r="D24609">
        <v>31.92</v>
      </c>
      <c r="E24609" t="s">
        <v>2072</v>
      </c>
    </row>
    <row r="24610" spans="1:5" hidden="1" x14ac:dyDescent="0.2">
      <c r="A24610" s="94" t="s">
        <v>5861</v>
      </c>
      <c r="B24610" t="s">
        <v>18171</v>
      </c>
      <c r="C24610" t="s">
        <v>243</v>
      </c>
      <c r="D24610">
        <v>110</v>
      </c>
      <c r="E24610" t="s">
        <v>2072</v>
      </c>
    </row>
    <row r="24611" spans="1:5" hidden="1" x14ac:dyDescent="0.2">
      <c r="A24611" s="94" t="s">
        <v>5862</v>
      </c>
      <c r="B24611" t="s">
        <v>18172</v>
      </c>
      <c r="C24611" t="s">
        <v>243</v>
      </c>
      <c r="D24611">
        <v>95</v>
      </c>
      <c r="E24611" t="s">
        <v>2072</v>
      </c>
    </row>
    <row r="24612" spans="1:5" hidden="1" x14ac:dyDescent="0.2">
      <c r="A24612" s="94" t="s">
        <v>3437</v>
      </c>
      <c r="B24612" t="s">
        <v>18173</v>
      </c>
      <c r="C24612" t="s">
        <v>243</v>
      </c>
      <c r="D24612">
        <v>79.5</v>
      </c>
      <c r="E24612" t="s">
        <v>2072</v>
      </c>
    </row>
    <row r="24613" spans="1:5" hidden="1" x14ac:dyDescent="0.2">
      <c r="A24613" s="94" t="s">
        <v>3438</v>
      </c>
      <c r="B24613" t="s">
        <v>18174</v>
      </c>
      <c r="C24613" t="s">
        <v>243</v>
      </c>
      <c r="D24613">
        <v>167.18</v>
      </c>
      <c r="E24613" t="s">
        <v>2072</v>
      </c>
    </row>
    <row r="24614" spans="1:5" hidden="1" x14ac:dyDescent="0.2">
      <c r="A24614" s="94" t="s">
        <v>2191</v>
      </c>
      <c r="B24614" t="s">
        <v>18175</v>
      </c>
      <c r="C24614" t="s">
        <v>243</v>
      </c>
      <c r="D24614">
        <v>84.63</v>
      </c>
      <c r="E24614" t="s">
        <v>2072</v>
      </c>
    </row>
    <row r="24615" spans="1:5" hidden="1" x14ac:dyDescent="0.2">
      <c r="A24615" s="94" t="s">
        <v>2192</v>
      </c>
      <c r="B24615" t="s">
        <v>18176</v>
      </c>
      <c r="C24615" t="s">
        <v>243</v>
      </c>
      <c r="D24615">
        <v>84.63</v>
      </c>
      <c r="E24615" t="s">
        <v>2072</v>
      </c>
    </row>
    <row r="24616" spans="1:5" hidden="1" x14ac:dyDescent="0.2">
      <c r="A24616" s="94" t="s">
        <v>2193</v>
      </c>
      <c r="B24616" t="s">
        <v>18177</v>
      </c>
      <c r="C24616" t="s">
        <v>243</v>
      </c>
      <c r="D24616">
        <v>84.63</v>
      </c>
      <c r="E24616" t="s">
        <v>2072</v>
      </c>
    </row>
    <row r="24617" spans="1:5" hidden="1" x14ac:dyDescent="0.2">
      <c r="A24617" s="94" t="s">
        <v>2194</v>
      </c>
      <c r="B24617" t="s">
        <v>18178</v>
      </c>
      <c r="C24617" t="s">
        <v>243</v>
      </c>
      <c r="D24617">
        <v>84.63</v>
      </c>
      <c r="E24617" t="s">
        <v>2072</v>
      </c>
    </row>
    <row r="24618" spans="1:5" hidden="1" x14ac:dyDescent="0.2">
      <c r="A24618" s="94" t="s">
        <v>2195</v>
      </c>
      <c r="B24618" t="s">
        <v>18179</v>
      </c>
      <c r="C24618" t="s">
        <v>243</v>
      </c>
      <c r="D24618">
        <v>84.63</v>
      </c>
      <c r="E24618" t="s">
        <v>2072</v>
      </c>
    </row>
    <row r="24619" spans="1:5" hidden="1" x14ac:dyDescent="0.2">
      <c r="A24619" s="94" t="s">
        <v>2196</v>
      </c>
      <c r="B24619" t="s">
        <v>18180</v>
      </c>
      <c r="C24619" t="s">
        <v>243</v>
      </c>
      <c r="D24619">
        <v>84.63</v>
      </c>
      <c r="E24619" t="s">
        <v>2072</v>
      </c>
    </row>
    <row r="24620" spans="1:5" hidden="1" x14ac:dyDescent="0.2">
      <c r="A24620" s="94" t="s">
        <v>2197</v>
      </c>
      <c r="B24620" t="s">
        <v>18181</v>
      </c>
      <c r="C24620" t="s">
        <v>243</v>
      </c>
      <c r="D24620">
        <v>84.63</v>
      </c>
      <c r="E24620" t="s">
        <v>2072</v>
      </c>
    </row>
    <row r="24621" spans="1:5" hidden="1" x14ac:dyDescent="0.2">
      <c r="A24621" s="94" t="s">
        <v>2198</v>
      </c>
      <c r="B24621" t="s">
        <v>18182</v>
      </c>
      <c r="C24621" t="s">
        <v>243</v>
      </c>
      <c r="D24621">
        <v>84.63</v>
      </c>
      <c r="E24621" t="s">
        <v>2072</v>
      </c>
    </row>
    <row r="24622" spans="1:5" hidden="1" x14ac:dyDescent="0.2">
      <c r="A24622" s="94" t="s">
        <v>2199</v>
      </c>
      <c r="B24622" t="s">
        <v>18183</v>
      </c>
      <c r="C24622" t="s">
        <v>243</v>
      </c>
      <c r="D24622">
        <v>84.63</v>
      </c>
      <c r="E24622" t="s">
        <v>2072</v>
      </c>
    </row>
    <row r="24623" spans="1:5" hidden="1" x14ac:dyDescent="0.2">
      <c r="A24623" s="94" t="s">
        <v>2200</v>
      </c>
      <c r="B24623" t="s">
        <v>18184</v>
      </c>
      <c r="C24623" t="s">
        <v>243</v>
      </c>
      <c r="D24623">
        <v>84.63</v>
      </c>
      <c r="E24623" t="s">
        <v>2072</v>
      </c>
    </row>
    <row r="24624" spans="1:5" hidden="1" x14ac:dyDescent="0.2">
      <c r="A24624" s="94" t="s">
        <v>3497</v>
      </c>
      <c r="B24624" t="s">
        <v>18185</v>
      </c>
      <c r="C24624" t="s">
        <v>511</v>
      </c>
      <c r="D24624">
        <v>400.75</v>
      </c>
      <c r="E24624" t="s">
        <v>2072</v>
      </c>
    </row>
    <row r="24625" spans="1:5" hidden="1" x14ac:dyDescent="0.2">
      <c r="A24625" s="94" t="s">
        <v>3498</v>
      </c>
      <c r="B24625" t="s">
        <v>18186</v>
      </c>
      <c r="C24625" t="s">
        <v>511</v>
      </c>
      <c r="D24625">
        <v>309.49</v>
      </c>
      <c r="E24625" t="s">
        <v>2072</v>
      </c>
    </row>
    <row r="24626" spans="1:5" hidden="1" x14ac:dyDescent="0.2">
      <c r="A24626" s="94" t="s">
        <v>3499</v>
      </c>
      <c r="B24626" t="s">
        <v>18187</v>
      </c>
      <c r="C24626" t="s">
        <v>511</v>
      </c>
      <c r="D24626">
        <v>341.65</v>
      </c>
      <c r="E24626" t="s">
        <v>2072</v>
      </c>
    </row>
    <row r="24627" spans="1:5" hidden="1" x14ac:dyDescent="0.2">
      <c r="A24627" s="94" t="s">
        <v>3500</v>
      </c>
      <c r="B24627" t="s">
        <v>18188</v>
      </c>
      <c r="C24627" t="s">
        <v>511</v>
      </c>
      <c r="D24627">
        <v>394.21</v>
      </c>
      <c r="E24627" t="s">
        <v>2072</v>
      </c>
    </row>
    <row r="24628" spans="1:5" hidden="1" x14ac:dyDescent="0.2">
      <c r="A24628" s="94" t="s">
        <v>2250</v>
      </c>
      <c r="B24628" t="s">
        <v>18189</v>
      </c>
      <c r="C24628" t="s">
        <v>511</v>
      </c>
      <c r="D24628">
        <v>302.95</v>
      </c>
      <c r="E24628" t="s">
        <v>2072</v>
      </c>
    </row>
    <row r="24629" spans="1:5" hidden="1" x14ac:dyDescent="0.2">
      <c r="A24629" s="94" t="s">
        <v>2251</v>
      </c>
      <c r="B24629" t="s">
        <v>18190</v>
      </c>
      <c r="C24629" t="s">
        <v>511</v>
      </c>
      <c r="D24629">
        <v>335.11</v>
      </c>
      <c r="E24629" t="s">
        <v>2072</v>
      </c>
    </row>
    <row r="24630" spans="1:5" hidden="1" x14ac:dyDescent="0.2">
      <c r="A24630" s="94" t="s">
        <v>3501</v>
      </c>
      <c r="B24630" t="s">
        <v>18191</v>
      </c>
      <c r="C24630" t="s">
        <v>511</v>
      </c>
      <c r="D24630">
        <v>194.93</v>
      </c>
      <c r="E24630" t="s">
        <v>2072</v>
      </c>
    </row>
    <row r="24631" spans="1:5" hidden="1" x14ac:dyDescent="0.2">
      <c r="A24631" s="94" t="s">
        <v>3502</v>
      </c>
      <c r="B24631" t="s">
        <v>18192</v>
      </c>
      <c r="C24631" t="s">
        <v>511</v>
      </c>
      <c r="D24631">
        <v>217.38</v>
      </c>
      <c r="E24631" t="s">
        <v>2072</v>
      </c>
    </row>
    <row r="24632" spans="1:5" hidden="1" x14ac:dyDescent="0.2">
      <c r="A24632" s="94" t="s">
        <v>3503</v>
      </c>
      <c r="B24632" t="s">
        <v>18193</v>
      </c>
      <c r="C24632" t="s">
        <v>511</v>
      </c>
      <c r="D24632">
        <v>196.32</v>
      </c>
      <c r="E24632" t="s">
        <v>2072</v>
      </c>
    </row>
    <row r="24633" spans="1:5" hidden="1" x14ac:dyDescent="0.2">
      <c r="A24633" s="94" t="s">
        <v>3504</v>
      </c>
      <c r="B24633" t="s">
        <v>18194</v>
      </c>
      <c r="C24633" t="s">
        <v>511</v>
      </c>
      <c r="D24633">
        <v>173.87</v>
      </c>
      <c r="E24633" t="s">
        <v>2072</v>
      </c>
    </row>
    <row r="24634" spans="1:5" hidden="1" x14ac:dyDescent="0.2">
      <c r="A24634" s="94" t="s">
        <v>1346</v>
      </c>
      <c r="B24634" t="s">
        <v>18195</v>
      </c>
      <c r="C24634" t="s">
        <v>511</v>
      </c>
      <c r="D24634">
        <v>191.65</v>
      </c>
      <c r="E24634" t="s">
        <v>2072</v>
      </c>
    </row>
    <row r="24635" spans="1:5" hidden="1" x14ac:dyDescent="0.2">
      <c r="A24635" s="94" t="s">
        <v>2139</v>
      </c>
      <c r="B24635" t="s">
        <v>18196</v>
      </c>
      <c r="C24635" t="s">
        <v>511</v>
      </c>
      <c r="D24635">
        <v>214.11</v>
      </c>
      <c r="E24635" t="s">
        <v>2072</v>
      </c>
    </row>
    <row r="24636" spans="1:5" hidden="1" x14ac:dyDescent="0.2">
      <c r="A24636" s="94" t="s">
        <v>3505</v>
      </c>
      <c r="B24636" t="s">
        <v>18197</v>
      </c>
      <c r="C24636" t="s">
        <v>511</v>
      </c>
      <c r="D24636">
        <v>193.05</v>
      </c>
      <c r="E24636" t="s">
        <v>2072</v>
      </c>
    </row>
    <row r="24637" spans="1:5" hidden="1" x14ac:dyDescent="0.2">
      <c r="A24637" s="94" t="s">
        <v>3506</v>
      </c>
      <c r="B24637" t="s">
        <v>18198</v>
      </c>
      <c r="C24637" t="s">
        <v>511</v>
      </c>
      <c r="D24637">
        <v>170.59</v>
      </c>
      <c r="E24637" t="s">
        <v>2072</v>
      </c>
    </row>
    <row r="24638" spans="1:5" hidden="1" x14ac:dyDescent="0.2">
      <c r="A24638" s="94" t="s">
        <v>5863</v>
      </c>
      <c r="B24638" t="s">
        <v>18199</v>
      </c>
      <c r="C24638" t="s">
        <v>243</v>
      </c>
      <c r="D24638">
        <v>300</v>
      </c>
      <c r="E24638" t="s">
        <v>2072</v>
      </c>
    </row>
    <row r="24639" spans="1:5" hidden="1" x14ac:dyDescent="0.2">
      <c r="A24639" s="94" t="s">
        <v>3507</v>
      </c>
      <c r="B24639" t="s">
        <v>18200</v>
      </c>
      <c r="C24639" t="s">
        <v>243</v>
      </c>
      <c r="D24639">
        <v>309.92</v>
      </c>
      <c r="E24639" t="s">
        <v>2072</v>
      </c>
    </row>
    <row r="24640" spans="1:5" hidden="1" x14ac:dyDescent="0.2">
      <c r="A24640" s="94" t="s">
        <v>3508</v>
      </c>
      <c r="B24640" t="s">
        <v>18201</v>
      </c>
      <c r="C24640" t="s">
        <v>243</v>
      </c>
      <c r="D24640">
        <v>218.66</v>
      </c>
      <c r="E24640" t="s">
        <v>2072</v>
      </c>
    </row>
    <row r="24641" spans="1:5" hidden="1" x14ac:dyDescent="0.2">
      <c r="A24641" s="94" t="s">
        <v>3509</v>
      </c>
      <c r="B24641" t="s">
        <v>18202</v>
      </c>
      <c r="C24641" t="s">
        <v>243</v>
      </c>
      <c r="D24641">
        <v>245.6</v>
      </c>
      <c r="E24641" t="s">
        <v>2072</v>
      </c>
    </row>
    <row r="24642" spans="1:5" hidden="1" x14ac:dyDescent="0.2">
      <c r="A24642" s="94" t="s">
        <v>3510</v>
      </c>
      <c r="B24642" t="s">
        <v>18203</v>
      </c>
      <c r="C24642" t="s">
        <v>511</v>
      </c>
      <c r="D24642">
        <v>303.33999999999997</v>
      </c>
      <c r="E24642" t="s">
        <v>2072</v>
      </c>
    </row>
    <row r="24643" spans="1:5" hidden="1" x14ac:dyDescent="0.2">
      <c r="A24643" s="94" t="s">
        <v>2695</v>
      </c>
      <c r="B24643" t="s">
        <v>18204</v>
      </c>
      <c r="C24643" t="s">
        <v>511</v>
      </c>
      <c r="D24643">
        <v>212.08</v>
      </c>
      <c r="E24643" t="s">
        <v>2072</v>
      </c>
    </row>
    <row r="24644" spans="1:5" hidden="1" x14ac:dyDescent="0.2">
      <c r="A24644" s="94" t="s">
        <v>2696</v>
      </c>
      <c r="B24644" t="s">
        <v>18205</v>
      </c>
      <c r="C24644" t="s">
        <v>243</v>
      </c>
      <c r="D24644">
        <v>239.03</v>
      </c>
      <c r="E24644" t="s">
        <v>2072</v>
      </c>
    </row>
    <row r="24645" spans="1:5" hidden="1" x14ac:dyDescent="0.2">
      <c r="A24645" s="94" t="s">
        <v>3511</v>
      </c>
      <c r="B24645" t="s">
        <v>18206</v>
      </c>
      <c r="C24645" t="s">
        <v>511</v>
      </c>
      <c r="D24645">
        <v>151.99</v>
      </c>
      <c r="E24645" t="s">
        <v>2072</v>
      </c>
    </row>
    <row r="24646" spans="1:5" hidden="1" x14ac:dyDescent="0.2">
      <c r="A24646" s="94" t="s">
        <v>3512</v>
      </c>
      <c r="B24646" t="s">
        <v>18207</v>
      </c>
      <c r="C24646" t="s">
        <v>511</v>
      </c>
      <c r="D24646">
        <v>174.44</v>
      </c>
      <c r="E24646" t="s">
        <v>2072</v>
      </c>
    </row>
    <row r="24647" spans="1:5" hidden="1" x14ac:dyDescent="0.2">
      <c r="A24647" s="94" t="s">
        <v>3513</v>
      </c>
      <c r="B24647" t="s">
        <v>18208</v>
      </c>
      <c r="C24647" t="s">
        <v>511</v>
      </c>
      <c r="D24647">
        <v>153.38</v>
      </c>
      <c r="E24647" t="s">
        <v>2072</v>
      </c>
    </row>
    <row r="24648" spans="1:5" hidden="1" x14ac:dyDescent="0.2">
      <c r="A24648" s="94" t="s">
        <v>3514</v>
      </c>
      <c r="B24648" t="s">
        <v>18209</v>
      </c>
      <c r="C24648" t="s">
        <v>511</v>
      </c>
      <c r="D24648">
        <v>130.93</v>
      </c>
      <c r="E24648" t="s">
        <v>2072</v>
      </c>
    </row>
    <row r="24649" spans="1:5" hidden="1" x14ac:dyDescent="0.2">
      <c r="A24649" s="94" t="s">
        <v>2339</v>
      </c>
      <c r="B24649" t="s">
        <v>18210</v>
      </c>
      <c r="C24649" t="s">
        <v>511</v>
      </c>
      <c r="D24649">
        <v>148.71</v>
      </c>
      <c r="E24649" t="s">
        <v>2072</v>
      </c>
    </row>
    <row r="24650" spans="1:5" hidden="1" x14ac:dyDescent="0.2">
      <c r="A24650" s="94" t="s">
        <v>2340</v>
      </c>
      <c r="B24650" t="s">
        <v>18211</v>
      </c>
      <c r="C24650" t="s">
        <v>511</v>
      </c>
      <c r="D24650">
        <v>171.16</v>
      </c>
      <c r="E24650" t="s">
        <v>2072</v>
      </c>
    </row>
    <row r="24651" spans="1:5" hidden="1" x14ac:dyDescent="0.2">
      <c r="A24651" s="94" t="s">
        <v>3515</v>
      </c>
      <c r="B24651" t="s">
        <v>18212</v>
      </c>
      <c r="C24651" t="s">
        <v>511</v>
      </c>
      <c r="D24651">
        <v>150.1</v>
      </c>
      <c r="E24651" t="s">
        <v>2072</v>
      </c>
    </row>
    <row r="24652" spans="1:5" hidden="1" x14ac:dyDescent="0.2">
      <c r="A24652" s="94" t="s">
        <v>3516</v>
      </c>
      <c r="B24652" t="s">
        <v>18213</v>
      </c>
      <c r="C24652" t="s">
        <v>511</v>
      </c>
      <c r="D24652">
        <v>127.65</v>
      </c>
      <c r="E24652" t="s">
        <v>2072</v>
      </c>
    </row>
    <row r="24653" spans="1:5" hidden="1" x14ac:dyDescent="0.2">
      <c r="A24653" s="94" t="s">
        <v>2254</v>
      </c>
      <c r="B24653" t="s">
        <v>18214</v>
      </c>
      <c r="C24653" t="s">
        <v>243</v>
      </c>
      <c r="D24653">
        <v>47.06</v>
      </c>
      <c r="E24653" t="s">
        <v>2072</v>
      </c>
    </row>
    <row r="24654" spans="1:5" hidden="1" x14ac:dyDescent="0.2">
      <c r="A24654" s="94" t="s">
        <v>1575</v>
      </c>
      <c r="B24654" t="s">
        <v>18215</v>
      </c>
      <c r="C24654" t="s">
        <v>243</v>
      </c>
      <c r="D24654">
        <v>47.06</v>
      </c>
      <c r="E24654" t="s">
        <v>2072</v>
      </c>
    </row>
    <row r="24655" spans="1:5" hidden="1" x14ac:dyDescent="0.2">
      <c r="A24655" s="94" t="s">
        <v>1576</v>
      </c>
      <c r="B24655" t="s">
        <v>18216</v>
      </c>
      <c r="C24655" t="s">
        <v>243</v>
      </c>
      <c r="D24655">
        <v>47.06</v>
      </c>
      <c r="E24655" t="s">
        <v>2072</v>
      </c>
    </row>
    <row r="24656" spans="1:5" hidden="1" x14ac:dyDescent="0.2">
      <c r="A24656" s="94" t="s">
        <v>2117</v>
      </c>
      <c r="B24656" t="s">
        <v>18217</v>
      </c>
      <c r="C24656" t="s">
        <v>243</v>
      </c>
      <c r="D24656">
        <v>47.06</v>
      </c>
      <c r="E24656" t="s">
        <v>2072</v>
      </c>
    </row>
    <row r="24657" spans="1:5" hidden="1" x14ac:dyDescent="0.2">
      <c r="A24657" s="94" t="s">
        <v>2118</v>
      </c>
      <c r="B24657" t="s">
        <v>18218</v>
      </c>
      <c r="C24657" t="s">
        <v>243</v>
      </c>
      <c r="D24657">
        <v>47.06</v>
      </c>
      <c r="E24657" t="s">
        <v>2072</v>
      </c>
    </row>
    <row r="24658" spans="1:5" hidden="1" x14ac:dyDescent="0.2">
      <c r="A24658" s="94" t="s">
        <v>498</v>
      </c>
      <c r="B24658" t="s">
        <v>18219</v>
      </c>
      <c r="C24658" t="s">
        <v>243</v>
      </c>
      <c r="D24658">
        <v>47.06</v>
      </c>
      <c r="E24658" t="s">
        <v>2072</v>
      </c>
    </row>
    <row r="24659" spans="1:5" hidden="1" x14ac:dyDescent="0.2">
      <c r="A24659" s="94" t="s">
        <v>499</v>
      </c>
      <c r="B24659" t="s">
        <v>18220</v>
      </c>
      <c r="C24659" t="s">
        <v>243</v>
      </c>
      <c r="D24659">
        <v>47.06</v>
      </c>
      <c r="E24659" t="s">
        <v>2072</v>
      </c>
    </row>
    <row r="24660" spans="1:5" hidden="1" x14ac:dyDescent="0.2">
      <c r="A24660" s="94" t="s">
        <v>1328</v>
      </c>
      <c r="B24660" t="s">
        <v>18221</v>
      </c>
      <c r="C24660" t="s">
        <v>243</v>
      </c>
      <c r="D24660">
        <v>47.06</v>
      </c>
      <c r="E24660" t="s">
        <v>2072</v>
      </c>
    </row>
    <row r="24661" spans="1:5" hidden="1" x14ac:dyDescent="0.2">
      <c r="A24661" s="94" t="s">
        <v>1335</v>
      </c>
      <c r="B24661" t="s">
        <v>18222</v>
      </c>
      <c r="C24661" t="s">
        <v>243</v>
      </c>
      <c r="D24661">
        <v>47.06</v>
      </c>
      <c r="E24661" t="s">
        <v>2072</v>
      </c>
    </row>
    <row r="24662" spans="1:5" hidden="1" x14ac:dyDescent="0.2">
      <c r="A24662" s="94" t="s">
        <v>390</v>
      </c>
      <c r="B24662" t="s">
        <v>18223</v>
      </c>
      <c r="C24662" t="s">
        <v>243</v>
      </c>
      <c r="D24662">
        <v>54.06</v>
      </c>
      <c r="E24662" t="s">
        <v>2072</v>
      </c>
    </row>
    <row r="24663" spans="1:5" hidden="1" x14ac:dyDescent="0.2">
      <c r="A24663" s="94" t="s">
        <v>6662</v>
      </c>
      <c r="B24663" t="s">
        <v>18224</v>
      </c>
      <c r="C24663" t="s">
        <v>243</v>
      </c>
      <c r="D24663">
        <v>31.92</v>
      </c>
      <c r="E24663" t="s">
        <v>2072</v>
      </c>
    </row>
    <row r="24664" spans="1:5" hidden="1" x14ac:dyDescent="0.2">
      <c r="A24664" s="94" t="s">
        <v>2510</v>
      </c>
      <c r="B24664" t="s">
        <v>18225</v>
      </c>
      <c r="C24664" t="s">
        <v>243</v>
      </c>
      <c r="D24664">
        <v>532.70000000000005</v>
      </c>
      <c r="E24664" t="s">
        <v>2072</v>
      </c>
    </row>
    <row r="24665" spans="1:5" hidden="1" x14ac:dyDescent="0.2">
      <c r="A24665" s="94" t="s">
        <v>20</v>
      </c>
      <c r="B24665" t="s">
        <v>18226</v>
      </c>
      <c r="C24665" t="s">
        <v>243</v>
      </c>
      <c r="D24665">
        <v>538.29999999999995</v>
      </c>
      <c r="E24665" t="s">
        <v>2072</v>
      </c>
    </row>
    <row r="24666" spans="1:5" hidden="1" x14ac:dyDescent="0.2">
      <c r="A24666" s="94" t="s">
        <v>1490</v>
      </c>
      <c r="B24666" t="s">
        <v>18227</v>
      </c>
      <c r="C24666" t="s">
        <v>243</v>
      </c>
      <c r="D24666">
        <v>846.03</v>
      </c>
      <c r="E24666" t="s">
        <v>2072</v>
      </c>
    </row>
    <row r="24667" spans="1:5" hidden="1" x14ac:dyDescent="0.2">
      <c r="A24667" s="94" t="s">
        <v>5529</v>
      </c>
      <c r="B24667" t="s">
        <v>18228</v>
      </c>
      <c r="C24667" t="s">
        <v>243</v>
      </c>
      <c r="D24667">
        <v>856.25</v>
      </c>
      <c r="E24667" t="s">
        <v>2072</v>
      </c>
    </row>
    <row r="24668" spans="1:5" hidden="1" x14ac:dyDescent="0.2">
      <c r="A24668" s="94" t="s">
        <v>2062</v>
      </c>
      <c r="B24668" t="s">
        <v>18229</v>
      </c>
      <c r="C24668" t="s">
        <v>243</v>
      </c>
      <c r="D24668">
        <v>445.5</v>
      </c>
      <c r="E24668" t="s">
        <v>2072</v>
      </c>
    </row>
    <row r="24669" spans="1:5" hidden="1" x14ac:dyDescent="0.2">
      <c r="A24669" s="94" t="s">
        <v>2956</v>
      </c>
      <c r="B24669" t="s">
        <v>18230</v>
      </c>
      <c r="C24669" t="s">
        <v>243</v>
      </c>
      <c r="D24669">
        <v>451.2</v>
      </c>
      <c r="E24669" t="s">
        <v>2072</v>
      </c>
    </row>
    <row r="24670" spans="1:5" hidden="1" x14ac:dyDescent="0.2">
      <c r="A24670" s="94" t="s">
        <v>2957</v>
      </c>
      <c r="B24670" t="s">
        <v>18231</v>
      </c>
      <c r="C24670" t="s">
        <v>243</v>
      </c>
      <c r="D24670">
        <v>711.81</v>
      </c>
      <c r="E24670" t="s">
        <v>2072</v>
      </c>
    </row>
    <row r="24671" spans="1:5" hidden="1" x14ac:dyDescent="0.2">
      <c r="A24671" s="94" t="s">
        <v>5530</v>
      </c>
      <c r="B24671" t="s">
        <v>18232</v>
      </c>
      <c r="C24671" t="s">
        <v>243</v>
      </c>
      <c r="D24671">
        <v>722.08</v>
      </c>
      <c r="E24671" t="s">
        <v>2072</v>
      </c>
    </row>
    <row r="24672" spans="1:5" hidden="1" x14ac:dyDescent="0.2">
      <c r="A24672" s="94" t="s">
        <v>30500</v>
      </c>
      <c r="B24672" t="s">
        <v>30501</v>
      </c>
      <c r="C24672" t="s">
        <v>243</v>
      </c>
      <c r="D24672">
        <v>1.27</v>
      </c>
      <c r="E24672" t="s">
        <v>52051</v>
      </c>
    </row>
    <row r="24673" spans="1:5" hidden="1" x14ac:dyDescent="0.2">
      <c r="A24673" s="94" t="s">
        <v>30502</v>
      </c>
      <c r="B24673" t="s">
        <v>30503</v>
      </c>
      <c r="C24673" t="s">
        <v>243</v>
      </c>
      <c r="D24673">
        <v>2.96</v>
      </c>
      <c r="E24673" t="s">
        <v>52051</v>
      </c>
    </row>
    <row r="24674" spans="1:5" hidden="1" x14ac:dyDescent="0.2">
      <c r="A24674" s="94" t="s">
        <v>30504</v>
      </c>
      <c r="B24674" t="s">
        <v>30505</v>
      </c>
      <c r="C24674" t="s">
        <v>243</v>
      </c>
      <c r="D24674">
        <v>2.96</v>
      </c>
      <c r="E24674" t="s">
        <v>52051</v>
      </c>
    </row>
    <row r="24675" spans="1:5" hidden="1" x14ac:dyDescent="0.2">
      <c r="A24675" s="94" t="s">
        <v>30506</v>
      </c>
      <c r="B24675" t="s">
        <v>30507</v>
      </c>
      <c r="C24675" t="s">
        <v>243</v>
      </c>
      <c r="D24675">
        <v>2.96</v>
      </c>
      <c r="E24675" t="s">
        <v>52051</v>
      </c>
    </row>
    <row r="24676" spans="1:5" hidden="1" x14ac:dyDescent="0.2">
      <c r="A24676" s="94" t="s">
        <v>30508</v>
      </c>
      <c r="B24676" t="s">
        <v>30509</v>
      </c>
      <c r="C24676" t="s">
        <v>243</v>
      </c>
      <c r="D24676">
        <v>1.19</v>
      </c>
      <c r="E24676" t="s">
        <v>52051</v>
      </c>
    </row>
    <row r="24677" spans="1:5" hidden="1" x14ac:dyDescent="0.2">
      <c r="A24677" s="94" t="s">
        <v>30510</v>
      </c>
      <c r="B24677" t="s">
        <v>30511</v>
      </c>
      <c r="C24677" t="s">
        <v>243</v>
      </c>
      <c r="D24677">
        <v>2.96</v>
      </c>
      <c r="E24677" t="s">
        <v>52051</v>
      </c>
    </row>
    <row r="24678" spans="1:5" hidden="1" x14ac:dyDescent="0.2">
      <c r="A24678" s="94" t="s">
        <v>30512</v>
      </c>
      <c r="B24678" t="s">
        <v>30513</v>
      </c>
      <c r="C24678" t="s">
        <v>243</v>
      </c>
      <c r="D24678">
        <v>1.3</v>
      </c>
      <c r="E24678" t="s">
        <v>52051</v>
      </c>
    </row>
    <row r="24679" spans="1:5" hidden="1" x14ac:dyDescent="0.2">
      <c r="A24679" s="94" t="s">
        <v>30514</v>
      </c>
      <c r="B24679" t="s">
        <v>30515</v>
      </c>
      <c r="C24679" t="s">
        <v>243</v>
      </c>
      <c r="D24679">
        <v>1.27</v>
      </c>
      <c r="E24679" t="s">
        <v>52051</v>
      </c>
    </row>
    <row r="24680" spans="1:5" hidden="1" x14ac:dyDescent="0.2">
      <c r="A24680" s="94" t="s">
        <v>30516</v>
      </c>
      <c r="B24680" t="s">
        <v>30517</v>
      </c>
      <c r="C24680" t="s">
        <v>243</v>
      </c>
      <c r="D24680">
        <v>2.96</v>
      </c>
      <c r="E24680" t="s">
        <v>52051</v>
      </c>
    </row>
    <row r="24681" spans="1:5" hidden="1" x14ac:dyDescent="0.2">
      <c r="A24681" s="94" t="s">
        <v>30518</v>
      </c>
      <c r="B24681" t="s">
        <v>30519</v>
      </c>
      <c r="C24681" t="s">
        <v>243</v>
      </c>
      <c r="D24681">
        <v>2.96</v>
      </c>
      <c r="E24681" t="s">
        <v>52051</v>
      </c>
    </row>
    <row r="24682" spans="1:5" hidden="1" x14ac:dyDescent="0.2">
      <c r="A24682" s="94" t="s">
        <v>30520</v>
      </c>
      <c r="B24682" t="s">
        <v>30521</v>
      </c>
      <c r="C24682" t="s">
        <v>243</v>
      </c>
      <c r="D24682">
        <v>1.27</v>
      </c>
      <c r="E24682" t="s">
        <v>52051</v>
      </c>
    </row>
    <row r="24683" spans="1:5" hidden="1" x14ac:dyDescent="0.2">
      <c r="A24683" s="94" t="s">
        <v>30522</v>
      </c>
      <c r="B24683" t="s">
        <v>30523</v>
      </c>
      <c r="C24683" t="s">
        <v>243</v>
      </c>
      <c r="D24683">
        <v>2.0499999999999998</v>
      </c>
      <c r="E24683" t="s">
        <v>52051</v>
      </c>
    </row>
    <row r="24684" spans="1:5" hidden="1" x14ac:dyDescent="0.2">
      <c r="A24684" s="94" t="s">
        <v>30524</v>
      </c>
      <c r="B24684" t="s">
        <v>30525</v>
      </c>
      <c r="C24684" t="s">
        <v>243</v>
      </c>
      <c r="D24684">
        <v>1.07</v>
      </c>
      <c r="E24684" t="s">
        <v>52051</v>
      </c>
    </row>
    <row r="24685" spans="1:5" hidden="1" x14ac:dyDescent="0.2">
      <c r="A24685" s="94" t="s">
        <v>30526</v>
      </c>
      <c r="B24685" t="s">
        <v>30527</v>
      </c>
      <c r="C24685" t="s">
        <v>243</v>
      </c>
      <c r="D24685">
        <v>1.07</v>
      </c>
      <c r="E24685" t="s">
        <v>52051</v>
      </c>
    </row>
    <row r="24686" spans="1:5" hidden="1" x14ac:dyDescent="0.2">
      <c r="A24686" s="94" t="s">
        <v>30528</v>
      </c>
      <c r="B24686" t="s">
        <v>30529</v>
      </c>
      <c r="C24686" t="s">
        <v>282</v>
      </c>
      <c r="D24686">
        <v>39</v>
      </c>
      <c r="E24686" t="s">
        <v>52051</v>
      </c>
    </row>
    <row r="24687" spans="1:5" hidden="1" x14ac:dyDescent="0.2">
      <c r="A24687" s="94" t="s">
        <v>30530</v>
      </c>
      <c r="B24687" t="s">
        <v>30531</v>
      </c>
      <c r="C24687" t="s">
        <v>282</v>
      </c>
      <c r="D24687">
        <v>30</v>
      </c>
      <c r="E24687" t="s">
        <v>52051</v>
      </c>
    </row>
    <row r="24688" spans="1:5" hidden="1" x14ac:dyDescent="0.2">
      <c r="A24688" s="94" t="s">
        <v>30532</v>
      </c>
      <c r="B24688" t="s">
        <v>30533</v>
      </c>
      <c r="C24688" t="s">
        <v>282</v>
      </c>
      <c r="D24688">
        <v>39</v>
      </c>
      <c r="E24688" t="s">
        <v>52051</v>
      </c>
    </row>
    <row r="24689" spans="1:5" hidden="1" x14ac:dyDescent="0.2">
      <c r="A24689" s="94" t="s">
        <v>30534</v>
      </c>
      <c r="B24689" t="s">
        <v>30535</v>
      </c>
      <c r="C24689" t="s">
        <v>243</v>
      </c>
      <c r="D24689">
        <v>1.07</v>
      </c>
      <c r="E24689" t="s">
        <v>52051</v>
      </c>
    </row>
    <row r="24690" spans="1:5" hidden="1" x14ac:dyDescent="0.2">
      <c r="A24690" s="94" t="s">
        <v>30536</v>
      </c>
      <c r="B24690" t="s">
        <v>30537</v>
      </c>
      <c r="C24690" t="s">
        <v>243</v>
      </c>
      <c r="D24690">
        <v>3.37</v>
      </c>
      <c r="E24690" t="s">
        <v>52051</v>
      </c>
    </row>
    <row r="24691" spans="1:5" hidden="1" x14ac:dyDescent="0.2">
      <c r="A24691" s="94" t="s">
        <v>30538</v>
      </c>
      <c r="B24691" t="s">
        <v>30539</v>
      </c>
      <c r="C24691" t="s">
        <v>243</v>
      </c>
      <c r="D24691">
        <v>1.07</v>
      </c>
      <c r="E24691" t="s">
        <v>52051</v>
      </c>
    </row>
    <row r="24692" spans="1:5" hidden="1" x14ac:dyDescent="0.2">
      <c r="A24692" s="94" t="s">
        <v>30540</v>
      </c>
      <c r="B24692" t="s">
        <v>30541</v>
      </c>
      <c r="C24692" t="s">
        <v>243</v>
      </c>
      <c r="D24692">
        <v>1.07</v>
      </c>
      <c r="E24692" t="s">
        <v>52051</v>
      </c>
    </row>
    <row r="24693" spans="1:5" hidden="1" x14ac:dyDescent="0.2">
      <c r="A24693" s="94" t="s">
        <v>30542</v>
      </c>
      <c r="B24693" t="s">
        <v>30543</v>
      </c>
      <c r="C24693" t="s">
        <v>30544</v>
      </c>
      <c r="D24693">
        <v>58</v>
      </c>
      <c r="E24693" t="s">
        <v>52051</v>
      </c>
    </row>
    <row r="24694" spans="1:5" hidden="1" x14ac:dyDescent="0.2">
      <c r="A24694" s="94" t="s">
        <v>30545</v>
      </c>
      <c r="B24694" t="s">
        <v>30546</v>
      </c>
      <c r="C24694" t="s">
        <v>282</v>
      </c>
      <c r="D24694">
        <v>152.25</v>
      </c>
      <c r="E24694" t="s">
        <v>52051</v>
      </c>
    </row>
    <row r="24695" spans="1:5" hidden="1" x14ac:dyDescent="0.2">
      <c r="A24695" s="94" t="s">
        <v>30547</v>
      </c>
      <c r="B24695" t="s">
        <v>30548</v>
      </c>
      <c r="C24695" t="s">
        <v>30544</v>
      </c>
      <c r="D24695">
        <v>58</v>
      </c>
      <c r="E24695" t="s">
        <v>52051</v>
      </c>
    </row>
    <row r="24696" spans="1:5" hidden="1" x14ac:dyDescent="0.2">
      <c r="A24696" s="94" t="s">
        <v>30549</v>
      </c>
      <c r="B24696" t="s">
        <v>30550</v>
      </c>
      <c r="C24696" t="s">
        <v>282</v>
      </c>
      <c r="D24696">
        <v>152.25</v>
      </c>
      <c r="E24696" t="s">
        <v>52051</v>
      </c>
    </row>
    <row r="24697" spans="1:5" hidden="1" x14ac:dyDescent="0.2">
      <c r="A24697" s="94" t="s">
        <v>30551</v>
      </c>
      <c r="B24697" t="s">
        <v>30552</v>
      </c>
      <c r="C24697" t="s">
        <v>30544</v>
      </c>
      <c r="D24697">
        <v>58</v>
      </c>
      <c r="E24697" t="s">
        <v>52051</v>
      </c>
    </row>
    <row r="24698" spans="1:5" hidden="1" x14ac:dyDescent="0.2">
      <c r="A24698" s="94" t="s">
        <v>30553</v>
      </c>
      <c r="B24698" t="s">
        <v>30554</v>
      </c>
      <c r="C24698" t="s">
        <v>282</v>
      </c>
      <c r="D24698">
        <v>152.25</v>
      </c>
      <c r="E24698" t="s">
        <v>52051</v>
      </c>
    </row>
    <row r="24699" spans="1:5" hidden="1" x14ac:dyDescent="0.2">
      <c r="A24699" s="94" t="s">
        <v>30555</v>
      </c>
      <c r="B24699" t="s">
        <v>30556</v>
      </c>
      <c r="C24699" t="s">
        <v>30544</v>
      </c>
      <c r="D24699">
        <v>58</v>
      </c>
      <c r="E24699" t="s">
        <v>52051</v>
      </c>
    </row>
    <row r="24700" spans="1:5" hidden="1" x14ac:dyDescent="0.2">
      <c r="A24700" s="94" t="s">
        <v>30557</v>
      </c>
      <c r="B24700" t="s">
        <v>30558</v>
      </c>
      <c r="C24700" t="s">
        <v>282</v>
      </c>
      <c r="D24700">
        <v>152.25</v>
      </c>
      <c r="E24700" t="s">
        <v>52051</v>
      </c>
    </row>
    <row r="24701" spans="1:5" hidden="1" x14ac:dyDescent="0.2">
      <c r="A24701" s="94" t="s">
        <v>30559</v>
      </c>
      <c r="B24701" t="s">
        <v>30560</v>
      </c>
      <c r="C24701" t="s">
        <v>30544</v>
      </c>
      <c r="D24701">
        <v>58</v>
      </c>
      <c r="E24701" t="s">
        <v>52051</v>
      </c>
    </row>
    <row r="24702" spans="1:5" hidden="1" x14ac:dyDescent="0.2">
      <c r="A24702" s="94" t="s">
        <v>30561</v>
      </c>
      <c r="B24702" t="s">
        <v>30562</v>
      </c>
      <c r="C24702" t="s">
        <v>282</v>
      </c>
      <c r="D24702">
        <v>152.25</v>
      </c>
      <c r="E24702" t="s">
        <v>52051</v>
      </c>
    </row>
    <row r="24703" spans="1:5" hidden="1" x14ac:dyDescent="0.2">
      <c r="A24703" s="94" t="s">
        <v>30563</v>
      </c>
      <c r="B24703" t="s">
        <v>30564</v>
      </c>
      <c r="C24703" t="s">
        <v>243</v>
      </c>
      <c r="D24703">
        <v>40</v>
      </c>
      <c r="E24703" t="s">
        <v>52051</v>
      </c>
    </row>
    <row r="24704" spans="1:5" hidden="1" x14ac:dyDescent="0.2">
      <c r="A24704" s="94" t="s">
        <v>30565</v>
      </c>
      <c r="B24704" t="s">
        <v>30566</v>
      </c>
      <c r="C24704" t="s">
        <v>30544</v>
      </c>
      <c r="D24704">
        <v>58</v>
      </c>
      <c r="E24704" t="s">
        <v>52051</v>
      </c>
    </row>
    <row r="24705" spans="1:5" hidden="1" x14ac:dyDescent="0.2">
      <c r="A24705" s="94" t="s">
        <v>30567</v>
      </c>
      <c r="B24705" t="s">
        <v>30568</v>
      </c>
      <c r="C24705" t="s">
        <v>282</v>
      </c>
      <c r="D24705">
        <v>152.25</v>
      </c>
      <c r="E24705" t="s">
        <v>52051</v>
      </c>
    </row>
    <row r="24706" spans="1:5" hidden="1" x14ac:dyDescent="0.2">
      <c r="A24706" s="94" t="s">
        <v>30569</v>
      </c>
      <c r="B24706" t="s">
        <v>30570</v>
      </c>
      <c r="C24706" t="s">
        <v>30544</v>
      </c>
      <c r="D24706">
        <v>58</v>
      </c>
      <c r="E24706" t="s">
        <v>52051</v>
      </c>
    </row>
    <row r="24707" spans="1:5" hidden="1" x14ac:dyDescent="0.2">
      <c r="A24707" s="94" t="s">
        <v>30571</v>
      </c>
      <c r="B24707" t="s">
        <v>30572</v>
      </c>
      <c r="C24707" t="s">
        <v>282</v>
      </c>
      <c r="D24707">
        <v>152.25</v>
      </c>
      <c r="E24707" t="s">
        <v>52051</v>
      </c>
    </row>
    <row r="24708" spans="1:5" hidden="1" x14ac:dyDescent="0.2">
      <c r="A24708" s="94" t="s">
        <v>30573</v>
      </c>
      <c r="B24708" t="s">
        <v>30574</v>
      </c>
      <c r="C24708" t="s">
        <v>30544</v>
      </c>
      <c r="D24708">
        <v>58</v>
      </c>
      <c r="E24708" t="s">
        <v>52051</v>
      </c>
    </row>
    <row r="24709" spans="1:5" hidden="1" x14ac:dyDescent="0.2">
      <c r="A24709" s="94" t="s">
        <v>30575</v>
      </c>
      <c r="B24709" t="s">
        <v>30576</v>
      </c>
      <c r="C24709" t="s">
        <v>282</v>
      </c>
      <c r="D24709">
        <v>152.25</v>
      </c>
      <c r="E24709" t="s">
        <v>52051</v>
      </c>
    </row>
    <row r="24710" spans="1:5" hidden="1" x14ac:dyDescent="0.2">
      <c r="A24710" s="94" t="s">
        <v>30577</v>
      </c>
      <c r="B24710" t="s">
        <v>30578</v>
      </c>
      <c r="C24710" t="s">
        <v>243</v>
      </c>
      <c r="D24710">
        <v>16.100000000000001</v>
      </c>
      <c r="E24710" t="s">
        <v>52051</v>
      </c>
    </row>
    <row r="24711" spans="1:5" hidden="1" x14ac:dyDescent="0.2">
      <c r="A24711" s="94" t="s">
        <v>30579</v>
      </c>
      <c r="B24711" t="s">
        <v>30580</v>
      </c>
      <c r="C24711" t="s">
        <v>243</v>
      </c>
      <c r="D24711">
        <v>1.06</v>
      </c>
      <c r="E24711" t="s">
        <v>52051</v>
      </c>
    </row>
    <row r="24712" spans="1:5" hidden="1" x14ac:dyDescent="0.2">
      <c r="A24712" s="94" t="s">
        <v>30581</v>
      </c>
      <c r="B24712" t="s">
        <v>30582</v>
      </c>
      <c r="C24712" t="s">
        <v>243</v>
      </c>
      <c r="D24712">
        <v>1.07</v>
      </c>
      <c r="E24712" t="s">
        <v>52051</v>
      </c>
    </row>
    <row r="24713" spans="1:5" hidden="1" x14ac:dyDescent="0.2">
      <c r="A24713" s="94" t="s">
        <v>30583</v>
      </c>
      <c r="B24713" t="s">
        <v>30584</v>
      </c>
      <c r="C24713" t="s">
        <v>243</v>
      </c>
      <c r="D24713">
        <v>1.07</v>
      </c>
      <c r="E24713" t="s">
        <v>52051</v>
      </c>
    </row>
    <row r="24714" spans="1:5" hidden="1" x14ac:dyDescent="0.2">
      <c r="A24714" s="94" t="s">
        <v>30585</v>
      </c>
      <c r="B24714" t="s">
        <v>30586</v>
      </c>
      <c r="C24714" t="s">
        <v>243</v>
      </c>
      <c r="D24714">
        <v>21.42</v>
      </c>
      <c r="E24714" t="s">
        <v>52051</v>
      </c>
    </row>
    <row r="24715" spans="1:5" hidden="1" x14ac:dyDescent="0.2">
      <c r="A24715" s="94" t="s">
        <v>30587</v>
      </c>
      <c r="B24715" t="s">
        <v>30588</v>
      </c>
      <c r="C24715" t="s">
        <v>243</v>
      </c>
      <c r="D24715">
        <v>25.97</v>
      </c>
      <c r="E24715" t="s">
        <v>52051</v>
      </c>
    </row>
    <row r="24716" spans="1:5" hidden="1" x14ac:dyDescent="0.2">
      <c r="A24716" s="94" t="s">
        <v>30589</v>
      </c>
      <c r="B24716" t="s">
        <v>30590</v>
      </c>
      <c r="C24716" t="s">
        <v>243</v>
      </c>
      <c r="D24716">
        <v>15.74</v>
      </c>
      <c r="E24716" t="s">
        <v>52051</v>
      </c>
    </row>
    <row r="24717" spans="1:5" hidden="1" x14ac:dyDescent="0.2">
      <c r="A24717" s="94" t="s">
        <v>30591</v>
      </c>
      <c r="B24717" t="s">
        <v>30592</v>
      </c>
      <c r="C24717" t="s">
        <v>243</v>
      </c>
      <c r="D24717">
        <v>30.97</v>
      </c>
      <c r="E24717" t="s">
        <v>52051</v>
      </c>
    </row>
    <row r="24718" spans="1:5" hidden="1" x14ac:dyDescent="0.2">
      <c r="A24718" s="94" t="s">
        <v>30593</v>
      </c>
      <c r="B24718" t="s">
        <v>30594</v>
      </c>
      <c r="C24718" t="s">
        <v>243</v>
      </c>
      <c r="D24718">
        <v>75</v>
      </c>
      <c r="E24718" t="s">
        <v>52051</v>
      </c>
    </row>
    <row r="24719" spans="1:5" hidden="1" x14ac:dyDescent="0.2">
      <c r="A24719" s="94" t="s">
        <v>30595</v>
      </c>
      <c r="B24719" t="s">
        <v>30596</v>
      </c>
      <c r="C24719" t="s">
        <v>243</v>
      </c>
      <c r="D24719">
        <v>546.6</v>
      </c>
      <c r="E24719" t="s">
        <v>52051</v>
      </c>
    </row>
    <row r="24720" spans="1:5" hidden="1" x14ac:dyDescent="0.2">
      <c r="A24720" s="94" t="s">
        <v>30597</v>
      </c>
      <c r="B24720" t="s">
        <v>30598</v>
      </c>
      <c r="C24720" t="s">
        <v>243</v>
      </c>
      <c r="D24720">
        <v>24</v>
      </c>
      <c r="E24720" t="s">
        <v>52051</v>
      </c>
    </row>
    <row r="24721" spans="1:5" hidden="1" x14ac:dyDescent="0.2">
      <c r="A24721" s="94" t="s">
        <v>30599</v>
      </c>
      <c r="B24721" t="s">
        <v>30600</v>
      </c>
      <c r="C24721" t="s">
        <v>243</v>
      </c>
      <c r="D24721">
        <v>21.42</v>
      </c>
      <c r="E24721" t="s">
        <v>52051</v>
      </c>
    </row>
    <row r="24722" spans="1:5" hidden="1" x14ac:dyDescent="0.2">
      <c r="A24722" s="94" t="s">
        <v>30601</v>
      </c>
      <c r="B24722" t="s">
        <v>30602</v>
      </c>
      <c r="C24722" t="s">
        <v>243</v>
      </c>
      <c r="D24722">
        <v>59</v>
      </c>
      <c r="E24722" t="s">
        <v>52051</v>
      </c>
    </row>
    <row r="24723" spans="1:5" hidden="1" x14ac:dyDescent="0.2">
      <c r="A24723" s="94" t="s">
        <v>30603</v>
      </c>
      <c r="B24723" t="s">
        <v>30604</v>
      </c>
      <c r="C24723" t="s">
        <v>243</v>
      </c>
      <c r="D24723">
        <v>1.88</v>
      </c>
      <c r="E24723" t="s">
        <v>52051</v>
      </c>
    </row>
    <row r="24724" spans="1:5" hidden="1" x14ac:dyDescent="0.2">
      <c r="A24724" s="94" t="s">
        <v>30605</v>
      </c>
      <c r="B24724" t="s">
        <v>30606</v>
      </c>
      <c r="C24724" t="s">
        <v>243</v>
      </c>
      <c r="D24724">
        <v>1.41</v>
      </c>
      <c r="E24724" t="s">
        <v>52051</v>
      </c>
    </row>
    <row r="24725" spans="1:5" hidden="1" x14ac:dyDescent="0.2">
      <c r="A24725" s="94" t="s">
        <v>30607</v>
      </c>
      <c r="B24725" t="s">
        <v>30608</v>
      </c>
      <c r="C24725" t="s">
        <v>243</v>
      </c>
      <c r="D24725">
        <v>1.88</v>
      </c>
      <c r="E24725" t="s">
        <v>52051</v>
      </c>
    </row>
    <row r="24726" spans="1:5" hidden="1" x14ac:dyDescent="0.2">
      <c r="A24726" s="94" t="s">
        <v>30609</v>
      </c>
      <c r="B24726" t="s">
        <v>30610</v>
      </c>
      <c r="C24726" t="s">
        <v>243</v>
      </c>
      <c r="D24726">
        <v>2.39</v>
      </c>
      <c r="E24726" t="s">
        <v>52051</v>
      </c>
    </row>
    <row r="24727" spans="1:5" hidden="1" x14ac:dyDescent="0.2">
      <c r="A24727" s="94" t="s">
        <v>30611</v>
      </c>
      <c r="B24727" t="s">
        <v>30612</v>
      </c>
      <c r="C24727" t="s">
        <v>243</v>
      </c>
      <c r="D24727">
        <v>2.39</v>
      </c>
      <c r="E24727" t="s">
        <v>52051</v>
      </c>
    </row>
    <row r="24728" spans="1:5" hidden="1" x14ac:dyDescent="0.2">
      <c r="A24728" s="94" t="s">
        <v>30613</v>
      </c>
      <c r="B24728" t="s">
        <v>30614</v>
      </c>
      <c r="C24728" t="s">
        <v>243</v>
      </c>
      <c r="D24728">
        <v>1.41</v>
      </c>
      <c r="E24728" t="s">
        <v>52051</v>
      </c>
    </row>
    <row r="24729" spans="1:5" hidden="1" x14ac:dyDescent="0.2">
      <c r="A24729" s="94" t="s">
        <v>30615</v>
      </c>
      <c r="B24729" t="s">
        <v>30616</v>
      </c>
      <c r="C24729" t="s">
        <v>243</v>
      </c>
      <c r="D24729">
        <v>2.39</v>
      </c>
      <c r="E24729" t="s">
        <v>52051</v>
      </c>
    </row>
    <row r="24730" spans="1:5" hidden="1" x14ac:dyDescent="0.2">
      <c r="A24730" s="94" t="s">
        <v>30617</v>
      </c>
      <c r="B24730" t="s">
        <v>30618</v>
      </c>
      <c r="C24730" t="s">
        <v>243</v>
      </c>
      <c r="D24730">
        <v>1.41</v>
      </c>
      <c r="E24730" t="s">
        <v>52051</v>
      </c>
    </row>
    <row r="24731" spans="1:5" hidden="1" x14ac:dyDescent="0.2">
      <c r="A24731" s="94" t="s">
        <v>30619</v>
      </c>
      <c r="B24731" t="s">
        <v>30620</v>
      </c>
      <c r="C24731" t="s">
        <v>243</v>
      </c>
      <c r="D24731">
        <v>4.0199999999999996</v>
      </c>
      <c r="E24731" t="s">
        <v>52051</v>
      </c>
    </row>
    <row r="24732" spans="1:5" hidden="1" x14ac:dyDescent="0.2">
      <c r="A24732" s="94" t="s">
        <v>30621</v>
      </c>
      <c r="B24732" t="s">
        <v>30622</v>
      </c>
      <c r="C24732" t="s">
        <v>243</v>
      </c>
      <c r="D24732">
        <v>1.41</v>
      </c>
      <c r="E24732" t="s">
        <v>52051</v>
      </c>
    </row>
    <row r="24733" spans="1:5" hidden="1" x14ac:dyDescent="0.2">
      <c r="A24733" s="94" t="s">
        <v>30623</v>
      </c>
      <c r="B24733" t="s">
        <v>30624</v>
      </c>
      <c r="C24733" t="s">
        <v>243</v>
      </c>
      <c r="D24733">
        <v>1.89</v>
      </c>
      <c r="E24733" t="s">
        <v>52051</v>
      </c>
    </row>
    <row r="24734" spans="1:5" hidden="1" x14ac:dyDescent="0.2">
      <c r="A24734" s="94" t="s">
        <v>30625</v>
      </c>
      <c r="B24734" t="s">
        <v>30626</v>
      </c>
      <c r="C24734" t="s">
        <v>243</v>
      </c>
      <c r="D24734">
        <v>1.89</v>
      </c>
      <c r="E24734" t="s">
        <v>52051</v>
      </c>
    </row>
    <row r="24735" spans="1:5" hidden="1" x14ac:dyDescent="0.2">
      <c r="A24735" s="94" t="s">
        <v>30627</v>
      </c>
      <c r="B24735" t="s">
        <v>30628</v>
      </c>
      <c r="C24735" t="s">
        <v>243</v>
      </c>
      <c r="D24735">
        <v>1.89</v>
      </c>
      <c r="E24735" t="s">
        <v>52051</v>
      </c>
    </row>
    <row r="24736" spans="1:5" hidden="1" x14ac:dyDescent="0.2">
      <c r="A24736" s="94" t="s">
        <v>30629</v>
      </c>
      <c r="B24736" t="s">
        <v>30630</v>
      </c>
      <c r="C24736" t="s">
        <v>243</v>
      </c>
      <c r="D24736">
        <v>1.48</v>
      </c>
      <c r="E24736" t="s">
        <v>52051</v>
      </c>
    </row>
    <row r="24737" spans="1:5" hidden="1" x14ac:dyDescent="0.2">
      <c r="A24737" s="94" t="s">
        <v>30631</v>
      </c>
      <c r="B24737" t="s">
        <v>30632</v>
      </c>
      <c r="C24737" t="s">
        <v>243</v>
      </c>
      <c r="D24737">
        <v>1.48</v>
      </c>
      <c r="E24737" t="s">
        <v>52051</v>
      </c>
    </row>
    <row r="24738" spans="1:5" hidden="1" x14ac:dyDescent="0.2">
      <c r="A24738" s="94" t="s">
        <v>30633</v>
      </c>
      <c r="B24738" t="s">
        <v>30634</v>
      </c>
      <c r="C24738" t="s">
        <v>243</v>
      </c>
      <c r="D24738">
        <v>1.48</v>
      </c>
      <c r="E24738" t="s">
        <v>52051</v>
      </c>
    </row>
    <row r="24739" spans="1:5" hidden="1" x14ac:dyDescent="0.2">
      <c r="A24739" s="94" t="s">
        <v>30635</v>
      </c>
      <c r="B24739" t="s">
        <v>30636</v>
      </c>
      <c r="C24739" t="s">
        <v>243</v>
      </c>
      <c r="D24739">
        <v>1.88</v>
      </c>
      <c r="E24739" t="s">
        <v>52051</v>
      </c>
    </row>
    <row r="24740" spans="1:5" hidden="1" x14ac:dyDescent="0.2">
      <c r="A24740" s="94" t="s">
        <v>30637</v>
      </c>
      <c r="B24740" t="s">
        <v>30638</v>
      </c>
      <c r="C24740" t="s">
        <v>243</v>
      </c>
      <c r="D24740">
        <v>1.88</v>
      </c>
      <c r="E24740" t="s">
        <v>52051</v>
      </c>
    </row>
    <row r="24741" spans="1:5" hidden="1" x14ac:dyDescent="0.2">
      <c r="A24741" s="94" t="s">
        <v>30639</v>
      </c>
      <c r="B24741" t="s">
        <v>30640</v>
      </c>
      <c r="C24741" t="s">
        <v>243</v>
      </c>
      <c r="D24741">
        <v>1.88</v>
      </c>
      <c r="E24741" t="s">
        <v>52051</v>
      </c>
    </row>
    <row r="24742" spans="1:5" hidden="1" x14ac:dyDescent="0.2">
      <c r="A24742" s="94" t="s">
        <v>30641</v>
      </c>
      <c r="B24742" t="s">
        <v>30642</v>
      </c>
      <c r="C24742" t="s">
        <v>243</v>
      </c>
      <c r="D24742">
        <v>2.27</v>
      </c>
      <c r="E24742" t="s">
        <v>52051</v>
      </c>
    </row>
    <row r="24743" spans="1:5" hidden="1" x14ac:dyDescent="0.2">
      <c r="A24743" s="94" t="s">
        <v>30643</v>
      </c>
      <c r="B24743" t="s">
        <v>30644</v>
      </c>
      <c r="C24743" t="s">
        <v>243</v>
      </c>
      <c r="D24743">
        <v>2.2599999999999998</v>
      </c>
      <c r="E24743" t="s">
        <v>52051</v>
      </c>
    </row>
    <row r="24744" spans="1:5" hidden="1" x14ac:dyDescent="0.2">
      <c r="A24744" s="94" t="s">
        <v>30645</v>
      </c>
      <c r="B24744" t="s">
        <v>30646</v>
      </c>
      <c r="C24744" t="s">
        <v>243</v>
      </c>
      <c r="D24744">
        <v>7.22</v>
      </c>
      <c r="E24744" t="s">
        <v>52051</v>
      </c>
    </row>
    <row r="24745" spans="1:5" hidden="1" x14ac:dyDescent="0.2">
      <c r="A24745" s="94" t="s">
        <v>30647</v>
      </c>
      <c r="B24745" t="s">
        <v>30648</v>
      </c>
      <c r="C24745" t="s">
        <v>243</v>
      </c>
      <c r="D24745">
        <v>12.08</v>
      </c>
      <c r="E24745" t="s">
        <v>52051</v>
      </c>
    </row>
    <row r="24746" spans="1:5" hidden="1" x14ac:dyDescent="0.2">
      <c r="A24746" s="94" t="s">
        <v>30649</v>
      </c>
      <c r="B24746" t="s">
        <v>30650</v>
      </c>
      <c r="C24746" t="s">
        <v>243</v>
      </c>
      <c r="D24746">
        <v>2.2599999999999998</v>
      </c>
      <c r="E24746" t="s">
        <v>52051</v>
      </c>
    </row>
    <row r="24747" spans="1:5" hidden="1" x14ac:dyDescent="0.2">
      <c r="A24747" s="94" t="s">
        <v>30651</v>
      </c>
      <c r="B24747" t="s">
        <v>30652</v>
      </c>
      <c r="C24747" t="s">
        <v>243</v>
      </c>
      <c r="D24747">
        <v>2.2400000000000002</v>
      </c>
      <c r="E24747" t="s">
        <v>52051</v>
      </c>
    </row>
    <row r="24748" spans="1:5" hidden="1" x14ac:dyDescent="0.2">
      <c r="A24748" s="94" t="s">
        <v>30653</v>
      </c>
      <c r="B24748" t="s">
        <v>30654</v>
      </c>
      <c r="C24748" t="s">
        <v>243</v>
      </c>
      <c r="D24748">
        <v>2.0299999999999998</v>
      </c>
      <c r="E24748" t="s">
        <v>52051</v>
      </c>
    </row>
    <row r="24749" spans="1:5" hidden="1" x14ac:dyDescent="0.2">
      <c r="A24749" s="94" t="s">
        <v>30655</v>
      </c>
      <c r="B24749" t="s">
        <v>30656</v>
      </c>
      <c r="C24749" t="s">
        <v>243</v>
      </c>
      <c r="D24749">
        <v>2.33</v>
      </c>
      <c r="E24749" t="s">
        <v>52051</v>
      </c>
    </row>
    <row r="24750" spans="1:5" hidden="1" x14ac:dyDescent="0.2">
      <c r="A24750" s="94" t="s">
        <v>30657</v>
      </c>
      <c r="B24750" t="s">
        <v>30658</v>
      </c>
      <c r="C24750" t="s">
        <v>243</v>
      </c>
      <c r="D24750">
        <v>2.2400000000000002</v>
      </c>
      <c r="E24750" t="s">
        <v>52051</v>
      </c>
    </row>
    <row r="24751" spans="1:5" hidden="1" x14ac:dyDescent="0.2">
      <c r="A24751" s="94" t="s">
        <v>30659</v>
      </c>
      <c r="B24751" t="s">
        <v>30660</v>
      </c>
      <c r="C24751" t="s">
        <v>243</v>
      </c>
      <c r="D24751">
        <v>3.22</v>
      </c>
      <c r="E24751" t="s">
        <v>52051</v>
      </c>
    </row>
    <row r="24752" spans="1:5" hidden="1" x14ac:dyDescent="0.2">
      <c r="A24752" s="94" t="s">
        <v>30661</v>
      </c>
      <c r="B24752" t="s">
        <v>30662</v>
      </c>
      <c r="C24752" t="s">
        <v>243</v>
      </c>
      <c r="D24752">
        <v>3.6</v>
      </c>
      <c r="E24752" t="s">
        <v>52051</v>
      </c>
    </row>
    <row r="24753" spans="1:5" hidden="1" x14ac:dyDescent="0.2">
      <c r="A24753" s="94" t="s">
        <v>30663</v>
      </c>
      <c r="B24753" t="s">
        <v>30664</v>
      </c>
      <c r="C24753" t="s">
        <v>243</v>
      </c>
      <c r="D24753">
        <v>3.75</v>
      </c>
      <c r="E24753" t="s">
        <v>52051</v>
      </c>
    </row>
    <row r="24754" spans="1:5" hidden="1" x14ac:dyDescent="0.2">
      <c r="A24754" s="94" t="s">
        <v>30665</v>
      </c>
      <c r="B24754" t="s">
        <v>30666</v>
      </c>
      <c r="C24754" t="s">
        <v>243</v>
      </c>
      <c r="D24754">
        <v>3.22</v>
      </c>
      <c r="E24754" t="s">
        <v>52051</v>
      </c>
    </row>
    <row r="24755" spans="1:5" hidden="1" x14ac:dyDescent="0.2">
      <c r="A24755" s="94" t="s">
        <v>30667</v>
      </c>
      <c r="B24755" t="s">
        <v>30668</v>
      </c>
      <c r="C24755" t="s">
        <v>243</v>
      </c>
      <c r="D24755">
        <v>3.6</v>
      </c>
      <c r="E24755" t="s">
        <v>52051</v>
      </c>
    </row>
    <row r="24756" spans="1:5" hidden="1" x14ac:dyDescent="0.2">
      <c r="A24756" s="94" t="s">
        <v>30669</v>
      </c>
      <c r="B24756" t="s">
        <v>30670</v>
      </c>
      <c r="C24756" t="s">
        <v>243</v>
      </c>
      <c r="D24756">
        <v>3.75</v>
      </c>
      <c r="E24756" t="s">
        <v>52051</v>
      </c>
    </row>
    <row r="24757" spans="1:5" hidden="1" x14ac:dyDescent="0.2">
      <c r="A24757" s="94" t="s">
        <v>30671</v>
      </c>
      <c r="B24757" t="s">
        <v>30672</v>
      </c>
      <c r="C24757" t="s">
        <v>243</v>
      </c>
      <c r="D24757">
        <v>3.22</v>
      </c>
      <c r="E24757" t="s">
        <v>52051</v>
      </c>
    </row>
    <row r="24758" spans="1:5" hidden="1" x14ac:dyDescent="0.2">
      <c r="A24758" s="94" t="s">
        <v>30673</v>
      </c>
      <c r="B24758" t="s">
        <v>30674</v>
      </c>
      <c r="C24758" t="s">
        <v>243</v>
      </c>
      <c r="D24758">
        <v>1.37</v>
      </c>
      <c r="E24758" t="s">
        <v>52051</v>
      </c>
    </row>
    <row r="24759" spans="1:5" hidden="1" x14ac:dyDescent="0.2">
      <c r="A24759" s="94" t="s">
        <v>30675</v>
      </c>
      <c r="B24759" t="s">
        <v>30676</v>
      </c>
      <c r="C24759" t="s">
        <v>243</v>
      </c>
      <c r="D24759">
        <v>1.27</v>
      </c>
      <c r="E24759" t="s">
        <v>52051</v>
      </c>
    </row>
    <row r="24760" spans="1:5" hidden="1" x14ac:dyDescent="0.2">
      <c r="A24760" s="94" t="s">
        <v>30677</v>
      </c>
      <c r="B24760" t="s">
        <v>30678</v>
      </c>
      <c r="C24760" t="s">
        <v>243</v>
      </c>
      <c r="D24760">
        <v>1.27</v>
      </c>
      <c r="E24760" t="s">
        <v>52051</v>
      </c>
    </row>
    <row r="24761" spans="1:5" hidden="1" x14ac:dyDescent="0.2">
      <c r="A24761" s="94" t="s">
        <v>30679</v>
      </c>
      <c r="B24761" t="s">
        <v>30680</v>
      </c>
      <c r="C24761" t="s">
        <v>243</v>
      </c>
      <c r="D24761">
        <v>1.27</v>
      </c>
      <c r="E24761" t="s">
        <v>52051</v>
      </c>
    </row>
    <row r="24762" spans="1:5" hidden="1" x14ac:dyDescent="0.2">
      <c r="A24762" s="94" t="s">
        <v>30681</v>
      </c>
      <c r="B24762" t="s">
        <v>30682</v>
      </c>
      <c r="C24762" t="s">
        <v>243</v>
      </c>
      <c r="D24762">
        <v>2.13</v>
      </c>
      <c r="E24762" t="s">
        <v>52051</v>
      </c>
    </row>
    <row r="24763" spans="1:5" hidden="1" x14ac:dyDescent="0.2">
      <c r="A24763" s="94" t="s">
        <v>30683</v>
      </c>
      <c r="B24763" t="s">
        <v>30684</v>
      </c>
      <c r="C24763" t="s">
        <v>243</v>
      </c>
      <c r="D24763">
        <v>2.73</v>
      </c>
      <c r="E24763" t="s">
        <v>52051</v>
      </c>
    </row>
    <row r="24764" spans="1:5" hidden="1" x14ac:dyDescent="0.2">
      <c r="A24764" s="94" t="s">
        <v>30685</v>
      </c>
      <c r="B24764" t="s">
        <v>30686</v>
      </c>
      <c r="C24764" t="s">
        <v>243</v>
      </c>
      <c r="D24764">
        <v>1.33</v>
      </c>
      <c r="E24764" t="s">
        <v>52051</v>
      </c>
    </row>
    <row r="24765" spans="1:5" hidden="1" x14ac:dyDescent="0.2">
      <c r="A24765" s="94" t="s">
        <v>30687</v>
      </c>
      <c r="B24765" t="s">
        <v>30688</v>
      </c>
      <c r="C24765" t="s">
        <v>243</v>
      </c>
      <c r="D24765">
        <v>20</v>
      </c>
      <c r="E24765" t="s">
        <v>52051</v>
      </c>
    </row>
    <row r="24766" spans="1:5" hidden="1" x14ac:dyDescent="0.2">
      <c r="A24766" s="94" t="s">
        <v>30689</v>
      </c>
      <c r="B24766" t="s">
        <v>30690</v>
      </c>
      <c r="C24766" t="s">
        <v>243</v>
      </c>
      <c r="D24766">
        <v>20</v>
      </c>
      <c r="E24766" t="s">
        <v>52051</v>
      </c>
    </row>
    <row r="24767" spans="1:5" hidden="1" x14ac:dyDescent="0.2">
      <c r="A24767" s="94" t="s">
        <v>30691</v>
      </c>
      <c r="B24767" t="s">
        <v>30692</v>
      </c>
      <c r="C24767" t="s">
        <v>243</v>
      </c>
      <c r="D24767">
        <v>0.76</v>
      </c>
      <c r="E24767" t="s">
        <v>52051</v>
      </c>
    </row>
    <row r="24768" spans="1:5" hidden="1" x14ac:dyDescent="0.2">
      <c r="A24768" s="94" t="s">
        <v>30693</v>
      </c>
      <c r="B24768" t="s">
        <v>30694</v>
      </c>
      <c r="C24768" t="s">
        <v>243</v>
      </c>
      <c r="D24768">
        <v>0.98</v>
      </c>
      <c r="E24768" t="s">
        <v>52051</v>
      </c>
    </row>
    <row r="24769" spans="1:5" hidden="1" x14ac:dyDescent="0.2">
      <c r="A24769" s="94" t="s">
        <v>30695</v>
      </c>
      <c r="B24769" t="s">
        <v>30696</v>
      </c>
      <c r="C24769" t="s">
        <v>243</v>
      </c>
      <c r="D24769">
        <v>2.0299999999999998</v>
      </c>
      <c r="E24769" t="s">
        <v>52051</v>
      </c>
    </row>
    <row r="24770" spans="1:5" hidden="1" x14ac:dyDescent="0.2">
      <c r="A24770" s="94" t="s">
        <v>30697</v>
      </c>
      <c r="B24770" t="s">
        <v>30698</v>
      </c>
      <c r="C24770" t="s">
        <v>243</v>
      </c>
      <c r="D24770">
        <v>2.5499999999999998</v>
      </c>
      <c r="E24770" t="s">
        <v>52051</v>
      </c>
    </row>
    <row r="24771" spans="1:5" hidden="1" x14ac:dyDescent="0.2">
      <c r="A24771" s="94" t="s">
        <v>30699</v>
      </c>
      <c r="B24771" t="s">
        <v>30700</v>
      </c>
      <c r="C24771" t="s">
        <v>243</v>
      </c>
      <c r="D24771">
        <v>0.98</v>
      </c>
      <c r="E24771" t="s">
        <v>52051</v>
      </c>
    </row>
    <row r="24772" spans="1:5" hidden="1" x14ac:dyDescent="0.2">
      <c r="A24772" s="94" t="s">
        <v>30701</v>
      </c>
      <c r="B24772" t="s">
        <v>30702</v>
      </c>
      <c r="C24772" t="s">
        <v>243</v>
      </c>
      <c r="D24772">
        <v>0.87</v>
      </c>
      <c r="E24772" t="s">
        <v>52051</v>
      </c>
    </row>
    <row r="24773" spans="1:5" hidden="1" x14ac:dyDescent="0.2">
      <c r="A24773" s="94">
        <v>3203</v>
      </c>
      <c r="B24773" t="s">
        <v>18899</v>
      </c>
      <c r="C24773" t="s">
        <v>243</v>
      </c>
      <c r="D24773">
        <v>529.94000000000005</v>
      </c>
      <c r="E24773" t="s">
        <v>52052</v>
      </c>
    </row>
    <row r="24774" spans="1:5" hidden="1" x14ac:dyDescent="0.2">
      <c r="A24774" s="94">
        <v>3207</v>
      </c>
      <c r="B24774" t="s">
        <v>18900</v>
      </c>
      <c r="C24774" t="s">
        <v>243</v>
      </c>
      <c r="D24774">
        <v>529.94000000000005</v>
      </c>
      <c r="E24774" t="s">
        <v>52052</v>
      </c>
    </row>
    <row r="24775" spans="1:5" hidden="1" x14ac:dyDescent="0.2">
      <c r="A24775" s="94">
        <v>3208</v>
      </c>
      <c r="B24775" t="s">
        <v>18901</v>
      </c>
      <c r="C24775" t="s">
        <v>243</v>
      </c>
      <c r="D24775">
        <v>326.88</v>
      </c>
      <c r="E24775" t="s">
        <v>52052</v>
      </c>
    </row>
    <row r="24776" spans="1:5" hidden="1" x14ac:dyDescent="0.2">
      <c r="A24776" s="94">
        <v>3219</v>
      </c>
      <c r="B24776" t="s">
        <v>18902</v>
      </c>
      <c r="C24776" t="s">
        <v>243</v>
      </c>
      <c r="D24776">
        <v>616.94000000000005</v>
      </c>
      <c r="E24776" t="s">
        <v>52052</v>
      </c>
    </row>
    <row r="24777" spans="1:5" hidden="1" x14ac:dyDescent="0.2">
      <c r="A24777" s="94">
        <v>3225</v>
      </c>
      <c r="B24777" t="s">
        <v>18903</v>
      </c>
      <c r="C24777" t="s">
        <v>243</v>
      </c>
      <c r="D24777">
        <v>524.66</v>
      </c>
      <c r="E24777" t="s">
        <v>52052</v>
      </c>
    </row>
    <row r="24778" spans="1:5" hidden="1" x14ac:dyDescent="0.2">
      <c r="A24778" s="94">
        <v>3233</v>
      </c>
      <c r="B24778" t="s">
        <v>18904</v>
      </c>
      <c r="C24778" t="s">
        <v>243</v>
      </c>
      <c r="D24778">
        <v>908.32</v>
      </c>
      <c r="E24778" t="s">
        <v>52052</v>
      </c>
    </row>
    <row r="24779" spans="1:5" hidden="1" x14ac:dyDescent="0.2">
      <c r="A24779" s="94">
        <v>3237</v>
      </c>
      <c r="B24779" t="s">
        <v>18905</v>
      </c>
      <c r="C24779" t="s">
        <v>243</v>
      </c>
      <c r="D24779" s="684">
        <v>1059.49</v>
      </c>
      <c r="E24779" t="s">
        <v>52052</v>
      </c>
    </row>
    <row r="24780" spans="1:5" hidden="1" x14ac:dyDescent="0.2">
      <c r="A24780" s="94">
        <v>3239</v>
      </c>
      <c r="B24780" t="s">
        <v>18906</v>
      </c>
      <c r="C24780" t="s">
        <v>243</v>
      </c>
      <c r="D24780" s="684">
        <v>1059.49</v>
      </c>
      <c r="E24780" t="s">
        <v>52052</v>
      </c>
    </row>
    <row r="24781" spans="1:5" hidden="1" x14ac:dyDescent="0.2">
      <c r="A24781" s="94">
        <v>3268</v>
      </c>
      <c r="B24781" t="s">
        <v>18907</v>
      </c>
      <c r="C24781" t="s">
        <v>243</v>
      </c>
      <c r="D24781" s="684">
        <v>1059.04</v>
      </c>
      <c r="E24781" t="s">
        <v>52052</v>
      </c>
    </row>
    <row r="24782" spans="1:5" hidden="1" x14ac:dyDescent="0.2">
      <c r="A24782" s="94">
        <v>3272</v>
      </c>
      <c r="B24782" t="s">
        <v>18908</v>
      </c>
      <c r="C24782" t="s">
        <v>243</v>
      </c>
      <c r="D24782" s="684">
        <v>1373.3</v>
      </c>
      <c r="E24782" t="s">
        <v>52052</v>
      </c>
    </row>
    <row r="24783" spans="1:5" hidden="1" x14ac:dyDescent="0.2">
      <c r="A24783" s="94">
        <v>3273</v>
      </c>
      <c r="B24783" t="s">
        <v>18909</v>
      </c>
      <c r="C24783" t="s">
        <v>243</v>
      </c>
      <c r="D24783" s="684">
        <v>1373.3</v>
      </c>
      <c r="E24783" t="s">
        <v>52052</v>
      </c>
    </row>
    <row r="24784" spans="1:5" hidden="1" x14ac:dyDescent="0.2">
      <c r="A24784" s="94">
        <v>3275</v>
      </c>
      <c r="B24784" t="s">
        <v>18910</v>
      </c>
      <c r="C24784" t="s">
        <v>243</v>
      </c>
      <c r="D24784" s="684">
        <v>1059.49</v>
      </c>
      <c r="E24784" t="s">
        <v>52052</v>
      </c>
    </row>
    <row r="24785" spans="1:5" hidden="1" x14ac:dyDescent="0.2">
      <c r="A24785" s="94">
        <v>3278</v>
      </c>
      <c r="B24785" t="s">
        <v>18911</v>
      </c>
      <c r="C24785" t="s">
        <v>243</v>
      </c>
      <c r="D24785" s="684">
        <v>1373.3</v>
      </c>
      <c r="E24785" t="s">
        <v>52052</v>
      </c>
    </row>
    <row r="24786" spans="1:5" hidden="1" x14ac:dyDescent="0.2">
      <c r="A24786" s="94">
        <v>3490</v>
      </c>
      <c r="B24786" t="s">
        <v>18912</v>
      </c>
      <c r="C24786" t="s">
        <v>243</v>
      </c>
      <c r="D24786">
        <v>639.52</v>
      </c>
      <c r="E24786" t="s">
        <v>52052</v>
      </c>
    </row>
    <row r="24787" spans="1:5" hidden="1" x14ac:dyDescent="0.2">
      <c r="A24787" s="94">
        <v>3501</v>
      </c>
      <c r="B24787" t="s">
        <v>18913</v>
      </c>
      <c r="C24787" t="s">
        <v>243</v>
      </c>
      <c r="D24787">
        <v>217.35</v>
      </c>
      <c r="E24787" t="s">
        <v>52052</v>
      </c>
    </row>
    <row r="24788" spans="1:5" hidden="1" x14ac:dyDescent="0.2">
      <c r="A24788" s="94">
        <v>3505</v>
      </c>
      <c r="B24788" t="s">
        <v>18914</v>
      </c>
      <c r="C24788" t="s">
        <v>243</v>
      </c>
      <c r="D24788">
        <v>760.08</v>
      </c>
      <c r="E24788" t="s">
        <v>52052</v>
      </c>
    </row>
    <row r="24789" spans="1:5" hidden="1" x14ac:dyDescent="0.2">
      <c r="A24789" s="94">
        <v>3506</v>
      </c>
      <c r="B24789" t="s">
        <v>18915</v>
      </c>
      <c r="C24789" t="s">
        <v>243</v>
      </c>
      <c r="D24789">
        <v>256.17</v>
      </c>
      <c r="E24789" t="s">
        <v>52052</v>
      </c>
    </row>
    <row r="24790" spans="1:5" hidden="1" x14ac:dyDescent="0.2">
      <c r="A24790" s="94">
        <v>3515</v>
      </c>
      <c r="B24790" t="s">
        <v>18916</v>
      </c>
      <c r="C24790" t="s">
        <v>243</v>
      </c>
      <c r="D24790">
        <v>760.08</v>
      </c>
      <c r="E24790" t="s">
        <v>52052</v>
      </c>
    </row>
    <row r="24791" spans="1:5" hidden="1" x14ac:dyDescent="0.2">
      <c r="A24791" s="94">
        <v>3550</v>
      </c>
      <c r="B24791" t="s">
        <v>18917</v>
      </c>
      <c r="C24791" t="s">
        <v>243</v>
      </c>
      <c r="D24791">
        <v>369.6</v>
      </c>
      <c r="E24791" t="s">
        <v>52052</v>
      </c>
    </row>
    <row r="24792" spans="1:5" hidden="1" x14ac:dyDescent="0.2">
      <c r="A24792" s="94">
        <v>3552</v>
      </c>
      <c r="B24792" t="s">
        <v>18918</v>
      </c>
      <c r="C24792" t="s">
        <v>243</v>
      </c>
      <c r="D24792">
        <v>369.6</v>
      </c>
      <c r="E24792" t="s">
        <v>52052</v>
      </c>
    </row>
    <row r="24793" spans="1:5" hidden="1" x14ac:dyDescent="0.2">
      <c r="A24793" s="94">
        <v>3555</v>
      </c>
      <c r="B24793" t="s">
        <v>18919</v>
      </c>
      <c r="C24793" t="s">
        <v>243</v>
      </c>
      <c r="D24793">
        <v>369.6</v>
      </c>
      <c r="E24793" t="s">
        <v>52052</v>
      </c>
    </row>
    <row r="24794" spans="1:5" hidden="1" x14ac:dyDescent="0.2">
      <c r="A24794" s="94">
        <v>3722</v>
      </c>
      <c r="B24794" t="s">
        <v>18920</v>
      </c>
      <c r="C24794" t="s">
        <v>243</v>
      </c>
      <c r="D24794">
        <v>119.03</v>
      </c>
      <c r="E24794" t="s">
        <v>52052</v>
      </c>
    </row>
    <row r="24795" spans="1:5" hidden="1" x14ac:dyDescent="0.2">
      <c r="A24795" s="94">
        <v>3726</v>
      </c>
      <c r="B24795" t="s">
        <v>18921</v>
      </c>
      <c r="C24795" t="s">
        <v>243</v>
      </c>
      <c r="D24795">
        <v>138.44</v>
      </c>
      <c r="E24795" t="s">
        <v>52052</v>
      </c>
    </row>
    <row r="24796" spans="1:5" hidden="1" x14ac:dyDescent="0.2">
      <c r="A24796" s="94">
        <v>3729</v>
      </c>
      <c r="B24796" t="s">
        <v>18922</v>
      </c>
      <c r="C24796" t="s">
        <v>243</v>
      </c>
      <c r="D24796">
        <v>247.88</v>
      </c>
      <c r="E24796" t="s">
        <v>52052</v>
      </c>
    </row>
    <row r="24797" spans="1:5" hidden="1" x14ac:dyDescent="0.2">
      <c r="A24797" s="94">
        <v>3732</v>
      </c>
      <c r="B24797" t="s">
        <v>18923</v>
      </c>
      <c r="C24797" t="s">
        <v>243</v>
      </c>
      <c r="D24797">
        <v>50.34</v>
      </c>
      <c r="E24797" t="s">
        <v>52052</v>
      </c>
    </row>
    <row r="24798" spans="1:5" hidden="1" x14ac:dyDescent="0.2">
      <c r="A24798" s="94">
        <v>3738</v>
      </c>
      <c r="B24798" t="s">
        <v>18924</v>
      </c>
      <c r="C24798" t="s">
        <v>243</v>
      </c>
      <c r="D24798">
        <v>247.88</v>
      </c>
      <c r="E24798" t="s">
        <v>52052</v>
      </c>
    </row>
    <row r="24799" spans="1:5" hidden="1" x14ac:dyDescent="0.2">
      <c r="A24799" s="94">
        <v>3743</v>
      </c>
      <c r="B24799" t="s">
        <v>18925</v>
      </c>
      <c r="C24799" t="s">
        <v>243</v>
      </c>
      <c r="D24799">
        <v>341.08</v>
      </c>
      <c r="E24799" t="s">
        <v>52052</v>
      </c>
    </row>
    <row r="24800" spans="1:5" hidden="1" x14ac:dyDescent="0.2">
      <c r="A24800" s="94">
        <v>3748</v>
      </c>
      <c r="B24800" t="s">
        <v>18926</v>
      </c>
      <c r="C24800" t="s">
        <v>243</v>
      </c>
      <c r="D24800">
        <v>341.08</v>
      </c>
      <c r="E24800" t="s">
        <v>52052</v>
      </c>
    </row>
    <row r="24801" spans="1:5" hidden="1" x14ac:dyDescent="0.2">
      <c r="A24801" s="94">
        <v>3765</v>
      </c>
      <c r="B24801" t="s">
        <v>18927</v>
      </c>
      <c r="C24801" t="s">
        <v>243</v>
      </c>
      <c r="D24801">
        <v>440.71</v>
      </c>
      <c r="E24801" t="s">
        <v>52052</v>
      </c>
    </row>
    <row r="24802" spans="1:5" hidden="1" x14ac:dyDescent="0.2">
      <c r="A24802" s="94">
        <v>3775</v>
      </c>
      <c r="B24802" t="s">
        <v>18928</v>
      </c>
      <c r="C24802" t="s">
        <v>243</v>
      </c>
      <c r="D24802">
        <v>514.16999999999996</v>
      </c>
      <c r="E24802" t="s">
        <v>52052</v>
      </c>
    </row>
    <row r="24803" spans="1:5" hidden="1" x14ac:dyDescent="0.2">
      <c r="A24803" s="94">
        <v>4081</v>
      </c>
      <c r="B24803" t="s">
        <v>18929</v>
      </c>
      <c r="C24803" t="s">
        <v>243</v>
      </c>
      <c r="D24803">
        <v>456.95</v>
      </c>
      <c r="E24803" t="s">
        <v>52052</v>
      </c>
    </row>
    <row r="24804" spans="1:5" hidden="1" x14ac:dyDescent="0.2">
      <c r="A24804" s="94">
        <v>4083</v>
      </c>
      <c r="B24804" t="s">
        <v>18930</v>
      </c>
      <c r="C24804" t="s">
        <v>243</v>
      </c>
      <c r="D24804">
        <v>512.37</v>
      </c>
      <c r="E24804" t="s">
        <v>52052</v>
      </c>
    </row>
    <row r="24805" spans="1:5" hidden="1" x14ac:dyDescent="0.2">
      <c r="A24805" s="94">
        <v>4084</v>
      </c>
      <c r="B24805" t="s">
        <v>18931</v>
      </c>
      <c r="C24805" t="s">
        <v>243</v>
      </c>
      <c r="D24805">
        <v>512.37</v>
      </c>
      <c r="E24805" t="s">
        <v>52052</v>
      </c>
    </row>
    <row r="24806" spans="1:5" hidden="1" x14ac:dyDescent="0.2">
      <c r="A24806" s="94">
        <v>4085</v>
      </c>
      <c r="B24806" t="s">
        <v>18932</v>
      </c>
      <c r="C24806" t="s">
        <v>243</v>
      </c>
      <c r="D24806">
        <v>452.51</v>
      </c>
      <c r="E24806" t="s">
        <v>52052</v>
      </c>
    </row>
    <row r="24807" spans="1:5" hidden="1" x14ac:dyDescent="0.2">
      <c r="A24807" s="94">
        <v>4101</v>
      </c>
      <c r="B24807" t="s">
        <v>18933</v>
      </c>
      <c r="C24807" t="s">
        <v>243</v>
      </c>
      <c r="D24807">
        <v>279.45999999999998</v>
      </c>
      <c r="E24807" t="s">
        <v>52052</v>
      </c>
    </row>
    <row r="24808" spans="1:5" hidden="1" x14ac:dyDescent="0.2">
      <c r="A24808" s="94">
        <v>4116</v>
      </c>
      <c r="B24808" t="s">
        <v>18934</v>
      </c>
      <c r="C24808" t="s">
        <v>243</v>
      </c>
      <c r="D24808">
        <v>386.3</v>
      </c>
      <c r="E24808" t="s">
        <v>52052</v>
      </c>
    </row>
    <row r="24809" spans="1:5" hidden="1" x14ac:dyDescent="0.2">
      <c r="A24809" s="94">
        <v>4215</v>
      </c>
      <c r="B24809" t="s">
        <v>18935</v>
      </c>
      <c r="C24809" t="s">
        <v>243</v>
      </c>
      <c r="D24809">
        <v>216.06</v>
      </c>
      <c r="E24809" t="s">
        <v>52052</v>
      </c>
    </row>
    <row r="24810" spans="1:5" hidden="1" x14ac:dyDescent="0.2">
      <c r="A24810" s="94">
        <v>4220</v>
      </c>
      <c r="B24810" t="s">
        <v>18936</v>
      </c>
      <c r="C24810" t="s">
        <v>243</v>
      </c>
      <c r="D24810">
        <v>257.47000000000003</v>
      </c>
      <c r="E24810" t="s">
        <v>52052</v>
      </c>
    </row>
    <row r="24811" spans="1:5" hidden="1" x14ac:dyDescent="0.2">
      <c r="A24811" s="94">
        <v>4225</v>
      </c>
      <c r="B24811" t="s">
        <v>18937</v>
      </c>
      <c r="C24811" t="s">
        <v>243</v>
      </c>
      <c r="D24811">
        <v>297.57</v>
      </c>
      <c r="E24811" t="s">
        <v>52052</v>
      </c>
    </row>
    <row r="24812" spans="1:5" hidden="1" x14ac:dyDescent="0.2">
      <c r="A24812" s="94">
        <v>4230</v>
      </c>
      <c r="B24812" t="s">
        <v>18938</v>
      </c>
      <c r="C24812" t="s">
        <v>243</v>
      </c>
      <c r="D24812">
        <v>384.26</v>
      </c>
      <c r="E24812" t="s">
        <v>52052</v>
      </c>
    </row>
    <row r="24813" spans="1:5" hidden="1" x14ac:dyDescent="0.2">
      <c r="A24813" s="94">
        <v>4235</v>
      </c>
      <c r="B24813" t="s">
        <v>18939</v>
      </c>
      <c r="C24813" t="s">
        <v>243</v>
      </c>
      <c r="D24813">
        <v>439.89</v>
      </c>
      <c r="E24813" t="s">
        <v>52052</v>
      </c>
    </row>
    <row r="24814" spans="1:5" hidden="1" x14ac:dyDescent="0.2">
      <c r="A24814" s="94">
        <v>4401</v>
      </c>
      <c r="B24814" t="s">
        <v>18940</v>
      </c>
      <c r="C24814" t="s">
        <v>243</v>
      </c>
      <c r="D24814">
        <v>313.08999999999997</v>
      </c>
      <c r="E24814" t="s">
        <v>52052</v>
      </c>
    </row>
    <row r="24815" spans="1:5" hidden="1" x14ac:dyDescent="0.2">
      <c r="A24815" s="94">
        <v>4404</v>
      </c>
      <c r="B24815" t="s">
        <v>18941</v>
      </c>
      <c r="C24815" t="s">
        <v>243</v>
      </c>
      <c r="D24815">
        <v>551.41</v>
      </c>
      <c r="E24815" t="s">
        <v>52052</v>
      </c>
    </row>
    <row r="24816" spans="1:5" hidden="1" x14ac:dyDescent="0.2">
      <c r="A24816" s="94">
        <v>4406</v>
      </c>
      <c r="B24816" t="s">
        <v>18942</v>
      </c>
      <c r="C24816" t="s">
        <v>243</v>
      </c>
      <c r="D24816">
        <v>239.07</v>
      </c>
      <c r="E24816" t="s">
        <v>52052</v>
      </c>
    </row>
    <row r="24817" spans="1:5" hidden="1" x14ac:dyDescent="0.2">
      <c r="A24817" s="94">
        <v>4411</v>
      </c>
      <c r="B24817" t="s">
        <v>18943</v>
      </c>
      <c r="C24817" t="s">
        <v>243</v>
      </c>
      <c r="D24817">
        <v>347.13</v>
      </c>
      <c r="E24817" t="s">
        <v>52052</v>
      </c>
    </row>
    <row r="24818" spans="1:5" hidden="1" x14ac:dyDescent="0.2">
      <c r="A24818" s="94">
        <v>4412</v>
      </c>
      <c r="B24818" t="s">
        <v>18944</v>
      </c>
      <c r="C24818" t="s">
        <v>243</v>
      </c>
      <c r="D24818">
        <v>605.72</v>
      </c>
      <c r="E24818" t="s">
        <v>52052</v>
      </c>
    </row>
    <row r="24819" spans="1:5" hidden="1" x14ac:dyDescent="0.2">
      <c r="A24819" s="94">
        <v>4417</v>
      </c>
      <c r="B24819" t="s">
        <v>18945</v>
      </c>
      <c r="C24819" t="s">
        <v>243</v>
      </c>
      <c r="D24819">
        <v>686.32</v>
      </c>
      <c r="E24819" t="s">
        <v>52052</v>
      </c>
    </row>
    <row r="24820" spans="1:5" hidden="1" x14ac:dyDescent="0.2">
      <c r="A24820" s="94">
        <v>4420</v>
      </c>
      <c r="B24820" t="s">
        <v>18946</v>
      </c>
      <c r="C24820" t="s">
        <v>243</v>
      </c>
      <c r="D24820">
        <v>686.32</v>
      </c>
      <c r="E24820" t="s">
        <v>52052</v>
      </c>
    </row>
    <row r="24821" spans="1:5" hidden="1" x14ac:dyDescent="0.2">
      <c r="A24821" s="94">
        <v>4422</v>
      </c>
      <c r="B24821" t="s">
        <v>18947</v>
      </c>
      <c r="C24821" t="s">
        <v>243</v>
      </c>
      <c r="D24821">
        <v>820.16</v>
      </c>
      <c r="E24821" t="s">
        <v>52052</v>
      </c>
    </row>
    <row r="24822" spans="1:5" hidden="1" x14ac:dyDescent="0.2">
      <c r="A24822" s="94">
        <v>4424</v>
      </c>
      <c r="B24822" t="s">
        <v>18948</v>
      </c>
      <c r="C24822" t="s">
        <v>243</v>
      </c>
      <c r="D24822">
        <v>547.38</v>
      </c>
      <c r="E24822" t="s">
        <v>52052</v>
      </c>
    </row>
    <row r="24823" spans="1:5" hidden="1" x14ac:dyDescent="0.2">
      <c r="A24823" s="94">
        <v>4430</v>
      </c>
      <c r="B24823" t="s">
        <v>18949</v>
      </c>
      <c r="C24823" t="s">
        <v>243</v>
      </c>
      <c r="D24823">
        <v>784.05</v>
      </c>
      <c r="E24823" t="s">
        <v>52052</v>
      </c>
    </row>
    <row r="24824" spans="1:5" hidden="1" x14ac:dyDescent="0.2">
      <c r="A24824" s="94">
        <v>4431</v>
      </c>
      <c r="B24824" t="s">
        <v>18950</v>
      </c>
      <c r="C24824" t="s">
        <v>243</v>
      </c>
      <c r="D24824">
        <v>784.05</v>
      </c>
      <c r="E24824" t="s">
        <v>52052</v>
      </c>
    </row>
    <row r="24825" spans="1:5" hidden="1" x14ac:dyDescent="0.2">
      <c r="A24825" s="94">
        <v>4434</v>
      </c>
      <c r="B24825" t="s">
        <v>18951</v>
      </c>
      <c r="C24825" t="s">
        <v>243</v>
      </c>
      <c r="D24825">
        <v>784.05</v>
      </c>
      <c r="E24825" t="s">
        <v>52052</v>
      </c>
    </row>
    <row r="24826" spans="1:5" hidden="1" x14ac:dyDescent="0.2">
      <c r="A24826" s="94">
        <v>4437</v>
      </c>
      <c r="B24826" t="s">
        <v>18952</v>
      </c>
      <c r="C24826" t="s">
        <v>243</v>
      </c>
      <c r="D24826">
        <v>632.03</v>
      </c>
      <c r="E24826" t="s">
        <v>52052</v>
      </c>
    </row>
    <row r="24827" spans="1:5" hidden="1" x14ac:dyDescent="0.2">
      <c r="A24827" s="94">
        <v>4440</v>
      </c>
      <c r="B24827" t="s">
        <v>18953</v>
      </c>
      <c r="C24827" t="s">
        <v>243</v>
      </c>
      <c r="D24827">
        <v>884.15</v>
      </c>
      <c r="E24827" t="s">
        <v>52052</v>
      </c>
    </row>
    <row r="24828" spans="1:5" hidden="1" x14ac:dyDescent="0.2">
      <c r="A24828" s="94">
        <v>4441</v>
      </c>
      <c r="B24828" t="s">
        <v>18954</v>
      </c>
      <c r="C24828" t="s">
        <v>243</v>
      </c>
      <c r="D24828">
        <v>884.15</v>
      </c>
      <c r="E24828" t="s">
        <v>52052</v>
      </c>
    </row>
    <row r="24829" spans="1:5" hidden="1" x14ac:dyDescent="0.2">
      <c r="A24829" s="94">
        <v>4443</v>
      </c>
      <c r="B24829" t="s">
        <v>18955</v>
      </c>
      <c r="C24829" t="s">
        <v>243</v>
      </c>
      <c r="D24829">
        <v>884.15</v>
      </c>
      <c r="E24829" t="s">
        <v>52052</v>
      </c>
    </row>
    <row r="24830" spans="1:5" hidden="1" x14ac:dyDescent="0.2">
      <c r="A24830" s="94">
        <v>4444</v>
      </c>
      <c r="B24830" t="s">
        <v>18956</v>
      </c>
      <c r="C24830" t="s">
        <v>243</v>
      </c>
      <c r="D24830">
        <v>742.48</v>
      </c>
      <c r="E24830" t="s">
        <v>52052</v>
      </c>
    </row>
    <row r="24831" spans="1:5" hidden="1" x14ac:dyDescent="0.2">
      <c r="A24831" s="94">
        <v>4500</v>
      </c>
      <c r="B24831" t="s">
        <v>18957</v>
      </c>
      <c r="C24831" t="s">
        <v>243</v>
      </c>
      <c r="D24831">
        <v>655.63</v>
      </c>
      <c r="E24831" t="s">
        <v>52052</v>
      </c>
    </row>
    <row r="24832" spans="1:5" hidden="1" x14ac:dyDescent="0.2">
      <c r="A24832" s="94">
        <v>4505</v>
      </c>
      <c r="B24832" t="s">
        <v>18958</v>
      </c>
      <c r="C24832" t="s">
        <v>243</v>
      </c>
      <c r="D24832">
        <v>740.92</v>
      </c>
      <c r="E24832" t="s">
        <v>52052</v>
      </c>
    </row>
    <row r="24833" spans="1:5" hidden="1" x14ac:dyDescent="0.2">
      <c r="A24833" s="94">
        <v>4510</v>
      </c>
      <c r="B24833" t="s">
        <v>18959</v>
      </c>
      <c r="C24833" t="s">
        <v>243</v>
      </c>
      <c r="D24833">
        <v>964.79</v>
      </c>
      <c r="E24833" t="s">
        <v>52052</v>
      </c>
    </row>
    <row r="24834" spans="1:5" hidden="1" x14ac:dyDescent="0.2">
      <c r="A24834" s="94">
        <v>4515</v>
      </c>
      <c r="B24834" t="s">
        <v>18960</v>
      </c>
      <c r="C24834" t="s">
        <v>243</v>
      </c>
      <c r="D24834" s="684">
        <v>1084.73</v>
      </c>
      <c r="E24834" t="s">
        <v>52052</v>
      </c>
    </row>
    <row r="24835" spans="1:5" hidden="1" x14ac:dyDescent="0.2">
      <c r="A24835" s="94">
        <v>6781</v>
      </c>
      <c r="B24835" t="s">
        <v>18961</v>
      </c>
      <c r="C24835" t="s">
        <v>243</v>
      </c>
      <c r="D24835">
        <v>14.46</v>
      </c>
      <c r="E24835" t="s">
        <v>52052</v>
      </c>
    </row>
    <row r="24836" spans="1:5" hidden="1" x14ac:dyDescent="0.2">
      <c r="A24836" s="94">
        <v>6783</v>
      </c>
      <c r="B24836" t="s">
        <v>18962</v>
      </c>
      <c r="C24836" t="s">
        <v>243</v>
      </c>
      <c r="D24836">
        <v>28.82</v>
      </c>
      <c r="E24836" t="s">
        <v>52052</v>
      </c>
    </row>
    <row r="24837" spans="1:5" hidden="1" x14ac:dyDescent="0.2">
      <c r="A24837" s="94">
        <v>6784</v>
      </c>
      <c r="B24837" t="s">
        <v>18963</v>
      </c>
      <c r="C24837" t="s">
        <v>243</v>
      </c>
      <c r="D24837">
        <v>40.72</v>
      </c>
      <c r="E24837" t="s">
        <v>52052</v>
      </c>
    </row>
    <row r="24838" spans="1:5" hidden="1" x14ac:dyDescent="0.2">
      <c r="A24838" s="94">
        <v>7330</v>
      </c>
      <c r="B24838" t="s">
        <v>18964</v>
      </c>
      <c r="C24838" t="s">
        <v>243</v>
      </c>
      <c r="D24838">
        <v>153.18</v>
      </c>
      <c r="E24838" t="s">
        <v>52052</v>
      </c>
    </row>
    <row r="24839" spans="1:5" hidden="1" x14ac:dyDescent="0.2">
      <c r="A24839" s="94">
        <v>7350</v>
      </c>
      <c r="B24839" t="s">
        <v>18965</v>
      </c>
      <c r="C24839" t="s">
        <v>243</v>
      </c>
      <c r="D24839">
        <v>153.18</v>
      </c>
      <c r="E24839" t="s">
        <v>52052</v>
      </c>
    </row>
    <row r="24840" spans="1:5" hidden="1" x14ac:dyDescent="0.2">
      <c r="A24840" s="94">
        <v>7800</v>
      </c>
      <c r="B24840" t="s">
        <v>18966</v>
      </c>
      <c r="C24840" t="s">
        <v>243</v>
      </c>
      <c r="D24840">
        <v>305.33999999999997</v>
      </c>
      <c r="E24840" t="s">
        <v>52052</v>
      </c>
    </row>
    <row r="24841" spans="1:5" hidden="1" x14ac:dyDescent="0.2">
      <c r="A24841" s="94">
        <v>7802</v>
      </c>
      <c r="B24841" t="s">
        <v>18967</v>
      </c>
      <c r="C24841" t="s">
        <v>243</v>
      </c>
      <c r="D24841">
        <v>305.33999999999997</v>
      </c>
      <c r="E24841" t="s">
        <v>52052</v>
      </c>
    </row>
    <row r="24842" spans="1:5" hidden="1" x14ac:dyDescent="0.2">
      <c r="A24842" s="94">
        <v>7804</v>
      </c>
      <c r="B24842" t="s">
        <v>18968</v>
      </c>
      <c r="C24842" t="s">
        <v>243</v>
      </c>
      <c r="D24842">
        <v>388.13</v>
      </c>
      <c r="E24842" t="s">
        <v>52052</v>
      </c>
    </row>
    <row r="24843" spans="1:5" hidden="1" x14ac:dyDescent="0.2">
      <c r="A24843" s="94">
        <v>7806</v>
      </c>
      <c r="B24843" t="s">
        <v>18969</v>
      </c>
      <c r="C24843" t="s">
        <v>243</v>
      </c>
      <c r="D24843">
        <v>438.7</v>
      </c>
      <c r="E24843" t="s">
        <v>52052</v>
      </c>
    </row>
    <row r="24844" spans="1:5" hidden="1" x14ac:dyDescent="0.2">
      <c r="A24844" s="94">
        <v>7808</v>
      </c>
      <c r="B24844" t="s">
        <v>18970</v>
      </c>
      <c r="C24844" t="s">
        <v>243</v>
      </c>
      <c r="D24844">
        <v>307.95999999999998</v>
      </c>
      <c r="E24844" t="s">
        <v>52052</v>
      </c>
    </row>
    <row r="24845" spans="1:5" hidden="1" x14ac:dyDescent="0.2">
      <c r="A24845" s="94">
        <v>7998</v>
      </c>
      <c r="B24845" t="s">
        <v>18971</v>
      </c>
      <c r="C24845" t="s">
        <v>243</v>
      </c>
      <c r="D24845">
        <v>18.63</v>
      </c>
      <c r="E24845" t="s">
        <v>52052</v>
      </c>
    </row>
    <row r="24846" spans="1:5" hidden="1" x14ac:dyDescent="0.2">
      <c r="A24846" s="94">
        <v>8020</v>
      </c>
      <c r="B24846" t="s">
        <v>18972</v>
      </c>
      <c r="C24846" t="s">
        <v>243</v>
      </c>
      <c r="D24846">
        <v>53.19</v>
      </c>
      <c r="E24846" t="s">
        <v>52052</v>
      </c>
    </row>
    <row r="24847" spans="1:5" hidden="1" x14ac:dyDescent="0.2">
      <c r="A24847" s="94">
        <v>8524</v>
      </c>
      <c r="B24847" t="s">
        <v>18973</v>
      </c>
      <c r="C24847" t="s">
        <v>243</v>
      </c>
      <c r="D24847" s="684">
        <v>1527.7</v>
      </c>
      <c r="E24847" t="s">
        <v>52052</v>
      </c>
    </row>
    <row r="24848" spans="1:5" hidden="1" x14ac:dyDescent="0.2">
      <c r="A24848" s="94">
        <v>8528</v>
      </c>
      <c r="B24848" t="s">
        <v>18974</v>
      </c>
      <c r="C24848" t="s">
        <v>243</v>
      </c>
      <c r="D24848" s="684">
        <v>1527.7</v>
      </c>
      <c r="E24848" t="s">
        <v>52052</v>
      </c>
    </row>
    <row r="24849" spans="1:5" hidden="1" x14ac:dyDescent="0.2">
      <c r="A24849" s="94">
        <v>8550</v>
      </c>
      <c r="B24849" t="s">
        <v>18975</v>
      </c>
      <c r="C24849" t="s">
        <v>243</v>
      </c>
      <c r="D24849">
        <v>425.24</v>
      </c>
      <c r="E24849" t="s">
        <v>52052</v>
      </c>
    </row>
    <row r="24850" spans="1:5" hidden="1" x14ac:dyDescent="0.2">
      <c r="A24850" s="94">
        <v>8554</v>
      </c>
      <c r="B24850" t="s">
        <v>18976</v>
      </c>
      <c r="C24850" t="s">
        <v>243</v>
      </c>
      <c r="D24850">
        <v>425.24</v>
      </c>
      <c r="E24850" t="s">
        <v>52052</v>
      </c>
    </row>
    <row r="24851" spans="1:5" hidden="1" x14ac:dyDescent="0.2">
      <c r="A24851" s="94">
        <v>8555</v>
      </c>
      <c r="B24851" t="s">
        <v>18977</v>
      </c>
      <c r="C24851" t="s">
        <v>243</v>
      </c>
      <c r="D24851">
        <v>641.17999999999995</v>
      </c>
      <c r="E24851" t="s">
        <v>52052</v>
      </c>
    </row>
    <row r="24852" spans="1:5" hidden="1" x14ac:dyDescent="0.2">
      <c r="A24852" s="94">
        <v>8557</v>
      </c>
      <c r="B24852" t="s">
        <v>18978</v>
      </c>
      <c r="C24852" t="s">
        <v>243</v>
      </c>
      <c r="D24852">
        <v>641.17999999999995</v>
      </c>
      <c r="E24852" t="s">
        <v>52052</v>
      </c>
    </row>
    <row r="24853" spans="1:5" hidden="1" x14ac:dyDescent="0.2">
      <c r="A24853" s="94">
        <v>8559</v>
      </c>
      <c r="B24853" t="s">
        <v>18979</v>
      </c>
      <c r="C24853" t="s">
        <v>243</v>
      </c>
      <c r="D24853">
        <v>641.17999999999995</v>
      </c>
      <c r="E24853" t="s">
        <v>52052</v>
      </c>
    </row>
    <row r="24854" spans="1:5" hidden="1" x14ac:dyDescent="0.2">
      <c r="A24854" s="94">
        <v>8560</v>
      </c>
      <c r="B24854" t="s">
        <v>18980</v>
      </c>
      <c r="C24854" t="s">
        <v>243</v>
      </c>
      <c r="D24854">
        <v>763.06</v>
      </c>
      <c r="E24854" t="s">
        <v>52052</v>
      </c>
    </row>
    <row r="24855" spans="1:5" hidden="1" x14ac:dyDescent="0.2">
      <c r="A24855" s="94">
        <v>8562</v>
      </c>
      <c r="B24855" t="s">
        <v>18981</v>
      </c>
      <c r="C24855" t="s">
        <v>243</v>
      </c>
      <c r="D24855">
        <v>763.06</v>
      </c>
      <c r="E24855" t="s">
        <v>52052</v>
      </c>
    </row>
    <row r="24856" spans="1:5" hidden="1" x14ac:dyDescent="0.2">
      <c r="A24856" s="94">
        <v>8564</v>
      </c>
      <c r="B24856" t="s">
        <v>18982</v>
      </c>
      <c r="C24856" t="s">
        <v>243</v>
      </c>
      <c r="D24856">
        <v>763.06</v>
      </c>
      <c r="E24856" t="s">
        <v>52052</v>
      </c>
    </row>
    <row r="24857" spans="1:5" hidden="1" x14ac:dyDescent="0.2">
      <c r="A24857" s="94">
        <v>8590</v>
      </c>
      <c r="B24857" t="s">
        <v>18983</v>
      </c>
      <c r="C24857" t="s">
        <v>243</v>
      </c>
      <c r="D24857">
        <v>624.72</v>
      </c>
      <c r="E24857" t="s">
        <v>52052</v>
      </c>
    </row>
    <row r="24858" spans="1:5" hidden="1" x14ac:dyDescent="0.2">
      <c r="A24858" s="94">
        <v>8594</v>
      </c>
      <c r="B24858" t="s">
        <v>18984</v>
      </c>
      <c r="C24858" t="s">
        <v>243</v>
      </c>
      <c r="D24858">
        <v>624.72</v>
      </c>
      <c r="E24858" t="s">
        <v>52052</v>
      </c>
    </row>
    <row r="24859" spans="1:5" hidden="1" x14ac:dyDescent="0.2">
      <c r="A24859" s="94">
        <v>8600</v>
      </c>
      <c r="B24859" t="s">
        <v>18985</v>
      </c>
      <c r="C24859" t="s">
        <v>243</v>
      </c>
      <c r="D24859">
        <v>900.83</v>
      </c>
      <c r="E24859" t="s">
        <v>52052</v>
      </c>
    </row>
    <row r="24860" spans="1:5" hidden="1" x14ac:dyDescent="0.2">
      <c r="A24860" s="94">
        <v>8602</v>
      </c>
      <c r="B24860" t="s">
        <v>18986</v>
      </c>
      <c r="C24860" t="s">
        <v>243</v>
      </c>
      <c r="D24860">
        <v>900.83</v>
      </c>
      <c r="E24860" t="s">
        <v>52052</v>
      </c>
    </row>
    <row r="24861" spans="1:5" hidden="1" x14ac:dyDescent="0.2">
      <c r="A24861" s="94">
        <v>8604</v>
      </c>
      <c r="B24861" t="s">
        <v>18987</v>
      </c>
      <c r="C24861" t="s">
        <v>243</v>
      </c>
      <c r="D24861">
        <v>900.83</v>
      </c>
      <c r="E24861" t="s">
        <v>52052</v>
      </c>
    </row>
    <row r="24862" spans="1:5" hidden="1" x14ac:dyDescent="0.2">
      <c r="A24862" s="94">
        <v>8615</v>
      </c>
      <c r="B24862" t="s">
        <v>18988</v>
      </c>
      <c r="C24862" t="s">
        <v>243</v>
      </c>
      <c r="D24862" s="684">
        <v>1196.67</v>
      </c>
      <c r="E24862" t="s">
        <v>52052</v>
      </c>
    </row>
    <row r="24863" spans="1:5" hidden="1" x14ac:dyDescent="0.2">
      <c r="A24863" s="94">
        <v>8617</v>
      </c>
      <c r="B24863" t="s">
        <v>18989</v>
      </c>
      <c r="C24863" t="s">
        <v>243</v>
      </c>
      <c r="D24863" s="684">
        <v>1196.67</v>
      </c>
      <c r="E24863" t="s">
        <v>52052</v>
      </c>
    </row>
    <row r="24864" spans="1:5" hidden="1" x14ac:dyDescent="0.2">
      <c r="A24864" s="94">
        <v>8619</v>
      </c>
      <c r="B24864" t="s">
        <v>18990</v>
      </c>
      <c r="C24864" t="s">
        <v>243</v>
      </c>
      <c r="D24864" s="684">
        <v>1196.67</v>
      </c>
      <c r="E24864" t="s">
        <v>52052</v>
      </c>
    </row>
    <row r="24865" spans="1:5" hidden="1" x14ac:dyDescent="0.2">
      <c r="A24865" s="94">
        <v>8620</v>
      </c>
      <c r="B24865" t="s">
        <v>18991</v>
      </c>
      <c r="C24865" t="s">
        <v>243</v>
      </c>
      <c r="D24865" s="684">
        <v>1297.94</v>
      </c>
      <c r="E24865" t="s">
        <v>52052</v>
      </c>
    </row>
    <row r="24866" spans="1:5" hidden="1" x14ac:dyDescent="0.2">
      <c r="A24866" s="94">
        <v>8622</v>
      </c>
      <c r="B24866" t="s">
        <v>18992</v>
      </c>
      <c r="C24866" t="s">
        <v>243</v>
      </c>
      <c r="D24866" s="684">
        <v>1297.94</v>
      </c>
      <c r="E24866" t="s">
        <v>52052</v>
      </c>
    </row>
    <row r="24867" spans="1:5" hidden="1" x14ac:dyDescent="0.2">
      <c r="A24867" s="94">
        <v>8624</v>
      </c>
      <c r="B24867" t="s">
        <v>18993</v>
      </c>
      <c r="C24867" t="s">
        <v>243</v>
      </c>
      <c r="D24867" s="684">
        <v>1297.94</v>
      </c>
      <c r="E24867" t="s">
        <v>52052</v>
      </c>
    </row>
    <row r="24868" spans="1:5" hidden="1" x14ac:dyDescent="0.2">
      <c r="A24868" s="94">
        <v>8625</v>
      </c>
      <c r="B24868" t="s">
        <v>18994</v>
      </c>
      <c r="C24868" t="s">
        <v>243</v>
      </c>
      <c r="D24868">
        <v>756.91</v>
      </c>
      <c r="E24868" t="s">
        <v>52052</v>
      </c>
    </row>
    <row r="24869" spans="1:5" hidden="1" x14ac:dyDescent="0.2">
      <c r="A24869" s="94">
        <v>8627</v>
      </c>
      <c r="B24869" t="s">
        <v>18995</v>
      </c>
      <c r="C24869" t="s">
        <v>243</v>
      </c>
      <c r="D24869">
        <v>756.91</v>
      </c>
      <c r="E24869" t="s">
        <v>52052</v>
      </c>
    </row>
    <row r="24870" spans="1:5" hidden="1" x14ac:dyDescent="0.2">
      <c r="A24870" s="94">
        <v>8700</v>
      </c>
      <c r="B24870" t="s">
        <v>18996</v>
      </c>
      <c r="C24870" t="s">
        <v>243</v>
      </c>
      <c r="D24870">
        <v>767.24</v>
      </c>
      <c r="E24870" t="s">
        <v>52052</v>
      </c>
    </row>
    <row r="24871" spans="1:5" hidden="1" x14ac:dyDescent="0.2">
      <c r="A24871" s="94">
        <v>8702</v>
      </c>
      <c r="B24871" t="s">
        <v>18997</v>
      </c>
      <c r="C24871" t="s">
        <v>243</v>
      </c>
      <c r="D24871">
        <v>767.24</v>
      </c>
      <c r="E24871" t="s">
        <v>52052</v>
      </c>
    </row>
    <row r="24872" spans="1:5" hidden="1" x14ac:dyDescent="0.2">
      <c r="A24872" s="94">
        <v>8704</v>
      </c>
      <c r="B24872" t="s">
        <v>18998</v>
      </c>
      <c r="C24872" t="s">
        <v>243</v>
      </c>
      <c r="D24872">
        <v>767.24</v>
      </c>
      <c r="E24872" t="s">
        <v>52052</v>
      </c>
    </row>
    <row r="24873" spans="1:5" hidden="1" x14ac:dyDescent="0.2">
      <c r="A24873" s="94">
        <v>8705</v>
      </c>
      <c r="B24873" t="s">
        <v>18999</v>
      </c>
      <c r="C24873" t="s">
        <v>243</v>
      </c>
      <c r="D24873">
        <v>916.24</v>
      </c>
      <c r="E24873" t="s">
        <v>52052</v>
      </c>
    </row>
    <row r="24874" spans="1:5" hidden="1" x14ac:dyDescent="0.2">
      <c r="A24874" s="94">
        <v>8707</v>
      </c>
      <c r="B24874" t="s">
        <v>19000</v>
      </c>
      <c r="C24874" t="s">
        <v>243</v>
      </c>
      <c r="D24874">
        <v>916.24</v>
      </c>
      <c r="E24874" t="s">
        <v>52052</v>
      </c>
    </row>
    <row r="24875" spans="1:5" hidden="1" x14ac:dyDescent="0.2">
      <c r="A24875" s="94">
        <v>8709</v>
      </c>
      <c r="B24875" t="s">
        <v>19001</v>
      </c>
      <c r="C24875" t="s">
        <v>243</v>
      </c>
      <c r="D24875">
        <v>916.24</v>
      </c>
      <c r="E24875" t="s">
        <v>52052</v>
      </c>
    </row>
    <row r="24876" spans="1:5" hidden="1" x14ac:dyDescent="0.2">
      <c r="A24876" s="94">
        <v>9200</v>
      </c>
      <c r="B24876" t="s">
        <v>19002</v>
      </c>
      <c r="C24876" t="s">
        <v>243</v>
      </c>
      <c r="D24876">
        <v>43.92</v>
      </c>
      <c r="E24876" t="s">
        <v>52052</v>
      </c>
    </row>
    <row r="24877" spans="1:5" hidden="1" x14ac:dyDescent="0.2">
      <c r="A24877" s="94">
        <v>9201</v>
      </c>
      <c r="B24877" t="s">
        <v>19004</v>
      </c>
      <c r="C24877" t="s">
        <v>243</v>
      </c>
      <c r="D24877">
        <v>18.73</v>
      </c>
      <c r="E24877" t="s">
        <v>52052</v>
      </c>
    </row>
    <row r="24878" spans="1:5" hidden="1" x14ac:dyDescent="0.2">
      <c r="A24878" s="94">
        <v>9202</v>
      </c>
      <c r="B24878" t="s">
        <v>19006</v>
      </c>
      <c r="C24878" t="s">
        <v>243</v>
      </c>
      <c r="D24878">
        <v>25.92</v>
      </c>
      <c r="E24878" t="s">
        <v>52052</v>
      </c>
    </row>
    <row r="24879" spans="1:5" hidden="1" x14ac:dyDescent="0.2">
      <c r="A24879" s="94">
        <v>9203</v>
      </c>
      <c r="B24879" t="s">
        <v>19008</v>
      </c>
      <c r="C24879" t="s">
        <v>243</v>
      </c>
      <c r="D24879">
        <v>31.68</v>
      </c>
      <c r="E24879" t="s">
        <v>52052</v>
      </c>
    </row>
    <row r="24880" spans="1:5" hidden="1" x14ac:dyDescent="0.2">
      <c r="A24880" s="94">
        <v>9204</v>
      </c>
      <c r="B24880" t="s">
        <v>19010</v>
      </c>
      <c r="C24880" t="s">
        <v>243</v>
      </c>
      <c r="D24880">
        <v>52.56</v>
      </c>
      <c r="E24880" t="s">
        <v>52052</v>
      </c>
    </row>
    <row r="24881" spans="1:5" hidden="1" x14ac:dyDescent="0.2">
      <c r="A24881" s="94">
        <v>9205</v>
      </c>
      <c r="B24881" t="s">
        <v>19012</v>
      </c>
      <c r="C24881" t="s">
        <v>243</v>
      </c>
      <c r="D24881">
        <v>49.68</v>
      </c>
      <c r="E24881" t="s">
        <v>52052</v>
      </c>
    </row>
    <row r="24882" spans="1:5" hidden="1" x14ac:dyDescent="0.2">
      <c r="A24882" s="94">
        <v>9206</v>
      </c>
      <c r="B24882" t="s">
        <v>19014</v>
      </c>
      <c r="C24882" t="s">
        <v>243</v>
      </c>
      <c r="D24882">
        <v>38.880000000000003</v>
      </c>
      <c r="E24882" t="s">
        <v>52052</v>
      </c>
    </row>
    <row r="24883" spans="1:5" hidden="1" x14ac:dyDescent="0.2">
      <c r="A24883" s="94">
        <v>9207</v>
      </c>
      <c r="B24883" t="s">
        <v>19016</v>
      </c>
      <c r="C24883" t="s">
        <v>243</v>
      </c>
      <c r="D24883">
        <v>45.36</v>
      </c>
      <c r="E24883" t="s">
        <v>52052</v>
      </c>
    </row>
    <row r="24884" spans="1:5" hidden="1" x14ac:dyDescent="0.2">
      <c r="A24884" s="94">
        <v>9208</v>
      </c>
      <c r="B24884" t="s">
        <v>19018</v>
      </c>
      <c r="C24884" t="s">
        <v>243</v>
      </c>
      <c r="D24884">
        <v>18.73</v>
      </c>
      <c r="E24884" t="s">
        <v>52052</v>
      </c>
    </row>
    <row r="24885" spans="1:5" hidden="1" x14ac:dyDescent="0.2">
      <c r="A24885" s="94">
        <v>10016</v>
      </c>
      <c r="B24885" t="s">
        <v>19024</v>
      </c>
      <c r="C24885" t="s">
        <v>243</v>
      </c>
      <c r="D24885" s="684">
        <v>1570.64</v>
      </c>
      <c r="E24885" t="s">
        <v>52052</v>
      </c>
    </row>
    <row r="24886" spans="1:5" hidden="1" x14ac:dyDescent="0.2">
      <c r="A24886" s="94">
        <v>10018</v>
      </c>
      <c r="B24886" t="s">
        <v>19024</v>
      </c>
      <c r="C24886" t="s">
        <v>243</v>
      </c>
      <c r="D24886" s="684">
        <v>1570.64</v>
      </c>
      <c r="E24886" t="s">
        <v>52052</v>
      </c>
    </row>
    <row r="24887" spans="1:5" hidden="1" x14ac:dyDescent="0.2">
      <c r="A24887" s="94">
        <v>10024</v>
      </c>
      <c r="B24887" t="s">
        <v>19025</v>
      </c>
      <c r="C24887" t="s">
        <v>243</v>
      </c>
      <c r="D24887" s="684">
        <v>1284.73</v>
      </c>
      <c r="E24887" t="s">
        <v>52052</v>
      </c>
    </row>
    <row r="24888" spans="1:5" hidden="1" x14ac:dyDescent="0.2">
      <c r="A24888" s="94">
        <v>10032</v>
      </c>
      <c r="B24888" t="s">
        <v>19026</v>
      </c>
      <c r="C24888" t="s">
        <v>243</v>
      </c>
      <c r="D24888">
        <v>387.42</v>
      </c>
      <c r="E24888" t="s">
        <v>52052</v>
      </c>
    </row>
    <row r="24889" spans="1:5" hidden="1" x14ac:dyDescent="0.2">
      <c r="A24889" s="94">
        <v>10033</v>
      </c>
      <c r="B24889" t="s">
        <v>19027</v>
      </c>
      <c r="C24889" t="s">
        <v>243</v>
      </c>
      <c r="D24889">
        <v>507</v>
      </c>
      <c r="E24889" t="s">
        <v>52052</v>
      </c>
    </row>
    <row r="24890" spans="1:5" hidden="1" x14ac:dyDescent="0.2">
      <c r="A24890" s="94">
        <v>10034</v>
      </c>
      <c r="B24890" t="s">
        <v>19028</v>
      </c>
      <c r="C24890" t="s">
        <v>243</v>
      </c>
      <c r="D24890">
        <v>662.28</v>
      </c>
      <c r="E24890" t="s">
        <v>52052</v>
      </c>
    </row>
    <row r="24891" spans="1:5" hidden="1" x14ac:dyDescent="0.2">
      <c r="A24891" s="94">
        <v>27035</v>
      </c>
      <c r="B24891" t="s">
        <v>19029</v>
      </c>
      <c r="C24891" t="s">
        <v>243</v>
      </c>
      <c r="D24891">
        <v>429.53</v>
      </c>
      <c r="E24891" t="s">
        <v>52052</v>
      </c>
    </row>
    <row r="24892" spans="1:5" hidden="1" x14ac:dyDescent="0.2">
      <c r="A24892" s="94">
        <v>27040</v>
      </c>
      <c r="B24892" t="s">
        <v>19030</v>
      </c>
      <c r="C24892" t="s">
        <v>243</v>
      </c>
      <c r="D24892">
        <v>442.42</v>
      </c>
      <c r="E24892" t="s">
        <v>52052</v>
      </c>
    </row>
    <row r="24893" spans="1:5" hidden="1" x14ac:dyDescent="0.2">
      <c r="A24893" s="94">
        <v>27045</v>
      </c>
      <c r="B24893" t="s">
        <v>19031</v>
      </c>
      <c r="C24893" t="s">
        <v>243</v>
      </c>
      <c r="D24893">
        <v>442.42</v>
      </c>
      <c r="E24893" t="s">
        <v>52052</v>
      </c>
    </row>
    <row r="24894" spans="1:5" hidden="1" x14ac:dyDescent="0.2">
      <c r="A24894" s="94">
        <v>27060</v>
      </c>
      <c r="B24894" t="s">
        <v>19032</v>
      </c>
      <c r="C24894" t="s">
        <v>243</v>
      </c>
      <c r="D24894">
        <v>224.25</v>
      </c>
      <c r="E24894" t="s">
        <v>52052</v>
      </c>
    </row>
    <row r="24895" spans="1:5" hidden="1" x14ac:dyDescent="0.2">
      <c r="A24895" s="94">
        <v>34030</v>
      </c>
      <c r="B24895" t="s">
        <v>19034</v>
      </c>
      <c r="C24895" t="s">
        <v>243</v>
      </c>
      <c r="D24895">
        <v>256.38</v>
      </c>
      <c r="E24895" t="s">
        <v>52052</v>
      </c>
    </row>
    <row r="24896" spans="1:5" hidden="1" x14ac:dyDescent="0.2">
      <c r="A24896" s="94">
        <v>34040</v>
      </c>
      <c r="B24896" t="s">
        <v>19035</v>
      </c>
      <c r="C24896" t="s">
        <v>243</v>
      </c>
      <c r="D24896">
        <v>256.38</v>
      </c>
      <c r="E24896" t="s">
        <v>52052</v>
      </c>
    </row>
    <row r="24897" spans="1:5" hidden="1" x14ac:dyDescent="0.2">
      <c r="A24897" s="94">
        <v>34050</v>
      </c>
      <c r="B24897" t="s">
        <v>19036</v>
      </c>
      <c r="C24897" t="s">
        <v>243</v>
      </c>
      <c r="D24897">
        <v>256.38</v>
      </c>
      <c r="E24897" t="s">
        <v>52052</v>
      </c>
    </row>
    <row r="24898" spans="1:5" hidden="1" x14ac:dyDescent="0.2">
      <c r="A24898" s="94" t="s">
        <v>19041</v>
      </c>
      <c r="B24898" t="s">
        <v>19042</v>
      </c>
      <c r="C24898" t="s">
        <v>243</v>
      </c>
      <c r="D24898">
        <v>148.79</v>
      </c>
      <c r="E24898" t="s">
        <v>52052</v>
      </c>
    </row>
    <row r="24899" spans="1:5" hidden="1" x14ac:dyDescent="0.2">
      <c r="A24899" s="94" t="s">
        <v>19043</v>
      </c>
      <c r="B24899" t="s">
        <v>19044</v>
      </c>
      <c r="C24899" t="s">
        <v>243</v>
      </c>
      <c r="D24899">
        <v>159.13999999999999</v>
      </c>
      <c r="E24899" t="s">
        <v>52052</v>
      </c>
    </row>
    <row r="24900" spans="1:5" hidden="1" x14ac:dyDescent="0.2">
      <c r="A24900" s="94" t="s">
        <v>19045</v>
      </c>
      <c r="B24900" t="s">
        <v>19046</v>
      </c>
      <c r="C24900" t="s">
        <v>243</v>
      </c>
      <c r="D24900">
        <v>164.32</v>
      </c>
      <c r="E24900" t="s">
        <v>52052</v>
      </c>
    </row>
    <row r="24901" spans="1:5" hidden="1" x14ac:dyDescent="0.2">
      <c r="A24901" s="94" t="s">
        <v>19139</v>
      </c>
      <c r="B24901" t="s">
        <v>19140</v>
      </c>
      <c r="C24901" t="s">
        <v>243</v>
      </c>
      <c r="D24901">
        <v>142.59</v>
      </c>
      <c r="E24901" t="s">
        <v>52052</v>
      </c>
    </row>
    <row r="24902" spans="1:5" hidden="1" x14ac:dyDescent="0.2">
      <c r="A24902" s="94" t="s">
        <v>19141</v>
      </c>
      <c r="B24902" t="s">
        <v>19142</v>
      </c>
      <c r="C24902" t="s">
        <v>243</v>
      </c>
      <c r="D24902">
        <v>340.46</v>
      </c>
      <c r="E24902" t="s">
        <v>52052</v>
      </c>
    </row>
    <row r="24903" spans="1:5" hidden="1" x14ac:dyDescent="0.2">
      <c r="A24903" s="94" t="s">
        <v>19143</v>
      </c>
      <c r="B24903" t="s">
        <v>19144</v>
      </c>
      <c r="C24903" t="s">
        <v>243</v>
      </c>
      <c r="D24903">
        <v>340.46</v>
      </c>
      <c r="E24903" t="s">
        <v>52052</v>
      </c>
    </row>
    <row r="24904" spans="1:5" hidden="1" x14ac:dyDescent="0.2">
      <c r="A24904" s="94" t="s">
        <v>19145</v>
      </c>
      <c r="B24904" t="s">
        <v>19146</v>
      </c>
      <c r="C24904" t="s">
        <v>243</v>
      </c>
      <c r="D24904">
        <v>340.46</v>
      </c>
      <c r="E24904" t="s">
        <v>52052</v>
      </c>
    </row>
    <row r="24905" spans="1:5" hidden="1" x14ac:dyDescent="0.2">
      <c r="A24905" s="94" t="s">
        <v>19147</v>
      </c>
      <c r="B24905" t="s">
        <v>19148</v>
      </c>
      <c r="C24905" t="s">
        <v>243</v>
      </c>
      <c r="D24905">
        <v>340.46</v>
      </c>
      <c r="E24905" t="s">
        <v>52052</v>
      </c>
    </row>
    <row r="24906" spans="1:5" hidden="1" x14ac:dyDescent="0.2">
      <c r="A24906" s="94" t="s">
        <v>19149</v>
      </c>
      <c r="B24906" t="s">
        <v>19150</v>
      </c>
      <c r="C24906" t="s">
        <v>243</v>
      </c>
      <c r="D24906">
        <v>405.37</v>
      </c>
      <c r="E24906" t="s">
        <v>52052</v>
      </c>
    </row>
    <row r="24907" spans="1:5" hidden="1" x14ac:dyDescent="0.2">
      <c r="A24907" s="94" t="s">
        <v>19151</v>
      </c>
      <c r="B24907" t="s">
        <v>19152</v>
      </c>
      <c r="C24907" t="s">
        <v>243</v>
      </c>
      <c r="D24907">
        <v>405.37</v>
      </c>
      <c r="E24907" t="s">
        <v>52052</v>
      </c>
    </row>
    <row r="24908" spans="1:5" hidden="1" x14ac:dyDescent="0.2">
      <c r="A24908" s="94" t="s">
        <v>19153</v>
      </c>
      <c r="B24908" t="s">
        <v>19154</v>
      </c>
      <c r="C24908" t="s">
        <v>243</v>
      </c>
      <c r="D24908">
        <v>405.37</v>
      </c>
      <c r="E24908" t="s">
        <v>52052</v>
      </c>
    </row>
    <row r="24909" spans="1:5" hidden="1" x14ac:dyDescent="0.2">
      <c r="A24909" s="94" t="s">
        <v>19155</v>
      </c>
      <c r="B24909" t="s">
        <v>19156</v>
      </c>
      <c r="C24909" t="s">
        <v>243</v>
      </c>
      <c r="D24909">
        <v>405.37</v>
      </c>
      <c r="E24909" t="s">
        <v>52052</v>
      </c>
    </row>
    <row r="24910" spans="1:5" hidden="1" x14ac:dyDescent="0.2">
      <c r="A24910" s="94" t="s">
        <v>19157</v>
      </c>
      <c r="B24910" t="s">
        <v>19158</v>
      </c>
      <c r="C24910" t="s">
        <v>243</v>
      </c>
      <c r="D24910">
        <v>250.53</v>
      </c>
      <c r="E24910" t="s">
        <v>52052</v>
      </c>
    </row>
    <row r="24911" spans="1:5" hidden="1" x14ac:dyDescent="0.2">
      <c r="A24911" s="94" t="s">
        <v>19159</v>
      </c>
      <c r="B24911" t="s">
        <v>19160</v>
      </c>
      <c r="C24911" t="s">
        <v>243</v>
      </c>
      <c r="D24911">
        <v>250.53</v>
      </c>
      <c r="E24911" t="s">
        <v>52052</v>
      </c>
    </row>
    <row r="24912" spans="1:5" hidden="1" x14ac:dyDescent="0.2">
      <c r="A24912" s="94" t="s">
        <v>19161</v>
      </c>
      <c r="B24912" t="s">
        <v>19162</v>
      </c>
      <c r="C24912" t="s">
        <v>243</v>
      </c>
      <c r="D24912">
        <v>250.53</v>
      </c>
      <c r="E24912" t="s">
        <v>52052</v>
      </c>
    </row>
    <row r="24913" spans="1:5" hidden="1" x14ac:dyDescent="0.2">
      <c r="A24913" s="94" t="s">
        <v>19163</v>
      </c>
      <c r="B24913" t="s">
        <v>19164</v>
      </c>
      <c r="C24913" t="s">
        <v>243</v>
      </c>
      <c r="D24913">
        <v>250.53</v>
      </c>
      <c r="E24913" t="s">
        <v>52052</v>
      </c>
    </row>
    <row r="24914" spans="1:5" hidden="1" x14ac:dyDescent="0.2">
      <c r="A24914" s="94" t="s">
        <v>19165</v>
      </c>
      <c r="B24914" t="s">
        <v>19166</v>
      </c>
      <c r="C24914" t="s">
        <v>243</v>
      </c>
      <c r="D24914">
        <v>250.53</v>
      </c>
      <c r="E24914" t="s">
        <v>52052</v>
      </c>
    </row>
    <row r="24915" spans="1:5" hidden="1" x14ac:dyDescent="0.2">
      <c r="A24915" s="94" t="s">
        <v>19167</v>
      </c>
      <c r="B24915" t="s">
        <v>19168</v>
      </c>
      <c r="C24915" t="s">
        <v>243</v>
      </c>
      <c r="D24915">
        <v>250.53</v>
      </c>
      <c r="E24915" t="s">
        <v>52052</v>
      </c>
    </row>
    <row r="24916" spans="1:5" hidden="1" x14ac:dyDescent="0.2">
      <c r="A24916" s="94" t="s">
        <v>19169</v>
      </c>
      <c r="B24916" t="s">
        <v>19170</v>
      </c>
      <c r="C24916" t="s">
        <v>243</v>
      </c>
      <c r="D24916">
        <v>507.67</v>
      </c>
      <c r="E24916" t="s">
        <v>52052</v>
      </c>
    </row>
    <row r="24917" spans="1:5" hidden="1" x14ac:dyDescent="0.2">
      <c r="A24917" s="94" t="s">
        <v>19171</v>
      </c>
      <c r="B24917" t="s">
        <v>19172</v>
      </c>
      <c r="C24917" t="s">
        <v>243</v>
      </c>
      <c r="D24917">
        <v>67.39</v>
      </c>
      <c r="E24917" t="s">
        <v>52052</v>
      </c>
    </row>
    <row r="24918" spans="1:5" hidden="1" x14ac:dyDescent="0.2">
      <c r="A24918" s="94" t="s">
        <v>19173</v>
      </c>
      <c r="B24918" t="s">
        <v>19174</v>
      </c>
      <c r="C24918" t="s">
        <v>243</v>
      </c>
      <c r="D24918">
        <v>68.959999999999994</v>
      </c>
      <c r="E24918" t="s">
        <v>52052</v>
      </c>
    </row>
    <row r="24919" spans="1:5" hidden="1" x14ac:dyDescent="0.2">
      <c r="A24919" s="94" t="s">
        <v>19175</v>
      </c>
      <c r="B24919" t="s">
        <v>19176</v>
      </c>
      <c r="C24919" t="s">
        <v>243</v>
      </c>
      <c r="D24919">
        <v>119.15</v>
      </c>
      <c r="E24919" t="s">
        <v>52052</v>
      </c>
    </row>
    <row r="24920" spans="1:5" hidden="1" x14ac:dyDescent="0.2">
      <c r="A24920" s="94" t="s">
        <v>19177</v>
      </c>
      <c r="B24920" t="s">
        <v>19178</v>
      </c>
      <c r="C24920" t="s">
        <v>243</v>
      </c>
      <c r="D24920">
        <v>121.19</v>
      </c>
      <c r="E24920" t="s">
        <v>52052</v>
      </c>
    </row>
    <row r="24921" spans="1:5" hidden="1" x14ac:dyDescent="0.2">
      <c r="A24921" s="94" t="s">
        <v>19179</v>
      </c>
      <c r="B24921" t="s">
        <v>19180</v>
      </c>
      <c r="C24921" t="s">
        <v>243</v>
      </c>
      <c r="D24921">
        <v>142.91</v>
      </c>
      <c r="E24921" t="s">
        <v>52052</v>
      </c>
    </row>
    <row r="24922" spans="1:5" hidden="1" x14ac:dyDescent="0.2">
      <c r="A24922" s="94" t="s">
        <v>19181</v>
      </c>
      <c r="B24922" t="s">
        <v>19182</v>
      </c>
      <c r="C24922" t="s">
        <v>243</v>
      </c>
      <c r="D24922">
        <v>145.15</v>
      </c>
      <c r="E24922" t="s">
        <v>52052</v>
      </c>
    </row>
    <row r="24923" spans="1:5" hidden="1" x14ac:dyDescent="0.2">
      <c r="A24923" s="94" t="s">
        <v>19183</v>
      </c>
      <c r="B24923" t="s">
        <v>19184</v>
      </c>
      <c r="C24923" t="s">
        <v>243</v>
      </c>
      <c r="D24923" s="684">
        <v>1537.62</v>
      </c>
      <c r="E24923" t="s">
        <v>52052</v>
      </c>
    </row>
    <row r="24924" spans="1:5" hidden="1" x14ac:dyDescent="0.2">
      <c r="A24924" s="94" t="s">
        <v>19185</v>
      </c>
      <c r="B24924" t="s">
        <v>19186</v>
      </c>
      <c r="C24924" t="s">
        <v>243</v>
      </c>
      <c r="D24924">
        <v>510.52</v>
      </c>
      <c r="E24924" t="s">
        <v>52052</v>
      </c>
    </row>
    <row r="24925" spans="1:5" hidden="1" x14ac:dyDescent="0.2">
      <c r="A24925" s="94" t="s">
        <v>19187</v>
      </c>
      <c r="B24925" t="s">
        <v>19188</v>
      </c>
      <c r="C24925" t="s">
        <v>243</v>
      </c>
      <c r="D24925">
        <v>612.94000000000005</v>
      </c>
      <c r="E24925" t="s">
        <v>52052</v>
      </c>
    </row>
    <row r="24926" spans="1:5" hidden="1" x14ac:dyDescent="0.2">
      <c r="A24926" s="94" t="s">
        <v>19189</v>
      </c>
      <c r="B24926" t="s">
        <v>19190</v>
      </c>
      <c r="C24926" t="s">
        <v>243</v>
      </c>
      <c r="D24926">
        <v>885</v>
      </c>
      <c r="E24926" t="s">
        <v>52052</v>
      </c>
    </row>
    <row r="24927" spans="1:5" hidden="1" x14ac:dyDescent="0.2">
      <c r="A24927" s="94" t="s">
        <v>19191</v>
      </c>
      <c r="B24927" t="s">
        <v>19192</v>
      </c>
      <c r="C24927" t="s">
        <v>243</v>
      </c>
      <c r="D24927" s="684">
        <v>1014.76</v>
      </c>
      <c r="E24927" t="s">
        <v>52052</v>
      </c>
    </row>
    <row r="24928" spans="1:5" hidden="1" x14ac:dyDescent="0.2">
      <c r="A24928" s="94" t="s">
        <v>19193</v>
      </c>
      <c r="B24928" t="s">
        <v>19194</v>
      </c>
      <c r="C24928" t="s">
        <v>243</v>
      </c>
      <c r="D24928">
        <v>458.36</v>
      </c>
      <c r="E24928" t="s">
        <v>52052</v>
      </c>
    </row>
    <row r="24929" spans="1:5" hidden="1" x14ac:dyDescent="0.2">
      <c r="A24929" s="94" t="s">
        <v>19195</v>
      </c>
      <c r="B24929" t="s">
        <v>19196</v>
      </c>
      <c r="C24929" t="s">
        <v>243</v>
      </c>
      <c r="D24929">
        <v>458.36</v>
      </c>
      <c r="E24929" t="s">
        <v>52052</v>
      </c>
    </row>
    <row r="24930" spans="1:5" hidden="1" x14ac:dyDescent="0.2">
      <c r="A24930" s="94" t="s">
        <v>19197</v>
      </c>
      <c r="B24930" t="s">
        <v>19198</v>
      </c>
      <c r="C24930" t="s">
        <v>243</v>
      </c>
      <c r="D24930">
        <v>458.36</v>
      </c>
      <c r="E24930" t="s">
        <v>52052</v>
      </c>
    </row>
    <row r="24931" spans="1:5" hidden="1" x14ac:dyDescent="0.2">
      <c r="A24931" s="94" t="s">
        <v>19199</v>
      </c>
      <c r="B24931" t="s">
        <v>19200</v>
      </c>
      <c r="C24931" t="s">
        <v>243</v>
      </c>
      <c r="D24931">
        <v>458.36</v>
      </c>
      <c r="E24931" t="s">
        <v>52052</v>
      </c>
    </row>
    <row r="24932" spans="1:5" hidden="1" x14ac:dyDescent="0.2">
      <c r="A24932" s="94" t="s">
        <v>19201</v>
      </c>
      <c r="B24932" t="s">
        <v>19202</v>
      </c>
      <c r="C24932" t="s">
        <v>243</v>
      </c>
      <c r="D24932">
        <v>458.36</v>
      </c>
      <c r="E24932" t="s">
        <v>52052</v>
      </c>
    </row>
    <row r="24933" spans="1:5" hidden="1" x14ac:dyDescent="0.2">
      <c r="A24933" s="94" t="s">
        <v>19203</v>
      </c>
      <c r="B24933" t="s">
        <v>19204</v>
      </c>
      <c r="C24933" t="s">
        <v>243</v>
      </c>
      <c r="D24933">
        <v>458.36</v>
      </c>
      <c r="E24933" t="s">
        <v>52052</v>
      </c>
    </row>
    <row r="24934" spans="1:5" hidden="1" x14ac:dyDescent="0.2">
      <c r="A24934" s="94" t="s">
        <v>19205</v>
      </c>
      <c r="B24934" t="s">
        <v>19206</v>
      </c>
      <c r="C24934" t="s">
        <v>243</v>
      </c>
      <c r="D24934">
        <v>525.89</v>
      </c>
      <c r="E24934" t="s">
        <v>52052</v>
      </c>
    </row>
    <row r="24935" spans="1:5" hidden="1" x14ac:dyDescent="0.2">
      <c r="A24935" s="94" t="s">
        <v>19207</v>
      </c>
      <c r="B24935" t="s">
        <v>19208</v>
      </c>
      <c r="C24935" t="s">
        <v>243</v>
      </c>
      <c r="D24935">
        <v>525.89</v>
      </c>
      <c r="E24935" t="s">
        <v>52052</v>
      </c>
    </row>
    <row r="24936" spans="1:5" hidden="1" x14ac:dyDescent="0.2">
      <c r="A24936" s="94" t="s">
        <v>19209</v>
      </c>
      <c r="B24936" t="s">
        <v>19210</v>
      </c>
      <c r="C24936" t="s">
        <v>243</v>
      </c>
      <c r="D24936">
        <v>458.36</v>
      </c>
      <c r="E24936" t="s">
        <v>52052</v>
      </c>
    </row>
    <row r="24937" spans="1:5" hidden="1" x14ac:dyDescent="0.2">
      <c r="A24937" s="94" t="s">
        <v>19235</v>
      </c>
      <c r="B24937" t="s">
        <v>19236</v>
      </c>
      <c r="C24937" t="s">
        <v>243</v>
      </c>
      <c r="D24937">
        <v>297.57</v>
      </c>
      <c r="E24937" t="s">
        <v>52052</v>
      </c>
    </row>
    <row r="24938" spans="1:5" hidden="1" x14ac:dyDescent="0.2">
      <c r="A24938" s="94" t="s">
        <v>19237</v>
      </c>
      <c r="B24938" t="s">
        <v>19238</v>
      </c>
      <c r="C24938" t="s">
        <v>243</v>
      </c>
      <c r="D24938">
        <v>384.26</v>
      </c>
      <c r="E24938" t="s">
        <v>52052</v>
      </c>
    </row>
    <row r="24939" spans="1:5" hidden="1" x14ac:dyDescent="0.2">
      <c r="A24939" s="94" t="s">
        <v>19239</v>
      </c>
      <c r="B24939" t="s">
        <v>19240</v>
      </c>
      <c r="C24939" t="s">
        <v>243</v>
      </c>
      <c r="D24939">
        <v>257.47000000000003</v>
      </c>
      <c r="E24939" t="s">
        <v>52052</v>
      </c>
    </row>
    <row r="24940" spans="1:5" hidden="1" x14ac:dyDescent="0.2">
      <c r="A24940" s="94" t="s">
        <v>19241</v>
      </c>
      <c r="B24940" t="s">
        <v>19241</v>
      </c>
      <c r="C24940" t="s">
        <v>243</v>
      </c>
      <c r="D24940">
        <v>60.6</v>
      </c>
      <c r="E24940" t="s">
        <v>52052</v>
      </c>
    </row>
    <row r="24941" spans="1:5" hidden="1" x14ac:dyDescent="0.2">
      <c r="A24941" s="94" t="s">
        <v>19242</v>
      </c>
      <c r="B24941" t="s">
        <v>19243</v>
      </c>
      <c r="C24941" t="s">
        <v>243</v>
      </c>
      <c r="D24941">
        <v>202.93</v>
      </c>
      <c r="E24941" t="s">
        <v>52052</v>
      </c>
    </row>
    <row r="24942" spans="1:5" hidden="1" x14ac:dyDescent="0.2">
      <c r="A24942" s="94" t="s">
        <v>19252</v>
      </c>
      <c r="B24942" t="s">
        <v>19253</v>
      </c>
      <c r="C24942" t="s">
        <v>243</v>
      </c>
      <c r="D24942">
        <v>320.85000000000002</v>
      </c>
      <c r="E24942" t="s">
        <v>52052</v>
      </c>
    </row>
    <row r="24943" spans="1:5" hidden="1" x14ac:dyDescent="0.2">
      <c r="A24943" s="94" t="s">
        <v>19254</v>
      </c>
      <c r="B24943" t="s">
        <v>19255</v>
      </c>
      <c r="C24943" t="s">
        <v>243</v>
      </c>
      <c r="D24943">
        <v>333.79</v>
      </c>
      <c r="E24943" t="s">
        <v>52052</v>
      </c>
    </row>
    <row r="24944" spans="1:5" hidden="1" x14ac:dyDescent="0.2">
      <c r="A24944" s="94" t="s">
        <v>19256</v>
      </c>
      <c r="B24944" t="s">
        <v>19257</v>
      </c>
      <c r="C24944" t="s">
        <v>243</v>
      </c>
      <c r="D24944">
        <v>382.96</v>
      </c>
      <c r="E24944" t="s">
        <v>52052</v>
      </c>
    </row>
    <row r="24945" spans="1:5" hidden="1" x14ac:dyDescent="0.2">
      <c r="A24945" s="94" t="s">
        <v>19258</v>
      </c>
      <c r="B24945" t="s">
        <v>19259</v>
      </c>
      <c r="C24945" t="s">
        <v>243</v>
      </c>
      <c r="D24945">
        <v>442.47</v>
      </c>
      <c r="E24945" t="s">
        <v>52052</v>
      </c>
    </row>
    <row r="24946" spans="1:5" hidden="1" x14ac:dyDescent="0.2">
      <c r="A24946" s="94" t="s">
        <v>19260</v>
      </c>
      <c r="B24946" t="s">
        <v>19261</v>
      </c>
      <c r="C24946" t="s">
        <v>243</v>
      </c>
      <c r="D24946">
        <v>489.05</v>
      </c>
      <c r="E24946" t="s">
        <v>52052</v>
      </c>
    </row>
    <row r="24947" spans="1:5" hidden="1" x14ac:dyDescent="0.2">
      <c r="A24947" s="94" t="s">
        <v>19280</v>
      </c>
      <c r="B24947" t="s">
        <v>19281</v>
      </c>
      <c r="C24947" t="s">
        <v>243</v>
      </c>
      <c r="D24947" s="684">
        <v>1257.3699999999999</v>
      </c>
      <c r="E24947" t="s">
        <v>52052</v>
      </c>
    </row>
    <row r="24948" spans="1:5" hidden="1" x14ac:dyDescent="0.2">
      <c r="A24948" s="94" t="s">
        <v>19282</v>
      </c>
      <c r="B24948" t="s">
        <v>19283</v>
      </c>
      <c r="C24948" t="s">
        <v>243</v>
      </c>
      <c r="D24948" s="684">
        <v>1257.3699999999999</v>
      </c>
      <c r="E24948" t="s">
        <v>52052</v>
      </c>
    </row>
    <row r="24949" spans="1:5" hidden="1" x14ac:dyDescent="0.2">
      <c r="A24949" s="94" t="s">
        <v>19284</v>
      </c>
      <c r="B24949" t="s">
        <v>19285</v>
      </c>
      <c r="C24949" t="s">
        <v>243</v>
      </c>
      <c r="D24949" s="684">
        <v>1483.16</v>
      </c>
      <c r="E24949" t="s">
        <v>52052</v>
      </c>
    </row>
    <row r="24950" spans="1:5" hidden="1" x14ac:dyDescent="0.2">
      <c r="A24950" s="94" t="s">
        <v>19286</v>
      </c>
      <c r="B24950" t="s">
        <v>19287</v>
      </c>
      <c r="C24950" t="s">
        <v>243</v>
      </c>
      <c r="D24950" s="684">
        <v>1483.16</v>
      </c>
      <c r="E24950" t="s">
        <v>52052</v>
      </c>
    </row>
    <row r="24951" spans="1:5" hidden="1" x14ac:dyDescent="0.2">
      <c r="A24951" s="94" t="s">
        <v>19288</v>
      </c>
      <c r="B24951" t="s">
        <v>19289</v>
      </c>
      <c r="C24951" t="s">
        <v>243</v>
      </c>
      <c r="D24951" s="684">
        <v>1445.98</v>
      </c>
      <c r="E24951" t="s">
        <v>52052</v>
      </c>
    </row>
    <row r="24952" spans="1:5" hidden="1" x14ac:dyDescent="0.2">
      <c r="A24952" s="94" t="s">
        <v>19290</v>
      </c>
      <c r="B24952" t="s">
        <v>19291</v>
      </c>
      <c r="C24952" t="s">
        <v>243</v>
      </c>
      <c r="D24952" s="684">
        <v>1257.3699999999999</v>
      </c>
      <c r="E24952" t="s">
        <v>52052</v>
      </c>
    </row>
    <row r="24953" spans="1:5" hidden="1" x14ac:dyDescent="0.2">
      <c r="A24953" s="94" t="s">
        <v>19292</v>
      </c>
      <c r="B24953" t="s">
        <v>19293</v>
      </c>
      <c r="C24953" t="s">
        <v>243</v>
      </c>
      <c r="D24953" s="684">
        <v>1483.16</v>
      </c>
      <c r="E24953" t="s">
        <v>52052</v>
      </c>
    </row>
    <row r="24954" spans="1:5" hidden="1" x14ac:dyDescent="0.2">
      <c r="A24954" s="94" t="s">
        <v>19294</v>
      </c>
      <c r="B24954" t="s">
        <v>19295</v>
      </c>
      <c r="C24954" t="s">
        <v>243</v>
      </c>
      <c r="D24954" s="684">
        <v>2030.07</v>
      </c>
      <c r="E24954" t="s">
        <v>52052</v>
      </c>
    </row>
    <row r="24955" spans="1:5" hidden="1" x14ac:dyDescent="0.2">
      <c r="A24955" s="94" t="s">
        <v>19296</v>
      </c>
      <c r="B24955" t="s">
        <v>19297</v>
      </c>
      <c r="C24955" t="s">
        <v>243</v>
      </c>
      <c r="D24955" s="684">
        <v>1931.98</v>
      </c>
      <c r="E24955" t="s">
        <v>52052</v>
      </c>
    </row>
    <row r="24956" spans="1:5" hidden="1" x14ac:dyDescent="0.2">
      <c r="A24956" s="94" t="s">
        <v>19298</v>
      </c>
      <c r="B24956" t="s">
        <v>19299</v>
      </c>
      <c r="C24956" t="s">
        <v>243</v>
      </c>
      <c r="D24956" s="684">
        <v>2030.07</v>
      </c>
      <c r="E24956" t="s">
        <v>52052</v>
      </c>
    </row>
    <row r="24957" spans="1:5" hidden="1" x14ac:dyDescent="0.2">
      <c r="A24957" s="94" t="s">
        <v>19300</v>
      </c>
      <c r="B24957" t="s">
        <v>19301</v>
      </c>
      <c r="C24957" t="s">
        <v>243</v>
      </c>
      <c r="D24957" s="684">
        <v>1931.98</v>
      </c>
      <c r="E24957" t="s">
        <v>52052</v>
      </c>
    </row>
    <row r="24958" spans="1:5" hidden="1" x14ac:dyDescent="0.2">
      <c r="A24958" s="94" t="s">
        <v>19302</v>
      </c>
      <c r="B24958" t="s">
        <v>19303</v>
      </c>
      <c r="C24958" t="s">
        <v>243</v>
      </c>
      <c r="D24958" s="684">
        <v>2368.36</v>
      </c>
      <c r="E24958" t="s">
        <v>52052</v>
      </c>
    </row>
    <row r="24959" spans="1:5" hidden="1" x14ac:dyDescent="0.2">
      <c r="A24959" s="94" t="s">
        <v>19304</v>
      </c>
      <c r="B24959" t="s">
        <v>19305</v>
      </c>
      <c r="C24959" t="s">
        <v>243</v>
      </c>
      <c r="D24959" s="684">
        <v>2278.48</v>
      </c>
      <c r="E24959" t="s">
        <v>52052</v>
      </c>
    </row>
    <row r="24960" spans="1:5" hidden="1" x14ac:dyDescent="0.2">
      <c r="A24960" s="94" t="s">
        <v>19306</v>
      </c>
      <c r="B24960" t="s">
        <v>19307</v>
      </c>
      <c r="C24960" t="s">
        <v>243</v>
      </c>
      <c r="D24960" s="684">
        <v>2030.07</v>
      </c>
      <c r="E24960" t="s">
        <v>52052</v>
      </c>
    </row>
    <row r="24961" spans="1:5" hidden="1" x14ac:dyDescent="0.2">
      <c r="A24961" s="94" t="s">
        <v>19308</v>
      </c>
      <c r="B24961" t="s">
        <v>19309</v>
      </c>
      <c r="C24961" t="s">
        <v>243</v>
      </c>
      <c r="D24961" s="684">
        <v>1931.98</v>
      </c>
      <c r="E24961" t="s">
        <v>52052</v>
      </c>
    </row>
    <row r="24962" spans="1:5" hidden="1" x14ac:dyDescent="0.2">
      <c r="A24962" s="94" t="s">
        <v>19310</v>
      </c>
      <c r="B24962" t="s">
        <v>19311</v>
      </c>
      <c r="C24962" t="s">
        <v>243</v>
      </c>
      <c r="D24962" s="684">
        <v>2368.36</v>
      </c>
      <c r="E24962" t="s">
        <v>52052</v>
      </c>
    </row>
    <row r="24963" spans="1:5" hidden="1" x14ac:dyDescent="0.2">
      <c r="A24963" s="94" t="s">
        <v>19312</v>
      </c>
      <c r="B24963" t="s">
        <v>19313</v>
      </c>
      <c r="C24963" t="s">
        <v>243</v>
      </c>
      <c r="D24963" s="684">
        <v>2278.48</v>
      </c>
      <c r="E24963" t="s">
        <v>52052</v>
      </c>
    </row>
    <row r="24964" spans="1:5" hidden="1" x14ac:dyDescent="0.2">
      <c r="A24964" s="94" t="s">
        <v>19314</v>
      </c>
      <c r="B24964" t="s">
        <v>19315</v>
      </c>
      <c r="C24964" t="s">
        <v>243</v>
      </c>
      <c r="D24964" s="684">
        <v>2334.58</v>
      </c>
      <c r="E24964" t="s">
        <v>52052</v>
      </c>
    </row>
    <row r="24965" spans="1:5" hidden="1" x14ac:dyDescent="0.2">
      <c r="A24965" s="94" t="s">
        <v>19316</v>
      </c>
      <c r="B24965" t="s">
        <v>19317</v>
      </c>
      <c r="C24965" t="s">
        <v>243</v>
      </c>
      <c r="D24965" s="684">
        <v>2236.48</v>
      </c>
      <c r="E24965" t="s">
        <v>52052</v>
      </c>
    </row>
    <row r="24966" spans="1:5" hidden="1" x14ac:dyDescent="0.2">
      <c r="A24966" s="94" t="s">
        <v>19318</v>
      </c>
      <c r="B24966" t="s">
        <v>19319</v>
      </c>
      <c r="C24966" t="s">
        <v>243</v>
      </c>
      <c r="D24966" s="684">
        <v>2030.07</v>
      </c>
      <c r="E24966" t="s">
        <v>52052</v>
      </c>
    </row>
    <row r="24967" spans="1:5" hidden="1" x14ac:dyDescent="0.2">
      <c r="A24967" s="94" t="s">
        <v>19320</v>
      </c>
      <c r="B24967" t="s">
        <v>19321</v>
      </c>
      <c r="C24967" t="s">
        <v>243</v>
      </c>
      <c r="D24967" s="684">
        <v>1931.98</v>
      </c>
      <c r="E24967" t="s">
        <v>52052</v>
      </c>
    </row>
    <row r="24968" spans="1:5" hidden="1" x14ac:dyDescent="0.2">
      <c r="A24968" s="94" t="s">
        <v>19322</v>
      </c>
      <c r="B24968" t="s">
        <v>19323</v>
      </c>
      <c r="C24968" t="s">
        <v>243</v>
      </c>
      <c r="D24968" s="684">
        <v>2368.36</v>
      </c>
      <c r="E24968" t="s">
        <v>52052</v>
      </c>
    </row>
    <row r="24969" spans="1:5" hidden="1" x14ac:dyDescent="0.2">
      <c r="A24969" s="94" t="s">
        <v>19324</v>
      </c>
      <c r="B24969" t="s">
        <v>19325</v>
      </c>
      <c r="C24969" t="s">
        <v>243</v>
      </c>
      <c r="D24969" s="684">
        <v>2278.48</v>
      </c>
      <c r="E24969" t="s">
        <v>52052</v>
      </c>
    </row>
    <row r="24970" spans="1:5" hidden="1" x14ac:dyDescent="0.2">
      <c r="A24970" s="94" t="s">
        <v>19326</v>
      </c>
      <c r="B24970" t="s">
        <v>19327</v>
      </c>
      <c r="C24970" t="s">
        <v>243</v>
      </c>
      <c r="D24970" s="684">
        <v>2226.81</v>
      </c>
      <c r="E24970" t="s">
        <v>52052</v>
      </c>
    </row>
    <row r="24971" spans="1:5" hidden="1" x14ac:dyDescent="0.2">
      <c r="A24971" s="94" t="s">
        <v>19328</v>
      </c>
      <c r="B24971" t="s">
        <v>19329</v>
      </c>
      <c r="C24971" t="s">
        <v>243</v>
      </c>
      <c r="D24971" s="684">
        <v>2128.71</v>
      </c>
      <c r="E24971" t="s">
        <v>52052</v>
      </c>
    </row>
    <row r="24972" spans="1:5" hidden="1" x14ac:dyDescent="0.2">
      <c r="A24972" s="94" t="s">
        <v>19330</v>
      </c>
      <c r="B24972" t="s">
        <v>19331</v>
      </c>
      <c r="C24972" t="s">
        <v>243</v>
      </c>
      <c r="D24972" s="684">
        <v>2226.81</v>
      </c>
      <c r="E24972" t="s">
        <v>52052</v>
      </c>
    </row>
    <row r="24973" spans="1:5" hidden="1" x14ac:dyDescent="0.2">
      <c r="A24973" s="94" t="s">
        <v>19332</v>
      </c>
      <c r="B24973" t="s">
        <v>19333</v>
      </c>
      <c r="C24973" t="s">
        <v>243</v>
      </c>
      <c r="D24973" s="684">
        <v>2128.71</v>
      </c>
      <c r="E24973" t="s">
        <v>52052</v>
      </c>
    </row>
    <row r="24974" spans="1:5" hidden="1" x14ac:dyDescent="0.2">
      <c r="A24974" s="94" t="s">
        <v>19334</v>
      </c>
      <c r="B24974" t="s">
        <v>19335</v>
      </c>
      <c r="C24974" t="s">
        <v>243</v>
      </c>
      <c r="D24974" s="684">
        <v>2585.65</v>
      </c>
      <c r="E24974" t="s">
        <v>52052</v>
      </c>
    </row>
    <row r="24975" spans="1:5" hidden="1" x14ac:dyDescent="0.2">
      <c r="A24975" s="94" t="s">
        <v>19336</v>
      </c>
      <c r="B24975" t="s">
        <v>19337</v>
      </c>
      <c r="C24975" t="s">
        <v>243</v>
      </c>
      <c r="D24975" s="684">
        <v>2487.5500000000002</v>
      </c>
      <c r="E24975" t="s">
        <v>52052</v>
      </c>
    </row>
    <row r="24976" spans="1:5" hidden="1" x14ac:dyDescent="0.2">
      <c r="A24976" s="94" t="s">
        <v>19338</v>
      </c>
      <c r="B24976" t="s">
        <v>19339</v>
      </c>
      <c r="C24976" t="s">
        <v>243</v>
      </c>
      <c r="D24976" s="684">
        <v>2226.81</v>
      </c>
      <c r="E24976" t="s">
        <v>52052</v>
      </c>
    </row>
    <row r="24977" spans="1:5" hidden="1" x14ac:dyDescent="0.2">
      <c r="A24977" s="94" t="s">
        <v>19340</v>
      </c>
      <c r="B24977" t="s">
        <v>19341</v>
      </c>
      <c r="C24977" t="s">
        <v>243</v>
      </c>
      <c r="D24977" s="684">
        <v>2128.71</v>
      </c>
      <c r="E24977" t="s">
        <v>52052</v>
      </c>
    </row>
    <row r="24978" spans="1:5" hidden="1" x14ac:dyDescent="0.2">
      <c r="A24978" s="94" t="s">
        <v>19342</v>
      </c>
      <c r="B24978" t="s">
        <v>19343</v>
      </c>
      <c r="C24978" t="s">
        <v>243</v>
      </c>
      <c r="D24978" s="684">
        <v>2585.65</v>
      </c>
      <c r="E24978" t="s">
        <v>52052</v>
      </c>
    </row>
    <row r="24979" spans="1:5" hidden="1" x14ac:dyDescent="0.2">
      <c r="A24979" s="94" t="s">
        <v>19344</v>
      </c>
      <c r="B24979" t="s">
        <v>19345</v>
      </c>
      <c r="C24979" t="s">
        <v>243</v>
      </c>
      <c r="D24979" s="684">
        <v>2487.5500000000002</v>
      </c>
      <c r="E24979" t="s">
        <v>52052</v>
      </c>
    </row>
    <row r="24980" spans="1:5" hidden="1" x14ac:dyDescent="0.2">
      <c r="A24980" s="94" t="s">
        <v>19346</v>
      </c>
      <c r="B24980" t="s">
        <v>19347</v>
      </c>
      <c r="C24980" t="s">
        <v>243</v>
      </c>
      <c r="D24980" s="684">
        <v>2560.83</v>
      </c>
      <c r="E24980" t="s">
        <v>52052</v>
      </c>
    </row>
    <row r="24981" spans="1:5" hidden="1" x14ac:dyDescent="0.2">
      <c r="A24981" s="94" t="s">
        <v>19348</v>
      </c>
      <c r="B24981" t="s">
        <v>19349</v>
      </c>
      <c r="C24981" t="s">
        <v>243</v>
      </c>
      <c r="D24981" s="684">
        <v>2447.87</v>
      </c>
      <c r="E24981" t="s">
        <v>52052</v>
      </c>
    </row>
    <row r="24982" spans="1:5" hidden="1" x14ac:dyDescent="0.2">
      <c r="A24982" s="94" t="s">
        <v>19350</v>
      </c>
      <c r="B24982" t="s">
        <v>19351</v>
      </c>
      <c r="C24982" t="s">
        <v>243</v>
      </c>
      <c r="D24982" s="684">
        <v>2226.81</v>
      </c>
      <c r="E24982" t="s">
        <v>52052</v>
      </c>
    </row>
    <row r="24983" spans="1:5" hidden="1" x14ac:dyDescent="0.2">
      <c r="A24983" s="94" t="s">
        <v>19352</v>
      </c>
      <c r="B24983" t="s">
        <v>19353</v>
      </c>
      <c r="C24983" t="s">
        <v>243</v>
      </c>
      <c r="D24983" s="684">
        <v>2128.71</v>
      </c>
      <c r="E24983" t="s">
        <v>52052</v>
      </c>
    </row>
    <row r="24984" spans="1:5" hidden="1" x14ac:dyDescent="0.2">
      <c r="A24984" s="94" t="s">
        <v>19354</v>
      </c>
      <c r="B24984" t="s">
        <v>19355</v>
      </c>
      <c r="C24984" t="s">
        <v>243</v>
      </c>
      <c r="D24984" s="684">
        <v>2585.65</v>
      </c>
      <c r="E24984" t="s">
        <v>52052</v>
      </c>
    </row>
    <row r="24985" spans="1:5" hidden="1" x14ac:dyDescent="0.2">
      <c r="A24985" s="94" t="s">
        <v>19356</v>
      </c>
      <c r="B24985" t="s">
        <v>19357</v>
      </c>
      <c r="C24985" t="s">
        <v>243</v>
      </c>
      <c r="D24985" s="684">
        <v>2487.5500000000002</v>
      </c>
      <c r="E24985" t="s">
        <v>52052</v>
      </c>
    </row>
    <row r="24986" spans="1:5" hidden="1" x14ac:dyDescent="0.2">
      <c r="A24986" s="94" t="s">
        <v>19358</v>
      </c>
      <c r="B24986" t="s">
        <v>19359</v>
      </c>
      <c r="C24986" t="s">
        <v>243</v>
      </c>
      <c r="D24986" s="684">
        <v>1114.83</v>
      </c>
      <c r="E24986" t="s">
        <v>52052</v>
      </c>
    </row>
    <row r="24987" spans="1:5" hidden="1" x14ac:dyDescent="0.2">
      <c r="A24987" s="94" t="s">
        <v>19360</v>
      </c>
      <c r="B24987" t="s">
        <v>19361</v>
      </c>
      <c r="C24987" t="s">
        <v>243</v>
      </c>
      <c r="D24987" s="684">
        <v>1114.83</v>
      </c>
      <c r="E24987" t="s">
        <v>52052</v>
      </c>
    </row>
    <row r="24988" spans="1:5" hidden="1" x14ac:dyDescent="0.2">
      <c r="A24988" s="94" t="s">
        <v>19362</v>
      </c>
      <c r="B24988" t="s">
        <v>19363</v>
      </c>
      <c r="C24988" t="s">
        <v>243</v>
      </c>
      <c r="D24988" s="684">
        <v>1303.8599999999999</v>
      </c>
      <c r="E24988" t="s">
        <v>52052</v>
      </c>
    </row>
    <row r="24989" spans="1:5" hidden="1" x14ac:dyDescent="0.2">
      <c r="A24989" s="94" t="s">
        <v>19364</v>
      </c>
      <c r="B24989" t="s">
        <v>19365</v>
      </c>
      <c r="C24989" t="s">
        <v>243</v>
      </c>
      <c r="D24989" s="684">
        <v>1114.83</v>
      </c>
      <c r="E24989" t="s">
        <v>52052</v>
      </c>
    </row>
    <row r="24990" spans="1:5" hidden="1" x14ac:dyDescent="0.2">
      <c r="A24990" s="94" t="s">
        <v>19366</v>
      </c>
      <c r="B24990" t="s">
        <v>19367</v>
      </c>
      <c r="C24990" t="s">
        <v>243</v>
      </c>
      <c r="D24990" s="684">
        <v>1303.8599999999999</v>
      </c>
      <c r="E24990" t="s">
        <v>52052</v>
      </c>
    </row>
    <row r="24991" spans="1:5" hidden="1" x14ac:dyDescent="0.2">
      <c r="A24991" s="94" t="s">
        <v>19368</v>
      </c>
      <c r="B24991" t="s">
        <v>19369</v>
      </c>
      <c r="C24991" t="s">
        <v>243</v>
      </c>
      <c r="D24991" s="684">
        <v>1282.04</v>
      </c>
      <c r="E24991" t="s">
        <v>52052</v>
      </c>
    </row>
    <row r="24992" spans="1:5" hidden="1" x14ac:dyDescent="0.2">
      <c r="A24992" s="94" t="s">
        <v>19370</v>
      </c>
      <c r="B24992" t="s">
        <v>19371</v>
      </c>
      <c r="C24992" t="s">
        <v>243</v>
      </c>
      <c r="D24992" s="684">
        <v>1114.83</v>
      </c>
      <c r="E24992" t="s">
        <v>52052</v>
      </c>
    </row>
    <row r="24993" spans="1:5" hidden="1" x14ac:dyDescent="0.2">
      <c r="A24993" s="94" t="s">
        <v>19372</v>
      </c>
      <c r="B24993" t="s">
        <v>19373</v>
      </c>
      <c r="C24993" t="s">
        <v>243</v>
      </c>
      <c r="D24993" s="684">
        <v>1303.8599999999999</v>
      </c>
      <c r="E24993" t="s">
        <v>52052</v>
      </c>
    </row>
    <row r="24994" spans="1:5" hidden="1" x14ac:dyDescent="0.2">
      <c r="A24994" s="94" t="s">
        <v>19374</v>
      </c>
      <c r="B24994" t="s">
        <v>19375</v>
      </c>
      <c r="C24994" t="s">
        <v>243</v>
      </c>
      <c r="D24994" s="684">
        <v>1146.19</v>
      </c>
      <c r="E24994" t="s">
        <v>52052</v>
      </c>
    </row>
    <row r="24995" spans="1:5" hidden="1" x14ac:dyDescent="0.2">
      <c r="A24995" s="94" t="s">
        <v>19376</v>
      </c>
      <c r="B24995" t="s">
        <v>19377</v>
      </c>
      <c r="C24995" t="s">
        <v>243</v>
      </c>
      <c r="D24995" s="684">
        <v>1146.19</v>
      </c>
      <c r="E24995" t="s">
        <v>52052</v>
      </c>
    </row>
    <row r="24996" spans="1:5" hidden="1" x14ac:dyDescent="0.2">
      <c r="A24996" s="94" t="s">
        <v>19378</v>
      </c>
      <c r="B24996" t="s">
        <v>19379</v>
      </c>
      <c r="C24996" t="s">
        <v>243</v>
      </c>
      <c r="D24996" s="684">
        <v>1346.09</v>
      </c>
      <c r="E24996" t="s">
        <v>52052</v>
      </c>
    </row>
    <row r="24997" spans="1:5" hidden="1" x14ac:dyDescent="0.2">
      <c r="A24997" s="94" t="s">
        <v>19380</v>
      </c>
      <c r="B24997" t="s">
        <v>19381</v>
      </c>
      <c r="C24997" t="s">
        <v>243</v>
      </c>
      <c r="D24997" s="684">
        <v>1146.19</v>
      </c>
      <c r="E24997" t="s">
        <v>52052</v>
      </c>
    </row>
    <row r="24998" spans="1:5" hidden="1" x14ac:dyDescent="0.2">
      <c r="A24998" s="94" t="s">
        <v>19382</v>
      </c>
      <c r="B24998" t="s">
        <v>19383</v>
      </c>
      <c r="C24998" t="s">
        <v>243</v>
      </c>
      <c r="D24998" s="684">
        <v>1346.09</v>
      </c>
      <c r="E24998" t="s">
        <v>52052</v>
      </c>
    </row>
    <row r="24999" spans="1:5" hidden="1" x14ac:dyDescent="0.2">
      <c r="A24999" s="94" t="s">
        <v>19384</v>
      </c>
      <c r="B24999" t="s">
        <v>19385</v>
      </c>
      <c r="C24999" t="s">
        <v>243</v>
      </c>
      <c r="D24999" s="684">
        <v>1318.12</v>
      </c>
      <c r="E24999" t="s">
        <v>52052</v>
      </c>
    </row>
    <row r="25000" spans="1:5" hidden="1" x14ac:dyDescent="0.2">
      <c r="A25000" s="94" t="s">
        <v>19386</v>
      </c>
      <c r="B25000" t="s">
        <v>19387</v>
      </c>
      <c r="C25000" t="s">
        <v>243</v>
      </c>
      <c r="D25000" s="684">
        <v>1146.19</v>
      </c>
      <c r="E25000" t="s">
        <v>52052</v>
      </c>
    </row>
    <row r="25001" spans="1:5" hidden="1" x14ac:dyDescent="0.2">
      <c r="A25001" s="94" t="s">
        <v>19388</v>
      </c>
      <c r="B25001" t="s">
        <v>19389</v>
      </c>
      <c r="C25001" t="s">
        <v>243</v>
      </c>
      <c r="D25001" s="684">
        <v>1346.09</v>
      </c>
      <c r="E25001" t="s">
        <v>52052</v>
      </c>
    </row>
    <row r="25002" spans="1:5" hidden="1" x14ac:dyDescent="0.2">
      <c r="A25002" s="94" t="s">
        <v>19390</v>
      </c>
      <c r="B25002" t="s">
        <v>19391</v>
      </c>
      <c r="C25002" t="s">
        <v>243</v>
      </c>
      <c r="D25002">
        <v>90.96</v>
      </c>
      <c r="E25002" t="s">
        <v>52052</v>
      </c>
    </row>
    <row r="25003" spans="1:5" hidden="1" x14ac:dyDescent="0.2">
      <c r="A25003" s="94" t="s">
        <v>19392</v>
      </c>
      <c r="B25003" t="s">
        <v>19393</v>
      </c>
      <c r="C25003" t="s">
        <v>243</v>
      </c>
      <c r="D25003">
        <v>99</v>
      </c>
      <c r="E25003" t="s">
        <v>52052</v>
      </c>
    </row>
    <row r="25004" spans="1:5" hidden="1" x14ac:dyDescent="0.2">
      <c r="A25004" s="94" t="s">
        <v>19394</v>
      </c>
      <c r="B25004" t="s">
        <v>19395</v>
      </c>
      <c r="C25004" t="s">
        <v>243</v>
      </c>
      <c r="D25004">
        <v>93.64</v>
      </c>
      <c r="E25004" t="s">
        <v>52052</v>
      </c>
    </row>
    <row r="25005" spans="1:5" hidden="1" x14ac:dyDescent="0.2">
      <c r="A25005" s="94" t="s">
        <v>19396</v>
      </c>
      <c r="B25005" t="s">
        <v>19397</v>
      </c>
      <c r="C25005" t="s">
        <v>243</v>
      </c>
      <c r="D25005">
        <v>36.119999999999997</v>
      </c>
      <c r="E25005" t="s">
        <v>52052</v>
      </c>
    </row>
    <row r="25006" spans="1:5" hidden="1" x14ac:dyDescent="0.2">
      <c r="A25006" s="94" t="s">
        <v>19398</v>
      </c>
      <c r="B25006" t="s">
        <v>19399</v>
      </c>
      <c r="C25006" t="s">
        <v>243</v>
      </c>
      <c r="D25006">
        <v>39.51</v>
      </c>
      <c r="E25006" t="s">
        <v>52052</v>
      </c>
    </row>
    <row r="25007" spans="1:5" hidden="1" x14ac:dyDescent="0.2">
      <c r="A25007" s="94" t="s">
        <v>19400</v>
      </c>
      <c r="B25007" t="s">
        <v>19401</v>
      </c>
      <c r="C25007" t="s">
        <v>243</v>
      </c>
      <c r="D25007">
        <v>26.19</v>
      </c>
      <c r="E25007" t="s">
        <v>52052</v>
      </c>
    </row>
    <row r="25008" spans="1:5" hidden="1" x14ac:dyDescent="0.2">
      <c r="A25008" s="94" t="s">
        <v>19404</v>
      </c>
      <c r="B25008" t="s">
        <v>19405</v>
      </c>
      <c r="C25008" t="s">
        <v>243</v>
      </c>
      <c r="D25008">
        <v>384.26</v>
      </c>
      <c r="E25008" t="s">
        <v>52052</v>
      </c>
    </row>
    <row r="25009" spans="1:5" hidden="1" x14ac:dyDescent="0.2">
      <c r="A25009" s="94" t="s">
        <v>19406</v>
      </c>
      <c r="B25009" t="s">
        <v>19407</v>
      </c>
      <c r="C25009" t="s">
        <v>243</v>
      </c>
      <c r="D25009">
        <v>439.89</v>
      </c>
      <c r="E25009" t="s">
        <v>52052</v>
      </c>
    </row>
    <row r="25010" spans="1:5" hidden="1" x14ac:dyDescent="0.2">
      <c r="A25010" s="94" t="s">
        <v>19408</v>
      </c>
      <c r="B25010" t="s">
        <v>19409</v>
      </c>
      <c r="C25010" t="s">
        <v>243</v>
      </c>
      <c r="D25010">
        <v>257.47000000000003</v>
      </c>
      <c r="E25010" t="s">
        <v>52052</v>
      </c>
    </row>
    <row r="25011" spans="1:5" hidden="1" x14ac:dyDescent="0.2">
      <c r="A25011" s="94" t="s">
        <v>19410</v>
      </c>
      <c r="B25011" t="s">
        <v>19411</v>
      </c>
      <c r="C25011" t="s">
        <v>243</v>
      </c>
      <c r="D25011">
        <v>297.57</v>
      </c>
      <c r="E25011" t="s">
        <v>52052</v>
      </c>
    </row>
    <row r="25012" spans="1:5" hidden="1" x14ac:dyDescent="0.2">
      <c r="A25012" s="94" t="s">
        <v>19412</v>
      </c>
      <c r="B25012" t="s">
        <v>19413</v>
      </c>
      <c r="C25012" t="s">
        <v>243</v>
      </c>
      <c r="D25012">
        <v>151.79</v>
      </c>
      <c r="E25012" t="s">
        <v>52052</v>
      </c>
    </row>
    <row r="25013" spans="1:5" hidden="1" x14ac:dyDescent="0.2">
      <c r="A25013" s="94" t="s">
        <v>19422</v>
      </c>
      <c r="B25013" t="s">
        <v>19423</v>
      </c>
      <c r="C25013" t="s">
        <v>243</v>
      </c>
      <c r="D25013">
        <v>256.38</v>
      </c>
      <c r="E25013" t="s">
        <v>52052</v>
      </c>
    </row>
    <row r="25014" spans="1:5" hidden="1" x14ac:dyDescent="0.2">
      <c r="A25014" s="94" t="s">
        <v>19424</v>
      </c>
      <c r="B25014" t="s">
        <v>19425</v>
      </c>
      <c r="C25014" t="s">
        <v>243</v>
      </c>
      <c r="D25014">
        <v>250.53</v>
      </c>
      <c r="E25014" t="s">
        <v>52052</v>
      </c>
    </row>
    <row r="25015" spans="1:5" hidden="1" x14ac:dyDescent="0.2">
      <c r="A25015" s="94" t="s">
        <v>19426</v>
      </c>
      <c r="B25015" t="s">
        <v>19427</v>
      </c>
      <c r="C25015" t="s">
        <v>243</v>
      </c>
      <c r="D25015" s="684">
        <v>1402.35</v>
      </c>
      <c r="E25015" t="s">
        <v>52052</v>
      </c>
    </row>
    <row r="25016" spans="1:5" hidden="1" x14ac:dyDescent="0.2">
      <c r="A25016" s="94" t="s">
        <v>19428</v>
      </c>
      <c r="B25016" t="s">
        <v>19429</v>
      </c>
      <c r="C25016" t="s">
        <v>243</v>
      </c>
      <c r="D25016" s="684">
        <v>1325.93</v>
      </c>
      <c r="E25016" t="s">
        <v>52052</v>
      </c>
    </row>
    <row r="25017" spans="1:5" hidden="1" x14ac:dyDescent="0.2">
      <c r="A25017" s="94" t="s">
        <v>19430</v>
      </c>
      <c r="B25017" t="s">
        <v>19431</v>
      </c>
      <c r="C25017" t="s">
        <v>243</v>
      </c>
      <c r="D25017">
        <v>153.18</v>
      </c>
      <c r="E25017" t="s">
        <v>52052</v>
      </c>
    </row>
    <row r="25018" spans="1:5" hidden="1" x14ac:dyDescent="0.2">
      <c r="A25018" s="94" t="s">
        <v>19432</v>
      </c>
      <c r="B25018" t="s">
        <v>19433</v>
      </c>
      <c r="C25018" t="s">
        <v>243</v>
      </c>
      <c r="D25018">
        <v>198.25</v>
      </c>
      <c r="E25018" t="s">
        <v>52052</v>
      </c>
    </row>
    <row r="25019" spans="1:5" hidden="1" x14ac:dyDescent="0.2">
      <c r="A25019" s="94" t="s">
        <v>19434</v>
      </c>
      <c r="B25019" t="s">
        <v>19435</v>
      </c>
      <c r="C25019" t="s">
        <v>243</v>
      </c>
      <c r="D25019">
        <v>385.44</v>
      </c>
      <c r="E25019" t="s">
        <v>52052</v>
      </c>
    </row>
    <row r="25020" spans="1:5" hidden="1" x14ac:dyDescent="0.2">
      <c r="A25020" s="94" t="s">
        <v>19436</v>
      </c>
      <c r="B25020" t="s">
        <v>19437</v>
      </c>
      <c r="C25020" t="s">
        <v>243</v>
      </c>
      <c r="D25020">
        <v>306.2</v>
      </c>
      <c r="E25020" t="s">
        <v>52052</v>
      </c>
    </row>
    <row r="25021" spans="1:5" hidden="1" x14ac:dyDescent="0.2">
      <c r="A25021" s="94" t="s">
        <v>19438</v>
      </c>
      <c r="B25021" t="s">
        <v>19439</v>
      </c>
      <c r="C25021" t="s">
        <v>243</v>
      </c>
      <c r="D25021">
        <v>526.57000000000005</v>
      </c>
      <c r="E25021" t="s">
        <v>52052</v>
      </c>
    </row>
    <row r="25022" spans="1:5" hidden="1" x14ac:dyDescent="0.2">
      <c r="A25022" s="94" t="s">
        <v>19440</v>
      </c>
      <c r="B25022" t="s">
        <v>19441</v>
      </c>
      <c r="C25022" t="s">
        <v>243</v>
      </c>
      <c r="D25022">
        <v>353.11</v>
      </c>
      <c r="E25022" t="s">
        <v>52052</v>
      </c>
    </row>
    <row r="25023" spans="1:5" hidden="1" x14ac:dyDescent="0.2">
      <c r="A25023" s="94" t="s">
        <v>19442</v>
      </c>
      <c r="B25023" t="s">
        <v>19443</v>
      </c>
      <c r="C25023" t="s">
        <v>243</v>
      </c>
      <c r="D25023">
        <v>412.23</v>
      </c>
      <c r="E25023" t="s">
        <v>52052</v>
      </c>
    </row>
    <row r="25024" spans="1:5" hidden="1" x14ac:dyDescent="0.2">
      <c r="A25024" s="94" t="s">
        <v>19444</v>
      </c>
      <c r="B25024" t="s">
        <v>19445</v>
      </c>
      <c r="C25024" t="s">
        <v>243</v>
      </c>
      <c r="D25024">
        <v>465.74</v>
      </c>
      <c r="E25024" t="s">
        <v>52052</v>
      </c>
    </row>
    <row r="25025" spans="1:5" hidden="1" x14ac:dyDescent="0.2">
      <c r="A25025" s="94" t="s">
        <v>19446</v>
      </c>
      <c r="B25025" t="s">
        <v>19447</v>
      </c>
      <c r="C25025" t="s">
        <v>243</v>
      </c>
      <c r="D25025">
        <v>686.32</v>
      </c>
      <c r="E25025" t="s">
        <v>52052</v>
      </c>
    </row>
    <row r="25026" spans="1:5" hidden="1" x14ac:dyDescent="0.2">
      <c r="A25026" s="94" t="s">
        <v>19448</v>
      </c>
      <c r="B25026" t="s">
        <v>19449</v>
      </c>
      <c r="C25026" t="s">
        <v>243</v>
      </c>
      <c r="D25026" s="684">
        <v>1146.92</v>
      </c>
      <c r="E25026" t="s">
        <v>52052</v>
      </c>
    </row>
    <row r="25027" spans="1:5" hidden="1" x14ac:dyDescent="0.2">
      <c r="A25027" s="94" t="s">
        <v>19450</v>
      </c>
      <c r="B25027" t="s">
        <v>19451</v>
      </c>
      <c r="C25027" t="s">
        <v>243</v>
      </c>
      <c r="D25027" s="684">
        <v>1224.18</v>
      </c>
      <c r="E25027" t="s">
        <v>52052</v>
      </c>
    </row>
    <row r="25028" spans="1:5" hidden="1" x14ac:dyDescent="0.2">
      <c r="A25028" s="94" t="s">
        <v>19452</v>
      </c>
      <c r="B25028" t="s">
        <v>19453</v>
      </c>
      <c r="C25028" t="s">
        <v>243</v>
      </c>
      <c r="D25028" s="684">
        <v>1149.22</v>
      </c>
      <c r="E25028" t="s">
        <v>52052</v>
      </c>
    </row>
    <row r="25029" spans="1:5" hidden="1" x14ac:dyDescent="0.2">
      <c r="A25029" s="94" t="s">
        <v>19454</v>
      </c>
      <c r="B25029" t="s">
        <v>19455</v>
      </c>
      <c r="C25029" t="s">
        <v>243</v>
      </c>
      <c r="D25029" s="684">
        <v>1230.18</v>
      </c>
      <c r="E25029" t="s">
        <v>52052</v>
      </c>
    </row>
    <row r="25030" spans="1:5" hidden="1" x14ac:dyDescent="0.2">
      <c r="A25030" s="94" t="s">
        <v>19456</v>
      </c>
      <c r="B25030" t="s">
        <v>19457</v>
      </c>
      <c r="C25030" t="s">
        <v>243</v>
      </c>
      <c r="D25030" s="684">
        <v>1230.18</v>
      </c>
      <c r="E25030" t="s">
        <v>52052</v>
      </c>
    </row>
    <row r="25031" spans="1:5" hidden="1" x14ac:dyDescent="0.2">
      <c r="A25031" s="94" t="s">
        <v>19458</v>
      </c>
      <c r="B25031" t="s">
        <v>19459</v>
      </c>
      <c r="C25031" t="s">
        <v>243</v>
      </c>
      <c r="D25031">
        <v>882.28</v>
      </c>
      <c r="E25031" t="s">
        <v>52052</v>
      </c>
    </row>
    <row r="25032" spans="1:5" hidden="1" x14ac:dyDescent="0.2">
      <c r="A25032" s="94" t="s">
        <v>19460</v>
      </c>
      <c r="B25032" t="s">
        <v>19461</v>
      </c>
      <c r="C25032" t="s">
        <v>243</v>
      </c>
      <c r="D25032" s="684">
        <v>1230.18</v>
      </c>
      <c r="E25032" t="s">
        <v>52052</v>
      </c>
    </row>
    <row r="25033" spans="1:5" hidden="1" x14ac:dyDescent="0.2">
      <c r="A25033" s="94" t="s">
        <v>19462</v>
      </c>
      <c r="B25033" t="s">
        <v>19463</v>
      </c>
      <c r="C25033" t="s">
        <v>243</v>
      </c>
      <c r="D25033" s="684">
        <v>1096.58</v>
      </c>
      <c r="E25033" t="s">
        <v>52052</v>
      </c>
    </row>
    <row r="25034" spans="1:5" hidden="1" x14ac:dyDescent="0.2">
      <c r="A25034" s="94" t="s">
        <v>19464</v>
      </c>
      <c r="B25034" t="s">
        <v>19465</v>
      </c>
      <c r="C25034" t="s">
        <v>243</v>
      </c>
      <c r="D25034" s="684">
        <v>1096.58</v>
      </c>
      <c r="E25034" t="s">
        <v>52052</v>
      </c>
    </row>
    <row r="25035" spans="1:5" hidden="1" x14ac:dyDescent="0.2">
      <c r="A25035" s="94" t="s">
        <v>19466</v>
      </c>
      <c r="B25035" t="s">
        <v>19467</v>
      </c>
      <c r="C25035" t="s">
        <v>243</v>
      </c>
      <c r="D25035">
        <v>769.56</v>
      </c>
      <c r="E25035" t="s">
        <v>52052</v>
      </c>
    </row>
    <row r="25036" spans="1:5" hidden="1" x14ac:dyDescent="0.2">
      <c r="A25036" s="94" t="s">
        <v>19468</v>
      </c>
      <c r="B25036" t="s">
        <v>19469</v>
      </c>
      <c r="C25036" t="s">
        <v>243</v>
      </c>
      <c r="D25036" s="684">
        <v>1096.58</v>
      </c>
      <c r="E25036" t="s">
        <v>52052</v>
      </c>
    </row>
    <row r="25037" spans="1:5" hidden="1" x14ac:dyDescent="0.2">
      <c r="A25037" s="94" t="s">
        <v>19470</v>
      </c>
      <c r="B25037" t="s">
        <v>19471</v>
      </c>
      <c r="C25037" t="s">
        <v>243</v>
      </c>
      <c r="D25037" s="684">
        <v>1527.7</v>
      </c>
      <c r="E25037" t="s">
        <v>52052</v>
      </c>
    </row>
    <row r="25038" spans="1:5" hidden="1" x14ac:dyDescent="0.2">
      <c r="A25038" s="94" t="s">
        <v>19472</v>
      </c>
      <c r="B25038" t="s">
        <v>19473</v>
      </c>
      <c r="C25038" t="s">
        <v>243</v>
      </c>
      <c r="D25038" s="684">
        <v>1337.07</v>
      </c>
      <c r="E25038" t="s">
        <v>52052</v>
      </c>
    </row>
    <row r="25039" spans="1:5" hidden="1" x14ac:dyDescent="0.2">
      <c r="A25039" s="94" t="s">
        <v>19474</v>
      </c>
      <c r="B25039" t="s">
        <v>19475</v>
      </c>
      <c r="C25039" t="s">
        <v>243</v>
      </c>
      <c r="D25039">
        <v>624.72</v>
      </c>
      <c r="E25039" t="s">
        <v>52052</v>
      </c>
    </row>
    <row r="25040" spans="1:5" hidden="1" x14ac:dyDescent="0.2">
      <c r="A25040" s="94" t="s">
        <v>19476</v>
      </c>
      <c r="B25040" t="s">
        <v>19477</v>
      </c>
      <c r="C25040" t="s">
        <v>243</v>
      </c>
      <c r="D25040">
        <v>441.45</v>
      </c>
      <c r="E25040" t="s">
        <v>52052</v>
      </c>
    </row>
    <row r="25041" spans="1:5" hidden="1" x14ac:dyDescent="0.2">
      <c r="A25041" s="94" t="s">
        <v>19478</v>
      </c>
      <c r="B25041" t="s">
        <v>19479</v>
      </c>
      <c r="C25041" t="s">
        <v>243</v>
      </c>
      <c r="D25041">
        <v>425.24</v>
      </c>
      <c r="E25041" t="s">
        <v>52052</v>
      </c>
    </row>
    <row r="25042" spans="1:5" hidden="1" x14ac:dyDescent="0.2">
      <c r="A25042" s="94" t="s">
        <v>19480</v>
      </c>
      <c r="B25042" t="s">
        <v>19481</v>
      </c>
      <c r="C25042" t="s">
        <v>243</v>
      </c>
      <c r="D25042">
        <v>684.67</v>
      </c>
      <c r="E25042" t="s">
        <v>52052</v>
      </c>
    </row>
    <row r="25043" spans="1:5" hidden="1" x14ac:dyDescent="0.2">
      <c r="A25043" s="94" t="s">
        <v>19482</v>
      </c>
      <c r="B25043" t="s">
        <v>19483</v>
      </c>
      <c r="C25043" t="s">
        <v>243</v>
      </c>
      <c r="D25043">
        <v>684.67</v>
      </c>
      <c r="E25043" t="s">
        <v>52052</v>
      </c>
    </row>
    <row r="25044" spans="1:5" hidden="1" x14ac:dyDescent="0.2">
      <c r="A25044" s="94" t="s">
        <v>19484</v>
      </c>
      <c r="B25044" t="s">
        <v>19485</v>
      </c>
      <c r="C25044" t="s">
        <v>243</v>
      </c>
      <c r="D25044">
        <v>443.93</v>
      </c>
      <c r="E25044" t="s">
        <v>52052</v>
      </c>
    </row>
    <row r="25045" spans="1:5" hidden="1" x14ac:dyDescent="0.2">
      <c r="A25045" s="94" t="s">
        <v>19486</v>
      </c>
      <c r="B25045" t="s">
        <v>19487</v>
      </c>
      <c r="C25045" t="s">
        <v>243</v>
      </c>
      <c r="D25045">
        <v>684.67</v>
      </c>
      <c r="E25045" t="s">
        <v>52052</v>
      </c>
    </row>
    <row r="25046" spans="1:5" hidden="1" x14ac:dyDescent="0.2">
      <c r="A25046" s="94" t="s">
        <v>19488</v>
      </c>
      <c r="B25046" t="s">
        <v>19489</v>
      </c>
      <c r="C25046" t="s">
        <v>243</v>
      </c>
      <c r="D25046">
        <v>773.73</v>
      </c>
      <c r="E25046" t="s">
        <v>52052</v>
      </c>
    </row>
    <row r="25047" spans="1:5" hidden="1" x14ac:dyDescent="0.2">
      <c r="A25047" s="94" t="s">
        <v>19490</v>
      </c>
      <c r="B25047" t="s">
        <v>19491</v>
      </c>
      <c r="C25047" t="s">
        <v>243</v>
      </c>
      <c r="D25047">
        <v>773.73</v>
      </c>
      <c r="E25047" t="s">
        <v>52052</v>
      </c>
    </row>
    <row r="25048" spans="1:5" hidden="1" x14ac:dyDescent="0.2">
      <c r="A25048" s="94" t="s">
        <v>19492</v>
      </c>
      <c r="B25048" t="s">
        <v>19493</v>
      </c>
      <c r="C25048" t="s">
        <v>243</v>
      </c>
      <c r="D25048">
        <v>532.99</v>
      </c>
      <c r="E25048" t="s">
        <v>52052</v>
      </c>
    </row>
    <row r="25049" spans="1:5" hidden="1" x14ac:dyDescent="0.2">
      <c r="A25049" s="94" t="s">
        <v>19494</v>
      </c>
      <c r="B25049" t="s">
        <v>19495</v>
      </c>
      <c r="C25049" t="s">
        <v>243</v>
      </c>
      <c r="D25049">
        <v>773.73</v>
      </c>
      <c r="E25049" t="s">
        <v>52052</v>
      </c>
    </row>
    <row r="25050" spans="1:5" hidden="1" x14ac:dyDescent="0.2">
      <c r="A25050" s="94" t="s">
        <v>19496</v>
      </c>
      <c r="B25050" t="s">
        <v>19497</v>
      </c>
      <c r="C25050" t="s">
        <v>243</v>
      </c>
      <c r="D25050">
        <v>458.36</v>
      </c>
      <c r="E25050" t="s">
        <v>52052</v>
      </c>
    </row>
    <row r="25051" spans="1:5" hidden="1" x14ac:dyDescent="0.2">
      <c r="A25051" s="94" t="s">
        <v>19498</v>
      </c>
      <c r="B25051" t="s">
        <v>19499</v>
      </c>
      <c r="C25051" t="s">
        <v>243</v>
      </c>
      <c r="D25051">
        <v>456.95</v>
      </c>
      <c r="E25051" t="s">
        <v>52052</v>
      </c>
    </row>
    <row r="25052" spans="1:5" hidden="1" x14ac:dyDescent="0.2">
      <c r="A25052" s="94" t="s">
        <v>19500</v>
      </c>
      <c r="B25052" t="s">
        <v>19501</v>
      </c>
      <c r="C25052" t="s">
        <v>243</v>
      </c>
      <c r="D25052">
        <v>216.06</v>
      </c>
      <c r="E25052" t="s">
        <v>52052</v>
      </c>
    </row>
    <row r="25053" spans="1:5" hidden="1" x14ac:dyDescent="0.2">
      <c r="A25053" s="94" t="s">
        <v>19502</v>
      </c>
      <c r="B25053" t="s">
        <v>19503</v>
      </c>
      <c r="C25053" t="s">
        <v>243</v>
      </c>
      <c r="D25053" s="684">
        <v>1059.49</v>
      </c>
      <c r="E25053" t="s">
        <v>52052</v>
      </c>
    </row>
    <row r="25054" spans="1:5" hidden="1" x14ac:dyDescent="0.2">
      <c r="A25054" s="94" t="s">
        <v>19504</v>
      </c>
      <c r="B25054" t="s">
        <v>19505</v>
      </c>
      <c r="C25054" t="s">
        <v>243</v>
      </c>
      <c r="D25054">
        <v>894.95</v>
      </c>
      <c r="E25054" t="s">
        <v>52052</v>
      </c>
    </row>
    <row r="25055" spans="1:5" hidden="1" x14ac:dyDescent="0.2">
      <c r="A25055" s="94" t="s">
        <v>19506</v>
      </c>
      <c r="B25055" t="s">
        <v>19507</v>
      </c>
      <c r="C25055" t="s">
        <v>243</v>
      </c>
      <c r="D25055">
        <v>894.95</v>
      </c>
      <c r="E25055" t="s">
        <v>52052</v>
      </c>
    </row>
    <row r="25056" spans="1:5" hidden="1" x14ac:dyDescent="0.2">
      <c r="A25056" s="94" t="s">
        <v>19508</v>
      </c>
      <c r="B25056" t="s">
        <v>19509</v>
      </c>
      <c r="C25056" t="s">
        <v>243</v>
      </c>
      <c r="D25056">
        <v>908.32</v>
      </c>
      <c r="E25056" t="s">
        <v>52052</v>
      </c>
    </row>
    <row r="25057" spans="1:5" hidden="1" x14ac:dyDescent="0.2">
      <c r="A25057" s="94" t="s">
        <v>19510</v>
      </c>
      <c r="B25057" t="s">
        <v>19511</v>
      </c>
      <c r="C25057" t="s">
        <v>243</v>
      </c>
      <c r="D25057">
        <v>908.32</v>
      </c>
      <c r="E25057" t="s">
        <v>52052</v>
      </c>
    </row>
    <row r="25058" spans="1:5" hidden="1" x14ac:dyDescent="0.2">
      <c r="A25058" s="94" t="s">
        <v>19512</v>
      </c>
      <c r="B25058" t="s">
        <v>19513</v>
      </c>
      <c r="C25058" t="s">
        <v>243</v>
      </c>
      <c r="D25058">
        <v>908.32</v>
      </c>
      <c r="E25058" t="s">
        <v>52052</v>
      </c>
    </row>
    <row r="25059" spans="1:5" hidden="1" x14ac:dyDescent="0.2">
      <c r="A25059" s="94" t="s">
        <v>19514</v>
      </c>
      <c r="B25059" t="s">
        <v>19515</v>
      </c>
      <c r="C25059" t="s">
        <v>243</v>
      </c>
      <c r="D25059">
        <v>732.95</v>
      </c>
      <c r="E25059" t="s">
        <v>52052</v>
      </c>
    </row>
    <row r="25060" spans="1:5" hidden="1" x14ac:dyDescent="0.2">
      <c r="A25060" s="94" t="s">
        <v>19516</v>
      </c>
      <c r="B25060" t="s">
        <v>19517</v>
      </c>
      <c r="C25060" t="s">
        <v>243</v>
      </c>
      <c r="D25060" s="684">
        <v>1373.3</v>
      </c>
      <c r="E25060" t="s">
        <v>52052</v>
      </c>
    </row>
    <row r="25061" spans="1:5" hidden="1" x14ac:dyDescent="0.2">
      <c r="A25061" s="94" t="s">
        <v>19518</v>
      </c>
      <c r="B25061" t="s">
        <v>19519</v>
      </c>
      <c r="C25061" t="s">
        <v>243</v>
      </c>
      <c r="D25061" s="684">
        <v>1059.04</v>
      </c>
      <c r="E25061" t="s">
        <v>52052</v>
      </c>
    </row>
    <row r="25062" spans="1:5" hidden="1" x14ac:dyDescent="0.2">
      <c r="A25062" s="94" t="s">
        <v>19520</v>
      </c>
      <c r="B25062" t="s">
        <v>19521</v>
      </c>
      <c r="C25062" t="s">
        <v>243</v>
      </c>
      <c r="D25062">
        <v>529.94000000000005</v>
      </c>
      <c r="E25062" t="s">
        <v>52052</v>
      </c>
    </row>
    <row r="25063" spans="1:5" hidden="1" x14ac:dyDescent="0.2">
      <c r="A25063" s="94" t="s">
        <v>19522</v>
      </c>
      <c r="B25063" t="s">
        <v>19523</v>
      </c>
      <c r="C25063" t="s">
        <v>243</v>
      </c>
      <c r="D25063">
        <v>529.94000000000005</v>
      </c>
      <c r="E25063" t="s">
        <v>52052</v>
      </c>
    </row>
    <row r="25064" spans="1:5" hidden="1" x14ac:dyDescent="0.2">
      <c r="A25064" s="94" t="s">
        <v>19524</v>
      </c>
      <c r="B25064" t="s">
        <v>19525</v>
      </c>
      <c r="C25064" t="s">
        <v>243</v>
      </c>
      <c r="D25064">
        <v>458.75</v>
      </c>
      <c r="E25064" t="s">
        <v>52052</v>
      </c>
    </row>
    <row r="25065" spans="1:5" hidden="1" x14ac:dyDescent="0.2">
      <c r="A25065" s="94" t="s">
        <v>19526</v>
      </c>
      <c r="B25065" t="s">
        <v>19527</v>
      </c>
      <c r="C25065" t="s">
        <v>243</v>
      </c>
      <c r="D25065">
        <v>458.75</v>
      </c>
      <c r="E25065" t="s">
        <v>52052</v>
      </c>
    </row>
    <row r="25066" spans="1:5" hidden="1" x14ac:dyDescent="0.2">
      <c r="A25066" s="94" t="s">
        <v>19528</v>
      </c>
      <c r="B25066" t="s">
        <v>19529</v>
      </c>
      <c r="C25066" t="s">
        <v>243</v>
      </c>
      <c r="D25066">
        <v>616.94000000000005</v>
      </c>
      <c r="E25066" t="s">
        <v>52052</v>
      </c>
    </row>
    <row r="25067" spans="1:5" hidden="1" x14ac:dyDescent="0.2">
      <c r="A25067" s="94" t="s">
        <v>19530</v>
      </c>
      <c r="B25067" t="s">
        <v>19531</v>
      </c>
      <c r="C25067" t="s">
        <v>243</v>
      </c>
      <c r="D25067">
        <v>616.94000000000005</v>
      </c>
      <c r="E25067" t="s">
        <v>52052</v>
      </c>
    </row>
    <row r="25068" spans="1:5" hidden="1" x14ac:dyDescent="0.2">
      <c r="A25068" s="94" t="s">
        <v>19532</v>
      </c>
      <c r="B25068" t="s">
        <v>19533</v>
      </c>
      <c r="C25068" t="s">
        <v>243</v>
      </c>
      <c r="D25068">
        <v>616.94000000000005</v>
      </c>
      <c r="E25068" t="s">
        <v>52052</v>
      </c>
    </row>
    <row r="25069" spans="1:5" hidden="1" x14ac:dyDescent="0.2">
      <c r="A25069" s="94" t="s">
        <v>19534</v>
      </c>
      <c r="B25069" t="s">
        <v>19535</v>
      </c>
      <c r="C25069" t="s">
        <v>243</v>
      </c>
      <c r="D25069">
        <v>524.66</v>
      </c>
      <c r="E25069" t="s">
        <v>52052</v>
      </c>
    </row>
    <row r="25070" spans="1:5" hidden="1" x14ac:dyDescent="0.2">
      <c r="A25070" s="94" t="s">
        <v>19536</v>
      </c>
      <c r="B25070" t="s">
        <v>19537</v>
      </c>
      <c r="C25070" t="s">
        <v>243</v>
      </c>
      <c r="D25070">
        <v>639.52</v>
      </c>
      <c r="E25070" t="s">
        <v>52052</v>
      </c>
    </row>
    <row r="25071" spans="1:5" hidden="1" x14ac:dyDescent="0.2">
      <c r="A25071" s="94" t="s">
        <v>19538</v>
      </c>
      <c r="B25071" t="s">
        <v>19539</v>
      </c>
      <c r="C25071" t="s">
        <v>243</v>
      </c>
      <c r="D25071">
        <v>639.52</v>
      </c>
      <c r="E25071" t="s">
        <v>52052</v>
      </c>
    </row>
    <row r="25072" spans="1:5" hidden="1" x14ac:dyDescent="0.2">
      <c r="A25072" s="94" t="s">
        <v>19540</v>
      </c>
      <c r="B25072" t="s">
        <v>19541</v>
      </c>
      <c r="C25072" t="s">
        <v>243</v>
      </c>
      <c r="D25072">
        <v>344.79</v>
      </c>
      <c r="E25072" t="s">
        <v>52052</v>
      </c>
    </row>
    <row r="25073" spans="1:5" hidden="1" x14ac:dyDescent="0.2">
      <c r="A25073" s="94" t="s">
        <v>13439</v>
      </c>
      <c r="B25073" t="s">
        <v>19542</v>
      </c>
      <c r="C25073" t="s">
        <v>243</v>
      </c>
      <c r="D25073">
        <v>344.79</v>
      </c>
      <c r="E25073" t="s">
        <v>52052</v>
      </c>
    </row>
    <row r="25074" spans="1:5" hidden="1" x14ac:dyDescent="0.2">
      <c r="A25074" s="94" t="s">
        <v>19543</v>
      </c>
      <c r="B25074" t="s">
        <v>19544</v>
      </c>
      <c r="C25074" t="s">
        <v>243</v>
      </c>
      <c r="D25074">
        <v>344.79</v>
      </c>
      <c r="E25074" t="s">
        <v>52052</v>
      </c>
    </row>
    <row r="25075" spans="1:5" hidden="1" x14ac:dyDescent="0.2">
      <c r="A25075" s="94" t="s">
        <v>19545</v>
      </c>
      <c r="B25075" t="s">
        <v>19546</v>
      </c>
      <c r="C25075" t="s">
        <v>243</v>
      </c>
      <c r="D25075">
        <v>344.79</v>
      </c>
      <c r="E25075" t="s">
        <v>52052</v>
      </c>
    </row>
    <row r="25076" spans="1:5" hidden="1" x14ac:dyDescent="0.2">
      <c r="A25076" s="94" t="s">
        <v>19547</v>
      </c>
      <c r="B25076" t="s">
        <v>19548</v>
      </c>
      <c r="C25076" t="s">
        <v>243</v>
      </c>
      <c r="D25076">
        <v>467.3</v>
      </c>
      <c r="E25076" t="s">
        <v>52052</v>
      </c>
    </row>
    <row r="25077" spans="1:5" hidden="1" x14ac:dyDescent="0.2">
      <c r="A25077" s="94" t="s">
        <v>13441</v>
      </c>
      <c r="B25077" t="s">
        <v>19549</v>
      </c>
      <c r="C25077" t="s">
        <v>243</v>
      </c>
      <c r="D25077">
        <v>371.42</v>
      </c>
      <c r="E25077" t="s">
        <v>52052</v>
      </c>
    </row>
    <row r="25078" spans="1:5" hidden="1" x14ac:dyDescent="0.2">
      <c r="A25078" s="94" t="s">
        <v>19550</v>
      </c>
      <c r="B25078" t="s">
        <v>19551</v>
      </c>
      <c r="C25078" t="s">
        <v>243</v>
      </c>
      <c r="D25078">
        <v>371.42</v>
      </c>
      <c r="E25078" t="s">
        <v>52052</v>
      </c>
    </row>
    <row r="25079" spans="1:5" hidden="1" x14ac:dyDescent="0.2">
      <c r="A25079" s="94" t="s">
        <v>19552</v>
      </c>
      <c r="B25079" t="s">
        <v>19553</v>
      </c>
      <c r="C25079" t="s">
        <v>243</v>
      </c>
      <c r="D25079">
        <v>467.3</v>
      </c>
      <c r="E25079" t="s">
        <v>52052</v>
      </c>
    </row>
    <row r="25080" spans="1:5" hidden="1" x14ac:dyDescent="0.2">
      <c r="A25080" s="94" t="s">
        <v>19554</v>
      </c>
      <c r="B25080" t="s">
        <v>19555</v>
      </c>
      <c r="C25080" t="s">
        <v>243</v>
      </c>
      <c r="D25080">
        <v>371.42</v>
      </c>
      <c r="E25080" t="s">
        <v>52052</v>
      </c>
    </row>
    <row r="25081" spans="1:5" hidden="1" x14ac:dyDescent="0.2">
      <c r="A25081" s="94" t="s">
        <v>19556</v>
      </c>
      <c r="B25081" t="s">
        <v>19557</v>
      </c>
      <c r="C25081" t="s">
        <v>243</v>
      </c>
      <c r="D25081">
        <v>371.42</v>
      </c>
      <c r="E25081" t="s">
        <v>52052</v>
      </c>
    </row>
    <row r="25082" spans="1:5" hidden="1" x14ac:dyDescent="0.2">
      <c r="A25082" s="94" t="s">
        <v>19558</v>
      </c>
      <c r="B25082" t="s">
        <v>19559</v>
      </c>
      <c r="C25082" t="s">
        <v>243</v>
      </c>
      <c r="D25082">
        <v>760.08</v>
      </c>
      <c r="E25082" t="s">
        <v>52052</v>
      </c>
    </row>
    <row r="25083" spans="1:5" hidden="1" x14ac:dyDescent="0.2">
      <c r="A25083" s="94" t="s">
        <v>19560</v>
      </c>
      <c r="B25083" t="s">
        <v>19561</v>
      </c>
      <c r="C25083" t="s">
        <v>243</v>
      </c>
      <c r="D25083">
        <v>639.52</v>
      </c>
      <c r="E25083" t="s">
        <v>52052</v>
      </c>
    </row>
    <row r="25084" spans="1:5" hidden="1" x14ac:dyDescent="0.2">
      <c r="A25084" s="94" t="s">
        <v>19562</v>
      </c>
      <c r="B25084" t="s">
        <v>19563</v>
      </c>
      <c r="C25084" t="s">
        <v>243</v>
      </c>
      <c r="D25084">
        <v>760.08</v>
      </c>
      <c r="E25084" t="s">
        <v>52052</v>
      </c>
    </row>
    <row r="25085" spans="1:5" hidden="1" x14ac:dyDescent="0.2">
      <c r="A25085" s="94" t="s">
        <v>19564</v>
      </c>
      <c r="B25085" t="s">
        <v>19565</v>
      </c>
      <c r="C25085" t="s">
        <v>243</v>
      </c>
      <c r="D25085">
        <v>369.6</v>
      </c>
      <c r="E25085" t="s">
        <v>52052</v>
      </c>
    </row>
    <row r="25086" spans="1:5" hidden="1" x14ac:dyDescent="0.2">
      <c r="A25086" s="94" t="s">
        <v>19566</v>
      </c>
      <c r="B25086" t="s">
        <v>19567</v>
      </c>
      <c r="C25086" t="s">
        <v>243</v>
      </c>
      <c r="D25086">
        <v>427.56</v>
      </c>
      <c r="E25086" t="s">
        <v>52052</v>
      </c>
    </row>
    <row r="25087" spans="1:5" hidden="1" x14ac:dyDescent="0.2">
      <c r="A25087" s="94" t="s">
        <v>19568</v>
      </c>
      <c r="B25087" t="s">
        <v>19569</v>
      </c>
      <c r="C25087" t="s">
        <v>243</v>
      </c>
      <c r="D25087">
        <v>427.56</v>
      </c>
      <c r="E25087" t="s">
        <v>52052</v>
      </c>
    </row>
    <row r="25088" spans="1:5" hidden="1" x14ac:dyDescent="0.2">
      <c r="A25088" s="94" t="s">
        <v>19570</v>
      </c>
      <c r="B25088" t="s">
        <v>19571</v>
      </c>
      <c r="C25088" t="s">
        <v>243</v>
      </c>
      <c r="D25088">
        <v>427.56</v>
      </c>
      <c r="E25088" t="s">
        <v>52052</v>
      </c>
    </row>
    <row r="25089" spans="1:5" hidden="1" x14ac:dyDescent="0.2">
      <c r="A25089" s="94" t="s">
        <v>19572</v>
      </c>
      <c r="B25089" t="s">
        <v>19573</v>
      </c>
      <c r="C25089" t="s">
        <v>243</v>
      </c>
      <c r="D25089">
        <v>427.56</v>
      </c>
      <c r="E25089" t="s">
        <v>52052</v>
      </c>
    </row>
    <row r="25090" spans="1:5" hidden="1" x14ac:dyDescent="0.2">
      <c r="A25090" s="94" t="s">
        <v>19574</v>
      </c>
      <c r="B25090" t="s">
        <v>19575</v>
      </c>
      <c r="C25090" t="s">
        <v>243</v>
      </c>
      <c r="D25090">
        <v>467.3</v>
      </c>
      <c r="E25090" t="s">
        <v>52052</v>
      </c>
    </row>
    <row r="25091" spans="1:5" hidden="1" x14ac:dyDescent="0.2">
      <c r="A25091" s="94" t="s">
        <v>19576</v>
      </c>
      <c r="B25091" t="s">
        <v>19577</v>
      </c>
      <c r="C25091" t="s">
        <v>243</v>
      </c>
      <c r="D25091">
        <v>467.3</v>
      </c>
      <c r="E25091" t="s">
        <v>52052</v>
      </c>
    </row>
    <row r="25092" spans="1:5" hidden="1" x14ac:dyDescent="0.2">
      <c r="A25092" s="94" t="s">
        <v>19578</v>
      </c>
      <c r="B25092" t="s">
        <v>19579</v>
      </c>
      <c r="C25092" t="s">
        <v>243</v>
      </c>
      <c r="D25092">
        <v>452.51</v>
      </c>
      <c r="E25092" t="s">
        <v>52052</v>
      </c>
    </row>
    <row r="25093" spans="1:5" hidden="1" x14ac:dyDescent="0.2">
      <c r="A25093" s="94" t="s">
        <v>19580</v>
      </c>
      <c r="B25093" t="s">
        <v>19581</v>
      </c>
      <c r="C25093" t="s">
        <v>243</v>
      </c>
      <c r="D25093" s="684">
        <v>1257.3699999999999</v>
      </c>
      <c r="E25093" t="s">
        <v>52052</v>
      </c>
    </row>
    <row r="25094" spans="1:5" hidden="1" x14ac:dyDescent="0.2">
      <c r="A25094" s="94" t="s">
        <v>19582</v>
      </c>
      <c r="B25094" t="s">
        <v>19583</v>
      </c>
      <c r="C25094" t="s">
        <v>243</v>
      </c>
      <c r="D25094">
        <v>303.92</v>
      </c>
      <c r="E25094" t="s">
        <v>52052</v>
      </c>
    </row>
    <row r="25095" spans="1:5" hidden="1" x14ac:dyDescent="0.2">
      <c r="A25095" s="94" t="s">
        <v>19584</v>
      </c>
      <c r="B25095" t="s">
        <v>19585</v>
      </c>
      <c r="C25095" t="s">
        <v>243</v>
      </c>
      <c r="D25095">
        <v>259.33999999999997</v>
      </c>
      <c r="E25095" t="s">
        <v>52052</v>
      </c>
    </row>
    <row r="25096" spans="1:5" hidden="1" x14ac:dyDescent="0.2">
      <c r="A25096" s="94" t="s">
        <v>19586</v>
      </c>
      <c r="B25096" t="s">
        <v>19587</v>
      </c>
      <c r="C25096" t="s">
        <v>243</v>
      </c>
      <c r="D25096">
        <v>372.8</v>
      </c>
      <c r="E25096" t="s">
        <v>52052</v>
      </c>
    </row>
    <row r="25097" spans="1:5" hidden="1" x14ac:dyDescent="0.2">
      <c r="A25097" s="94" t="s">
        <v>19588</v>
      </c>
      <c r="B25097" t="s">
        <v>19589</v>
      </c>
      <c r="C25097" t="s">
        <v>243</v>
      </c>
      <c r="D25097">
        <v>326.88</v>
      </c>
      <c r="E25097" t="s">
        <v>52052</v>
      </c>
    </row>
    <row r="25098" spans="1:5" hidden="1" x14ac:dyDescent="0.2">
      <c r="A25098" s="94" t="s">
        <v>19590</v>
      </c>
      <c r="B25098" t="s">
        <v>19591</v>
      </c>
      <c r="C25098" t="s">
        <v>243</v>
      </c>
      <c r="D25098">
        <v>943.76</v>
      </c>
      <c r="E25098" t="s">
        <v>52052</v>
      </c>
    </row>
    <row r="25099" spans="1:5" hidden="1" x14ac:dyDescent="0.2">
      <c r="A25099" s="94" t="s">
        <v>19592</v>
      </c>
      <c r="B25099" t="s">
        <v>19593</v>
      </c>
      <c r="C25099" t="s">
        <v>243</v>
      </c>
      <c r="D25099" s="684">
        <v>1219.81</v>
      </c>
      <c r="E25099" t="s">
        <v>52052</v>
      </c>
    </row>
    <row r="25100" spans="1:5" hidden="1" x14ac:dyDescent="0.2">
      <c r="A25100" s="94" t="s">
        <v>19594</v>
      </c>
      <c r="B25100" t="s">
        <v>19595</v>
      </c>
      <c r="C25100" t="s">
        <v>243</v>
      </c>
      <c r="D25100" s="684">
        <v>1146.92</v>
      </c>
      <c r="E25100" t="s">
        <v>52052</v>
      </c>
    </row>
    <row r="25101" spans="1:5" hidden="1" x14ac:dyDescent="0.2">
      <c r="A25101" s="94" t="s">
        <v>13443</v>
      </c>
      <c r="B25101" t="s">
        <v>19596</v>
      </c>
      <c r="C25101" t="s">
        <v>243</v>
      </c>
      <c r="D25101">
        <v>164.27</v>
      </c>
      <c r="E25101" t="s">
        <v>52052</v>
      </c>
    </row>
    <row r="25102" spans="1:5" hidden="1" x14ac:dyDescent="0.2">
      <c r="A25102" s="94" t="s">
        <v>19597</v>
      </c>
      <c r="B25102" t="s">
        <v>19598</v>
      </c>
      <c r="C25102" t="s">
        <v>243</v>
      </c>
      <c r="D25102">
        <v>33.020000000000003</v>
      </c>
      <c r="E25102" t="s">
        <v>52052</v>
      </c>
    </row>
    <row r="25103" spans="1:5" hidden="1" x14ac:dyDescent="0.2">
      <c r="A25103" s="94" t="s">
        <v>19599</v>
      </c>
      <c r="B25103" t="s">
        <v>19600</v>
      </c>
      <c r="C25103" t="s">
        <v>243</v>
      </c>
      <c r="D25103">
        <v>152.35</v>
      </c>
      <c r="E25103" t="s">
        <v>52052</v>
      </c>
    </row>
    <row r="25104" spans="1:5" hidden="1" x14ac:dyDescent="0.2">
      <c r="A25104" s="94" t="s">
        <v>19601</v>
      </c>
      <c r="B25104" t="s">
        <v>19602</v>
      </c>
      <c r="C25104" t="s">
        <v>243</v>
      </c>
      <c r="D25104">
        <v>164.27</v>
      </c>
      <c r="E25104" t="s">
        <v>52052</v>
      </c>
    </row>
    <row r="25105" spans="1:5" hidden="1" x14ac:dyDescent="0.2">
      <c r="A25105" s="94" t="s">
        <v>19603</v>
      </c>
      <c r="B25105" t="s">
        <v>19604</v>
      </c>
      <c r="C25105" t="s">
        <v>243</v>
      </c>
      <c r="D25105">
        <v>215.08</v>
      </c>
      <c r="E25105" t="s">
        <v>52052</v>
      </c>
    </row>
    <row r="25106" spans="1:5" hidden="1" x14ac:dyDescent="0.2">
      <c r="A25106" s="94" t="s">
        <v>19605</v>
      </c>
      <c r="B25106" t="s">
        <v>19606</v>
      </c>
      <c r="C25106" t="s">
        <v>243</v>
      </c>
      <c r="D25106">
        <v>210.74</v>
      </c>
      <c r="E25106" t="s">
        <v>52052</v>
      </c>
    </row>
    <row r="25107" spans="1:5" hidden="1" x14ac:dyDescent="0.2">
      <c r="A25107" s="94" t="s">
        <v>19607</v>
      </c>
      <c r="B25107" t="s">
        <v>19608</v>
      </c>
      <c r="C25107" t="s">
        <v>243</v>
      </c>
      <c r="D25107">
        <v>105.98</v>
      </c>
      <c r="E25107" t="s">
        <v>52052</v>
      </c>
    </row>
    <row r="25108" spans="1:5" hidden="1" x14ac:dyDescent="0.2">
      <c r="A25108" s="94" t="s">
        <v>19609</v>
      </c>
      <c r="B25108" t="s">
        <v>19610</v>
      </c>
      <c r="C25108" t="s">
        <v>243</v>
      </c>
      <c r="D25108">
        <v>152.35</v>
      </c>
      <c r="E25108" t="s">
        <v>52052</v>
      </c>
    </row>
    <row r="25109" spans="1:5" hidden="1" x14ac:dyDescent="0.2">
      <c r="A25109" s="94" t="s">
        <v>13445</v>
      </c>
      <c r="B25109" t="s">
        <v>19611</v>
      </c>
      <c r="C25109" t="s">
        <v>243</v>
      </c>
      <c r="D25109">
        <v>164.27</v>
      </c>
      <c r="E25109" t="s">
        <v>52052</v>
      </c>
    </row>
    <row r="25110" spans="1:5" hidden="1" x14ac:dyDescent="0.2">
      <c r="A25110" s="94" t="s">
        <v>19612</v>
      </c>
      <c r="B25110" t="s">
        <v>19613</v>
      </c>
      <c r="C25110" t="s">
        <v>243</v>
      </c>
      <c r="D25110">
        <v>202.93</v>
      </c>
      <c r="E25110" t="s">
        <v>52052</v>
      </c>
    </row>
    <row r="25111" spans="1:5" hidden="1" x14ac:dyDescent="0.2">
      <c r="A25111" s="94" t="s">
        <v>19614</v>
      </c>
      <c r="B25111" t="s">
        <v>19615</v>
      </c>
      <c r="C25111" t="s">
        <v>243</v>
      </c>
      <c r="D25111">
        <v>164.27</v>
      </c>
      <c r="E25111" t="s">
        <v>52052</v>
      </c>
    </row>
    <row r="25112" spans="1:5" hidden="1" x14ac:dyDescent="0.2">
      <c r="A25112" s="94" t="s">
        <v>19616</v>
      </c>
      <c r="B25112" t="s">
        <v>19617</v>
      </c>
      <c r="C25112" t="s">
        <v>243</v>
      </c>
      <c r="D25112">
        <v>215.08</v>
      </c>
      <c r="E25112" t="s">
        <v>52052</v>
      </c>
    </row>
    <row r="25113" spans="1:5" hidden="1" x14ac:dyDescent="0.2">
      <c r="A25113" s="94" t="s">
        <v>19618</v>
      </c>
      <c r="B25113" t="s">
        <v>19619</v>
      </c>
      <c r="C25113" t="s">
        <v>243</v>
      </c>
      <c r="D25113">
        <v>210.74</v>
      </c>
      <c r="E25113" t="s">
        <v>52052</v>
      </c>
    </row>
    <row r="25114" spans="1:5" hidden="1" x14ac:dyDescent="0.2">
      <c r="A25114" s="94" t="s">
        <v>19620</v>
      </c>
      <c r="B25114" t="s">
        <v>19621</v>
      </c>
      <c r="C25114" t="s">
        <v>243</v>
      </c>
      <c r="D25114">
        <v>164.27</v>
      </c>
      <c r="E25114" t="s">
        <v>52052</v>
      </c>
    </row>
    <row r="25115" spans="1:5" hidden="1" x14ac:dyDescent="0.2">
      <c r="A25115" s="94" t="s">
        <v>19622</v>
      </c>
      <c r="B25115" t="s">
        <v>19623</v>
      </c>
      <c r="C25115" t="s">
        <v>243</v>
      </c>
      <c r="D25115">
        <v>440.71</v>
      </c>
      <c r="E25115" t="s">
        <v>52052</v>
      </c>
    </row>
    <row r="25116" spans="1:5" hidden="1" x14ac:dyDescent="0.2">
      <c r="A25116" s="94" t="s">
        <v>19624</v>
      </c>
      <c r="B25116" t="s">
        <v>19625</v>
      </c>
      <c r="C25116" t="s">
        <v>243</v>
      </c>
      <c r="D25116">
        <v>514.16999999999996</v>
      </c>
      <c r="E25116" t="s">
        <v>52052</v>
      </c>
    </row>
    <row r="25117" spans="1:5" hidden="1" x14ac:dyDescent="0.2">
      <c r="A25117" s="94" t="s">
        <v>19626</v>
      </c>
      <c r="B25117" t="s">
        <v>19627</v>
      </c>
      <c r="C25117" t="s">
        <v>243</v>
      </c>
      <c r="D25117">
        <v>151.03</v>
      </c>
      <c r="E25117" t="s">
        <v>52052</v>
      </c>
    </row>
    <row r="25118" spans="1:5" hidden="1" x14ac:dyDescent="0.2">
      <c r="A25118" s="94" t="s">
        <v>19628</v>
      </c>
      <c r="B25118" t="s">
        <v>19629</v>
      </c>
      <c r="C25118" t="s">
        <v>243</v>
      </c>
      <c r="D25118">
        <v>151.03</v>
      </c>
      <c r="E25118" t="s">
        <v>52052</v>
      </c>
    </row>
    <row r="25119" spans="1:5" hidden="1" x14ac:dyDescent="0.2">
      <c r="A25119" s="94" t="s">
        <v>19649</v>
      </c>
      <c r="B25119" t="s">
        <v>19650</v>
      </c>
      <c r="C25119" t="s">
        <v>243</v>
      </c>
      <c r="D25119">
        <v>732.95</v>
      </c>
      <c r="E25119" t="s">
        <v>52052</v>
      </c>
    </row>
    <row r="25120" spans="1:5" hidden="1" x14ac:dyDescent="0.2">
      <c r="A25120" s="94" t="s">
        <v>19651</v>
      </c>
      <c r="B25120" t="s">
        <v>19281</v>
      </c>
      <c r="C25120" t="s">
        <v>243</v>
      </c>
      <c r="D25120" s="684">
        <v>1160.6400000000001</v>
      </c>
      <c r="E25120" t="s">
        <v>52052</v>
      </c>
    </row>
    <row r="25121" spans="1:5" hidden="1" x14ac:dyDescent="0.2">
      <c r="A25121" s="94" t="s">
        <v>19652</v>
      </c>
      <c r="B25121" t="s">
        <v>19283</v>
      </c>
      <c r="C25121" t="s">
        <v>243</v>
      </c>
      <c r="D25121" s="684">
        <v>1160.6400000000001</v>
      </c>
      <c r="E25121" t="s">
        <v>52052</v>
      </c>
    </row>
    <row r="25122" spans="1:5" hidden="1" x14ac:dyDescent="0.2">
      <c r="A25122" s="94" t="s">
        <v>19653</v>
      </c>
      <c r="B25122" t="s">
        <v>19285</v>
      </c>
      <c r="C25122" t="s">
        <v>243</v>
      </c>
      <c r="D25122" s="684">
        <v>1361.61</v>
      </c>
      <c r="E25122" t="s">
        <v>52052</v>
      </c>
    </row>
    <row r="25123" spans="1:5" hidden="1" x14ac:dyDescent="0.2">
      <c r="A25123" s="94" t="s">
        <v>19654</v>
      </c>
      <c r="B25123" t="s">
        <v>19581</v>
      </c>
      <c r="C25123" t="s">
        <v>243</v>
      </c>
      <c r="D25123" s="684">
        <v>1160.6400000000001</v>
      </c>
      <c r="E25123" t="s">
        <v>52052</v>
      </c>
    </row>
    <row r="25124" spans="1:5" hidden="1" x14ac:dyDescent="0.2">
      <c r="A25124" s="94" t="s">
        <v>19655</v>
      </c>
      <c r="B25124" t="s">
        <v>19287</v>
      </c>
      <c r="C25124" t="s">
        <v>243</v>
      </c>
      <c r="D25124" s="684">
        <v>1361.61</v>
      </c>
      <c r="E25124" t="s">
        <v>52052</v>
      </c>
    </row>
    <row r="25125" spans="1:5" hidden="1" x14ac:dyDescent="0.2">
      <c r="A25125" s="94" t="s">
        <v>19656</v>
      </c>
      <c r="B25125" t="s">
        <v>19289</v>
      </c>
      <c r="C25125" t="s">
        <v>243</v>
      </c>
      <c r="D25125" s="684">
        <v>1334.74</v>
      </c>
      <c r="E25125" t="s">
        <v>52052</v>
      </c>
    </row>
    <row r="25126" spans="1:5" hidden="1" x14ac:dyDescent="0.2">
      <c r="A25126" s="94" t="s">
        <v>19657</v>
      </c>
      <c r="B25126" t="s">
        <v>19291</v>
      </c>
      <c r="C25126" t="s">
        <v>243</v>
      </c>
      <c r="D25126" s="684">
        <v>1160.6400000000001</v>
      </c>
      <c r="E25126" t="s">
        <v>52052</v>
      </c>
    </row>
    <row r="25127" spans="1:5" hidden="1" x14ac:dyDescent="0.2">
      <c r="A25127" s="94" t="s">
        <v>19658</v>
      </c>
      <c r="B25127" t="s">
        <v>19293</v>
      </c>
      <c r="C25127" t="s">
        <v>243</v>
      </c>
      <c r="D25127" s="684">
        <v>1361.61</v>
      </c>
      <c r="E25127" t="s">
        <v>52052</v>
      </c>
    </row>
    <row r="25128" spans="1:5" hidden="1" x14ac:dyDescent="0.2">
      <c r="A25128" s="94" t="s">
        <v>19659</v>
      </c>
      <c r="B25128" t="s">
        <v>19295</v>
      </c>
      <c r="C25128" t="s">
        <v>243</v>
      </c>
      <c r="D25128" s="684">
        <v>1744.95</v>
      </c>
      <c r="E25128" t="s">
        <v>52052</v>
      </c>
    </row>
    <row r="25129" spans="1:5" hidden="1" x14ac:dyDescent="0.2">
      <c r="A25129" s="94" t="s">
        <v>19660</v>
      </c>
      <c r="B25129" t="s">
        <v>19299</v>
      </c>
      <c r="C25129" t="s">
        <v>243</v>
      </c>
      <c r="D25129" s="684">
        <v>1744.95</v>
      </c>
      <c r="E25129" t="s">
        <v>52052</v>
      </c>
    </row>
    <row r="25130" spans="1:5" hidden="1" x14ac:dyDescent="0.2">
      <c r="A25130" s="94" t="s">
        <v>19661</v>
      </c>
      <c r="B25130" t="s">
        <v>19303</v>
      </c>
      <c r="C25130" t="s">
        <v>243</v>
      </c>
      <c r="D25130" s="684">
        <v>2079.12</v>
      </c>
      <c r="E25130" t="s">
        <v>52052</v>
      </c>
    </row>
    <row r="25131" spans="1:5" hidden="1" x14ac:dyDescent="0.2">
      <c r="A25131" s="94" t="s">
        <v>19662</v>
      </c>
      <c r="B25131" t="s">
        <v>19307</v>
      </c>
      <c r="C25131" t="s">
        <v>243</v>
      </c>
      <c r="D25131" s="684">
        <v>1744.95</v>
      </c>
      <c r="E25131" t="s">
        <v>52052</v>
      </c>
    </row>
    <row r="25132" spans="1:5" hidden="1" x14ac:dyDescent="0.2">
      <c r="A25132" s="94" t="s">
        <v>19663</v>
      </c>
      <c r="B25132" t="s">
        <v>19311</v>
      </c>
      <c r="C25132" t="s">
        <v>243</v>
      </c>
      <c r="D25132" s="684">
        <v>2079.12</v>
      </c>
      <c r="E25132" t="s">
        <v>52052</v>
      </c>
    </row>
    <row r="25133" spans="1:5" hidden="1" x14ac:dyDescent="0.2">
      <c r="A25133" s="94" t="s">
        <v>19664</v>
      </c>
      <c r="B25133" t="s">
        <v>19315</v>
      </c>
      <c r="C25133" t="s">
        <v>243</v>
      </c>
      <c r="D25133" s="684">
        <v>2006.7</v>
      </c>
      <c r="E25133" t="s">
        <v>52052</v>
      </c>
    </row>
    <row r="25134" spans="1:5" hidden="1" x14ac:dyDescent="0.2">
      <c r="A25134" s="94" t="s">
        <v>19665</v>
      </c>
      <c r="B25134" t="s">
        <v>19319</v>
      </c>
      <c r="C25134" t="s">
        <v>243</v>
      </c>
      <c r="D25134" s="684">
        <v>1744.95</v>
      </c>
      <c r="E25134" t="s">
        <v>52052</v>
      </c>
    </row>
    <row r="25135" spans="1:5" hidden="1" x14ac:dyDescent="0.2">
      <c r="A25135" s="94" t="s">
        <v>19666</v>
      </c>
      <c r="B25135" t="s">
        <v>19323</v>
      </c>
      <c r="C25135" t="s">
        <v>243</v>
      </c>
      <c r="D25135" s="684">
        <v>2079.12</v>
      </c>
      <c r="E25135" t="s">
        <v>52052</v>
      </c>
    </row>
    <row r="25136" spans="1:5" hidden="1" x14ac:dyDescent="0.2">
      <c r="A25136" s="94" t="s">
        <v>19667</v>
      </c>
      <c r="B25136" t="s">
        <v>19327</v>
      </c>
      <c r="C25136" t="s">
        <v>243</v>
      </c>
      <c r="D25136" s="684">
        <v>1844.74</v>
      </c>
      <c r="E25136" t="s">
        <v>52052</v>
      </c>
    </row>
    <row r="25137" spans="1:5" hidden="1" x14ac:dyDescent="0.2">
      <c r="A25137" s="94" t="s">
        <v>19668</v>
      </c>
      <c r="B25137" t="s">
        <v>19331</v>
      </c>
      <c r="C25137" t="s">
        <v>243</v>
      </c>
      <c r="D25137" s="684">
        <v>1844.74</v>
      </c>
      <c r="E25137" t="s">
        <v>52052</v>
      </c>
    </row>
    <row r="25138" spans="1:5" hidden="1" x14ac:dyDescent="0.2">
      <c r="A25138" s="94" t="s">
        <v>19669</v>
      </c>
      <c r="B25138" t="s">
        <v>19335</v>
      </c>
      <c r="C25138" t="s">
        <v>243</v>
      </c>
      <c r="D25138" s="684">
        <v>2267.52</v>
      </c>
      <c r="E25138" t="s">
        <v>52052</v>
      </c>
    </row>
    <row r="25139" spans="1:5" hidden="1" x14ac:dyDescent="0.2">
      <c r="A25139" s="94" t="s">
        <v>19670</v>
      </c>
      <c r="B25139" t="s">
        <v>19339</v>
      </c>
      <c r="C25139" t="s">
        <v>243</v>
      </c>
      <c r="D25139" s="684">
        <v>1844.74</v>
      </c>
      <c r="E25139" t="s">
        <v>52052</v>
      </c>
    </row>
    <row r="25140" spans="1:5" hidden="1" x14ac:dyDescent="0.2">
      <c r="A25140" s="94" t="s">
        <v>19671</v>
      </c>
      <c r="B25140" t="s">
        <v>19343</v>
      </c>
      <c r="C25140" t="s">
        <v>243</v>
      </c>
      <c r="D25140" s="684">
        <v>2267.52</v>
      </c>
      <c r="E25140" t="s">
        <v>52052</v>
      </c>
    </row>
    <row r="25141" spans="1:5" hidden="1" x14ac:dyDescent="0.2">
      <c r="A25141" s="94" t="s">
        <v>19672</v>
      </c>
      <c r="B25141" t="s">
        <v>19347</v>
      </c>
      <c r="C25141" t="s">
        <v>243</v>
      </c>
      <c r="D25141" s="684">
        <v>2121.4499999999998</v>
      </c>
      <c r="E25141" t="s">
        <v>52052</v>
      </c>
    </row>
    <row r="25142" spans="1:5" hidden="1" x14ac:dyDescent="0.2">
      <c r="A25142" s="94" t="s">
        <v>19673</v>
      </c>
      <c r="B25142" t="s">
        <v>19351</v>
      </c>
      <c r="C25142" t="s">
        <v>243</v>
      </c>
      <c r="D25142" s="684">
        <v>1844.74</v>
      </c>
      <c r="E25142" t="s">
        <v>52052</v>
      </c>
    </row>
    <row r="25143" spans="1:5" hidden="1" x14ac:dyDescent="0.2">
      <c r="A25143" s="94" t="s">
        <v>19674</v>
      </c>
      <c r="B25143" t="s">
        <v>19355</v>
      </c>
      <c r="C25143" t="s">
        <v>243</v>
      </c>
      <c r="D25143" s="684">
        <v>2267.52</v>
      </c>
      <c r="E25143" t="s">
        <v>52052</v>
      </c>
    </row>
    <row r="25144" spans="1:5" hidden="1" x14ac:dyDescent="0.2">
      <c r="A25144" s="94" t="s">
        <v>19680</v>
      </c>
      <c r="B25144" t="s">
        <v>19359</v>
      </c>
      <c r="C25144" t="s">
        <v>243</v>
      </c>
      <c r="D25144">
        <v>943.76</v>
      </c>
      <c r="E25144" t="s">
        <v>52052</v>
      </c>
    </row>
    <row r="25145" spans="1:5" hidden="1" x14ac:dyDescent="0.2">
      <c r="A25145" s="94" t="s">
        <v>19681</v>
      </c>
      <c r="B25145" t="s">
        <v>19682</v>
      </c>
      <c r="C25145" t="s">
        <v>243</v>
      </c>
      <c r="D25145">
        <v>943.76</v>
      </c>
      <c r="E25145" t="s">
        <v>52052</v>
      </c>
    </row>
    <row r="25146" spans="1:5" hidden="1" x14ac:dyDescent="0.2">
      <c r="A25146" s="94" t="s">
        <v>19683</v>
      </c>
      <c r="B25146" t="s">
        <v>19684</v>
      </c>
      <c r="C25146" t="s">
        <v>243</v>
      </c>
      <c r="D25146" s="684">
        <v>1172.31</v>
      </c>
      <c r="E25146" t="s">
        <v>52052</v>
      </c>
    </row>
    <row r="25147" spans="1:5" hidden="1" x14ac:dyDescent="0.2">
      <c r="A25147" s="94" t="s">
        <v>19685</v>
      </c>
      <c r="B25147" t="s">
        <v>19686</v>
      </c>
      <c r="C25147" t="s">
        <v>243</v>
      </c>
      <c r="D25147" s="684">
        <v>1172.31</v>
      </c>
      <c r="E25147" t="s">
        <v>52052</v>
      </c>
    </row>
    <row r="25148" spans="1:5" hidden="1" x14ac:dyDescent="0.2">
      <c r="A25148" s="94" t="s">
        <v>19687</v>
      </c>
      <c r="B25148" t="s">
        <v>19369</v>
      </c>
      <c r="C25148" t="s">
        <v>243</v>
      </c>
      <c r="D25148" s="684">
        <v>1085.32</v>
      </c>
      <c r="E25148" t="s">
        <v>52052</v>
      </c>
    </row>
    <row r="25149" spans="1:5" hidden="1" x14ac:dyDescent="0.2">
      <c r="A25149" s="94" t="s">
        <v>19688</v>
      </c>
      <c r="B25149" t="s">
        <v>19371</v>
      </c>
      <c r="C25149" t="s">
        <v>243</v>
      </c>
      <c r="D25149">
        <v>943.76</v>
      </c>
      <c r="E25149" t="s">
        <v>52052</v>
      </c>
    </row>
    <row r="25150" spans="1:5" hidden="1" x14ac:dyDescent="0.2">
      <c r="A25150" s="94" t="s">
        <v>19689</v>
      </c>
      <c r="B25150" t="s">
        <v>19373</v>
      </c>
      <c r="C25150" t="s">
        <v>243</v>
      </c>
      <c r="D25150" s="684">
        <v>1172.31</v>
      </c>
      <c r="E25150" t="s">
        <v>52052</v>
      </c>
    </row>
    <row r="25151" spans="1:5" hidden="1" x14ac:dyDescent="0.2">
      <c r="A25151" s="94" t="s">
        <v>19690</v>
      </c>
      <c r="B25151" t="s">
        <v>19375</v>
      </c>
      <c r="C25151" t="s">
        <v>243</v>
      </c>
      <c r="D25151" s="684">
        <v>1015.72</v>
      </c>
      <c r="E25151" t="s">
        <v>52052</v>
      </c>
    </row>
    <row r="25152" spans="1:5" hidden="1" x14ac:dyDescent="0.2">
      <c r="A25152" s="94" t="s">
        <v>19691</v>
      </c>
      <c r="B25152" t="s">
        <v>19377</v>
      </c>
      <c r="C25152" t="s">
        <v>243</v>
      </c>
      <c r="D25152" s="684">
        <v>1015.72</v>
      </c>
      <c r="E25152" t="s">
        <v>52052</v>
      </c>
    </row>
    <row r="25153" spans="1:5" hidden="1" x14ac:dyDescent="0.2">
      <c r="A25153" s="94" t="s">
        <v>19692</v>
      </c>
      <c r="B25153" t="s">
        <v>19379</v>
      </c>
      <c r="C25153" t="s">
        <v>243</v>
      </c>
      <c r="D25153" s="684">
        <v>1237.31</v>
      </c>
      <c r="E25153" t="s">
        <v>52052</v>
      </c>
    </row>
    <row r="25154" spans="1:5" hidden="1" x14ac:dyDescent="0.2">
      <c r="A25154" s="94" t="s">
        <v>19693</v>
      </c>
      <c r="B25154" t="s">
        <v>19381</v>
      </c>
      <c r="C25154" t="s">
        <v>243</v>
      </c>
      <c r="D25154" s="684">
        <v>1015.72</v>
      </c>
      <c r="E25154" t="s">
        <v>52052</v>
      </c>
    </row>
    <row r="25155" spans="1:5" hidden="1" x14ac:dyDescent="0.2">
      <c r="A25155" s="94" t="s">
        <v>19694</v>
      </c>
      <c r="B25155" t="s">
        <v>19383</v>
      </c>
      <c r="C25155" t="s">
        <v>243</v>
      </c>
      <c r="D25155" s="684">
        <v>1237.31</v>
      </c>
      <c r="E25155" t="s">
        <v>52052</v>
      </c>
    </row>
    <row r="25156" spans="1:5" hidden="1" x14ac:dyDescent="0.2">
      <c r="A25156" s="94" t="s">
        <v>19695</v>
      </c>
      <c r="B25156" t="s">
        <v>19385</v>
      </c>
      <c r="C25156" t="s">
        <v>243</v>
      </c>
      <c r="D25156" s="684">
        <v>1142.71</v>
      </c>
      <c r="E25156" t="s">
        <v>52052</v>
      </c>
    </row>
    <row r="25157" spans="1:5" hidden="1" x14ac:dyDescent="0.2">
      <c r="A25157" s="94" t="s">
        <v>19696</v>
      </c>
      <c r="B25157" t="s">
        <v>19387</v>
      </c>
      <c r="C25157" t="s">
        <v>243</v>
      </c>
      <c r="D25157" s="684">
        <v>1015.72</v>
      </c>
      <c r="E25157" t="s">
        <v>52052</v>
      </c>
    </row>
    <row r="25158" spans="1:5" hidden="1" x14ac:dyDescent="0.2">
      <c r="A25158" s="94" t="s">
        <v>19697</v>
      </c>
      <c r="B25158" t="s">
        <v>19389</v>
      </c>
      <c r="C25158" t="s">
        <v>243</v>
      </c>
      <c r="D25158" s="684">
        <v>1237.31</v>
      </c>
      <c r="E25158" t="s">
        <v>52052</v>
      </c>
    </row>
    <row r="25159" spans="1:5" hidden="1" x14ac:dyDescent="0.2">
      <c r="A25159" s="94" t="s">
        <v>19706</v>
      </c>
      <c r="B25159" t="s">
        <v>19707</v>
      </c>
      <c r="C25159" t="s">
        <v>243</v>
      </c>
      <c r="D25159">
        <v>505.87</v>
      </c>
      <c r="E25159" t="s">
        <v>52052</v>
      </c>
    </row>
    <row r="25160" spans="1:5" hidden="1" x14ac:dyDescent="0.2">
      <c r="A25160" s="94" t="s">
        <v>19708</v>
      </c>
      <c r="B25160" t="s">
        <v>19709</v>
      </c>
      <c r="C25160" t="s">
        <v>243</v>
      </c>
      <c r="D25160">
        <v>229.35</v>
      </c>
      <c r="E25160" t="s">
        <v>52052</v>
      </c>
    </row>
    <row r="25161" spans="1:5" hidden="1" x14ac:dyDescent="0.2">
      <c r="A25161" s="94" t="s">
        <v>19710</v>
      </c>
      <c r="B25161" t="s">
        <v>19711</v>
      </c>
      <c r="C25161" t="s">
        <v>243</v>
      </c>
      <c r="D25161">
        <v>243.27</v>
      </c>
      <c r="E25161" t="s">
        <v>52052</v>
      </c>
    </row>
    <row r="25162" spans="1:5" hidden="1" x14ac:dyDescent="0.2">
      <c r="A25162" s="94" t="s">
        <v>19712</v>
      </c>
      <c r="B25162" t="s">
        <v>19713</v>
      </c>
      <c r="C25162" t="s">
        <v>243</v>
      </c>
      <c r="D25162">
        <v>188.19</v>
      </c>
      <c r="E25162" t="s">
        <v>52052</v>
      </c>
    </row>
    <row r="25163" spans="1:5" hidden="1" x14ac:dyDescent="0.2">
      <c r="A25163" s="94" t="s">
        <v>19714</v>
      </c>
      <c r="B25163" t="s">
        <v>19715</v>
      </c>
      <c r="C25163" t="s">
        <v>243</v>
      </c>
      <c r="D25163">
        <v>164.27</v>
      </c>
      <c r="E25163" t="s">
        <v>52052</v>
      </c>
    </row>
    <row r="25164" spans="1:5" hidden="1" x14ac:dyDescent="0.2">
      <c r="A25164" s="94" t="s">
        <v>19716</v>
      </c>
      <c r="B25164" t="s">
        <v>19717</v>
      </c>
      <c r="C25164" t="s">
        <v>243</v>
      </c>
      <c r="D25164">
        <v>578.22</v>
      </c>
      <c r="E25164" t="s">
        <v>52052</v>
      </c>
    </row>
    <row r="25165" spans="1:5" hidden="1" x14ac:dyDescent="0.2">
      <c r="A25165" s="94" t="s">
        <v>19718</v>
      </c>
      <c r="B25165" t="s">
        <v>19719</v>
      </c>
      <c r="C25165" t="s">
        <v>243</v>
      </c>
      <c r="D25165">
        <v>250.93</v>
      </c>
      <c r="E25165" t="s">
        <v>52052</v>
      </c>
    </row>
    <row r="25166" spans="1:5" hidden="1" x14ac:dyDescent="0.2">
      <c r="A25166" s="94" t="s">
        <v>19720</v>
      </c>
      <c r="B25166" t="s">
        <v>19721</v>
      </c>
      <c r="C25166" t="s">
        <v>243</v>
      </c>
      <c r="D25166">
        <v>250.93</v>
      </c>
      <c r="E25166" t="s">
        <v>52052</v>
      </c>
    </row>
    <row r="25167" spans="1:5" hidden="1" x14ac:dyDescent="0.2">
      <c r="A25167" s="94" t="s">
        <v>19722</v>
      </c>
      <c r="B25167" t="s">
        <v>19723</v>
      </c>
      <c r="C25167" t="s">
        <v>243</v>
      </c>
      <c r="D25167">
        <v>103.54</v>
      </c>
      <c r="E25167" t="s">
        <v>52052</v>
      </c>
    </row>
    <row r="25168" spans="1:5" hidden="1" x14ac:dyDescent="0.2">
      <c r="A25168" s="94" t="s">
        <v>19724</v>
      </c>
      <c r="B25168" t="s">
        <v>19725</v>
      </c>
      <c r="C25168" t="s">
        <v>243</v>
      </c>
      <c r="D25168">
        <v>101.9</v>
      </c>
      <c r="E25168" t="s">
        <v>52052</v>
      </c>
    </row>
    <row r="25169" spans="1:5" hidden="1" x14ac:dyDescent="0.2">
      <c r="A25169" s="94" t="s">
        <v>19726</v>
      </c>
      <c r="B25169" t="s">
        <v>19727</v>
      </c>
      <c r="C25169" t="s">
        <v>243</v>
      </c>
      <c r="D25169">
        <v>133.69999999999999</v>
      </c>
      <c r="E25169" t="s">
        <v>52052</v>
      </c>
    </row>
    <row r="25170" spans="1:5" hidden="1" x14ac:dyDescent="0.2">
      <c r="A25170" s="94" t="s">
        <v>19728</v>
      </c>
      <c r="B25170" t="s">
        <v>19729</v>
      </c>
      <c r="C25170" t="s">
        <v>243</v>
      </c>
      <c r="D25170">
        <v>103.54</v>
      </c>
      <c r="E25170" t="s">
        <v>52052</v>
      </c>
    </row>
    <row r="25171" spans="1:5" hidden="1" x14ac:dyDescent="0.2">
      <c r="A25171" s="94" t="s">
        <v>19730</v>
      </c>
      <c r="B25171" t="s">
        <v>19731</v>
      </c>
      <c r="C25171" t="s">
        <v>243</v>
      </c>
      <c r="D25171">
        <v>101.9</v>
      </c>
      <c r="E25171" t="s">
        <v>52052</v>
      </c>
    </row>
    <row r="25172" spans="1:5" hidden="1" x14ac:dyDescent="0.2">
      <c r="A25172" s="94" t="s">
        <v>19732</v>
      </c>
      <c r="B25172" t="s">
        <v>19733</v>
      </c>
      <c r="C25172" t="s">
        <v>243</v>
      </c>
      <c r="D25172">
        <v>133.69999999999999</v>
      </c>
      <c r="E25172" t="s">
        <v>52052</v>
      </c>
    </row>
    <row r="25173" spans="1:5" hidden="1" x14ac:dyDescent="0.2">
      <c r="A25173" s="94" t="s">
        <v>19734</v>
      </c>
      <c r="B25173" t="s">
        <v>19735</v>
      </c>
      <c r="C25173" t="s">
        <v>243</v>
      </c>
      <c r="D25173">
        <v>105.98</v>
      </c>
      <c r="E25173" t="s">
        <v>52052</v>
      </c>
    </row>
    <row r="25174" spans="1:5" hidden="1" x14ac:dyDescent="0.2">
      <c r="A25174" s="94" t="s">
        <v>19736</v>
      </c>
      <c r="B25174" t="s">
        <v>19737</v>
      </c>
      <c r="C25174" t="s">
        <v>243</v>
      </c>
      <c r="D25174">
        <v>398.21</v>
      </c>
      <c r="E25174" t="s">
        <v>52052</v>
      </c>
    </row>
    <row r="25175" spans="1:5" hidden="1" x14ac:dyDescent="0.2">
      <c r="A25175" s="94" t="s">
        <v>19738</v>
      </c>
      <c r="B25175" t="s">
        <v>19739</v>
      </c>
      <c r="C25175" t="s">
        <v>243</v>
      </c>
      <c r="D25175">
        <v>188.19</v>
      </c>
      <c r="E25175" t="s">
        <v>52052</v>
      </c>
    </row>
    <row r="25176" spans="1:5" hidden="1" x14ac:dyDescent="0.2">
      <c r="A25176" s="94" t="s">
        <v>19740</v>
      </c>
      <c r="B25176" t="s">
        <v>19741</v>
      </c>
      <c r="C25176" t="s">
        <v>243</v>
      </c>
      <c r="D25176">
        <v>439.89</v>
      </c>
      <c r="E25176" t="s">
        <v>52052</v>
      </c>
    </row>
    <row r="25177" spans="1:5" hidden="1" x14ac:dyDescent="0.2">
      <c r="A25177" s="94" t="s">
        <v>19742</v>
      </c>
      <c r="B25177" t="s">
        <v>19743</v>
      </c>
      <c r="C25177" t="s">
        <v>243</v>
      </c>
      <c r="D25177">
        <v>384.26</v>
      </c>
      <c r="E25177" t="s">
        <v>52052</v>
      </c>
    </row>
    <row r="25178" spans="1:5" hidden="1" x14ac:dyDescent="0.2">
      <c r="A25178" s="94" t="s">
        <v>19744</v>
      </c>
      <c r="B25178" t="s">
        <v>19745</v>
      </c>
      <c r="C25178" t="s">
        <v>243</v>
      </c>
      <c r="D25178">
        <v>529.08000000000004</v>
      </c>
      <c r="E25178" t="s">
        <v>52052</v>
      </c>
    </row>
    <row r="25179" spans="1:5" hidden="1" x14ac:dyDescent="0.2">
      <c r="A25179" s="94" t="s">
        <v>19746</v>
      </c>
      <c r="B25179" t="s">
        <v>19747</v>
      </c>
      <c r="C25179" t="s">
        <v>243</v>
      </c>
      <c r="D25179">
        <v>257.47000000000003</v>
      </c>
      <c r="E25179" t="s">
        <v>52052</v>
      </c>
    </row>
    <row r="25180" spans="1:5" hidden="1" x14ac:dyDescent="0.2">
      <c r="A25180" s="94" t="s">
        <v>19748</v>
      </c>
      <c r="B25180" t="s">
        <v>19749</v>
      </c>
      <c r="C25180" t="s">
        <v>243</v>
      </c>
      <c r="D25180">
        <v>297.57</v>
      </c>
      <c r="E25180" t="s">
        <v>52052</v>
      </c>
    </row>
    <row r="25181" spans="1:5" hidden="1" x14ac:dyDescent="0.2">
      <c r="A25181" s="94" t="s">
        <v>19750</v>
      </c>
      <c r="B25181" t="s">
        <v>19751</v>
      </c>
      <c r="C25181" t="s">
        <v>243</v>
      </c>
      <c r="D25181">
        <v>439.89</v>
      </c>
      <c r="E25181" t="s">
        <v>52052</v>
      </c>
    </row>
    <row r="25182" spans="1:5" hidden="1" x14ac:dyDescent="0.2">
      <c r="A25182" s="94" t="s">
        <v>19752</v>
      </c>
      <c r="B25182" t="s">
        <v>19753</v>
      </c>
      <c r="C25182" t="s">
        <v>243</v>
      </c>
      <c r="D25182">
        <v>384.26</v>
      </c>
      <c r="E25182" t="s">
        <v>52052</v>
      </c>
    </row>
    <row r="25183" spans="1:5" hidden="1" x14ac:dyDescent="0.2">
      <c r="A25183" s="94" t="s">
        <v>19754</v>
      </c>
      <c r="B25183" t="s">
        <v>19755</v>
      </c>
      <c r="C25183" t="s">
        <v>243</v>
      </c>
      <c r="D25183">
        <v>529.08000000000004</v>
      </c>
      <c r="E25183" t="s">
        <v>52052</v>
      </c>
    </row>
    <row r="25184" spans="1:5" hidden="1" x14ac:dyDescent="0.2">
      <c r="A25184" s="94" t="s">
        <v>19756</v>
      </c>
      <c r="B25184" t="s">
        <v>19757</v>
      </c>
      <c r="C25184" t="s">
        <v>243</v>
      </c>
      <c r="D25184">
        <v>257.47000000000003</v>
      </c>
      <c r="E25184" t="s">
        <v>52052</v>
      </c>
    </row>
    <row r="25185" spans="1:5" hidden="1" x14ac:dyDescent="0.2">
      <c r="A25185" s="94" t="s">
        <v>19758</v>
      </c>
      <c r="B25185" t="s">
        <v>19759</v>
      </c>
      <c r="C25185" t="s">
        <v>243</v>
      </c>
      <c r="D25185">
        <v>297.57</v>
      </c>
      <c r="E25185" t="s">
        <v>52052</v>
      </c>
    </row>
    <row r="25186" spans="1:5" hidden="1" x14ac:dyDescent="0.2">
      <c r="A25186" s="94" t="s">
        <v>19760</v>
      </c>
      <c r="B25186" t="s">
        <v>19761</v>
      </c>
      <c r="C25186" t="s">
        <v>243</v>
      </c>
      <c r="D25186">
        <v>439.89</v>
      </c>
      <c r="E25186" t="s">
        <v>52052</v>
      </c>
    </row>
    <row r="25187" spans="1:5" hidden="1" x14ac:dyDescent="0.2">
      <c r="A25187" s="94" t="s">
        <v>19762</v>
      </c>
      <c r="B25187" t="s">
        <v>19763</v>
      </c>
      <c r="C25187" t="s">
        <v>243</v>
      </c>
      <c r="D25187">
        <v>384.26</v>
      </c>
      <c r="E25187" t="s">
        <v>52052</v>
      </c>
    </row>
    <row r="25188" spans="1:5" hidden="1" x14ac:dyDescent="0.2">
      <c r="A25188" s="94" t="s">
        <v>19764</v>
      </c>
      <c r="B25188" t="s">
        <v>19765</v>
      </c>
      <c r="C25188" t="s">
        <v>243</v>
      </c>
      <c r="D25188">
        <v>529.08000000000004</v>
      </c>
      <c r="E25188" t="s">
        <v>52052</v>
      </c>
    </row>
    <row r="25189" spans="1:5" hidden="1" x14ac:dyDescent="0.2">
      <c r="A25189" s="94" t="s">
        <v>19766</v>
      </c>
      <c r="B25189" t="s">
        <v>19767</v>
      </c>
      <c r="C25189" t="s">
        <v>243</v>
      </c>
      <c r="D25189">
        <v>257.47000000000003</v>
      </c>
      <c r="E25189" t="s">
        <v>52052</v>
      </c>
    </row>
    <row r="25190" spans="1:5" hidden="1" x14ac:dyDescent="0.2">
      <c r="A25190" s="94" t="s">
        <v>19768</v>
      </c>
      <c r="B25190" t="s">
        <v>19769</v>
      </c>
      <c r="C25190" t="s">
        <v>243</v>
      </c>
      <c r="D25190">
        <v>297.57</v>
      </c>
      <c r="E25190" t="s">
        <v>52052</v>
      </c>
    </row>
    <row r="25191" spans="1:5" hidden="1" x14ac:dyDescent="0.2">
      <c r="A25191" s="94" t="s">
        <v>19771</v>
      </c>
      <c r="B25191" t="s">
        <v>19772</v>
      </c>
      <c r="C25191" t="s">
        <v>243</v>
      </c>
      <c r="D25191">
        <v>26.19</v>
      </c>
      <c r="E25191" t="s">
        <v>52052</v>
      </c>
    </row>
    <row r="25192" spans="1:5" hidden="1" x14ac:dyDescent="0.2">
      <c r="A25192" t="s">
        <v>2584</v>
      </c>
      <c r="B25192" t="s">
        <v>18044</v>
      </c>
      <c r="C25192" t="s">
        <v>1718</v>
      </c>
      <c r="D25192">
        <v>8.3000000000000007</v>
      </c>
      <c r="E25192" t="s">
        <v>52053</v>
      </c>
    </row>
    <row r="25193" spans="1:5" hidden="1" x14ac:dyDescent="0.2">
      <c r="A25193" t="s">
        <v>2585</v>
      </c>
      <c r="B25193" t="s">
        <v>18045</v>
      </c>
      <c r="C25193" t="s">
        <v>511</v>
      </c>
      <c r="D25193">
        <v>20</v>
      </c>
      <c r="E25193" t="s">
        <v>52053</v>
      </c>
    </row>
    <row r="25194" spans="1:5" hidden="1" x14ac:dyDescent="0.2">
      <c r="A25194" t="s">
        <v>2586</v>
      </c>
      <c r="B25194" t="s">
        <v>18046</v>
      </c>
      <c r="C25194" t="s">
        <v>511</v>
      </c>
      <c r="D25194">
        <v>22.5</v>
      </c>
      <c r="E25194" t="s">
        <v>52053</v>
      </c>
    </row>
    <row r="25195" spans="1:5" hidden="1" x14ac:dyDescent="0.2">
      <c r="A25195" t="s">
        <v>5597</v>
      </c>
      <c r="B25195" t="s">
        <v>18047</v>
      </c>
      <c r="C25195" t="s">
        <v>511</v>
      </c>
      <c r="D25195">
        <v>25</v>
      </c>
      <c r="E25195" t="s">
        <v>52053</v>
      </c>
    </row>
    <row r="25196" spans="1:5" hidden="1" x14ac:dyDescent="0.2">
      <c r="A25196" t="s">
        <v>4771</v>
      </c>
      <c r="B25196" t="s">
        <v>18048</v>
      </c>
      <c r="C25196" t="s">
        <v>2424</v>
      </c>
      <c r="D25196">
        <v>5</v>
      </c>
      <c r="E25196" t="s">
        <v>52053</v>
      </c>
    </row>
    <row r="25197" spans="1:5" hidden="1" x14ac:dyDescent="0.2">
      <c r="A25197" t="s">
        <v>4772</v>
      </c>
      <c r="B25197" t="s">
        <v>18049</v>
      </c>
      <c r="C25197" t="s">
        <v>2424</v>
      </c>
      <c r="D25197">
        <v>7</v>
      </c>
      <c r="E25197" t="s">
        <v>52053</v>
      </c>
    </row>
    <row r="25198" spans="1:5" hidden="1" x14ac:dyDescent="0.2">
      <c r="A25198" t="s">
        <v>4773</v>
      </c>
      <c r="B25198" t="s">
        <v>18050</v>
      </c>
      <c r="C25198" t="s">
        <v>2424</v>
      </c>
      <c r="D25198">
        <v>9</v>
      </c>
      <c r="E25198" t="s">
        <v>52053</v>
      </c>
    </row>
    <row r="25199" spans="1:5" hidden="1" x14ac:dyDescent="0.2">
      <c r="A25199" t="s">
        <v>4774</v>
      </c>
      <c r="B25199" t="s">
        <v>18051</v>
      </c>
      <c r="C25199" t="s">
        <v>2424</v>
      </c>
      <c r="D25199">
        <v>13.5</v>
      </c>
      <c r="E25199" t="s">
        <v>52053</v>
      </c>
    </row>
    <row r="25200" spans="1:5" hidden="1" x14ac:dyDescent="0.2">
      <c r="A25200" t="s">
        <v>4775</v>
      </c>
      <c r="B25200" t="s">
        <v>18856</v>
      </c>
      <c r="C25200" t="s">
        <v>282</v>
      </c>
      <c r="D25200">
        <v>9</v>
      </c>
      <c r="E25200" t="s">
        <v>52053</v>
      </c>
    </row>
    <row r="25201" spans="1:5" hidden="1" x14ac:dyDescent="0.2">
      <c r="A25201" t="s">
        <v>2068</v>
      </c>
      <c r="B25201" t="s">
        <v>18052</v>
      </c>
      <c r="C25201" t="s">
        <v>511</v>
      </c>
      <c r="D25201">
        <v>150</v>
      </c>
      <c r="E25201" t="s">
        <v>52053</v>
      </c>
    </row>
    <row r="25202" spans="1:5" hidden="1" x14ac:dyDescent="0.2">
      <c r="A25202" t="s">
        <v>2069</v>
      </c>
      <c r="B25202" t="s">
        <v>18053</v>
      </c>
      <c r="C25202" t="s">
        <v>511</v>
      </c>
      <c r="D25202">
        <v>100</v>
      </c>
      <c r="E25202" t="s">
        <v>52053</v>
      </c>
    </row>
    <row r="25203" spans="1:5" hidden="1" x14ac:dyDescent="0.2">
      <c r="A25203" t="s">
        <v>4776</v>
      </c>
      <c r="B25203" t="s">
        <v>18054</v>
      </c>
      <c r="C25203" t="s">
        <v>282</v>
      </c>
      <c r="D25203">
        <v>7.8</v>
      </c>
      <c r="E25203" t="s">
        <v>52053</v>
      </c>
    </row>
    <row r="25204" spans="1:5" hidden="1" x14ac:dyDescent="0.2">
      <c r="A25204" t="s">
        <v>4777</v>
      </c>
      <c r="B25204" t="s">
        <v>18055</v>
      </c>
      <c r="C25204" t="s">
        <v>282</v>
      </c>
      <c r="D25204">
        <v>14.55</v>
      </c>
      <c r="E25204" t="s">
        <v>52053</v>
      </c>
    </row>
    <row r="25205" spans="1:5" hidden="1" x14ac:dyDescent="0.2">
      <c r="A25205" t="s">
        <v>4778</v>
      </c>
      <c r="B25205" t="s">
        <v>18056</v>
      </c>
      <c r="C25205" t="s">
        <v>282</v>
      </c>
      <c r="D25205">
        <v>17.2</v>
      </c>
      <c r="E25205" t="s">
        <v>52053</v>
      </c>
    </row>
    <row r="25206" spans="1:5" hidden="1" x14ac:dyDescent="0.2">
      <c r="A25206" t="s">
        <v>5592</v>
      </c>
      <c r="B25206" t="s">
        <v>18057</v>
      </c>
      <c r="C25206" t="s">
        <v>511</v>
      </c>
      <c r="D25206">
        <v>25</v>
      </c>
      <c r="E25206" t="s">
        <v>52053</v>
      </c>
    </row>
    <row r="25207" spans="1:5" hidden="1" x14ac:dyDescent="0.2">
      <c r="A25207" t="s">
        <v>5598</v>
      </c>
      <c r="B25207" t="s">
        <v>18058</v>
      </c>
      <c r="C25207" t="s">
        <v>511</v>
      </c>
      <c r="D25207">
        <v>28.15</v>
      </c>
      <c r="E25207" t="s">
        <v>52053</v>
      </c>
    </row>
    <row r="25208" spans="1:5" hidden="1" x14ac:dyDescent="0.2">
      <c r="A25208" t="s">
        <v>5599</v>
      </c>
      <c r="B25208" t="s">
        <v>18059</v>
      </c>
      <c r="C25208" t="s">
        <v>511</v>
      </c>
      <c r="D25208">
        <v>31.25</v>
      </c>
      <c r="E25208" t="s">
        <v>52053</v>
      </c>
    </row>
    <row r="25209" spans="1:5" hidden="1" x14ac:dyDescent="0.2">
      <c r="A25209" t="s">
        <v>5595</v>
      </c>
      <c r="B25209" t="s">
        <v>18060</v>
      </c>
      <c r="C25209" t="s">
        <v>511</v>
      </c>
      <c r="D25209">
        <v>100</v>
      </c>
      <c r="E25209" t="s">
        <v>52053</v>
      </c>
    </row>
    <row r="25210" spans="1:5" hidden="1" x14ac:dyDescent="0.2">
      <c r="A25210" t="s">
        <v>5593</v>
      </c>
      <c r="B25210" t="s">
        <v>18061</v>
      </c>
      <c r="C25210" t="s">
        <v>243</v>
      </c>
      <c r="D25210">
        <v>450</v>
      </c>
      <c r="E25210" t="s">
        <v>52053</v>
      </c>
    </row>
    <row r="25211" spans="1:5" hidden="1" x14ac:dyDescent="0.2">
      <c r="A25211" t="s">
        <v>5594</v>
      </c>
      <c r="B25211" t="s">
        <v>18062</v>
      </c>
      <c r="C25211" t="s">
        <v>243</v>
      </c>
      <c r="D25211">
        <v>300</v>
      </c>
      <c r="E25211" t="s">
        <v>52053</v>
      </c>
    </row>
    <row r="25212" spans="1:5" hidden="1" x14ac:dyDescent="0.2">
      <c r="A25212" t="s">
        <v>418</v>
      </c>
      <c r="B25212" t="s">
        <v>18063</v>
      </c>
      <c r="C25212" t="s">
        <v>511</v>
      </c>
      <c r="D25212">
        <v>55</v>
      </c>
      <c r="E25212" t="s">
        <v>52053</v>
      </c>
    </row>
    <row r="25213" spans="1:5" hidden="1" x14ac:dyDescent="0.2">
      <c r="A25213" t="s">
        <v>545</v>
      </c>
      <c r="B25213" t="s">
        <v>18064</v>
      </c>
      <c r="C25213" t="s">
        <v>243</v>
      </c>
      <c r="D25213">
        <v>60</v>
      </c>
      <c r="E25213" t="s">
        <v>52053</v>
      </c>
    </row>
    <row r="25214" spans="1:5" hidden="1" x14ac:dyDescent="0.2">
      <c r="A25214" t="s">
        <v>2058</v>
      </c>
      <c r="B25214" t="s">
        <v>18065</v>
      </c>
      <c r="C25214" t="s">
        <v>282</v>
      </c>
      <c r="D25214">
        <v>30</v>
      </c>
      <c r="E25214" t="s">
        <v>52053</v>
      </c>
    </row>
    <row r="25215" spans="1:5" hidden="1" x14ac:dyDescent="0.2">
      <c r="A25215" t="s">
        <v>419</v>
      </c>
      <c r="B25215" t="s">
        <v>18066</v>
      </c>
      <c r="C25215" t="s">
        <v>1718</v>
      </c>
      <c r="D25215">
        <v>10.5</v>
      </c>
      <c r="E25215" t="s">
        <v>52053</v>
      </c>
    </row>
    <row r="25216" spans="1:5" hidden="1" x14ac:dyDescent="0.2">
      <c r="A25216" t="s">
        <v>972</v>
      </c>
      <c r="B25216" t="s">
        <v>18067</v>
      </c>
      <c r="C25216" t="s">
        <v>313</v>
      </c>
      <c r="D25216">
        <v>28</v>
      </c>
      <c r="E25216" t="s">
        <v>52053</v>
      </c>
    </row>
    <row r="25217" spans="1:5" hidden="1" x14ac:dyDescent="0.2">
      <c r="A25217" t="s">
        <v>973</v>
      </c>
      <c r="B25217" t="s">
        <v>18068</v>
      </c>
      <c r="C25217" t="s">
        <v>313</v>
      </c>
      <c r="D25217">
        <v>15</v>
      </c>
      <c r="E25217" t="s">
        <v>52053</v>
      </c>
    </row>
    <row r="25218" spans="1:5" hidden="1" x14ac:dyDescent="0.2">
      <c r="A25218" t="s">
        <v>974</v>
      </c>
      <c r="B25218" t="s">
        <v>18069</v>
      </c>
      <c r="C25218" t="s">
        <v>243</v>
      </c>
      <c r="D25218">
        <v>150</v>
      </c>
      <c r="E25218" t="s">
        <v>52053</v>
      </c>
    </row>
    <row r="25219" spans="1:5" hidden="1" x14ac:dyDescent="0.2">
      <c r="A25219" t="s">
        <v>975</v>
      </c>
      <c r="B25219" t="s">
        <v>18070</v>
      </c>
      <c r="C25219" t="s">
        <v>511</v>
      </c>
      <c r="D25219">
        <v>150</v>
      </c>
      <c r="E25219" t="s">
        <v>52053</v>
      </c>
    </row>
    <row r="25220" spans="1:5" hidden="1" x14ac:dyDescent="0.2">
      <c r="A25220" t="s">
        <v>6569</v>
      </c>
      <c r="B25220" t="s">
        <v>18071</v>
      </c>
      <c r="C25220" t="s">
        <v>880</v>
      </c>
      <c r="D25220">
        <v>190</v>
      </c>
      <c r="E25220" t="s">
        <v>52053</v>
      </c>
    </row>
    <row r="25221" spans="1:5" hidden="1" x14ac:dyDescent="0.2">
      <c r="A25221" t="s">
        <v>1533</v>
      </c>
      <c r="B25221" t="s">
        <v>18072</v>
      </c>
      <c r="C25221" t="s">
        <v>2424</v>
      </c>
      <c r="D25221">
        <v>10</v>
      </c>
      <c r="E25221" t="s">
        <v>52053</v>
      </c>
    </row>
    <row r="25222" spans="1:5" hidden="1" x14ac:dyDescent="0.2">
      <c r="A25222" t="s">
        <v>1044</v>
      </c>
      <c r="B25222" t="s">
        <v>18073</v>
      </c>
      <c r="C25222" t="s">
        <v>313</v>
      </c>
      <c r="D25222">
        <v>30</v>
      </c>
      <c r="E25222" t="s">
        <v>52053</v>
      </c>
    </row>
    <row r="25223" spans="1:5" hidden="1" x14ac:dyDescent="0.2">
      <c r="A25223" t="s">
        <v>5709</v>
      </c>
      <c r="B25223" t="s">
        <v>18074</v>
      </c>
      <c r="C25223" t="s">
        <v>1718</v>
      </c>
      <c r="D25223">
        <v>4</v>
      </c>
      <c r="E25223" t="s">
        <v>52053</v>
      </c>
    </row>
    <row r="25224" spans="1:5" hidden="1" x14ac:dyDescent="0.2">
      <c r="A25224" t="s">
        <v>1045</v>
      </c>
      <c r="B25224" t="s">
        <v>18075</v>
      </c>
      <c r="C25224" t="s">
        <v>1718</v>
      </c>
      <c r="D25224">
        <v>4</v>
      </c>
      <c r="E25224" t="s">
        <v>52053</v>
      </c>
    </row>
    <row r="25225" spans="1:5" hidden="1" x14ac:dyDescent="0.2">
      <c r="A25225" t="s">
        <v>12369</v>
      </c>
      <c r="B25225" t="s">
        <v>18076</v>
      </c>
      <c r="C25225" t="s">
        <v>1718</v>
      </c>
      <c r="D25225">
        <v>6</v>
      </c>
      <c r="E25225" t="s">
        <v>52053</v>
      </c>
    </row>
    <row r="25226" spans="1:5" hidden="1" x14ac:dyDescent="0.2">
      <c r="A25226" t="s">
        <v>3435</v>
      </c>
      <c r="B25226" t="s">
        <v>18077</v>
      </c>
      <c r="C25226" t="s">
        <v>243</v>
      </c>
      <c r="D25226">
        <v>150</v>
      </c>
      <c r="E25226" t="s">
        <v>52053</v>
      </c>
    </row>
    <row r="25227" spans="1:5" hidden="1" x14ac:dyDescent="0.2">
      <c r="A25227" t="s">
        <v>5704</v>
      </c>
      <c r="B25227" t="s">
        <v>18078</v>
      </c>
      <c r="C25227" t="s">
        <v>511</v>
      </c>
      <c r="D25227">
        <v>40</v>
      </c>
      <c r="E25227" t="s">
        <v>52053</v>
      </c>
    </row>
    <row r="25228" spans="1:5" hidden="1" x14ac:dyDescent="0.2">
      <c r="A25228" t="s">
        <v>1227</v>
      </c>
      <c r="B25228" t="s">
        <v>18079</v>
      </c>
      <c r="C25228" t="s">
        <v>1718</v>
      </c>
      <c r="D25228">
        <v>12</v>
      </c>
      <c r="E25228" t="s">
        <v>52053</v>
      </c>
    </row>
    <row r="25229" spans="1:5" hidden="1" x14ac:dyDescent="0.2">
      <c r="A25229" t="s">
        <v>1228</v>
      </c>
      <c r="B25229" t="s">
        <v>18080</v>
      </c>
      <c r="C25229" t="s">
        <v>511</v>
      </c>
      <c r="D25229">
        <v>60</v>
      </c>
      <c r="E25229" t="s">
        <v>52053</v>
      </c>
    </row>
    <row r="25230" spans="1:5" hidden="1" x14ac:dyDescent="0.2">
      <c r="A25230" t="s">
        <v>5710</v>
      </c>
      <c r="B25230" t="s">
        <v>18864</v>
      </c>
      <c r="C25230" t="s">
        <v>243</v>
      </c>
      <c r="D25230">
        <v>350</v>
      </c>
      <c r="E25230" t="s">
        <v>52053</v>
      </c>
    </row>
    <row r="25231" spans="1:5" hidden="1" x14ac:dyDescent="0.2">
      <c r="A25231" t="s">
        <v>1229</v>
      </c>
      <c r="B25231" t="s">
        <v>18081</v>
      </c>
      <c r="C25231" t="s">
        <v>511</v>
      </c>
      <c r="D25231">
        <v>500</v>
      </c>
      <c r="E25231" t="s">
        <v>52053</v>
      </c>
    </row>
    <row r="25232" spans="1:5" hidden="1" x14ac:dyDescent="0.2">
      <c r="A25232" t="s">
        <v>1230</v>
      </c>
      <c r="B25232" t="s">
        <v>18082</v>
      </c>
      <c r="C25232" t="s">
        <v>243</v>
      </c>
      <c r="D25232">
        <v>250</v>
      </c>
      <c r="E25232" t="s">
        <v>52053</v>
      </c>
    </row>
    <row r="25233" spans="1:15" hidden="1" x14ac:dyDescent="0.2">
      <c r="A25233" t="s">
        <v>18083</v>
      </c>
      <c r="B25233" t="s">
        <v>18084</v>
      </c>
      <c r="C25233" t="s">
        <v>243</v>
      </c>
      <c r="D25233">
        <v>251</v>
      </c>
      <c r="E25233" t="s">
        <v>52053</v>
      </c>
    </row>
    <row r="25234" spans="1:15" hidden="1" x14ac:dyDescent="0.2">
      <c r="A25234" t="s">
        <v>1231</v>
      </c>
      <c r="B25234" t="s">
        <v>18085</v>
      </c>
      <c r="C25234" t="s">
        <v>313</v>
      </c>
      <c r="D25234">
        <v>40</v>
      </c>
      <c r="E25234" t="s">
        <v>52053</v>
      </c>
    </row>
    <row r="25235" spans="1:15" hidden="1" x14ac:dyDescent="0.2">
      <c r="A25235" t="s">
        <v>5718</v>
      </c>
      <c r="B25235" t="s">
        <v>18086</v>
      </c>
      <c r="C25235" t="s">
        <v>282</v>
      </c>
      <c r="D25235">
        <v>12</v>
      </c>
      <c r="E25235" t="s">
        <v>52053</v>
      </c>
    </row>
    <row r="25236" spans="1:15" hidden="1" x14ac:dyDescent="0.2">
      <c r="A25236" t="s">
        <v>5703</v>
      </c>
      <c r="B25236" t="s">
        <v>18087</v>
      </c>
      <c r="C25236" t="s">
        <v>282</v>
      </c>
      <c r="D25236">
        <v>10</v>
      </c>
      <c r="E25236" t="s">
        <v>52053</v>
      </c>
    </row>
    <row r="25237" spans="1:15" x14ac:dyDescent="0.2">
      <c r="A25237" t="s">
        <v>19244</v>
      </c>
      <c r="B25237" t="s">
        <v>15025</v>
      </c>
      <c r="C25237" t="s">
        <v>243</v>
      </c>
      <c r="D25237">
        <v>102.34</v>
      </c>
      <c r="E25237" t="s">
        <v>1827</v>
      </c>
      <c r="F25237" s="786"/>
      <c r="G25237" s="786"/>
      <c r="H25237" s="786"/>
      <c r="I25237" s="786"/>
      <c r="J25237" s="786"/>
      <c r="K25237" s="786"/>
      <c r="L25237" s="786"/>
      <c r="M25237" s="786"/>
      <c r="N25237" s="786"/>
      <c r="O25237" s="786"/>
    </row>
    <row r="25238" spans="1:15" x14ac:dyDescent="0.2">
      <c r="A25238" t="s">
        <v>19245</v>
      </c>
      <c r="B25238" t="s">
        <v>15030</v>
      </c>
      <c r="C25238" t="s">
        <v>243</v>
      </c>
      <c r="D25238">
        <v>102.34</v>
      </c>
      <c r="E25238" t="s">
        <v>1827</v>
      </c>
      <c r="F25238" s="786"/>
      <c r="G25238" s="786"/>
      <c r="H25238" s="786"/>
      <c r="I25238" s="786"/>
      <c r="J25238" s="786"/>
      <c r="K25238" s="786"/>
      <c r="L25238" s="786"/>
      <c r="M25238" s="786"/>
      <c r="N25238" s="786"/>
      <c r="O25238" s="786"/>
    </row>
    <row r="25239" spans="1:15" x14ac:dyDescent="0.2">
      <c r="A25239" t="s">
        <v>19247</v>
      </c>
      <c r="B25239" t="s">
        <v>15028</v>
      </c>
      <c r="C25239" t="s">
        <v>243</v>
      </c>
      <c r="D25239">
        <v>94.17</v>
      </c>
      <c r="E25239" t="s">
        <v>1827</v>
      </c>
      <c r="F25239" s="786"/>
      <c r="G25239" s="786"/>
      <c r="H25239" s="786"/>
      <c r="I25239" s="786"/>
      <c r="J25239" s="786"/>
      <c r="K25239" s="786"/>
      <c r="L25239" s="786"/>
      <c r="M25239" s="786"/>
      <c r="N25239" s="786"/>
      <c r="O25239" s="786"/>
    </row>
    <row r="25240" spans="1:15" x14ac:dyDescent="0.2">
      <c r="A25240" t="s">
        <v>19246</v>
      </c>
      <c r="B25240" t="s">
        <v>15029</v>
      </c>
      <c r="C25240" t="s">
        <v>243</v>
      </c>
      <c r="D25240">
        <v>183.26</v>
      </c>
      <c r="E25240" t="s">
        <v>1827</v>
      </c>
      <c r="F25240" s="786"/>
      <c r="G25240" s="786"/>
      <c r="H25240" s="786"/>
      <c r="I25240" s="786"/>
      <c r="J25240" s="786"/>
      <c r="K25240" s="786"/>
      <c r="L25240" s="786"/>
      <c r="M25240" s="786"/>
      <c r="N25240" s="786"/>
      <c r="O25240" s="786"/>
    </row>
    <row r="25241" spans="1:15" x14ac:dyDescent="0.2">
      <c r="A25241" t="s">
        <v>17340</v>
      </c>
      <c r="B25241" t="s">
        <v>15024</v>
      </c>
      <c r="C25241" t="s">
        <v>243</v>
      </c>
      <c r="D25241">
        <v>104.6</v>
      </c>
      <c r="E25241" t="s">
        <v>1827</v>
      </c>
      <c r="F25241" s="786"/>
      <c r="G25241" s="786"/>
      <c r="H25241" s="786"/>
      <c r="I25241" s="786"/>
      <c r="J25241" s="786"/>
      <c r="K25241" s="786"/>
      <c r="L25241" s="786"/>
      <c r="M25241" s="786"/>
      <c r="N25241" s="786"/>
      <c r="O25241" s="786"/>
    </row>
    <row r="25242" spans="1:15" x14ac:dyDescent="0.2">
      <c r="A25242" t="s">
        <v>28502</v>
      </c>
      <c r="B25242" t="s">
        <v>15026</v>
      </c>
      <c r="C25242" t="s">
        <v>243</v>
      </c>
      <c r="D25242">
        <v>78.260000000000005</v>
      </c>
      <c r="E25242" t="s">
        <v>1827</v>
      </c>
      <c r="F25242" s="786"/>
      <c r="G25242" s="786"/>
      <c r="H25242" s="786"/>
      <c r="I25242" s="786"/>
      <c r="J25242" s="786"/>
      <c r="K25242" s="786"/>
      <c r="L25242" s="786"/>
      <c r="M25242" s="786"/>
      <c r="N25242" s="786"/>
      <c r="O25242" s="786"/>
    </row>
    <row r="25243" spans="1:15" x14ac:dyDescent="0.2">
      <c r="A25243" t="s">
        <v>28503</v>
      </c>
      <c r="B25243" t="s">
        <v>15027</v>
      </c>
      <c r="C25243" t="s">
        <v>243</v>
      </c>
      <c r="D25243">
        <v>91.49</v>
      </c>
      <c r="E25243" t="s">
        <v>1827</v>
      </c>
      <c r="F25243" s="786"/>
      <c r="G25243" s="786"/>
      <c r="H25243" s="786"/>
      <c r="I25243" s="786"/>
      <c r="J25243" s="786"/>
      <c r="K25243" s="786"/>
      <c r="L25243" s="786"/>
      <c r="M25243" s="786"/>
      <c r="N25243" s="786"/>
      <c r="O25243" s="786"/>
    </row>
    <row r="25244" spans="1:15" x14ac:dyDescent="0.2">
      <c r="A25244" t="s">
        <v>28758</v>
      </c>
      <c r="B25244" t="s">
        <v>15106</v>
      </c>
      <c r="C25244" t="s">
        <v>243</v>
      </c>
      <c r="D25244">
        <v>130.33000000000001</v>
      </c>
      <c r="E25244" t="s">
        <v>1827</v>
      </c>
      <c r="F25244" s="786"/>
      <c r="G25244" s="786"/>
      <c r="H25244" s="786"/>
      <c r="I25244" s="786"/>
      <c r="J25244" s="786"/>
      <c r="K25244" s="786"/>
      <c r="L25244" s="786"/>
      <c r="M25244" s="786"/>
      <c r="N25244" s="786"/>
      <c r="O25244" s="786"/>
    </row>
    <row r="25245" spans="1:15" x14ac:dyDescent="0.2">
      <c r="A25245" t="s">
        <v>28759</v>
      </c>
      <c r="B25245" t="s">
        <v>15107</v>
      </c>
      <c r="C25245" t="s">
        <v>243</v>
      </c>
      <c r="D25245">
        <v>176.59</v>
      </c>
      <c r="E25245" t="s">
        <v>1827</v>
      </c>
      <c r="F25245" s="786"/>
      <c r="G25245" s="786"/>
      <c r="H25245" s="786"/>
      <c r="I25245" s="786"/>
      <c r="J25245" s="786"/>
      <c r="K25245" s="786"/>
      <c r="L25245" s="786"/>
      <c r="M25245" s="786"/>
      <c r="N25245" s="786"/>
      <c r="O25245" s="786"/>
    </row>
    <row r="25246" spans="1:15" x14ac:dyDescent="0.2">
      <c r="A25246" t="s">
        <v>28760</v>
      </c>
      <c r="B25246" t="s">
        <v>15108</v>
      </c>
      <c r="C25246" t="s">
        <v>243</v>
      </c>
      <c r="D25246">
        <v>176.59</v>
      </c>
      <c r="E25246" t="s">
        <v>1827</v>
      </c>
      <c r="F25246" s="786"/>
      <c r="G25246" s="786"/>
      <c r="H25246" s="786"/>
      <c r="I25246" s="786"/>
      <c r="J25246" s="786"/>
      <c r="K25246" s="786"/>
      <c r="L25246" s="786"/>
      <c r="M25246" s="786"/>
      <c r="N25246" s="786"/>
      <c r="O25246" s="786"/>
    </row>
    <row r="25247" spans="1:15" x14ac:dyDescent="0.2">
      <c r="A25247" t="s">
        <v>28761</v>
      </c>
      <c r="B25247" t="s">
        <v>15109</v>
      </c>
      <c r="C25247" t="s">
        <v>243</v>
      </c>
      <c r="D25247">
        <v>101.11</v>
      </c>
      <c r="E25247" t="s">
        <v>1827</v>
      </c>
      <c r="F25247" s="786"/>
      <c r="G25247" s="786"/>
      <c r="H25247" s="786"/>
      <c r="I25247" s="786"/>
      <c r="J25247" s="786"/>
      <c r="K25247" s="786"/>
      <c r="L25247" s="786"/>
      <c r="M25247" s="786"/>
      <c r="N25247" s="786"/>
      <c r="O25247" s="786"/>
    </row>
    <row r="25248" spans="1:15" x14ac:dyDescent="0.2">
      <c r="A25248" t="s">
        <v>28762</v>
      </c>
      <c r="B25248" t="s">
        <v>15110</v>
      </c>
      <c r="C25248" t="s">
        <v>243</v>
      </c>
      <c r="D25248">
        <v>187.58</v>
      </c>
      <c r="E25248" t="s">
        <v>1827</v>
      </c>
      <c r="F25248" s="786"/>
      <c r="G25248" s="786"/>
      <c r="H25248" s="786"/>
      <c r="I25248" s="786"/>
      <c r="J25248" s="786"/>
      <c r="K25248" s="786"/>
      <c r="L25248" s="786"/>
      <c r="M25248" s="786"/>
      <c r="N25248" s="786"/>
      <c r="O25248" s="786"/>
    </row>
    <row r="25249" spans="1:15" x14ac:dyDescent="0.2">
      <c r="A25249" t="s">
        <v>28763</v>
      </c>
      <c r="B25249" t="s">
        <v>15111</v>
      </c>
      <c r="C25249" t="s">
        <v>243</v>
      </c>
      <c r="D25249">
        <v>124.24</v>
      </c>
      <c r="E25249" t="s">
        <v>1827</v>
      </c>
      <c r="F25249" s="786"/>
      <c r="G25249" s="786"/>
      <c r="H25249" s="786"/>
      <c r="I25249" s="786"/>
      <c r="J25249" s="786"/>
      <c r="K25249" s="786"/>
      <c r="L25249" s="786"/>
      <c r="M25249" s="786"/>
      <c r="N25249" s="786"/>
      <c r="O25249" s="786"/>
    </row>
    <row r="25250" spans="1:15" x14ac:dyDescent="0.2">
      <c r="A25250" t="s">
        <v>28764</v>
      </c>
      <c r="B25250" t="s">
        <v>15112</v>
      </c>
      <c r="C25250" t="s">
        <v>243</v>
      </c>
      <c r="D25250">
        <v>74.760000000000005</v>
      </c>
      <c r="E25250" t="s">
        <v>1827</v>
      </c>
      <c r="F25250" s="786"/>
      <c r="G25250" s="786"/>
      <c r="H25250" s="786"/>
      <c r="I25250" s="786"/>
      <c r="J25250" s="786"/>
      <c r="K25250" s="786"/>
      <c r="L25250" s="786"/>
      <c r="M25250" s="786"/>
      <c r="N25250" s="786"/>
      <c r="O25250" s="786"/>
    </row>
    <row r="25251" spans="1:15" x14ac:dyDescent="0.2">
      <c r="A25251" t="s">
        <v>19647</v>
      </c>
      <c r="B25251" t="s">
        <v>15132</v>
      </c>
      <c r="C25251" t="s">
        <v>243</v>
      </c>
      <c r="D25251">
        <v>149.53</v>
      </c>
      <c r="E25251" t="s">
        <v>1827</v>
      </c>
      <c r="F25251" s="786"/>
      <c r="G25251" s="786"/>
      <c r="H25251" s="786"/>
      <c r="I25251" s="786"/>
      <c r="J25251" s="786"/>
      <c r="K25251" s="786"/>
      <c r="L25251" s="786"/>
      <c r="M25251" s="786"/>
      <c r="N25251" s="786"/>
      <c r="O25251" s="786"/>
    </row>
    <row r="25252" spans="1:15" x14ac:dyDescent="0.2">
      <c r="A25252" t="s">
        <v>19644</v>
      </c>
      <c r="B25252" t="s">
        <v>15131</v>
      </c>
      <c r="C25252" t="s">
        <v>243</v>
      </c>
      <c r="D25252">
        <v>135.43</v>
      </c>
      <c r="E25252" t="s">
        <v>1827</v>
      </c>
      <c r="F25252" s="786"/>
      <c r="G25252" s="786"/>
      <c r="H25252" s="786"/>
      <c r="I25252" s="786"/>
      <c r="J25252" s="786"/>
      <c r="K25252" s="786"/>
      <c r="L25252" s="786"/>
      <c r="M25252" s="786"/>
      <c r="N25252" s="786"/>
      <c r="O25252" s="786"/>
    </row>
    <row r="25253" spans="1:15" x14ac:dyDescent="0.2">
      <c r="A25253" t="s">
        <v>19648</v>
      </c>
      <c r="B25253" t="s">
        <v>15133</v>
      </c>
      <c r="C25253" t="s">
        <v>243</v>
      </c>
      <c r="D25253">
        <v>149.53</v>
      </c>
      <c r="E25253" t="s">
        <v>1827</v>
      </c>
      <c r="F25253" s="786"/>
      <c r="G25253" s="786"/>
      <c r="H25253" s="786"/>
      <c r="I25253" s="786"/>
      <c r="J25253" s="786"/>
      <c r="K25253" s="786"/>
      <c r="L25253" s="786"/>
      <c r="M25253" s="786"/>
      <c r="N25253" s="786"/>
      <c r="O25253" s="786"/>
    </row>
    <row r="25254" spans="1:15" x14ac:dyDescent="0.2">
      <c r="A25254" t="s">
        <v>19645</v>
      </c>
      <c r="B25254" t="s">
        <v>15134</v>
      </c>
      <c r="C25254" t="s">
        <v>243</v>
      </c>
      <c r="D25254">
        <v>149.53</v>
      </c>
      <c r="E25254" t="s">
        <v>1827</v>
      </c>
      <c r="F25254" s="786"/>
      <c r="G25254" s="786"/>
      <c r="H25254" s="786"/>
      <c r="I25254" s="786"/>
      <c r="J25254" s="786"/>
      <c r="K25254" s="786"/>
      <c r="L25254" s="786"/>
      <c r="M25254" s="786"/>
      <c r="N25254" s="786"/>
      <c r="O25254" s="786"/>
    </row>
    <row r="25255" spans="1:15" x14ac:dyDescent="0.2">
      <c r="A25255" t="s">
        <v>19646</v>
      </c>
      <c r="B25255" t="s">
        <v>15135</v>
      </c>
      <c r="C25255" t="s">
        <v>243</v>
      </c>
      <c r="D25255">
        <v>234.15</v>
      </c>
      <c r="E25255" t="s">
        <v>1827</v>
      </c>
      <c r="F25255" s="786"/>
      <c r="G25255" s="786"/>
      <c r="H25255" s="786"/>
      <c r="I25255" s="786"/>
      <c r="J25255" s="786"/>
      <c r="K25255" s="786"/>
      <c r="L25255" s="786"/>
      <c r="M25255" s="786"/>
      <c r="N25255" s="786"/>
      <c r="O25255" s="786"/>
    </row>
    <row r="25256" spans="1:15" x14ac:dyDescent="0.2">
      <c r="A25256" t="s">
        <v>19250</v>
      </c>
      <c r="B25256" t="s">
        <v>15037</v>
      </c>
      <c r="C25256" t="s">
        <v>243</v>
      </c>
      <c r="D25256">
        <v>216.64</v>
      </c>
      <c r="E25256" t="s">
        <v>1827</v>
      </c>
      <c r="F25256" s="786"/>
      <c r="G25256" s="786"/>
      <c r="H25256" s="786"/>
      <c r="I25256" s="786"/>
      <c r="J25256" s="786"/>
      <c r="K25256" s="786"/>
      <c r="L25256" s="786"/>
      <c r="M25256" s="786"/>
      <c r="N25256" s="786"/>
      <c r="O25256" s="786"/>
    </row>
    <row r="25257" spans="1:15" x14ac:dyDescent="0.2">
      <c r="A25257" t="s">
        <v>19251</v>
      </c>
      <c r="B25257" t="s">
        <v>15041</v>
      </c>
      <c r="C25257" t="s">
        <v>243</v>
      </c>
      <c r="D25257">
        <v>242.97</v>
      </c>
      <c r="E25257" t="s">
        <v>1827</v>
      </c>
      <c r="F25257" s="786"/>
      <c r="G25257" s="786"/>
      <c r="H25257" s="786"/>
      <c r="I25257" s="786"/>
      <c r="J25257" s="786"/>
      <c r="K25257" s="786"/>
      <c r="L25257" s="786"/>
      <c r="M25257" s="786"/>
      <c r="N25257" s="786"/>
      <c r="O25257" s="786"/>
    </row>
    <row r="25258" spans="1:15" x14ac:dyDescent="0.2">
      <c r="A25258" t="s">
        <v>54510</v>
      </c>
      <c r="B25258" t="s">
        <v>54511</v>
      </c>
      <c r="C25258" t="s">
        <v>243</v>
      </c>
      <c r="D25258">
        <v>223.82</v>
      </c>
      <c r="E25258" t="s">
        <v>1827</v>
      </c>
      <c r="F25258" s="786"/>
      <c r="G25258" s="786"/>
      <c r="H25258" s="786"/>
      <c r="I25258" s="786"/>
      <c r="J25258" s="786"/>
      <c r="K25258" s="786"/>
      <c r="L25258" s="786"/>
      <c r="M25258" s="786"/>
      <c r="N25258" s="786"/>
      <c r="O25258" s="786"/>
    </row>
    <row r="25259" spans="1:15" x14ac:dyDescent="0.2">
      <c r="A25259" t="s">
        <v>28512</v>
      </c>
      <c r="B25259" t="s">
        <v>15036</v>
      </c>
      <c r="C25259" t="s">
        <v>243</v>
      </c>
      <c r="D25259">
        <v>202.77</v>
      </c>
      <c r="E25259" t="s">
        <v>1827</v>
      </c>
      <c r="F25259" s="786"/>
      <c r="G25259" s="786"/>
      <c r="H25259" s="786"/>
      <c r="I25259" s="786"/>
      <c r="J25259" s="786"/>
      <c r="K25259" s="786"/>
      <c r="L25259" s="786"/>
      <c r="M25259" s="786"/>
      <c r="N25259" s="786"/>
      <c r="O25259" s="786"/>
    </row>
    <row r="25260" spans="1:15" x14ac:dyDescent="0.2">
      <c r="A25260" t="s">
        <v>28514</v>
      </c>
      <c r="B25260" t="s">
        <v>15039</v>
      </c>
      <c r="C25260" t="s">
        <v>243</v>
      </c>
      <c r="D25260">
        <v>174.74</v>
      </c>
      <c r="E25260" t="s">
        <v>1827</v>
      </c>
      <c r="F25260" s="786"/>
      <c r="G25260" s="786"/>
      <c r="H25260" s="786"/>
      <c r="I25260" s="786"/>
      <c r="J25260" s="786"/>
      <c r="K25260" s="786"/>
      <c r="L25260" s="786"/>
      <c r="M25260" s="786"/>
      <c r="N25260" s="786"/>
      <c r="O25260" s="786"/>
    </row>
    <row r="25261" spans="1:15" x14ac:dyDescent="0.2">
      <c r="A25261" t="s">
        <v>28515</v>
      </c>
      <c r="B25261" t="s">
        <v>15040</v>
      </c>
      <c r="C25261" t="s">
        <v>243</v>
      </c>
      <c r="D25261">
        <v>295.61</v>
      </c>
      <c r="E25261" t="s">
        <v>1827</v>
      </c>
      <c r="F25261" s="786"/>
      <c r="G25261" s="786"/>
      <c r="H25261" s="786"/>
      <c r="I25261" s="786"/>
      <c r="J25261" s="786"/>
      <c r="K25261" s="786"/>
      <c r="L25261" s="786"/>
      <c r="M25261" s="786"/>
      <c r="N25261" s="786"/>
      <c r="O25261" s="786"/>
    </row>
    <row r="25262" spans="1:15" x14ac:dyDescent="0.2">
      <c r="A25262" t="s">
        <v>17481</v>
      </c>
      <c r="B25262" t="s">
        <v>15223</v>
      </c>
      <c r="C25262" t="s">
        <v>243</v>
      </c>
      <c r="D25262">
        <v>228.99</v>
      </c>
      <c r="E25262" t="s">
        <v>1827</v>
      </c>
      <c r="F25262" s="786"/>
      <c r="G25262" s="786"/>
      <c r="H25262" s="786"/>
      <c r="I25262" s="786"/>
      <c r="J25262" s="786"/>
      <c r="K25262" s="786"/>
      <c r="L25262" s="786"/>
      <c r="M25262" s="786"/>
      <c r="N25262" s="786"/>
      <c r="O25262" s="786"/>
    </row>
    <row r="25263" spans="1:15" x14ac:dyDescent="0.2">
      <c r="A25263" t="s">
        <v>17483</v>
      </c>
      <c r="B25263" t="s">
        <v>15225</v>
      </c>
      <c r="C25263" t="s">
        <v>243</v>
      </c>
      <c r="D25263">
        <v>338.94</v>
      </c>
      <c r="E25263" t="s">
        <v>1827</v>
      </c>
      <c r="F25263" s="786"/>
      <c r="G25263" s="786"/>
      <c r="H25263" s="786"/>
      <c r="I25263" s="786"/>
      <c r="J25263" s="786"/>
      <c r="K25263" s="786"/>
      <c r="L25263" s="786"/>
      <c r="M25263" s="786"/>
      <c r="N25263" s="786"/>
      <c r="O25263" s="786"/>
    </row>
    <row r="25264" spans="1:15" x14ac:dyDescent="0.2">
      <c r="A25264" t="s">
        <v>54512</v>
      </c>
      <c r="B25264" t="s">
        <v>54513</v>
      </c>
      <c r="C25264" t="s">
        <v>243</v>
      </c>
      <c r="D25264">
        <v>236.29</v>
      </c>
      <c r="E25264" t="s">
        <v>1827</v>
      </c>
      <c r="F25264" s="786"/>
      <c r="G25264" s="786"/>
      <c r="H25264" s="786"/>
      <c r="I25264" s="786"/>
      <c r="J25264" s="786"/>
      <c r="K25264" s="786"/>
      <c r="L25264" s="786"/>
      <c r="M25264" s="786"/>
      <c r="N25264" s="786"/>
      <c r="O25264" s="786"/>
    </row>
    <row r="25265" spans="1:15" x14ac:dyDescent="0.2">
      <c r="A25265" t="s">
        <v>17482</v>
      </c>
      <c r="B25265" t="s">
        <v>15224</v>
      </c>
      <c r="C25265" t="s">
        <v>243</v>
      </c>
      <c r="D25265">
        <v>198.17</v>
      </c>
      <c r="E25265" t="s">
        <v>1827</v>
      </c>
      <c r="F25265" s="786"/>
      <c r="G25265" s="786"/>
      <c r="H25265" s="786"/>
      <c r="I25265" s="786"/>
      <c r="J25265" s="786"/>
      <c r="K25265" s="786"/>
      <c r="L25265" s="786"/>
      <c r="M25265" s="786"/>
      <c r="N25265" s="786"/>
      <c r="O25265" s="786"/>
    </row>
    <row r="25266" spans="1:15" x14ac:dyDescent="0.2">
      <c r="A25266" t="s">
        <v>17485</v>
      </c>
      <c r="B25266" t="s">
        <v>15227</v>
      </c>
      <c r="C25266" t="s">
        <v>243</v>
      </c>
      <c r="D25266">
        <v>335.24</v>
      </c>
      <c r="E25266" t="s">
        <v>1827</v>
      </c>
      <c r="F25266" s="786"/>
      <c r="G25266" s="786"/>
      <c r="H25266" s="786"/>
      <c r="I25266" s="786"/>
      <c r="J25266" s="786"/>
      <c r="K25266" s="786"/>
      <c r="L25266" s="786"/>
      <c r="M25266" s="786"/>
      <c r="N25266" s="786"/>
      <c r="O25266" s="786"/>
    </row>
    <row r="25267" spans="1:15" x14ac:dyDescent="0.2">
      <c r="A25267" t="s">
        <v>17517</v>
      </c>
      <c r="B25267" t="s">
        <v>15259</v>
      </c>
      <c r="C25267" t="s">
        <v>243</v>
      </c>
      <c r="D25267">
        <v>178.69</v>
      </c>
      <c r="E25267" t="s">
        <v>1827</v>
      </c>
      <c r="F25267" s="786"/>
      <c r="G25267" s="786"/>
      <c r="H25267" s="786"/>
      <c r="I25267" s="786"/>
      <c r="J25267" s="786"/>
      <c r="K25267" s="786"/>
      <c r="L25267" s="786"/>
      <c r="M25267" s="786"/>
      <c r="N25267" s="786"/>
      <c r="O25267" s="786"/>
    </row>
    <row r="25268" spans="1:15" x14ac:dyDescent="0.2">
      <c r="A25268" t="s">
        <v>17516</v>
      </c>
      <c r="B25268" t="s">
        <v>15258</v>
      </c>
      <c r="C25268" t="s">
        <v>243</v>
      </c>
      <c r="D25268">
        <v>202.13</v>
      </c>
      <c r="E25268" t="s">
        <v>1827</v>
      </c>
      <c r="F25268" s="786"/>
      <c r="G25268" s="786"/>
      <c r="H25268" s="786"/>
      <c r="I25268" s="786"/>
      <c r="J25268" s="786"/>
      <c r="K25268" s="786"/>
      <c r="L25268" s="786"/>
      <c r="M25268" s="786"/>
      <c r="N25268" s="786"/>
      <c r="O25268" s="786"/>
    </row>
    <row r="25269" spans="1:15" x14ac:dyDescent="0.2">
      <c r="A25269" t="s">
        <v>17438</v>
      </c>
      <c r="B25269" t="s">
        <v>15182</v>
      </c>
      <c r="C25269" t="s">
        <v>243</v>
      </c>
      <c r="D25269">
        <v>213.88</v>
      </c>
      <c r="E25269" t="s">
        <v>1827</v>
      </c>
      <c r="F25269" s="786"/>
      <c r="G25269" s="786"/>
      <c r="H25269" s="786"/>
      <c r="I25269" s="786"/>
      <c r="J25269" s="786"/>
      <c r="K25269" s="786"/>
      <c r="L25269" s="786"/>
      <c r="M25269" s="786"/>
      <c r="N25269" s="786"/>
      <c r="O25269" s="786"/>
    </row>
    <row r="25270" spans="1:15" x14ac:dyDescent="0.2">
      <c r="A25270" t="s">
        <v>28765</v>
      </c>
      <c r="B25270" t="s">
        <v>15113</v>
      </c>
      <c r="C25270" t="s">
        <v>243</v>
      </c>
      <c r="D25270">
        <v>297.02</v>
      </c>
      <c r="E25270" t="s">
        <v>1827</v>
      </c>
      <c r="F25270" s="786"/>
      <c r="G25270" s="786"/>
      <c r="H25270" s="786"/>
      <c r="I25270" s="786"/>
      <c r="J25270" s="786"/>
      <c r="K25270" s="786"/>
      <c r="L25270" s="786"/>
      <c r="M25270" s="786"/>
      <c r="N25270" s="786"/>
      <c r="O25270" s="786"/>
    </row>
    <row r="25271" spans="1:15" x14ac:dyDescent="0.2">
      <c r="A25271" t="s">
        <v>28766</v>
      </c>
      <c r="B25271" t="s">
        <v>15114</v>
      </c>
      <c r="C25271" t="s">
        <v>243</v>
      </c>
      <c r="D25271">
        <v>420.73</v>
      </c>
      <c r="E25271" t="s">
        <v>1827</v>
      </c>
      <c r="F25271" s="786"/>
      <c r="G25271" s="786"/>
      <c r="H25271" s="786"/>
      <c r="I25271" s="786"/>
      <c r="J25271" s="786"/>
      <c r="K25271" s="786"/>
      <c r="L25271" s="786"/>
      <c r="M25271" s="786"/>
      <c r="N25271" s="786"/>
      <c r="O25271" s="786"/>
    </row>
    <row r="25272" spans="1:15" x14ac:dyDescent="0.2">
      <c r="A25272" t="s">
        <v>54514</v>
      </c>
      <c r="B25272" t="s">
        <v>54515</v>
      </c>
      <c r="C25272" t="s">
        <v>243</v>
      </c>
      <c r="D25272">
        <v>266.45999999999998</v>
      </c>
      <c r="E25272" t="s">
        <v>1827</v>
      </c>
      <c r="F25272" s="786"/>
      <c r="G25272" s="786"/>
      <c r="H25272" s="786"/>
      <c r="I25272" s="786"/>
      <c r="J25272" s="786"/>
      <c r="K25272" s="786"/>
      <c r="L25272" s="786"/>
      <c r="M25272" s="786"/>
      <c r="N25272" s="786"/>
      <c r="O25272" s="786"/>
    </row>
    <row r="25273" spans="1:15" x14ac:dyDescent="0.2">
      <c r="A25273" t="s">
        <v>28768</v>
      </c>
      <c r="B25273" t="s">
        <v>15116</v>
      </c>
      <c r="C25273" t="s">
        <v>243</v>
      </c>
      <c r="D25273">
        <v>393.9</v>
      </c>
      <c r="E25273" t="s">
        <v>1827</v>
      </c>
      <c r="F25273" s="786"/>
      <c r="G25273" s="786"/>
      <c r="H25273" s="786"/>
      <c r="I25273" s="786"/>
      <c r="J25273" s="786"/>
      <c r="K25273" s="786"/>
      <c r="L25273" s="786"/>
      <c r="M25273" s="786"/>
      <c r="N25273" s="786"/>
      <c r="O25273" s="786"/>
    </row>
    <row r="25274" spans="1:15" x14ac:dyDescent="0.2">
      <c r="A25274" t="s">
        <v>52132</v>
      </c>
      <c r="B25274" t="s">
        <v>52133</v>
      </c>
      <c r="C25274" t="s">
        <v>243</v>
      </c>
      <c r="D25274">
        <v>199.49</v>
      </c>
      <c r="E25274" t="s">
        <v>1827</v>
      </c>
      <c r="F25274" s="786"/>
      <c r="G25274" s="786"/>
      <c r="H25274" s="786"/>
      <c r="I25274" s="786"/>
      <c r="J25274" s="786"/>
      <c r="K25274" s="786"/>
      <c r="L25274" s="786"/>
      <c r="M25274" s="786"/>
      <c r="N25274" s="786"/>
      <c r="O25274" s="786"/>
    </row>
    <row r="25275" spans="1:15" x14ac:dyDescent="0.2">
      <c r="A25275" t="s">
        <v>28769</v>
      </c>
      <c r="B25275" t="s">
        <v>15117</v>
      </c>
      <c r="C25275" t="s">
        <v>243</v>
      </c>
      <c r="D25275">
        <v>187.35</v>
      </c>
      <c r="E25275" t="s">
        <v>1827</v>
      </c>
      <c r="F25275" s="786"/>
      <c r="G25275" s="786"/>
      <c r="H25275" s="786"/>
      <c r="I25275" s="786"/>
      <c r="J25275" s="786"/>
      <c r="K25275" s="786"/>
      <c r="L25275" s="786"/>
      <c r="M25275" s="786"/>
      <c r="N25275" s="786"/>
      <c r="O25275" s="786"/>
    </row>
    <row r="25276" spans="1:15" x14ac:dyDescent="0.2">
      <c r="A25276" t="s">
        <v>17353</v>
      </c>
      <c r="B25276" t="s">
        <v>15060</v>
      </c>
      <c r="C25276" t="s">
        <v>243</v>
      </c>
      <c r="D25276">
        <v>295.98</v>
      </c>
      <c r="E25276" t="s">
        <v>1827</v>
      </c>
      <c r="F25276" s="786"/>
      <c r="G25276" s="786"/>
      <c r="H25276" s="786"/>
      <c r="I25276" s="786"/>
      <c r="J25276" s="786"/>
      <c r="K25276" s="786"/>
      <c r="L25276" s="786"/>
      <c r="M25276" s="786"/>
      <c r="N25276" s="786"/>
      <c r="O25276" s="786"/>
    </row>
    <row r="25277" spans="1:15" x14ac:dyDescent="0.2">
      <c r="A25277" t="s">
        <v>17354</v>
      </c>
      <c r="B25277" t="s">
        <v>15061</v>
      </c>
      <c r="C25277" t="s">
        <v>243</v>
      </c>
      <c r="D25277">
        <v>373.93</v>
      </c>
      <c r="E25277" t="s">
        <v>1827</v>
      </c>
      <c r="F25277" s="786"/>
      <c r="G25277" s="786"/>
      <c r="H25277" s="786"/>
      <c r="I25277" s="786"/>
      <c r="J25277" s="786"/>
      <c r="K25277" s="786"/>
      <c r="L25277" s="786"/>
      <c r="M25277" s="786"/>
      <c r="N25277" s="786"/>
      <c r="O25277" s="786"/>
    </row>
    <row r="25278" spans="1:15" x14ac:dyDescent="0.2">
      <c r="A25278" t="s">
        <v>54516</v>
      </c>
      <c r="B25278" t="s">
        <v>54517</v>
      </c>
      <c r="C25278" t="s">
        <v>243</v>
      </c>
      <c r="D25278">
        <v>265.52999999999997</v>
      </c>
      <c r="E25278" t="s">
        <v>1827</v>
      </c>
      <c r="F25278" s="786"/>
      <c r="G25278" s="786"/>
      <c r="H25278" s="786"/>
      <c r="I25278" s="786"/>
      <c r="J25278" s="786"/>
      <c r="K25278" s="786"/>
      <c r="L25278" s="786"/>
      <c r="M25278" s="786"/>
      <c r="N25278" s="786"/>
      <c r="O25278" s="786"/>
    </row>
    <row r="25279" spans="1:15" x14ac:dyDescent="0.2">
      <c r="A25279" t="s">
        <v>17356</v>
      </c>
      <c r="B25279" t="s">
        <v>15063</v>
      </c>
      <c r="C25279" t="s">
        <v>243</v>
      </c>
      <c r="D25279">
        <v>397.25</v>
      </c>
      <c r="E25279" t="s">
        <v>1827</v>
      </c>
      <c r="F25279" s="786"/>
      <c r="G25279" s="786"/>
      <c r="H25279" s="786"/>
      <c r="I25279" s="786"/>
      <c r="J25279" s="786"/>
      <c r="K25279" s="786"/>
      <c r="L25279" s="786"/>
      <c r="M25279" s="786"/>
      <c r="N25279" s="786"/>
      <c r="O25279" s="786"/>
    </row>
    <row r="25280" spans="1:15" x14ac:dyDescent="0.2">
      <c r="A25280" t="s">
        <v>17357</v>
      </c>
      <c r="B25280" t="s">
        <v>15064</v>
      </c>
      <c r="C25280" t="s">
        <v>243</v>
      </c>
      <c r="D25280">
        <v>179.05</v>
      </c>
      <c r="E25280" t="s">
        <v>1827</v>
      </c>
      <c r="F25280" s="786"/>
      <c r="G25280" s="786"/>
      <c r="H25280" s="786"/>
      <c r="I25280" s="786"/>
      <c r="J25280" s="786"/>
      <c r="K25280" s="786"/>
      <c r="L25280" s="786"/>
      <c r="M25280" s="786"/>
      <c r="N25280" s="786"/>
      <c r="O25280" s="786"/>
    </row>
    <row r="25281" spans="1:15" x14ac:dyDescent="0.2">
      <c r="A25281" t="s">
        <v>52134</v>
      </c>
      <c r="B25281" t="s">
        <v>52135</v>
      </c>
      <c r="C25281" t="s">
        <v>243</v>
      </c>
      <c r="D25281">
        <v>273.08999999999997</v>
      </c>
      <c r="E25281" t="s">
        <v>1827</v>
      </c>
      <c r="F25281" s="786"/>
      <c r="G25281" s="786"/>
      <c r="H25281" s="786"/>
      <c r="I25281" s="786"/>
      <c r="J25281" s="786"/>
      <c r="K25281" s="786"/>
      <c r="L25281" s="786"/>
      <c r="M25281" s="786"/>
      <c r="N25281" s="786"/>
      <c r="O25281" s="786"/>
    </row>
    <row r="25282" spans="1:15" x14ac:dyDescent="0.2">
      <c r="A25282" t="s">
        <v>17335</v>
      </c>
      <c r="B25282" t="s">
        <v>15013</v>
      </c>
      <c r="C25282" t="s">
        <v>243</v>
      </c>
      <c r="D25282">
        <v>143.9</v>
      </c>
      <c r="E25282" t="s">
        <v>1827</v>
      </c>
      <c r="F25282" s="786"/>
      <c r="G25282" s="786"/>
      <c r="H25282" s="786"/>
      <c r="I25282" s="786"/>
      <c r="J25282" s="786"/>
      <c r="K25282" s="786"/>
      <c r="L25282" s="786"/>
      <c r="M25282" s="786"/>
      <c r="N25282" s="786"/>
      <c r="O25282" s="786"/>
    </row>
    <row r="25283" spans="1:15" x14ac:dyDescent="0.2">
      <c r="A25283" t="s">
        <v>17338</v>
      </c>
      <c r="B25283" t="s">
        <v>15016</v>
      </c>
      <c r="C25283" t="s">
        <v>243</v>
      </c>
      <c r="D25283">
        <v>214.63</v>
      </c>
      <c r="E25283" t="s">
        <v>1827</v>
      </c>
      <c r="F25283" s="786"/>
      <c r="G25283" s="786"/>
      <c r="H25283" s="786"/>
      <c r="I25283" s="786"/>
      <c r="J25283" s="786"/>
      <c r="K25283" s="786"/>
      <c r="L25283" s="786"/>
      <c r="M25283" s="786"/>
      <c r="N25283" s="786"/>
      <c r="O25283" s="786"/>
    </row>
    <row r="25284" spans="1:15" x14ac:dyDescent="0.2">
      <c r="A25284" t="s">
        <v>17336</v>
      </c>
      <c r="B25284" t="s">
        <v>15014</v>
      </c>
      <c r="C25284" t="s">
        <v>243</v>
      </c>
      <c r="D25284">
        <v>102.27</v>
      </c>
      <c r="E25284" t="s">
        <v>1827</v>
      </c>
      <c r="F25284" s="786"/>
      <c r="G25284" s="786"/>
      <c r="H25284" s="786"/>
      <c r="I25284" s="786"/>
      <c r="J25284" s="786"/>
      <c r="K25284" s="786"/>
      <c r="L25284" s="786"/>
      <c r="M25284" s="786"/>
      <c r="N25284" s="786"/>
      <c r="O25284" s="786"/>
    </row>
    <row r="25285" spans="1:15" x14ac:dyDescent="0.2">
      <c r="A25285" t="s">
        <v>17337</v>
      </c>
      <c r="B25285" t="s">
        <v>15015</v>
      </c>
      <c r="C25285" t="s">
        <v>243</v>
      </c>
      <c r="D25285">
        <v>140.12</v>
      </c>
      <c r="E25285" t="s">
        <v>1827</v>
      </c>
      <c r="F25285" s="786"/>
      <c r="G25285" s="786"/>
      <c r="H25285" s="786"/>
      <c r="I25285" s="786"/>
      <c r="J25285" s="786"/>
      <c r="K25285" s="786"/>
      <c r="L25285" s="786"/>
      <c r="M25285" s="786"/>
      <c r="N25285" s="786"/>
      <c r="O25285" s="786"/>
    </row>
    <row r="25286" spans="1:15" x14ac:dyDescent="0.2">
      <c r="A25286" t="s">
        <v>17339</v>
      </c>
      <c r="B25286" t="s">
        <v>15017</v>
      </c>
      <c r="C25286" t="s">
        <v>243</v>
      </c>
      <c r="D25286">
        <v>85.85</v>
      </c>
      <c r="E25286" t="s">
        <v>1827</v>
      </c>
      <c r="F25286" s="786"/>
      <c r="G25286" s="786"/>
      <c r="H25286" s="786"/>
      <c r="I25286" s="786"/>
      <c r="J25286" s="786"/>
      <c r="K25286" s="786"/>
      <c r="L25286" s="786"/>
      <c r="M25286" s="786"/>
      <c r="N25286" s="786"/>
      <c r="O25286" s="786"/>
    </row>
    <row r="25287" spans="1:15" x14ac:dyDescent="0.2">
      <c r="A25287" t="s">
        <v>17321</v>
      </c>
      <c r="B25287" t="s">
        <v>15004</v>
      </c>
      <c r="C25287" t="s">
        <v>243</v>
      </c>
      <c r="D25287">
        <v>269.93</v>
      </c>
      <c r="E25287" t="s">
        <v>1827</v>
      </c>
      <c r="F25287" s="786"/>
      <c r="G25287" s="786"/>
      <c r="H25287" s="786"/>
      <c r="I25287" s="786"/>
      <c r="J25287" s="786"/>
      <c r="K25287" s="786"/>
      <c r="L25287" s="786"/>
      <c r="M25287" s="786"/>
      <c r="N25287" s="786"/>
      <c r="O25287" s="786"/>
    </row>
    <row r="25288" spans="1:15" x14ac:dyDescent="0.2">
      <c r="A25288" t="s">
        <v>17315</v>
      </c>
      <c r="B25288" t="s">
        <v>14999</v>
      </c>
      <c r="C25288" t="s">
        <v>243</v>
      </c>
      <c r="D25288">
        <v>273.48</v>
      </c>
      <c r="E25288" t="s">
        <v>1827</v>
      </c>
      <c r="F25288" s="786"/>
      <c r="G25288" s="786"/>
      <c r="H25288" s="786"/>
      <c r="I25288" s="786"/>
      <c r="J25288" s="786"/>
      <c r="K25288" s="786"/>
      <c r="L25288" s="786"/>
      <c r="M25288" s="786"/>
      <c r="N25288" s="786"/>
      <c r="O25288" s="786"/>
    </row>
    <row r="25289" spans="1:15" x14ac:dyDescent="0.2">
      <c r="A25289" t="s">
        <v>17317</v>
      </c>
      <c r="B25289" t="s">
        <v>52136</v>
      </c>
      <c r="C25289" t="s">
        <v>243</v>
      </c>
      <c r="D25289">
        <v>220.95</v>
      </c>
      <c r="E25289" t="s">
        <v>1827</v>
      </c>
      <c r="F25289" s="786"/>
      <c r="G25289" s="786"/>
      <c r="H25289" s="786"/>
      <c r="I25289" s="786"/>
      <c r="J25289" s="786"/>
      <c r="K25289" s="786"/>
      <c r="L25289" s="786"/>
      <c r="M25289" s="786"/>
      <c r="N25289" s="786"/>
      <c r="O25289" s="786"/>
    </row>
    <row r="25290" spans="1:15" x14ac:dyDescent="0.2">
      <c r="A25290" t="s">
        <v>17318</v>
      </c>
      <c r="B25290" t="s">
        <v>15001</v>
      </c>
      <c r="C25290" t="s">
        <v>243</v>
      </c>
      <c r="D25290">
        <v>294.68</v>
      </c>
      <c r="E25290" t="s">
        <v>1827</v>
      </c>
      <c r="F25290" s="786"/>
      <c r="G25290" s="786"/>
      <c r="H25290" s="786"/>
      <c r="I25290" s="786"/>
      <c r="J25290" s="786"/>
      <c r="K25290" s="786"/>
      <c r="L25290" s="786"/>
      <c r="M25290" s="786"/>
      <c r="N25290" s="786"/>
      <c r="O25290" s="786"/>
    </row>
    <row r="25291" spans="1:15" x14ac:dyDescent="0.2">
      <c r="A25291" t="s">
        <v>17320</v>
      </c>
      <c r="B25291" t="s">
        <v>15003</v>
      </c>
      <c r="C25291" t="s">
        <v>243</v>
      </c>
      <c r="D25291">
        <v>146.78</v>
      </c>
      <c r="E25291" t="s">
        <v>1827</v>
      </c>
      <c r="F25291" s="786"/>
      <c r="G25291" s="786"/>
      <c r="H25291" s="786"/>
      <c r="I25291" s="786"/>
      <c r="J25291" s="786"/>
      <c r="K25291" s="786"/>
      <c r="L25291" s="786"/>
      <c r="M25291" s="786"/>
      <c r="N25291" s="786"/>
      <c r="O25291" s="786"/>
    </row>
    <row r="25292" spans="1:15" x14ac:dyDescent="0.2">
      <c r="A25292" t="s">
        <v>17322</v>
      </c>
      <c r="B25292" t="s">
        <v>15005</v>
      </c>
      <c r="C25292" t="s">
        <v>243</v>
      </c>
      <c r="D25292">
        <v>294.68</v>
      </c>
      <c r="E25292" t="s">
        <v>1827</v>
      </c>
      <c r="F25292" s="786"/>
      <c r="G25292" s="786"/>
      <c r="H25292" s="786"/>
      <c r="I25292" s="786"/>
      <c r="J25292" s="786"/>
      <c r="K25292" s="786"/>
      <c r="L25292" s="786"/>
      <c r="M25292" s="786"/>
      <c r="N25292" s="786"/>
      <c r="O25292" s="786"/>
    </row>
    <row r="25293" spans="1:15" x14ac:dyDescent="0.2">
      <c r="A25293">
        <v>31251.02</v>
      </c>
      <c r="B25293" t="s">
        <v>14816</v>
      </c>
      <c r="C25293" t="s">
        <v>243</v>
      </c>
      <c r="D25293">
        <v>97.15</v>
      </c>
      <c r="E25293" t="s">
        <v>1827</v>
      </c>
      <c r="F25293" s="786"/>
      <c r="G25293" s="786"/>
      <c r="H25293" s="786"/>
      <c r="I25293" s="786"/>
      <c r="J25293" s="786"/>
      <c r="K25293" s="786"/>
      <c r="L25293" s="786"/>
      <c r="M25293" s="786"/>
      <c r="N25293" s="786"/>
      <c r="O25293" s="786"/>
    </row>
    <row r="25294" spans="1:15" x14ac:dyDescent="0.2">
      <c r="A25294">
        <v>31270.02</v>
      </c>
      <c r="B25294" t="s">
        <v>14817</v>
      </c>
      <c r="C25294" t="s">
        <v>243</v>
      </c>
      <c r="D25294">
        <v>97.15</v>
      </c>
      <c r="E25294" t="s">
        <v>1827</v>
      </c>
      <c r="F25294" s="786"/>
      <c r="G25294" s="786"/>
      <c r="H25294" s="786"/>
      <c r="I25294" s="786"/>
      <c r="J25294" s="786"/>
      <c r="K25294" s="786"/>
      <c r="L25294" s="786"/>
      <c r="M25294" s="786"/>
      <c r="N25294" s="786"/>
      <c r="O25294" s="786"/>
    </row>
    <row r="25295" spans="1:15" x14ac:dyDescent="0.2">
      <c r="A25295">
        <v>33551.019999999997</v>
      </c>
      <c r="B25295" t="s">
        <v>14823</v>
      </c>
      <c r="C25295" t="s">
        <v>243</v>
      </c>
      <c r="D25295">
        <v>212.93</v>
      </c>
      <c r="E25295" t="s">
        <v>1827</v>
      </c>
      <c r="F25295" s="786"/>
      <c r="G25295" s="786"/>
      <c r="H25295" s="786"/>
      <c r="I25295" s="786"/>
      <c r="J25295" s="786"/>
      <c r="K25295" s="786"/>
      <c r="L25295" s="786"/>
      <c r="M25295" s="786"/>
      <c r="N25295" s="786"/>
      <c r="O25295" s="786"/>
    </row>
    <row r="25296" spans="1:15" x14ac:dyDescent="0.2">
      <c r="A25296">
        <v>33570.019999999997</v>
      </c>
      <c r="B25296" t="s">
        <v>14824</v>
      </c>
      <c r="C25296" t="s">
        <v>243</v>
      </c>
      <c r="D25296">
        <v>158.37</v>
      </c>
      <c r="E25296" t="s">
        <v>1827</v>
      </c>
      <c r="F25296" s="786"/>
      <c r="G25296" s="786"/>
      <c r="H25296" s="786"/>
      <c r="I25296" s="786"/>
      <c r="J25296" s="786"/>
      <c r="K25296" s="786"/>
      <c r="L25296" s="786"/>
      <c r="M25296" s="786"/>
      <c r="N25296" s="786"/>
      <c r="O25296" s="786"/>
    </row>
    <row r="25297" spans="1:15" x14ac:dyDescent="0.2">
      <c r="A25297">
        <v>74031.02</v>
      </c>
      <c r="B25297" t="s">
        <v>14957</v>
      </c>
      <c r="C25297" t="s">
        <v>243</v>
      </c>
      <c r="D25297">
        <v>121.73</v>
      </c>
      <c r="E25297" t="s">
        <v>1827</v>
      </c>
      <c r="F25297" s="786"/>
      <c r="G25297" s="786"/>
      <c r="H25297" s="786"/>
      <c r="I25297" s="786"/>
      <c r="J25297" s="786"/>
      <c r="K25297" s="786"/>
      <c r="L25297" s="786"/>
      <c r="M25297" s="786"/>
      <c r="N25297" s="786"/>
      <c r="O25297" s="786"/>
    </row>
    <row r="25298" spans="1:15" x14ac:dyDescent="0.2">
      <c r="A25298">
        <v>40233.019999999997</v>
      </c>
      <c r="B25298" t="s">
        <v>52145</v>
      </c>
      <c r="C25298" t="s">
        <v>243</v>
      </c>
      <c r="D25298">
        <v>107.41</v>
      </c>
      <c r="E25298" t="s">
        <v>1827</v>
      </c>
      <c r="F25298" s="786"/>
      <c r="G25298" s="786"/>
      <c r="H25298" s="786"/>
      <c r="I25298" s="786"/>
      <c r="J25298" s="786"/>
      <c r="K25298" s="786"/>
      <c r="L25298" s="786"/>
      <c r="M25298" s="786"/>
      <c r="N25298" s="786"/>
      <c r="O25298" s="786"/>
    </row>
    <row r="25299" spans="1:15" x14ac:dyDescent="0.2">
      <c r="A25299">
        <v>40232.019999999997</v>
      </c>
      <c r="B25299" t="s">
        <v>52146</v>
      </c>
      <c r="C25299" t="s">
        <v>243</v>
      </c>
      <c r="D25299">
        <v>132.99</v>
      </c>
      <c r="E25299" t="s">
        <v>1827</v>
      </c>
      <c r="F25299" s="786"/>
      <c r="G25299" s="786"/>
      <c r="H25299" s="786"/>
      <c r="I25299" s="786"/>
      <c r="J25299" s="786"/>
      <c r="K25299" s="786"/>
      <c r="L25299" s="786"/>
      <c r="M25299" s="786"/>
      <c r="N25299" s="786"/>
      <c r="O25299" s="786"/>
    </row>
    <row r="25300" spans="1:15" x14ac:dyDescent="0.2">
      <c r="A25300" t="s">
        <v>17362</v>
      </c>
      <c r="B25300" t="s">
        <v>15069</v>
      </c>
      <c r="C25300" t="s">
        <v>243</v>
      </c>
      <c r="D25300">
        <v>14.119400000000001</v>
      </c>
      <c r="E25300" t="s">
        <v>1827</v>
      </c>
      <c r="F25300" s="786"/>
      <c r="G25300" s="786"/>
      <c r="H25300" s="786"/>
      <c r="I25300" s="786"/>
      <c r="J25300" s="786"/>
      <c r="K25300" s="786"/>
      <c r="L25300" s="786"/>
      <c r="M25300" s="786"/>
      <c r="N25300" s="786"/>
      <c r="O25300" s="786"/>
    </row>
    <row r="25301" spans="1:15" x14ac:dyDescent="0.2">
      <c r="A25301" t="s">
        <v>17326</v>
      </c>
      <c r="B25301" t="s">
        <v>15012</v>
      </c>
      <c r="C25301" t="s">
        <v>243</v>
      </c>
      <c r="D25301">
        <v>48.780500000000004</v>
      </c>
      <c r="E25301" t="s">
        <v>1827</v>
      </c>
      <c r="F25301" s="786"/>
      <c r="G25301" s="786"/>
      <c r="H25301" s="786"/>
      <c r="I25301" s="786"/>
      <c r="J25301" s="786"/>
      <c r="K25301" s="786"/>
      <c r="L25301" s="786"/>
      <c r="M25301" s="786"/>
      <c r="N25301" s="786"/>
      <c r="O25301" s="786"/>
    </row>
    <row r="25302" spans="1:15" x14ac:dyDescent="0.2">
      <c r="A25302" t="s">
        <v>17548</v>
      </c>
      <c r="B25302" t="s">
        <v>15290</v>
      </c>
      <c r="C25302" t="s">
        <v>243</v>
      </c>
      <c r="D25302">
        <v>58.441600000000001</v>
      </c>
      <c r="E25302" t="s">
        <v>1827</v>
      </c>
      <c r="F25302" s="786"/>
      <c r="G25302" s="786"/>
      <c r="H25302" s="786"/>
      <c r="I25302" s="786"/>
      <c r="J25302" s="786"/>
      <c r="K25302" s="786"/>
      <c r="L25302" s="786"/>
      <c r="M25302" s="786"/>
      <c r="N25302" s="786"/>
      <c r="O25302" s="786"/>
    </row>
    <row r="25303" spans="1:15" x14ac:dyDescent="0.2">
      <c r="A25303" t="s">
        <v>28516</v>
      </c>
      <c r="B25303" t="s">
        <v>15042</v>
      </c>
      <c r="C25303" t="s">
        <v>243</v>
      </c>
      <c r="D25303">
        <v>76.256100000000004</v>
      </c>
      <c r="E25303" t="s">
        <v>1827</v>
      </c>
      <c r="F25303" s="786"/>
      <c r="G25303" s="786"/>
      <c r="H25303" s="786"/>
      <c r="I25303" s="786"/>
      <c r="J25303" s="786"/>
      <c r="K25303" s="786"/>
      <c r="L25303" s="786"/>
      <c r="M25303" s="786"/>
      <c r="N25303" s="786"/>
      <c r="O25303" s="786"/>
    </row>
    <row r="25304" spans="1:15" x14ac:dyDescent="0.2">
      <c r="A25304">
        <v>40242.019999999997</v>
      </c>
      <c r="B25304" t="s">
        <v>14825</v>
      </c>
      <c r="C25304" t="s">
        <v>243</v>
      </c>
      <c r="D25304">
        <v>79.268299999999996</v>
      </c>
      <c r="E25304" t="s">
        <v>1827</v>
      </c>
      <c r="F25304" s="786"/>
      <c r="G25304" s="786"/>
      <c r="H25304" s="786"/>
      <c r="I25304" s="786"/>
      <c r="J25304" s="786"/>
      <c r="K25304" s="786"/>
      <c r="L25304" s="786"/>
      <c r="M25304" s="786"/>
      <c r="N25304" s="786"/>
      <c r="O25304" s="786"/>
    </row>
    <row r="25305" spans="1:15" x14ac:dyDescent="0.2">
      <c r="A25305" t="s">
        <v>30315</v>
      </c>
      <c r="B25305" t="s">
        <v>15179</v>
      </c>
      <c r="C25305" t="s">
        <v>243</v>
      </c>
      <c r="D25305">
        <v>83.376499999999993</v>
      </c>
      <c r="E25305" t="s">
        <v>1827</v>
      </c>
      <c r="F25305" s="786"/>
      <c r="G25305" s="786"/>
      <c r="H25305" s="786"/>
      <c r="I25305" s="786"/>
      <c r="J25305" s="786"/>
      <c r="K25305" s="786"/>
      <c r="L25305" s="786"/>
      <c r="M25305" s="786"/>
      <c r="N25305" s="786"/>
      <c r="O25305" s="786"/>
    </row>
    <row r="25306" spans="1:15" x14ac:dyDescent="0.2">
      <c r="A25306" t="s">
        <v>28772</v>
      </c>
      <c r="B25306" t="s">
        <v>15120</v>
      </c>
      <c r="C25306" t="s">
        <v>243</v>
      </c>
      <c r="D25306">
        <v>85.365899999999996</v>
      </c>
      <c r="E25306" t="s">
        <v>1827</v>
      </c>
      <c r="F25306" s="786"/>
      <c r="G25306" s="786"/>
      <c r="H25306" s="786"/>
      <c r="I25306" s="786"/>
      <c r="J25306" s="786"/>
      <c r="K25306" s="786"/>
      <c r="L25306" s="786"/>
      <c r="M25306" s="786"/>
      <c r="N25306" s="786"/>
      <c r="O25306" s="786"/>
    </row>
    <row r="25307" spans="1:15" x14ac:dyDescent="0.2">
      <c r="A25307" t="s">
        <v>28517</v>
      </c>
      <c r="B25307" t="s">
        <v>15043</v>
      </c>
      <c r="C25307" t="s">
        <v>243</v>
      </c>
      <c r="D25307">
        <v>92.5732</v>
      </c>
      <c r="E25307" t="s">
        <v>1827</v>
      </c>
      <c r="F25307" s="786"/>
      <c r="G25307" s="786"/>
      <c r="H25307" s="786"/>
      <c r="I25307" s="786"/>
      <c r="J25307" s="786"/>
      <c r="K25307" s="786"/>
      <c r="L25307" s="786"/>
      <c r="M25307" s="786"/>
      <c r="N25307" s="786"/>
      <c r="O25307" s="786"/>
    </row>
    <row r="25308" spans="1:15" x14ac:dyDescent="0.2">
      <c r="A25308" t="s">
        <v>28518</v>
      </c>
      <c r="B25308" t="s">
        <v>15044</v>
      </c>
      <c r="C25308" t="s">
        <v>243</v>
      </c>
      <c r="D25308">
        <v>96.743899999999996</v>
      </c>
      <c r="E25308" t="s">
        <v>1827</v>
      </c>
      <c r="F25308" s="786"/>
      <c r="G25308" s="786"/>
      <c r="H25308" s="786"/>
      <c r="I25308" s="786"/>
      <c r="J25308" s="786"/>
      <c r="K25308" s="786"/>
      <c r="L25308" s="786"/>
      <c r="M25308" s="786"/>
      <c r="N25308" s="786"/>
      <c r="O25308" s="786"/>
    </row>
    <row r="25309" spans="1:15" x14ac:dyDescent="0.2">
      <c r="A25309" t="s">
        <v>17310</v>
      </c>
      <c r="B25309" t="s">
        <v>14975</v>
      </c>
      <c r="C25309" t="s">
        <v>243</v>
      </c>
      <c r="D25309">
        <v>97.561000000000007</v>
      </c>
      <c r="E25309" t="s">
        <v>1827</v>
      </c>
      <c r="F25309" s="786"/>
      <c r="G25309" s="786"/>
      <c r="H25309" s="786"/>
      <c r="I25309" s="786"/>
      <c r="J25309" s="786"/>
      <c r="K25309" s="786"/>
      <c r="L25309" s="786"/>
      <c r="M25309" s="786"/>
      <c r="N25309" s="786"/>
      <c r="O25309" s="786"/>
    </row>
    <row r="25310" spans="1:15" x14ac:dyDescent="0.2">
      <c r="A25310" t="s">
        <v>28775</v>
      </c>
      <c r="B25310" t="s">
        <v>15123</v>
      </c>
      <c r="C25310" t="s">
        <v>243</v>
      </c>
      <c r="D25310">
        <v>107.5949</v>
      </c>
      <c r="E25310" t="s">
        <v>1827</v>
      </c>
      <c r="F25310" s="786"/>
      <c r="G25310" s="786"/>
      <c r="H25310" s="786"/>
      <c r="I25310" s="786"/>
      <c r="J25310" s="786"/>
      <c r="K25310" s="786"/>
      <c r="L25310" s="786"/>
      <c r="M25310" s="786"/>
      <c r="N25310" s="786"/>
      <c r="O25310" s="786"/>
    </row>
    <row r="25311" spans="1:15" x14ac:dyDescent="0.2">
      <c r="A25311" t="s">
        <v>8032</v>
      </c>
      <c r="B25311" t="s">
        <v>15130</v>
      </c>
      <c r="C25311" t="s">
        <v>243</v>
      </c>
      <c r="D25311">
        <v>109.7561</v>
      </c>
      <c r="E25311" t="s">
        <v>1827</v>
      </c>
      <c r="F25311" s="786"/>
      <c r="G25311" s="786"/>
      <c r="H25311" s="786"/>
      <c r="I25311" s="786"/>
      <c r="J25311" s="786"/>
      <c r="K25311" s="786"/>
      <c r="L25311" s="786"/>
      <c r="M25311" s="786"/>
      <c r="N25311" s="786"/>
      <c r="O25311" s="786"/>
    </row>
    <row r="25312" spans="1:15" x14ac:dyDescent="0.2">
      <c r="A25312" t="s">
        <v>28509</v>
      </c>
      <c r="B25312" t="s">
        <v>15035</v>
      </c>
      <c r="C25312" t="s">
        <v>243</v>
      </c>
      <c r="D25312">
        <v>115.8537</v>
      </c>
      <c r="E25312" t="s">
        <v>1827</v>
      </c>
      <c r="F25312" s="786"/>
      <c r="G25312" s="786"/>
      <c r="H25312" s="786"/>
      <c r="I25312" s="786"/>
      <c r="J25312" s="786"/>
      <c r="K25312" s="786"/>
      <c r="L25312" s="786"/>
      <c r="M25312" s="786"/>
      <c r="N25312" s="786"/>
      <c r="O25312" s="786"/>
    </row>
    <row r="25313" spans="1:15" x14ac:dyDescent="0.2">
      <c r="A25313" t="s">
        <v>17304</v>
      </c>
      <c r="B25313" t="s">
        <v>14969</v>
      </c>
      <c r="C25313" t="s">
        <v>243</v>
      </c>
      <c r="D25313">
        <v>121.9512</v>
      </c>
      <c r="E25313" t="s">
        <v>1827</v>
      </c>
      <c r="F25313" s="786"/>
      <c r="G25313" s="786"/>
      <c r="H25313" s="786"/>
      <c r="I25313" s="786"/>
      <c r="J25313" s="786"/>
      <c r="K25313" s="786"/>
      <c r="L25313" s="786"/>
      <c r="M25313" s="786"/>
      <c r="N25313" s="786"/>
      <c r="O25313" s="786"/>
    </row>
    <row r="25314" spans="1:15" x14ac:dyDescent="0.2">
      <c r="A25314">
        <v>214660</v>
      </c>
      <c r="B25314" t="s">
        <v>14802</v>
      </c>
      <c r="C25314" t="s">
        <v>243</v>
      </c>
      <c r="D25314">
        <v>126.28570000000001</v>
      </c>
      <c r="E25314" t="s">
        <v>1827</v>
      </c>
      <c r="F25314" s="786"/>
      <c r="G25314" s="786"/>
      <c r="H25314" s="786"/>
      <c r="I25314" s="786"/>
      <c r="J25314" s="786"/>
      <c r="K25314" s="786"/>
      <c r="L25314" s="786"/>
      <c r="M25314" s="786"/>
      <c r="N25314" s="786"/>
      <c r="O25314" s="786"/>
    </row>
    <row r="25315" spans="1:15" x14ac:dyDescent="0.2">
      <c r="A25315" t="s">
        <v>28522</v>
      </c>
      <c r="B25315" t="s">
        <v>15048</v>
      </c>
      <c r="C25315" t="s">
        <v>243</v>
      </c>
      <c r="D25315">
        <v>128.58439999999999</v>
      </c>
      <c r="E25315" t="s">
        <v>1827</v>
      </c>
      <c r="F25315" s="786"/>
      <c r="G25315" s="786"/>
      <c r="H25315" s="786"/>
      <c r="I25315" s="786"/>
      <c r="J25315" s="786"/>
      <c r="K25315" s="786"/>
      <c r="L25315" s="786"/>
      <c r="M25315" s="786"/>
      <c r="N25315" s="786"/>
      <c r="O25315" s="786"/>
    </row>
    <row r="25316" spans="1:15" x14ac:dyDescent="0.2">
      <c r="A25316" t="s">
        <v>17306</v>
      </c>
      <c r="B25316" t="s">
        <v>14971</v>
      </c>
      <c r="C25316" t="s">
        <v>243</v>
      </c>
      <c r="D25316">
        <v>134.1463</v>
      </c>
      <c r="E25316" t="s">
        <v>1827</v>
      </c>
      <c r="F25316" s="786"/>
      <c r="G25316" s="786"/>
      <c r="H25316" s="786"/>
      <c r="I25316" s="786"/>
      <c r="J25316" s="786"/>
      <c r="K25316" s="786"/>
      <c r="L25316" s="786"/>
      <c r="M25316" s="786"/>
      <c r="N25316" s="786"/>
      <c r="O25316" s="786"/>
    </row>
    <row r="25317" spans="1:15" x14ac:dyDescent="0.2">
      <c r="A25317" t="s">
        <v>28524</v>
      </c>
      <c r="B25317" t="s">
        <v>15050</v>
      </c>
      <c r="C25317" t="s">
        <v>243</v>
      </c>
      <c r="D25317">
        <v>141.03659999999999</v>
      </c>
      <c r="E25317" t="s">
        <v>1827</v>
      </c>
      <c r="F25317" s="786"/>
      <c r="G25317" s="786"/>
      <c r="H25317" s="786"/>
      <c r="I25317" s="786"/>
      <c r="J25317" s="786"/>
      <c r="K25317" s="786"/>
      <c r="L25317" s="786"/>
      <c r="M25317" s="786"/>
      <c r="N25317" s="786"/>
      <c r="O25317" s="786"/>
    </row>
    <row r="25318" spans="1:15" x14ac:dyDescent="0.2">
      <c r="A25318" t="s">
        <v>28776</v>
      </c>
      <c r="B25318" t="s">
        <v>15124</v>
      </c>
      <c r="C25318" t="s">
        <v>243</v>
      </c>
      <c r="D25318">
        <v>141.9753</v>
      </c>
      <c r="E25318" t="s">
        <v>1827</v>
      </c>
      <c r="F25318" s="786"/>
      <c r="G25318" s="786"/>
      <c r="H25318" s="786"/>
      <c r="I25318" s="786"/>
      <c r="J25318" s="786"/>
      <c r="K25318" s="786"/>
      <c r="L25318" s="786"/>
      <c r="M25318" s="786"/>
      <c r="N25318" s="786"/>
      <c r="O25318" s="786"/>
    </row>
    <row r="25319" spans="1:15" x14ac:dyDescent="0.2">
      <c r="A25319" t="s">
        <v>28521</v>
      </c>
      <c r="B25319" t="s">
        <v>15047</v>
      </c>
      <c r="C25319" t="s">
        <v>243</v>
      </c>
      <c r="D25319">
        <v>147.58330000000001</v>
      </c>
      <c r="E25319" t="s">
        <v>1827</v>
      </c>
      <c r="F25319" s="786"/>
      <c r="G25319" s="786"/>
      <c r="H25319" s="786"/>
      <c r="I25319" s="786"/>
      <c r="J25319" s="786"/>
      <c r="K25319" s="786"/>
      <c r="L25319" s="786"/>
      <c r="M25319" s="786"/>
      <c r="N25319" s="786"/>
      <c r="O25319" s="786"/>
    </row>
    <row r="25320" spans="1:15" x14ac:dyDescent="0.2">
      <c r="A25320">
        <v>14257006</v>
      </c>
      <c r="B25320" t="s">
        <v>14711</v>
      </c>
      <c r="C25320" t="s">
        <v>243</v>
      </c>
      <c r="D25320">
        <v>151.0633</v>
      </c>
      <c r="E25320" t="s">
        <v>1827</v>
      </c>
      <c r="F25320" s="786"/>
      <c r="G25320" s="786"/>
      <c r="H25320" s="786"/>
      <c r="I25320" s="786"/>
      <c r="J25320" s="786"/>
      <c r="K25320" s="786"/>
      <c r="L25320" s="786"/>
      <c r="M25320" s="786"/>
      <c r="N25320" s="786"/>
      <c r="O25320" s="786"/>
    </row>
    <row r="25321" spans="1:15" x14ac:dyDescent="0.2">
      <c r="A25321" t="s">
        <v>28519</v>
      </c>
      <c r="B25321" t="s">
        <v>15045</v>
      </c>
      <c r="C25321" t="s">
        <v>243</v>
      </c>
      <c r="D25321">
        <v>157.2381</v>
      </c>
      <c r="E25321" t="s">
        <v>1827</v>
      </c>
      <c r="F25321" s="786"/>
      <c r="G25321" s="786"/>
      <c r="H25321" s="786"/>
      <c r="I25321" s="786"/>
      <c r="J25321" s="786"/>
      <c r="K25321" s="786"/>
      <c r="L25321" s="786"/>
      <c r="M25321" s="786"/>
      <c r="N25321" s="786"/>
      <c r="O25321" s="786"/>
    </row>
    <row r="25322" spans="1:15" x14ac:dyDescent="0.2">
      <c r="A25322" t="s">
        <v>28525</v>
      </c>
      <c r="B25322" t="s">
        <v>15051</v>
      </c>
      <c r="C25322" t="s">
        <v>243</v>
      </c>
      <c r="D25322">
        <v>157.4881</v>
      </c>
      <c r="E25322" t="s">
        <v>1827</v>
      </c>
      <c r="F25322" s="786"/>
      <c r="G25322" s="786"/>
      <c r="H25322" s="786"/>
      <c r="I25322" s="786"/>
      <c r="J25322" s="786"/>
      <c r="K25322" s="786"/>
      <c r="L25322" s="786"/>
      <c r="M25322" s="786"/>
      <c r="N25322" s="786"/>
      <c r="O25322" s="786"/>
    </row>
    <row r="25323" spans="1:15" x14ac:dyDescent="0.2">
      <c r="A25323" t="s">
        <v>28523</v>
      </c>
      <c r="B25323" t="s">
        <v>15049</v>
      </c>
      <c r="C25323" t="s">
        <v>243</v>
      </c>
      <c r="D25323">
        <v>157.4881</v>
      </c>
      <c r="E25323" t="s">
        <v>1827</v>
      </c>
      <c r="F25323" s="786"/>
      <c r="G25323" s="786"/>
      <c r="H25323" s="786"/>
      <c r="I25323" s="786"/>
      <c r="J25323" s="786"/>
      <c r="K25323" s="786"/>
      <c r="L25323" s="786"/>
      <c r="M25323" s="786"/>
      <c r="N25323" s="786"/>
      <c r="O25323" s="786"/>
    </row>
    <row r="25324" spans="1:15" x14ac:dyDescent="0.2">
      <c r="A25324" t="s">
        <v>28520</v>
      </c>
      <c r="B25324" t="s">
        <v>15046</v>
      </c>
      <c r="C25324" t="s">
        <v>243</v>
      </c>
      <c r="D25324">
        <v>157.4881</v>
      </c>
      <c r="E25324" t="s">
        <v>1827</v>
      </c>
      <c r="F25324" s="786"/>
      <c r="G25324" s="786"/>
      <c r="H25324" s="786"/>
      <c r="I25324" s="786"/>
      <c r="J25324" s="786"/>
      <c r="K25324" s="786"/>
      <c r="L25324" s="786"/>
      <c r="M25324" s="786"/>
      <c r="N25324" s="786"/>
      <c r="O25324" s="786"/>
    </row>
    <row r="25325" spans="1:15" x14ac:dyDescent="0.2">
      <c r="A25325" t="s">
        <v>17309</v>
      </c>
      <c r="B25325" t="s">
        <v>14974</v>
      </c>
      <c r="C25325" t="s">
        <v>243</v>
      </c>
      <c r="D25325">
        <v>158.53659999999999</v>
      </c>
      <c r="E25325" t="s">
        <v>1827</v>
      </c>
      <c r="F25325" s="786"/>
      <c r="G25325" s="786"/>
      <c r="H25325" s="786"/>
      <c r="I25325" s="786"/>
      <c r="J25325" s="786"/>
      <c r="K25325" s="786"/>
      <c r="L25325" s="786"/>
      <c r="M25325" s="786"/>
      <c r="N25325" s="786"/>
      <c r="O25325" s="786"/>
    </row>
    <row r="25326" spans="1:15" x14ac:dyDescent="0.2">
      <c r="A25326" t="s">
        <v>28771</v>
      </c>
      <c r="B25326" t="s">
        <v>15119</v>
      </c>
      <c r="C25326" t="s">
        <v>243</v>
      </c>
      <c r="D25326">
        <v>160.49379999999999</v>
      </c>
      <c r="E25326" t="s">
        <v>1827</v>
      </c>
      <c r="F25326" s="786"/>
      <c r="G25326" s="786"/>
      <c r="H25326" s="786"/>
      <c r="I25326" s="786"/>
      <c r="J25326" s="786"/>
      <c r="K25326" s="786"/>
      <c r="L25326" s="786"/>
      <c r="M25326" s="786"/>
      <c r="N25326" s="786"/>
      <c r="O25326" s="786"/>
    </row>
    <row r="25327" spans="1:15" x14ac:dyDescent="0.2">
      <c r="A25327" t="s">
        <v>17311</v>
      </c>
      <c r="B25327" t="s">
        <v>14976</v>
      </c>
      <c r="C25327" t="s">
        <v>243</v>
      </c>
      <c r="D25327">
        <v>160.49379999999999</v>
      </c>
      <c r="E25327" t="s">
        <v>1827</v>
      </c>
      <c r="F25327" s="786"/>
      <c r="G25327" s="786"/>
      <c r="H25327" s="786"/>
      <c r="I25327" s="786"/>
      <c r="J25327" s="786"/>
      <c r="K25327" s="786"/>
      <c r="L25327" s="786"/>
      <c r="M25327" s="786"/>
      <c r="N25327" s="786"/>
      <c r="O25327" s="786"/>
    </row>
    <row r="25328" spans="1:15" x14ac:dyDescent="0.2">
      <c r="A25328" t="s">
        <v>17300</v>
      </c>
      <c r="B25328" t="s">
        <v>14965</v>
      </c>
      <c r="C25328" t="s">
        <v>243</v>
      </c>
      <c r="D25328">
        <v>164.63409999999999</v>
      </c>
      <c r="E25328" t="s">
        <v>1827</v>
      </c>
      <c r="F25328" s="786"/>
      <c r="G25328" s="786"/>
      <c r="H25328" s="786"/>
      <c r="I25328" s="786"/>
      <c r="J25328" s="786"/>
      <c r="K25328" s="786"/>
      <c r="L25328" s="786"/>
      <c r="M25328" s="786"/>
      <c r="N25328" s="786"/>
      <c r="O25328" s="786"/>
    </row>
    <row r="25329" spans="1:15" x14ac:dyDescent="0.2">
      <c r="A25329" t="s">
        <v>28780</v>
      </c>
      <c r="B25329" t="s">
        <v>15128</v>
      </c>
      <c r="C25329" t="s">
        <v>243</v>
      </c>
      <c r="D25329">
        <v>170.73169999999999</v>
      </c>
      <c r="E25329" t="s">
        <v>1827</v>
      </c>
      <c r="F25329" s="786"/>
      <c r="G25329" s="786"/>
      <c r="H25329" s="786"/>
      <c r="I25329" s="786"/>
      <c r="J25329" s="786"/>
      <c r="K25329" s="786"/>
      <c r="L25329" s="786"/>
      <c r="M25329" s="786"/>
      <c r="N25329" s="786"/>
      <c r="O25329" s="786"/>
    </row>
    <row r="25330" spans="1:15" x14ac:dyDescent="0.2">
      <c r="A25330">
        <v>588000</v>
      </c>
      <c r="B25330" t="s">
        <v>14940</v>
      </c>
      <c r="C25330" t="s">
        <v>243</v>
      </c>
      <c r="D25330">
        <v>173.6429</v>
      </c>
      <c r="E25330" t="s">
        <v>1827</v>
      </c>
      <c r="F25330" s="786"/>
      <c r="G25330" s="786"/>
      <c r="H25330" s="786"/>
      <c r="I25330" s="786"/>
      <c r="J25330" s="786"/>
      <c r="K25330" s="786"/>
      <c r="L25330" s="786"/>
      <c r="M25330" s="786"/>
      <c r="N25330" s="786"/>
      <c r="O25330" s="786"/>
    </row>
    <row r="25331" spans="1:15" x14ac:dyDescent="0.2">
      <c r="A25331">
        <v>1434700</v>
      </c>
      <c r="B25331" t="s">
        <v>14712</v>
      </c>
      <c r="C25331" t="s">
        <v>243</v>
      </c>
      <c r="D25331">
        <v>177.8571</v>
      </c>
      <c r="E25331" t="s">
        <v>1827</v>
      </c>
      <c r="F25331" s="786"/>
      <c r="G25331" s="786"/>
      <c r="H25331" s="786"/>
      <c r="I25331" s="786"/>
      <c r="J25331" s="786"/>
      <c r="K25331" s="786"/>
      <c r="L25331" s="786"/>
      <c r="M25331" s="786"/>
      <c r="N25331" s="786"/>
      <c r="O25331" s="786"/>
    </row>
    <row r="25332" spans="1:15" x14ac:dyDescent="0.2">
      <c r="A25332">
        <v>1414500</v>
      </c>
      <c r="B25332" t="s">
        <v>14710</v>
      </c>
      <c r="C25332" t="s">
        <v>243</v>
      </c>
      <c r="D25332">
        <v>178.90479999999999</v>
      </c>
      <c r="E25332" t="s">
        <v>1827</v>
      </c>
      <c r="F25332" s="786"/>
      <c r="G25332" s="786"/>
      <c r="H25332" s="786"/>
      <c r="I25332" s="786"/>
      <c r="J25332" s="786"/>
      <c r="K25332" s="786"/>
      <c r="L25332" s="786"/>
      <c r="M25332" s="786"/>
      <c r="N25332" s="786"/>
      <c r="O25332" s="786"/>
    </row>
    <row r="25333" spans="1:15" x14ac:dyDescent="0.2">
      <c r="A25333" t="s">
        <v>28451</v>
      </c>
      <c r="B25333" t="s">
        <v>15021</v>
      </c>
      <c r="C25333" t="s">
        <v>243</v>
      </c>
      <c r="D25333">
        <v>186.29349999999999</v>
      </c>
      <c r="E25333" t="s">
        <v>1827</v>
      </c>
      <c r="F25333" s="786"/>
      <c r="G25333" s="786"/>
      <c r="H25333" s="786"/>
      <c r="I25333" s="786"/>
      <c r="J25333" s="786"/>
      <c r="K25333" s="786"/>
      <c r="L25333" s="786"/>
      <c r="M25333" s="786"/>
      <c r="N25333" s="786"/>
      <c r="O25333" s="786"/>
    </row>
    <row r="25334" spans="1:15" x14ac:dyDescent="0.2">
      <c r="A25334" t="s">
        <v>28452</v>
      </c>
      <c r="B25334" t="s">
        <v>15022</v>
      </c>
      <c r="C25334" t="s">
        <v>243</v>
      </c>
      <c r="D25334">
        <v>186.29349999999999</v>
      </c>
      <c r="E25334" t="s">
        <v>1827</v>
      </c>
      <c r="F25334" s="786"/>
      <c r="G25334" s="786"/>
      <c r="H25334" s="786"/>
      <c r="I25334" s="786"/>
      <c r="J25334" s="786"/>
      <c r="K25334" s="786"/>
      <c r="L25334" s="786"/>
      <c r="M25334" s="786"/>
      <c r="N25334" s="786"/>
      <c r="O25334" s="786"/>
    </row>
    <row r="25335" spans="1:15" x14ac:dyDescent="0.2">
      <c r="A25335">
        <v>33133.019999999997</v>
      </c>
      <c r="B25335" t="s">
        <v>14822</v>
      </c>
      <c r="C25335" t="s">
        <v>243</v>
      </c>
      <c r="D25335">
        <v>189.02440000000001</v>
      </c>
      <c r="E25335" t="s">
        <v>1827</v>
      </c>
    </row>
    <row r="25336" spans="1:15" x14ac:dyDescent="0.2">
      <c r="A25336" t="s">
        <v>28770</v>
      </c>
      <c r="B25336" t="s">
        <v>15118</v>
      </c>
      <c r="C25336" t="s">
        <v>243</v>
      </c>
      <c r="D25336">
        <v>201.51220000000001</v>
      </c>
      <c r="E25336" t="s">
        <v>1827</v>
      </c>
    </row>
    <row r="25337" spans="1:15" x14ac:dyDescent="0.2">
      <c r="A25337" t="s">
        <v>17307</v>
      </c>
      <c r="B25337" t="s">
        <v>14972</v>
      </c>
      <c r="C25337" t="s">
        <v>243</v>
      </c>
      <c r="D25337">
        <v>203.7037</v>
      </c>
      <c r="E25337" t="s">
        <v>1827</v>
      </c>
    </row>
    <row r="25338" spans="1:15" x14ac:dyDescent="0.2">
      <c r="A25338" t="s">
        <v>28773</v>
      </c>
      <c r="B25338" t="s">
        <v>15121</v>
      </c>
      <c r="C25338" t="s">
        <v>243</v>
      </c>
      <c r="D25338">
        <v>207.31710000000001</v>
      </c>
      <c r="E25338" t="s">
        <v>1827</v>
      </c>
    </row>
    <row r="25339" spans="1:15" x14ac:dyDescent="0.2">
      <c r="A25339" t="s">
        <v>28779</v>
      </c>
      <c r="B25339" t="s">
        <v>15127</v>
      </c>
      <c r="C25339" t="s">
        <v>243</v>
      </c>
      <c r="D25339">
        <v>207.79220000000001</v>
      </c>
      <c r="E25339" t="s">
        <v>1827</v>
      </c>
    </row>
    <row r="25340" spans="1:15" x14ac:dyDescent="0.2">
      <c r="A25340" t="s">
        <v>17308</v>
      </c>
      <c r="B25340" t="s">
        <v>14973</v>
      </c>
      <c r="C25340" t="s">
        <v>243</v>
      </c>
      <c r="D25340">
        <v>207.79220000000001</v>
      </c>
      <c r="E25340" t="s">
        <v>1827</v>
      </c>
    </row>
    <row r="25341" spans="1:15" x14ac:dyDescent="0.2">
      <c r="A25341" t="s">
        <v>17305</v>
      </c>
      <c r="B25341" t="s">
        <v>14970</v>
      </c>
      <c r="C25341" t="s">
        <v>243</v>
      </c>
      <c r="D25341">
        <v>207.79220000000001</v>
      </c>
      <c r="E25341" t="s">
        <v>1827</v>
      </c>
    </row>
    <row r="25342" spans="1:15" x14ac:dyDescent="0.2">
      <c r="A25342" t="s">
        <v>28777</v>
      </c>
      <c r="B25342" t="s">
        <v>15125</v>
      </c>
      <c r="C25342" t="s">
        <v>243</v>
      </c>
      <c r="D25342">
        <v>209.87649999999999</v>
      </c>
      <c r="E25342" t="s">
        <v>1827</v>
      </c>
    </row>
    <row r="25343" spans="1:15" x14ac:dyDescent="0.2">
      <c r="A25343" t="s">
        <v>17134</v>
      </c>
      <c r="B25343" t="s">
        <v>14803</v>
      </c>
      <c r="C25343" t="s">
        <v>243</v>
      </c>
      <c r="D25343">
        <v>210.56819999999999</v>
      </c>
      <c r="E25343" t="s">
        <v>1827</v>
      </c>
    </row>
    <row r="25344" spans="1:15" x14ac:dyDescent="0.2">
      <c r="A25344" t="s">
        <v>28774</v>
      </c>
      <c r="B25344" t="s">
        <v>15122</v>
      </c>
      <c r="C25344" t="s">
        <v>243</v>
      </c>
      <c r="D25344" s="684">
        <v>219.51220000000001</v>
      </c>
      <c r="E25344" t="s">
        <v>1827</v>
      </c>
    </row>
    <row r="25345" spans="1:5" x14ac:dyDescent="0.2">
      <c r="A25345">
        <v>9510001001</v>
      </c>
      <c r="B25345" t="s">
        <v>14990</v>
      </c>
      <c r="C25345" t="s">
        <v>243</v>
      </c>
      <c r="D25345" s="684">
        <v>232.5581</v>
      </c>
      <c r="E25345" t="s">
        <v>1827</v>
      </c>
    </row>
    <row r="25346" spans="1:5" x14ac:dyDescent="0.2">
      <c r="A25346" t="s">
        <v>28448</v>
      </c>
      <c r="B25346" t="s">
        <v>15018</v>
      </c>
      <c r="C25346" t="s">
        <v>243</v>
      </c>
      <c r="D25346">
        <v>233.7662</v>
      </c>
      <c r="E25346" t="s">
        <v>1827</v>
      </c>
    </row>
    <row r="25347" spans="1:5" x14ac:dyDescent="0.2">
      <c r="A25347" t="s">
        <v>17261</v>
      </c>
      <c r="B25347" t="s">
        <v>14899</v>
      </c>
      <c r="C25347" t="s">
        <v>243</v>
      </c>
      <c r="D25347">
        <v>238.09520000000001</v>
      </c>
      <c r="E25347" t="s">
        <v>1827</v>
      </c>
    </row>
    <row r="25348" spans="1:5" x14ac:dyDescent="0.2">
      <c r="A25348" t="s">
        <v>17301</v>
      </c>
      <c r="B25348" t="s">
        <v>14966</v>
      </c>
      <c r="C25348" t="s">
        <v>243</v>
      </c>
      <c r="D25348">
        <v>240.50630000000001</v>
      </c>
      <c r="E25348" t="s">
        <v>1827</v>
      </c>
    </row>
    <row r="25349" spans="1:5" x14ac:dyDescent="0.2">
      <c r="A25349" t="s">
        <v>17449</v>
      </c>
      <c r="B25349" t="s">
        <v>15191</v>
      </c>
      <c r="C25349" t="s">
        <v>243</v>
      </c>
      <c r="D25349">
        <v>240.62790000000001</v>
      </c>
      <c r="E25349" t="s">
        <v>1827</v>
      </c>
    </row>
    <row r="25350" spans="1:5" x14ac:dyDescent="0.2">
      <c r="A25350">
        <v>1404400</v>
      </c>
      <c r="B25350" t="s">
        <v>14709</v>
      </c>
      <c r="C25350" t="s">
        <v>243</v>
      </c>
      <c r="D25350">
        <v>241</v>
      </c>
      <c r="E25350" t="s">
        <v>1827</v>
      </c>
    </row>
    <row r="25351" spans="1:5" x14ac:dyDescent="0.2">
      <c r="A25351" t="s">
        <v>28778</v>
      </c>
      <c r="B25351" t="s">
        <v>15126</v>
      </c>
      <c r="C25351" t="s">
        <v>243</v>
      </c>
      <c r="D25351">
        <v>256.0976</v>
      </c>
      <c r="E25351" t="s">
        <v>1827</v>
      </c>
    </row>
    <row r="25352" spans="1:5" x14ac:dyDescent="0.2">
      <c r="A25352">
        <v>42130.02</v>
      </c>
      <c r="B25352" t="s">
        <v>14826</v>
      </c>
      <c r="C25352" t="s">
        <v>243</v>
      </c>
      <c r="D25352">
        <v>264.63409999999999</v>
      </c>
      <c r="E25352" t="s">
        <v>1827</v>
      </c>
    </row>
    <row r="25353" spans="1:5" x14ac:dyDescent="0.2">
      <c r="A25353" t="s">
        <v>17267</v>
      </c>
      <c r="B25353" t="s">
        <v>14905</v>
      </c>
      <c r="C25353" t="s">
        <v>243</v>
      </c>
      <c r="D25353">
        <v>267.8571</v>
      </c>
      <c r="E25353" t="s">
        <v>1827</v>
      </c>
    </row>
    <row r="25354" spans="1:5" x14ac:dyDescent="0.2">
      <c r="A25354" t="s">
        <v>28781</v>
      </c>
      <c r="B25354" t="s">
        <v>15129</v>
      </c>
      <c r="C25354" t="s">
        <v>243</v>
      </c>
      <c r="D25354">
        <v>271.60489999999999</v>
      </c>
      <c r="E25354" t="s">
        <v>1827</v>
      </c>
    </row>
    <row r="25355" spans="1:5" x14ac:dyDescent="0.2">
      <c r="A25355" t="s">
        <v>17437</v>
      </c>
      <c r="B25355" t="s">
        <v>15181</v>
      </c>
      <c r="C25355" t="s">
        <v>243</v>
      </c>
      <c r="D25355">
        <v>274.9024</v>
      </c>
      <c r="E25355" t="s">
        <v>1827</v>
      </c>
    </row>
    <row r="25356" spans="1:5" x14ac:dyDescent="0.2">
      <c r="A25356" t="s">
        <v>17259</v>
      </c>
      <c r="B25356" t="s">
        <v>14897</v>
      </c>
      <c r="C25356" t="s">
        <v>243</v>
      </c>
      <c r="D25356">
        <v>279.76190000000003</v>
      </c>
      <c r="E25356" t="s">
        <v>1827</v>
      </c>
    </row>
    <row r="25357" spans="1:5" x14ac:dyDescent="0.2">
      <c r="A25357" t="s">
        <v>17448</v>
      </c>
      <c r="B25357" t="s">
        <v>15190</v>
      </c>
      <c r="C25357" t="s">
        <v>243</v>
      </c>
      <c r="D25357">
        <v>283.44080000000002</v>
      </c>
      <c r="E25357" t="s">
        <v>1827</v>
      </c>
    </row>
    <row r="25358" spans="1:5" x14ac:dyDescent="0.2">
      <c r="A25358" t="s">
        <v>17273</v>
      </c>
      <c r="B25358" t="s">
        <v>14911</v>
      </c>
      <c r="C25358" t="s">
        <v>243</v>
      </c>
      <c r="D25358">
        <v>284.88369999999998</v>
      </c>
      <c r="E25358" t="s">
        <v>1827</v>
      </c>
    </row>
    <row r="25359" spans="1:5" x14ac:dyDescent="0.2">
      <c r="A25359" t="s">
        <v>17302</v>
      </c>
      <c r="B25359" t="s">
        <v>14967</v>
      </c>
      <c r="C25359" t="s">
        <v>243</v>
      </c>
      <c r="D25359">
        <v>285.71429999999998</v>
      </c>
      <c r="E25359" t="s">
        <v>1827</v>
      </c>
    </row>
    <row r="25360" spans="1:5" x14ac:dyDescent="0.2">
      <c r="A25360" t="s">
        <v>17265</v>
      </c>
      <c r="B25360" t="s">
        <v>14903</v>
      </c>
      <c r="C25360" t="s">
        <v>243</v>
      </c>
      <c r="D25360">
        <v>291.66669999999999</v>
      </c>
      <c r="E25360" t="s">
        <v>1827</v>
      </c>
    </row>
    <row r="25361" spans="1:5" x14ac:dyDescent="0.2">
      <c r="A25361" t="s">
        <v>17294</v>
      </c>
      <c r="B25361" t="s">
        <v>14959</v>
      </c>
      <c r="C25361" t="s">
        <v>243</v>
      </c>
      <c r="D25361">
        <v>292.20780000000002</v>
      </c>
      <c r="E25361" t="s">
        <v>1827</v>
      </c>
    </row>
    <row r="25362" spans="1:5" x14ac:dyDescent="0.2">
      <c r="A25362" t="s">
        <v>19675</v>
      </c>
      <c r="B25362" t="s">
        <v>15138</v>
      </c>
      <c r="C25362" t="s">
        <v>243</v>
      </c>
      <c r="D25362">
        <v>303.20699999999999</v>
      </c>
      <c r="E25362" t="s">
        <v>1827</v>
      </c>
    </row>
    <row r="25363" spans="1:5" x14ac:dyDescent="0.2">
      <c r="A25363" t="s">
        <v>17257</v>
      </c>
      <c r="B25363" t="s">
        <v>14895</v>
      </c>
      <c r="C25363" t="s">
        <v>243</v>
      </c>
      <c r="D25363">
        <v>303.57139999999998</v>
      </c>
      <c r="E25363" t="s">
        <v>1827</v>
      </c>
    </row>
    <row r="25364" spans="1:5" x14ac:dyDescent="0.2">
      <c r="A25364" t="s">
        <v>17293</v>
      </c>
      <c r="B25364" t="s">
        <v>14958</v>
      </c>
      <c r="C25364" t="s">
        <v>243</v>
      </c>
      <c r="D25364">
        <v>311.68830000000003</v>
      </c>
      <c r="E25364" t="s">
        <v>1827</v>
      </c>
    </row>
    <row r="25365" spans="1:5" x14ac:dyDescent="0.2">
      <c r="A25365" t="s">
        <v>17303</v>
      </c>
      <c r="B25365" t="s">
        <v>14968</v>
      </c>
      <c r="C25365" t="s">
        <v>243</v>
      </c>
      <c r="D25365">
        <v>311.68830000000003</v>
      </c>
      <c r="E25365" t="s">
        <v>1827</v>
      </c>
    </row>
    <row r="25366" spans="1:5" x14ac:dyDescent="0.2">
      <c r="A25366" t="s">
        <v>17450</v>
      </c>
      <c r="B25366" t="s">
        <v>15192</v>
      </c>
      <c r="C25366" t="s">
        <v>243</v>
      </c>
      <c r="D25366">
        <v>318.47669999999999</v>
      </c>
      <c r="E25366" t="s">
        <v>1827</v>
      </c>
    </row>
    <row r="25367" spans="1:5" x14ac:dyDescent="0.2">
      <c r="A25367" t="s">
        <v>17263</v>
      </c>
      <c r="B25367" t="s">
        <v>14901</v>
      </c>
      <c r="C25367" t="s">
        <v>243</v>
      </c>
      <c r="D25367">
        <v>321.42860000000002</v>
      </c>
      <c r="E25367" t="s">
        <v>1827</v>
      </c>
    </row>
    <row r="25368" spans="1:5" x14ac:dyDescent="0.2">
      <c r="A25368" t="s">
        <v>17297</v>
      </c>
      <c r="B25368" t="s">
        <v>14962</v>
      </c>
      <c r="C25368" t="s">
        <v>243</v>
      </c>
      <c r="D25368">
        <v>329.74849999999998</v>
      </c>
      <c r="E25368" t="s">
        <v>1827</v>
      </c>
    </row>
    <row r="25369" spans="1:5" x14ac:dyDescent="0.2">
      <c r="A25369" t="s">
        <v>17298</v>
      </c>
      <c r="B25369" t="s">
        <v>14963</v>
      </c>
      <c r="C25369" t="s">
        <v>243</v>
      </c>
      <c r="D25369">
        <v>342.19159999999999</v>
      </c>
      <c r="E25369" t="s">
        <v>1827</v>
      </c>
    </row>
    <row r="25370" spans="1:5" x14ac:dyDescent="0.2">
      <c r="A25370" t="s">
        <v>17313</v>
      </c>
      <c r="B25370" t="s">
        <v>14997</v>
      </c>
      <c r="C25370" t="s">
        <v>243</v>
      </c>
      <c r="D25370">
        <v>356.57990000000001</v>
      </c>
      <c r="E25370" t="s">
        <v>1827</v>
      </c>
    </row>
    <row r="25371" spans="1:5" x14ac:dyDescent="0.2">
      <c r="A25371" t="s">
        <v>17314</v>
      </c>
      <c r="B25371" t="s">
        <v>14998</v>
      </c>
      <c r="C25371" t="s">
        <v>243</v>
      </c>
      <c r="D25371">
        <v>356.57990000000001</v>
      </c>
      <c r="E25371" t="s">
        <v>1827</v>
      </c>
    </row>
    <row r="25372" spans="1:5" x14ac:dyDescent="0.2">
      <c r="A25372" t="s">
        <v>17279</v>
      </c>
      <c r="B25372" t="s">
        <v>14917</v>
      </c>
      <c r="C25372" t="s">
        <v>243</v>
      </c>
      <c r="D25372">
        <v>375</v>
      </c>
      <c r="E25372" t="s">
        <v>1827</v>
      </c>
    </row>
    <row r="25373" spans="1:5" x14ac:dyDescent="0.2">
      <c r="A25373" t="s">
        <v>17145</v>
      </c>
      <c r="B25373" t="s">
        <v>14830</v>
      </c>
      <c r="C25373" t="s">
        <v>243</v>
      </c>
      <c r="D25373">
        <v>384.1463</v>
      </c>
      <c r="E25373" t="s">
        <v>1827</v>
      </c>
    </row>
    <row r="25374" spans="1:5" x14ac:dyDescent="0.2">
      <c r="A25374" t="s">
        <v>30435</v>
      </c>
      <c r="B25374" t="s">
        <v>30436</v>
      </c>
      <c r="C25374" t="s">
        <v>243</v>
      </c>
      <c r="D25374">
        <v>389.61040000000003</v>
      </c>
      <c r="E25374" t="s">
        <v>1827</v>
      </c>
    </row>
    <row r="25375" spans="1:5" x14ac:dyDescent="0.2">
      <c r="A25375" t="s">
        <v>17299</v>
      </c>
      <c r="B25375" t="s">
        <v>14964</v>
      </c>
      <c r="C25375" t="s">
        <v>243</v>
      </c>
      <c r="D25375">
        <v>390.2439</v>
      </c>
      <c r="E25375" t="s">
        <v>1827</v>
      </c>
    </row>
    <row r="25376" spans="1:5" x14ac:dyDescent="0.2">
      <c r="A25376" t="s">
        <v>17269</v>
      </c>
      <c r="B25376" t="s">
        <v>14907</v>
      </c>
      <c r="C25376" t="s">
        <v>243</v>
      </c>
      <c r="D25376">
        <v>398.80950000000001</v>
      </c>
      <c r="E25376" t="s">
        <v>1827</v>
      </c>
    </row>
    <row r="25377" spans="1:5" x14ac:dyDescent="0.2">
      <c r="A25377" t="s">
        <v>17271</v>
      </c>
      <c r="B25377" t="s">
        <v>14909</v>
      </c>
      <c r="C25377" t="s">
        <v>243</v>
      </c>
      <c r="D25377">
        <v>398.80950000000001</v>
      </c>
      <c r="E25377" t="s">
        <v>1827</v>
      </c>
    </row>
    <row r="25378" spans="1:5" x14ac:dyDescent="0.2">
      <c r="A25378" t="s">
        <v>17285</v>
      </c>
      <c r="B25378" t="s">
        <v>14923</v>
      </c>
      <c r="C25378" t="s">
        <v>243</v>
      </c>
      <c r="D25378">
        <v>414.77269999999999</v>
      </c>
      <c r="E25378" t="s">
        <v>1827</v>
      </c>
    </row>
    <row r="25379" spans="1:5" x14ac:dyDescent="0.2">
      <c r="A25379" t="s">
        <v>17296</v>
      </c>
      <c r="B25379" t="s">
        <v>14961</v>
      </c>
      <c r="C25379" t="s">
        <v>243</v>
      </c>
      <c r="D25379">
        <v>434.26350000000002</v>
      </c>
      <c r="E25379" t="s">
        <v>1827</v>
      </c>
    </row>
    <row r="25380" spans="1:5" x14ac:dyDescent="0.2">
      <c r="A25380" t="s">
        <v>17295</v>
      </c>
      <c r="B25380" t="s">
        <v>14960</v>
      </c>
      <c r="C25380" t="s">
        <v>243</v>
      </c>
      <c r="D25380">
        <v>434.26350000000002</v>
      </c>
      <c r="E25380" t="s">
        <v>1827</v>
      </c>
    </row>
    <row r="25381" spans="1:5" x14ac:dyDescent="0.2">
      <c r="A25381" t="s">
        <v>17135</v>
      </c>
      <c r="B25381" t="s">
        <v>14804</v>
      </c>
      <c r="C25381" t="s">
        <v>243</v>
      </c>
      <c r="D25381">
        <v>453.72730000000001</v>
      </c>
      <c r="E25381" t="s">
        <v>1827</v>
      </c>
    </row>
    <row r="25382" spans="1:5" x14ac:dyDescent="0.2">
      <c r="A25382" t="s">
        <v>17136</v>
      </c>
      <c r="B25382" t="s">
        <v>14805</v>
      </c>
      <c r="C25382" t="s">
        <v>243</v>
      </c>
      <c r="D25382">
        <v>453.72730000000001</v>
      </c>
      <c r="E25382" t="s">
        <v>1827</v>
      </c>
    </row>
    <row r="25383" spans="1:5" x14ac:dyDescent="0.2">
      <c r="A25383" t="s">
        <v>17141</v>
      </c>
      <c r="B25383" t="s">
        <v>14827</v>
      </c>
      <c r="C25383" t="s">
        <v>243</v>
      </c>
      <c r="D25383">
        <v>469.51220000000001</v>
      </c>
      <c r="E25383" t="s">
        <v>1827</v>
      </c>
    </row>
    <row r="25384" spans="1:5" x14ac:dyDescent="0.2">
      <c r="A25384" t="s">
        <v>17143</v>
      </c>
      <c r="B25384" t="s">
        <v>14829</v>
      </c>
      <c r="C25384" t="s">
        <v>243</v>
      </c>
      <c r="D25384">
        <v>469.51220000000001</v>
      </c>
      <c r="E25384" t="s">
        <v>1827</v>
      </c>
    </row>
    <row r="25385" spans="1:5" x14ac:dyDescent="0.2">
      <c r="A25385" t="s">
        <v>17163</v>
      </c>
      <c r="B25385" t="s">
        <v>14841</v>
      </c>
      <c r="C25385" t="s">
        <v>243</v>
      </c>
      <c r="D25385">
        <v>476.74419999999998</v>
      </c>
      <c r="E25385" t="s">
        <v>1827</v>
      </c>
    </row>
    <row r="25386" spans="1:5" x14ac:dyDescent="0.2">
      <c r="A25386" t="s">
        <v>17137</v>
      </c>
      <c r="B25386" t="s">
        <v>14806</v>
      </c>
      <c r="C25386" t="s">
        <v>243</v>
      </c>
      <c r="D25386">
        <v>495.5455</v>
      </c>
      <c r="E25386" t="s">
        <v>1827</v>
      </c>
    </row>
    <row r="25387" spans="1:5" x14ac:dyDescent="0.2">
      <c r="A25387" t="s">
        <v>17138</v>
      </c>
      <c r="B25387" t="s">
        <v>14807</v>
      </c>
      <c r="C25387" t="s">
        <v>243</v>
      </c>
      <c r="D25387">
        <v>495.5455</v>
      </c>
      <c r="E25387" t="s">
        <v>1827</v>
      </c>
    </row>
    <row r="25388" spans="1:5" x14ac:dyDescent="0.2">
      <c r="A25388" t="s">
        <v>17291</v>
      </c>
      <c r="B25388" t="s">
        <v>14929</v>
      </c>
      <c r="C25388" t="s">
        <v>243</v>
      </c>
      <c r="D25388">
        <v>497.17509999999999</v>
      </c>
      <c r="E25388" t="s">
        <v>1827</v>
      </c>
    </row>
    <row r="25389" spans="1:5" x14ac:dyDescent="0.2">
      <c r="A25389" t="s">
        <v>17275</v>
      </c>
      <c r="B25389" t="s">
        <v>14913</v>
      </c>
      <c r="C25389" t="s">
        <v>243</v>
      </c>
      <c r="D25389">
        <v>500</v>
      </c>
      <c r="E25389" t="s">
        <v>1827</v>
      </c>
    </row>
    <row r="25390" spans="1:5" x14ac:dyDescent="0.2">
      <c r="A25390" t="s">
        <v>17277</v>
      </c>
      <c r="B25390" t="s">
        <v>14915</v>
      </c>
      <c r="C25390" t="s">
        <v>243</v>
      </c>
      <c r="D25390">
        <v>500</v>
      </c>
      <c r="E25390" t="s">
        <v>1827</v>
      </c>
    </row>
    <row r="25391" spans="1:5" x14ac:dyDescent="0.2">
      <c r="A25391" t="s">
        <v>17181</v>
      </c>
      <c r="B25391" t="s">
        <v>14852</v>
      </c>
      <c r="C25391" t="s">
        <v>243</v>
      </c>
      <c r="D25391">
        <v>534.4828</v>
      </c>
      <c r="E25391" t="s">
        <v>1827</v>
      </c>
    </row>
    <row r="25392" spans="1:5" x14ac:dyDescent="0.2">
      <c r="A25392" t="s">
        <v>17281</v>
      </c>
      <c r="B25392" t="s">
        <v>14919</v>
      </c>
      <c r="C25392" t="s">
        <v>243</v>
      </c>
      <c r="D25392">
        <v>541.66669999999999</v>
      </c>
      <c r="E25392" t="s">
        <v>1827</v>
      </c>
    </row>
    <row r="25393" spans="1:5" x14ac:dyDescent="0.2">
      <c r="A25393" t="s">
        <v>17283</v>
      </c>
      <c r="B25393" t="s">
        <v>14921</v>
      </c>
      <c r="C25393" t="s">
        <v>243</v>
      </c>
      <c r="D25393">
        <v>541.66669999999999</v>
      </c>
      <c r="E25393" t="s">
        <v>1827</v>
      </c>
    </row>
    <row r="25394" spans="1:5" x14ac:dyDescent="0.2">
      <c r="A25394" t="s">
        <v>17159</v>
      </c>
      <c r="B25394" t="s">
        <v>14838</v>
      </c>
      <c r="C25394" t="s">
        <v>243</v>
      </c>
      <c r="D25394">
        <v>581.39530000000002</v>
      </c>
      <c r="E25394" t="s">
        <v>1827</v>
      </c>
    </row>
    <row r="25395" spans="1:5" x14ac:dyDescent="0.2">
      <c r="A25395" t="s">
        <v>17161</v>
      </c>
      <c r="B25395" t="s">
        <v>14840</v>
      </c>
      <c r="C25395" t="s">
        <v>243</v>
      </c>
      <c r="D25395">
        <v>581.39530000000002</v>
      </c>
      <c r="E25395" t="s">
        <v>1827</v>
      </c>
    </row>
    <row r="25396" spans="1:5" x14ac:dyDescent="0.2">
      <c r="A25396" t="s">
        <v>17139</v>
      </c>
      <c r="B25396" t="s">
        <v>14808</v>
      </c>
      <c r="C25396" t="s">
        <v>243</v>
      </c>
      <c r="D25396">
        <v>596.95450000000005</v>
      </c>
      <c r="E25396" t="s">
        <v>1827</v>
      </c>
    </row>
    <row r="25397" spans="1:5" x14ac:dyDescent="0.2">
      <c r="A25397" t="s">
        <v>17287</v>
      </c>
      <c r="B25397" t="s">
        <v>14925</v>
      </c>
      <c r="C25397" t="s">
        <v>243</v>
      </c>
      <c r="D25397">
        <v>630.95240000000001</v>
      </c>
      <c r="E25397" t="s">
        <v>1827</v>
      </c>
    </row>
    <row r="25398" spans="1:5" x14ac:dyDescent="0.2">
      <c r="A25398" t="s">
        <v>17289</v>
      </c>
      <c r="B25398" t="s">
        <v>14927</v>
      </c>
      <c r="C25398" t="s">
        <v>243</v>
      </c>
      <c r="D25398">
        <v>630.95240000000001</v>
      </c>
      <c r="E25398" t="s">
        <v>1827</v>
      </c>
    </row>
    <row r="25399" spans="1:5" x14ac:dyDescent="0.2">
      <c r="A25399" t="s">
        <v>17177</v>
      </c>
      <c r="B25399" t="s">
        <v>14849</v>
      </c>
      <c r="C25399" t="s">
        <v>243</v>
      </c>
      <c r="D25399">
        <v>652.94119999999998</v>
      </c>
      <c r="E25399" t="s">
        <v>1827</v>
      </c>
    </row>
    <row r="25400" spans="1:5" x14ac:dyDescent="0.2">
      <c r="A25400" t="s">
        <v>17179</v>
      </c>
      <c r="B25400" t="s">
        <v>14851</v>
      </c>
      <c r="C25400" t="s">
        <v>243</v>
      </c>
      <c r="D25400">
        <v>652.94119999999998</v>
      </c>
      <c r="E25400" t="s">
        <v>1827</v>
      </c>
    </row>
    <row r="25401" spans="1:5" x14ac:dyDescent="0.2">
      <c r="A25401" t="s">
        <v>17151</v>
      </c>
      <c r="B25401" t="s">
        <v>14835</v>
      </c>
      <c r="C25401" t="s">
        <v>243</v>
      </c>
      <c r="D25401">
        <v>672.61900000000003</v>
      </c>
      <c r="E25401" t="s">
        <v>1827</v>
      </c>
    </row>
    <row r="25402" spans="1:5" x14ac:dyDescent="0.2">
      <c r="A25402" t="s">
        <v>17107</v>
      </c>
      <c r="B25402" t="s">
        <v>14775</v>
      </c>
      <c r="C25402" t="s">
        <v>243</v>
      </c>
      <c r="D25402">
        <v>677.63599999999997</v>
      </c>
      <c r="E25402" t="s">
        <v>1827</v>
      </c>
    </row>
    <row r="25403" spans="1:5" x14ac:dyDescent="0.2">
      <c r="A25403" t="s">
        <v>17105</v>
      </c>
      <c r="B25403" t="s">
        <v>14773</v>
      </c>
      <c r="C25403" t="s">
        <v>243</v>
      </c>
      <c r="D25403">
        <v>677.63599999999997</v>
      </c>
      <c r="E25403" t="s">
        <v>1827</v>
      </c>
    </row>
    <row r="25404" spans="1:5" x14ac:dyDescent="0.2">
      <c r="A25404" t="s">
        <v>16900</v>
      </c>
      <c r="B25404" t="s">
        <v>14685</v>
      </c>
      <c r="C25404" t="s">
        <v>243</v>
      </c>
      <c r="D25404">
        <v>681.1001</v>
      </c>
      <c r="E25404" t="s">
        <v>1827</v>
      </c>
    </row>
    <row r="25405" spans="1:5" x14ac:dyDescent="0.2">
      <c r="A25405" t="s">
        <v>16901</v>
      </c>
      <c r="B25405" t="s">
        <v>14686</v>
      </c>
      <c r="C25405" t="s">
        <v>243</v>
      </c>
      <c r="D25405">
        <v>683.44060000000002</v>
      </c>
      <c r="E25405" t="s">
        <v>1827</v>
      </c>
    </row>
    <row r="25406" spans="1:5" x14ac:dyDescent="0.2">
      <c r="A25406" t="s">
        <v>16894</v>
      </c>
      <c r="B25406" t="s">
        <v>14679</v>
      </c>
      <c r="C25406" t="s">
        <v>243</v>
      </c>
      <c r="D25406">
        <v>683.81510000000003</v>
      </c>
      <c r="E25406" t="s">
        <v>1827</v>
      </c>
    </row>
    <row r="25407" spans="1:5" x14ac:dyDescent="0.2">
      <c r="A25407" t="s">
        <v>17523</v>
      </c>
      <c r="B25407" t="s">
        <v>15265</v>
      </c>
      <c r="C25407" t="s">
        <v>243</v>
      </c>
      <c r="D25407">
        <v>689.87339999999995</v>
      </c>
      <c r="E25407" t="s">
        <v>1827</v>
      </c>
    </row>
    <row r="25408" spans="1:5" x14ac:dyDescent="0.2">
      <c r="A25408" t="s">
        <v>17199</v>
      </c>
      <c r="B25408" t="s">
        <v>14863</v>
      </c>
      <c r="C25408" t="s">
        <v>243</v>
      </c>
      <c r="D25408">
        <v>697.67439999999999</v>
      </c>
      <c r="E25408" t="s">
        <v>1827</v>
      </c>
    </row>
    <row r="25409" spans="1:5" x14ac:dyDescent="0.2">
      <c r="A25409" t="s">
        <v>17109</v>
      </c>
      <c r="B25409" t="s">
        <v>14777</v>
      </c>
      <c r="C25409" t="s">
        <v>243</v>
      </c>
      <c r="D25409">
        <v>713.68050000000005</v>
      </c>
      <c r="E25409" t="s">
        <v>1827</v>
      </c>
    </row>
    <row r="25410" spans="1:5" x14ac:dyDescent="0.2">
      <c r="A25410" t="s">
        <v>17388</v>
      </c>
      <c r="B25410" t="s">
        <v>15091</v>
      </c>
      <c r="C25410" t="s">
        <v>243</v>
      </c>
      <c r="D25410">
        <v>715.35209999999995</v>
      </c>
      <c r="E25410" t="s">
        <v>1827</v>
      </c>
    </row>
    <row r="25411" spans="1:5" x14ac:dyDescent="0.2">
      <c r="A25411" t="s">
        <v>17389</v>
      </c>
      <c r="B25411" t="s">
        <v>15092</v>
      </c>
      <c r="C25411" t="s">
        <v>243</v>
      </c>
      <c r="D25411">
        <v>715.35209999999995</v>
      </c>
      <c r="E25411" t="s">
        <v>1827</v>
      </c>
    </row>
    <row r="25412" spans="1:5" x14ac:dyDescent="0.2">
      <c r="A25412" t="s">
        <v>17169</v>
      </c>
      <c r="B25412" t="s">
        <v>14846</v>
      </c>
      <c r="C25412" t="s">
        <v>243</v>
      </c>
      <c r="D25412">
        <v>726.19050000000004</v>
      </c>
      <c r="E25412" t="s">
        <v>1827</v>
      </c>
    </row>
    <row r="25413" spans="1:5" x14ac:dyDescent="0.2">
      <c r="A25413" t="s">
        <v>16895</v>
      </c>
      <c r="B25413" t="s">
        <v>14680</v>
      </c>
      <c r="C25413" t="s">
        <v>243</v>
      </c>
      <c r="D25413">
        <v>730.15800000000002</v>
      </c>
      <c r="E25413" t="s">
        <v>1827</v>
      </c>
    </row>
    <row r="25414" spans="1:5" x14ac:dyDescent="0.2">
      <c r="A25414" t="s">
        <v>17113</v>
      </c>
      <c r="B25414" t="s">
        <v>14781</v>
      </c>
      <c r="C25414" t="s">
        <v>243</v>
      </c>
      <c r="D25414">
        <v>751.78470000000004</v>
      </c>
      <c r="E25414" t="s">
        <v>1827</v>
      </c>
    </row>
    <row r="25415" spans="1:5" x14ac:dyDescent="0.2">
      <c r="A25415" t="s">
        <v>17111</v>
      </c>
      <c r="B25415" t="s">
        <v>14779</v>
      </c>
      <c r="C25415" t="s">
        <v>243</v>
      </c>
      <c r="D25415">
        <v>751.78470000000004</v>
      </c>
      <c r="E25415" t="s">
        <v>1827</v>
      </c>
    </row>
    <row r="25416" spans="1:5" x14ac:dyDescent="0.2">
      <c r="A25416" t="s">
        <v>28501</v>
      </c>
      <c r="B25416" t="s">
        <v>15023</v>
      </c>
      <c r="C25416" t="s">
        <v>243</v>
      </c>
      <c r="D25416">
        <v>755.16</v>
      </c>
      <c r="E25416" t="s">
        <v>1827</v>
      </c>
    </row>
    <row r="25417" spans="1:5" x14ac:dyDescent="0.2">
      <c r="A25417" t="s">
        <v>17108</v>
      </c>
      <c r="B25417" t="s">
        <v>14776</v>
      </c>
      <c r="C25417" t="s">
        <v>243</v>
      </c>
      <c r="D25417">
        <v>797.09770000000003</v>
      </c>
      <c r="E25417" t="s">
        <v>1827</v>
      </c>
    </row>
    <row r="25418" spans="1:5" x14ac:dyDescent="0.2">
      <c r="A25418" t="s">
        <v>17106</v>
      </c>
      <c r="B25418" t="s">
        <v>14774</v>
      </c>
      <c r="C25418" t="s">
        <v>243</v>
      </c>
      <c r="D25418">
        <v>797.09770000000003</v>
      </c>
      <c r="E25418" t="s">
        <v>1827</v>
      </c>
    </row>
    <row r="25419" spans="1:5" x14ac:dyDescent="0.2">
      <c r="A25419" t="s">
        <v>17147</v>
      </c>
      <c r="B25419" t="s">
        <v>14832</v>
      </c>
      <c r="C25419" t="s">
        <v>243</v>
      </c>
      <c r="D25419">
        <v>808.38319999999999</v>
      </c>
      <c r="E25419" t="s">
        <v>1827</v>
      </c>
    </row>
    <row r="25420" spans="1:5" x14ac:dyDescent="0.2">
      <c r="A25420" t="s">
        <v>17149</v>
      </c>
      <c r="B25420" t="s">
        <v>14834</v>
      </c>
      <c r="C25420" t="s">
        <v>243</v>
      </c>
      <c r="D25420">
        <v>808.38319999999999</v>
      </c>
      <c r="E25420" t="s">
        <v>1827</v>
      </c>
    </row>
    <row r="25421" spans="1:5" x14ac:dyDescent="0.2">
      <c r="A25421" t="s">
        <v>17187</v>
      </c>
      <c r="B25421" t="s">
        <v>14857</v>
      </c>
      <c r="C25421" t="s">
        <v>243</v>
      </c>
      <c r="D25421">
        <v>809.52380000000005</v>
      </c>
      <c r="E25421" t="s">
        <v>1827</v>
      </c>
    </row>
    <row r="25422" spans="1:5" x14ac:dyDescent="0.2">
      <c r="A25422" t="s">
        <v>16896</v>
      </c>
      <c r="B25422" t="s">
        <v>14681</v>
      </c>
      <c r="C25422" t="s">
        <v>243</v>
      </c>
      <c r="D25422">
        <v>815.63490000000002</v>
      </c>
      <c r="E25422" t="s">
        <v>1827</v>
      </c>
    </row>
    <row r="25423" spans="1:5" x14ac:dyDescent="0.2">
      <c r="A25423" t="s">
        <v>17195</v>
      </c>
      <c r="B25423" t="s">
        <v>14860</v>
      </c>
      <c r="C25423" t="s">
        <v>243</v>
      </c>
      <c r="D25423">
        <v>816.56799999999998</v>
      </c>
      <c r="E25423" t="s">
        <v>1827</v>
      </c>
    </row>
    <row r="25424" spans="1:5" x14ac:dyDescent="0.2">
      <c r="A25424" t="s">
        <v>17197</v>
      </c>
      <c r="B25424" t="s">
        <v>14862</v>
      </c>
      <c r="C25424" t="s">
        <v>243</v>
      </c>
      <c r="D25424">
        <v>816.56799999999998</v>
      </c>
      <c r="E25424" t="s">
        <v>1827</v>
      </c>
    </row>
    <row r="25425" spans="1:5" x14ac:dyDescent="0.2">
      <c r="A25425" t="s">
        <v>16906</v>
      </c>
      <c r="B25425" t="s">
        <v>14691</v>
      </c>
      <c r="C25425" t="s">
        <v>243</v>
      </c>
      <c r="D25425">
        <v>832.06550000000004</v>
      </c>
      <c r="E25425" t="s">
        <v>1827</v>
      </c>
    </row>
    <row r="25426" spans="1:5" x14ac:dyDescent="0.2">
      <c r="A25426" t="s">
        <v>17110</v>
      </c>
      <c r="B25426" t="s">
        <v>14778</v>
      </c>
      <c r="C25426" t="s">
        <v>243</v>
      </c>
      <c r="D25426">
        <v>833.1422</v>
      </c>
      <c r="E25426" t="s">
        <v>1827</v>
      </c>
    </row>
    <row r="25427" spans="1:5" x14ac:dyDescent="0.2">
      <c r="A25427" t="s">
        <v>16907</v>
      </c>
      <c r="B25427" t="s">
        <v>14692</v>
      </c>
      <c r="C25427" t="s">
        <v>243</v>
      </c>
      <c r="D25427">
        <v>833.23580000000004</v>
      </c>
      <c r="E25427" t="s">
        <v>1827</v>
      </c>
    </row>
    <row r="25428" spans="1:5" x14ac:dyDescent="0.2">
      <c r="A25428" t="s">
        <v>17165</v>
      </c>
      <c r="B25428" t="s">
        <v>14843</v>
      </c>
      <c r="C25428" t="s">
        <v>243</v>
      </c>
      <c r="D25428">
        <v>857.14290000000005</v>
      </c>
      <c r="E25428" t="s">
        <v>1827</v>
      </c>
    </row>
    <row r="25429" spans="1:5" x14ac:dyDescent="0.2">
      <c r="A25429" t="s">
        <v>17167</v>
      </c>
      <c r="B25429" t="s">
        <v>14845</v>
      </c>
      <c r="C25429" t="s">
        <v>243</v>
      </c>
      <c r="D25429">
        <v>857.14290000000005</v>
      </c>
      <c r="E25429" t="s">
        <v>1827</v>
      </c>
    </row>
    <row r="25430" spans="1:5" x14ac:dyDescent="0.2">
      <c r="A25430" t="s">
        <v>16898</v>
      </c>
      <c r="B25430" t="s">
        <v>14683</v>
      </c>
      <c r="C25430" t="s">
        <v>243</v>
      </c>
      <c r="D25430">
        <v>864.03740000000005</v>
      </c>
      <c r="E25430" t="s">
        <v>1827</v>
      </c>
    </row>
    <row r="25431" spans="1:5" x14ac:dyDescent="0.2">
      <c r="A25431" t="s">
        <v>17115</v>
      </c>
      <c r="B25431" t="s">
        <v>14783</v>
      </c>
      <c r="C25431" t="s">
        <v>243</v>
      </c>
      <c r="D25431">
        <v>879.48509999999999</v>
      </c>
      <c r="E25431" t="s">
        <v>1827</v>
      </c>
    </row>
    <row r="25432" spans="1:5" x14ac:dyDescent="0.2">
      <c r="A25432" t="s">
        <v>17114</v>
      </c>
      <c r="B25432" t="s">
        <v>14782</v>
      </c>
      <c r="C25432" t="s">
        <v>243</v>
      </c>
      <c r="D25432">
        <v>880.51490000000001</v>
      </c>
      <c r="E25432" t="s">
        <v>1827</v>
      </c>
    </row>
    <row r="25433" spans="1:5" x14ac:dyDescent="0.2">
      <c r="A25433" t="s">
        <v>17112</v>
      </c>
      <c r="B25433" t="s">
        <v>14780</v>
      </c>
      <c r="C25433" t="s">
        <v>243</v>
      </c>
      <c r="D25433">
        <v>880.51490000000001</v>
      </c>
      <c r="E25433" t="s">
        <v>1827</v>
      </c>
    </row>
    <row r="25434" spans="1:5" x14ac:dyDescent="0.2">
      <c r="A25434" t="s">
        <v>17217</v>
      </c>
      <c r="B25434" t="s">
        <v>14873</v>
      </c>
      <c r="C25434" t="s">
        <v>243</v>
      </c>
      <c r="D25434">
        <v>880.95240000000001</v>
      </c>
      <c r="E25434" t="s">
        <v>1827</v>
      </c>
    </row>
    <row r="25435" spans="1:5" x14ac:dyDescent="0.2">
      <c r="A25435" t="s">
        <v>17522</v>
      </c>
      <c r="B25435" t="s">
        <v>15264</v>
      </c>
      <c r="C25435" t="s">
        <v>243</v>
      </c>
      <c r="D25435">
        <v>886.90480000000002</v>
      </c>
      <c r="E25435" t="s">
        <v>1827</v>
      </c>
    </row>
    <row r="25436" spans="1:5" x14ac:dyDescent="0.2">
      <c r="A25436" t="s">
        <v>17521</v>
      </c>
      <c r="B25436" t="s">
        <v>15263</v>
      </c>
      <c r="C25436" t="s">
        <v>243</v>
      </c>
      <c r="D25436">
        <v>892.40509999999995</v>
      </c>
      <c r="E25436" t="s">
        <v>1827</v>
      </c>
    </row>
    <row r="25437" spans="1:5" x14ac:dyDescent="0.2">
      <c r="A25437" t="s">
        <v>16902</v>
      </c>
      <c r="B25437" t="s">
        <v>14687</v>
      </c>
      <c r="C25437" t="s">
        <v>243</v>
      </c>
      <c r="D25437">
        <v>899.94150000000002</v>
      </c>
      <c r="E25437" t="s">
        <v>1827</v>
      </c>
    </row>
    <row r="25438" spans="1:5" x14ac:dyDescent="0.2">
      <c r="A25438" t="s">
        <v>16904</v>
      </c>
      <c r="B25438" t="s">
        <v>14689</v>
      </c>
      <c r="C25438" t="s">
        <v>243</v>
      </c>
      <c r="D25438">
        <v>902.28200000000004</v>
      </c>
      <c r="E25438" t="s">
        <v>1827</v>
      </c>
    </row>
    <row r="25439" spans="1:5" x14ac:dyDescent="0.2">
      <c r="A25439" t="s">
        <v>16903</v>
      </c>
      <c r="B25439" t="s">
        <v>14688</v>
      </c>
      <c r="C25439" t="s">
        <v>243</v>
      </c>
      <c r="D25439">
        <v>902.28200000000004</v>
      </c>
      <c r="E25439" t="s">
        <v>1827</v>
      </c>
    </row>
    <row r="25440" spans="1:5" x14ac:dyDescent="0.2">
      <c r="A25440" t="s">
        <v>16905</v>
      </c>
      <c r="B25440" t="s">
        <v>14690</v>
      </c>
      <c r="C25440" t="s">
        <v>243</v>
      </c>
      <c r="D25440">
        <v>904.62260000000003</v>
      </c>
      <c r="E25440" t="s">
        <v>1827</v>
      </c>
    </row>
    <row r="25441" spans="1:5" x14ac:dyDescent="0.2">
      <c r="A25441" t="s">
        <v>17119</v>
      </c>
      <c r="B25441" t="s">
        <v>14787</v>
      </c>
      <c r="C25441" t="s">
        <v>243</v>
      </c>
      <c r="D25441">
        <v>913.46990000000005</v>
      </c>
      <c r="E25441" t="s">
        <v>1827</v>
      </c>
    </row>
    <row r="25442" spans="1:5" x14ac:dyDescent="0.2">
      <c r="A25442" t="s">
        <v>17117</v>
      </c>
      <c r="B25442" t="s">
        <v>14785</v>
      </c>
      <c r="C25442" t="s">
        <v>243</v>
      </c>
      <c r="D25442">
        <v>913.46990000000005</v>
      </c>
      <c r="E25442" t="s">
        <v>1827</v>
      </c>
    </row>
    <row r="25443" spans="1:5" x14ac:dyDescent="0.2">
      <c r="A25443" t="s">
        <v>16897</v>
      </c>
      <c r="B25443" t="s">
        <v>14682</v>
      </c>
      <c r="C25443" t="s">
        <v>243</v>
      </c>
      <c r="D25443">
        <v>918.6191</v>
      </c>
      <c r="E25443" t="s">
        <v>1827</v>
      </c>
    </row>
    <row r="25444" spans="1:5" x14ac:dyDescent="0.2">
      <c r="A25444" t="s">
        <v>17529</v>
      </c>
      <c r="B25444" t="s">
        <v>15271</v>
      </c>
      <c r="C25444" t="s">
        <v>243</v>
      </c>
      <c r="D25444">
        <v>943.03800000000001</v>
      </c>
      <c r="E25444" t="s">
        <v>1827</v>
      </c>
    </row>
    <row r="25445" spans="1:5" x14ac:dyDescent="0.2">
      <c r="A25445" t="s">
        <v>19264</v>
      </c>
      <c r="B25445" t="s">
        <v>19265</v>
      </c>
      <c r="C25445" t="s">
        <v>243</v>
      </c>
      <c r="D25445">
        <v>951.21950000000004</v>
      </c>
      <c r="E25445" t="s">
        <v>1827</v>
      </c>
    </row>
    <row r="25446" spans="1:5" x14ac:dyDescent="0.2">
      <c r="A25446" t="s">
        <v>19266</v>
      </c>
      <c r="B25446" t="s">
        <v>19267</v>
      </c>
      <c r="C25446" t="s">
        <v>243</v>
      </c>
      <c r="D25446">
        <v>951.21950000000004</v>
      </c>
      <c r="E25446" t="s">
        <v>1827</v>
      </c>
    </row>
    <row r="25447" spans="1:5" x14ac:dyDescent="0.2">
      <c r="A25447" t="s">
        <v>17183</v>
      </c>
      <c r="B25447" t="s">
        <v>14854</v>
      </c>
      <c r="C25447" t="s">
        <v>243</v>
      </c>
      <c r="D25447">
        <v>951.80719999999997</v>
      </c>
      <c r="E25447" t="s">
        <v>1827</v>
      </c>
    </row>
    <row r="25448" spans="1:5" x14ac:dyDescent="0.2">
      <c r="A25448" t="s">
        <v>17185</v>
      </c>
      <c r="B25448" t="s">
        <v>14856</v>
      </c>
      <c r="C25448" t="s">
        <v>243</v>
      </c>
      <c r="D25448">
        <v>951.80719999999997</v>
      </c>
      <c r="E25448" t="s">
        <v>1827</v>
      </c>
    </row>
    <row r="25449" spans="1:5" x14ac:dyDescent="0.2">
      <c r="A25449" t="s">
        <v>17490</v>
      </c>
      <c r="B25449" t="s">
        <v>15232</v>
      </c>
      <c r="C25449" t="s">
        <v>243</v>
      </c>
      <c r="D25449">
        <v>952.38099999999997</v>
      </c>
      <c r="E25449" t="s">
        <v>1827</v>
      </c>
    </row>
    <row r="25450" spans="1:5" x14ac:dyDescent="0.2">
      <c r="A25450" t="s">
        <v>16899</v>
      </c>
      <c r="B25450" t="s">
        <v>14684</v>
      </c>
      <c r="C25450" t="s">
        <v>243</v>
      </c>
      <c r="D25450">
        <v>968.05150000000003</v>
      </c>
      <c r="E25450" t="s">
        <v>1827</v>
      </c>
    </row>
    <row r="25451" spans="1:5" x14ac:dyDescent="0.2">
      <c r="A25451" t="s">
        <v>17213</v>
      </c>
      <c r="B25451" t="s">
        <v>14871</v>
      </c>
      <c r="C25451" t="s">
        <v>243</v>
      </c>
      <c r="D25451">
        <v>988.09519999999998</v>
      </c>
      <c r="E25451" t="s">
        <v>1827</v>
      </c>
    </row>
    <row r="25452" spans="1:5" x14ac:dyDescent="0.2">
      <c r="A25452" t="s">
        <v>17215</v>
      </c>
      <c r="B25452" t="s">
        <v>14872</v>
      </c>
      <c r="C25452" t="s">
        <v>243</v>
      </c>
      <c r="D25452">
        <v>988.09519999999998</v>
      </c>
      <c r="E25452" t="s">
        <v>1827</v>
      </c>
    </row>
    <row r="25453" spans="1:5" x14ac:dyDescent="0.2">
      <c r="A25453" t="s">
        <v>19268</v>
      </c>
      <c r="B25453" t="s">
        <v>19269</v>
      </c>
      <c r="C25453" t="s">
        <v>243</v>
      </c>
      <c r="D25453">
        <v>1020.7317</v>
      </c>
      <c r="E25453" t="s">
        <v>1827</v>
      </c>
    </row>
    <row r="25454" spans="1:5" x14ac:dyDescent="0.2">
      <c r="A25454" t="s">
        <v>19270</v>
      </c>
      <c r="B25454" t="s">
        <v>19271</v>
      </c>
      <c r="C25454" t="s">
        <v>243</v>
      </c>
      <c r="D25454">
        <v>1020.7317</v>
      </c>
      <c r="E25454" t="s">
        <v>1827</v>
      </c>
    </row>
    <row r="25455" spans="1:5" x14ac:dyDescent="0.2">
      <c r="A25455" t="s">
        <v>17116</v>
      </c>
      <c r="B25455" t="s">
        <v>14784</v>
      </c>
      <c r="C25455" t="s">
        <v>243</v>
      </c>
      <c r="D25455">
        <v>1021.6033</v>
      </c>
      <c r="E25455" t="s">
        <v>1827</v>
      </c>
    </row>
    <row r="25456" spans="1:5" x14ac:dyDescent="0.2">
      <c r="A25456" t="s">
        <v>17496</v>
      </c>
      <c r="B25456" t="s">
        <v>15238</v>
      </c>
      <c r="C25456" t="s">
        <v>243</v>
      </c>
      <c r="D25456">
        <v>1035.0877</v>
      </c>
      <c r="E25456" t="s">
        <v>1827</v>
      </c>
    </row>
    <row r="25457" spans="1:5" x14ac:dyDescent="0.2">
      <c r="A25457" t="s">
        <v>17205</v>
      </c>
      <c r="B25457" t="s">
        <v>14868</v>
      </c>
      <c r="C25457" t="s">
        <v>243</v>
      </c>
      <c r="D25457">
        <v>1041.6667</v>
      </c>
      <c r="E25457" t="s">
        <v>1827</v>
      </c>
    </row>
    <row r="25458" spans="1:5" x14ac:dyDescent="0.2">
      <c r="A25458" t="s">
        <v>19272</v>
      </c>
      <c r="B25458" t="s">
        <v>19273</v>
      </c>
      <c r="C25458" t="s">
        <v>243</v>
      </c>
      <c r="D25458">
        <v>1042.6829</v>
      </c>
      <c r="E25458" t="s">
        <v>1827</v>
      </c>
    </row>
    <row r="25459" spans="1:5" x14ac:dyDescent="0.2">
      <c r="A25459" t="s">
        <v>19274</v>
      </c>
      <c r="B25459" t="s">
        <v>19275</v>
      </c>
      <c r="C25459" t="s">
        <v>243</v>
      </c>
      <c r="D25459">
        <v>1042.6829</v>
      </c>
      <c r="E25459" t="s">
        <v>1827</v>
      </c>
    </row>
    <row r="25460" spans="1:5" x14ac:dyDescent="0.2">
      <c r="A25460" t="s">
        <v>16912</v>
      </c>
      <c r="B25460" t="s">
        <v>14697</v>
      </c>
      <c r="C25460" t="s">
        <v>243</v>
      </c>
      <c r="D25460">
        <v>1048.5663999999999</v>
      </c>
      <c r="E25460" t="s">
        <v>1827</v>
      </c>
    </row>
    <row r="25461" spans="1:5" x14ac:dyDescent="0.2">
      <c r="A25461" t="s">
        <v>16913</v>
      </c>
      <c r="B25461" t="s">
        <v>14698</v>
      </c>
      <c r="C25461" t="s">
        <v>243</v>
      </c>
      <c r="D25461">
        <v>1050.9069999999999</v>
      </c>
      <c r="E25461" t="s">
        <v>1827</v>
      </c>
    </row>
    <row r="25462" spans="1:5" x14ac:dyDescent="0.2">
      <c r="A25462" t="s">
        <v>17455</v>
      </c>
      <c r="B25462" t="s">
        <v>15197</v>
      </c>
      <c r="C25462" t="s">
        <v>243</v>
      </c>
      <c r="D25462">
        <v>1053.5714</v>
      </c>
      <c r="E25462" t="s">
        <v>1827</v>
      </c>
    </row>
    <row r="25463" spans="1:5" x14ac:dyDescent="0.2">
      <c r="A25463" t="s">
        <v>19276</v>
      </c>
      <c r="B25463" t="s">
        <v>19277</v>
      </c>
      <c r="C25463" t="s">
        <v>243</v>
      </c>
      <c r="D25463">
        <v>1059.7561000000001</v>
      </c>
      <c r="E25463" t="s">
        <v>1827</v>
      </c>
    </row>
    <row r="25464" spans="1:5" x14ac:dyDescent="0.2">
      <c r="A25464" t="s">
        <v>19278</v>
      </c>
      <c r="B25464" t="s">
        <v>19279</v>
      </c>
      <c r="C25464" t="s">
        <v>243</v>
      </c>
      <c r="D25464">
        <v>1059.7561000000001</v>
      </c>
      <c r="E25464" t="s">
        <v>1827</v>
      </c>
    </row>
    <row r="25465" spans="1:5" x14ac:dyDescent="0.2">
      <c r="A25465" t="s">
        <v>17120</v>
      </c>
      <c r="B25465" t="s">
        <v>14788</v>
      </c>
      <c r="C25465" t="s">
        <v>243</v>
      </c>
      <c r="D25465">
        <v>1062.797</v>
      </c>
      <c r="E25465" t="s">
        <v>1827</v>
      </c>
    </row>
    <row r="25466" spans="1:5" x14ac:dyDescent="0.2">
      <c r="A25466" t="s">
        <v>17118</v>
      </c>
      <c r="B25466" t="s">
        <v>14786</v>
      </c>
      <c r="C25466" t="s">
        <v>243</v>
      </c>
      <c r="D25466">
        <v>1062.797</v>
      </c>
      <c r="E25466" t="s">
        <v>1827</v>
      </c>
    </row>
    <row r="25467" spans="1:5" x14ac:dyDescent="0.2">
      <c r="A25467" t="s">
        <v>16911</v>
      </c>
      <c r="B25467" t="s">
        <v>14696</v>
      </c>
      <c r="C25467" t="s">
        <v>243</v>
      </c>
      <c r="D25467">
        <v>1075.4827</v>
      </c>
      <c r="E25467" t="s">
        <v>1827</v>
      </c>
    </row>
    <row r="25468" spans="1:5" x14ac:dyDescent="0.2">
      <c r="A25468" t="s">
        <v>17520</v>
      </c>
      <c r="B25468" t="s">
        <v>15262</v>
      </c>
      <c r="C25468" t="s">
        <v>243</v>
      </c>
      <c r="D25468">
        <v>1077.3810000000001</v>
      </c>
      <c r="E25468" t="s">
        <v>1827</v>
      </c>
    </row>
    <row r="25469" spans="1:5" x14ac:dyDescent="0.2">
      <c r="A25469" t="s">
        <v>16908</v>
      </c>
      <c r="B25469" t="s">
        <v>14693</v>
      </c>
      <c r="C25469" t="s">
        <v>243</v>
      </c>
      <c r="D25469">
        <v>1109.4206999999999</v>
      </c>
      <c r="E25469" t="s">
        <v>1827</v>
      </c>
    </row>
    <row r="25470" spans="1:5" x14ac:dyDescent="0.2">
      <c r="A25470" t="s">
        <v>16910</v>
      </c>
      <c r="B25470" t="s">
        <v>14695</v>
      </c>
      <c r="C25470" t="s">
        <v>243</v>
      </c>
      <c r="D25470">
        <v>1112.9314999999999</v>
      </c>
      <c r="E25470" t="s">
        <v>1827</v>
      </c>
    </row>
    <row r="25471" spans="1:5" x14ac:dyDescent="0.2">
      <c r="A25471" t="s">
        <v>17121</v>
      </c>
      <c r="B25471" t="s">
        <v>14789</v>
      </c>
      <c r="C25471" t="s">
        <v>243</v>
      </c>
      <c r="D25471">
        <v>1125.6172999999999</v>
      </c>
      <c r="E25471" t="s">
        <v>1827</v>
      </c>
    </row>
    <row r="25472" spans="1:5" x14ac:dyDescent="0.2">
      <c r="A25472" t="s">
        <v>16909</v>
      </c>
      <c r="B25472" t="s">
        <v>14694</v>
      </c>
      <c r="C25472" t="s">
        <v>243</v>
      </c>
      <c r="D25472">
        <v>1126.9748</v>
      </c>
      <c r="E25472" t="s">
        <v>1827</v>
      </c>
    </row>
    <row r="25473" spans="1:5" x14ac:dyDescent="0.2">
      <c r="A25473" t="s">
        <v>17519</v>
      </c>
      <c r="B25473" t="s">
        <v>15261</v>
      </c>
      <c r="C25473" t="s">
        <v>243</v>
      </c>
      <c r="D25473">
        <v>1132.9114</v>
      </c>
      <c r="E25473" t="s">
        <v>1827</v>
      </c>
    </row>
    <row r="25474" spans="1:5" x14ac:dyDescent="0.2">
      <c r="A25474" t="s">
        <v>17488</v>
      </c>
      <c r="B25474" t="s">
        <v>15230</v>
      </c>
      <c r="C25474" t="s">
        <v>243</v>
      </c>
      <c r="D25474">
        <v>1142.8570999999999</v>
      </c>
      <c r="E25474" t="s">
        <v>1827</v>
      </c>
    </row>
    <row r="25475" spans="1:5" x14ac:dyDescent="0.2">
      <c r="A25475" t="s">
        <v>17527</v>
      </c>
      <c r="B25475" t="s">
        <v>15269</v>
      </c>
      <c r="C25475" t="s">
        <v>243</v>
      </c>
      <c r="D25475">
        <v>1145.5696</v>
      </c>
      <c r="E25475" t="s">
        <v>1827</v>
      </c>
    </row>
    <row r="25476" spans="1:5" x14ac:dyDescent="0.2">
      <c r="A25476" t="s">
        <v>17235</v>
      </c>
      <c r="B25476" t="s">
        <v>14879</v>
      </c>
      <c r="C25476" t="s">
        <v>243</v>
      </c>
      <c r="D25476">
        <v>1156.6265000000001</v>
      </c>
      <c r="E25476" t="s">
        <v>1827</v>
      </c>
    </row>
    <row r="25477" spans="1:5" x14ac:dyDescent="0.2">
      <c r="A25477" t="s">
        <v>17461</v>
      </c>
      <c r="B25477" t="s">
        <v>15203</v>
      </c>
      <c r="C25477" t="s">
        <v>243</v>
      </c>
      <c r="D25477">
        <v>1163.7427</v>
      </c>
      <c r="E25477" t="s">
        <v>1827</v>
      </c>
    </row>
    <row r="25478" spans="1:5" x14ac:dyDescent="0.2">
      <c r="A25478" t="s">
        <v>17223</v>
      </c>
      <c r="B25478" t="s">
        <v>14876</v>
      </c>
      <c r="C25478" t="s">
        <v>243</v>
      </c>
      <c r="D25478">
        <v>1166.6667</v>
      </c>
      <c r="E25478" t="s">
        <v>1827</v>
      </c>
    </row>
    <row r="25479" spans="1:5" x14ac:dyDescent="0.2">
      <c r="A25479" t="s">
        <v>17123</v>
      </c>
      <c r="B25479" t="s">
        <v>14791</v>
      </c>
      <c r="C25479" t="s">
        <v>243</v>
      </c>
      <c r="D25479">
        <v>1180.1989000000001</v>
      </c>
      <c r="E25479" t="s">
        <v>1827</v>
      </c>
    </row>
    <row r="25480" spans="1:5" x14ac:dyDescent="0.2">
      <c r="A25480" t="s">
        <v>17201</v>
      </c>
      <c r="B25480" t="s">
        <v>14865</v>
      </c>
      <c r="C25480" t="s">
        <v>243</v>
      </c>
      <c r="D25480">
        <v>1186.7470000000001</v>
      </c>
      <c r="E25480" t="s">
        <v>1827</v>
      </c>
    </row>
    <row r="25481" spans="1:5" x14ac:dyDescent="0.2">
      <c r="A25481" t="s">
        <v>17203</v>
      </c>
      <c r="B25481" t="s">
        <v>14867</v>
      </c>
      <c r="C25481" t="s">
        <v>243</v>
      </c>
      <c r="D25481">
        <v>1186.7470000000001</v>
      </c>
      <c r="E25481" t="s">
        <v>1827</v>
      </c>
    </row>
    <row r="25482" spans="1:5" x14ac:dyDescent="0.2">
      <c r="A25482" t="s">
        <v>17535</v>
      </c>
      <c r="B25482" t="s">
        <v>15277</v>
      </c>
      <c r="C25482" t="s">
        <v>243</v>
      </c>
      <c r="D25482">
        <v>1221.519</v>
      </c>
      <c r="E25482" t="s">
        <v>1827</v>
      </c>
    </row>
    <row r="25483" spans="1:5" x14ac:dyDescent="0.2">
      <c r="A25483" t="s">
        <v>17494</v>
      </c>
      <c r="B25483" t="s">
        <v>15236</v>
      </c>
      <c r="C25483" t="s">
        <v>243</v>
      </c>
      <c r="D25483">
        <v>1222.2221999999999</v>
      </c>
      <c r="E25483" t="s">
        <v>1827</v>
      </c>
    </row>
    <row r="25484" spans="1:5" x14ac:dyDescent="0.2">
      <c r="A25484" t="s">
        <v>17528</v>
      </c>
      <c r="B25484" t="s">
        <v>15270</v>
      </c>
      <c r="C25484" t="s">
        <v>243</v>
      </c>
      <c r="D25484">
        <v>1222.2221999999999</v>
      </c>
      <c r="E25484" t="s">
        <v>1827</v>
      </c>
    </row>
    <row r="25485" spans="1:5" x14ac:dyDescent="0.2">
      <c r="A25485" t="s">
        <v>16914</v>
      </c>
      <c r="B25485" t="s">
        <v>14699</v>
      </c>
      <c r="C25485" t="s">
        <v>243</v>
      </c>
      <c r="D25485">
        <v>1234.6401000000001</v>
      </c>
      <c r="E25485" t="s">
        <v>1827</v>
      </c>
    </row>
    <row r="25486" spans="1:5" x14ac:dyDescent="0.2">
      <c r="A25486" t="s">
        <v>16916</v>
      </c>
      <c r="B25486" t="s">
        <v>14701</v>
      </c>
      <c r="C25486" t="s">
        <v>243</v>
      </c>
      <c r="D25486">
        <v>1235.8104000000001</v>
      </c>
      <c r="E25486" t="s">
        <v>1827</v>
      </c>
    </row>
    <row r="25487" spans="1:5" x14ac:dyDescent="0.2">
      <c r="A25487" t="s">
        <v>16915</v>
      </c>
      <c r="B25487" t="s">
        <v>14700</v>
      </c>
      <c r="C25487" t="s">
        <v>243</v>
      </c>
      <c r="D25487">
        <v>1236.9807000000001</v>
      </c>
      <c r="E25487" t="s">
        <v>1827</v>
      </c>
    </row>
    <row r="25488" spans="1:5" x14ac:dyDescent="0.2">
      <c r="A25488" t="s">
        <v>16917</v>
      </c>
      <c r="B25488" t="s">
        <v>14702</v>
      </c>
      <c r="C25488" t="s">
        <v>243</v>
      </c>
      <c r="D25488">
        <v>1239.3212000000001</v>
      </c>
      <c r="E25488" t="s">
        <v>1827</v>
      </c>
    </row>
    <row r="25489" spans="1:5" x14ac:dyDescent="0.2">
      <c r="A25489" t="s">
        <v>16950</v>
      </c>
      <c r="B25489" t="s">
        <v>14743</v>
      </c>
      <c r="C25489" t="s">
        <v>243</v>
      </c>
      <c r="D25489" s="684">
        <v>1291.6667</v>
      </c>
      <c r="E25489" t="s">
        <v>1827</v>
      </c>
    </row>
    <row r="25490" spans="1:5" x14ac:dyDescent="0.2">
      <c r="A25490" t="s">
        <v>16949</v>
      </c>
      <c r="B25490" t="s">
        <v>14742</v>
      </c>
      <c r="C25490" t="s">
        <v>243</v>
      </c>
      <c r="D25490" s="684">
        <v>1291.6667</v>
      </c>
      <c r="E25490" t="s">
        <v>1827</v>
      </c>
    </row>
    <row r="25491" spans="1:5" x14ac:dyDescent="0.2">
      <c r="A25491" t="s">
        <v>17453</v>
      </c>
      <c r="B25491" t="s">
        <v>15195</v>
      </c>
      <c r="C25491" t="s">
        <v>243</v>
      </c>
      <c r="D25491">
        <v>1291.6667</v>
      </c>
      <c r="E25491" t="s">
        <v>1827</v>
      </c>
    </row>
    <row r="25492" spans="1:5" x14ac:dyDescent="0.2">
      <c r="A25492" t="s">
        <v>17518</v>
      </c>
      <c r="B25492" t="s">
        <v>15260</v>
      </c>
      <c r="C25492" t="s">
        <v>243</v>
      </c>
      <c r="D25492" s="684">
        <v>1303.5714</v>
      </c>
      <c r="E25492" t="s">
        <v>1827</v>
      </c>
    </row>
    <row r="25493" spans="1:5" x14ac:dyDescent="0.2">
      <c r="A25493" t="s">
        <v>17219</v>
      </c>
      <c r="B25493" t="s">
        <v>14874</v>
      </c>
      <c r="C25493" t="s">
        <v>243</v>
      </c>
      <c r="D25493">
        <v>1313.2529999999999</v>
      </c>
      <c r="E25493" t="s">
        <v>1827</v>
      </c>
    </row>
    <row r="25494" spans="1:5" x14ac:dyDescent="0.2">
      <c r="A25494" t="s">
        <v>17221</v>
      </c>
      <c r="B25494" t="s">
        <v>14875</v>
      </c>
      <c r="C25494" t="s">
        <v>243</v>
      </c>
      <c r="D25494">
        <v>1313.2529999999999</v>
      </c>
      <c r="E25494" t="s">
        <v>1827</v>
      </c>
    </row>
    <row r="25495" spans="1:5" x14ac:dyDescent="0.2">
      <c r="A25495" t="s">
        <v>17231</v>
      </c>
      <c r="B25495" t="s">
        <v>14877</v>
      </c>
      <c r="C25495" t="s">
        <v>243</v>
      </c>
      <c r="D25495">
        <v>1337.3494000000001</v>
      </c>
      <c r="E25495" t="s">
        <v>1827</v>
      </c>
    </row>
    <row r="25496" spans="1:5" x14ac:dyDescent="0.2">
      <c r="A25496" t="s">
        <v>17233</v>
      </c>
      <c r="B25496" t="s">
        <v>14878</v>
      </c>
      <c r="C25496" t="s">
        <v>243</v>
      </c>
      <c r="D25496">
        <v>1337.3494000000001</v>
      </c>
      <c r="E25496" t="s">
        <v>1827</v>
      </c>
    </row>
    <row r="25497" spans="1:5" x14ac:dyDescent="0.2">
      <c r="A25497" t="s">
        <v>17125</v>
      </c>
      <c r="B25497" t="s">
        <v>14793</v>
      </c>
      <c r="C25497" t="s">
        <v>243</v>
      </c>
      <c r="D25497">
        <v>1346.0035</v>
      </c>
      <c r="E25497" t="s">
        <v>1827</v>
      </c>
    </row>
    <row r="25498" spans="1:5" x14ac:dyDescent="0.2">
      <c r="A25498" t="s">
        <v>28450</v>
      </c>
      <c r="B25498" t="s">
        <v>15020</v>
      </c>
      <c r="C25498" t="s">
        <v>243</v>
      </c>
      <c r="D25498">
        <v>1350.5821000000001</v>
      </c>
      <c r="E25498" t="s">
        <v>1827</v>
      </c>
    </row>
    <row r="25499" spans="1:5" x14ac:dyDescent="0.2">
      <c r="A25499" t="s">
        <v>16929</v>
      </c>
      <c r="B25499" t="s">
        <v>14722</v>
      </c>
      <c r="C25499" t="s">
        <v>243</v>
      </c>
      <c r="D25499">
        <v>1369.0476000000001</v>
      </c>
      <c r="E25499" t="s">
        <v>1827</v>
      </c>
    </row>
    <row r="25500" spans="1:5" x14ac:dyDescent="0.2">
      <c r="A25500" t="s">
        <v>16928</v>
      </c>
      <c r="B25500" t="s">
        <v>14721</v>
      </c>
      <c r="C25500" t="s">
        <v>243</v>
      </c>
      <c r="D25500">
        <v>1369.0476000000001</v>
      </c>
      <c r="E25500" t="s">
        <v>1827</v>
      </c>
    </row>
    <row r="25501" spans="1:5" x14ac:dyDescent="0.2">
      <c r="A25501" t="s">
        <v>17486</v>
      </c>
      <c r="B25501" t="s">
        <v>15228</v>
      </c>
      <c r="C25501" t="s">
        <v>243</v>
      </c>
      <c r="D25501">
        <v>1369.0476000000001</v>
      </c>
      <c r="E25501" t="s">
        <v>1827</v>
      </c>
    </row>
    <row r="25502" spans="1:5" x14ac:dyDescent="0.2">
      <c r="A25502" t="s">
        <v>17122</v>
      </c>
      <c r="B25502" t="s">
        <v>14790</v>
      </c>
      <c r="C25502" t="s">
        <v>243</v>
      </c>
      <c r="D25502">
        <v>1372.7793999999999</v>
      </c>
      <c r="E25502" t="s">
        <v>1827</v>
      </c>
    </row>
    <row r="25503" spans="1:5" x14ac:dyDescent="0.2">
      <c r="A25503" t="s">
        <v>17467</v>
      </c>
      <c r="B25503" t="s">
        <v>15209</v>
      </c>
      <c r="C25503" t="s">
        <v>243</v>
      </c>
      <c r="D25503">
        <v>1374.269</v>
      </c>
      <c r="E25503" t="s">
        <v>1827</v>
      </c>
    </row>
    <row r="25504" spans="1:5" x14ac:dyDescent="0.2">
      <c r="A25504" t="s">
        <v>17525</v>
      </c>
      <c r="B25504" t="s">
        <v>15267</v>
      </c>
      <c r="C25504" t="s">
        <v>243</v>
      </c>
      <c r="D25504">
        <v>1386.0759</v>
      </c>
      <c r="E25504" t="s">
        <v>1827</v>
      </c>
    </row>
    <row r="25505" spans="1:5" x14ac:dyDescent="0.2">
      <c r="A25505" t="s">
        <v>17126</v>
      </c>
      <c r="B25505" t="s">
        <v>14794</v>
      </c>
      <c r="C25505" t="s">
        <v>243</v>
      </c>
      <c r="D25505">
        <v>1386.1673000000001</v>
      </c>
      <c r="E25505" t="s">
        <v>1827</v>
      </c>
    </row>
    <row r="25506" spans="1:5" x14ac:dyDescent="0.2">
      <c r="A25506" t="s">
        <v>17459</v>
      </c>
      <c r="B25506" t="s">
        <v>15201</v>
      </c>
      <c r="C25506" t="s">
        <v>243</v>
      </c>
      <c r="D25506">
        <v>1397.6608000000001</v>
      </c>
      <c r="E25506" t="s">
        <v>1827</v>
      </c>
    </row>
    <row r="25507" spans="1:5" x14ac:dyDescent="0.2">
      <c r="A25507" t="s">
        <v>17502</v>
      </c>
      <c r="B25507" t="s">
        <v>15244</v>
      </c>
      <c r="C25507" t="s">
        <v>243</v>
      </c>
      <c r="D25507" s="684">
        <v>1403.5088000000001</v>
      </c>
      <c r="E25507" t="s">
        <v>1827</v>
      </c>
    </row>
    <row r="25508" spans="1:5" x14ac:dyDescent="0.2">
      <c r="A25508" t="s">
        <v>17526</v>
      </c>
      <c r="B25508" t="s">
        <v>15268</v>
      </c>
      <c r="C25508" t="s">
        <v>243</v>
      </c>
      <c r="D25508">
        <v>1409.3567</v>
      </c>
      <c r="E25508" t="s">
        <v>1827</v>
      </c>
    </row>
    <row r="25509" spans="1:5" x14ac:dyDescent="0.2">
      <c r="A25509" t="s">
        <v>17533</v>
      </c>
      <c r="B25509" t="s">
        <v>15275</v>
      </c>
      <c r="C25509" t="s">
        <v>243</v>
      </c>
      <c r="D25509" s="684">
        <v>1424.0506</v>
      </c>
      <c r="E25509" t="s">
        <v>1827</v>
      </c>
    </row>
    <row r="25510" spans="1:5" x14ac:dyDescent="0.2">
      <c r="A25510" t="s">
        <v>17124</v>
      </c>
      <c r="B25510" t="s">
        <v>14792</v>
      </c>
      <c r="C25510" t="s">
        <v>243</v>
      </c>
      <c r="D25510">
        <v>1440.749</v>
      </c>
      <c r="E25510" t="s">
        <v>1827</v>
      </c>
    </row>
    <row r="25511" spans="1:5" x14ac:dyDescent="0.2">
      <c r="A25511" t="s">
        <v>17492</v>
      </c>
      <c r="B25511" t="s">
        <v>15234</v>
      </c>
      <c r="C25511" t="s">
        <v>243</v>
      </c>
      <c r="D25511" s="684">
        <v>1444.4444000000001</v>
      </c>
      <c r="E25511" t="s">
        <v>1827</v>
      </c>
    </row>
    <row r="25512" spans="1:5" x14ac:dyDescent="0.2">
      <c r="A25512" t="s">
        <v>16956</v>
      </c>
      <c r="B25512" t="s">
        <v>14749</v>
      </c>
      <c r="C25512" t="s">
        <v>243</v>
      </c>
      <c r="D25512">
        <v>1446.4286</v>
      </c>
      <c r="E25512" t="s">
        <v>1827</v>
      </c>
    </row>
    <row r="25513" spans="1:5" x14ac:dyDescent="0.2">
      <c r="A25513" t="s">
        <v>16955</v>
      </c>
      <c r="B25513" t="s">
        <v>14748</v>
      </c>
      <c r="C25513" t="s">
        <v>243</v>
      </c>
      <c r="D25513" s="684">
        <v>1446.4286</v>
      </c>
      <c r="E25513" t="s">
        <v>1827</v>
      </c>
    </row>
    <row r="25514" spans="1:5" x14ac:dyDescent="0.2">
      <c r="A25514" t="s">
        <v>17128</v>
      </c>
      <c r="B25514" t="s">
        <v>14796</v>
      </c>
      <c r="C25514" t="s">
        <v>243</v>
      </c>
      <c r="D25514">
        <v>1462.3757000000001</v>
      </c>
      <c r="E25514" t="s">
        <v>1827</v>
      </c>
    </row>
    <row r="25515" spans="1:5" x14ac:dyDescent="0.2">
      <c r="A25515" t="s">
        <v>17547</v>
      </c>
      <c r="B25515" t="s">
        <v>15289</v>
      </c>
      <c r="C25515" t="s">
        <v>243</v>
      </c>
      <c r="D25515" s="684">
        <v>1468.3543999999999</v>
      </c>
      <c r="E25515" t="s">
        <v>1827</v>
      </c>
    </row>
    <row r="25516" spans="1:5" x14ac:dyDescent="0.2">
      <c r="A25516" t="s">
        <v>17541</v>
      </c>
      <c r="B25516" t="s">
        <v>15283</v>
      </c>
      <c r="C25516" t="s">
        <v>243</v>
      </c>
      <c r="D25516">
        <v>1468.3543999999999</v>
      </c>
      <c r="E25516" t="s">
        <v>1827</v>
      </c>
    </row>
    <row r="25517" spans="1:5" x14ac:dyDescent="0.2">
      <c r="A25517" t="s">
        <v>17534</v>
      </c>
      <c r="B25517" t="s">
        <v>15276</v>
      </c>
      <c r="C25517" t="s">
        <v>243</v>
      </c>
      <c r="D25517" s="684">
        <v>1479.5322000000001</v>
      </c>
      <c r="E25517" t="s">
        <v>1827</v>
      </c>
    </row>
    <row r="25518" spans="1:5" x14ac:dyDescent="0.2">
      <c r="A25518" t="s">
        <v>17130</v>
      </c>
      <c r="B25518" t="s">
        <v>14798</v>
      </c>
      <c r="C25518" t="s">
        <v>243</v>
      </c>
      <c r="D25518">
        <v>1505.6289999999999</v>
      </c>
      <c r="E25518" t="s">
        <v>1827</v>
      </c>
    </row>
    <row r="25519" spans="1:5" x14ac:dyDescent="0.2">
      <c r="A25519" t="s">
        <v>17132</v>
      </c>
      <c r="B25519" t="s">
        <v>14800</v>
      </c>
      <c r="C25519" t="s">
        <v>243</v>
      </c>
      <c r="D25519" s="684">
        <v>1505.6289999999999</v>
      </c>
      <c r="E25519" t="s">
        <v>1827</v>
      </c>
    </row>
    <row r="25520" spans="1:5" x14ac:dyDescent="0.2">
      <c r="A25520" t="s">
        <v>16941</v>
      </c>
      <c r="B25520" t="s">
        <v>14734</v>
      </c>
      <c r="C25520" t="s">
        <v>243</v>
      </c>
      <c r="D25520" s="684">
        <v>1541.6667</v>
      </c>
      <c r="E25520" t="s">
        <v>1827</v>
      </c>
    </row>
    <row r="25521" spans="1:5" x14ac:dyDescent="0.2">
      <c r="A25521" t="s">
        <v>28381</v>
      </c>
      <c r="B25521" t="s">
        <v>28382</v>
      </c>
      <c r="C25521" t="s">
        <v>243</v>
      </c>
      <c r="D25521" s="684">
        <v>1546.4888000000001</v>
      </c>
      <c r="E25521" t="s">
        <v>1827</v>
      </c>
    </row>
    <row r="25522" spans="1:5" x14ac:dyDescent="0.2">
      <c r="A25522" t="s">
        <v>16935</v>
      </c>
      <c r="B25522" t="s">
        <v>14728</v>
      </c>
      <c r="C25522" t="s">
        <v>243</v>
      </c>
      <c r="D25522" s="684">
        <v>1547.6189999999999</v>
      </c>
      <c r="E25522" t="s">
        <v>1827</v>
      </c>
    </row>
    <row r="25523" spans="1:5" x14ac:dyDescent="0.2">
      <c r="A25523" t="s">
        <v>16934</v>
      </c>
      <c r="B25523" t="s">
        <v>14727</v>
      </c>
      <c r="C25523" t="s">
        <v>243</v>
      </c>
      <c r="D25523" s="684">
        <v>1547.6189999999999</v>
      </c>
      <c r="E25523" t="s">
        <v>1827</v>
      </c>
    </row>
    <row r="25524" spans="1:5" x14ac:dyDescent="0.2">
      <c r="A25524" t="s">
        <v>16920</v>
      </c>
      <c r="B25524" t="s">
        <v>14705</v>
      </c>
      <c r="C25524" t="s">
        <v>243</v>
      </c>
      <c r="D25524" s="684">
        <v>1572.5688</v>
      </c>
      <c r="E25524" t="s">
        <v>1827</v>
      </c>
    </row>
    <row r="25525" spans="1:5" x14ac:dyDescent="0.2">
      <c r="A25525" t="s">
        <v>17241</v>
      </c>
      <c r="B25525" t="s">
        <v>14882</v>
      </c>
      <c r="C25525" t="s">
        <v>243</v>
      </c>
      <c r="D25525">
        <v>1584.3372999999999</v>
      </c>
      <c r="E25525" t="s">
        <v>1827</v>
      </c>
    </row>
    <row r="25526" spans="1:5" x14ac:dyDescent="0.2">
      <c r="A25526" t="s">
        <v>17500</v>
      </c>
      <c r="B25526" t="s">
        <v>15242</v>
      </c>
      <c r="C25526" t="s">
        <v>243</v>
      </c>
      <c r="D25526" s="684">
        <v>1590.6433</v>
      </c>
      <c r="E25526" t="s">
        <v>1827</v>
      </c>
    </row>
    <row r="25527" spans="1:5" x14ac:dyDescent="0.2">
      <c r="A25527" t="s">
        <v>17127</v>
      </c>
      <c r="B25527" t="s">
        <v>14795</v>
      </c>
      <c r="C25527" t="s">
        <v>243</v>
      </c>
      <c r="D25527" s="684">
        <v>1594.1954000000001</v>
      </c>
      <c r="E25527" t="s">
        <v>1827</v>
      </c>
    </row>
    <row r="25528" spans="1:5" x14ac:dyDescent="0.2">
      <c r="A25528" t="s">
        <v>17465</v>
      </c>
      <c r="B25528" t="s">
        <v>15207</v>
      </c>
      <c r="C25528" t="s">
        <v>243</v>
      </c>
      <c r="D25528" s="684">
        <v>1608.1871000000001</v>
      </c>
      <c r="E25528" t="s">
        <v>1827</v>
      </c>
    </row>
    <row r="25529" spans="1:5" x14ac:dyDescent="0.2">
      <c r="A25529" t="s">
        <v>17524</v>
      </c>
      <c r="B25529" t="s">
        <v>15266</v>
      </c>
      <c r="C25529" t="s">
        <v>243</v>
      </c>
      <c r="D25529">
        <v>1631.5789</v>
      </c>
      <c r="E25529" t="s">
        <v>1827</v>
      </c>
    </row>
    <row r="25530" spans="1:5" x14ac:dyDescent="0.2">
      <c r="A25530" t="s">
        <v>17451</v>
      </c>
      <c r="B25530" t="s">
        <v>15193</v>
      </c>
      <c r="C25530" t="s">
        <v>243</v>
      </c>
      <c r="D25530" s="684">
        <v>1642.8570999999999</v>
      </c>
      <c r="E25530" t="s">
        <v>1827</v>
      </c>
    </row>
    <row r="25531" spans="1:5" x14ac:dyDescent="0.2">
      <c r="A25531" t="s">
        <v>16952</v>
      </c>
      <c r="B25531" t="s">
        <v>14745</v>
      </c>
      <c r="C25531" t="s">
        <v>243</v>
      </c>
      <c r="D25531">
        <v>1660.7143000000001</v>
      </c>
      <c r="E25531" t="s">
        <v>1827</v>
      </c>
    </row>
    <row r="25532" spans="1:5" x14ac:dyDescent="0.2">
      <c r="A25532" t="s">
        <v>16951</v>
      </c>
      <c r="B25532" t="s">
        <v>14744</v>
      </c>
      <c r="C25532" t="s">
        <v>243</v>
      </c>
      <c r="D25532" s="684">
        <v>1660.7143000000001</v>
      </c>
      <c r="E25532" t="s">
        <v>1827</v>
      </c>
    </row>
    <row r="25533" spans="1:5" x14ac:dyDescent="0.2">
      <c r="A25533" t="s">
        <v>16946</v>
      </c>
      <c r="B25533" t="s">
        <v>14739</v>
      </c>
      <c r="C25533" t="s">
        <v>243</v>
      </c>
      <c r="D25533">
        <v>1660.7143000000001</v>
      </c>
      <c r="E25533" t="s">
        <v>1827</v>
      </c>
    </row>
    <row r="25534" spans="1:5" x14ac:dyDescent="0.2">
      <c r="A25534" t="s">
        <v>16945</v>
      </c>
      <c r="B25534" t="s">
        <v>14738</v>
      </c>
      <c r="C25534" t="s">
        <v>243</v>
      </c>
      <c r="D25534" s="684">
        <v>1660.7143000000001</v>
      </c>
      <c r="E25534" t="s">
        <v>1827</v>
      </c>
    </row>
    <row r="25535" spans="1:5" x14ac:dyDescent="0.2">
      <c r="A25535" t="s">
        <v>17531</v>
      </c>
      <c r="B25535" t="s">
        <v>15273</v>
      </c>
      <c r="C25535" t="s">
        <v>243</v>
      </c>
      <c r="D25535">
        <v>1664.557</v>
      </c>
      <c r="E25535" t="s">
        <v>1827</v>
      </c>
    </row>
    <row r="25536" spans="1:5" x14ac:dyDescent="0.2">
      <c r="A25536" t="s">
        <v>17532</v>
      </c>
      <c r="B25536" t="s">
        <v>15274</v>
      </c>
      <c r="C25536" t="s">
        <v>243</v>
      </c>
      <c r="D25536" s="684">
        <v>1666.6667</v>
      </c>
      <c r="E25536" t="s">
        <v>1827</v>
      </c>
    </row>
    <row r="25537" spans="1:5" x14ac:dyDescent="0.2">
      <c r="A25537" t="s">
        <v>17545</v>
      </c>
      <c r="B25537" t="s">
        <v>15287</v>
      </c>
      <c r="C25537" t="s">
        <v>243</v>
      </c>
      <c r="D25537">
        <v>1670.8860999999999</v>
      </c>
      <c r="E25537" t="s">
        <v>1827</v>
      </c>
    </row>
    <row r="25538" spans="1:5" x14ac:dyDescent="0.2">
      <c r="A25538" t="s">
        <v>17539</v>
      </c>
      <c r="B25538" t="s">
        <v>15281</v>
      </c>
      <c r="C25538" t="s">
        <v>243</v>
      </c>
      <c r="D25538" s="684">
        <v>1670.8860999999999</v>
      </c>
      <c r="E25538" t="s">
        <v>1827</v>
      </c>
    </row>
    <row r="25539" spans="1:5" x14ac:dyDescent="0.2">
      <c r="A25539" t="s">
        <v>16921</v>
      </c>
      <c r="B25539" t="s">
        <v>14706</v>
      </c>
      <c r="C25539" t="s">
        <v>243</v>
      </c>
      <c r="D25539">
        <v>1671.4336000000001</v>
      </c>
      <c r="E25539" t="s">
        <v>1827</v>
      </c>
    </row>
    <row r="25540" spans="1:5" x14ac:dyDescent="0.2">
      <c r="A25540" t="s">
        <v>17129</v>
      </c>
      <c r="B25540" t="s">
        <v>14797</v>
      </c>
      <c r="C25540" t="s">
        <v>243</v>
      </c>
      <c r="D25540" s="684">
        <v>1681.732</v>
      </c>
      <c r="E25540" t="s">
        <v>1827</v>
      </c>
    </row>
    <row r="25541" spans="1:5" x14ac:dyDescent="0.2">
      <c r="A25541" t="s">
        <v>16938</v>
      </c>
      <c r="B25541" t="s">
        <v>14731</v>
      </c>
      <c r="C25541" t="s">
        <v>243</v>
      </c>
      <c r="D25541">
        <v>1696.4286</v>
      </c>
      <c r="E25541" t="s">
        <v>1827</v>
      </c>
    </row>
    <row r="25542" spans="1:5" x14ac:dyDescent="0.2">
      <c r="A25542" t="s">
        <v>16944</v>
      </c>
      <c r="B25542" t="s">
        <v>14737</v>
      </c>
      <c r="C25542" t="s">
        <v>243</v>
      </c>
      <c r="D25542">
        <v>1696.4286</v>
      </c>
      <c r="E25542" t="s">
        <v>1827</v>
      </c>
    </row>
    <row r="25543" spans="1:5" x14ac:dyDescent="0.2">
      <c r="A25543" t="s">
        <v>28449</v>
      </c>
      <c r="B25543" t="s">
        <v>15019</v>
      </c>
      <c r="C25543" t="s">
        <v>243</v>
      </c>
      <c r="D25543">
        <v>1699.8706</v>
      </c>
      <c r="E25543" t="s">
        <v>1827</v>
      </c>
    </row>
    <row r="25544" spans="1:5" x14ac:dyDescent="0.2">
      <c r="A25544" t="s">
        <v>17237</v>
      </c>
      <c r="B25544" t="s">
        <v>14880</v>
      </c>
      <c r="C25544" t="s">
        <v>243</v>
      </c>
      <c r="D25544">
        <v>1716.8675000000001</v>
      </c>
      <c r="E25544" t="s">
        <v>1827</v>
      </c>
    </row>
    <row r="25545" spans="1:5" x14ac:dyDescent="0.2">
      <c r="A25545" t="s">
        <v>17239</v>
      </c>
      <c r="B25545" t="s">
        <v>14881</v>
      </c>
      <c r="C25545" t="s">
        <v>243</v>
      </c>
      <c r="D25545">
        <v>1716.8675000000001</v>
      </c>
      <c r="E25545" t="s">
        <v>1827</v>
      </c>
    </row>
    <row r="25546" spans="1:5" x14ac:dyDescent="0.2">
      <c r="A25546" t="s">
        <v>17457</v>
      </c>
      <c r="B25546" t="s">
        <v>15199</v>
      </c>
      <c r="C25546" t="s">
        <v>243</v>
      </c>
      <c r="D25546">
        <v>1742.6901</v>
      </c>
      <c r="E25546" t="s">
        <v>1827</v>
      </c>
    </row>
    <row r="25547" spans="1:5" x14ac:dyDescent="0.2">
      <c r="A25547" t="s">
        <v>16954</v>
      </c>
      <c r="B25547" t="s">
        <v>14747</v>
      </c>
      <c r="C25547" t="s">
        <v>243</v>
      </c>
      <c r="D25547">
        <v>1744.0476000000001</v>
      </c>
      <c r="E25547" t="s">
        <v>1827</v>
      </c>
    </row>
    <row r="25548" spans="1:5" x14ac:dyDescent="0.2">
      <c r="A25548" t="s">
        <v>16953</v>
      </c>
      <c r="B25548" t="s">
        <v>14746</v>
      </c>
      <c r="C25548" t="s">
        <v>243</v>
      </c>
      <c r="D25548">
        <v>1744.0476000000001</v>
      </c>
      <c r="E25548" t="s">
        <v>1827</v>
      </c>
    </row>
    <row r="25549" spans="1:5" x14ac:dyDescent="0.2">
      <c r="A25549" t="s">
        <v>16948</v>
      </c>
      <c r="B25549" t="s">
        <v>14741</v>
      </c>
      <c r="C25549" t="s">
        <v>243</v>
      </c>
      <c r="D25549">
        <v>1744.0476000000001</v>
      </c>
      <c r="E25549" t="s">
        <v>1827</v>
      </c>
    </row>
    <row r="25550" spans="1:5" x14ac:dyDescent="0.2">
      <c r="A25550" t="s">
        <v>16947</v>
      </c>
      <c r="B25550" t="s">
        <v>14740</v>
      </c>
      <c r="C25550" t="s">
        <v>243</v>
      </c>
      <c r="D25550">
        <v>1744.0476000000001</v>
      </c>
      <c r="E25550" t="s">
        <v>1827</v>
      </c>
    </row>
    <row r="25551" spans="1:5" x14ac:dyDescent="0.2">
      <c r="A25551" t="s">
        <v>16918</v>
      </c>
      <c r="B25551" t="s">
        <v>14703</v>
      </c>
      <c r="C25551" t="s">
        <v>243</v>
      </c>
      <c r="D25551">
        <v>1758.9702</v>
      </c>
      <c r="E25551" t="s">
        <v>1827</v>
      </c>
    </row>
    <row r="25552" spans="1:5" x14ac:dyDescent="0.2">
      <c r="A25552" t="s">
        <v>17546</v>
      </c>
      <c r="B25552" t="s">
        <v>15288</v>
      </c>
      <c r="C25552" t="s">
        <v>243</v>
      </c>
      <c r="D25552">
        <v>1766.0818999999999</v>
      </c>
      <c r="E25552" t="s">
        <v>1827</v>
      </c>
    </row>
    <row r="25553" spans="1:5" x14ac:dyDescent="0.2">
      <c r="A25553" t="s">
        <v>17540</v>
      </c>
      <c r="B25553" t="s">
        <v>15282</v>
      </c>
      <c r="C25553" t="s">
        <v>243</v>
      </c>
      <c r="D25553">
        <v>1766.0818999999999</v>
      </c>
      <c r="E25553" t="s">
        <v>1827</v>
      </c>
    </row>
    <row r="25554" spans="1:5" x14ac:dyDescent="0.2">
      <c r="A25554" t="s">
        <v>16931</v>
      </c>
      <c r="B25554" t="s">
        <v>14724</v>
      </c>
      <c r="C25554" t="s">
        <v>243</v>
      </c>
      <c r="D25554">
        <v>1797.6189999999999</v>
      </c>
      <c r="E25554" t="s">
        <v>1827</v>
      </c>
    </row>
    <row r="25555" spans="1:5" x14ac:dyDescent="0.2">
      <c r="A25555" t="s">
        <v>16930</v>
      </c>
      <c r="B25555" t="s">
        <v>14723</v>
      </c>
      <c r="C25555" t="s">
        <v>243</v>
      </c>
      <c r="D25555">
        <v>1797.6189999999999</v>
      </c>
      <c r="E25555" t="s">
        <v>1827</v>
      </c>
    </row>
    <row r="25556" spans="1:5" x14ac:dyDescent="0.2">
      <c r="A25556" t="s">
        <v>16925</v>
      </c>
      <c r="B25556" t="s">
        <v>14718</v>
      </c>
      <c r="C25556" t="s">
        <v>243</v>
      </c>
      <c r="D25556">
        <v>1797.6189999999999</v>
      </c>
      <c r="E25556" t="s">
        <v>1827</v>
      </c>
    </row>
    <row r="25557" spans="1:5" x14ac:dyDescent="0.2">
      <c r="A25557" t="s">
        <v>16924</v>
      </c>
      <c r="B25557" t="s">
        <v>14717</v>
      </c>
      <c r="C25557" t="s">
        <v>243</v>
      </c>
      <c r="D25557">
        <v>1797.6189999999999</v>
      </c>
      <c r="E25557" t="s">
        <v>1827</v>
      </c>
    </row>
    <row r="25558" spans="1:5" x14ac:dyDescent="0.2">
      <c r="A25558" t="s">
        <v>17131</v>
      </c>
      <c r="B25558" t="s">
        <v>14799</v>
      </c>
      <c r="C25558" t="s">
        <v>243</v>
      </c>
      <c r="D25558">
        <v>1838.268</v>
      </c>
      <c r="E25558" t="s">
        <v>1827</v>
      </c>
    </row>
    <row r="25559" spans="1:5" x14ac:dyDescent="0.2">
      <c r="A25559" t="s">
        <v>17133</v>
      </c>
      <c r="B25559" t="s">
        <v>14801</v>
      </c>
      <c r="C25559" t="s">
        <v>243</v>
      </c>
      <c r="D25559">
        <v>1838.268</v>
      </c>
      <c r="E25559" t="s">
        <v>1827</v>
      </c>
    </row>
    <row r="25560" spans="1:5" x14ac:dyDescent="0.2">
      <c r="A25560" t="s">
        <v>17498</v>
      </c>
      <c r="B25560" t="s">
        <v>15240</v>
      </c>
      <c r="C25560" t="s">
        <v>243</v>
      </c>
      <c r="D25560">
        <v>1847.9531999999999</v>
      </c>
      <c r="E25560" t="s">
        <v>1827</v>
      </c>
    </row>
    <row r="25561" spans="1:5" x14ac:dyDescent="0.2">
      <c r="A25561" t="s">
        <v>17508</v>
      </c>
      <c r="B25561" t="s">
        <v>15250</v>
      </c>
      <c r="C25561" t="s">
        <v>243</v>
      </c>
      <c r="D25561">
        <v>1857.1429000000001</v>
      </c>
      <c r="E25561" t="s">
        <v>1827</v>
      </c>
    </row>
    <row r="25562" spans="1:5" x14ac:dyDescent="0.2">
      <c r="A25562" t="s">
        <v>16922</v>
      </c>
      <c r="B25562" t="s">
        <v>14707</v>
      </c>
      <c r="C25562" t="s">
        <v>243</v>
      </c>
      <c r="D25562">
        <v>1880.4915000000001</v>
      </c>
      <c r="E25562" t="s">
        <v>1827</v>
      </c>
    </row>
    <row r="25563" spans="1:5" x14ac:dyDescent="0.2">
      <c r="A25563" t="s">
        <v>16933</v>
      </c>
      <c r="B25563" t="s">
        <v>14726</v>
      </c>
      <c r="C25563" t="s">
        <v>243</v>
      </c>
      <c r="D25563">
        <v>1880.9523999999999</v>
      </c>
      <c r="E25563" t="s">
        <v>1827</v>
      </c>
    </row>
    <row r="25564" spans="1:5" x14ac:dyDescent="0.2">
      <c r="A25564" t="s">
        <v>16932</v>
      </c>
      <c r="B25564" t="s">
        <v>14725</v>
      </c>
      <c r="C25564" t="s">
        <v>243</v>
      </c>
      <c r="D25564">
        <v>1880.9523999999999</v>
      </c>
      <c r="E25564" t="s">
        <v>1827</v>
      </c>
    </row>
    <row r="25565" spans="1:5" x14ac:dyDescent="0.2">
      <c r="A25565" t="s">
        <v>16927</v>
      </c>
      <c r="B25565" t="s">
        <v>14720</v>
      </c>
      <c r="C25565" t="s">
        <v>243</v>
      </c>
      <c r="D25565">
        <v>1880.9523999999999</v>
      </c>
      <c r="E25565" t="s">
        <v>1827</v>
      </c>
    </row>
    <row r="25566" spans="1:5" x14ac:dyDescent="0.2">
      <c r="A25566" t="s">
        <v>16926</v>
      </c>
      <c r="B25566" t="s">
        <v>14719</v>
      </c>
      <c r="C25566" t="s">
        <v>243</v>
      </c>
      <c r="D25566">
        <v>1880.9523999999999</v>
      </c>
      <c r="E25566" t="s">
        <v>1827</v>
      </c>
    </row>
    <row r="25567" spans="1:5" x14ac:dyDescent="0.2">
      <c r="A25567" t="s">
        <v>17530</v>
      </c>
      <c r="B25567" t="s">
        <v>15272</v>
      </c>
      <c r="C25567" t="s">
        <v>243</v>
      </c>
      <c r="D25567">
        <v>1888.8888999999999</v>
      </c>
      <c r="E25567" t="s">
        <v>1827</v>
      </c>
    </row>
    <row r="25568" spans="1:5" x14ac:dyDescent="0.2">
      <c r="A25568" t="s">
        <v>16919</v>
      </c>
      <c r="B25568" t="s">
        <v>14704</v>
      </c>
      <c r="C25568" t="s">
        <v>243</v>
      </c>
      <c r="D25568">
        <v>1904.1778999999999</v>
      </c>
      <c r="E25568" t="s">
        <v>1827</v>
      </c>
    </row>
    <row r="25569" spans="1:5" x14ac:dyDescent="0.2">
      <c r="A25569" t="s">
        <v>17543</v>
      </c>
      <c r="B25569" t="s">
        <v>15285</v>
      </c>
      <c r="C25569" t="s">
        <v>243</v>
      </c>
      <c r="D25569">
        <v>1911.3924</v>
      </c>
      <c r="E25569" t="s">
        <v>1827</v>
      </c>
    </row>
    <row r="25570" spans="1:5" x14ac:dyDescent="0.2">
      <c r="A25570" t="s">
        <v>17537</v>
      </c>
      <c r="B25570" t="s">
        <v>15279</v>
      </c>
      <c r="C25570" t="s">
        <v>243</v>
      </c>
      <c r="D25570">
        <v>1911.3924</v>
      </c>
      <c r="E25570" t="s">
        <v>1827</v>
      </c>
    </row>
    <row r="25571" spans="1:5" x14ac:dyDescent="0.2">
      <c r="A25571" t="s">
        <v>17463</v>
      </c>
      <c r="B25571" t="s">
        <v>15205</v>
      </c>
      <c r="C25571" t="s">
        <v>243</v>
      </c>
      <c r="D25571">
        <v>1953.2164</v>
      </c>
      <c r="E25571" t="s">
        <v>1827</v>
      </c>
    </row>
    <row r="25572" spans="1:5" x14ac:dyDescent="0.2">
      <c r="A25572" t="s">
        <v>17544</v>
      </c>
      <c r="B25572" t="s">
        <v>15286</v>
      </c>
      <c r="C25572" t="s">
        <v>243</v>
      </c>
      <c r="D25572">
        <v>1953.2164</v>
      </c>
      <c r="E25572" t="s">
        <v>1827</v>
      </c>
    </row>
    <row r="25573" spans="1:5" x14ac:dyDescent="0.2">
      <c r="A25573" t="s">
        <v>17538</v>
      </c>
      <c r="B25573" t="s">
        <v>15280</v>
      </c>
      <c r="C25573" t="s">
        <v>243</v>
      </c>
      <c r="D25573">
        <v>1953.2164</v>
      </c>
      <c r="E25573" t="s">
        <v>1827</v>
      </c>
    </row>
    <row r="25574" spans="1:5" x14ac:dyDescent="0.2">
      <c r="A25574" t="s">
        <v>17479</v>
      </c>
      <c r="B25574" t="s">
        <v>15221</v>
      </c>
      <c r="C25574" t="s">
        <v>243</v>
      </c>
      <c r="D25574">
        <v>1959.0643</v>
      </c>
      <c r="E25574" t="s">
        <v>1827</v>
      </c>
    </row>
    <row r="25575" spans="1:5" x14ac:dyDescent="0.2">
      <c r="A25575" t="s">
        <v>17473</v>
      </c>
      <c r="B25575" t="s">
        <v>15215</v>
      </c>
      <c r="C25575" t="s">
        <v>243</v>
      </c>
      <c r="D25575">
        <v>1959.0643</v>
      </c>
      <c r="E25575" t="s">
        <v>1827</v>
      </c>
    </row>
    <row r="25576" spans="1:5" x14ac:dyDescent="0.2">
      <c r="A25576" t="s">
        <v>16939</v>
      </c>
      <c r="B25576" t="s">
        <v>14732</v>
      </c>
      <c r="C25576" t="s">
        <v>243</v>
      </c>
      <c r="D25576">
        <v>1970.2381</v>
      </c>
      <c r="E25576" t="s">
        <v>1827</v>
      </c>
    </row>
    <row r="25577" spans="1:5" x14ac:dyDescent="0.2">
      <c r="A25577" t="s">
        <v>17514</v>
      </c>
      <c r="B25577" t="s">
        <v>15256</v>
      </c>
      <c r="C25577" t="s">
        <v>243</v>
      </c>
      <c r="D25577">
        <v>1976.1904999999999</v>
      </c>
      <c r="E25577" t="s">
        <v>1827</v>
      </c>
    </row>
    <row r="25578" spans="1:5" x14ac:dyDescent="0.2">
      <c r="A25578" t="s">
        <v>16936</v>
      </c>
      <c r="B25578" t="s">
        <v>14729</v>
      </c>
      <c r="C25578" t="s">
        <v>243</v>
      </c>
      <c r="D25578">
        <v>1994.0476000000001</v>
      </c>
      <c r="E25578" t="s">
        <v>1827</v>
      </c>
    </row>
    <row r="25579" spans="1:5" x14ac:dyDescent="0.2">
      <c r="A25579" t="s">
        <v>16942</v>
      </c>
      <c r="B25579" t="s">
        <v>14735</v>
      </c>
      <c r="C25579" t="s">
        <v>243</v>
      </c>
      <c r="D25579">
        <v>1994.0476000000001</v>
      </c>
      <c r="E25579" t="s">
        <v>1827</v>
      </c>
    </row>
    <row r="25580" spans="1:5" x14ac:dyDescent="0.2">
      <c r="A25580" t="s">
        <v>16923</v>
      </c>
      <c r="B25580" t="s">
        <v>14708</v>
      </c>
      <c r="C25580" t="s">
        <v>243</v>
      </c>
      <c r="D25580">
        <v>2027.7589</v>
      </c>
      <c r="E25580" t="s">
        <v>1827</v>
      </c>
    </row>
    <row r="25581" spans="1:5" x14ac:dyDescent="0.2">
      <c r="A25581" t="s">
        <v>17506</v>
      </c>
      <c r="B25581" t="s">
        <v>15248</v>
      </c>
      <c r="C25581" t="s">
        <v>243</v>
      </c>
      <c r="D25581">
        <v>2047.6189999999999</v>
      </c>
      <c r="E25581" t="s">
        <v>1827</v>
      </c>
    </row>
    <row r="25582" spans="1:5" x14ac:dyDescent="0.2">
      <c r="A25582" t="s">
        <v>16940</v>
      </c>
      <c r="B25582" t="s">
        <v>14733</v>
      </c>
      <c r="C25582" t="s">
        <v>243</v>
      </c>
      <c r="D25582">
        <v>2053.5713999999998</v>
      </c>
      <c r="E25582" t="s">
        <v>1827</v>
      </c>
    </row>
    <row r="25583" spans="1:5" x14ac:dyDescent="0.2">
      <c r="A25583" t="s">
        <v>16937</v>
      </c>
      <c r="B25583" t="s">
        <v>14730</v>
      </c>
      <c r="C25583" t="s">
        <v>243</v>
      </c>
      <c r="D25583">
        <v>2077.3809999999999</v>
      </c>
      <c r="E25583" t="s">
        <v>1827</v>
      </c>
    </row>
    <row r="25584" spans="1:5" x14ac:dyDescent="0.2">
      <c r="A25584" t="s">
        <v>16943</v>
      </c>
      <c r="B25584" t="s">
        <v>14736</v>
      </c>
      <c r="C25584" t="s">
        <v>243</v>
      </c>
      <c r="D25584">
        <v>2077.3809999999999</v>
      </c>
      <c r="E25584" t="s">
        <v>1827</v>
      </c>
    </row>
    <row r="25585" spans="1:5" x14ac:dyDescent="0.2">
      <c r="A25585" t="s">
        <v>17512</v>
      </c>
      <c r="B25585" t="s">
        <v>15254</v>
      </c>
      <c r="C25585" t="s">
        <v>243</v>
      </c>
      <c r="D25585">
        <v>2166.6667000000002</v>
      </c>
      <c r="E25585" t="s">
        <v>1827</v>
      </c>
    </row>
    <row r="25586" spans="1:5" x14ac:dyDescent="0.2">
      <c r="A25586" t="s">
        <v>17542</v>
      </c>
      <c r="B25586" t="s">
        <v>15284</v>
      </c>
      <c r="C25586" t="s">
        <v>243</v>
      </c>
      <c r="D25586">
        <v>2175.4386</v>
      </c>
      <c r="E25586" t="s">
        <v>1827</v>
      </c>
    </row>
    <row r="25587" spans="1:5" x14ac:dyDescent="0.2">
      <c r="A25587" t="s">
        <v>17536</v>
      </c>
      <c r="B25587" t="s">
        <v>15278</v>
      </c>
      <c r="C25587" t="s">
        <v>243</v>
      </c>
      <c r="D25587">
        <v>2175.4386</v>
      </c>
      <c r="E25587" t="s">
        <v>1827</v>
      </c>
    </row>
    <row r="25588" spans="1:5" x14ac:dyDescent="0.2">
      <c r="A25588" t="s">
        <v>17477</v>
      </c>
      <c r="B25588" t="s">
        <v>15219</v>
      </c>
      <c r="C25588" t="s">
        <v>243</v>
      </c>
      <c r="D25588">
        <v>2192.9825000000001</v>
      </c>
      <c r="E25588" t="s">
        <v>1827</v>
      </c>
    </row>
    <row r="25589" spans="1:5" x14ac:dyDescent="0.2">
      <c r="A25589" t="s">
        <v>17471</v>
      </c>
      <c r="B25589" t="s">
        <v>15213</v>
      </c>
      <c r="C25589" t="s">
        <v>243</v>
      </c>
      <c r="D25589">
        <v>2192.9825000000001</v>
      </c>
      <c r="E25589" t="s">
        <v>1827</v>
      </c>
    </row>
    <row r="25590" spans="1:5" x14ac:dyDescent="0.2">
      <c r="A25590" t="s">
        <v>17504</v>
      </c>
      <c r="B25590" t="s">
        <v>15246</v>
      </c>
      <c r="C25590" t="s">
        <v>243</v>
      </c>
      <c r="D25590">
        <v>2298.2456000000002</v>
      </c>
      <c r="E25590" t="s">
        <v>1827</v>
      </c>
    </row>
    <row r="25591" spans="1:5" x14ac:dyDescent="0.2">
      <c r="A25591" t="s">
        <v>17510</v>
      </c>
      <c r="B25591" t="s">
        <v>15252</v>
      </c>
      <c r="C25591" t="s">
        <v>243</v>
      </c>
      <c r="D25591">
        <v>2415.2046999999998</v>
      </c>
      <c r="E25591" t="s">
        <v>1827</v>
      </c>
    </row>
    <row r="25592" spans="1:5" x14ac:dyDescent="0.2">
      <c r="A25592" t="s">
        <v>17475</v>
      </c>
      <c r="B25592" t="s">
        <v>15217</v>
      </c>
      <c r="C25592" t="s">
        <v>243</v>
      </c>
      <c r="D25592">
        <v>2561.4034999999999</v>
      </c>
      <c r="E25592" t="s">
        <v>1827</v>
      </c>
    </row>
    <row r="25593" spans="1:5" x14ac:dyDescent="0.2">
      <c r="A25593" t="s">
        <v>17469</v>
      </c>
      <c r="B25593" t="s">
        <v>15211</v>
      </c>
      <c r="C25593" t="s">
        <v>243</v>
      </c>
      <c r="D25593">
        <v>2561.4034999999999</v>
      </c>
      <c r="E25593" t="s">
        <v>1827</v>
      </c>
    </row>
    <row r="25594" spans="1:5" x14ac:dyDescent="0.2">
      <c r="A25594">
        <v>40230.019999999997</v>
      </c>
      <c r="B25594" t="s">
        <v>52147</v>
      </c>
      <c r="C25594" t="s">
        <v>243</v>
      </c>
      <c r="D25594">
        <v>470.47</v>
      </c>
      <c r="E25594" t="s">
        <v>1827</v>
      </c>
    </row>
    <row r="25595" spans="1:5" x14ac:dyDescent="0.2">
      <c r="A25595">
        <v>40220.019999999997</v>
      </c>
      <c r="B25595" t="s">
        <v>52148</v>
      </c>
      <c r="C25595" t="s">
        <v>243</v>
      </c>
      <c r="D25595">
        <v>114.45</v>
      </c>
      <c r="E25595" t="s">
        <v>1827</v>
      </c>
    </row>
    <row r="25596" spans="1:5" x14ac:dyDescent="0.2">
      <c r="A25596">
        <v>40221.019999999997</v>
      </c>
      <c r="B25596" t="s">
        <v>52149</v>
      </c>
      <c r="C25596" t="s">
        <v>243</v>
      </c>
      <c r="D25596">
        <v>114.45</v>
      </c>
      <c r="E25596" t="s">
        <v>1827</v>
      </c>
    </row>
    <row r="25597" spans="1:5" x14ac:dyDescent="0.2">
      <c r="A25597">
        <v>40222.019999999997</v>
      </c>
      <c r="B25597" t="s">
        <v>52150</v>
      </c>
      <c r="C25597" t="s">
        <v>243</v>
      </c>
      <c r="D25597">
        <v>53.23</v>
      </c>
      <c r="E25597" t="s">
        <v>1827</v>
      </c>
    </row>
    <row r="25598" spans="1:5" x14ac:dyDescent="0.2">
      <c r="A25598">
        <v>40224.019999999997</v>
      </c>
      <c r="B25598" t="s">
        <v>52151</v>
      </c>
      <c r="C25598" t="s">
        <v>243</v>
      </c>
      <c r="D25598">
        <v>42.59</v>
      </c>
      <c r="E25598" t="s">
        <v>1827</v>
      </c>
    </row>
    <row r="25599" spans="1:5" x14ac:dyDescent="0.2">
      <c r="A25599" t="s">
        <v>17274</v>
      </c>
      <c r="B25599" t="s">
        <v>14912</v>
      </c>
      <c r="C25599" t="s">
        <v>243</v>
      </c>
      <c r="D25599">
        <v>297.68</v>
      </c>
      <c r="E25599" t="s">
        <v>1827</v>
      </c>
    </row>
    <row r="25600" spans="1:5" x14ac:dyDescent="0.2">
      <c r="A25600">
        <v>108000006</v>
      </c>
      <c r="B25600" t="s">
        <v>15022</v>
      </c>
      <c r="C25600" t="s">
        <v>243</v>
      </c>
      <c r="D25600">
        <v>1150.3158000000001</v>
      </c>
      <c r="E25600" t="s">
        <v>1827</v>
      </c>
    </row>
    <row r="25601" spans="1:5" x14ac:dyDescent="0.2">
      <c r="A25601">
        <v>110000006</v>
      </c>
      <c r="B25601" t="s">
        <v>15021</v>
      </c>
      <c r="C25601" t="s">
        <v>243</v>
      </c>
      <c r="D25601">
        <v>1092.4889000000001</v>
      </c>
      <c r="E25601" t="s">
        <v>1827</v>
      </c>
    </row>
    <row r="25602" spans="1:5" x14ac:dyDescent="0.2">
      <c r="A25602">
        <v>144000006</v>
      </c>
      <c r="B25602" t="s">
        <v>14713</v>
      </c>
      <c r="C25602" t="s">
        <v>243</v>
      </c>
      <c r="D25602">
        <v>1133.2741000000001</v>
      </c>
      <c r="E25602" t="s">
        <v>1827</v>
      </c>
    </row>
    <row r="25603" spans="1:5" x14ac:dyDescent="0.2">
      <c r="A25603">
        <v>150000006</v>
      </c>
      <c r="B25603" t="s">
        <v>14714</v>
      </c>
      <c r="C25603" t="s">
        <v>243</v>
      </c>
      <c r="D25603">
        <v>1134.1732</v>
      </c>
      <c r="E25603" t="s">
        <v>1827</v>
      </c>
    </row>
    <row r="25604" spans="1:5" x14ac:dyDescent="0.2">
      <c r="A25604">
        <v>151000006</v>
      </c>
      <c r="B25604" t="s">
        <v>14715</v>
      </c>
      <c r="C25604" t="s">
        <v>243</v>
      </c>
      <c r="D25604">
        <v>1168.3465000000001</v>
      </c>
      <c r="E25604" t="s">
        <v>1827</v>
      </c>
    </row>
    <row r="25605" spans="1:5" x14ac:dyDescent="0.2">
      <c r="A25605">
        <v>152000006</v>
      </c>
      <c r="B25605" t="s">
        <v>14716</v>
      </c>
      <c r="C25605" t="s">
        <v>243</v>
      </c>
      <c r="D25605">
        <v>1009.3878</v>
      </c>
      <c r="E25605" t="s">
        <v>1827</v>
      </c>
    </row>
    <row r="25606" spans="1:5" x14ac:dyDescent="0.2">
      <c r="A25606">
        <v>506003016</v>
      </c>
      <c r="B25606" t="s">
        <v>15020</v>
      </c>
      <c r="C25606" t="s">
        <v>243</v>
      </c>
      <c r="D25606">
        <v>1311.8797</v>
      </c>
      <c r="E25606" t="s">
        <v>1827</v>
      </c>
    </row>
    <row r="25607" spans="1:5" x14ac:dyDescent="0.2">
      <c r="A25607">
        <v>544003016</v>
      </c>
      <c r="B25607" t="s">
        <v>52054</v>
      </c>
      <c r="C25607" t="s">
        <v>243</v>
      </c>
      <c r="D25607">
        <v>1241.9259</v>
      </c>
      <c r="E25607" t="s">
        <v>1827</v>
      </c>
    </row>
    <row r="25608" spans="1:5" x14ac:dyDescent="0.2">
      <c r="A25608">
        <v>544005016</v>
      </c>
      <c r="B25608" t="s">
        <v>14931</v>
      </c>
      <c r="C25608" t="s">
        <v>243</v>
      </c>
      <c r="D25608">
        <v>1292.4444000000001</v>
      </c>
      <c r="E25608" t="s">
        <v>1827</v>
      </c>
    </row>
    <row r="25609" spans="1:5" x14ac:dyDescent="0.2">
      <c r="A25609">
        <v>551002016</v>
      </c>
      <c r="B25609" t="s">
        <v>14932</v>
      </c>
      <c r="C25609" t="s">
        <v>243</v>
      </c>
      <c r="D25609">
        <v>212.5874</v>
      </c>
      <c r="E25609" t="s">
        <v>1827</v>
      </c>
    </row>
    <row r="25610" spans="1:5" x14ac:dyDescent="0.2">
      <c r="A25610">
        <v>551003016</v>
      </c>
      <c r="B25610" t="s">
        <v>14933</v>
      </c>
      <c r="C25610" t="s">
        <v>243</v>
      </c>
      <c r="D25610">
        <v>1273.4266</v>
      </c>
      <c r="E25610" t="s">
        <v>1827</v>
      </c>
    </row>
    <row r="25611" spans="1:5" x14ac:dyDescent="0.2">
      <c r="A25611">
        <v>551004016</v>
      </c>
      <c r="B25611" t="s">
        <v>14934</v>
      </c>
      <c r="C25611" t="s">
        <v>243</v>
      </c>
      <c r="D25611">
        <v>18.976400000000002</v>
      </c>
      <c r="E25611" t="s">
        <v>1827</v>
      </c>
    </row>
    <row r="25612" spans="1:5" x14ac:dyDescent="0.2">
      <c r="A25612">
        <v>551006016</v>
      </c>
      <c r="B25612" t="s">
        <v>14935</v>
      </c>
      <c r="C25612" t="s">
        <v>243</v>
      </c>
      <c r="D25612">
        <v>14.897600000000001</v>
      </c>
      <c r="E25612" t="s">
        <v>1827</v>
      </c>
    </row>
    <row r="25613" spans="1:5" x14ac:dyDescent="0.2">
      <c r="A25613">
        <v>552003016</v>
      </c>
      <c r="B25613" t="s">
        <v>14936</v>
      </c>
      <c r="C25613" t="s">
        <v>243</v>
      </c>
      <c r="D25613">
        <v>26.771699999999999</v>
      </c>
      <c r="E25613" t="s">
        <v>1827</v>
      </c>
    </row>
    <row r="25614" spans="1:5" x14ac:dyDescent="0.2">
      <c r="A25614">
        <v>552004016</v>
      </c>
      <c r="B25614" t="s">
        <v>14937</v>
      </c>
      <c r="C25614" t="s">
        <v>243</v>
      </c>
      <c r="D25614">
        <v>14.944900000000001</v>
      </c>
      <c r="E25614" t="s">
        <v>1827</v>
      </c>
    </row>
    <row r="25615" spans="1:5" x14ac:dyDescent="0.2">
      <c r="A25615">
        <v>552005016</v>
      </c>
      <c r="B25615" t="s">
        <v>14938</v>
      </c>
      <c r="C25615" t="s">
        <v>243</v>
      </c>
      <c r="D25615">
        <v>98.8506</v>
      </c>
      <c r="E25615" t="s">
        <v>1827</v>
      </c>
    </row>
    <row r="25616" spans="1:5" x14ac:dyDescent="0.2">
      <c r="A25616">
        <v>552006016</v>
      </c>
      <c r="B25616" t="s">
        <v>14939</v>
      </c>
      <c r="C25616" t="s">
        <v>243</v>
      </c>
      <c r="D25616">
        <v>90.961399999999998</v>
      </c>
      <c r="E25616" t="s">
        <v>1827</v>
      </c>
    </row>
    <row r="25617" spans="1:5" x14ac:dyDescent="0.2">
      <c r="A25617">
        <v>5900007</v>
      </c>
      <c r="B25617" t="s">
        <v>14941</v>
      </c>
      <c r="C25617" t="s">
        <v>243</v>
      </c>
      <c r="D25617">
        <v>101.15479999999999</v>
      </c>
      <c r="E25617" t="s">
        <v>1827</v>
      </c>
    </row>
    <row r="25618" spans="1:5" x14ac:dyDescent="0.2">
      <c r="A25618">
        <v>65200</v>
      </c>
      <c r="B25618" t="s">
        <v>52055</v>
      </c>
      <c r="C25618" t="s">
        <v>243</v>
      </c>
      <c r="D25618">
        <v>88.372100000000003</v>
      </c>
      <c r="E25618" t="s">
        <v>1827</v>
      </c>
    </row>
    <row r="25619" spans="1:5" x14ac:dyDescent="0.2">
      <c r="A25619">
        <v>65400</v>
      </c>
      <c r="B25619" t="s">
        <v>14942</v>
      </c>
      <c r="C25619" t="s">
        <v>243</v>
      </c>
      <c r="D25619">
        <v>125.8824</v>
      </c>
      <c r="E25619" t="s">
        <v>1827</v>
      </c>
    </row>
    <row r="25620" spans="1:5" x14ac:dyDescent="0.2">
      <c r="A25620">
        <v>65600</v>
      </c>
      <c r="B25620" t="s">
        <v>52056</v>
      </c>
      <c r="C25620" t="s">
        <v>243</v>
      </c>
      <c r="D25620">
        <v>170.5882</v>
      </c>
      <c r="E25620" t="s">
        <v>1827</v>
      </c>
    </row>
    <row r="25621" spans="1:5" x14ac:dyDescent="0.2">
      <c r="A25621">
        <v>65800</v>
      </c>
      <c r="B25621" t="s">
        <v>14943</v>
      </c>
      <c r="C25621" t="s">
        <v>243</v>
      </c>
      <c r="D25621">
        <v>97.647099999999995</v>
      </c>
      <c r="E25621" t="s">
        <v>1827</v>
      </c>
    </row>
    <row r="25622" spans="1:5" x14ac:dyDescent="0.2">
      <c r="A25622">
        <v>66000</v>
      </c>
      <c r="B25622" t="s">
        <v>52057</v>
      </c>
      <c r="C25622" t="s">
        <v>243</v>
      </c>
      <c r="D25622">
        <v>120</v>
      </c>
      <c r="E25622" t="s">
        <v>1827</v>
      </c>
    </row>
    <row r="25623" spans="1:5" x14ac:dyDescent="0.2">
      <c r="A25623">
        <v>721002106</v>
      </c>
      <c r="B25623" t="s">
        <v>52058</v>
      </c>
      <c r="C25623" t="s">
        <v>243</v>
      </c>
      <c r="D25623">
        <v>144.76740000000001</v>
      </c>
      <c r="E25623" t="s">
        <v>1827</v>
      </c>
    </row>
    <row r="25624" spans="1:5" x14ac:dyDescent="0.2">
      <c r="A25624">
        <v>721002206</v>
      </c>
      <c r="B25624" t="s">
        <v>52059</v>
      </c>
      <c r="C25624" t="s">
        <v>243</v>
      </c>
      <c r="D25624">
        <v>145.93020000000001</v>
      </c>
      <c r="E25624" t="s">
        <v>1827</v>
      </c>
    </row>
    <row r="25625" spans="1:5" x14ac:dyDescent="0.2">
      <c r="A25625">
        <v>721002506</v>
      </c>
      <c r="B25625" t="s">
        <v>52060</v>
      </c>
      <c r="C25625" t="s">
        <v>243</v>
      </c>
      <c r="D25625">
        <v>226.1628</v>
      </c>
      <c r="E25625" t="s">
        <v>1827</v>
      </c>
    </row>
    <row r="25626" spans="1:5" x14ac:dyDescent="0.2">
      <c r="A25626">
        <v>721003106</v>
      </c>
      <c r="B25626" t="s">
        <v>52061</v>
      </c>
      <c r="C25626" t="s">
        <v>243</v>
      </c>
      <c r="D25626">
        <v>209.24860000000001</v>
      </c>
      <c r="E25626" t="s">
        <v>1827</v>
      </c>
    </row>
    <row r="25627" spans="1:5" x14ac:dyDescent="0.2">
      <c r="A25627">
        <v>721003206</v>
      </c>
      <c r="B25627" t="s">
        <v>52062</v>
      </c>
      <c r="C25627" t="s">
        <v>243</v>
      </c>
      <c r="D25627">
        <v>216.185</v>
      </c>
      <c r="E25627" t="s">
        <v>1827</v>
      </c>
    </row>
    <row r="25628" spans="1:5" x14ac:dyDescent="0.2">
      <c r="A25628">
        <v>721003506</v>
      </c>
      <c r="B25628" t="s">
        <v>52063</v>
      </c>
      <c r="C25628" t="s">
        <v>243</v>
      </c>
      <c r="D25628">
        <v>151.4451</v>
      </c>
      <c r="E25628" t="s">
        <v>1827</v>
      </c>
    </row>
    <row r="25629" spans="1:5" x14ac:dyDescent="0.2">
      <c r="A25629">
        <v>725002106</v>
      </c>
      <c r="B25629" t="s">
        <v>52064</v>
      </c>
      <c r="C25629" t="s">
        <v>243</v>
      </c>
      <c r="D25629">
        <v>168.7861</v>
      </c>
      <c r="E25629" t="s">
        <v>1827</v>
      </c>
    </row>
    <row r="25630" spans="1:5" x14ac:dyDescent="0.2">
      <c r="A25630">
        <v>725002206</v>
      </c>
      <c r="B25630" t="s">
        <v>52065</v>
      </c>
      <c r="C25630" t="s">
        <v>243</v>
      </c>
      <c r="D25630">
        <v>285.54910000000001</v>
      </c>
      <c r="E25630" t="s">
        <v>1827</v>
      </c>
    </row>
    <row r="25631" spans="1:5" x14ac:dyDescent="0.2">
      <c r="A25631">
        <v>725002506</v>
      </c>
      <c r="B25631" t="s">
        <v>52066</v>
      </c>
      <c r="C25631" t="s">
        <v>243</v>
      </c>
      <c r="D25631">
        <v>221.1765</v>
      </c>
      <c r="E25631" t="s">
        <v>1827</v>
      </c>
    </row>
    <row r="25632" spans="1:5" x14ac:dyDescent="0.2">
      <c r="A25632">
        <v>725003106</v>
      </c>
      <c r="B25632" t="s">
        <v>52067</v>
      </c>
      <c r="C25632" t="s">
        <v>243</v>
      </c>
      <c r="D25632">
        <v>327.41180000000003</v>
      </c>
      <c r="E25632" t="s">
        <v>1827</v>
      </c>
    </row>
    <row r="25633" spans="1:5" x14ac:dyDescent="0.2">
      <c r="A25633">
        <v>725003206</v>
      </c>
      <c r="B25633" t="s">
        <v>52068</v>
      </c>
      <c r="C25633" t="s">
        <v>243</v>
      </c>
      <c r="D25633">
        <v>228.2353</v>
      </c>
      <c r="E25633" t="s">
        <v>1827</v>
      </c>
    </row>
    <row r="25634" spans="1:5" x14ac:dyDescent="0.2">
      <c r="A25634">
        <v>725003506</v>
      </c>
      <c r="B25634" t="s">
        <v>52069</v>
      </c>
      <c r="C25634" t="s">
        <v>243</v>
      </c>
      <c r="D25634">
        <v>195.2381</v>
      </c>
      <c r="E25634" t="s">
        <v>1827</v>
      </c>
    </row>
    <row r="25635" spans="1:5" x14ac:dyDescent="0.2">
      <c r="A25635">
        <v>771002106</v>
      </c>
      <c r="B25635" t="s">
        <v>52070</v>
      </c>
      <c r="C25635" t="s">
        <v>243</v>
      </c>
      <c r="D25635">
        <v>323.80950000000001</v>
      </c>
      <c r="E25635" t="s">
        <v>1827</v>
      </c>
    </row>
    <row r="25636" spans="1:5" x14ac:dyDescent="0.2">
      <c r="A25636">
        <v>771002206</v>
      </c>
      <c r="B25636" t="s">
        <v>52071</v>
      </c>
      <c r="C25636" t="s">
        <v>243</v>
      </c>
      <c r="D25636">
        <v>172.619</v>
      </c>
      <c r="E25636" t="s">
        <v>1827</v>
      </c>
    </row>
    <row r="25637" spans="1:5" x14ac:dyDescent="0.2">
      <c r="A25637">
        <v>771002506</v>
      </c>
      <c r="B25637" t="s">
        <v>52072</v>
      </c>
      <c r="C25637" t="s">
        <v>243</v>
      </c>
      <c r="D25637">
        <v>195.2381</v>
      </c>
      <c r="E25637" t="s">
        <v>1827</v>
      </c>
    </row>
    <row r="25638" spans="1:5" x14ac:dyDescent="0.2">
      <c r="A25638">
        <v>7710025061</v>
      </c>
      <c r="B25638" t="s">
        <v>52073</v>
      </c>
      <c r="C25638" t="s">
        <v>243</v>
      </c>
      <c r="D25638">
        <v>206.58539999999999</v>
      </c>
      <c r="E25638" t="s">
        <v>1827</v>
      </c>
    </row>
    <row r="25639" spans="1:5" x14ac:dyDescent="0.2">
      <c r="A25639">
        <v>771003107</v>
      </c>
      <c r="B25639" t="s">
        <v>52074</v>
      </c>
      <c r="C25639" t="s">
        <v>243</v>
      </c>
      <c r="D25639">
        <v>286.90480000000002</v>
      </c>
      <c r="E25639" t="s">
        <v>1827</v>
      </c>
    </row>
    <row r="25640" spans="1:5" x14ac:dyDescent="0.2">
      <c r="A25640">
        <v>7710031071</v>
      </c>
      <c r="B25640" t="s">
        <v>52075</v>
      </c>
      <c r="C25640" t="s">
        <v>243</v>
      </c>
      <c r="D25640" s="684">
        <v>406.37740000000002</v>
      </c>
      <c r="E25640" t="s">
        <v>1827</v>
      </c>
    </row>
    <row r="25641" spans="1:5" x14ac:dyDescent="0.2">
      <c r="A25641">
        <v>771003207</v>
      </c>
      <c r="B25641" t="s">
        <v>52076</v>
      </c>
      <c r="C25641" t="s">
        <v>243</v>
      </c>
      <c r="D25641" s="684">
        <v>257.38099999999997</v>
      </c>
      <c r="E25641" t="s">
        <v>1827</v>
      </c>
    </row>
    <row r="25642" spans="1:5" x14ac:dyDescent="0.2">
      <c r="A25642">
        <v>7710032071</v>
      </c>
      <c r="B25642" t="s">
        <v>52077</v>
      </c>
      <c r="C25642" t="s">
        <v>243</v>
      </c>
      <c r="D25642" s="684">
        <v>380.48779999999999</v>
      </c>
      <c r="E25642" t="s">
        <v>1827</v>
      </c>
    </row>
    <row r="25643" spans="1:5" x14ac:dyDescent="0.2">
      <c r="A25643">
        <v>771003507</v>
      </c>
      <c r="B25643" t="s">
        <v>52078</v>
      </c>
      <c r="C25643" t="s">
        <v>243</v>
      </c>
      <c r="D25643" s="684">
        <v>192.68289999999999</v>
      </c>
      <c r="E25643" t="s">
        <v>1827</v>
      </c>
    </row>
    <row r="25644" spans="1:5" x14ac:dyDescent="0.2">
      <c r="A25644">
        <v>7710035071</v>
      </c>
      <c r="B25644" t="s">
        <v>52079</v>
      </c>
      <c r="C25644" t="s">
        <v>243</v>
      </c>
      <c r="D25644" s="684">
        <v>180.95240000000001</v>
      </c>
      <c r="E25644" t="s">
        <v>1827</v>
      </c>
    </row>
    <row r="25645" spans="1:5" x14ac:dyDescent="0.2">
      <c r="A25645">
        <v>773002106</v>
      </c>
      <c r="B25645" t="s">
        <v>52080</v>
      </c>
      <c r="C25645" t="s">
        <v>243</v>
      </c>
      <c r="D25645" s="684">
        <v>285.88240000000002</v>
      </c>
      <c r="E25645" t="s">
        <v>1827</v>
      </c>
    </row>
    <row r="25646" spans="1:5" x14ac:dyDescent="0.2">
      <c r="A25646">
        <v>773002206</v>
      </c>
      <c r="B25646" t="s">
        <v>52081</v>
      </c>
      <c r="C25646" t="s">
        <v>243</v>
      </c>
      <c r="D25646" s="684">
        <v>361.17649999999998</v>
      </c>
      <c r="E25646" t="s">
        <v>1827</v>
      </c>
    </row>
    <row r="25647" spans="1:5" x14ac:dyDescent="0.2">
      <c r="A25647">
        <v>773002406</v>
      </c>
      <c r="B25647" t="s">
        <v>52082</v>
      </c>
      <c r="C25647" t="s">
        <v>243</v>
      </c>
      <c r="D25647" s="684">
        <v>256.47059999999999</v>
      </c>
      <c r="E25647" t="s">
        <v>1827</v>
      </c>
    </row>
    <row r="25648" spans="1:5" x14ac:dyDescent="0.2">
      <c r="A25648">
        <v>7730024061</v>
      </c>
      <c r="B25648" t="s">
        <v>52083</v>
      </c>
      <c r="C25648" t="s">
        <v>243</v>
      </c>
      <c r="D25648">
        <v>383.70589999999999</v>
      </c>
      <c r="E25648" t="s">
        <v>1827</v>
      </c>
    </row>
    <row r="25649" spans="1:5" x14ac:dyDescent="0.2">
      <c r="A25649">
        <v>773003106</v>
      </c>
      <c r="B25649" t="s">
        <v>52084</v>
      </c>
      <c r="C25649" t="s">
        <v>243</v>
      </c>
      <c r="D25649">
        <v>172.94120000000001</v>
      </c>
      <c r="E25649" t="s">
        <v>1827</v>
      </c>
    </row>
    <row r="25650" spans="1:5" x14ac:dyDescent="0.2">
      <c r="A25650">
        <v>773003206</v>
      </c>
      <c r="B25650" t="s">
        <v>52085</v>
      </c>
      <c r="C25650" t="s">
        <v>243</v>
      </c>
      <c r="D25650">
        <v>263.78050000000002</v>
      </c>
      <c r="E25650" t="s">
        <v>1827</v>
      </c>
    </row>
    <row r="25651" spans="1:5" x14ac:dyDescent="0.2">
      <c r="A25651">
        <v>773003506</v>
      </c>
      <c r="B25651" t="s">
        <v>52086</v>
      </c>
      <c r="C25651" t="s">
        <v>243</v>
      </c>
      <c r="D25651">
        <v>139.02440000000001</v>
      </c>
      <c r="E25651" t="s">
        <v>1827</v>
      </c>
    </row>
    <row r="25652" spans="1:5" x14ac:dyDescent="0.2">
      <c r="A25652">
        <v>775002106</v>
      </c>
      <c r="B25652" t="s">
        <v>52087</v>
      </c>
      <c r="C25652" t="s">
        <v>243</v>
      </c>
      <c r="D25652">
        <v>207.31710000000001</v>
      </c>
      <c r="E25652" t="s">
        <v>1827</v>
      </c>
    </row>
    <row r="25653" spans="1:5" x14ac:dyDescent="0.2">
      <c r="A25653">
        <v>775002206</v>
      </c>
      <c r="B25653" t="s">
        <v>52088</v>
      </c>
      <c r="C25653" t="s">
        <v>243</v>
      </c>
      <c r="D25653">
        <v>98.780500000000004</v>
      </c>
      <c r="E25653" t="s">
        <v>1827</v>
      </c>
    </row>
    <row r="25654" spans="1:5" x14ac:dyDescent="0.2">
      <c r="A25654">
        <v>775002506</v>
      </c>
      <c r="B25654" t="s">
        <v>52089</v>
      </c>
      <c r="C25654" t="s">
        <v>243</v>
      </c>
      <c r="D25654">
        <v>135.36590000000001</v>
      </c>
      <c r="E25654" t="s">
        <v>1827</v>
      </c>
    </row>
    <row r="25655" spans="1:5" x14ac:dyDescent="0.2">
      <c r="A25655">
        <v>7750025061</v>
      </c>
      <c r="B25655" t="s">
        <v>52090</v>
      </c>
      <c r="C25655" t="s">
        <v>243</v>
      </c>
      <c r="D25655">
        <v>82.9268</v>
      </c>
      <c r="E25655" t="s">
        <v>1827</v>
      </c>
    </row>
    <row r="25656" spans="1:5" x14ac:dyDescent="0.2">
      <c r="A25656">
        <v>775003107</v>
      </c>
      <c r="B25656" t="s">
        <v>52091</v>
      </c>
      <c r="C25656" t="s">
        <v>243</v>
      </c>
      <c r="D25656">
        <v>260.71429999999998</v>
      </c>
      <c r="E25656" t="s">
        <v>1827</v>
      </c>
    </row>
    <row r="25657" spans="1:5" x14ac:dyDescent="0.2">
      <c r="A25657">
        <v>7750031071</v>
      </c>
      <c r="B25657" t="s">
        <v>52092</v>
      </c>
      <c r="C25657" t="s">
        <v>243</v>
      </c>
      <c r="D25657">
        <v>136.94999999999999</v>
      </c>
      <c r="E25657" t="s">
        <v>1827</v>
      </c>
    </row>
    <row r="25658" spans="1:5" x14ac:dyDescent="0.2">
      <c r="A25658">
        <v>775003207</v>
      </c>
      <c r="B25658" t="s">
        <v>52093</v>
      </c>
      <c r="C25658" t="s">
        <v>243</v>
      </c>
      <c r="D25658">
        <v>264.1463</v>
      </c>
      <c r="E25658" t="s">
        <v>1827</v>
      </c>
    </row>
    <row r="25659" spans="1:5" x14ac:dyDescent="0.2">
      <c r="A25659">
        <v>7750032071</v>
      </c>
      <c r="B25659" t="s">
        <v>52094</v>
      </c>
      <c r="C25659" t="s">
        <v>243</v>
      </c>
      <c r="D25659">
        <v>223.38</v>
      </c>
      <c r="E25659" t="s">
        <v>1827</v>
      </c>
    </row>
    <row r="25660" spans="1:5" x14ac:dyDescent="0.2">
      <c r="A25660">
        <v>775003507</v>
      </c>
      <c r="B25660" t="s">
        <v>52095</v>
      </c>
      <c r="C25660" t="s">
        <v>243</v>
      </c>
      <c r="D25660">
        <v>213.41460000000001</v>
      </c>
      <c r="E25660" t="s">
        <v>1827</v>
      </c>
    </row>
    <row r="25661" spans="1:5" x14ac:dyDescent="0.2">
      <c r="A25661">
        <v>7750035071</v>
      </c>
      <c r="B25661" t="s">
        <v>52096</v>
      </c>
      <c r="C25661" t="s">
        <v>243</v>
      </c>
      <c r="D25661">
        <v>284.63409999999999</v>
      </c>
      <c r="E25661" t="s">
        <v>1827</v>
      </c>
    </row>
    <row r="25662" spans="1:5" x14ac:dyDescent="0.2">
      <c r="A25662">
        <v>9170025</v>
      </c>
      <c r="B25662" t="s">
        <v>14978</v>
      </c>
      <c r="C25662" t="s">
        <v>243</v>
      </c>
      <c r="D25662" s="684">
        <v>141.78049999999999</v>
      </c>
      <c r="E25662" t="s">
        <v>1827</v>
      </c>
    </row>
    <row r="25663" spans="1:5" x14ac:dyDescent="0.2">
      <c r="A25663">
        <v>9170026</v>
      </c>
      <c r="B25663" t="s">
        <v>14979</v>
      </c>
      <c r="C25663" t="s">
        <v>243</v>
      </c>
      <c r="D25663" s="684">
        <v>284.63409999999999</v>
      </c>
      <c r="E25663" t="s">
        <v>1827</v>
      </c>
    </row>
    <row r="25664" spans="1:5" x14ac:dyDescent="0.2">
      <c r="A25664">
        <v>9170027</v>
      </c>
      <c r="B25664" t="s">
        <v>14980</v>
      </c>
      <c r="C25664" t="s">
        <v>243</v>
      </c>
      <c r="D25664" s="684">
        <v>93.589699999999993</v>
      </c>
      <c r="E25664" t="s">
        <v>1827</v>
      </c>
    </row>
    <row r="25665" spans="1:5" x14ac:dyDescent="0.2">
      <c r="A25665">
        <v>9170035</v>
      </c>
      <c r="B25665" t="s">
        <v>14981</v>
      </c>
      <c r="C25665" t="s">
        <v>243</v>
      </c>
      <c r="D25665" s="684">
        <v>93.589699999999993</v>
      </c>
      <c r="E25665" t="s">
        <v>1827</v>
      </c>
    </row>
    <row r="25666" spans="1:5" x14ac:dyDescent="0.2">
      <c r="A25666">
        <v>9170036</v>
      </c>
      <c r="B25666" t="s">
        <v>14982</v>
      </c>
      <c r="C25666" t="s">
        <v>243</v>
      </c>
      <c r="D25666" s="684">
        <v>152.5641</v>
      </c>
      <c r="E25666" t="s">
        <v>1827</v>
      </c>
    </row>
    <row r="25667" spans="1:5" x14ac:dyDescent="0.2">
      <c r="A25667">
        <v>9170037</v>
      </c>
      <c r="B25667" t="s">
        <v>14983</v>
      </c>
      <c r="C25667" t="s">
        <v>243</v>
      </c>
      <c r="D25667" s="684">
        <v>125.64100000000001</v>
      </c>
      <c r="E25667" t="s">
        <v>1827</v>
      </c>
    </row>
    <row r="25668" spans="1:5" x14ac:dyDescent="0.2">
      <c r="A25668">
        <v>9170325</v>
      </c>
      <c r="B25668" t="s">
        <v>14984</v>
      </c>
      <c r="C25668" t="s">
        <v>243</v>
      </c>
      <c r="D25668" s="684">
        <v>250.40129999999999</v>
      </c>
      <c r="E25668" t="s">
        <v>1827</v>
      </c>
    </row>
    <row r="25669" spans="1:5" x14ac:dyDescent="0.2">
      <c r="A25669">
        <v>9170326</v>
      </c>
      <c r="B25669" t="s">
        <v>14985</v>
      </c>
      <c r="C25669" t="s">
        <v>243</v>
      </c>
      <c r="D25669" s="684">
        <v>162.82050000000001</v>
      </c>
      <c r="E25669" t="s">
        <v>1827</v>
      </c>
    </row>
    <row r="25670" spans="1:5" x14ac:dyDescent="0.2">
      <c r="A25670">
        <v>9170327</v>
      </c>
      <c r="B25670" t="s">
        <v>14986</v>
      </c>
      <c r="C25670" t="s">
        <v>243</v>
      </c>
      <c r="D25670" s="684">
        <v>179.4872</v>
      </c>
      <c r="E25670" t="s">
        <v>1827</v>
      </c>
    </row>
    <row r="25671" spans="1:5" x14ac:dyDescent="0.2">
      <c r="A25671">
        <v>9170335</v>
      </c>
      <c r="B25671" t="s">
        <v>14987</v>
      </c>
      <c r="C25671" t="s">
        <v>243</v>
      </c>
      <c r="D25671" s="684">
        <v>146.15</v>
      </c>
      <c r="E25671" t="s">
        <v>1827</v>
      </c>
    </row>
    <row r="25672" spans="1:5" x14ac:dyDescent="0.2">
      <c r="A25672">
        <v>9170336</v>
      </c>
      <c r="B25672" t="s">
        <v>14988</v>
      </c>
      <c r="C25672" t="s">
        <v>243</v>
      </c>
      <c r="D25672" s="684">
        <v>74.75</v>
      </c>
      <c r="E25672" t="s">
        <v>1827</v>
      </c>
    </row>
    <row r="25673" spans="1:5" x14ac:dyDescent="0.2">
      <c r="A25673">
        <v>9170337</v>
      </c>
      <c r="B25673" t="s">
        <v>14989</v>
      </c>
      <c r="C25673" t="s">
        <v>243</v>
      </c>
      <c r="D25673" s="684">
        <v>205.13</v>
      </c>
      <c r="E25673" t="s">
        <v>1827</v>
      </c>
    </row>
    <row r="25674" spans="1:5" x14ac:dyDescent="0.2">
      <c r="A25674">
        <v>95100100</v>
      </c>
      <c r="B25674" t="s">
        <v>52097</v>
      </c>
      <c r="C25674" t="s">
        <v>243</v>
      </c>
      <c r="D25674" s="684">
        <v>117.25</v>
      </c>
      <c r="E25674" t="s">
        <v>1827</v>
      </c>
    </row>
    <row r="25675" spans="1:5" x14ac:dyDescent="0.2">
      <c r="A25675">
        <v>951001001</v>
      </c>
      <c r="B25675" t="s">
        <v>52098</v>
      </c>
      <c r="C25675" t="s">
        <v>243</v>
      </c>
      <c r="D25675" s="684">
        <v>157.69</v>
      </c>
      <c r="E25675" t="s">
        <v>1827</v>
      </c>
    </row>
    <row r="25676" spans="1:5" x14ac:dyDescent="0.2">
      <c r="A25676">
        <v>9510090</v>
      </c>
      <c r="B25676" t="s">
        <v>19040</v>
      </c>
      <c r="C25676" t="s">
        <v>243</v>
      </c>
      <c r="D25676" s="684">
        <v>102.56</v>
      </c>
      <c r="E25676" t="s">
        <v>1827</v>
      </c>
    </row>
    <row r="25677" spans="1:5" x14ac:dyDescent="0.2">
      <c r="A25677">
        <v>95100901</v>
      </c>
      <c r="B25677" t="s">
        <v>52099</v>
      </c>
      <c r="C25677" t="s">
        <v>243</v>
      </c>
      <c r="D25677" s="684">
        <v>125.64</v>
      </c>
      <c r="E25677" t="s">
        <v>1827</v>
      </c>
    </row>
    <row r="25678" spans="1:5" x14ac:dyDescent="0.2">
      <c r="A25678">
        <v>95103100</v>
      </c>
      <c r="B25678" t="s">
        <v>14991</v>
      </c>
      <c r="C25678" t="s">
        <v>243</v>
      </c>
      <c r="D25678" s="684">
        <v>452.0548</v>
      </c>
      <c r="E25678" t="s">
        <v>1827</v>
      </c>
    </row>
    <row r="25679" spans="1:5" x14ac:dyDescent="0.2">
      <c r="A25679">
        <v>9510390</v>
      </c>
      <c r="B25679" t="s">
        <v>14992</v>
      </c>
      <c r="C25679" t="s">
        <v>243</v>
      </c>
      <c r="D25679" s="684">
        <v>110.2564</v>
      </c>
      <c r="E25679" t="s">
        <v>1827</v>
      </c>
    </row>
    <row r="25680" spans="1:5" x14ac:dyDescent="0.2">
      <c r="A25680">
        <v>95200090</v>
      </c>
      <c r="B25680" t="s">
        <v>28052</v>
      </c>
      <c r="C25680" t="s">
        <v>243</v>
      </c>
      <c r="D25680" s="684">
        <v>110.2564</v>
      </c>
      <c r="E25680" t="s">
        <v>1827</v>
      </c>
    </row>
    <row r="25681" spans="1:5" x14ac:dyDescent="0.2">
      <c r="A25681">
        <v>95200100</v>
      </c>
      <c r="B25681" t="s">
        <v>14993</v>
      </c>
      <c r="C25681" t="s">
        <v>243</v>
      </c>
      <c r="D25681" s="684">
        <v>51.2821</v>
      </c>
      <c r="E25681" t="s">
        <v>1827</v>
      </c>
    </row>
    <row r="25682" spans="1:5" x14ac:dyDescent="0.2">
      <c r="A25682">
        <v>952001001</v>
      </c>
      <c r="B25682" t="s">
        <v>14994</v>
      </c>
      <c r="C25682" t="s">
        <v>243</v>
      </c>
      <c r="D25682" s="684">
        <v>41.025599999999997</v>
      </c>
      <c r="E25682" t="s">
        <v>1827</v>
      </c>
    </row>
    <row r="25683" spans="1:5" x14ac:dyDescent="0.2">
      <c r="A25683">
        <v>95200390</v>
      </c>
      <c r="B25683" t="s">
        <v>52100</v>
      </c>
      <c r="C25683" t="s">
        <v>243</v>
      </c>
      <c r="D25683" s="684">
        <v>286.78300000000002</v>
      </c>
      <c r="E25683" t="s">
        <v>1827</v>
      </c>
    </row>
    <row r="25684" spans="1:5" x14ac:dyDescent="0.2">
      <c r="A25684">
        <v>95203100</v>
      </c>
      <c r="B25684" t="s">
        <v>52101</v>
      </c>
      <c r="C25684" t="s">
        <v>243</v>
      </c>
      <c r="D25684" s="684">
        <v>400</v>
      </c>
      <c r="E25684" t="s">
        <v>1827</v>
      </c>
    </row>
    <row r="25685" spans="1:5" x14ac:dyDescent="0.2">
      <c r="A25685">
        <v>952031001</v>
      </c>
      <c r="B25685" t="s">
        <v>52102</v>
      </c>
      <c r="C25685" t="s">
        <v>243</v>
      </c>
      <c r="D25685" s="684">
        <v>400</v>
      </c>
      <c r="E25685" t="s">
        <v>1827</v>
      </c>
    </row>
    <row r="25686" spans="1:5" x14ac:dyDescent="0.2">
      <c r="A25686">
        <v>9600016</v>
      </c>
      <c r="B25686" t="s">
        <v>52103</v>
      </c>
      <c r="C25686" t="s">
        <v>243</v>
      </c>
      <c r="D25686" s="684">
        <v>298.78050000000002</v>
      </c>
      <c r="E25686" t="s">
        <v>1827</v>
      </c>
    </row>
    <row r="25687" spans="1:5" x14ac:dyDescent="0.2">
      <c r="A25687">
        <v>9600017</v>
      </c>
      <c r="B25687" t="s">
        <v>52104</v>
      </c>
      <c r="C25687" t="s">
        <v>243</v>
      </c>
      <c r="D25687" s="684">
        <v>418.75</v>
      </c>
      <c r="E25687" t="s">
        <v>1827</v>
      </c>
    </row>
    <row r="25688" spans="1:5" x14ac:dyDescent="0.2">
      <c r="A25688">
        <v>9600018</v>
      </c>
      <c r="B25688" t="s">
        <v>52105</v>
      </c>
      <c r="C25688" t="s">
        <v>243</v>
      </c>
      <c r="D25688" s="684">
        <v>418.75</v>
      </c>
      <c r="E25688" t="s">
        <v>1827</v>
      </c>
    </row>
    <row r="25689" spans="1:5" x14ac:dyDescent="0.2">
      <c r="A25689">
        <v>9600022</v>
      </c>
      <c r="B25689" t="s">
        <v>52106</v>
      </c>
      <c r="C25689" t="s">
        <v>243</v>
      </c>
      <c r="D25689" s="684">
        <v>371.79489999999998</v>
      </c>
      <c r="E25689" t="s">
        <v>1827</v>
      </c>
    </row>
    <row r="25690" spans="1:5" x14ac:dyDescent="0.2">
      <c r="A25690">
        <v>9600023</v>
      </c>
      <c r="B25690" t="s">
        <v>52107</v>
      </c>
      <c r="C25690" t="s">
        <v>243</v>
      </c>
      <c r="D25690" s="684">
        <v>448.71789999999999</v>
      </c>
      <c r="E25690" t="s">
        <v>1827</v>
      </c>
    </row>
    <row r="25691" spans="1:5" x14ac:dyDescent="0.2">
      <c r="A25691">
        <v>9600024</v>
      </c>
      <c r="B25691" t="s">
        <v>52108</v>
      </c>
      <c r="C25691" t="s">
        <v>243</v>
      </c>
      <c r="D25691" s="684">
        <v>448.71789999999999</v>
      </c>
      <c r="E25691" t="s">
        <v>1827</v>
      </c>
    </row>
    <row r="25692" spans="1:5" x14ac:dyDescent="0.2">
      <c r="A25692">
        <v>9600025</v>
      </c>
      <c r="B25692" t="s">
        <v>52109</v>
      </c>
      <c r="C25692" t="s">
        <v>243</v>
      </c>
      <c r="D25692" s="684">
        <v>392.8571</v>
      </c>
      <c r="E25692" t="s">
        <v>1827</v>
      </c>
    </row>
    <row r="25693" spans="1:5" x14ac:dyDescent="0.2">
      <c r="A25693">
        <v>9600026</v>
      </c>
      <c r="B25693" t="s">
        <v>52110</v>
      </c>
      <c r="C25693" t="s">
        <v>243</v>
      </c>
      <c r="D25693" s="684">
        <v>525</v>
      </c>
      <c r="E25693" t="s">
        <v>1827</v>
      </c>
    </row>
    <row r="25694" spans="1:5" x14ac:dyDescent="0.2">
      <c r="A25694">
        <v>9610016</v>
      </c>
      <c r="B25694" t="s">
        <v>52111</v>
      </c>
      <c r="C25694" t="s">
        <v>243</v>
      </c>
      <c r="D25694" s="684">
        <v>525</v>
      </c>
      <c r="E25694" t="s">
        <v>1827</v>
      </c>
    </row>
    <row r="25695" spans="1:5" x14ac:dyDescent="0.2">
      <c r="A25695">
        <v>9610017</v>
      </c>
      <c r="B25695" t="s">
        <v>52112</v>
      </c>
      <c r="C25695" t="s">
        <v>243</v>
      </c>
      <c r="D25695" s="684">
        <v>416.66669999999999</v>
      </c>
      <c r="E25695" t="s">
        <v>1827</v>
      </c>
    </row>
    <row r="25696" spans="1:5" x14ac:dyDescent="0.2">
      <c r="A25696">
        <v>9610022</v>
      </c>
      <c r="B25696" t="s">
        <v>52113</v>
      </c>
      <c r="C25696" t="s">
        <v>243</v>
      </c>
      <c r="D25696" s="684">
        <v>532.05129999999997</v>
      </c>
      <c r="E25696" t="s">
        <v>1827</v>
      </c>
    </row>
    <row r="25697" spans="1:5" x14ac:dyDescent="0.2">
      <c r="A25697">
        <v>9610023</v>
      </c>
      <c r="B25697" t="s">
        <v>52114</v>
      </c>
      <c r="C25697" t="s">
        <v>243</v>
      </c>
      <c r="D25697" s="684">
        <v>532.05129999999997</v>
      </c>
      <c r="E25697" t="s">
        <v>1827</v>
      </c>
    </row>
    <row r="25698" spans="1:5" x14ac:dyDescent="0.2">
      <c r="A25698">
        <v>9610024</v>
      </c>
      <c r="B25698" t="s">
        <v>52115</v>
      </c>
      <c r="C25698" t="s">
        <v>243</v>
      </c>
      <c r="D25698" s="684">
        <v>434.52379999999999</v>
      </c>
      <c r="E25698" t="s">
        <v>1827</v>
      </c>
    </row>
    <row r="25699" spans="1:5" x14ac:dyDescent="0.2">
      <c r="A25699">
        <v>9610031</v>
      </c>
      <c r="B25699" t="s">
        <v>52116</v>
      </c>
      <c r="C25699" t="s">
        <v>243</v>
      </c>
      <c r="D25699" s="684">
        <v>568.75</v>
      </c>
      <c r="E25699" t="s">
        <v>1827</v>
      </c>
    </row>
    <row r="25700" spans="1:5" x14ac:dyDescent="0.2">
      <c r="A25700">
        <v>9610032</v>
      </c>
      <c r="B25700" t="s">
        <v>52117</v>
      </c>
      <c r="C25700" t="s">
        <v>243</v>
      </c>
      <c r="D25700" s="684">
        <v>568.75</v>
      </c>
      <c r="E25700" t="s">
        <v>1827</v>
      </c>
    </row>
    <row r="25701" spans="1:5" x14ac:dyDescent="0.2">
      <c r="A25701">
        <v>9610316</v>
      </c>
      <c r="B25701" t="s">
        <v>52118</v>
      </c>
      <c r="C25701" t="s">
        <v>243</v>
      </c>
      <c r="D25701" s="684">
        <v>512.82050000000004</v>
      </c>
      <c r="E25701" t="s">
        <v>1827</v>
      </c>
    </row>
    <row r="25702" spans="1:5" x14ac:dyDescent="0.2">
      <c r="A25702">
        <v>9610317</v>
      </c>
      <c r="B25702" t="s">
        <v>52119</v>
      </c>
      <c r="C25702" t="s">
        <v>243</v>
      </c>
      <c r="D25702" s="684">
        <v>628.20510000000002</v>
      </c>
      <c r="E25702" t="s">
        <v>1827</v>
      </c>
    </row>
    <row r="25703" spans="1:5" x14ac:dyDescent="0.2">
      <c r="A25703">
        <v>9610322</v>
      </c>
      <c r="B25703" t="s">
        <v>52120</v>
      </c>
      <c r="C25703" t="s">
        <v>243</v>
      </c>
      <c r="D25703" s="684">
        <v>628.20510000000002</v>
      </c>
      <c r="E25703" t="s">
        <v>1827</v>
      </c>
    </row>
    <row r="25704" spans="1:5" x14ac:dyDescent="0.2">
      <c r="A25704">
        <v>9610323</v>
      </c>
      <c r="B25704" t="s">
        <v>52121</v>
      </c>
      <c r="C25704" t="s">
        <v>243</v>
      </c>
      <c r="D25704" s="684">
        <v>520.71010000000001</v>
      </c>
      <c r="E25704" t="s">
        <v>1827</v>
      </c>
    </row>
    <row r="25705" spans="1:5" x14ac:dyDescent="0.2">
      <c r="A25705">
        <v>9610324</v>
      </c>
      <c r="B25705" t="s">
        <v>52122</v>
      </c>
      <c r="C25705" t="s">
        <v>243</v>
      </c>
      <c r="D25705" s="684">
        <v>662.5</v>
      </c>
      <c r="E25705" t="s">
        <v>1827</v>
      </c>
    </row>
    <row r="25706" spans="1:5" x14ac:dyDescent="0.2">
      <c r="A25706">
        <v>9610331</v>
      </c>
      <c r="B25706" t="s">
        <v>52123</v>
      </c>
      <c r="C25706" t="s">
        <v>243</v>
      </c>
      <c r="D25706" s="684">
        <v>662.5</v>
      </c>
      <c r="E25706" t="s">
        <v>1827</v>
      </c>
    </row>
    <row r="25707" spans="1:5" x14ac:dyDescent="0.2">
      <c r="A25707">
        <v>9610332</v>
      </c>
      <c r="B25707" t="s">
        <v>52124</v>
      </c>
      <c r="C25707" t="s">
        <v>243</v>
      </c>
      <c r="D25707" s="684">
        <v>237.17949999999999</v>
      </c>
      <c r="E25707" t="s">
        <v>1827</v>
      </c>
    </row>
    <row r="25708" spans="1:5" x14ac:dyDescent="0.2">
      <c r="A25708">
        <v>9800360</v>
      </c>
      <c r="B25708" t="s">
        <v>14995</v>
      </c>
      <c r="C25708" t="s">
        <v>243</v>
      </c>
      <c r="D25708" s="684">
        <v>275.64100000000002</v>
      </c>
      <c r="E25708" t="s">
        <v>1827</v>
      </c>
    </row>
    <row r="25709" spans="1:5" x14ac:dyDescent="0.2">
      <c r="A25709">
        <v>12747.1</v>
      </c>
      <c r="B25709" t="s">
        <v>52125</v>
      </c>
      <c r="C25709" t="s">
        <v>243</v>
      </c>
      <c r="D25709" s="684">
        <v>250</v>
      </c>
      <c r="E25709" t="s">
        <v>1827</v>
      </c>
    </row>
    <row r="25710" spans="1:5" x14ac:dyDescent="0.2">
      <c r="A25710">
        <v>12748.1</v>
      </c>
      <c r="B25710" t="s">
        <v>52126</v>
      </c>
      <c r="C25710" t="s">
        <v>243</v>
      </c>
      <c r="D25710" s="684">
        <v>293.75</v>
      </c>
      <c r="E25710" t="s">
        <v>1827</v>
      </c>
    </row>
    <row r="25711" spans="1:5" x14ac:dyDescent="0.2">
      <c r="A25711">
        <v>12981.1</v>
      </c>
      <c r="B25711" t="s">
        <v>52127</v>
      </c>
      <c r="C25711" t="s">
        <v>243</v>
      </c>
      <c r="D25711" s="684">
        <v>318.75</v>
      </c>
      <c r="E25711" t="s">
        <v>1827</v>
      </c>
    </row>
    <row r="25712" spans="1:5" x14ac:dyDescent="0.2">
      <c r="A25712">
        <v>12985.1</v>
      </c>
      <c r="B25712" t="s">
        <v>52128</v>
      </c>
      <c r="C25712" t="s">
        <v>243</v>
      </c>
      <c r="D25712" s="684">
        <v>256.41030000000001</v>
      </c>
      <c r="E25712" t="s">
        <v>1827</v>
      </c>
    </row>
    <row r="25713" spans="1:5" x14ac:dyDescent="0.2">
      <c r="A25713" t="s">
        <v>17405</v>
      </c>
      <c r="B25713" t="s">
        <v>15137</v>
      </c>
      <c r="C25713" t="s">
        <v>243</v>
      </c>
      <c r="D25713" s="684">
        <v>1362.5</v>
      </c>
      <c r="E25713" t="s">
        <v>1827</v>
      </c>
    </row>
    <row r="25714" spans="1:5" x14ac:dyDescent="0.2">
      <c r="A25714" t="s">
        <v>17272</v>
      </c>
      <c r="B25714" t="s">
        <v>14910</v>
      </c>
      <c r="C25714" t="s">
        <v>243</v>
      </c>
      <c r="D25714" s="684">
        <v>415.34</v>
      </c>
      <c r="E25714" t="s">
        <v>1827</v>
      </c>
    </row>
    <row r="25715" spans="1:5" x14ac:dyDescent="0.2">
      <c r="A25715" t="s">
        <v>17270</v>
      </c>
      <c r="B25715" t="s">
        <v>14908</v>
      </c>
      <c r="C25715" t="s">
        <v>243</v>
      </c>
      <c r="D25715" s="684">
        <v>415.34</v>
      </c>
      <c r="E25715" t="s">
        <v>1827</v>
      </c>
    </row>
    <row r="25716" spans="1:5" x14ac:dyDescent="0.2">
      <c r="A25716" t="s">
        <v>52152</v>
      </c>
      <c r="B25716" t="s">
        <v>14911</v>
      </c>
      <c r="C25716" t="s">
        <v>243</v>
      </c>
      <c r="D25716" s="684">
        <v>309.89</v>
      </c>
      <c r="E25716" t="s">
        <v>1827</v>
      </c>
    </row>
    <row r="25717" spans="1:5" x14ac:dyDescent="0.2">
      <c r="A25717" t="s">
        <v>52153</v>
      </c>
      <c r="B25717" t="s">
        <v>14909</v>
      </c>
      <c r="C25717" t="s">
        <v>243</v>
      </c>
      <c r="D25717" s="684">
        <v>434.82</v>
      </c>
      <c r="E25717" t="s">
        <v>1827</v>
      </c>
    </row>
    <row r="25718" spans="1:5" x14ac:dyDescent="0.2">
      <c r="A25718" t="s">
        <v>52154</v>
      </c>
      <c r="B25718" t="s">
        <v>14907</v>
      </c>
      <c r="C25718" t="s">
        <v>243</v>
      </c>
      <c r="D25718" s="684">
        <v>434.82</v>
      </c>
      <c r="E25718" t="s">
        <v>1827</v>
      </c>
    </row>
    <row r="25719" spans="1:5" x14ac:dyDescent="0.2">
      <c r="A25719" t="s">
        <v>17280</v>
      </c>
      <c r="B25719" t="s">
        <v>14918</v>
      </c>
      <c r="C25719" t="s">
        <v>243</v>
      </c>
      <c r="D25719" s="684">
        <v>386.4</v>
      </c>
      <c r="E25719" t="s">
        <v>1827</v>
      </c>
    </row>
    <row r="25720" spans="1:5" x14ac:dyDescent="0.2">
      <c r="A25720" t="s">
        <v>17278</v>
      </c>
      <c r="B25720" t="s">
        <v>14916</v>
      </c>
      <c r="C25720" t="s">
        <v>243</v>
      </c>
      <c r="D25720" s="684">
        <v>466.67</v>
      </c>
      <c r="E25720" t="s">
        <v>1827</v>
      </c>
    </row>
    <row r="25721" spans="1:5" x14ac:dyDescent="0.2">
      <c r="A25721" t="s">
        <v>17276</v>
      </c>
      <c r="B25721" t="s">
        <v>14914</v>
      </c>
      <c r="C25721" t="s">
        <v>243</v>
      </c>
      <c r="D25721" s="684">
        <v>466.67</v>
      </c>
      <c r="E25721" t="s">
        <v>1827</v>
      </c>
    </row>
    <row r="25722" spans="1:5" x14ac:dyDescent="0.2">
      <c r="A25722" t="s">
        <v>52155</v>
      </c>
      <c r="B25722" t="s">
        <v>14917</v>
      </c>
      <c r="C25722" t="s">
        <v>243</v>
      </c>
      <c r="D25722" s="684">
        <v>407.18</v>
      </c>
      <c r="E25722" t="s">
        <v>1827</v>
      </c>
    </row>
    <row r="25723" spans="1:5" x14ac:dyDescent="0.2">
      <c r="A25723" t="s">
        <v>52156</v>
      </c>
      <c r="B25723" t="s">
        <v>14915</v>
      </c>
      <c r="C25723" t="s">
        <v>243</v>
      </c>
      <c r="D25723" s="684">
        <v>545.20000000000005</v>
      </c>
      <c r="E25723" t="s">
        <v>1827</v>
      </c>
    </row>
    <row r="25724" spans="1:5" x14ac:dyDescent="0.2">
      <c r="A25724" t="s">
        <v>52157</v>
      </c>
      <c r="B25724" t="s">
        <v>14913</v>
      </c>
      <c r="C25724" t="s">
        <v>243</v>
      </c>
      <c r="D25724" s="684">
        <v>545.20000000000005</v>
      </c>
      <c r="E25724" t="s">
        <v>1827</v>
      </c>
    </row>
    <row r="25725" spans="1:5" x14ac:dyDescent="0.2">
      <c r="A25725" t="s">
        <v>17286</v>
      </c>
      <c r="B25725" t="s">
        <v>14924</v>
      </c>
      <c r="C25725" t="s">
        <v>243</v>
      </c>
      <c r="D25725" s="684">
        <v>432.82</v>
      </c>
      <c r="E25725" t="s">
        <v>1827</v>
      </c>
    </row>
    <row r="25726" spans="1:5" x14ac:dyDescent="0.2">
      <c r="A25726" t="s">
        <v>17284</v>
      </c>
      <c r="B25726" t="s">
        <v>14922</v>
      </c>
      <c r="C25726" t="s">
        <v>243</v>
      </c>
      <c r="D25726" s="684">
        <v>552.80999999999995</v>
      </c>
      <c r="E25726" t="s">
        <v>1827</v>
      </c>
    </row>
    <row r="25727" spans="1:5" x14ac:dyDescent="0.2">
      <c r="A25727" t="s">
        <v>17282</v>
      </c>
      <c r="B25727" t="s">
        <v>14920</v>
      </c>
      <c r="C25727" t="s">
        <v>243</v>
      </c>
      <c r="D25727" s="684">
        <v>552.80999999999995</v>
      </c>
      <c r="E25727" t="s">
        <v>1827</v>
      </c>
    </row>
    <row r="25728" spans="1:5" x14ac:dyDescent="0.2">
      <c r="A25728" t="s">
        <v>52158</v>
      </c>
      <c r="B25728" t="s">
        <v>14923</v>
      </c>
      <c r="C25728" t="s">
        <v>243</v>
      </c>
      <c r="D25728" s="684">
        <v>450.17</v>
      </c>
      <c r="E25728" t="s">
        <v>1827</v>
      </c>
    </row>
    <row r="25729" spans="1:5" x14ac:dyDescent="0.2">
      <c r="A25729" t="s">
        <v>52159</v>
      </c>
      <c r="B25729" t="s">
        <v>14921</v>
      </c>
      <c r="C25729" t="s">
        <v>243</v>
      </c>
      <c r="D25729" s="684">
        <v>590.41</v>
      </c>
      <c r="E25729" t="s">
        <v>1827</v>
      </c>
    </row>
    <row r="25730" spans="1:5" x14ac:dyDescent="0.2">
      <c r="A25730" t="s">
        <v>52160</v>
      </c>
      <c r="B25730" t="s">
        <v>14919</v>
      </c>
      <c r="C25730" t="s">
        <v>243</v>
      </c>
      <c r="D25730" s="684">
        <v>590.41</v>
      </c>
      <c r="E25730" t="s">
        <v>1827</v>
      </c>
    </row>
    <row r="25731" spans="1:5" x14ac:dyDescent="0.2">
      <c r="A25731" t="s">
        <v>17292</v>
      </c>
      <c r="B25731" t="s">
        <v>14930</v>
      </c>
      <c r="C25731" t="s">
        <v>243</v>
      </c>
      <c r="D25731" s="684">
        <v>532.80999999999995</v>
      </c>
      <c r="E25731" t="s">
        <v>1827</v>
      </c>
    </row>
    <row r="25732" spans="1:5" x14ac:dyDescent="0.2">
      <c r="A25732" t="s">
        <v>17290</v>
      </c>
      <c r="B25732" t="s">
        <v>14928</v>
      </c>
      <c r="C25732" t="s">
        <v>243</v>
      </c>
      <c r="D25732" s="684">
        <v>652.80999999999995</v>
      </c>
      <c r="E25732" t="s">
        <v>1827</v>
      </c>
    </row>
    <row r="25733" spans="1:5" x14ac:dyDescent="0.2">
      <c r="A25733" t="s">
        <v>17288</v>
      </c>
      <c r="B25733" t="s">
        <v>14926</v>
      </c>
      <c r="C25733" t="s">
        <v>243</v>
      </c>
      <c r="D25733" s="684">
        <v>652.80999999999995</v>
      </c>
      <c r="E25733" t="s">
        <v>1827</v>
      </c>
    </row>
    <row r="25734" spans="1:5" x14ac:dyDescent="0.2">
      <c r="A25734" t="s">
        <v>52161</v>
      </c>
      <c r="B25734" t="s">
        <v>14929</v>
      </c>
      <c r="C25734" t="s">
        <v>243</v>
      </c>
      <c r="D25734" s="684">
        <v>539.44000000000005</v>
      </c>
      <c r="E25734" t="s">
        <v>1827</v>
      </c>
    </row>
    <row r="25735" spans="1:5" x14ac:dyDescent="0.2">
      <c r="A25735" t="s">
        <v>52162</v>
      </c>
      <c r="B25735" t="s">
        <v>14927</v>
      </c>
      <c r="C25735" t="s">
        <v>243</v>
      </c>
      <c r="D25735" s="684">
        <v>687.82</v>
      </c>
      <c r="E25735" t="s">
        <v>1827</v>
      </c>
    </row>
    <row r="25736" spans="1:5" x14ac:dyDescent="0.2">
      <c r="A25736" t="s">
        <v>52163</v>
      </c>
      <c r="B25736" t="s">
        <v>14925</v>
      </c>
      <c r="C25736" t="s">
        <v>243</v>
      </c>
      <c r="D25736" s="684">
        <v>687.82</v>
      </c>
      <c r="E25736" t="s">
        <v>1827</v>
      </c>
    </row>
    <row r="25737" spans="1:5" x14ac:dyDescent="0.2">
      <c r="A25737" t="s">
        <v>17262</v>
      </c>
      <c r="B25737" t="s">
        <v>14900</v>
      </c>
      <c r="C25737" t="s">
        <v>243</v>
      </c>
      <c r="D25737" s="684">
        <v>246.41</v>
      </c>
      <c r="E25737" t="s">
        <v>1827</v>
      </c>
    </row>
    <row r="25738" spans="1:5" x14ac:dyDescent="0.2">
      <c r="A25738" t="s">
        <v>17260</v>
      </c>
      <c r="B25738" t="s">
        <v>14898</v>
      </c>
      <c r="C25738" t="s">
        <v>243</v>
      </c>
      <c r="D25738" s="684">
        <v>286.41000000000003</v>
      </c>
      <c r="E25738" t="s">
        <v>1827</v>
      </c>
    </row>
    <row r="25739" spans="1:5" x14ac:dyDescent="0.2">
      <c r="A25739" t="s">
        <v>17258</v>
      </c>
      <c r="B25739" t="s">
        <v>14896</v>
      </c>
      <c r="C25739" t="s">
        <v>243</v>
      </c>
      <c r="D25739" s="684">
        <v>286.41000000000003</v>
      </c>
      <c r="E25739" t="s">
        <v>1827</v>
      </c>
    </row>
    <row r="25740" spans="1:5" x14ac:dyDescent="0.2">
      <c r="A25740" t="s">
        <v>52164</v>
      </c>
      <c r="B25740" t="s">
        <v>14899</v>
      </c>
      <c r="C25740" t="s">
        <v>243</v>
      </c>
      <c r="D25740" s="684">
        <v>259.49</v>
      </c>
      <c r="E25740" t="s">
        <v>1827</v>
      </c>
    </row>
    <row r="25741" spans="1:5" x14ac:dyDescent="0.2">
      <c r="A25741" t="s">
        <v>52165</v>
      </c>
      <c r="B25741" t="s">
        <v>14897</v>
      </c>
      <c r="C25741" t="s">
        <v>243</v>
      </c>
      <c r="D25741" s="684">
        <v>304.95</v>
      </c>
      <c r="E25741" t="s">
        <v>1827</v>
      </c>
    </row>
    <row r="25742" spans="1:5" x14ac:dyDescent="0.2">
      <c r="A25742" t="s">
        <v>52166</v>
      </c>
      <c r="B25742" t="s">
        <v>14895</v>
      </c>
      <c r="C25742" t="s">
        <v>243</v>
      </c>
      <c r="D25742" s="684">
        <v>330.92</v>
      </c>
      <c r="E25742" t="s">
        <v>1827</v>
      </c>
    </row>
    <row r="25743" spans="1:5" x14ac:dyDescent="0.2">
      <c r="A25743" t="s">
        <v>17268</v>
      </c>
      <c r="B25743" t="s">
        <v>14906</v>
      </c>
      <c r="C25743" t="s">
        <v>243</v>
      </c>
      <c r="D25743" s="684">
        <v>266.41000000000003</v>
      </c>
      <c r="E25743" t="s">
        <v>1827</v>
      </c>
    </row>
    <row r="25744" spans="1:5" x14ac:dyDescent="0.2">
      <c r="A25744" t="s">
        <v>17266</v>
      </c>
      <c r="B25744" t="s">
        <v>14904</v>
      </c>
      <c r="C25744" t="s">
        <v>243</v>
      </c>
      <c r="D25744" s="684">
        <v>279.74</v>
      </c>
      <c r="E25744" t="s">
        <v>1827</v>
      </c>
    </row>
    <row r="25745" spans="1:5" x14ac:dyDescent="0.2">
      <c r="A25745" t="s">
        <v>17264</v>
      </c>
      <c r="B25745" t="s">
        <v>14902</v>
      </c>
      <c r="C25745" t="s">
        <v>243</v>
      </c>
      <c r="D25745" s="684">
        <v>293.07</v>
      </c>
      <c r="E25745" t="s">
        <v>1827</v>
      </c>
    </row>
    <row r="25746" spans="1:5" x14ac:dyDescent="0.2">
      <c r="A25746" t="s">
        <v>52167</v>
      </c>
      <c r="B25746" t="s">
        <v>14905</v>
      </c>
      <c r="C25746" t="s">
        <v>243</v>
      </c>
      <c r="D25746" s="684">
        <v>291.95999999999998</v>
      </c>
      <c r="E25746" t="s">
        <v>1827</v>
      </c>
    </row>
    <row r="25747" spans="1:5" x14ac:dyDescent="0.2">
      <c r="A25747" t="s">
        <v>52168</v>
      </c>
      <c r="B25747" t="s">
        <v>14903</v>
      </c>
      <c r="C25747" t="s">
        <v>243</v>
      </c>
      <c r="D25747" s="684">
        <v>317.93</v>
      </c>
      <c r="E25747" t="s">
        <v>1827</v>
      </c>
    </row>
    <row r="25748" spans="1:5" x14ac:dyDescent="0.2">
      <c r="A25748" t="s">
        <v>52169</v>
      </c>
      <c r="B25748" t="s">
        <v>14901</v>
      </c>
      <c r="C25748" t="s">
        <v>243</v>
      </c>
      <c r="D25748" s="684">
        <v>350.16</v>
      </c>
      <c r="E25748" t="s">
        <v>1827</v>
      </c>
    </row>
    <row r="25749" spans="1:5" x14ac:dyDescent="0.2">
      <c r="A25749" t="s">
        <v>17146</v>
      </c>
      <c r="B25749" t="s">
        <v>14831</v>
      </c>
      <c r="C25749" t="s">
        <v>243</v>
      </c>
      <c r="D25749" s="684">
        <v>406.67</v>
      </c>
      <c r="E25749" t="s">
        <v>1827</v>
      </c>
    </row>
    <row r="25750" spans="1:5" x14ac:dyDescent="0.2">
      <c r="A25750" t="s">
        <v>17144</v>
      </c>
      <c r="B25750" t="s">
        <v>54518</v>
      </c>
      <c r="C25750" t="s">
        <v>243</v>
      </c>
      <c r="D25750" s="684">
        <v>466.67</v>
      </c>
      <c r="E25750" t="s">
        <v>1827</v>
      </c>
    </row>
    <row r="25751" spans="1:5" x14ac:dyDescent="0.2">
      <c r="A25751" t="s">
        <v>17142</v>
      </c>
      <c r="B25751" t="s">
        <v>14828</v>
      </c>
      <c r="C25751" t="s">
        <v>243</v>
      </c>
      <c r="D25751" s="684">
        <v>466.67</v>
      </c>
      <c r="E25751" t="s">
        <v>1827</v>
      </c>
    </row>
    <row r="25752" spans="1:5" x14ac:dyDescent="0.2">
      <c r="A25752" t="s">
        <v>52170</v>
      </c>
      <c r="B25752" t="s">
        <v>14830</v>
      </c>
      <c r="C25752" t="s">
        <v>243</v>
      </c>
      <c r="D25752" s="684">
        <v>420</v>
      </c>
      <c r="E25752" t="s">
        <v>1827</v>
      </c>
    </row>
    <row r="25753" spans="1:5" x14ac:dyDescent="0.2">
      <c r="A25753" t="s">
        <v>52171</v>
      </c>
      <c r="B25753" t="s">
        <v>54519</v>
      </c>
      <c r="C25753" t="s">
        <v>243</v>
      </c>
      <c r="D25753" s="684">
        <v>513.33000000000004</v>
      </c>
      <c r="E25753" t="s">
        <v>1827</v>
      </c>
    </row>
    <row r="25754" spans="1:5" x14ac:dyDescent="0.2">
      <c r="A25754" t="s">
        <v>52172</v>
      </c>
      <c r="B25754" t="s">
        <v>54520</v>
      </c>
      <c r="C25754" t="s">
        <v>243</v>
      </c>
      <c r="D25754" s="684">
        <v>513.33000000000004</v>
      </c>
      <c r="E25754" t="s">
        <v>1827</v>
      </c>
    </row>
    <row r="25755" spans="1:5" x14ac:dyDescent="0.2">
      <c r="A25755" t="s">
        <v>17164</v>
      </c>
      <c r="B25755" t="s">
        <v>14842</v>
      </c>
      <c r="C25755" t="s">
        <v>243</v>
      </c>
      <c r="D25755" s="684">
        <v>519.48</v>
      </c>
      <c r="E25755" t="s">
        <v>1827</v>
      </c>
    </row>
    <row r="25756" spans="1:5" x14ac:dyDescent="0.2">
      <c r="A25756" t="s">
        <v>17162</v>
      </c>
      <c r="B25756" t="s">
        <v>54521</v>
      </c>
      <c r="C25756" t="s">
        <v>243</v>
      </c>
      <c r="D25756" s="684">
        <v>560</v>
      </c>
      <c r="E25756" t="s">
        <v>1827</v>
      </c>
    </row>
    <row r="25757" spans="1:5" x14ac:dyDescent="0.2">
      <c r="A25757" t="s">
        <v>17160</v>
      </c>
      <c r="B25757" t="s">
        <v>14839</v>
      </c>
      <c r="C25757" t="s">
        <v>243</v>
      </c>
      <c r="D25757" s="684">
        <v>560</v>
      </c>
      <c r="E25757" t="s">
        <v>1827</v>
      </c>
    </row>
    <row r="25758" spans="1:5" x14ac:dyDescent="0.2">
      <c r="A25758" t="s">
        <v>52173</v>
      </c>
      <c r="B25758" t="s">
        <v>14841</v>
      </c>
      <c r="C25758" t="s">
        <v>243</v>
      </c>
      <c r="D25758" s="684">
        <v>518.99</v>
      </c>
      <c r="E25758" t="s">
        <v>1827</v>
      </c>
    </row>
    <row r="25759" spans="1:5" x14ac:dyDescent="0.2">
      <c r="A25759" t="s">
        <v>52174</v>
      </c>
      <c r="B25759" t="s">
        <v>54522</v>
      </c>
      <c r="C25759" t="s">
        <v>243</v>
      </c>
      <c r="D25759" s="684">
        <v>632.91</v>
      </c>
      <c r="E25759" t="s">
        <v>1827</v>
      </c>
    </row>
    <row r="25760" spans="1:5" x14ac:dyDescent="0.2">
      <c r="A25760" t="s">
        <v>52175</v>
      </c>
      <c r="B25760" t="s">
        <v>54523</v>
      </c>
      <c r="C25760" t="s">
        <v>243</v>
      </c>
      <c r="D25760" s="684">
        <v>632.91</v>
      </c>
      <c r="E25760" t="s">
        <v>1827</v>
      </c>
    </row>
    <row r="25761" spans="1:5" x14ac:dyDescent="0.2">
      <c r="A25761" t="s">
        <v>17182</v>
      </c>
      <c r="B25761" t="s">
        <v>14853</v>
      </c>
      <c r="C25761" t="s">
        <v>243</v>
      </c>
      <c r="D25761" s="684">
        <v>559.21</v>
      </c>
      <c r="E25761" t="s">
        <v>1827</v>
      </c>
    </row>
    <row r="25762" spans="1:5" x14ac:dyDescent="0.2">
      <c r="A25762" t="s">
        <v>17180</v>
      </c>
      <c r="B25762" t="s">
        <v>54524</v>
      </c>
      <c r="C25762" t="s">
        <v>243</v>
      </c>
      <c r="D25762" s="684">
        <v>613.33000000000004</v>
      </c>
      <c r="E25762" t="s">
        <v>1827</v>
      </c>
    </row>
    <row r="25763" spans="1:5" x14ac:dyDescent="0.2">
      <c r="A25763" t="s">
        <v>17178</v>
      </c>
      <c r="B25763" t="s">
        <v>14850</v>
      </c>
      <c r="C25763" t="s">
        <v>243</v>
      </c>
      <c r="D25763" s="684">
        <v>613.33000000000004</v>
      </c>
      <c r="E25763" t="s">
        <v>1827</v>
      </c>
    </row>
    <row r="25764" spans="1:5" x14ac:dyDescent="0.2">
      <c r="A25764" t="s">
        <v>52176</v>
      </c>
      <c r="B25764" t="s">
        <v>14852</v>
      </c>
      <c r="C25764" t="s">
        <v>243</v>
      </c>
      <c r="D25764">
        <v>581.25</v>
      </c>
      <c r="E25764" t="s">
        <v>1827</v>
      </c>
    </row>
    <row r="25765" spans="1:5" x14ac:dyDescent="0.2">
      <c r="A25765" t="s">
        <v>52177</v>
      </c>
      <c r="B25765" t="s">
        <v>54525</v>
      </c>
      <c r="C25765" t="s">
        <v>243</v>
      </c>
      <c r="D25765" s="684">
        <v>711.54</v>
      </c>
      <c r="E25765" t="s">
        <v>1827</v>
      </c>
    </row>
    <row r="25766" spans="1:5" x14ac:dyDescent="0.2">
      <c r="A25766" t="s">
        <v>52178</v>
      </c>
      <c r="B25766" t="s">
        <v>54526</v>
      </c>
      <c r="C25766" t="s">
        <v>243</v>
      </c>
      <c r="D25766" s="684">
        <v>711.54</v>
      </c>
      <c r="E25766" t="s">
        <v>1827</v>
      </c>
    </row>
    <row r="25767" spans="1:5" x14ac:dyDescent="0.2">
      <c r="A25767" t="s">
        <v>17200</v>
      </c>
      <c r="B25767" t="s">
        <v>14864</v>
      </c>
      <c r="C25767" t="s">
        <v>243</v>
      </c>
      <c r="D25767">
        <v>723.68</v>
      </c>
      <c r="E25767" t="s">
        <v>1827</v>
      </c>
    </row>
    <row r="25768" spans="1:5" x14ac:dyDescent="0.2">
      <c r="A25768" t="s">
        <v>17198</v>
      </c>
      <c r="B25768" t="s">
        <v>54527</v>
      </c>
      <c r="C25768" t="s">
        <v>243</v>
      </c>
      <c r="D25768" s="684">
        <v>773.33</v>
      </c>
      <c r="E25768" t="s">
        <v>1827</v>
      </c>
    </row>
    <row r="25769" spans="1:5" x14ac:dyDescent="0.2">
      <c r="A25769" t="s">
        <v>17196</v>
      </c>
      <c r="B25769" t="s">
        <v>14861</v>
      </c>
      <c r="C25769" t="s">
        <v>243</v>
      </c>
      <c r="D25769">
        <v>773.33</v>
      </c>
      <c r="E25769" t="s">
        <v>1827</v>
      </c>
    </row>
    <row r="25770" spans="1:5" x14ac:dyDescent="0.2">
      <c r="A25770" t="s">
        <v>52179</v>
      </c>
      <c r="B25770" t="s">
        <v>14863</v>
      </c>
      <c r="C25770" t="s">
        <v>243</v>
      </c>
      <c r="D25770" s="684">
        <v>759.49</v>
      </c>
      <c r="E25770" t="s">
        <v>1827</v>
      </c>
    </row>
    <row r="25771" spans="1:5" x14ac:dyDescent="0.2">
      <c r="A25771" t="s">
        <v>52180</v>
      </c>
      <c r="B25771" t="s">
        <v>54528</v>
      </c>
      <c r="C25771" t="s">
        <v>243</v>
      </c>
      <c r="D25771" s="684">
        <v>890.32</v>
      </c>
      <c r="E25771" t="s">
        <v>1827</v>
      </c>
    </row>
    <row r="25772" spans="1:5" x14ac:dyDescent="0.2">
      <c r="A25772" t="s">
        <v>52181</v>
      </c>
      <c r="B25772" t="s">
        <v>54529</v>
      </c>
      <c r="C25772" t="s">
        <v>243</v>
      </c>
      <c r="D25772" s="684">
        <v>890.32</v>
      </c>
      <c r="E25772" t="s">
        <v>1827</v>
      </c>
    </row>
    <row r="25773" spans="1:5" x14ac:dyDescent="0.2">
      <c r="A25773" t="s">
        <v>17218</v>
      </c>
      <c r="B25773" t="s">
        <v>52182</v>
      </c>
      <c r="C25773" t="s">
        <v>243</v>
      </c>
      <c r="D25773" s="684">
        <v>853.33</v>
      </c>
      <c r="E25773" t="s">
        <v>1827</v>
      </c>
    </row>
    <row r="25774" spans="1:5" x14ac:dyDescent="0.2">
      <c r="A25774" t="s">
        <v>17216</v>
      </c>
      <c r="B25774" t="s">
        <v>54530</v>
      </c>
      <c r="C25774" t="s">
        <v>243</v>
      </c>
      <c r="D25774" s="684">
        <v>973.33</v>
      </c>
      <c r="E25774" t="s">
        <v>1827</v>
      </c>
    </row>
    <row r="25775" spans="1:5" x14ac:dyDescent="0.2">
      <c r="A25775" t="s">
        <v>17214</v>
      </c>
      <c r="B25775" t="s">
        <v>52183</v>
      </c>
      <c r="C25775" t="s">
        <v>243</v>
      </c>
      <c r="D25775" s="684">
        <v>973.33</v>
      </c>
      <c r="E25775" t="s">
        <v>1827</v>
      </c>
    </row>
    <row r="25776" spans="1:5" x14ac:dyDescent="0.2">
      <c r="A25776" t="s">
        <v>52184</v>
      </c>
      <c r="B25776" t="s">
        <v>52185</v>
      </c>
      <c r="C25776" t="s">
        <v>243</v>
      </c>
      <c r="D25776" s="684">
        <v>961.04</v>
      </c>
      <c r="E25776" t="s">
        <v>1827</v>
      </c>
    </row>
    <row r="25777" spans="1:5" x14ac:dyDescent="0.2">
      <c r="A25777" t="s">
        <v>52186</v>
      </c>
      <c r="B25777" t="s">
        <v>54531</v>
      </c>
      <c r="C25777" t="s">
        <v>243</v>
      </c>
      <c r="D25777" s="684">
        <v>1077.92</v>
      </c>
      <c r="E25777" t="s">
        <v>1827</v>
      </c>
    </row>
    <row r="25778" spans="1:5" x14ac:dyDescent="0.2">
      <c r="A25778" t="s">
        <v>52187</v>
      </c>
      <c r="B25778" t="s">
        <v>54532</v>
      </c>
      <c r="C25778" t="s">
        <v>243</v>
      </c>
      <c r="D25778" s="684">
        <v>1077.92</v>
      </c>
      <c r="E25778" t="s">
        <v>1827</v>
      </c>
    </row>
    <row r="25779" spans="1:5" x14ac:dyDescent="0.2">
      <c r="A25779" t="s">
        <v>17236</v>
      </c>
      <c r="B25779" t="s">
        <v>52188</v>
      </c>
      <c r="C25779" t="s">
        <v>243</v>
      </c>
      <c r="D25779" s="684">
        <v>1105.26</v>
      </c>
      <c r="E25779" t="s">
        <v>1827</v>
      </c>
    </row>
    <row r="25780" spans="1:5" x14ac:dyDescent="0.2">
      <c r="A25780" t="s">
        <v>17234</v>
      </c>
      <c r="B25780" t="s">
        <v>54533</v>
      </c>
      <c r="C25780" t="s">
        <v>243</v>
      </c>
      <c r="D25780" s="684">
        <v>1223.68</v>
      </c>
      <c r="E25780" t="s">
        <v>1827</v>
      </c>
    </row>
    <row r="25781" spans="1:5" x14ac:dyDescent="0.2">
      <c r="A25781" t="s">
        <v>17232</v>
      </c>
      <c r="B25781" t="s">
        <v>52189</v>
      </c>
      <c r="C25781" t="s">
        <v>243</v>
      </c>
      <c r="D25781" s="684">
        <v>1223.68</v>
      </c>
      <c r="E25781" t="s">
        <v>1827</v>
      </c>
    </row>
    <row r="25782" spans="1:5" x14ac:dyDescent="0.2">
      <c r="A25782" t="s">
        <v>52190</v>
      </c>
      <c r="B25782" t="s">
        <v>52191</v>
      </c>
      <c r="C25782" t="s">
        <v>243</v>
      </c>
      <c r="D25782">
        <v>1263.1600000000001</v>
      </c>
      <c r="E25782" t="s">
        <v>1827</v>
      </c>
    </row>
    <row r="25783" spans="1:5" x14ac:dyDescent="0.2">
      <c r="A25783" t="s">
        <v>52192</v>
      </c>
      <c r="B25783" t="s">
        <v>54534</v>
      </c>
      <c r="C25783" t="s">
        <v>243</v>
      </c>
      <c r="D25783" s="684">
        <v>1460.53</v>
      </c>
      <c r="E25783" t="s">
        <v>1827</v>
      </c>
    </row>
    <row r="25784" spans="1:5" x14ac:dyDescent="0.2">
      <c r="A25784" t="s">
        <v>52193</v>
      </c>
      <c r="B25784" t="s">
        <v>54535</v>
      </c>
      <c r="C25784" t="s">
        <v>243</v>
      </c>
      <c r="D25784" s="684">
        <v>1460.53</v>
      </c>
      <c r="E25784" t="s">
        <v>1827</v>
      </c>
    </row>
    <row r="25785" spans="1:5" x14ac:dyDescent="0.2">
      <c r="A25785" t="s">
        <v>17158</v>
      </c>
      <c r="B25785" t="s">
        <v>54536</v>
      </c>
      <c r="C25785" t="s">
        <v>243</v>
      </c>
      <c r="D25785">
        <v>487.01</v>
      </c>
      <c r="E25785" t="s">
        <v>1827</v>
      </c>
    </row>
    <row r="25786" spans="1:5" x14ac:dyDescent="0.2">
      <c r="A25786" t="s">
        <v>17157</v>
      </c>
      <c r="B25786" t="s">
        <v>54537</v>
      </c>
      <c r="C25786" t="s">
        <v>243</v>
      </c>
      <c r="D25786" s="684">
        <v>603.9</v>
      </c>
      <c r="E25786" t="s">
        <v>1827</v>
      </c>
    </row>
    <row r="25787" spans="1:5" x14ac:dyDescent="0.2">
      <c r="A25787" t="s">
        <v>17156</v>
      </c>
      <c r="B25787" t="s">
        <v>14837</v>
      </c>
      <c r="C25787" t="s">
        <v>243</v>
      </c>
      <c r="D25787" s="684">
        <v>603.9</v>
      </c>
      <c r="E25787" t="s">
        <v>1827</v>
      </c>
    </row>
    <row r="25788" spans="1:5" x14ac:dyDescent="0.2">
      <c r="A25788" t="s">
        <v>17176</v>
      </c>
      <c r="B25788" t="s">
        <v>54538</v>
      </c>
      <c r="C25788" t="s">
        <v>243</v>
      </c>
      <c r="D25788" s="684">
        <v>506.17</v>
      </c>
      <c r="E25788" t="s">
        <v>1827</v>
      </c>
    </row>
    <row r="25789" spans="1:5" x14ac:dyDescent="0.2">
      <c r="A25789" t="s">
        <v>17175</v>
      </c>
      <c r="B25789" t="s">
        <v>54539</v>
      </c>
      <c r="C25789" t="s">
        <v>243</v>
      </c>
      <c r="D25789" s="684">
        <v>630.91</v>
      </c>
      <c r="E25789" t="s">
        <v>1827</v>
      </c>
    </row>
    <row r="25790" spans="1:5" x14ac:dyDescent="0.2">
      <c r="A25790" t="s">
        <v>17174</v>
      </c>
      <c r="B25790" t="s">
        <v>14848</v>
      </c>
      <c r="C25790" t="s">
        <v>243</v>
      </c>
      <c r="D25790" s="684">
        <v>630.91</v>
      </c>
      <c r="E25790" t="s">
        <v>1827</v>
      </c>
    </row>
    <row r="25791" spans="1:5" x14ac:dyDescent="0.2">
      <c r="A25791" t="s">
        <v>17194</v>
      </c>
      <c r="B25791" t="s">
        <v>54540</v>
      </c>
      <c r="C25791" t="s">
        <v>243</v>
      </c>
      <c r="D25791" s="684">
        <v>562.5</v>
      </c>
      <c r="E25791" t="s">
        <v>1827</v>
      </c>
    </row>
    <row r="25792" spans="1:5" x14ac:dyDescent="0.2">
      <c r="A25792" t="s">
        <v>17193</v>
      </c>
      <c r="B25792" t="s">
        <v>54541</v>
      </c>
      <c r="C25792" t="s">
        <v>243</v>
      </c>
      <c r="D25792" s="684">
        <v>687.02</v>
      </c>
      <c r="E25792" t="s">
        <v>1827</v>
      </c>
    </row>
    <row r="25793" spans="1:5" x14ac:dyDescent="0.2">
      <c r="A25793" t="s">
        <v>17192</v>
      </c>
      <c r="B25793" t="s">
        <v>14859</v>
      </c>
      <c r="C25793" t="s">
        <v>243</v>
      </c>
      <c r="D25793" s="684">
        <v>687.02</v>
      </c>
      <c r="E25793" t="s">
        <v>1827</v>
      </c>
    </row>
    <row r="25794" spans="1:5" x14ac:dyDescent="0.2">
      <c r="A25794" t="s">
        <v>17212</v>
      </c>
      <c r="B25794" t="s">
        <v>54542</v>
      </c>
      <c r="C25794" t="s">
        <v>243</v>
      </c>
      <c r="D25794" s="684">
        <v>753.77</v>
      </c>
      <c r="E25794" t="s">
        <v>1827</v>
      </c>
    </row>
    <row r="25795" spans="1:5" x14ac:dyDescent="0.2">
      <c r="A25795" t="s">
        <v>17211</v>
      </c>
      <c r="B25795" t="s">
        <v>54543</v>
      </c>
      <c r="C25795" t="s">
        <v>243</v>
      </c>
      <c r="D25795" s="684">
        <v>877.74</v>
      </c>
      <c r="E25795" t="s">
        <v>1827</v>
      </c>
    </row>
    <row r="25796" spans="1:5" x14ac:dyDescent="0.2">
      <c r="A25796" t="s">
        <v>17210</v>
      </c>
      <c r="B25796" t="s">
        <v>14870</v>
      </c>
      <c r="C25796" t="s">
        <v>243</v>
      </c>
      <c r="D25796" s="684">
        <v>877.74</v>
      </c>
      <c r="E25796" t="s">
        <v>1827</v>
      </c>
    </row>
    <row r="25797" spans="1:5" x14ac:dyDescent="0.2">
      <c r="A25797" t="s">
        <v>17230</v>
      </c>
      <c r="B25797" t="s">
        <v>54544</v>
      </c>
      <c r="C25797" t="s">
        <v>243</v>
      </c>
      <c r="D25797" s="684">
        <v>945.08</v>
      </c>
      <c r="E25797" t="s">
        <v>1827</v>
      </c>
    </row>
    <row r="25798" spans="1:5" x14ac:dyDescent="0.2">
      <c r="A25798" t="s">
        <v>17229</v>
      </c>
      <c r="B25798" t="s">
        <v>54545</v>
      </c>
      <c r="C25798" t="s">
        <v>243</v>
      </c>
      <c r="D25798">
        <v>1058.67</v>
      </c>
      <c r="E25798" t="s">
        <v>1827</v>
      </c>
    </row>
    <row r="25799" spans="1:5" x14ac:dyDescent="0.2">
      <c r="A25799" t="s">
        <v>17228</v>
      </c>
      <c r="B25799" t="s">
        <v>52194</v>
      </c>
      <c r="C25799" t="s">
        <v>243</v>
      </c>
      <c r="D25799" s="684">
        <v>1058.67</v>
      </c>
      <c r="E25799" t="s">
        <v>1827</v>
      </c>
    </row>
    <row r="25800" spans="1:5" x14ac:dyDescent="0.2">
      <c r="A25800" t="s">
        <v>17244</v>
      </c>
      <c r="B25800" t="s">
        <v>54546</v>
      </c>
      <c r="C25800" t="s">
        <v>243</v>
      </c>
      <c r="D25800" s="684">
        <v>1324.68</v>
      </c>
      <c r="E25800" t="s">
        <v>1827</v>
      </c>
    </row>
    <row r="25801" spans="1:5" x14ac:dyDescent="0.2">
      <c r="A25801" t="s">
        <v>17243</v>
      </c>
      <c r="B25801" t="s">
        <v>54547</v>
      </c>
      <c r="C25801" t="s">
        <v>243</v>
      </c>
      <c r="D25801">
        <v>1441.56</v>
      </c>
      <c r="E25801" t="s">
        <v>1827</v>
      </c>
    </row>
    <row r="25802" spans="1:5" x14ac:dyDescent="0.2">
      <c r="A25802" t="s">
        <v>17242</v>
      </c>
      <c r="B25802" t="s">
        <v>52195</v>
      </c>
      <c r="C25802" t="s">
        <v>243</v>
      </c>
      <c r="D25802" s="684">
        <v>1441.56</v>
      </c>
      <c r="E25802" t="s">
        <v>1827</v>
      </c>
    </row>
    <row r="25803" spans="1:5" x14ac:dyDescent="0.2">
      <c r="A25803" t="s">
        <v>17152</v>
      </c>
      <c r="B25803" t="s">
        <v>54548</v>
      </c>
      <c r="C25803" t="s">
        <v>243</v>
      </c>
      <c r="D25803" s="684">
        <v>733.77</v>
      </c>
      <c r="E25803" t="s">
        <v>1827</v>
      </c>
    </row>
    <row r="25804" spans="1:5" x14ac:dyDescent="0.2">
      <c r="A25804" t="s">
        <v>17150</v>
      </c>
      <c r="B25804" t="s">
        <v>54549</v>
      </c>
      <c r="C25804" t="s">
        <v>243</v>
      </c>
      <c r="D25804" s="684">
        <v>882.35</v>
      </c>
      <c r="E25804" t="s">
        <v>1827</v>
      </c>
    </row>
    <row r="25805" spans="1:5" x14ac:dyDescent="0.2">
      <c r="A25805" t="s">
        <v>17148</v>
      </c>
      <c r="B25805" t="s">
        <v>14833</v>
      </c>
      <c r="C25805" t="s">
        <v>243</v>
      </c>
      <c r="D25805" s="684">
        <v>882.35</v>
      </c>
      <c r="E25805" t="s">
        <v>1827</v>
      </c>
    </row>
    <row r="25806" spans="1:5" x14ac:dyDescent="0.2">
      <c r="A25806" t="s">
        <v>52196</v>
      </c>
      <c r="B25806" t="s">
        <v>54550</v>
      </c>
      <c r="C25806" t="s">
        <v>243</v>
      </c>
      <c r="D25806" s="684">
        <v>733.77</v>
      </c>
      <c r="E25806" t="s">
        <v>1827</v>
      </c>
    </row>
    <row r="25807" spans="1:5" x14ac:dyDescent="0.2">
      <c r="A25807" t="s">
        <v>52197</v>
      </c>
      <c r="B25807" t="s">
        <v>54551</v>
      </c>
      <c r="C25807" t="s">
        <v>243</v>
      </c>
      <c r="D25807" s="684">
        <v>882.35</v>
      </c>
      <c r="E25807" t="s">
        <v>1827</v>
      </c>
    </row>
    <row r="25808" spans="1:5" x14ac:dyDescent="0.2">
      <c r="A25808" t="s">
        <v>52198</v>
      </c>
      <c r="B25808" t="s">
        <v>14832</v>
      </c>
      <c r="C25808" t="s">
        <v>243</v>
      </c>
      <c r="D25808" s="684">
        <v>882.35</v>
      </c>
      <c r="E25808" t="s">
        <v>1827</v>
      </c>
    </row>
    <row r="25809" spans="1:5" x14ac:dyDescent="0.2">
      <c r="A25809" t="s">
        <v>17170</v>
      </c>
      <c r="B25809" t="s">
        <v>54552</v>
      </c>
      <c r="C25809" t="s">
        <v>243</v>
      </c>
      <c r="D25809" s="684">
        <v>792.21</v>
      </c>
      <c r="E25809" t="s">
        <v>1827</v>
      </c>
    </row>
    <row r="25810" spans="1:5" x14ac:dyDescent="0.2">
      <c r="A25810" t="s">
        <v>17168</v>
      </c>
      <c r="B25810" t="s">
        <v>54553</v>
      </c>
      <c r="C25810" t="s">
        <v>243</v>
      </c>
      <c r="D25810" s="684">
        <v>935.06</v>
      </c>
      <c r="E25810" t="s">
        <v>1827</v>
      </c>
    </row>
    <row r="25811" spans="1:5" x14ac:dyDescent="0.2">
      <c r="A25811" t="s">
        <v>17166</v>
      </c>
      <c r="B25811" t="s">
        <v>14844</v>
      </c>
      <c r="C25811" t="s">
        <v>243</v>
      </c>
      <c r="D25811" s="684">
        <v>935.06</v>
      </c>
      <c r="E25811" t="s">
        <v>1827</v>
      </c>
    </row>
    <row r="25812" spans="1:5" x14ac:dyDescent="0.2">
      <c r="A25812" t="s">
        <v>52199</v>
      </c>
      <c r="B25812" t="s">
        <v>54554</v>
      </c>
      <c r="C25812" t="s">
        <v>243</v>
      </c>
      <c r="D25812" s="684">
        <v>792.21</v>
      </c>
      <c r="E25812" t="s">
        <v>1827</v>
      </c>
    </row>
    <row r="25813" spans="1:5" x14ac:dyDescent="0.2">
      <c r="A25813" t="s">
        <v>52200</v>
      </c>
      <c r="B25813" t="s">
        <v>54555</v>
      </c>
      <c r="C25813" t="s">
        <v>243</v>
      </c>
      <c r="D25813" s="684">
        <v>935.06</v>
      </c>
      <c r="E25813" t="s">
        <v>1827</v>
      </c>
    </row>
    <row r="25814" spans="1:5" x14ac:dyDescent="0.2">
      <c r="A25814" t="s">
        <v>52201</v>
      </c>
      <c r="B25814" t="s">
        <v>14843</v>
      </c>
      <c r="C25814" t="s">
        <v>243</v>
      </c>
      <c r="D25814" s="684">
        <v>935.06</v>
      </c>
      <c r="E25814" t="s">
        <v>1827</v>
      </c>
    </row>
    <row r="25815" spans="1:5" x14ac:dyDescent="0.2">
      <c r="A25815" t="s">
        <v>17188</v>
      </c>
      <c r="B25815" t="s">
        <v>54556</v>
      </c>
      <c r="C25815" t="s">
        <v>243</v>
      </c>
      <c r="D25815" s="684">
        <v>883.12</v>
      </c>
      <c r="E25815" t="s">
        <v>1827</v>
      </c>
    </row>
    <row r="25816" spans="1:5" x14ac:dyDescent="0.2">
      <c r="A25816" t="s">
        <v>17186</v>
      </c>
      <c r="B25816" t="s">
        <v>54557</v>
      </c>
      <c r="C25816" t="s">
        <v>243</v>
      </c>
      <c r="D25816" s="684">
        <v>1039.47</v>
      </c>
      <c r="E25816" t="s">
        <v>1827</v>
      </c>
    </row>
    <row r="25817" spans="1:5" x14ac:dyDescent="0.2">
      <c r="A25817" t="s">
        <v>17184</v>
      </c>
      <c r="B25817" t="s">
        <v>14855</v>
      </c>
      <c r="C25817" t="s">
        <v>243</v>
      </c>
      <c r="D25817" s="684">
        <v>1039.47</v>
      </c>
      <c r="E25817" t="s">
        <v>1827</v>
      </c>
    </row>
    <row r="25818" spans="1:5" x14ac:dyDescent="0.2">
      <c r="A25818" t="s">
        <v>52202</v>
      </c>
      <c r="B25818" t="s">
        <v>54558</v>
      </c>
      <c r="C25818" t="s">
        <v>243</v>
      </c>
      <c r="D25818" s="684">
        <v>883.12</v>
      </c>
      <c r="E25818" t="s">
        <v>1827</v>
      </c>
    </row>
    <row r="25819" spans="1:5" x14ac:dyDescent="0.2">
      <c r="A25819" t="s">
        <v>52203</v>
      </c>
      <c r="B25819" t="s">
        <v>54559</v>
      </c>
      <c r="C25819" t="s">
        <v>243</v>
      </c>
      <c r="D25819" s="684">
        <v>1039.47</v>
      </c>
      <c r="E25819" t="s">
        <v>1827</v>
      </c>
    </row>
    <row r="25820" spans="1:5" x14ac:dyDescent="0.2">
      <c r="A25820" t="s">
        <v>52204</v>
      </c>
      <c r="B25820" t="s">
        <v>14854</v>
      </c>
      <c r="C25820" t="s">
        <v>243</v>
      </c>
      <c r="D25820" s="684">
        <v>1039.47</v>
      </c>
      <c r="E25820" t="s">
        <v>1827</v>
      </c>
    </row>
    <row r="25821" spans="1:5" x14ac:dyDescent="0.2">
      <c r="A25821" t="s">
        <v>17206</v>
      </c>
      <c r="B25821" t="s">
        <v>54560</v>
      </c>
      <c r="C25821" t="s">
        <v>243</v>
      </c>
      <c r="D25821" s="684">
        <v>1136.3599999999999</v>
      </c>
      <c r="E25821" t="s">
        <v>1827</v>
      </c>
    </row>
    <row r="25822" spans="1:5" x14ac:dyDescent="0.2">
      <c r="A25822" t="s">
        <v>17204</v>
      </c>
      <c r="B25822" t="s">
        <v>54561</v>
      </c>
      <c r="C25822" t="s">
        <v>243</v>
      </c>
      <c r="D25822" s="684">
        <v>1296.05</v>
      </c>
      <c r="E25822" t="s">
        <v>1827</v>
      </c>
    </row>
    <row r="25823" spans="1:5" x14ac:dyDescent="0.2">
      <c r="A25823" t="s">
        <v>17202</v>
      </c>
      <c r="B25823" t="s">
        <v>14866</v>
      </c>
      <c r="C25823" t="s">
        <v>243</v>
      </c>
      <c r="D25823" s="684">
        <v>1296.05</v>
      </c>
      <c r="E25823" t="s">
        <v>1827</v>
      </c>
    </row>
    <row r="25824" spans="1:5" x14ac:dyDescent="0.2">
      <c r="A25824" t="s">
        <v>52205</v>
      </c>
      <c r="B25824" t="s">
        <v>54562</v>
      </c>
      <c r="C25824" t="s">
        <v>243</v>
      </c>
      <c r="D25824" s="684">
        <v>1136.3599999999999</v>
      </c>
      <c r="E25824" t="s">
        <v>1827</v>
      </c>
    </row>
    <row r="25825" spans="1:5" x14ac:dyDescent="0.2">
      <c r="A25825" t="s">
        <v>52206</v>
      </c>
      <c r="B25825" t="s">
        <v>54563</v>
      </c>
      <c r="C25825" t="s">
        <v>243</v>
      </c>
      <c r="D25825" s="684">
        <v>1296.05</v>
      </c>
      <c r="E25825" t="s">
        <v>1827</v>
      </c>
    </row>
    <row r="25826" spans="1:5" x14ac:dyDescent="0.2">
      <c r="A25826" t="s">
        <v>52207</v>
      </c>
      <c r="B25826" t="s">
        <v>14865</v>
      </c>
      <c r="C25826" t="s">
        <v>243</v>
      </c>
      <c r="D25826" s="684">
        <v>1296.05</v>
      </c>
      <c r="E25826" t="s">
        <v>1827</v>
      </c>
    </row>
    <row r="25827" spans="1:5" x14ac:dyDescent="0.2">
      <c r="A25827" t="s">
        <v>17224</v>
      </c>
      <c r="B25827" t="s">
        <v>54564</v>
      </c>
      <c r="C25827" t="s">
        <v>243</v>
      </c>
      <c r="D25827" s="684">
        <v>1272.73</v>
      </c>
      <c r="E25827" t="s">
        <v>1827</v>
      </c>
    </row>
    <row r="25828" spans="1:5" x14ac:dyDescent="0.2">
      <c r="A25828" t="s">
        <v>17222</v>
      </c>
      <c r="B25828" t="s">
        <v>54565</v>
      </c>
      <c r="C25828" t="s">
        <v>243</v>
      </c>
      <c r="D25828" s="684">
        <v>1434.21</v>
      </c>
      <c r="E25828" t="s">
        <v>1827</v>
      </c>
    </row>
    <row r="25829" spans="1:5" x14ac:dyDescent="0.2">
      <c r="A25829" t="s">
        <v>17220</v>
      </c>
      <c r="B25829" t="s">
        <v>52208</v>
      </c>
      <c r="C25829" t="s">
        <v>243</v>
      </c>
      <c r="D25829" s="684">
        <v>1434.21</v>
      </c>
      <c r="E25829" t="s">
        <v>1827</v>
      </c>
    </row>
    <row r="25830" spans="1:5" x14ac:dyDescent="0.2">
      <c r="A25830" t="s">
        <v>52209</v>
      </c>
      <c r="B25830" t="s">
        <v>54566</v>
      </c>
      <c r="C25830" t="s">
        <v>243</v>
      </c>
      <c r="D25830" s="684">
        <v>1272.73</v>
      </c>
      <c r="E25830" t="s">
        <v>1827</v>
      </c>
    </row>
    <row r="25831" spans="1:5" x14ac:dyDescent="0.2">
      <c r="A25831" t="s">
        <v>52210</v>
      </c>
      <c r="B25831" t="s">
        <v>54567</v>
      </c>
      <c r="C25831" t="s">
        <v>243</v>
      </c>
      <c r="D25831" s="684">
        <v>1434.21</v>
      </c>
      <c r="E25831" t="s">
        <v>1827</v>
      </c>
    </row>
    <row r="25832" spans="1:5" x14ac:dyDescent="0.2">
      <c r="A25832" t="s">
        <v>52211</v>
      </c>
      <c r="B25832" t="s">
        <v>52212</v>
      </c>
      <c r="C25832" t="s">
        <v>243</v>
      </c>
      <c r="D25832" s="684">
        <v>1434.21</v>
      </c>
      <c r="E25832" t="s">
        <v>1827</v>
      </c>
    </row>
    <row r="25833" spans="1:5" x14ac:dyDescent="0.2">
      <c r="A25833" t="s">
        <v>28345</v>
      </c>
      <c r="B25833" t="s">
        <v>54568</v>
      </c>
      <c r="C25833" t="s">
        <v>243</v>
      </c>
      <c r="D25833" s="684">
        <v>1730.26</v>
      </c>
      <c r="E25833" t="s">
        <v>1827</v>
      </c>
    </row>
    <row r="25834" spans="1:5" x14ac:dyDescent="0.2">
      <c r="A25834" t="s">
        <v>17240</v>
      </c>
      <c r="B25834" t="s">
        <v>54569</v>
      </c>
      <c r="C25834" t="s">
        <v>243</v>
      </c>
      <c r="D25834">
        <v>1875</v>
      </c>
      <c r="E25834" t="s">
        <v>1827</v>
      </c>
    </row>
    <row r="25835" spans="1:5" x14ac:dyDescent="0.2">
      <c r="A25835" t="s">
        <v>17238</v>
      </c>
      <c r="B25835" t="s">
        <v>52213</v>
      </c>
      <c r="C25835" t="s">
        <v>243</v>
      </c>
      <c r="D25835" s="684">
        <v>1875</v>
      </c>
      <c r="E25835" t="s">
        <v>1827</v>
      </c>
    </row>
    <row r="25836" spans="1:5" x14ac:dyDescent="0.2">
      <c r="A25836" t="s">
        <v>52214</v>
      </c>
      <c r="B25836" t="s">
        <v>54570</v>
      </c>
      <c r="C25836" t="s">
        <v>243</v>
      </c>
      <c r="D25836" s="684">
        <v>1730.26</v>
      </c>
      <c r="E25836" t="s">
        <v>1827</v>
      </c>
    </row>
    <row r="25837" spans="1:5" x14ac:dyDescent="0.2">
      <c r="A25837" t="s">
        <v>52215</v>
      </c>
      <c r="B25837" t="s">
        <v>54571</v>
      </c>
      <c r="C25837" t="s">
        <v>243</v>
      </c>
      <c r="D25837">
        <v>1875</v>
      </c>
      <c r="E25837" t="s">
        <v>1827</v>
      </c>
    </row>
    <row r="25838" spans="1:5" x14ac:dyDescent="0.2">
      <c r="A25838" t="s">
        <v>52216</v>
      </c>
      <c r="B25838" t="s">
        <v>52217</v>
      </c>
      <c r="C25838" t="s">
        <v>243</v>
      </c>
      <c r="D25838" s="684">
        <v>1875</v>
      </c>
      <c r="E25838" t="s">
        <v>1827</v>
      </c>
    </row>
    <row r="25839" spans="1:5" x14ac:dyDescent="0.2">
      <c r="A25839" t="s">
        <v>17155</v>
      </c>
      <c r="B25839" t="s">
        <v>54572</v>
      </c>
      <c r="C25839" t="s">
        <v>243</v>
      </c>
      <c r="D25839" s="684">
        <v>592.11</v>
      </c>
      <c r="E25839" t="s">
        <v>1827</v>
      </c>
    </row>
    <row r="25840" spans="1:5" x14ac:dyDescent="0.2">
      <c r="A25840" t="s">
        <v>17154</v>
      </c>
      <c r="B25840" t="s">
        <v>54573</v>
      </c>
      <c r="C25840" t="s">
        <v>243</v>
      </c>
      <c r="D25840" s="684">
        <v>710.53</v>
      </c>
      <c r="E25840" t="s">
        <v>1827</v>
      </c>
    </row>
    <row r="25841" spans="1:5" x14ac:dyDescent="0.2">
      <c r="A25841" t="s">
        <v>17153</v>
      </c>
      <c r="B25841" t="s">
        <v>14836</v>
      </c>
      <c r="C25841" t="s">
        <v>243</v>
      </c>
      <c r="D25841" s="684">
        <v>736.84</v>
      </c>
      <c r="E25841" t="s">
        <v>1827</v>
      </c>
    </row>
    <row r="25842" spans="1:5" x14ac:dyDescent="0.2">
      <c r="A25842" t="s">
        <v>17173</v>
      </c>
      <c r="B25842" t="s">
        <v>54574</v>
      </c>
      <c r="C25842" t="s">
        <v>243</v>
      </c>
      <c r="D25842" s="684">
        <v>671.05</v>
      </c>
      <c r="E25842" t="s">
        <v>1827</v>
      </c>
    </row>
    <row r="25843" spans="1:5" x14ac:dyDescent="0.2">
      <c r="A25843" t="s">
        <v>17172</v>
      </c>
      <c r="B25843" t="s">
        <v>54575</v>
      </c>
      <c r="C25843" t="s">
        <v>243</v>
      </c>
      <c r="D25843" s="684">
        <v>789.47</v>
      </c>
      <c r="E25843" t="s">
        <v>1827</v>
      </c>
    </row>
    <row r="25844" spans="1:5" x14ac:dyDescent="0.2">
      <c r="A25844" t="s">
        <v>17171</v>
      </c>
      <c r="B25844" t="s">
        <v>14847</v>
      </c>
      <c r="C25844" t="s">
        <v>243</v>
      </c>
      <c r="D25844" s="684">
        <v>815.79</v>
      </c>
      <c r="E25844" t="s">
        <v>1827</v>
      </c>
    </row>
    <row r="25845" spans="1:5" x14ac:dyDescent="0.2">
      <c r="A25845" t="s">
        <v>17191</v>
      </c>
      <c r="B25845" t="s">
        <v>54576</v>
      </c>
      <c r="C25845" t="s">
        <v>243</v>
      </c>
      <c r="D25845" s="684">
        <v>710.53</v>
      </c>
      <c r="E25845" t="s">
        <v>1827</v>
      </c>
    </row>
    <row r="25846" spans="1:5" x14ac:dyDescent="0.2">
      <c r="A25846" t="s">
        <v>17190</v>
      </c>
      <c r="B25846" t="s">
        <v>54577</v>
      </c>
      <c r="C25846" t="s">
        <v>243</v>
      </c>
      <c r="D25846" s="684">
        <v>828.95</v>
      </c>
      <c r="E25846" t="s">
        <v>1827</v>
      </c>
    </row>
    <row r="25847" spans="1:5" x14ac:dyDescent="0.2">
      <c r="A25847" t="s">
        <v>17189</v>
      </c>
      <c r="B25847" t="s">
        <v>14858</v>
      </c>
      <c r="C25847" t="s">
        <v>243</v>
      </c>
      <c r="D25847" s="684">
        <v>855.26</v>
      </c>
      <c r="E25847" t="s">
        <v>1827</v>
      </c>
    </row>
    <row r="25848" spans="1:5" x14ac:dyDescent="0.2">
      <c r="A25848" t="s">
        <v>17209</v>
      </c>
      <c r="B25848" t="s">
        <v>54578</v>
      </c>
      <c r="C25848" t="s">
        <v>243</v>
      </c>
      <c r="D25848" s="684">
        <v>960.53</v>
      </c>
      <c r="E25848" t="s">
        <v>1827</v>
      </c>
    </row>
    <row r="25849" spans="1:5" x14ac:dyDescent="0.2">
      <c r="A25849" t="s">
        <v>17208</v>
      </c>
      <c r="B25849" t="s">
        <v>54579</v>
      </c>
      <c r="C25849" t="s">
        <v>243</v>
      </c>
      <c r="D25849">
        <v>1078.95</v>
      </c>
      <c r="E25849" t="s">
        <v>1827</v>
      </c>
    </row>
    <row r="25850" spans="1:5" x14ac:dyDescent="0.2">
      <c r="A25850" t="s">
        <v>17207</v>
      </c>
      <c r="B25850" t="s">
        <v>14869</v>
      </c>
      <c r="C25850" t="s">
        <v>243</v>
      </c>
      <c r="D25850">
        <v>1105.26</v>
      </c>
      <c r="E25850" t="s">
        <v>1827</v>
      </c>
    </row>
    <row r="25851" spans="1:5" x14ac:dyDescent="0.2">
      <c r="A25851" t="s">
        <v>17227</v>
      </c>
      <c r="B25851" t="s">
        <v>54580</v>
      </c>
      <c r="C25851" t="s">
        <v>243</v>
      </c>
      <c r="D25851">
        <v>1065.79</v>
      </c>
      <c r="E25851" t="s">
        <v>1827</v>
      </c>
    </row>
    <row r="25852" spans="1:5" x14ac:dyDescent="0.2">
      <c r="A25852" t="s">
        <v>17226</v>
      </c>
      <c r="B25852" t="s">
        <v>54581</v>
      </c>
      <c r="C25852" t="s">
        <v>243</v>
      </c>
      <c r="D25852" s="684">
        <v>1184.21</v>
      </c>
      <c r="E25852" t="s">
        <v>1827</v>
      </c>
    </row>
    <row r="25853" spans="1:5" x14ac:dyDescent="0.2">
      <c r="A25853" t="s">
        <v>17225</v>
      </c>
      <c r="B25853" t="s">
        <v>52218</v>
      </c>
      <c r="C25853" t="s">
        <v>243</v>
      </c>
      <c r="D25853">
        <v>1210.53</v>
      </c>
      <c r="E25853" t="s">
        <v>1827</v>
      </c>
    </row>
    <row r="25854" spans="1:5" x14ac:dyDescent="0.2">
      <c r="A25854" t="s">
        <v>54582</v>
      </c>
      <c r="B25854" t="s">
        <v>54583</v>
      </c>
      <c r="C25854" t="s">
        <v>243</v>
      </c>
      <c r="D25854">
        <v>514.97</v>
      </c>
      <c r="E25854" t="s">
        <v>1827</v>
      </c>
    </row>
    <row r="25855" spans="1:5" x14ac:dyDescent="0.2">
      <c r="A25855" t="s">
        <v>54584</v>
      </c>
      <c r="B25855" t="s">
        <v>54585</v>
      </c>
      <c r="C25855" t="s">
        <v>243</v>
      </c>
      <c r="D25855" s="684">
        <v>610.78</v>
      </c>
      <c r="E25855" t="s">
        <v>1827</v>
      </c>
    </row>
    <row r="25856" spans="1:5" x14ac:dyDescent="0.2">
      <c r="A25856" t="s">
        <v>54586</v>
      </c>
      <c r="B25856" t="s">
        <v>54587</v>
      </c>
      <c r="C25856" t="s">
        <v>243</v>
      </c>
      <c r="D25856" s="684">
        <v>610.78</v>
      </c>
      <c r="E25856" t="s">
        <v>1827</v>
      </c>
    </row>
    <row r="25857" spans="1:5" x14ac:dyDescent="0.2">
      <c r="A25857" t="s">
        <v>54588</v>
      </c>
      <c r="B25857" t="s">
        <v>54589</v>
      </c>
      <c r="C25857" t="s">
        <v>243</v>
      </c>
      <c r="D25857" s="684">
        <v>580.84</v>
      </c>
      <c r="E25857" t="s">
        <v>1827</v>
      </c>
    </row>
    <row r="25858" spans="1:5" x14ac:dyDescent="0.2">
      <c r="A25858" t="s">
        <v>54590</v>
      </c>
      <c r="B25858" t="s">
        <v>54591</v>
      </c>
      <c r="C25858" t="s">
        <v>243</v>
      </c>
      <c r="D25858" s="684">
        <v>676.65</v>
      </c>
      <c r="E25858" t="s">
        <v>1827</v>
      </c>
    </row>
    <row r="25859" spans="1:5" x14ac:dyDescent="0.2">
      <c r="A25859" t="s">
        <v>54592</v>
      </c>
      <c r="B25859" t="s">
        <v>54593</v>
      </c>
      <c r="C25859" t="s">
        <v>243</v>
      </c>
      <c r="D25859">
        <v>676.65</v>
      </c>
      <c r="E25859" t="s">
        <v>1827</v>
      </c>
    </row>
    <row r="25860" spans="1:5" x14ac:dyDescent="0.2">
      <c r="A25860" t="s">
        <v>54594</v>
      </c>
      <c r="B25860" t="s">
        <v>54595</v>
      </c>
      <c r="C25860" t="s">
        <v>243</v>
      </c>
      <c r="D25860">
        <v>634.73</v>
      </c>
      <c r="E25860" t="s">
        <v>1827</v>
      </c>
    </row>
    <row r="25861" spans="1:5" x14ac:dyDescent="0.2">
      <c r="A25861" t="s">
        <v>54596</v>
      </c>
      <c r="B25861" t="s">
        <v>54597</v>
      </c>
      <c r="C25861" t="s">
        <v>243</v>
      </c>
      <c r="D25861" s="684">
        <v>730.54</v>
      </c>
      <c r="E25861" t="s">
        <v>1827</v>
      </c>
    </row>
    <row r="25862" spans="1:5" x14ac:dyDescent="0.2">
      <c r="A25862" t="s">
        <v>54598</v>
      </c>
      <c r="B25862" t="s">
        <v>54599</v>
      </c>
      <c r="C25862" t="s">
        <v>243</v>
      </c>
      <c r="D25862" s="684">
        <v>730.54</v>
      </c>
      <c r="E25862" t="s">
        <v>1827</v>
      </c>
    </row>
    <row r="25863" spans="1:5" x14ac:dyDescent="0.2">
      <c r="A25863" t="s">
        <v>54600</v>
      </c>
      <c r="B25863" t="s">
        <v>54601</v>
      </c>
      <c r="C25863" t="s">
        <v>243</v>
      </c>
      <c r="D25863" s="684">
        <v>826.35</v>
      </c>
      <c r="E25863" t="s">
        <v>1827</v>
      </c>
    </row>
    <row r="25864" spans="1:5" x14ac:dyDescent="0.2">
      <c r="A25864" t="s">
        <v>54602</v>
      </c>
      <c r="B25864" t="s">
        <v>54603</v>
      </c>
      <c r="C25864" t="s">
        <v>243</v>
      </c>
      <c r="D25864" s="684">
        <v>934.13</v>
      </c>
      <c r="E25864" t="s">
        <v>1827</v>
      </c>
    </row>
    <row r="25865" spans="1:5" x14ac:dyDescent="0.2">
      <c r="A25865" t="s">
        <v>54604</v>
      </c>
      <c r="B25865" t="s">
        <v>54605</v>
      </c>
      <c r="C25865" t="s">
        <v>243</v>
      </c>
      <c r="D25865" s="684">
        <v>934.13</v>
      </c>
      <c r="E25865" t="s">
        <v>1827</v>
      </c>
    </row>
    <row r="25866" spans="1:5" x14ac:dyDescent="0.2">
      <c r="A25866" t="s">
        <v>54606</v>
      </c>
      <c r="B25866" t="s">
        <v>54607</v>
      </c>
      <c r="C25866" t="s">
        <v>243</v>
      </c>
      <c r="D25866" s="684">
        <v>910.18</v>
      </c>
      <c r="E25866" t="s">
        <v>1827</v>
      </c>
    </row>
    <row r="25867" spans="1:5" x14ac:dyDescent="0.2">
      <c r="A25867" t="s">
        <v>54608</v>
      </c>
      <c r="B25867" t="s">
        <v>54609</v>
      </c>
      <c r="C25867" t="s">
        <v>243</v>
      </c>
      <c r="D25867" s="684">
        <v>1017.96</v>
      </c>
      <c r="E25867" t="s">
        <v>1827</v>
      </c>
    </row>
    <row r="25868" spans="1:5" x14ac:dyDescent="0.2">
      <c r="A25868" t="s">
        <v>54610</v>
      </c>
      <c r="B25868" t="s">
        <v>54611</v>
      </c>
      <c r="C25868" t="s">
        <v>243</v>
      </c>
      <c r="D25868" s="684">
        <v>1017.96</v>
      </c>
      <c r="E25868" t="s">
        <v>1827</v>
      </c>
    </row>
    <row r="25869" spans="1:5" x14ac:dyDescent="0.2">
      <c r="A25869" t="s">
        <v>54612</v>
      </c>
      <c r="B25869" t="s">
        <v>54613</v>
      </c>
      <c r="C25869" t="s">
        <v>243</v>
      </c>
      <c r="D25869" s="684">
        <v>670.66</v>
      </c>
      <c r="E25869" t="s">
        <v>1827</v>
      </c>
    </row>
    <row r="25870" spans="1:5" x14ac:dyDescent="0.2">
      <c r="A25870" t="s">
        <v>54614</v>
      </c>
      <c r="B25870" t="s">
        <v>54615</v>
      </c>
      <c r="C25870" t="s">
        <v>243</v>
      </c>
      <c r="D25870" s="684">
        <v>802.4</v>
      </c>
      <c r="E25870" t="s">
        <v>1827</v>
      </c>
    </row>
    <row r="25871" spans="1:5" x14ac:dyDescent="0.2">
      <c r="A25871" t="s">
        <v>54616</v>
      </c>
      <c r="B25871" t="s">
        <v>54617</v>
      </c>
      <c r="C25871" t="s">
        <v>243</v>
      </c>
      <c r="D25871" s="684">
        <v>802.4</v>
      </c>
      <c r="E25871" t="s">
        <v>1827</v>
      </c>
    </row>
    <row r="25872" spans="1:5" x14ac:dyDescent="0.2">
      <c r="A25872" t="s">
        <v>54618</v>
      </c>
      <c r="B25872" t="s">
        <v>54619</v>
      </c>
      <c r="C25872" t="s">
        <v>243</v>
      </c>
      <c r="D25872" s="684">
        <v>670.66</v>
      </c>
      <c r="E25872" t="s">
        <v>1827</v>
      </c>
    </row>
    <row r="25873" spans="1:5" x14ac:dyDescent="0.2">
      <c r="A25873" t="s">
        <v>54620</v>
      </c>
      <c r="B25873" t="s">
        <v>54621</v>
      </c>
      <c r="C25873" t="s">
        <v>243</v>
      </c>
      <c r="D25873" s="684">
        <v>802.4</v>
      </c>
      <c r="E25873" t="s">
        <v>1827</v>
      </c>
    </row>
    <row r="25874" spans="1:5" x14ac:dyDescent="0.2">
      <c r="A25874" t="s">
        <v>54622</v>
      </c>
      <c r="B25874" t="s">
        <v>54623</v>
      </c>
      <c r="C25874" t="s">
        <v>243</v>
      </c>
      <c r="D25874" s="684">
        <v>802.4</v>
      </c>
      <c r="E25874" t="s">
        <v>1827</v>
      </c>
    </row>
    <row r="25875" spans="1:5" x14ac:dyDescent="0.2">
      <c r="A25875" t="s">
        <v>54624</v>
      </c>
      <c r="B25875" t="s">
        <v>54625</v>
      </c>
      <c r="C25875" t="s">
        <v>243</v>
      </c>
      <c r="D25875" s="684">
        <v>766.47</v>
      </c>
      <c r="E25875" t="s">
        <v>1827</v>
      </c>
    </row>
    <row r="25876" spans="1:5" x14ac:dyDescent="0.2">
      <c r="A25876" t="s">
        <v>54626</v>
      </c>
      <c r="B25876" t="s">
        <v>54627</v>
      </c>
      <c r="C25876" t="s">
        <v>243</v>
      </c>
      <c r="D25876" s="684">
        <v>898.2</v>
      </c>
      <c r="E25876" t="s">
        <v>1827</v>
      </c>
    </row>
    <row r="25877" spans="1:5" x14ac:dyDescent="0.2">
      <c r="A25877" t="s">
        <v>54628</v>
      </c>
      <c r="B25877" t="s">
        <v>54629</v>
      </c>
      <c r="C25877" t="s">
        <v>243</v>
      </c>
      <c r="D25877" s="684">
        <v>898.2</v>
      </c>
      <c r="E25877" t="s">
        <v>1827</v>
      </c>
    </row>
    <row r="25878" spans="1:5" x14ac:dyDescent="0.2">
      <c r="A25878" t="s">
        <v>54630</v>
      </c>
      <c r="B25878" t="s">
        <v>54631</v>
      </c>
      <c r="C25878" t="s">
        <v>243</v>
      </c>
      <c r="D25878" s="684">
        <v>766.47</v>
      </c>
      <c r="E25878" t="s">
        <v>1827</v>
      </c>
    </row>
    <row r="25879" spans="1:5" x14ac:dyDescent="0.2">
      <c r="A25879" t="s">
        <v>54632</v>
      </c>
      <c r="B25879" t="s">
        <v>54633</v>
      </c>
      <c r="C25879" t="s">
        <v>243</v>
      </c>
      <c r="D25879" s="684">
        <v>898.2</v>
      </c>
      <c r="E25879" t="s">
        <v>1827</v>
      </c>
    </row>
    <row r="25880" spans="1:5" x14ac:dyDescent="0.2">
      <c r="A25880" t="s">
        <v>54634</v>
      </c>
      <c r="B25880" t="s">
        <v>54635</v>
      </c>
      <c r="C25880" t="s">
        <v>243</v>
      </c>
      <c r="D25880" s="684">
        <v>898.2</v>
      </c>
      <c r="E25880" t="s">
        <v>1827</v>
      </c>
    </row>
    <row r="25881" spans="1:5" x14ac:dyDescent="0.2">
      <c r="A25881" t="s">
        <v>54636</v>
      </c>
      <c r="B25881" t="s">
        <v>54637</v>
      </c>
      <c r="C25881" t="s">
        <v>243</v>
      </c>
      <c r="D25881" s="684">
        <v>856.29</v>
      </c>
      <c r="E25881" t="s">
        <v>1827</v>
      </c>
    </row>
    <row r="25882" spans="1:5" x14ac:dyDescent="0.2">
      <c r="A25882" t="s">
        <v>54638</v>
      </c>
      <c r="B25882" t="s">
        <v>54639</v>
      </c>
      <c r="C25882" t="s">
        <v>243</v>
      </c>
      <c r="D25882" s="684">
        <v>988.02</v>
      </c>
      <c r="E25882" t="s">
        <v>1827</v>
      </c>
    </row>
    <row r="25883" spans="1:5" x14ac:dyDescent="0.2">
      <c r="A25883" t="s">
        <v>54640</v>
      </c>
      <c r="B25883" t="s">
        <v>54641</v>
      </c>
      <c r="C25883" t="s">
        <v>243</v>
      </c>
      <c r="D25883" s="684">
        <v>988.02</v>
      </c>
      <c r="E25883" t="s">
        <v>1827</v>
      </c>
    </row>
    <row r="25884" spans="1:5" x14ac:dyDescent="0.2">
      <c r="A25884" t="s">
        <v>54642</v>
      </c>
      <c r="B25884" t="s">
        <v>54643</v>
      </c>
      <c r="C25884" t="s">
        <v>243</v>
      </c>
      <c r="D25884" s="684">
        <v>856.29</v>
      </c>
      <c r="E25884" t="s">
        <v>1827</v>
      </c>
    </row>
    <row r="25885" spans="1:5" x14ac:dyDescent="0.2">
      <c r="A25885" t="s">
        <v>54644</v>
      </c>
      <c r="B25885" t="s">
        <v>54645</v>
      </c>
      <c r="C25885" t="s">
        <v>243</v>
      </c>
      <c r="D25885" s="684">
        <v>988.02</v>
      </c>
      <c r="E25885" t="s">
        <v>1827</v>
      </c>
    </row>
    <row r="25886" spans="1:5" x14ac:dyDescent="0.2">
      <c r="A25886" t="s">
        <v>54646</v>
      </c>
      <c r="B25886" t="s">
        <v>54647</v>
      </c>
      <c r="C25886" t="s">
        <v>243</v>
      </c>
      <c r="D25886" s="684">
        <v>988.02</v>
      </c>
      <c r="E25886" t="s">
        <v>1827</v>
      </c>
    </row>
    <row r="25887" spans="1:5" x14ac:dyDescent="0.2">
      <c r="A25887" t="s">
        <v>54648</v>
      </c>
      <c r="B25887" t="s">
        <v>54649</v>
      </c>
      <c r="C25887" t="s">
        <v>243</v>
      </c>
      <c r="D25887" s="684">
        <v>1095.81</v>
      </c>
      <c r="E25887" t="s">
        <v>1827</v>
      </c>
    </row>
    <row r="25888" spans="1:5" x14ac:dyDescent="0.2">
      <c r="A25888" t="s">
        <v>54650</v>
      </c>
      <c r="B25888" t="s">
        <v>54651</v>
      </c>
      <c r="C25888" t="s">
        <v>243</v>
      </c>
      <c r="D25888" s="684">
        <v>1227.54</v>
      </c>
      <c r="E25888" t="s">
        <v>1827</v>
      </c>
    </row>
    <row r="25889" spans="1:5" x14ac:dyDescent="0.2">
      <c r="A25889" t="s">
        <v>54652</v>
      </c>
      <c r="B25889" t="s">
        <v>54653</v>
      </c>
      <c r="C25889" t="s">
        <v>243</v>
      </c>
      <c r="D25889" s="684">
        <v>1227.54</v>
      </c>
      <c r="E25889" t="s">
        <v>1827</v>
      </c>
    </row>
    <row r="25890" spans="1:5" x14ac:dyDescent="0.2">
      <c r="A25890" t="s">
        <v>54654</v>
      </c>
      <c r="B25890" t="s">
        <v>54655</v>
      </c>
      <c r="C25890" t="s">
        <v>243</v>
      </c>
      <c r="D25890" s="684">
        <v>1095.81</v>
      </c>
      <c r="E25890" t="s">
        <v>1827</v>
      </c>
    </row>
    <row r="25891" spans="1:5" x14ac:dyDescent="0.2">
      <c r="A25891" t="s">
        <v>54656</v>
      </c>
      <c r="B25891" t="s">
        <v>54657</v>
      </c>
      <c r="C25891" t="s">
        <v>243</v>
      </c>
      <c r="D25891" s="684">
        <v>1227.54</v>
      </c>
      <c r="E25891" t="s">
        <v>1827</v>
      </c>
    </row>
    <row r="25892" spans="1:5" x14ac:dyDescent="0.2">
      <c r="A25892" t="s">
        <v>54658</v>
      </c>
      <c r="B25892" t="s">
        <v>54659</v>
      </c>
      <c r="C25892" t="s">
        <v>243</v>
      </c>
      <c r="D25892" s="684">
        <v>1227.54</v>
      </c>
      <c r="E25892" t="s">
        <v>1827</v>
      </c>
    </row>
    <row r="25893" spans="1:5" x14ac:dyDescent="0.2">
      <c r="A25893" t="s">
        <v>54660</v>
      </c>
      <c r="B25893" t="s">
        <v>54661</v>
      </c>
      <c r="C25893" t="s">
        <v>243</v>
      </c>
      <c r="D25893" s="684">
        <v>1197.5999999999999</v>
      </c>
      <c r="E25893" t="s">
        <v>1827</v>
      </c>
    </row>
    <row r="25894" spans="1:5" x14ac:dyDescent="0.2">
      <c r="A25894" t="s">
        <v>54662</v>
      </c>
      <c r="B25894" t="s">
        <v>54663</v>
      </c>
      <c r="C25894" t="s">
        <v>243</v>
      </c>
      <c r="D25894" s="684">
        <v>1329.34</v>
      </c>
      <c r="E25894" t="s">
        <v>1827</v>
      </c>
    </row>
    <row r="25895" spans="1:5" x14ac:dyDescent="0.2">
      <c r="A25895" t="s">
        <v>54664</v>
      </c>
      <c r="B25895" t="s">
        <v>54665</v>
      </c>
      <c r="C25895" t="s">
        <v>243</v>
      </c>
      <c r="D25895">
        <v>1329.34</v>
      </c>
      <c r="E25895" t="s">
        <v>1827</v>
      </c>
    </row>
    <row r="25896" spans="1:5" x14ac:dyDescent="0.2">
      <c r="A25896" t="s">
        <v>54666</v>
      </c>
      <c r="B25896" t="s">
        <v>54667</v>
      </c>
      <c r="C25896" t="s">
        <v>243</v>
      </c>
      <c r="D25896">
        <v>1197.5999999999999</v>
      </c>
      <c r="E25896" t="s">
        <v>1827</v>
      </c>
    </row>
    <row r="25897" spans="1:5" x14ac:dyDescent="0.2">
      <c r="A25897" t="s">
        <v>54668</v>
      </c>
      <c r="B25897" t="s">
        <v>54669</v>
      </c>
      <c r="C25897" t="s">
        <v>243</v>
      </c>
      <c r="D25897" s="684">
        <v>1329.34</v>
      </c>
      <c r="E25897" t="s">
        <v>1827</v>
      </c>
    </row>
    <row r="25898" spans="1:5" x14ac:dyDescent="0.2">
      <c r="A25898" t="s">
        <v>54670</v>
      </c>
      <c r="B25898" t="s">
        <v>54671</v>
      </c>
      <c r="C25898" t="s">
        <v>243</v>
      </c>
      <c r="D25898" s="684">
        <v>1329.34</v>
      </c>
      <c r="E25898" t="s">
        <v>1827</v>
      </c>
    </row>
    <row r="25899" spans="1:5" x14ac:dyDescent="0.2">
      <c r="A25899">
        <v>7346010401</v>
      </c>
      <c r="B25899" t="s">
        <v>14944</v>
      </c>
      <c r="C25899" t="s">
        <v>243</v>
      </c>
      <c r="D25899" s="684">
        <v>24.58</v>
      </c>
      <c r="E25899" t="s">
        <v>1827</v>
      </c>
    </row>
    <row r="25900" spans="1:5" x14ac:dyDescent="0.2">
      <c r="A25900">
        <v>7346010901</v>
      </c>
      <c r="B25900" t="s">
        <v>14946</v>
      </c>
      <c r="C25900" t="s">
        <v>243</v>
      </c>
      <c r="D25900" s="684">
        <v>55.66</v>
      </c>
      <c r="E25900" t="s">
        <v>1827</v>
      </c>
    </row>
    <row r="25901" spans="1:5" x14ac:dyDescent="0.2">
      <c r="A25901">
        <v>7346010601</v>
      </c>
      <c r="B25901" t="s">
        <v>14945</v>
      </c>
      <c r="C25901" t="s">
        <v>243</v>
      </c>
      <c r="D25901">
        <v>66</v>
      </c>
      <c r="E25901" t="s">
        <v>1827</v>
      </c>
    </row>
    <row r="25902" spans="1:5" x14ac:dyDescent="0.2">
      <c r="A25902">
        <v>7346010902</v>
      </c>
      <c r="B25902" t="s">
        <v>14947</v>
      </c>
      <c r="C25902" t="s">
        <v>243</v>
      </c>
      <c r="D25902">
        <v>77.650000000000006</v>
      </c>
      <c r="E25902" t="s">
        <v>1827</v>
      </c>
    </row>
    <row r="25903" spans="1:5" x14ac:dyDescent="0.2">
      <c r="A25903">
        <v>7346010903</v>
      </c>
      <c r="B25903" t="s">
        <v>14948</v>
      </c>
      <c r="C25903" t="s">
        <v>243</v>
      </c>
      <c r="D25903" s="684">
        <v>82.38</v>
      </c>
      <c r="E25903" t="s">
        <v>1827</v>
      </c>
    </row>
    <row r="25904" spans="1:5" x14ac:dyDescent="0.2">
      <c r="A25904">
        <v>7346011201</v>
      </c>
      <c r="B25904" t="s">
        <v>14949</v>
      </c>
      <c r="C25904" t="s">
        <v>243</v>
      </c>
      <c r="D25904" s="684">
        <v>106.28</v>
      </c>
      <c r="E25904" t="s">
        <v>1827</v>
      </c>
    </row>
    <row r="25905" spans="1:5" x14ac:dyDescent="0.2">
      <c r="A25905">
        <v>7346030401</v>
      </c>
      <c r="B25905" t="s">
        <v>14950</v>
      </c>
      <c r="C25905" t="s">
        <v>243</v>
      </c>
      <c r="D25905" s="684">
        <v>21.91</v>
      </c>
      <c r="E25905" t="s">
        <v>1827</v>
      </c>
    </row>
    <row r="25906" spans="1:5" x14ac:dyDescent="0.2">
      <c r="A25906">
        <v>7346030901</v>
      </c>
      <c r="B25906" t="s">
        <v>14952</v>
      </c>
      <c r="C25906" t="s">
        <v>243</v>
      </c>
      <c r="D25906" s="684">
        <v>51.06</v>
      </c>
      <c r="E25906" t="s">
        <v>1827</v>
      </c>
    </row>
    <row r="25907" spans="1:5" x14ac:dyDescent="0.2">
      <c r="A25907">
        <v>7346030601</v>
      </c>
      <c r="B25907" t="s">
        <v>14951</v>
      </c>
      <c r="C25907" t="s">
        <v>243</v>
      </c>
      <c r="D25907">
        <v>58.34</v>
      </c>
      <c r="E25907" t="s">
        <v>1827</v>
      </c>
    </row>
    <row r="25908" spans="1:5" x14ac:dyDescent="0.2">
      <c r="A25908">
        <v>7346030902</v>
      </c>
      <c r="B25908" t="s">
        <v>14953</v>
      </c>
      <c r="C25908" t="s">
        <v>243</v>
      </c>
      <c r="D25908">
        <v>69.27</v>
      </c>
      <c r="E25908" t="s">
        <v>1827</v>
      </c>
    </row>
    <row r="25909" spans="1:5" x14ac:dyDescent="0.2">
      <c r="A25909">
        <v>7346030903</v>
      </c>
      <c r="B25909" t="s">
        <v>14954</v>
      </c>
      <c r="C25909" t="s">
        <v>243</v>
      </c>
      <c r="D25909" s="684">
        <v>78.67</v>
      </c>
      <c r="E25909" t="s">
        <v>1827</v>
      </c>
    </row>
    <row r="25910" spans="1:5" x14ac:dyDescent="0.2">
      <c r="A25910">
        <v>7346031201</v>
      </c>
      <c r="B25910" t="s">
        <v>14955</v>
      </c>
      <c r="C25910" t="s">
        <v>243</v>
      </c>
      <c r="D25910" s="684">
        <v>102.26</v>
      </c>
      <c r="E25910" t="s">
        <v>1827</v>
      </c>
    </row>
    <row r="25911" spans="1:5" x14ac:dyDescent="0.2">
      <c r="A25911" t="s">
        <v>17246</v>
      </c>
      <c r="B25911" t="s">
        <v>14884</v>
      </c>
      <c r="C25911" t="s">
        <v>243</v>
      </c>
      <c r="D25911" s="684">
        <v>173.08</v>
      </c>
      <c r="E25911" t="s">
        <v>1827</v>
      </c>
    </row>
    <row r="25912" spans="1:5" x14ac:dyDescent="0.2">
      <c r="A25912" t="s">
        <v>17245</v>
      </c>
      <c r="B25912" t="s">
        <v>14883</v>
      </c>
      <c r="C25912" t="s">
        <v>243</v>
      </c>
      <c r="D25912" s="684">
        <v>239.74</v>
      </c>
      <c r="E25912" t="s">
        <v>1827</v>
      </c>
    </row>
    <row r="25913" spans="1:5" x14ac:dyDescent="0.2">
      <c r="A25913" t="s">
        <v>17248</v>
      </c>
      <c r="B25913" t="s">
        <v>14886</v>
      </c>
      <c r="C25913" t="s">
        <v>243</v>
      </c>
      <c r="D25913">
        <v>227.03</v>
      </c>
      <c r="E25913" t="s">
        <v>1827</v>
      </c>
    </row>
    <row r="25914" spans="1:5" x14ac:dyDescent="0.2">
      <c r="A25914" t="s">
        <v>17247</v>
      </c>
      <c r="B25914" t="s">
        <v>14885</v>
      </c>
      <c r="C25914" t="s">
        <v>243</v>
      </c>
      <c r="D25914">
        <v>304.95</v>
      </c>
      <c r="E25914" t="s">
        <v>1827</v>
      </c>
    </row>
    <row r="25915" spans="1:5" x14ac:dyDescent="0.2">
      <c r="A25915" t="s">
        <v>17250</v>
      </c>
      <c r="B25915" t="s">
        <v>14888</v>
      </c>
      <c r="C25915" t="s">
        <v>243</v>
      </c>
      <c r="D25915" s="684">
        <v>330.68</v>
      </c>
      <c r="E25915" t="s">
        <v>1827</v>
      </c>
    </row>
    <row r="25916" spans="1:5" x14ac:dyDescent="0.2">
      <c r="A25916" t="s">
        <v>17249</v>
      </c>
      <c r="B25916" t="s">
        <v>14887</v>
      </c>
      <c r="C25916" t="s">
        <v>243</v>
      </c>
      <c r="D25916" s="684">
        <v>460.55</v>
      </c>
      <c r="E25916" t="s">
        <v>1827</v>
      </c>
    </row>
    <row r="25917" spans="1:5" x14ac:dyDescent="0.2">
      <c r="A25917" t="s">
        <v>17252</v>
      </c>
      <c r="B25917" t="s">
        <v>14890</v>
      </c>
      <c r="C25917" t="s">
        <v>243</v>
      </c>
      <c r="D25917" s="684">
        <v>343.67</v>
      </c>
      <c r="E25917" t="s">
        <v>1827</v>
      </c>
    </row>
    <row r="25918" spans="1:5" x14ac:dyDescent="0.2">
      <c r="A25918" t="s">
        <v>17251</v>
      </c>
      <c r="B25918" t="s">
        <v>14889</v>
      </c>
      <c r="C25918" t="s">
        <v>243</v>
      </c>
      <c r="D25918" s="684">
        <v>473.53</v>
      </c>
      <c r="E25918" t="s">
        <v>1827</v>
      </c>
    </row>
    <row r="25919" spans="1:5" x14ac:dyDescent="0.2">
      <c r="A25919" t="s">
        <v>17254</v>
      </c>
      <c r="B25919" t="s">
        <v>14892</v>
      </c>
      <c r="C25919" t="s">
        <v>243</v>
      </c>
      <c r="D25919" s="684">
        <v>369.64</v>
      </c>
      <c r="E25919" t="s">
        <v>1827</v>
      </c>
    </row>
    <row r="25920" spans="1:5" x14ac:dyDescent="0.2">
      <c r="A25920" t="s">
        <v>17253</v>
      </c>
      <c r="B25920" t="s">
        <v>14891</v>
      </c>
      <c r="C25920" t="s">
        <v>243</v>
      </c>
      <c r="D25920" s="684">
        <v>512.49</v>
      </c>
      <c r="E25920" t="s">
        <v>1827</v>
      </c>
    </row>
    <row r="25921" spans="1:5" x14ac:dyDescent="0.2">
      <c r="A25921" t="s">
        <v>17256</v>
      </c>
      <c r="B25921" t="s">
        <v>14894</v>
      </c>
      <c r="C25921" t="s">
        <v>243</v>
      </c>
      <c r="D25921" s="684">
        <v>538.23</v>
      </c>
      <c r="E25921" t="s">
        <v>1827</v>
      </c>
    </row>
    <row r="25922" spans="1:5" x14ac:dyDescent="0.2">
      <c r="A25922" t="s">
        <v>17255</v>
      </c>
      <c r="B25922" t="s">
        <v>14893</v>
      </c>
      <c r="C25922" t="s">
        <v>243</v>
      </c>
      <c r="D25922">
        <v>758.76</v>
      </c>
      <c r="E25922" t="s">
        <v>1827</v>
      </c>
    </row>
    <row r="25923" spans="1:5" x14ac:dyDescent="0.2">
      <c r="A25923" t="s">
        <v>17456</v>
      </c>
      <c r="B25923" t="s">
        <v>15198</v>
      </c>
      <c r="C25923" t="s">
        <v>243</v>
      </c>
      <c r="D25923">
        <v>880.55</v>
      </c>
      <c r="E25923" t="s">
        <v>1827</v>
      </c>
    </row>
    <row r="25924" spans="1:5" x14ac:dyDescent="0.2">
      <c r="A25924" t="s">
        <v>17454</v>
      </c>
      <c r="B25924" t="s">
        <v>15196</v>
      </c>
      <c r="C25924" t="s">
        <v>243</v>
      </c>
      <c r="D25924" s="684">
        <v>1158.32</v>
      </c>
      <c r="E25924" t="s">
        <v>1827</v>
      </c>
    </row>
    <row r="25925" spans="1:5" x14ac:dyDescent="0.2">
      <c r="A25925" t="s">
        <v>17452</v>
      </c>
      <c r="B25925" t="s">
        <v>15194</v>
      </c>
      <c r="C25925" t="s">
        <v>243</v>
      </c>
      <c r="D25925" s="684">
        <v>1546.92</v>
      </c>
      <c r="E25925" t="s">
        <v>1827</v>
      </c>
    </row>
    <row r="25926" spans="1:5" x14ac:dyDescent="0.2">
      <c r="A25926" t="s">
        <v>17462</v>
      </c>
      <c r="B25926" t="s">
        <v>15204</v>
      </c>
      <c r="C25926" t="s">
        <v>243</v>
      </c>
      <c r="D25926" s="684">
        <v>998.6</v>
      </c>
      <c r="E25926" t="s">
        <v>1827</v>
      </c>
    </row>
    <row r="25927" spans="1:5" x14ac:dyDescent="0.2">
      <c r="A25927" t="s">
        <v>17460</v>
      </c>
      <c r="B25927" t="s">
        <v>15202</v>
      </c>
      <c r="C25927" t="s">
        <v>243</v>
      </c>
      <c r="D25927" s="684">
        <v>1276.3699999999999</v>
      </c>
      <c r="E25927" t="s">
        <v>1827</v>
      </c>
    </row>
    <row r="25928" spans="1:5" x14ac:dyDescent="0.2">
      <c r="A25928" t="s">
        <v>17458</v>
      </c>
      <c r="B25928" t="s">
        <v>15200</v>
      </c>
      <c r="C25928" t="s">
        <v>243</v>
      </c>
      <c r="D25928" s="684">
        <v>1664.97</v>
      </c>
      <c r="E25928" t="s">
        <v>1827</v>
      </c>
    </row>
    <row r="25929" spans="1:5" x14ac:dyDescent="0.2">
      <c r="A25929" t="s">
        <v>17468</v>
      </c>
      <c r="B25929" t="s">
        <v>15210</v>
      </c>
      <c r="C25929" t="s">
        <v>243</v>
      </c>
      <c r="D25929" s="684">
        <v>1178.8800000000001</v>
      </c>
      <c r="E25929" t="s">
        <v>1827</v>
      </c>
    </row>
    <row r="25930" spans="1:5" x14ac:dyDescent="0.2">
      <c r="A25930" t="s">
        <v>17466</v>
      </c>
      <c r="B25930" t="s">
        <v>15208</v>
      </c>
      <c r="C25930" t="s">
        <v>243</v>
      </c>
      <c r="D25930" s="684">
        <v>1456.65</v>
      </c>
      <c r="E25930" t="s">
        <v>1827</v>
      </c>
    </row>
    <row r="25931" spans="1:5" x14ac:dyDescent="0.2">
      <c r="A25931" t="s">
        <v>17464</v>
      </c>
      <c r="B25931" t="s">
        <v>15206</v>
      </c>
      <c r="C25931" t="s">
        <v>243</v>
      </c>
      <c r="D25931" s="684">
        <v>1845.25</v>
      </c>
      <c r="E25931" t="s">
        <v>1827</v>
      </c>
    </row>
    <row r="25932" spans="1:5" x14ac:dyDescent="0.2">
      <c r="A25932" t="s">
        <v>17474</v>
      </c>
      <c r="B25932" t="s">
        <v>15216</v>
      </c>
      <c r="C25932" t="s">
        <v>243</v>
      </c>
      <c r="D25932" s="684">
        <v>1768.32</v>
      </c>
      <c r="E25932" t="s">
        <v>1827</v>
      </c>
    </row>
    <row r="25933" spans="1:5" x14ac:dyDescent="0.2">
      <c r="A25933" t="s">
        <v>17472</v>
      </c>
      <c r="B25933" t="s">
        <v>15214</v>
      </c>
      <c r="C25933" t="s">
        <v>243</v>
      </c>
      <c r="D25933" s="684">
        <v>2046.09</v>
      </c>
      <c r="E25933" t="s">
        <v>1827</v>
      </c>
    </row>
    <row r="25934" spans="1:5" x14ac:dyDescent="0.2">
      <c r="A25934" t="s">
        <v>17470</v>
      </c>
      <c r="B25934" t="s">
        <v>15212</v>
      </c>
      <c r="C25934" t="s">
        <v>243</v>
      </c>
      <c r="D25934" s="684">
        <v>2434.69</v>
      </c>
      <c r="E25934" t="s">
        <v>1827</v>
      </c>
    </row>
    <row r="25935" spans="1:5" x14ac:dyDescent="0.2">
      <c r="A25935" t="s">
        <v>17480</v>
      </c>
      <c r="B25935" t="s">
        <v>15222</v>
      </c>
      <c r="C25935" t="s">
        <v>243</v>
      </c>
      <c r="D25935" s="684">
        <v>1768.32</v>
      </c>
      <c r="E25935" t="s">
        <v>1827</v>
      </c>
    </row>
    <row r="25936" spans="1:5" x14ac:dyDescent="0.2">
      <c r="A25936" t="s">
        <v>17478</v>
      </c>
      <c r="B25936" t="s">
        <v>15220</v>
      </c>
      <c r="C25936" t="s">
        <v>243</v>
      </c>
      <c r="D25936" s="684">
        <v>2046.09</v>
      </c>
      <c r="E25936" t="s">
        <v>1827</v>
      </c>
    </row>
    <row r="25937" spans="1:5" x14ac:dyDescent="0.2">
      <c r="A25937" t="s">
        <v>17476</v>
      </c>
      <c r="B25937" t="s">
        <v>15218</v>
      </c>
      <c r="C25937" t="s">
        <v>243</v>
      </c>
      <c r="D25937" s="684">
        <v>2434.69</v>
      </c>
      <c r="E25937" t="s">
        <v>1827</v>
      </c>
    </row>
    <row r="25938" spans="1:5" x14ac:dyDescent="0.2">
      <c r="A25938" t="s">
        <v>52219</v>
      </c>
      <c r="B25938" t="s">
        <v>15197</v>
      </c>
      <c r="C25938" t="s">
        <v>243</v>
      </c>
      <c r="D25938" s="684">
        <v>1148.1199999999999</v>
      </c>
      <c r="E25938" t="s">
        <v>1827</v>
      </c>
    </row>
    <row r="25939" spans="1:5" x14ac:dyDescent="0.2">
      <c r="A25939" t="s">
        <v>52220</v>
      </c>
      <c r="B25939" t="s">
        <v>15195</v>
      </c>
      <c r="C25939" t="s">
        <v>243</v>
      </c>
      <c r="D25939" s="684">
        <v>1407.86</v>
      </c>
      <c r="E25939" t="s">
        <v>1827</v>
      </c>
    </row>
    <row r="25940" spans="1:5" x14ac:dyDescent="0.2">
      <c r="A25940" t="s">
        <v>52221</v>
      </c>
      <c r="B25940" t="s">
        <v>15193</v>
      </c>
      <c r="C25940" t="s">
        <v>243</v>
      </c>
      <c r="D25940" s="684">
        <v>1792.21</v>
      </c>
      <c r="E25940" t="s">
        <v>1827</v>
      </c>
    </row>
    <row r="25941" spans="1:5" x14ac:dyDescent="0.2">
      <c r="A25941" t="s">
        <v>52222</v>
      </c>
      <c r="B25941" t="s">
        <v>15203</v>
      </c>
      <c r="C25941" t="s">
        <v>243</v>
      </c>
      <c r="D25941" s="684">
        <v>1266.33</v>
      </c>
      <c r="E25941" t="s">
        <v>1827</v>
      </c>
    </row>
    <row r="25942" spans="1:5" x14ac:dyDescent="0.2">
      <c r="A25942" t="s">
        <v>52223</v>
      </c>
      <c r="B25942" t="s">
        <v>15201</v>
      </c>
      <c r="C25942" t="s">
        <v>243</v>
      </c>
      <c r="D25942" s="684">
        <v>1521.1</v>
      </c>
      <c r="E25942" t="s">
        <v>1827</v>
      </c>
    </row>
    <row r="25943" spans="1:5" x14ac:dyDescent="0.2">
      <c r="A25943" t="s">
        <v>52224</v>
      </c>
      <c r="B25943" t="s">
        <v>15199</v>
      </c>
      <c r="C25943" t="s">
        <v>243</v>
      </c>
      <c r="D25943">
        <v>1898.09</v>
      </c>
      <c r="E25943" t="s">
        <v>1827</v>
      </c>
    </row>
    <row r="25944" spans="1:5" x14ac:dyDescent="0.2">
      <c r="A25944" t="s">
        <v>52225</v>
      </c>
      <c r="B25944" t="s">
        <v>15209</v>
      </c>
      <c r="C25944" t="s">
        <v>243</v>
      </c>
      <c r="D25944">
        <v>1495.39</v>
      </c>
      <c r="E25944" t="s">
        <v>1827</v>
      </c>
    </row>
    <row r="25945" spans="1:5" x14ac:dyDescent="0.2">
      <c r="A25945" t="s">
        <v>52226</v>
      </c>
      <c r="B25945" t="s">
        <v>15207</v>
      </c>
      <c r="C25945" t="s">
        <v>243</v>
      </c>
      <c r="D25945" s="684">
        <v>1750.16</v>
      </c>
      <c r="E25945" t="s">
        <v>1827</v>
      </c>
    </row>
    <row r="25946" spans="1:5" x14ac:dyDescent="0.2">
      <c r="A25946" t="s">
        <v>52227</v>
      </c>
      <c r="B25946" t="s">
        <v>15205</v>
      </c>
      <c r="C25946" t="s">
        <v>243</v>
      </c>
      <c r="D25946" s="684">
        <v>2127.39</v>
      </c>
      <c r="E25946" t="s">
        <v>1827</v>
      </c>
    </row>
    <row r="25947" spans="1:5" x14ac:dyDescent="0.2">
      <c r="A25947" t="s">
        <v>52228</v>
      </c>
      <c r="B25947" t="s">
        <v>15215</v>
      </c>
      <c r="C25947" t="s">
        <v>243</v>
      </c>
      <c r="D25947" s="684">
        <v>2131.63</v>
      </c>
      <c r="E25947" t="s">
        <v>1827</v>
      </c>
    </row>
    <row r="25948" spans="1:5" x14ac:dyDescent="0.2">
      <c r="A25948" t="s">
        <v>52229</v>
      </c>
      <c r="B25948" t="s">
        <v>15213</v>
      </c>
      <c r="C25948" t="s">
        <v>243</v>
      </c>
      <c r="D25948" s="684">
        <v>2386.4</v>
      </c>
      <c r="E25948" t="s">
        <v>1827</v>
      </c>
    </row>
    <row r="25949" spans="1:5" x14ac:dyDescent="0.2">
      <c r="A25949" t="s">
        <v>52230</v>
      </c>
      <c r="B25949" t="s">
        <v>15211</v>
      </c>
      <c r="C25949" t="s">
        <v>243</v>
      </c>
      <c r="D25949">
        <v>2789.81</v>
      </c>
      <c r="E25949" t="s">
        <v>1827</v>
      </c>
    </row>
    <row r="25950" spans="1:5" x14ac:dyDescent="0.2">
      <c r="A25950" t="s">
        <v>52231</v>
      </c>
      <c r="B25950" t="s">
        <v>15221</v>
      </c>
      <c r="C25950" t="s">
        <v>243</v>
      </c>
      <c r="D25950">
        <v>2131.63</v>
      </c>
      <c r="E25950" t="s">
        <v>1827</v>
      </c>
    </row>
    <row r="25951" spans="1:5" x14ac:dyDescent="0.2">
      <c r="A25951" t="s">
        <v>52232</v>
      </c>
      <c r="B25951" t="s">
        <v>15219</v>
      </c>
      <c r="C25951" t="s">
        <v>243</v>
      </c>
      <c r="D25951">
        <v>2386.4</v>
      </c>
      <c r="E25951" t="s">
        <v>1827</v>
      </c>
    </row>
    <row r="25952" spans="1:5" x14ac:dyDescent="0.2">
      <c r="A25952" t="s">
        <v>52233</v>
      </c>
      <c r="B25952" t="s">
        <v>15217</v>
      </c>
      <c r="C25952" t="s">
        <v>243</v>
      </c>
      <c r="D25952">
        <v>2789.81</v>
      </c>
      <c r="E25952" t="s">
        <v>1827</v>
      </c>
    </row>
    <row r="25953" spans="1:5" x14ac:dyDescent="0.2">
      <c r="A25953" t="s">
        <v>17491</v>
      </c>
      <c r="B25953" t="s">
        <v>15233</v>
      </c>
      <c r="C25953" t="s">
        <v>243</v>
      </c>
      <c r="D25953">
        <v>901.39</v>
      </c>
      <c r="E25953" t="s">
        <v>1827</v>
      </c>
    </row>
    <row r="25954" spans="1:5" x14ac:dyDescent="0.2">
      <c r="A25954" t="s">
        <v>17489</v>
      </c>
      <c r="B25954" t="s">
        <v>15231</v>
      </c>
      <c r="C25954" t="s">
        <v>243</v>
      </c>
      <c r="D25954">
        <v>1123.5999999999999</v>
      </c>
      <c r="E25954" t="s">
        <v>1827</v>
      </c>
    </row>
    <row r="25955" spans="1:5" x14ac:dyDescent="0.2">
      <c r="A25955" t="s">
        <v>17487</v>
      </c>
      <c r="B25955" t="s">
        <v>15229</v>
      </c>
      <c r="C25955" t="s">
        <v>243</v>
      </c>
      <c r="D25955">
        <v>1387.21</v>
      </c>
      <c r="E25955" t="s">
        <v>1827</v>
      </c>
    </row>
    <row r="25956" spans="1:5" x14ac:dyDescent="0.2">
      <c r="A25956" t="s">
        <v>17497</v>
      </c>
      <c r="B25956" t="s">
        <v>15239</v>
      </c>
      <c r="C25956" t="s">
        <v>243</v>
      </c>
      <c r="D25956">
        <v>977.77</v>
      </c>
      <c r="E25956" t="s">
        <v>1827</v>
      </c>
    </row>
    <row r="25957" spans="1:5" x14ac:dyDescent="0.2">
      <c r="A25957" t="s">
        <v>17495</v>
      </c>
      <c r="B25957" t="s">
        <v>15237</v>
      </c>
      <c r="C25957" t="s">
        <v>243</v>
      </c>
      <c r="D25957">
        <v>1199.98</v>
      </c>
      <c r="E25957" t="s">
        <v>1827</v>
      </c>
    </row>
    <row r="25958" spans="1:5" x14ac:dyDescent="0.2">
      <c r="A25958" t="s">
        <v>17493</v>
      </c>
      <c r="B25958" t="s">
        <v>15235</v>
      </c>
      <c r="C25958" t="s">
        <v>243</v>
      </c>
      <c r="D25958">
        <v>1463.59</v>
      </c>
      <c r="E25958" t="s">
        <v>1827</v>
      </c>
    </row>
    <row r="25959" spans="1:5" x14ac:dyDescent="0.2">
      <c r="A25959" t="s">
        <v>17503</v>
      </c>
      <c r="B25959" t="s">
        <v>15245</v>
      </c>
      <c r="C25959" t="s">
        <v>243</v>
      </c>
      <c r="D25959">
        <v>1331.65</v>
      </c>
      <c r="E25959" t="s">
        <v>1827</v>
      </c>
    </row>
    <row r="25960" spans="1:5" x14ac:dyDescent="0.2">
      <c r="A25960" t="s">
        <v>17501</v>
      </c>
      <c r="B25960" t="s">
        <v>15243</v>
      </c>
      <c r="C25960" t="s">
        <v>243</v>
      </c>
      <c r="D25960">
        <v>1553.87</v>
      </c>
      <c r="E25960" t="s">
        <v>1827</v>
      </c>
    </row>
    <row r="25961" spans="1:5" x14ac:dyDescent="0.2">
      <c r="A25961" t="s">
        <v>17499</v>
      </c>
      <c r="B25961" t="s">
        <v>15241</v>
      </c>
      <c r="C25961" t="s">
        <v>243</v>
      </c>
      <c r="D25961">
        <v>1817.47</v>
      </c>
      <c r="E25961" t="s">
        <v>1827</v>
      </c>
    </row>
    <row r="25962" spans="1:5" x14ac:dyDescent="0.2">
      <c r="A25962" t="s">
        <v>17509</v>
      </c>
      <c r="B25962" t="s">
        <v>15251</v>
      </c>
      <c r="C25962" t="s">
        <v>243</v>
      </c>
      <c r="D25962" s="684">
        <v>1747.76</v>
      </c>
      <c r="E25962" t="s">
        <v>1827</v>
      </c>
    </row>
    <row r="25963" spans="1:5" x14ac:dyDescent="0.2">
      <c r="A25963" t="s">
        <v>17507</v>
      </c>
      <c r="B25963" t="s">
        <v>15249</v>
      </c>
      <c r="C25963" t="s">
        <v>243</v>
      </c>
      <c r="D25963">
        <v>1969.97</v>
      </c>
      <c r="E25963" t="s">
        <v>1827</v>
      </c>
    </row>
    <row r="25964" spans="1:5" x14ac:dyDescent="0.2">
      <c r="A25964" t="s">
        <v>17505</v>
      </c>
      <c r="B25964" t="s">
        <v>15247</v>
      </c>
      <c r="C25964" t="s">
        <v>243</v>
      </c>
      <c r="D25964" s="684">
        <v>2233.58</v>
      </c>
      <c r="E25964" t="s">
        <v>1827</v>
      </c>
    </row>
    <row r="25965" spans="1:5" x14ac:dyDescent="0.2">
      <c r="A25965" t="s">
        <v>17515</v>
      </c>
      <c r="B25965" t="s">
        <v>15257</v>
      </c>
      <c r="C25965" t="s">
        <v>243</v>
      </c>
      <c r="D25965">
        <v>1886.64</v>
      </c>
      <c r="E25965" t="s">
        <v>1827</v>
      </c>
    </row>
    <row r="25966" spans="1:5" x14ac:dyDescent="0.2">
      <c r="A25966" t="s">
        <v>17513</v>
      </c>
      <c r="B25966" t="s">
        <v>15255</v>
      </c>
      <c r="C25966" t="s">
        <v>243</v>
      </c>
      <c r="D25966" s="684">
        <v>2108.86</v>
      </c>
      <c r="E25966" t="s">
        <v>1827</v>
      </c>
    </row>
    <row r="25967" spans="1:5" x14ac:dyDescent="0.2">
      <c r="A25967" t="s">
        <v>17511</v>
      </c>
      <c r="B25967" t="s">
        <v>15253</v>
      </c>
      <c r="C25967" t="s">
        <v>243</v>
      </c>
      <c r="D25967" s="684">
        <v>2372.4699999999998</v>
      </c>
      <c r="E25967" t="s">
        <v>1827</v>
      </c>
    </row>
    <row r="25968" spans="1:5" x14ac:dyDescent="0.2">
      <c r="A25968" t="s">
        <v>52234</v>
      </c>
      <c r="B25968" t="s">
        <v>15232</v>
      </c>
      <c r="C25968" t="s">
        <v>243</v>
      </c>
      <c r="D25968" s="684">
        <v>1037.74</v>
      </c>
      <c r="E25968" t="s">
        <v>1827</v>
      </c>
    </row>
    <row r="25969" spans="1:5" x14ac:dyDescent="0.2">
      <c r="A25969" t="s">
        <v>52235</v>
      </c>
      <c r="B25969" t="s">
        <v>15230</v>
      </c>
      <c r="C25969" t="s">
        <v>243</v>
      </c>
      <c r="D25969" s="684">
        <v>1245.52</v>
      </c>
      <c r="E25969" t="s">
        <v>1827</v>
      </c>
    </row>
    <row r="25970" spans="1:5" x14ac:dyDescent="0.2">
      <c r="A25970" t="s">
        <v>52236</v>
      </c>
      <c r="B25970" t="s">
        <v>15228</v>
      </c>
      <c r="C25970" t="s">
        <v>243</v>
      </c>
      <c r="D25970" s="684">
        <v>1492.03</v>
      </c>
      <c r="E25970" t="s">
        <v>1827</v>
      </c>
    </row>
    <row r="25971" spans="1:5" x14ac:dyDescent="0.2">
      <c r="A25971" t="s">
        <v>52237</v>
      </c>
      <c r="B25971" t="s">
        <v>15238</v>
      </c>
      <c r="C25971" t="s">
        <v>243</v>
      </c>
      <c r="D25971" s="684">
        <v>1126.21</v>
      </c>
      <c r="E25971" t="s">
        <v>1827</v>
      </c>
    </row>
    <row r="25972" spans="1:5" x14ac:dyDescent="0.2">
      <c r="A25972" t="s">
        <v>52238</v>
      </c>
      <c r="B25972" t="s">
        <v>15236</v>
      </c>
      <c r="C25972" t="s">
        <v>243</v>
      </c>
      <c r="D25972" s="684">
        <v>1330.02</v>
      </c>
      <c r="E25972" t="s">
        <v>1827</v>
      </c>
    </row>
    <row r="25973" spans="1:5" x14ac:dyDescent="0.2">
      <c r="A25973" t="s">
        <v>52239</v>
      </c>
      <c r="B25973" t="s">
        <v>15234</v>
      </c>
      <c r="C25973" t="s">
        <v>243</v>
      </c>
      <c r="D25973" s="684">
        <v>1571.82</v>
      </c>
      <c r="E25973" t="s">
        <v>1827</v>
      </c>
    </row>
    <row r="25974" spans="1:5" x14ac:dyDescent="0.2">
      <c r="A25974" t="s">
        <v>52240</v>
      </c>
      <c r="B25974" t="s">
        <v>15244</v>
      </c>
      <c r="C25974" t="s">
        <v>243</v>
      </c>
      <c r="D25974" s="684">
        <v>1527.24</v>
      </c>
      <c r="E25974" t="s">
        <v>1827</v>
      </c>
    </row>
    <row r="25975" spans="1:5" x14ac:dyDescent="0.2">
      <c r="A25975" t="s">
        <v>52241</v>
      </c>
      <c r="B25975" t="s">
        <v>15242</v>
      </c>
      <c r="C25975" t="s">
        <v>243</v>
      </c>
      <c r="D25975" s="684">
        <v>1731.06</v>
      </c>
      <c r="E25975" t="s">
        <v>1827</v>
      </c>
    </row>
    <row r="25976" spans="1:5" x14ac:dyDescent="0.2">
      <c r="A25976" t="s">
        <v>52242</v>
      </c>
      <c r="B25976" t="s">
        <v>15240</v>
      </c>
      <c r="C25976" t="s">
        <v>243</v>
      </c>
      <c r="D25976" s="684">
        <v>2011.07</v>
      </c>
      <c r="E25976" t="s">
        <v>1827</v>
      </c>
    </row>
    <row r="25977" spans="1:5" x14ac:dyDescent="0.2">
      <c r="A25977" t="s">
        <v>52243</v>
      </c>
      <c r="B25977" t="s">
        <v>15250</v>
      </c>
      <c r="C25977" t="s">
        <v>243</v>
      </c>
      <c r="D25977" s="684">
        <v>2024</v>
      </c>
      <c r="E25977" t="s">
        <v>1827</v>
      </c>
    </row>
    <row r="25978" spans="1:5" x14ac:dyDescent="0.2">
      <c r="A25978" t="s">
        <v>52244</v>
      </c>
      <c r="B25978" t="s">
        <v>15248</v>
      </c>
      <c r="C25978" t="s">
        <v>243</v>
      </c>
      <c r="D25978" s="684">
        <v>2231.79</v>
      </c>
      <c r="E25978" t="s">
        <v>1827</v>
      </c>
    </row>
    <row r="25979" spans="1:5" x14ac:dyDescent="0.2">
      <c r="A25979" t="s">
        <v>52245</v>
      </c>
      <c r="B25979" t="s">
        <v>15246</v>
      </c>
      <c r="C25979" t="s">
        <v>243</v>
      </c>
      <c r="D25979" s="684">
        <v>2501.2800000000002</v>
      </c>
      <c r="E25979" t="s">
        <v>1827</v>
      </c>
    </row>
    <row r="25980" spans="1:5" x14ac:dyDescent="0.2">
      <c r="A25980" t="s">
        <v>52246</v>
      </c>
      <c r="B25980" t="s">
        <v>15256</v>
      </c>
      <c r="C25980" t="s">
        <v>243</v>
      </c>
      <c r="D25980">
        <v>2153.87</v>
      </c>
      <c r="E25980" t="s">
        <v>1827</v>
      </c>
    </row>
    <row r="25981" spans="1:5" x14ac:dyDescent="0.2">
      <c r="A25981" t="s">
        <v>52247</v>
      </c>
      <c r="B25981" t="s">
        <v>15254</v>
      </c>
      <c r="C25981" t="s">
        <v>243</v>
      </c>
      <c r="D25981">
        <v>2361.66</v>
      </c>
      <c r="E25981" t="s">
        <v>1827</v>
      </c>
    </row>
    <row r="25982" spans="1:5" x14ac:dyDescent="0.2">
      <c r="A25982" t="s">
        <v>52248</v>
      </c>
      <c r="B25982" t="s">
        <v>15252</v>
      </c>
      <c r="C25982" t="s">
        <v>243</v>
      </c>
      <c r="D25982">
        <v>2628.43</v>
      </c>
      <c r="E25982" t="s">
        <v>1827</v>
      </c>
    </row>
    <row r="25983" spans="1:5" x14ac:dyDescent="0.2">
      <c r="A25983">
        <v>5000</v>
      </c>
      <c r="B25983" t="s">
        <v>52249</v>
      </c>
      <c r="C25983" t="s">
        <v>243</v>
      </c>
      <c r="D25983">
        <v>373.73</v>
      </c>
      <c r="E25983" t="s">
        <v>1827</v>
      </c>
    </row>
    <row r="25984" spans="1:5" x14ac:dyDescent="0.2">
      <c r="A25984" t="s">
        <v>52250</v>
      </c>
      <c r="B25984" t="s">
        <v>52251</v>
      </c>
      <c r="C25984" t="s">
        <v>243</v>
      </c>
      <c r="D25984">
        <v>373.73</v>
      </c>
      <c r="E25984" t="s">
        <v>1827</v>
      </c>
    </row>
    <row r="25985" spans="1:5" x14ac:dyDescent="0.2">
      <c r="A25985">
        <v>5010</v>
      </c>
      <c r="B25985" t="s">
        <v>52252</v>
      </c>
      <c r="C25985" t="s">
        <v>243</v>
      </c>
      <c r="D25985">
        <v>436.31</v>
      </c>
      <c r="E25985" t="s">
        <v>1827</v>
      </c>
    </row>
    <row r="25986" spans="1:5" x14ac:dyDescent="0.2">
      <c r="A25986" t="s">
        <v>52253</v>
      </c>
      <c r="B25986" t="s">
        <v>52254</v>
      </c>
      <c r="C25986" t="s">
        <v>243</v>
      </c>
      <c r="D25986">
        <v>436.31</v>
      </c>
      <c r="E25986" t="s">
        <v>1827</v>
      </c>
    </row>
    <row r="25987" spans="1:5" x14ac:dyDescent="0.2">
      <c r="A25987">
        <v>5020</v>
      </c>
      <c r="B25987" t="s">
        <v>52255</v>
      </c>
      <c r="C25987" t="s">
        <v>243</v>
      </c>
      <c r="D25987">
        <v>492.93</v>
      </c>
      <c r="E25987" t="s">
        <v>1827</v>
      </c>
    </row>
    <row r="25988" spans="1:5" x14ac:dyDescent="0.2">
      <c r="A25988" t="s">
        <v>52256</v>
      </c>
      <c r="B25988" t="s">
        <v>52257</v>
      </c>
      <c r="C25988" t="s">
        <v>243</v>
      </c>
      <c r="D25988">
        <v>492.93</v>
      </c>
      <c r="E25988" t="s">
        <v>1827</v>
      </c>
    </row>
    <row r="25989" spans="1:5" x14ac:dyDescent="0.2">
      <c r="A25989">
        <v>5030</v>
      </c>
      <c r="B25989" t="s">
        <v>52258</v>
      </c>
      <c r="C25989" t="s">
        <v>243</v>
      </c>
      <c r="D25989">
        <v>557.30999999999995</v>
      </c>
      <c r="E25989" t="s">
        <v>1827</v>
      </c>
    </row>
    <row r="25990" spans="1:5" x14ac:dyDescent="0.2">
      <c r="A25990" t="s">
        <v>52259</v>
      </c>
      <c r="B25990" t="s">
        <v>52260</v>
      </c>
      <c r="C25990" t="s">
        <v>243</v>
      </c>
      <c r="D25990">
        <v>557.30999999999995</v>
      </c>
      <c r="E25990" t="s">
        <v>1827</v>
      </c>
    </row>
    <row r="25991" spans="1:5" x14ac:dyDescent="0.2">
      <c r="A25991" t="s">
        <v>52261</v>
      </c>
      <c r="B25991" t="s">
        <v>52262</v>
      </c>
      <c r="C25991" t="s">
        <v>243</v>
      </c>
      <c r="D25991">
        <v>468.52</v>
      </c>
      <c r="E25991" t="s">
        <v>1827</v>
      </c>
    </row>
    <row r="25992" spans="1:5" x14ac:dyDescent="0.2">
      <c r="A25992">
        <v>3200</v>
      </c>
      <c r="B25992" t="s">
        <v>52263</v>
      </c>
      <c r="C25992" t="s">
        <v>243</v>
      </c>
      <c r="D25992">
        <v>485.53</v>
      </c>
      <c r="E25992" t="s">
        <v>1827</v>
      </c>
    </row>
    <row r="25993" spans="1:5" x14ac:dyDescent="0.2">
      <c r="A25993" t="s">
        <v>52264</v>
      </c>
      <c r="B25993" t="s">
        <v>52265</v>
      </c>
      <c r="C25993" t="s">
        <v>243</v>
      </c>
      <c r="D25993">
        <v>485.53</v>
      </c>
      <c r="E25993" t="s">
        <v>1827</v>
      </c>
    </row>
    <row r="25994" spans="1:5" x14ac:dyDescent="0.2">
      <c r="A25994">
        <v>3220</v>
      </c>
      <c r="B25994" t="s">
        <v>52266</v>
      </c>
      <c r="C25994" t="s">
        <v>243</v>
      </c>
      <c r="D25994">
        <v>555.29</v>
      </c>
      <c r="E25994" t="s">
        <v>1827</v>
      </c>
    </row>
    <row r="25995" spans="1:5" x14ac:dyDescent="0.2">
      <c r="A25995" t="s">
        <v>52267</v>
      </c>
      <c r="B25995" t="s">
        <v>52268</v>
      </c>
      <c r="C25995" t="s">
        <v>243</v>
      </c>
      <c r="D25995">
        <v>555.29</v>
      </c>
      <c r="E25995" t="s">
        <v>1827</v>
      </c>
    </row>
    <row r="25996" spans="1:5" x14ac:dyDescent="0.2">
      <c r="A25996" t="s">
        <v>52269</v>
      </c>
      <c r="B25996" t="s">
        <v>52270</v>
      </c>
      <c r="C25996" t="s">
        <v>243</v>
      </c>
      <c r="D25996" s="684">
        <v>775.73</v>
      </c>
      <c r="E25996" t="s">
        <v>1827</v>
      </c>
    </row>
    <row r="25997" spans="1:5" x14ac:dyDescent="0.2">
      <c r="A25997" t="s">
        <v>52271</v>
      </c>
      <c r="B25997" t="s">
        <v>54672</v>
      </c>
      <c r="C25997" t="s">
        <v>243</v>
      </c>
      <c r="D25997" s="684">
        <v>775.73</v>
      </c>
      <c r="E25997" t="s">
        <v>1827</v>
      </c>
    </row>
    <row r="25998" spans="1:5" x14ac:dyDescent="0.2">
      <c r="A25998">
        <v>3260</v>
      </c>
      <c r="B25998" t="s">
        <v>54673</v>
      </c>
      <c r="C25998" t="s">
        <v>243</v>
      </c>
      <c r="D25998">
        <v>975.6</v>
      </c>
      <c r="E25998" t="s">
        <v>1827</v>
      </c>
    </row>
    <row r="25999" spans="1:5" x14ac:dyDescent="0.2">
      <c r="A25999" t="s">
        <v>52272</v>
      </c>
      <c r="B25999" t="s">
        <v>54674</v>
      </c>
      <c r="C25999" t="s">
        <v>243</v>
      </c>
      <c r="D25999">
        <v>975.6</v>
      </c>
      <c r="E25999" t="s">
        <v>1827</v>
      </c>
    </row>
    <row r="26000" spans="1:5" x14ac:dyDescent="0.2">
      <c r="A26000" t="s">
        <v>52273</v>
      </c>
      <c r="B26000" t="s">
        <v>54675</v>
      </c>
      <c r="C26000" t="s">
        <v>243</v>
      </c>
      <c r="D26000">
        <v>1165.71</v>
      </c>
      <c r="E26000" t="s">
        <v>1827</v>
      </c>
    </row>
    <row r="26001" spans="1:5" x14ac:dyDescent="0.2">
      <c r="A26001" t="s">
        <v>52274</v>
      </c>
      <c r="B26001" t="s">
        <v>52275</v>
      </c>
      <c r="C26001" t="s">
        <v>243</v>
      </c>
      <c r="D26001" s="684">
        <v>1165.71</v>
      </c>
      <c r="E26001" t="s">
        <v>1827</v>
      </c>
    </row>
    <row r="26002" spans="1:5" x14ac:dyDescent="0.2">
      <c r="A26002">
        <v>3182</v>
      </c>
      <c r="B26002" t="s">
        <v>52276</v>
      </c>
      <c r="C26002" t="s">
        <v>243</v>
      </c>
      <c r="D26002" s="684">
        <v>499.11</v>
      </c>
      <c r="E26002" t="s">
        <v>1827</v>
      </c>
    </row>
    <row r="26003" spans="1:5" x14ac:dyDescent="0.2">
      <c r="A26003" t="s">
        <v>52277</v>
      </c>
      <c r="B26003" t="s">
        <v>52278</v>
      </c>
      <c r="C26003" t="s">
        <v>243</v>
      </c>
      <c r="D26003" s="684">
        <v>572.09</v>
      </c>
      <c r="E26003" t="s">
        <v>1827</v>
      </c>
    </row>
    <row r="26004" spans="1:5" x14ac:dyDescent="0.2">
      <c r="A26004" t="s">
        <v>52279</v>
      </c>
      <c r="B26004" t="s">
        <v>52280</v>
      </c>
      <c r="C26004" t="s">
        <v>243</v>
      </c>
      <c r="D26004" s="684">
        <v>572.09</v>
      </c>
      <c r="E26004" t="s">
        <v>1827</v>
      </c>
    </row>
    <row r="26005" spans="1:5" x14ac:dyDescent="0.2">
      <c r="A26005" t="s">
        <v>54676</v>
      </c>
      <c r="B26005" t="s">
        <v>52281</v>
      </c>
      <c r="C26005" t="s">
        <v>243</v>
      </c>
      <c r="D26005">
        <v>666.01</v>
      </c>
      <c r="E26005" t="s">
        <v>1827</v>
      </c>
    </row>
    <row r="26006" spans="1:5" x14ac:dyDescent="0.2">
      <c r="A26006" t="s">
        <v>52282</v>
      </c>
      <c r="B26006" t="s">
        <v>52283</v>
      </c>
      <c r="C26006" t="s">
        <v>243</v>
      </c>
      <c r="D26006" s="684">
        <v>666.01</v>
      </c>
      <c r="E26006" t="s">
        <v>1827</v>
      </c>
    </row>
    <row r="26007" spans="1:5" x14ac:dyDescent="0.2">
      <c r="A26007" t="s">
        <v>52284</v>
      </c>
      <c r="B26007" t="s">
        <v>52285</v>
      </c>
      <c r="C26007" t="s">
        <v>243</v>
      </c>
      <c r="D26007" s="684">
        <v>980.58</v>
      </c>
      <c r="E26007" t="s">
        <v>1827</v>
      </c>
    </row>
    <row r="26008" spans="1:5" x14ac:dyDescent="0.2">
      <c r="A26008" t="s">
        <v>52286</v>
      </c>
      <c r="B26008" t="s">
        <v>54677</v>
      </c>
      <c r="C26008" t="s">
        <v>243</v>
      </c>
      <c r="D26008" s="684">
        <v>980.58</v>
      </c>
      <c r="E26008" t="s">
        <v>1827</v>
      </c>
    </row>
    <row r="26009" spans="1:5" x14ac:dyDescent="0.2">
      <c r="A26009" t="s">
        <v>52287</v>
      </c>
      <c r="B26009" t="s">
        <v>54678</v>
      </c>
      <c r="C26009" t="s">
        <v>243</v>
      </c>
      <c r="D26009" s="684">
        <v>1154.99</v>
      </c>
      <c r="E26009" t="s">
        <v>1827</v>
      </c>
    </row>
    <row r="26010" spans="1:5" x14ac:dyDescent="0.2">
      <c r="A26010" t="s">
        <v>52288</v>
      </c>
      <c r="B26010" t="s">
        <v>54679</v>
      </c>
      <c r="C26010" t="s">
        <v>243</v>
      </c>
      <c r="D26010" s="684">
        <v>1154.99</v>
      </c>
      <c r="E26010" t="s">
        <v>1827</v>
      </c>
    </row>
    <row r="26011" spans="1:5" x14ac:dyDescent="0.2">
      <c r="A26011" t="s">
        <v>52289</v>
      </c>
      <c r="B26011" t="s">
        <v>54680</v>
      </c>
      <c r="C26011" t="s">
        <v>243</v>
      </c>
      <c r="D26011" s="684">
        <v>1511.61</v>
      </c>
      <c r="E26011" t="s">
        <v>1827</v>
      </c>
    </row>
    <row r="26012" spans="1:5" x14ac:dyDescent="0.2">
      <c r="A26012" t="s">
        <v>52290</v>
      </c>
      <c r="B26012" t="s">
        <v>54681</v>
      </c>
      <c r="C26012" t="s">
        <v>243</v>
      </c>
      <c r="D26012">
        <v>1511.61</v>
      </c>
      <c r="E26012" t="s">
        <v>1827</v>
      </c>
    </row>
    <row r="26013" spans="1:5" x14ac:dyDescent="0.2">
      <c r="A26013">
        <v>3180</v>
      </c>
      <c r="B26013" t="s">
        <v>52291</v>
      </c>
      <c r="C26013" t="s">
        <v>243</v>
      </c>
      <c r="D26013">
        <v>499.11</v>
      </c>
      <c r="E26013" t="s">
        <v>1827</v>
      </c>
    </row>
    <row r="26014" spans="1:5" x14ac:dyDescent="0.2">
      <c r="A26014">
        <v>3210</v>
      </c>
      <c r="B26014" t="s">
        <v>52292</v>
      </c>
      <c r="C26014" t="s">
        <v>243</v>
      </c>
      <c r="D26014">
        <v>572.09</v>
      </c>
      <c r="E26014" t="s">
        <v>1827</v>
      </c>
    </row>
    <row r="26015" spans="1:5" x14ac:dyDescent="0.2">
      <c r="A26015" t="s">
        <v>52293</v>
      </c>
      <c r="B26015" t="s">
        <v>52294</v>
      </c>
      <c r="C26015" t="s">
        <v>243</v>
      </c>
      <c r="D26015">
        <v>572.09</v>
      </c>
      <c r="E26015" t="s">
        <v>1827</v>
      </c>
    </row>
    <row r="26016" spans="1:5" x14ac:dyDescent="0.2">
      <c r="A26016">
        <v>3230</v>
      </c>
      <c r="B26016" t="s">
        <v>52295</v>
      </c>
      <c r="C26016" t="s">
        <v>243</v>
      </c>
      <c r="D26016">
        <v>666.01</v>
      </c>
      <c r="E26016" t="s">
        <v>1827</v>
      </c>
    </row>
    <row r="26017" spans="1:5" x14ac:dyDescent="0.2">
      <c r="A26017" t="s">
        <v>52296</v>
      </c>
      <c r="B26017" t="s">
        <v>52297</v>
      </c>
      <c r="C26017" t="s">
        <v>243</v>
      </c>
      <c r="D26017">
        <v>666.01</v>
      </c>
      <c r="E26017" t="s">
        <v>1827</v>
      </c>
    </row>
    <row r="26018" spans="1:5" x14ac:dyDescent="0.2">
      <c r="A26018" t="s">
        <v>52129</v>
      </c>
      <c r="B26018" t="s">
        <v>52130</v>
      </c>
      <c r="C26018" t="s">
        <v>243</v>
      </c>
      <c r="D26018">
        <v>980.58</v>
      </c>
      <c r="E26018" t="s">
        <v>1827</v>
      </c>
    </row>
    <row r="26019" spans="1:5" x14ac:dyDescent="0.2">
      <c r="A26019" t="s">
        <v>52298</v>
      </c>
      <c r="B26019" t="s">
        <v>54682</v>
      </c>
      <c r="C26019" t="s">
        <v>243</v>
      </c>
      <c r="D26019">
        <v>980.58</v>
      </c>
      <c r="E26019" t="s">
        <v>1827</v>
      </c>
    </row>
    <row r="26020" spans="1:5" x14ac:dyDescent="0.2">
      <c r="A26020">
        <v>3270</v>
      </c>
      <c r="B26020" t="s">
        <v>54683</v>
      </c>
      <c r="C26020" t="s">
        <v>243</v>
      </c>
      <c r="D26020">
        <v>1154.99</v>
      </c>
      <c r="E26020" t="s">
        <v>1827</v>
      </c>
    </row>
    <row r="26021" spans="1:5" x14ac:dyDescent="0.2">
      <c r="A26021" t="s">
        <v>52299</v>
      </c>
      <c r="B26021" t="s">
        <v>54684</v>
      </c>
      <c r="C26021" t="s">
        <v>243</v>
      </c>
      <c r="D26021">
        <v>1154.99</v>
      </c>
      <c r="E26021" t="s">
        <v>1827</v>
      </c>
    </row>
    <row r="26022" spans="1:5" x14ac:dyDescent="0.2">
      <c r="A26022">
        <v>3279</v>
      </c>
      <c r="B26022" t="s">
        <v>54685</v>
      </c>
      <c r="C26022" t="s">
        <v>243</v>
      </c>
      <c r="D26022">
        <v>1511.61</v>
      </c>
      <c r="E26022" t="s">
        <v>1827</v>
      </c>
    </row>
    <row r="26023" spans="1:5" x14ac:dyDescent="0.2">
      <c r="A26023" t="s">
        <v>52300</v>
      </c>
      <c r="B26023" t="s">
        <v>52301</v>
      </c>
      <c r="C26023" t="s">
        <v>243</v>
      </c>
      <c r="D26023">
        <v>1511.61</v>
      </c>
      <c r="E26023" t="s">
        <v>1827</v>
      </c>
    </row>
    <row r="26024" spans="1:5" x14ac:dyDescent="0.2">
      <c r="A26024" t="s">
        <v>17382</v>
      </c>
      <c r="B26024" t="s">
        <v>15085</v>
      </c>
      <c r="C26024" t="s">
        <v>243</v>
      </c>
      <c r="D26024">
        <v>953.15</v>
      </c>
      <c r="E26024" t="s">
        <v>1827</v>
      </c>
    </row>
    <row r="26025" spans="1:5" x14ac:dyDescent="0.2">
      <c r="A26025" t="s">
        <v>17377</v>
      </c>
      <c r="B26025" t="s">
        <v>15080</v>
      </c>
      <c r="C26025" t="s">
        <v>243</v>
      </c>
      <c r="D26025">
        <v>996.54</v>
      </c>
      <c r="E26025" t="s">
        <v>1827</v>
      </c>
    </row>
    <row r="26026" spans="1:5" x14ac:dyDescent="0.2">
      <c r="A26026" t="s">
        <v>17381</v>
      </c>
      <c r="B26026" t="s">
        <v>15084</v>
      </c>
      <c r="C26026" t="s">
        <v>243</v>
      </c>
      <c r="D26026">
        <v>805.31</v>
      </c>
      <c r="E26026" t="s">
        <v>1827</v>
      </c>
    </row>
    <row r="26027" spans="1:5" x14ac:dyDescent="0.2">
      <c r="A26027" t="s">
        <v>17380</v>
      </c>
      <c r="B26027" t="s">
        <v>15083</v>
      </c>
      <c r="C26027" t="s">
        <v>243</v>
      </c>
      <c r="D26027">
        <v>843.61</v>
      </c>
      <c r="E26027" t="s">
        <v>1827</v>
      </c>
    </row>
    <row r="26028" spans="1:5" x14ac:dyDescent="0.2">
      <c r="A26028" t="s">
        <v>17374</v>
      </c>
      <c r="B26028" t="s">
        <v>15078</v>
      </c>
      <c r="C26028" t="s">
        <v>243</v>
      </c>
      <c r="D26028">
        <v>1161.31</v>
      </c>
      <c r="E26028" t="s">
        <v>1827</v>
      </c>
    </row>
    <row r="26029" spans="1:5" x14ac:dyDescent="0.2">
      <c r="A26029" t="s">
        <v>17369</v>
      </c>
      <c r="B26029" t="s">
        <v>15074</v>
      </c>
      <c r="C26029" t="s">
        <v>243</v>
      </c>
      <c r="D26029">
        <v>1150.32</v>
      </c>
      <c r="E26029" t="s">
        <v>1827</v>
      </c>
    </row>
    <row r="26030" spans="1:5" x14ac:dyDescent="0.2">
      <c r="A26030" t="s">
        <v>17373</v>
      </c>
      <c r="B26030" t="s">
        <v>15077</v>
      </c>
      <c r="C26030" t="s">
        <v>243</v>
      </c>
      <c r="D26030">
        <v>1092.49</v>
      </c>
      <c r="E26030" t="s">
        <v>1827</v>
      </c>
    </row>
    <row r="26031" spans="1:5" x14ac:dyDescent="0.2">
      <c r="A26031" t="s">
        <v>17372</v>
      </c>
      <c r="B26031" t="s">
        <v>15076</v>
      </c>
      <c r="C26031" t="s">
        <v>243</v>
      </c>
      <c r="D26031">
        <v>1133.27</v>
      </c>
      <c r="E26031" t="s">
        <v>1827</v>
      </c>
    </row>
    <row r="26032" spans="1:5" x14ac:dyDescent="0.2">
      <c r="A26032" t="s">
        <v>17376</v>
      </c>
      <c r="B26032" t="s">
        <v>54686</v>
      </c>
      <c r="C26032" t="s">
        <v>243</v>
      </c>
      <c r="D26032">
        <v>1134.17</v>
      </c>
      <c r="E26032" t="s">
        <v>1827</v>
      </c>
    </row>
    <row r="26033" spans="1:5" x14ac:dyDescent="0.2">
      <c r="A26033" t="s">
        <v>17375</v>
      </c>
      <c r="B26033" t="s">
        <v>15079</v>
      </c>
      <c r="C26033" t="s">
        <v>243</v>
      </c>
      <c r="D26033">
        <v>1168.3499999999999</v>
      </c>
      <c r="E26033" t="s">
        <v>1827</v>
      </c>
    </row>
    <row r="26034" spans="1:5" x14ac:dyDescent="0.2">
      <c r="A26034" t="s">
        <v>17379</v>
      </c>
      <c r="B26034" t="s">
        <v>15082</v>
      </c>
      <c r="C26034" t="s">
        <v>243</v>
      </c>
      <c r="D26034">
        <v>976.39</v>
      </c>
      <c r="E26034" t="s">
        <v>1827</v>
      </c>
    </row>
    <row r="26035" spans="1:5" x14ac:dyDescent="0.2">
      <c r="A26035" t="s">
        <v>17378</v>
      </c>
      <c r="B26035" t="s">
        <v>15081</v>
      </c>
      <c r="C26035" t="s">
        <v>243</v>
      </c>
      <c r="D26035">
        <v>1009.39</v>
      </c>
      <c r="E26035" t="s">
        <v>1827</v>
      </c>
    </row>
    <row r="26036" spans="1:5" x14ac:dyDescent="0.2">
      <c r="A26036" t="s">
        <v>17368</v>
      </c>
      <c r="B26036" t="s">
        <v>15073</v>
      </c>
      <c r="C26036" t="s">
        <v>243</v>
      </c>
      <c r="D26036">
        <v>1320.16</v>
      </c>
      <c r="E26036" t="s">
        <v>1827</v>
      </c>
    </row>
    <row r="26037" spans="1:5" x14ac:dyDescent="0.2">
      <c r="A26037" t="s">
        <v>17367</v>
      </c>
      <c r="B26037" t="s">
        <v>54687</v>
      </c>
      <c r="C26037" t="s">
        <v>243</v>
      </c>
      <c r="D26037">
        <v>1311.88</v>
      </c>
      <c r="E26037" t="s">
        <v>1827</v>
      </c>
    </row>
    <row r="26038" spans="1:5" x14ac:dyDescent="0.2">
      <c r="A26038" t="s">
        <v>17371</v>
      </c>
      <c r="B26038" t="s">
        <v>54688</v>
      </c>
      <c r="C26038" t="s">
        <v>243</v>
      </c>
      <c r="D26038">
        <v>1241.93</v>
      </c>
      <c r="E26038" t="s">
        <v>1827</v>
      </c>
    </row>
    <row r="26039" spans="1:5" x14ac:dyDescent="0.2">
      <c r="A26039" t="s">
        <v>17370</v>
      </c>
      <c r="B26039" t="s">
        <v>15075</v>
      </c>
      <c r="C26039" t="s">
        <v>243</v>
      </c>
      <c r="D26039">
        <v>1292.44</v>
      </c>
      <c r="E26039" t="s">
        <v>1827</v>
      </c>
    </row>
    <row r="26040" spans="1:5" x14ac:dyDescent="0.2">
      <c r="A26040" t="s">
        <v>17387</v>
      </c>
      <c r="B26040" t="s">
        <v>15090</v>
      </c>
      <c r="C26040" t="s">
        <v>243</v>
      </c>
      <c r="D26040">
        <v>212.59</v>
      </c>
      <c r="E26040" t="s">
        <v>1827</v>
      </c>
    </row>
    <row r="26041" spans="1:5" x14ac:dyDescent="0.2">
      <c r="A26041" t="s">
        <v>17384</v>
      </c>
      <c r="B26041" t="s">
        <v>15087</v>
      </c>
      <c r="C26041" t="s">
        <v>243</v>
      </c>
      <c r="D26041">
        <v>1411.75</v>
      </c>
      <c r="E26041" t="s">
        <v>1827</v>
      </c>
    </row>
    <row r="26042" spans="1:5" x14ac:dyDescent="0.2">
      <c r="A26042" t="s">
        <v>17383</v>
      </c>
      <c r="B26042" t="s">
        <v>15086</v>
      </c>
      <c r="C26042" t="s">
        <v>243</v>
      </c>
      <c r="D26042">
        <v>1273.43</v>
      </c>
      <c r="E26042" t="s">
        <v>1827</v>
      </c>
    </row>
    <row r="26043" spans="1:5" x14ac:dyDescent="0.2">
      <c r="A26043" t="s">
        <v>17385</v>
      </c>
      <c r="B26043" t="s">
        <v>15088</v>
      </c>
      <c r="C26043" t="s">
        <v>243</v>
      </c>
      <c r="D26043">
        <v>1308.3900000000001</v>
      </c>
      <c r="E26043" t="s">
        <v>1827</v>
      </c>
    </row>
    <row r="26044" spans="1:5" x14ac:dyDescent="0.2">
      <c r="A26044" t="s">
        <v>19134</v>
      </c>
      <c r="B26044" t="s">
        <v>52307</v>
      </c>
      <c r="C26044" t="s">
        <v>243</v>
      </c>
      <c r="D26044">
        <v>926.83</v>
      </c>
      <c r="E26044" t="s">
        <v>1827</v>
      </c>
    </row>
    <row r="26045" spans="1:5" x14ac:dyDescent="0.2">
      <c r="A26045" t="s">
        <v>19137</v>
      </c>
      <c r="B26045" t="s">
        <v>52308</v>
      </c>
      <c r="C26045" t="s">
        <v>243</v>
      </c>
      <c r="D26045">
        <v>926.83</v>
      </c>
      <c r="E26045" t="s">
        <v>1827</v>
      </c>
    </row>
    <row r="26046" spans="1:5" x14ac:dyDescent="0.2">
      <c r="A26046" t="s">
        <v>19123</v>
      </c>
      <c r="B26046" t="s">
        <v>52309</v>
      </c>
      <c r="C26046" t="s">
        <v>243</v>
      </c>
      <c r="D26046">
        <v>1048.78</v>
      </c>
      <c r="E26046" t="s">
        <v>1827</v>
      </c>
    </row>
    <row r="26047" spans="1:5" x14ac:dyDescent="0.2">
      <c r="A26047" t="s">
        <v>19126</v>
      </c>
      <c r="B26047" t="s">
        <v>52310</v>
      </c>
      <c r="C26047" t="s">
        <v>243</v>
      </c>
      <c r="D26047">
        <v>1048.78</v>
      </c>
      <c r="E26047" t="s">
        <v>1827</v>
      </c>
    </row>
    <row r="26048" spans="1:5" x14ac:dyDescent="0.2">
      <c r="A26048" t="s">
        <v>19130</v>
      </c>
      <c r="B26048" t="s">
        <v>52311</v>
      </c>
      <c r="C26048" t="s">
        <v>243</v>
      </c>
      <c r="D26048">
        <v>1195.1199999999999</v>
      </c>
      <c r="E26048" t="s">
        <v>1827</v>
      </c>
    </row>
    <row r="26049" spans="1:5" x14ac:dyDescent="0.2">
      <c r="A26049" t="s">
        <v>19128</v>
      </c>
      <c r="B26049" t="s">
        <v>52312</v>
      </c>
      <c r="C26049" t="s">
        <v>243</v>
      </c>
      <c r="D26049">
        <v>1195.1199999999999</v>
      </c>
      <c r="E26049" t="s">
        <v>1827</v>
      </c>
    </row>
    <row r="26050" spans="1:5" x14ac:dyDescent="0.2">
      <c r="A26050" t="s">
        <v>19118</v>
      </c>
      <c r="B26050" t="s">
        <v>52313</v>
      </c>
      <c r="C26050" t="s">
        <v>243</v>
      </c>
      <c r="D26050">
        <v>1000</v>
      </c>
      <c r="E26050" t="s">
        <v>1827</v>
      </c>
    </row>
    <row r="26051" spans="1:5" x14ac:dyDescent="0.2">
      <c r="A26051" t="s">
        <v>19121</v>
      </c>
      <c r="B26051" t="s">
        <v>52314</v>
      </c>
      <c r="C26051" t="s">
        <v>243</v>
      </c>
      <c r="D26051">
        <v>1000</v>
      </c>
      <c r="E26051" t="s">
        <v>1827</v>
      </c>
    </row>
    <row r="26052" spans="1:5" x14ac:dyDescent="0.2">
      <c r="A26052" t="s">
        <v>19107</v>
      </c>
      <c r="B26052" t="s">
        <v>52315</v>
      </c>
      <c r="C26052" t="s">
        <v>243</v>
      </c>
      <c r="D26052">
        <v>1121.95</v>
      </c>
      <c r="E26052" t="s">
        <v>1827</v>
      </c>
    </row>
    <row r="26053" spans="1:5" x14ac:dyDescent="0.2">
      <c r="A26053" t="s">
        <v>19110</v>
      </c>
      <c r="B26053" t="s">
        <v>52316</v>
      </c>
      <c r="C26053" t="s">
        <v>243</v>
      </c>
      <c r="D26053">
        <v>1121.95</v>
      </c>
      <c r="E26053" t="s">
        <v>1827</v>
      </c>
    </row>
    <row r="26054" spans="1:5" x14ac:dyDescent="0.2">
      <c r="A26054" t="s">
        <v>19114</v>
      </c>
      <c r="B26054" t="s">
        <v>52317</v>
      </c>
      <c r="C26054" t="s">
        <v>243</v>
      </c>
      <c r="D26054">
        <v>1268.29</v>
      </c>
      <c r="E26054" t="s">
        <v>1827</v>
      </c>
    </row>
    <row r="26055" spans="1:5" x14ac:dyDescent="0.2">
      <c r="A26055" t="s">
        <v>19112</v>
      </c>
      <c r="B26055" t="s">
        <v>52318</v>
      </c>
      <c r="C26055" t="s">
        <v>243</v>
      </c>
      <c r="D26055">
        <v>1268.29</v>
      </c>
      <c r="E26055" t="s">
        <v>1827</v>
      </c>
    </row>
    <row r="26056" spans="1:5" x14ac:dyDescent="0.2">
      <c r="A26056" t="s">
        <v>19135</v>
      </c>
      <c r="B26056" t="s">
        <v>52319</v>
      </c>
      <c r="C26056" t="s">
        <v>243</v>
      </c>
      <c r="D26056">
        <v>1048.78</v>
      </c>
      <c r="E26056" t="s">
        <v>1827</v>
      </c>
    </row>
    <row r="26057" spans="1:5" x14ac:dyDescent="0.2">
      <c r="A26057" t="s">
        <v>19136</v>
      </c>
      <c r="B26057" t="s">
        <v>52320</v>
      </c>
      <c r="C26057" t="s">
        <v>243</v>
      </c>
      <c r="D26057">
        <v>1048.78</v>
      </c>
      <c r="E26057" t="s">
        <v>1827</v>
      </c>
    </row>
    <row r="26058" spans="1:5" x14ac:dyDescent="0.2">
      <c r="A26058" t="s">
        <v>19138</v>
      </c>
      <c r="B26058" t="s">
        <v>52321</v>
      </c>
      <c r="C26058" t="s">
        <v>243</v>
      </c>
      <c r="D26058">
        <v>1048.78</v>
      </c>
      <c r="E26058" t="s">
        <v>1827</v>
      </c>
    </row>
    <row r="26059" spans="1:5" x14ac:dyDescent="0.2">
      <c r="A26059" t="s">
        <v>19124</v>
      </c>
      <c r="B26059" t="s">
        <v>52322</v>
      </c>
      <c r="C26059" t="s">
        <v>243</v>
      </c>
      <c r="D26059">
        <v>1170.73</v>
      </c>
      <c r="E26059" t="s">
        <v>1827</v>
      </c>
    </row>
    <row r="26060" spans="1:5" x14ac:dyDescent="0.2">
      <c r="A26060" t="s">
        <v>19125</v>
      </c>
      <c r="B26060" t="s">
        <v>52323</v>
      </c>
      <c r="C26060" t="s">
        <v>243</v>
      </c>
      <c r="D26060">
        <v>1170.73</v>
      </c>
      <c r="E26060" t="s">
        <v>1827</v>
      </c>
    </row>
    <row r="26061" spans="1:5" x14ac:dyDescent="0.2">
      <c r="A26061" t="s">
        <v>19127</v>
      </c>
      <c r="B26061" t="s">
        <v>52324</v>
      </c>
      <c r="C26061" t="s">
        <v>243</v>
      </c>
      <c r="D26061">
        <v>1170.73</v>
      </c>
      <c r="E26061" t="s">
        <v>1827</v>
      </c>
    </row>
    <row r="26062" spans="1:5" x14ac:dyDescent="0.2">
      <c r="A26062" t="s">
        <v>19131</v>
      </c>
      <c r="B26062" t="s">
        <v>52325</v>
      </c>
      <c r="C26062" t="s">
        <v>243</v>
      </c>
      <c r="D26062">
        <v>1317.07</v>
      </c>
      <c r="E26062" t="s">
        <v>1827</v>
      </c>
    </row>
    <row r="26063" spans="1:5" x14ac:dyDescent="0.2">
      <c r="A26063" t="s">
        <v>19132</v>
      </c>
      <c r="B26063" t="s">
        <v>52326</v>
      </c>
      <c r="C26063" t="s">
        <v>243</v>
      </c>
      <c r="D26063">
        <v>1317.07</v>
      </c>
      <c r="E26063" t="s">
        <v>1827</v>
      </c>
    </row>
    <row r="26064" spans="1:5" x14ac:dyDescent="0.2">
      <c r="A26064" t="s">
        <v>19129</v>
      </c>
      <c r="B26064" t="s">
        <v>52327</v>
      </c>
      <c r="C26064" t="s">
        <v>243</v>
      </c>
      <c r="D26064">
        <v>1317.07</v>
      </c>
      <c r="E26064" t="s">
        <v>1827</v>
      </c>
    </row>
    <row r="26065" spans="1:5" x14ac:dyDescent="0.2">
      <c r="A26065" t="s">
        <v>19133</v>
      </c>
      <c r="B26065" t="s">
        <v>52328</v>
      </c>
      <c r="C26065" t="s">
        <v>243</v>
      </c>
      <c r="D26065">
        <v>1317.07</v>
      </c>
      <c r="E26065" t="s">
        <v>1827</v>
      </c>
    </row>
    <row r="26066" spans="1:5" x14ac:dyDescent="0.2">
      <c r="A26066" t="s">
        <v>19119</v>
      </c>
      <c r="B26066" t="s">
        <v>52329</v>
      </c>
      <c r="C26066" t="s">
        <v>243</v>
      </c>
      <c r="D26066">
        <v>1121.95</v>
      </c>
      <c r="E26066" t="s">
        <v>1827</v>
      </c>
    </row>
    <row r="26067" spans="1:5" x14ac:dyDescent="0.2">
      <c r="A26067" t="s">
        <v>19120</v>
      </c>
      <c r="B26067" t="s">
        <v>52330</v>
      </c>
      <c r="C26067" t="s">
        <v>243</v>
      </c>
      <c r="D26067">
        <v>1121.95</v>
      </c>
      <c r="E26067" t="s">
        <v>1827</v>
      </c>
    </row>
    <row r="26068" spans="1:5" x14ac:dyDescent="0.2">
      <c r="A26068" t="s">
        <v>19122</v>
      </c>
      <c r="B26068" t="s">
        <v>52331</v>
      </c>
      <c r="C26068" t="s">
        <v>243</v>
      </c>
      <c r="D26068">
        <v>1121.95</v>
      </c>
      <c r="E26068" t="s">
        <v>1827</v>
      </c>
    </row>
    <row r="26069" spans="1:5" x14ac:dyDescent="0.2">
      <c r="A26069" t="s">
        <v>19108</v>
      </c>
      <c r="B26069" t="s">
        <v>52332</v>
      </c>
      <c r="C26069" t="s">
        <v>243</v>
      </c>
      <c r="D26069">
        <v>1243.9000000000001</v>
      </c>
      <c r="E26069" t="s">
        <v>1827</v>
      </c>
    </row>
    <row r="26070" spans="1:5" x14ac:dyDescent="0.2">
      <c r="A26070" t="s">
        <v>19109</v>
      </c>
      <c r="B26070" t="s">
        <v>52333</v>
      </c>
      <c r="C26070" t="s">
        <v>243</v>
      </c>
      <c r="D26070" s="684">
        <v>1243.9000000000001</v>
      </c>
      <c r="E26070" t="s">
        <v>1827</v>
      </c>
    </row>
    <row r="26071" spans="1:5" x14ac:dyDescent="0.2">
      <c r="A26071" t="s">
        <v>19111</v>
      </c>
      <c r="B26071" t="s">
        <v>52334</v>
      </c>
      <c r="C26071" t="s">
        <v>243</v>
      </c>
      <c r="D26071" s="684">
        <v>1243.9000000000001</v>
      </c>
      <c r="E26071" t="s">
        <v>1827</v>
      </c>
    </row>
    <row r="26072" spans="1:5" x14ac:dyDescent="0.2">
      <c r="A26072" t="s">
        <v>19115</v>
      </c>
      <c r="B26072" t="s">
        <v>52335</v>
      </c>
      <c r="C26072" t="s">
        <v>243</v>
      </c>
      <c r="D26072">
        <v>1390.24</v>
      </c>
      <c r="E26072" t="s">
        <v>1827</v>
      </c>
    </row>
    <row r="26073" spans="1:5" x14ac:dyDescent="0.2">
      <c r="A26073" t="s">
        <v>19116</v>
      </c>
      <c r="B26073" t="s">
        <v>52336</v>
      </c>
      <c r="C26073" t="s">
        <v>243</v>
      </c>
      <c r="D26073" s="684">
        <v>1390.24</v>
      </c>
      <c r="E26073" t="s">
        <v>1827</v>
      </c>
    </row>
    <row r="26074" spans="1:5" x14ac:dyDescent="0.2">
      <c r="A26074" t="s">
        <v>19113</v>
      </c>
      <c r="B26074" t="s">
        <v>52337</v>
      </c>
      <c r="C26074" t="s">
        <v>243</v>
      </c>
      <c r="D26074" s="684">
        <v>1390.24</v>
      </c>
      <c r="E26074" t="s">
        <v>1827</v>
      </c>
    </row>
    <row r="26075" spans="1:5" x14ac:dyDescent="0.2">
      <c r="A26075" t="s">
        <v>19117</v>
      </c>
      <c r="B26075" t="s">
        <v>52338</v>
      </c>
      <c r="C26075" t="s">
        <v>243</v>
      </c>
      <c r="D26075">
        <v>1390.24</v>
      </c>
      <c r="E26075" t="s">
        <v>1827</v>
      </c>
    </row>
    <row r="26076" spans="1:5" x14ac:dyDescent="0.2">
      <c r="A26076">
        <v>812831</v>
      </c>
      <c r="B26076" t="s">
        <v>19039</v>
      </c>
      <c r="C26076" t="s">
        <v>243</v>
      </c>
      <c r="D26076">
        <v>36.590000000000003</v>
      </c>
      <c r="E26076" t="s">
        <v>1827</v>
      </c>
    </row>
    <row r="26077" spans="1:5" x14ac:dyDescent="0.2">
      <c r="A26077">
        <v>771003107</v>
      </c>
      <c r="B26077" t="s">
        <v>54689</v>
      </c>
      <c r="C26077" t="s">
        <v>243</v>
      </c>
      <c r="D26077">
        <v>451.22</v>
      </c>
      <c r="E26077" t="s">
        <v>1827</v>
      </c>
    </row>
    <row r="26078" spans="1:5" x14ac:dyDescent="0.2">
      <c r="A26078">
        <v>7710031071</v>
      </c>
      <c r="B26078" t="s">
        <v>54690</v>
      </c>
      <c r="C26078" t="s">
        <v>243</v>
      </c>
      <c r="D26078">
        <v>451.22</v>
      </c>
      <c r="E26078" t="s">
        <v>1827</v>
      </c>
    </row>
    <row r="26079" spans="1:5" x14ac:dyDescent="0.2">
      <c r="A26079">
        <v>771002106</v>
      </c>
      <c r="B26079" t="s">
        <v>54691</v>
      </c>
      <c r="C26079" t="s">
        <v>243</v>
      </c>
      <c r="D26079">
        <v>317.07</v>
      </c>
      <c r="E26079" t="s">
        <v>1827</v>
      </c>
    </row>
    <row r="26080" spans="1:5" x14ac:dyDescent="0.2">
      <c r="A26080">
        <v>771003207</v>
      </c>
      <c r="B26080" t="s">
        <v>54692</v>
      </c>
      <c r="C26080" t="s">
        <v>243</v>
      </c>
      <c r="D26080">
        <v>512.20000000000005</v>
      </c>
      <c r="E26080" t="s">
        <v>1827</v>
      </c>
    </row>
    <row r="26081" spans="1:5" x14ac:dyDescent="0.2">
      <c r="A26081">
        <v>7710032071</v>
      </c>
      <c r="B26081" t="s">
        <v>54693</v>
      </c>
      <c r="C26081" t="s">
        <v>243</v>
      </c>
      <c r="D26081">
        <v>512.20000000000005</v>
      </c>
      <c r="E26081" t="s">
        <v>1827</v>
      </c>
    </row>
    <row r="26082" spans="1:5" x14ac:dyDescent="0.2">
      <c r="A26082">
        <v>771002206</v>
      </c>
      <c r="B26082" t="s">
        <v>54694</v>
      </c>
      <c r="C26082" t="s">
        <v>243</v>
      </c>
      <c r="D26082">
        <v>353.66</v>
      </c>
      <c r="E26082" t="s">
        <v>1827</v>
      </c>
    </row>
    <row r="26083" spans="1:5" x14ac:dyDescent="0.2">
      <c r="A26083">
        <v>771003507</v>
      </c>
      <c r="B26083" t="s">
        <v>52078</v>
      </c>
      <c r="C26083" t="s">
        <v>243</v>
      </c>
      <c r="D26083">
        <v>536.59</v>
      </c>
      <c r="E26083" t="s">
        <v>1827</v>
      </c>
    </row>
    <row r="26084" spans="1:5" x14ac:dyDescent="0.2">
      <c r="A26084">
        <v>7710035071</v>
      </c>
      <c r="B26084" t="s">
        <v>54695</v>
      </c>
      <c r="C26084" t="s">
        <v>243</v>
      </c>
      <c r="D26084">
        <v>536.59</v>
      </c>
      <c r="E26084" t="s">
        <v>1827</v>
      </c>
    </row>
    <row r="26085" spans="1:5" x14ac:dyDescent="0.2">
      <c r="A26085">
        <v>771002506</v>
      </c>
      <c r="B26085" t="s">
        <v>52072</v>
      </c>
      <c r="C26085" t="s">
        <v>243</v>
      </c>
      <c r="D26085">
        <v>402.44</v>
      </c>
      <c r="E26085" t="s">
        <v>1827</v>
      </c>
    </row>
    <row r="26086" spans="1:5" x14ac:dyDescent="0.2">
      <c r="A26086">
        <v>7710025061</v>
      </c>
      <c r="B26086" t="s">
        <v>52073</v>
      </c>
      <c r="C26086" t="s">
        <v>243</v>
      </c>
      <c r="D26086">
        <v>402.44</v>
      </c>
      <c r="E26086" t="s">
        <v>1827</v>
      </c>
    </row>
    <row r="26087" spans="1:5" x14ac:dyDescent="0.2">
      <c r="A26087">
        <v>9170035</v>
      </c>
      <c r="B26087" t="s">
        <v>14981</v>
      </c>
      <c r="C26087" t="s">
        <v>243</v>
      </c>
      <c r="D26087">
        <v>268.29000000000002</v>
      </c>
      <c r="E26087" t="s">
        <v>1827</v>
      </c>
    </row>
    <row r="26088" spans="1:5" x14ac:dyDescent="0.2">
      <c r="A26088">
        <v>9170025</v>
      </c>
      <c r="B26088" t="s">
        <v>14978</v>
      </c>
      <c r="C26088" t="s">
        <v>243</v>
      </c>
      <c r="D26088">
        <v>231.71</v>
      </c>
      <c r="E26088" t="s">
        <v>1827</v>
      </c>
    </row>
    <row r="26089" spans="1:5" x14ac:dyDescent="0.2">
      <c r="A26089">
        <v>9170036</v>
      </c>
      <c r="B26089" t="s">
        <v>14982</v>
      </c>
      <c r="C26089" t="s">
        <v>243</v>
      </c>
      <c r="D26089">
        <v>304.88</v>
      </c>
      <c r="E26089" t="s">
        <v>1827</v>
      </c>
    </row>
    <row r="26090" spans="1:5" x14ac:dyDescent="0.2">
      <c r="A26090">
        <v>9170026</v>
      </c>
      <c r="B26090" t="s">
        <v>14979</v>
      </c>
      <c r="C26090" t="s">
        <v>243</v>
      </c>
      <c r="D26090">
        <v>268.29000000000002</v>
      </c>
      <c r="E26090" t="s">
        <v>1827</v>
      </c>
    </row>
    <row r="26091" spans="1:5" x14ac:dyDescent="0.2">
      <c r="A26091">
        <v>9170037</v>
      </c>
      <c r="B26091" t="s">
        <v>14983</v>
      </c>
      <c r="C26091" t="s">
        <v>243</v>
      </c>
      <c r="D26091">
        <v>402.44</v>
      </c>
      <c r="E26091" t="s">
        <v>1827</v>
      </c>
    </row>
    <row r="26092" spans="1:5" x14ac:dyDescent="0.2">
      <c r="A26092">
        <v>9170027</v>
      </c>
      <c r="B26092" t="s">
        <v>14980</v>
      </c>
      <c r="C26092" t="s">
        <v>243</v>
      </c>
      <c r="D26092">
        <v>365.85</v>
      </c>
      <c r="E26092" t="s">
        <v>1827</v>
      </c>
    </row>
    <row r="26093" spans="1:5" x14ac:dyDescent="0.2">
      <c r="A26093">
        <v>9170335</v>
      </c>
      <c r="B26093" t="s">
        <v>14987</v>
      </c>
      <c r="C26093" t="s">
        <v>243</v>
      </c>
      <c r="D26093" s="684">
        <v>341.46</v>
      </c>
      <c r="E26093" t="s">
        <v>1827</v>
      </c>
    </row>
    <row r="26094" spans="1:5" x14ac:dyDescent="0.2">
      <c r="A26094">
        <v>9170325</v>
      </c>
      <c r="B26094" t="s">
        <v>14984</v>
      </c>
      <c r="C26094" t="s">
        <v>243</v>
      </c>
      <c r="D26094" s="684">
        <v>304.88</v>
      </c>
      <c r="E26094" t="s">
        <v>1827</v>
      </c>
    </row>
    <row r="26095" spans="1:5" x14ac:dyDescent="0.2">
      <c r="A26095">
        <v>9170336</v>
      </c>
      <c r="B26095" t="s">
        <v>54696</v>
      </c>
      <c r="C26095" t="s">
        <v>243</v>
      </c>
      <c r="D26095" s="684">
        <v>378.05</v>
      </c>
      <c r="E26095" t="s">
        <v>1827</v>
      </c>
    </row>
    <row r="26096" spans="1:5" x14ac:dyDescent="0.2">
      <c r="A26096">
        <v>9170326</v>
      </c>
      <c r="B26096" t="s">
        <v>14985</v>
      </c>
      <c r="C26096" t="s">
        <v>243</v>
      </c>
      <c r="D26096" s="684">
        <v>341.46</v>
      </c>
      <c r="E26096" t="s">
        <v>1827</v>
      </c>
    </row>
    <row r="26097" spans="1:5" x14ac:dyDescent="0.2">
      <c r="A26097">
        <v>9170337</v>
      </c>
      <c r="B26097" t="s">
        <v>14989</v>
      </c>
      <c r="C26097" t="s">
        <v>243</v>
      </c>
      <c r="D26097" s="684">
        <v>475.61</v>
      </c>
      <c r="E26097" t="s">
        <v>1827</v>
      </c>
    </row>
    <row r="26098" spans="1:5" x14ac:dyDescent="0.2">
      <c r="A26098">
        <v>9170327</v>
      </c>
      <c r="B26098" t="s">
        <v>14986</v>
      </c>
      <c r="C26098" t="s">
        <v>243</v>
      </c>
      <c r="D26098" s="684">
        <v>439.02</v>
      </c>
      <c r="E26098" t="s">
        <v>1827</v>
      </c>
    </row>
    <row r="26099" spans="1:5" x14ac:dyDescent="0.2">
      <c r="A26099">
        <v>9510390</v>
      </c>
      <c r="B26099" t="s">
        <v>14992</v>
      </c>
      <c r="C26099" t="s">
        <v>243</v>
      </c>
      <c r="D26099" s="684">
        <v>170.73</v>
      </c>
      <c r="E26099" t="s">
        <v>1827</v>
      </c>
    </row>
    <row r="26100" spans="1:5" x14ac:dyDescent="0.2">
      <c r="A26100">
        <v>95103100</v>
      </c>
      <c r="B26100" t="s">
        <v>14991</v>
      </c>
      <c r="C26100" t="s">
        <v>243</v>
      </c>
      <c r="D26100" s="684">
        <v>195.12</v>
      </c>
      <c r="E26100" t="s">
        <v>1827</v>
      </c>
    </row>
    <row r="26101" spans="1:5" x14ac:dyDescent="0.2">
      <c r="A26101" t="s">
        <v>17003</v>
      </c>
      <c r="B26101" t="s">
        <v>14767</v>
      </c>
      <c r="C26101" t="s">
        <v>243</v>
      </c>
      <c r="D26101" s="684">
        <v>932.93</v>
      </c>
      <c r="E26101" t="s">
        <v>1827</v>
      </c>
    </row>
    <row r="26102" spans="1:5" x14ac:dyDescent="0.2">
      <c r="A26102" t="s">
        <v>17007</v>
      </c>
      <c r="B26102" t="s">
        <v>14771</v>
      </c>
      <c r="C26102" t="s">
        <v>243</v>
      </c>
      <c r="D26102" s="684">
        <v>932.93</v>
      </c>
      <c r="E26102" t="s">
        <v>1827</v>
      </c>
    </row>
    <row r="26103" spans="1:5" x14ac:dyDescent="0.2">
      <c r="A26103" t="s">
        <v>17005</v>
      </c>
      <c r="B26103" t="s">
        <v>14769</v>
      </c>
      <c r="C26103" t="s">
        <v>243</v>
      </c>
      <c r="D26103" s="684">
        <v>945.12</v>
      </c>
      <c r="E26103" t="s">
        <v>1827</v>
      </c>
    </row>
    <row r="26104" spans="1:5" x14ac:dyDescent="0.2">
      <c r="A26104" t="s">
        <v>16993</v>
      </c>
      <c r="B26104" t="s">
        <v>14757</v>
      </c>
      <c r="C26104" t="s">
        <v>243</v>
      </c>
      <c r="D26104">
        <v>1054.8800000000001</v>
      </c>
      <c r="E26104" t="s">
        <v>1827</v>
      </c>
    </row>
    <row r="26105" spans="1:5" x14ac:dyDescent="0.2">
      <c r="A26105" t="s">
        <v>16997</v>
      </c>
      <c r="B26105" t="s">
        <v>14761</v>
      </c>
      <c r="C26105" t="s">
        <v>243</v>
      </c>
      <c r="D26105">
        <v>1054.8800000000001</v>
      </c>
      <c r="E26105" t="s">
        <v>1827</v>
      </c>
    </row>
    <row r="26106" spans="1:5" x14ac:dyDescent="0.2">
      <c r="A26106" t="s">
        <v>16995</v>
      </c>
      <c r="B26106" t="s">
        <v>14759</v>
      </c>
      <c r="C26106" t="s">
        <v>243</v>
      </c>
      <c r="D26106">
        <v>1054.8800000000001</v>
      </c>
      <c r="E26106" t="s">
        <v>1827</v>
      </c>
    </row>
    <row r="26107" spans="1:5" x14ac:dyDescent="0.2">
      <c r="A26107" t="s">
        <v>17001</v>
      </c>
      <c r="B26107" t="s">
        <v>14765</v>
      </c>
      <c r="C26107" t="s">
        <v>243</v>
      </c>
      <c r="D26107">
        <v>1189.02</v>
      </c>
      <c r="E26107" t="s">
        <v>1827</v>
      </c>
    </row>
    <row r="26108" spans="1:5" x14ac:dyDescent="0.2">
      <c r="A26108" t="s">
        <v>16999</v>
      </c>
      <c r="B26108" t="s">
        <v>14763</v>
      </c>
      <c r="C26108" t="s">
        <v>243</v>
      </c>
      <c r="D26108">
        <v>1182.93</v>
      </c>
      <c r="E26108" t="s">
        <v>1827</v>
      </c>
    </row>
    <row r="26109" spans="1:5" x14ac:dyDescent="0.2">
      <c r="A26109" t="s">
        <v>17004</v>
      </c>
      <c r="B26109" t="s">
        <v>14768</v>
      </c>
      <c r="C26109" t="s">
        <v>243</v>
      </c>
      <c r="D26109" s="684">
        <v>1018.29</v>
      </c>
      <c r="E26109" t="s">
        <v>1827</v>
      </c>
    </row>
    <row r="26110" spans="1:5" x14ac:dyDescent="0.2">
      <c r="A26110" t="s">
        <v>17008</v>
      </c>
      <c r="B26110" t="s">
        <v>14772</v>
      </c>
      <c r="C26110" t="s">
        <v>243</v>
      </c>
      <c r="D26110">
        <v>1018.29</v>
      </c>
      <c r="E26110" t="s">
        <v>1827</v>
      </c>
    </row>
    <row r="26111" spans="1:5" x14ac:dyDescent="0.2">
      <c r="A26111" t="s">
        <v>17006</v>
      </c>
      <c r="B26111" t="s">
        <v>14770</v>
      </c>
      <c r="C26111" t="s">
        <v>243</v>
      </c>
      <c r="D26111">
        <v>1030.49</v>
      </c>
      <c r="E26111" t="s">
        <v>1827</v>
      </c>
    </row>
    <row r="26112" spans="1:5" x14ac:dyDescent="0.2">
      <c r="A26112" t="s">
        <v>16994</v>
      </c>
      <c r="B26112" t="s">
        <v>14758</v>
      </c>
      <c r="C26112" t="s">
        <v>243</v>
      </c>
      <c r="D26112" s="684">
        <v>1140.24</v>
      </c>
      <c r="E26112" t="s">
        <v>1827</v>
      </c>
    </row>
    <row r="26113" spans="1:5" x14ac:dyDescent="0.2">
      <c r="A26113" t="s">
        <v>16998</v>
      </c>
      <c r="B26113" t="s">
        <v>14762</v>
      </c>
      <c r="C26113" t="s">
        <v>243</v>
      </c>
      <c r="D26113">
        <v>1140.24</v>
      </c>
      <c r="E26113" t="s">
        <v>1827</v>
      </c>
    </row>
    <row r="26114" spans="1:5" x14ac:dyDescent="0.2">
      <c r="A26114" t="s">
        <v>16996</v>
      </c>
      <c r="B26114" t="s">
        <v>14760</v>
      </c>
      <c r="C26114" t="s">
        <v>243</v>
      </c>
      <c r="D26114">
        <v>1140.24</v>
      </c>
      <c r="E26114" t="s">
        <v>1827</v>
      </c>
    </row>
    <row r="26115" spans="1:5" x14ac:dyDescent="0.2">
      <c r="A26115" t="s">
        <v>17002</v>
      </c>
      <c r="B26115" t="s">
        <v>14766</v>
      </c>
      <c r="C26115" t="s">
        <v>243</v>
      </c>
      <c r="D26115">
        <v>1274.3900000000001</v>
      </c>
      <c r="E26115" t="s">
        <v>1827</v>
      </c>
    </row>
    <row r="26116" spans="1:5" x14ac:dyDescent="0.2">
      <c r="A26116" t="s">
        <v>17000</v>
      </c>
      <c r="B26116" t="s">
        <v>14764</v>
      </c>
      <c r="C26116" t="s">
        <v>243</v>
      </c>
      <c r="D26116">
        <v>1268.29</v>
      </c>
      <c r="E26116" t="s">
        <v>1827</v>
      </c>
    </row>
    <row r="26117" spans="1:5" x14ac:dyDescent="0.2">
      <c r="A26117" t="s">
        <v>16988</v>
      </c>
      <c r="B26117" t="s">
        <v>14755</v>
      </c>
      <c r="C26117" t="s">
        <v>243</v>
      </c>
      <c r="D26117" s="684">
        <v>1000</v>
      </c>
      <c r="E26117" t="s">
        <v>1827</v>
      </c>
    </row>
    <row r="26118" spans="1:5" x14ac:dyDescent="0.2">
      <c r="A26118" t="s">
        <v>16991</v>
      </c>
      <c r="B26118" t="s">
        <v>14756</v>
      </c>
      <c r="C26118" t="s">
        <v>243</v>
      </c>
      <c r="D26118" s="684">
        <v>1000</v>
      </c>
      <c r="E26118" t="s">
        <v>1827</v>
      </c>
    </row>
    <row r="26119" spans="1:5" x14ac:dyDescent="0.2">
      <c r="A26119" t="s">
        <v>16975</v>
      </c>
      <c r="B26119" t="s">
        <v>14750</v>
      </c>
      <c r="C26119" t="s">
        <v>243</v>
      </c>
      <c r="D26119" s="684">
        <v>1121.95</v>
      </c>
      <c r="E26119" t="s">
        <v>1827</v>
      </c>
    </row>
    <row r="26120" spans="1:5" x14ac:dyDescent="0.2">
      <c r="A26120" t="s">
        <v>16980</v>
      </c>
      <c r="B26120" t="s">
        <v>14752</v>
      </c>
      <c r="C26120" t="s">
        <v>243</v>
      </c>
      <c r="D26120" s="684">
        <v>1121.95</v>
      </c>
      <c r="E26120" t="s">
        <v>1827</v>
      </c>
    </row>
    <row r="26121" spans="1:5" x14ac:dyDescent="0.2">
      <c r="A26121" t="s">
        <v>16978</v>
      </c>
      <c r="B26121" t="s">
        <v>14751</v>
      </c>
      <c r="C26121" t="s">
        <v>243</v>
      </c>
      <c r="D26121" s="684">
        <v>1121.95</v>
      </c>
      <c r="E26121" t="s">
        <v>1827</v>
      </c>
    </row>
    <row r="26122" spans="1:5" x14ac:dyDescent="0.2">
      <c r="A26122" t="s">
        <v>16984</v>
      </c>
      <c r="B26122" t="s">
        <v>14754</v>
      </c>
      <c r="C26122" t="s">
        <v>243</v>
      </c>
      <c r="D26122" s="684">
        <v>1250</v>
      </c>
      <c r="E26122" t="s">
        <v>1827</v>
      </c>
    </row>
    <row r="26123" spans="1:5" x14ac:dyDescent="0.2">
      <c r="A26123" t="s">
        <v>16982</v>
      </c>
      <c r="B26123" t="s">
        <v>14753</v>
      </c>
      <c r="C26123" t="s">
        <v>243</v>
      </c>
      <c r="D26123" s="684">
        <v>1250</v>
      </c>
      <c r="E26123" t="s">
        <v>1827</v>
      </c>
    </row>
    <row r="26124" spans="1:5" x14ac:dyDescent="0.2">
      <c r="A26124" t="s">
        <v>16989</v>
      </c>
      <c r="B26124" t="s">
        <v>52339</v>
      </c>
      <c r="C26124" t="s">
        <v>243</v>
      </c>
      <c r="D26124" s="684">
        <v>1121.95</v>
      </c>
      <c r="E26124" t="s">
        <v>1827</v>
      </c>
    </row>
    <row r="26125" spans="1:5" x14ac:dyDescent="0.2">
      <c r="A26125" t="s">
        <v>16990</v>
      </c>
      <c r="B26125" t="s">
        <v>52340</v>
      </c>
      <c r="C26125" t="s">
        <v>243</v>
      </c>
      <c r="D26125" s="684">
        <v>1121.95</v>
      </c>
      <c r="E26125" t="s">
        <v>1827</v>
      </c>
    </row>
    <row r="26126" spans="1:5" x14ac:dyDescent="0.2">
      <c r="A26126" t="s">
        <v>16992</v>
      </c>
      <c r="B26126" t="s">
        <v>52341</v>
      </c>
      <c r="C26126" t="s">
        <v>243</v>
      </c>
      <c r="D26126" s="684">
        <v>1121.95</v>
      </c>
      <c r="E26126" t="s">
        <v>1827</v>
      </c>
    </row>
    <row r="26127" spans="1:5" x14ac:dyDescent="0.2">
      <c r="A26127" t="s">
        <v>16976</v>
      </c>
      <c r="B26127" t="s">
        <v>52342</v>
      </c>
      <c r="C26127" t="s">
        <v>243</v>
      </c>
      <c r="D26127" s="684">
        <v>1243.9000000000001</v>
      </c>
      <c r="E26127" t="s">
        <v>1827</v>
      </c>
    </row>
    <row r="26128" spans="1:5" x14ac:dyDescent="0.2">
      <c r="A26128" t="s">
        <v>16977</v>
      </c>
      <c r="B26128" t="s">
        <v>54697</v>
      </c>
      <c r="C26128" t="s">
        <v>243</v>
      </c>
      <c r="D26128" s="684">
        <v>1243.9000000000001</v>
      </c>
      <c r="E26128" t="s">
        <v>1827</v>
      </c>
    </row>
    <row r="26129" spans="1:5" x14ac:dyDescent="0.2">
      <c r="A26129" t="s">
        <v>16981</v>
      </c>
      <c r="B26129" t="s">
        <v>52343</v>
      </c>
      <c r="C26129" t="s">
        <v>243</v>
      </c>
      <c r="D26129" s="684">
        <v>1243.9000000000001</v>
      </c>
      <c r="E26129" t="s">
        <v>1827</v>
      </c>
    </row>
    <row r="26130" spans="1:5" x14ac:dyDescent="0.2">
      <c r="A26130" t="s">
        <v>16979</v>
      </c>
      <c r="B26130" t="s">
        <v>52344</v>
      </c>
      <c r="C26130" t="s">
        <v>243</v>
      </c>
      <c r="D26130" s="684">
        <v>1243.9000000000001</v>
      </c>
      <c r="E26130" t="s">
        <v>1827</v>
      </c>
    </row>
    <row r="26131" spans="1:5" x14ac:dyDescent="0.2">
      <c r="A26131" t="s">
        <v>16985</v>
      </c>
      <c r="B26131" t="s">
        <v>54698</v>
      </c>
      <c r="C26131" t="s">
        <v>243</v>
      </c>
      <c r="D26131">
        <v>1371.95</v>
      </c>
      <c r="E26131" t="s">
        <v>1827</v>
      </c>
    </row>
    <row r="26132" spans="1:5" x14ac:dyDescent="0.2">
      <c r="A26132" t="s">
        <v>16986</v>
      </c>
      <c r="B26132" t="s">
        <v>54699</v>
      </c>
      <c r="C26132" t="s">
        <v>243</v>
      </c>
      <c r="D26132" s="684">
        <v>1371.95</v>
      </c>
      <c r="E26132" t="s">
        <v>1827</v>
      </c>
    </row>
    <row r="26133" spans="1:5" x14ac:dyDescent="0.2">
      <c r="A26133" t="s">
        <v>16983</v>
      </c>
      <c r="B26133" t="s">
        <v>52345</v>
      </c>
      <c r="C26133" t="s">
        <v>243</v>
      </c>
      <c r="D26133" s="684">
        <v>1371.95</v>
      </c>
      <c r="E26133" t="s">
        <v>1827</v>
      </c>
    </row>
    <row r="26134" spans="1:5" x14ac:dyDescent="0.2">
      <c r="A26134" t="s">
        <v>16987</v>
      </c>
      <c r="B26134" t="s">
        <v>52346</v>
      </c>
      <c r="C26134" t="s">
        <v>243</v>
      </c>
      <c r="D26134" s="684">
        <v>1371.95</v>
      </c>
      <c r="E26134" t="s">
        <v>1827</v>
      </c>
    </row>
    <row r="26135" spans="1:5" x14ac:dyDescent="0.2">
      <c r="A26135" t="s">
        <v>16970</v>
      </c>
      <c r="B26135" t="s">
        <v>52347</v>
      </c>
      <c r="C26135" t="s">
        <v>243</v>
      </c>
      <c r="D26135" s="684">
        <v>1073.17</v>
      </c>
      <c r="E26135" t="s">
        <v>1827</v>
      </c>
    </row>
    <row r="26136" spans="1:5" x14ac:dyDescent="0.2">
      <c r="A26136" t="s">
        <v>16973</v>
      </c>
      <c r="B26136" t="s">
        <v>52348</v>
      </c>
      <c r="C26136" t="s">
        <v>243</v>
      </c>
      <c r="D26136" s="684">
        <v>1073.17</v>
      </c>
      <c r="E26136" t="s">
        <v>1827</v>
      </c>
    </row>
    <row r="26137" spans="1:5" x14ac:dyDescent="0.2">
      <c r="A26137" t="s">
        <v>16957</v>
      </c>
      <c r="B26137" t="s">
        <v>52349</v>
      </c>
      <c r="C26137" t="s">
        <v>243</v>
      </c>
      <c r="D26137" s="684">
        <v>1195.1199999999999</v>
      </c>
      <c r="E26137" t="s">
        <v>1827</v>
      </c>
    </row>
    <row r="26138" spans="1:5" x14ac:dyDescent="0.2">
      <c r="A26138" t="s">
        <v>16962</v>
      </c>
      <c r="B26138" t="s">
        <v>52350</v>
      </c>
      <c r="C26138" t="s">
        <v>243</v>
      </c>
      <c r="D26138" s="684">
        <v>1195.1199999999999</v>
      </c>
      <c r="E26138" t="s">
        <v>1827</v>
      </c>
    </row>
    <row r="26139" spans="1:5" x14ac:dyDescent="0.2">
      <c r="A26139" t="s">
        <v>16960</v>
      </c>
      <c r="B26139" t="s">
        <v>52351</v>
      </c>
      <c r="C26139" t="s">
        <v>243</v>
      </c>
      <c r="D26139" s="684">
        <v>1195.1199999999999</v>
      </c>
      <c r="E26139" t="s">
        <v>1827</v>
      </c>
    </row>
    <row r="26140" spans="1:5" x14ac:dyDescent="0.2">
      <c r="A26140" t="s">
        <v>16966</v>
      </c>
      <c r="B26140" t="s">
        <v>52352</v>
      </c>
      <c r="C26140" t="s">
        <v>243</v>
      </c>
      <c r="D26140" s="684">
        <v>1323.17</v>
      </c>
      <c r="E26140" t="s">
        <v>1827</v>
      </c>
    </row>
    <row r="26141" spans="1:5" x14ac:dyDescent="0.2">
      <c r="A26141" t="s">
        <v>16964</v>
      </c>
      <c r="B26141" t="s">
        <v>52353</v>
      </c>
      <c r="C26141" t="s">
        <v>243</v>
      </c>
      <c r="D26141" s="684">
        <v>1323.17</v>
      </c>
      <c r="E26141" t="s">
        <v>1827</v>
      </c>
    </row>
    <row r="26142" spans="1:5" x14ac:dyDescent="0.2">
      <c r="A26142" t="s">
        <v>16971</v>
      </c>
      <c r="B26142" t="s">
        <v>52354</v>
      </c>
      <c r="C26142" t="s">
        <v>243</v>
      </c>
      <c r="D26142" s="684">
        <v>1195.1199999999999</v>
      </c>
      <c r="E26142" t="s">
        <v>1827</v>
      </c>
    </row>
    <row r="26143" spans="1:5" x14ac:dyDescent="0.2">
      <c r="A26143" t="s">
        <v>16972</v>
      </c>
      <c r="B26143" t="s">
        <v>52355</v>
      </c>
      <c r="C26143" t="s">
        <v>243</v>
      </c>
      <c r="D26143" s="684">
        <v>1195.1199999999999</v>
      </c>
      <c r="E26143" t="s">
        <v>1827</v>
      </c>
    </row>
    <row r="26144" spans="1:5" x14ac:dyDescent="0.2">
      <c r="A26144" t="s">
        <v>16974</v>
      </c>
      <c r="B26144" t="s">
        <v>52356</v>
      </c>
      <c r="C26144" t="s">
        <v>243</v>
      </c>
      <c r="D26144" s="684">
        <v>1195.1199999999999</v>
      </c>
      <c r="E26144" t="s">
        <v>1827</v>
      </c>
    </row>
    <row r="26145" spans="1:5" x14ac:dyDescent="0.2">
      <c r="A26145" t="s">
        <v>16958</v>
      </c>
      <c r="B26145" t="s">
        <v>52357</v>
      </c>
      <c r="C26145" t="s">
        <v>243</v>
      </c>
      <c r="D26145" s="684">
        <v>1317.07</v>
      </c>
      <c r="E26145" t="s">
        <v>1827</v>
      </c>
    </row>
    <row r="26146" spans="1:5" x14ac:dyDescent="0.2">
      <c r="A26146" t="s">
        <v>16959</v>
      </c>
      <c r="B26146" t="s">
        <v>54700</v>
      </c>
      <c r="C26146" t="s">
        <v>243</v>
      </c>
      <c r="D26146" s="684">
        <v>1317.07</v>
      </c>
      <c r="E26146" t="s">
        <v>1827</v>
      </c>
    </row>
    <row r="26147" spans="1:5" x14ac:dyDescent="0.2">
      <c r="A26147" t="s">
        <v>16963</v>
      </c>
      <c r="B26147" t="s">
        <v>52358</v>
      </c>
      <c r="C26147" t="s">
        <v>243</v>
      </c>
      <c r="D26147" s="684">
        <v>1317.07</v>
      </c>
      <c r="E26147" t="s">
        <v>1827</v>
      </c>
    </row>
    <row r="26148" spans="1:5" x14ac:dyDescent="0.2">
      <c r="A26148" t="s">
        <v>16961</v>
      </c>
      <c r="B26148" t="s">
        <v>52359</v>
      </c>
      <c r="C26148" t="s">
        <v>243</v>
      </c>
      <c r="D26148" s="684">
        <v>1317.07</v>
      </c>
      <c r="E26148" t="s">
        <v>1827</v>
      </c>
    </row>
    <row r="26149" spans="1:5" x14ac:dyDescent="0.2">
      <c r="A26149" t="s">
        <v>16967</v>
      </c>
      <c r="B26149" t="s">
        <v>52360</v>
      </c>
      <c r="C26149" t="s">
        <v>243</v>
      </c>
      <c r="D26149" s="684">
        <v>1445.12</v>
      </c>
      <c r="E26149" t="s">
        <v>1827</v>
      </c>
    </row>
    <row r="26150" spans="1:5" x14ac:dyDescent="0.2">
      <c r="A26150" t="s">
        <v>16968</v>
      </c>
      <c r="B26150" t="s">
        <v>52361</v>
      </c>
      <c r="C26150" t="s">
        <v>243</v>
      </c>
      <c r="D26150" s="684">
        <v>1445.12</v>
      </c>
      <c r="E26150" t="s">
        <v>1827</v>
      </c>
    </row>
    <row r="26151" spans="1:5" x14ac:dyDescent="0.2">
      <c r="A26151" t="s">
        <v>16965</v>
      </c>
      <c r="B26151" t="s">
        <v>52362</v>
      </c>
      <c r="C26151" t="s">
        <v>243</v>
      </c>
      <c r="D26151" s="684">
        <v>1445.12</v>
      </c>
      <c r="E26151" t="s">
        <v>1827</v>
      </c>
    </row>
    <row r="26152" spans="1:5" x14ac:dyDescent="0.2">
      <c r="A26152" t="s">
        <v>16969</v>
      </c>
      <c r="B26152" t="s">
        <v>52363</v>
      </c>
      <c r="C26152" t="s">
        <v>243</v>
      </c>
      <c r="D26152" s="684">
        <v>1445.12</v>
      </c>
      <c r="E26152" t="s">
        <v>1827</v>
      </c>
    </row>
    <row r="26153" spans="1:5" x14ac:dyDescent="0.2">
      <c r="A26153" t="s">
        <v>19103</v>
      </c>
      <c r="B26153" t="s">
        <v>52364</v>
      </c>
      <c r="C26153" t="s">
        <v>243</v>
      </c>
      <c r="D26153">
        <v>1018.29</v>
      </c>
      <c r="E26153" t="s">
        <v>1827</v>
      </c>
    </row>
    <row r="26154" spans="1:5" x14ac:dyDescent="0.2">
      <c r="A26154" t="s">
        <v>19080</v>
      </c>
      <c r="B26154" t="s">
        <v>52365</v>
      </c>
      <c r="C26154" t="s">
        <v>243</v>
      </c>
      <c r="D26154">
        <v>1140.24</v>
      </c>
      <c r="E26154" t="s">
        <v>1827</v>
      </c>
    </row>
    <row r="26155" spans="1:5" x14ac:dyDescent="0.2">
      <c r="A26155" t="s">
        <v>19091</v>
      </c>
      <c r="B26155" t="s">
        <v>52366</v>
      </c>
      <c r="C26155" t="s">
        <v>243</v>
      </c>
      <c r="D26155">
        <v>1219.51</v>
      </c>
      <c r="E26155" t="s">
        <v>1827</v>
      </c>
    </row>
    <row r="26156" spans="1:5" x14ac:dyDescent="0.2">
      <c r="A26156" t="s">
        <v>19093</v>
      </c>
      <c r="B26156" t="s">
        <v>52367</v>
      </c>
      <c r="C26156" t="s">
        <v>243</v>
      </c>
      <c r="D26156">
        <v>1219.51</v>
      </c>
      <c r="E26156" t="s">
        <v>1827</v>
      </c>
    </row>
    <row r="26157" spans="1:5" x14ac:dyDescent="0.2">
      <c r="A26157" t="s">
        <v>19104</v>
      </c>
      <c r="B26157" t="s">
        <v>52368</v>
      </c>
      <c r="C26157" t="s">
        <v>243</v>
      </c>
      <c r="D26157">
        <v>1140.24</v>
      </c>
      <c r="E26157" t="s">
        <v>1827</v>
      </c>
    </row>
    <row r="26158" spans="1:5" x14ac:dyDescent="0.2">
      <c r="A26158" t="s">
        <v>19081</v>
      </c>
      <c r="B26158" t="s">
        <v>52369</v>
      </c>
      <c r="C26158" t="s">
        <v>243</v>
      </c>
      <c r="D26158">
        <v>1262.2</v>
      </c>
      <c r="E26158" t="s">
        <v>1827</v>
      </c>
    </row>
    <row r="26159" spans="1:5" x14ac:dyDescent="0.2">
      <c r="A26159" t="s">
        <v>19092</v>
      </c>
      <c r="B26159" t="s">
        <v>52370</v>
      </c>
      <c r="C26159" t="s">
        <v>243</v>
      </c>
      <c r="D26159">
        <v>1341.46</v>
      </c>
      <c r="E26159" t="s">
        <v>1827</v>
      </c>
    </row>
    <row r="26160" spans="1:5" x14ac:dyDescent="0.2">
      <c r="A26160" t="s">
        <v>19094</v>
      </c>
      <c r="B26160" t="s">
        <v>52371</v>
      </c>
      <c r="C26160" t="s">
        <v>243</v>
      </c>
      <c r="D26160">
        <v>1341.46</v>
      </c>
      <c r="E26160" t="s">
        <v>1827</v>
      </c>
    </row>
    <row r="26161" spans="1:5" x14ac:dyDescent="0.2">
      <c r="A26161" t="s">
        <v>19073</v>
      </c>
      <c r="B26161" t="s">
        <v>52372</v>
      </c>
      <c r="C26161" t="s">
        <v>243</v>
      </c>
      <c r="D26161">
        <v>1091.46</v>
      </c>
      <c r="E26161" t="s">
        <v>1827</v>
      </c>
    </row>
    <row r="26162" spans="1:5" x14ac:dyDescent="0.2">
      <c r="A26162" t="s">
        <v>19050</v>
      </c>
      <c r="B26162" t="s">
        <v>52373</v>
      </c>
      <c r="C26162" t="s">
        <v>243</v>
      </c>
      <c r="D26162">
        <v>1213.4100000000001</v>
      </c>
      <c r="E26162" t="s">
        <v>1827</v>
      </c>
    </row>
    <row r="26163" spans="1:5" x14ac:dyDescent="0.2">
      <c r="A26163" t="s">
        <v>19061</v>
      </c>
      <c r="B26163" t="s">
        <v>52374</v>
      </c>
      <c r="C26163" t="s">
        <v>243</v>
      </c>
      <c r="D26163">
        <v>1292.68</v>
      </c>
      <c r="E26163" t="s">
        <v>1827</v>
      </c>
    </row>
    <row r="26164" spans="1:5" x14ac:dyDescent="0.2">
      <c r="A26164" t="s">
        <v>19063</v>
      </c>
      <c r="B26164" t="s">
        <v>52375</v>
      </c>
      <c r="C26164" t="s">
        <v>243</v>
      </c>
      <c r="D26164">
        <v>1292.68</v>
      </c>
      <c r="E26164" t="s">
        <v>1827</v>
      </c>
    </row>
    <row r="26165" spans="1:5" x14ac:dyDescent="0.2">
      <c r="A26165" t="s">
        <v>19074</v>
      </c>
      <c r="B26165" t="s">
        <v>52376</v>
      </c>
      <c r="C26165" t="s">
        <v>243</v>
      </c>
      <c r="D26165">
        <v>1213.4100000000001</v>
      </c>
      <c r="E26165" t="s">
        <v>1827</v>
      </c>
    </row>
    <row r="26166" spans="1:5" x14ac:dyDescent="0.2">
      <c r="A26166" t="s">
        <v>19051</v>
      </c>
      <c r="B26166" t="s">
        <v>52377</v>
      </c>
      <c r="C26166" t="s">
        <v>243</v>
      </c>
      <c r="D26166">
        <v>1335.37</v>
      </c>
      <c r="E26166" t="s">
        <v>1827</v>
      </c>
    </row>
    <row r="26167" spans="1:5" x14ac:dyDescent="0.2">
      <c r="A26167" t="s">
        <v>19062</v>
      </c>
      <c r="B26167" t="s">
        <v>52378</v>
      </c>
      <c r="C26167" t="s">
        <v>243</v>
      </c>
      <c r="D26167">
        <v>1414.63</v>
      </c>
      <c r="E26167" t="s">
        <v>1827</v>
      </c>
    </row>
    <row r="26168" spans="1:5" x14ac:dyDescent="0.2">
      <c r="A26168" t="s">
        <v>19064</v>
      </c>
      <c r="B26168" t="s">
        <v>52379</v>
      </c>
      <c r="C26168" t="s">
        <v>243</v>
      </c>
      <c r="D26168">
        <v>1414.63</v>
      </c>
      <c r="E26168" t="s">
        <v>1827</v>
      </c>
    </row>
    <row r="26169" spans="1:5" x14ac:dyDescent="0.2">
      <c r="A26169" t="s">
        <v>19100</v>
      </c>
      <c r="B26169" t="s">
        <v>52380</v>
      </c>
      <c r="C26169" t="s">
        <v>243</v>
      </c>
      <c r="D26169">
        <v>1018.29</v>
      </c>
      <c r="E26169" t="s">
        <v>1827</v>
      </c>
    </row>
    <row r="26170" spans="1:5" x14ac:dyDescent="0.2">
      <c r="A26170" t="s">
        <v>19105</v>
      </c>
      <c r="B26170" t="s">
        <v>52381</v>
      </c>
      <c r="C26170" t="s">
        <v>243</v>
      </c>
      <c r="D26170">
        <v>1018.29</v>
      </c>
      <c r="E26170" t="s">
        <v>1827</v>
      </c>
    </row>
    <row r="26171" spans="1:5" x14ac:dyDescent="0.2">
      <c r="A26171" t="s">
        <v>19084</v>
      </c>
      <c r="B26171" t="s">
        <v>52382</v>
      </c>
      <c r="C26171" t="s">
        <v>243</v>
      </c>
      <c r="D26171">
        <v>1103.6600000000001</v>
      </c>
      <c r="E26171" t="s">
        <v>1827</v>
      </c>
    </row>
    <row r="26172" spans="1:5" x14ac:dyDescent="0.2">
      <c r="A26172" t="s">
        <v>19088</v>
      </c>
      <c r="B26172" t="s">
        <v>52383</v>
      </c>
      <c r="C26172" t="s">
        <v>243</v>
      </c>
      <c r="D26172">
        <v>1103.6600000000001</v>
      </c>
      <c r="E26172" t="s">
        <v>1827</v>
      </c>
    </row>
    <row r="26173" spans="1:5" x14ac:dyDescent="0.2">
      <c r="A26173" t="s">
        <v>19095</v>
      </c>
      <c r="B26173" t="s">
        <v>52384</v>
      </c>
      <c r="C26173" t="s">
        <v>243</v>
      </c>
      <c r="D26173">
        <v>1115.8499999999999</v>
      </c>
      <c r="E26173" t="s">
        <v>1827</v>
      </c>
    </row>
    <row r="26174" spans="1:5" x14ac:dyDescent="0.2">
      <c r="A26174" t="s">
        <v>19087</v>
      </c>
      <c r="B26174" t="s">
        <v>54701</v>
      </c>
      <c r="C26174" t="s">
        <v>243</v>
      </c>
      <c r="D26174">
        <v>1115.8499999999999</v>
      </c>
      <c r="E26174" t="s">
        <v>1827</v>
      </c>
    </row>
    <row r="26175" spans="1:5" x14ac:dyDescent="0.2">
      <c r="A26175" t="s">
        <v>19077</v>
      </c>
      <c r="B26175" t="s">
        <v>52385</v>
      </c>
      <c r="C26175" t="s">
        <v>243</v>
      </c>
      <c r="D26175">
        <v>1140.24</v>
      </c>
      <c r="E26175" t="s">
        <v>1827</v>
      </c>
    </row>
    <row r="26176" spans="1:5" x14ac:dyDescent="0.2">
      <c r="A26176" t="s">
        <v>19082</v>
      </c>
      <c r="B26176" t="s">
        <v>52386</v>
      </c>
      <c r="C26176" t="s">
        <v>243</v>
      </c>
      <c r="D26176">
        <v>1140.24</v>
      </c>
      <c r="E26176" t="s">
        <v>1827</v>
      </c>
    </row>
    <row r="26177" spans="1:5" x14ac:dyDescent="0.2">
      <c r="A26177" t="s">
        <v>19101</v>
      </c>
      <c r="B26177" t="s">
        <v>54702</v>
      </c>
      <c r="C26177" t="s">
        <v>243</v>
      </c>
      <c r="D26177">
        <v>1140.24</v>
      </c>
      <c r="E26177" t="s">
        <v>1827</v>
      </c>
    </row>
    <row r="26178" spans="1:5" x14ac:dyDescent="0.2">
      <c r="A26178" t="s">
        <v>19102</v>
      </c>
      <c r="B26178" t="s">
        <v>54703</v>
      </c>
      <c r="C26178" t="s">
        <v>243</v>
      </c>
      <c r="D26178">
        <v>1140.24</v>
      </c>
      <c r="E26178" t="s">
        <v>1827</v>
      </c>
    </row>
    <row r="26179" spans="1:5" x14ac:dyDescent="0.2">
      <c r="A26179" t="s">
        <v>19106</v>
      </c>
      <c r="B26179" t="s">
        <v>52387</v>
      </c>
      <c r="C26179" t="s">
        <v>243</v>
      </c>
      <c r="D26179">
        <v>1140.24</v>
      </c>
      <c r="E26179" t="s">
        <v>1827</v>
      </c>
    </row>
    <row r="26180" spans="1:5" x14ac:dyDescent="0.2">
      <c r="A26180" t="s">
        <v>19085</v>
      </c>
      <c r="B26180" t="s">
        <v>54704</v>
      </c>
      <c r="C26180" t="s">
        <v>243</v>
      </c>
      <c r="D26180">
        <v>1225.6099999999999</v>
      </c>
      <c r="E26180" t="s">
        <v>1827</v>
      </c>
    </row>
    <row r="26181" spans="1:5" x14ac:dyDescent="0.2">
      <c r="A26181" t="s">
        <v>19086</v>
      </c>
      <c r="B26181" t="s">
        <v>54705</v>
      </c>
      <c r="C26181" t="s">
        <v>243</v>
      </c>
      <c r="D26181">
        <v>1225.6099999999999</v>
      </c>
      <c r="E26181" t="s">
        <v>1827</v>
      </c>
    </row>
    <row r="26182" spans="1:5" x14ac:dyDescent="0.2">
      <c r="A26182" t="s">
        <v>19099</v>
      </c>
      <c r="B26182" t="s">
        <v>54706</v>
      </c>
      <c r="C26182" t="s">
        <v>243</v>
      </c>
      <c r="D26182">
        <v>1225.6099999999999</v>
      </c>
      <c r="E26182" t="s">
        <v>1827</v>
      </c>
    </row>
    <row r="26183" spans="1:5" x14ac:dyDescent="0.2">
      <c r="A26183" t="s">
        <v>19090</v>
      </c>
      <c r="B26183" t="s">
        <v>54707</v>
      </c>
      <c r="C26183" t="s">
        <v>243</v>
      </c>
      <c r="D26183">
        <v>1225.6099999999999</v>
      </c>
      <c r="E26183" t="s">
        <v>1827</v>
      </c>
    </row>
    <row r="26184" spans="1:5" x14ac:dyDescent="0.2">
      <c r="A26184" t="s">
        <v>19096</v>
      </c>
      <c r="B26184" t="s">
        <v>54708</v>
      </c>
      <c r="C26184" t="s">
        <v>243</v>
      </c>
      <c r="D26184">
        <v>1237.8</v>
      </c>
      <c r="E26184" t="s">
        <v>1827</v>
      </c>
    </row>
    <row r="26185" spans="1:5" x14ac:dyDescent="0.2">
      <c r="A26185" t="s">
        <v>19097</v>
      </c>
      <c r="B26185" t="s">
        <v>54709</v>
      </c>
      <c r="C26185" t="s">
        <v>243</v>
      </c>
      <c r="D26185">
        <v>1237.8</v>
      </c>
      <c r="E26185" t="s">
        <v>1827</v>
      </c>
    </row>
    <row r="26186" spans="1:5" x14ac:dyDescent="0.2">
      <c r="A26186" t="s">
        <v>19098</v>
      </c>
      <c r="B26186" t="s">
        <v>54710</v>
      </c>
      <c r="C26186" t="s">
        <v>243</v>
      </c>
      <c r="D26186">
        <v>1237.8</v>
      </c>
      <c r="E26186" t="s">
        <v>1827</v>
      </c>
    </row>
    <row r="26187" spans="1:5" x14ac:dyDescent="0.2">
      <c r="A26187" t="s">
        <v>19089</v>
      </c>
      <c r="B26187" t="s">
        <v>54711</v>
      </c>
      <c r="C26187" t="s">
        <v>243</v>
      </c>
      <c r="D26187">
        <v>1237.8</v>
      </c>
      <c r="E26187" t="s">
        <v>1827</v>
      </c>
    </row>
    <row r="26188" spans="1:5" x14ac:dyDescent="0.2">
      <c r="A26188" t="s">
        <v>19078</v>
      </c>
      <c r="B26188" t="s">
        <v>54712</v>
      </c>
      <c r="C26188" t="s">
        <v>243</v>
      </c>
      <c r="D26188">
        <v>1262.2</v>
      </c>
      <c r="E26188" t="s">
        <v>1827</v>
      </c>
    </row>
    <row r="26189" spans="1:5" x14ac:dyDescent="0.2">
      <c r="A26189" t="s">
        <v>19079</v>
      </c>
      <c r="B26189" t="s">
        <v>54713</v>
      </c>
      <c r="C26189" t="s">
        <v>243</v>
      </c>
      <c r="D26189">
        <v>1262.2</v>
      </c>
      <c r="E26189" t="s">
        <v>1827</v>
      </c>
    </row>
    <row r="26190" spans="1:5" x14ac:dyDescent="0.2">
      <c r="A26190" t="s">
        <v>19083</v>
      </c>
      <c r="B26190" t="s">
        <v>52388</v>
      </c>
      <c r="C26190" t="s">
        <v>243</v>
      </c>
      <c r="D26190">
        <v>1262.2</v>
      </c>
      <c r="E26190" t="s">
        <v>1827</v>
      </c>
    </row>
    <row r="26191" spans="1:5" x14ac:dyDescent="0.2">
      <c r="A26191" t="s">
        <v>19070</v>
      </c>
      <c r="B26191" t="s">
        <v>52389</v>
      </c>
      <c r="C26191" t="s">
        <v>243</v>
      </c>
      <c r="D26191">
        <v>1091.46</v>
      </c>
      <c r="E26191" t="s">
        <v>1827</v>
      </c>
    </row>
    <row r="26192" spans="1:5" x14ac:dyDescent="0.2">
      <c r="A26192" t="s">
        <v>19075</v>
      </c>
      <c r="B26192" t="s">
        <v>52390</v>
      </c>
      <c r="C26192" t="s">
        <v>243</v>
      </c>
      <c r="D26192">
        <v>1091.46</v>
      </c>
      <c r="E26192" t="s">
        <v>1827</v>
      </c>
    </row>
    <row r="26193" spans="1:5" x14ac:dyDescent="0.2">
      <c r="A26193" t="s">
        <v>19054</v>
      </c>
      <c r="B26193" t="s">
        <v>52391</v>
      </c>
      <c r="C26193" t="s">
        <v>243</v>
      </c>
      <c r="D26193">
        <v>1176.83</v>
      </c>
      <c r="E26193" t="s">
        <v>1827</v>
      </c>
    </row>
    <row r="26194" spans="1:5" x14ac:dyDescent="0.2">
      <c r="A26194" t="s">
        <v>19065</v>
      </c>
      <c r="B26194" t="s">
        <v>52392</v>
      </c>
      <c r="C26194" t="s">
        <v>243</v>
      </c>
      <c r="D26194">
        <v>1189.02</v>
      </c>
      <c r="E26194" t="s">
        <v>1827</v>
      </c>
    </row>
    <row r="26195" spans="1:5" x14ac:dyDescent="0.2">
      <c r="A26195" t="s">
        <v>19058</v>
      </c>
      <c r="B26195" t="s">
        <v>52393</v>
      </c>
      <c r="C26195" t="s">
        <v>243</v>
      </c>
      <c r="D26195">
        <v>1176.83</v>
      </c>
      <c r="E26195" t="s">
        <v>1827</v>
      </c>
    </row>
    <row r="26196" spans="1:5" x14ac:dyDescent="0.2">
      <c r="A26196" t="s">
        <v>19057</v>
      </c>
      <c r="B26196" t="s">
        <v>52394</v>
      </c>
      <c r="C26196" t="s">
        <v>243</v>
      </c>
      <c r="D26196">
        <v>1189.02</v>
      </c>
      <c r="E26196" t="s">
        <v>1827</v>
      </c>
    </row>
    <row r="26197" spans="1:5" x14ac:dyDescent="0.2">
      <c r="A26197" t="s">
        <v>19047</v>
      </c>
      <c r="B26197" t="s">
        <v>52395</v>
      </c>
      <c r="C26197" t="s">
        <v>243</v>
      </c>
      <c r="D26197">
        <v>1213.4100000000001</v>
      </c>
      <c r="E26197" t="s">
        <v>1827</v>
      </c>
    </row>
    <row r="26198" spans="1:5" x14ac:dyDescent="0.2">
      <c r="A26198" t="s">
        <v>19052</v>
      </c>
      <c r="B26198" t="s">
        <v>52396</v>
      </c>
      <c r="C26198" t="s">
        <v>243</v>
      </c>
      <c r="D26198">
        <v>1213.4100000000001</v>
      </c>
      <c r="E26198" t="s">
        <v>1827</v>
      </c>
    </row>
    <row r="26199" spans="1:5" x14ac:dyDescent="0.2">
      <c r="A26199" t="s">
        <v>19071</v>
      </c>
      <c r="B26199" t="s">
        <v>54714</v>
      </c>
      <c r="C26199" t="s">
        <v>243</v>
      </c>
      <c r="D26199">
        <v>1213.4100000000001</v>
      </c>
      <c r="E26199" t="s">
        <v>1827</v>
      </c>
    </row>
    <row r="26200" spans="1:5" x14ac:dyDescent="0.2">
      <c r="A26200" t="s">
        <v>19072</v>
      </c>
      <c r="B26200" t="s">
        <v>54715</v>
      </c>
      <c r="C26200" t="s">
        <v>243</v>
      </c>
      <c r="D26200">
        <v>1213.4100000000001</v>
      </c>
      <c r="E26200" t="s">
        <v>1827</v>
      </c>
    </row>
    <row r="26201" spans="1:5" x14ac:dyDescent="0.2">
      <c r="A26201" t="s">
        <v>19076</v>
      </c>
      <c r="B26201" t="s">
        <v>52397</v>
      </c>
      <c r="C26201" t="s">
        <v>243</v>
      </c>
      <c r="D26201">
        <v>1213.4100000000001</v>
      </c>
      <c r="E26201" t="s">
        <v>1827</v>
      </c>
    </row>
    <row r="26202" spans="1:5" x14ac:dyDescent="0.2">
      <c r="A26202" t="s">
        <v>19055</v>
      </c>
      <c r="B26202" t="s">
        <v>52398</v>
      </c>
      <c r="C26202" t="s">
        <v>243</v>
      </c>
      <c r="D26202">
        <v>1298.78</v>
      </c>
      <c r="E26202" t="s">
        <v>1827</v>
      </c>
    </row>
    <row r="26203" spans="1:5" x14ac:dyDescent="0.2">
      <c r="A26203" t="s">
        <v>19056</v>
      </c>
      <c r="B26203" t="s">
        <v>54716</v>
      </c>
      <c r="C26203" t="s">
        <v>243</v>
      </c>
      <c r="D26203">
        <v>1298.78</v>
      </c>
      <c r="E26203" t="s">
        <v>1827</v>
      </c>
    </row>
    <row r="26204" spans="1:5" x14ac:dyDescent="0.2">
      <c r="A26204" t="s">
        <v>19066</v>
      </c>
      <c r="B26204" t="s">
        <v>54717</v>
      </c>
      <c r="C26204" t="s">
        <v>243</v>
      </c>
      <c r="D26204">
        <v>1310.98</v>
      </c>
      <c r="E26204" t="s">
        <v>1827</v>
      </c>
    </row>
    <row r="26205" spans="1:5" x14ac:dyDescent="0.2">
      <c r="A26205" t="s">
        <v>19067</v>
      </c>
      <c r="B26205" t="s">
        <v>54718</v>
      </c>
      <c r="C26205" t="s">
        <v>243</v>
      </c>
      <c r="D26205">
        <v>1310.98</v>
      </c>
      <c r="E26205" t="s">
        <v>1827</v>
      </c>
    </row>
    <row r="26206" spans="1:5" x14ac:dyDescent="0.2">
      <c r="A26206" t="s">
        <v>19069</v>
      </c>
      <c r="B26206" t="s">
        <v>54719</v>
      </c>
      <c r="C26206" t="s">
        <v>243</v>
      </c>
      <c r="D26206">
        <v>1298.78</v>
      </c>
      <c r="E26206" t="s">
        <v>1827</v>
      </c>
    </row>
    <row r="26207" spans="1:5" x14ac:dyDescent="0.2">
      <c r="A26207" t="s">
        <v>19060</v>
      </c>
      <c r="B26207" t="s">
        <v>54720</v>
      </c>
      <c r="C26207" t="s">
        <v>243</v>
      </c>
      <c r="D26207">
        <v>1298.78</v>
      </c>
      <c r="E26207" t="s">
        <v>1827</v>
      </c>
    </row>
    <row r="26208" spans="1:5" x14ac:dyDescent="0.2">
      <c r="A26208" t="s">
        <v>19068</v>
      </c>
      <c r="B26208" t="s">
        <v>54721</v>
      </c>
      <c r="C26208" t="s">
        <v>243</v>
      </c>
      <c r="D26208">
        <v>1310.98</v>
      </c>
      <c r="E26208" t="s">
        <v>1827</v>
      </c>
    </row>
    <row r="26209" spans="1:5" x14ac:dyDescent="0.2">
      <c r="A26209" t="s">
        <v>19059</v>
      </c>
      <c r="B26209" t="s">
        <v>54722</v>
      </c>
      <c r="C26209" t="s">
        <v>243</v>
      </c>
      <c r="D26209">
        <v>1310.98</v>
      </c>
      <c r="E26209" t="s">
        <v>1827</v>
      </c>
    </row>
    <row r="26210" spans="1:5" x14ac:dyDescent="0.2">
      <c r="A26210" t="s">
        <v>19048</v>
      </c>
      <c r="B26210" t="s">
        <v>54723</v>
      </c>
      <c r="C26210" t="s">
        <v>243</v>
      </c>
      <c r="D26210">
        <v>1335.37</v>
      </c>
      <c r="E26210" t="s">
        <v>1827</v>
      </c>
    </row>
    <row r="26211" spans="1:5" x14ac:dyDescent="0.2">
      <c r="A26211" t="s">
        <v>19049</v>
      </c>
      <c r="B26211" t="s">
        <v>54724</v>
      </c>
      <c r="C26211" t="s">
        <v>243</v>
      </c>
      <c r="D26211">
        <v>1335.37</v>
      </c>
      <c r="E26211" t="s">
        <v>1827</v>
      </c>
    </row>
    <row r="26212" spans="1:5" x14ac:dyDescent="0.2">
      <c r="A26212" t="s">
        <v>19053</v>
      </c>
      <c r="B26212" t="s">
        <v>52399</v>
      </c>
      <c r="C26212" t="s">
        <v>243</v>
      </c>
      <c r="D26212">
        <v>1335.37</v>
      </c>
      <c r="E26212" t="s">
        <v>1827</v>
      </c>
    </row>
    <row r="26213" spans="1:5" x14ac:dyDescent="0.2">
      <c r="A26213">
        <v>65200</v>
      </c>
      <c r="B26213" t="s">
        <v>52055</v>
      </c>
      <c r="C26213" t="s">
        <v>243</v>
      </c>
      <c r="D26213">
        <v>292.68</v>
      </c>
      <c r="E26213" t="s">
        <v>1827</v>
      </c>
    </row>
    <row r="26214" spans="1:5" x14ac:dyDescent="0.2">
      <c r="A26214">
        <v>65400</v>
      </c>
      <c r="B26214" t="s">
        <v>14942</v>
      </c>
      <c r="C26214" t="s">
        <v>243</v>
      </c>
      <c r="D26214">
        <v>292.68</v>
      </c>
      <c r="E26214" t="s">
        <v>1827</v>
      </c>
    </row>
    <row r="26215" spans="1:5" x14ac:dyDescent="0.2">
      <c r="A26215">
        <v>65600</v>
      </c>
      <c r="B26215" t="s">
        <v>52056</v>
      </c>
      <c r="C26215" t="s">
        <v>243</v>
      </c>
      <c r="D26215">
        <v>317.07</v>
      </c>
      <c r="E26215" t="s">
        <v>1827</v>
      </c>
    </row>
    <row r="26216" spans="1:5" x14ac:dyDescent="0.2">
      <c r="A26216">
        <v>65800</v>
      </c>
      <c r="B26216" t="s">
        <v>14943</v>
      </c>
      <c r="C26216" t="s">
        <v>243</v>
      </c>
      <c r="D26216">
        <v>317.07</v>
      </c>
      <c r="E26216" t="s">
        <v>1827</v>
      </c>
    </row>
    <row r="26217" spans="1:5" x14ac:dyDescent="0.2">
      <c r="A26217">
        <v>66000</v>
      </c>
      <c r="B26217" t="s">
        <v>52057</v>
      </c>
      <c r="C26217" t="s">
        <v>243</v>
      </c>
      <c r="D26217">
        <v>365.85</v>
      </c>
      <c r="E26217" t="s">
        <v>1827</v>
      </c>
    </row>
    <row r="26218" spans="1:5" x14ac:dyDescent="0.2">
      <c r="A26218">
        <v>721003106</v>
      </c>
      <c r="B26218" t="s">
        <v>54725</v>
      </c>
      <c r="C26218" t="s">
        <v>243</v>
      </c>
      <c r="D26218">
        <v>329.27</v>
      </c>
      <c r="E26218" t="s">
        <v>1827</v>
      </c>
    </row>
    <row r="26219" spans="1:5" x14ac:dyDescent="0.2">
      <c r="A26219">
        <v>721002106</v>
      </c>
      <c r="B26219" t="s">
        <v>54726</v>
      </c>
      <c r="C26219" t="s">
        <v>243</v>
      </c>
      <c r="D26219">
        <v>195.12</v>
      </c>
      <c r="E26219" t="s">
        <v>1827</v>
      </c>
    </row>
    <row r="26220" spans="1:5" x14ac:dyDescent="0.2">
      <c r="A26220">
        <v>721003206</v>
      </c>
      <c r="B26220" t="s">
        <v>52062</v>
      </c>
      <c r="C26220" t="s">
        <v>243</v>
      </c>
      <c r="D26220">
        <v>390.24</v>
      </c>
      <c r="E26220" t="s">
        <v>1827</v>
      </c>
    </row>
    <row r="26221" spans="1:5" x14ac:dyDescent="0.2">
      <c r="A26221">
        <v>721002206</v>
      </c>
      <c r="B26221" t="s">
        <v>54727</v>
      </c>
      <c r="C26221" t="s">
        <v>243</v>
      </c>
      <c r="D26221">
        <v>231.71</v>
      </c>
      <c r="E26221" t="s">
        <v>1827</v>
      </c>
    </row>
    <row r="26222" spans="1:5" x14ac:dyDescent="0.2">
      <c r="A26222">
        <v>721003506</v>
      </c>
      <c r="B26222" t="s">
        <v>54728</v>
      </c>
      <c r="C26222" t="s">
        <v>243</v>
      </c>
      <c r="D26222">
        <v>414.63</v>
      </c>
      <c r="E26222" t="s">
        <v>1827</v>
      </c>
    </row>
    <row r="26223" spans="1:5" x14ac:dyDescent="0.2">
      <c r="A26223">
        <v>721002506</v>
      </c>
      <c r="B26223" t="s">
        <v>54729</v>
      </c>
      <c r="C26223" t="s">
        <v>243</v>
      </c>
      <c r="D26223">
        <v>280.49</v>
      </c>
      <c r="E26223" t="s">
        <v>1827</v>
      </c>
    </row>
    <row r="26224" spans="1:5" x14ac:dyDescent="0.2">
      <c r="A26224">
        <v>773003106</v>
      </c>
      <c r="B26224" t="s">
        <v>54730</v>
      </c>
      <c r="C26224" t="s">
        <v>243</v>
      </c>
      <c r="D26224">
        <v>414.63</v>
      </c>
      <c r="E26224" t="s">
        <v>1827</v>
      </c>
    </row>
    <row r="26225" spans="1:5" x14ac:dyDescent="0.2">
      <c r="A26225">
        <v>773002106</v>
      </c>
      <c r="B26225" t="s">
        <v>54731</v>
      </c>
      <c r="C26225" t="s">
        <v>243</v>
      </c>
      <c r="D26225">
        <v>280.49</v>
      </c>
      <c r="E26225" t="s">
        <v>1827</v>
      </c>
    </row>
    <row r="26226" spans="1:5" x14ac:dyDescent="0.2">
      <c r="A26226">
        <v>773003206</v>
      </c>
      <c r="B26226" t="s">
        <v>54732</v>
      </c>
      <c r="C26226" t="s">
        <v>243</v>
      </c>
      <c r="D26226">
        <v>475.61</v>
      </c>
      <c r="E26226" t="s">
        <v>1827</v>
      </c>
    </row>
    <row r="26227" spans="1:5" x14ac:dyDescent="0.2">
      <c r="A26227">
        <v>773002206</v>
      </c>
      <c r="B26227" t="s">
        <v>54733</v>
      </c>
      <c r="C26227" t="s">
        <v>243</v>
      </c>
      <c r="D26227">
        <v>317.07</v>
      </c>
      <c r="E26227" t="s">
        <v>1827</v>
      </c>
    </row>
    <row r="26228" spans="1:5" x14ac:dyDescent="0.2">
      <c r="A26228">
        <v>773003506</v>
      </c>
      <c r="B26228" t="s">
        <v>54734</v>
      </c>
      <c r="C26228" t="s">
        <v>243</v>
      </c>
      <c r="D26228">
        <v>500</v>
      </c>
      <c r="E26228" t="s">
        <v>1827</v>
      </c>
    </row>
    <row r="26229" spans="1:5" x14ac:dyDescent="0.2">
      <c r="A26229">
        <v>773002406</v>
      </c>
      <c r="B26229" t="s">
        <v>54735</v>
      </c>
      <c r="C26229" t="s">
        <v>243</v>
      </c>
      <c r="D26229">
        <v>365.85</v>
      </c>
      <c r="E26229" t="s">
        <v>1827</v>
      </c>
    </row>
    <row r="26230" spans="1:5" x14ac:dyDescent="0.2">
      <c r="A26230">
        <v>725003106</v>
      </c>
      <c r="B26230" t="s">
        <v>54736</v>
      </c>
      <c r="C26230" t="s">
        <v>243</v>
      </c>
      <c r="D26230">
        <v>378.05</v>
      </c>
      <c r="E26230" t="s">
        <v>1827</v>
      </c>
    </row>
    <row r="26231" spans="1:5" x14ac:dyDescent="0.2">
      <c r="A26231">
        <v>725002106</v>
      </c>
      <c r="B26231" t="s">
        <v>54737</v>
      </c>
      <c r="C26231" t="s">
        <v>243</v>
      </c>
      <c r="D26231">
        <v>219.51</v>
      </c>
      <c r="E26231" t="s">
        <v>1827</v>
      </c>
    </row>
    <row r="26232" spans="1:5" x14ac:dyDescent="0.2">
      <c r="A26232">
        <v>725003206</v>
      </c>
      <c r="B26232" t="s">
        <v>52068</v>
      </c>
      <c r="C26232" t="s">
        <v>243</v>
      </c>
      <c r="D26232">
        <v>439.02</v>
      </c>
      <c r="E26232" t="s">
        <v>1827</v>
      </c>
    </row>
    <row r="26233" spans="1:5" x14ac:dyDescent="0.2">
      <c r="A26233">
        <v>725002206</v>
      </c>
      <c r="B26233" t="s">
        <v>54738</v>
      </c>
      <c r="C26233" t="s">
        <v>243</v>
      </c>
      <c r="D26233">
        <v>256.10000000000002</v>
      </c>
      <c r="E26233" t="s">
        <v>1827</v>
      </c>
    </row>
    <row r="26234" spans="1:5" x14ac:dyDescent="0.2">
      <c r="A26234">
        <v>725003506</v>
      </c>
      <c r="B26234" t="s">
        <v>52069</v>
      </c>
      <c r="C26234" t="s">
        <v>243</v>
      </c>
      <c r="D26234">
        <v>463.41</v>
      </c>
      <c r="E26234" t="s">
        <v>1827</v>
      </c>
    </row>
    <row r="26235" spans="1:5" x14ac:dyDescent="0.2">
      <c r="A26235">
        <v>725002506</v>
      </c>
      <c r="B26235" t="s">
        <v>52066</v>
      </c>
      <c r="C26235" t="s">
        <v>243</v>
      </c>
      <c r="D26235">
        <v>304.88</v>
      </c>
      <c r="E26235" t="s">
        <v>1827</v>
      </c>
    </row>
    <row r="26236" spans="1:5" x14ac:dyDescent="0.2">
      <c r="A26236">
        <v>775003107</v>
      </c>
      <c r="B26236" t="s">
        <v>54739</v>
      </c>
      <c r="C26236" t="s">
        <v>243</v>
      </c>
      <c r="D26236">
        <v>500</v>
      </c>
      <c r="E26236" t="s">
        <v>1827</v>
      </c>
    </row>
    <row r="26237" spans="1:5" x14ac:dyDescent="0.2">
      <c r="A26237">
        <v>7750031071</v>
      </c>
      <c r="B26237" t="s">
        <v>54740</v>
      </c>
      <c r="C26237" t="s">
        <v>243</v>
      </c>
      <c r="D26237">
        <v>500</v>
      </c>
      <c r="E26237" t="s">
        <v>1827</v>
      </c>
    </row>
    <row r="26238" spans="1:5" x14ac:dyDescent="0.2">
      <c r="A26238">
        <v>775002106</v>
      </c>
      <c r="B26238" t="s">
        <v>54741</v>
      </c>
      <c r="C26238" t="s">
        <v>243</v>
      </c>
      <c r="D26238">
        <v>341.46</v>
      </c>
      <c r="E26238" t="s">
        <v>1827</v>
      </c>
    </row>
    <row r="26239" spans="1:5" x14ac:dyDescent="0.2">
      <c r="A26239">
        <v>775003207</v>
      </c>
      <c r="B26239" t="s">
        <v>54742</v>
      </c>
      <c r="C26239" t="s">
        <v>243</v>
      </c>
      <c r="D26239">
        <v>560.98</v>
      </c>
      <c r="E26239" t="s">
        <v>1827</v>
      </c>
    </row>
    <row r="26240" spans="1:5" x14ac:dyDescent="0.2">
      <c r="A26240">
        <v>7750032071</v>
      </c>
      <c r="B26240" t="s">
        <v>54743</v>
      </c>
      <c r="C26240" t="s">
        <v>243</v>
      </c>
      <c r="D26240">
        <v>560.98</v>
      </c>
      <c r="E26240" t="s">
        <v>1827</v>
      </c>
    </row>
    <row r="26241" spans="1:5" x14ac:dyDescent="0.2">
      <c r="A26241">
        <v>775002206</v>
      </c>
      <c r="B26241" t="s">
        <v>54744</v>
      </c>
      <c r="C26241" t="s">
        <v>243</v>
      </c>
      <c r="D26241">
        <v>378.05</v>
      </c>
      <c r="E26241" t="s">
        <v>1827</v>
      </c>
    </row>
    <row r="26242" spans="1:5" x14ac:dyDescent="0.2">
      <c r="A26242">
        <v>775003507</v>
      </c>
      <c r="B26242" t="s">
        <v>54745</v>
      </c>
      <c r="C26242" t="s">
        <v>243</v>
      </c>
      <c r="D26242" s="684">
        <v>585.37</v>
      </c>
      <c r="E26242" t="s">
        <v>1827</v>
      </c>
    </row>
    <row r="26243" spans="1:5" x14ac:dyDescent="0.2">
      <c r="A26243">
        <v>7750035071</v>
      </c>
      <c r="B26243" t="s">
        <v>54746</v>
      </c>
      <c r="C26243" t="s">
        <v>243</v>
      </c>
      <c r="D26243">
        <v>585.37</v>
      </c>
      <c r="E26243" t="s">
        <v>1827</v>
      </c>
    </row>
    <row r="26244" spans="1:5" x14ac:dyDescent="0.2">
      <c r="A26244">
        <v>775002506</v>
      </c>
      <c r="B26244" t="s">
        <v>54747</v>
      </c>
      <c r="C26244" t="s">
        <v>243</v>
      </c>
      <c r="D26244">
        <v>426.83</v>
      </c>
      <c r="E26244" t="s">
        <v>1827</v>
      </c>
    </row>
    <row r="26245" spans="1:5" x14ac:dyDescent="0.2">
      <c r="A26245">
        <v>7750025061</v>
      </c>
      <c r="B26245" t="s">
        <v>54748</v>
      </c>
      <c r="C26245" t="s">
        <v>243</v>
      </c>
      <c r="D26245">
        <v>426.83</v>
      </c>
      <c r="E26245" t="s">
        <v>1827</v>
      </c>
    </row>
    <row r="26246" spans="1:5" x14ac:dyDescent="0.2">
      <c r="A26246">
        <v>9600016</v>
      </c>
      <c r="B26246" t="s">
        <v>52103</v>
      </c>
      <c r="C26246" t="s">
        <v>243</v>
      </c>
      <c r="D26246">
        <v>274.39</v>
      </c>
      <c r="E26246" t="s">
        <v>1827</v>
      </c>
    </row>
    <row r="26247" spans="1:5" x14ac:dyDescent="0.2">
      <c r="A26247">
        <v>9600017</v>
      </c>
      <c r="B26247" t="s">
        <v>52104</v>
      </c>
      <c r="C26247" t="s">
        <v>243</v>
      </c>
      <c r="D26247">
        <v>237.8</v>
      </c>
      <c r="E26247" t="s">
        <v>1827</v>
      </c>
    </row>
    <row r="26248" spans="1:5" x14ac:dyDescent="0.2">
      <c r="A26248">
        <v>9600018</v>
      </c>
      <c r="B26248" t="s">
        <v>52105</v>
      </c>
      <c r="C26248" t="s">
        <v>243</v>
      </c>
      <c r="D26248">
        <v>213.41</v>
      </c>
      <c r="E26248" t="s">
        <v>1827</v>
      </c>
    </row>
    <row r="26249" spans="1:5" x14ac:dyDescent="0.2">
      <c r="A26249">
        <v>9600022</v>
      </c>
      <c r="B26249" t="s">
        <v>52106</v>
      </c>
      <c r="C26249" t="s">
        <v>243</v>
      </c>
      <c r="D26249">
        <v>310.98</v>
      </c>
      <c r="E26249" t="s">
        <v>1827</v>
      </c>
    </row>
    <row r="26250" spans="1:5" x14ac:dyDescent="0.2">
      <c r="A26250">
        <v>9600023</v>
      </c>
      <c r="B26250" t="s">
        <v>52107</v>
      </c>
      <c r="C26250" t="s">
        <v>243</v>
      </c>
      <c r="D26250">
        <v>274.39</v>
      </c>
      <c r="E26250" t="s">
        <v>1827</v>
      </c>
    </row>
    <row r="26251" spans="1:5" x14ac:dyDescent="0.2">
      <c r="A26251">
        <v>9600024</v>
      </c>
      <c r="B26251" t="s">
        <v>52108</v>
      </c>
      <c r="C26251" t="s">
        <v>243</v>
      </c>
      <c r="D26251">
        <v>225.61</v>
      </c>
      <c r="E26251" t="s">
        <v>1827</v>
      </c>
    </row>
    <row r="26252" spans="1:5" x14ac:dyDescent="0.2">
      <c r="A26252">
        <v>9600026</v>
      </c>
      <c r="B26252" t="s">
        <v>52110</v>
      </c>
      <c r="C26252" t="s">
        <v>243</v>
      </c>
      <c r="D26252">
        <v>396.34</v>
      </c>
      <c r="E26252" t="s">
        <v>1827</v>
      </c>
    </row>
    <row r="26253" spans="1:5" x14ac:dyDescent="0.2">
      <c r="A26253">
        <v>9600025</v>
      </c>
      <c r="B26253" t="s">
        <v>52109</v>
      </c>
      <c r="C26253" t="s">
        <v>243</v>
      </c>
      <c r="D26253">
        <v>353.66</v>
      </c>
      <c r="E26253" t="s">
        <v>1827</v>
      </c>
    </row>
    <row r="26254" spans="1:5" x14ac:dyDescent="0.2">
      <c r="A26254">
        <v>9510090</v>
      </c>
      <c r="B26254" t="s">
        <v>19040</v>
      </c>
      <c r="C26254" t="s">
        <v>243</v>
      </c>
      <c r="D26254">
        <v>170.73</v>
      </c>
      <c r="E26254" t="s">
        <v>1827</v>
      </c>
    </row>
    <row r="26255" spans="1:5" x14ac:dyDescent="0.2">
      <c r="A26255">
        <v>95100901</v>
      </c>
      <c r="B26255" t="s">
        <v>52099</v>
      </c>
      <c r="C26255" t="s">
        <v>243</v>
      </c>
      <c r="D26255" s="684">
        <v>207.32</v>
      </c>
      <c r="E26255" t="s">
        <v>1827</v>
      </c>
    </row>
    <row r="26256" spans="1:5" x14ac:dyDescent="0.2">
      <c r="A26256">
        <v>95100100</v>
      </c>
      <c r="B26256" t="s">
        <v>52097</v>
      </c>
      <c r="C26256" t="s">
        <v>243</v>
      </c>
      <c r="D26256" s="684">
        <v>195.12</v>
      </c>
      <c r="E26256" t="s">
        <v>1827</v>
      </c>
    </row>
    <row r="26257" spans="1:5" x14ac:dyDescent="0.2">
      <c r="A26257">
        <v>951001001</v>
      </c>
      <c r="B26257" t="s">
        <v>52098</v>
      </c>
      <c r="C26257" t="s">
        <v>243</v>
      </c>
      <c r="D26257" s="684">
        <v>243.9</v>
      </c>
      <c r="E26257" t="s">
        <v>1827</v>
      </c>
    </row>
    <row r="26258" spans="1:5" x14ac:dyDescent="0.2">
      <c r="A26258">
        <v>9610016</v>
      </c>
      <c r="B26258" t="s">
        <v>52111</v>
      </c>
      <c r="C26258" t="s">
        <v>243</v>
      </c>
      <c r="D26258">
        <v>292.68</v>
      </c>
      <c r="E26258" t="s">
        <v>1827</v>
      </c>
    </row>
    <row r="26259" spans="1:5" x14ac:dyDescent="0.2">
      <c r="A26259">
        <v>9610017</v>
      </c>
      <c r="B26259" t="s">
        <v>52112</v>
      </c>
      <c r="C26259" t="s">
        <v>243</v>
      </c>
      <c r="D26259">
        <v>256.10000000000002</v>
      </c>
      <c r="E26259" t="s">
        <v>1827</v>
      </c>
    </row>
    <row r="26260" spans="1:5" x14ac:dyDescent="0.2">
      <c r="A26260">
        <v>9610022</v>
      </c>
      <c r="B26260" t="s">
        <v>52113</v>
      </c>
      <c r="C26260" t="s">
        <v>243</v>
      </c>
      <c r="D26260">
        <v>329.27</v>
      </c>
      <c r="E26260" t="s">
        <v>1827</v>
      </c>
    </row>
    <row r="26261" spans="1:5" x14ac:dyDescent="0.2">
      <c r="A26261">
        <v>9610023</v>
      </c>
      <c r="B26261" t="s">
        <v>52114</v>
      </c>
      <c r="C26261" t="s">
        <v>243</v>
      </c>
      <c r="D26261">
        <v>292.68</v>
      </c>
      <c r="E26261" t="s">
        <v>1827</v>
      </c>
    </row>
    <row r="26262" spans="1:5" x14ac:dyDescent="0.2">
      <c r="A26262">
        <v>9610024</v>
      </c>
      <c r="B26262" t="s">
        <v>52115</v>
      </c>
      <c r="C26262" t="s">
        <v>243</v>
      </c>
      <c r="D26262">
        <v>243.9</v>
      </c>
      <c r="E26262" t="s">
        <v>1827</v>
      </c>
    </row>
    <row r="26263" spans="1:5" x14ac:dyDescent="0.2">
      <c r="A26263">
        <v>9610032</v>
      </c>
      <c r="B26263" t="s">
        <v>52117</v>
      </c>
      <c r="C26263" t="s">
        <v>243</v>
      </c>
      <c r="D26263">
        <v>408.54</v>
      </c>
      <c r="E26263" t="s">
        <v>1827</v>
      </c>
    </row>
    <row r="26264" spans="1:5" x14ac:dyDescent="0.2">
      <c r="A26264">
        <v>9610031</v>
      </c>
      <c r="B26264" t="s">
        <v>52116</v>
      </c>
      <c r="C26264" t="s">
        <v>243</v>
      </c>
      <c r="D26264">
        <v>371.95</v>
      </c>
      <c r="E26264" t="s">
        <v>1827</v>
      </c>
    </row>
    <row r="26265" spans="1:5" x14ac:dyDescent="0.2">
      <c r="A26265">
        <v>95200090</v>
      </c>
      <c r="B26265" t="s">
        <v>28052</v>
      </c>
      <c r="C26265" t="s">
        <v>243</v>
      </c>
      <c r="D26265">
        <v>195.12</v>
      </c>
      <c r="E26265" t="s">
        <v>1827</v>
      </c>
    </row>
    <row r="26266" spans="1:5" x14ac:dyDescent="0.2">
      <c r="A26266">
        <v>95200100</v>
      </c>
      <c r="B26266" t="s">
        <v>54749</v>
      </c>
      <c r="C26266" t="s">
        <v>243</v>
      </c>
      <c r="D26266">
        <v>219.51</v>
      </c>
      <c r="E26266" t="s">
        <v>1827</v>
      </c>
    </row>
    <row r="26267" spans="1:5" x14ac:dyDescent="0.2">
      <c r="A26267">
        <v>952001001</v>
      </c>
      <c r="B26267" t="s">
        <v>54750</v>
      </c>
      <c r="C26267" t="s">
        <v>243</v>
      </c>
      <c r="D26267">
        <v>268.29000000000002</v>
      </c>
      <c r="E26267" t="s">
        <v>1827</v>
      </c>
    </row>
    <row r="26268" spans="1:5" x14ac:dyDescent="0.2">
      <c r="A26268">
        <v>9610316</v>
      </c>
      <c r="B26268" t="s">
        <v>52118</v>
      </c>
      <c r="C26268" t="s">
        <v>243</v>
      </c>
      <c r="D26268">
        <v>365.85</v>
      </c>
      <c r="E26268" t="s">
        <v>1827</v>
      </c>
    </row>
    <row r="26269" spans="1:5" x14ac:dyDescent="0.2">
      <c r="A26269">
        <v>9610317</v>
      </c>
      <c r="B26269" t="s">
        <v>52119</v>
      </c>
      <c r="C26269" t="s">
        <v>243</v>
      </c>
      <c r="D26269" s="684">
        <v>329.27</v>
      </c>
      <c r="E26269" t="s">
        <v>1827</v>
      </c>
    </row>
    <row r="26270" spans="1:5" x14ac:dyDescent="0.2">
      <c r="A26270">
        <v>9610322</v>
      </c>
      <c r="B26270" t="s">
        <v>52120</v>
      </c>
      <c r="C26270" t="s">
        <v>243</v>
      </c>
      <c r="D26270" s="684">
        <v>402.44</v>
      </c>
      <c r="E26270" t="s">
        <v>1827</v>
      </c>
    </row>
    <row r="26271" spans="1:5" x14ac:dyDescent="0.2">
      <c r="A26271">
        <v>9610323</v>
      </c>
      <c r="B26271" t="s">
        <v>52121</v>
      </c>
      <c r="C26271" t="s">
        <v>243</v>
      </c>
      <c r="D26271" s="684">
        <v>365.85</v>
      </c>
      <c r="E26271" t="s">
        <v>1827</v>
      </c>
    </row>
    <row r="26272" spans="1:5" x14ac:dyDescent="0.2">
      <c r="A26272">
        <v>9610324</v>
      </c>
      <c r="B26272" t="s">
        <v>52122</v>
      </c>
      <c r="C26272" t="s">
        <v>243</v>
      </c>
      <c r="D26272" s="684">
        <v>317.07</v>
      </c>
      <c r="E26272" t="s">
        <v>1827</v>
      </c>
    </row>
    <row r="26273" spans="1:5" x14ac:dyDescent="0.2">
      <c r="A26273">
        <v>9610332</v>
      </c>
      <c r="B26273" t="s">
        <v>52124</v>
      </c>
      <c r="C26273" t="s">
        <v>243</v>
      </c>
      <c r="D26273" s="684">
        <v>481.71</v>
      </c>
      <c r="E26273" t="s">
        <v>1827</v>
      </c>
    </row>
    <row r="26274" spans="1:5" x14ac:dyDescent="0.2">
      <c r="A26274">
        <v>9610331</v>
      </c>
      <c r="B26274" t="s">
        <v>52123</v>
      </c>
      <c r="C26274" t="s">
        <v>243</v>
      </c>
      <c r="D26274" s="684">
        <v>445.12</v>
      </c>
      <c r="E26274" t="s">
        <v>1827</v>
      </c>
    </row>
    <row r="26275" spans="1:5" x14ac:dyDescent="0.2">
      <c r="A26275">
        <v>95200390</v>
      </c>
      <c r="B26275" t="s">
        <v>52100</v>
      </c>
      <c r="C26275" t="s">
        <v>243</v>
      </c>
      <c r="D26275" s="684">
        <v>195.12</v>
      </c>
      <c r="E26275" t="s">
        <v>1827</v>
      </c>
    </row>
    <row r="26276" spans="1:5" x14ac:dyDescent="0.2">
      <c r="A26276">
        <v>95203100</v>
      </c>
      <c r="B26276" t="s">
        <v>52101</v>
      </c>
      <c r="C26276" t="s">
        <v>243</v>
      </c>
      <c r="D26276" s="684">
        <v>219.51</v>
      </c>
      <c r="E26276" t="s">
        <v>1827</v>
      </c>
    </row>
    <row r="26277" spans="1:5" x14ac:dyDescent="0.2">
      <c r="A26277">
        <v>952031001</v>
      </c>
      <c r="B26277" t="s">
        <v>52102</v>
      </c>
      <c r="C26277" t="s">
        <v>243</v>
      </c>
      <c r="D26277">
        <v>268.29000000000002</v>
      </c>
      <c r="E26277" t="s">
        <v>1827</v>
      </c>
    </row>
    <row r="26278" spans="1:5" x14ac:dyDescent="0.2">
      <c r="A26278">
        <v>110000006</v>
      </c>
      <c r="B26278" t="s">
        <v>15021</v>
      </c>
      <c r="C26278" t="s">
        <v>243</v>
      </c>
      <c r="D26278" s="684">
        <v>201.22</v>
      </c>
      <c r="E26278" t="s">
        <v>1827</v>
      </c>
    </row>
    <row r="26279" spans="1:5" x14ac:dyDescent="0.2">
      <c r="A26279">
        <v>108000006</v>
      </c>
      <c r="B26279" t="s">
        <v>15022</v>
      </c>
      <c r="C26279" t="s">
        <v>243</v>
      </c>
      <c r="D26279" s="684">
        <v>201.22</v>
      </c>
      <c r="E26279" t="s">
        <v>1827</v>
      </c>
    </row>
    <row r="26280" spans="1:5" x14ac:dyDescent="0.2">
      <c r="A26280">
        <v>150000006</v>
      </c>
      <c r="B26280" t="s">
        <v>14714</v>
      </c>
      <c r="C26280" t="s">
        <v>243</v>
      </c>
      <c r="D26280" s="684">
        <v>219.51</v>
      </c>
      <c r="E26280" t="s">
        <v>1827</v>
      </c>
    </row>
    <row r="26281" spans="1:5" x14ac:dyDescent="0.2">
      <c r="A26281">
        <v>144000006</v>
      </c>
      <c r="B26281" t="s">
        <v>14713</v>
      </c>
      <c r="C26281" t="s">
        <v>243</v>
      </c>
      <c r="D26281" s="684">
        <v>371.95</v>
      </c>
      <c r="E26281" t="s">
        <v>1827</v>
      </c>
    </row>
    <row r="26282" spans="1:5" x14ac:dyDescent="0.2">
      <c r="A26282">
        <v>5900007</v>
      </c>
      <c r="B26282" t="s">
        <v>14941</v>
      </c>
      <c r="C26282" t="s">
        <v>243</v>
      </c>
      <c r="D26282" s="684">
        <v>500</v>
      </c>
      <c r="E26282" t="s">
        <v>1827</v>
      </c>
    </row>
    <row r="26283" spans="1:5" x14ac:dyDescent="0.2">
      <c r="A26283">
        <v>151000006</v>
      </c>
      <c r="B26283" t="s">
        <v>14715</v>
      </c>
      <c r="C26283" t="s">
        <v>243</v>
      </c>
      <c r="D26283" s="684">
        <v>439.02</v>
      </c>
      <c r="E26283" t="s">
        <v>1827</v>
      </c>
    </row>
    <row r="26284" spans="1:5" x14ac:dyDescent="0.2">
      <c r="A26284" t="s">
        <v>16884</v>
      </c>
      <c r="B26284" t="s">
        <v>14669</v>
      </c>
      <c r="C26284" t="s">
        <v>243</v>
      </c>
      <c r="D26284" s="684">
        <v>548.78</v>
      </c>
      <c r="E26284" t="s">
        <v>1827</v>
      </c>
    </row>
    <row r="26285" spans="1:5" x14ac:dyDescent="0.2">
      <c r="A26285">
        <v>152000006</v>
      </c>
      <c r="B26285" t="s">
        <v>14716</v>
      </c>
      <c r="C26285" t="s">
        <v>243</v>
      </c>
      <c r="D26285" s="684">
        <v>506.1</v>
      </c>
      <c r="E26285" t="s">
        <v>1827</v>
      </c>
    </row>
    <row r="26286" spans="1:5" x14ac:dyDescent="0.2">
      <c r="A26286" t="s">
        <v>16885</v>
      </c>
      <c r="B26286" t="s">
        <v>14670</v>
      </c>
      <c r="C26286" t="s">
        <v>243</v>
      </c>
      <c r="D26286">
        <v>615.85</v>
      </c>
      <c r="E26286" t="s">
        <v>1827</v>
      </c>
    </row>
    <row r="26287" spans="1:5" x14ac:dyDescent="0.2">
      <c r="A26287">
        <v>506003016</v>
      </c>
      <c r="B26287" t="s">
        <v>15020</v>
      </c>
      <c r="C26287" t="s">
        <v>243</v>
      </c>
      <c r="D26287">
        <v>1475.61</v>
      </c>
      <c r="E26287" t="s">
        <v>1827</v>
      </c>
    </row>
    <row r="26288" spans="1:5" x14ac:dyDescent="0.2">
      <c r="A26288">
        <v>544005016</v>
      </c>
      <c r="B26288" t="s">
        <v>14931</v>
      </c>
      <c r="C26288" t="s">
        <v>243</v>
      </c>
      <c r="D26288">
        <v>1853.66</v>
      </c>
      <c r="E26288" t="s">
        <v>1827</v>
      </c>
    </row>
    <row r="26289" spans="1:5" x14ac:dyDescent="0.2">
      <c r="A26289">
        <v>544003016</v>
      </c>
      <c r="B26289" t="s">
        <v>52054</v>
      </c>
      <c r="C26289" t="s">
        <v>243</v>
      </c>
      <c r="D26289">
        <v>1853.66</v>
      </c>
      <c r="E26289" t="s">
        <v>1827</v>
      </c>
    </row>
    <row r="26290" spans="1:5" x14ac:dyDescent="0.2">
      <c r="A26290">
        <v>551002016</v>
      </c>
      <c r="B26290" t="s">
        <v>14932</v>
      </c>
      <c r="C26290" t="s">
        <v>243</v>
      </c>
      <c r="D26290">
        <v>1993.9</v>
      </c>
      <c r="E26290" t="s">
        <v>1827</v>
      </c>
    </row>
    <row r="26291" spans="1:5" x14ac:dyDescent="0.2">
      <c r="A26291" t="s">
        <v>16886</v>
      </c>
      <c r="B26291" t="s">
        <v>14671</v>
      </c>
      <c r="C26291" t="s">
        <v>243</v>
      </c>
      <c r="D26291">
        <v>2103.66</v>
      </c>
      <c r="E26291" t="s">
        <v>1827</v>
      </c>
    </row>
    <row r="26292" spans="1:5" x14ac:dyDescent="0.2">
      <c r="A26292">
        <v>551003016</v>
      </c>
      <c r="B26292" t="s">
        <v>14933</v>
      </c>
      <c r="C26292" t="s">
        <v>243</v>
      </c>
      <c r="D26292">
        <v>1993.9</v>
      </c>
      <c r="E26292" t="s">
        <v>1827</v>
      </c>
    </row>
    <row r="26293" spans="1:5" x14ac:dyDescent="0.2">
      <c r="A26293" t="s">
        <v>16887</v>
      </c>
      <c r="B26293" t="s">
        <v>14672</v>
      </c>
      <c r="C26293" t="s">
        <v>243</v>
      </c>
      <c r="D26293" s="684">
        <v>2103.66</v>
      </c>
      <c r="E26293" t="s">
        <v>1827</v>
      </c>
    </row>
    <row r="26294" spans="1:5" x14ac:dyDescent="0.2">
      <c r="A26294">
        <v>551004016</v>
      </c>
      <c r="B26294" t="s">
        <v>14934</v>
      </c>
      <c r="C26294" t="s">
        <v>243</v>
      </c>
      <c r="D26294" s="684">
        <v>2500</v>
      </c>
      <c r="E26294" t="s">
        <v>1827</v>
      </c>
    </row>
    <row r="26295" spans="1:5" x14ac:dyDescent="0.2">
      <c r="A26295" t="s">
        <v>16888</v>
      </c>
      <c r="B26295" t="s">
        <v>14673</v>
      </c>
      <c r="C26295" t="s">
        <v>243</v>
      </c>
      <c r="D26295">
        <v>2609.7600000000002</v>
      </c>
      <c r="E26295" t="s">
        <v>1827</v>
      </c>
    </row>
    <row r="26296" spans="1:5" x14ac:dyDescent="0.2">
      <c r="A26296">
        <v>551006016</v>
      </c>
      <c r="B26296" t="s">
        <v>14935</v>
      </c>
      <c r="C26296" t="s">
        <v>243</v>
      </c>
      <c r="D26296">
        <v>2500</v>
      </c>
      <c r="E26296" t="s">
        <v>1827</v>
      </c>
    </row>
    <row r="26297" spans="1:5" x14ac:dyDescent="0.2">
      <c r="A26297" t="s">
        <v>16889</v>
      </c>
      <c r="B26297" t="s">
        <v>14674</v>
      </c>
      <c r="C26297" t="s">
        <v>243</v>
      </c>
      <c r="D26297">
        <v>2609.7600000000002</v>
      </c>
      <c r="E26297" t="s">
        <v>1827</v>
      </c>
    </row>
    <row r="26298" spans="1:5" x14ac:dyDescent="0.2">
      <c r="A26298">
        <v>552005016</v>
      </c>
      <c r="B26298" t="s">
        <v>14938</v>
      </c>
      <c r="C26298" t="s">
        <v>243</v>
      </c>
      <c r="D26298">
        <v>2073.17</v>
      </c>
      <c r="E26298" t="s">
        <v>1827</v>
      </c>
    </row>
    <row r="26299" spans="1:5" x14ac:dyDescent="0.2">
      <c r="A26299" t="s">
        <v>16892</v>
      </c>
      <c r="B26299" t="s">
        <v>14677</v>
      </c>
      <c r="C26299" t="s">
        <v>243</v>
      </c>
      <c r="D26299">
        <v>2182.9299999999998</v>
      </c>
      <c r="E26299" t="s">
        <v>1827</v>
      </c>
    </row>
    <row r="26300" spans="1:5" x14ac:dyDescent="0.2">
      <c r="A26300">
        <v>552003016</v>
      </c>
      <c r="B26300" t="s">
        <v>14936</v>
      </c>
      <c r="C26300" t="s">
        <v>243</v>
      </c>
      <c r="D26300">
        <v>2073.17</v>
      </c>
      <c r="E26300" t="s">
        <v>1827</v>
      </c>
    </row>
    <row r="26301" spans="1:5" x14ac:dyDescent="0.2">
      <c r="A26301" t="s">
        <v>16890</v>
      </c>
      <c r="B26301" t="s">
        <v>14675</v>
      </c>
      <c r="C26301" t="s">
        <v>243</v>
      </c>
      <c r="D26301">
        <v>2182.9299999999998</v>
      </c>
      <c r="E26301" t="s">
        <v>1827</v>
      </c>
    </row>
    <row r="26302" spans="1:5" x14ac:dyDescent="0.2">
      <c r="A26302">
        <v>552004016</v>
      </c>
      <c r="B26302" t="s">
        <v>14937</v>
      </c>
      <c r="C26302" t="s">
        <v>243</v>
      </c>
      <c r="D26302">
        <v>2579.27</v>
      </c>
      <c r="E26302" t="s">
        <v>1827</v>
      </c>
    </row>
    <row r="26303" spans="1:5" x14ac:dyDescent="0.2">
      <c r="A26303" t="s">
        <v>16891</v>
      </c>
      <c r="B26303" t="s">
        <v>14676</v>
      </c>
      <c r="C26303" t="s">
        <v>243</v>
      </c>
      <c r="D26303">
        <v>2689.02</v>
      </c>
      <c r="E26303" t="s">
        <v>1827</v>
      </c>
    </row>
    <row r="26304" spans="1:5" x14ac:dyDescent="0.2">
      <c r="A26304">
        <v>552006016</v>
      </c>
      <c r="B26304" t="s">
        <v>14939</v>
      </c>
      <c r="C26304" t="s">
        <v>243</v>
      </c>
      <c r="D26304">
        <v>2579.27</v>
      </c>
      <c r="E26304" t="s">
        <v>1827</v>
      </c>
    </row>
    <row r="26305" spans="1:5" x14ac:dyDescent="0.2">
      <c r="A26305" t="s">
        <v>16893</v>
      </c>
      <c r="B26305" t="s">
        <v>14678</v>
      </c>
      <c r="C26305" t="s">
        <v>243</v>
      </c>
      <c r="D26305">
        <v>2689.02</v>
      </c>
      <c r="E26305" t="s">
        <v>1827</v>
      </c>
    </row>
    <row r="26306" spans="1:5" x14ac:dyDescent="0.2">
      <c r="A26306">
        <v>10090090</v>
      </c>
      <c r="B26306" t="s">
        <v>15018</v>
      </c>
      <c r="C26306" t="s">
        <v>243</v>
      </c>
      <c r="D26306">
        <v>246.58</v>
      </c>
      <c r="E26306" t="s">
        <v>1827</v>
      </c>
    </row>
    <row r="26307" spans="1:5" x14ac:dyDescent="0.2">
      <c r="A26307">
        <v>9800360</v>
      </c>
      <c r="B26307" t="s">
        <v>14995</v>
      </c>
      <c r="C26307" t="s">
        <v>243</v>
      </c>
      <c r="D26307">
        <v>548.78</v>
      </c>
      <c r="E26307" t="s">
        <v>1827</v>
      </c>
    </row>
    <row r="26308" spans="1:5" x14ac:dyDescent="0.2">
      <c r="A26308" t="s">
        <v>17099</v>
      </c>
      <c r="B26308" t="s">
        <v>52400</v>
      </c>
      <c r="C26308" t="s">
        <v>243</v>
      </c>
      <c r="D26308">
        <v>1089.68</v>
      </c>
      <c r="E26308" t="s">
        <v>1827</v>
      </c>
    </row>
    <row r="26309" spans="1:5" x14ac:dyDescent="0.2">
      <c r="A26309" t="s">
        <v>17072</v>
      </c>
      <c r="B26309" t="s">
        <v>52401</v>
      </c>
      <c r="C26309" t="s">
        <v>243</v>
      </c>
      <c r="D26309">
        <v>1245.28</v>
      </c>
      <c r="E26309" t="s">
        <v>1827</v>
      </c>
    </row>
    <row r="26310" spans="1:5" x14ac:dyDescent="0.2">
      <c r="A26310" t="s">
        <v>17063</v>
      </c>
      <c r="B26310" t="s">
        <v>52402</v>
      </c>
      <c r="C26310" t="s">
        <v>243</v>
      </c>
      <c r="D26310">
        <v>1245.28</v>
      </c>
      <c r="E26310" t="s">
        <v>1827</v>
      </c>
    </row>
    <row r="26311" spans="1:5" x14ac:dyDescent="0.2">
      <c r="A26311" t="s">
        <v>17069</v>
      </c>
      <c r="B26311" t="s">
        <v>54751</v>
      </c>
      <c r="C26311" t="s">
        <v>243</v>
      </c>
      <c r="D26311">
        <v>1582.7</v>
      </c>
      <c r="E26311" t="s">
        <v>1827</v>
      </c>
    </row>
    <row r="26312" spans="1:5" x14ac:dyDescent="0.2">
      <c r="A26312" t="s">
        <v>17078</v>
      </c>
      <c r="B26312" t="s">
        <v>54752</v>
      </c>
      <c r="C26312" t="s">
        <v>243</v>
      </c>
      <c r="D26312">
        <v>1582.7</v>
      </c>
      <c r="E26312" t="s">
        <v>1827</v>
      </c>
    </row>
    <row r="26313" spans="1:5" x14ac:dyDescent="0.2">
      <c r="A26313" t="s">
        <v>17079</v>
      </c>
      <c r="B26313" t="s">
        <v>54753</v>
      </c>
      <c r="C26313" t="s">
        <v>243</v>
      </c>
      <c r="D26313">
        <v>1582.7</v>
      </c>
      <c r="E26313" t="s">
        <v>1827</v>
      </c>
    </row>
    <row r="26314" spans="1:5" x14ac:dyDescent="0.2">
      <c r="A26314" t="s">
        <v>17087</v>
      </c>
      <c r="B26314" t="s">
        <v>54754</v>
      </c>
      <c r="C26314" t="s">
        <v>243</v>
      </c>
      <c r="D26314">
        <v>1582.7</v>
      </c>
      <c r="E26314" t="s">
        <v>1827</v>
      </c>
    </row>
    <row r="26315" spans="1:5" x14ac:dyDescent="0.2">
      <c r="A26315" t="s">
        <v>17088</v>
      </c>
      <c r="B26315" t="s">
        <v>52403</v>
      </c>
      <c r="C26315" t="s">
        <v>243</v>
      </c>
      <c r="D26315">
        <v>1582.7</v>
      </c>
      <c r="E26315" t="s">
        <v>1827</v>
      </c>
    </row>
    <row r="26316" spans="1:5" x14ac:dyDescent="0.2">
      <c r="A26316" t="s">
        <v>17093</v>
      </c>
      <c r="B26316" t="s">
        <v>52404</v>
      </c>
      <c r="C26316" t="s">
        <v>243</v>
      </c>
      <c r="D26316">
        <v>1089.68</v>
      </c>
      <c r="E26316" t="s">
        <v>1827</v>
      </c>
    </row>
    <row r="26317" spans="1:5" x14ac:dyDescent="0.2">
      <c r="A26317" t="s">
        <v>17057</v>
      </c>
      <c r="B26317" t="s">
        <v>52405</v>
      </c>
      <c r="C26317" t="s">
        <v>243</v>
      </c>
      <c r="D26317">
        <v>1245.28</v>
      </c>
      <c r="E26317" t="s">
        <v>1827</v>
      </c>
    </row>
    <row r="26318" spans="1:5" x14ac:dyDescent="0.2">
      <c r="A26318" t="s">
        <v>17084</v>
      </c>
      <c r="B26318" t="s">
        <v>52406</v>
      </c>
      <c r="C26318" t="s">
        <v>243</v>
      </c>
      <c r="D26318">
        <v>1555.79</v>
      </c>
      <c r="E26318" t="s">
        <v>1827</v>
      </c>
    </row>
    <row r="26319" spans="1:5" x14ac:dyDescent="0.2">
      <c r="A26319" t="s">
        <v>17100</v>
      </c>
      <c r="B26319" t="s">
        <v>52407</v>
      </c>
      <c r="C26319" t="s">
        <v>243</v>
      </c>
      <c r="D26319">
        <v>1089.68</v>
      </c>
      <c r="E26319" t="s">
        <v>1827</v>
      </c>
    </row>
    <row r="26320" spans="1:5" x14ac:dyDescent="0.2">
      <c r="A26320" t="s">
        <v>17073</v>
      </c>
      <c r="B26320" t="s">
        <v>52408</v>
      </c>
      <c r="C26320" t="s">
        <v>243</v>
      </c>
      <c r="D26320">
        <v>1245.28</v>
      </c>
      <c r="E26320" t="s">
        <v>1827</v>
      </c>
    </row>
    <row r="26321" spans="1:5" x14ac:dyDescent="0.2">
      <c r="A26321" t="s">
        <v>17064</v>
      </c>
      <c r="B26321" t="s">
        <v>52409</v>
      </c>
      <c r="C26321" t="s">
        <v>243</v>
      </c>
      <c r="D26321">
        <v>1245.28</v>
      </c>
      <c r="E26321" t="s">
        <v>1827</v>
      </c>
    </row>
    <row r="26322" spans="1:5" x14ac:dyDescent="0.2">
      <c r="A26322" t="s">
        <v>17094</v>
      </c>
      <c r="B26322" t="s">
        <v>52410</v>
      </c>
      <c r="C26322" t="s">
        <v>243</v>
      </c>
      <c r="D26322">
        <v>1089.68</v>
      </c>
      <c r="E26322" t="s">
        <v>1827</v>
      </c>
    </row>
    <row r="26323" spans="1:5" x14ac:dyDescent="0.2">
      <c r="A26323" t="s">
        <v>17058</v>
      </c>
      <c r="B26323" t="s">
        <v>52411</v>
      </c>
      <c r="C26323" t="s">
        <v>243</v>
      </c>
      <c r="D26323">
        <v>1245.28</v>
      </c>
      <c r="E26323" t="s">
        <v>1827</v>
      </c>
    </row>
    <row r="26324" spans="1:5" x14ac:dyDescent="0.2">
      <c r="A26324" t="s">
        <v>17051</v>
      </c>
      <c r="B26324" t="s">
        <v>52412</v>
      </c>
      <c r="C26324" t="s">
        <v>243</v>
      </c>
      <c r="D26324">
        <v>1167.5999999999999</v>
      </c>
      <c r="E26324" t="s">
        <v>1827</v>
      </c>
    </row>
    <row r="26325" spans="1:5" x14ac:dyDescent="0.2">
      <c r="A26325" t="s">
        <v>17024</v>
      </c>
      <c r="B26325" t="s">
        <v>52413</v>
      </c>
      <c r="C26325" t="s">
        <v>243</v>
      </c>
      <c r="D26325">
        <v>1323.2</v>
      </c>
      <c r="E26325" t="s">
        <v>1827</v>
      </c>
    </row>
    <row r="26326" spans="1:5" x14ac:dyDescent="0.2">
      <c r="A26326" t="s">
        <v>17015</v>
      </c>
      <c r="B26326" t="s">
        <v>52414</v>
      </c>
      <c r="C26326" t="s">
        <v>243</v>
      </c>
      <c r="D26326">
        <v>1323.2</v>
      </c>
      <c r="E26326" t="s">
        <v>1827</v>
      </c>
    </row>
    <row r="26327" spans="1:5" x14ac:dyDescent="0.2">
      <c r="A26327" t="s">
        <v>17021</v>
      </c>
      <c r="B26327" t="s">
        <v>52415</v>
      </c>
      <c r="C26327" t="s">
        <v>243</v>
      </c>
      <c r="D26327">
        <v>1660.62</v>
      </c>
      <c r="E26327" t="s">
        <v>1827</v>
      </c>
    </row>
    <row r="26328" spans="1:5" x14ac:dyDescent="0.2">
      <c r="A26328" t="s">
        <v>17030</v>
      </c>
      <c r="B26328" t="s">
        <v>54755</v>
      </c>
      <c r="C26328" t="s">
        <v>243</v>
      </c>
      <c r="D26328">
        <v>1660.62</v>
      </c>
      <c r="E26328" t="s">
        <v>1827</v>
      </c>
    </row>
    <row r="26329" spans="1:5" x14ac:dyDescent="0.2">
      <c r="A26329" t="s">
        <v>17031</v>
      </c>
      <c r="B26329" t="s">
        <v>54756</v>
      </c>
      <c r="C26329" t="s">
        <v>243</v>
      </c>
      <c r="D26329">
        <v>1660.62</v>
      </c>
      <c r="E26329" t="s">
        <v>1827</v>
      </c>
    </row>
    <row r="26330" spans="1:5" x14ac:dyDescent="0.2">
      <c r="A26330" t="s">
        <v>17039</v>
      </c>
      <c r="B26330" t="s">
        <v>54757</v>
      </c>
      <c r="C26330" t="s">
        <v>243</v>
      </c>
      <c r="D26330">
        <v>1660.62</v>
      </c>
      <c r="E26330" t="s">
        <v>1827</v>
      </c>
    </row>
    <row r="26331" spans="1:5" x14ac:dyDescent="0.2">
      <c r="A26331" t="s">
        <v>17040</v>
      </c>
      <c r="B26331" t="s">
        <v>52416</v>
      </c>
      <c r="C26331" t="s">
        <v>243</v>
      </c>
      <c r="D26331">
        <v>1660.62</v>
      </c>
      <c r="E26331" t="s">
        <v>1827</v>
      </c>
    </row>
    <row r="26332" spans="1:5" x14ac:dyDescent="0.2">
      <c r="A26332" t="s">
        <v>17045</v>
      </c>
      <c r="B26332" t="s">
        <v>52417</v>
      </c>
      <c r="C26332" t="s">
        <v>243</v>
      </c>
      <c r="D26332">
        <v>1167.5999999999999</v>
      </c>
      <c r="E26332" t="s">
        <v>1827</v>
      </c>
    </row>
    <row r="26333" spans="1:5" x14ac:dyDescent="0.2">
      <c r="A26333" t="s">
        <v>17009</v>
      </c>
      <c r="B26333" t="s">
        <v>52418</v>
      </c>
      <c r="C26333" t="s">
        <v>243</v>
      </c>
      <c r="D26333">
        <v>1323.2</v>
      </c>
      <c r="E26333" t="s">
        <v>1827</v>
      </c>
    </row>
    <row r="26334" spans="1:5" x14ac:dyDescent="0.2">
      <c r="A26334" t="s">
        <v>17036</v>
      </c>
      <c r="B26334" t="s">
        <v>52419</v>
      </c>
      <c r="C26334" t="s">
        <v>243</v>
      </c>
      <c r="D26334">
        <v>1633.7</v>
      </c>
      <c r="E26334" t="s">
        <v>1827</v>
      </c>
    </row>
    <row r="26335" spans="1:5" x14ac:dyDescent="0.2">
      <c r="A26335" t="s">
        <v>17052</v>
      </c>
      <c r="B26335" t="s">
        <v>52420</v>
      </c>
      <c r="C26335" t="s">
        <v>243</v>
      </c>
      <c r="D26335">
        <v>1167.5999999999999</v>
      </c>
      <c r="E26335" t="s">
        <v>1827</v>
      </c>
    </row>
    <row r="26336" spans="1:5" x14ac:dyDescent="0.2">
      <c r="A26336" t="s">
        <v>17025</v>
      </c>
      <c r="B26336" t="s">
        <v>52421</v>
      </c>
      <c r="C26336" t="s">
        <v>243</v>
      </c>
      <c r="D26336">
        <v>1323.2</v>
      </c>
      <c r="E26336" t="s">
        <v>1827</v>
      </c>
    </row>
    <row r="26337" spans="1:5" x14ac:dyDescent="0.2">
      <c r="A26337" t="s">
        <v>17016</v>
      </c>
      <c r="B26337" t="s">
        <v>52422</v>
      </c>
      <c r="C26337" t="s">
        <v>243</v>
      </c>
      <c r="D26337">
        <v>1323.2</v>
      </c>
      <c r="E26337" t="s">
        <v>1827</v>
      </c>
    </row>
    <row r="26338" spans="1:5" x14ac:dyDescent="0.2">
      <c r="A26338" t="s">
        <v>17046</v>
      </c>
      <c r="B26338" t="s">
        <v>52423</v>
      </c>
      <c r="C26338" t="s">
        <v>243</v>
      </c>
      <c r="D26338">
        <v>1167.5999999999999</v>
      </c>
      <c r="E26338" t="s">
        <v>1827</v>
      </c>
    </row>
    <row r="26339" spans="1:5" x14ac:dyDescent="0.2">
      <c r="A26339" t="s">
        <v>17010</v>
      </c>
      <c r="B26339" t="s">
        <v>52424</v>
      </c>
      <c r="C26339" t="s">
        <v>243</v>
      </c>
      <c r="D26339">
        <v>1323.2</v>
      </c>
      <c r="E26339" t="s">
        <v>1827</v>
      </c>
    </row>
    <row r="26340" spans="1:5" x14ac:dyDescent="0.2">
      <c r="A26340" t="s">
        <v>17101</v>
      </c>
      <c r="B26340" t="s">
        <v>54758</v>
      </c>
      <c r="C26340" t="s">
        <v>243</v>
      </c>
      <c r="D26340">
        <v>1180.5899999999999</v>
      </c>
      <c r="E26340" t="s">
        <v>1827</v>
      </c>
    </row>
    <row r="26341" spans="1:5" x14ac:dyDescent="0.2">
      <c r="A26341" t="s">
        <v>17074</v>
      </c>
      <c r="B26341" t="s">
        <v>52425</v>
      </c>
      <c r="C26341" t="s">
        <v>243</v>
      </c>
      <c r="D26341">
        <v>1336.19</v>
      </c>
      <c r="E26341" t="s">
        <v>1827</v>
      </c>
    </row>
    <row r="26342" spans="1:5" x14ac:dyDescent="0.2">
      <c r="A26342" t="s">
        <v>17065</v>
      </c>
      <c r="B26342" t="s">
        <v>54759</v>
      </c>
      <c r="C26342" t="s">
        <v>243</v>
      </c>
      <c r="D26342">
        <v>1336.19</v>
      </c>
      <c r="E26342" t="s">
        <v>1827</v>
      </c>
    </row>
    <row r="26343" spans="1:5" x14ac:dyDescent="0.2">
      <c r="A26343" t="s">
        <v>17070</v>
      </c>
      <c r="B26343" t="s">
        <v>54760</v>
      </c>
      <c r="C26343" t="s">
        <v>243</v>
      </c>
      <c r="D26343">
        <v>1673.6</v>
      </c>
      <c r="E26343" t="s">
        <v>1827</v>
      </c>
    </row>
    <row r="26344" spans="1:5" x14ac:dyDescent="0.2">
      <c r="A26344" t="s">
        <v>17080</v>
      </c>
      <c r="B26344" t="s">
        <v>54761</v>
      </c>
      <c r="C26344" t="s">
        <v>243</v>
      </c>
      <c r="D26344">
        <v>1673.6</v>
      </c>
      <c r="E26344" t="s">
        <v>1827</v>
      </c>
    </row>
    <row r="26345" spans="1:5" x14ac:dyDescent="0.2">
      <c r="A26345" t="s">
        <v>17081</v>
      </c>
      <c r="B26345" t="s">
        <v>54762</v>
      </c>
      <c r="C26345" t="s">
        <v>243</v>
      </c>
      <c r="D26345">
        <v>1673.6</v>
      </c>
      <c r="E26345" t="s">
        <v>1827</v>
      </c>
    </row>
    <row r="26346" spans="1:5" x14ac:dyDescent="0.2">
      <c r="A26346" t="s">
        <v>17089</v>
      </c>
      <c r="B26346" t="s">
        <v>54763</v>
      </c>
      <c r="C26346" t="s">
        <v>243</v>
      </c>
      <c r="D26346">
        <v>1673.6</v>
      </c>
      <c r="E26346" t="s">
        <v>1827</v>
      </c>
    </row>
    <row r="26347" spans="1:5" x14ac:dyDescent="0.2">
      <c r="A26347" t="s">
        <v>17090</v>
      </c>
      <c r="B26347" t="s">
        <v>54764</v>
      </c>
      <c r="C26347" t="s">
        <v>243</v>
      </c>
      <c r="D26347">
        <v>1673.6</v>
      </c>
      <c r="E26347" t="s">
        <v>1827</v>
      </c>
    </row>
    <row r="26348" spans="1:5" x14ac:dyDescent="0.2">
      <c r="A26348" t="s">
        <v>17095</v>
      </c>
      <c r="B26348" t="s">
        <v>52426</v>
      </c>
      <c r="C26348" t="s">
        <v>243</v>
      </c>
      <c r="D26348">
        <v>1180.5899999999999</v>
      </c>
      <c r="E26348" t="s">
        <v>1827</v>
      </c>
    </row>
    <row r="26349" spans="1:5" x14ac:dyDescent="0.2">
      <c r="A26349" t="s">
        <v>17059</v>
      </c>
      <c r="B26349" t="s">
        <v>54765</v>
      </c>
      <c r="C26349" t="s">
        <v>243</v>
      </c>
      <c r="D26349">
        <v>1336.19</v>
      </c>
      <c r="E26349" t="s">
        <v>1827</v>
      </c>
    </row>
    <row r="26350" spans="1:5" x14ac:dyDescent="0.2">
      <c r="A26350" t="s">
        <v>17085</v>
      </c>
      <c r="B26350" t="s">
        <v>54766</v>
      </c>
      <c r="C26350" t="s">
        <v>243</v>
      </c>
      <c r="D26350">
        <v>1646.69</v>
      </c>
      <c r="E26350" t="s">
        <v>1827</v>
      </c>
    </row>
    <row r="26351" spans="1:5" x14ac:dyDescent="0.2">
      <c r="A26351" t="s">
        <v>17102</v>
      </c>
      <c r="B26351" t="s">
        <v>54767</v>
      </c>
      <c r="C26351" t="s">
        <v>243</v>
      </c>
      <c r="D26351">
        <v>1180.5899999999999</v>
      </c>
      <c r="E26351" t="s">
        <v>1827</v>
      </c>
    </row>
    <row r="26352" spans="1:5" x14ac:dyDescent="0.2">
      <c r="A26352" t="s">
        <v>17075</v>
      </c>
      <c r="B26352" t="s">
        <v>52427</v>
      </c>
      <c r="C26352" t="s">
        <v>243</v>
      </c>
      <c r="D26352">
        <v>1336.19</v>
      </c>
      <c r="E26352" t="s">
        <v>1827</v>
      </c>
    </row>
    <row r="26353" spans="1:5" x14ac:dyDescent="0.2">
      <c r="A26353" t="s">
        <v>17066</v>
      </c>
      <c r="B26353" t="s">
        <v>52428</v>
      </c>
      <c r="C26353" t="s">
        <v>243</v>
      </c>
      <c r="D26353">
        <v>1336.19</v>
      </c>
      <c r="E26353" t="s">
        <v>1827</v>
      </c>
    </row>
    <row r="26354" spans="1:5" x14ac:dyDescent="0.2">
      <c r="A26354" t="s">
        <v>17096</v>
      </c>
      <c r="B26354" t="s">
        <v>52429</v>
      </c>
      <c r="C26354" t="s">
        <v>243</v>
      </c>
      <c r="D26354" s="684">
        <v>1180.5899999999999</v>
      </c>
      <c r="E26354" t="s">
        <v>1827</v>
      </c>
    </row>
    <row r="26355" spans="1:5" x14ac:dyDescent="0.2">
      <c r="A26355" t="s">
        <v>17060</v>
      </c>
      <c r="B26355" t="s">
        <v>54768</v>
      </c>
      <c r="C26355" t="s">
        <v>243</v>
      </c>
      <c r="D26355" s="684">
        <v>1336.19</v>
      </c>
      <c r="E26355" t="s">
        <v>1827</v>
      </c>
    </row>
    <row r="26356" spans="1:5" x14ac:dyDescent="0.2">
      <c r="A26356" t="s">
        <v>17053</v>
      </c>
      <c r="B26356" t="s">
        <v>52430</v>
      </c>
      <c r="C26356" t="s">
        <v>243</v>
      </c>
      <c r="D26356" s="684">
        <v>1258.51</v>
      </c>
      <c r="E26356" t="s">
        <v>1827</v>
      </c>
    </row>
    <row r="26357" spans="1:5" x14ac:dyDescent="0.2">
      <c r="A26357" t="s">
        <v>17026</v>
      </c>
      <c r="B26357" t="s">
        <v>52431</v>
      </c>
      <c r="C26357" t="s">
        <v>243</v>
      </c>
      <c r="D26357" s="684">
        <v>1414.11</v>
      </c>
      <c r="E26357" t="s">
        <v>1827</v>
      </c>
    </row>
    <row r="26358" spans="1:5" x14ac:dyDescent="0.2">
      <c r="A26358" t="s">
        <v>17017</v>
      </c>
      <c r="B26358" t="s">
        <v>54769</v>
      </c>
      <c r="C26358" t="s">
        <v>243</v>
      </c>
      <c r="D26358" s="684">
        <v>1414.11</v>
      </c>
      <c r="E26358" t="s">
        <v>1827</v>
      </c>
    </row>
    <row r="26359" spans="1:5" x14ac:dyDescent="0.2">
      <c r="A26359" t="s">
        <v>17022</v>
      </c>
      <c r="B26359" t="s">
        <v>54770</v>
      </c>
      <c r="C26359" t="s">
        <v>243</v>
      </c>
      <c r="D26359" s="684">
        <v>1751.52</v>
      </c>
      <c r="E26359" t="s">
        <v>1827</v>
      </c>
    </row>
    <row r="26360" spans="1:5" x14ac:dyDescent="0.2">
      <c r="A26360" t="s">
        <v>17032</v>
      </c>
      <c r="B26360" t="s">
        <v>54771</v>
      </c>
      <c r="C26360" t="s">
        <v>243</v>
      </c>
      <c r="D26360" s="684">
        <v>1751.52</v>
      </c>
      <c r="E26360" t="s">
        <v>1827</v>
      </c>
    </row>
    <row r="26361" spans="1:5" x14ac:dyDescent="0.2">
      <c r="A26361" t="s">
        <v>17033</v>
      </c>
      <c r="B26361" t="s">
        <v>54772</v>
      </c>
      <c r="C26361" t="s">
        <v>243</v>
      </c>
      <c r="D26361" s="684">
        <v>1751.52</v>
      </c>
      <c r="E26361" t="s">
        <v>1827</v>
      </c>
    </row>
    <row r="26362" spans="1:5" x14ac:dyDescent="0.2">
      <c r="A26362" t="s">
        <v>17041</v>
      </c>
      <c r="B26362" t="s">
        <v>54773</v>
      </c>
      <c r="C26362" t="s">
        <v>243</v>
      </c>
      <c r="D26362">
        <v>1751.52</v>
      </c>
      <c r="E26362" t="s">
        <v>1827</v>
      </c>
    </row>
    <row r="26363" spans="1:5" x14ac:dyDescent="0.2">
      <c r="A26363" t="s">
        <v>17042</v>
      </c>
      <c r="B26363" t="s">
        <v>52432</v>
      </c>
      <c r="C26363" t="s">
        <v>243</v>
      </c>
      <c r="D26363">
        <v>1751.52</v>
      </c>
      <c r="E26363" t="s">
        <v>1827</v>
      </c>
    </row>
    <row r="26364" spans="1:5" x14ac:dyDescent="0.2">
      <c r="A26364" t="s">
        <v>17047</v>
      </c>
      <c r="B26364" t="s">
        <v>52433</v>
      </c>
      <c r="C26364" t="s">
        <v>243</v>
      </c>
      <c r="D26364" s="684">
        <v>1258.51</v>
      </c>
      <c r="E26364" t="s">
        <v>1827</v>
      </c>
    </row>
    <row r="26365" spans="1:5" x14ac:dyDescent="0.2">
      <c r="A26365" t="s">
        <v>17011</v>
      </c>
      <c r="B26365" t="s">
        <v>52434</v>
      </c>
      <c r="C26365" t="s">
        <v>243</v>
      </c>
      <c r="D26365" s="684">
        <v>1414.11</v>
      </c>
      <c r="E26365" t="s">
        <v>1827</v>
      </c>
    </row>
    <row r="26366" spans="1:5" x14ac:dyDescent="0.2">
      <c r="A26366" t="s">
        <v>17037</v>
      </c>
      <c r="B26366" t="s">
        <v>52435</v>
      </c>
      <c r="C26366" t="s">
        <v>243</v>
      </c>
      <c r="D26366" s="684">
        <v>1724.6</v>
      </c>
      <c r="E26366" t="s">
        <v>1827</v>
      </c>
    </row>
    <row r="26367" spans="1:5" x14ac:dyDescent="0.2">
      <c r="A26367" t="s">
        <v>17054</v>
      </c>
      <c r="B26367" t="s">
        <v>52436</v>
      </c>
      <c r="C26367" t="s">
        <v>243</v>
      </c>
      <c r="D26367" s="684">
        <v>1258.51</v>
      </c>
      <c r="E26367" t="s">
        <v>1827</v>
      </c>
    </row>
    <row r="26368" spans="1:5" x14ac:dyDescent="0.2">
      <c r="A26368" t="s">
        <v>17027</v>
      </c>
      <c r="B26368" t="s">
        <v>52437</v>
      </c>
      <c r="C26368" t="s">
        <v>243</v>
      </c>
      <c r="D26368" s="684">
        <v>1414.11</v>
      </c>
      <c r="E26368" t="s">
        <v>1827</v>
      </c>
    </row>
    <row r="26369" spans="1:5" x14ac:dyDescent="0.2">
      <c r="A26369" t="s">
        <v>17018</v>
      </c>
      <c r="B26369" t="s">
        <v>52438</v>
      </c>
      <c r="C26369" t="s">
        <v>243</v>
      </c>
      <c r="D26369" s="684">
        <v>1414.11</v>
      </c>
      <c r="E26369" t="s">
        <v>1827</v>
      </c>
    </row>
    <row r="26370" spans="1:5" x14ac:dyDescent="0.2">
      <c r="A26370" t="s">
        <v>17048</v>
      </c>
      <c r="B26370" t="s">
        <v>52439</v>
      </c>
      <c r="C26370" t="s">
        <v>243</v>
      </c>
      <c r="D26370">
        <v>1258.51</v>
      </c>
      <c r="E26370" t="s">
        <v>1827</v>
      </c>
    </row>
    <row r="26371" spans="1:5" x14ac:dyDescent="0.2">
      <c r="A26371" t="s">
        <v>17012</v>
      </c>
      <c r="B26371" t="s">
        <v>52440</v>
      </c>
      <c r="C26371" t="s">
        <v>243</v>
      </c>
      <c r="D26371">
        <v>1414.11</v>
      </c>
      <c r="E26371" t="s">
        <v>1827</v>
      </c>
    </row>
    <row r="26372" spans="1:5" x14ac:dyDescent="0.2">
      <c r="A26372" t="s">
        <v>17103</v>
      </c>
      <c r="B26372" t="s">
        <v>54774</v>
      </c>
      <c r="C26372" t="s">
        <v>243</v>
      </c>
      <c r="D26372">
        <v>855.93</v>
      </c>
      <c r="E26372" t="s">
        <v>1827</v>
      </c>
    </row>
    <row r="26373" spans="1:5" x14ac:dyDescent="0.2">
      <c r="A26373" t="s">
        <v>17076</v>
      </c>
      <c r="B26373" t="s">
        <v>52441</v>
      </c>
      <c r="C26373" t="s">
        <v>243</v>
      </c>
      <c r="D26373">
        <v>972.57</v>
      </c>
      <c r="E26373" t="s">
        <v>1827</v>
      </c>
    </row>
    <row r="26374" spans="1:5" x14ac:dyDescent="0.2">
      <c r="A26374" t="s">
        <v>17067</v>
      </c>
      <c r="B26374" t="s">
        <v>52442</v>
      </c>
      <c r="C26374" t="s">
        <v>243</v>
      </c>
      <c r="D26374">
        <v>972.57</v>
      </c>
      <c r="E26374" t="s">
        <v>1827</v>
      </c>
    </row>
    <row r="26375" spans="1:5" x14ac:dyDescent="0.2">
      <c r="A26375" t="s">
        <v>17071</v>
      </c>
      <c r="B26375" t="s">
        <v>54775</v>
      </c>
      <c r="C26375" t="s">
        <v>243</v>
      </c>
      <c r="D26375">
        <v>1309.98</v>
      </c>
      <c r="E26375" t="s">
        <v>1827</v>
      </c>
    </row>
    <row r="26376" spans="1:5" x14ac:dyDescent="0.2">
      <c r="A26376" t="s">
        <v>17082</v>
      </c>
      <c r="B26376" t="s">
        <v>54776</v>
      </c>
      <c r="C26376" t="s">
        <v>243</v>
      </c>
      <c r="D26376">
        <v>1257.1099999999999</v>
      </c>
      <c r="E26376" t="s">
        <v>1827</v>
      </c>
    </row>
    <row r="26377" spans="1:5" x14ac:dyDescent="0.2">
      <c r="A26377" t="s">
        <v>17083</v>
      </c>
      <c r="B26377" t="s">
        <v>54777</v>
      </c>
      <c r="C26377" t="s">
        <v>243</v>
      </c>
      <c r="D26377">
        <v>1257.1099999999999</v>
      </c>
      <c r="E26377" t="s">
        <v>1827</v>
      </c>
    </row>
    <row r="26378" spans="1:5" x14ac:dyDescent="0.2">
      <c r="A26378" t="s">
        <v>17091</v>
      </c>
      <c r="B26378" t="s">
        <v>54778</v>
      </c>
      <c r="C26378" t="s">
        <v>243</v>
      </c>
      <c r="D26378">
        <v>1257.1099999999999</v>
      </c>
      <c r="E26378" t="s">
        <v>1827</v>
      </c>
    </row>
    <row r="26379" spans="1:5" x14ac:dyDescent="0.2">
      <c r="A26379" t="s">
        <v>17092</v>
      </c>
      <c r="B26379" t="s">
        <v>54779</v>
      </c>
      <c r="C26379" t="s">
        <v>243</v>
      </c>
      <c r="D26379">
        <v>1257.1099999999999</v>
      </c>
      <c r="E26379" t="s">
        <v>1827</v>
      </c>
    </row>
    <row r="26380" spans="1:5" x14ac:dyDescent="0.2">
      <c r="A26380" t="s">
        <v>17097</v>
      </c>
      <c r="B26380" t="s">
        <v>52443</v>
      </c>
      <c r="C26380" t="s">
        <v>243</v>
      </c>
      <c r="D26380">
        <v>687.11</v>
      </c>
      <c r="E26380" t="s">
        <v>1827</v>
      </c>
    </row>
    <row r="26381" spans="1:5" x14ac:dyDescent="0.2">
      <c r="A26381" t="s">
        <v>17061</v>
      </c>
      <c r="B26381" t="s">
        <v>54780</v>
      </c>
      <c r="C26381" t="s">
        <v>243</v>
      </c>
      <c r="D26381">
        <v>777.78</v>
      </c>
      <c r="E26381" t="s">
        <v>1827</v>
      </c>
    </row>
    <row r="26382" spans="1:5" x14ac:dyDescent="0.2">
      <c r="A26382" t="s">
        <v>17086</v>
      </c>
      <c r="B26382" t="s">
        <v>54781</v>
      </c>
      <c r="C26382" t="s">
        <v>243</v>
      </c>
      <c r="D26382">
        <v>1088.3</v>
      </c>
      <c r="E26382" t="s">
        <v>1827</v>
      </c>
    </row>
    <row r="26383" spans="1:5" x14ac:dyDescent="0.2">
      <c r="A26383" t="s">
        <v>17104</v>
      </c>
      <c r="B26383" t="s">
        <v>54782</v>
      </c>
      <c r="C26383" t="s">
        <v>243</v>
      </c>
      <c r="D26383">
        <v>855.93</v>
      </c>
      <c r="E26383" t="s">
        <v>1827</v>
      </c>
    </row>
    <row r="26384" spans="1:5" x14ac:dyDescent="0.2">
      <c r="A26384" t="s">
        <v>17077</v>
      </c>
      <c r="B26384" t="s">
        <v>52444</v>
      </c>
      <c r="C26384" t="s">
        <v>243</v>
      </c>
      <c r="D26384">
        <v>972.57</v>
      </c>
      <c r="E26384" t="s">
        <v>1827</v>
      </c>
    </row>
    <row r="26385" spans="1:5" x14ac:dyDescent="0.2">
      <c r="A26385" t="s">
        <v>17068</v>
      </c>
      <c r="B26385" t="s">
        <v>52445</v>
      </c>
      <c r="C26385" t="s">
        <v>243</v>
      </c>
      <c r="D26385">
        <v>972.57</v>
      </c>
      <c r="E26385" t="s">
        <v>1827</v>
      </c>
    </row>
    <row r="26386" spans="1:5" x14ac:dyDescent="0.2">
      <c r="A26386" t="s">
        <v>17098</v>
      </c>
      <c r="B26386" t="s">
        <v>52446</v>
      </c>
      <c r="C26386" t="s">
        <v>243</v>
      </c>
      <c r="D26386">
        <v>687.11</v>
      </c>
      <c r="E26386" t="s">
        <v>1827</v>
      </c>
    </row>
    <row r="26387" spans="1:5" x14ac:dyDescent="0.2">
      <c r="A26387" t="s">
        <v>17062</v>
      </c>
      <c r="B26387" t="s">
        <v>54783</v>
      </c>
      <c r="C26387" t="s">
        <v>243</v>
      </c>
      <c r="D26387" s="684">
        <v>777.78</v>
      </c>
      <c r="E26387" t="s">
        <v>1827</v>
      </c>
    </row>
    <row r="26388" spans="1:5" x14ac:dyDescent="0.2">
      <c r="A26388" t="s">
        <v>17055</v>
      </c>
      <c r="B26388" t="s">
        <v>52447</v>
      </c>
      <c r="C26388" t="s">
        <v>243</v>
      </c>
      <c r="D26388" s="684">
        <v>933.84</v>
      </c>
      <c r="E26388" t="s">
        <v>1827</v>
      </c>
    </row>
    <row r="26389" spans="1:5" x14ac:dyDescent="0.2">
      <c r="A26389" t="s">
        <v>17028</v>
      </c>
      <c r="B26389" t="s">
        <v>52448</v>
      </c>
      <c r="C26389" t="s">
        <v>243</v>
      </c>
      <c r="D26389" s="684">
        <v>1050.49</v>
      </c>
      <c r="E26389" t="s">
        <v>1827</v>
      </c>
    </row>
    <row r="26390" spans="1:5" x14ac:dyDescent="0.2">
      <c r="A26390" t="s">
        <v>17019</v>
      </c>
      <c r="B26390" t="s">
        <v>52449</v>
      </c>
      <c r="C26390" t="s">
        <v>243</v>
      </c>
      <c r="D26390" s="684">
        <v>1050.49</v>
      </c>
      <c r="E26390" t="s">
        <v>1827</v>
      </c>
    </row>
    <row r="26391" spans="1:5" x14ac:dyDescent="0.2">
      <c r="A26391" t="s">
        <v>17023</v>
      </c>
      <c r="B26391" t="s">
        <v>52450</v>
      </c>
      <c r="C26391" t="s">
        <v>243</v>
      </c>
      <c r="D26391" s="684">
        <v>1387.9</v>
      </c>
      <c r="E26391" t="s">
        <v>1827</v>
      </c>
    </row>
    <row r="26392" spans="1:5" x14ac:dyDescent="0.2">
      <c r="A26392" t="s">
        <v>17034</v>
      </c>
      <c r="B26392" t="s">
        <v>52451</v>
      </c>
      <c r="C26392" t="s">
        <v>243</v>
      </c>
      <c r="D26392" s="684">
        <v>1335.03</v>
      </c>
      <c r="E26392" t="s">
        <v>1827</v>
      </c>
    </row>
    <row r="26393" spans="1:5" x14ac:dyDescent="0.2">
      <c r="A26393" t="s">
        <v>17035</v>
      </c>
      <c r="B26393" t="s">
        <v>54784</v>
      </c>
      <c r="C26393" t="s">
        <v>243</v>
      </c>
      <c r="D26393" s="684">
        <v>1335.03</v>
      </c>
      <c r="E26393" t="s">
        <v>1827</v>
      </c>
    </row>
    <row r="26394" spans="1:5" x14ac:dyDescent="0.2">
      <c r="A26394" t="s">
        <v>17043</v>
      </c>
      <c r="B26394" t="s">
        <v>54785</v>
      </c>
      <c r="C26394" t="s">
        <v>243</v>
      </c>
      <c r="D26394" s="684">
        <v>1335.03</v>
      </c>
      <c r="E26394" t="s">
        <v>1827</v>
      </c>
    </row>
    <row r="26395" spans="1:5" x14ac:dyDescent="0.2">
      <c r="A26395" t="s">
        <v>17044</v>
      </c>
      <c r="B26395" t="s">
        <v>52452</v>
      </c>
      <c r="C26395" t="s">
        <v>243</v>
      </c>
      <c r="D26395" s="684">
        <v>1335.03</v>
      </c>
      <c r="E26395" t="s">
        <v>1827</v>
      </c>
    </row>
    <row r="26396" spans="1:5" x14ac:dyDescent="0.2">
      <c r="A26396" t="s">
        <v>17049</v>
      </c>
      <c r="B26396" t="s">
        <v>52453</v>
      </c>
      <c r="C26396" t="s">
        <v>243</v>
      </c>
      <c r="D26396" s="684">
        <v>765.02</v>
      </c>
      <c r="E26396" t="s">
        <v>1827</v>
      </c>
    </row>
    <row r="26397" spans="1:5" x14ac:dyDescent="0.2">
      <c r="A26397" t="s">
        <v>17013</v>
      </c>
      <c r="B26397" t="s">
        <v>52454</v>
      </c>
      <c r="C26397" t="s">
        <v>243</v>
      </c>
      <c r="D26397">
        <v>855.69</v>
      </c>
      <c r="E26397" t="s">
        <v>1827</v>
      </c>
    </row>
    <row r="26398" spans="1:5" x14ac:dyDescent="0.2">
      <c r="A26398" t="s">
        <v>17038</v>
      </c>
      <c r="B26398" t="s">
        <v>52455</v>
      </c>
      <c r="C26398" t="s">
        <v>243</v>
      </c>
      <c r="D26398" s="684">
        <v>1166.21</v>
      </c>
      <c r="E26398" t="s">
        <v>1827</v>
      </c>
    </row>
    <row r="26399" spans="1:5" x14ac:dyDescent="0.2">
      <c r="A26399" t="s">
        <v>17056</v>
      </c>
      <c r="B26399" t="s">
        <v>52456</v>
      </c>
      <c r="C26399" t="s">
        <v>243</v>
      </c>
      <c r="D26399">
        <v>933.84</v>
      </c>
      <c r="E26399" t="s">
        <v>1827</v>
      </c>
    </row>
    <row r="26400" spans="1:5" x14ac:dyDescent="0.2">
      <c r="A26400" t="s">
        <v>17029</v>
      </c>
      <c r="B26400" t="s">
        <v>52457</v>
      </c>
      <c r="C26400" t="s">
        <v>243</v>
      </c>
      <c r="D26400">
        <v>1050.49</v>
      </c>
      <c r="E26400" t="s">
        <v>1827</v>
      </c>
    </row>
    <row r="26401" spans="1:5" x14ac:dyDescent="0.2">
      <c r="A26401" t="s">
        <v>17020</v>
      </c>
      <c r="B26401" t="s">
        <v>52458</v>
      </c>
      <c r="C26401" t="s">
        <v>243</v>
      </c>
      <c r="D26401">
        <v>1050.49</v>
      </c>
      <c r="E26401" t="s">
        <v>1827</v>
      </c>
    </row>
    <row r="26402" spans="1:5" x14ac:dyDescent="0.2">
      <c r="A26402" t="s">
        <v>17050</v>
      </c>
      <c r="B26402" t="s">
        <v>52459</v>
      </c>
      <c r="C26402" t="s">
        <v>243</v>
      </c>
      <c r="D26402">
        <v>765.02</v>
      </c>
      <c r="E26402" t="s">
        <v>1827</v>
      </c>
    </row>
    <row r="26403" spans="1:5" x14ac:dyDescent="0.2">
      <c r="A26403" t="s">
        <v>17014</v>
      </c>
      <c r="B26403" t="s">
        <v>52460</v>
      </c>
      <c r="C26403" t="s">
        <v>243</v>
      </c>
      <c r="D26403" s="684">
        <v>855.69</v>
      </c>
      <c r="E26403" t="s">
        <v>1827</v>
      </c>
    </row>
    <row r="26404" spans="1:5" x14ac:dyDescent="0.2">
      <c r="A26404" t="s">
        <v>19227</v>
      </c>
      <c r="B26404" t="s">
        <v>54786</v>
      </c>
      <c r="C26404" t="s">
        <v>243</v>
      </c>
      <c r="D26404" s="684">
        <v>519.01</v>
      </c>
      <c r="E26404" t="s">
        <v>1827</v>
      </c>
    </row>
    <row r="26405" spans="1:5" x14ac:dyDescent="0.2">
      <c r="A26405" t="s">
        <v>19228</v>
      </c>
      <c r="B26405" t="s">
        <v>54787</v>
      </c>
      <c r="C26405" t="s">
        <v>243</v>
      </c>
      <c r="D26405" s="684">
        <v>595.07000000000005</v>
      </c>
      <c r="E26405" t="s">
        <v>1827</v>
      </c>
    </row>
    <row r="26406" spans="1:5" x14ac:dyDescent="0.2">
      <c r="A26406" t="s">
        <v>17323</v>
      </c>
      <c r="B26406" t="s">
        <v>15010</v>
      </c>
      <c r="C26406" t="s">
        <v>243</v>
      </c>
      <c r="D26406">
        <v>709.15</v>
      </c>
      <c r="E26406" t="s">
        <v>1827</v>
      </c>
    </row>
    <row r="26407" spans="1:5" x14ac:dyDescent="0.2">
      <c r="A26407" t="s">
        <v>17327</v>
      </c>
      <c r="B26407" t="s">
        <v>52461</v>
      </c>
      <c r="C26407" t="s">
        <v>243</v>
      </c>
      <c r="D26407">
        <v>1464.25</v>
      </c>
      <c r="E26407" t="s">
        <v>1827</v>
      </c>
    </row>
    <row r="26408" spans="1:5" x14ac:dyDescent="0.2">
      <c r="A26408" t="s">
        <v>17328</v>
      </c>
      <c r="B26408" t="s">
        <v>52462</v>
      </c>
      <c r="C26408" t="s">
        <v>243</v>
      </c>
      <c r="D26408">
        <v>1597.36</v>
      </c>
      <c r="E26408" t="s">
        <v>1827</v>
      </c>
    </row>
    <row r="26409" spans="1:5" x14ac:dyDescent="0.2">
      <c r="A26409" t="s">
        <v>17329</v>
      </c>
      <c r="B26409" t="s">
        <v>52463</v>
      </c>
      <c r="C26409" t="s">
        <v>243</v>
      </c>
      <c r="D26409">
        <v>1384.37</v>
      </c>
      <c r="E26409" t="s">
        <v>1827</v>
      </c>
    </row>
    <row r="26410" spans="1:5" x14ac:dyDescent="0.2">
      <c r="A26410" t="s">
        <v>17330</v>
      </c>
      <c r="B26410" t="s">
        <v>52464</v>
      </c>
      <c r="C26410" t="s">
        <v>243</v>
      </c>
      <c r="D26410">
        <v>1502.01</v>
      </c>
      <c r="E26410" t="s">
        <v>1827</v>
      </c>
    </row>
    <row r="26411" spans="1:5" x14ac:dyDescent="0.2">
      <c r="A26411" t="s">
        <v>17331</v>
      </c>
      <c r="B26411" t="s">
        <v>52465</v>
      </c>
      <c r="C26411" t="s">
        <v>243</v>
      </c>
      <c r="D26411">
        <v>1470.59</v>
      </c>
      <c r="E26411" t="s">
        <v>1827</v>
      </c>
    </row>
    <row r="26412" spans="1:5" x14ac:dyDescent="0.2">
      <c r="A26412" t="s">
        <v>17332</v>
      </c>
      <c r="B26412" t="s">
        <v>52466</v>
      </c>
      <c r="C26412" t="s">
        <v>243</v>
      </c>
      <c r="D26412">
        <v>1588.24</v>
      </c>
      <c r="E26412" t="s">
        <v>1827</v>
      </c>
    </row>
    <row r="26413" spans="1:5" x14ac:dyDescent="0.2">
      <c r="A26413" t="s">
        <v>17333</v>
      </c>
      <c r="B26413" t="s">
        <v>52467</v>
      </c>
      <c r="C26413" t="s">
        <v>243</v>
      </c>
      <c r="D26413" s="684">
        <v>1470.59</v>
      </c>
      <c r="E26413" t="s">
        <v>1827</v>
      </c>
    </row>
    <row r="26414" spans="1:5" x14ac:dyDescent="0.2">
      <c r="A26414" t="s">
        <v>17334</v>
      </c>
      <c r="B26414" t="s">
        <v>52468</v>
      </c>
      <c r="C26414" t="s">
        <v>243</v>
      </c>
      <c r="D26414" s="684">
        <v>1588.24</v>
      </c>
      <c r="E26414" t="s">
        <v>1827</v>
      </c>
    </row>
    <row r="26415" spans="1:5" x14ac:dyDescent="0.2">
      <c r="A26415" t="s">
        <v>19232</v>
      </c>
      <c r="B26415" t="s">
        <v>54788</v>
      </c>
      <c r="C26415" t="s">
        <v>243</v>
      </c>
      <c r="D26415">
        <v>2152.56</v>
      </c>
      <c r="E26415" t="s">
        <v>1827</v>
      </c>
    </row>
    <row r="26416" spans="1:5" x14ac:dyDescent="0.2">
      <c r="A26416" t="s">
        <v>17325</v>
      </c>
      <c r="B26416" t="s">
        <v>15011</v>
      </c>
      <c r="C26416" t="s">
        <v>243</v>
      </c>
      <c r="D26416">
        <v>2266.64</v>
      </c>
      <c r="E26416" t="s">
        <v>1827</v>
      </c>
    </row>
    <row r="26417" spans="1:5" x14ac:dyDescent="0.2">
      <c r="A26417" t="s">
        <v>19229</v>
      </c>
      <c r="B26417" t="s">
        <v>54789</v>
      </c>
      <c r="C26417" t="s">
        <v>243</v>
      </c>
      <c r="D26417">
        <v>2722.96</v>
      </c>
      <c r="E26417" t="s">
        <v>1827</v>
      </c>
    </row>
    <row r="26418" spans="1:5" x14ac:dyDescent="0.2">
      <c r="A26418" t="s">
        <v>17324</v>
      </c>
      <c r="B26418" t="s">
        <v>54790</v>
      </c>
      <c r="C26418" t="s">
        <v>243</v>
      </c>
      <c r="D26418" s="684">
        <v>2837.04</v>
      </c>
      <c r="E26418" t="s">
        <v>1827</v>
      </c>
    </row>
    <row r="26419" spans="1:5" x14ac:dyDescent="0.2">
      <c r="A26419" t="s">
        <v>19233</v>
      </c>
      <c r="B26419" t="s">
        <v>54791</v>
      </c>
      <c r="C26419" t="s">
        <v>243</v>
      </c>
      <c r="D26419" s="684">
        <v>2215.71</v>
      </c>
      <c r="E26419" t="s">
        <v>1827</v>
      </c>
    </row>
    <row r="26420" spans="1:5" x14ac:dyDescent="0.2">
      <c r="A26420" t="s">
        <v>19234</v>
      </c>
      <c r="B26420" t="s">
        <v>15009</v>
      </c>
      <c r="C26420" t="s">
        <v>243</v>
      </c>
      <c r="D26420" s="684">
        <v>2329.79</v>
      </c>
      <c r="E26420" t="s">
        <v>1827</v>
      </c>
    </row>
    <row r="26421" spans="1:5" x14ac:dyDescent="0.2">
      <c r="A26421" t="s">
        <v>19230</v>
      </c>
      <c r="B26421" t="s">
        <v>54792</v>
      </c>
      <c r="C26421" t="s">
        <v>243</v>
      </c>
      <c r="D26421" s="684">
        <v>2786.11</v>
      </c>
      <c r="E26421" t="s">
        <v>1827</v>
      </c>
    </row>
    <row r="26422" spans="1:5" x14ac:dyDescent="0.2">
      <c r="A26422" t="s">
        <v>19231</v>
      </c>
      <c r="B26422" t="s">
        <v>15008</v>
      </c>
      <c r="C26422" t="s">
        <v>243</v>
      </c>
      <c r="D26422" s="684">
        <v>2900.19</v>
      </c>
      <c r="E26422" t="s">
        <v>1827</v>
      </c>
    </row>
    <row r="26423" spans="1:5" x14ac:dyDescent="0.2">
      <c r="A26423" t="s">
        <v>52469</v>
      </c>
      <c r="B26423" t="s">
        <v>54793</v>
      </c>
      <c r="C26423" t="s">
        <v>243</v>
      </c>
      <c r="D26423" s="684">
        <v>58.44</v>
      </c>
      <c r="E26423" t="s">
        <v>1827</v>
      </c>
    </row>
    <row r="26424" spans="1:5" x14ac:dyDescent="0.2">
      <c r="A26424" t="s">
        <v>17444</v>
      </c>
      <c r="B26424" t="s">
        <v>54794</v>
      </c>
      <c r="C26424" t="s">
        <v>243</v>
      </c>
      <c r="D26424" s="684">
        <v>246.51</v>
      </c>
      <c r="E26424" t="s">
        <v>1827</v>
      </c>
    </row>
    <row r="26425" spans="1:5" x14ac:dyDescent="0.2">
      <c r="A26425" t="s">
        <v>17445</v>
      </c>
      <c r="B26425" t="s">
        <v>54795</v>
      </c>
      <c r="C26425" t="s">
        <v>243</v>
      </c>
      <c r="D26425" s="684">
        <v>246.51</v>
      </c>
      <c r="E26425" t="s">
        <v>1827</v>
      </c>
    </row>
    <row r="26426" spans="1:5" x14ac:dyDescent="0.2">
      <c r="A26426" t="s">
        <v>17446</v>
      </c>
      <c r="B26426" t="s">
        <v>15188</v>
      </c>
      <c r="C26426" t="s">
        <v>243</v>
      </c>
      <c r="D26426" s="684">
        <v>310.36</v>
      </c>
      <c r="E26426" t="s">
        <v>1827</v>
      </c>
    </row>
    <row r="26427" spans="1:5" x14ac:dyDescent="0.2">
      <c r="A26427" t="s">
        <v>17447</v>
      </c>
      <c r="B26427" t="s">
        <v>15189</v>
      </c>
      <c r="C26427" t="s">
        <v>243</v>
      </c>
      <c r="D26427" s="684">
        <v>310.36</v>
      </c>
      <c r="E26427" t="s">
        <v>1827</v>
      </c>
    </row>
    <row r="26428" spans="1:5" x14ac:dyDescent="0.2">
      <c r="A26428" t="s">
        <v>17440</v>
      </c>
      <c r="B26428" t="s">
        <v>15184</v>
      </c>
      <c r="C26428" t="s">
        <v>243</v>
      </c>
      <c r="D26428" s="684">
        <v>469.33</v>
      </c>
      <c r="E26428" t="s">
        <v>1827</v>
      </c>
    </row>
    <row r="26429" spans="1:5" x14ac:dyDescent="0.2">
      <c r="A26429" t="s">
        <v>17441</v>
      </c>
      <c r="B26429" t="s">
        <v>15185</v>
      </c>
      <c r="C26429" t="s">
        <v>243</v>
      </c>
      <c r="D26429">
        <v>469.33</v>
      </c>
      <c r="E26429" t="s">
        <v>1827</v>
      </c>
    </row>
    <row r="26430" spans="1:5" x14ac:dyDescent="0.2">
      <c r="A26430" t="s">
        <v>17442</v>
      </c>
      <c r="B26430" t="s">
        <v>15186</v>
      </c>
      <c r="C26430" t="s">
        <v>243</v>
      </c>
      <c r="D26430">
        <v>357.08</v>
      </c>
      <c r="E26430" t="s">
        <v>1827</v>
      </c>
    </row>
    <row r="26431" spans="1:5" x14ac:dyDescent="0.2">
      <c r="A26431" t="s">
        <v>17443</v>
      </c>
      <c r="B26431" t="s">
        <v>15187</v>
      </c>
      <c r="C26431" t="s">
        <v>243</v>
      </c>
      <c r="D26431">
        <v>357.08</v>
      </c>
      <c r="E26431" t="s">
        <v>1827</v>
      </c>
    </row>
    <row r="26432" spans="1:5" x14ac:dyDescent="0.2">
      <c r="A26432" t="s">
        <v>17439</v>
      </c>
      <c r="B26432" t="s">
        <v>15183</v>
      </c>
      <c r="C26432" t="s">
        <v>243</v>
      </c>
      <c r="D26432">
        <v>431.48</v>
      </c>
      <c r="E26432" t="s">
        <v>1827</v>
      </c>
    </row>
    <row r="26433" spans="1:5" x14ac:dyDescent="0.2">
      <c r="A26433" t="s">
        <v>17366</v>
      </c>
      <c r="B26433" t="s">
        <v>52470</v>
      </c>
      <c r="C26433" t="s">
        <v>243</v>
      </c>
      <c r="D26433">
        <v>322.31</v>
      </c>
      <c r="E26433" t="s">
        <v>1827</v>
      </c>
    </row>
    <row r="26434" spans="1:5" x14ac:dyDescent="0.2">
      <c r="A26434" t="s">
        <v>17386</v>
      </c>
      <c r="B26434" t="s">
        <v>15089</v>
      </c>
      <c r="C26434" t="s">
        <v>243</v>
      </c>
      <c r="D26434">
        <v>327.35000000000002</v>
      </c>
      <c r="E26434" t="s">
        <v>1827</v>
      </c>
    </row>
    <row r="26435" spans="1:5" x14ac:dyDescent="0.2">
      <c r="A26435">
        <v>12747.1</v>
      </c>
      <c r="B26435" t="s">
        <v>52125</v>
      </c>
      <c r="C26435" t="s">
        <v>243</v>
      </c>
      <c r="D26435">
        <v>399.2</v>
      </c>
      <c r="E26435" t="s">
        <v>1827</v>
      </c>
    </row>
    <row r="26436" spans="1:5" x14ac:dyDescent="0.2">
      <c r="A26436">
        <v>12748.1</v>
      </c>
      <c r="B26436" t="s">
        <v>52126</v>
      </c>
      <c r="C26436" t="s">
        <v>243</v>
      </c>
      <c r="D26436">
        <v>399.2</v>
      </c>
      <c r="E26436" t="s">
        <v>1827</v>
      </c>
    </row>
    <row r="26437" spans="1:5" x14ac:dyDescent="0.2">
      <c r="A26437">
        <v>12981.1</v>
      </c>
      <c r="B26437" t="s">
        <v>52127</v>
      </c>
      <c r="C26437" t="s">
        <v>243</v>
      </c>
      <c r="D26437">
        <v>723.09</v>
      </c>
      <c r="E26437" t="s">
        <v>1827</v>
      </c>
    </row>
    <row r="26438" spans="1:5" x14ac:dyDescent="0.2">
      <c r="A26438">
        <v>12985.1</v>
      </c>
      <c r="B26438" t="s">
        <v>52128</v>
      </c>
      <c r="C26438" t="s">
        <v>243</v>
      </c>
      <c r="D26438">
        <v>723.09</v>
      </c>
      <c r="E26438" t="s">
        <v>1827</v>
      </c>
    </row>
    <row r="26439" spans="1:5" x14ac:dyDescent="0.2">
      <c r="A26439" t="s">
        <v>54796</v>
      </c>
      <c r="B26439" t="s">
        <v>14809</v>
      </c>
      <c r="C26439" t="s">
        <v>243</v>
      </c>
      <c r="D26439">
        <v>567.38</v>
      </c>
      <c r="E26439" t="s">
        <v>1827</v>
      </c>
    </row>
    <row r="26440" spans="1:5" x14ac:dyDescent="0.2">
      <c r="A26440">
        <v>31204515</v>
      </c>
      <c r="B26440" t="s">
        <v>14810</v>
      </c>
      <c r="C26440" t="s">
        <v>243</v>
      </c>
      <c r="D26440">
        <v>703.39</v>
      </c>
      <c r="E26440" t="s">
        <v>1827</v>
      </c>
    </row>
    <row r="26441" spans="1:5" x14ac:dyDescent="0.2">
      <c r="A26441">
        <v>31209015</v>
      </c>
      <c r="B26441" t="s">
        <v>14811</v>
      </c>
      <c r="C26441" t="s">
        <v>243</v>
      </c>
      <c r="D26441">
        <v>827.38</v>
      </c>
      <c r="E26441" t="s">
        <v>1827</v>
      </c>
    </row>
    <row r="26442" spans="1:5" x14ac:dyDescent="0.2">
      <c r="A26442">
        <v>31213515</v>
      </c>
      <c r="B26442" t="s">
        <v>14812</v>
      </c>
      <c r="C26442" t="s">
        <v>243</v>
      </c>
      <c r="D26442">
        <v>755.56</v>
      </c>
      <c r="E26442" t="s">
        <v>1827</v>
      </c>
    </row>
    <row r="26443" spans="1:5" x14ac:dyDescent="0.2">
      <c r="A26443">
        <v>31218015</v>
      </c>
      <c r="B26443" t="s">
        <v>14813</v>
      </c>
      <c r="C26443" t="s">
        <v>243</v>
      </c>
      <c r="D26443">
        <v>815.85</v>
      </c>
      <c r="E26443" t="s">
        <v>1827</v>
      </c>
    </row>
    <row r="26444" spans="1:5" x14ac:dyDescent="0.2">
      <c r="A26444">
        <v>32218015</v>
      </c>
      <c r="B26444" t="s">
        <v>14818</v>
      </c>
      <c r="C26444" t="s">
        <v>243</v>
      </c>
      <c r="D26444">
        <v>831.4</v>
      </c>
      <c r="E26444" t="s">
        <v>1827</v>
      </c>
    </row>
    <row r="26445" spans="1:5" x14ac:dyDescent="0.2">
      <c r="A26445">
        <v>31225015</v>
      </c>
      <c r="B26445" t="s">
        <v>14814</v>
      </c>
      <c r="C26445" t="s">
        <v>243</v>
      </c>
      <c r="D26445">
        <v>1016.67</v>
      </c>
      <c r="E26445" t="s">
        <v>1827</v>
      </c>
    </row>
    <row r="26446" spans="1:5" x14ac:dyDescent="0.2">
      <c r="A26446">
        <v>31230015</v>
      </c>
      <c r="B26446" t="s">
        <v>14815</v>
      </c>
      <c r="C26446" t="s">
        <v>243</v>
      </c>
      <c r="D26446">
        <v>1107.95</v>
      </c>
      <c r="E26446" t="s">
        <v>1827</v>
      </c>
    </row>
    <row r="26447" spans="1:5" x14ac:dyDescent="0.2">
      <c r="A26447" t="s">
        <v>17140</v>
      </c>
      <c r="B26447" t="s">
        <v>14819</v>
      </c>
      <c r="C26447" t="s">
        <v>243</v>
      </c>
      <c r="D26447">
        <v>1055.17</v>
      </c>
      <c r="E26447" t="s">
        <v>1827</v>
      </c>
    </row>
    <row r="26448" spans="1:5" x14ac:dyDescent="0.2">
      <c r="A26448" t="s">
        <v>28319</v>
      </c>
      <c r="B26448" t="s">
        <v>14820</v>
      </c>
      <c r="C26448" t="s">
        <v>243</v>
      </c>
      <c r="D26448">
        <v>1363.1</v>
      </c>
      <c r="E26448" t="s">
        <v>1827</v>
      </c>
    </row>
    <row r="26449" spans="1:5" x14ac:dyDescent="0.2">
      <c r="A26449" t="s">
        <v>28320</v>
      </c>
      <c r="B26449" t="s">
        <v>14821</v>
      </c>
      <c r="C26449" t="s">
        <v>243</v>
      </c>
      <c r="D26449">
        <v>1437.13</v>
      </c>
      <c r="E26449" t="s">
        <v>1827</v>
      </c>
    </row>
    <row r="26450" spans="1:5" x14ac:dyDescent="0.2">
      <c r="A26450">
        <v>91330025</v>
      </c>
      <c r="B26450" t="s">
        <v>14977</v>
      </c>
      <c r="C26450" t="s">
        <v>243</v>
      </c>
      <c r="D26450">
        <v>1358.58</v>
      </c>
      <c r="E26450" t="s">
        <v>1827</v>
      </c>
    </row>
    <row r="26451" spans="1:5" x14ac:dyDescent="0.2">
      <c r="A26451" t="s">
        <v>17312</v>
      </c>
      <c r="B26451" t="s">
        <v>14996</v>
      </c>
      <c r="C26451" t="s">
        <v>243</v>
      </c>
      <c r="D26451">
        <v>5220.8599999999997</v>
      </c>
      <c r="E26451" t="s">
        <v>1827</v>
      </c>
    </row>
    <row r="26452" spans="1:5" x14ac:dyDescent="0.2">
      <c r="A26452" t="s">
        <v>28379</v>
      </c>
      <c r="B26452" t="s">
        <v>15006</v>
      </c>
      <c r="C26452" t="s">
        <v>243</v>
      </c>
      <c r="D26452">
        <v>245.59</v>
      </c>
      <c r="E26452" t="s">
        <v>1827</v>
      </c>
    </row>
    <row r="26453" spans="1:5" x14ac:dyDescent="0.2">
      <c r="A26453" t="s">
        <v>28380</v>
      </c>
      <c r="B26453" t="s">
        <v>15007</v>
      </c>
      <c r="C26453" t="s">
        <v>243</v>
      </c>
      <c r="D26453">
        <v>241.94</v>
      </c>
      <c r="E26453" t="s">
        <v>1827</v>
      </c>
    </row>
    <row r="26454" spans="1:5" x14ac:dyDescent="0.2">
      <c r="A26454" t="s">
        <v>52471</v>
      </c>
      <c r="B26454" t="s">
        <v>15091</v>
      </c>
      <c r="C26454" t="s">
        <v>243</v>
      </c>
      <c r="D26454">
        <v>772.33</v>
      </c>
      <c r="E26454" t="s">
        <v>1827</v>
      </c>
    </row>
    <row r="26455" spans="1:5" x14ac:dyDescent="0.2">
      <c r="A26455" t="s">
        <v>52472</v>
      </c>
      <c r="B26455" t="s">
        <v>15092</v>
      </c>
      <c r="C26455" t="s">
        <v>243</v>
      </c>
      <c r="D26455">
        <v>772.33</v>
      </c>
      <c r="E26455" t="s">
        <v>1827</v>
      </c>
    </row>
    <row r="26456" spans="1:5" x14ac:dyDescent="0.2">
      <c r="A26456" t="s">
        <v>17390</v>
      </c>
      <c r="B26456" t="s">
        <v>15093</v>
      </c>
      <c r="C26456" t="s">
        <v>243</v>
      </c>
      <c r="D26456">
        <v>1034.48</v>
      </c>
      <c r="E26456" t="s">
        <v>1827</v>
      </c>
    </row>
    <row r="26457" spans="1:5" x14ac:dyDescent="0.2">
      <c r="A26457" t="s">
        <v>17391</v>
      </c>
      <c r="B26457" t="s">
        <v>15094</v>
      </c>
      <c r="C26457" t="s">
        <v>243</v>
      </c>
      <c r="D26457">
        <v>1126.24</v>
      </c>
      <c r="E26457" t="s">
        <v>1827</v>
      </c>
    </row>
    <row r="26458" spans="1:5" x14ac:dyDescent="0.2">
      <c r="A26458" t="s">
        <v>17392</v>
      </c>
      <c r="B26458" t="s">
        <v>15095</v>
      </c>
      <c r="C26458" t="s">
        <v>243</v>
      </c>
      <c r="D26458">
        <v>922.62</v>
      </c>
      <c r="E26458" t="s">
        <v>1827</v>
      </c>
    </row>
    <row r="26459" spans="1:5" x14ac:dyDescent="0.2">
      <c r="A26459" t="s">
        <v>17393</v>
      </c>
      <c r="B26459" t="s">
        <v>15096</v>
      </c>
      <c r="C26459" t="s">
        <v>243</v>
      </c>
      <c r="D26459">
        <v>922.62</v>
      </c>
      <c r="E26459" t="s">
        <v>1827</v>
      </c>
    </row>
    <row r="26460" spans="1:5" x14ac:dyDescent="0.2">
      <c r="A26460" t="s">
        <v>17394</v>
      </c>
      <c r="B26460" t="s">
        <v>54797</v>
      </c>
      <c r="C26460" t="s">
        <v>243</v>
      </c>
      <c r="D26460" s="684">
        <v>1125</v>
      </c>
      <c r="E26460" t="s">
        <v>1827</v>
      </c>
    </row>
    <row r="26461" spans="1:5" x14ac:dyDescent="0.2">
      <c r="A26461" t="s">
        <v>19402</v>
      </c>
      <c r="B26461" t="s">
        <v>19403</v>
      </c>
      <c r="C26461" t="s">
        <v>243</v>
      </c>
      <c r="D26461">
        <v>1273.3499999999999</v>
      </c>
      <c r="E26461" t="s">
        <v>1827</v>
      </c>
    </row>
    <row r="26462" spans="1:5" x14ac:dyDescent="0.2">
      <c r="A26462" t="s">
        <v>17399</v>
      </c>
      <c r="B26462" t="s">
        <v>15101</v>
      </c>
      <c r="C26462" t="s">
        <v>243</v>
      </c>
      <c r="D26462">
        <v>1280.83</v>
      </c>
      <c r="E26462" t="s">
        <v>1827</v>
      </c>
    </row>
    <row r="26463" spans="1:5" x14ac:dyDescent="0.2">
      <c r="A26463" t="s">
        <v>54798</v>
      </c>
      <c r="B26463" t="s">
        <v>54799</v>
      </c>
      <c r="C26463" t="s">
        <v>243</v>
      </c>
      <c r="D26463">
        <v>1337.54</v>
      </c>
      <c r="E26463" t="s">
        <v>1827</v>
      </c>
    </row>
    <row r="26464" spans="1:5" x14ac:dyDescent="0.2">
      <c r="A26464" t="s">
        <v>17398</v>
      </c>
      <c r="B26464" t="s">
        <v>15100</v>
      </c>
      <c r="C26464" t="s">
        <v>243</v>
      </c>
      <c r="D26464">
        <v>1927.82</v>
      </c>
      <c r="E26464" t="s">
        <v>1827</v>
      </c>
    </row>
    <row r="26465" spans="1:5" x14ac:dyDescent="0.2">
      <c r="A26465" t="s">
        <v>17397</v>
      </c>
      <c r="B26465" t="s">
        <v>15099</v>
      </c>
      <c r="C26465" t="s">
        <v>243</v>
      </c>
      <c r="D26465">
        <v>1764.29</v>
      </c>
      <c r="E26465" t="s">
        <v>1827</v>
      </c>
    </row>
    <row r="26466" spans="1:5" x14ac:dyDescent="0.2">
      <c r="A26466" t="s">
        <v>17403</v>
      </c>
      <c r="B26466" t="s">
        <v>15105</v>
      </c>
      <c r="C26466" t="s">
        <v>243</v>
      </c>
      <c r="D26466">
        <v>2204.6799999999998</v>
      </c>
      <c r="E26466" t="s">
        <v>1827</v>
      </c>
    </row>
    <row r="26467" spans="1:5" x14ac:dyDescent="0.2">
      <c r="A26467" t="s">
        <v>17402</v>
      </c>
      <c r="B26467" t="s">
        <v>15104</v>
      </c>
      <c r="C26467" t="s">
        <v>243</v>
      </c>
      <c r="D26467">
        <v>2016.67</v>
      </c>
      <c r="E26467" t="s">
        <v>1827</v>
      </c>
    </row>
    <row r="26468" spans="1:5" x14ac:dyDescent="0.2">
      <c r="A26468" t="s">
        <v>17396</v>
      </c>
      <c r="B26468" t="s">
        <v>15098</v>
      </c>
      <c r="C26468" t="s">
        <v>243</v>
      </c>
      <c r="D26468">
        <v>2380.7600000000002</v>
      </c>
      <c r="E26468" t="s">
        <v>1827</v>
      </c>
    </row>
    <row r="26469" spans="1:5" x14ac:dyDescent="0.2">
      <c r="A26469" t="s">
        <v>17395</v>
      </c>
      <c r="B26469" t="s">
        <v>15097</v>
      </c>
      <c r="C26469" t="s">
        <v>243</v>
      </c>
      <c r="D26469">
        <v>2178.5700000000002</v>
      </c>
      <c r="E26469" t="s">
        <v>1827</v>
      </c>
    </row>
    <row r="26470" spans="1:5" x14ac:dyDescent="0.2">
      <c r="A26470" t="s">
        <v>17401</v>
      </c>
      <c r="B26470" t="s">
        <v>15103</v>
      </c>
      <c r="C26470" t="s">
        <v>243</v>
      </c>
      <c r="D26470">
        <v>2658.64</v>
      </c>
      <c r="E26470" t="s">
        <v>1827</v>
      </c>
    </row>
    <row r="26471" spans="1:5" x14ac:dyDescent="0.2">
      <c r="A26471" t="s">
        <v>17400</v>
      </c>
      <c r="B26471" t="s">
        <v>15102</v>
      </c>
      <c r="C26471" t="s">
        <v>243</v>
      </c>
      <c r="D26471">
        <v>2432.14</v>
      </c>
      <c r="E26471" t="s">
        <v>1827</v>
      </c>
    </row>
    <row r="26472" spans="1:5" x14ac:dyDescent="0.2">
      <c r="A26472" t="s">
        <v>52473</v>
      </c>
      <c r="B26472" t="s">
        <v>19265</v>
      </c>
      <c r="C26472" t="s">
        <v>243</v>
      </c>
      <c r="D26472">
        <v>1064.18</v>
      </c>
      <c r="E26472" t="s">
        <v>1827</v>
      </c>
    </row>
    <row r="26473" spans="1:5" x14ac:dyDescent="0.2">
      <c r="A26473" t="s">
        <v>52474</v>
      </c>
      <c r="B26473" t="s">
        <v>19267</v>
      </c>
      <c r="C26473" t="s">
        <v>243</v>
      </c>
      <c r="D26473">
        <v>1064.18</v>
      </c>
      <c r="E26473" t="s">
        <v>1827</v>
      </c>
    </row>
    <row r="26474" spans="1:5" x14ac:dyDescent="0.2">
      <c r="A26474" t="s">
        <v>52475</v>
      </c>
      <c r="B26474" t="s">
        <v>19269</v>
      </c>
      <c r="C26474" t="s">
        <v>243</v>
      </c>
      <c r="D26474">
        <v>1198.23</v>
      </c>
      <c r="E26474" t="s">
        <v>1827</v>
      </c>
    </row>
    <row r="26475" spans="1:5" x14ac:dyDescent="0.2">
      <c r="A26475" t="s">
        <v>52476</v>
      </c>
      <c r="B26475" t="s">
        <v>19271</v>
      </c>
      <c r="C26475" t="s">
        <v>243</v>
      </c>
      <c r="D26475">
        <v>1198.23</v>
      </c>
      <c r="E26475" t="s">
        <v>1827</v>
      </c>
    </row>
    <row r="26476" spans="1:5" x14ac:dyDescent="0.2">
      <c r="A26476" t="s">
        <v>52477</v>
      </c>
      <c r="B26476" t="s">
        <v>19273</v>
      </c>
      <c r="C26476" t="s">
        <v>243</v>
      </c>
      <c r="D26476">
        <v>1045.9100000000001</v>
      </c>
      <c r="E26476" t="s">
        <v>1827</v>
      </c>
    </row>
    <row r="26477" spans="1:5" x14ac:dyDescent="0.2">
      <c r="A26477" t="s">
        <v>52478</v>
      </c>
      <c r="B26477" t="s">
        <v>19275</v>
      </c>
      <c r="C26477" t="s">
        <v>243</v>
      </c>
      <c r="D26477">
        <v>1045.9100000000001</v>
      </c>
      <c r="E26477" t="s">
        <v>1827</v>
      </c>
    </row>
    <row r="26478" spans="1:5" x14ac:dyDescent="0.2">
      <c r="A26478" t="s">
        <v>52479</v>
      </c>
      <c r="B26478" t="s">
        <v>19277</v>
      </c>
      <c r="C26478" t="s">
        <v>243</v>
      </c>
      <c r="D26478">
        <v>1076.5999999999999</v>
      </c>
      <c r="E26478" t="s">
        <v>1827</v>
      </c>
    </row>
    <row r="26479" spans="1:5" x14ac:dyDescent="0.2">
      <c r="A26479" t="s">
        <v>52480</v>
      </c>
      <c r="B26479" t="s">
        <v>19279</v>
      </c>
      <c r="C26479" t="s">
        <v>243</v>
      </c>
      <c r="D26479">
        <v>1076.5999999999999</v>
      </c>
      <c r="E26479" t="s">
        <v>1827</v>
      </c>
    </row>
    <row r="26480" spans="1:5" x14ac:dyDescent="0.2">
      <c r="A26480" t="s">
        <v>30311</v>
      </c>
      <c r="B26480" t="s">
        <v>15176</v>
      </c>
      <c r="C26480" t="s">
        <v>243</v>
      </c>
      <c r="D26480">
        <v>1495.12</v>
      </c>
      <c r="E26480" t="s">
        <v>1827</v>
      </c>
    </row>
    <row r="26481" spans="1:5" x14ac:dyDescent="0.2">
      <c r="A26481" t="s">
        <v>30312</v>
      </c>
      <c r="B26481" t="s">
        <v>19248</v>
      </c>
      <c r="C26481" t="s">
        <v>243</v>
      </c>
      <c r="D26481">
        <v>1495.12</v>
      </c>
      <c r="E26481" t="s">
        <v>1827</v>
      </c>
    </row>
    <row r="26482" spans="1:5" x14ac:dyDescent="0.2">
      <c r="A26482" t="s">
        <v>17352</v>
      </c>
      <c r="B26482" t="s">
        <v>15059</v>
      </c>
      <c r="C26482" t="s">
        <v>243</v>
      </c>
      <c r="D26482">
        <v>1968.94</v>
      </c>
      <c r="E26482" t="s">
        <v>1827</v>
      </c>
    </row>
    <row r="26483" spans="1:5" x14ac:dyDescent="0.2">
      <c r="A26483" t="s">
        <v>19262</v>
      </c>
      <c r="B26483" t="s">
        <v>19263</v>
      </c>
      <c r="C26483" t="s">
        <v>243</v>
      </c>
      <c r="D26483">
        <v>1968.94</v>
      </c>
      <c r="E26483" t="s">
        <v>1827</v>
      </c>
    </row>
    <row r="26484" spans="1:5" x14ac:dyDescent="0.2">
      <c r="A26484" t="s">
        <v>17404</v>
      </c>
      <c r="B26484" t="s">
        <v>15136</v>
      </c>
      <c r="C26484" t="s">
        <v>243</v>
      </c>
      <c r="D26484">
        <v>327.55</v>
      </c>
      <c r="E26484" t="s">
        <v>1827</v>
      </c>
    </row>
    <row r="26485" spans="1:5" x14ac:dyDescent="0.2">
      <c r="A26485" t="s">
        <v>30314</v>
      </c>
      <c r="B26485" t="s">
        <v>15178</v>
      </c>
      <c r="C26485" t="s">
        <v>243</v>
      </c>
      <c r="D26485">
        <v>34.68</v>
      </c>
      <c r="E26485" t="s">
        <v>1827</v>
      </c>
    </row>
    <row r="26486" spans="1:5" x14ac:dyDescent="0.2">
      <c r="A26486" t="s">
        <v>52481</v>
      </c>
      <c r="B26486" t="s">
        <v>15179</v>
      </c>
      <c r="C26486" t="s">
        <v>243</v>
      </c>
      <c r="D26486">
        <v>95.29</v>
      </c>
      <c r="E26486" t="s">
        <v>1827</v>
      </c>
    </row>
    <row r="26487" spans="1:5" x14ac:dyDescent="0.2">
      <c r="A26487" t="s">
        <v>17436</v>
      </c>
      <c r="B26487" t="s">
        <v>15174</v>
      </c>
      <c r="C26487" t="s">
        <v>243</v>
      </c>
      <c r="D26487">
        <v>1724.71</v>
      </c>
      <c r="E26487" t="s">
        <v>1827</v>
      </c>
    </row>
    <row r="26488" spans="1:5" x14ac:dyDescent="0.2">
      <c r="A26488" t="s">
        <v>19702</v>
      </c>
      <c r="B26488" t="s">
        <v>19703</v>
      </c>
      <c r="C26488" t="s">
        <v>243</v>
      </c>
      <c r="D26488">
        <v>1724.71</v>
      </c>
      <c r="E26488" t="s">
        <v>1827</v>
      </c>
    </row>
    <row r="26489" spans="1:5" x14ac:dyDescent="0.2">
      <c r="A26489" t="s">
        <v>17410</v>
      </c>
      <c r="B26489" t="s">
        <v>15144</v>
      </c>
      <c r="C26489" t="s">
        <v>243</v>
      </c>
      <c r="D26489">
        <v>391.76</v>
      </c>
      <c r="E26489" t="s">
        <v>1827</v>
      </c>
    </row>
    <row r="26490" spans="1:5" x14ac:dyDescent="0.2">
      <c r="A26490" t="s">
        <v>17411</v>
      </c>
      <c r="B26490" t="s">
        <v>15145</v>
      </c>
      <c r="C26490" t="s">
        <v>243</v>
      </c>
      <c r="D26490">
        <v>510.59</v>
      </c>
      <c r="E26490" t="s">
        <v>1827</v>
      </c>
    </row>
    <row r="26491" spans="1:5" x14ac:dyDescent="0.2">
      <c r="A26491" t="s">
        <v>17412</v>
      </c>
      <c r="B26491" t="s">
        <v>15146</v>
      </c>
      <c r="C26491" t="s">
        <v>243</v>
      </c>
      <c r="D26491">
        <v>391.76</v>
      </c>
      <c r="E26491" t="s">
        <v>1827</v>
      </c>
    </row>
    <row r="26492" spans="1:5" x14ac:dyDescent="0.2">
      <c r="A26492" t="s">
        <v>17409</v>
      </c>
      <c r="B26492" t="s">
        <v>15143</v>
      </c>
      <c r="C26492" t="s">
        <v>243</v>
      </c>
      <c r="D26492">
        <v>381.18</v>
      </c>
      <c r="E26492" t="s">
        <v>1827</v>
      </c>
    </row>
    <row r="26493" spans="1:5" x14ac:dyDescent="0.2">
      <c r="A26493" t="s">
        <v>19700</v>
      </c>
      <c r="B26493" t="s">
        <v>15172</v>
      </c>
      <c r="C26493" t="s">
        <v>243</v>
      </c>
      <c r="D26493" s="684">
        <v>2833.82</v>
      </c>
      <c r="E26493" t="s">
        <v>1827</v>
      </c>
    </row>
    <row r="26494" spans="1:5" x14ac:dyDescent="0.2">
      <c r="A26494" t="s">
        <v>19701</v>
      </c>
      <c r="B26494" t="s">
        <v>15173</v>
      </c>
      <c r="C26494" t="s">
        <v>243</v>
      </c>
      <c r="D26494" s="684">
        <v>2833.82</v>
      </c>
      <c r="E26494" t="s">
        <v>1827</v>
      </c>
    </row>
    <row r="26495" spans="1:5" x14ac:dyDescent="0.2">
      <c r="A26495" t="s">
        <v>17408</v>
      </c>
      <c r="B26495" t="s">
        <v>15142</v>
      </c>
      <c r="C26495" t="s">
        <v>243</v>
      </c>
      <c r="D26495" s="684">
        <v>32.909999999999997</v>
      </c>
      <c r="E26495" t="s">
        <v>1827</v>
      </c>
    </row>
    <row r="26496" spans="1:5" x14ac:dyDescent="0.2">
      <c r="A26496" t="s">
        <v>19676</v>
      </c>
      <c r="B26496" t="s">
        <v>15139</v>
      </c>
      <c r="C26496" t="s">
        <v>243</v>
      </c>
      <c r="D26496" s="684">
        <v>408.16</v>
      </c>
      <c r="E26496" t="s">
        <v>1827</v>
      </c>
    </row>
    <row r="26497" spans="1:5" x14ac:dyDescent="0.2">
      <c r="A26497" t="s">
        <v>19677</v>
      </c>
      <c r="B26497" t="s">
        <v>15140</v>
      </c>
      <c r="C26497" t="s">
        <v>243</v>
      </c>
      <c r="D26497" s="684">
        <v>408.16</v>
      </c>
      <c r="E26497" t="s">
        <v>1827</v>
      </c>
    </row>
    <row r="26498" spans="1:5" x14ac:dyDescent="0.2">
      <c r="A26498" t="s">
        <v>17407</v>
      </c>
      <c r="B26498" t="s">
        <v>15141</v>
      </c>
      <c r="C26498" t="s">
        <v>243</v>
      </c>
      <c r="D26498" s="684">
        <v>344.44</v>
      </c>
      <c r="E26498" t="s">
        <v>1827</v>
      </c>
    </row>
    <row r="26499" spans="1:5" x14ac:dyDescent="0.2">
      <c r="A26499" t="s">
        <v>17405</v>
      </c>
      <c r="B26499" t="s">
        <v>15137</v>
      </c>
      <c r="C26499" t="s">
        <v>243</v>
      </c>
      <c r="D26499" s="684">
        <v>383.67</v>
      </c>
      <c r="E26499" t="s">
        <v>1827</v>
      </c>
    </row>
    <row r="26500" spans="1:5" x14ac:dyDescent="0.2">
      <c r="A26500" t="s">
        <v>17406</v>
      </c>
      <c r="B26500" t="s">
        <v>30309</v>
      </c>
      <c r="C26500" t="s">
        <v>243</v>
      </c>
      <c r="D26500" s="684">
        <v>430.55</v>
      </c>
      <c r="E26500" t="s">
        <v>1827</v>
      </c>
    </row>
    <row r="26501" spans="1:5" x14ac:dyDescent="0.2">
      <c r="A26501" t="s">
        <v>17434</v>
      </c>
      <c r="B26501" t="s">
        <v>54800</v>
      </c>
      <c r="C26501" t="s">
        <v>243</v>
      </c>
      <c r="D26501" s="684">
        <v>4448.9799999999996</v>
      </c>
      <c r="E26501" t="s">
        <v>1827</v>
      </c>
    </row>
    <row r="26502" spans="1:5" x14ac:dyDescent="0.2">
      <c r="A26502" t="s">
        <v>17435</v>
      </c>
      <c r="B26502" t="s">
        <v>54801</v>
      </c>
      <c r="C26502" t="s">
        <v>243</v>
      </c>
      <c r="D26502" s="684">
        <v>4448.9799999999996</v>
      </c>
      <c r="E26502" t="s">
        <v>1827</v>
      </c>
    </row>
    <row r="26503" spans="1:5" x14ac:dyDescent="0.2">
      <c r="A26503" t="s">
        <v>17413</v>
      </c>
      <c r="B26503" t="s">
        <v>15147</v>
      </c>
      <c r="C26503" t="s">
        <v>243</v>
      </c>
      <c r="D26503">
        <v>524.78</v>
      </c>
      <c r="E26503" t="s">
        <v>1827</v>
      </c>
    </row>
    <row r="26504" spans="1:5" x14ac:dyDescent="0.2">
      <c r="A26504" t="s">
        <v>17414</v>
      </c>
      <c r="B26504" t="s">
        <v>15148</v>
      </c>
      <c r="C26504" t="s">
        <v>243</v>
      </c>
      <c r="D26504" s="684">
        <v>524.78</v>
      </c>
      <c r="E26504" t="s">
        <v>1827</v>
      </c>
    </row>
    <row r="26505" spans="1:5" x14ac:dyDescent="0.2">
      <c r="A26505" t="s">
        <v>17415</v>
      </c>
      <c r="B26505" t="s">
        <v>15149</v>
      </c>
      <c r="C26505" t="s">
        <v>243</v>
      </c>
      <c r="D26505" s="684">
        <v>524.78</v>
      </c>
      <c r="E26505" t="s">
        <v>1827</v>
      </c>
    </row>
    <row r="26506" spans="1:5" x14ac:dyDescent="0.2">
      <c r="A26506" t="s">
        <v>17416</v>
      </c>
      <c r="B26506" t="s">
        <v>15150</v>
      </c>
      <c r="C26506" t="s">
        <v>243</v>
      </c>
      <c r="D26506">
        <v>524.78</v>
      </c>
      <c r="E26506" t="s">
        <v>1827</v>
      </c>
    </row>
    <row r="26507" spans="1:5" x14ac:dyDescent="0.2">
      <c r="A26507" t="s">
        <v>17417</v>
      </c>
      <c r="B26507" t="s">
        <v>15151</v>
      </c>
      <c r="C26507" t="s">
        <v>243</v>
      </c>
      <c r="D26507">
        <v>524.78</v>
      </c>
      <c r="E26507" t="s">
        <v>1827</v>
      </c>
    </row>
    <row r="26508" spans="1:5" x14ac:dyDescent="0.2">
      <c r="A26508" t="s">
        <v>17418</v>
      </c>
      <c r="B26508" t="s">
        <v>15152</v>
      </c>
      <c r="C26508" t="s">
        <v>243</v>
      </c>
      <c r="D26508">
        <v>524.78</v>
      </c>
      <c r="E26508" t="s">
        <v>1827</v>
      </c>
    </row>
    <row r="26509" spans="1:5" x14ac:dyDescent="0.2">
      <c r="A26509" t="s">
        <v>19698</v>
      </c>
      <c r="B26509" t="s">
        <v>15170</v>
      </c>
      <c r="C26509" t="s">
        <v>243</v>
      </c>
      <c r="D26509">
        <v>4782.04</v>
      </c>
      <c r="E26509" t="s">
        <v>1827</v>
      </c>
    </row>
    <row r="26510" spans="1:5" x14ac:dyDescent="0.2">
      <c r="A26510" t="s">
        <v>19699</v>
      </c>
      <c r="B26510" t="s">
        <v>15171</v>
      </c>
      <c r="C26510" t="s">
        <v>243</v>
      </c>
      <c r="D26510">
        <v>4782.04</v>
      </c>
      <c r="E26510" t="s">
        <v>1827</v>
      </c>
    </row>
    <row r="26511" spans="1:5" x14ac:dyDescent="0.2">
      <c r="A26511" t="s">
        <v>19678</v>
      </c>
      <c r="B26511" t="s">
        <v>15153</v>
      </c>
      <c r="C26511" t="s">
        <v>243</v>
      </c>
      <c r="D26511">
        <v>389.22</v>
      </c>
      <c r="E26511" t="s">
        <v>1827</v>
      </c>
    </row>
    <row r="26512" spans="1:5" x14ac:dyDescent="0.2">
      <c r="A26512" t="s">
        <v>19679</v>
      </c>
      <c r="B26512" t="s">
        <v>15154</v>
      </c>
      <c r="C26512" t="s">
        <v>243</v>
      </c>
      <c r="D26512">
        <v>389.22</v>
      </c>
      <c r="E26512" t="s">
        <v>1827</v>
      </c>
    </row>
    <row r="26513" spans="1:5" x14ac:dyDescent="0.2">
      <c r="A26513" t="s">
        <v>17419</v>
      </c>
      <c r="B26513" t="s">
        <v>15155</v>
      </c>
      <c r="C26513" t="s">
        <v>243</v>
      </c>
      <c r="D26513">
        <v>251.59</v>
      </c>
      <c r="E26513" t="s">
        <v>1827</v>
      </c>
    </row>
    <row r="26514" spans="1:5" x14ac:dyDescent="0.2">
      <c r="A26514" t="s">
        <v>17420</v>
      </c>
      <c r="B26514" t="s">
        <v>15156</v>
      </c>
      <c r="C26514" t="s">
        <v>243</v>
      </c>
      <c r="D26514">
        <v>205.51</v>
      </c>
      <c r="E26514" t="s">
        <v>1827</v>
      </c>
    </row>
    <row r="26515" spans="1:5" x14ac:dyDescent="0.2">
      <c r="A26515" t="s">
        <v>17341</v>
      </c>
      <c r="B26515" t="s">
        <v>15031</v>
      </c>
      <c r="C26515" t="s">
        <v>243</v>
      </c>
      <c r="D26515">
        <v>97.15</v>
      </c>
      <c r="E26515" t="s">
        <v>1827</v>
      </c>
    </row>
    <row r="26516" spans="1:5" x14ac:dyDescent="0.2">
      <c r="A26516" t="s">
        <v>30310</v>
      </c>
      <c r="B26516" t="s">
        <v>15175</v>
      </c>
      <c r="C26516" t="s">
        <v>243</v>
      </c>
      <c r="D26516">
        <v>169.39</v>
      </c>
      <c r="E26516" t="s">
        <v>1827</v>
      </c>
    </row>
    <row r="26517" spans="1:5" x14ac:dyDescent="0.2">
      <c r="A26517" t="s">
        <v>17344</v>
      </c>
      <c r="B26517" t="s">
        <v>15034</v>
      </c>
      <c r="C26517" t="s">
        <v>243</v>
      </c>
      <c r="D26517">
        <v>317.60000000000002</v>
      </c>
      <c r="E26517" t="s">
        <v>1827</v>
      </c>
    </row>
    <row r="26518" spans="1:5" x14ac:dyDescent="0.2">
      <c r="A26518" t="s">
        <v>17343</v>
      </c>
      <c r="B26518" t="s">
        <v>15033</v>
      </c>
      <c r="C26518" t="s">
        <v>243</v>
      </c>
      <c r="D26518" s="684">
        <v>181.84</v>
      </c>
      <c r="E26518" t="s">
        <v>1827</v>
      </c>
    </row>
    <row r="26519" spans="1:5" x14ac:dyDescent="0.2">
      <c r="A26519" t="s">
        <v>30313</v>
      </c>
      <c r="B26519" t="s">
        <v>15177</v>
      </c>
      <c r="C26519" t="s">
        <v>243</v>
      </c>
      <c r="D26519">
        <v>144.47999999999999</v>
      </c>
      <c r="E26519" t="s">
        <v>1827</v>
      </c>
    </row>
    <row r="26520" spans="1:5" x14ac:dyDescent="0.2">
      <c r="A26520" t="s">
        <v>17342</v>
      </c>
      <c r="B26520" t="s">
        <v>15032</v>
      </c>
      <c r="C26520" t="s">
        <v>243</v>
      </c>
      <c r="D26520">
        <v>74.73</v>
      </c>
      <c r="E26520" t="s">
        <v>1827</v>
      </c>
    </row>
    <row r="26521" spans="1:5" x14ac:dyDescent="0.2">
      <c r="A26521" t="s">
        <v>17432</v>
      </c>
      <c r="B26521" t="s">
        <v>15168</v>
      </c>
      <c r="C26521" t="s">
        <v>243</v>
      </c>
      <c r="D26521">
        <v>4782.04</v>
      </c>
      <c r="E26521" t="s">
        <v>1827</v>
      </c>
    </row>
    <row r="26522" spans="1:5" x14ac:dyDescent="0.2">
      <c r="A26522" t="s">
        <v>17433</v>
      </c>
      <c r="B26522" t="s">
        <v>15169</v>
      </c>
      <c r="C26522" t="s">
        <v>243</v>
      </c>
      <c r="D26522">
        <v>4782.04</v>
      </c>
      <c r="E26522" t="s">
        <v>1827</v>
      </c>
    </row>
    <row r="26523" spans="1:5" x14ac:dyDescent="0.2">
      <c r="A26523" t="s">
        <v>17421</v>
      </c>
      <c r="B26523" t="s">
        <v>15157</v>
      </c>
      <c r="C26523" t="s">
        <v>243</v>
      </c>
      <c r="D26523">
        <v>601.20000000000005</v>
      </c>
      <c r="E26523" t="s">
        <v>1827</v>
      </c>
    </row>
    <row r="26524" spans="1:5" x14ac:dyDescent="0.2">
      <c r="A26524" t="s">
        <v>17422</v>
      </c>
      <c r="B26524" t="s">
        <v>15158</v>
      </c>
      <c r="C26524" t="s">
        <v>243</v>
      </c>
      <c r="D26524">
        <v>601.20000000000005</v>
      </c>
      <c r="E26524" t="s">
        <v>1827</v>
      </c>
    </row>
    <row r="26525" spans="1:5" x14ac:dyDescent="0.2">
      <c r="A26525" t="s">
        <v>17424</v>
      </c>
      <c r="B26525" t="s">
        <v>15160</v>
      </c>
      <c r="C26525" t="s">
        <v>243</v>
      </c>
      <c r="D26525">
        <v>714.92</v>
      </c>
      <c r="E26525" t="s">
        <v>1827</v>
      </c>
    </row>
    <row r="26526" spans="1:5" x14ac:dyDescent="0.2">
      <c r="A26526" t="s">
        <v>17423</v>
      </c>
      <c r="B26526" t="s">
        <v>15159</v>
      </c>
      <c r="C26526" t="s">
        <v>243</v>
      </c>
      <c r="D26526">
        <v>714.92</v>
      </c>
      <c r="E26526" t="s">
        <v>1827</v>
      </c>
    </row>
    <row r="26527" spans="1:5" x14ac:dyDescent="0.2">
      <c r="A26527" t="s">
        <v>17429</v>
      </c>
      <c r="B26527" t="s">
        <v>15165</v>
      </c>
      <c r="C26527" t="s">
        <v>243</v>
      </c>
      <c r="D26527">
        <v>633.96</v>
      </c>
      <c r="E26527" t="s">
        <v>1827</v>
      </c>
    </row>
    <row r="26528" spans="1:5" x14ac:dyDescent="0.2">
      <c r="A26528" t="s">
        <v>17430</v>
      </c>
      <c r="B26528" t="s">
        <v>15166</v>
      </c>
      <c r="C26528" t="s">
        <v>243</v>
      </c>
      <c r="D26528">
        <v>633.96</v>
      </c>
      <c r="E26528" t="s">
        <v>1827</v>
      </c>
    </row>
    <row r="26529" spans="1:5" x14ac:dyDescent="0.2">
      <c r="A26529" t="s">
        <v>17431</v>
      </c>
      <c r="B26529" t="s">
        <v>15167</v>
      </c>
      <c r="C26529" t="s">
        <v>243</v>
      </c>
      <c r="D26529">
        <v>586.75</v>
      </c>
      <c r="E26529" t="s">
        <v>1827</v>
      </c>
    </row>
    <row r="26530" spans="1:5" x14ac:dyDescent="0.2">
      <c r="A26530" t="s">
        <v>17426</v>
      </c>
      <c r="B26530" t="s">
        <v>15162</v>
      </c>
      <c r="C26530" t="s">
        <v>243</v>
      </c>
      <c r="D26530">
        <v>193.05</v>
      </c>
      <c r="E26530" t="s">
        <v>1827</v>
      </c>
    </row>
    <row r="26531" spans="1:5" x14ac:dyDescent="0.2">
      <c r="A26531" t="s">
        <v>17428</v>
      </c>
      <c r="B26531" t="s">
        <v>15164</v>
      </c>
      <c r="C26531" t="s">
        <v>243</v>
      </c>
      <c r="D26531">
        <v>127.04</v>
      </c>
      <c r="E26531" t="s">
        <v>1827</v>
      </c>
    </row>
    <row r="26532" spans="1:5" x14ac:dyDescent="0.2">
      <c r="A26532" t="s">
        <v>17427</v>
      </c>
      <c r="B26532" t="s">
        <v>15163</v>
      </c>
      <c r="C26532" t="s">
        <v>243</v>
      </c>
      <c r="D26532">
        <v>488.24</v>
      </c>
      <c r="E26532" t="s">
        <v>1827</v>
      </c>
    </row>
    <row r="26533" spans="1:5" x14ac:dyDescent="0.2">
      <c r="A26533" t="s">
        <v>17425</v>
      </c>
      <c r="B26533" t="s">
        <v>15161</v>
      </c>
      <c r="C26533" t="s">
        <v>243</v>
      </c>
      <c r="D26533">
        <v>28.65</v>
      </c>
      <c r="E26533" t="s">
        <v>1827</v>
      </c>
    </row>
    <row r="26534" spans="1:5" x14ac:dyDescent="0.2">
      <c r="A26534" t="s">
        <v>52482</v>
      </c>
      <c r="B26534" t="s">
        <v>15023</v>
      </c>
      <c r="C26534" t="s">
        <v>243</v>
      </c>
      <c r="D26534" s="684">
        <v>792.92</v>
      </c>
      <c r="E26534" t="s">
        <v>1827</v>
      </c>
    </row>
    <row r="26535" spans="1:5" x14ac:dyDescent="0.2">
      <c r="A26535" t="s">
        <v>28385</v>
      </c>
      <c r="B26535" t="s">
        <v>28386</v>
      </c>
      <c r="C26535" t="s">
        <v>243</v>
      </c>
      <c r="D26535" s="684">
        <v>492.02</v>
      </c>
      <c r="E26535" t="s">
        <v>1827</v>
      </c>
    </row>
    <row r="26536" spans="1:5" x14ac:dyDescent="0.2">
      <c r="A26536" t="s">
        <v>28393</v>
      </c>
      <c r="B26536" t="s">
        <v>28394</v>
      </c>
      <c r="C26536" t="s">
        <v>243</v>
      </c>
      <c r="D26536" s="684">
        <v>563.49</v>
      </c>
      <c r="E26536" t="s">
        <v>1827</v>
      </c>
    </row>
    <row r="26537" spans="1:5" x14ac:dyDescent="0.2">
      <c r="A26537" t="s">
        <v>28389</v>
      </c>
      <c r="B26537" t="s">
        <v>28390</v>
      </c>
      <c r="C26537" t="s">
        <v>243</v>
      </c>
      <c r="D26537" s="684">
        <v>563.49</v>
      </c>
      <c r="E26537" t="s">
        <v>1827</v>
      </c>
    </row>
    <row r="26538" spans="1:5" x14ac:dyDescent="0.2">
      <c r="A26538" t="s">
        <v>28395</v>
      </c>
      <c r="B26538" t="s">
        <v>54802</v>
      </c>
      <c r="C26538" t="s">
        <v>243</v>
      </c>
      <c r="D26538" s="684">
        <v>794.57</v>
      </c>
      <c r="E26538" t="s">
        <v>1827</v>
      </c>
    </row>
    <row r="26539" spans="1:5" x14ac:dyDescent="0.2">
      <c r="A26539" t="s">
        <v>28396</v>
      </c>
      <c r="B26539" t="s">
        <v>28397</v>
      </c>
      <c r="C26539" t="s">
        <v>243</v>
      </c>
      <c r="D26539" s="684">
        <v>794.57</v>
      </c>
      <c r="E26539" t="s">
        <v>1827</v>
      </c>
    </row>
    <row r="26540" spans="1:5" x14ac:dyDescent="0.2">
      <c r="A26540" t="s">
        <v>30433</v>
      </c>
      <c r="B26540" t="s">
        <v>30434</v>
      </c>
      <c r="C26540" t="s">
        <v>243</v>
      </c>
      <c r="D26540" s="684">
        <v>421.05</v>
      </c>
      <c r="E26540" t="s">
        <v>1827</v>
      </c>
    </row>
    <row r="26541" spans="1:5" x14ac:dyDescent="0.2">
      <c r="A26541" t="s">
        <v>52484</v>
      </c>
      <c r="B26541" t="s">
        <v>52485</v>
      </c>
      <c r="C26541" t="s">
        <v>243</v>
      </c>
      <c r="D26541" s="684">
        <v>413.59</v>
      </c>
      <c r="E26541" t="s">
        <v>1827</v>
      </c>
    </row>
    <row r="26542" spans="1:5" x14ac:dyDescent="0.2">
      <c r="A26542" t="s">
        <v>30423</v>
      </c>
      <c r="B26542" t="s">
        <v>30424</v>
      </c>
      <c r="C26542" t="s">
        <v>243</v>
      </c>
      <c r="D26542">
        <v>636.36</v>
      </c>
      <c r="E26542" t="s">
        <v>1827</v>
      </c>
    </row>
    <row r="26543" spans="1:5" x14ac:dyDescent="0.2">
      <c r="A26543" t="s">
        <v>30425</v>
      </c>
      <c r="B26543" t="s">
        <v>30426</v>
      </c>
      <c r="C26543" t="s">
        <v>243</v>
      </c>
      <c r="D26543" s="684">
        <v>636.36</v>
      </c>
      <c r="E26543" t="s">
        <v>1827</v>
      </c>
    </row>
    <row r="26544" spans="1:5" x14ac:dyDescent="0.2">
      <c r="A26544" t="s">
        <v>30427</v>
      </c>
      <c r="B26544" t="s">
        <v>30428</v>
      </c>
      <c r="C26544" t="s">
        <v>243</v>
      </c>
      <c r="D26544" s="684">
        <v>675.32</v>
      </c>
      <c r="E26544" t="s">
        <v>1827</v>
      </c>
    </row>
    <row r="26545" spans="1:5" x14ac:dyDescent="0.2">
      <c r="A26545" t="s">
        <v>30429</v>
      </c>
      <c r="B26545" t="s">
        <v>30430</v>
      </c>
      <c r="C26545" t="s">
        <v>243</v>
      </c>
      <c r="D26545" s="684">
        <v>675.32</v>
      </c>
      <c r="E26545" t="s">
        <v>1827</v>
      </c>
    </row>
    <row r="26546" spans="1:5" x14ac:dyDescent="0.2">
      <c r="A26546" t="s">
        <v>30431</v>
      </c>
      <c r="B26546" t="s">
        <v>30432</v>
      </c>
      <c r="C26546" t="s">
        <v>243</v>
      </c>
      <c r="D26546" s="684">
        <v>1363.64</v>
      </c>
      <c r="E26546" t="s">
        <v>1827</v>
      </c>
    </row>
    <row r="26547" spans="1:5" x14ac:dyDescent="0.2">
      <c r="A26547" t="s">
        <v>30437</v>
      </c>
      <c r="B26547" t="s">
        <v>30438</v>
      </c>
      <c r="C26547" t="s">
        <v>243</v>
      </c>
      <c r="D26547" s="684">
        <v>178.57</v>
      </c>
      <c r="E26547" t="s">
        <v>1827</v>
      </c>
    </row>
    <row r="26548" spans="1:5" x14ac:dyDescent="0.2">
      <c r="A26548" t="s">
        <v>30318</v>
      </c>
      <c r="B26548" t="s">
        <v>30319</v>
      </c>
      <c r="C26548" t="s">
        <v>243</v>
      </c>
      <c r="D26548" s="684">
        <v>414.64</v>
      </c>
      <c r="E26548" t="s">
        <v>1827</v>
      </c>
    </row>
    <row r="26549" spans="1:5" x14ac:dyDescent="0.2">
      <c r="A26549" t="s">
        <v>28604</v>
      </c>
      <c r="B26549" t="s">
        <v>28605</v>
      </c>
      <c r="C26549" t="s">
        <v>243</v>
      </c>
      <c r="D26549" s="684">
        <v>292.85000000000002</v>
      </c>
      <c r="E26549" t="s">
        <v>1827</v>
      </c>
    </row>
    <row r="26550" spans="1:5" x14ac:dyDescent="0.2">
      <c r="A26550" t="s">
        <v>28606</v>
      </c>
      <c r="B26550" t="s">
        <v>28607</v>
      </c>
      <c r="C26550" t="s">
        <v>243</v>
      </c>
      <c r="D26550" s="684">
        <v>409.03</v>
      </c>
      <c r="E26550" t="s">
        <v>1827</v>
      </c>
    </row>
    <row r="26551" spans="1:5" x14ac:dyDescent="0.2">
      <c r="A26551" t="s">
        <v>28608</v>
      </c>
      <c r="B26551" t="s">
        <v>28609</v>
      </c>
      <c r="C26551" t="s">
        <v>243</v>
      </c>
      <c r="D26551">
        <v>505.71</v>
      </c>
      <c r="E26551" t="s">
        <v>1827</v>
      </c>
    </row>
    <row r="26552" spans="1:5" x14ac:dyDescent="0.2">
      <c r="A26552" t="s">
        <v>28505</v>
      </c>
      <c r="B26552" t="s">
        <v>28506</v>
      </c>
      <c r="C26552" t="s">
        <v>243</v>
      </c>
      <c r="D26552" s="684">
        <v>687.8</v>
      </c>
      <c r="E26552" t="s">
        <v>1827</v>
      </c>
    </row>
    <row r="26553" spans="1:5" x14ac:dyDescent="0.2">
      <c r="A26553" t="s">
        <v>28507</v>
      </c>
      <c r="B26553" t="s">
        <v>28508</v>
      </c>
      <c r="C26553" t="s">
        <v>243</v>
      </c>
      <c r="D26553" s="684">
        <v>852.44</v>
      </c>
      <c r="E26553" t="s">
        <v>1827</v>
      </c>
    </row>
    <row r="26554" spans="1:5" x14ac:dyDescent="0.2">
      <c r="A26554" t="s">
        <v>17364</v>
      </c>
      <c r="B26554" t="s">
        <v>15071</v>
      </c>
      <c r="C26554" t="s">
        <v>243</v>
      </c>
      <c r="D26554" s="684">
        <v>18.98</v>
      </c>
      <c r="E26554" t="s">
        <v>1827</v>
      </c>
    </row>
    <row r="26555" spans="1:5" x14ac:dyDescent="0.2">
      <c r="A26555" t="s">
        <v>17365</v>
      </c>
      <c r="B26555" t="s">
        <v>15072</v>
      </c>
      <c r="C26555" t="s">
        <v>243</v>
      </c>
      <c r="D26555" s="684">
        <v>23.17</v>
      </c>
      <c r="E26555" t="s">
        <v>1827</v>
      </c>
    </row>
    <row r="26556" spans="1:5" x14ac:dyDescent="0.2">
      <c r="A26556" t="s">
        <v>17362</v>
      </c>
      <c r="B26556" t="s">
        <v>15069</v>
      </c>
      <c r="C26556" t="s">
        <v>243</v>
      </c>
      <c r="D26556" s="684">
        <v>14.9</v>
      </c>
      <c r="E26556" t="s">
        <v>1827</v>
      </c>
    </row>
    <row r="26557" spans="1:5" x14ac:dyDescent="0.2">
      <c r="A26557" t="s">
        <v>17363</v>
      </c>
      <c r="B26557" t="s">
        <v>15070</v>
      </c>
      <c r="C26557" t="s">
        <v>243</v>
      </c>
      <c r="D26557" s="684">
        <v>30.41</v>
      </c>
      <c r="E26557" t="s">
        <v>1827</v>
      </c>
    </row>
    <row r="26558" spans="1:5" x14ac:dyDescent="0.2">
      <c r="A26558" t="s">
        <v>17360</v>
      </c>
      <c r="B26558" t="s">
        <v>15067</v>
      </c>
      <c r="C26558" t="s">
        <v>243</v>
      </c>
      <c r="D26558" s="684">
        <v>26.77</v>
      </c>
      <c r="E26558" t="s">
        <v>1827</v>
      </c>
    </row>
    <row r="26559" spans="1:5" x14ac:dyDescent="0.2">
      <c r="A26559" t="s">
        <v>17359</v>
      </c>
      <c r="B26559" t="s">
        <v>15066</v>
      </c>
      <c r="C26559" t="s">
        <v>243</v>
      </c>
      <c r="D26559" s="684">
        <v>30.44</v>
      </c>
      <c r="E26559" t="s">
        <v>1827</v>
      </c>
    </row>
    <row r="26560" spans="1:5" x14ac:dyDescent="0.2">
      <c r="A26560" t="s">
        <v>17358</v>
      </c>
      <c r="B26560" t="s">
        <v>15065</v>
      </c>
      <c r="C26560" t="s">
        <v>243</v>
      </c>
      <c r="D26560" s="684">
        <v>14.94</v>
      </c>
      <c r="E26560" t="s">
        <v>1827</v>
      </c>
    </row>
    <row r="26561" spans="1:5" x14ac:dyDescent="0.2">
      <c r="A26561" t="s">
        <v>17361</v>
      </c>
      <c r="B26561" t="s">
        <v>15068</v>
      </c>
      <c r="C26561" t="s">
        <v>243</v>
      </c>
      <c r="D26561" s="684">
        <v>37.090000000000003</v>
      </c>
      <c r="E26561" t="s">
        <v>1827</v>
      </c>
    </row>
    <row r="26562" spans="1:5" x14ac:dyDescent="0.2">
      <c r="A26562">
        <v>60301.02</v>
      </c>
      <c r="B26562" t="s">
        <v>52486</v>
      </c>
      <c r="C26562" t="s">
        <v>243</v>
      </c>
      <c r="D26562" s="684">
        <v>18.02</v>
      </c>
      <c r="E26562" t="s">
        <v>1827</v>
      </c>
    </row>
    <row r="26563" spans="1:5" x14ac:dyDescent="0.2">
      <c r="A26563">
        <v>60309.02</v>
      </c>
      <c r="B26563" t="s">
        <v>52487</v>
      </c>
      <c r="C26563" t="s">
        <v>243</v>
      </c>
      <c r="D26563" s="684">
        <v>46.48</v>
      </c>
      <c r="E26563" t="s">
        <v>1827</v>
      </c>
    </row>
    <row r="26564" spans="1:5" x14ac:dyDescent="0.2">
      <c r="A26564">
        <v>60310.02</v>
      </c>
      <c r="B26564" t="s">
        <v>52488</v>
      </c>
      <c r="C26564" t="s">
        <v>243</v>
      </c>
      <c r="D26564" s="684">
        <v>62.64</v>
      </c>
      <c r="E26564" t="s">
        <v>1827</v>
      </c>
    </row>
    <row r="26565" spans="1:5" x14ac:dyDescent="0.2">
      <c r="A26565">
        <v>60311.02</v>
      </c>
      <c r="B26565" t="s">
        <v>52489</v>
      </c>
      <c r="C26565" t="s">
        <v>243</v>
      </c>
      <c r="D26565" s="684">
        <v>37.43</v>
      </c>
      <c r="E26565" t="s">
        <v>1827</v>
      </c>
    </row>
    <row r="26566" spans="1:5" x14ac:dyDescent="0.2">
      <c r="A26566">
        <v>60312.02</v>
      </c>
      <c r="B26566" t="s">
        <v>52490</v>
      </c>
      <c r="C26566" t="s">
        <v>243</v>
      </c>
      <c r="D26566" s="684">
        <v>45.69</v>
      </c>
      <c r="E26566" t="s">
        <v>1827</v>
      </c>
    </row>
    <row r="26567" spans="1:5" x14ac:dyDescent="0.2">
      <c r="A26567">
        <v>60313.02</v>
      </c>
      <c r="B26567" t="s">
        <v>52491</v>
      </c>
      <c r="C26567" t="s">
        <v>243</v>
      </c>
      <c r="D26567" s="684">
        <v>71.69</v>
      </c>
      <c r="E26567" t="s">
        <v>1827</v>
      </c>
    </row>
    <row r="26568" spans="1:5" x14ac:dyDescent="0.2">
      <c r="A26568">
        <v>60314.02</v>
      </c>
      <c r="B26568" t="s">
        <v>52492</v>
      </c>
      <c r="C26568" t="s">
        <v>243</v>
      </c>
      <c r="D26568" s="684">
        <v>79.37</v>
      </c>
      <c r="E26568" t="s">
        <v>1827</v>
      </c>
    </row>
    <row r="26569" spans="1:5" x14ac:dyDescent="0.2">
      <c r="A26569" t="s">
        <v>17551</v>
      </c>
      <c r="B26569" t="s">
        <v>15293</v>
      </c>
      <c r="C26569" t="s">
        <v>243</v>
      </c>
      <c r="D26569" s="684">
        <v>169.75</v>
      </c>
      <c r="E26569" t="s">
        <v>1827</v>
      </c>
    </row>
    <row r="26570" spans="1:5" x14ac:dyDescent="0.2">
      <c r="A26570" t="s">
        <v>17552</v>
      </c>
      <c r="B26570" t="s">
        <v>15294</v>
      </c>
      <c r="C26570" t="s">
        <v>243</v>
      </c>
      <c r="D26570" s="684">
        <v>183.75</v>
      </c>
      <c r="E26570" t="s">
        <v>1827</v>
      </c>
    </row>
    <row r="26571" spans="1:5" x14ac:dyDescent="0.2">
      <c r="A26571" t="s">
        <v>17553</v>
      </c>
      <c r="B26571" t="s">
        <v>15295</v>
      </c>
      <c r="C26571" t="s">
        <v>243</v>
      </c>
      <c r="D26571" s="684">
        <v>182.81</v>
      </c>
      <c r="E26571" t="s">
        <v>1827</v>
      </c>
    </row>
    <row r="26572" spans="1:5" x14ac:dyDescent="0.2">
      <c r="A26572" t="s">
        <v>17549</v>
      </c>
      <c r="B26572" t="s">
        <v>15291</v>
      </c>
      <c r="C26572" t="s">
        <v>243</v>
      </c>
      <c r="D26572" s="684">
        <v>399.3</v>
      </c>
      <c r="E26572" t="s">
        <v>1827</v>
      </c>
    </row>
    <row r="26573" spans="1:5" x14ac:dyDescent="0.2">
      <c r="A26573" t="s">
        <v>17550</v>
      </c>
      <c r="B26573" t="s">
        <v>15292</v>
      </c>
      <c r="C26573" t="s">
        <v>243</v>
      </c>
      <c r="D26573" s="684">
        <v>332.2</v>
      </c>
      <c r="E26573" t="s">
        <v>1827</v>
      </c>
    </row>
    <row r="26574" spans="1:5" x14ac:dyDescent="0.2">
      <c r="A26574" t="s">
        <v>17554</v>
      </c>
      <c r="B26574" t="s">
        <v>15298</v>
      </c>
      <c r="C26574" t="s">
        <v>243</v>
      </c>
      <c r="D26574" s="684">
        <v>183.75</v>
      </c>
      <c r="E26574" t="s">
        <v>1827</v>
      </c>
    </row>
    <row r="26575" spans="1:5" x14ac:dyDescent="0.2">
      <c r="A26575" t="s">
        <v>17555</v>
      </c>
      <c r="B26575" t="s">
        <v>15299</v>
      </c>
      <c r="C26575" t="s">
        <v>243</v>
      </c>
      <c r="D26575" s="684">
        <v>223.64</v>
      </c>
      <c r="E26575" t="s">
        <v>1827</v>
      </c>
    </row>
    <row r="26576" spans="1:5" x14ac:dyDescent="0.2">
      <c r="A26576" t="s">
        <v>30477</v>
      </c>
      <c r="B26576" t="s">
        <v>15300</v>
      </c>
      <c r="C26576" t="s">
        <v>243</v>
      </c>
      <c r="D26576" s="684">
        <v>215.25</v>
      </c>
      <c r="E26576" t="s">
        <v>1827</v>
      </c>
    </row>
    <row r="26577" spans="1:5" x14ac:dyDescent="0.2">
      <c r="A26577" t="s">
        <v>17557</v>
      </c>
      <c r="B26577" t="s">
        <v>15302</v>
      </c>
      <c r="C26577" t="s">
        <v>243</v>
      </c>
      <c r="D26577" s="684">
        <v>294.75</v>
      </c>
      <c r="E26577" t="s">
        <v>1827</v>
      </c>
    </row>
    <row r="26578" spans="1:5" x14ac:dyDescent="0.2">
      <c r="A26578" t="s">
        <v>17558</v>
      </c>
      <c r="B26578" t="s">
        <v>15303</v>
      </c>
      <c r="C26578" t="s">
        <v>243</v>
      </c>
      <c r="D26578" s="684">
        <v>340.2</v>
      </c>
      <c r="E26578" t="s">
        <v>1827</v>
      </c>
    </row>
    <row r="26579" spans="1:5" x14ac:dyDescent="0.2">
      <c r="A26579" t="s">
        <v>17556</v>
      </c>
      <c r="B26579" t="s">
        <v>15301</v>
      </c>
      <c r="C26579" t="s">
        <v>243</v>
      </c>
      <c r="D26579">
        <v>481.5</v>
      </c>
      <c r="E26579" t="s">
        <v>1827</v>
      </c>
    </row>
    <row r="26580" spans="1:5" x14ac:dyDescent="0.2">
      <c r="A26580" t="s">
        <v>28598</v>
      </c>
      <c r="B26580" t="s">
        <v>54803</v>
      </c>
      <c r="C26580" t="s">
        <v>243</v>
      </c>
      <c r="D26580">
        <v>35.49</v>
      </c>
      <c r="E26580" t="s">
        <v>1827</v>
      </c>
    </row>
    <row r="26581" spans="1:5" x14ac:dyDescent="0.2">
      <c r="A26581" t="s">
        <v>28596</v>
      </c>
      <c r="B26581" t="s">
        <v>54804</v>
      </c>
      <c r="C26581" t="s">
        <v>243</v>
      </c>
      <c r="D26581">
        <v>20.91</v>
      </c>
      <c r="E26581" t="s">
        <v>1827</v>
      </c>
    </row>
    <row r="26582" spans="1:5" x14ac:dyDescent="0.2">
      <c r="A26582" t="s">
        <v>28599</v>
      </c>
      <c r="B26582" t="s">
        <v>15053</v>
      </c>
      <c r="C26582" t="s">
        <v>243</v>
      </c>
      <c r="D26582">
        <v>35.49</v>
      </c>
      <c r="E26582" t="s">
        <v>1827</v>
      </c>
    </row>
    <row r="26583" spans="1:5" x14ac:dyDescent="0.2">
      <c r="A26583" t="s">
        <v>28597</v>
      </c>
      <c r="B26583" t="s">
        <v>15052</v>
      </c>
      <c r="C26583" t="s">
        <v>243</v>
      </c>
      <c r="D26583">
        <v>41.22</v>
      </c>
      <c r="E26583" t="s">
        <v>1827</v>
      </c>
    </row>
    <row r="26584" spans="1:5" x14ac:dyDescent="0.2">
      <c r="A26584" t="s">
        <v>28602</v>
      </c>
      <c r="B26584" t="s">
        <v>54805</v>
      </c>
      <c r="C26584" t="s">
        <v>243</v>
      </c>
      <c r="D26584" s="684">
        <v>67.05</v>
      </c>
      <c r="E26584" t="s">
        <v>1827</v>
      </c>
    </row>
    <row r="26585" spans="1:5" x14ac:dyDescent="0.2">
      <c r="A26585" t="s">
        <v>28600</v>
      </c>
      <c r="B26585" t="s">
        <v>54806</v>
      </c>
      <c r="C26585" t="s">
        <v>243</v>
      </c>
      <c r="D26585" s="684">
        <v>37.22</v>
      </c>
      <c r="E26585" t="s">
        <v>1827</v>
      </c>
    </row>
    <row r="26586" spans="1:5" x14ac:dyDescent="0.2">
      <c r="A26586" t="s">
        <v>28603</v>
      </c>
      <c r="B26586" t="s">
        <v>54807</v>
      </c>
      <c r="C26586" t="s">
        <v>243</v>
      </c>
      <c r="D26586" s="684">
        <v>80.209999999999994</v>
      </c>
      <c r="E26586" t="s">
        <v>1827</v>
      </c>
    </row>
    <row r="26587" spans="1:5" x14ac:dyDescent="0.2">
      <c r="A26587" t="s">
        <v>28601</v>
      </c>
      <c r="B26587" t="s">
        <v>54808</v>
      </c>
      <c r="C26587" t="s">
        <v>243</v>
      </c>
      <c r="D26587" s="684">
        <v>135.33000000000001</v>
      </c>
      <c r="E26587" t="s">
        <v>1827</v>
      </c>
    </row>
    <row r="26588" spans="1:5" x14ac:dyDescent="0.2">
      <c r="A26588" t="s">
        <v>17347</v>
      </c>
      <c r="B26588" t="s">
        <v>15054</v>
      </c>
      <c r="C26588" t="s">
        <v>243</v>
      </c>
      <c r="D26588" s="684">
        <v>15.19</v>
      </c>
      <c r="E26588" t="s">
        <v>1827</v>
      </c>
    </row>
    <row r="26589" spans="1:5" x14ac:dyDescent="0.2">
      <c r="A26589" t="s">
        <v>17350</v>
      </c>
      <c r="B26589" t="s">
        <v>15057</v>
      </c>
      <c r="C26589" t="s">
        <v>243</v>
      </c>
      <c r="D26589" s="684">
        <v>21.11</v>
      </c>
      <c r="E26589" t="s">
        <v>1827</v>
      </c>
    </row>
    <row r="26590" spans="1:5" x14ac:dyDescent="0.2">
      <c r="A26590" t="s">
        <v>17351</v>
      </c>
      <c r="B26590" t="s">
        <v>15058</v>
      </c>
      <c r="C26590" t="s">
        <v>243</v>
      </c>
      <c r="D26590">
        <v>23.15</v>
      </c>
      <c r="E26590" t="s">
        <v>1827</v>
      </c>
    </row>
    <row r="26591" spans="1:5" x14ac:dyDescent="0.2">
      <c r="A26591" t="s">
        <v>17348</v>
      </c>
      <c r="B26591" t="s">
        <v>15055</v>
      </c>
      <c r="C26591" t="s">
        <v>243</v>
      </c>
      <c r="D26591" s="684">
        <v>35.43</v>
      </c>
      <c r="E26591" t="s">
        <v>1827</v>
      </c>
    </row>
    <row r="26592" spans="1:5" x14ac:dyDescent="0.2">
      <c r="A26592" t="s">
        <v>17349</v>
      </c>
      <c r="B26592" t="s">
        <v>15056</v>
      </c>
      <c r="C26592" t="s">
        <v>243</v>
      </c>
      <c r="D26592">
        <v>40.130000000000003</v>
      </c>
      <c r="E26592" t="s">
        <v>1827</v>
      </c>
    </row>
    <row r="26593" spans="1:5" x14ac:dyDescent="0.2">
      <c r="A26593" t="s">
        <v>19770</v>
      </c>
      <c r="B26593" t="s">
        <v>15305</v>
      </c>
      <c r="C26593" t="s">
        <v>243</v>
      </c>
      <c r="D26593" s="684">
        <v>18.43</v>
      </c>
      <c r="E26593" t="s">
        <v>1827</v>
      </c>
    </row>
    <row r="26594" spans="1:5" x14ac:dyDescent="0.2">
      <c r="A26594" t="s">
        <v>17560</v>
      </c>
      <c r="B26594" t="s">
        <v>15306</v>
      </c>
      <c r="C26594" t="s">
        <v>243</v>
      </c>
      <c r="D26594" s="684">
        <v>31.89</v>
      </c>
      <c r="E26594" t="s">
        <v>1827</v>
      </c>
    </row>
    <row r="26595" spans="1:5" x14ac:dyDescent="0.2">
      <c r="A26595" t="s">
        <v>17561</v>
      </c>
      <c r="B26595" t="s">
        <v>15307</v>
      </c>
      <c r="C26595" t="s">
        <v>243</v>
      </c>
      <c r="D26595" s="684">
        <v>36.119999999999997</v>
      </c>
      <c r="E26595" t="s">
        <v>1827</v>
      </c>
    </row>
    <row r="26596" spans="1:5" x14ac:dyDescent="0.2">
      <c r="A26596" t="s">
        <v>17559</v>
      </c>
      <c r="B26596" t="s">
        <v>15304</v>
      </c>
      <c r="C26596" t="s">
        <v>243</v>
      </c>
      <c r="D26596" s="684">
        <v>41.74</v>
      </c>
      <c r="E26596" t="s">
        <v>1827</v>
      </c>
    </row>
    <row r="26597" spans="1:5" x14ac:dyDescent="0.2">
      <c r="A26597" t="s">
        <v>54809</v>
      </c>
      <c r="B26597" t="s">
        <v>54810</v>
      </c>
      <c r="C26597" t="s">
        <v>243</v>
      </c>
      <c r="D26597" s="684">
        <v>13.51</v>
      </c>
      <c r="E26597" t="s">
        <v>1827</v>
      </c>
    </row>
    <row r="26598" spans="1:5" x14ac:dyDescent="0.2">
      <c r="A26598" t="s">
        <v>54811</v>
      </c>
      <c r="B26598" t="s">
        <v>54812</v>
      </c>
      <c r="C26598" t="s">
        <v>243</v>
      </c>
      <c r="D26598" s="684">
        <v>18.53</v>
      </c>
      <c r="E26598" t="s">
        <v>1827</v>
      </c>
    </row>
    <row r="26599" spans="1:5" x14ac:dyDescent="0.2">
      <c r="A26599" t="s">
        <v>54813</v>
      </c>
      <c r="B26599" t="s">
        <v>54814</v>
      </c>
      <c r="C26599" t="s">
        <v>243</v>
      </c>
      <c r="D26599" s="684">
        <v>19.8</v>
      </c>
      <c r="E26599" t="s">
        <v>1827</v>
      </c>
    </row>
    <row r="26600" spans="1:5" x14ac:dyDescent="0.2">
      <c r="A26600" t="s">
        <v>54815</v>
      </c>
      <c r="B26600" t="s">
        <v>54816</v>
      </c>
      <c r="C26600" t="s">
        <v>243</v>
      </c>
      <c r="D26600" s="684">
        <v>18.010000000000002</v>
      </c>
      <c r="E26600" t="s">
        <v>1827</v>
      </c>
    </row>
    <row r="26601" spans="1:5" x14ac:dyDescent="0.2">
      <c r="A26601" t="s">
        <v>54817</v>
      </c>
      <c r="B26601" t="s">
        <v>54818</v>
      </c>
      <c r="C26601" t="s">
        <v>243</v>
      </c>
      <c r="D26601">
        <v>26.25</v>
      </c>
      <c r="E26601" t="s">
        <v>1827</v>
      </c>
    </row>
    <row r="26602" spans="1:5" x14ac:dyDescent="0.2">
      <c r="A26602" t="s">
        <v>52493</v>
      </c>
      <c r="B26602" t="s">
        <v>52494</v>
      </c>
      <c r="C26602" t="s">
        <v>243</v>
      </c>
      <c r="D26602" s="684">
        <v>114.33</v>
      </c>
      <c r="E26602" t="s">
        <v>1827</v>
      </c>
    </row>
    <row r="26603" spans="1:5" x14ac:dyDescent="0.2">
      <c r="A26603" t="s">
        <v>28510</v>
      </c>
      <c r="B26603" t="s">
        <v>54819</v>
      </c>
      <c r="C26603" t="s">
        <v>243</v>
      </c>
      <c r="D26603" s="684">
        <v>140.24</v>
      </c>
      <c r="E26603" t="s">
        <v>1827</v>
      </c>
    </row>
    <row r="26604" spans="1:5" x14ac:dyDescent="0.2">
      <c r="A26604" t="s">
        <v>28511</v>
      </c>
      <c r="B26604" t="s">
        <v>54820</v>
      </c>
      <c r="C26604" t="s">
        <v>243</v>
      </c>
      <c r="D26604" s="684">
        <v>164.63</v>
      </c>
      <c r="E26604" t="s">
        <v>1827</v>
      </c>
    </row>
    <row r="26605" spans="1:5" x14ac:dyDescent="0.2">
      <c r="A26605" t="s">
        <v>17345</v>
      </c>
      <c r="B26605" t="s">
        <v>54821</v>
      </c>
      <c r="C26605" t="s">
        <v>243</v>
      </c>
      <c r="D26605" s="684">
        <v>189.02</v>
      </c>
      <c r="E26605" t="s">
        <v>1827</v>
      </c>
    </row>
    <row r="26606" spans="1:5" x14ac:dyDescent="0.2">
      <c r="A26606" t="s">
        <v>17346</v>
      </c>
      <c r="B26606" t="s">
        <v>54822</v>
      </c>
      <c r="C26606" t="s">
        <v>243</v>
      </c>
      <c r="D26606" s="684">
        <v>279.27</v>
      </c>
      <c r="E26606" t="s">
        <v>1827</v>
      </c>
    </row>
    <row r="26607" spans="1:5" x14ac:dyDescent="0.2">
      <c r="A26607" t="s">
        <v>30475</v>
      </c>
      <c r="B26607" t="s">
        <v>15296</v>
      </c>
      <c r="C26607" t="s">
        <v>243</v>
      </c>
      <c r="D26607" s="684">
        <v>23.17</v>
      </c>
      <c r="E26607" t="s">
        <v>1827</v>
      </c>
    </row>
    <row r="26608" spans="1:5" x14ac:dyDescent="0.2">
      <c r="A26608" t="s">
        <v>30476</v>
      </c>
      <c r="B26608" t="s">
        <v>15297</v>
      </c>
      <c r="C26608" t="s">
        <v>243</v>
      </c>
      <c r="D26608" s="684">
        <v>25.49</v>
      </c>
      <c r="E26608" t="s">
        <v>1827</v>
      </c>
    </row>
    <row r="26609" spans="1:5" x14ac:dyDescent="0.2">
      <c r="A26609">
        <v>9221</v>
      </c>
      <c r="B26609" t="s">
        <v>19021</v>
      </c>
      <c r="C26609" t="s">
        <v>243</v>
      </c>
      <c r="D26609" s="684">
        <v>48.86</v>
      </c>
      <c r="E26609" t="s">
        <v>1827</v>
      </c>
    </row>
    <row r="26610" spans="1:5" x14ac:dyDescent="0.2">
      <c r="A26610" t="s">
        <v>19221</v>
      </c>
      <c r="B26610" t="s">
        <v>19222</v>
      </c>
      <c r="C26610" t="s">
        <v>243</v>
      </c>
      <c r="D26610" s="684">
        <v>63.91</v>
      </c>
      <c r="E26610" t="s">
        <v>1827</v>
      </c>
    </row>
    <row r="26611" spans="1:5" x14ac:dyDescent="0.2">
      <c r="A26611" t="s">
        <v>54823</v>
      </c>
      <c r="B26611" t="s">
        <v>54824</v>
      </c>
      <c r="C26611" t="s">
        <v>243</v>
      </c>
      <c r="D26611" s="684">
        <v>63.91</v>
      </c>
      <c r="E26611" t="s">
        <v>1827</v>
      </c>
    </row>
    <row r="26612" spans="1:5" x14ac:dyDescent="0.2">
      <c r="A26612" t="s">
        <v>54825</v>
      </c>
      <c r="B26612" t="s">
        <v>54826</v>
      </c>
      <c r="C26612" t="s">
        <v>243</v>
      </c>
      <c r="D26612" s="684">
        <v>77.010000000000005</v>
      </c>
      <c r="E26612" t="s">
        <v>1827</v>
      </c>
    </row>
    <row r="26613" spans="1:5" x14ac:dyDescent="0.2">
      <c r="A26613">
        <v>9220</v>
      </c>
      <c r="B26613" t="s">
        <v>54827</v>
      </c>
      <c r="C26613" t="s">
        <v>243</v>
      </c>
      <c r="D26613" s="684">
        <v>116.52</v>
      </c>
      <c r="E26613" t="s">
        <v>1827</v>
      </c>
    </row>
    <row r="26614" spans="1:5" x14ac:dyDescent="0.2">
      <c r="A26614" t="s">
        <v>19219</v>
      </c>
      <c r="B26614" t="s">
        <v>54828</v>
      </c>
      <c r="C26614" t="s">
        <v>243</v>
      </c>
      <c r="D26614" s="684">
        <v>149.58000000000001</v>
      </c>
      <c r="E26614" t="s">
        <v>1827</v>
      </c>
    </row>
    <row r="26615" spans="1:5" x14ac:dyDescent="0.2">
      <c r="A26615" t="s">
        <v>54829</v>
      </c>
      <c r="B26615" t="s">
        <v>54830</v>
      </c>
      <c r="C26615" t="s">
        <v>243</v>
      </c>
      <c r="D26615" s="684">
        <v>149.58000000000001</v>
      </c>
      <c r="E26615" t="s">
        <v>1827</v>
      </c>
    </row>
    <row r="26616" spans="1:5" x14ac:dyDescent="0.2">
      <c r="A26616" t="s">
        <v>54831</v>
      </c>
      <c r="B26616" t="s">
        <v>54832</v>
      </c>
      <c r="C26616" t="s">
        <v>243</v>
      </c>
      <c r="D26616" s="684">
        <v>186.11</v>
      </c>
      <c r="E26616" t="s">
        <v>1827</v>
      </c>
    </row>
    <row r="26617" spans="1:5" x14ac:dyDescent="0.2">
      <c r="A26617">
        <v>9222</v>
      </c>
      <c r="B26617" t="s">
        <v>19022</v>
      </c>
      <c r="C26617" t="s">
        <v>243</v>
      </c>
      <c r="D26617" s="684">
        <v>37.590000000000003</v>
      </c>
      <c r="E26617" t="s">
        <v>1827</v>
      </c>
    </row>
    <row r="26618" spans="1:5" x14ac:dyDescent="0.2">
      <c r="A26618" t="s">
        <v>19223</v>
      </c>
      <c r="B26618" t="s">
        <v>19224</v>
      </c>
      <c r="C26618" t="s">
        <v>243</v>
      </c>
      <c r="D26618" s="684">
        <v>49.65</v>
      </c>
      <c r="E26618" t="s">
        <v>1827</v>
      </c>
    </row>
    <row r="26619" spans="1:5" x14ac:dyDescent="0.2">
      <c r="A26619" t="s">
        <v>54833</v>
      </c>
      <c r="B26619" t="s">
        <v>54834</v>
      </c>
      <c r="C26619" t="s">
        <v>243</v>
      </c>
      <c r="D26619" s="684">
        <v>49.65</v>
      </c>
      <c r="E26619" t="s">
        <v>1827</v>
      </c>
    </row>
    <row r="26620" spans="1:5" x14ac:dyDescent="0.2">
      <c r="A26620" t="s">
        <v>54835</v>
      </c>
      <c r="B26620" t="s">
        <v>54836</v>
      </c>
      <c r="C26620" t="s">
        <v>243</v>
      </c>
      <c r="D26620" s="684">
        <v>64.19</v>
      </c>
      <c r="E26620" t="s">
        <v>1827</v>
      </c>
    </row>
    <row r="26621" spans="1:5" x14ac:dyDescent="0.2">
      <c r="A26621">
        <v>9223</v>
      </c>
      <c r="B26621" t="s">
        <v>19023</v>
      </c>
      <c r="C26621" t="s">
        <v>243</v>
      </c>
      <c r="D26621" s="684">
        <v>56.32</v>
      </c>
      <c r="E26621" t="s">
        <v>1827</v>
      </c>
    </row>
    <row r="26622" spans="1:5" x14ac:dyDescent="0.2">
      <c r="A26622" t="s">
        <v>19225</v>
      </c>
      <c r="B26622" t="s">
        <v>19226</v>
      </c>
      <c r="C26622" t="s">
        <v>243</v>
      </c>
      <c r="D26622" s="684">
        <v>74.42</v>
      </c>
      <c r="E26622" t="s">
        <v>1827</v>
      </c>
    </row>
    <row r="26623" spans="1:5" x14ac:dyDescent="0.2">
      <c r="A26623" t="s">
        <v>54837</v>
      </c>
      <c r="B26623" t="s">
        <v>54838</v>
      </c>
      <c r="C26623" t="s">
        <v>243</v>
      </c>
      <c r="D26623" s="684">
        <v>74.42</v>
      </c>
      <c r="E26623" t="s">
        <v>1827</v>
      </c>
    </row>
    <row r="26624" spans="1:5" x14ac:dyDescent="0.2">
      <c r="A26624" t="s">
        <v>54839</v>
      </c>
      <c r="B26624" t="s">
        <v>54840</v>
      </c>
      <c r="C26624" t="s">
        <v>243</v>
      </c>
      <c r="D26624" s="684">
        <v>88.25</v>
      </c>
      <c r="E26624" t="s">
        <v>1827</v>
      </c>
    </row>
    <row r="26625" spans="1:5" x14ac:dyDescent="0.2">
      <c r="A26625">
        <v>9200</v>
      </c>
      <c r="B26625" t="s">
        <v>19003</v>
      </c>
      <c r="C26625" t="s">
        <v>243</v>
      </c>
      <c r="D26625" s="684">
        <v>50.73</v>
      </c>
      <c r="E26625" t="s">
        <v>1827</v>
      </c>
    </row>
    <row r="26626" spans="1:5" x14ac:dyDescent="0.2">
      <c r="A26626">
        <v>9208</v>
      </c>
      <c r="B26626" t="s">
        <v>19019</v>
      </c>
      <c r="C26626" t="s">
        <v>243</v>
      </c>
      <c r="D26626" s="684">
        <v>21.62</v>
      </c>
      <c r="E26626" t="s">
        <v>1827</v>
      </c>
    </row>
    <row r="26627" spans="1:5" x14ac:dyDescent="0.2">
      <c r="A26627" t="s">
        <v>19217</v>
      </c>
      <c r="B26627" t="s">
        <v>19218</v>
      </c>
      <c r="C26627" t="s">
        <v>243</v>
      </c>
      <c r="D26627" s="684">
        <v>28.48</v>
      </c>
      <c r="E26627" t="s">
        <v>1827</v>
      </c>
    </row>
    <row r="26628" spans="1:5" x14ac:dyDescent="0.2">
      <c r="A26628" t="s">
        <v>54841</v>
      </c>
      <c r="B26628" t="s">
        <v>54842</v>
      </c>
      <c r="C26628" t="s">
        <v>243</v>
      </c>
      <c r="D26628" s="684">
        <v>28.48</v>
      </c>
      <c r="E26628" t="s">
        <v>1827</v>
      </c>
    </row>
    <row r="26629" spans="1:5" x14ac:dyDescent="0.2">
      <c r="A26629" t="s">
        <v>54843</v>
      </c>
      <c r="B26629" t="s">
        <v>54844</v>
      </c>
      <c r="C26629" t="s">
        <v>243</v>
      </c>
      <c r="D26629">
        <v>41.01</v>
      </c>
      <c r="E26629" t="s">
        <v>1827</v>
      </c>
    </row>
    <row r="26630" spans="1:5" x14ac:dyDescent="0.2">
      <c r="A26630">
        <v>9201</v>
      </c>
      <c r="B26630" t="s">
        <v>19005</v>
      </c>
      <c r="C26630" t="s">
        <v>243</v>
      </c>
      <c r="D26630">
        <v>21.62</v>
      </c>
      <c r="E26630" t="s">
        <v>1827</v>
      </c>
    </row>
    <row r="26631" spans="1:5" x14ac:dyDescent="0.2">
      <c r="A26631" t="s">
        <v>19211</v>
      </c>
      <c r="B26631" t="s">
        <v>19212</v>
      </c>
      <c r="C26631" t="s">
        <v>243</v>
      </c>
      <c r="D26631" s="684">
        <v>28.48</v>
      </c>
      <c r="E26631" t="s">
        <v>1827</v>
      </c>
    </row>
    <row r="26632" spans="1:5" x14ac:dyDescent="0.2">
      <c r="A26632" t="s">
        <v>54845</v>
      </c>
      <c r="B26632" t="s">
        <v>54846</v>
      </c>
      <c r="C26632" t="s">
        <v>243</v>
      </c>
      <c r="D26632" s="684">
        <v>28.48</v>
      </c>
      <c r="E26632" t="s">
        <v>1827</v>
      </c>
    </row>
    <row r="26633" spans="1:5" x14ac:dyDescent="0.2">
      <c r="A26633" t="s">
        <v>54847</v>
      </c>
      <c r="B26633" t="s">
        <v>54848</v>
      </c>
      <c r="C26633" t="s">
        <v>243</v>
      </c>
      <c r="D26633" s="684">
        <v>41.01</v>
      </c>
      <c r="E26633" t="s">
        <v>1827</v>
      </c>
    </row>
    <row r="26634" spans="1:5" x14ac:dyDescent="0.2">
      <c r="A26634">
        <v>9203</v>
      </c>
      <c r="B26634" t="s">
        <v>19009</v>
      </c>
      <c r="C26634" t="s">
        <v>243</v>
      </c>
      <c r="D26634">
        <v>36.590000000000003</v>
      </c>
      <c r="E26634" t="s">
        <v>1827</v>
      </c>
    </row>
    <row r="26635" spans="1:5" x14ac:dyDescent="0.2">
      <c r="A26635" t="s">
        <v>19213</v>
      </c>
      <c r="B26635" t="s">
        <v>19214</v>
      </c>
      <c r="C26635" t="s">
        <v>243</v>
      </c>
      <c r="D26635">
        <v>48.85</v>
      </c>
      <c r="E26635" t="s">
        <v>1827</v>
      </c>
    </row>
    <row r="26636" spans="1:5" x14ac:dyDescent="0.2">
      <c r="A26636" t="s">
        <v>54849</v>
      </c>
      <c r="B26636" t="s">
        <v>54850</v>
      </c>
      <c r="C26636" t="s">
        <v>243</v>
      </c>
      <c r="D26636">
        <v>48.85</v>
      </c>
      <c r="E26636" t="s">
        <v>1827</v>
      </c>
    </row>
    <row r="26637" spans="1:5" x14ac:dyDescent="0.2">
      <c r="A26637" t="s">
        <v>54851</v>
      </c>
      <c r="B26637" t="s">
        <v>54852</v>
      </c>
      <c r="C26637" t="s">
        <v>243</v>
      </c>
      <c r="D26637" s="684">
        <v>70.180000000000007</v>
      </c>
      <c r="E26637" t="s">
        <v>1827</v>
      </c>
    </row>
    <row r="26638" spans="1:5" x14ac:dyDescent="0.2">
      <c r="A26638">
        <v>9205</v>
      </c>
      <c r="B26638" t="s">
        <v>54853</v>
      </c>
      <c r="C26638" t="s">
        <v>243</v>
      </c>
      <c r="D26638" s="684">
        <v>57.38</v>
      </c>
      <c r="E26638" t="s">
        <v>1827</v>
      </c>
    </row>
    <row r="26639" spans="1:5" x14ac:dyDescent="0.2">
      <c r="A26639" t="s">
        <v>19215</v>
      </c>
      <c r="B26639" t="s">
        <v>54854</v>
      </c>
      <c r="C26639" t="s">
        <v>243</v>
      </c>
      <c r="D26639" s="684">
        <v>76.33</v>
      </c>
      <c r="E26639" t="s">
        <v>1827</v>
      </c>
    </row>
    <row r="26640" spans="1:5" x14ac:dyDescent="0.2">
      <c r="A26640" t="s">
        <v>54855</v>
      </c>
      <c r="B26640" t="s">
        <v>54856</v>
      </c>
      <c r="C26640" t="s">
        <v>243</v>
      </c>
      <c r="D26640" s="684">
        <v>76.33</v>
      </c>
      <c r="E26640" t="s">
        <v>1827</v>
      </c>
    </row>
    <row r="26641" spans="1:5" x14ac:dyDescent="0.2">
      <c r="A26641" t="s">
        <v>54857</v>
      </c>
      <c r="B26641" t="s">
        <v>54858</v>
      </c>
      <c r="C26641" t="s">
        <v>243</v>
      </c>
      <c r="D26641" s="684">
        <v>96.47</v>
      </c>
      <c r="E26641" t="s">
        <v>1827</v>
      </c>
    </row>
    <row r="26642" spans="1:5" x14ac:dyDescent="0.2">
      <c r="A26642">
        <v>9206</v>
      </c>
      <c r="B26642" t="s">
        <v>54859</v>
      </c>
      <c r="C26642" t="s">
        <v>243</v>
      </c>
      <c r="D26642">
        <v>44.89</v>
      </c>
      <c r="E26642" t="s">
        <v>1827</v>
      </c>
    </row>
    <row r="26643" spans="1:5" x14ac:dyDescent="0.2">
      <c r="A26643" t="s">
        <v>54860</v>
      </c>
      <c r="B26643" t="s">
        <v>54861</v>
      </c>
      <c r="C26643" t="s">
        <v>243</v>
      </c>
      <c r="D26643" s="684">
        <v>61.64</v>
      </c>
      <c r="E26643" t="s">
        <v>1827</v>
      </c>
    </row>
    <row r="26644" spans="1:5" x14ac:dyDescent="0.2">
      <c r="A26644" t="s">
        <v>54862</v>
      </c>
      <c r="B26644" t="s">
        <v>54863</v>
      </c>
      <c r="C26644" t="s">
        <v>243</v>
      </c>
      <c r="D26644" s="684">
        <v>61.64</v>
      </c>
      <c r="E26644" t="s">
        <v>1827</v>
      </c>
    </row>
    <row r="26645" spans="1:5" x14ac:dyDescent="0.2">
      <c r="A26645" t="s">
        <v>54864</v>
      </c>
      <c r="B26645" t="s">
        <v>54865</v>
      </c>
      <c r="C26645" t="s">
        <v>243</v>
      </c>
      <c r="D26645" s="684">
        <v>80.08</v>
      </c>
      <c r="E26645" t="s">
        <v>1827</v>
      </c>
    </row>
    <row r="26646" spans="1:5" x14ac:dyDescent="0.2">
      <c r="A26646">
        <v>9207</v>
      </c>
      <c r="B26646" t="s">
        <v>54866</v>
      </c>
      <c r="C26646" t="s">
        <v>243</v>
      </c>
      <c r="D26646" s="684">
        <v>52.39</v>
      </c>
      <c r="E26646" t="s">
        <v>1827</v>
      </c>
    </row>
    <row r="26647" spans="1:5" x14ac:dyDescent="0.2">
      <c r="A26647">
        <v>9202</v>
      </c>
      <c r="B26647" t="s">
        <v>54867</v>
      </c>
      <c r="C26647" t="s">
        <v>243</v>
      </c>
      <c r="D26647" s="684">
        <v>29.94</v>
      </c>
      <c r="E26647" t="s">
        <v>1827</v>
      </c>
    </row>
    <row r="26648" spans="1:5" x14ac:dyDescent="0.2">
      <c r="A26648">
        <v>9204</v>
      </c>
      <c r="B26648" t="s">
        <v>54868</v>
      </c>
      <c r="C26648" t="s">
        <v>243</v>
      </c>
      <c r="D26648" s="684">
        <v>60.69</v>
      </c>
      <c r="E26648" t="s">
        <v>1827</v>
      </c>
    </row>
    <row r="26649" spans="1:5" x14ac:dyDescent="0.2">
      <c r="A26649" t="s">
        <v>19249</v>
      </c>
      <c r="B26649" t="s">
        <v>52131</v>
      </c>
      <c r="C26649" t="s">
        <v>243</v>
      </c>
      <c r="D26649" s="684">
        <v>216.18</v>
      </c>
      <c r="E26649" t="s">
        <v>1827</v>
      </c>
    </row>
    <row r="26650" spans="1:5" x14ac:dyDescent="0.2">
      <c r="A26650" t="s">
        <v>28513</v>
      </c>
      <c r="B26650" t="s">
        <v>15038</v>
      </c>
      <c r="C26650" t="s">
        <v>243</v>
      </c>
      <c r="D26650" s="684">
        <v>151.44999999999999</v>
      </c>
      <c r="E26650" t="s">
        <v>1827</v>
      </c>
    </row>
    <row r="26651" spans="1:5" x14ac:dyDescent="0.2">
      <c r="A26651" t="s">
        <v>17484</v>
      </c>
      <c r="B26651" t="s">
        <v>15226</v>
      </c>
      <c r="C26651" t="s">
        <v>243</v>
      </c>
      <c r="D26651" s="684">
        <v>228.24</v>
      </c>
      <c r="E26651" t="s">
        <v>1827</v>
      </c>
    </row>
    <row r="26652" spans="1:5" x14ac:dyDescent="0.2">
      <c r="A26652" t="s">
        <v>28767</v>
      </c>
      <c r="B26652" t="s">
        <v>15115</v>
      </c>
      <c r="C26652" t="s">
        <v>243</v>
      </c>
      <c r="D26652" s="684">
        <v>257.38</v>
      </c>
      <c r="E26652" t="s">
        <v>1827</v>
      </c>
    </row>
    <row r="26653" spans="1:5" x14ac:dyDescent="0.2">
      <c r="A26653" t="s">
        <v>17355</v>
      </c>
      <c r="B26653" t="s">
        <v>15062</v>
      </c>
      <c r="C26653" t="s">
        <v>243</v>
      </c>
      <c r="D26653" s="684">
        <v>256.47000000000003</v>
      </c>
      <c r="E26653" t="s">
        <v>1827</v>
      </c>
    </row>
    <row r="26654" spans="1:5" x14ac:dyDescent="0.2">
      <c r="A26654" t="s">
        <v>17319</v>
      </c>
      <c r="B26654" t="s">
        <v>15002</v>
      </c>
      <c r="C26654" t="s">
        <v>243</v>
      </c>
      <c r="D26654" s="684">
        <v>136.94999999999999</v>
      </c>
      <c r="E26654" t="s">
        <v>1827</v>
      </c>
    </row>
    <row r="26655" spans="1:5" x14ac:dyDescent="0.2">
      <c r="A26655" t="s">
        <v>17316</v>
      </c>
      <c r="B26655" t="s">
        <v>15000</v>
      </c>
      <c r="C26655" t="s">
        <v>243</v>
      </c>
      <c r="D26655" s="684">
        <v>223.38</v>
      </c>
      <c r="E26655" t="s">
        <v>1827</v>
      </c>
    </row>
    <row r="26656" spans="1:5" x14ac:dyDescent="0.2">
      <c r="A26656">
        <v>34351.019999999997</v>
      </c>
      <c r="B26656" t="s">
        <v>52137</v>
      </c>
      <c r="C26656" t="s">
        <v>243</v>
      </c>
      <c r="D26656" s="684">
        <v>152.56</v>
      </c>
      <c r="E26656" t="s">
        <v>1827</v>
      </c>
    </row>
    <row r="26657" spans="1:5" x14ac:dyDescent="0.2">
      <c r="A26657">
        <v>34370.019999999997</v>
      </c>
      <c r="B26657" t="s">
        <v>52138</v>
      </c>
      <c r="C26657" t="s">
        <v>243</v>
      </c>
      <c r="D26657" s="684">
        <v>125.64</v>
      </c>
      <c r="E26657" t="s">
        <v>1827</v>
      </c>
    </row>
    <row r="26658" spans="1:5" x14ac:dyDescent="0.2">
      <c r="A26658">
        <v>34380.019999999997</v>
      </c>
      <c r="B26658" t="s">
        <v>52139</v>
      </c>
      <c r="C26658" t="s">
        <v>243</v>
      </c>
      <c r="D26658" s="684">
        <v>250.4</v>
      </c>
      <c r="E26658" t="s">
        <v>1827</v>
      </c>
    </row>
    <row r="26659" spans="1:5" x14ac:dyDescent="0.2">
      <c r="A26659">
        <v>34330.019999999997</v>
      </c>
      <c r="B26659" t="s">
        <v>52140</v>
      </c>
      <c r="C26659" t="s">
        <v>243</v>
      </c>
      <c r="D26659" s="684">
        <v>162.82</v>
      </c>
      <c r="E26659" t="s">
        <v>1827</v>
      </c>
    </row>
    <row r="26660" spans="1:5" x14ac:dyDescent="0.2">
      <c r="A26660">
        <v>34251.019999999997</v>
      </c>
      <c r="B26660" t="s">
        <v>52141</v>
      </c>
      <c r="C26660" t="s">
        <v>243</v>
      </c>
      <c r="D26660" s="684">
        <v>179.49</v>
      </c>
      <c r="E26660" t="s">
        <v>1827</v>
      </c>
    </row>
    <row r="26661" spans="1:5" x14ac:dyDescent="0.2">
      <c r="A26661">
        <v>34270.019999999997</v>
      </c>
      <c r="B26661" t="s">
        <v>52142</v>
      </c>
      <c r="C26661" t="s">
        <v>243</v>
      </c>
      <c r="D26661">
        <v>146.15</v>
      </c>
      <c r="E26661" t="s">
        <v>1827</v>
      </c>
    </row>
    <row r="26662" spans="1:5" x14ac:dyDescent="0.2">
      <c r="A26662">
        <v>74025.02</v>
      </c>
      <c r="B26662" t="s">
        <v>14956</v>
      </c>
      <c r="C26662" t="s">
        <v>243</v>
      </c>
      <c r="D26662">
        <v>74.75</v>
      </c>
      <c r="E26662" t="s">
        <v>1827</v>
      </c>
    </row>
    <row r="26663" spans="1:5" x14ac:dyDescent="0.2">
      <c r="A26663">
        <v>33191.019999999997</v>
      </c>
      <c r="B26663" t="s">
        <v>52143</v>
      </c>
      <c r="C26663" t="s">
        <v>243</v>
      </c>
      <c r="D26663">
        <v>157.69</v>
      </c>
      <c r="E26663" t="s">
        <v>1827</v>
      </c>
    </row>
    <row r="26664" spans="1:5" x14ac:dyDescent="0.2">
      <c r="A26664">
        <v>33170.019999999997</v>
      </c>
      <c r="B26664" t="s">
        <v>52144</v>
      </c>
      <c r="C26664" t="s">
        <v>243</v>
      </c>
      <c r="D26664">
        <v>136.01</v>
      </c>
      <c r="E26664" t="s">
        <v>1827</v>
      </c>
    </row>
    <row r="26665" spans="1:5" x14ac:dyDescent="0.2">
      <c r="A26665">
        <v>3217</v>
      </c>
      <c r="B26665" t="s">
        <v>52281</v>
      </c>
      <c r="C26665" t="s">
        <v>243</v>
      </c>
      <c r="D26665">
        <v>621.87</v>
      </c>
      <c r="E26665" t="s">
        <v>1827</v>
      </c>
    </row>
    <row r="26666" spans="1:5" x14ac:dyDescent="0.2">
      <c r="A26666">
        <v>3250</v>
      </c>
      <c r="B26666" t="s">
        <v>52130</v>
      </c>
      <c r="C26666" t="s">
        <v>243</v>
      </c>
      <c r="D26666">
        <v>915.58</v>
      </c>
      <c r="E26666" t="s">
        <v>1827</v>
      </c>
    </row>
    <row r="26667" spans="1:5" x14ac:dyDescent="0.2">
      <c r="A26667" t="s">
        <v>52302</v>
      </c>
      <c r="B26667" t="s">
        <v>52303</v>
      </c>
      <c r="C26667" t="s">
        <v>243</v>
      </c>
      <c r="D26667">
        <v>27.06</v>
      </c>
      <c r="E26667" t="s">
        <v>1827</v>
      </c>
    </row>
    <row r="26668" spans="1:5" x14ac:dyDescent="0.2">
      <c r="A26668" t="s">
        <v>52304</v>
      </c>
      <c r="B26668" t="s">
        <v>52305</v>
      </c>
      <c r="C26668" t="s">
        <v>243</v>
      </c>
      <c r="D26668">
        <v>27.06</v>
      </c>
      <c r="E26668" t="s">
        <v>1827</v>
      </c>
    </row>
    <row r="26669" spans="1:5" x14ac:dyDescent="0.2">
      <c r="A26669" t="s">
        <v>52306</v>
      </c>
      <c r="B26669" t="s">
        <v>19241</v>
      </c>
      <c r="C26669" t="s">
        <v>243</v>
      </c>
      <c r="D26669">
        <v>64.709999999999994</v>
      </c>
      <c r="E26669" t="s">
        <v>1827</v>
      </c>
    </row>
    <row r="26670" spans="1:5" x14ac:dyDescent="0.2">
      <c r="A26670">
        <v>7730024061</v>
      </c>
      <c r="B26670" t="s">
        <v>52083</v>
      </c>
      <c r="C26670" t="s">
        <v>243</v>
      </c>
      <c r="D26670">
        <v>365.85</v>
      </c>
      <c r="E26670" t="s">
        <v>1827</v>
      </c>
    </row>
    <row r="26671" spans="1:5" x14ac:dyDescent="0.2">
      <c r="A26671" t="s">
        <v>17329</v>
      </c>
      <c r="B26671" t="s">
        <v>52463</v>
      </c>
      <c r="C26671" t="s">
        <v>243</v>
      </c>
      <c r="D26671">
        <v>1333.33</v>
      </c>
      <c r="E26671" t="s">
        <v>1827</v>
      </c>
    </row>
    <row r="26672" spans="1:5" x14ac:dyDescent="0.2">
      <c r="A26672">
        <v>12985.1</v>
      </c>
      <c r="B26672" t="s">
        <v>52128</v>
      </c>
      <c r="C26672" t="s">
        <v>243</v>
      </c>
      <c r="D26672">
        <v>693.59</v>
      </c>
      <c r="E26672" t="s">
        <v>1827</v>
      </c>
    </row>
    <row r="26673" spans="1:5" x14ac:dyDescent="0.2">
      <c r="A26673">
        <v>31202519</v>
      </c>
      <c r="B26673" t="s">
        <v>14809</v>
      </c>
      <c r="C26673" t="s">
        <v>243</v>
      </c>
      <c r="D26673">
        <v>567.21</v>
      </c>
      <c r="E26673" t="s">
        <v>1827</v>
      </c>
    </row>
    <row r="26674" spans="1:5" x14ac:dyDescent="0.2">
      <c r="A26674" t="s">
        <v>30316</v>
      </c>
      <c r="B26674" t="s">
        <v>15180</v>
      </c>
      <c r="C26674" t="s">
        <v>243</v>
      </c>
      <c r="D26674">
        <v>841.92</v>
      </c>
      <c r="E26674" t="s">
        <v>1827</v>
      </c>
    </row>
    <row r="26675" spans="1:5" x14ac:dyDescent="0.2">
      <c r="A26675" t="s">
        <v>28387</v>
      </c>
      <c r="B26675" t="s">
        <v>28388</v>
      </c>
      <c r="C26675" t="s">
        <v>243</v>
      </c>
      <c r="D26675">
        <v>602.54</v>
      </c>
      <c r="E26675" t="s">
        <v>1827</v>
      </c>
    </row>
    <row r="26676" spans="1:5" x14ac:dyDescent="0.2">
      <c r="A26676" t="s">
        <v>28391</v>
      </c>
      <c r="B26676" t="s">
        <v>28392</v>
      </c>
      <c r="C26676" t="s">
        <v>243</v>
      </c>
      <c r="D26676">
        <v>602.54</v>
      </c>
      <c r="E26676" t="s">
        <v>1827</v>
      </c>
    </row>
    <row r="26677" spans="1:5" x14ac:dyDescent="0.2">
      <c r="A26677" t="s">
        <v>28383</v>
      </c>
      <c r="B26677" t="s">
        <v>28384</v>
      </c>
      <c r="C26677" t="s">
        <v>243</v>
      </c>
      <c r="D26677">
        <v>1481.38</v>
      </c>
      <c r="E26677" t="s">
        <v>1827</v>
      </c>
    </row>
    <row r="26678" spans="1:5" x14ac:dyDescent="0.2">
      <c r="A26678" t="s">
        <v>52483</v>
      </c>
      <c r="B26678" t="s">
        <v>28382</v>
      </c>
      <c r="C26678" t="s">
        <v>243</v>
      </c>
      <c r="D26678">
        <v>1639.27</v>
      </c>
      <c r="E26678" t="s">
        <v>1827</v>
      </c>
    </row>
    <row r="26679" spans="1:5" hidden="1" x14ac:dyDescent="0.2">
      <c r="A26679">
        <v>44390.02</v>
      </c>
      <c r="B26679" t="s">
        <v>52495</v>
      </c>
      <c r="C26679" t="s">
        <v>511</v>
      </c>
      <c r="D26679">
        <v>198.45</v>
      </c>
      <c r="E26679" t="s">
        <v>52496</v>
      </c>
    </row>
    <row r="26680" spans="1:5" hidden="1" x14ac:dyDescent="0.2">
      <c r="A26680">
        <v>42030.02</v>
      </c>
      <c r="B26680" t="s">
        <v>52497</v>
      </c>
      <c r="C26680" t="s">
        <v>243</v>
      </c>
      <c r="D26680">
        <v>149</v>
      </c>
      <c r="E26680" t="s">
        <v>52496</v>
      </c>
    </row>
    <row r="26681" spans="1:5" hidden="1" x14ac:dyDescent="0.2">
      <c r="A26681">
        <v>44388.02</v>
      </c>
      <c r="B26681" t="s">
        <v>52498</v>
      </c>
      <c r="C26681" t="s">
        <v>511</v>
      </c>
      <c r="D26681">
        <v>294.02999999999997</v>
      </c>
      <c r="E26681" t="s">
        <v>52496</v>
      </c>
    </row>
    <row r="26682" spans="1:5" hidden="1" x14ac:dyDescent="0.2">
      <c r="A26682">
        <v>44389.02</v>
      </c>
      <c r="B26682" t="s">
        <v>52499</v>
      </c>
      <c r="C26682" t="s">
        <v>511</v>
      </c>
      <c r="D26682">
        <v>294.02999999999997</v>
      </c>
      <c r="E26682" t="s">
        <v>52496</v>
      </c>
    </row>
    <row r="26683" spans="1:5" hidden="1" x14ac:dyDescent="0.2">
      <c r="A26683">
        <v>44381.02</v>
      </c>
      <c r="B26683" t="s">
        <v>52500</v>
      </c>
      <c r="C26683" t="s">
        <v>511</v>
      </c>
      <c r="D26683">
        <v>186.98</v>
      </c>
      <c r="E26683" t="s">
        <v>52496</v>
      </c>
    </row>
    <row r="26684" spans="1:5" hidden="1" x14ac:dyDescent="0.2">
      <c r="A26684" t="s">
        <v>54470</v>
      </c>
      <c r="B26684" t="s">
        <v>54471</v>
      </c>
      <c r="C26684" t="s">
        <v>243</v>
      </c>
      <c r="D26684">
        <v>35</v>
      </c>
      <c r="E26684" t="s">
        <v>52496</v>
      </c>
    </row>
    <row r="26685" spans="1:5" hidden="1" x14ac:dyDescent="0.2">
      <c r="A26685" t="s">
        <v>54506</v>
      </c>
      <c r="B26685" t="s">
        <v>54507</v>
      </c>
      <c r="C26685" t="s">
        <v>243</v>
      </c>
      <c r="D26685">
        <v>45</v>
      </c>
      <c r="E26685" t="s">
        <v>52496</v>
      </c>
    </row>
    <row r="26686" spans="1:5" hidden="1" x14ac:dyDescent="0.2">
      <c r="A26686" t="s">
        <v>54508</v>
      </c>
      <c r="B26686" t="s">
        <v>54509</v>
      </c>
      <c r="C26686" t="s">
        <v>243</v>
      </c>
      <c r="D26686">
        <v>18</v>
      </c>
      <c r="E26686" t="s">
        <v>52496</v>
      </c>
    </row>
    <row r="26687" spans="1:5" hidden="1" x14ac:dyDescent="0.2">
      <c r="A26687">
        <v>9221</v>
      </c>
      <c r="B26687" t="s">
        <v>19021</v>
      </c>
      <c r="C26687" t="s">
        <v>243</v>
      </c>
      <c r="D26687">
        <v>48.86</v>
      </c>
      <c r="E26687" t="s">
        <v>52496</v>
      </c>
    </row>
    <row r="26688" spans="1:5" hidden="1" x14ac:dyDescent="0.2">
      <c r="A26688" t="s">
        <v>19221</v>
      </c>
      <c r="B26688" t="s">
        <v>19222</v>
      </c>
      <c r="C26688" t="s">
        <v>243</v>
      </c>
      <c r="D26688">
        <v>63.91</v>
      </c>
      <c r="E26688" t="s">
        <v>52496</v>
      </c>
    </row>
    <row r="26689" spans="1:5" hidden="1" x14ac:dyDescent="0.2">
      <c r="A26689" t="s">
        <v>5655</v>
      </c>
      <c r="B26689" t="s">
        <v>18827</v>
      </c>
      <c r="C26689" t="s">
        <v>243</v>
      </c>
      <c r="D26689">
        <v>536</v>
      </c>
      <c r="E26689" t="s">
        <v>52496</v>
      </c>
    </row>
    <row r="26690" spans="1:5" hidden="1" x14ac:dyDescent="0.2">
      <c r="A26690" t="s">
        <v>6470</v>
      </c>
      <c r="B26690" t="s">
        <v>18823</v>
      </c>
      <c r="C26690" t="s">
        <v>243</v>
      </c>
      <c r="D26690">
        <v>41.17</v>
      </c>
      <c r="E26690" t="s">
        <v>52496</v>
      </c>
    </row>
    <row r="26691" spans="1:5" hidden="1" x14ac:dyDescent="0.2">
      <c r="A26691" t="s">
        <v>19217</v>
      </c>
      <c r="B26691" t="s">
        <v>19218</v>
      </c>
      <c r="C26691" t="s">
        <v>243</v>
      </c>
      <c r="D26691">
        <v>24.67</v>
      </c>
      <c r="E26691" t="s">
        <v>52496</v>
      </c>
    </row>
    <row r="26692" spans="1:5" hidden="1" x14ac:dyDescent="0.2">
      <c r="A26692">
        <v>9220</v>
      </c>
      <c r="B26692" t="s">
        <v>19020</v>
      </c>
      <c r="C26692" t="s">
        <v>243</v>
      </c>
      <c r="D26692">
        <v>100.9</v>
      </c>
      <c r="E26692" t="s">
        <v>52496</v>
      </c>
    </row>
    <row r="26693" spans="1:5" hidden="1" x14ac:dyDescent="0.2">
      <c r="A26693" t="s">
        <v>19219</v>
      </c>
      <c r="B26693" t="s">
        <v>19220</v>
      </c>
      <c r="C26693" t="s">
        <v>243</v>
      </c>
      <c r="D26693">
        <v>129.53</v>
      </c>
      <c r="E26693" t="s">
        <v>52496</v>
      </c>
    </row>
    <row r="26694" spans="1:5" hidden="1" x14ac:dyDescent="0.2">
      <c r="A26694">
        <v>9222</v>
      </c>
      <c r="B26694" t="s">
        <v>19022</v>
      </c>
      <c r="C26694" t="s">
        <v>243</v>
      </c>
      <c r="D26694">
        <v>32.549999999999997</v>
      </c>
      <c r="E26694" t="s">
        <v>52496</v>
      </c>
    </row>
    <row r="26695" spans="1:5" hidden="1" x14ac:dyDescent="0.2">
      <c r="A26695" t="s">
        <v>2961</v>
      </c>
      <c r="B26695" t="s">
        <v>18839</v>
      </c>
      <c r="C26695" t="s">
        <v>511</v>
      </c>
      <c r="D26695">
        <v>25</v>
      </c>
      <c r="E26695" t="s">
        <v>52496</v>
      </c>
    </row>
    <row r="26696" spans="1:5" hidden="1" x14ac:dyDescent="0.2">
      <c r="A26696" t="s">
        <v>5711</v>
      </c>
      <c r="B26696" t="s">
        <v>18770</v>
      </c>
      <c r="C26696" t="s">
        <v>243</v>
      </c>
      <c r="D26696" s="684">
        <v>1508.59</v>
      </c>
      <c r="E26696" t="s">
        <v>52496</v>
      </c>
    </row>
    <row r="26697" spans="1:5" hidden="1" x14ac:dyDescent="0.2">
      <c r="A26697" t="s">
        <v>5712</v>
      </c>
      <c r="B26697" t="s">
        <v>18819</v>
      </c>
      <c r="C26697" t="s">
        <v>243</v>
      </c>
      <c r="D26697" s="684">
        <v>1746.41</v>
      </c>
      <c r="E26697" t="s">
        <v>52496</v>
      </c>
    </row>
    <row r="26698" spans="1:5" hidden="1" x14ac:dyDescent="0.2">
      <c r="A26698" t="s">
        <v>5713</v>
      </c>
      <c r="B26698" t="s">
        <v>18820</v>
      </c>
      <c r="C26698" t="s">
        <v>243</v>
      </c>
      <c r="D26698" s="684">
        <v>2095.0500000000002</v>
      </c>
      <c r="E26698" t="s">
        <v>52496</v>
      </c>
    </row>
    <row r="26699" spans="1:5" hidden="1" x14ac:dyDescent="0.2">
      <c r="A26699" t="s">
        <v>5714</v>
      </c>
      <c r="B26699" t="s">
        <v>18821</v>
      </c>
      <c r="C26699" t="s">
        <v>243</v>
      </c>
      <c r="D26699" s="684">
        <v>2183.2199999999998</v>
      </c>
      <c r="E26699" t="s">
        <v>52496</v>
      </c>
    </row>
    <row r="26700" spans="1:5" hidden="1" x14ac:dyDescent="0.2">
      <c r="A26700" t="s">
        <v>3727</v>
      </c>
      <c r="B26700" t="s">
        <v>18822</v>
      </c>
      <c r="C26700" t="s">
        <v>243</v>
      </c>
      <c r="D26700" s="684">
        <v>4850</v>
      </c>
      <c r="E26700" t="s">
        <v>52496</v>
      </c>
    </row>
    <row r="26701" spans="1:5" hidden="1" x14ac:dyDescent="0.2">
      <c r="A26701" t="s">
        <v>5653</v>
      </c>
      <c r="B26701" t="s">
        <v>18824</v>
      </c>
      <c r="C26701" t="s">
        <v>243</v>
      </c>
      <c r="D26701" s="684">
        <v>1450</v>
      </c>
      <c r="E26701" t="s">
        <v>52496</v>
      </c>
    </row>
    <row r="26702" spans="1:5" hidden="1" x14ac:dyDescent="0.2">
      <c r="A26702" t="s">
        <v>19223</v>
      </c>
      <c r="B26702" t="s">
        <v>19224</v>
      </c>
      <c r="C26702" t="s">
        <v>243</v>
      </c>
      <c r="D26702">
        <v>42.99</v>
      </c>
      <c r="E26702" t="s">
        <v>52496</v>
      </c>
    </row>
    <row r="26703" spans="1:5" hidden="1" x14ac:dyDescent="0.2">
      <c r="A26703" t="s">
        <v>6651</v>
      </c>
      <c r="B26703" t="s">
        <v>18834</v>
      </c>
      <c r="C26703" t="s">
        <v>243</v>
      </c>
      <c r="D26703" s="684">
        <v>3086</v>
      </c>
      <c r="E26703" t="s">
        <v>52496</v>
      </c>
    </row>
    <row r="26704" spans="1:5" hidden="1" x14ac:dyDescent="0.2">
      <c r="A26704" t="s">
        <v>2960</v>
      </c>
      <c r="B26704" t="s">
        <v>18838</v>
      </c>
      <c r="C26704" t="s">
        <v>511</v>
      </c>
      <c r="D26704">
        <v>20</v>
      </c>
      <c r="E26704" t="s">
        <v>52496</v>
      </c>
    </row>
    <row r="26705" spans="1:5" hidden="1" x14ac:dyDescent="0.2">
      <c r="A26705" t="s">
        <v>2962</v>
      </c>
      <c r="B26705" t="s">
        <v>18840</v>
      </c>
      <c r="C26705" t="s">
        <v>511</v>
      </c>
      <c r="D26705">
        <v>32</v>
      </c>
      <c r="E26705" t="s">
        <v>52496</v>
      </c>
    </row>
    <row r="26706" spans="1:5" hidden="1" x14ac:dyDescent="0.2">
      <c r="A26706" t="s">
        <v>6563</v>
      </c>
      <c r="B26706" t="s">
        <v>18841</v>
      </c>
      <c r="C26706" t="s">
        <v>511</v>
      </c>
      <c r="D26706">
        <v>45</v>
      </c>
      <c r="E26706" t="s">
        <v>52496</v>
      </c>
    </row>
    <row r="26707" spans="1:5" hidden="1" x14ac:dyDescent="0.2">
      <c r="A26707" t="s">
        <v>6564</v>
      </c>
      <c r="B26707" t="s">
        <v>18842</v>
      </c>
      <c r="C26707" t="s">
        <v>511</v>
      </c>
      <c r="D26707">
        <v>75</v>
      </c>
      <c r="E26707" t="s">
        <v>52496</v>
      </c>
    </row>
    <row r="26708" spans="1:5" hidden="1" x14ac:dyDescent="0.2">
      <c r="A26708" t="s">
        <v>6565</v>
      </c>
      <c r="B26708" t="s">
        <v>18843</v>
      </c>
      <c r="C26708" t="s">
        <v>511</v>
      </c>
      <c r="D26708">
        <v>100</v>
      </c>
      <c r="E26708" t="s">
        <v>52496</v>
      </c>
    </row>
    <row r="26709" spans="1:5" hidden="1" x14ac:dyDescent="0.2">
      <c r="A26709" t="s">
        <v>6566</v>
      </c>
      <c r="B26709" t="s">
        <v>18844</v>
      </c>
      <c r="C26709" t="s">
        <v>511</v>
      </c>
      <c r="D26709">
        <v>160</v>
      </c>
      <c r="E26709" t="s">
        <v>52496</v>
      </c>
    </row>
    <row r="26710" spans="1:5" hidden="1" x14ac:dyDescent="0.2">
      <c r="A26710" t="s">
        <v>19630</v>
      </c>
      <c r="B26710" t="s">
        <v>19631</v>
      </c>
      <c r="C26710" t="s">
        <v>243</v>
      </c>
      <c r="D26710">
        <v>214.5</v>
      </c>
      <c r="E26710" t="s">
        <v>52496</v>
      </c>
    </row>
    <row r="26711" spans="1:5" hidden="1" x14ac:dyDescent="0.2">
      <c r="A26711" t="s">
        <v>19632</v>
      </c>
      <c r="B26711" t="s">
        <v>19633</v>
      </c>
      <c r="C26711" t="s">
        <v>243</v>
      </c>
      <c r="D26711">
        <v>236.5</v>
      </c>
      <c r="E26711" t="s">
        <v>52496</v>
      </c>
    </row>
    <row r="26712" spans="1:5" hidden="1" x14ac:dyDescent="0.2">
      <c r="A26712" t="s">
        <v>19634</v>
      </c>
      <c r="B26712" t="s">
        <v>19635</v>
      </c>
      <c r="C26712" t="s">
        <v>243</v>
      </c>
      <c r="D26712">
        <v>96.8</v>
      </c>
      <c r="E26712" t="s">
        <v>52496</v>
      </c>
    </row>
    <row r="26713" spans="1:5" ht="12.75" hidden="1" customHeight="1" x14ac:dyDescent="0.2">
      <c r="A26713" t="s">
        <v>19636</v>
      </c>
      <c r="B26713" t="s">
        <v>19637</v>
      </c>
      <c r="C26713" t="s">
        <v>243</v>
      </c>
      <c r="D26713">
        <v>179.3</v>
      </c>
      <c r="E26713" t="s">
        <v>52496</v>
      </c>
    </row>
    <row r="26714" spans="1:5" hidden="1" x14ac:dyDescent="0.2">
      <c r="A26714" t="s">
        <v>19638</v>
      </c>
      <c r="B26714" t="s">
        <v>19639</v>
      </c>
      <c r="C26714" t="s">
        <v>243</v>
      </c>
      <c r="D26714">
        <v>163.9</v>
      </c>
      <c r="E26714" t="s">
        <v>52496</v>
      </c>
    </row>
    <row r="26715" spans="1:5" hidden="1" x14ac:dyDescent="0.2">
      <c r="A26715" t="s">
        <v>19640</v>
      </c>
      <c r="B26715" t="s">
        <v>19641</v>
      </c>
      <c r="C26715" t="s">
        <v>243</v>
      </c>
      <c r="D26715">
        <v>652.29999999999995</v>
      </c>
      <c r="E26715" t="s">
        <v>52496</v>
      </c>
    </row>
    <row r="26716" spans="1:5" hidden="1" x14ac:dyDescent="0.2">
      <c r="A26716" t="s">
        <v>5361</v>
      </c>
      <c r="B26716" t="s">
        <v>19420</v>
      </c>
      <c r="C26716" t="s">
        <v>243</v>
      </c>
      <c r="D26716">
        <v>363</v>
      </c>
      <c r="E26716" t="s">
        <v>52496</v>
      </c>
    </row>
    <row r="26717" spans="1:5" hidden="1" x14ac:dyDescent="0.2">
      <c r="A26717">
        <v>9200</v>
      </c>
      <c r="B26717" t="s">
        <v>19003</v>
      </c>
      <c r="C26717" t="s">
        <v>243</v>
      </c>
      <c r="D26717">
        <v>43.92</v>
      </c>
      <c r="E26717" t="s">
        <v>52496</v>
      </c>
    </row>
    <row r="26718" spans="1:5" hidden="1" x14ac:dyDescent="0.2">
      <c r="A26718">
        <v>9201</v>
      </c>
      <c r="B26718" t="s">
        <v>19005</v>
      </c>
      <c r="C26718" t="s">
        <v>243</v>
      </c>
      <c r="D26718">
        <v>18.73</v>
      </c>
      <c r="E26718" t="s">
        <v>52496</v>
      </c>
    </row>
    <row r="26719" spans="1:5" hidden="1" x14ac:dyDescent="0.2">
      <c r="A26719" t="s">
        <v>19211</v>
      </c>
      <c r="B26719" t="s">
        <v>19212</v>
      </c>
      <c r="C26719" t="s">
        <v>243</v>
      </c>
      <c r="D26719">
        <v>24.67</v>
      </c>
      <c r="E26719" t="s">
        <v>52496</v>
      </c>
    </row>
    <row r="26720" spans="1:5" hidden="1" x14ac:dyDescent="0.2">
      <c r="A26720">
        <v>9202</v>
      </c>
      <c r="B26720" t="s">
        <v>19007</v>
      </c>
      <c r="C26720" t="s">
        <v>243</v>
      </c>
      <c r="D26720">
        <v>25.92</v>
      </c>
      <c r="E26720" t="s">
        <v>52496</v>
      </c>
    </row>
    <row r="26721" spans="1:5" hidden="1" x14ac:dyDescent="0.2">
      <c r="A26721">
        <v>9203</v>
      </c>
      <c r="B26721" t="s">
        <v>19009</v>
      </c>
      <c r="C26721" t="s">
        <v>243</v>
      </c>
      <c r="D26721">
        <v>31.68</v>
      </c>
      <c r="E26721" t="s">
        <v>52496</v>
      </c>
    </row>
    <row r="26722" spans="1:5" hidden="1" x14ac:dyDescent="0.2">
      <c r="A26722" t="s">
        <v>19213</v>
      </c>
      <c r="B26722" t="s">
        <v>19214</v>
      </c>
      <c r="C26722" t="s">
        <v>243</v>
      </c>
      <c r="D26722">
        <v>42.3</v>
      </c>
      <c r="E26722" t="s">
        <v>52496</v>
      </c>
    </row>
    <row r="26723" spans="1:5" hidden="1" x14ac:dyDescent="0.2">
      <c r="A26723">
        <v>9204</v>
      </c>
      <c r="B26723" t="s">
        <v>19011</v>
      </c>
      <c r="C26723" t="s">
        <v>243</v>
      </c>
      <c r="D26723">
        <v>52.56</v>
      </c>
      <c r="E26723" t="s">
        <v>52496</v>
      </c>
    </row>
    <row r="26724" spans="1:5" hidden="1" x14ac:dyDescent="0.2">
      <c r="A26724">
        <v>9205</v>
      </c>
      <c r="B26724" t="s">
        <v>19013</v>
      </c>
      <c r="C26724" t="s">
        <v>243</v>
      </c>
      <c r="D26724">
        <v>49.68</v>
      </c>
      <c r="E26724" t="s">
        <v>52496</v>
      </c>
    </row>
    <row r="26725" spans="1:5" hidden="1" x14ac:dyDescent="0.2">
      <c r="A26725" t="s">
        <v>19215</v>
      </c>
      <c r="B26725" t="s">
        <v>19216</v>
      </c>
      <c r="C26725" t="s">
        <v>243</v>
      </c>
      <c r="D26725">
        <v>66.099999999999994</v>
      </c>
      <c r="E26725" t="s">
        <v>52496</v>
      </c>
    </row>
    <row r="26726" spans="1:5" hidden="1" x14ac:dyDescent="0.2">
      <c r="A26726">
        <v>9206</v>
      </c>
      <c r="B26726" t="s">
        <v>19015</v>
      </c>
      <c r="C26726" t="s">
        <v>243</v>
      </c>
      <c r="D26726">
        <v>38.880000000000003</v>
      </c>
      <c r="E26726" t="s">
        <v>52496</v>
      </c>
    </row>
    <row r="26727" spans="1:5" hidden="1" x14ac:dyDescent="0.2">
      <c r="A26727">
        <v>9207</v>
      </c>
      <c r="B26727" t="s">
        <v>19017</v>
      </c>
      <c r="C26727" t="s">
        <v>243</v>
      </c>
      <c r="D26727">
        <v>45.36</v>
      </c>
      <c r="E26727" t="s">
        <v>52496</v>
      </c>
    </row>
    <row r="26728" spans="1:5" hidden="1" x14ac:dyDescent="0.2">
      <c r="A26728">
        <v>9208</v>
      </c>
      <c r="B26728" t="s">
        <v>19019</v>
      </c>
      <c r="C26728" t="s">
        <v>243</v>
      </c>
      <c r="D26728">
        <v>18.73</v>
      </c>
      <c r="E26728" t="s">
        <v>52496</v>
      </c>
    </row>
    <row r="26729" spans="1:5" ht="25.5" hidden="1" x14ac:dyDescent="0.2">
      <c r="A26729" t="s">
        <v>6703</v>
      </c>
      <c r="B26729" s="784" t="s">
        <v>52501</v>
      </c>
      <c r="C26729" t="s">
        <v>511</v>
      </c>
      <c r="D26729">
        <v>165</v>
      </c>
      <c r="E26729" t="s">
        <v>52496</v>
      </c>
    </row>
    <row r="26730" spans="1:5" hidden="1" x14ac:dyDescent="0.2">
      <c r="A26730" t="s">
        <v>4047</v>
      </c>
      <c r="B26730" t="s">
        <v>30834</v>
      </c>
      <c r="C26730" t="s">
        <v>511</v>
      </c>
      <c r="D26730">
        <v>350</v>
      </c>
      <c r="E26730" t="s">
        <v>52496</v>
      </c>
    </row>
    <row r="26731" spans="1:5" hidden="1" x14ac:dyDescent="0.2">
      <c r="A26731" t="s">
        <v>6567</v>
      </c>
      <c r="B26731" t="s">
        <v>30837</v>
      </c>
      <c r="C26731" t="s">
        <v>511</v>
      </c>
      <c r="D26731">
        <v>240</v>
      </c>
      <c r="E26731" t="s">
        <v>52496</v>
      </c>
    </row>
    <row r="26732" spans="1:5" hidden="1" x14ac:dyDescent="0.2">
      <c r="A26732" t="s">
        <v>6568</v>
      </c>
      <c r="B26732" t="s">
        <v>30839</v>
      </c>
      <c r="C26732" t="s">
        <v>511</v>
      </c>
      <c r="D26732">
        <v>265</v>
      </c>
      <c r="E26732" t="s">
        <v>52496</v>
      </c>
    </row>
    <row r="26733" spans="1:5" hidden="1" x14ac:dyDescent="0.2">
      <c r="A26733" t="s">
        <v>1413</v>
      </c>
      <c r="B26733" t="s">
        <v>30835</v>
      </c>
      <c r="C26733" t="s">
        <v>511</v>
      </c>
      <c r="D26733">
        <v>310</v>
      </c>
      <c r="E26733" t="s">
        <v>52496</v>
      </c>
    </row>
    <row r="26734" spans="1:5" hidden="1" x14ac:dyDescent="0.2">
      <c r="A26734" t="s">
        <v>5657</v>
      </c>
      <c r="B26734" t="s">
        <v>18828</v>
      </c>
      <c r="C26734" t="s">
        <v>243</v>
      </c>
      <c r="D26734">
        <v>661</v>
      </c>
      <c r="E26734" t="s">
        <v>52496</v>
      </c>
    </row>
    <row r="26735" spans="1:5" hidden="1" x14ac:dyDescent="0.2">
      <c r="A26735" t="s">
        <v>5661</v>
      </c>
      <c r="B26735" t="s">
        <v>18829</v>
      </c>
      <c r="C26735" t="s">
        <v>243</v>
      </c>
      <c r="D26735">
        <v>765</v>
      </c>
      <c r="E26735" t="s">
        <v>52496</v>
      </c>
    </row>
    <row r="26736" spans="1:5" hidden="1" x14ac:dyDescent="0.2">
      <c r="A26736" t="s">
        <v>5664</v>
      </c>
      <c r="B26736" t="s">
        <v>18830</v>
      </c>
      <c r="C26736" t="s">
        <v>243</v>
      </c>
      <c r="D26736">
        <v>834</v>
      </c>
      <c r="E26736" t="s">
        <v>52496</v>
      </c>
    </row>
    <row r="26737" spans="1:15" hidden="1" x14ac:dyDescent="0.2">
      <c r="A26737" t="s">
        <v>5665</v>
      </c>
      <c r="B26737" t="s">
        <v>18831</v>
      </c>
      <c r="C26737" t="s">
        <v>243</v>
      </c>
      <c r="D26737">
        <v>997</v>
      </c>
      <c r="E26737" t="s">
        <v>52496</v>
      </c>
    </row>
    <row r="26738" spans="1:15" hidden="1" x14ac:dyDescent="0.2">
      <c r="A26738" t="s">
        <v>5662</v>
      </c>
      <c r="B26738" t="s">
        <v>18825</v>
      </c>
      <c r="C26738" t="s">
        <v>243</v>
      </c>
      <c r="D26738">
        <v>383</v>
      </c>
      <c r="E26738" t="s">
        <v>52496</v>
      </c>
    </row>
    <row r="26739" spans="1:15" hidden="1" x14ac:dyDescent="0.2">
      <c r="A26739" t="s">
        <v>5663</v>
      </c>
      <c r="B26739" t="s">
        <v>18826</v>
      </c>
      <c r="C26739" t="s">
        <v>243</v>
      </c>
      <c r="D26739">
        <v>417</v>
      </c>
      <c r="E26739" t="s">
        <v>52496</v>
      </c>
    </row>
    <row r="26740" spans="1:15" hidden="1" x14ac:dyDescent="0.2">
      <c r="A26740" t="s">
        <v>5654</v>
      </c>
      <c r="B26740" t="s">
        <v>18832</v>
      </c>
      <c r="C26740" t="s">
        <v>243</v>
      </c>
      <c r="D26740" s="684">
        <v>1699</v>
      </c>
      <c r="E26740" t="s">
        <v>52496</v>
      </c>
    </row>
    <row r="26741" spans="1:15" hidden="1" x14ac:dyDescent="0.2">
      <c r="A26741" t="s">
        <v>5658</v>
      </c>
      <c r="B26741" t="s">
        <v>18835</v>
      </c>
      <c r="C26741" t="s">
        <v>243</v>
      </c>
      <c r="D26741" s="684">
        <v>2503</v>
      </c>
      <c r="E26741" t="s">
        <v>52496</v>
      </c>
    </row>
    <row r="26742" spans="1:15" hidden="1" x14ac:dyDescent="0.2">
      <c r="A26742" t="s">
        <v>5660</v>
      </c>
      <c r="B26742" t="s">
        <v>18837</v>
      </c>
      <c r="C26742" t="s">
        <v>243</v>
      </c>
      <c r="D26742" s="684">
        <v>2973</v>
      </c>
      <c r="E26742" t="s">
        <v>52496</v>
      </c>
    </row>
    <row r="26743" spans="1:15" hidden="1" x14ac:dyDescent="0.2">
      <c r="A26743" t="s">
        <v>5659</v>
      </c>
      <c r="B26743" t="s">
        <v>18836</v>
      </c>
      <c r="C26743" t="s">
        <v>243</v>
      </c>
      <c r="D26743" s="684">
        <v>2974</v>
      </c>
      <c r="E26743" t="s">
        <v>52496</v>
      </c>
    </row>
    <row r="26744" spans="1:15" hidden="1" x14ac:dyDescent="0.2">
      <c r="A26744">
        <v>9223</v>
      </c>
      <c r="B26744" t="s">
        <v>19023</v>
      </c>
      <c r="C26744" t="s">
        <v>243</v>
      </c>
      <c r="D26744">
        <v>48.77</v>
      </c>
      <c r="E26744" t="s">
        <v>52496</v>
      </c>
    </row>
    <row r="26745" spans="1:15" hidden="1" x14ac:dyDescent="0.2">
      <c r="A26745" t="s">
        <v>19225</v>
      </c>
      <c r="B26745" t="s">
        <v>19226</v>
      </c>
      <c r="C26745" t="s">
        <v>243</v>
      </c>
      <c r="D26745">
        <v>64.45</v>
      </c>
      <c r="E26745" t="s">
        <v>52496</v>
      </c>
    </row>
    <row r="26746" spans="1:15" hidden="1" x14ac:dyDescent="0.2">
      <c r="A26746" t="s">
        <v>5363</v>
      </c>
      <c r="B26746" t="s">
        <v>19421</v>
      </c>
      <c r="C26746" t="s">
        <v>243</v>
      </c>
      <c r="D26746">
        <v>88</v>
      </c>
      <c r="E26746" t="s">
        <v>52496</v>
      </c>
    </row>
    <row r="26747" spans="1:15" hidden="1" x14ac:dyDescent="0.2">
      <c r="A26747" t="s">
        <v>19642</v>
      </c>
      <c r="B26747" t="s">
        <v>19643</v>
      </c>
      <c r="C26747" t="s">
        <v>243</v>
      </c>
      <c r="D26747">
        <v>119.9</v>
      </c>
      <c r="E26747" t="s">
        <v>52496</v>
      </c>
    </row>
    <row r="26748" spans="1:15" hidden="1" x14ac:dyDescent="0.2">
      <c r="A26748" t="s">
        <v>19419</v>
      </c>
      <c r="B26748" t="s">
        <v>19416</v>
      </c>
      <c r="C26748" t="s">
        <v>243</v>
      </c>
      <c r="D26748">
        <v>38.85</v>
      </c>
      <c r="E26748" t="s">
        <v>52496</v>
      </c>
    </row>
    <row r="26749" spans="1:15" hidden="1" x14ac:dyDescent="0.2">
      <c r="A26749" t="s">
        <v>19417</v>
      </c>
      <c r="B26749" t="s">
        <v>19418</v>
      </c>
      <c r="C26749" t="s">
        <v>243</v>
      </c>
      <c r="D26749">
        <v>57.03</v>
      </c>
      <c r="E26749" t="s">
        <v>52496</v>
      </c>
    </row>
    <row r="26750" spans="1:15" hidden="1" x14ac:dyDescent="0.2">
      <c r="A26750" t="s">
        <v>19414</v>
      </c>
      <c r="B26750" t="s">
        <v>19415</v>
      </c>
      <c r="C26750" t="s">
        <v>243</v>
      </c>
      <c r="D26750">
        <v>45.97</v>
      </c>
      <c r="E26750" t="s">
        <v>52496</v>
      </c>
    </row>
    <row r="26751" spans="1:15" hidden="1" x14ac:dyDescent="0.2">
      <c r="A26751">
        <v>40233.040000000001</v>
      </c>
      <c r="B26751" t="s">
        <v>19037</v>
      </c>
      <c r="C26751" t="s">
        <v>243</v>
      </c>
      <c r="D26751">
        <v>215.6</v>
      </c>
      <c r="E26751" t="s">
        <v>52496</v>
      </c>
      <c r="F26751" s="786"/>
      <c r="G26751" s="786"/>
      <c r="H26751" s="786"/>
      <c r="I26751" s="786"/>
      <c r="J26751" s="786"/>
      <c r="K26751" s="786"/>
      <c r="L26751" s="786"/>
      <c r="M26751" s="786"/>
      <c r="N26751" s="786"/>
      <c r="O26751" s="786"/>
    </row>
    <row r="26752" spans="1:15" hidden="1" x14ac:dyDescent="0.2">
      <c r="A26752">
        <v>40233.129999999997</v>
      </c>
      <c r="B26752" t="s">
        <v>19038</v>
      </c>
      <c r="C26752" t="s">
        <v>243</v>
      </c>
      <c r="D26752">
        <v>215.6</v>
      </c>
      <c r="E26752" t="s">
        <v>52496</v>
      </c>
      <c r="F26752" s="786"/>
      <c r="G26752" s="786"/>
      <c r="H26752" s="786"/>
      <c r="I26752" s="786"/>
      <c r="J26752" s="786"/>
      <c r="K26752" s="786"/>
      <c r="L26752" s="786"/>
      <c r="M26752" s="786"/>
      <c r="N26752" s="786"/>
      <c r="O26752" s="786"/>
    </row>
    <row r="26753" spans="1:15" hidden="1" x14ac:dyDescent="0.2">
      <c r="A26753">
        <v>27389.1</v>
      </c>
      <c r="B26753" t="s">
        <v>19033</v>
      </c>
      <c r="C26753" t="s">
        <v>243</v>
      </c>
      <c r="D26753">
        <v>333.6</v>
      </c>
      <c r="E26753" t="s">
        <v>52496</v>
      </c>
      <c r="F26753" s="786"/>
      <c r="G26753" s="786"/>
      <c r="H26753" s="786"/>
      <c r="I26753" s="786"/>
      <c r="J26753" s="786"/>
      <c r="K26753" s="786"/>
      <c r="L26753" s="786"/>
      <c r="M26753" s="786"/>
      <c r="N26753" s="786"/>
      <c r="O26753" s="786"/>
    </row>
    <row r="26754" spans="1:15" hidden="1" x14ac:dyDescent="0.2">
      <c r="A26754" t="s">
        <v>1414</v>
      </c>
      <c r="B26754" t="s">
        <v>30836</v>
      </c>
      <c r="C26754" t="s">
        <v>511</v>
      </c>
      <c r="D26754">
        <v>310</v>
      </c>
      <c r="E26754" t="s">
        <v>52496</v>
      </c>
    </row>
    <row r="26755" spans="1:15" hidden="1" x14ac:dyDescent="0.2">
      <c r="A26755" t="s">
        <v>5656</v>
      </c>
      <c r="B26755" t="s">
        <v>18833</v>
      </c>
      <c r="C26755" t="s">
        <v>243</v>
      </c>
      <c r="D26755" s="684">
        <v>2074</v>
      </c>
      <c r="E26755" t="s">
        <v>52496</v>
      </c>
    </row>
    <row r="26756" spans="1:15" hidden="1" x14ac:dyDescent="0.2">
      <c r="A26756" t="s">
        <v>30838</v>
      </c>
      <c r="B26756" t="s">
        <v>18845</v>
      </c>
      <c r="C26756" t="s">
        <v>511</v>
      </c>
      <c r="D26756">
        <v>420</v>
      </c>
      <c r="E26756" t="s">
        <v>52496</v>
      </c>
    </row>
    <row r="26757" spans="1:15" hidden="1" x14ac:dyDescent="0.2">
      <c r="A26757" t="s">
        <v>9440</v>
      </c>
      <c r="B26757" t="s">
        <v>18660</v>
      </c>
      <c r="C26757" t="s">
        <v>511</v>
      </c>
      <c r="D26757">
        <v>800</v>
      </c>
      <c r="E26757" t="s">
        <v>52502</v>
      </c>
    </row>
    <row r="26758" spans="1:15" hidden="1" x14ac:dyDescent="0.2">
      <c r="A26758" t="s">
        <v>9441</v>
      </c>
      <c r="B26758" t="s">
        <v>18661</v>
      </c>
      <c r="C26758" t="s">
        <v>3876</v>
      </c>
      <c r="D26758">
        <v>200</v>
      </c>
      <c r="E26758" t="s">
        <v>52502</v>
      </c>
    </row>
    <row r="26759" spans="1:15" hidden="1" x14ac:dyDescent="0.2">
      <c r="A26759" t="s">
        <v>9442</v>
      </c>
      <c r="B26759" t="s">
        <v>18662</v>
      </c>
      <c r="C26759" t="s">
        <v>3876</v>
      </c>
      <c r="D26759">
        <v>800</v>
      </c>
      <c r="E26759" t="s">
        <v>52502</v>
      </c>
    </row>
    <row r="26760" spans="1:15" hidden="1" x14ac:dyDescent="0.2">
      <c r="A26760" t="s">
        <v>9443</v>
      </c>
      <c r="B26760" t="s">
        <v>18855</v>
      </c>
      <c r="C26760" t="s">
        <v>3876</v>
      </c>
      <c r="D26760">
        <v>800</v>
      </c>
      <c r="E26760" t="s">
        <v>52502</v>
      </c>
    </row>
    <row r="26761" spans="1:15" hidden="1" x14ac:dyDescent="0.2">
      <c r="A26761" t="s">
        <v>3147</v>
      </c>
      <c r="B26761" t="s">
        <v>18663</v>
      </c>
      <c r="C26761" t="s">
        <v>2424</v>
      </c>
      <c r="D26761">
        <v>102</v>
      </c>
      <c r="E26761" t="s">
        <v>52502</v>
      </c>
    </row>
    <row r="26762" spans="1:15" hidden="1" x14ac:dyDescent="0.2">
      <c r="A26762" t="s">
        <v>3148</v>
      </c>
      <c r="B26762" t="s">
        <v>18664</v>
      </c>
      <c r="C26762" t="s">
        <v>2424</v>
      </c>
      <c r="D26762">
        <v>85</v>
      </c>
      <c r="E26762" t="s">
        <v>52502</v>
      </c>
    </row>
    <row r="26763" spans="1:15" hidden="1" x14ac:dyDescent="0.2">
      <c r="A26763" t="s">
        <v>3149</v>
      </c>
      <c r="B26763" t="s">
        <v>18665</v>
      </c>
      <c r="C26763" t="s">
        <v>2424</v>
      </c>
      <c r="D26763">
        <v>115</v>
      </c>
      <c r="E26763" t="s">
        <v>52502</v>
      </c>
    </row>
    <row r="26764" spans="1:15" hidden="1" x14ac:dyDescent="0.2">
      <c r="A26764" t="s">
        <v>6573</v>
      </c>
      <c r="B26764" t="s">
        <v>18666</v>
      </c>
      <c r="C26764" t="s">
        <v>2424</v>
      </c>
      <c r="D26764">
        <v>4.8</v>
      </c>
      <c r="E26764" t="s">
        <v>52502</v>
      </c>
    </row>
    <row r="26765" spans="1:15" hidden="1" x14ac:dyDescent="0.2">
      <c r="A26765" t="s">
        <v>3260</v>
      </c>
      <c r="B26765" t="s">
        <v>21857</v>
      </c>
      <c r="C26765" t="s">
        <v>2424</v>
      </c>
      <c r="D26765">
        <v>240</v>
      </c>
      <c r="E26765" t="s">
        <v>52502</v>
      </c>
    </row>
    <row r="26766" spans="1:15" hidden="1" x14ac:dyDescent="0.2">
      <c r="A26766" t="s">
        <v>3259</v>
      </c>
      <c r="B26766" t="s">
        <v>18667</v>
      </c>
      <c r="C26766" t="s">
        <v>2424</v>
      </c>
      <c r="D26766">
        <v>151</v>
      </c>
      <c r="E26766" t="s">
        <v>52502</v>
      </c>
    </row>
    <row r="26767" spans="1:15" hidden="1" x14ac:dyDescent="0.2">
      <c r="A26767" t="s">
        <v>3261</v>
      </c>
      <c r="B26767" t="s">
        <v>18668</v>
      </c>
      <c r="C26767" t="s">
        <v>2424</v>
      </c>
      <c r="D26767">
        <v>135</v>
      </c>
      <c r="E26767" t="s">
        <v>52502</v>
      </c>
    </row>
    <row r="26768" spans="1:15" hidden="1" x14ac:dyDescent="0.2">
      <c r="A26768" t="s">
        <v>3262</v>
      </c>
      <c r="B26768" t="s">
        <v>18669</v>
      </c>
      <c r="C26768" t="s">
        <v>2424</v>
      </c>
      <c r="D26768">
        <v>235</v>
      </c>
      <c r="E26768" t="s">
        <v>52502</v>
      </c>
    </row>
    <row r="26769" spans="1:5" hidden="1" x14ac:dyDescent="0.2">
      <c r="A26769" t="s">
        <v>9444</v>
      </c>
      <c r="B26769" t="s">
        <v>18670</v>
      </c>
      <c r="C26769" t="s">
        <v>282</v>
      </c>
      <c r="D26769">
        <v>45</v>
      </c>
      <c r="E26769" t="s">
        <v>52502</v>
      </c>
    </row>
    <row r="26770" spans="1:5" hidden="1" x14ac:dyDescent="0.2">
      <c r="A26770" t="s">
        <v>15693</v>
      </c>
      <c r="B26770" t="s">
        <v>17589</v>
      </c>
      <c r="C26770" t="s">
        <v>313</v>
      </c>
      <c r="D26770">
        <v>190.8</v>
      </c>
      <c r="E26770" t="s">
        <v>52503</v>
      </c>
    </row>
    <row r="26771" spans="1:5" hidden="1" x14ac:dyDescent="0.2">
      <c r="A26771" t="s">
        <v>15694</v>
      </c>
      <c r="B26771" t="s">
        <v>17588</v>
      </c>
      <c r="C26771" t="s">
        <v>313</v>
      </c>
      <c r="D26771">
        <v>159</v>
      </c>
      <c r="E26771" t="s">
        <v>52503</v>
      </c>
    </row>
    <row r="26772" spans="1:5" hidden="1" x14ac:dyDescent="0.2">
      <c r="A26772" t="s">
        <v>5228</v>
      </c>
      <c r="B26772" t="s">
        <v>15697</v>
      </c>
      <c r="C26772" t="s">
        <v>1718</v>
      </c>
      <c r="D26772">
        <v>17.38</v>
      </c>
      <c r="E26772" t="s">
        <v>52503</v>
      </c>
    </row>
    <row r="26773" spans="1:5" hidden="1" x14ac:dyDescent="0.2">
      <c r="A26773" t="s">
        <v>15698</v>
      </c>
      <c r="B26773" t="s">
        <v>17587</v>
      </c>
      <c r="C26773" t="s">
        <v>313</v>
      </c>
      <c r="D26773">
        <v>50.56</v>
      </c>
      <c r="E26773" t="s">
        <v>52503</v>
      </c>
    </row>
    <row r="26774" spans="1:5" hidden="1" x14ac:dyDescent="0.2">
      <c r="A26774" t="s">
        <v>17583</v>
      </c>
      <c r="B26774" t="s">
        <v>17584</v>
      </c>
      <c r="C26774" t="s">
        <v>9351</v>
      </c>
      <c r="D26774">
        <v>14.11</v>
      </c>
      <c r="E26774" t="s">
        <v>52503</v>
      </c>
    </row>
    <row r="26775" spans="1:5" hidden="1" x14ac:dyDescent="0.2">
      <c r="A26775" t="s">
        <v>2136</v>
      </c>
      <c r="B26775" t="s">
        <v>17571</v>
      </c>
      <c r="C26775" t="s">
        <v>2424</v>
      </c>
      <c r="D26775">
        <v>36.04</v>
      </c>
      <c r="E26775" t="s">
        <v>52503</v>
      </c>
    </row>
    <row r="26776" spans="1:5" hidden="1" x14ac:dyDescent="0.2">
      <c r="A26776" t="s">
        <v>1729</v>
      </c>
      <c r="B26776" t="s">
        <v>17570</v>
      </c>
      <c r="C26776" t="s">
        <v>2424</v>
      </c>
      <c r="D26776">
        <v>21.2</v>
      </c>
      <c r="E26776" t="s">
        <v>52503</v>
      </c>
    </row>
    <row r="26777" spans="1:5" hidden="1" x14ac:dyDescent="0.2">
      <c r="A26777" t="s">
        <v>2972</v>
      </c>
      <c r="B26777" t="s">
        <v>17569</v>
      </c>
      <c r="C26777" t="s">
        <v>3876</v>
      </c>
      <c r="D26777">
        <v>16.96</v>
      </c>
      <c r="E26777" t="s">
        <v>52503</v>
      </c>
    </row>
    <row r="26778" spans="1:5" hidden="1" x14ac:dyDescent="0.2">
      <c r="A26778" t="s">
        <v>2973</v>
      </c>
      <c r="B26778" t="s">
        <v>17582</v>
      </c>
      <c r="C26778" t="s">
        <v>243</v>
      </c>
      <c r="D26778">
        <v>265</v>
      </c>
      <c r="E26778" t="s">
        <v>52503</v>
      </c>
    </row>
    <row r="26779" spans="1:5" hidden="1" x14ac:dyDescent="0.2">
      <c r="A26779" t="s">
        <v>2974</v>
      </c>
      <c r="B26779" t="s">
        <v>17581</v>
      </c>
      <c r="C26779" t="s">
        <v>3876</v>
      </c>
      <c r="D26779">
        <v>127.2</v>
      </c>
      <c r="E26779" t="s">
        <v>52503</v>
      </c>
    </row>
    <row r="26780" spans="1:5" hidden="1" x14ac:dyDescent="0.2">
      <c r="A26780" t="s">
        <v>1423</v>
      </c>
      <c r="B26780" t="s">
        <v>17572</v>
      </c>
      <c r="C26780" t="s">
        <v>282</v>
      </c>
      <c r="D26780">
        <v>39.33</v>
      </c>
      <c r="E26780" t="s">
        <v>52503</v>
      </c>
    </row>
    <row r="26781" spans="1:5" hidden="1" x14ac:dyDescent="0.2">
      <c r="A26781" t="s">
        <v>2135</v>
      </c>
      <c r="B26781" t="s">
        <v>17573</v>
      </c>
      <c r="C26781" t="s">
        <v>282</v>
      </c>
      <c r="D26781">
        <v>37.1</v>
      </c>
      <c r="E26781" t="s">
        <v>52503</v>
      </c>
    </row>
    <row r="26782" spans="1:5" hidden="1" x14ac:dyDescent="0.2">
      <c r="A26782" t="s">
        <v>5133</v>
      </c>
      <c r="B26782" t="s">
        <v>17574</v>
      </c>
      <c r="C26782" t="s">
        <v>2424</v>
      </c>
      <c r="D26782">
        <v>22.47</v>
      </c>
      <c r="E26782" t="s">
        <v>52503</v>
      </c>
    </row>
    <row r="26783" spans="1:5" hidden="1" x14ac:dyDescent="0.2">
      <c r="A26783" t="s">
        <v>5134</v>
      </c>
      <c r="B26783" t="s">
        <v>17575</v>
      </c>
      <c r="C26783" t="s">
        <v>2424</v>
      </c>
      <c r="D26783">
        <v>23.64</v>
      </c>
      <c r="E26783" t="s">
        <v>52503</v>
      </c>
    </row>
    <row r="26784" spans="1:5" hidden="1" x14ac:dyDescent="0.2">
      <c r="A26784" t="s">
        <v>5135</v>
      </c>
      <c r="B26784" t="s">
        <v>17576</v>
      </c>
      <c r="C26784" t="s">
        <v>2424</v>
      </c>
      <c r="D26784">
        <v>28.09</v>
      </c>
      <c r="E26784" t="s">
        <v>52503</v>
      </c>
    </row>
    <row r="26785" spans="1:5" hidden="1" x14ac:dyDescent="0.2">
      <c r="A26785" t="s">
        <v>5136</v>
      </c>
      <c r="B26785" t="s">
        <v>17577</v>
      </c>
      <c r="C26785" t="s">
        <v>282</v>
      </c>
      <c r="D26785">
        <v>3.93</v>
      </c>
      <c r="E26785" t="s">
        <v>52503</v>
      </c>
    </row>
    <row r="26786" spans="1:5" hidden="1" x14ac:dyDescent="0.2">
      <c r="A26786" t="s">
        <v>5137</v>
      </c>
      <c r="B26786" t="s">
        <v>17578</v>
      </c>
      <c r="C26786" t="s">
        <v>2424</v>
      </c>
      <c r="D26786">
        <v>28.09</v>
      </c>
      <c r="E26786" t="s">
        <v>52503</v>
      </c>
    </row>
    <row r="26787" spans="1:5" hidden="1" x14ac:dyDescent="0.2">
      <c r="A26787" t="s">
        <v>5138</v>
      </c>
      <c r="B26787" t="s">
        <v>17579</v>
      </c>
      <c r="C26787" t="s">
        <v>2424</v>
      </c>
      <c r="D26787">
        <v>22.47</v>
      </c>
      <c r="E26787" t="s">
        <v>52503</v>
      </c>
    </row>
    <row r="26788" spans="1:5" hidden="1" x14ac:dyDescent="0.2">
      <c r="A26788" t="s">
        <v>5139</v>
      </c>
      <c r="B26788" t="s">
        <v>17580</v>
      </c>
      <c r="C26788" t="s">
        <v>282</v>
      </c>
      <c r="D26788">
        <v>5.09</v>
      </c>
      <c r="E26788" t="s">
        <v>52503</v>
      </c>
    </row>
    <row r="26789" spans="1:5" hidden="1" x14ac:dyDescent="0.2">
      <c r="A26789" t="s">
        <v>18879</v>
      </c>
      <c r="B26789" t="s">
        <v>18880</v>
      </c>
      <c r="C26789" t="s">
        <v>282</v>
      </c>
      <c r="D26789">
        <v>53.11</v>
      </c>
      <c r="E26789" t="s">
        <v>52503</v>
      </c>
    </row>
    <row r="26790" spans="1:5" hidden="1" x14ac:dyDescent="0.2">
      <c r="A26790" t="s">
        <v>17585</v>
      </c>
      <c r="B26790" t="s">
        <v>17586</v>
      </c>
      <c r="C26790" t="s">
        <v>9351</v>
      </c>
      <c r="D26790">
        <v>30.1</v>
      </c>
      <c r="E26790" t="s">
        <v>52503</v>
      </c>
    </row>
    <row r="26791" spans="1:5" hidden="1" x14ac:dyDescent="0.2">
      <c r="A26791" t="s">
        <v>15699</v>
      </c>
      <c r="B26791" t="s">
        <v>15700</v>
      </c>
      <c r="C26791" t="s">
        <v>2896</v>
      </c>
      <c r="D26791">
        <v>0</v>
      </c>
      <c r="E26791" t="s">
        <v>52503</v>
      </c>
    </row>
    <row r="26792" spans="1:5" hidden="1" x14ac:dyDescent="0.2">
      <c r="A26792" t="s">
        <v>30749</v>
      </c>
      <c r="B26792" t="s">
        <v>30750</v>
      </c>
      <c r="C26792" t="s">
        <v>511</v>
      </c>
      <c r="D26792">
        <v>200</v>
      </c>
      <c r="E26792" t="s">
        <v>52504</v>
      </c>
    </row>
    <row r="26793" spans="1:5" hidden="1" x14ac:dyDescent="0.2">
      <c r="A26793" t="s">
        <v>52586</v>
      </c>
      <c r="B26793" t="s">
        <v>18863</v>
      </c>
      <c r="C26793" t="s">
        <v>880</v>
      </c>
      <c r="D26793">
        <v>100</v>
      </c>
      <c r="E26793" t="s">
        <v>52504</v>
      </c>
    </row>
    <row r="26794" spans="1:5" hidden="1" x14ac:dyDescent="0.2">
      <c r="A26794" t="s">
        <v>2174</v>
      </c>
      <c r="B26794" t="s">
        <v>18857</v>
      </c>
      <c r="C26794" t="s">
        <v>243</v>
      </c>
      <c r="D26794" s="684">
        <v>1344</v>
      </c>
      <c r="E26794" t="s">
        <v>52504</v>
      </c>
    </row>
    <row r="26795" spans="1:5" hidden="1" x14ac:dyDescent="0.2">
      <c r="A26795" t="s">
        <v>2175</v>
      </c>
      <c r="B26795" t="s">
        <v>18861</v>
      </c>
      <c r="C26795" t="s">
        <v>243</v>
      </c>
      <c r="D26795" s="684">
        <v>1559</v>
      </c>
      <c r="E26795" t="s">
        <v>52504</v>
      </c>
    </row>
    <row r="26796" spans="1:5" hidden="1" x14ac:dyDescent="0.2">
      <c r="A26796" t="s">
        <v>1811</v>
      </c>
      <c r="B26796" t="s">
        <v>18858</v>
      </c>
      <c r="C26796" t="s">
        <v>243</v>
      </c>
      <c r="D26796" s="684">
        <v>1458</v>
      </c>
      <c r="E26796" t="s">
        <v>52504</v>
      </c>
    </row>
    <row r="26797" spans="1:5" hidden="1" x14ac:dyDescent="0.2">
      <c r="A26797" t="s">
        <v>1397</v>
      </c>
      <c r="B26797" t="s">
        <v>18854</v>
      </c>
      <c r="C26797" t="s">
        <v>2498</v>
      </c>
      <c r="D26797">
        <v>35</v>
      </c>
      <c r="E26797" t="s">
        <v>52504</v>
      </c>
    </row>
    <row r="26798" spans="1:5" hidden="1" x14ac:dyDescent="0.2">
      <c r="A26798" t="s">
        <v>18850</v>
      </c>
      <c r="B26798" t="s">
        <v>18851</v>
      </c>
      <c r="C26798" t="s">
        <v>313</v>
      </c>
      <c r="D26798">
        <v>150</v>
      </c>
      <c r="E26798" t="s">
        <v>52504</v>
      </c>
    </row>
    <row r="26799" spans="1:5" hidden="1" x14ac:dyDescent="0.2">
      <c r="A26799" t="s">
        <v>18852</v>
      </c>
      <c r="B26799" t="s">
        <v>18853</v>
      </c>
      <c r="C26799" t="s">
        <v>9351</v>
      </c>
      <c r="D26799">
        <v>40</v>
      </c>
      <c r="E26799" t="s">
        <v>52504</v>
      </c>
    </row>
    <row r="26800" spans="1:5" hidden="1" x14ac:dyDescent="0.2">
      <c r="A26800" t="s">
        <v>18865</v>
      </c>
      <c r="B26800" t="s">
        <v>18866</v>
      </c>
      <c r="C26800" t="s">
        <v>313</v>
      </c>
      <c r="D26800">
        <v>65</v>
      </c>
      <c r="E26800" t="s">
        <v>52504</v>
      </c>
    </row>
    <row r="26801" spans="1:5" hidden="1" x14ac:dyDescent="0.2">
      <c r="A26801" t="s">
        <v>1812</v>
      </c>
      <c r="B26801" t="s">
        <v>18859</v>
      </c>
      <c r="C26801" t="s">
        <v>243</v>
      </c>
      <c r="D26801" s="684">
        <v>1734</v>
      </c>
      <c r="E26801" t="s">
        <v>52504</v>
      </c>
    </row>
    <row r="26802" spans="1:5" hidden="1" x14ac:dyDescent="0.2">
      <c r="A26802" t="s">
        <v>4854</v>
      </c>
      <c r="B26802" t="s">
        <v>54484</v>
      </c>
      <c r="C26802" t="s">
        <v>243</v>
      </c>
      <c r="D26802">
        <v>490</v>
      </c>
      <c r="E26802" t="s">
        <v>52504</v>
      </c>
    </row>
    <row r="26803" spans="1:5" hidden="1" x14ac:dyDescent="0.2">
      <c r="A26803" t="s">
        <v>52590</v>
      </c>
      <c r="B26803" t="s">
        <v>52591</v>
      </c>
      <c r="C26803" t="s">
        <v>621</v>
      </c>
      <c r="D26803">
        <v>130.46</v>
      </c>
      <c r="E26803" t="s">
        <v>52504</v>
      </c>
    </row>
    <row r="26804" spans="1:5" hidden="1" x14ac:dyDescent="0.2">
      <c r="A26804" t="s">
        <v>54476</v>
      </c>
      <c r="B26804" t="s">
        <v>54477</v>
      </c>
      <c r="C26804" t="s">
        <v>880</v>
      </c>
      <c r="D26804">
        <v>500</v>
      </c>
      <c r="E26804" t="s">
        <v>52504</v>
      </c>
    </row>
    <row r="26805" spans="1:5" hidden="1" x14ac:dyDescent="0.2">
      <c r="A26805" t="s">
        <v>2760</v>
      </c>
      <c r="B26805" t="s">
        <v>17635</v>
      </c>
      <c r="C26805" t="s">
        <v>243</v>
      </c>
      <c r="D26805">
        <v>135</v>
      </c>
      <c r="E26805" t="s">
        <v>52504</v>
      </c>
    </row>
    <row r="26806" spans="1:5" hidden="1" x14ac:dyDescent="0.2">
      <c r="A26806" t="s">
        <v>841</v>
      </c>
      <c r="B26806" t="s">
        <v>17699</v>
      </c>
      <c r="C26806" t="s">
        <v>880</v>
      </c>
      <c r="D26806" s="684">
        <v>4500</v>
      </c>
      <c r="E26806" t="s">
        <v>52504</v>
      </c>
    </row>
    <row r="26807" spans="1:5" hidden="1" x14ac:dyDescent="0.2">
      <c r="A26807" t="s">
        <v>1802</v>
      </c>
      <c r="B26807" t="s">
        <v>17590</v>
      </c>
      <c r="C26807" t="s">
        <v>282</v>
      </c>
      <c r="D26807">
        <v>84.62</v>
      </c>
      <c r="E26807" t="s">
        <v>52504</v>
      </c>
    </row>
    <row r="26808" spans="1:5" ht="25.5" hidden="1" x14ac:dyDescent="0.2">
      <c r="A26808" t="s">
        <v>54461</v>
      </c>
      <c r="B26808" s="784" t="s">
        <v>54485</v>
      </c>
      <c r="C26808" t="s">
        <v>243</v>
      </c>
      <c r="D26808">
        <v>176</v>
      </c>
      <c r="E26808" t="s">
        <v>52504</v>
      </c>
    </row>
    <row r="26809" spans="1:5" hidden="1" x14ac:dyDescent="0.2">
      <c r="A26809" t="s">
        <v>17591</v>
      </c>
      <c r="B26809" t="s">
        <v>17592</v>
      </c>
      <c r="C26809" t="s">
        <v>243</v>
      </c>
      <c r="D26809" s="684">
        <v>1010.87</v>
      </c>
      <c r="E26809" t="s">
        <v>52504</v>
      </c>
    </row>
    <row r="26810" spans="1:5" hidden="1" x14ac:dyDescent="0.2">
      <c r="A26810" t="s">
        <v>17593</v>
      </c>
      <c r="B26810" t="s">
        <v>17594</v>
      </c>
      <c r="C26810" t="s">
        <v>511</v>
      </c>
      <c r="D26810" s="684">
        <v>1141.3</v>
      </c>
      <c r="E26810" t="s">
        <v>52504</v>
      </c>
    </row>
    <row r="26811" spans="1:5" hidden="1" x14ac:dyDescent="0.2">
      <c r="A26811" t="s">
        <v>17595</v>
      </c>
      <c r="B26811" t="s">
        <v>17596</v>
      </c>
      <c r="C26811" t="s">
        <v>511</v>
      </c>
      <c r="D26811" s="684">
        <v>1271.74</v>
      </c>
      <c r="E26811" t="s">
        <v>52504</v>
      </c>
    </row>
    <row r="26812" spans="1:5" hidden="1" x14ac:dyDescent="0.2">
      <c r="A26812" t="s">
        <v>17597</v>
      </c>
      <c r="B26812" t="s">
        <v>17598</v>
      </c>
      <c r="C26812" t="s">
        <v>511</v>
      </c>
      <c r="D26812" s="684">
        <v>1434.78</v>
      </c>
      <c r="E26812" t="s">
        <v>52504</v>
      </c>
    </row>
    <row r="26813" spans="1:5" ht="12.75" hidden="1" customHeight="1" x14ac:dyDescent="0.2">
      <c r="A26813" t="s">
        <v>17599</v>
      </c>
      <c r="B26813" t="s">
        <v>17600</v>
      </c>
      <c r="C26813" t="s">
        <v>511</v>
      </c>
      <c r="D26813" s="684">
        <v>1793.04</v>
      </c>
      <c r="E26813" t="s">
        <v>52504</v>
      </c>
    </row>
    <row r="26814" spans="1:5" hidden="1" x14ac:dyDescent="0.2">
      <c r="A26814" t="s">
        <v>17601</v>
      </c>
      <c r="B26814" t="s">
        <v>17602</v>
      </c>
      <c r="C26814" t="s">
        <v>511</v>
      </c>
      <c r="D26814">
        <v>847.83</v>
      </c>
      <c r="E26814" t="s">
        <v>52504</v>
      </c>
    </row>
    <row r="26815" spans="1:5" hidden="1" x14ac:dyDescent="0.2">
      <c r="A26815" t="s">
        <v>6472</v>
      </c>
      <c r="B26815" t="s">
        <v>17610</v>
      </c>
      <c r="C26815" t="s">
        <v>282</v>
      </c>
      <c r="D26815">
        <v>200</v>
      </c>
      <c r="E26815" t="s">
        <v>52504</v>
      </c>
    </row>
    <row r="26816" spans="1:5" hidden="1" x14ac:dyDescent="0.2">
      <c r="A26816" t="s">
        <v>2758</v>
      </c>
      <c r="B26816" t="s">
        <v>17605</v>
      </c>
      <c r="C26816" t="s">
        <v>243</v>
      </c>
      <c r="D26816" s="684">
        <v>1130.43</v>
      </c>
      <c r="E26816" t="s">
        <v>52504</v>
      </c>
    </row>
    <row r="26817" spans="1:5" hidden="1" x14ac:dyDescent="0.2">
      <c r="A26817" t="s">
        <v>2052</v>
      </c>
      <c r="B26817" t="s">
        <v>30472</v>
      </c>
      <c r="C26817" t="s">
        <v>243</v>
      </c>
      <c r="D26817">
        <v>168.09</v>
      </c>
      <c r="E26817" t="s">
        <v>52504</v>
      </c>
    </row>
    <row r="26818" spans="1:5" hidden="1" x14ac:dyDescent="0.2">
      <c r="A26818" t="s">
        <v>6439</v>
      </c>
      <c r="B26818" t="s">
        <v>18885</v>
      </c>
      <c r="C26818" t="s">
        <v>243</v>
      </c>
      <c r="D26818">
        <v>189.17</v>
      </c>
      <c r="E26818" t="s">
        <v>52504</v>
      </c>
    </row>
    <row r="26819" spans="1:5" hidden="1" x14ac:dyDescent="0.2">
      <c r="A26819" t="s">
        <v>1450</v>
      </c>
      <c r="B26819" t="s">
        <v>17996</v>
      </c>
      <c r="C26819" t="s">
        <v>243</v>
      </c>
      <c r="D26819">
        <v>900</v>
      </c>
      <c r="E26819" t="s">
        <v>52504</v>
      </c>
    </row>
    <row r="26820" spans="1:5" hidden="1" x14ac:dyDescent="0.2">
      <c r="A26820" t="s">
        <v>52505</v>
      </c>
      <c r="B26820" t="s">
        <v>52506</v>
      </c>
      <c r="C26820" t="s">
        <v>2047</v>
      </c>
      <c r="D26820">
        <v>150</v>
      </c>
      <c r="E26820" t="s">
        <v>52504</v>
      </c>
    </row>
    <row r="26821" spans="1:5" hidden="1" x14ac:dyDescent="0.2">
      <c r="A26821" t="s">
        <v>54474</v>
      </c>
      <c r="B26821" t="s">
        <v>54475</v>
      </c>
      <c r="C26821" t="s">
        <v>243</v>
      </c>
      <c r="D26821">
        <v>275</v>
      </c>
      <c r="E26821" t="s">
        <v>52504</v>
      </c>
    </row>
    <row r="26822" spans="1:5" hidden="1" x14ac:dyDescent="0.2">
      <c r="A26822" t="s">
        <v>30473</v>
      </c>
      <c r="B26822" t="s">
        <v>30474</v>
      </c>
      <c r="C26822" t="s">
        <v>243</v>
      </c>
      <c r="D26822">
        <v>189.17</v>
      </c>
      <c r="E26822" t="s">
        <v>52504</v>
      </c>
    </row>
    <row r="26823" spans="1:5" ht="25.5" hidden="1" x14ac:dyDescent="0.2">
      <c r="A26823" t="s">
        <v>52507</v>
      </c>
      <c r="B26823" s="784" t="s">
        <v>52508</v>
      </c>
      <c r="C26823" t="s">
        <v>282</v>
      </c>
      <c r="D26823">
        <v>146.11000000000001</v>
      </c>
      <c r="E26823" t="s">
        <v>52504</v>
      </c>
    </row>
    <row r="26824" spans="1:5" hidden="1" x14ac:dyDescent="0.2">
      <c r="A26824" t="s">
        <v>2127</v>
      </c>
      <c r="B26824" t="s">
        <v>52509</v>
      </c>
      <c r="C26824" t="s">
        <v>880</v>
      </c>
      <c r="D26824">
        <v>800</v>
      </c>
      <c r="E26824" t="s">
        <v>52504</v>
      </c>
    </row>
    <row r="26825" spans="1:5" hidden="1" x14ac:dyDescent="0.2">
      <c r="A26825" t="s">
        <v>2763</v>
      </c>
      <c r="B26825" t="s">
        <v>17642</v>
      </c>
      <c r="C26825" t="s">
        <v>511</v>
      </c>
      <c r="D26825">
        <v>150</v>
      </c>
      <c r="E26825" t="s">
        <v>52504</v>
      </c>
    </row>
    <row r="26826" spans="1:5" hidden="1" x14ac:dyDescent="0.2">
      <c r="A26826" t="s">
        <v>54255</v>
      </c>
      <c r="B26826" t="s">
        <v>54270</v>
      </c>
      <c r="C26826" t="s">
        <v>511</v>
      </c>
      <c r="D26826" s="684">
        <v>1300</v>
      </c>
      <c r="E26826" t="s">
        <v>52504</v>
      </c>
    </row>
    <row r="26827" spans="1:5" hidden="1" x14ac:dyDescent="0.2">
      <c r="A26827" t="s">
        <v>1727</v>
      </c>
      <c r="B26827" t="s">
        <v>18003</v>
      </c>
      <c r="C26827" t="s">
        <v>511</v>
      </c>
      <c r="D26827">
        <v>300</v>
      </c>
      <c r="E26827" t="s">
        <v>52504</v>
      </c>
    </row>
    <row r="26828" spans="1:5" hidden="1" x14ac:dyDescent="0.2">
      <c r="A26828" t="s">
        <v>1187</v>
      </c>
      <c r="B26828" t="s">
        <v>17671</v>
      </c>
      <c r="C26828" t="s">
        <v>1183</v>
      </c>
      <c r="D26828">
        <v>90</v>
      </c>
      <c r="E26828" t="s">
        <v>52504</v>
      </c>
    </row>
    <row r="26829" spans="1:5" hidden="1" x14ac:dyDescent="0.2">
      <c r="A26829" t="s">
        <v>30705</v>
      </c>
      <c r="B26829" t="s">
        <v>30706</v>
      </c>
      <c r="C26829" t="s">
        <v>2047</v>
      </c>
      <c r="D26829" s="684">
        <v>1100</v>
      </c>
      <c r="E26829" t="s">
        <v>52504</v>
      </c>
    </row>
    <row r="26830" spans="1:5" hidden="1" x14ac:dyDescent="0.2">
      <c r="A26830" t="s">
        <v>3532</v>
      </c>
      <c r="B26830" t="s">
        <v>17674</v>
      </c>
      <c r="C26830" t="s">
        <v>243</v>
      </c>
      <c r="D26830">
        <v>250</v>
      </c>
      <c r="E26830" t="s">
        <v>52504</v>
      </c>
    </row>
    <row r="26831" spans="1:5" hidden="1" x14ac:dyDescent="0.2">
      <c r="A26831" t="s">
        <v>2710</v>
      </c>
      <c r="B26831" t="s">
        <v>17797</v>
      </c>
      <c r="C26831" t="s">
        <v>243</v>
      </c>
      <c r="D26831">
        <v>750</v>
      </c>
      <c r="E26831" t="s">
        <v>52504</v>
      </c>
    </row>
    <row r="26832" spans="1:5" hidden="1" x14ac:dyDescent="0.2">
      <c r="A26832" t="s">
        <v>54262</v>
      </c>
      <c r="B26832" t="s">
        <v>54263</v>
      </c>
      <c r="C26832" t="s">
        <v>243</v>
      </c>
      <c r="D26832">
        <v>475</v>
      </c>
      <c r="E26832" t="s">
        <v>52504</v>
      </c>
    </row>
    <row r="26833" spans="1:5" hidden="1" x14ac:dyDescent="0.2">
      <c r="A26833" t="s">
        <v>54264</v>
      </c>
      <c r="B26833" t="s">
        <v>54265</v>
      </c>
      <c r="C26833" t="s">
        <v>1183</v>
      </c>
      <c r="D26833">
        <v>90</v>
      </c>
      <c r="E26833" t="s">
        <v>52504</v>
      </c>
    </row>
    <row r="26834" spans="1:5" hidden="1" x14ac:dyDescent="0.2">
      <c r="A26834" t="s">
        <v>54266</v>
      </c>
      <c r="B26834" t="s">
        <v>54267</v>
      </c>
      <c r="C26834" t="s">
        <v>1183</v>
      </c>
      <c r="D26834">
        <v>180</v>
      </c>
      <c r="E26834" t="s">
        <v>52504</v>
      </c>
    </row>
    <row r="26835" spans="1:5" hidden="1" x14ac:dyDescent="0.2">
      <c r="A26835" t="s">
        <v>52510</v>
      </c>
      <c r="B26835" t="s">
        <v>52511</v>
      </c>
      <c r="C26835" t="s">
        <v>2406</v>
      </c>
      <c r="D26835">
        <v>2</v>
      </c>
      <c r="E26835" t="s">
        <v>52504</v>
      </c>
    </row>
    <row r="26836" spans="1:5" hidden="1" x14ac:dyDescent="0.2">
      <c r="A26836" t="s">
        <v>30703</v>
      </c>
      <c r="B26836" t="s">
        <v>30704</v>
      </c>
      <c r="C26836" t="s">
        <v>313</v>
      </c>
      <c r="D26836">
        <v>134.11000000000001</v>
      </c>
      <c r="E26836" t="s">
        <v>52504</v>
      </c>
    </row>
    <row r="26837" spans="1:5" hidden="1" x14ac:dyDescent="0.2">
      <c r="A26837" t="s">
        <v>1582</v>
      </c>
      <c r="B26837" t="s">
        <v>17620</v>
      </c>
      <c r="C26837" t="s">
        <v>282</v>
      </c>
      <c r="D26837">
        <v>220</v>
      </c>
      <c r="E26837" t="s">
        <v>52504</v>
      </c>
    </row>
    <row r="26838" spans="1:5" hidden="1" x14ac:dyDescent="0.2">
      <c r="A26838" t="s">
        <v>839</v>
      </c>
      <c r="B26838" t="s">
        <v>17661</v>
      </c>
      <c r="C26838" t="s">
        <v>2498</v>
      </c>
      <c r="D26838">
        <v>45</v>
      </c>
      <c r="E26838" t="s">
        <v>52504</v>
      </c>
    </row>
    <row r="26839" spans="1:5" hidden="1" x14ac:dyDescent="0.2">
      <c r="A26839" t="s">
        <v>1181</v>
      </c>
      <c r="B26839" t="s">
        <v>17666</v>
      </c>
      <c r="C26839" t="s">
        <v>511</v>
      </c>
      <c r="D26839">
        <v>200</v>
      </c>
      <c r="E26839" t="s">
        <v>52504</v>
      </c>
    </row>
    <row r="26840" spans="1:5" hidden="1" x14ac:dyDescent="0.2">
      <c r="A26840" t="s">
        <v>12916</v>
      </c>
      <c r="B26840" t="s">
        <v>12917</v>
      </c>
      <c r="C26840" t="s">
        <v>511</v>
      </c>
      <c r="D26840">
        <v>165</v>
      </c>
      <c r="E26840" t="s">
        <v>52504</v>
      </c>
    </row>
    <row r="26841" spans="1:5" hidden="1" x14ac:dyDescent="0.2">
      <c r="A26841" t="s">
        <v>2297</v>
      </c>
      <c r="B26841" t="s">
        <v>28504</v>
      </c>
      <c r="C26841" t="s">
        <v>880</v>
      </c>
      <c r="D26841">
        <v>800</v>
      </c>
      <c r="E26841" t="s">
        <v>52504</v>
      </c>
    </row>
    <row r="26842" spans="1:5" hidden="1" x14ac:dyDescent="0.2">
      <c r="A26842" t="s">
        <v>30320</v>
      </c>
      <c r="B26842" t="s">
        <v>30321</v>
      </c>
      <c r="C26842" t="s">
        <v>2047</v>
      </c>
      <c r="D26842" s="684">
        <v>1000</v>
      </c>
      <c r="E26842" t="s">
        <v>52504</v>
      </c>
    </row>
    <row r="26843" spans="1:5" hidden="1" x14ac:dyDescent="0.2">
      <c r="A26843" t="s">
        <v>54281</v>
      </c>
      <c r="B26843" t="s">
        <v>54282</v>
      </c>
      <c r="C26843" t="s">
        <v>880</v>
      </c>
      <c r="D26843">
        <v>100</v>
      </c>
      <c r="E26843" t="s">
        <v>52504</v>
      </c>
    </row>
    <row r="26844" spans="1:5" hidden="1" x14ac:dyDescent="0.2">
      <c r="A26844" t="s">
        <v>4819</v>
      </c>
      <c r="B26844" t="s">
        <v>17841</v>
      </c>
      <c r="C26844" t="s">
        <v>5480</v>
      </c>
      <c r="D26844">
        <v>10.41</v>
      </c>
      <c r="E26844" t="s">
        <v>52504</v>
      </c>
    </row>
    <row r="26845" spans="1:5" hidden="1" x14ac:dyDescent="0.2">
      <c r="A26845" t="s">
        <v>18875</v>
      </c>
      <c r="B26845" t="s">
        <v>18876</v>
      </c>
      <c r="C26845" t="s">
        <v>511</v>
      </c>
      <c r="D26845">
        <v>200</v>
      </c>
      <c r="E26845" t="s">
        <v>52504</v>
      </c>
    </row>
    <row r="26846" spans="1:5" hidden="1" x14ac:dyDescent="0.2">
      <c r="A26846" t="s">
        <v>2953</v>
      </c>
      <c r="B26846" t="s">
        <v>18878</v>
      </c>
      <c r="C26846" t="s">
        <v>511</v>
      </c>
      <c r="D26846">
        <v>995</v>
      </c>
      <c r="E26846" t="s">
        <v>52504</v>
      </c>
    </row>
    <row r="26847" spans="1:5" hidden="1" x14ac:dyDescent="0.2">
      <c r="A26847" t="s">
        <v>2059</v>
      </c>
      <c r="B26847" t="s">
        <v>17813</v>
      </c>
      <c r="C26847" t="s">
        <v>243</v>
      </c>
      <c r="D26847">
        <v>300</v>
      </c>
      <c r="E26847" t="s">
        <v>52504</v>
      </c>
    </row>
    <row r="26848" spans="1:5" hidden="1" x14ac:dyDescent="0.2">
      <c r="A26848" t="s">
        <v>52512</v>
      </c>
      <c r="B26848" t="s">
        <v>52513</v>
      </c>
      <c r="C26848" t="s">
        <v>243</v>
      </c>
      <c r="D26848">
        <v>20</v>
      </c>
      <c r="E26848" t="s">
        <v>52504</v>
      </c>
    </row>
    <row r="26849" spans="1:5" hidden="1" x14ac:dyDescent="0.2">
      <c r="A26849" t="s">
        <v>1428</v>
      </c>
      <c r="B26849" t="s">
        <v>17816</v>
      </c>
      <c r="C26849" t="s">
        <v>243</v>
      </c>
      <c r="D26849">
        <v>550</v>
      </c>
      <c r="E26849" t="s">
        <v>52504</v>
      </c>
    </row>
    <row r="26850" spans="1:5" hidden="1" x14ac:dyDescent="0.2">
      <c r="A26850" t="s">
        <v>2829</v>
      </c>
      <c r="B26850" t="s">
        <v>17643</v>
      </c>
      <c r="C26850" t="s">
        <v>313</v>
      </c>
      <c r="D26850">
        <v>3.5</v>
      </c>
      <c r="E26850" t="s">
        <v>52504</v>
      </c>
    </row>
    <row r="26851" spans="1:5" hidden="1" x14ac:dyDescent="0.2">
      <c r="A26851" t="s">
        <v>54271</v>
      </c>
      <c r="B26851" t="s">
        <v>54272</v>
      </c>
      <c r="C26851" t="s">
        <v>2047</v>
      </c>
      <c r="D26851">
        <v>550</v>
      </c>
      <c r="E26851" t="s">
        <v>52504</v>
      </c>
    </row>
    <row r="26852" spans="1:5" hidden="1" x14ac:dyDescent="0.2">
      <c r="A26852" t="s">
        <v>19855</v>
      </c>
      <c r="B26852" t="s">
        <v>19856</v>
      </c>
      <c r="C26852" t="s">
        <v>313</v>
      </c>
      <c r="D26852">
        <v>6.75</v>
      </c>
      <c r="E26852" t="s">
        <v>52504</v>
      </c>
    </row>
    <row r="26853" spans="1:5" hidden="1" x14ac:dyDescent="0.2">
      <c r="A26853" t="s">
        <v>5180</v>
      </c>
      <c r="B26853" t="s">
        <v>17785</v>
      </c>
      <c r="C26853" t="s">
        <v>243</v>
      </c>
      <c r="D26853">
        <v>150</v>
      </c>
      <c r="E26853" t="s">
        <v>52504</v>
      </c>
    </row>
    <row r="26854" spans="1:5" hidden="1" x14ac:dyDescent="0.2">
      <c r="A26854" t="s">
        <v>54203</v>
      </c>
      <c r="B26854" t="s">
        <v>54204</v>
      </c>
      <c r="C26854" t="s">
        <v>30544</v>
      </c>
      <c r="D26854">
        <v>78</v>
      </c>
      <c r="E26854" t="s">
        <v>52504</v>
      </c>
    </row>
    <row r="26855" spans="1:5" hidden="1" x14ac:dyDescent="0.2">
      <c r="A26855" t="s">
        <v>3523</v>
      </c>
      <c r="B26855" t="s">
        <v>17786</v>
      </c>
      <c r="C26855" t="s">
        <v>2424</v>
      </c>
      <c r="D26855">
        <v>383</v>
      </c>
      <c r="E26855" t="s">
        <v>52504</v>
      </c>
    </row>
    <row r="26856" spans="1:5" ht="25.5" hidden="1" x14ac:dyDescent="0.2">
      <c r="A26856" t="s">
        <v>54257</v>
      </c>
      <c r="B26856" s="784" t="s">
        <v>54486</v>
      </c>
      <c r="C26856" t="s">
        <v>511</v>
      </c>
      <c r="D26856" s="684">
        <v>1000</v>
      </c>
      <c r="E26856" t="s">
        <v>52504</v>
      </c>
    </row>
    <row r="26857" spans="1:5" hidden="1" x14ac:dyDescent="0.2">
      <c r="A26857" t="s">
        <v>52578</v>
      </c>
      <c r="B26857" t="s">
        <v>52579</v>
      </c>
      <c r="C26857" t="s">
        <v>243</v>
      </c>
      <c r="D26857">
        <v>250</v>
      </c>
      <c r="E26857" t="s">
        <v>52504</v>
      </c>
    </row>
    <row r="26858" spans="1:5" hidden="1" x14ac:dyDescent="0.2">
      <c r="A26858" t="s">
        <v>52581</v>
      </c>
      <c r="B26858" t="s">
        <v>52580</v>
      </c>
      <c r="C26858" t="s">
        <v>243</v>
      </c>
      <c r="D26858">
        <v>200</v>
      </c>
      <c r="E26858" t="s">
        <v>52504</v>
      </c>
    </row>
    <row r="26859" spans="1:5" hidden="1" x14ac:dyDescent="0.2">
      <c r="A26859" t="s">
        <v>19948</v>
      </c>
      <c r="B26859" t="s">
        <v>19949</v>
      </c>
      <c r="C26859" t="s">
        <v>313</v>
      </c>
      <c r="D26859">
        <v>4</v>
      </c>
      <c r="E26859" t="s">
        <v>52504</v>
      </c>
    </row>
    <row r="26860" spans="1:5" hidden="1" x14ac:dyDescent="0.2">
      <c r="A26860" t="s">
        <v>5229</v>
      </c>
      <c r="B26860" t="s">
        <v>17802</v>
      </c>
      <c r="C26860" t="s">
        <v>9351</v>
      </c>
      <c r="D26860">
        <v>25</v>
      </c>
      <c r="E26860" t="s">
        <v>52504</v>
      </c>
    </row>
    <row r="26861" spans="1:5" hidden="1" x14ac:dyDescent="0.2">
      <c r="A26861" t="s">
        <v>54259</v>
      </c>
      <c r="B26861" t="s">
        <v>54260</v>
      </c>
      <c r="C26861" t="s">
        <v>880</v>
      </c>
      <c r="D26861">
        <v>10</v>
      </c>
      <c r="E26861" t="s">
        <v>52504</v>
      </c>
    </row>
    <row r="26862" spans="1:5" hidden="1" x14ac:dyDescent="0.2">
      <c r="A26862" t="s">
        <v>623</v>
      </c>
      <c r="B26862" t="s">
        <v>17621</v>
      </c>
      <c r="C26862" t="s">
        <v>313</v>
      </c>
      <c r="D26862">
        <v>235</v>
      </c>
      <c r="E26862" t="s">
        <v>52504</v>
      </c>
    </row>
    <row r="26863" spans="1:5" hidden="1" x14ac:dyDescent="0.2">
      <c r="A26863" t="s">
        <v>21</v>
      </c>
      <c r="B26863" t="s">
        <v>17736</v>
      </c>
      <c r="C26863" t="s">
        <v>2896</v>
      </c>
      <c r="D26863">
        <v>0</v>
      </c>
      <c r="E26863" t="s">
        <v>52504</v>
      </c>
    </row>
    <row r="26864" spans="1:5" hidden="1" x14ac:dyDescent="0.2">
      <c r="A26864" t="s">
        <v>1813</v>
      </c>
      <c r="B26864" t="s">
        <v>18860</v>
      </c>
      <c r="C26864" t="s">
        <v>243</v>
      </c>
      <c r="D26864" s="684">
        <v>1811</v>
      </c>
      <c r="E26864" t="s">
        <v>52504</v>
      </c>
    </row>
    <row r="26865" spans="1:5" hidden="1" x14ac:dyDescent="0.2">
      <c r="A26865" t="s">
        <v>2480</v>
      </c>
      <c r="B26865" t="s">
        <v>18004</v>
      </c>
      <c r="C26865" t="s">
        <v>243</v>
      </c>
      <c r="D26865">
        <v>904.35</v>
      </c>
      <c r="E26865" t="s">
        <v>52504</v>
      </c>
    </row>
    <row r="26866" spans="1:5" hidden="1" x14ac:dyDescent="0.2">
      <c r="A26866" t="s">
        <v>4844</v>
      </c>
      <c r="B26866" t="s">
        <v>17737</v>
      </c>
      <c r="C26866" t="s">
        <v>243</v>
      </c>
      <c r="D26866">
        <v>904.35</v>
      </c>
      <c r="E26866" t="s">
        <v>52504</v>
      </c>
    </row>
    <row r="26867" spans="1:5" hidden="1" x14ac:dyDescent="0.2">
      <c r="A26867" t="s">
        <v>19950</v>
      </c>
      <c r="B26867" t="s">
        <v>19951</v>
      </c>
      <c r="C26867" t="s">
        <v>313</v>
      </c>
      <c r="D26867">
        <v>4</v>
      </c>
      <c r="E26867" t="s">
        <v>52504</v>
      </c>
    </row>
    <row r="26868" spans="1:5" hidden="1" x14ac:dyDescent="0.2">
      <c r="A26868" t="s">
        <v>28830</v>
      </c>
      <c r="B26868" t="s">
        <v>28831</v>
      </c>
      <c r="C26868" t="s">
        <v>880</v>
      </c>
      <c r="D26868" s="684">
        <v>1000</v>
      </c>
      <c r="E26868" t="s">
        <v>52504</v>
      </c>
    </row>
    <row r="26869" spans="1:5" hidden="1" x14ac:dyDescent="0.2">
      <c r="A26869" t="s">
        <v>19946</v>
      </c>
      <c r="B26869" t="s">
        <v>19947</v>
      </c>
      <c r="C26869" t="s">
        <v>2047</v>
      </c>
      <c r="D26869" s="684">
        <v>6521.74</v>
      </c>
      <c r="E26869" t="s">
        <v>52504</v>
      </c>
    </row>
    <row r="26870" spans="1:5" hidden="1" x14ac:dyDescent="0.2">
      <c r="A26870" t="s">
        <v>19952</v>
      </c>
      <c r="B26870" t="s">
        <v>19953</v>
      </c>
      <c r="C26870" t="s">
        <v>511</v>
      </c>
      <c r="D26870">
        <v>350</v>
      </c>
      <c r="E26870" t="s">
        <v>52504</v>
      </c>
    </row>
    <row r="26871" spans="1:5" hidden="1" x14ac:dyDescent="0.2">
      <c r="A26871" t="s">
        <v>19857</v>
      </c>
      <c r="B26871" t="s">
        <v>19858</v>
      </c>
      <c r="C26871" t="s">
        <v>511</v>
      </c>
      <c r="D26871" s="684">
        <v>4607.83</v>
      </c>
      <c r="E26871" t="s">
        <v>52504</v>
      </c>
    </row>
    <row r="26872" spans="1:5" hidden="1" x14ac:dyDescent="0.2">
      <c r="A26872" t="s">
        <v>19859</v>
      </c>
      <c r="B26872" t="s">
        <v>19860</v>
      </c>
      <c r="C26872" t="s">
        <v>511</v>
      </c>
      <c r="D26872">
        <v>3.62</v>
      </c>
      <c r="E26872" t="s">
        <v>52504</v>
      </c>
    </row>
    <row r="26873" spans="1:5" hidden="1" x14ac:dyDescent="0.2">
      <c r="A26873" t="s">
        <v>5203</v>
      </c>
      <c r="B26873" t="s">
        <v>19861</v>
      </c>
      <c r="C26873" t="s">
        <v>243</v>
      </c>
      <c r="D26873">
        <v>1.19</v>
      </c>
      <c r="E26873" t="s">
        <v>52504</v>
      </c>
    </row>
    <row r="26874" spans="1:5" hidden="1" x14ac:dyDescent="0.2">
      <c r="A26874" t="s">
        <v>5208</v>
      </c>
      <c r="B26874" t="s">
        <v>19862</v>
      </c>
      <c r="C26874" t="s">
        <v>511</v>
      </c>
      <c r="D26874">
        <v>1.37</v>
      </c>
      <c r="E26874" t="s">
        <v>52504</v>
      </c>
    </row>
    <row r="26875" spans="1:5" hidden="1" x14ac:dyDescent="0.2">
      <c r="A26875" t="s">
        <v>19863</v>
      </c>
      <c r="B26875" t="s">
        <v>19864</v>
      </c>
      <c r="C26875" t="s">
        <v>313</v>
      </c>
      <c r="D26875">
        <v>7.25</v>
      </c>
      <c r="E26875" t="s">
        <v>52504</v>
      </c>
    </row>
    <row r="26876" spans="1:5" hidden="1" x14ac:dyDescent="0.2">
      <c r="A26876" t="s">
        <v>19865</v>
      </c>
      <c r="B26876" t="s">
        <v>19866</v>
      </c>
      <c r="C26876" t="s">
        <v>511</v>
      </c>
      <c r="D26876">
        <v>2.11</v>
      </c>
      <c r="E26876" t="s">
        <v>52504</v>
      </c>
    </row>
    <row r="26877" spans="1:5" hidden="1" x14ac:dyDescent="0.2">
      <c r="A26877" t="s">
        <v>19869</v>
      </c>
      <c r="B26877" t="s">
        <v>19870</v>
      </c>
      <c r="C26877" t="s">
        <v>313</v>
      </c>
      <c r="D26877">
        <v>6.75</v>
      </c>
      <c r="E26877" t="s">
        <v>52504</v>
      </c>
    </row>
    <row r="26878" spans="1:5" hidden="1" x14ac:dyDescent="0.2">
      <c r="A26878" t="s">
        <v>19873</v>
      </c>
      <c r="B26878" t="s">
        <v>19874</v>
      </c>
      <c r="C26878" t="s">
        <v>313</v>
      </c>
      <c r="D26878">
        <v>7.25</v>
      </c>
      <c r="E26878" t="s">
        <v>52504</v>
      </c>
    </row>
    <row r="26879" spans="1:5" hidden="1" x14ac:dyDescent="0.2">
      <c r="A26879" t="s">
        <v>19871</v>
      </c>
      <c r="B26879" t="s">
        <v>19872</v>
      </c>
      <c r="C26879" t="s">
        <v>313</v>
      </c>
      <c r="D26879">
        <v>7.25</v>
      </c>
      <c r="E26879" t="s">
        <v>52504</v>
      </c>
    </row>
    <row r="26880" spans="1:5" hidden="1" x14ac:dyDescent="0.2">
      <c r="A26880" t="s">
        <v>19867</v>
      </c>
      <c r="B26880" t="s">
        <v>19868</v>
      </c>
      <c r="C26880" t="s">
        <v>313</v>
      </c>
      <c r="D26880">
        <v>7.25</v>
      </c>
      <c r="E26880" t="s">
        <v>52504</v>
      </c>
    </row>
    <row r="26881" spans="1:5" hidden="1" x14ac:dyDescent="0.2">
      <c r="A26881" t="s">
        <v>52514</v>
      </c>
      <c r="B26881" t="s">
        <v>52515</v>
      </c>
      <c r="C26881" t="s">
        <v>511</v>
      </c>
      <c r="D26881">
        <v>150</v>
      </c>
      <c r="E26881" t="s">
        <v>52504</v>
      </c>
    </row>
    <row r="26882" spans="1:5" hidden="1" x14ac:dyDescent="0.2">
      <c r="A26882" t="s">
        <v>5207</v>
      </c>
      <c r="B26882" t="s">
        <v>19875</v>
      </c>
      <c r="C26882" t="s">
        <v>511</v>
      </c>
      <c r="D26882">
        <v>3.21</v>
      </c>
      <c r="E26882" t="s">
        <v>52504</v>
      </c>
    </row>
    <row r="26883" spans="1:5" hidden="1" x14ac:dyDescent="0.2">
      <c r="A26883" t="s">
        <v>5204</v>
      </c>
      <c r="B26883" t="s">
        <v>17656</v>
      </c>
      <c r="C26883" t="s">
        <v>511</v>
      </c>
      <c r="D26883">
        <v>1.07</v>
      </c>
      <c r="E26883" t="s">
        <v>52504</v>
      </c>
    </row>
    <row r="26884" spans="1:5" hidden="1" x14ac:dyDescent="0.2">
      <c r="A26884" t="s">
        <v>19902</v>
      </c>
      <c r="B26884" t="s">
        <v>19903</v>
      </c>
      <c r="C26884" t="s">
        <v>511</v>
      </c>
      <c r="D26884">
        <v>2.98</v>
      </c>
      <c r="E26884" t="s">
        <v>52504</v>
      </c>
    </row>
    <row r="26885" spans="1:5" hidden="1" x14ac:dyDescent="0.2">
      <c r="A26885" t="s">
        <v>19888</v>
      </c>
      <c r="B26885" t="s">
        <v>19889</v>
      </c>
      <c r="C26885" t="s">
        <v>511</v>
      </c>
      <c r="D26885">
        <v>1.26</v>
      </c>
      <c r="E26885" t="s">
        <v>52504</v>
      </c>
    </row>
    <row r="26886" spans="1:5" hidden="1" x14ac:dyDescent="0.2">
      <c r="A26886" t="s">
        <v>19890</v>
      </c>
      <c r="B26886" t="s">
        <v>19891</v>
      </c>
      <c r="C26886" t="s">
        <v>511</v>
      </c>
      <c r="D26886">
        <v>1.47</v>
      </c>
      <c r="E26886" t="s">
        <v>52504</v>
      </c>
    </row>
    <row r="26887" spans="1:5" hidden="1" x14ac:dyDescent="0.2">
      <c r="A26887" t="s">
        <v>19884</v>
      </c>
      <c r="B26887" t="s">
        <v>19885</v>
      </c>
      <c r="C26887" t="s">
        <v>511</v>
      </c>
      <c r="D26887">
        <v>0.75</v>
      </c>
      <c r="E26887" t="s">
        <v>52504</v>
      </c>
    </row>
    <row r="26888" spans="1:5" hidden="1" x14ac:dyDescent="0.2">
      <c r="A26888" t="s">
        <v>19896</v>
      </c>
      <c r="B26888" t="s">
        <v>19897</v>
      </c>
      <c r="C26888" t="s">
        <v>511</v>
      </c>
      <c r="D26888">
        <v>1.89</v>
      </c>
      <c r="E26888" t="s">
        <v>52504</v>
      </c>
    </row>
    <row r="26889" spans="1:5" hidden="1" x14ac:dyDescent="0.2">
      <c r="A26889" t="s">
        <v>19894</v>
      </c>
      <c r="B26889" t="s">
        <v>19895</v>
      </c>
      <c r="C26889" t="s">
        <v>511</v>
      </c>
      <c r="D26889">
        <v>2.39</v>
      </c>
      <c r="E26889" t="s">
        <v>52504</v>
      </c>
    </row>
    <row r="26890" spans="1:5" hidden="1" x14ac:dyDescent="0.2">
      <c r="A26890" t="s">
        <v>19922</v>
      </c>
      <c r="B26890" t="s">
        <v>19923</v>
      </c>
      <c r="C26890" t="s">
        <v>511</v>
      </c>
      <c r="D26890">
        <v>1.77</v>
      </c>
      <c r="E26890" t="s">
        <v>52504</v>
      </c>
    </row>
    <row r="26891" spans="1:5" hidden="1" x14ac:dyDescent="0.2">
      <c r="A26891" t="s">
        <v>19876</v>
      </c>
      <c r="B26891" t="s">
        <v>19877</v>
      </c>
      <c r="C26891" t="s">
        <v>511</v>
      </c>
      <c r="D26891">
        <v>3.11</v>
      </c>
      <c r="E26891" t="s">
        <v>52504</v>
      </c>
    </row>
    <row r="26892" spans="1:5" hidden="1" x14ac:dyDescent="0.2">
      <c r="A26892" t="s">
        <v>19886</v>
      </c>
      <c r="B26892" t="s">
        <v>19887</v>
      </c>
      <c r="C26892" t="s">
        <v>511</v>
      </c>
      <c r="D26892">
        <v>1.27</v>
      </c>
      <c r="E26892" t="s">
        <v>52504</v>
      </c>
    </row>
    <row r="26893" spans="1:5" hidden="1" x14ac:dyDescent="0.2">
      <c r="A26893" t="s">
        <v>19898</v>
      </c>
      <c r="B26893" t="s">
        <v>19899</v>
      </c>
      <c r="C26893" t="s">
        <v>511</v>
      </c>
      <c r="D26893">
        <v>4.0199999999999996</v>
      </c>
      <c r="E26893" t="s">
        <v>52504</v>
      </c>
    </row>
    <row r="26894" spans="1:5" hidden="1" x14ac:dyDescent="0.2">
      <c r="A26894" t="s">
        <v>19906</v>
      </c>
      <c r="B26894" t="s">
        <v>19907</v>
      </c>
      <c r="C26894" t="s">
        <v>511</v>
      </c>
      <c r="D26894">
        <v>2.2400000000000002</v>
      </c>
      <c r="E26894" t="s">
        <v>52504</v>
      </c>
    </row>
    <row r="26895" spans="1:5" hidden="1" x14ac:dyDescent="0.2">
      <c r="A26895" t="s">
        <v>19908</v>
      </c>
      <c r="B26895" t="s">
        <v>19909</v>
      </c>
      <c r="C26895" t="s">
        <v>511</v>
      </c>
      <c r="D26895">
        <v>2.33</v>
      </c>
      <c r="E26895" t="s">
        <v>52504</v>
      </c>
    </row>
    <row r="26896" spans="1:5" hidden="1" x14ac:dyDescent="0.2">
      <c r="A26896" t="s">
        <v>19882</v>
      </c>
      <c r="B26896" t="s">
        <v>19883</v>
      </c>
      <c r="C26896" t="s">
        <v>511</v>
      </c>
      <c r="D26896">
        <v>1.35</v>
      </c>
      <c r="E26896" t="s">
        <v>52504</v>
      </c>
    </row>
    <row r="26897" spans="1:5" hidden="1" x14ac:dyDescent="0.2">
      <c r="A26897" t="s">
        <v>19910</v>
      </c>
      <c r="B26897" t="s">
        <v>19911</v>
      </c>
      <c r="C26897" t="s">
        <v>511</v>
      </c>
      <c r="D26897">
        <v>2.5</v>
      </c>
      <c r="E26897" t="s">
        <v>52504</v>
      </c>
    </row>
    <row r="26898" spans="1:5" hidden="1" x14ac:dyDescent="0.2">
      <c r="A26898" t="s">
        <v>19914</v>
      </c>
      <c r="B26898" t="s">
        <v>19915</v>
      </c>
      <c r="C26898" t="s">
        <v>511</v>
      </c>
      <c r="D26898">
        <v>2.5</v>
      </c>
      <c r="E26898" t="s">
        <v>52504</v>
      </c>
    </row>
    <row r="26899" spans="1:5" hidden="1" x14ac:dyDescent="0.2">
      <c r="A26899" t="s">
        <v>19878</v>
      </c>
      <c r="B26899" t="s">
        <v>19879</v>
      </c>
      <c r="C26899" t="s">
        <v>511</v>
      </c>
      <c r="D26899">
        <v>1.07</v>
      </c>
      <c r="E26899" t="s">
        <v>52504</v>
      </c>
    </row>
    <row r="26900" spans="1:5" hidden="1" x14ac:dyDescent="0.2">
      <c r="A26900" t="s">
        <v>19880</v>
      </c>
      <c r="B26900" t="s">
        <v>19881</v>
      </c>
      <c r="C26900" t="s">
        <v>511</v>
      </c>
      <c r="D26900">
        <v>0.94</v>
      </c>
      <c r="E26900" t="s">
        <v>52504</v>
      </c>
    </row>
    <row r="26901" spans="1:5" hidden="1" x14ac:dyDescent="0.2">
      <c r="A26901" t="s">
        <v>19918</v>
      </c>
      <c r="B26901" t="s">
        <v>19919</v>
      </c>
      <c r="C26901" t="s">
        <v>511</v>
      </c>
      <c r="D26901">
        <v>1.37</v>
      </c>
      <c r="E26901" t="s">
        <v>52504</v>
      </c>
    </row>
    <row r="26902" spans="1:5" hidden="1" x14ac:dyDescent="0.2">
      <c r="A26902" t="s">
        <v>30846</v>
      </c>
      <c r="B26902" t="s">
        <v>52516</v>
      </c>
      <c r="C26902" t="s">
        <v>511</v>
      </c>
      <c r="D26902">
        <v>200</v>
      </c>
      <c r="E26902" t="s">
        <v>52504</v>
      </c>
    </row>
    <row r="26903" spans="1:5" hidden="1" x14ac:dyDescent="0.2">
      <c r="A26903" t="s">
        <v>19892</v>
      </c>
      <c r="B26903" t="s">
        <v>19893</v>
      </c>
      <c r="C26903" t="s">
        <v>511</v>
      </c>
      <c r="D26903">
        <v>1.1599999999999999</v>
      </c>
      <c r="E26903" t="s">
        <v>52504</v>
      </c>
    </row>
    <row r="26904" spans="1:5" hidden="1" x14ac:dyDescent="0.2">
      <c r="A26904" t="s">
        <v>19912</v>
      </c>
      <c r="B26904" t="s">
        <v>19913</v>
      </c>
      <c r="C26904" t="s">
        <v>511</v>
      </c>
      <c r="D26904">
        <v>1.2</v>
      </c>
      <c r="E26904" t="s">
        <v>52504</v>
      </c>
    </row>
    <row r="26905" spans="1:5" hidden="1" x14ac:dyDescent="0.2">
      <c r="A26905" t="s">
        <v>19926</v>
      </c>
      <c r="B26905" t="s">
        <v>19927</v>
      </c>
      <c r="C26905" t="s">
        <v>511</v>
      </c>
      <c r="D26905">
        <v>1.77</v>
      </c>
      <c r="E26905" t="s">
        <v>52504</v>
      </c>
    </row>
    <row r="26906" spans="1:5" hidden="1" x14ac:dyDescent="0.2">
      <c r="A26906" t="s">
        <v>19924</v>
      </c>
      <c r="B26906" t="s">
        <v>19925</v>
      </c>
      <c r="C26906" t="s">
        <v>511</v>
      </c>
      <c r="D26906">
        <v>1.82</v>
      </c>
      <c r="E26906" t="s">
        <v>52504</v>
      </c>
    </row>
    <row r="26907" spans="1:5" hidden="1" x14ac:dyDescent="0.2">
      <c r="A26907" t="s">
        <v>17603</v>
      </c>
      <c r="B26907" t="s">
        <v>17604</v>
      </c>
      <c r="C26907" t="s">
        <v>511</v>
      </c>
      <c r="D26907" s="684">
        <v>10434.790000000001</v>
      </c>
      <c r="E26907" t="s">
        <v>52504</v>
      </c>
    </row>
    <row r="26908" spans="1:5" hidden="1" x14ac:dyDescent="0.2">
      <c r="A26908" t="s">
        <v>19916</v>
      </c>
      <c r="B26908" t="s">
        <v>19917</v>
      </c>
      <c r="C26908" t="s">
        <v>511</v>
      </c>
      <c r="D26908">
        <v>1.75</v>
      </c>
      <c r="E26908" t="s">
        <v>52504</v>
      </c>
    </row>
    <row r="26909" spans="1:5" hidden="1" x14ac:dyDescent="0.2">
      <c r="A26909" t="s">
        <v>19920</v>
      </c>
      <c r="B26909" t="s">
        <v>19921</v>
      </c>
      <c r="C26909" t="s">
        <v>511</v>
      </c>
      <c r="D26909">
        <v>1.58</v>
      </c>
      <c r="E26909" t="s">
        <v>52504</v>
      </c>
    </row>
    <row r="26910" spans="1:5" hidden="1" x14ac:dyDescent="0.2">
      <c r="A26910" t="s">
        <v>2894</v>
      </c>
      <c r="B26910" t="s">
        <v>17606</v>
      </c>
      <c r="C26910" t="s">
        <v>313</v>
      </c>
      <c r="D26910">
        <v>80</v>
      </c>
      <c r="E26910" t="s">
        <v>52504</v>
      </c>
    </row>
    <row r="26911" spans="1:5" hidden="1" x14ac:dyDescent="0.2">
      <c r="A26911" t="s">
        <v>2403</v>
      </c>
      <c r="B26911" t="s">
        <v>17607</v>
      </c>
      <c r="C26911" t="s">
        <v>511</v>
      </c>
      <c r="D26911">
        <v>250</v>
      </c>
      <c r="E26911" t="s">
        <v>52504</v>
      </c>
    </row>
    <row r="26912" spans="1:5" hidden="1" x14ac:dyDescent="0.2">
      <c r="A26912" t="s">
        <v>16059</v>
      </c>
      <c r="B26912" t="s">
        <v>16060</v>
      </c>
      <c r="C26912" t="s">
        <v>9351</v>
      </c>
      <c r="D26912">
        <v>17.5</v>
      </c>
      <c r="E26912" t="s">
        <v>52504</v>
      </c>
    </row>
    <row r="26913" spans="1:5" hidden="1" x14ac:dyDescent="0.2">
      <c r="A26913" t="s">
        <v>4735</v>
      </c>
      <c r="B26913" t="s">
        <v>17608</v>
      </c>
      <c r="C26913" t="s">
        <v>243</v>
      </c>
      <c r="D26913">
        <v>3.9</v>
      </c>
      <c r="E26913" t="s">
        <v>52504</v>
      </c>
    </row>
    <row r="26914" spans="1:5" hidden="1" x14ac:dyDescent="0.2">
      <c r="A26914" t="s">
        <v>1807</v>
      </c>
      <c r="B26914" t="s">
        <v>17609</v>
      </c>
      <c r="C26914" t="s">
        <v>282</v>
      </c>
      <c r="D26914">
        <v>85</v>
      </c>
      <c r="E26914" t="s">
        <v>52504</v>
      </c>
    </row>
    <row r="26915" spans="1:5" hidden="1" x14ac:dyDescent="0.2">
      <c r="A26915" t="s">
        <v>761</v>
      </c>
      <c r="B26915" t="s">
        <v>17611</v>
      </c>
      <c r="C26915" t="s">
        <v>282</v>
      </c>
      <c r="D26915">
        <v>10</v>
      </c>
      <c r="E26915" t="s">
        <v>52504</v>
      </c>
    </row>
    <row r="26916" spans="1:5" hidden="1" x14ac:dyDescent="0.2">
      <c r="A26916" t="s">
        <v>2895</v>
      </c>
      <c r="B26916" t="s">
        <v>17612</v>
      </c>
      <c r="C26916" t="s">
        <v>282</v>
      </c>
      <c r="D26916">
        <v>70</v>
      </c>
      <c r="E26916" t="s">
        <v>52504</v>
      </c>
    </row>
    <row r="26917" spans="1:5" hidden="1" x14ac:dyDescent="0.2">
      <c r="A26917" t="s">
        <v>283</v>
      </c>
      <c r="B26917" t="s">
        <v>17613</v>
      </c>
      <c r="C26917" t="s">
        <v>2424</v>
      </c>
      <c r="D26917">
        <v>20</v>
      </c>
      <c r="E26917" t="s">
        <v>52504</v>
      </c>
    </row>
    <row r="26918" spans="1:5" hidden="1" x14ac:dyDescent="0.2">
      <c r="A26918" t="s">
        <v>3808</v>
      </c>
      <c r="B26918" t="s">
        <v>17614</v>
      </c>
      <c r="C26918" t="s">
        <v>243</v>
      </c>
      <c r="D26918">
        <v>791</v>
      </c>
      <c r="E26918" t="s">
        <v>52504</v>
      </c>
    </row>
    <row r="26919" spans="1:5" hidden="1" x14ac:dyDescent="0.2">
      <c r="A26919" t="s">
        <v>3528</v>
      </c>
      <c r="B26919" t="s">
        <v>17615</v>
      </c>
      <c r="C26919" t="s">
        <v>282</v>
      </c>
      <c r="D26919">
        <v>450</v>
      </c>
      <c r="E26919" t="s">
        <v>52504</v>
      </c>
    </row>
    <row r="26920" spans="1:5" hidden="1" x14ac:dyDescent="0.2">
      <c r="A26920" t="s">
        <v>5651</v>
      </c>
      <c r="B26920" t="s">
        <v>17616</v>
      </c>
      <c r="C26920" t="s">
        <v>282</v>
      </c>
      <c r="D26920">
        <v>550</v>
      </c>
      <c r="E26920" t="s">
        <v>52504</v>
      </c>
    </row>
    <row r="26921" spans="1:5" hidden="1" x14ac:dyDescent="0.2">
      <c r="A26921" t="s">
        <v>853</v>
      </c>
      <c r="B26921" t="s">
        <v>17617</v>
      </c>
      <c r="C26921" t="s">
        <v>243</v>
      </c>
      <c r="D26921">
        <v>300</v>
      </c>
      <c r="E26921" t="s">
        <v>52504</v>
      </c>
    </row>
    <row r="26922" spans="1:5" hidden="1" x14ac:dyDescent="0.2">
      <c r="A26922" t="s">
        <v>4765</v>
      </c>
      <c r="B26922" t="s">
        <v>17618</v>
      </c>
      <c r="C26922" t="s">
        <v>282</v>
      </c>
      <c r="D26922">
        <v>140</v>
      </c>
      <c r="E26922" t="s">
        <v>52504</v>
      </c>
    </row>
    <row r="26923" spans="1:5" hidden="1" x14ac:dyDescent="0.2">
      <c r="A26923" t="s">
        <v>1581</v>
      </c>
      <c r="B26923" t="s">
        <v>17619</v>
      </c>
      <c r="C26923" t="s">
        <v>282</v>
      </c>
      <c r="D26923">
        <v>165</v>
      </c>
      <c r="E26923" t="s">
        <v>52504</v>
      </c>
    </row>
    <row r="26924" spans="1:5" hidden="1" x14ac:dyDescent="0.2">
      <c r="A26924" t="s">
        <v>624</v>
      </c>
      <c r="B26924" t="s">
        <v>17622</v>
      </c>
      <c r="C26924" t="s">
        <v>621</v>
      </c>
      <c r="D26924">
        <v>25</v>
      </c>
      <c r="E26924" t="s">
        <v>52504</v>
      </c>
    </row>
    <row r="26925" spans="1:5" hidden="1" x14ac:dyDescent="0.2">
      <c r="A26925" t="s">
        <v>3494</v>
      </c>
      <c r="B26925" t="s">
        <v>17623</v>
      </c>
      <c r="C26925" t="s">
        <v>2424</v>
      </c>
      <c r="D26925">
        <v>90</v>
      </c>
      <c r="E26925" t="s">
        <v>52504</v>
      </c>
    </row>
    <row r="26926" spans="1:5" hidden="1" x14ac:dyDescent="0.2">
      <c r="A26926" t="s">
        <v>769</v>
      </c>
      <c r="B26926" t="s">
        <v>17624</v>
      </c>
      <c r="C26926" t="s">
        <v>2047</v>
      </c>
      <c r="D26926">
        <v>0</v>
      </c>
      <c r="E26926" t="s">
        <v>52504</v>
      </c>
    </row>
    <row r="26927" spans="1:5" hidden="1" x14ac:dyDescent="0.2">
      <c r="A26927" t="s">
        <v>2913</v>
      </c>
      <c r="B26927" t="s">
        <v>17625</v>
      </c>
      <c r="C26927" t="s">
        <v>880</v>
      </c>
      <c r="D26927" s="684">
        <v>4565.22</v>
      </c>
      <c r="E26927" t="s">
        <v>52504</v>
      </c>
    </row>
    <row r="26928" spans="1:5" hidden="1" x14ac:dyDescent="0.2">
      <c r="A26928" t="s">
        <v>2663</v>
      </c>
      <c r="B26928" t="s">
        <v>17626</v>
      </c>
      <c r="C26928" t="s">
        <v>880</v>
      </c>
      <c r="D26928">
        <v>4.76</v>
      </c>
      <c r="E26928" t="s">
        <v>52504</v>
      </c>
    </row>
    <row r="26929" spans="1:5" hidden="1" x14ac:dyDescent="0.2">
      <c r="A26929" t="s">
        <v>2741</v>
      </c>
      <c r="B26929" t="s">
        <v>17627</v>
      </c>
      <c r="C26929" t="s">
        <v>2047</v>
      </c>
      <c r="D26929" s="684">
        <v>2253.91</v>
      </c>
      <c r="E26929" t="s">
        <v>52504</v>
      </c>
    </row>
    <row r="26930" spans="1:5" hidden="1" x14ac:dyDescent="0.2">
      <c r="A26930" t="s">
        <v>6737</v>
      </c>
      <c r="B26930" t="s">
        <v>17628</v>
      </c>
      <c r="C26930" t="s">
        <v>2047</v>
      </c>
      <c r="D26930" s="684">
        <v>2826.09</v>
      </c>
      <c r="E26930" t="s">
        <v>52504</v>
      </c>
    </row>
    <row r="26931" spans="1:5" hidden="1" x14ac:dyDescent="0.2">
      <c r="A26931" t="s">
        <v>6738</v>
      </c>
      <c r="B26931" t="s">
        <v>17629</v>
      </c>
      <c r="C26931" t="s">
        <v>2047</v>
      </c>
      <c r="D26931" s="684">
        <v>3391.3</v>
      </c>
      <c r="E26931" t="s">
        <v>52504</v>
      </c>
    </row>
    <row r="26932" spans="1:5" hidden="1" x14ac:dyDescent="0.2">
      <c r="A26932" t="s">
        <v>6739</v>
      </c>
      <c r="B26932" t="s">
        <v>17630</v>
      </c>
      <c r="C26932" t="s">
        <v>2047</v>
      </c>
      <c r="D26932" s="684">
        <v>3913.04</v>
      </c>
      <c r="E26932" t="s">
        <v>52504</v>
      </c>
    </row>
    <row r="26933" spans="1:5" hidden="1" x14ac:dyDescent="0.2">
      <c r="A26933" t="s">
        <v>6740</v>
      </c>
      <c r="B26933" t="s">
        <v>17631</v>
      </c>
      <c r="C26933" t="s">
        <v>2047</v>
      </c>
      <c r="D26933" s="684">
        <v>4565.22</v>
      </c>
      <c r="E26933" t="s">
        <v>52504</v>
      </c>
    </row>
    <row r="26934" spans="1:5" hidden="1" x14ac:dyDescent="0.2">
      <c r="A26934" t="s">
        <v>6741</v>
      </c>
      <c r="B26934" t="s">
        <v>17632</v>
      </c>
      <c r="C26934" t="s">
        <v>2047</v>
      </c>
      <c r="D26934" s="684">
        <v>4869.57</v>
      </c>
      <c r="E26934" t="s">
        <v>52504</v>
      </c>
    </row>
    <row r="26935" spans="1:5" hidden="1" x14ac:dyDescent="0.2">
      <c r="A26935" t="s">
        <v>2757</v>
      </c>
      <c r="B26935" t="s">
        <v>17633</v>
      </c>
      <c r="C26935" t="s">
        <v>511</v>
      </c>
      <c r="D26935" s="684">
        <v>1347.83</v>
      </c>
      <c r="E26935" t="s">
        <v>52504</v>
      </c>
    </row>
    <row r="26936" spans="1:5" hidden="1" x14ac:dyDescent="0.2">
      <c r="A26936" t="s">
        <v>2759</v>
      </c>
      <c r="B26936" t="s">
        <v>17634</v>
      </c>
      <c r="C26936" t="s">
        <v>243</v>
      </c>
      <c r="D26936" s="684">
        <v>1130.43</v>
      </c>
      <c r="E26936" t="s">
        <v>52504</v>
      </c>
    </row>
    <row r="26937" spans="1:5" hidden="1" x14ac:dyDescent="0.2">
      <c r="A26937" t="s">
        <v>6675</v>
      </c>
      <c r="B26937" t="s">
        <v>30791</v>
      </c>
      <c r="C26937" t="s">
        <v>243</v>
      </c>
      <c r="D26937">
        <v>125.19</v>
      </c>
      <c r="E26937" t="s">
        <v>52504</v>
      </c>
    </row>
    <row r="26938" spans="1:5" hidden="1" x14ac:dyDescent="0.2">
      <c r="A26938" t="s">
        <v>2761</v>
      </c>
      <c r="B26938" t="s">
        <v>17636</v>
      </c>
      <c r="C26938" t="s">
        <v>243</v>
      </c>
      <c r="D26938">
        <v>217.39</v>
      </c>
      <c r="E26938" t="s">
        <v>52504</v>
      </c>
    </row>
    <row r="26939" spans="1:5" hidden="1" x14ac:dyDescent="0.2">
      <c r="A26939" t="s">
        <v>6603</v>
      </c>
      <c r="B26939" t="s">
        <v>17640</v>
      </c>
      <c r="C26939" t="s">
        <v>880</v>
      </c>
      <c r="D26939" s="684">
        <v>6043.48</v>
      </c>
      <c r="E26939" t="s">
        <v>52504</v>
      </c>
    </row>
    <row r="26940" spans="1:5" hidden="1" x14ac:dyDescent="0.2">
      <c r="A26940" t="s">
        <v>2762</v>
      </c>
      <c r="B26940" t="s">
        <v>17641</v>
      </c>
      <c r="C26940" t="s">
        <v>511</v>
      </c>
      <c r="D26940">
        <v>500</v>
      </c>
      <c r="E26940" t="s">
        <v>52504</v>
      </c>
    </row>
    <row r="26941" spans="1:5" hidden="1" x14ac:dyDescent="0.2">
      <c r="A26941" t="s">
        <v>2496</v>
      </c>
      <c r="B26941" t="s">
        <v>17644</v>
      </c>
      <c r="C26941" t="s">
        <v>621</v>
      </c>
      <c r="D26941">
        <v>201.3</v>
      </c>
      <c r="E26941" t="s">
        <v>52504</v>
      </c>
    </row>
    <row r="26942" spans="1:5" hidden="1" x14ac:dyDescent="0.2">
      <c r="A26942" t="s">
        <v>2499</v>
      </c>
      <c r="B26942" t="s">
        <v>17645</v>
      </c>
      <c r="C26942" t="s">
        <v>2498</v>
      </c>
      <c r="D26942">
        <v>213.3</v>
      </c>
      <c r="E26942" t="s">
        <v>52504</v>
      </c>
    </row>
    <row r="26943" spans="1:5" hidden="1" x14ac:dyDescent="0.2">
      <c r="A26943" t="s">
        <v>1367</v>
      </c>
      <c r="B26943" t="s">
        <v>17646</v>
      </c>
      <c r="C26943" t="s">
        <v>2498</v>
      </c>
      <c r="D26943">
        <v>206.04</v>
      </c>
      <c r="E26943" t="s">
        <v>52504</v>
      </c>
    </row>
    <row r="26944" spans="1:5" hidden="1" x14ac:dyDescent="0.2">
      <c r="A26944" t="s">
        <v>1368</v>
      </c>
      <c r="B26944" t="s">
        <v>17647</v>
      </c>
      <c r="C26944" t="s">
        <v>621</v>
      </c>
      <c r="D26944">
        <v>213.3</v>
      </c>
      <c r="E26944" t="s">
        <v>52504</v>
      </c>
    </row>
    <row r="26945" spans="1:5" hidden="1" x14ac:dyDescent="0.2">
      <c r="A26945" t="s">
        <v>1369</v>
      </c>
      <c r="B26945" t="s">
        <v>17648</v>
      </c>
      <c r="C26945" t="s">
        <v>2498</v>
      </c>
      <c r="D26945">
        <v>226.94</v>
      </c>
      <c r="E26945" t="s">
        <v>52504</v>
      </c>
    </row>
    <row r="26946" spans="1:5" hidden="1" x14ac:dyDescent="0.2">
      <c r="A26946" t="s">
        <v>1370</v>
      </c>
      <c r="B26946" t="s">
        <v>16854</v>
      </c>
      <c r="C26946" t="s">
        <v>621</v>
      </c>
      <c r="D26946">
        <v>200</v>
      </c>
      <c r="E26946" t="s">
        <v>52504</v>
      </c>
    </row>
    <row r="26947" spans="1:5" hidden="1" x14ac:dyDescent="0.2">
      <c r="A26947" t="s">
        <v>1371</v>
      </c>
      <c r="B26947" t="s">
        <v>17649</v>
      </c>
      <c r="C26947" t="s">
        <v>2498</v>
      </c>
      <c r="D26947">
        <v>243</v>
      </c>
      <c r="E26947" t="s">
        <v>52504</v>
      </c>
    </row>
    <row r="26948" spans="1:5" hidden="1" x14ac:dyDescent="0.2">
      <c r="A26948" t="s">
        <v>2697</v>
      </c>
      <c r="B26948" t="s">
        <v>17650</v>
      </c>
      <c r="C26948" t="s">
        <v>2498</v>
      </c>
      <c r="D26948">
        <v>234.93</v>
      </c>
      <c r="E26948" t="s">
        <v>52504</v>
      </c>
    </row>
    <row r="26949" spans="1:5" hidden="1" x14ac:dyDescent="0.2">
      <c r="A26949" t="s">
        <v>3743</v>
      </c>
      <c r="B26949" t="s">
        <v>17651</v>
      </c>
      <c r="C26949" t="s">
        <v>243</v>
      </c>
      <c r="D26949">
        <v>80</v>
      </c>
      <c r="E26949" t="s">
        <v>52504</v>
      </c>
    </row>
    <row r="26950" spans="1:5" hidden="1" x14ac:dyDescent="0.2">
      <c r="A26950" t="s">
        <v>2698</v>
      </c>
      <c r="B26950" t="s">
        <v>17652</v>
      </c>
      <c r="C26950" t="s">
        <v>2424</v>
      </c>
      <c r="D26950">
        <v>2</v>
      </c>
      <c r="E26950" t="s">
        <v>52504</v>
      </c>
    </row>
    <row r="26951" spans="1:5" hidden="1" x14ac:dyDescent="0.2">
      <c r="A26951" t="s">
        <v>2699</v>
      </c>
      <c r="B26951" t="s">
        <v>17653</v>
      </c>
      <c r="C26951" t="s">
        <v>282</v>
      </c>
      <c r="D26951">
        <v>5</v>
      </c>
      <c r="E26951" t="s">
        <v>52504</v>
      </c>
    </row>
    <row r="26952" spans="1:5" hidden="1" x14ac:dyDescent="0.2">
      <c r="A26952" t="s">
        <v>2700</v>
      </c>
      <c r="B26952" t="s">
        <v>17654</v>
      </c>
      <c r="C26952" t="s">
        <v>313</v>
      </c>
      <c r="D26952">
        <v>5.25</v>
      </c>
      <c r="E26952" t="s">
        <v>52504</v>
      </c>
    </row>
    <row r="26953" spans="1:5" hidden="1" x14ac:dyDescent="0.2">
      <c r="A26953" t="s">
        <v>2701</v>
      </c>
      <c r="B26953" t="s">
        <v>17655</v>
      </c>
      <c r="C26953" t="s">
        <v>243</v>
      </c>
      <c r="D26953">
        <v>250</v>
      </c>
      <c r="E26953" t="s">
        <v>52504</v>
      </c>
    </row>
    <row r="26954" spans="1:5" hidden="1" x14ac:dyDescent="0.2">
      <c r="A26954" t="s">
        <v>5205</v>
      </c>
      <c r="B26954" t="s">
        <v>17657</v>
      </c>
      <c r="C26954" t="s">
        <v>511</v>
      </c>
      <c r="D26954">
        <v>1.41</v>
      </c>
      <c r="E26954" t="s">
        <v>52504</v>
      </c>
    </row>
    <row r="26955" spans="1:5" hidden="1" x14ac:dyDescent="0.2">
      <c r="A26955" t="s">
        <v>963</v>
      </c>
      <c r="B26955" t="s">
        <v>17659</v>
      </c>
      <c r="C26955" t="s">
        <v>2498</v>
      </c>
      <c r="D26955">
        <v>201.3</v>
      </c>
      <c r="E26955" t="s">
        <v>52504</v>
      </c>
    </row>
    <row r="26956" spans="1:5" hidden="1" x14ac:dyDescent="0.2">
      <c r="A26956" t="s">
        <v>958</v>
      </c>
      <c r="B26956" t="s">
        <v>17660</v>
      </c>
      <c r="C26956" t="s">
        <v>880</v>
      </c>
      <c r="D26956" s="684">
        <v>1000</v>
      </c>
      <c r="E26956" t="s">
        <v>52504</v>
      </c>
    </row>
    <row r="26957" spans="1:5" hidden="1" x14ac:dyDescent="0.2">
      <c r="A26957" t="s">
        <v>840</v>
      </c>
      <c r="B26957" t="s">
        <v>17662</v>
      </c>
      <c r="C26957" t="s">
        <v>2498</v>
      </c>
      <c r="D26957">
        <v>30</v>
      </c>
      <c r="E26957" t="s">
        <v>52504</v>
      </c>
    </row>
    <row r="26958" spans="1:5" hidden="1" x14ac:dyDescent="0.2">
      <c r="A26958" t="s">
        <v>5206</v>
      </c>
      <c r="B26958" t="s">
        <v>17658</v>
      </c>
      <c r="C26958" t="s">
        <v>511</v>
      </c>
      <c r="D26958">
        <v>1.88</v>
      </c>
      <c r="E26958" t="s">
        <v>52504</v>
      </c>
    </row>
    <row r="26959" spans="1:5" hidden="1" x14ac:dyDescent="0.2">
      <c r="A26959" t="s">
        <v>1398</v>
      </c>
      <c r="B26959" t="s">
        <v>17663</v>
      </c>
      <c r="C26959" t="s">
        <v>2498</v>
      </c>
      <c r="D26959">
        <v>55</v>
      </c>
      <c r="E26959" t="s">
        <v>52504</v>
      </c>
    </row>
    <row r="26960" spans="1:5" hidden="1" x14ac:dyDescent="0.2">
      <c r="A26960" t="s">
        <v>1399</v>
      </c>
      <c r="B26960" t="s">
        <v>17664</v>
      </c>
      <c r="C26960" t="s">
        <v>2498</v>
      </c>
      <c r="D26960">
        <v>35</v>
      </c>
      <c r="E26960" t="s">
        <v>52504</v>
      </c>
    </row>
    <row r="26961" spans="1:5" hidden="1" x14ac:dyDescent="0.2">
      <c r="A26961" t="s">
        <v>1400</v>
      </c>
      <c r="B26961" t="s">
        <v>17665</v>
      </c>
      <c r="C26961" t="s">
        <v>511</v>
      </c>
      <c r="D26961">
        <v>350</v>
      </c>
      <c r="E26961" t="s">
        <v>52504</v>
      </c>
    </row>
    <row r="26962" spans="1:5" hidden="1" x14ac:dyDescent="0.2">
      <c r="A26962" t="s">
        <v>1182</v>
      </c>
      <c r="B26962" t="s">
        <v>17667</v>
      </c>
      <c r="C26962" t="s">
        <v>243</v>
      </c>
      <c r="D26962">
        <v>350</v>
      </c>
      <c r="E26962" t="s">
        <v>52504</v>
      </c>
    </row>
    <row r="26963" spans="1:5" hidden="1" x14ac:dyDescent="0.2">
      <c r="A26963" t="s">
        <v>1184</v>
      </c>
      <c r="B26963" t="s">
        <v>17668</v>
      </c>
      <c r="C26963" t="s">
        <v>243</v>
      </c>
      <c r="D26963">
        <v>650</v>
      </c>
      <c r="E26963" t="s">
        <v>52504</v>
      </c>
    </row>
    <row r="26964" spans="1:5" hidden="1" x14ac:dyDescent="0.2">
      <c r="A26964" t="s">
        <v>1185</v>
      </c>
      <c r="B26964" t="s">
        <v>17669</v>
      </c>
      <c r="C26964" t="s">
        <v>282</v>
      </c>
      <c r="D26964">
        <v>18</v>
      </c>
      <c r="E26964" t="s">
        <v>52504</v>
      </c>
    </row>
    <row r="26965" spans="1:5" hidden="1" x14ac:dyDescent="0.2">
      <c r="A26965" t="s">
        <v>1186</v>
      </c>
      <c r="B26965" t="s">
        <v>17670</v>
      </c>
      <c r="C26965" t="s">
        <v>282</v>
      </c>
      <c r="D26965">
        <v>22</v>
      </c>
      <c r="E26965" t="s">
        <v>52504</v>
      </c>
    </row>
    <row r="26966" spans="1:5" hidden="1" x14ac:dyDescent="0.2">
      <c r="A26966" t="s">
        <v>3780</v>
      </c>
      <c r="B26966" t="s">
        <v>17638</v>
      </c>
      <c r="C26966" t="s">
        <v>880</v>
      </c>
      <c r="D26966" s="684">
        <v>3478.27</v>
      </c>
      <c r="E26966" t="s">
        <v>52504</v>
      </c>
    </row>
    <row r="26967" spans="1:5" hidden="1" x14ac:dyDescent="0.2">
      <c r="A26967" t="s">
        <v>2428</v>
      </c>
      <c r="B26967" t="s">
        <v>17672</v>
      </c>
      <c r="C26967" t="s">
        <v>880</v>
      </c>
      <c r="D26967">
        <v>550</v>
      </c>
      <c r="E26967" t="s">
        <v>52504</v>
      </c>
    </row>
    <row r="26968" spans="1:5" hidden="1" x14ac:dyDescent="0.2">
      <c r="A26968" t="s">
        <v>2128</v>
      </c>
      <c r="B26968" t="s">
        <v>17673</v>
      </c>
      <c r="C26968" t="s">
        <v>880</v>
      </c>
      <c r="D26968">
        <v>500</v>
      </c>
      <c r="E26968" t="s">
        <v>52504</v>
      </c>
    </row>
    <row r="26969" spans="1:5" hidden="1" x14ac:dyDescent="0.2">
      <c r="A26969" t="s">
        <v>2080</v>
      </c>
      <c r="B26969" t="s">
        <v>17675</v>
      </c>
      <c r="C26969" t="s">
        <v>243</v>
      </c>
      <c r="D26969">
        <v>100</v>
      </c>
      <c r="E26969" t="s">
        <v>52504</v>
      </c>
    </row>
    <row r="26970" spans="1:5" hidden="1" x14ac:dyDescent="0.2">
      <c r="A26970" t="s">
        <v>5209</v>
      </c>
      <c r="B26970" t="s">
        <v>17676</v>
      </c>
      <c r="C26970" t="s">
        <v>511</v>
      </c>
      <c r="D26970" s="684">
        <v>1750</v>
      </c>
      <c r="E26970" t="s">
        <v>52504</v>
      </c>
    </row>
    <row r="26971" spans="1:5" hidden="1" x14ac:dyDescent="0.2">
      <c r="A26971" t="s">
        <v>5210</v>
      </c>
      <c r="B26971" t="s">
        <v>17677</v>
      </c>
      <c r="C26971" t="s">
        <v>243</v>
      </c>
      <c r="D26971">
        <v>680</v>
      </c>
      <c r="E26971" t="s">
        <v>52504</v>
      </c>
    </row>
    <row r="26972" spans="1:5" hidden="1" x14ac:dyDescent="0.2">
      <c r="A26972" t="s">
        <v>2081</v>
      </c>
      <c r="B26972" t="s">
        <v>17678</v>
      </c>
      <c r="C26972" t="s">
        <v>2424</v>
      </c>
      <c r="D26972">
        <v>12.5</v>
      </c>
      <c r="E26972" t="s">
        <v>52504</v>
      </c>
    </row>
    <row r="26973" spans="1:5" hidden="1" x14ac:dyDescent="0.2">
      <c r="A26973" t="s">
        <v>2082</v>
      </c>
      <c r="B26973" t="s">
        <v>17679</v>
      </c>
      <c r="C26973" t="s">
        <v>511</v>
      </c>
      <c r="D26973" s="684">
        <v>3043.48</v>
      </c>
      <c r="E26973" t="s">
        <v>52504</v>
      </c>
    </row>
    <row r="26974" spans="1:5" hidden="1" x14ac:dyDescent="0.2">
      <c r="A26974" t="s">
        <v>17680</v>
      </c>
      <c r="B26974" t="s">
        <v>17681</v>
      </c>
      <c r="C26974" t="s">
        <v>1718</v>
      </c>
      <c r="D26974">
        <v>40</v>
      </c>
      <c r="E26974" t="s">
        <v>52504</v>
      </c>
    </row>
    <row r="26975" spans="1:5" hidden="1" x14ac:dyDescent="0.2">
      <c r="A26975" t="s">
        <v>17682</v>
      </c>
      <c r="B26975" t="s">
        <v>17683</v>
      </c>
      <c r="C26975" t="s">
        <v>2424</v>
      </c>
      <c r="D26975">
        <v>40</v>
      </c>
      <c r="E26975" t="s">
        <v>52504</v>
      </c>
    </row>
    <row r="26976" spans="1:5" hidden="1" x14ac:dyDescent="0.2">
      <c r="A26976" t="s">
        <v>2401</v>
      </c>
      <c r="B26976" t="s">
        <v>17684</v>
      </c>
      <c r="C26976" t="s">
        <v>511</v>
      </c>
      <c r="D26976">
        <v>500</v>
      </c>
      <c r="E26976" t="s">
        <v>52504</v>
      </c>
    </row>
    <row r="26977" spans="1:5" hidden="1" x14ac:dyDescent="0.2">
      <c r="A26977" t="s">
        <v>3781</v>
      </c>
      <c r="B26977" t="s">
        <v>17639</v>
      </c>
      <c r="C26977" t="s">
        <v>880</v>
      </c>
      <c r="D26977" s="684">
        <v>4130.43</v>
      </c>
      <c r="E26977" t="s">
        <v>52504</v>
      </c>
    </row>
    <row r="26978" spans="1:5" hidden="1" x14ac:dyDescent="0.2">
      <c r="A26978" t="s">
        <v>4761</v>
      </c>
      <c r="B26978" t="s">
        <v>17685</v>
      </c>
      <c r="C26978" t="s">
        <v>243</v>
      </c>
      <c r="D26978">
        <v>150</v>
      </c>
      <c r="E26978" t="s">
        <v>52504</v>
      </c>
    </row>
    <row r="26979" spans="1:5" hidden="1" x14ac:dyDescent="0.2">
      <c r="A26979" t="s">
        <v>2404</v>
      </c>
      <c r="B26979" t="s">
        <v>17686</v>
      </c>
      <c r="C26979" t="s">
        <v>511</v>
      </c>
      <c r="D26979">
        <v>125</v>
      </c>
      <c r="E26979" t="s">
        <v>52504</v>
      </c>
    </row>
    <row r="26980" spans="1:5" hidden="1" x14ac:dyDescent="0.2">
      <c r="A26980" t="s">
        <v>2405</v>
      </c>
      <c r="B26980" t="s">
        <v>17687</v>
      </c>
      <c r="C26980" t="s">
        <v>511</v>
      </c>
      <c r="D26980">
        <v>265</v>
      </c>
      <c r="E26980" t="s">
        <v>52504</v>
      </c>
    </row>
    <row r="26981" spans="1:5" hidden="1" x14ac:dyDescent="0.2">
      <c r="A26981" t="s">
        <v>5225</v>
      </c>
      <c r="B26981" t="s">
        <v>17688</v>
      </c>
      <c r="C26981" t="s">
        <v>511</v>
      </c>
      <c r="D26981">
        <v>196</v>
      </c>
      <c r="E26981" t="s">
        <v>52504</v>
      </c>
    </row>
    <row r="26982" spans="1:5" hidden="1" x14ac:dyDescent="0.2">
      <c r="A26982" t="s">
        <v>3779</v>
      </c>
      <c r="B26982" t="s">
        <v>17637</v>
      </c>
      <c r="C26982" t="s">
        <v>880</v>
      </c>
      <c r="D26982" s="684">
        <v>2782.61</v>
      </c>
      <c r="E26982" t="s">
        <v>52504</v>
      </c>
    </row>
    <row r="26983" spans="1:5" hidden="1" x14ac:dyDescent="0.2">
      <c r="A26983" t="s">
        <v>2129</v>
      </c>
      <c r="B26983" t="s">
        <v>17689</v>
      </c>
      <c r="C26983" t="s">
        <v>511</v>
      </c>
      <c r="D26983">
        <v>400</v>
      </c>
      <c r="E26983" t="s">
        <v>52504</v>
      </c>
    </row>
    <row r="26984" spans="1:5" hidden="1" x14ac:dyDescent="0.2">
      <c r="A26984" t="s">
        <v>5652</v>
      </c>
      <c r="B26984" t="s">
        <v>17690</v>
      </c>
      <c r="C26984" t="s">
        <v>2424</v>
      </c>
      <c r="D26984">
        <v>400</v>
      </c>
      <c r="E26984" t="s">
        <v>52504</v>
      </c>
    </row>
    <row r="26985" spans="1:5" hidden="1" x14ac:dyDescent="0.2">
      <c r="A26985" t="s">
        <v>4043</v>
      </c>
      <c r="B26985" t="s">
        <v>17691</v>
      </c>
      <c r="C26985" t="s">
        <v>2424</v>
      </c>
      <c r="D26985">
        <v>745</v>
      </c>
      <c r="E26985" t="s">
        <v>52504</v>
      </c>
    </row>
    <row r="26986" spans="1:5" hidden="1" x14ac:dyDescent="0.2">
      <c r="A26986" t="s">
        <v>2298</v>
      </c>
      <c r="B26986" t="s">
        <v>17692</v>
      </c>
      <c r="C26986" t="s">
        <v>243</v>
      </c>
      <c r="D26986">
        <v>140</v>
      </c>
      <c r="E26986" t="s">
        <v>52504</v>
      </c>
    </row>
    <row r="26987" spans="1:5" hidden="1" x14ac:dyDescent="0.2">
      <c r="A26987" t="s">
        <v>2299</v>
      </c>
      <c r="B26987" t="s">
        <v>17693</v>
      </c>
      <c r="C26987" t="s">
        <v>880</v>
      </c>
      <c r="D26987" s="684">
        <v>1500</v>
      </c>
      <c r="E26987" t="s">
        <v>52504</v>
      </c>
    </row>
    <row r="26988" spans="1:5" hidden="1" x14ac:dyDescent="0.2">
      <c r="A26988" t="s">
        <v>2300</v>
      </c>
      <c r="B26988" t="s">
        <v>17694</v>
      </c>
      <c r="C26988" t="s">
        <v>243</v>
      </c>
      <c r="D26988">
        <v>142</v>
      </c>
      <c r="E26988" t="s">
        <v>52504</v>
      </c>
    </row>
    <row r="26989" spans="1:5" hidden="1" x14ac:dyDescent="0.2">
      <c r="A26989" t="s">
        <v>2301</v>
      </c>
      <c r="B26989" t="s">
        <v>17695</v>
      </c>
      <c r="C26989" t="s">
        <v>243</v>
      </c>
      <c r="D26989" s="684">
        <v>1521.74</v>
      </c>
      <c r="E26989" t="s">
        <v>52504</v>
      </c>
    </row>
    <row r="26990" spans="1:5" hidden="1" x14ac:dyDescent="0.2">
      <c r="A26990" t="s">
        <v>4915</v>
      </c>
      <c r="B26990" t="s">
        <v>17696</v>
      </c>
      <c r="C26990" t="s">
        <v>243</v>
      </c>
      <c r="D26990">
        <v>450</v>
      </c>
      <c r="E26990" t="s">
        <v>52504</v>
      </c>
    </row>
    <row r="26991" spans="1:5" hidden="1" x14ac:dyDescent="0.2">
      <c r="A26991" t="s">
        <v>332</v>
      </c>
      <c r="B26991" t="s">
        <v>17697</v>
      </c>
      <c r="C26991" t="s">
        <v>243</v>
      </c>
      <c r="D26991">
        <v>500</v>
      </c>
      <c r="E26991" t="s">
        <v>52504</v>
      </c>
    </row>
    <row r="26992" spans="1:5" hidden="1" x14ac:dyDescent="0.2">
      <c r="A26992" t="s">
        <v>360</v>
      </c>
      <c r="B26992" t="s">
        <v>17698</v>
      </c>
      <c r="C26992" t="s">
        <v>243</v>
      </c>
      <c r="D26992">
        <v>200</v>
      </c>
      <c r="E26992" t="s">
        <v>52504</v>
      </c>
    </row>
    <row r="26993" spans="1:5" hidden="1" x14ac:dyDescent="0.2">
      <c r="A26993" t="s">
        <v>3555</v>
      </c>
      <c r="B26993" t="s">
        <v>17700</v>
      </c>
      <c r="C26993" t="s">
        <v>880</v>
      </c>
      <c r="D26993">
        <v>25</v>
      </c>
      <c r="E26993" t="s">
        <v>52504</v>
      </c>
    </row>
    <row r="26994" spans="1:5" hidden="1" x14ac:dyDescent="0.2">
      <c r="A26994" t="s">
        <v>2879</v>
      </c>
      <c r="B26994" t="s">
        <v>17701</v>
      </c>
      <c r="C26994" t="s">
        <v>2424</v>
      </c>
      <c r="D26994">
        <v>68.599999999999994</v>
      </c>
      <c r="E26994" t="s">
        <v>52504</v>
      </c>
    </row>
    <row r="26995" spans="1:5" hidden="1" x14ac:dyDescent="0.2">
      <c r="A26995" t="s">
        <v>2880</v>
      </c>
      <c r="B26995" t="s">
        <v>17702</v>
      </c>
      <c r="C26995" t="s">
        <v>2424</v>
      </c>
      <c r="D26995">
        <v>63.3</v>
      </c>
      <c r="E26995" t="s">
        <v>52504</v>
      </c>
    </row>
    <row r="26996" spans="1:5" hidden="1" x14ac:dyDescent="0.2">
      <c r="A26996" t="s">
        <v>5500</v>
      </c>
      <c r="B26996" t="s">
        <v>17703</v>
      </c>
      <c r="C26996" t="s">
        <v>282</v>
      </c>
      <c r="D26996">
        <v>1.48</v>
      </c>
      <c r="E26996" t="s">
        <v>52504</v>
      </c>
    </row>
    <row r="26997" spans="1:5" hidden="1" x14ac:dyDescent="0.2">
      <c r="A26997" t="s">
        <v>2302</v>
      </c>
      <c r="B26997" t="s">
        <v>54459</v>
      </c>
      <c r="C26997" t="s">
        <v>282</v>
      </c>
      <c r="D26997">
        <v>5.5</v>
      </c>
      <c r="E26997" t="s">
        <v>52504</v>
      </c>
    </row>
    <row r="26998" spans="1:5" hidden="1" x14ac:dyDescent="0.2">
      <c r="A26998" t="s">
        <v>2303</v>
      </c>
      <c r="B26998" t="s">
        <v>17704</v>
      </c>
      <c r="C26998" t="s">
        <v>282</v>
      </c>
      <c r="D26998">
        <v>239.1</v>
      </c>
      <c r="E26998" t="s">
        <v>52504</v>
      </c>
    </row>
    <row r="26999" spans="1:5" hidden="1" x14ac:dyDescent="0.2">
      <c r="A26999" t="s">
        <v>2899</v>
      </c>
      <c r="B26999" t="s">
        <v>17705</v>
      </c>
      <c r="C26999" t="s">
        <v>282</v>
      </c>
      <c r="D26999">
        <v>130.94</v>
      </c>
      <c r="E26999" t="s">
        <v>52504</v>
      </c>
    </row>
    <row r="27000" spans="1:5" hidden="1" x14ac:dyDescent="0.2">
      <c r="A27000" t="s">
        <v>343</v>
      </c>
      <c r="B27000" t="s">
        <v>17706</v>
      </c>
      <c r="C27000" t="s">
        <v>282</v>
      </c>
      <c r="D27000">
        <v>121.4</v>
      </c>
      <c r="E27000" t="s">
        <v>52504</v>
      </c>
    </row>
    <row r="27001" spans="1:5" hidden="1" x14ac:dyDescent="0.2">
      <c r="A27001" t="s">
        <v>5168</v>
      </c>
      <c r="B27001" t="s">
        <v>17707</v>
      </c>
      <c r="C27001" t="s">
        <v>282</v>
      </c>
      <c r="D27001">
        <v>8.44</v>
      </c>
      <c r="E27001" t="s">
        <v>52504</v>
      </c>
    </row>
    <row r="27002" spans="1:5" hidden="1" x14ac:dyDescent="0.2">
      <c r="A27002" t="s">
        <v>359</v>
      </c>
      <c r="B27002" t="s">
        <v>17708</v>
      </c>
      <c r="C27002" t="s">
        <v>282</v>
      </c>
      <c r="D27002">
        <v>15.83</v>
      </c>
      <c r="E27002" t="s">
        <v>52504</v>
      </c>
    </row>
    <row r="27003" spans="1:5" hidden="1" x14ac:dyDescent="0.2">
      <c r="A27003" t="s">
        <v>361</v>
      </c>
      <c r="B27003" t="s">
        <v>17709</v>
      </c>
      <c r="C27003" t="s">
        <v>2424</v>
      </c>
      <c r="D27003">
        <v>47.5</v>
      </c>
      <c r="E27003" t="s">
        <v>52504</v>
      </c>
    </row>
    <row r="27004" spans="1:5" hidden="1" x14ac:dyDescent="0.2">
      <c r="A27004" t="s">
        <v>3810</v>
      </c>
      <c r="B27004" t="s">
        <v>17710</v>
      </c>
      <c r="C27004" t="s">
        <v>2424</v>
      </c>
      <c r="D27004">
        <v>21</v>
      </c>
      <c r="E27004" t="s">
        <v>52504</v>
      </c>
    </row>
    <row r="27005" spans="1:5" hidden="1" x14ac:dyDescent="0.2">
      <c r="A27005" t="s">
        <v>2966</v>
      </c>
      <c r="B27005" t="s">
        <v>17714</v>
      </c>
      <c r="C27005" t="s">
        <v>282</v>
      </c>
      <c r="D27005">
        <v>78.52</v>
      </c>
      <c r="E27005" t="s">
        <v>52504</v>
      </c>
    </row>
    <row r="27006" spans="1:5" hidden="1" x14ac:dyDescent="0.2">
      <c r="A27006" t="s">
        <v>3517</v>
      </c>
      <c r="B27006" t="s">
        <v>17711</v>
      </c>
      <c r="C27006" t="s">
        <v>2424</v>
      </c>
      <c r="D27006">
        <v>115</v>
      </c>
      <c r="E27006" t="s">
        <v>52504</v>
      </c>
    </row>
    <row r="27007" spans="1:5" hidden="1" x14ac:dyDescent="0.2">
      <c r="A27007" t="s">
        <v>1803</v>
      </c>
      <c r="B27007" t="s">
        <v>17712</v>
      </c>
      <c r="C27007" t="s">
        <v>282</v>
      </c>
      <c r="D27007">
        <v>68.400000000000006</v>
      </c>
      <c r="E27007" t="s">
        <v>52504</v>
      </c>
    </row>
    <row r="27008" spans="1:5" hidden="1" x14ac:dyDescent="0.2">
      <c r="A27008" t="s">
        <v>1804</v>
      </c>
      <c r="B27008" t="s">
        <v>17713</v>
      </c>
      <c r="C27008" t="s">
        <v>282</v>
      </c>
      <c r="D27008">
        <v>78.709999999999994</v>
      </c>
      <c r="E27008" t="s">
        <v>52504</v>
      </c>
    </row>
    <row r="27009" spans="1:5" hidden="1" x14ac:dyDescent="0.2">
      <c r="A27009" t="s">
        <v>2967</v>
      </c>
      <c r="B27009" t="s">
        <v>17715</v>
      </c>
      <c r="C27009" t="s">
        <v>282</v>
      </c>
      <c r="D27009">
        <v>88.83</v>
      </c>
      <c r="E27009" t="s">
        <v>52504</v>
      </c>
    </row>
    <row r="27010" spans="1:5" hidden="1" x14ac:dyDescent="0.2">
      <c r="A27010" t="s">
        <v>4748</v>
      </c>
      <c r="B27010" t="s">
        <v>17716</v>
      </c>
      <c r="C27010" t="s">
        <v>2424</v>
      </c>
      <c r="D27010">
        <v>15</v>
      </c>
      <c r="E27010" t="s">
        <v>52504</v>
      </c>
    </row>
    <row r="27011" spans="1:5" hidden="1" x14ac:dyDescent="0.2">
      <c r="A27011" t="s">
        <v>1805</v>
      </c>
      <c r="B27011" t="s">
        <v>17717</v>
      </c>
      <c r="C27011" t="s">
        <v>2424</v>
      </c>
      <c r="D27011">
        <v>32</v>
      </c>
      <c r="E27011" t="s">
        <v>52504</v>
      </c>
    </row>
    <row r="27012" spans="1:5" hidden="1" x14ac:dyDescent="0.2">
      <c r="A27012" t="s">
        <v>2702</v>
      </c>
      <c r="B27012" t="s">
        <v>17718</v>
      </c>
      <c r="C27012" t="s">
        <v>2424</v>
      </c>
      <c r="D27012">
        <v>125</v>
      </c>
      <c r="E27012" t="s">
        <v>52504</v>
      </c>
    </row>
    <row r="27013" spans="1:5" hidden="1" x14ac:dyDescent="0.2">
      <c r="A27013" t="s">
        <v>5575</v>
      </c>
      <c r="B27013" t="s">
        <v>17719</v>
      </c>
      <c r="C27013" t="s">
        <v>880</v>
      </c>
      <c r="D27013">
        <v>320</v>
      </c>
      <c r="E27013" t="s">
        <v>52504</v>
      </c>
    </row>
    <row r="27014" spans="1:5" hidden="1" x14ac:dyDescent="0.2">
      <c r="A27014" t="s">
        <v>2703</v>
      </c>
      <c r="B27014" t="s">
        <v>17720</v>
      </c>
      <c r="C27014" t="s">
        <v>243</v>
      </c>
      <c r="D27014">
        <v>0</v>
      </c>
      <c r="E27014" t="s">
        <v>52504</v>
      </c>
    </row>
    <row r="27015" spans="1:5" hidden="1" x14ac:dyDescent="0.2">
      <c r="A27015" t="s">
        <v>2704</v>
      </c>
      <c r="B27015" t="s">
        <v>17721</v>
      </c>
      <c r="C27015" t="s">
        <v>282</v>
      </c>
      <c r="D27015">
        <v>61.33</v>
      </c>
      <c r="E27015" t="s">
        <v>52504</v>
      </c>
    </row>
    <row r="27016" spans="1:5" hidden="1" x14ac:dyDescent="0.2">
      <c r="A27016" t="s">
        <v>2705</v>
      </c>
      <c r="B27016" t="s">
        <v>17722</v>
      </c>
      <c r="C27016" t="s">
        <v>282</v>
      </c>
      <c r="D27016">
        <v>15</v>
      </c>
      <c r="E27016" t="s">
        <v>52504</v>
      </c>
    </row>
    <row r="27017" spans="1:5" hidden="1" x14ac:dyDescent="0.2">
      <c r="A27017" t="s">
        <v>2706</v>
      </c>
      <c r="B27017" t="s">
        <v>17723</v>
      </c>
      <c r="C27017" t="s">
        <v>2424</v>
      </c>
      <c r="D27017">
        <v>25</v>
      </c>
      <c r="E27017" t="s">
        <v>52504</v>
      </c>
    </row>
    <row r="27018" spans="1:5" hidden="1" x14ac:dyDescent="0.2">
      <c r="A27018" t="s">
        <v>2707</v>
      </c>
      <c r="B27018" t="s">
        <v>17724</v>
      </c>
      <c r="C27018" t="s">
        <v>282</v>
      </c>
      <c r="D27018">
        <v>92.52</v>
      </c>
      <c r="E27018" t="s">
        <v>52504</v>
      </c>
    </row>
    <row r="27019" spans="1:5" hidden="1" x14ac:dyDescent="0.2">
      <c r="A27019" t="s">
        <v>2708</v>
      </c>
      <c r="B27019" t="s">
        <v>17725</v>
      </c>
      <c r="C27019" t="s">
        <v>2424</v>
      </c>
      <c r="D27019">
        <v>5</v>
      </c>
      <c r="E27019" t="s">
        <v>52504</v>
      </c>
    </row>
    <row r="27020" spans="1:5" hidden="1" x14ac:dyDescent="0.2">
      <c r="A27020" t="s">
        <v>137</v>
      </c>
      <c r="B27020" t="s">
        <v>17726</v>
      </c>
      <c r="C27020" t="s">
        <v>282</v>
      </c>
      <c r="D27020">
        <v>4</v>
      </c>
      <c r="E27020" t="s">
        <v>52504</v>
      </c>
    </row>
    <row r="27021" spans="1:5" hidden="1" x14ac:dyDescent="0.2">
      <c r="A27021" t="s">
        <v>138</v>
      </c>
      <c r="B27021" t="s">
        <v>17727</v>
      </c>
      <c r="C27021" t="s">
        <v>243</v>
      </c>
      <c r="D27021">
        <v>40</v>
      </c>
      <c r="E27021" t="s">
        <v>52504</v>
      </c>
    </row>
    <row r="27022" spans="1:5" hidden="1" x14ac:dyDescent="0.2">
      <c r="A27022" t="s">
        <v>139</v>
      </c>
      <c r="B27022" t="s">
        <v>17728</v>
      </c>
      <c r="C27022" t="s">
        <v>282</v>
      </c>
      <c r="D27022">
        <v>80</v>
      </c>
      <c r="E27022" t="s">
        <v>52504</v>
      </c>
    </row>
    <row r="27023" spans="1:5" hidden="1" x14ac:dyDescent="0.2">
      <c r="A27023" t="s">
        <v>4841</v>
      </c>
      <c r="B27023" t="s">
        <v>17729</v>
      </c>
      <c r="C27023" t="s">
        <v>2424</v>
      </c>
      <c r="D27023">
        <v>9</v>
      </c>
      <c r="E27023" t="s">
        <v>52504</v>
      </c>
    </row>
    <row r="27024" spans="1:5" hidden="1" x14ac:dyDescent="0.2">
      <c r="A27024" t="s">
        <v>4842</v>
      </c>
      <c r="B27024" t="s">
        <v>17730</v>
      </c>
      <c r="C27024" t="s">
        <v>2424</v>
      </c>
      <c r="D27024">
        <v>5</v>
      </c>
      <c r="E27024" t="s">
        <v>52504</v>
      </c>
    </row>
    <row r="27025" spans="1:5" hidden="1" x14ac:dyDescent="0.2">
      <c r="A27025" t="s">
        <v>4843</v>
      </c>
      <c r="B27025" t="s">
        <v>17731</v>
      </c>
      <c r="C27025" t="s">
        <v>282</v>
      </c>
      <c r="D27025">
        <v>85</v>
      </c>
      <c r="E27025" t="s">
        <v>52504</v>
      </c>
    </row>
    <row r="27026" spans="1:5" hidden="1" x14ac:dyDescent="0.2">
      <c r="A27026" t="s">
        <v>2795</v>
      </c>
      <c r="B27026" t="s">
        <v>17732</v>
      </c>
      <c r="C27026" t="s">
        <v>282</v>
      </c>
      <c r="D27026">
        <v>180</v>
      </c>
      <c r="E27026" t="s">
        <v>52504</v>
      </c>
    </row>
    <row r="27027" spans="1:5" hidden="1" x14ac:dyDescent="0.2">
      <c r="A27027" t="s">
        <v>2796</v>
      </c>
      <c r="B27027" t="s">
        <v>17733</v>
      </c>
      <c r="C27027" t="s">
        <v>2424</v>
      </c>
      <c r="D27027">
        <v>47.28</v>
      </c>
      <c r="E27027" t="s">
        <v>52504</v>
      </c>
    </row>
    <row r="27028" spans="1:5" hidden="1" x14ac:dyDescent="0.2">
      <c r="A27028" t="s">
        <v>2797</v>
      </c>
      <c r="B27028" t="s">
        <v>17734</v>
      </c>
      <c r="C27028" t="s">
        <v>282</v>
      </c>
      <c r="D27028">
        <v>128</v>
      </c>
      <c r="E27028" t="s">
        <v>52504</v>
      </c>
    </row>
    <row r="27029" spans="1:5" hidden="1" x14ac:dyDescent="0.2">
      <c r="A27029" t="s">
        <v>2798</v>
      </c>
      <c r="B27029" t="s">
        <v>17735</v>
      </c>
      <c r="C27029" t="s">
        <v>282</v>
      </c>
      <c r="D27029">
        <v>146.66999999999999</v>
      </c>
      <c r="E27029" t="s">
        <v>52504</v>
      </c>
    </row>
    <row r="27030" spans="1:5" hidden="1" x14ac:dyDescent="0.2">
      <c r="A27030" t="s">
        <v>52517</v>
      </c>
      <c r="B27030" t="s">
        <v>52518</v>
      </c>
      <c r="C27030" t="s">
        <v>880</v>
      </c>
      <c r="D27030" s="684">
        <v>3500</v>
      </c>
      <c r="E27030" t="s">
        <v>52504</v>
      </c>
    </row>
    <row r="27031" spans="1:5" hidden="1" x14ac:dyDescent="0.2">
      <c r="A27031" t="s">
        <v>1170</v>
      </c>
      <c r="B27031" t="s">
        <v>17738</v>
      </c>
      <c r="C27031" t="s">
        <v>282</v>
      </c>
      <c r="D27031">
        <v>400</v>
      </c>
      <c r="E27031" t="s">
        <v>52504</v>
      </c>
    </row>
    <row r="27032" spans="1:5" hidden="1" x14ac:dyDescent="0.2">
      <c r="A27032" t="s">
        <v>1172</v>
      </c>
      <c r="B27032" t="s">
        <v>17739</v>
      </c>
      <c r="C27032" t="s">
        <v>1171</v>
      </c>
      <c r="D27032">
        <v>0</v>
      </c>
      <c r="E27032" t="s">
        <v>52504</v>
      </c>
    </row>
    <row r="27033" spans="1:5" hidden="1" x14ac:dyDescent="0.2">
      <c r="A27033" t="s">
        <v>1173</v>
      </c>
      <c r="B27033" t="s">
        <v>17740</v>
      </c>
      <c r="C27033" t="s">
        <v>1171</v>
      </c>
      <c r="D27033">
        <v>0</v>
      </c>
      <c r="E27033" t="s">
        <v>52504</v>
      </c>
    </row>
    <row r="27034" spans="1:5" hidden="1" x14ac:dyDescent="0.2">
      <c r="A27034" t="s">
        <v>1154</v>
      </c>
      <c r="B27034" t="s">
        <v>17741</v>
      </c>
      <c r="C27034" t="s">
        <v>1171</v>
      </c>
      <c r="D27034">
        <v>0</v>
      </c>
      <c r="E27034" t="s">
        <v>52504</v>
      </c>
    </row>
    <row r="27035" spans="1:5" hidden="1" x14ac:dyDescent="0.2">
      <c r="A27035" t="s">
        <v>1155</v>
      </c>
      <c r="B27035" t="s">
        <v>17742</v>
      </c>
      <c r="C27035" t="s">
        <v>2424</v>
      </c>
      <c r="D27035">
        <v>100</v>
      </c>
      <c r="E27035" t="s">
        <v>52504</v>
      </c>
    </row>
    <row r="27036" spans="1:5" hidden="1" x14ac:dyDescent="0.2">
      <c r="A27036" t="s">
        <v>1999</v>
      </c>
      <c r="B27036" t="s">
        <v>17792</v>
      </c>
      <c r="C27036" t="s">
        <v>880</v>
      </c>
      <c r="D27036" s="684">
        <v>1739.13</v>
      </c>
      <c r="E27036" t="s">
        <v>52504</v>
      </c>
    </row>
    <row r="27037" spans="1:5" hidden="1" x14ac:dyDescent="0.2">
      <c r="A27037" t="s">
        <v>1438</v>
      </c>
      <c r="B27037" t="s">
        <v>17743</v>
      </c>
      <c r="C27037" t="s">
        <v>2424</v>
      </c>
      <c r="D27037">
        <v>75</v>
      </c>
      <c r="E27037" t="s">
        <v>52504</v>
      </c>
    </row>
    <row r="27038" spans="1:5" hidden="1" x14ac:dyDescent="0.2">
      <c r="A27038" t="s">
        <v>976</v>
      </c>
      <c r="B27038" t="s">
        <v>17744</v>
      </c>
      <c r="C27038" t="s">
        <v>880</v>
      </c>
      <c r="D27038">
        <v>732.44</v>
      </c>
      <c r="E27038" t="s">
        <v>52504</v>
      </c>
    </row>
    <row r="27039" spans="1:5" hidden="1" x14ac:dyDescent="0.2">
      <c r="A27039" t="s">
        <v>977</v>
      </c>
      <c r="B27039" t="s">
        <v>17745</v>
      </c>
      <c r="C27039" t="s">
        <v>880</v>
      </c>
      <c r="D27039">
        <v>408</v>
      </c>
      <c r="E27039" t="s">
        <v>52504</v>
      </c>
    </row>
    <row r="27040" spans="1:5" hidden="1" x14ac:dyDescent="0.2">
      <c r="A27040" t="s">
        <v>978</v>
      </c>
      <c r="B27040" t="s">
        <v>17746</v>
      </c>
      <c r="C27040" t="s">
        <v>880</v>
      </c>
      <c r="D27040">
        <v>905.78</v>
      </c>
      <c r="E27040" t="s">
        <v>52504</v>
      </c>
    </row>
    <row r="27041" spans="1:5" hidden="1" x14ac:dyDescent="0.2">
      <c r="A27041" t="s">
        <v>1225</v>
      </c>
      <c r="B27041" t="s">
        <v>17747</v>
      </c>
      <c r="C27041" t="s">
        <v>880</v>
      </c>
      <c r="D27041">
        <v>425.78</v>
      </c>
      <c r="E27041" t="s">
        <v>52504</v>
      </c>
    </row>
    <row r="27042" spans="1:5" hidden="1" x14ac:dyDescent="0.2">
      <c r="A27042" t="s">
        <v>420</v>
      </c>
      <c r="B27042" t="s">
        <v>17748</v>
      </c>
      <c r="C27042" t="s">
        <v>880</v>
      </c>
      <c r="D27042" s="684">
        <v>1073.78</v>
      </c>
      <c r="E27042" t="s">
        <v>52504</v>
      </c>
    </row>
    <row r="27043" spans="1:5" hidden="1" x14ac:dyDescent="0.2">
      <c r="A27043" t="s">
        <v>421</v>
      </c>
      <c r="B27043" t="s">
        <v>17749</v>
      </c>
      <c r="C27043" t="s">
        <v>880</v>
      </c>
      <c r="D27043">
        <v>444.44</v>
      </c>
      <c r="E27043" t="s">
        <v>52504</v>
      </c>
    </row>
    <row r="27044" spans="1:5" hidden="1" x14ac:dyDescent="0.2">
      <c r="A27044" t="s">
        <v>1226</v>
      </c>
      <c r="B27044" t="s">
        <v>17750</v>
      </c>
      <c r="C27044" t="s">
        <v>880</v>
      </c>
      <c r="D27044" s="684">
        <v>1320</v>
      </c>
      <c r="E27044" t="s">
        <v>52504</v>
      </c>
    </row>
    <row r="27045" spans="1:5" hidden="1" x14ac:dyDescent="0.2">
      <c r="A27045" t="s">
        <v>2370</v>
      </c>
      <c r="B27045" t="s">
        <v>17751</v>
      </c>
      <c r="C27045" t="s">
        <v>880</v>
      </c>
      <c r="D27045">
        <v>462.22</v>
      </c>
      <c r="E27045" t="s">
        <v>52504</v>
      </c>
    </row>
    <row r="27046" spans="1:5" hidden="1" x14ac:dyDescent="0.2">
      <c r="A27046" t="s">
        <v>1987</v>
      </c>
      <c r="B27046" t="s">
        <v>17752</v>
      </c>
      <c r="C27046" t="s">
        <v>880</v>
      </c>
      <c r="D27046" s="684">
        <v>1553.78</v>
      </c>
      <c r="E27046" t="s">
        <v>52504</v>
      </c>
    </row>
    <row r="27047" spans="1:5" hidden="1" x14ac:dyDescent="0.2">
      <c r="A27047" t="s">
        <v>1431</v>
      </c>
      <c r="B27047" t="s">
        <v>17753</v>
      </c>
      <c r="C27047" t="s">
        <v>880</v>
      </c>
      <c r="D27047">
        <v>486.22</v>
      </c>
      <c r="E27047" t="s">
        <v>52504</v>
      </c>
    </row>
    <row r="27048" spans="1:5" hidden="1" x14ac:dyDescent="0.2">
      <c r="A27048" t="s">
        <v>960</v>
      </c>
      <c r="B27048" t="s">
        <v>17754</v>
      </c>
      <c r="C27048" t="s">
        <v>880</v>
      </c>
      <c r="D27048">
        <v>504</v>
      </c>
      <c r="E27048" t="s">
        <v>52504</v>
      </c>
    </row>
    <row r="27049" spans="1:5" hidden="1" x14ac:dyDescent="0.2">
      <c r="A27049" t="s">
        <v>961</v>
      </c>
      <c r="B27049" t="s">
        <v>17755</v>
      </c>
      <c r="C27049" t="s">
        <v>880</v>
      </c>
      <c r="D27049">
        <v>522.66999999999996</v>
      </c>
      <c r="E27049" t="s">
        <v>52504</v>
      </c>
    </row>
    <row r="27050" spans="1:5" hidden="1" x14ac:dyDescent="0.2">
      <c r="A27050" t="s">
        <v>962</v>
      </c>
      <c r="B27050" t="s">
        <v>17756</v>
      </c>
      <c r="C27050" t="s">
        <v>880</v>
      </c>
      <c r="D27050">
        <v>582.22</v>
      </c>
      <c r="E27050" t="s">
        <v>52504</v>
      </c>
    </row>
    <row r="27051" spans="1:5" hidden="1" x14ac:dyDescent="0.2">
      <c r="A27051" t="s">
        <v>1862</v>
      </c>
      <c r="B27051" t="s">
        <v>17757</v>
      </c>
      <c r="C27051" t="s">
        <v>880</v>
      </c>
      <c r="D27051">
        <v>624</v>
      </c>
      <c r="E27051" t="s">
        <v>52504</v>
      </c>
    </row>
    <row r="27052" spans="1:5" hidden="1" x14ac:dyDescent="0.2">
      <c r="A27052" t="s">
        <v>1437</v>
      </c>
      <c r="B27052" t="s">
        <v>17758</v>
      </c>
      <c r="C27052" t="s">
        <v>880</v>
      </c>
      <c r="D27052">
        <v>660.44</v>
      </c>
      <c r="E27052" t="s">
        <v>52504</v>
      </c>
    </row>
    <row r="27053" spans="1:5" hidden="1" x14ac:dyDescent="0.2">
      <c r="A27053" t="s">
        <v>945</v>
      </c>
      <c r="B27053" t="s">
        <v>17759</v>
      </c>
      <c r="C27053" t="s">
        <v>880</v>
      </c>
      <c r="D27053">
        <v>708.44</v>
      </c>
      <c r="E27053" t="s">
        <v>52504</v>
      </c>
    </row>
    <row r="27054" spans="1:5" hidden="1" x14ac:dyDescent="0.2">
      <c r="A27054" t="s">
        <v>2225</v>
      </c>
      <c r="B27054" t="s">
        <v>17760</v>
      </c>
      <c r="C27054" t="s">
        <v>2896</v>
      </c>
      <c r="D27054">
        <v>0</v>
      </c>
      <c r="E27054" t="s">
        <v>52504</v>
      </c>
    </row>
    <row r="27055" spans="1:5" hidden="1" x14ac:dyDescent="0.2">
      <c r="A27055" t="s">
        <v>2226</v>
      </c>
      <c r="B27055" t="s">
        <v>17761</v>
      </c>
      <c r="C27055" t="s">
        <v>282</v>
      </c>
      <c r="D27055">
        <v>52.27</v>
      </c>
      <c r="E27055" t="s">
        <v>52504</v>
      </c>
    </row>
    <row r="27056" spans="1:5" hidden="1" x14ac:dyDescent="0.2">
      <c r="A27056" t="s">
        <v>2228</v>
      </c>
      <c r="B27056" t="s">
        <v>17762</v>
      </c>
      <c r="C27056" t="s">
        <v>243</v>
      </c>
      <c r="D27056">
        <v>250</v>
      </c>
      <c r="E27056" t="s">
        <v>52504</v>
      </c>
    </row>
    <row r="27057" spans="1:5" hidden="1" x14ac:dyDescent="0.2">
      <c r="A27057" t="s">
        <v>3518</v>
      </c>
      <c r="B27057" t="s">
        <v>17763</v>
      </c>
      <c r="C27057" t="s">
        <v>243</v>
      </c>
      <c r="D27057">
        <v>150</v>
      </c>
      <c r="E27057" t="s">
        <v>52504</v>
      </c>
    </row>
    <row r="27058" spans="1:5" hidden="1" x14ac:dyDescent="0.2">
      <c r="A27058" t="s">
        <v>1859</v>
      </c>
      <c r="B27058" t="s">
        <v>15700</v>
      </c>
      <c r="C27058" t="s">
        <v>2896</v>
      </c>
      <c r="D27058">
        <v>0</v>
      </c>
      <c r="E27058" t="s">
        <v>52504</v>
      </c>
    </row>
    <row r="27059" spans="1:5" hidden="1" x14ac:dyDescent="0.2">
      <c r="A27059" t="s">
        <v>7437</v>
      </c>
      <c r="B27059" t="s">
        <v>17764</v>
      </c>
      <c r="C27059" t="s">
        <v>243</v>
      </c>
      <c r="D27059">
        <v>380.1</v>
      </c>
      <c r="E27059" t="s">
        <v>52504</v>
      </c>
    </row>
    <row r="27060" spans="1:5" hidden="1" x14ac:dyDescent="0.2">
      <c r="A27060" t="s">
        <v>1801</v>
      </c>
      <c r="B27060" t="s">
        <v>17765</v>
      </c>
      <c r="C27060" t="s">
        <v>243</v>
      </c>
      <c r="D27060">
        <v>35</v>
      </c>
      <c r="E27060" t="s">
        <v>52504</v>
      </c>
    </row>
    <row r="27061" spans="1:5" hidden="1" x14ac:dyDescent="0.2">
      <c r="A27061" t="s">
        <v>7953</v>
      </c>
      <c r="B27061" t="s">
        <v>17766</v>
      </c>
      <c r="C27061" t="s">
        <v>614</v>
      </c>
      <c r="D27061">
        <v>40</v>
      </c>
      <c r="E27061" t="s">
        <v>52504</v>
      </c>
    </row>
    <row r="27062" spans="1:5" hidden="1" x14ac:dyDescent="0.2">
      <c r="A27062" t="s">
        <v>4025</v>
      </c>
      <c r="B27062" t="s">
        <v>17767</v>
      </c>
      <c r="C27062" t="s">
        <v>282</v>
      </c>
      <c r="D27062">
        <v>5</v>
      </c>
      <c r="E27062" t="s">
        <v>52504</v>
      </c>
    </row>
    <row r="27063" spans="1:5" hidden="1" x14ac:dyDescent="0.2">
      <c r="A27063" t="s">
        <v>4026</v>
      </c>
      <c r="B27063" t="s">
        <v>17768</v>
      </c>
      <c r="C27063" t="s">
        <v>282</v>
      </c>
      <c r="D27063">
        <v>6</v>
      </c>
      <c r="E27063" t="s">
        <v>52504</v>
      </c>
    </row>
    <row r="27064" spans="1:5" hidden="1" x14ac:dyDescent="0.2">
      <c r="A27064" t="s">
        <v>4027</v>
      </c>
      <c r="B27064" t="s">
        <v>17769</v>
      </c>
      <c r="C27064" t="s">
        <v>282</v>
      </c>
      <c r="D27064">
        <v>5</v>
      </c>
      <c r="E27064" t="s">
        <v>52504</v>
      </c>
    </row>
    <row r="27065" spans="1:5" hidden="1" x14ac:dyDescent="0.2">
      <c r="A27065" t="s">
        <v>4028</v>
      </c>
      <c r="B27065" t="s">
        <v>17770</v>
      </c>
      <c r="C27065" t="s">
        <v>282</v>
      </c>
      <c r="D27065">
        <v>6</v>
      </c>
      <c r="E27065" t="s">
        <v>52504</v>
      </c>
    </row>
    <row r="27066" spans="1:5" hidden="1" x14ac:dyDescent="0.2">
      <c r="A27066" t="s">
        <v>5508</v>
      </c>
      <c r="B27066" t="s">
        <v>17771</v>
      </c>
      <c r="C27066" t="s">
        <v>282</v>
      </c>
      <c r="D27066">
        <v>0.25</v>
      </c>
      <c r="E27066" t="s">
        <v>52504</v>
      </c>
    </row>
    <row r="27067" spans="1:5" hidden="1" x14ac:dyDescent="0.2">
      <c r="A27067" t="s">
        <v>5505</v>
      </c>
      <c r="B27067" t="s">
        <v>17772</v>
      </c>
      <c r="C27067" t="s">
        <v>282</v>
      </c>
      <c r="D27067">
        <v>0.5</v>
      </c>
      <c r="E27067" t="s">
        <v>52504</v>
      </c>
    </row>
    <row r="27068" spans="1:5" hidden="1" x14ac:dyDescent="0.2">
      <c r="A27068" t="s">
        <v>5507</v>
      </c>
      <c r="B27068" t="s">
        <v>17773</v>
      </c>
      <c r="C27068" t="s">
        <v>282</v>
      </c>
      <c r="D27068">
        <v>0.25</v>
      </c>
      <c r="E27068" t="s">
        <v>52504</v>
      </c>
    </row>
    <row r="27069" spans="1:5" hidden="1" x14ac:dyDescent="0.2">
      <c r="A27069" t="s">
        <v>5506</v>
      </c>
      <c r="B27069" t="s">
        <v>17774</v>
      </c>
      <c r="C27069" t="s">
        <v>282</v>
      </c>
      <c r="D27069">
        <v>0.25</v>
      </c>
      <c r="E27069" t="s">
        <v>52504</v>
      </c>
    </row>
    <row r="27070" spans="1:5" hidden="1" x14ac:dyDescent="0.2">
      <c r="A27070" t="s">
        <v>2569</v>
      </c>
      <c r="B27070" t="s">
        <v>17775</v>
      </c>
      <c r="C27070" t="s">
        <v>511</v>
      </c>
      <c r="D27070">
        <v>450</v>
      </c>
      <c r="E27070" t="s">
        <v>52504</v>
      </c>
    </row>
    <row r="27071" spans="1:5" hidden="1" x14ac:dyDescent="0.2">
      <c r="A27071" t="s">
        <v>2130</v>
      </c>
      <c r="B27071" t="s">
        <v>17776</v>
      </c>
      <c r="C27071" t="s">
        <v>243</v>
      </c>
      <c r="D27071">
        <v>112.5</v>
      </c>
      <c r="E27071" t="s">
        <v>52504</v>
      </c>
    </row>
    <row r="27072" spans="1:5" hidden="1" x14ac:dyDescent="0.2">
      <c r="A27072" t="s">
        <v>4102</v>
      </c>
      <c r="B27072" t="s">
        <v>17777</v>
      </c>
      <c r="C27072" t="s">
        <v>2424</v>
      </c>
      <c r="D27072">
        <v>30</v>
      </c>
      <c r="E27072" t="s">
        <v>52504</v>
      </c>
    </row>
    <row r="27073" spans="1:5" hidden="1" x14ac:dyDescent="0.2">
      <c r="A27073" t="s">
        <v>2255</v>
      </c>
      <c r="B27073" t="s">
        <v>17778</v>
      </c>
      <c r="C27073" t="s">
        <v>243</v>
      </c>
      <c r="D27073" s="684">
        <v>1175</v>
      </c>
      <c r="E27073" t="s">
        <v>52504</v>
      </c>
    </row>
    <row r="27074" spans="1:5" hidden="1" x14ac:dyDescent="0.2">
      <c r="A27074" t="s">
        <v>2256</v>
      </c>
      <c r="B27074" t="s">
        <v>17779</v>
      </c>
      <c r="C27074" t="s">
        <v>243</v>
      </c>
      <c r="D27074">
        <v>400</v>
      </c>
      <c r="E27074" t="s">
        <v>52504</v>
      </c>
    </row>
    <row r="27075" spans="1:5" hidden="1" x14ac:dyDescent="0.2">
      <c r="A27075" t="s">
        <v>5914</v>
      </c>
      <c r="B27075" t="s">
        <v>17780</v>
      </c>
      <c r="C27075" t="s">
        <v>243</v>
      </c>
      <c r="D27075">
        <v>50</v>
      </c>
      <c r="E27075" t="s">
        <v>52504</v>
      </c>
    </row>
    <row r="27076" spans="1:5" hidden="1" x14ac:dyDescent="0.2">
      <c r="A27076" t="s">
        <v>5915</v>
      </c>
      <c r="B27076" t="s">
        <v>17781</v>
      </c>
      <c r="C27076" t="s">
        <v>243</v>
      </c>
      <c r="D27076">
        <v>100</v>
      </c>
      <c r="E27076" t="s">
        <v>52504</v>
      </c>
    </row>
    <row r="27077" spans="1:5" hidden="1" x14ac:dyDescent="0.2">
      <c r="A27077" t="s">
        <v>5916</v>
      </c>
      <c r="B27077" t="s">
        <v>17782</v>
      </c>
      <c r="C27077" t="s">
        <v>243</v>
      </c>
      <c r="D27077">
        <v>150</v>
      </c>
      <c r="E27077" t="s">
        <v>52504</v>
      </c>
    </row>
    <row r="27078" spans="1:5" hidden="1" x14ac:dyDescent="0.2">
      <c r="A27078" t="s">
        <v>5917</v>
      </c>
      <c r="B27078" t="s">
        <v>17783</v>
      </c>
      <c r="C27078" t="s">
        <v>243</v>
      </c>
      <c r="D27078">
        <v>200</v>
      </c>
      <c r="E27078" t="s">
        <v>52504</v>
      </c>
    </row>
    <row r="27079" spans="1:5" hidden="1" x14ac:dyDescent="0.2">
      <c r="A27079" t="s">
        <v>5918</v>
      </c>
      <c r="B27079" t="s">
        <v>17784</v>
      </c>
      <c r="C27079" t="s">
        <v>243</v>
      </c>
      <c r="D27079">
        <v>250</v>
      </c>
      <c r="E27079" t="s">
        <v>52504</v>
      </c>
    </row>
    <row r="27080" spans="1:5" hidden="1" x14ac:dyDescent="0.2">
      <c r="A27080" t="s">
        <v>52519</v>
      </c>
      <c r="B27080" t="s">
        <v>52520</v>
      </c>
      <c r="C27080" t="s">
        <v>2047</v>
      </c>
      <c r="D27080">
        <v>150</v>
      </c>
      <c r="E27080" t="s">
        <v>52504</v>
      </c>
    </row>
    <row r="27081" spans="1:5" hidden="1" x14ac:dyDescent="0.2">
      <c r="A27081" t="s">
        <v>327</v>
      </c>
      <c r="B27081" t="s">
        <v>17787</v>
      </c>
      <c r="C27081" t="s">
        <v>11310</v>
      </c>
      <c r="D27081">
        <v>105</v>
      </c>
      <c r="E27081" t="s">
        <v>52504</v>
      </c>
    </row>
    <row r="27082" spans="1:5" hidden="1" x14ac:dyDescent="0.2">
      <c r="A27082" t="s">
        <v>2567</v>
      </c>
      <c r="B27082" t="s">
        <v>17804</v>
      </c>
      <c r="C27082" t="s">
        <v>511</v>
      </c>
      <c r="D27082">
        <v>105</v>
      </c>
      <c r="E27082" t="s">
        <v>52504</v>
      </c>
    </row>
    <row r="27083" spans="1:5" hidden="1" x14ac:dyDescent="0.2">
      <c r="A27083" t="s">
        <v>330</v>
      </c>
      <c r="B27083" t="s">
        <v>17790</v>
      </c>
      <c r="C27083" t="s">
        <v>880</v>
      </c>
      <c r="D27083" s="684">
        <v>8695.65</v>
      </c>
      <c r="E27083" t="s">
        <v>52504</v>
      </c>
    </row>
    <row r="27084" spans="1:5" hidden="1" x14ac:dyDescent="0.2">
      <c r="A27084" t="s">
        <v>1739</v>
      </c>
      <c r="B27084" t="s">
        <v>17793</v>
      </c>
      <c r="C27084" t="s">
        <v>243</v>
      </c>
      <c r="D27084">
        <v>227.5</v>
      </c>
      <c r="E27084" t="s">
        <v>52504</v>
      </c>
    </row>
    <row r="27085" spans="1:5" hidden="1" x14ac:dyDescent="0.2">
      <c r="A27085" t="s">
        <v>2965</v>
      </c>
      <c r="B27085" t="s">
        <v>17794</v>
      </c>
      <c r="C27085" t="s">
        <v>243</v>
      </c>
      <c r="D27085">
        <v>136.5</v>
      </c>
      <c r="E27085" t="s">
        <v>52504</v>
      </c>
    </row>
    <row r="27086" spans="1:5" hidden="1" x14ac:dyDescent="0.2">
      <c r="A27086" t="s">
        <v>2709</v>
      </c>
      <c r="B27086" t="s">
        <v>17795</v>
      </c>
      <c r="C27086" t="s">
        <v>880</v>
      </c>
      <c r="D27086" s="684">
        <v>1500</v>
      </c>
      <c r="E27086" t="s">
        <v>52504</v>
      </c>
    </row>
    <row r="27087" spans="1:5" hidden="1" x14ac:dyDescent="0.2">
      <c r="A27087" t="s">
        <v>5167</v>
      </c>
      <c r="B27087" t="s">
        <v>17796</v>
      </c>
      <c r="C27087" t="s">
        <v>880</v>
      </c>
      <c r="D27087">
        <v>100</v>
      </c>
      <c r="E27087" t="s">
        <v>52504</v>
      </c>
    </row>
    <row r="27088" spans="1:5" hidden="1" x14ac:dyDescent="0.2">
      <c r="A27088" t="s">
        <v>4799</v>
      </c>
      <c r="B27088" t="s">
        <v>17798</v>
      </c>
      <c r="C27088" t="s">
        <v>880</v>
      </c>
      <c r="D27088">
        <v>500</v>
      </c>
      <c r="E27088" t="s">
        <v>52504</v>
      </c>
    </row>
    <row r="27089" spans="1:5" hidden="1" x14ac:dyDescent="0.2">
      <c r="A27089" t="s">
        <v>1806</v>
      </c>
      <c r="B27089" t="s">
        <v>17799</v>
      </c>
      <c r="C27089" t="s">
        <v>880</v>
      </c>
      <c r="D27089">
        <v>250</v>
      </c>
      <c r="E27089" t="s">
        <v>52504</v>
      </c>
    </row>
    <row r="27090" spans="1:5" hidden="1" x14ac:dyDescent="0.2">
      <c r="A27090" t="s">
        <v>1449</v>
      </c>
      <c r="B27090" t="s">
        <v>17800</v>
      </c>
      <c r="C27090" t="s">
        <v>880</v>
      </c>
      <c r="D27090">
        <v>2.14</v>
      </c>
      <c r="E27090" t="s">
        <v>52504</v>
      </c>
    </row>
    <row r="27091" spans="1:5" hidden="1" x14ac:dyDescent="0.2">
      <c r="A27091" t="s">
        <v>2568</v>
      </c>
      <c r="B27091" t="s">
        <v>17801</v>
      </c>
      <c r="C27091" t="s">
        <v>243</v>
      </c>
      <c r="D27091">
        <v>835.22</v>
      </c>
      <c r="E27091" t="s">
        <v>52504</v>
      </c>
    </row>
    <row r="27092" spans="1:5" hidden="1" x14ac:dyDescent="0.2">
      <c r="A27092" t="s">
        <v>2566</v>
      </c>
      <c r="B27092" t="s">
        <v>17803</v>
      </c>
      <c r="C27092" t="s">
        <v>243</v>
      </c>
      <c r="D27092">
        <v>55</v>
      </c>
      <c r="E27092" t="s">
        <v>52504</v>
      </c>
    </row>
    <row r="27093" spans="1:5" hidden="1" x14ac:dyDescent="0.2">
      <c r="A27093" t="s">
        <v>6779</v>
      </c>
      <c r="B27093" t="s">
        <v>17805</v>
      </c>
      <c r="C27093" t="s">
        <v>243</v>
      </c>
      <c r="D27093">
        <v>400</v>
      </c>
      <c r="E27093" t="s">
        <v>52504</v>
      </c>
    </row>
    <row r="27094" spans="1:5" hidden="1" x14ac:dyDescent="0.2">
      <c r="A27094" t="s">
        <v>2137</v>
      </c>
      <c r="B27094" t="s">
        <v>17806</v>
      </c>
      <c r="C27094" t="s">
        <v>243</v>
      </c>
      <c r="D27094" s="684">
        <v>1650</v>
      </c>
      <c r="E27094" t="s">
        <v>52504</v>
      </c>
    </row>
    <row r="27095" spans="1:5" hidden="1" x14ac:dyDescent="0.2">
      <c r="A27095" t="s">
        <v>4783</v>
      </c>
      <c r="B27095" t="s">
        <v>17807</v>
      </c>
      <c r="C27095" t="s">
        <v>243</v>
      </c>
      <c r="D27095" s="684">
        <v>1500</v>
      </c>
      <c r="E27095" t="s">
        <v>52504</v>
      </c>
    </row>
    <row r="27096" spans="1:5" hidden="1" x14ac:dyDescent="0.2">
      <c r="A27096" t="s">
        <v>2728</v>
      </c>
      <c r="B27096" t="s">
        <v>17808</v>
      </c>
      <c r="C27096" t="s">
        <v>511</v>
      </c>
      <c r="D27096">
        <v>135</v>
      </c>
      <c r="E27096" t="s">
        <v>52504</v>
      </c>
    </row>
    <row r="27097" spans="1:5" hidden="1" x14ac:dyDescent="0.2">
      <c r="A27097" t="s">
        <v>2729</v>
      </c>
      <c r="B27097" t="s">
        <v>17809</v>
      </c>
      <c r="C27097" t="s">
        <v>511</v>
      </c>
      <c r="D27097">
        <v>275</v>
      </c>
      <c r="E27097" t="s">
        <v>52504</v>
      </c>
    </row>
    <row r="27098" spans="1:5" hidden="1" x14ac:dyDescent="0.2">
      <c r="A27098" t="s">
        <v>329</v>
      </c>
      <c r="B27098" t="s">
        <v>17789</v>
      </c>
      <c r="C27098" t="s">
        <v>2896</v>
      </c>
      <c r="D27098">
        <v>0</v>
      </c>
      <c r="E27098" t="s">
        <v>52504</v>
      </c>
    </row>
    <row r="27099" spans="1:5" hidden="1" x14ac:dyDescent="0.2">
      <c r="A27099" t="s">
        <v>2730</v>
      </c>
      <c r="B27099" t="s">
        <v>17810</v>
      </c>
      <c r="C27099" t="s">
        <v>511</v>
      </c>
      <c r="D27099">
        <v>190</v>
      </c>
      <c r="E27099" t="s">
        <v>52504</v>
      </c>
    </row>
    <row r="27100" spans="1:5" hidden="1" x14ac:dyDescent="0.2">
      <c r="A27100" t="s">
        <v>2731</v>
      </c>
      <c r="B27100" t="s">
        <v>17811</v>
      </c>
      <c r="C27100" t="s">
        <v>243</v>
      </c>
      <c r="D27100">
        <v>195</v>
      </c>
      <c r="E27100" t="s">
        <v>52504</v>
      </c>
    </row>
    <row r="27101" spans="1:5" hidden="1" x14ac:dyDescent="0.2">
      <c r="A27101" t="s">
        <v>4103</v>
      </c>
      <c r="B27101" t="s">
        <v>17812</v>
      </c>
      <c r="C27101" t="s">
        <v>243</v>
      </c>
      <c r="D27101">
        <v>50</v>
      </c>
      <c r="E27101" t="s">
        <v>52504</v>
      </c>
    </row>
    <row r="27102" spans="1:5" hidden="1" x14ac:dyDescent="0.2">
      <c r="A27102" t="s">
        <v>331</v>
      </c>
      <c r="B27102" t="s">
        <v>17791</v>
      </c>
      <c r="C27102" t="s">
        <v>2896</v>
      </c>
      <c r="D27102">
        <v>0</v>
      </c>
      <c r="E27102" t="s">
        <v>52504</v>
      </c>
    </row>
    <row r="27103" spans="1:5" hidden="1" x14ac:dyDescent="0.2">
      <c r="A27103" t="s">
        <v>2732</v>
      </c>
      <c r="B27103" t="s">
        <v>17814</v>
      </c>
      <c r="C27103" t="s">
        <v>243</v>
      </c>
      <c r="D27103">
        <v>275</v>
      </c>
      <c r="E27103" t="s">
        <v>52504</v>
      </c>
    </row>
    <row r="27104" spans="1:5" hidden="1" x14ac:dyDescent="0.2">
      <c r="A27104" t="s">
        <v>3150</v>
      </c>
      <c r="B27104" t="s">
        <v>17815</v>
      </c>
      <c r="C27104" t="s">
        <v>243</v>
      </c>
      <c r="D27104" s="684">
        <v>1000</v>
      </c>
      <c r="E27104" t="s">
        <v>52504</v>
      </c>
    </row>
    <row r="27105" spans="1:5" hidden="1" x14ac:dyDescent="0.2">
      <c r="A27105" t="s">
        <v>2946</v>
      </c>
      <c r="B27105" t="s">
        <v>17817</v>
      </c>
      <c r="C27105" t="s">
        <v>511</v>
      </c>
      <c r="D27105">
        <v>465</v>
      </c>
      <c r="E27105" t="s">
        <v>52504</v>
      </c>
    </row>
    <row r="27106" spans="1:5" hidden="1" x14ac:dyDescent="0.2">
      <c r="A27106" t="s">
        <v>2947</v>
      </c>
      <c r="B27106" t="s">
        <v>17818</v>
      </c>
      <c r="C27106" t="s">
        <v>511</v>
      </c>
      <c r="D27106">
        <v>300</v>
      </c>
      <c r="E27106" t="s">
        <v>52504</v>
      </c>
    </row>
    <row r="27107" spans="1:5" hidden="1" x14ac:dyDescent="0.2">
      <c r="A27107" t="s">
        <v>2952</v>
      </c>
      <c r="B27107" t="s">
        <v>17819</v>
      </c>
      <c r="C27107" t="s">
        <v>511</v>
      </c>
      <c r="D27107">
        <v>550</v>
      </c>
      <c r="E27107" t="s">
        <v>52504</v>
      </c>
    </row>
    <row r="27108" spans="1:5" hidden="1" x14ac:dyDescent="0.2">
      <c r="A27108" t="s">
        <v>2597</v>
      </c>
      <c r="B27108" t="s">
        <v>17820</v>
      </c>
      <c r="C27108" t="s">
        <v>243</v>
      </c>
      <c r="D27108">
        <v>300</v>
      </c>
      <c r="E27108" t="s">
        <v>52504</v>
      </c>
    </row>
    <row r="27109" spans="1:5" hidden="1" x14ac:dyDescent="0.2">
      <c r="A27109" t="s">
        <v>2598</v>
      </c>
      <c r="B27109" t="s">
        <v>17821</v>
      </c>
      <c r="C27109" t="s">
        <v>511</v>
      </c>
      <c r="D27109">
        <v>195</v>
      </c>
      <c r="E27109" t="s">
        <v>52504</v>
      </c>
    </row>
    <row r="27110" spans="1:5" hidden="1" x14ac:dyDescent="0.2">
      <c r="A27110" t="s">
        <v>5581</v>
      </c>
      <c r="B27110" t="s">
        <v>17822</v>
      </c>
      <c r="C27110" t="s">
        <v>243</v>
      </c>
      <c r="D27110">
        <v>15</v>
      </c>
      <c r="E27110" t="s">
        <v>52504</v>
      </c>
    </row>
    <row r="27111" spans="1:5" hidden="1" x14ac:dyDescent="0.2">
      <c r="A27111" t="s">
        <v>2599</v>
      </c>
      <c r="B27111" t="s">
        <v>17823</v>
      </c>
      <c r="C27111" t="s">
        <v>243</v>
      </c>
      <c r="D27111" s="684">
        <v>1650</v>
      </c>
      <c r="E27111" t="s">
        <v>52504</v>
      </c>
    </row>
    <row r="27112" spans="1:5" hidden="1" x14ac:dyDescent="0.2">
      <c r="A27112" t="s">
        <v>2963</v>
      </c>
      <c r="B27112" t="s">
        <v>17824</v>
      </c>
      <c r="C27112" t="s">
        <v>511</v>
      </c>
      <c r="D27112">
        <v>275</v>
      </c>
      <c r="E27112" t="s">
        <v>52504</v>
      </c>
    </row>
    <row r="27113" spans="1:5" hidden="1" x14ac:dyDescent="0.2">
      <c r="A27113" t="s">
        <v>2596</v>
      </c>
      <c r="B27113" t="s">
        <v>17825</v>
      </c>
      <c r="C27113" t="s">
        <v>243</v>
      </c>
      <c r="D27113">
        <v>250</v>
      </c>
      <c r="E27113" t="s">
        <v>52504</v>
      </c>
    </row>
    <row r="27114" spans="1:5" hidden="1" x14ac:dyDescent="0.2">
      <c r="A27114" t="s">
        <v>3439</v>
      </c>
      <c r="B27114" t="s">
        <v>17826</v>
      </c>
      <c r="C27114" t="s">
        <v>243</v>
      </c>
      <c r="D27114">
        <v>350</v>
      </c>
      <c r="E27114" t="s">
        <v>52504</v>
      </c>
    </row>
    <row r="27115" spans="1:5" hidden="1" x14ac:dyDescent="0.2">
      <c r="A27115" t="s">
        <v>2954</v>
      </c>
      <c r="B27115" t="s">
        <v>17827</v>
      </c>
      <c r="C27115" t="s">
        <v>243</v>
      </c>
      <c r="D27115" s="684">
        <v>1175</v>
      </c>
      <c r="E27115" t="s">
        <v>52504</v>
      </c>
    </row>
    <row r="27116" spans="1:5" hidden="1" x14ac:dyDescent="0.2">
      <c r="A27116" t="s">
        <v>2600</v>
      </c>
      <c r="B27116" t="s">
        <v>17828</v>
      </c>
      <c r="C27116" t="s">
        <v>243</v>
      </c>
      <c r="D27116" s="684">
        <v>1460</v>
      </c>
      <c r="E27116" t="s">
        <v>52504</v>
      </c>
    </row>
    <row r="27117" spans="1:5" hidden="1" x14ac:dyDescent="0.2">
      <c r="A27117" t="s">
        <v>2601</v>
      </c>
      <c r="B27117" t="s">
        <v>17829</v>
      </c>
      <c r="C27117" t="s">
        <v>511</v>
      </c>
      <c r="D27117">
        <v>135</v>
      </c>
      <c r="E27117" t="s">
        <v>52504</v>
      </c>
    </row>
    <row r="27118" spans="1:5" hidden="1" x14ac:dyDescent="0.2">
      <c r="A27118" t="s">
        <v>2602</v>
      </c>
      <c r="B27118" t="s">
        <v>17830</v>
      </c>
      <c r="C27118" t="s">
        <v>243</v>
      </c>
      <c r="D27118">
        <v>120</v>
      </c>
      <c r="E27118" t="s">
        <v>52504</v>
      </c>
    </row>
    <row r="27119" spans="1:5" hidden="1" x14ac:dyDescent="0.2">
      <c r="A27119" t="s">
        <v>450</v>
      </c>
      <c r="B27119" t="s">
        <v>17831</v>
      </c>
      <c r="C27119" t="s">
        <v>2424</v>
      </c>
      <c r="D27119">
        <v>35</v>
      </c>
      <c r="E27119" t="s">
        <v>52504</v>
      </c>
    </row>
    <row r="27120" spans="1:5" hidden="1" x14ac:dyDescent="0.2">
      <c r="A27120" t="s">
        <v>5160</v>
      </c>
      <c r="B27120" t="s">
        <v>17832</v>
      </c>
      <c r="C27120" t="s">
        <v>243</v>
      </c>
      <c r="D27120">
        <v>35</v>
      </c>
      <c r="E27120" t="s">
        <v>52504</v>
      </c>
    </row>
    <row r="27121" spans="1:5" hidden="1" x14ac:dyDescent="0.2">
      <c r="A27121" t="s">
        <v>5158</v>
      </c>
      <c r="B27121" t="s">
        <v>17833</v>
      </c>
      <c r="C27121" t="s">
        <v>2424</v>
      </c>
      <c r="D27121">
        <v>2</v>
      </c>
      <c r="E27121" t="s">
        <v>52504</v>
      </c>
    </row>
    <row r="27122" spans="1:5" hidden="1" x14ac:dyDescent="0.2">
      <c r="A27122" t="s">
        <v>5126</v>
      </c>
      <c r="B27122" t="s">
        <v>17835</v>
      </c>
      <c r="C27122" t="s">
        <v>282</v>
      </c>
      <c r="D27122">
        <v>15</v>
      </c>
      <c r="E27122" t="s">
        <v>52504</v>
      </c>
    </row>
    <row r="27123" spans="1:5" hidden="1" x14ac:dyDescent="0.2">
      <c r="A27123" t="s">
        <v>5169</v>
      </c>
      <c r="B27123" t="s">
        <v>17836</v>
      </c>
      <c r="C27123" t="s">
        <v>243</v>
      </c>
      <c r="D27123">
        <v>100</v>
      </c>
      <c r="E27123" t="s">
        <v>52504</v>
      </c>
    </row>
    <row r="27124" spans="1:5" hidden="1" x14ac:dyDescent="0.2">
      <c r="A27124" t="s">
        <v>5042</v>
      </c>
      <c r="B27124" t="s">
        <v>17837</v>
      </c>
      <c r="C27124" t="s">
        <v>243</v>
      </c>
      <c r="D27124">
        <v>250</v>
      </c>
      <c r="E27124" t="s">
        <v>52504</v>
      </c>
    </row>
    <row r="27125" spans="1:5" hidden="1" x14ac:dyDescent="0.2">
      <c r="A27125" t="s">
        <v>7321</v>
      </c>
      <c r="B27125" t="s">
        <v>17838</v>
      </c>
      <c r="C27125" t="s">
        <v>243</v>
      </c>
      <c r="D27125">
        <v>150</v>
      </c>
      <c r="E27125" t="s">
        <v>52504</v>
      </c>
    </row>
    <row r="27126" spans="1:5" hidden="1" x14ac:dyDescent="0.2">
      <c r="A27126" t="s">
        <v>2258</v>
      </c>
      <c r="B27126" t="s">
        <v>17839</v>
      </c>
      <c r="C27126" t="s">
        <v>1718</v>
      </c>
      <c r="D27126">
        <v>22.5</v>
      </c>
      <c r="E27126" t="s">
        <v>52504</v>
      </c>
    </row>
    <row r="27127" spans="1:5" hidden="1" x14ac:dyDescent="0.2">
      <c r="A27127" t="s">
        <v>16061</v>
      </c>
      <c r="B27127" t="s">
        <v>18019</v>
      </c>
      <c r="C27127" t="s">
        <v>511</v>
      </c>
      <c r="D27127">
        <v>382.6</v>
      </c>
      <c r="E27127" t="s">
        <v>52504</v>
      </c>
    </row>
    <row r="27128" spans="1:5" hidden="1" x14ac:dyDescent="0.2">
      <c r="A27128" t="s">
        <v>6412</v>
      </c>
      <c r="B27128" t="s">
        <v>17842</v>
      </c>
      <c r="C27128" t="s">
        <v>243</v>
      </c>
      <c r="D27128">
        <v>400</v>
      </c>
      <c r="E27128" t="s">
        <v>52504</v>
      </c>
    </row>
    <row r="27129" spans="1:5" hidden="1" x14ac:dyDescent="0.2">
      <c r="A27129" t="s">
        <v>1068</v>
      </c>
      <c r="B27129" t="s">
        <v>17843</v>
      </c>
      <c r="C27129" t="s">
        <v>243</v>
      </c>
      <c r="D27129" s="684">
        <v>1000</v>
      </c>
      <c r="E27129" t="s">
        <v>52504</v>
      </c>
    </row>
    <row r="27130" spans="1:5" hidden="1" x14ac:dyDescent="0.2">
      <c r="A27130" t="s">
        <v>1069</v>
      </c>
      <c r="B27130" t="s">
        <v>17844</v>
      </c>
      <c r="C27130" t="s">
        <v>880</v>
      </c>
      <c r="D27130">
        <v>0</v>
      </c>
      <c r="E27130" t="s">
        <v>52504</v>
      </c>
    </row>
    <row r="27131" spans="1:5" hidden="1" x14ac:dyDescent="0.2">
      <c r="A27131" t="s">
        <v>1842</v>
      </c>
      <c r="B27131" t="s">
        <v>17845</v>
      </c>
      <c r="C27131" t="s">
        <v>2406</v>
      </c>
      <c r="D27131">
        <v>30</v>
      </c>
      <c r="E27131" t="s">
        <v>52504</v>
      </c>
    </row>
    <row r="27132" spans="1:5" hidden="1" x14ac:dyDescent="0.2">
      <c r="A27132" t="s">
        <v>1598</v>
      </c>
      <c r="B27132" t="s">
        <v>17846</v>
      </c>
      <c r="C27132" t="s">
        <v>243</v>
      </c>
      <c r="D27132">
        <v>150</v>
      </c>
      <c r="E27132" t="s">
        <v>52504</v>
      </c>
    </row>
    <row r="27133" spans="1:5" hidden="1" x14ac:dyDescent="0.2">
      <c r="A27133" t="s">
        <v>2407</v>
      </c>
      <c r="B27133" t="s">
        <v>17847</v>
      </c>
      <c r="C27133" t="s">
        <v>2406</v>
      </c>
      <c r="D27133">
        <v>100</v>
      </c>
      <c r="E27133" t="s">
        <v>52504</v>
      </c>
    </row>
    <row r="27134" spans="1:5" hidden="1" x14ac:dyDescent="0.2">
      <c r="A27134" t="s">
        <v>2408</v>
      </c>
      <c r="B27134" t="s">
        <v>17848</v>
      </c>
      <c r="C27134" t="s">
        <v>2406</v>
      </c>
      <c r="D27134">
        <v>80</v>
      </c>
      <c r="E27134" t="s">
        <v>52504</v>
      </c>
    </row>
    <row r="27135" spans="1:5" hidden="1" x14ac:dyDescent="0.2">
      <c r="A27135" t="s">
        <v>19904</v>
      </c>
      <c r="B27135" t="s">
        <v>19905</v>
      </c>
      <c r="C27135" t="s">
        <v>511</v>
      </c>
      <c r="D27135">
        <v>1.94</v>
      </c>
      <c r="E27135" t="s">
        <v>52504</v>
      </c>
    </row>
    <row r="27136" spans="1:5" hidden="1" x14ac:dyDescent="0.2">
      <c r="A27136" t="s">
        <v>4042</v>
      </c>
      <c r="B27136" t="s">
        <v>52521</v>
      </c>
      <c r="C27136" t="s">
        <v>2047</v>
      </c>
      <c r="D27136">
        <v>450</v>
      </c>
      <c r="E27136" t="s">
        <v>52504</v>
      </c>
    </row>
    <row r="27137" spans="1:15" hidden="1" x14ac:dyDescent="0.2">
      <c r="A27137" t="s">
        <v>2409</v>
      </c>
      <c r="B27137" t="s">
        <v>17856</v>
      </c>
      <c r="C27137" t="s">
        <v>243</v>
      </c>
      <c r="D27137">
        <v>50</v>
      </c>
      <c r="E27137" t="s">
        <v>52504</v>
      </c>
    </row>
    <row r="27138" spans="1:15" hidden="1" x14ac:dyDescent="0.2">
      <c r="A27138" t="s">
        <v>2027</v>
      </c>
      <c r="B27138" t="s">
        <v>17857</v>
      </c>
      <c r="C27138" t="s">
        <v>243</v>
      </c>
      <c r="D27138">
        <v>310</v>
      </c>
      <c r="E27138" t="s">
        <v>52504</v>
      </c>
    </row>
    <row r="27139" spans="1:15" hidden="1" x14ac:dyDescent="0.2">
      <c r="A27139" t="s">
        <v>5127</v>
      </c>
      <c r="B27139" t="s">
        <v>17834</v>
      </c>
      <c r="C27139" t="s">
        <v>5480</v>
      </c>
      <c r="D27139">
        <v>2.25</v>
      </c>
      <c r="E27139" t="s">
        <v>52504</v>
      </c>
    </row>
    <row r="27140" spans="1:15" hidden="1" x14ac:dyDescent="0.2">
      <c r="A27140" t="s">
        <v>2028</v>
      </c>
      <c r="B27140" t="s">
        <v>17858</v>
      </c>
      <c r="C27140" t="s">
        <v>243</v>
      </c>
      <c r="D27140">
        <v>345</v>
      </c>
      <c r="E27140" t="s">
        <v>52504</v>
      </c>
    </row>
    <row r="27141" spans="1:15" hidden="1" x14ac:dyDescent="0.2">
      <c r="A27141" t="s">
        <v>1915</v>
      </c>
      <c r="B27141" t="s">
        <v>17859</v>
      </c>
      <c r="C27141" t="s">
        <v>243</v>
      </c>
      <c r="D27141">
        <v>355</v>
      </c>
      <c r="E27141" t="s">
        <v>52504</v>
      </c>
    </row>
    <row r="27142" spans="1:15" hidden="1" x14ac:dyDescent="0.2">
      <c r="A27142" t="s">
        <v>3811</v>
      </c>
      <c r="B27142" t="s">
        <v>17860</v>
      </c>
      <c r="C27142" t="s">
        <v>243</v>
      </c>
      <c r="D27142">
        <v>390</v>
      </c>
      <c r="E27142" t="s">
        <v>52504</v>
      </c>
    </row>
    <row r="27143" spans="1:15" hidden="1" x14ac:dyDescent="0.2">
      <c r="A27143" t="s">
        <v>1916</v>
      </c>
      <c r="B27143" t="s">
        <v>17861</v>
      </c>
      <c r="C27143" t="s">
        <v>243</v>
      </c>
      <c r="D27143">
        <v>365</v>
      </c>
      <c r="E27143" t="s">
        <v>52504</v>
      </c>
      <c r="F27143" s="725"/>
      <c r="G27143" s="725"/>
      <c r="H27143" s="725"/>
      <c r="I27143" s="725"/>
      <c r="J27143" s="725"/>
      <c r="K27143" s="725"/>
      <c r="L27143" s="725"/>
      <c r="M27143" s="725"/>
      <c r="N27143" s="725"/>
      <c r="O27143" s="725"/>
    </row>
    <row r="27144" spans="1:15" hidden="1" x14ac:dyDescent="0.2">
      <c r="A27144" t="s">
        <v>2264</v>
      </c>
      <c r="B27144" t="s">
        <v>17862</v>
      </c>
      <c r="C27144" t="s">
        <v>243</v>
      </c>
      <c r="D27144">
        <v>405</v>
      </c>
      <c r="E27144" t="s">
        <v>52504</v>
      </c>
    </row>
    <row r="27145" spans="1:15" hidden="1" x14ac:dyDescent="0.2">
      <c r="A27145" t="s">
        <v>2265</v>
      </c>
      <c r="B27145" t="s">
        <v>17863</v>
      </c>
      <c r="C27145" t="s">
        <v>243</v>
      </c>
      <c r="D27145">
        <v>375</v>
      </c>
      <c r="E27145" t="s">
        <v>52504</v>
      </c>
    </row>
    <row r="27146" spans="1:15" hidden="1" x14ac:dyDescent="0.2">
      <c r="A27146" t="s">
        <v>3812</v>
      </c>
      <c r="B27146" t="s">
        <v>17864</v>
      </c>
      <c r="C27146" t="s">
        <v>243</v>
      </c>
      <c r="D27146">
        <v>415</v>
      </c>
      <c r="E27146" t="s">
        <v>52504</v>
      </c>
    </row>
    <row r="27147" spans="1:15" hidden="1" x14ac:dyDescent="0.2">
      <c r="A27147" t="s">
        <v>1695</v>
      </c>
      <c r="B27147" t="s">
        <v>17865</v>
      </c>
      <c r="C27147" t="s">
        <v>243</v>
      </c>
      <c r="D27147">
        <v>390</v>
      </c>
      <c r="E27147" t="s">
        <v>52504</v>
      </c>
    </row>
    <row r="27148" spans="1:15" hidden="1" x14ac:dyDescent="0.2">
      <c r="A27148" t="s">
        <v>1696</v>
      </c>
      <c r="B27148" t="s">
        <v>17866</v>
      </c>
      <c r="C27148" t="s">
        <v>243</v>
      </c>
      <c r="D27148">
        <v>430</v>
      </c>
      <c r="E27148" t="s">
        <v>52504</v>
      </c>
    </row>
    <row r="27149" spans="1:15" hidden="1" x14ac:dyDescent="0.2">
      <c r="A27149" t="s">
        <v>1697</v>
      </c>
      <c r="B27149" t="s">
        <v>17867</v>
      </c>
      <c r="C27149" t="s">
        <v>243</v>
      </c>
      <c r="D27149">
        <v>400</v>
      </c>
      <c r="E27149" t="s">
        <v>52504</v>
      </c>
    </row>
    <row r="27150" spans="1:15" hidden="1" x14ac:dyDescent="0.2">
      <c r="A27150" t="s">
        <v>3813</v>
      </c>
      <c r="B27150" t="s">
        <v>17868</v>
      </c>
      <c r="C27150" t="s">
        <v>243</v>
      </c>
      <c r="D27150">
        <v>445</v>
      </c>
      <c r="E27150" t="s">
        <v>52504</v>
      </c>
    </row>
    <row r="27151" spans="1:15" hidden="1" x14ac:dyDescent="0.2">
      <c r="A27151" t="s">
        <v>2015</v>
      </c>
      <c r="B27151" t="s">
        <v>17869</v>
      </c>
      <c r="C27151" t="s">
        <v>243</v>
      </c>
      <c r="D27151">
        <v>415</v>
      </c>
      <c r="E27151" t="s">
        <v>52504</v>
      </c>
    </row>
    <row r="27152" spans="1:15" hidden="1" x14ac:dyDescent="0.2">
      <c r="A27152" t="s">
        <v>2016</v>
      </c>
      <c r="B27152" t="s">
        <v>17870</v>
      </c>
      <c r="C27152" t="s">
        <v>243</v>
      </c>
      <c r="D27152">
        <v>455</v>
      </c>
      <c r="E27152" t="s">
        <v>52504</v>
      </c>
    </row>
    <row r="27153" spans="1:5" hidden="1" x14ac:dyDescent="0.2">
      <c r="A27153" t="s">
        <v>2017</v>
      </c>
      <c r="B27153" t="s">
        <v>17871</v>
      </c>
      <c r="C27153" t="s">
        <v>243</v>
      </c>
      <c r="D27153">
        <v>425</v>
      </c>
      <c r="E27153" t="s">
        <v>52504</v>
      </c>
    </row>
    <row r="27154" spans="1:5" hidden="1" x14ac:dyDescent="0.2">
      <c r="A27154" t="s">
        <v>3814</v>
      </c>
      <c r="B27154" t="s">
        <v>17872</v>
      </c>
      <c r="C27154" t="s">
        <v>243</v>
      </c>
      <c r="D27154">
        <v>470</v>
      </c>
      <c r="E27154" t="s">
        <v>52504</v>
      </c>
    </row>
    <row r="27155" spans="1:5" hidden="1" x14ac:dyDescent="0.2">
      <c r="A27155" t="s">
        <v>2790</v>
      </c>
      <c r="B27155" t="s">
        <v>17873</v>
      </c>
      <c r="C27155" t="s">
        <v>243</v>
      </c>
      <c r="D27155">
        <v>440</v>
      </c>
      <c r="E27155" t="s">
        <v>52504</v>
      </c>
    </row>
    <row r="27156" spans="1:5" hidden="1" x14ac:dyDescent="0.2">
      <c r="A27156" t="s">
        <v>1788</v>
      </c>
      <c r="B27156" t="s">
        <v>17874</v>
      </c>
      <c r="C27156" t="s">
        <v>243</v>
      </c>
      <c r="D27156">
        <v>485</v>
      </c>
      <c r="E27156" t="s">
        <v>52504</v>
      </c>
    </row>
    <row r="27157" spans="1:5" hidden="1" x14ac:dyDescent="0.2">
      <c r="A27157" t="s">
        <v>1789</v>
      </c>
      <c r="B27157" t="s">
        <v>17875</v>
      </c>
      <c r="C27157" t="s">
        <v>243</v>
      </c>
      <c r="D27157">
        <v>450</v>
      </c>
      <c r="E27157" t="s">
        <v>52504</v>
      </c>
    </row>
    <row r="27158" spans="1:5" hidden="1" x14ac:dyDescent="0.2">
      <c r="A27158" t="s">
        <v>3815</v>
      </c>
      <c r="B27158" t="s">
        <v>17876</v>
      </c>
      <c r="C27158" t="s">
        <v>243</v>
      </c>
      <c r="D27158">
        <v>495</v>
      </c>
      <c r="E27158" t="s">
        <v>52504</v>
      </c>
    </row>
    <row r="27159" spans="1:5" hidden="1" x14ac:dyDescent="0.2">
      <c r="A27159" t="s">
        <v>2395</v>
      </c>
      <c r="B27159" t="s">
        <v>17877</v>
      </c>
      <c r="C27159" t="s">
        <v>243</v>
      </c>
      <c r="D27159">
        <v>470</v>
      </c>
      <c r="E27159" t="s">
        <v>52504</v>
      </c>
    </row>
    <row r="27160" spans="1:5" hidden="1" x14ac:dyDescent="0.2">
      <c r="A27160" t="s">
        <v>2396</v>
      </c>
      <c r="B27160" t="s">
        <v>17878</v>
      </c>
      <c r="C27160" t="s">
        <v>243</v>
      </c>
      <c r="D27160">
        <v>510</v>
      </c>
      <c r="E27160" t="s">
        <v>52504</v>
      </c>
    </row>
    <row r="27161" spans="1:5" hidden="1" x14ac:dyDescent="0.2">
      <c r="A27161" t="s">
        <v>2397</v>
      </c>
      <c r="B27161" t="s">
        <v>17879</v>
      </c>
      <c r="C27161" t="s">
        <v>243</v>
      </c>
      <c r="D27161">
        <v>595</v>
      </c>
      <c r="E27161" t="s">
        <v>52504</v>
      </c>
    </row>
    <row r="27162" spans="1:5" hidden="1" x14ac:dyDescent="0.2">
      <c r="A27162" t="s">
        <v>3816</v>
      </c>
      <c r="B27162" t="s">
        <v>17880</v>
      </c>
      <c r="C27162" t="s">
        <v>243</v>
      </c>
      <c r="D27162">
        <v>635</v>
      </c>
      <c r="E27162" t="s">
        <v>52504</v>
      </c>
    </row>
    <row r="27163" spans="1:5" hidden="1" x14ac:dyDescent="0.2">
      <c r="A27163" t="s">
        <v>2631</v>
      </c>
      <c r="B27163" t="s">
        <v>17840</v>
      </c>
      <c r="C27163" t="s">
        <v>880</v>
      </c>
      <c r="D27163">
        <v>569.91999999999996</v>
      </c>
      <c r="E27163" t="s">
        <v>52504</v>
      </c>
    </row>
    <row r="27164" spans="1:5" hidden="1" x14ac:dyDescent="0.2">
      <c r="A27164" t="s">
        <v>4040</v>
      </c>
      <c r="B27164" t="s">
        <v>17854</v>
      </c>
      <c r="C27164" t="s">
        <v>243</v>
      </c>
      <c r="D27164">
        <v>149.12</v>
      </c>
      <c r="E27164" t="s">
        <v>52504</v>
      </c>
    </row>
    <row r="27165" spans="1:5" hidden="1" x14ac:dyDescent="0.2">
      <c r="A27165" t="s">
        <v>4039</v>
      </c>
      <c r="B27165" t="s">
        <v>17853</v>
      </c>
      <c r="C27165" t="s">
        <v>243</v>
      </c>
      <c r="D27165">
        <v>117.69</v>
      </c>
      <c r="E27165" t="s">
        <v>52504</v>
      </c>
    </row>
    <row r="27166" spans="1:5" hidden="1" x14ac:dyDescent="0.2">
      <c r="A27166" t="s">
        <v>4036</v>
      </c>
      <c r="B27166" t="s">
        <v>17852</v>
      </c>
      <c r="C27166" t="s">
        <v>243</v>
      </c>
      <c r="D27166">
        <v>180.05</v>
      </c>
      <c r="E27166" t="s">
        <v>52504</v>
      </c>
    </row>
    <row r="27167" spans="1:5" hidden="1" x14ac:dyDescent="0.2">
      <c r="A27167" t="s">
        <v>4034</v>
      </c>
      <c r="B27167" t="s">
        <v>17850</v>
      </c>
      <c r="C27167" t="s">
        <v>243</v>
      </c>
      <c r="D27167">
        <v>74.27</v>
      </c>
      <c r="E27167" t="s">
        <v>52504</v>
      </c>
    </row>
    <row r="27168" spans="1:5" hidden="1" x14ac:dyDescent="0.2">
      <c r="A27168" t="s">
        <v>4033</v>
      </c>
      <c r="B27168" t="s">
        <v>17849</v>
      </c>
      <c r="C27168" t="s">
        <v>243</v>
      </c>
      <c r="D27168">
        <v>44</v>
      </c>
      <c r="E27168" t="s">
        <v>52504</v>
      </c>
    </row>
    <row r="27169" spans="1:5" hidden="1" x14ac:dyDescent="0.2">
      <c r="A27169" t="s">
        <v>2398</v>
      </c>
      <c r="B27169" t="s">
        <v>17881</v>
      </c>
      <c r="C27169" t="s">
        <v>243</v>
      </c>
      <c r="D27169">
        <v>605</v>
      </c>
      <c r="E27169" t="s">
        <v>52504</v>
      </c>
    </row>
    <row r="27170" spans="1:5" hidden="1" x14ac:dyDescent="0.2">
      <c r="A27170" t="s">
        <v>1793</v>
      </c>
      <c r="B27170" t="s">
        <v>17882</v>
      </c>
      <c r="C27170" t="s">
        <v>243</v>
      </c>
      <c r="D27170">
        <v>650</v>
      </c>
      <c r="E27170" t="s">
        <v>52504</v>
      </c>
    </row>
    <row r="27171" spans="1:5" hidden="1" x14ac:dyDescent="0.2">
      <c r="A27171" t="s">
        <v>2061</v>
      </c>
      <c r="B27171" t="s">
        <v>17883</v>
      </c>
      <c r="C27171" t="s">
        <v>243</v>
      </c>
      <c r="D27171">
        <v>615</v>
      </c>
      <c r="E27171" t="s">
        <v>52504</v>
      </c>
    </row>
    <row r="27172" spans="1:5" hidden="1" x14ac:dyDescent="0.2">
      <c r="A27172" t="s">
        <v>3817</v>
      </c>
      <c r="B27172" t="s">
        <v>17884</v>
      </c>
      <c r="C27172" t="s">
        <v>243</v>
      </c>
      <c r="D27172">
        <v>665</v>
      </c>
      <c r="E27172" t="s">
        <v>52504</v>
      </c>
    </row>
    <row r="27173" spans="1:5" hidden="1" x14ac:dyDescent="0.2">
      <c r="A27173" t="s">
        <v>2064</v>
      </c>
      <c r="B27173" t="s">
        <v>17885</v>
      </c>
      <c r="C27173" t="s">
        <v>243</v>
      </c>
      <c r="D27173">
        <v>630</v>
      </c>
      <c r="E27173" t="s">
        <v>52504</v>
      </c>
    </row>
    <row r="27174" spans="1:5" hidden="1" x14ac:dyDescent="0.2">
      <c r="A27174" t="s">
        <v>660</v>
      </c>
      <c r="B27174" t="s">
        <v>17886</v>
      </c>
      <c r="C27174" t="s">
        <v>243</v>
      </c>
      <c r="D27174">
        <v>675</v>
      </c>
      <c r="E27174" t="s">
        <v>52504</v>
      </c>
    </row>
    <row r="27175" spans="1:5" hidden="1" x14ac:dyDescent="0.2">
      <c r="A27175" t="s">
        <v>1244</v>
      </c>
      <c r="B27175" t="s">
        <v>17887</v>
      </c>
      <c r="C27175" t="s">
        <v>243</v>
      </c>
      <c r="D27175">
        <v>640</v>
      </c>
      <c r="E27175" t="s">
        <v>52504</v>
      </c>
    </row>
    <row r="27176" spans="1:5" hidden="1" x14ac:dyDescent="0.2">
      <c r="A27176" t="s">
        <v>3818</v>
      </c>
      <c r="B27176" t="s">
        <v>17888</v>
      </c>
      <c r="C27176" t="s">
        <v>243</v>
      </c>
      <c r="D27176">
        <v>690</v>
      </c>
      <c r="E27176" t="s">
        <v>52504</v>
      </c>
    </row>
    <row r="27177" spans="1:5" hidden="1" x14ac:dyDescent="0.2">
      <c r="A27177" t="s">
        <v>1372</v>
      </c>
      <c r="B27177" t="s">
        <v>17889</v>
      </c>
      <c r="C27177" t="s">
        <v>243</v>
      </c>
      <c r="D27177">
        <v>655</v>
      </c>
      <c r="E27177" t="s">
        <v>52504</v>
      </c>
    </row>
    <row r="27178" spans="1:5" hidden="1" x14ac:dyDescent="0.2">
      <c r="A27178" t="s">
        <v>3819</v>
      </c>
      <c r="B27178" t="s">
        <v>17890</v>
      </c>
      <c r="C27178" t="s">
        <v>243</v>
      </c>
      <c r="D27178">
        <v>705</v>
      </c>
      <c r="E27178" t="s">
        <v>52504</v>
      </c>
    </row>
    <row r="27179" spans="1:5" hidden="1" x14ac:dyDescent="0.2">
      <c r="A27179" t="s">
        <v>1373</v>
      </c>
      <c r="B27179" t="s">
        <v>17891</v>
      </c>
      <c r="C27179" t="s">
        <v>243</v>
      </c>
      <c r="D27179">
        <v>665</v>
      </c>
      <c r="E27179" t="s">
        <v>52504</v>
      </c>
    </row>
    <row r="27180" spans="1:5" hidden="1" x14ac:dyDescent="0.2">
      <c r="A27180" t="s">
        <v>1374</v>
      </c>
      <c r="B27180" t="s">
        <v>17892</v>
      </c>
      <c r="C27180" t="s">
        <v>243</v>
      </c>
      <c r="D27180">
        <v>715</v>
      </c>
      <c r="E27180" t="s">
        <v>52504</v>
      </c>
    </row>
    <row r="27181" spans="1:5" hidden="1" x14ac:dyDescent="0.2">
      <c r="A27181" t="s">
        <v>1375</v>
      </c>
      <c r="B27181" t="s">
        <v>17893</v>
      </c>
      <c r="C27181" t="s">
        <v>243</v>
      </c>
      <c r="D27181">
        <v>680</v>
      </c>
      <c r="E27181" t="s">
        <v>52504</v>
      </c>
    </row>
    <row r="27182" spans="1:5" hidden="1" x14ac:dyDescent="0.2">
      <c r="A27182" t="s">
        <v>3820</v>
      </c>
      <c r="B27182" t="s">
        <v>17894</v>
      </c>
      <c r="C27182" t="s">
        <v>243</v>
      </c>
      <c r="D27182">
        <v>730</v>
      </c>
      <c r="E27182" t="s">
        <v>52504</v>
      </c>
    </row>
    <row r="27183" spans="1:5" hidden="1" x14ac:dyDescent="0.2">
      <c r="A27183" t="s">
        <v>1376</v>
      </c>
      <c r="B27183" t="s">
        <v>17895</v>
      </c>
      <c r="C27183" t="s">
        <v>243</v>
      </c>
      <c r="D27183">
        <v>690</v>
      </c>
      <c r="E27183" t="s">
        <v>52504</v>
      </c>
    </row>
    <row r="27184" spans="1:5" hidden="1" x14ac:dyDescent="0.2">
      <c r="A27184" t="s">
        <v>3821</v>
      </c>
      <c r="B27184" t="s">
        <v>17896</v>
      </c>
      <c r="C27184" t="s">
        <v>243</v>
      </c>
      <c r="D27184">
        <v>745</v>
      </c>
      <c r="E27184" t="s">
        <v>52504</v>
      </c>
    </row>
    <row r="27185" spans="1:5" hidden="1" x14ac:dyDescent="0.2">
      <c r="A27185" t="s">
        <v>411</v>
      </c>
      <c r="B27185" t="s">
        <v>17897</v>
      </c>
      <c r="C27185" t="s">
        <v>243</v>
      </c>
      <c r="D27185">
        <v>705</v>
      </c>
      <c r="E27185" t="s">
        <v>52504</v>
      </c>
    </row>
    <row r="27186" spans="1:5" hidden="1" x14ac:dyDescent="0.2">
      <c r="A27186" t="s">
        <v>412</v>
      </c>
      <c r="B27186" t="s">
        <v>17898</v>
      </c>
      <c r="C27186" t="s">
        <v>243</v>
      </c>
      <c r="D27186">
        <v>755</v>
      </c>
      <c r="E27186" t="s">
        <v>52504</v>
      </c>
    </row>
    <row r="27187" spans="1:5" hidden="1" x14ac:dyDescent="0.2">
      <c r="A27187" t="s">
        <v>413</v>
      </c>
      <c r="B27187" t="s">
        <v>17899</v>
      </c>
      <c r="C27187" t="s">
        <v>243</v>
      </c>
      <c r="D27187">
        <v>265</v>
      </c>
      <c r="E27187" t="s">
        <v>52504</v>
      </c>
    </row>
    <row r="27188" spans="1:5" hidden="1" x14ac:dyDescent="0.2">
      <c r="A27188" t="s">
        <v>3822</v>
      </c>
      <c r="B27188" t="s">
        <v>17900</v>
      </c>
      <c r="C27188" t="s">
        <v>243</v>
      </c>
      <c r="D27188">
        <v>290</v>
      </c>
      <c r="E27188" t="s">
        <v>52504</v>
      </c>
    </row>
    <row r="27189" spans="1:5" hidden="1" x14ac:dyDescent="0.2">
      <c r="A27189" t="s">
        <v>661</v>
      </c>
      <c r="B27189" t="s">
        <v>17901</v>
      </c>
      <c r="C27189" t="s">
        <v>243</v>
      </c>
      <c r="D27189">
        <v>275</v>
      </c>
      <c r="E27189" t="s">
        <v>52504</v>
      </c>
    </row>
    <row r="27190" spans="1:5" hidden="1" x14ac:dyDescent="0.2">
      <c r="A27190" t="s">
        <v>3823</v>
      </c>
      <c r="B27190" t="s">
        <v>17902</v>
      </c>
      <c r="C27190" t="s">
        <v>243</v>
      </c>
      <c r="D27190">
        <v>300</v>
      </c>
      <c r="E27190" t="s">
        <v>52504</v>
      </c>
    </row>
    <row r="27191" spans="1:5" hidden="1" x14ac:dyDescent="0.2">
      <c r="A27191" t="s">
        <v>657</v>
      </c>
      <c r="B27191" t="s">
        <v>17903</v>
      </c>
      <c r="C27191" t="s">
        <v>243</v>
      </c>
      <c r="D27191">
        <v>285</v>
      </c>
      <c r="E27191" t="s">
        <v>52504</v>
      </c>
    </row>
    <row r="27192" spans="1:5" hidden="1" x14ac:dyDescent="0.2">
      <c r="A27192" t="s">
        <v>658</v>
      </c>
      <c r="B27192" t="s">
        <v>17904</v>
      </c>
      <c r="C27192" t="s">
        <v>243</v>
      </c>
      <c r="D27192">
        <v>320</v>
      </c>
      <c r="E27192" t="s">
        <v>52504</v>
      </c>
    </row>
    <row r="27193" spans="1:5" hidden="1" x14ac:dyDescent="0.2">
      <c r="A27193" t="s">
        <v>659</v>
      </c>
      <c r="B27193" t="s">
        <v>17905</v>
      </c>
      <c r="C27193" t="s">
        <v>243</v>
      </c>
      <c r="D27193">
        <v>295</v>
      </c>
      <c r="E27193" t="s">
        <v>52504</v>
      </c>
    </row>
    <row r="27194" spans="1:5" hidden="1" x14ac:dyDescent="0.2">
      <c r="A27194" t="s">
        <v>3824</v>
      </c>
      <c r="B27194" t="s">
        <v>17906</v>
      </c>
      <c r="C27194" t="s">
        <v>243</v>
      </c>
      <c r="D27194">
        <v>330</v>
      </c>
      <c r="E27194" t="s">
        <v>52504</v>
      </c>
    </row>
    <row r="27195" spans="1:5" hidden="1" x14ac:dyDescent="0.2">
      <c r="A27195" t="s">
        <v>429</v>
      </c>
      <c r="B27195" t="s">
        <v>17907</v>
      </c>
      <c r="C27195" t="s">
        <v>243</v>
      </c>
      <c r="D27195">
        <v>960</v>
      </c>
      <c r="E27195" t="s">
        <v>52504</v>
      </c>
    </row>
    <row r="27196" spans="1:5" hidden="1" x14ac:dyDescent="0.2">
      <c r="A27196" t="s">
        <v>3825</v>
      </c>
      <c r="B27196" t="s">
        <v>17908</v>
      </c>
      <c r="C27196" t="s">
        <v>243</v>
      </c>
      <c r="D27196">
        <v>980</v>
      </c>
      <c r="E27196" t="s">
        <v>52504</v>
      </c>
    </row>
    <row r="27197" spans="1:5" hidden="1" x14ac:dyDescent="0.2">
      <c r="A27197" t="s">
        <v>3826</v>
      </c>
      <c r="B27197" t="s">
        <v>17909</v>
      </c>
      <c r="C27197" t="s">
        <v>243</v>
      </c>
      <c r="D27197">
        <v>980</v>
      </c>
      <c r="E27197" t="s">
        <v>52504</v>
      </c>
    </row>
    <row r="27198" spans="1:5" hidden="1" x14ac:dyDescent="0.2">
      <c r="A27198" t="s">
        <v>3827</v>
      </c>
      <c r="B27198" t="s">
        <v>17910</v>
      </c>
      <c r="C27198" t="s">
        <v>243</v>
      </c>
      <c r="D27198" s="684">
        <v>1000</v>
      </c>
      <c r="E27198" t="s">
        <v>52504</v>
      </c>
    </row>
    <row r="27199" spans="1:5" hidden="1" x14ac:dyDescent="0.2">
      <c r="A27199" t="s">
        <v>3828</v>
      </c>
      <c r="B27199" t="s">
        <v>17911</v>
      </c>
      <c r="C27199" t="s">
        <v>243</v>
      </c>
      <c r="D27199" s="684">
        <v>1000</v>
      </c>
      <c r="E27199" t="s">
        <v>52504</v>
      </c>
    </row>
    <row r="27200" spans="1:5" hidden="1" x14ac:dyDescent="0.2">
      <c r="A27200" t="s">
        <v>3829</v>
      </c>
      <c r="B27200" t="s">
        <v>17912</v>
      </c>
      <c r="C27200" t="s">
        <v>243</v>
      </c>
      <c r="D27200" s="684">
        <v>1020</v>
      </c>
      <c r="E27200" t="s">
        <v>52504</v>
      </c>
    </row>
    <row r="27201" spans="1:5" hidden="1" x14ac:dyDescent="0.2">
      <c r="A27201" t="s">
        <v>3830</v>
      </c>
      <c r="B27201" t="s">
        <v>17913</v>
      </c>
      <c r="C27201" t="s">
        <v>243</v>
      </c>
      <c r="D27201" s="684">
        <v>1020</v>
      </c>
      <c r="E27201" t="s">
        <v>52504</v>
      </c>
    </row>
    <row r="27202" spans="1:5" hidden="1" x14ac:dyDescent="0.2">
      <c r="A27202" t="s">
        <v>3831</v>
      </c>
      <c r="B27202" t="s">
        <v>17914</v>
      </c>
      <c r="C27202" t="s">
        <v>243</v>
      </c>
      <c r="D27202" s="684">
        <v>1040</v>
      </c>
      <c r="E27202" t="s">
        <v>52504</v>
      </c>
    </row>
    <row r="27203" spans="1:5" hidden="1" x14ac:dyDescent="0.2">
      <c r="A27203" t="s">
        <v>3832</v>
      </c>
      <c r="B27203" t="s">
        <v>17915</v>
      </c>
      <c r="C27203" t="s">
        <v>243</v>
      </c>
      <c r="D27203" s="684">
        <v>1040</v>
      </c>
      <c r="E27203" t="s">
        <v>52504</v>
      </c>
    </row>
    <row r="27204" spans="1:5" hidden="1" x14ac:dyDescent="0.2">
      <c r="A27204" t="s">
        <v>3833</v>
      </c>
      <c r="B27204" t="s">
        <v>17916</v>
      </c>
      <c r="C27204" t="s">
        <v>243</v>
      </c>
      <c r="D27204" s="684">
        <v>1040</v>
      </c>
      <c r="E27204" t="s">
        <v>52504</v>
      </c>
    </row>
    <row r="27205" spans="1:5" hidden="1" x14ac:dyDescent="0.2">
      <c r="A27205" t="s">
        <v>430</v>
      </c>
      <c r="B27205" t="s">
        <v>17917</v>
      </c>
      <c r="C27205" t="s">
        <v>243</v>
      </c>
      <c r="D27205">
        <v>570</v>
      </c>
      <c r="E27205" t="s">
        <v>52504</v>
      </c>
    </row>
    <row r="27206" spans="1:5" hidden="1" x14ac:dyDescent="0.2">
      <c r="A27206" t="s">
        <v>431</v>
      </c>
      <c r="B27206" t="s">
        <v>17918</v>
      </c>
      <c r="C27206" t="s">
        <v>243</v>
      </c>
      <c r="D27206">
        <v>570</v>
      </c>
      <c r="E27206" t="s">
        <v>52504</v>
      </c>
    </row>
    <row r="27207" spans="1:5" hidden="1" x14ac:dyDescent="0.2">
      <c r="A27207" t="s">
        <v>432</v>
      </c>
      <c r="B27207" t="s">
        <v>17919</v>
      </c>
      <c r="C27207" t="s">
        <v>243</v>
      </c>
      <c r="D27207">
        <v>570</v>
      </c>
      <c r="E27207" t="s">
        <v>52504</v>
      </c>
    </row>
    <row r="27208" spans="1:5" hidden="1" x14ac:dyDescent="0.2">
      <c r="A27208" t="s">
        <v>433</v>
      </c>
      <c r="B27208" t="s">
        <v>17920</v>
      </c>
      <c r="C27208" t="s">
        <v>243</v>
      </c>
      <c r="D27208">
        <v>595</v>
      </c>
      <c r="E27208" t="s">
        <v>52504</v>
      </c>
    </row>
    <row r="27209" spans="1:5" hidden="1" x14ac:dyDescent="0.2">
      <c r="A27209" t="s">
        <v>434</v>
      </c>
      <c r="B27209" t="s">
        <v>17921</v>
      </c>
      <c r="C27209" t="s">
        <v>243</v>
      </c>
      <c r="D27209">
        <v>595</v>
      </c>
      <c r="E27209" t="s">
        <v>52504</v>
      </c>
    </row>
    <row r="27210" spans="1:5" hidden="1" x14ac:dyDescent="0.2">
      <c r="A27210" t="s">
        <v>435</v>
      </c>
      <c r="B27210" t="s">
        <v>17922</v>
      </c>
      <c r="C27210" t="s">
        <v>243</v>
      </c>
      <c r="D27210">
        <v>615</v>
      </c>
      <c r="E27210" t="s">
        <v>52504</v>
      </c>
    </row>
    <row r="27211" spans="1:5" hidden="1" x14ac:dyDescent="0.2">
      <c r="A27211" t="s">
        <v>436</v>
      </c>
      <c r="B27211" t="s">
        <v>17923</v>
      </c>
      <c r="C27211" t="s">
        <v>243</v>
      </c>
      <c r="D27211">
        <v>615</v>
      </c>
      <c r="E27211" t="s">
        <v>52504</v>
      </c>
    </row>
    <row r="27212" spans="1:5" hidden="1" x14ac:dyDescent="0.2">
      <c r="A27212" t="s">
        <v>437</v>
      </c>
      <c r="B27212" t="s">
        <v>17924</v>
      </c>
      <c r="C27212" t="s">
        <v>243</v>
      </c>
      <c r="D27212">
        <v>615</v>
      </c>
      <c r="E27212" t="s">
        <v>52504</v>
      </c>
    </row>
    <row r="27213" spans="1:5" hidden="1" x14ac:dyDescent="0.2">
      <c r="A27213" t="s">
        <v>438</v>
      </c>
      <c r="B27213" t="s">
        <v>17925</v>
      </c>
      <c r="C27213" t="s">
        <v>243</v>
      </c>
      <c r="D27213">
        <v>615</v>
      </c>
      <c r="E27213" t="s">
        <v>52504</v>
      </c>
    </row>
    <row r="27214" spans="1:5" hidden="1" x14ac:dyDescent="0.2">
      <c r="A27214" t="s">
        <v>892</v>
      </c>
      <c r="B27214" t="s">
        <v>17926</v>
      </c>
      <c r="C27214" t="s">
        <v>243</v>
      </c>
      <c r="D27214">
        <v>635</v>
      </c>
      <c r="E27214" t="s">
        <v>52504</v>
      </c>
    </row>
    <row r="27215" spans="1:5" hidden="1" x14ac:dyDescent="0.2">
      <c r="A27215" t="s">
        <v>893</v>
      </c>
      <c r="B27215" t="s">
        <v>17927</v>
      </c>
      <c r="C27215" t="s">
        <v>243</v>
      </c>
      <c r="D27215">
        <v>635</v>
      </c>
      <c r="E27215" t="s">
        <v>52504</v>
      </c>
    </row>
    <row r="27216" spans="1:5" hidden="1" x14ac:dyDescent="0.2">
      <c r="A27216" t="s">
        <v>1460</v>
      </c>
      <c r="B27216" t="s">
        <v>17928</v>
      </c>
      <c r="C27216" t="s">
        <v>243</v>
      </c>
      <c r="D27216">
        <v>635</v>
      </c>
      <c r="E27216" t="s">
        <v>52504</v>
      </c>
    </row>
    <row r="27217" spans="1:5" hidden="1" x14ac:dyDescent="0.2">
      <c r="A27217" t="s">
        <v>1461</v>
      </c>
      <c r="B27217" t="s">
        <v>17929</v>
      </c>
      <c r="C27217" t="s">
        <v>243</v>
      </c>
      <c r="D27217">
        <v>655</v>
      </c>
      <c r="E27217" t="s">
        <v>52504</v>
      </c>
    </row>
    <row r="27218" spans="1:5" hidden="1" x14ac:dyDescent="0.2">
      <c r="A27218" t="s">
        <v>5715</v>
      </c>
      <c r="B27218" t="s">
        <v>17930</v>
      </c>
      <c r="C27218" t="s">
        <v>243</v>
      </c>
      <c r="D27218">
        <v>735</v>
      </c>
      <c r="E27218" t="s">
        <v>52504</v>
      </c>
    </row>
    <row r="27219" spans="1:5" hidden="1" x14ac:dyDescent="0.2">
      <c r="A27219" t="s">
        <v>5716</v>
      </c>
      <c r="B27219" t="s">
        <v>17931</v>
      </c>
      <c r="C27219" t="s">
        <v>243</v>
      </c>
      <c r="D27219">
        <v>735</v>
      </c>
      <c r="E27219" t="s">
        <v>52504</v>
      </c>
    </row>
    <row r="27220" spans="1:5" hidden="1" x14ac:dyDescent="0.2">
      <c r="A27220" t="s">
        <v>5717</v>
      </c>
      <c r="B27220" t="s">
        <v>17932</v>
      </c>
      <c r="C27220" t="s">
        <v>243</v>
      </c>
      <c r="D27220">
        <v>735</v>
      </c>
      <c r="E27220" t="s">
        <v>52504</v>
      </c>
    </row>
    <row r="27221" spans="1:5" hidden="1" x14ac:dyDescent="0.2">
      <c r="A27221" t="s">
        <v>1462</v>
      </c>
      <c r="B27221" t="s">
        <v>17933</v>
      </c>
      <c r="C27221" t="s">
        <v>243</v>
      </c>
      <c r="D27221">
        <v>150</v>
      </c>
      <c r="E27221" t="s">
        <v>52504</v>
      </c>
    </row>
    <row r="27222" spans="1:5" hidden="1" x14ac:dyDescent="0.2">
      <c r="A27222" t="s">
        <v>1463</v>
      </c>
      <c r="B27222" t="s">
        <v>17934</v>
      </c>
      <c r="C27222" t="s">
        <v>243</v>
      </c>
      <c r="D27222">
        <v>155</v>
      </c>
      <c r="E27222" t="s">
        <v>52504</v>
      </c>
    </row>
    <row r="27223" spans="1:5" hidden="1" x14ac:dyDescent="0.2">
      <c r="A27223" t="s">
        <v>1464</v>
      </c>
      <c r="B27223" t="s">
        <v>17935</v>
      </c>
      <c r="C27223" t="s">
        <v>243</v>
      </c>
      <c r="D27223">
        <v>160</v>
      </c>
      <c r="E27223" t="s">
        <v>52504</v>
      </c>
    </row>
    <row r="27224" spans="1:5" hidden="1" x14ac:dyDescent="0.2">
      <c r="A27224" t="s">
        <v>1465</v>
      </c>
      <c r="B27224" t="s">
        <v>17936</v>
      </c>
      <c r="C27224" t="s">
        <v>243</v>
      </c>
      <c r="D27224">
        <v>165</v>
      </c>
      <c r="E27224" t="s">
        <v>52504</v>
      </c>
    </row>
    <row r="27225" spans="1:5" hidden="1" x14ac:dyDescent="0.2">
      <c r="A27225" t="s">
        <v>1466</v>
      </c>
      <c r="B27225" t="s">
        <v>17937</v>
      </c>
      <c r="C27225" t="s">
        <v>243</v>
      </c>
      <c r="D27225">
        <v>195</v>
      </c>
      <c r="E27225" t="s">
        <v>52504</v>
      </c>
    </row>
    <row r="27226" spans="1:5" hidden="1" x14ac:dyDescent="0.2">
      <c r="A27226" t="s">
        <v>1467</v>
      </c>
      <c r="B27226" t="s">
        <v>17938</v>
      </c>
      <c r="C27226" t="s">
        <v>243</v>
      </c>
      <c r="D27226">
        <v>200</v>
      </c>
      <c r="E27226" t="s">
        <v>52504</v>
      </c>
    </row>
    <row r="27227" spans="1:5" hidden="1" x14ac:dyDescent="0.2">
      <c r="A27227" t="s">
        <v>1468</v>
      </c>
      <c r="B27227" t="s">
        <v>17939</v>
      </c>
      <c r="C27227" t="s">
        <v>243</v>
      </c>
      <c r="D27227">
        <v>205</v>
      </c>
      <c r="E27227" t="s">
        <v>52504</v>
      </c>
    </row>
    <row r="27228" spans="1:5" hidden="1" x14ac:dyDescent="0.2">
      <c r="A27228" t="s">
        <v>1912</v>
      </c>
      <c r="B27228" t="s">
        <v>17940</v>
      </c>
      <c r="C27228" t="s">
        <v>243</v>
      </c>
      <c r="D27228">
        <v>210</v>
      </c>
      <c r="E27228" t="s">
        <v>52504</v>
      </c>
    </row>
    <row r="27229" spans="1:5" hidden="1" x14ac:dyDescent="0.2">
      <c r="A27229" t="s">
        <v>1469</v>
      </c>
      <c r="B27229" t="s">
        <v>17941</v>
      </c>
      <c r="C27229" t="s">
        <v>243</v>
      </c>
      <c r="D27229">
        <v>215</v>
      </c>
      <c r="E27229" t="s">
        <v>52504</v>
      </c>
    </row>
    <row r="27230" spans="1:5" hidden="1" x14ac:dyDescent="0.2">
      <c r="A27230" t="s">
        <v>1470</v>
      </c>
      <c r="B27230" t="s">
        <v>17942</v>
      </c>
      <c r="C27230" t="s">
        <v>243</v>
      </c>
      <c r="D27230">
        <v>220</v>
      </c>
      <c r="E27230" t="s">
        <v>52504</v>
      </c>
    </row>
    <row r="27231" spans="1:5" hidden="1" x14ac:dyDescent="0.2">
      <c r="A27231" t="s">
        <v>1471</v>
      </c>
      <c r="B27231" t="s">
        <v>17943</v>
      </c>
      <c r="C27231" t="s">
        <v>243</v>
      </c>
      <c r="D27231">
        <v>225</v>
      </c>
      <c r="E27231" t="s">
        <v>52504</v>
      </c>
    </row>
    <row r="27232" spans="1:5" hidden="1" x14ac:dyDescent="0.2">
      <c r="A27232" t="s">
        <v>1472</v>
      </c>
      <c r="B27232" t="s">
        <v>17944</v>
      </c>
      <c r="C27232" t="s">
        <v>243</v>
      </c>
      <c r="D27232">
        <v>230</v>
      </c>
      <c r="E27232" t="s">
        <v>52504</v>
      </c>
    </row>
    <row r="27233" spans="1:5" hidden="1" x14ac:dyDescent="0.2">
      <c r="A27233" t="s">
        <v>1473</v>
      </c>
      <c r="B27233" t="s">
        <v>17945</v>
      </c>
      <c r="C27233" t="s">
        <v>243</v>
      </c>
      <c r="D27233">
        <v>235</v>
      </c>
      <c r="E27233" t="s">
        <v>52504</v>
      </c>
    </row>
    <row r="27234" spans="1:5" hidden="1" x14ac:dyDescent="0.2">
      <c r="A27234" t="s">
        <v>555</v>
      </c>
      <c r="B27234" t="s">
        <v>17946</v>
      </c>
      <c r="C27234" t="s">
        <v>243</v>
      </c>
      <c r="D27234">
        <v>240</v>
      </c>
      <c r="E27234" t="s">
        <v>52504</v>
      </c>
    </row>
    <row r="27235" spans="1:5" hidden="1" x14ac:dyDescent="0.2">
      <c r="A27235" t="s">
        <v>556</v>
      </c>
      <c r="B27235" t="s">
        <v>17947</v>
      </c>
      <c r="C27235" t="s">
        <v>243</v>
      </c>
      <c r="D27235">
        <v>245</v>
      </c>
      <c r="E27235" t="s">
        <v>52504</v>
      </c>
    </row>
    <row r="27236" spans="1:5" hidden="1" x14ac:dyDescent="0.2">
      <c r="A27236" t="s">
        <v>91</v>
      </c>
      <c r="B27236" t="s">
        <v>17948</v>
      </c>
      <c r="C27236" t="s">
        <v>243</v>
      </c>
      <c r="D27236">
        <v>280</v>
      </c>
      <c r="E27236" t="s">
        <v>52504</v>
      </c>
    </row>
    <row r="27237" spans="1:5" hidden="1" x14ac:dyDescent="0.2">
      <c r="A27237" t="s">
        <v>13</v>
      </c>
      <c r="B27237" t="s">
        <v>17949</v>
      </c>
      <c r="C27237" t="s">
        <v>243</v>
      </c>
      <c r="D27237">
        <v>285</v>
      </c>
      <c r="E27237" t="s">
        <v>52504</v>
      </c>
    </row>
    <row r="27238" spans="1:5" hidden="1" x14ac:dyDescent="0.2">
      <c r="A27238" t="s">
        <v>14</v>
      </c>
      <c r="B27238" t="s">
        <v>17950</v>
      </c>
      <c r="C27238" t="s">
        <v>243</v>
      </c>
      <c r="D27238">
        <v>290</v>
      </c>
      <c r="E27238" t="s">
        <v>52504</v>
      </c>
    </row>
    <row r="27239" spans="1:5" hidden="1" x14ac:dyDescent="0.2">
      <c r="A27239" t="s">
        <v>15</v>
      </c>
      <c r="B27239" t="s">
        <v>17951</v>
      </c>
      <c r="C27239" t="s">
        <v>243</v>
      </c>
      <c r="D27239">
        <v>295</v>
      </c>
      <c r="E27239" t="s">
        <v>52504</v>
      </c>
    </row>
    <row r="27240" spans="1:5" hidden="1" x14ac:dyDescent="0.2">
      <c r="A27240" t="s">
        <v>16</v>
      </c>
      <c r="B27240" t="s">
        <v>17952</v>
      </c>
      <c r="C27240" t="s">
        <v>243</v>
      </c>
      <c r="D27240">
        <v>300</v>
      </c>
      <c r="E27240" t="s">
        <v>52504</v>
      </c>
    </row>
    <row r="27241" spans="1:5" hidden="1" x14ac:dyDescent="0.2">
      <c r="A27241" t="s">
        <v>2201</v>
      </c>
      <c r="B27241" t="s">
        <v>17953</v>
      </c>
      <c r="C27241" t="s">
        <v>243</v>
      </c>
      <c r="D27241">
        <v>315</v>
      </c>
      <c r="E27241" t="s">
        <v>52504</v>
      </c>
    </row>
    <row r="27242" spans="1:5" hidden="1" x14ac:dyDescent="0.2">
      <c r="A27242" t="s">
        <v>2018</v>
      </c>
      <c r="B27242" t="s">
        <v>17954</v>
      </c>
      <c r="C27242" t="s">
        <v>243</v>
      </c>
      <c r="D27242">
        <v>360</v>
      </c>
      <c r="E27242" t="s">
        <v>52504</v>
      </c>
    </row>
    <row r="27243" spans="1:5" hidden="1" x14ac:dyDescent="0.2">
      <c r="A27243" t="s">
        <v>1174</v>
      </c>
      <c r="B27243" t="s">
        <v>17955</v>
      </c>
      <c r="C27243" t="s">
        <v>243</v>
      </c>
      <c r="D27243">
        <v>365</v>
      </c>
      <c r="E27243" t="s">
        <v>52504</v>
      </c>
    </row>
    <row r="27244" spans="1:5" hidden="1" x14ac:dyDescent="0.2">
      <c r="A27244" t="s">
        <v>1175</v>
      </c>
      <c r="B27244" t="s">
        <v>17956</v>
      </c>
      <c r="C27244" t="s">
        <v>243</v>
      </c>
      <c r="D27244">
        <v>370</v>
      </c>
      <c r="E27244" t="s">
        <v>52504</v>
      </c>
    </row>
    <row r="27245" spans="1:5" hidden="1" x14ac:dyDescent="0.2">
      <c r="A27245" t="s">
        <v>1669</v>
      </c>
      <c r="B27245" t="s">
        <v>17957</v>
      </c>
      <c r="C27245" t="s">
        <v>243</v>
      </c>
      <c r="D27245">
        <v>375</v>
      </c>
      <c r="E27245" t="s">
        <v>52504</v>
      </c>
    </row>
    <row r="27246" spans="1:5" hidden="1" x14ac:dyDescent="0.2">
      <c r="A27246" t="s">
        <v>1670</v>
      </c>
      <c r="B27246" t="s">
        <v>17958</v>
      </c>
      <c r="C27246" t="s">
        <v>243</v>
      </c>
      <c r="D27246">
        <v>380</v>
      </c>
      <c r="E27246" t="s">
        <v>52504</v>
      </c>
    </row>
    <row r="27247" spans="1:5" hidden="1" x14ac:dyDescent="0.2">
      <c r="A27247" t="s">
        <v>2096</v>
      </c>
      <c r="B27247" t="s">
        <v>17959</v>
      </c>
      <c r="C27247" t="s">
        <v>243</v>
      </c>
      <c r="D27247">
        <v>385</v>
      </c>
      <c r="E27247" t="s">
        <v>52504</v>
      </c>
    </row>
    <row r="27248" spans="1:5" hidden="1" x14ac:dyDescent="0.2">
      <c r="A27248" t="s">
        <v>2097</v>
      </c>
      <c r="B27248" t="s">
        <v>17960</v>
      </c>
      <c r="C27248" t="s">
        <v>243</v>
      </c>
      <c r="D27248">
        <v>390</v>
      </c>
      <c r="E27248" t="s">
        <v>52504</v>
      </c>
    </row>
    <row r="27249" spans="1:5" hidden="1" x14ac:dyDescent="0.2">
      <c r="A27249" t="s">
        <v>2098</v>
      </c>
      <c r="B27249" t="s">
        <v>17961</v>
      </c>
      <c r="C27249" t="s">
        <v>243</v>
      </c>
      <c r="D27249">
        <v>400</v>
      </c>
      <c r="E27249" t="s">
        <v>52504</v>
      </c>
    </row>
    <row r="27250" spans="1:5" hidden="1" x14ac:dyDescent="0.2">
      <c r="A27250" t="s">
        <v>2458</v>
      </c>
      <c r="B27250" t="s">
        <v>17962</v>
      </c>
      <c r="C27250" t="s">
        <v>243</v>
      </c>
      <c r="D27250">
        <v>405</v>
      </c>
      <c r="E27250" t="s">
        <v>52504</v>
      </c>
    </row>
    <row r="27251" spans="1:5" hidden="1" x14ac:dyDescent="0.2">
      <c r="A27251" t="s">
        <v>2459</v>
      </c>
      <c r="B27251" t="s">
        <v>17963</v>
      </c>
      <c r="C27251" t="s">
        <v>243</v>
      </c>
      <c r="D27251">
        <v>440</v>
      </c>
      <c r="E27251" t="s">
        <v>52504</v>
      </c>
    </row>
    <row r="27252" spans="1:5" hidden="1" x14ac:dyDescent="0.2">
      <c r="A27252" t="s">
        <v>2460</v>
      </c>
      <c r="B27252" t="s">
        <v>17964</v>
      </c>
      <c r="C27252" t="s">
        <v>243</v>
      </c>
      <c r="D27252">
        <v>450</v>
      </c>
      <c r="E27252" t="s">
        <v>52504</v>
      </c>
    </row>
    <row r="27253" spans="1:5" hidden="1" x14ac:dyDescent="0.2">
      <c r="A27253" t="s">
        <v>2461</v>
      </c>
      <c r="B27253" t="s">
        <v>17965</v>
      </c>
      <c r="C27253" t="s">
        <v>243</v>
      </c>
      <c r="D27253">
        <v>455</v>
      </c>
      <c r="E27253" t="s">
        <v>52504</v>
      </c>
    </row>
    <row r="27254" spans="1:5" hidden="1" x14ac:dyDescent="0.2">
      <c r="A27254" t="s">
        <v>2462</v>
      </c>
      <c r="B27254" t="s">
        <v>17966</v>
      </c>
      <c r="C27254" t="s">
        <v>243</v>
      </c>
      <c r="D27254">
        <v>460</v>
      </c>
      <c r="E27254" t="s">
        <v>52504</v>
      </c>
    </row>
    <row r="27255" spans="1:5" hidden="1" x14ac:dyDescent="0.2">
      <c r="A27255" t="s">
        <v>2463</v>
      </c>
      <c r="B27255" t="s">
        <v>17967</v>
      </c>
      <c r="C27255" t="s">
        <v>243</v>
      </c>
      <c r="D27255">
        <v>465</v>
      </c>
      <c r="E27255" t="s">
        <v>52504</v>
      </c>
    </row>
    <row r="27256" spans="1:5" hidden="1" x14ac:dyDescent="0.2">
      <c r="A27256" t="s">
        <v>2464</v>
      </c>
      <c r="B27256" t="s">
        <v>17968</v>
      </c>
      <c r="C27256" t="s">
        <v>243</v>
      </c>
      <c r="D27256">
        <v>475</v>
      </c>
      <c r="E27256" t="s">
        <v>52504</v>
      </c>
    </row>
    <row r="27257" spans="1:5" hidden="1" x14ac:dyDescent="0.2">
      <c r="A27257" t="s">
        <v>2465</v>
      </c>
      <c r="B27257" t="s">
        <v>17969</v>
      </c>
      <c r="C27257" t="s">
        <v>243</v>
      </c>
      <c r="D27257">
        <v>485</v>
      </c>
      <c r="E27257" t="s">
        <v>52504</v>
      </c>
    </row>
    <row r="27258" spans="1:5" hidden="1" x14ac:dyDescent="0.2">
      <c r="A27258" t="s">
        <v>2683</v>
      </c>
      <c r="B27258" t="s">
        <v>17970</v>
      </c>
      <c r="C27258" t="s">
        <v>243</v>
      </c>
      <c r="D27258">
        <v>490</v>
      </c>
      <c r="E27258" t="s">
        <v>52504</v>
      </c>
    </row>
    <row r="27259" spans="1:5" hidden="1" x14ac:dyDescent="0.2">
      <c r="A27259" t="s">
        <v>2684</v>
      </c>
      <c r="B27259" t="s">
        <v>17971</v>
      </c>
      <c r="C27259" t="s">
        <v>243</v>
      </c>
      <c r="D27259">
        <v>495</v>
      </c>
      <c r="E27259" t="s">
        <v>52504</v>
      </c>
    </row>
    <row r="27260" spans="1:5" hidden="1" x14ac:dyDescent="0.2">
      <c r="A27260" t="s">
        <v>2685</v>
      </c>
      <c r="B27260" t="s">
        <v>17972</v>
      </c>
      <c r="C27260" t="s">
        <v>243</v>
      </c>
      <c r="D27260">
        <v>505</v>
      </c>
      <c r="E27260" t="s">
        <v>52504</v>
      </c>
    </row>
    <row r="27261" spans="1:5" hidden="1" x14ac:dyDescent="0.2">
      <c r="A27261" t="s">
        <v>2686</v>
      </c>
      <c r="B27261" t="s">
        <v>17973</v>
      </c>
      <c r="C27261" t="s">
        <v>243</v>
      </c>
      <c r="D27261">
        <v>510</v>
      </c>
      <c r="E27261" t="s">
        <v>52504</v>
      </c>
    </row>
    <row r="27262" spans="1:5" hidden="1" x14ac:dyDescent="0.2">
      <c r="A27262" t="s">
        <v>2687</v>
      </c>
      <c r="B27262" t="s">
        <v>17974</v>
      </c>
      <c r="C27262" t="s">
        <v>243</v>
      </c>
      <c r="D27262">
        <v>520</v>
      </c>
      <c r="E27262" t="s">
        <v>52504</v>
      </c>
    </row>
    <row r="27263" spans="1:5" hidden="1" x14ac:dyDescent="0.2">
      <c r="A27263" t="s">
        <v>3257</v>
      </c>
      <c r="B27263" t="s">
        <v>17975</v>
      </c>
      <c r="C27263" t="s">
        <v>2424</v>
      </c>
      <c r="D27263">
        <v>130</v>
      </c>
      <c r="E27263" t="s">
        <v>52504</v>
      </c>
    </row>
    <row r="27264" spans="1:5" hidden="1" x14ac:dyDescent="0.2">
      <c r="A27264" t="s">
        <v>1985</v>
      </c>
      <c r="B27264" t="s">
        <v>17976</v>
      </c>
      <c r="C27264" t="s">
        <v>2424</v>
      </c>
      <c r="D27264">
        <v>200</v>
      </c>
      <c r="E27264" t="s">
        <v>52504</v>
      </c>
    </row>
    <row r="27265" spans="1:5" hidden="1" x14ac:dyDescent="0.2">
      <c r="A27265" t="s">
        <v>1070</v>
      </c>
      <c r="B27265" t="s">
        <v>17977</v>
      </c>
      <c r="C27265" t="s">
        <v>2424</v>
      </c>
      <c r="D27265">
        <v>50</v>
      </c>
      <c r="E27265" t="s">
        <v>52504</v>
      </c>
    </row>
    <row r="27266" spans="1:5" hidden="1" x14ac:dyDescent="0.2">
      <c r="A27266" t="s">
        <v>41</v>
      </c>
      <c r="B27266" t="s">
        <v>17978</v>
      </c>
      <c r="C27266" t="s">
        <v>243</v>
      </c>
      <c r="D27266">
        <v>940</v>
      </c>
      <c r="E27266" t="s">
        <v>52504</v>
      </c>
    </row>
    <row r="27267" spans="1:5" hidden="1" x14ac:dyDescent="0.2">
      <c r="A27267" t="s">
        <v>3834</v>
      </c>
      <c r="B27267" t="s">
        <v>17979</v>
      </c>
      <c r="C27267" t="s">
        <v>243</v>
      </c>
      <c r="D27267" s="684">
        <v>1185</v>
      </c>
      <c r="E27267" t="s">
        <v>52504</v>
      </c>
    </row>
    <row r="27268" spans="1:5" hidden="1" x14ac:dyDescent="0.2">
      <c r="A27268" t="s">
        <v>42</v>
      </c>
      <c r="B27268" t="s">
        <v>17980</v>
      </c>
      <c r="C27268" t="s">
        <v>243</v>
      </c>
      <c r="D27268">
        <v>960</v>
      </c>
      <c r="E27268" t="s">
        <v>52504</v>
      </c>
    </row>
    <row r="27269" spans="1:5" hidden="1" x14ac:dyDescent="0.2">
      <c r="A27269" t="s">
        <v>3835</v>
      </c>
      <c r="B27269" t="s">
        <v>17981</v>
      </c>
      <c r="C27269" t="s">
        <v>243</v>
      </c>
      <c r="D27269" s="684">
        <v>1185</v>
      </c>
      <c r="E27269" t="s">
        <v>52504</v>
      </c>
    </row>
    <row r="27270" spans="1:5" hidden="1" x14ac:dyDescent="0.2">
      <c r="A27270" t="s">
        <v>43</v>
      </c>
      <c r="B27270" t="s">
        <v>17982</v>
      </c>
      <c r="C27270" t="s">
        <v>243</v>
      </c>
      <c r="D27270" s="684">
        <v>1020</v>
      </c>
      <c r="E27270" t="s">
        <v>52504</v>
      </c>
    </row>
    <row r="27271" spans="1:5" hidden="1" x14ac:dyDescent="0.2">
      <c r="A27271" t="s">
        <v>3836</v>
      </c>
      <c r="B27271" t="s">
        <v>17983</v>
      </c>
      <c r="C27271" t="s">
        <v>243</v>
      </c>
      <c r="D27271" s="684">
        <v>1245</v>
      </c>
      <c r="E27271" t="s">
        <v>52504</v>
      </c>
    </row>
    <row r="27272" spans="1:5" hidden="1" x14ac:dyDescent="0.2">
      <c r="A27272" t="s">
        <v>275</v>
      </c>
      <c r="B27272" t="s">
        <v>17984</v>
      </c>
      <c r="C27272" t="s">
        <v>243</v>
      </c>
      <c r="D27272">
        <v>980</v>
      </c>
      <c r="E27272" t="s">
        <v>52504</v>
      </c>
    </row>
    <row r="27273" spans="1:5" hidden="1" x14ac:dyDescent="0.2">
      <c r="A27273" t="s">
        <v>3837</v>
      </c>
      <c r="B27273" t="s">
        <v>17985</v>
      </c>
      <c r="C27273" t="s">
        <v>243</v>
      </c>
      <c r="D27273" s="684">
        <v>1205</v>
      </c>
      <c r="E27273" t="s">
        <v>52504</v>
      </c>
    </row>
    <row r="27274" spans="1:5" hidden="1" x14ac:dyDescent="0.2">
      <c r="A27274" t="s">
        <v>276</v>
      </c>
      <c r="B27274" t="s">
        <v>17986</v>
      </c>
      <c r="C27274" t="s">
        <v>243</v>
      </c>
      <c r="D27274" s="684">
        <v>1060</v>
      </c>
      <c r="E27274" t="s">
        <v>52504</v>
      </c>
    </row>
    <row r="27275" spans="1:5" hidden="1" x14ac:dyDescent="0.2">
      <c r="A27275" t="s">
        <v>3838</v>
      </c>
      <c r="B27275" t="s">
        <v>17987</v>
      </c>
      <c r="C27275" t="s">
        <v>243</v>
      </c>
      <c r="D27275" s="684">
        <v>1290</v>
      </c>
      <c r="E27275" t="s">
        <v>52504</v>
      </c>
    </row>
    <row r="27276" spans="1:5" hidden="1" x14ac:dyDescent="0.2">
      <c r="A27276" t="s">
        <v>5159</v>
      </c>
      <c r="B27276" t="s">
        <v>18041</v>
      </c>
      <c r="C27276" t="s">
        <v>5480</v>
      </c>
      <c r="D27276">
        <v>1</v>
      </c>
      <c r="E27276" t="s">
        <v>52504</v>
      </c>
    </row>
    <row r="27277" spans="1:5" hidden="1" x14ac:dyDescent="0.2">
      <c r="A27277" t="s">
        <v>277</v>
      </c>
      <c r="B27277" t="s">
        <v>17988</v>
      </c>
      <c r="C27277" t="s">
        <v>243</v>
      </c>
      <c r="D27277" s="684">
        <v>1080</v>
      </c>
      <c r="E27277" t="s">
        <v>52504</v>
      </c>
    </row>
    <row r="27278" spans="1:5" hidden="1" x14ac:dyDescent="0.2">
      <c r="A27278" t="s">
        <v>3839</v>
      </c>
      <c r="B27278" t="s">
        <v>17989</v>
      </c>
      <c r="C27278" t="s">
        <v>243</v>
      </c>
      <c r="D27278" s="684">
        <v>1305</v>
      </c>
      <c r="E27278" t="s">
        <v>52504</v>
      </c>
    </row>
    <row r="27279" spans="1:5" hidden="1" x14ac:dyDescent="0.2">
      <c r="A27279" t="s">
        <v>278</v>
      </c>
      <c r="B27279" t="s">
        <v>17990</v>
      </c>
      <c r="C27279" t="s">
        <v>243</v>
      </c>
      <c r="D27279" s="684">
        <v>1080</v>
      </c>
      <c r="E27279" t="s">
        <v>52504</v>
      </c>
    </row>
    <row r="27280" spans="1:5" hidden="1" x14ac:dyDescent="0.2">
      <c r="A27280" t="s">
        <v>3840</v>
      </c>
      <c r="B27280" t="s">
        <v>17991</v>
      </c>
      <c r="C27280" t="s">
        <v>243</v>
      </c>
      <c r="D27280" s="684">
        <v>1305</v>
      </c>
      <c r="E27280" t="s">
        <v>52504</v>
      </c>
    </row>
    <row r="27281" spans="1:5" hidden="1" x14ac:dyDescent="0.2">
      <c r="A27281" t="s">
        <v>279</v>
      </c>
      <c r="B27281" t="s">
        <v>17992</v>
      </c>
      <c r="C27281" t="s">
        <v>243</v>
      </c>
      <c r="D27281" s="684">
        <v>1100</v>
      </c>
      <c r="E27281" t="s">
        <v>52504</v>
      </c>
    </row>
    <row r="27282" spans="1:5" hidden="1" x14ac:dyDescent="0.2">
      <c r="A27282" t="s">
        <v>695</v>
      </c>
      <c r="B27282" t="s">
        <v>17994</v>
      </c>
      <c r="C27282" t="s">
        <v>243</v>
      </c>
      <c r="D27282">
        <v>65</v>
      </c>
      <c r="E27282" t="s">
        <v>52504</v>
      </c>
    </row>
    <row r="27283" spans="1:5" hidden="1" x14ac:dyDescent="0.2">
      <c r="A27283" t="s">
        <v>280</v>
      </c>
      <c r="B27283" t="s">
        <v>17995</v>
      </c>
      <c r="C27283" t="s">
        <v>243</v>
      </c>
      <c r="D27283">
        <v>136</v>
      </c>
      <c r="E27283" t="s">
        <v>52504</v>
      </c>
    </row>
    <row r="27284" spans="1:5" hidden="1" x14ac:dyDescent="0.2">
      <c r="A27284" t="s">
        <v>2478</v>
      </c>
      <c r="B27284" t="s">
        <v>17997</v>
      </c>
      <c r="C27284" t="s">
        <v>880</v>
      </c>
      <c r="D27284" s="684">
        <v>1500</v>
      </c>
      <c r="E27284" t="s">
        <v>52504</v>
      </c>
    </row>
    <row r="27285" spans="1:5" hidden="1" x14ac:dyDescent="0.2">
      <c r="A27285" t="s">
        <v>7993</v>
      </c>
      <c r="B27285" t="s">
        <v>17998</v>
      </c>
      <c r="C27285" t="s">
        <v>243</v>
      </c>
      <c r="D27285">
        <v>60</v>
      </c>
      <c r="E27285" t="s">
        <v>52504</v>
      </c>
    </row>
    <row r="27286" spans="1:5" hidden="1" x14ac:dyDescent="0.2">
      <c r="A27286" t="s">
        <v>7994</v>
      </c>
      <c r="B27286" t="s">
        <v>17999</v>
      </c>
      <c r="C27286" t="s">
        <v>511</v>
      </c>
      <c r="D27286">
        <v>135</v>
      </c>
      <c r="E27286" t="s">
        <v>52504</v>
      </c>
    </row>
    <row r="27287" spans="1:5" hidden="1" x14ac:dyDescent="0.2">
      <c r="A27287" t="s">
        <v>7995</v>
      </c>
      <c r="B27287" t="s">
        <v>18000</v>
      </c>
      <c r="C27287" t="s">
        <v>511</v>
      </c>
      <c r="D27287">
        <v>250</v>
      </c>
      <c r="E27287" t="s">
        <v>52504</v>
      </c>
    </row>
    <row r="27288" spans="1:5" hidden="1" x14ac:dyDescent="0.2">
      <c r="A27288" t="s">
        <v>7996</v>
      </c>
      <c r="B27288" t="s">
        <v>18001</v>
      </c>
      <c r="C27288" t="s">
        <v>511</v>
      </c>
      <c r="D27288">
        <v>250</v>
      </c>
      <c r="E27288" t="s">
        <v>52504</v>
      </c>
    </row>
    <row r="27289" spans="1:5" hidden="1" x14ac:dyDescent="0.2">
      <c r="A27289" t="s">
        <v>7997</v>
      </c>
      <c r="B27289" t="s">
        <v>18002</v>
      </c>
      <c r="C27289" t="s">
        <v>313</v>
      </c>
      <c r="D27289">
        <v>1</v>
      </c>
      <c r="E27289" t="s">
        <v>52504</v>
      </c>
    </row>
    <row r="27290" spans="1:5" hidden="1" x14ac:dyDescent="0.2">
      <c r="A27290" t="s">
        <v>2479</v>
      </c>
      <c r="B27290" t="s">
        <v>18005</v>
      </c>
      <c r="C27290" t="s">
        <v>282</v>
      </c>
      <c r="D27290">
        <v>65</v>
      </c>
      <c r="E27290" t="s">
        <v>52504</v>
      </c>
    </row>
    <row r="27291" spans="1:5" hidden="1" x14ac:dyDescent="0.2">
      <c r="A27291" t="s">
        <v>3841</v>
      </c>
      <c r="B27291" t="s">
        <v>17993</v>
      </c>
      <c r="C27291" t="s">
        <v>243</v>
      </c>
      <c r="D27291" s="684">
        <v>1350</v>
      </c>
      <c r="E27291" t="s">
        <v>52504</v>
      </c>
    </row>
    <row r="27292" spans="1:5" hidden="1" x14ac:dyDescent="0.2">
      <c r="A27292" t="s">
        <v>2958</v>
      </c>
      <c r="B27292" t="s">
        <v>17690</v>
      </c>
      <c r="C27292" t="s">
        <v>2424</v>
      </c>
      <c r="D27292">
        <v>400</v>
      </c>
      <c r="E27292" t="s">
        <v>52504</v>
      </c>
    </row>
    <row r="27293" spans="1:5" hidden="1" x14ac:dyDescent="0.2">
      <c r="A27293" t="s">
        <v>1327</v>
      </c>
      <c r="B27293" t="s">
        <v>18006</v>
      </c>
      <c r="C27293" t="s">
        <v>511</v>
      </c>
      <c r="D27293">
        <v>960</v>
      </c>
      <c r="E27293" t="s">
        <v>52504</v>
      </c>
    </row>
    <row r="27294" spans="1:5" hidden="1" x14ac:dyDescent="0.2">
      <c r="A27294" t="s">
        <v>13123</v>
      </c>
      <c r="B27294" t="s">
        <v>18007</v>
      </c>
      <c r="C27294" t="s">
        <v>511</v>
      </c>
      <c r="D27294" s="684">
        <v>3850</v>
      </c>
      <c r="E27294" t="s">
        <v>52504</v>
      </c>
    </row>
    <row r="27295" spans="1:5" hidden="1" x14ac:dyDescent="0.2">
      <c r="A27295" t="s">
        <v>8926</v>
      </c>
      <c r="B27295" t="s">
        <v>18008</v>
      </c>
      <c r="C27295" t="s">
        <v>511</v>
      </c>
      <c r="D27295" s="684">
        <v>1350</v>
      </c>
      <c r="E27295" t="s">
        <v>52504</v>
      </c>
    </row>
    <row r="27296" spans="1:5" hidden="1" x14ac:dyDescent="0.2">
      <c r="A27296" t="s">
        <v>16081</v>
      </c>
      <c r="B27296" t="s">
        <v>18009</v>
      </c>
      <c r="C27296" t="s">
        <v>511</v>
      </c>
      <c r="D27296">
        <v>400</v>
      </c>
      <c r="E27296" t="s">
        <v>52504</v>
      </c>
    </row>
    <row r="27297" spans="1:5" hidden="1" x14ac:dyDescent="0.2">
      <c r="A27297" t="s">
        <v>8927</v>
      </c>
      <c r="B27297" t="s">
        <v>18010</v>
      </c>
      <c r="C27297" t="s">
        <v>511</v>
      </c>
      <c r="D27297">
        <v>400</v>
      </c>
      <c r="E27297" t="s">
        <v>52504</v>
      </c>
    </row>
    <row r="27298" spans="1:5" hidden="1" x14ac:dyDescent="0.2">
      <c r="A27298" t="s">
        <v>9352</v>
      </c>
      <c r="B27298" t="s">
        <v>18011</v>
      </c>
      <c r="C27298" t="s">
        <v>313</v>
      </c>
      <c r="D27298">
        <v>6</v>
      </c>
      <c r="E27298" t="s">
        <v>52504</v>
      </c>
    </row>
    <row r="27299" spans="1:5" hidden="1" x14ac:dyDescent="0.2">
      <c r="A27299" t="s">
        <v>9350</v>
      </c>
      <c r="B27299" t="s">
        <v>18012</v>
      </c>
      <c r="C27299" t="s">
        <v>9351</v>
      </c>
      <c r="D27299">
        <v>350</v>
      </c>
      <c r="E27299" t="s">
        <v>52504</v>
      </c>
    </row>
    <row r="27300" spans="1:5" hidden="1" x14ac:dyDescent="0.2">
      <c r="A27300" t="s">
        <v>8925</v>
      </c>
      <c r="B27300" t="s">
        <v>18013</v>
      </c>
      <c r="C27300" t="s">
        <v>313</v>
      </c>
      <c r="D27300">
        <v>3.5</v>
      </c>
      <c r="E27300" t="s">
        <v>52504</v>
      </c>
    </row>
    <row r="27301" spans="1:5" hidden="1" x14ac:dyDescent="0.2">
      <c r="A27301" t="s">
        <v>8918</v>
      </c>
      <c r="B27301" t="s">
        <v>18014</v>
      </c>
      <c r="C27301" t="s">
        <v>313</v>
      </c>
      <c r="D27301">
        <v>2.75</v>
      </c>
      <c r="E27301" t="s">
        <v>52504</v>
      </c>
    </row>
    <row r="27302" spans="1:5" hidden="1" x14ac:dyDescent="0.2">
      <c r="A27302" t="s">
        <v>2878</v>
      </c>
      <c r="B27302" t="s">
        <v>18015</v>
      </c>
      <c r="C27302" t="s">
        <v>2424</v>
      </c>
      <c r="D27302">
        <v>47.5</v>
      </c>
      <c r="E27302" t="s">
        <v>52504</v>
      </c>
    </row>
    <row r="27303" spans="1:5" hidden="1" x14ac:dyDescent="0.2">
      <c r="A27303" t="s">
        <v>2689</v>
      </c>
      <c r="B27303" t="s">
        <v>18016</v>
      </c>
      <c r="C27303" t="s">
        <v>282</v>
      </c>
      <c r="D27303">
        <v>195</v>
      </c>
      <c r="E27303" t="s">
        <v>52504</v>
      </c>
    </row>
    <row r="27304" spans="1:5" hidden="1" x14ac:dyDescent="0.2">
      <c r="A27304" t="s">
        <v>2257</v>
      </c>
      <c r="B27304" t="s">
        <v>18017</v>
      </c>
      <c r="C27304" t="s">
        <v>2424</v>
      </c>
      <c r="D27304">
        <v>11</v>
      </c>
      <c r="E27304" t="s">
        <v>52504</v>
      </c>
    </row>
    <row r="27305" spans="1:5" hidden="1" x14ac:dyDescent="0.2">
      <c r="A27305" t="s">
        <v>8745</v>
      </c>
      <c r="B27305" t="s">
        <v>18018</v>
      </c>
      <c r="C27305" t="s">
        <v>282</v>
      </c>
      <c r="D27305">
        <v>12.5</v>
      </c>
      <c r="E27305" t="s">
        <v>52504</v>
      </c>
    </row>
    <row r="27306" spans="1:5" hidden="1" x14ac:dyDescent="0.2">
      <c r="A27306" t="s">
        <v>4041</v>
      </c>
      <c r="B27306" t="s">
        <v>17855</v>
      </c>
      <c r="C27306" t="s">
        <v>243</v>
      </c>
      <c r="D27306">
        <v>166.96</v>
      </c>
      <c r="E27306" t="s">
        <v>52504</v>
      </c>
    </row>
    <row r="27307" spans="1:5" hidden="1" x14ac:dyDescent="0.2">
      <c r="A27307" t="s">
        <v>2402</v>
      </c>
      <c r="B27307" t="s">
        <v>18020</v>
      </c>
      <c r="C27307" t="s">
        <v>511</v>
      </c>
      <c r="D27307" s="684">
        <v>16000</v>
      </c>
      <c r="E27307" t="s">
        <v>52504</v>
      </c>
    </row>
    <row r="27308" spans="1:5" hidden="1" x14ac:dyDescent="0.2">
      <c r="A27308" t="s">
        <v>519</v>
      </c>
      <c r="B27308" t="s">
        <v>18021</v>
      </c>
      <c r="C27308" t="s">
        <v>243</v>
      </c>
      <c r="D27308" s="684">
        <v>1650</v>
      </c>
      <c r="E27308" t="s">
        <v>52504</v>
      </c>
    </row>
    <row r="27309" spans="1:5" hidden="1" x14ac:dyDescent="0.2">
      <c r="A27309" t="s">
        <v>99</v>
      </c>
      <c r="B27309" t="s">
        <v>18022</v>
      </c>
      <c r="C27309" t="s">
        <v>282</v>
      </c>
      <c r="D27309">
        <v>75</v>
      </c>
      <c r="E27309" t="s">
        <v>52504</v>
      </c>
    </row>
    <row r="27310" spans="1:5" hidden="1" x14ac:dyDescent="0.2">
      <c r="A27310" t="s">
        <v>2497</v>
      </c>
      <c r="B27310" t="s">
        <v>18023</v>
      </c>
      <c r="C27310" t="s">
        <v>2498</v>
      </c>
      <c r="D27310">
        <v>206.04</v>
      </c>
      <c r="E27310" t="s">
        <v>52504</v>
      </c>
    </row>
    <row r="27311" spans="1:5" hidden="1" x14ac:dyDescent="0.2">
      <c r="A27311" t="s">
        <v>964</v>
      </c>
      <c r="B27311" t="s">
        <v>18024</v>
      </c>
      <c r="C27311" t="s">
        <v>2498</v>
      </c>
      <c r="D27311">
        <v>206.04</v>
      </c>
      <c r="E27311" t="s">
        <v>52504</v>
      </c>
    </row>
    <row r="27312" spans="1:5" hidden="1" x14ac:dyDescent="0.2">
      <c r="A27312" t="s">
        <v>9432</v>
      </c>
      <c r="B27312" t="s">
        <v>9433</v>
      </c>
      <c r="C27312" t="s">
        <v>2047</v>
      </c>
      <c r="D27312">
        <v>400</v>
      </c>
      <c r="E27312" t="s">
        <v>52504</v>
      </c>
    </row>
    <row r="27313" spans="1:5" ht="12.75" hidden="1" customHeight="1" x14ac:dyDescent="0.2">
      <c r="A27313" t="s">
        <v>2682</v>
      </c>
      <c r="B27313" t="s">
        <v>16080</v>
      </c>
      <c r="C27313" t="s">
        <v>2830</v>
      </c>
      <c r="D27313">
        <v>150</v>
      </c>
      <c r="E27313" t="s">
        <v>52504</v>
      </c>
    </row>
    <row r="27314" spans="1:5" hidden="1" x14ac:dyDescent="0.2">
      <c r="A27314" t="s">
        <v>1028</v>
      </c>
      <c r="B27314" t="s">
        <v>16073</v>
      </c>
      <c r="C27314" t="s">
        <v>2896</v>
      </c>
      <c r="D27314">
        <v>0</v>
      </c>
      <c r="E27314" t="s">
        <v>52504</v>
      </c>
    </row>
    <row r="27315" spans="1:5" hidden="1" x14ac:dyDescent="0.2">
      <c r="A27315" t="s">
        <v>2536</v>
      </c>
      <c r="B27315" t="s">
        <v>16074</v>
      </c>
      <c r="C27315" t="s">
        <v>2424</v>
      </c>
      <c r="D27315">
        <v>125</v>
      </c>
      <c r="E27315" t="s">
        <v>52504</v>
      </c>
    </row>
    <row r="27316" spans="1:5" hidden="1" x14ac:dyDescent="0.2">
      <c r="A27316" t="s">
        <v>6583</v>
      </c>
      <c r="B27316" t="s">
        <v>18025</v>
      </c>
      <c r="C27316" t="s">
        <v>1183</v>
      </c>
      <c r="D27316">
        <v>150</v>
      </c>
      <c r="E27316" t="s">
        <v>52504</v>
      </c>
    </row>
    <row r="27317" spans="1:5" hidden="1" x14ac:dyDescent="0.2">
      <c r="A27317" t="s">
        <v>18026</v>
      </c>
      <c r="B27317" t="s">
        <v>18027</v>
      </c>
      <c r="C27317" t="s">
        <v>243</v>
      </c>
      <c r="D27317">
        <v>682.61</v>
      </c>
      <c r="E27317" t="s">
        <v>52504</v>
      </c>
    </row>
    <row r="27318" spans="1:5" hidden="1" x14ac:dyDescent="0.2">
      <c r="A27318" t="s">
        <v>18028</v>
      </c>
      <c r="B27318" t="s">
        <v>18029</v>
      </c>
      <c r="C27318" t="s">
        <v>243</v>
      </c>
      <c r="D27318">
        <v>752.17</v>
      </c>
      <c r="E27318" t="s">
        <v>52504</v>
      </c>
    </row>
    <row r="27319" spans="1:5" hidden="1" x14ac:dyDescent="0.2">
      <c r="A27319" t="s">
        <v>314</v>
      </c>
      <c r="B27319" t="s">
        <v>18030</v>
      </c>
      <c r="C27319" t="s">
        <v>282</v>
      </c>
      <c r="D27319">
        <v>75</v>
      </c>
      <c r="E27319" t="s">
        <v>52504</v>
      </c>
    </row>
    <row r="27320" spans="1:5" hidden="1" x14ac:dyDescent="0.2">
      <c r="A27320" t="s">
        <v>18031</v>
      </c>
      <c r="B27320" t="s">
        <v>18032</v>
      </c>
      <c r="C27320" t="s">
        <v>2896</v>
      </c>
      <c r="D27320">
        <v>0</v>
      </c>
      <c r="E27320" t="s">
        <v>52504</v>
      </c>
    </row>
    <row r="27321" spans="1:5" ht="12.75" hidden="1" customHeight="1" x14ac:dyDescent="0.2">
      <c r="A27321" t="s">
        <v>18033</v>
      </c>
      <c r="B27321" t="s">
        <v>18034</v>
      </c>
      <c r="C27321" t="s">
        <v>2047</v>
      </c>
      <c r="D27321" s="684">
        <v>2608.6999999999998</v>
      </c>
      <c r="E27321" t="s">
        <v>52504</v>
      </c>
    </row>
    <row r="27322" spans="1:5" ht="12.75" hidden="1" customHeight="1" x14ac:dyDescent="0.2">
      <c r="A27322" t="s">
        <v>18035</v>
      </c>
      <c r="B27322" t="s">
        <v>18036</v>
      </c>
      <c r="C27322" t="s">
        <v>2896</v>
      </c>
      <c r="D27322" s="684">
        <v>3500</v>
      </c>
      <c r="E27322" t="s">
        <v>52504</v>
      </c>
    </row>
    <row r="27323" spans="1:5" hidden="1" x14ac:dyDescent="0.2">
      <c r="A27323" t="s">
        <v>18037</v>
      </c>
      <c r="B27323" t="s">
        <v>18038</v>
      </c>
      <c r="C27323" t="s">
        <v>2047</v>
      </c>
      <c r="D27323" s="684">
        <v>5000</v>
      </c>
      <c r="E27323" t="s">
        <v>52504</v>
      </c>
    </row>
    <row r="27324" spans="1:5" hidden="1" x14ac:dyDescent="0.2">
      <c r="A27324" t="s">
        <v>18039</v>
      </c>
      <c r="B27324" t="s">
        <v>18040</v>
      </c>
      <c r="C27324" t="s">
        <v>2896</v>
      </c>
      <c r="D27324">
        <v>0</v>
      </c>
      <c r="E27324" t="s">
        <v>52504</v>
      </c>
    </row>
    <row r="27325" spans="1:5" hidden="1" x14ac:dyDescent="0.2">
      <c r="A27325" t="s">
        <v>52522</v>
      </c>
      <c r="B27325" t="s">
        <v>52523</v>
      </c>
      <c r="C27325" t="s">
        <v>511</v>
      </c>
      <c r="D27325">
        <v>300</v>
      </c>
      <c r="E27325" t="s">
        <v>52504</v>
      </c>
    </row>
    <row r="27326" spans="1:5" hidden="1" x14ac:dyDescent="0.2">
      <c r="A27326" t="s">
        <v>52524</v>
      </c>
      <c r="B27326" s="792" t="s">
        <v>54458</v>
      </c>
      <c r="C27326" t="s">
        <v>313</v>
      </c>
      <c r="D27326">
        <v>141.69999999999999</v>
      </c>
      <c r="E27326" t="s">
        <v>52504</v>
      </c>
    </row>
    <row r="27327" spans="1:5" hidden="1" x14ac:dyDescent="0.2">
      <c r="A27327" t="s">
        <v>18862</v>
      </c>
      <c r="B27327" t="s">
        <v>18863</v>
      </c>
      <c r="C27327" t="s">
        <v>511</v>
      </c>
      <c r="D27327">
        <v>100</v>
      </c>
      <c r="E27327" t="s">
        <v>52504</v>
      </c>
    </row>
    <row r="27328" spans="1:5" hidden="1" x14ac:dyDescent="0.2">
      <c r="A27328" t="s">
        <v>328</v>
      </c>
      <c r="B27328" t="s">
        <v>17788</v>
      </c>
      <c r="C27328" t="s">
        <v>6674</v>
      </c>
      <c r="D27328">
        <v>93.6</v>
      </c>
      <c r="E27328" t="s">
        <v>52504</v>
      </c>
    </row>
    <row r="27329" spans="1:5" hidden="1" x14ac:dyDescent="0.2">
      <c r="A27329" t="s">
        <v>4038</v>
      </c>
      <c r="B27329" t="s">
        <v>18867</v>
      </c>
      <c r="C27329" t="s">
        <v>243</v>
      </c>
      <c r="D27329">
        <v>86</v>
      </c>
      <c r="E27329" t="s">
        <v>52504</v>
      </c>
    </row>
    <row r="27330" spans="1:5" hidden="1" x14ac:dyDescent="0.2">
      <c r="A27330" t="s">
        <v>4035</v>
      </c>
      <c r="B27330" t="s">
        <v>17851</v>
      </c>
      <c r="C27330" t="s">
        <v>243</v>
      </c>
      <c r="D27330">
        <v>85.52</v>
      </c>
      <c r="E27330" t="s">
        <v>52504</v>
      </c>
    </row>
    <row r="27331" spans="1:5" hidden="1" x14ac:dyDescent="0.2">
      <c r="A27331" t="s">
        <v>4037</v>
      </c>
      <c r="B27331" t="s">
        <v>52525</v>
      </c>
      <c r="C27331" t="s">
        <v>2047</v>
      </c>
      <c r="D27331">
        <v>300</v>
      </c>
      <c r="E27331" t="s">
        <v>52504</v>
      </c>
    </row>
    <row r="27332" spans="1:5" hidden="1" x14ac:dyDescent="0.2">
      <c r="A27332" t="s">
        <v>19900</v>
      </c>
      <c r="B27332" t="s">
        <v>19901</v>
      </c>
      <c r="C27332" t="s">
        <v>511</v>
      </c>
      <c r="D27332">
        <v>1.1000000000000001</v>
      </c>
      <c r="E27332" t="s">
        <v>52504</v>
      </c>
    </row>
    <row r="27333" spans="1:5" hidden="1" x14ac:dyDescent="0.2">
      <c r="A27333" t="s">
        <v>52526</v>
      </c>
      <c r="B27333" t="s">
        <v>52527</v>
      </c>
      <c r="C27333" t="s">
        <v>313</v>
      </c>
      <c r="D27333">
        <v>10</v>
      </c>
      <c r="E27333" t="s">
        <v>52504</v>
      </c>
    </row>
    <row r="27334" spans="1:5" hidden="1" x14ac:dyDescent="0.2">
      <c r="A27334" t="s">
        <v>52528</v>
      </c>
      <c r="B27334" s="792" t="s">
        <v>54493</v>
      </c>
      <c r="C27334" t="s">
        <v>313</v>
      </c>
      <c r="D27334">
        <v>12</v>
      </c>
      <c r="E27334" t="s">
        <v>52504</v>
      </c>
    </row>
    <row r="27335" spans="1:5" hidden="1" x14ac:dyDescent="0.2">
      <c r="A27335" s="29" t="s">
        <v>52529</v>
      </c>
      <c r="B27335" s="792" t="s">
        <v>54460</v>
      </c>
      <c r="C27335" t="s">
        <v>313</v>
      </c>
      <c r="D27335">
        <v>2</v>
      </c>
      <c r="E27335" t="s">
        <v>52504</v>
      </c>
    </row>
    <row r="27336" spans="1:5" hidden="1" x14ac:dyDescent="0.2">
      <c r="A27336" s="94" t="s">
        <v>30751</v>
      </c>
      <c r="B27336" s="339" t="s">
        <v>52577</v>
      </c>
      <c r="C27336" s="789" t="s">
        <v>243</v>
      </c>
      <c r="D27336" s="682">
        <v>1500</v>
      </c>
      <c r="E27336" t="s">
        <v>52504</v>
      </c>
    </row>
    <row r="27337" spans="1:5" hidden="1" x14ac:dyDescent="0.2">
      <c r="A27337" s="787" t="s">
        <v>54268</v>
      </c>
      <c r="B27337" s="339" t="s">
        <v>54269</v>
      </c>
      <c r="C27337" s="791" t="s">
        <v>880</v>
      </c>
      <c r="D27337" s="790">
        <v>500</v>
      </c>
      <c r="E27337" t="s">
        <v>52504</v>
      </c>
    </row>
    <row r="27338" spans="1:5" hidden="1" x14ac:dyDescent="0.2">
      <c r="A27338" s="94" t="s">
        <v>54255</v>
      </c>
      <c r="B27338" s="793" t="s">
        <v>54494</v>
      </c>
      <c r="C27338" s="794" t="s">
        <v>243</v>
      </c>
      <c r="D27338" s="790">
        <v>1300</v>
      </c>
      <c r="E27338" t="s">
        <v>52504</v>
      </c>
    </row>
  </sheetData>
  <autoFilter ref="A2:E27338" xr:uid="{EE3F361E-3C1D-4EC6-9F51-779F3E27E0C9}">
    <filterColumn colId="4">
      <filters>
        <filter val="Plumbing World"/>
      </filters>
    </filterColumn>
    <sortState xmlns:xlrd2="http://schemas.microsoft.com/office/spreadsheetml/2017/richdata2" ref="A3:E27323">
      <sortCondition ref="E2:E27323"/>
    </sortState>
  </autoFilter>
  <sortState xmlns:xlrd2="http://schemas.microsoft.com/office/spreadsheetml/2017/richdata2" ref="A3:D13897">
    <sortCondition ref="A1"/>
  </sortState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1">
    <tabColor indexed="13"/>
  </sheetPr>
  <dimension ref="A1:I84"/>
  <sheetViews>
    <sheetView zoomScaleNormal="100" workbookViewId="0">
      <pane ySplit="7" topLeftCell="A53" activePane="bottomLeft" state="frozen"/>
      <selection activeCell="D44" sqref="D44"/>
      <selection pane="bottomLeft" activeCell="D34" sqref="D34"/>
    </sheetView>
  </sheetViews>
  <sheetFormatPr defaultRowHeight="12.75" x14ac:dyDescent="0.2"/>
  <cols>
    <col min="1" max="1" width="14.42578125" bestFit="1" customWidth="1"/>
    <col min="2" max="2" width="37.5703125" bestFit="1" customWidth="1"/>
    <col min="3" max="4" width="15.5703125" customWidth="1"/>
    <col min="5" max="5" width="16.5703125" customWidth="1"/>
    <col min="6" max="6" width="18" customWidth="1"/>
    <col min="7" max="7" width="16.7109375" customWidth="1"/>
    <col min="8" max="8" width="16.28515625" customWidth="1"/>
    <col min="9" max="9" width="14.85546875" customWidth="1"/>
  </cols>
  <sheetData>
    <row r="1" spans="1:9" ht="15.75" x14ac:dyDescent="0.25">
      <c r="A1" s="854" t="s">
        <v>672</v>
      </c>
      <c r="B1" s="854"/>
      <c r="C1" s="854"/>
      <c r="D1" s="854" t="s">
        <v>673</v>
      </c>
      <c r="E1" s="854"/>
      <c r="F1" s="854"/>
      <c r="G1" s="854"/>
      <c r="H1" s="854"/>
      <c r="I1" s="9"/>
    </row>
    <row r="2" spans="1:9" ht="15" x14ac:dyDescent="0.2">
      <c r="A2" s="9"/>
      <c r="B2" s="9"/>
      <c r="C2" s="9"/>
      <c r="D2" s="9"/>
      <c r="E2" s="9"/>
      <c r="F2" s="9"/>
      <c r="G2" s="9"/>
      <c r="H2" s="9"/>
      <c r="I2" s="9"/>
    </row>
    <row r="3" spans="1:9" ht="15" x14ac:dyDescent="0.2">
      <c r="A3" s="9" t="s">
        <v>674</v>
      </c>
      <c r="B3" s="9" t="str">
        <f>'Main Sheet'!B5</f>
        <v>JNB 20058</v>
      </c>
      <c r="C3" s="9"/>
      <c r="D3" s="9"/>
      <c r="E3" s="9"/>
      <c r="F3" s="9"/>
      <c r="G3" s="9" t="s">
        <v>675</v>
      </c>
      <c r="H3" s="9"/>
      <c r="I3" s="9"/>
    </row>
    <row r="4" spans="1:9" ht="15" x14ac:dyDescent="0.2">
      <c r="A4" s="9" t="s">
        <v>676</v>
      </c>
      <c r="B4" s="9" t="str">
        <f>'Main Sheet'!B6</f>
        <v>Clients Name</v>
      </c>
      <c r="C4" s="9"/>
      <c r="D4" s="9"/>
      <c r="E4" s="9"/>
      <c r="F4" s="9"/>
      <c r="G4" s="9"/>
      <c r="H4" s="9"/>
      <c r="I4" s="9"/>
    </row>
    <row r="5" spans="1:9" ht="15" x14ac:dyDescent="0.2">
      <c r="A5" s="9" t="s">
        <v>1060</v>
      </c>
      <c r="B5" s="9" t="str">
        <f>'Main Sheet'!B7</f>
        <v>Site Address</v>
      </c>
      <c r="C5" s="9"/>
      <c r="D5" s="9"/>
      <c r="E5" s="9"/>
      <c r="F5" s="9"/>
      <c r="G5" s="9"/>
      <c r="H5" s="9"/>
      <c r="I5" s="9"/>
    </row>
    <row r="6" spans="1:9" ht="15" x14ac:dyDescent="0.2">
      <c r="A6" s="9"/>
      <c r="B6" s="9"/>
      <c r="C6" s="9"/>
      <c r="D6" s="9"/>
      <c r="E6" s="9"/>
      <c r="F6" s="9"/>
      <c r="G6" s="9"/>
      <c r="H6" s="9"/>
      <c r="I6" s="9"/>
    </row>
    <row r="7" spans="1:9" ht="31.5" x14ac:dyDescent="0.2">
      <c r="A7" s="10" t="s">
        <v>677</v>
      </c>
      <c r="B7" s="10" t="s">
        <v>678</v>
      </c>
      <c r="C7" s="10" t="s">
        <v>679</v>
      </c>
      <c r="D7" s="10" t="s">
        <v>680</v>
      </c>
      <c r="E7" s="10" t="s">
        <v>681</v>
      </c>
      <c r="F7" s="10" t="s">
        <v>682</v>
      </c>
      <c r="G7" s="10" t="s">
        <v>683</v>
      </c>
      <c r="H7" s="10" t="s">
        <v>684</v>
      </c>
      <c r="I7" s="10" t="s">
        <v>685</v>
      </c>
    </row>
    <row r="8" spans="1:9" ht="15" x14ac:dyDescent="0.2">
      <c r="A8" s="11">
        <v>1</v>
      </c>
      <c r="B8" s="9" t="s">
        <v>932</v>
      </c>
      <c r="C8" s="8">
        <v>0</v>
      </c>
      <c r="D8" s="8">
        <f>'Main Sheet'!E52</f>
        <v>5215</v>
      </c>
      <c r="E8" s="8">
        <f>C8-D8</f>
        <v>-5215</v>
      </c>
      <c r="F8" s="8">
        <v>0</v>
      </c>
      <c r="G8" s="8">
        <v>0</v>
      </c>
      <c r="H8" s="68">
        <f>C8+F8-G8</f>
        <v>0</v>
      </c>
      <c r="I8" s="8"/>
    </row>
    <row r="9" spans="1:9" ht="15" x14ac:dyDescent="0.2">
      <c r="A9" s="11">
        <v>5</v>
      </c>
      <c r="B9" s="9" t="s">
        <v>664</v>
      </c>
      <c r="C9" s="8">
        <v>0</v>
      </c>
      <c r="D9" s="8">
        <f>'Main Sheet'!E56</f>
        <v>1010.87</v>
      </c>
      <c r="E9" s="8">
        <f t="shared" ref="E9:E80" si="0">C9-D9</f>
        <v>-1010.87</v>
      </c>
      <c r="F9" s="8">
        <v>0</v>
      </c>
      <c r="G9" s="8">
        <v>0</v>
      </c>
      <c r="H9" s="68">
        <f t="shared" ref="H9:H80" si="1">C9+F9-G9</f>
        <v>0</v>
      </c>
      <c r="I9" s="8"/>
    </row>
    <row r="10" spans="1:9" ht="15" x14ac:dyDescent="0.2">
      <c r="A10" s="11">
        <v>10</v>
      </c>
      <c r="B10" s="9" t="s">
        <v>667</v>
      </c>
      <c r="C10" s="8">
        <v>0</v>
      </c>
      <c r="D10" s="8">
        <f>'Main Sheet'!E60</f>
        <v>765.70056</v>
      </c>
      <c r="E10" s="8">
        <f t="shared" si="0"/>
        <v>-765.70056</v>
      </c>
      <c r="F10" s="8">
        <v>0</v>
      </c>
      <c r="G10" s="8">
        <v>0</v>
      </c>
      <c r="H10" s="68">
        <f t="shared" si="1"/>
        <v>0</v>
      </c>
      <c r="I10" s="8"/>
    </row>
    <row r="11" spans="1:9" ht="30" x14ac:dyDescent="0.2">
      <c r="A11" s="11">
        <v>20</v>
      </c>
      <c r="B11" s="672" t="s">
        <v>30854</v>
      </c>
      <c r="C11" s="8">
        <v>0</v>
      </c>
      <c r="D11" s="8">
        <v>0</v>
      </c>
      <c r="E11" s="8">
        <f t="shared" si="0"/>
        <v>0</v>
      </c>
      <c r="F11" s="8"/>
      <c r="G11" s="8"/>
      <c r="H11" s="68"/>
      <c r="I11" s="8"/>
    </row>
    <row r="12" spans="1:9" ht="30" x14ac:dyDescent="0.2">
      <c r="A12" s="11">
        <v>660</v>
      </c>
      <c r="B12" s="672" t="s">
        <v>30855</v>
      </c>
      <c r="C12" s="8">
        <v>0</v>
      </c>
      <c r="D12" s="8">
        <v>0</v>
      </c>
      <c r="E12" s="8">
        <f t="shared" si="0"/>
        <v>0</v>
      </c>
      <c r="F12" s="8"/>
      <c r="G12" s="8"/>
      <c r="H12" s="68"/>
      <c r="I12" s="8"/>
    </row>
    <row r="13" spans="1:9" ht="15" x14ac:dyDescent="0.2">
      <c r="A13" s="11">
        <v>25</v>
      </c>
      <c r="B13" s="9" t="s">
        <v>670</v>
      </c>
      <c r="C13" s="8">
        <v>0</v>
      </c>
      <c r="D13" s="8">
        <f>'Main Sheet'!E68</f>
        <v>7775.6356000000005</v>
      </c>
      <c r="E13" s="8">
        <f t="shared" si="0"/>
        <v>-7775.6356000000005</v>
      </c>
      <c r="F13" s="8">
        <v>0</v>
      </c>
      <c r="G13" s="8">
        <v>0</v>
      </c>
      <c r="H13" s="68">
        <f t="shared" si="1"/>
        <v>0</v>
      </c>
      <c r="I13" s="8"/>
    </row>
    <row r="14" spans="1:9" ht="15" x14ac:dyDescent="0.2">
      <c r="A14" s="11">
        <v>30</v>
      </c>
      <c r="B14" s="9" t="s">
        <v>686</v>
      </c>
      <c r="C14" s="8">
        <v>0</v>
      </c>
      <c r="D14" s="8">
        <f>'Main Sheet'!F110</f>
        <v>1072</v>
      </c>
      <c r="E14" s="8">
        <f t="shared" si="0"/>
        <v>-1072</v>
      </c>
      <c r="F14" s="8">
        <v>0</v>
      </c>
      <c r="G14" s="8">
        <v>0</v>
      </c>
      <c r="H14" s="68">
        <f t="shared" si="1"/>
        <v>0</v>
      </c>
      <c r="I14" s="8"/>
    </row>
    <row r="15" spans="1:9" ht="15" x14ac:dyDescent="0.2">
      <c r="A15" s="11">
        <v>40</v>
      </c>
      <c r="B15" s="9" t="s">
        <v>687</v>
      </c>
      <c r="C15" s="8">
        <v>0</v>
      </c>
      <c r="D15" s="8">
        <f>'Main Sheet'!E77</f>
        <v>4178.04</v>
      </c>
      <c r="E15" s="8">
        <f t="shared" si="0"/>
        <v>-4178.04</v>
      </c>
      <c r="F15" s="8">
        <v>0</v>
      </c>
      <c r="G15" s="8">
        <v>0</v>
      </c>
      <c r="H15" s="68">
        <f t="shared" si="1"/>
        <v>0</v>
      </c>
      <c r="I15" s="8"/>
    </row>
    <row r="16" spans="1:9" ht="15" x14ac:dyDescent="0.2">
      <c r="A16" s="11">
        <v>55</v>
      </c>
      <c r="B16" s="9" t="s">
        <v>688</v>
      </c>
      <c r="C16" s="8">
        <v>0</v>
      </c>
      <c r="D16" s="8">
        <f>'Main Sheet'!E83</f>
        <v>1550</v>
      </c>
      <c r="E16" s="8">
        <f t="shared" si="0"/>
        <v>-1550</v>
      </c>
      <c r="F16" s="8">
        <v>0</v>
      </c>
      <c r="G16" s="8">
        <v>0</v>
      </c>
      <c r="H16" s="68">
        <f t="shared" si="1"/>
        <v>0</v>
      </c>
      <c r="I16" s="8"/>
    </row>
    <row r="17" spans="1:9" ht="15" x14ac:dyDescent="0.2">
      <c r="A17" s="11">
        <v>70</v>
      </c>
      <c r="B17" s="9" t="s">
        <v>605</v>
      </c>
      <c r="C17" s="8">
        <v>0</v>
      </c>
      <c r="D17" s="8">
        <f>'Main Sheet'!F112</f>
        <v>999.76</v>
      </c>
      <c r="E17" s="8">
        <f t="shared" ref="E17:E27" si="2">C17-D17</f>
        <v>-999.76</v>
      </c>
      <c r="F17" s="8">
        <v>0</v>
      </c>
      <c r="G17" s="8">
        <v>0</v>
      </c>
      <c r="H17" s="68">
        <f>C17+F17-G17</f>
        <v>0</v>
      </c>
      <c r="I17" s="8"/>
    </row>
    <row r="18" spans="1:9" ht="15" x14ac:dyDescent="0.2">
      <c r="A18" s="11">
        <v>80</v>
      </c>
      <c r="B18" s="9" t="s">
        <v>606</v>
      </c>
      <c r="C18" s="8">
        <v>0</v>
      </c>
      <c r="D18" s="8">
        <f>'Main Sheet'!F116</f>
        <v>1934.1899999999998</v>
      </c>
      <c r="E18" s="8">
        <f t="shared" si="2"/>
        <v>-1934.1899999999998</v>
      </c>
      <c r="F18" s="8">
        <v>0</v>
      </c>
      <c r="G18" s="8">
        <v>0</v>
      </c>
      <c r="H18" s="68">
        <f>C18+F18-G18</f>
        <v>0</v>
      </c>
      <c r="I18" s="8"/>
    </row>
    <row r="19" spans="1:9" ht="15" x14ac:dyDescent="0.2">
      <c r="A19" s="11">
        <v>85</v>
      </c>
      <c r="B19" s="9" t="s">
        <v>910</v>
      </c>
      <c r="C19" s="8">
        <v>0</v>
      </c>
      <c r="D19" s="8">
        <f>'Main Sheet'!F118</f>
        <v>1080</v>
      </c>
      <c r="E19" s="8">
        <f t="shared" si="2"/>
        <v>-1080</v>
      </c>
      <c r="F19" s="8">
        <v>0</v>
      </c>
      <c r="G19" s="8">
        <v>0</v>
      </c>
      <c r="H19" s="68">
        <f>C19+F19-G19</f>
        <v>0</v>
      </c>
      <c r="I19" s="8"/>
    </row>
    <row r="20" spans="1:9" ht="15" x14ac:dyDescent="0.2">
      <c r="A20" s="11">
        <v>86</v>
      </c>
      <c r="B20" s="9" t="s">
        <v>4795</v>
      </c>
      <c r="C20" s="8">
        <v>0</v>
      </c>
      <c r="D20" s="8">
        <f>'Main Sheet'!E87</f>
        <v>0</v>
      </c>
      <c r="E20" s="8">
        <f t="shared" si="2"/>
        <v>0</v>
      </c>
      <c r="F20" s="8"/>
      <c r="G20" s="8"/>
      <c r="H20" s="68"/>
      <c r="I20" s="8"/>
    </row>
    <row r="21" spans="1:9" ht="15" x14ac:dyDescent="0.2">
      <c r="A21" s="11">
        <v>88</v>
      </c>
      <c r="B21" s="9" t="s">
        <v>5226</v>
      </c>
      <c r="C21" s="8">
        <v>0</v>
      </c>
      <c r="D21" s="8">
        <f>'Main Sheet'!F120</f>
        <v>818.80499999999995</v>
      </c>
      <c r="E21" s="8">
        <f t="shared" si="2"/>
        <v>-818.80499999999995</v>
      </c>
      <c r="F21" s="8"/>
      <c r="G21" s="8"/>
      <c r="H21" s="68"/>
      <c r="I21" s="8"/>
    </row>
    <row r="22" spans="1:9" ht="15" x14ac:dyDescent="0.2">
      <c r="A22" s="11">
        <v>100</v>
      </c>
      <c r="B22" s="9" t="s">
        <v>912</v>
      </c>
      <c r="C22" s="8">
        <v>0</v>
      </c>
      <c r="D22" s="8">
        <f>'Main Sheet'!F122+'Main Sheet'!F124</f>
        <v>4108.7299999999996</v>
      </c>
      <c r="E22" s="8">
        <f t="shared" si="2"/>
        <v>-4108.7299999999996</v>
      </c>
      <c r="F22" s="8">
        <v>0</v>
      </c>
      <c r="G22" s="8">
        <v>0</v>
      </c>
      <c r="H22" s="68">
        <f>C22+F22-G22</f>
        <v>0</v>
      </c>
      <c r="I22" s="8"/>
    </row>
    <row r="23" spans="1:9" ht="15" x14ac:dyDescent="0.2">
      <c r="A23" s="11">
        <v>89</v>
      </c>
      <c r="B23" s="9" t="s">
        <v>5177</v>
      </c>
      <c r="C23" s="8">
        <v>0</v>
      </c>
      <c r="D23" s="8">
        <f>'Main Sheet'!E93+'Main Sheet'!F114</f>
        <v>2950</v>
      </c>
      <c r="E23" s="8">
        <f t="shared" si="2"/>
        <v>-2950</v>
      </c>
      <c r="F23" s="8"/>
      <c r="G23" s="8"/>
      <c r="H23" s="68"/>
      <c r="I23" s="8"/>
    </row>
    <row r="24" spans="1:9" ht="15" x14ac:dyDescent="0.2">
      <c r="A24" s="11">
        <v>95</v>
      </c>
      <c r="B24" s="9" t="s">
        <v>911</v>
      </c>
      <c r="C24" s="8">
        <v>0</v>
      </c>
      <c r="D24" s="8">
        <v>0</v>
      </c>
      <c r="E24" s="8">
        <f t="shared" si="2"/>
        <v>0</v>
      </c>
      <c r="F24" s="8">
        <v>0</v>
      </c>
      <c r="G24" s="8">
        <v>0</v>
      </c>
      <c r="H24" s="68">
        <f>C24+F24-G24</f>
        <v>0</v>
      </c>
      <c r="I24" s="8"/>
    </row>
    <row r="25" spans="1:9" ht="15" x14ac:dyDescent="0.2">
      <c r="A25" s="11">
        <v>605</v>
      </c>
      <c r="B25" s="9" t="s">
        <v>691</v>
      </c>
      <c r="C25" s="8">
        <v>0</v>
      </c>
      <c r="D25" s="8">
        <f>'Main Sheet'!F278</f>
        <v>695.73</v>
      </c>
      <c r="E25" s="8">
        <f t="shared" si="2"/>
        <v>-695.73</v>
      </c>
      <c r="F25" s="8">
        <v>0</v>
      </c>
      <c r="G25" s="8">
        <v>0</v>
      </c>
      <c r="H25" s="68">
        <f>C25+F25-G25</f>
        <v>0</v>
      </c>
      <c r="I25" s="8"/>
    </row>
    <row r="26" spans="1:9" ht="15" x14ac:dyDescent="0.2">
      <c r="A26" s="11">
        <v>610</v>
      </c>
      <c r="B26" s="9" t="s">
        <v>609</v>
      </c>
      <c r="C26" s="8">
        <v>0</v>
      </c>
      <c r="D26" s="8">
        <f>'Main Sheet'!E102</f>
        <v>300</v>
      </c>
      <c r="E26" s="8">
        <f t="shared" si="2"/>
        <v>-300</v>
      </c>
      <c r="F26" s="8">
        <v>0</v>
      </c>
      <c r="G26" s="8">
        <v>0</v>
      </c>
      <c r="H26" s="68">
        <f>C26+F26-G26</f>
        <v>0</v>
      </c>
      <c r="I26" s="8"/>
    </row>
    <row r="27" spans="1:9" ht="15" x14ac:dyDescent="0.2">
      <c r="A27" s="11">
        <v>800</v>
      </c>
      <c r="B27" s="9" t="s">
        <v>739</v>
      </c>
      <c r="C27" s="8">
        <v>0</v>
      </c>
      <c r="D27" s="8">
        <f>'Main Sheet'!E106</f>
        <v>1200</v>
      </c>
      <c r="E27" s="8">
        <f t="shared" si="2"/>
        <v>-1200</v>
      </c>
      <c r="F27" s="8">
        <v>0</v>
      </c>
      <c r="G27" s="8">
        <v>0</v>
      </c>
      <c r="H27" s="68">
        <f>C27+F27-G27</f>
        <v>0</v>
      </c>
      <c r="I27" s="8"/>
    </row>
    <row r="28" spans="1:9" ht="15" x14ac:dyDescent="0.2">
      <c r="A28" s="11">
        <v>60</v>
      </c>
      <c r="B28" s="9" t="s">
        <v>3842</v>
      </c>
      <c r="C28" s="8">
        <v>0</v>
      </c>
      <c r="D28" s="8">
        <v>0</v>
      </c>
      <c r="E28" s="8"/>
      <c r="F28" s="8"/>
      <c r="G28" s="8"/>
      <c r="H28" s="68"/>
      <c r="I28" s="8"/>
    </row>
    <row r="29" spans="1:9" ht="15" x14ac:dyDescent="0.2">
      <c r="A29" s="11">
        <v>43</v>
      </c>
      <c r="B29" s="9" t="s">
        <v>689</v>
      </c>
      <c r="C29" s="8">
        <v>0</v>
      </c>
      <c r="D29" s="8">
        <f>'Main Sheet'!E290</f>
        <v>6218.0715364863345</v>
      </c>
      <c r="E29" s="8">
        <f t="shared" si="0"/>
        <v>-6218.0715364863345</v>
      </c>
      <c r="F29" s="8">
        <v>0</v>
      </c>
      <c r="G29" s="8">
        <v>0</v>
      </c>
      <c r="H29" s="68">
        <f t="shared" si="1"/>
        <v>0</v>
      </c>
      <c r="I29" s="8"/>
    </row>
    <row r="30" spans="1:9" ht="15" x14ac:dyDescent="0.2">
      <c r="A30" s="11">
        <v>105</v>
      </c>
      <c r="B30" s="9" t="s">
        <v>7860</v>
      </c>
      <c r="C30" s="8">
        <v>0</v>
      </c>
      <c r="D30" s="8">
        <f>'Main Sheet'!F126</f>
        <v>11217.3465275</v>
      </c>
      <c r="E30" s="8">
        <f t="shared" ref="E30:E72" si="3">C30-D30</f>
        <v>-11217.3465275</v>
      </c>
      <c r="F30" s="8">
        <v>0</v>
      </c>
      <c r="G30" s="8">
        <v>0</v>
      </c>
      <c r="H30" s="68">
        <f t="shared" ref="H30:H42" si="4">C30+F30-G30</f>
        <v>0</v>
      </c>
      <c r="I30" s="8"/>
    </row>
    <row r="31" spans="1:9" ht="15" x14ac:dyDescent="0.2">
      <c r="A31" s="11">
        <v>160</v>
      </c>
      <c r="B31" s="9" t="s">
        <v>914</v>
      </c>
      <c r="C31" s="8">
        <v>0</v>
      </c>
      <c r="D31" s="8">
        <f>'Main Sheet'!F134</f>
        <v>0</v>
      </c>
      <c r="E31" s="8">
        <f t="shared" si="3"/>
        <v>0</v>
      </c>
      <c r="F31" s="8">
        <v>0</v>
      </c>
      <c r="G31" s="8">
        <v>0</v>
      </c>
      <c r="H31" s="68">
        <f t="shared" si="4"/>
        <v>0</v>
      </c>
      <c r="I31" s="8"/>
    </row>
    <row r="32" spans="1:9" ht="15" x14ac:dyDescent="0.2">
      <c r="A32" s="11">
        <v>150</v>
      </c>
      <c r="B32" s="9" t="s">
        <v>917</v>
      </c>
      <c r="C32" s="8">
        <v>0</v>
      </c>
      <c r="D32" s="8">
        <f>'Main Sheet'!F144</f>
        <v>0</v>
      </c>
      <c r="E32" s="8">
        <f t="shared" si="3"/>
        <v>0</v>
      </c>
      <c r="F32" s="8">
        <v>0</v>
      </c>
      <c r="G32" s="8">
        <v>0</v>
      </c>
      <c r="H32" s="68">
        <f t="shared" si="4"/>
        <v>0</v>
      </c>
      <c r="I32" s="8"/>
    </row>
    <row r="33" spans="1:9" ht="15" x14ac:dyDescent="0.2">
      <c r="A33" s="11">
        <v>195</v>
      </c>
      <c r="B33" s="9" t="s">
        <v>918</v>
      </c>
      <c r="C33" s="8">
        <v>0</v>
      </c>
      <c r="D33" s="8">
        <f>'Main Sheet'!F146</f>
        <v>26607.61</v>
      </c>
      <c r="E33" s="8">
        <f t="shared" si="3"/>
        <v>-26607.61</v>
      </c>
      <c r="F33" s="8">
        <v>0</v>
      </c>
      <c r="G33" s="8">
        <v>0</v>
      </c>
      <c r="H33" s="68">
        <f t="shared" si="4"/>
        <v>0</v>
      </c>
      <c r="I33" s="8"/>
    </row>
    <row r="34" spans="1:9" ht="15" x14ac:dyDescent="0.2">
      <c r="A34" s="11">
        <v>200</v>
      </c>
      <c r="B34" s="9" t="s">
        <v>919</v>
      </c>
      <c r="C34" s="8">
        <v>0</v>
      </c>
      <c r="D34" s="8">
        <f>'Main Sheet'!F148</f>
        <v>0</v>
      </c>
      <c r="E34" s="8">
        <f t="shared" si="3"/>
        <v>0</v>
      </c>
      <c r="F34" s="8">
        <v>0</v>
      </c>
      <c r="G34" s="8">
        <v>0</v>
      </c>
      <c r="H34" s="68">
        <f t="shared" si="4"/>
        <v>0</v>
      </c>
      <c r="I34" s="8"/>
    </row>
    <row r="35" spans="1:9" ht="15" x14ac:dyDescent="0.2">
      <c r="A35" s="11">
        <v>180</v>
      </c>
      <c r="B35" s="9" t="s">
        <v>915</v>
      </c>
      <c r="C35" s="8">
        <v>0</v>
      </c>
      <c r="D35" s="8">
        <f>'Main Sheet'!F136</f>
        <v>0</v>
      </c>
      <c r="E35" s="8">
        <f t="shared" si="3"/>
        <v>0</v>
      </c>
      <c r="F35" s="8">
        <v>0</v>
      </c>
      <c r="G35" s="8">
        <v>0</v>
      </c>
      <c r="H35" s="68">
        <f t="shared" si="4"/>
        <v>0</v>
      </c>
      <c r="I35" s="8"/>
    </row>
    <row r="36" spans="1:9" ht="15" x14ac:dyDescent="0.2">
      <c r="A36" s="11">
        <v>210</v>
      </c>
      <c r="B36" s="9" t="s">
        <v>916</v>
      </c>
      <c r="C36" s="8">
        <v>0</v>
      </c>
      <c r="D36" s="8">
        <f>'Main Sheet'!F138+'Main Sheet'!F140+'Main Sheet'!F142</f>
        <v>0</v>
      </c>
      <c r="E36" s="8">
        <f t="shared" si="3"/>
        <v>0</v>
      </c>
      <c r="F36" s="8">
        <v>0</v>
      </c>
      <c r="G36" s="8">
        <v>0</v>
      </c>
      <c r="H36" s="68">
        <f t="shared" si="4"/>
        <v>0</v>
      </c>
      <c r="I36" s="8"/>
    </row>
    <row r="37" spans="1:9" ht="15" x14ac:dyDescent="0.2">
      <c r="A37" s="11">
        <v>215</v>
      </c>
      <c r="B37" s="9" t="s">
        <v>920</v>
      </c>
      <c r="C37" s="8">
        <v>0</v>
      </c>
      <c r="D37" s="8">
        <f>'Main Sheet'!F150</f>
        <v>0</v>
      </c>
      <c r="E37" s="8">
        <f t="shared" si="3"/>
        <v>0</v>
      </c>
      <c r="F37" s="8">
        <v>0</v>
      </c>
      <c r="G37" s="8">
        <v>0</v>
      </c>
      <c r="H37" s="68">
        <f t="shared" si="4"/>
        <v>0</v>
      </c>
      <c r="I37" s="8"/>
    </row>
    <row r="38" spans="1:9" ht="15" x14ac:dyDescent="0.2">
      <c r="A38" s="11">
        <v>135</v>
      </c>
      <c r="B38" s="9" t="s">
        <v>921</v>
      </c>
      <c r="C38" s="8">
        <v>0</v>
      </c>
      <c r="D38" s="8">
        <f>'Main Sheet'!F152</f>
        <v>0</v>
      </c>
      <c r="E38" s="8">
        <f t="shared" si="3"/>
        <v>0</v>
      </c>
      <c r="F38" s="8">
        <v>0</v>
      </c>
      <c r="G38" s="8">
        <v>0</v>
      </c>
      <c r="H38" s="68">
        <f t="shared" si="4"/>
        <v>0</v>
      </c>
      <c r="I38" s="8"/>
    </row>
    <row r="39" spans="1:9" ht="15" x14ac:dyDescent="0.2">
      <c r="A39" s="11">
        <v>140</v>
      </c>
      <c r="B39" s="9" t="s">
        <v>922</v>
      </c>
      <c r="C39" s="8">
        <v>0</v>
      </c>
      <c r="D39" s="8">
        <f>'Main Sheet'!F156</f>
        <v>0</v>
      </c>
      <c r="E39" s="8">
        <f t="shared" si="3"/>
        <v>0</v>
      </c>
      <c r="F39" s="8">
        <v>0</v>
      </c>
      <c r="G39" s="8">
        <v>0</v>
      </c>
      <c r="H39" s="68">
        <f t="shared" si="4"/>
        <v>0</v>
      </c>
      <c r="I39" s="8"/>
    </row>
    <row r="40" spans="1:9" ht="15" x14ac:dyDescent="0.2">
      <c r="A40" s="11">
        <v>230</v>
      </c>
      <c r="B40" s="9" t="s">
        <v>440</v>
      </c>
      <c r="C40" s="8">
        <v>0</v>
      </c>
      <c r="D40" s="8">
        <f>'Main Sheet'!F158</f>
        <v>90</v>
      </c>
      <c r="E40" s="8">
        <f t="shared" si="3"/>
        <v>-90</v>
      </c>
      <c r="F40" s="8">
        <v>0</v>
      </c>
      <c r="G40" s="8">
        <v>0</v>
      </c>
      <c r="H40" s="68">
        <f t="shared" si="4"/>
        <v>0</v>
      </c>
      <c r="I40" s="8"/>
    </row>
    <row r="41" spans="1:9" ht="15" x14ac:dyDescent="0.2">
      <c r="A41" s="11">
        <v>235</v>
      </c>
      <c r="B41" s="9" t="s">
        <v>441</v>
      </c>
      <c r="C41" s="8">
        <v>0</v>
      </c>
      <c r="D41" s="8">
        <f>'Main Sheet'!F160</f>
        <v>4737.8041999999996</v>
      </c>
      <c r="E41" s="8">
        <f t="shared" si="3"/>
        <v>-4737.8041999999996</v>
      </c>
      <c r="F41" s="8">
        <v>0</v>
      </c>
      <c r="G41" s="8">
        <v>0</v>
      </c>
      <c r="H41" s="68">
        <f t="shared" si="4"/>
        <v>0</v>
      </c>
      <c r="I41" s="8"/>
    </row>
    <row r="42" spans="1:9" ht="15" x14ac:dyDescent="0.2">
      <c r="A42" s="11">
        <v>245</v>
      </c>
      <c r="B42" s="9" t="s">
        <v>442</v>
      </c>
      <c r="C42" s="8">
        <v>0</v>
      </c>
      <c r="D42" s="8">
        <f>'Main Sheet'!F162+'Main Sheet'!F164</f>
        <v>2356.9699999999998</v>
      </c>
      <c r="E42" s="8">
        <f t="shared" si="3"/>
        <v>-2356.9699999999998</v>
      </c>
      <c r="F42" s="8">
        <v>0</v>
      </c>
      <c r="G42" s="8">
        <v>0</v>
      </c>
      <c r="H42" s="68">
        <f t="shared" si="4"/>
        <v>0</v>
      </c>
      <c r="I42" s="8"/>
    </row>
    <row r="43" spans="1:9" ht="15" x14ac:dyDescent="0.2">
      <c r="A43" s="11">
        <v>380</v>
      </c>
      <c r="B43" s="9" t="s">
        <v>3961</v>
      </c>
      <c r="C43" s="8">
        <v>0</v>
      </c>
      <c r="D43" s="8">
        <f>'Main Sheet'!F184+'Main Sheet'!F186</f>
        <v>338.21000000000004</v>
      </c>
      <c r="E43" s="8">
        <f t="shared" si="3"/>
        <v>-338.21000000000004</v>
      </c>
      <c r="F43" s="8"/>
      <c r="G43" s="8"/>
      <c r="H43" s="68"/>
      <c r="I43" s="8"/>
    </row>
    <row r="44" spans="1:9" ht="15" x14ac:dyDescent="0.2">
      <c r="A44" s="11">
        <v>385</v>
      </c>
      <c r="B44" s="9" t="s">
        <v>451</v>
      </c>
      <c r="C44" s="8">
        <v>0</v>
      </c>
      <c r="D44" s="8">
        <f>'Main Sheet'!F188</f>
        <v>2235.1499999999996</v>
      </c>
      <c r="E44" s="8">
        <f t="shared" si="3"/>
        <v>-2235.1499999999996</v>
      </c>
      <c r="F44" s="8">
        <v>0</v>
      </c>
      <c r="G44" s="8">
        <v>0</v>
      </c>
      <c r="H44" s="68">
        <f t="shared" ref="H44:H72" si="5">C44+F44-G44</f>
        <v>0</v>
      </c>
      <c r="I44" s="8"/>
    </row>
    <row r="45" spans="1:9" ht="15" x14ac:dyDescent="0.2">
      <c r="A45" s="11">
        <v>295</v>
      </c>
      <c r="B45" s="9" t="s">
        <v>444</v>
      </c>
      <c r="C45" s="8">
        <v>0</v>
      </c>
      <c r="D45" s="8">
        <f>'Main Sheet'!F168+'Main Sheet'!F170</f>
        <v>132</v>
      </c>
      <c r="E45" s="8">
        <f t="shared" si="3"/>
        <v>-132</v>
      </c>
      <c r="F45" s="8">
        <v>0</v>
      </c>
      <c r="G45" s="8">
        <v>0</v>
      </c>
      <c r="H45" s="68">
        <f t="shared" si="5"/>
        <v>0</v>
      </c>
      <c r="I45" s="8"/>
    </row>
    <row r="46" spans="1:9" ht="15" x14ac:dyDescent="0.2">
      <c r="A46" s="11">
        <v>410</v>
      </c>
      <c r="B46" s="9" t="s">
        <v>454</v>
      </c>
      <c r="C46" s="8">
        <v>0</v>
      </c>
      <c r="D46" s="8">
        <f>'Main Sheet'!F198</f>
        <v>7265.7470240000011</v>
      </c>
      <c r="E46" s="8">
        <f t="shared" si="3"/>
        <v>-7265.7470240000011</v>
      </c>
      <c r="F46" s="8">
        <v>0</v>
      </c>
      <c r="G46" s="8">
        <v>0</v>
      </c>
      <c r="H46" s="68">
        <f t="shared" si="5"/>
        <v>0</v>
      </c>
      <c r="I46" s="8"/>
    </row>
    <row r="47" spans="1:9" ht="15" x14ac:dyDescent="0.2">
      <c r="A47" s="11">
        <v>425</v>
      </c>
      <c r="B47" s="9" t="s">
        <v>455</v>
      </c>
      <c r="C47" s="8">
        <v>0</v>
      </c>
      <c r="D47" s="8">
        <f>'Main Sheet'!F200+'Main Sheet'!F202</f>
        <v>910.2600000000001</v>
      </c>
      <c r="E47" s="8">
        <f t="shared" si="3"/>
        <v>-910.2600000000001</v>
      </c>
      <c r="F47" s="8">
        <v>0</v>
      </c>
      <c r="G47" s="8">
        <v>0</v>
      </c>
      <c r="H47" s="68">
        <f t="shared" si="5"/>
        <v>0</v>
      </c>
      <c r="I47" s="8"/>
    </row>
    <row r="48" spans="1:9" ht="15" x14ac:dyDescent="0.2">
      <c r="A48" s="11">
        <v>240</v>
      </c>
      <c r="B48" s="9" t="s">
        <v>830</v>
      </c>
      <c r="C48" s="8">
        <v>0</v>
      </c>
      <c r="D48" s="8">
        <f>'Main Sheet'!E98</f>
        <v>32599.978083333335</v>
      </c>
      <c r="E48" s="8">
        <f t="shared" si="3"/>
        <v>-32599.978083333335</v>
      </c>
      <c r="F48" s="8">
        <v>0</v>
      </c>
      <c r="G48" s="8">
        <v>0</v>
      </c>
      <c r="H48" s="68">
        <f t="shared" si="5"/>
        <v>0</v>
      </c>
      <c r="I48" s="8"/>
    </row>
    <row r="49" spans="1:9" ht="15" x14ac:dyDescent="0.2">
      <c r="A49" s="11">
        <v>260</v>
      </c>
      <c r="B49" s="9" t="s">
        <v>443</v>
      </c>
      <c r="C49" s="8">
        <v>0</v>
      </c>
      <c r="D49" s="8">
        <f>'Main Sheet'!F166</f>
        <v>0</v>
      </c>
      <c r="E49" s="8">
        <f t="shared" si="3"/>
        <v>0</v>
      </c>
      <c r="F49" s="8">
        <v>0</v>
      </c>
      <c r="G49" s="8">
        <v>0</v>
      </c>
      <c r="H49" s="68">
        <f t="shared" si="5"/>
        <v>0</v>
      </c>
      <c r="I49" s="8"/>
    </row>
    <row r="50" spans="1:9" ht="15" x14ac:dyDescent="0.2">
      <c r="A50" s="11">
        <v>300</v>
      </c>
      <c r="B50" s="9" t="s">
        <v>445</v>
      </c>
      <c r="C50" s="8">
        <v>0</v>
      </c>
      <c r="D50" s="8">
        <f>'Main Sheet'!F172</f>
        <v>2631.98</v>
      </c>
      <c r="E50" s="8">
        <f t="shared" si="3"/>
        <v>-2631.98</v>
      </c>
      <c r="F50" s="8">
        <v>0</v>
      </c>
      <c r="G50" s="8">
        <v>0</v>
      </c>
      <c r="H50" s="68">
        <f t="shared" si="5"/>
        <v>0</v>
      </c>
      <c r="I50" s="8"/>
    </row>
    <row r="51" spans="1:9" ht="15" x14ac:dyDescent="0.2">
      <c r="A51" s="11">
        <v>320</v>
      </c>
      <c r="B51" s="9" t="s">
        <v>446</v>
      </c>
      <c r="C51" s="8">
        <v>0</v>
      </c>
      <c r="D51" s="8">
        <f>'Main Sheet'!F174</f>
        <v>12671.354100000002</v>
      </c>
      <c r="E51" s="8">
        <f t="shared" si="3"/>
        <v>-12671.354100000002</v>
      </c>
      <c r="F51" s="8">
        <v>0</v>
      </c>
      <c r="G51" s="8">
        <v>0</v>
      </c>
      <c r="H51" s="68">
        <f t="shared" si="5"/>
        <v>0</v>
      </c>
      <c r="I51" s="8"/>
    </row>
    <row r="52" spans="1:9" ht="15" x14ac:dyDescent="0.2">
      <c r="A52" s="11">
        <v>340</v>
      </c>
      <c r="B52" s="9" t="s">
        <v>447</v>
      </c>
      <c r="C52" s="8">
        <v>0</v>
      </c>
      <c r="D52" s="8">
        <f>'Main Sheet'!F176</f>
        <v>0</v>
      </c>
      <c r="E52" s="8">
        <f t="shared" si="3"/>
        <v>0</v>
      </c>
      <c r="F52" s="8">
        <v>0</v>
      </c>
      <c r="G52" s="8">
        <v>0</v>
      </c>
      <c r="H52" s="68">
        <f t="shared" si="5"/>
        <v>0</v>
      </c>
      <c r="I52" s="8"/>
    </row>
    <row r="53" spans="1:9" ht="15" x14ac:dyDescent="0.2">
      <c r="A53" s="11">
        <v>305</v>
      </c>
      <c r="B53" s="9" t="s">
        <v>448</v>
      </c>
      <c r="C53" s="8">
        <v>0</v>
      </c>
      <c r="D53" s="8">
        <f>'Main Sheet'!F178</f>
        <v>0</v>
      </c>
      <c r="E53" s="8">
        <f t="shared" si="3"/>
        <v>0</v>
      </c>
      <c r="F53" s="8">
        <v>0</v>
      </c>
      <c r="G53" s="8">
        <v>0</v>
      </c>
      <c r="H53" s="68">
        <f t="shared" si="5"/>
        <v>0</v>
      </c>
      <c r="I53" s="8"/>
    </row>
    <row r="54" spans="1:9" ht="15" x14ac:dyDescent="0.2">
      <c r="A54" s="11">
        <v>310</v>
      </c>
      <c r="B54" s="9" t="s">
        <v>449</v>
      </c>
      <c r="C54" s="8">
        <v>0</v>
      </c>
      <c r="D54" s="8">
        <f>'Main Sheet'!F180</f>
        <v>0</v>
      </c>
      <c r="E54" s="8">
        <f t="shared" si="3"/>
        <v>0</v>
      </c>
      <c r="F54" s="8">
        <v>0</v>
      </c>
      <c r="G54" s="8">
        <v>0</v>
      </c>
      <c r="H54" s="68">
        <f t="shared" si="5"/>
        <v>0</v>
      </c>
      <c r="I54" s="8"/>
    </row>
    <row r="55" spans="1:9" ht="15" x14ac:dyDescent="0.2">
      <c r="A55" s="11">
        <v>395</v>
      </c>
      <c r="B55" s="9" t="s">
        <v>452</v>
      </c>
      <c r="C55" s="8">
        <v>0</v>
      </c>
      <c r="D55" s="8">
        <f>'Main Sheet'!F190</f>
        <v>16403.119999999995</v>
      </c>
      <c r="E55" s="8">
        <f t="shared" si="3"/>
        <v>-16403.119999999995</v>
      </c>
      <c r="F55" s="8">
        <v>0</v>
      </c>
      <c r="G55" s="8">
        <v>0</v>
      </c>
      <c r="H55" s="68">
        <f t="shared" si="5"/>
        <v>0</v>
      </c>
      <c r="I55" s="8"/>
    </row>
    <row r="56" spans="1:9" ht="15" x14ac:dyDescent="0.2">
      <c r="A56" s="11">
        <v>355</v>
      </c>
      <c r="B56" s="9" t="s">
        <v>823</v>
      </c>
      <c r="C56" s="8">
        <v>0</v>
      </c>
      <c r="D56" s="8">
        <f>'Main Sheet'!F192</f>
        <v>325</v>
      </c>
      <c r="E56" s="8">
        <f t="shared" si="3"/>
        <v>-325</v>
      </c>
      <c r="F56" s="8">
        <v>0</v>
      </c>
      <c r="G56" s="8">
        <v>0</v>
      </c>
      <c r="H56" s="68">
        <f t="shared" si="5"/>
        <v>0</v>
      </c>
      <c r="I56" s="8"/>
    </row>
    <row r="57" spans="1:9" ht="15" x14ac:dyDescent="0.2">
      <c r="A57" s="11">
        <v>400</v>
      </c>
      <c r="B57" s="9" t="s">
        <v>456</v>
      </c>
      <c r="C57" s="8">
        <v>0</v>
      </c>
      <c r="D57" s="8">
        <f>'Main Sheet'!F194</f>
        <v>2252</v>
      </c>
      <c r="E57" s="8">
        <f t="shared" si="3"/>
        <v>-2252</v>
      </c>
      <c r="F57" s="8">
        <v>0</v>
      </c>
      <c r="G57" s="8">
        <v>0</v>
      </c>
      <c r="H57" s="68">
        <f t="shared" si="5"/>
        <v>0</v>
      </c>
      <c r="I57" s="8"/>
    </row>
    <row r="58" spans="1:9" ht="15" x14ac:dyDescent="0.2">
      <c r="A58" s="11">
        <v>350</v>
      </c>
      <c r="B58" s="9" t="s">
        <v>453</v>
      </c>
      <c r="C58" s="8">
        <v>0</v>
      </c>
      <c r="D58" s="8">
        <f>'Main Sheet'!F196</f>
        <v>2699.6887999999999</v>
      </c>
      <c r="E58" s="8">
        <f t="shared" si="3"/>
        <v>-2699.6887999999999</v>
      </c>
      <c r="F58" s="8">
        <v>0</v>
      </c>
      <c r="G58" s="8">
        <v>0</v>
      </c>
      <c r="H58" s="68">
        <f t="shared" si="5"/>
        <v>0</v>
      </c>
      <c r="I58" s="8"/>
    </row>
    <row r="59" spans="1:9" ht="15" x14ac:dyDescent="0.2">
      <c r="A59" s="11">
        <v>440</v>
      </c>
      <c r="B59" s="9" t="s">
        <v>828</v>
      </c>
      <c r="C59" s="8">
        <v>0</v>
      </c>
      <c r="D59" s="8">
        <f>'Main Sheet'!F206</f>
        <v>6178.8680000000004</v>
      </c>
      <c r="E59" s="8">
        <f t="shared" si="3"/>
        <v>-6178.8680000000004</v>
      </c>
      <c r="F59" s="8">
        <v>0</v>
      </c>
      <c r="G59" s="8">
        <v>0</v>
      </c>
      <c r="H59" s="68">
        <f t="shared" si="5"/>
        <v>0</v>
      </c>
      <c r="I59" s="8"/>
    </row>
    <row r="60" spans="1:9" ht="15" x14ac:dyDescent="0.2">
      <c r="A60" s="11">
        <v>535</v>
      </c>
      <c r="B60" s="9" t="s">
        <v>829</v>
      </c>
      <c r="C60" s="8">
        <v>0</v>
      </c>
      <c r="D60" s="8">
        <f>'Main Sheet'!F266+'Main Sheet'!F268</f>
        <v>11379.585000000001</v>
      </c>
      <c r="E60" s="8">
        <f t="shared" si="3"/>
        <v>-11379.585000000001</v>
      </c>
      <c r="F60" s="8">
        <v>0</v>
      </c>
      <c r="G60" s="8">
        <v>0</v>
      </c>
      <c r="H60" s="68">
        <f t="shared" si="5"/>
        <v>0</v>
      </c>
      <c r="I60" s="8"/>
    </row>
    <row r="61" spans="1:9" ht="15" x14ac:dyDescent="0.2">
      <c r="A61" s="11">
        <v>405</v>
      </c>
      <c r="B61" s="9" t="s">
        <v>2072</v>
      </c>
      <c r="C61" s="8">
        <v>0</v>
      </c>
      <c r="D61" s="8">
        <f>'Main Sheet'!F208+'Main Sheet'!F212+'Main Sheet'!F210</f>
        <v>5349.6400000000012</v>
      </c>
      <c r="E61" s="8">
        <f t="shared" si="3"/>
        <v>-5349.6400000000012</v>
      </c>
      <c r="F61" s="8">
        <v>0</v>
      </c>
      <c r="G61" s="8">
        <v>0</v>
      </c>
      <c r="H61" s="68">
        <f t="shared" si="5"/>
        <v>0</v>
      </c>
      <c r="I61" s="8"/>
    </row>
    <row r="62" spans="1:9" ht="15" x14ac:dyDescent="0.2">
      <c r="A62" s="11">
        <v>435</v>
      </c>
      <c r="B62" s="9" t="s">
        <v>827</v>
      </c>
      <c r="C62" s="8">
        <v>0</v>
      </c>
      <c r="D62" s="8">
        <f>'Main Sheet'!F214+'Main Sheet'!F216</f>
        <v>1070.54</v>
      </c>
      <c r="E62" s="8">
        <f t="shared" si="3"/>
        <v>-1070.54</v>
      </c>
      <c r="F62" s="8">
        <v>0</v>
      </c>
      <c r="G62" s="8">
        <v>0</v>
      </c>
      <c r="H62" s="68">
        <f t="shared" si="5"/>
        <v>0</v>
      </c>
      <c r="I62" s="8"/>
    </row>
    <row r="63" spans="1:9" ht="15" x14ac:dyDescent="0.2">
      <c r="A63" s="11">
        <v>455</v>
      </c>
      <c r="B63" s="9" t="s">
        <v>822</v>
      </c>
      <c r="C63" s="8">
        <v>0</v>
      </c>
      <c r="D63" s="8">
        <f>'Main Sheet'!F220+'Main Sheet'!F222</f>
        <v>490</v>
      </c>
      <c r="E63" s="8">
        <f t="shared" si="3"/>
        <v>-490</v>
      </c>
      <c r="F63" s="8">
        <v>0</v>
      </c>
      <c r="G63" s="8">
        <v>0</v>
      </c>
      <c r="H63" s="68">
        <f t="shared" si="5"/>
        <v>0</v>
      </c>
      <c r="I63" s="8"/>
    </row>
    <row r="64" spans="1:9" ht="15" x14ac:dyDescent="0.2">
      <c r="A64" s="11">
        <v>545</v>
      </c>
      <c r="B64" s="9" t="s">
        <v>6440</v>
      </c>
      <c r="C64" s="8">
        <v>0</v>
      </c>
      <c r="D64" s="8">
        <f>'Main Sheet'!F218</f>
        <v>3640</v>
      </c>
      <c r="E64" s="8">
        <f t="shared" si="3"/>
        <v>-3640</v>
      </c>
      <c r="F64" s="8">
        <v>0</v>
      </c>
      <c r="G64" s="8">
        <v>0</v>
      </c>
      <c r="H64" s="68">
        <f t="shared" si="5"/>
        <v>0</v>
      </c>
    </row>
    <row r="65" spans="1:9" ht="15" x14ac:dyDescent="0.2">
      <c r="A65" s="11">
        <v>465</v>
      </c>
      <c r="B65" s="9" t="s">
        <v>819</v>
      </c>
      <c r="C65" s="8">
        <v>0</v>
      </c>
      <c r="D65" s="8">
        <f>'Main Sheet'!F224+'Main Sheet'!F226</f>
        <v>5962</v>
      </c>
      <c r="E65" s="8">
        <f t="shared" si="3"/>
        <v>-5962</v>
      </c>
      <c r="F65" s="8">
        <v>0</v>
      </c>
      <c r="G65" s="8">
        <v>0</v>
      </c>
      <c r="H65" s="68">
        <f t="shared" si="5"/>
        <v>0</v>
      </c>
      <c r="I65" s="8"/>
    </row>
    <row r="66" spans="1:9" ht="15" x14ac:dyDescent="0.2">
      <c r="A66" s="11">
        <v>475</v>
      </c>
      <c r="B66" s="9" t="s">
        <v>690</v>
      </c>
      <c r="C66" s="8">
        <v>0</v>
      </c>
      <c r="D66" s="8">
        <f>'Main Sheet'!F228</f>
        <v>18588.400000000001</v>
      </c>
      <c r="E66" s="8">
        <f t="shared" si="3"/>
        <v>-18588.400000000001</v>
      </c>
      <c r="F66" s="8">
        <v>0</v>
      </c>
      <c r="G66" s="8">
        <v>0</v>
      </c>
      <c r="H66" s="68">
        <f t="shared" si="5"/>
        <v>0</v>
      </c>
      <c r="I66" s="8"/>
    </row>
    <row r="67" spans="1:9" ht="15" x14ac:dyDescent="0.2">
      <c r="A67" s="11">
        <v>470</v>
      </c>
      <c r="B67" s="9" t="s">
        <v>820</v>
      </c>
      <c r="C67" s="8">
        <v>0</v>
      </c>
      <c r="D67" s="8">
        <f>'Main Sheet'!F254+'Main Sheet'!F256+'Main Sheet'!F258+'Main Sheet'!F260</f>
        <v>3515.63</v>
      </c>
      <c r="E67" s="8">
        <f t="shared" si="3"/>
        <v>-3515.63</v>
      </c>
      <c r="F67" s="8">
        <v>0</v>
      </c>
      <c r="G67" s="8">
        <v>0</v>
      </c>
      <c r="H67" s="68">
        <f t="shared" si="5"/>
        <v>0</v>
      </c>
      <c r="I67" s="8"/>
    </row>
    <row r="68" spans="1:9" ht="15" x14ac:dyDescent="0.2">
      <c r="A68" s="11">
        <v>490</v>
      </c>
      <c r="B68" s="9" t="s">
        <v>825</v>
      </c>
      <c r="C68" s="8">
        <v>0</v>
      </c>
      <c r="D68" s="8">
        <f>'Main Sheet'!F230+'Main Sheet'!F232+'Main Sheet'!F236+'Main Sheet'!F238+'Main Sheet'!F240+'Main Sheet'!F242+'Main Sheet'!F234</f>
        <v>46830.879999999997</v>
      </c>
      <c r="E68" s="8">
        <f t="shared" si="3"/>
        <v>-46830.879999999997</v>
      </c>
      <c r="F68" s="8">
        <v>0</v>
      </c>
      <c r="G68" s="8">
        <v>0</v>
      </c>
      <c r="H68" s="68">
        <f t="shared" si="5"/>
        <v>0</v>
      </c>
      <c r="I68" s="8"/>
    </row>
    <row r="69" spans="1:9" ht="15" x14ac:dyDescent="0.2">
      <c r="A69" s="11">
        <v>460</v>
      </c>
      <c r="B69" s="9" t="s">
        <v>824</v>
      </c>
      <c r="C69" s="8">
        <v>0</v>
      </c>
      <c r="D69" s="8">
        <f>'Main Sheet'!F244</f>
        <v>1161</v>
      </c>
      <c r="E69" s="8">
        <f t="shared" si="3"/>
        <v>-1161</v>
      </c>
      <c r="F69" s="8">
        <v>0</v>
      </c>
      <c r="G69" s="8">
        <v>0</v>
      </c>
      <c r="H69" s="68">
        <f t="shared" si="5"/>
        <v>0</v>
      </c>
      <c r="I69" s="8"/>
    </row>
    <row r="70" spans="1:9" ht="15" x14ac:dyDescent="0.2">
      <c r="A70" s="11">
        <v>495</v>
      </c>
      <c r="B70" s="9" t="s">
        <v>826</v>
      </c>
      <c r="C70" s="8">
        <v>0</v>
      </c>
      <c r="D70" s="8">
        <f>'Main Sheet'!F246</f>
        <v>8235</v>
      </c>
      <c r="E70" s="8">
        <f t="shared" si="3"/>
        <v>-8235</v>
      </c>
      <c r="F70" s="8">
        <v>0</v>
      </c>
      <c r="G70" s="8">
        <v>0</v>
      </c>
      <c r="H70" s="68">
        <f t="shared" si="5"/>
        <v>0</v>
      </c>
      <c r="I70" s="8"/>
    </row>
    <row r="71" spans="1:9" ht="15" x14ac:dyDescent="0.2">
      <c r="A71" s="11">
        <v>505</v>
      </c>
      <c r="B71" s="9" t="s">
        <v>821</v>
      </c>
      <c r="C71" s="8">
        <v>0</v>
      </c>
      <c r="D71" s="8">
        <f>'Main Sheet'!F250+'Main Sheet'!F252</f>
        <v>0</v>
      </c>
      <c r="E71" s="8">
        <f t="shared" si="3"/>
        <v>0</v>
      </c>
      <c r="F71" s="8">
        <v>0</v>
      </c>
      <c r="G71" s="8">
        <v>0</v>
      </c>
      <c r="H71" s="68">
        <f t="shared" si="5"/>
        <v>0</v>
      </c>
      <c r="I71" s="8"/>
    </row>
    <row r="72" spans="1:9" ht="15" x14ac:dyDescent="0.2">
      <c r="A72" s="11">
        <v>550</v>
      </c>
      <c r="B72" s="9" t="s">
        <v>831</v>
      </c>
      <c r="C72" s="8">
        <v>0</v>
      </c>
      <c r="D72" s="8">
        <f>'550 Drainlayer'!E71</f>
        <v>5000</v>
      </c>
      <c r="E72" s="8">
        <f t="shared" si="3"/>
        <v>-5000</v>
      </c>
      <c r="F72" s="8">
        <v>0</v>
      </c>
      <c r="G72" s="8">
        <v>0</v>
      </c>
      <c r="H72" s="68">
        <f t="shared" si="5"/>
        <v>0</v>
      </c>
      <c r="I72" s="8"/>
    </row>
    <row r="73" spans="1:9" ht="15" x14ac:dyDescent="0.2">
      <c r="A73" s="11">
        <v>545</v>
      </c>
      <c r="B73" s="9" t="s">
        <v>52032</v>
      </c>
      <c r="C73" s="8">
        <v>0</v>
      </c>
      <c r="D73" s="8">
        <f>'Main Sheet'!F264</f>
        <v>0</v>
      </c>
      <c r="E73" s="8">
        <f t="shared" si="0"/>
        <v>0</v>
      </c>
      <c r="F73" s="8">
        <v>0</v>
      </c>
      <c r="G73" s="8">
        <v>0</v>
      </c>
      <c r="H73" s="68">
        <f t="shared" si="1"/>
        <v>0</v>
      </c>
      <c r="I73" s="8"/>
    </row>
    <row r="74" spans="1:9" ht="15" x14ac:dyDescent="0.2">
      <c r="A74" s="11">
        <v>510</v>
      </c>
      <c r="B74" s="9" t="s">
        <v>44</v>
      </c>
      <c r="C74" s="8">
        <v>0</v>
      </c>
      <c r="D74" s="8">
        <f>'Main Sheet'!F270</f>
        <v>0</v>
      </c>
      <c r="E74" s="8">
        <f t="shared" si="0"/>
        <v>0</v>
      </c>
      <c r="F74" s="8">
        <v>0</v>
      </c>
      <c r="G74" s="8">
        <v>0</v>
      </c>
      <c r="H74" s="68">
        <f t="shared" si="1"/>
        <v>0</v>
      </c>
      <c r="I74" s="8"/>
    </row>
    <row r="75" spans="1:9" ht="15" x14ac:dyDescent="0.2">
      <c r="A75" s="11">
        <v>520</v>
      </c>
      <c r="B75" s="9" t="s">
        <v>52596</v>
      </c>
      <c r="C75" s="8">
        <v>0</v>
      </c>
      <c r="D75" s="8">
        <v>0</v>
      </c>
      <c r="E75" s="8">
        <f t="shared" ref="E75" si="6">C75-D75</f>
        <v>0</v>
      </c>
      <c r="F75" s="8">
        <v>0</v>
      </c>
      <c r="G75" s="8">
        <v>0</v>
      </c>
      <c r="H75" s="68">
        <f t="shared" ref="H75" si="7">C75+F75-G75</f>
        <v>0</v>
      </c>
      <c r="I75" s="8"/>
    </row>
    <row r="76" spans="1:9" ht="15" x14ac:dyDescent="0.2">
      <c r="A76" s="11">
        <v>525</v>
      </c>
      <c r="B76" s="9" t="s">
        <v>7925</v>
      </c>
      <c r="C76" s="8">
        <v>0</v>
      </c>
      <c r="D76" s="8">
        <f>'Main Sheet'!F272</f>
        <v>0</v>
      </c>
      <c r="E76" s="8">
        <f t="shared" si="0"/>
        <v>0</v>
      </c>
      <c r="F76" s="8">
        <v>0</v>
      </c>
      <c r="G76" s="8">
        <v>0</v>
      </c>
      <c r="H76" s="68">
        <f t="shared" si="1"/>
        <v>0</v>
      </c>
      <c r="I76" s="8"/>
    </row>
    <row r="77" spans="1:9" ht="15" x14ac:dyDescent="0.2">
      <c r="A77" s="11">
        <v>530</v>
      </c>
      <c r="B77" s="9" t="s">
        <v>7926</v>
      </c>
      <c r="C77" s="8">
        <v>0</v>
      </c>
      <c r="D77" s="8">
        <f>'Main Sheet'!F274</f>
        <v>0</v>
      </c>
      <c r="E77" s="8">
        <f t="shared" si="0"/>
        <v>0</v>
      </c>
      <c r="F77" s="8">
        <v>0</v>
      </c>
      <c r="G77" s="8">
        <v>0</v>
      </c>
      <c r="H77" s="68">
        <f t="shared" ref="H77" si="8">C77+F77-G77</f>
        <v>0</v>
      </c>
      <c r="I77" s="8"/>
    </row>
    <row r="78" spans="1:9" ht="15" x14ac:dyDescent="0.2">
      <c r="A78" s="11">
        <v>531</v>
      </c>
      <c r="B78" s="9" t="s">
        <v>52597</v>
      </c>
      <c r="C78" s="8">
        <v>0</v>
      </c>
      <c r="D78" s="8">
        <v>0</v>
      </c>
      <c r="E78" s="8">
        <f t="shared" ref="E78" si="9">C78-D78</f>
        <v>0</v>
      </c>
      <c r="F78" s="8">
        <v>0</v>
      </c>
      <c r="G78" s="8">
        <v>0</v>
      </c>
      <c r="H78" s="68">
        <f t="shared" ref="H78" si="10">C78+F78-G78</f>
        <v>0</v>
      </c>
      <c r="I78" s="8"/>
    </row>
    <row r="79" spans="1:9" ht="15" x14ac:dyDescent="0.2">
      <c r="A79" s="11">
        <v>575</v>
      </c>
      <c r="B79" s="9" t="s">
        <v>913</v>
      </c>
      <c r="C79" s="8">
        <v>0</v>
      </c>
      <c r="D79" s="8">
        <f>'Main Sheet'!F128+'Main Sheet'!F130+'Main Sheet'!F132</f>
        <v>0</v>
      </c>
      <c r="E79" s="8">
        <f>C79-D79</f>
        <v>0</v>
      </c>
      <c r="F79" s="8">
        <v>0</v>
      </c>
      <c r="G79" s="8">
        <v>0</v>
      </c>
      <c r="H79" s="68">
        <f>C79+F79-G79</f>
        <v>0</v>
      </c>
      <c r="I79" s="8"/>
    </row>
    <row r="80" spans="1:9" ht="15" x14ac:dyDescent="0.2">
      <c r="A80" s="11">
        <v>555</v>
      </c>
      <c r="B80" s="9" t="s">
        <v>2908</v>
      </c>
      <c r="C80" s="8">
        <v>0</v>
      </c>
      <c r="D80" s="8">
        <f>'Main Sheet'!F276</f>
        <v>4109.3924000000006</v>
      </c>
      <c r="E80" s="8">
        <f t="shared" si="0"/>
        <v>-4109.3924000000006</v>
      </c>
      <c r="F80" s="8">
        <v>0</v>
      </c>
      <c r="G80" s="8">
        <v>0</v>
      </c>
      <c r="H80" s="68">
        <f t="shared" si="1"/>
        <v>0</v>
      </c>
      <c r="I80" s="8"/>
    </row>
    <row r="82" spans="1:9" ht="15" x14ac:dyDescent="0.2">
      <c r="A82" s="11"/>
      <c r="B82" s="9"/>
      <c r="C82" s="9"/>
      <c r="D82" s="9"/>
      <c r="E82" s="9"/>
      <c r="F82" s="9"/>
      <c r="G82" s="9"/>
      <c r="H82" s="68"/>
      <c r="I82" s="9"/>
    </row>
    <row r="83" spans="1:9" ht="15" x14ac:dyDescent="0.2">
      <c r="A83" s="11"/>
      <c r="B83" s="9"/>
      <c r="C83" s="9"/>
      <c r="D83" s="9"/>
      <c r="E83" s="9"/>
      <c r="F83" s="9"/>
      <c r="G83" s="9"/>
      <c r="H83" s="68"/>
      <c r="I83" s="9"/>
    </row>
    <row r="84" spans="1:9" ht="15.75" x14ac:dyDescent="0.25">
      <c r="A84" s="855" t="s">
        <v>610</v>
      </c>
      <c r="B84" s="856"/>
      <c r="C84" s="12">
        <f>SUM(C8:C82)</f>
        <v>0</v>
      </c>
      <c r="D84" s="12">
        <f>SUM(D8:D82)</f>
        <v>288857.68683131965</v>
      </c>
      <c r="E84" s="12">
        <f>C84-D84</f>
        <v>-288857.68683131965</v>
      </c>
      <c r="F84" s="12">
        <f>SUM(F8:F82)</f>
        <v>0</v>
      </c>
      <c r="G84" s="12">
        <f>SUM(G8:G82)</f>
        <v>0</v>
      </c>
      <c r="H84" s="70">
        <f>SUM(H8:H82)</f>
        <v>0</v>
      </c>
      <c r="I84" s="12">
        <f>SUM(I8:I82)</f>
        <v>0</v>
      </c>
    </row>
  </sheetData>
  <mergeCells count="3">
    <mergeCell ref="A1:C1"/>
    <mergeCell ref="D1:H1"/>
    <mergeCell ref="A84:B84"/>
  </mergeCells>
  <phoneticPr fontId="0" type="noConversion"/>
  <dataValidations count="25">
    <dataValidation allowBlank="1" showInputMessage="1" showErrorMessage="1" promptTitle="Variation #15" prompt="Enter variation #15 payment / credit" sqref="I40" xr:uid="{00000000-0002-0000-0200-000000000000}"/>
    <dataValidation allowBlank="1" showInputMessage="1" showErrorMessage="1" promptTitle="Variation #14" prompt="Enter variation #14 payment / credit" sqref="I39" xr:uid="{00000000-0002-0000-0200-000001000000}"/>
    <dataValidation allowBlank="1" showInputMessage="1" showErrorMessage="1" promptTitle="Variation #13" prompt="Enter variation #13 payment / credit" sqref="I38" xr:uid="{00000000-0002-0000-0200-000002000000}"/>
    <dataValidation allowBlank="1" showInputMessage="1" showErrorMessage="1" promptTitle="Variation #12" prompt="Enter variation #12 payment / credit" sqref="I37" xr:uid="{00000000-0002-0000-0200-000003000000}"/>
    <dataValidation allowBlank="1" showInputMessage="1" showErrorMessage="1" promptTitle="Variation #11" prompt="Enter variation #11 payment / credit" sqref="I34" xr:uid="{00000000-0002-0000-0200-000004000000}"/>
    <dataValidation allowBlank="1" showInputMessage="1" showErrorMessage="1" promptTitle="Variation #10" prompt="Enter variation #10 payment / credit" sqref="I33" xr:uid="{00000000-0002-0000-0200-000005000000}"/>
    <dataValidation allowBlank="1" showInputMessage="1" showErrorMessage="1" promptTitle="Variation #9" prompt="Enter variation #9 payment / credit" sqref="I32" xr:uid="{00000000-0002-0000-0200-000006000000}"/>
    <dataValidation allowBlank="1" showInputMessage="1" showErrorMessage="1" promptTitle="Variation #8" prompt="Enter variation #8 payment / credit" sqref="I36" xr:uid="{00000000-0002-0000-0200-000007000000}"/>
    <dataValidation allowBlank="1" showInputMessage="1" showErrorMessage="1" promptTitle="Variation #7" prompt="Enter variation #7 payment / credit" sqref="I35" xr:uid="{00000000-0002-0000-0200-000008000000}"/>
    <dataValidation allowBlank="1" showInputMessage="1" showErrorMessage="1" promptTitle="Variation #5" prompt="Enter variation #5 payment / credit" sqref="I31" xr:uid="{00000000-0002-0000-0200-00000A000000}"/>
    <dataValidation allowBlank="1" showInputMessage="1" showErrorMessage="1" promptTitle="Variation #4" prompt="Enter Variation #4 payment / credit" sqref="I79" xr:uid="{00000000-0002-0000-0200-00000B000000}"/>
    <dataValidation allowBlank="1" showInputMessage="1" showErrorMessage="1" promptTitle="Variation #3" prompt="Enter variation #3 payment / credit" sqref="I30" xr:uid="{00000000-0002-0000-0200-00000C000000}"/>
    <dataValidation allowBlank="1" showInputMessage="1" showErrorMessage="1" promptTitle="Variation #1" prompt="Enter variation #1 payment / credit" sqref="I24" xr:uid="{00000000-0002-0000-0200-00000E000000}"/>
    <dataValidation allowBlank="1" showInputMessage="1" showErrorMessage="1" promptTitle="Final Payment" prompt="Enter final payment here" sqref="I18" xr:uid="{00000000-0002-0000-0200-000010000000}"/>
    <dataValidation allowBlank="1" showInputMessage="1" showErrorMessage="1" promptTitle="Stage Payment 7" prompt="Enter seventh stage payment here (two level dwellings)" sqref="I17" xr:uid="{00000000-0002-0000-0200-000011000000}"/>
    <dataValidation allowBlank="1" showInputMessage="1" showErrorMessage="1" promptTitle="Stage Payment 6" prompt="Enter sixth stage payment here" sqref="I29" xr:uid="{00000000-0002-0000-0200-000012000000}"/>
    <dataValidation allowBlank="1" showInputMessage="1" showErrorMessage="1" promptTitle="Stage payment 4" prompt="Enter fourth stage payment here" sqref="I15" xr:uid="{00000000-0002-0000-0200-000014000000}"/>
    <dataValidation allowBlank="1" showInputMessage="1" showErrorMessage="1" promptTitle="Stage Payment 3" prompt="Enter third stage payment here" sqref="I14" xr:uid="{00000000-0002-0000-0200-000015000000}"/>
    <dataValidation allowBlank="1" showInputMessage="1" showErrorMessage="1" promptTitle="Stage Payment 2" prompt="Enter second stage payment here" sqref="I13" xr:uid="{00000000-0002-0000-0200-000016000000}"/>
    <dataValidation allowBlank="1" showInputMessage="1" showErrorMessage="1" promptTitle="Stage Payment 1" prompt="Enter first stage payment here" sqref="I10:I12" xr:uid="{00000000-0002-0000-0200-000017000000}"/>
    <dataValidation allowBlank="1" showInputMessage="1" showErrorMessage="1" promptTitle="Contract Deposit" prompt="Enter Contract Deposit Price Here" sqref="I9" xr:uid="{00000000-0002-0000-0200-000018000000}"/>
    <dataValidation allowBlank="1" showInputMessage="1" showErrorMessage="1" promptTitle="Pre-Consent Deposit" prompt="Enter Pre-Consent Deposit Here" sqref="I8" xr:uid="{00000000-0002-0000-0200-000019000000}"/>
    <dataValidation allowBlank="1" showInputMessage="1" showErrorMessage="1" promptTitle="Foundation Variation Payment" prompt="Enter foundation variation payment here" sqref="I19:I21 I23" xr:uid="{00000000-0002-0000-0200-00000F000000}"/>
    <dataValidation allowBlank="1" showInputMessage="1" showErrorMessage="1" promptTitle="Variation #2" prompt="Enter variation #2 payment / credit" sqref="I22" xr:uid="{00000000-0002-0000-0200-00000D000000}"/>
    <dataValidation allowBlank="1" showInputMessage="1" showErrorMessage="1" promptTitle="Stage Payment 5" prompt="Enter fitfh stage payment here" sqref="I16:I28" xr:uid="{00000000-0002-0000-0200-000013000000}"/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0">
    <tabColor theme="5" tint="-0.499984740745262"/>
  </sheetPr>
  <dimension ref="A1:I314"/>
  <sheetViews>
    <sheetView zoomScaleNormal="100" workbookViewId="0"/>
  </sheetViews>
  <sheetFormatPr defaultColWidth="9.140625" defaultRowHeight="15" x14ac:dyDescent="0.25"/>
  <cols>
    <col min="1" max="1" width="9.140625" style="286"/>
    <col min="2" max="2" width="68.85546875" style="293" customWidth="1"/>
    <col min="3" max="3" width="10.140625" style="292" customWidth="1"/>
    <col min="4" max="4" width="10.140625" style="292" bestFit="1" customWidth="1"/>
    <col min="5" max="6" width="9.140625" style="292"/>
    <col min="7" max="7" width="13.7109375" style="293" customWidth="1"/>
    <col min="8" max="8" width="14.85546875" style="286" customWidth="1"/>
    <col min="9" max="16384" width="9.140625" style="286"/>
  </cols>
  <sheetData>
    <row r="1" spans="1:9" ht="23.25" x14ac:dyDescent="0.35">
      <c r="B1" s="859" t="s">
        <v>3869</v>
      </c>
      <c r="C1" s="859"/>
      <c r="D1" s="859"/>
      <c r="E1" s="859"/>
      <c r="F1" s="859"/>
      <c r="G1" s="859"/>
      <c r="I1" s="286">
        <v>240</v>
      </c>
    </row>
    <row r="2" spans="1:9" x14ac:dyDescent="0.25">
      <c r="B2" s="292"/>
      <c r="G2" s="292"/>
    </row>
    <row r="3" spans="1:9" x14ac:dyDescent="0.25">
      <c r="B3" s="292"/>
      <c r="G3" s="292"/>
    </row>
    <row r="4" spans="1:9" x14ac:dyDescent="0.25">
      <c r="C4" s="294" t="s">
        <v>939</v>
      </c>
      <c r="D4" s="294" t="s">
        <v>3870</v>
      </c>
      <c r="E4" s="294" t="s">
        <v>936</v>
      </c>
      <c r="F4" s="294" t="s">
        <v>3871</v>
      </c>
      <c r="G4" s="294" t="s">
        <v>1865</v>
      </c>
    </row>
    <row r="5" spans="1:9" x14ac:dyDescent="0.25">
      <c r="A5" s="762"/>
      <c r="B5" s="295" t="s">
        <v>3872</v>
      </c>
      <c r="C5" s="296"/>
      <c r="D5" s="296"/>
      <c r="E5" s="296"/>
      <c r="F5" s="296"/>
      <c r="G5" s="297"/>
    </row>
    <row r="6" spans="1:9" x14ac:dyDescent="0.25">
      <c r="A6" s="763">
        <v>1</v>
      </c>
      <c r="B6" s="298" t="s">
        <v>52576</v>
      </c>
      <c r="C6" s="771" cm="1">
        <f t="array" ref="C6">INDEX(XML!$J$1:$J$1202,SMALL(IF(($I$1=XML!$B$1:$B$1202),ROW(XML!$B$1:$B$1202)-MIN(ROW(XML!$B$1:$B$1202))+1,""),ROWS($H$1:H1)))</f>
        <v>0</v>
      </c>
      <c r="D6" s="292">
        <v>0.75</v>
      </c>
      <c r="E6" s="292" t="s">
        <v>282</v>
      </c>
      <c r="F6" s="300">
        <v>55</v>
      </c>
      <c r="G6" s="301">
        <f>(C6*D6)*F6</f>
        <v>0</v>
      </c>
    </row>
    <row r="7" spans="1:9" ht="30" x14ac:dyDescent="0.25">
      <c r="A7" s="763">
        <v>10</v>
      </c>
      <c r="B7" s="298" t="s">
        <v>3873</v>
      </c>
      <c r="C7" s="771" cm="1">
        <f t="array" ref="C7">INDEX(XML!$J$1:$J$1202,SMALL(IF(($I$1=XML!$B$1:$B$1202),ROW(XML!$B$1:$B$1202)-MIN(ROW(XML!$B$1:$B$1202))+1,""),ROWS($H$1:H2)))</f>
        <v>0</v>
      </c>
      <c r="D7" s="292">
        <v>0.09</v>
      </c>
      <c r="E7" s="292" t="s">
        <v>282</v>
      </c>
      <c r="F7" s="300">
        <v>55</v>
      </c>
      <c r="G7" s="301">
        <f>(C7*D7)*F7</f>
        <v>0</v>
      </c>
    </row>
    <row r="8" spans="1:9" x14ac:dyDescent="0.25">
      <c r="A8" s="763">
        <v>15</v>
      </c>
      <c r="B8" s="302" t="s">
        <v>3874</v>
      </c>
      <c r="C8" s="771" cm="1">
        <f t="array" ref="C8">INDEX(XML!$J$1:$J$1202,SMALL(IF(($I$1=XML!$B$1:$B$1202),ROW(XML!$B$1:$B$1202)-MIN(ROW(XML!$B$1:$B$1202))+1,""),ROWS($H$1:H3)))</f>
        <v>0</v>
      </c>
      <c r="D8" s="292">
        <v>7.0000000000000007E-2</v>
      </c>
      <c r="E8" s="292" t="s">
        <v>2424</v>
      </c>
      <c r="F8" s="300">
        <v>55</v>
      </c>
      <c r="G8" s="301">
        <f t="shared" ref="G8:G24" si="0">(C8*D8)*F8</f>
        <v>0</v>
      </c>
    </row>
    <row r="9" spans="1:9" x14ac:dyDescent="0.25">
      <c r="A9" s="763">
        <v>20</v>
      </c>
      <c r="B9" s="302" t="s">
        <v>3875</v>
      </c>
      <c r="C9" s="771" cm="1">
        <f t="array" ref="C9">INDEX(XML!$J$1:$J$1202,SMALL(IF(($I$1=XML!$B$1:$B$1202),ROW(XML!$B$1:$B$1202)-MIN(ROW(XML!$B$1:$B$1202))+1,""),ROWS($H$1:H4)))</f>
        <v>0</v>
      </c>
      <c r="D9" s="299">
        <v>0.2</v>
      </c>
      <c r="E9" s="292" t="s">
        <v>3876</v>
      </c>
      <c r="F9" s="300">
        <v>55</v>
      </c>
      <c r="G9" s="301">
        <f t="shared" si="0"/>
        <v>0</v>
      </c>
    </row>
    <row r="10" spans="1:9" x14ac:dyDescent="0.25">
      <c r="A10" s="763">
        <v>25</v>
      </c>
      <c r="B10" s="302" t="s">
        <v>3877</v>
      </c>
      <c r="C10" s="771" cm="1">
        <f t="array" ref="C10">INDEX(XML!$J$1:$J$1202,SMALL(IF(($I$1=XML!$B$1:$B$1202),ROW(XML!$B$1:$B$1202)-MIN(ROW(XML!$B$1:$B$1202))+1,""),ROWS($H$1:H5)))</f>
        <v>0</v>
      </c>
      <c r="D10" s="292">
        <v>0.08</v>
      </c>
      <c r="E10" s="292" t="s">
        <v>282</v>
      </c>
      <c r="F10" s="300">
        <v>55</v>
      </c>
      <c r="G10" s="301">
        <f t="shared" si="0"/>
        <v>0</v>
      </c>
    </row>
    <row r="11" spans="1:9" x14ac:dyDescent="0.25">
      <c r="A11" s="763">
        <v>30</v>
      </c>
      <c r="B11" s="302" t="s">
        <v>3878</v>
      </c>
      <c r="C11" s="771" cm="1">
        <f t="array" ref="C11">INDEX(XML!$J$1:$J$1202,SMALL(IF(($I$1=XML!$B$1:$B$1202),ROW(XML!$B$1:$B$1202)-MIN(ROW(XML!$B$1:$B$1202))+1,""),ROWS($H$1:H6)))</f>
        <v>0</v>
      </c>
      <c r="D11" s="292">
        <v>0.04</v>
      </c>
      <c r="E11" s="292" t="s">
        <v>282</v>
      </c>
      <c r="F11" s="300">
        <v>55</v>
      </c>
      <c r="G11" s="301">
        <f t="shared" si="0"/>
        <v>0</v>
      </c>
    </row>
    <row r="12" spans="1:9" x14ac:dyDescent="0.25">
      <c r="A12" s="763">
        <v>35</v>
      </c>
      <c r="B12" s="302" t="s">
        <v>3879</v>
      </c>
      <c r="C12" s="771" cm="1">
        <f t="array" ref="C12">INDEX(XML!$J$1:$J$1202,SMALL(IF(($I$1=XML!$B$1:$B$1202),ROW(XML!$B$1:$B$1202)-MIN(ROW(XML!$B$1:$B$1202))+1,""),ROWS($H$1:H7)))</f>
        <v>0</v>
      </c>
      <c r="D12" s="292">
        <v>1.4999999999999999E-2</v>
      </c>
      <c r="E12" s="292" t="s">
        <v>282</v>
      </c>
      <c r="F12" s="300">
        <v>55</v>
      </c>
      <c r="G12" s="301">
        <f t="shared" si="0"/>
        <v>0</v>
      </c>
    </row>
    <row r="13" spans="1:9" x14ac:dyDescent="0.25">
      <c r="A13" s="763">
        <v>40</v>
      </c>
      <c r="B13" s="302" t="s">
        <v>3880</v>
      </c>
      <c r="C13" s="771" cm="1">
        <f t="array" ref="C13">INDEX(XML!$J$1:$J$1202,SMALL(IF(($I$1=XML!$B$1:$B$1202),ROW(XML!$B$1:$B$1202)-MIN(ROW(XML!$B$1:$B$1202))+1,""),ROWS($H$1:H8)))</f>
        <v>0</v>
      </c>
      <c r="D13" s="299">
        <v>0.5</v>
      </c>
      <c r="E13" s="292" t="s">
        <v>2424</v>
      </c>
      <c r="F13" s="300">
        <v>55</v>
      </c>
      <c r="G13" s="301">
        <f t="shared" si="0"/>
        <v>0</v>
      </c>
    </row>
    <row r="14" spans="1:9" x14ac:dyDescent="0.25">
      <c r="A14" s="763">
        <v>45</v>
      </c>
      <c r="B14" s="302" t="s">
        <v>3881</v>
      </c>
      <c r="C14" s="771" cm="1">
        <f t="array" ref="C14">INDEX(XML!$J$1:$J$1202,SMALL(IF(($I$1=XML!$B$1:$B$1202),ROW(XML!$B$1:$B$1202)-MIN(ROW(XML!$B$1:$B$1202))+1,""),ROWS($H$1:H9)))</f>
        <v>0</v>
      </c>
      <c r="D14" s="292">
        <v>0.08</v>
      </c>
      <c r="E14" s="292" t="s">
        <v>2424</v>
      </c>
      <c r="F14" s="300">
        <v>55</v>
      </c>
      <c r="G14" s="301">
        <f t="shared" si="0"/>
        <v>0</v>
      </c>
    </row>
    <row r="15" spans="1:9" x14ac:dyDescent="0.25">
      <c r="A15" s="763">
        <v>50</v>
      </c>
      <c r="B15" s="302" t="s">
        <v>3882</v>
      </c>
      <c r="C15" s="771" cm="1">
        <f t="array" ref="C15">INDEX(XML!$J$1:$J$1202,SMALL(IF(($I$1=XML!$B$1:$B$1202),ROW(XML!$B$1:$B$1202)-MIN(ROW(XML!$B$1:$B$1202))+1,""),ROWS($H$1:H10)))</f>
        <v>0</v>
      </c>
      <c r="D15" s="292">
        <v>7.0000000000000007E-2</v>
      </c>
      <c r="E15" s="292" t="s">
        <v>282</v>
      </c>
      <c r="F15" s="300">
        <v>55</v>
      </c>
      <c r="G15" s="301">
        <f t="shared" si="0"/>
        <v>0</v>
      </c>
    </row>
    <row r="16" spans="1:9" x14ac:dyDescent="0.25">
      <c r="A16" s="763">
        <v>55</v>
      </c>
      <c r="B16" s="302" t="s">
        <v>3883</v>
      </c>
      <c r="C16" s="771" cm="1">
        <f t="array" ref="C16">INDEX(XML!$J$1:$J$1202,SMALL(IF(($I$1=XML!$B$1:$B$1202),ROW(XML!$B$1:$B$1202)-MIN(ROW(XML!$B$1:$B$1202))+1,""),ROWS($H$1:H11)))</f>
        <v>0</v>
      </c>
      <c r="D16" s="299">
        <v>1.6</v>
      </c>
      <c r="E16" s="292" t="s">
        <v>621</v>
      </c>
      <c r="F16" s="300">
        <v>55</v>
      </c>
      <c r="G16" s="301">
        <f t="shared" si="0"/>
        <v>0</v>
      </c>
    </row>
    <row r="17" spans="1:7" x14ac:dyDescent="0.25">
      <c r="A17" s="763">
        <v>60</v>
      </c>
      <c r="B17" s="302" t="s">
        <v>3884</v>
      </c>
      <c r="C17" s="771" cm="1">
        <f t="array" ref="C17">INDEX(XML!$J$1:$J$1202,SMALL(IF(($I$1=XML!$B$1:$B$1202),ROW(XML!$B$1:$B$1202)-MIN(ROW(XML!$B$1:$B$1202))+1,""),ROWS($H$1:H12)))</f>
        <v>0</v>
      </c>
      <c r="D17" s="292">
        <v>0.8</v>
      </c>
      <c r="E17" s="292" t="s">
        <v>621</v>
      </c>
      <c r="F17" s="300">
        <v>55</v>
      </c>
      <c r="G17" s="301">
        <f t="shared" si="0"/>
        <v>0</v>
      </c>
    </row>
    <row r="18" spans="1:7" x14ac:dyDescent="0.25">
      <c r="A18" s="763">
        <v>65</v>
      </c>
      <c r="B18" s="302" t="s">
        <v>3885</v>
      </c>
      <c r="C18" s="771" cm="1">
        <f t="array" ref="C18">INDEX(XML!$J$1:$J$1202,SMALL(IF(($I$1=XML!$B$1:$B$1202),ROW(XML!$B$1:$B$1202)-MIN(ROW(XML!$B$1:$B$1202))+1,""),ROWS($H$1:H13)))</f>
        <v>0</v>
      </c>
      <c r="D18" s="299">
        <v>1</v>
      </c>
      <c r="E18" s="292" t="s">
        <v>621</v>
      </c>
      <c r="F18" s="300">
        <v>55</v>
      </c>
      <c r="G18" s="301">
        <f t="shared" si="0"/>
        <v>0</v>
      </c>
    </row>
    <row r="19" spans="1:7" x14ac:dyDescent="0.25">
      <c r="A19" s="763">
        <v>70</v>
      </c>
      <c r="B19" s="302" t="s">
        <v>3886</v>
      </c>
      <c r="C19" s="771" cm="1">
        <f t="array" ref="C19">INDEX(XML!$J$1:$J$1202,SMALL(IF(($I$1=XML!$B$1:$B$1202),ROW(XML!$B$1:$B$1202)-MIN(ROW(XML!$B$1:$B$1202))+1,""),ROWS($H$1:H14)))</f>
        <v>0</v>
      </c>
      <c r="D19" s="292">
        <v>0.38</v>
      </c>
      <c r="E19" s="292" t="s">
        <v>282</v>
      </c>
      <c r="F19" s="300">
        <v>55</v>
      </c>
      <c r="G19" s="301">
        <f t="shared" si="0"/>
        <v>0</v>
      </c>
    </row>
    <row r="20" spans="1:7" x14ac:dyDescent="0.25">
      <c r="A20" s="763">
        <v>75</v>
      </c>
      <c r="B20" s="302" t="s">
        <v>4090</v>
      </c>
      <c r="C20" s="771" cm="1">
        <f t="array" ref="C20">INDEX(XML!$J$1:$J$1202,SMALL(IF(($I$1=XML!$B$1:$B$1202),ROW(XML!$B$1:$B$1202)-MIN(ROW(XML!$B$1:$B$1202))+1,""),ROWS($H$1:H15)))</f>
        <v>0</v>
      </c>
      <c r="D20" s="292">
        <v>0.22</v>
      </c>
      <c r="E20" s="292" t="s">
        <v>243</v>
      </c>
      <c r="F20" s="300">
        <v>55</v>
      </c>
      <c r="G20" s="301">
        <f t="shared" si="0"/>
        <v>0</v>
      </c>
    </row>
    <row r="21" spans="1:7" x14ac:dyDescent="0.25">
      <c r="A21" s="763">
        <v>80</v>
      </c>
      <c r="B21" s="302" t="s">
        <v>4734</v>
      </c>
      <c r="C21" s="771" cm="1">
        <f t="array" ref="C21">INDEX(XML!$J$1:$J$1202,SMALL(IF(($I$1=XML!$B$1:$B$1202),ROW(XML!$B$1:$B$1202)-MIN(ROW(XML!$B$1:$B$1202))+1,""),ROWS($H$1:H16)))</f>
        <v>0</v>
      </c>
      <c r="D21" s="292">
        <v>0.5</v>
      </c>
      <c r="E21" s="292" t="s">
        <v>2424</v>
      </c>
      <c r="F21" s="300">
        <v>55</v>
      </c>
      <c r="G21" s="301">
        <f t="shared" si="0"/>
        <v>0</v>
      </c>
    </row>
    <row r="22" spans="1:7" x14ac:dyDescent="0.25">
      <c r="A22" s="763">
        <v>85</v>
      </c>
      <c r="B22" s="302" t="s">
        <v>4741</v>
      </c>
      <c r="C22" s="771" cm="1">
        <f t="array" ref="C22">INDEX(XML!$J$1:$J$1202,SMALL(IF(($I$1=XML!$B$1:$B$1202),ROW(XML!$B$1:$B$1202)-MIN(ROW(XML!$B$1:$B$1202))+1,""),ROWS($H$1:H17)))</f>
        <v>0</v>
      </c>
      <c r="D22" s="292">
        <v>7.5</v>
      </c>
      <c r="E22" s="292" t="s">
        <v>243</v>
      </c>
      <c r="F22" s="300">
        <v>55</v>
      </c>
      <c r="G22" s="301">
        <f t="shared" si="0"/>
        <v>0</v>
      </c>
    </row>
    <row r="23" spans="1:7" x14ac:dyDescent="0.25">
      <c r="A23" s="763">
        <v>90</v>
      </c>
      <c r="B23" s="302" t="s">
        <v>5063</v>
      </c>
      <c r="C23" s="771" cm="1">
        <f t="array" ref="C23">INDEX(XML!$J$1:$J$1202,SMALL(IF(($I$1=XML!$B$1:$B$1202),ROW(XML!$B$1:$B$1202)-MIN(ROW(XML!$B$1:$B$1202))+1,""),ROWS($H$1:H18)))</f>
        <v>0</v>
      </c>
      <c r="D23" s="292">
        <v>0.25</v>
      </c>
      <c r="E23" s="292" t="s">
        <v>2424</v>
      </c>
      <c r="F23" s="300">
        <v>55</v>
      </c>
      <c r="G23" s="301">
        <f t="shared" si="0"/>
        <v>0</v>
      </c>
    </row>
    <row r="24" spans="1:7" x14ac:dyDescent="0.25">
      <c r="A24" s="763">
        <v>95</v>
      </c>
      <c r="B24" s="302" t="s">
        <v>4805</v>
      </c>
      <c r="C24" s="771" cm="1">
        <f t="array" ref="C24">INDEX(XML!$J$1:$J$1202,SMALL(IF(($I$1=XML!$B$1:$B$1202),ROW(XML!$B$1:$B$1202)-MIN(ROW(XML!$B$1:$B$1202))+1,""),ROWS($H$1:H19)))</f>
        <v>0</v>
      </c>
      <c r="D24" s="292">
        <v>2.5000000000000001E-2</v>
      </c>
      <c r="E24" s="292" t="s">
        <v>2424</v>
      </c>
      <c r="F24" s="300">
        <v>55</v>
      </c>
      <c r="G24" s="301">
        <f t="shared" si="0"/>
        <v>0</v>
      </c>
    </row>
    <row r="25" spans="1:7" x14ac:dyDescent="0.25">
      <c r="A25" s="763"/>
      <c r="B25" s="302"/>
      <c r="C25" s="303"/>
      <c r="F25" s="300"/>
      <c r="G25" s="301"/>
    </row>
    <row r="26" spans="1:7" x14ac:dyDescent="0.25">
      <c r="A26" s="763"/>
      <c r="B26" s="304" t="s">
        <v>3887</v>
      </c>
      <c r="C26" s="303"/>
      <c r="F26" s="300"/>
      <c r="G26" s="301"/>
    </row>
    <row r="27" spans="1:7" x14ac:dyDescent="0.25">
      <c r="A27" s="763">
        <v>100</v>
      </c>
      <c r="B27" s="302" t="s">
        <v>3888</v>
      </c>
      <c r="C27" s="771" cm="1">
        <f t="array" ref="C27">INDEX(XML!$J$1:$J$1202,SMALL(IF(($I$1=XML!$B$1:$B$1202),ROW(XML!$B$1:$B$1202)-MIN(ROW(XML!$B$1:$B$1202))+1,""),ROWS($H$1:H20)))</f>
        <v>0</v>
      </c>
      <c r="D27" s="299" t="s">
        <v>3889</v>
      </c>
      <c r="E27" s="292" t="s">
        <v>2424</v>
      </c>
      <c r="F27" s="300">
        <v>0.25</v>
      </c>
      <c r="G27" s="301">
        <f>(C27*F27)</f>
        <v>0</v>
      </c>
    </row>
    <row r="28" spans="1:7" x14ac:dyDescent="0.25">
      <c r="A28" s="763"/>
      <c r="B28" s="302"/>
      <c r="C28" s="303"/>
      <c r="F28" s="300"/>
      <c r="G28" s="301"/>
    </row>
    <row r="29" spans="1:7" x14ac:dyDescent="0.25">
      <c r="A29" s="766"/>
      <c r="B29" s="305" t="s">
        <v>3890</v>
      </c>
      <c r="C29" s="306"/>
      <c r="D29" s="307"/>
      <c r="E29" s="857">
        <f>SUM(G7:G28)</f>
        <v>0</v>
      </c>
      <c r="F29" s="858"/>
      <c r="G29" s="308"/>
    </row>
    <row r="30" spans="1:7" x14ac:dyDescent="0.25">
      <c r="A30" s="290"/>
      <c r="C30" s="303"/>
      <c r="F30" s="300"/>
      <c r="G30" s="309"/>
    </row>
    <row r="31" spans="1:7" x14ac:dyDescent="0.25">
      <c r="A31" s="767"/>
      <c r="B31" s="295" t="s">
        <v>3891</v>
      </c>
      <c r="C31" s="310"/>
      <c r="D31" s="296"/>
      <c r="E31" s="296"/>
      <c r="F31" s="311"/>
      <c r="G31" s="312"/>
    </row>
    <row r="32" spans="1:7" x14ac:dyDescent="0.25">
      <c r="A32" s="763">
        <v>105</v>
      </c>
      <c r="B32" s="302" t="s">
        <v>3892</v>
      </c>
      <c r="C32" s="771" cm="1">
        <f t="array" ref="C32">INDEX(XML!$J$1:$J$1202,SMALL(IF(($I$1=XML!$B$1:$B$1202),ROW(XML!$B$1:$B$1202)-MIN(ROW(XML!$B$1:$B$1202))+1,""),ROWS($H$1:H21)))</f>
        <v>0</v>
      </c>
      <c r="D32" s="292">
        <v>0.15</v>
      </c>
      <c r="E32" s="292" t="s">
        <v>3876</v>
      </c>
      <c r="F32" s="300">
        <v>55</v>
      </c>
      <c r="G32" s="301">
        <f t="shared" ref="G32:G50" si="1">(C32*D32)*F32</f>
        <v>0</v>
      </c>
    </row>
    <row r="33" spans="1:7" x14ac:dyDescent="0.25">
      <c r="A33" s="763">
        <v>110</v>
      </c>
      <c r="B33" s="302" t="s">
        <v>3893</v>
      </c>
      <c r="C33" s="771" cm="1">
        <f t="array" ref="C33">INDEX(XML!$J$1:$J$1202,SMALL(IF(($I$1=XML!$B$1:$B$1202),ROW(XML!$B$1:$B$1202)-MIN(ROW(XML!$B$1:$B$1202))+1,""),ROWS($H$1:H22)))</f>
        <v>0</v>
      </c>
      <c r="D33" s="292">
        <v>0.3</v>
      </c>
      <c r="E33" s="292" t="s">
        <v>3876</v>
      </c>
      <c r="F33" s="300">
        <v>55</v>
      </c>
      <c r="G33" s="301">
        <f t="shared" si="1"/>
        <v>0</v>
      </c>
    </row>
    <row r="34" spans="1:7" x14ac:dyDescent="0.25">
      <c r="A34" s="763">
        <v>115</v>
      </c>
      <c r="B34" s="302" t="s">
        <v>3894</v>
      </c>
      <c r="C34" s="771" cm="1">
        <f t="array" ref="C34">INDEX(XML!$J$1:$J$1202,SMALL(IF(($I$1=XML!$B$1:$B$1202),ROW(XML!$B$1:$B$1202)-MIN(ROW(XML!$B$1:$B$1202))+1,""),ROWS($H$1:H23)))</f>
        <v>0</v>
      </c>
      <c r="D34" s="292">
        <v>0.22</v>
      </c>
      <c r="E34" s="292" t="s">
        <v>2424</v>
      </c>
      <c r="F34" s="300">
        <v>55</v>
      </c>
      <c r="G34" s="301">
        <f t="shared" si="1"/>
        <v>0</v>
      </c>
    </row>
    <row r="35" spans="1:7" x14ac:dyDescent="0.25">
      <c r="A35" s="763">
        <v>120</v>
      </c>
      <c r="B35" s="302" t="s">
        <v>3895</v>
      </c>
      <c r="C35" s="771" cm="1">
        <f t="array" ref="C35">INDEX(XML!$J$1:$J$1202,SMALL(IF(($I$1=XML!$B$1:$B$1202),ROW(XML!$B$1:$B$1202)-MIN(ROW(XML!$B$1:$B$1202))+1,""),ROWS($H$1:H24)))</f>
        <v>0</v>
      </c>
      <c r="D35" s="292">
        <v>0.26</v>
      </c>
      <c r="E35" s="292" t="s">
        <v>2424</v>
      </c>
      <c r="F35" s="300">
        <v>55</v>
      </c>
      <c r="G35" s="301">
        <f t="shared" si="1"/>
        <v>0</v>
      </c>
    </row>
    <row r="36" spans="1:7" x14ac:dyDescent="0.25">
      <c r="A36" s="763">
        <v>125</v>
      </c>
      <c r="B36" s="302" t="s">
        <v>3896</v>
      </c>
      <c r="C36" s="771" cm="1">
        <f t="array" ref="C36">INDEX(XML!$J$1:$J$1202,SMALL(IF(($I$1=XML!$B$1:$B$1202),ROW(XML!$B$1:$B$1202)-MIN(ROW(XML!$B$1:$B$1202))+1,""),ROWS($H$1:H25)))</f>
        <v>0</v>
      </c>
      <c r="D36" s="292">
        <v>0.3</v>
      </c>
      <c r="E36" s="292" t="s">
        <v>2424</v>
      </c>
      <c r="F36" s="300">
        <v>55</v>
      </c>
      <c r="G36" s="301">
        <f t="shared" si="1"/>
        <v>0</v>
      </c>
    </row>
    <row r="37" spans="1:7" x14ac:dyDescent="0.25">
      <c r="A37" s="763">
        <v>130</v>
      </c>
      <c r="B37" s="302" t="s">
        <v>3897</v>
      </c>
      <c r="C37" s="771" cm="1">
        <f t="array" ref="C37">INDEX(XML!$J$1:$J$1202,SMALL(IF(($I$1=XML!$B$1:$B$1202),ROW(XML!$B$1:$B$1202)-MIN(ROW(XML!$B$1:$B$1202))+1,""),ROWS($H$1:H26)))</f>
        <v>0</v>
      </c>
      <c r="D37" s="292">
        <v>0.16</v>
      </c>
      <c r="E37" s="292" t="s">
        <v>2424</v>
      </c>
      <c r="F37" s="300">
        <v>55</v>
      </c>
      <c r="G37" s="301">
        <f t="shared" si="1"/>
        <v>0</v>
      </c>
    </row>
    <row r="38" spans="1:7" x14ac:dyDescent="0.25">
      <c r="A38" s="763">
        <v>135</v>
      </c>
      <c r="B38" s="302" t="s">
        <v>3898</v>
      </c>
      <c r="C38" s="771" cm="1">
        <f t="array" ref="C38">INDEX(XML!$J$1:$J$1202,SMALL(IF(($I$1=XML!$B$1:$B$1202),ROW(XML!$B$1:$B$1202)-MIN(ROW(XML!$B$1:$B$1202))+1,""),ROWS($H$1:H27)))</f>
        <v>0</v>
      </c>
      <c r="D38" s="292">
        <v>0.3</v>
      </c>
      <c r="E38" s="292" t="s">
        <v>282</v>
      </c>
      <c r="F38" s="300">
        <v>55</v>
      </c>
      <c r="G38" s="301">
        <f t="shared" si="1"/>
        <v>0</v>
      </c>
    </row>
    <row r="39" spans="1:7" x14ac:dyDescent="0.25">
      <c r="A39" s="763">
        <v>140</v>
      </c>
      <c r="B39" s="302" t="s">
        <v>3899</v>
      </c>
      <c r="C39" s="771" cm="1">
        <f t="array" ref="C39">INDEX(XML!$J$1:$J$1202,SMALL(IF(($I$1=XML!$B$1:$B$1202),ROW(XML!$B$1:$B$1202)-MIN(ROW(XML!$B$1:$B$1202))+1,""),ROWS($H$1:H28)))</f>
        <v>0</v>
      </c>
      <c r="D39" s="303">
        <v>1</v>
      </c>
      <c r="E39" s="292" t="s">
        <v>282</v>
      </c>
      <c r="F39" s="300">
        <v>55</v>
      </c>
      <c r="G39" s="301">
        <f t="shared" si="1"/>
        <v>0</v>
      </c>
    </row>
    <row r="40" spans="1:7" x14ac:dyDescent="0.25">
      <c r="A40" s="763">
        <v>145</v>
      </c>
      <c r="B40" s="302" t="s">
        <v>3900</v>
      </c>
      <c r="C40" s="771" cm="1">
        <f t="array" ref="C40">INDEX(XML!$J$1:$J$1202,SMALL(IF(($I$1=XML!$B$1:$B$1202),ROW(XML!$B$1:$B$1202)-MIN(ROW(XML!$B$1:$B$1202))+1,""),ROWS($H$1:H29)))</f>
        <v>0</v>
      </c>
      <c r="D40" s="292">
        <v>0.9</v>
      </c>
      <c r="E40" s="292" t="s">
        <v>282</v>
      </c>
      <c r="F40" s="300">
        <v>55</v>
      </c>
      <c r="G40" s="301">
        <f t="shared" si="1"/>
        <v>0</v>
      </c>
    </row>
    <row r="41" spans="1:7" x14ac:dyDescent="0.25">
      <c r="A41" s="763">
        <v>150</v>
      </c>
      <c r="B41" s="302" t="s">
        <v>6488</v>
      </c>
      <c r="C41" s="771" cm="1">
        <f t="array" ref="C41">INDEX(XML!$J$1:$J$1202,SMALL(IF(($I$1=XML!$B$1:$B$1202),ROW(XML!$B$1:$B$1202)-MIN(ROW(XML!$B$1:$B$1202))+1,""),ROWS($H$1:H30)))</f>
        <v>0</v>
      </c>
      <c r="D41" s="292">
        <v>0.05</v>
      </c>
      <c r="E41" s="292" t="s">
        <v>282</v>
      </c>
      <c r="F41" s="300">
        <v>55</v>
      </c>
      <c r="G41" s="301">
        <f t="shared" si="1"/>
        <v>0</v>
      </c>
    </row>
    <row r="42" spans="1:7" s="287" customFormat="1" x14ac:dyDescent="0.25">
      <c r="A42" s="768">
        <v>155</v>
      </c>
      <c r="B42" s="313" t="s">
        <v>3901</v>
      </c>
      <c r="C42" s="771" cm="1">
        <f t="array" ref="C42">INDEX(XML!$J$1:$J$1202,SMALL(IF(($I$1=XML!$B$1:$B$1202),ROW(XML!$B$1:$B$1202)-MIN(ROW(XML!$B$1:$B$1202))+1,""),ROWS($H$1:H31)))</f>
        <v>0</v>
      </c>
      <c r="D42" s="314">
        <v>0.9</v>
      </c>
      <c r="E42" s="314" t="s">
        <v>282</v>
      </c>
      <c r="F42" s="300">
        <v>55</v>
      </c>
      <c r="G42" s="315">
        <f t="shared" si="1"/>
        <v>0</v>
      </c>
    </row>
    <row r="43" spans="1:7" x14ac:dyDescent="0.25">
      <c r="A43" s="763">
        <v>160</v>
      </c>
      <c r="B43" s="302" t="s">
        <v>3902</v>
      </c>
      <c r="C43" s="771" cm="1">
        <f t="array" ref="C43">INDEX(XML!$J$1:$J$1202,SMALL(IF(($I$1=XML!$B$1:$B$1202),ROW(XML!$B$1:$B$1202)-MIN(ROW(XML!$B$1:$B$1202))+1,""),ROWS($H$1:H32)))</f>
        <v>0</v>
      </c>
      <c r="D43" s="292">
        <v>0.12</v>
      </c>
      <c r="E43" s="292" t="s">
        <v>2424</v>
      </c>
      <c r="F43" s="300">
        <v>55</v>
      </c>
      <c r="G43" s="301">
        <f t="shared" si="1"/>
        <v>0</v>
      </c>
    </row>
    <row r="44" spans="1:7" x14ac:dyDescent="0.25">
      <c r="A44" s="763">
        <v>165</v>
      </c>
      <c r="B44" s="302" t="s">
        <v>3903</v>
      </c>
      <c r="C44" s="771" cm="1">
        <f t="array" ref="C44">INDEX(XML!$J$1:$J$1202,SMALL(IF(($I$1=XML!$B$1:$B$1202),ROW(XML!$B$1:$B$1202)-MIN(ROW(XML!$B$1:$B$1202))+1,""),ROWS($H$1:H33)))</f>
        <v>0</v>
      </c>
      <c r="D44" s="292">
        <v>0.4</v>
      </c>
      <c r="E44" s="292" t="s">
        <v>282</v>
      </c>
      <c r="F44" s="300">
        <v>55</v>
      </c>
      <c r="G44" s="301">
        <f t="shared" si="1"/>
        <v>0</v>
      </c>
    </row>
    <row r="45" spans="1:7" x14ac:dyDescent="0.25">
      <c r="A45" s="763">
        <v>170</v>
      </c>
      <c r="B45" s="302" t="s">
        <v>3904</v>
      </c>
      <c r="C45" s="771" cm="1">
        <f t="array" ref="C45">INDEX(XML!$J$1:$J$1202,SMALL(IF(($I$1=XML!$B$1:$B$1202),ROW(XML!$B$1:$B$1202)-MIN(ROW(XML!$B$1:$B$1202))+1,""),ROWS($H$1:H34)))</f>
        <v>0</v>
      </c>
      <c r="D45" s="292">
        <v>0.6</v>
      </c>
      <c r="E45" s="292" t="s">
        <v>282</v>
      </c>
      <c r="F45" s="300">
        <v>55</v>
      </c>
      <c r="G45" s="301">
        <f t="shared" si="1"/>
        <v>0</v>
      </c>
    </row>
    <row r="46" spans="1:7" x14ac:dyDescent="0.25">
      <c r="A46" s="763">
        <v>175</v>
      </c>
      <c r="B46" s="302" t="s">
        <v>4753</v>
      </c>
      <c r="C46" s="771" cm="1">
        <f t="array" ref="C46">INDEX(XML!$J$1:$J$1202,SMALL(IF(($I$1=XML!$B$1:$B$1202),ROW(XML!$B$1:$B$1202)-MIN(ROW(XML!$B$1:$B$1202))+1,""),ROWS($H$1:H35)))</f>
        <v>0</v>
      </c>
      <c r="D46" s="292">
        <v>0.25</v>
      </c>
      <c r="E46" s="292" t="s">
        <v>282</v>
      </c>
      <c r="F46" s="300">
        <v>55</v>
      </c>
      <c r="G46" s="301">
        <f t="shared" si="1"/>
        <v>0</v>
      </c>
    </row>
    <row r="47" spans="1:7" x14ac:dyDescent="0.25">
      <c r="A47" s="763">
        <v>180</v>
      </c>
      <c r="B47" s="302" t="s">
        <v>4067</v>
      </c>
      <c r="C47" s="771" cm="1">
        <f t="array" ref="C47">INDEX(XML!$J$1:$J$1202,SMALL(IF(($I$1=XML!$B$1:$B$1202),ROW(XML!$B$1:$B$1202)-MIN(ROW(XML!$B$1:$B$1202))+1,""),ROWS($H$1:H36)))</f>
        <v>0</v>
      </c>
      <c r="D47" s="292">
        <v>3</v>
      </c>
      <c r="E47" s="292" t="s">
        <v>3990</v>
      </c>
      <c r="F47" s="300">
        <v>55</v>
      </c>
      <c r="G47" s="301">
        <f t="shared" si="1"/>
        <v>0</v>
      </c>
    </row>
    <row r="48" spans="1:7" x14ac:dyDescent="0.25">
      <c r="A48" s="763">
        <v>185</v>
      </c>
      <c r="B48" s="302" t="s">
        <v>3905</v>
      </c>
      <c r="C48" s="771" cm="1">
        <f t="array" ref="C48">INDEX(XML!$J$1:$J$1202,SMALL(IF(($I$1=XML!$B$1:$B$1202),ROW(XML!$B$1:$B$1202)-MIN(ROW(XML!$B$1:$B$1202))+1,""),ROWS($H$1:H37)))</f>
        <v>0</v>
      </c>
      <c r="D48" s="292">
        <v>1.6</v>
      </c>
      <c r="E48" s="292" t="s">
        <v>282</v>
      </c>
      <c r="F48" s="300">
        <v>55</v>
      </c>
      <c r="G48" s="301">
        <f t="shared" si="1"/>
        <v>0</v>
      </c>
    </row>
    <row r="49" spans="1:7" x14ac:dyDescent="0.25">
      <c r="A49" s="763">
        <v>190</v>
      </c>
      <c r="B49" s="302" t="s">
        <v>4763</v>
      </c>
      <c r="C49" s="771" cm="1">
        <f t="array" ref="C49">INDEX(XML!$J$1:$J$1202,SMALL(IF(($I$1=XML!$B$1:$B$1202),ROW(XML!$B$1:$B$1202)-MIN(ROW(XML!$B$1:$B$1202))+1,""),ROWS($H$1:H38)))</f>
        <v>0</v>
      </c>
      <c r="D49" s="292">
        <v>0.6</v>
      </c>
      <c r="E49" s="292" t="s">
        <v>2424</v>
      </c>
      <c r="F49" s="300">
        <v>55</v>
      </c>
      <c r="G49" s="301">
        <f t="shared" si="1"/>
        <v>0</v>
      </c>
    </row>
    <row r="50" spans="1:7" s="288" customFormat="1" x14ac:dyDescent="0.25">
      <c r="A50" s="769">
        <v>195</v>
      </c>
      <c r="B50" s="316" t="s">
        <v>4073</v>
      </c>
      <c r="C50" s="771" cm="1">
        <f t="array" ref="C50">INDEX(XML!$J$1:$J$1202,SMALL(IF(($I$1=XML!$B$1:$B$1202),ROW(XML!$B$1:$B$1202)-MIN(ROW(XML!$B$1:$B$1202))+1,""),ROWS($H$1:H39)))</f>
        <v>0</v>
      </c>
      <c r="D50" s="317">
        <v>0.5</v>
      </c>
      <c r="E50" s="317" t="s">
        <v>282</v>
      </c>
      <c r="F50" s="300">
        <v>55</v>
      </c>
      <c r="G50" s="318">
        <f t="shared" si="1"/>
        <v>0</v>
      </c>
    </row>
    <row r="51" spans="1:7" x14ac:dyDescent="0.25">
      <c r="A51" s="763"/>
      <c r="B51" s="302"/>
      <c r="C51" s="303"/>
      <c r="F51" s="300"/>
      <c r="G51" s="301"/>
    </row>
    <row r="52" spans="1:7" x14ac:dyDescent="0.25">
      <c r="A52" s="763"/>
      <c r="B52" s="304" t="s">
        <v>3906</v>
      </c>
      <c r="C52" s="303"/>
      <c r="F52" s="300"/>
      <c r="G52" s="301"/>
    </row>
    <row r="53" spans="1:7" x14ac:dyDescent="0.25">
      <c r="A53" s="763">
        <v>200</v>
      </c>
      <c r="B53" s="302" t="s">
        <v>3907</v>
      </c>
      <c r="C53" s="771" cm="1">
        <f t="array" ref="C53">INDEX(XML!$J$1:$J$1202,SMALL(IF(($I$1=XML!$B$1:$B$1202),ROW(XML!$B$1:$B$1202)-MIN(ROW(XML!$B$1:$B$1202))+1,""),ROWS($H$1:H40)))</f>
        <v>0</v>
      </c>
      <c r="D53" s="303" t="s">
        <v>3889</v>
      </c>
      <c r="E53" s="292" t="s">
        <v>282</v>
      </c>
      <c r="F53" s="300">
        <v>30</v>
      </c>
      <c r="G53" s="301">
        <f t="shared" ref="G53:G61" si="2">C53*F53</f>
        <v>0</v>
      </c>
    </row>
    <row r="54" spans="1:7" x14ac:dyDescent="0.25">
      <c r="A54" s="763">
        <v>205</v>
      </c>
      <c r="B54" s="302" t="s">
        <v>3908</v>
      </c>
      <c r="C54" s="771" cm="1">
        <f t="array" ref="C54">INDEX(XML!$J$1:$J$1202,SMALL(IF(($I$1=XML!$B$1:$B$1202),ROW(XML!$B$1:$B$1202)-MIN(ROW(XML!$B$1:$B$1202))+1,""),ROWS($H$1:H41)))</f>
        <v>0</v>
      </c>
      <c r="D54" s="303" t="s">
        <v>3889</v>
      </c>
      <c r="E54" s="292" t="s">
        <v>282</v>
      </c>
      <c r="F54" s="300">
        <v>15</v>
      </c>
      <c r="G54" s="301">
        <f t="shared" si="2"/>
        <v>0</v>
      </c>
    </row>
    <row r="55" spans="1:7" x14ac:dyDescent="0.25">
      <c r="A55" s="763">
        <v>210</v>
      </c>
      <c r="B55" s="302" t="s">
        <v>4764</v>
      </c>
      <c r="C55" s="771" cm="1">
        <f t="array" ref="C55">INDEX(XML!$J$1:$J$1202,SMALL(IF(($I$1=XML!$B$1:$B$1202),ROW(XML!$B$1:$B$1202)-MIN(ROW(XML!$B$1:$B$1202))+1,""),ROWS($H$1:H42)))</f>
        <v>0</v>
      </c>
      <c r="D55" s="303" t="s">
        <v>3889</v>
      </c>
      <c r="E55" s="292" t="s">
        <v>2424</v>
      </c>
      <c r="F55" s="300">
        <v>65</v>
      </c>
      <c r="G55" s="301">
        <f t="shared" si="2"/>
        <v>0</v>
      </c>
    </row>
    <row r="56" spans="1:7" x14ac:dyDescent="0.25">
      <c r="A56" s="763">
        <v>215</v>
      </c>
      <c r="B56" s="302" t="s">
        <v>3909</v>
      </c>
      <c r="C56" s="771" cm="1">
        <f t="array" ref="C56">INDEX(XML!$J$1:$J$1202,SMALL(IF(($I$1=XML!$B$1:$B$1202),ROW(XML!$B$1:$B$1202)-MIN(ROW(XML!$B$1:$B$1202))+1,""),ROWS($H$1:H43)))</f>
        <v>0</v>
      </c>
      <c r="D56" s="303" t="s">
        <v>3889</v>
      </c>
      <c r="E56" s="292" t="s">
        <v>3876</v>
      </c>
      <c r="F56" s="300">
        <v>60</v>
      </c>
      <c r="G56" s="301">
        <f t="shared" si="2"/>
        <v>0</v>
      </c>
    </row>
    <row r="57" spans="1:7" x14ac:dyDescent="0.25">
      <c r="A57" s="763">
        <v>220</v>
      </c>
      <c r="B57" s="302" t="s">
        <v>3910</v>
      </c>
      <c r="C57" s="771" cm="1">
        <f t="array" ref="C57">INDEX(XML!$J$1:$J$1202,SMALL(IF(($I$1=XML!$B$1:$B$1202),ROW(XML!$B$1:$B$1202)-MIN(ROW(XML!$B$1:$B$1202))+1,""),ROWS($H$1:H44)))</f>
        <v>0</v>
      </c>
      <c r="D57" s="303" t="s">
        <v>3889</v>
      </c>
      <c r="E57" s="292" t="s">
        <v>282</v>
      </c>
      <c r="F57" s="300">
        <v>21.5</v>
      </c>
      <c r="G57" s="301">
        <f t="shared" si="2"/>
        <v>0</v>
      </c>
    </row>
    <row r="58" spans="1:7" x14ac:dyDescent="0.25">
      <c r="A58" s="763">
        <v>225</v>
      </c>
      <c r="B58" s="302" t="s">
        <v>3911</v>
      </c>
      <c r="C58" s="771" cm="1">
        <f t="array" ref="C58">INDEX(XML!$J$1:$J$1202,SMALL(IF(($I$1=XML!$B$1:$B$1202),ROW(XML!$B$1:$B$1202)-MIN(ROW(XML!$B$1:$B$1202))+1,""),ROWS($H$1:H45)))</f>
        <v>0</v>
      </c>
      <c r="D58" s="303" t="s">
        <v>3889</v>
      </c>
      <c r="E58" s="292" t="s">
        <v>282</v>
      </c>
      <c r="F58" s="300">
        <v>30</v>
      </c>
      <c r="G58" s="301">
        <f t="shared" si="2"/>
        <v>0</v>
      </c>
    </row>
    <row r="59" spans="1:7" x14ac:dyDescent="0.25">
      <c r="A59" s="763">
        <v>230</v>
      </c>
      <c r="B59" s="302" t="s">
        <v>3912</v>
      </c>
      <c r="C59" s="771" cm="1">
        <f t="array" ref="C59">INDEX(XML!$J$1:$J$1202,SMALL(IF(($I$1=XML!$B$1:$B$1202),ROW(XML!$B$1:$B$1202)-MIN(ROW(XML!$B$1:$B$1202))+1,""),ROWS($H$1:H46)))</f>
        <v>0</v>
      </c>
      <c r="D59" s="303" t="s">
        <v>3889</v>
      </c>
      <c r="E59" s="292" t="s">
        <v>282</v>
      </c>
      <c r="F59" s="300">
        <v>19</v>
      </c>
      <c r="G59" s="301">
        <f t="shared" si="2"/>
        <v>0</v>
      </c>
    </row>
    <row r="60" spans="1:7" x14ac:dyDescent="0.25">
      <c r="A60" s="763">
        <v>235</v>
      </c>
      <c r="B60" s="302" t="s">
        <v>3913</v>
      </c>
      <c r="C60" s="771" cm="1">
        <f t="array" ref="C60">INDEX(XML!$J$1:$J$1202,SMALL(IF(($I$1=XML!$B$1:$B$1202),ROW(XML!$B$1:$B$1202)-MIN(ROW(XML!$B$1:$B$1202))+1,""),ROWS($H$1:H47)))</f>
        <v>0</v>
      </c>
      <c r="D60" s="303" t="s">
        <v>3889</v>
      </c>
      <c r="E60" s="292" t="s">
        <v>2424</v>
      </c>
      <c r="F60" s="300">
        <v>3.5</v>
      </c>
      <c r="G60" s="301">
        <f t="shared" si="2"/>
        <v>0</v>
      </c>
    </row>
    <row r="61" spans="1:7" x14ac:dyDescent="0.25">
      <c r="A61" s="763">
        <v>240</v>
      </c>
      <c r="B61" s="302" t="s">
        <v>4068</v>
      </c>
      <c r="C61" s="771" cm="1">
        <f t="array" ref="C61">INDEX(XML!$J$1:$J$1202,SMALL(IF(($I$1=XML!$B$1:$B$1202),ROW(XML!$B$1:$B$1202)-MIN(ROW(XML!$B$1:$B$1202))+1,""),ROWS($H$1:H48)))</f>
        <v>0</v>
      </c>
      <c r="D61" s="303" t="s">
        <v>3889</v>
      </c>
      <c r="E61" s="292" t="s">
        <v>3990</v>
      </c>
      <c r="F61" s="300">
        <v>140</v>
      </c>
      <c r="G61" s="301">
        <f t="shared" si="2"/>
        <v>0</v>
      </c>
    </row>
    <row r="62" spans="1:7" x14ac:dyDescent="0.25">
      <c r="A62" s="763"/>
      <c r="B62" s="302"/>
      <c r="C62" s="303"/>
      <c r="G62" s="319"/>
    </row>
    <row r="63" spans="1:7" x14ac:dyDescent="0.25">
      <c r="A63" s="766"/>
      <c r="B63" s="305" t="s">
        <v>3914</v>
      </c>
      <c r="C63" s="306"/>
      <c r="D63" s="307"/>
      <c r="E63" s="857">
        <f>SUM(G32:G62)</f>
        <v>0</v>
      </c>
      <c r="F63" s="858"/>
      <c r="G63" s="320"/>
    </row>
    <row r="64" spans="1:7" x14ac:dyDescent="0.25">
      <c r="A64" s="290"/>
      <c r="C64" s="303"/>
    </row>
    <row r="65" spans="1:7" x14ac:dyDescent="0.25">
      <c r="A65" s="767"/>
      <c r="B65" s="295" t="s">
        <v>3915</v>
      </c>
      <c r="C65" s="310"/>
      <c r="D65" s="296"/>
      <c r="E65" s="296"/>
      <c r="F65" s="296"/>
      <c r="G65" s="297"/>
    </row>
    <row r="66" spans="1:7" x14ac:dyDescent="0.25">
      <c r="A66" s="763">
        <v>245</v>
      </c>
      <c r="B66" s="302" t="s">
        <v>4056</v>
      </c>
      <c r="C66" s="771" cm="1">
        <f t="array" ref="C66">INDEX(XML!$J$1:$J$1202,SMALL(IF(($I$1=XML!$B$1:$B$1202),ROW(XML!$B$1:$B$1202)-MIN(ROW(XML!$B$1:$B$1202))+1,""),ROWS($H$1:H49)))</f>
        <v>0</v>
      </c>
      <c r="D66" s="292">
        <v>7.4999999999999997E-2</v>
      </c>
      <c r="E66" s="292" t="s">
        <v>2424</v>
      </c>
      <c r="F66" s="300">
        <v>55</v>
      </c>
      <c r="G66" s="301">
        <f>(C66*D66)*F66</f>
        <v>0</v>
      </c>
    </row>
    <row r="67" spans="1:7" x14ac:dyDescent="0.25">
      <c r="A67" s="763">
        <v>250</v>
      </c>
      <c r="B67" s="302" t="s">
        <v>4057</v>
      </c>
      <c r="C67" s="771" cm="1">
        <f t="array" ref="C67">INDEX(XML!$J$1:$J$1202,SMALL(IF(($I$1=XML!$B$1:$B$1202),ROW(XML!$B$1:$B$1202)-MIN(ROW(XML!$B$1:$B$1202))+1,""),ROWS($H$1:H50)))</f>
        <v>0</v>
      </c>
      <c r="D67" s="292">
        <v>7.4999999999999997E-2</v>
      </c>
      <c r="E67" s="292" t="s">
        <v>2424</v>
      </c>
      <c r="F67" s="300">
        <v>55</v>
      </c>
      <c r="G67" s="301">
        <f>(C67*D67)*F67</f>
        <v>0</v>
      </c>
    </row>
    <row r="68" spans="1:7" x14ac:dyDescent="0.25">
      <c r="A68" s="763">
        <v>255</v>
      </c>
      <c r="B68" s="302" t="s">
        <v>4058</v>
      </c>
      <c r="C68" s="771" cm="1">
        <f t="array" ref="C68">INDEX(XML!$J$1:$J$1202,SMALL(IF(($I$1=XML!$B$1:$B$1202),ROW(XML!$B$1:$B$1202)-MIN(ROW(XML!$B$1:$B$1202))+1,""),ROWS($H$1:H51)))</f>
        <v>0</v>
      </c>
      <c r="D68" s="292">
        <v>0.06</v>
      </c>
      <c r="E68" s="292" t="s">
        <v>282</v>
      </c>
      <c r="F68" s="300">
        <v>55</v>
      </c>
      <c r="G68" s="301">
        <f>(C68*D68)*F68</f>
        <v>0</v>
      </c>
    </row>
    <row r="69" spans="1:7" x14ac:dyDescent="0.25">
      <c r="A69" s="763">
        <v>260</v>
      </c>
      <c r="B69" s="302" t="s">
        <v>4059</v>
      </c>
      <c r="C69" s="771" cm="1">
        <f t="array" ref="C69">INDEX(XML!$J$1:$J$1202,SMALL(IF(($I$1=XML!$B$1:$B$1202),ROW(XML!$B$1:$B$1202)-MIN(ROW(XML!$B$1:$B$1202))+1,""),ROWS($H$1:H52)))</f>
        <v>0</v>
      </c>
      <c r="D69" s="292">
        <v>0.08</v>
      </c>
      <c r="E69" s="292" t="s">
        <v>2424</v>
      </c>
      <c r="F69" s="300">
        <v>55</v>
      </c>
      <c r="G69" s="301">
        <f>(C69*D69)*F69</f>
        <v>0</v>
      </c>
    </row>
    <row r="70" spans="1:7" x14ac:dyDescent="0.25">
      <c r="A70" s="763">
        <v>265</v>
      </c>
      <c r="B70" s="302" t="s">
        <v>4060</v>
      </c>
      <c r="C70" s="771" cm="1">
        <f t="array" ref="C70">INDEX(XML!$J$1:$J$1202,SMALL(IF(($I$1=XML!$B$1:$B$1202),ROW(XML!$B$1:$B$1202)-MIN(ROW(XML!$B$1:$B$1202))+1,""),ROWS($H$1:H53)))</f>
        <v>0</v>
      </c>
      <c r="D70" s="292">
        <v>1.25</v>
      </c>
      <c r="E70" s="292" t="s">
        <v>282</v>
      </c>
      <c r="F70" s="300">
        <v>55</v>
      </c>
      <c r="G70" s="301">
        <f>(C70*D70)*F70</f>
        <v>0</v>
      </c>
    </row>
    <row r="71" spans="1:7" x14ac:dyDescent="0.25">
      <c r="A71" s="763"/>
      <c r="B71" s="302"/>
      <c r="C71" s="303"/>
      <c r="F71" s="300"/>
      <c r="G71" s="301"/>
    </row>
    <row r="72" spans="1:7" x14ac:dyDescent="0.25">
      <c r="A72" s="763"/>
      <c r="B72" s="304" t="s">
        <v>3916</v>
      </c>
      <c r="C72" s="303"/>
      <c r="F72" s="300"/>
      <c r="G72" s="301"/>
    </row>
    <row r="73" spans="1:7" x14ac:dyDescent="0.25">
      <c r="A73" s="763">
        <v>270</v>
      </c>
      <c r="B73" s="302" t="s">
        <v>3917</v>
      </c>
      <c r="C73" s="771" cm="1">
        <f t="array" ref="C73">INDEX(XML!$J$1:$J$1202,SMALL(IF(($I$1=XML!$B$1:$B$1202),ROW(XML!$B$1:$B$1202)-MIN(ROW(XML!$B$1:$B$1202))+1,""),ROWS($H$1:H54)))</f>
        <v>0</v>
      </c>
      <c r="D73" s="292" t="s">
        <v>3889</v>
      </c>
      <c r="E73" s="292" t="s">
        <v>282</v>
      </c>
      <c r="F73" s="300">
        <v>5</v>
      </c>
      <c r="G73" s="301">
        <f>C73*F73</f>
        <v>0</v>
      </c>
    </row>
    <row r="74" spans="1:7" x14ac:dyDescent="0.25">
      <c r="A74" s="763"/>
      <c r="B74" s="302"/>
      <c r="C74" s="303"/>
      <c r="G74" s="319"/>
    </row>
    <row r="75" spans="1:7" x14ac:dyDescent="0.25">
      <c r="A75" s="766"/>
      <c r="B75" s="305" t="s">
        <v>3918</v>
      </c>
      <c r="C75" s="306"/>
      <c r="D75" s="307"/>
      <c r="E75" s="857">
        <f>SUM(G66:G74)</f>
        <v>0</v>
      </c>
      <c r="F75" s="858"/>
      <c r="G75" s="320"/>
    </row>
    <row r="76" spans="1:7" x14ac:dyDescent="0.25">
      <c r="A76" s="290"/>
      <c r="C76" s="303"/>
    </row>
    <row r="77" spans="1:7" x14ac:dyDescent="0.25">
      <c r="A77" s="767"/>
      <c r="B77" s="295" t="s">
        <v>3919</v>
      </c>
      <c r="C77" s="296"/>
      <c r="D77" s="296"/>
      <c r="E77" s="296"/>
      <c r="F77" s="296"/>
      <c r="G77" s="297"/>
    </row>
    <row r="78" spans="1:7" x14ac:dyDescent="0.25">
      <c r="A78" s="763">
        <v>275</v>
      </c>
      <c r="B78" s="302" t="s">
        <v>3920</v>
      </c>
      <c r="C78" s="771" cm="1">
        <f t="array" ref="C78">INDEX(XML!$J$1:$J$1202,SMALL(IF(($I$1=XML!$B$1:$B$1202),ROW(XML!$B$1:$B$1202)-MIN(ROW(XML!$B$1:$B$1202))+1,""),ROWS($H$1:H55)))</f>
        <v>152.63</v>
      </c>
      <c r="D78" s="292">
        <v>0.28000000000000003</v>
      </c>
      <c r="E78" s="292" t="s">
        <v>2424</v>
      </c>
      <c r="F78" s="300">
        <v>55</v>
      </c>
      <c r="G78" s="301">
        <f>(C78*D78)*F78</f>
        <v>2350.5020000000004</v>
      </c>
    </row>
    <row r="79" spans="1:7" x14ac:dyDescent="0.25">
      <c r="A79" s="763">
        <v>280</v>
      </c>
      <c r="B79" s="302" t="s">
        <v>6607</v>
      </c>
      <c r="C79" s="771" cm="1">
        <f t="array" ref="C79">INDEX(XML!$J$1:$J$1202,SMALL(IF(($I$1=XML!$B$1:$B$1202),ROW(XML!$B$1:$B$1202)-MIN(ROW(XML!$B$1:$B$1202))+1,""),ROWS($H$1:H56)))</f>
        <v>0</v>
      </c>
      <c r="D79" s="292">
        <v>0.5</v>
      </c>
      <c r="E79" s="292" t="s">
        <v>2424</v>
      </c>
      <c r="F79" s="300">
        <v>55</v>
      </c>
      <c r="G79" s="301">
        <f>(C79*D79)*F79</f>
        <v>0</v>
      </c>
    </row>
    <row r="80" spans="1:7" x14ac:dyDescent="0.25">
      <c r="A80" s="763">
        <v>285</v>
      </c>
      <c r="B80" s="302" t="s">
        <v>6608</v>
      </c>
      <c r="C80" s="771" cm="1">
        <f t="array" ref="C80">INDEX(XML!$J$1:$J$1202,SMALL(IF(($I$1=XML!$B$1:$B$1202),ROW(XML!$B$1:$B$1202)-MIN(ROW(XML!$B$1:$B$1202))+1,""),ROWS($H$1:H57)))</f>
        <v>68.8</v>
      </c>
      <c r="D80" s="292">
        <v>0.04</v>
      </c>
      <c r="E80" s="292" t="s">
        <v>2424</v>
      </c>
      <c r="F80" s="300">
        <v>55</v>
      </c>
      <c r="G80" s="301">
        <f>(C80*D80)*F80</f>
        <v>151.35999999999999</v>
      </c>
    </row>
    <row r="81" spans="1:7" x14ac:dyDescent="0.25">
      <c r="A81" s="763">
        <v>290</v>
      </c>
      <c r="B81" s="302" t="s">
        <v>3921</v>
      </c>
      <c r="C81" s="771" cm="1">
        <f t="array" ref="C81">INDEX(XML!$J$1:$J$1202,SMALL(IF(($I$1=XML!$B$1:$B$1202),ROW(XML!$B$1:$B$1202)-MIN(ROW(XML!$B$1:$B$1202))+1,""),ROWS($H$1:H58)))</f>
        <v>0</v>
      </c>
      <c r="D81" s="292">
        <v>0.48</v>
      </c>
      <c r="E81" s="292" t="s">
        <v>282</v>
      </c>
      <c r="F81" s="300">
        <v>55</v>
      </c>
      <c r="G81" s="301">
        <f t="shared" ref="G81:G107" si="3">(C81*D81)*F81</f>
        <v>0</v>
      </c>
    </row>
    <row r="82" spans="1:7" x14ac:dyDescent="0.25">
      <c r="A82" s="763">
        <v>295</v>
      </c>
      <c r="B82" s="302" t="s">
        <v>3922</v>
      </c>
      <c r="C82" s="771" cm="1">
        <f t="array" ref="C82">INDEX(XML!$J$1:$J$1202,SMALL(IF(($I$1=XML!$B$1:$B$1202),ROW(XML!$B$1:$B$1202)-MIN(ROW(XML!$B$1:$B$1202))+1,""),ROWS($H$1:H59)))</f>
        <v>6.08</v>
      </c>
      <c r="D82" s="292">
        <v>0.16</v>
      </c>
      <c r="E82" s="292" t="s">
        <v>2424</v>
      </c>
      <c r="F82" s="300">
        <v>55</v>
      </c>
      <c r="G82" s="301">
        <f t="shared" si="3"/>
        <v>53.503999999999998</v>
      </c>
    </row>
    <row r="83" spans="1:7" x14ac:dyDescent="0.25">
      <c r="A83" s="763">
        <v>300</v>
      </c>
      <c r="B83" s="302" t="s">
        <v>6489</v>
      </c>
      <c r="C83" s="771" cm="1">
        <f t="array" ref="C83">INDEX(XML!$J$1:$J$1202,SMALL(IF(($I$1=XML!$B$1:$B$1202),ROW(XML!$B$1:$B$1202)-MIN(ROW(XML!$B$1:$B$1202))+1,""),ROWS($H$1:H60)))</f>
        <v>1</v>
      </c>
      <c r="D83" s="292">
        <v>2</v>
      </c>
      <c r="E83" s="292" t="s">
        <v>243</v>
      </c>
      <c r="F83" s="300">
        <v>55</v>
      </c>
      <c r="G83" s="301">
        <f t="shared" si="3"/>
        <v>110</v>
      </c>
    </row>
    <row r="84" spans="1:7" x14ac:dyDescent="0.25">
      <c r="A84" s="763">
        <v>305</v>
      </c>
      <c r="B84" s="302" t="s">
        <v>6490</v>
      </c>
      <c r="C84" s="771" cm="1">
        <f t="array" ref="C84">INDEX(XML!$J$1:$J$1202,SMALL(IF(($I$1=XML!$B$1:$B$1202),ROW(XML!$B$1:$B$1202)-MIN(ROW(XML!$B$1:$B$1202))+1,""),ROWS($H$1:H61)))</f>
        <v>0</v>
      </c>
      <c r="D84" s="292">
        <v>1.5</v>
      </c>
      <c r="E84" s="292" t="s">
        <v>243</v>
      </c>
      <c r="F84" s="300">
        <v>55</v>
      </c>
      <c r="G84" s="301">
        <f t="shared" si="3"/>
        <v>0</v>
      </c>
    </row>
    <row r="85" spans="1:7" x14ac:dyDescent="0.25">
      <c r="A85" s="763">
        <v>310</v>
      </c>
      <c r="B85" s="302" t="s">
        <v>3923</v>
      </c>
      <c r="C85" s="771" cm="1">
        <f t="array" ref="C85">INDEX(XML!$J$1:$J$1202,SMALL(IF(($I$1=XML!$B$1:$B$1202),ROW(XML!$B$1:$B$1202)-MIN(ROW(XML!$B$1:$B$1202))+1,""),ROWS($H$1:H62)))</f>
        <v>270.48</v>
      </c>
      <c r="D85" s="292">
        <v>0.15</v>
      </c>
      <c r="E85" s="292" t="s">
        <v>282</v>
      </c>
      <c r="F85" s="300">
        <v>55</v>
      </c>
      <c r="G85" s="301">
        <f t="shared" si="3"/>
        <v>2231.46</v>
      </c>
    </row>
    <row r="86" spans="1:7" x14ac:dyDescent="0.25">
      <c r="A86" s="763">
        <v>315</v>
      </c>
      <c r="B86" s="302" t="s">
        <v>6609</v>
      </c>
      <c r="C86" s="771" cm="1">
        <f t="array" ref="C86">INDEX(XML!$J$1:$J$1202,SMALL(IF(($I$1=XML!$B$1:$B$1202),ROW(XML!$B$1:$B$1202)-MIN(ROW(XML!$B$1:$B$1202))+1,""),ROWS($H$1:H63)))</f>
        <v>270.48</v>
      </c>
      <c r="D86" s="292">
        <v>6.5000000000000002E-2</v>
      </c>
      <c r="E86" s="292" t="s">
        <v>282</v>
      </c>
      <c r="F86" s="300">
        <v>55</v>
      </c>
      <c r="G86" s="301">
        <f t="shared" si="3"/>
        <v>966.96600000000012</v>
      </c>
    </row>
    <row r="87" spans="1:7" x14ac:dyDescent="0.25">
      <c r="A87" s="763">
        <v>320</v>
      </c>
      <c r="B87" s="302" t="s">
        <v>6491</v>
      </c>
      <c r="C87" s="771" cm="1">
        <f t="array" ref="C87">INDEX(XML!$J$1:$J$1202,SMALL(IF(($I$1=XML!$B$1:$B$1202),ROW(XML!$B$1:$B$1202)-MIN(ROW(XML!$B$1:$B$1202))+1,""),ROWS($H$1:H64)))</f>
        <v>1</v>
      </c>
      <c r="D87" s="292">
        <v>1</v>
      </c>
      <c r="E87" s="292" t="s">
        <v>243</v>
      </c>
      <c r="F87" s="300">
        <v>55</v>
      </c>
      <c r="G87" s="301">
        <f t="shared" si="3"/>
        <v>55</v>
      </c>
    </row>
    <row r="88" spans="1:7" x14ac:dyDescent="0.25">
      <c r="A88" s="763">
        <v>325</v>
      </c>
      <c r="B88" s="302" t="s">
        <v>4112</v>
      </c>
      <c r="C88" s="771" cm="1">
        <f t="array" ref="C88">INDEX(XML!$J$1:$J$1202,SMALL(IF(($I$1=XML!$B$1:$B$1202),ROW(XML!$B$1:$B$1202)-MIN(ROW(XML!$B$1:$B$1202))+1,""),ROWS($H$1:H65)))</f>
        <v>0</v>
      </c>
      <c r="D88" s="292">
        <v>4</v>
      </c>
      <c r="E88" s="292" t="s">
        <v>243</v>
      </c>
      <c r="F88" s="300">
        <v>55</v>
      </c>
      <c r="G88" s="301">
        <f t="shared" si="3"/>
        <v>0</v>
      </c>
    </row>
    <row r="89" spans="1:7" x14ac:dyDescent="0.25">
      <c r="A89" s="763">
        <v>330</v>
      </c>
      <c r="B89" s="302" t="s">
        <v>3924</v>
      </c>
      <c r="C89" s="771" cm="1">
        <f t="array" ref="C89">INDEX(XML!$J$1:$J$1202,SMALL(IF(($I$1=XML!$B$1:$B$1202),ROW(XML!$B$1:$B$1202)-MIN(ROW(XML!$B$1:$B$1202))+1,""),ROWS($H$1:H66)))</f>
        <v>347.86500000000001</v>
      </c>
      <c r="D89" s="299">
        <v>0.09</v>
      </c>
      <c r="E89" s="292" t="s">
        <v>2424</v>
      </c>
      <c r="F89" s="300">
        <v>55</v>
      </c>
      <c r="G89" s="301">
        <f t="shared" si="3"/>
        <v>1721.93175</v>
      </c>
    </row>
    <row r="90" spans="1:7" x14ac:dyDescent="0.25">
      <c r="A90" s="763">
        <v>335</v>
      </c>
      <c r="B90" s="302" t="s">
        <v>3925</v>
      </c>
      <c r="C90" s="771" cm="1">
        <f t="array" ref="C90">INDEX(XML!$J$1:$J$1202,SMALL(IF(($I$1=XML!$B$1:$B$1202),ROW(XML!$B$1:$B$1202)-MIN(ROW(XML!$B$1:$B$1202))+1,""),ROWS($H$1:H67)))</f>
        <v>119.268</v>
      </c>
      <c r="D90" s="292">
        <v>0.06</v>
      </c>
      <c r="E90" s="292" t="s">
        <v>2424</v>
      </c>
      <c r="F90" s="300">
        <v>55</v>
      </c>
      <c r="G90" s="301">
        <f t="shared" si="3"/>
        <v>393.58440000000002</v>
      </c>
    </row>
    <row r="91" spans="1:7" x14ac:dyDescent="0.25">
      <c r="A91" s="763">
        <v>340</v>
      </c>
      <c r="B91" s="302" t="s">
        <v>4082</v>
      </c>
      <c r="C91" s="771" cm="1">
        <f t="array" ref="C91">INDEX(XML!$J$1:$J$1202,SMALL(IF(($I$1=XML!$B$1:$B$1202),ROW(XML!$B$1:$B$1202)-MIN(ROW(XML!$B$1:$B$1202))+1,""),ROWS($H$1:H68)))</f>
        <v>0</v>
      </c>
      <c r="D91" s="292">
        <v>0.45</v>
      </c>
      <c r="E91" s="292" t="s">
        <v>2424</v>
      </c>
      <c r="F91" s="300">
        <v>55</v>
      </c>
      <c r="G91" s="301">
        <f t="shared" si="3"/>
        <v>0</v>
      </c>
    </row>
    <row r="92" spans="1:7" x14ac:dyDescent="0.25">
      <c r="A92" s="763">
        <v>345</v>
      </c>
      <c r="B92" s="302" t="s">
        <v>6492</v>
      </c>
      <c r="C92" s="771" cm="1">
        <f t="array" ref="C92">INDEX(XML!$J$1:$J$1202,SMALL(IF(($I$1=XML!$B$1:$B$1202),ROW(XML!$B$1:$B$1202)-MIN(ROW(XML!$B$1:$B$1202))+1,""),ROWS($H$1:H69)))</f>
        <v>0</v>
      </c>
      <c r="D92" s="292">
        <v>0.25</v>
      </c>
      <c r="E92" s="292" t="s">
        <v>2424</v>
      </c>
      <c r="F92" s="300">
        <v>55</v>
      </c>
      <c r="G92" s="301">
        <f t="shared" si="3"/>
        <v>0</v>
      </c>
    </row>
    <row r="93" spans="1:7" x14ac:dyDescent="0.25">
      <c r="A93" s="763">
        <v>350</v>
      </c>
      <c r="B93" s="302" t="s">
        <v>3926</v>
      </c>
      <c r="C93" s="771" cm="1">
        <f t="array" ref="C93">INDEX(XML!$J$1:$J$1202,SMALL(IF(($I$1=XML!$B$1:$B$1202),ROW(XML!$B$1:$B$1202)-MIN(ROW(XML!$B$1:$B$1202))+1,""),ROWS($H$1:H70)))</f>
        <v>151.43</v>
      </c>
      <c r="D93" s="292">
        <v>0.1</v>
      </c>
      <c r="E93" s="292" t="s">
        <v>2424</v>
      </c>
      <c r="F93" s="300">
        <v>55</v>
      </c>
      <c r="G93" s="301">
        <f t="shared" si="3"/>
        <v>832.86500000000001</v>
      </c>
    </row>
    <row r="94" spans="1:7" x14ac:dyDescent="0.25">
      <c r="A94" s="763">
        <v>355</v>
      </c>
      <c r="B94" s="302" t="s">
        <v>4089</v>
      </c>
      <c r="C94" s="771" cm="1">
        <f t="array" ref="C94">INDEX(XML!$J$1:$J$1202,SMALL(IF(($I$1=XML!$B$1:$B$1202),ROW(XML!$B$1:$B$1202)-MIN(ROW(XML!$B$1:$B$1202))+1,""),ROWS($H$1:H71)))</f>
        <v>0</v>
      </c>
      <c r="D94" s="292">
        <v>0.1</v>
      </c>
      <c r="E94" s="292" t="s">
        <v>2424</v>
      </c>
      <c r="F94" s="300">
        <v>55</v>
      </c>
      <c r="G94" s="301">
        <f t="shared" si="3"/>
        <v>0</v>
      </c>
    </row>
    <row r="95" spans="1:7" x14ac:dyDescent="0.25">
      <c r="A95" s="763">
        <v>360</v>
      </c>
      <c r="B95" s="302" t="s">
        <v>3927</v>
      </c>
      <c r="C95" s="771" cm="1">
        <f t="array" ref="C95">INDEX(XML!$J$1:$J$1202,SMALL(IF(($I$1=XML!$B$1:$B$1202),ROW(XML!$B$1:$B$1202)-MIN(ROW(XML!$B$1:$B$1202))+1,""),ROWS($H$1:H72)))</f>
        <v>632.67633333333401</v>
      </c>
      <c r="D95" s="292">
        <v>0.04</v>
      </c>
      <c r="E95" s="292" t="s">
        <v>2424</v>
      </c>
      <c r="F95" s="300">
        <v>55</v>
      </c>
      <c r="G95" s="301">
        <f t="shared" si="3"/>
        <v>1391.8879333333348</v>
      </c>
    </row>
    <row r="96" spans="1:7" x14ac:dyDescent="0.25">
      <c r="A96" s="763">
        <v>365</v>
      </c>
      <c r="B96" s="302" t="s">
        <v>3928</v>
      </c>
      <c r="C96" s="771" cm="1">
        <f t="array" ref="C96">INDEX(XML!$J$1:$J$1202,SMALL(IF(($I$1=XML!$B$1:$B$1202),ROW(XML!$B$1:$B$1202)-MIN(ROW(XML!$B$1:$B$1202))+1,""),ROWS($H$1:H73)))</f>
        <v>151.20333333333301</v>
      </c>
      <c r="D96" s="292">
        <v>0.18</v>
      </c>
      <c r="E96" s="292" t="s">
        <v>2424</v>
      </c>
      <c r="F96" s="300">
        <v>55</v>
      </c>
      <c r="G96" s="301">
        <f t="shared" si="3"/>
        <v>1496.9129999999966</v>
      </c>
    </row>
    <row r="97" spans="1:7" x14ac:dyDescent="0.25">
      <c r="A97" s="763">
        <v>370</v>
      </c>
      <c r="B97" s="302" t="s">
        <v>3929</v>
      </c>
      <c r="C97" s="771" cm="1">
        <f t="array" ref="C97">INDEX(XML!$J$1:$J$1202,SMALL(IF(($I$1=XML!$B$1:$B$1202),ROW(XML!$B$1:$B$1202)-MIN(ROW(XML!$B$1:$B$1202))+1,""),ROWS($H$1:H74)))</f>
        <v>0</v>
      </c>
      <c r="D97" s="292">
        <v>0.22</v>
      </c>
      <c r="E97" s="292" t="s">
        <v>2424</v>
      </c>
      <c r="F97" s="300">
        <v>55</v>
      </c>
      <c r="G97" s="301">
        <f t="shared" si="3"/>
        <v>0</v>
      </c>
    </row>
    <row r="98" spans="1:7" x14ac:dyDescent="0.25">
      <c r="A98" s="763">
        <v>375</v>
      </c>
      <c r="B98" s="302" t="s">
        <v>6493</v>
      </c>
      <c r="C98" s="771" cm="1">
        <f t="array" ref="C98">INDEX(XML!$J$1:$J$1202,SMALL(IF(($I$1=XML!$B$1:$B$1202),ROW(XML!$B$1:$B$1202)-MIN(ROW(XML!$B$1:$B$1202))+1,""),ROWS($H$1:H75)))</f>
        <v>0</v>
      </c>
      <c r="D98" s="292">
        <v>0.75</v>
      </c>
      <c r="E98" s="292" t="s">
        <v>243</v>
      </c>
      <c r="F98" s="300">
        <v>55</v>
      </c>
      <c r="G98" s="301">
        <f t="shared" si="3"/>
        <v>0</v>
      </c>
    </row>
    <row r="99" spans="1:7" x14ac:dyDescent="0.25">
      <c r="A99" s="763">
        <v>380</v>
      </c>
      <c r="B99" s="302" t="s">
        <v>3930</v>
      </c>
      <c r="C99" s="771" cm="1">
        <f t="array" ref="C99">INDEX(XML!$J$1:$J$1202,SMALL(IF(($I$1=XML!$B$1:$B$1202),ROW(XML!$B$1:$B$1202)-MIN(ROW(XML!$B$1:$B$1202))+1,""),ROWS($H$1:H76)))</f>
        <v>0</v>
      </c>
      <c r="D99" s="292">
        <v>0.6</v>
      </c>
      <c r="E99" s="292" t="s">
        <v>2424</v>
      </c>
      <c r="F99" s="300">
        <v>55</v>
      </c>
      <c r="G99" s="301">
        <f t="shared" si="3"/>
        <v>0</v>
      </c>
    </row>
    <row r="100" spans="1:7" s="287" customFormat="1" x14ac:dyDescent="0.25">
      <c r="A100" s="768">
        <v>385</v>
      </c>
      <c r="B100" s="302" t="s">
        <v>3931</v>
      </c>
      <c r="C100" s="771" cm="1">
        <f t="array" ref="C100">INDEX(XML!$J$1:$J$1202,SMALL(IF(($I$1=XML!$B$1:$B$1202),ROW(XML!$B$1:$B$1202)-MIN(ROW(XML!$B$1:$B$1202))+1,""),ROWS($H$1:H77)))</f>
        <v>26.21</v>
      </c>
      <c r="D100" s="292">
        <v>0.18</v>
      </c>
      <c r="E100" s="292" t="s">
        <v>2424</v>
      </c>
      <c r="F100" s="300">
        <v>55</v>
      </c>
      <c r="G100" s="301">
        <f t="shared" si="3"/>
        <v>259.47899999999998</v>
      </c>
    </row>
    <row r="101" spans="1:7" s="287" customFormat="1" x14ac:dyDescent="0.25">
      <c r="A101" s="768">
        <v>390</v>
      </c>
      <c r="B101" s="302" t="s">
        <v>3932</v>
      </c>
      <c r="C101" s="771" cm="1">
        <f t="array" ref="C101">INDEX(XML!$J$1:$J$1202,SMALL(IF(($I$1=XML!$B$1:$B$1202),ROW(XML!$B$1:$B$1202)-MIN(ROW(XML!$B$1:$B$1202))+1,""),ROWS($H$1:H78)))</f>
        <v>0</v>
      </c>
      <c r="D101" s="292">
        <v>0.16</v>
      </c>
      <c r="E101" s="292" t="s">
        <v>2424</v>
      </c>
      <c r="F101" s="300">
        <v>55</v>
      </c>
      <c r="G101" s="301">
        <f t="shared" si="3"/>
        <v>0</v>
      </c>
    </row>
    <row r="102" spans="1:7" x14ac:dyDescent="0.25">
      <c r="A102" s="763">
        <v>400</v>
      </c>
      <c r="B102" s="302" t="s">
        <v>3933</v>
      </c>
      <c r="C102" s="771" cm="1">
        <f t="array" ref="C102">INDEX(XML!$J$1:$J$1202,SMALL(IF(($I$1=XML!$B$1:$B$1202),ROW(XML!$B$1:$B$1202)-MIN(ROW(XML!$B$1:$B$1202))+1,""),ROWS($H$1:H79)))</f>
        <v>0</v>
      </c>
      <c r="D102" s="292">
        <v>0.24</v>
      </c>
      <c r="E102" s="292" t="s">
        <v>2424</v>
      </c>
      <c r="F102" s="300">
        <v>55</v>
      </c>
      <c r="G102" s="301">
        <f t="shared" si="3"/>
        <v>0</v>
      </c>
    </row>
    <row r="103" spans="1:7" x14ac:dyDescent="0.25">
      <c r="A103" s="763">
        <v>405</v>
      </c>
      <c r="B103" s="313" t="s">
        <v>4083</v>
      </c>
      <c r="C103" s="771" cm="1">
        <f t="array" ref="C103">INDEX(XML!$J$1:$J$1202,SMALL(IF(($I$1=XML!$B$1:$B$1202),ROW(XML!$B$1:$B$1202)-MIN(ROW(XML!$B$1:$B$1202))+1,""),ROWS($H$1:H80)))</f>
        <v>0</v>
      </c>
      <c r="D103" s="314">
        <v>0.55000000000000004</v>
      </c>
      <c r="E103" s="314" t="s">
        <v>282</v>
      </c>
      <c r="F103" s="300">
        <v>55</v>
      </c>
      <c r="G103" s="315">
        <f t="shared" si="3"/>
        <v>0</v>
      </c>
    </row>
    <row r="104" spans="1:7" x14ac:dyDescent="0.25">
      <c r="A104" s="763">
        <v>410</v>
      </c>
      <c r="B104" s="313" t="s">
        <v>4084</v>
      </c>
      <c r="C104" s="771" cm="1">
        <f t="array" ref="C104">INDEX(XML!$J$1:$J$1202,SMALL(IF(($I$1=XML!$B$1:$B$1202),ROW(XML!$B$1:$B$1202)-MIN(ROW(XML!$B$1:$B$1202))+1,""),ROWS($H$1:H81)))</f>
        <v>1.2</v>
      </c>
      <c r="D104" s="314">
        <v>0.5</v>
      </c>
      <c r="E104" s="314" t="s">
        <v>2424</v>
      </c>
      <c r="F104" s="300">
        <v>55</v>
      </c>
      <c r="G104" s="315">
        <f t="shared" si="3"/>
        <v>33</v>
      </c>
    </row>
    <row r="105" spans="1:7" x14ac:dyDescent="0.25">
      <c r="A105" s="763">
        <v>415</v>
      </c>
      <c r="B105" s="302" t="s">
        <v>3934</v>
      </c>
      <c r="C105" s="771" cm="1">
        <f t="array" ref="C105">INDEX(XML!$J$1:$J$1202,SMALL(IF(($I$1=XML!$B$1:$B$1202),ROW(XML!$B$1:$B$1202)-MIN(ROW(XML!$B$1:$B$1202))+1,""),ROWS($H$1:H82)))</f>
        <v>0</v>
      </c>
      <c r="D105" s="292">
        <v>0.6</v>
      </c>
      <c r="E105" s="292" t="s">
        <v>2424</v>
      </c>
      <c r="F105" s="300">
        <v>55</v>
      </c>
      <c r="G105" s="301">
        <f t="shared" si="3"/>
        <v>0</v>
      </c>
    </row>
    <row r="106" spans="1:7" x14ac:dyDescent="0.25">
      <c r="A106" s="763">
        <v>420</v>
      </c>
      <c r="B106" s="302" t="s">
        <v>4066</v>
      </c>
      <c r="C106" s="771" cm="1">
        <f t="array" ref="C106">INDEX(XML!$J$1:$J$1202,SMALL(IF(($I$1=XML!$B$1:$B$1202),ROW(XML!$B$1:$B$1202)-MIN(ROW(XML!$B$1:$B$1202))+1,""),ROWS($H$1:H83)))</f>
        <v>1</v>
      </c>
      <c r="D106" s="292">
        <v>2</v>
      </c>
      <c r="E106" s="292" t="s">
        <v>3876</v>
      </c>
      <c r="F106" s="300">
        <v>55</v>
      </c>
      <c r="G106" s="301">
        <f t="shared" si="3"/>
        <v>110</v>
      </c>
    </row>
    <row r="107" spans="1:7" x14ac:dyDescent="0.25">
      <c r="A107" s="763">
        <v>425</v>
      </c>
      <c r="B107" s="302" t="s">
        <v>4740</v>
      </c>
      <c r="C107" s="771" cm="1">
        <f t="array" ref="C107">INDEX(XML!$J$1:$J$1202,SMALL(IF(($I$1=XML!$B$1:$B$1202),ROW(XML!$B$1:$B$1202)-MIN(ROW(XML!$B$1:$B$1202))+1,""),ROWS($H$1:H84)))</f>
        <v>0</v>
      </c>
      <c r="D107" s="292">
        <v>4.4999999999999998E-2</v>
      </c>
      <c r="E107" s="292" t="s">
        <v>282</v>
      </c>
      <c r="F107" s="300">
        <v>55</v>
      </c>
      <c r="G107" s="301">
        <f t="shared" si="3"/>
        <v>0</v>
      </c>
    </row>
    <row r="108" spans="1:7" x14ac:dyDescent="0.25">
      <c r="A108" s="763"/>
      <c r="B108" s="302"/>
      <c r="C108" s="303"/>
      <c r="F108" s="300"/>
      <c r="G108" s="301"/>
    </row>
    <row r="109" spans="1:7" x14ac:dyDescent="0.25">
      <c r="A109" s="763"/>
      <c r="B109" s="304" t="s">
        <v>3935</v>
      </c>
      <c r="C109" s="303"/>
      <c r="F109" s="300"/>
      <c r="G109" s="301"/>
    </row>
    <row r="110" spans="1:7" x14ac:dyDescent="0.25">
      <c r="A110" s="763">
        <v>430</v>
      </c>
      <c r="B110" s="302" t="s">
        <v>3936</v>
      </c>
      <c r="C110" s="771" cm="1">
        <f t="array" ref="C110">INDEX(XML!$J$1:$J$1202,SMALL(IF(($I$1=XML!$B$1:$B$1202),ROW(XML!$B$1:$B$1202)-MIN(ROW(XML!$B$1:$B$1202))+1,""),ROWS($H$1:H85)))</f>
        <v>0</v>
      </c>
      <c r="D110" s="292" t="s">
        <v>3889</v>
      </c>
      <c r="E110" s="292" t="s">
        <v>2424</v>
      </c>
      <c r="F110" s="300">
        <v>10</v>
      </c>
      <c r="G110" s="301">
        <f t="shared" ref="G110:G119" si="4">C110*F110</f>
        <v>0</v>
      </c>
    </row>
    <row r="111" spans="1:7" x14ac:dyDescent="0.25">
      <c r="A111" s="763">
        <v>435</v>
      </c>
      <c r="B111" s="302" t="s">
        <v>3937</v>
      </c>
      <c r="C111" s="771" cm="1">
        <f t="array" ref="C111">INDEX(XML!$J$1:$J$1202,SMALL(IF(($I$1=XML!$B$1:$B$1202),ROW(XML!$B$1:$B$1202)-MIN(ROW(XML!$B$1:$B$1202))+1,""),ROWS($H$1:H86)))</f>
        <v>198.78</v>
      </c>
      <c r="D111" s="292" t="s">
        <v>3889</v>
      </c>
      <c r="E111" s="292" t="s">
        <v>2424</v>
      </c>
      <c r="F111" s="300">
        <v>9</v>
      </c>
      <c r="G111" s="301">
        <f t="shared" si="4"/>
        <v>1789.02</v>
      </c>
    </row>
    <row r="112" spans="1:7" x14ac:dyDescent="0.25">
      <c r="A112" s="763">
        <v>440</v>
      </c>
      <c r="B112" s="302" t="s">
        <v>3938</v>
      </c>
      <c r="C112" s="771" cm="1">
        <f t="array" ref="C112">INDEX(XML!$J$1:$J$1202,SMALL(IF(($I$1=XML!$B$1:$B$1202),ROW(XML!$B$1:$B$1202)-MIN(ROW(XML!$B$1:$B$1202))+1,""),ROWS($H$1:H87)))</f>
        <v>1</v>
      </c>
      <c r="D112" s="292" t="s">
        <v>3889</v>
      </c>
      <c r="E112" s="292" t="s">
        <v>3876</v>
      </c>
      <c r="F112" s="300">
        <v>250</v>
      </c>
      <c r="G112" s="301">
        <f t="shared" si="4"/>
        <v>250</v>
      </c>
    </row>
    <row r="113" spans="1:7" x14ac:dyDescent="0.25">
      <c r="A113" s="763">
        <v>445</v>
      </c>
      <c r="B113" s="302" t="s">
        <v>3939</v>
      </c>
      <c r="C113" s="771" cm="1">
        <f t="array" ref="C113">INDEX(XML!$J$1:$J$1202,SMALL(IF(($I$1=XML!$B$1:$B$1202),ROW(XML!$B$1:$B$1202)-MIN(ROW(XML!$B$1:$B$1202))+1,""),ROWS($H$1:H88)))</f>
        <v>0</v>
      </c>
      <c r="D113" s="292" t="s">
        <v>3889</v>
      </c>
      <c r="E113" s="292" t="s">
        <v>3876</v>
      </c>
      <c r="F113" s="300">
        <v>350</v>
      </c>
      <c r="G113" s="301">
        <f t="shared" si="4"/>
        <v>0</v>
      </c>
    </row>
    <row r="114" spans="1:7" x14ac:dyDescent="0.25">
      <c r="A114" s="763">
        <v>450</v>
      </c>
      <c r="B114" s="302" t="s">
        <v>3940</v>
      </c>
      <c r="C114" s="771" cm="1">
        <f t="array" ref="C114">INDEX(XML!$J$1:$J$1202,SMALL(IF(($I$1=XML!$B$1:$B$1202),ROW(XML!$B$1:$B$1202)-MIN(ROW(XML!$B$1:$B$1202))+1,""),ROWS($H$1:H89)))</f>
        <v>0</v>
      </c>
      <c r="D114" s="292" t="s">
        <v>3889</v>
      </c>
      <c r="E114" s="292" t="s">
        <v>2424</v>
      </c>
      <c r="F114" s="300">
        <v>0.7</v>
      </c>
      <c r="G114" s="301">
        <f t="shared" si="4"/>
        <v>0</v>
      </c>
    </row>
    <row r="115" spans="1:7" x14ac:dyDescent="0.25">
      <c r="A115" s="763">
        <v>455</v>
      </c>
      <c r="B115" s="302" t="s">
        <v>3941</v>
      </c>
      <c r="C115" s="771" cm="1">
        <f t="array" ref="C115">INDEX(XML!$J$1:$J$1202,SMALL(IF(($I$1=XML!$B$1:$B$1202),ROW(XML!$B$1:$B$1202)-MIN(ROW(XML!$B$1:$B$1202))+1,""),ROWS($H$1:H90)))</f>
        <v>5</v>
      </c>
      <c r="D115" s="292" t="s">
        <v>3889</v>
      </c>
      <c r="E115" s="292" t="s">
        <v>3876</v>
      </c>
      <c r="F115" s="300">
        <v>20</v>
      </c>
      <c r="G115" s="301">
        <f>C115*F115</f>
        <v>100</v>
      </c>
    </row>
    <row r="116" spans="1:7" x14ac:dyDescent="0.25">
      <c r="A116" s="763">
        <v>460</v>
      </c>
      <c r="B116" s="302" t="s">
        <v>3942</v>
      </c>
      <c r="C116" s="771" cm="1">
        <f t="array" ref="C116">INDEX(XML!$J$1:$J$1202,SMALL(IF(($I$1=XML!$B$1:$B$1202),ROW(XML!$B$1:$B$1202)-MIN(ROW(XML!$B$1:$B$1202))+1,""),ROWS($H$1:H91)))</f>
        <v>270.48</v>
      </c>
      <c r="D116" s="292" t="s">
        <v>3889</v>
      </c>
      <c r="E116" s="292" t="s">
        <v>282</v>
      </c>
      <c r="F116" s="300">
        <v>0.68</v>
      </c>
      <c r="G116" s="301">
        <f t="shared" si="4"/>
        <v>183.92640000000003</v>
      </c>
    </row>
    <row r="117" spans="1:7" x14ac:dyDescent="0.25">
      <c r="A117" s="763">
        <v>465</v>
      </c>
      <c r="B117" s="302" t="s">
        <v>3943</v>
      </c>
      <c r="C117" s="771" cm="1">
        <f t="array" ref="C117">INDEX(XML!$J$1:$J$1202,SMALL(IF(($I$1=XML!$B$1:$B$1202),ROW(XML!$B$1:$B$1202)-MIN(ROW(XML!$B$1:$B$1202))+1,""),ROWS($H$1:H92)))</f>
        <v>0</v>
      </c>
      <c r="D117" s="292" t="s">
        <v>3889</v>
      </c>
      <c r="E117" s="292" t="s">
        <v>282</v>
      </c>
      <c r="F117" s="300">
        <v>3</v>
      </c>
      <c r="G117" s="301">
        <f t="shared" si="4"/>
        <v>0</v>
      </c>
    </row>
    <row r="118" spans="1:7" x14ac:dyDescent="0.25">
      <c r="A118" s="763">
        <v>470</v>
      </c>
      <c r="B118" s="302" t="s">
        <v>3944</v>
      </c>
      <c r="C118" s="771" cm="1">
        <f t="array" ref="C118">INDEX(XML!$J$1:$J$1202,SMALL(IF(($I$1=XML!$B$1:$B$1202),ROW(XML!$B$1:$B$1202)-MIN(ROW(XML!$B$1:$B$1202))+1,""),ROWS($H$1:H93)))</f>
        <v>0</v>
      </c>
      <c r="D118" s="292" t="s">
        <v>3889</v>
      </c>
      <c r="E118" s="292" t="s">
        <v>2424</v>
      </c>
      <c r="F118" s="300">
        <v>15</v>
      </c>
      <c r="G118" s="301">
        <f t="shared" si="4"/>
        <v>0</v>
      </c>
    </row>
    <row r="119" spans="1:7" x14ac:dyDescent="0.25">
      <c r="A119" s="763">
        <v>475</v>
      </c>
      <c r="B119" s="302" t="s">
        <v>4085</v>
      </c>
      <c r="C119" s="771" cm="1">
        <f t="array" ref="C119">INDEX(XML!$J$1:$J$1202,SMALL(IF(($I$1=XML!$B$1:$B$1202),ROW(XML!$B$1:$B$1202)-MIN(ROW(XML!$B$1:$B$1202))+1,""),ROWS($H$1:H94)))</f>
        <v>0</v>
      </c>
      <c r="D119" s="292" t="s">
        <v>3889</v>
      </c>
      <c r="E119" s="292" t="s">
        <v>282</v>
      </c>
      <c r="F119" s="300">
        <v>5</v>
      </c>
      <c r="G119" s="301">
        <f t="shared" si="4"/>
        <v>0</v>
      </c>
    </row>
    <row r="120" spans="1:7" x14ac:dyDescent="0.25">
      <c r="A120" s="763">
        <v>480</v>
      </c>
      <c r="B120" s="302" t="s">
        <v>4726</v>
      </c>
      <c r="C120" s="771" cm="1">
        <f t="array" ref="C120">INDEX(XML!$J$1:$J$1202,SMALL(IF(($I$1=XML!$B$1:$B$1202),ROW(XML!$B$1:$B$1202)-MIN(ROW(XML!$B$1:$B$1202))+1,""),ROWS($H$1:H95)))</f>
        <v>0</v>
      </c>
      <c r="D120" s="292" t="s">
        <v>3889</v>
      </c>
      <c r="E120" s="292" t="s">
        <v>2424</v>
      </c>
      <c r="F120" s="300">
        <v>45</v>
      </c>
      <c r="G120" s="301">
        <f>C120*F120</f>
        <v>0</v>
      </c>
    </row>
    <row r="121" spans="1:7" x14ac:dyDescent="0.25">
      <c r="A121" s="763">
        <v>485</v>
      </c>
      <c r="B121" s="302" t="s">
        <v>6610</v>
      </c>
      <c r="C121" s="771" cm="1">
        <f t="array" ref="C121">INDEX(XML!$J$1:$J$1202,SMALL(IF(($I$1=XML!$B$1:$B$1202),ROW(XML!$B$1:$B$1202)-MIN(ROW(XML!$B$1:$B$1202))+1,""),ROWS($H$1:H96)))</f>
        <v>2.2933333333333299</v>
      </c>
      <c r="D121" s="292" t="s">
        <v>3889</v>
      </c>
      <c r="E121" s="292" t="s">
        <v>243</v>
      </c>
      <c r="F121" s="300">
        <v>15</v>
      </c>
      <c r="G121" s="301">
        <f>C121*F121</f>
        <v>34.399999999999949</v>
      </c>
    </row>
    <row r="122" spans="1:7" x14ac:dyDescent="0.25">
      <c r="A122" s="763"/>
      <c r="B122" s="302"/>
      <c r="C122" s="303"/>
      <c r="F122" s="300"/>
      <c r="G122" s="301"/>
    </row>
    <row r="123" spans="1:7" x14ac:dyDescent="0.25">
      <c r="A123" s="766"/>
      <c r="B123" s="305" t="s">
        <v>3945</v>
      </c>
      <c r="C123" s="306"/>
      <c r="D123" s="307"/>
      <c r="E123" s="857">
        <f>SUM(G78:G122)</f>
        <v>14515.799483333332</v>
      </c>
      <c r="F123" s="858"/>
      <c r="G123" s="308"/>
    </row>
    <row r="124" spans="1:7" x14ac:dyDescent="0.25">
      <c r="A124" s="290"/>
    </row>
    <row r="125" spans="1:7" x14ac:dyDescent="0.25">
      <c r="A125" s="767"/>
      <c r="B125" s="295" t="s">
        <v>3946</v>
      </c>
      <c r="C125" s="296"/>
      <c r="D125" s="296"/>
      <c r="E125" s="296"/>
      <c r="F125" s="296"/>
      <c r="G125" s="297"/>
    </row>
    <row r="126" spans="1:7" x14ac:dyDescent="0.25">
      <c r="A126" s="763">
        <v>490</v>
      </c>
      <c r="B126" s="302" t="s">
        <v>3947</v>
      </c>
      <c r="C126" s="771" cm="1">
        <f t="array" ref="C126">INDEX(XML!$J$1:$J$1202,SMALL(IF(($I$1=XML!$B$1:$B$1202),ROW(XML!$B$1:$B$1202)-MIN(ROW(XML!$B$1:$B$1202))+1,""),ROWS($H$1:H97)))</f>
        <v>170.78</v>
      </c>
      <c r="D126" s="292">
        <v>0.08</v>
      </c>
      <c r="E126" s="292" t="s">
        <v>282</v>
      </c>
      <c r="F126" s="300">
        <v>55</v>
      </c>
      <c r="G126" s="301">
        <f t="shared" ref="G126:G152" si="5">(C126*D126)*F126</f>
        <v>751.43200000000002</v>
      </c>
    </row>
    <row r="127" spans="1:7" x14ac:dyDescent="0.25">
      <c r="A127" s="763">
        <v>495</v>
      </c>
      <c r="B127" s="302" t="s">
        <v>3948</v>
      </c>
      <c r="C127" s="771" cm="1">
        <f t="array" ref="C127">INDEX(XML!$J$1:$J$1202,SMALL(IF(($I$1=XML!$B$1:$B$1202),ROW(XML!$B$1:$B$1202)-MIN(ROW(XML!$B$1:$B$1202))+1,""),ROWS($H$1:H98)))</f>
        <v>0</v>
      </c>
      <c r="D127" s="292">
        <v>0.15</v>
      </c>
      <c r="E127" s="292" t="s">
        <v>282</v>
      </c>
      <c r="F127" s="300">
        <v>55</v>
      </c>
      <c r="G127" s="301">
        <f t="shared" si="5"/>
        <v>0</v>
      </c>
    </row>
    <row r="128" spans="1:7" x14ac:dyDescent="0.25">
      <c r="A128" s="763">
        <v>500</v>
      </c>
      <c r="B128" s="302" t="s">
        <v>6611</v>
      </c>
      <c r="C128" s="771" cm="1">
        <f t="array" ref="C128">INDEX(XML!$J$1:$J$1202,SMALL(IF(($I$1=XML!$B$1:$B$1202),ROW(XML!$B$1:$B$1202)-MIN(ROW(XML!$B$1:$B$1202))+1,""),ROWS($H$1:H99)))</f>
        <v>1</v>
      </c>
      <c r="D128" s="292">
        <v>4</v>
      </c>
      <c r="E128" s="292" t="s">
        <v>243</v>
      </c>
      <c r="F128" s="300">
        <v>55</v>
      </c>
      <c r="G128" s="301">
        <f t="shared" si="5"/>
        <v>220</v>
      </c>
    </row>
    <row r="129" spans="1:7" x14ac:dyDescent="0.25">
      <c r="A129" s="763">
        <v>505</v>
      </c>
      <c r="B129" s="302" t="s">
        <v>3949</v>
      </c>
      <c r="C129" s="771" cm="1">
        <f t="array" ref="C129">INDEX(XML!$J$1:$J$1202,SMALL(IF(($I$1=XML!$B$1:$B$1202),ROW(XML!$B$1:$B$1202)-MIN(ROW(XML!$B$1:$B$1202))+1,""),ROWS($H$1:H100)))</f>
        <v>13.31</v>
      </c>
      <c r="D129" s="292">
        <v>0.16</v>
      </c>
      <c r="E129" s="292" t="s">
        <v>282</v>
      </c>
      <c r="F129" s="300">
        <v>55</v>
      </c>
      <c r="G129" s="301">
        <f t="shared" si="5"/>
        <v>117.128</v>
      </c>
    </row>
    <row r="130" spans="1:7" x14ac:dyDescent="0.25">
      <c r="A130" s="763">
        <v>510</v>
      </c>
      <c r="B130" s="302" t="s">
        <v>4791</v>
      </c>
      <c r="C130" s="771" cm="1">
        <f t="array" ref="C130">INDEX(XML!$J$1:$J$1202,SMALL(IF(($I$1=XML!$B$1:$B$1202),ROW(XML!$B$1:$B$1202)-MIN(ROW(XML!$B$1:$B$1202))+1,""),ROWS($H$1:H101)))</f>
        <v>0</v>
      </c>
      <c r="D130" s="292">
        <v>0.1</v>
      </c>
      <c r="E130" s="292" t="s">
        <v>282</v>
      </c>
      <c r="F130" s="300">
        <v>55</v>
      </c>
      <c r="G130" s="301">
        <f t="shared" si="5"/>
        <v>0</v>
      </c>
    </row>
    <row r="131" spans="1:7" x14ac:dyDescent="0.25">
      <c r="A131" s="763">
        <v>515</v>
      </c>
      <c r="B131" s="302" t="s">
        <v>3950</v>
      </c>
      <c r="C131" s="771" cm="1">
        <f t="array" ref="C131">INDEX(XML!$J$1:$J$1202,SMALL(IF(($I$1=XML!$B$1:$B$1202),ROW(XML!$B$1:$B$1202)-MIN(ROW(XML!$B$1:$B$1202))+1,""),ROWS($H$1:H102)))</f>
        <v>13.31</v>
      </c>
      <c r="D131" s="292">
        <v>1.5</v>
      </c>
      <c r="E131" s="292" t="s">
        <v>282</v>
      </c>
      <c r="F131" s="300">
        <v>55</v>
      </c>
      <c r="G131" s="301">
        <f t="shared" si="5"/>
        <v>1098.075</v>
      </c>
    </row>
    <row r="132" spans="1:7" x14ac:dyDescent="0.25">
      <c r="A132" s="763">
        <v>520</v>
      </c>
      <c r="B132" s="302" t="s">
        <v>3951</v>
      </c>
      <c r="C132" s="771" cm="1">
        <f t="array" ref="C132">INDEX(XML!$J$1:$J$1202,SMALL(IF(($I$1=XML!$B$1:$B$1202),ROW(XML!$B$1:$B$1202)-MIN(ROW(XML!$B$1:$B$1202))+1,""),ROWS($H$1:H103)))</f>
        <v>0</v>
      </c>
      <c r="D132" s="292">
        <v>0.85</v>
      </c>
      <c r="E132" s="292" t="s">
        <v>282</v>
      </c>
      <c r="F132" s="300">
        <v>55</v>
      </c>
      <c r="G132" s="301">
        <f t="shared" si="5"/>
        <v>0</v>
      </c>
    </row>
    <row r="133" spans="1:7" s="289" customFormat="1" x14ac:dyDescent="0.25">
      <c r="A133" s="770">
        <v>525</v>
      </c>
      <c r="B133" s="302" t="s">
        <v>3952</v>
      </c>
      <c r="C133" s="771" cm="1">
        <f t="array" ref="C133">INDEX(XML!$J$1:$J$1202,SMALL(IF(($I$1=XML!$B$1:$B$1202),ROW(XML!$B$1:$B$1202)-MIN(ROW(XML!$B$1:$B$1202))+1,""),ROWS($H$1:H104)))</f>
        <v>0</v>
      </c>
      <c r="D133" s="292">
        <v>1</v>
      </c>
      <c r="E133" s="292" t="s">
        <v>621</v>
      </c>
      <c r="F133" s="300">
        <v>55</v>
      </c>
      <c r="G133" s="301">
        <f t="shared" si="5"/>
        <v>0</v>
      </c>
    </row>
    <row r="134" spans="1:7" x14ac:dyDescent="0.25">
      <c r="A134" s="763">
        <v>530</v>
      </c>
      <c r="B134" s="302" t="s">
        <v>4792</v>
      </c>
      <c r="C134" s="771" cm="1">
        <f t="array" ref="C134">INDEX(XML!$J$1:$J$1202,SMALL(IF(($I$1=XML!$B$1:$B$1202),ROW(XML!$B$1:$B$1202)-MIN(ROW(XML!$B$1:$B$1202))+1,""),ROWS($H$1:H105)))</f>
        <v>0</v>
      </c>
      <c r="D134" s="292">
        <v>0.9</v>
      </c>
      <c r="E134" s="292" t="s">
        <v>282</v>
      </c>
      <c r="F134" s="300">
        <v>55</v>
      </c>
      <c r="G134" s="301">
        <f t="shared" si="5"/>
        <v>0</v>
      </c>
    </row>
    <row r="135" spans="1:7" x14ac:dyDescent="0.25">
      <c r="A135" s="763">
        <v>535</v>
      </c>
      <c r="B135" s="302" t="s">
        <v>6494</v>
      </c>
      <c r="C135" s="771" cm="1">
        <f t="array" ref="C135">INDEX(XML!$J$1:$J$1202,SMALL(IF(($I$1=XML!$B$1:$B$1202),ROW(XML!$B$1:$B$1202)-MIN(ROW(XML!$B$1:$B$1202))+1,""),ROWS($H$1:H106)))</f>
        <v>0</v>
      </c>
      <c r="D135" s="292">
        <v>3</v>
      </c>
      <c r="E135" s="292" t="s">
        <v>243</v>
      </c>
      <c r="F135" s="300">
        <v>55</v>
      </c>
      <c r="G135" s="301">
        <f t="shared" si="5"/>
        <v>0</v>
      </c>
    </row>
    <row r="136" spans="1:7" x14ac:dyDescent="0.25">
      <c r="A136" s="763">
        <v>540</v>
      </c>
      <c r="B136" s="302" t="s">
        <v>3953</v>
      </c>
      <c r="C136" s="771" cm="1">
        <f t="array" ref="C136">INDEX(XML!$J$1:$J$1202,SMALL(IF(($I$1=XML!$B$1:$B$1202),ROW(XML!$B$1:$B$1202)-MIN(ROW(XML!$B$1:$B$1202))+1,""),ROWS($H$1:H107)))</f>
        <v>0</v>
      </c>
      <c r="D136" s="292">
        <v>0.38</v>
      </c>
      <c r="E136" s="292" t="s">
        <v>282</v>
      </c>
      <c r="F136" s="300">
        <v>55</v>
      </c>
      <c r="G136" s="301">
        <f t="shared" si="5"/>
        <v>0</v>
      </c>
    </row>
    <row r="137" spans="1:7" x14ac:dyDescent="0.25">
      <c r="A137" s="763">
        <v>545</v>
      </c>
      <c r="B137" s="302" t="s">
        <v>4072</v>
      </c>
      <c r="C137" s="771" cm="1">
        <f t="array" ref="C137">INDEX(XML!$J$1:$J$1202,SMALL(IF(($I$1=XML!$B$1:$B$1202),ROW(XML!$B$1:$B$1202)-MIN(ROW(XML!$B$1:$B$1202))+1,""),ROWS($H$1:H108)))</f>
        <v>0</v>
      </c>
      <c r="D137" s="292">
        <v>0.75</v>
      </c>
      <c r="E137" s="292" t="s">
        <v>282</v>
      </c>
      <c r="F137" s="300">
        <v>55</v>
      </c>
      <c r="G137" s="301">
        <f t="shared" si="5"/>
        <v>0</v>
      </c>
    </row>
    <row r="138" spans="1:7" x14ac:dyDescent="0.25">
      <c r="A138" s="763">
        <v>550</v>
      </c>
      <c r="B138" s="321" t="s">
        <v>4071</v>
      </c>
      <c r="C138" s="771" cm="1">
        <f t="array" ref="C138">INDEX(XML!$J$1:$J$1202,SMALL(IF(($I$1=XML!$B$1:$B$1202),ROW(XML!$B$1:$B$1202)-MIN(ROW(XML!$B$1:$B$1202))+1,""),ROWS($H$1:H109)))</f>
        <v>0</v>
      </c>
      <c r="D138" s="322">
        <v>1.5</v>
      </c>
      <c r="E138" s="322" t="s">
        <v>282</v>
      </c>
      <c r="F138" s="300">
        <v>55</v>
      </c>
      <c r="G138" s="323">
        <f t="shared" si="5"/>
        <v>0</v>
      </c>
    </row>
    <row r="139" spans="1:7" x14ac:dyDescent="0.25">
      <c r="A139" s="763">
        <v>555</v>
      </c>
      <c r="B139" s="302" t="s">
        <v>3954</v>
      </c>
      <c r="C139" s="771" cm="1">
        <f t="array" ref="C139">INDEX(XML!$J$1:$J$1202,SMALL(IF(($I$1=XML!$B$1:$B$1202),ROW(XML!$B$1:$B$1202)-MIN(ROW(XML!$B$1:$B$1202))+1,""),ROWS($H$1:H110)))</f>
        <v>0</v>
      </c>
      <c r="D139" s="292">
        <v>1.1000000000000001</v>
      </c>
      <c r="E139" s="292" t="s">
        <v>282</v>
      </c>
      <c r="F139" s="300">
        <v>55</v>
      </c>
      <c r="G139" s="301">
        <f t="shared" si="5"/>
        <v>0</v>
      </c>
    </row>
    <row r="140" spans="1:7" x14ac:dyDescent="0.25">
      <c r="A140" s="763">
        <v>560</v>
      </c>
      <c r="B140" s="302" t="s">
        <v>3955</v>
      </c>
      <c r="C140" s="771" cm="1">
        <f t="array" ref="C140">INDEX(XML!$J$1:$J$1202,SMALL(IF(($I$1=XML!$B$1:$B$1202),ROW(XML!$B$1:$B$1202)-MIN(ROW(XML!$B$1:$B$1202))+1,""),ROWS($H$1:H111)))</f>
        <v>0</v>
      </c>
      <c r="D140" s="292">
        <v>0.5</v>
      </c>
      <c r="E140" s="292" t="s">
        <v>282</v>
      </c>
      <c r="F140" s="300">
        <v>55</v>
      </c>
      <c r="G140" s="301">
        <f t="shared" si="5"/>
        <v>0</v>
      </c>
    </row>
    <row r="141" spans="1:7" x14ac:dyDescent="0.25">
      <c r="A141" s="763">
        <v>565</v>
      </c>
      <c r="B141" s="302" t="s">
        <v>3956</v>
      </c>
      <c r="C141" s="771" cm="1">
        <f t="array" ref="C141">INDEX(XML!$J$1:$J$1202,SMALL(IF(($I$1=XML!$B$1:$B$1202),ROW(XML!$B$1:$B$1202)-MIN(ROW(XML!$B$1:$B$1202))+1,""),ROWS($H$1:H112)))</f>
        <v>0</v>
      </c>
      <c r="D141" s="292">
        <v>0.5</v>
      </c>
      <c r="E141" s="292" t="s">
        <v>282</v>
      </c>
      <c r="F141" s="300">
        <v>55</v>
      </c>
      <c r="G141" s="301">
        <f t="shared" si="5"/>
        <v>0</v>
      </c>
    </row>
    <row r="142" spans="1:7" x14ac:dyDescent="0.25">
      <c r="A142" s="763">
        <v>570</v>
      </c>
      <c r="B142" s="302" t="s">
        <v>4069</v>
      </c>
      <c r="C142" s="771" cm="1">
        <f t="array" ref="C142">INDEX(XML!$J$1:$J$1202,SMALL(IF(($I$1=XML!$B$1:$B$1202),ROW(XML!$B$1:$B$1202)-MIN(ROW(XML!$B$1:$B$1202))+1,""),ROWS($H$1:H113)))</f>
        <v>0</v>
      </c>
      <c r="D142" s="292">
        <v>0.2</v>
      </c>
      <c r="E142" s="292" t="s">
        <v>2424</v>
      </c>
      <c r="F142" s="300">
        <v>55</v>
      </c>
      <c r="G142" s="301">
        <f t="shared" si="5"/>
        <v>0</v>
      </c>
    </row>
    <row r="143" spans="1:7" x14ac:dyDescent="0.25">
      <c r="A143" s="763">
        <v>575</v>
      </c>
      <c r="B143" s="302" t="s">
        <v>3957</v>
      </c>
      <c r="C143" s="771" cm="1">
        <f t="array" ref="C143">INDEX(XML!$J$1:$J$1202,SMALL(IF(($I$1=XML!$B$1:$B$1202),ROW(XML!$B$1:$B$1202)-MIN(ROW(XML!$B$1:$B$1202))+1,""),ROWS($H$1:H114)))</f>
        <v>60.19</v>
      </c>
      <c r="D143" s="292">
        <v>0.3</v>
      </c>
      <c r="E143" s="292" t="s">
        <v>2424</v>
      </c>
      <c r="F143" s="300">
        <v>55</v>
      </c>
      <c r="G143" s="301">
        <f t="shared" si="5"/>
        <v>993.13499999999988</v>
      </c>
    </row>
    <row r="144" spans="1:7" x14ac:dyDescent="0.25">
      <c r="A144" s="763">
        <v>580</v>
      </c>
      <c r="B144" s="302" t="s">
        <v>3958</v>
      </c>
      <c r="C144" s="771" cm="1">
        <f t="array" ref="C144">INDEX(XML!$J$1:$J$1202,SMALL(IF(($I$1=XML!$B$1:$B$1202),ROW(XML!$B$1:$B$1202)-MIN(ROW(XML!$B$1:$B$1202))+1,""),ROWS($H$1:H115)))</f>
        <v>11.17</v>
      </c>
      <c r="D144" s="292">
        <v>0.5</v>
      </c>
      <c r="E144" s="292" t="s">
        <v>282</v>
      </c>
      <c r="F144" s="300">
        <v>55</v>
      </c>
      <c r="G144" s="301">
        <f t="shared" si="5"/>
        <v>307.17500000000001</v>
      </c>
    </row>
    <row r="145" spans="1:7" x14ac:dyDescent="0.25">
      <c r="A145" s="763">
        <v>585</v>
      </c>
      <c r="B145" s="302" t="s">
        <v>3959</v>
      </c>
      <c r="C145" s="771" cm="1">
        <f t="array" ref="C145">INDEX(XML!$J$1:$J$1202,SMALL(IF(($I$1=XML!$B$1:$B$1202),ROW(XML!$B$1:$B$1202)-MIN(ROW(XML!$B$1:$B$1202))+1,""),ROWS($H$1:H116)))</f>
        <v>0</v>
      </c>
      <c r="D145" s="292">
        <v>0.52</v>
      </c>
      <c r="E145" s="292" t="s">
        <v>282</v>
      </c>
      <c r="F145" s="300">
        <v>55</v>
      </c>
      <c r="G145" s="301">
        <f t="shared" si="5"/>
        <v>0</v>
      </c>
    </row>
    <row r="146" spans="1:7" x14ac:dyDescent="0.25">
      <c r="A146" s="763">
        <v>590</v>
      </c>
      <c r="B146" s="302" t="s">
        <v>3960</v>
      </c>
      <c r="C146" s="771" cm="1">
        <f t="array" ref="C146">INDEX(XML!$J$1:$J$1202,SMALL(IF(($I$1=XML!$B$1:$B$1202),ROW(XML!$B$1:$B$1202)-MIN(ROW(XML!$B$1:$B$1202))+1,""),ROWS($H$1:H117)))</f>
        <v>0</v>
      </c>
      <c r="D146" s="292">
        <v>0.55000000000000004</v>
      </c>
      <c r="E146" s="292" t="s">
        <v>282</v>
      </c>
      <c r="F146" s="300">
        <v>55</v>
      </c>
      <c r="G146" s="301">
        <f t="shared" si="5"/>
        <v>0</v>
      </c>
    </row>
    <row r="147" spans="1:7" x14ac:dyDescent="0.25">
      <c r="A147" s="763">
        <v>595</v>
      </c>
      <c r="B147" s="302" t="s">
        <v>8029</v>
      </c>
      <c r="C147" s="771" cm="1">
        <f t="array" ref="C147">INDEX(XML!$J$1:$J$1202,SMALL(IF(($I$1=XML!$B$1:$B$1202),ROW(XML!$B$1:$B$1202)-MIN(ROW(XML!$B$1:$B$1202))+1,""),ROWS($H$1:H118)))</f>
        <v>0</v>
      </c>
      <c r="D147" s="292">
        <v>0.35</v>
      </c>
      <c r="E147" s="292" t="s">
        <v>2424</v>
      </c>
      <c r="F147" s="300">
        <v>55</v>
      </c>
      <c r="G147" s="301">
        <f t="shared" si="5"/>
        <v>0</v>
      </c>
    </row>
    <row r="148" spans="1:7" x14ac:dyDescent="0.25">
      <c r="A148" s="763">
        <v>600</v>
      </c>
      <c r="B148" s="302" t="s">
        <v>52561</v>
      </c>
      <c r="C148" s="771" cm="1">
        <f t="array" ref="C148">INDEX(XML!$J$1:$J$1202,SMALL(IF(($I$1=XML!$B$1:$B$1202),ROW(XML!$B$1:$B$1202)-MIN(ROW(XML!$B$1:$B$1202))+1,""),ROWS($H$1:H119)))</f>
        <v>38.56</v>
      </c>
      <c r="D148" s="292">
        <v>0.6</v>
      </c>
      <c r="E148" s="292" t="s">
        <v>282</v>
      </c>
      <c r="F148" s="300">
        <v>55</v>
      </c>
      <c r="G148" s="301">
        <f t="shared" si="5"/>
        <v>1272.48</v>
      </c>
    </row>
    <row r="149" spans="1:7" x14ac:dyDescent="0.25">
      <c r="A149" s="763">
        <v>605</v>
      </c>
      <c r="B149" s="302" t="s">
        <v>3961</v>
      </c>
      <c r="C149" s="771" cm="1">
        <f t="array" ref="C149">INDEX(XML!$J$1:$J$1202,SMALL(IF(($I$1=XML!$B$1:$B$1202),ROW(XML!$B$1:$B$1202)-MIN(ROW(XML!$B$1:$B$1202))+1,""),ROWS($H$1:H120)))</f>
        <v>12.53</v>
      </c>
      <c r="D149" s="292">
        <v>0.05</v>
      </c>
      <c r="E149" s="292" t="s">
        <v>2424</v>
      </c>
      <c r="F149" s="300">
        <v>55</v>
      </c>
      <c r="G149" s="301">
        <f t="shared" si="5"/>
        <v>34.457500000000003</v>
      </c>
    </row>
    <row r="150" spans="1:7" x14ac:dyDescent="0.25">
      <c r="A150" s="763">
        <v>610</v>
      </c>
      <c r="B150" s="302" t="s">
        <v>6612</v>
      </c>
      <c r="C150" s="771" cm="1">
        <f t="array" ref="C150">INDEX(XML!$J$1:$J$1202,SMALL(IF(($I$1=XML!$B$1:$B$1202),ROW(XML!$B$1:$B$1202)-MIN(ROW(XML!$B$1:$B$1202))+1,""),ROWS($H$1:H121)))</f>
        <v>8</v>
      </c>
      <c r="D150" s="292">
        <v>0.75</v>
      </c>
      <c r="E150" s="292" t="s">
        <v>243</v>
      </c>
      <c r="F150" s="300">
        <v>55</v>
      </c>
      <c r="G150" s="301">
        <f t="shared" si="5"/>
        <v>330</v>
      </c>
    </row>
    <row r="151" spans="1:7" x14ac:dyDescent="0.25">
      <c r="A151" s="763">
        <v>615</v>
      </c>
      <c r="B151" s="302" t="s">
        <v>4086</v>
      </c>
      <c r="C151" s="771" cm="1">
        <f t="array" ref="C151">INDEX(XML!$J$1:$J$1202,SMALL(IF(($I$1=XML!$B$1:$B$1202),ROW(XML!$B$1:$B$1202)-MIN(ROW(XML!$B$1:$B$1202))+1,""),ROWS($H$1:H122)))</f>
        <v>0</v>
      </c>
      <c r="D151" s="292">
        <v>0.3</v>
      </c>
      <c r="E151" s="292" t="s">
        <v>2424</v>
      </c>
      <c r="F151" s="300">
        <v>55</v>
      </c>
      <c r="G151" s="301">
        <f t="shared" si="5"/>
        <v>0</v>
      </c>
    </row>
    <row r="152" spans="1:7" x14ac:dyDescent="0.25">
      <c r="A152" s="763">
        <v>620</v>
      </c>
      <c r="B152" s="302" t="s">
        <v>5178</v>
      </c>
      <c r="C152" s="771" cm="1">
        <f t="array" ref="C152">INDEX(XML!$J$1:$J$1202,SMALL(IF(($I$1=XML!$B$1:$B$1202),ROW(XML!$B$1:$B$1202)-MIN(ROW(XML!$B$1:$B$1202))+1,""),ROWS($H$1:H123)))</f>
        <v>0</v>
      </c>
      <c r="D152" s="292">
        <v>0.5</v>
      </c>
      <c r="E152" s="292" t="s">
        <v>2424</v>
      </c>
      <c r="F152" s="300">
        <v>55</v>
      </c>
      <c r="G152" s="301">
        <f t="shared" si="5"/>
        <v>0</v>
      </c>
    </row>
    <row r="153" spans="1:7" x14ac:dyDescent="0.25">
      <c r="A153" s="763"/>
      <c r="B153" s="302"/>
      <c r="G153" s="319"/>
    </row>
    <row r="154" spans="1:7" x14ac:dyDescent="0.25">
      <c r="A154" s="763"/>
      <c r="B154" s="304" t="s">
        <v>3962</v>
      </c>
      <c r="G154" s="319"/>
    </row>
    <row r="155" spans="1:7" x14ac:dyDescent="0.25">
      <c r="A155" s="763">
        <v>625</v>
      </c>
      <c r="B155" s="302" t="s">
        <v>3963</v>
      </c>
      <c r="C155" s="771" cm="1">
        <f t="array" ref="C155">INDEX(XML!$J$1:$J$1202,SMALL(IF(($I$1=XML!$B$1:$B$1202),ROW(XML!$B$1:$B$1202)-MIN(ROW(XML!$B$1:$B$1202))+1,""),ROWS($H$1:H124)))</f>
        <v>13.31</v>
      </c>
      <c r="D155" s="292" t="s">
        <v>3889</v>
      </c>
      <c r="E155" s="292" t="s">
        <v>282</v>
      </c>
      <c r="F155" s="292">
        <v>4.5</v>
      </c>
      <c r="G155" s="301">
        <f t="shared" ref="G155:G160" si="6">C155*F155</f>
        <v>59.895000000000003</v>
      </c>
    </row>
    <row r="156" spans="1:7" x14ac:dyDescent="0.25">
      <c r="A156" s="763">
        <v>630</v>
      </c>
      <c r="B156" s="302" t="s">
        <v>3964</v>
      </c>
      <c r="C156" s="771" cm="1">
        <f t="array" ref="C156">INDEX(XML!$J$1:$J$1202,SMALL(IF(($I$1=XML!$B$1:$B$1202),ROW(XML!$B$1:$B$1202)-MIN(ROW(XML!$B$1:$B$1202))+1,""),ROWS($H$1:H125)))</f>
        <v>0</v>
      </c>
      <c r="D156" s="292" t="s">
        <v>3889</v>
      </c>
      <c r="E156" s="292" t="s">
        <v>282</v>
      </c>
      <c r="F156" s="292">
        <v>10</v>
      </c>
      <c r="G156" s="301">
        <f t="shared" si="6"/>
        <v>0</v>
      </c>
    </row>
    <row r="157" spans="1:7" x14ac:dyDescent="0.25">
      <c r="A157" s="763">
        <v>635</v>
      </c>
      <c r="B157" s="302" t="s">
        <v>3965</v>
      </c>
      <c r="C157" s="771" cm="1">
        <f t="array" ref="C157">INDEX(XML!$J$1:$J$1202,SMALL(IF(($I$1=XML!$B$1:$B$1202),ROW(XML!$B$1:$B$1202)-MIN(ROW(XML!$B$1:$B$1202))+1,""),ROWS($H$1:H126)))</f>
        <v>0</v>
      </c>
      <c r="D157" s="292" t="s">
        <v>3889</v>
      </c>
      <c r="E157" s="292" t="s">
        <v>693</v>
      </c>
      <c r="F157" s="299">
        <v>15</v>
      </c>
      <c r="G157" s="301">
        <f t="shared" si="6"/>
        <v>0</v>
      </c>
    </row>
    <row r="158" spans="1:7" x14ac:dyDescent="0.25">
      <c r="A158" s="763">
        <v>640</v>
      </c>
      <c r="B158" s="302" t="s">
        <v>3966</v>
      </c>
      <c r="C158" s="771" cm="1">
        <f t="array" ref="C158">INDEX(XML!$J$1:$J$1202,SMALL(IF(($I$1=XML!$B$1:$B$1202),ROW(XML!$B$1:$B$1202)-MIN(ROW(XML!$B$1:$B$1202))+1,""),ROWS($H$1:H127)))</f>
        <v>0</v>
      </c>
      <c r="D158" s="292" t="s">
        <v>3889</v>
      </c>
      <c r="E158" s="292" t="s">
        <v>282</v>
      </c>
      <c r="F158" s="299">
        <v>1.1000000000000001</v>
      </c>
      <c r="G158" s="301">
        <f t="shared" si="6"/>
        <v>0</v>
      </c>
    </row>
    <row r="159" spans="1:7" x14ac:dyDescent="0.25">
      <c r="A159" s="763">
        <v>645</v>
      </c>
      <c r="B159" s="302" t="s">
        <v>3967</v>
      </c>
      <c r="C159" s="771" cm="1">
        <f t="array" ref="C159">INDEX(XML!$J$1:$J$1202,SMALL(IF(($I$1=XML!$B$1:$B$1202),ROW(XML!$B$1:$B$1202)-MIN(ROW(XML!$B$1:$B$1202))+1,""),ROWS($H$1:H128)))</f>
        <v>0</v>
      </c>
      <c r="D159" s="292" t="s">
        <v>3889</v>
      </c>
      <c r="E159" s="292" t="s">
        <v>282</v>
      </c>
      <c r="F159" s="299">
        <v>3.3</v>
      </c>
      <c r="G159" s="301">
        <f t="shared" si="6"/>
        <v>0</v>
      </c>
    </row>
    <row r="160" spans="1:7" x14ac:dyDescent="0.25">
      <c r="A160" s="763">
        <v>650</v>
      </c>
      <c r="B160" s="302" t="s">
        <v>5179</v>
      </c>
      <c r="C160" s="771" cm="1">
        <f t="array" ref="C160">INDEX(XML!$J$1:$J$1202,SMALL(IF(($I$1=XML!$B$1:$B$1202),ROW(XML!$B$1:$B$1202)-MIN(ROW(XML!$B$1:$B$1202))+1,""),ROWS($H$1:H129)))</f>
        <v>0</v>
      </c>
      <c r="D160" s="292" t="s">
        <v>3889</v>
      </c>
      <c r="E160" s="292" t="s">
        <v>2424</v>
      </c>
      <c r="F160" s="299">
        <v>5</v>
      </c>
      <c r="G160" s="301">
        <f t="shared" si="6"/>
        <v>0</v>
      </c>
    </row>
    <row r="161" spans="1:7" x14ac:dyDescent="0.25">
      <c r="A161" s="763"/>
      <c r="B161" s="302"/>
      <c r="G161" s="319"/>
    </row>
    <row r="162" spans="1:7" x14ac:dyDescent="0.25">
      <c r="A162" s="766"/>
      <c r="B162" s="305" t="s">
        <v>607</v>
      </c>
      <c r="C162" s="307"/>
      <c r="D162" s="307"/>
      <c r="E162" s="857">
        <f>SUM(G126:G161)</f>
        <v>5183.7775000000011</v>
      </c>
      <c r="F162" s="858"/>
      <c r="G162" s="320"/>
    </row>
    <row r="163" spans="1:7" x14ac:dyDescent="0.25">
      <c r="A163" s="290"/>
    </row>
    <row r="164" spans="1:7" x14ac:dyDescent="0.25">
      <c r="A164" s="767"/>
      <c r="B164" s="295" t="s">
        <v>3968</v>
      </c>
      <c r="C164" s="296"/>
      <c r="D164" s="296"/>
      <c r="E164" s="296"/>
      <c r="F164" s="296"/>
      <c r="G164" s="297"/>
    </row>
    <row r="165" spans="1:7" x14ac:dyDescent="0.25">
      <c r="A165" s="763">
        <v>655</v>
      </c>
      <c r="B165" s="302" t="s">
        <v>3969</v>
      </c>
      <c r="C165" s="771" cm="1">
        <f t="array" ref="C165">INDEX(XML!$J$1:$J$1202,SMALL(IF(($I$1=XML!$B$1:$B$1202),ROW(XML!$B$1:$B$1202)-MIN(ROW(XML!$B$1:$B$1202))+1,""),ROWS($H$1:H130)))</f>
        <v>9.1</v>
      </c>
      <c r="D165" s="292">
        <v>0.3</v>
      </c>
      <c r="E165" s="292" t="s">
        <v>2424</v>
      </c>
      <c r="F165" s="300">
        <v>55</v>
      </c>
      <c r="G165" s="301">
        <f t="shared" ref="G165:G172" si="7">(C165*D165)*F165</f>
        <v>150.15</v>
      </c>
    </row>
    <row r="166" spans="1:7" x14ac:dyDescent="0.25">
      <c r="A166" s="763">
        <v>660</v>
      </c>
      <c r="B166" s="302" t="s">
        <v>3970</v>
      </c>
      <c r="C166" s="771" cm="1">
        <f t="array" ref="C166">INDEX(XML!$J$1:$J$1202,SMALL(IF(($I$1=XML!$B$1:$B$1202),ROW(XML!$B$1:$B$1202)-MIN(ROW(XML!$B$1:$B$1202))+1,""),ROWS($H$1:H131)))</f>
        <v>0</v>
      </c>
      <c r="D166" s="292">
        <v>1.5</v>
      </c>
      <c r="E166" s="292" t="s">
        <v>3876</v>
      </c>
      <c r="F166" s="300">
        <v>55</v>
      </c>
      <c r="G166" s="301">
        <f t="shared" si="7"/>
        <v>0</v>
      </c>
    </row>
    <row r="167" spans="1:7" x14ac:dyDescent="0.25">
      <c r="A167" s="763">
        <v>665</v>
      </c>
      <c r="B167" s="302" t="s">
        <v>3971</v>
      </c>
      <c r="C167" s="771" cm="1">
        <f t="array" ref="C167">INDEX(XML!$J$1:$J$1202,SMALL(IF(($I$1=XML!$B$1:$B$1202),ROW(XML!$B$1:$B$1202)-MIN(ROW(XML!$B$1:$B$1202))+1,""),ROWS($H$1:H132)))</f>
        <v>0</v>
      </c>
      <c r="D167" s="292">
        <v>0.26</v>
      </c>
      <c r="E167" s="292" t="s">
        <v>2424</v>
      </c>
      <c r="F167" s="300">
        <v>55</v>
      </c>
      <c r="G167" s="301">
        <f t="shared" si="7"/>
        <v>0</v>
      </c>
    </row>
    <row r="168" spans="1:7" x14ac:dyDescent="0.25">
      <c r="A168" s="763">
        <v>670</v>
      </c>
      <c r="B168" s="302" t="s">
        <v>3972</v>
      </c>
      <c r="C168" s="771" cm="1">
        <f t="array" ref="C168">INDEX(XML!$J$1:$J$1202,SMALL(IF(($I$1=XML!$B$1:$B$1202),ROW(XML!$B$1:$B$1202)-MIN(ROW(XML!$B$1:$B$1202))+1,""),ROWS($H$1:H133)))</f>
        <v>0</v>
      </c>
      <c r="D168" s="292">
        <v>1</v>
      </c>
      <c r="E168" s="292" t="s">
        <v>3876</v>
      </c>
      <c r="F168" s="300">
        <v>55</v>
      </c>
      <c r="G168" s="301">
        <f t="shared" si="7"/>
        <v>0</v>
      </c>
    </row>
    <row r="169" spans="1:7" x14ac:dyDescent="0.25">
      <c r="A169" s="763">
        <v>675</v>
      </c>
      <c r="B169" s="302" t="s">
        <v>4087</v>
      </c>
      <c r="C169" s="771" cm="1">
        <f t="array" ref="C169">INDEX(XML!$J$1:$J$1202,SMALL(IF(($I$1=XML!$B$1:$B$1202),ROW(XML!$B$1:$B$1202)-MIN(ROW(XML!$B$1:$B$1202))+1,""),ROWS($H$1:H134)))</f>
        <v>0</v>
      </c>
      <c r="D169" s="292">
        <v>0.19</v>
      </c>
      <c r="E169" s="292" t="s">
        <v>2424</v>
      </c>
      <c r="F169" s="300">
        <v>55</v>
      </c>
      <c r="G169" s="301">
        <f t="shared" si="7"/>
        <v>0</v>
      </c>
    </row>
    <row r="170" spans="1:7" x14ac:dyDescent="0.25">
      <c r="A170" s="763">
        <v>680</v>
      </c>
      <c r="B170" s="302" t="s">
        <v>3973</v>
      </c>
      <c r="C170" s="771" cm="1">
        <f t="array" ref="C170">INDEX(XML!$J$1:$J$1202,SMALL(IF(($I$1=XML!$B$1:$B$1202),ROW(XML!$B$1:$B$1202)-MIN(ROW(XML!$B$1:$B$1202))+1,""),ROWS($H$1:H135)))</f>
        <v>0</v>
      </c>
      <c r="D170" s="292">
        <v>0.55000000000000004</v>
      </c>
      <c r="E170" s="292" t="s">
        <v>3876</v>
      </c>
      <c r="F170" s="300">
        <v>55</v>
      </c>
      <c r="G170" s="301">
        <f t="shared" si="7"/>
        <v>0</v>
      </c>
    </row>
    <row r="171" spans="1:7" x14ac:dyDescent="0.25">
      <c r="A171" s="763">
        <v>685</v>
      </c>
      <c r="B171" s="302" t="s">
        <v>6495</v>
      </c>
      <c r="C171" s="771" cm="1">
        <f t="array" ref="C171">INDEX(XML!$J$1:$J$1202,SMALL(IF(($I$1=XML!$B$1:$B$1202),ROW(XML!$B$1:$B$1202)-MIN(ROW(XML!$B$1:$B$1202))+1,""),ROWS($H$1:H136)))</f>
        <v>0</v>
      </c>
      <c r="D171" s="292">
        <v>0.6</v>
      </c>
      <c r="E171" s="292" t="s">
        <v>2424</v>
      </c>
      <c r="F171" s="300">
        <v>55</v>
      </c>
      <c r="G171" s="301">
        <f t="shared" si="7"/>
        <v>0</v>
      </c>
    </row>
    <row r="172" spans="1:7" x14ac:dyDescent="0.25">
      <c r="A172" s="763">
        <v>690</v>
      </c>
      <c r="B172" s="302" t="s">
        <v>6496</v>
      </c>
      <c r="C172" s="771" cm="1">
        <f t="array" ref="C172">INDEX(XML!$J$1:$J$1202,SMALL(IF(($I$1=XML!$B$1:$B$1202),ROW(XML!$B$1:$B$1202)-MIN(ROW(XML!$B$1:$B$1202))+1,""),ROWS($H$1:H137)))</f>
        <v>0</v>
      </c>
      <c r="D172" s="292">
        <v>2</v>
      </c>
      <c r="E172" s="292" t="s">
        <v>243</v>
      </c>
      <c r="F172" s="300">
        <v>55</v>
      </c>
      <c r="G172" s="301">
        <f t="shared" si="7"/>
        <v>0</v>
      </c>
    </row>
    <row r="173" spans="1:7" x14ac:dyDescent="0.25">
      <c r="A173" s="763"/>
      <c r="B173" s="302"/>
      <c r="G173" s="319"/>
    </row>
    <row r="174" spans="1:7" x14ac:dyDescent="0.25">
      <c r="A174" s="763"/>
      <c r="B174" s="304" t="s">
        <v>3974</v>
      </c>
      <c r="G174" s="319"/>
    </row>
    <row r="175" spans="1:7" x14ac:dyDescent="0.25">
      <c r="A175" s="763">
        <v>695</v>
      </c>
      <c r="B175" s="302" t="s">
        <v>3975</v>
      </c>
      <c r="C175" s="771" cm="1">
        <f t="array" ref="C175">INDEX(XML!$J$1:$J$1202,SMALL(IF(($I$1=XML!$B$1:$B$1202),ROW(XML!$B$1:$B$1202)-MIN(ROW(XML!$B$1:$B$1202))+1,""),ROWS($H$1:H138)))</f>
        <v>0</v>
      </c>
      <c r="D175" s="292" t="s">
        <v>3889</v>
      </c>
      <c r="E175" s="292" t="s">
        <v>3876</v>
      </c>
      <c r="F175" s="300">
        <v>40</v>
      </c>
      <c r="G175" s="301">
        <f>C175*F175</f>
        <v>0</v>
      </c>
    </row>
    <row r="176" spans="1:7" x14ac:dyDescent="0.25">
      <c r="A176" s="763">
        <v>700</v>
      </c>
      <c r="B176" s="302" t="s">
        <v>3976</v>
      </c>
      <c r="C176" s="771" cm="1">
        <f t="array" ref="C176">INDEX(XML!$J$1:$J$1202,SMALL(IF(($I$1=XML!$B$1:$B$1202),ROW(XML!$B$1:$B$1202)-MIN(ROW(XML!$B$1:$B$1202))+1,""),ROWS($H$1:H139)))</f>
        <v>0</v>
      </c>
      <c r="D176" s="292" t="s">
        <v>3889</v>
      </c>
      <c r="E176" s="292" t="s">
        <v>3876</v>
      </c>
      <c r="F176" s="300">
        <v>100</v>
      </c>
      <c r="G176" s="301">
        <f>C176*F176</f>
        <v>0</v>
      </c>
    </row>
    <row r="177" spans="1:7" x14ac:dyDescent="0.25">
      <c r="A177" s="763">
        <v>705</v>
      </c>
      <c r="B177" s="302" t="s">
        <v>4747</v>
      </c>
      <c r="C177" s="771" cm="1">
        <f t="array" ref="C177">INDEX(XML!$J$1:$J$1202,SMALL(IF(($I$1=XML!$B$1:$B$1202),ROW(XML!$B$1:$B$1202)-MIN(ROW(XML!$B$1:$B$1202))+1,""),ROWS($H$1:H140)))</f>
        <v>0</v>
      </c>
      <c r="D177" s="292" t="s">
        <v>3889</v>
      </c>
      <c r="E177" s="292" t="s">
        <v>3876</v>
      </c>
      <c r="F177" s="300">
        <v>14</v>
      </c>
      <c r="G177" s="301">
        <f>C177*F177</f>
        <v>0</v>
      </c>
    </row>
    <row r="178" spans="1:7" x14ac:dyDescent="0.25">
      <c r="A178" s="763">
        <v>710</v>
      </c>
      <c r="B178" s="302" t="s">
        <v>6497</v>
      </c>
      <c r="C178" s="771" cm="1">
        <f t="array" ref="C178">INDEX(XML!$J$1:$J$1202,SMALL(IF(($I$1=XML!$B$1:$B$1202),ROW(XML!$B$1:$B$1202)-MIN(ROW(XML!$B$1:$B$1202))+1,""),ROWS($H$1:H141)))</f>
        <v>0</v>
      </c>
      <c r="D178" s="292" t="s">
        <v>3889</v>
      </c>
      <c r="E178" s="292" t="s">
        <v>243</v>
      </c>
      <c r="F178" s="300">
        <v>100</v>
      </c>
      <c r="G178" s="301">
        <f t="shared" ref="G178" si="8">C178*F178</f>
        <v>0</v>
      </c>
    </row>
    <row r="179" spans="1:7" x14ac:dyDescent="0.25">
      <c r="A179" s="763"/>
      <c r="B179" s="302"/>
      <c r="G179" s="319"/>
    </row>
    <row r="180" spans="1:7" x14ac:dyDescent="0.25">
      <c r="A180" s="766"/>
      <c r="B180" s="305" t="s">
        <v>345</v>
      </c>
      <c r="C180" s="307"/>
      <c r="D180" s="307"/>
      <c r="E180" s="857">
        <f>SUM(G165:G179)</f>
        <v>150.15</v>
      </c>
      <c r="F180" s="858"/>
      <c r="G180" s="320"/>
    </row>
    <row r="181" spans="1:7" x14ac:dyDescent="0.25">
      <c r="A181" s="290"/>
    </row>
    <row r="182" spans="1:7" x14ac:dyDescent="0.25">
      <c r="A182" s="767"/>
      <c r="B182" s="295" t="s">
        <v>3977</v>
      </c>
      <c r="C182" s="296"/>
      <c r="D182" s="296"/>
      <c r="E182" s="296"/>
      <c r="F182" s="296"/>
      <c r="G182" s="297"/>
    </row>
    <row r="183" spans="1:7" x14ac:dyDescent="0.25">
      <c r="A183" s="763">
        <v>715</v>
      </c>
      <c r="B183" s="302" t="s">
        <v>3978</v>
      </c>
      <c r="C183" s="771" cm="1">
        <f t="array" ref="C183">INDEX(XML!$J$1:$J$1202,SMALL(IF(($I$1=XML!$B$1:$B$1202),ROW(XML!$B$1:$B$1202)-MIN(ROW(XML!$B$1:$B$1202))+1,""),ROWS($H$1:H142)))</f>
        <v>388.34</v>
      </c>
      <c r="D183" s="292">
        <v>0.16</v>
      </c>
      <c r="E183" s="292" t="s">
        <v>282</v>
      </c>
      <c r="F183" s="300">
        <v>55</v>
      </c>
      <c r="G183" s="301">
        <f t="shared" ref="G183:G199" si="9">(C183*D183)*F183</f>
        <v>3417.3919999999998</v>
      </c>
    </row>
    <row r="184" spans="1:7" x14ac:dyDescent="0.25">
      <c r="A184" s="763">
        <v>720</v>
      </c>
      <c r="B184" s="302" t="s">
        <v>3979</v>
      </c>
      <c r="C184" s="771" cm="1">
        <f t="array" ref="C184">INDEX(XML!$J$1:$J$1202,SMALL(IF(($I$1=XML!$B$1:$B$1202),ROW(XML!$B$1:$B$1202)-MIN(ROW(XML!$B$1:$B$1202))+1,""),ROWS($H$1:H143)))</f>
        <v>0</v>
      </c>
      <c r="D184" s="292">
        <v>0.17</v>
      </c>
      <c r="E184" s="292" t="s">
        <v>282</v>
      </c>
      <c r="F184" s="300">
        <v>55</v>
      </c>
      <c r="G184" s="301">
        <f t="shared" si="9"/>
        <v>0</v>
      </c>
    </row>
    <row r="185" spans="1:7" x14ac:dyDescent="0.25">
      <c r="A185" s="763">
        <v>725</v>
      </c>
      <c r="B185" s="302" t="s">
        <v>3980</v>
      </c>
      <c r="C185" s="771" cm="1">
        <f t="array" ref="C185">INDEX(XML!$J$1:$J$1202,SMALL(IF(($I$1=XML!$B$1:$B$1202),ROW(XML!$B$1:$B$1202)-MIN(ROW(XML!$B$1:$B$1202))+1,""),ROWS($H$1:H144)))</f>
        <v>0</v>
      </c>
      <c r="D185" s="292">
        <v>0.18</v>
      </c>
      <c r="E185" s="292" t="s">
        <v>282</v>
      </c>
      <c r="F185" s="300">
        <v>55</v>
      </c>
      <c r="G185" s="301">
        <f t="shared" si="9"/>
        <v>0</v>
      </c>
    </row>
    <row r="186" spans="1:7" x14ac:dyDescent="0.25">
      <c r="A186" s="763">
        <v>730</v>
      </c>
      <c r="B186" s="302" t="s">
        <v>3981</v>
      </c>
      <c r="C186" s="771" cm="1">
        <f t="array" ref="C186">INDEX(XML!$J$1:$J$1202,SMALL(IF(($I$1=XML!$B$1:$B$1202),ROW(XML!$B$1:$B$1202)-MIN(ROW(XML!$B$1:$B$1202))+1,""),ROWS($H$1:H145)))</f>
        <v>198.78</v>
      </c>
      <c r="D186" s="292">
        <v>0.16</v>
      </c>
      <c r="E186" s="292" t="s">
        <v>282</v>
      </c>
      <c r="F186" s="300">
        <v>55</v>
      </c>
      <c r="G186" s="301">
        <f t="shared" si="9"/>
        <v>1749.2640000000001</v>
      </c>
    </row>
    <row r="187" spans="1:7" x14ac:dyDescent="0.25">
      <c r="A187" s="763">
        <v>735</v>
      </c>
      <c r="B187" s="302" t="s">
        <v>3982</v>
      </c>
      <c r="C187" s="771" cm="1">
        <f t="array" ref="C187">INDEX(XML!$J$1:$J$1202,SMALL(IF(($I$1=XML!$B$1:$B$1202),ROW(XML!$B$1:$B$1202)-MIN(ROW(XML!$B$1:$B$1202))+1,""),ROWS($H$1:H146)))</f>
        <v>0</v>
      </c>
      <c r="D187" s="292">
        <v>0.17</v>
      </c>
      <c r="E187" s="292" t="s">
        <v>282</v>
      </c>
      <c r="F187" s="300">
        <v>55</v>
      </c>
      <c r="G187" s="301">
        <f t="shared" si="9"/>
        <v>0</v>
      </c>
    </row>
    <row r="188" spans="1:7" x14ac:dyDescent="0.25">
      <c r="A188" s="763">
        <v>740</v>
      </c>
      <c r="B188" s="302" t="s">
        <v>6613</v>
      </c>
      <c r="C188" s="771" cm="1">
        <f t="array" ref="C188">INDEX(XML!$J$1:$J$1202,SMALL(IF(($I$1=XML!$B$1:$B$1202),ROW(XML!$B$1:$B$1202)-MIN(ROW(XML!$B$1:$B$1202))+1,""),ROWS($H$1:H147)))</f>
        <v>0</v>
      </c>
      <c r="D188" s="292">
        <v>4</v>
      </c>
      <c r="E188" s="292" t="s">
        <v>243</v>
      </c>
      <c r="F188" s="300">
        <v>55</v>
      </c>
      <c r="G188" s="301">
        <f t="shared" si="9"/>
        <v>0</v>
      </c>
    </row>
    <row r="189" spans="1:7" x14ac:dyDescent="0.25">
      <c r="A189" s="763">
        <v>745</v>
      </c>
      <c r="B189" s="302" t="s">
        <v>6614</v>
      </c>
      <c r="C189" s="771" cm="1">
        <f t="array" ref="C189">INDEX(XML!$J$1:$J$1202,SMALL(IF(($I$1=XML!$B$1:$B$1202),ROW(XML!$B$1:$B$1202)-MIN(ROW(XML!$B$1:$B$1202))+1,""),ROWS($H$1:H148)))</f>
        <v>0</v>
      </c>
      <c r="D189" s="292">
        <v>3</v>
      </c>
      <c r="E189" s="292" t="s">
        <v>243</v>
      </c>
      <c r="F189" s="300">
        <v>55</v>
      </c>
      <c r="G189" s="301">
        <f t="shared" si="9"/>
        <v>0</v>
      </c>
    </row>
    <row r="190" spans="1:7" x14ac:dyDescent="0.25">
      <c r="A190" s="763">
        <v>750</v>
      </c>
      <c r="B190" s="302" t="s">
        <v>3983</v>
      </c>
      <c r="C190" s="771" cm="1">
        <f t="array" ref="C190">INDEX(XML!$J$1:$J$1202,SMALL(IF(($I$1=XML!$B$1:$B$1202),ROW(XML!$B$1:$B$1202)-MIN(ROW(XML!$B$1:$B$1202))+1,""),ROWS($H$1:H149)))</f>
        <v>5.04</v>
      </c>
      <c r="D190" s="292">
        <v>0.56000000000000005</v>
      </c>
      <c r="E190" s="292" t="s">
        <v>621</v>
      </c>
      <c r="F190" s="300">
        <v>55</v>
      </c>
      <c r="G190" s="301">
        <f t="shared" si="9"/>
        <v>155.23200000000003</v>
      </c>
    </row>
    <row r="191" spans="1:7" x14ac:dyDescent="0.25">
      <c r="A191" s="763">
        <v>755</v>
      </c>
      <c r="B191" s="302" t="s">
        <v>4061</v>
      </c>
      <c r="C191" s="771" cm="1">
        <f t="array" ref="C191">INDEX(XML!$J$1:$J$1202,SMALL(IF(($I$1=XML!$B$1:$B$1202),ROW(XML!$B$1:$B$1202)-MIN(ROW(XML!$B$1:$B$1202))+1,""),ROWS($H$1:H150)))</f>
        <v>0</v>
      </c>
      <c r="D191" s="292">
        <v>1.3</v>
      </c>
      <c r="E191" s="292" t="s">
        <v>282</v>
      </c>
      <c r="F191" s="300">
        <v>55</v>
      </c>
      <c r="G191" s="301">
        <f t="shared" si="9"/>
        <v>0</v>
      </c>
    </row>
    <row r="192" spans="1:7" x14ac:dyDescent="0.25">
      <c r="A192" s="763">
        <v>760</v>
      </c>
      <c r="B192" s="302" t="s">
        <v>4070</v>
      </c>
      <c r="C192" s="771" cm="1">
        <f t="array" ref="C192">INDEX(XML!$J$1:$J$1202,SMALL(IF(($I$1=XML!$B$1:$B$1202),ROW(XML!$B$1:$B$1202)-MIN(ROW(XML!$B$1:$B$1202))+1,""),ROWS($H$1:H151)))</f>
        <v>0</v>
      </c>
      <c r="D192" s="292">
        <v>0.7</v>
      </c>
      <c r="E192" s="292" t="s">
        <v>282</v>
      </c>
      <c r="F192" s="300">
        <v>55</v>
      </c>
      <c r="G192" s="301">
        <f t="shared" si="9"/>
        <v>0</v>
      </c>
    </row>
    <row r="193" spans="1:7" x14ac:dyDescent="0.25">
      <c r="A193" s="763">
        <v>765</v>
      </c>
      <c r="B193" s="302" t="s">
        <v>4064</v>
      </c>
      <c r="C193" s="771" cm="1">
        <f t="array" ref="C193">INDEX(XML!$J$1:$J$1202,SMALL(IF(($I$1=XML!$B$1:$B$1202),ROW(XML!$B$1:$B$1202)-MIN(ROW(XML!$B$1:$B$1202))+1,""),ROWS($H$1:H152)))</f>
        <v>0</v>
      </c>
      <c r="D193" s="292">
        <v>4</v>
      </c>
      <c r="E193" s="292" t="s">
        <v>243</v>
      </c>
      <c r="F193" s="300">
        <v>55</v>
      </c>
      <c r="G193" s="301">
        <f t="shared" si="9"/>
        <v>0</v>
      </c>
    </row>
    <row r="194" spans="1:7" x14ac:dyDescent="0.25">
      <c r="A194" s="763">
        <v>770</v>
      </c>
      <c r="B194" s="302" t="s">
        <v>4724</v>
      </c>
      <c r="C194" s="771" cm="1">
        <f t="array" ref="C194">INDEX(XML!$J$1:$J$1202,SMALL(IF(($I$1=XML!$B$1:$B$1202),ROW(XML!$B$1:$B$1202)-MIN(ROW(XML!$B$1:$B$1202))+1,""),ROWS($H$1:H153)))</f>
        <v>48.22</v>
      </c>
      <c r="D194" s="292">
        <v>0.3</v>
      </c>
      <c r="E194" s="292" t="s">
        <v>282</v>
      </c>
      <c r="F194" s="300">
        <v>55</v>
      </c>
      <c r="G194" s="301">
        <f t="shared" si="9"/>
        <v>795.63</v>
      </c>
    </row>
    <row r="195" spans="1:7" x14ac:dyDescent="0.25">
      <c r="A195" s="763">
        <v>775</v>
      </c>
      <c r="B195" s="302" t="s">
        <v>6498</v>
      </c>
      <c r="C195" s="771" cm="1">
        <f t="array" ref="C195">INDEX(XML!$J$1:$J$1202,SMALL(IF(($I$1=XML!$B$1:$B$1202),ROW(XML!$B$1:$B$1202)-MIN(ROW(XML!$B$1:$B$1202))+1,""),ROWS($H$1:H154)))</f>
        <v>0</v>
      </c>
      <c r="D195" s="292">
        <v>0.3</v>
      </c>
      <c r="E195" s="292" t="s">
        <v>282</v>
      </c>
      <c r="F195" s="300">
        <v>55</v>
      </c>
      <c r="G195" s="301">
        <f t="shared" si="9"/>
        <v>0</v>
      </c>
    </row>
    <row r="196" spans="1:7" x14ac:dyDescent="0.25">
      <c r="A196" s="763">
        <v>780</v>
      </c>
      <c r="B196" s="302" t="s">
        <v>6499</v>
      </c>
      <c r="C196" s="771" cm="1">
        <f t="array" ref="C196">INDEX(XML!$J$1:$J$1202,SMALL(IF(($I$1=XML!$B$1:$B$1202),ROW(XML!$B$1:$B$1202)-MIN(ROW(XML!$B$1:$B$1202))+1,""),ROWS($H$1:H155)))</f>
        <v>0</v>
      </c>
      <c r="D196" s="292">
        <v>1</v>
      </c>
      <c r="E196" s="292" t="s">
        <v>2424</v>
      </c>
      <c r="F196" s="300">
        <v>55</v>
      </c>
      <c r="G196" s="301">
        <f t="shared" si="9"/>
        <v>0</v>
      </c>
    </row>
    <row r="197" spans="1:7" s="288" customFormat="1" x14ac:dyDescent="0.25">
      <c r="A197" s="769">
        <v>785</v>
      </c>
      <c r="B197" s="302" t="s">
        <v>4725</v>
      </c>
      <c r="C197" s="771" cm="1">
        <f t="array" ref="C197">INDEX(XML!$J$1:$J$1202,SMALL(IF(($I$1=XML!$B$1:$B$1202),ROW(XML!$B$1:$B$1202)-MIN(ROW(XML!$B$1:$B$1202))+1,""),ROWS($H$1:H156)))</f>
        <v>0</v>
      </c>
      <c r="D197" s="292">
        <v>0.5</v>
      </c>
      <c r="E197" s="292" t="s">
        <v>282</v>
      </c>
      <c r="F197" s="300">
        <v>55</v>
      </c>
      <c r="G197" s="301">
        <f t="shared" si="9"/>
        <v>0</v>
      </c>
    </row>
    <row r="198" spans="1:7" x14ac:dyDescent="0.25">
      <c r="A198" s="763">
        <v>790</v>
      </c>
      <c r="B198" s="302" t="s">
        <v>4754</v>
      </c>
      <c r="C198" s="771" cm="1">
        <f t="array" ref="C198">INDEX(XML!$J$1:$J$1202,SMALL(IF(($I$1=XML!$B$1:$B$1202),ROW(XML!$B$1:$B$1202)-MIN(ROW(XML!$B$1:$B$1202))+1,""),ROWS($H$1:H157)))</f>
        <v>0</v>
      </c>
      <c r="D198" s="292">
        <v>0.08</v>
      </c>
      <c r="E198" s="292" t="s">
        <v>282</v>
      </c>
      <c r="F198" s="300">
        <v>55</v>
      </c>
      <c r="G198" s="301">
        <f t="shared" si="9"/>
        <v>0</v>
      </c>
    </row>
    <row r="199" spans="1:7" x14ac:dyDescent="0.25">
      <c r="A199" s="763">
        <v>800</v>
      </c>
      <c r="B199" s="302" t="s">
        <v>6500</v>
      </c>
      <c r="C199" s="771" cm="1">
        <f t="array" ref="C199">INDEX(XML!$J$1:$J$1202,SMALL(IF(($I$1=XML!$B$1:$B$1202),ROW(XML!$B$1:$B$1202)-MIN(ROW(XML!$B$1:$B$1202))+1,""),ROWS($H$1:H158)))</f>
        <v>0</v>
      </c>
      <c r="D199" s="292">
        <v>0.3</v>
      </c>
      <c r="E199" s="292" t="s">
        <v>282</v>
      </c>
      <c r="F199" s="300">
        <v>55</v>
      </c>
      <c r="G199" s="301">
        <f t="shared" si="9"/>
        <v>0</v>
      </c>
    </row>
    <row r="200" spans="1:7" x14ac:dyDescent="0.25">
      <c r="A200" s="763"/>
      <c r="B200" s="302"/>
      <c r="C200" s="303"/>
      <c r="F200" s="300"/>
      <c r="G200" s="301"/>
    </row>
    <row r="201" spans="1:7" x14ac:dyDescent="0.25">
      <c r="A201" s="763"/>
      <c r="B201" s="304" t="s">
        <v>3984</v>
      </c>
      <c r="C201" s="303"/>
      <c r="F201" s="300"/>
      <c r="G201" s="301"/>
    </row>
    <row r="202" spans="1:7" x14ac:dyDescent="0.25">
      <c r="A202" s="763">
        <v>805</v>
      </c>
      <c r="B202" s="302" t="s">
        <v>3985</v>
      </c>
      <c r="C202" s="771" cm="1">
        <f t="array" ref="C202">INDEX(XML!$J$1:$J$1202,SMALL(IF(($I$1=XML!$B$1:$B$1202),ROW(XML!$B$1:$B$1202)-MIN(ROW(XML!$B$1:$B$1202))+1,""),ROWS($H$1:H159)))</f>
        <v>388.34</v>
      </c>
      <c r="D202" s="292" t="s">
        <v>3889</v>
      </c>
      <c r="E202" s="292" t="s">
        <v>282</v>
      </c>
      <c r="F202" s="300">
        <v>0.56000000000000005</v>
      </c>
      <c r="G202" s="301">
        <f t="shared" ref="G202:G207" si="10">C202*F202</f>
        <v>217.47040000000001</v>
      </c>
    </row>
    <row r="203" spans="1:7" x14ac:dyDescent="0.25">
      <c r="A203" s="763">
        <v>810</v>
      </c>
      <c r="B203" s="302" t="s">
        <v>3986</v>
      </c>
      <c r="C203" s="771" cm="1">
        <f t="array" ref="C203">INDEX(XML!$J$1:$J$1202,SMALL(IF(($I$1=XML!$B$1:$B$1202),ROW(XML!$B$1:$B$1202)-MIN(ROW(XML!$B$1:$B$1202))+1,""),ROWS($H$1:H160)))</f>
        <v>198.78</v>
      </c>
      <c r="D203" s="292" t="s">
        <v>3889</v>
      </c>
      <c r="E203" s="292" t="s">
        <v>282</v>
      </c>
      <c r="F203" s="300">
        <v>0.6</v>
      </c>
      <c r="G203" s="301">
        <f t="shared" si="10"/>
        <v>119.268</v>
      </c>
    </row>
    <row r="204" spans="1:7" x14ac:dyDescent="0.25">
      <c r="A204" s="763">
        <v>812</v>
      </c>
      <c r="B204" s="302" t="s">
        <v>30844</v>
      </c>
      <c r="C204" s="771" cm="1">
        <f t="array" ref="C204">INDEX(XML!$J$1:$J$1202,SMALL(IF(($I$1=XML!$B$1:$B$1202),ROW(XML!$B$1:$B$1202)-MIN(ROW(XML!$B$1:$B$1202))+1,""),ROWS($H$1:H161)))</f>
        <v>5.04</v>
      </c>
      <c r="D204" s="292" t="s">
        <v>3889</v>
      </c>
      <c r="E204" s="292" t="s">
        <v>282</v>
      </c>
      <c r="F204" s="300">
        <v>2</v>
      </c>
      <c r="G204" s="301">
        <f t="shared" si="10"/>
        <v>10.08</v>
      </c>
    </row>
    <row r="205" spans="1:7" x14ac:dyDescent="0.25">
      <c r="A205" s="763">
        <v>815</v>
      </c>
      <c r="B205" s="302" t="s">
        <v>4723</v>
      </c>
      <c r="C205" s="771" cm="1">
        <f t="array" ref="C205">INDEX(XML!$J$1:$J$1202,SMALL(IF(($I$1=XML!$B$1:$B$1202),ROW(XML!$B$1:$B$1202)-MIN(ROW(XML!$B$1:$B$1202))+1,""),ROWS($H$1:H162)))</f>
        <v>48.22</v>
      </c>
      <c r="D205" s="292" t="s">
        <v>3889</v>
      </c>
      <c r="E205" s="292" t="s">
        <v>282</v>
      </c>
      <c r="F205" s="300">
        <v>1.1499999999999999</v>
      </c>
      <c r="G205" s="301">
        <f t="shared" si="10"/>
        <v>55.452999999999996</v>
      </c>
    </row>
    <row r="206" spans="1:7" x14ac:dyDescent="0.25">
      <c r="A206" s="763">
        <v>820</v>
      </c>
      <c r="B206" s="302" t="s">
        <v>6501</v>
      </c>
      <c r="C206" s="771" cm="1">
        <f t="array" ref="C206">INDEX(XML!$J$1:$J$1202,SMALL(IF(($I$1=XML!$B$1:$B$1202),ROW(XML!$B$1:$B$1202)-MIN(ROW(XML!$B$1:$B$1202))+1,""),ROWS($H$1:H163)))</f>
        <v>0</v>
      </c>
      <c r="D206" s="292" t="s">
        <v>3889</v>
      </c>
      <c r="E206" s="292" t="s">
        <v>282</v>
      </c>
      <c r="F206" s="300">
        <v>1.1499999999999999</v>
      </c>
      <c r="G206" s="301">
        <f t="shared" si="10"/>
        <v>0</v>
      </c>
    </row>
    <row r="207" spans="1:7" x14ac:dyDescent="0.25">
      <c r="A207" s="763">
        <v>825</v>
      </c>
      <c r="B207" s="316" t="s">
        <v>4062</v>
      </c>
      <c r="C207" s="771" cm="1">
        <f t="array" ref="C207">INDEX(XML!$J$1:$J$1202,SMALL(IF(($I$1=XML!$B$1:$B$1202),ROW(XML!$B$1:$B$1202)-MIN(ROW(XML!$B$1:$B$1202))+1,""),ROWS($H$1:H164)))</f>
        <v>0</v>
      </c>
      <c r="D207" s="317" t="s">
        <v>3889</v>
      </c>
      <c r="E207" s="317" t="s">
        <v>282</v>
      </c>
      <c r="F207" s="324">
        <v>5</v>
      </c>
      <c r="G207" s="318">
        <f t="shared" si="10"/>
        <v>0</v>
      </c>
    </row>
    <row r="208" spans="1:7" x14ac:dyDescent="0.25">
      <c r="A208" s="763"/>
      <c r="B208" s="302"/>
      <c r="C208" s="303"/>
      <c r="F208" s="300"/>
      <c r="G208" s="301"/>
    </row>
    <row r="209" spans="1:7" x14ac:dyDescent="0.25">
      <c r="A209" s="766"/>
      <c r="B209" s="305" t="s">
        <v>2537</v>
      </c>
      <c r="C209" s="306"/>
      <c r="D209" s="307"/>
      <c r="E209" s="857">
        <f>SUM(G183:G208)</f>
        <v>6519.7894000000006</v>
      </c>
      <c r="F209" s="858"/>
      <c r="G209" s="308"/>
    </row>
    <row r="210" spans="1:7" x14ac:dyDescent="0.25">
      <c r="A210" s="290"/>
    </row>
    <row r="211" spans="1:7" x14ac:dyDescent="0.25">
      <c r="A211" s="767"/>
      <c r="B211" s="295" t="s">
        <v>3987</v>
      </c>
      <c r="C211" s="296"/>
      <c r="D211" s="296"/>
      <c r="E211" s="296"/>
      <c r="F211" s="296"/>
      <c r="G211" s="297"/>
    </row>
    <row r="212" spans="1:7" x14ac:dyDescent="0.25">
      <c r="A212" s="763">
        <v>830</v>
      </c>
      <c r="B212" s="302" t="s">
        <v>3988</v>
      </c>
      <c r="C212" s="771" cm="1">
        <f t="array" ref="C212">INDEX(XML!$J$1:$J$1202,SMALL(IF(($I$1=XML!$B$1:$B$1202),ROW(XML!$B$1:$B$1202)-MIN(ROW(XML!$B$1:$B$1202))+1,""),ROWS($H$1:H165)))</f>
        <v>514.07000000000005</v>
      </c>
      <c r="D212" s="292">
        <v>0.09</v>
      </c>
      <c r="E212" s="292" t="s">
        <v>2424</v>
      </c>
      <c r="F212" s="300">
        <v>55</v>
      </c>
      <c r="G212" s="301">
        <f t="shared" ref="G212:G221" si="11">(C212*D212)*F212</f>
        <v>2544.6464999999998</v>
      </c>
    </row>
    <row r="213" spans="1:7" x14ac:dyDescent="0.25">
      <c r="A213" s="763">
        <v>835</v>
      </c>
      <c r="B213" s="302" t="s">
        <v>3989</v>
      </c>
      <c r="C213" s="771" cm="1">
        <f t="array" ref="C213">INDEX(XML!$J$1:$J$1202,SMALL(IF(($I$1=XML!$B$1:$B$1202),ROW(XML!$B$1:$B$1202)-MIN(ROW(XML!$B$1:$B$1202))+1,""),ROWS($H$1:H166)))</f>
        <v>0</v>
      </c>
      <c r="D213" s="292">
        <v>3</v>
      </c>
      <c r="E213" s="292" t="s">
        <v>3990</v>
      </c>
      <c r="F213" s="300">
        <v>55</v>
      </c>
      <c r="G213" s="301">
        <f t="shared" si="11"/>
        <v>0</v>
      </c>
    </row>
    <row r="214" spans="1:7" x14ac:dyDescent="0.25">
      <c r="A214" s="763">
        <v>840</v>
      </c>
      <c r="B214" s="302" t="s">
        <v>3991</v>
      </c>
      <c r="C214" s="771" cm="1">
        <f t="array" ref="C214">INDEX(XML!$J$1:$J$1202,SMALL(IF(($I$1=XML!$B$1:$B$1202),ROW(XML!$B$1:$B$1202)-MIN(ROW(XML!$B$1:$B$1202))+1,""),ROWS($H$1:H167)))</f>
        <v>0</v>
      </c>
      <c r="D214" s="292">
        <v>0.35</v>
      </c>
      <c r="E214" s="292" t="s">
        <v>2424</v>
      </c>
      <c r="F214" s="300">
        <v>55</v>
      </c>
      <c r="G214" s="301">
        <f t="shared" si="11"/>
        <v>0</v>
      </c>
    </row>
    <row r="215" spans="1:7" x14ac:dyDescent="0.25">
      <c r="A215" s="763">
        <v>845</v>
      </c>
      <c r="B215" s="302" t="s">
        <v>3992</v>
      </c>
      <c r="C215" s="771" cm="1">
        <f t="array" ref="C215">INDEX(XML!$J$1:$J$1202,SMALL(IF(($I$1=XML!$B$1:$B$1202),ROW(XML!$B$1:$B$1202)-MIN(ROW(XML!$B$1:$B$1202))+1,""),ROWS($H$1:H168)))</f>
        <v>0</v>
      </c>
      <c r="D215" s="292">
        <v>0.5</v>
      </c>
      <c r="E215" s="292" t="s">
        <v>243</v>
      </c>
      <c r="F215" s="300">
        <v>55</v>
      </c>
      <c r="G215" s="301">
        <f t="shared" si="11"/>
        <v>0</v>
      </c>
    </row>
    <row r="216" spans="1:7" x14ac:dyDescent="0.25">
      <c r="A216" s="763">
        <v>850</v>
      </c>
      <c r="B216" s="302" t="s">
        <v>3993</v>
      </c>
      <c r="C216" s="771" cm="1">
        <f t="array" ref="C216">INDEX(XML!$J$1:$J$1202,SMALL(IF(($I$1=XML!$B$1:$B$1202),ROW(XML!$B$1:$B$1202)-MIN(ROW(XML!$B$1:$B$1202))+1,""),ROWS($H$1:H169)))</f>
        <v>1</v>
      </c>
      <c r="D216" s="292">
        <v>0.5</v>
      </c>
      <c r="E216" s="292" t="s">
        <v>243</v>
      </c>
      <c r="F216" s="300">
        <v>55</v>
      </c>
      <c r="G216" s="301">
        <f t="shared" si="11"/>
        <v>27.5</v>
      </c>
    </row>
    <row r="217" spans="1:7" x14ac:dyDescent="0.25">
      <c r="A217" s="763">
        <v>855</v>
      </c>
      <c r="B217" s="302" t="s">
        <v>3994</v>
      </c>
      <c r="C217" s="771" cm="1">
        <f t="array" ref="C217">INDEX(XML!$J$1:$J$1202,SMALL(IF(($I$1=XML!$B$1:$B$1202),ROW(XML!$B$1:$B$1202)-MIN(ROW(XML!$B$1:$B$1202))+1,""),ROWS($H$1:H170)))</f>
        <v>0</v>
      </c>
      <c r="D217" s="292">
        <v>2</v>
      </c>
      <c r="E217" s="292" t="s">
        <v>243</v>
      </c>
      <c r="F217" s="300">
        <v>55</v>
      </c>
      <c r="G217" s="301">
        <f t="shared" si="11"/>
        <v>0</v>
      </c>
    </row>
    <row r="218" spans="1:7" x14ac:dyDescent="0.25">
      <c r="A218" s="763">
        <v>860</v>
      </c>
      <c r="B218" s="302" t="s">
        <v>3995</v>
      </c>
      <c r="C218" s="771" cm="1">
        <f t="array" ref="C218">INDEX(XML!$J$1:$J$1202,SMALL(IF(($I$1=XML!$B$1:$B$1202),ROW(XML!$B$1:$B$1202)-MIN(ROW(XML!$B$1:$B$1202))+1,""),ROWS($H$1:H171)))</f>
        <v>0</v>
      </c>
      <c r="D218" s="292">
        <v>0.2</v>
      </c>
      <c r="E218" s="292" t="s">
        <v>2424</v>
      </c>
      <c r="F218" s="300">
        <v>55</v>
      </c>
      <c r="G218" s="301">
        <f t="shared" si="11"/>
        <v>0</v>
      </c>
    </row>
    <row r="219" spans="1:7" x14ac:dyDescent="0.25">
      <c r="A219" s="763">
        <v>865</v>
      </c>
      <c r="B219" s="302" t="s">
        <v>3996</v>
      </c>
      <c r="C219" s="771" cm="1">
        <f t="array" ref="C219">INDEX(XML!$J$1:$J$1202,SMALL(IF(($I$1=XML!$B$1:$B$1202),ROW(XML!$B$1:$B$1202)-MIN(ROW(XML!$B$1:$B$1202))+1,""),ROWS($H$1:H172)))</f>
        <v>0</v>
      </c>
      <c r="D219" s="292">
        <v>6.5</v>
      </c>
      <c r="E219" s="292" t="s">
        <v>243</v>
      </c>
      <c r="F219" s="300">
        <v>55</v>
      </c>
      <c r="G219" s="301">
        <f t="shared" si="11"/>
        <v>0</v>
      </c>
    </row>
    <row r="220" spans="1:7" x14ac:dyDescent="0.25">
      <c r="A220" s="763">
        <v>870</v>
      </c>
      <c r="B220" s="302" t="s">
        <v>3997</v>
      </c>
      <c r="C220" s="771" cm="1">
        <f t="array" ref="C220">INDEX(XML!$J$1:$J$1202,SMALL(IF(($I$1=XML!$B$1:$B$1202),ROW(XML!$B$1:$B$1202)-MIN(ROW(XML!$B$1:$B$1202))+1,""),ROWS($H$1:H173)))</f>
        <v>0</v>
      </c>
      <c r="D220" s="292">
        <v>0.05</v>
      </c>
      <c r="E220" s="292" t="s">
        <v>2424</v>
      </c>
      <c r="F220" s="300">
        <v>55</v>
      </c>
      <c r="G220" s="301">
        <f t="shared" si="11"/>
        <v>0</v>
      </c>
    </row>
    <row r="221" spans="1:7" x14ac:dyDescent="0.25">
      <c r="A221" s="763">
        <v>875</v>
      </c>
      <c r="B221" s="302" t="s">
        <v>6502</v>
      </c>
      <c r="C221" s="771" cm="1">
        <f t="array" ref="C221">INDEX(XML!$J$1:$J$1202,SMALL(IF(($I$1=XML!$B$1:$B$1202),ROW(XML!$B$1:$B$1202)-MIN(ROW(XML!$B$1:$B$1202))+1,""),ROWS($H$1:H174)))</f>
        <v>0</v>
      </c>
      <c r="D221" s="292">
        <v>0.75</v>
      </c>
      <c r="E221" s="292" t="s">
        <v>243</v>
      </c>
      <c r="F221" s="300">
        <v>55</v>
      </c>
      <c r="G221" s="301">
        <f t="shared" si="11"/>
        <v>0</v>
      </c>
    </row>
    <row r="222" spans="1:7" x14ac:dyDescent="0.25">
      <c r="A222" s="763"/>
      <c r="B222" s="302"/>
      <c r="C222" s="303"/>
      <c r="F222" s="300"/>
      <c r="G222" s="301"/>
    </row>
    <row r="223" spans="1:7" x14ac:dyDescent="0.25">
      <c r="A223" s="763"/>
      <c r="B223" s="304" t="s">
        <v>3998</v>
      </c>
      <c r="C223" s="303"/>
      <c r="F223" s="300"/>
      <c r="G223" s="301"/>
    </row>
    <row r="224" spans="1:7" x14ac:dyDescent="0.25">
      <c r="A224" s="763">
        <v>880</v>
      </c>
      <c r="B224" s="302" t="s">
        <v>3999</v>
      </c>
      <c r="C224" s="771" cm="1">
        <f t="array" ref="C224">INDEX(XML!$J$1:$J$1202,SMALL(IF(($I$1=XML!$B$1:$B$1202),ROW(XML!$B$1:$B$1202)-MIN(ROW(XML!$B$1:$B$1202))+1,""),ROWS($H$1:H175)))</f>
        <v>514.07000000000005</v>
      </c>
      <c r="D224" s="292" t="s">
        <v>3889</v>
      </c>
      <c r="E224" s="292" t="s">
        <v>2424</v>
      </c>
      <c r="F224" s="300">
        <v>0.36</v>
      </c>
      <c r="G224" s="301">
        <f>C224*F224</f>
        <v>185.0652</v>
      </c>
    </row>
    <row r="225" spans="1:7" x14ac:dyDescent="0.25">
      <c r="A225" s="763"/>
      <c r="B225" s="302"/>
      <c r="C225" s="303"/>
      <c r="F225" s="300"/>
      <c r="G225" s="301"/>
    </row>
    <row r="226" spans="1:7" x14ac:dyDescent="0.25">
      <c r="A226" s="766"/>
      <c r="B226" s="305" t="s">
        <v>2448</v>
      </c>
      <c r="C226" s="306"/>
      <c r="D226" s="307"/>
      <c r="E226" s="857">
        <f>SUM(G212:G225)</f>
        <v>2757.2116999999998</v>
      </c>
      <c r="F226" s="858"/>
      <c r="G226" s="308"/>
    </row>
    <row r="227" spans="1:7" x14ac:dyDescent="0.25">
      <c r="A227" s="290"/>
      <c r="C227" s="303"/>
      <c r="F227" s="300"/>
      <c r="G227" s="309"/>
    </row>
    <row r="228" spans="1:7" x14ac:dyDescent="0.25">
      <c r="A228" s="767"/>
      <c r="B228" s="325" t="s">
        <v>4000</v>
      </c>
      <c r="C228" s="310"/>
      <c r="D228" s="296"/>
      <c r="E228" s="296"/>
      <c r="F228" s="311"/>
      <c r="G228" s="312"/>
    </row>
    <row r="229" spans="1:7" s="288" customFormat="1" x14ac:dyDescent="0.25">
      <c r="A229" s="769">
        <v>885</v>
      </c>
      <c r="B229" s="302" t="s">
        <v>4001</v>
      </c>
      <c r="C229" s="771" cm="1">
        <f t="array" ref="C229">INDEX(XML!$J$1:$J$1202,SMALL(IF(($I$1=XML!$B$1:$B$1202),ROW(XML!$B$1:$B$1202)-MIN(ROW(XML!$B$1:$B$1202))+1,""),ROWS($H$1:H176)))</f>
        <v>11</v>
      </c>
      <c r="D229" s="292">
        <v>0.75</v>
      </c>
      <c r="E229" s="292" t="s">
        <v>243</v>
      </c>
      <c r="F229" s="300">
        <v>55</v>
      </c>
      <c r="G229" s="301">
        <f t="shared" ref="G229:G238" si="12">(C229*D229)*F229</f>
        <v>453.75</v>
      </c>
    </row>
    <row r="230" spans="1:7" x14ac:dyDescent="0.25">
      <c r="A230" s="763">
        <v>890</v>
      </c>
      <c r="B230" s="302" t="s">
        <v>4002</v>
      </c>
      <c r="C230" s="771" cm="1">
        <f t="array" ref="C230">INDEX(XML!$J$1:$J$1202,SMALL(IF(($I$1=XML!$B$1:$B$1202),ROW(XML!$B$1:$B$1202)-MIN(ROW(XML!$B$1:$B$1202))+1,""),ROWS($H$1:H177)))</f>
        <v>4</v>
      </c>
      <c r="D230" s="292">
        <v>1</v>
      </c>
      <c r="E230" s="292" t="s">
        <v>243</v>
      </c>
      <c r="F230" s="300">
        <v>55</v>
      </c>
      <c r="G230" s="301">
        <f t="shared" si="12"/>
        <v>220</v>
      </c>
    </row>
    <row r="231" spans="1:7" x14ac:dyDescent="0.25">
      <c r="A231" s="763">
        <v>895</v>
      </c>
      <c r="B231" s="302" t="s">
        <v>4003</v>
      </c>
      <c r="C231" s="771" cm="1">
        <f t="array" ref="C231">INDEX(XML!$J$1:$J$1202,SMALL(IF(($I$1=XML!$B$1:$B$1202),ROW(XML!$B$1:$B$1202)-MIN(ROW(XML!$B$1:$B$1202))+1,""),ROWS($H$1:H178)))</f>
        <v>2</v>
      </c>
      <c r="D231" s="292">
        <v>3</v>
      </c>
      <c r="E231" s="292" t="s">
        <v>243</v>
      </c>
      <c r="F231" s="300">
        <v>55</v>
      </c>
      <c r="G231" s="301">
        <f t="shared" si="12"/>
        <v>330</v>
      </c>
    </row>
    <row r="232" spans="1:7" x14ac:dyDescent="0.25">
      <c r="A232" s="763">
        <v>900</v>
      </c>
      <c r="B232" s="302" t="s">
        <v>4004</v>
      </c>
      <c r="C232" s="771" cm="1">
        <f t="array" ref="C232">INDEX(XML!$J$1:$J$1202,SMALL(IF(($I$1=XML!$B$1:$B$1202),ROW(XML!$B$1:$B$1202)-MIN(ROW(XML!$B$1:$B$1202))+1,""),ROWS($H$1:H179)))</f>
        <v>2</v>
      </c>
      <c r="D232" s="292">
        <v>4</v>
      </c>
      <c r="E232" s="292" t="s">
        <v>243</v>
      </c>
      <c r="F232" s="300">
        <v>55</v>
      </c>
      <c r="G232" s="301">
        <f t="shared" si="12"/>
        <v>440</v>
      </c>
    </row>
    <row r="233" spans="1:7" x14ac:dyDescent="0.25">
      <c r="A233" s="763">
        <v>905</v>
      </c>
      <c r="B233" s="302" t="s">
        <v>4005</v>
      </c>
      <c r="C233" s="771" cm="1">
        <f t="array" ref="C233">INDEX(XML!$J$1:$J$1202,SMALL(IF(($I$1=XML!$B$1:$B$1202),ROW(XML!$B$1:$B$1202)-MIN(ROW(XML!$B$1:$B$1202))+1,""),ROWS($H$1:H180)))</f>
        <v>0</v>
      </c>
      <c r="D233" s="292">
        <v>4.25</v>
      </c>
      <c r="E233" s="292" t="s">
        <v>243</v>
      </c>
      <c r="F233" s="300">
        <v>55</v>
      </c>
      <c r="G233" s="301">
        <f t="shared" si="12"/>
        <v>0</v>
      </c>
    </row>
    <row r="234" spans="1:7" x14ac:dyDescent="0.25">
      <c r="A234" s="763">
        <v>910</v>
      </c>
      <c r="B234" s="302" t="s">
        <v>4006</v>
      </c>
      <c r="C234" s="771" cm="1">
        <f t="array" ref="C234">INDEX(XML!$J$1:$J$1202,SMALL(IF(($I$1=XML!$B$1:$B$1202),ROW(XML!$B$1:$B$1202)-MIN(ROW(XML!$B$1:$B$1202))+1,""),ROWS($H$1:H181)))</f>
        <v>9</v>
      </c>
      <c r="D234" s="292">
        <v>1</v>
      </c>
      <c r="E234" s="292" t="s">
        <v>243</v>
      </c>
      <c r="F234" s="300">
        <v>55</v>
      </c>
      <c r="G234" s="301">
        <f t="shared" si="12"/>
        <v>495</v>
      </c>
    </row>
    <row r="235" spans="1:7" x14ac:dyDescent="0.25">
      <c r="A235" s="763">
        <v>915</v>
      </c>
      <c r="B235" s="302" t="s">
        <v>4007</v>
      </c>
      <c r="C235" s="771" cm="1">
        <f t="array" ref="C235">INDEX(XML!$J$1:$J$1202,SMALL(IF(($I$1=XML!$B$1:$B$1202),ROW(XML!$B$1:$B$1202)-MIN(ROW(XML!$B$1:$B$1202))+1,""),ROWS($H$1:H182)))</f>
        <v>12</v>
      </c>
      <c r="D235" s="292">
        <v>0.4</v>
      </c>
      <c r="E235" s="292" t="s">
        <v>243</v>
      </c>
      <c r="F235" s="300">
        <v>55</v>
      </c>
      <c r="G235" s="301">
        <f t="shared" si="12"/>
        <v>264.00000000000006</v>
      </c>
    </row>
    <row r="236" spans="1:7" x14ac:dyDescent="0.25">
      <c r="A236" s="763">
        <v>920</v>
      </c>
      <c r="B236" s="302" t="s">
        <v>4008</v>
      </c>
      <c r="C236" s="771" cm="1">
        <f t="array" ref="C236">INDEX(XML!$J$1:$J$1202,SMALL(IF(($I$1=XML!$B$1:$B$1202),ROW(XML!$B$1:$B$1202)-MIN(ROW(XML!$B$1:$B$1202))+1,""),ROWS($H$1:H183)))</f>
        <v>6</v>
      </c>
      <c r="D236" s="292">
        <v>0.5</v>
      </c>
      <c r="E236" s="292" t="s">
        <v>243</v>
      </c>
      <c r="F236" s="300">
        <v>55</v>
      </c>
      <c r="G236" s="301">
        <f t="shared" si="12"/>
        <v>165</v>
      </c>
    </row>
    <row r="237" spans="1:7" x14ac:dyDescent="0.25">
      <c r="A237" s="763">
        <v>925</v>
      </c>
      <c r="B237" s="302" t="s">
        <v>4009</v>
      </c>
      <c r="C237" s="771" cm="1">
        <f t="array" ref="C237">INDEX(XML!$J$1:$J$1202,SMALL(IF(($I$1=XML!$B$1:$B$1202),ROW(XML!$B$1:$B$1202)-MIN(ROW(XML!$B$1:$B$1202))+1,""),ROWS($H$1:H184)))</f>
        <v>18</v>
      </c>
      <c r="D237" s="292">
        <v>0.2</v>
      </c>
      <c r="E237" s="292" t="s">
        <v>243</v>
      </c>
      <c r="F237" s="300">
        <v>55</v>
      </c>
      <c r="G237" s="301">
        <f t="shared" si="12"/>
        <v>198</v>
      </c>
    </row>
    <row r="238" spans="1:7" x14ac:dyDescent="0.25">
      <c r="A238" s="763">
        <v>930</v>
      </c>
      <c r="B238" s="316" t="s">
        <v>4088</v>
      </c>
      <c r="C238" s="771" cm="1">
        <f t="array" ref="C238">INDEX(XML!$J$1:$J$1202,SMALL(IF(($I$1=XML!$B$1:$B$1202),ROW(XML!$B$1:$B$1202)-MIN(ROW(XML!$B$1:$B$1202))+1,""),ROWS($H$1:H185)))</f>
        <v>1</v>
      </c>
      <c r="D238" s="317">
        <v>0.5</v>
      </c>
      <c r="E238" s="317" t="s">
        <v>243</v>
      </c>
      <c r="F238" s="300">
        <v>55</v>
      </c>
      <c r="G238" s="318">
        <f t="shared" si="12"/>
        <v>27.5</v>
      </c>
    </row>
    <row r="239" spans="1:7" x14ac:dyDescent="0.25">
      <c r="A239" s="763"/>
      <c r="B239" s="302"/>
      <c r="C239" s="303"/>
      <c r="F239" s="300"/>
      <c r="G239" s="301"/>
    </row>
    <row r="240" spans="1:7" x14ac:dyDescent="0.25">
      <c r="A240" s="766"/>
      <c r="B240" s="305" t="s">
        <v>2451</v>
      </c>
      <c r="C240" s="306"/>
      <c r="D240" s="307"/>
      <c r="E240" s="857">
        <f>SUM(G229:G239)</f>
        <v>2593.25</v>
      </c>
      <c r="F240" s="858"/>
      <c r="G240" s="308"/>
    </row>
    <row r="241" spans="1:7" x14ac:dyDescent="0.25">
      <c r="A241" s="290"/>
      <c r="C241" s="303"/>
      <c r="F241" s="300"/>
      <c r="G241" s="309"/>
    </row>
    <row r="242" spans="1:7" x14ac:dyDescent="0.25">
      <c r="A242" s="767"/>
      <c r="B242" s="325" t="s">
        <v>825</v>
      </c>
      <c r="C242" s="310"/>
      <c r="D242" s="296"/>
      <c r="E242" s="296"/>
      <c r="F242" s="311"/>
      <c r="G242" s="312"/>
    </row>
    <row r="243" spans="1:7" x14ac:dyDescent="0.25">
      <c r="A243" s="763">
        <v>935</v>
      </c>
      <c r="B243" s="302" t="s">
        <v>4010</v>
      </c>
      <c r="C243" s="771" cm="1">
        <f t="array" ref="C243">INDEX(XML!$J$1:$J$1202,SMALL(IF(($I$1=XML!$B$1:$B$1202),ROW(XML!$B$1:$B$1202)-MIN(ROW(XML!$B$1:$B$1202))+1,""),ROWS($H$1:H186)))</f>
        <v>2</v>
      </c>
      <c r="D243" s="292">
        <v>0.3</v>
      </c>
      <c r="E243" s="292" t="s">
        <v>243</v>
      </c>
      <c r="F243" s="300">
        <v>55</v>
      </c>
      <c r="G243" s="301">
        <f t="shared" ref="G243:G249" si="13">(C243*D243)*F243</f>
        <v>33</v>
      </c>
    </row>
    <row r="244" spans="1:7" x14ac:dyDescent="0.25">
      <c r="A244" s="763">
        <v>940</v>
      </c>
      <c r="B244" s="302" t="s">
        <v>4011</v>
      </c>
      <c r="C244" s="771" cm="1">
        <f t="array" ref="C244">INDEX(XML!$J$1:$J$1202,SMALL(IF(($I$1=XML!$B$1:$B$1202),ROW(XML!$B$1:$B$1202)-MIN(ROW(XML!$B$1:$B$1202))+1,""),ROWS($H$1:H187)))</f>
        <v>0</v>
      </c>
      <c r="D244" s="292">
        <v>0.5</v>
      </c>
      <c r="E244" s="292" t="s">
        <v>243</v>
      </c>
      <c r="F244" s="300">
        <v>55</v>
      </c>
      <c r="G244" s="301">
        <f t="shared" si="13"/>
        <v>0</v>
      </c>
    </row>
    <row r="245" spans="1:7" x14ac:dyDescent="0.25">
      <c r="A245" s="763">
        <v>945</v>
      </c>
      <c r="B245" s="302" t="s">
        <v>4012</v>
      </c>
      <c r="C245" s="771" cm="1">
        <f t="array" ref="C245">INDEX(XML!$J$1:$J$1202,SMALL(IF(($I$1=XML!$B$1:$B$1202),ROW(XML!$B$1:$B$1202)-MIN(ROW(XML!$B$1:$B$1202))+1,""),ROWS($H$1:H188)))</f>
        <v>0</v>
      </c>
      <c r="D245" s="292">
        <v>0.5</v>
      </c>
      <c r="E245" s="292" t="s">
        <v>243</v>
      </c>
      <c r="F245" s="300">
        <v>55</v>
      </c>
      <c r="G245" s="301">
        <f t="shared" si="13"/>
        <v>0</v>
      </c>
    </row>
    <row r="246" spans="1:7" x14ac:dyDescent="0.25">
      <c r="A246" s="763">
        <v>950</v>
      </c>
      <c r="B246" s="302" t="s">
        <v>4013</v>
      </c>
      <c r="C246" s="771" cm="1">
        <f t="array" ref="C246">INDEX(XML!$J$1:$J$1202,SMALL(IF(($I$1=XML!$B$1:$B$1202),ROW(XML!$B$1:$B$1202)-MIN(ROW(XML!$B$1:$B$1202))+1,""),ROWS($H$1:H189)))</f>
        <v>0</v>
      </c>
      <c r="D246" s="292">
        <v>1</v>
      </c>
      <c r="E246" s="292" t="s">
        <v>243</v>
      </c>
      <c r="F246" s="300">
        <v>55</v>
      </c>
      <c r="G246" s="301">
        <f t="shared" si="13"/>
        <v>0</v>
      </c>
    </row>
    <row r="247" spans="1:7" x14ac:dyDescent="0.25">
      <c r="A247" s="763">
        <v>955</v>
      </c>
      <c r="B247" s="302" t="s">
        <v>4014</v>
      </c>
      <c r="C247" s="771" cm="1">
        <f t="array" ref="C247">INDEX(XML!$J$1:$J$1202,SMALL(IF(($I$1=XML!$B$1:$B$1202),ROW(XML!$B$1:$B$1202)-MIN(ROW(XML!$B$1:$B$1202))+1,""),ROWS($H$1:H190)))</f>
        <v>2</v>
      </c>
      <c r="D247" s="292">
        <v>1.7</v>
      </c>
      <c r="E247" s="292" t="s">
        <v>243</v>
      </c>
      <c r="F247" s="300">
        <v>55</v>
      </c>
      <c r="G247" s="301">
        <f t="shared" si="13"/>
        <v>187</v>
      </c>
    </row>
    <row r="248" spans="1:7" x14ac:dyDescent="0.25">
      <c r="A248" s="763">
        <v>960</v>
      </c>
      <c r="B248" s="302" t="s">
        <v>4015</v>
      </c>
      <c r="C248" s="771" cm="1">
        <f t="array" ref="C248">INDEX(XML!$J$1:$J$1202,SMALL(IF(($I$1=XML!$B$1:$B$1202),ROW(XML!$B$1:$B$1202)-MIN(ROW(XML!$B$1:$B$1202))+1,""),ROWS($H$1:H191)))</f>
        <v>0</v>
      </c>
      <c r="D248" s="292">
        <v>2.8</v>
      </c>
      <c r="E248" s="292" t="s">
        <v>243</v>
      </c>
      <c r="F248" s="300">
        <v>55</v>
      </c>
      <c r="G248" s="301">
        <f t="shared" si="13"/>
        <v>0</v>
      </c>
    </row>
    <row r="249" spans="1:7" x14ac:dyDescent="0.25">
      <c r="A249" s="763">
        <v>965</v>
      </c>
      <c r="B249" s="302" t="s">
        <v>4016</v>
      </c>
      <c r="C249" s="771" cm="1">
        <f t="array" ref="C249">INDEX(XML!$J$1:$J$1202,SMALL(IF(($I$1=XML!$B$1:$B$1202),ROW(XML!$B$1:$B$1202)-MIN(ROW(XML!$B$1:$B$1202))+1,""),ROWS($H$1:H192)))</f>
        <v>0</v>
      </c>
      <c r="D249" s="292">
        <v>0.5</v>
      </c>
      <c r="E249" s="292" t="s">
        <v>243</v>
      </c>
      <c r="F249" s="300">
        <v>55</v>
      </c>
      <c r="G249" s="301">
        <f t="shared" si="13"/>
        <v>0</v>
      </c>
    </row>
    <row r="250" spans="1:7" x14ac:dyDescent="0.25">
      <c r="A250" s="763"/>
      <c r="B250" s="302"/>
      <c r="C250" s="303"/>
      <c r="F250" s="300"/>
      <c r="G250" s="301"/>
    </row>
    <row r="251" spans="1:7" x14ac:dyDescent="0.25">
      <c r="A251" s="766"/>
      <c r="B251" s="305" t="s">
        <v>1246</v>
      </c>
      <c r="C251" s="306"/>
      <c r="D251" s="307"/>
      <c r="E251" s="857">
        <f>SUM(G243:G250)</f>
        <v>220</v>
      </c>
      <c r="F251" s="858"/>
      <c r="G251" s="308"/>
    </row>
    <row r="252" spans="1:7" x14ac:dyDescent="0.25">
      <c r="A252" s="290"/>
      <c r="C252" s="303"/>
      <c r="F252" s="300"/>
      <c r="G252" s="309"/>
    </row>
    <row r="253" spans="1:7" x14ac:dyDescent="0.25">
      <c r="A253" s="767"/>
      <c r="B253" s="325" t="s">
        <v>4017</v>
      </c>
      <c r="C253" s="296"/>
      <c r="D253" s="296"/>
      <c r="E253" s="296"/>
      <c r="F253" s="296"/>
      <c r="G253" s="297"/>
    </row>
    <row r="254" spans="1:7" s="290" customFormat="1" x14ac:dyDescent="0.25">
      <c r="A254" s="763">
        <v>970</v>
      </c>
      <c r="B254" s="302" t="s">
        <v>6615</v>
      </c>
      <c r="C254" s="771" cm="1">
        <f t="array" ref="C254">INDEX(XML!$J$1:$J$1202,SMALL(IF(($I$1=XML!$B$1:$B$1202),ROW(XML!$B$1:$B$1202)-MIN(ROW(XML!$B$1:$B$1202))+1,""),ROWS($H$1:H193)))</f>
        <v>12</v>
      </c>
      <c r="D254" s="292">
        <v>1</v>
      </c>
      <c r="E254" s="292" t="s">
        <v>1183</v>
      </c>
      <c r="F254" s="300">
        <v>55</v>
      </c>
      <c r="G254" s="301">
        <f>(C254*D254)*F254</f>
        <v>660</v>
      </c>
    </row>
    <row r="255" spans="1:7" x14ac:dyDescent="0.25">
      <c r="A255" s="763">
        <v>975</v>
      </c>
      <c r="B255" s="302" t="s">
        <v>4054</v>
      </c>
      <c r="C255" s="771" cm="1">
        <f t="array" ref="C255">INDEX(XML!$J$1:$J$1202,SMALL(IF(($I$1=XML!$B$1:$B$1202),ROW(XML!$B$1:$B$1202)-MIN(ROW(XML!$B$1:$B$1202))+1,""),ROWS($H$1:H194)))</f>
        <v>0</v>
      </c>
      <c r="D255" s="292">
        <v>1.25</v>
      </c>
      <c r="E255" s="292" t="s">
        <v>243</v>
      </c>
      <c r="F255" s="300">
        <v>55</v>
      </c>
      <c r="G255" s="301">
        <f>(C255*D255)*F255</f>
        <v>0</v>
      </c>
    </row>
    <row r="256" spans="1:7" x14ac:dyDescent="0.25">
      <c r="A256" s="763">
        <v>980</v>
      </c>
      <c r="B256" s="302" t="s">
        <v>4055</v>
      </c>
      <c r="C256" s="771" cm="1">
        <f t="array" ref="C256">INDEX(XML!$J$1:$J$1202,SMALL(IF(($I$1=XML!$B$1:$B$1202),ROW(XML!$B$1:$B$1202)-MIN(ROW(XML!$B$1:$B$1202))+1,""),ROWS($H$1:H195)))</f>
        <v>0</v>
      </c>
      <c r="D256" s="292">
        <v>1.25</v>
      </c>
      <c r="E256" s="292" t="s">
        <v>243</v>
      </c>
      <c r="F256" s="300">
        <v>55</v>
      </c>
      <c r="G256" s="301">
        <f>(C256*D256)*F256</f>
        <v>0</v>
      </c>
    </row>
    <row r="257" spans="1:8" x14ac:dyDescent="0.25">
      <c r="A257" s="764"/>
      <c r="B257" s="302"/>
      <c r="C257" s="303"/>
      <c r="F257" s="300"/>
      <c r="G257" s="301"/>
    </row>
    <row r="258" spans="1:8" x14ac:dyDescent="0.25">
      <c r="A258" s="764"/>
      <c r="B258" s="302"/>
      <c r="G258" s="319"/>
    </row>
    <row r="259" spans="1:8" x14ac:dyDescent="0.25">
      <c r="A259" s="765"/>
      <c r="B259" s="305" t="s">
        <v>4018</v>
      </c>
      <c r="C259" s="307"/>
      <c r="D259" s="307"/>
      <c r="E259" s="857">
        <f>SUM(G254:G258)</f>
        <v>660</v>
      </c>
      <c r="F259" s="858"/>
      <c r="G259" s="320"/>
    </row>
    <row r="263" spans="1:8" x14ac:dyDescent="0.25">
      <c r="B263" s="326" t="s">
        <v>4019</v>
      </c>
      <c r="C263" s="327"/>
      <c r="D263" s="327"/>
      <c r="E263" s="327"/>
      <c r="F263" s="327"/>
      <c r="G263" s="328">
        <f>SUM(G7:G261)</f>
        <v>32599.978083333335</v>
      </c>
    </row>
    <row r="264" spans="1:8" x14ac:dyDescent="0.25">
      <c r="B264" s="674" t="s">
        <v>30856</v>
      </c>
      <c r="C264" s="675"/>
      <c r="D264" s="675"/>
      <c r="E264" s="675"/>
      <c r="F264" s="675"/>
      <c r="G264" s="676">
        <v>0</v>
      </c>
      <c r="H264" s="673"/>
    </row>
    <row r="267" spans="1:8" x14ac:dyDescent="0.25">
      <c r="B267" s="293" t="s">
        <v>6503</v>
      </c>
    </row>
    <row r="268" spans="1:8" x14ac:dyDescent="0.25">
      <c r="B268" s="293" t="s">
        <v>6504</v>
      </c>
    </row>
    <row r="269" spans="1:8" x14ac:dyDescent="0.25">
      <c r="B269" s="293" t="s">
        <v>6505</v>
      </c>
    </row>
    <row r="270" spans="1:8" x14ac:dyDescent="0.25">
      <c r="B270" s="293" t="s">
        <v>6506</v>
      </c>
      <c r="C270" s="292" t="s">
        <v>6507</v>
      </c>
    </row>
    <row r="271" spans="1:8" x14ac:dyDescent="0.25">
      <c r="B271" s="293" t="s">
        <v>6508</v>
      </c>
      <c r="C271" s="292" t="s">
        <v>6509</v>
      </c>
      <c r="D271" s="329" t="s">
        <v>6510</v>
      </c>
    </row>
    <row r="272" spans="1:8" x14ac:dyDescent="0.25">
      <c r="B272" s="293" t="s">
        <v>6511</v>
      </c>
      <c r="C272" s="292" t="s">
        <v>6512</v>
      </c>
    </row>
    <row r="273" spans="2:3" x14ac:dyDescent="0.25">
      <c r="B273" s="293" t="s">
        <v>6513</v>
      </c>
      <c r="C273" s="292" t="s">
        <v>6514</v>
      </c>
    </row>
    <row r="274" spans="2:3" x14ac:dyDescent="0.25">
      <c r="B274" s="293" t="s">
        <v>6515</v>
      </c>
      <c r="C274" s="292" t="s">
        <v>6516</v>
      </c>
    </row>
    <row r="275" spans="2:3" x14ac:dyDescent="0.25">
      <c r="B275" s="293" t="s">
        <v>6517</v>
      </c>
      <c r="C275" s="292" t="s">
        <v>6518</v>
      </c>
    </row>
    <row r="276" spans="2:3" x14ac:dyDescent="0.25">
      <c r="B276" s="293" t="s">
        <v>6519</v>
      </c>
      <c r="C276" s="292" t="s">
        <v>6520</v>
      </c>
    </row>
    <row r="277" spans="2:3" x14ac:dyDescent="0.25">
      <c r="B277" s="293" t="s">
        <v>6521</v>
      </c>
      <c r="C277" s="292" t="s">
        <v>6520</v>
      </c>
    </row>
    <row r="278" spans="2:3" x14ac:dyDescent="0.25">
      <c r="B278" s="293" t="s">
        <v>6522</v>
      </c>
      <c r="C278" s="292" t="s">
        <v>6523</v>
      </c>
    </row>
    <row r="279" spans="2:3" x14ac:dyDescent="0.25">
      <c r="B279" s="293" t="s">
        <v>6524</v>
      </c>
      <c r="C279" s="292" t="s">
        <v>6523</v>
      </c>
    </row>
    <row r="280" spans="2:3" x14ac:dyDescent="0.25">
      <c r="B280" s="293" t="s">
        <v>6525</v>
      </c>
      <c r="C280" s="292" t="s">
        <v>6526</v>
      </c>
    </row>
    <row r="281" spans="2:3" x14ac:dyDescent="0.25">
      <c r="B281" s="293" t="s">
        <v>6527</v>
      </c>
      <c r="C281" s="292" t="s">
        <v>6526</v>
      </c>
    </row>
    <row r="282" spans="2:3" x14ac:dyDescent="0.25">
      <c r="B282" s="293" t="s">
        <v>6528</v>
      </c>
      <c r="C282" s="292" t="s">
        <v>6529</v>
      </c>
    </row>
    <row r="283" spans="2:3" x14ac:dyDescent="0.25">
      <c r="B283" s="293" t="s">
        <v>6530</v>
      </c>
      <c r="C283" s="292" t="s">
        <v>6529</v>
      </c>
    </row>
    <row r="284" spans="2:3" x14ac:dyDescent="0.25">
      <c r="B284" s="293" t="s">
        <v>6531</v>
      </c>
      <c r="C284" s="292" t="s">
        <v>6532</v>
      </c>
    </row>
    <row r="285" spans="2:3" x14ac:dyDescent="0.25">
      <c r="B285" s="293" t="s">
        <v>6533</v>
      </c>
      <c r="C285" s="292" t="s">
        <v>6534</v>
      </c>
    </row>
    <row r="286" spans="2:3" x14ac:dyDescent="0.25">
      <c r="B286" s="293" t="s">
        <v>6535</v>
      </c>
      <c r="C286" s="292" t="s">
        <v>6536</v>
      </c>
    </row>
    <row r="287" spans="2:3" x14ac:dyDescent="0.25">
      <c r="B287" s="293" t="s">
        <v>6537</v>
      </c>
      <c r="C287" s="292" t="s">
        <v>6538</v>
      </c>
    </row>
    <row r="288" spans="2:3" x14ac:dyDescent="0.25">
      <c r="B288" s="293" t="s">
        <v>6539</v>
      </c>
      <c r="C288" s="292" t="s">
        <v>6540</v>
      </c>
    </row>
    <row r="289" spans="2:3" x14ac:dyDescent="0.25">
      <c r="B289" s="293" t="s">
        <v>6541</v>
      </c>
      <c r="C289" s="292" t="s">
        <v>6542</v>
      </c>
    </row>
    <row r="290" spans="2:3" x14ac:dyDescent="0.25">
      <c r="B290" s="293" t="s">
        <v>6543</v>
      </c>
      <c r="C290" s="292" t="s">
        <v>6544</v>
      </c>
    </row>
    <row r="291" spans="2:3" x14ac:dyDescent="0.25">
      <c r="B291" s="293" t="s">
        <v>6545</v>
      </c>
      <c r="C291" s="292" t="s">
        <v>6544</v>
      </c>
    </row>
    <row r="292" spans="2:3" x14ac:dyDescent="0.25">
      <c r="B292" s="293" t="s">
        <v>6546</v>
      </c>
      <c r="C292" s="292" t="s">
        <v>6547</v>
      </c>
    </row>
    <row r="293" spans="2:3" x14ac:dyDescent="0.25">
      <c r="B293" s="293" t="s">
        <v>6548</v>
      </c>
      <c r="C293" s="292" t="s">
        <v>6547</v>
      </c>
    </row>
    <row r="294" spans="2:3" ht="30" x14ac:dyDescent="0.25">
      <c r="B294" s="330" t="s">
        <v>6549</v>
      </c>
      <c r="C294" s="292" t="s">
        <v>6550</v>
      </c>
    </row>
    <row r="295" spans="2:3" x14ac:dyDescent="0.25">
      <c r="B295" s="293" t="s">
        <v>6551</v>
      </c>
      <c r="C295" s="292" t="s">
        <v>6552</v>
      </c>
    </row>
    <row r="296" spans="2:3" x14ac:dyDescent="0.25">
      <c r="B296" s="293" t="s">
        <v>6553</v>
      </c>
      <c r="C296" s="292" t="s">
        <v>6554</v>
      </c>
    </row>
    <row r="297" spans="2:3" x14ac:dyDescent="0.25">
      <c r="B297" s="293" t="s">
        <v>6555</v>
      </c>
      <c r="C297" s="292" t="s">
        <v>6554</v>
      </c>
    </row>
    <row r="298" spans="2:3" x14ac:dyDescent="0.25">
      <c r="B298" s="293" t="s">
        <v>6616</v>
      </c>
      <c r="C298" s="292" t="s">
        <v>6617</v>
      </c>
    </row>
    <row r="299" spans="2:3" x14ac:dyDescent="0.25">
      <c r="B299" s="293" t="s">
        <v>6618</v>
      </c>
      <c r="C299" s="292" t="s">
        <v>6617</v>
      </c>
    </row>
    <row r="300" spans="2:3" x14ac:dyDescent="0.25">
      <c r="B300" s="293" t="s">
        <v>6619</v>
      </c>
      <c r="C300" s="292" t="s">
        <v>6620</v>
      </c>
    </row>
    <row r="301" spans="2:3" x14ac:dyDescent="0.25">
      <c r="B301" s="293" t="s">
        <v>6621</v>
      </c>
      <c r="C301" s="292" t="s">
        <v>6620</v>
      </c>
    </row>
    <row r="302" spans="2:3" x14ac:dyDescent="0.25">
      <c r="B302" s="293" t="s">
        <v>6622</v>
      </c>
      <c r="C302" s="292" t="s">
        <v>6620</v>
      </c>
    </row>
    <row r="303" spans="2:3" x14ac:dyDescent="0.25">
      <c r="B303" s="293" t="s">
        <v>6623</v>
      </c>
      <c r="C303" s="292" t="s">
        <v>6620</v>
      </c>
    </row>
    <row r="304" spans="2:3" x14ac:dyDescent="0.25">
      <c r="B304" s="293" t="s">
        <v>6624</v>
      </c>
      <c r="C304" s="292" t="s">
        <v>6620</v>
      </c>
    </row>
    <row r="305" spans="2:3" x14ac:dyDescent="0.25">
      <c r="B305" s="293" t="s">
        <v>6625</v>
      </c>
      <c r="C305" s="292" t="s">
        <v>6620</v>
      </c>
    </row>
    <row r="306" spans="2:3" x14ac:dyDescent="0.25">
      <c r="B306" s="293" t="s">
        <v>6626</v>
      </c>
      <c r="C306" s="292" t="s">
        <v>6620</v>
      </c>
    </row>
    <row r="307" spans="2:3" x14ac:dyDescent="0.25">
      <c r="B307" s="293" t="s">
        <v>6627</v>
      </c>
      <c r="C307" s="292" t="s">
        <v>6620</v>
      </c>
    </row>
    <row r="308" spans="2:3" x14ac:dyDescent="0.25">
      <c r="B308" s="293" t="s">
        <v>6628</v>
      </c>
      <c r="C308" s="292" t="s">
        <v>6620</v>
      </c>
    </row>
    <row r="309" spans="2:3" x14ac:dyDescent="0.25">
      <c r="B309" s="293" t="s">
        <v>6629</v>
      </c>
      <c r="C309" s="292" t="s">
        <v>6620</v>
      </c>
    </row>
    <row r="310" spans="2:3" x14ac:dyDescent="0.25">
      <c r="B310" s="293" t="s">
        <v>6630</v>
      </c>
      <c r="C310" s="292" t="s">
        <v>6620</v>
      </c>
    </row>
    <row r="311" spans="2:3" x14ac:dyDescent="0.25">
      <c r="B311" s="293" t="s">
        <v>6631</v>
      </c>
      <c r="C311" s="292" t="s">
        <v>6620</v>
      </c>
    </row>
    <row r="312" spans="2:3" x14ac:dyDescent="0.25">
      <c r="B312" s="293" t="s">
        <v>6632</v>
      </c>
      <c r="C312" s="292" t="s">
        <v>6620</v>
      </c>
    </row>
    <row r="313" spans="2:3" x14ac:dyDescent="0.25">
      <c r="B313" s="293" t="s">
        <v>6633</v>
      </c>
      <c r="C313" s="292" t="s">
        <v>6620</v>
      </c>
    </row>
    <row r="314" spans="2:3" x14ac:dyDescent="0.25">
      <c r="B314" s="293" t="s">
        <v>8030</v>
      </c>
      <c r="C314" s="292" t="s">
        <v>8031</v>
      </c>
    </row>
  </sheetData>
  <mergeCells count="12">
    <mergeCell ref="E240:F240"/>
    <mergeCell ref="E251:F251"/>
    <mergeCell ref="E259:F259"/>
    <mergeCell ref="B1:G1"/>
    <mergeCell ref="E29:F29"/>
    <mergeCell ref="E63:F63"/>
    <mergeCell ref="E75:F75"/>
    <mergeCell ref="E123:F123"/>
    <mergeCell ref="E162:F162"/>
    <mergeCell ref="E180:F180"/>
    <mergeCell ref="E209:F209"/>
    <mergeCell ref="E226:F226"/>
  </mergeCells>
  <phoneticPr fontId="137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6">
    <tabColor theme="6" tint="-0.249977111117893"/>
  </sheetPr>
  <dimension ref="A1:B40"/>
  <sheetViews>
    <sheetView zoomScaleNormal="100" workbookViewId="0">
      <selection activeCell="A6" sqref="A6"/>
    </sheetView>
  </sheetViews>
  <sheetFormatPr defaultColWidth="9.140625" defaultRowHeight="15" x14ac:dyDescent="0.25"/>
  <cols>
    <col min="1" max="1" width="52.140625" style="202" customWidth="1"/>
    <col min="2" max="2" width="15.85546875" style="202" customWidth="1"/>
    <col min="3" max="16384" width="9.140625" style="202"/>
  </cols>
  <sheetData>
    <row r="1" spans="1:2" x14ac:dyDescent="0.25">
      <c r="A1" s="860" t="s">
        <v>4020</v>
      </c>
      <c r="B1" s="860"/>
    </row>
    <row r="3" spans="1:2" x14ac:dyDescent="0.25">
      <c r="A3" s="331" t="s">
        <v>6644</v>
      </c>
      <c r="B3" s="203">
        <f>SUM('Labour Detailed'!G7:G25)</f>
        <v>0</v>
      </c>
    </row>
    <row r="4" spans="1:2" x14ac:dyDescent="0.25">
      <c r="A4" s="331" t="s">
        <v>3887</v>
      </c>
      <c r="B4" s="203">
        <f>SUM('Labour Detailed'!G26:G28)</f>
        <v>0</v>
      </c>
    </row>
    <row r="6" spans="1:2" x14ac:dyDescent="0.25">
      <c r="A6" s="331" t="s">
        <v>6643</v>
      </c>
      <c r="B6" s="203">
        <f>SUM('Labour Detailed'!G31:G51)</f>
        <v>0</v>
      </c>
    </row>
    <row r="7" spans="1:2" x14ac:dyDescent="0.25">
      <c r="A7" s="331" t="s">
        <v>3906</v>
      </c>
      <c r="B7" s="203">
        <f>SUM('Labour Detailed'!G52:G62)</f>
        <v>0</v>
      </c>
    </row>
    <row r="9" spans="1:2" x14ac:dyDescent="0.25">
      <c r="A9" s="331" t="s">
        <v>6642</v>
      </c>
      <c r="B9" s="203">
        <f>SUM('Labour Detailed'!G65:G71)</f>
        <v>0</v>
      </c>
    </row>
    <row r="10" spans="1:2" x14ac:dyDescent="0.25">
      <c r="A10" s="331" t="s">
        <v>3916</v>
      </c>
      <c r="B10" s="203">
        <f>SUM('Labour Detailed'!G72:G74)</f>
        <v>0</v>
      </c>
    </row>
    <row r="12" spans="1:2" x14ac:dyDescent="0.25">
      <c r="A12" s="331" t="s">
        <v>6641</v>
      </c>
      <c r="B12" s="203">
        <f>SUM('Labour Detailed'!G77:G108)</f>
        <v>12158.453083333332</v>
      </c>
    </row>
    <row r="13" spans="1:2" x14ac:dyDescent="0.25">
      <c r="A13" s="331" t="s">
        <v>6634</v>
      </c>
      <c r="B13" s="203">
        <f>SUM('Labour Detailed'!G109:'Labour Detailed'!G122)</f>
        <v>2357.3463999999999</v>
      </c>
    </row>
    <row r="15" spans="1:2" x14ac:dyDescent="0.25">
      <c r="A15" s="331" t="s">
        <v>6640</v>
      </c>
      <c r="B15" s="203">
        <f>SUM('Labour Detailed'!G125:G152)</f>
        <v>5123.8825000000006</v>
      </c>
    </row>
    <row r="16" spans="1:2" x14ac:dyDescent="0.25">
      <c r="A16" s="331" t="s">
        <v>3962</v>
      </c>
      <c r="B16" s="203">
        <f>SUM('Labour Detailed'!G153:G160)</f>
        <v>59.895000000000003</v>
      </c>
    </row>
    <row r="18" spans="1:2" x14ac:dyDescent="0.25">
      <c r="A18" s="331" t="s">
        <v>6639</v>
      </c>
      <c r="B18" s="203">
        <f>SUM('Labour Detailed'!G163:G172)</f>
        <v>150.15</v>
      </c>
    </row>
    <row r="19" spans="1:2" x14ac:dyDescent="0.25">
      <c r="A19" s="331" t="s">
        <v>6635</v>
      </c>
      <c r="B19" s="203">
        <f>SUM('Labour Detailed'!G173:G178)</f>
        <v>0</v>
      </c>
    </row>
    <row r="21" spans="1:2" x14ac:dyDescent="0.25">
      <c r="A21" s="331" t="s">
        <v>6638</v>
      </c>
      <c r="B21" s="203">
        <f>SUM('Labour Detailed'!G181:G199)</f>
        <v>6117.518</v>
      </c>
    </row>
    <row r="22" spans="1:2" x14ac:dyDescent="0.25">
      <c r="A22" s="331" t="s">
        <v>6636</v>
      </c>
      <c r="B22" s="203">
        <f>SUM('Labour Detailed'!G200:G207)</f>
        <v>402.27139999999997</v>
      </c>
    </row>
    <row r="24" spans="1:2" x14ac:dyDescent="0.25">
      <c r="A24" s="331" t="s">
        <v>6637</v>
      </c>
      <c r="B24" s="203">
        <f>SUM('Labour Detailed'!G210:G221)</f>
        <v>2572.1464999999998</v>
      </c>
    </row>
    <row r="25" spans="1:2" x14ac:dyDescent="0.25">
      <c r="A25" s="331" t="s">
        <v>3998</v>
      </c>
      <c r="B25" s="203">
        <f>SUM('Labour Detailed'!G222:G224)</f>
        <v>185.0652</v>
      </c>
    </row>
    <row r="27" spans="1:2" x14ac:dyDescent="0.25">
      <c r="A27" s="202" t="s">
        <v>4021</v>
      </c>
      <c r="B27" s="203">
        <f>SUM('Labour Detailed'!G227:'Labour Detailed'!G238)</f>
        <v>2593.25</v>
      </c>
    </row>
    <row r="29" spans="1:2" x14ac:dyDescent="0.25">
      <c r="A29" s="202" t="s">
        <v>825</v>
      </c>
      <c r="B29" s="203">
        <f>SUM('Labour Detailed'!G241:G249)</f>
        <v>220</v>
      </c>
    </row>
    <row r="31" spans="1:2" x14ac:dyDescent="0.25">
      <c r="A31" s="202" t="s">
        <v>4017</v>
      </c>
      <c r="B31" s="203">
        <f>SUM('Labour Detailed'!G252:G256)</f>
        <v>660</v>
      </c>
    </row>
    <row r="35" spans="1:2" ht="18.75" x14ac:dyDescent="0.3">
      <c r="A35" s="204" t="s">
        <v>4022</v>
      </c>
      <c r="B35" s="205">
        <f>SUM(B3:B33)</f>
        <v>32599.978083333335</v>
      </c>
    </row>
    <row r="38" spans="1:2" x14ac:dyDescent="0.25">
      <c r="A38" s="206" t="s">
        <v>4023</v>
      </c>
      <c r="B38" s="207">
        <f>B3+B6+B9+B12+B15+B18+B21+B24+B27+B29+B31</f>
        <v>29595.400083333334</v>
      </c>
    </row>
    <row r="39" spans="1:2" x14ac:dyDescent="0.25">
      <c r="A39" s="206" t="s">
        <v>4024</v>
      </c>
      <c r="B39" s="208">
        <f>B4+B7+B10+B13+B16+B19+B22+B25</f>
        <v>3004.578</v>
      </c>
    </row>
    <row r="40" spans="1:2" x14ac:dyDescent="0.25">
      <c r="B40" s="207">
        <f>SUM(B38:B39)</f>
        <v>32599.978083333335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10"/>
    <pageSetUpPr fitToPage="1"/>
  </sheetPr>
  <dimension ref="A1:K59"/>
  <sheetViews>
    <sheetView showGridLines="0" zoomScaleNormal="100" workbookViewId="0">
      <selection activeCell="L10" sqref="L10"/>
    </sheetView>
  </sheetViews>
  <sheetFormatPr defaultColWidth="9.140625" defaultRowHeight="15" x14ac:dyDescent="0.3"/>
  <cols>
    <col min="1" max="1" width="12.5703125" style="18" customWidth="1"/>
    <col min="2" max="2" width="38.140625" style="18" customWidth="1"/>
    <col min="3" max="3" width="10.28515625" style="18" customWidth="1"/>
    <col min="4" max="4" width="12.7109375" style="18" customWidth="1"/>
    <col min="5" max="16384" width="9.140625" style="18"/>
  </cols>
  <sheetData>
    <row r="1" spans="1:5" s="17" customFormat="1" ht="15" customHeight="1" x14ac:dyDescent="0.3">
      <c r="B1" s="599" t="s">
        <v>19955</v>
      </c>
    </row>
    <row r="2" spans="1:5" s="17" customFormat="1" ht="15" customHeight="1" x14ac:dyDescent="0.3"/>
    <row r="3" spans="1:5" s="17" customFormat="1" ht="14.1" customHeight="1" x14ac:dyDescent="0.3">
      <c r="A3" s="587" t="s">
        <v>306</v>
      </c>
      <c r="B3" s="587" t="str">
        <f>'Main Sheet'!B6</f>
        <v>Clients Name</v>
      </c>
      <c r="C3" s="588" t="str">
        <f>'Main Sheet'!B7</f>
        <v>Site Address</v>
      </c>
      <c r="D3" s="589"/>
      <c r="E3" s="586"/>
    </row>
    <row r="4" spans="1:5" s="19" customFormat="1" ht="14.1" customHeight="1" x14ac:dyDescent="0.3">
      <c r="A4" s="590"/>
      <c r="B4" s="590"/>
      <c r="C4" s="591" t="str">
        <f>'Main Sheet'!B5</f>
        <v>JNB 20058</v>
      </c>
      <c r="D4" s="590"/>
    </row>
    <row r="5" spans="1:5" s="19" customFormat="1" ht="14.1" customHeight="1" x14ac:dyDescent="0.3">
      <c r="A5" s="591" t="s">
        <v>307</v>
      </c>
      <c r="B5" s="592" t="s">
        <v>308</v>
      </c>
      <c r="C5" s="592"/>
      <c r="D5" s="590"/>
    </row>
    <row r="6" spans="1:5" s="19" customFormat="1" ht="14.1" customHeight="1" x14ac:dyDescent="0.3">
      <c r="A6" s="590"/>
      <c r="B6" s="592" t="s">
        <v>309</v>
      </c>
      <c r="C6" s="592"/>
      <c r="D6" s="590"/>
    </row>
    <row r="7" spans="1:5" s="19" customFormat="1" ht="14.1" customHeight="1" x14ac:dyDescent="0.3">
      <c r="A7" s="590"/>
      <c r="B7" s="591" t="s">
        <v>514</v>
      </c>
      <c r="C7" s="591"/>
      <c r="D7" s="590"/>
    </row>
    <row r="8" spans="1:5" s="19" customFormat="1" ht="14.1" customHeight="1" x14ac:dyDescent="0.3">
      <c r="A8" s="590"/>
      <c r="B8" s="591" t="s">
        <v>515</v>
      </c>
      <c r="C8" s="591"/>
      <c r="D8" s="590"/>
    </row>
    <row r="9" spans="1:5" s="19" customFormat="1" ht="14.1" customHeight="1" x14ac:dyDescent="0.3">
      <c r="A9" s="590"/>
      <c r="B9" s="590"/>
      <c r="C9" s="590"/>
      <c r="D9" s="590"/>
    </row>
    <row r="10" spans="1:5" s="19" customFormat="1" ht="14.1" customHeight="1" x14ac:dyDescent="0.3">
      <c r="A10" s="593" t="s">
        <v>516</v>
      </c>
      <c r="B10" s="594" t="s">
        <v>5498</v>
      </c>
      <c r="C10" s="592"/>
      <c r="D10" s="590"/>
    </row>
    <row r="11" spans="1:5" s="19" customFormat="1" ht="14.1" customHeight="1" x14ac:dyDescent="0.3">
      <c r="A11" s="590"/>
      <c r="B11" s="590"/>
      <c r="C11" s="590"/>
      <c r="D11" s="590"/>
    </row>
    <row r="12" spans="1:5" s="19" customFormat="1" ht="14.1" customHeight="1" x14ac:dyDescent="0.3">
      <c r="A12" s="595" t="s">
        <v>19958</v>
      </c>
      <c r="B12" s="595" t="s">
        <v>19957</v>
      </c>
      <c r="C12" s="596" t="s">
        <v>19960</v>
      </c>
      <c r="D12" s="597" t="s">
        <v>19961</v>
      </c>
    </row>
    <row r="13" spans="1:5" s="19" customFormat="1" ht="21" customHeight="1" x14ac:dyDescent="0.3">
      <c r="A13" s="608" t="s">
        <v>19962</v>
      </c>
      <c r="B13" s="605" t="s">
        <v>1992</v>
      </c>
      <c r="C13" s="611"/>
      <c r="D13" s="609"/>
    </row>
    <row r="14" spans="1:5" s="17" customFormat="1" ht="21" customHeight="1" x14ac:dyDescent="0.3">
      <c r="A14" s="608" t="s">
        <v>19962</v>
      </c>
      <c r="B14" s="606" t="s">
        <v>1993</v>
      </c>
      <c r="C14" s="612"/>
      <c r="D14" s="610"/>
    </row>
    <row r="15" spans="1:5" s="17" customFormat="1" ht="21" customHeight="1" x14ac:dyDescent="0.3">
      <c r="A15" s="608" t="s">
        <v>19962</v>
      </c>
      <c r="B15" s="607" t="s">
        <v>1994</v>
      </c>
      <c r="C15" s="619">
        <v>0.4</v>
      </c>
      <c r="D15" s="610">
        <f>(D39-(D18+D19))*40%</f>
        <v>12439.991233333334</v>
      </c>
    </row>
    <row r="16" spans="1:5" s="17" customFormat="1" ht="30.75" customHeight="1" x14ac:dyDescent="0.3">
      <c r="A16" s="608" t="s">
        <v>19962</v>
      </c>
      <c r="B16" s="607" t="s">
        <v>1764</v>
      </c>
      <c r="C16" s="619">
        <v>0.4</v>
      </c>
      <c r="D16" s="610">
        <f>(D39-(D18+D19))*40%</f>
        <v>12439.991233333334</v>
      </c>
    </row>
    <row r="17" spans="1:4" s="17" customFormat="1" ht="21" customHeight="1" x14ac:dyDescent="0.3">
      <c r="A17" s="608" t="s">
        <v>19962</v>
      </c>
      <c r="B17" s="607" t="s">
        <v>850</v>
      </c>
      <c r="C17" s="619">
        <v>0.2</v>
      </c>
      <c r="D17" s="610">
        <f>(D39-(D18+D19))*20%</f>
        <v>6219.995616666667</v>
      </c>
    </row>
    <row r="18" spans="1:4" s="17" customFormat="1" ht="21" customHeight="1" x14ac:dyDescent="0.3">
      <c r="A18" s="608" t="s">
        <v>19962</v>
      </c>
      <c r="B18" s="607" t="s">
        <v>546</v>
      </c>
      <c r="C18" s="613"/>
      <c r="D18" s="610">
        <v>1000</v>
      </c>
    </row>
    <row r="19" spans="1:4" s="17" customFormat="1" ht="21" customHeight="1" x14ac:dyDescent="0.3">
      <c r="A19" s="608" t="s">
        <v>19962</v>
      </c>
      <c r="B19" s="607" t="s">
        <v>5057</v>
      </c>
      <c r="C19" s="613"/>
      <c r="D19" s="610">
        <v>500</v>
      </c>
    </row>
    <row r="20" spans="1:4" s="17" customFormat="1" ht="15" customHeight="1" thickBot="1" x14ac:dyDescent="0.35">
      <c r="A20" s="622"/>
      <c r="D20" s="604"/>
    </row>
    <row r="21" spans="1:4" s="17" customFormat="1" ht="15" customHeight="1" thickTop="1" x14ac:dyDescent="0.3">
      <c r="A21" s="623"/>
      <c r="B21" s="598" t="s">
        <v>19959</v>
      </c>
      <c r="C21" s="598"/>
      <c r="D21" s="620">
        <f>SUM(D13:D19)</f>
        <v>32599.978083333335</v>
      </c>
    </row>
    <row r="22" spans="1:4" s="17" customFormat="1" ht="15" customHeight="1" x14ac:dyDescent="0.3">
      <c r="A22" s="623"/>
    </row>
    <row r="23" spans="1:4" s="17" customFormat="1" ht="15" customHeight="1" x14ac:dyDescent="0.3">
      <c r="A23" s="862" t="s">
        <v>19965</v>
      </c>
      <c r="B23" s="862"/>
      <c r="C23" s="862"/>
      <c r="D23" s="862"/>
    </row>
    <row r="24" spans="1:4" s="17" customFormat="1" ht="15" customHeight="1" x14ac:dyDescent="0.3">
      <c r="A24" s="623"/>
    </row>
    <row r="25" spans="1:4" s="20" customFormat="1" ht="15" customHeight="1" x14ac:dyDescent="0.3">
      <c r="A25" s="867" t="s">
        <v>935</v>
      </c>
      <c r="B25" s="867"/>
      <c r="C25" s="867"/>
      <c r="D25" s="603" t="s">
        <v>938</v>
      </c>
    </row>
    <row r="26" spans="1:4" s="6" customFormat="1" ht="15" customHeight="1" x14ac:dyDescent="0.2">
      <c r="A26" s="624"/>
    </row>
    <row r="27" spans="1:4" s="6" customFormat="1" ht="20.100000000000001" customHeight="1" x14ac:dyDescent="0.2">
      <c r="A27" s="864" t="str">
        <f>'Labour Summary'!A3</f>
        <v>Set Up to Slab Labour</v>
      </c>
      <c r="B27" s="864"/>
      <c r="C27" s="864"/>
      <c r="D27" s="615">
        <f>'Labour Summary'!B3+'Labour Summary'!B4</f>
        <v>0</v>
      </c>
    </row>
    <row r="28" spans="1:4" s="6" customFormat="1" ht="20.100000000000001" customHeight="1" x14ac:dyDescent="0.2">
      <c r="A28" s="864" t="str">
        <f>'Labour Summary'!A6</f>
        <v>Subfloor and Intermediate Floor Labour</v>
      </c>
      <c r="B28" s="864"/>
      <c r="C28" s="864"/>
      <c r="D28" s="602">
        <f>'Labour Summary'!B6+'Labour Summary'!B7</f>
        <v>0</v>
      </c>
    </row>
    <row r="29" spans="1:4" s="6" customFormat="1" ht="20.100000000000001" customHeight="1" x14ac:dyDescent="0.2">
      <c r="A29" s="864" t="str">
        <f>'Labour Summary'!A9</f>
        <v>Retaining Labour</v>
      </c>
      <c r="B29" s="864"/>
      <c r="C29" s="864"/>
      <c r="D29" s="602">
        <f>'Labour Summary'!B9+'Labour Summary'!B10</f>
        <v>0</v>
      </c>
    </row>
    <row r="30" spans="1:4" s="6" customFormat="1" ht="20.100000000000001" customHeight="1" x14ac:dyDescent="0.2">
      <c r="A30" s="864" t="str">
        <f>'Labour Summary'!A12</f>
        <v>Framing Labour</v>
      </c>
      <c r="B30" s="864"/>
      <c r="C30" s="864"/>
      <c r="D30" s="602">
        <f>'Labour Summary'!B12+'Labour Summary'!B13</f>
        <v>14515.799483333332</v>
      </c>
    </row>
    <row r="31" spans="1:4" s="6" customFormat="1" ht="20.100000000000001" customHeight="1" x14ac:dyDescent="0.2">
      <c r="A31" s="864" t="str">
        <f>'Labour Summary'!A15</f>
        <v>Exterior Cladding Labour</v>
      </c>
      <c r="B31" s="864"/>
      <c r="C31" s="864"/>
      <c r="D31" s="602">
        <f>'Labour Summary'!B15+'Labour Summary'!B16</f>
        <v>5183.7775000000011</v>
      </c>
    </row>
    <row r="32" spans="1:4" s="6" customFormat="1" ht="20.100000000000001" customHeight="1" x14ac:dyDescent="0.2">
      <c r="A32" s="864" t="str">
        <f>'Labour Summary'!A18</f>
        <v>Exterior Finishes Labour</v>
      </c>
      <c r="B32" s="864"/>
      <c r="C32" s="864"/>
      <c r="D32" s="602">
        <f>'Labour Summary'!B18+'Labour Summary'!B19</f>
        <v>150.15</v>
      </c>
    </row>
    <row r="33" spans="1:11" s="6" customFormat="1" ht="20.100000000000001" customHeight="1" x14ac:dyDescent="0.2">
      <c r="A33" s="864" t="str">
        <f>'Labour Summary'!A21</f>
        <v>Interior Linings Labour</v>
      </c>
      <c r="B33" s="864"/>
      <c r="C33" s="864"/>
      <c r="D33" s="602">
        <f>'Labour Summary'!B21+'Labour Summary'!B22</f>
        <v>6519.7893999999997</v>
      </c>
    </row>
    <row r="34" spans="1:11" s="6" customFormat="1" ht="20.100000000000001" customHeight="1" x14ac:dyDescent="0.2">
      <c r="A34" s="864" t="str">
        <f>'Labour Summary'!A24</f>
        <v>Interior Finishes Labour</v>
      </c>
      <c r="B34" s="864"/>
      <c r="C34" s="864"/>
      <c r="D34" s="602">
        <f>'Labour Summary'!B24+'Labour Summary'!B25</f>
        <v>2757.2116999999998</v>
      </c>
    </row>
    <row r="35" spans="1:11" s="6" customFormat="1" ht="20.100000000000001" customHeight="1" x14ac:dyDescent="0.2">
      <c r="A35" s="864" t="str">
        <f>'Labour Summary'!A27</f>
        <v>Interior Doors &amp; Hardware</v>
      </c>
      <c r="B35" s="864"/>
      <c r="C35" s="864"/>
      <c r="D35" s="602">
        <f>'Labour Summary'!B27</f>
        <v>2593.25</v>
      </c>
    </row>
    <row r="36" spans="1:11" s="6" customFormat="1" ht="20.100000000000001" customHeight="1" x14ac:dyDescent="0.2">
      <c r="A36" s="864" t="str">
        <f>'Labour Summary'!A29</f>
        <v>Plumbing Hardware</v>
      </c>
      <c r="B36" s="864"/>
      <c r="C36" s="864"/>
      <c r="D36" s="602">
        <f>'Labour Summary'!B29</f>
        <v>220</v>
      </c>
    </row>
    <row r="37" spans="1:11" s="17" customFormat="1" ht="20.100000000000001" customHeight="1" x14ac:dyDescent="0.3">
      <c r="A37" s="864" t="str">
        <f>'Labour Summary'!A31</f>
        <v>Miscelleneous</v>
      </c>
      <c r="B37" s="864"/>
      <c r="C37" s="864"/>
      <c r="D37" s="602">
        <f>'Labour Summary'!B31</f>
        <v>660</v>
      </c>
      <c r="E37" s="21"/>
      <c r="F37" s="21"/>
      <c r="G37" s="21"/>
      <c r="H37" s="21"/>
      <c r="I37" s="21"/>
      <c r="J37" s="21"/>
      <c r="K37" s="21"/>
    </row>
    <row r="38" spans="1:11" s="17" customFormat="1" ht="15" customHeight="1" x14ac:dyDescent="0.3">
      <c r="A38" s="625"/>
      <c r="B38" s="614"/>
      <c r="C38" s="614"/>
    </row>
    <row r="39" spans="1:11" s="17" customFormat="1" ht="15" customHeight="1" x14ac:dyDescent="0.3">
      <c r="A39" s="600" t="s">
        <v>19959</v>
      </c>
      <c r="B39" s="600"/>
      <c r="C39" s="600"/>
      <c r="D39" s="616">
        <f>SUM(D26:D38)</f>
        <v>32599.978083333335</v>
      </c>
    </row>
    <row r="40" spans="1:11" s="17" customFormat="1" ht="15" customHeight="1" x14ac:dyDescent="0.3"/>
    <row r="41" spans="1:11" s="17" customFormat="1" ht="15" customHeight="1" x14ac:dyDescent="0.3">
      <c r="B41" s="863" t="s">
        <v>19966</v>
      </c>
      <c r="C41" s="863"/>
      <c r="D41" s="621">
        <f>'Labour Summary'!B4+'Labour Summary'!B7+'Labour Summary'!B10+'Labour Summary'!B13+'Labour Summary'!B16+'Labour Summary'!B19+'Labour Summary'!B22+'Labour Summary'!B25</f>
        <v>3004.578</v>
      </c>
    </row>
    <row r="42" spans="1:11" s="17" customFormat="1" ht="15" customHeight="1" x14ac:dyDescent="0.3"/>
    <row r="43" spans="1:11" s="19" customFormat="1" ht="15" customHeight="1" x14ac:dyDescent="0.3">
      <c r="A43" s="866" t="s">
        <v>19963</v>
      </c>
      <c r="B43" s="866"/>
    </row>
    <row r="44" spans="1:11" s="19" customFormat="1" ht="20.100000000000001" customHeight="1" x14ac:dyDescent="0.3">
      <c r="A44" s="865"/>
      <c r="B44" s="865"/>
      <c r="C44" s="865"/>
    </row>
    <row r="45" spans="1:11" s="19" customFormat="1" ht="20.100000000000001" customHeight="1" x14ac:dyDescent="0.3">
      <c r="A45" s="19" t="s">
        <v>2084</v>
      </c>
      <c r="B45" s="861" t="s">
        <v>19956</v>
      </c>
      <c r="C45" s="861"/>
      <c r="D45" s="617">
        <v>0</v>
      </c>
    </row>
    <row r="46" spans="1:11" s="19" customFormat="1" ht="20.100000000000001" customHeight="1" x14ac:dyDescent="0.3">
      <c r="B46" s="861" t="s">
        <v>2086</v>
      </c>
      <c r="C46" s="861"/>
      <c r="D46" s="617">
        <v>0.4</v>
      </c>
    </row>
    <row r="47" spans="1:11" s="19" customFormat="1" ht="20.100000000000001" customHeight="1" x14ac:dyDescent="0.3">
      <c r="B47" s="861" t="s">
        <v>1240</v>
      </c>
      <c r="C47" s="861"/>
      <c r="D47" s="617">
        <v>0.4</v>
      </c>
    </row>
    <row r="48" spans="1:11" s="19" customFormat="1" ht="20.100000000000001" customHeight="1" x14ac:dyDescent="0.3">
      <c r="B48" s="861" t="s">
        <v>1241</v>
      </c>
      <c r="C48" s="861"/>
      <c r="D48" s="617">
        <v>0.2</v>
      </c>
    </row>
    <row r="49" spans="1:4" s="19" customFormat="1" ht="20.100000000000001" customHeight="1" x14ac:dyDescent="0.3">
      <c r="B49" s="861" t="s">
        <v>609</v>
      </c>
      <c r="C49" s="861"/>
      <c r="D49" s="601">
        <v>500</v>
      </c>
    </row>
    <row r="50" spans="1:4" s="19" customFormat="1" ht="20.100000000000001" customHeight="1" x14ac:dyDescent="0.3">
      <c r="B50" s="861"/>
      <c r="C50" s="861"/>
    </row>
    <row r="51" spans="1:4" s="19" customFormat="1" ht="20.100000000000001" customHeight="1" x14ac:dyDescent="0.3">
      <c r="A51" s="585" t="s">
        <v>19964</v>
      </c>
      <c r="B51" s="861" t="s">
        <v>1242</v>
      </c>
      <c r="C51" s="861"/>
      <c r="D51" s="618">
        <v>0.1</v>
      </c>
    </row>
    <row r="52" spans="1:4" s="19" customFormat="1" ht="20.100000000000001" customHeight="1" x14ac:dyDescent="0.3">
      <c r="B52" s="861" t="s">
        <v>2085</v>
      </c>
      <c r="C52" s="861"/>
      <c r="D52" s="618">
        <v>0.1</v>
      </c>
    </row>
    <row r="53" spans="1:4" s="19" customFormat="1" ht="20.100000000000001" customHeight="1" x14ac:dyDescent="0.3">
      <c r="B53" s="861" t="s">
        <v>1440</v>
      </c>
      <c r="C53" s="861"/>
      <c r="D53" s="618">
        <v>0.2</v>
      </c>
    </row>
    <row r="54" spans="1:4" s="19" customFormat="1" ht="20.100000000000001" customHeight="1" x14ac:dyDescent="0.3">
      <c r="B54" s="861" t="s">
        <v>1441</v>
      </c>
      <c r="C54" s="861"/>
      <c r="D54" s="618">
        <v>0.2</v>
      </c>
    </row>
    <row r="55" spans="1:4" s="19" customFormat="1" ht="20.100000000000001" customHeight="1" x14ac:dyDescent="0.3">
      <c r="B55" s="861" t="s">
        <v>1442</v>
      </c>
      <c r="C55" s="861"/>
      <c r="D55" s="618">
        <v>0.2</v>
      </c>
    </row>
    <row r="56" spans="1:4" s="19" customFormat="1" ht="15" customHeight="1" x14ac:dyDescent="0.3">
      <c r="B56" s="861" t="s">
        <v>1241</v>
      </c>
      <c r="C56" s="861"/>
      <c r="D56" s="618">
        <v>0.2</v>
      </c>
    </row>
    <row r="57" spans="1:4" s="19" customFormat="1" ht="15" customHeight="1" x14ac:dyDescent="0.3">
      <c r="B57" s="861" t="s">
        <v>609</v>
      </c>
      <c r="C57" s="861"/>
      <c r="D57" s="601">
        <v>500</v>
      </c>
    </row>
    <row r="58" spans="1:4" ht="15" customHeight="1" x14ac:dyDescent="0.3">
      <c r="A58" s="584"/>
    </row>
    <row r="59" spans="1:4" x14ac:dyDescent="0.3">
      <c r="A59" s="22"/>
    </row>
  </sheetData>
  <mergeCells count="29">
    <mergeCell ref="A25:C25"/>
    <mergeCell ref="A27:C27"/>
    <mergeCell ref="A28:C28"/>
    <mergeCell ref="A29:C29"/>
    <mergeCell ref="A30:C30"/>
    <mergeCell ref="A34:C34"/>
    <mergeCell ref="A44:C44"/>
    <mergeCell ref="B45:C45"/>
    <mergeCell ref="A31:C31"/>
    <mergeCell ref="A32:C32"/>
    <mergeCell ref="A33:C33"/>
    <mergeCell ref="A35:C35"/>
    <mergeCell ref="A43:B43"/>
    <mergeCell ref="B56:C56"/>
    <mergeCell ref="B57:C57"/>
    <mergeCell ref="A23:D23"/>
    <mergeCell ref="B41:C41"/>
    <mergeCell ref="B51:C51"/>
    <mergeCell ref="B52:C52"/>
    <mergeCell ref="B53:C53"/>
    <mergeCell ref="B54:C54"/>
    <mergeCell ref="B55:C55"/>
    <mergeCell ref="B46:C46"/>
    <mergeCell ref="B47:C47"/>
    <mergeCell ref="B48:C48"/>
    <mergeCell ref="B49:C49"/>
    <mergeCell ref="B50:C50"/>
    <mergeCell ref="A36:C36"/>
    <mergeCell ref="A37:C37"/>
  </mergeCells>
  <phoneticPr fontId="15" type="noConversion"/>
  <printOptions horizontalCentered="1"/>
  <pageMargins left="0.75" right="0.75" top="0.5" bottom="0.5" header="0.5" footer="0.5"/>
  <pageSetup scale="73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41691AF-8D60-429A-A4B1-4421E156DA6E}">
          <x14:formula1>
            <xm:f>'Main Sheet'!A421:A434</xm:f>
          </x14:formula1>
          <xm:sqref>B10:C10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H12"/>
  <sheetViews>
    <sheetView workbookViewId="0">
      <selection activeCell="D21" activeCellId="1" sqref="D32 D21"/>
    </sheetView>
  </sheetViews>
  <sheetFormatPr defaultRowHeight="12.75" x14ac:dyDescent="0.2"/>
  <cols>
    <col min="1" max="1" width="10" bestFit="1" customWidth="1"/>
    <col min="2" max="2" width="15.42578125" bestFit="1" customWidth="1"/>
    <col min="3" max="3" width="12.42578125" bestFit="1" customWidth="1"/>
    <col min="4" max="4" width="45.85546875" bestFit="1" customWidth="1"/>
    <col min="5" max="5" width="13.28515625" bestFit="1" customWidth="1"/>
    <col min="6" max="6" width="9.5703125" customWidth="1"/>
    <col min="7" max="7" width="12.85546875" customWidth="1"/>
    <col min="8" max="8" width="10.28515625" bestFit="1" customWidth="1"/>
  </cols>
  <sheetData>
    <row r="1" spans="1:8" x14ac:dyDescent="0.2">
      <c r="A1" t="s">
        <v>3443</v>
      </c>
      <c r="B1" s="94" t="str">
        <f>CONCATENATE('Main Sheet'!B5,"/",240)</f>
        <v>JNB 20058/240</v>
      </c>
      <c r="C1" s="95" t="s">
        <v>1038</v>
      </c>
      <c r="D1" s="98">
        <f ca="1">TODAY()</f>
        <v>44232</v>
      </c>
      <c r="E1" s="29" t="s">
        <v>3446</v>
      </c>
      <c r="F1" t="str">
        <f>'Main Sheet'!A1</f>
        <v>Jennian Homes Nelson</v>
      </c>
    </row>
    <row r="2" spans="1:8" x14ac:dyDescent="0.2">
      <c r="A2" t="s">
        <v>3444</v>
      </c>
      <c r="B2" s="98">
        <f ca="1">NOW()</f>
        <v>44232.452986226854</v>
      </c>
      <c r="C2" s="95" t="s">
        <v>3447</v>
      </c>
      <c r="D2" t="str">
        <f>'Main Sheet'!B7</f>
        <v>Site Address</v>
      </c>
      <c r="E2" s="94" t="s">
        <v>3445</v>
      </c>
      <c r="F2" s="569" t="str">
        <f>'240 Labour Contract'!B10</f>
        <v>A Company</v>
      </c>
    </row>
    <row r="3" spans="1:8" x14ac:dyDescent="0.2">
      <c r="B3" t="s">
        <v>19967</v>
      </c>
      <c r="C3" t="s">
        <v>19967</v>
      </c>
      <c r="D3" t="str">
        <f>'240 Labour Contract'!B13</f>
        <v>Retaining and site works complete</v>
      </c>
      <c r="E3" s="55">
        <v>1</v>
      </c>
      <c r="F3" s="570" t="s">
        <v>880</v>
      </c>
      <c r="G3" s="628">
        <f>'240 Labour Contract'!D13</f>
        <v>0</v>
      </c>
      <c r="H3" s="628">
        <f t="shared" ref="H3:H9" si="0">E3*G3</f>
        <v>0</v>
      </c>
    </row>
    <row r="4" spans="1:8" x14ac:dyDescent="0.2">
      <c r="B4" t="s">
        <v>19968</v>
      </c>
      <c r="C4" t="s">
        <v>19968</v>
      </c>
      <c r="D4" t="str">
        <f>'240 Labour Contract'!B14</f>
        <v>Foundation/slab complete</v>
      </c>
      <c r="E4" s="55">
        <v>1</v>
      </c>
      <c r="F4" s="570" t="s">
        <v>880</v>
      </c>
      <c r="G4" s="628">
        <f>'240 Labour Contract'!D14</f>
        <v>0</v>
      </c>
      <c r="H4" s="628">
        <f t="shared" si="0"/>
        <v>0</v>
      </c>
    </row>
    <row r="5" spans="1:8" x14ac:dyDescent="0.2">
      <c r="B5" t="s">
        <v>19969</v>
      </c>
      <c r="C5" t="s">
        <v>19969</v>
      </c>
      <c r="D5" t="str">
        <f>'240 Labour Contract'!B15</f>
        <v>Roof structure &amp; all timber work complete</v>
      </c>
      <c r="E5" s="55">
        <v>1</v>
      </c>
      <c r="F5" s="570" t="s">
        <v>880</v>
      </c>
      <c r="G5" s="628">
        <f>'240 Labour Contract'!D15</f>
        <v>12439.991233333334</v>
      </c>
      <c r="H5" s="629">
        <f t="shared" si="0"/>
        <v>12439.991233333334</v>
      </c>
    </row>
    <row r="6" spans="1:8" x14ac:dyDescent="0.2">
      <c r="B6" t="s">
        <v>19970</v>
      </c>
      <c r="C6" t="s">
        <v>19970</v>
      </c>
      <c r="D6" t="str">
        <f>'240 Labour Contract'!B16</f>
        <v>Internal linings in place, skirtings on, and ready for Gib stopping</v>
      </c>
      <c r="E6" s="55">
        <v>1</v>
      </c>
      <c r="F6" s="570" t="s">
        <v>880</v>
      </c>
      <c r="G6" s="628">
        <f>'240 Labour Contract'!D16</f>
        <v>12439.991233333334</v>
      </c>
      <c r="H6" s="629">
        <f t="shared" si="0"/>
        <v>12439.991233333334</v>
      </c>
    </row>
    <row r="7" spans="1:8" x14ac:dyDescent="0.2">
      <c r="B7" t="s">
        <v>19971</v>
      </c>
      <c r="C7" t="s">
        <v>19971</v>
      </c>
      <c r="D7" t="str">
        <f>'240 Labour Contract'!B17</f>
        <v>Fit off - door hardware &amp; accessories</v>
      </c>
      <c r="E7" s="55">
        <v>1</v>
      </c>
      <c r="F7" s="570" t="s">
        <v>880</v>
      </c>
      <c r="G7" s="628">
        <f>'240 Labour Contract'!D17</f>
        <v>6219.995616666667</v>
      </c>
      <c r="H7" s="629">
        <f t="shared" si="0"/>
        <v>6219.995616666667</v>
      </c>
    </row>
    <row r="8" spans="1:8" x14ac:dyDescent="0.2">
      <c r="B8" t="s">
        <v>19972</v>
      </c>
      <c r="C8" t="s">
        <v>19972</v>
      </c>
      <c r="D8" t="str">
        <f>'240 Labour Contract'!B18</f>
        <v xml:space="preserve">Handover </v>
      </c>
      <c r="E8" s="55">
        <v>1</v>
      </c>
      <c r="F8" s="570" t="s">
        <v>880</v>
      </c>
      <c r="G8" s="628">
        <f>'240 Labour Contract'!D18</f>
        <v>1000</v>
      </c>
      <c r="H8" s="629">
        <f t="shared" si="0"/>
        <v>1000</v>
      </c>
    </row>
    <row r="9" spans="1:8" x14ac:dyDescent="0.2">
      <c r="B9" t="s">
        <v>19973</v>
      </c>
      <c r="C9" t="s">
        <v>19973</v>
      </c>
      <c r="D9" t="str">
        <f>'240 Labour Contract'!B19</f>
        <v>Maintenance 30 days after owners move in</v>
      </c>
      <c r="E9" s="55">
        <v>1</v>
      </c>
      <c r="F9" s="570" t="s">
        <v>880</v>
      </c>
      <c r="G9" s="628">
        <f>'240 Labour Contract'!D19</f>
        <v>500</v>
      </c>
      <c r="H9" s="629">
        <f t="shared" si="0"/>
        <v>500</v>
      </c>
    </row>
    <row r="12" spans="1:8" x14ac:dyDescent="0.2">
      <c r="B12" s="98">
        <f ca="1">NOW()</f>
        <v>44232.452986342592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indexed="10"/>
  </sheetPr>
  <dimension ref="A1:T134"/>
  <sheetViews>
    <sheetView zoomScaleNormal="100" workbookViewId="0">
      <selection activeCell="H13" sqref="H13"/>
    </sheetView>
  </sheetViews>
  <sheetFormatPr defaultRowHeight="12.75" x14ac:dyDescent="0.2"/>
  <cols>
    <col min="1" max="1" width="18.85546875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734">
        <v>70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904</v>
      </c>
      <c r="B6" s="373"/>
      <c r="C6" s="868" t="s">
        <v>7886</v>
      </c>
      <c r="D6" s="868"/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796"/>
      <c r="B8" s="31"/>
      <c r="C8" s="31"/>
      <c r="D8" s="31"/>
      <c r="F8" s="799" t="s">
        <v>5511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726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69">
        <v>1205</v>
      </c>
      <c r="D10" s="1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VLOOKUP(C10,Suppliers!A$1:$G$674,2,0)</f>
        <v>Bright Sparks Electrical Solutions Ltd</v>
      </c>
      <c r="B11" s="23"/>
      <c r="C11" s="76"/>
      <c r="D11" s="33" t="s">
        <v>905</v>
      </c>
      <c r="E11" s="2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VLOOKUP(C10,Suppliers!A$1:$G$674,3,0)</f>
        <v>P.O. Box 3757, Richmond, Nelson</v>
      </c>
      <c r="B12" s="34"/>
      <c r="C12" s="36"/>
      <c r="D12" s="33" t="s">
        <v>907</v>
      </c>
      <c r="E12" s="23"/>
      <c r="F12" s="372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VLOOKUP(C10,Suppliers!$A$1:$G$674,4,0)</f>
        <v>03 544 4747</v>
      </c>
      <c r="C13" s="36"/>
      <c r="D13" s="33" t="s">
        <v>1058</v>
      </c>
      <c r="E13" s="23"/>
      <c r="F13" s="370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VLOOKUP(C10,Suppliers!$A$1:$G$674,5,0)</f>
        <v>027 444 5531</v>
      </c>
      <c r="C14" s="36"/>
      <c r="D14" s="33" t="s">
        <v>909</v>
      </c>
      <c r="E14" s="23"/>
      <c r="F14" s="370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VLOOKUP(C10,Suppliers!$A$1:$G$674,6,0)</f>
        <v>admin@brightsparkselectrical.co.nz</v>
      </c>
      <c r="C15" s="36"/>
      <c r="D15" s="33" t="s">
        <v>30789</v>
      </c>
      <c r="E15" s="23"/>
      <c r="F15" s="37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VLOOKUP(C10,Suppliers!$A$1:$G$674,7,0)</f>
        <v>Nicola</v>
      </c>
      <c r="D16" s="33" t="s">
        <v>30790</v>
      </c>
      <c r="E16" s="23"/>
      <c r="F16" s="370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23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23"/>
      <c r="F19" s="370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23"/>
      <c r="F20" s="370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23"/>
      <c r="F21" s="370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84"/>
      <c r="B22" s="84"/>
      <c r="G22" s="380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5" t="s">
        <v>1055</v>
      </c>
      <c r="B23" s="366" t="str">
        <f>'Main Sheet'!B7</f>
        <v>Site Address</v>
      </c>
      <c r="G23" s="380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60" t="s">
        <v>1948</v>
      </c>
      <c r="B25" s="60" t="s">
        <v>935</v>
      </c>
      <c r="C25" s="60" t="s">
        <v>937</v>
      </c>
      <c r="D25" s="60" t="s">
        <v>936</v>
      </c>
      <c r="E25" s="61" t="s">
        <v>1864</v>
      </c>
      <c r="F25" s="368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432" t="str">
        <f>'070 Temp Power'!A55</f>
        <v>TP10009</v>
      </c>
      <c r="B26" s="358" t="str">
        <f>VLOOKUP(A26,$A$55:$E$408,2,0)</f>
        <v>Temp power to site black box NCC / TDC</v>
      </c>
      <c r="C26" s="39">
        <f>VLOOKUP(A26,$A$55:$E$408,3,0)</f>
        <v>1</v>
      </c>
      <c r="D26" s="39" t="str">
        <f>VLOOKUP(A26,$A$55:$E$408,4,0)</f>
        <v>sum</v>
      </c>
      <c r="E26" s="383">
        <f>VLOOKUP(A26,$A$55:$E$408,5,0)</f>
        <v>569.91999999999996</v>
      </c>
      <c r="F26" s="390">
        <f>C26*E26</f>
        <v>569.91999999999996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'070 Temp Power'!A56</f>
        <v>TP10009HF</v>
      </c>
      <c r="B27" s="358" t="str">
        <f>VLOOKUP(A27,$A$55:$E$408,2,0)</f>
        <v>Temporary box - Hire fee</v>
      </c>
      <c r="C27" s="39">
        <f>VLOOKUP(A27,$A$55:$E$408,3,0)</f>
        <v>24</v>
      </c>
      <c r="D27" s="39" t="str">
        <f>VLOOKUP(A27,$A$55:$E$408,4,0)</f>
        <v>week</v>
      </c>
      <c r="E27" s="383">
        <f>VLOOKUP(A27,$A$55:$E$408,5,0)</f>
        <v>10.41</v>
      </c>
      <c r="F27" s="390">
        <f t="shared" ref="F27:F28" si="0">C27*E27</f>
        <v>249.84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'070 Temp Power'!A57</f>
        <v>TP10034</v>
      </c>
      <c r="B28" s="358" t="str">
        <f>VLOOKUP(A28,$A$55:$E$408,2,0)</f>
        <v>Temp power supply per month</v>
      </c>
      <c r="C28" s="39">
        <f>VLOOKUP(A28,$A$55:$E$408,3,0)</f>
        <v>6</v>
      </c>
      <c r="D28" s="39" t="str">
        <f>VLOOKUP(A28,$A$55:$E$408,4,0)</f>
        <v>month</v>
      </c>
      <c r="E28" s="383">
        <f>VLOOKUP(A28,$A$55:$E$408,5,0)</f>
        <v>30</v>
      </c>
      <c r="F28" s="390">
        <f t="shared" si="0"/>
        <v>180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647" customFormat="1" x14ac:dyDescent="0.2">
      <c r="A29" s="362"/>
      <c r="B29" s="358"/>
      <c r="C29" s="39"/>
      <c r="D29" s="651"/>
      <c r="E29" s="383"/>
      <c r="F29" s="390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647" customFormat="1" x14ac:dyDescent="0.2">
      <c r="A30" s="362"/>
      <c r="B30" s="358"/>
      <c r="C30" s="39"/>
      <c r="D30" s="651"/>
      <c r="E30" s="383"/>
      <c r="F30" s="390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/>
      <c r="B31" s="358"/>
      <c r="C31" s="37"/>
      <c r="D31" s="462"/>
      <c r="E31" s="383"/>
      <c r="F31" s="390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3"/>
      <c r="B32" s="360"/>
      <c r="C32" s="363"/>
      <c r="D32" s="367"/>
      <c r="E32" s="363"/>
      <c r="F32" s="391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1"/>
      <c r="B33" s="31"/>
      <c r="C33" s="31"/>
      <c r="D33" s="31"/>
      <c r="E33" s="63" t="s">
        <v>1896</v>
      </c>
      <c r="F33" s="417">
        <f>SUM(F26:F32)</f>
        <v>999.76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64" t="s">
        <v>1897</v>
      </c>
      <c r="F34" s="418">
        <f>F33*15%</f>
        <v>149.964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 t="s">
        <v>1395</v>
      </c>
      <c r="F35" s="417">
        <f>F33+F34</f>
        <v>1149.7239999999999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/>
      <c r="F36" s="222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24.75" customHeight="1" x14ac:dyDescent="0.2">
      <c r="A37" s="869" t="s">
        <v>1008</v>
      </c>
      <c r="B37" s="869"/>
      <c r="C37" s="869"/>
      <c r="D37" s="869"/>
      <c r="E37" s="869"/>
      <c r="F37" s="86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4" t="s">
        <v>7481</v>
      </c>
      <c r="B39" s="133"/>
      <c r="C39" s="44"/>
      <c r="E39" s="870"/>
      <c r="F39" s="870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4"/>
      <c r="B40" s="238"/>
      <c r="C40" s="238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44" t="s">
        <v>8006</v>
      </c>
      <c r="B41" s="76" t="s">
        <v>4051</v>
      </c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4"/>
      <c r="B42" s="238"/>
      <c r="C42" s="238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8" customHeight="1" x14ac:dyDescent="0.2">
      <c r="A43" s="44" t="s">
        <v>1264</v>
      </c>
      <c r="B43" s="76" t="s">
        <v>30716</v>
      </c>
      <c r="C43" s="48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53"/>
      <c r="B44" s="53"/>
      <c r="C44" s="53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8" customHeight="1" x14ac:dyDescent="0.2">
      <c r="A45" s="53" t="s">
        <v>2391</v>
      </c>
      <c r="B45" s="670" t="s">
        <v>30840</v>
      </c>
      <c r="C45" s="53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647" customFormat="1" x14ac:dyDescent="0.2">
      <c r="A46" s="650"/>
      <c r="C46" s="650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647" customFormat="1" x14ac:dyDescent="0.2">
      <c r="A47" s="650"/>
      <c r="C47" s="650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647" customFormat="1" x14ac:dyDescent="0.2">
      <c r="A48" s="386" t="s">
        <v>7888</v>
      </c>
      <c r="B48" s="649"/>
      <c r="C48" s="385"/>
      <c r="D48" s="396"/>
      <c r="E48" s="396"/>
      <c r="F48" s="409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647" customFormat="1" x14ac:dyDescent="0.2">
      <c r="A49" s="386" t="s">
        <v>7889</v>
      </c>
      <c r="B49" s="649"/>
      <c r="C49" s="385"/>
      <c r="D49" s="397"/>
      <c r="E49" s="397"/>
      <c r="F49" s="410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647" customFormat="1" x14ac:dyDescent="0.2">
      <c r="A50" s="386" t="s">
        <v>1006</v>
      </c>
      <c r="B50" s="648" t="s">
        <v>7477</v>
      </c>
      <c r="C50" s="348"/>
      <c r="D50" s="348"/>
      <c r="E50" s="396"/>
      <c r="F50" s="409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647" customFormat="1" x14ac:dyDescent="0.2">
      <c r="A51" s="386" t="s">
        <v>2391</v>
      </c>
      <c r="B51" s="355" t="s">
        <v>30840</v>
      </c>
      <c r="C51" s="646"/>
      <c r="D51" s="356"/>
      <c r="E51" s="74"/>
      <c r="F51" s="56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647" customFormat="1" x14ac:dyDescent="0.2"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ht="13.5" thickBot="1" x14ac:dyDescent="0.25">
      <c r="A53" s="245"/>
      <c r="B53" s="245"/>
      <c r="C53" s="245"/>
      <c r="D53" s="245"/>
      <c r="E53" s="245"/>
      <c r="F53" s="245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29" customFormat="1" ht="27" thickBot="1" x14ac:dyDescent="0.45">
      <c r="A54" s="174" t="s">
        <v>726</v>
      </c>
      <c r="B54" s="181" t="s">
        <v>605</v>
      </c>
      <c r="C54" s="187"/>
      <c r="D54" s="188"/>
      <c r="E54" s="189"/>
      <c r="F54" s="190"/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377" customFormat="1" x14ac:dyDescent="0.2">
      <c r="A55" s="735" t="str" cm="1">
        <f t="array" ref="A55">INDEX(XML!$D$1:$D$1202,SMALL(IF(($G$1=XML!$B$1:$B$1202),ROW(XML!$B$1:$B$1202)-MIN(ROW(XML!$B$1:$B$1202))+1,""),ROWS($A$1:A1)))</f>
        <v>TP10009</v>
      </c>
      <c r="B55" s="738" t="str">
        <f>VLOOKUP(A55,'Main Item List'!$A$3:$D$27638,2,0)</f>
        <v>Temp power to site black box NCC / TDC</v>
      </c>
      <c r="C55" s="741" cm="1">
        <f t="array" ref="C55">INDEX(XML!$J$1:$J$1202,SMALL(IF(($G$1=XML!$B$1:$B$1202),ROW(XML!$B$1:$B$1202)-MIN(ROW(XML!$B$1:$B$1202))+1,""),ROWS($C$1:C1)))</f>
        <v>1</v>
      </c>
      <c r="D55" s="737" t="str">
        <f>VLOOKUP(A55,'Main Item List'!$A$3:$D$27638,3,0)</f>
        <v>sum</v>
      </c>
      <c r="E55" s="376">
        <f>VLOOKUP(A55,'Main Item List'!$A$3:$D$27638,4,0)</f>
        <v>569.91999999999996</v>
      </c>
      <c r="F55" s="213">
        <f t="shared" ref="F55:F58" si="1">IFERROR((C55*E55),"0")</f>
        <v>569.91999999999996</v>
      </c>
      <c r="G55" s="382"/>
      <c r="H55" s="382"/>
      <c r="I55" s="382"/>
      <c r="J55" s="382"/>
      <c r="K55" s="382"/>
      <c r="L55" s="382"/>
      <c r="M55" s="382"/>
      <c r="N55" s="382"/>
      <c r="O55" s="382"/>
      <c r="P55" s="382"/>
      <c r="Q55" s="382"/>
      <c r="R55" s="382"/>
      <c r="S55" s="382"/>
      <c r="T55" s="382"/>
    </row>
    <row r="56" spans="1:20" s="378" customFormat="1" x14ac:dyDescent="0.2">
      <c r="A56" s="736" t="str" cm="1">
        <f t="array" ref="A56">INDEX(XML!$D$1:$D$1202,SMALL(IF(($G$1=XML!$B$1:$B$1202),ROW(XML!$B$1:$B$1202)-MIN(ROW(XML!$B$1:$B$1202))+1,""),ROWS($A$1:A2)))</f>
        <v>TP10009HF</v>
      </c>
      <c r="B56" s="739" t="str">
        <f>VLOOKUP(A56,'Main Item List'!$A$3:$D$27638,2,0)</f>
        <v>Temporary box - Hire fee</v>
      </c>
      <c r="C56" s="742" cm="1">
        <f t="array" ref="C56">INDEX(XML!$J$1:$J$1202,SMALL(IF(($G$1=XML!$B$1:$B$1202),ROW(XML!$B$1:$B$1202)-MIN(ROW(XML!$B$1:$B$1202))+1,""),ROWS($C$1:C2)))</f>
        <v>24</v>
      </c>
      <c r="D56" s="740" t="str">
        <f>VLOOKUP(A56,'Main Item List'!$A$3:$D$27638,3,0)</f>
        <v>week</v>
      </c>
      <c r="E56" s="376">
        <f>VLOOKUP(A56,'Main Item List'!$A$3:$D$27638,4,0)</f>
        <v>10.41</v>
      </c>
      <c r="F56" s="213">
        <f t="shared" si="1"/>
        <v>249.84</v>
      </c>
      <c r="G56" s="382"/>
      <c r="H56" s="382"/>
      <c r="I56" s="382"/>
      <c r="J56" s="382"/>
      <c r="K56" s="382"/>
      <c r="L56" s="382"/>
      <c r="M56" s="382"/>
      <c r="N56" s="382"/>
      <c r="O56" s="382"/>
      <c r="P56" s="382"/>
      <c r="Q56" s="382"/>
      <c r="R56" s="382"/>
      <c r="S56" s="382"/>
      <c r="T56" s="382"/>
    </row>
    <row r="57" spans="1:20" s="378" customFormat="1" x14ac:dyDescent="0.2">
      <c r="A57" s="736" t="str" cm="1">
        <f t="array" ref="A57">INDEX(XML!$D$1:$D$1202,SMALL(IF(($G$1=XML!$B$1:$B$1202),ROW(XML!$B$1:$B$1202)-MIN(ROW(XML!$B$1:$B$1202))+1,""),ROWS($A$1:A3)))</f>
        <v>TP10034</v>
      </c>
      <c r="B57" s="739" t="str">
        <f>VLOOKUP(A57,'Main Item List'!$A$3:$D$27638,2,0)</f>
        <v>Temp power supply per month</v>
      </c>
      <c r="C57" s="757" cm="1">
        <f t="array" ref="C57">INDEX(XML!$J$1:$J$1202,SMALL(IF(($G$1=XML!$B$1:$B$1202),ROW(XML!$B$1:$B$1202)-MIN(ROW(XML!$B$1:$B$1202))+1,""),ROWS($C$1:C3)))</f>
        <v>6</v>
      </c>
      <c r="D57" s="740" t="str">
        <f>VLOOKUP(A57,'Main Item List'!$A$3:$D$27638,3,0)</f>
        <v>month</v>
      </c>
      <c r="E57" s="376">
        <f>VLOOKUP(A57,'Main Item List'!$A$3:$D$27638,4,0)</f>
        <v>30</v>
      </c>
      <c r="F57" s="213">
        <f t="shared" si="1"/>
        <v>180</v>
      </c>
      <c r="G57" s="382"/>
      <c r="H57" s="382"/>
      <c r="I57" s="382"/>
      <c r="J57" s="382"/>
      <c r="K57" s="382"/>
      <c r="L57" s="382"/>
      <c r="M57" s="382"/>
      <c r="N57" s="382"/>
      <c r="O57" s="382"/>
      <c r="P57" s="382"/>
      <c r="Q57" s="382"/>
      <c r="R57" s="382"/>
      <c r="S57" s="382"/>
      <c r="T57" s="382"/>
    </row>
    <row r="58" spans="1:20" s="377" customFormat="1" x14ac:dyDescent="0.2">
      <c r="A58" s="736" t="e" cm="1">
        <f t="array" ref="A58">INDEX(XML!$D$1:$D$1202,SMALL(IF(($G$1=XML!$B$1:$B$1202),ROW(XML!$B$1:$B$1202)-MIN(ROW(XML!$B$1:$B$1202))+1,""),ROWS($A$1:A4)))</f>
        <v>#NUM!</v>
      </c>
      <c r="B58" s="739" t="e">
        <f>VLOOKUP(A58,'Main Item List'!$A$3:$D$27638,2,0)</f>
        <v>#NUM!</v>
      </c>
      <c r="C58" s="742" t="e" cm="1">
        <f t="array" ref="C58">INDEX(XML!$J$1:$J$1202,SMALL(IF(($G$1=XML!$B$1:$B$1202),ROW(XML!$B$1:$B$1202)-MIN(ROW(XML!$B$1:$B$1202))+1,""),ROWS($C$1:C4)))</f>
        <v>#NUM!</v>
      </c>
      <c r="D58" s="737" t="e">
        <f>VLOOKUP(A58,'Main Item List'!$A$3:$D$27638,3,0)</f>
        <v>#NUM!</v>
      </c>
      <c r="E58" s="376" t="e">
        <f>VLOOKUP(A58,'Main Item List'!$A$3:$D$27638,4,0)</f>
        <v>#NUM!</v>
      </c>
      <c r="F58" s="213" t="str">
        <f t="shared" si="1"/>
        <v>0</v>
      </c>
      <c r="G58" s="382"/>
      <c r="H58" s="382"/>
      <c r="I58" s="382"/>
      <c r="J58" s="382"/>
      <c r="K58" s="382"/>
      <c r="L58" s="382"/>
      <c r="M58" s="382"/>
      <c r="N58" s="382"/>
      <c r="O58" s="382"/>
      <c r="P58" s="382"/>
      <c r="Q58" s="382"/>
      <c r="R58" s="382"/>
      <c r="S58" s="382"/>
      <c r="T58" s="382"/>
    </row>
    <row r="59" spans="1:20" s="29" customFormat="1" x14ac:dyDescent="0.2">
      <c r="A59" s="141"/>
      <c r="B59" s="335"/>
      <c r="C59" s="224"/>
      <c r="D59" s="335"/>
      <c r="E59" s="222"/>
      <c r="F59" s="145"/>
      <c r="G59" s="136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141"/>
      <c r="B60" s="813" t="s">
        <v>605</v>
      </c>
      <c r="C60" s="813"/>
      <c r="D60" s="813"/>
      <c r="E60" s="159">
        <f>SUM(F55:F59)</f>
        <v>999.76</v>
      </c>
      <c r="F60" s="145"/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</sheetData>
  <mergeCells count="4">
    <mergeCell ref="C6:F6"/>
    <mergeCell ref="B60:D60"/>
    <mergeCell ref="A37:F37"/>
    <mergeCell ref="E39:F39"/>
  </mergeCells>
  <phoneticPr fontId="75" type="noConversion"/>
  <dataValidations count="1">
    <dataValidation type="list" allowBlank="1" showInputMessage="1" showErrorMessage="1" sqref="H9" xr:uid="{08830C5C-E279-424A-9275-E56A87E36E59}">
      <formula1>"yes,no"</formula1>
    </dataValidation>
  </dataValidations>
  <printOptions horizontalCentered="1"/>
  <pageMargins left="0.25" right="0.25" top="0.75" bottom="0.75" header="0.3" footer="0.3"/>
  <pageSetup paperSize="9" scale="95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1">
    <tabColor rgb="FFFFFF00"/>
  </sheetPr>
  <dimension ref="A1:H8"/>
  <sheetViews>
    <sheetView topLeftCell="A25" zoomScaleNormal="100" workbookViewId="0">
      <selection activeCell="R12" sqref="R12"/>
    </sheetView>
  </sheetViews>
  <sheetFormatPr defaultRowHeight="12.75" x14ac:dyDescent="0.2"/>
  <cols>
    <col min="1" max="1" width="10" bestFit="1" customWidth="1"/>
    <col min="2" max="2" width="13.140625" bestFit="1" customWidth="1"/>
    <col min="3" max="3" width="12.42578125" bestFit="1" customWidth="1"/>
    <col min="4" max="4" width="45.85546875" bestFit="1" customWidth="1"/>
    <col min="5" max="5" width="13.28515625" bestFit="1" customWidth="1"/>
    <col min="6" max="6" width="9.5703125" customWidth="1"/>
  </cols>
  <sheetData>
    <row r="1" spans="1:8" x14ac:dyDescent="0.2">
      <c r="A1" t="s">
        <v>3443</v>
      </c>
      <c r="B1" s="94" t="str">
        <f>CONCATENATE('070 Temp Power'!E9,"/",'070 Temp Power'!F9)</f>
        <v>JNB 20058/070</v>
      </c>
      <c r="C1" s="95" t="s">
        <v>1038</v>
      </c>
      <c r="D1" s="97">
        <f ca="1">'070 Temp Power'!F11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t="s">
        <v>3444</v>
      </c>
      <c r="B2" s="98">
        <f ca="1">NOW()</f>
        <v>44232.452986226854</v>
      </c>
      <c r="C2" s="95" t="s">
        <v>3447</v>
      </c>
      <c r="D2" t="str">
        <f>'Main Sheet'!B7</f>
        <v>Site Address</v>
      </c>
      <c r="E2" s="94" t="s">
        <v>3445</v>
      </c>
      <c r="F2" t="str">
        <f>'070 Temp Power'!A11</f>
        <v>Bright Sparks Electrical Solutions Ltd</v>
      </c>
    </row>
    <row r="3" spans="1:8" x14ac:dyDescent="0.2">
      <c r="B3" t="str">
        <f>'070 Temp Power'!A26</f>
        <v>TP10009</v>
      </c>
      <c r="C3" t="str">
        <f>'070 Temp Power'!A26</f>
        <v>TP10009</v>
      </c>
      <c r="D3" t="str">
        <f>'070 Temp Power'!B26</f>
        <v>Temp power to site black box NCC / TDC</v>
      </c>
      <c r="E3" s="14">
        <f>'070 Temp Power'!C26</f>
        <v>1</v>
      </c>
      <c r="F3" s="55" t="str">
        <f>'070 Temp Power'!D26</f>
        <v>sum</v>
      </c>
      <c r="G3">
        <f>'070 Temp Power'!E26</f>
        <v>569.91999999999996</v>
      </c>
      <c r="H3">
        <f>E3*G3</f>
        <v>569.91999999999996</v>
      </c>
    </row>
    <row r="4" spans="1:8" x14ac:dyDescent="0.2">
      <c r="B4" t="str">
        <f>'070 Temp Power'!A27</f>
        <v>TP10009HF</v>
      </c>
      <c r="C4" t="str">
        <f>'070 Temp Power'!A27</f>
        <v>TP10009HF</v>
      </c>
      <c r="D4" t="str">
        <f>'070 Temp Power'!B27</f>
        <v>Temporary box - Hire fee</v>
      </c>
      <c r="E4" s="14">
        <f>'070 Temp Power'!C27</f>
        <v>24</v>
      </c>
      <c r="F4" s="55" t="str">
        <f>'070 Temp Power'!D27</f>
        <v>week</v>
      </c>
      <c r="G4">
        <f>'070 Temp Power'!E27</f>
        <v>10.41</v>
      </c>
      <c r="H4">
        <f t="shared" ref="H4:H8" si="0">E4*G4</f>
        <v>249.84</v>
      </c>
    </row>
    <row r="5" spans="1:8" x14ac:dyDescent="0.2">
      <c r="B5" t="str">
        <f>'070 Temp Power'!A28</f>
        <v>TP10034</v>
      </c>
      <c r="C5" t="str">
        <f>'070 Temp Power'!A28</f>
        <v>TP10034</v>
      </c>
      <c r="D5" t="str">
        <f>'070 Temp Power'!B28</f>
        <v>Temp power supply per month</v>
      </c>
      <c r="E5" s="14">
        <f>'070 Temp Power'!C28</f>
        <v>6</v>
      </c>
      <c r="F5" s="55" t="str">
        <f>'070 Temp Power'!D28</f>
        <v>month</v>
      </c>
      <c r="G5">
        <f>'070 Temp Power'!E28</f>
        <v>30</v>
      </c>
      <c r="H5">
        <f t="shared" si="0"/>
        <v>180</v>
      </c>
    </row>
    <row r="6" spans="1:8" x14ac:dyDescent="0.2">
      <c r="B6">
        <f>'070 Temp Power'!A32</f>
        <v>0</v>
      </c>
      <c r="C6">
        <f>'070 Temp Power'!A32</f>
        <v>0</v>
      </c>
      <c r="D6">
        <f>'070 Temp Power'!B32</f>
        <v>0</v>
      </c>
      <c r="E6" s="14">
        <f>'070 Temp Power'!C32</f>
        <v>0</v>
      </c>
      <c r="F6" s="55">
        <f>'070 Temp Power'!D32</f>
        <v>0</v>
      </c>
      <c r="G6">
        <f>'070 Temp Power'!E32</f>
        <v>0</v>
      </c>
      <c r="H6">
        <f t="shared" si="0"/>
        <v>0</v>
      </c>
    </row>
    <row r="7" spans="1:8" x14ac:dyDescent="0.2">
      <c r="B7">
        <f>'070 Temp Power'!A33</f>
        <v>0</v>
      </c>
      <c r="C7">
        <f>'070 Temp Power'!A33</f>
        <v>0</v>
      </c>
      <c r="D7">
        <f>'070 Temp Power'!B33</f>
        <v>0</v>
      </c>
      <c r="E7" s="14">
        <f>'070 Temp Power'!C33</f>
        <v>0</v>
      </c>
      <c r="F7" s="55">
        <f>'070 Temp Power'!D33</f>
        <v>0</v>
      </c>
      <c r="G7" t="str">
        <f>'070 Temp Power'!E33</f>
        <v>Sub Total</v>
      </c>
      <c r="H7" t="e">
        <f>E7*G7</f>
        <v>#VALUE!</v>
      </c>
    </row>
    <row r="8" spans="1:8" x14ac:dyDescent="0.2">
      <c r="B8">
        <f>'070 Temp Power'!A34</f>
        <v>0</v>
      </c>
      <c r="C8">
        <f>'070 Temp Power'!A34</f>
        <v>0</v>
      </c>
      <c r="D8">
        <f>'070 Temp Power'!B34</f>
        <v>0</v>
      </c>
      <c r="E8" s="14">
        <f>'070 Temp Power'!C34</f>
        <v>0</v>
      </c>
      <c r="F8" s="55">
        <f>'070 Temp Power'!D34</f>
        <v>0</v>
      </c>
      <c r="G8" t="str">
        <f>'070 Temp Power'!E34</f>
        <v>GST</v>
      </c>
      <c r="H8" t="e">
        <f t="shared" si="0"/>
        <v>#VALUE!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9E09C-720E-4058-950C-58EBD8ED280B}">
  <sheetPr codeName="Sheet98">
    <tabColor indexed="10"/>
  </sheetPr>
  <dimension ref="A1:T113"/>
  <sheetViews>
    <sheetView zoomScaleNormal="100" workbookViewId="0"/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639" customFormat="1" x14ac:dyDescent="0.2">
      <c r="G1" s="245">
        <v>89.1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639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639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639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639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639" customFormat="1" ht="26.25" customHeight="1" thickBot="1" x14ac:dyDescent="0.35">
      <c r="A6" s="801" t="s">
        <v>52547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639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639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639" customFormat="1" ht="15.75" x14ac:dyDescent="0.25">
      <c r="C9" s="345" t="s">
        <v>906</v>
      </c>
      <c r="E9" s="345" t="str">
        <f>'Main Sheet'!B5</f>
        <v>JNB 20058</v>
      </c>
      <c r="F9" s="800" t="s">
        <v>52546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639" customFormat="1" x14ac:dyDescent="0.2">
      <c r="A10" s="636" t="s">
        <v>2617</v>
      </c>
      <c r="B10" s="33" t="s">
        <v>7885</v>
      </c>
      <c r="C10" s="641">
        <v>1434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639" customFormat="1" x14ac:dyDescent="0.2">
      <c r="A11" s="23" t="str">
        <f>VLOOKUP(C10,Suppliers!A$1:$G$674,2,0)</f>
        <v>You're Safe Limited</v>
      </c>
      <c r="B11" s="23"/>
      <c r="D11" s="33" t="s">
        <v>905</v>
      </c>
      <c r="E11" s="23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639" customFormat="1" x14ac:dyDescent="0.2">
      <c r="A12" s="34" t="str">
        <f>VLOOKUP(C10,Suppliers!A$1:$G$674,3,0)</f>
        <v>32 Leicester Street, Stoke, Nelson 7011</v>
      </c>
      <c r="B12" s="34"/>
      <c r="C12" s="36"/>
      <c r="D12" s="33" t="s">
        <v>907</v>
      </c>
      <c r="E12" s="399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639" customFormat="1" x14ac:dyDescent="0.2">
      <c r="A13" s="34" t="s">
        <v>908</v>
      </c>
      <c r="B13" s="357"/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639" customFormat="1" x14ac:dyDescent="0.2">
      <c r="A14" s="23" t="s">
        <v>4849</v>
      </c>
      <c r="B14" s="340" t="str">
        <f>VLOOKUP(C10,Suppliers!$A$1:$G$674,5,0)</f>
        <v>027 890 3220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639" customFormat="1" x14ac:dyDescent="0.2">
      <c r="A15" s="639" t="s">
        <v>2024</v>
      </c>
      <c r="B15" s="357" t="str">
        <f>VLOOKUP(C10,Suppliers!$A$1:$G$674,6,0)</f>
        <v>carole@youresafe.co.nz</v>
      </c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639" customFormat="1" x14ac:dyDescent="0.2">
      <c r="A16" s="34" t="s">
        <v>2025</v>
      </c>
      <c r="B16" s="357" t="str">
        <f>VLOOKUP(C10,Suppliers!$A$1:$G$674,7,0)</f>
        <v>Carole</v>
      </c>
      <c r="D16" s="33" t="s">
        <v>30790</v>
      </c>
      <c r="E16" s="33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639" customFormat="1" x14ac:dyDescent="0.2">
      <c r="A17" s="24"/>
      <c r="B17" s="635"/>
      <c r="C17" s="635"/>
      <c r="D17" s="635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639" customFormat="1" x14ac:dyDescent="0.2">
      <c r="E18" s="656"/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639" customFormat="1" x14ac:dyDescent="0.2">
      <c r="A19" s="347" t="s">
        <v>1055</v>
      </c>
      <c r="B19" s="340" t="str">
        <f>'Main Sheet'!B7</f>
        <v>Site Address</v>
      </c>
      <c r="C19" s="400"/>
      <c r="D19" s="635"/>
      <c r="E19" s="635"/>
      <c r="F19" s="635"/>
      <c r="G19" s="380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639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639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368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639" customFormat="1" x14ac:dyDescent="0.2">
      <c r="A22" s="362" t="str">
        <f>'089.1 H&amp;S Management'!A37</f>
        <v>ORYSSC</v>
      </c>
      <c r="B22" s="389" t="str">
        <f>VLOOKUP(A22,$A$35:$E$390,2,0)</f>
        <v>Health &amp; Safety management</v>
      </c>
      <c r="C22" s="39">
        <f>VLOOKUP(A22,$A$35:$E$390,3,0)</f>
        <v>1</v>
      </c>
      <c r="D22" s="39" t="str">
        <f>VLOOKUP(A22,$A$35:$E$390,4,0)</f>
        <v xml:space="preserve"> each </v>
      </c>
      <c r="E22" s="383">
        <f>VLOOKUP(A22,$A$35:$E$390,5,0)</f>
        <v>1300</v>
      </c>
      <c r="F22" s="394">
        <f>C22*E22</f>
        <v>1300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647" customFormat="1" x14ac:dyDescent="0.2">
      <c r="A23" s="362"/>
      <c r="B23" s="424"/>
      <c r="C23" s="39"/>
      <c r="D23" s="651"/>
      <c r="E23" s="383"/>
      <c r="F23" s="394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647" customFormat="1" x14ac:dyDescent="0.2">
      <c r="A24" s="362"/>
      <c r="B24" s="424"/>
      <c r="C24" s="39"/>
      <c r="D24" s="651"/>
      <c r="E24" s="383"/>
      <c r="F24" s="394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639" customFormat="1" x14ac:dyDescent="0.2">
      <c r="A25" s="362"/>
      <c r="B25" s="424"/>
      <c r="C25" s="37"/>
      <c r="D25" s="462"/>
      <c r="E25" s="383"/>
      <c r="F25" s="394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639" customFormat="1" x14ac:dyDescent="0.2">
      <c r="A26" s="363"/>
      <c r="B26" s="361"/>
      <c r="C26" s="69"/>
      <c r="D26" s="367"/>
      <c r="E26" s="363"/>
      <c r="F26" s="39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639" customFormat="1" x14ac:dyDescent="0.2">
      <c r="A27" s="31"/>
      <c r="B27" s="31"/>
      <c r="C27" s="31"/>
      <c r="D27" s="31"/>
      <c r="E27" s="63" t="s">
        <v>1896</v>
      </c>
      <c r="F27" s="417">
        <f>SUM(F22:F26)</f>
        <v>1300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639" customFormat="1" x14ac:dyDescent="0.2">
      <c r="E28" s="64" t="s">
        <v>1897</v>
      </c>
      <c r="F28" s="418">
        <f>F27*15%</f>
        <v>195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639" customFormat="1" x14ac:dyDescent="0.2">
      <c r="E29" s="33" t="s">
        <v>1395</v>
      </c>
      <c r="F29" s="417">
        <f>F27+F28</f>
        <v>1495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639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639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639" customFormat="1" ht="18" customHeight="1" x14ac:dyDescent="0.2"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639" customFormat="1" x14ac:dyDescent="0.2">
      <c r="A33" s="386" t="s">
        <v>1006</v>
      </c>
      <c r="B33" s="640" t="s">
        <v>30841</v>
      </c>
      <c r="C33" s="348"/>
      <c r="D33" s="348"/>
      <c r="E33" s="348"/>
      <c r="F33" s="637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639" customFormat="1" x14ac:dyDescent="0.2">
      <c r="A34" s="386" t="s">
        <v>2391</v>
      </c>
      <c r="B34" s="355" t="s">
        <v>30840</v>
      </c>
      <c r="C34" s="638"/>
      <c r="D34" s="356"/>
      <c r="E34" s="348"/>
      <c r="F34" s="637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245" customFormat="1" ht="13.5" thickBot="1" x14ac:dyDescent="0.25"/>
    <row r="36" spans="1:20" s="29" customFormat="1" ht="27" thickBot="1" x14ac:dyDescent="0.45">
      <c r="A36" s="174" t="s">
        <v>5170</v>
      </c>
      <c r="B36" s="181" t="s">
        <v>30498</v>
      </c>
      <c r="C36" s="187"/>
      <c r="D36" s="188"/>
      <c r="E36" s="189"/>
      <c r="F36" s="190"/>
      <c r="G36" s="136"/>
      <c r="H36" s="381"/>
      <c r="I36" s="381"/>
      <c r="J36" s="381"/>
      <c r="K36" s="381"/>
      <c r="L36" s="381"/>
      <c r="M36" s="381"/>
      <c r="N36" s="381"/>
      <c r="O36" s="381"/>
      <c r="P36" s="381"/>
      <c r="Q36" s="381"/>
      <c r="R36" s="381"/>
      <c r="S36" s="381"/>
      <c r="T36" s="381"/>
    </row>
    <row r="37" spans="1:20" s="377" customFormat="1" x14ac:dyDescent="0.2">
      <c r="A37" s="735" t="str" cm="1">
        <f t="array" ref="A37">INDEX(XML!$D$1:$D$1202,SMALL(IF(($G$1=XML!$B$1:$B$1202),ROW(XML!$B$1:$B$1202)-MIN(ROW(XML!$B$1:$B$1202))+1,""),ROWS($A$1:A1)))</f>
        <v>ORYSSC</v>
      </c>
      <c r="B37" s="758" t="str">
        <f>VLOOKUP(A37,'Main Item List'!$A$3:$D$27638,2,0)</f>
        <v>Health &amp; Safety management</v>
      </c>
      <c r="C37" s="735" cm="1">
        <f t="array" ref="C37">INDEX(XML!$J$1:$J$1202,SMALL(IF(($G$1=XML!$B$1:$B$1202),ROW(XML!$B$1:$B$1202)-MIN(ROW(XML!$B$1:$B$1202))+1,""),ROWS($C$1:C1)))</f>
        <v>1</v>
      </c>
      <c r="D37" s="737" t="str">
        <f>VLOOKUP(A37,'Main Item List'!$A$3:$D$27638,3,0)</f>
        <v xml:space="preserve"> each </v>
      </c>
      <c r="E37" s="376">
        <f>VLOOKUP(A37,'Main Item List'!$A$3:$D$27638,4,0)</f>
        <v>1300</v>
      </c>
      <c r="F37" s="213">
        <f t="shared" ref="F37" si="0">IFERROR((C37*E37),"0")</f>
        <v>1300</v>
      </c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82"/>
      <c r="R37" s="382"/>
      <c r="S37" s="382"/>
      <c r="T37" s="382"/>
    </row>
    <row r="38" spans="1:20" s="377" customFormat="1" x14ac:dyDescent="0.2">
      <c r="A38" s="760" t="e" cm="1">
        <f t="array" ref="A38">INDEX(XML!$D$1:$D$1202,SMALL(IF(($G$1=XML!$B$1:$B$1202),ROW(XML!$B$1:$B$1202)-MIN(ROW(XML!$B$1:$B$1202))+1,""),ROWS($A$1:A2)))</f>
        <v>#NUM!</v>
      </c>
      <c r="B38" s="759" t="e">
        <f>VLOOKUP(A38,'Main Item List'!$A$3:$D$27638,2,0)</f>
        <v>#NUM!</v>
      </c>
      <c r="C38" s="736" t="e" cm="1">
        <f t="array" ref="C38">INDEX(XML!$J$1:$J$1202,SMALL(IF(($G$1=XML!$B$1:$B$1202),ROW(XML!$B$1:$B$1202)-MIN(ROW(XML!$B$1:$B$1202))+1,""),ROWS($C$1:C2)))</f>
        <v>#NUM!</v>
      </c>
      <c r="D38" s="737" t="e">
        <f>VLOOKUP(A38,'Main Item List'!$A$3:$D$27638,3,0)</f>
        <v>#NUM!</v>
      </c>
      <c r="E38" s="376" t="e">
        <f>VLOOKUP(A38,'Main Item List'!$A$3:$D$27638,4,0)</f>
        <v>#NUM!</v>
      </c>
      <c r="F38" s="213" t="str">
        <f t="shared" ref="F38" si="1">IFERROR((C38*E38),"0")</f>
        <v>0</v>
      </c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2"/>
      <c r="R38" s="382"/>
      <c r="S38" s="382"/>
      <c r="T38" s="382"/>
    </row>
    <row r="39" spans="1:20" s="29" customFormat="1" x14ac:dyDescent="0.2">
      <c r="A39" s="761"/>
      <c r="B39" s="220"/>
      <c r="C39" s="221"/>
      <c r="D39" s="220"/>
      <c r="E39" s="222"/>
      <c r="F39" s="145"/>
      <c r="G39" s="136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</row>
    <row r="40" spans="1:20" s="29" customFormat="1" x14ac:dyDescent="0.2">
      <c r="A40" s="161"/>
      <c r="B40" s="871" t="s">
        <v>728</v>
      </c>
      <c r="C40" s="871"/>
      <c r="D40" s="871"/>
      <c r="E40" s="159">
        <f>SUM(F37:F39)</f>
        <v>1300</v>
      </c>
      <c r="F40" s="145"/>
      <c r="G40" s="136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245" customFormat="1" x14ac:dyDescent="0.2"/>
    <row r="42" spans="1:20" s="245" customFormat="1" x14ac:dyDescent="0.2"/>
    <row r="43" spans="1:20" s="245" customFormat="1" x14ac:dyDescent="0.2"/>
    <row r="44" spans="1:20" s="245" customFormat="1" x14ac:dyDescent="0.2"/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</sheetData>
  <mergeCells count="3">
    <mergeCell ref="D6:F6"/>
    <mergeCell ref="A31:F31"/>
    <mergeCell ref="B40:D40"/>
  </mergeCells>
  <dataValidations count="1">
    <dataValidation type="list" allowBlank="1" showInputMessage="1" showErrorMessage="1" sqref="H9" xr:uid="{64A31502-A55C-4F1D-872B-FAAE4CDA8007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CBF2B6-BEC3-469D-8F23-B8C086D4F9B4}">
          <x14:formula1>
            <xm:f>'Main Sheet'!A417:A419</xm:f>
          </x14:formula1>
          <xm:sqref>F15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39DA1-494C-4633-A17A-49099574F05A}">
  <sheetPr codeName="Sheet99">
    <tabColor rgb="FFFFFF00"/>
  </sheetPr>
  <dimension ref="A1:H9"/>
  <sheetViews>
    <sheetView zoomScaleNormal="100" workbookViewId="0">
      <selection activeCell="L35" sqref="L35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5703125" customWidth="1"/>
    <col min="5" max="8" width="9.28515625" customWidth="1"/>
  </cols>
  <sheetData>
    <row r="1" spans="1:8" x14ac:dyDescent="0.2">
      <c r="A1" t="s">
        <v>3443</v>
      </c>
      <c r="B1" s="94" t="str">
        <f>CONCATENATE('089.1 H&amp;S Management'!E9,"/",'089.1 H&amp;S Management'!F9)</f>
        <v>JNB 20058/089.1</v>
      </c>
      <c r="C1" s="29" t="s">
        <v>1038</v>
      </c>
      <c r="D1" s="97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'089.1 H&amp;S Management'!A11</f>
        <v>You're Safe Limited</v>
      </c>
    </row>
    <row r="3" spans="1:8" x14ac:dyDescent="0.2">
      <c r="B3" t="str">
        <f>'089.1 H&amp;S Management'!A22</f>
        <v>ORYSSC</v>
      </c>
      <c r="C3" t="str">
        <f>'089.1 H&amp;S Management'!A22</f>
        <v>ORYSSC</v>
      </c>
      <c r="D3" t="str">
        <f>'089.1 H&amp;S Management'!B22</f>
        <v>Health &amp; Safety management</v>
      </c>
      <c r="E3" s="14">
        <f>'089.1 H&amp;S Management'!C22</f>
        <v>1</v>
      </c>
      <c r="F3" s="75" t="str">
        <f>'089.1 H&amp;S Management'!D22</f>
        <v xml:space="preserve"> each </v>
      </c>
      <c r="G3" s="99">
        <f>'089.1 H&amp;S Management'!E22</f>
        <v>1300</v>
      </c>
      <c r="H3" s="99">
        <f>E3*G3</f>
        <v>1300</v>
      </c>
    </row>
    <row r="4" spans="1:8" x14ac:dyDescent="0.2">
      <c r="B4">
        <f>'089.1 H&amp;S Management'!A23</f>
        <v>0</v>
      </c>
      <c r="C4">
        <f>'089.1 H&amp;S Management'!A23</f>
        <v>0</v>
      </c>
      <c r="D4">
        <f>'089.1 H&amp;S Management'!B23</f>
        <v>0</v>
      </c>
      <c r="E4" s="14">
        <f>'089.1 H&amp;S Management'!C23</f>
        <v>0</v>
      </c>
      <c r="F4" s="75">
        <f>'089.1 H&amp;S Management'!D23</f>
        <v>0</v>
      </c>
      <c r="G4" s="99">
        <f>'089.1 H&amp;S Management'!E23</f>
        <v>0</v>
      </c>
      <c r="H4" s="99">
        <f t="shared" ref="H4:H9" si="0">E4*G4</f>
        <v>0</v>
      </c>
    </row>
    <row r="5" spans="1:8" x14ac:dyDescent="0.2">
      <c r="B5">
        <f>'089.1 H&amp;S Management'!A24</f>
        <v>0</v>
      </c>
      <c r="C5">
        <f>'089.1 H&amp;S Management'!A24</f>
        <v>0</v>
      </c>
      <c r="D5">
        <f>'089.1 H&amp;S Management'!B24</f>
        <v>0</v>
      </c>
      <c r="E5" s="14">
        <f>'089.1 H&amp;S Management'!C24</f>
        <v>0</v>
      </c>
      <c r="F5" s="75">
        <f>'089.1 H&amp;S Management'!D24</f>
        <v>0</v>
      </c>
      <c r="G5" s="99">
        <f>'089.1 H&amp;S Management'!E24</f>
        <v>0</v>
      </c>
      <c r="H5" s="99">
        <f t="shared" si="0"/>
        <v>0</v>
      </c>
    </row>
    <row r="6" spans="1:8" x14ac:dyDescent="0.2">
      <c r="B6">
        <f>'089.1 H&amp;S Management'!A25</f>
        <v>0</v>
      </c>
      <c r="C6">
        <f>'089.1 H&amp;S Management'!A25</f>
        <v>0</v>
      </c>
      <c r="D6">
        <f>'089.1 H&amp;S Management'!B25</f>
        <v>0</v>
      </c>
      <c r="E6" s="14">
        <f>'089.1 H&amp;S Management'!C25</f>
        <v>0</v>
      </c>
      <c r="F6" s="75">
        <f>'089.1 H&amp;S Management'!D25</f>
        <v>0</v>
      </c>
      <c r="G6" s="99">
        <f>'089.1 H&amp;S Management'!E25</f>
        <v>0</v>
      </c>
      <c r="H6" s="99">
        <f t="shared" si="0"/>
        <v>0</v>
      </c>
    </row>
    <row r="7" spans="1:8" x14ac:dyDescent="0.2">
      <c r="B7">
        <f>'089.1 H&amp;S Management'!A26</f>
        <v>0</v>
      </c>
      <c r="C7">
        <f>'089.1 H&amp;S Management'!A26</f>
        <v>0</v>
      </c>
      <c r="D7">
        <f>'089.1 H&amp;S Management'!B26</f>
        <v>0</v>
      </c>
      <c r="E7" s="14">
        <f>'089.1 H&amp;S Management'!C26</f>
        <v>0</v>
      </c>
      <c r="F7" s="75">
        <f>'089.1 H&amp;S Management'!D26</f>
        <v>0</v>
      </c>
      <c r="G7" s="99">
        <f>'089.1 H&amp;S Management'!E26</f>
        <v>0</v>
      </c>
      <c r="H7" s="99">
        <f t="shared" si="0"/>
        <v>0</v>
      </c>
    </row>
    <row r="8" spans="1:8" x14ac:dyDescent="0.2">
      <c r="B8">
        <f>'089.1 H&amp;S Management'!A27</f>
        <v>0</v>
      </c>
      <c r="C8">
        <f>'089.1 H&amp;S Management'!A27</f>
        <v>0</v>
      </c>
      <c r="D8">
        <f>'089.1 H&amp;S Management'!B27</f>
        <v>0</v>
      </c>
      <c r="E8" s="14">
        <f>'089.1 H&amp;S Management'!C27</f>
        <v>0</v>
      </c>
      <c r="F8" s="75">
        <f>'089.1 H&amp;S Management'!D27</f>
        <v>0</v>
      </c>
      <c r="G8" s="99" t="str">
        <f>'089.1 H&amp;S Management'!E27</f>
        <v>Sub Total</v>
      </c>
      <c r="H8" s="99" t="e">
        <f t="shared" si="0"/>
        <v>#VALUE!</v>
      </c>
    </row>
    <row r="9" spans="1:8" x14ac:dyDescent="0.2">
      <c r="B9">
        <f>'089.1 H&amp;S Management'!A28</f>
        <v>0</v>
      </c>
      <c r="C9">
        <f>'089.1 H&amp;S Management'!A28</f>
        <v>0</v>
      </c>
      <c r="D9">
        <f>'089.1 H&amp;S Management'!B28</f>
        <v>0</v>
      </c>
      <c r="E9" s="14">
        <f>'089.1 H&amp;S Management'!C28</f>
        <v>0</v>
      </c>
      <c r="F9" s="75">
        <f>'089.1 H&amp;S Management'!D28</f>
        <v>0</v>
      </c>
      <c r="G9" s="99" t="str">
        <f>'089.1 H&amp;S Management'!E28</f>
        <v>GST</v>
      </c>
      <c r="H9" s="99" t="e">
        <f t="shared" si="0"/>
        <v>#VALUE!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9668F-0DC9-4D61-9C82-CFE50D4E1918}">
  <sheetPr codeName="Sheet153">
    <tabColor indexed="10"/>
  </sheetPr>
  <dimension ref="A1:T118"/>
  <sheetViews>
    <sheetView zoomScaleNormal="100" workbookViewId="0">
      <selection activeCell="N39" sqref="N3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709" customFormat="1" x14ac:dyDescent="0.2">
      <c r="G1" s="245">
        <v>89.2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709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709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709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709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709" customFormat="1" ht="26.25" customHeight="1" thickBot="1" x14ac:dyDescent="0.35">
      <c r="A6" s="801" t="s">
        <v>30497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709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709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709" customFormat="1" ht="15.75" x14ac:dyDescent="0.25">
      <c r="C9" s="345" t="s">
        <v>906</v>
      </c>
      <c r="E9" s="345" t="str">
        <f>'Main Sheet'!B5</f>
        <v>JNB 20058</v>
      </c>
      <c r="F9" s="800" t="s">
        <v>52546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709" customFormat="1" x14ac:dyDescent="0.2">
      <c r="A10" s="706" t="s">
        <v>2617</v>
      </c>
      <c r="B10" s="33" t="s">
        <v>7885</v>
      </c>
      <c r="C10" s="711">
        <v>1428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709" customFormat="1" x14ac:dyDescent="0.2">
      <c r="A11" s="23" t="str">
        <f>VLOOKUP(C10,Suppliers!A$1:$G$674,2,0)</f>
        <v>Securesite Ltd</v>
      </c>
      <c r="B11" s="23"/>
      <c r="D11" s="33" t="s">
        <v>905</v>
      </c>
      <c r="E11" s="23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709" customFormat="1" x14ac:dyDescent="0.2">
      <c r="A12" s="34" t="str">
        <f>VLOOKUP(C10,Suppliers!A$1:$G$674,3,0)</f>
        <v>P.O. Box 551, Nelson 7011</v>
      </c>
      <c r="B12" s="34"/>
      <c r="C12" s="36"/>
      <c r="D12" s="33" t="s">
        <v>907</v>
      </c>
      <c r="E12" s="399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709" customFormat="1" x14ac:dyDescent="0.2">
      <c r="A13" s="34" t="s">
        <v>908</v>
      </c>
      <c r="B13" s="357" t="str">
        <f>VLOOKUP(C10,Suppliers!$A$1:$G$674,4,0)</f>
        <v>03 546 4682</v>
      </c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709" customFormat="1" x14ac:dyDescent="0.2">
      <c r="A14" s="23" t="s">
        <v>4849</v>
      </c>
      <c r="B14" s="340" t="str">
        <f>VLOOKUP(C10,Suppliers!$A$1:$G$674,5,0)</f>
        <v>027 337 4201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709" customFormat="1" x14ac:dyDescent="0.2">
      <c r="A15" s="709" t="s">
        <v>2024</v>
      </c>
      <c r="B15" s="357" t="str">
        <f>VLOOKUP(C10,Suppliers!$A$1:$G$674,6,0)</f>
        <v>nick@elevationconstruction.co.nz</v>
      </c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709" customFormat="1" x14ac:dyDescent="0.2">
      <c r="A16" s="34" t="s">
        <v>2025</v>
      </c>
      <c r="B16" s="357" t="str">
        <f>VLOOKUP(C10,Suppliers!$A$1:$G$674,7,0)</f>
        <v>Nick</v>
      </c>
      <c r="D16" s="33" t="s">
        <v>30790</v>
      </c>
      <c r="E16" s="33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709" customFormat="1" x14ac:dyDescent="0.2">
      <c r="A17" s="24"/>
      <c r="B17" s="705"/>
      <c r="C17" s="705"/>
      <c r="D17" s="705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709" customFormat="1" x14ac:dyDescent="0.2">
      <c r="E18" s="656"/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709" customFormat="1" x14ac:dyDescent="0.2">
      <c r="A19" s="347" t="s">
        <v>1055</v>
      </c>
      <c r="B19" s="340" t="str">
        <f>'Main Sheet'!B7</f>
        <v>Site Address</v>
      </c>
      <c r="C19" s="400"/>
      <c r="D19" s="705"/>
      <c r="E19" s="705"/>
      <c r="F19" s="705"/>
      <c r="G19" s="380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709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709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368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716" customFormat="1" x14ac:dyDescent="0.2">
      <c r="A22" s="362" t="str">
        <f>'089.2 Temp Site Fence '!A40</f>
        <v>SFFPSR</v>
      </c>
      <c r="B22" s="389" t="str">
        <f>VLOOKUP(A22,$A$38:$E$395,2,0)</f>
        <v>Site fence per section up to 900m2</v>
      </c>
      <c r="C22" s="39">
        <f>VLOOKUP(A22,$A$38:$E$395,3,0)</f>
        <v>1</v>
      </c>
      <c r="D22" s="39" t="str">
        <f>VLOOKUP(A22,$A$38:$E$395,4,0)</f>
        <v xml:space="preserve"> sum </v>
      </c>
      <c r="E22" s="383">
        <f>VLOOKUP(A22,$A$38:$E$395,5,0)</f>
        <v>1100</v>
      </c>
      <c r="F22" s="394">
        <f>C22*E22</f>
        <v>1100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709" customFormat="1" x14ac:dyDescent="0.2">
      <c r="A23" s="362" t="e">
        <f>'089.2 Temp Site Fence '!A41</f>
        <v>#NUM!</v>
      </c>
      <c r="B23" s="389" t="e">
        <f>VLOOKUP(A23,$A$38:$E$395,2,0)</f>
        <v>#NUM!</v>
      </c>
      <c r="C23" s="39" t="e">
        <f>VLOOKUP(A23,$A$38:$E$395,3,0)</f>
        <v>#NUM!</v>
      </c>
      <c r="D23" s="39" t="e">
        <f>VLOOKUP(A23,$A$38:$E$395,4,0)</f>
        <v>#NUM!</v>
      </c>
      <c r="E23" s="383" t="e">
        <f>VLOOKUP(A23,$A$38:$E$395,5,0)</f>
        <v>#NUM!</v>
      </c>
      <c r="F23" s="394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709" customFormat="1" x14ac:dyDescent="0.2">
      <c r="A24" s="362" t="e">
        <f>'089.2 Temp Site Fence '!A42</f>
        <v>#NUM!</v>
      </c>
      <c r="B24" s="389" t="e">
        <f>VLOOKUP(A24,$A$38:$E$395,2,0)</f>
        <v>#NUM!</v>
      </c>
      <c r="C24" s="39" t="e">
        <f>VLOOKUP(A24,$A$38:$E$395,3,0)</f>
        <v>#NUM!</v>
      </c>
      <c r="D24" s="39" t="e">
        <f>VLOOKUP(A24,$A$38:$E$395,4,0)</f>
        <v>#NUM!</v>
      </c>
      <c r="E24" s="383" t="e">
        <f>VLOOKUP(A24,$A$38:$E$395,5,0)</f>
        <v>#NUM!</v>
      </c>
      <c r="F24" s="394" t="e">
        <f t="shared" ref="F24:F25" si="0">C24*E24</f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709" customFormat="1" x14ac:dyDescent="0.2">
      <c r="A25" s="362" t="e">
        <f>'089.2 Temp Site Fence '!A43</f>
        <v>#NUM!</v>
      </c>
      <c r="B25" s="389" t="e">
        <f>VLOOKUP(A25,$A$38:$E$395,2,0)</f>
        <v>#NUM!</v>
      </c>
      <c r="C25" s="39" t="e">
        <f>VLOOKUP(A25,$A$38:$E$395,3,0)</f>
        <v>#NUM!</v>
      </c>
      <c r="D25" s="39" t="e">
        <f>VLOOKUP(A25,$A$38:$E$395,4,0)</f>
        <v>#NUM!</v>
      </c>
      <c r="E25" s="383" t="e">
        <f>VLOOKUP(A25,$A$38:$E$395,5,0)</f>
        <v>#NUM!</v>
      </c>
      <c r="F25" s="394" t="e">
        <f t="shared" si="0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709" customFormat="1" x14ac:dyDescent="0.2">
      <c r="A26" s="362"/>
      <c r="B26" s="424"/>
      <c r="C26" s="39"/>
      <c r="D26" s="651"/>
      <c r="E26" s="383"/>
      <c r="F26" s="394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709" customFormat="1" x14ac:dyDescent="0.2">
      <c r="A27" s="362"/>
      <c r="B27" s="424"/>
      <c r="C27" s="39"/>
      <c r="D27" s="651"/>
      <c r="E27" s="383"/>
      <c r="F27" s="394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709" customFormat="1" x14ac:dyDescent="0.2">
      <c r="A28" s="362"/>
      <c r="B28" s="424"/>
      <c r="C28" s="37"/>
      <c r="D28" s="462"/>
      <c r="E28" s="383"/>
      <c r="F28" s="394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709" customFormat="1" x14ac:dyDescent="0.2">
      <c r="A29" s="363"/>
      <c r="B29" s="361"/>
      <c r="C29" s="69"/>
      <c r="D29" s="367"/>
      <c r="E29" s="363"/>
      <c r="F29" s="393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709" customFormat="1" x14ac:dyDescent="0.2">
      <c r="A30" s="31"/>
      <c r="B30" s="31"/>
      <c r="C30" s="31"/>
      <c r="D30" s="31"/>
      <c r="E30" s="63" t="s">
        <v>1896</v>
      </c>
      <c r="F30" s="417" t="e">
        <f>SUM(F22:F29)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709" customFormat="1" x14ac:dyDescent="0.2">
      <c r="E31" s="64" t="s">
        <v>1897</v>
      </c>
      <c r="F31" s="418" t="e">
        <f>F30*15%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709" customFormat="1" x14ac:dyDescent="0.2">
      <c r="E32" s="33" t="s">
        <v>1395</v>
      </c>
      <c r="F32" s="417" t="e">
        <f>F30+F31</f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709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709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709" customFormat="1" ht="18" customHeight="1" x14ac:dyDescent="0.2"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709" customFormat="1" x14ac:dyDescent="0.2">
      <c r="A36" s="386" t="s">
        <v>1006</v>
      </c>
      <c r="B36" s="710" t="s">
        <v>30841</v>
      </c>
      <c r="C36" s="348"/>
      <c r="D36" s="348"/>
      <c r="E36" s="348"/>
      <c r="F36" s="707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709" customFormat="1" x14ac:dyDescent="0.2">
      <c r="A37" s="386" t="s">
        <v>2391</v>
      </c>
      <c r="B37" s="355" t="s">
        <v>30840</v>
      </c>
      <c r="C37" s="708"/>
      <c r="D37" s="356"/>
      <c r="E37" s="348"/>
      <c r="F37" s="707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245" customFormat="1" ht="13.5" thickBot="1" x14ac:dyDescent="0.25"/>
    <row r="39" spans="1:20" s="29" customFormat="1" ht="27" thickBot="1" x14ac:dyDescent="0.45">
      <c r="A39" s="174" t="s">
        <v>5170</v>
      </c>
      <c r="B39" s="181" t="s">
        <v>30498</v>
      </c>
      <c r="C39" s="187"/>
      <c r="D39" s="188"/>
      <c r="E39" s="189"/>
      <c r="F39" s="190"/>
      <c r="G39" s="136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</row>
    <row r="40" spans="1:20" s="377" customFormat="1" x14ac:dyDescent="0.2">
      <c r="A40" s="749" t="str" cm="1">
        <f t="array" ref="A40">INDEX(XML!D:D,SMALL(IF(($G$1=XML!B:B),ROW(XML!B:B)-MIN(ROW(XML!B:B))+1,""),ROWS($A$1:A1)))</f>
        <v>SFFPSR</v>
      </c>
      <c r="B40" s="750" t="str">
        <f>VLOOKUP(A40,'Main Item List'!$A$3:$D$28298,2,0)</f>
        <v>Site fence per section up to 900m2</v>
      </c>
      <c r="C40" s="751" cm="1">
        <f t="array" ref="C40">INDEX(XML!$J$1:$J$1202,SMALL(IF(($G$1=XML!$B$1:$B$1202),ROW(XML!$B$1:$B$1202)-MIN(ROW(XML!$B$1:$B$1202))+1,""),ROWS($C$1:C1)))</f>
        <v>1</v>
      </c>
      <c r="D40" s="752" t="str">
        <f>VLOOKUP(A40,'Main Item List'!$A$3:$D$28298,3,0)</f>
        <v xml:space="preserve"> sum </v>
      </c>
      <c r="E40" s="753">
        <f>VLOOKUP(A40,'Main Item List'!$A$3:$D$28298,4,0)</f>
        <v>1100</v>
      </c>
      <c r="F40" s="754">
        <f t="shared" ref="F40:F41" si="1">IFERROR((C40*E40),"0")</f>
        <v>1100</v>
      </c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382"/>
      <c r="T40" s="382"/>
    </row>
    <row r="41" spans="1:20" s="377" customFormat="1" x14ac:dyDescent="0.2">
      <c r="A41" s="214" t="e" cm="1">
        <f t="array" ref="A41">INDEX(XML!D:D,SMALL(IF(($G$1=XML!B:B),ROW(XML!B:B)-MIN(ROW(XML!B:B))+1,""),ROWS($A$1:A2)))</f>
        <v>#NUM!</v>
      </c>
      <c r="B41" s="374" t="e">
        <f>VLOOKUP(A41,'Main Item List'!$A$3:$D$28298,2,0)</f>
        <v>#NUM!</v>
      </c>
      <c r="C41" s="751" t="e" cm="1">
        <f t="array" ref="C41">INDEX(XML!$J$1:$J$1202,SMALL(IF(($G$1=XML!$B$1:$B$1202),ROW(XML!$B$1:$B$1202)-MIN(ROW(XML!$B$1:$B$1202))+1,""),ROWS($C$1:C2)))</f>
        <v>#NUM!</v>
      </c>
      <c r="D41" s="375" t="e">
        <f>VLOOKUP(A41,'Main Item List'!$A$3:$D$28298,3,0)</f>
        <v>#NUM!</v>
      </c>
      <c r="E41" s="376" t="e">
        <f>VLOOKUP(A41,'Main Item List'!$A$3:$D$28298,4,0)</f>
        <v>#NUM!</v>
      </c>
      <c r="F41" s="213" t="str">
        <f t="shared" si="1"/>
        <v>0</v>
      </c>
      <c r="G41" s="382"/>
      <c r="H41" s="382"/>
      <c r="I41" s="382"/>
      <c r="J41" s="382"/>
      <c r="K41" s="382"/>
      <c r="L41" s="382"/>
      <c r="M41" s="382"/>
      <c r="N41" s="382"/>
      <c r="O41" s="382"/>
      <c r="P41" s="382"/>
      <c r="Q41" s="382"/>
      <c r="R41" s="382"/>
      <c r="S41" s="382"/>
      <c r="T41" s="382"/>
    </row>
    <row r="42" spans="1:20" s="378" customFormat="1" x14ac:dyDescent="0.2">
      <c r="A42" s="214" t="e" cm="1">
        <f t="array" ref="A42">INDEX(XML!D:D,SMALL(IF(($G$1=XML!B:B),ROW(XML!B:B)-MIN(ROW(XML!B:B))+1,""),ROWS($A$1:A3)))</f>
        <v>#NUM!</v>
      </c>
      <c r="B42" s="374" t="e">
        <f>VLOOKUP(A42,'Main Item List'!$A$3:$D$28298,2,0)</f>
        <v>#NUM!</v>
      </c>
      <c r="C42" s="751" t="e" cm="1">
        <f t="array" ref="C42">INDEX(XML!$J$1:$J$1202,SMALL(IF(($G$1=XML!$B$1:$B$1202),ROW(XML!$B$1:$B$1202)-MIN(ROW(XML!$B$1:$B$1202))+1,""),ROWS($C$1:C3)))</f>
        <v>#NUM!</v>
      </c>
      <c r="D42" s="375" t="e">
        <f>VLOOKUP(A42,'Main Item List'!$A$3:$D$28298,3,0)</f>
        <v>#NUM!</v>
      </c>
      <c r="E42" s="376" t="e">
        <f>VLOOKUP(A42,'Main Item List'!$A$3:$D$28298,4,0)</f>
        <v>#NUM!</v>
      </c>
      <c r="F42" s="213" t="str">
        <f t="shared" ref="F42" si="2">IFERROR((C42*E42),"0")</f>
        <v>0</v>
      </c>
      <c r="G42" s="382"/>
      <c r="H42" s="382"/>
      <c r="I42" s="382"/>
      <c r="J42" s="382"/>
      <c r="K42" s="382"/>
      <c r="L42" s="382"/>
      <c r="M42" s="382"/>
      <c r="N42" s="382"/>
      <c r="O42" s="382"/>
      <c r="P42" s="382"/>
      <c r="Q42" s="382"/>
      <c r="R42" s="382"/>
      <c r="S42" s="382"/>
      <c r="T42" s="382"/>
    </row>
    <row r="43" spans="1:20" s="378" customFormat="1" x14ac:dyDescent="0.2">
      <c r="A43" s="214" t="e" cm="1">
        <f t="array" ref="A43">INDEX(XML!D:D,SMALL(IF(($G$1=XML!B:B),ROW(XML!B:B)-MIN(ROW(XML!B:B))+1,""),ROWS($A$1:A4)))</f>
        <v>#NUM!</v>
      </c>
      <c r="B43" s="374" t="e">
        <f>VLOOKUP(A43,'Main Item List'!$A$3:$D$28298,2,0)</f>
        <v>#NUM!</v>
      </c>
      <c r="C43" s="751" t="e" cm="1">
        <f t="array" ref="C43">INDEX(XML!$J$1:$J$1202,SMALL(IF(($G$1=XML!$B$1:$B$1202),ROW(XML!$B$1:$B$1202)-MIN(ROW(XML!$B$1:$B$1202))+1,""),ROWS($C$1:C4)))</f>
        <v>#NUM!</v>
      </c>
      <c r="D43" s="375" t="e">
        <f>VLOOKUP(A43,'Main Item List'!$A$3:$D$28298,3,0)</f>
        <v>#NUM!</v>
      </c>
      <c r="E43" s="376" t="e">
        <f>VLOOKUP(A43,'Main Item List'!$A$3:$D$28298,4,0)</f>
        <v>#NUM!</v>
      </c>
      <c r="F43" s="213" t="str">
        <f t="shared" ref="F43" si="3">IFERROR((C43*E43),"0")</f>
        <v>0</v>
      </c>
      <c r="G43" s="382"/>
      <c r="H43" s="382"/>
      <c r="I43" s="382"/>
      <c r="J43" s="382"/>
      <c r="K43" s="382"/>
      <c r="L43" s="382"/>
      <c r="M43" s="382"/>
      <c r="N43" s="382"/>
      <c r="O43" s="382"/>
      <c r="P43" s="382"/>
      <c r="Q43" s="382"/>
      <c r="R43" s="382"/>
      <c r="S43" s="382"/>
      <c r="T43" s="382"/>
    </row>
    <row r="44" spans="1:20" s="29" customFormat="1" x14ac:dyDescent="0.2">
      <c r="A44" s="160"/>
      <c r="B44" s="220"/>
      <c r="C44" s="221"/>
      <c r="D44" s="220"/>
      <c r="E44" s="222"/>
      <c r="F44" s="14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161"/>
      <c r="B45" s="813" t="s">
        <v>728</v>
      </c>
      <c r="C45" s="813"/>
      <c r="D45" s="813"/>
      <c r="E45" s="159">
        <f>SUM(F40:F44)</f>
        <v>1100</v>
      </c>
      <c r="F45" s="145"/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</sheetData>
  <mergeCells count="3">
    <mergeCell ref="D6:F6"/>
    <mergeCell ref="A34:F34"/>
    <mergeCell ref="B45:D45"/>
  </mergeCells>
  <dataValidations count="1">
    <dataValidation type="list" allowBlank="1" showInputMessage="1" showErrorMessage="1" sqref="H9" xr:uid="{55816C18-DACB-419D-AC91-07AA9CD388C0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CFEF57-3B88-4C61-8AB6-CC5BEB0545E2}">
          <x14:formula1>
            <xm:f>'Main Sheet'!A417:A419</xm:f>
          </x14:formula1>
          <xm:sqref>F15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091F9-A740-4922-9C1F-342377CCDC2F}">
  <sheetPr codeName="Sheet154">
    <tabColor rgb="FFFFFF00"/>
  </sheetPr>
  <dimension ref="A1:H10"/>
  <sheetViews>
    <sheetView zoomScaleNormal="100" workbookViewId="0">
      <selection activeCell="D19" sqref="D19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5703125" customWidth="1"/>
    <col min="5" max="8" width="9.28515625" customWidth="1"/>
  </cols>
  <sheetData>
    <row r="1" spans="1:8" x14ac:dyDescent="0.2">
      <c r="A1" t="s">
        <v>3443</v>
      </c>
      <c r="B1" s="94" t="str">
        <f>CONCATENATE('089.2 Temp Site Fence '!E9,"/",'089.2 Temp Site Fence '!F9)</f>
        <v>JNB 20058/089.1</v>
      </c>
      <c r="C1" s="29" t="s">
        <v>1038</v>
      </c>
      <c r="D1" s="97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'089.2 Temp Site Fence '!A11</f>
        <v>Securesite Ltd</v>
      </c>
    </row>
    <row r="3" spans="1:8" x14ac:dyDescent="0.2">
      <c r="B3" t="str">
        <f>'089.2 Temp Site Fence '!A22</f>
        <v>SFFPSR</v>
      </c>
      <c r="C3" t="str">
        <f>'089.2 Temp Site Fence '!A22</f>
        <v>SFFPSR</v>
      </c>
      <c r="D3" t="str">
        <f>'089.2 Temp Site Fence '!B22</f>
        <v>Site fence per section up to 900m2</v>
      </c>
      <c r="E3" s="14">
        <f>'089.2 Temp Site Fence '!C22</f>
        <v>1</v>
      </c>
      <c r="F3" s="75" t="str">
        <f>'089.2 Temp Site Fence '!D22</f>
        <v xml:space="preserve"> sum </v>
      </c>
      <c r="G3" s="99">
        <f>'089.2 Temp Site Fence '!E22</f>
        <v>1100</v>
      </c>
      <c r="H3" s="99">
        <f>E3*G3</f>
        <v>1100</v>
      </c>
    </row>
    <row r="4" spans="1:8" x14ac:dyDescent="0.2">
      <c r="B4" t="e">
        <f>'089.2 Temp Site Fence '!A23</f>
        <v>#NUM!</v>
      </c>
      <c r="C4" t="e">
        <f>'089.2 Temp Site Fence '!A23</f>
        <v>#NUM!</v>
      </c>
      <c r="D4" t="e">
        <f>'089.2 Temp Site Fence '!B23</f>
        <v>#NUM!</v>
      </c>
      <c r="E4" s="14" t="e">
        <f>'089.2 Temp Site Fence '!C23</f>
        <v>#NUM!</v>
      </c>
      <c r="F4" s="75" t="e">
        <f>'089.2 Temp Site Fence '!D23</f>
        <v>#NUM!</v>
      </c>
      <c r="G4" s="99" t="e">
        <f>'089.2 Temp Site Fence '!E23</f>
        <v>#NUM!</v>
      </c>
      <c r="H4" s="99" t="e">
        <f t="shared" ref="H4:H8" si="0">E4*G4</f>
        <v>#NUM!</v>
      </c>
    </row>
    <row r="5" spans="1:8" x14ac:dyDescent="0.2">
      <c r="B5" t="e">
        <f>'089.2 Temp Site Fence '!A24</f>
        <v>#NUM!</v>
      </c>
      <c r="C5" t="e">
        <f>'089.2 Temp Site Fence '!A24</f>
        <v>#NUM!</v>
      </c>
      <c r="D5" t="e">
        <f>'089.2 Temp Site Fence '!B24</f>
        <v>#NUM!</v>
      </c>
      <c r="E5" s="14" t="e">
        <f>'089.2 Temp Site Fence '!C24</f>
        <v>#NUM!</v>
      </c>
      <c r="F5" s="75" t="e">
        <f>'089.2 Temp Site Fence '!D24</f>
        <v>#NUM!</v>
      </c>
      <c r="G5" s="99" t="e">
        <f>'089.2 Temp Site Fence '!E24</f>
        <v>#NUM!</v>
      </c>
      <c r="H5" s="99" t="e">
        <f t="shared" si="0"/>
        <v>#NUM!</v>
      </c>
    </row>
    <row r="6" spans="1:8" x14ac:dyDescent="0.2">
      <c r="B6" t="e">
        <f>'089.2 Temp Site Fence '!A25</f>
        <v>#NUM!</v>
      </c>
      <c r="C6" t="e">
        <f>'089.2 Temp Site Fence '!A25</f>
        <v>#NUM!</v>
      </c>
      <c r="D6" t="e">
        <f>'089.2 Temp Site Fence '!B25</f>
        <v>#NUM!</v>
      </c>
      <c r="E6" s="14" t="e">
        <f>'089.2 Temp Site Fence '!C25</f>
        <v>#NUM!</v>
      </c>
      <c r="F6" s="75" t="e">
        <f>'089.2 Temp Site Fence '!D25</f>
        <v>#NUM!</v>
      </c>
      <c r="G6" s="99" t="e">
        <f>'089.2 Temp Site Fence '!E25</f>
        <v>#NUM!</v>
      </c>
      <c r="H6" s="99" t="e">
        <f t="shared" si="0"/>
        <v>#NUM!</v>
      </c>
    </row>
    <row r="7" spans="1:8" x14ac:dyDescent="0.2">
      <c r="B7">
        <f>'089.2 Temp Site Fence '!A26</f>
        <v>0</v>
      </c>
      <c r="C7">
        <f>'089.2 Temp Site Fence '!A26</f>
        <v>0</v>
      </c>
      <c r="D7">
        <f>'089.2 Temp Site Fence '!B26</f>
        <v>0</v>
      </c>
      <c r="E7" s="14">
        <f>'089.2 Temp Site Fence '!C26</f>
        <v>0</v>
      </c>
      <c r="F7" s="75">
        <f>'089.2 Temp Site Fence '!D26</f>
        <v>0</v>
      </c>
      <c r="G7" s="99">
        <f>'089.2 Temp Site Fence '!E26</f>
        <v>0</v>
      </c>
      <c r="H7" s="99">
        <f t="shared" si="0"/>
        <v>0</v>
      </c>
    </row>
    <row r="8" spans="1:8" x14ac:dyDescent="0.2">
      <c r="B8">
        <f>'089.2 Temp Site Fence '!A27</f>
        <v>0</v>
      </c>
      <c r="C8">
        <f>'089.2 Temp Site Fence '!A27</f>
        <v>0</v>
      </c>
      <c r="D8">
        <f>'089.2 Temp Site Fence '!B27</f>
        <v>0</v>
      </c>
      <c r="E8" s="14">
        <f>'089.2 Temp Site Fence '!C27</f>
        <v>0</v>
      </c>
      <c r="F8" s="75">
        <f>'089.2 Temp Site Fence '!D27</f>
        <v>0</v>
      </c>
      <c r="G8" s="99">
        <f>'089.2 Temp Site Fence '!E27</f>
        <v>0</v>
      </c>
      <c r="H8" s="99">
        <f t="shared" si="0"/>
        <v>0</v>
      </c>
    </row>
    <row r="9" spans="1:8" x14ac:dyDescent="0.2">
      <c r="B9">
        <f>'089.2 Temp Site Fence '!A28</f>
        <v>0</v>
      </c>
      <c r="C9">
        <f>'089.2 Temp Site Fence '!A28</f>
        <v>0</v>
      </c>
      <c r="D9">
        <f>'089.2 Temp Site Fence '!B28</f>
        <v>0</v>
      </c>
      <c r="E9" s="14">
        <f>'089.2 Temp Site Fence '!C28</f>
        <v>0</v>
      </c>
      <c r="F9" s="75">
        <f>'089.2 Temp Site Fence '!D28</f>
        <v>0</v>
      </c>
      <c r="G9" s="99">
        <f>'089.2 Temp Site Fence '!E28</f>
        <v>0</v>
      </c>
      <c r="H9" s="99">
        <f>E9*G9</f>
        <v>0</v>
      </c>
    </row>
    <row r="10" spans="1:8" x14ac:dyDescent="0.2">
      <c r="B10">
        <f>'089.2 Temp Site Fence '!A29</f>
        <v>0</v>
      </c>
      <c r="C10">
        <f>'089.2 Temp Site Fence '!A29</f>
        <v>0</v>
      </c>
      <c r="D10">
        <f>'089.2 Temp Site Fence '!B29</f>
        <v>0</v>
      </c>
      <c r="E10" s="14">
        <f>'089.2 Temp Site Fence '!C29</f>
        <v>0</v>
      </c>
      <c r="F10" s="75">
        <f>'089.2 Temp Site Fence '!D29</f>
        <v>0</v>
      </c>
      <c r="G10" s="99">
        <f>'089.2 Temp Site Fence '!E29</f>
        <v>0</v>
      </c>
      <c r="H10" s="99">
        <f t="shared" ref="H10" si="1">E10*G10</f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indexed="10"/>
  </sheetPr>
  <dimension ref="A1:T124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80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801" t="s">
        <v>1243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727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45" t="s">
        <v>2617</v>
      </c>
      <c r="B10" s="33" t="s">
        <v>7885</v>
      </c>
      <c r="C10" s="395">
        <v>1251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VLOOKUP(C10,Suppliers!A$1:$G$674,2,0)</f>
        <v>Can Plan</v>
      </c>
      <c r="B11" s="23"/>
      <c r="D11" s="33" t="s">
        <v>905</v>
      </c>
      <c r="E11" s="23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VLOOKUP(C10,Suppliers!A$1:$G$674,3,0)</f>
        <v>23 Forests Rd, Stoke, Nelson</v>
      </c>
      <c r="B12" s="34"/>
      <c r="C12" s="36"/>
      <c r="D12" s="33" t="s">
        <v>907</v>
      </c>
      <c r="E12" s="399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VLOOKUP(C10,Suppliers!$A$1:$G$674,4,0)</f>
        <v>03 547 0642</v>
      </c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0">
        <f>VLOOKUP(C10,Suppliers!$A$1:$G$674,5,0)</f>
        <v>0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VLOOKUP(C10,Suppliers!$A$1:$G$674,6,0)</f>
        <v>josh@canplan.co.nz</v>
      </c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VLOOKUP(C10,Suppliers!$A$1:$G$674,7,0)</f>
        <v>Josh</v>
      </c>
      <c r="D16" s="33" t="s">
        <v>30790</v>
      </c>
      <c r="E16" s="33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398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398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33"/>
      <c r="F21" s="34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E22" s="24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47" t="s">
        <v>1055</v>
      </c>
      <c r="B23" s="340" t="str">
        <f>'Main Sheet'!B7</f>
        <v>Site Address</v>
      </c>
      <c r="C23" s="400"/>
      <c r="D23" s="48"/>
      <c r="E23" s="48"/>
      <c r="F23" s="48"/>
      <c r="G23" s="380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60" t="s">
        <v>1948</v>
      </c>
      <c r="B25" s="60" t="s">
        <v>935</v>
      </c>
      <c r="C25" s="60" t="s">
        <v>937</v>
      </c>
      <c r="D25" s="60" t="s">
        <v>936</v>
      </c>
      <c r="E25" s="61" t="s">
        <v>1864</v>
      </c>
      <c r="F25" s="368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'080 Skips'!A44</f>
        <v>WBCPDZ1</v>
      </c>
      <c r="B26" s="389" t="str">
        <f t="shared" ref="B26:B31" si="0">VLOOKUP(A26,$A$42:$E$401,2,0)</f>
        <v>Can plan waste bin delivery Atawhai to Hope</v>
      </c>
      <c r="C26" s="39">
        <f t="shared" ref="C26:C31" si="1">VLOOKUP(A26,$A$42:$E$401,3,0)</f>
        <v>1</v>
      </c>
      <c r="D26" s="39" t="str">
        <f t="shared" ref="D26:D31" si="2">VLOOKUP(A26,$A$42:$E$401,4,0)</f>
        <v>each</v>
      </c>
      <c r="E26" s="383">
        <f t="shared" ref="E26:E31" si="3">VLOOKUP(A26,$A$42:$E$401,5,0)</f>
        <v>44</v>
      </c>
      <c r="F26" s="394">
        <f>C26*E26</f>
        <v>44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'080 Skips'!A45</f>
        <v>WBEVERRM</v>
      </c>
      <c r="B27" s="389" t="str">
        <f t="shared" si="0"/>
        <v>Can Plan waste bin empty rate (per tonne) Richmond</v>
      </c>
      <c r="C27" s="39">
        <f t="shared" si="1"/>
        <v>7</v>
      </c>
      <c r="D27" s="39" t="str">
        <f t="shared" si="2"/>
        <v>each</v>
      </c>
      <c r="E27" s="383">
        <f t="shared" si="3"/>
        <v>189.17</v>
      </c>
      <c r="F27" s="394">
        <f t="shared" ref="F27:F30" si="4">C27*E27</f>
        <v>1324.1899999999998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'080 Skips'!A46</f>
        <v>WBCPTZ1</v>
      </c>
      <c r="B28" s="389" t="str">
        <f t="shared" si="0"/>
        <v>Can plan transport Atawhai to Hope</v>
      </c>
      <c r="C28" s="39">
        <f t="shared" si="1"/>
        <v>6</v>
      </c>
      <c r="D28" s="39" t="str">
        <f t="shared" si="2"/>
        <v>each</v>
      </c>
      <c r="E28" s="383">
        <f t="shared" si="3"/>
        <v>86</v>
      </c>
      <c r="F28" s="394">
        <f t="shared" si="4"/>
        <v>516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>'080 Skips'!A47</f>
        <v>WBEVBHC</v>
      </c>
      <c r="B29" s="389" t="str">
        <f t="shared" si="0"/>
        <v xml:space="preserve">Can plan cardboard recycling bin 1100L </v>
      </c>
      <c r="C29" s="39">
        <f t="shared" si="1"/>
        <v>1</v>
      </c>
      <c r="D29" s="39" t="str">
        <f t="shared" si="2"/>
        <v>each</v>
      </c>
      <c r="E29" s="383">
        <f t="shared" si="3"/>
        <v>50</v>
      </c>
      <c r="F29" s="394">
        <f t="shared" si="4"/>
        <v>50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>'080 Skips'!A48</f>
        <v>#NUM!</v>
      </c>
      <c r="B30" s="389" t="e">
        <f t="shared" si="0"/>
        <v>#NUM!</v>
      </c>
      <c r="C30" s="39" t="e">
        <f t="shared" si="1"/>
        <v>#NUM!</v>
      </c>
      <c r="D30" s="39" t="e">
        <f t="shared" si="2"/>
        <v>#NUM!</v>
      </c>
      <c r="E30" s="383" t="e">
        <f t="shared" si="3"/>
        <v>#NUM!</v>
      </c>
      <c r="F30" s="394" t="e">
        <f t="shared" si="4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726" customFormat="1" x14ac:dyDescent="0.2">
      <c r="A31" s="362" t="e">
        <f>'080 Skips'!A49</f>
        <v>#NUM!</v>
      </c>
      <c r="B31" s="389" t="e">
        <f t="shared" si="0"/>
        <v>#NUM!</v>
      </c>
      <c r="C31" s="39" t="e">
        <f t="shared" si="1"/>
        <v>#NUM!</v>
      </c>
      <c r="D31" s="39" t="e">
        <f t="shared" si="2"/>
        <v>#NUM!</v>
      </c>
      <c r="E31" s="383" t="e">
        <f t="shared" si="3"/>
        <v>#NUM!</v>
      </c>
      <c r="F31" s="394" t="e">
        <f t="shared" ref="F31" si="5">C31*E31</f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424"/>
      <c r="C32" s="37"/>
      <c r="D32" s="462"/>
      <c r="E32" s="383"/>
      <c r="F32" s="394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3"/>
      <c r="B33" s="361"/>
      <c r="C33" s="69"/>
      <c r="D33" s="367"/>
      <c r="E33" s="363"/>
      <c r="F33" s="393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1"/>
      <c r="B34" s="31"/>
      <c r="C34" s="31"/>
      <c r="D34" s="31"/>
      <c r="E34" s="63" t="s">
        <v>1896</v>
      </c>
      <c r="F34" s="417" t="e">
        <f>SUM(F26:F33)</f>
        <v>#NUM!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64" t="s">
        <v>1897</v>
      </c>
      <c r="F35" s="418" t="e">
        <f>F34*15%</f>
        <v>#NUM!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1395</v>
      </c>
      <c r="F36" s="417" t="e">
        <f>F34+F35</f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86" t="s">
        <v>1006</v>
      </c>
      <c r="B40" s="350" t="s">
        <v>30841</v>
      </c>
      <c r="C40" s="348"/>
      <c r="D40" s="348"/>
      <c r="E40" s="348"/>
      <c r="F40" s="563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86" t="s">
        <v>2391</v>
      </c>
      <c r="B41" s="355" t="s">
        <v>30840</v>
      </c>
      <c r="C41" s="354"/>
      <c r="D41" s="356"/>
      <c r="E41" s="348"/>
      <c r="F41" s="563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245" customFormat="1" ht="13.5" thickBot="1" x14ac:dyDescent="0.25"/>
    <row r="43" spans="1:20" s="29" customFormat="1" ht="27" thickBot="1" x14ac:dyDescent="0.45">
      <c r="A43" s="174" t="s">
        <v>727</v>
      </c>
      <c r="B43" s="181" t="s">
        <v>606</v>
      </c>
      <c r="C43" s="187"/>
      <c r="D43" s="188"/>
      <c r="E43" s="189"/>
      <c r="F43" s="190"/>
      <c r="G43" s="136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377" customFormat="1" x14ac:dyDescent="0.2">
      <c r="A44" s="749" t="str" cm="1">
        <f t="array" ref="A44">INDEX(XML!D:D,SMALL(IF(($G$1=XML!B:B),ROW(XML!B:B)-MIN(ROW(XML!B:B))+1,""),ROWS($A$1:A1)))</f>
        <v>WBCPDZ1</v>
      </c>
      <c r="B44" s="750" t="str">
        <f>VLOOKUP(A44,'Main Item List'!$A$3:$D$28298,2,0)</f>
        <v>Can plan waste bin delivery Atawhai to Hope</v>
      </c>
      <c r="C44" s="751" cm="1">
        <f t="array" ref="C44">INDEX(XML!$J$1:$J$1202,SMALL(IF(($G$1=XML!$B$1:$B$1202),ROW(XML!$B$1:$B$1202)-MIN(ROW(XML!$B$1:$B$1202))+1,""),ROWS($C$1:C1)))</f>
        <v>1</v>
      </c>
      <c r="D44" s="752" t="str">
        <f>VLOOKUP(A44,'Main Item List'!$A$3:$D$28298,3,0)</f>
        <v>each</v>
      </c>
      <c r="E44" s="753">
        <f>VLOOKUP(A44,'Main Item List'!$A$3:$D$28298,4,0)</f>
        <v>44</v>
      </c>
      <c r="F44" s="754">
        <f t="shared" ref="F44" si="6">IFERROR((C44*E44),"0")</f>
        <v>44</v>
      </c>
      <c r="G44" s="663" t="s">
        <v>30831</v>
      </c>
      <c r="H44" s="382"/>
      <c r="I44" s="382"/>
      <c r="J44" s="382"/>
      <c r="K44" s="382"/>
      <c r="L44" s="382"/>
      <c r="M44" s="382"/>
      <c r="N44" s="382"/>
      <c r="O44" s="382"/>
      <c r="P44" s="382"/>
      <c r="Q44" s="382"/>
      <c r="R44" s="382"/>
      <c r="S44" s="382"/>
      <c r="T44" s="382"/>
    </row>
    <row r="45" spans="1:20" s="378" customFormat="1" x14ac:dyDescent="0.2">
      <c r="A45" s="749" t="str" cm="1">
        <f t="array" ref="A45">INDEX(XML!D:D,SMALL(IF(($G$1=XML!B:B),ROW(XML!B:B)-MIN(ROW(XML!B:B))+1,""),ROWS($A$1:A2)))</f>
        <v>WBEVERRM</v>
      </c>
      <c r="B45" s="750" t="str">
        <f>VLOOKUP(A45,'Main Item List'!$A$3:$D$28298,2,0)</f>
        <v>Can Plan waste bin empty rate (per tonne) Richmond</v>
      </c>
      <c r="C45" s="751" cm="1">
        <f t="array" ref="C45">INDEX(XML!$J$1:$J$1202,SMALL(IF(($G$1=XML!$B$1:$B$1202),ROW(XML!$B$1:$B$1202)-MIN(ROW(XML!$B$1:$B$1202))+1,""),ROWS($C$1:C2)))</f>
        <v>7</v>
      </c>
      <c r="D45" s="752" t="str">
        <f>VLOOKUP(A45,'Main Item List'!$A$3:$D$28298,3,0)</f>
        <v>each</v>
      </c>
      <c r="E45" s="753">
        <f>VLOOKUP(A45,'Main Item List'!$A$3:$D$28298,4,0)</f>
        <v>189.17</v>
      </c>
      <c r="F45" s="754">
        <f t="shared" ref="F45:F49" si="7">IFERROR((C45*E45),"0")</f>
        <v>1324.1899999999998</v>
      </c>
      <c r="G45" s="382"/>
      <c r="H45" s="382"/>
      <c r="I45" s="382"/>
      <c r="J45" s="382"/>
      <c r="K45" s="382"/>
      <c r="L45" s="382"/>
      <c r="M45" s="382"/>
      <c r="N45" s="382"/>
      <c r="O45" s="382"/>
      <c r="P45" s="382"/>
      <c r="Q45" s="382"/>
      <c r="R45" s="382"/>
      <c r="S45" s="382"/>
      <c r="T45" s="382"/>
    </row>
    <row r="46" spans="1:20" s="378" customFormat="1" x14ac:dyDescent="0.2">
      <c r="A46" s="749" t="str" cm="1">
        <f t="array" ref="A46">INDEX(XML!D:D,SMALL(IF(($G$1=XML!B:B),ROW(XML!B:B)-MIN(ROW(XML!B:B))+1,""),ROWS($A$1:A3)))</f>
        <v>WBCPTZ1</v>
      </c>
      <c r="B46" s="750" t="str">
        <f>VLOOKUP(A46,'Main Item List'!$A$3:$D$28298,2,0)</f>
        <v>Can plan transport Atawhai to Hope</v>
      </c>
      <c r="C46" s="751" cm="1">
        <f t="array" ref="C46">INDEX(XML!$J$1:$J$1202,SMALL(IF(($G$1=XML!$B$1:$B$1202),ROW(XML!$B$1:$B$1202)-MIN(ROW(XML!$B$1:$B$1202))+1,""),ROWS($C$1:C3)))</f>
        <v>6</v>
      </c>
      <c r="D46" s="752" t="str">
        <f>VLOOKUP(A46,'Main Item List'!$A$3:$D$28298,3,0)</f>
        <v>each</v>
      </c>
      <c r="E46" s="753">
        <f>VLOOKUP(A46,'Main Item List'!$A$3:$D$28298,4,0)</f>
        <v>86</v>
      </c>
      <c r="F46" s="754">
        <f t="shared" si="7"/>
        <v>516</v>
      </c>
      <c r="G46" s="382"/>
      <c r="H46" s="382"/>
      <c r="I46" s="382"/>
      <c r="J46" s="382"/>
      <c r="K46" s="382"/>
      <c r="L46" s="382"/>
      <c r="M46" s="382"/>
      <c r="N46" s="382"/>
      <c r="O46" s="382"/>
      <c r="P46" s="382"/>
      <c r="Q46" s="382"/>
      <c r="R46" s="382"/>
      <c r="S46" s="382"/>
      <c r="T46" s="382"/>
    </row>
    <row r="47" spans="1:20" s="377" customFormat="1" x14ac:dyDescent="0.2">
      <c r="A47" s="749" t="str" cm="1">
        <f t="array" ref="A47">INDEX(XML!D:D,SMALL(IF(($G$1=XML!B:B),ROW(XML!B:B)-MIN(ROW(XML!B:B))+1,""),ROWS($A$1:A4)))</f>
        <v>WBEVBHC</v>
      </c>
      <c r="B47" s="750" t="str">
        <f>VLOOKUP(A47,'Main Item List'!$A$3:$D$28298,2,0)</f>
        <v xml:space="preserve">Can plan cardboard recycling bin 1100L </v>
      </c>
      <c r="C47" s="751" cm="1">
        <f t="array" ref="C47">INDEX(XML!$J$1:$J$1202,SMALL(IF(($G$1=XML!$B$1:$B$1202),ROW(XML!$B$1:$B$1202)-MIN(ROW(XML!$B$1:$B$1202))+1,""),ROWS($C$1:C4)))</f>
        <v>1</v>
      </c>
      <c r="D47" s="752" t="str">
        <f>VLOOKUP(A47,'Main Item List'!$A$3:$D$28298,3,0)</f>
        <v>each</v>
      </c>
      <c r="E47" s="753">
        <f>VLOOKUP(A47,'Main Item List'!$A$3:$D$28298,4,0)</f>
        <v>50</v>
      </c>
      <c r="F47" s="754">
        <f t="shared" si="7"/>
        <v>50</v>
      </c>
      <c r="G47" s="663" t="s">
        <v>30831</v>
      </c>
      <c r="H47" s="382"/>
      <c r="I47" s="382"/>
      <c r="J47" s="382"/>
      <c r="K47" s="382"/>
      <c r="L47" s="382"/>
      <c r="M47" s="382"/>
      <c r="N47" s="382"/>
      <c r="O47" s="382"/>
      <c r="P47" s="382"/>
      <c r="Q47" s="382"/>
      <c r="R47" s="382"/>
      <c r="S47" s="382"/>
      <c r="T47" s="382"/>
    </row>
    <row r="48" spans="1:20" s="377" customFormat="1" x14ac:dyDescent="0.2">
      <c r="A48" s="749" t="e" cm="1">
        <f t="array" ref="A48">INDEX(XML!D:D,SMALL(IF(($G$1=XML!B:B),ROW(XML!B:B)-MIN(ROW(XML!B:B))+1,""),ROWS($A$1:A5)))</f>
        <v>#NUM!</v>
      </c>
      <c r="B48" s="750" t="e">
        <f>VLOOKUP(A48,'Main Item List'!$A$3:$D$28298,2,0)</f>
        <v>#NUM!</v>
      </c>
      <c r="C48" s="751" t="e" cm="1">
        <f t="array" ref="C48">INDEX(XML!$J$1:$J$1202,SMALL(IF(($G$1=XML!$B$1:$B$1202),ROW(XML!$B$1:$B$1202)-MIN(ROW(XML!$B$1:$B$1202))+1,""),ROWS($C$1:C5)))</f>
        <v>#NUM!</v>
      </c>
      <c r="D48" s="752" t="e">
        <f>VLOOKUP(A48,'Main Item List'!$A$3:$D$28298,3,0)</f>
        <v>#NUM!</v>
      </c>
      <c r="E48" s="753" t="e">
        <f>VLOOKUP(A48,'Main Item List'!$A$3:$D$28298,4,0)</f>
        <v>#NUM!</v>
      </c>
      <c r="F48" s="754" t="str">
        <f t="shared" si="7"/>
        <v>0</v>
      </c>
      <c r="G48" s="382"/>
      <c r="H48" s="382"/>
      <c r="I48" s="382"/>
      <c r="J48" s="382"/>
      <c r="K48" s="382"/>
      <c r="L48" s="382"/>
      <c r="M48" s="382"/>
      <c r="N48" s="382"/>
      <c r="O48" s="382"/>
      <c r="P48" s="382"/>
      <c r="Q48" s="382"/>
      <c r="R48" s="382"/>
      <c r="S48" s="382"/>
      <c r="T48" s="382"/>
    </row>
    <row r="49" spans="1:20" s="377" customFormat="1" x14ac:dyDescent="0.2">
      <c r="A49" s="749" t="e" cm="1">
        <f t="array" ref="A49">INDEX(XML!D:D,SMALL(IF(($G$1=XML!B:B),ROW(XML!B:B)-MIN(ROW(XML!B:B))+1,""),ROWS($A$1:A6)))</f>
        <v>#NUM!</v>
      </c>
      <c r="B49" s="750" t="e">
        <f>VLOOKUP(A49,'Main Item List'!$A$3:$D$28298,2,0)</f>
        <v>#NUM!</v>
      </c>
      <c r="C49" s="751" t="e" cm="1">
        <f t="array" ref="C49">INDEX(XML!$J$1:$J$1202,SMALL(IF(($G$1=XML!$B$1:$B$1202),ROW(XML!$B$1:$B$1202)-MIN(ROW(XML!$B$1:$B$1202))+1,""),ROWS($C$1:C6)))</f>
        <v>#NUM!</v>
      </c>
      <c r="D49" s="752" t="e">
        <f>VLOOKUP(A49,'Main Item List'!$A$3:$D$28298,3,0)</f>
        <v>#NUM!</v>
      </c>
      <c r="E49" s="753" t="e">
        <f>VLOOKUP(A49,'Main Item List'!$A$3:$D$28298,4,0)</f>
        <v>#NUM!</v>
      </c>
      <c r="F49" s="754" t="str">
        <f t="shared" si="7"/>
        <v>0</v>
      </c>
      <c r="G49" s="382"/>
      <c r="H49" s="382"/>
      <c r="I49" s="382"/>
      <c r="J49" s="382"/>
      <c r="K49" s="382"/>
      <c r="L49" s="382"/>
      <c r="M49" s="382"/>
      <c r="N49" s="382"/>
      <c r="O49" s="382"/>
      <c r="P49" s="382"/>
      <c r="Q49" s="382"/>
      <c r="R49" s="382"/>
      <c r="S49" s="382"/>
      <c r="T49" s="382"/>
    </row>
    <row r="50" spans="1:20" s="29" customFormat="1" x14ac:dyDescent="0.2">
      <c r="A50" s="160"/>
      <c r="B50" s="220"/>
      <c r="C50" s="221"/>
      <c r="D50" s="220"/>
      <c r="E50" s="222"/>
      <c r="F50" s="145"/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161"/>
      <c r="B51" s="813" t="s">
        <v>728</v>
      </c>
      <c r="C51" s="813"/>
      <c r="D51" s="813"/>
      <c r="E51" s="159">
        <f>SUM(F44:F50)</f>
        <v>1934.1899999999998</v>
      </c>
      <c r="F51" s="145"/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</sheetData>
  <mergeCells count="3">
    <mergeCell ref="B51:D51"/>
    <mergeCell ref="D6:F6"/>
    <mergeCell ref="A38:F38"/>
  </mergeCells>
  <phoneticPr fontId="75" type="noConversion"/>
  <dataValidations count="1">
    <dataValidation type="list" allowBlank="1" showInputMessage="1" showErrorMessage="1" sqref="H9" xr:uid="{27D2F9FB-ADDA-4919-82FC-0135EB24943C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8">
    <tabColor rgb="FFFFFF00"/>
  </sheetPr>
  <dimension ref="A1:H10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5703125" customWidth="1"/>
    <col min="5" max="8" width="9.28515625" customWidth="1"/>
  </cols>
  <sheetData>
    <row r="1" spans="1:8" x14ac:dyDescent="0.2">
      <c r="A1" t="s">
        <v>3443</v>
      </c>
      <c r="B1" s="94" t="str">
        <f>CONCATENATE('080 Skips'!E9,"/",'080 Skips'!F9)</f>
        <v>JNB 20058/080</v>
      </c>
      <c r="C1" s="29" t="s">
        <v>1038</v>
      </c>
      <c r="D1" s="97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'080 Skips'!A11</f>
        <v>Can Plan</v>
      </c>
    </row>
    <row r="3" spans="1:8" x14ac:dyDescent="0.2">
      <c r="B3" t="str">
        <f>'080 Skips'!A26</f>
        <v>WBCPDZ1</v>
      </c>
      <c r="C3" t="str">
        <f>'080 Skips'!A26</f>
        <v>WBCPDZ1</v>
      </c>
      <c r="D3" t="str">
        <f>'080 Skips'!B26</f>
        <v>Can plan waste bin delivery Atawhai to Hope</v>
      </c>
      <c r="E3" s="14">
        <f>'080 Skips'!C26</f>
        <v>1</v>
      </c>
      <c r="F3" s="75" t="str">
        <f>'080 Skips'!D26</f>
        <v>each</v>
      </c>
      <c r="G3" s="99">
        <f>'080 Skips'!E26</f>
        <v>44</v>
      </c>
      <c r="H3" s="99">
        <f>E3*G3</f>
        <v>44</v>
      </c>
    </row>
    <row r="4" spans="1:8" x14ac:dyDescent="0.2">
      <c r="B4" t="str">
        <f>'080 Skips'!A27</f>
        <v>WBEVERRM</v>
      </c>
      <c r="C4" t="str">
        <f>'080 Skips'!A27</f>
        <v>WBEVERRM</v>
      </c>
      <c r="D4" t="str">
        <f>'080 Skips'!B27</f>
        <v>Can Plan waste bin empty rate (per tonne) Richmond</v>
      </c>
      <c r="E4" s="14">
        <f>'080 Skips'!C27</f>
        <v>7</v>
      </c>
      <c r="F4" s="75" t="str">
        <f>'080 Skips'!D27</f>
        <v>each</v>
      </c>
      <c r="G4" s="99">
        <f>'080 Skips'!E27</f>
        <v>189.17</v>
      </c>
      <c r="H4" s="99">
        <f t="shared" ref="H4:H10" si="0">E4*G4</f>
        <v>1324.1899999999998</v>
      </c>
    </row>
    <row r="5" spans="1:8" x14ac:dyDescent="0.2">
      <c r="B5" t="str">
        <f>'080 Skips'!A28</f>
        <v>WBCPTZ1</v>
      </c>
      <c r="C5" t="str">
        <f>'080 Skips'!A28</f>
        <v>WBCPTZ1</v>
      </c>
      <c r="D5" t="str">
        <f>'080 Skips'!B28</f>
        <v>Can plan transport Atawhai to Hope</v>
      </c>
      <c r="E5" s="14">
        <f>'080 Skips'!C28</f>
        <v>6</v>
      </c>
      <c r="F5" s="75" t="str">
        <f>'080 Skips'!D28</f>
        <v>each</v>
      </c>
      <c r="G5" s="99">
        <f>'080 Skips'!E28</f>
        <v>86</v>
      </c>
      <c r="H5" s="99">
        <f t="shared" si="0"/>
        <v>516</v>
      </c>
    </row>
    <row r="6" spans="1:8" x14ac:dyDescent="0.2">
      <c r="B6" t="str">
        <f>'080 Skips'!A29</f>
        <v>WBEVBHC</v>
      </c>
      <c r="C6" t="str">
        <f>'080 Skips'!A29</f>
        <v>WBEVBHC</v>
      </c>
      <c r="D6" t="str">
        <f>'080 Skips'!B29</f>
        <v xml:space="preserve">Can plan cardboard recycling bin 1100L </v>
      </c>
      <c r="E6" s="14">
        <f>'080 Skips'!C29</f>
        <v>1</v>
      </c>
      <c r="F6" s="75" t="str">
        <f>'080 Skips'!D29</f>
        <v>each</v>
      </c>
      <c r="G6" s="99">
        <f>'080 Skips'!E29</f>
        <v>50</v>
      </c>
      <c r="H6" s="99">
        <f t="shared" si="0"/>
        <v>50</v>
      </c>
    </row>
    <row r="7" spans="1:8" x14ac:dyDescent="0.2">
      <c r="B7" t="e">
        <f>'080 Skips'!A30</f>
        <v>#NUM!</v>
      </c>
      <c r="C7" t="e">
        <f>'080 Skips'!A30</f>
        <v>#NUM!</v>
      </c>
      <c r="D7" t="e">
        <f>'080 Skips'!B30</f>
        <v>#NUM!</v>
      </c>
      <c r="E7" s="14" t="e">
        <f>'080 Skips'!C30</f>
        <v>#NUM!</v>
      </c>
      <c r="F7" s="75" t="e">
        <f>'080 Skips'!D30</f>
        <v>#NUM!</v>
      </c>
      <c r="G7" s="99" t="e">
        <f>'080 Skips'!E30</f>
        <v>#NUM!</v>
      </c>
      <c r="H7" s="99" t="e">
        <f t="shared" si="0"/>
        <v>#NUM!</v>
      </c>
    </row>
    <row r="8" spans="1:8" x14ac:dyDescent="0.2">
      <c r="B8">
        <f>'080 Skips'!A32</f>
        <v>0</v>
      </c>
      <c r="C8">
        <f>'080 Skips'!A32</f>
        <v>0</v>
      </c>
      <c r="D8">
        <f>'080 Skips'!B32</f>
        <v>0</v>
      </c>
      <c r="E8" s="14">
        <f>'080 Skips'!C32</f>
        <v>0</v>
      </c>
      <c r="F8" s="75">
        <f>'080 Skips'!D32</f>
        <v>0</v>
      </c>
      <c r="G8" s="99">
        <f>'080 Skips'!E32</f>
        <v>0</v>
      </c>
      <c r="H8" s="99">
        <f t="shared" ref="H8" si="1">E8*G8</f>
        <v>0</v>
      </c>
    </row>
    <row r="9" spans="1:8" x14ac:dyDescent="0.2">
      <c r="B9">
        <f>'080 Skips'!A33</f>
        <v>0</v>
      </c>
      <c r="C9">
        <f>'080 Skips'!A33</f>
        <v>0</v>
      </c>
      <c r="D9">
        <f>'080 Skips'!B33</f>
        <v>0</v>
      </c>
      <c r="E9" s="14">
        <f>'080 Skips'!C33</f>
        <v>0</v>
      </c>
      <c r="F9" s="55">
        <f>'080 Skips'!D33</f>
        <v>0</v>
      </c>
      <c r="G9" s="99">
        <f>'080 Skips'!E33</f>
        <v>0</v>
      </c>
      <c r="H9" s="99">
        <f t="shared" si="0"/>
        <v>0</v>
      </c>
    </row>
    <row r="10" spans="1:8" x14ac:dyDescent="0.2">
      <c r="B10">
        <f>'080 Skips'!A34</f>
        <v>0</v>
      </c>
      <c r="C10">
        <f>'080 Skips'!A34</f>
        <v>0</v>
      </c>
      <c r="D10">
        <f>'080 Skips'!B34</f>
        <v>0</v>
      </c>
      <c r="E10" s="14">
        <f>'080 Skips'!C34</f>
        <v>0</v>
      </c>
      <c r="F10" s="55">
        <f>'080 Skips'!D34</f>
        <v>0</v>
      </c>
      <c r="G10" s="99" t="str">
        <f>'080 Skips'!E34</f>
        <v>Sub Total</v>
      </c>
      <c r="H10" s="99" t="e">
        <f t="shared" si="0"/>
        <v>#VALUE!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10"/>
  </sheetPr>
  <dimension ref="A1:T115"/>
  <sheetViews>
    <sheetView zoomScaleNormal="100" workbookViewId="0">
      <selection activeCell="I18" sqref="I18"/>
    </sheetView>
  </sheetViews>
  <sheetFormatPr defaultRowHeight="12.75" x14ac:dyDescent="0.2"/>
  <cols>
    <col min="1" max="1" width="16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85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1659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729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1007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3" t="str">
        <f>VLOOKUP(C10,Suppliers!A$1:$G$674,2,0)</f>
        <v>Port-A-Loo Nelson Ltd</v>
      </c>
      <c r="D11" s="33" t="s">
        <v>905</v>
      </c>
      <c r="E11" s="398"/>
      <c r="F11" s="343">
        <f ca="1">NOW()</f>
        <v>44232.452986342592</v>
      </c>
      <c r="G11" s="379" t="s">
        <v>4048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VLOOKUP(C10,Suppliers!A$1:$G$674,3,0)</f>
        <v>15 Echodale Place, Stoke, Nelson</v>
      </c>
      <c r="B12" s="34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VLOOKUP(C10,Suppliers!$A$1:$G$674,4,0)</f>
        <v>03 547 2828</v>
      </c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VLOOKUP(C10,Suppliers!$A$1:$G$674,5,0)</f>
        <v>027 608 8356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VLOOKUP(C10,Suppliers!$A$1:$G$674,6,0)</f>
        <v>office@portaloo.nz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VLOOKUP(C10,Suppliers!$A$1:$G$674,7,0)</f>
        <v>Steve</v>
      </c>
      <c r="D16" s="33" t="s">
        <v>30790</v>
      </c>
      <c r="E16" s="33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0" t="str">
        <f>'Main Sheet'!B7</f>
        <v>Site Address</v>
      </c>
      <c r="C19" s="340"/>
      <c r="D19" s="340"/>
      <c r="E19" s="340"/>
      <c r="F19" s="340"/>
      <c r="G19" s="380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A20" s="45"/>
      <c r="B20" s="48"/>
      <c r="C20" s="48"/>
      <c r="D20" s="48"/>
      <c r="E20" s="83"/>
      <c r="F20" s="48"/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59" t="s">
        <v>935</v>
      </c>
      <c r="C21" s="60" t="s">
        <v>937</v>
      </c>
      <c r="D21" s="60" t="s">
        <v>936</v>
      </c>
      <c r="E21" s="60" t="s">
        <v>1864</v>
      </c>
      <c r="F21" s="368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'085 Site Toilet'!A39</f>
        <v>TS10013</v>
      </c>
      <c r="B22" s="389" t="str">
        <f>VLOOKUP(A22,$A$37:$E$396,2,0)</f>
        <v>Portaloo rental per month Nelson</v>
      </c>
      <c r="C22" s="39">
        <f>VLOOKUP(A22,$A$37:$E$396,3,0)</f>
        <v>6</v>
      </c>
      <c r="D22" s="39" t="str">
        <f>VLOOKUP(A22,$A$37:$E$396,4,0)</f>
        <v>month</v>
      </c>
      <c r="E22" s="383">
        <f>VLOOKUP(A22,$A$37:$E$396,5,0)</f>
        <v>100</v>
      </c>
      <c r="F22" s="679">
        <f>C22*E22</f>
        <v>600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'085 Site Toilet'!A40</f>
        <v>TS10014</v>
      </c>
      <c r="B23" s="389" t="str">
        <f>VLOOKUP(A23,$A$37:$E$396,2,0)</f>
        <v>Portaloo cleaning per month Nelson</v>
      </c>
      <c r="C23" s="39">
        <f>VLOOKUP(A23,$A$37:$E$396,3,0)</f>
        <v>6</v>
      </c>
      <c r="D23" s="39" t="str">
        <f>VLOOKUP(A23,$A$37:$E$396,4,0)</f>
        <v>month</v>
      </c>
      <c r="E23" s="383">
        <f>VLOOKUP(A23,$A$37:$E$396,5,0)</f>
        <v>80</v>
      </c>
      <c r="F23" s="679">
        <f>C23*E23</f>
        <v>480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647" customFormat="1" x14ac:dyDescent="0.2">
      <c r="A24" s="362"/>
      <c r="B24" s="389"/>
      <c r="C24" s="39"/>
      <c r="D24" s="39"/>
      <c r="E24" s="383"/>
      <c r="F24" s="679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647" customFormat="1" x14ac:dyDescent="0.2">
      <c r="A25" s="362"/>
      <c r="B25" s="389"/>
      <c r="C25" s="39"/>
      <c r="D25" s="39"/>
      <c r="E25" s="383"/>
      <c r="F25" s="679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89"/>
      <c r="C26" s="37"/>
      <c r="D26" s="39"/>
      <c r="E26" s="383"/>
      <c r="F26" s="679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3"/>
      <c r="C27" s="69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17">
        <f>SUM(F22:F27)</f>
        <v>1080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64" t="s">
        <v>1897</v>
      </c>
      <c r="F29" s="418">
        <f>F28*15%</f>
        <v>162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17">
        <f>F28+F29</f>
        <v>1242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86" t="s">
        <v>1006</v>
      </c>
      <c r="B34" s="349" t="s">
        <v>30841</v>
      </c>
      <c r="C34" s="348"/>
      <c r="D34" s="348"/>
      <c r="E34" s="348"/>
      <c r="F34" s="563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86" t="s">
        <v>2391</v>
      </c>
      <c r="B35" s="349" t="s">
        <v>1660</v>
      </c>
      <c r="C35" s="348"/>
      <c r="D35" s="348"/>
      <c r="E35" s="348"/>
      <c r="F35" s="563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86"/>
      <c r="B36" s="355" t="s">
        <v>30840</v>
      </c>
      <c r="C36" s="354"/>
      <c r="D36" s="356"/>
      <c r="E36" s="348"/>
      <c r="F36" s="563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245" customFormat="1" ht="13.5" thickBot="1" x14ac:dyDescent="0.25"/>
    <row r="38" spans="1:20" s="29" customFormat="1" ht="27" thickBot="1" x14ac:dyDescent="0.45">
      <c r="A38" s="174" t="s">
        <v>729</v>
      </c>
      <c r="B38" s="181" t="s">
        <v>910</v>
      </c>
      <c r="C38" s="187"/>
      <c r="D38" s="188"/>
      <c r="E38" s="189"/>
      <c r="F38" s="190"/>
      <c r="G38" s="136"/>
      <c r="H38" s="381"/>
      <c r="I38" s="381"/>
      <c r="J38" s="381"/>
      <c r="K38" s="381"/>
      <c r="L38" s="381"/>
      <c r="M38" s="381"/>
      <c r="N38" s="381"/>
      <c r="O38" s="381"/>
      <c r="P38" s="381"/>
      <c r="Q38" s="381"/>
      <c r="R38" s="381"/>
      <c r="S38" s="381"/>
      <c r="T38" s="381"/>
    </row>
    <row r="39" spans="1:20" s="76" customFormat="1" x14ac:dyDescent="0.2">
      <c r="A39" s="749" t="str" cm="1">
        <f t="array" ref="A39">INDEX(XML!D:D,SMALL(IF(($G$1=XML!B:B),ROW(XML!B:B)-MIN(ROW(XML!B:B))+1,""),ROWS($A$1:A1)))</f>
        <v>TS10013</v>
      </c>
      <c r="B39" s="750" t="str">
        <f>VLOOKUP(A39,'Main Item List'!$A$3:$D$28298,2,0)</f>
        <v>Portaloo rental per month Nelson</v>
      </c>
      <c r="C39" s="751" cm="1">
        <f t="array" ref="C39">INDEX(XML!$J$1:$J$1202,SMALL(IF(($G$1=XML!$B$1:$B$1202),ROW(XML!$B$1:$B$1202)-MIN(ROW(XML!$B$1:$B$1202))+1,""),ROWS($C$1:C1)))</f>
        <v>6</v>
      </c>
      <c r="D39" s="752" t="str">
        <f>VLOOKUP(A39,'Main Item List'!$A$3:$D$28298,3,0)</f>
        <v>month</v>
      </c>
      <c r="E39" s="753">
        <f>VLOOKUP(A39,'Main Item List'!$A$3:$D$28298,4,0)</f>
        <v>100</v>
      </c>
      <c r="F39" s="754">
        <f t="shared" ref="F39" si="0">IFERROR((C39*E39),"0")</f>
        <v>600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</row>
    <row r="40" spans="1:20" s="76" customFormat="1" x14ac:dyDescent="0.2">
      <c r="A40" s="214" t="str" cm="1">
        <f t="array" ref="A40">INDEX(XML!D:D,SMALL(IF(($G$1=XML!B:B),ROW(XML!B:B)-MIN(ROW(XML!B:B))+1,""),ROWS($A$1:A2)))</f>
        <v>TS10014</v>
      </c>
      <c r="B40" s="374" t="str">
        <f>VLOOKUP(A40,'Main Item List'!$A$3:$D$28298,2,0)</f>
        <v>Portaloo cleaning per month Nelson</v>
      </c>
      <c r="C40" s="751" cm="1">
        <f t="array" ref="C40">INDEX(XML!$J$1:$J$1202,SMALL(IF(($G$1=XML!$B$1:$B$1202),ROW(XML!$B$1:$B$1202)-MIN(ROW(XML!$B$1:$B$1202))+1,""),ROWS($C$1:C2)))</f>
        <v>6</v>
      </c>
      <c r="D40" s="375" t="str">
        <f>VLOOKUP(A40,'Main Item List'!$A$3:$D$28298,3,0)</f>
        <v>month</v>
      </c>
      <c r="E40" s="376">
        <f>VLOOKUP(A40,'Main Item List'!$A$3:$D$28298,4,0)</f>
        <v>80</v>
      </c>
      <c r="F40" s="213">
        <f t="shared" ref="F40" si="1">IFERROR((C40*E40),"0")</f>
        <v>480</v>
      </c>
      <c r="G40" s="381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76" customFormat="1" x14ac:dyDescent="0.2">
      <c r="A41" s="161"/>
      <c r="B41" s="335"/>
      <c r="C41" s="224"/>
      <c r="D41" s="335"/>
      <c r="E41" s="222"/>
      <c r="F41" s="145"/>
      <c r="G41" s="136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</row>
    <row r="42" spans="1:20" s="76" customFormat="1" x14ac:dyDescent="0.2">
      <c r="A42" s="161"/>
      <c r="B42" s="813" t="s">
        <v>730</v>
      </c>
      <c r="C42" s="813"/>
      <c r="D42" s="813"/>
      <c r="E42" s="159">
        <f>SUM(F39:F41)</f>
        <v>1080</v>
      </c>
      <c r="F42" s="145"/>
      <c r="G42" s="136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S42" s="381"/>
      <c r="T42" s="381"/>
    </row>
    <row r="43" spans="1:20" s="245" customFormat="1" x14ac:dyDescent="0.2"/>
    <row r="44" spans="1:20" s="245" customFormat="1" x14ac:dyDescent="0.2"/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</sheetData>
  <mergeCells count="3">
    <mergeCell ref="B42:D42"/>
    <mergeCell ref="D6:F6"/>
    <mergeCell ref="A32:F32"/>
  </mergeCells>
  <phoneticPr fontId="75" type="noConversion"/>
  <dataValidations count="1">
    <dataValidation type="list" allowBlank="1" showInputMessage="1" showErrorMessage="1" sqref="H9" xr:uid="{CB056B3F-C22C-4237-946C-289C9068CBAE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9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  <col min="5" max="8" width="9.28515625" customWidth="1"/>
  </cols>
  <sheetData>
    <row r="1" spans="1:8" x14ac:dyDescent="0.2">
      <c r="A1" s="29" t="s">
        <v>3443</v>
      </c>
      <c r="B1" s="94" t="str">
        <f>CONCATENATE('085 Site Toilet'!E9,"/",'085 Site Toilet'!F9)</f>
        <v>JNB 20058/085</v>
      </c>
      <c r="C1" s="29" t="s">
        <v>1038</v>
      </c>
      <c r="D1" s="101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'085 Site Toilet'!A11</f>
        <v>Port-A-Loo Nelson Ltd</v>
      </c>
    </row>
    <row r="3" spans="1:8" x14ac:dyDescent="0.2">
      <c r="B3" t="str">
        <f>'085 Site Toilet'!A22</f>
        <v>TS10013</v>
      </c>
      <c r="C3" t="str">
        <f>'085 Site Toilet'!A22</f>
        <v>TS10013</v>
      </c>
      <c r="D3" t="str">
        <f>'085 Site Toilet'!B22</f>
        <v>Portaloo rental per month Nelson</v>
      </c>
      <c r="E3" s="14">
        <f>'085 Site Toilet'!C22</f>
        <v>6</v>
      </c>
      <c r="F3" s="75" t="str">
        <f>'085 Site Toilet'!D22</f>
        <v>month</v>
      </c>
      <c r="G3" s="99">
        <f>'085 Site Toilet'!E22</f>
        <v>100</v>
      </c>
      <c r="H3" s="99">
        <f>E3*G3</f>
        <v>600</v>
      </c>
    </row>
    <row r="4" spans="1:8" x14ac:dyDescent="0.2">
      <c r="B4" t="str">
        <f>'085 Site Toilet'!A23</f>
        <v>TS10014</v>
      </c>
      <c r="C4" t="str">
        <f>'085 Site Toilet'!A23</f>
        <v>TS10014</v>
      </c>
      <c r="D4" t="str">
        <f>'085 Site Toilet'!B23</f>
        <v>Portaloo cleaning per month Nelson</v>
      </c>
      <c r="E4" s="14">
        <f>'085 Site Toilet'!C23</f>
        <v>6</v>
      </c>
      <c r="F4" s="75" t="str">
        <f>'085 Site Toilet'!D23</f>
        <v>month</v>
      </c>
      <c r="G4" s="99">
        <f>'085 Site Toilet'!E23</f>
        <v>80</v>
      </c>
      <c r="H4" s="99">
        <f t="shared" ref="H4:H8" si="0">E4*G4</f>
        <v>480</v>
      </c>
    </row>
    <row r="5" spans="1:8" x14ac:dyDescent="0.2">
      <c r="B5">
        <f>'085 Site Toilet'!A26</f>
        <v>0</v>
      </c>
      <c r="C5">
        <f>'085 Site Toilet'!A26</f>
        <v>0</v>
      </c>
      <c r="D5">
        <f>'085 Site Toilet'!B26</f>
        <v>0</v>
      </c>
      <c r="E5" s="14">
        <f>'085 Site Toilet'!C26</f>
        <v>0</v>
      </c>
      <c r="F5" s="75">
        <f>'085 Site Toilet'!D26</f>
        <v>0</v>
      </c>
      <c r="G5" s="99">
        <f>'085 Site Toilet'!E26</f>
        <v>0</v>
      </c>
      <c r="H5" s="99">
        <f t="shared" ref="H5:H7" si="1">E5*G5</f>
        <v>0</v>
      </c>
    </row>
    <row r="6" spans="1:8" x14ac:dyDescent="0.2">
      <c r="B6">
        <f>'085 Site Toilet'!A27</f>
        <v>0</v>
      </c>
      <c r="C6">
        <f>'085 Site Toilet'!A27</f>
        <v>0</v>
      </c>
      <c r="D6">
        <f>'085 Site Toilet'!B27</f>
        <v>0</v>
      </c>
      <c r="E6" s="14">
        <f>'085 Site Toilet'!C27</f>
        <v>0</v>
      </c>
      <c r="F6" s="75">
        <f>'085 Site Toilet'!D27</f>
        <v>0</v>
      </c>
      <c r="G6" s="99">
        <f>'085 Site Toilet'!E27</f>
        <v>0</v>
      </c>
      <c r="H6" s="99">
        <f t="shared" si="1"/>
        <v>0</v>
      </c>
    </row>
    <row r="7" spans="1:8" x14ac:dyDescent="0.2">
      <c r="B7">
        <f>'085 Site Toilet'!A28</f>
        <v>0</v>
      </c>
      <c r="C7">
        <f>'085 Site Toilet'!A28</f>
        <v>0</v>
      </c>
      <c r="D7">
        <f>'085 Site Toilet'!B28</f>
        <v>0</v>
      </c>
      <c r="E7" s="14">
        <f>'085 Site Toilet'!C28</f>
        <v>0</v>
      </c>
      <c r="F7" s="75">
        <f>'085 Site Toilet'!D28</f>
        <v>0</v>
      </c>
      <c r="G7" s="99" t="str">
        <f>'085 Site Toilet'!E28</f>
        <v>Sub Total</v>
      </c>
      <c r="H7" s="99" t="e">
        <f t="shared" si="1"/>
        <v>#VALUE!</v>
      </c>
    </row>
    <row r="8" spans="1:8" x14ac:dyDescent="0.2">
      <c r="B8">
        <f>'085 Site Toilet'!A27</f>
        <v>0</v>
      </c>
      <c r="C8">
        <f>'085 Site Toilet'!A27</f>
        <v>0</v>
      </c>
      <c r="D8">
        <f>'085 Site Toilet'!B27</f>
        <v>0</v>
      </c>
      <c r="E8" s="14">
        <f>'085 Site Toilet'!C27</f>
        <v>0</v>
      </c>
      <c r="F8" s="75">
        <f>'085 Site Toilet'!D27</f>
        <v>0</v>
      </c>
      <c r="G8" s="99">
        <f>'085 Site Toilet'!E27</f>
        <v>0</v>
      </c>
      <c r="H8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indexed="10"/>
  </sheetPr>
  <dimension ref="A1:T179"/>
  <sheetViews>
    <sheetView zoomScaleNormal="100" workbookViewId="0">
      <selection activeCell="H23" sqref="H23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105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7861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2907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">
        <v>1302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VLOOKUP(C10,Suppliers!A$1:$G$674,2,0)</f>
        <v xml:space="preserve">Donaldson Landscape &amp; Earthworks 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VLOOKUP(C10,Suppliers!A$1:$G$674,3,0)</f>
        <v>P.O. Box 23, Brightwater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VLOOKUP(C10,Suppliers!$A$1:$G$674,4,0)</f>
        <v>027 628 1646</v>
      </c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VLOOKUP(C10,Suppliers!$A$1:$G$674,5,0)</f>
        <v>027 628 1646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VLOOKUP(C10,Suppliers!$A$1:$G$674,6,0)</f>
        <v>palmerdonaldson@xtra.co.nz</v>
      </c>
      <c r="C15" s="36"/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VLOOKUP(C10,Suppliers!$A$1:$G$674,7,0)</f>
        <v>Shane</v>
      </c>
      <c r="C16" s="36"/>
      <c r="D16" s="33" t="s">
        <v>30790</v>
      </c>
      <c r="E16" s="33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398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33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401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E22" s="24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5" t="s">
        <v>1055</v>
      </c>
      <c r="B23" s="340" t="str">
        <f>'Main Sheet'!B7</f>
        <v>Site Address</v>
      </c>
      <c r="C23" s="400"/>
      <c r="D23" s="48"/>
      <c r="E23" s="48"/>
      <c r="F23" s="48"/>
      <c r="G23" s="380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88" t="s">
        <v>1948</v>
      </c>
      <c r="B25" s="60" t="s">
        <v>935</v>
      </c>
      <c r="C25" s="60" t="s">
        <v>937</v>
      </c>
      <c r="D25" s="60" t="s">
        <v>936</v>
      </c>
      <c r="E25" s="61" t="s">
        <v>1864</v>
      </c>
      <c r="F25" s="402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'105 Excavation &amp; Site Prep'!A90</f>
        <v>SW10001NB</v>
      </c>
      <c r="B26" s="362" t="str">
        <f t="shared" ref="B26:B40" si="0">VLOOKUP(A26,$A$88:$E$398,2,0)</f>
        <v>Digger hire - standard scope of works</v>
      </c>
      <c r="C26" s="39">
        <f t="shared" ref="C26:C40" si="1">VLOOKUP(A26,$A$88:$E$398,3,0)</f>
        <v>11.493035624999999</v>
      </c>
      <c r="D26" s="39" t="str">
        <f t="shared" ref="D26:D40" si="2">VLOOKUP(A26,$A$88:$E$398,4,0)</f>
        <v>hrs</v>
      </c>
      <c r="E26" s="383">
        <f t="shared" ref="E26:E40" si="3">VLOOKUP(A26,$A$88:$E$398,5,0)</f>
        <v>140</v>
      </c>
      <c r="F26" s="404">
        <f>C26*E26</f>
        <v>1609.0249875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58" t="str">
        <f>'105 Excavation &amp; Site Prep'!A91</f>
        <v>SW10002GB</v>
      </c>
      <c r="B27" s="362" t="str">
        <f t="shared" si="0"/>
        <v>Bulk excavation, cart away &amp; dump fees x 25%</v>
      </c>
      <c r="C27" s="39">
        <f t="shared" si="1"/>
        <v>104.3562</v>
      </c>
      <c r="D27" s="39" t="str">
        <f t="shared" si="2"/>
        <v>m3</v>
      </c>
      <c r="E27" s="383">
        <f t="shared" si="3"/>
        <v>27</v>
      </c>
      <c r="F27" s="404">
        <f t="shared" ref="F27:F40" si="4">C27*E27</f>
        <v>2817.6174000000001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'105 Excavation &amp; Site Prep'!A92</f>
        <v>SW10004GB</v>
      </c>
      <c r="B28" s="362" t="str">
        <f t="shared" si="0"/>
        <v>Transport</v>
      </c>
      <c r="C28" s="39">
        <f t="shared" si="1"/>
        <v>2</v>
      </c>
      <c r="D28" s="39" t="str">
        <f t="shared" si="2"/>
        <v>no</v>
      </c>
      <c r="E28" s="383">
        <f t="shared" si="3"/>
        <v>140</v>
      </c>
      <c r="F28" s="404">
        <f t="shared" si="4"/>
        <v>280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>'105 Excavation &amp; Site Prep'!A93</f>
        <v>SW10006MB</v>
      </c>
      <c r="B29" s="362" t="str">
        <f t="shared" si="0"/>
        <v>Hire compactor per day</v>
      </c>
      <c r="C29" s="39">
        <f t="shared" si="1"/>
        <v>1</v>
      </c>
      <c r="D29" s="39" t="str">
        <f t="shared" si="2"/>
        <v>no</v>
      </c>
      <c r="E29" s="383">
        <f t="shared" si="3"/>
        <v>300</v>
      </c>
      <c r="F29" s="404">
        <f t="shared" si="4"/>
        <v>300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str">
        <f>'105 Excavation &amp; Site Prep'!A94</f>
        <v>SW10008NB</v>
      </c>
      <c r="B30" s="362" t="str">
        <f t="shared" si="0"/>
        <v>50mm basecourse</v>
      </c>
      <c r="C30" s="39">
        <f t="shared" si="1"/>
        <v>13.379</v>
      </c>
      <c r="D30" s="39" t="str">
        <f t="shared" si="2"/>
        <v>m3</v>
      </c>
      <c r="E30" s="383">
        <f t="shared" si="3"/>
        <v>50</v>
      </c>
      <c r="F30" s="404">
        <f t="shared" si="4"/>
        <v>668.94999999999993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str">
        <f>'105 Excavation &amp; Site Prep'!A95</f>
        <v>SW10009GB</v>
      </c>
      <c r="B31" s="362" t="str">
        <f t="shared" si="0"/>
        <v>Hardfill</v>
      </c>
      <c r="C31" s="39">
        <f t="shared" si="1"/>
        <v>86.963499999999996</v>
      </c>
      <c r="D31" s="39" t="str">
        <f t="shared" si="2"/>
        <v>m3</v>
      </c>
      <c r="E31" s="383">
        <f t="shared" si="3"/>
        <v>50.64</v>
      </c>
      <c r="F31" s="404">
        <f t="shared" si="4"/>
        <v>4403.8316399999994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str">
        <f>'105 Excavation &amp; Site Prep'!A96</f>
        <v>SW10010MB</v>
      </c>
      <c r="B32" s="362" t="str">
        <f t="shared" si="0"/>
        <v>25mm crusher dust 1m outside of slab inc 10% compaction</v>
      </c>
      <c r="C32" s="39">
        <f t="shared" si="1"/>
        <v>7.3584500000000004</v>
      </c>
      <c r="D32" s="39" t="str">
        <f t="shared" si="2"/>
        <v>m3</v>
      </c>
      <c r="E32" s="383">
        <f t="shared" si="3"/>
        <v>50</v>
      </c>
      <c r="F32" s="404">
        <f t="shared" si="4"/>
        <v>367.92250000000001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 t="str">
        <f>'105 Excavation &amp; Site Prep'!A97</f>
        <v>SW10013NB</v>
      </c>
      <c r="B33" s="362" t="str">
        <f t="shared" si="0"/>
        <v>Excavate driveway</v>
      </c>
      <c r="C33" s="39">
        <f t="shared" si="1"/>
        <v>3</v>
      </c>
      <c r="D33" s="39" t="str">
        <f t="shared" si="2"/>
        <v>hrs</v>
      </c>
      <c r="E33" s="383">
        <f t="shared" si="3"/>
        <v>140</v>
      </c>
      <c r="F33" s="404">
        <f t="shared" si="4"/>
        <v>420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2" t="str">
        <f>'105 Excavation &amp; Site Prep'!A98</f>
        <v>SW10014NB</v>
      </c>
      <c r="B34" s="362" t="str">
        <f t="shared" si="0"/>
        <v>Basecourse for driveway</v>
      </c>
      <c r="C34" s="39">
        <f t="shared" si="1"/>
        <v>7</v>
      </c>
      <c r="D34" s="39" t="str">
        <f t="shared" si="2"/>
        <v>m3</v>
      </c>
      <c r="E34" s="383">
        <f t="shared" si="3"/>
        <v>50</v>
      </c>
      <c r="F34" s="404">
        <f t="shared" si="4"/>
        <v>350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 t="e">
        <f>'105 Excavation &amp; Site Prep'!A99</f>
        <v>#NUM!</v>
      </c>
      <c r="B35" s="362" t="e">
        <f t="shared" si="0"/>
        <v>#NUM!</v>
      </c>
      <c r="C35" s="39" t="e">
        <f t="shared" si="1"/>
        <v>#NUM!</v>
      </c>
      <c r="D35" s="39" t="e">
        <f t="shared" si="2"/>
        <v>#NUM!</v>
      </c>
      <c r="E35" s="383" t="e">
        <f t="shared" si="3"/>
        <v>#NUM!</v>
      </c>
      <c r="F35" s="404" t="e">
        <f t="shared" si="4"/>
        <v>#NUM!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 t="e">
        <f>'105 Excavation &amp; Site Prep'!A100</f>
        <v>#NUM!</v>
      </c>
      <c r="B36" s="362" t="e">
        <f t="shared" si="0"/>
        <v>#NUM!</v>
      </c>
      <c r="C36" s="39" t="e">
        <f t="shared" si="1"/>
        <v>#NUM!</v>
      </c>
      <c r="D36" s="39" t="e">
        <f t="shared" si="2"/>
        <v>#NUM!</v>
      </c>
      <c r="E36" s="383" t="e">
        <f t="shared" si="3"/>
        <v>#NUM!</v>
      </c>
      <c r="F36" s="404" t="e">
        <f t="shared" si="4"/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2" t="e">
        <f>'105 Excavation &amp; Site Prep'!A101</f>
        <v>#NUM!</v>
      </c>
      <c r="B37" s="362" t="e">
        <f t="shared" si="0"/>
        <v>#NUM!</v>
      </c>
      <c r="C37" s="39" t="e">
        <f t="shared" si="1"/>
        <v>#NUM!</v>
      </c>
      <c r="D37" s="39" t="e">
        <f t="shared" si="2"/>
        <v>#NUM!</v>
      </c>
      <c r="E37" s="383" t="e">
        <f t="shared" si="3"/>
        <v>#NUM!</v>
      </c>
      <c r="F37" s="404" t="e">
        <f t="shared" si="4"/>
        <v>#NUM!</v>
      </c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2" t="e">
        <f>'105 Excavation &amp; Site Prep'!A102</f>
        <v>#NUM!</v>
      </c>
      <c r="B38" s="362" t="e">
        <f t="shared" si="0"/>
        <v>#NUM!</v>
      </c>
      <c r="C38" s="39" t="e">
        <f t="shared" si="1"/>
        <v>#NUM!</v>
      </c>
      <c r="D38" s="39" t="e">
        <f t="shared" si="2"/>
        <v>#NUM!</v>
      </c>
      <c r="E38" s="383" t="e">
        <f t="shared" si="3"/>
        <v>#NUM!</v>
      </c>
      <c r="F38" s="404" t="e">
        <f t="shared" si="4"/>
        <v>#NUM!</v>
      </c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62" t="e">
        <f>'105 Excavation &amp; Site Prep'!A103</f>
        <v>#NUM!</v>
      </c>
      <c r="B39" s="362" t="e">
        <f t="shared" si="0"/>
        <v>#NUM!</v>
      </c>
      <c r="C39" s="39" t="e">
        <f t="shared" si="1"/>
        <v>#NUM!</v>
      </c>
      <c r="D39" s="39" t="e">
        <f t="shared" si="2"/>
        <v>#NUM!</v>
      </c>
      <c r="E39" s="383" t="e">
        <f t="shared" si="3"/>
        <v>#NUM!</v>
      </c>
      <c r="F39" s="404" t="e">
        <f t="shared" si="4"/>
        <v>#NUM!</v>
      </c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62" t="e">
        <f>'105 Excavation &amp; Site Prep'!A104</f>
        <v>#NUM!</v>
      </c>
      <c r="B40" s="362" t="e">
        <f t="shared" si="0"/>
        <v>#NUM!</v>
      </c>
      <c r="C40" s="39" t="e">
        <f t="shared" si="1"/>
        <v>#NUM!</v>
      </c>
      <c r="D40" s="39" t="e">
        <f t="shared" si="2"/>
        <v>#NUM!</v>
      </c>
      <c r="E40" s="383" t="e">
        <f t="shared" si="3"/>
        <v>#NUM!</v>
      </c>
      <c r="F40" s="404" t="e">
        <f t="shared" si="4"/>
        <v>#NUM!</v>
      </c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647" customFormat="1" x14ac:dyDescent="0.2">
      <c r="A41" s="362"/>
      <c r="B41" s="362"/>
      <c r="C41" s="39"/>
      <c r="D41" s="39"/>
      <c r="E41" s="383"/>
      <c r="F41" s="404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647" customFormat="1" x14ac:dyDescent="0.2">
      <c r="A42" s="362"/>
      <c r="B42" s="362"/>
      <c r="C42" s="39"/>
      <c r="D42" s="39"/>
      <c r="E42" s="383"/>
      <c r="F42" s="404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62"/>
      <c r="B43" s="362"/>
      <c r="C43" s="37"/>
      <c r="D43" s="39"/>
      <c r="E43" s="383"/>
      <c r="F43" s="404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63"/>
      <c r="B44" s="363"/>
      <c r="C44" s="37"/>
      <c r="D44" s="37"/>
      <c r="E44" s="435"/>
      <c r="F44" s="404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1"/>
      <c r="B45" s="31"/>
      <c r="C45" s="31"/>
      <c r="D45" s="31"/>
      <c r="E45" s="63" t="s">
        <v>1896</v>
      </c>
      <c r="F45" s="417" t="e">
        <f>SUM(F26:F44)</f>
        <v>#NUM!</v>
      </c>
      <c r="G45" s="387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E46" s="64" t="s">
        <v>1897</v>
      </c>
      <c r="F46" s="418" t="e">
        <f>F45*15%</f>
        <v>#NUM!</v>
      </c>
      <c r="G46" s="387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E47" s="33" t="s">
        <v>1395</v>
      </c>
      <c r="F47" s="417" t="e">
        <f>F45+F46</f>
        <v>#NUM!</v>
      </c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E48" s="33"/>
      <c r="F48" s="222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24.75" customHeight="1" x14ac:dyDescent="0.2">
      <c r="A49" s="869" t="s">
        <v>1008</v>
      </c>
      <c r="B49" s="869"/>
      <c r="C49" s="869"/>
      <c r="D49" s="869"/>
      <c r="E49" s="869"/>
      <c r="F49" s="86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ht="18" customHeight="1" x14ac:dyDescent="0.2"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875" t="s">
        <v>2239</v>
      </c>
      <c r="B51" s="875"/>
      <c r="C51" s="875"/>
      <c r="D51" s="45"/>
      <c r="E51" s="45"/>
      <c r="F51" s="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873" t="s">
        <v>1661</v>
      </c>
      <c r="B52" s="873"/>
      <c r="C52" s="873"/>
      <c r="D52" s="872"/>
      <c r="E52" s="872"/>
      <c r="F52" s="872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ht="60.75" customHeight="1" x14ac:dyDescent="0.2">
      <c r="A53" s="874" t="s">
        <v>4779</v>
      </c>
      <c r="B53" s="874"/>
      <c r="C53" s="874"/>
      <c r="D53" s="874"/>
      <c r="E53" s="874"/>
      <c r="F53" s="874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A54" s="873" t="s">
        <v>1236</v>
      </c>
      <c r="B54" s="873"/>
      <c r="C54" s="873"/>
      <c r="D54" s="872"/>
      <c r="E54" s="872"/>
      <c r="F54" s="872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ht="23.25" customHeight="1" x14ac:dyDescent="0.2">
      <c r="A55" s="874" t="s">
        <v>4780</v>
      </c>
      <c r="B55" s="874"/>
      <c r="C55" s="874"/>
      <c r="D55" s="874"/>
      <c r="E55" s="874"/>
      <c r="F55" s="874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ht="18" customHeight="1" x14ac:dyDescent="0.2">
      <c r="A56" s="415" t="s">
        <v>4125</v>
      </c>
      <c r="B56" s="76" t="s">
        <v>4126</v>
      </c>
      <c r="C56" s="51"/>
      <c r="D56" s="51"/>
      <c r="E56" s="51"/>
      <c r="F56" s="51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x14ac:dyDescent="0.2">
      <c r="A57" s="129"/>
      <c r="B57" s="56"/>
      <c r="C57" s="56"/>
      <c r="D57" s="56"/>
      <c r="E57" s="56"/>
      <c r="F57" s="56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ht="18" customHeight="1" x14ac:dyDescent="0.2">
      <c r="A58" s="415" t="s">
        <v>7974</v>
      </c>
      <c r="B58" s="76" t="s">
        <v>8019</v>
      </c>
      <c r="C58" s="51"/>
      <c r="D58" s="51"/>
      <c r="E58" s="51"/>
      <c r="F58" s="51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A59" s="50"/>
      <c r="B59" s="50"/>
      <c r="C59" s="50"/>
      <c r="D59" s="132"/>
      <c r="E59" s="51"/>
      <c r="F59" s="51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3" customFormat="1" ht="18" customHeight="1" x14ac:dyDescent="0.2">
      <c r="A60" s="415" t="s">
        <v>4806</v>
      </c>
      <c r="B60" s="76" t="s">
        <v>3334</v>
      </c>
      <c r="C60" s="51"/>
      <c r="D60" s="51"/>
      <c r="E60" s="51"/>
      <c r="F60" s="51"/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3" customFormat="1" x14ac:dyDescent="0.2">
      <c r="A61" s="130"/>
      <c r="B61" s="131"/>
      <c r="C61" s="131"/>
      <c r="D61" s="131"/>
      <c r="E61" s="131"/>
      <c r="F61" s="131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3" customFormat="1" ht="18" customHeight="1" x14ac:dyDescent="0.2">
      <c r="A62" s="415" t="s">
        <v>7977</v>
      </c>
      <c r="B62" s="876" t="s">
        <v>7978</v>
      </c>
      <c r="C62" s="877"/>
      <c r="D62" s="877"/>
      <c r="E62" s="877"/>
      <c r="F62" s="877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</row>
    <row r="63" spans="1:20" s="3" customFormat="1" ht="12.75" customHeight="1" x14ac:dyDescent="0.2">
      <c r="A63" s="52"/>
      <c r="B63" s="52"/>
      <c r="C63" s="52"/>
      <c r="D63" s="239"/>
      <c r="E63" s="239"/>
      <c r="F63" s="239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</row>
    <row r="64" spans="1:20" s="3" customFormat="1" ht="25.5" x14ac:dyDescent="0.2">
      <c r="A64" s="415" t="s">
        <v>2240</v>
      </c>
      <c r="B64" s="130" t="s">
        <v>7980</v>
      </c>
      <c r="C64" s="403"/>
      <c r="E64" s="239"/>
      <c r="F64" s="239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</row>
    <row r="65" spans="1:20" s="3" customFormat="1" ht="12.75" customHeight="1" x14ac:dyDescent="0.2">
      <c r="A65" s="52"/>
      <c r="B65" s="52"/>
      <c r="C65" s="52"/>
      <c r="D65" s="239"/>
      <c r="E65" s="239"/>
      <c r="F65" s="239"/>
      <c r="G65" s="245"/>
      <c r="H65" s="245"/>
      <c r="I65" s="245"/>
      <c r="J65" s="245"/>
      <c r="K65" s="245"/>
      <c r="L65" s="245"/>
      <c r="M65" s="245"/>
      <c r="N65" s="245"/>
      <c r="O65" s="245"/>
      <c r="P65" s="245"/>
      <c r="Q65" s="245"/>
      <c r="R65" s="245"/>
      <c r="S65" s="245"/>
      <c r="T65" s="245"/>
    </row>
    <row r="66" spans="1:20" s="3" customFormat="1" ht="24" customHeight="1" x14ac:dyDescent="0.2">
      <c r="A66" s="415" t="s">
        <v>414</v>
      </c>
      <c r="B66" s="878" t="s">
        <v>5143</v>
      </c>
      <c r="C66" s="878"/>
      <c r="D66" s="878"/>
      <c r="E66" s="878"/>
      <c r="F66" s="878"/>
      <c r="G66" s="245"/>
      <c r="H66" s="245"/>
      <c r="I66" s="245"/>
      <c r="J66" s="245"/>
      <c r="K66" s="245"/>
      <c r="L66" s="245"/>
      <c r="M66" s="245"/>
      <c r="N66" s="245"/>
      <c r="O66" s="245"/>
      <c r="P66" s="245"/>
      <c r="Q66" s="245"/>
      <c r="R66" s="245"/>
      <c r="S66" s="245"/>
      <c r="T66" s="245"/>
    </row>
    <row r="67" spans="1:20" s="3" customFormat="1" ht="12.75" customHeight="1" x14ac:dyDescent="0.2">
      <c r="A67" s="52"/>
      <c r="B67" s="52"/>
      <c r="C67" s="52"/>
      <c r="D67" s="239"/>
      <c r="E67" s="239"/>
      <c r="F67" s="52"/>
      <c r="G67" s="245"/>
      <c r="H67" s="245"/>
      <c r="I67" s="245"/>
      <c r="J67" s="245"/>
      <c r="K67" s="245"/>
      <c r="L67" s="245"/>
      <c r="M67" s="245"/>
      <c r="N67" s="245"/>
      <c r="O67" s="245"/>
      <c r="P67" s="245"/>
      <c r="Q67" s="245"/>
      <c r="R67" s="245"/>
      <c r="S67" s="245"/>
      <c r="T67" s="245"/>
    </row>
    <row r="68" spans="1:20" s="3" customFormat="1" ht="18" customHeight="1" x14ac:dyDescent="0.2">
      <c r="A68" s="415" t="s">
        <v>2025</v>
      </c>
      <c r="B68" s="876" t="s">
        <v>8020</v>
      </c>
      <c r="C68" s="876"/>
      <c r="D68" s="876"/>
      <c r="E68" s="876"/>
      <c r="F68" s="876"/>
      <c r="G68" s="245"/>
      <c r="H68" s="245"/>
      <c r="I68" s="245"/>
      <c r="J68" s="245"/>
      <c r="K68" s="245"/>
      <c r="L68" s="245"/>
      <c r="M68" s="245"/>
      <c r="N68" s="245"/>
      <c r="O68" s="245"/>
      <c r="P68" s="245"/>
      <c r="Q68" s="245"/>
      <c r="R68" s="245"/>
      <c r="S68" s="245"/>
      <c r="T68" s="245"/>
    </row>
    <row r="69" spans="1:20" s="3" customFormat="1" ht="12.75" customHeight="1" x14ac:dyDescent="0.2">
      <c r="A69" s="52"/>
      <c r="B69" s="52"/>
      <c r="C69" s="52"/>
      <c r="D69" s="239"/>
      <c r="E69" s="239"/>
      <c r="F69" s="239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</row>
    <row r="70" spans="1:20" s="712" customFormat="1" ht="24" customHeight="1" x14ac:dyDescent="0.2">
      <c r="A70" s="52" t="s">
        <v>52555</v>
      </c>
      <c r="B70" s="878" t="s">
        <v>52556</v>
      </c>
      <c r="C70" s="878"/>
      <c r="D70" s="878"/>
      <c r="E70" s="878"/>
      <c r="F70" s="239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</row>
    <row r="71" spans="1:20" s="712" customFormat="1" ht="12.75" customHeight="1" x14ac:dyDescent="0.2">
      <c r="A71" s="52"/>
      <c r="B71" s="52"/>
      <c r="C71" s="52"/>
      <c r="D71" s="239"/>
      <c r="E71" s="239"/>
      <c r="F71" s="239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</row>
    <row r="72" spans="1:20" s="3" customFormat="1" ht="25.5" customHeight="1" x14ac:dyDescent="0.2">
      <c r="A72" s="403" t="s">
        <v>415</v>
      </c>
      <c r="B72" s="403"/>
      <c r="C72" s="403"/>
      <c r="D72" s="239"/>
      <c r="E72" s="239"/>
      <c r="F72" s="239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</row>
    <row r="73" spans="1:20" s="3" customFormat="1" ht="12.75" customHeight="1" x14ac:dyDescent="0.2">
      <c r="A73" s="52"/>
      <c r="B73" s="52"/>
      <c r="C73" s="52"/>
      <c r="D73" s="239"/>
      <c r="E73" s="239"/>
      <c r="F73" s="239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</row>
    <row r="74" spans="1:20" s="3" customFormat="1" ht="18" customHeight="1" x14ac:dyDescent="0.2">
      <c r="A74" s="44" t="s">
        <v>2392</v>
      </c>
      <c r="B74" s="279" t="s">
        <v>5532</v>
      </c>
      <c r="C74" s="239"/>
      <c r="D74" s="239"/>
      <c r="E74" s="239"/>
      <c r="F74" s="239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</row>
    <row r="75" spans="1:20" s="3" customFormat="1" ht="12.75" customHeight="1" x14ac:dyDescent="0.2">
      <c r="A75" s="52"/>
      <c r="B75" s="52"/>
      <c r="C75" s="52"/>
      <c r="D75" s="239"/>
      <c r="E75" s="239"/>
      <c r="F75" s="239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</row>
    <row r="76" spans="1:20" s="3" customFormat="1" ht="18" customHeight="1" x14ac:dyDescent="0.2">
      <c r="A76" s="415" t="s">
        <v>7979</v>
      </c>
      <c r="B76" s="279" t="s">
        <v>1585</v>
      </c>
      <c r="C76" s="279"/>
      <c r="D76" s="279"/>
      <c r="E76" s="279"/>
      <c r="F76" s="279"/>
      <c r="G76" s="245"/>
      <c r="H76" s="245"/>
      <c r="I76" s="245"/>
      <c r="J76" s="245"/>
      <c r="K76" s="245"/>
      <c r="L76" s="245"/>
      <c r="M76" s="245"/>
      <c r="N76" s="245"/>
      <c r="O76" s="245"/>
      <c r="P76" s="245"/>
      <c r="Q76" s="245"/>
      <c r="R76" s="245"/>
      <c r="S76" s="245"/>
      <c r="T76" s="245"/>
    </row>
    <row r="77" spans="1:20" s="688" customFormat="1" ht="18" customHeight="1" x14ac:dyDescent="0.2">
      <c r="A77" s="415"/>
      <c r="B77" s="686"/>
      <c r="C77" s="686"/>
      <c r="D77" s="686"/>
      <c r="E77" s="686"/>
      <c r="F77" s="686"/>
      <c r="G77" s="245"/>
      <c r="H77" s="245"/>
      <c r="I77" s="245"/>
      <c r="J77" s="245"/>
      <c r="K77" s="245"/>
      <c r="L77" s="245"/>
      <c r="M77" s="245"/>
      <c r="N77" s="245"/>
      <c r="O77" s="245"/>
      <c r="P77" s="245"/>
      <c r="Q77" s="245"/>
      <c r="R77" s="245"/>
      <c r="S77" s="245"/>
      <c r="T77" s="245"/>
    </row>
    <row r="78" spans="1:20" s="3" customFormat="1" ht="18" customHeight="1" x14ac:dyDescent="0.2">
      <c r="A78" s="44" t="s">
        <v>2391</v>
      </c>
      <c r="B78" s="876" t="s">
        <v>30739</v>
      </c>
      <c r="C78" s="877"/>
      <c r="D78" s="877"/>
      <c r="E78" s="877"/>
      <c r="F78" s="279"/>
      <c r="G78" s="245"/>
      <c r="H78" s="245"/>
      <c r="I78" s="245"/>
      <c r="J78" s="245"/>
      <c r="K78" s="245"/>
      <c r="L78" s="245"/>
      <c r="M78" s="245"/>
      <c r="N78" s="245"/>
      <c r="O78" s="245"/>
      <c r="P78" s="245"/>
      <c r="Q78" s="245"/>
      <c r="R78" s="245"/>
      <c r="S78" s="245"/>
      <c r="T78" s="245"/>
    </row>
    <row r="79" spans="1:20" s="655" customFormat="1" ht="18" customHeight="1" x14ac:dyDescent="0.2">
      <c r="A79" s="44"/>
      <c r="B79" s="877" t="s">
        <v>30738</v>
      </c>
      <c r="C79" s="877"/>
      <c r="D79" s="877"/>
      <c r="E79" s="877"/>
      <c r="F79" s="654"/>
      <c r="G79" s="245"/>
      <c r="H79" s="245"/>
      <c r="I79" s="245"/>
      <c r="J79" s="245"/>
      <c r="K79" s="245"/>
      <c r="L79" s="245"/>
      <c r="M79" s="245"/>
      <c r="N79" s="245"/>
      <c r="O79" s="245"/>
      <c r="P79" s="245"/>
      <c r="Q79" s="245"/>
      <c r="R79" s="245"/>
      <c r="S79" s="245"/>
      <c r="T79" s="245"/>
    </row>
    <row r="80" spans="1:20" s="3" customFormat="1" ht="18" customHeight="1" x14ac:dyDescent="0.2">
      <c r="A80" s="52"/>
      <c r="B80" s="279" t="s">
        <v>2393</v>
      </c>
      <c r="C80" s="239"/>
      <c r="D80" s="239"/>
      <c r="E80" s="239"/>
      <c r="F80" s="239"/>
      <c r="G80" s="245"/>
      <c r="H80" s="245"/>
      <c r="I80" s="245"/>
      <c r="J80" s="245"/>
      <c r="K80" s="245"/>
      <c r="L80" s="245"/>
      <c r="M80" s="245"/>
      <c r="N80" s="245"/>
      <c r="O80" s="245"/>
      <c r="P80" s="245"/>
      <c r="Q80" s="245"/>
      <c r="R80" s="245"/>
      <c r="S80" s="245"/>
      <c r="T80" s="245"/>
    </row>
    <row r="81" spans="1:20" s="3" customFormat="1" ht="12.75" customHeight="1" x14ac:dyDescent="0.2">
      <c r="A81" s="47"/>
      <c r="B81" s="47"/>
      <c r="C81" s="47"/>
      <c r="D81" s="46"/>
      <c r="E81" s="46"/>
      <c r="F81" s="46"/>
      <c r="G81" s="245"/>
      <c r="H81" s="245"/>
      <c r="I81" s="245"/>
      <c r="J81" s="245"/>
      <c r="K81" s="245"/>
      <c r="L81" s="245"/>
      <c r="M81" s="245"/>
      <c r="N81" s="245"/>
      <c r="O81" s="245"/>
      <c r="P81" s="245"/>
      <c r="Q81" s="245"/>
      <c r="R81" s="245"/>
      <c r="S81" s="245"/>
      <c r="T81" s="245"/>
    </row>
    <row r="82" spans="1:20" s="3" customFormat="1" ht="12.75" customHeight="1" x14ac:dyDescent="0.2">
      <c r="A82" s="47"/>
      <c r="B82" s="47"/>
      <c r="C82" s="47"/>
      <c r="D82" s="46"/>
      <c r="E82" s="46"/>
      <c r="F82" s="46"/>
      <c r="G82" s="245"/>
      <c r="H82" s="245"/>
      <c r="I82" s="245"/>
      <c r="J82" s="245"/>
      <c r="K82" s="245"/>
      <c r="L82" s="245"/>
      <c r="M82" s="245"/>
      <c r="N82" s="245"/>
      <c r="O82" s="245"/>
      <c r="P82" s="245"/>
      <c r="Q82" s="245"/>
      <c r="R82" s="245"/>
      <c r="S82" s="245"/>
      <c r="T82" s="245"/>
    </row>
    <row r="83" spans="1:20" s="3" customFormat="1" x14ac:dyDescent="0.2">
      <c r="A83" s="386" t="s">
        <v>7888</v>
      </c>
      <c r="B83" s="350"/>
      <c r="C83" s="385"/>
      <c r="D83" s="396"/>
      <c r="E83" s="396"/>
      <c r="F83" s="409"/>
      <c r="G83" s="245"/>
      <c r="H83" s="245"/>
      <c r="I83" s="245"/>
      <c r="J83" s="245"/>
      <c r="K83" s="245"/>
      <c r="L83" s="245"/>
      <c r="M83" s="245"/>
      <c r="N83" s="245"/>
      <c r="O83" s="245"/>
      <c r="P83" s="245"/>
      <c r="Q83" s="245"/>
      <c r="R83" s="245"/>
      <c r="S83" s="245"/>
      <c r="T83" s="245"/>
    </row>
    <row r="84" spans="1:20" s="3" customFormat="1" x14ac:dyDescent="0.2">
      <c r="A84" s="386" t="s">
        <v>7889</v>
      </c>
      <c r="B84" s="350"/>
      <c r="C84" s="385"/>
      <c r="D84" s="397"/>
      <c r="E84" s="397"/>
      <c r="F84" s="410"/>
      <c r="G84" s="245"/>
      <c r="H84" s="245"/>
      <c r="I84" s="245"/>
      <c r="J84" s="245"/>
      <c r="K84" s="245"/>
      <c r="L84" s="245"/>
      <c r="M84" s="245"/>
      <c r="N84" s="245"/>
      <c r="O84" s="245"/>
      <c r="P84" s="245"/>
      <c r="Q84" s="245"/>
      <c r="R84" s="245"/>
      <c r="S84" s="245"/>
      <c r="T84" s="245"/>
    </row>
    <row r="85" spans="1:20" s="3" customFormat="1" x14ac:dyDescent="0.2">
      <c r="A85" s="386" t="s">
        <v>1006</v>
      </c>
      <c r="B85" s="349" t="s">
        <v>7477</v>
      </c>
      <c r="C85" s="348"/>
      <c r="D85" s="348"/>
      <c r="E85" s="396"/>
      <c r="F85" s="409"/>
      <c r="G85" s="245"/>
      <c r="H85" s="245"/>
      <c r="I85" s="245"/>
      <c r="J85" s="245"/>
      <c r="K85" s="245"/>
      <c r="L85" s="245"/>
      <c r="M85" s="245"/>
      <c r="N85" s="245"/>
      <c r="O85" s="245"/>
      <c r="P85" s="245"/>
      <c r="Q85" s="245"/>
      <c r="R85" s="245"/>
      <c r="S85" s="245"/>
      <c r="T85" s="245"/>
    </row>
    <row r="86" spans="1:20" s="3" customFormat="1" x14ac:dyDescent="0.2">
      <c r="A86" s="386" t="s">
        <v>2391</v>
      </c>
      <c r="B86" s="355" t="s">
        <v>30840</v>
      </c>
      <c r="C86" s="354"/>
      <c r="D86" s="356"/>
      <c r="E86" s="74"/>
      <c r="F86" s="565"/>
      <c r="G86" s="245"/>
      <c r="H86" s="245"/>
      <c r="I86" s="245"/>
      <c r="J86" s="245"/>
      <c r="K86" s="245"/>
      <c r="L86" s="245"/>
      <c r="M86" s="245"/>
      <c r="N86" s="245"/>
      <c r="O86" s="245"/>
      <c r="P86" s="245"/>
      <c r="Q86" s="245"/>
      <c r="R86" s="245"/>
      <c r="S86" s="245"/>
      <c r="T86" s="245"/>
    </row>
    <row r="87" spans="1:20" s="3" customFormat="1" x14ac:dyDescent="0.2">
      <c r="G87" s="245"/>
      <c r="H87" s="245"/>
      <c r="I87" s="245"/>
      <c r="J87" s="245"/>
      <c r="K87" s="245"/>
      <c r="L87" s="245"/>
      <c r="M87" s="245"/>
      <c r="N87" s="245"/>
      <c r="O87" s="245"/>
      <c r="P87" s="245"/>
      <c r="Q87" s="245"/>
      <c r="R87" s="245"/>
      <c r="S87" s="245"/>
      <c r="T87" s="245"/>
    </row>
    <row r="88" spans="1:20" s="245" customFormat="1" ht="13.5" thickBot="1" x14ac:dyDescent="0.25"/>
    <row r="89" spans="1:20" s="29" customFormat="1" ht="27" thickBot="1" x14ac:dyDescent="0.45">
      <c r="A89" s="174" t="s">
        <v>2907</v>
      </c>
      <c r="B89" s="181" t="s">
        <v>7859</v>
      </c>
      <c r="C89" s="187"/>
      <c r="D89" s="188"/>
      <c r="E89" s="189"/>
      <c r="F89" s="190"/>
      <c r="G89" s="136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</row>
    <row r="90" spans="1:20" s="29" customFormat="1" x14ac:dyDescent="0.2">
      <c r="A90" s="214" t="str" cm="1">
        <f t="array" ref="A90">INDEX(XML!D:D,SMALL(IF(($G$1=XML!B:B),ROW(XML!B:B)-MIN(ROW(XML!B:B))+1,""),ROWS($A$1:A1)))</f>
        <v>SW10001NB</v>
      </c>
      <c r="B90" s="374" t="str">
        <f>VLOOKUP(A90,'Main Item List'!$A$3:$D$28298,2,0)</f>
        <v>Digger hire - standard scope of works</v>
      </c>
      <c r="C90" s="755" cm="1">
        <f t="array" ref="C90">INDEX(XML!$J$1:$J$1202,SMALL(IF(($G$1=XML!$B$1:$B$1202),ROW(XML!$B$1:$B$1202)-MIN(ROW(XML!$B$1:$B$1202))+1,""),ROWS($C$1:C1)))</f>
        <v>11.493035624999999</v>
      </c>
      <c r="D90" s="375" t="str">
        <f>VLOOKUP(A90,'Main Item List'!$A$3:$D$28298,3,0)</f>
        <v>hrs</v>
      </c>
      <c r="E90" s="376">
        <f>VLOOKUP(A90,'Main Item List'!$A$3:$D$28298,4,0)</f>
        <v>140</v>
      </c>
      <c r="F90" s="213">
        <f t="shared" ref="F90" si="5">IFERROR((C90*E90),"0")</f>
        <v>1609.0249875</v>
      </c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</row>
    <row r="91" spans="1:20" s="29" customFormat="1" x14ac:dyDescent="0.2">
      <c r="A91" s="214" t="str" cm="1">
        <f t="array" ref="A91">INDEX(XML!D:D,SMALL(IF(($G$1=XML!B:B),ROW(XML!B:B)-MIN(ROW(XML!B:B))+1,""),ROWS($A$1:A2)))</f>
        <v>SW10002GB</v>
      </c>
      <c r="B91" s="374" t="str">
        <f>VLOOKUP(A91,'Main Item List'!$A$3:$D$28298,2,0)</f>
        <v>Bulk excavation, cart away &amp; dump fees x 25%</v>
      </c>
      <c r="C91" s="755" cm="1">
        <f t="array" ref="C91">INDEX(XML!$J$1:$J$1202,SMALL(IF(($G$1=XML!$B$1:$B$1202),ROW(XML!$B$1:$B$1202)-MIN(ROW(XML!$B$1:$B$1202))+1,""),ROWS($C$1:C2)))</f>
        <v>104.3562</v>
      </c>
      <c r="D91" s="375" t="str">
        <f>VLOOKUP(A91,'Main Item List'!$A$3:$D$28298,3,0)</f>
        <v>m3</v>
      </c>
      <c r="E91" s="376">
        <f>VLOOKUP(A91,'Main Item List'!$A$3:$D$28298,4,0)</f>
        <v>27</v>
      </c>
      <c r="F91" s="213">
        <f t="shared" ref="F91:F104" si="6">IFERROR((C91*E91),"0")</f>
        <v>2817.6174000000001</v>
      </c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</row>
    <row r="92" spans="1:20" s="29" customFormat="1" x14ac:dyDescent="0.2">
      <c r="A92" s="214" t="str" cm="1">
        <f t="array" ref="A92">INDEX(XML!D:D,SMALL(IF(($G$1=XML!B:B),ROW(XML!B:B)-MIN(ROW(XML!B:B))+1,""),ROWS($A$1:A3)))</f>
        <v>SW10004GB</v>
      </c>
      <c r="B92" s="374" t="str">
        <f>VLOOKUP(A92,'Main Item List'!$A$3:$D$28298,2,0)</f>
        <v>Transport</v>
      </c>
      <c r="C92" s="755" cm="1">
        <f t="array" ref="C92">INDEX(XML!$J$1:$J$1202,SMALL(IF(($G$1=XML!$B$1:$B$1202),ROW(XML!$B$1:$B$1202)-MIN(ROW(XML!$B$1:$B$1202))+1,""),ROWS($C$1:C3)))</f>
        <v>2</v>
      </c>
      <c r="D92" s="375" t="str">
        <f>VLOOKUP(A92,'Main Item List'!$A$3:$D$28298,3,0)</f>
        <v>no</v>
      </c>
      <c r="E92" s="376">
        <f>VLOOKUP(A92,'Main Item List'!$A$3:$D$28298,4,0)</f>
        <v>140</v>
      </c>
      <c r="F92" s="213">
        <f t="shared" si="6"/>
        <v>280</v>
      </c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</row>
    <row r="93" spans="1:20" s="29" customFormat="1" x14ac:dyDescent="0.2">
      <c r="A93" s="214" t="str" cm="1">
        <f t="array" ref="A93">INDEX(XML!D:D,SMALL(IF(($G$1=XML!B:B),ROW(XML!B:B)-MIN(ROW(XML!B:B))+1,""),ROWS($A$1:A4)))</f>
        <v>SW10006MB</v>
      </c>
      <c r="B93" s="374" t="str">
        <f>VLOOKUP(A93,'Main Item List'!$A$3:$D$28298,2,0)</f>
        <v>Hire compactor per day</v>
      </c>
      <c r="C93" s="755" cm="1">
        <f t="array" ref="C93">INDEX(XML!$J$1:$J$1202,SMALL(IF(($G$1=XML!$B$1:$B$1202),ROW(XML!$B$1:$B$1202)-MIN(ROW(XML!$B$1:$B$1202))+1,""),ROWS($C$1:C4)))</f>
        <v>1</v>
      </c>
      <c r="D93" s="375" t="str">
        <f>VLOOKUP(A93,'Main Item List'!$A$3:$D$28298,3,0)</f>
        <v>no</v>
      </c>
      <c r="E93" s="376">
        <f>VLOOKUP(A93,'Main Item List'!$A$3:$D$28298,4,0)</f>
        <v>300</v>
      </c>
      <c r="F93" s="213">
        <f t="shared" si="6"/>
        <v>300</v>
      </c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</row>
    <row r="94" spans="1:20" s="29" customFormat="1" x14ac:dyDescent="0.2">
      <c r="A94" s="214" t="str" cm="1">
        <f t="array" ref="A94">INDEX(XML!D:D,SMALL(IF(($G$1=XML!B:B),ROW(XML!B:B)-MIN(ROW(XML!B:B))+1,""),ROWS($A$1:A5)))</f>
        <v>SW10008NB</v>
      </c>
      <c r="B94" s="374" t="str">
        <f>VLOOKUP(A94,'Main Item List'!$A$3:$D$28298,2,0)</f>
        <v>50mm basecourse</v>
      </c>
      <c r="C94" s="755" cm="1">
        <f t="array" ref="C94">INDEX(XML!$J$1:$J$1202,SMALL(IF(($G$1=XML!$B$1:$B$1202),ROW(XML!$B$1:$B$1202)-MIN(ROW(XML!$B$1:$B$1202))+1,""),ROWS($C$1:C5)))</f>
        <v>13.379</v>
      </c>
      <c r="D94" s="375" t="str">
        <f>VLOOKUP(A94,'Main Item List'!$A$3:$D$28298,3,0)</f>
        <v>m3</v>
      </c>
      <c r="E94" s="376">
        <f>VLOOKUP(A94,'Main Item List'!$A$3:$D$28298,4,0)</f>
        <v>50</v>
      </c>
      <c r="F94" s="213">
        <f t="shared" si="6"/>
        <v>668.94999999999993</v>
      </c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</row>
    <row r="95" spans="1:20" s="29" customFormat="1" x14ac:dyDescent="0.2">
      <c r="A95" s="214" t="str" cm="1">
        <f t="array" ref="A95">INDEX(XML!D:D,SMALL(IF(($G$1=XML!B:B),ROW(XML!B:B)-MIN(ROW(XML!B:B))+1,""),ROWS($A$1:A6)))</f>
        <v>SW10009GB</v>
      </c>
      <c r="B95" s="374" t="str">
        <f>VLOOKUP(A95,'Main Item List'!$A$3:$D$28298,2,0)</f>
        <v>Hardfill</v>
      </c>
      <c r="C95" s="755" cm="1">
        <f t="array" ref="C95">INDEX(XML!$J$1:$J$1202,SMALL(IF(($G$1=XML!$B$1:$B$1202),ROW(XML!$B$1:$B$1202)-MIN(ROW(XML!$B$1:$B$1202))+1,""),ROWS($C$1:C6)))</f>
        <v>86.963499999999996</v>
      </c>
      <c r="D95" s="375" t="str">
        <f>VLOOKUP(A95,'Main Item List'!$A$3:$D$28298,3,0)</f>
        <v>m3</v>
      </c>
      <c r="E95" s="376">
        <f>VLOOKUP(A95,'Main Item List'!$A$3:$D$28298,4,0)</f>
        <v>50.64</v>
      </c>
      <c r="F95" s="213">
        <f t="shared" si="6"/>
        <v>4403.8316399999994</v>
      </c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</row>
    <row r="96" spans="1:20" s="29" customFormat="1" x14ac:dyDescent="0.2">
      <c r="A96" s="214" t="str" cm="1">
        <f t="array" ref="A96">INDEX(XML!D:D,SMALL(IF(($G$1=XML!B:B),ROW(XML!B:B)-MIN(ROW(XML!B:B))+1,""),ROWS($A$1:A7)))</f>
        <v>SW10010MB</v>
      </c>
      <c r="B96" s="374" t="str">
        <f>VLOOKUP(A96,'Main Item List'!$A$3:$D$28298,2,0)</f>
        <v>25mm crusher dust 1m outside of slab inc 10% compaction</v>
      </c>
      <c r="C96" s="755" cm="1">
        <f t="array" ref="C96">INDEX(XML!$J$1:$J$1202,SMALL(IF(($G$1=XML!$B$1:$B$1202),ROW(XML!$B$1:$B$1202)-MIN(ROW(XML!$B$1:$B$1202))+1,""),ROWS($C$1:C7)))</f>
        <v>7.3584500000000004</v>
      </c>
      <c r="D96" s="375" t="str">
        <f>VLOOKUP(A96,'Main Item List'!$A$3:$D$28298,3,0)</f>
        <v>m3</v>
      </c>
      <c r="E96" s="376">
        <f>VLOOKUP(A96,'Main Item List'!$A$3:$D$28298,4,0)</f>
        <v>50</v>
      </c>
      <c r="F96" s="213">
        <f t="shared" si="6"/>
        <v>367.92250000000001</v>
      </c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</row>
    <row r="97" spans="1:20" s="29" customFormat="1" x14ac:dyDescent="0.2">
      <c r="A97" s="214" t="str" cm="1">
        <f t="array" ref="A97">INDEX(XML!D:D,SMALL(IF(($G$1=XML!B:B),ROW(XML!B:B)-MIN(ROW(XML!B:B))+1,""),ROWS($A$1:A8)))</f>
        <v>SW10013NB</v>
      </c>
      <c r="B97" s="374" t="str">
        <f>VLOOKUP(A97,'Main Item List'!$A$3:$D$28298,2,0)</f>
        <v>Excavate driveway</v>
      </c>
      <c r="C97" s="755" cm="1">
        <f t="array" ref="C97">INDEX(XML!$J$1:$J$1202,SMALL(IF(($G$1=XML!$B$1:$B$1202),ROW(XML!$B$1:$B$1202)-MIN(ROW(XML!$B$1:$B$1202))+1,""),ROWS($C$1:C8)))</f>
        <v>3</v>
      </c>
      <c r="D97" s="375" t="str">
        <f>VLOOKUP(A97,'Main Item List'!$A$3:$D$28298,3,0)</f>
        <v>hrs</v>
      </c>
      <c r="E97" s="376">
        <f>VLOOKUP(A97,'Main Item List'!$A$3:$D$28298,4,0)</f>
        <v>140</v>
      </c>
      <c r="F97" s="213">
        <f t="shared" si="6"/>
        <v>420</v>
      </c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</row>
    <row r="98" spans="1:20" s="29" customFormat="1" x14ac:dyDescent="0.2">
      <c r="A98" s="214" t="str" cm="1">
        <f t="array" ref="A98">INDEX(XML!D:D,SMALL(IF(($G$1=XML!B:B),ROW(XML!B:B)-MIN(ROW(XML!B:B))+1,""),ROWS($A$1:A9)))</f>
        <v>SW10014NB</v>
      </c>
      <c r="B98" s="374" t="str">
        <f>VLOOKUP(A98,'Main Item List'!$A$3:$D$28298,2,0)</f>
        <v>Basecourse for driveway</v>
      </c>
      <c r="C98" s="755" cm="1">
        <f t="array" ref="C98">INDEX(XML!$J$1:$J$1202,SMALL(IF(($G$1=XML!$B$1:$B$1202),ROW(XML!$B$1:$B$1202)-MIN(ROW(XML!$B$1:$B$1202))+1,""),ROWS($C$1:C9)))</f>
        <v>7</v>
      </c>
      <c r="D98" s="375" t="str">
        <f>VLOOKUP(A98,'Main Item List'!$A$3:$D$28298,3,0)</f>
        <v>m3</v>
      </c>
      <c r="E98" s="376">
        <f>VLOOKUP(A98,'Main Item List'!$A$3:$D$28298,4,0)</f>
        <v>50</v>
      </c>
      <c r="F98" s="213">
        <f t="shared" si="6"/>
        <v>350</v>
      </c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</row>
    <row r="99" spans="1:20" s="29" customFormat="1" x14ac:dyDescent="0.2">
      <c r="A99" s="214" t="e" cm="1">
        <f t="array" ref="A99">INDEX(XML!D:D,SMALL(IF(($G$1=XML!B:B),ROW(XML!B:B)-MIN(ROW(XML!B:B))+1,""),ROWS($A$1:A10)))</f>
        <v>#NUM!</v>
      </c>
      <c r="B99" s="374" t="e">
        <f>VLOOKUP(A99,'Main Item List'!$A$3:$D$28298,2,0)</f>
        <v>#NUM!</v>
      </c>
      <c r="C99" s="755" t="e" cm="1">
        <f t="array" ref="C99">INDEX(XML!$J$1:$J$1202,SMALL(IF(($G$1=XML!$B$1:$B$1202),ROW(XML!$B$1:$B$1202)-MIN(ROW(XML!$B$1:$B$1202))+1,""),ROWS($C$1:C10)))</f>
        <v>#NUM!</v>
      </c>
      <c r="D99" s="375" t="e">
        <f>VLOOKUP(A99,'Main Item List'!$A$3:$D$28298,3,0)</f>
        <v>#NUM!</v>
      </c>
      <c r="E99" s="376" t="e">
        <f>VLOOKUP(A99,'Main Item List'!$A$3:$D$28298,4,0)</f>
        <v>#NUM!</v>
      </c>
      <c r="F99" s="213" t="str">
        <f t="shared" si="6"/>
        <v>0</v>
      </c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</row>
    <row r="100" spans="1:20" s="29" customFormat="1" x14ac:dyDescent="0.2">
      <c r="A100" s="214" t="e" cm="1">
        <f t="array" ref="A100">INDEX(XML!D:D,SMALL(IF(($G$1=XML!B:B),ROW(XML!B:B)-MIN(ROW(XML!B:B))+1,""),ROWS($A$1:A11)))</f>
        <v>#NUM!</v>
      </c>
      <c r="B100" s="374" t="e">
        <f>VLOOKUP(A100,'Main Item List'!$A$3:$D$28298,2,0)</f>
        <v>#NUM!</v>
      </c>
      <c r="C100" s="755" t="e" cm="1">
        <f t="array" ref="C100">INDEX(XML!$J$1:$J$1202,SMALL(IF(($G$1=XML!$B$1:$B$1202),ROW(XML!$B$1:$B$1202)-MIN(ROW(XML!$B$1:$B$1202))+1,""),ROWS($C$1:C11)))</f>
        <v>#NUM!</v>
      </c>
      <c r="D100" s="375" t="e">
        <f>VLOOKUP(A100,'Main Item List'!$A$3:$D$28298,3,0)</f>
        <v>#NUM!</v>
      </c>
      <c r="E100" s="376" t="e">
        <f>VLOOKUP(A100,'Main Item List'!$A$3:$D$28298,4,0)</f>
        <v>#NUM!</v>
      </c>
      <c r="F100" s="213" t="str">
        <f t="shared" si="6"/>
        <v>0</v>
      </c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</row>
    <row r="101" spans="1:20" s="29" customFormat="1" x14ac:dyDescent="0.2">
      <c r="A101" s="214" t="e" cm="1">
        <f t="array" ref="A101">INDEX(XML!D:D,SMALL(IF(($G$1=XML!B:B),ROW(XML!B:B)-MIN(ROW(XML!B:B))+1,""),ROWS($A$1:A12)))</f>
        <v>#NUM!</v>
      </c>
      <c r="B101" s="374" t="e">
        <f>VLOOKUP(A101,'Main Item List'!$A$3:$D$28298,2,0)</f>
        <v>#NUM!</v>
      </c>
      <c r="C101" s="755" t="e" cm="1">
        <f t="array" ref="C101">INDEX(XML!$J$1:$J$1202,SMALL(IF(($G$1=XML!$B$1:$B$1202),ROW(XML!$B$1:$B$1202)-MIN(ROW(XML!$B$1:$B$1202))+1,""),ROWS($C$1:C12)))</f>
        <v>#NUM!</v>
      </c>
      <c r="D101" s="375" t="e">
        <f>VLOOKUP(A101,'Main Item List'!$A$3:$D$28298,3,0)</f>
        <v>#NUM!</v>
      </c>
      <c r="E101" s="376" t="e">
        <f>VLOOKUP(A101,'Main Item List'!$A$3:$D$28298,4,0)</f>
        <v>#NUM!</v>
      </c>
      <c r="F101" s="213" t="str">
        <f t="shared" si="6"/>
        <v>0</v>
      </c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</row>
    <row r="102" spans="1:20" s="29" customFormat="1" x14ac:dyDescent="0.2">
      <c r="A102" s="214" t="e" cm="1">
        <f t="array" ref="A102">INDEX(XML!D:D,SMALL(IF(($G$1=XML!B:B),ROW(XML!B:B)-MIN(ROW(XML!B:B))+1,""),ROWS($A$1:A13)))</f>
        <v>#NUM!</v>
      </c>
      <c r="B102" s="374" t="e">
        <f>VLOOKUP(A102,'Main Item List'!$A$3:$D$28298,2,0)</f>
        <v>#NUM!</v>
      </c>
      <c r="C102" s="755" t="e" cm="1">
        <f t="array" ref="C102">INDEX(XML!$J$1:$J$1202,SMALL(IF(($G$1=XML!$B$1:$B$1202),ROW(XML!$B$1:$B$1202)-MIN(ROW(XML!$B$1:$B$1202))+1,""),ROWS($C$1:C13)))</f>
        <v>#NUM!</v>
      </c>
      <c r="D102" s="375" t="e">
        <f>VLOOKUP(A102,'Main Item List'!$A$3:$D$28298,3,0)</f>
        <v>#NUM!</v>
      </c>
      <c r="E102" s="376" t="e">
        <f>VLOOKUP(A102,'Main Item List'!$A$3:$D$28298,4,0)</f>
        <v>#NUM!</v>
      </c>
      <c r="F102" s="213" t="str">
        <f t="shared" si="6"/>
        <v>0</v>
      </c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</row>
    <row r="103" spans="1:20" s="29" customFormat="1" x14ac:dyDescent="0.2">
      <c r="A103" s="214" t="e" cm="1">
        <f t="array" ref="A103">INDEX(XML!D:D,SMALL(IF(($G$1=XML!B:B),ROW(XML!B:B)-MIN(ROW(XML!B:B))+1,""),ROWS($A$1:A14)))</f>
        <v>#NUM!</v>
      </c>
      <c r="B103" s="374" t="e">
        <f>VLOOKUP(A103,'Main Item List'!$A$3:$D$28298,2,0)</f>
        <v>#NUM!</v>
      </c>
      <c r="C103" s="755" t="e" cm="1">
        <f t="array" ref="C103">INDEX(XML!$J$1:$J$1202,SMALL(IF(($G$1=XML!$B$1:$B$1202),ROW(XML!$B$1:$B$1202)-MIN(ROW(XML!$B$1:$B$1202))+1,""),ROWS($C$1:C14)))</f>
        <v>#NUM!</v>
      </c>
      <c r="D103" s="375" t="e">
        <f>VLOOKUP(A103,'Main Item List'!$A$3:$D$28298,3,0)</f>
        <v>#NUM!</v>
      </c>
      <c r="E103" s="376" t="e">
        <f>VLOOKUP(A103,'Main Item List'!$A$3:$D$28298,4,0)</f>
        <v>#NUM!</v>
      </c>
      <c r="F103" s="213" t="str">
        <f t="shared" si="6"/>
        <v>0</v>
      </c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</row>
    <row r="104" spans="1:20" s="29" customFormat="1" x14ac:dyDescent="0.2">
      <c r="A104" s="214" t="e" cm="1">
        <f t="array" ref="A104">INDEX(XML!D:D,SMALL(IF(($G$1=XML!B:B),ROW(XML!B:B)-MIN(ROW(XML!B:B))+1,""),ROWS($A$1:A15)))</f>
        <v>#NUM!</v>
      </c>
      <c r="B104" s="374" t="e">
        <f>VLOOKUP(A104,'Main Item List'!$A$3:$D$28298,2,0)</f>
        <v>#NUM!</v>
      </c>
      <c r="C104" s="755" t="e" cm="1">
        <f t="array" ref="C104">INDEX(XML!$J$1:$J$1202,SMALL(IF(($G$1=XML!$B$1:$B$1202),ROW(XML!$B$1:$B$1202)-MIN(ROW(XML!$B$1:$B$1202))+1,""),ROWS($C$1:C15)))</f>
        <v>#NUM!</v>
      </c>
      <c r="D104" s="375" t="e">
        <f>VLOOKUP(A104,'Main Item List'!$A$3:$D$28298,3,0)</f>
        <v>#NUM!</v>
      </c>
      <c r="E104" s="376" t="e">
        <f>VLOOKUP(A104,'Main Item List'!$A$3:$D$28298,4,0)</f>
        <v>#NUM!</v>
      </c>
      <c r="F104" s="213" t="str">
        <f t="shared" si="6"/>
        <v>0</v>
      </c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</row>
    <row r="105" spans="1:20" s="29" customFormat="1" x14ac:dyDescent="0.2">
      <c r="A105" s="160"/>
      <c r="B105" s="220"/>
      <c r="C105" s="221"/>
      <c r="D105" s="220"/>
      <c r="E105" s="222"/>
      <c r="F105" s="145"/>
      <c r="G105" s="136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</row>
    <row r="106" spans="1:20" s="29" customFormat="1" x14ac:dyDescent="0.2">
      <c r="A106" s="160"/>
      <c r="B106" s="813" t="s">
        <v>2909</v>
      </c>
      <c r="C106" s="813"/>
      <c r="D106" s="813"/>
      <c r="E106" s="159">
        <f>SUM(F90:F105)</f>
        <v>11217.3465275</v>
      </c>
      <c r="F106" s="145"/>
      <c r="G106" s="136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</row>
    <row r="107" spans="1:20" s="245" customFormat="1" x14ac:dyDescent="0.2"/>
    <row r="108" spans="1:20" s="245" customFormat="1" x14ac:dyDescent="0.2"/>
    <row r="109" spans="1:20" s="245" customFormat="1" x14ac:dyDescent="0.2"/>
    <row r="110" spans="1:20" s="245" customFormat="1" x14ac:dyDescent="0.2"/>
    <row r="111" spans="1:20" s="245" customFormat="1" x14ac:dyDescent="0.2"/>
    <row r="112" spans="1:20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  <row r="146" s="245" customFormat="1" x14ac:dyDescent="0.2"/>
    <row r="147" s="245" customFormat="1" x14ac:dyDescent="0.2"/>
    <row r="148" s="245" customFormat="1" x14ac:dyDescent="0.2"/>
    <row r="149" s="245" customFormat="1" x14ac:dyDescent="0.2"/>
    <row r="150" s="245" customFormat="1" x14ac:dyDescent="0.2"/>
    <row r="151" s="245" customFormat="1" x14ac:dyDescent="0.2"/>
    <row r="152" s="245" customFormat="1" x14ac:dyDescent="0.2"/>
    <row r="153" s="245" customFormat="1" x14ac:dyDescent="0.2"/>
    <row r="154" s="245" customFormat="1" x14ac:dyDescent="0.2"/>
    <row r="155" s="245" customFormat="1" x14ac:dyDescent="0.2"/>
    <row r="156" s="245" customFormat="1" x14ac:dyDescent="0.2"/>
    <row r="157" s="245" customFormat="1" x14ac:dyDescent="0.2"/>
    <row r="158" s="245" customFormat="1" x14ac:dyDescent="0.2"/>
    <row r="159" s="245" customFormat="1" x14ac:dyDescent="0.2"/>
    <row r="160" s="245" customFormat="1" x14ac:dyDescent="0.2"/>
    <row r="161" s="245" customFormat="1" x14ac:dyDescent="0.2"/>
    <row r="162" s="245" customFormat="1" x14ac:dyDescent="0.2"/>
    <row r="163" s="245" customFormat="1" x14ac:dyDescent="0.2"/>
    <row r="164" s="245" customFormat="1" x14ac:dyDescent="0.2"/>
    <row r="165" s="245" customFormat="1" x14ac:dyDescent="0.2"/>
    <row r="166" s="245" customFormat="1" x14ac:dyDescent="0.2"/>
    <row r="167" s="245" customFormat="1" x14ac:dyDescent="0.2"/>
    <row r="168" s="245" customFormat="1" x14ac:dyDescent="0.2"/>
    <row r="169" s="245" customFormat="1" x14ac:dyDescent="0.2"/>
    <row r="170" s="245" customFormat="1" x14ac:dyDescent="0.2"/>
    <row r="171" s="245" customFormat="1" x14ac:dyDescent="0.2"/>
    <row r="172" s="245" customFormat="1" x14ac:dyDescent="0.2"/>
    <row r="173" s="245" customFormat="1" x14ac:dyDescent="0.2"/>
    <row r="174" s="245" customFormat="1" x14ac:dyDescent="0.2"/>
    <row r="175" s="245" customFormat="1" x14ac:dyDescent="0.2"/>
    <row r="176" s="245" customFormat="1" x14ac:dyDescent="0.2"/>
    <row r="177" s="245" customFormat="1" x14ac:dyDescent="0.2"/>
    <row r="178" s="245" customFormat="1" x14ac:dyDescent="0.2"/>
    <row r="179" s="245" customFormat="1" x14ac:dyDescent="0.2"/>
  </sheetData>
  <mergeCells count="16">
    <mergeCell ref="D54:F54"/>
    <mergeCell ref="A54:C54"/>
    <mergeCell ref="B106:D106"/>
    <mergeCell ref="D6:F6"/>
    <mergeCell ref="A49:F49"/>
    <mergeCell ref="A53:F53"/>
    <mergeCell ref="A55:F55"/>
    <mergeCell ref="A52:C52"/>
    <mergeCell ref="D52:F52"/>
    <mergeCell ref="A51:C51"/>
    <mergeCell ref="B78:E78"/>
    <mergeCell ref="B62:F62"/>
    <mergeCell ref="B66:F66"/>
    <mergeCell ref="B68:F68"/>
    <mergeCell ref="B79:E79"/>
    <mergeCell ref="B70:E70"/>
  </mergeCells>
  <phoneticPr fontId="75" type="noConversion"/>
  <dataValidations count="1">
    <dataValidation type="list" allowBlank="1" showInputMessage="1" showErrorMessage="1" sqref="H9" xr:uid="{F2837A0B-4189-4045-8EDB-5200494CBF7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0">
    <tabColor rgb="FFFFFF00"/>
  </sheetPr>
  <dimension ref="A1:H17"/>
  <sheetViews>
    <sheetView zoomScaleNormal="100" workbookViewId="0">
      <selection activeCell="E74" sqref="E74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CONCATENATE('105 Excavation &amp; Site Prep'!E9,"/",'105 Excavation &amp; Site Prep'!F9)</f>
        <v>JNB 20058/105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'105 Excavation &amp; Site Prep'!A11</f>
        <v xml:space="preserve">Donaldson Landscape &amp; Earthworks </v>
      </c>
    </row>
    <row r="3" spans="1:8" x14ac:dyDescent="0.2">
      <c r="B3" t="str">
        <f>'105 Excavation &amp; Site Prep'!A26</f>
        <v>SW10001NB</v>
      </c>
      <c r="C3" t="str">
        <f>'105 Excavation &amp; Site Prep'!A26</f>
        <v>SW10001NB</v>
      </c>
      <c r="D3" t="str">
        <f>'105 Excavation &amp; Site Prep'!B26</f>
        <v>Digger hire - standard scope of works</v>
      </c>
      <c r="E3" s="14">
        <f>'105 Excavation &amp; Site Prep'!C26</f>
        <v>11.493035624999999</v>
      </c>
      <c r="F3" s="75" t="str">
        <f>'105 Excavation &amp; Site Prep'!D26</f>
        <v>hrs</v>
      </c>
      <c r="G3" s="99">
        <f>'105 Excavation &amp; Site Prep'!E26</f>
        <v>140</v>
      </c>
      <c r="H3" s="99">
        <f>E3*G3</f>
        <v>1609.0249875</v>
      </c>
    </row>
    <row r="4" spans="1:8" x14ac:dyDescent="0.2">
      <c r="B4" t="str">
        <f>'105 Excavation &amp; Site Prep'!A27</f>
        <v>SW10002GB</v>
      </c>
      <c r="C4" t="str">
        <f>'105 Excavation &amp; Site Prep'!A27</f>
        <v>SW10002GB</v>
      </c>
      <c r="D4" t="str">
        <f>'105 Excavation &amp; Site Prep'!B27</f>
        <v>Bulk excavation, cart away &amp; dump fees x 25%</v>
      </c>
      <c r="E4" s="14">
        <f>'105 Excavation &amp; Site Prep'!C27</f>
        <v>104.3562</v>
      </c>
      <c r="F4" s="75" t="str">
        <f>'105 Excavation &amp; Site Prep'!D27</f>
        <v>m3</v>
      </c>
      <c r="G4" s="99">
        <f>'105 Excavation &amp; Site Prep'!E27</f>
        <v>27</v>
      </c>
      <c r="H4" s="99">
        <f t="shared" ref="H4:H17" si="0">E4*G4</f>
        <v>2817.6174000000001</v>
      </c>
    </row>
    <row r="5" spans="1:8" x14ac:dyDescent="0.2">
      <c r="B5" t="str">
        <f>'105 Excavation &amp; Site Prep'!A28</f>
        <v>SW10004GB</v>
      </c>
      <c r="C5" t="str">
        <f>'105 Excavation &amp; Site Prep'!A28</f>
        <v>SW10004GB</v>
      </c>
      <c r="D5" t="str">
        <f>'105 Excavation &amp; Site Prep'!B28</f>
        <v>Transport</v>
      </c>
      <c r="E5" s="14">
        <f>'105 Excavation &amp; Site Prep'!C28</f>
        <v>2</v>
      </c>
      <c r="F5" s="75" t="str">
        <f>'105 Excavation &amp; Site Prep'!D28</f>
        <v>no</v>
      </c>
      <c r="G5" s="99">
        <f>'105 Excavation &amp; Site Prep'!E28</f>
        <v>140</v>
      </c>
      <c r="H5" s="99">
        <f t="shared" si="0"/>
        <v>280</v>
      </c>
    </row>
    <row r="6" spans="1:8" x14ac:dyDescent="0.2">
      <c r="B6" t="str">
        <f>'105 Excavation &amp; Site Prep'!A29</f>
        <v>SW10006MB</v>
      </c>
      <c r="C6" t="str">
        <f>'105 Excavation &amp; Site Prep'!A29</f>
        <v>SW10006MB</v>
      </c>
      <c r="D6" t="str">
        <f>'105 Excavation &amp; Site Prep'!B29</f>
        <v>Hire compactor per day</v>
      </c>
      <c r="E6" s="14">
        <f>'105 Excavation &amp; Site Prep'!C29</f>
        <v>1</v>
      </c>
      <c r="F6" s="75" t="str">
        <f>'105 Excavation &amp; Site Prep'!D29</f>
        <v>no</v>
      </c>
      <c r="G6" s="99">
        <f>'105 Excavation &amp; Site Prep'!E29</f>
        <v>300</v>
      </c>
      <c r="H6" s="99">
        <f t="shared" si="0"/>
        <v>300</v>
      </c>
    </row>
    <row r="7" spans="1:8" x14ac:dyDescent="0.2">
      <c r="B7" t="str">
        <f>'105 Excavation &amp; Site Prep'!A30</f>
        <v>SW10008NB</v>
      </c>
      <c r="C7" t="str">
        <f>'105 Excavation &amp; Site Prep'!A30</f>
        <v>SW10008NB</v>
      </c>
      <c r="D7" t="str">
        <f>'105 Excavation &amp; Site Prep'!B30</f>
        <v>50mm basecourse</v>
      </c>
      <c r="E7" s="14">
        <f>'105 Excavation &amp; Site Prep'!C30</f>
        <v>13.379</v>
      </c>
      <c r="F7" s="75" t="str">
        <f>'105 Excavation &amp; Site Prep'!D30</f>
        <v>m3</v>
      </c>
      <c r="G7" s="99">
        <f>'105 Excavation &amp; Site Prep'!E30</f>
        <v>50</v>
      </c>
      <c r="H7" s="99">
        <f t="shared" si="0"/>
        <v>668.94999999999993</v>
      </c>
    </row>
    <row r="8" spans="1:8" x14ac:dyDescent="0.2">
      <c r="B8" t="str">
        <f>'105 Excavation &amp; Site Prep'!A31</f>
        <v>SW10009GB</v>
      </c>
      <c r="C8" t="str">
        <f>'105 Excavation &amp; Site Prep'!A31</f>
        <v>SW10009GB</v>
      </c>
      <c r="D8" t="str">
        <f>'105 Excavation &amp; Site Prep'!B31</f>
        <v>Hardfill</v>
      </c>
      <c r="E8" s="14">
        <f>'105 Excavation &amp; Site Prep'!C31</f>
        <v>86.963499999999996</v>
      </c>
      <c r="F8" s="75" t="str">
        <f>'105 Excavation &amp; Site Prep'!D31</f>
        <v>m3</v>
      </c>
      <c r="G8" s="99">
        <f>'105 Excavation &amp; Site Prep'!E31</f>
        <v>50.64</v>
      </c>
      <c r="H8" s="99">
        <f t="shared" si="0"/>
        <v>4403.8316399999994</v>
      </c>
    </row>
    <row r="9" spans="1:8" x14ac:dyDescent="0.2">
      <c r="B9" t="str">
        <f>'105 Excavation &amp; Site Prep'!A32</f>
        <v>SW10010MB</v>
      </c>
      <c r="C9" t="str">
        <f>'105 Excavation &amp; Site Prep'!A32</f>
        <v>SW10010MB</v>
      </c>
      <c r="D9" t="str">
        <f>'105 Excavation &amp; Site Prep'!B32</f>
        <v>25mm crusher dust 1m outside of slab inc 10% compaction</v>
      </c>
      <c r="E9" s="14">
        <f>'105 Excavation &amp; Site Prep'!C32</f>
        <v>7.3584500000000004</v>
      </c>
      <c r="F9" s="75" t="str">
        <f>'105 Excavation &amp; Site Prep'!D32</f>
        <v>m3</v>
      </c>
      <c r="G9" s="99">
        <f>'105 Excavation &amp; Site Prep'!E32</f>
        <v>50</v>
      </c>
      <c r="H9" s="99">
        <f t="shared" si="0"/>
        <v>367.92250000000001</v>
      </c>
    </row>
    <row r="10" spans="1:8" x14ac:dyDescent="0.2">
      <c r="B10" t="str">
        <f>'105 Excavation &amp; Site Prep'!A33</f>
        <v>SW10013NB</v>
      </c>
      <c r="C10" t="str">
        <f>'105 Excavation &amp; Site Prep'!A33</f>
        <v>SW10013NB</v>
      </c>
      <c r="D10" t="str">
        <f>'105 Excavation &amp; Site Prep'!B33</f>
        <v>Excavate driveway</v>
      </c>
      <c r="E10" s="14">
        <f>'105 Excavation &amp; Site Prep'!C33</f>
        <v>3</v>
      </c>
      <c r="F10" s="75" t="str">
        <f>'105 Excavation &amp; Site Prep'!D33</f>
        <v>hrs</v>
      </c>
      <c r="G10" s="99">
        <f>'105 Excavation &amp; Site Prep'!E33</f>
        <v>140</v>
      </c>
      <c r="H10" s="99">
        <f t="shared" si="0"/>
        <v>420</v>
      </c>
    </row>
    <row r="11" spans="1:8" x14ac:dyDescent="0.2">
      <c r="B11" t="str">
        <f>'105 Excavation &amp; Site Prep'!A34</f>
        <v>SW10014NB</v>
      </c>
      <c r="C11" t="str">
        <f>'105 Excavation &amp; Site Prep'!A34</f>
        <v>SW10014NB</v>
      </c>
      <c r="D11" t="str">
        <f>'105 Excavation &amp; Site Prep'!B34</f>
        <v>Basecourse for driveway</v>
      </c>
      <c r="E11" s="14">
        <f>'105 Excavation &amp; Site Prep'!C34</f>
        <v>7</v>
      </c>
      <c r="F11" s="75" t="str">
        <f>'105 Excavation &amp; Site Prep'!D34</f>
        <v>m3</v>
      </c>
      <c r="G11" s="99">
        <f>'105 Excavation &amp; Site Prep'!E34</f>
        <v>50</v>
      </c>
      <c r="H11" s="99">
        <f t="shared" si="0"/>
        <v>350</v>
      </c>
    </row>
    <row r="12" spans="1:8" x14ac:dyDescent="0.2">
      <c r="B12" t="e">
        <f>'105 Excavation &amp; Site Prep'!A35</f>
        <v>#NUM!</v>
      </c>
      <c r="C12" t="e">
        <f>'105 Excavation &amp; Site Prep'!A35</f>
        <v>#NUM!</v>
      </c>
      <c r="D12" t="e">
        <f>'105 Excavation &amp; Site Prep'!B35</f>
        <v>#NUM!</v>
      </c>
      <c r="E12" s="14" t="e">
        <f>'105 Excavation &amp; Site Prep'!C35</f>
        <v>#NUM!</v>
      </c>
      <c r="F12" s="75" t="e">
        <f>'105 Excavation &amp; Site Prep'!D35</f>
        <v>#NUM!</v>
      </c>
      <c r="G12" s="99" t="e">
        <f>'105 Excavation &amp; Site Prep'!E35</f>
        <v>#NUM!</v>
      </c>
      <c r="H12" s="99" t="e">
        <f t="shared" si="0"/>
        <v>#NUM!</v>
      </c>
    </row>
    <row r="13" spans="1:8" x14ac:dyDescent="0.2">
      <c r="B13" t="e">
        <f>'105 Excavation &amp; Site Prep'!A36</f>
        <v>#NUM!</v>
      </c>
      <c r="C13" t="e">
        <f>'105 Excavation &amp; Site Prep'!A36</f>
        <v>#NUM!</v>
      </c>
      <c r="D13" t="e">
        <f>'105 Excavation &amp; Site Prep'!B36</f>
        <v>#NUM!</v>
      </c>
      <c r="E13" s="14" t="e">
        <f>'105 Excavation &amp; Site Prep'!C36</f>
        <v>#NUM!</v>
      </c>
      <c r="F13" s="75" t="e">
        <f>'105 Excavation &amp; Site Prep'!D36</f>
        <v>#NUM!</v>
      </c>
      <c r="G13" s="99" t="e">
        <f>'105 Excavation &amp; Site Prep'!E36</f>
        <v>#NUM!</v>
      </c>
      <c r="H13" s="99" t="e">
        <f t="shared" si="0"/>
        <v>#NUM!</v>
      </c>
    </row>
    <row r="14" spans="1:8" x14ac:dyDescent="0.2">
      <c r="B14" t="e">
        <f>'105 Excavation &amp; Site Prep'!A37</f>
        <v>#NUM!</v>
      </c>
      <c r="C14" t="e">
        <f>'105 Excavation &amp; Site Prep'!A37</f>
        <v>#NUM!</v>
      </c>
      <c r="D14" t="e">
        <f>'105 Excavation &amp; Site Prep'!B37</f>
        <v>#NUM!</v>
      </c>
      <c r="E14" s="14" t="e">
        <f>'105 Excavation &amp; Site Prep'!C37</f>
        <v>#NUM!</v>
      </c>
      <c r="F14" s="75" t="e">
        <f>'105 Excavation &amp; Site Prep'!D37</f>
        <v>#NUM!</v>
      </c>
      <c r="G14" s="99" t="e">
        <f>'105 Excavation &amp; Site Prep'!E37</f>
        <v>#NUM!</v>
      </c>
      <c r="H14" s="99" t="e">
        <f t="shared" si="0"/>
        <v>#NUM!</v>
      </c>
    </row>
    <row r="15" spans="1:8" x14ac:dyDescent="0.2">
      <c r="B15" t="e">
        <f>'105 Excavation &amp; Site Prep'!A38</f>
        <v>#NUM!</v>
      </c>
      <c r="C15" t="e">
        <f>'105 Excavation &amp; Site Prep'!A38</f>
        <v>#NUM!</v>
      </c>
      <c r="D15" t="e">
        <f>'105 Excavation &amp; Site Prep'!B38</f>
        <v>#NUM!</v>
      </c>
      <c r="E15" s="14" t="e">
        <f>'105 Excavation &amp; Site Prep'!C38</f>
        <v>#NUM!</v>
      </c>
      <c r="F15" s="75" t="e">
        <f>'105 Excavation &amp; Site Prep'!D38</f>
        <v>#NUM!</v>
      </c>
      <c r="G15" s="99" t="e">
        <f>'105 Excavation &amp; Site Prep'!E38</f>
        <v>#NUM!</v>
      </c>
      <c r="H15" s="99" t="e">
        <f t="shared" si="0"/>
        <v>#NUM!</v>
      </c>
    </row>
    <row r="16" spans="1:8" x14ac:dyDescent="0.2">
      <c r="B16" t="e">
        <f>'105 Excavation &amp; Site Prep'!A39</f>
        <v>#NUM!</v>
      </c>
      <c r="C16" t="e">
        <f>'105 Excavation &amp; Site Prep'!A39</f>
        <v>#NUM!</v>
      </c>
      <c r="D16" t="e">
        <f>'105 Excavation &amp; Site Prep'!B39</f>
        <v>#NUM!</v>
      </c>
      <c r="E16" s="14" t="e">
        <f>'105 Excavation &amp; Site Prep'!C39</f>
        <v>#NUM!</v>
      </c>
      <c r="F16" s="75" t="e">
        <f>'105 Excavation &amp; Site Prep'!D39</f>
        <v>#NUM!</v>
      </c>
      <c r="G16" s="99" t="e">
        <f>'105 Excavation &amp; Site Prep'!E39</f>
        <v>#NUM!</v>
      </c>
      <c r="H16" s="99" t="e">
        <f t="shared" si="0"/>
        <v>#NUM!</v>
      </c>
    </row>
    <row r="17" spans="2:8" x14ac:dyDescent="0.2">
      <c r="B17" t="e">
        <f>'105 Excavation &amp; Site Prep'!A40</f>
        <v>#NUM!</v>
      </c>
      <c r="C17" t="e">
        <f>'105 Excavation &amp; Site Prep'!A40</f>
        <v>#NUM!</v>
      </c>
      <c r="D17" t="e">
        <f>'105 Excavation &amp; Site Prep'!B40</f>
        <v>#NUM!</v>
      </c>
      <c r="E17" s="14" t="e">
        <f>'105 Excavation &amp; Site Prep'!C40</f>
        <v>#NUM!</v>
      </c>
      <c r="F17" s="75" t="e">
        <f>'105 Excavation &amp; Site Prep'!D40</f>
        <v>#NUM!</v>
      </c>
      <c r="G17" s="99" t="e">
        <f>'105 Excavation &amp; Site Prep'!E40</f>
        <v>#NUM!</v>
      </c>
      <c r="H17" s="99" t="e">
        <f t="shared" si="0"/>
        <v>#NUM!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F51EE-685E-4F80-AB55-5DA2F89FA242}">
  <sheetPr codeName="Sheet158">
    <tabColor indexed="10"/>
  </sheetPr>
  <dimension ref="A1:T143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698" customFormat="1" x14ac:dyDescent="0.2">
      <c r="G1" s="245">
        <v>105.1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698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698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698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698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698" customFormat="1" ht="26.25" customHeight="1" thickBot="1" x14ac:dyDescent="0.35">
      <c r="A6" s="798" t="s">
        <v>52558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698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698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698" customFormat="1" ht="15.75" x14ac:dyDescent="0.25">
      <c r="C9" s="345" t="s">
        <v>906</v>
      </c>
      <c r="E9" s="345" t="str">
        <f>'Main Sheet'!B5</f>
        <v>JNB 20058</v>
      </c>
      <c r="F9" s="800" t="s">
        <v>54901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698" customFormat="1" x14ac:dyDescent="0.2">
      <c r="A10" s="15" t="s">
        <v>2617</v>
      </c>
      <c r="B10" s="33" t="s">
        <v>7885</v>
      </c>
      <c r="C10" s="698">
        <v>1302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698" customFormat="1" x14ac:dyDescent="0.2">
      <c r="A11" s="23" t="str">
        <f>VLOOKUP(C10,Suppliers!A$1:$G$674,2,0)</f>
        <v xml:space="preserve">Donaldson Landscape &amp; Earthworks </v>
      </c>
      <c r="B11" s="23"/>
      <c r="D11" s="33" t="s">
        <v>905</v>
      </c>
      <c r="E11" s="398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698" customFormat="1" x14ac:dyDescent="0.2">
      <c r="A12" s="34" t="str">
        <f>VLOOKUP(C10,Suppliers!A$1:$G$674,3,0)</f>
        <v>P.O. Box 23, Brightwater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698" customFormat="1" x14ac:dyDescent="0.2">
      <c r="A13" s="34" t="s">
        <v>908</v>
      </c>
      <c r="B13" s="357" t="str">
        <f>VLOOKUP(C10,Suppliers!$A$1:$G$674,4,0)</f>
        <v>027 628 1646</v>
      </c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698" customFormat="1" x14ac:dyDescent="0.2">
      <c r="A14" s="23" t="s">
        <v>4849</v>
      </c>
      <c r="B14" s="34" t="str">
        <f>VLOOKUP(C10,Suppliers!$A$1:$G$674,5,0)</f>
        <v>027 628 1646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698" customFormat="1" x14ac:dyDescent="0.2">
      <c r="A15" s="698" t="s">
        <v>2024</v>
      </c>
      <c r="B15" s="34" t="str">
        <f>VLOOKUP(C10,Suppliers!$A$1:$G$674,6,0)</f>
        <v>palmerdonaldson@xtra.co.nz</v>
      </c>
      <c r="C15" s="36"/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698" customFormat="1" x14ac:dyDescent="0.2">
      <c r="A16" s="34" t="s">
        <v>2025</v>
      </c>
      <c r="B16" s="34" t="str">
        <f>VLOOKUP(C10,Suppliers!$A$1:$G$674,7,0)</f>
        <v>Shane</v>
      </c>
      <c r="C16" s="36"/>
      <c r="D16" s="33" t="s">
        <v>30790</v>
      </c>
      <c r="E16" s="33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698" customFormat="1" x14ac:dyDescent="0.2">
      <c r="A17" s="24"/>
      <c r="B17" s="691"/>
      <c r="C17" s="691"/>
      <c r="D17" s="691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698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698" customFormat="1" x14ac:dyDescent="0.2">
      <c r="D19" s="33" t="s">
        <v>3380</v>
      </c>
      <c r="E19" s="398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698" customFormat="1" x14ac:dyDescent="0.2">
      <c r="D20" s="33" t="s">
        <v>3381</v>
      </c>
      <c r="E20" s="33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698" customFormat="1" x14ac:dyDescent="0.2">
      <c r="D21" s="33" t="s">
        <v>3382</v>
      </c>
      <c r="E21" s="401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698" customFormat="1" x14ac:dyDescent="0.2">
      <c r="E22" s="24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698" customFormat="1" x14ac:dyDescent="0.2">
      <c r="A23" s="365" t="s">
        <v>1055</v>
      </c>
      <c r="B23" s="340" t="str">
        <f>'Main Sheet'!B7</f>
        <v>Site Address</v>
      </c>
      <c r="C23" s="400"/>
      <c r="D23" s="691"/>
      <c r="E23" s="691"/>
      <c r="F23" s="691"/>
      <c r="G23" s="380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698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698" customFormat="1" x14ac:dyDescent="0.2">
      <c r="A25" s="388" t="s">
        <v>1948</v>
      </c>
      <c r="B25" s="60" t="s">
        <v>935</v>
      </c>
      <c r="C25" s="60" t="s">
        <v>937</v>
      </c>
      <c r="D25" s="60" t="s">
        <v>936</v>
      </c>
      <c r="E25" s="61" t="s">
        <v>1864</v>
      </c>
      <c r="F25" s="402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698" customFormat="1" x14ac:dyDescent="0.2">
      <c r="A26" s="362" t="e">
        <f>'105.1 Excavation Deck Footings'!A65</f>
        <v>#NUM!</v>
      </c>
      <c r="B26" s="362" t="e">
        <f>VLOOKUP(A26,$A$63:$E$362,2,0)</f>
        <v>#NUM!</v>
      </c>
      <c r="C26" s="39" t="e">
        <f>VLOOKUP(A26,$A$63:$E$362,3,0)</f>
        <v>#NUM!</v>
      </c>
      <c r="D26" s="39" t="e">
        <f>VLOOKUP(A26,$A$63:$E$362,4,0)</f>
        <v>#NUM!</v>
      </c>
      <c r="E26" s="383" t="e">
        <f>VLOOKUP(A26,$A$63:$E$362,5,0)</f>
        <v>#NUM!</v>
      </c>
      <c r="F26" s="404" t="e">
        <f>C26*E26</f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698" customFormat="1" x14ac:dyDescent="0.2">
      <c r="A27" s="358" t="e">
        <f>'105.1 Excavation Deck Footings'!A66</f>
        <v>#NUM!</v>
      </c>
      <c r="B27" s="362" t="e">
        <f>VLOOKUP(A27,$A$63:$E$362,2,0)</f>
        <v>#NUM!</v>
      </c>
      <c r="C27" s="39" t="e">
        <f>VLOOKUP(A27,$A$63:$E$362,3,0)</f>
        <v>#NUM!</v>
      </c>
      <c r="D27" s="39" t="e">
        <f>VLOOKUP(A27,$A$63:$E$362,4,0)</f>
        <v>#NUM!</v>
      </c>
      <c r="E27" s="383" t="e">
        <f>VLOOKUP(A27,$A$63:$E$362,5,0)</f>
        <v>#NUM!</v>
      </c>
      <c r="F27" s="404" t="e">
        <f t="shared" ref="F27:F29" si="0">C27*E27</f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698" customFormat="1" x14ac:dyDescent="0.2">
      <c r="A28" s="358" t="e">
        <f>'105.1 Excavation Deck Footings'!A67</f>
        <v>#NUM!</v>
      </c>
      <c r="B28" s="362" t="e">
        <f>VLOOKUP(A28,$A$63:$E$362,2,0)</f>
        <v>#NUM!</v>
      </c>
      <c r="C28" s="39" t="e">
        <f>VLOOKUP(A28,$A$63:$E$362,3,0)</f>
        <v>#NUM!</v>
      </c>
      <c r="D28" s="39" t="e">
        <f>VLOOKUP(A28,$A$63:$E$362,4,0)</f>
        <v>#NUM!</v>
      </c>
      <c r="E28" s="383" t="e">
        <f>VLOOKUP(A28,$A$63:$E$362,5,0)</f>
        <v>#NUM!</v>
      </c>
      <c r="F28" s="404" t="e">
        <f t="shared" ref="F28" si="1">C28*E28</f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698" customFormat="1" x14ac:dyDescent="0.2">
      <c r="A29" s="362" t="e">
        <f>'105.1 Excavation Deck Footings'!A68</f>
        <v>#NUM!</v>
      </c>
      <c r="B29" s="362" t="e">
        <f>VLOOKUP(A29,$A$63:$E$362,2,0)</f>
        <v>#NUM!</v>
      </c>
      <c r="C29" s="39" t="e">
        <f>VLOOKUP(A29,$A$63:$E$362,3,0)</f>
        <v>#NUM!</v>
      </c>
      <c r="D29" s="39" t="e">
        <f>VLOOKUP(A29,$A$63:$E$362,4,0)</f>
        <v>#NUM!</v>
      </c>
      <c r="E29" s="383" t="e">
        <f>VLOOKUP(A29,$A$63:$E$362,5,0)</f>
        <v>#NUM!</v>
      </c>
      <c r="F29" s="404" t="e">
        <f t="shared" si="0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698" customFormat="1" x14ac:dyDescent="0.2">
      <c r="A30" s="362"/>
      <c r="B30" s="362"/>
      <c r="C30" s="39"/>
      <c r="D30" s="39"/>
      <c r="E30" s="383"/>
      <c r="F30" s="404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698" customFormat="1" x14ac:dyDescent="0.2">
      <c r="A31" s="362"/>
      <c r="B31" s="362"/>
      <c r="C31" s="39"/>
      <c r="D31" s="39"/>
      <c r="E31" s="383"/>
      <c r="F31" s="404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698" customFormat="1" x14ac:dyDescent="0.2">
      <c r="A32" s="362"/>
      <c r="B32" s="362"/>
      <c r="C32" s="37"/>
      <c r="D32" s="39"/>
      <c r="E32" s="383"/>
      <c r="F32" s="404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698" customFormat="1" x14ac:dyDescent="0.2">
      <c r="A33" s="363"/>
      <c r="B33" s="363"/>
      <c r="C33" s="37"/>
      <c r="D33" s="37"/>
      <c r="E33" s="435"/>
      <c r="F33" s="404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698" customFormat="1" x14ac:dyDescent="0.2">
      <c r="A34" s="31"/>
      <c r="B34" s="31"/>
      <c r="C34" s="31"/>
      <c r="D34" s="31"/>
      <c r="E34" s="63" t="s">
        <v>1896</v>
      </c>
      <c r="F34" s="417" t="e">
        <f>SUM(F26:F33)</f>
        <v>#NUM!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698" customFormat="1" x14ac:dyDescent="0.2">
      <c r="E35" s="64" t="s">
        <v>1897</v>
      </c>
      <c r="F35" s="418" t="e">
        <f>F34*15%</f>
        <v>#NUM!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698" customFormat="1" x14ac:dyDescent="0.2">
      <c r="E36" s="33" t="s">
        <v>1395</v>
      </c>
      <c r="F36" s="417" t="e">
        <f>F34+F35</f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698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698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698" customFormat="1" ht="18" customHeigh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698" customFormat="1" x14ac:dyDescent="0.2">
      <c r="A40" s="875" t="s">
        <v>2239</v>
      </c>
      <c r="B40" s="875"/>
      <c r="C40" s="875"/>
      <c r="D40" s="692"/>
      <c r="E40" s="692"/>
      <c r="F40" s="692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698" customFormat="1" x14ac:dyDescent="0.2">
      <c r="A41" s="873" t="s">
        <v>1661</v>
      </c>
      <c r="B41" s="873"/>
      <c r="C41" s="873"/>
      <c r="D41" s="872"/>
      <c r="E41" s="872"/>
      <c r="F41" s="872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698" customFormat="1" ht="60.75" customHeight="1" x14ac:dyDescent="0.2">
      <c r="A42" s="874" t="s">
        <v>4779</v>
      </c>
      <c r="B42" s="874"/>
      <c r="C42" s="874"/>
      <c r="D42" s="874"/>
      <c r="E42" s="874"/>
      <c r="F42" s="874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698" customFormat="1" x14ac:dyDescent="0.2">
      <c r="A43" s="873" t="s">
        <v>1236</v>
      </c>
      <c r="B43" s="873"/>
      <c r="C43" s="873"/>
      <c r="D43" s="872"/>
      <c r="E43" s="872"/>
      <c r="F43" s="872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698" customFormat="1" ht="23.25" customHeight="1" x14ac:dyDescent="0.2">
      <c r="A44" s="874" t="s">
        <v>4780</v>
      </c>
      <c r="B44" s="874"/>
      <c r="C44" s="874"/>
      <c r="D44" s="874"/>
      <c r="E44" s="874"/>
      <c r="F44" s="874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698" customFormat="1" ht="18" customHeight="1" x14ac:dyDescent="0.2">
      <c r="A45" s="415" t="s">
        <v>4125</v>
      </c>
      <c r="B45" s="697" t="s">
        <v>4126</v>
      </c>
      <c r="C45" s="51"/>
      <c r="D45" s="51"/>
      <c r="E45" s="51"/>
      <c r="F45" s="51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698" customFormat="1" x14ac:dyDescent="0.2">
      <c r="A46" s="693"/>
      <c r="B46" s="56"/>
      <c r="C46" s="56"/>
      <c r="D46" s="56"/>
      <c r="E46" s="56"/>
      <c r="F46" s="56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698" customFormat="1" ht="18" customHeight="1" x14ac:dyDescent="0.2">
      <c r="A47" s="415" t="s">
        <v>7974</v>
      </c>
      <c r="B47" s="697" t="s">
        <v>8019</v>
      </c>
      <c r="C47" s="51"/>
      <c r="D47" s="51"/>
      <c r="E47" s="51"/>
      <c r="F47" s="51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698" customFormat="1" x14ac:dyDescent="0.2">
      <c r="A48" s="702"/>
      <c r="B48" s="702"/>
      <c r="C48" s="702"/>
      <c r="D48" s="701"/>
      <c r="E48" s="51"/>
      <c r="F48" s="51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698" customFormat="1" ht="18" customHeight="1" x14ac:dyDescent="0.2">
      <c r="A49" s="415" t="s">
        <v>4806</v>
      </c>
      <c r="B49" s="697" t="s">
        <v>3334</v>
      </c>
      <c r="C49" s="51"/>
      <c r="D49" s="51"/>
      <c r="E49" s="51"/>
      <c r="F49" s="51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698" customFormat="1" x14ac:dyDescent="0.2">
      <c r="A50" s="695"/>
      <c r="B50" s="131"/>
      <c r="C50" s="131"/>
      <c r="D50" s="131"/>
      <c r="E50" s="131"/>
      <c r="F50" s="131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698" customFormat="1" ht="25.5" customHeight="1" x14ac:dyDescent="0.2">
      <c r="A51" s="415" t="s">
        <v>52534</v>
      </c>
      <c r="B51" s="239" t="s">
        <v>4051</v>
      </c>
      <c r="C51" s="694"/>
      <c r="D51" s="694"/>
      <c r="E51" s="694"/>
      <c r="F51" s="694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698" customFormat="1" ht="12.75" customHeight="1" x14ac:dyDescent="0.2">
      <c r="A52" s="52"/>
      <c r="B52" s="52"/>
      <c r="C52" s="52"/>
      <c r="D52" s="239"/>
      <c r="E52" s="239"/>
      <c r="F52" s="239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698" customFormat="1" ht="18" customHeight="1" x14ac:dyDescent="0.2">
      <c r="A53" s="44" t="s">
        <v>2391</v>
      </c>
      <c r="B53" s="876" t="s">
        <v>52544</v>
      </c>
      <c r="C53" s="877"/>
      <c r="D53" s="877"/>
      <c r="E53" s="877"/>
      <c r="F53" s="694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698" customFormat="1" ht="18" customHeight="1" x14ac:dyDescent="0.2">
      <c r="A54" s="44"/>
      <c r="B54" s="877" t="s">
        <v>30738</v>
      </c>
      <c r="C54" s="877"/>
      <c r="D54" s="877"/>
      <c r="E54" s="877"/>
      <c r="F54" s="694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698" customFormat="1" ht="18" customHeight="1" x14ac:dyDescent="0.2">
      <c r="A55" s="52"/>
      <c r="B55" s="694" t="s">
        <v>2393</v>
      </c>
      <c r="C55" s="239"/>
      <c r="D55" s="239"/>
      <c r="E55" s="239"/>
      <c r="F55" s="239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698" customFormat="1" ht="12.75" customHeight="1" x14ac:dyDescent="0.2">
      <c r="A56" s="47"/>
      <c r="B56" s="47"/>
      <c r="C56" s="47"/>
      <c r="D56" s="46"/>
      <c r="E56" s="46"/>
      <c r="F56" s="46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698" customFormat="1" ht="12.75" customHeight="1" x14ac:dyDescent="0.2">
      <c r="A57" s="47"/>
      <c r="B57" s="47"/>
      <c r="C57" s="47"/>
      <c r="D57" s="46"/>
      <c r="E57" s="46"/>
      <c r="F57" s="46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698" customFormat="1" x14ac:dyDescent="0.2">
      <c r="A58" s="386" t="s">
        <v>7888</v>
      </c>
      <c r="B58" s="700"/>
      <c r="C58" s="385"/>
      <c r="D58" s="396"/>
      <c r="E58" s="396"/>
      <c r="F58" s="409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698" customFormat="1" x14ac:dyDescent="0.2">
      <c r="A59" s="386" t="s">
        <v>7889</v>
      </c>
      <c r="B59" s="700"/>
      <c r="C59" s="385"/>
      <c r="D59" s="397"/>
      <c r="E59" s="397"/>
      <c r="F59" s="410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698" customFormat="1" x14ac:dyDescent="0.2">
      <c r="A60" s="386" t="s">
        <v>1006</v>
      </c>
      <c r="B60" s="699" t="s">
        <v>7477</v>
      </c>
      <c r="C60" s="348"/>
      <c r="D60" s="348"/>
      <c r="E60" s="396"/>
      <c r="F60" s="409"/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698" customFormat="1" x14ac:dyDescent="0.2">
      <c r="A61" s="386" t="s">
        <v>2391</v>
      </c>
      <c r="B61" s="355" t="s">
        <v>30840</v>
      </c>
      <c r="C61" s="696"/>
      <c r="D61" s="356"/>
      <c r="E61" s="74"/>
      <c r="F61" s="565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698" customFormat="1" x14ac:dyDescent="0.2"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</row>
    <row r="63" spans="1:20" s="245" customFormat="1" ht="13.5" thickBot="1" x14ac:dyDescent="0.25"/>
    <row r="64" spans="1:20" s="29" customFormat="1" ht="27" thickBot="1" x14ac:dyDescent="0.45">
      <c r="A64" s="174" t="s">
        <v>2907</v>
      </c>
      <c r="B64" s="181" t="s">
        <v>7859</v>
      </c>
      <c r="C64" s="187"/>
      <c r="D64" s="188"/>
      <c r="E64" s="189"/>
      <c r="F64" s="190"/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09" t="e" cm="1">
        <f t="array" ref="A65">INDEX(XML!D:D,SMALL(IF(($G$1=XML!B:B),ROW(XML!B:B)-MIN(ROW(XML!B:B))+1,""),ROWS($A$1:A1)))</f>
        <v>#NUM!</v>
      </c>
      <c r="B65" s="210" t="e">
        <f>VLOOKUP(A65,'Main Item List'!$A$3:$D$28638,2,0)</f>
        <v>#NUM!</v>
      </c>
      <c r="C65" s="219" t="e" cm="1">
        <f t="array" ref="C65">INDEX(XML!$J$1:$J$1202,SMALL(IF(($G$1=XML!$B$1:$B$1202),ROW(XML!$B$1:$B$1202)-MIN(ROW(XML!$B$1:$B$1202))+1,""),ROWS($C$1:C1)))</f>
        <v>#NUM!</v>
      </c>
      <c r="D65" s="211" t="e">
        <f>VLOOKUP(A65,'Main Item List'!$A$3:$D$28638,3,0)</f>
        <v>#NUM!</v>
      </c>
      <c r="E65" s="212" t="e">
        <f>VLOOKUP(A65,'Main Item List'!$A$3:$D$28638,4,0)</f>
        <v>#NUM!</v>
      </c>
      <c r="F65" s="213" t="str">
        <f t="shared" ref="F65:F68" si="2">IFERROR((C65*E65),"0")</f>
        <v>0</v>
      </c>
      <c r="G65" s="381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09" t="e" cm="1">
        <f t="array" ref="A66">INDEX(XML!D:D,SMALL(IF(($G$1=XML!B:B),ROW(XML!B:B)-MIN(ROW(XML!B:B))+1,""),ROWS($A$1:A2)))</f>
        <v>#NUM!</v>
      </c>
      <c r="B66" s="210" t="e">
        <f>VLOOKUP(A66,'Main Item List'!$A$3:$D$28638,2,0)</f>
        <v>#NUM!</v>
      </c>
      <c r="C66" s="219" t="e" cm="1">
        <f t="array" ref="C66">INDEX(XML!$J$1:$J$1202,SMALL(IF(($G$1=XML!$B$1:$B$1202),ROW(XML!$B$1:$B$1202)-MIN(ROW(XML!$B$1:$B$1202))+1,""),ROWS($C$1:C2)))</f>
        <v>#NUM!</v>
      </c>
      <c r="D66" s="211" t="e">
        <f>VLOOKUP(A66,'Main Item List'!$A$3:$D$28638,3,0)</f>
        <v>#NUM!</v>
      </c>
      <c r="E66" s="212" t="e">
        <f>VLOOKUP(A66,'Main Item List'!$A$3:$D$28638,4,0)</f>
        <v>#NUM!</v>
      </c>
      <c r="F66" s="213" t="str">
        <f t="shared" si="2"/>
        <v>0</v>
      </c>
      <c r="G66" s="381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09" t="e" cm="1">
        <f t="array" ref="A67">INDEX(XML!D:D,SMALL(IF(($G$1=XML!B:B),ROW(XML!B:B)-MIN(ROW(XML!B:B))+1,""),ROWS($A$1:A3)))</f>
        <v>#NUM!</v>
      </c>
      <c r="B67" s="210" t="e">
        <f>VLOOKUP(A67,'Main Item List'!$A$3:$D$28638,2,0)</f>
        <v>#NUM!</v>
      </c>
      <c r="C67" s="219" t="e" cm="1">
        <f t="array" ref="C67">INDEX(XML!$J$1:$J$1202,SMALL(IF(($G$1=XML!$B$1:$B$1202),ROW(XML!$B$1:$B$1202)-MIN(ROW(XML!$B$1:$B$1202))+1,""),ROWS($C$1:C3)))</f>
        <v>#NUM!</v>
      </c>
      <c r="D67" s="211" t="e">
        <f>VLOOKUP(A67,'Main Item List'!$A$3:$D$28638,3,0)</f>
        <v>#NUM!</v>
      </c>
      <c r="E67" s="212" t="e">
        <f>VLOOKUP(A67,'Main Item List'!$A$3:$D$28638,4,0)</f>
        <v>#NUM!</v>
      </c>
      <c r="F67" s="213" t="str">
        <f t="shared" si="2"/>
        <v>0</v>
      </c>
      <c r="G67" s="381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09" t="e" cm="1">
        <f t="array" ref="A68">INDEX(XML!D:D,SMALL(IF(($G$1=XML!B:B),ROW(XML!B:B)-MIN(ROW(XML!B:B))+1,""),ROWS($A$1:A4)))</f>
        <v>#NUM!</v>
      </c>
      <c r="B68" s="210" t="e">
        <f>VLOOKUP(A68,'Main Item List'!$A$3:$D$28638,2,0)</f>
        <v>#NUM!</v>
      </c>
      <c r="C68" s="219" t="e" cm="1">
        <f t="array" ref="C68">INDEX(XML!$J$1:$J$1202,SMALL(IF(($G$1=XML!$B$1:$B$1202),ROW(XML!$B$1:$B$1202)-MIN(ROW(XML!$B$1:$B$1202))+1,""),ROWS($C$1:C4)))</f>
        <v>#NUM!</v>
      </c>
      <c r="D68" s="211" t="e">
        <f>VLOOKUP(A68,'Main Item List'!$A$3:$D$28638,3,0)</f>
        <v>#NUM!</v>
      </c>
      <c r="E68" s="212" t="e">
        <f>VLOOKUP(A68,'Main Item List'!$A$3:$D$28638,4,0)</f>
        <v>#NUM!</v>
      </c>
      <c r="F68" s="213" t="str">
        <f t="shared" si="2"/>
        <v>0</v>
      </c>
      <c r="G68" s="381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160"/>
      <c r="B69" s="220"/>
      <c r="C69" s="221"/>
      <c r="D69" s="220"/>
      <c r="E69" s="222"/>
      <c r="F69" s="145"/>
      <c r="G69" s="136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160"/>
      <c r="B70" s="813" t="s">
        <v>2909</v>
      </c>
      <c r="C70" s="813"/>
      <c r="D70" s="813"/>
      <c r="E70" s="159">
        <f>SUM(F65:F69)</f>
        <v>0</v>
      </c>
      <c r="F70" s="145"/>
      <c r="G70" s="136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45" customFormat="1" x14ac:dyDescent="0.2"/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</sheetData>
  <mergeCells count="12">
    <mergeCell ref="A42:F42"/>
    <mergeCell ref="D6:F6"/>
    <mergeCell ref="A38:F38"/>
    <mergeCell ref="A40:C40"/>
    <mergeCell ref="A41:C41"/>
    <mergeCell ref="D41:F41"/>
    <mergeCell ref="B53:E53"/>
    <mergeCell ref="B54:E54"/>
    <mergeCell ref="B70:D70"/>
    <mergeCell ref="A43:C43"/>
    <mergeCell ref="D43:F43"/>
    <mergeCell ref="A44:F44"/>
  </mergeCells>
  <dataValidations count="1">
    <dataValidation type="list" allowBlank="1" showInputMessage="1" showErrorMessage="1" sqref="H9" xr:uid="{2C043A5C-FBF1-4EDD-BDF4-305CDF6E4A4D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D661F-D3E7-4535-B8AC-15ACDE38CA03}">
          <x14:formula1>
            <xm:f>'Main Sheet'!A417:A419</xm:f>
          </x14:formula1>
          <xm:sqref>F15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8229B-EB54-4D77-A1BF-00B4A225E45A}">
  <sheetPr codeName="Sheet159">
    <tabColor rgb="FFFFFF00"/>
  </sheetPr>
  <dimension ref="A1:H17"/>
  <sheetViews>
    <sheetView zoomScaleNormal="100" workbookViewId="0">
      <selection activeCell="O44" sqref="O44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CONCATENATE('105.1 Excavation Deck Footings'!E9,"/",'105.1 Excavation Deck Footings'!F9)</f>
        <v>JNB 20058/105.1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'105.1 Excavation Deck Footings'!A11</f>
        <v xml:space="preserve">Donaldson Landscape &amp; Earthworks </v>
      </c>
    </row>
    <row r="3" spans="1:8" x14ac:dyDescent="0.2">
      <c r="B3" t="e">
        <f>'105.1 Excavation Deck Footings'!A26</f>
        <v>#NUM!</v>
      </c>
      <c r="C3" t="e">
        <f>'105.1 Excavation Deck Footings'!A26</f>
        <v>#NUM!</v>
      </c>
      <c r="D3" t="e">
        <f>'105.1 Excavation Deck Footings'!B26</f>
        <v>#NUM!</v>
      </c>
      <c r="E3" s="14" t="e">
        <f>'105.1 Excavation Deck Footings'!C26</f>
        <v>#NUM!</v>
      </c>
      <c r="F3" s="75" t="e">
        <f>'105.1 Excavation Deck Footings'!D26</f>
        <v>#NUM!</v>
      </c>
      <c r="G3" s="99" t="e">
        <f>'105.1 Excavation Deck Footings'!E26</f>
        <v>#NUM!</v>
      </c>
      <c r="H3" s="99" t="e">
        <f>E3*G3</f>
        <v>#NUM!</v>
      </c>
    </row>
    <row r="4" spans="1:8" x14ac:dyDescent="0.2">
      <c r="B4" t="e">
        <f>'105.1 Excavation Deck Footings'!A27</f>
        <v>#NUM!</v>
      </c>
      <c r="C4" t="e">
        <f>'105.1 Excavation Deck Footings'!A27</f>
        <v>#NUM!</v>
      </c>
      <c r="D4" t="e">
        <f>'105.1 Excavation Deck Footings'!B27</f>
        <v>#NUM!</v>
      </c>
      <c r="E4" s="14" t="e">
        <f>'105.1 Excavation Deck Footings'!C27</f>
        <v>#NUM!</v>
      </c>
      <c r="F4" s="75" t="e">
        <f>'105.1 Excavation Deck Footings'!D27</f>
        <v>#NUM!</v>
      </c>
      <c r="G4" s="99" t="e">
        <f>'105.1 Excavation Deck Footings'!E27</f>
        <v>#NUM!</v>
      </c>
      <c r="H4" s="99" t="e">
        <f t="shared" ref="H4:H17" si="0">E4*G4</f>
        <v>#NUM!</v>
      </c>
    </row>
    <row r="5" spans="1:8" x14ac:dyDescent="0.2">
      <c r="B5" t="e">
        <f>'105.1 Excavation Deck Footings'!A29</f>
        <v>#NUM!</v>
      </c>
      <c r="C5" t="e">
        <f>'105.1 Excavation Deck Footings'!A29</f>
        <v>#NUM!</v>
      </c>
      <c r="D5" t="e">
        <f>'105.1 Excavation Deck Footings'!B29</f>
        <v>#NUM!</v>
      </c>
      <c r="E5" s="14" t="e">
        <f>'105.1 Excavation Deck Footings'!C29</f>
        <v>#NUM!</v>
      </c>
      <c r="F5" s="75" t="e">
        <f>'105.1 Excavation Deck Footings'!D29</f>
        <v>#NUM!</v>
      </c>
      <c r="G5" s="99" t="e">
        <f>'105.1 Excavation Deck Footings'!E29</f>
        <v>#NUM!</v>
      </c>
      <c r="H5" s="99" t="e">
        <f t="shared" si="0"/>
        <v>#NUM!</v>
      </c>
    </row>
    <row r="6" spans="1:8" x14ac:dyDescent="0.2">
      <c r="B6" t="e">
        <f>'105.1 Excavation Deck Footings'!#REF!</f>
        <v>#REF!</v>
      </c>
      <c r="C6" t="e">
        <f>'105.1 Excavation Deck Footings'!#REF!</f>
        <v>#REF!</v>
      </c>
      <c r="D6" t="e">
        <f>'105.1 Excavation Deck Footings'!#REF!</f>
        <v>#REF!</v>
      </c>
      <c r="E6" s="14" t="e">
        <f>'105.1 Excavation Deck Footings'!#REF!</f>
        <v>#REF!</v>
      </c>
      <c r="F6" s="75" t="e">
        <f>'105.1 Excavation Deck Footings'!#REF!</f>
        <v>#REF!</v>
      </c>
      <c r="G6" s="99" t="e">
        <f>'105.1 Excavation Deck Footings'!#REF!</f>
        <v>#REF!</v>
      </c>
      <c r="H6" s="99" t="e">
        <f t="shared" si="0"/>
        <v>#REF!</v>
      </c>
    </row>
    <row r="7" spans="1:8" x14ac:dyDescent="0.2">
      <c r="B7" t="e">
        <f>'105.1 Excavation Deck Footings'!#REF!</f>
        <v>#REF!</v>
      </c>
      <c r="C7" t="e">
        <f>'105.1 Excavation Deck Footings'!#REF!</f>
        <v>#REF!</v>
      </c>
      <c r="D7" t="e">
        <f>'105.1 Excavation Deck Footings'!#REF!</f>
        <v>#REF!</v>
      </c>
      <c r="E7" s="14" t="e">
        <f>'105.1 Excavation Deck Footings'!#REF!</f>
        <v>#REF!</v>
      </c>
      <c r="F7" s="75" t="e">
        <f>'105.1 Excavation Deck Footings'!#REF!</f>
        <v>#REF!</v>
      </c>
      <c r="G7" s="99" t="e">
        <f>'105.1 Excavation Deck Footings'!#REF!</f>
        <v>#REF!</v>
      </c>
      <c r="H7" s="99" t="e">
        <f t="shared" si="0"/>
        <v>#REF!</v>
      </c>
    </row>
    <row r="8" spans="1:8" x14ac:dyDescent="0.2">
      <c r="B8" t="e">
        <f>'105.1 Excavation Deck Footings'!#REF!</f>
        <v>#REF!</v>
      </c>
      <c r="C8" t="e">
        <f>'105.1 Excavation Deck Footings'!#REF!</f>
        <v>#REF!</v>
      </c>
      <c r="D8" t="e">
        <f>'105.1 Excavation Deck Footings'!#REF!</f>
        <v>#REF!</v>
      </c>
      <c r="E8" s="14" t="e">
        <f>'105.1 Excavation Deck Footings'!#REF!</f>
        <v>#REF!</v>
      </c>
      <c r="F8" s="75" t="e">
        <f>'105.1 Excavation Deck Footings'!#REF!</f>
        <v>#REF!</v>
      </c>
      <c r="G8" s="99" t="e">
        <f>'105.1 Excavation Deck Footings'!#REF!</f>
        <v>#REF!</v>
      </c>
      <c r="H8" s="99" t="e">
        <f t="shared" si="0"/>
        <v>#REF!</v>
      </c>
    </row>
    <row r="9" spans="1:8" x14ac:dyDescent="0.2">
      <c r="B9" t="e">
        <f>'105.1 Excavation Deck Footings'!#REF!</f>
        <v>#REF!</v>
      </c>
      <c r="C9" t="e">
        <f>'105.1 Excavation Deck Footings'!#REF!</f>
        <v>#REF!</v>
      </c>
      <c r="D9" t="e">
        <f>'105.1 Excavation Deck Footings'!#REF!</f>
        <v>#REF!</v>
      </c>
      <c r="E9" s="14" t="e">
        <f>'105.1 Excavation Deck Footings'!#REF!</f>
        <v>#REF!</v>
      </c>
      <c r="F9" s="75" t="e">
        <f>'105.1 Excavation Deck Footings'!#REF!</f>
        <v>#REF!</v>
      </c>
      <c r="G9" s="99" t="e">
        <f>'105.1 Excavation Deck Footings'!#REF!</f>
        <v>#REF!</v>
      </c>
      <c r="H9" s="99" t="e">
        <f t="shared" si="0"/>
        <v>#REF!</v>
      </c>
    </row>
    <row r="10" spans="1:8" x14ac:dyDescent="0.2">
      <c r="B10" t="e">
        <f>'105.1 Excavation Deck Footings'!#REF!</f>
        <v>#REF!</v>
      </c>
      <c r="C10" t="e">
        <f>'105.1 Excavation Deck Footings'!#REF!</f>
        <v>#REF!</v>
      </c>
      <c r="D10" t="e">
        <f>'105.1 Excavation Deck Footings'!#REF!</f>
        <v>#REF!</v>
      </c>
      <c r="E10" s="14" t="e">
        <f>'105.1 Excavation Deck Footings'!#REF!</f>
        <v>#REF!</v>
      </c>
      <c r="F10" s="75" t="e">
        <f>'105.1 Excavation Deck Footings'!#REF!</f>
        <v>#REF!</v>
      </c>
      <c r="G10" s="99" t="e">
        <f>'105.1 Excavation Deck Footings'!#REF!</f>
        <v>#REF!</v>
      </c>
      <c r="H10" s="99" t="e">
        <f t="shared" si="0"/>
        <v>#REF!</v>
      </c>
    </row>
    <row r="11" spans="1:8" x14ac:dyDescent="0.2">
      <c r="B11" t="e">
        <f>'105.1 Excavation Deck Footings'!#REF!</f>
        <v>#REF!</v>
      </c>
      <c r="C11" t="e">
        <f>'105.1 Excavation Deck Footings'!#REF!</f>
        <v>#REF!</v>
      </c>
      <c r="D11" t="e">
        <f>'105.1 Excavation Deck Footings'!#REF!</f>
        <v>#REF!</v>
      </c>
      <c r="E11" s="14" t="e">
        <f>'105.1 Excavation Deck Footings'!#REF!</f>
        <v>#REF!</v>
      </c>
      <c r="F11" s="75" t="e">
        <f>'105.1 Excavation Deck Footings'!#REF!</f>
        <v>#REF!</v>
      </c>
      <c r="G11" s="99" t="e">
        <f>'105.1 Excavation Deck Footings'!#REF!</f>
        <v>#REF!</v>
      </c>
      <c r="H11" s="99" t="e">
        <f t="shared" si="0"/>
        <v>#REF!</v>
      </c>
    </row>
    <row r="12" spans="1:8" x14ac:dyDescent="0.2">
      <c r="B12" t="e">
        <f>'105.1 Excavation Deck Footings'!#REF!</f>
        <v>#REF!</v>
      </c>
      <c r="C12" t="e">
        <f>'105.1 Excavation Deck Footings'!#REF!</f>
        <v>#REF!</v>
      </c>
      <c r="D12" t="e">
        <f>'105.1 Excavation Deck Footings'!#REF!</f>
        <v>#REF!</v>
      </c>
      <c r="E12" s="14" t="e">
        <f>'105.1 Excavation Deck Footings'!#REF!</f>
        <v>#REF!</v>
      </c>
      <c r="F12" s="75" t="e">
        <f>'105.1 Excavation Deck Footings'!#REF!</f>
        <v>#REF!</v>
      </c>
      <c r="G12" s="99" t="e">
        <f>'105.1 Excavation Deck Footings'!#REF!</f>
        <v>#REF!</v>
      </c>
      <c r="H12" s="99" t="e">
        <f t="shared" si="0"/>
        <v>#REF!</v>
      </c>
    </row>
    <row r="13" spans="1:8" x14ac:dyDescent="0.2">
      <c r="B13" t="e">
        <f>'105.1 Excavation Deck Footings'!#REF!</f>
        <v>#REF!</v>
      </c>
      <c r="C13" t="e">
        <f>'105.1 Excavation Deck Footings'!#REF!</f>
        <v>#REF!</v>
      </c>
      <c r="D13" t="e">
        <f>'105.1 Excavation Deck Footings'!#REF!</f>
        <v>#REF!</v>
      </c>
      <c r="E13" s="14" t="e">
        <f>'105.1 Excavation Deck Footings'!#REF!</f>
        <v>#REF!</v>
      </c>
      <c r="F13" s="75" t="e">
        <f>'105.1 Excavation Deck Footings'!#REF!</f>
        <v>#REF!</v>
      </c>
      <c r="G13" s="99" t="e">
        <f>'105.1 Excavation Deck Footings'!#REF!</f>
        <v>#REF!</v>
      </c>
      <c r="H13" s="99" t="e">
        <f t="shared" si="0"/>
        <v>#REF!</v>
      </c>
    </row>
    <row r="14" spans="1:8" x14ac:dyDescent="0.2">
      <c r="B14" t="e">
        <f>'105.1 Excavation Deck Footings'!#REF!</f>
        <v>#REF!</v>
      </c>
      <c r="C14" t="e">
        <f>'105.1 Excavation Deck Footings'!#REF!</f>
        <v>#REF!</v>
      </c>
      <c r="D14" t="e">
        <f>'105.1 Excavation Deck Footings'!#REF!</f>
        <v>#REF!</v>
      </c>
      <c r="E14" s="14" t="e">
        <f>'105.1 Excavation Deck Footings'!#REF!</f>
        <v>#REF!</v>
      </c>
      <c r="F14" s="75" t="e">
        <f>'105.1 Excavation Deck Footings'!#REF!</f>
        <v>#REF!</v>
      </c>
      <c r="G14" s="99" t="e">
        <f>'105.1 Excavation Deck Footings'!#REF!</f>
        <v>#REF!</v>
      </c>
      <c r="H14" s="99" t="e">
        <f t="shared" si="0"/>
        <v>#REF!</v>
      </c>
    </row>
    <row r="15" spans="1:8" x14ac:dyDescent="0.2">
      <c r="B15" t="e">
        <f>'105.1 Excavation Deck Footings'!#REF!</f>
        <v>#REF!</v>
      </c>
      <c r="C15" t="e">
        <f>'105.1 Excavation Deck Footings'!#REF!</f>
        <v>#REF!</v>
      </c>
      <c r="D15" t="e">
        <f>'105.1 Excavation Deck Footings'!#REF!</f>
        <v>#REF!</v>
      </c>
      <c r="E15" s="14" t="e">
        <f>'105.1 Excavation Deck Footings'!#REF!</f>
        <v>#REF!</v>
      </c>
      <c r="F15" s="75" t="e">
        <f>'105.1 Excavation Deck Footings'!#REF!</f>
        <v>#REF!</v>
      </c>
      <c r="G15" s="99" t="e">
        <f>'105.1 Excavation Deck Footings'!#REF!</f>
        <v>#REF!</v>
      </c>
      <c r="H15" s="99" t="e">
        <f t="shared" si="0"/>
        <v>#REF!</v>
      </c>
    </row>
    <row r="16" spans="1:8" x14ac:dyDescent="0.2">
      <c r="B16" t="e">
        <f>'105.1 Excavation Deck Footings'!#REF!</f>
        <v>#REF!</v>
      </c>
      <c r="C16" t="e">
        <f>'105.1 Excavation Deck Footings'!#REF!</f>
        <v>#REF!</v>
      </c>
      <c r="D16" t="e">
        <f>'105.1 Excavation Deck Footings'!#REF!</f>
        <v>#REF!</v>
      </c>
      <c r="E16" s="14" t="e">
        <f>'105.1 Excavation Deck Footings'!#REF!</f>
        <v>#REF!</v>
      </c>
      <c r="F16" s="75" t="e">
        <f>'105.1 Excavation Deck Footings'!#REF!</f>
        <v>#REF!</v>
      </c>
      <c r="G16" s="99" t="e">
        <f>'105.1 Excavation Deck Footings'!#REF!</f>
        <v>#REF!</v>
      </c>
      <c r="H16" s="99" t="e">
        <f t="shared" si="0"/>
        <v>#REF!</v>
      </c>
    </row>
    <row r="17" spans="2:8" x14ac:dyDescent="0.2">
      <c r="B17" t="e">
        <f>'105.1 Excavation Deck Footings'!#REF!</f>
        <v>#REF!</v>
      </c>
      <c r="C17" t="e">
        <f>'105.1 Excavation Deck Footings'!#REF!</f>
        <v>#REF!</v>
      </c>
      <c r="D17" t="e">
        <f>'105.1 Excavation Deck Footings'!#REF!</f>
        <v>#REF!</v>
      </c>
      <c r="E17" s="14" t="e">
        <f>'105.1 Excavation Deck Footings'!#REF!</f>
        <v>#REF!</v>
      </c>
      <c r="F17" s="75" t="e">
        <f>'105.1 Excavation Deck Footings'!#REF!</f>
        <v>#REF!</v>
      </c>
      <c r="G17" s="99" t="e">
        <f>'105.1 Excavation Deck Footings'!#REF!</f>
        <v>#REF!</v>
      </c>
      <c r="H17" s="99" t="e">
        <f t="shared" si="0"/>
        <v>#REF!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0">
    <tabColor indexed="10"/>
  </sheetPr>
  <dimension ref="A1:T128"/>
  <sheetViews>
    <sheetView zoomScaleNormal="100" workbookViewId="0">
      <selection activeCell="G9" sqref="G9:H9"/>
    </sheetView>
  </sheetViews>
  <sheetFormatPr defaultRowHeight="12.75" x14ac:dyDescent="0.2"/>
  <cols>
    <col min="1" max="1" width="14.28515625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4075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720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1329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VLOOKUP(C10,Suppliers!A$1:$G$674,2,0)</f>
        <v>AMK Ltd</v>
      </c>
      <c r="B11" s="23"/>
      <c r="D11" s="33" t="s">
        <v>905</v>
      </c>
      <c r="E11" s="2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VLOOKUP(C10,Suppliers!A$1:$G$674,3,0)</f>
        <v>12 Paru Paru Rd, P.O. Box 7036, Nelson 7042</v>
      </c>
      <c r="B12" s="357"/>
      <c r="D12" s="33" t="s">
        <v>907</v>
      </c>
      <c r="E12" s="365"/>
      <c r="F12" s="344" t="str">
        <f>'Main Sheet'!B12</f>
        <v>1800</v>
      </c>
      <c r="G12" s="412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VLOOKUP(C10,Suppliers!$A$1:$G$674,4,0)</f>
        <v>03 546 4565</v>
      </c>
      <c r="D13" s="33" t="s">
        <v>1058</v>
      </c>
      <c r="E13" s="15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1">
        <f>VLOOKUP(C10,Suppliers!$A$1:$G$674,5,0)</f>
        <v>0</v>
      </c>
      <c r="C14" s="48"/>
      <c r="D14" s="33" t="s">
        <v>909</v>
      </c>
      <c r="E14" s="365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VLOOKUP(C10,Suppliers!$A$1:$G$674,6,0)</f>
        <v>admin@amk.co.nz</v>
      </c>
      <c r="D15" s="33" t="s">
        <v>30789</v>
      </c>
      <c r="E15" s="399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VLOOKUP(C10,Suppliers!$A$1:$G$674,7,0)</f>
        <v>Andrew</v>
      </c>
      <c r="D16" s="33" t="s">
        <v>30790</v>
      </c>
      <c r="E16" s="15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E17" s="414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0" t="str">
        <f>'Main Sheet'!B7</f>
        <v>Site Address</v>
      </c>
      <c r="C19" s="400"/>
      <c r="D19" s="48"/>
      <c r="E19" s="48"/>
      <c r="F19" s="48"/>
      <c r="G19" s="380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59" t="s">
        <v>936</v>
      </c>
      <c r="E21" s="61" t="s">
        <v>1864</v>
      </c>
      <c r="F21" s="368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A49</f>
        <v>EG10008</v>
      </c>
      <c r="B22" s="362" t="str">
        <f>VLOOKUP(A22,$A$46:$E$403,2,0)</f>
        <v>Engineers site inspection</v>
      </c>
      <c r="C22" s="39">
        <f>VLOOKUP(A22,$A$46:$E$403,3,0)</f>
        <v>2</v>
      </c>
      <c r="D22" s="39" t="str">
        <f>VLOOKUP(A22,$A$46:$E$403,4,0)</f>
        <v>each</v>
      </c>
      <c r="E22" s="383">
        <f>VLOOKUP(A22,$A$46:$E$403,5,0)</f>
        <v>140</v>
      </c>
      <c r="F22" s="419">
        <f>C22*E22</f>
        <v>280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A51</f>
        <v>EG10011</v>
      </c>
      <c r="B23" s="362" t="str">
        <f>VLOOKUP(A23,$A$46:$E$403,2,0)</f>
        <v>Engineers buffer allowance</v>
      </c>
      <c r="C23" s="39">
        <f>VLOOKUP(A23,$A$46:$E$403,3,0)</f>
        <v>1</v>
      </c>
      <c r="D23" s="39" t="str">
        <f>VLOOKUP(A23,$A$46:$E$403,4,0)</f>
        <v xml:space="preserve"> each </v>
      </c>
      <c r="E23" s="383">
        <f>VLOOKUP(A23,$A$46:$E$403,5,0)</f>
        <v>200</v>
      </c>
      <c r="F23" s="419">
        <f>C23*E23</f>
        <v>200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779" customFormat="1" x14ac:dyDescent="0.2">
      <c r="A24" s="362"/>
      <c r="B24" s="359"/>
      <c r="C24" s="39"/>
      <c r="D24" s="651"/>
      <c r="E24" s="383"/>
      <c r="F24" s="419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779" customFormat="1" x14ac:dyDescent="0.2">
      <c r="A25" s="362"/>
      <c r="B25" s="359"/>
      <c r="C25" s="39"/>
      <c r="D25" s="651"/>
      <c r="E25" s="383"/>
      <c r="F25" s="419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7"/>
      <c r="D26" s="462"/>
      <c r="E26" s="383"/>
      <c r="F26" s="419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3"/>
      <c r="D27" s="367"/>
      <c r="E27" s="363"/>
      <c r="F27" s="39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17">
        <f>SUM(F22:F27)</f>
        <v>480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64" t="s">
        <v>1897</v>
      </c>
      <c r="F29" s="418">
        <f>F28*15%</f>
        <v>72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17">
        <f>F28+F29</f>
        <v>552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15" t="s">
        <v>4806</v>
      </c>
      <c r="B34" s="76" t="s">
        <v>3334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4" t="s">
        <v>1858</v>
      </c>
      <c r="B36" s="76" t="s">
        <v>4738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B37" s="76" t="s">
        <v>4739</v>
      </c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D38" s="881"/>
      <c r="E38" s="882"/>
      <c r="F38" s="882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16" t="s">
        <v>8039</v>
      </c>
      <c r="B39" s="572"/>
      <c r="C39" s="416"/>
      <c r="D39" s="279"/>
      <c r="E39" s="279"/>
      <c r="F39" s="27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2.75" customHeight="1" x14ac:dyDescent="0.2">
      <c r="A40" s="266"/>
      <c r="B40" s="266"/>
      <c r="C40" s="266"/>
      <c r="D40" s="46"/>
      <c r="E40" s="46"/>
      <c r="F40" s="46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2.75" customHeight="1" x14ac:dyDescent="0.2">
      <c r="A41" s="47"/>
      <c r="B41" s="47"/>
      <c r="C41" s="47"/>
      <c r="D41" s="46"/>
      <c r="E41" s="46"/>
      <c r="F41" s="46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86" t="s">
        <v>7888</v>
      </c>
      <c r="B42" s="350"/>
      <c r="C42" s="385"/>
      <c r="D42" s="879"/>
      <c r="E42" s="880"/>
      <c r="F42" s="880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86" t="s">
        <v>7889</v>
      </c>
      <c r="B43" s="350"/>
      <c r="C43" s="385"/>
      <c r="D43" s="883"/>
      <c r="E43" s="884"/>
      <c r="F43" s="884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86" t="s">
        <v>1006</v>
      </c>
      <c r="B44" s="885" t="s">
        <v>30864</v>
      </c>
      <c r="C44" s="886"/>
      <c r="D44" s="886"/>
      <c r="E44" s="886"/>
      <c r="F44" s="887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86" t="s">
        <v>2391</v>
      </c>
      <c r="B45" s="355" t="s">
        <v>30840</v>
      </c>
      <c r="C45" s="354"/>
      <c r="D45" s="356"/>
      <c r="E45" s="348"/>
      <c r="F45" s="563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245" customFormat="1" ht="13.5" thickBot="1" x14ac:dyDescent="0.25"/>
    <row r="47" spans="1:20" s="29" customFormat="1" ht="27" thickBot="1" x14ac:dyDescent="0.45">
      <c r="A47" s="174" t="s">
        <v>720</v>
      </c>
      <c r="B47" s="181" t="s">
        <v>2088</v>
      </c>
      <c r="C47" s="187"/>
      <c r="D47" s="188"/>
      <c r="E47" s="189"/>
      <c r="F47" s="190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76" customFormat="1" x14ac:dyDescent="0.2">
      <c r="A48" s="209" t="str" cm="1">
        <f t="array" ref="A48">INDEX(XML!D:D,SMALL(IF(($G$1=XML!B:B),ROW(XML!B:B)-MIN(ROW(XML!B:B))+1,""),ROWS($A$1:A1)))</f>
        <v>EG10028</v>
      </c>
      <c r="B48" s="210" t="str">
        <f>VLOOKUP(A48,'Main Item List'!$A$3:$D$27760,2,0)</f>
        <v>Soil test fee</v>
      </c>
      <c r="C48" s="219" cm="1">
        <f t="array" ref="C48">INDEX(XML!$J$1:$J$1202,SMALL(IF(($G$1=XML!$B$1:$B$1202),ROW(XML!$B$1:$B$1202)-MIN(ROW(XML!$B$1:$B$1202))+1,""),ROWS($C$1:C1)))</f>
        <v>1</v>
      </c>
      <c r="D48" s="211" t="str">
        <f>VLOOKUP(A48,'Main Item List'!$A$3:$D$27760,3,0)</f>
        <v>each</v>
      </c>
      <c r="E48" s="212">
        <f>VLOOKUP(A48,'Main Item List'!$A$3:$D$27760,4,0)</f>
        <v>450</v>
      </c>
      <c r="F48" s="213">
        <f t="shared" ref="F48:F53" si="0">IFERROR((C48*E48),"0")</f>
        <v>450</v>
      </c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09" t="str" cm="1">
        <f t="array" ref="A49">INDEX(XML!D:D,SMALL(IF(($G$1=XML!B:B),ROW(XML!B:B)-MIN(ROW(XML!B:B))+1,""),ROWS($A$1:A2)))</f>
        <v>EG10008</v>
      </c>
      <c r="B49" s="210" t="str">
        <f>VLOOKUP(A49,'Main Item List'!$A$3:$D$27760,2,0)</f>
        <v>Engineers site inspection</v>
      </c>
      <c r="C49" s="219" cm="1">
        <f t="array" ref="C49">INDEX(XML!$J$1:$J$1202,SMALL(IF(($G$1=XML!$B$1:$B$1202),ROW(XML!$B$1:$B$1202)-MIN(ROW(XML!$B$1:$B$1202))+1,""),ROWS($C$1:C2)))</f>
        <v>2</v>
      </c>
      <c r="D49" s="211" t="str">
        <f>VLOOKUP(A49,'Main Item List'!$A$3:$D$27760,3,0)</f>
        <v>each</v>
      </c>
      <c r="E49" s="212">
        <f>VLOOKUP(A49,'Main Item List'!$A$3:$D$27760,4,0)</f>
        <v>140</v>
      </c>
      <c r="F49" s="213">
        <f t="shared" si="0"/>
        <v>280</v>
      </c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str" cm="1">
        <f t="array" ref="A50">INDEX(XML!D:D,SMALL(IF(($G$1=XML!B:B),ROW(XML!B:B)-MIN(ROW(XML!B:B))+1,""),ROWS($A$1:A3)))</f>
        <v>EG10010</v>
      </c>
      <c r="B50" s="210" t="str">
        <f>VLOOKUP(A50,'Main Item List'!$A$3:$D$27760,2,0)</f>
        <v>Engineers final producer statement</v>
      </c>
      <c r="C50" s="219" cm="1">
        <f t="array" ref="C50">INDEX(XML!$J$1:$J$1202,SMALL(IF(($G$1=XML!$B$1:$B$1202),ROW(XML!$B$1:$B$1202)-MIN(ROW(XML!$B$1:$B$1202))+1,""),ROWS($C$1:C3)))</f>
        <v>1</v>
      </c>
      <c r="D50" s="211" t="str">
        <f>VLOOKUP(A50,'Main Item List'!$A$3:$D$27760,3,0)</f>
        <v>each</v>
      </c>
      <c r="E50" s="212">
        <f>VLOOKUP(A50,'Main Item List'!$A$3:$D$27760,4,0)</f>
        <v>142</v>
      </c>
      <c r="F50" s="213">
        <f t="shared" si="0"/>
        <v>142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09" t="str" cm="1">
        <f t="array" ref="A51">INDEX(XML!D:D,SMALL(IF(($G$1=XML!B:B),ROW(XML!B:B)-MIN(ROW(XML!B:B))+1,""),ROWS($A$1:A4)))</f>
        <v>EG10011</v>
      </c>
      <c r="B51" s="210" t="str">
        <f>VLOOKUP(A51,'Main Item List'!$A$3:$D$27760,2,0)</f>
        <v>Engineers buffer allowance</v>
      </c>
      <c r="C51" s="219" cm="1">
        <f t="array" ref="C51">INDEX(XML!$J$1:$J$1202,SMALL(IF(($G$1=XML!$B$1:$B$1202),ROW(XML!$B$1:$B$1202)-MIN(ROW(XML!$B$1:$B$1202))+1,""),ROWS($C$1:C4)))</f>
        <v>1</v>
      </c>
      <c r="D51" s="211" t="str">
        <f>VLOOKUP(A51,'Main Item List'!$A$3:$D$27760,3,0)</f>
        <v xml:space="preserve"> each </v>
      </c>
      <c r="E51" s="212">
        <f>VLOOKUP(A51,'Main Item List'!$A$3:$D$27760,4,0)</f>
        <v>200</v>
      </c>
      <c r="F51" s="213">
        <f t="shared" si="0"/>
        <v>200</v>
      </c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09" t="e" cm="1">
        <f t="array" ref="A52">INDEX(XML!D:D,SMALL(IF(($G$1=XML!B:B),ROW(XML!B:B)-MIN(ROW(XML!B:B))+1,""),ROWS($A$1:A5)))</f>
        <v>#NUM!</v>
      </c>
      <c r="B52" s="210" t="e">
        <f>VLOOKUP(A52,'Main Item List'!$A$3:$D$27760,2,0)</f>
        <v>#NUM!</v>
      </c>
      <c r="C52" s="219" t="e" cm="1">
        <f t="array" ref="C52">INDEX(XML!$J$1:$J$1202,SMALL(IF(($G$1=XML!$B$1:$B$1202),ROW(XML!$B$1:$B$1202)-MIN(ROW(XML!$B$1:$B$1202))+1,""),ROWS($C$1:C5)))</f>
        <v>#NUM!</v>
      </c>
      <c r="D52" s="211" t="e">
        <f>VLOOKUP(A52,'Main Item List'!$A$3:$D$27760,3,0)</f>
        <v>#NUM!</v>
      </c>
      <c r="E52" s="212" t="e">
        <f>VLOOKUP(A52,'Main Item List'!$A$3:$D$27760,4,0)</f>
        <v>#NUM!</v>
      </c>
      <c r="F52" s="213" t="str">
        <f t="shared" si="0"/>
        <v>0</v>
      </c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09" t="e" cm="1">
        <f t="array" ref="A53">INDEX(XML!D:D,SMALL(IF(($G$1=XML!B:B),ROW(XML!B:B)-MIN(ROW(XML!B:B))+1,""),ROWS($A$1:A6)))</f>
        <v>#NUM!</v>
      </c>
      <c r="B53" s="210" t="e">
        <f>VLOOKUP(A53,'Main Item List'!$A$3:$D$27760,2,0)</f>
        <v>#NUM!</v>
      </c>
      <c r="C53" s="219" t="e" cm="1">
        <f t="array" ref="C53">INDEX(XML!$J$1:$J$1202,SMALL(IF(($G$1=XML!$B$1:$B$1202),ROW(XML!$B$1:$B$1202)-MIN(ROW(XML!$B$1:$B$1202))+1,""),ROWS($C$1:C6)))</f>
        <v>#NUM!</v>
      </c>
      <c r="D53" s="211" t="e">
        <f>VLOOKUP(A53,'Main Item List'!$A$3:$D$27760,3,0)</f>
        <v>#NUM!</v>
      </c>
      <c r="E53" s="212" t="e">
        <f>VLOOKUP(A53,'Main Item List'!$A$3:$D$27760,4,0)</f>
        <v>#NUM!</v>
      </c>
      <c r="F53" s="213" t="str">
        <f t="shared" si="0"/>
        <v>0</v>
      </c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141"/>
      <c r="B54" s="220"/>
      <c r="C54" s="221"/>
      <c r="D54" s="220"/>
      <c r="E54" s="222"/>
      <c r="F54" s="145"/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141"/>
      <c r="B55" s="813" t="s">
        <v>721</v>
      </c>
      <c r="C55" s="813"/>
      <c r="D55" s="813"/>
      <c r="E55" s="159">
        <f>SUM(F48:F54)</f>
        <v>1072</v>
      </c>
      <c r="F55" s="145"/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</sheetData>
  <mergeCells count="7">
    <mergeCell ref="B55:D55"/>
    <mergeCell ref="D6:F6"/>
    <mergeCell ref="A32:F32"/>
    <mergeCell ref="D42:F42"/>
    <mergeCell ref="D38:F38"/>
    <mergeCell ref="D43:F43"/>
    <mergeCell ref="B44:F44"/>
  </mergeCells>
  <dataValidations count="1">
    <dataValidation type="list" allowBlank="1" showInputMessage="1" showErrorMessage="1" sqref="H9" xr:uid="{605D6D38-6EFF-4E55-BD72-57469739B6F2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1">
    <tabColor rgb="FFFFFF00"/>
  </sheetPr>
  <dimension ref="A1:H6"/>
  <sheetViews>
    <sheetView zoomScaleNormal="100" workbookViewId="0">
      <selection activeCell="E24" sqref="E24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244" t="str">
        <f>CONCATENATE('030 Engineer'!E9,"/",'030 Engineer'!F9)</f>
        <v>JNB 20058/030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'030 Engineer'!A11</f>
        <v>AMK Ltd</v>
      </c>
    </row>
    <row r="3" spans="1:8" x14ac:dyDescent="0.2">
      <c r="B3" t="str">
        <f>'030 Engineer'!A22</f>
        <v>EG10008</v>
      </c>
      <c r="C3" t="str">
        <f>'030 Engineer'!A22</f>
        <v>EG10008</v>
      </c>
      <c r="D3" t="str">
        <f>'030 Engineer'!B22</f>
        <v>Engineers site inspection</v>
      </c>
      <c r="E3" s="14">
        <f>'030 Engineer'!C22</f>
        <v>2</v>
      </c>
      <c r="F3" s="75" t="str">
        <f>'030 Engineer'!D22</f>
        <v>each</v>
      </c>
      <c r="G3" s="99">
        <f>'030 Engineer'!E22</f>
        <v>140</v>
      </c>
      <c r="H3" s="99">
        <f>E3*G3</f>
        <v>280</v>
      </c>
    </row>
    <row r="4" spans="1:8" x14ac:dyDescent="0.2">
      <c r="B4" t="str">
        <f>'030 Engineer'!A22</f>
        <v>EG10008</v>
      </c>
      <c r="C4" t="str">
        <f>'030 Engineer'!A22</f>
        <v>EG10008</v>
      </c>
      <c r="D4" t="str">
        <f>'030 Engineer'!B23</f>
        <v>Engineers buffer allowance</v>
      </c>
      <c r="E4" s="14">
        <f>'030 Engineer'!C23</f>
        <v>1</v>
      </c>
      <c r="F4" s="75" t="str">
        <f>'030 Engineer'!D23</f>
        <v xml:space="preserve"> each </v>
      </c>
      <c r="G4" s="99">
        <f>'030 Engineer'!E23</f>
        <v>200</v>
      </c>
      <c r="H4" s="99">
        <f t="shared" ref="H4" si="0">E4*G4</f>
        <v>200</v>
      </c>
    </row>
    <row r="5" spans="1:8" x14ac:dyDescent="0.2">
      <c r="B5" t="str">
        <f>'030 Engineer'!A23</f>
        <v>EG10011</v>
      </c>
      <c r="C5" t="str">
        <f>'030 Engineer'!A23</f>
        <v>EG10011</v>
      </c>
      <c r="D5">
        <f>'030 Engineer'!B26</f>
        <v>0</v>
      </c>
      <c r="E5" s="14">
        <f>'030 Engineer'!C26</f>
        <v>0</v>
      </c>
      <c r="F5" s="75">
        <f>'030 Engineer'!D26</f>
        <v>0</v>
      </c>
      <c r="G5" s="99">
        <f>'030 Engineer'!E26</f>
        <v>0</v>
      </c>
      <c r="H5" s="99">
        <f t="shared" ref="H5:H6" si="1">E5*G5</f>
        <v>0</v>
      </c>
    </row>
    <row r="6" spans="1:8" x14ac:dyDescent="0.2">
      <c r="B6">
        <f>'030 Engineer'!A26</f>
        <v>0</v>
      </c>
      <c r="C6">
        <f>'030 Engineer'!A26</f>
        <v>0</v>
      </c>
      <c r="D6">
        <f>'030 Engineer'!B27</f>
        <v>0</v>
      </c>
      <c r="E6" s="14">
        <f>'030 Engineer'!C27</f>
        <v>0</v>
      </c>
      <c r="F6" s="75">
        <f>'030 Engineer'!D27</f>
        <v>0</v>
      </c>
      <c r="G6" s="99">
        <f>'030 Engineer'!E27</f>
        <v>0</v>
      </c>
      <c r="H6" s="99">
        <f t="shared" si="1"/>
        <v>0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indexed="10"/>
  </sheetPr>
  <dimension ref="A1:T120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575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2394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954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">
        <v>1302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VLOOKUP(C10,Suppliers!A$1:$G$674,2,0)</f>
        <v xml:space="preserve">Donaldson Landscape &amp; Earthworks </v>
      </c>
      <c r="B11" s="23"/>
      <c r="D11" s="33" t="s">
        <v>905</v>
      </c>
      <c r="E11" s="399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VLOOKUP(C10,Suppliers!A$1:$G$674,3,0)</f>
        <v>P.O. Box 23, Brightwater</v>
      </c>
      <c r="B12" s="357"/>
      <c r="D12" s="33" t="s">
        <v>907</v>
      </c>
      <c r="E12" s="399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VLOOKUP(C10,Suppliers!$A$1:$G$674,4,0)</f>
        <v>027 628 1646</v>
      </c>
      <c r="C13" s="36"/>
      <c r="D13" s="33" t="s">
        <v>1058</v>
      </c>
      <c r="E13" s="15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VLOOKUP(C10,Suppliers!$A$1:$G$674,5,0)</f>
        <v>027 628 1646</v>
      </c>
      <c r="D14" s="33" t="s">
        <v>909</v>
      </c>
      <c r="E14" s="365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VLOOKUP(C10,Suppliers!$A$1:$G$674,6,0)</f>
        <v>palmerdonaldson@xtra.co.nz</v>
      </c>
      <c r="C15" s="36"/>
      <c r="D15" s="33" t="s">
        <v>30789</v>
      </c>
      <c r="E15" s="365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VLOOKUP(C10,Suppliers!$A$1:$G$674,7,0)</f>
        <v>Shane</v>
      </c>
      <c r="D16" s="33" t="s">
        <v>30790</v>
      </c>
      <c r="E16" s="15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0" t="str">
        <f>'Main Sheet'!B7</f>
        <v>Site Address</v>
      </c>
      <c r="C19" s="400"/>
      <c r="D19" s="48"/>
      <c r="E19" s="48"/>
      <c r="F19" s="48"/>
      <c r="G19" s="380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352" t="s">
        <v>935</v>
      </c>
      <c r="C21" s="60" t="s">
        <v>937</v>
      </c>
      <c r="D21" s="59" t="s">
        <v>936</v>
      </c>
      <c r="E21" s="62" t="s">
        <v>1864</v>
      </c>
      <c r="F21" s="368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58" t="e">
        <f>A42</f>
        <v>#NUM!</v>
      </c>
      <c r="B22" s="353" t="e">
        <f>VLOOKUP(A22,$A$40:$E$396,2,0)</f>
        <v>#NUM!</v>
      </c>
      <c r="C22" s="40" t="e">
        <f>VLOOKUP(A22,$A$40:$E$396,3,0)</f>
        <v>#NUM!</v>
      </c>
      <c r="D22" s="40" t="e">
        <f>VLOOKUP(A22,$A$40:$E$396,4,0)</f>
        <v>#NUM!</v>
      </c>
      <c r="E22" s="420" t="e">
        <f>VLOOKUP(A22,$A$40:$E$396,5,0)</f>
        <v>#NUM!</v>
      </c>
      <c r="F22" s="421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58" t="e">
        <f>A43</f>
        <v>#NUM!</v>
      </c>
      <c r="B23" s="353" t="e">
        <f>VLOOKUP(A23,$A$40:$E$396,2,0)</f>
        <v>#NUM!</v>
      </c>
      <c r="C23" s="40" t="e">
        <f>VLOOKUP(A23,$A$40:$E$396,3,0)</f>
        <v>#NUM!</v>
      </c>
      <c r="D23" s="40" t="e">
        <f>VLOOKUP(A23,$A$40:$E$396,4,0)</f>
        <v>#NUM!</v>
      </c>
      <c r="E23" s="420" t="e">
        <f>VLOOKUP(A23,$A$40:$E$396,5,0)</f>
        <v>#NUM!</v>
      </c>
      <c r="F23" s="421" t="e">
        <f t="shared" ref="F23:F25" si="0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58" t="e">
        <f>A44</f>
        <v>#NUM!</v>
      </c>
      <c r="B24" s="353" t="e">
        <f>VLOOKUP(A24,$A$40:$E$396,2,0)</f>
        <v>#NUM!</v>
      </c>
      <c r="C24" s="40" t="e">
        <f>VLOOKUP(A24,$A$40:$E$396,3,0)</f>
        <v>#NUM!</v>
      </c>
      <c r="D24" s="40" t="e">
        <f>VLOOKUP(A24,$A$40:$E$396,4,0)</f>
        <v>#NUM!</v>
      </c>
      <c r="E24" s="420" t="e">
        <f>VLOOKUP(A24,$A$40:$E$396,5,0)</f>
        <v>#NUM!</v>
      </c>
      <c r="F24" s="421" t="e">
        <f t="shared" si="0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58" t="e">
        <f>A45</f>
        <v>#NUM!</v>
      </c>
      <c r="B25" s="353" t="e">
        <f>VLOOKUP(A25,$A$40:$E$396,2,0)</f>
        <v>#NUM!</v>
      </c>
      <c r="C25" s="40" t="e">
        <f>VLOOKUP(A25,$A$40:$E$396,3,0)</f>
        <v>#NUM!</v>
      </c>
      <c r="D25" s="40" t="e">
        <f>VLOOKUP(A25,$A$40:$E$396,4,0)</f>
        <v>#NUM!</v>
      </c>
      <c r="E25" s="420" t="e">
        <f>VLOOKUP(A25,$A$40:$E$396,5,0)</f>
        <v>#NUM!</v>
      </c>
      <c r="F25" s="421" t="e">
        <f t="shared" si="0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58"/>
      <c r="B26" s="353"/>
      <c r="C26" s="38"/>
      <c r="D26" s="40"/>
      <c r="E26" s="420"/>
      <c r="F26" s="42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58"/>
      <c r="B27" s="353"/>
      <c r="C27" s="38"/>
      <c r="D27" s="40"/>
      <c r="E27" s="420"/>
      <c r="F27" s="42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58"/>
      <c r="B28" s="353"/>
      <c r="C28" s="38"/>
      <c r="D28" s="40"/>
      <c r="E28" s="420"/>
      <c r="F28" s="421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58"/>
      <c r="B29" s="353"/>
      <c r="C29" s="38"/>
      <c r="D29" s="40"/>
      <c r="E29" s="420"/>
      <c r="F29" s="421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1"/>
      <c r="B30" s="31"/>
      <c r="C30" s="31"/>
      <c r="D30" s="31"/>
      <c r="E30" s="65" t="s">
        <v>1896</v>
      </c>
      <c r="F30" s="417" t="e">
        <f>SUM(F22:F29)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64" t="s">
        <v>1897</v>
      </c>
      <c r="F31" s="418" t="e">
        <f>F30*15%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1395</v>
      </c>
      <c r="F32" s="417" t="e">
        <f>F30+F31</f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86" t="s">
        <v>7888</v>
      </c>
      <c r="B36" s="350"/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86" t="s">
        <v>7889</v>
      </c>
      <c r="B37" s="350"/>
      <c r="C37" s="385"/>
      <c r="D37" s="397"/>
      <c r="E37" s="397"/>
      <c r="F37" s="410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86" t="s">
        <v>1006</v>
      </c>
      <c r="B38" s="349" t="s">
        <v>7477</v>
      </c>
      <c r="C38" s="348"/>
      <c r="D38" s="348"/>
      <c r="E38" s="348"/>
      <c r="F38" s="563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86" t="s">
        <v>2391</v>
      </c>
      <c r="B39" s="355" t="s">
        <v>30840</v>
      </c>
      <c r="C39" s="354"/>
      <c r="D39" s="356"/>
      <c r="E39" s="348"/>
      <c r="F39" s="563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245" customFormat="1" ht="13.5" thickBot="1" x14ac:dyDescent="0.25"/>
    <row r="41" spans="1:20" s="29" customFormat="1" ht="27" thickBot="1" x14ac:dyDescent="0.45">
      <c r="A41" s="174" t="s">
        <v>954</v>
      </c>
      <c r="B41" s="181" t="s">
        <v>913</v>
      </c>
      <c r="C41" s="187"/>
      <c r="D41" s="188"/>
      <c r="E41" s="189"/>
      <c r="F41" s="190"/>
      <c r="G41" s="136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</row>
    <row r="42" spans="1:20" s="29" customFormat="1" x14ac:dyDescent="0.2">
      <c r="A42" s="209" t="e" cm="1">
        <f t="array" ref="A42">INDEX(XML!D:D,SMALL(IF(($G$1=XML!B:B),ROW(XML!B:B)-MIN(ROW(XML!B:B))+1,""),ROWS($A$1:A1)))</f>
        <v>#NUM!</v>
      </c>
      <c r="B42" s="210" t="e">
        <f>VLOOKUP(A42,'Main Item List'!$A$3:$D$28638,2,0)</f>
        <v>#NUM!</v>
      </c>
      <c r="C42" s="219" t="e" cm="1">
        <f t="array" ref="C42">INDEX(XML!$J$1:$J$1202,SMALL(IF(($G$1=XML!$B$1:$B$1202),ROW(XML!$B$1:$B$1202)-MIN(ROW(XML!$B$1:$B$1202))+1,""),ROWS($C$1:C1)))</f>
        <v>#NUM!</v>
      </c>
      <c r="D42" s="211" t="e">
        <f>VLOOKUP(A42,'Main Item List'!$A$3:$D$28638,3,0)</f>
        <v>#NUM!</v>
      </c>
      <c r="E42" s="212" t="e">
        <f>VLOOKUP(A42,'Main Item List'!$A$3:$D$28638,4,0)</f>
        <v>#NUM!</v>
      </c>
      <c r="F42" s="213" t="str">
        <f t="shared" ref="F42:F45" si="1">IFERROR((C42*E42),"0")</f>
        <v>0</v>
      </c>
      <c r="G42" s="381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S42" s="381"/>
      <c r="T42" s="381"/>
    </row>
    <row r="43" spans="1:20" s="29" customFormat="1" x14ac:dyDescent="0.2">
      <c r="A43" s="209" t="e" cm="1">
        <f t="array" ref="A43">INDEX(XML!D:D,SMALL(IF(($G$1=XML!B:B),ROW(XML!B:B)-MIN(ROW(XML!B:B))+1,""),ROWS($A$1:A2)))</f>
        <v>#NUM!</v>
      </c>
      <c r="B43" s="210" t="e">
        <f>VLOOKUP(A43,'Main Item List'!$A$3:$D$28638,2,0)</f>
        <v>#NUM!</v>
      </c>
      <c r="C43" s="219" t="e" cm="1">
        <f t="array" ref="C43">INDEX(XML!$J$1:$J$1202,SMALL(IF(($G$1=XML!$B$1:$B$1202),ROW(XML!$B$1:$B$1202)-MIN(ROW(XML!$B$1:$B$1202))+1,""),ROWS($C$1:C2)))</f>
        <v>#NUM!</v>
      </c>
      <c r="D43" s="211" t="e">
        <f>VLOOKUP(A43,'Main Item List'!$A$3:$D$28638,3,0)</f>
        <v>#NUM!</v>
      </c>
      <c r="E43" s="212" t="e">
        <f>VLOOKUP(A43,'Main Item List'!$A$3:$D$28638,4,0)</f>
        <v>#NUM!</v>
      </c>
      <c r="F43" s="213" t="str">
        <f t="shared" si="1"/>
        <v>0</v>
      </c>
      <c r="G43" s="381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29" customFormat="1" x14ac:dyDescent="0.2">
      <c r="A44" s="209" t="e" cm="1">
        <f t="array" ref="A44">INDEX(XML!D:D,SMALL(IF(($G$1=XML!B:B),ROW(XML!B:B)-MIN(ROW(XML!B:B))+1,""),ROWS($A$1:A3)))</f>
        <v>#NUM!</v>
      </c>
      <c r="B44" s="210" t="e">
        <f>VLOOKUP(A44,'Main Item List'!$A$3:$D$28638,2,0)</f>
        <v>#NUM!</v>
      </c>
      <c r="C44" s="219" t="e" cm="1">
        <f t="array" ref="C44">INDEX(XML!$J$1:$J$1202,SMALL(IF(($G$1=XML!$B$1:$B$1202),ROW(XML!$B$1:$B$1202)-MIN(ROW(XML!$B$1:$B$1202))+1,""),ROWS($C$1:C3)))</f>
        <v>#NUM!</v>
      </c>
      <c r="D44" s="211" t="e">
        <f>VLOOKUP(A44,'Main Item List'!$A$3:$D$28638,3,0)</f>
        <v>#NUM!</v>
      </c>
      <c r="E44" s="212" t="e">
        <f>VLOOKUP(A44,'Main Item List'!$A$3:$D$28638,4,0)</f>
        <v>#NUM!</v>
      </c>
      <c r="F44" s="213" t="str">
        <f t="shared" si="1"/>
        <v>0</v>
      </c>
      <c r="G44" s="381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09" t="e" cm="1">
        <f t="array" ref="A45">INDEX(XML!D:D,SMALL(IF(($G$1=XML!B:B),ROW(XML!B:B)-MIN(ROW(XML!B:B))+1,""),ROWS($A$1:A4)))</f>
        <v>#NUM!</v>
      </c>
      <c r="B45" s="210" t="e">
        <f>VLOOKUP(A45,'Main Item List'!$A$3:$D$28638,2,0)</f>
        <v>#NUM!</v>
      </c>
      <c r="C45" s="219" t="e" cm="1">
        <f t="array" ref="C45">INDEX(XML!$J$1:$J$1202,SMALL(IF(($G$1=XML!$B$1:$B$1202),ROW(XML!$B$1:$B$1202)-MIN(ROW(XML!$B$1:$B$1202))+1,""),ROWS($C$1:C4)))</f>
        <v>#NUM!</v>
      </c>
      <c r="D45" s="211" t="e">
        <f>VLOOKUP(A45,'Main Item List'!$A$3:$D$28638,3,0)</f>
        <v>#NUM!</v>
      </c>
      <c r="E45" s="212" t="e">
        <f>VLOOKUP(A45,'Main Item List'!$A$3:$D$28638,4,0)</f>
        <v>#NUM!</v>
      </c>
      <c r="F45" s="213" t="str">
        <f t="shared" si="1"/>
        <v>0</v>
      </c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160"/>
      <c r="B46" s="220"/>
      <c r="C46" s="221"/>
      <c r="D46" s="220"/>
      <c r="E46" s="222"/>
      <c r="F46" s="14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955</v>
      </c>
      <c r="C47" s="813"/>
      <c r="D47" s="813"/>
      <c r="E47" s="159">
        <f>SUM(F42:F46)</f>
        <v>0</v>
      </c>
      <c r="F47" s="145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</sheetData>
  <mergeCells count="3">
    <mergeCell ref="B47:D47"/>
    <mergeCell ref="D6:F6"/>
    <mergeCell ref="A34:F34"/>
  </mergeCells>
  <phoneticPr fontId="75" type="noConversion"/>
  <dataValidations count="1">
    <dataValidation type="list" allowBlank="1" showInputMessage="1" showErrorMessage="1" sqref="H9" xr:uid="{7C03C7BB-D59A-4A9E-B07C-F1715B8BB9FC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7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  <col min="5" max="8" width="9.28515625" customWidth="1"/>
  </cols>
  <sheetData>
    <row r="1" spans="1:8" x14ac:dyDescent="0.2">
      <c r="A1" s="29" t="s">
        <v>3448</v>
      </c>
      <c r="B1" s="94" t="str">
        <f>CONCATENATE('575 Contractor'!E9,"/",'575 Contractor'!F9)</f>
        <v>JNB 20058/575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3449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'575 Contractor'!A11</f>
        <v xml:space="preserve">Donaldson Landscape &amp; Earthworks </v>
      </c>
    </row>
    <row r="3" spans="1:8" x14ac:dyDescent="0.2">
      <c r="B3" t="e">
        <f>'575 Contractor'!A22</f>
        <v>#NUM!</v>
      </c>
      <c r="C3" t="e">
        <f>'575 Contractor'!A22</f>
        <v>#NUM!</v>
      </c>
      <c r="D3" t="e">
        <f>'575 Contractor'!B22</f>
        <v>#NUM!</v>
      </c>
      <c r="E3" s="14" t="e">
        <f>'575 Contractor'!C22</f>
        <v>#NUM!</v>
      </c>
      <c r="F3" s="75" t="e">
        <f>'575 Contractor'!D22</f>
        <v>#NUM!</v>
      </c>
      <c r="G3" s="99" t="e">
        <f>'575 Contractor'!E22</f>
        <v>#NUM!</v>
      </c>
      <c r="H3" s="99" t="e">
        <f>E3*G3</f>
        <v>#NUM!</v>
      </c>
    </row>
    <row r="4" spans="1:8" x14ac:dyDescent="0.2">
      <c r="B4" t="e">
        <f>'575 Contractor'!A23</f>
        <v>#NUM!</v>
      </c>
      <c r="C4" t="e">
        <f>'575 Contractor'!A23</f>
        <v>#NUM!</v>
      </c>
      <c r="D4" t="e">
        <f>'575 Contractor'!B23</f>
        <v>#NUM!</v>
      </c>
      <c r="E4" s="14" t="e">
        <f>'575 Contractor'!C23</f>
        <v>#NUM!</v>
      </c>
      <c r="F4" s="75" t="e">
        <f>'575 Contractor'!D23</f>
        <v>#NUM!</v>
      </c>
      <c r="G4" s="99" t="e">
        <f>'575 Contractor'!E23</f>
        <v>#NUM!</v>
      </c>
      <c r="H4" s="99" t="e">
        <f t="shared" ref="H4:H8" si="0">E4*G4</f>
        <v>#NUM!</v>
      </c>
    </row>
    <row r="5" spans="1:8" x14ac:dyDescent="0.2">
      <c r="B5" t="e">
        <f>'575 Contractor'!A24</f>
        <v>#NUM!</v>
      </c>
      <c r="C5" t="e">
        <f>'575 Contractor'!A24</f>
        <v>#NUM!</v>
      </c>
      <c r="D5" t="e">
        <f>'575 Contractor'!B24</f>
        <v>#NUM!</v>
      </c>
      <c r="E5" s="14" t="e">
        <f>'575 Contractor'!C24</f>
        <v>#NUM!</v>
      </c>
      <c r="F5" s="75" t="e">
        <f>'575 Contractor'!D24</f>
        <v>#NUM!</v>
      </c>
      <c r="G5" s="99" t="e">
        <f>'575 Contractor'!E24</f>
        <v>#NUM!</v>
      </c>
      <c r="H5" s="99" t="e">
        <f t="shared" si="0"/>
        <v>#NUM!</v>
      </c>
    </row>
    <row r="6" spans="1:8" x14ac:dyDescent="0.2">
      <c r="B6" t="e">
        <f>'575 Contractor'!A25</f>
        <v>#NUM!</v>
      </c>
      <c r="C6" t="e">
        <f>'575 Contractor'!A25</f>
        <v>#NUM!</v>
      </c>
      <c r="D6" t="e">
        <f>'575 Contractor'!B25</f>
        <v>#NUM!</v>
      </c>
      <c r="E6" s="14" t="e">
        <f>'575 Contractor'!C25</f>
        <v>#NUM!</v>
      </c>
      <c r="F6" s="75" t="e">
        <f>'575 Contractor'!D25</f>
        <v>#NUM!</v>
      </c>
      <c r="G6" s="99" t="e">
        <f>'575 Contractor'!E25</f>
        <v>#NUM!</v>
      </c>
      <c r="H6" s="99" t="e">
        <f t="shared" si="0"/>
        <v>#NUM!</v>
      </c>
    </row>
    <row r="7" spans="1:8" x14ac:dyDescent="0.2">
      <c r="B7">
        <f>'575 Contractor'!A26</f>
        <v>0</v>
      </c>
      <c r="C7">
        <f>'575 Contractor'!A26</f>
        <v>0</v>
      </c>
      <c r="D7">
        <f>'575 Contractor'!B26</f>
        <v>0</v>
      </c>
      <c r="E7" s="14">
        <f>'575 Contractor'!C26</f>
        <v>0</v>
      </c>
      <c r="F7" s="75">
        <f>'575 Contractor'!D26</f>
        <v>0</v>
      </c>
      <c r="G7" s="99">
        <f>'575 Contractor'!E26</f>
        <v>0</v>
      </c>
      <c r="H7" s="99">
        <f t="shared" si="0"/>
        <v>0</v>
      </c>
    </row>
    <row r="8" spans="1:8" x14ac:dyDescent="0.2">
      <c r="B8">
        <f>'575 Contractor'!A27</f>
        <v>0</v>
      </c>
      <c r="C8">
        <f>'575 Contractor'!A27</f>
        <v>0</v>
      </c>
      <c r="D8">
        <f>'575 Contractor'!B27</f>
        <v>0</v>
      </c>
      <c r="E8" s="14">
        <f>'575 Contractor'!C27</f>
        <v>0</v>
      </c>
      <c r="F8" s="75">
        <f>'575 Contractor'!D27</f>
        <v>0</v>
      </c>
      <c r="G8" s="99">
        <f>'575 Contractor'!E27</f>
        <v>0</v>
      </c>
      <c r="H8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9">
    <tabColor indexed="10"/>
  </sheetPr>
  <dimension ref="A1:T115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575.1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D5" s="888" t="str">
        <f>'070 Temp Power'!C6</f>
        <v>Jennian Homes Nelson Bays Ltd                    P.O. Box 847, Tauranga</v>
      </c>
      <c r="E5" s="888"/>
      <c r="F5" s="888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2773</v>
      </c>
      <c r="B6" s="373"/>
      <c r="C6" s="373"/>
      <c r="D6" s="889"/>
      <c r="E6" s="889"/>
      <c r="F6" s="889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2" t="s">
        <v>906</v>
      </c>
      <c r="E9" s="345" t="str">
        <f>'Main Sheet'!B5</f>
        <v>JNB 20058</v>
      </c>
      <c r="F9" s="800" t="s">
        <v>54902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1127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VLOOKUP(C10,Suppliers!A$1:$G$674,2,0)</f>
        <v>Firth Industries - Concrete</v>
      </c>
      <c r="B11" s="23"/>
      <c r="D11" s="33" t="s">
        <v>905</v>
      </c>
      <c r="E11" s="399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VLOOKUP(C10,Suppliers!A$1:$G$674,3,0)</f>
        <v>P.O. Box 3254. Richmond 7050</v>
      </c>
      <c r="B12" s="357"/>
      <c r="D12" s="33" t="s">
        <v>907</v>
      </c>
      <c r="E12" s="399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>
        <f>VLOOKUP(C10,Suppliers!$A$1:$G$674,4,0)</f>
        <v>0</v>
      </c>
      <c r="D13" s="33" t="s">
        <v>1058</v>
      </c>
      <c r="E13" s="15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VLOOKUP(C10,Suppliers!$A$1:$G$674,5,0)</f>
        <v>027 244 5599</v>
      </c>
      <c r="D14" s="33" t="s">
        <v>909</v>
      </c>
      <c r="E14" s="365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VLOOKUP(C10,Suppliers!$A$1:$G$674,6,0)</f>
        <v>daniel.evenden@firth.co.nz</v>
      </c>
      <c r="D15" s="33" t="s">
        <v>30789</v>
      </c>
      <c r="E15" s="365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VLOOKUP(C10,Suppliers!$A$1:$G$674,7,0)</f>
        <v>Daniel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1" t="str">
        <f>'Main Sheet'!B7</f>
        <v>Site Address</v>
      </c>
      <c r="C19" s="48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352" t="s">
        <v>937</v>
      </c>
      <c r="D21" s="60" t="s">
        <v>936</v>
      </c>
      <c r="E21" s="61" t="s">
        <v>1864</v>
      </c>
      <c r="F21" s="406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A40</f>
        <v>#NUM!</v>
      </c>
      <c r="B22" s="358" t="e">
        <f>VLOOKUP(A22,$A$38:$E$393,2,0)</f>
        <v>#NUM!</v>
      </c>
      <c r="C22" s="40" t="e">
        <f>VLOOKUP(A22,$A$38:$E$393,3,0)</f>
        <v>#NUM!</v>
      </c>
      <c r="D22" s="40" t="e">
        <f>VLOOKUP(A22,$A$38:$E$393,4,0)</f>
        <v>#NUM!</v>
      </c>
      <c r="E22" s="434" t="e">
        <f>VLOOKUP(A22,$A$38:$E$393,5,0)</f>
        <v>#NUM!</v>
      </c>
      <c r="F22" s="419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59"/>
      <c r="C23" s="38"/>
      <c r="D23" s="40"/>
      <c r="E23" s="383"/>
      <c r="F23" s="392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8"/>
      <c r="D24" s="40"/>
      <c r="E24" s="383"/>
      <c r="F24" s="392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8"/>
      <c r="D25" s="40"/>
      <c r="E25" s="383"/>
      <c r="F25" s="392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8"/>
      <c r="D26" s="40"/>
      <c r="E26" s="435"/>
      <c r="F26" s="39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5" t="s">
        <v>1896</v>
      </c>
      <c r="F27" s="441" t="e">
        <f>SUM(F22:F26)</f>
        <v>#NUM!</v>
      </c>
      <c r="G27" s="443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42" t="e">
        <f>F27*15%</f>
        <v>#NUM!</v>
      </c>
      <c r="G28" s="444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41" t="e">
        <f>F27+F28</f>
        <v>#NUM!</v>
      </c>
      <c r="G29" s="443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381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86" t="s">
        <v>7888</v>
      </c>
      <c r="B33" s="350"/>
      <c r="C33" s="385"/>
      <c r="D33" s="879"/>
      <c r="E33" s="880"/>
      <c r="F33" s="880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86" t="s">
        <v>7889</v>
      </c>
      <c r="B34" s="350"/>
      <c r="C34" s="385"/>
      <c r="D34" s="879"/>
      <c r="E34" s="880"/>
      <c r="F34" s="880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86" t="s">
        <v>1006</v>
      </c>
      <c r="B35" s="439" t="s">
        <v>3376</v>
      </c>
      <c r="C35" s="440"/>
      <c r="D35" s="440"/>
      <c r="E35" s="440"/>
      <c r="F35" s="564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86" t="s">
        <v>2391</v>
      </c>
      <c r="B36" s="349" t="s">
        <v>30840</v>
      </c>
      <c r="C36" s="350"/>
      <c r="D36" s="350"/>
      <c r="E36" s="350"/>
      <c r="F36" s="407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245" customFormat="1" ht="13.5" thickBot="1" x14ac:dyDescent="0.25"/>
    <row r="39" spans="1:20" s="29" customFormat="1" ht="27" thickBot="1" x14ac:dyDescent="0.45">
      <c r="A39" s="174" t="s">
        <v>954</v>
      </c>
      <c r="B39" s="181" t="s">
        <v>913</v>
      </c>
      <c r="C39" s="187"/>
      <c r="D39" s="188"/>
      <c r="E39" s="189"/>
      <c r="F39" s="190"/>
      <c r="G39" s="136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</row>
    <row r="40" spans="1:20" s="29" customFormat="1" x14ac:dyDescent="0.2">
      <c r="A40" s="214" t="e" cm="1">
        <f t="array" ref="A40">INDEX(XML!D:D,SMALL(IF(($G$1=XML!B:B),ROW(XML!B:B)-MIN(ROW(XML!B:B))+1,""),ROWS($A$1:A1)))</f>
        <v>#NUM!</v>
      </c>
      <c r="B40" s="210" t="e">
        <f>VLOOKUP(A40,'Main Item List'!$A$3:$D$27760,2,0)</f>
        <v>#NUM!</v>
      </c>
      <c r="C40" s="219" t="e" cm="1">
        <f t="array" ref="C40">INDEX(XML!$J$1:$J$1202,SMALL(IF(($G$1=XML!$B$1:$B$1202),ROW(XML!$B$1:$B$1202)-MIN(ROW(XML!$B$1:$B$1202))+1,""),ROWS($C$1:C1)))</f>
        <v>#NUM!</v>
      </c>
      <c r="D40" s="211" t="e">
        <f>VLOOKUP(A40,'Main Item List'!$A$3:$D$27760,3,0)</f>
        <v>#NUM!</v>
      </c>
      <c r="E40" s="212" t="e">
        <f>VLOOKUP(A40,'Main Item List'!$A$3:$D$27760,4,0)</f>
        <v>#NUM!</v>
      </c>
      <c r="F40" s="213" t="str">
        <f t="shared" ref="F40" si="0">IFERROR((C40*E40),"0")</f>
        <v>0</v>
      </c>
      <c r="G40" s="381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29" customFormat="1" x14ac:dyDescent="0.2">
      <c r="A41" s="160"/>
      <c r="B41" s="220"/>
      <c r="C41" s="221"/>
      <c r="D41" s="220"/>
      <c r="E41" s="222"/>
      <c r="F41" s="145"/>
      <c r="G41" s="136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</row>
    <row r="42" spans="1:20" s="29" customFormat="1" x14ac:dyDescent="0.2">
      <c r="A42" s="160"/>
      <c r="B42" s="813" t="s">
        <v>955</v>
      </c>
      <c r="C42" s="813"/>
      <c r="D42" s="813"/>
      <c r="E42" s="159">
        <f>SUM(F40:F41)</f>
        <v>0</v>
      </c>
      <c r="F42" s="145"/>
      <c r="G42" s="136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S42" s="381"/>
      <c r="T42" s="381"/>
    </row>
    <row r="43" spans="1:20" s="245" customFormat="1" x14ac:dyDescent="0.2"/>
    <row r="44" spans="1:20" s="245" customFormat="1" x14ac:dyDescent="0.2"/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</sheetData>
  <mergeCells count="5">
    <mergeCell ref="D33:F33"/>
    <mergeCell ref="D34:F34"/>
    <mergeCell ref="A31:F31"/>
    <mergeCell ref="B42:D42"/>
    <mergeCell ref="D5:F6"/>
  </mergeCells>
  <phoneticPr fontId="75" type="noConversion"/>
  <dataValidations count="1">
    <dataValidation type="list" allowBlank="1" showInputMessage="1" showErrorMessage="1" sqref="H9" xr:uid="{CA694282-91F1-4AD6-A935-699055878E20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3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8">
    <tabColor rgb="FFFFFF00"/>
  </sheetPr>
  <dimension ref="A1:H7"/>
  <sheetViews>
    <sheetView zoomScaleNormal="100" workbookViewId="0">
      <selection activeCell="O43" sqref="O43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  <col min="5" max="8" width="9.28515625" customWidth="1"/>
  </cols>
  <sheetData>
    <row r="1" spans="1:8" x14ac:dyDescent="0.2">
      <c r="A1" s="29" t="s">
        <v>3443</v>
      </c>
      <c r="B1" s="94" t="str">
        <f>CONCATENATE('575.1 Concrete'!E9,"/",'575.1 Concrete'!F9)</f>
        <v>JNB 20058/575.1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'575.1 Concrete'!A11</f>
        <v>Firth Industries - Concrete</v>
      </c>
    </row>
    <row r="3" spans="1:8" x14ac:dyDescent="0.2">
      <c r="B3" t="e">
        <f>'575.1 Concrete'!A22</f>
        <v>#NUM!</v>
      </c>
      <c r="C3" t="e">
        <f>'575.1 Concrete'!A22</f>
        <v>#NUM!</v>
      </c>
      <c r="D3" t="e">
        <f>'575.1 Concrete'!B22</f>
        <v>#NUM!</v>
      </c>
      <c r="E3" s="14" t="e">
        <f>'575.1 Concrete'!C22</f>
        <v>#NUM!</v>
      </c>
      <c r="F3" s="75" t="e">
        <f>'575.1 Concrete'!D22</f>
        <v>#NUM!</v>
      </c>
      <c r="G3" t="e">
        <f>'575.1 Concrete'!E22</f>
        <v>#NUM!</v>
      </c>
      <c r="H3" s="99" t="e">
        <f>E3*G3</f>
        <v>#NUM!</v>
      </c>
    </row>
    <row r="4" spans="1:8" x14ac:dyDescent="0.2">
      <c r="B4">
        <f>'575.1 Concrete'!A23</f>
        <v>0</v>
      </c>
      <c r="C4">
        <f>'575.1 Concrete'!A23</f>
        <v>0</v>
      </c>
      <c r="D4">
        <f>'575.1 Concrete'!B23</f>
        <v>0</v>
      </c>
      <c r="E4" s="14">
        <f>'575.1 Concrete'!C23</f>
        <v>0</v>
      </c>
      <c r="F4" s="75">
        <f>'575.1 Concrete'!D23</f>
        <v>0</v>
      </c>
      <c r="G4">
        <f>'575.1 Concrete'!E23</f>
        <v>0</v>
      </c>
      <c r="H4" s="99">
        <f t="shared" ref="H4:H7" si="0">E4*G4</f>
        <v>0</v>
      </c>
    </row>
    <row r="5" spans="1:8" x14ac:dyDescent="0.2">
      <c r="B5">
        <f>'575.1 Concrete'!A24</f>
        <v>0</v>
      </c>
      <c r="C5">
        <f>'575.1 Concrete'!A24</f>
        <v>0</v>
      </c>
      <c r="D5">
        <f>'575.1 Concrete'!B24</f>
        <v>0</v>
      </c>
      <c r="E5" s="14">
        <f>'575.1 Concrete'!C24</f>
        <v>0</v>
      </c>
      <c r="F5" s="75">
        <f>'575.1 Concrete'!D24</f>
        <v>0</v>
      </c>
      <c r="G5">
        <f>'575.1 Concrete'!E24</f>
        <v>0</v>
      </c>
      <c r="H5" s="99">
        <f t="shared" si="0"/>
        <v>0</v>
      </c>
    </row>
    <row r="6" spans="1:8" x14ac:dyDescent="0.2">
      <c r="B6">
        <f>'575.1 Concrete'!A25</f>
        <v>0</v>
      </c>
      <c r="C6">
        <f>'575.1 Concrete'!A25</f>
        <v>0</v>
      </c>
      <c r="D6">
        <f>'575.1 Concrete'!B25</f>
        <v>0</v>
      </c>
      <c r="E6" s="14">
        <f>'575.1 Concrete'!C25</f>
        <v>0</v>
      </c>
      <c r="F6" s="75">
        <f>'575.1 Concrete'!D25</f>
        <v>0</v>
      </c>
      <c r="G6">
        <f>'575.1 Concrete'!E25</f>
        <v>0</v>
      </c>
      <c r="H6" s="99">
        <f t="shared" si="0"/>
        <v>0</v>
      </c>
    </row>
    <row r="7" spans="1:8" x14ac:dyDescent="0.2">
      <c r="B7">
        <f>'575.1 Concrete'!A26</f>
        <v>0</v>
      </c>
      <c r="C7">
        <f>'575.1 Concrete'!A26</f>
        <v>0</v>
      </c>
      <c r="D7">
        <f>'575.1 Concrete'!C26</f>
        <v>0</v>
      </c>
      <c r="E7" s="14">
        <f>'575.1 Concrete'!C26</f>
        <v>0</v>
      </c>
      <c r="F7" s="75">
        <f>'575.1 Concrete'!D26</f>
        <v>0</v>
      </c>
      <c r="G7">
        <f>'575.1 Concrete'!E26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0">
    <tabColor indexed="10"/>
  </sheetPr>
  <dimension ref="A1:T117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150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2774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2871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1127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VLOOKUP(C10,Suppliers!A$1:$G$674,2,0)</f>
        <v>Firth Industries - Concrete</v>
      </c>
      <c r="B11" s="23"/>
      <c r="D11" s="33" t="s">
        <v>905</v>
      </c>
      <c r="E11" s="398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VLOOKUP(C10,Suppliers!A$1:$G$674,3,0)</f>
        <v>P.O. Box 3254. Richmond 7050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>
        <f>VLOOKUP(C10,Suppliers!$A$1:$H$674,4,0)</f>
        <v>0</v>
      </c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027 244 5599</v>
      </c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daniel.evenden@firth.co.nz</v>
      </c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Daniel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4" t="s">
        <v>1055</v>
      </c>
      <c r="B19" s="351" t="str">
        <f>'Main Sheet'!B7</f>
        <v>Site Address</v>
      </c>
      <c r="C19" s="48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352" t="s">
        <v>937</v>
      </c>
      <c r="D21" s="60" t="s">
        <v>936</v>
      </c>
      <c r="E21" s="61" t="s">
        <v>1864</v>
      </c>
      <c r="F21" s="450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45" t="e">
        <f>'150 Concrete Footings'!A41</f>
        <v>#NUM!</v>
      </c>
      <c r="B22" s="358" t="e">
        <f>VLOOKUP(A22,$A$39:$E$401,2,0)</f>
        <v>#NUM!</v>
      </c>
      <c r="C22" s="38" t="e">
        <f>VLOOKUP(A22,$A$39:$E$401,3,0)</f>
        <v>#NUM!</v>
      </c>
      <c r="D22" s="40" t="e">
        <f>VLOOKUP(A22,$A$39:$E$401,4,0)</f>
        <v>#NUM!</v>
      </c>
      <c r="E22" s="434" t="e">
        <f>VLOOKUP(A22,$A$39:$E$401,5,0)</f>
        <v>#NUM!</v>
      </c>
      <c r="F22" s="419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445" t="e">
        <f>'150 Concrete Footings'!A42</f>
        <v>#NUM!</v>
      </c>
      <c r="B23" s="358" t="e">
        <f>VLOOKUP(A23,$A$39:$E$401,2,0)</f>
        <v>#NUM!</v>
      </c>
      <c r="C23" s="38" t="e">
        <f>VLOOKUP(A23,$A$39:$E$401,3,0)</f>
        <v>#NUM!</v>
      </c>
      <c r="D23" s="40" t="e">
        <f>VLOOKUP(A23,$A$39:$E$401,4,0)</f>
        <v>#NUM!</v>
      </c>
      <c r="E23" s="383" t="e">
        <f>VLOOKUP(A23,$A$39:$E$401,5,0)</f>
        <v>#NUM!</v>
      </c>
      <c r="F23" s="419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445"/>
      <c r="B24" s="358"/>
      <c r="C24" s="38"/>
      <c r="D24" s="40"/>
      <c r="E24" s="383"/>
      <c r="F24" s="392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445"/>
      <c r="B25" s="358"/>
      <c r="C25" s="38"/>
      <c r="D25" s="40"/>
      <c r="E25" s="383"/>
      <c r="F25" s="392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445"/>
      <c r="B26" s="358"/>
      <c r="C26" s="38"/>
      <c r="D26" s="40"/>
      <c r="E26" s="383"/>
      <c r="F26" s="392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446"/>
      <c r="B27" s="358"/>
      <c r="C27" s="38"/>
      <c r="D27" s="40"/>
      <c r="E27" s="435"/>
      <c r="F27" s="39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5" t="s">
        <v>1896</v>
      </c>
      <c r="F28" s="451" t="e">
        <f>SUM(F23:F27)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2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1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86" t="s">
        <v>7888</v>
      </c>
      <c r="B34" s="350"/>
      <c r="C34" s="385"/>
      <c r="D34" s="879"/>
      <c r="E34" s="880"/>
      <c r="F34" s="880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86" t="s">
        <v>7889</v>
      </c>
      <c r="B35" s="350"/>
      <c r="C35" s="385"/>
      <c r="D35" s="879"/>
      <c r="E35" s="880"/>
      <c r="F35" s="88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86" t="s">
        <v>1006</v>
      </c>
      <c r="B36" s="439" t="s">
        <v>3376</v>
      </c>
      <c r="C36" s="440"/>
      <c r="D36" s="440"/>
      <c r="E36" s="440"/>
      <c r="F36" s="564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86" t="s">
        <v>2391</v>
      </c>
      <c r="B37" s="355" t="s">
        <v>30840</v>
      </c>
      <c r="C37" s="354"/>
      <c r="D37" s="356"/>
      <c r="E37" s="348"/>
      <c r="F37" s="56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4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245" customFormat="1" ht="13.5" thickBot="1" x14ac:dyDescent="0.25"/>
    <row r="40" spans="1:20" s="29" customFormat="1" ht="27" thickBot="1" x14ac:dyDescent="0.45">
      <c r="A40" s="174" t="s">
        <v>2871</v>
      </c>
      <c r="B40" s="181" t="s">
        <v>917</v>
      </c>
      <c r="C40" s="187"/>
      <c r="D40" s="188"/>
      <c r="E40" s="189"/>
      <c r="F40" s="190"/>
      <c r="G40" s="136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29" customFormat="1" x14ac:dyDescent="0.2">
      <c r="A41" s="209" t="e" cm="1">
        <f t="array" ref="A41">INDEX(XML!D:D,SMALL(IF(($G$1=XML!B:B),ROW(XML!B:B)-MIN(ROW(XML!B:B))+1,""),ROWS($A$1:A1)))</f>
        <v>#NUM!</v>
      </c>
      <c r="B41" s="210" t="e">
        <f>VLOOKUP(A41,'Main Item List'!$A$3:$D$27760,2,0)</f>
        <v>#NUM!</v>
      </c>
      <c r="C41" s="219" t="e" cm="1">
        <f t="array" ref="C41">INDEX(XML!$J$1:$J$1202,SMALL(IF(($G$1=XML!$B$1:$B$1202),ROW(XML!$B$1:$B$1202)-MIN(ROW(XML!$B$1:$B$1202))+1,""),ROWS($C$1:C1)))</f>
        <v>#NUM!</v>
      </c>
      <c r="D41" s="211" t="e">
        <f>VLOOKUP(A41,'Main Item List'!$A$3:$D$27760,3,0)</f>
        <v>#NUM!</v>
      </c>
      <c r="E41" s="212" t="e">
        <f>VLOOKUP(A41,'Main Item List'!$A$3:$D$27760,4,0)</f>
        <v>#NUM!</v>
      </c>
      <c r="F41" s="213" t="str">
        <f t="shared" ref="F41:F42" si="0">IFERROR((C41*E41),"0")</f>
        <v>0</v>
      </c>
      <c r="G41" s="381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</row>
    <row r="42" spans="1:20" s="76" customFormat="1" x14ac:dyDescent="0.2">
      <c r="A42" s="209" t="e" cm="1">
        <f t="array" ref="A42">INDEX(XML!D:D,SMALL(IF(($G$1=XML!B:B),ROW(XML!B:B)-MIN(ROW(XML!B:B))+1,""),ROWS($A$1:A2)))</f>
        <v>#NUM!</v>
      </c>
      <c r="B42" s="210" t="e">
        <f>VLOOKUP(A42,'Main Item List'!$A$3:$D$27760,2,0)</f>
        <v>#NUM!</v>
      </c>
      <c r="C42" s="219" t="e" cm="1">
        <f t="array" ref="C42">INDEX(XML!$J$1:$J$1202,SMALL(IF(($G$1=XML!$B$1:$B$1202),ROW(XML!$B$1:$B$1202)-MIN(ROW(XML!$B$1:$B$1202))+1,""),ROWS($C$1:C2)))</f>
        <v>#NUM!</v>
      </c>
      <c r="D42" s="211" t="e">
        <f>VLOOKUP(A42,'Main Item List'!$A$3:$D$27760,3,0)</f>
        <v>#NUM!</v>
      </c>
      <c r="E42" s="212" t="e">
        <f>VLOOKUP(A42,'Main Item List'!$A$3:$D$27760,4,0)</f>
        <v>#NUM!</v>
      </c>
      <c r="F42" s="213" t="str">
        <f t="shared" si="0"/>
        <v>0</v>
      </c>
      <c r="G42" s="381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S42" s="381"/>
      <c r="T42" s="381"/>
    </row>
    <row r="43" spans="1:20" s="29" customFormat="1" x14ac:dyDescent="0.2">
      <c r="A43" s="160"/>
      <c r="B43" s="220"/>
      <c r="C43" s="221"/>
      <c r="D43" s="220"/>
      <c r="E43" s="222"/>
      <c r="F43" s="145"/>
      <c r="G43" s="136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29" customFormat="1" x14ac:dyDescent="0.2">
      <c r="A44" s="160"/>
      <c r="B44" s="813" t="s">
        <v>2872</v>
      </c>
      <c r="C44" s="813"/>
      <c r="D44" s="813"/>
      <c r="E44" s="159">
        <f>SUM(F41:F43)</f>
        <v>0</v>
      </c>
      <c r="F44" s="14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</sheetData>
  <mergeCells count="5">
    <mergeCell ref="B44:D44"/>
    <mergeCell ref="D6:F6"/>
    <mergeCell ref="A32:F32"/>
    <mergeCell ref="D34:F34"/>
    <mergeCell ref="D35:F35"/>
  </mergeCells>
  <phoneticPr fontId="75" type="noConversion"/>
  <dataValidations count="1">
    <dataValidation type="list" allowBlank="1" showInputMessage="1" showErrorMessage="1" sqref="H9" xr:uid="{596E05EC-5B30-4608-96EF-8F87F954A15C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5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79">
    <tabColor rgb="FFFFFF00"/>
  </sheetPr>
  <dimension ref="A1:H6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  <col min="5" max="8" width="9.28515625" customWidth="1"/>
  </cols>
  <sheetData>
    <row r="1" spans="1:8" x14ac:dyDescent="0.2">
      <c r="A1" s="29" t="s">
        <v>3443</v>
      </c>
      <c r="B1" s="95" t="str">
        <f>CONCATENATE('150 Concrete Footings'!E9,"/",'150 Concrete Footings'!F9)</f>
        <v>JNB 20058/150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'150 Concrete Footings'!A11</f>
        <v>Firth Industries - Concrete</v>
      </c>
    </row>
    <row r="3" spans="1:8" x14ac:dyDescent="0.2">
      <c r="B3" t="e">
        <f>'150 Concrete Footings'!A22</f>
        <v>#NUM!</v>
      </c>
      <c r="C3" t="e">
        <f>'150 Concrete Footings'!A22</f>
        <v>#NUM!</v>
      </c>
      <c r="D3" t="e">
        <f>'150 Concrete Footings'!B22</f>
        <v>#NUM!</v>
      </c>
      <c r="E3" s="14" t="e">
        <f>'150 Concrete Footings'!C22</f>
        <v>#NUM!</v>
      </c>
      <c r="F3" s="14" t="e">
        <f>'150 Concrete Footings'!D22</f>
        <v>#NUM!</v>
      </c>
      <c r="G3" t="e">
        <f>'150 Concrete Footings'!E22</f>
        <v>#NUM!</v>
      </c>
      <c r="H3" s="99" t="e">
        <f>E3*G3</f>
        <v>#NUM!</v>
      </c>
    </row>
    <row r="4" spans="1:8" x14ac:dyDescent="0.2">
      <c r="B4" t="e">
        <f>'150 Concrete Footings'!A23</f>
        <v>#NUM!</v>
      </c>
      <c r="C4" t="e">
        <f>'150 Concrete Footings'!A23</f>
        <v>#NUM!</v>
      </c>
      <c r="D4" t="e">
        <f>'150 Concrete Footings'!B23</f>
        <v>#NUM!</v>
      </c>
      <c r="E4" s="14" t="e">
        <f>'150 Concrete Footings'!C23</f>
        <v>#NUM!</v>
      </c>
      <c r="F4" s="14" t="e">
        <f>'150 Concrete Footings'!D23</f>
        <v>#NUM!</v>
      </c>
      <c r="G4" t="e">
        <f>'150 Concrete Footings'!E23</f>
        <v>#NUM!</v>
      </c>
      <c r="H4" s="99" t="e">
        <f t="shared" ref="H4:H6" si="0">E4*G4</f>
        <v>#NUM!</v>
      </c>
    </row>
    <row r="5" spans="1:8" x14ac:dyDescent="0.2">
      <c r="B5">
        <f>'150 Concrete Footings'!A24</f>
        <v>0</v>
      </c>
      <c r="C5">
        <f>'150 Concrete Footings'!A24</f>
        <v>0</v>
      </c>
      <c r="D5">
        <f>'150 Concrete Footings'!B24</f>
        <v>0</v>
      </c>
      <c r="E5" s="14">
        <f>'150 Concrete Footings'!C24</f>
        <v>0</v>
      </c>
      <c r="F5" s="14">
        <f>'150 Concrete Footings'!D24</f>
        <v>0</v>
      </c>
      <c r="G5">
        <f>'150 Concrete Footings'!E24</f>
        <v>0</v>
      </c>
      <c r="H5" s="99">
        <f t="shared" si="0"/>
        <v>0</v>
      </c>
    </row>
    <row r="6" spans="1:8" x14ac:dyDescent="0.2">
      <c r="B6">
        <f>'150 Concrete Footings'!A25</f>
        <v>0</v>
      </c>
      <c r="C6">
        <f>'150 Concrete Footings'!A25</f>
        <v>0</v>
      </c>
      <c r="D6">
        <f>'150 Concrete Footings'!B25</f>
        <v>0</v>
      </c>
      <c r="E6" s="14">
        <f>'150 Concrete Footings'!C25</f>
        <v>0</v>
      </c>
      <c r="F6" s="14">
        <f>'150 Concrete Footings'!D25</f>
        <v>0</v>
      </c>
      <c r="G6">
        <f>'150 Concrete Footings'!E25</f>
        <v>0</v>
      </c>
      <c r="H6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1">
    <tabColor indexed="10"/>
  </sheetPr>
  <dimension ref="A1:T145"/>
  <sheetViews>
    <sheetView zoomScaleNormal="100" workbookViewId="0">
      <selection activeCell="G9" sqref="G9:H9"/>
    </sheetView>
  </sheetViews>
  <sheetFormatPr defaultRowHeight="12.75" x14ac:dyDescent="0.2"/>
  <cols>
    <col min="1" max="1" width="15.28515625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195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4855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2873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1325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Barnett Construction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18 Calamaras Street, Stoke, Nelson 7011</v>
      </c>
      <c r="B12" s="34"/>
      <c r="C12" s="36"/>
      <c r="D12" s="33" t="s">
        <v>907</v>
      </c>
      <c r="E12" s="398"/>
      <c r="F12" s="344" t="str">
        <f>'Main Sheet'!B12</f>
        <v>1800</v>
      </c>
      <c r="G12" s="379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0"/>
      <c r="C13" s="400"/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027 651 2600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chris@barnettconstruction.co.nz</v>
      </c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Chris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4" t="s">
        <v>1055</v>
      </c>
      <c r="B19" s="351" t="str">
        <f>'Main Sheet'!B7</f>
        <v>Site Address</v>
      </c>
      <c r="C19" s="48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0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'195 RibRaft Floor'!A62</f>
        <v>CPFRRFSBC</v>
      </c>
      <c r="B22" s="362" t="str">
        <f t="shared" ref="B22:B29" si="0">VLOOKUP(A22,$A$60:$E$408,2,0)</f>
        <v>Complete ribraft floor system by Barnett Construction</v>
      </c>
      <c r="C22" s="39">
        <f t="shared" ref="C22:C29" si="1">VLOOKUP(A22,$A$60:$E$408,3,0)</f>
        <v>198.78</v>
      </c>
      <c r="D22" s="39" t="str">
        <f t="shared" ref="D22:D29" si="2">VLOOKUP(A22,$A$60:$E$408,4,0)</f>
        <v>m2</v>
      </c>
      <c r="E22" s="383">
        <f t="shared" ref="E22:E29" si="3">VLOOKUP(A22,$A$60:$E$408,5,0)</f>
        <v>115</v>
      </c>
      <c r="F22" s="390">
        <f t="shared" ref="F22:F29" si="4">C22*E22</f>
        <v>22859.7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'195 RibRaft Floor'!A63</f>
        <v>CPFRRFSBCCP</v>
      </c>
      <c r="B23" s="362" t="str">
        <f t="shared" si="0"/>
        <v>Additional cost for columns or posts - over 2 posts</v>
      </c>
      <c r="C23" s="39">
        <f t="shared" si="1"/>
        <v>1</v>
      </c>
      <c r="D23" s="39" t="str">
        <f t="shared" si="2"/>
        <v>no</v>
      </c>
      <c r="E23" s="383">
        <f t="shared" si="3"/>
        <v>80</v>
      </c>
      <c r="F23" s="390">
        <f t="shared" si="4"/>
        <v>80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'195 RibRaft Floor'!A64</f>
        <v>CPCPDSCF</v>
      </c>
      <c r="B24" s="362" t="str">
        <f t="shared" si="0"/>
        <v>Minimum concrete saw set up fee</v>
      </c>
      <c r="C24" s="39">
        <f t="shared" si="1"/>
        <v>1</v>
      </c>
      <c r="D24" s="39" t="str">
        <f t="shared" si="2"/>
        <v>no</v>
      </c>
      <c r="E24" s="383">
        <f t="shared" si="3"/>
        <v>100</v>
      </c>
      <c r="F24" s="390">
        <f t="shared" si="4"/>
        <v>100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'195 RibRaft Floor'!A65</f>
        <v>CPFRRFSBCST</v>
      </c>
      <c r="B25" s="362" t="str">
        <f t="shared" si="0"/>
        <v>Additional cost for slab thickenings - over 6 lineal metres</v>
      </c>
      <c r="C25" s="39">
        <f t="shared" si="1"/>
        <v>8</v>
      </c>
      <c r="D25" s="39" t="str">
        <f t="shared" si="2"/>
        <v>m</v>
      </c>
      <c r="E25" s="383">
        <f t="shared" si="3"/>
        <v>32</v>
      </c>
      <c r="F25" s="390">
        <f t="shared" si="4"/>
        <v>256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'195 RibRaft Floor'!A66</f>
        <v>CPECDFC</v>
      </c>
      <c r="B26" s="362" t="str">
        <f t="shared" si="0"/>
        <v>Engco ribraft design fee</v>
      </c>
      <c r="C26" s="39">
        <f t="shared" si="1"/>
        <v>1</v>
      </c>
      <c r="D26" s="39" t="str">
        <f t="shared" si="2"/>
        <v>no</v>
      </c>
      <c r="E26" s="383">
        <f t="shared" si="3"/>
        <v>450</v>
      </c>
      <c r="F26" s="390">
        <f t="shared" si="4"/>
        <v>450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'195 RibRaft Floor'!A67</f>
        <v>CPADAPJ</v>
      </c>
      <c r="B27" s="362" t="str">
        <f t="shared" si="0"/>
        <v>Concrete - additives allowance per job</v>
      </c>
      <c r="C27" s="39">
        <f t="shared" si="1"/>
        <v>198.78</v>
      </c>
      <c r="D27" s="39" t="str">
        <f t="shared" si="2"/>
        <v>m2</v>
      </c>
      <c r="E27" s="383">
        <f t="shared" si="3"/>
        <v>2.5</v>
      </c>
      <c r="F27" s="390">
        <f t="shared" si="4"/>
        <v>496.95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'195 RibRaft Floor'!A68</f>
        <v>CPEVDJ</v>
      </c>
      <c r="B28" s="362" t="str">
        <f t="shared" si="0"/>
        <v>Extra value dowelled joint</v>
      </c>
      <c r="C28" s="39">
        <f t="shared" si="1"/>
        <v>30.32</v>
      </c>
      <c r="D28" s="39" t="str">
        <f t="shared" si="2"/>
        <v>lm</v>
      </c>
      <c r="E28" s="383">
        <f t="shared" si="3"/>
        <v>78</v>
      </c>
      <c r="F28" s="390">
        <f t="shared" si="4"/>
        <v>2364.96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'195 RibRaft Floor'!A69</f>
        <v>#NUM!</v>
      </c>
      <c r="B29" s="362" t="e">
        <f t="shared" si="0"/>
        <v>#NUM!</v>
      </c>
      <c r="C29" s="39" t="e">
        <f t="shared" si="1"/>
        <v>#NUM!</v>
      </c>
      <c r="D29" s="39" t="e">
        <f t="shared" si="2"/>
        <v>#NUM!</v>
      </c>
      <c r="E29" s="383" t="e">
        <f t="shared" si="3"/>
        <v>#NUM!</v>
      </c>
      <c r="F29" s="390" t="e">
        <f t="shared" si="4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/>
      <c r="B30" s="362"/>
      <c r="C30" s="37"/>
      <c r="D30" s="39"/>
      <c r="E30" s="575"/>
      <c r="F30" s="390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/>
      <c r="B31" s="362"/>
      <c r="C31" s="37"/>
      <c r="D31" s="39"/>
      <c r="E31" s="575"/>
      <c r="F31" s="390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62"/>
      <c r="C32" s="37"/>
      <c r="D32" s="362"/>
      <c r="E32" s="364"/>
      <c r="F32" s="453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3"/>
      <c r="B33" s="361"/>
      <c r="C33" s="360"/>
      <c r="D33" s="363"/>
      <c r="E33" s="367"/>
      <c r="F33" s="391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1"/>
      <c r="B34" s="31"/>
      <c r="C34" s="31"/>
      <c r="D34" s="31"/>
      <c r="E34" s="63" t="s">
        <v>1896</v>
      </c>
      <c r="F34" s="454" t="e">
        <f>SUM(F22:F33)</f>
        <v>#NUM!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64" t="s">
        <v>1897</v>
      </c>
      <c r="F35" s="455" t="e">
        <f>F34*15%</f>
        <v>#NUM!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1395</v>
      </c>
      <c r="F36" s="454" t="e">
        <f>F34+F35</f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44" t="s">
        <v>4806</v>
      </c>
      <c r="B40" s="76" t="s">
        <v>3334</v>
      </c>
      <c r="C40" s="76"/>
      <c r="D40" s="76"/>
      <c r="E40" s="76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4"/>
      <c r="B41" s="44"/>
      <c r="C41" s="44"/>
      <c r="D41" s="76"/>
      <c r="E41" s="76"/>
      <c r="F41" s="76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44" t="s">
        <v>5533</v>
      </c>
      <c r="B42" s="76" t="s">
        <v>18869</v>
      </c>
      <c r="C42" s="44"/>
      <c r="E42" s="76"/>
      <c r="F42" s="76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4"/>
      <c r="B43" s="44"/>
      <c r="C43" s="44"/>
      <c r="D43" s="76"/>
      <c r="E43" s="76"/>
      <c r="F43" s="76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44" t="s">
        <v>2657</v>
      </c>
      <c r="B44" s="76" t="s">
        <v>8021</v>
      </c>
      <c r="C44" s="44"/>
      <c r="E44" s="76"/>
      <c r="F44" s="76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44"/>
      <c r="B45" s="76"/>
      <c r="C45" s="44"/>
      <c r="E45" s="76"/>
      <c r="F45" s="76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44" t="s">
        <v>8083</v>
      </c>
      <c r="B46" s="76" t="s">
        <v>8084</v>
      </c>
      <c r="C46" s="44"/>
      <c r="E46" s="76"/>
      <c r="F46" s="76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44"/>
      <c r="B47" s="76"/>
      <c r="C47" s="44"/>
      <c r="E47" s="76"/>
      <c r="F47" s="76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8" customHeight="1" x14ac:dyDescent="0.2">
      <c r="A48" s="44" t="s">
        <v>8086</v>
      </c>
      <c r="B48" s="76" t="s">
        <v>18898</v>
      </c>
      <c r="C48" s="44"/>
      <c r="E48" s="76"/>
      <c r="F48" s="76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720" customFormat="1" x14ac:dyDescent="0.2">
      <c r="A49" s="44"/>
      <c r="B49" s="719"/>
      <c r="C49" s="44"/>
      <c r="E49" s="719"/>
      <c r="F49" s="71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720" customFormat="1" ht="18" customHeight="1" x14ac:dyDescent="0.2">
      <c r="A50" s="44" t="s">
        <v>52585</v>
      </c>
      <c r="B50" s="719" t="s">
        <v>52582</v>
      </c>
      <c r="C50" s="44"/>
      <c r="E50" s="719"/>
      <c r="F50" s="719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44"/>
      <c r="B51" s="76"/>
      <c r="C51" s="44"/>
      <c r="E51" s="76"/>
      <c r="F51" s="76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ht="18" customHeight="1" x14ac:dyDescent="0.2">
      <c r="A52" s="415" t="s">
        <v>7963</v>
      </c>
      <c r="B52" s="890" t="s">
        <v>7964</v>
      </c>
      <c r="C52" s="890"/>
      <c r="E52" s="76"/>
      <c r="F52" s="76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688" customFormat="1" ht="12.75" customHeight="1" x14ac:dyDescent="0.2">
      <c r="A53" s="415"/>
      <c r="B53" s="689"/>
      <c r="C53" s="689"/>
      <c r="E53" s="687"/>
      <c r="F53" s="687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x14ac:dyDescent="0.2">
      <c r="A55" s="386" t="s">
        <v>7888</v>
      </c>
      <c r="B55" s="350"/>
      <c r="C55" s="385"/>
      <c r="D55" s="879"/>
      <c r="E55" s="880"/>
      <c r="F55" s="880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x14ac:dyDescent="0.2">
      <c r="A56" s="386" t="s">
        <v>7889</v>
      </c>
      <c r="B56" s="350"/>
      <c r="C56" s="385"/>
      <c r="D56" s="879"/>
      <c r="E56" s="880"/>
      <c r="F56" s="880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x14ac:dyDescent="0.2">
      <c r="A57" s="386" t="s">
        <v>1006</v>
      </c>
      <c r="B57" s="456" t="s">
        <v>30865</v>
      </c>
      <c r="C57" s="440"/>
      <c r="D57" s="440"/>
      <c r="E57" s="440"/>
      <c r="F57" s="564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x14ac:dyDescent="0.2">
      <c r="A58" s="386" t="s">
        <v>2391</v>
      </c>
      <c r="B58" s="407" t="s">
        <v>30840</v>
      </c>
      <c r="C58" s="354"/>
      <c r="D58" s="356"/>
      <c r="E58" s="348"/>
      <c r="F58" s="563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245" customFormat="1" ht="13.5" thickBot="1" x14ac:dyDescent="0.25"/>
    <row r="61" spans="1:20" s="29" customFormat="1" ht="27" thickBot="1" x14ac:dyDescent="0.45">
      <c r="A61" s="174" t="s">
        <v>2873</v>
      </c>
      <c r="B61" s="181" t="s">
        <v>918</v>
      </c>
      <c r="C61" s="187"/>
      <c r="D61" s="188"/>
      <c r="E61" s="189"/>
      <c r="F61" s="190"/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09" t="str" cm="1">
        <f t="array" ref="A62">INDEX(XML!D:D,SMALL(IF(($G$1=XML!B:B),ROW(XML!B:B)-MIN(ROW(XML!B:B))+1,""),ROWS($A$1:A1)))</f>
        <v>CPFRRFSBC</v>
      </c>
      <c r="B62" s="210" t="str">
        <f>VLOOKUP(A62,'Main Item List'!$A$3:$D$27760,2,0)</f>
        <v>Complete ribraft floor system by Barnett Construction</v>
      </c>
      <c r="C62" s="219" cm="1">
        <f t="array" ref="C62">INDEX(XML!$J$1:$J$1202,SMALL(IF(($G$1=XML!$B$1:$B$1202),ROW(XML!$B$1:$B$1202)-MIN(ROW(XML!$B$1:$B$1202))+1,""),ROWS($C$1:C1)))</f>
        <v>198.78</v>
      </c>
      <c r="D62" s="211" t="str">
        <f>VLOOKUP(A62,'Main Item List'!$A$3:$D$27760,3,0)</f>
        <v>m2</v>
      </c>
      <c r="E62" s="212">
        <f>VLOOKUP(A62,'Main Item List'!$A$3:$D$27760,4,0)</f>
        <v>115</v>
      </c>
      <c r="F62" s="213">
        <f t="shared" ref="F62:F70" si="5">IFERROR((C62*E62),"0")</f>
        <v>22859.7</v>
      </c>
      <c r="G62" s="248" t="s">
        <v>52587</v>
      </c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209" t="str" cm="1">
        <f t="array" ref="A63">INDEX(XML!D:D,SMALL(IF(($G$1=XML!B:B),ROW(XML!B:B)-MIN(ROW(XML!B:B))+1,""),ROWS($A$1:A2)))</f>
        <v>CPFRRFSBCCP</v>
      </c>
      <c r="B63" s="210" t="str">
        <f>VLOOKUP(A63,'Main Item List'!$A$3:$D$27760,2,0)</f>
        <v>Additional cost for columns or posts - over 2 posts</v>
      </c>
      <c r="C63" s="219" cm="1">
        <f t="array" ref="C63">INDEX(XML!$J$1:$J$1202,SMALL(IF(($G$1=XML!$B$1:$B$1202),ROW(XML!$B$1:$B$1202)-MIN(ROW(XML!$B$1:$B$1202))+1,""),ROWS($C$1:C2)))</f>
        <v>1</v>
      </c>
      <c r="D63" s="211" t="str">
        <f>VLOOKUP(A63,'Main Item List'!$A$3:$D$27760,3,0)</f>
        <v>no</v>
      </c>
      <c r="E63" s="212">
        <f>VLOOKUP(A63,'Main Item List'!$A$3:$D$27760,4,0)</f>
        <v>80</v>
      </c>
      <c r="F63" s="213">
        <f t="shared" si="5"/>
        <v>80</v>
      </c>
      <c r="G63" s="381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209" t="str" cm="1">
        <f t="array" ref="A64">INDEX(XML!D:D,SMALL(IF(($G$1=XML!B:B),ROW(XML!B:B)-MIN(ROW(XML!B:B))+1,""),ROWS($A$1:A3)))</f>
        <v>CPCPDSCF</v>
      </c>
      <c r="B64" s="210" t="str">
        <f>VLOOKUP(A64,'Main Item List'!$A$3:$D$27760,2,0)</f>
        <v>Minimum concrete saw set up fee</v>
      </c>
      <c r="C64" s="219" cm="1">
        <f t="array" ref="C64">INDEX(XML!$J$1:$J$1202,SMALL(IF(($G$1=XML!$B$1:$B$1202),ROW(XML!$B$1:$B$1202)-MIN(ROW(XML!$B$1:$B$1202))+1,""),ROWS($C$1:C3)))</f>
        <v>1</v>
      </c>
      <c r="D64" s="211" t="str">
        <f>VLOOKUP(A64,'Main Item List'!$A$3:$D$27760,3,0)</f>
        <v>no</v>
      </c>
      <c r="E64" s="212">
        <f>VLOOKUP(A64,'Main Item List'!$A$3:$D$27760,4,0)</f>
        <v>100</v>
      </c>
      <c r="F64" s="213">
        <f t="shared" si="5"/>
        <v>100</v>
      </c>
      <c r="G64" s="381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09" t="str" cm="1">
        <f t="array" ref="A65">INDEX(XML!D:D,SMALL(IF(($G$1=XML!B:B),ROW(XML!B:B)-MIN(ROW(XML!B:B))+1,""),ROWS($A$1:A4)))</f>
        <v>CPFRRFSBCST</v>
      </c>
      <c r="B65" s="210" t="str">
        <f>VLOOKUP(A65,'Main Item List'!$A$3:$D$27760,2,0)</f>
        <v>Additional cost for slab thickenings - over 6 lineal metres</v>
      </c>
      <c r="C65" s="219" cm="1">
        <f t="array" ref="C65">INDEX(XML!$J$1:$J$1202,SMALL(IF(($G$1=XML!$B$1:$B$1202),ROW(XML!$B$1:$B$1202)-MIN(ROW(XML!$B$1:$B$1202))+1,""),ROWS($C$1:C4)))</f>
        <v>8</v>
      </c>
      <c r="D65" s="211" t="str">
        <f>VLOOKUP(A65,'Main Item List'!$A$3:$D$27760,3,0)</f>
        <v>m</v>
      </c>
      <c r="E65" s="212">
        <f>VLOOKUP(A65,'Main Item List'!$A$3:$D$27760,4,0)</f>
        <v>32</v>
      </c>
      <c r="F65" s="213">
        <f t="shared" si="5"/>
        <v>256</v>
      </c>
      <c r="G65" s="381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09" t="str" cm="1">
        <f t="array" ref="A66">INDEX(XML!D:D,SMALL(IF(($G$1=XML!B:B),ROW(XML!B:B)-MIN(ROW(XML!B:B))+1,""),ROWS($A$1:A5)))</f>
        <v>CPECDFC</v>
      </c>
      <c r="B66" s="210" t="str">
        <f>VLOOKUP(A66,'Main Item List'!$A$3:$D$27760,2,0)</f>
        <v>Engco ribraft design fee</v>
      </c>
      <c r="C66" s="219" cm="1">
        <f t="array" ref="C66">INDEX(XML!$J$1:$J$1202,SMALL(IF(($G$1=XML!$B$1:$B$1202),ROW(XML!$B$1:$B$1202)-MIN(ROW(XML!$B$1:$B$1202))+1,""),ROWS($C$1:C5)))</f>
        <v>1</v>
      </c>
      <c r="D66" s="211" t="str">
        <f>VLOOKUP(A66,'Main Item List'!$A$3:$D$27760,3,0)</f>
        <v>no</v>
      </c>
      <c r="E66" s="212">
        <f>VLOOKUP(A66,'Main Item List'!$A$3:$D$27760,4,0)</f>
        <v>450</v>
      </c>
      <c r="F66" s="213">
        <f t="shared" si="5"/>
        <v>450</v>
      </c>
      <c r="G66" s="381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09" t="str" cm="1">
        <f t="array" ref="A67">INDEX(XML!D:D,SMALL(IF(($G$1=XML!B:B),ROW(XML!B:B)-MIN(ROW(XML!B:B))+1,""),ROWS($A$1:A6)))</f>
        <v>CPADAPJ</v>
      </c>
      <c r="B67" s="210" t="str">
        <f>VLOOKUP(A67,'Main Item List'!$A$3:$D$27760,2,0)</f>
        <v>Concrete - additives allowance per job</v>
      </c>
      <c r="C67" s="219" cm="1">
        <f t="array" ref="C67">INDEX(XML!$J$1:$J$1202,SMALL(IF(($G$1=XML!$B$1:$B$1202),ROW(XML!$B$1:$B$1202)-MIN(ROW(XML!$B$1:$B$1202))+1,""),ROWS($C$1:C6)))</f>
        <v>198.78</v>
      </c>
      <c r="D67" s="211" t="str">
        <f>VLOOKUP(A67,'Main Item List'!$A$3:$D$27760,3,0)</f>
        <v>m2</v>
      </c>
      <c r="E67" s="212">
        <f>VLOOKUP(A67,'Main Item List'!$A$3:$D$27760,4,0)</f>
        <v>2.5</v>
      </c>
      <c r="F67" s="213">
        <f t="shared" si="5"/>
        <v>496.95</v>
      </c>
      <c r="G67" s="381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76" customFormat="1" x14ac:dyDescent="0.2">
      <c r="A68" s="209" t="str" cm="1">
        <f t="array" ref="A68">INDEX(XML!D:D,SMALL(IF(($G$1=XML!B:B),ROW(XML!B:B)-MIN(ROW(XML!B:B))+1,""),ROWS($A$1:A7)))</f>
        <v>CPEVDJ</v>
      </c>
      <c r="B68" s="210" t="str">
        <f>VLOOKUP(A68,'Main Item List'!$A$3:$D$27760,2,0)</f>
        <v>Extra value dowelled joint</v>
      </c>
      <c r="C68" s="219" cm="1">
        <f t="array" ref="C68">INDEX(XML!$J$1:$J$1202,SMALL(IF(($G$1=XML!$B$1:$B$1202),ROW(XML!$B$1:$B$1202)-MIN(ROW(XML!$B$1:$B$1202))+1,""),ROWS($C$1:C7)))</f>
        <v>30.32</v>
      </c>
      <c r="D68" s="211" t="str">
        <f>VLOOKUP(A68,'Main Item List'!$A$3:$D$27760,3,0)</f>
        <v>lm</v>
      </c>
      <c r="E68" s="212">
        <f>VLOOKUP(A68,'Main Item List'!$A$3:$D$27760,4,0)</f>
        <v>78</v>
      </c>
      <c r="F68" s="213">
        <f t="shared" si="5"/>
        <v>2364.96</v>
      </c>
      <c r="G68" s="381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209" t="e" cm="1">
        <f t="array" ref="A69">INDEX(XML!D:D,SMALL(IF(($G$1=XML!B:B),ROW(XML!B:B)-MIN(ROW(XML!B:B))+1,""),ROWS($A$1:A8)))</f>
        <v>#NUM!</v>
      </c>
      <c r="B69" s="210" t="e">
        <f>VLOOKUP(A69,'Main Item List'!$A$3:$D$27760,2,0)</f>
        <v>#NUM!</v>
      </c>
      <c r="C69" s="219" t="e" cm="1">
        <f t="array" ref="C69">INDEX(XML!$J$1:$J$1202,SMALL(IF(($G$1=XML!$B$1:$B$1202),ROW(XML!$B$1:$B$1202)-MIN(ROW(XML!$B$1:$B$1202))+1,""),ROWS($C$1:C8)))</f>
        <v>#NUM!</v>
      </c>
      <c r="D69" s="211" t="e">
        <f>VLOOKUP(A69,'Main Item List'!$A$3:$D$27760,3,0)</f>
        <v>#NUM!</v>
      </c>
      <c r="E69" s="212" t="e">
        <f>VLOOKUP(A69,'Main Item List'!$A$3:$D$27760,4,0)</f>
        <v>#NUM!</v>
      </c>
      <c r="F69" s="213" t="str">
        <f t="shared" si="5"/>
        <v>0</v>
      </c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209" t="e" cm="1">
        <f t="array" ref="A70">INDEX(XML!D:D,SMALL(IF(($G$1=XML!B:B),ROW(XML!B:B)-MIN(ROW(XML!B:B))+1,""),ROWS($A$1:A9)))</f>
        <v>#NUM!</v>
      </c>
      <c r="B70" s="210" t="e">
        <f>VLOOKUP(A70,'Main Item List'!$A$3:$D$27760,2,0)</f>
        <v>#NUM!</v>
      </c>
      <c r="C70" s="219" t="e" cm="1">
        <f t="array" ref="C70">INDEX(XML!$J$1:$J$1202,SMALL(IF(($G$1=XML!$B$1:$B$1202),ROW(XML!$B$1:$B$1202)-MIN(ROW(XML!$B$1:$B$1202))+1,""),ROWS($C$1:C9)))</f>
        <v>#NUM!</v>
      </c>
      <c r="D70" s="211" t="e">
        <f>VLOOKUP(A70,'Main Item List'!$A$3:$D$27760,3,0)</f>
        <v>#NUM!</v>
      </c>
      <c r="E70" s="212" t="e">
        <f>VLOOKUP(A70,'Main Item List'!$A$3:$D$27760,4,0)</f>
        <v>#NUM!</v>
      </c>
      <c r="F70" s="213" t="str">
        <f t="shared" si="5"/>
        <v>0</v>
      </c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9" customFormat="1" x14ac:dyDescent="0.2">
      <c r="A71" s="160"/>
      <c r="B71" s="220"/>
      <c r="C71" s="221"/>
      <c r="D71" s="220"/>
      <c r="E71" s="222"/>
      <c r="F71" s="145"/>
      <c r="G71" s="136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1:20" s="29" customFormat="1" x14ac:dyDescent="0.2">
      <c r="A72" s="160"/>
      <c r="B72" s="813" t="s">
        <v>2874</v>
      </c>
      <c r="C72" s="813"/>
      <c r="D72" s="813"/>
      <c r="E72" s="159">
        <f>SUM(F62:F71)</f>
        <v>26607.61</v>
      </c>
      <c r="F72" s="145"/>
      <c r="G72" s="136"/>
      <c r="H72" s="381"/>
      <c r="I72" s="381"/>
      <c r="J72" s="381"/>
      <c r="K72" s="381"/>
      <c r="L72" s="381"/>
      <c r="M72" s="381"/>
      <c r="N72" s="381"/>
      <c r="O72" s="381"/>
      <c r="P72" s="381"/>
      <c r="Q72" s="381"/>
      <c r="R72" s="381"/>
      <c r="S72" s="381"/>
      <c r="T72" s="381"/>
    </row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</sheetData>
  <mergeCells count="6">
    <mergeCell ref="B72:D72"/>
    <mergeCell ref="D6:F6"/>
    <mergeCell ref="A38:F38"/>
    <mergeCell ref="D56:F56"/>
    <mergeCell ref="D55:F55"/>
    <mergeCell ref="B52:C52"/>
  </mergeCells>
  <phoneticPr fontId="75" type="noConversion"/>
  <dataValidations count="1">
    <dataValidation type="list" allowBlank="1" showInputMessage="1" showErrorMessage="1" sqref="H9" xr:uid="{3B33E803-4E33-4FF4-A94C-3579DE555823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7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80">
    <tabColor rgb="FFFFFF00"/>
  </sheetPr>
  <dimension ref="A1:H13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  <col min="5" max="8" width="9.28515625" customWidth="1"/>
  </cols>
  <sheetData>
    <row r="1" spans="1:8" x14ac:dyDescent="0.2">
      <c r="A1" s="29" t="s">
        <v>3443</v>
      </c>
      <c r="B1" s="94" t="str">
        <f>CONCATENATE('195 RibRaft Floor'!E9,"/",'195 RibRaft Floor'!F9)</f>
        <v>JNB 20058/195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'195 RibRaft Floor'!A11</f>
        <v>Barnett Construction</v>
      </c>
    </row>
    <row r="3" spans="1:8" x14ac:dyDescent="0.2">
      <c r="B3" t="e">
        <f>'195 RibRaft Floor'!#REF!</f>
        <v>#REF!</v>
      </c>
      <c r="C3" t="e">
        <f>'195 RibRaft Floor'!#REF!</f>
        <v>#REF!</v>
      </c>
      <c r="D3" t="e">
        <f>'195 RibRaft Floor'!#REF!</f>
        <v>#REF!</v>
      </c>
      <c r="E3" s="14" t="e">
        <f>'195 RibRaft Floor'!#REF!</f>
        <v>#REF!</v>
      </c>
      <c r="F3" s="14" t="e">
        <f>'195 RibRaft Floor'!#REF!</f>
        <v>#REF!</v>
      </c>
      <c r="G3" t="e">
        <f>'195 RibRaft Floor'!#REF!</f>
        <v>#REF!</v>
      </c>
      <c r="H3" s="99" t="e">
        <f>E3*G3</f>
        <v>#REF!</v>
      </c>
    </row>
    <row r="4" spans="1:8" x14ac:dyDescent="0.2">
      <c r="B4" t="str">
        <f>'195 RibRaft Floor'!A22</f>
        <v>CPFRRFSBC</v>
      </c>
      <c r="C4" t="str">
        <f>'195 RibRaft Floor'!A22</f>
        <v>CPFRRFSBC</v>
      </c>
      <c r="D4" t="str">
        <f>'195 RibRaft Floor'!B22</f>
        <v>Complete ribraft floor system by Barnett Construction</v>
      </c>
      <c r="E4" s="14">
        <f>'195 RibRaft Floor'!C22</f>
        <v>198.78</v>
      </c>
      <c r="F4" s="14" t="str">
        <f>'195 RibRaft Floor'!D22</f>
        <v>m2</v>
      </c>
      <c r="G4">
        <f>'195 RibRaft Floor'!E22</f>
        <v>115</v>
      </c>
      <c r="H4" s="99">
        <f t="shared" ref="H4:H13" si="0">E4*G4</f>
        <v>22859.7</v>
      </c>
    </row>
    <row r="5" spans="1:8" x14ac:dyDescent="0.2">
      <c r="B5" t="str">
        <f>'195 RibRaft Floor'!A23</f>
        <v>CPFRRFSBCCP</v>
      </c>
      <c r="C5" t="str">
        <f>'195 RibRaft Floor'!A23</f>
        <v>CPFRRFSBCCP</v>
      </c>
      <c r="D5" t="str">
        <f>'195 RibRaft Floor'!B23</f>
        <v>Additional cost for columns or posts - over 2 posts</v>
      </c>
      <c r="E5" s="14">
        <f>'195 RibRaft Floor'!C23</f>
        <v>1</v>
      </c>
      <c r="F5" s="14" t="str">
        <f>'195 RibRaft Floor'!D23</f>
        <v>no</v>
      </c>
      <c r="G5">
        <f>'195 RibRaft Floor'!E23</f>
        <v>80</v>
      </c>
      <c r="H5" s="99">
        <f t="shared" si="0"/>
        <v>80</v>
      </c>
    </row>
    <row r="6" spans="1:8" x14ac:dyDescent="0.2">
      <c r="B6" t="str">
        <f>'195 RibRaft Floor'!A24</f>
        <v>CPCPDSCF</v>
      </c>
      <c r="C6" t="str">
        <f>'195 RibRaft Floor'!A24</f>
        <v>CPCPDSCF</v>
      </c>
      <c r="D6" t="str">
        <f>'195 RibRaft Floor'!B24</f>
        <v>Minimum concrete saw set up fee</v>
      </c>
      <c r="E6" s="14">
        <f>'195 RibRaft Floor'!C24</f>
        <v>1</v>
      </c>
      <c r="F6" s="14" t="str">
        <f>'195 RibRaft Floor'!D24</f>
        <v>no</v>
      </c>
      <c r="G6">
        <f>'195 RibRaft Floor'!E24</f>
        <v>100</v>
      </c>
      <c r="H6" s="99">
        <f t="shared" si="0"/>
        <v>100</v>
      </c>
    </row>
    <row r="7" spans="1:8" x14ac:dyDescent="0.2">
      <c r="B7" t="str">
        <f>'195 RibRaft Floor'!A25</f>
        <v>CPFRRFSBCST</v>
      </c>
      <c r="C7" t="str">
        <f>'195 RibRaft Floor'!A25</f>
        <v>CPFRRFSBCST</v>
      </c>
      <c r="D7" t="str">
        <f>'195 RibRaft Floor'!B25</f>
        <v>Additional cost for slab thickenings - over 6 lineal metres</v>
      </c>
      <c r="E7" s="14">
        <f>'195 RibRaft Floor'!C25</f>
        <v>8</v>
      </c>
      <c r="F7" s="14" t="str">
        <f>'195 RibRaft Floor'!D25</f>
        <v>m</v>
      </c>
      <c r="G7">
        <f>'195 RibRaft Floor'!E25</f>
        <v>32</v>
      </c>
      <c r="H7" s="99">
        <f t="shared" si="0"/>
        <v>256</v>
      </c>
    </row>
    <row r="8" spans="1:8" x14ac:dyDescent="0.2">
      <c r="B8" t="str">
        <f>'195 RibRaft Floor'!A26</f>
        <v>CPECDFC</v>
      </c>
      <c r="C8" t="str">
        <f>'195 RibRaft Floor'!A26</f>
        <v>CPECDFC</v>
      </c>
      <c r="D8" t="str">
        <f>'195 RibRaft Floor'!B26</f>
        <v>Engco ribraft design fee</v>
      </c>
      <c r="E8" s="14">
        <f>'195 RibRaft Floor'!C26</f>
        <v>1</v>
      </c>
      <c r="F8" s="14" t="str">
        <f>'195 RibRaft Floor'!D26</f>
        <v>no</v>
      </c>
      <c r="G8">
        <f>'195 RibRaft Floor'!E26</f>
        <v>450</v>
      </c>
      <c r="H8" s="99">
        <f t="shared" si="0"/>
        <v>450</v>
      </c>
    </row>
    <row r="9" spans="1:8" x14ac:dyDescent="0.2">
      <c r="B9" t="str">
        <f>'195 RibRaft Floor'!A27</f>
        <v>CPADAPJ</v>
      </c>
      <c r="C9" t="str">
        <f>'195 RibRaft Floor'!A27</f>
        <v>CPADAPJ</v>
      </c>
      <c r="D9" t="str">
        <f>'195 RibRaft Floor'!B27</f>
        <v>Concrete - additives allowance per job</v>
      </c>
      <c r="E9" s="14">
        <f>'195 RibRaft Floor'!C27</f>
        <v>198.78</v>
      </c>
      <c r="F9" s="14" t="str">
        <f>'195 RibRaft Floor'!D27</f>
        <v>m2</v>
      </c>
      <c r="G9">
        <f>'195 RibRaft Floor'!E27</f>
        <v>2.5</v>
      </c>
      <c r="H9" s="99">
        <f t="shared" si="0"/>
        <v>496.95</v>
      </c>
    </row>
    <row r="10" spans="1:8" x14ac:dyDescent="0.2">
      <c r="B10" t="str">
        <f>'195 RibRaft Floor'!A28</f>
        <v>CPEVDJ</v>
      </c>
      <c r="C10" t="str">
        <f>'195 RibRaft Floor'!A28</f>
        <v>CPEVDJ</v>
      </c>
      <c r="D10" t="str">
        <f>'195 RibRaft Floor'!B28</f>
        <v>Extra value dowelled joint</v>
      </c>
      <c r="E10" s="14">
        <f>'195 RibRaft Floor'!C28</f>
        <v>30.32</v>
      </c>
      <c r="F10" s="14" t="str">
        <f>'195 RibRaft Floor'!D28</f>
        <v>lm</v>
      </c>
      <c r="G10">
        <f>'195 RibRaft Floor'!E28</f>
        <v>78</v>
      </c>
      <c r="H10" s="99">
        <f t="shared" si="0"/>
        <v>2364.96</v>
      </c>
    </row>
    <row r="11" spans="1:8" x14ac:dyDescent="0.2">
      <c r="B11" t="e">
        <f>'195 RibRaft Floor'!A29</f>
        <v>#NUM!</v>
      </c>
      <c r="C11" t="e">
        <f>'195 RibRaft Floor'!A29</f>
        <v>#NUM!</v>
      </c>
      <c r="D11" t="e">
        <f>'195 RibRaft Floor'!B29</f>
        <v>#NUM!</v>
      </c>
      <c r="E11" s="14" t="e">
        <f>'195 RibRaft Floor'!C29</f>
        <v>#NUM!</v>
      </c>
      <c r="F11" s="14" t="e">
        <f>'195 RibRaft Floor'!D29</f>
        <v>#NUM!</v>
      </c>
      <c r="G11" t="e">
        <f>'195 RibRaft Floor'!E29</f>
        <v>#NUM!</v>
      </c>
      <c r="H11" s="99" t="e">
        <f t="shared" si="0"/>
        <v>#NUM!</v>
      </c>
    </row>
    <row r="12" spans="1:8" x14ac:dyDescent="0.2">
      <c r="B12">
        <f>'195 RibRaft Floor'!A32</f>
        <v>0</v>
      </c>
      <c r="C12">
        <f>'195 RibRaft Floor'!A32</f>
        <v>0</v>
      </c>
      <c r="D12">
        <f>'195 RibRaft Floor'!B32</f>
        <v>0</v>
      </c>
      <c r="E12" s="14">
        <f>'195 RibRaft Floor'!C32</f>
        <v>0</v>
      </c>
      <c r="F12" s="14">
        <f>'195 RibRaft Floor'!D32</f>
        <v>0</v>
      </c>
      <c r="G12">
        <f>'195 RibRaft Floor'!E32</f>
        <v>0</v>
      </c>
      <c r="H12" s="99">
        <f t="shared" si="0"/>
        <v>0</v>
      </c>
    </row>
    <row r="13" spans="1:8" x14ac:dyDescent="0.2">
      <c r="B13">
        <f>'195 RibRaft Floor'!A33</f>
        <v>0</v>
      </c>
      <c r="C13">
        <f>'195 RibRaft Floor'!A33</f>
        <v>0</v>
      </c>
      <c r="D13">
        <f>'195 RibRaft Floor'!B33</f>
        <v>0</v>
      </c>
      <c r="E13" s="14">
        <f>'195 RibRaft Floor'!C33</f>
        <v>0</v>
      </c>
      <c r="F13" s="14">
        <f>'195 RibRaft Floor'!D33</f>
        <v>0</v>
      </c>
      <c r="G13">
        <f>'195 RibRaft Floor'!E33</f>
        <v>0</v>
      </c>
      <c r="H13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>
    <tabColor indexed="10"/>
  </sheetPr>
  <dimension ref="A1:T125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200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2775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2875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1033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A1 Concrete Pumping Ltd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2285, Stoke,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03 544 3199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027 278 6748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a1concrete@xtra.co.nz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James</v>
      </c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4" t="s">
        <v>1055</v>
      </c>
      <c r="B19" s="351" t="str">
        <f>'Main Sheet'!B7</f>
        <v>Site Address</v>
      </c>
      <c r="C19" s="48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352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32" t="e">
        <f>'200 Concrete Pump'!A45</f>
        <v>#NUM!</v>
      </c>
      <c r="B22" s="358" t="e">
        <f>VLOOKUP(A22,$A$43:$E$402,2,0)</f>
        <v>#NUM!</v>
      </c>
      <c r="C22" s="40" t="e">
        <f>VLOOKUP(A22,$A$43:$E$402,3,0)</f>
        <v>#NUM!</v>
      </c>
      <c r="D22" s="40" t="e">
        <f>VLOOKUP(A22,$A$43:$E$402,4,0)</f>
        <v>#NUM!</v>
      </c>
      <c r="E22" s="434" t="e">
        <f>VLOOKUP(A22,$A$43:$E$402,5,0)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'200 Concrete Pump'!A46</f>
        <v>#NUM!</v>
      </c>
      <c r="B23" s="358" t="e">
        <f t="shared" ref="B23:B27" si="0">VLOOKUP(A23,$A$43:$E$402,2,0)</f>
        <v>#NUM!</v>
      </c>
      <c r="C23" s="40" t="e">
        <f t="shared" ref="C23:C27" si="1">VLOOKUP(A23,$A$43:$E$402,3,0)</f>
        <v>#NUM!</v>
      </c>
      <c r="D23" s="40" t="e">
        <f t="shared" ref="D23:D27" si="2">VLOOKUP(A23,$A$43:$E$402,4,0)</f>
        <v>#NUM!</v>
      </c>
      <c r="E23" s="383" t="e">
        <f t="shared" ref="E23:E27" si="3">VLOOKUP(A23,$A$43:$E$402,5,0)</f>
        <v>#NUM!</v>
      </c>
      <c r="F23" s="390" t="e">
        <f t="shared" ref="F23:F27" si="4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'200 Concrete Pump'!A47</f>
        <v>#NUM!</v>
      </c>
      <c r="B24" s="358" t="e">
        <f t="shared" si="0"/>
        <v>#NUM!</v>
      </c>
      <c r="C24" s="40" t="e">
        <f t="shared" si="1"/>
        <v>#NUM!</v>
      </c>
      <c r="D24" s="40" t="e">
        <f t="shared" si="2"/>
        <v>#NUM!</v>
      </c>
      <c r="E24" s="383" t="e">
        <f t="shared" si="3"/>
        <v>#NUM!</v>
      </c>
      <c r="F24" s="390" t="e">
        <f t="shared" si="4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'200 Concrete Pump'!A48</f>
        <v>#NUM!</v>
      </c>
      <c r="B25" s="358" t="e">
        <f t="shared" si="0"/>
        <v>#NUM!</v>
      </c>
      <c r="C25" s="40" t="e">
        <f t="shared" si="1"/>
        <v>#NUM!</v>
      </c>
      <c r="D25" s="40" t="e">
        <f t="shared" si="2"/>
        <v>#NUM!</v>
      </c>
      <c r="E25" s="383" t="e">
        <f t="shared" si="3"/>
        <v>#NUM!</v>
      </c>
      <c r="F25" s="390" t="e">
        <f t="shared" si="4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'200 Concrete Pump'!A49</f>
        <v>#NUM!</v>
      </c>
      <c r="B26" s="358" t="e">
        <f t="shared" si="0"/>
        <v>#NUM!</v>
      </c>
      <c r="C26" s="40" t="e">
        <f t="shared" si="1"/>
        <v>#NUM!</v>
      </c>
      <c r="D26" s="40" t="e">
        <f t="shared" si="2"/>
        <v>#NUM!</v>
      </c>
      <c r="E26" s="383" t="e">
        <f t="shared" si="3"/>
        <v>#NUM!</v>
      </c>
      <c r="F26" s="390" t="e">
        <f t="shared" si="4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>'200 Concrete Pump'!A50</f>
        <v>#NUM!</v>
      </c>
      <c r="B27" s="358" t="e">
        <f t="shared" si="0"/>
        <v>#NUM!</v>
      </c>
      <c r="C27" s="40" t="e">
        <f t="shared" si="1"/>
        <v>#NUM!</v>
      </c>
      <c r="D27" s="40" t="e">
        <f t="shared" si="2"/>
        <v>#NUM!</v>
      </c>
      <c r="E27" s="383" t="e">
        <f t="shared" si="3"/>
        <v>#NUM!</v>
      </c>
      <c r="F27" s="390" t="e">
        <f t="shared" si="4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64"/>
      <c r="C28" s="38"/>
      <c r="D28" s="40"/>
      <c r="E28" s="383"/>
      <c r="F28" s="390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/>
      <c r="B29" s="359"/>
      <c r="C29" s="358"/>
      <c r="D29" s="362"/>
      <c r="E29" s="362"/>
      <c r="F29" s="453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/>
      <c r="B30" s="359"/>
      <c r="C30" s="358"/>
      <c r="D30" s="362"/>
      <c r="E30" s="362"/>
      <c r="F30" s="453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3"/>
      <c r="B31" s="361"/>
      <c r="C31" s="360"/>
      <c r="D31" s="363"/>
      <c r="E31" s="363"/>
      <c r="F31" s="391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1"/>
      <c r="B32" s="31"/>
      <c r="C32" s="31"/>
      <c r="D32" s="31"/>
      <c r="E32" s="63" t="s">
        <v>1896</v>
      </c>
      <c r="F32" s="454" t="e">
        <f>SUM(F22:F31)</f>
        <v>#NUM!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1897</v>
      </c>
      <c r="F33" s="455" t="e">
        <f>F32*15%</f>
        <v>#NUM!</v>
      </c>
      <c r="G33" s="387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 t="s">
        <v>1395</v>
      </c>
      <c r="F34" s="454" t="e">
        <f>F32+F33</f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/>
      <c r="F35" s="222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24.75" customHeight="1" x14ac:dyDescent="0.2">
      <c r="A36" s="869" t="s">
        <v>1008</v>
      </c>
      <c r="B36" s="869"/>
      <c r="C36" s="869"/>
      <c r="D36" s="869"/>
      <c r="E36" s="869"/>
      <c r="F36" s="86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86" t="s">
        <v>7888</v>
      </c>
      <c r="B38" s="350"/>
      <c r="C38" s="385"/>
      <c r="D38" s="879"/>
      <c r="E38" s="880"/>
      <c r="F38" s="880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86" t="s">
        <v>7889</v>
      </c>
      <c r="B39" s="350"/>
      <c r="C39" s="385"/>
      <c r="D39" s="879"/>
      <c r="E39" s="880"/>
      <c r="F39" s="880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86" t="s">
        <v>1006</v>
      </c>
      <c r="B40" s="439" t="s">
        <v>3376</v>
      </c>
      <c r="C40" s="440"/>
      <c r="D40" s="440"/>
      <c r="E40" s="440"/>
      <c r="F40" s="564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86" t="s">
        <v>2391</v>
      </c>
      <c r="B41" s="355" t="s">
        <v>30840</v>
      </c>
      <c r="C41" s="354"/>
      <c r="D41" s="356"/>
      <c r="E41" s="348"/>
      <c r="F41" s="563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29" customFormat="1" ht="27" thickBot="1" x14ac:dyDescent="0.45">
      <c r="A44" s="174" t="s">
        <v>2875</v>
      </c>
      <c r="B44" s="181" t="s">
        <v>919</v>
      </c>
      <c r="C44" s="187"/>
      <c r="D44" s="188"/>
      <c r="E44" s="189"/>
      <c r="F44" s="190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09" t="e" cm="1">
        <f t="array" ref="A45">INDEX(XML!D:D,SMALL(IF(($G$1=XML!B:B),ROW(XML!B:B)-MIN(ROW(XML!B:B))+1,""),ROWS($A$1:A1)))</f>
        <v>#NUM!</v>
      </c>
      <c r="B45" s="210" t="e">
        <f>VLOOKUP(A45,'Main Item List'!$A$3:$D$27760,2,0)</f>
        <v>#NUM!</v>
      </c>
      <c r="C45" s="219" t="e" cm="1">
        <f t="array" ref="C45">INDEX(XML!$J$1:$J$1202,SMALL(IF(($G$1=XML!$B$1:$B$1202),ROW(XML!$B$1:$B$1202)-MIN(ROW(XML!$B$1:$B$1202))+1,""),ROWS($C$1:C1)))</f>
        <v>#NUM!</v>
      </c>
      <c r="D45" s="211" t="e">
        <f>VLOOKUP(A45,'Main Item List'!$A$3:$D$27760,3,0)</f>
        <v>#NUM!</v>
      </c>
      <c r="E45" s="212" t="e">
        <f>VLOOKUP(A45,'Main Item List'!$A$3:$D$27760,4,0)</f>
        <v>#NUM!</v>
      </c>
      <c r="F45" s="213" t="str">
        <f t="shared" ref="F45:F50" si="5">IFERROR((C45*E45),"0")</f>
        <v>0</v>
      </c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209" t="e" cm="1">
        <f t="array" ref="A46">INDEX(XML!D:D,SMALL(IF(($G$1=XML!B:B),ROW(XML!B:B)-MIN(ROW(XML!B:B))+1,""),ROWS($A$1:A2)))</f>
        <v>#NUM!</v>
      </c>
      <c r="B46" s="210" t="e">
        <f>VLOOKUP(A46,'Main Item List'!$A$3:$D$27760,2,0)</f>
        <v>#NUM!</v>
      </c>
      <c r="C46" s="219" t="e" cm="1">
        <f t="array" ref="C46">INDEX(XML!$J$1:$J$1202,SMALL(IF(($G$1=XML!$B$1:$B$1202),ROW(XML!$B$1:$B$1202)-MIN(ROW(XML!$B$1:$B$1202))+1,""),ROWS($C$1:C2)))</f>
        <v>#NUM!</v>
      </c>
      <c r="D46" s="211" t="e">
        <f>VLOOKUP(A46,'Main Item List'!$A$3:$D$27760,3,0)</f>
        <v>#NUM!</v>
      </c>
      <c r="E46" s="212" t="e">
        <f>VLOOKUP(A46,'Main Item List'!$A$3:$D$27760,4,0)</f>
        <v>#NUM!</v>
      </c>
      <c r="F46" s="213" t="str">
        <f t="shared" si="5"/>
        <v>0</v>
      </c>
      <c r="G46" s="381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09" t="e" cm="1">
        <f t="array" ref="A47">INDEX(XML!D:D,SMALL(IF(($G$1=XML!B:B),ROW(XML!B:B)-MIN(ROW(XML!B:B))+1,""),ROWS($A$1:A3)))</f>
        <v>#NUM!</v>
      </c>
      <c r="B47" s="210" t="e">
        <f>VLOOKUP(A47,'Main Item List'!$A$3:$D$27760,2,0)</f>
        <v>#NUM!</v>
      </c>
      <c r="C47" s="219" t="e" cm="1">
        <f t="array" ref="C47">INDEX(XML!$J$1:$J$1202,SMALL(IF(($G$1=XML!$B$1:$B$1202),ROW(XML!$B$1:$B$1202)-MIN(ROW(XML!$B$1:$B$1202))+1,""),ROWS($C$1:C3)))</f>
        <v>#NUM!</v>
      </c>
      <c r="D47" s="211" t="e">
        <f>VLOOKUP(A47,'Main Item List'!$A$3:$D$27760,3,0)</f>
        <v>#NUM!</v>
      </c>
      <c r="E47" s="212" t="e">
        <f>VLOOKUP(A47,'Main Item List'!$A$3:$D$27760,4,0)</f>
        <v>#NUM!</v>
      </c>
      <c r="F47" s="213" t="str">
        <f t="shared" si="5"/>
        <v>0</v>
      </c>
      <c r="G47" s="381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76" customFormat="1" x14ac:dyDescent="0.2">
      <c r="A48" s="209" t="e" cm="1">
        <f t="array" ref="A48">INDEX(XML!D:D,SMALL(IF(($G$1=XML!B:B),ROW(XML!B:B)-MIN(ROW(XML!B:B))+1,""),ROWS($A$1:A4)))</f>
        <v>#NUM!</v>
      </c>
      <c r="B48" s="210" t="e">
        <f>VLOOKUP(A48,'Main Item List'!$A$3:$D$27760,2,0)</f>
        <v>#NUM!</v>
      </c>
      <c r="C48" s="219" t="e" cm="1">
        <f t="array" ref="C48">INDEX(XML!$J$1:$J$1202,SMALL(IF(($G$1=XML!$B$1:$B$1202),ROW(XML!$B$1:$B$1202)-MIN(ROW(XML!$B$1:$B$1202))+1,""),ROWS($C$1:C4)))</f>
        <v>#NUM!</v>
      </c>
      <c r="D48" s="211" t="e">
        <f>VLOOKUP(A48,'Main Item List'!$A$3:$D$27760,3,0)</f>
        <v>#NUM!</v>
      </c>
      <c r="E48" s="212" t="e">
        <f>VLOOKUP(A48,'Main Item List'!$A$3:$D$27760,4,0)</f>
        <v>#NUM!</v>
      </c>
      <c r="F48" s="213" t="str">
        <f t="shared" si="5"/>
        <v>0</v>
      </c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09" t="e" cm="1">
        <f t="array" ref="A49">INDEX(XML!D:D,SMALL(IF(($G$1=XML!B:B),ROW(XML!B:B)-MIN(ROW(XML!B:B))+1,""),ROWS($A$1:A5)))</f>
        <v>#NUM!</v>
      </c>
      <c r="B49" s="210" t="e">
        <f>VLOOKUP(A49,'Main Item List'!$A$3:$D$27760,2,0)</f>
        <v>#NUM!</v>
      </c>
      <c r="C49" s="219" t="e" cm="1">
        <f t="array" ref="C49">INDEX(XML!$J$1:$J$1202,SMALL(IF(($G$1=XML!$B$1:$B$1202),ROW(XML!$B$1:$B$1202)-MIN(ROW(XML!$B$1:$B$1202))+1,""),ROWS($C$1:C5)))</f>
        <v>#NUM!</v>
      </c>
      <c r="D49" s="211" t="e">
        <f>VLOOKUP(A49,'Main Item List'!$A$3:$D$27760,3,0)</f>
        <v>#NUM!</v>
      </c>
      <c r="E49" s="212" t="e">
        <f>VLOOKUP(A49,'Main Item List'!$A$3:$D$27760,4,0)</f>
        <v>#NUM!</v>
      </c>
      <c r="F49" s="213" t="str">
        <f t="shared" si="5"/>
        <v>0</v>
      </c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e" cm="1">
        <f t="array" ref="A50">INDEX(XML!D:D,SMALL(IF(($G$1=XML!B:B),ROW(XML!B:B)-MIN(ROW(XML!B:B))+1,""),ROWS($A$1:A6)))</f>
        <v>#NUM!</v>
      </c>
      <c r="B50" s="210" t="e">
        <f>VLOOKUP(A50,'Main Item List'!$A$3:$D$27760,2,0)</f>
        <v>#NUM!</v>
      </c>
      <c r="C50" s="219" t="e" cm="1">
        <f t="array" ref="C50">INDEX(XML!$J$1:$J$1202,SMALL(IF(($G$1=XML!$B$1:$B$1202),ROW(XML!$B$1:$B$1202)-MIN(ROW(XML!$B$1:$B$1202))+1,""),ROWS($C$1:C6)))</f>
        <v>#NUM!</v>
      </c>
      <c r="D50" s="211" t="e">
        <f>VLOOKUP(A50,'Main Item List'!$A$3:$D$27760,3,0)</f>
        <v>#NUM!</v>
      </c>
      <c r="E50" s="212" t="e">
        <f>VLOOKUP(A50,'Main Item List'!$A$3:$D$27760,4,0)</f>
        <v>#NUM!</v>
      </c>
      <c r="F50" s="213" t="str">
        <f t="shared" si="5"/>
        <v>0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160"/>
      <c r="B51" s="220"/>
      <c r="C51" s="221"/>
      <c r="D51" s="220"/>
      <c r="E51" s="222"/>
      <c r="F51" s="145"/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79" customFormat="1" x14ac:dyDescent="0.2">
      <c r="A52" s="160"/>
      <c r="B52" s="813" t="s">
        <v>2876</v>
      </c>
      <c r="C52" s="813"/>
      <c r="D52" s="813"/>
      <c r="E52" s="159">
        <f>SUM(F45:F51)</f>
        <v>0</v>
      </c>
      <c r="F52" s="145"/>
      <c r="G52" s="136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  <c r="T52" s="248"/>
    </row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</sheetData>
  <mergeCells count="5">
    <mergeCell ref="B52:D52"/>
    <mergeCell ref="D6:F6"/>
    <mergeCell ref="A36:F36"/>
    <mergeCell ref="D38:F38"/>
    <mergeCell ref="D39:F39"/>
  </mergeCells>
  <phoneticPr fontId="75" type="noConversion"/>
  <dataValidations count="1">
    <dataValidation type="list" allowBlank="1" showInputMessage="1" showErrorMessage="1" sqref="H9" xr:uid="{1936F6D7-A017-46D3-A2AA-2FDEC5023269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9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81">
    <tabColor rgb="FFFFFF00"/>
  </sheetPr>
  <dimension ref="A1:H9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CONCATENATE('200 Concrete Pump'!E9,"/",'200 Concrete Pump'!F9)</f>
        <v>JNB 20058/200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'200 Concrete Pump'!A11</f>
        <v>A1 Concrete Pumping Ltd</v>
      </c>
    </row>
    <row r="3" spans="1:8" x14ac:dyDescent="0.2">
      <c r="B3" t="e">
        <f>'200 Concrete Pump'!A22</f>
        <v>#NUM!</v>
      </c>
      <c r="C3" t="e">
        <f>'200 Concrete Pump'!A22</f>
        <v>#NUM!</v>
      </c>
      <c r="D3" t="e">
        <f>'200 Concrete Pump'!B22</f>
        <v>#NUM!</v>
      </c>
      <c r="E3" s="14" t="e">
        <f>'200 Concrete Pump'!C22</f>
        <v>#NUM!</v>
      </c>
      <c r="F3" s="14" t="e">
        <f>'200 Concrete Pump'!D22</f>
        <v>#NUM!</v>
      </c>
      <c r="G3" s="99" t="e">
        <f>'200 Concrete Pump'!E22</f>
        <v>#NUM!</v>
      </c>
      <c r="H3" t="e">
        <f>E3*G3</f>
        <v>#NUM!</v>
      </c>
    </row>
    <row r="4" spans="1:8" x14ac:dyDescent="0.2">
      <c r="B4" t="e">
        <f>'200 Concrete Pump'!A23</f>
        <v>#NUM!</v>
      </c>
      <c r="C4" t="e">
        <f>'200 Concrete Pump'!A23</f>
        <v>#NUM!</v>
      </c>
      <c r="D4" t="e">
        <f>'200 Concrete Pump'!B23</f>
        <v>#NUM!</v>
      </c>
      <c r="E4" s="14" t="e">
        <f>'200 Concrete Pump'!C23</f>
        <v>#NUM!</v>
      </c>
      <c r="F4" s="14" t="e">
        <f>'200 Concrete Pump'!D23</f>
        <v>#NUM!</v>
      </c>
      <c r="G4" s="99" t="e">
        <f>'200 Concrete Pump'!E23</f>
        <v>#NUM!</v>
      </c>
      <c r="H4" t="e">
        <f t="shared" ref="H4:H9" si="0">E4*G4</f>
        <v>#NUM!</v>
      </c>
    </row>
    <row r="5" spans="1:8" x14ac:dyDescent="0.2">
      <c r="B5" t="e">
        <f>'200 Concrete Pump'!A24</f>
        <v>#NUM!</v>
      </c>
      <c r="C5" t="e">
        <f>'200 Concrete Pump'!A24</f>
        <v>#NUM!</v>
      </c>
      <c r="D5" t="e">
        <f>'200 Concrete Pump'!B24</f>
        <v>#NUM!</v>
      </c>
      <c r="E5" s="14" t="e">
        <f>'200 Concrete Pump'!C24</f>
        <v>#NUM!</v>
      </c>
      <c r="F5" s="14" t="e">
        <f>'200 Concrete Pump'!D24</f>
        <v>#NUM!</v>
      </c>
      <c r="G5" s="99" t="e">
        <f>'200 Concrete Pump'!E24</f>
        <v>#NUM!</v>
      </c>
      <c r="H5" t="e">
        <f t="shared" si="0"/>
        <v>#NUM!</v>
      </c>
    </row>
    <row r="6" spans="1:8" x14ac:dyDescent="0.2">
      <c r="B6" t="e">
        <f>'200 Concrete Pump'!A25</f>
        <v>#NUM!</v>
      </c>
      <c r="C6" t="e">
        <f>'200 Concrete Pump'!A25</f>
        <v>#NUM!</v>
      </c>
      <c r="D6" t="e">
        <f>'200 Concrete Pump'!B25</f>
        <v>#NUM!</v>
      </c>
      <c r="E6" s="14" t="e">
        <f>'200 Concrete Pump'!C25</f>
        <v>#NUM!</v>
      </c>
      <c r="F6" s="14" t="e">
        <f>'200 Concrete Pump'!D25</f>
        <v>#NUM!</v>
      </c>
      <c r="G6" s="99" t="e">
        <f>'200 Concrete Pump'!E25</f>
        <v>#NUM!</v>
      </c>
      <c r="H6" t="e">
        <f t="shared" si="0"/>
        <v>#NUM!</v>
      </c>
    </row>
    <row r="7" spans="1:8" x14ac:dyDescent="0.2">
      <c r="B7" t="e">
        <f>'200 Concrete Pump'!A26</f>
        <v>#NUM!</v>
      </c>
      <c r="C7" t="e">
        <f>'200 Concrete Pump'!A26</f>
        <v>#NUM!</v>
      </c>
      <c r="D7" t="e">
        <f>'200 Concrete Pump'!B26</f>
        <v>#NUM!</v>
      </c>
      <c r="E7" s="14" t="e">
        <f>'200 Concrete Pump'!C26</f>
        <v>#NUM!</v>
      </c>
      <c r="F7" s="14" t="e">
        <f>'200 Concrete Pump'!D26</f>
        <v>#NUM!</v>
      </c>
      <c r="G7" s="99" t="e">
        <f>'200 Concrete Pump'!E26</f>
        <v>#NUM!</v>
      </c>
      <c r="H7" t="e">
        <f t="shared" si="0"/>
        <v>#NUM!</v>
      </c>
    </row>
    <row r="8" spans="1:8" x14ac:dyDescent="0.2">
      <c r="B8" t="e">
        <f>'200 Concrete Pump'!A27</f>
        <v>#NUM!</v>
      </c>
      <c r="C8" t="e">
        <f>'200 Concrete Pump'!A27</f>
        <v>#NUM!</v>
      </c>
      <c r="D8" t="e">
        <f>'200 Concrete Pump'!B27</f>
        <v>#NUM!</v>
      </c>
      <c r="E8" s="14" t="e">
        <f>'200 Concrete Pump'!C27</f>
        <v>#NUM!</v>
      </c>
      <c r="F8" s="14" t="e">
        <f>'200 Concrete Pump'!D27</f>
        <v>#NUM!</v>
      </c>
      <c r="G8" s="99" t="e">
        <f>'200 Concrete Pump'!E27</f>
        <v>#NUM!</v>
      </c>
      <c r="H8" t="e">
        <f t="shared" si="0"/>
        <v>#NUM!</v>
      </c>
    </row>
    <row r="9" spans="1:8" x14ac:dyDescent="0.2">
      <c r="B9">
        <f>'200 Concrete Pump'!A29</f>
        <v>0</v>
      </c>
      <c r="C9">
        <f>'200 Concrete Pump'!A29</f>
        <v>0</v>
      </c>
      <c r="D9">
        <f>'200 Concrete Pump'!B29</f>
        <v>0</v>
      </c>
      <c r="E9" s="14">
        <f>'200 Concrete Pump'!C29</f>
        <v>0</v>
      </c>
      <c r="F9" s="14">
        <f>'200 Concrete Pump'!D29</f>
        <v>0</v>
      </c>
      <c r="G9" s="99">
        <f>'200 Concrete Pump'!E29</f>
        <v>0</v>
      </c>
      <c r="H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3">
    <tabColor indexed="10"/>
  </sheetPr>
  <dimension ref="A1:T167"/>
  <sheetViews>
    <sheetView topLeftCell="A6"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180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2776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956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1252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 xml:space="preserve">Oakleys Plumbing Plus 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10 Gladstone Road, Richmond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1" t="str">
        <f>VLOOKUP(C10,Suppliers!$A$1:$H$674,4,0)</f>
        <v xml:space="preserve">03 544 9392  </v>
      </c>
      <c r="C13" s="48"/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021 343 690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rachel@oakleysplumbing.co.nz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Rachel</v>
      </c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4" t="s">
        <v>1055</v>
      </c>
      <c r="B19" s="340" t="str">
        <f>'Main Sheet'!B7</f>
        <v>Site Address</v>
      </c>
      <c r="C19" s="400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60" t="s">
        <v>937</v>
      </c>
      <c r="D21" s="352" t="s">
        <v>936</v>
      </c>
      <c r="E21" s="61" t="s">
        <v>1864</v>
      </c>
      <c r="F21" s="450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'180 Blocklayer'!A49</f>
        <v>#NUM!</v>
      </c>
      <c r="B22" s="358" t="e">
        <f>VLOOKUP(A22,$A$47:$E$403,2,0)</f>
        <v>#NUM!</v>
      </c>
      <c r="C22" s="38" t="e">
        <f>VLOOKUP(A22,$A$47:$E$403,3,0)</f>
        <v>#NUM!</v>
      </c>
      <c r="D22" s="40" t="e">
        <f>VLOOKUP(A22,$A$47:$E$403,4,0)</f>
        <v>#NUM!</v>
      </c>
      <c r="E22" s="420" t="e">
        <f>VLOOKUP(A22,$A$47:$E$403,5,0)</f>
        <v>#NUM!</v>
      </c>
      <c r="F22" s="459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'180 Blocklayer'!A50</f>
        <v>#NUM!</v>
      </c>
      <c r="B23" s="358" t="e">
        <f t="shared" ref="B23:B24" si="0">VLOOKUP(A23,$A$47:$E$403,2,0)</f>
        <v>#NUM!</v>
      </c>
      <c r="C23" s="38" t="e">
        <f t="shared" ref="C23:C24" si="1">VLOOKUP(A23,$A$47:$E$403,3,0)</f>
        <v>#NUM!</v>
      </c>
      <c r="D23" s="40" t="e">
        <f t="shared" ref="D23:D24" si="2">VLOOKUP(A23,$A$47:$E$403,4,0)</f>
        <v>#NUM!</v>
      </c>
      <c r="E23" s="420" t="e">
        <f t="shared" ref="E23:E24" si="3">VLOOKUP(A23,$A$47:$E$403,5,0)</f>
        <v>#NUM!</v>
      </c>
      <c r="F23" s="580" t="e">
        <f t="shared" ref="F23:F24" si="4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'180 Blocklayer'!A51</f>
        <v>#NUM!</v>
      </c>
      <c r="B24" s="358" t="e">
        <f t="shared" si="0"/>
        <v>#NUM!</v>
      </c>
      <c r="C24" s="38" t="e">
        <f t="shared" si="1"/>
        <v>#NUM!</v>
      </c>
      <c r="D24" s="40" t="e">
        <f t="shared" si="2"/>
        <v>#NUM!</v>
      </c>
      <c r="E24" s="383" t="e">
        <f t="shared" si="3"/>
        <v>#NUM!</v>
      </c>
      <c r="F24" s="460" t="e">
        <f t="shared" si="4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8"/>
      <c r="D27" s="362"/>
      <c r="E27" s="362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3"/>
      <c r="B28" s="361"/>
      <c r="C28" s="360"/>
      <c r="D28" s="363"/>
      <c r="E28" s="363"/>
      <c r="F28" s="391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1"/>
      <c r="B29" s="31"/>
      <c r="C29" s="31"/>
      <c r="D29" s="31"/>
      <c r="E29" s="63" t="s">
        <v>1896</v>
      </c>
      <c r="F29" s="454" t="e">
        <f>SUM(F22:F28)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1897</v>
      </c>
      <c r="F30" s="455" t="e">
        <f>F29*15%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1395</v>
      </c>
      <c r="F31" s="454" t="e">
        <f>F29+F30</f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/>
      <c r="F32" s="222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24.75" customHeight="1" x14ac:dyDescent="0.2">
      <c r="A33" s="869" t="s">
        <v>1008</v>
      </c>
      <c r="B33" s="869"/>
      <c r="C33" s="869"/>
      <c r="D33" s="869"/>
      <c r="E33" s="869"/>
      <c r="F33" s="86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3"/>
      <c r="B34" s="43"/>
      <c r="C34" s="43"/>
      <c r="D34" s="43"/>
      <c r="E34" s="43"/>
      <c r="F34" s="43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15" t="s">
        <v>8040</v>
      </c>
      <c r="B35" s="430" t="s">
        <v>3334</v>
      </c>
      <c r="C35" s="461"/>
      <c r="E35" s="43"/>
      <c r="F35" s="43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2.75" customHeight="1" x14ac:dyDescent="0.2">
      <c r="A36" s="47"/>
      <c r="B36" s="47"/>
      <c r="C36" s="47"/>
      <c r="D36" s="129"/>
      <c r="E36" s="43"/>
      <c r="F36" s="43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15" t="s">
        <v>7974</v>
      </c>
      <c r="B37" s="430" t="s">
        <v>8022</v>
      </c>
      <c r="C37" s="129"/>
      <c r="D37" s="12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15"/>
      <c r="B38" s="430"/>
      <c r="C38" s="129"/>
      <c r="D38" s="12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15" t="s">
        <v>8041</v>
      </c>
      <c r="B39" s="876" t="s">
        <v>8020</v>
      </c>
      <c r="C39" s="876"/>
      <c r="D39" s="876"/>
      <c r="E39" s="876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2.75" customHeight="1" x14ac:dyDescent="0.2">
      <c r="A40" s="43"/>
      <c r="B40" s="43"/>
      <c r="C40" s="43"/>
      <c r="D40" s="43"/>
      <c r="E40" s="43"/>
      <c r="F40" s="43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86" t="s">
        <v>7888</v>
      </c>
      <c r="B42" s="350"/>
      <c r="C42" s="385"/>
      <c r="D42" s="879"/>
      <c r="E42" s="880"/>
      <c r="F42" s="880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86" t="s">
        <v>7889</v>
      </c>
      <c r="B43" s="350"/>
      <c r="C43" s="385"/>
      <c r="D43" s="879"/>
      <c r="E43" s="880"/>
      <c r="F43" s="880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86" t="s">
        <v>1006</v>
      </c>
      <c r="B44" s="439" t="s">
        <v>7477</v>
      </c>
      <c r="C44" s="440"/>
      <c r="D44" s="440"/>
      <c r="E44" s="440"/>
      <c r="F44" s="564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86" t="s">
        <v>2391</v>
      </c>
      <c r="B45" s="355" t="s">
        <v>30840</v>
      </c>
      <c r="C45" s="354"/>
      <c r="D45" s="356"/>
      <c r="E45" s="348"/>
      <c r="F45" s="563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B46" s="31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245" customFormat="1" ht="13.5" thickBot="1" x14ac:dyDescent="0.25"/>
    <row r="48" spans="1:20" s="29" customFormat="1" ht="27" thickBot="1" x14ac:dyDescent="0.45">
      <c r="A48" s="174" t="s">
        <v>956</v>
      </c>
      <c r="B48" s="181" t="s">
        <v>915</v>
      </c>
      <c r="C48" s="187"/>
      <c r="D48" s="188"/>
      <c r="E48" s="189"/>
      <c r="F48" s="190"/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09" t="e" cm="1">
        <f t="array" ref="A49">INDEX(XML!D:D,SMALL(IF(($G$1=XML!B:B),ROW(XML!B:B)-MIN(ROW(XML!B:B))+1,""),ROWS($A$1:A1)))</f>
        <v>#NUM!</v>
      </c>
      <c r="B49" s="210" t="e">
        <f>VLOOKUP(A49,'Main Item List'!$A$3:$D$27748,2,0)</f>
        <v>#NUM!</v>
      </c>
      <c r="C49" s="219" t="e" cm="1">
        <f t="array" ref="C49">INDEX(XML!$J$1:$J$1202,SMALL(IF(($G$1=XML!$B$1:$B$1202),ROW(XML!$B$1:$B$1202)-MIN(ROW(XML!$B$1:$B$1202))+1,""),ROWS($C$1:C1)))</f>
        <v>#NUM!</v>
      </c>
      <c r="D49" s="211" t="e">
        <f>VLOOKUP(A49,'Main Item List'!$A$3:$D$27748,3,0)</f>
        <v>#NUM!</v>
      </c>
      <c r="E49" s="212" t="e">
        <f>VLOOKUP(A49,'Main Item List'!$A$3:$D$27748,4,0)</f>
        <v>#NUM!</v>
      </c>
      <c r="F49" s="213" t="str">
        <f t="shared" ref="F49:F51" si="5">IFERROR((C49*E49),"0")</f>
        <v>0</v>
      </c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e" cm="1">
        <f t="array" ref="A50">INDEX(XML!D:D,SMALL(IF(($G$1=XML!B:B),ROW(XML!B:B)-MIN(ROW(XML!B:B))+1,""),ROWS($A$1:A2)))</f>
        <v>#NUM!</v>
      </c>
      <c r="B50" s="210" t="e">
        <f>VLOOKUP(A50,'Main Item List'!$A$3:$D$27748,2,0)</f>
        <v>#NUM!</v>
      </c>
      <c r="C50" s="219" t="e" cm="1">
        <f t="array" ref="C50">INDEX(XML!$J$1:$J$1202,SMALL(IF(($G$1=XML!$B$1:$B$1202),ROW(XML!$B$1:$B$1202)-MIN(ROW(XML!$B$1:$B$1202))+1,""),ROWS($C$1:C2)))</f>
        <v>#NUM!</v>
      </c>
      <c r="D50" s="211" t="e">
        <f>VLOOKUP(A50,'Main Item List'!$A$3:$D$27748,3,0)</f>
        <v>#NUM!</v>
      </c>
      <c r="E50" s="212" t="e">
        <f>VLOOKUP(A50,'Main Item List'!$A$3:$D$27748,4,0)</f>
        <v>#NUM!</v>
      </c>
      <c r="F50" s="213" t="str">
        <f t="shared" si="5"/>
        <v>0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76" customFormat="1" x14ac:dyDescent="0.2">
      <c r="A51" s="209" t="e" cm="1">
        <f t="array" ref="A51">INDEX(XML!D:D,SMALL(IF(($G$1=XML!B:B),ROW(XML!B:B)-MIN(ROW(XML!B:B))+1,""),ROWS($A$1:A3)))</f>
        <v>#NUM!</v>
      </c>
      <c r="B51" s="210" t="e">
        <f>VLOOKUP(A51,'Main Item List'!$A$3:$D$27748,2,0)</f>
        <v>#NUM!</v>
      </c>
      <c r="C51" s="219" t="e" cm="1">
        <f t="array" ref="C51">INDEX(XML!$J$1:$J$1202,SMALL(IF(($G$1=XML!$B$1:$B$1202),ROW(XML!$B$1:$B$1202)-MIN(ROW(XML!$B$1:$B$1202))+1,""),ROWS($C$1:C3)))</f>
        <v>#NUM!</v>
      </c>
      <c r="D51" s="211" t="e">
        <f>VLOOKUP(A51,'Main Item List'!$A$3:$D$27748,3,0)</f>
        <v>#NUM!</v>
      </c>
      <c r="E51" s="212" t="e">
        <f>VLOOKUP(A51,'Main Item List'!$A$3:$D$27748,4,0)</f>
        <v>#NUM!</v>
      </c>
      <c r="F51" s="213" t="str">
        <f t="shared" si="5"/>
        <v>0</v>
      </c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160"/>
      <c r="B52" s="220"/>
      <c r="C52" s="221"/>
      <c r="D52" s="220"/>
      <c r="E52" s="222"/>
      <c r="F52" s="145"/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160"/>
      <c r="B53" s="813" t="s">
        <v>957</v>
      </c>
      <c r="C53" s="813"/>
      <c r="D53" s="813"/>
      <c r="E53" s="159">
        <f>SUM(F49:F52)</f>
        <v>0</v>
      </c>
      <c r="F53" s="145"/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pans="1:8" s="245" customFormat="1" x14ac:dyDescent="0.2"/>
    <row r="98" spans="1:8" s="245" customFormat="1" x14ac:dyDescent="0.2"/>
    <row r="99" spans="1:8" s="245" customFormat="1" x14ac:dyDescent="0.2"/>
    <row r="100" spans="1:8" s="245" customFormat="1" x14ac:dyDescent="0.2"/>
    <row r="101" spans="1:8" s="245" customFormat="1" x14ac:dyDescent="0.2"/>
    <row r="102" spans="1:8" s="245" customFormat="1" x14ac:dyDescent="0.2"/>
    <row r="103" spans="1:8" s="245" customFormat="1" x14ac:dyDescent="0.2"/>
    <row r="104" spans="1:8" s="245" customFormat="1" x14ac:dyDescent="0.2"/>
    <row r="105" spans="1:8" s="245" customFormat="1" x14ac:dyDescent="0.2"/>
    <row r="106" spans="1:8" s="245" customFormat="1" ht="26.25" x14ac:dyDescent="0.4">
      <c r="A106" s="891" t="s">
        <v>1176</v>
      </c>
      <c r="B106" s="891"/>
      <c r="C106" s="891"/>
      <c r="D106" s="891"/>
      <c r="E106" s="891"/>
      <c r="F106" s="891"/>
      <c r="G106" s="891"/>
      <c r="H106" s="891"/>
    </row>
    <row r="107" spans="1:8" s="245" customFormat="1" x14ac:dyDescent="0.2">
      <c r="A107" s="458" t="s">
        <v>2780</v>
      </c>
    </row>
    <row r="108" spans="1:8" s="245" customFormat="1" x14ac:dyDescent="0.2">
      <c r="A108" s="458" t="s">
        <v>2779</v>
      </c>
    </row>
    <row r="109" spans="1:8" s="245" customFormat="1" x14ac:dyDescent="0.2">
      <c r="A109" s="458" t="s">
        <v>2777</v>
      </c>
    </row>
    <row r="110" spans="1:8" s="245" customFormat="1" x14ac:dyDescent="0.2">
      <c r="A110" s="458" t="s">
        <v>2778</v>
      </c>
    </row>
    <row r="111" spans="1:8" s="245" customFormat="1" x14ac:dyDescent="0.2"/>
    <row r="112" spans="1:8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  <row r="146" s="245" customFormat="1" x14ac:dyDescent="0.2"/>
    <row r="147" s="245" customFormat="1" x14ac:dyDescent="0.2"/>
    <row r="148" s="245" customFormat="1" x14ac:dyDescent="0.2"/>
    <row r="149" s="245" customFormat="1" x14ac:dyDescent="0.2"/>
    <row r="150" s="245" customFormat="1" x14ac:dyDescent="0.2"/>
    <row r="151" s="245" customFormat="1" x14ac:dyDescent="0.2"/>
    <row r="152" s="245" customFormat="1" x14ac:dyDescent="0.2"/>
    <row r="153" s="245" customFormat="1" x14ac:dyDescent="0.2"/>
    <row r="154" s="245" customFormat="1" x14ac:dyDescent="0.2"/>
    <row r="155" s="245" customFormat="1" x14ac:dyDescent="0.2"/>
    <row r="156" s="245" customFormat="1" x14ac:dyDescent="0.2"/>
    <row r="157" s="245" customFormat="1" x14ac:dyDescent="0.2"/>
    <row r="158" s="245" customFormat="1" x14ac:dyDescent="0.2"/>
    <row r="159" s="245" customFormat="1" x14ac:dyDescent="0.2"/>
    <row r="160" s="245" customFormat="1" x14ac:dyDescent="0.2"/>
    <row r="161" s="245" customFormat="1" x14ac:dyDescent="0.2"/>
    <row r="162" s="245" customFormat="1" x14ac:dyDescent="0.2"/>
    <row r="163" s="245" customFormat="1" x14ac:dyDescent="0.2"/>
    <row r="164" s="245" customFormat="1" x14ac:dyDescent="0.2"/>
    <row r="165" s="245" customFormat="1" x14ac:dyDescent="0.2"/>
    <row r="166" s="245" customFormat="1" x14ac:dyDescent="0.2"/>
    <row r="167" s="245" customFormat="1" x14ac:dyDescent="0.2"/>
  </sheetData>
  <mergeCells count="7">
    <mergeCell ref="A106:H106"/>
    <mergeCell ref="B53:D53"/>
    <mergeCell ref="D6:F6"/>
    <mergeCell ref="A33:F33"/>
    <mergeCell ref="D42:F42"/>
    <mergeCell ref="D43:F43"/>
    <mergeCell ref="B39:E39"/>
  </mergeCells>
  <phoneticPr fontId="75" type="noConversion"/>
  <dataValidations count="1">
    <dataValidation type="list" allowBlank="1" showInputMessage="1" showErrorMessage="1" sqref="H9" xr:uid="{87C58D69-6845-4425-B4A3-0598D50FACF8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B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82">
    <tabColor rgb="FFFFFF00"/>
  </sheetPr>
  <dimension ref="A1:H6"/>
  <sheetViews>
    <sheetView zoomScaleNormal="100" workbookViewId="0">
      <selection activeCell="D18" sqref="D18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CONCATENATE('180 Blocklayer'!E9,"/",'180 Blocklayer'!F9)</f>
        <v>JNB 20058/180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'180 Blocklayer'!A11</f>
        <v xml:space="preserve">Oakleys Plumbing Plus </v>
      </c>
    </row>
    <row r="3" spans="1:8" x14ac:dyDescent="0.2">
      <c r="B3" t="e">
        <f>'180 Blocklayer'!A22</f>
        <v>#NUM!</v>
      </c>
      <c r="C3" t="e">
        <f>'180 Blocklayer'!A22</f>
        <v>#NUM!</v>
      </c>
      <c r="D3" t="e">
        <f>'180 Blocklayer'!B22</f>
        <v>#NUM!</v>
      </c>
      <c r="E3" s="14" t="e">
        <f>'180 Blocklayer'!C22</f>
        <v>#NUM!</v>
      </c>
      <c r="F3" s="75" t="e">
        <f>'180 Blocklayer'!D22</f>
        <v>#NUM!</v>
      </c>
      <c r="G3" s="99" t="e">
        <f>'180 Blocklayer'!E22</f>
        <v>#NUM!</v>
      </c>
      <c r="H3" s="99" t="e">
        <f>E3*G3</f>
        <v>#NUM!</v>
      </c>
    </row>
    <row r="4" spans="1:8" x14ac:dyDescent="0.2">
      <c r="B4" t="e">
        <f>'180 Blocklayer'!A23</f>
        <v>#NUM!</v>
      </c>
      <c r="C4" t="e">
        <f>'180 Blocklayer'!A23</f>
        <v>#NUM!</v>
      </c>
      <c r="D4" t="e">
        <f>'180 Blocklayer'!B23</f>
        <v>#NUM!</v>
      </c>
      <c r="E4" s="14" t="e">
        <f>'180 Blocklayer'!C23</f>
        <v>#NUM!</v>
      </c>
      <c r="F4" s="75" t="e">
        <f>'180 Blocklayer'!D23</f>
        <v>#NUM!</v>
      </c>
      <c r="G4" s="99" t="e">
        <f>'180 Blocklayer'!E23</f>
        <v>#NUM!</v>
      </c>
      <c r="H4" s="99" t="e">
        <f t="shared" ref="H4:H6" si="0">E4*G4</f>
        <v>#NUM!</v>
      </c>
    </row>
    <row r="5" spans="1:8" x14ac:dyDescent="0.2">
      <c r="B5" t="e">
        <f>'180 Blocklayer'!A24</f>
        <v>#NUM!</v>
      </c>
      <c r="C5" t="e">
        <f>'180 Blocklayer'!A24</f>
        <v>#NUM!</v>
      </c>
      <c r="D5" t="e">
        <f>'180 Blocklayer'!B24</f>
        <v>#NUM!</v>
      </c>
      <c r="E5" s="14" t="e">
        <f>'180 Blocklayer'!C24</f>
        <v>#NUM!</v>
      </c>
      <c r="F5" s="75" t="e">
        <f>'180 Blocklayer'!D24</f>
        <v>#NUM!</v>
      </c>
      <c r="G5" s="99" t="e">
        <f>'180 Blocklayer'!E24</f>
        <v>#NUM!</v>
      </c>
      <c r="H5" s="99" t="e">
        <f t="shared" si="0"/>
        <v>#NUM!</v>
      </c>
    </row>
    <row r="6" spans="1:8" x14ac:dyDescent="0.2">
      <c r="B6">
        <f>'180 Blocklayer'!A25</f>
        <v>0</v>
      </c>
      <c r="C6">
        <f>'180 Blocklayer'!A25</f>
        <v>0</v>
      </c>
      <c r="D6">
        <f>'180 Blocklayer'!B25</f>
        <v>0</v>
      </c>
      <c r="E6" s="14">
        <f>'180 Blocklayer'!C25</f>
        <v>0</v>
      </c>
      <c r="F6" s="75">
        <f>'180 Blocklayer'!D25</f>
        <v>0</v>
      </c>
      <c r="G6" s="99">
        <f>'180 Blocklayer'!E25</f>
        <v>0</v>
      </c>
      <c r="H6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5">
    <tabColor indexed="10"/>
  </sheetPr>
  <dimension ref="A1:T162"/>
  <sheetViews>
    <sheetView zoomScaleNormal="100" workbookViewId="0">
      <selection activeCell="F9" sqref="F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210.1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100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54935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1209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Pyers Services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16 Natalie Street,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03 545 7992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027 432 9327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office@pyers.co.nz</v>
      </c>
      <c r="D15" s="33" t="s">
        <v>30789</v>
      </c>
      <c r="E15" s="33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Darryl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0" t="str">
        <f>'Main Sheet'!B7</f>
        <v>Site Address</v>
      </c>
      <c r="C19" s="892"/>
      <c r="D19" s="893"/>
      <c r="E19" s="893"/>
      <c r="F19" s="893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352" t="s">
        <v>937</v>
      </c>
      <c r="D21" s="60" t="s">
        <v>936</v>
      </c>
      <c r="E21" s="62" t="s">
        <v>1864</v>
      </c>
      <c r="F21" s="463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A47</f>
        <v>#NUM!</v>
      </c>
      <c r="B22" s="364" t="e">
        <f>VLOOKUP(A22,$A$45:$E$403,2,0)</f>
        <v>#NUM!</v>
      </c>
      <c r="C22" s="39" t="e">
        <f>VLOOKUP(A22,$A$45:$E$403,3,0)</f>
        <v>#NUM!</v>
      </c>
      <c r="D22" s="462" t="e">
        <f>VLOOKUP(A22,$A$45:$E$403,4,0)</f>
        <v>#NUM!</v>
      </c>
      <c r="E22" s="434" t="e">
        <f>VLOOKUP(A22,$A$45:$E$403,5,0)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59"/>
      <c r="C23" s="362"/>
      <c r="D23" s="364"/>
      <c r="E23" s="362"/>
      <c r="F23" s="453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62"/>
      <c r="D24" s="364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62"/>
      <c r="D25" s="364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3"/>
      <c r="D26" s="367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B27" s="31"/>
      <c r="C27" s="31"/>
      <c r="D27" s="31"/>
      <c r="E27" s="63" t="s">
        <v>1896</v>
      </c>
      <c r="F27" s="451" t="e">
        <f>SUM(F22:F26)</f>
        <v>#NUM!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64" t="s">
        <v>1897</v>
      </c>
      <c r="F28" s="452" t="e">
        <f>F27*15%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1" t="e">
        <f>F27+F28</f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464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436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43"/>
      <c r="B32" s="43"/>
      <c r="C32" s="43"/>
      <c r="D32" s="43"/>
      <c r="E32" s="43"/>
      <c r="F32" s="43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415" t="s">
        <v>8040</v>
      </c>
      <c r="B33" s="430" t="s">
        <v>3334</v>
      </c>
      <c r="C33" s="461"/>
      <c r="E33" s="43"/>
      <c r="F33" s="43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7"/>
      <c r="B34" s="47"/>
      <c r="C34" s="47"/>
      <c r="D34" s="129"/>
      <c r="E34" s="43"/>
      <c r="F34" s="43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15" t="s">
        <v>7974</v>
      </c>
      <c r="B35" s="430" t="s">
        <v>8022</v>
      </c>
      <c r="C35" s="129"/>
      <c r="D35" s="129"/>
      <c r="F35" s="43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15"/>
      <c r="B36" s="430"/>
      <c r="C36" s="129"/>
      <c r="D36" s="12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15" t="s">
        <v>8041</v>
      </c>
      <c r="B37" s="876" t="s">
        <v>8020</v>
      </c>
      <c r="C37" s="876"/>
      <c r="D37" s="876"/>
      <c r="E37" s="876"/>
      <c r="F37" s="4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2.75" customHeight="1" x14ac:dyDescent="0.2">
      <c r="A38" s="47"/>
      <c r="B38" s="47"/>
      <c r="C38" s="47"/>
      <c r="D38" s="129"/>
      <c r="E38" s="43"/>
      <c r="F38" s="43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86" t="s">
        <v>7888</v>
      </c>
      <c r="B40" s="350"/>
      <c r="C40" s="385"/>
      <c r="D40" s="879"/>
      <c r="E40" s="880"/>
      <c r="F40" s="880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86" t="s">
        <v>7889</v>
      </c>
      <c r="B41" s="350"/>
      <c r="C41" s="385"/>
      <c r="D41" s="879"/>
      <c r="E41" s="880"/>
      <c r="F41" s="880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86" t="s">
        <v>1006</v>
      </c>
      <c r="B42" s="439" t="s">
        <v>3376</v>
      </c>
      <c r="C42" s="440"/>
      <c r="D42" s="440"/>
      <c r="E42" s="440"/>
      <c r="F42" s="564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86" t="s">
        <v>2391</v>
      </c>
      <c r="B43" s="355" t="s">
        <v>30840</v>
      </c>
      <c r="C43" s="354"/>
      <c r="D43" s="356"/>
      <c r="E43" s="348"/>
      <c r="F43" s="563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4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245" customFormat="1" ht="13.5" thickBot="1" x14ac:dyDescent="0.25"/>
    <row r="46" spans="1:20" s="29" customFormat="1" ht="27" thickBot="1" x14ac:dyDescent="0.45">
      <c r="A46" s="174" t="s">
        <v>148</v>
      </c>
      <c r="B46" s="181" t="s">
        <v>916</v>
      </c>
      <c r="C46" s="187"/>
      <c r="D46" s="188"/>
      <c r="E46" s="189"/>
      <c r="F46" s="190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14" t="e" cm="1">
        <f t="array" ref="A47">INDEX(XML!D:D,SMALL(IF(($G$1=XML!B:B),ROW(XML!B:B)-MIN(ROW(XML!B:B))+1,""),ROWS($A$1:A1)))</f>
        <v>#NUM!</v>
      </c>
      <c r="B47" s="210" t="e">
        <f>VLOOKUP(A47,'Main Item List'!$A$3:$D$27748,2,0)</f>
        <v>#NUM!</v>
      </c>
      <c r="C47" s="219" t="e" cm="1">
        <f t="array" ref="C47">INDEX(XML!$J$1:$J$1202,SMALL(IF(($G$1=XML!$B$1:$B$1202),ROW(XML!$B$1:$B$1202)-MIN(ROW(XML!$B$1:$B$1202))+1,""),ROWS($C$1:C1)))</f>
        <v>#NUM!</v>
      </c>
      <c r="D47" s="211" t="e">
        <f>VLOOKUP(A47,'Main Item List'!$A$3:$D$27748,3,0)</f>
        <v>#NUM!</v>
      </c>
      <c r="E47" s="212" t="e">
        <f>VLOOKUP(A47,'Main Item List'!$A$3:$D$27748,4,0)</f>
        <v>#NUM!</v>
      </c>
      <c r="F47" s="213" t="str">
        <f t="shared" ref="F47" si="0">IFERROR((C47*E47),"0")</f>
        <v>0</v>
      </c>
      <c r="G47" s="381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160"/>
      <c r="B48" s="220"/>
      <c r="C48" s="221"/>
      <c r="D48" s="220"/>
      <c r="E48" s="222"/>
      <c r="F48" s="145"/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160"/>
      <c r="B49" s="813" t="s">
        <v>2112</v>
      </c>
      <c r="C49" s="813"/>
      <c r="D49" s="813"/>
      <c r="E49" s="159">
        <f>SUM(F47:F48)</f>
        <v>0</v>
      </c>
      <c r="F49" s="14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45" customFormat="1" x14ac:dyDescent="0.2"/>
    <row r="51" spans="1:20" s="245" customFormat="1" x14ac:dyDescent="0.2"/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pans="1:8" s="245" customFormat="1" x14ac:dyDescent="0.2"/>
    <row r="98" spans="1:8" s="245" customFormat="1" x14ac:dyDescent="0.2"/>
    <row r="99" spans="1:8" s="245" customFormat="1" x14ac:dyDescent="0.2"/>
    <row r="100" spans="1:8" s="245" customFormat="1" x14ac:dyDescent="0.2"/>
    <row r="101" spans="1:8" s="245" customFormat="1" x14ac:dyDescent="0.2"/>
    <row r="102" spans="1:8" s="245" customFormat="1" ht="26.25" x14ac:dyDescent="0.4">
      <c r="A102" s="891" t="s">
        <v>1176</v>
      </c>
      <c r="B102" s="891"/>
      <c r="C102" s="891"/>
      <c r="D102" s="891"/>
      <c r="E102" s="891"/>
      <c r="F102" s="891"/>
      <c r="G102" s="891"/>
      <c r="H102" s="891"/>
    </row>
    <row r="103" spans="1:8" s="245" customFormat="1" x14ac:dyDescent="0.2">
      <c r="A103" s="458" t="s">
        <v>2780</v>
      </c>
    </row>
    <row r="104" spans="1:8" s="245" customFormat="1" x14ac:dyDescent="0.2">
      <c r="A104" s="458" t="s">
        <v>2779</v>
      </c>
    </row>
    <row r="105" spans="1:8" s="245" customFormat="1" x14ac:dyDescent="0.2">
      <c r="A105" s="458" t="s">
        <v>2777</v>
      </c>
    </row>
    <row r="106" spans="1:8" s="245" customFormat="1" x14ac:dyDescent="0.2">
      <c r="A106" s="458" t="s">
        <v>2778</v>
      </c>
    </row>
    <row r="107" spans="1:8" s="245" customFormat="1" x14ac:dyDescent="0.2"/>
    <row r="108" spans="1:8" s="245" customFormat="1" x14ac:dyDescent="0.2"/>
    <row r="109" spans="1:8" s="245" customFormat="1" x14ac:dyDescent="0.2"/>
    <row r="110" spans="1:8" s="245" customFormat="1" x14ac:dyDescent="0.2"/>
    <row r="111" spans="1:8" s="245" customFormat="1" x14ac:dyDescent="0.2"/>
    <row r="112" spans="1:8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  <row r="146" s="245" customFormat="1" x14ac:dyDescent="0.2"/>
    <row r="147" s="245" customFormat="1" x14ac:dyDescent="0.2"/>
    <row r="148" s="245" customFormat="1" x14ac:dyDescent="0.2"/>
    <row r="149" s="245" customFormat="1" x14ac:dyDescent="0.2"/>
    <row r="150" s="245" customFormat="1" x14ac:dyDescent="0.2"/>
    <row r="151" s="245" customFormat="1" x14ac:dyDescent="0.2"/>
    <row r="152" s="245" customFormat="1" x14ac:dyDescent="0.2"/>
    <row r="153" s="245" customFormat="1" x14ac:dyDescent="0.2"/>
    <row r="154" s="245" customFormat="1" x14ac:dyDescent="0.2"/>
    <row r="155" s="245" customFormat="1" x14ac:dyDescent="0.2"/>
    <row r="156" s="245" customFormat="1" x14ac:dyDescent="0.2"/>
    <row r="157" s="245" customFormat="1" x14ac:dyDescent="0.2"/>
    <row r="158" s="245" customFormat="1" x14ac:dyDescent="0.2"/>
    <row r="159" s="245" customFormat="1" x14ac:dyDescent="0.2"/>
    <row r="160" s="245" customFormat="1" x14ac:dyDescent="0.2"/>
    <row r="161" s="245" customFormat="1" x14ac:dyDescent="0.2"/>
    <row r="162" s="245" customFormat="1" x14ac:dyDescent="0.2"/>
  </sheetData>
  <mergeCells count="8">
    <mergeCell ref="B49:D49"/>
    <mergeCell ref="D6:F6"/>
    <mergeCell ref="A31:E31"/>
    <mergeCell ref="A102:H102"/>
    <mergeCell ref="C19:F19"/>
    <mergeCell ref="D40:F40"/>
    <mergeCell ref="D41:F41"/>
    <mergeCell ref="B37:E37"/>
  </mergeCells>
  <phoneticPr fontId="75" type="noConversion"/>
  <dataValidations count="1">
    <dataValidation type="list" allowBlank="1" showInputMessage="1" showErrorMessage="1" sqref="H9" xr:uid="{11A56381-50DA-42AF-AD0A-76D1ECFAACC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D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83">
    <tabColor rgb="FFFFFF00"/>
  </sheetPr>
  <dimension ref="A1:H8"/>
  <sheetViews>
    <sheetView zoomScaleNormal="100" workbookViewId="0">
      <selection activeCell="K20" sqref="K20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t="str">
        <f>CONCATENATE('210.2 Block Waterproofing'!E9,"/",'210.2 Block Waterproofing'!F9)</f>
        <v>JNB 20058/210.2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'210.2 Block Waterproofing'!A11</f>
        <v>Pyers Services Ltd</v>
      </c>
    </row>
    <row r="3" spans="1:8" x14ac:dyDescent="0.2">
      <c r="B3" t="e">
        <f>'210.2 Block Waterproofing'!A22</f>
        <v>#NUM!</v>
      </c>
      <c r="C3" t="e">
        <f>'210.2 Block Waterproofing'!A22</f>
        <v>#NUM!</v>
      </c>
      <c r="D3" t="e">
        <f>'210.2 Block Waterproofing'!B22</f>
        <v>#NUM!</v>
      </c>
      <c r="E3" s="14" t="e">
        <f>'210.2 Block Waterproofing'!C22</f>
        <v>#NUM!</v>
      </c>
      <c r="F3" s="75" t="e">
        <f>'210.2 Block Waterproofing'!D22</f>
        <v>#NUM!</v>
      </c>
      <c r="G3" s="99" t="e">
        <f>'210.2 Block Waterproofing'!E22</f>
        <v>#NUM!</v>
      </c>
      <c r="H3" s="99" t="e">
        <f>E3*G3</f>
        <v>#NUM!</v>
      </c>
    </row>
    <row r="4" spans="1:8" x14ac:dyDescent="0.2">
      <c r="B4">
        <f>'210.2 Block Waterproofing'!A23</f>
        <v>0</v>
      </c>
      <c r="C4">
        <f>'210.2 Block Waterproofing'!A23</f>
        <v>0</v>
      </c>
      <c r="D4">
        <f>'210.2 Block Waterproofing'!C23</f>
        <v>0</v>
      </c>
      <c r="E4" s="14">
        <f>'210.2 Block Waterproofing'!C23</f>
        <v>0</v>
      </c>
      <c r="F4" s="75">
        <f>'210.2 Block Waterproofing'!D23</f>
        <v>0</v>
      </c>
      <c r="G4" s="99">
        <f>'210.2 Block Waterproofing'!E23</f>
        <v>0</v>
      </c>
      <c r="H4" s="99">
        <f t="shared" ref="H4:H7" si="0">E4*G4</f>
        <v>0</v>
      </c>
    </row>
    <row r="5" spans="1:8" x14ac:dyDescent="0.2">
      <c r="B5">
        <f>'210.2 Block Waterproofing'!A24</f>
        <v>0</v>
      </c>
      <c r="C5">
        <f>'210.2 Block Waterproofing'!A24</f>
        <v>0</v>
      </c>
      <c r="D5">
        <f>'210.2 Block Waterproofing'!C24</f>
        <v>0</v>
      </c>
      <c r="E5" s="14">
        <f>'210.2 Block Waterproofing'!C24</f>
        <v>0</v>
      </c>
      <c r="F5" s="75">
        <f>'210.2 Block Waterproofing'!D24</f>
        <v>0</v>
      </c>
      <c r="G5" s="99">
        <f>'210.2 Block Waterproofing'!E24</f>
        <v>0</v>
      </c>
      <c r="H5" s="99">
        <f t="shared" si="0"/>
        <v>0</v>
      </c>
    </row>
    <row r="6" spans="1:8" x14ac:dyDescent="0.2">
      <c r="B6">
        <f>'210.2 Block Waterproofing'!A25</f>
        <v>0</v>
      </c>
      <c r="C6">
        <f>'210.2 Block Waterproofing'!A25</f>
        <v>0</v>
      </c>
      <c r="D6">
        <f>'210.2 Block Waterproofing'!C25</f>
        <v>0</v>
      </c>
      <c r="E6" s="14">
        <f>'210.2 Block Waterproofing'!C25</f>
        <v>0</v>
      </c>
      <c r="F6" s="75">
        <f>'210.2 Block Waterproofing'!D25</f>
        <v>0</v>
      </c>
      <c r="G6" s="99">
        <f>'210.2 Block Waterproofing'!E25</f>
        <v>0</v>
      </c>
      <c r="H6" s="99">
        <f t="shared" si="0"/>
        <v>0</v>
      </c>
    </row>
    <row r="7" spans="1:8" x14ac:dyDescent="0.2">
      <c r="B7">
        <f>'210.2 Block Waterproofing'!A26</f>
        <v>0</v>
      </c>
      <c r="C7">
        <f>'210.2 Block Waterproofing'!A26</f>
        <v>0</v>
      </c>
      <c r="D7">
        <f>'210.2 Block Waterproofing'!C26</f>
        <v>0</v>
      </c>
      <c r="E7" s="14">
        <f>'210.2 Block Waterproofing'!C26</f>
        <v>0</v>
      </c>
      <c r="F7" s="75">
        <f>'210.2 Block Waterproofing'!D26</f>
        <v>0</v>
      </c>
      <c r="G7" s="99">
        <f>'210.2 Block Waterproofing'!E26</f>
        <v>0</v>
      </c>
      <c r="H7" s="99">
        <f t="shared" si="0"/>
        <v>0</v>
      </c>
    </row>
    <row r="8" spans="1:8" x14ac:dyDescent="0.2">
      <c r="G8" s="99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">
    <tabColor indexed="10"/>
  </sheetPr>
  <dimension ref="A1:T121"/>
  <sheetViews>
    <sheetView topLeftCell="A7" zoomScaleNormal="100" workbookViewId="0">
      <selection activeCell="H10" sqref="H10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215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2781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1714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1036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H &amp; H Concrete Ltd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3488, Richmond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03 544 9418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021 544 952</v>
      </c>
      <c r="C14" s="36"/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admin@h-hconcrete.co.nz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Steve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0" t="str">
        <f>'Main Sheet'!B7</f>
        <v>Site Address</v>
      </c>
      <c r="C19" s="400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352" t="s">
        <v>935</v>
      </c>
      <c r="C21" s="60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'215 Concrete Placing'!A42</f>
        <v>#NUM!</v>
      </c>
      <c r="B22" s="358" t="e">
        <f>VLOOKUP(A22,$A$40:$E$400,2,0)</f>
        <v>#NUM!</v>
      </c>
      <c r="C22" s="40" t="e">
        <f>VLOOKUP(A22,$A$40:$E$400,3,0)</f>
        <v>#NUM!</v>
      </c>
      <c r="D22" s="40" t="e">
        <f>VLOOKUP(A22,$A$40:$E$400,4,0)</f>
        <v>#NUM!</v>
      </c>
      <c r="E22" s="434" t="e">
        <f>VLOOKUP(A22,$A$40:$E$400,5,0)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'215 Concrete Placing'!A43</f>
        <v>#NUM!</v>
      </c>
      <c r="B23" s="358" t="e">
        <f t="shared" ref="B23:B25" si="0">VLOOKUP(A23,$A$40:$E$400,2,0)</f>
        <v>#NUM!</v>
      </c>
      <c r="C23" s="40" t="e">
        <f t="shared" ref="C23:C25" si="1">VLOOKUP(A23,$A$40:$E$400,3,0)</f>
        <v>#NUM!</v>
      </c>
      <c r="D23" s="40" t="e">
        <f t="shared" ref="D23:D25" si="2">VLOOKUP(A23,$A$40:$E$400,4,0)</f>
        <v>#NUM!</v>
      </c>
      <c r="E23" s="383" t="e">
        <f t="shared" ref="E23:E25" si="3">VLOOKUP(A23,$A$40:$E$400,5,0)</f>
        <v>#NUM!</v>
      </c>
      <c r="F23" s="390" t="e">
        <f t="shared" ref="F23:F25" si="4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'215 Concrete Placing'!A44</f>
        <v>#NUM!</v>
      </c>
      <c r="B24" s="358" t="e">
        <f t="shared" si="0"/>
        <v>#NUM!</v>
      </c>
      <c r="C24" s="40" t="e">
        <f t="shared" si="1"/>
        <v>#NUM!</v>
      </c>
      <c r="D24" s="40" t="e">
        <f t="shared" si="2"/>
        <v>#NUM!</v>
      </c>
      <c r="E24" s="383" t="e">
        <f t="shared" si="3"/>
        <v>#NUM!</v>
      </c>
      <c r="F24" s="390" t="e">
        <f t="shared" si="4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'215 Concrete Placing'!A45</f>
        <v>#NUM!</v>
      </c>
      <c r="B25" s="358" t="e">
        <f t="shared" si="0"/>
        <v>#NUM!</v>
      </c>
      <c r="C25" s="40" t="e">
        <f t="shared" si="1"/>
        <v>#NUM!</v>
      </c>
      <c r="D25" s="40" t="e">
        <f t="shared" si="2"/>
        <v>#NUM!</v>
      </c>
      <c r="E25" s="383" t="e">
        <f t="shared" si="3"/>
        <v>#NUM!</v>
      </c>
      <c r="F25" s="390" t="e">
        <f t="shared" si="4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8"/>
      <c r="D27" s="362"/>
      <c r="E27" s="362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3"/>
      <c r="B28" s="361"/>
      <c r="C28" s="360"/>
      <c r="D28" s="363"/>
      <c r="E28" s="363"/>
      <c r="F28" s="391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1"/>
      <c r="B29" s="31"/>
      <c r="C29" s="31"/>
      <c r="D29" s="31"/>
      <c r="E29" s="63" t="s">
        <v>1896</v>
      </c>
      <c r="F29" s="454" t="e">
        <f>SUM(F22:F28)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1897</v>
      </c>
      <c r="F30" s="455" t="e">
        <f>F29*15%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1395</v>
      </c>
      <c r="F31" s="454" t="e">
        <f>F29+F30</f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/>
      <c r="F32" s="222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24.75" customHeight="1" x14ac:dyDescent="0.2">
      <c r="A33" s="869" t="s">
        <v>1008</v>
      </c>
      <c r="B33" s="869"/>
      <c r="C33" s="869"/>
      <c r="D33" s="869"/>
      <c r="E33" s="869"/>
      <c r="F33" s="86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86" t="s">
        <v>7888</v>
      </c>
      <c r="B35" s="350"/>
      <c r="C35" s="385"/>
      <c r="D35" s="396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86" t="s">
        <v>7889</v>
      </c>
      <c r="B36" s="350"/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86" t="s">
        <v>1006</v>
      </c>
      <c r="B37" s="468" t="s">
        <v>7477</v>
      </c>
      <c r="C37" s="469"/>
      <c r="D37" s="31"/>
      <c r="E37" s="470"/>
      <c r="F37" s="566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86" t="s">
        <v>2391</v>
      </c>
      <c r="B38" s="466" t="s">
        <v>30840</v>
      </c>
      <c r="C38" s="385"/>
      <c r="D38" s="396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67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245" customFormat="1" ht="13.5" thickBot="1" x14ac:dyDescent="0.25"/>
    <row r="41" spans="1:20" s="82" customFormat="1" ht="27" thickBot="1" x14ac:dyDescent="0.45">
      <c r="A41" s="174" t="s">
        <v>1714</v>
      </c>
      <c r="B41" s="181" t="s">
        <v>920</v>
      </c>
      <c r="C41" s="187"/>
      <c r="D41" s="188"/>
      <c r="E41" s="189"/>
      <c r="F41" s="190"/>
      <c r="G41" s="136"/>
      <c r="H41" s="471"/>
      <c r="I41" s="471"/>
      <c r="J41" s="471"/>
      <c r="K41" s="471"/>
      <c r="L41" s="471"/>
      <c r="M41" s="471"/>
      <c r="N41" s="471"/>
      <c r="O41" s="471"/>
      <c r="P41" s="471"/>
      <c r="Q41" s="471"/>
      <c r="R41" s="471"/>
      <c r="S41" s="471"/>
      <c r="T41" s="471"/>
    </row>
    <row r="42" spans="1:20" s="29" customFormat="1" x14ac:dyDescent="0.2">
      <c r="A42" s="209" t="e" cm="1">
        <f t="array" ref="A42">INDEX(XML!D:D,SMALL(IF(($G$1=XML!B:B),ROW(XML!B:B)-MIN(ROW(XML!B:B))+1,""),ROWS($A$1:A1)))</f>
        <v>#NUM!</v>
      </c>
      <c r="B42" s="210" t="e">
        <f>VLOOKUP(A42,'Main Item List'!$A$3:$D$27748,2,0)</f>
        <v>#NUM!</v>
      </c>
      <c r="C42" s="219" t="e" cm="1">
        <f t="array" ref="C42">INDEX(XML!$J$1:$J$1202,SMALL(IF(($G$1=XML!$B$1:$B$1202),ROW(XML!$B$1:$B$1202)-MIN(ROW(XML!$B$1:$B$1202))+1,""),ROWS($C$1:C1)))</f>
        <v>#NUM!</v>
      </c>
      <c r="D42" s="211" t="e">
        <f>VLOOKUP(A42,'Main Item List'!$A$3:$D$27748,3,0)</f>
        <v>#NUM!</v>
      </c>
      <c r="E42" s="212" t="e">
        <f>VLOOKUP(A42,'Main Item List'!$A$3:$D$27748,4,0)</f>
        <v>#NUM!</v>
      </c>
      <c r="F42" s="213" t="str">
        <f t="shared" ref="F42:F45" si="5">IFERROR((C42*E42),"0")</f>
        <v>0</v>
      </c>
      <c r="G42" s="381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S42" s="381"/>
      <c r="T42" s="381"/>
    </row>
    <row r="43" spans="1:20" s="76" customFormat="1" x14ac:dyDescent="0.2">
      <c r="A43" s="209" t="e" cm="1">
        <f t="array" ref="A43">INDEX(XML!D:D,SMALL(IF(($G$1=XML!B:B),ROW(XML!B:B)-MIN(ROW(XML!B:B))+1,""),ROWS($A$1:A2)))</f>
        <v>#NUM!</v>
      </c>
      <c r="B43" s="210" t="e">
        <f>VLOOKUP(A43,'Main Item List'!$A$3:$D$27748,2,0)</f>
        <v>#NUM!</v>
      </c>
      <c r="C43" s="219" t="e" cm="1">
        <f t="array" ref="C43">INDEX(XML!$J$1:$J$1202,SMALL(IF(($G$1=XML!$B$1:$B$1202),ROW(XML!$B$1:$B$1202)-MIN(ROW(XML!$B$1:$B$1202))+1,""),ROWS($C$1:C2)))</f>
        <v>#NUM!</v>
      </c>
      <c r="D43" s="211" t="e">
        <f>VLOOKUP(A43,'Main Item List'!$A$3:$D$27748,3,0)</f>
        <v>#NUM!</v>
      </c>
      <c r="E43" s="212" t="e">
        <f>VLOOKUP(A43,'Main Item List'!$A$3:$D$27748,4,0)</f>
        <v>#NUM!</v>
      </c>
      <c r="F43" s="213" t="str">
        <f t="shared" si="5"/>
        <v>0</v>
      </c>
      <c r="G43" s="381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29" customFormat="1" x14ac:dyDescent="0.2">
      <c r="A44" s="209" t="e" cm="1">
        <f t="array" ref="A44">INDEX(XML!D:D,SMALL(IF(($G$1=XML!B:B),ROW(XML!B:B)-MIN(ROW(XML!B:B))+1,""),ROWS($A$1:A3)))</f>
        <v>#NUM!</v>
      </c>
      <c r="B44" s="210" t="e">
        <f>VLOOKUP(A44,'Main Item List'!$A$3:$D$27748,2,0)</f>
        <v>#NUM!</v>
      </c>
      <c r="C44" s="219" t="e" cm="1">
        <f t="array" ref="C44">INDEX(XML!$J$1:$J$1202,SMALL(IF(($G$1=XML!$B$1:$B$1202),ROW(XML!$B$1:$B$1202)-MIN(ROW(XML!$B$1:$B$1202))+1,""),ROWS($C$1:C3)))</f>
        <v>#NUM!</v>
      </c>
      <c r="D44" s="211" t="e">
        <f>VLOOKUP(A44,'Main Item List'!$A$3:$D$27748,3,0)</f>
        <v>#NUM!</v>
      </c>
      <c r="E44" s="212" t="e">
        <f>VLOOKUP(A44,'Main Item List'!$A$3:$D$27748,4,0)</f>
        <v>#NUM!</v>
      </c>
      <c r="F44" s="213" t="str">
        <f t="shared" si="5"/>
        <v>0</v>
      </c>
      <c r="G44" s="381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09" t="e" cm="1">
        <f t="array" ref="A45">INDEX(XML!D:D,SMALL(IF(($G$1=XML!B:B),ROW(XML!B:B)-MIN(ROW(XML!B:B))+1,""),ROWS($A$1:A4)))</f>
        <v>#NUM!</v>
      </c>
      <c r="B45" s="210" t="e">
        <f>VLOOKUP(A45,'Main Item List'!$A$3:$D$27748,2,0)</f>
        <v>#NUM!</v>
      </c>
      <c r="C45" s="219" t="e" cm="1">
        <f t="array" ref="C45">INDEX(XML!$J$1:$J$1202,SMALL(IF(($G$1=XML!$B$1:$B$1202),ROW(XML!$B$1:$B$1202)-MIN(ROW(XML!$B$1:$B$1202))+1,""),ROWS($C$1:C4)))</f>
        <v>#NUM!</v>
      </c>
      <c r="D45" s="211" t="e">
        <f>VLOOKUP(A45,'Main Item List'!$A$3:$D$27748,3,0)</f>
        <v>#NUM!</v>
      </c>
      <c r="E45" s="212" t="e">
        <f>VLOOKUP(A45,'Main Item List'!$A$3:$D$27748,4,0)</f>
        <v>#NUM!</v>
      </c>
      <c r="F45" s="213" t="str">
        <f t="shared" si="5"/>
        <v>0</v>
      </c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160"/>
      <c r="B46" s="220"/>
      <c r="C46" s="221"/>
      <c r="D46" s="220"/>
      <c r="E46" s="222"/>
      <c r="F46" s="14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1715</v>
      </c>
      <c r="C47" s="813"/>
      <c r="D47" s="813"/>
      <c r="E47" s="159">
        <f>SUM(F42:F46)</f>
        <v>0</v>
      </c>
      <c r="F47" s="145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</sheetData>
  <mergeCells count="3">
    <mergeCell ref="B47:D47"/>
    <mergeCell ref="D6:F6"/>
    <mergeCell ref="A33:F33"/>
  </mergeCells>
  <phoneticPr fontId="75" type="noConversion"/>
  <dataValidations count="1">
    <dataValidation type="list" allowBlank="1" showInputMessage="1" showErrorMessage="1" sqref="H9" xr:uid="{D1B47F45-0645-4458-9880-09279EDBA7D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F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84">
    <tabColor rgb="FFFFFF00"/>
  </sheetPr>
  <dimension ref="A1:H9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CONCATENATE('215 Concrete Placing'!E9,"/",'215 Concrete Placing'!F9)</f>
        <v>JNB 20058/215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'215 Concrete Placing'!A11</f>
        <v>H &amp; H Concrete Ltd</v>
      </c>
    </row>
    <row r="3" spans="1:8" x14ac:dyDescent="0.2">
      <c r="B3" t="e">
        <f>'215 Concrete Placing'!A22</f>
        <v>#NUM!</v>
      </c>
      <c r="C3" t="e">
        <f>'215 Concrete Placing'!A22</f>
        <v>#NUM!</v>
      </c>
      <c r="D3" t="e">
        <f>'215 Concrete Placing'!B22</f>
        <v>#NUM!</v>
      </c>
      <c r="E3" s="14" t="e">
        <f>'215 Concrete Placing'!C22</f>
        <v>#NUM!</v>
      </c>
      <c r="F3" s="75" t="e">
        <f>'215 Concrete Placing'!D22</f>
        <v>#NUM!</v>
      </c>
      <c r="G3" s="99" t="e">
        <f>'215 Concrete Placing'!E22</f>
        <v>#NUM!</v>
      </c>
      <c r="H3" s="99" t="e">
        <f>E3*G3</f>
        <v>#NUM!</v>
      </c>
    </row>
    <row r="4" spans="1:8" x14ac:dyDescent="0.2">
      <c r="B4" t="e">
        <f>'215 Concrete Placing'!A23</f>
        <v>#NUM!</v>
      </c>
      <c r="C4" t="e">
        <f>'215 Concrete Placing'!A23</f>
        <v>#NUM!</v>
      </c>
      <c r="D4" t="e">
        <f>'215 Concrete Placing'!B23</f>
        <v>#NUM!</v>
      </c>
      <c r="E4" s="14" t="e">
        <f>'215 Concrete Placing'!C23</f>
        <v>#NUM!</v>
      </c>
      <c r="F4" s="75" t="e">
        <f>'215 Concrete Placing'!D23</f>
        <v>#NUM!</v>
      </c>
      <c r="G4" s="99" t="e">
        <f>'215 Concrete Placing'!E23</f>
        <v>#NUM!</v>
      </c>
      <c r="H4" s="99" t="e">
        <f t="shared" ref="H4:H9" si="0">E4*G4</f>
        <v>#NUM!</v>
      </c>
    </row>
    <row r="5" spans="1:8" x14ac:dyDescent="0.2">
      <c r="B5" t="e">
        <f>'215 Concrete Placing'!A24</f>
        <v>#NUM!</v>
      </c>
      <c r="C5" t="e">
        <f>'215 Concrete Placing'!A24</f>
        <v>#NUM!</v>
      </c>
      <c r="D5" t="e">
        <f>'215 Concrete Placing'!B24</f>
        <v>#NUM!</v>
      </c>
      <c r="E5" s="14" t="e">
        <f>'215 Concrete Placing'!C24</f>
        <v>#NUM!</v>
      </c>
      <c r="F5" s="75" t="e">
        <f>'215 Concrete Placing'!D24</f>
        <v>#NUM!</v>
      </c>
      <c r="G5" s="99" t="e">
        <f>'215 Concrete Placing'!E24</f>
        <v>#NUM!</v>
      </c>
      <c r="H5" s="99" t="e">
        <f t="shared" si="0"/>
        <v>#NUM!</v>
      </c>
    </row>
    <row r="6" spans="1:8" x14ac:dyDescent="0.2">
      <c r="B6" t="e">
        <f>'215 Concrete Placing'!A25</f>
        <v>#NUM!</v>
      </c>
      <c r="C6" t="e">
        <f>'215 Concrete Placing'!A25</f>
        <v>#NUM!</v>
      </c>
      <c r="D6" t="e">
        <f>'215 Concrete Placing'!B25</f>
        <v>#NUM!</v>
      </c>
      <c r="E6" s="14" t="e">
        <f>'215 Concrete Placing'!C25</f>
        <v>#NUM!</v>
      </c>
      <c r="F6" s="75" t="e">
        <f>'215 Concrete Placing'!D25</f>
        <v>#NUM!</v>
      </c>
      <c r="G6" s="99" t="e">
        <f>'215 Concrete Placing'!E25</f>
        <v>#NUM!</v>
      </c>
      <c r="H6" s="99" t="e">
        <f t="shared" si="0"/>
        <v>#NUM!</v>
      </c>
    </row>
    <row r="7" spans="1:8" x14ac:dyDescent="0.2">
      <c r="B7">
        <f>'215 Concrete Placing'!A26</f>
        <v>0</v>
      </c>
      <c r="C7">
        <f>'215 Concrete Placing'!A26</f>
        <v>0</v>
      </c>
      <c r="D7">
        <f>'215 Concrete Placing'!B26</f>
        <v>0</v>
      </c>
      <c r="E7" s="14">
        <f>'215 Concrete Placing'!C26</f>
        <v>0</v>
      </c>
      <c r="F7" s="75">
        <f>'215 Concrete Placing'!D26</f>
        <v>0</v>
      </c>
      <c r="G7" s="99">
        <f>'215 Concrete Placing'!E26</f>
        <v>0</v>
      </c>
      <c r="H7" s="99">
        <f t="shared" si="0"/>
        <v>0</v>
      </c>
    </row>
    <row r="8" spans="1:8" x14ac:dyDescent="0.2">
      <c r="B8">
        <f>'215 Concrete Placing'!A27</f>
        <v>0</v>
      </c>
      <c r="C8">
        <f>'215 Concrete Placing'!A27</f>
        <v>0</v>
      </c>
      <c r="D8">
        <f>'215 Concrete Placing'!B27</f>
        <v>0</v>
      </c>
      <c r="E8" s="14">
        <f>'215 Concrete Placing'!C27</f>
        <v>0</v>
      </c>
      <c r="F8" s="75">
        <f>'215 Concrete Placing'!D27</f>
        <v>0</v>
      </c>
      <c r="G8" s="99">
        <f>'215 Concrete Placing'!E27</f>
        <v>0</v>
      </c>
      <c r="H8" s="99">
        <f t="shared" si="0"/>
        <v>0</v>
      </c>
    </row>
    <row r="9" spans="1:8" x14ac:dyDescent="0.2">
      <c r="B9">
        <f>'215 Concrete Placing'!A28</f>
        <v>0</v>
      </c>
      <c r="C9">
        <f>'215 Concrete Placing'!A28</f>
        <v>0</v>
      </c>
      <c r="D9">
        <f>'215 Concrete Placing'!B28</f>
        <v>0</v>
      </c>
      <c r="E9" s="14">
        <f>'215 Concrete Placing'!C28</f>
        <v>0</v>
      </c>
      <c r="F9" s="75">
        <f>'215 Concrete Placing'!D28</f>
        <v>0</v>
      </c>
      <c r="G9" s="99">
        <f>'215 Concrete Placing'!E28</f>
        <v>0</v>
      </c>
      <c r="H9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5">
    <tabColor indexed="10"/>
  </sheetPr>
  <dimension ref="A1:T126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575.20000000000005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2783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2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54903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14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1" t="str">
        <f>'Main Sheet'!B7</f>
        <v>Site Address</v>
      </c>
      <c r="C19" s="48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60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'575.2 Retaining - C1'!A48</f>
        <v>#NUM!</v>
      </c>
      <c r="B22" s="358" t="e">
        <f>VLOOKUP(A22,$A$46:$E$396,2,0)</f>
        <v>#NUM!</v>
      </c>
      <c r="C22" s="40" t="e">
        <f>VLOOKUP(A22,$A$46:$E$396,3,0)</f>
        <v>#NUM!</v>
      </c>
      <c r="D22" s="40" t="e">
        <f>VLOOKUP(A22,$A$46:$E$396,4,0)</f>
        <v>#NUM!</v>
      </c>
      <c r="E22" s="434" t="e">
        <f>VLOOKUP(A22,$A$46:$E$396,5,0)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'575.2 Retaining - C1'!A50</f>
        <v>#NUM!</v>
      </c>
      <c r="B23" s="358" t="e">
        <f>VLOOKUP(A23,$A$46:$E$396,2,0)</f>
        <v>#NUM!</v>
      </c>
      <c r="C23" s="40" t="e">
        <f>VLOOKUP(A23,$A$46:$E$396,3,0)</f>
        <v>#NUM!</v>
      </c>
      <c r="D23" s="40" t="e">
        <f>VLOOKUP(A23,$A$46:$E$396,4,0)</f>
        <v>#NUM!</v>
      </c>
      <c r="E23" s="383" t="e">
        <f>VLOOKUP(A23,$A$46:$E$396,5,0)</f>
        <v>#NUM!</v>
      </c>
      <c r="F23" s="390" t="e">
        <f t="shared" ref="F23:F25" si="0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'575.2 Retaining - C1'!A49</f>
        <v>#NUM!</v>
      </c>
      <c r="B24" s="358" t="e">
        <f>VLOOKUP(A24,$A$46:$E$396,2,0)</f>
        <v>#NUM!</v>
      </c>
      <c r="C24" s="40" t="e">
        <f>VLOOKUP(A24,$A$46:$E$396,3,0)</f>
        <v>#NUM!</v>
      </c>
      <c r="D24" s="40" t="e">
        <f>VLOOKUP(A24,$A$46:$E$396,4,0)</f>
        <v>#NUM!</v>
      </c>
      <c r="E24" s="383" t="e">
        <f>VLOOKUP(A24,$A$46:$E$396,5,0)</f>
        <v>#NUM!</v>
      </c>
      <c r="F24" s="390" t="e">
        <f t="shared" si="0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'575.2 Retaining - C1'!A51</f>
        <v>#NUM!</v>
      </c>
      <c r="B25" s="358" t="e">
        <f>VLOOKUP(A25,$A$46:$E$396,2,0)</f>
        <v>#NUM!</v>
      </c>
      <c r="C25" s="40" t="e">
        <f>VLOOKUP(A25,$A$46:$E$396,3,0)</f>
        <v>#NUM!</v>
      </c>
      <c r="D25" s="40" t="e">
        <f>VLOOKUP(A25,$A$46:$E$396,4,0)</f>
        <v>#NUM!</v>
      </c>
      <c r="E25" s="383" t="e">
        <f>VLOOKUP(A25,$A$46:$E$396,5,0)</f>
        <v>#NUM!</v>
      </c>
      <c r="F25" s="390" t="e">
        <f t="shared" si="0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ht="13.5" customHeigh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8"/>
      <c r="D27" s="362"/>
      <c r="E27" s="362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59"/>
      <c r="C28" s="358"/>
      <c r="D28" s="362"/>
      <c r="E28" s="362"/>
      <c r="F28" s="453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3"/>
      <c r="B29" s="361"/>
      <c r="C29" s="360"/>
      <c r="D29" s="363"/>
      <c r="E29" s="363"/>
      <c r="F29" s="391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1"/>
      <c r="B30" s="31"/>
      <c r="C30" s="31"/>
      <c r="D30" s="31"/>
      <c r="E30" s="63" t="s">
        <v>1896</v>
      </c>
      <c r="F30" s="454" t="e">
        <f>SUM(F22:F29)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1897</v>
      </c>
      <c r="F31" s="455" t="e">
        <f>F30*15%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1395</v>
      </c>
      <c r="F32" s="454" t="e">
        <f>F30+F31</f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86" t="s">
        <v>3377</v>
      </c>
      <c r="B36" s="466" t="s">
        <v>3335</v>
      </c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86" t="s">
        <v>1006</v>
      </c>
      <c r="B37" s="473" t="s">
        <v>3146</v>
      </c>
      <c r="C37" s="44"/>
      <c r="F37" s="56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86" t="s">
        <v>2391</v>
      </c>
      <c r="B38" s="466" t="s">
        <v>30840</v>
      </c>
      <c r="C38" s="438"/>
      <c r="D38" s="396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1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4"/>
      <c r="B40" s="472"/>
      <c r="C40" s="472"/>
      <c r="D40" s="472"/>
      <c r="E40" s="472"/>
      <c r="F40" s="472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895" t="s">
        <v>2782</v>
      </c>
      <c r="B41" s="895"/>
      <c r="C41" s="895"/>
      <c r="D41" s="895"/>
      <c r="E41" s="895"/>
      <c r="F41" s="89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895"/>
      <c r="B42" s="895"/>
      <c r="C42" s="895"/>
      <c r="D42" s="895"/>
      <c r="E42" s="895"/>
      <c r="F42" s="89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895"/>
      <c r="B43" s="895"/>
      <c r="C43" s="895"/>
      <c r="D43" s="895"/>
      <c r="E43" s="895"/>
      <c r="F43" s="89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3.5" thickBot="1" x14ac:dyDescent="0.25">
      <c r="A44" s="894"/>
      <c r="B44" s="894"/>
      <c r="C44" s="894"/>
      <c r="D44" s="894"/>
      <c r="E44" s="894"/>
      <c r="F44" s="894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3.5" thickTop="1" x14ac:dyDescent="0.2"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245" customFormat="1" ht="13.5" thickBot="1" x14ac:dyDescent="0.25"/>
    <row r="47" spans="1:20" s="29" customFormat="1" ht="27" thickBot="1" x14ac:dyDescent="0.45">
      <c r="A47" s="174" t="s">
        <v>954</v>
      </c>
      <c r="B47" s="181" t="s">
        <v>913</v>
      </c>
      <c r="C47" s="187"/>
      <c r="D47" s="188"/>
      <c r="E47" s="189"/>
      <c r="F47" s="190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14" t="e" cm="1">
        <f t="array" ref="A48">INDEX(XML!D:D,SMALL(IF(($G$1=XML!B:B),ROW(XML!B:B)-MIN(ROW(XML!B:B))+1,""),ROWS($A$1:A1)))</f>
        <v>#NUM!</v>
      </c>
      <c r="B48" s="210" t="e">
        <f>VLOOKUP(A48,'Main Item List'!$A$3:$D$28692,2,0)</f>
        <v>#NUM!</v>
      </c>
      <c r="C48" s="219" t="e" cm="1">
        <f t="array" ref="C48">INDEX(XML!$J$1:$J$1202,SMALL(IF(($G$1=XML!$B$1:$B$1202),ROW(XML!$B$1:$B$1202)-MIN(ROW(XML!$B$1:$B$1202))+1,""),ROWS($C$1:C1)))</f>
        <v>#NUM!</v>
      </c>
      <c r="D48" s="211" t="e">
        <f>VLOOKUP(A48,'Main Item List'!$A$3:$D$28692,3,0)</f>
        <v>#NUM!</v>
      </c>
      <c r="E48" s="212" t="e">
        <f>VLOOKUP(A48,'Main Item List'!$A$3:$D$28692,4,0)</f>
        <v>#NUM!</v>
      </c>
      <c r="F48" s="213" t="str">
        <f t="shared" ref="F48:F51" si="1">IFERROR((C48*E48),"0")</f>
        <v>0</v>
      </c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14" t="e" cm="1">
        <f t="array" ref="A49">INDEX(XML!D:D,SMALL(IF(($G$1=XML!B:B),ROW(XML!B:B)-MIN(ROW(XML!B:B))+1,""),ROWS($A$1:A2)))</f>
        <v>#NUM!</v>
      </c>
      <c r="B49" s="210" t="e">
        <f>VLOOKUP(A49,'Main Item List'!$A$3:$D$28692,2,0)</f>
        <v>#NUM!</v>
      </c>
      <c r="C49" s="219" t="e" cm="1">
        <f t="array" ref="C49">INDEX(XML!$J$1:$J$1202,SMALL(IF(($G$1=XML!$B$1:$B$1202),ROW(XML!$B$1:$B$1202)-MIN(ROW(XML!$B$1:$B$1202))+1,""),ROWS($C$1:C2)))</f>
        <v>#NUM!</v>
      </c>
      <c r="D49" s="211" t="e">
        <f>VLOOKUP(A49,'Main Item List'!$A$3:$D$28692,3,0)</f>
        <v>#NUM!</v>
      </c>
      <c r="E49" s="212" t="e">
        <f>VLOOKUP(A49,'Main Item List'!$A$3:$D$28692,4,0)</f>
        <v>#NUM!</v>
      </c>
      <c r="F49" s="213" t="str">
        <f t="shared" si="1"/>
        <v>0</v>
      </c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14" t="e" cm="1">
        <f t="array" ref="A50">INDEX(XML!D:D,SMALL(IF(($G$1=XML!B:B),ROW(XML!B:B)-MIN(ROW(XML!B:B))+1,""),ROWS($A$1:A3)))</f>
        <v>#NUM!</v>
      </c>
      <c r="B50" s="210" t="e">
        <f>VLOOKUP(A50,'Main Item List'!$A$3:$D$28692,2,0)</f>
        <v>#NUM!</v>
      </c>
      <c r="C50" s="219" t="e" cm="1">
        <f t="array" ref="C50">INDEX(XML!$J$1:$J$1202,SMALL(IF(($G$1=XML!$B$1:$B$1202),ROW(XML!$B$1:$B$1202)-MIN(ROW(XML!$B$1:$B$1202))+1,""),ROWS($C$1:C3)))</f>
        <v>#NUM!</v>
      </c>
      <c r="D50" s="211" t="e">
        <f>VLOOKUP(A50,'Main Item List'!$A$3:$D$28692,3,0)</f>
        <v>#NUM!</v>
      </c>
      <c r="E50" s="212" t="e">
        <f>VLOOKUP(A50,'Main Item List'!$A$3:$D$28692,4,0)</f>
        <v>#NUM!</v>
      </c>
      <c r="F50" s="213" t="str">
        <f t="shared" si="1"/>
        <v>0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76" customFormat="1" x14ac:dyDescent="0.2">
      <c r="A51" s="214" t="e" cm="1">
        <f t="array" ref="A51">INDEX(XML!D:D,SMALL(IF(($G$1=XML!B:B),ROW(XML!B:B)-MIN(ROW(XML!B:B))+1,""),ROWS($A$1:A4)))</f>
        <v>#NUM!</v>
      </c>
      <c r="B51" s="210" t="e">
        <f>VLOOKUP(A51,'Main Item List'!$A$3:$D$28692,2,0)</f>
        <v>#NUM!</v>
      </c>
      <c r="C51" s="219" t="e" cm="1">
        <f t="array" ref="C51">INDEX(XML!$J$1:$J$1202,SMALL(IF(($G$1=XML!$B$1:$B$1202),ROW(XML!$B$1:$B$1202)-MIN(ROW(XML!$B$1:$B$1202))+1,""),ROWS($C$1:C4)))</f>
        <v>#NUM!</v>
      </c>
      <c r="D51" s="211" t="e">
        <f>VLOOKUP(A51,'Main Item List'!$A$3:$D$28692,3,0)</f>
        <v>#NUM!</v>
      </c>
      <c r="E51" s="212" t="e">
        <f>VLOOKUP(A51,'Main Item List'!$A$3:$D$28692,4,0)</f>
        <v>#NUM!</v>
      </c>
      <c r="F51" s="213" t="str">
        <f t="shared" si="1"/>
        <v>0</v>
      </c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160"/>
      <c r="B52" s="220"/>
      <c r="C52" s="221"/>
      <c r="D52" s="220"/>
      <c r="E52" s="222"/>
      <c r="F52" s="145"/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160"/>
      <c r="B53" s="813" t="s">
        <v>955</v>
      </c>
      <c r="C53" s="813"/>
      <c r="D53" s="813"/>
      <c r="E53" s="159">
        <f>SUM(F48:F52)</f>
        <v>0</v>
      </c>
      <c r="F53" s="145"/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</sheetData>
  <mergeCells count="7">
    <mergeCell ref="B53:D53"/>
    <mergeCell ref="D6:F6"/>
    <mergeCell ref="A34:F34"/>
    <mergeCell ref="A44:F44"/>
    <mergeCell ref="A41:F41"/>
    <mergeCell ref="A42:F42"/>
    <mergeCell ref="A43:F43"/>
  </mergeCells>
  <phoneticPr fontId="75" type="noConversion"/>
  <dataValidations count="1">
    <dataValidation type="list" allowBlank="1" showInputMessage="1" showErrorMessage="1" sqref="H9" xr:uid="{24B360A7-9C93-4909-AAE4-52638FECB0CF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1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85">
    <tabColor rgb="FFFFFF00"/>
  </sheetPr>
  <dimension ref="A1:H10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  <col min="5" max="8" width="9.28515625" customWidth="1"/>
  </cols>
  <sheetData>
    <row r="1" spans="1:8" x14ac:dyDescent="0.2">
      <c r="A1" s="29" t="s">
        <v>3443</v>
      </c>
      <c r="B1" t="str">
        <f>CONCATENATE('575.2 Retaining - C1'!E9,"/",'575.2 Retaining - C1'!F9)</f>
        <v>JNB 20058/575.2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'575.2 Retaining - C1'!A11</f>
        <v>Carters - 3057148 - MAIN ACCOUNT</v>
      </c>
    </row>
    <row r="3" spans="1:8" x14ac:dyDescent="0.2">
      <c r="B3" t="e">
        <f>'575.2 Retaining - C1'!A22</f>
        <v>#NUM!</v>
      </c>
      <c r="C3" t="e">
        <f>'575.2 Retaining - C1'!A22</f>
        <v>#NUM!</v>
      </c>
      <c r="D3" t="e">
        <f>'575.2 Retaining - C1'!B22</f>
        <v>#NUM!</v>
      </c>
      <c r="E3" s="14" t="e">
        <f>'575.2 Retaining - C1'!C22</f>
        <v>#NUM!</v>
      </c>
      <c r="F3" s="75" t="e">
        <f>'575.2 Retaining - C1'!D22</f>
        <v>#NUM!</v>
      </c>
      <c r="G3" t="e">
        <f>'575.2 Retaining - C1'!E22</f>
        <v>#NUM!</v>
      </c>
      <c r="H3" s="99" t="e">
        <f>E3*G3</f>
        <v>#NUM!</v>
      </c>
    </row>
    <row r="4" spans="1:8" x14ac:dyDescent="0.2">
      <c r="B4" t="e">
        <f>'575.2 Retaining - C1'!A23</f>
        <v>#NUM!</v>
      </c>
      <c r="C4" t="e">
        <f>'575.2 Retaining - C1'!A23</f>
        <v>#NUM!</v>
      </c>
      <c r="D4" t="e">
        <f>'575.2 Retaining - C1'!B23</f>
        <v>#NUM!</v>
      </c>
      <c r="E4" s="14" t="e">
        <f>'575.2 Retaining - C1'!C23</f>
        <v>#NUM!</v>
      </c>
      <c r="F4" s="75" t="e">
        <f>'575.2 Retaining - C1'!D23</f>
        <v>#NUM!</v>
      </c>
      <c r="G4" t="e">
        <f>'575.2 Retaining - C1'!E23</f>
        <v>#NUM!</v>
      </c>
      <c r="H4" s="99" t="e">
        <f t="shared" ref="H4:H10" si="0">E4*G4</f>
        <v>#NUM!</v>
      </c>
    </row>
    <row r="5" spans="1:8" x14ac:dyDescent="0.2">
      <c r="B5" t="e">
        <f>'575.2 Retaining - C1'!A24</f>
        <v>#NUM!</v>
      </c>
      <c r="C5" t="e">
        <f>'575.2 Retaining - C1'!A24</f>
        <v>#NUM!</v>
      </c>
      <c r="D5" t="e">
        <f>'575.2 Retaining - C1'!B24</f>
        <v>#NUM!</v>
      </c>
      <c r="E5" s="14" t="e">
        <f>'575.2 Retaining - C1'!C24</f>
        <v>#NUM!</v>
      </c>
      <c r="F5" s="75" t="e">
        <f>'575.2 Retaining - C1'!D24</f>
        <v>#NUM!</v>
      </c>
      <c r="G5" t="e">
        <f>'575.2 Retaining - C1'!E24</f>
        <v>#NUM!</v>
      </c>
      <c r="H5" s="99" t="e">
        <f t="shared" si="0"/>
        <v>#NUM!</v>
      </c>
    </row>
    <row r="6" spans="1:8" x14ac:dyDescent="0.2">
      <c r="B6" t="e">
        <f>'575.2 Retaining - C1'!A25</f>
        <v>#NUM!</v>
      </c>
      <c r="C6" t="e">
        <f>'575.2 Retaining - C1'!A25</f>
        <v>#NUM!</v>
      </c>
      <c r="D6" t="e">
        <f>'575.2 Retaining - C1'!B25</f>
        <v>#NUM!</v>
      </c>
      <c r="E6" s="14" t="e">
        <f>'575.2 Retaining - C1'!C25</f>
        <v>#NUM!</v>
      </c>
      <c r="F6" s="75" t="e">
        <f>'575.2 Retaining - C1'!D25</f>
        <v>#NUM!</v>
      </c>
      <c r="G6" t="e">
        <f>'575.2 Retaining - C1'!E25</f>
        <v>#NUM!</v>
      </c>
      <c r="H6" s="99" t="e">
        <f t="shared" si="0"/>
        <v>#NUM!</v>
      </c>
    </row>
    <row r="7" spans="1:8" x14ac:dyDescent="0.2">
      <c r="B7">
        <f>'575.2 Retaining - C1'!A26</f>
        <v>0</v>
      </c>
      <c r="C7">
        <f>'575.2 Retaining - C1'!A26</f>
        <v>0</v>
      </c>
      <c r="D7">
        <f>'575.2 Retaining - C1'!B26</f>
        <v>0</v>
      </c>
      <c r="E7" s="14">
        <f>'575.2 Retaining - C1'!C26</f>
        <v>0</v>
      </c>
      <c r="F7" s="75">
        <f>'575.2 Retaining - C1'!D26</f>
        <v>0</v>
      </c>
      <c r="G7">
        <f>'575.2 Retaining - C1'!E26</f>
        <v>0</v>
      </c>
      <c r="H7" s="99">
        <f t="shared" si="0"/>
        <v>0</v>
      </c>
    </row>
    <row r="8" spans="1:8" x14ac:dyDescent="0.2">
      <c r="B8">
        <f>'575.2 Retaining - C1'!A27</f>
        <v>0</v>
      </c>
      <c r="C8">
        <f>'575.2 Retaining - C1'!A27</f>
        <v>0</v>
      </c>
      <c r="D8">
        <f>'575.2 Retaining - C1'!B27</f>
        <v>0</v>
      </c>
      <c r="E8" s="14">
        <f>'575.2 Retaining - C1'!C27</f>
        <v>0</v>
      </c>
      <c r="F8" s="75">
        <f>'575.2 Retaining - C1'!D27</f>
        <v>0</v>
      </c>
      <c r="G8">
        <f>'575.2 Retaining - C1'!E27</f>
        <v>0</v>
      </c>
      <c r="H8" s="99">
        <f t="shared" si="0"/>
        <v>0</v>
      </c>
    </row>
    <row r="9" spans="1:8" x14ac:dyDescent="0.2">
      <c r="B9">
        <f>'575.2 Retaining - C1'!A28</f>
        <v>0</v>
      </c>
      <c r="C9">
        <f>'575.2 Retaining - C1'!A28</f>
        <v>0</v>
      </c>
      <c r="D9">
        <f>'575.2 Retaining - C1'!B28</f>
        <v>0</v>
      </c>
      <c r="E9" s="14">
        <f>'575.2 Retaining - C1'!C28</f>
        <v>0</v>
      </c>
      <c r="F9" s="75">
        <f>'575.2 Retaining - C1'!D28</f>
        <v>0</v>
      </c>
      <c r="G9">
        <f>'575.2 Retaining - C1'!E28</f>
        <v>0</v>
      </c>
      <c r="H9" s="99">
        <f t="shared" si="0"/>
        <v>0</v>
      </c>
    </row>
    <row r="10" spans="1:8" x14ac:dyDescent="0.2">
      <c r="B10">
        <f>'575.2 Retaining - C1'!A29</f>
        <v>0</v>
      </c>
      <c r="C10">
        <f>'575.2 Retaining - C1'!A29</f>
        <v>0</v>
      </c>
      <c r="D10">
        <f>'575.2 Retaining - C1'!B29</f>
        <v>0</v>
      </c>
      <c r="E10" s="14">
        <f>'575.2 Retaining - C1'!C29</f>
        <v>0</v>
      </c>
      <c r="F10" s="75">
        <f>'575.2 Retaining - C1'!D29</f>
        <v>0</v>
      </c>
      <c r="G10">
        <f>'575.2 Retaining - C1'!E29</f>
        <v>0</v>
      </c>
      <c r="H10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6">
    <tabColor indexed="10"/>
  </sheetPr>
  <dimension ref="A1:T134"/>
  <sheetViews>
    <sheetView topLeftCell="A4" zoomScaleNormal="100" workbookViewId="0">
      <selection activeCell="H21" sqref="H21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160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2877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2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2" t="s">
        <v>906</v>
      </c>
      <c r="E9" s="345" t="str">
        <f>'Main Sheet'!B5</f>
        <v>JNB 20058</v>
      </c>
      <c r="F9" s="800" t="s">
        <v>2910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0" t="str">
        <f>'Main Sheet'!B7</f>
        <v>Site Address</v>
      </c>
      <c r="C19" s="400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352" t="s">
        <v>935</v>
      </c>
      <c r="C21" s="60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'160 Steel - C1'!A52</f>
        <v>#NUM!</v>
      </c>
      <c r="B22" s="358" t="e">
        <f>VLOOKUP(A22,$A$50:$E$401,2,0)</f>
        <v>#NUM!</v>
      </c>
      <c r="C22" s="40" t="e">
        <f>VLOOKUP(A22,$A$50:$E$401,3,0)</f>
        <v>#NUM!</v>
      </c>
      <c r="D22" s="40" t="e">
        <f>VLOOKUP(A22,$A$50:$E$401,4,0)</f>
        <v>#NUM!</v>
      </c>
      <c r="E22" s="434" t="e">
        <f>VLOOKUP(A22,$A$50:$E$401,5,0)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'160 Steel - C1'!A53</f>
        <v>#NUM!</v>
      </c>
      <c r="B23" s="358" t="e">
        <f t="shared" ref="B23:B29" si="0">VLOOKUP(A23,$A$50:$E$401,2,0)</f>
        <v>#NUM!</v>
      </c>
      <c r="C23" s="40" t="e">
        <f t="shared" ref="C23:C29" si="1">VLOOKUP(A23,$A$50:$E$401,3,0)</f>
        <v>#NUM!</v>
      </c>
      <c r="D23" s="40" t="e">
        <f t="shared" ref="D23:D29" si="2">VLOOKUP(A23,$A$50:$E$401,4,0)</f>
        <v>#NUM!</v>
      </c>
      <c r="E23" s="383" t="e">
        <f t="shared" ref="E23:E29" si="3">VLOOKUP(A23,$A$50:$E$401,5,0)</f>
        <v>#NUM!</v>
      </c>
      <c r="F23" s="390" t="e">
        <f t="shared" ref="F23:F29" si="4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'160 Steel - C1'!A54</f>
        <v>#NUM!</v>
      </c>
      <c r="B24" s="358" t="e">
        <f t="shared" si="0"/>
        <v>#NUM!</v>
      </c>
      <c r="C24" s="40" t="e">
        <f t="shared" si="1"/>
        <v>#NUM!</v>
      </c>
      <c r="D24" s="40" t="e">
        <f t="shared" si="2"/>
        <v>#NUM!</v>
      </c>
      <c r="E24" s="383" t="e">
        <f t="shared" si="3"/>
        <v>#NUM!</v>
      </c>
      <c r="F24" s="390" t="e">
        <f t="shared" si="4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'160 Steel - C1'!A55</f>
        <v>#NUM!</v>
      </c>
      <c r="B25" s="358" t="e">
        <f t="shared" si="0"/>
        <v>#NUM!</v>
      </c>
      <c r="C25" s="40" t="e">
        <f t="shared" si="1"/>
        <v>#NUM!</v>
      </c>
      <c r="D25" s="40" t="e">
        <f t="shared" si="2"/>
        <v>#NUM!</v>
      </c>
      <c r="E25" s="383" t="e">
        <f t="shared" si="3"/>
        <v>#NUM!</v>
      </c>
      <c r="F25" s="390" t="e">
        <f t="shared" si="4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'160 Steel - C1'!A56</f>
        <v>#NUM!</v>
      </c>
      <c r="B26" s="358" t="e">
        <f t="shared" si="0"/>
        <v>#NUM!</v>
      </c>
      <c r="C26" s="40" t="e">
        <f t="shared" si="1"/>
        <v>#NUM!</v>
      </c>
      <c r="D26" s="40" t="e">
        <f t="shared" si="2"/>
        <v>#NUM!</v>
      </c>
      <c r="E26" s="383" t="e">
        <f t="shared" si="3"/>
        <v>#NUM!</v>
      </c>
      <c r="F26" s="390" t="e">
        <f t="shared" si="4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>'160 Steel - C1'!A57</f>
        <v>#NUM!</v>
      </c>
      <c r="B27" s="358" t="e">
        <f t="shared" si="0"/>
        <v>#NUM!</v>
      </c>
      <c r="C27" s="40" t="e">
        <f t="shared" si="1"/>
        <v>#NUM!</v>
      </c>
      <c r="D27" s="40" t="e">
        <f t="shared" si="2"/>
        <v>#NUM!</v>
      </c>
      <c r="E27" s="383" t="e">
        <f t="shared" si="3"/>
        <v>#NUM!</v>
      </c>
      <c r="F27" s="390" t="e">
        <f t="shared" si="4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>'160 Steel - C1'!A58</f>
        <v>#NUM!</v>
      </c>
      <c r="B28" s="358" t="e">
        <f t="shared" si="0"/>
        <v>#NUM!</v>
      </c>
      <c r="C28" s="40" t="e">
        <f t="shared" si="1"/>
        <v>#NUM!</v>
      </c>
      <c r="D28" s="40" t="e">
        <f t="shared" si="2"/>
        <v>#NUM!</v>
      </c>
      <c r="E28" s="383" t="e">
        <f t="shared" si="3"/>
        <v>#NUM!</v>
      </c>
      <c r="F28" s="390" t="e">
        <f t="shared" si="4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'160 Steel - C1'!A59</f>
        <v>#NUM!</v>
      </c>
      <c r="B29" s="358" t="e">
        <f t="shared" si="0"/>
        <v>#NUM!</v>
      </c>
      <c r="C29" s="40" t="e">
        <f t="shared" si="1"/>
        <v>#NUM!</v>
      </c>
      <c r="D29" s="40" t="e">
        <f t="shared" si="2"/>
        <v>#NUM!</v>
      </c>
      <c r="E29" s="383" t="e">
        <f t="shared" si="3"/>
        <v>#NUM!</v>
      </c>
      <c r="F29" s="390" t="e">
        <f t="shared" si="4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/>
      <c r="B30" s="359"/>
      <c r="C30" s="358"/>
      <c r="D30" s="362"/>
      <c r="E30" s="362"/>
      <c r="F30" s="453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/>
      <c r="B31" s="359"/>
      <c r="C31" s="358"/>
      <c r="D31" s="362"/>
      <c r="E31" s="362"/>
      <c r="F31" s="453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59"/>
      <c r="C32" s="358"/>
      <c r="D32" s="362"/>
      <c r="E32" s="362"/>
      <c r="F32" s="453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3"/>
      <c r="B33" s="361"/>
      <c r="C33" s="360"/>
      <c r="D33" s="363"/>
      <c r="E33" s="363"/>
      <c r="F33" s="391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1"/>
      <c r="B34" s="31"/>
      <c r="C34" s="31"/>
      <c r="D34" s="31"/>
      <c r="E34" s="63" t="s">
        <v>1896</v>
      </c>
      <c r="F34" s="454" t="e">
        <f>SUM(F22:F33)</f>
        <v>#NUM!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 t="s">
        <v>1897</v>
      </c>
      <c r="F35" s="455" t="e">
        <f>F34*15%</f>
        <v>#NUM!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1395</v>
      </c>
      <c r="F36" s="454" t="e">
        <f>F34+F35</f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86" t="s">
        <v>3377</v>
      </c>
      <c r="B40" s="474" t="s">
        <v>3335</v>
      </c>
      <c r="C40" s="385"/>
      <c r="D40" s="474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86" t="s">
        <v>1006</v>
      </c>
      <c r="B41" s="474" t="s">
        <v>3146</v>
      </c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86" t="s">
        <v>2391</v>
      </c>
      <c r="B42" s="466" t="s">
        <v>30840</v>
      </c>
      <c r="C42" s="438"/>
      <c r="D42" s="465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1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4" t="s">
        <v>1658</v>
      </c>
      <c r="B44" s="472"/>
      <c r="C44" s="472"/>
      <c r="D44" s="472"/>
      <c r="E44" s="472"/>
      <c r="F44" s="472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895" t="s">
        <v>2782</v>
      </c>
      <c r="B45" s="895"/>
      <c r="C45" s="895"/>
      <c r="D45" s="895"/>
      <c r="E45" s="895"/>
      <c r="F45" s="89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895"/>
      <c r="B46" s="895"/>
      <c r="C46" s="895"/>
      <c r="D46" s="895"/>
      <c r="E46" s="895"/>
      <c r="F46" s="895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895"/>
      <c r="B47" s="895"/>
      <c r="C47" s="895"/>
      <c r="D47" s="895"/>
      <c r="E47" s="895"/>
      <c r="F47" s="89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3.5" thickBot="1" x14ac:dyDescent="0.25">
      <c r="A48" s="894"/>
      <c r="B48" s="894"/>
      <c r="C48" s="894"/>
      <c r="D48" s="894"/>
      <c r="E48" s="894"/>
      <c r="F48" s="894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13.5" thickTop="1" x14ac:dyDescent="0.2"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245" customFormat="1" ht="13.5" thickBot="1" x14ac:dyDescent="0.25"/>
    <row r="51" spans="1:20" s="29" customFormat="1" ht="27" thickBot="1" x14ac:dyDescent="0.45">
      <c r="A51" s="174" t="s">
        <v>2910</v>
      </c>
      <c r="B51" s="181" t="s">
        <v>914</v>
      </c>
      <c r="C51" s="187"/>
      <c r="D51" s="188"/>
      <c r="E51" s="189"/>
      <c r="F51" s="190"/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09" t="e" cm="1">
        <f t="array" ref="A52">INDEX(XML!D:D,SMALL(IF(($G$1=XML!B:B),ROW(XML!B:B)-MIN(ROW(XML!B:B))+1,""),ROWS($A$1:A1)))</f>
        <v>#NUM!</v>
      </c>
      <c r="B52" s="210" t="e">
        <f>VLOOKUP(A52,'Main Item List'!$A$3:$D$28638,2,0)</f>
        <v>#NUM!</v>
      </c>
      <c r="C52" s="219" t="e" cm="1">
        <f t="array" ref="C52">INDEX(XML!$J$1:$J$1202,SMALL(IF(($G$1=XML!$B$1:$B$1202),ROW(XML!$B$1:$B$1202)-MIN(ROW(XML!$B$1:$B$1202))+1,""),ROWS($C$1:C1)))</f>
        <v>#NUM!</v>
      </c>
      <c r="D52" s="211" t="e">
        <f>VLOOKUP(A52,'Main Item List'!$A$3:$D$28638,3,0)</f>
        <v>#NUM!</v>
      </c>
      <c r="E52" s="212" t="e">
        <f>VLOOKUP(A52,'Main Item List'!$A$3:$D$28638,4,0)</f>
        <v>#NUM!</v>
      </c>
      <c r="F52" s="213" t="str">
        <f t="shared" ref="F52:F59" si="5">IFERROR((C52*E52),"0")</f>
        <v>0</v>
      </c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09" t="e" cm="1">
        <f t="array" ref="A53">INDEX(XML!D:D,SMALL(IF(($G$1=XML!B:B),ROW(XML!B:B)-MIN(ROW(XML!B:B))+1,""),ROWS($A$1:A2)))</f>
        <v>#NUM!</v>
      </c>
      <c r="B53" s="210" t="e">
        <f>VLOOKUP(A53,'Main Item List'!$A$3:$D$28638,2,0)</f>
        <v>#NUM!</v>
      </c>
      <c r="C53" s="219" t="e" cm="1">
        <f t="array" ref="C53">INDEX(XML!$J$1:$J$1202,SMALL(IF(($G$1=XML!$B$1:$B$1202),ROW(XML!$B$1:$B$1202)-MIN(ROW(XML!$B$1:$B$1202))+1,""),ROWS($C$1:C2)))</f>
        <v>#NUM!</v>
      </c>
      <c r="D53" s="211" t="e">
        <f>VLOOKUP(A53,'Main Item List'!$A$3:$D$28638,3,0)</f>
        <v>#NUM!</v>
      </c>
      <c r="E53" s="212" t="e">
        <f>VLOOKUP(A53,'Main Item List'!$A$3:$D$28638,4,0)</f>
        <v>#NUM!</v>
      </c>
      <c r="F53" s="213" t="str">
        <f t="shared" si="5"/>
        <v>0</v>
      </c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209" t="e" cm="1">
        <f t="array" ref="A54">INDEX(XML!D:D,SMALL(IF(($G$1=XML!B:B),ROW(XML!B:B)-MIN(ROW(XML!B:B))+1,""),ROWS($A$1:A3)))</f>
        <v>#NUM!</v>
      </c>
      <c r="B54" s="210" t="e">
        <f>VLOOKUP(A54,'Main Item List'!$A$3:$D$28638,2,0)</f>
        <v>#NUM!</v>
      </c>
      <c r="C54" s="219" t="e" cm="1">
        <f t="array" ref="C54">INDEX(XML!$J$1:$J$1202,SMALL(IF(($G$1=XML!$B$1:$B$1202),ROW(XML!$B$1:$B$1202)-MIN(ROW(XML!$B$1:$B$1202))+1,""),ROWS($C$1:C3)))</f>
        <v>#NUM!</v>
      </c>
      <c r="D54" s="211" t="e">
        <f>VLOOKUP(A54,'Main Item List'!$A$3:$D$28638,3,0)</f>
        <v>#NUM!</v>
      </c>
      <c r="E54" s="212" t="e">
        <f>VLOOKUP(A54,'Main Item List'!$A$3:$D$28638,4,0)</f>
        <v>#NUM!</v>
      </c>
      <c r="F54" s="213" t="str">
        <f t="shared" si="5"/>
        <v>0</v>
      </c>
      <c r="G54" s="381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209" t="e" cm="1">
        <f t="array" ref="A55">INDEX(XML!D:D,SMALL(IF(($G$1=XML!B:B),ROW(XML!B:B)-MIN(ROW(XML!B:B))+1,""),ROWS($A$1:A4)))</f>
        <v>#NUM!</v>
      </c>
      <c r="B55" s="210" t="e">
        <f>VLOOKUP(A55,'Main Item List'!$A$3:$D$28638,2,0)</f>
        <v>#NUM!</v>
      </c>
      <c r="C55" s="219" t="e" cm="1">
        <f t="array" ref="C55">INDEX(XML!$J$1:$J$1202,SMALL(IF(($G$1=XML!$B$1:$B$1202),ROW(XML!$B$1:$B$1202)-MIN(ROW(XML!$B$1:$B$1202))+1,""),ROWS($C$1:C4)))</f>
        <v>#NUM!</v>
      </c>
      <c r="D55" s="211" t="e">
        <f>VLOOKUP(A55,'Main Item List'!$A$3:$D$28638,3,0)</f>
        <v>#NUM!</v>
      </c>
      <c r="E55" s="212" t="e">
        <f>VLOOKUP(A55,'Main Item List'!$A$3:$D$28638,4,0)</f>
        <v>#NUM!</v>
      </c>
      <c r="F55" s="213" t="str">
        <f t="shared" si="5"/>
        <v>0</v>
      </c>
      <c r="G55" s="381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209" t="e" cm="1">
        <f t="array" ref="A56">INDEX(XML!D:D,SMALL(IF(($G$1=XML!B:B),ROW(XML!B:B)-MIN(ROW(XML!B:B))+1,""),ROWS($A$1:A5)))</f>
        <v>#NUM!</v>
      </c>
      <c r="B56" s="210" t="e">
        <f>VLOOKUP(A56,'Main Item List'!$A$3:$D$28638,2,0)</f>
        <v>#NUM!</v>
      </c>
      <c r="C56" s="219" t="e" cm="1">
        <f t="array" ref="C56">INDEX(XML!$J$1:$J$1202,SMALL(IF(($G$1=XML!$B$1:$B$1202),ROW(XML!$B$1:$B$1202)-MIN(ROW(XML!$B$1:$B$1202))+1,""),ROWS($C$1:C5)))</f>
        <v>#NUM!</v>
      </c>
      <c r="D56" s="211" t="e">
        <f>VLOOKUP(A56,'Main Item List'!$A$3:$D$28638,3,0)</f>
        <v>#NUM!</v>
      </c>
      <c r="E56" s="212" t="e">
        <f>VLOOKUP(A56,'Main Item List'!$A$3:$D$28638,4,0)</f>
        <v>#NUM!</v>
      </c>
      <c r="F56" s="213" t="str">
        <f t="shared" si="5"/>
        <v>0</v>
      </c>
      <c r="G56" s="381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e" cm="1">
        <f t="array" ref="A57">INDEX(XML!D:D,SMALL(IF(($G$1=XML!B:B),ROW(XML!B:B)-MIN(ROW(XML!B:B))+1,""),ROWS($A$1:A6)))</f>
        <v>#NUM!</v>
      </c>
      <c r="B57" s="210" t="e">
        <f>VLOOKUP(A57,'Main Item List'!$A$3:$D$28638,2,0)</f>
        <v>#NUM!</v>
      </c>
      <c r="C57" s="219" t="e" cm="1">
        <f t="array" ref="C57">INDEX(XML!$J$1:$J$1202,SMALL(IF(($G$1=XML!$B$1:$B$1202),ROW(XML!$B$1:$B$1202)-MIN(ROW(XML!$B$1:$B$1202))+1,""),ROWS($C$1:C6)))</f>
        <v>#NUM!</v>
      </c>
      <c r="D57" s="211" t="e">
        <f>VLOOKUP(A57,'Main Item List'!$A$3:$D$28638,3,0)</f>
        <v>#NUM!</v>
      </c>
      <c r="E57" s="212" t="e">
        <f>VLOOKUP(A57,'Main Item List'!$A$3:$D$28638,4,0)</f>
        <v>#NUM!</v>
      </c>
      <c r="F57" s="213" t="str">
        <f t="shared" si="5"/>
        <v>0</v>
      </c>
      <c r="G57" s="381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09" t="e" cm="1">
        <f t="array" ref="A58">INDEX(XML!D:D,SMALL(IF(($G$1=XML!B:B),ROW(XML!B:B)-MIN(ROW(XML!B:B))+1,""),ROWS($A$1:A7)))</f>
        <v>#NUM!</v>
      </c>
      <c r="B58" s="210" t="e">
        <f>VLOOKUP(A58,'Main Item List'!$A$3:$D$28638,2,0)</f>
        <v>#NUM!</v>
      </c>
      <c r="C58" s="219" t="e" cm="1">
        <f t="array" ref="C58">INDEX(XML!$J$1:$J$1202,SMALL(IF(($G$1=XML!$B$1:$B$1202),ROW(XML!$B$1:$B$1202)-MIN(ROW(XML!$B$1:$B$1202))+1,""),ROWS($C$1:C7)))</f>
        <v>#NUM!</v>
      </c>
      <c r="D58" s="211" t="e">
        <f>VLOOKUP(A58,'Main Item List'!$A$3:$D$28638,3,0)</f>
        <v>#NUM!</v>
      </c>
      <c r="E58" s="212" t="e">
        <f>VLOOKUP(A58,'Main Item List'!$A$3:$D$28638,4,0)</f>
        <v>#NUM!</v>
      </c>
      <c r="F58" s="213" t="str">
        <f t="shared" si="5"/>
        <v>0</v>
      </c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76" customFormat="1" x14ac:dyDescent="0.2">
      <c r="A59" s="209" t="e" cm="1">
        <f t="array" ref="A59">INDEX(XML!D:D,SMALL(IF(($G$1=XML!B:B),ROW(XML!B:B)-MIN(ROW(XML!B:B))+1,""),ROWS($A$1:A8)))</f>
        <v>#NUM!</v>
      </c>
      <c r="B59" s="210" t="e">
        <f>VLOOKUP(A59,'Main Item List'!$A$3:$D$28638,2,0)</f>
        <v>#NUM!</v>
      </c>
      <c r="C59" s="219" t="e" cm="1">
        <f t="array" ref="C59">INDEX(XML!$J$1:$J$1202,SMALL(IF(($G$1=XML!$B$1:$B$1202),ROW(XML!$B$1:$B$1202)-MIN(ROW(XML!$B$1:$B$1202))+1,""),ROWS($C$1:C8)))</f>
        <v>#NUM!</v>
      </c>
      <c r="D59" s="211" t="e">
        <f>VLOOKUP(A59,'Main Item List'!$A$3:$D$28638,3,0)</f>
        <v>#NUM!</v>
      </c>
      <c r="E59" s="212" t="e">
        <f>VLOOKUP(A59,'Main Item List'!$A$3:$D$28638,4,0)</f>
        <v>#NUM!</v>
      </c>
      <c r="F59" s="213" t="str">
        <f t="shared" si="5"/>
        <v>0</v>
      </c>
      <c r="G59" s="381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160"/>
      <c r="B60" s="220"/>
      <c r="C60" s="221"/>
      <c r="D60" s="220"/>
      <c r="E60" s="222"/>
      <c r="F60" s="145"/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160"/>
      <c r="B61" s="813" t="s">
        <v>2911</v>
      </c>
      <c r="C61" s="813"/>
      <c r="D61" s="813"/>
      <c r="E61" s="159">
        <f>SUM(F52:F60)</f>
        <v>0</v>
      </c>
      <c r="F61" s="145"/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</sheetData>
  <mergeCells count="7">
    <mergeCell ref="B61:D61"/>
    <mergeCell ref="D6:F6"/>
    <mergeCell ref="A38:F38"/>
    <mergeCell ref="A48:F48"/>
    <mergeCell ref="A45:F45"/>
    <mergeCell ref="A46:F46"/>
    <mergeCell ref="A47:F47"/>
  </mergeCells>
  <phoneticPr fontId="75" type="noConversion"/>
  <dataValidations count="1">
    <dataValidation type="list" allowBlank="1" showInputMessage="1" showErrorMessage="1" sqref="H9" xr:uid="{5CBB4CB0-FDEF-4B00-907C-A367D1B3F420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3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86">
    <tabColor rgb="FFFFFF00"/>
  </sheetPr>
  <dimension ref="A1:H14"/>
  <sheetViews>
    <sheetView zoomScaleNormal="100" workbookViewId="0"/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  <col min="5" max="8" width="9.28515625" customWidth="1"/>
  </cols>
  <sheetData>
    <row r="1" spans="1:8" x14ac:dyDescent="0.2">
      <c r="A1" s="29" t="s">
        <v>3443</v>
      </c>
      <c r="B1" s="94" t="str">
        <f>CONCATENATE('160 Steel - C1'!E9,"/",'160 Steel - C1'!F9)</f>
        <v>JNB 20058/160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'160 Steel - C1'!A11</f>
        <v>Carters - 3057148 - MAIN ACCOUNT</v>
      </c>
    </row>
    <row r="3" spans="1:8" x14ac:dyDescent="0.2">
      <c r="B3" t="e">
        <f>'160 Steel - C1'!A22</f>
        <v>#NUM!</v>
      </c>
      <c r="C3" t="e">
        <f>'160 Steel - C1'!A22</f>
        <v>#NUM!</v>
      </c>
      <c r="D3" t="e">
        <f>'160 Steel - C1'!B22</f>
        <v>#NUM!</v>
      </c>
      <c r="E3" s="14" t="e">
        <f>'160 Steel - C1'!C22</f>
        <v>#NUM!</v>
      </c>
      <c r="F3" s="75" t="e">
        <f>'160 Steel - C1'!D22</f>
        <v>#NUM!</v>
      </c>
      <c r="G3" t="e">
        <f>'160 Steel - C1'!E22</f>
        <v>#NUM!</v>
      </c>
      <c r="H3" t="e">
        <f>E3*G3</f>
        <v>#NUM!</v>
      </c>
    </row>
    <row r="4" spans="1:8" x14ac:dyDescent="0.2">
      <c r="B4" t="e">
        <f>'160 Steel - C1'!A23</f>
        <v>#NUM!</v>
      </c>
      <c r="C4" t="e">
        <f>'160 Steel - C1'!A23</f>
        <v>#NUM!</v>
      </c>
      <c r="D4" t="e">
        <f>'160 Steel - C1'!B23</f>
        <v>#NUM!</v>
      </c>
      <c r="E4" s="14" t="e">
        <f>'160 Steel - C1'!C23</f>
        <v>#NUM!</v>
      </c>
      <c r="F4" s="75" t="e">
        <f>'160 Steel - C1'!D23</f>
        <v>#NUM!</v>
      </c>
      <c r="G4" t="e">
        <f>'160 Steel - C1'!E23</f>
        <v>#NUM!</v>
      </c>
      <c r="H4" t="e">
        <f t="shared" ref="H4:H14" si="0">E4*G4</f>
        <v>#NUM!</v>
      </c>
    </row>
    <row r="5" spans="1:8" x14ac:dyDescent="0.2">
      <c r="B5" t="e">
        <f>'160 Steel - C1'!A24</f>
        <v>#NUM!</v>
      </c>
      <c r="C5" t="e">
        <f>'160 Steel - C1'!A24</f>
        <v>#NUM!</v>
      </c>
      <c r="D5" t="e">
        <f>'160 Steel - C1'!B24</f>
        <v>#NUM!</v>
      </c>
      <c r="E5" s="14" t="e">
        <f>'160 Steel - C1'!C24</f>
        <v>#NUM!</v>
      </c>
      <c r="F5" s="75" t="e">
        <f>'160 Steel - C1'!D24</f>
        <v>#NUM!</v>
      </c>
      <c r="G5" t="e">
        <f>'160 Steel - C1'!E24</f>
        <v>#NUM!</v>
      </c>
      <c r="H5" t="e">
        <f t="shared" si="0"/>
        <v>#NUM!</v>
      </c>
    </row>
    <row r="6" spans="1:8" x14ac:dyDescent="0.2">
      <c r="B6" t="e">
        <f>'160 Steel - C1'!A25</f>
        <v>#NUM!</v>
      </c>
      <c r="C6" t="e">
        <f>'160 Steel - C1'!A25</f>
        <v>#NUM!</v>
      </c>
      <c r="D6" t="e">
        <f>'160 Steel - C1'!B25</f>
        <v>#NUM!</v>
      </c>
      <c r="E6" s="14" t="e">
        <f>'160 Steel - C1'!C25</f>
        <v>#NUM!</v>
      </c>
      <c r="F6" s="75" t="e">
        <f>'160 Steel - C1'!D25</f>
        <v>#NUM!</v>
      </c>
      <c r="G6" t="e">
        <f>'160 Steel - C1'!E25</f>
        <v>#NUM!</v>
      </c>
      <c r="H6" t="e">
        <f t="shared" si="0"/>
        <v>#NUM!</v>
      </c>
    </row>
    <row r="7" spans="1:8" x14ac:dyDescent="0.2">
      <c r="B7" t="e">
        <f>'160 Steel - C1'!A26</f>
        <v>#NUM!</v>
      </c>
      <c r="C7" t="e">
        <f>'160 Steel - C1'!A26</f>
        <v>#NUM!</v>
      </c>
      <c r="D7" t="e">
        <f>'160 Steel - C1'!B26</f>
        <v>#NUM!</v>
      </c>
      <c r="E7" s="14" t="e">
        <f>'160 Steel - C1'!C26</f>
        <v>#NUM!</v>
      </c>
      <c r="F7" s="75" t="e">
        <f>'160 Steel - C1'!D26</f>
        <v>#NUM!</v>
      </c>
      <c r="G7" t="e">
        <f>'160 Steel - C1'!E26</f>
        <v>#NUM!</v>
      </c>
      <c r="H7" t="e">
        <f t="shared" si="0"/>
        <v>#NUM!</v>
      </c>
    </row>
    <row r="8" spans="1:8" x14ac:dyDescent="0.2">
      <c r="B8" t="e">
        <f>'160 Steel - C1'!A27</f>
        <v>#NUM!</v>
      </c>
      <c r="C8" t="e">
        <f>'160 Steel - C1'!A27</f>
        <v>#NUM!</v>
      </c>
      <c r="D8" t="e">
        <f>'160 Steel - C1'!B27</f>
        <v>#NUM!</v>
      </c>
      <c r="E8" s="14" t="e">
        <f>'160 Steel - C1'!C27</f>
        <v>#NUM!</v>
      </c>
      <c r="F8" s="75" t="e">
        <f>'160 Steel - C1'!D27</f>
        <v>#NUM!</v>
      </c>
      <c r="G8" t="e">
        <f>'160 Steel - C1'!E27</f>
        <v>#NUM!</v>
      </c>
      <c r="H8" t="e">
        <f t="shared" si="0"/>
        <v>#NUM!</v>
      </c>
    </row>
    <row r="9" spans="1:8" x14ac:dyDescent="0.2">
      <c r="B9" t="e">
        <f>'160 Steel - C1'!A28</f>
        <v>#NUM!</v>
      </c>
      <c r="C9" t="e">
        <f>'160 Steel - C1'!A28</f>
        <v>#NUM!</v>
      </c>
      <c r="D9" t="e">
        <f>'160 Steel - C1'!B28</f>
        <v>#NUM!</v>
      </c>
      <c r="E9" s="14" t="e">
        <f>'160 Steel - C1'!C28</f>
        <v>#NUM!</v>
      </c>
      <c r="F9" s="75" t="e">
        <f>'160 Steel - C1'!D28</f>
        <v>#NUM!</v>
      </c>
      <c r="G9" t="e">
        <f>'160 Steel - C1'!E28</f>
        <v>#NUM!</v>
      </c>
      <c r="H9" t="e">
        <f t="shared" si="0"/>
        <v>#NUM!</v>
      </c>
    </row>
    <row r="10" spans="1:8" x14ac:dyDescent="0.2">
      <c r="B10" t="e">
        <f>'160 Steel - C1'!A29</f>
        <v>#NUM!</v>
      </c>
      <c r="C10" t="e">
        <f>'160 Steel - C1'!A29</f>
        <v>#NUM!</v>
      </c>
      <c r="D10" t="e">
        <f>'160 Steel - C1'!B29</f>
        <v>#NUM!</v>
      </c>
      <c r="E10" s="14" t="e">
        <f>'160 Steel - C1'!C29</f>
        <v>#NUM!</v>
      </c>
      <c r="F10" s="75" t="e">
        <f>'160 Steel - C1'!D29</f>
        <v>#NUM!</v>
      </c>
      <c r="G10" t="e">
        <f>'160 Steel - C1'!E29</f>
        <v>#NUM!</v>
      </c>
      <c r="H10" t="e">
        <f t="shared" si="0"/>
        <v>#NUM!</v>
      </c>
    </row>
    <row r="11" spans="1:8" x14ac:dyDescent="0.2">
      <c r="B11">
        <f>'160 Steel - C1'!A30</f>
        <v>0</v>
      </c>
      <c r="C11">
        <f>'160 Steel - C1'!A30</f>
        <v>0</v>
      </c>
      <c r="D11">
        <f>'160 Steel - C1'!B30</f>
        <v>0</v>
      </c>
      <c r="E11" s="14">
        <f>'160 Steel - C1'!C30</f>
        <v>0</v>
      </c>
      <c r="F11" s="75">
        <f>'160 Steel - C1'!D30</f>
        <v>0</v>
      </c>
      <c r="G11">
        <f>'160 Steel - C1'!E30</f>
        <v>0</v>
      </c>
      <c r="H11">
        <f t="shared" si="0"/>
        <v>0</v>
      </c>
    </row>
    <row r="12" spans="1:8" x14ac:dyDescent="0.2">
      <c r="B12">
        <f>'160 Steel - C1'!A31</f>
        <v>0</v>
      </c>
      <c r="C12">
        <f>'160 Steel - C1'!A31</f>
        <v>0</v>
      </c>
      <c r="D12">
        <f>'160 Steel - C1'!B31</f>
        <v>0</v>
      </c>
      <c r="E12" s="14">
        <f>'160 Steel - C1'!C31</f>
        <v>0</v>
      </c>
      <c r="F12" s="75">
        <f>'160 Steel - C1'!D31</f>
        <v>0</v>
      </c>
      <c r="G12">
        <f>'160 Steel - C1'!E31</f>
        <v>0</v>
      </c>
      <c r="H12">
        <f t="shared" si="0"/>
        <v>0</v>
      </c>
    </row>
    <row r="13" spans="1:8" x14ac:dyDescent="0.2">
      <c r="B13">
        <f>'160 Steel - C1'!A32</f>
        <v>0</v>
      </c>
      <c r="C13">
        <f>'160 Steel - C1'!A32</f>
        <v>0</v>
      </c>
      <c r="D13">
        <f>'160 Steel - C1'!B32</f>
        <v>0</v>
      </c>
      <c r="E13" s="14">
        <f>'160 Steel - C1'!C32</f>
        <v>0</v>
      </c>
      <c r="F13" s="75">
        <f>'160 Steel - C1'!D32</f>
        <v>0</v>
      </c>
      <c r="G13">
        <f>'160 Steel - C1'!E32</f>
        <v>0</v>
      </c>
      <c r="H13">
        <f t="shared" si="0"/>
        <v>0</v>
      </c>
    </row>
    <row r="14" spans="1:8" x14ac:dyDescent="0.2">
      <c r="B14">
        <f>'160 Steel - C1'!A33</f>
        <v>0</v>
      </c>
      <c r="C14">
        <f>'160 Steel - C1'!A33</f>
        <v>0</v>
      </c>
      <c r="D14">
        <f>'160 Steel - C1'!B33</f>
        <v>0</v>
      </c>
      <c r="E14" s="14">
        <f>'160 Steel - C1'!C33</f>
        <v>0</v>
      </c>
      <c r="F14" s="75">
        <f>'160 Steel - C1'!D33</f>
        <v>0</v>
      </c>
      <c r="G14">
        <f>'160 Steel - C1'!E33</f>
        <v>0</v>
      </c>
      <c r="H14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62">
    <tabColor indexed="10"/>
  </sheetPr>
  <dimension ref="A1:T120"/>
  <sheetViews>
    <sheetView zoomScaleNormal="100" workbookViewId="0">
      <selection activeCell="D16" sqref="D16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210.1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373" t="s">
        <v>5062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2</v>
      </c>
      <c r="B8" s="31"/>
      <c r="C8" s="31"/>
      <c r="D8" s="31"/>
      <c r="F8" s="346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96">
        <v>210.1</v>
      </c>
      <c r="G9" s="245"/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44232.452986226854</v>
      </c>
      <c r="G11" s="797" t="s">
        <v>54900</v>
      </c>
      <c r="H11" s="797" t="s">
        <v>54899</v>
      </c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14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60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32" t="e">
        <f>A45</f>
        <v>#NUM!</v>
      </c>
      <c r="B22" s="431" t="e">
        <f>VLOOKUP(A22,$A$43:$E$403,2,0)</f>
        <v>#NUM!</v>
      </c>
      <c r="C22" s="448" t="e">
        <f>VLOOKUP(A22,$A$43:$E$403,3,0)</f>
        <v>#NUM!</v>
      </c>
      <c r="D22" s="448" t="e">
        <f>VLOOKUP(A22,$A$43:$E$403,4,0)</f>
        <v>#NUM!</v>
      </c>
      <c r="E22" s="434" t="e">
        <f>VLOOKUP(A22,$A$43:$E$403,5,0)</f>
        <v>#NUM!</v>
      </c>
      <c r="F22" s="476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64"/>
      <c r="C23" s="38"/>
      <c r="D23" s="40"/>
      <c r="E23" s="383"/>
      <c r="F23" s="390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64"/>
      <c r="C24" s="38"/>
      <c r="D24" s="40"/>
      <c r="E24" s="383"/>
      <c r="F24" s="390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89"/>
      <c r="B25" s="405"/>
      <c r="C25" s="353"/>
      <c r="D25" s="389"/>
      <c r="E25" s="389"/>
      <c r="F25" s="477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408"/>
      <c r="D26" s="475"/>
      <c r="E26" s="475"/>
      <c r="F26" s="477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 t="e">
        <f>SUM(F22:F22)</f>
        <v>#NUM!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 t="e">
        <f>F27*15%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 t="e">
        <f>F27+F28</f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86" t="s">
        <v>3377</v>
      </c>
      <c r="B33" s="466" t="s">
        <v>3335</v>
      </c>
      <c r="C33" s="385"/>
      <c r="D33" s="474"/>
      <c r="E33" s="396"/>
      <c r="F33" s="40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1006</v>
      </c>
      <c r="B34" s="465" t="s">
        <v>3146</v>
      </c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2391</v>
      </c>
      <c r="B35" s="466" t="s">
        <v>30840</v>
      </c>
      <c r="C35" s="438"/>
      <c r="D35" s="466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1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4" t="s">
        <v>1658</v>
      </c>
      <c r="B37" s="472"/>
      <c r="C37" s="472"/>
      <c r="D37" s="472"/>
      <c r="E37" s="472"/>
      <c r="F37" s="47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895" t="s">
        <v>2782</v>
      </c>
      <c r="B38" s="895"/>
      <c r="C38" s="895"/>
      <c r="D38" s="895"/>
      <c r="E38" s="895"/>
      <c r="F38" s="89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895"/>
      <c r="B39" s="895"/>
      <c r="C39" s="895"/>
      <c r="D39" s="895"/>
      <c r="E39" s="895"/>
      <c r="F39" s="89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895"/>
      <c r="B40" s="895"/>
      <c r="C40" s="895"/>
      <c r="D40" s="895"/>
      <c r="E40" s="895"/>
      <c r="F40" s="89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3.5" thickBot="1" x14ac:dyDescent="0.25">
      <c r="A41" s="894"/>
      <c r="B41" s="894"/>
      <c r="C41" s="894"/>
      <c r="D41" s="894"/>
      <c r="E41" s="894"/>
      <c r="F41" s="894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3.5" thickTop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29" customFormat="1" ht="27" thickBot="1" x14ac:dyDescent="0.45">
      <c r="A44" s="174" t="s">
        <v>148</v>
      </c>
      <c r="B44" s="181" t="s">
        <v>916</v>
      </c>
      <c r="C44" s="187"/>
      <c r="D44" s="188"/>
      <c r="E44" s="189"/>
      <c r="F44" s="190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630" t="e" cm="1">
        <f t="array" ref="A45">INDEX(XML!D:D,SMALL(IF(($G$1=XML!B:B),ROW(XML!B:B)-MIN(ROW(XML!B:B))+1,""),ROWS($A$1:A1)))</f>
        <v>#NUM!</v>
      </c>
      <c r="B45" s="210" t="e">
        <f>VLOOKUP(A45,'Main Item List'!$A$3:$D$27784,2,0)</f>
        <v>#NUM!</v>
      </c>
      <c r="C45" s="219" t="e" cm="1">
        <f t="array" ref="C45">INDEX(XML!$J$1:$J$1202,SMALL(IF(($G$1=XML!$B$1:$B$1202),ROW(XML!$B$1:$B$1202)-MIN(ROW(XML!$B$1:$B$1202))+1,""),ROWS($C$1:C1)))</f>
        <v>#NUM!</v>
      </c>
      <c r="D45" s="211" t="e">
        <f>VLOOKUP(A45,'Main Item List'!$A$3:$D$27784,3,0)</f>
        <v>#NUM!</v>
      </c>
      <c r="E45" s="212" t="e">
        <f>VLOOKUP(A45,'Main Item List'!$A$3:$D$27784,4,0)</f>
        <v>#NUM!</v>
      </c>
      <c r="F45" s="213" t="str">
        <f t="shared" ref="F45" si="0">IFERROR((C45*E45),"0")</f>
        <v>0</v>
      </c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160"/>
      <c r="B46" s="220"/>
      <c r="C46" s="221"/>
      <c r="D46" s="220"/>
      <c r="E46" s="222"/>
      <c r="F46" s="14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2112</v>
      </c>
      <c r="C47" s="813"/>
      <c r="D47" s="813"/>
      <c r="E47" s="159">
        <f>SUM(F45:F46)</f>
        <v>0</v>
      </c>
      <c r="F47" s="145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</sheetData>
  <mergeCells count="7">
    <mergeCell ref="B47:D47"/>
    <mergeCell ref="D6:F6"/>
    <mergeCell ref="A31:F31"/>
    <mergeCell ref="A41:F41"/>
    <mergeCell ref="A38:F38"/>
    <mergeCell ref="A39:F39"/>
    <mergeCell ref="A40:F40"/>
  </mergeCells>
  <dataValidations count="1">
    <dataValidation type="list" allowBlank="1" showInputMessage="1" showErrorMessage="1" sqref="H11" xr:uid="{2C35BBA5-AD6A-4704-8F18-BD57B2453D7C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5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3">
    <tabColor rgb="FFFFFF00"/>
  </sheetPr>
  <dimension ref="A1:H5"/>
  <sheetViews>
    <sheetView zoomScaleNormal="100" workbookViewId="0">
      <selection activeCell="G31" sqref="G31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CONCATENATE('210.1 Dazzle - C1'!E9,"/",'210.1 Dazzle - C1'!F9)</f>
        <v>JNB 20058/210.1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'210.1 Dazzle - C1'!A11</f>
        <v>Carters - 3057148 - MAIN ACCOUNT</v>
      </c>
    </row>
    <row r="3" spans="1:8" x14ac:dyDescent="0.2">
      <c r="B3" t="e">
        <f>'210.1 Dazzle - C1'!A22</f>
        <v>#NUM!</v>
      </c>
      <c r="C3" t="e">
        <f>'210.1 Dazzle - C1'!A22</f>
        <v>#NUM!</v>
      </c>
      <c r="D3" t="e">
        <f>'210.1 Dazzle - C1'!B22</f>
        <v>#NUM!</v>
      </c>
      <c r="E3" s="14" t="e">
        <f>'210.1 Dazzle - C1'!C22</f>
        <v>#NUM!</v>
      </c>
      <c r="F3" s="75" t="e">
        <f>'210.1 Dazzle - C1'!D22</f>
        <v>#NUM!</v>
      </c>
      <c r="G3" t="e">
        <f>'210.1 Dazzle - C1'!E22</f>
        <v>#NUM!</v>
      </c>
      <c r="H3" s="99" t="e">
        <f>E3*G3</f>
        <v>#NUM!</v>
      </c>
    </row>
    <row r="4" spans="1:8" x14ac:dyDescent="0.2">
      <c r="B4">
        <f>'210.1 Dazzle - C1'!A25</f>
        <v>0</v>
      </c>
      <c r="C4">
        <f>'210.1 Dazzle - C1'!A25</f>
        <v>0</v>
      </c>
      <c r="D4">
        <f>'210.1 Dazzle - C1'!C25</f>
        <v>0</v>
      </c>
      <c r="E4" s="14">
        <f>'210.1 Dazzle - C1'!C25</f>
        <v>0</v>
      </c>
      <c r="F4" s="75">
        <f>'210.1 Dazzle - C1'!D25</f>
        <v>0</v>
      </c>
      <c r="G4">
        <f>'210.1 Dazzle - C1'!E25</f>
        <v>0</v>
      </c>
      <c r="H4" s="99">
        <f t="shared" ref="H4:H5" si="0">E4*G4</f>
        <v>0</v>
      </c>
    </row>
    <row r="5" spans="1:8" x14ac:dyDescent="0.2">
      <c r="B5">
        <f>'210.1 Dazzle - C1'!A26</f>
        <v>0</v>
      </c>
      <c r="C5">
        <f>'210.1 Dazzle - C1'!A26</f>
        <v>0</v>
      </c>
      <c r="D5">
        <f>'210.1 Dazzle - C1'!C26</f>
        <v>0</v>
      </c>
      <c r="E5" s="14">
        <f>'210.1 Dazzle - C1'!C26</f>
        <v>0</v>
      </c>
      <c r="F5" s="75">
        <f>'210.1 Dazzle - C1'!D26</f>
        <v>0</v>
      </c>
      <c r="G5">
        <f>'210.1 Dazzle - C1'!E26</f>
        <v>0</v>
      </c>
      <c r="H5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7">
    <tabColor indexed="10"/>
  </sheetPr>
  <dimension ref="A1:T148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210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2317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2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148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33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352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A59</f>
        <v>#NUM!</v>
      </c>
      <c r="B22" s="364" t="e">
        <f>VLOOKUP(A22,$A$57:$E$403,2,0)</f>
        <v>#NUM!</v>
      </c>
      <c r="C22" s="40" t="e">
        <f>VLOOKUP(A22,$A$57:$E$403,3,0)</f>
        <v>#NUM!</v>
      </c>
      <c r="D22" s="39" t="e">
        <f>VLOOKUP(A22,$A$57:$E$403,4,0)</f>
        <v>#NUM!</v>
      </c>
      <c r="E22" s="434" t="e">
        <f>VLOOKUP(A22,$A$57:$E$403,5,0)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 t="shared" ref="A23:A36" si="0">A60</f>
        <v>#NUM!</v>
      </c>
      <c r="B23" s="364" t="e">
        <f t="shared" ref="B23:B36" si="1">VLOOKUP(A23,$A$57:$E$403,2,0)</f>
        <v>#NUM!</v>
      </c>
      <c r="C23" s="40" t="e">
        <f t="shared" ref="C23:C36" si="2">VLOOKUP(A23,$A$57:$E$403,3,0)</f>
        <v>#NUM!</v>
      </c>
      <c r="D23" s="39" t="e">
        <f t="shared" ref="D23:D36" si="3">VLOOKUP(A23,$A$57:$E$403,4,0)</f>
        <v>#NUM!</v>
      </c>
      <c r="E23" s="383" t="e">
        <f t="shared" ref="E23:E36" si="4">VLOOKUP(A23,$A$57:$E$403,5,0)</f>
        <v>#NUM!</v>
      </c>
      <c r="F23" s="390" t="e">
        <f t="shared" ref="F23:F36" si="5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 t="shared" si="0"/>
        <v>#NUM!</v>
      </c>
      <c r="B24" s="364" t="e">
        <f t="shared" si="1"/>
        <v>#NUM!</v>
      </c>
      <c r="C24" s="40" t="e">
        <f t="shared" si="2"/>
        <v>#NUM!</v>
      </c>
      <c r="D24" s="39" t="e">
        <f t="shared" si="3"/>
        <v>#NUM!</v>
      </c>
      <c r="E24" s="383" t="e">
        <f t="shared" si="4"/>
        <v>#NUM!</v>
      </c>
      <c r="F24" s="390" t="e">
        <f t="shared" si="5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 t="shared" si="0"/>
        <v>#NUM!</v>
      </c>
      <c r="B25" s="364" t="e">
        <f t="shared" si="1"/>
        <v>#NUM!</v>
      </c>
      <c r="C25" s="40" t="e">
        <f t="shared" si="2"/>
        <v>#NUM!</v>
      </c>
      <c r="D25" s="39" t="e">
        <f t="shared" si="3"/>
        <v>#NUM!</v>
      </c>
      <c r="E25" s="383" t="e">
        <f t="shared" si="4"/>
        <v>#NUM!</v>
      </c>
      <c r="F25" s="390" t="e">
        <f t="shared" si="5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 t="shared" si="0"/>
        <v>#NUM!</v>
      </c>
      <c r="B26" s="364" t="e">
        <f t="shared" si="1"/>
        <v>#NUM!</v>
      </c>
      <c r="C26" s="40" t="e">
        <f t="shared" si="2"/>
        <v>#NUM!</v>
      </c>
      <c r="D26" s="39" t="e">
        <f t="shared" si="3"/>
        <v>#NUM!</v>
      </c>
      <c r="E26" s="383" t="e">
        <f t="shared" si="4"/>
        <v>#NUM!</v>
      </c>
      <c r="F26" s="390" t="e">
        <f t="shared" si="5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 t="shared" si="0"/>
        <v>#NUM!</v>
      </c>
      <c r="B27" s="364" t="e">
        <f t="shared" si="1"/>
        <v>#NUM!</v>
      </c>
      <c r="C27" s="40" t="e">
        <f t="shared" si="2"/>
        <v>#NUM!</v>
      </c>
      <c r="D27" s="39" t="e">
        <f t="shared" si="3"/>
        <v>#NUM!</v>
      </c>
      <c r="E27" s="383" t="e">
        <f t="shared" si="4"/>
        <v>#NUM!</v>
      </c>
      <c r="F27" s="390" t="e">
        <f t="shared" si="5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 t="shared" si="0"/>
        <v>#NUM!</v>
      </c>
      <c r="B28" s="364" t="e">
        <f t="shared" si="1"/>
        <v>#NUM!</v>
      </c>
      <c r="C28" s="40" t="e">
        <f t="shared" si="2"/>
        <v>#NUM!</v>
      </c>
      <c r="D28" s="39" t="e">
        <f t="shared" si="3"/>
        <v>#NUM!</v>
      </c>
      <c r="E28" s="383" t="e">
        <f t="shared" si="4"/>
        <v>#NUM!</v>
      </c>
      <c r="F28" s="390" t="e">
        <f t="shared" si="5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 t="shared" si="0"/>
        <v>#NUM!</v>
      </c>
      <c r="B29" s="364" t="e">
        <f t="shared" si="1"/>
        <v>#NUM!</v>
      </c>
      <c r="C29" s="40" t="e">
        <f t="shared" si="2"/>
        <v>#NUM!</v>
      </c>
      <c r="D29" s="39" t="e">
        <f t="shared" si="3"/>
        <v>#NUM!</v>
      </c>
      <c r="E29" s="383" t="e">
        <f t="shared" si="4"/>
        <v>#NUM!</v>
      </c>
      <c r="F29" s="390" t="e">
        <f t="shared" si="5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 t="shared" si="0"/>
        <v>#NUM!</v>
      </c>
      <c r="B30" s="364" t="e">
        <f t="shared" si="1"/>
        <v>#NUM!</v>
      </c>
      <c r="C30" s="40" t="e">
        <f t="shared" si="2"/>
        <v>#NUM!</v>
      </c>
      <c r="D30" s="39" t="e">
        <f t="shared" si="3"/>
        <v>#NUM!</v>
      </c>
      <c r="E30" s="383" t="e">
        <f t="shared" si="4"/>
        <v>#NUM!</v>
      </c>
      <c r="F30" s="390" t="e">
        <f t="shared" si="5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 t="shared" si="0"/>
        <v>#NUM!</v>
      </c>
      <c r="B31" s="364" t="e">
        <f t="shared" si="1"/>
        <v>#NUM!</v>
      </c>
      <c r="C31" s="40" t="e">
        <f t="shared" si="2"/>
        <v>#NUM!</v>
      </c>
      <c r="D31" s="39" t="e">
        <f t="shared" si="3"/>
        <v>#NUM!</v>
      </c>
      <c r="E31" s="383" t="e">
        <f t="shared" si="4"/>
        <v>#NUM!</v>
      </c>
      <c r="F31" s="390" t="e">
        <f t="shared" si="5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e">
        <f t="shared" si="0"/>
        <v>#NUM!</v>
      </c>
      <c r="B32" s="364" t="e">
        <f t="shared" si="1"/>
        <v>#NUM!</v>
      </c>
      <c r="C32" s="40" t="e">
        <f t="shared" si="2"/>
        <v>#NUM!</v>
      </c>
      <c r="D32" s="39" t="e">
        <f t="shared" si="3"/>
        <v>#NUM!</v>
      </c>
      <c r="E32" s="383" t="e">
        <f t="shared" si="4"/>
        <v>#NUM!</v>
      </c>
      <c r="F32" s="390" t="e">
        <f t="shared" si="5"/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 t="e">
        <f t="shared" si="0"/>
        <v>#NUM!</v>
      </c>
      <c r="B33" s="364" t="e">
        <f t="shared" si="1"/>
        <v>#NUM!</v>
      </c>
      <c r="C33" s="40" t="e">
        <f t="shared" si="2"/>
        <v>#NUM!</v>
      </c>
      <c r="D33" s="39" t="e">
        <f t="shared" si="3"/>
        <v>#NUM!</v>
      </c>
      <c r="E33" s="383" t="e">
        <f t="shared" si="4"/>
        <v>#NUM!</v>
      </c>
      <c r="F33" s="390" t="e">
        <f t="shared" si="5"/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2" t="e">
        <f t="shared" si="0"/>
        <v>#NUM!</v>
      </c>
      <c r="B34" s="364" t="e">
        <f t="shared" si="1"/>
        <v>#NUM!</v>
      </c>
      <c r="C34" s="40" t="e">
        <f t="shared" si="2"/>
        <v>#NUM!</v>
      </c>
      <c r="D34" s="39" t="e">
        <f t="shared" si="3"/>
        <v>#NUM!</v>
      </c>
      <c r="E34" s="383" t="e">
        <f t="shared" si="4"/>
        <v>#NUM!</v>
      </c>
      <c r="F34" s="390" t="e">
        <f t="shared" si="5"/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 t="e">
        <f t="shared" si="0"/>
        <v>#NUM!</v>
      </c>
      <c r="B35" s="364" t="e">
        <f t="shared" si="1"/>
        <v>#NUM!</v>
      </c>
      <c r="C35" s="40" t="e">
        <f t="shared" si="2"/>
        <v>#NUM!</v>
      </c>
      <c r="D35" s="39" t="e">
        <f t="shared" si="3"/>
        <v>#NUM!</v>
      </c>
      <c r="E35" s="383" t="e">
        <f t="shared" si="4"/>
        <v>#NUM!</v>
      </c>
      <c r="F35" s="390" t="e">
        <f t="shared" si="5"/>
        <v>#NUM!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 t="e">
        <f t="shared" si="0"/>
        <v>#NUM!</v>
      </c>
      <c r="B36" s="364" t="e">
        <f t="shared" si="1"/>
        <v>#NUM!</v>
      </c>
      <c r="C36" s="40" t="e">
        <f t="shared" si="2"/>
        <v>#NUM!</v>
      </c>
      <c r="D36" s="39" t="e">
        <f t="shared" si="3"/>
        <v>#NUM!</v>
      </c>
      <c r="E36" s="383" t="e">
        <f t="shared" si="4"/>
        <v>#NUM!</v>
      </c>
      <c r="F36" s="390" t="e">
        <f t="shared" si="5"/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2"/>
      <c r="B37" s="364"/>
      <c r="C37" s="38"/>
      <c r="D37" s="39"/>
      <c r="E37" s="383"/>
      <c r="F37" s="390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2"/>
      <c r="B38" s="364"/>
      <c r="C38" s="38"/>
      <c r="D38" s="39"/>
      <c r="E38" s="383"/>
      <c r="F38" s="390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89"/>
      <c r="B39" s="405"/>
      <c r="C39" s="353"/>
      <c r="D39" s="389"/>
      <c r="E39" s="389"/>
      <c r="F39" s="477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63"/>
      <c r="B40" s="361"/>
      <c r="C40" s="408"/>
      <c r="D40" s="475"/>
      <c r="E40" s="475"/>
      <c r="F40" s="477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1"/>
      <c r="B41" s="31"/>
      <c r="C41" s="31"/>
      <c r="D41" s="31"/>
      <c r="E41" s="63" t="s">
        <v>1896</v>
      </c>
      <c r="F41" s="454" t="e">
        <f>SUM(F22:F40)</f>
        <v>#NUM!</v>
      </c>
      <c r="G41" s="387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E42" s="33" t="s">
        <v>1897</v>
      </c>
      <c r="F42" s="455" t="e">
        <f>F41*15%</f>
        <v>#NUM!</v>
      </c>
      <c r="G42" s="387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E43" s="33" t="s">
        <v>1395</v>
      </c>
      <c r="F43" s="454" t="e">
        <f>F41+F42</f>
        <v>#NUM!</v>
      </c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E44" s="33"/>
      <c r="F44" s="222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24.75" customHeight="1" x14ac:dyDescent="0.2">
      <c r="A45" s="869" t="s">
        <v>1008</v>
      </c>
      <c r="B45" s="869"/>
      <c r="C45" s="869"/>
      <c r="D45" s="869"/>
      <c r="E45" s="869"/>
      <c r="F45" s="86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D46" s="74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86" t="s">
        <v>3377</v>
      </c>
      <c r="B47" s="474" t="s">
        <v>3335</v>
      </c>
      <c r="C47" s="385"/>
      <c r="D47" s="396"/>
      <c r="E47" s="396"/>
      <c r="F47" s="40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386" t="s">
        <v>1006</v>
      </c>
      <c r="B48" s="396" t="s">
        <v>3146</v>
      </c>
      <c r="C48" s="385"/>
      <c r="D48" s="396"/>
      <c r="E48" s="396"/>
      <c r="F48" s="409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386" t="s">
        <v>2391</v>
      </c>
      <c r="B49" s="474" t="s">
        <v>30840</v>
      </c>
      <c r="C49" s="385"/>
      <c r="E49" s="396"/>
      <c r="F49" s="40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15"/>
      <c r="D50" s="31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44" t="s">
        <v>1658</v>
      </c>
      <c r="B51" s="896"/>
      <c r="C51" s="896"/>
      <c r="D51" s="896"/>
      <c r="E51" s="896"/>
      <c r="F51" s="896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478" t="s">
        <v>2782</v>
      </c>
      <c r="B52" s="478"/>
      <c r="C52" s="478"/>
      <c r="D52" s="478"/>
      <c r="E52" s="478"/>
      <c r="F52" s="478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478"/>
      <c r="B53" s="478"/>
      <c r="C53" s="478"/>
      <c r="D53" s="478"/>
      <c r="E53" s="478"/>
      <c r="F53" s="478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A54" s="478"/>
      <c r="B54" s="478"/>
      <c r="C54" s="478"/>
      <c r="D54" s="478"/>
      <c r="E54" s="478"/>
      <c r="F54" s="478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ht="13.5" thickBot="1" x14ac:dyDescent="0.25">
      <c r="A55" s="479"/>
      <c r="B55" s="479"/>
      <c r="C55" s="479"/>
      <c r="D55" s="479"/>
      <c r="E55" s="479"/>
      <c r="F55" s="479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ht="13.5" thickTop="1" x14ac:dyDescent="0.2"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245" customFormat="1" ht="13.5" thickBot="1" x14ac:dyDescent="0.25"/>
    <row r="58" spans="1:20" s="29" customFormat="1" ht="27" thickBot="1" x14ac:dyDescent="0.45">
      <c r="A58" s="174" t="s">
        <v>148</v>
      </c>
      <c r="B58" s="181" t="s">
        <v>916</v>
      </c>
      <c r="C58" s="187"/>
      <c r="D58" s="188"/>
      <c r="E58" s="189"/>
      <c r="F58" s="190"/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09" t="e" cm="1">
        <f t="array" ref="A59">INDEX(XML!D:D,SMALL(IF(($G$1=XML!B:B),ROW(XML!B:B)-MIN(ROW(XML!B:B))+1,""),ROWS($A$1:A1)))</f>
        <v>#NUM!</v>
      </c>
      <c r="B59" s="210" t="e">
        <f>VLOOKUP(A59,'Main Item List'!$A$3:$D$28638,2,0)</f>
        <v>#NUM!</v>
      </c>
      <c r="C59" s="219" t="e" cm="1">
        <f t="array" ref="C59">INDEX(XML!$J$1:$J$1202,SMALL(IF(($G$1=XML!$B$1:$B$1202),ROW(XML!$B$1:$B$1202)-MIN(ROW(XML!$B$1:$B$1202))+1,""),ROWS($C$1:C1)))</f>
        <v>#NUM!</v>
      </c>
      <c r="D59" s="211" t="e">
        <f>VLOOKUP(A59,'Main Item List'!$A$3:$D$28638,3,0)</f>
        <v>#NUM!</v>
      </c>
      <c r="E59" s="212" t="e">
        <f>VLOOKUP(A59,'Main Item List'!$A$3:$D$28638,4,0)</f>
        <v>#NUM!</v>
      </c>
      <c r="F59" s="213" t="str">
        <f t="shared" ref="F59:F73" si="6">IFERROR((C59*E59),"0")</f>
        <v>0</v>
      </c>
      <c r="G59" s="381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09" t="e" cm="1">
        <f t="array" ref="A60">INDEX(XML!D:D,SMALL(IF(($G$1=XML!B:B),ROW(XML!B:B)-MIN(ROW(XML!B:B))+1,""),ROWS($A$1:A2)))</f>
        <v>#NUM!</v>
      </c>
      <c r="B60" s="210" t="e">
        <f>VLOOKUP(A60,'Main Item List'!$A$3:$D$28638,2,0)</f>
        <v>#NUM!</v>
      </c>
      <c r="C60" s="219" t="e" cm="1">
        <f t="array" ref="C60">INDEX(XML!$J$1:$J$1202,SMALL(IF(($G$1=XML!$B$1:$B$1202),ROW(XML!$B$1:$B$1202)-MIN(ROW(XML!$B$1:$B$1202))+1,""),ROWS($C$1:C2)))</f>
        <v>#NUM!</v>
      </c>
      <c r="D60" s="211" t="e">
        <f>VLOOKUP(A60,'Main Item List'!$A$3:$D$28638,3,0)</f>
        <v>#NUM!</v>
      </c>
      <c r="E60" s="212" t="e">
        <f>VLOOKUP(A60,'Main Item List'!$A$3:$D$28638,4,0)</f>
        <v>#NUM!</v>
      </c>
      <c r="F60" s="213" t="str">
        <f t="shared" si="6"/>
        <v>0</v>
      </c>
      <c r="G60" s="381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09" t="e" cm="1">
        <f t="array" ref="A61">INDEX(XML!D:D,SMALL(IF(($G$1=XML!B:B),ROW(XML!B:B)-MIN(ROW(XML!B:B))+1,""),ROWS($A$1:A3)))</f>
        <v>#NUM!</v>
      </c>
      <c r="B61" s="210" t="e">
        <f>VLOOKUP(A61,'Main Item List'!$A$3:$D$28638,2,0)</f>
        <v>#NUM!</v>
      </c>
      <c r="C61" s="219" t="e" cm="1">
        <f t="array" ref="C61">INDEX(XML!$J$1:$J$1202,SMALL(IF(($G$1=XML!$B$1:$B$1202),ROW(XML!$B$1:$B$1202)-MIN(ROW(XML!$B$1:$B$1202))+1,""),ROWS($C$1:C3)))</f>
        <v>#NUM!</v>
      </c>
      <c r="D61" s="211" t="e">
        <f>VLOOKUP(A61,'Main Item List'!$A$3:$D$28638,3,0)</f>
        <v>#NUM!</v>
      </c>
      <c r="E61" s="212" t="e">
        <f>VLOOKUP(A61,'Main Item List'!$A$3:$D$28638,4,0)</f>
        <v>#NUM!</v>
      </c>
      <c r="F61" s="213" t="str">
        <f t="shared" si="6"/>
        <v>0</v>
      </c>
      <c r="G61" s="381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09" t="e" cm="1">
        <f t="array" ref="A62">INDEX(XML!D:D,SMALL(IF(($G$1=XML!B:B),ROW(XML!B:B)-MIN(ROW(XML!B:B))+1,""),ROWS($A$1:A4)))</f>
        <v>#NUM!</v>
      </c>
      <c r="B62" s="210" t="e">
        <f>VLOOKUP(A62,'Main Item List'!$A$3:$D$28638,2,0)</f>
        <v>#NUM!</v>
      </c>
      <c r="C62" s="219" t="e" cm="1">
        <f t="array" ref="C62">INDEX(XML!$J$1:$J$1202,SMALL(IF(($G$1=XML!$B$1:$B$1202),ROW(XML!$B$1:$B$1202)-MIN(ROW(XML!$B$1:$B$1202))+1,""),ROWS($C$1:C4)))</f>
        <v>#NUM!</v>
      </c>
      <c r="D62" s="211" t="e">
        <f>VLOOKUP(A62,'Main Item List'!$A$3:$D$28638,3,0)</f>
        <v>#NUM!</v>
      </c>
      <c r="E62" s="212" t="e">
        <f>VLOOKUP(A62,'Main Item List'!$A$3:$D$28638,4,0)</f>
        <v>#NUM!</v>
      </c>
      <c r="F62" s="213" t="str">
        <f t="shared" si="6"/>
        <v>0</v>
      </c>
      <c r="G62" s="381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209" t="e" cm="1">
        <f t="array" ref="A63">INDEX(XML!D:D,SMALL(IF(($G$1=XML!B:B),ROW(XML!B:B)-MIN(ROW(XML!B:B))+1,""),ROWS($A$1:A5)))</f>
        <v>#NUM!</v>
      </c>
      <c r="B63" s="210" t="e">
        <f>VLOOKUP(A63,'Main Item List'!$A$3:$D$28638,2,0)</f>
        <v>#NUM!</v>
      </c>
      <c r="C63" s="219" t="e" cm="1">
        <f t="array" ref="C63">INDEX(XML!$J$1:$J$1202,SMALL(IF(($G$1=XML!$B$1:$B$1202),ROW(XML!$B$1:$B$1202)-MIN(ROW(XML!$B$1:$B$1202))+1,""),ROWS($C$1:C5)))</f>
        <v>#NUM!</v>
      </c>
      <c r="D63" s="211" t="e">
        <f>VLOOKUP(A63,'Main Item List'!$A$3:$D$28638,3,0)</f>
        <v>#NUM!</v>
      </c>
      <c r="E63" s="212" t="e">
        <f>VLOOKUP(A63,'Main Item List'!$A$3:$D$28638,4,0)</f>
        <v>#NUM!</v>
      </c>
      <c r="F63" s="213" t="str">
        <f t="shared" si="6"/>
        <v>0</v>
      </c>
      <c r="G63" s="381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209" t="e" cm="1">
        <f t="array" ref="A64">INDEX(XML!D:D,SMALL(IF(($G$1=XML!B:B),ROW(XML!B:B)-MIN(ROW(XML!B:B))+1,""),ROWS($A$1:A6)))</f>
        <v>#NUM!</v>
      </c>
      <c r="B64" s="210" t="e">
        <f>VLOOKUP(A64,'Main Item List'!$A$3:$D$28638,2,0)</f>
        <v>#NUM!</v>
      </c>
      <c r="C64" s="219" t="e" cm="1">
        <f t="array" ref="C64">INDEX(XML!$J$1:$J$1202,SMALL(IF(($G$1=XML!$B$1:$B$1202),ROW(XML!$B$1:$B$1202)-MIN(ROW(XML!$B$1:$B$1202))+1,""),ROWS($C$1:C6)))</f>
        <v>#NUM!</v>
      </c>
      <c r="D64" s="211" t="e">
        <f>VLOOKUP(A64,'Main Item List'!$A$3:$D$28638,3,0)</f>
        <v>#NUM!</v>
      </c>
      <c r="E64" s="212" t="e">
        <f>VLOOKUP(A64,'Main Item List'!$A$3:$D$28638,4,0)</f>
        <v>#NUM!</v>
      </c>
      <c r="F64" s="213" t="str">
        <f t="shared" si="6"/>
        <v>0</v>
      </c>
      <c r="G64" s="381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09" t="e" cm="1">
        <f t="array" ref="A65">INDEX(XML!D:D,SMALL(IF(($G$1=XML!B:B),ROW(XML!B:B)-MIN(ROW(XML!B:B))+1,""),ROWS($A$1:A7)))</f>
        <v>#NUM!</v>
      </c>
      <c r="B65" s="210" t="e">
        <f>VLOOKUP(A65,'Main Item List'!$A$3:$D$28638,2,0)</f>
        <v>#NUM!</v>
      </c>
      <c r="C65" s="219" t="e" cm="1">
        <f t="array" ref="C65">INDEX(XML!$J$1:$J$1202,SMALL(IF(($G$1=XML!$B$1:$B$1202),ROW(XML!$B$1:$B$1202)-MIN(ROW(XML!$B$1:$B$1202))+1,""),ROWS($C$1:C7)))</f>
        <v>#NUM!</v>
      </c>
      <c r="D65" s="211" t="e">
        <f>VLOOKUP(A65,'Main Item List'!$A$3:$D$28638,3,0)</f>
        <v>#NUM!</v>
      </c>
      <c r="E65" s="212" t="e">
        <f>VLOOKUP(A65,'Main Item List'!$A$3:$D$28638,4,0)</f>
        <v>#NUM!</v>
      </c>
      <c r="F65" s="213" t="str">
        <f t="shared" si="6"/>
        <v>0</v>
      </c>
      <c r="G65" s="381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09" t="e" cm="1">
        <f t="array" ref="A66">INDEX(XML!D:D,SMALL(IF(($G$1=XML!B:B),ROW(XML!B:B)-MIN(ROW(XML!B:B))+1,""),ROWS($A$1:A8)))</f>
        <v>#NUM!</v>
      </c>
      <c r="B66" s="210" t="e">
        <f>VLOOKUP(A66,'Main Item List'!$A$3:$D$28638,2,0)</f>
        <v>#NUM!</v>
      </c>
      <c r="C66" s="219" t="e" cm="1">
        <f t="array" ref="C66">INDEX(XML!$J$1:$J$1202,SMALL(IF(($G$1=XML!$B$1:$B$1202),ROW(XML!$B$1:$B$1202)-MIN(ROW(XML!$B$1:$B$1202))+1,""),ROWS($C$1:C8)))</f>
        <v>#NUM!</v>
      </c>
      <c r="D66" s="211" t="e">
        <f>VLOOKUP(A66,'Main Item List'!$A$3:$D$28638,3,0)</f>
        <v>#NUM!</v>
      </c>
      <c r="E66" s="212" t="e">
        <f>VLOOKUP(A66,'Main Item List'!$A$3:$D$28638,4,0)</f>
        <v>#NUM!</v>
      </c>
      <c r="F66" s="213" t="str">
        <f t="shared" si="6"/>
        <v>0</v>
      </c>
      <c r="G66" s="381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09" t="e" cm="1">
        <f t="array" ref="A67">INDEX(XML!D:D,SMALL(IF(($G$1=XML!B:B),ROW(XML!B:B)-MIN(ROW(XML!B:B))+1,""),ROWS($A$1:A9)))</f>
        <v>#NUM!</v>
      </c>
      <c r="B67" s="210" t="e">
        <f>VLOOKUP(A67,'Main Item List'!$A$3:$D$28638,2,0)</f>
        <v>#NUM!</v>
      </c>
      <c r="C67" s="219" t="e" cm="1">
        <f t="array" ref="C67">INDEX(XML!$J$1:$J$1202,SMALL(IF(($G$1=XML!$B$1:$B$1202),ROW(XML!$B$1:$B$1202)-MIN(ROW(XML!$B$1:$B$1202))+1,""),ROWS($C$1:C9)))</f>
        <v>#NUM!</v>
      </c>
      <c r="D67" s="211" t="e">
        <f>VLOOKUP(A67,'Main Item List'!$A$3:$D$28638,3,0)</f>
        <v>#NUM!</v>
      </c>
      <c r="E67" s="212" t="e">
        <f>VLOOKUP(A67,'Main Item List'!$A$3:$D$28638,4,0)</f>
        <v>#NUM!</v>
      </c>
      <c r="F67" s="213" t="str">
        <f t="shared" si="6"/>
        <v>0</v>
      </c>
      <c r="G67" s="381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09" t="e" cm="1">
        <f t="array" ref="A68">INDEX(XML!D:D,SMALL(IF(($G$1=XML!B:B),ROW(XML!B:B)-MIN(ROW(XML!B:B))+1,""),ROWS($A$1:A10)))</f>
        <v>#NUM!</v>
      </c>
      <c r="B68" s="210" t="e">
        <f>VLOOKUP(A68,'Main Item List'!$A$3:$D$28638,2,0)</f>
        <v>#NUM!</v>
      </c>
      <c r="C68" s="219" t="e" cm="1">
        <f t="array" ref="C68">INDEX(XML!$J$1:$J$1202,SMALL(IF(($G$1=XML!$B$1:$B$1202),ROW(XML!$B$1:$B$1202)-MIN(ROW(XML!$B$1:$B$1202))+1,""),ROWS($C$1:C10)))</f>
        <v>#NUM!</v>
      </c>
      <c r="D68" s="211" t="e">
        <f>VLOOKUP(A68,'Main Item List'!$A$3:$D$28638,3,0)</f>
        <v>#NUM!</v>
      </c>
      <c r="E68" s="212" t="e">
        <f>VLOOKUP(A68,'Main Item List'!$A$3:$D$28638,4,0)</f>
        <v>#NUM!</v>
      </c>
      <c r="F68" s="213" t="str">
        <f t="shared" si="6"/>
        <v>0</v>
      </c>
      <c r="G68" s="381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209" t="e" cm="1">
        <f t="array" ref="A69">INDEX(XML!D:D,SMALL(IF(($G$1=XML!B:B),ROW(XML!B:B)-MIN(ROW(XML!B:B))+1,""),ROWS($A$1:A11)))</f>
        <v>#NUM!</v>
      </c>
      <c r="B69" s="210" t="e">
        <f>VLOOKUP(A69,'Main Item List'!$A$3:$D$28638,2,0)</f>
        <v>#NUM!</v>
      </c>
      <c r="C69" s="219" t="e" cm="1">
        <f t="array" ref="C69">INDEX(XML!$J$1:$J$1202,SMALL(IF(($G$1=XML!$B$1:$B$1202),ROW(XML!$B$1:$B$1202)-MIN(ROW(XML!$B$1:$B$1202))+1,""),ROWS($C$1:C11)))</f>
        <v>#NUM!</v>
      </c>
      <c r="D69" s="211" t="e">
        <f>VLOOKUP(A69,'Main Item List'!$A$3:$D$28638,3,0)</f>
        <v>#NUM!</v>
      </c>
      <c r="E69" s="212" t="e">
        <f>VLOOKUP(A69,'Main Item List'!$A$3:$D$28638,4,0)</f>
        <v>#NUM!</v>
      </c>
      <c r="F69" s="213" t="str">
        <f t="shared" si="6"/>
        <v>0</v>
      </c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209" t="e" cm="1">
        <f t="array" ref="A70">INDEX(XML!D:D,SMALL(IF(($G$1=XML!B:B),ROW(XML!B:B)-MIN(ROW(XML!B:B))+1,""),ROWS($A$1:A12)))</f>
        <v>#NUM!</v>
      </c>
      <c r="B70" s="210" t="e">
        <f>VLOOKUP(A70,'Main Item List'!$A$3:$D$28638,2,0)</f>
        <v>#NUM!</v>
      </c>
      <c r="C70" s="219" t="e" cm="1">
        <f t="array" ref="C70">INDEX(XML!$J$1:$J$1202,SMALL(IF(($G$1=XML!$B$1:$B$1202),ROW(XML!$B$1:$B$1202)-MIN(ROW(XML!$B$1:$B$1202))+1,""),ROWS($C$1:C12)))</f>
        <v>#NUM!</v>
      </c>
      <c r="D70" s="211" t="e">
        <f>VLOOKUP(A70,'Main Item List'!$A$3:$D$28638,3,0)</f>
        <v>#NUM!</v>
      </c>
      <c r="E70" s="212" t="e">
        <f>VLOOKUP(A70,'Main Item List'!$A$3:$D$28638,4,0)</f>
        <v>#NUM!</v>
      </c>
      <c r="F70" s="213" t="str">
        <f t="shared" si="6"/>
        <v>0</v>
      </c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9" customFormat="1" x14ac:dyDescent="0.2">
      <c r="A71" s="209" t="e" cm="1">
        <f t="array" ref="A71">INDEX(XML!D:D,SMALL(IF(($G$1=XML!B:B),ROW(XML!B:B)-MIN(ROW(XML!B:B))+1,""),ROWS($A$1:A13)))</f>
        <v>#NUM!</v>
      </c>
      <c r="B71" s="210" t="e">
        <f>VLOOKUP(A71,'Main Item List'!$A$3:$D$28638,2,0)</f>
        <v>#NUM!</v>
      </c>
      <c r="C71" s="219" t="e" cm="1">
        <f t="array" ref="C71">INDEX(XML!$J$1:$J$1202,SMALL(IF(($G$1=XML!$B$1:$B$1202),ROW(XML!$B$1:$B$1202)-MIN(ROW(XML!$B$1:$B$1202))+1,""),ROWS($C$1:C13)))</f>
        <v>#NUM!</v>
      </c>
      <c r="D71" s="211" t="e">
        <f>VLOOKUP(A71,'Main Item List'!$A$3:$D$28638,3,0)</f>
        <v>#NUM!</v>
      </c>
      <c r="E71" s="212" t="e">
        <f>VLOOKUP(A71,'Main Item List'!$A$3:$D$28638,4,0)</f>
        <v>#NUM!</v>
      </c>
      <c r="F71" s="213" t="str">
        <f t="shared" si="6"/>
        <v>0</v>
      </c>
      <c r="G71" s="381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1:20" s="29" customFormat="1" x14ac:dyDescent="0.2">
      <c r="A72" s="209" t="e" cm="1">
        <f t="array" ref="A72">INDEX(XML!D:D,SMALL(IF(($G$1=XML!B:B),ROW(XML!B:B)-MIN(ROW(XML!B:B))+1,""),ROWS($A$1:A14)))</f>
        <v>#NUM!</v>
      </c>
      <c r="B72" s="210" t="e">
        <f>VLOOKUP(A72,'Main Item List'!$A$3:$D$28638,2,0)</f>
        <v>#NUM!</v>
      </c>
      <c r="C72" s="219" t="e" cm="1">
        <f t="array" ref="C72">INDEX(XML!$J$1:$J$1202,SMALL(IF(($G$1=XML!$B$1:$B$1202),ROW(XML!$B$1:$B$1202)-MIN(ROW(XML!$B$1:$B$1202))+1,""),ROWS($C$1:C14)))</f>
        <v>#NUM!</v>
      </c>
      <c r="D72" s="211" t="e">
        <f>VLOOKUP(A72,'Main Item List'!$A$3:$D$28638,3,0)</f>
        <v>#NUM!</v>
      </c>
      <c r="E72" s="212" t="e">
        <f>VLOOKUP(A72,'Main Item List'!$A$3:$D$28638,4,0)</f>
        <v>#NUM!</v>
      </c>
      <c r="F72" s="213" t="str">
        <f t="shared" si="6"/>
        <v>0</v>
      </c>
      <c r="G72" s="381"/>
      <c r="H72" s="381"/>
      <c r="I72" s="381"/>
      <c r="J72" s="381"/>
      <c r="K72" s="381"/>
      <c r="L72" s="381"/>
      <c r="M72" s="381"/>
      <c r="N72" s="381"/>
      <c r="O72" s="381"/>
      <c r="P72" s="381"/>
      <c r="Q72" s="381"/>
      <c r="R72" s="381"/>
      <c r="S72" s="381"/>
      <c r="T72" s="381"/>
    </row>
    <row r="73" spans="1:20" s="29" customFormat="1" x14ac:dyDescent="0.2">
      <c r="A73" s="209" t="e" cm="1">
        <f t="array" ref="A73">INDEX(XML!D:D,SMALL(IF(($G$1=XML!B:B),ROW(XML!B:B)-MIN(ROW(XML!B:B))+1,""),ROWS($A$1:A15)))</f>
        <v>#NUM!</v>
      </c>
      <c r="B73" s="210" t="e">
        <f>VLOOKUP(A73,'Main Item List'!$A$3:$D$28638,2,0)</f>
        <v>#NUM!</v>
      </c>
      <c r="C73" s="219" t="e" cm="1">
        <f t="array" ref="C73">INDEX(XML!$J$1:$J$1202,SMALL(IF(($G$1=XML!$B$1:$B$1202),ROW(XML!$B$1:$B$1202)-MIN(ROW(XML!$B$1:$B$1202))+1,""),ROWS($C$1:C15)))</f>
        <v>#NUM!</v>
      </c>
      <c r="D73" s="211" t="e">
        <f>VLOOKUP(A73,'Main Item List'!$A$3:$D$28638,3,0)</f>
        <v>#NUM!</v>
      </c>
      <c r="E73" s="212" t="e">
        <f>VLOOKUP(A73,'Main Item List'!$A$3:$D$28638,4,0)</f>
        <v>#NUM!</v>
      </c>
      <c r="F73" s="213" t="str">
        <f t="shared" si="6"/>
        <v>0</v>
      </c>
      <c r="G73" s="381"/>
      <c r="H73" s="381"/>
      <c r="I73" s="381"/>
      <c r="J73" s="381"/>
      <c r="K73" s="381"/>
      <c r="L73" s="381"/>
      <c r="M73" s="381"/>
      <c r="N73" s="381"/>
      <c r="O73" s="381"/>
      <c r="P73" s="381"/>
      <c r="Q73" s="381"/>
      <c r="R73" s="381"/>
      <c r="S73" s="381"/>
      <c r="T73" s="381"/>
    </row>
    <row r="74" spans="1:20" s="29" customFormat="1" x14ac:dyDescent="0.2">
      <c r="A74" s="160"/>
      <c r="B74" s="220"/>
      <c r="C74" s="221"/>
      <c r="D74" s="220"/>
      <c r="E74" s="222"/>
      <c r="F74" s="145"/>
      <c r="G74" s="136"/>
      <c r="H74" s="381"/>
      <c r="I74" s="381"/>
      <c r="J74" s="381"/>
      <c r="K74" s="381"/>
      <c r="L74" s="381"/>
      <c r="M74" s="381"/>
      <c r="N74" s="381"/>
      <c r="O74" s="381"/>
      <c r="P74" s="381"/>
      <c r="Q74" s="381"/>
      <c r="R74" s="381"/>
      <c r="S74" s="381"/>
      <c r="T74" s="381"/>
    </row>
    <row r="75" spans="1:20" s="29" customFormat="1" x14ac:dyDescent="0.2">
      <c r="A75" s="160"/>
      <c r="B75" s="813" t="s">
        <v>2112</v>
      </c>
      <c r="C75" s="813"/>
      <c r="D75" s="813"/>
      <c r="E75" s="159">
        <f>SUM(F59:F74)</f>
        <v>0</v>
      </c>
      <c r="F75" s="145"/>
      <c r="G75" s="136"/>
      <c r="H75" s="381"/>
      <c r="I75" s="381"/>
      <c r="J75" s="381"/>
      <c r="K75" s="381"/>
      <c r="L75" s="381"/>
      <c r="M75" s="381"/>
      <c r="N75" s="381"/>
      <c r="O75" s="381"/>
      <c r="P75" s="381"/>
      <c r="Q75" s="381"/>
      <c r="R75" s="381"/>
      <c r="S75" s="381"/>
      <c r="T75" s="381"/>
    </row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  <row r="146" s="245" customFormat="1" x14ac:dyDescent="0.2"/>
    <row r="147" s="245" customFormat="1" x14ac:dyDescent="0.2"/>
    <row r="148" s="245" customFormat="1" x14ac:dyDescent="0.2"/>
  </sheetData>
  <mergeCells count="4">
    <mergeCell ref="B75:D75"/>
    <mergeCell ref="D6:F6"/>
    <mergeCell ref="A45:F45"/>
    <mergeCell ref="B51:F51"/>
  </mergeCells>
  <phoneticPr fontId="75" type="noConversion"/>
  <dataValidations count="1">
    <dataValidation type="list" allowBlank="1" showInputMessage="1" showErrorMessage="1" sqref="H9" xr:uid="{AC1A09CC-CBF6-4AAB-90FF-0884733AC102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7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87">
    <tabColor rgb="FFFFFF00"/>
  </sheetPr>
  <dimension ref="A1:H19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CONCATENATE('210 Foundation Hware - C1'!E9,"/",'210 Foundation Hware - C1'!F9)</f>
        <v>JNB 20058/210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'210 Foundation Hware - C1'!A11</f>
        <v>Carters - 3057148 - MAIN ACCOUNT</v>
      </c>
    </row>
    <row r="3" spans="1:8" x14ac:dyDescent="0.2">
      <c r="B3" t="e">
        <f>'210 Foundation Hware - C1'!A22</f>
        <v>#NUM!</v>
      </c>
      <c r="C3" t="e">
        <f>'210 Foundation Hware - C1'!A22</f>
        <v>#NUM!</v>
      </c>
      <c r="D3" t="e">
        <f>'210 Foundation Hware - C1'!B22</f>
        <v>#NUM!</v>
      </c>
      <c r="E3" s="14" t="e">
        <f>'210 Foundation Hware - C1'!C22</f>
        <v>#NUM!</v>
      </c>
      <c r="F3" s="75" t="e">
        <f>'210 Foundation Hware - C1'!D22</f>
        <v>#NUM!</v>
      </c>
      <c r="G3" t="e">
        <f>'210 Foundation Hware - C1'!E22</f>
        <v>#NUM!</v>
      </c>
      <c r="H3" s="99" t="e">
        <f>E3*G3</f>
        <v>#NUM!</v>
      </c>
    </row>
    <row r="4" spans="1:8" x14ac:dyDescent="0.2">
      <c r="B4" t="e">
        <f>'210 Foundation Hware - C1'!A23</f>
        <v>#NUM!</v>
      </c>
      <c r="C4" t="e">
        <f>'210 Foundation Hware - C1'!A23</f>
        <v>#NUM!</v>
      </c>
      <c r="D4" t="e">
        <f>'210 Foundation Hware - C1'!B23</f>
        <v>#NUM!</v>
      </c>
      <c r="E4" s="14" t="e">
        <f>'210 Foundation Hware - C1'!C23</f>
        <v>#NUM!</v>
      </c>
      <c r="F4" s="75" t="e">
        <f>'210 Foundation Hware - C1'!D23</f>
        <v>#NUM!</v>
      </c>
      <c r="G4" t="e">
        <f>'210 Foundation Hware - C1'!E23</f>
        <v>#NUM!</v>
      </c>
      <c r="H4" s="99" t="e">
        <f t="shared" ref="H4:H19" si="0">E4*G4</f>
        <v>#NUM!</v>
      </c>
    </row>
    <row r="5" spans="1:8" x14ac:dyDescent="0.2">
      <c r="B5" t="e">
        <f>'210 Foundation Hware - C1'!A24</f>
        <v>#NUM!</v>
      </c>
      <c r="C5" t="e">
        <f>'210 Foundation Hware - C1'!A24</f>
        <v>#NUM!</v>
      </c>
      <c r="D5" t="e">
        <f>'210 Foundation Hware - C1'!B24</f>
        <v>#NUM!</v>
      </c>
      <c r="E5" s="14" t="e">
        <f>'210 Foundation Hware - C1'!C24</f>
        <v>#NUM!</v>
      </c>
      <c r="F5" s="75" t="e">
        <f>'210 Foundation Hware - C1'!D24</f>
        <v>#NUM!</v>
      </c>
      <c r="G5" t="e">
        <f>'210 Foundation Hware - C1'!E24</f>
        <v>#NUM!</v>
      </c>
      <c r="H5" s="99" t="e">
        <f t="shared" si="0"/>
        <v>#NUM!</v>
      </c>
    </row>
    <row r="6" spans="1:8" x14ac:dyDescent="0.2">
      <c r="B6" t="e">
        <f>'210 Foundation Hware - C1'!A25</f>
        <v>#NUM!</v>
      </c>
      <c r="C6" t="e">
        <f>'210 Foundation Hware - C1'!A25</f>
        <v>#NUM!</v>
      </c>
      <c r="D6" t="e">
        <f>'210 Foundation Hware - C1'!B25</f>
        <v>#NUM!</v>
      </c>
      <c r="E6" s="14" t="e">
        <f>'210 Foundation Hware - C1'!C25</f>
        <v>#NUM!</v>
      </c>
      <c r="F6" s="75" t="e">
        <f>'210 Foundation Hware - C1'!D25</f>
        <v>#NUM!</v>
      </c>
      <c r="G6" t="e">
        <f>'210 Foundation Hware - C1'!E25</f>
        <v>#NUM!</v>
      </c>
      <c r="H6" s="99" t="e">
        <f t="shared" si="0"/>
        <v>#NUM!</v>
      </c>
    </row>
    <row r="7" spans="1:8" x14ac:dyDescent="0.2">
      <c r="B7" t="e">
        <f>'210 Foundation Hware - C1'!A26</f>
        <v>#NUM!</v>
      </c>
      <c r="C7" t="e">
        <f>'210 Foundation Hware - C1'!A26</f>
        <v>#NUM!</v>
      </c>
      <c r="D7" t="e">
        <f>'210 Foundation Hware - C1'!B26</f>
        <v>#NUM!</v>
      </c>
      <c r="E7" s="14" t="e">
        <f>'210 Foundation Hware - C1'!C26</f>
        <v>#NUM!</v>
      </c>
      <c r="F7" s="75" t="e">
        <f>'210 Foundation Hware - C1'!D26</f>
        <v>#NUM!</v>
      </c>
      <c r="G7" t="e">
        <f>'210 Foundation Hware - C1'!E26</f>
        <v>#NUM!</v>
      </c>
      <c r="H7" s="99" t="e">
        <f t="shared" si="0"/>
        <v>#NUM!</v>
      </c>
    </row>
    <row r="8" spans="1:8" x14ac:dyDescent="0.2">
      <c r="B8" t="e">
        <f>'210 Foundation Hware - C1'!A27</f>
        <v>#NUM!</v>
      </c>
      <c r="C8" t="e">
        <f>'210 Foundation Hware - C1'!A27</f>
        <v>#NUM!</v>
      </c>
      <c r="D8" t="e">
        <f>'210 Foundation Hware - C1'!B27</f>
        <v>#NUM!</v>
      </c>
      <c r="E8" s="14" t="e">
        <f>'210 Foundation Hware - C1'!C27</f>
        <v>#NUM!</v>
      </c>
      <c r="F8" s="75" t="e">
        <f>'210 Foundation Hware - C1'!D27</f>
        <v>#NUM!</v>
      </c>
      <c r="G8" t="e">
        <f>'210 Foundation Hware - C1'!E27</f>
        <v>#NUM!</v>
      </c>
      <c r="H8" s="99" t="e">
        <f t="shared" si="0"/>
        <v>#NUM!</v>
      </c>
    </row>
    <row r="9" spans="1:8" x14ac:dyDescent="0.2">
      <c r="B9" t="e">
        <f>'210 Foundation Hware - C1'!A28</f>
        <v>#NUM!</v>
      </c>
      <c r="C9" t="e">
        <f>'210 Foundation Hware - C1'!A28</f>
        <v>#NUM!</v>
      </c>
      <c r="D9" t="e">
        <f>'210 Foundation Hware - C1'!B28</f>
        <v>#NUM!</v>
      </c>
      <c r="E9" s="14" t="e">
        <f>'210 Foundation Hware - C1'!C28</f>
        <v>#NUM!</v>
      </c>
      <c r="F9" s="75" t="e">
        <f>'210 Foundation Hware - C1'!D28</f>
        <v>#NUM!</v>
      </c>
      <c r="G9" t="e">
        <f>'210 Foundation Hware - C1'!E28</f>
        <v>#NUM!</v>
      </c>
      <c r="H9" s="99" t="e">
        <f t="shared" si="0"/>
        <v>#NUM!</v>
      </c>
    </row>
    <row r="10" spans="1:8" x14ac:dyDescent="0.2">
      <c r="B10" t="e">
        <f>'210 Foundation Hware - C1'!A29</f>
        <v>#NUM!</v>
      </c>
      <c r="C10" t="e">
        <f>'210 Foundation Hware - C1'!A29</f>
        <v>#NUM!</v>
      </c>
      <c r="D10" t="e">
        <f>'210 Foundation Hware - C1'!B29</f>
        <v>#NUM!</v>
      </c>
      <c r="E10" s="14" t="e">
        <f>'210 Foundation Hware - C1'!C29</f>
        <v>#NUM!</v>
      </c>
      <c r="F10" s="75" t="e">
        <f>'210 Foundation Hware - C1'!D29</f>
        <v>#NUM!</v>
      </c>
      <c r="G10" t="e">
        <f>'210 Foundation Hware - C1'!E29</f>
        <v>#NUM!</v>
      </c>
      <c r="H10" s="99" t="e">
        <f t="shared" si="0"/>
        <v>#NUM!</v>
      </c>
    </row>
    <row r="11" spans="1:8" x14ac:dyDescent="0.2">
      <c r="B11" t="e">
        <f>'210 Foundation Hware - C1'!A30</f>
        <v>#NUM!</v>
      </c>
      <c r="C11" t="e">
        <f>'210 Foundation Hware - C1'!A30</f>
        <v>#NUM!</v>
      </c>
      <c r="D11" t="e">
        <f>'210 Foundation Hware - C1'!B30</f>
        <v>#NUM!</v>
      </c>
      <c r="E11" s="14" t="e">
        <f>'210 Foundation Hware - C1'!C30</f>
        <v>#NUM!</v>
      </c>
      <c r="F11" s="75" t="e">
        <f>'210 Foundation Hware - C1'!D30</f>
        <v>#NUM!</v>
      </c>
      <c r="G11" t="e">
        <f>'210 Foundation Hware - C1'!E30</f>
        <v>#NUM!</v>
      </c>
      <c r="H11" s="99" t="e">
        <f t="shared" si="0"/>
        <v>#NUM!</v>
      </c>
    </row>
    <row r="12" spans="1:8" x14ac:dyDescent="0.2">
      <c r="B12" t="e">
        <f>'210 Foundation Hware - C1'!A31</f>
        <v>#NUM!</v>
      </c>
      <c r="C12" t="e">
        <f>'210 Foundation Hware - C1'!A31</f>
        <v>#NUM!</v>
      </c>
      <c r="D12" t="e">
        <f>'210 Foundation Hware - C1'!B31</f>
        <v>#NUM!</v>
      </c>
      <c r="E12" s="14" t="e">
        <f>'210 Foundation Hware - C1'!C31</f>
        <v>#NUM!</v>
      </c>
      <c r="F12" s="75" t="e">
        <f>'210 Foundation Hware - C1'!D31</f>
        <v>#NUM!</v>
      </c>
      <c r="G12" t="e">
        <f>'210 Foundation Hware - C1'!E31</f>
        <v>#NUM!</v>
      </c>
      <c r="H12" s="99" t="e">
        <f t="shared" si="0"/>
        <v>#NUM!</v>
      </c>
    </row>
    <row r="13" spans="1:8" x14ac:dyDescent="0.2">
      <c r="B13" t="e">
        <f>'210 Foundation Hware - C1'!A32</f>
        <v>#NUM!</v>
      </c>
      <c r="C13" t="e">
        <f>'210 Foundation Hware - C1'!A32</f>
        <v>#NUM!</v>
      </c>
      <c r="D13" t="e">
        <f>'210 Foundation Hware - C1'!B32</f>
        <v>#NUM!</v>
      </c>
      <c r="E13" s="14" t="e">
        <f>'210 Foundation Hware - C1'!C32</f>
        <v>#NUM!</v>
      </c>
      <c r="F13" s="75" t="e">
        <f>'210 Foundation Hware - C1'!D32</f>
        <v>#NUM!</v>
      </c>
      <c r="G13" t="e">
        <f>'210 Foundation Hware - C1'!E32</f>
        <v>#NUM!</v>
      </c>
      <c r="H13" s="99" t="e">
        <f t="shared" si="0"/>
        <v>#NUM!</v>
      </c>
    </row>
    <row r="14" spans="1:8" x14ac:dyDescent="0.2">
      <c r="B14" t="e">
        <f>'210 Foundation Hware - C1'!A33</f>
        <v>#NUM!</v>
      </c>
      <c r="C14" t="e">
        <f>'210 Foundation Hware - C1'!A33</f>
        <v>#NUM!</v>
      </c>
      <c r="D14" t="e">
        <f>'210 Foundation Hware - C1'!B33</f>
        <v>#NUM!</v>
      </c>
      <c r="E14" s="14" t="e">
        <f>'210 Foundation Hware - C1'!C33</f>
        <v>#NUM!</v>
      </c>
      <c r="F14" s="75" t="e">
        <f>'210 Foundation Hware - C1'!D33</f>
        <v>#NUM!</v>
      </c>
      <c r="G14" t="e">
        <f>'210 Foundation Hware - C1'!E33</f>
        <v>#NUM!</v>
      </c>
      <c r="H14" s="99" t="e">
        <f t="shared" si="0"/>
        <v>#NUM!</v>
      </c>
    </row>
    <row r="15" spans="1:8" x14ac:dyDescent="0.2">
      <c r="B15" t="e">
        <f>'210 Foundation Hware - C1'!A34</f>
        <v>#NUM!</v>
      </c>
      <c r="C15" t="e">
        <f>'210 Foundation Hware - C1'!A34</f>
        <v>#NUM!</v>
      </c>
      <c r="D15" t="e">
        <f>'210 Foundation Hware - C1'!B34</f>
        <v>#NUM!</v>
      </c>
      <c r="E15" s="14" t="e">
        <f>'210 Foundation Hware - C1'!C34</f>
        <v>#NUM!</v>
      </c>
      <c r="F15" s="75" t="e">
        <f>'210 Foundation Hware - C1'!D34</f>
        <v>#NUM!</v>
      </c>
      <c r="G15" t="e">
        <f>'210 Foundation Hware - C1'!E34</f>
        <v>#NUM!</v>
      </c>
      <c r="H15" s="99" t="e">
        <f t="shared" si="0"/>
        <v>#NUM!</v>
      </c>
    </row>
    <row r="16" spans="1:8" x14ac:dyDescent="0.2">
      <c r="B16" t="e">
        <f>'210 Foundation Hware - C1'!A35</f>
        <v>#NUM!</v>
      </c>
      <c r="C16" t="e">
        <f>'210 Foundation Hware - C1'!A35</f>
        <v>#NUM!</v>
      </c>
      <c r="D16" t="e">
        <f>'210 Foundation Hware - C1'!B35</f>
        <v>#NUM!</v>
      </c>
      <c r="E16" s="14" t="e">
        <f>'210 Foundation Hware - C1'!C35</f>
        <v>#NUM!</v>
      </c>
      <c r="F16" s="75" t="e">
        <f>'210 Foundation Hware - C1'!D35</f>
        <v>#NUM!</v>
      </c>
      <c r="G16" t="e">
        <f>'210 Foundation Hware - C1'!E35</f>
        <v>#NUM!</v>
      </c>
      <c r="H16" s="99" t="e">
        <f t="shared" si="0"/>
        <v>#NUM!</v>
      </c>
    </row>
    <row r="17" spans="2:8" x14ac:dyDescent="0.2">
      <c r="B17" t="e">
        <f>'210 Foundation Hware - C1'!A36</f>
        <v>#NUM!</v>
      </c>
      <c r="C17" t="e">
        <f>'210 Foundation Hware - C1'!A36</f>
        <v>#NUM!</v>
      </c>
      <c r="D17" t="e">
        <f>'210 Foundation Hware - C1'!B36</f>
        <v>#NUM!</v>
      </c>
      <c r="E17" s="14" t="e">
        <f>'210 Foundation Hware - C1'!C36</f>
        <v>#NUM!</v>
      </c>
      <c r="F17" s="75" t="e">
        <f>'210 Foundation Hware - C1'!D36</f>
        <v>#NUM!</v>
      </c>
      <c r="G17" t="e">
        <f>'210 Foundation Hware - C1'!E36</f>
        <v>#NUM!</v>
      </c>
      <c r="H17" s="99" t="e">
        <f t="shared" si="0"/>
        <v>#NUM!</v>
      </c>
    </row>
    <row r="18" spans="2:8" x14ac:dyDescent="0.2">
      <c r="B18">
        <f>'210 Foundation Hware - C1'!A39</f>
        <v>0</v>
      </c>
      <c r="C18">
        <f>'210 Foundation Hware - C1'!A39</f>
        <v>0</v>
      </c>
      <c r="D18">
        <f>'210 Foundation Hware - C1'!B39</f>
        <v>0</v>
      </c>
      <c r="E18" s="14">
        <f>'210 Foundation Hware - C1'!C39</f>
        <v>0</v>
      </c>
      <c r="F18" s="75">
        <f>'210 Foundation Hware - C1'!D39</f>
        <v>0</v>
      </c>
      <c r="G18">
        <f>'210 Foundation Hware - C1'!E39</f>
        <v>0</v>
      </c>
      <c r="H18" s="99">
        <f t="shared" si="0"/>
        <v>0</v>
      </c>
    </row>
    <row r="19" spans="2:8" x14ac:dyDescent="0.2">
      <c r="B19">
        <f>'210 Foundation Hware - C1'!A40</f>
        <v>0</v>
      </c>
      <c r="C19">
        <f>'210 Foundation Hware - C1'!A40</f>
        <v>0</v>
      </c>
      <c r="D19">
        <f>'210 Foundation Hware - C1'!B40</f>
        <v>0</v>
      </c>
      <c r="E19" s="14">
        <f>'210 Foundation Hware - C1'!C40</f>
        <v>0</v>
      </c>
      <c r="F19" s="75">
        <f>'210 Foundation Hware - C1'!D40</f>
        <v>0</v>
      </c>
      <c r="G19">
        <f>'210 Foundation Hware - C1'!E40</f>
        <v>0</v>
      </c>
      <c r="H19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>
    <tabColor indexed="10"/>
  </sheetPr>
  <dimension ref="A1:AX131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42"/>
  </cols>
  <sheetData>
    <row r="1" spans="1:20" s="3" customFormat="1" x14ac:dyDescent="0.2">
      <c r="G1" s="245">
        <v>135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2318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2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959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352" t="s">
        <v>937</v>
      </c>
      <c r="D21" s="60" t="s">
        <v>936</v>
      </c>
      <c r="E21" s="61" t="s">
        <v>1864</v>
      </c>
      <c r="F21" s="450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'135 Subfloor Framing - C1'!A50</f>
        <v>#NUM!</v>
      </c>
      <c r="B22" s="364" t="e">
        <f>VLOOKUP(A22,$A$48:$E$401,2,0)</f>
        <v>#NUM!</v>
      </c>
      <c r="C22" s="40" t="e">
        <f>VLOOKUP(A22,$A$48:$E$401,3,0)</f>
        <v>#NUM!</v>
      </c>
      <c r="D22" s="39" t="e">
        <f>VLOOKUP(A22,$A$48:$E$401,4,0)</f>
        <v>#NUM!</v>
      </c>
      <c r="E22" s="434" t="e">
        <f>VLOOKUP(A22,$A$48:$E$401,5,0)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'135 Subfloor Framing - C1'!A51</f>
        <v>#NUM!</v>
      </c>
      <c r="B23" s="364" t="e">
        <f t="shared" ref="B23:B27" si="0">VLOOKUP(A23,$A$48:$E$401,2,0)</f>
        <v>#NUM!</v>
      </c>
      <c r="C23" s="40" t="e">
        <f t="shared" ref="C23:C27" si="1">VLOOKUP(A23,$A$48:$E$401,3,0)</f>
        <v>#NUM!</v>
      </c>
      <c r="D23" s="39" t="e">
        <f t="shared" ref="D23:D27" si="2">VLOOKUP(A23,$A$48:$E$401,4,0)</f>
        <v>#NUM!</v>
      </c>
      <c r="E23" s="383" t="e">
        <f t="shared" ref="E23:E27" si="3">VLOOKUP(A23,$A$48:$E$401,5,0)</f>
        <v>#NUM!</v>
      </c>
      <c r="F23" s="390" t="e">
        <f t="shared" ref="F23:F27" si="4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'135 Subfloor Framing - C1'!A52</f>
        <v>#NUM!</v>
      </c>
      <c r="B24" s="364" t="e">
        <f t="shared" si="0"/>
        <v>#NUM!</v>
      </c>
      <c r="C24" s="40" t="e">
        <f t="shared" si="1"/>
        <v>#NUM!</v>
      </c>
      <c r="D24" s="39" t="e">
        <f t="shared" si="2"/>
        <v>#NUM!</v>
      </c>
      <c r="E24" s="383" t="e">
        <f t="shared" si="3"/>
        <v>#NUM!</v>
      </c>
      <c r="F24" s="390" t="e">
        <f t="shared" si="4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'135 Subfloor Framing - C1'!A53</f>
        <v>#NUM!</v>
      </c>
      <c r="B25" s="364" t="e">
        <f t="shared" si="0"/>
        <v>#NUM!</v>
      </c>
      <c r="C25" s="40" t="e">
        <f t="shared" si="1"/>
        <v>#NUM!</v>
      </c>
      <c r="D25" s="39" t="e">
        <f t="shared" si="2"/>
        <v>#NUM!</v>
      </c>
      <c r="E25" s="383" t="e">
        <f t="shared" si="3"/>
        <v>#NUM!</v>
      </c>
      <c r="F25" s="390" t="e">
        <f t="shared" si="4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'135 Subfloor Framing - C1'!A54</f>
        <v>#NUM!</v>
      </c>
      <c r="B26" s="364" t="e">
        <f t="shared" si="0"/>
        <v>#NUM!</v>
      </c>
      <c r="C26" s="40" t="e">
        <f t="shared" si="1"/>
        <v>#NUM!</v>
      </c>
      <c r="D26" s="39" t="e">
        <f t="shared" si="2"/>
        <v>#NUM!</v>
      </c>
      <c r="E26" s="383" t="e">
        <f t="shared" si="3"/>
        <v>#NUM!</v>
      </c>
      <c r="F26" s="390" t="e">
        <f t="shared" si="4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>'135 Subfloor Framing - C1'!A55</f>
        <v>#NUM!</v>
      </c>
      <c r="B27" s="364" t="e">
        <f t="shared" si="0"/>
        <v>#NUM!</v>
      </c>
      <c r="C27" s="40" t="e">
        <f t="shared" si="1"/>
        <v>#NUM!</v>
      </c>
      <c r="D27" s="39" t="e">
        <f t="shared" si="2"/>
        <v>#NUM!</v>
      </c>
      <c r="E27" s="383" t="e">
        <f t="shared" si="3"/>
        <v>#NUM!</v>
      </c>
      <c r="F27" s="390" t="e">
        <f t="shared" si="4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59"/>
      <c r="C28" s="358"/>
      <c r="D28" s="362"/>
      <c r="E28" s="362"/>
      <c r="F28" s="453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/>
      <c r="B29" s="359"/>
      <c r="C29" s="358"/>
      <c r="D29" s="362"/>
      <c r="E29" s="362"/>
      <c r="F29" s="453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/>
      <c r="B30" s="359"/>
      <c r="C30" s="358"/>
      <c r="D30" s="362"/>
      <c r="E30" s="362"/>
      <c r="F30" s="453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3"/>
      <c r="B31" s="361"/>
      <c r="C31" s="360"/>
      <c r="D31" s="363"/>
      <c r="E31" s="363"/>
      <c r="F31" s="391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1"/>
      <c r="B32" s="31"/>
      <c r="C32" s="31"/>
      <c r="D32" s="31"/>
      <c r="E32" s="63" t="s">
        <v>1896</v>
      </c>
      <c r="F32" s="454" t="e">
        <f>SUM(F22:F31)</f>
        <v>#NUM!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1897</v>
      </c>
      <c r="F33" s="455" t="e">
        <f>F32*15%</f>
        <v>#NUM!</v>
      </c>
      <c r="G33" s="387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 t="s">
        <v>1395</v>
      </c>
      <c r="F34" s="454" t="e">
        <f>F32+F33</f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/>
      <c r="F35" s="222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24.75" customHeight="1" x14ac:dyDescent="0.2">
      <c r="A36" s="869" t="s">
        <v>1008</v>
      </c>
      <c r="B36" s="869"/>
      <c r="C36" s="869"/>
      <c r="D36" s="869"/>
      <c r="E36" s="869"/>
      <c r="F36" s="86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86" t="s">
        <v>3377</v>
      </c>
      <c r="B38" s="466" t="s">
        <v>3335</v>
      </c>
      <c r="C38" s="385"/>
      <c r="D38" s="31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86" t="s">
        <v>1006</v>
      </c>
      <c r="B39" s="465" t="s">
        <v>3146</v>
      </c>
      <c r="C39" s="385"/>
      <c r="D39" s="396"/>
      <c r="E39" s="396"/>
      <c r="F39" s="40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86" t="s">
        <v>2391</v>
      </c>
      <c r="B40" s="466" t="s">
        <v>30840</v>
      </c>
      <c r="C40" s="438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15"/>
      <c r="D41" s="31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4" t="s">
        <v>1658</v>
      </c>
      <c r="B42" s="896"/>
      <c r="C42" s="896"/>
      <c r="D42" s="896"/>
      <c r="E42" s="896"/>
      <c r="F42" s="896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895" t="s">
        <v>2782</v>
      </c>
      <c r="B43" s="895"/>
      <c r="C43" s="895"/>
      <c r="D43" s="895"/>
      <c r="E43" s="895"/>
      <c r="F43" s="89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895"/>
      <c r="B44" s="895"/>
      <c r="C44" s="895"/>
      <c r="D44" s="895"/>
      <c r="E44" s="895"/>
      <c r="F44" s="89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895"/>
      <c r="B45" s="895"/>
      <c r="C45" s="895"/>
      <c r="D45" s="895"/>
      <c r="E45" s="895"/>
      <c r="F45" s="89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3.5" thickBot="1" x14ac:dyDescent="0.25">
      <c r="A46" s="894"/>
      <c r="B46" s="894"/>
      <c r="C46" s="894"/>
      <c r="D46" s="894"/>
      <c r="E46" s="894"/>
      <c r="F46" s="894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3.5" thickTop="1" x14ac:dyDescent="0.2"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245" customFormat="1" ht="13.5" thickBot="1" x14ac:dyDescent="0.25"/>
    <row r="49" spans="1:50" s="29" customFormat="1" ht="27" thickBot="1" x14ac:dyDescent="0.45">
      <c r="A49" s="174" t="s">
        <v>959</v>
      </c>
      <c r="B49" s="181" t="s">
        <v>399</v>
      </c>
      <c r="C49" s="187"/>
      <c r="D49" s="188"/>
      <c r="E49" s="189"/>
      <c r="F49" s="190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50" s="29" customFormat="1" x14ac:dyDescent="0.2">
      <c r="A50" s="209" t="e" cm="1">
        <f t="array" ref="A50">INDEX(XML!D:D,SMALL(IF(($G$1=XML!B:B),ROW(XML!B:B)-MIN(ROW(XML!B:B))+1,""),ROWS($A$1:A1)))</f>
        <v>#NUM!</v>
      </c>
      <c r="B50" s="210" t="e">
        <f>VLOOKUP(A50,'Main Item List'!$A$3:$D$28692,2,0)</f>
        <v>#NUM!</v>
      </c>
      <c r="C50" s="219" t="e" cm="1">
        <f t="array" ref="C50">INDEX(XML!$J$1:$J$1202,SMALL(IF(($G$1=XML!$B$1:$B$1202),ROW(XML!$B$1:$B$1202)-MIN(ROW(XML!$B$1:$B$1202))+1,""),ROWS($C$1:C1)))</f>
        <v>#NUM!</v>
      </c>
      <c r="D50" s="211" t="e">
        <f>VLOOKUP(A50,'Main Item List'!$A$3:$D$28692,3,0)</f>
        <v>#NUM!</v>
      </c>
      <c r="E50" s="212" t="e">
        <f>VLOOKUP(A50,'Main Item List'!$A$3:$D$28692,4,0)</f>
        <v>#NUM!</v>
      </c>
      <c r="F50" s="213" t="str">
        <f t="shared" ref="F50:F56" si="5">IFERROR((C50*E50),"0")</f>
        <v>0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50" s="29" customFormat="1" x14ac:dyDescent="0.2">
      <c r="A51" s="209" t="e" cm="1">
        <f t="array" ref="A51">INDEX(XML!D:D,SMALL(IF(($G$1=XML!B:B),ROW(XML!B:B)-MIN(ROW(XML!B:B))+1,""),ROWS($A$1:A2)))</f>
        <v>#NUM!</v>
      </c>
      <c r="B51" s="210" t="e">
        <f>VLOOKUP(A51,'Main Item List'!$A$3:$D$28692,2,0)</f>
        <v>#NUM!</v>
      </c>
      <c r="C51" s="219" t="e" cm="1">
        <f t="array" ref="C51">INDEX(XML!$J$1:$J$1202,SMALL(IF(($G$1=XML!$B$1:$B$1202),ROW(XML!$B$1:$B$1202)-MIN(ROW(XML!$B$1:$B$1202))+1,""),ROWS($C$1:C2)))</f>
        <v>#NUM!</v>
      </c>
      <c r="D51" s="211" t="e">
        <f>VLOOKUP(A51,'Main Item List'!$A$3:$D$28692,3,0)</f>
        <v>#NUM!</v>
      </c>
      <c r="E51" s="212" t="e">
        <f>VLOOKUP(A51,'Main Item List'!$A$3:$D$28692,4,0)</f>
        <v>#NUM!</v>
      </c>
      <c r="F51" s="213" t="str">
        <f t="shared" si="5"/>
        <v>0</v>
      </c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50" s="29" customFormat="1" x14ac:dyDescent="0.2">
      <c r="A52" s="209" t="e" cm="1">
        <f t="array" ref="A52">INDEX(XML!D:D,SMALL(IF(($G$1=XML!B:B),ROW(XML!B:B)-MIN(ROW(XML!B:B))+1,""),ROWS($A$1:A3)))</f>
        <v>#NUM!</v>
      </c>
      <c r="B52" s="210" t="e">
        <f>VLOOKUP(A52,'Main Item List'!$A$3:$D$28692,2,0)</f>
        <v>#NUM!</v>
      </c>
      <c r="C52" s="219" t="e" cm="1">
        <f t="array" ref="C52">INDEX(XML!$J$1:$J$1202,SMALL(IF(($G$1=XML!$B$1:$B$1202),ROW(XML!$B$1:$B$1202)-MIN(ROW(XML!$B$1:$B$1202))+1,""),ROWS($C$1:C3)))</f>
        <v>#NUM!</v>
      </c>
      <c r="D52" s="211" t="e">
        <f>VLOOKUP(A52,'Main Item List'!$A$3:$D$28692,3,0)</f>
        <v>#NUM!</v>
      </c>
      <c r="E52" s="212" t="e">
        <f>VLOOKUP(A52,'Main Item List'!$A$3:$D$28692,4,0)</f>
        <v>#NUM!</v>
      </c>
      <c r="F52" s="213" t="str">
        <f t="shared" si="5"/>
        <v>0</v>
      </c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50" s="29" customFormat="1" x14ac:dyDescent="0.2">
      <c r="A53" s="209" t="e" cm="1">
        <f t="array" ref="A53">INDEX(XML!D:D,SMALL(IF(($G$1=XML!B:B),ROW(XML!B:B)-MIN(ROW(XML!B:B))+1,""),ROWS($A$1:A4)))</f>
        <v>#NUM!</v>
      </c>
      <c r="B53" s="210" t="e">
        <f>VLOOKUP(A53,'Main Item List'!$A$3:$D$28692,2,0)</f>
        <v>#NUM!</v>
      </c>
      <c r="C53" s="219" t="e" cm="1">
        <f t="array" ref="C53">INDEX(XML!$J$1:$J$1202,SMALL(IF(($G$1=XML!$B$1:$B$1202),ROW(XML!$B$1:$B$1202)-MIN(ROW(XML!$B$1:$B$1202))+1,""),ROWS($C$1:C4)))</f>
        <v>#NUM!</v>
      </c>
      <c r="D53" s="211" t="e">
        <f>VLOOKUP(A53,'Main Item List'!$A$3:$D$28692,3,0)</f>
        <v>#NUM!</v>
      </c>
      <c r="E53" s="212" t="e">
        <f>VLOOKUP(A53,'Main Item List'!$A$3:$D$28692,4,0)</f>
        <v>#NUM!</v>
      </c>
      <c r="F53" s="213" t="str">
        <f t="shared" si="5"/>
        <v>0</v>
      </c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50" s="29" customFormat="1" x14ac:dyDescent="0.2">
      <c r="A54" s="209" t="e" cm="1">
        <f t="array" ref="A54">INDEX(XML!D:D,SMALL(IF(($G$1=XML!B:B),ROW(XML!B:B)-MIN(ROW(XML!B:B))+1,""),ROWS($A$1:A5)))</f>
        <v>#NUM!</v>
      </c>
      <c r="B54" s="210" t="e">
        <f>VLOOKUP(A54,'Main Item List'!$A$3:$D$28692,2,0)</f>
        <v>#NUM!</v>
      </c>
      <c r="C54" s="219" t="e" cm="1">
        <f t="array" ref="C54">INDEX(XML!$J$1:$J$1202,SMALL(IF(($G$1=XML!$B$1:$B$1202),ROW(XML!$B$1:$B$1202)-MIN(ROW(XML!$B$1:$B$1202))+1,""),ROWS($C$1:C5)))</f>
        <v>#NUM!</v>
      </c>
      <c r="D54" s="211" t="e">
        <f>VLOOKUP(A54,'Main Item List'!$A$3:$D$28692,3,0)</f>
        <v>#NUM!</v>
      </c>
      <c r="E54" s="212" t="e">
        <f>VLOOKUP(A54,'Main Item List'!$A$3:$D$28692,4,0)</f>
        <v>#NUM!</v>
      </c>
      <c r="F54" s="213" t="str">
        <f t="shared" si="5"/>
        <v>0</v>
      </c>
      <c r="G54" s="381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50" s="76" customFormat="1" x14ac:dyDescent="0.2">
      <c r="A55" s="209" t="e" cm="1">
        <f t="array" ref="A55">INDEX(XML!D:D,SMALL(IF(($G$1=XML!B:B),ROW(XML!B:B)-MIN(ROW(XML!B:B))+1,""),ROWS($A$1:A6)))</f>
        <v>#NUM!</v>
      </c>
      <c r="B55" s="210" t="e">
        <f>VLOOKUP(A55,'Main Item List'!$A$3:$D$28692,2,0)</f>
        <v>#NUM!</v>
      </c>
      <c r="C55" s="219" t="e" cm="1">
        <f t="array" ref="C55">INDEX(XML!$J$1:$J$1202,SMALL(IF(($G$1=XML!$B$1:$B$1202),ROW(XML!$B$1:$B$1202)-MIN(ROW(XML!$B$1:$B$1202))+1,""),ROWS($C$1:C6)))</f>
        <v>#NUM!</v>
      </c>
      <c r="D55" s="211" t="e">
        <f>VLOOKUP(A55,'Main Item List'!$A$3:$D$28692,3,0)</f>
        <v>#NUM!</v>
      </c>
      <c r="E55" s="212" t="e">
        <f>VLOOKUP(A55,'Main Item List'!$A$3:$D$28692,4,0)</f>
        <v>#NUM!</v>
      </c>
      <c r="F55" s="213" t="str">
        <f t="shared" si="5"/>
        <v>0</v>
      </c>
      <c r="G55" s="381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50" s="29" customFormat="1" x14ac:dyDescent="0.2">
      <c r="A56" s="209" t="e" cm="1">
        <f t="array" ref="A56">INDEX(XML!D:D,SMALL(IF(($G$1=XML!B:B),ROW(XML!B:B)-MIN(ROW(XML!B:B))+1,""),ROWS($A$1:A7)))</f>
        <v>#NUM!</v>
      </c>
      <c r="B56" s="210" t="e">
        <f>VLOOKUP(A56,'Main Item List'!$A$3:$D$28692,2,0)</f>
        <v>#NUM!</v>
      </c>
      <c r="C56" s="219" t="e" cm="1">
        <f t="array" ref="C56">INDEX(XML!$J$1:$J$1202,SMALL(IF(($G$1=XML!$B$1:$B$1202),ROW(XML!$B$1:$B$1202)-MIN(ROW(XML!$B$1:$B$1202))+1,""),ROWS($C$1:C7)))</f>
        <v>#NUM!</v>
      </c>
      <c r="D56" s="211" t="e">
        <f>VLOOKUP(A56,'Main Item List'!$A$3:$D$28692,3,0)</f>
        <v>#NUM!</v>
      </c>
      <c r="E56" s="212" t="e">
        <f>VLOOKUP(A56,'Main Item List'!$A$3:$D$28692,4,0)</f>
        <v>#NUM!</v>
      </c>
      <c r="F56" s="213" t="str">
        <f t="shared" si="5"/>
        <v>0</v>
      </c>
      <c r="G56" s="381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50" s="29" customFormat="1" x14ac:dyDescent="0.2">
      <c r="A57" s="160"/>
      <c r="B57" s="220"/>
      <c r="C57" s="221"/>
      <c r="D57" s="220"/>
      <c r="E57" s="222"/>
      <c r="F57" s="145"/>
      <c r="G57" s="136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50" s="29" customFormat="1" x14ac:dyDescent="0.2">
      <c r="A58" s="160"/>
      <c r="B58" s="813" t="s">
        <v>400</v>
      </c>
      <c r="C58" s="813"/>
      <c r="D58" s="813"/>
      <c r="E58" s="159">
        <f>SUM(F50:F57)</f>
        <v>0</v>
      </c>
      <c r="F58" s="145"/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50" s="42" customFormat="1" x14ac:dyDescent="0.2">
      <c r="A59" s="245"/>
      <c r="B59" s="245"/>
      <c r="C59" s="245"/>
      <c r="D59" s="245"/>
      <c r="E59" s="245"/>
      <c r="F59" s="245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  <c r="U59" s="245"/>
      <c r="V59" s="245"/>
      <c r="W59" s="245"/>
      <c r="X59" s="245"/>
      <c r="Y59" s="245"/>
      <c r="Z59" s="245"/>
      <c r="AA59" s="245"/>
      <c r="AB59" s="245"/>
      <c r="AC59" s="245"/>
      <c r="AD59" s="245"/>
      <c r="AE59" s="245"/>
      <c r="AF59" s="245"/>
      <c r="AG59" s="245"/>
      <c r="AH59" s="245"/>
      <c r="AI59" s="245"/>
      <c r="AJ59" s="245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  <c r="AU59" s="245"/>
      <c r="AV59" s="245"/>
      <c r="AW59" s="245"/>
      <c r="AX59" s="245"/>
    </row>
    <row r="60" spans="1:50" s="42" customFormat="1" x14ac:dyDescent="0.2">
      <c r="A60" s="245"/>
      <c r="B60" s="245"/>
      <c r="C60" s="245"/>
      <c r="D60" s="245"/>
      <c r="E60" s="245"/>
      <c r="F60" s="245"/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  <c r="U60" s="245"/>
      <c r="V60" s="245"/>
      <c r="W60" s="245"/>
      <c r="X60" s="245"/>
      <c r="Y60" s="245"/>
      <c r="Z60" s="245"/>
      <c r="AA60" s="245"/>
      <c r="AB60" s="245"/>
      <c r="AC60" s="245"/>
      <c r="AD60" s="245"/>
      <c r="AE60" s="245"/>
      <c r="AF60" s="245"/>
      <c r="AG60" s="245"/>
      <c r="AH60" s="245"/>
      <c r="AI60" s="245"/>
      <c r="AJ60" s="245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5"/>
      <c r="AX60" s="245"/>
    </row>
    <row r="61" spans="1:50" s="42" customFormat="1" x14ac:dyDescent="0.2">
      <c r="A61" s="245"/>
      <c r="B61" s="245"/>
      <c r="C61" s="245"/>
      <c r="D61" s="245"/>
      <c r="E61" s="245"/>
      <c r="F61" s="245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  <c r="U61" s="245"/>
      <c r="V61" s="245"/>
      <c r="W61" s="245"/>
      <c r="X61" s="245"/>
      <c r="Y61" s="245"/>
      <c r="Z61" s="245"/>
      <c r="AA61" s="245"/>
      <c r="AB61" s="245"/>
      <c r="AC61" s="245"/>
      <c r="AD61" s="245"/>
      <c r="AE61" s="245"/>
      <c r="AF61" s="245"/>
      <c r="AG61" s="245"/>
      <c r="AH61" s="245"/>
      <c r="AI61" s="245"/>
      <c r="AJ61" s="245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5"/>
      <c r="AX61" s="245"/>
    </row>
    <row r="62" spans="1:50" s="42" customFormat="1" x14ac:dyDescent="0.2">
      <c r="A62" s="245"/>
      <c r="B62" s="245"/>
      <c r="C62" s="245"/>
      <c r="D62" s="245"/>
      <c r="E62" s="245"/>
      <c r="F62" s="245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  <c r="U62" s="245"/>
      <c r="V62" s="245"/>
      <c r="W62" s="245"/>
      <c r="X62" s="245"/>
      <c r="Y62" s="245"/>
      <c r="Z62" s="245"/>
      <c r="AA62" s="245"/>
      <c r="AB62" s="245"/>
      <c r="AC62" s="245"/>
      <c r="AD62" s="245"/>
      <c r="AE62" s="245"/>
      <c r="AF62" s="245"/>
      <c r="AG62" s="245"/>
      <c r="AH62" s="245"/>
      <c r="AI62" s="245"/>
      <c r="AJ62" s="245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  <c r="AU62" s="245"/>
      <c r="AV62" s="245"/>
      <c r="AW62" s="245"/>
      <c r="AX62" s="245"/>
    </row>
    <row r="63" spans="1:50" s="42" customFormat="1" x14ac:dyDescent="0.2">
      <c r="A63" s="245"/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5"/>
      <c r="AX63" s="245"/>
    </row>
    <row r="64" spans="1:50" s="42" customFormat="1" x14ac:dyDescent="0.2">
      <c r="A64" s="245"/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5"/>
      <c r="AX64" s="245"/>
    </row>
    <row r="65" spans="1:50" s="42" customFormat="1" x14ac:dyDescent="0.2">
      <c r="A65" s="245"/>
      <c r="B65" s="245"/>
      <c r="C65" s="245"/>
      <c r="D65" s="245"/>
      <c r="E65" s="245"/>
      <c r="F65" s="245"/>
      <c r="G65" s="245"/>
      <c r="H65" s="245"/>
      <c r="I65" s="245"/>
      <c r="J65" s="245"/>
      <c r="K65" s="245"/>
      <c r="L65" s="245"/>
      <c r="M65" s="245"/>
      <c r="N65" s="245"/>
      <c r="O65" s="245"/>
      <c r="P65" s="245"/>
      <c r="Q65" s="245"/>
      <c r="R65" s="245"/>
      <c r="S65" s="245"/>
      <c r="T65" s="245"/>
      <c r="U65" s="245"/>
      <c r="V65" s="245"/>
      <c r="W65" s="245"/>
      <c r="X65" s="245"/>
      <c r="Y65" s="245"/>
      <c r="Z65" s="245"/>
      <c r="AA65" s="245"/>
      <c r="AB65" s="245"/>
      <c r="AC65" s="245"/>
      <c r="AD65" s="245"/>
      <c r="AE65" s="245"/>
      <c r="AF65" s="245"/>
      <c r="AG65" s="245"/>
      <c r="AH65" s="245"/>
      <c r="AI65" s="245"/>
      <c r="AJ65" s="245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  <c r="AU65" s="245"/>
      <c r="AV65" s="245"/>
      <c r="AW65" s="245"/>
      <c r="AX65" s="245"/>
    </row>
    <row r="66" spans="1:50" s="42" customFormat="1" x14ac:dyDescent="0.2">
      <c r="A66" s="245"/>
      <c r="B66" s="245"/>
      <c r="C66" s="245"/>
      <c r="D66" s="245"/>
      <c r="E66" s="245"/>
      <c r="F66" s="245"/>
      <c r="G66" s="245"/>
      <c r="H66" s="245"/>
      <c r="I66" s="245"/>
      <c r="J66" s="245"/>
      <c r="K66" s="245"/>
      <c r="L66" s="245"/>
      <c r="M66" s="245"/>
      <c r="N66" s="245"/>
      <c r="O66" s="245"/>
      <c r="P66" s="245"/>
      <c r="Q66" s="245"/>
      <c r="R66" s="245"/>
      <c r="S66" s="245"/>
      <c r="T66" s="245"/>
      <c r="U66" s="245"/>
      <c r="V66" s="245"/>
      <c r="W66" s="245"/>
      <c r="X66" s="245"/>
      <c r="Y66" s="245"/>
      <c r="Z66" s="245"/>
      <c r="AA66" s="245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</row>
    <row r="67" spans="1:50" s="42" customFormat="1" x14ac:dyDescent="0.2">
      <c r="A67" s="245"/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5"/>
      <c r="P67" s="245"/>
      <c r="Q67" s="245"/>
      <c r="R67" s="245"/>
      <c r="S67" s="245"/>
      <c r="T67" s="245"/>
      <c r="U67" s="245"/>
      <c r="V67" s="245"/>
      <c r="W67" s="245"/>
      <c r="X67" s="245"/>
      <c r="Y67" s="245"/>
      <c r="Z67" s="245"/>
      <c r="AA67" s="245"/>
      <c r="AB67" s="245"/>
      <c r="AC67" s="245"/>
      <c r="AD67" s="245"/>
      <c r="AE67" s="245"/>
      <c r="AF67" s="245"/>
      <c r="AG67" s="245"/>
      <c r="AH67" s="245"/>
      <c r="AI67" s="245"/>
      <c r="AJ67" s="245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5"/>
      <c r="AX67" s="245"/>
    </row>
    <row r="68" spans="1:50" s="42" customFormat="1" x14ac:dyDescent="0.2">
      <c r="A68" s="245"/>
      <c r="B68" s="245"/>
      <c r="C68" s="245"/>
      <c r="D68" s="245"/>
      <c r="E68" s="245"/>
      <c r="F68" s="245"/>
      <c r="G68" s="245"/>
      <c r="H68" s="245"/>
      <c r="I68" s="245"/>
      <c r="J68" s="245"/>
      <c r="K68" s="245"/>
      <c r="L68" s="245"/>
      <c r="M68" s="245"/>
      <c r="N68" s="245"/>
      <c r="O68" s="245"/>
      <c r="P68" s="245"/>
      <c r="Q68" s="245"/>
      <c r="R68" s="245"/>
      <c r="S68" s="245"/>
      <c r="T68" s="245"/>
      <c r="U68" s="245"/>
      <c r="V68" s="245"/>
      <c r="W68" s="245"/>
      <c r="X68" s="245"/>
      <c r="Y68" s="245"/>
      <c r="Z68" s="245"/>
      <c r="AA68" s="245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</row>
    <row r="69" spans="1:50" s="42" customFormat="1" x14ac:dyDescent="0.2">
      <c r="A69" s="245"/>
      <c r="B69" s="245"/>
      <c r="C69" s="245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5"/>
      <c r="AX69" s="245"/>
    </row>
    <row r="70" spans="1:50" s="42" customFormat="1" x14ac:dyDescent="0.2">
      <c r="A70" s="245"/>
      <c r="B70" s="245"/>
      <c r="C70" s="245"/>
      <c r="D70" s="245"/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5"/>
      <c r="AX70" s="245"/>
    </row>
    <row r="71" spans="1:50" s="42" customFormat="1" x14ac:dyDescent="0.2">
      <c r="A71" s="245"/>
      <c r="B71" s="245"/>
      <c r="C71" s="245"/>
      <c r="D71" s="245"/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</row>
    <row r="72" spans="1:50" s="42" customFormat="1" x14ac:dyDescent="0.2">
      <c r="A72" s="245"/>
      <c r="B72" s="245"/>
      <c r="C72" s="245"/>
      <c r="D72" s="245"/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5"/>
      <c r="AX72" s="245"/>
    </row>
    <row r="73" spans="1:50" s="42" customFormat="1" x14ac:dyDescent="0.2">
      <c r="A73" s="245"/>
      <c r="B73" s="245"/>
      <c r="C73" s="245"/>
      <c r="D73" s="245"/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5"/>
      <c r="AX73" s="245"/>
    </row>
    <row r="74" spans="1:50" s="42" customFormat="1" x14ac:dyDescent="0.2">
      <c r="A74" s="245"/>
      <c r="B74" s="245"/>
      <c r="C74" s="245"/>
      <c r="D74" s="245"/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  <c r="AU74" s="245"/>
      <c r="AV74" s="245"/>
      <c r="AW74" s="245"/>
      <c r="AX74" s="245"/>
    </row>
    <row r="75" spans="1:50" s="42" customFormat="1" x14ac:dyDescent="0.2">
      <c r="A75" s="245"/>
      <c r="B75" s="245"/>
      <c r="C75" s="245"/>
      <c r="D75" s="245"/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5"/>
      <c r="AX75" s="245"/>
    </row>
    <row r="76" spans="1:50" s="42" customFormat="1" x14ac:dyDescent="0.2">
      <c r="A76" s="245"/>
      <c r="B76" s="245"/>
      <c r="C76" s="245"/>
      <c r="D76" s="245"/>
      <c r="E76" s="245"/>
      <c r="F76" s="245"/>
      <c r="G76" s="245"/>
      <c r="H76" s="245"/>
      <c r="I76" s="245"/>
      <c r="J76" s="245"/>
      <c r="K76" s="245"/>
      <c r="L76" s="245"/>
      <c r="M76" s="245"/>
      <c r="N76" s="245"/>
      <c r="O76" s="245"/>
      <c r="P76" s="245"/>
      <c r="Q76" s="245"/>
      <c r="R76" s="245"/>
      <c r="S76" s="245"/>
      <c r="T76" s="245"/>
      <c r="U76" s="245"/>
      <c r="V76" s="245"/>
      <c r="W76" s="245"/>
      <c r="X76" s="245"/>
      <c r="Y76" s="245"/>
      <c r="Z76" s="245"/>
      <c r="AA76" s="245"/>
      <c r="AB76" s="245"/>
      <c r="AC76" s="245"/>
      <c r="AD76" s="245"/>
      <c r="AE76" s="245"/>
      <c r="AF76" s="245"/>
      <c r="AG76" s="245"/>
      <c r="AH76" s="245"/>
      <c r="AI76" s="245"/>
      <c r="AJ76" s="245"/>
      <c r="AK76" s="245"/>
      <c r="AL76" s="245"/>
      <c r="AM76" s="245"/>
      <c r="AN76" s="245"/>
      <c r="AO76" s="245"/>
      <c r="AP76" s="245"/>
      <c r="AQ76" s="245"/>
      <c r="AR76" s="245"/>
      <c r="AS76" s="245"/>
      <c r="AT76" s="245"/>
      <c r="AU76" s="245"/>
      <c r="AV76" s="245"/>
      <c r="AW76" s="245"/>
      <c r="AX76" s="245"/>
    </row>
    <row r="77" spans="1:50" s="42" customFormat="1" x14ac:dyDescent="0.2">
      <c r="A77" s="245"/>
      <c r="B77" s="245"/>
      <c r="C77" s="245"/>
      <c r="D77" s="245"/>
      <c r="E77" s="245"/>
      <c r="F77" s="245"/>
      <c r="G77" s="245"/>
      <c r="H77" s="245"/>
      <c r="I77" s="245"/>
      <c r="J77" s="245"/>
      <c r="K77" s="245"/>
      <c r="L77" s="245"/>
      <c r="M77" s="245"/>
      <c r="N77" s="245"/>
      <c r="O77" s="245"/>
      <c r="P77" s="245"/>
      <c r="Q77" s="245"/>
      <c r="R77" s="245"/>
      <c r="S77" s="245"/>
      <c r="T77" s="245"/>
      <c r="U77" s="245"/>
      <c r="V77" s="245"/>
      <c r="W77" s="245"/>
      <c r="X77" s="245"/>
      <c r="Y77" s="245"/>
      <c r="Z77" s="245"/>
      <c r="AA77" s="245"/>
      <c r="AB77" s="245"/>
      <c r="AC77" s="245"/>
      <c r="AD77" s="245"/>
      <c r="AE77" s="245"/>
      <c r="AF77" s="245"/>
      <c r="AG77" s="245"/>
      <c r="AH77" s="245"/>
      <c r="AI77" s="245"/>
      <c r="AJ77" s="245"/>
      <c r="AK77" s="245"/>
      <c r="AL77" s="245"/>
      <c r="AM77" s="245"/>
      <c r="AN77" s="245"/>
      <c r="AO77" s="245"/>
      <c r="AP77" s="245"/>
      <c r="AQ77" s="245"/>
      <c r="AR77" s="245"/>
      <c r="AS77" s="245"/>
      <c r="AT77" s="245"/>
      <c r="AU77" s="245"/>
      <c r="AV77" s="245"/>
      <c r="AW77" s="245"/>
      <c r="AX77" s="245"/>
    </row>
    <row r="78" spans="1:50" s="42" customFormat="1" x14ac:dyDescent="0.2">
      <c r="A78" s="245"/>
      <c r="B78" s="245"/>
      <c r="C78" s="245"/>
      <c r="D78" s="245"/>
      <c r="E78" s="245"/>
      <c r="F78" s="245"/>
      <c r="G78" s="245"/>
      <c r="H78" s="245"/>
      <c r="I78" s="245"/>
      <c r="J78" s="245"/>
      <c r="K78" s="245"/>
      <c r="L78" s="245"/>
      <c r="M78" s="245"/>
      <c r="N78" s="245"/>
      <c r="O78" s="245"/>
      <c r="P78" s="245"/>
      <c r="Q78" s="245"/>
      <c r="R78" s="245"/>
      <c r="S78" s="245"/>
      <c r="T78" s="245"/>
      <c r="U78" s="245"/>
      <c r="V78" s="245"/>
      <c r="W78" s="245"/>
      <c r="X78" s="245"/>
      <c r="Y78" s="245"/>
      <c r="Z78" s="245"/>
      <c r="AA78" s="245"/>
      <c r="AB78" s="245"/>
      <c r="AC78" s="245"/>
      <c r="AD78" s="245"/>
      <c r="AE78" s="245"/>
      <c r="AF78" s="245"/>
      <c r="AG78" s="245"/>
      <c r="AH78" s="245"/>
      <c r="AI78" s="245"/>
      <c r="AJ78" s="245"/>
      <c r="AK78" s="245"/>
      <c r="AL78" s="245"/>
      <c r="AM78" s="245"/>
      <c r="AN78" s="245"/>
      <c r="AO78" s="245"/>
      <c r="AP78" s="245"/>
      <c r="AQ78" s="245"/>
      <c r="AR78" s="245"/>
      <c r="AS78" s="245"/>
      <c r="AT78" s="245"/>
      <c r="AU78" s="245"/>
      <c r="AV78" s="245"/>
      <c r="AW78" s="245"/>
      <c r="AX78" s="245"/>
    </row>
    <row r="79" spans="1:50" s="42" customFormat="1" x14ac:dyDescent="0.2">
      <c r="A79" s="245"/>
      <c r="B79" s="245"/>
      <c r="C79" s="245"/>
      <c r="D79" s="245"/>
      <c r="E79" s="245"/>
      <c r="F79" s="245"/>
      <c r="G79" s="245"/>
      <c r="H79" s="245"/>
      <c r="I79" s="245"/>
      <c r="J79" s="245"/>
      <c r="K79" s="245"/>
      <c r="L79" s="245"/>
      <c r="M79" s="245"/>
      <c r="N79" s="245"/>
      <c r="O79" s="245"/>
      <c r="P79" s="245"/>
      <c r="Q79" s="245"/>
      <c r="R79" s="245"/>
      <c r="S79" s="245"/>
      <c r="T79" s="245"/>
      <c r="U79" s="245"/>
      <c r="V79" s="245"/>
      <c r="W79" s="245"/>
      <c r="X79" s="245"/>
      <c r="Y79" s="245"/>
      <c r="Z79" s="245"/>
      <c r="AA79" s="245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5"/>
      <c r="AX79" s="245"/>
    </row>
    <row r="80" spans="1:50" s="42" customFormat="1" x14ac:dyDescent="0.2">
      <c r="A80" s="245"/>
      <c r="B80" s="245"/>
      <c r="C80" s="245"/>
      <c r="D80" s="245"/>
      <c r="E80" s="245"/>
      <c r="F80" s="245"/>
      <c r="G80" s="245"/>
      <c r="H80" s="245"/>
      <c r="I80" s="245"/>
      <c r="J80" s="245"/>
      <c r="K80" s="245"/>
      <c r="L80" s="245"/>
      <c r="M80" s="245"/>
      <c r="N80" s="245"/>
      <c r="O80" s="245"/>
      <c r="P80" s="245"/>
      <c r="Q80" s="245"/>
      <c r="R80" s="245"/>
      <c r="S80" s="245"/>
      <c r="T80" s="245"/>
      <c r="U80" s="245"/>
      <c r="V80" s="245"/>
      <c r="W80" s="245"/>
      <c r="X80" s="245"/>
      <c r="Y80" s="245"/>
      <c r="Z80" s="245"/>
      <c r="AA80" s="245"/>
      <c r="AB80" s="245"/>
      <c r="AC80" s="245"/>
      <c r="AD80" s="245"/>
      <c r="AE80" s="245"/>
      <c r="AF80" s="245"/>
      <c r="AG80" s="245"/>
      <c r="AH80" s="245"/>
      <c r="AI80" s="245"/>
      <c r="AJ80" s="245"/>
      <c r="AK80" s="245"/>
      <c r="AL80" s="245"/>
      <c r="AM80" s="245"/>
      <c r="AN80" s="245"/>
      <c r="AO80" s="245"/>
      <c r="AP80" s="245"/>
      <c r="AQ80" s="245"/>
      <c r="AR80" s="245"/>
      <c r="AS80" s="245"/>
      <c r="AT80" s="245"/>
      <c r="AU80" s="245"/>
      <c r="AV80" s="245"/>
      <c r="AW80" s="245"/>
      <c r="AX80" s="245"/>
    </row>
    <row r="81" spans="1:50" s="42" customFormat="1" x14ac:dyDescent="0.2">
      <c r="A81" s="245"/>
      <c r="B81" s="245"/>
      <c r="C81" s="245"/>
      <c r="D81" s="245"/>
      <c r="E81" s="245"/>
      <c r="F81" s="245"/>
      <c r="G81" s="245"/>
      <c r="H81" s="245"/>
      <c r="I81" s="245"/>
      <c r="J81" s="245"/>
      <c r="K81" s="245"/>
      <c r="L81" s="245"/>
      <c r="M81" s="245"/>
      <c r="N81" s="245"/>
      <c r="O81" s="245"/>
      <c r="P81" s="245"/>
      <c r="Q81" s="245"/>
      <c r="R81" s="245"/>
      <c r="S81" s="245"/>
      <c r="T81" s="245"/>
      <c r="U81" s="245"/>
      <c r="V81" s="245"/>
      <c r="W81" s="245"/>
      <c r="X81" s="245"/>
      <c r="Y81" s="245"/>
      <c r="Z81" s="245"/>
      <c r="AA81" s="245"/>
      <c r="AB81" s="245"/>
      <c r="AC81" s="245"/>
      <c r="AD81" s="245"/>
      <c r="AE81" s="245"/>
      <c r="AF81" s="245"/>
      <c r="AG81" s="245"/>
      <c r="AH81" s="245"/>
      <c r="AI81" s="245"/>
      <c r="AJ81" s="245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5"/>
      <c r="AX81" s="245"/>
    </row>
    <row r="82" spans="1:50" s="42" customFormat="1" x14ac:dyDescent="0.2">
      <c r="A82" s="245"/>
      <c r="B82" s="245"/>
      <c r="C82" s="245"/>
      <c r="D82" s="245"/>
      <c r="E82" s="245"/>
      <c r="F82" s="245"/>
      <c r="G82" s="245"/>
      <c r="H82" s="245"/>
      <c r="I82" s="245"/>
      <c r="J82" s="245"/>
      <c r="K82" s="245"/>
      <c r="L82" s="245"/>
      <c r="M82" s="245"/>
      <c r="N82" s="245"/>
      <c r="O82" s="245"/>
      <c r="P82" s="245"/>
      <c r="Q82" s="245"/>
      <c r="R82" s="245"/>
      <c r="S82" s="245"/>
      <c r="T82" s="245"/>
      <c r="U82" s="245"/>
      <c r="V82" s="245"/>
      <c r="W82" s="245"/>
      <c r="X82" s="245"/>
      <c r="Y82" s="245"/>
      <c r="Z82" s="245"/>
      <c r="AA82" s="245"/>
      <c r="AB82" s="245"/>
      <c r="AC82" s="245"/>
      <c r="AD82" s="245"/>
      <c r="AE82" s="245"/>
      <c r="AF82" s="245"/>
      <c r="AG82" s="245"/>
      <c r="AH82" s="245"/>
      <c r="AI82" s="245"/>
      <c r="AJ82" s="245"/>
      <c r="AK82" s="245"/>
      <c r="AL82" s="245"/>
      <c r="AM82" s="245"/>
      <c r="AN82" s="245"/>
      <c r="AO82" s="245"/>
      <c r="AP82" s="245"/>
      <c r="AQ82" s="245"/>
      <c r="AR82" s="245"/>
      <c r="AS82" s="245"/>
      <c r="AT82" s="245"/>
      <c r="AU82" s="245"/>
      <c r="AV82" s="245"/>
      <c r="AW82" s="245"/>
      <c r="AX82" s="245"/>
    </row>
    <row r="83" spans="1:50" s="42" customFormat="1" x14ac:dyDescent="0.2">
      <c r="A83" s="245"/>
      <c r="B83" s="245"/>
      <c r="C83" s="245"/>
      <c r="D83" s="245"/>
      <c r="E83" s="245"/>
      <c r="F83" s="245"/>
      <c r="G83" s="245"/>
      <c r="H83" s="245"/>
      <c r="I83" s="245"/>
      <c r="J83" s="245"/>
      <c r="K83" s="245"/>
      <c r="L83" s="245"/>
      <c r="M83" s="245"/>
      <c r="N83" s="245"/>
      <c r="O83" s="245"/>
      <c r="P83" s="245"/>
      <c r="Q83" s="245"/>
      <c r="R83" s="245"/>
      <c r="S83" s="245"/>
      <c r="T83" s="245"/>
      <c r="U83" s="245"/>
      <c r="V83" s="245"/>
      <c r="W83" s="245"/>
      <c r="X83" s="245"/>
      <c r="Y83" s="245"/>
      <c r="Z83" s="245"/>
      <c r="AA83" s="245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</row>
    <row r="84" spans="1:50" s="42" customFormat="1" x14ac:dyDescent="0.2">
      <c r="A84" s="245"/>
      <c r="B84" s="245"/>
      <c r="C84" s="245"/>
      <c r="D84" s="245"/>
      <c r="E84" s="245"/>
      <c r="F84" s="245"/>
      <c r="G84" s="245"/>
      <c r="H84" s="245"/>
      <c r="I84" s="245"/>
      <c r="J84" s="245"/>
      <c r="K84" s="245"/>
      <c r="L84" s="245"/>
      <c r="M84" s="245"/>
      <c r="N84" s="245"/>
      <c r="O84" s="245"/>
      <c r="P84" s="245"/>
      <c r="Q84" s="245"/>
      <c r="R84" s="245"/>
      <c r="S84" s="245"/>
      <c r="T84" s="245"/>
      <c r="U84" s="245"/>
      <c r="V84" s="245"/>
      <c r="W84" s="245"/>
      <c r="X84" s="245"/>
      <c r="Y84" s="245"/>
      <c r="Z84" s="245"/>
      <c r="AA84" s="245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245"/>
      <c r="AP84" s="245"/>
      <c r="AQ84" s="245"/>
      <c r="AR84" s="245"/>
      <c r="AS84" s="245"/>
      <c r="AT84" s="245"/>
      <c r="AU84" s="245"/>
      <c r="AV84" s="245"/>
      <c r="AW84" s="245"/>
      <c r="AX84" s="245"/>
    </row>
    <row r="85" spans="1:50" s="42" customFormat="1" x14ac:dyDescent="0.2">
      <c r="A85" s="245"/>
      <c r="B85" s="245"/>
      <c r="C85" s="245"/>
      <c r="D85" s="245"/>
      <c r="E85" s="245"/>
      <c r="F85" s="245"/>
      <c r="G85" s="245"/>
      <c r="H85" s="245"/>
      <c r="I85" s="245"/>
      <c r="J85" s="245"/>
      <c r="K85" s="245"/>
      <c r="L85" s="245"/>
      <c r="M85" s="245"/>
      <c r="N85" s="245"/>
      <c r="O85" s="245"/>
      <c r="P85" s="245"/>
      <c r="Q85" s="245"/>
      <c r="R85" s="245"/>
      <c r="S85" s="245"/>
      <c r="T85" s="245"/>
      <c r="U85" s="245"/>
      <c r="V85" s="245"/>
      <c r="W85" s="245"/>
      <c r="X85" s="245"/>
      <c r="Y85" s="245"/>
      <c r="Z85" s="245"/>
      <c r="AA85" s="245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5"/>
      <c r="AX85" s="245"/>
    </row>
    <row r="86" spans="1:50" s="42" customFormat="1" x14ac:dyDescent="0.2">
      <c r="A86" s="245"/>
      <c r="B86" s="245"/>
      <c r="C86" s="245"/>
      <c r="D86" s="245"/>
      <c r="E86" s="245"/>
      <c r="F86" s="245"/>
      <c r="G86" s="245"/>
      <c r="H86" s="245"/>
      <c r="I86" s="245"/>
      <c r="J86" s="245"/>
      <c r="K86" s="245"/>
      <c r="L86" s="245"/>
      <c r="M86" s="245"/>
      <c r="N86" s="245"/>
      <c r="O86" s="245"/>
      <c r="P86" s="245"/>
      <c r="Q86" s="245"/>
      <c r="R86" s="245"/>
      <c r="S86" s="245"/>
      <c r="T86" s="245"/>
      <c r="U86" s="245"/>
      <c r="V86" s="245"/>
      <c r="W86" s="245"/>
      <c r="X86" s="245"/>
      <c r="Y86" s="245"/>
      <c r="Z86" s="245"/>
      <c r="AA86" s="245"/>
      <c r="AB86" s="245"/>
      <c r="AC86" s="245"/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  <c r="AO86" s="245"/>
      <c r="AP86" s="245"/>
      <c r="AQ86" s="245"/>
      <c r="AR86" s="245"/>
      <c r="AS86" s="245"/>
      <c r="AT86" s="245"/>
      <c r="AU86" s="245"/>
      <c r="AV86" s="245"/>
      <c r="AW86" s="245"/>
      <c r="AX86" s="245"/>
    </row>
    <row r="87" spans="1:50" s="42" customFormat="1" x14ac:dyDescent="0.2">
      <c r="A87" s="245"/>
      <c r="B87" s="245"/>
      <c r="C87" s="245"/>
      <c r="D87" s="245"/>
      <c r="E87" s="245"/>
      <c r="F87" s="245"/>
      <c r="G87" s="245"/>
      <c r="H87" s="245"/>
      <c r="I87" s="245"/>
      <c r="J87" s="245"/>
      <c r="K87" s="245"/>
      <c r="L87" s="245"/>
      <c r="M87" s="245"/>
      <c r="N87" s="245"/>
      <c r="O87" s="245"/>
      <c r="P87" s="245"/>
      <c r="Q87" s="245"/>
      <c r="R87" s="245"/>
      <c r="S87" s="245"/>
      <c r="T87" s="245"/>
      <c r="U87" s="245"/>
      <c r="V87" s="245"/>
      <c r="W87" s="245"/>
      <c r="X87" s="245"/>
      <c r="Y87" s="245"/>
      <c r="Z87" s="245"/>
      <c r="AA87" s="245"/>
      <c r="AB87" s="245"/>
      <c r="AC87" s="245"/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5"/>
      <c r="AX87" s="245"/>
    </row>
    <row r="88" spans="1:50" s="42" customFormat="1" x14ac:dyDescent="0.2">
      <c r="A88" s="245"/>
      <c r="B88" s="245"/>
      <c r="C88" s="245"/>
      <c r="D88" s="245"/>
      <c r="E88" s="245"/>
      <c r="F88" s="245"/>
      <c r="G88" s="245"/>
      <c r="H88" s="245"/>
      <c r="I88" s="245"/>
      <c r="J88" s="245"/>
      <c r="K88" s="245"/>
      <c r="L88" s="245"/>
      <c r="M88" s="245"/>
      <c r="N88" s="245"/>
      <c r="O88" s="245"/>
      <c r="P88" s="245"/>
      <c r="Q88" s="245"/>
      <c r="R88" s="245"/>
      <c r="S88" s="245"/>
      <c r="T88" s="245"/>
      <c r="U88" s="245"/>
      <c r="V88" s="245"/>
      <c r="W88" s="245"/>
      <c r="X88" s="245"/>
      <c r="Y88" s="245"/>
      <c r="Z88" s="245"/>
      <c r="AA88" s="245"/>
      <c r="AB88" s="245"/>
      <c r="AC88" s="245"/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  <c r="AO88" s="245"/>
      <c r="AP88" s="245"/>
      <c r="AQ88" s="245"/>
      <c r="AR88" s="245"/>
      <c r="AS88" s="245"/>
      <c r="AT88" s="245"/>
      <c r="AU88" s="245"/>
      <c r="AV88" s="245"/>
      <c r="AW88" s="245"/>
      <c r="AX88" s="245"/>
    </row>
    <row r="89" spans="1:50" s="42" customFormat="1" x14ac:dyDescent="0.2">
      <c r="A89" s="245"/>
      <c r="B89" s="245"/>
      <c r="C89" s="245"/>
      <c r="D89" s="245"/>
      <c r="E89" s="245"/>
      <c r="F89" s="245"/>
      <c r="G89" s="245"/>
      <c r="H89" s="245"/>
      <c r="I89" s="245"/>
      <c r="J89" s="245"/>
      <c r="K89" s="245"/>
      <c r="L89" s="245"/>
      <c r="M89" s="245"/>
      <c r="N89" s="245"/>
      <c r="O89" s="245"/>
      <c r="P89" s="245"/>
      <c r="Q89" s="245"/>
      <c r="R89" s="245"/>
      <c r="S89" s="245"/>
      <c r="T89" s="245"/>
      <c r="U89" s="245"/>
      <c r="V89" s="245"/>
      <c r="W89" s="245"/>
      <c r="X89" s="245"/>
      <c r="Y89" s="245"/>
      <c r="Z89" s="245"/>
      <c r="AA89" s="245"/>
      <c r="AB89" s="245"/>
      <c r="AC89" s="245"/>
      <c r="AD89" s="245"/>
      <c r="AE89" s="245"/>
      <c r="AF89" s="245"/>
      <c r="AG89" s="245"/>
      <c r="AH89" s="245"/>
      <c r="AI89" s="245"/>
      <c r="AJ89" s="245"/>
      <c r="AK89" s="245"/>
      <c r="AL89" s="245"/>
      <c r="AM89" s="245"/>
      <c r="AN89" s="245"/>
      <c r="AO89" s="245"/>
      <c r="AP89" s="245"/>
      <c r="AQ89" s="245"/>
      <c r="AR89" s="245"/>
      <c r="AS89" s="245"/>
      <c r="AT89" s="245"/>
      <c r="AU89" s="245"/>
      <c r="AV89" s="245"/>
      <c r="AW89" s="245"/>
      <c r="AX89" s="245"/>
    </row>
    <row r="90" spans="1:50" s="42" customFormat="1" x14ac:dyDescent="0.2">
      <c r="A90" s="245"/>
      <c r="B90" s="245"/>
      <c r="C90" s="245"/>
      <c r="D90" s="245"/>
      <c r="E90" s="245"/>
      <c r="F90" s="245"/>
      <c r="G90" s="245"/>
      <c r="H90" s="245"/>
      <c r="I90" s="245"/>
      <c r="J90" s="245"/>
      <c r="K90" s="245"/>
      <c r="L90" s="245"/>
      <c r="M90" s="245"/>
      <c r="N90" s="245"/>
      <c r="O90" s="245"/>
      <c r="P90" s="245"/>
      <c r="Q90" s="245"/>
      <c r="R90" s="245"/>
      <c r="S90" s="245"/>
      <c r="T90" s="245"/>
      <c r="U90" s="245"/>
      <c r="V90" s="245"/>
      <c r="W90" s="245"/>
      <c r="X90" s="245"/>
      <c r="Y90" s="245"/>
      <c r="Z90" s="245"/>
      <c r="AA90" s="245"/>
      <c r="AB90" s="245"/>
      <c r="AC90" s="245"/>
      <c r="AD90" s="245"/>
      <c r="AE90" s="245"/>
      <c r="AF90" s="245"/>
      <c r="AG90" s="245"/>
      <c r="AH90" s="245"/>
      <c r="AI90" s="245"/>
      <c r="AJ90" s="245"/>
      <c r="AK90" s="245"/>
      <c r="AL90" s="245"/>
      <c r="AM90" s="245"/>
      <c r="AN90" s="245"/>
      <c r="AO90" s="245"/>
      <c r="AP90" s="245"/>
      <c r="AQ90" s="245"/>
      <c r="AR90" s="245"/>
      <c r="AS90" s="245"/>
      <c r="AT90" s="245"/>
      <c r="AU90" s="245"/>
      <c r="AV90" s="245"/>
      <c r="AW90" s="245"/>
      <c r="AX90" s="245"/>
    </row>
    <row r="91" spans="1:50" s="42" customFormat="1" x14ac:dyDescent="0.2">
      <c r="A91" s="245"/>
      <c r="B91" s="245"/>
      <c r="C91" s="245"/>
      <c r="D91" s="245"/>
      <c r="E91" s="245"/>
      <c r="F91" s="245"/>
      <c r="G91" s="245"/>
      <c r="H91" s="245"/>
      <c r="I91" s="245"/>
      <c r="J91" s="245"/>
      <c r="K91" s="245"/>
      <c r="L91" s="245"/>
      <c r="M91" s="245"/>
      <c r="N91" s="245"/>
      <c r="O91" s="245"/>
      <c r="P91" s="245"/>
      <c r="Q91" s="245"/>
      <c r="R91" s="245"/>
      <c r="S91" s="245"/>
      <c r="T91" s="245"/>
      <c r="U91" s="245"/>
      <c r="V91" s="245"/>
      <c r="W91" s="245"/>
      <c r="X91" s="245"/>
      <c r="Y91" s="245"/>
      <c r="Z91" s="245"/>
      <c r="AA91" s="245"/>
      <c r="AB91" s="245"/>
      <c r="AC91" s="245"/>
      <c r="AD91" s="245"/>
      <c r="AE91" s="245"/>
      <c r="AF91" s="245"/>
      <c r="AG91" s="245"/>
      <c r="AH91" s="245"/>
      <c r="AI91" s="245"/>
      <c r="AJ91" s="245"/>
      <c r="AK91" s="245"/>
      <c r="AL91" s="245"/>
      <c r="AM91" s="245"/>
      <c r="AN91" s="245"/>
      <c r="AO91" s="245"/>
      <c r="AP91" s="245"/>
      <c r="AQ91" s="245"/>
      <c r="AR91" s="245"/>
      <c r="AS91" s="245"/>
      <c r="AT91" s="245"/>
      <c r="AU91" s="245"/>
      <c r="AV91" s="245"/>
      <c r="AW91" s="245"/>
      <c r="AX91" s="245"/>
    </row>
    <row r="92" spans="1:50" s="42" customFormat="1" x14ac:dyDescent="0.2">
      <c r="A92" s="245"/>
      <c r="B92" s="245"/>
      <c r="C92" s="245"/>
      <c r="D92" s="245"/>
      <c r="E92" s="245"/>
      <c r="F92" s="245"/>
      <c r="G92" s="245"/>
      <c r="H92" s="245"/>
      <c r="I92" s="245"/>
      <c r="J92" s="245"/>
      <c r="K92" s="245"/>
      <c r="L92" s="245"/>
      <c r="M92" s="245"/>
      <c r="N92" s="245"/>
      <c r="O92" s="245"/>
      <c r="P92" s="245"/>
      <c r="Q92" s="245"/>
      <c r="R92" s="245"/>
      <c r="S92" s="245"/>
      <c r="T92" s="245"/>
      <c r="U92" s="245"/>
      <c r="V92" s="245"/>
      <c r="W92" s="245"/>
      <c r="X92" s="245"/>
      <c r="Y92" s="245"/>
      <c r="Z92" s="245"/>
      <c r="AA92" s="245"/>
      <c r="AB92" s="245"/>
      <c r="AC92" s="245"/>
      <c r="AD92" s="245"/>
      <c r="AE92" s="245"/>
      <c r="AF92" s="245"/>
      <c r="AG92" s="245"/>
      <c r="AH92" s="245"/>
      <c r="AI92" s="245"/>
      <c r="AJ92" s="245"/>
      <c r="AK92" s="245"/>
      <c r="AL92" s="245"/>
      <c r="AM92" s="245"/>
      <c r="AN92" s="245"/>
      <c r="AO92" s="245"/>
      <c r="AP92" s="245"/>
      <c r="AQ92" s="245"/>
      <c r="AR92" s="245"/>
      <c r="AS92" s="245"/>
      <c r="AT92" s="245"/>
      <c r="AU92" s="245"/>
      <c r="AV92" s="245"/>
      <c r="AW92" s="245"/>
      <c r="AX92" s="245"/>
    </row>
    <row r="93" spans="1:50" s="42" customFormat="1" x14ac:dyDescent="0.2">
      <c r="A93" s="245"/>
      <c r="B93" s="245"/>
      <c r="C93" s="245"/>
      <c r="D93" s="245"/>
      <c r="E93" s="245"/>
      <c r="F93" s="245"/>
      <c r="G93" s="245"/>
      <c r="H93" s="245"/>
      <c r="I93" s="245"/>
      <c r="J93" s="245"/>
      <c r="K93" s="245"/>
      <c r="L93" s="245"/>
      <c r="M93" s="245"/>
      <c r="N93" s="245"/>
      <c r="O93" s="245"/>
      <c r="P93" s="245"/>
      <c r="Q93" s="245"/>
      <c r="R93" s="245"/>
      <c r="S93" s="245"/>
      <c r="T93" s="245"/>
      <c r="U93" s="245"/>
      <c r="V93" s="245"/>
      <c r="W93" s="245"/>
      <c r="X93" s="245"/>
      <c r="Y93" s="245"/>
      <c r="Z93" s="245"/>
      <c r="AA93" s="245"/>
      <c r="AB93" s="245"/>
      <c r="AC93" s="245"/>
      <c r="AD93" s="245"/>
      <c r="AE93" s="245"/>
      <c r="AF93" s="245"/>
      <c r="AG93" s="245"/>
      <c r="AH93" s="245"/>
      <c r="AI93" s="245"/>
      <c r="AJ93" s="245"/>
      <c r="AK93" s="245"/>
      <c r="AL93" s="245"/>
      <c r="AM93" s="245"/>
      <c r="AN93" s="245"/>
      <c r="AO93" s="245"/>
      <c r="AP93" s="245"/>
      <c r="AQ93" s="245"/>
      <c r="AR93" s="245"/>
      <c r="AS93" s="245"/>
      <c r="AT93" s="245"/>
      <c r="AU93" s="245"/>
      <c r="AV93" s="245"/>
      <c r="AW93" s="245"/>
      <c r="AX93" s="245"/>
    </row>
    <row r="94" spans="1:50" s="42" customFormat="1" x14ac:dyDescent="0.2">
      <c r="A94" s="245"/>
      <c r="B94" s="245"/>
      <c r="C94" s="245"/>
      <c r="D94" s="245"/>
      <c r="E94" s="245"/>
      <c r="F94" s="245"/>
      <c r="G94" s="245"/>
      <c r="H94" s="245"/>
      <c r="I94" s="245"/>
      <c r="J94" s="245"/>
      <c r="K94" s="245"/>
      <c r="L94" s="245"/>
      <c r="M94" s="245"/>
      <c r="N94" s="245"/>
      <c r="O94" s="245"/>
      <c r="P94" s="245"/>
      <c r="Q94" s="245"/>
      <c r="R94" s="245"/>
      <c r="S94" s="245"/>
      <c r="T94" s="245"/>
      <c r="U94" s="245"/>
      <c r="V94" s="245"/>
      <c r="W94" s="245"/>
      <c r="X94" s="245"/>
      <c r="Y94" s="245"/>
      <c r="Z94" s="245"/>
      <c r="AA94" s="245"/>
      <c r="AB94" s="245"/>
      <c r="AC94" s="245"/>
      <c r="AD94" s="245"/>
      <c r="AE94" s="245"/>
      <c r="AF94" s="245"/>
      <c r="AG94" s="245"/>
      <c r="AH94" s="245"/>
      <c r="AI94" s="245"/>
      <c r="AJ94" s="245"/>
      <c r="AK94" s="245"/>
      <c r="AL94" s="245"/>
      <c r="AM94" s="245"/>
      <c r="AN94" s="245"/>
      <c r="AO94" s="245"/>
      <c r="AP94" s="245"/>
      <c r="AQ94" s="245"/>
      <c r="AR94" s="245"/>
      <c r="AS94" s="245"/>
      <c r="AT94" s="245"/>
      <c r="AU94" s="245"/>
      <c r="AV94" s="245"/>
      <c r="AW94" s="245"/>
      <c r="AX94" s="245"/>
    </row>
    <row r="95" spans="1:50" s="42" customFormat="1" x14ac:dyDescent="0.2">
      <c r="A95" s="245"/>
      <c r="B95" s="245"/>
      <c r="C95" s="245"/>
      <c r="D95" s="245"/>
      <c r="E95" s="245"/>
      <c r="F95" s="245"/>
      <c r="G95" s="245"/>
      <c r="H95" s="245"/>
      <c r="I95" s="245"/>
      <c r="J95" s="245"/>
      <c r="K95" s="245"/>
      <c r="L95" s="245"/>
      <c r="M95" s="245"/>
      <c r="N95" s="245"/>
      <c r="O95" s="245"/>
      <c r="P95" s="245"/>
      <c r="Q95" s="245"/>
      <c r="R95" s="245"/>
      <c r="S95" s="245"/>
      <c r="T95" s="245"/>
      <c r="U95" s="245"/>
      <c r="V95" s="245"/>
      <c r="W95" s="245"/>
      <c r="X95" s="245"/>
      <c r="Y95" s="245"/>
      <c r="Z95" s="245"/>
      <c r="AA95" s="245"/>
      <c r="AB95" s="245"/>
      <c r="AC95" s="245"/>
      <c r="AD95" s="245"/>
      <c r="AE95" s="245"/>
      <c r="AF95" s="245"/>
      <c r="AG95" s="245"/>
      <c r="AH95" s="245"/>
      <c r="AI95" s="245"/>
      <c r="AJ95" s="245"/>
      <c r="AK95" s="245"/>
      <c r="AL95" s="245"/>
      <c r="AM95" s="245"/>
      <c r="AN95" s="245"/>
      <c r="AO95" s="245"/>
      <c r="AP95" s="245"/>
      <c r="AQ95" s="245"/>
      <c r="AR95" s="245"/>
      <c r="AS95" s="245"/>
      <c r="AT95" s="245"/>
      <c r="AU95" s="245"/>
      <c r="AV95" s="245"/>
      <c r="AW95" s="245"/>
      <c r="AX95" s="245"/>
    </row>
    <row r="96" spans="1:50" s="42" customFormat="1" x14ac:dyDescent="0.2">
      <c r="A96" s="245"/>
      <c r="B96" s="245"/>
      <c r="C96" s="245"/>
      <c r="D96" s="245"/>
      <c r="E96" s="245"/>
      <c r="F96" s="245"/>
      <c r="G96" s="245"/>
      <c r="H96" s="245"/>
      <c r="I96" s="245"/>
      <c r="J96" s="245"/>
      <c r="K96" s="245"/>
      <c r="L96" s="245"/>
      <c r="M96" s="245"/>
      <c r="N96" s="245"/>
      <c r="O96" s="245"/>
      <c r="P96" s="245"/>
      <c r="Q96" s="245"/>
      <c r="R96" s="245"/>
      <c r="S96" s="245"/>
      <c r="T96" s="245"/>
      <c r="U96" s="245"/>
      <c r="V96" s="245"/>
      <c r="W96" s="245"/>
      <c r="X96" s="245"/>
      <c r="Y96" s="245"/>
      <c r="Z96" s="245"/>
      <c r="AA96" s="245"/>
      <c r="AB96" s="245"/>
      <c r="AC96" s="245"/>
      <c r="AD96" s="245"/>
      <c r="AE96" s="245"/>
      <c r="AF96" s="245"/>
      <c r="AG96" s="245"/>
      <c r="AH96" s="245"/>
      <c r="AI96" s="245"/>
      <c r="AJ96" s="245"/>
      <c r="AK96" s="245"/>
      <c r="AL96" s="245"/>
      <c r="AM96" s="245"/>
      <c r="AN96" s="245"/>
      <c r="AO96" s="245"/>
      <c r="AP96" s="245"/>
      <c r="AQ96" s="245"/>
      <c r="AR96" s="245"/>
      <c r="AS96" s="245"/>
      <c r="AT96" s="245"/>
      <c r="AU96" s="245"/>
      <c r="AV96" s="245"/>
      <c r="AW96" s="245"/>
      <c r="AX96" s="245"/>
    </row>
    <row r="97" spans="1:50" s="42" customFormat="1" x14ac:dyDescent="0.2">
      <c r="A97" s="245"/>
      <c r="B97" s="245"/>
      <c r="C97" s="245"/>
      <c r="D97" s="245"/>
      <c r="E97" s="245"/>
      <c r="F97" s="245"/>
      <c r="G97" s="245"/>
      <c r="H97" s="245"/>
      <c r="I97" s="245"/>
      <c r="J97" s="245"/>
      <c r="K97" s="245"/>
      <c r="L97" s="245"/>
      <c r="M97" s="245"/>
      <c r="N97" s="245"/>
      <c r="O97" s="245"/>
      <c r="P97" s="245"/>
      <c r="Q97" s="245"/>
      <c r="R97" s="245"/>
      <c r="S97" s="245"/>
      <c r="T97" s="245"/>
      <c r="U97" s="245"/>
      <c r="V97" s="245"/>
      <c r="W97" s="245"/>
      <c r="X97" s="245"/>
      <c r="Y97" s="245"/>
      <c r="Z97" s="245"/>
      <c r="AA97" s="245"/>
      <c r="AB97" s="245"/>
      <c r="AC97" s="245"/>
      <c r="AD97" s="245"/>
      <c r="AE97" s="245"/>
      <c r="AF97" s="245"/>
      <c r="AG97" s="245"/>
      <c r="AH97" s="245"/>
      <c r="AI97" s="245"/>
      <c r="AJ97" s="245"/>
      <c r="AK97" s="245"/>
      <c r="AL97" s="245"/>
      <c r="AM97" s="245"/>
      <c r="AN97" s="245"/>
      <c r="AO97" s="245"/>
      <c r="AP97" s="245"/>
      <c r="AQ97" s="245"/>
      <c r="AR97" s="245"/>
      <c r="AS97" s="245"/>
      <c r="AT97" s="245"/>
      <c r="AU97" s="245"/>
      <c r="AV97" s="245"/>
      <c r="AW97" s="245"/>
      <c r="AX97" s="245"/>
    </row>
    <row r="98" spans="1:50" s="42" customFormat="1" x14ac:dyDescent="0.2">
      <c r="A98" s="245"/>
      <c r="B98" s="245"/>
      <c r="C98" s="245"/>
      <c r="D98" s="245"/>
      <c r="E98" s="245"/>
      <c r="F98" s="245"/>
      <c r="G98" s="245"/>
      <c r="H98" s="245"/>
      <c r="I98" s="245"/>
      <c r="J98" s="245"/>
      <c r="K98" s="245"/>
      <c r="L98" s="245"/>
      <c r="M98" s="245"/>
      <c r="N98" s="245"/>
      <c r="O98" s="245"/>
      <c r="P98" s="245"/>
      <c r="Q98" s="245"/>
      <c r="R98" s="245"/>
      <c r="S98" s="245"/>
      <c r="T98" s="245"/>
      <c r="U98" s="245"/>
      <c r="V98" s="245"/>
      <c r="W98" s="245"/>
      <c r="X98" s="245"/>
      <c r="Y98" s="245"/>
      <c r="Z98" s="245"/>
      <c r="AA98" s="245"/>
      <c r="AB98" s="245"/>
      <c r="AC98" s="245"/>
      <c r="AD98" s="245"/>
      <c r="AE98" s="245"/>
      <c r="AF98" s="245"/>
      <c r="AG98" s="245"/>
      <c r="AH98" s="245"/>
      <c r="AI98" s="245"/>
      <c r="AJ98" s="245"/>
      <c r="AK98" s="245"/>
      <c r="AL98" s="245"/>
      <c r="AM98" s="245"/>
      <c r="AN98" s="245"/>
      <c r="AO98" s="245"/>
      <c r="AP98" s="245"/>
      <c r="AQ98" s="245"/>
      <c r="AR98" s="245"/>
      <c r="AS98" s="245"/>
      <c r="AT98" s="245"/>
      <c r="AU98" s="245"/>
      <c r="AV98" s="245"/>
      <c r="AW98" s="245"/>
      <c r="AX98" s="245"/>
    </row>
    <row r="99" spans="1:50" s="42" customFormat="1" x14ac:dyDescent="0.2">
      <c r="A99" s="245"/>
      <c r="B99" s="245"/>
      <c r="C99" s="245"/>
      <c r="D99" s="245"/>
      <c r="E99" s="245"/>
      <c r="F99" s="245"/>
      <c r="G99" s="245"/>
      <c r="H99" s="245"/>
      <c r="I99" s="245"/>
      <c r="J99" s="245"/>
      <c r="K99" s="245"/>
      <c r="L99" s="245"/>
      <c r="M99" s="245"/>
      <c r="N99" s="245"/>
      <c r="O99" s="245"/>
      <c r="P99" s="245"/>
      <c r="Q99" s="245"/>
      <c r="R99" s="245"/>
      <c r="S99" s="245"/>
      <c r="T99" s="245"/>
      <c r="U99" s="245"/>
      <c r="V99" s="245"/>
      <c r="W99" s="245"/>
      <c r="X99" s="245"/>
      <c r="Y99" s="245"/>
      <c r="Z99" s="245"/>
      <c r="AA99" s="245"/>
      <c r="AB99" s="245"/>
      <c r="AC99" s="245"/>
      <c r="AD99" s="245"/>
      <c r="AE99" s="245"/>
      <c r="AF99" s="245"/>
      <c r="AG99" s="245"/>
      <c r="AH99" s="245"/>
      <c r="AI99" s="245"/>
      <c r="AJ99" s="245"/>
      <c r="AK99" s="245"/>
      <c r="AL99" s="245"/>
      <c r="AM99" s="245"/>
      <c r="AN99" s="245"/>
      <c r="AO99" s="245"/>
      <c r="AP99" s="245"/>
      <c r="AQ99" s="245"/>
      <c r="AR99" s="245"/>
      <c r="AS99" s="245"/>
      <c r="AT99" s="245"/>
      <c r="AU99" s="245"/>
      <c r="AV99" s="245"/>
      <c r="AW99" s="245"/>
      <c r="AX99" s="245"/>
    </row>
    <row r="100" spans="1:50" s="42" customFormat="1" x14ac:dyDescent="0.2">
      <c r="A100" s="245"/>
      <c r="B100" s="245"/>
      <c r="C100" s="245"/>
      <c r="D100" s="245"/>
      <c r="E100" s="245"/>
      <c r="F100" s="245"/>
      <c r="G100" s="245"/>
      <c r="H100" s="245"/>
      <c r="I100" s="245"/>
      <c r="J100" s="245"/>
      <c r="K100" s="245"/>
      <c r="L100" s="245"/>
      <c r="M100" s="245"/>
      <c r="N100" s="245"/>
      <c r="O100" s="245"/>
      <c r="P100" s="245"/>
      <c r="Q100" s="245"/>
      <c r="R100" s="245"/>
      <c r="S100" s="245"/>
      <c r="T100" s="245"/>
      <c r="U100" s="245"/>
      <c r="V100" s="245"/>
      <c r="W100" s="245"/>
      <c r="X100" s="245"/>
      <c r="Y100" s="245"/>
      <c r="Z100" s="245"/>
      <c r="AA100" s="245"/>
      <c r="AB100" s="245"/>
      <c r="AC100" s="245"/>
      <c r="AD100" s="245"/>
      <c r="AE100" s="245"/>
      <c r="AF100" s="245"/>
      <c r="AG100" s="245"/>
      <c r="AH100" s="245"/>
      <c r="AI100" s="245"/>
      <c r="AJ100" s="245"/>
      <c r="AK100" s="245"/>
      <c r="AL100" s="245"/>
      <c r="AM100" s="245"/>
      <c r="AN100" s="245"/>
      <c r="AO100" s="245"/>
      <c r="AP100" s="245"/>
      <c r="AQ100" s="245"/>
      <c r="AR100" s="245"/>
      <c r="AS100" s="245"/>
      <c r="AT100" s="245"/>
      <c r="AU100" s="245"/>
      <c r="AV100" s="245"/>
      <c r="AW100" s="245"/>
      <c r="AX100" s="245"/>
    </row>
    <row r="101" spans="1:50" s="42" customFormat="1" x14ac:dyDescent="0.2">
      <c r="A101" s="245"/>
      <c r="B101" s="245"/>
      <c r="C101" s="245"/>
      <c r="D101" s="245"/>
      <c r="E101" s="245"/>
      <c r="F101" s="245"/>
      <c r="G101" s="245"/>
      <c r="H101" s="245"/>
      <c r="I101" s="245"/>
      <c r="J101" s="245"/>
      <c r="K101" s="245"/>
      <c r="L101" s="245"/>
      <c r="M101" s="245"/>
      <c r="N101" s="245"/>
      <c r="O101" s="245"/>
      <c r="P101" s="245"/>
      <c r="Q101" s="245"/>
      <c r="R101" s="245"/>
      <c r="S101" s="245"/>
      <c r="T101" s="245"/>
      <c r="U101" s="245"/>
      <c r="V101" s="245"/>
      <c r="W101" s="245"/>
      <c r="X101" s="245"/>
      <c r="Y101" s="245"/>
      <c r="Z101" s="245"/>
      <c r="AA101" s="245"/>
      <c r="AB101" s="245"/>
      <c r="AC101" s="245"/>
      <c r="AD101" s="245"/>
      <c r="AE101" s="245"/>
      <c r="AF101" s="245"/>
      <c r="AG101" s="245"/>
      <c r="AH101" s="245"/>
      <c r="AI101" s="245"/>
      <c r="AJ101" s="245"/>
      <c r="AK101" s="245"/>
      <c r="AL101" s="245"/>
      <c r="AM101" s="245"/>
      <c r="AN101" s="245"/>
      <c r="AO101" s="245"/>
      <c r="AP101" s="245"/>
      <c r="AQ101" s="245"/>
      <c r="AR101" s="245"/>
      <c r="AS101" s="245"/>
      <c r="AT101" s="245"/>
      <c r="AU101" s="245"/>
      <c r="AV101" s="245"/>
      <c r="AW101" s="245"/>
      <c r="AX101" s="245"/>
    </row>
    <row r="102" spans="1:50" s="42" customFormat="1" x14ac:dyDescent="0.2">
      <c r="A102" s="245"/>
      <c r="B102" s="245"/>
      <c r="C102" s="245"/>
      <c r="D102" s="245"/>
      <c r="E102" s="245"/>
      <c r="F102" s="245"/>
      <c r="G102" s="245"/>
      <c r="H102" s="245"/>
      <c r="I102" s="245"/>
      <c r="J102" s="245"/>
      <c r="K102" s="245"/>
      <c r="L102" s="245"/>
      <c r="M102" s="245"/>
      <c r="N102" s="245"/>
      <c r="O102" s="245"/>
      <c r="P102" s="245"/>
      <c r="Q102" s="245"/>
      <c r="R102" s="245"/>
      <c r="S102" s="245"/>
      <c r="T102" s="245"/>
      <c r="U102" s="245"/>
      <c r="V102" s="245"/>
      <c r="W102" s="245"/>
      <c r="X102" s="245"/>
      <c r="Y102" s="245"/>
      <c r="Z102" s="245"/>
      <c r="AA102" s="245"/>
      <c r="AB102" s="245"/>
      <c r="AC102" s="245"/>
      <c r="AD102" s="245"/>
      <c r="AE102" s="245"/>
      <c r="AF102" s="245"/>
      <c r="AG102" s="245"/>
      <c r="AH102" s="245"/>
      <c r="AI102" s="245"/>
      <c r="AJ102" s="245"/>
      <c r="AK102" s="245"/>
      <c r="AL102" s="245"/>
      <c r="AM102" s="245"/>
      <c r="AN102" s="245"/>
      <c r="AO102" s="245"/>
      <c r="AP102" s="245"/>
      <c r="AQ102" s="245"/>
      <c r="AR102" s="245"/>
      <c r="AS102" s="245"/>
      <c r="AT102" s="245"/>
      <c r="AU102" s="245"/>
      <c r="AV102" s="245"/>
      <c r="AW102" s="245"/>
      <c r="AX102" s="245"/>
    </row>
    <row r="103" spans="1:50" s="42" customFormat="1" x14ac:dyDescent="0.2">
      <c r="A103" s="245"/>
      <c r="B103" s="245"/>
      <c r="C103" s="245"/>
      <c r="D103" s="245"/>
      <c r="E103" s="245"/>
      <c r="F103" s="245"/>
      <c r="G103" s="245"/>
      <c r="H103" s="245"/>
      <c r="I103" s="245"/>
      <c r="J103" s="245"/>
      <c r="K103" s="245"/>
      <c r="L103" s="245"/>
      <c r="M103" s="245"/>
      <c r="N103" s="245"/>
      <c r="O103" s="245"/>
      <c r="P103" s="245"/>
      <c r="Q103" s="245"/>
      <c r="R103" s="245"/>
      <c r="S103" s="245"/>
      <c r="T103" s="245"/>
      <c r="U103" s="245"/>
      <c r="V103" s="245"/>
      <c r="W103" s="245"/>
      <c r="X103" s="245"/>
      <c r="Y103" s="245"/>
      <c r="Z103" s="245"/>
      <c r="AA103" s="245"/>
      <c r="AB103" s="245"/>
      <c r="AC103" s="245"/>
      <c r="AD103" s="245"/>
      <c r="AE103" s="245"/>
      <c r="AF103" s="245"/>
      <c r="AG103" s="245"/>
      <c r="AH103" s="245"/>
      <c r="AI103" s="245"/>
      <c r="AJ103" s="245"/>
      <c r="AK103" s="245"/>
      <c r="AL103" s="245"/>
      <c r="AM103" s="245"/>
      <c r="AN103" s="245"/>
      <c r="AO103" s="245"/>
      <c r="AP103" s="245"/>
      <c r="AQ103" s="245"/>
      <c r="AR103" s="245"/>
      <c r="AS103" s="245"/>
      <c r="AT103" s="245"/>
      <c r="AU103" s="245"/>
      <c r="AV103" s="245"/>
      <c r="AW103" s="245"/>
      <c r="AX103" s="245"/>
    </row>
    <row r="104" spans="1:50" s="42" customFormat="1" x14ac:dyDescent="0.2">
      <c r="A104" s="245"/>
      <c r="B104" s="245"/>
      <c r="C104" s="245"/>
      <c r="D104" s="245"/>
      <c r="E104" s="245"/>
      <c r="F104" s="245"/>
      <c r="G104" s="245"/>
      <c r="H104" s="245"/>
      <c r="I104" s="245"/>
      <c r="J104" s="245"/>
      <c r="K104" s="245"/>
      <c r="L104" s="245"/>
      <c r="M104" s="245"/>
      <c r="N104" s="245"/>
      <c r="O104" s="245"/>
      <c r="P104" s="245"/>
      <c r="Q104" s="245"/>
      <c r="R104" s="245"/>
      <c r="S104" s="245"/>
      <c r="T104" s="245"/>
      <c r="U104" s="245"/>
      <c r="V104" s="245"/>
      <c r="W104" s="245"/>
      <c r="X104" s="245"/>
      <c r="Y104" s="245"/>
      <c r="Z104" s="245"/>
      <c r="AA104" s="245"/>
      <c r="AB104" s="245"/>
      <c r="AC104" s="245"/>
      <c r="AD104" s="245"/>
      <c r="AE104" s="245"/>
      <c r="AF104" s="245"/>
      <c r="AG104" s="245"/>
      <c r="AH104" s="245"/>
      <c r="AI104" s="245"/>
      <c r="AJ104" s="245"/>
      <c r="AK104" s="245"/>
      <c r="AL104" s="245"/>
      <c r="AM104" s="245"/>
      <c r="AN104" s="245"/>
      <c r="AO104" s="245"/>
      <c r="AP104" s="245"/>
      <c r="AQ104" s="245"/>
      <c r="AR104" s="245"/>
      <c r="AS104" s="245"/>
      <c r="AT104" s="245"/>
      <c r="AU104" s="245"/>
      <c r="AV104" s="245"/>
      <c r="AW104" s="245"/>
      <c r="AX104" s="245"/>
    </row>
    <row r="105" spans="1:50" s="42" customFormat="1" x14ac:dyDescent="0.2">
      <c r="A105" s="245"/>
      <c r="B105" s="245"/>
      <c r="C105" s="245"/>
      <c r="D105" s="245"/>
      <c r="E105" s="245"/>
      <c r="F105" s="245"/>
      <c r="G105" s="245"/>
      <c r="H105" s="245"/>
      <c r="I105" s="245"/>
      <c r="J105" s="245"/>
      <c r="K105" s="245"/>
      <c r="L105" s="245"/>
      <c r="M105" s="245"/>
      <c r="N105" s="245"/>
      <c r="O105" s="245"/>
      <c r="P105" s="245"/>
      <c r="Q105" s="245"/>
      <c r="R105" s="245"/>
      <c r="S105" s="245"/>
      <c r="T105" s="245"/>
      <c r="U105" s="245"/>
      <c r="V105" s="245"/>
      <c r="W105" s="245"/>
      <c r="X105" s="245"/>
      <c r="Y105" s="245"/>
      <c r="Z105" s="245"/>
      <c r="AA105" s="245"/>
      <c r="AB105" s="245"/>
      <c r="AC105" s="245"/>
      <c r="AD105" s="245"/>
      <c r="AE105" s="245"/>
      <c r="AF105" s="245"/>
      <c r="AG105" s="245"/>
      <c r="AH105" s="245"/>
      <c r="AI105" s="245"/>
      <c r="AJ105" s="245"/>
      <c r="AK105" s="245"/>
      <c r="AL105" s="245"/>
      <c r="AM105" s="245"/>
      <c r="AN105" s="245"/>
      <c r="AO105" s="245"/>
      <c r="AP105" s="245"/>
      <c r="AQ105" s="245"/>
      <c r="AR105" s="245"/>
      <c r="AS105" s="245"/>
      <c r="AT105" s="245"/>
      <c r="AU105" s="245"/>
      <c r="AV105" s="245"/>
      <c r="AW105" s="245"/>
      <c r="AX105" s="245"/>
    </row>
    <row r="106" spans="1:50" s="42" customFormat="1" x14ac:dyDescent="0.2">
      <c r="A106" s="245"/>
      <c r="B106" s="245"/>
      <c r="C106" s="245"/>
      <c r="D106" s="245"/>
      <c r="E106" s="245"/>
      <c r="F106" s="245"/>
      <c r="G106" s="245"/>
      <c r="H106" s="245"/>
      <c r="I106" s="245"/>
      <c r="J106" s="245"/>
      <c r="K106" s="245"/>
      <c r="L106" s="245"/>
      <c r="M106" s="245"/>
      <c r="N106" s="245"/>
      <c r="O106" s="245"/>
      <c r="P106" s="245"/>
      <c r="Q106" s="245"/>
      <c r="R106" s="245"/>
      <c r="S106" s="245"/>
      <c r="T106" s="245"/>
      <c r="U106" s="245"/>
      <c r="V106" s="245"/>
      <c r="W106" s="245"/>
      <c r="X106" s="245"/>
      <c r="Y106" s="245"/>
      <c r="Z106" s="245"/>
      <c r="AA106" s="245"/>
      <c r="AB106" s="245"/>
      <c r="AC106" s="245"/>
      <c r="AD106" s="245"/>
      <c r="AE106" s="245"/>
      <c r="AF106" s="245"/>
      <c r="AG106" s="245"/>
      <c r="AH106" s="245"/>
      <c r="AI106" s="245"/>
      <c r="AJ106" s="245"/>
      <c r="AK106" s="245"/>
      <c r="AL106" s="245"/>
      <c r="AM106" s="245"/>
      <c r="AN106" s="245"/>
      <c r="AO106" s="245"/>
      <c r="AP106" s="245"/>
      <c r="AQ106" s="245"/>
      <c r="AR106" s="245"/>
      <c r="AS106" s="245"/>
      <c r="AT106" s="245"/>
      <c r="AU106" s="245"/>
      <c r="AV106" s="245"/>
      <c r="AW106" s="245"/>
      <c r="AX106" s="245"/>
    </row>
    <row r="107" spans="1:50" s="42" customFormat="1" x14ac:dyDescent="0.2">
      <c r="A107" s="245"/>
      <c r="B107" s="245"/>
      <c r="C107" s="245"/>
      <c r="D107" s="245"/>
      <c r="E107" s="245"/>
      <c r="F107" s="245"/>
      <c r="G107" s="245"/>
      <c r="H107" s="245"/>
      <c r="I107" s="245"/>
      <c r="J107" s="245"/>
      <c r="K107" s="245"/>
      <c r="L107" s="245"/>
      <c r="M107" s="245"/>
      <c r="N107" s="245"/>
      <c r="O107" s="245"/>
      <c r="P107" s="245"/>
      <c r="Q107" s="245"/>
      <c r="R107" s="245"/>
      <c r="S107" s="245"/>
      <c r="T107" s="245"/>
      <c r="U107" s="245"/>
      <c r="V107" s="245"/>
      <c r="W107" s="245"/>
      <c r="X107" s="245"/>
      <c r="Y107" s="245"/>
      <c r="Z107" s="245"/>
      <c r="AA107" s="245"/>
      <c r="AB107" s="245"/>
      <c r="AC107" s="245"/>
      <c r="AD107" s="245"/>
      <c r="AE107" s="245"/>
      <c r="AF107" s="245"/>
      <c r="AG107" s="245"/>
      <c r="AH107" s="245"/>
      <c r="AI107" s="245"/>
      <c r="AJ107" s="245"/>
      <c r="AK107" s="245"/>
      <c r="AL107" s="245"/>
      <c r="AM107" s="245"/>
      <c r="AN107" s="245"/>
      <c r="AO107" s="245"/>
      <c r="AP107" s="245"/>
      <c r="AQ107" s="245"/>
      <c r="AR107" s="245"/>
      <c r="AS107" s="245"/>
      <c r="AT107" s="245"/>
      <c r="AU107" s="245"/>
      <c r="AV107" s="245"/>
      <c r="AW107" s="245"/>
      <c r="AX107" s="245"/>
    </row>
    <row r="108" spans="1:50" s="42" customFormat="1" x14ac:dyDescent="0.2">
      <c r="A108" s="245"/>
      <c r="B108" s="245"/>
      <c r="C108" s="245"/>
      <c r="D108" s="245"/>
      <c r="E108" s="245"/>
      <c r="F108" s="245"/>
      <c r="G108" s="245"/>
      <c r="H108" s="245"/>
      <c r="I108" s="245"/>
      <c r="J108" s="245"/>
      <c r="K108" s="245"/>
      <c r="L108" s="245"/>
      <c r="M108" s="245"/>
      <c r="N108" s="245"/>
      <c r="O108" s="245"/>
      <c r="P108" s="245"/>
      <c r="Q108" s="245"/>
      <c r="R108" s="245"/>
      <c r="S108" s="245"/>
      <c r="T108" s="245"/>
      <c r="U108" s="245"/>
      <c r="V108" s="245"/>
      <c r="W108" s="245"/>
      <c r="X108" s="245"/>
      <c r="Y108" s="245"/>
      <c r="Z108" s="245"/>
      <c r="AA108" s="245"/>
      <c r="AB108" s="245"/>
      <c r="AC108" s="245"/>
      <c r="AD108" s="245"/>
      <c r="AE108" s="245"/>
      <c r="AF108" s="245"/>
      <c r="AG108" s="245"/>
      <c r="AH108" s="245"/>
      <c r="AI108" s="245"/>
      <c r="AJ108" s="245"/>
      <c r="AK108" s="245"/>
      <c r="AL108" s="245"/>
      <c r="AM108" s="245"/>
      <c r="AN108" s="245"/>
      <c r="AO108" s="245"/>
      <c r="AP108" s="245"/>
      <c r="AQ108" s="245"/>
      <c r="AR108" s="245"/>
      <c r="AS108" s="245"/>
      <c r="AT108" s="245"/>
      <c r="AU108" s="245"/>
      <c r="AV108" s="245"/>
      <c r="AW108" s="245"/>
      <c r="AX108" s="245"/>
    </row>
    <row r="109" spans="1:50" s="42" customFormat="1" x14ac:dyDescent="0.2">
      <c r="A109" s="245"/>
      <c r="B109" s="245"/>
      <c r="C109" s="245"/>
      <c r="D109" s="245"/>
      <c r="E109" s="245"/>
      <c r="F109" s="245"/>
      <c r="G109" s="245"/>
      <c r="H109" s="245"/>
      <c r="I109" s="245"/>
      <c r="J109" s="245"/>
      <c r="K109" s="245"/>
      <c r="L109" s="245"/>
      <c r="M109" s="245"/>
      <c r="N109" s="245"/>
      <c r="O109" s="245"/>
      <c r="P109" s="245"/>
      <c r="Q109" s="245"/>
      <c r="R109" s="245"/>
      <c r="S109" s="245"/>
      <c r="T109" s="245"/>
      <c r="U109" s="245"/>
      <c r="V109" s="245"/>
      <c r="W109" s="245"/>
      <c r="X109" s="245"/>
      <c r="Y109" s="245"/>
      <c r="Z109" s="245"/>
      <c r="AA109" s="245"/>
      <c r="AB109" s="245"/>
      <c r="AC109" s="245"/>
      <c r="AD109" s="245"/>
      <c r="AE109" s="245"/>
      <c r="AF109" s="245"/>
      <c r="AG109" s="245"/>
      <c r="AH109" s="245"/>
      <c r="AI109" s="245"/>
      <c r="AJ109" s="245"/>
      <c r="AK109" s="245"/>
      <c r="AL109" s="245"/>
      <c r="AM109" s="245"/>
      <c r="AN109" s="245"/>
      <c r="AO109" s="245"/>
      <c r="AP109" s="245"/>
      <c r="AQ109" s="245"/>
      <c r="AR109" s="245"/>
      <c r="AS109" s="245"/>
      <c r="AT109" s="245"/>
      <c r="AU109" s="245"/>
      <c r="AV109" s="245"/>
      <c r="AW109" s="245"/>
      <c r="AX109" s="245"/>
    </row>
    <row r="110" spans="1:50" s="42" customFormat="1" x14ac:dyDescent="0.2">
      <c r="A110" s="245"/>
      <c r="B110" s="245"/>
      <c r="C110" s="245"/>
      <c r="D110" s="245"/>
      <c r="E110" s="245"/>
      <c r="F110" s="245"/>
      <c r="G110" s="245"/>
      <c r="H110" s="245"/>
      <c r="I110" s="245"/>
      <c r="J110" s="245"/>
      <c r="K110" s="245"/>
      <c r="L110" s="245"/>
      <c r="M110" s="245"/>
      <c r="N110" s="245"/>
      <c r="O110" s="245"/>
      <c r="P110" s="245"/>
      <c r="Q110" s="245"/>
      <c r="R110" s="245"/>
      <c r="S110" s="245"/>
      <c r="T110" s="245"/>
      <c r="U110" s="245"/>
      <c r="V110" s="245"/>
      <c r="W110" s="245"/>
      <c r="X110" s="245"/>
      <c r="Y110" s="245"/>
      <c r="Z110" s="245"/>
      <c r="AA110" s="245"/>
      <c r="AB110" s="245"/>
      <c r="AC110" s="245"/>
      <c r="AD110" s="245"/>
      <c r="AE110" s="245"/>
      <c r="AF110" s="245"/>
      <c r="AG110" s="245"/>
      <c r="AH110" s="245"/>
      <c r="AI110" s="245"/>
      <c r="AJ110" s="245"/>
      <c r="AK110" s="245"/>
      <c r="AL110" s="245"/>
      <c r="AM110" s="245"/>
      <c r="AN110" s="245"/>
      <c r="AO110" s="245"/>
      <c r="AP110" s="245"/>
      <c r="AQ110" s="245"/>
      <c r="AR110" s="245"/>
      <c r="AS110" s="245"/>
      <c r="AT110" s="245"/>
      <c r="AU110" s="245"/>
      <c r="AV110" s="245"/>
      <c r="AW110" s="245"/>
      <c r="AX110" s="245"/>
    </row>
    <row r="111" spans="1:50" s="42" customFormat="1" x14ac:dyDescent="0.2">
      <c r="A111" s="245"/>
      <c r="B111" s="245"/>
      <c r="C111" s="245"/>
      <c r="D111" s="245"/>
      <c r="E111" s="245"/>
      <c r="F111" s="245"/>
      <c r="G111" s="245"/>
      <c r="H111" s="245"/>
      <c r="I111" s="245"/>
      <c r="J111" s="245"/>
      <c r="K111" s="245"/>
      <c r="L111" s="245"/>
      <c r="M111" s="245"/>
      <c r="N111" s="245"/>
      <c r="O111" s="245"/>
      <c r="P111" s="245"/>
      <c r="Q111" s="245"/>
      <c r="R111" s="245"/>
      <c r="S111" s="245"/>
      <c r="T111" s="245"/>
      <c r="U111" s="245"/>
      <c r="V111" s="245"/>
      <c r="W111" s="245"/>
      <c r="X111" s="245"/>
      <c r="Y111" s="245"/>
      <c r="Z111" s="245"/>
      <c r="AA111" s="245"/>
      <c r="AB111" s="245"/>
      <c r="AC111" s="245"/>
      <c r="AD111" s="245"/>
      <c r="AE111" s="245"/>
      <c r="AF111" s="245"/>
      <c r="AG111" s="245"/>
      <c r="AH111" s="245"/>
      <c r="AI111" s="245"/>
      <c r="AJ111" s="245"/>
      <c r="AK111" s="245"/>
      <c r="AL111" s="245"/>
      <c r="AM111" s="245"/>
      <c r="AN111" s="245"/>
      <c r="AO111" s="245"/>
      <c r="AP111" s="245"/>
      <c r="AQ111" s="245"/>
      <c r="AR111" s="245"/>
      <c r="AS111" s="245"/>
      <c r="AT111" s="245"/>
      <c r="AU111" s="245"/>
      <c r="AV111" s="245"/>
      <c r="AW111" s="245"/>
      <c r="AX111" s="245"/>
    </row>
    <row r="112" spans="1:50" s="42" customFormat="1" x14ac:dyDescent="0.2">
      <c r="A112" s="245"/>
      <c r="B112" s="245"/>
      <c r="C112" s="245"/>
      <c r="D112" s="245"/>
      <c r="E112" s="245"/>
      <c r="F112" s="245"/>
      <c r="G112" s="245"/>
      <c r="H112" s="245"/>
      <c r="I112" s="245"/>
      <c r="J112" s="245"/>
      <c r="K112" s="245"/>
      <c r="L112" s="245"/>
      <c r="M112" s="245"/>
      <c r="N112" s="245"/>
      <c r="O112" s="245"/>
      <c r="P112" s="245"/>
      <c r="Q112" s="245"/>
      <c r="R112" s="245"/>
      <c r="S112" s="245"/>
      <c r="T112" s="245"/>
      <c r="U112" s="245"/>
      <c r="V112" s="245"/>
      <c r="W112" s="245"/>
      <c r="X112" s="245"/>
      <c r="Y112" s="245"/>
      <c r="Z112" s="245"/>
      <c r="AA112" s="245"/>
      <c r="AB112" s="245"/>
      <c r="AC112" s="245"/>
      <c r="AD112" s="245"/>
      <c r="AE112" s="245"/>
      <c r="AF112" s="245"/>
      <c r="AG112" s="245"/>
      <c r="AH112" s="245"/>
      <c r="AI112" s="245"/>
      <c r="AJ112" s="245"/>
      <c r="AK112" s="245"/>
      <c r="AL112" s="245"/>
      <c r="AM112" s="245"/>
      <c r="AN112" s="245"/>
      <c r="AO112" s="245"/>
      <c r="AP112" s="245"/>
      <c r="AQ112" s="245"/>
      <c r="AR112" s="245"/>
      <c r="AS112" s="245"/>
      <c r="AT112" s="245"/>
      <c r="AU112" s="245"/>
      <c r="AV112" s="245"/>
      <c r="AW112" s="245"/>
      <c r="AX112" s="245"/>
    </row>
    <row r="113" spans="1:50" s="42" customFormat="1" x14ac:dyDescent="0.2">
      <c r="A113" s="245"/>
      <c r="B113" s="245"/>
      <c r="C113" s="245"/>
      <c r="D113" s="245"/>
      <c r="E113" s="245"/>
      <c r="F113" s="245"/>
      <c r="G113" s="245"/>
      <c r="H113" s="245"/>
      <c r="I113" s="245"/>
      <c r="J113" s="245"/>
      <c r="K113" s="245"/>
      <c r="L113" s="245"/>
      <c r="M113" s="245"/>
      <c r="N113" s="245"/>
      <c r="O113" s="245"/>
      <c r="P113" s="245"/>
      <c r="Q113" s="245"/>
      <c r="R113" s="245"/>
      <c r="S113" s="245"/>
      <c r="T113" s="245"/>
      <c r="U113" s="245"/>
      <c r="V113" s="245"/>
      <c r="W113" s="245"/>
      <c r="X113" s="245"/>
      <c r="Y113" s="245"/>
      <c r="Z113" s="245"/>
      <c r="AA113" s="245"/>
      <c r="AB113" s="245"/>
      <c r="AC113" s="245"/>
      <c r="AD113" s="245"/>
      <c r="AE113" s="245"/>
      <c r="AF113" s="245"/>
      <c r="AG113" s="245"/>
      <c r="AH113" s="245"/>
      <c r="AI113" s="245"/>
      <c r="AJ113" s="245"/>
      <c r="AK113" s="245"/>
      <c r="AL113" s="245"/>
      <c r="AM113" s="245"/>
      <c r="AN113" s="245"/>
      <c r="AO113" s="245"/>
      <c r="AP113" s="245"/>
      <c r="AQ113" s="245"/>
      <c r="AR113" s="245"/>
      <c r="AS113" s="245"/>
      <c r="AT113" s="245"/>
      <c r="AU113" s="245"/>
      <c r="AV113" s="245"/>
      <c r="AW113" s="245"/>
      <c r="AX113" s="245"/>
    </row>
    <row r="114" spans="1:50" s="42" customFormat="1" x14ac:dyDescent="0.2">
      <c r="A114" s="245"/>
      <c r="B114" s="245"/>
      <c r="C114" s="245"/>
      <c r="D114" s="245"/>
      <c r="E114" s="245"/>
      <c r="F114" s="245"/>
      <c r="G114" s="245"/>
      <c r="H114" s="245"/>
      <c r="I114" s="245"/>
      <c r="J114" s="245"/>
      <c r="K114" s="245"/>
      <c r="L114" s="245"/>
      <c r="M114" s="245"/>
      <c r="N114" s="245"/>
      <c r="O114" s="245"/>
      <c r="P114" s="245"/>
      <c r="Q114" s="245"/>
      <c r="R114" s="245"/>
      <c r="S114" s="245"/>
      <c r="T114" s="245"/>
      <c r="U114" s="245"/>
      <c r="V114" s="245"/>
      <c r="W114" s="245"/>
      <c r="X114" s="245"/>
      <c r="Y114" s="245"/>
      <c r="Z114" s="245"/>
      <c r="AA114" s="245"/>
      <c r="AB114" s="245"/>
      <c r="AC114" s="245"/>
      <c r="AD114" s="245"/>
      <c r="AE114" s="245"/>
      <c r="AF114" s="245"/>
      <c r="AG114" s="245"/>
      <c r="AH114" s="245"/>
      <c r="AI114" s="245"/>
      <c r="AJ114" s="245"/>
      <c r="AK114" s="245"/>
      <c r="AL114" s="245"/>
      <c r="AM114" s="245"/>
      <c r="AN114" s="245"/>
      <c r="AO114" s="245"/>
      <c r="AP114" s="245"/>
      <c r="AQ114" s="245"/>
      <c r="AR114" s="245"/>
      <c r="AS114" s="245"/>
      <c r="AT114" s="245"/>
      <c r="AU114" s="245"/>
      <c r="AV114" s="245"/>
      <c r="AW114" s="245"/>
      <c r="AX114" s="245"/>
    </row>
    <row r="115" spans="1:50" s="42" customFormat="1" x14ac:dyDescent="0.2">
      <c r="A115" s="245"/>
      <c r="B115" s="245"/>
      <c r="C115" s="245"/>
      <c r="D115" s="245"/>
      <c r="E115" s="245"/>
      <c r="F115" s="245"/>
      <c r="G115" s="245"/>
      <c r="H115" s="245"/>
      <c r="I115" s="245"/>
      <c r="J115" s="245"/>
      <c r="K115" s="245"/>
      <c r="L115" s="245"/>
      <c r="M115" s="245"/>
      <c r="N115" s="245"/>
      <c r="O115" s="245"/>
      <c r="P115" s="245"/>
      <c r="Q115" s="245"/>
      <c r="R115" s="245"/>
      <c r="S115" s="245"/>
      <c r="T115" s="245"/>
      <c r="U115" s="245"/>
      <c r="V115" s="245"/>
      <c r="W115" s="245"/>
      <c r="X115" s="245"/>
      <c r="Y115" s="245"/>
      <c r="Z115" s="245"/>
      <c r="AA115" s="245"/>
      <c r="AB115" s="245"/>
      <c r="AC115" s="245"/>
      <c r="AD115" s="245"/>
      <c r="AE115" s="245"/>
      <c r="AF115" s="245"/>
      <c r="AG115" s="245"/>
      <c r="AH115" s="245"/>
      <c r="AI115" s="245"/>
      <c r="AJ115" s="245"/>
      <c r="AK115" s="245"/>
      <c r="AL115" s="245"/>
      <c r="AM115" s="245"/>
      <c r="AN115" s="245"/>
      <c r="AO115" s="245"/>
      <c r="AP115" s="245"/>
      <c r="AQ115" s="245"/>
      <c r="AR115" s="245"/>
      <c r="AS115" s="245"/>
      <c r="AT115" s="245"/>
      <c r="AU115" s="245"/>
      <c r="AV115" s="245"/>
      <c r="AW115" s="245"/>
      <c r="AX115" s="245"/>
    </row>
    <row r="116" spans="1:50" s="42" customFormat="1" x14ac:dyDescent="0.2">
      <c r="A116" s="245"/>
      <c r="B116" s="245"/>
      <c r="C116" s="245"/>
      <c r="D116" s="245"/>
      <c r="E116" s="245"/>
      <c r="F116" s="245"/>
      <c r="G116" s="245"/>
      <c r="H116" s="245"/>
      <c r="I116" s="245"/>
      <c r="J116" s="245"/>
      <c r="K116" s="245"/>
      <c r="L116" s="245"/>
      <c r="M116" s="245"/>
      <c r="N116" s="245"/>
      <c r="O116" s="245"/>
      <c r="P116" s="245"/>
      <c r="Q116" s="245"/>
      <c r="R116" s="245"/>
      <c r="S116" s="245"/>
      <c r="T116" s="245"/>
      <c r="U116" s="245"/>
      <c r="V116" s="245"/>
      <c r="W116" s="245"/>
      <c r="X116" s="245"/>
      <c r="Y116" s="245"/>
      <c r="Z116" s="245"/>
      <c r="AA116" s="245"/>
      <c r="AB116" s="245"/>
      <c r="AC116" s="245"/>
      <c r="AD116" s="245"/>
      <c r="AE116" s="245"/>
      <c r="AF116" s="245"/>
      <c r="AG116" s="245"/>
      <c r="AH116" s="245"/>
      <c r="AI116" s="245"/>
      <c r="AJ116" s="245"/>
      <c r="AK116" s="245"/>
      <c r="AL116" s="245"/>
      <c r="AM116" s="245"/>
      <c r="AN116" s="245"/>
      <c r="AO116" s="245"/>
      <c r="AP116" s="245"/>
      <c r="AQ116" s="245"/>
      <c r="AR116" s="245"/>
      <c r="AS116" s="245"/>
      <c r="AT116" s="245"/>
      <c r="AU116" s="245"/>
      <c r="AV116" s="245"/>
      <c r="AW116" s="245"/>
      <c r="AX116" s="245"/>
    </row>
    <row r="117" spans="1:50" s="42" customFormat="1" x14ac:dyDescent="0.2">
      <c r="A117" s="245"/>
      <c r="B117" s="245"/>
      <c r="C117" s="245"/>
      <c r="D117" s="245"/>
      <c r="E117" s="245"/>
      <c r="F117" s="245"/>
      <c r="G117" s="245"/>
      <c r="H117" s="245"/>
      <c r="I117" s="245"/>
      <c r="J117" s="245"/>
      <c r="K117" s="245"/>
      <c r="L117" s="245"/>
      <c r="M117" s="245"/>
      <c r="N117" s="245"/>
      <c r="O117" s="245"/>
      <c r="P117" s="245"/>
      <c r="Q117" s="245"/>
      <c r="R117" s="245"/>
      <c r="S117" s="245"/>
      <c r="T117" s="245"/>
      <c r="U117" s="245"/>
      <c r="V117" s="245"/>
      <c r="W117" s="245"/>
      <c r="X117" s="245"/>
      <c r="Y117" s="245"/>
      <c r="Z117" s="245"/>
      <c r="AA117" s="245"/>
      <c r="AB117" s="245"/>
      <c r="AC117" s="245"/>
      <c r="AD117" s="245"/>
      <c r="AE117" s="245"/>
      <c r="AF117" s="245"/>
      <c r="AG117" s="245"/>
      <c r="AH117" s="245"/>
      <c r="AI117" s="245"/>
      <c r="AJ117" s="245"/>
      <c r="AK117" s="245"/>
      <c r="AL117" s="245"/>
      <c r="AM117" s="245"/>
      <c r="AN117" s="245"/>
      <c r="AO117" s="245"/>
      <c r="AP117" s="245"/>
      <c r="AQ117" s="245"/>
      <c r="AR117" s="245"/>
      <c r="AS117" s="245"/>
      <c r="AT117" s="245"/>
      <c r="AU117" s="245"/>
      <c r="AV117" s="245"/>
      <c r="AW117" s="245"/>
      <c r="AX117" s="245"/>
    </row>
    <row r="118" spans="1:50" s="42" customFormat="1" x14ac:dyDescent="0.2">
      <c r="A118" s="245"/>
      <c r="B118" s="245"/>
      <c r="C118" s="245"/>
      <c r="D118" s="245"/>
      <c r="E118" s="245"/>
      <c r="F118" s="245"/>
      <c r="G118" s="245"/>
      <c r="H118" s="245"/>
      <c r="I118" s="245"/>
      <c r="J118" s="245"/>
      <c r="K118" s="245"/>
      <c r="L118" s="245"/>
      <c r="M118" s="245"/>
      <c r="N118" s="245"/>
      <c r="O118" s="245"/>
      <c r="P118" s="245"/>
      <c r="Q118" s="245"/>
      <c r="R118" s="245"/>
      <c r="S118" s="245"/>
      <c r="T118" s="245"/>
      <c r="U118" s="245"/>
      <c r="V118" s="245"/>
      <c r="W118" s="245"/>
      <c r="X118" s="245"/>
      <c r="Y118" s="245"/>
      <c r="Z118" s="245"/>
      <c r="AA118" s="245"/>
      <c r="AB118" s="245"/>
      <c r="AC118" s="245"/>
      <c r="AD118" s="245"/>
      <c r="AE118" s="245"/>
      <c r="AF118" s="245"/>
      <c r="AG118" s="245"/>
      <c r="AH118" s="245"/>
      <c r="AI118" s="245"/>
      <c r="AJ118" s="245"/>
      <c r="AK118" s="245"/>
      <c r="AL118" s="245"/>
      <c r="AM118" s="245"/>
      <c r="AN118" s="245"/>
      <c r="AO118" s="245"/>
      <c r="AP118" s="245"/>
      <c r="AQ118" s="245"/>
      <c r="AR118" s="245"/>
      <c r="AS118" s="245"/>
      <c r="AT118" s="245"/>
      <c r="AU118" s="245"/>
      <c r="AV118" s="245"/>
      <c r="AW118" s="245"/>
      <c r="AX118" s="245"/>
    </row>
    <row r="119" spans="1:50" s="42" customFormat="1" x14ac:dyDescent="0.2">
      <c r="A119" s="245"/>
      <c r="B119" s="245"/>
      <c r="C119" s="245"/>
      <c r="D119" s="245"/>
      <c r="E119" s="245"/>
      <c r="F119" s="245"/>
      <c r="G119" s="245"/>
      <c r="H119" s="245"/>
      <c r="I119" s="245"/>
      <c r="J119" s="245"/>
      <c r="K119" s="245"/>
      <c r="L119" s="245"/>
      <c r="M119" s="245"/>
      <c r="N119" s="245"/>
      <c r="O119" s="245"/>
      <c r="P119" s="245"/>
      <c r="Q119" s="245"/>
      <c r="R119" s="245"/>
      <c r="S119" s="245"/>
      <c r="T119" s="245"/>
      <c r="U119" s="245"/>
      <c r="V119" s="245"/>
      <c r="W119" s="245"/>
      <c r="X119" s="245"/>
      <c r="Y119" s="245"/>
      <c r="Z119" s="245"/>
      <c r="AA119" s="245"/>
      <c r="AB119" s="245"/>
      <c r="AC119" s="245"/>
      <c r="AD119" s="245"/>
      <c r="AE119" s="245"/>
      <c r="AF119" s="245"/>
      <c r="AG119" s="245"/>
      <c r="AH119" s="245"/>
      <c r="AI119" s="245"/>
      <c r="AJ119" s="245"/>
      <c r="AK119" s="245"/>
      <c r="AL119" s="245"/>
      <c r="AM119" s="245"/>
      <c r="AN119" s="245"/>
      <c r="AO119" s="245"/>
      <c r="AP119" s="245"/>
      <c r="AQ119" s="245"/>
      <c r="AR119" s="245"/>
      <c r="AS119" s="245"/>
      <c r="AT119" s="245"/>
      <c r="AU119" s="245"/>
      <c r="AV119" s="245"/>
      <c r="AW119" s="245"/>
      <c r="AX119" s="245"/>
    </row>
    <row r="120" spans="1:50" s="42" customFormat="1" x14ac:dyDescent="0.2">
      <c r="A120" s="245"/>
      <c r="B120" s="245"/>
      <c r="C120" s="245"/>
      <c r="D120" s="245"/>
      <c r="E120" s="245"/>
      <c r="F120" s="245"/>
      <c r="G120" s="245"/>
      <c r="H120" s="245"/>
      <c r="I120" s="245"/>
      <c r="J120" s="245"/>
      <c r="K120" s="245"/>
      <c r="L120" s="245"/>
      <c r="M120" s="245"/>
      <c r="N120" s="245"/>
      <c r="O120" s="245"/>
      <c r="P120" s="245"/>
      <c r="Q120" s="245"/>
      <c r="R120" s="245"/>
      <c r="S120" s="245"/>
      <c r="T120" s="245"/>
      <c r="U120" s="245"/>
      <c r="V120" s="245"/>
      <c r="W120" s="245"/>
      <c r="X120" s="245"/>
      <c r="Y120" s="245"/>
      <c r="Z120" s="245"/>
      <c r="AA120" s="245"/>
      <c r="AB120" s="245"/>
      <c r="AC120" s="245"/>
      <c r="AD120" s="245"/>
      <c r="AE120" s="245"/>
      <c r="AF120" s="245"/>
      <c r="AG120" s="245"/>
      <c r="AH120" s="245"/>
      <c r="AI120" s="245"/>
      <c r="AJ120" s="245"/>
      <c r="AK120" s="245"/>
      <c r="AL120" s="245"/>
      <c r="AM120" s="245"/>
      <c r="AN120" s="245"/>
      <c r="AO120" s="245"/>
      <c r="AP120" s="245"/>
      <c r="AQ120" s="245"/>
      <c r="AR120" s="245"/>
      <c r="AS120" s="245"/>
      <c r="AT120" s="245"/>
      <c r="AU120" s="245"/>
      <c r="AV120" s="245"/>
      <c r="AW120" s="245"/>
      <c r="AX120" s="245"/>
    </row>
    <row r="121" spans="1:50" s="42" customFormat="1" x14ac:dyDescent="0.2">
      <c r="A121" s="245"/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5"/>
      <c r="P121" s="245"/>
      <c r="Q121" s="245"/>
      <c r="R121" s="245"/>
      <c r="S121" s="245"/>
      <c r="T121" s="245"/>
      <c r="U121" s="245"/>
      <c r="V121" s="245"/>
      <c r="W121" s="245"/>
      <c r="X121" s="245"/>
      <c r="Y121" s="245"/>
      <c r="Z121" s="245"/>
      <c r="AA121" s="245"/>
      <c r="AB121" s="245"/>
      <c r="AC121" s="245"/>
      <c r="AD121" s="245"/>
      <c r="AE121" s="245"/>
      <c r="AF121" s="245"/>
      <c r="AG121" s="245"/>
      <c r="AH121" s="245"/>
      <c r="AI121" s="245"/>
      <c r="AJ121" s="245"/>
      <c r="AK121" s="245"/>
      <c r="AL121" s="245"/>
      <c r="AM121" s="245"/>
      <c r="AN121" s="245"/>
      <c r="AO121" s="245"/>
      <c r="AP121" s="245"/>
      <c r="AQ121" s="245"/>
      <c r="AR121" s="245"/>
      <c r="AS121" s="245"/>
      <c r="AT121" s="245"/>
      <c r="AU121" s="245"/>
      <c r="AV121" s="245"/>
      <c r="AW121" s="245"/>
      <c r="AX121" s="245"/>
    </row>
    <row r="122" spans="1:50" s="42" customFormat="1" x14ac:dyDescent="0.2">
      <c r="A122" s="245"/>
      <c r="B122" s="245"/>
      <c r="C122" s="245"/>
      <c r="D122" s="245"/>
      <c r="E122" s="245"/>
      <c r="F122" s="245"/>
      <c r="G122" s="245"/>
      <c r="H122" s="245"/>
      <c r="I122" s="245"/>
      <c r="J122" s="245"/>
      <c r="K122" s="245"/>
      <c r="L122" s="245"/>
      <c r="M122" s="245"/>
      <c r="N122" s="245"/>
      <c r="O122" s="245"/>
      <c r="P122" s="245"/>
      <c r="Q122" s="245"/>
      <c r="R122" s="245"/>
      <c r="S122" s="245"/>
      <c r="T122" s="245"/>
      <c r="U122" s="245"/>
      <c r="V122" s="245"/>
      <c r="W122" s="245"/>
      <c r="X122" s="245"/>
      <c r="Y122" s="245"/>
      <c r="Z122" s="245"/>
      <c r="AA122" s="245"/>
      <c r="AB122" s="245"/>
      <c r="AC122" s="245"/>
      <c r="AD122" s="245"/>
      <c r="AE122" s="245"/>
      <c r="AF122" s="245"/>
      <c r="AG122" s="245"/>
      <c r="AH122" s="245"/>
      <c r="AI122" s="245"/>
      <c r="AJ122" s="245"/>
      <c r="AK122" s="245"/>
      <c r="AL122" s="245"/>
      <c r="AM122" s="245"/>
      <c r="AN122" s="245"/>
      <c r="AO122" s="245"/>
      <c r="AP122" s="245"/>
      <c r="AQ122" s="245"/>
      <c r="AR122" s="245"/>
      <c r="AS122" s="245"/>
      <c r="AT122" s="245"/>
      <c r="AU122" s="245"/>
      <c r="AV122" s="245"/>
      <c r="AW122" s="245"/>
      <c r="AX122" s="245"/>
    </row>
    <row r="123" spans="1:50" s="42" customFormat="1" x14ac:dyDescent="0.2">
      <c r="A123" s="245"/>
      <c r="B123" s="245"/>
      <c r="C123" s="245"/>
      <c r="D123" s="245"/>
      <c r="E123" s="245"/>
      <c r="F123" s="245"/>
      <c r="G123" s="245"/>
      <c r="H123" s="245"/>
      <c r="I123" s="245"/>
      <c r="J123" s="245"/>
      <c r="K123" s="245"/>
      <c r="L123" s="245"/>
      <c r="M123" s="245"/>
      <c r="N123" s="245"/>
      <c r="O123" s="245"/>
      <c r="P123" s="245"/>
      <c r="Q123" s="245"/>
      <c r="R123" s="245"/>
      <c r="S123" s="245"/>
      <c r="T123" s="245"/>
      <c r="U123" s="245"/>
      <c r="V123" s="245"/>
      <c r="W123" s="245"/>
      <c r="X123" s="245"/>
      <c r="Y123" s="245"/>
      <c r="Z123" s="245"/>
      <c r="AA123" s="245"/>
      <c r="AB123" s="245"/>
      <c r="AC123" s="245"/>
      <c r="AD123" s="245"/>
      <c r="AE123" s="245"/>
      <c r="AF123" s="245"/>
      <c r="AG123" s="245"/>
      <c r="AH123" s="245"/>
      <c r="AI123" s="245"/>
      <c r="AJ123" s="245"/>
      <c r="AK123" s="245"/>
      <c r="AL123" s="245"/>
      <c r="AM123" s="245"/>
      <c r="AN123" s="245"/>
      <c r="AO123" s="245"/>
      <c r="AP123" s="245"/>
      <c r="AQ123" s="245"/>
      <c r="AR123" s="245"/>
      <c r="AS123" s="245"/>
      <c r="AT123" s="245"/>
      <c r="AU123" s="245"/>
      <c r="AV123" s="245"/>
      <c r="AW123" s="245"/>
      <c r="AX123" s="245"/>
    </row>
    <row r="124" spans="1:50" s="42" customFormat="1" x14ac:dyDescent="0.2"/>
    <row r="125" spans="1:50" s="42" customFormat="1" x14ac:dyDescent="0.2"/>
    <row r="126" spans="1:50" s="42" customFormat="1" x14ac:dyDescent="0.2"/>
    <row r="127" spans="1:50" s="42" customFormat="1" x14ac:dyDescent="0.2"/>
    <row r="128" spans="1:50" s="42" customFormat="1" x14ac:dyDescent="0.2"/>
    <row r="129" s="42" customFormat="1" x14ac:dyDescent="0.2"/>
    <row r="130" s="42" customFormat="1" x14ac:dyDescent="0.2"/>
    <row r="131" s="42" customFormat="1" x14ac:dyDescent="0.2"/>
  </sheetData>
  <mergeCells count="8">
    <mergeCell ref="B58:D58"/>
    <mergeCell ref="D6:F6"/>
    <mergeCell ref="A36:F36"/>
    <mergeCell ref="A45:F45"/>
    <mergeCell ref="A46:F46"/>
    <mergeCell ref="B42:F42"/>
    <mergeCell ref="A43:F43"/>
    <mergeCell ref="A44:F44"/>
  </mergeCells>
  <phoneticPr fontId="75" type="noConversion"/>
  <dataValidations count="1">
    <dataValidation type="list" allowBlank="1" showInputMessage="1" showErrorMessage="1" sqref="H9" xr:uid="{1F0613F0-34DE-40C9-B173-7C6FF26A405B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9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88">
    <tabColor rgb="FFFFFF00"/>
  </sheetPr>
  <dimension ref="A1:H10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CONCATENATE('135 Subfloor Framing - C1'!E9,"/",'135 Subfloor Framing - C1'!F9)</f>
        <v>JNB 20058/135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'135 Subfloor Framing - C1'!A11</f>
        <v>Carters - 3057148 - MAIN ACCOUNT</v>
      </c>
    </row>
    <row r="3" spans="1:8" x14ac:dyDescent="0.2">
      <c r="B3" t="e">
        <f>'135 Subfloor Framing - C1'!A22</f>
        <v>#NUM!</v>
      </c>
      <c r="C3" t="e">
        <f>'135 Subfloor Framing - C1'!A22</f>
        <v>#NUM!</v>
      </c>
      <c r="D3" t="e">
        <f>'135 Subfloor Framing - C1'!B22</f>
        <v>#NUM!</v>
      </c>
      <c r="E3" s="14" t="e">
        <f>'135 Subfloor Framing - C1'!C22</f>
        <v>#NUM!</v>
      </c>
      <c r="F3" s="75" t="e">
        <f>'135 Subfloor Framing - C1'!D22</f>
        <v>#NUM!</v>
      </c>
      <c r="G3" t="e">
        <f>'135 Subfloor Framing - C1'!E22</f>
        <v>#NUM!</v>
      </c>
      <c r="H3" s="99" t="e">
        <f>E3*G3</f>
        <v>#NUM!</v>
      </c>
    </row>
    <row r="4" spans="1:8" x14ac:dyDescent="0.2">
      <c r="B4" t="e">
        <f>'135 Subfloor Framing - C1'!A23</f>
        <v>#NUM!</v>
      </c>
      <c r="C4" t="e">
        <f>'135 Subfloor Framing - C1'!A23</f>
        <v>#NUM!</v>
      </c>
      <c r="D4" t="e">
        <f>'135 Subfloor Framing - C1'!B23</f>
        <v>#NUM!</v>
      </c>
      <c r="E4" s="14" t="e">
        <f>'135 Subfloor Framing - C1'!C23</f>
        <v>#NUM!</v>
      </c>
      <c r="F4" s="75" t="e">
        <f>'135 Subfloor Framing - C1'!D23</f>
        <v>#NUM!</v>
      </c>
      <c r="G4" t="e">
        <f>'135 Subfloor Framing - C1'!E23</f>
        <v>#NUM!</v>
      </c>
      <c r="H4" s="99" t="e">
        <f t="shared" ref="H4:H10" si="0">E4*G4</f>
        <v>#NUM!</v>
      </c>
    </row>
    <row r="5" spans="1:8" x14ac:dyDescent="0.2">
      <c r="B5" t="e">
        <f>'135 Subfloor Framing - C1'!A24</f>
        <v>#NUM!</v>
      </c>
      <c r="C5" t="e">
        <f>'135 Subfloor Framing - C1'!A24</f>
        <v>#NUM!</v>
      </c>
      <c r="D5" t="e">
        <f>'135 Subfloor Framing - C1'!B24</f>
        <v>#NUM!</v>
      </c>
      <c r="E5" s="14" t="e">
        <f>'135 Subfloor Framing - C1'!C24</f>
        <v>#NUM!</v>
      </c>
      <c r="F5" s="75" t="e">
        <f>'135 Subfloor Framing - C1'!D24</f>
        <v>#NUM!</v>
      </c>
      <c r="G5" t="e">
        <f>'135 Subfloor Framing - C1'!E24</f>
        <v>#NUM!</v>
      </c>
      <c r="H5" s="99" t="e">
        <f t="shared" si="0"/>
        <v>#NUM!</v>
      </c>
    </row>
    <row r="6" spans="1:8" x14ac:dyDescent="0.2">
      <c r="B6" t="e">
        <f>'135 Subfloor Framing - C1'!A25</f>
        <v>#NUM!</v>
      </c>
      <c r="C6" t="e">
        <f>'135 Subfloor Framing - C1'!A25</f>
        <v>#NUM!</v>
      </c>
      <c r="D6" t="e">
        <f>'135 Subfloor Framing - C1'!B25</f>
        <v>#NUM!</v>
      </c>
      <c r="E6" s="14" t="e">
        <f>'135 Subfloor Framing - C1'!C25</f>
        <v>#NUM!</v>
      </c>
      <c r="F6" s="75" t="e">
        <f>'135 Subfloor Framing - C1'!D25</f>
        <v>#NUM!</v>
      </c>
      <c r="G6" t="e">
        <f>'135 Subfloor Framing - C1'!E25</f>
        <v>#NUM!</v>
      </c>
      <c r="H6" s="99" t="e">
        <f t="shared" si="0"/>
        <v>#NUM!</v>
      </c>
    </row>
    <row r="7" spans="1:8" x14ac:dyDescent="0.2">
      <c r="B7" t="e">
        <f>'135 Subfloor Framing - C1'!A26</f>
        <v>#NUM!</v>
      </c>
      <c r="C7" t="e">
        <f>'135 Subfloor Framing - C1'!A26</f>
        <v>#NUM!</v>
      </c>
      <c r="D7" t="e">
        <f>'135 Subfloor Framing - C1'!B26</f>
        <v>#NUM!</v>
      </c>
      <c r="E7" s="14" t="e">
        <f>'135 Subfloor Framing - C1'!C26</f>
        <v>#NUM!</v>
      </c>
      <c r="F7" s="75" t="e">
        <f>'135 Subfloor Framing - C1'!D26</f>
        <v>#NUM!</v>
      </c>
      <c r="G7" t="e">
        <f>'135 Subfloor Framing - C1'!E26</f>
        <v>#NUM!</v>
      </c>
      <c r="H7" s="99" t="e">
        <f t="shared" si="0"/>
        <v>#NUM!</v>
      </c>
    </row>
    <row r="8" spans="1:8" x14ac:dyDescent="0.2">
      <c r="B8" t="e">
        <f>'135 Subfloor Framing - C1'!A27</f>
        <v>#NUM!</v>
      </c>
      <c r="C8" t="e">
        <f>'135 Subfloor Framing - C1'!A27</f>
        <v>#NUM!</v>
      </c>
      <c r="D8" t="e">
        <f>'135 Subfloor Framing - C1'!B27</f>
        <v>#NUM!</v>
      </c>
      <c r="E8" s="14" t="e">
        <f>'135 Subfloor Framing - C1'!C27</f>
        <v>#NUM!</v>
      </c>
      <c r="F8" s="75" t="e">
        <f>'135 Subfloor Framing - C1'!D27</f>
        <v>#NUM!</v>
      </c>
      <c r="G8" t="e">
        <f>'135 Subfloor Framing - C1'!E27</f>
        <v>#NUM!</v>
      </c>
      <c r="H8" s="99" t="e">
        <f t="shared" si="0"/>
        <v>#NUM!</v>
      </c>
    </row>
    <row r="9" spans="1:8" x14ac:dyDescent="0.2">
      <c r="B9">
        <f>'135 Subfloor Framing - C1'!A28</f>
        <v>0</v>
      </c>
      <c r="C9">
        <f>'135 Subfloor Framing - C1'!A28</f>
        <v>0</v>
      </c>
      <c r="D9">
        <f>'135 Subfloor Framing - C1'!B28</f>
        <v>0</v>
      </c>
      <c r="E9" s="14">
        <f>'135 Subfloor Framing - C1'!C28</f>
        <v>0</v>
      </c>
      <c r="F9" s="75">
        <f>'135 Subfloor Framing - C1'!D28</f>
        <v>0</v>
      </c>
      <c r="G9">
        <f>'135 Subfloor Framing - C1'!E28</f>
        <v>0</v>
      </c>
      <c r="H9" s="99">
        <f t="shared" si="0"/>
        <v>0</v>
      </c>
    </row>
    <row r="10" spans="1:8" x14ac:dyDescent="0.2">
      <c r="B10">
        <f>'135 Subfloor Framing - C1'!A29</f>
        <v>0</v>
      </c>
      <c r="C10">
        <f>'135 Subfloor Framing - C1'!A29</f>
        <v>0</v>
      </c>
      <c r="D10">
        <f>'135 Subfloor Framing - C1'!B29</f>
        <v>0</v>
      </c>
      <c r="E10" s="14">
        <f>'135 Subfloor Framing - C1'!C29</f>
        <v>0</v>
      </c>
      <c r="F10" s="75">
        <f>'135 Subfloor Framing - C1'!D29</f>
        <v>0</v>
      </c>
      <c r="G10">
        <f>'135 Subfloor Framing - C1'!E29</f>
        <v>0</v>
      </c>
      <c r="H10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9">
    <tabColor indexed="10"/>
  </sheetPr>
  <dimension ref="A1:T144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235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2319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8" t="s">
        <v>2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2269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33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352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'235 Framing Timber - C1'!A57</f>
        <v>9045RLF8H154</v>
      </c>
      <c r="B22" s="364" t="str">
        <f t="shared" ref="B22:B31" si="0">VLOOKUP(A22,$A$55:$E$408,2,0)</f>
        <v>90 X 45 RADIATA MSG8 STRESS GRADED H1.2 KD 5.4M</v>
      </c>
      <c r="C22" s="40">
        <f t="shared" ref="C22:C31" si="1">VLOOKUP(A22,$A$55:$E$408,3,0)</f>
        <v>39</v>
      </c>
      <c r="D22" s="39" t="str">
        <f t="shared" ref="D22:D31" si="2">VLOOKUP(A22,$A$55:$E$408,4,0)</f>
        <v>lgth</v>
      </c>
      <c r="E22" s="434">
        <f t="shared" ref="E22:E31" si="3">VLOOKUP(A22,$A$55:$E$408,5,0)</f>
        <v>20.63</v>
      </c>
      <c r="F22" s="460">
        <f>C22*E22</f>
        <v>804.56999999999994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'235 Framing Timber - C1'!A58</f>
        <v>4520RAFJH3D2</v>
      </c>
      <c r="B23" s="364" t="str">
        <f t="shared" si="0"/>
        <v>45X20 CAVITY BATTEN FJ MERCH H3.1 D2S KD PER METRE</v>
      </c>
      <c r="C23" s="40">
        <f t="shared" si="1"/>
        <v>79.86</v>
      </c>
      <c r="D23" s="39" t="str">
        <f t="shared" si="2"/>
        <v>mtr</v>
      </c>
      <c r="E23" s="383">
        <f t="shared" si="3"/>
        <v>1.17</v>
      </c>
      <c r="F23" s="460">
        <f t="shared" ref="F23:F30" si="4">C23*E23</f>
        <v>93.436199999999999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'235 Framing Timber - C1'!A59</f>
        <v>14035RLF8H1</v>
      </c>
      <c r="B24" s="364" t="str">
        <f t="shared" si="0"/>
        <v>140 X 35 RADIATA MSG8 STRESS GRADED H1.2 KD  *EMS*</v>
      </c>
      <c r="C24" s="40">
        <f t="shared" si="1"/>
        <v>79.599999999999994</v>
      </c>
      <c r="D24" s="39" t="str">
        <f t="shared" si="2"/>
        <v>mtr</v>
      </c>
      <c r="E24" s="383">
        <f t="shared" si="3"/>
        <v>5.23</v>
      </c>
      <c r="F24" s="460">
        <f t="shared" si="4"/>
        <v>416.30799999999999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'235 Framing Timber - C1'!A60</f>
        <v>19035RAFJCB54</v>
      </c>
      <c r="B25" s="364" t="str">
        <f t="shared" si="0"/>
        <v>190 X 35 RADIATA H1.2 FJ  CEIL/BATTEN 5.4M</v>
      </c>
      <c r="C25" s="40">
        <f t="shared" si="1"/>
        <v>18</v>
      </c>
      <c r="D25" s="39" t="str">
        <f t="shared" si="2"/>
        <v>lgth</v>
      </c>
      <c r="E25" s="383">
        <f t="shared" si="3"/>
        <v>38.06</v>
      </c>
      <c r="F25" s="460">
        <f t="shared" si="4"/>
        <v>685.08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'235 Framing Timber - C1'!A61</f>
        <v>7035RLFH1CFJ54</v>
      </c>
      <c r="B26" s="364" t="str">
        <f t="shared" si="0"/>
        <v>70 X 35 RADIATA H1.2 FJ CEIL/BATTEN 5.4M</v>
      </c>
      <c r="C26" s="40">
        <f t="shared" si="1"/>
        <v>23</v>
      </c>
      <c r="D26" s="39" t="str">
        <f t="shared" si="2"/>
        <v>lgth</v>
      </c>
      <c r="E26" s="383">
        <f t="shared" si="3"/>
        <v>11.93</v>
      </c>
      <c r="F26" s="460">
        <f t="shared" si="4"/>
        <v>274.39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'235 Framing Timber - C1'!A62</f>
        <v>7045RLF8H1</v>
      </c>
      <c r="B27" s="364" t="str">
        <f t="shared" si="0"/>
        <v>70 X 45 RADIATA MSG8 STRESS GRADED H1.2 KD *EMS*</v>
      </c>
      <c r="C27" s="40">
        <f t="shared" si="1"/>
        <v>702</v>
      </c>
      <c r="D27" s="39" t="str">
        <f t="shared" si="2"/>
        <v>mtr</v>
      </c>
      <c r="E27" s="383">
        <f t="shared" si="3"/>
        <v>3.51</v>
      </c>
      <c r="F27" s="460">
        <f t="shared" si="4"/>
        <v>2464.02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>'235 Framing Timber - C1'!A63</f>
        <v>#NUM!</v>
      </c>
      <c r="B28" s="364" t="e">
        <f t="shared" si="0"/>
        <v>#NUM!</v>
      </c>
      <c r="C28" s="40" t="e">
        <f t="shared" si="1"/>
        <v>#NUM!</v>
      </c>
      <c r="D28" s="39" t="e">
        <f t="shared" si="2"/>
        <v>#NUM!</v>
      </c>
      <c r="E28" s="383" t="e">
        <f t="shared" si="3"/>
        <v>#NUM!</v>
      </c>
      <c r="F28" s="460" t="e">
        <f t="shared" si="4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'235 Framing Timber - C1'!A64</f>
        <v>#NUM!</v>
      </c>
      <c r="B29" s="364" t="e">
        <f t="shared" si="0"/>
        <v>#NUM!</v>
      </c>
      <c r="C29" s="40" t="e">
        <f t="shared" si="1"/>
        <v>#NUM!</v>
      </c>
      <c r="D29" s="39" t="e">
        <f t="shared" si="2"/>
        <v>#NUM!</v>
      </c>
      <c r="E29" s="383" t="e">
        <f t="shared" si="3"/>
        <v>#NUM!</v>
      </c>
      <c r="F29" s="460" t="e">
        <f t="shared" si="4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>'235 Framing Timber - C1'!A65</f>
        <v>#NUM!</v>
      </c>
      <c r="B30" s="364" t="e">
        <f t="shared" si="0"/>
        <v>#NUM!</v>
      </c>
      <c r="C30" s="40" t="e">
        <f t="shared" si="1"/>
        <v>#NUM!</v>
      </c>
      <c r="D30" s="39" t="e">
        <f t="shared" si="2"/>
        <v>#NUM!</v>
      </c>
      <c r="E30" s="383" t="e">
        <f t="shared" si="3"/>
        <v>#NUM!</v>
      </c>
      <c r="F30" s="460" t="e">
        <f t="shared" si="4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>'235 Framing Timber - C1'!A66</f>
        <v>#NUM!</v>
      </c>
      <c r="B31" s="364" t="e">
        <f t="shared" si="0"/>
        <v>#NUM!</v>
      </c>
      <c r="C31" s="40" t="e">
        <f t="shared" si="1"/>
        <v>#NUM!</v>
      </c>
      <c r="D31" s="39" t="e">
        <f t="shared" si="2"/>
        <v>#NUM!</v>
      </c>
      <c r="E31" s="383" t="e">
        <f t="shared" si="3"/>
        <v>#NUM!</v>
      </c>
      <c r="F31" s="460" t="e">
        <f t="shared" ref="F31" si="5">C31*E31</f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e">
        <f>'235 Framing Timber - C1'!A67</f>
        <v>#NUM!</v>
      </c>
      <c r="B32" s="364" t="e">
        <f t="shared" ref="B32" si="6">VLOOKUP(A32,$A$55:$E$408,2,0)</f>
        <v>#NUM!</v>
      </c>
      <c r="C32" s="40" t="e">
        <f t="shared" ref="C32" si="7">VLOOKUP(A32,$A$55:$E$408,3,0)</f>
        <v>#NUM!</v>
      </c>
      <c r="D32" s="39" t="e">
        <f t="shared" ref="D32" si="8">VLOOKUP(A32,$A$55:$E$408,4,0)</f>
        <v>#NUM!</v>
      </c>
      <c r="E32" s="383" t="e">
        <f t="shared" ref="E32" si="9">VLOOKUP(A32,$A$55:$E$408,5,0)</f>
        <v>#NUM!</v>
      </c>
      <c r="F32" s="460" t="e">
        <f t="shared" ref="F32" si="10">C32*E32</f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748" customFormat="1" x14ac:dyDescent="0.2">
      <c r="A33" s="362" t="e">
        <f>'235 Framing Timber - C1'!A68</f>
        <v>#NUM!</v>
      </c>
      <c r="B33" s="364" t="e">
        <f t="shared" ref="B33:B34" si="11">VLOOKUP(A33,$A$55:$E$408,2,0)</f>
        <v>#NUM!</v>
      </c>
      <c r="C33" s="40" t="e">
        <f t="shared" ref="C33:C34" si="12">VLOOKUP(A33,$A$55:$E$408,3,0)</f>
        <v>#NUM!</v>
      </c>
      <c r="D33" s="39" t="e">
        <f t="shared" ref="D33:D34" si="13">VLOOKUP(A33,$A$55:$E$408,4,0)</f>
        <v>#NUM!</v>
      </c>
      <c r="E33" s="383" t="e">
        <f t="shared" ref="E33:E34" si="14">VLOOKUP(A33,$A$55:$E$408,5,0)</f>
        <v>#NUM!</v>
      </c>
      <c r="F33" s="460" t="e">
        <f t="shared" ref="F33:F34" si="15">C33*E33</f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748" customFormat="1" x14ac:dyDescent="0.2">
      <c r="A34" s="362" t="e">
        <f>'235 Framing Timber - C1'!A69</f>
        <v>#NUM!</v>
      </c>
      <c r="B34" s="364" t="e">
        <f t="shared" si="11"/>
        <v>#NUM!</v>
      </c>
      <c r="C34" s="40" t="e">
        <f t="shared" si="12"/>
        <v>#NUM!</v>
      </c>
      <c r="D34" s="39" t="e">
        <f t="shared" si="13"/>
        <v>#NUM!</v>
      </c>
      <c r="E34" s="383" t="e">
        <f t="shared" si="14"/>
        <v>#NUM!</v>
      </c>
      <c r="F34" s="460" t="e">
        <f t="shared" si="15"/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/>
      <c r="B35" s="364"/>
      <c r="C35" s="38"/>
      <c r="D35" s="39"/>
      <c r="E35" s="383"/>
      <c r="F35" s="46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/>
      <c r="B36" s="364"/>
      <c r="C36" s="38"/>
      <c r="D36" s="39"/>
      <c r="E36" s="383"/>
      <c r="F36" s="460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2"/>
      <c r="B37" s="364"/>
      <c r="C37" s="38"/>
      <c r="D37" s="39"/>
      <c r="E37" s="383"/>
      <c r="F37" s="460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3"/>
      <c r="B38" s="361"/>
      <c r="C38" s="360"/>
      <c r="D38" s="363"/>
      <c r="E38" s="363"/>
      <c r="F38" s="391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1"/>
      <c r="B39" s="31"/>
      <c r="C39" s="31"/>
      <c r="D39" s="31"/>
      <c r="E39" s="63" t="s">
        <v>1896</v>
      </c>
      <c r="F39" s="454" t="e">
        <f>SUM(F22:F38)</f>
        <v>#NUM!</v>
      </c>
      <c r="G39" s="387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E40" s="33" t="s">
        <v>1897</v>
      </c>
      <c r="F40" s="455" t="e">
        <f>F39*15%</f>
        <v>#NUM!</v>
      </c>
      <c r="G40" s="387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E41" s="33" t="s">
        <v>1395</v>
      </c>
      <c r="F41" s="454" t="e">
        <f>F39+F40</f>
        <v>#NUM!</v>
      </c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E42" s="33"/>
      <c r="F42" s="222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24.75" customHeight="1" x14ac:dyDescent="0.2">
      <c r="A43" s="869" t="s">
        <v>1008</v>
      </c>
      <c r="B43" s="869"/>
      <c r="C43" s="869"/>
      <c r="D43" s="869"/>
      <c r="E43" s="869"/>
      <c r="F43" s="86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86" t="s">
        <v>3377</v>
      </c>
      <c r="B45" s="466" t="s">
        <v>3335</v>
      </c>
      <c r="C45" s="385"/>
      <c r="D45" s="31"/>
      <c r="E45" s="396"/>
      <c r="F45" s="40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386" t="s">
        <v>1006</v>
      </c>
      <c r="B46" s="465" t="s">
        <v>3146</v>
      </c>
      <c r="C46" s="385"/>
      <c r="D46" s="396"/>
      <c r="E46" s="396"/>
      <c r="F46" s="409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86" t="s">
        <v>2391</v>
      </c>
      <c r="B47" s="466" t="s">
        <v>30840</v>
      </c>
      <c r="C47" s="438"/>
      <c r="D47" s="465"/>
      <c r="E47" s="396"/>
      <c r="F47" s="40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1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44" t="s">
        <v>1658</v>
      </c>
      <c r="B49" s="896"/>
      <c r="C49" s="896"/>
      <c r="D49" s="896"/>
      <c r="E49" s="896"/>
      <c r="F49" s="896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895" t="s">
        <v>2782</v>
      </c>
      <c r="B50" s="895"/>
      <c r="C50" s="895"/>
      <c r="D50" s="895"/>
      <c r="E50" s="895"/>
      <c r="F50" s="89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895"/>
      <c r="B51" s="895"/>
      <c r="C51" s="895"/>
      <c r="D51" s="895"/>
      <c r="E51" s="895"/>
      <c r="F51" s="89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895"/>
      <c r="B52" s="895"/>
      <c r="C52" s="895"/>
      <c r="D52" s="895"/>
      <c r="E52" s="895"/>
      <c r="F52" s="895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ht="13.5" thickBot="1" x14ac:dyDescent="0.25">
      <c r="A53" s="894"/>
      <c r="B53" s="894"/>
      <c r="C53" s="894"/>
      <c r="D53" s="894"/>
      <c r="E53" s="894"/>
      <c r="F53" s="894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ht="13.5" thickTop="1" x14ac:dyDescent="0.2"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245" customFormat="1" ht="13.5" thickBot="1" x14ac:dyDescent="0.25"/>
    <row r="56" spans="1:20" s="29" customFormat="1" ht="27" thickBot="1" x14ac:dyDescent="0.45">
      <c r="A56" s="174" t="s">
        <v>2269</v>
      </c>
      <c r="B56" s="181" t="s">
        <v>441</v>
      </c>
      <c r="C56" s="187"/>
      <c r="D56" s="188"/>
      <c r="E56" s="189"/>
      <c r="F56" s="190"/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str" cm="1">
        <f t="array" ref="A57">INDEX(XML!D:D,SMALL(IF(($G$1=XML!B:B),ROW(XML!B:B)-MIN(ROW(XML!B:B))+1,""),ROWS($A$1:A1)))</f>
        <v>9045RLF8H154</v>
      </c>
      <c r="B57" s="210" t="str">
        <f>VLOOKUP(A57,'Main Item List'!$A$3:$D$27748,2,0)</f>
        <v>90 X 45 RADIATA MSG8 STRESS GRADED H1.2 KD 5.4M</v>
      </c>
      <c r="C57" s="219" cm="1">
        <f t="array" ref="C57">INDEX(XML!$J$1:$J$1202,SMALL(IF(($G$1=XML!$B$1:$B$1202),ROW(XML!$B$1:$B$1202)-MIN(ROW(XML!$B$1:$B$1202))+1,""),ROWS($C$1:C1)))</f>
        <v>39</v>
      </c>
      <c r="D57" s="211" t="str">
        <f>VLOOKUP(A57,'Main Item List'!$A$3:$D$27748,3,0)</f>
        <v>lgth</v>
      </c>
      <c r="E57" s="212">
        <f>VLOOKUP(A57,'Main Item List'!$A$3:$D$27748,4,0)</f>
        <v>20.63</v>
      </c>
      <c r="F57" s="213">
        <f t="shared" ref="F57:F66" si="16">IFERROR((C57*E57),"0")</f>
        <v>804.56999999999994</v>
      </c>
      <c r="G57" s="381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09" t="str" cm="1">
        <f t="array" ref="A58">INDEX(XML!D:D,SMALL(IF(($G$1=XML!B:B),ROW(XML!B:B)-MIN(ROW(XML!B:B))+1,""),ROWS($A$1:A2)))</f>
        <v>4520RAFJH3D2</v>
      </c>
      <c r="B58" s="210" t="str">
        <f>VLOOKUP(A58,'Main Item List'!$A$3:$D$27748,2,0)</f>
        <v>45X20 CAVITY BATTEN FJ MERCH H3.1 D2S KD PER METRE</v>
      </c>
      <c r="C58" s="219" cm="1">
        <f t="array" ref="C58">INDEX(XML!$J$1:$J$1202,SMALL(IF(($G$1=XML!$B$1:$B$1202),ROW(XML!$B$1:$B$1202)-MIN(ROW(XML!$B$1:$B$1202))+1,""),ROWS($C$1:C2)))</f>
        <v>79.86</v>
      </c>
      <c r="D58" s="211" t="str">
        <f>VLOOKUP(A58,'Main Item List'!$A$3:$D$27748,3,0)</f>
        <v>mtr</v>
      </c>
      <c r="E58" s="212">
        <f>VLOOKUP(A58,'Main Item List'!$A$3:$D$27748,4,0)</f>
        <v>1.17</v>
      </c>
      <c r="F58" s="213">
        <f t="shared" si="16"/>
        <v>93.436199999999999</v>
      </c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09" t="str" cm="1">
        <f t="array" ref="A59">INDEX(XML!D:D,SMALL(IF(($G$1=XML!B:B),ROW(XML!B:B)-MIN(ROW(XML!B:B))+1,""),ROWS($A$1:A3)))</f>
        <v>14035RLF8H1</v>
      </c>
      <c r="B59" s="210" t="str">
        <f>VLOOKUP(A59,'Main Item List'!$A$3:$D$27748,2,0)</f>
        <v>140 X 35 RADIATA MSG8 STRESS GRADED H1.2 KD  *EMS*</v>
      </c>
      <c r="C59" s="219" cm="1">
        <f t="array" ref="C59">INDEX(XML!$J$1:$J$1202,SMALL(IF(($G$1=XML!$B$1:$B$1202),ROW(XML!$B$1:$B$1202)-MIN(ROW(XML!$B$1:$B$1202))+1,""),ROWS($C$1:C3)))</f>
        <v>79.599999999999994</v>
      </c>
      <c r="D59" s="211" t="str">
        <f>VLOOKUP(A59,'Main Item List'!$A$3:$D$27748,3,0)</f>
        <v>mtr</v>
      </c>
      <c r="E59" s="212">
        <f>VLOOKUP(A59,'Main Item List'!$A$3:$D$27748,4,0)</f>
        <v>5.23</v>
      </c>
      <c r="F59" s="213">
        <f t="shared" si="16"/>
        <v>416.30799999999999</v>
      </c>
      <c r="G59" s="381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09" t="str" cm="1">
        <f t="array" ref="A60">INDEX(XML!D:D,SMALL(IF(($G$1=XML!B:B),ROW(XML!B:B)-MIN(ROW(XML!B:B))+1,""),ROWS($A$1:A4)))</f>
        <v>19035RAFJCB54</v>
      </c>
      <c r="B60" s="210" t="str">
        <f>VLOOKUP(A60,'Main Item List'!$A$3:$D$27748,2,0)</f>
        <v>190 X 35 RADIATA H1.2 FJ  CEIL/BATTEN 5.4M</v>
      </c>
      <c r="C60" s="219" cm="1">
        <f t="array" ref="C60">INDEX(XML!$J$1:$J$1202,SMALL(IF(($G$1=XML!$B$1:$B$1202),ROW(XML!$B$1:$B$1202)-MIN(ROW(XML!$B$1:$B$1202))+1,""),ROWS($C$1:C4)))</f>
        <v>18</v>
      </c>
      <c r="D60" s="211" t="str">
        <f>VLOOKUP(A60,'Main Item List'!$A$3:$D$27748,3,0)</f>
        <v>lgth</v>
      </c>
      <c r="E60" s="212">
        <f>VLOOKUP(A60,'Main Item List'!$A$3:$D$27748,4,0)</f>
        <v>38.06</v>
      </c>
      <c r="F60" s="213">
        <f t="shared" si="16"/>
        <v>685.08</v>
      </c>
      <c r="G60" s="381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09" t="str" cm="1">
        <f t="array" ref="A61">INDEX(XML!D:D,SMALL(IF(($G$1=XML!B:B),ROW(XML!B:B)-MIN(ROW(XML!B:B))+1,""),ROWS($A$1:A5)))</f>
        <v>7035RLFH1CFJ54</v>
      </c>
      <c r="B61" s="210" t="str">
        <f>VLOOKUP(A61,'Main Item List'!$A$3:$D$27748,2,0)</f>
        <v>70 X 35 RADIATA H1.2 FJ CEIL/BATTEN 5.4M</v>
      </c>
      <c r="C61" s="219" cm="1">
        <f t="array" ref="C61">INDEX(XML!$J$1:$J$1202,SMALL(IF(($G$1=XML!$B$1:$B$1202),ROW(XML!$B$1:$B$1202)-MIN(ROW(XML!$B$1:$B$1202))+1,""),ROWS($C$1:C5)))</f>
        <v>23</v>
      </c>
      <c r="D61" s="211" t="str">
        <f>VLOOKUP(A61,'Main Item List'!$A$3:$D$27748,3,0)</f>
        <v>lgth</v>
      </c>
      <c r="E61" s="212">
        <f>VLOOKUP(A61,'Main Item List'!$A$3:$D$27748,4,0)</f>
        <v>11.93</v>
      </c>
      <c r="F61" s="213">
        <f t="shared" si="16"/>
        <v>274.39</v>
      </c>
      <c r="G61" s="381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09" t="str" cm="1">
        <f t="array" ref="A62">INDEX(XML!D:D,SMALL(IF(($G$1=XML!B:B),ROW(XML!B:B)-MIN(ROW(XML!B:B))+1,""),ROWS($A$1:A6)))</f>
        <v>7045RLF8H1</v>
      </c>
      <c r="B62" s="210" t="str">
        <f>VLOOKUP(A62,'Main Item List'!$A$3:$D$27748,2,0)</f>
        <v>70 X 45 RADIATA MSG8 STRESS GRADED H1.2 KD *EMS*</v>
      </c>
      <c r="C62" s="219" cm="1">
        <f t="array" ref="C62">INDEX(XML!$J$1:$J$1202,SMALL(IF(($G$1=XML!$B$1:$B$1202),ROW(XML!$B$1:$B$1202)-MIN(ROW(XML!$B$1:$B$1202))+1,""),ROWS($C$1:C6)))</f>
        <v>702</v>
      </c>
      <c r="D62" s="211" t="str">
        <f>VLOOKUP(A62,'Main Item List'!$A$3:$D$27748,3,0)</f>
        <v>mtr</v>
      </c>
      <c r="E62" s="212">
        <f>VLOOKUP(A62,'Main Item List'!$A$3:$D$27748,4,0)</f>
        <v>3.51</v>
      </c>
      <c r="F62" s="213">
        <f t="shared" si="16"/>
        <v>2464.02</v>
      </c>
      <c r="G62" s="381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76" customFormat="1" x14ac:dyDescent="0.2">
      <c r="A63" s="209" t="e" cm="1">
        <f t="array" ref="A63">INDEX(XML!D:D,SMALL(IF(($G$1=XML!B:B),ROW(XML!B:B)-MIN(ROW(XML!B:B))+1,""),ROWS($A$1:A7)))</f>
        <v>#NUM!</v>
      </c>
      <c r="B63" s="210" t="e">
        <f>VLOOKUP(A63,'Main Item List'!$A$3:$D$27748,2,0)</f>
        <v>#NUM!</v>
      </c>
      <c r="C63" s="219" t="e" cm="1">
        <f t="array" ref="C63">INDEX(XML!$J$1:$J$1202,SMALL(IF(($G$1=XML!$B$1:$B$1202),ROW(XML!$B$1:$B$1202)-MIN(ROW(XML!$B$1:$B$1202))+1,""),ROWS($C$1:C7)))</f>
        <v>#NUM!</v>
      </c>
      <c r="D63" s="211" t="e">
        <f>VLOOKUP(A63,'Main Item List'!$A$3:$D$27748,3,0)</f>
        <v>#NUM!</v>
      </c>
      <c r="E63" s="212" t="e">
        <f>VLOOKUP(A63,'Main Item List'!$A$3:$D$27748,4,0)</f>
        <v>#NUM!</v>
      </c>
      <c r="F63" s="213" t="str">
        <f t="shared" si="16"/>
        <v>0</v>
      </c>
      <c r="G63" s="381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76" customFormat="1" ht="12.75" customHeight="1" x14ac:dyDescent="0.2">
      <c r="A64" s="209" t="e" cm="1">
        <f t="array" ref="A64">INDEX(XML!D:D,SMALL(IF(($G$1=XML!B:B),ROW(XML!B:B)-MIN(ROW(XML!B:B))+1,""),ROWS($A$1:A8)))</f>
        <v>#NUM!</v>
      </c>
      <c r="B64" s="210" t="e">
        <f>VLOOKUP(A64,'Main Item List'!$A$3:$D$27748,2,0)</f>
        <v>#NUM!</v>
      </c>
      <c r="C64" s="219" t="e" cm="1">
        <f t="array" ref="C64">INDEX(XML!$J$1:$J$1202,SMALL(IF(($G$1=XML!$B$1:$B$1202),ROW(XML!$B$1:$B$1202)-MIN(ROW(XML!$B$1:$B$1202))+1,""),ROWS($C$1:C8)))</f>
        <v>#NUM!</v>
      </c>
      <c r="D64" s="211" t="e">
        <f>VLOOKUP(A64,'Main Item List'!$A$3:$D$27748,3,0)</f>
        <v>#NUM!</v>
      </c>
      <c r="E64" s="212" t="e">
        <f>VLOOKUP(A64,'Main Item List'!$A$3:$D$27748,4,0)</f>
        <v>#NUM!</v>
      </c>
      <c r="F64" s="213" t="str">
        <f t="shared" si="16"/>
        <v>0</v>
      </c>
      <c r="G64" s="481"/>
      <c r="H64" s="481"/>
      <c r="I64" s="481"/>
      <c r="J64" s="481"/>
      <c r="K64" s="481"/>
      <c r="L64" s="481"/>
      <c r="M64" s="481"/>
      <c r="N64" s="481"/>
      <c r="O64" s="481"/>
      <c r="P64" s="481"/>
      <c r="Q64" s="481"/>
      <c r="R64" s="481"/>
      <c r="S64" s="481"/>
      <c r="T64" s="481"/>
    </row>
    <row r="65" spans="1:20" s="29" customFormat="1" x14ac:dyDescent="0.2">
      <c r="A65" s="209" t="e" cm="1">
        <f t="array" ref="A65">INDEX(XML!D:D,SMALL(IF(($G$1=XML!B:B),ROW(XML!B:B)-MIN(ROW(XML!B:B))+1,""),ROWS($A$1:A9)))</f>
        <v>#NUM!</v>
      </c>
      <c r="B65" s="210" t="e">
        <f>VLOOKUP(A65,'Main Item List'!$A$3:$D$27748,2,0)</f>
        <v>#NUM!</v>
      </c>
      <c r="C65" s="219" t="e" cm="1">
        <f t="array" ref="C65">INDEX(XML!$J$1:$J$1202,SMALL(IF(($G$1=XML!$B$1:$B$1202),ROW(XML!$B$1:$B$1202)-MIN(ROW(XML!$B$1:$B$1202))+1,""),ROWS($C$1:C9)))</f>
        <v>#NUM!</v>
      </c>
      <c r="D65" s="211" t="e">
        <f>VLOOKUP(A65,'Main Item List'!$A$3:$D$27748,3,0)</f>
        <v>#NUM!</v>
      </c>
      <c r="E65" s="212" t="e">
        <f>VLOOKUP(A65,'Main Item List'!$A$3:$D$27748,4,0)</f>
        <v>#NUM!</v>
      </c>
      <c r="F65" s="213" t="str">
        <f t="shared" si="16"/>
        <v>0</v>
      </c>
      <c r="G65" s="381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09" t="e" cm="1">
        <f t="array" ref="A66">INDEX(XML!D:D,SMALL(IF(($G$1=XML!B:B),ROW(XML!B:B)-MIN(ROW(XML!B:B))+1,""),ROWS($A$1:A10)))</f>
        <v>#NUM!</v>
      </c>
      <c r="B66" s="210" t="e">
        <f>VLOOKUP(A66,'Main Item List'!$A$3:$D$27748,2,0)</f>
        <v>#NUM!</v>
      </c>
      <c r="C66" s="219" t="e" cm="1">
        <f t="array" ref="C66">INDEX(XML!$J$1:$J$1202,SMALL(IF(($G$1=XML!$B$1:$B$1202),ROW(XML!$B$1:$B$1202)-MIN(ROW(XML!$B$1:$B$1202))+1,""),ROWS($C$1:C10)))</f>
        <v>#NUM!</v>
      </c>
      <c r="D66" s="211" t="e">
        <f>VLOOKUP(A66,'Main Item List'!$A$3:$D$27748,3,0)</f>
        <v>#NUM!</v>
      </c>
      <c r="E66" s="212" t="e">
        <f>VLOOKUP(A66,'Main Item List'!$A$3:$D$27748,4,0)</f>
        <v>#NUM!</v>
      </c>
      <c r="F66" s="213" t="str">
        <f t="shared" si="16"/>
        <v>0</v>
      </c>
      <c r="G66" s="381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09" t="e" cm="1">
        <f t="array" ref="A67">INDEX(XML!D:D,SMALL(IF(($G$1=XML!B:B),ROW(XML!B:B)-MIN(ROW(XML!B:B))+1,""),ROWS($A$1:A11)))</f>
        <v>#NUM!</v>
      </c>
      <c r="B67" s="210" t="e">
        <f>VLOOKUP(A67,'Main Item List'!$A$3:$D$27748,2,0)</f>
        <v>#NUM!</v>
      </c>
      <c r="C67" s="219" t="e" cm="1">
        <f t="array" ref="C67">INDEX(XML!$J$1:$J$1202,SMALL(IF(($G$1=XML!$B$1:$B$1202),ROW(XML!$B$1:$B$1202)-MIN(ROW(XML!$B$1:$B$1202))+1,""),ROWS($C$1:C11)))</f>
        <v>#NUM!</v>
      </c>
      <c r="D67" s="211" t="e">
        <f>VLOOKUP(A67,'Main Item List'!$A$3:$D$27748,3,0)</f>
        <v>#NUM!</v>
      </c>
      <c r="E67" s="212" t="e">
        <f>VLOOKUP(A67,'Main Item List'!$A$3:$D$27748,4,0)</f>
        <v>#NUM!</v>
      </c>
      <c r="F67" s="213" t="str">
        <f t="shared" ref="F67:F69" si="17">IFERROR((C67*E67),"0")</f>
        <v>0</v>
      </c>
      <c r="G67" s="381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09" t="e" cm="1">
        <f t="array" ref="A68">INDEX(XML!D:D,SMALL(IF(($G$1=XML!B:B),ROW(XML!B:B)-MIN(ROW(XML!B:B))+1,""),ROWS($A$1:A12)))</f>
        <v>#NUM!</v>
      </c>
      <c r="B68" s="210" t="e">
        <f>VLOOKUP(A68,'Main Item List'!$A$3:$D$27748,2,0)</f>
        <v>#NUM!</v>
      </c>
      <c r="C68" s="219" t="e" cm="1">
        <f t="array" ref="C68">INDEX(XML!$J$1:$J$1202,SMALL(IF(($G$1=XML!$B$1:$B$1202),ROW(XML!$B$1:$B$1202)-MIN(ROW(XML!$B$1:$B$1202))+1,""),ROWS($C$1:C12)))</f>
        <v>#NUM!</v>
      </c>
      <c r="D68" s="211" t="e">
        <f>VLOOKUP(A68,'Main Item List'!$A$3:$D$27748,3,0)</f>
        <v>#NUM!</v>
      </c>
      <c r="E68" s="212" t="e">
        <f>VLOOKUP(A68,'Main Item List'!$A$3:$D$27748,4,0)</f>
        <v>#NUM!</v>
      </c>
      <c r="F68" s="213" t="str">
        <f t="shared" si="17"/>
        <v>0</v>
      </c>
      <c r="G68" s="381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209" t="e" cm="1">
        <f t="array" ref="A69">INDEX(XML!D:D,SMALL(IF(($G$1=XML!B:B),ROW(XML!B:B)-MIN(ROW(XML!B:B))+1,""),ROWS($A$1:A13)))</f>
        <v>#NUM!</v>
      </c>
      <c r="B69" s="210" t="e">
        <f>VLOOKUP(A69,'Main Item List'!$A$3:$D$27748,2,0)</f>
        <v>#NUM!</v>
      </c>
      <c r="C69" s="219" t="e" cm="1">
        <f t="array" ref="C69">INDEX(XML!$J$1:$J$1202,SMALL(IF(($G$1=XML!$B$1:$B$1202),ROW(XML!$B$1:$B$1202)-MIN(ROW(XML!$B$1:$B$1202))+1,""),ROWS($C$1:C13)))</f>
        <v>#NUM!</v>
      </c>
      <c r="D69" s="211" t="e">
        <f>VLOOKUP(A69,'Main Item List'!$A$3:$D$27748,3,0)</f>
        <v>#NUM!</v>
      </c>
      <c r="E69" s="212" t="e">
        <f>VLOOKUP(A69,'Main Item List'!$A$3:$D$27748,4,0)</f>
        <v>#NUM!</v>
      </c>
      <c r="F69" s="213" t="str">
        <f t="shared" si="17"/>
        <v>0</v>
      </c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160"/>
      <c r="B70" s="220"/>
      <c r="C70" s="221"/>
      <c r="D70" s="220"/>
      <c r="E70" s="222"/>
      <c r="F70" s="145"/>
      <c r="G70" s="136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9" customFormat="1" x14ac:dyDescent="0.2">
      <c r="A71" s="160"/>
      <c r="B71" s="813" t="s">
        <v>2270</v>
      </c>
      <c r="C71" s="813"/>
      <c r="D71" s="813"/>
      <c r="E71" s="159">
        <f>SUM(F57:F70)</f>
        <v>4737.8041999999996</v>
      </c>
      <c r="F71" s="145"/>
      <c r="G71" s="136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</sheetData>
  <mergeCells count="8">
    <mergeCell ref="B71:D71"/>
    <mergeCell ref="D6:F6"/>
    <mergeCell ref="A43:F43"/>
    <mergeCell ref="A53:F53"/>
    <mergeCell ref="B49:F49"/>
    <mergeCell ref="A50:F50"/>
    <mergeCell ref="A51:F51"/>
    <mergeCell ref="A52:F52"/>
  </mergeCells>
  <phoneticPr fontId="75" type="noConversion"/>
  <dataValidations count="1">
    <dataValidation type="list" allowBlank="1" showInputMessage="1" showErrorMessage="1" sqref="H9" xr:uid="{9972E24C-CF57-4645-9FD3-0C963C3534EA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B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91">
    <tabColor rgb="FFFFFF00"/>
  </sheetPr>
  <dimension ref="A1:H14"/>
  <sheetViews>
    <sheetView zoomScaleNormal="100" workbookViewId="0"/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CONCATENATE('235 Framing Timber - C1'!E9,"/",'235 Framing Timber - C1'!F9)</f>
        <v>JNB 20058/235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'235 Framing Timber - C1'!A11</f>
        <v>Carters - 3057148 - MAIN ACCOUNT</v>
      </c>
    </row>
    <row r="3" spans="1:8" x14ac:dyDescent="0.2">
      <c r="B3" t="str">
        <f>'235 Framing Timber - C1'!A22</f>
        <v>9045RLF8H154</v>
      </c>
      <c r="C3" t="str">
        <f>'235 Framing Timber - C1'!A22</f>
        <v>9045RLF8H154</v>
      </c>
      <c r="D3" t="str">
        <f>'235 Framing Timber - C1'!B22</f>
        <v>90 X 45 RADIATA MSG8 STRESS GRADED H1.2 KD 5.4M</v>
      </c>
      <c r="E3" s="14">
        <f>'235 Framing Timber - C1'!C22</f>
        <v>39</v>
      </c>
      <c r="F3" s="75" t="str">
        <f>'235 Framing Timber - C1'!D22</f>
        <v>lgth</v>
      </c>
      <c r="G3">
        <f>'235 Framing Timber - C1'!E22</f>
        <v>20.63</v>
      </c>
      <c r="H3" s="99">
        <f>E3*G3</f>
        <v>804.56999999999994</v>
      </c>
    </row>
    <row r="4" spans="1:8" x14ac:dyDescent="0.2">
      <c r="B4" t="str">
        <f>'235 Framing Timber - C1'!A23</f>
        <v>4520RAFJH3D2</v>
      </c>
      <c r="C4" t="str">
        <f>'235 Framing Timber - C1'!A23</f>
        <v>4520RAFJH3D2</v>
      </c>
      <c r="D4" t="str">
        <f>'235 Framing Timber - C1'!B23</f>
        <v>45X20 CAVITY BATTEN FJ MERCH H3.1 D2S KD PER METRE</v>
      </c>
      <c r="E4" s="14">
        <f>'235 Framing Timber - C1'!C23</f>
        <v>79.86</v>
      </c>
      <c r="F4" s="75" t="str">
        <f>'235 Framing Timber - C1'!D23</f>
        <v>mtr</v>
      </c>
      <c r="G4">
        <f>'235 Framing Timber - C1'!E23</f>
        <v>1.17</v>
      </c>
      <c r="H4" s="99">
        <f t="shared" ref="H4:H14" si="0">E4*G4</f>
        <v>93.436199999999999</v>
      </c>
    </row>
    <row r="5" spans="1:8" x14ac:dyDescent="0.2">
      <c r="B5" t="str">
        <f>'235 Framing Timber - C1'!A24</f>
        <v>14035RLF8H1</v>
      </c>
      <c r="C5" t="str">
        <f>'235 Framing Timber - C1'!A24</f>
        <v>14035RLF8H1</v>
      </c>
      <c r="D5" t="str">
        <f>'235 Framing Timber - C1'!B24</f>
        <v>140 X 35 RADIATA MSG8 STRESS GRADED H1.2 KD  *EMS*</v>
      </c>
      <c r="E5" s="14">
        <f>'235 Framing Timber - C1'!C24</f>
        <v>79.599999999999994</v>
      </c>
      <c r="F5" s="75" t="str">
        <f>'235 Framing Timber - C1'!D24</f>
        <v>mtr</v>
      </c>
      <c r="G5">
        <f>'235 Framing Timber - C1'!E24</f>
        <v>5.23</v>
      </c>
      <c r="H5" s="99">
        <f t="shared" si="0"/>
        <v>416.30799999999999</v>
      </c>
    </row>
    <row r="6" spans="1:8" x14ac:dyDescent="0.2">
      <c r="B6" t="str">
        <f>'235 Framing Timber - C1'!A25</f>
        <v>19035RAFJCB54</v>
      </c>
      <c r="C6" t="str">
        <f>'235 Framing Timber - C1'!A25</f>
        <v>19035RAFJCB54</v>
      </c>
      <c r="D6" t="str">
        <f>'235 Framing Timber - C1'!B25</f>
        <v>190 X 35 RADIATA H1.2 FJ  CEIL/BATTEN 5.4M</v>
      </c>
      <c r="E6" s="14">
        <f>'235 Framing Timber - C1'!C25</f>
        <v>18</v>
      </c>
      <c r="F6" s="75" t="str">
        <f>'235 Framing Timber - C1'!D25</f>
        <v>lgth</v>
      </c>
      <c r="G6">
        <f>'235 Framing Timber - C1'!E25</f>
        <v>38.06</v>
      </c>
      <c r="H6" s="99">
        <f t="shared" si="0"/>
        <v>685.08</v>
      </c>
    </row>
    <row r="7" spans="1:8" x14ac:dyDescent="0.2">
      <c r="B7" t="str">
        <f>'235 Framing Timber - C1'!A26</f>
        <v>7035RLFH1CFJ54</v>
      </c>
      <c r="C7" t="str">
        <f>'235 Framing Timber - C1'!A26</f>
        <v>7035RLFH1CFJ54</v>
      </c>
      <c r="D7" t="str">
        <f>'235 Framing Timber - C1'!B26</f>
        <v>70 X 35 RADIATA H1.2 FJ CEIL/BATTEN 5.4M</v>
      </c>
      <c r="E7" s="14">
        <f>'235 Framing Timber - C1'!C26</f>
        <v>23</v>
      </c>
      <c r="F7" s="75" t="str">
        <f>'235 Framing Timber - C1'!D26</f>
        <v>lgth</v>
      </c>
      <c r="G7">
        <f>'235 Framing Timber - C1'!E26</f>
        <v>11.93</v>
      </c>
      <c r="H7" s="99">
        <f t="shared" si="0"/>
        <v>274.39</v>
      </c>
    </row>
    <row r="8" spans="1:8" x14ac:dyDescent="0.2">
      <c r="B8" t="str">
        <f>'235 Framing Timber - C1'!A27</f>
        <v>7045RLF8H1</v>
      </c>
      <c r="C8" t="str">
        <f>'235 Framing Timber - C1'!A27</f>
        <v>7045RLF8H1</v>
      </c>
      <c r="D8" t="str">
        <f>'235 Framing Timber - C1'!B27</f>
        <v>70 X 45 RADIATA MSG8 STRESS GRADED H1.2 KD *EMS*</v>
      </c>
      <c r="E8" s="14">
        <f>'235 Framing Timber - C1'!C27</f>
        <v>702</v>
      </c>
      <c r="F8" s="75" t="str">
        <f>'235 Framing Timber - C1'!D27</f>
        <v>mtr</v>
      </c>
      <c r="G8">
        <f>'235 Framing Timber - C1'!E27</f>
        <v>3.51</v>
      </c>
      <c r="H8" s="99">
        <f t="shared" si="0"/>
        <v>2464.02</v>
      </c>
    </row>
    <row r="9" spans="1:8" x14ac:dyDescent="0.2">
      <c r="B9" t="e">
        <f>'235 Framing Timber - C1'!A28</f>
        <v>#NUM!</v>
      </c>
      <c r="C9" t="e">
        <f>'235 Framing Timber - C1'!A28</f>
        <v>#NUM!</v>
      </c>
      <c r="D9" t="e">
        <f>'235 Framing Timber - C1'!B28</f>
        <v>#NUM!</v>
      </c>
      <c r="E9" s="14" t="e">
        <f>'235 Framing Timber - C1'!C28</f>
        <v>#NUM!</v>
      </c>
      <c r="F9" s="75" t="e">
        <f>'235 Framing Timber - C1'!D28</f>
        <v>#NUM!</v>
      </c>
      <c r="G9" t="e">
        <f>'235 Framing Timber - C1'!E28</f>
        <v>#NUM!</v>
      </c>
      <c r="H9" s="99" t="e">
        <f t="shared" si="0"/>
        <v>#NUM!</v>
      </c>
    </row>
    <row r="10" spans="1:8" x14ac:dyDescent="0.2">
      <c r="B10" t="e">
        <f>'235 Framing Timber - C1'!A29</f>
        <v>#NUM!</v>
      </c>
      <c r="C10" t="e">
        <f>'235 Framing Timber - C1'!A29</f>
        <v>#NUM!</v>
      </c>
      <c r="D10" t="e">
        <f>'235 Framing Timber - C1'!B29</f>
        <v>#NUM!</v>
      </c>
      <c r="E10" s="14" t="e">
        <f>'235 Framing Timber - C1'!C29</f>
        <v>#NUM!</v>
      </c>
      <c r="F10" s="75" t="e">
        <f>'235 Framing Timber - C1'!D29</f>
        <v>#NUM!</v>
      </c>
      <c r="G10" t="e">
        <f>'235 Framing Timber - C1'!E29</f>
        <v>#NUM!</v>
      </c>
      <c r="H10" s="99" t="e">
        <f t="shared" si="0"/>
        <v>#NUM!</v>
      </c>
    </row>
    <row r="11" spans="1:8" x14ac:dyDescent="0.2">
      <c r="B11" t="e">
        <f>'235 Framing Timber - C1'!A30</f>
        <v>#NUM!</v>
      </c>
      <c r="C11" t="e">
        <f>'235 Framing Timber - C1'!A30</f>
        <v>#NUM!</v>
      </c>
      <c r="D11" t="e">
        <f>'235 Framing Timber - C1'!B30</f>
        <v>#NUM!</v>
      </c>
      <c r="E11" s="14" t="e">
        <f>'235 Framing Timber - C1'!C30</f>
        <v>#NUM!</v>
      </c>
      <c r="F11" s="75" t="e">
        <f>'235 Framing Timber - C1'!D30</f>
        <v>#NUM!</v>
      </c>
      <c r="G11" t="e">
        <f>'235 Framing Timber - C1'!E30</f>
        <v>#NUM!</v>
      </c>
      <c r="H11" s="99" t="e">
        <f t="shared" si="0"/>
        <v>#NUM!</v>
      </c>
    </row>
    <row r="12" spans="1:8" x14ac:dyDescent="0.2">
      <c r="B12" t="e">
        <f>'235 Framing Timber - C1'!A31</f>
        <v>#NUM!</v>
      </c>
      <c r="C12" t="e">
        <f>'235 Framing Timber - C1'!A31</f>
        <v>#NUM!</v>
      </c>
      <c r="D12" t="e">
        <f>'235 Framing Timber - C1'!B31</f>
        <v>#NUM!</v>
      </c>
      <c r="E12" s="14" t="e">
        <f>'235 Framing Timber - C1'!C31</f>
        <v>#NUM!</v>
      </c>
      <c r="F12" s="75" t="e">
        <f>'235 Framing Timber - C1'!D31</f>
        <v>#NUM!</v>
      </c>
      <c r="G12" t="e">
        <f>'235 Framing Timber - C1'!E31</f>
        <v>#NUM!</v>
      </c>
      <c r="H12" s="99" t="e">
        <f t="shared" si="0"/>
        <v>#NUM!</v>
      </c>
    </row>
    <row r="13" spans="1:8" x14ac:dyDescent="0.2">
      <c r="B13" t="e">
        <f>'235 Framing Timber - C1'!A32</f>
        <v>#NUM!</v>
      </c>
      <c r="C13" t="e">
        <f>'235 Framing Timber - C1'!A32</f>
        <v>#NUM!</v>
      </c>
      <c r="D13" t="e">
        <f>'235 Framing Timber - C1'!B32</f>
        <v>#NUM!</v>
      </c>
      <c r="E13" s="14" t="e">
        <f>'235 Framing Timber - C1'!C32</f>
        <v>#NUM!</v>
      </c>
      <c r="F13" s="75" t="e">
        <f>'235 Framing Timber - C1'!D32</f>
        <v>#NUM!</v>
      </c>
      <c r="G13" t="e">
        <f>'235 Framing Timber - C1'!E32</f>
        <v>#NUM!</v>
      </c>
      <c r="H13" s="99" t="e">
        <f t="shared" si="0"/>
        <v>#NUM!</v>
      </c>
    </row>
    <row r="14" spans="1:8" x14ac:dyDescent="0.2">
      <c r="B14">
        <f>'235 Framing Timber - C1'!A38</f>
        <v>0</v>
      </c>
      <c r="C14">
        <f>'235 Framing Timber - C1'!A38</f>
        <v>0</v>
      </c>
      <c r="D14">
        <f>'235 Framing Timber - C1'!B38</f>
        <v>0</v>
      </c>
      <c r="E14" s="14">
        <f>'235 Framing Timber - C1'!C38</f>
        <v>0</v>
      </c>
      <c r="F14" s="75">
        <f>'235 Framing Timber - C1'!D38</f>
        <v>0</v>
      </c>
      <c r="G14">
        <f>'235 Framing Timber - C1'!E38</f>
        <v>0</v>
      </c>
      <c r="H14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20">
    <tabColor indexed="10"/>
  </sheetPr>
  <dimension ref="A1:T130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245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2320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2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54310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59" t="s">
        <v>937</v>
      </c>
      <c r="D21" s="352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'245 Framing Hware - C1'!A50</f>
        <v>BULLSB30T</v>
      </c>
      <c r="B22" s="364" t="str">
        <f t="shared" ref="B22:B27" si="0">VLOOKUP(A22,$A$48:$E$394,2,0)</f>
        <v>L/LOK STRIP BRACE 30M COIL C/W TENSIONERS</v>
      </c>
      <c r="C22" s="40">
        <f t="shared" ref="C22:C27" si="1">VLOOKUP(A22,$A$48:$E$394,3,0)</f>
        <v>1</v>
      </c>
      <c r="D22" s="39" t="str">
        <f t="shared" ref="D22:D27" si="2">VLOOKUP(A22,$A$48:$E$394,4,0)</f>
        <v>coil</v>
      </c>
      <c r="E22" s="434">
        <f t="shared" ref="E22:E27" si="3">VLOOKUP(A22,$A$48:$E$394,5,0)</f>
        <v>55.97</v>
      </c>
      <c r="F22" s="483">
        <f>C22*E22</f>
        <v>55.97</v>
      </c>
      <c r="G22" s="248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'245 Framing Hware - C1'!A51</f>
        <v>RPTKDPC05020</v>
      </c>
      <c r="B23" s="364" t="str">
        <f t="shared" si="0"/>
        <v>THERMAKRAFT PERRIMETER DPC 50MM X 20M PER ROLL</v>
      </c>
      <c r="C23" s="40">
        <f t="shared" si="1"/>
        <v>5</v>
      </c>
      <c r="D23" s="39" t="str">
        <f t="shared" si="2"/>
        <v>roll</v>
      </c>
      <c r="E23" s="383">
        <f t="shared" si="3"/>
        <v>6.14</v>
      </c>
      <c r="F23" s="483">
        <f t="shared" ref="F23:F27" si="4">C23*E23</f>
        <v>30.7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'245 Framing Hware - C1'!A52</f>
        <v>RPMAWRAPST19X30</v>
      </c>
      <c r="B24" s="364" t="str">
        <f t="shared" si="0"/>
        <v>MASONS BLUE PP STRAP 19MMX300M   WRAPST19X300</v>
      </c>
      <c r="C24" s="40">
        <f t="shared" si="1"/>
        <v>2</v>
      </c>
      <c r="D24" s="39" t="str">
        <f t="shared" si="2"/>
        <v>roll</v>
      </c>
      <c r="E24" s="383">
        <f t="shared" si="3"/>
        <v>16.170000000000002</v>
      </c>
      <c r="F24" s="483">
        <f t="shared" si="4"/>
        <v>32.340000000000003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'245 Framing Hware - C1'!A53</f>
        <v>GEBRGSPE</v>
      </c>
      <c r="B25" s="364" t="str">
        <f t="shared" si="0"/>
        <v>Bracing guesstimate per element</v>
      </c>
      <c r="C25" s="40">
        <f t="shared" si="1"/>
        <v>6</v>
      </c>
      <c r="D25" s="39" t="str">
        <f t="shared" si="2"/>
        <v>each</v>
      </c>
      <c r="E25" s="383">
        <f t="shared" si="3"/>
        <v>35</v>
      </c>
      <c r="F25" s="483">
        <f t="shared" si="4"/>
        <v>210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'245 Framing Hware - C1'!A54</f>
        <v>MDDYNA150WHT25</v>
      </c>
      <c r="B26" s="364" t="str">
        <f t="shared" si="0"/>
        <v>DYNAFLASH UNIVERSAL BACK FLASHING 75 X 75MM DYNA150WHT25</v>
      </c>
      <c r="C26" s="40">
        <f t="shared" si="1"/>
        <v>1</v>
      </c>
      <c r="D26" s="39" t="str">
        <f t="shared" si="2"/>
        <v>each</v>
      </c>
      <c r="E26" s="383">
        <f t="shared" si="3"/>
        <v>121.18</v>
      </c>
      <c r="F26" s="483">
        <f t="shared" si="4"/>
        <v>121.18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'245 Framing Hware - C1'!A55</f>
        <v>PPEP7DD2412</v>
      </c>
      <c r="B27" s="364" t="str">
        <f t="shared" si="0"/>
        <v>7.0MM DD PLY UT F8/F8 STRUCTURAL 2400X1200</v>
      </c>
      <c r="C27" s="40">
        <f t="shared" si="1"/>
        <v>2</v>
      </c>
      <c r="D27" s="39" t="str">
        <f t="shared" si="2"/>
        <v>sht</v>
      </c>
      <c r="E27" s="383">
        <f t="shared" si="3"/>
        <v>30.12</v>
      </c>
      <c r="F27" s="483">
        <f t="shared" si="4"/>
        <v>60.24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59"/>
      <c r="C28" s="38"/>
      <c r="D28" s="39"/>
      <c r="E28" s="383"/>
      <c r="F28" s="477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89"/>
      <c r="B29" s="405"/>
      <c r="C29" s="353"/>
      <c r="D29" s="389"/>
      <c r="E29" s="389"/>
      <c r="F29" s="477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/>
      <c r="B30" s="359"/>
      <c r="C30" s="358"/>
      <c r="D30" s="362"/>
      <c r="E30" s="362"/>
      <c r="F30" s="453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3"/>
      <c r="B31" s="361"/>
      <c r="C31" s="360"/>
      <c r="D31" s="363"/>
      <c r="E31" s="363"/>
      <c r="F31" s="391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1"/>
      <c r="B32" s="31"/>
      <c r="C32" s="31"/>
      <c r="D32" s="31"/>
      <c r="E32" s="63" t="s">
        <v>1896</v>
      </c>
      <c r="F32" s="454">
        <f>SUM(F22:F31)</f>
        <v>510.43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1897</v>
      </c>
      <c r="F33" s="455">
        <f>F32*15%</f>
        <v>76.564499999999995</v>
      </c>
      <c r="G33" s="387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 t="s">
        <v>1395</v>
      </c>
      <c r="F34" s="454">
        <f>F32+F33</f>
        <v>586.99450000000002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/>
      <c r="F35" s="222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24.75" customHeight="1" x14ac:dyDescent="0.2">
      <c r="A36" s="869" t="s">
        <v>1008</v>
      </c>
      <c r="B36" s="869"/>
      <c r="C36" s="869"/>
      <c r="D36" s="869"/>
      <c r="E36" s="869"/>
      <c r="F36" s="86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86" t="s">
        <v>3377</v>
      </c>
      <c r="B38" s="466" t="s">
        <v>3335</v>
      </c>
      <c r="C38" s="385"/>
      <c r="D38" s="396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86" t="s">
        <v>1006</v>
      </c>
      <c r="B39" s="465" t="s">
        <v>3146</v>
      </c>
      <c r="C39" s="385"/>
      <c r="D39" s="396"/>
      <c r="E39" s="396"/>
      <c r="F39" s="40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86" t="s">
        <v>2391</v>
      </c>
      <c r="B40" s="466" t="s">
        <v>30840</v>
      </c>
      <c r="C40" s="438"/>
      <c r="D40" s="482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1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4" t="s">
        <v>1658</v>
      </c>
      <c r="B42" s="896"/>
      <c r="C42" s="896"/>
      <c r="D42" s="896"/>
      <c r="E42" s="896"/>
      <c r="F42" s="896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895" t="s">
        <v>2782</v>
      </c>
      <c r="B43" s="895"/>
      <c r="C43" s="895"/>
      <c r="D43" s="895"/>
      <c r="E43" s="895"/>
      <c r="F43" s="89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895"/>
      <c r="B44" s="895"/>
      <c r="C44" s="895"/>
      <c r="D44" s="895"/>
      <c r="E44" s="895"/>
      <c r="F44" s="89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895"/>
      <c r="B45" s="895"/>
      <c r="C45" s="895"/>
      <c r="D45" s="895"/>
      <c r="E45" s="895"/>
      <c r="F45" s="89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3.5" thickBot="1" x14ac:dyDescent="0.25">
      <c r="A46" s="894"/>
      <c r="B46" s="894"/>
      <c r="C46" s="894"/>
      <c r="D46" s="894"/>
      <c r="E46" s="894"/>
      <c r="F46" s="894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3.5" thickTop="1" x14ac:dyDescent="0.2"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245" customFormat="1" ht="13.5" thickBot="1" x14ac:dyDescent="0.25"/>
    <row r="49" spans="1:20" s="29" customFormat="1" ht="27" thickBot="1" x14ac:dyDescent="0.45">
      <c r="A49" s="191">
        <v>245</v>
      </c>
      <c r="B49" s="181" t="s">
        <v>442</v>
      </c>
      <c r="C49" s="187"/>
      <c r="D49" s="185"/>
      <c r="E49" s="186"/>
      <c r="F49" s="177"/>
      <c r="G49" s="723" t="s">
        <v>52545</v>
      </c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26" t="str" cm="1">
        <f t="array" ref="A50">INDEX(XML!D:D,SMALL(IF(($G$1=XML!B:B),ROW(XML!B:B)-MIN(ROW(XML!B:B))+1,""),ROWS($A$1:A1)))</f>
        <v>BULLSB30T</v>
      </c>
      <c r="B50" s="210" t="str">
        <f>VLOOKUP(A50,'Main Item List'!$A$3:$D$28691,2,0)</f>
        <v>L/LOK STRIP BRACE 30M COIL C/W TENSIONERS</v>
      </c>
      <c r="C50" s="219" cm="1">
        <f t="array" ref="C50">INDEX(XML!$J$1:$J$1202,SMALL(IF(($G$1=XML!$B$1:$B$1202),ROW(XML!$B$1:$B$1202)-MIN(ROW(XML!$B$1:$B$1202))+1,""),ROWS($C$1:C1)))</f>
        <v>1</v>
      </c>
      <c r="D50" s="211" t="str">
        <f>VLOOKUP(A50,'Main Item List'!$A$3:$D$28691,3,0)</f>
        <v>coil</v>
      </c>
      <c r="E50" s="212">
        <f>VLOOKUP(A50,'Main Item List'!$A$3:$D$28691,4,0)</f>
        <v>55.97</v>
      </c>
      <c r="F50" s="213">
        <f t="shared" ref="F50:F55" si="5">IFERROR((C50*E50),"0")</f>
        <v>55.97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77" customFormat="1" ht="12.75" customHeight="1" x14ac:dyDescent="0.2">
      <c r="A51" s="226" t="str" cm="1">
        <f t="array" ref="A51">INDEX(XML!D:D,SMALL(IF(($G$1=XML!B:B),ROW(XML!B:B)-MIN(ROW(XML!B:B))+1,""),ROWS($A$1:A2)))</f>
        <v>RPTKDPC05020</v>
      </c>
      <c r="B51" s="210" t="str">
        <f>VLOOKUP(A51,'Main Item List'!$A$3:$D$28691,2,0)</f>
        <v>THERMAKRAFT PERRIMETER DPC 50MM X 20M PER ROLL</v>
      </c>
      <c r="C51" s="219" cm="1">
        <f t="array" ref="C51">INDEX(XML!$J$1:$J$1202,SMALL(IF(($G$1=XML!$B$1:$B$1202),ROW(XML!$B$1:$B$1202)-MIN(ROW(XML!$B$1:$B$1202))+1,""),ROWS($C$1:C2)))</f>
        <v>5</v>
      </c>
      <c r="D51" s="211" t="str">
        <f>VLOOKUP(A51,'Main Item List'!$A$3:$D$28691,3,0)</f>
        <v>roll</v>
      </c>
      <c r="E51" s="212">
        <f>VLOOKUP(A51,'Main Item List'!$A$3:$D$28691,4,0)</f>
        <v>6.14</v>
      </c>
      <c r="F51" s="213">
        <f t="shared" si="5"/>
        <v>30.7</v>
      </c>
      <c r="G51" s="723" t="s">
        <v>52583</v>
      </c>
      <c r="H51" s="484"/>
      <c r="I51" s="484"/>
      <c r="J51" s="484"/>
      <c r="K51" s="484"/>
      <c r="L51" s="484"/>
      <c r="M51" s="484"/>
      <c r="N51" s="484"/>
      <c r="O51" s="484"/>
      <c r="P51" s="484"/>
      <c r="Q51" s="484"/>
      <c r="R51" s="484"/>
      <c r="S51" s="484"/>
      <c r="T51" s="484"/>
    </row>
    <row r="52" spans="1:20" s="29" customFormat="1" x14ac:dyDescent="0.2">
      <c r="A52" s="226" t="str" cm="1">
        <f t="array" ref="A52">INDEX(XML!D:D,SMALL(IF(($G$1=XML!B:B),ROW(XML!B:B)-MIN(ROW(XML!B:B))+1,""),ROWS($A$1:A3)))</f>
        <v>RPMAWRAPST19X30</v>
      </c>
      <c r="B52" s="210" t="str">
        <f>VLOOKUP(A52,'Main Item List'!$A$3:$D$28691,2,0)</f>
        <v>MASONS BLUE PP STRAP 19MMX300M   WRAPST19X300</v>
      </c>
      <c r="C52" s="219" cm="1">
        <f t="array" ref="C52">INDEX(XML!$J$1:$J$1202,SMALL(IF(($G$1=XML!$B$1:$B$1202),ROW(XML!$B$1:$B$1202)-MIN(ROW(XML!$B$1:$B$1202))+1,""),ROWS($C$1:C3)))</f>
        <v>2</v>
      </c>
      <c r="D52" s="211" t="str">
        <f>VLOOKUP(A52,'Main Item List'!$A$3:$D$28691,3,0)</f>
        <v>roll</v>
      </c>
      <c r="E52" s="212">
        <f>VLOOKUP(A52,'Main Item List'!$A$3:$D$28691,4,0)</f>
        <v>16.170000000000002</v>
      </c>
      <c r="F52" s="213">
        <f t="shared" si="5"/>
        <v>32.340000000000003</v>
      </c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26" t="str" cm="1">
        <f t="array" ref="A53">INDEX(XML!D:D,SMALL(IF(($G$1=XML!B:B),ROW(XML!B:B)-MIN(ROW(XML!B:B))+1,""),ROWS($A$1:A4)))</f>
        <v>GEBRGSPE</v>
      </c>
      <c r="B53" s="210" t="str">
        <f>VLOOKUP(A53,'Main Item List'!$A$3:$D$28691,2,0)</f>
        <v>Bracing guesstimate per element</v>
      </c>
      <c r="C53" s="219" cm="1">
        <f t="array" ref="C53">INDEX(XML!$J$1:$J$1202,SMALL(IF(($G$1=XML!$B$1:$B$1202),ROW(XML!$B$1:$B$1202)-MIN(ROW(XML!$B$1:$B$1202))+1,""),ROWS($C$1:C4)))</f>
        <v>6</v>
      </c>
      <c r="D53" s="211" t="str">
        <f>VLOOKUP(A53,'Main Item List'!$A$3:$D$28691,3,0)</f>
        <v>each</v>
      </c>
      <c r="E53" s="212">
        <f>VLOOKUP(A53,'Main Item List'!$A$3:$D$28691,4,0)</f>
        <v>35</v>
      </c>
      <c r="F53" s="213">
        <f t="shared" si="5"/>
        <v>210</v>
      </c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226" t="str" cm="1">
        <f t="array" ref="A54">INDEX(XML!D:D,SMALL(IF(($G$1=XML!B:B),ROW(XML!B:B)-MIN(ROW(XML!B:B))+1,""),ROWS($A$1:A5)))</f>
        <v>MDDYNA150WHT25</v>
      </c>
      <c r="B54" s="210" t="str">
        <f>VLOOKUP(A54,'Main Item List'!$A$3:$D$28691,2,0)</f>
        <v>DYNAFLASH UNIVERSAL BACK FLASHING 75 X 75MM DYNA150WHT25</v>
      </c>
      <c r="C54" s="219" cm="1">
        <f t="array" ref="C54">INDEX(XML!$J$1:$J$1202,SMALL(IF(($G$1=XML!$B$1:$B$1202),ROW(XML!$B$1:$B$1202)-MIN(ROW(XML!$B$1:$B$1202))+1,""),ROWS($C$1:C5)))</f>
        <v>1</v>
      </c>
      <c r="D54" s="211" t="str">
        <f>VLOOKUP(A54,'Main Item List'!$A$3:$D$28691,3,0)</f>
        <v>each</v>
      </c>
      <c r="E54" s="212">
        <f>VLOOKUP(A54,'Main Item List'!$A$3:$D$28691,4,0)</f>
        <v>121.18</v>
      </c>
      <c r="F54" s="213">
        <f t="shared" si="5"/>
        <v>121.18</v>
      </c>
      <c r="G54" s="381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76" customFormat="1" x14ac:dyDescent="0.2">
      <c r="A55" s="226" t="str" cm="1">
        <f t="array" ref="A55">INDEX(XML!D:D,SMALL(IF(($G$1=XML!B:B),ROW(XML!B:B)-MIN(ROW(XML!B:B))+1,""),ROWS($A$1:A6)))</f>
        <v>PPEP7DD2412</v>
      </c>
      <c r="B55" s="210" t="str">
        <f>VLOOKUP(A55,'Main Item List'!$A$3:$D$28691,2,0)</f>
        <v>7.0MM DD PLY UT F8/F8 STRUCTURAL 2400X1200</v>
      </c>
      <c r="C55" s="219" cm="1">
        <f t="array" ref="C55">INDEX(XML!$J$1:$J$1202,SMALL(IF(($G$1=XML!$B$1:$B$1202),ROW(XML!$B$1:$B$1202)-MIN(ROW(XML!$B$1:$B$1202))+1,""),ROWS($C$1:C6)))</f>
        <v>2</v>
      </c>
      <c r="D55" s="211" t="str">
        <f>VLOOKUP(A55,'Main Item List'!$A$3:$D$28691,3,0)</f>
        <v>sht</v>
      </c>
      <c r="E55" s="212">
        <f>VLOOKUP(A55,'Main Item List'!$A$3:$D$28691,4,0)</f>
        <v>30.12</v>
      </c>
      <c r="F55" s="213">
        <f t="shared" si="5"/>
        <v>60.24</v>
      </c>
      <c r="G55" s="381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160"/>
      <c r="B56" s="220"/>
      <c r="C56" s="221"/>
      <c r="D56" s="220"/>
      <c r="E56" s="222"/>
      <c r="F56" s="145"/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160"/>
      <c r="B57" s="813" t="s">
        <v>2271</v>
      </c>
      <c r="C57" s="813"/>
      <c r="D57" s="813"/>
      <c r="E57" s="159">
        <f>SUM(F50:F56)</f>
        <v>510.43</v>
      </c>
      <c r="F57" s="145"/>
      <c r="G57" s="136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</sheetData>
  <mergeCells count="8">
    <mergeCell ref="B57:D57"/>
    <mergeCell ref="D6:F6"/>
    <mergeCell ref="A36:F36"/>
    <mergeCell ref="A46:F46"/>
    <mergeCell ref="B42:F42"/>
    <mergeCell ref="A43:F43"/>
    <mergeCell ref="A44:F44"/>
    <mergeCell ref="A45:F45"/>
  </mergeCells>
  <phoneticPr fontId="75" type="noConversion"/>
  <dataValidations count="1">
    <dataValidation type="list" allowBlank="1" showInputMessage="1" showErrorMessage="1" sqref="H9" xr:uid="{3E4AA348-BCC9-4CC9-9F32-40687226FDE8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D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92">
    <tabColor rgb="FFFFFF00"/>
  </sheetPr>
  <dimension ref="A1:H13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  <col min="5" max="8" width="9.28515625" customWidth="1"/>
  </cols>
  <sheetData>
    <row r="1" spans="1:8" x14ac:dyDescent="0.2">
      <c r="A1" s="29" t="s">
        <v>3443</v>
      </c>
      <c r="B1" s="94" t="str">
        <f>CONCATENATE('245 Framing Hware - C1'!E9,"/",'245 Framing Hware - C1'!F9)</f>
        <v>JNB 20058/245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'245 Framing Hware - C1'!A11</f>
        <v>Carters - 3057148 - MAIN ACCOUNT</v>
      </c>
    </row>
    <row r="3" spans="1:8" x14ac:dyDescent="0.2">
      <c r="B3" t="str">
        <f>'245 Framing Hware - C1'!A22</f>
        <v>BULLSB30T</v>
      </c>
      <c r="C3" t="str">
        <f>'245 Framing Hware - C1'!A22</f>
        <v>BULLSB30T</v>
      </c>
      <c r="D3" t="str">
        <f>'245 Framing Hware - C1'!B22</f>
        <v>L/LOK STRIP BRACE 30M COIL C/W TENSIONERS</v>
      </c>
      <c r="E3" s="14">
        <f>'245 Framing Hware - C1'!C22</f>
        <v>1</v>
      </c>
      <c r="F3" s="75" t="str">
        <f>'245 Framing Hware - C1'!D22</f>
        <v>coil</v>
      </c>
      <c r="G3" s="99">
        <f>'245 Framing Hware - C1'!E22</f>
        <v>55.97</v>
      </c>
      <c r="H3" s="99">
        <f>E3*G3</f>
        <v>55.97</v>
      </c>
    </row>
    <row r="4" spans="1:8" x14ac:dyDescent="0.2">
      <c r="B4" t="e">
        <f>'245 Framing Hware - C1'!#REF!</f>
        <v>#REF!</v>
      </c>
      <c r="C4" t="e">
        <f>'245 Framing Hware - C1'!#REF!</f>
        <v>#REF!</v>
      </c>
      <c r="D4" t="e">
        <f>'245 Framing Hware - C1'!#REF!</f>
        <v>#REF!</v>
      </c>
      <c r="E4" s="14" t="e">
        <f>'245 Framing Hware - C1'!#REF!</f>
        <v>#REF!</v>
      </c>
      <c r="F4" s="75" t="e">
        <f>'245 Framing Hware - C1'!#REF!</f>
        <v>#REF!</v>
      </c>
      <c r="G4" s="99" t="e">
        <f>'245 Framing Hware - C1'!#REF!</f>
        <v>#REF!</v>
      </c>
      <c r="H4" s="99" t="e">
        <f t="shared" ref="H4:H13" si="0">E4*G4</f>
        <v>#REF!</v>
      </c>
    </row>
    <row r="5" spans="1:8" x14ac:dyDescent="0.2">
      <c r="B5" t="e">
        <f>'245 Framing Hware - C1'!#REF!</f>
        <v>#REF!</v>
      </c>
      <c r="C5" t="e">
        <f>'245 Framing Hware - C1'!#REF!</f>
        <v>#REF!</v>
      </c>
      <c r="D5" t="e">
        <f>'245 Framing Hware - C1'!#REF!</f>
        <v>#REF!</v>
      </c>
      <c r="E5" s="14" t="e">
        <f>'245 Framing Hware - C1'!#REF!</f>
        <v>#REF!</v>
      </c>
      <c r="F5" s="75" t="e">
        <f>'245 Framing Hware - C1'!#REF!</f>
        <v>#REF!</v>
      </c>
      <c r="G5" s="99" t="e">
        <f>'245 Framing Hware - C1'!#REF!</f>
        <v>#REF!</v>
      </c>
      <c r="H5" s="99" t="e">
        <f t="shared" si="0"/>
        <v>#REF!</v>
      </c>
    </row>
    <row r="6" spans="1:8" x14ac:dyDescent="0.2">
      <c r="B6" t="e">
        <f>'245 Framing Hware - C1'!#REF!</f>
        <v>#REF!</v>
      </c>
      <c r="C6" t="e">
        <f>'245 Framing Hware - C1'!#REF!</f>
        <v>#REF!</v>
      </c>
      <c r="D6" t="e">
        <f>'245 Framing Hware - C1'!#REF!</f>
        <v>#REF!</v>
      </c>
      <c r="E6" s="14" t="e">
        <f>'245 Framing Hware - C1'!#REF!</f>
        <v>#REF!</v>
      </c>
      <c r="F6" s="75" t="e">
        <f>'245 Framing Hware - C1'!#REF!</f>
        <v>#REF!</v>
      </c>
      <c r="G6" s="99" t="e">
        <f>'245 Framing Hware - C1'!#REF!</f>
        <v>#REF!</v>
      </c>
      <c r="H6" s="99" t="e">
        <f t="shared" si="0"/>
        <v>#REF!</v>
      </c>
    </row>
    <row r="7" spans="1:8" x14ac:dyDescent="0.2">
      <c r="B7" t="str">
        <f>'245 Framing Hware - C1'!A23</f>
        <v>RPTKDPC05020</v>
      </c>
      <c r="C7" t="str">
        <f>'245 Framing Hware - C1'!A23</f>
        <v>RPTKDPC05020</v>
      </c>
      <c r="D7" t="str">
        <f>'245 Framing Hware - C1'!B23</f>
        <v>THERMAKRAFT PERRIMETER DPC 50MM X 20M PER ROLL</v>
      </c>
      <c r="E7" s="14">
        <f>'245 Framing Hware - C1'!C23</f>
        <v>5</v>
      </c>
      <c r="F7" s="75" t="str">
        <f>'245 Framing Hware - C1'!D23</f>
        <v>roll</v>
      </c>
      <c r="G7" s="99">
        <f>'245 Framing Hware - C1'!E23</f>
        <v>6.14</v>
      </c>
      <c r="H7" s="99">
        <f t="shared" si="0"/>
        <v>30.7</v>
      </c>
    </row>
    <row r="8" spans="1:8" x14ac:dyDescent="0.2">
      <c r="B8" t="str">
        <f>'245 Framing Hware - C1'!A24</f>
        <v>RPMAWRAPST19X30</v>
      </c>
      <c r="C8" t="str">
        <f>'245 Framing Hware - C1'!A24</f>
        <v>RPMAWRAPST19X30</v>
      </c>
      <c r="D8" t="str">
        <f>'245 Framing Hware - C1'!B24</f>
        <v>MASONS BLUE PP STRAP 19MMX300M   WRAPST19X300</v>
      </c>
      <c r="E8" s="14">
        <f>'245 Framing Hware - C1'!C24</f>
        <v>2</v>
      </c>
      <c r="F8" s="75" t="str">
        <f>'245 Framing Hware - C1'!D24</f>
        <v>roll</v>
      </c>
      <c r="G8" s="99">
        <f>'245 Framing Hware - C1'!E24</f>
        <v>16.170000000000002</v>
      </c>
      <c r="H8" s="99">
        <f t="shared" si="0"/>
        <v>32.340000000000003</v>
      </c>
    </row>
    <row r="9" spans="1:8" x14ac:dyDescent="0.2">
      <c r="B9" t="str">
        <f>'245 Framing Hware - C1'!A25</f>
        <v>GEBRGSPE</v>
      </c>
      <c r="C9" t="str">
        <f>'245 Framing Hware - C1'!A25</f>
        <v>GEBRGSPE</v>
      </c>
      <c r="D9" t="str">
        <f>'245 Framing Hware - C1'!B25</f>
        <v>Bracing guesstimate per element</v>
      </c>
      <c r="E9" s="14">
        <f>'245 Framing Hware - C1'!C25</f>
        <v>6</v>
      </c>
      <c r="F9" s="75" t="str">
        <f>'245 Framing Hware - C1'!D25</f>
        <v>each</v>
      </c>
      <c r="G9" s="99">
        <f>'245 Framing Hware - C1'!E25</f>
        <v>35</v>
      </c>
      <c r="H9" s="99">
        <f t="shared" si="0"/>
        <v>210</v>
      </c>
    </row>
    <row r="10" spans="1:8" x14ac:dyDescent="0.2">
      <c r="B10" t="str">
        <f>'245 Framing Hware - C1'!A26</f>
        <v>MDDYNA150WHT25</v>
      </c>
      <c r="C10" t="str">
        <f>'245 Framing Hware - C1'!A26</f>
        <v>MDDYNA150WHT25</v>
      </c>
      <c r="D10" t="str">
        <f>'245 Framing Hware - C1'!B26</f>
        <v>DYNAFLASH UNIVERSAL BACK FLASHING 75 X 75MM DYNA150WHT25</v>
      </c>
      <c r="E10" s="14">
        <f>'245 Framing Hware - C1'!C26</f>
        <v>1</v>
      </c>
      <c r="F10" s="75" t="str">
        <f>'245 Framing Hware - C1'!D26</f>
        <v>each</v>
      </c>
      <c r="G10" s="99">
        <f>'245 Framing Hware - C1'!E26</f>
        <v>121.18</v>
      </c>
      <c r="H10" s="99">
        <f t="shared" si="0"/>
        <v>121.18</v>
      </c>
    </row>
    <row r="11" spans="1:8" x14ac:dyDescent="0.2">
      <c r="B11" t="str">
        <f>'245 Framing Hware - C1'!A27</f>
        <v>PPEP7DD2412</v>
      </c>
      <c r="C11" t="str">
        <f>'245 Framing Hware - C1'!A27</f>
        <v>PPEP7DD2412</v>
      </c>
      <c r="D11" t="str">
        <f>'245 Framing Hware - C1'!B27</f>
        <v>7.0MM DD PLY UT F8/F8 STRUCTURAL 2400X1200</v>
      </c>
      <c r="E11" s="14">
        <f>'245 Framing Hware - C1'!C27</f>
        <v>2</v>
      </c>
      <c r="F11" s="75" t="str">
        <f>'245 Framing Hware - C1'!D27</f>
        <v>sht</v>
      </c>
      <c r="G11" s="99">
        <f>'245 Framing Hware - C1'!E27</f>
        <v>30.12</v>
      </c>
      <c r="H11" s="99">
        <f t="shared" si="0"/>
        <v>60.24</v>
      </c>
    </row>
    <row r="12" spans="1:8" x14ac:dyDescent="0.2">
      <c r="B12">
        <f>'245 Framing Hware - C1'!A28</f>
        <v>0</v>
      </c>
      <c r="C12">
        <f>'245 Framing Hware - C1'!A28</f>
        <v>0</v>
      </c>
      <c r="D12">
        <f>'245 Framing Hware - C1'!C28</f>
        <v>0</v>
      </c>
      <c r="E12" s="14" t="e">
        <f>'245 Framing Hware - C1'!#REF!</f>
        <v>#REF!</v>
      </c>
      <c r="F12" s="75" t="e">
        <f>'245 Framing Hware - C1'!#REF!</f>
        <v>#REF!</v>
      </c>
      <c r="G12" s="99" t="e">
        <f>'245 Framing Hware - C1'!#REF!</f>
        <v>#REF!</v>
      </c>
      <c r="H12" s="99" t="e">
        <f t="shared" si="0"/>
        <v>#REF!</v>
      </c>
    </row>
    <row r="13" spans="1:8" x14ac:dyDescent="0.2">
      <c r="B13">
        <f>'245 Framing Hware - C1'!A29</f>
        <v>0</v>
      </c>
      <c r="C13">
        <f>'245 Framing Hware - C1'!A29</f>
        <v>0</v>
      </c>
      <c r="D13">
        <f>'245 Framing Hware - C1'!C29</f>
        <v>0</v>
      </c>
      <c r="E13" s="14" t="e">
        <f>'245 Framing Hware - C1'!#REF!</f>
        <v>#REF!</v>
      </c>
      <c r="F13" s="75" t="e">
        <f>'245 Framing Hware - C1'!#REF!</f>
        <v>#REF!</v>
      </c>
      <c r="G13" s="99" t="e">
        <f>'245 Framing Hware - C1'!#REF!</f>
        <v>#REF!</v>
      </c>
      <c r="H13" s="99" t="e">
        <f t="shared" si="0"/>
        <v>#REF!</v>
      </c>
    </row>
  </sheetData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11">
    <tabColor indexed="10"/>
  </sheetPr>
  <dimension ref="A1:T126"/>
  <sheetViews>
    <sheetView zoomScaleNormal="100" workbookViewId="0">
      <selection activeCell="I18" sqref="I18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140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2321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8" t="s">
        <v>2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401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59" t="s">
        <v>937</v>
      </c>
      <c r="D21" s="59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'140 Subfloor Hware - C1'!A48</f>
        <v>#NUM!</v>
      </c>
      <c r="B22" s="358" t="e">
        <f>VLOOKUP(A22,$A$46:$E$400,2,0)</f>
        <v>#NUM!</v>
      </c>
      <c r="C22" s="40" t="e">
        <f>VLOOKUP(A22,$A$46:$E$400,3,0)</f>
        <v>#NUM!</v>
      </c>
      <c r="D22" s="40" t="e">
        <f>VLOOKUP(A22,$A$46:$E$400,4,0)</f>
        <v>#NUM!</v>
      </c>
      <c r="E22" s="420" t="e">
        <f>VLOOKUP(A22,$A$46:$E$400,5,0)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'140 Subfloor Hware - C1'!A49</f>
        <v>#NUM!</v>
      </c>
      <c r="B23" s="358" t="e">
        <f t="shared" ref="B23:B25" si="0">VLOOKUP(A23,$A$46:$E$400,2,0)</f>
        <v>#NUM!</v>
      </c>
      <c r="C23" s="40" t="e">
        <f t="shared" ref="C23:C25" si="1">VLOOKUP(A23,$A$46:$E$400,3,0)</f>
        <v>#NUM!</v>
      </c>
      <c r="D23" s="40" t="e">
        <f t="shared" ref="D23:D25" si="2">VLOOKUP(A23,$A$46:$E$400,4,0)</f>
        <v>#NUM!</v>
      </c>
      <c r="E23" s="420" t="e">
        <f t="shared" ref="E23:E25" si="3">VLOOKUP(A23,$A$46:$E$400,5,0)</f>
        <v>#NUM!</v>
      </c>
      <c r="F23" s="390" t="e">
        <f t="shared" ref="F23:F25" si="4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'140 Subfloor Hware - C1'!A50</f>
        <v>#NUM!</v>
      </c>
      <c r="B24" s="358" t="e">
        <f t="shared" si="0"/>
        <v>#NUM!</v>
      </c>
      <c r="C24" s="40" t="e">
        <f t="shared" si="1"/>
        <v>#NUM!</v>
      </c>
      <c r="D24" s="40" t="e">
        <f t="shared" si="2"/>
        <v>#NUM!</v>
      </c>
      <c r="E24" s="420" t="e">
        <f t="shared" si="3"/>
        <v>#NUM!</v>
      </c>
      <c r="F24" s="390" t="e">
        <f t="shared" si="4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'140 Subfloor Hware - C1'!A51</f>
        <v>#NUM!</v>
      </c>
      <c r="B25" s="358" t="e">
        <f t="shared" si="0"/>
        <v>#NUM!</v>
      </c>
      <c r="C25" s="40" t="e">
        <f t="shared" si="1"/>
        <v>#NUM!</v>
      </c>
      <c r="D25" s="40" t="e">
        <f t="shared" si="2"/>
        <v>#NUM!</v>
      </c>
      <c r="E25" s="420" t="e">
        <f t="shared" si="3"/>
        <v>#NUM!</v>
      </c>
      <c r="F25" s="390" t="e">
        <f t="shared" si="4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4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8"/>
      <c r="D27" s="362"/>
      <c r="E27" s="364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59"/>
      <c r="C28" s="358"/>
      <c r="D28" s="362"/>
      <c r="E28" s="364"/>
      <c r="F28" s="453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3"/>
      <c r="B29" s="361"/>
      <c r="C29" s="360"/>
      <c r="D29" s="363"/>
      <c r="E29" s="367"/>
      <c r="F29" s="391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1"/>
      <c r="B30" s="31"/>
      <c r="C30" s="31"/>
      <c r="D30" s="31"/>
      <c r="E30" s="63" t="s">
        <v>1896</v>
      </c>
      <c r="F30" s="454" t="e">
        <f>SUM(F22:F29)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1897</v>
      </c>
      <c r="F31" s="455" t="e">
        <f>F30*15%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1395</v>
      </c>
      <c r="F32" s="454" t="e">
        <f>F30+F31</f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37" t="s">
        <v>3377</v>
      </c>
      <c r="B36" s="466" t="s">
        <v>3335</v>
      </c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 t="s">
        <v>1006</v>
      </c>
      <c r="B37" s="465" t="s">
        <v>3146</v>
      </c>
      <c r="C37" s="385"/>
      <c r="D37" s="396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37" t="s">
        <v>2391</v>
      </c>
      <c r="B38" s="466" t="s">
        <v>30840</v>
      </c>
      <c r="C38" s="438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15"/>
      <c r="D39" s="31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4"/>
      <c r="B40" s="896"/>
      <c r="C40" s="896"/>
      <c r="D40" s="896"/>
      <c r="E40" s="896"/>
      <c r="F40" s="896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895" t="s">
        <v>2782</v>
      </c>
      <c r="B41" s="895"/>
      <c r="C41" s="895"/>
      <c r="D41" s="895"/>
      <c r="E41" s="895"/>
      <c r="F41" s="89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895"/>
      <c r="B42" s="895"/>
      <c r="C42" s="895"/>
      <c r="D42" s="895"/>
      <c r="E42" s="895"/>
      <c r="F42" s="89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895"/>
      <c r="B43" s="895"/>
      <c r="C43" s="895"/>
      <c r="D43" s="895"/>
      <c r="E43" s="895"/>
      <c r="F43" s="89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3.5" thickBot="1" x14ac:dyDescent="0.25">
      <c r="A44" s="894"/>
      <c r="B44" s="894"/>
      <c r="C44" s="894"/>
      <c r="D44" s="894"/>
      <c r="E44" s="894"/>
      <c r="F44" s="894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3.5" thickTop="1" x14ac:dyDescent="0.2"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245" customFormat="1" ht="13.5" thickBot="1" x14ac:dyDescent="0.25"/>
    <row r="47" spans="1:20" s="29" customFormat="1" ht="27" thickBot="1" x14ac:dyDescent="0.45">
      <c r="A47" s="174" t="s">
        <v>401</v>
      </c>
      <c r="B47" s="181" t="s">
        <v>402</v>
      </c>
      <c r="C47" s="187"/>
      <c r="D47" s="188"/>
      <c r="E47" s="189"/>
      <c r="F47" s="190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09" t="e" cm="1">
        <f t="array" ref="A48">INDEX(XML!D:D,SMALL(IF(($G$1=XML!B:B),ROW(XML!B:B)-MIN(ROW(XML!B:B))+1,""),ROWS($A$1:A1)))</f>
        <v>#NUM!</v>
      </c>
      <c r="B48" s="210" t="e">
        <f>VLOOKUP(A48,'Main Item List'!$A$3:$D$28691,2,0)</f>
        <v>#NUM!</v>
      </c>
      <c r="C48" s="219" t="e" cm="1">
        <f t="array" ref="C48">INDEX(XML!$J$1:$J$1202,SMALL(IF(($G$1=XML!$B$1:$B$1202),ROW(XML!$B$1:$B$1202)-MIN(ROW(XML!$B$1:$B$1202))+1,""),ROWS($C$1:C1)))</f>
        <v>#NUM!</v>
      </c>
      <c r="D48" s="211" t="e">
        <f>VLOOKUP(A48,'Main Item List'!$A$3:$D$28691,3,0)</f>
        <v>#NUM!</v>
      </c>
      <c r="E48" s="212" t="e">
        <f>VLOOKUP(A48,'Main Item List'!$A$3:$D$28691,4,0)</f>
        <v>#NUM!</v>
      </c>
      <c r="F48" s="213" t="str">
        <f t="shared" ref="F48:F51" si="5">IFERROR((C48*E48),"0")</f>
        <v>0</v>
      </c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09" t="e" cm="1">
        <f t="array" ref="A49">INDEX(XML!D:D,SMALL(IF(($G$1=XML!B:B),ROW(XML!B:B)-MIN(ROW(XML!B:B))+1,""),ROWS($A$1:A2)))</f>
        <v>#NUM!</v>
      </c>
      <c r="B49" s="210" t="e">
        <f>VLOOKUP(A49,'Main Item List'!$A$3:$D$28691,2,0)</f>
        <v>#NUM!</v>
      </c>
      <c r="C49" s="219" t="e" cm="1">
        <f t="array" ref="C49">INDEX(XML!$J$1:$J$1202,SMALL(IF(($G$1=XML!$B$1:$B$1202),ROW(XML!$B$1:$B$1202)-MIN(ROW(XML!$B$1:$B$1202))+1,""),ROWS($C$1:C2)))</f>
        <v>#NUM!</v>
      </c>
      <c r="D49" s="211" t="e">
        <f>VLOOKUP(A49,'Main Item List'!$A$3:$D$28691,3,0)</f>
        <v>#NUM!</v>
      </c>
      <c r="E49" s="212" t="e">
        <f>VLOOKUP(A49,'Main Item List'!$A$3:$D$28691,4,0)</f>
        <v>#NUM!</v>
      </c>
      <c r="F49" s="213" t="str">
        <f t="shared" si="5"/>
        <v>0</v>
      </c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76" customFormat="1" x14ac:dyDescent="0.2">
      <c r="A50" s="209" t="e" cm="1">
        <f t="array" ref="A50">INDEX(XML!D:D,SMALL(IF(($G$1=XML!B:B),ROW(XML!B:B)-MIN(ROW(XML!B:B))+1,""),ROWS($A$1:A3)))</f>
        <v>#NUM!</v>
      </c>
      <c r="B50" s="210" t="e">
        <f>VLOOKUP(A50,'Main Item List'!$A$3:$D$28691,2,0)</f>
        <v>#NUM!</v>
      </c>
      <c r="C50" s="219" t="e" cm="1">
        <f t="array" ref="C50">INDEX(XML!$J$1:$J$1202,SMALL(IF(($G$1=XML!$B$1:$B$1202),ROW(XML!$B$1:$B$1202)-MIN(ROW(XML!$B$1:$B$1202))+1,""),ROWS($C$1:C3)))</f>
        <v>#NUM!</v>
      </c>
      <c r="D50" s="211" t="e">
        <f>VLOOKUP(A50,'Main Item List'!$A$3:$D$28691,3,0)</f>
        <v>#NUM!</v>
      </c>
      <c r="E50" s="212" t="e">
        <f>VLOOKUP(A50,'Main Item List'!$A$3:$D$28691,4,0)</f>
        <v>#NUM!</v>
      </c>
      <c r="F50" s="213" t="str">
        <f t="shared" si="5"/>
        <v>0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09" t="e" cm="1">
        <f t="array" ref="A51">INDEX(XML!D:D,SMALL(IF(($G$1=XML!B:B),ROW(XML!B:B)-MIN(ROW(XML!B:B))+1,""),ROWS($A$1:A4)))</f>
        <v>#NUM!</v>
      </c>
      <c r="B51" s="210" t="e">
        <f>VLOOKUP(A51,'Main Item List'!$A$3:$D$28691,2,0)</f>
        <v>#NUM!</v>
      </c>
      <c r="C51" s="219" t="e" cm="1">
        <f t="array" ref="C51">INDEX(XML!$J$1:$J$1202,SMALL(IF(($G$1=XML!$B$1:$B$1202),ROW(XML!$B$1:$B$1202)-MIN(ROW(XML!$B$1:$B$1202))+1,""),ROWS($C$1:C4)))</f>
        <v>#NUM!</v>
      </c>
      <c r="D51" s="211" t="e">
        <f>VLOOKUP(A51,'Main Item List'!$A$3:$D$28691,3,0)</f>
        <v>#NUM!</v>
      </c>
      <c r="E51" s="212" t="e">
        <f>VLOOKUP(A51,'Main Item List'!$A$3:$D$28691,4,0)</f>
        <v>#NUM!</v>
      </c>
      <c r="F51" s="213" t="str">
        <f t="shared" si="5"/>
        <v>0</v>
      </c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160"/>
      <c r="B52" s="220"/>
      <c r="C52" s="221"/>
      <c r="D52" s="220"/>
      <c r="E52" s="222"/>
      <c r="F52" s="145"/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160"/>
      <c r="B53" s="813" t="s">
        <v>403</v>
      </c>
      <c r="C53" s="813"/>
      <c r="D53" s="813"/>
      <c r="E53" s="159">
        <f>SUM(F48:F52)</f>
        <v>0</v>
      </c>
      <c r="F53" s="145"/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</sheetData>
  <mergeCells count="8">
    <mergeCell ref="B53:D53"/>
    <mergeCell ref="A34:F34"/>
    <mergeCell ref="D6:F6"/>
    <mergeCell ref="A43:F43"/>
    <mergeCell ref="A44:F44"/>
    <mergeCell ref="B40:F40"/>
    <mergeCell ref="A41:F41"/>
    <mergeCell ref="A42:F42"/>
  </mergeCells>
  <phoneticPr fontId="75" type="noConversion"/>
  <dataValidations count="1">
    <dataValidation type="list" allowBlank="1" showInputMessage="1" showErrorMessage="1" sqref="H9" xr:uid="{B9DF88AC-3BA9-4990-944A-52D4A8AB90A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F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93">
    <tabColor rgb="FFFFFF00"/>
  </sheetPr>
  <dimension ref="A1:H10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CONCATENATE('140 Subfloor Hware - C1'!E9,"/",'140 Subfloor Hware - C1'!F9)</f>
        <v>JNB 20058/140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'140 Subfloor Hware - C1'!A11</f>
        <v>Carters - 3057148 - MAIN ACCOUNT</v>
      </c>
    </row>
    <row r="3" spans="1:8" x14ac:dyDescent="0.2">
      <c r="B3" t="e">
        <f>'140 Subfloor Hware - C1'!A22</f>
        <v>#NUM!</v>
      </c>
      <c r="C3" t="e">
        <f>'140 Subfloor Hware - C1'!A22</f>
        <v>#NUM!</v>
      </c>
      <c r="D3" t="e">
        <f>'140 Subfloor Hware - C1'!B22</f>
        <v>#NUM!</v>
      </c>
      <c r="E3" s="14" t="e">
        <f>'140 Subfloor Hware - C1'!C22</f>
        <v>#NUM!</v>
      </c>
      <c r="F3" s="75" t="e">
        <f>'140 Subfloor Hware - C1'!D22</f>
        <v>#NUM!</v>
      </c>
      <c r="G3" t="e">
        <f>'140 Subfloor Hware - C1'!E22</f>
        <v>#NUM!</v>
      </c>
      <c r="H3" s="99" t="e">
        <f>E3*G3</f>
        <v>#NUM!</v>
      </c>
    </row>
    <row r="4" spans="1:8" x14ac:dyDescent="0.2">
      <c r="B4" t="e">
        <f>'140 Subfloor Hware - C1'!A23</f>
        <v>#NUM!</v>
      </c>
      <c r="C4" t="e">
        <f>'140 Subfloor Hware - C1'!A23</f>
        <v>#NUM!</v>
      </c>
      <c r="D4" t="e">
        <f>'140 Subfloor Hware - C1'!B23</f>
        <v>#NUM!</v>
      </c>
      <c r="E4" s="14" t="e">
        <f>'140 Subfloor Hware - C1'!C23</f>
        <v>#NUM!</v>
      </c>
      <c r="F4" s="75" t="e">
        <f>'140 Subfloor Hware - C1'!D23</f>
        <v>#NUM!</v>
      </c>
      <c r="G4" t="e">
        <f>'140 Subfloor Hware - C1'!E23</f>
        <v>#NUM!</v>
      </c>
      <c r="H4" s="99" t="e">
        <f t="shared" ref="H4:H10" si="0">E4*G4</f>
        <v>#NUM!</v>
      </c>
    </row>
    <row r="5" spans="1:8" x14ac:dyDescent="0.2">
      <c r="B5" t="e">
        <f>'140 Subfloor Hware - C1'!A24</f>
        <v>#NUM!</v>
      </c>
      <c r="C5" t="e">
        <f>'140 Subfloor Hware - C1'!A24</f>
        <v>#NUM!</v>
      </c>
      <c r="D5" t="e">
        <f>'140 Subfloor Hware - C1'!B24</f>
        <v>#NUM!</v>
      </c>
      <c r="E5" s="14" t="e">
        <f>'140 Subfloor Hware - C1'!C24</f>
        <v>#NUM!</v>
      </c>
      <c r="F5" s="75" t="e">
        <f>'140 Subfloor Hware - C1'!D24</f>
        <v>#NUM!</v>
      </c>
      <c r="G5" t="e">
        <f>'140 Subfloor Hware - C1'!E24</f>
        <v>#NUM!</v>
      </c>
      <c r="H5" s="99" t="e">
        <f t="shared" si="0"/>
        <v>#NUM!</v>
      </c>
    </row>
    <row r="6" spans="1:8" x14ac:dyDescent="0.2">
      <c r="B6" t="e">
        <f>'140 Subfloor Hware - C1'!A25</f>
        <v>#NUM!</v>
      </c>
      <c r="C6" t="e">
        <f>'140 Subfloor Hware - C1'!A25</f>
        <v>#NUM!</v>
      </c>
      <c r="D6" t="e">
        <f>'140 Subfloor Hware - C1'!B25</f>
        <v>#NUM!</v>
      </c>
      <c r="E6" s="14" t="e">
        <f>'140 Subfloor Hware - C1'!C25</f>
        <v>#NUM!</v>
      </c>
      <c r="F6" s="75" t="e">
        <f>'140 Subfloor Hware - C1'!D25</f>
        <v>#NUM!</v>
      </c>
      <c r="G6" t="e">
        <f>'140 Subfloor Hware - C1'!E25</f>
        <v>#NUM!</v>
      </c>
      <c r="H6" s="99" t="e">
        <f t="shared" si="0"/>
        <v>#NUM!</v>
      </c>
    </row>
    <row r="7" spans="1:8" x14ac:dyDescent="0.2">
      <c r="B7">
        <f>'140 Subfloor Hware - C1'!A26</f>
        <v>0</v>
      </c>
      <c r="C7">
        <f>'140 Subfloor Hware - C1'!A26</f>
        <v>0</v>
      </c>
      <c r="D7">
        <f>'140 Subfloor Hware - C1'!B26</f>
        <v>0</v>
      </c>
      <c r="E7" s="14">
        <f>'140 Subfloor Hware - C1'!C26</f>
        <v>0</v>
      </c>
      <c r="F7" s="75">
        <f>'140 Subfloor Hware - C1'!D26</f>
        <v>0</v>
      </c>
      <c r="G7">
        <f>'140 Subfloor Hware - C1'!E26</f>
        <v>0</v>
      </c>
      <c r="H7" s="99">
        <f t="shared" si="0"/>
        <v>0</v>
      </c>
    </row>
    <row r="8" spans="1:8" x14ac:dyDescent="0.2">
      <c r="B8">
        <f>'140 Subfloor Hware - C1'!A27</f>
        <v>0</v>
      </c>
      <c r="C8">
        <f>'140 Subfloor Hware - C1'!A27</f>
        <v>0</v>
      </c>
      <c r="D8">
        <f>'140 Subfloor Hware - C1'!B27</f>
        <v>0</v>
      </c>
      <c r="E8" s="14">
        <f>'140 Subfloor Hware - C1'!C27</f>
        <v>0</v>
      </c>
      <c r="F8" s="75">
        <f>'140 Subfloor Hware - C1'!D27</f>
        <v>0</v>
      </c>
      <c r="G8">
        <f>'140 Subfloor Hware - C1'!E27</f>
        <v>0</v>
      </c>
      <c r="H8" s="99">
        <f t="shared" si="0"/>
        <v>0</v>
      </c>
    </row>
    <row r="9" spans="1:8" x14ac:dyDescent="0.2">
      <c r="B9">
        <f>'140 Subfloor Hware - C1'!A28</f>
        <v>0</v>
      </c>
      <c r="C9">
        <f>'140 Subfloor Hware - C1'!A28</f>
        <v>0</v>
      </c>
      <c r="D9">
        <f>'140 Subfloor Hware - C1'!B28</f>
        <v>0</v>
      </c>
      <c r="E9" s="14">
        <f>'140 Subfloor Hware - C1'!C28</f>
        <v>0</v>
      </c>
      <c r="F9" s="75">
        <f>'140 Subfloor Hware - C1'!D28</f>
        <v>0</v>
      </c>
      <c r="G9">
        <f>'140 Subfloor Hware - C1'!E28</f>
        <v>0</v>
      </c>
      <c r="H9" s="99">
        <f t="shared" si="0"/>
        <v>0</v>
      </c>
    </row>
    <row r="10" spans="1:8" x14ac:dyDescent="0.2">
      <c r="B10">
        <f>'140 Subfloor Hware - C1'!A29</f>
        <v>0</v>
      </c>
      <c r="C10">
        <f>'140 Subfloor Hware - C1'!A29</f>
        <v>0</v>
      </c>
      <c r="D10">
        <f>'140 Subfloor Hware - C1'!B29</f>
        <v>0</v>
      </c>
      <c r="E10" s="14">
        <f>'140 Subfloor Hware - C1'!C29</f>
        <v>0</v>
      </c>
      <c r="F10" s="75">
        <f>'140 Subfloor Hware - C1'!D29</f>
        <v>0</v>
      </c>
      <c r="G10">
        <f>'140 Subfloor Hware - C1'!E29</f>
        <v>0</v>
      </c>
      <c r="H10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89">
    <tabColor indexed="10"/>
  </sheetPr>
  <dimension ref="A1:T120"/>
  <sheetViews>
    <sheetView zoomScaleNormal="100" workbookViewId="0">
      <selection activeCell="H10" sqref="H10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135.1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3534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1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54904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44232.452986226854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352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85" t="e">
        <f>'135 Subfloor Framing - C1'!A56</f>
        <v>#NUM!</v>
      </c>
      <c r="B22" s="364" t="e">
        <f>VLOOKUP(A22,$A$43:$E$401,2,0)</f>
        <v>#NUM!</v>
      </c>
      <c r="C22" s="480" t="e">
        <f>VLOOKUP(A22,$A$43:$E$401,3,0)</f>
        <v>#NUM!</v>
      </c>
      <c r="D22" s="480" t="e">
        <f>VLOOKUP(A22,$A$43:$E$401,4,0)</f>
        <v>#NUM!</v>
      </c>
      <c r="E22" s="434" t="e">
        <f>VLOOKUP(A22,$A$43:$E$401,5,0)</f>
        <v>#NUM!</v>
      </c>
      <c r="F22" s="486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59"/>
      <c r="C23" s="358"/>
      <c r="D23" s="362"/>
      <c r="E23" s="364"/>
      <c r="F23" s="453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449"/>
      <c r="C24" s="358"/>
      <c r="D24" s="362"/>
      <c r="E24" s="364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4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7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 t="e">
        <f>SUM(F22:F26)</f>
        <v>#NUM!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 t="e">
        <f>F27*15%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 t="e">
        <f>F27+F28</f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437" t="s">
        <v>3377</v>
      </c>
      <c r="B33" s="466" t="s">
        <v>3336</v>
      </c>
      <c r="C33" s="385"/>
      <c r="D33" s="396"/>
      <c r="E33" s="396"/>
      <c r="F33" s="40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1006</v>
      </c>
      <c r="B34" s="465" t="s">
        <v>3146</v>
      </c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2391</v>
      </c>
      <c r="B35" s="466" t="s">
        <v>30840</v>
      </c>
      <c r="C35" s="438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15"/>
      <c r="D36" s="31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4" t="s">
        <v>1658</v>
      </c>
      <c r="B37" s="896"/>
      <c r="C37" s="896"/>
      <c r="D37" s="896"/>
      <c r="E37" s="896"/>
      <c r="F37" s="896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895" t="s">
        <v>2782</v>
      </c>
      <c r="B38" s="895"/>
      <c r="C38" s="895"/>
      <c r="D38" s="895"/>
      <c r="E38" s="895"/>
      <c r="F38" s="89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895"/>
      <c r="B39" s="895"/>
      <c r="C39" s="895"/>
      <c r="D39" s="895"/>
      <c r="E39" s="895"/>
      <c r="F39" s="89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895"/>
      <c r="B40" s="895"/>
      <c r="C40" s="895"/>
      <c r="D40" s="895"/>
      <c r="E40" s="895"/>
      <c r="F40" s="89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3.5" thickBot="1" x14ac:dyDescent="0.25">
      <c r="A41" s="894"/>
      <c r="B41" s="894"/>
      <c r="C41" s="894"/>
      <c r="D41" s="894"/>
      <c r="E41" s="894"/>
      <c r="F41" s="894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3.5" thickTop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29" customFormat="1" ht="27" thickBot="1" x14ac:dyDescent="0.45">
      <c r="A44" s="174" t="s">
        <v>959</v>
      </c>
      <c r="B44" s="181" t="s">
        <v>399</v>
      </c>
      <c r="C44" s="187"/>
      <c r="D44" s="188"/>
      <c r="E44" s="189"/>
      <c r="F44" s="190"/>
      <c r="G44" s="381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14" t="e" cm="1">
        <f t="array" ref="A45">INDEX(XML!D:D,SMALL(IF(($G$1=XML!B:B),ROW(XML!B:B)-MIN(ROW(XML!B:B))+1,""),ROWS($A$1:A1)))</f>
        <v>#NUM!</v>
      </c>
      <c r="B45" s="210" t="e">
        <f>VLOOKUP(A45,'Main Item List'!$A$3:$D$27748,2,0)</f>
        <v>#NUM!</v>
      </c>
      <c r="C45" s="219" t="e" cm="1">
        <f t="array" ref="C45">INDEX(XML!$J$1:$J$1202,SMALL(IF(($G$1=XML!$B$1:$B$1202),ROW(XML!$B$1:$B$1202)-MIN(ROW(XML!$B$1:$B$1202))+1,""),ROWS($C$1:C1)))</f>
        <v>#NUM!</v>
      </c>
      <c r="D45" s="211" t="e">
        <f>VLOOKUP(A45,'Main Item List'!$A$3:$D$27748,3,0)</f>
        <v>#NUM!</v>
      </c>
      <c r="E45" s="212" t="e">
        <f>VLOOKUP(A45,'Main Item List'!$A$3:$D$27748,4,0)</f>
        <v>#NUM!</v>
      </c>
      <c r="F45" s="213" t="str">
        <f t="shared" ref="F45" si="0">IFERROR((C45*E45),"0")</f>
        <v>0</v>
      </c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160"/>
      <c r="B46" s="220"/>
      <c r="C46" s="221"/>
      <c r="D46" s="220"/>
      <c r="E46" s="222"/>
      <c r="F46" s="145"/>
      <c r="G46" s="381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400</v>
      </c>
      <c r="C47" s="813"/>
      <c r="D47" s="813"/>
      <c r="E47" s="159">
        <f>SUM(F45:F46)</f>
        <v>0</v>
      </c>
      <c r="F47" s="145"/>
      <c r="G47" s="381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</sheetData>
  <mergeCells count="8">
    <mergeCell ref="B47:D47"/>
    <mergeCell ref="D6:F6"/>
    <mergeCell ref="A31:F31"/>
    <mergeCell ref="A41:F41"/>
    <mergeCell ref="B37:F37"/>
    <mergeCell ref="A38:F38"/>
    <mergeCell ref="A39:F39"/>
    <mergeCell ref="A40:F40"/>
  </mergeCells>
  <dataValidations count="1">
    <dataValidation type="list" allowBlank="1" showInputMessage="1" showErrorMessage="1" sqref="H9" xr:uid="{30062C52-E1F3-4CEE-94E0-EE81C6CAEBE2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1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90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CONCATENATE('135.1 Decking - C2'!E9,"/",'135.1 Decking - C2'!F9)</f>
        <v>JNB 20058/135.1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'135.1 Decking - C2'!A11</f>
        <v>Carters - 3057148 - MAIN ACCOUNT</v>
      </c>
    </row>
    <row r="3" spans="1:8" x14ac:dyDescent="0.2">
      <c r="B3" t="e">
        <f>'135.1 Decking - C2'!A22</f>
        <v>#NUM!</v>
      </c>
      <c r="C3" t="e">
        <f>'135.1 Decking - C2'!A22</f>
        <v>#NUM!</v>
      </c>
      <c r="D3" t="e">
        <f>'135.1 Decking - C2'!B22</f>
        <v>#NUM!</v>
      </c>
      <c r="E3" s="75" t="e">
        <f>'135.1 Decking - C2'!C22</f>
        <v>#NUM!</v>
      </c>
      <c r="F3" s="14" t="e">
        <f>'135.1 Decking - C2'!D22</f>
        <v>#NUM!</v>
      </c>
      <c r="G3" t="e">
        <f>'135.1 Decking - C2'!E22</f>
        <v>#NUM!</v>
      </c>
      <c r="H3" s="99" t="e">
        <f>E3*G3</f>
        <v>#NUM!</v>
      </c>
    </row>
    <row r="4" spans="1:8" x14ac:dyDescent="0.2">
      <c r="B4">
        <f>'135.1 Decking - C2'!A23</f>
        <v>0</v>
      </c>
      <c r="C4">
        <f>'135.1 Decking - C2'!A23</f>
        <v>0</v>
      </c>
      <c r="D4">
        <f>'135.1 Decking - C2'!B23</f>
        <v>0</v>
      </c>
      <c r="E4" s="75">
        <f>'135.1 Decking - C2'!C23</f>
        <v>0</v>
      </c>
      <c r="F4" s="14">
        <f>'135.1 Decking - C2'!D23</f>
        <v>0</v>
      </c>
      <c r="G4">
        <f>'135.1 Decking - C2'!E23</f>
        <v>0</v>
      </c>
      <c r="H4" s="99">
        <f t="shared" ref="H4:H7" si="0">E4*G4</f>
        <v>0</v>
      </c>
    </row>
    <row r="5" spans="1:8" x14ac:dyDescent="0.2">
      <c r="B5">
        <f>'135.1 Decking - C2'!A24</f>
        <v>0</v>
      </c>
      <c r="C5">
        <f>'135.1 Decking - C2'!A24</f>
        <v>0</v>
      </c>
      <c r="D5">
        <f>'135.1 Decking - C2'!B24</f>
        <v>0</v>
      </c>
      <c r="E5" s="75">
        <f>'135.1 Decking - C2'!C24</f>
        <v>0</v>
      </c>
      <c r="F5" s="14">
        <f>'135.1 Decking - C2'!D24</f>
        <v>0</v>
      </c>
      <c r="G5">
        <f>'135.1 Decking - C2'!E24</f>
        <v>0</v>
      </c>
      <c r="H5" s="99">
        <f t="shared" si="0"/>
        <v>0</v>
      </c>
    </row>
    <row r="6" spans="1:8" x14ac:dyDescent="0.2">
      <c r="B6">
        <f>'135.1 Decking - C2'!A25</f>
        <v>0</v>
      </c>
      <c r="C6">
        <f>'135.1 Decking - C2'!A25</f>
        <v>0</v>
      </c>
      <c r="D6">
        <f>'135.1 Decking - C2'!B25</f>
        <v>0</v>
      </c>
      <c r="E6" s="75">
        <f>'135.1 Decking - C2'!C25</f>
        <v>0</v>
      </c>
      <c r="F6" s="14">
        <f>'135.1 Decking - C2'!D25</f>
        <v>0</v>
      </c>
      <c r="G6">
        <f>'135.1 Decking - C2'!E25</f>
        <v>0</v>
      </c>
      <c r="H6" s="99">
        <f t="shared" si="0"/>
        <v>0</v>
      </c>
    </row>
    <row r="7" spans="1:8" x14ac:dyDescent="0.2">
      <c r="B7">
        <f>'135.1 Decking - C2'!A26</f>
        <v>0</v>
      </c>
      <c r="C7">
        <f>'135.1 Decking - C2'!A26</f>
        <v>0</v>
      </c>
      <c r="D7">
        <f>'135.1 Decking - C2'!B26</f>
        <v>0</v>
      </c>
      <c r="E7" s="75">
        <f>'135.1 Decking - C2'!C26</f>
        <v>0</v>
      </c>
      <c r="F7" s="14">
        <f>'135.1 Decking - C2'!D26</f>
        <v>0</v>
      </c>
      <c r="G7">
        <f>'135.1 Decking - C2'!E26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21">
    <tabColor indexed="10"/>
  </sheetPr>
  <dimension ref="A1:T126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245.1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2320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8" t="s">
        <v>1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54905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1" t="str">
        <f>'Main Sheet'!B7</f>
        <v>Site Address</v>
      </c>
      <c r="C19" s="48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60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31" t="str">
        <f>'245.1 Framing Hware - C2'!A48</f>
        <v>RPTKWGJH274036</v>
      </c>
      <c r="B22" s="432" t="str">
        <f>VLOOKUP(A22,$A$46:$E$407,2,0)</f>
        <v>T/Kraft *Jennian Homes* Watergate plus 2740 x 36.5m 100m2</v>
      </c>
      <c r="C22" s="448">
        <f>VLOOKUP(A22,$A$46:$E$407,3,0)</f>
        <v>2</v>
      </c>
      <c r="D22" s="448" t="str">
        <f>VLOOKUP(A22,$A$46:$E$407,4,0)</f>
        <v>roll</v>
      </c>
      <c r="E22" s="447">
        <f>VLOOKUP(A22,$A$46:$E$407,5,0)</f>
        <v>159.02000000000001</v>
      </c>
      <c r="F22" s="476">
        <f>C22*E22</f>
        <v>318.04000000000002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704" customFormat="1" x14ac:dyDescent="0.2">
      <c r="A23" s="362" t="str">
        <f>'245.1 Framing Hware - C2'!A49</f>
        <v>PPGARCB31060</v>
      </c>
      <c r="B23" s="358" t="str">
        <f t="shared" ref="B23:B25" si="0">VLOOKUP(A23,$A$46:$E$407,2,0)</f>
        <v>RONDO 6.0M 35MM CEILING BATTEN 310  12641</v>
      </c>
      <c r="C23" s="39">
        <f t="shared" ref="C23:C24" si="1">VLOOKUP(A23,$A$46:$E$407,3,0)</f>
        <v>58</v>
      </c>
      <c r="D23" s="39" t="str">
        <f t="shared" ref="D23:D24" si="2">VLOOKUP(A23,$A$46:$E$407,4,0)</f>
        <v>lgth</v>
      </c>
      <c r="E23" s="383">
        <f t="shared" ref="E23:E24" si="3">VLOOKUP(A23,$A$46:$E$407,5,0)</f>
        <v>16.07</v>
      </c>
      <c r="F23" s="390">
        <f t="shared" ref="F23:F24" si="4">C23*E23</f>
        <v>932.06000000000006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704" customFormat="1" x14ac:dyDescent="0.2">
      <c r="A24" s="362" t="str">
        <f>'245.1 Framing Hware - C2'!A50</f>
        <v>PPGARPTNZ1830</v>
      </c>
      <c r="B24" s="362" t="str">
        <f t="shared" si="0"/>
        <v>RONDO NZ18 PERIMETER ANGLE 3.0M 32 X 32MM 12645</v>
      </c>
      <c r="C24" s="40">
        <f t="shared" si="1"/>
        <v>51</v>
      </c>
      <c r="D24" s="39" t="str">
        <f t="shared" si="2"/>
        <v>each</v>
      </c>
      <c r="E24" s="383">
        <f t="shared" si="3"/>
        <v>6.36</v>
      </c>
      <c r="F24" s="390">
        <f t="shared" si="4"/>
        <v>324.36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704" customFormat="1" x14ac:dyDescent="0.2">
      <c r="A25" s="362" t="str">
        <f>'245.1 Framing Hware - C2'!A51</f>
        <v>PPGARCB311</v>
      </c>
      <c r="B25" s="362" t="str">
        <f t="shared" si="0"/>
        <v>RONDO 311 CLIP STD FOR 310                 PER EACH   12711</v>
      </c>
      <c r="C25" s="40">
        <f t="shared" ref="C25" si="5">VLOOKUP(A25,$A$46:$E$407,3,0)</f>
        <v>358</v>
      </c>
      <c r="D25" s="39" t="str">
        <f t="shared" ref="D25" si="6">VLOOKUP(A25,$A$46:$E$407,4,0)</f>
        <v>each</v>
      </c>
      <c r="E25" s="383">
        <f t="shared" ref="E25" si="7">VLOOKUP(A25,$A$46:$E$407,5,0)</f>
        <v>0.76</v>
      </c>
      <c r="F25" s="390">
        <f t="shared" ref="F25" si="8">C25*E25</f>
        <v>272.08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58"/>
      <c r="B26" s="362"/>
      <c r="C26" s="358"/>
      <c r="D26" s="362"/>
      <c r="E26" s="364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58"/>
      <c r="B27" s="362"/>
      <c r="C27" s="358"/>
      <c r="D27" s="362"/>
      <c r="E27" s="364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58"/>
      <c r="B28" s="362"/>
      <c r="C28" s="358"/>
      <c r="D28" s="362"/>
      <c r="E28" s="364"/>
      <c r="F28" s="453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0"/>
      <c r="B29" s="363"/>
      <c r="C29" s="360"/>
      <c r="D29" s="363"/>
      <c r="E29" s="367"/>
      <c r="F29" s="391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1"/>
      <c r="B30" s="31"/>
      <c r="C30" s="31"/>
      <c r="D30" s="31"/>
      <c r="E30" s="63" t="s">
        <v>1896</v>
      </c>
      <c r="F30" s="454">
        <f>SUM(F22:F29)</f>
        <v>1846.54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1897</v>
      </c>
      <c r="F31" s="455">
        <f>F30*15%</f>
        <v>276.98099999999999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1395</v>
      </c>
      <c r="F32" s="454">
        <f>F30+F31</f>
        <v>2123.5209999999997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D35" s="74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37" t="s">
        <v>3377</v>
      </c>
      <c r="B36" s="466" t="s">
        <v>3336</v>
      </c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 t="s">
        <v>1006</v>
      </c>
      <c r="B37" s="465" t="s">
        <v>3146</v>
      </c>
      <c r="C37" s="385"/>
      <c r="D37" s="396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37" t="s">
        <v>2391</v>
      </c>
      <c r="B38" s="466" t="s">
        <v>30840</v>
      </c>
      <c r="C38" s="438"/>
      <c r="D38" s="465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1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4" t="s">
        <v>1658</v>
      </c>
      <c r="B40" s="896"/>
      <c r="C40" s="896"/>
      <c r="D40" s="896"/>
      <c r="E40" s="896"/>
      <c r="F40" s="896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895" t="s">
        <v>2782</v>
      </c>
      <c r="B41" s="895"/>
      <c r="C41" s="895"/>
      <c r="D41" s="895"/>
      <c r="E41" s="895"/>
      <c r="F41" s="89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895"/>
      <c r="B42" s="895"/>
      <c r="C42" s="895"/>
      <c r="D42" s="895"/>
      <c r="E42" s="895"/>
      <c r="F42" s="89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895"/>
      <c r="B43" s="895"/>
      <c r="C43" s="895"/>
      <c r="D43" s="895"/>
      <c r="E43" s="895"/>
      <c r="F43" s="89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3.5" thickBot="1" x14ac:dyDescent="0.25">
      <c r="A44" s="894"/>
      <c r="B44" s="894"/>
      <c r="C44" s="894"/>
      <c r="D44" s="894"/>
      <c r="E44" s="894"/>
      <c r="F44" s="894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3.5" thickTop="1" x14ac:dyDescent="0.2"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245" customFormat="1" ht="13.5" thickBot="1" x14ac:dyDescent="0.25"/>
    <row r="47" spans="1:20" s="29" customFormat="1" ht="27" thickBot="1" x14ac:dyDescent="0.45">
      <c r="A47" s="191">
        <v>245</v>
      </c>
      <c r="B47" s="181" t="s">
        <v>442</v>
      </c>
      <c r="C47" s="187"/>
      <c r="D47" s="185"/>
      <c r="E47" s="186"/>
      <c r="F47" s="177"/>
      <c r="G47" s="381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25" t="str" cm="1">
        <f t="array" ref="A48">INDEX(XML!D:D,SMALL(IF(($G$1=XML!B:B),ROW(XML!B:B)-MIN(ROW(XML!B:B))+1,""),ROWS($A$1:A1)))</f>
        <v>RPTKWGJH274036</v>
      </c>
      <c r="B48" s="210" t="str">
        <f>VLOOKUP(A48,'Main Item List'!$A$3:$D$28638,2,0)</f>
        <v>T/Kraft *Jennian Homes* Watergate plus 2740 x 36.5m 100m2</v>
      </c>
      <c r="C48" s="219" cm="1">
        <f t="array" ref="C48">INDEX(XML!$J$1:$J$1202,SMALL(IF(($G$1=XML!$B$1:$B$1202),ROW(XML!$B$1:$B$1202)-MIN(ROW(XML!$B$1:$B$1202))+1,""),ROWS($C$1:C1)))</f>
        <v>2</v>
      </c>
      <c r="D48" s="211" t="str">
        <f>VLOOKUP(A48,'Main Item List'!$A$3:$D$28638,3,0)</f>
        <v>roll</v>
      </c>
      <c r="E48" s="212">
        <f>VLOOKUP(A48,'Main Item List'!$A$3:$D$28638,4,0)</f>
        <v>159.02000000000001</v>
      </c>
      <c r="F48" s="213">
        <f t="shared" ref="F48:F51" si="9">IFERROR((C48*E48),"0")</f>
        <v>318.04000000000002</v>
      </c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25" t="str" cm="1">
        <f t="array" ref="A49">INDEX(XML!D:D,SMALL(IF(($G$1=XML!B:B),ROW(XML!B:B)-MIN(ROW(XML!B:B))+1,""),ROWS($A$1:A2)))</f>
        <v>PPGARCB31060</v>
      </c>
      <c r="B49" s="210" t="str">
        <f>VLOOKUP(A49,'Main Item List'!$A$3:$D$28638,2,0)</f>
        <v>RONDO 6.0M 35MM CEILING BATTEN 310  12641</v>
      </c>
      <c r="C49" s="219" cm="1">
        <f t="array" ref="C49">INDEX(XML!$J$1:$J$1202,SMALL(IF(($G$1=XML!$B$1:$B$1202),ROW(XML!$B$1:$B$1202)-MIN(ROW(XML!$B$1:$B$1202))+1,""),ROWS($C$1:C2)))</f>
        <v>58</v>
      </c>
      <c r="D49" s="211" t="str">
        <f>VLOOKUP(A49,'Main Item List'!$A$3:$D$28638,3,0)</f>
        <v>lgth</v>
      </c>
      <c r="E49" s="212">
        <f>VLOOKUP(A49,'Main Item List'!$A$3:$D$28638,4,0)</f>
        <v>16.07</v>
      </c>
      <c r="F49" s="213">
        <f t="shared" si="9"/>
        <v>932.06000000000006</v>
      </c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25" t="str" cm="1">
        <f t="array" ref="A50">INDEX(XML!D:D,SMALL(IF(($G$1=XML!B:B),ROW(XML!B:B)-MIN(ROW(XML!B:B))+1,""),ROWS($A$1:A3)))</f>
        <v>PPGARPTNZ1830</v>
      </c>
      <c r="B50" s="210" t="str">
        <f>VLOOKUP(A50,'Main Item List'!$A$3:$D$28638,2,0)</f>
        <v>RONDO NZ18 PERIMETER ANGLE 3.0M 32 X 32MM 12645</v>
      </c>
      <c r="C50" s="219" cm="1">
        <f t="array" ref="C50">INDEX(XML!$J$1:$J$1202,SMALL(IF(($G$1=XML!$B$1:$B$1202),ROW(XML!$B$1:$B$1202)-MIN(ROW(XML!$B$1:$B$1202))+1,""),ROWS($C$1:C3)))</f>
        <v>51</v>
      </c>
      <c r="D50" s="211" t="str">
        <f>VLOOKUP(A50,'Main Item List'!$A$3:$D$28638,3,0)</f>
        <v>each</v>
      </c>
      <c r="E50" s="212">
        <f>VLOOKUP(A50,'Main Item List'!$A$3:$D$28638,4,0)</f>
        <v>6.36</v>
      </c>
      <c r="F50" s="213">
        <f t="shared" si="9"/>
        <v>324.36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25" t="str" cm="1">
        <f t="array" ref="A51">INDEX(XML!D:D,SMALL(IF(($G$1=XML!B:B),ROW(XML!B:B)-MIN(ROW(XML!B:B))+1,""),ROWS($A$1:A4)))</f>
        <v>PPGARCB311</v>
      </c>
      <c r="B51" s="210" t="str">
        <f>VLOOKUP(A51,'Main Item List'!$A$3:$D$28638,2,0)</f>
        <v>RONDO 311 CLIP STD FOR 310                 PER EACH   12711</v>
      </c>
      <c r="C51" s="219" cm="1">
        <f t="array" ref="C51">INDEX(XML!$J$1:$J$1202,SMALL(IF(($G$1=XML!$B$1:$B$1202),ROW(XML!$B$1:$B$1202)-MIN(ROW(XML!$B$1:$B$1202))+1,""),ROWS($C$1:C4)))</f>
        <v>358</v>
      </c>
      <c r="D51" s="211" t="str">
        <f>VLOOKUP(A51,'Main Item List'!$A$3:$D$28638,3,0)</f>
        <v>each</v>
      </c>
      <c r="E51" s="212">
        <f>VLOOKUP(A51,'Main Item List'!$A$3:$D$28638,4,0)</f>
        <v>0.76</v>
      </c>
      <c r="F51" s="213">
        <f t="shared" si="9"/>
        <v>272.08</v>
      </c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160"/>
      <c r="B52" s="220"/>
      <c r="C52" s="221"/>
      <c r="D52" s="220"/>
      <c r="E52" s="222"/>
      <c r="F52" s="145"/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160"/>
      <c r="B53" s="813" t="s">
        <v>2271</v>
      </c>
      <c r="C53" s="813"/>
      <c r="D53" s="813"/>
      <c r="E53" s="159">
        <f>SUM(F48:F52)</f>
        <v>1846.54</v>
      </c>
      <c r="F53" s="145"/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</sheetData>
  <mergeCells count="8">
    <mergeCell ref="B53:D53"/>
    <mergeCell ref="D6:F6"/>
    <mergeCell ref="A34:F34"/>
    <mergeCell ref="A43:F43"/>
    <mergeCell ref="A44:F44"/>
    <mergeCell ref="B40:F40"/>
    <mergeCell ref="A41:F41"/>
    <mergeCell ref="A42:F42"/>
  </mergeCells>
  <phoneticPr fontId="75" type="noConversion"/>
  <dataValidations count="1">
    <dataValidation type="list" allowBlank="1" showInputMessage="1" showErrorMessage="1" sqref="H9" xr:uid="{06F83FA8-5828-4F84-9CB4-E76CF98772F4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3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95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  <col min="5" max="8" width="9.28515625" customWidth="1"/>
  </cols>
  <sheetData>
    <row r="1" spans="1:8" x14ac:dyDescent="0.2">
      <c r="A1" s="29" t="s">
        <v>3443</v>
      </c>
      <c r="B1" s="94" t="str">
        <f>CONCATENATE('245.1 Framing Hware - C2'!E9,"/",'245.1 Framing Hware - C2'!F9)</f>
        <v>JNB 20058/245.1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'245.1 Framing Hware - C2'!A11</f>
        <v>Carters - 3057148 - MAIN ACCOUNT</v>
      </c>
    </row>
    <row r="3" spans="1:8" x14ac:dyDescent="0.2">
      <c r="B3" t="str">
        <f>'245.1 Framing Hware - C2'!A22</f>
        <v>RPTKWGJH274036</v>
      </c>
      <c r="C3" t="str">
        <f>'245.1 Framing Hware - C2'!A22</f>
        <v>RPTKWGJH274036</v>
      </c>
      <c r="D3" t="str">
        <f>'245.1 Framing Hware - C2'!B22</f>
        <v>T/Kraft *Jennian Homes* Watergate plus 2740 x 36.5m 100m2</v>
      </c>
      <c r="E3" s="14">
        <f>'245.1 Framing Hware - C2'!C22</f>
        <v>2</v>
      </c>
      <c r="F3" s="75" t="str">
        <f>'245.1 Framing Hware - C2'!D22</f>
        <v>roll</v>
      </c>
      <c r="G3">
        <f>'245.1 Framing Hware - C2'!E22</f>
        <v>159.02000000000001</v>
      </c>
      <c r="H3" s="99">
        <f>E3*G3</f>
        <v>318.04000000000002</v>
      </c>
    </row>
    <row r="4" spans="1:8" x14ac:dyDescent="0.2">
      <c r="B4">
        <f>'245.1 Framing Hware - C2'!A26</f>
        <v>0</v>
      </c>
      <c r="C4">
        <f>'245.1 Framing Hware - C2'!A26</f>
        <v>0</v>
      </c>
      <c r="D4">
        <f>'245.1 Framing Hware - C2'!B26</f>
        <v>0</v>
      </c>
      <c r="E4" s="14">
        <f>'245.1 Framing Hware - C2'!C26</f>
        <v>0</v>
      </c>
      <c r="F4" s="75">
        <f>'245.1 Framing Hware - C2'!D26</f>
        <v>0</v>
      </c>
      <c r="G4">
        <f>'245.1 Framing Hware - C2'!E26</f>
        <v>0</v>
      </c>
      <c r="H4" s="99">
        <f t="shared" ref="H4:H7" si="0">E4*G4</f>
        <v>0</v>
      </c>
    </row>
    <row r="5" spans="1:8" x14ac:dyDescent="0.2">
      <c r="B5">
        <f>'245.1 Framing Hware - C2'!A27</f>
        <v>0</v>
      </c>
      <c r="C5">
        <f>'245.1 Framing Hware - C2'!A27</f>
        <v>0</v>
      </c>
      <c r="D5">
        <f>'245.1 Framing Hware - C2'!B27</f>
        <v>0</v>
      </c>
      <c r="E5" s="14">
        <f>'245.1 Framing Hware - C2'!C27</f>
        <v>0</v>
      </c>
      <c r="F5" s="75">
        <f>'245.1 Framing Hware - C2'!D27</f>
        <v>0</v>
      </c>
      <c r="G5">
        <f>'245.1 Framing Hware - C2'!E27</f>
        <v>0</v>
      </c>
      <c r="H5" s="99">
        <f t="shared" si="0"/>
        <v>0</v>
      </c>
    </row>
    <row r="6" spans="1:8" x14ac:dyDescent="0.2">
      <c r="B6">
        <f>'245.1 Framing Hware - C2'!A28</f>
        <v>0</v>
      </c>
      <c r="C6">
        <f>'245.1 Framing Hware - C2'!A28</f>
        <v>0</v>
      </c>
      <c r="D6">
        <f>'245.1 Framing Hware - C2'!B28</f>
        <v>0</v>
      </c>
      <c r="E6" s="14">
        <f>'245.1 Framing Hware - C2'!C28</f>
        <v>0</v>
      </c>
      <c r="F6" s="75">
        <f>'245.1 Framing Hware - C2'!D28</f>
        <v>0</v>
      </c>
      <c r="G6">
        <f>'245.1 Framing Hware - C2'!E28</f>
        <v>0</v>
      </c>
      <c r="H6" s="99">
        <f t="shared" si="0"/>
        <v>0</v>
      </c>
    </row>
    <row r="7" spans="1:8" x14ac:dyDescent="0.2">
      <c r="B7">
        <f>'245.1 Framing Hware - C2'!A29</f>
        <v>0</v>
      </c>
      <c r="C7">
        <f>'245.1 Framing Hware - C2'!A29</f>
        <v>0</v>
      </c>
      <c r="D7">
        <f>'245.1 Framing Hware - C2'!B29</f>
        <v>0</v>
      </c>
      <c r="E7" s="14">
        <f>'245.1 Framing Hware - C2'!C29</f>
        <v>0</v>
      </c>
      <c r="F7" s="75">
        <f>'245.1 Framing Hware - C2'!D29</f>
        <v>0</v>
      </c>
      <c r="G7">
        <f>'245.1 Framing Hware - C2'!E29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3">
    <tabColor indexed="10"/>
  </sheetPr>
  <dimension ref="A1:T133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295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2322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8" t="s">
        <v>1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54319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352" t="s">
        <v>935</v>
      </c>
      <c r="C21" s="59" t="s">
        <v>937</v>
      </c>
      <c r="D21" s="59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'295 Exterior Finishes - C2'!A47</f>
        <v>20025RFJH3FSP61</v>
      </c>
      <c r="B22" s="358" t="str">
        <f>VLOOKUP(A22,$A$45:$E$406,2,0)</f>
        <v>200 X 25 RAD FJ H3.1 FASCIA NO85  P/PRIMED 6.1M LGTH</v>
      </c>
      <c r="C22" s="40">
        <f>VLOOKUP(A22,$A$45:$E$406,3,0)</f>
        <v>2</v>
      </c>
      <c r="D22" s="40" t="str">
        <f>VLOOKUP(A22,$A$45:$E$406,4,0)</f>
        <v>lgth</v>
      </c>
      <c r="E22" s="434">
        <f>VLOOKUP(A22,$A$45:$E$406,5,0)</f>
        <v>66</v>
      </c>
      <c r="F22" s="390">
        <f>C22*E22</f>
        <v>132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'295 Exterior Finishes - C2'!A48</f>
        <v>#NUM!</v>
      </c>
      <c r="B23" s="358" t="e">
        <f>VLOOKUP(A23,$A$45:$E$406,2,0)</f>
        <v>#NUM!</v>
      </c>
      <c r="C23" s="40" t="e">
        <f>VLOOKUP(A23,$A$45:$E$406,3,0)</f>
        <v>#NUM!</v>
      </c>
      <c r="D23" s="40" t="e">
        <f>VLOOKUP(A23,$A$45:$E$406,4,0)</f>
        <v>#NUM!</v>
      </c>
      <c r="E23" s="383" t="e">
        <f>VLOOKUP(A23,$A$45:$E$406,5,0)</f>
        <v>#NUM!</v>
      </c>
      <c r="F23" s="390" t="e">
        <f t="shared" ref="F23:F24" si="0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'295 Exterior Finishes - C2'!A49</f>
        <v>#NUM!</v>
      </c>
      <c r="B24" s="358" t="e">
        <f>VLOOKUP(A24,$A$45:$E$406,2,0)</f>
        <v>#NUM!</v>
      </c>
      <c r="C24" s="40" t="e">
        <f>VLOOKUP(A24,$A$45:$E$406,3,0)</f>
        <v>#NUM!</v>
      </c>
      <c r="D24" s="40" t="e">
        <f>VLOOKUP(A24,$A$45:$E$406,4,0)</f>
        <v>#NUM!</v>
      </c>
      <c r="E24" s="383" t="e">
        <f>VLOOKUP(A24,$A$45:$E$406,5,0)</f>
        <v>#NUM!</v>
      </c>
      <c r="F24" s="390" t="e">
        <f t="shared" si="0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64"/>
      <c r="C25" s="38"/>
      <c r="D25" s="40"/>
      <c r="E25" s="383"/>
      <c r="F25" s="390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8"/>
      <c r="D27" s="362"/>
      <c r="E27" s="362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3"/>
      <c r="B28" s="361"/>
      <c r="C28" s="360"/>
      <c r="D28" s="363"/>
      <c r="E28" s="363"/>
      <c r="F28" s="391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1"/>
      <c r="B29" s="31"/>
      <c r="C29" s="31"/>
      <c r="D29" s="31"/>
      <c r="E29" s="63" t="s">
        <v>1896</v>
      </c>
      <c r="F29" s="454" t="e">
        <f>SUM(F22:F28)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1897</v>
      </c>
      <c r="F30" s="455" t="e">
        <f>F29*15%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1395</v>
      </c>
      <c r="F31" s="454" t="e">
        <f>F29+F30</f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/>
      <c r="F32" s="222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24.75" customHeight="1" x14ac:dyDescent="0.2">
      <c r="A33" s="869" t="s">
        <v>1008</v>
      </c>
      <c r="B33" s="869"/>
      <c r="C33" s="869"/>
      <c r="D33" s="869"/>
      <c r="E33" s="869"/>
      <c r="F33" s="86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3377</v>
      </c>
      <c r="B35" s="466" t="s">
        <v>3336</v>
      </c>
      <c r="C35" s="385"/>
      <c r="D35" s="396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37" t="s">
        <v>1006</v>
      </c>
      <c r="B36" s="465" t="s">
        <v>3146</v>
      </c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 t="s">
        <v>2391</v>
      </c>
      <c r="B37" s="466" t="s">
        <v>30840</v>
      </c>
      <c r="C37" s="438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15"/>
      <c r="D38" s="31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4" t="s">
        <v>1658</v>
      </c>
      <c r="B39" s="896"/>
      <c r="C39" s="896"/>
      <c r="D39" s="896"/>
      <c r="E39" s="896"/>
      <c r="F39" s="896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895" t="s">
        <v>2782</v>
      </c>
      <c r="B40" s="895"/>
      <c r="C40" s="895"/>
      <c r="D40" s="895"/>
      <c r="E40" s="895"/>
      <c r="F40" s="89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895"/>
      <c r="B41" s="895"/>
      <c r="C41" s="895"/>
      <c r="D41" s="895"/>
      <c r="E41" s="895"/>
      <c r="F41" s="89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895"/>
      <c r="B42" s="895"/>
      <c r="C42" s="895"/>
      <c r="D42" s="895"/>
      <c r="E42" s="895"/>
      <c r="F42" s="89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3.5" thickBot="1" x14ac:dyDescent="0.25">
      <c r="A43" s="894"/>
      <c r="B43" s="894"/>
      <c r="C43" s="894"/>
      <c r="D43" s="894"/>
      <c r="E43" s="894"/>
      <c r="F43" s="894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3.5" thickTop="1" x14ac:dyDescent="0.2"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245" customFormat="1" ht="13.5" thickBot="1" x14ac:dyDescent="0.25"/>
    <row r="46" spans="1:20" s="29" customFormat="1" ht="27" thickBot="1" x14ac:dyDescent="0.45">
      <c r="A46" s="191">
        <v>295</v>
      </c>
      <c r="B46" s="181" t="s">
        <v>444</v>
      </c>
      <c r="C46" s="192"/>
      <c r="D46" s="193"/>
      <c r="E46" s="194"/>
      <c r="F46" s="195"/>
      <c r="G46" s="136"/>
      <c r="H46" s="136"/>
      <c r="I46" s="136"/>
      <c r="J46" s="136"/>
      <c r="K46" s="136"/>
      <c r="L46" s="136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27" t="str" cm="1">
        <f t="array" ref="A47">INDEX(XML!D:D,SMALL(IF(($G$1=XML!B:B),ROW(XML!B:B)-MIN(ROW(XML!B:B))+1,""),ROWS($A$1:A1)))</f>
        <v>20025RFJH3FSP61</v>
      </c>
      <c r="B47" s="210" t="str">
        <f>VLOOKUP(A47,'Main Item List'!$A$3:$D$27748,2,0)</f>
        <v>200 X 25 RAD FJ H3.1 FASCIA NO85  P/PRIMED 6.1M LGTH</v>
      </c>
      <c r="C47" s="219" cm="1">
        <f t="array" ref="C47">INDEX(XML!$J$1:$J$1202,SMALL(IF(($G$1=XML!$B$1:$B$1202),ROW(XML!$B$1:$B$1202)-MIN(ROW(XML!$B$1:$B$1202))+1,""),ROWS($C$1:C1)))</f>
        <v>2</v>
      </c>
      <c r="D47" s="211" t="str">
        <f>VLOOKUP(A47,'Main Item List'!$A$3:$D$27748,3,0)</f>
        <v>lgth</v>
      </c>
      <c r="E47" s="212">
        <f>VLOOKUP(A47,'Main Item List'!$A$3:$D$27748,4,0)</f>
        <v>66</v>
      </c>
      <c r="F47" s="213">
        <f t="shared" ref="F47:F49" si="1">IFERROR((C47*E47),"0")</f>
        <v>132</v>
      </c>
      <c r="G47" s="136"/>
      <c r="H47" s="381"/>
      <c r="I47" s="136"/>
      <c r="J47" s="136"/>
      <c r="K47" s="136"/>
      <c r="L47" s="136"/>
      <c r="M47" s="381"/>
      <c r="N47" s="381"/>
      <c r="O47" s="381"/>
      <c r="P47" s="381"/>
      <c r="Q47" s="381"/>
      <c r="R47" s="381"/>
      <c r="S47" s="381"/>
      <c r="T47" s="381"/>
    </row>
    <row r="48" spans="1:20" s="76" customFormat="1" x14ac:dyDescent="0.2">
      <c r="A48" s="227" t="e" cm="1">
        <f t="array" ref="A48">INDEX(XML!D:D,SMALL(IF(($G$1=XML!B:B),ROW(XML!B:B)-MIN(ROW(XML!B:B))+1,""),ROWS($A$1:A2)))</f>
        <v>#NUM!</v>
      </c>
      <c r="B48" s="210" t="e">
        <f>VLOOKUP(A48,'Main Item List'!$A$3:$D$27748,2,0)</f>
        <v>#NUM!</v>
      </c>
      <c r="C48" s="219" t="e" cm="1">
        <f t="array" ref="C48">INDEX(XML!$J$1:$J$1202,SMALL(IF(($G$1=XML!$B$1:$B$1202),ROW(XML!$B$1:$B$1202)-MIN(ROW(XML!$B$1:$B$1202))+1,""),ROWS($C$1:C2)))</f>
        <v>#NUM!</v>
      </c>
      <c r="D48" s="211" t="e">
        <f>VLOOKUP(A48,'Main Item List'!$A$3:$D$27748,3,0)</f>
        <v>#NUM!</v>
      </c>
      <c r="E48" s="212" t="e">
        <f>VLOOKUP(A48,'Main Item List'!$A$3:$D$27748,4,0)</f>
        <v>#NUM!</v>
      </c>
      <c r="F48" s="213" t="str">
        <f t="shared" si="1"/>
        <v>0</v>
      </c>
      <c r="G48" s="136"/>
      <c r="H48" s="381"/>
      <c r="I48" s="136"/>
      <c r="J48" s="136"/>
      <c r="K48" s="136"/>
      <c r="L48" s="136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27" t="e" cm="1">
        <f t="array" ref="A49">INDEX(XML!D:D,SMALL(IF(($G$1=XML!B:B),ROW(XML!B:B)-MIN(ROW(XML!B:B))+1,""),ROWS($A$1:A3)))</f>
        <v>#NUM!</v>
      </c>
      <c r="B49" s="210" t="e">
        <f>VLOOKUP(A49,'Main Item List'!$A$3:$D$27748,2,0)</f>
        <v>#NUM!</v>
      </c>
      <c r="C49" s="219" t="e" cm="1">
        <f t="array" ref="C49">INDEX(XML!$J$1:$J$1202,SMALL(IF(($G$1=XML!$B$1:$B$1202),ROW(XML!$B$1:$B$1202)-MIN(ROW(XML!$B$1:$B$1202))+1,""),ROWS($C$1:C3)))</f>
        <v>#NUM!</v>
      </c>
      <c r="D49" s="211" t="e">
        <f>VLOOKUP(A49,'Main Item List'!$A$3:$D$27748,3,0)</f>
        <v>#NUM!</v>
      </c>
      <c r="E49" s="212" t="e">
        <f>VLOOKUP(A49,'Main Item List'!$A$3:$D$27748,4,0)</f>
        <v>#NUM!</v>
      </c>
      <c r="F49" s="213" t="str">
        <f t="shared" si="1"/>
        <v>0</v>
      </c>
      <c r="G49" s="136"/>
      <c r="H49" s="381"/>
      <c r="I49" s="136"/>
      <c r="J49" s="136"/>
      <c r="K49" s="136"/>
      <c r="L49" s="136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160"/>
      <c r="B50" s="220"/>
      <c r="C50" s="221"/>
      <c r="D50" s="220"/>
      <c r="E50" s="162" t="s">
        <v>675</v>
      </c>
      <c r="F50" s="145"/>
      <c r="G50" s="136"/>
      <c r="H50" s="136"/>
      <c r="I50" s="136"/>
      <c r="J50" s="136"/>
      <c r="K50" s="136"/>
      <c r="L50" s="136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160"/>
      <c r="B51" s="813" t="s">
        <v>345</v>
      </c>
      <c r="C51" s="813"/>
      <c r="D51" s="813"/>
      <c r="E51" s="159">
        <f>SUM(F47:F50)</f>
        <v>132</v>
      </c>
      <c r="F51" s="145"/>
      <c r="G51" s="136"/>
      <c r="H51" s="136"/>
      <c r="I51" s="136"/>
      <c r="J51" s="136"/>
      <c r="K51" s="136"/>
      <c r="L51" s="136"/>
      <c r="M51" s="381"/>
      <c r="N51" s="381"/>
      <c r="O51" s="381"/>
      <c r="P51" s="381"/>
      <c r="Q51" s="381"/>
      <c r="R51" s="381"/>
      <c r="S51" s="381"/>
      <c r="T51" s="381"/>
    </row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</sheetData>
  <mergeCells count="8">
    <mergeCell ref="B51:D51"/>
    <mergeCell ref="D6:F6"/>
    <mergeCell ref="A33:F33"/>
    <mergeCell ref="A43:F43"/>
    <mergeCell ref="B39:F39"/>
    <mergeCell ref="A40:F40"/>
    <mergeCell ref="A41:F41"/>
    <mergeCell ref="A42:F42"/>
  </mergeCells>
  <phoneticPr fontId="75" type="noConversion"/>
  <dataValidations count="1">
    <dataValidation type="list" allowBlank="1" showInputMessage="1" showErrorMessage="1" sqref="H9" xr:uid="{88684961-4663-4E93-904A-1516C3B45474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5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96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4" max="4" width="49.7109375" customWidth="1"/>
  </cols>
  <sheetData>
    <row r="1" spans="1:8" x14ac:dyDescent="0.2">
      <c r="A1" s="29" t="s">
        <v>3443</v>
      </c>
      <c r="B1" s="94" t="str">
        <f>CONCATENATE('295 Exterior Finishes - C2'!E9,"/",'295 Exterior Finishes - C2'!F9)</f>
        <v>JNB 20058/295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'295 Exterior Finishes - C2'!A11</f>
        <v>Carters - 3057148 - MAIN ACCOUNT</v>
      </c>
    </row>
    <row r="3" spans="1:8" x14ac:dyDescent="0.2">
      <c r="B3" t="str">
        <f>'295 Exterior Finishes - C2'!A22</f>
        <v>20025RFJH3FSP61</v>
      </c>
      <c r="C3" t="str">
        <f>'295 Exterior Finishes - C2'!A22</f>
        <v>20025RFJH3FSP61</v>
      </c>
      <c r="D3" t="str">
        <f>'295 Exterior Finishes - C2'!B22</f>
        <v>200 X 25 RAD FJ H3.1 FASCIA NO85  P/PRIMED 6.1M LGTH</v>
      </c>
      <c r="E3" s="14">
        <f>'295 Exterior Finishes - C2'!C22</f>
        <v>2</v>
      </c>
      <c r="F3" s="75" t="str">
        <f>'295 Exterior Finishes - C2'!D22</f>
        <v>lgth</v>
      </c>
      <c r="G3">
        <f>'295 Exterior Finishes - C2'!E22</f>
        <v>66</v>
      </c>
      <c r="H3">
        <f>E3*G3</f>
        <v>132</v>
      </c>
    </row>
    <row r="4" spans="1:8" x14ac:dyDescent="0.2">
      <c r="B4" t="e">
        <f>'295 Exterior Finishes - C2'!A23</f>
        <v>#NUM!</v>
      </c>
      <c r="C4" t="e">
        <f>'295 Exterior Finishes - C2'!A23</f>
        <v>#NUM!</v>
      </c>
      <c r="D4" t="e">
        <f>'295 Exterior Finishes - C2'!B23</f>
        <v>#NUM!</v>
      </c>
      <c r="E4" s="14" t="e">
        <f>'295 Exterior Finishes - C2'!C23</f>
        <v>#NUM!</v>
      </c>
      <c r="F4" s="75" t="e">
        <f>'295 Exterior Finishes - C2'!D23</f>
        <v>#NUM!</v>
      </c>
      <c r="G4" t="e">
        <f>'295 Exterior Finishes - C2'!E23</f>
        <v>#NUM!</v>
      </c>
      <c r="H4" t="e">
        <f t="shared" ref="H4:H8" si="0">E4*G4</f>
        <v>#NUM!</v>
      </c>
    </row>
    <row r="5" spans="1:8" x14ac:dyDescent="0.2">
      <c r="B5" t="e">
        <f>'295 Exterior Finishes - C2'!A24</f>
        <v>#NUM!</v>
      </c>
      <c r="C5" t="e">
        <f>'295 Exterior Finishes - C2'!A24</f>
        <v>#NUM!</v>
      </c>
      <c r="D5" t="e">
        <f>'295 Exterior Finishes - C2'!B24</f>
        <v>#NUM!</v>
      </c>
      <c r="E5" s="14" t="e">
        <f>'295 Exterior Finishes - C2'!C24</f>
        <v>#NUM!</v>
      </c>
      <c r="F5" s="75" t="e">
        <f>'295 Exterior Finishes - C2'!D24</f>
        <v>#NUM!</v>
      </c>
      <c r="G5" t="e">
        <f>'295 Exterior Finishes - C2'!E24</f>
        <v>#NUM!</v>
      </c>
      <c r="H5" t="e">
        <f t="shared" si="0"/>
        <v>#NUM!</v>
      </c>
    </row>
    <row r="6" spans="1:8" x14ac:dyDescent="0.2">
      <c r="B6" t="e">
        <f>'295 Exterior Finishes - C2'!#REF!</f>
        <v>#REF!</v>
      </c>
      <c r="C6" t="e">
        <f>'295 Exterior Finishes - C2'!#REF!</f>
        <v>#REF!</v>
      </c>
      <c r="D6" t="e">
        <f>'295 Exterior Finishes - C2'!#REF!</f>
        <v>#REF!</v>
      </c>
      <c r="E6" s="14" t="e">
        <f>'295 Exterior Finishes - C2'!#REF!</f>
        <v>#REF!</v>
      </c>
      <c r="F6" s="75" t="e">
        <f>'295 Exterior Finishes - C2'!#REF!</f>
        <v>#REF!</v>
      </c>
      <c r="G6" t="e">
        <f>'295 Exterior Finishes - C2'!#REF!</f>
        <v>#REF!</v>
      </c>
      <c r="H6" t="e">
        <f t="shared" si="0"/>
        <v>#REF!</v>
      </c>
    </row>
    <row r="7" spans="1:8" x14ac:dyDescent="0.2">
      <c r="B7">
        <f>'295 Exterior Finishes - C2'!A26</f>
        <v>0</v>
      </c>
      <c r="C7">
        <f>'295 Exterior Finishes - C2'!A26</f>
        <v>0</v>
      </c>
      <c r="D7">
        <f>'295 Exterior Finishes - C2'!B26</f>
        <v>0</v>
      </c>
      <c r="E7" s="14">
        <f>'295 Exterior Finishes - C2'!C26</f>
        <v>0</v>
      </c>
      <c r="F7" s="75">
        <f>'295 Exterior Finishes - C2'!D26</f>
        <v>0</v>
      </c>
      <c r="G7">
        <f>'295 Exterior Finishes - C2'!E26</f>
        <v>0</v>
      </c>
      <c r="H7">
        <f t="shared" si="0"/>
        <v>0</v>
      </c>
    </row>
    <row r="8" spans="1:8" x14ac:dyDescent="0.2">
      <c r="B8">
        <f>'295 Exterior Finishes - C2'!A28</f>
        <v>0</v>
      </c>
      <c r="C8">
        <f>'295 Exterior Finishes - C2'!A28</f>
        <v>0</v>
      </c>
      <c r="D8">
        <f>'295 Exterior Finishes - C2'!B27</f>
        <v>0</v>
      </c>
      <c r="E8" s="14">
        <f>'295 Exterior Finishes - C2'!C27</f>
        <v>0</v>
      </c>
      <c r="F8" s="75">
        <f>'295 Exterior Finishes - C2'!D27</f>
        <v>0</v>
      </c>
      <c r="G8">
        <f>'295 Exterior Finishes - C2'!E27</f>
        <v>0</v>
      </c>
      <c r="H8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64">
    <tabColor indexed="10"/>
  </sheetPr>
  <dimension ref="A1:AT118"/>
  <sheetViews>
    <sheetView zoomScaleNormal="100" workbookViewId="0">
      <selection activeCell="I23" sqref="I23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295.10000000000002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7899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8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54906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1167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Viridian Glass</v>
      </c>
      <c r="B11" s="23"/>
      <c r="D11" s="33" t="s">
        <v>905</v>
      </c>
      <c r="E11" s="33"/>
      <c r="F11" s="343">
        <f ca="1">NOW()</f>
        <v>44232.452986226854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9 Tokomaru Place, Wakatu Estate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03 543 7304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021 491 315</v>
      </c>
      <c r="C14" s="36"/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acooke@viridianglass.co.nz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Andy</v>
      </c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413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60" t="s">
        <v>937</v>
      </c>
      <c r="D21" s="352" t="s">
        <v>936</v>
      </c>
      <c r="E21" s="433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'295.1 Glass Balustrade'!A49</f>
        <v>#NUM!</v>
      </c>
      <c r="B22" s="358" t="e">
        <f>VLOOKUP(A22,$A$47:$E$403,2,0)</f>
        <v>#NUM!</v>
      </c>
      <c r="C22" s="40" t="e">
        <f>VLOOKUP(A22,$A$47:$E$403,3,0)</f>
        <v>#NUM!</v>
      </c>
      <c r="D22" s="40" t="e">
        <f>VLOOKUP(A22,$A$47:$E$403,4,0)</f>
        <v>#NUM!</v>
      </c>
      <c r="E22" s="40" t="e">
        <f>VLOOKUP(A22,$A$47:$E$403,5,0)</f>
        <v>#NUM!</v>
      </c>
      <c r="F22" s="483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59"/>
      <c r="C23" s="358"/>
      <c r="D23" s="362"/>
      <c r="E23" s="364"/>
      <c r="F23" s="453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4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4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7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 t="e">
        <f>SUM(F22:F26)</f>
        <v>#NUM!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 t="e">
        <f>F27*15%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 t="e">
        <f>F27+F28</f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46" s="3" customFormat="1" ht="18" customHeight="1" x14ac:dyDescent="0.2">
      <c r="A33" s="44" t="s">
        <v>3388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46" s="3" customFormat="1" x14ac:dyDescent="0.2"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46" s="3" customFormat="1" x14ac:dyDescent="0.2"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46" s="3" customFormat="1" x14ac:dyDescent="0.2">
      <c r="A36" s="487" t="s">
        <v>7888</v>
      </c>
      <c r="B36" s="555"/>
      <c r="C36" s="488"/>
      <c r="D36" s="897"/>
      <c r="E36" s="898"/>
      <c r="F36" s="898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46" s="3" customFormat="1" x14ac:dyDescent="0.2">
      <c r="A37" s="487" t="s">
        <v>7889</v>
      </c>
      <c r="B37" s="555"/>
      <c r="C37" s="488"/>
      <c r="D37" s="897"/>
      <c r="E37" s="898"/>
      <c r="F37" s="898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46" s="3" customFormat="1" x14ac:dyDescent="0.2">
      <c r="A38" s="487" t="s">
        <v>1006</v>
      </c>
      <c r="B38" s="555"/>
      <c r="C38" s="488"/>
      <c r="D38" s="897"/>
      <c r="E38" s="898"/>
      <c r="F38" s="898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46" s="3" customFormat="1" x14ac:dyDescent="0.2">
      <c r="A39" s="487" t="s">
        <v>2391</v>
      </c>
      <c r="B39" s="902" t="s">
        <v>30840</v>
      </c>
      <c r="C39" s="903"/>
      <c r="D39" s="903"/>
      <c r="E39" s="903"/>
      <c r="F39" s="897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46" s="3" customFormat="1" x14ac:dyDescent="0.2">
      <c r="A40" s="242"/>
      <c r="B40" s="241"/>
      <c r="C40" s="241"/>
      <c r="D40" s="241"/>
      <c r="E40" s="241"/>
      <c r="F40" s="241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46" s="42" customFormat="1" x14ac:dyDescent="0.2">
      <c r="A41" s="243" t="s">
        <v>1658</v>
      </c>
      <c r="B41" s="900"/>
      <c r="C41" s="900"/>
      <c r="D41" s="900"/>
      <c r="E41" s="900"/>
      <c r="F41" s="900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  <c r="U41" s="632"/>
      <c r="V41" s="632"/>
      <c r="W41" s="632"/>
      <c r="X41" s="632"/>
      <c r="Y41" s="632"/>
      <c r="Z41" s="632"/>
      <c r="AA41" s="632"/>
      <c r="AB41" s="632"/>
      <c r="AC41" s="632"/>
      <c r="AD41" s="632"/>
      <c r="AE41" s="632"/>
      <c r="AF41" s="632"/>
      <c r="AG41" s="632"/>
      <c r="AH41" s="632"/>
      <c r="AI41" s="632"/>
      <c r="AJ41" s="632"/>
      <c r="AK41" s="632"/>
      <c r="AL41" s="632"/>
      <c r="AM41" s="632"/>
      <c r="AN41" s="632"/>
      <c r="AO41" s="632"/>
      <c r="AP41" s="632"/>
      <c r="AQ41" s="632"/>
      <c r="AR41" s="632"/>
      <c r="AS41" s="632"/>
      <c r="AT41" s="632"/>
    </row>
    <row r="42" spans="1:46" s="42" customFormat="1" x14ac:dyDescent="0.2">
      <c r="A42" s="901"/>
      <c r="B42" s="901"/>
      <c r="C42" s="901"/>
      <c r="D42" s="901"/>
      <c r="E42" s="901"/>
      <c r="F42" s="901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  <c r="U42" s="632"/>
      <c r="V42" s="632"/>
      <c r="W42" s="632"/>
      <c r="X42" s="632"/>
      <c r="Y42" s="632"/>
      <c r="Z42" s="632"/>
      <c r="AA42" s="632"/>
      <c r="AB42" s="632"/>
      <c r="AC42" s="632"/>
      <c r="AD42" s="632"/>
      <c r="AE42" s="632"/>
      <c r="AF42" s="632"/>
      <c r="AG42" s="632"/>
      <c r="AH42" s="632"/>
      <c r="AI42" s="632"/>
      <c r="AJ42" s="632"/>
      <c r="AK42" s="632"/>
      <c r="AL42" s="632"/>
      <c r="AM42" s="632"/>
      <c r="AN42" s="632"/>
      <c r="AO42" s="632"/>
      <c r="AP42" s="632"/>
      <c r="AQ42" s="632"/>
      <c r="AR42" s="632"/>
      <c r="AS42" s="632"/>
      <c r="AT42" s="632"/>
    </row>
    <row r="43" spans="1:46" s="42" customFormat="1" x14ac:dyDescent="0.2">
      <c r="A43" s="901"/>
      <c r="B43" s="901"/>
      <c r="C43" s="901"/>
      <c r="D43" s="901"/>
      <c r="E43" s="901"/>
      <c r="F43" s="901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2"/>
      <c r="AF43" s="632"/>
      <c r="AG43" s="632"/>
      <c r="AH43" s="632"/>
      <c r="AI43" s="632"/>
      <c r="AJ43" s="632"/>
      <c r="AK43" s="632"/>
      <c r="AL43" s="632"/>
      <c r="AM43" s="632"/>
      <c r="AN43" s="632"/>
      <c r="AO43" s="632"/>
      <c r="AP43" s="632"/>
      <c r="AQ43" s="632"/>
      <c r="AR43" s="632"/>
      <c r="AS43" s="632"/>
      <c r="AT43" s="632"/>
    </row>
    <row r="44" spans="1:46" s="42" customFormat="1" x14ac:dyDescent="0.2">
      <c r="A44" s="901"/>
      <c r="B44" s="901"/>
      <c r="C44" s="901"/>
      <c r="D44" s="901"/>
      <c r="E44" s="901"/>
      <c r="F44" s="901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</row>
    <row r="45" spans="1:46" s="42" customFormat="1" ht="13.5" thickBot="1" x14ac:dyDescent="0.25">
      <c r="A45" s="899"/>
      <c r="B45" s="899"/>
      <c r="C45" s="899"/>
      <c r="D45" s="899"/>
      <c r="E45" s="899"/>
      <c r="F45" s="89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</row>
    <row r="46" spans="1:46" s="42" customFormat="1" ht="13.5" thickTop="1" x14ac:dyDescent="0.2">
      <c r="A46" s="241"/>
      <c r="B46" s="241"/>
      <c r="C46" s="241"/>
      <c r="D46" s="241"/>
      <c r="E46" s="241"/>
      <c r="F46" s="241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2"/>
      <c r="AF46" s="632"/>
      <c r="AG46" s="632"/>
      <c r="AH46" s="632"/>
      <c r="AI46" s="632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</row>
    <row r="47" spans="1:46" s="245" customFormat="1" ht="13.5" thickBot="1" x14ac:dyDescent="0.25"/>
    <row r="48" spans="1:46" s="29" customFormat="1" ht="27" thickBot="1" x14ac:dyDescent="0.45">
      <c r="A48" s="191">
        <v>295</v>
      </c>
      <c r="B48" s="181" t="s">
        <v>444</v>
      </c>
      <c r="C48" s="192"/>
      <c r="D48" s="193"/>
      <c r="E48" s="194"/>
      <c r="F48" s="195"/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17" t="e" cm="1">
        <f t="array" ref="A49">INDEX(XML!D:D,SMALL(IF(($G$1=XML!B:B),ROW(XML!B:B)-MIN(ROW(XML!B:B))+1,""),ROWS($A$1:A1)))</f>
        <v>#NUM!</v>
      </c>
      <c r="B49" s="210" t="e">
        <f>VLOOKUP(A49,'Main Item List'!$A$3:$D$27748,2,0)</f>
        <v>#NUM!</v>
      </c>
      <c r="C49" s="219" t="e" cm="1">
        <f t="array" ref="C49">INDEX(XML!$J$1:$J$1202,SMALL(IF(($G$1=XML!$B$1:$B$1202),ROW(XML!$B$1:$B$1202)-MIN(ROW(XML!$B$1:$B$1202))+1,""),ROWS($C$1:C1)))</f>
        <v>#NUM!</v>
      </c>
      <c r="D49" s="211" t="e">
        <f>VLOOKUP(A49,'Main Item List'!$A$3:$D$27748,3,0)</f>
        <v>#NUM!</v>
      </c>
      <c r="E49" s="212" t="e">
        <f>VLOOKUP(A49,'Main Item List'!$A$3:$D$27748,4,0)</f>
        <v>#NUM!</v>
      </c>
      <c r="F49" s="213" t="str">
        <f t="shared" ref="F49" si="0">IFERROR((C49*E49),"0")</f>
        <v>0</v>
      </c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160"/>
      <c r="B50" s="220"/>
      <c r="C50" s="221"/>
      <c r="D50" s="220"/>
      <c r="E50" s="162" t="s">
        <v>675</v>
      </c>
      <c r="F50" s="145"/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160"/>
      <c r="B51" s="813" t="s">
        <v>345</v>
      </c>
      <c r="C51" s="813"/>
      <c r="D51" s="813"/>
      <c r="E51" s="159">
        <f>SUM(F49:F50)</f>
        <v>0</v>
      </c>
      <c r="F51" s="145"/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</sheetData>
  <mergeCells count="12">
    <mergeCell ref="B51:D51"/>
    <mergeCell ref="D6:F6"/>
    <mergeCell ref="A31:F31"/>
    <mergeCell ref="D36:F36"/>
    <mergeCell ref="A45:F45"/>
    <mergeCell ref="D38:F38"/>
    <mergeCell ref="B41:F41"/>
    <mergeCell ref="A42:F42"/>
    <mergeCell ref="D37:F37"/>
    <mergeCell ref="A43:F43"/>
    <mergeCell ref="A44:F44"/>
    <mergeCell ref="B39:F39"/>
  </mergeCells>
  <dataValidations count="1">
    <dataValidation type="list" allowBlank="1" showInputMessage="1" showErrorMessage="1" sqref="H9" xr:uid="{18123868-261A-43E6-8013-325FFA6559B2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7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165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4" max="4" width="49.7109375" customWidth="1"/>
  </cols>
  <sheetData>
    <row r="1" spans="1:8" x14ac:dyDescent="0.2">
      <c r="A1" s="29" t="s">
        <v>3443</v>
      </c>
      <c r="B1" s="94" t="str">
        <f>CONCATENATE('295.1 Glass Balustrade'!E9,"/",'295.1 Glass Balustrade'!F9)</f>
        <v>JNB 20058/295.1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'295.1 Glass Balustrade'!A11</f>
        <v>Viridian Glass</v>
      </c>
    </row>
    <row r="3" spans="1:8" x14ac:dyDescent="0.2">
      <c r="B3" t="e">
        <f>'295.1 Glass Balustrade'!A22</f>
        <v>#NUM!</v>
      </c>
      <c r="C3" t="e">
        <f>'295.1 Glass Balustrade'!A22</f>
        <v>#NUM!</v>
      </c>
      <c r="D3" t="e">
        <f>'295.1 Glass Balustrade'!B22</f>
        <v>#NUM!</v>
      </c>
      <c r="E3" s="14" t="e">
        <f>'295.1 Glass Balustrade'!C22</f>
        <v>#NUM!</v>
      </c>
      <c r="F3" s="75" t="e">
        <f>'295.1 Glass Balustrade'!D22</f>
        <v>#NUM!</v>
      </c>
      <c r="G3" t="e">
        <f>'295.1 Glass Balustrade'!E22</f>
        <v>#NUM!</v>
      </c>
      <c r="H3" t="e">
        <f>E3*G3</f>
        <v>#NUM!</v>
      </c>
    </row>
    <row r="4" spans="1:8" x14ac:dyDescent="0.2">
      <c r="B4">
        <f>'295.1 Glass Balustrade'!A23</f>
        <v>0</v>
      </c>
      <c r="C4">
        <f>'295.1 Glass Balustrade'!A23</f>
        <v>0</v>
      </c>
      <c r="D4">
        <f>'295.1 Glass Balustrade'!B23</f>
        <v>0</v>
      </c>
      <c r="E4" s="14">
        <f>'295.1 Glass Balustrade'!C23</f>
        <v>0</v>
      </c>
      <c r="F4" s="75">
        <f>'295.1 Glass Balustrade'!D23</f>
        <v>0</v>
      </c>
      <c r="G4">
        <f>'295.1 Glass Balustrade'!E23</f>
        <v>0</v>
      </c>
      <c r="H4">
        <f t="shared" ref="H4:H8" si="0">E4*G4</f>
        <v>0</v>
      </c>
    </row>
    <row r="5" spans="1:8" x14ac:dyDescent="0.2">
      <c r="B5" t="e">
        <f>'295.1 Glass Balustrade'!#REF!</f>
        <v>#REF!</v>
      </c>
      <c r="C5" t="e">
        <f>'295.1 Glass Balustrade'!#REF!</f>
        <v>#REF!</v>
      </c>
      <c r="D5" t="e">
        <f>'295.1 Glass Balustrade'!#REF!</f>
        <v>#REF!</v>
      </c>
      <c r="E5" s="14" t="e">
        <f>'295.1 Glass Balustrade'!#REF!</f>
        <v>#REF!</v>
      </c>
      <c r="F5" s="75" t="e">
        <f>'295.1 Glass Balustrade'!#REF!</f>
        <v>#REF!</v>
      </c>
      <c r="G5" t="e">
        <f>'295.1 Glass Balustrade'!#REF!</f>
        <v>#REF!</v>
      </c>
      <c r="H5" t="e">
        <f t="shared" si="0"/>
        <v>#REF!</v>
      </c>
    </row>
    <row r="6" spans="1:8" x14ac:dyDescent="0.2">
      <c r="B6">
        <f>'295.1 Glass Balustrade'!A24</f>
        <v>0</v>
      </c>
      <c r="C6">
        <f>'295.1 Glass Balustrade'!A24</f>
        <v>0</v>
      </c>
      <c r="D6">
        <f>'295.1 Glass Balustrade'!B24</f>
        <v>0</v>
      </c>
      <c r="E6" s="14">
        <f>'295.1 Glass Balustrade'!C24</f>
        <v>0</v>
      </c>
      <c r="F6" s="75">
        <f>'295.1 Glass Balustrade'!D24</f>
        <v>0</v>
      </c>
      <c r="G6">
        <f>'295.1 Glass Balustrade'!E24</f>
        <v>0</v>
      </c>
      <c r="H6">
        <f t="shared" si="0"/>
        <v>0</v>
      </c>
    </row>
    <row r="7" spans="1:8" x14ac:dyDescent="0.2">
      <c r="B7">
        <f>'295.1 Glass Balustrade'!A25</f>
        <v>0</v>
      </c>
      <c r="C7">
        <f>'295.1 Glass Balustrade'!A25</f>
        <v>0</v>
      </c>
      <c r="D7">
        <f>'295.1 Glass Balustrade'!B25</f>
        <v>0</v>
      </c>
      <c r="E7" s="14">
        <f>'295.1 Glass Balustrade'!C25</f>
        <v>0</v>
      </c>
      <c r="F7" s="75">
        <f>'295.1 Glass Balustrade'!D25</f>
        <v>0</v>
      </c>
      <c r="G7">
        <f>'295.1 Glass Balustrade'!E25</f>
        <v>0</v>
      </c>
      <c r="H7">
        <f t="shared" si="0"/>
        <v>0</v>
      </c>
    </row>
    <row r="8" spans="1:8" x14ac:dyDescent="0.2">
      <c r="B8">
        <f>'295.1 Glass Balustrade'!A26</f>
        <v>0</v>
      </c>
      <c r="C8">
        <f>'295.1 Glass Balustrade'!A26</f>
        <v>0</v>
      </c>
      <c r="D8">
        <f>'295.1 Glass Balustrade'!B26</f>
        <v>0</v>
      </c>
      <c r="E8" s="14">
        <f>'295.1 Glass Balustrade'!C26</f>
        <v>0</v>
      </c>
      <c r="F8" s="75">
        <f>'295.1 Glass Balustrade'!D26</f>
        <v>0</v>
      </c>
      <c r="G8">
        <f>'295.1 Glass Balustrade'!E26</f>
        <v>0</v>
      </c>
      <c r="H8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24">
    <tabColor indexed="10"/>
  </sheetPr>
  <dimension ref="A1:T152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385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2323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8" t="s">
        <v>1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54338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0" t="str">
        <f>'Main Sheet'!B7</f>
        <v>Site Address</v>
      </c>
      <c r="C19" s="400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59" t="s">
        <v>937</v>
      </c>
      <c r="D21" s="352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'385 Exterior Cladding - C2'!A61</f>
        <v>PPHFWBLA180</v>
      </c>
      <c r="B22" s="358" t="str">
        <f>VLOOKUP(A22,$A$59:$E$400,2,0)</f>
        <v>16MM LINEA CLASSIC W/BOARD 4200X180 LGTH PRIMED    401847</v>
      </c>
      <c r="C22" s="40">
        <f>VLOOKUP(A22,$A$59:$E$400,3,0)</f>
        <v>24</v>
      </c>
      <c r="D22" s="40" t="str">
        <f>VLOOKUP(A22,$A$59:$E$400,4,0)</f>
        <v>lgth</v>
      </c>
      <c r="E22" s="420">
        <f>VLOOKUP(A22,$A$59:$E$400,5,0)</f>
        <v>41.39</v>
      </c>
      <c r="F22" s="390">
        <f>C22*E22</f>
        <v>993.36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'385 Exterior Cladding - C2'!A62</f>
        <v>MDLAAECS18090</v>
      </c>
      <c r="B23" s="358" t="str">
        <f t="shared" ref="B23:B38" si="0">VLOOKUP(A23,$A$59:$E$400,2,0)</f>
        <v>SCYON LINEA W/BOARD 180MM ALUM EXT CNR SOAKER 90DEGS 301186</v>
      </c>
      <c r="C23" s="40">
        <f t="shared" ref="C23:C38" si="1">VLOOKUP(A23,$A$59:$E$400,3,0)</f>
        <v>32</v>
      </c>
      <c r="D23" s="40" t="str">
        <f t="shared" ref="D23:D38" si="2">VLOOKUP(A23,$A$59:$E$400,4,0)</f>
        <v>each</v>
      </c>
      <c r="E23" s="420">
        <f t="shared" ref="E23:E38" si="3">VLOOKUP(A23,$A$59:$E$400,5,0)</f>
        <v>2.5499999999999998</v>
      </c>
      <c r="F23" s="390">
        <f t="shared" ref="F23:F38" si="4">C23*E23</f>
        <v>81.599999999999994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'385 Exterior Cladding - C2'!A63</f>
        <v>MOFP15B54</v>
      </c>
      <c r="B24" s="358" t="str">
        <f t="shared" si="0"/>
        <v>RAD FJ H3.1 NO.15B 60X18 SCRIBER 5.4 PRE PRIMED</v>
      </c>
      <c r="C24" s="40">
        <f t="shared" si="1"/>
        <v>7</v>
      </c>
      <c r="D24" s="40" t="str">
        <f t="shared" si="2"/>
        <v>lgth</v>
      </c>
      <c r="E24" s="420">
        <f t="shared" si="3"/>
        <v>22.79</v>
      </c>
      <c r="F24" s="390">
        <f t="shared" si="4"/>
        <v>159.53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'385 Exterior Cladding - C2'!A64</f>
        <v>PPHF452460</v>
      </c>
      <c r="B25" s="358" t="str">
        <f t="shared" si="0"/>
        <v>4.5MM HARDIESOFFIT LINING 2400 X 600MM    401947</v>
      </c>
      <c r="C25" s="40">
        <f t="shared" si="1"/>
        <v>30</v>
      </c>
      <c r="D25" s="40" t="str">
        <f t="shared" si="2"/>
        <v>sht</v>
      </c>
      <c r="E25" s="420">
        <f t="shared" si="3"/>
        <v>16.21</v>
      </c>
      <c r="F25" s="390">
        <f t="shared" si="4"/>
        <v>486.3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'385 Exterior Cladding - C2'!A65</f>
        <v>MDHA5J600</v>
      </c>
      <c r="B26" s="358" t="str">
        <f t="shared" si="0"/>
        <v>SOFFIT JOINTER 5MM PVC 600MM LGTH   300920</v>
      </c>
      <c r="C26" s="40">
        <f t="shared" si="1"/>
        <v>34</v>
      </c>
      <c r="D26" s="40" t="str">
        <f t="shared" si="2"/>
        <v>lgth</v>
      </c>
      <c r="E26" s="420">
        <f t="shared" si="3"/>
        <v>1.03</v>
      </c>
      <c r="F26" s="390">
        <f t="shared" si="4"/>
        <v>35.020000000000003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'385 Exterior Cladding - C2'!A66</f>
        <v>PPHF452412</v>
      </c>
      <c r="B27" s="358" t="str">
        <f t="shared" si="0"/>
        <v>4.5MM 2400 X 1200MM HARDIEFLEX EAVES LINING SHEET    400187</v>
      </c>
      <c r="C27" s="40">
        <f t="shared" si="1"/>
        <v>5</v>
      </c>
      <c r="D27" s="40" t="str">
        <f t="shared" si="2"/>
        <v>sht</v>
      </c>
      <c r="E27" s="420">
        <f t="shared" si="3"/>
        <v>31.56</v>
      </c>
      <c r="F27" s="390">
        <f t="shared" si="4"/>
        <v>157.79999999999998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'385 Exterior Cladding - C2'!A67</f>
        <v>MDHA5J24</v>
      </c>
      <c r="B28" s="358" t="str">
        <f t="shared" si="0"/>
        <v>HARDIEJOINTER 5MM 2.4M LGTH    300729</v>
      </c>
      <c r="C28" s="40">
        <f t="shared" si="1"/>
        <v>6</v>
      </c>
      <c r="D28" s="40" t="str">
        <f t="shared" si="2"/>
        <v>lgth</v>
      </c>
      <c r="E28" s="420">
        <f t="shared" si="3"/>
        <v>3.82</v>
      </c>
      <c r="F28" s="390">
        <f t="shared" si="4"/>
        <v>22.919999999999998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>'385 Exterior Cladding - C2'!A68</f>
        <v>RPTKTHFT150023</v>
      </c>
      <c r="B29" s="358" t="str">
        <f t="shared" si="0"/>
        <v>T/kraft Thermaflash window flashing tape 150mm x 23m</v>
      </c>
      <c r="C29" s="40">
        <f t="shared" si="1"/>
        <v>3</v>
      </c>
      <c r="D29" s="40" t="str">
        <f t="shared" si="2"/>
        <v>roll</v>
      </c>
      <c r="E29" s="420">
        <f t="shared" si="3"/>
        <v>92.64</v>
      </c>
      <c r="F29" s="390">
        <f t="shared" si="4"/>
        <v>277.92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str">
        <f>'385 Exterior Cladding - C2'!A69</f>
        <v>MDTKCMP</v>
      </c>
      <c r="B30" s="358" t="str">
        <f t="shared" si="0"/>
        <v>T/KRAFT PLASTIC CORNER MOULDED ALUBAND PIECE EACH</v>
      </c>
      <c r="C30" s="40">
        <f t="shared" si="1"/>
        <v>46</v>
      </c>
      <c r="D30" s="40" t="str">
        <f t="shared" si="2"/>
        <v>each</v>
      </c>
      <c r="E30" s="420">
        <f t="shared" si="3"/>
        <v>0.45</v>
      </c>
      <c r="F30" s="390">
        <f t="shared" si="4"/>
        <v>20.7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>'385 Exterior Cladding - C2'!A70</f>
        <v>#NUM!</v>
      </c>
      <c r="B31" s="358" t="e">
        <f t="shared" si="0"/>
        <v>#NUM!</v>
      </c>
      <c r="C31" s="40" t="e">
        <f t="shared" si="1"/>
        <v>#NUM!</v>
      </c>
      <c r="D31" s="40" t="e">
        <f t="shared" si="2"/>
        <v>#NUM!</v>
      </c>
      <c r="E31" s="420" t="e">
        <f t="shared" si="3"/>
        <v>#NUM!</v>
      </c>
      <c r="F31" s="390" t="e">
        <f t="shared" si="4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e">
        <f>'385 Exterior Cladding - C2'!A71</f>
        <v>#NUM!</v>
      </c>
      <c r="B32" s="358" t="e">
        <f t="shared" si="0"/>
        <v>#NUM!</v>
      </c>
      <c r="C32" s="40" t="e">
        <f t="shared" si="1"/>
        <v>#NUM!</v>
      </c>
      <c r="D32" s="40" t="e">
        <f t="shared" si="2"/>
        <v>#NUM!</v>
      </c>
      <c r="E32" s="420" t="e">
        <f t="shared" si="3"/>
        <v>#NUM!</v>
      </c>
      <c r="F32" s="390" t="e">
        <f t="shared" si="4"/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 t="e">
        <f>'385 Exterior Cladding - C2'!A72</f>
        <v>#NUM!</v>
      </c>
      <c r="B33" s="358" t="e">
        <f t="shared" si="0"/>
        <v>#NUM!</v>
      </c>
      <c r="C33" s="40" t="e">
        <f t="shared" si="1"/>
        <v>#NUM!</v>
      </c>
      <c r="D33" s="40" t="e">
        <f t="shared" si="2"/>
        <v>#NUM!</v>
      </c>
      <c r="E33" s="420" t="e">
        <f t="shared" si="3"/>
        <v>#NUM!</v>
      </c>
      <c r="F33" s="390" t="e">
        <f t="shared" si="4"/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2" t="e">
        <f>'385 Exterior Cladding - C2'!A73</f>
        <v>#NUM!</v>
      </c>
      <c r="B34" s="358" t="e">
        <f t="shared" si="0"/>
        <v>#NUM!</v>
      </c>
      <c r="C34" s="40" t="e">
        <f t="shared" si="1"/>
        <v>#NUM!</v>
      </c>
      <c r="D34" s="40" t="e">
        <f t="shared" si="2"/>
        <v>#NUM!</v>
      </c>
      <c r="E34" s="420" t="e">
        <f t="shared" si="3"/>
        <v>#NUM!</v>
      </c>
      <c r="F34" s="390" t="e">
        <f t="shared" si="4"/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 t="e">
        <f>'385 Exterior Cladding - C2'!A74</f>
        <v>#NUM!</v>
      </c>
      <c r="B35" s="358" t="e">
        <f t="shared" si="0"/>
        <v>#NUM!</v>
      </c>
      <c r="C35" s="40" t="e">
        <f t="shared" si="1"/>
        <v>#NUM!</v>
      </c>
      <c r="D35" s="40" t="e">
        <f t="shared" si="2"/>
        <v>#NUM!</v>
      </c>
      <c r="E35" s="420" t="e">
        <f t="shared" si="3"/>
        <v>#NUM!</v>
      </c>
      <c r="F35" s="390" t="e">
        <f t="shared" si="4"/>
        <v>#NUM!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 t="e">
        <f>'385 Exterior Cladding - C2'!A75</f>
        <v>#NUM!</v>
      </c>
      <c r="B36" s="358" t="e">
        <f t="shared" si="0"/>
        <v>#NUM!</v>
      </c>
      <c r="C36" s="40" t="e">
        <f t="shared" si="1"/>
        <v>#NUM!</v>
      </c>
      <c r="D36" s="40" t="e">
        <f t="shared" si="2"/>
        <v>#NUM!</v>
      </c>
      <c r="E36" s="420" t="e">
        <f t="shared" si="3"/>
        <v>#NUM!</v>
      </c>
      <c r="F36" s="390" t="e">
        <f t="shared" si="4"/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2" t="e">
        <f>'385 Exterior Cladding - C2'!A76</f>
        <v>#NUM!</v>
      </c>
      <c r="B37" s="358" t="e">
        <f t="shared" si="0"/>
        <v>#NUM!</v>
      </c>
      <c r="C37" s="40" t="e">
        <f t="shared" si="1"/>
        <v>#NUM!</v>
      </c>
      <c r="D37" s="40" t="e">
        <f t="shared" si="2"/>
        <v>#NUM!</v>
      </c>
      <c r="E37" s="420" t="e">
        <f t="shared" si="3"/>
        <v>#NUM!</v>
      </c>
      <c r="F37" s="390" t="e">
        <f t="shared" si="4"/>
        <v>#NUM!</v>
      </c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2" t="e">
        <f>'385 Exterior Cladding - C2'!A77</f>
        <v>#NUM!</v>
      </c>
      <c r="B38" s="358" t="e">
        <f t="shared" si="0"/>
        <v>#NUM!</v>
      </c>
      <c r="C38" s="40" t="e">
        <f t="shared" si="1"/>
        <v>#NUM!</v>
      </c>
      <c r="D38" s="40" t="e">
        <f t="shared" si="2"/>
        <v>#NUM!</v>
      </c>
      <c r="E38" s="420" t="e">
        <f t="shared" si="3"/>
        <v>#NUM!</v>
      </c>
      <c r="F38" s="390" t="e">
        <f t="shared" si="4"/>
        <v>#NUM!</v>
      </c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62"/>
      <c r="B39" s="358"/>
      <c r="C39" s="353"/>
      <c r="D39" s="389"/>
      <c r="E39" s="405"/>
      <c r="F39" s="477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62"/>
      <c r="B40" s="358"/>
      <c r="C40" s="353"/>
      <c r="D40" s="389"/>
      <c r="E40" s="405"/>
      <c r="F40" s="477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89"/>
      <c r="B41" s="405"/>
      <c r="C41" s="353"/>
      <c r="D41" s="389"/>
      <c r="E41" s="405"/>
      <c r="F41" s="477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63"/>
      <c r="B42" s="361"/>
      <c r="C42" s="360"/>
      <c r="D42" s="363"/>
      <c r="E42" s="367"/>
      <c r="F42" s="391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1"/>
      <c r="B43" s="31"/>
      <c r="C43" s="31"/>
      <c r="D43" s="31"/>
      <c r="E43" s="63" t="s">
        <v>1896</v>
      </c>
      <c r="F43" s="454" t="e">
        <f>SUM(F22:F42)</f>
        <v>#NUM!</v>
      </c>
      <c r="G43" s="387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E44" s="33" t="s">
        <v>1897</v>
      </c>
      <c r="F44" s="455" t="e">
        <f>F43*15%</f>
        <v>#NUM!</v>
      </c>
      <c r="G44" s="387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E45" s="33" t="s">
        <v>1395</v>
      </c>
      <c r="F45" s="454" t="e">
        <f>F43+F44</f>
        <v>#NUM!</v>
      </c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E46" s="33"/>
      <c r="F46" s="222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24.75" customHeight="1" x14ac:dyDescent="0.2">
      <c r="A47" s="869" t="s">
        <v>1008</v>
      </c>
      <c r="B47" s="869"/>
      <c r="C47" s="869"/>
      <c r="D47" s="869"/>
      <c r="E47" s="869"/>
      <c r="F47" s="86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8" customHeight="1" x14ac:dyDescent="0.2">
      <c r="D48" s="74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437" t="s">
        <v>3377</v>
      </c>
      <c r="B49" s="466" t="s">
        <v>3336</v>
      </c>
      <c r="C49" s="385"/>
      <c r="D49" s="396"/>
      <c r="E49" s="396"/>
      <c r="F49" s="40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437" t="s">
        <v>1006</v>
      </c>
      <c r="B50" s="465" t="s">
        <v>3146</v>
      </c>
      <c r="C50" s="385"/>
      <c r="D50" s="396"/>
      <c r="E50" s="396"/>
      <c r="F50" s="409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437" t="s">
        <v>2391</v>
      </c>
      <c r="B51" s="466" t="s">
        <v>30840</v>
      </c>
      <c r="C51" s="438"/>
      <c r="D51" s="465"/>
      <c r="E51" s="396"/>
      <c r="F51" s="409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15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44" t="s">
        <v>1658</v>
      </c>
      <c r="B53" s="896"/>
      <c r="C53" s="896"/>
      <c r="D53" s="896"/>
      <c r="E53" s="896"/>
      <c r="F53" s="896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A54" s="895" t="s">
        <v>2782</v>
      </c>
      <c r="B54" s="895"/>
      <c r="C54" s="895"/>
      <c r="D54" s="895"/>
      <c r="E54" s="895"/>
      <c r="F54" s="895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x14ac:dyDescent="0.2">
      <c r="A55" s="895"/>
      <c r="B55" s="895"/>
      <c r="C55" s="895"/>
      <c r="D55" s="895"/>
      <c r="E55" s="895"/>
      <c r="F55" s="895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x14ac:dyDescent="0.2">
      <c r="A56" s="895"/>
      <c r="B56" s="895"/>
      <c r="C56" s="895"/>
      <c r="D56" s="895"/>
      <c r="E56" s="895"/>
      <c r="F56" s="895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ht="13.5" thickBot="1" x14ac:dyDescent="0.25">
      <c r="A57" s="894"/>
      <c r="B57" s="894"/>
      <c r="C57" s="894"/>
      <c r="D57" s="894"/>
      <c r="E57" s="894"/>
      <c r="F57" s="894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ht="13.5" thickTop="1" x14ac:dyDescent="0.2"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245" customFormat="1" ht="13.5" thickBot="1" x14ac:dyDescent="0.25"/>
    <row r="60" spans="1:20" s="29" customFormat="1" ht="27" thickBot="1" x14ac:dyDescent="0.45">
      <c r="A60" s="191">
        <v>385</v>
      </c>
      <c r="B60" s="181" t="s">
        <v>451</v>
      </c>
      <c r="C60" s="187"/>
      <c r="D60" s="193"/>
      <c r="E60" s="194"/>
      <c r="F60" s="195"/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09" t="str" cm="1">
        <f t="array" ref="A61">INDEX(XML!D:D,SMALL(IF(($G$1=XML!B:B),ROW(XML!B:B)-MIN(ROW(XML!B:B))+1,""),ROWS($A$1:A1)))</f>
        <v>PPHFWBLA180</v>
      </c>
      <c r="B61" s="210" t="str">
        <f>VLOOKUP(A61,'Main Item List'!$A$3:$D$28692,2,0)</f>
        <v>16MM LINEA CLASSIC W/BOARD 4200X180 LGTH PRIMED    401847</v>
      </c>
      <c r="C61" s="219" cm="1">
        <f t="array" ref="C61">INDEX(XML!$J$1:$J$1202,SMALL(IF(($G$1=XML!$B$1:$B$1202),ROW(XML!$B$1:$B$1202)-MIN(ROW(XML!$B$1:$B$1202))+1,""),ROWS($C$1:C1)))</f>
        <v>24</v>
      </c>
      <c r="D61" s="211" t="str">
        <f>VLOOKUP(A61,'Main Item List'!$A$3:$D$28692,3,0)</f>
        <v>lgth</v>
      </c>
      <c r="E61" s="212">
        <f>VLOOKUP(A61,'Main Item List'!$A$3:$D$28692,4,0)</f>
        <v>41.39</v>
      </c>
      <c r="F61" s="213">
        <f t="shared" ref="F61:F77" si="5">IFERROR((C61*E61),"0")</f>
        <v>993.36</v>
      </c>
      <c r="G61" s="381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09" t="str" cm="1">
        <f t="array" ref="A62">INDEX(XML!D:D,SMALL(IF(($G$1=XML!B:B),ROW(XML!B:B)-MIN(ROW(XML!B:B))+1,""),ROWS($A$1:A2)))</f>
        <v>MDLAAECS18090</v>
      </c>
      <c r="B62" s="210" t="str">
        <f>VLOOKUP(A62,'Main Item List'!$A$3:$D$28692,2,0)</f>
        <v>SCYON LINEA W/BOARD 180MM ALUM EXT CNR SOAKER 90DEGS 301186</v>
      </c>
      <c r="C62" s="219" cm="1">
        <f t="array" ref="C62">INDEX(XML!$J$1:$J$1202,SMALL(IF(($G$1=XML!$B$1:$B$1202),ROW(XML!$B$1:$B$1202)-MIN(ROW(XML!$B$1:$B$1202))+1,""),ROWS($C$1:C2)))</f>
        <v>32</v>
      </c>
      <c r="D62" s="211" t="str">
        <f>VLOOKUP(A62,'Main Item List'!$A$3:$D$28692,3,0)</f>
        <v>each</v>
      </c>
      <c r="E62" s="212">
        <f>VLOOKUP(A62,'Main Item List'!$A$3:$D$28692,4,0)</f>
        <v>2.5499999999999998</v>
      </c>
      <c r="F62" s="213">
        <f t="shared" si="5"/>
        <v>81.599999999999994</v>
      </c>
      <c r="G62" s="381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209" t="str" cm="1">
        <f t="array" ref="A63">INDEX(XML!D:D,SMALL(IF(($G$1=XML!B:B),ROW(XML!B:B)-MIN(ROW(XML!B:B))+1,""),ROWS($A$1:A3)))</f>
        <v>MOFP15B54</v>
      </c>
      <c r="B63" s="210" t="str">
        <f>VLOOKUP(A63,'Main Item List'!$A$3:$D$28692,2,0)</f>
        <v>RAD FJ H3.1 NO.15B 60X18 SCRIBER 5.4 PRE PRIMED</v>
      </c>
      <c r="C63" s="219" cm="1">
        <f t="array" ref="C63">INDEX(XML!$J$1:$J$1202,SMALL(IF(($G$1=XML!$B$1:$B$1202),ROW(XML!$B$1:$B$1202)-MIN(ROW(XML!$B$1:$B$1202))+1,""),ROWS($C$1:C3)))</f>
        <v>7</v>
      </c>
      <c r="D63" s="211" t="str">
        <f>VLOOKUP(A63,'Main Item List'!$A$3:$D$28692,3,0)</f>
        <v>lgth</v>
      </c>
      <c r="E63" s="212">
        <f>VLOOKUP(A63,'Main Item List'!$A$3:$D$28692,4,0)</f>
        <v>22.79</v>
      </c>
      <c r="F63" s="213">
        <f t="shared" si="5"/>
        <v>159.53</v>
      </c>
      <c r="G63" s="381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209" t="str" cm="1">
        <f t="array" ref="A64">INDEX(XML!D:D,SMALL(IF(($G$1=XML!B:B),ROW(XML!B:B)-MIN(ROW(XML!B:B))+1,""),ROWS($A$1:A4)))</f>
        <v>PPHF452460</v>
      </c>
      <c r="B64" s="210" t="str">
        <f>VLOOKUP(A64,'Main Item List'!$A$3:$D$28692,2,0)</f>
        <v>4.5MM HARDIESOFFIT LINING 2400 X 600MM    401947</v>
      </c>
      <c r="C64" s="219" cm="1">
        <f t="array" ref="C64">INDEX(XML!$J$1:$J$1202,SMALL(IF(($G$1=XML!$B$1:$B$1202),ROW(XML!$B$1:$B$1202)-MIN(ROW(XML!$B$1:$B$1202))+1,""),ROWS($C$1:C4)))</f>
        <v>30</v>
      </c>
      <c r="D64" s="211" t="str">
        <f>VLOOKUP(A64,'Main Item List'!$A$3:$D$28692,3,0)</f>
        <v>sht</v>
      </c>
      <c r="E64" s="212">
        <f>VLOOKUP(A64,'Main Item List'!$A$3:$D$28692,4,0)</f>
        <v>16.21</v>
      </c>
      <c r="F64" s="213">
        <f t="shared" si="5"/>
        <v>486.3</v>
      </c>
      <c r="G64" s="381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09" t="str" cm="1">
        <f t="array" ref="A65">INDEX(XML!D:D,SMALL(IF(($G$1=XML!B:B),ROW(XML!B:B)-MIN(ROW(XML!B:B))+1,""),ROWS($A$1:A5)))</f>
        <v>MDHA5J600</v>
      </c>
      <c r="B65" s="210" t="str">
        <f>VLOOKUP(A65,'Main Item List'!$A$3:$D$28692,2,0)</f>
        <v>SOFFIT JOINTER 5MM PVC 600MM LGTH   300920</v>
      </c>
      <c r="C65" s="219" cm="1">
        <f t="array" ref="C65">INDEX(XML!$J$1:$J$1202,SMALL(IF(($G$1=XML!$B$1:$B$1202),ROW(XML!$B$1:$B$1202)-MIN(ROW(XML!$B$1:$B$1202))+1,""),ROWS($C$1:C5)))</f>
        <v>34</v>
      </c>
      <c r="D65" s="211" t="str">
        <f>VLOOKUP(A65,'Main Item List'!$A$3:$D$28692,3,0)</f>
        <v>lgth</v>
      </c>
      <c r="E65" s="212">
        <f>VLOOKUP(A65,'Main Item List'!$A$3:$D$28692,4,0)</f>
        <v>1.03</v>
      </c>
      <c r="F65" s="213">
        <f t="shared" si="5"/>
        <v>35.020000000000003</v>
      </c>
      <c r="G65" s="381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09" t="str" cm="1">
        <f t="array" ref="A66">INDEX(XML!D:D,SMALL(IF(($G$1=XML!B:B),ROW(XML!B:B)-MIN(ROW(XML!B:B))+1,""),ROWS($A$1:A6)))</f>
        <v>PPHF452412</v>
      </c>
      <c r="B66" s="210" t="str">
        <f>VLOOKUP(A66,'Main Item List'!$A$3:$D$28692,2,0)</f>
        <v>4.5MM 2400 X 1200MM HARDIEFLEX EAVES LINING SHEET    400187</v>
      </c>
      <c r="C66" s="219" cm="1">
        <f t="array" ref="C66">INDEX(XML!$J$1:$J$1202,SMALL(IF(($G$1=XML!$B$1:$B$1202),ROW(XML!$B$1:$B$1202)-MIN(ROW(XML!$B$1:$B$1202))+1,""),ROWS($C$1:C6)))</f>
        <v>5</v>
      </c>
      <c r="D66" s="211" t="str">
        <f>VLOOKUP(A66,'Main Item List'!$A$3:$D$28692,3,0)</f>
        <v>sht</v>
      </c>
      <c r="E66" s="212">
        <f>VLOOKUP(A66,'Main Item List'!$A$3:$D$28692,4,0)</f>
        <v>31.56</v>
      </c>
      <c r="F66" s="213">
        <f t="shared" si="5"/>
        <v>157.79999999999998</v>
      </c>
      <c r="G66" s="381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09" t="str" cm="1">
        <f t="array" ref="A67">INDEX(XML!D:D,SMALL(IF(($G$1=XML!B:B),ROW(XML!B:B)-MIN(ROW(XML!B:B))+1,""),ROWS($A$1:A7)))</f>
        <v>MDHA5J24</v>
      </c>
      <c r="B67" s="210" t="str">
        <f>VLOOKUP(A67,'Main Item List'!$A$3:$D$28692,2,0)</f>
        <v>HARDIEJOINTER 5MM 2.4M LGTH    300729</v>
      </c>
      <c r="C67" s="219" cm="1">
        <f t="array" ref="C67">INDEX(XML!$J$1:$J$1202,SMALL(IF(($G$1=XML!$B$1:$B$1202),ROW(XML!$B$1:$B$1202)-MIN(ROW(XML!$B$1:$B$1202))+1,""),ROWS($C$1:C7)))</f>
        <v>6</v>
      </c>
      <c r="D67" s="211" t="str">
        <f>VLOOKUP(A67,'Main Item List'!$A$3:$D$28692,3,0)</f>
        <v>lgth</v>
      </c>
      <c r="E67" s="212">
        <f>VLOOKUP(A67,'Main Item List'!$A$3:$D$28692,4,0)</f>
        <v>3.82</v>
      </c>
      <c r="F67" s="213">
        <f t="shared" si="5"/>
        <v>22.919999999999998</v>
      </c>
      <c r="G67" s="381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09" t="str" cm="1">
        <f t="array" ref="A68">INDEX(XML!D:D,SMALL(IF(($G$1=XML!B:B),ROW(XML!B:B)-MIN(ROW(XML!B:B))+1,""),ROWS($A$1:A8)))</f>
        <v>RPTKTHFT150023</v>
      </c>
      <c r="B68" s="210" t="str">
        <f>VLOOKUP(A68,'Main Item List'!$A$3:$D$28692,2,0)</f>
        <v>T/kraft Thermaflash window flashing tape 150mm x 23m</v>
      </c>
      <c r="C68" s="219" cm="1">
        <f t="array" ref="C68">INDEX(XML!$J$1:$J$1202,SMALL(IF(($G$1=XML!$B$1:$B$1202),ROW(XML!$B$1:$B$1202)-MIN(ROW(XML!$B$1:$B$1202))+1,""),ROWS($C$1:C8)))</f>
        <v>3</v>
      </c>
      <c r="D68" s="211" t="str">
        <f>VLOOKUP(A68,'Main Item List'!$A$3:$D$28692,3,0)</f>
        <v>roll</v>
      </c>
      <c r="E68" s="212">
        <f>VLOOKUP(A68,'Main Item List'!$A$3:$D$28692,4,0)</f>
        <v>92.64</v>
      </c>
      <c r="F68" s="213">
        <f t="shared" si="5"/>
        <v>277.92</v>
      </c>
      <c r="G68" s="381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76" customFormat="1" x14ac:dyDescent="0.2">
      <c r="A69" s="209" t="str" cm="1">
        <f t="array" ref="A69">INDEX(XML!D:D,SMALL(IF(($G$1=XML!B:B),ROW(XML!B:B)-MIN(ROW(XML!B:B))+1,""),ROWS($A$1:A9)))</f>
        <v>MDTKCMP</v>
      </c>
      <c r="B69" s="210" t="str">
        <f>VLOOKUP(A69,'Main Item List'!$A$3:$D$28692,2,0)</f>
        <v>T/KRAFT PLASTIC CORNER MOULDED ALUBAND PIECE EACH</v>
      </c>
      <c r="C69" s="219" cm="1">
        <f t="array" ref="C69">INDEX(XML!$J$1:$J$1202,SMALL(IF(($G$1=XML!$B$1:$B$1202),ROW(XML!$B$1:$B$1202)-MIN(ROW(XML!$B$1:$B$1202))+1,""),ROWS($C$1:C9)))</f>
        <v>46</v>
      </c>
      <c r="D69" s="211" t="str">
        <f>VLOOKUP(A69,'Main Item List'!$A$3:$D$28692,3,0)</f>
        <v>each</v>
      </c>
      <c r="E69" s="212">
        <f>VLOOKUP(A69,'Main Item List'!$A$3:$D$28692,4,0)</f>
        <v>0.45</v>
      </c>
      <c r="F69" s="213">
        <f t="shared" si="5"/>
        <v>20.7</v>
      </c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209" t="e" cm="1">
        <f t="array" ref="A70">INDEX(XML!D:D,SMALL(IF(($G$1=XML!B:B),ROW(XML!B:B)-MIN(ROW(XML!B:B))+1,""),ROWS($A$1:A10)))</f>
        <v>#NUM!</v>
      </c>
      <c r="B70" s="210" t="e">
        <f>VLOOKUP(A70,'Main Item List'!$A$3:$D$28692,2,0)</f>
        <v>#NUM!</v>
      </c>
      <c r="C70" s="219" t="e" cm="1">
        <f t="array" ref="C70">INDEX(XML!$J$1:$J$1202,SMALL(IF(($G$1=XML!$B$1:$B$1202),ROW(XML!$B$1:$B$1202)-MIN(ROW(XML!$B$1:$B$1202))+1,""),ROWS($C$1:C10)))</f>
        <v>#NUM!</v>
      </c>
      <c r="D70" s="211" t="e">
        <f>VLOOKUP(A70,'Main Item List'!$A$3:$D$28692,3,0)</f>
        <v>#NUM!</v>
      </c>
      <c r="E70" s="212" t="e">
        <f>VLOOKUP(A70,'Main Item List'!$A$3:$D$28692,4,0)</f>
        <v>#NUM!</v>
      </c>
      <c r="F70" s="213" t="str">
        <f t="shared" si="5"/>
        <v>0</v>
      </c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9" customFormat="1" x14ac:dyDescent="0.2">
      <c r="A71" s="209" t="e" cm="1">
        <f t="array" ref="A71">INDEX(XML!D:D,SMALL(IF(($G$1=XML!B:B),ROW(XML!B:B)-MIN(ROW(XML!B:B))+1,""),ROWS($A$1:A11)))</f>
        <v>#NUM!</v>
      </c>
      <c r="B71" s="210" t="e">
        <f>VLOOKUP(A71,'Main Item List'!$A$3:$D$28692,2,0)</f>
        <v>#NUM!</v>
      </c>
      <c r="C71" s="219" t="e" cm="1">
        <f t="array" ref="C71">INDEX(XML!$J$1:$J$1202,SMALL(IF(($G$1=XML!$B$1:$B$1202),ROW(XML!$B$1:$B$1202)-MIN(ROW(XML!$B$1:$B$1202))+1,""),ROWS($C$1:C11)))</f>
        <v>#NUM!</v>
      </c>
      <c r="D71" s="211" t="e">
        <f>VLOOKUP(A71,'Main Item List'!$A$3:$D$28692,3,0)</f>
        <v>#NUM!</v>
      </c>
      <c r="E71" s="212" t="e">
        <f>VLOOKUP(A71,'Main Item List'!$A$3:$D$28692,4,0)</f>
        <v>#NUM!</v>
      </c>
      <c r="F71" s="213" t="str">
        <f t="shared" si="5"/>
        <v>0</v>
      </c>
      <c r="G71" s="381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1:20" s="29" customFormat="1" x14ac:dyDescent="0.2">
      <c r="A72" s="209" t="e" cm="1">
        <f t="array" ref="A72">INDEX(XML!D:D,SMALL(IF(($G$1=XML!B:B),ROW(XML!B:B)-MIN(ROW(XML!B:B))+1,""),ROWS($A$1:A12)))</f>
        <v>#NUM!</v>
      </c>
      <c r="B72" s="210" t="e">
        <f>VLOOKUP(A72,'Main Item List'!$A$3:$D$28692,2,0)</f>
        <v>#NUM!</v>
      </c>
      <c r="C72" s="219" t="e" cm="1">
        <f t="array" ref="C72">INDEX(XML!$J$1:$J$1202,SMALL(IF(($G$1=XML!$B$1:$B$1202),ROW(XML!$B$1:$B$1202)-MIN(ROW(XML!$B$1:$B$1202))+1,""),ROWS($C$1:C12)))</f>
        <v>#NUM!</v>
      </c>
      <c r="D72" s="211" t="e">
        <f>VLOOKUP(A72,'Main Item List'!$A$3:$D$28692,3,0)</f>
        <v>#NUM!</v>
      </c>
      <c r="E72" s="212" t="e">
        <f>VLOOKUP(A72,'Main Item List'!$A$3:$D$28692,4,0)</f>
        <v>#NUM!</v>
      </c>
      <c r="F72" s="213" t="str">
        <f t="shared" si="5"/>
        <v>0</v>
      </c>
      <c r="G72" s="381"/>
      <c r="H72" s="381"/>
      <c r="I72" s="381"/>
      <c r="J72" s="381"/>
      <c r="K72" s="381"/>
      <c r="L72" s="381"/>
      <c r="M72" s="381"/>
      <c r="N72" s="381"/>
      <c r="O72" s="381"/>
      <c r="P72" s="381"/>
      <c r="Q72" s="381"/>
      <c r="R72" s="381"/>
      <c r="S72" s="381"/>
      <c r="T72" s="381"/>
    </row>
    <row r="73" spans="1:20" s="29" customFormat="1" x14ac:dyDescent="0.2">
      <c r="A73" s="209" t="e" cm="1">
        <f t="array" ref="A73">INDEX(XML!D:D,SMALL(IF(($G$1=XML!B:B),ROW(XML!B:B)-MIN(ROW(XML!B:B))+1,""),ROWS($A$1:A13)))</f>
        <v>#NUM!</v>
      </c>
      <c r="B73" s="210" t="e">
        <f>VLOOKUP(A73,'Main Item List'!$A$3:$D$28692,2,0)</f>
        <v>#NUM!</v>
      </c>
      <c r="C73" s="219" t="e" cm="1">
        <f t="array" ref="C73">INDEX(XML!$J$1:$J$1202,SMALL(IF(($G$1=XML!$B$1:$B$1202),ROW(XML!$B$1:$B$1202)-MIN(ROW(XML!$B$1:$B$1202))+1,""),ROWS($C$1:C13)))</f>
        <v>#NUM!</v>
      </c>
      <c r="D73" s="211" t="e">
        <f>VLOOKUP(A73,'Main Item List'!$A$3:$D$28692,3,0)</f>
        <v>#NUM!</v>
      </c>
      <c r="E73" s="212" t="e">
        <f>VLOOKUP(A73,'Main Item List'!$A$3:$D$28692,4,0)</f>
        <v>#NUM!</v>
      </c>
      <c r="F73" s="213" t="str">
        <f t="shared" si="5"/>
        <v>0</v>
      </c>
      <c r="G73" s="381"/>
      <c r="H73" s="381"/>
      <c r="I73" s="381"/>
      <c r="J73" s="381"/>
      <c r="K73" s="381"/>
      <c r="L73" s="381"/>
      <c r="M73" s="381"/>
      <c r="N73" s="381"/>
      <c r="O73" s="381"/>
      <c r="P73" s="381"/>
      <c r="Q73" s="381"/>
      <c r="R73" s="381"/>
      <c r="S73" s="381"/>
      <c r="T73" s="381"/>
    </row>
    <row r="74" spans="1:20" s="29" customFormat="1" x14ac:dyDescent="0.2">
      <c r="A74" s="209" t="e" cm="1">
        <f t="array" ref="A74">INDEX(XML!D:D,SMALL(IF(($G$1=XML!B:B),ROW(XML!B:B)-MIN(ROW(XML!B:B))+1,""),ROWS($A$1:A14)))</f>
        <v>#NUM!</v>
      </c>
      <c r="B74" s="210" t="e">
        <f>VLOOKUP(A74,'Main Item List'!$A$3:$D$28692,2,0)</f>
        <v>#NUM!</v>
      </c>
      <c r="C74" s="219" t="e" cm="1">
        <f t="array" ref="C74">INDEX(XML!$J$1:$J$1202,SMALL(IF(($G$1=XML!$B$1:$B$1202),ROW(XML!$B$1:$B$1202)-MIN(ROW(XML!$B$1:$B$1202))+1,""),ROWS($C$1:C14)))</f>
        <v>#NUM!</v>
      </c>
      <c r="D74" s="211" t="e">
        <f>VLOOKUP(A74,'Main Item List'!$A$3:$D$28692,3,0)</f>
        <v>#NUM!</v>
      </c>
      <c r="E74" s="212" t="e">
        <f>VLOOKUP(A74,'Main Item List'!$A$3:$D$28692,4,0)</f>
        <v>#NUM!</v>
      </c>
      <c r="F74" s="213" t="str">
        <f t="shared" si="5"/>
        <v>0</v>
      </c>
      <c r="G74" s="381"/>
      <c r="H74" s="381"/>
      <c r="I74" s="381"/>
      <c r="J74" s="381"/>
      <c r="K74" s="381"/>
      <c r="L74" s="381"/>
      <c r="M74" s="381"/>
      <c r="N74" s="381"/>
      <c r="O74" s="381"/>
      <c r="P74" s="381"/>
      <c r="Q74" s="381"/>
      <c r="R74" s="381"/>
      <c r="S74" s="381"/>
      <c r="T74" s="381"/>
    </row>
    <row r="75" spans="1:20" s="29" customFormat="1" x14ac:dyDescent="0.2">
      <c r="A75" s="209" t="e" cm="1">
        <f t="array" ref="A75">INDEX(XML!D:D,SMALL(IF(($G$1=XML!B:B),ROW(XML!B:B)-MIN(ROW(XML!B:B))+1,""),ROWS($A$1:A15)))</f>
        <v>#NUM!</v>
      </c>
      <c r="B75" s="210" t="e">
        <f>VLOOKUP(A75,'Main Item List'!$A$3:$D$28692,2,0)</f>
        <v>#NUM!</v>
      </c>
      <c r="C75" s="219" t="e" cm="1">
        <f t="array" ref="C75">INDEX(XML!$J$1:$J$1202,SMALL(IF(($G$1=XML!$B$1:$B$1202),ROW(XML!$B$1:$B$1202)-MIN(ROW(XML!$B$1:$B$1202))+1,""),ROWS($C$1:C15)))</f>
        <v>#NUM!</v>
      </c>
      <c r="D75" s="211" t="e">
        <f>VLOOKUP(A75,'Main Item List'!$A$3:$D$28692,3,0)</f>
        <v>#NUM!</v>
      </c>
      <c r="E75" s="212" t="e">
        <f>VLOOKUP(A75,'Main Item List'!$A$3:$D$28692,4,0)</f>
        <v>#NUM!</v>
      </c>
      <c r="F75" s="213" t="str">
        <f t="shared" si="5"/>
        <v>0</v>
      </c>
      <c r="G75" s="381"/>
      <c r="H75" s="381"/>
      <c r="I75" s="381"/>
      <c r="J75" s="381"/>
      <c r="K75" s="381"/>
      <c r="L75" s="381"/>
      <c r="M75" s="381"/>
      <c r="N75" s="381"/>
      <c r="O75" s="381"/>
      <c r="P75" s="381"/>
      <c r="Q75" s="381"/>
      <c r="R75" s="381"/>
      <c r="S75" s="381"/>
      <c r="T75" s="381"/>
    </row>
    <row r="76" spans="1:20" s="29" customFormat="1" x14ac:dyDescent="0.2">
      <c r="A76" s="209" t="e" cm="1">
        <f t="array" ref="A76">INDEX(XML!D:D,SMALL(IF(($G$1=XML!B:B),ROW(XML!B:B)-MIN(ROW(XML!B:B))+1,""),ROWS($A$1:A16)))</f>
        <v>#NUM!</v>
      </c>
      <c r="B76" s="210" t="e">
        <f>VLOOKUP(A76,'Main Item List'!$A$3:$D$28692,2,0)</f>
        <v>#NUM!</v>
      </c>
      <c r="C76" s="219" t="e" cm="1">
        <f t="array" ref="C76">INDEX(XML!$J$1:$J$1202,SMALL(IF(($G$1=XML!$B$1:$B$1202),ROW(XML!$B$1:$B$1202)-MIN(ROW(XML!$B$1:$B$1202))+1,""),ROWS($C$1:C16)))</f>
        <v>#NUM!</v>
      </c>
      <c r="D76" s="211" t="e">
        <f>VLOOKUP(A76,'Main Item List'!$A$3:$D$28692,3,0)</f>
        <v>#NUM!</v>
      </c>
      <c r="E76" s="212" t="e">
        <f>VLOOKUP(A76,'Main Item List'!$A$3:$D$28692,4,0)</f>
        <v>#NUM!</v>
      </c>
      <c r="F76" s="213" t="str">
        <f t="shared" si="5"/>
        <v>0</v>
      </c>
      <c r="G76" s="381"/>
      <c r="H76" s="381"/>
      <c r="I76" s="381"/>
      <c r="J76" s="381"/>
      <c r="K76" s="381"/>
      <c r="L76" s="381"/>
      <c r="M76" s="381"/>
      <c r="N76" s="381"/>
      <c r="O76" s="381"/>
      <c r="P76" s="381"/>
      <c r="Q76" s="381"/>
      <c r="R76" s="381"/>
      <c r="S76" s="381"/>
      <c r="T76" s="381"/>
    </row>
    <row r="77" spans="1:20" s="29" customFormat="1" x14ac:dyDescent="0.2">
      <c r="A77" s="209" t="e" cm="1">
        <f t="array" ref="A77">INDEX(XML!D:D,SMALL(IF(($G$1=XML!B:B),ROW(XML!B:B)-MIN(ROW(XML!B:B))+1,""),ROWS($A$1:A17)))</f>
        <v>#NUM!</v>
      </c>
      <c r="B77" s="210" t="e">
        <f>VLOOKUP(A77,'Main Item List'!$A$3:$D$28692,2,0)</f>
        <v>#NUM!</v>
      </c>
      <c r="C77" s="219" t="e" cm="1">
        <f t="array" ref="C77">INDEX(XML!$J$1:$J$1202,SMALL(IF(($G$1=XML!$B$1:$B$1202),ROW(XML!$B$1:$B$1202)-MIN(ROW(XML!$B$1:$B$1202))+1,""),ROWS($C$1:C17)))</f>
        <v>#NUM!</v>
      </c>
      <c r="D77" s="211" t="e">
        <f>VLOOKUP(A77,'Main Item List'!$A$3:$D$28692,3,0)</f>
        <v>#NUM!</v>
      </c>
      <c r="E77" s="212" t="e">
        <f>VLOOKUP(A77,'Main Item List'!$A$3:$D$28692,4,0)</f>
        <v>#NUM!</v>
      </c>
      <c r="F77" s="213" t="str">
        <f t="shared" si="5"/>
        <v>0</v>
      </c>
      <c r="G77" s="381"/>
      <c r="H77" s="381"/>
      <c r="I77" s="381"/>
      <c r="J77" s="381"/>
      <c r="K77" s="381"/>
      <c r="L77" s="381"/>
      <c r="M77" s="381"/>
      <c r="N77" s="381"/>
      <c r="O77" s="381"/>
      <c r="P77" s="381"/>
      <c r="Q77" s="381"/>
      <c r="R77" s="381"/>
      <c r="S77" s="381"/>
      <c r="T77" s="381"/>
    </row>
    <row r="78" spans="1:20" s="29" customFormat="1" x14ac:dyDescent="0.2">
      <c r="A78" s="160"/>
      <c r="B78" s="335"/>
      <c r="C78" s="224"/>
      <c r="D78" s="335"/>
      <c r="E78" s="159"/>
      <c r="F78" s="145"/>
      <c r="G78" s="136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381"/>
    </row>
    <row r="79" spans="1:20" s="29" customFormat="1" x14ac:dyDescent="0.2">
      <c r="A79" s="160"/>
      <c r="B79" s="813" t="s">
        <v>607</v>
      </c>
      <c r="C79" s="813"/>
      <c r="D79" s="813"/>
      <c r="E79" s="159">
        <f>SUM(F61:F78)</f>
        <v>2235.1499999999996</v>
      </c>
      <c r="F79" s="145"/>
      <c r="G79" s="136"/>
      <c r="H79" s="381"/>
      <c r="I79" s="381"/>
      <c r="J79" s="381"/>
      <c r="K79" s="381"/>
      <c r="L79" s="381"/>
      <c r="M79" s="381"/>
      <c r="N79" s="381"/>
      <c r="O79" s="381"/>
      <c r="P79" s="381"/>
      <c r="Q79" s="381"/>
      <c r="R79" s="381"/>
      <c r="S79" s="381"/>
      <c r="T79" s="381"/>
    </row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  <row r="146" s="245" customFormat="1" x14ac:dyDescent="0.2"/>
    <row r="147" s="245" customFormat="1" x14ac:dyDescent="0.2"/>
    <row r="148" s="245" customFormat="1" x14ac:dyDescent="0.2"/>
    <row r="149" s="245" customFormat="1" x14ac:dyDescent="0.2"/>
    <row r="150" s="245" customFormat="1" x14ac:dyDescent="0.2"/>
    <row r="151" s="245" customFormat="1" x14ac:dyDescent="0.2"/>
    <row r="152" s="245" customFormat="1" x14ac:dyDescent="0.2"/>
  </sheetData>
  <mergeCells count="8">
    <mergeCell ref="B79:D79"/>
    <mergeCell ref="D6:F6"/>
    <mergeCell ref="A47:F47"/>
    <mergeCell ref="A57:F57"/>
    <mergeCell ref="B53:F53"/>
    <mergeCell ref="A54:F54"/>
    <mergeCell ref="A55:F55"/>
    <mergeCell ref="A56:F56"/>
  </mergeCells>
  <phoneticPr fontId="75" type="noConversion"/>
  <dataValidations count="1">
    <dataValidation type="list" allowBlank="1" showInputMessage="1" showErrorMessage="1" sqref="H9" xr:uid="{B2C48C4D-2EF3-492F-A6F6-B255A99092AD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9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97">
    <tabColor rgb="FFFFFF00"/>
  </sheetPr>
  <dimension ref="A1:H20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CONCATENATE('385 Exterior Cladding - C2'!E9,"/",'385 Exterior Cladding - C2'!F9)</f>
        <v>JNB 20058/385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'385 Exterior Cladding - C2'!A11</f>
        <v>Carters - 3057148 - MAIN ACCOUNT</v>
      </c>
    </row>
    <row r="3" spans="1:8" x14ac:dyDescent="0.2">
      <c r="B3" t="str">
        <f>'385 Exterior Cladding - C2'!A22</f>
        <v>PPHFWBLA180</v>
      </c>
      <c r="C3" t="str">
        <f>'385 Exterior Cladding - C2'!A22</f>
        <v>PPHFWBLA180</v>
      </c>
      <c r="D3" t="str">
        <f>'385 Exterior Cladding - C2'!B22</f>
        <v>16MM LINEA CLASSIC W/BOARD 4200X180 LGTH PRIMED    401847</v>
      </c>
      <c r="E3" s="14">
        <f>'385 Exterior Cladding - C2'!C22</f>
        <v>24</v>
      </c>
      <c r="F3" s="75" t="str">
        <f>'385 Exterior Cladding - C2'!D22</f>
        <v>lgth</v>
      </c>
      <c r="G3">
        <f>'385 Exterior Cladding - C2'!E22</f>
        <v>41.39</v>
      </c>
      <c r="H3" s="99">
        <f>E3*G3</f>
        <v>993.36</v>
      </c>
    </row>
    <row r="4" spans="1:8" x14ac:dyDescent="0.2">
      <c r="B4" t="str">
        <f>'385 Exterior Cladding - C2'!A23</f>
        <v>MDLAAECS18090</v>
      </c>
      <c r="C4" t="str">
        <f>'385 Exterior Cladding - C2'!A23</f>
        <v>MDLAAECS18090</v>
      </c>
      <c r="D4" t="str">
        <f>'385 Exterior Cladding - C2'!B23</f>
        <v>SCYON LINEA W/BOARD 180MM ALUM EXT CNR SOAKER 90DEGS 301186</v>
      </c>
      <c r="E4" s="14">
        <f>'385 Exterior Cladding - C2'!C23</f>
        <v>32</v>
      </c>
      <c r="F4" s="75" t="str">
        <f>'385 Exterior Cladding - C2'!D23</f>
        <v>each</v>
      </c>
      <c r="G4">
        <f>'385 Exterior Cladding - C2'!E23</f>
        <v>2.5499999999999998</v>
      </c>
      <c r="H4" s="99">
        <f t="shared" ref="H4:H20" si="0">E4*G4</f>
        <v>81.599999999999994</v>
      </c>
    </row>
    <row r="5" spans="1:8" x14ac:dyDescent="0.2">
      <c r="B5" t="str">
        <f>'385 Exterior Cladding - C2'!A24</f>
        <v>MOFP15B54</v>
      </c>
      <c r="C5" t="str">
        <f>'385 Exterior Cladding - C2'!A24</f>
        <v>MOFP15B54</v>
      </c>
      <c r="D5" t="str">
        <f>'385 Exterior Cladding - C2'!B24</f>
        <v>RAD FJ H3.1 NO.15B 60X18 SCRIBER 5.4 PRE PRIMED</v>
      </c>
      <c r="E5" s="14">
        <f>'385 Exterior Cladding - C2'!C24</f>
        <v>7</v>
      </c>
      <c r="F5" s="75" t="str">
        <f>'385 Exterior Cladding - C2'!D24</f>
        <v>lgth</v>
      </c>
      <c r="G5">
        <f>'385 Exterior Cladding - C2'!E24</f>
        <v>22.79</v>
      </c>
      <c r="H5" s="99">
        <f t="shared" si="0"/>
        <v>159.53</v>
      </c>
    </row>
    <row r="6" spans="1:8" x14ac:dyDescent="0.2">
      <c r="B6" t="str">
        <f>'385 Exterior Cladding - C2'!A25</f>
        <v>PPHF452460</v>
      </c>
      <c r="C6" t="str">
        <f>'385 Exterior Cladding - C2'!A25</f>
        <v>PPHF452460</v>
      </c>
      <c r="D6" t="str">
        <f>'385 Exterior Cladding - C2'!B25</f>
        <v>4.5MM HARDIESOFFIT LINING 2400 X 600MM    401947</v>
      </c>
      <c r="E6" s="14">
        <f>'385 Exterior Cladding - C2'!C25</f>
        <v>30</v>
      </c>
      <c r="F6" s="75" t="str">
        <f>'385 Exterior Cladding - C2'!D25</f>
        <v>sht</v>
      </c>
      <c r="G6">
        <f>'385 Exterior Cladding - C2'!E25</f>
        <v>16.21</v>
      </c>
      <c r="H6" s="99">
        <f t="shared" si="0"/>
        <v>486.3</v>
      </c>
    </row>
    <row r="7" spans="1:8" x14ac:dyDescent="0.2">
      <c r="B7" t="str">
        <f>'385 Exterior Cladding - C2'!A26</f>
        <v>MDHA5J600</v>
      </c>
      <c r="C7" t="str">
        <f>'385 Exterior Cladding - C2'!A26</f>
        <v>MDHA5J600</v>
      </c>
      <c r="D7" t="str">
        <f>'385 Exterior Cladding - C2'!B26</f>
        <v>SOFFIT JOINTER 5MM PVC 600MM LGTH   300920</v>
      </c>
      <c r="E7" s="14">
        <f>'385 Exterior Cladding - C2'!C26</f>
        <v>34</v>
      </c>
      <c r="F7" s="75" t="str">
        <f>'385 Exterior Cladding - C2'!D26</f>
        <v>lgth</v>
      </c>
      <c r="G7">
        <f>'385 Exterior Cladding - C2'!E26</f>
        <v>1.03</v>
      </c>
      <c r="H7" s="99">
        <f t="shared" si="0"/>
        <v>35.020000000000003</v>
      </c>
    </row>
    <row r="8" spans="1:8" x14ac:dyDescent="0.2">
      <c r="B8" t="str">
        <f>'385 Exterior Cladding - C2'!A27</f>
        <v>PPHF452412</v>
      </c>
      <c r="C8" t="str">
        <f>'385 Exterior Cladding - C2'!A27</f>
        <v>PPHF452412</v>
      </c>
      <c r="D8" t="str">
        <f>'385 Exterior Cladding - C2'!B27</f>
        <v>4.5MM 2400 X 1200MM HARDIEFLEX EAVES LINING SHEET    400187</v>
      </c>
      <c r="E8" s="14">
        <f>'385 Exterior Cladding - C2'!C27</f>
        <v>5</v>
      </c>
      <c r="F8" s="75" t="str">
        <f>'385 Exterior Cladding - C2'!D27</f>
        <v>sht</v>
      </c>
      <c r="G8">
        <f>'385 Exterior Cladding - C2'!E27</f>
        <v>31.56</v>
      </c>
      <c r="H8" s="99">
        <f t="shared" si="0"/>
        <v>157.79999999999998</v>
      </c>
    </row>
    <row r="9" spans="1:8" x14ac:dyDescent="0.2">
      <c r="B9" t="str">
        <f>'385 Exterior Cladding - C2'!A28</f>
        <v>MDHA5J24</v>
      </c>
      <c r="C9" t="str">
        <f>'385 Exterior Cladding - C2'!A28</f>
        <v>MDHA5J24</v>
      </c>
      <c r="D9" t="str">
        <f>'385 Exterior Cladding - C2'!B28</f>
        <v>HARDIEJOINTER 5MM 2.4M LGTH    300729</v>
      </c>
      <c r="E9" s="14">
        <f>'385 Exterior Cladding - C2'!C28</f>
        <v>6</v>
      </c>
      <c r="F9" s="75" t="str">
        <f>'385 Exterior Cladding - C2'!D28</f>
        <v>lgth</v>
      </c>
      <c r="G9">
        <f>'385 Exterior Cladding - C2'!E28</f>
        <v>3.82</v>
      </c>
      <c r="H9" s="99">
        <f t="shared" si="0"/>
        <v>22.919999999999998</v>
      </c>
    </row>
    <row r="10" spans="1:8" x14ac:dyDescent="0.2">
      <c r="B10" t="str">
        <f>'385 Exterior Cladding - C2'!A29</f>
        <v>RPTKTHFT150023</v>
      </c>
      <c r="C10" t="str">
        <f>'385 Exterior Cladding - C2'!A29</f>
        <v>RPTKTHFT150023</v>
      </c>
      <c r="D10" t="str">
        <f>'385 Exterior Cladding - C2'!B29</f>
        <v>T/kraft Thermaflash window flashing tape 150mm x 23m</v>
      </c>
      <c r="E10" s="14">
        <f>'385 Exterior Cladding - C2'!C29</f>
        <v>3</v>
      </c>
      <c r="F10" s="75" t="str">
        <f>'385 Exterior Cladding - C2'!D29</f>
        <v>roll</v>
      </c>
      <c r="G10">
        <f>'385 Exterior Cladding - C2'!E29</f>
        <v>92.64</v>
      </c>
      <c r="H10" s="99">
        <f t="shared" si="0"/>
        <v>277.92</v>
      </c>
    </row>
    <row r="11" spans="1:8" x14ac:dyDescent="0.2">
      <c r="B11" t="str">
        <f>'385 Exterior Cladding - C2'!A30</f>
        <v>MDTKCMP</v>
      </c>
      <c r="C11" t="str">
        <f>'385 Exterior Cladding - C2'!A30</f>
        <v>MDTKCMP</v>
      </c>
      <c r="D11" t="str">
        <f>'385 Exterior Cladding - C2'!B30</f>
        <v>T/KRAFT PLASTIC CORNER MOULDED ALUBAND PIECE EACH</v>
      </c>
      <c r="E11" s="14">
        <f>'385 Exterior Cladding - C2'!C30</f>
        <v>46</v>
      </c>
      <c r="F11" s="75" t="str">
        <f>'385 Exterior Cladding - C2'!D30</f>
        <v>each</v>
      </c>
      <c r="G11">
        <f>'385 Exterior Cladding - C2'!E30</f>
        <v>0.45</v>
      </c>
      <c r="H11" s="99">
        <f t="shared" si="0"/>
        <v>20.7</v>
      </c>
    </row>
    <row r="12" spans="1:8" x14ac:dyDescent="0.2">
      <c r="B12" t="e">
        <f>'385 Exterior Cladding - C2'!A31</f>
        <v>#NUM!</v>
      </c>
      <c r="C12" t="e">
        <f>'385 Exterior Cladding - C2'!A31</f>
        <v>#NUM!</v>
      </c>
      <c r="D12" t="e">
        <f>'385 Exterior Cladding - C2'!B31</f>
        <v>#NUM!</v>
      </c>
      <c r="E12" s="14" t="e">
        <f>'385 Exterior Cladding - C2'!C31</f>
        <v>#NUM!</v>
      </c>
      <c r="F12" s="75" t="e">
        <f>'385 Exterior Cladding - C2'!D31</f>
        <v>#NUM!</v>
      </c>
      <c r="G12" t="e">
        <f>'385 Exterior Cladding - C2'!E31</f>
        <v>#NUM!</v>
      </c>
      <c r="H12" s="99" t="e">
        <f t="shared" si="0"/>
        <v>#NUM!</v>
      </c>
    </row>
    <row r="13" spans="1:8" x14ac:dyDescent="0.2">
      <c r="B13" t="e">
        <f>'385 Exterior Cladding - C2'!A32</f>
        <v>#NUM!</v>
      </c>
      <c r="C13" t="e">
        <f>'385 Exterior Cladding - C2'!A32</f>
        <v>#NUM!</v>
      </c>
      <c r="D13" t="e">
        <f>'385 Exterior Cladding - C2'!B32</f>
        <v>#NUM!</v>
      </c>
      <c r="E13" s="14" t="e">
        <f>'385 Exterior Cladding - C2'!C32</f>
        <v>#NUM!</v>
      </c>
      <c r="F13" s="75" t="e">
        <f>'385 Exterior Cladding - C2'!D32</f>
        <v>#NUM!</v>
      </c>
      <c r="G13" t="e">
        <f>'385 Exterior Cladding - C2'!E32</f>
        <v>#NUM!</v>
      </c>
      <c r="H13" s="99" t="e">
        <f t="shared" si="0"/>
        <v>#NUM!</v>
      </c>
    </row>
    <row r="14" spans="1:8" x14ac:dyDescent="0.2">
      <c r="B14" t="e">
        <f>'385 Exterior Cladding - C2'!A33</f>
        <v>#NUM!</v>
      </c>
      <c r="C14" t="e">
        <f>'385 Exterior Cladding - C2'!A33</f>
        <v>#NUM!</v>
      </c>
      <c r="D14" t="e">
        <f>'385 Exterior Cladding - C2'!B33</f>
        <v>#NUM!</v>
      </c>
      <c r="E14" s="14" t="e">
        <f>'385 Exterior Cladding - C2'!C33</f>
        <v>#NUM!</v>
      </c>
      <c r="F14" s="75" t="e">
        <f>'385 Exterior Cladding - C2'!D33</f>
        <v>#NUM!</v>
      </c>
      <c r="G14" t="e">
        <f>'385 Exterior Cladding - C2'!E33</f>
        <v>#NUM!</v>
      </c>
      <c r="H14" s="99" t="e">
        <f t="shared" si="0"/>
        <v>#NUM!</v>
      </c>
    </row>
    <row r="15" spans="1:8" x14ac:dyDescent="0.2">
      <c r="B15" t="e">
        <f>'385 Exterior Cladding - C2'!A34</f>
        <v>#NUM!</v>
      </c>
      <c r="C15" t="e">
        <f>'385 Exterior Cladding - C2'!A34</f>
        <v>#NUM!</v>
      </c>
      <c r="D15" t="e">
        <f>'385 Exterior Cladding - C2'!B34</f>
        <v>#NUM!</v>
      </c>
      <c r="E15" s="14" t="e">
        <f>'385 Exterior Cladding - C2'!C34</f>
        <v>#NUM!</v>
      </c>
      <c r="F15" s="75" t="e">
        <f>'385 Exterior Cladding - C2'!D34</f>
        <v>#NUM!</v>
      </c>
      <c r="G15" t="e">
        <f>'385 Exterior Cladding - C2'!E34</f>
        <v>#NUM!</v>
      </c>
      <c r="H15" s="99" t="e">
        <f t="shared" si="0"/>
        <v>#NUM!</v>
      </c>
    </row>
    <row r="16" spans="1:8" x14ac:dyDescent="0.2">
      <c r="B16" t="e">
        <f>'385 Exterior Cladding - C2'!A35</f>
        <v>#NUM!</v>
      </c>
      <c r="C16" t="e">
        <f>'385 Exterior Cladding - C2'!A35</f>
        <v>#NUM!</v>
      </c>
      <c r="D16" t="e">
        <f>'385 Exterior Cladding - C2'!B35</f>
        <v>#NUM!</v>
      </c>
      <c r="E16" s="14" t="e">
        <f>'385 Exterior Cladding - C2'!C35</f>
        <v>#NUM!</v>
      </c>
      <c r="F16" s="75" t="e">
        <f>'385 Exterior Cladding - C2'!D35</f>
        <v>#NUM!</v>
      </c>
      <c r="G16" t="e">
        <f>'385 Exterior Cladding - C2'!E35</f>
        <v>#NUM!</v>
      </c>
      <c r="H16" s="99" t="e">
        <f t="shared" si="0"/>
        <v>#NUM!</v>
      </c>
    </row>
    <row r="17" spans="2:8" x14ac:dyDescent="0.2">
      <c r="B17" t="e">
        <f>'385 Exterior Cladding - C2'!A36</f>
        <v>#NUM!</v>
      </c>
      <c r="C17" t="e">
        <f>'385 Exterior Cladding - C2'!A36</f>
        <v>#NUM!</v>
      </c>
      <c r="D17" t="e">
        <f>'385 Exterior Cladding - C2'!B36</f>
        <v>#NUM!</v>
      </c>
      <c r="E17" s="14" t="e">
        <f>'385 Exterior Cladding - C2'!C36</f>
        <v>#NUM!</v>
      </c>
      <c r="F17" s="75" t="e">
        <f>'385 Exterior Cladding - C2'!D36</f>
        <v>#NUM!</v>
      </c>
      <c r="G17" t="e">
        <f>'385 Exterior Cladding - C2'!E36</f>
        <v>#NUM!</v>
      </c>
      <c r="H17" s="99" t="e">
        <f t="shared" si="0"/>
        <v>#NUM!</v>
      </c>
    </row>
    <row r="18" spans="2:8" x14ac:dyDescent="0.2">
      <c r="B18" t="e">
        <f>'385 Exterior Cladding - C2'!A37</f>
        <v>#NUM!</v>
      </c>
      <c r="C18" t="e">
        <f>'385 Exterior Cladding - C2'!A37</f>
        <v>#NUM!</v>
      </c>
      <c r="D18" t="e">
        <f>'385 Exterior Cladding - C2'!B37</f>
        <v>#NUM!</v>
      </c>
      <c r="E18" s="14" t="e">
        <f>'385 Exterior Cladding - C2'!C37</f>
        <v>#NUM!</v>
      </c>
      <c r="F18" s="75" t="e">
        <f>'385 Exterior Cladding - C2'!D37</f>
        <v>#NUM!</v>
      </c>
      <c r="G18" t="e">
        <f>'385 Exterior Cladding - C2'!E37</f>
        <v>#NUM!</v>
      </c>
      <c r="H18" s="99" t="e">
        <f t="shared" si="0"/>
        <v>#NUM!</v>
      </c>
    </row>
    <row r="19" spans="2:8" x14ac:dyDescent="0.2">
      <c r="B19" t="e">
        <f>'385 Exterior Cladding - C2'!A38</f>
        <v>#NUM!</v>
      </c>
      <c r="C19" t="e">
        <f>'385 Exterior Cladding - C2'!A38</f>
        <v>#NUM!</v>
      </c>
      <c r="D19" t="e">
        <f>'385 Exterior Cladding - C2'!B38</f>
        <v>#NUM!</v>
      </c>
      <c r="E19" s="14" t="e">
        <f>'385 Exterior Cladding - C2'!C38</f>
        <v>#NUM!</v>
      </c>
      <c r="F19" s="75" t="e">
        <f>'385 Exterior Cladding - C2'!D38</f>
        <v>#NUM!</v>
      </c>
      <c r="G19" t="e">
        <f>'385 Exterior Cladding - C2'!E38</f>
        <v>#NUM!</v>
      </c>
      <c r="H19" s="99" t="e">
        <f t="shared" si="0"/>
        <v>#NUM!</v>
      </c>
    </row>
    <row r="20" spans="2:8" x14ac:dyDescent="0.2">
      <c r="B20">
        <f>'385 Exterior Cladding - C2'!A39</f>
        <v>0</v>
      </c>
      <c r="C20">
        <f>'385 Exterior Cladding - C2'!A39</f>
        <v>0</v>
      </c>
      <c r="D20">
        <f>'385 Exterior Cladding - C2'!B39</f>
        <v>0</v>
      </c>
      <c r="E20" s="14">
        <f>'385 Exterior Cladding - C2'!C39</f>
        <v>0</v>
      </c>
      <c r="F20" s="75">
        <f>'385 Exterior Cladding - C2'!D39</f>
        <v>0</v>
      </c>
      <c r="G20">
        <f>'385 Exterior Cladding - C2'!E39</f>
        <v>0</v>
      </c>
      <c r="H20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166">
    <tabColor indexed="10"/>
  </sheetPr>
  <dimension ref="A1:T111"/>
  <sheetViews>
    <sheetView zoomScaleNormal="100" workbookViewId="0">
      <selection activeCell="G9" sqref="G9:H9"/>
    </sheetView>
  </sheetViews>
  <sheetFormatPr defaultColWidth="9.140625"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380.1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4121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1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54907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44232.452986226854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33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352" t="s">
        <v>935</v>
      </c>
      <c r="C21" s="352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A46</f>
        <v>MOFJ259H354</v>
      </c>
      <c r="B22" s="358" t="str">
        <f>VLOOKUP(A22,$A$44:$E$402,2,0)</f>
        <v>RAD FJ H3.1 25 X9  LINEA CANT STRIP 5.4M PREPRIMED</v>
      </c>
      <c r="C22" s="40">
        <f>VLOOKUP(A22,$A$44:$E$402,3,0)</f>
        <v>2</v>
      </c>
      <c r="D22" s="480" t="str">
        <f>VLOOKUP(A22,$A$44:$E$402,4,0)</f>
        <v>lgth</v>
      </c>
      <c r="E22" s="434">
        <f>VLOOKUP(A22,$A$44:$E$402,5,0)</f>
        <v>18.329999999999998</v>
      </c>
      <c r="F22" s="390">
        <f>C22*E22</f>
        <v>36.659999999999997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 t="shared" ref="A23:A24" si="0">A47</f>
        <v>MDHA302490</v>
      </c>
      <c r="B23" s="358" t="str">
        <f t="shared" ref="B23:B24" si="1">VLOOKUP(A23,$A$44:$E$402,2,0)</f>
        <v>HARDIES PVC VENT 3.0M CAVITY STRIP      302490</v>
      </c>
      <c r="C23" s="40">
        <f t="shared" ref="C23:C24" si="2">VLOOKUP(A23,$A$44:$E$402,3,0)</f>
        <v>5</v>
      </c>
      <c r="D23" s="39" t="str">
        <f t="shared" ref="D23:D24" si="3">VLOOKUP(A23,$A$44:$E$402,4,0)</f>
        <v>each</v>
      </c>
      <c r="E23" s="383">
        <f t="shared" ref="E23:E24" si="4">VLOOKUP(A23,$A$44:$E$402,5,0)</f>
        <v>10.31</v>
      </c>
      <c r="F23" s="390">
        <f t="shared" ref="F23:F24" si="5">C23*E23</f>
        <v>51.550000000000004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 t="shared" si="0"/>
        <v>#NUM!</v>
      </c>
      <c r="B24" s="358" t="e">
        <f t="shared" si="1"/>
        <v>#NUM!</v>
      </c>
      <c r="C24" s="40" t="e">
        <f t="shared" si="2"/>
        <v>#NUM!</v>
      </c>
      <c r="D24" s="39" t="e">
        <f t="shared" si="3"/>
        <v>#NUM!</v>
      </c>
      <c r="E24" s="383" t="e">
        <f t="shared" si="4"/>
        <v>#NUM!</v>
      </c>
      <c r="F24" s="390" t="e">
        <f t="shared" si="5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64"/>
      <c r="C25" s="38"/>
      <c r="D25" s="39"/>
      <c r="E25" s="383"/>
      <c r="F25" s="390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64"/>
      <c r="C26" s="38"/>
      <c r="D26" s="39"/>
      <c r="E26" s="383"/>
      <c r="F26" s="390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3"/>
      <c r="D27" s="389"/>
      <c r="E27" s="389"/>
      <c r="F27" s="477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3"/>
      <c r="B28" s="361"/>
      <c r="C28" s="360"/>
      <c r="D28" s="363"/>
      <c r="E28" s="363"/>
      <c r="F28" s="391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1"/>
      <c r="B29" s="31"/>
      <c r="C29" s="31"/>
      <c r="D29" s="31"/>
      <c r="E29" s="63" t="s">
        <v>1896</v>
      </c>
      <c r="F29" s="454" t="e">
        <f>SUM(F22:F28)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1897</v>
      </c>
      <c r="F30" s="455" t="e">
        <f>F29*15%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1395</v>
      </c>
      <c r="F31" s="454" t="e">
        <f>F29+F30</f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/>
      <c r="F32" s="222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24.75" customHeight="1" x14ac:dyDescent="0.2">
      <c r="A33" s="869" t="s">
        <v>1008</v>
      </c>
      <c r="B33" s="869"/>
      <c r="C33" s="869"/>
      <c r="D33" s="869"/>
      <c r="E33" s="869"/>
      <c r="F33" s="86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D34" s="74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3377</v>
      </c>
      <c r="B35" s="466" t="s">
        <v>3336</v>
      </c>
      <c r="C35" s="385"/>
      <c r="D35" s="396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37" t="s">
        <v>1006</v>
      </c>
      <c r="B36" s="465" t="s">
        <v>3146</v>
      </c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 t="s">
        <v>2391</v>
      </c>
      <c r="B37" s="466" t="s">
        <v>30840</v>
      </c>
      <c r="C37" s="438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15"/>
      <c r="D38" s="31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4" t="s">
        <v>1658</v>
      </c>
      <c r="B39" s="896"/>
      <c r="C39" s="896"/>
      <c r="D39" s="896"/>
      <c r="E39" s="896"/>
      <c r="F39" s="896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895" t="s">
        <v>2782</v>
      </c>
      <c r="B40" s="895"/>
      <c r="C40" s="895"/>
      <c r="D40" s="895"/>
      <c r="E40" s="895"/>
      <c r="F40" s="89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895"/>
      <c r="B41" s="895"/>
      <c r="C41" s="895"/>
      <c r="D41" s="895"/>
      <c r="E41" s="895"/>
      <c r="F41" s="89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895"/>
      <c r="B42" s="895"/>
      <c r="C42" s="895"/>
      <c r="D42" s="895"/>
      <c r="E42" s="895"/>
      <c r="F42" s="89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3.5" thickBot="1" x14ac:dyDescent="0.25">
      <c r="A43" s="894"/>
      <c r="B43" s="894"/>
      <c r="C43" s="894"/>
      <c r="D43" s="894"/>
      <c r="E43" s="894"/>
      <c r="F43" s="894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245" customFormat="1" ht="14.25" thickTop="1" thickBot="1" x14ac:dyDescent="0.25"/>
    <row r="45" spans="1:20" s="29" customFormat="1" ht="27" thickBot="1" x14ac:dyDescent="0.45">
      <c r="A45" s="191">
        <v>380</v>
      </c>
      <c r="B45" s="181" t="s">
        <v>3961</v>
      </c>
      <c r="C45" s="192"/>
      <c r="D45" s="193"/>
      <c r="E45" s="194"/>
      <c r="F45" s="195"/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217" t="str" cm="1">
        <f t="array" ref="A46">INDEX(XML!D:D,SMALL(IF(($G$1=XML!B:B),ROW(XML!B:B)-MIN(ROW(XML!B:B))+1,""),ROWS($A$1:A1)))</f>
        <v>MOFJ259H354</v>
      </c>
      <c r="B46" s="210" t="str">
        <f>VLOOKUP(A46,'Main Item List'!$A$3:$D$27736,2,0)</f>
        <v>RAD FJ H3.1 25 X9  LINEA CANT STRIP 5.4M PREPRIMED</v>
      </c>
      <c r="C46" s="219" cm="1">
        <f t="array" ref="C46">INDEX(XML!$J$1:$J$1202,SMALL(IF(($G$1=XML!$B$1:$B$1202),ROW(XML!$B$1:$B$1202)-MIN(ROW(XML!$B$1:$B$1202))+1,""),ROWS($C$1:C1)))</f>
        <v>2</v>
      </c>
      <c r="D46" s="211" t="str">
        <f>VLOOKUP(A46,'Main Item List'!$A$3:$D$27736,3,0)</f>
        <v>lgth</v>
      </c>
      <c r="E46" s="212">
        <f>VLOOKUP(A46,'Main Item List'!$A$3:$D$27736,4,0)</f>
        <v>18.329999999999998</v>
      </c>
      <c r="F46" s="213">
        <f t="shared" ref="F46:F48" si="6">IFERROR((C46*E46),"0")</f>
        <v>36.659999999999997</v>
      </c>
      <c r="G46" s="248" t="s">
        <v>30847</v>
      </c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17" t="str" cm="1">
        <f t="array" ref="A47">INDEX(XML!D:D,SMALL(IF(($G$1=XML!B:B),ROW(XML!B:B)-MIN(ROW(XML!B:B))+1,""),ROWS($A$1:A2)))</f>
        <v>MDHA302490</v>
      </c>
      <c r="B47" s="210" t="str">
        <f>VLOOKUP(A47,'Main Item List'!$A$3:$D$27736,2,0)</f>
        <v>HARDIES PVC VENT 3.0M CAVITY STRIP      302490</v>
      </c>
      <c r="C47" s="219" cm="1">
        <f t="array" ref="C47">INDEX(XML!$J$1:$J$1202,SMALL(IF(($G$1=XML!$B$1:$B$1202),ROW(XML!$B$1:$B$1202)-MIN(ROW(XML!$B$1:$B$1202))+1,""),ROWS($C$1:C2)))</f>
        <v>5</v>
      </c>
      <c r="D47" s="211" t="str">
        <f>VLOOKUP(A47,'Main Item List'!$A$3:$D$27736,3,0)</f>
        <v>each</v>
      </c>
      <c r="E47" s="212">
        <f>VLOOKUP(A47,'Main Item List'!$A$3:$D$27736,4,0)</f>
        <v>10.31</v>
      </c>
      <c r="F47" s="213">
        <f t="shared" si="6"/>
        <v>51.550000000000004</v>
      </c>
      <c r="G47" s="248" t="s">
        <v>30847</v>
      </c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17" t="e" cm="1">
        <f t="array" ref="A48">INDEX(XML!D:D,SMALL(IF(($G$1=XML!B:B),ROW(XML!B:B)-MIN(ROW(XML!B:B))+1,""),ROWS($A$1:A3)))</f>
        <v>#NUM!</v>
      </c>
      <c r="B48" s="210" t="e">
        <f>VLOOKUP(A48,'Main Item List'!$A$3:$D$27736,2,0)</f>
        <v>#NUM!</v>
      </c>
      <c r="C48" s="219" t="e" cm="1">
        <f t="array" ref="C48">INDEX(XML!$J$1:$J$1202,SMALL(IF(($G$1=XML!$B$1:$B$1202),ROW(XML!$B$1:$B$1202)-MIN(ROW(XML!$B$1:$B$1202))+1,""),ROWS($C$1:C3)))</f>
        <v>#NUM!</v>
      </c>
      <c r="D48" s="211" t="e">
        <f>VLOOKUP(A48,'Main Item List'!$A$3:$D$27736,3,0)</f>
        <v>#NUM!</v>
      </c>
      <c r="E48" s="212" t="e">
        <f>VLOOKUP(A48,'Main Item List'!$A$3:$D$27736,4,0)</f>
        <v>#NUM!</v>
      </c>
      <c r="F48" s="213" t="str">
        <f t="shared" si="6"/>
        <v>0</v>
      </c>
      <c r="G48" s="248" t="s">
        <v>30847</v>
      </c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160"/>
      <c r="B49" s="335"/>
      <c r="C49" s="224"/>
      <c r="D49" s="335"/>
      <c r="E49" s="159"/>
      <c r="F49" s="14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160"/>
      <c r="B50" s="813" t="s">
        <v>4798</v>
      </c>
      <c r="C50" s="813"/>
      <c r="D50" s="813"/>
      <c r="E50" s="159">
        <f>SUM(F46:F49)</f>
        <v>88.210000000000008</v>
      </c>
      <c r="F50" s="145"/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45" customFormat="1" x14ac:dyDescent="0.2"/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</sheetData>
  <mergeCells count="8">
    <mergeCell ref="B50:D50"/>
    <mergeCell ref="D6:F6"/>
    <mergeCell ref="A33:F33"/>
    <mergeCell ref="A43:F43"/>
    <mergeCell ref="B39:F39"/>
    <mergeCell ref="A40:F40"/>
    <mergeCell ref="A41:F41"/>
    <mergeCell ref="A42:F42"/>
  </mergeCells>
  <dataValidations count="1">
    <dataValidation type="list" allowBlank="1" showInputMessage="1" showErrorMessage="1" sqref="H9" xr:uid="{428375FE-2F45-4FB3-8AE5-22CDE8807B1E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D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167">
    <tabColor rgb="FFFFFF00"/>
  </sheetPr>
  <dimension ref="A1:H7"/>
  <sheetViews>
    <sheetView zoomScaleNormal="100" workbookViewId="0">
      <selection activeCell="F42" sqref="F42"/>
    </sheetView>
  </sheetViews>
  <sheetFormatPr defaultColWidth="9.140625"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CONCATENATE('380.1 Flashings - C2 '!E9,"/",'380.1 Flashings - C2 '!F9)</f>
        <v>JNB 20058/380.1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'380.1 Flashings - C2 '!A11</f>
        <v>Carters - 3057148 - MAIN ACCOUNT</v>
      </c>
    </row>
    <row r="3" spans="1:8" x14ac:dyDescent="0.2">
      <c r="B3" t="str">
        <f>'380.1 Flashings - C2 '!A22</f>
        <v>MOFJ259H354</v>
      </c>
      <c r="C3" t="str">
        <f>'380.1 Flashings - C2 '!A22</f>
        <v>MOFJ259H354</v>
      </c>
      <c r="D3" t="str">
        <f>'380.1 Flashings - C2 '!B22</f>
        <v>RAD FJ H3.1 25 X9  LINEA CANT STRIP 5.4M PREPRIMED</v>
      </c>
      <c r="E3" s="14">
        <f>'380.1 Flashings - C2 '!C22</f>
        <v>2</v>
      </c>
      <c r="F3" s="75" t="str">
        <f>'380.1 Flashings - C2 '!D22</f>
        <v>lgth</v>
      </c>
      <c r="G3" s="99">
        <f>'380.1 Flashings - C2 '!E22</f>
        <v>18.329999999999998</v>
      </c>
      <c r="H3" s="99">
        <f>E3*G3</f>
        <v>36.659999999999997</v>
      </c>
    </row>
    <row r="4" spans="1:8" x14ac:dyDescent="0.2">
      <c r="B4" t="str">
        <f>'380.1 Flashings - C2 '!A23</f>
        <v>MDHA302490</v>
      </c>
      <c r="C4" t="str">
        <f>'380.1 Flashings - C2 '!A23</f>
        <v>MDHA302490</v>
      </c>
      <c r="D4" t="str">
        <f>'380.1 Flashings - C2 '!B23</f>
        <v>HARDIES PVC VENT 3.0M CAVITY STRIP      302490</v>
      </c>
      <c r="E4" s="14">
        <f>'380.1 Flashings - C2 '!C23</f>
        <v>5</v>
      </c>
      <c r="F4" s="75" t="str">
        <f>'380.1 Flashings - C2 '!D23</f>
        <v>each</v>
      </c>
      <c r="G4" s="99">
        <f>'380.1 Flashings - C2 '!E23</f>
        <v>10.31</v>
      </c>
      <c r="H4" s="99">
        <f t="shared" ref="H4:H7" si="0">E4*G4</f>
        <v>51.550000000000004</v>
      </c>
    </row>
    <row r="5" spans="1:8" x14ac:dyDescent="0.2">
      <c r="B5" t="e">
        <f>'380.1 Flashings - C2 '!A24</f>
        <v>#NUM!</v>
      </c>
      <c r="C5" t="e">
        <f>'380.1 Flashings - C2 '!A24</f>
        <v>#NUM!</v>
      </c>
      <c r="D5" t="e">
        <f>'380.1 Flashings - C2 '!B24</f>
        <v>#NUM!</v>
      </c>
      <c r="E5" s="14" t="e">
        <f>'380.1 Flashings - C2 '!C24</f>
        <v>#NUM!</v>
      </c>
      <c r="F5" s="75" t="e">
        <f>'380.1 Flashings - C2 '!D24</f>
        <v>#NUM!</v>
      </c>
      <c r="G5" s="99" t="e">
        <f>'380.1 Flashings - C2 '!E24</f>
        <v>#NUM!</v>
      </c>
      <c r="H5" s="99" t="e">
        <f t="shared" si="0"/>
        <v>#NUM!</v>
      </c>
    </row>
    <row r="6" spans="1:8" x14ac:dyDescent="0.2">
      <c r="B6">
        <f>'380.1 Flashings - C2 '!A27</f>
        <v>0</v>
      </c>
      <c r="C6">
        <f>'380.1 Flashings - C2 '!A27</f>
        <v>0</v>
      </c>
      <c r="D6">
        <f>'380.1 Flashings - C2 '!B27</f>
        <v>0</v>
      </c>
      <c r="E6" s="14">
        <f>'380.1 Flashings - C2 '!C27</f>
        <v>0</v>
      </c>
      <c r="F6" s="75">
        <f>'380.1 Flashings - C2 '!D27</f>
        <v>0</v>
      </c>
      <c r="G6" s="99">
        <f>'380.1 Flashings - C2 '!E27</f>
        <v>0</v>
      </c>
      <c r="H6" s="99">
        <f t="shared" si="0"/>
        <v>0</v>
      </c>
    </row>
    <row r="7" spans="1:8" x14ac:dyDescent="0.2">
      <c r="B7">
        <f>'380.1 Flashings - C2 '!A28</f>
        <v>0</v>
      </c>
      <c r="C7">
        <f>'380.1 Flashings - C2 '!A28</f>
        <v>0</v>
      </c>
      <c r="D7">
        <f>'380.1 Flashings - C2 '!B28</f>
        <v>0</v>
      </c>
      <c r="E7" s="14">
        <f>'380.1 Flashings - C2 '!C28</f>
        <v>0</v>
      </c>
      <c r="F7" s="75">
        <f>'380.1 Flashings - C2 '!D28</f>
        <v>0</v>
      </c>
      <c r="G7" s="99">
        <f>'380.1 Flashings - C2 '!E28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168">
    <tabColor indexed="10"/>
  </sheetPr>
  <dimension ref="A1:T121"/>
  <sheetViews>
    <sheetView zoomScaleNormal="100" workbookViewId="0">
      <selection activeCell="M12" sqref="M12"/>
    </sheetView>
  </sheetViews>
  <sheetFormatPr defaultColWidth="9.140625"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490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customHeight="1" x14ac:dyDescent="0.25">
      <c r="A8" s="66" t="s">
        <v>1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2" t="s">
        <v>54359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44232.452986226854</v>
      </c>
      <c r="G11" s="496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33"/>
      <c r="F12" s="344" t="str">
        <f>'Main Sheet'!B12</f>
        <v>1800</v>
      </c>
      <c r="G12" s="496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59" t="s">
        <v>937</v>
      </c>
      <c r="D21" s="59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32" t="str">
        <f>A45</f>
        <v>PLRA3127002</v>
      </c>
      <c r="B22" s="431" t="str">
        <f>VLOOKUP(A22,$A$43:$E$399,2,0)</f>
        <v>SIMPLICITY SHOWER MIXER   31270.02</v>
      </c>
      <c r="C22" s="448">
        <f>VLOOKUP(A22,$A$43:$E$399,3,0)</f>
        <v>3</v>
      </c>
      <c r="D22" s="448" t="str">
        <f>VLOOKUP(A22,$A$43:$E$399,4,0)</f>
        <v>each</v>
      </c>
      <c r="E22" s="434">
        <f>VLOOKUP(A22,$A$43:$E$399,5,0)</f>
        <v>84.32</v>
      </c>
      <c r="F22" s="476">
        <f>C22*E22</f>
        <v>252.95999999999998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59"/>
      <c r="C23" s="358"/>
      <c r="D23" s="362"/>
      <c r="E23" s="362"/>
      <c r="F23" s="453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89"/>
      <c r="B24" s="405"/>
      <c r="C24" s="353"/>
      <c r="D24" s="389"/>
      <c r="E24" s="389"/>
      <c r="F24" s="477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>
        <f>SUM(F22:F26)</f>
        <v>252.95999999999998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>
        <f>F27*15%</f>
        <v>37.943999999999996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>
        <f>F27+F28</f>
        <v>290.904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53"/>
      <c r="B32" s="53"/>
      <c r="C32" s="53"/>
      <c r="D32" s="48"/>
      <c r="E32" s="48"/>
      <c r="F32" s="48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437" t="s">
        <v>3377</v>
      </c>
      <c r="B33" s="466" t="s">
        <v>3336</v>
      </c>
      <c r="C33" s="385"/>
      <c r="D33" s="396"/>
      <c r="E33" s="474"/>
      <c r="F33" s="567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1006</v>
      </c>
      <c r="B34" s="466" t="s">
        <v>30832</v>
      </c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2391</v>
      </c>
      <c r="B35" s="466" t="s">
        <v>30840</v>
      </c>
      <c r="C35" s="438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15"/>
      <c r="D36" s="31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4" t="s">
        <v>1658</v>
      </c>
      <c r="B37" s="896"/>
      <c r="C37" s="896"/>
      <c r="D37" s="896"/>
      <c r="E37" s="896"/>
      <c r="F37" s="896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895"/>
      <c r="B38" s="895"/>
      <c r="C38" s="895"/>
      <c r="D38" s="895"/>
      <c r="E38" s="895"/>
      <c r="F38" s="89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895"/>
      <c r="B39" s="895"/>
      <c r="C39" s="895"/>
      <c r="D39" s="895"/>
      <c r="E39" s="895"/>
      <c r="F39" s="89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895"/>
      <c r="B40" s="895"/>
      <c r="C40" s="895"/>
      <c r="D40" s="895"/>
      <c r="E40" s="895"/>
      <c r="F40" s="89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3.5" thickBot="1" x14ac:dyDescent="0.25">
      <c r="A41" s="894"/>
      <c r="B41" s="894"/>
      <c r="C41" s="894"/>
      <c r="D41" s="894"/>
      <c r="E41" s="894"/>
      <c r="F41" s="894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3.5" thickTop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29" customFormat="1" ht="27" thickBot="1" x14ac:dyDescent="0.45">
      <c r="A44" s="191">
        <v>490</v>
      </c>
      <c r="B44" s="181" t="s">
        <v>825</v>
      </c>
      <c r="C44" s="192"/>
      <c r="D44" s="193"/>
      <c r="E44" s="194"/>
      <c r="F44" s="19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09" t="s">
        <v>5431</v>
      </c>
      <c r="B45" s="210" t="str">
        <f>VLOOKUP(A45,'Main Item List'!$A$3:$D$28693,2,0)</f>
        <v>SIMPLICITY SHOWER MIXER   31270.02</v>
      </c>
      <c r="C45" s="219">
        <v>3</v>
      </c>
      <c r="D45" s="211" t="str">
        <f>VLOOKUP(A45,'Main Item List'!$A$3:$D$28693,3,0)</f>
        <v>each</v>
      </c>
      <c r="E45" s="212">
        <f>VLOOKUP(A45,'Main Item List'!$A$3:$D$28693,4,0)</f>
        <v>84.32</v>
      </c>
      <c r="F45" s="213">
        <f>C45*E45</f>
        <v>252.95999999999998</v>
      </c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160"/>
      <c r="B46" s="142"/>
      <c r="C46" s="335"/>
      <c r="D46" s="335"/>
      <c r="E46" s="222"/>
      <c r="F46" s="14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2638</v>
      </c>
      <c r="C47" s="813"/>
      <c r="D47" s="813"/>
      <c r="E47" s="159">
        <f>SUM(F45:F46)</f>
        <v>252.95999999999998</v>
      </c>
      <c r="F47" s="145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</sheetData>
  <mergeCells count="8">
    <mergeCell ref="B47:D47"/>
    <mergeCell ref="D6:F6"/>
    <mergeCell ref="A31:F31"/>
    <mergeCell ref="A39:F39"/>
    <mergeCell ref="A40:F40"/>
    <mergeCell ref="A41:F41"/>
    <mergeCell ref="B37:F37"/>
    <mergeCell ref="A38:F38"/>
  </mergeCells>
  <dataValidations count="1">
    <dataValidation type="list" allowBlank="1" showInputMessage="1" showErrorMessage="1" sqref="H9" xr:uid="{75FBEEB8-6BA2-4DE6-A6A4-A404510DE4FA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F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169">
    <tabColor rgb="FFFFFF00"/>
  </sheetPr>
  <dimension ref="A1:H7"/>
  <sheetViews>
    <sheetView zoomScaleNormal="100" workbookViewId="0">
      <selection activeCell="B2" sqref="B2"/>
    </sheetView>
  </sheetViews>
  <sheetFormatPr defaultColWidth="9.140625"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CONCATENATE('490 Plumbing Hware - C2'!E9,"/",'490 Plumbing Hware - C2'!F9)</f>
        <v>JNB 20058/490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'490 Plumbing Hware - C2'!A11</f>
        <v>Carters - 3057148 - MAIN ACCOUNT</v>
      </c>
    </row>
    <row r="3" spans="1:8" x14ac:dyDescent="0.2">
      <c r="B3" t="str">
        <f>'490 Plumbing Hware - C2'!A22</f>
        <v>PLRA3127002</v>
      </c>
      <c r="C3" t="str">
        <f>'490 Plumbing Hware - C2'!A22</f>
        <v>PLRA3127002</v>
      </c>
      <c r="D3" t="str">
        <f>'490 Plumbing Hware - C2'!B22</f>
        <v>SIMPLICITY SHOWER MIXER   31270.02</v>
      </c>
      <c r="E3" s="14">
        <f>'490 Plumbing Hware - C2'!C22</f>
        <v>3</v>
      </c>
      <c r="F3" s="75" t="str">
        <f>'490 Plumbing Hware - C2'!D22</f>
        <v>each</v>
      </c>
      <c r="G3" s="99">
        <f>'490 Plumbing Hware - C2'!E22</f>
        <v>84.32</v>
      </c>
      <c r="H3" s="99">
        <f>E3*G3</f>
        <v>252.95999999999998</v>
      </c>
    </row>
    <row r="4" spans="1:8" x14ac:dyDescent="0.2">
      <c r="B4">
        <f>'490 Plumbing Hware - C2'!A23</f>
        <v>0</v>
      </c>
      <c r="C4">
        <f>'490 Plumbing Hware - C2'!A23</f>
        <v>0</v>
      </c>
      <c r="D4">
        <f>'490 Plumbing Hware - C2'!B23</f>
        <v>0</v>
      </c>
      <c r="E4" s="14">
        <f>'490 Plumbing Hware - C2'!C23</f>
        <v>0</v>
      </c>
      <c r="F4" s="75">
        <f>'490 Plumbing Hware - C2'!D23</f>
        <v>0</v>
      </c>
      <c r="G4" s="99">
        <f>'490 Plumbing Hware - C2'!E23</f>
        <v>0</v>
      </c>
      <c r="H4" s="99">
        <f t="shared" ref="H4:H7" si="0">E4*G4</f>
        <v>0</v>
      </c>
    </row>
    <row r="5" spans="1:8" x14ac:dyDescent="0.2">
      <c r="B5">
        <f>'490 Plumbing Hware - C2'!A24</f>
        <v>0</v>
      </c>
      <c r="C5">
        <f>'490 Plumbing Hware - C2'!A24</f>
        <v>0</v>
      </c>
      <c r="D5">
        <f>'490 Plumbing Hware - C2'!B24</f>
        <v>0</v>
      </c>
      <c r="E5" s="14">
        <f>'490 Plumbing Hware - C2'!C24</f>
        <v>0</v>
      </c>
      <c r="F5" s="75">
        <f>'490 Plumbing Hware - C2'!D24</f>
        <v>0</v>
      </c>
      <c r="G5" s="99">
        <f>'490 Plumbing Hware - C2'!E24</f>
        <v>0</v>
      </c>
      <c r="H5" s="99">
        <f t="shared" si="0"/>
        <v>0</v>
      </c>
    </row>
    <row r="6" spans="1:8" x14ac:dyDescent="0.2">
      <c r="B6">
        <f>'490 Plumbing Hware - C2'!A25</f>
        <v>0</v>
      </c>
      <c r="C6">
        <f>'490 Plumbing Hware - C2'!A25</f>
        <v>0</v>
      </c>
      <c r="D6">
        <f>'490 Plumbing Hware - C2'!B25</f>
        <v>0</v>
      </c>
      <c r="E6" s="14">
        <f>'490 Plumbing Hware - C2'!C25</f>
        <v>0</v>
      </c>
      <c r="F6" s="75">
        <f>'490 Plumbing Hware - C2'!D25</f>
        <v>0</v>
      </c>
      <c r="G6" s="99">
        <f>'490 Plumbing Hware - C2'!E25</f>
        <v>0</v>
      </c>
      <c r="H6" s="99">
        <f t="shared" si="0"/>
        <v>0</v>
      </c>
    </row>
    <row r="7" spans="1:8" x14ac:dyDescent="0.2">
      <c r="B7">
        <f>'490 Plumbing Hware - C2'!A26</f>
        <v>0</v>
      </c>
      <c r="C7">
        <f>'490 Plumbing Hware - C2'!A26</f>
        <v>0</v>
      </c>
      <c r="D7">
        <f>'490 Plumbing Hware - C2'!B26</f>
        <v>0</v>
      </c>
      <c r="E7" s="14">
        <f>'490 Plumbing Hware - C2'!C26</f>
        <v>0</v>
      </c>
      <c r="F7" s="75">
        <f>'490 Plumbing Hware - C2'!D26</f>
        <v>0</v>
      </c>
      <c r="G7" s="99">
        <f>'490 Plumbing Hware - C2'!E26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25">
    <tabColor indexed="10"/>
  </sheetPr>
  <dimension ref="A1:T120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490.1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1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54908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496" t="s">
        <v>16563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33"/>
      <c r="F12" s="344" t="str">
        <f>'Main Sheet'!B12</f>
        <v>1800</v>
      </c>
      <c r="G12" s="496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492" t="s">
        <v>935</v>
      </c>
      <c r="C21" s="59" t="s">
        <v>937</v>
      </c>
      <c r="D21" s="59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A45</f>
        <v>PLATTRSA1C</v>
      </c>
      <c r="B22" s="358" t="str">
        <f>VLOOKUP(A22,$A$43:$E$366,2,0)</f>
        <v xml:space="preserve">TRAY SOUL CORNER WASTE 1000X1000 2 WALL ANGLE </v>
      </c>
      <c r="C22" s="40">
        <f>VLOOKUP(A22,$A$43:$E$366,3,0)</f>
        <v>1</v>
      </c>
      <c r="D22" s="40" t="str">
        <f>VLOOKUP(A22,$A$43:$E$366,4,0)</f>
        <v>each</v>
      </c>
      <c r="E22" s="383">
        <f>VLOOKUP(A22,$A$43:$E$366,5,0)</f>
        <v>341</v>
      </c>
      <c r="F22" s="390">
        <f>C22*E22</f>
        <v>341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64"/>
      <c r="C23" s="38"/>
      <c r="D23" s="40"/>
      <c r="E23" s="383"/>
      <c r="F23" s="390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64"/>
      <c r="C24" s="38"/>
      <c r="D24" s="40"/>
      <c r="E24" s="383"/>
      <c r="F24" s="390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58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0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>
        <f>SUM(F22:F26)</f>
        <v>341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>
        <f>F27*15%</f>
        <v>51.15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>
        <f>F27+F28</f>
        <v>392.15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53"/>
      <c r="B32" s="53"/>
      <c r="C32" s="53"/>
      <c r="D32" s="48"/>
      <c r="E32" s="48"/>
      <c r="F32" s="48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437" t="s">
        <v>3377</v>
      </c>
      <c r="B33" s="466" t="s">
        <v>3336</v>
      </c>
      <c r="C33" s="385"/>
      <c r="D33" s="396"/>
      <c r="E33" s="474"/>
      <c r="F33" s="567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1006</v>
      </c>
      <c r="B34" s="465" t="s">
        <v>3146</v>
      </c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2391</v>
      </c>
      <c r="B35" s="466" t="s">
        <v>30840</v>
      </c>
      <c r="C35" s="438"/>
      <c r="D35" s="465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1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4" t="s">
        <v>1658</v>
      </c>
      <c r="B37" s="896"/>
      <c r="C37" s="896"/>
      <c r="D37" s="896"/>
      <c r="E37" s="896"/>
      <c r="F37" s="896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895" t="s">
        <v>1954</v>
      </c>
      <c r="B38" s="895"/>
      <c r="C38" s="895"/>
      <c r="D38" s="895"/>
      <c r="E38" s="895"/>
      <c r="F38" s="89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895"/>
      <c r="B39" s="895"/>
      <c r="C39" s="895"/>
      <c r="D39" s="895"/>
      <c r="E39" s="895"/>
      <c r="F39" s="89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895"/>
      <c r="B40" s="895"/>
      <c r="C40" s="895"/>
      <c r="D40" s="895"/>
      <c r="E40" s="895"/>
      <c r="F40" s="89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3.5" thickBot="1" x14ac:dyDescent="0.25">
      <c r="A41" s="894"/>
      <c r="B41" s="894"/>
      <c r="C41" s="894"/>
      <c r="D41" s="894"/>
      <c r="E41" s="894"/>
      <c r="F41" s="894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3.5" thickTop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29" customFormat="1" ht="27" thickBot="1" x14ac:dyDescent="0.45">
      <c r="A44" s="191">
        <v>490</v>
      </c>
      <c r="B44" s="181" t="s">
        <v>825</v>
      </c>
      <c r="C44" s="192"/>
      <c r="D44" s="193"/>
      <c r="E44" s="194"/>
      <c r="F44" s="19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76" customFormat="1" x14ac:dyDescent="0.2">
      <c r="A45" s="217" t="s">
        <v>5184</v>
      </c>
      <c r="B45" s="210" t="str">
        <f>VLOOKUP(A45,'Main Item List'!$A$3:$D$27780,2,0)</f>
        <v xml:space="preserve">TRAY SOUL CORNER WASTE 1000X1000 2 WALL ANGLE </v>
      </c>
      <c r="C45" s="216">
        <v>1</v>
      </c>
      <c r="D45" s="211" t="str">
        <f>VLOOKUP(A45,'Main Item List'!$A$3:$D$27780,3,0)</f>
        <v>each</v>
      </c>
      <c r="E45" s="212">
        <f>VLOOKUP(A45,'Main Item List'!$A$3:$D$27780,4,0)</f>
        <v>341</v>
      </c>
      <c r="F45" s="215">
        <f>C45*E45</f>
        <v>341</v>
      </c>
      <c r="G45" s="248" t="s">
        <v>30829</v>
      </c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160"/>
      <c r="B46" s="335"/>
      <c r="C46" s="335"/>
      <c r="D46" s="335"/>
      <c r="E46" s="222"/>
      <c r="F46" s="14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1246</v>
      </c>
      <c r="C47" s="813"/>
      <c r="D47" s="813"/>
      <c r="E47" s="159">
        <f>SUM(F45:F46)</f>
        <v>341</v>
      </c>
      <c r="F47" s="145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</sheetData>
  <mergeCells count="8">
    <mergeCell ref="B47:D47"/>
    <mergeCell ref="D6:F6"/>
    <mergeCell ref="A31:F31"/>
    <mergeCell ref="A41:F41"/>
    <mergeCell ref="B37:F37"/>
    <mergeCell ref="A38:F38"/>
    <mergeCell ref="A39:F39"/>
    <mergeCell ref="A40:F40"/>
  </mergeCells>
  <phoneticPr fontId="75" type="noConversion"/>
  <dataValidations count="1">
    <dataValidation type="list" allowBlank="1" showInputMessage="1" showErrorMessage="1" sqref="H9" xr:uid="{B640D36F-2631-493A-A35C-49A7ECD534D9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41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100">
    <tabColor rgb="FFFFFF00"/>
  </sheetPr>
  <dimension ref="A1:H6"/>
  <sheetViews>
    <sheetView zoomScaleNormal="100" workbookViewId="0">
      <selection activeCell="C24" sqref="C24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CONCATENATE('490.1 Plumbing Hware - C2'!E9,"/",'490.1 Plumbing Hware - C2'!F9)</f>
        <v>JNB 20058/490.1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'490.1 Plumbing Hware - C2'!A11</f>
        <v>Carters - 3057148 - MAIN ACCOUNT</v>
      </c>
    </row>
    <row r="3" spans="1:8" x14ac:dyDescent="0.2">
      <c r="B3" t="e">
        <f>'490.1 Plumbing Hware - C2'!#REF!</f>
        <v>#REF!</v>
      </c>
      <c r="C3" t="e">
        <f>'490.1 Plumbing Hware - C2'!#REF!</f>
        <v>#REF!</v>
      </c>
      <c r="D3" t="e">
        <f>'490.1 Plumbing Hware - C2'!#REF!</f>
        <v>#REF!</v>
      </c>
      <c r="E3" s="14" t="e">
        <f>'490.1 Plumbing Hware - C2'!#REF!</f>
        <v>#REF!</v>
      </c>
      <c r="F3" s="75" t="e">
        <f>'490.1 Plumbing Hware - C2'!#REF!</f>
        <v>#REF!</v>
      </c>
      <c r="G3" s="99" t="e">
        <f>'490.1 Plumbing Hware - C2'!#REF!</f>
        <v>#REF!</v>
      </c>
      <c r="H3" s="99" t="e">
        <f>E3*G3</f>
        <v>#REF!</v>
      </c>
    </row>
    <row r="4" spans="1:8" x14ac:dyDescent="0.2">
      <c r="B4" t="str">
        <f>'490.1 Plumbing Hware - C2'!A22</f>
        <v>PLATTRSA1C</v>
      </c>
      <c r="C4" t="str">
        <f>'490.1 Plumbing Hware - C2'!A22</f>
        <v>PLATTRSA1C</v>
      </c>
      <c r="D4" t="str">
        <f>'490.1 Plumbing Hware - C2'!B22</f>
        <v xml:space="preserve">TRAY SOUL CORNER WASTE 1000X1000 2 WALL ANGLE </v>
      </c>
      <c r="E4" s="14">
        <f>'490.1 Plumbing Hware - C2'!C22</f>
        <v>1</v>
      </c>
      <c r="F4" s="75" t="str">
        <f>'490.1 Plumbing Hware - C2'!D22</f>
        <v>each</v>
      </c>
      <c r="G4" s="99">
        <f>'490.1 Plumbing Hware - C2'!E22</f>
        <v>341</v>
      </c>
      <c r="H4" s="99">
        <f t="shared" ref="H4:H6" si="0">E4*G4</f>
        <v>341</v>
      </c>
    </row>
    <row r="5" spans="1:8" x14ac:dyDescent="0.2">
      <c r="B5">
        <f>'490.1 Plumbing Hware - C2'!A25</f>
        <v>0</v>
      </c>
      <c r="C5">
        <f>'490.1 Plumbing Hware - C2'!A25</f>
        <v>0</v>
      </c>
      <c r="D5">
        <f>'490.1 Plumbing Hware - C2'!B25</f>
        <v>0</v>
      </c>
      <c r="E5" s="14">
        <f>'490.1 Plumbing Hware - C2'!C25</f>
        <v>0</v>
      </c>
      <c r="F5" s="75">
        <f>'490.1 Plumbing Hware - C2'!D25</f>
        <v>0</v>
      </c>
      <c r="G5" s="99">
        <f>'490.1 Plumbing Hware - C2'!E25</f>
        <v>0</v>
      </c>
      <c r="H5" s="99">
        <f t="shared" si="0"/>
        <v>0</v>
      </c>
    </row>
    <row r="6" spans="1:8" x14ac:dyDescent="0.2">
      <c r="B6">
        <f>'490.1 Plumbing Hware - C2'!A26</f>
        <v>0</v>
      </c>
      <c r="C6">
        <f>'490.1 Plumbing Hware - C2'!A26</f>
        <v>0</v>
      </c>
      <c r="D6">
        <f>'490.1 Plumbing Hware - C2'!B26</f>
        <v>0</v>
      </c>
      <c r="E6" s="14">
        <f>'490.1 Plumbing Hware - C2'!C26</f>
        <v>0</v>
      </c>
      <c r="F6" s="75">
        <f>'490.1 Plumbing Hware - C2'!D26</f>
        <v>0</v>
      </c>
      <c r="G6" s="99">
        <f>'490.1 Plumbing Hware - C2'!E26</f>
        <v>0</v>
      </c>
      <c r="H6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E17D8-46A4-4AA7-BE80-30856D1AA945}">
  <sheetPr codeName="Sheet170">
    <tabColor indexed="10"/>
  </sheetPr>
  <dimension ref="A1:T120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667" customFormat="1" x14ac:dyDescent="0.2">
      <c r="G1" s="245">
        <v>490.7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667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667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667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667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667" customFormat="1" ht="26.25" customHeight="1" thickBot="1" x14ac:dyDescent="0.35">
      <c r="A6" s="798" t="s">
        <v>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667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667" customFormat="1" ht="15.75" x14ac:dyDescent="0.25">
      <c r="A8" s="66" t="s">
        <v>0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667" customFormat="1" ht="15.75" x14ac:dyDescent="0.25">
      <c r="C9" s="345" t="s">
        <v>906</v>
      </c>
      <c r="E9" s="345" t="str">
        <f>'Main Sheet'!B5</f>
        <v>JNB 20058</v>
      </c>
      <c r="F9" s="800" t="s">
        <v>54909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667" customFormat="1" x14ac:dyDescent="0.2">
      <c r="A10" s="15" t="s">
        <v>2617</v>
      </c>
      <c r="B10" s="33" t="s">
        <v>7885</v>
      </c>
      <c r="C10" s="668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667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44232.452986226854</v>
      </c>
      <c r="G11" s="496" t="s">
        <v>16563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667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33"/>
      <c r="F12" s="344" t="str">
        <f>'Main Sheet'!B12</f>
        <v>1800</v>
      </c>
      <c r="G12" s="496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667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667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667" customFormat="1" x14ac:dyDescent="0.2">
      <c r="A15" s="667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667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667" customFormat="1" x14ac:dyDescent="0.2">
      <c r="A17" s="24"/>
      <c r="B17" s="665"/>
      <c r="C17" s="665"/>
      <c r="D17" s="665"/>
      <c r="E17" s="665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667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667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667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667" customFormat="1" x14ac:dyDescent="0.2">
      <c r="A21" s="60" t="s">
        <v>1948</v>
      </c>
      <c r="B21" s="492" t="s">
        <v>935</v>
      </c>
      <c r="C21" s="59" t="s">
        <v>937</v>
      </c>
      <c r="D21" s="59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667" customFormat="1" x14ac:dyDescent="0.2">
      <c r="A22" s="362" t="str">
        <f>A45</f>
        <v>PLATLIB1675</v>
      </c>
      <c r="B22" s="358" t="str">
        <f>VLOOKUP(A22,$A$43:$E$366,2,0)</f>
        <v xml:space="preserve">LIQUID 1675 BATH ONLY </v>
      </c>
      <c r="C22" s="40">
        <f>VLOOKUP(A22,$A$43:$E$366,3,0)</f>
        <v>1</v>
      </c>
      <c r="D22" s="40" t="str">
        <f>VLOOKUP(A22,$A$43:$E$366,4,0)</f>
        <v>each</v>
      </c>
      <c r="E22" s="383">
        <f>VLOOKUP(A22,$A$43:$E$366,5,0)</f>
        <v>468</v>
      </c>
      <c r="F22" s="390">
        <f>C22*E22</f>
        <v>468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667" customFormat="1" x14ac:dyDescent="0.2">
      <c r="A23" s="362"/>
      <c r="B23" s="364"/>
      <c r="C23" s="38"/>
      <c r="D23" s="40"/>
      <c r="E23" s="383"/>
      <c r="F23" s="390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667" customFormat="1" x14ac:dyDescent="0.2">
      <c r="A24" s="362"/>
      <c r="B24" s="364"/>
      <c r="C24" s="38"/>
      <c r="D24" s="40"/>
      <c r="E24" s="383"/>
      <c r="F24" s="390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667" customFormat="1" x14ac:dyDescent="0.2">
      <c r="A25" s="362"/>
      <c r="B25" s="359"/>
      <c r="C25" s="358"/>
      <c r="D25" s="358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667" customFormat="1" x14ac:dyDescent="0.2">
      <c r="A26" s="363"/>
      <c r="B26" s="361"/>
      <c r="C26" s="360"/>
      <c r="D26" s="360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667" customFormat="1" x14ac:dyDescent="0.2">
      <c r="A27" s="31"/>
      <c r="B27" s="31"/>
      <c r="C27" s="31"/>
      <c r="D27" s="31"/>
      <c r="E27" s="63" t="s">
        <v>1896</v>
      </c>
      <c r="F27" s="454">
        <f>SUM(F22:F26)</f>
        <v>468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667" customFormat="1" x14ac:dyDescent="0.2">
      <c r="E28" s="33" t="s">
        <v>1897</v>
      </c>
      <c r="F28" s="455">
        <f>F27*15%</f>
        <v>70.2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667" customFormat="1" x14ac:dyDescent="0.2">
      <c r="E29" s="33" t="s">
        <v>1395</v>
      </c>
      <c r="F29" s="454">
        <f>F27+F28</f>
        <v>538.20000000000005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667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667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667" customFormat="1" ht="18" customHeight="1" x14ac:dyDescent="0.2">
      <c r="A32" s="669"/>
      <c r="B32" s="669"/>
      <c r="C32" s="669"/>
      <c r="D32" s="665"/>
      <c r="E32" s="665"/>
      <c r="F32" s="665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667" customFormat="1" x14ac:dyDescent="0.2">
      <c r="A33" s="437" t="s">
        <v>3377</v>
      </c>
      <c r="B33" s="466" t="s">
        <v>3338</v>
      </c>
      <c r="C33" s="385"/>
      <c r="D33" s="396"/>
      <c r="E33" s="474"/>
      <c r="F33" s="567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667" customFormat="1" x14ac:dyDescent="0.2">
      <c r="A34" s="437" t="s">
        <v>1006</v>
      </c>
      <c r="B34" s="466" t="s">
        <v>19</v>
      </c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667" customFormat="1" x14ac:dyDescent="0.2">
      <c r="A35" s="437" t="s">
        <v>2391</v>
      </c>
      <c r="B35" s="466" t="s">
        <v>30840</v>
      </c>
      <c r="C35" s="438"/>
      <c r="D35" s="465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667" customFormat="1" x14ac:dyDescent="0.2">
      <c r="A36" s="1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667" customFormat="1" x14ac:dyDescent="0.2">
      <c r="A37" s="44" t="s">
        <v>1658</v>
      </c>
      <c r="B37" s="896"/>
      <c r="C37" s="896"/>
      <c r="D37" s="896"/>
      <c r="E37" s="896"/>
      <c r="F37" s="896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667" customFormat="1" x14ac:dyDescent="0.2">
      <c r="A38" s="895" t="s">
        <v>1954</v>
      </c>
      <c r="B38" s="895"/>
      <c r="C38" s="895"/>
      <c r="D38" s="895"/>
      <c r="E38" s="895"/>
      <c r="F38" s="89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667" customFormat="1" x14ac:dyDescent="0.2">
      <c r="A39" s="895"/>
      <c r="B39" s="895"/>
      <c r="C39" s="895"/>
      <c r="D39" s="895"/>
      <c r="E39" s="895"/>
      <c r="F39" s="89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667" customFormat="1" x14ac:dyDescent="0.2">
      <c r="A40" s="895"/>
      <c r="B40" s="895"/>
      <c r="C40" s="895"/>
      <c r="D40" s="895"/>
      <c r="E40" s="895"/>
      <c r="F40" s="89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667" customFormat="1" ht="13.5" thickBot="1" x14ac:dyDescent="0.25">
      <c r="A41" s="894"/>
      <c r="B41" s="894"/>
      <c r="C41" s="894"/>
      <c r="D41" s="894"/>
      <c r="E41" s="894"/>
      <c r="F41" s="894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667" customFormat="1" ht="13.5" thickTop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29" customFormat="1" ht="27" thickBot="1" x14ac:dyDescent="0.45">
      <c r="A44" s="191">
        <v>490</v>
      </c>
      <c r="B44" s="181" t="s">
        <v>825</v>
      </c>
      <c r="C44" s="192"/>
      <c r="D44" s="193"/>
      <c r="E44" s="194"/>
      <c r="F44" s="19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666" customFormat="1" x14ac:dyDescent="0.2">
      <c r="A45" s="227" t="s">
        <v>3145</v>
      </c>
      <c r="B45" s="210" t="str">
        <f>VLOOKUP(A45,'Main Item List'!$A$3:$D$27780,2,0)</f>
        <v xml:space="preserve">LIQUID 1675 BATH ONLY </v>
      </c>
      <c r="C45" s="216">
        <v>1</v>
      </c>
      <c r="D45" s="211" t="str">
        <f>VLOOKUP(A45,'Main Item List'!$A$3:$D$27780,3,0)</f>
        <v>each</v>
      </c>
      <c r="E45" s="212">
        <f>VLOOKUP(A45,'Main Item List'!$A$3:$D$27780,4,0)</f>
        <v>468</v>
      </c>
      <c r="F45" s="215">
        <f>C45*E45</f>
        <v>468</v>
      </c>
      <c r="G45" s="248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160"/>
      <c r="B46" s="664"/>
      <c r="C46" s="664"/>
      <c r="D46" s="664"/>
      <c r="E46" s="222"/>
      <c r="F46" s="14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1246</v>
      </c>
      <c r="C47" s="813"/>
      <c r="D47" s="813"/>
      <c r="E47" s="159">
        <f>SUM(F45:F46)</f>
        <v>468</v>
      </c>
      <c r="F47" s="145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</sheetData>
  <mergeCells count="8">
    <mergeCell ref="A41:F41"/>
    <mergeCell ref="B47:D47"/>
    <mergeCell ref="D6:F6"/>
    <mergeCell ref="A31:F31"/>
    <mergeCell ref="B37:F37"/>
    <mergeCell ref="A38:F38"/>
    <mergeCell ref="A39:F39"/>
    <mergeCell ref="A40:F40"/>
  </mergeCells>
  <dataValidations count="1">
    <dataValidation type="list" allowBlank="1" showInputMessage="1" showErrorMessage="1" sqref="H9" xr:uid="{857413C5-81EF-40A7-8BB4-E5E6AF2726B9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07241A-E4C9-48B3-B502-1F5A166642BD}">
          <x14:formula1>
            <xm:f>'Main Sheet'!A417:A419</xm:f>
          </x14:formula1>
          <xm:sqref>F15</xm:sqref>
        </x14:dataValidation>
      </x14:dataValidation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42CF1-636A-4FA8-926A-88EB6187F24A}">
  <sheetPr codeName="Sheet171">
    <tabColor rgb="FFFFFF00"/>
  </sheetPr>
  <dimension ref="A1:H6"/>
  <sheetViews>
    <sheetView zoomScaleNormal="100" workbookViewId="0">
      <selection activeCell="B32" sqref="B3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CONCATENATE('490.7 Plumbing Hware - C3'!E9,"/",'490.7 Plumbing Hware - C3'!F9)</f>
        <v>JNB 20058/490.7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'490.7 Plumbing Hware - C3'!A11</f>
        <v>Carters - 3057148 - MAIN ACCOUNT</v>
      </c>
    </row>
    <row r="3" spans="1:8" x14ac:dyDescent="0.2">
      <c r="B3" t="e">
        <f>'490.7 Plumbing Hware - C3'!#REF!</f>
        <v>#REF!</v>
      </c>
      <c r="C3" t="e">
        <f>'490.7 Plumbing Hware - C3'!#REF!</f>
        <v>#REF!</v>
      </c>
      <c r="D3" t="e">
        <f>'490.7 Plumbing Hware - C3'!#REF!</f>
        <v>#REF!</v>
      </c>
      <c r="E3" s="14" t="e">
        <f>'490.7 Plumbing Hware - C3'!#REF!</f>
        <v>#REF!</v>
      </c>
      <c r="F3" s="75" t="e">
        <f>'490.7 Plumbing Hware - C3'!#REF!</f>
        <v>#REF!</v>
      </c>
      <c r="G3" s="99" t="e">
        <f>'490.7 Plumbing Hware - C3'!#REF!</f>
        <v>#REF!</v>
      </c>
      <c r="H3" s="99" t="e">
        <f>E3*G3</f>
        <v>#REF!</v>
      </c>
    </row>
    <row r="4" spans="1:8" x14ac:dyDescent="0.2">
      <c r="B4" t="str">
        <f>'490.7 Plumbing Hware - C3'!A22</f>
        <v>PLATLIB1675</v>
      </c>
      <c r="C4" t="str">
        <f>'490.7 Plumbing Hware - C3'!A22</f>
        <v>PLATLIB1675</v>
      </c>
      <c r="D4" t="str">
        <f>'490.7 Plumbing Hware - C3'!B22</f>
        <v xml:space="preserve">LIQUID 1675 BATH ONLY </v>
      </c>
      <c r="E4" s="14">
        <f>'490.7 Plumbing Hware - C3'!C22</f>
        <v>1</v>
      </c>
      <c r="F4" s="75" t="str">
        <f>'490.7 Plumbing Hware - C3'!D22</f>
        <v>each</v>
      </c>
      <c r="G4" s="99">
        <f>'490.7 Plumbing Hware - C3'!E22</f>
        <v>468</v>
      </c>
      <c r="H4" s="99">
        <f t="shared" ref="H4:H6" si="0">E4*G4</f>
        <v>468</v>
      </c>
    </row>
    <row r="5" spans="1:8" x14ac:dyDescent="0.2">
      <c r="B5">
        <f>'490.7 Plumbing Hware - C3'!A25</f>
        <v>0</v>
      </c>
      <c r="C5">
        <f>'490.7 Plumbing Hware - C3'!A25</f>
        <v>0</v>
      </c>
      <c r="D5">
        <f>'490.7 Plumbing Hware - C3'!B25</f>
        <v>0</v>
      </c>
      <c r="E5" s="14">
        <f>'490.7 Plumbing Hware - C3'!C25</f>
        <v>0</v>
      </c>
      <c r="F5" s="75">
        <f>'490.7 Plumbing Hware - C3'!D25</f>
        <v>0</v>
      </c>
      <c r="G5" s="99">
        <f>'490.7 Plumbing Hware - C3'!E25</f>
        <v>0</v>
      </c>
      <c r="H5" s="99">
        <f t="shared" si="0"/>
        <v>0</v>
      </c>
    </row>
    <row r="6" spans="1:8" x14ac:dyDescent="0.2">
      <c r="B6">
        <f>'490.7 Plumbing Hware - C3'!A26</f>
        <v>0</v>
      </c>
      <c r="C6">
        <f>'490.7 Plumbing Hware - C3'!A26</f>
        <v>0</v>
      </c>
      <c r="D6">
        <f>'490.7 Plumbing Hware - C3'!B26</f>
        <v>0</v>
      </c>
      <c r="E6" s="14">
        <f>'490.7 Plumbing Hware - C3'!C26</f>
        <v>0</v>
      </c>
      <c r="F6" s="75">
        <f>'490.7 Plumbing Hware - C3'!D26</f>
        <v>0</v>
      </c>
      <c r="G6" s="99">
        <f>'490.7 Plumbing Hware - C3'!E26</f>
        <v>0</v>
      </c>
      <c r="H6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172">
    <tabColor indexed="10"/>
  </sheetPr>
  <dimension ref="A1:U135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490.2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54910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44232.452986226854</v>
      </c>
      <c r="G11" s="496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33"/>
      <c r="F12" s="344" t="str">
        <f>'Main Sheet'!B12</f>
        <v>1800</v>
      </c>
      <c r="G12" s="496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492" t="s">
        <v>935</v>
      </c>
      <c r="C21" s="59" t="s">
        <v>937</v>
      </c>
      <c r="D21" s="59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A52</f>
        <v>PLATLIB1675</v>
      </c>
      <c r="B22" s="358" t="str">
        <f t="shared" ref="B22:B30" si="0">VLOOKUP(A22,$A$50:$E$381,2,0)</f>
        <v xml:space="preserve">LIQUID 1675 BATH ONLY </v>
      </c>
      <c r="C22" s="40">
        <f t="shared" ref="C22:C30" si="1">VLOOKUP(A22,$A$50:$E$381,3,0)</f>
        <v>1</v>
      </c>
      <c r="D22" s="40" t="str">
        <f t="shared" ref="D22:D30" si="2">VLOOKUP(A22,$A$50:$E$381,4,0)</f>
        <v>each</v>
      </c>
      <c r="E22" s="383">
        <f t="shared" ref="E22:E30" si="3">VLOOKUP(A22,$A$50:$E$381,5,0)</f>
        <v>468</v>
      </c>
      <c r="F22" s="390">
        <f>C22*E22</f>
        <v>468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 t="shared" ref="A23:A30" si="4">A53</f>
        <v>PLATTRSA1C</v>
      </c>
      <c r="B23" s="358" t="str">
        <f t="shared" si="0"/>
        <v xml:space="preserve">TRAY SOUL CORNER WASTE 1000X1000 2 WALL ANGLE </v>
      </c>
      <c r="C23" s="40">
        <f t="shared" si="1"/>
        <v>2</v>
      </c>
      <c r="D23" s="40" t="str">
        <f t="shared" si="2"/>
        <v>each</v>
      </c>
      <c r="E23" s="383">
        <f t="shared" si="3"/>
        <v>341</v>
      </c>
      <c r="F23" s="390">
        <f t="shared" ref="F23:F30" si="5">C23*E23</f>
        <v>682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 t="shared" si="4"/>
        <v>PLATWL2SA1SM</v>
      </c>
      <c r="B24" s="358" t="str">
        <f t="shared" si="0"/>
        <v>MOULDED WALL SOUL 1000X1000 2 WALL SQ, ANGLE CNR &amp; ROUND 2000</v>
      </c>
      <c r="C24" s="40">
        <f t="shared" si="1"/>
        <v>3</v>
      </c>
      <c r="D24" s="40" t="str">
        <f t="shared" si="2"/>
        <v>each</v>
      </c>
      <c r="E24" s="383">
        <f t="shared" si="3"/>
        <v>328</v>
      </c>
      <c r="F24" s="390">
        <f t="shared" si="5"/>
        <v>984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 t="shared" si="4"/>
        <v>PLATRT2SOW1C</v>
      </c>
      <c r="B25" s="358" t="str">
        <f t="shared" si="0"/>
        <v xml:space="preserve">RETURN SOUL WHITE 1000 ANGLE CNR </v>
      </c>
      <c r="C25" s="40">
        <f t="shared" si="1"/>
        <v>4</v>
      </c>
      <c r="D25" s="40" t="str">
        <f t="shared" si="2"/>
        <v>each</v>
      </c>
      <c r="E25" s="383">
        <f t="shared" si="3"/>
        <v>257</v>
      </c>
      <c r="F25" s="390">
        <f t="shared" si="5"/>
        <v>1028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 t="shared" si="4"/>
        <v>PLATDR2SOW1C</v>
      </c>
      <c r="B26" s="358" t="str">
        <f t="shared" si="0"/>
        <v>DOOR SOUL WHITE 1000 2 WALL ANGLE CNR</v>
      </c>
      <c r="C26" s="40">
        <f t="shared" si="1"/>
        <v>5</v>
      </c>
      <c r="D26" s="40" t="str">
        <f t="shared" si="2"/>
        <v>each</v>
      </c>
      <c r="E26" s="383">
        <f t="shared" si="3"/>
        <v>293</v>
      </c>
      <c r="F26" s="390">
        <f t="shared" si="5"/>
        <v>1465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 t="shared" si="4"/>
        <v>PLATTRSA1S</v>
      </c>
      <c r="B27" s="358" t="str">
        <f t="shared" si="0"/>
        <v>TRAY SOUL CORNER WASTE 1000X1000 2 WALL SQ</v>
      </c>
      <c r="C27" s="40">
        <f t="shared" si="1"/>
        <v>6</v>
      </c>
      <c r="D27" s="40" t="str">
        <f t="shared" si="2"/>
        <v>each</v>
      </c>
      <c r="E27" s="383">
        <f t="shared" si="3"/>
        <v>341</v>
      </c>
      <c r="F27" s="390">
        <f t="shared" si="5"/>
        <v>2046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 t="shared" si="4"/>
        <v>PLATWL2SA1SM</v>
      </c>
      <c r="B28" s="358" t="str">
        <f t="shared" si="0"/>
        <v>MOULDED WALL SOUL 1000X1000 2 WALL SQ, ANGLE CNR &amp; ROUND 2000</v>
      </c>
      <c r="C28" s="40">
        <f t="shared" si="1"/>
        <v>3</v>
      </c>
      <c r="D28" s="40" t="str">
        <f t="shared" si="2"/>
        <v>each</v>
      </c>
      <c r="E28" s="383">
        <f t="shared" si="3"/>
        <v>328</v>
      </c>
      <c r="F28" s="390">
        <f t="shared" si="5"/>
        <v>984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772" customFormat="1" x14ac:dyDescent="0.2">
      <c r="A29" s="362" t="str">
        <f t="shared" si="4"/>
        <v>PLATRT2SOW1S</v>
      </c>
      <c r="B29" s="358" t="str">
        <f t="shared" si="0"/>
        <v>RETURN SOUL WHITE 1000 SQUARE</v>
      </c>
      <c r="C29" s="40">
        <f t="shared" si="1"/>
        <v>8</v>
      </c>
      <c r="D29" s="40" t="str">
        <f t="shared" si="2"/>
        <v>each</v>
      </c>
      <c r="E29" s="383">
        <f t="shared" si="3"/>
        <v>211</v>
      </c>
      <c r="F29" s="390">
        <f t="shared" si="5"/>
        <v>1688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772" customFormat="1" x14ac:dyDescent="0.2">
      <c r="A30" s="362" t="str">
        <f t="shared" si="4"/>
        <v>PLATDR2SOW1S</v>
      </c>
      <c r="B30" s="358" t="str">
        <f t="shared" si="0"/>
        <v>DOOR SOUL WHITE 1000 2 WALL</v>
      </c>
      <c r="C30" s="40">
        <f t="shared" si="1"/>
        <v>9</v>
      </c>
      <c r="D30" s="40" t="str">
        <f t="shared" si="2"/>
        <v>each</v>
      </c>
      <c r="E30" s="383">
        <f t="shared" si="3"/>
        <v>339</v>
      </c>
      <c r="F30" s="390">
        <f t="shared" si="5"/>
        <v>3051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/>
      <c r="B31" s="364"/>
      <c r="C31" s="38"/>
      <c r="D31" s="40"/>
      <c r="E31" s="383"/>
      <c r="F31" s="390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59"/>
      <c r="C32" s="358"/>
      <c r="D32" s="358"/>
      <c r="E32" s="362"/>
      <c r="F32" s="453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3"/>
      <c r="B33" s="361"/>
      <c r="C33" s="360"/>
      <c r="D33" s="360"/>
      <c r="E33" s="363"/>
      <c r="F33" s="391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1"/>
      <c r="B34" s="31"/>
      <c r="C34" s="31"/>
      <c r="D34" s="31"/>
      <c r="E34" s="63" t="s">
        <v>1896</v>
      </c>
      <c r="F34" s="454">
        <f>SUM(F22:F33)</f>
        <v>12396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 t="s">
        <v>1897</v>
      </c>
      <c r="F35" s="455">
        <f>F34*15%</f>
        <v>1859.3999999999999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1395</v>
      </c>
      <c r="F36" s="454">
        <f>F34+F35</f>
        <v>14255.4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53"/>
      <c r="B39" s="53"/>
      <c r="C39" s="53"/>
      <c r="D39" s="48"/>
      <c r="E39" s="48"/>
      <c r="F39" s="48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37" t="s">
        <v>3377</v>
      </c>
      <c r="B40" s="466"/>
      <c r="C40" s="385"/>
      <c r="D40" s="396"/>
      <c r="E40" s="474"/>
      <c r="F40" s="567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1006</v>
      </c>
      <c r="B41" s="466" t="s">
        <v>18102</v>
      </c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2391</v>
      </c>
      <c r="B42" s="466" t="s">
        <v>30840</v>
      </c>
      <c r="C42" s="438"/>
      <c r="D42" s="465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1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4" t="s">
        <v>1658</v>
      </c>
      <c r="B44" s="896"/>
      <c r="C44" s="896"/>
      <c r="D44" s="896"/>
      <c r="E44" s="896"/>
      <c r="F44" s="896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895" t="s">
        <v>1954</v>
      </c>
      <c r="B45" s="895"/>
      <c r="C45" s="895"/>
      <c r="D45" s="895"/>
      <c r="E45" s="895"/>
      <c r="F45" s="89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895"/>
      <c r="B46" s="895"/>
      <c r="C46" s="895"/>
      <c r="D46" s="895"/>
      <c r="E46" s="895"/>
      <c r="F46" s="895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895"/>
      <c r="B47" s="895"/>
      <c r="C47" s="895"/>
      <c r="D47" s="895"/>
      <c r="E47" s="895"/>
      <c r="F47" s="89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3.5" thickBot="1" x14ac:dyDescent="0.25">
      <c r="A48" s="894"/>
      <c r="B48" s="894"/>
      <c r="C48" s="894"/>
      <c r="D48" s="894"/>
      <c r="E48" s="894"/>
      <c r="F48" s="894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1" s="3" customFormat="1" ht="13.5" thickTop="1" x14ac:dyDescent="0.2"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1" s="245" customFormat="1" ht="13.5" thickBot="1" x14ac:dyDescent="0.25"/>
    <row r="51" spans="1:21" s="29" customFormat="1" ht="27" thickBot="1" x14ac:dyDescent="0.45">
      <c r="A51" s="191">
        <v>490</v>
      </c>
      <c r="B51" s="181" t="s">
        <v>825</v>
      </c>
      <c r="C51" s="192"/>
      <c r="D51" s="193"/>
      <c r="E51" s="194"/>
      <c r="F51" s="195"/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1" s="76" customFormat="1" x14ac:dyDescent="0.2">
      <c r="A52" s="227" t="s">
        <v>3145</v>
      </c>
      <c r="B52" s="210" t="str">
        <f>VLOOKUP(A52,'Main Item List'!$A$3:$D$27780,2,0)</f>
        <v xml:space="preserve">LIQUID 1675 BATH ONLY </v>
      </c>
      <c r="C52" s="219">
        <v>1</v>
      </c>
      <c r="D52" s="211" t="str">
        <f>VLOOKUP(A52,'Main Item List'!$A$3:$D$27780,3,0)</f>
        <v>each</v>
      </c>
      <c r="E52" s="212">
        <f>VLOOKUP(A52,'Main Item List'!$A$3:$D$27780,4,0)</f>
        <v>468</v>
      </c>
      <c r="F52" s="213">
        <f t="shared" ref="F52" si="6">C52*E52</f>
        <v>468</v>
      </c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1" s="76" customFormat="1" x14ac:dyDescent="0.2">
      <c r="A53" s="217" t="s">
        <v>5184</v>
      </c>
      <c r="B53" s="210" t="str">
        <f>VLOOKUP(A53,'Main Item List'!$A$3:$D$27780,2,0)</f>
        <v xml:space="preserve">TRAY SOUL CORNER WASTE 1000X1000 2 WALL ANGLE </v>
      </c>
      <c r="C53" s="219">
        <v>2</v>
      </c>
      <c r="D53" s="211" t="str">
        <f>VLOOKUP(A53,'Main Item List'!$A$3:$D$27780,3,0)</f>
        <v>each</v>
      </c>
      <c r="E53" s="212">
        <f>VLOOKUP(A53,'Main Item List'!$A$3:$D$27780,4,0)</f>
        <v>341</v>
      </c>
      <c r="F53" s="213">
        <f t="shared" ref="F53:F60" si="7">C53*E53</f>
        <v>682</v>
      </c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1" s="76" customFormat="1" x14ac:dyDescent="0.2">
      <c r="A54" s="217" t="s">
        <v>12605</v>
      </c>
      <c r="B54" s="210" t="str">
        <f>VLOOKUP(A54,'Main Item List'!$A$3:$D$27780,2,0)</f>
        <v>MOULDED WALL SOUL 1000X1000 2 WALL SQ, ANGLE CNR &amp; ROUND 2000</v>
      </c>
      <c r="C54" s="219">
        <v>3</v>
      </c>
      <c r="D54" s="211" t="str">
        <f>VLOOKUP(A54,'Main Item List'!$A$3:$D$27780,3,0)</f>
        <v>each</v>
      </c>
      <c r="E54" s="212">
        <f>VLOOKUP(A54,'Main Item List'!$A$3:$D$27780,4,0)</f>
        <v>328</v>
      </c>
      <c r="F54" s="213">
        <f t="shared" si="7"/>
        <v>984</v>
      </c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  <c r="U54" s="217"/>
    </row>
    <row r="55" spans="1:21" s="76" customFormat="1" x14ac:dyDescent="0.2">
      <c r="A55" s="217" t="s">
        <v>12579</v>
      </c>
      <c r="B55" s="210" t="str">
        <f>VLOOKUP(A55,'Main Item List'!$A$3:$D$27780,2,0)</f>
        <v xml:space="preserve">RETURN SOUL WHITE 1000 ANGLE CNR </v>
      </c>
      <c r="C55" s="219">
        <v>4</v>
      </c>
      <c r="D55" s="211" t="str">
        <f>VLOOKUP(A55,'Main Item List'!$A$3:$D$27780,3,0)</f>
        <v>each</v>
      </c>
      <c r="E55" s="212">
        <f>VLOOKUP(A55,'Main Item List'!$A$3:$D$27780,4,0)</f>
        <v>257</v>
      </c>
      <c r="F55" s="213">
        <f t="shared" si="7"/>
        <v>1028</v>
      </c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1" s="29" customFormat="1" x14ac:dyDescent="0.2">
      <c r="A56" s="217" t="s">
        <v>12540</v>
      </c>
      <c r="B56" s="210" t="str">
        <f>VLOOKUP(A56,'Main Item List'!$A$3:$D$27780,2,0)</f>
        <v>DOOR SOUL WHITE 1000 2 WALL ANGLE CNR</v>
      </c>
      <c r="C56" s="219">
        <v>5</v>
      </c>
      <c r="D56" s="211" t="str">
        <f>VLOOKUP(A56,'Main Item List'!$A$3:$D$27780,3,0)</f>
        <v>each</v>
      </c>
      <c r="E56" s="212">
        <f>VLOOKUP(A56,'Main Item List'!$A$3:$D$27780,4,0)</f>
        <v>293</v>
      </c>
      <c r="F56" s="213">
        <f t="shared" si="7"/>
        <v>1465</v>
      </c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1" s="29" customFormat="1" x14ac:dyDescent="0.2">
      <c r="A57" s="217" t="s">
        <v>5186</v>
      </c>
      <c r="B57" s="210" t="str">
        <f>VLOOKUP(A57,'Main Item List'!$A$3:$D$27780,2,0)</f>
        <v>TRAY SOUL CORNER WASTE 1000X1000 2 WALL SQ</v>
      </c>
      <c r="C57" s="219">
        <v>6</v>
      </c>
      <c r="D57" s="211" t="str">
        <f>VLOOKUP(A57,'Main Item List'!$A$3:$D$27780,3,0)</f>
        <v>each</v>
      </c>
      <c r="E57" s="212">
        <f>VLOOKUP(A57,'Main Item List'!$A$3:$D$27780,4,0)</f>
        <v>341</v>
      </c>
      <c r="F57" s="213">
        <f t="shared" si="7"/>
        <v>2046</v>
      </c>
      <c r="G57" s="136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1" s="29" customFormat="1" x14ac:dyDescent="0.2">
      <c r="A58" s="217" t="s">
        <v>12605</v>
      </c>
      <c r="B58" s="210" t="str">
        <f>VLOOKUP(A58,'Main Item List'!$A$3:$D$27780,2,0)</f>
        <v>MOULDED WALL SOUL 1000X1000 2 WALL SQ, ANGLE CNR &amp; ROUND 2000</v>
      </c>
      <c r="C58" s="219">
        <v>7</v>
      </c>
      <c r="D58" s="211" t="str">
        <f>VLOOKUP(A58,'Main Item List'!$A$3:$D$27780,3,0)</f>
        <v>each</v>
      </c>
      <c r="E58" s="212">
        <f>VLOOKUP(A58,'Main Item List'!$A$3:$D$27780,4,0)</f>
        <v>328</v>
      </c>
      <c r="F58" s="213">
        <f t="shared" si="7"/>
        <v>2296</v>
      </c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1" s="29" customFormat="1" x14ac:dyDescent="0.2">
      <c r="A59" s="217" t="s">
        <v>12581</v>
      </c>
      <c r="B59" s="210" t="str">
        <f>VLOOKUP(A59,'Main Item List'!$A$3:$D$27780,2,0)</f>
        <v>RETURN SOUL WHITE 1000 SQUARE</v>
      </c>
      <c r="C59" s="219">
        <v>8</v>
      </c>
      <c r="D59" s="211" t="str">
        <f>VLOOKUP(A59,'Main Item List'!$A$3:$D$27780,3,0)</f>
        <v>each</v>
      </c>
      <c r="E59" s="212">
        <f>VLOOKUP(A59,'Main Item List'!$A$3:$D$27780,4,0)</f>
        <v>211</v>
      </c>
      <c r="F59" s="213">
        <f t="shared" si="7"/>
        <v>1688</v>
      </c>
      <c r="G59" s="136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1" s="29" customFormat="1" x14ac:dyDescent="0.2">
      <c r="A60" s="217" t="s">
        <v>12542</v>
      </c>
      <c r="B60" s="210" t="str">
        <f>VLOOKUP(A60,'Main Item List'!$A$3:$D$27780,2,0)</f>
        <v>DOOR SOUL WHITE 1000 2 WALL</v>
      </c>
      <c r="C60" s="219">
        <v>9</v>
      </c>
      <c r="D60" s="211" t="str">
        <f>VLOOKUP(A60,'Main Item List'!$A$3:$D$27780,3,0)</f>
        <v>each</v>
      </c>
      <c r="E60" s="212">
        <f>VLOOKUP(A60,'Main Item List'!$A$3:$D$27780,4,0)</f>
        <v>339</v>
      </c>
      <c r="F60" s="213">
        <f t="shared" si="7"/>
        <v>3051</v>
      </c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1" s="29" customFormat="1" x14ac:dyDescent="0.2">
      <c r="A61" s="160"/>
      <c r="B61" s="335"/>
      <c r="C61" s="335"/>
      <c r="D61" s="335"/>
      <c r="E61" s="222"/>
      <c r="F61" s="145"/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1" s="29" customFormat="1" x14ac:dyDescent="0.2">
      <c r="A62" s="160"/>
      <c r="B62" s="813" t="s">
        <v>1246</v>
      </c>
      <c r="C62" s="813"/>
      <c r="D62" s="813"/>
      <c r="E62" s="159">
        <f>SUM(F52:F61)</f>
        <v>13708</v>
      </c>
      <c r="F62" s="145"/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1" s="245" customFormat="1" x14ac:dyDescent="0.2"/>
    <row r="64" spans="1:21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</sheetData>
  <mergeCells count="8">
    <mergeCell ref="A48:F48"/>
    <mergeCell ref="B62:D62"/>
    <mergeCell ref="D6:F6"/>
    <mergeCell ref="A38:F38"/>
    <mergeCell ref="B44:F44"/>
    <mergeCell ref="A45:F45"/>
    <mergeCell ref="A46:F46"/>
    <mergeCell ref="A47:F47"/>
  </mergeCells>
  <dataValidations count="1">
    <dataValidation type="list" allowBlank="1" showInputMessage="1" showErrorMessage="1" sqref="H9" xr:uid="{73EDE97C-B1CE-446E-BFBC-B3718AAE03E5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43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173">
    <tabColor rgb="FFFFFF00"/>
  </sheetPr>
  <dimension ref="A1:H11"/>
  <sheetViews>
    <sheetView zoomScaleNormal="100" workbookViewId="0">
      <selection activeCell="L30" sqref="L30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CONCATENATE('490.2 Plumbing Hware - C3'!E9,"/",'490.2 Plumbing Hware - C3'!F9)</f>
        <v>JNB 20058/490.2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'490.2 Plumbing Hware - C3'!A11</f>
        <v>Carters - 3057148 - MAIN ACCOUNT</v>
      </c>
    </row>
    <row r="3" spans="1:8" x14ac:dyDescent="0.2">
      <c r="B3" t="str">
        <f>'490.2 Plumbing Hware - C3'!A22</f>
        <v>PLATLIB1675</v>
      </c>
      <c r="C3" t="str">
        <f>'490.2 Plumbing Hware - C3'!A22</f>
        <v>PLATLIB1675</v>
      </c>
      <c r="D3" t="str">
        <f>'490.2 Plumbing Hware - C3'!B22</f>
        <v xml:space="preserve">LIQUID 1675 BATH ONLY </v>
      </c>
      <c r="E3" s="14">
        <f>'490.2 Plumbing Hware - C3'!C22</f>
        <v>1</v>
      </c>
      <c r="F3" s="75" t="str">
        <f>'490.2 Plumbing Hware - C3'!D22</f>
        <v>each</v>
      </c>
      <c r="G3" s="99">
        <f>'490.2 Plumbing Hware - C3'!E22</f>
        <v>468</v>
      </c>
      <c r="H3" s="99">
        <f>E3*G3</f>
        <v>468</v>
      </c>
    </row>
    <row r="4" spans="1:8" x14ac:dyDescent="0.2">
      <c r="B4" t="str">
        <f>'490.2 Plumbing Hware - C3'!A23</f>
        <v>PLATTRSA1C</v>
      </c>
      <c r="C4" t="str">
        <f>'490.2 Plumbing Hware - C3'!A23</f>
        <v>PLATTRSA1C</v>
      </c>
      <c r="D4" t="str">
        <f>'490.2 Plumbing Hware - C3'!B23</f>
        <v xml:space="preserve">TRAY SOUL CORNER WASTE 1000X1000 2 WALL ANGLE </v>
      </c>
      <c r="E4" s="14">
        <f>'490.2 Plumbing Hware - C3'!C23</f>
        <v>2</v>
      </c>
      <c r="F4" s="75" t="str">
        <f>'490.2 Plumbing Hware - C3'!D23</f>
        <v>each</v>
      </c>
      <c r="G4" s="99">
        <f>'490.2 Plumbing Hware - C3'!E23</f>
        <v>341</v>
      </c>
      <c r="H4" s="99">
        <f t="shared" ref="H4:H11" si="0">E4*G4</f>
        <v>682</v>
      </c>
    </row>
    <row r="5" spans="1:8" x14ac:dyDescent="0.2">
      <c r="B5" t="str">
        <f>'490.2 Plumbing Hware - C3'!A24</f>
        <v>PLATWL2SA1SM</v>
      </c>
      <c r="C5" t="str">
        <f>'490.2 Plumbing Hware - C3'!A24</f>
        <v>PLATWL2SA1SM</v>
      </c>
      <c r="D5" t="str">
        <f>'490.2 Plumbing Hware - C3'!B24</f>
        <v>MOULDED WALL SOUL 1000X1000 2 WALL SQ, ANGLE CNR &amp; ROUND 2000</v>
      </c>
      <c r="E5" s="14">
        <f>'490.2 Plumbing Hware - C3'!C24</f>
        <v>3</v>
      </c>
      <c r="F5" s="75" t="str">
        <f>'490.2 Plumbing Hware - C3'!D24</f>
        <v>each</v>
      </c>
      <c r="G5" s="99">
        <f>'490.2 Plumbing Hware - C3'!E24</f>
        <v>328</v>
      </c>
      <c r="H5" s="99">
        <f t="shared" si="0"/>
        <v>984</v>
      </c>
    </row>
    <row r="6" spans="1:8" x14ac:dyDescent="0.2">
      <c r="B6" t="str">
        <f>'490.2 Plumbing Hware - C3'!A25</f>
        <v>PLATRT2SOW1C</v>
      </c>
      <c r="C6" t="str">
        <f>'490.2 Plumbing Hware - C3'!A25</f>
        <v>PLATRT2SOW1C</v>
      </c>
      <c r="D6" t="str">
        <f>'490.2 Plumbing Hware - C3'!B25</f>
        <v xml:space="preserve">RETURN SOUL WHITE 1000 ANGLE CNR </v>
      </c>
      <c r="E6" s="14">
        <f>'490.2 Plumbing Hware - C3'!C25</f>
        <v>4</v>
      </c>
      <c r="F6" s="75" t="str">
        <f>'490.2 Plumbing Hware - C3'!D25</f>
        <v>each</v>
      </c>
      <c r="G6" s="99">
        <f>'490.2 Plumbing Hware - C3'!E25</f>
        <v>257</v>
      </c>
      <c r="H6" s="99">
        <f t="shared" si="0"/>
        <v>1028</v>
      </c>
    </row>
    <row r="7" spans="1:8" x14ac:dyDescent="0.2">
      <c r="B7" t="str">
        <f>'490.2 Plumbing Hware - C3'!A26</f>
        <v>PLATDR2SOW1C</v>
      </c>
      <c r="C7" t="str">
        <f>'490.2 Plumbing Hware - C3'!A26</f>
        <v>PLATDR2SOW1C</v>
      </c>
      <c r="D7" t="str">
        <f>'490.2 Plumbing Hware - C3'!B26</f>
        <v>DOOR SOUL WHITE 1000 2 WALL ANGLE CNR</v>
      </c>
      <c r="E7" s="14">
        <f>'490.2 Plumbing Hware - C3'!C26</f>
        <v>5</v>
      </c>
      <c r="F7" s="75" t="str">
        <f>'490.2 Plumbing Hware - C3'!D26</f>
        <v>each</v>
      </c>
      <c r="G7" s="99">
        <f>'490.2 Plumbing Hware - C3'!E26</f>
        <v>293</v>
      </c>
      <c r="H7" s="99">
        <f t="shared" si="0"/>
        <v>1465</v>
      </c>
    </row>
    <row r="8" spans="1:8" x14ac:dyDescent="0.2">
      <c r="B8" t="str">
        <f>'490.2 Plumbing Hware - C3'!A27</f>
        <v>PLATTRSA1S</v>
      </c>
      <c r="C8" t="str">
        <f>'490.2 Plumbing Hware - C3'!A27</f>
        <v>PLATTRSA1S</v>
      </c>
      <c r="D8" t="str">
        <f>'490.2 Plumbing Hware - C3'!B27</f>
        <v>TRAY SOUL CORNER WASTE 1000X1000 2 WALL SQ</v>
      </c>
      <c r="E8" s="14">
        <f>'490.2 Plumbing Hware - C3'!C27</f>
        <v>6</v>
      </c>
      <c r="F8" s="75" t="str">
        <f>'490.2 Plumbing Hware - C3'!D27</f>
        <v>each</v>
      </c>
      <c r="G8" s="99">
        <f>'490.2 Plumbing Hware - C3'!E27</f>
        <v>341</v>
      </c>
      <c r="H8" s="99">
        <f t="shared" si="0"/>
        <v>2046</v>
      </c>
    </row>
    <row r="9" spans="1:8" x14ac:dyDescent="0.2">
      <c r="B9" t="str">
        <f>'490.2 Plumbing Hware - C3'!A28</f>
        <v>PLATWL2SA1SM</v>
      </c>
      <c r="C9" t="str">
        <f>'490.2 Plumbing Hware - C3'!A28</f>
        <v>PLATWL2SA1SM</v>
      </c>
      <c r="D9" t="str">
        <f>'490.2 Plumbing Hware - C3'!B28</f>
        <v>MOULDED WALL SOUL 1000X1000 2 WALL SQ, ANGLE CNR &amp; ROUND 2000</v>
      </c>
      <c r="E9" s="14">
        <f>'490.2 Plumbing Hware - C3'!C28</f>
        <v>3</v>
      </c>
      <c r="F9" s="75" t="str">
        <f>'490.2 Plumbing Hware - C3'!D28</f>
        <v>each</v>
      </c>
      <c r="G9" s="99">
        <f>'490.2 Plumbing Hware - C3'!E28</f>
        <v>328</v>
      </c>
      <c r="H9" s="99">
        <f t="shared" si="0"/>
        <v>984</v>
      </c>
    </row>
    <row r="10" spans="1:8" x14ac:dyDescent="0.2">
      <c r="B10">
        <f>'490.2 Plumbing Hware - C3'!A32</f>
        <v>0</v>
      </c>
      <c r="C10">
        <f>'490.2 Plumbing Hware - C3'!A32</f>
        <v>0</v>
      </c>
      <c r="D10">
        <f>'490.2 Plumbing Hware - C3'!B32</f>
        <v>0</v>
      </c>
      <c r="E10" s="14">
        <f>'490.2 Plumbing Hware - C3'!C32</f>
        <v>0</v>
      </c>
      <c r="F10" s="75">
        <f>'490.2 Plumbing Hware - C3'!D32</f>
        <v>0</v>
      </c>
      <c r="G10" s="99">
        <f>'490.2 Plumbing Hware - C3'!E32</f>
        <v>0</v>
      </c>
      <c r="H10" s="99">
        <f t="shared" si="0"/>
        <v>0</v>
      </c>
    </row>
    <row r="11" spans="1:8" x14ac:dyDescent="0.2">
      <c r="B11">
        <f>'490.2 Plumbing Hware - C3'!A33</f>
        <v>0</v>
      </c>
      <c r="C11">
        <f>'490.2 Plumbing Hware - C3'!A33</f>
        <v>0</v>
      </c>
      <c r="D11">
        <f>'490.2 Plumbing Hware - C3'!B33</f>
        <v>0</v>
      </c>
      <c r="E11" s="14">
        <f>'490.2 Plumbing Hware - C3'!C33</f>
        <v>0</v>
      </c>
      <c r="F11" s="75">
        <f>'490.2 Plumbing Hware - C3'!D33</f>
        <v>0</v>
      </c>
      <c r="G11" s="99">
        <f>'490.2 Plumbing Hware - C3'!E33</f>
        <v>0</v>
      </c>
      <c r="H11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26">
    <tabColor indexed="10"/>
  </sheetPr>
  <dimension ref="A1:T129"/>
  <sheetViews>
    <sheetView zoomScaleNormal="100" workbookViewId="0">
      <selection activeCell="G9" sqref="G9:H9"/>
    </sheetView>
  </sheetViews>
  <sheetFormatPr defaultRowHeight="12.75" x14ac:dyDescent="0.2"/>
  <cols>
    <col min="1" max="1" width="14.85546875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490.3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6</v>
      </c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54911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496" t="s">
        <v>16563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33"/>
      <c r="F12" s="344" t="str">
        <f>'Main Sheet'!B12</f>
        <v>1800</v>
      </c>
      <c r="G12" s="496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352" t="s">
        <v>937</v>
      </c>
      <c r="D21" s="60" t="s">
        <v>936</v>
      </c>
      <c r="E21" s="62" t="s">
        <v>1864</v>
      </c>
      <c r="F21" s="463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A53</f>
        <v>4NOR090CCWH</v>
      </c>
      <c r="B22" s="358" t="str">
        <f>VLOOKUP(A22,$A$51:$E$374,2,0)</f>
        <v>Norfolk 900 Classic wall colour</v>
      </c>
      <c r="C22" s="40">
        <f>VLOOKUP(A22,$A$51:$E$374,3,0)</f>
        <v>2</v>
      </c>
      <c r="D22" s="40" t="str">
        <f>VLOOKUP(A22,$A$51:$E$374,4,0)</f>
        <v>each</v>
      </c>
      <c r="E22" s="434">
        <f>VLOOKUP(A22,$A$51:$E$374,5,0)</f>
        <v>538.20000000000005</v>
      </c>
      <c r="F22" s="390">
        <f>C22*E22</f>
        <v>1076.4000000000001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A54</f>
        <v>QPLATMCAL050SLW</v>
      </c>
      <c r="B23" s="358" t="str">
        <f>VLOOKUP(A23,$A$51:$E$374,2,0)</f>
        <v>MINI COMPOSITE 500X250 ALUMINO WALL LEFT HAND HINGE STANDARD FINISH</v>
      </c>
      <c r="C23" s="40">
        <f>VLOOKUP(A23,$A$51:$E$374,3,0)</f>
        <v>3</v>
      </c>
      <c r="D23" s="40" t="str">
        <f>VLOOKUP(A23,$A$51:$E$374,4,0)</f>
        <v>each</v>
      </c>
      <c r="E23" s="383">
        <f>VLOOKUP(A23,$A$51:$E$374,5,0)</f>
        <v>392</v>
      </c>
      <c r="F23" s="390">
        <f>C23*E23</f>
        <v>1176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0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>
        <f>SUM(F22:F27)</f>
        <v>2252.4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>
        <f>F28*15%</f>
        <v>337.86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>
        <f>F28+F29</f>
        <v>2590.2600000000002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53"/>
      <c r="B33" s="53"/>
      <c r="C33" s="53"/>
      <c r="D33" s="48"/>
      <c r="E33" s="48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338" t="s">
        <v>8090</v>
      </c>
      <c r="B34" s="133"/>
      <c r="C34" s="53"/>
      <c r="D34" s="872"/>
      <c r="E34" s="872"/>
      <c r="F34" s="872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338" t="s">
        <v>8091</v>
      </c>
      <c r="B35" s="133"/>
      <c r="C35" s="53"/>
      <c r="D35" s="872"/>
      <c r="E35" s="872"/>
      <c r="F35" s="872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338" t="s">
        <v>8092</v>
      </c>
      <c r="B36" s="133"/>
      <c r="C36" s="53"/>
      <c r="D36" s="872"/>
      <c r="E36" s="872"/>
      <c r="F36" s="872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338" t="s">
        <v>8093</v>
      </c>
      <c r="B37" s="133"/>
      <c r="C37" s="53"/>
      <c r="D37" s="872"/>
      <c r="E37" s="872"/>
      <c r="F37" s="87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338" t="s">
        <v>8094</v>
      </c>
      <c r="B38" s="133"/>
      <c r="C38" s="53"/>
      <c r="D38" s="872"/>
      <c r="E38" s="872"/>
      <c r="F38" s="872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53"/>
      <c r="B39" s="53"/>
      <c r="C39" s="53"/>
      <c r="D39" s="48"/>
      <c r="E39" s="48"/>
      <c r="F39" s="48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53"/>
      <c r="B40" s="53"/>
      <c r="C40" s="53"/>
      <c r="D40" s="48"/>
      <c r="E40" s="48"/>
      <c r="F40" s="48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3377</v>
      </c>
      <c r="B41" s="349" t="s">
        <v>3337</v>
      </c>
      <c r="C41" s="348"/>
      <c r="D41" s="348"/>
      <c r="E41" s="348"/>
      <c r="F41" s="563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1006</v>
      </c>
      <c r="B42" s="428" t="s">
        <v>30736</v>
      </c>
      <c r="C42" s="428"/>
      <c r="D42" s="497"/>
      <c r="E42" s="498"/>
      <c r="F42" s="568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2391</v>
      </c>
      <c r="B43" s="349" t="s">
        <v>30840</v>
      </c>
      <c r="C43" s="348"/>
      <c r="D43" s="348"/>
      <c r="E43" s="348"/>
      <c r="F43" s="563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1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44" t="s">
        <v>1658</v>
      </c>
      <c r="B45" s="896"/>
      <c r="C45" s="896"/>
      <c r="D45" s="896"/>
      <c r="E45" s="896"/>
      <c r="F45" s="896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895" t="s">
        <v>1954</v>
      </c>
      <c r="B46" s="895"/>
      <c r="C46" s="895"/>
      <c r="D46" s="895"/>
      <c r="E46" s="895"/>
      <c r="F46" s="895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895"/>
      <c r="B47" s="895"/>
      <c r="C47" s="895"/>
      <c r="D47" s="895"/>
      <c r="E47" s="895"/>
      <c r="F47" s="89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895"/>
      <c r="B48" s="895"/>
      <c r="C48" s="895"/>
      <c r="D48" s="895"/>
      <c r="E48" s="895"/>
      <c r="F48" s="89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13.5" thickBot="1" x14ac:dyDescent="0.25">
      <c r="A49" s="894"/>
      <c r="B49" s="894"/>
      <c r="C49" s="894"/>
      <c r="D49" s="894"/>
      <c r="E49" s="894"/>
      <c r="F49" s="894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ht="13.5" thickTop="1" x14ac:dyDescent="0.2"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245" customFormat="1" ht="13.5" thickBot="1" x14ac:dyDescent="0.25"/>
    <row r="52" spans="1:20" s="29" customFormat="1" ht="27" thickBot="1" x14ac:dyDescent="0.45">
      <c r="A52" s="191">
        <v>490</v>
      </c>
      <c r="B52" s="181" t="s">
        <v>825</v>
      </c>
      <c r="C52" s="192"/>
      <c r="D52" s="193"/>
      <c r="E52" s="194"/>
      <c r="F52" s="195"/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17" t="s">
        <v>16853</v>
      </c>
      <c r="B53" s="210" t="str">
        <f>VLOOKUP(A53,'Main Item List'!$A$3:$D$28693,2,0)</f>
        <v>Norfolk 900 Classic wall colour</v>
      </c>
      <c r="C53" s="216">
        <v>2</v>
      </c>
      <c r="D53" s="211" t="str">
        <f>VLOOKUP(A53,'Main Item List'!$A$3:$D$28693,3,0)</f>
        <v>each</v>
      </c>
      <c r="E53" s="212">
        <f>VLOOKUP(A53,'Main Item List'!$A$3:$D$28693,4,0)</f>
        <v>538.20000000000005</v>
      </c>
      <c r="F53" s="215">
        <f>C53*E53</f>
        <v>1076.4000000000001</v>
      </c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217" t="s">
        <v>7152</v>
      </c>
      <c r="B54" s="210" t="str">
        <f>VLOOKUP(A54,'Main Item List'!$A$3:$D$28693,2,0)</f>
        <v>MINI COMPOSITE 500X250 ALUMINO WALL LEFT HAND HINGE STANDARD FINISH</v>
      </c>
      <c r="C54" s="216">
        <v>3</v>
      </c>
      <c r="D54" s="211" t="str">
        <f>VLOOKUP(A54,'Main Item List'!$A$3:$D$28693,3,0)</f>
        <v>each</v>
      </c>
      <c r="E54" s="212">
        <f>VLOOKUP(A54,'Main Item List'!$A$3:$D$28693,4,0)</f>
        <v>392</v>
      </c>
      <c r="F54" s="215">
        <f>C54*E54</f>
        <v>1176</v>
      </c>
      <c r="G54" s="381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160"/>
      <c r="B55" s="335"/>
      <c r="C55" s="335"/>
      <c r="D55" s="335"/>
      <c r="E55" s="222"/>
      <c r="F55" s="145"/>
      <c r="G55" s="381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160"/>
      <c r="B56" s="813" t="s">
        <v>1246</v>
      </c>
      <c r="C56" s="813"/>
      <c r="D56" s="813"/>
      <c r="E56" s="159">
        <f>SUM(F53:F55)</f>
        <v>2252.4</v>
      </c>
      <c r="F56" s="145"/>
      <c r="G56" s="381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</sheetData>
  <mergeCells count="13">
    <mergeCell ref="B56:D56"/>
    <mergeCell ref="D6:F6"/>
    <mergeCell ref="A32:F32"/>
    <mergeCell ref="D38:F38"/>
    <mergeCell ref="A48:F48"/>
    <mergeCell ref="A49:F49"/>
    <mergeCell ref="B45:F45"/>
    <mergeCell ref="A46:F46"/>
    <mergeCell ref="A47:F47"/>
    <mergeCell ref="D34:F34"/>
    <mergeCell ref="D35:F35"/>
    <mergeCell ref="D36:F36"/>
    <mergeCell ref="D37:F37"/>
  </mergeCells>
  <dataValidations count="1">
    <dataValidation type="list" allowBlank="1" showInputMessage="1" showErrorMessage="1" sqref="H9" xr:uid="{067004F0-CBC7-4BCE-940C-FD81AAC8490A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45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101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CONCATENATE('490.1 Plumbing Hware - C2'!E9,"/",'490.3 Plumbing Hware'!F9)</f>
        <v>JNB 20058/490.3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'490.3 Plumbing Hware'!A11</f>
        <v>Carters - 3057148 - MAIN ACCOUNT</v>
      </c>
    </row>
    <row r="3" spans="1:8" x14ac:dyDescent="0.2">
      <c r="B3" t="str">
        <f>'490.3 Plumbing Hware'!A22</f>
        <v>4NOR090CCWH</v>
      </c>
      <c r="C3" t="str">
        <f>'490.3 Plumbing Hware'!A22</f>
        <v>4NOR090CCWH</v>
      </c>
      <c r="D3" t="str">
        <f>'490.3 Plumbing Hware'!B22</f>
        <v>Norfolk 900 Classic wall colour</v>
      </c>
      <c r="E3" s="14">
        <f>'490.3 Plumbing Hware'!C22</f>
        <v>2</v>
      </c>
      <c r="F3" s="75" t="str">
        <f>'490.3 Plumbing Hware'!D22</f>
        <v>each</v>
      </c>
      <c r="G3" s="99">
        <f>'490.3 Plumbing Hware'!E22</f>
        <v>538.20000000000005</v>
      </c>
      <c r="H3" s="99">
        <f>E3*G3</f>
        <v>1076.4000000000001</v>
      </c>
    </row>
    <row r="4" spans="1:8" x14ac:dyDescent="0.2">
      <c r="B4" t="str">
        <f>'490.3 Plumbing Hware'!A23</f>
        <v>QPLATMCAL050SLW</v>
      </c>
      <c r="C4" t="str">
        <f>'490.3 Plumbing Hware'!A23</f>
        <v>QPLATMCAL050SLW</v>
      </c>
      <c r="D4" t="str">
        <f>'490.3 Plumbing Hware'!B23</f>
        <v>MINI COMPOSITE 500X250 ALUMINO WALL LEFT HAND HINGE STANDARD FINISH</v>
      </c>
      <c r="E4" s="14">
        <f>'490.3 Plumbing Hware'!C23</f>
        <v>3</v>
      </c>
      <c r="F4" s="75" t="str">
        <f>'490.3 Plumbing Hware'!D23</f>
        <v>each</v>
      </c>
      <c r="G4" s="99">
        <f>'490.3 Plumbing Hware'!E23</f>
        <v>392</v>
      </c>
      <c r="H4" s="99">
        <f t="shared" ref="H4:H7" si="0">E4*G4</f>
        <v>1176</v>
      </c>
    </row>
    <row r="5" spans="1:8" x14ac:dyDescent="0.2">
      <c r="B5">
        <f>'490.3 Plumbing Hware'!A24</f>
        <v>0</v>
      </c>
      <c r="C5">
        <f>'490.3 Plumbing Hware'!A24</f>
        <v>0</v>
      </c>
      <c r="D5">
        <f>'490.3 Plumbing Hware'!C24</f>
        <v>0</v>
      </c>
      <c r="E5" s="14">
        <f>'490.3 Plumbing Hware'!C24</f>
        <v>0</v>
      </c>
      <c r="F5" s="75">
        <f>'490.3 Plumbing Hware'!D24</f>
        <v>0</v>
      </c>
      <c r="G5" s="99">
        <f>'490.3 Plumbing Hware'!E24</f>
        <v>0</v>
      </c>
      <c r="H5" s="99">
        <f t="shared" si="0"/>
        <v>0</v>
      </c>
    </row>
    <row r="6" spans="1:8" x14ac:dyDescent="0.2">
      <c r="B6">
        <f>'490.3 Plumbing Hware'!A25</f>
        <v>0</v>
      </c>
      <c r="C6">
        <f>'490.3 Plumbing Hware'!A25</f>
        <v>0</v>
      </c>
      <c r="D6">
        <f>'490.3 Plumbing Hware'!C25</f>
        <v>0</v>
      </c>
      <c r="E6" s="14">
        <f>'490.3 Plumbing Hware'!C25</f>
        <v>0</v>
      </c>
      <c r="F6" s="75">
        <f>'490.3 Plumbing Hware'!D25</f>
        <v>0</v>
      </c>
      <c r="G6" s="99">
        <f>'490.3 Plumbing Hware'!E25</f>
        <v>0</v>
      </c>
      <c r="H6" s="99">
        <f t="shared" si="0"/>
        <v>0</v>
      </c>
    </row>
    <row r="7" spans="1:8" x14ac:dyDescent="0.2">
      <c r="B7">
        <f>'490.3 Plumbing Hware'!A26</f>
        <v>0</v>
      </c>
      <c r="C7">
        <f>'490.3 Plumbing Hware'!A26</f>
        <v>0</v>
      </c>
      <c r="D7">
        <f>'490.3 Plumbing Hware'!C26</f>
        <v>0</v>
      </c>
      <c r="E7" s="14">
        <f>'490.3 Plumbing Hware'!C26</f>
        <v>0</v>
      </c>
      <c r="F7" s="75">
        <f>'490.3 Plumbing Hware'!D26</f>
        <v>0</v>
      </c>
      <c r="G7" s="99">
        <f>'490.3 Plumbing Hware'!E26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261">
    <tabColor indexed="10"/>
  </sheetPr>
  <dimension ref="A1:T137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230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2324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2266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2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59" t="s">
        <v>937</v>
      </c>
      <c r="D21" s="59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503" t="str">
        <f>A57</f>
        <v>FTPNT</v>
      </c>
      <c r="B22" s="358" t="str">
        <f>VLOOKUP(A22,$A$55:$E$401,2,0)</f>
        <v>Prenail trusses</v>
      </c>
      <c r="C22" s="40">
        <f>VLOOKUP(A22,$A$55:$E$401,3,0)</f>
        <v>1</v>
      </c>
      <c r="D22" s="40" t="str">
        <f>VLOOKUP(A22,$A$55:$E$401,4,0)</f>
        <v>m2</v>
      </c>
      <c r="E22" s="434">
        <f>VLOOKUP(A22,$A$55:$E$401,5,0)</f>
        <v>45</v>
      </c>
      <c r="F22" s="390">
        <f>C22*E22</f>
        <v>45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503" t="str">
        <f>A58</f>
        <v>FTPNT</v>
      </c>
      <c r="B23" s="358" t="str">
        <f>VLOOKUP(A23,$A$55:$E$401,2,0)</f>
        <v>Prenail trusses</v>
      </c>
      <c r="C23" s="40">
        <f>VLOOKUP(A23,$A$55:$E$401,3,0)</f>
        <v>1</v>
      </c>
      <c r="D23" s="40" t="str">
        <f>VLOOKUP(A23,$A$55:$E$401,4,0)</f>
        <v>m2</v>
      </c>
      <c r="E23" s="383">
        <f>VLOOKUP(A23,$A$55:$E$401,5,0)</f>
        <v>45</v>
      </c>
      <c r="F23" s="390">
        <f t="shared" ref="F23:F26" si="0">C23*E23</f>
        <v>45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503" t="str">
        <f>A59</f>
        <v>FTPNT</v>
      </c>
      <c r="B24" s="358" t="str">
        <f>VLOOKUP(A24,$A$55:$E$401,2,0)</f>
        <v>Prenail trusses</v>
      </c>
      <c r="C24" s="40">
        <f>VLOOKUP(A24,$A$55:$E$401,3,0)</f>
        <v>1</v>
      </c>
      <c r="D24" s="40" t="str">
        <f>VLOOKUP(A24,$A$55:$E$401,4,0)</f>
        <v>m2</v>
      </c>
      <c r="E24" s="383">
        <f>VLOOKUP(A24,$A$55:$E$401,5,0)</f>
        <v>45</v>
      </c>
      <c r="F24" s="390">
        <f t="shared" si="0"/>
        <v>45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503" t="str">
        <f>A60</f>
        <v>FTPNT</v>
      </c>
      <c r="B25" s="358" t="str">
        <f>VLOOKUP(A25,$A$55:$E$401,2,0)</f>
        <v>Prenail trusses</v>
      </c>
      <c r="C25" s="40">
        <f>VLOOKUP(A25,$A$55:$E$401,3,0)</f>
        <v>1</v>
      </c>
      <c r="D25" s="40" t="str">
        <f>VLOOKUP(A25,$A$55:$E$401,4,0)</f>
        <v>m2</v>
      </c>
      <c r="E25" s="383">
        <f>VLOOKUP(A25,$A$55:$E$401,5,0)</f>
        <v>45</v>
      </c>
      <c r="F25" s="390">
        <f t="shared" si="0"/>
        <v>45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503" t="str">
        <f>A61</f>
        <v>FTPNT</v>
      </c>
      <c r="B26" s="358" t="str">
        <f>VLOOKUP(A26,$A$55:$E$401,2,0)</f>
        <v>Prenail trusses</v>
      </c>
      <c r="C26" s="40">
        <f>VLOOKUP(A26,$A$55:$E$401,3,0)</f>
        <v>1</v>
      </c>
      <c r="D26" s="40" t="str">
        <f>VLOOKUP(A26,$A$55:$E$401,4,0)</f>
        <v>m2</v>
      </c>
      <c r="E26" s="383">
        <f>VLOOKUP(A26,$A$55:$E$401,5,0)</f>
        <v>45</v>
      </c>
      <c r="F26" s="390">
        <f t="shared" si="0"/>
        <v>45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503"/>
      <c r="B27" s="364"/>
      <c r="C27" s="38"/>
      <c r="D27" s="40"/>
      <c r="E27" s="383"/>
      <c r="F27" s="390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503"/>
      <c r="B28" s="364"/>
      <c r="C28" s="38"/>
      <c r="D28" s="40"/>
      <c r="E28" s="383"/>
      <c r="F28" s="390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501"/>
      <c r="B29" s="499"/>
      <c r="C29" s="358"/>
      <c r="D29" s="358"/>
      <c r="E29" s="362"/>
      <c r="F29" s="453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502"/>
      <c r="B30" s="500"/>
      <c r="C30" s="360"/>
      <c r="D30" s="360"/>
      <c r="E30" s="363"/>
      <c r="F30" s="391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1"/>
      <c r="B31" s="31"/>
      <c r="C31" s="31"/>
      <c r="D31" s="31"/>
      <c r="E31" s="63" t="s">
        <v>1896</v>
      </c>
      <c r="F31" s="454">
        <f>SUM(F22:F30)</f>
        <v>225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1897</v>
      </c>
      <c r="F32" s="455">
        <f>F31*15%</f>
        <v>33.75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1395</v>
      </c>
      <c r="F33" s="454">
        <f>F31+F32</f>
        <v>258.75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/>
      <c r="F34" s="222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24.75" customHeight="1" x14ac:dyDescent="0.2">
      <c r="A35" s="869" t="s">
        <v>1008</v>
      </c>
      <c r="B35" s="869"/>
      <c r="C35" s="869"/>
      <c r="D35" s="869"/>
      <c r="E35" s="869"/>
      <c r="F35" s="86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15" t="s">
        <v>8042</v>
      </c>
      <c r="B37" s="3" t="s">
        <v>4051</v>
      </c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B38" s="51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722" customFormat="1" ht="18" customHeight="1" x14ac:dyDescent="0.2">
      <c r="A39" s="44" t="s">
        <v>6693</v>
      </c>
      <c r="B39" s="722" t="s">
        <v>52584</v>
      </c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44" t="s">
        <v>3152</v>
      </c>
      <c r="B41" s="3" t="s">
        <v>241</v>
      </c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722" customFormat="1" x14ac:dyDescent="0.2">
      <c r="A42" s="44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86" t="s">
        <v>7888</v>
      </c>
      <c r="B44" s="350"/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86" t="s">
        <v>7889</v>
      </c>
      <c r="B45" s="350"/>
      <c r="C45" s="385"/>
      <c r="D45" s="397"/>
      <c r="E45" s="397"/>
      <c r="F45" s="410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386" t="s">
        <v>1006</v>
      </c>
      <c r="B46" s="356" t="s">
        <v>7477</v>
      </c>
      <c r="C46" s="348"/>
      <c r="D46" s="348"/>
      <c r="E46" s="348"/>
      <c r="F46" s="563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86" t="s">
        <v>2391</v>
      </c>
      <c r="B47" s="355" t="s">
        <v>30840</v>
      </c>
      <c r="C47" s="354"/>
      <c r="D47" s="356"/>
      <c r="E47" s="348"/>
      <c r="F47" s="563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1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44" t="s">
        <v>1658</v>
      </c>
      <c r="B49" s="896"/>
      <c r="C49" s="896"/>
      <c r="D49" s="896"/>
      <c r="E49" s="896"/>
      <c r="F49" s="896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895"/>
      <c r="B50" s="895"/>
      <c r="C50" s="895"/>
      <c r="D50" s="895"/>
      <c r="E50" s="895"/>
      <c r="F50" s="89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895"/>
      <c r="B51" s="895"/>
      <c r="C51" s="895"/>
      <c r="D51" s="895"/>
      <c r="E51" s="895"/>
      <c r="F51" s="89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895"/>
      <c r="B52" s="895"/>
      <c r="C52" s="895"/>
      <c r="D52" s="895"/>
      <c r="E52" s="895"/>
      <c r="F52" s="895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ht="13.5" thickBot="1" x14ac:dyDescent="0.25">
      <c r="A53" s="894"/>
      <c r="B53" s="894"/>
      <c r="C53" s="894"/>
      <c r="D53" s="894"/>
      <c r="E53" s="894"/>
      <c r="F53" s="894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ht="13.5" thickTop="1" x14ac:dyDescent="0.2"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245" customFormat="1" ht="13.5" thickBot="1" x14ac:dyDescent="0.25"/>
    <row r="56" spans="1:20" s="29" customFormat="1" ht="27" thickBot="1" x14ac:dyDescent="0.45">
      <c r="A56" s="174" t="s">
        <v>2266</v>
      </c>
      <c r="B56" s="181" t="s">
        <v>2267</v>
      </c>
      <c r="C56" s="187"/>
      <c r="D56" s="188"/>
      <c r="E56" s="189"/>
      <c r="F56" s="190"/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str" cm="1">
        <f t="array" ref="A57">INDEX(XML!D:D,SMALL(IF(($G$1=XML!B:B),ROW(XML!B:B)-MIN(ROW(XML!B:B))+1,""),ROWS($A$1:A1)))</f>
        <v>FTPNT</v>
      </c>
      <c r="B57" s="210" t="str">
        <f>VLOOKUP(A57,'Main Item List'!$A$3:$D$27748,2,0)</f>
        <v>Prenail trusses</v>
      </c>
      <c r="C57" s="219" cm="1">
        <f t="array" ref="C57">INDEX(XML!$J$1:$J$1202,SMALL(IF(($G$1=XML!$B$1:$B$1202),ROW(XML!$B$1:$B$1202)-MIN(ROW(XML!$B$1:$B$1202))+1,""),ROWS($C$1:C1)))</f>
        <v>1</v>
      </c>
      <c r="D57" s="211" t="str">
        <f>VLOOKUP(A57,'Main Item List'!$A$3:$D$27748,3,0)</f>
        <v>m2</v>
      </c>
      <c r="E57" s="212">
        <f>VLOOKUP(A57,'Main Item List'!$A$3:$D$27748,4,0)</f>
        <v>45</v>
      </c>
      <c r="F57" s="213">
        <f t="shared" ref="F57:F61" si="1">IFERROR((C57*E57),"0")</f>
        <v>45</v>
      </c>
      <c r="G57" s="248" t="s">
        <v>54869</v>
      </c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14" t="str" cm="1">
        <f t="array" ref="A58">INDEX(XML!D:D,SMALL(IF(($G$1=XML!B:B),ROW(XML!B:B)-MIN(ROW(XML!B:B))+1,""),ROWS($A$1:A1)))</f>
        <v>FTPNT</v>
      </c>
      <c r="B58" s="210" t="str">
        <f>VLOOKUP(A58,'Main Item List'!$A$3:$D$27748,2,0)</f>
        <v>Prenail trusses</v>
      </c>
      <c r="C58" s="219" cm="1">
        <f t="array" ref="C58">INDEX(XML!$J$1:$J$1202,SMALL(IF(($G$1=XML!$B$1:$B$1202),ROW(XML!$B$1:$B$1202)-MIN(ROW(XML!$B$1:$B$1202))+1,""),ROWS($C$1:C2)))</f>
        <v>1</v>
      </c>
      <c r="D58" s="211" t="str">
        <f>VLOOKUP(A58,'Main Item List'!$A$3:$D$27748,3,0)</f>
        <v>m2</v>
      </c>
      <c r="E58" s="212">
        <f>VLOOKUP(A58,'Main Item List'!$A$3:$D$27748,4,0)</f>
        <v>45</v>
      </c>
      <c r="F58" s="213">
        <f t="shared" si="1"/>
        <v>45</v>
      </c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14" t="str" cm="1">
        <f t="array" ref="A59">INDEX(XML!D:D,SMALL(IF(($G$1=XML!B:B),ROW(XML!B:B)-MIN(ROW(XML!B:B))+1,""),ROWS($A$1:A1)))</f>
        <v>FTPNT</v>
      </c>
      <c r="B59" s="210" t="str">
        <f>VLOOKUP(A59,'Main Item List'!$A$3:$D$27748,2,0)</f>
        <v>Prenail trusses</v>
      </c>
      <c r="C59" s="219" t="e" cm="1">
        <f t="array" ref="C59">INDEX(XML!$J$1:$J$1202,SMALL(IF(($G$1=XML!$B$1:$B$1202),ROW(XML!$B$1:$B$1202)-MIN(ROW(XML!$B$1:$B$1202))+1,""),ROWS($C$1:C3)))</f>
        <v>#NUM!</v>
      </c>
      <c r="D59" s="211" t="str">
        <f>VLOOKUP(A59,'Main Item List'!$A$3:$D$27748,3,0)</f>
        <v>m2</v>
      </c>
      <c r="E59" s="212">
        <f>VLOOKUP(A59,'Main Item List'!$A$3:$D$27748,4,0)</f>
        <v>45</v>
      </c>
      <c r="F59" s="213" t="str">
        <f t="shared" si="1"/>
        <v>0</v>
      </c>
      <c r="G59" s="136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14" t="str" cm="1">
        <f t="array" ref="A60">INDEX(XML!D:D,SMALL(IF(($G$1=XML!B:B),ROW(XML!B:B)-MIN(ROW(XML!B:B))+1,""),ROWS($A$1:A1)))</f>
        <v>FTPNT</v>
      </c>
      <c r="B60" s="210" t="str">
        <f>VLOOKUP(A60,'Main Item List'!$A$3:$D$27748,2,0)</f>
        <v>Prenail trusses</v>
      </c>
      <c r="C60" s="219" t="e" cm="1">
        <f t="array" ref="C60">INDEX(XML!$J$1:$J$1202,SMALL(IF(($G$1=XML!$B$1:$B$1202),ROW(XML!$B$1:$B$1202)-MIN(ROW(XML!$B$1:$B$1202))+1,""),ROWS($C$1:C4)))</f>
        <v>#NUM!</v>
      </c>
      <c r="D60" s="211" t="str">
        <f>VLOOKUP(A60,'Main Item List'!$A$3:$D$27748,3,0)</f>
        <v>m2</v>
      </c>
      <c r="E60" s="212">
        <f>VLOOKUP(A60,'Main Item List'!$A$3:$D$27748,4,0)</f>
        <v>45</v>
      </c>
      <c r="F60" s="213" t="str">
        <f t="shared" si="1"/>
        <v>0</v>
      </c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14" t="str" cm="1">
        <f t="array" ref="A61">INDEX(XML!D:D,SMALL(IF(($G$1=XML!B:B),ROW(XML!B:B)-MIN(ROW(XML!B:B))+1,""),ROWS($A$1:A1)))</f>
        <v>FTPNT</v>
      </c>
      <c r="B61" s="210" t="str">
        <f>VLOOKUP(A61,'Main Item List'!$A$3:$D$27748,2,0)</f>
        <v>Prenail trusses</v>
      </c>
      <c r="C61" s="219" t="e" cm="1">
        <f t="array" ref="C61">INDEX(XML!$J$1:$J$1202,SMALL(IF(($G$1=XML!$B$1:$B$1202),ROW(XML!$B$1:$B$1202)-MIN(ROW(XML!$B$1:$B$1202))+1,""),ROWS($C$1:C5)))</f>
        <v>#NUM!</v>
      </c>
      <c r="D61" s="211" t="str">
        <f>VLOOKUP(A61,'Main Item List'!$A$3:$D$27748,3,0)</f>
        <v>m2</v>
      </c>
      <c r="E61" s="212">
        <f>VLOOKUP(A61,'Main Item List'!$A$3:$D$27748,4,0)</f>
        <v>45</v>
      </c>
      <c r="F61" s="213" t="str">
        <f t="shared" si="1"/>
        <v>0</v>
      </c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14" t="str" cm="1">
        <f t="array" ref="A62">INDEX(XML!D:D,SMALL(IF(($G$1=XML!B:B),ROW(XML!B:B)-MIN(ROW(XML!B:B))+1,""),ROWS($A$1:A1)))</f>
        <v>FTPNT</v>
      </c>
      <c r="B62" s="210" t="str">
        <f>VLOOKUP(A62,'Main Item List'!$A$3:$D$27748,2,0)</f>
        <v>Prenail trusses</v>
      </c>
      <c r="C62" s="219" t="e" cm="1">
        <f t="array" ref="C62">INDEX(XML!$J$1:$J$1202,SMALL(IF(($G$1=XML!$B$1:$B$1202),ROW(XML!$B$1:$B$1202)-MIN(ROW(XML!$B$1:$B$1202))+1,""),ROWS($C$1:C6)))</f>
        <v>#NUM!</v>
      </c>
      <c r="D62" s="211" t="str">
        <f>VLOOKUP(A62,'Main Item List'!$A$3:$D$27748,3,0)</f>
        <v>m2</v>
      </c>
      <c r="E62" s="212">
        <f>VLOOKUP(A62,'Main Item List'!$A$3:$D$27748,4,0)</f>
        <v>45</v>
      </c>
      <c r="F62" s="213" t="str">
        <f t="shared" ref="F62" si="2">IFERROR((C62*E62),"0")</f>
        <v>0</v>
      </c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160"/>
      <c r="B63" s="220"/>
      <c r="C63" s="221"/>
      <c r="D63" s="220"/>
      <c r="E63" s="222"/>
      <c r="F63" s="145"/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160"/>
      <c r="B64" s="813" t="s">
        <v>2268</v>
      </c>
      <c r="C64" s="813"/>
      <c r="D64" s="813"/>
      <c r="E64" s="159">
        <f>SUM(F57:F63)</f>
        <v>90</v>
      </c>
      <c r="F64" s="145"/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</sheetData>
  <mergeCells count="8">
    <mergeCell ref="B64:D64"/>
    <mergeCell ref="D6:F6"/>
    <mergeCell ref="A35:F35"/>
    <mergeCell ref="A53:F53"/>
    <mergeCell ref="B49:F49"/>
    <mergeCell ref="A50:F50"/>
    <mergeCell ref="A51:F51"/>
    <mergeCell ref="A52:F52"/>
  </mergeCells>
  <phoneticPr fontId="75" type="noConversion"/>
  <dataValidations count="1">
    <dataValidation type="list" allowBlank="1" showInputMessage="1" showErrorMessage="1" sqref="H9" xr:uid="{5DA1ABF5-C6E5-4E16-AAA6-2EAF43074853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47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102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CONCATENATE('230 Frame &amp; Truss'!E9,"/",'230 Frame &amp; Truss'!F9)</f>
        <v>JNB 20058/230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'230 Frame &amp; Truss'!A11</f>
        <v>Carters - 3057148 - MAIN ACCOUNT</v>
      </c>
    </row>
    <row r="3" spans="1:8" x14ac:dyDescent="0.2">
      <c r="B3" t="str">
        <f>'230 Frame &amp; Truss'!A22</f>
        <v>FTPNT</v>
      </c>
      <c r="C3" t="str">
        <f>'230 Frame &amp; Truss'!A22</f>
        <v>FTPNT</v>
      </c>
      <c r="D3" t="str">
        <f>'230 Frame &amp; Truss'!B22</f>
        <v>Prenail trusses</v>
      </c>
      <c r="E3" s="14">
        <f>'230 Frame &amp; Truss'!C22</f>
        <v>1</v>
      </c>
      <c r="F3" s="75" t="str">
        <f>'230 Frame &amp; Truss'!D22</f>
        <v>m2</v>
      </c>
      <c r="G3">
        <f>'230 Frame &amp; Truss'!E22</f>
        <v>45</v>
      </c>
      <c r="H3" s="99">
        <f>E3*G3</f>
        <v>45</v>
      </c>
    </row>
    <row r="4" spans="1:8" x14ac:dyDescent="0.2">
      <c r="B4" t="str">
        <f>'230 Frame &amp; Truss'!A23</f>
        <v>FTPNT</v>
      </c>
      <c r="C4" t="str">
        <f>'230 Frame &amp; Truss'!A23</f>
        <v>FTPNT</v>
      </c>
      <c r="D4" t="str">
        <f>'230 Frame &amp; Truss'!B23</f>
        <v>Prenail trusses</v>
      </c>
      <c r="E4" s="14">
        <f>'230 Frame &amp; Truss'!C23</f>
        <v>1</v>
      </c>
      <c r="F4" s="75" t="str">
        <f>'230 Frame &amp; Truss'!D23</f>
        <v>m2</v>
      </c>
      <c r="G4">
        <f>'230 Frame &amp; Truss'!E23</f>
        <v>45</v>
      </c>
      <c r="H4" s="99">
        <f t="shared" ref="H4:H8" si="0">E4*G4</f>
        <v>45</v>
      </c>
    </row>
    <row r="5" spans="1:8" x14ac:dyDescent="0.2">
      <c r="B5" t="str">
        <f>'230 Frame &amp; Truss'!A24</f>
        <v>FTPNT</v>
      </c>
      <c r="C5" t="str">
        <f>'230 Frame &amp; Truss'!A24</f>
        <v>FTPNT</v>
      </c>
      <c r="D5" t="str">
        <f>'230 Frame &amp; Truss'!B24</f>
        <v>Prenail trusses</v>
      </c>
      <c r="E5" s="14">
        <f>'230 Frame &amp; Truss'!C24</f>
        <v>1</v>
      </c>
      <c r="F5" s="75" t="str">
        <f>'230 Frame &amp; Truss'!D24</f>
        <v>m2</v>
      </c>
      <c r="G5">
        <f>'230 Frame &amp; Truss'!E24</f>
        <v>45</v>
      </c>
      <c r="H5" s="99">
        <f t="shared" si="0"/>
        <v>45</v>
      </c>
    </row>
    <row r="6" spans="1:8" x14ac:dyDescent="0.2">
      <c r="B6" t="e">
        <f>'230 Frame &amp; Truss'!#REF!</f>
        <v>#REF!</v>
      </c>
      <c r="C6" t="e">
        <f>'230 Frame &amp; Truss'!#REF!</f>
        <v>#REF!</v>
      </c>
      <c r="D6" t="e">
        <f>'230 Frame &amp; Truss'!#REF!</f>
        <v>#REF!</v>
      </c>
      <c r="E6" s="14" t="e">
        <f>'230 Frame &amp; Truss'!#REF!</f>
        <v>#REF!</v>
      </c>
      <c r="F6" s="75" t="e">
        <f>'230 Frame &amp; Truss'!#REF!</f>
        <v>#REF!</v>
      </c>
      <c r="G6" t="e">
        <f>'230 Frame &amp; Truss'!#REF!</f>
        <v>#REF!</v>
      </c>
      <c r="H6" s="99" t="e">
        <f t="shared" si="0"/>
        <v>#REF!</v>
      </c>
    </row>
    <row r="7" spans="1:8" x14ac:dyDescent="0.2">
      <c r="B7" t="str">
        <f>'230 Frame &amp; Truss'!A25</f>
        <v>FTPNT</v>
      </c>
      <c r="C7" t="str">
        <f>'230 Frame &amp; Truss'!A25</f>
        <v>FTPNT</v>
      </c>
      <c r="D7" t="str">
        <f>'230 Frame &amp; Truss'!B25</f>
        <v>Prenail trusses</v>
      </c>
      <c r="E7" s="14">
        <f>'230 Frame &amp; Truss'!C25</f>
        <v>1</v>
      </c>
      <c r="F7" s="75" t="str">
        <f>'230 Frame &amp; Truss'!D25</f>
        <v>m2</v>
      </c>
      <c r="G7">
        <f>'230 Frame &amp; Truss'!E25</f>
        <v>45</v>
      </c>
      <c r="H7" s="99">
        <f t="shared" si="0"/>
        <v>45</v>
      </c>
    </row>
    <row r="8" spans="1:8" x14ac:dyDescent="0.2">
      <c r="B8" t="str">
        <f>'230 Frame &amp; Truss'!A26</f>
        <v>FTPNT</v>
      </c>
      <c r="C8" t="str">
        <f>'230 Frame &amp; Truss'!A26</f>
        <v>FTPNT</v>
      </c>
      <c r="D8" t="str">
        <f>'230 Frame &amp; Truss'!B26</f>
        <v>Prenail trusses</v>
      </c>
      <c r="E8" s="14">
        <f>'230 Frame &amp; Truss'!C26</f>
        <v>1</v>
      </c>
      <c r="F8" s="75" t="str">
        <f>'230 Frame &amp; Truss'!D26</f>
        <v>m2</v>
      </c>
      <c r="G8">
        <f>'230 Frame &amp; Truss'!E26</f>
        <v>45</v>
      </c>
      <c r="H8" s="99">
        <f t="shared" si="0"/>
        <v>45</v>
      </c>
    </row>
  </sheetData>
  <pageMargins left="0.7" right="0.7" top="0.75" bottom="0.75" header="0.3" footer="0.3"/>
  <pageSetup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311">
    <tabColor indexed="10"/>
  </sheetPr>
  <dimension ref="A1:T124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260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2325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1218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1049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E T Engineering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68 Beach Road, Richmond, Nelson 7020</v>
      </c>
      <c r="B12" s="34"/>
      <c r="C12" s="36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03 544 7048</v>
      </c>
      <c r="C13" s="36"/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0">
        <f>VLOOKUP(C10,Suppliers!$A$1:$H$674,5,0)</f>
        <v>0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charlton@etengineering.co.nz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Charlton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60" t="s">
        <v>935</v>
      </c>
      <c r="C21" s="59" t="s">
        <v>937</v>
      </c>
      <c r="D21" s="352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'260 Structural Steel'!A47</f>
        <v>#NUM!</v>
      </c>
      <c r="B22" s="358" t="e">
        <f>VLOOKUP(A22,$A$45:$E$401,2,0)</f>
        <v>#NUM!</v>
      </c>
      <c r="C22" s="40" t="e">
        <f>VLOOKUP(A22,$A$45:$E$401,3,0)</f>
        <v>#NUM!</v>
      </c>
      <c r="D22" s="40" t="e">
        <f>VLOOKUP(A22,$A$45:$E$401,4,0)</f>
        <v>#NUM!</v>
      </c>
      <c r="E22" s="434" t="e">
        <f>VLOOKUP(A22,$A$45:$E$401,5,0)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'260 Structural Steel'!A48</f>
        <v>#NUM!</v>
      </c>
      <c r="B23" s="358" t="e">
        <f>VLOOKUP(A23,$A$45:$E$401,2,0)</f>
        <v>#NUM!</v>
      </c>
      <c r="C23" s="40" t="e">
        <f>VLOOKUP(A23,$A$45:$E$401,3,0)</f>
        <v>#NUM!</v>
      </c>
      <c r="D23" s="40" t="e">
        <f>VLOOKUP(A23,$A$45:$E$401,4,0)</f>
        <v>#NUM!</v>
      </c>
      <c r="E23" s="383" t="e">
        <f>VLOOKUP(A23,$A$45:$E$401,5,0)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0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86" t="s">
        <v>7888</v>
      </c>
      <c r="B34" s="350"/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86" t="s">
        <v>6686</v>
      </c>
      <c r="B35" s="350"/>
      <c r="C35" s="385"/>
      <c r="D35" s="397"/>
      <c r="E35" s="397"/>
      <c r="F35" s="41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86" t="s">
        <v>1006</v>
      </c>
      <c r="B36" s="350" t="s">
        <v>7477</v>
      </c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86" t="s">
        <v>2391</v>
      </c>
      <c r="B37" s="466" t="s">
        <v>30840</v>
      </c>
      <c r="C37" s="438"/>
      <c r="D37" s="465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1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4" t="s">
        <v>1658</v>
      </c>
      <c r="B39" s="904"/>
      <c r="C39" s="896"/>
      <c r="D39" s="896"/>
      <c r="E39" s="896"/>
      <c r="F39" s="896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895"/>
      <c r="B40" s="895"/>
      <c r="C40" s="895"/>
      <c r="D40" s="895"/>
      <c r="E40" s="895"/>
      <c r="F40" s="89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895"/>
      <c r="B41" s="895"/>
      <c r="C41" s="895"/>
      <c r="D41" s="895"/>
      <c r="E41" s="895"/>
      <c r="F41" s="89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895"/>
      <c r="B42" s="895"/>
      <c r="C42" s="895"/>
      <c r="D42" s="895"/>
      <c r="E42" s="895"/>
      <c r="F42" s="89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3.5" thickBot="1" x14ac:dyDescent="0.25">
      <c r="A43" s="894"/>
      <c r="B43" s="894"/>
      <c r="C43" s="894"/>
      <c r="D43" s="894"/>
      <c r="E43" s="894"/>
      <c r="F43" s="894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3.5" thickTop="1" x14ac:dyDescent="0.2"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245" customFormat="1" ht="13.5" thickBot="1" x14ac:dyDescent="0.25"/>
    <row r="46" spans="1:20" s="29" customFormat="1" ht="27" thickBot="1" x14ac:dyDescent="0.45">
      <c r="A46" s="191">
        <v>260</v>
      </c>
      <c r="B46" s="181" t="s">
        <v>443</v>
      </c>
      <c r="C46" s="192"/>
      <c r="D46" s="193"/>
      <c r="E46" s="194"/>
      <c r="F46" s="19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09" t="e" cm="1">
        <f t="array" ref="A47">INDEX(XML!D:D,SMALL(IF(($G$1=XML!B:B),ROW(XML!B:B)-MIN(ROW(XML!B:B))+1,""),ROWS($A$1:A1)))</f>
        <v>#NUM!</v>
      </c>
      <c r="B47" s="210" t="e">
        <f>VLOOKUP(A47,'Main Item List'!$A$3:$D$28638,2,0)</f>
        <v>#NUM!</v>
      </c>
      <c r="C47" s="219" t="e" cm="1">
        <f t="array" ref="C47">INDEX(XML!$J$1:$J$1202,SMALL(IF(($G$1=XML!$B$1:$B$1202),ROW(XML!$B$1:$B$1202)-MIN(ROW(XML!$B$1:$B$1202))+1,""),ROWS($C$1:C1)))</f>
        <v>#NUM!</v>
      </c>
      <c r="D47" s="211" t="e">
        <f>VLOOKUP(A47,'Main Item List'!$A$3:$D$28638,3,0)</f>
        <v>#NUM!</v>
      </c>
      <c r="E47" s="212" t="e">
        <f>VLOOKUP(A47,'Main Item List'!$A$3:$D$28638,4,0)</f>
        <v>#NUM!</v>
      </c>
      <c r="F47" s="213" t="str">
        <f t="shared" ref="F47:F48" si="0">IFERROR((C47*E47),"0")</f>
        <v>0</v>
      </c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14" t="e" cm="1">
        <f t="array" ref="A48">INDEX(XML!D:D,SMALL(IF(($G$1=XML!B:B),ROW(XML!B:B)-MIN(ROW(XML!B:B))+1,""),ROWS($A$1:A1)))</f>
        <v>#NUM!</v>
      </c>
      <c r="B48" s="210" t="e">
        <f>VLOOKUP(A48,'Main Item List'!$A$3:$D$28638,2,0)</f>
        <v>#NUM!</v>
      </c>
      <c r="C48" s="219" t="e" cm="1">
        <f t="array" ref="C48">INDEX(XML!$J$1:$J$1202,SMALL(IF(($G$1=XML!$B$1:$B$1202),ROW(XML!$B$1:$B$1202)-MIN(ROW(XML!$B$1:$B$1202))+1,""),ROWS($C$1:C2)))</f>
        <v>#NUM!</v>
      </c>
      <c r="D48" s="211" t="e">
        <f>VLOOKUP(A48,'Main Item List'!$A$3:$D$28638,3,0)</f>
        <v>#NUM!</v>
      </c>
      <c r="E48" s="212" t="e">
        <f>VLOOKUP(A48,'Main Item List'!$A$3:$D$28638,4,0)</f>
        <v>#NUM!</v>
      </c>
      <c r="F48" s="213" t="str">
        <f t="shared" si="0"/>
        <v>0</v>
      </c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160"/>
      <c r="B49" s="220"/>
      <c r="C49" s="221"/>
      <c r="D49" s="220"/>
      <c r="E49" s="222"/>
      <c r="F49" s="14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160"/>
      <c r="B50" s="813" t="s">
        <v>118</v>
      </c>
      <c r="C50" s="813"/>
      <c r="D50" s="813"/>
      <c r="E50" s="159">
        <f>SUM(F47:F49)</f>
        <v>0</v>
      </c>
      <c r="F50" s="145"/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45" customFormat="1" x14ac:dyDescent="0.2"/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</sheetData>
  <mergeCells count="8">
    <mergeCell ref="B50:D50"/>
    <mergeCell ref="D6:F6"/>
    <mergeCell ref="A32:F32"/>
    <mergeCell ref="A43:F43"/>
    <mergeCell ref="B39:F39"/>
    <mergeCell ref="A40:F40"/>
    <mergeCell ref="A41:F41"/>
    <mergeCell ref="A42:F42"/>
  </mergeCells>
  <phoneticPr fontId="75" type="noConversion"/>
  <dataValidations count="1">
    <dataValidation type="list" allowBlank="1" showInputMessage="1" showErrorMessage="1" sqref="H9" xr:uid="{C68FDB71-C5AC-453B-9860-74FE67440839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49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103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t="str">
        <f>CONCATENATE('260 Structural Steel'!E9,"/",'260 Structural Steel'!F9)</f>
        <v>JNB 20058/260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'260 Structural Steel'!A11</f>
        <v>E T Engineering Ltd</v>
      </c>
    </row>
    <row r="3" spans="1:8" x14ac:dyDescent="0.2">
      <c r="B3" t="e">
        <f>'260 Structural Steel'!A22</f>
        <v>#NUM!</v>
      </c>
      <c r="C3" t="e">
        <f>'260 Structural Steel'!A22</f>
        <v>#NUM!</v>
      </c>
      <c r="D3" t="e">
        <f>'260 Structural Steel'!B22</f>
        <v>#NUM!</v>
      </c>
      <c r="E3" s="14" t="e">
        <f>'260 Structural Steel'!C22</f>
        <v>#NUM!</v>
      </c>
      <c r="F3" s="75" t="e">
        <f>'260 Structural Steel'!D22</f>
        <v>#NUM!</v>
      </c>
      <c r="G3" s="99" t="e">
        <f>'260 Structural Steel'!E22</f>
        <v>#NUM!</v>
      </c>
      <c r="H3" s="99" t="e">
        <f>E3*G3</f>
        <v>#NUM!</v>
      </c>
    </row>
    <row r="4" spans="1:8" x14ac:dyDescent="0.2">
      <c r="B4" t="e">
        <f>'260 Structural Steel'!A23</f>
        <v>#NUM!</v>
      </c>
      <c r="C4" t="e">
        <f>'260 Structural Steel'!A23</f>
        <v>#NUM!</v>
      </c>
      <c r="D4" t="e">
        <f>'260 Structural Steel'!B23</f>
        <v>#NUM!</v>
      </c>
      <c r="E4" s="14" t="e">
        <f>'260 Structural Steel'!C23</f>
        <v>#NUM!</v>
      </c>
      <c r="F4" s="75" t="e">
        <f>'260 Structural Steel'!D23</f>
        <v>#NUM!</v>
      </c>
      <c r="G4" s="99" t="e">
        <f>'260 Structural Steel'!E23</f>
        <v>#NUM!</v>
      </c>
      <c r="H4" s="99" t="e">
        <f t="shared" ref="H4:H8" si="0">E4*G4</f>
        <v>#NUM!</v>
      </c>
    </row>
    <row r="5" spans="1:8" x14ac:dyDescent="0.2">
      <c r="B5">
        <f>'260 Structural Steel'!A24</f>
        <v>0</v>
      </c>
      <c r="C5">
        <f>'260 Structural Steel'!A24</f>
        <v>0</v>
      </c>
      <c r="D5">
        <f>'260 Structural Steel'!B24</f>
        <v>0</v>
      </c>
      <c r="E5" s="14">
        <f>'260 Structural Steel'!C24</f>
        <v>0</v>
      </c>
      <c r="F5" s="75">
        <f>'260 Structural Steel'!D24</f>
        <v>0</v>
      </c>
      <c r="G5" s="99">
        <f>'260 Structural Steel'!E24</f>
        <v>0</v>
      </c>
      <c r="H5" s="99">
        <f t="shared" si="0"/>
        <v>0</v>
      </c>
    </row>
    <row r="6" spans="1:8" x14ac:dyDescent="0.2">
      <c r="B6">
        <f>'260 Structural Steel'!A25</f>
        <v>0</v>
      </c>
      <c r="C6">
        <f>'260 Structural Steel'!A25</f>
        <v>0</v>
      </c>
      <c r="D6">
        <f>'260 Structural Steel'!B25</f>
        <v>0</v>
      </c>
      <c r="E6" s="14">
        <f>'260 Structural Steel'!C25</f>
        <v>0</v>
      </c>
      <c r="F6" s="75">
        <f>'260 Structural Steel'!D25</f>
        <v>0</v>
      </c>
      <c r="G6" s="99">
        <f>'260 Structural Steel'!E25</f>
        <v>0</v>
      </c>
      <c r="H6" s="99">
        <f t="shared" si="0"/>
        <v>0</v>
      </c>
    </row>
    <row r="7" spans="1:8" x14ac:dyDescent="0.2">
      <c r="B7">
        <f>'260 Structural Steel'!A26</f>
        <v>0</v>
      </c>
      <c r="C7">
        <f>'260 Structural Steel'!A26</f>
        <v>0</v>
      </c>
      <c r="D7">
        <f>'260 Structural Steel'!B26</f>
        <v>0</v>
      </c>
      <c r="E7" s="14">
        <f>'260 Structural Steel'!C26</f>
        <v>0</v>
      </c>
      <c r="F7" s="75">
        <f>'260 Structural Steel'!D26</f>
        <v>0</v>
      </c>
      <c r="G7" s="99">
        <f>'260 Structural Steel'!E26</f>
        <v>0</v>
      </c>
      <c r="H7" s="99">
        <f t="shared" si="0"/>
        <v>0</v>
      </c>
    </row>
    <row r="8" spans="1:8" x14ac:dyDescent="0.2">
      <c r="B8">
        <f>'260 Structural Steel'!A27</f>
        <v>0</v>
      </c>
      <c r="C8">
        <f>'260 Structural Steel'!A27</f>
        <v>0</v>
      </c>
      <c r="D8">
        <f>'260 Structural Steel'!B27</f>
        <v>0</v>
      </c>
      <c r="E8" s="14">
        <f>'260 Structural Steel'!C27</f>
        <v>0</v>
      </c>
      <c r="F8" s="75">
        <f>'260 Structural Steel'!D27</f>
        <v>0</v>
      </c>
      <c r="G8" s="99">
        <f>'260 Structural Steel'!E27</f>
        <v>0</v>
      </c>
      <c r="H8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53">
    <tabColor indexed="10"/>
  </sheetPr>
  <dimension ref="A1:T121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381"/>
  </cols>
  <sheetData>
    <row r="1" spans="1:20" s="3" customFormat="1" x14ac:dyDescent="0.2">
      <c r="G1" s="381">
        <v>100</v>
      </c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  <c r="S1" s="381"/>
      <c r="T1" s="381"/>
    </row>
    <row r="2" spans="1:20" s="3" customFormat="1" x14ac:dyDescent="0.2"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</row>
    <row r="3" spans="1:20" s="3" customFormat="1" x14ac:dyDescent="0.2">
      <c r="G3" s="381"/>
      <c r="H3" s="381"/>
      <c r="I3" s="381"/>
      <c r="J3" s="381"/>
      <c r="K3" s="381"/>
      <c r="L3" s="381"/>
      <c r="M3" s="381"/>
      <c r="N3" s="381"/>
      <c r="O3" s="381"/>
      <c r="P3" s="381"/>
      <c r="Q3" s="381"/>
      <c r="R3" s="381"/>
      <c r="S3" s="381"/>
      <c r="T3" s="381"/>
    </row>
    <row r="4" spans="1:20" s="3" customFormat="1" x14ac:dyDescent="0.2">
      <c r="G4" s="381"/>
      <c r="H4" s="381"/>
      <c r="I4" s="381"/>
      <c r="J4" s="381"/>
      <c r="K4" s="381"/>
      <c r="L4" s="381"/>
      <c r="M4" s="381"/>
      <c r="N4" s="381"/>
      <c r="O4" s="381"/>
      <c r="P4" s="381"/>
      <c r="Q4" s="381"/>
      <c r="R4" s="381"/>
      <c r="S4" s="381"/>
      <c r="T4" s="381"/>
    </row>
    <row r="5" spans="1:20" s="3" customFormat="1" x14ac:dyDescent="0.2">
      <c r="G5" s="381"/>
      <c r="H5" s="381"/>
      <c r="I5" s="381"/>
      <c r="J5" s="381"/>
      <c r="K5" s="381"/>
      <c r="L5" s="381"/>
      <c r="M5" s="381"/>
      <c r="N5" s="381"/>
      <c r="O5" s="381"/>
      <c r="P5" s="381"/>
      <c r="Q5" s="381"/>
      <c r="R5" s="381"/>
      <c r="S5" s="381"/>
      <c r="T5" s="381"/>
    </row>
    <row r="6" spans="1:20" s="3" customFormat="1" ht="26.25" customHeight="1" thickBot="1" x14ac:dyDescent="0.35">
      <c r="A6" s="798" t="s">
        <v>68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81"/>
      <c r="S6" s="381"/>
      <c r="T6" s="381"/>
    </row>
    <row r="7" spans="1:20" s="3" customFormat="1" ht="3" customHeight="1" thickTop="1" x14ac:dyDescent="0.2">
      <c r="E7" s="35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81"/>
      <c r="S7" s="381"/>
      <c r="T7" s="381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381"/>
      <c r="H8" s="381"/>
      <c r="I8" s="381"/>
      <c r="J8" s="381"/>
      <c r="K8" s="381"/>
      <c r="L8" s="381"/>
      <c r="M8" s="381"/>
      <c r="N8" s="381"/>
      <c r="O8" s="381"/>
      <c r="P8" s="381"/>
      <c r="Q8" s="381"/>
      <c r="R8" s="381"/>
      <c r="S8" s="381"/>
      <c r="T8" s="381"/>
    </row>
    <row r="9" spans="1:20" s="3" customFormat="1" ht="15.75" x14ac:dyDescent="0.25">
      <c r="C9" s="32" t="s">
        <v>906</v>
      </c>
      <c r="E9" s="345" t="str">
        <f>'Main Sheet'!B5</f>
        <v>JNB 20058</v>
      </c>
      <c r="F9" s="800" t="s">
        <v>2559</v>
      </c>
      <c r="G9" s="797" t="s">
        <v>54900</v>
      </c>
      <c r="H9" s="797" t="s">
        <v>54899</v>
      </c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</row>
    <row r="10" spans="1:20" s="3" customFormat="1" x14ac:dyDescent="0.2">
      <c r="A10" s="15" t="s">
        <v>2617</v>
      </c>
      <c r="B10" s="33" t="s">
        <v>7885</v>
      </c>
      <c r="C10" s="395">
        <v>1433</v>
      </c>
      <c r="G10" s="381"/>
      <c r="H10" s="381"/>
      <c r="I10" s="381"/>
      <c r="J10" s="381"/>
      <c r="K10" s="381"/>
      <c r="L10" s="381"/>
      <c r="M10" s="381"/>
      <c r="N10" s="381"/>
      <c r="O10" s="381"/>
      <c r="P10" s="381"/>
      <c r="Q10" s="381"/>
      <c r="R10" s="381"/>
      <c r="S10" s="381"/>
      <c r="T10" s="381"/>
    </row>
    <row r="11" spans="1:20" s="3" customFormat="1" x14ac:dyDescent="0.2">
      <c r="A11" s="23" t="str">
        <f>VLOOKUP(C10,Suppliers!A$1:$H$674,2,0)</f>
        <v>Waimea Scaffold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381"/>
      <c r="I11" s="381"/>
      <c r="J11" s="381"/>
      <c r="K11" s="381"/>
      <c r="L11" s="381"/>
      <c r="M11" s="381"/>
      <c r="N11" s="381"/>
      <c r="O11" s="381"/>
      <c r="P11" s="381"/>
      <c r="Q11" s="381"/>
      <c r="R11" s="381"/>
      <c r="S11" s="381"/>
      <c r="T11" s="381"/>
    </row>
    <row r="12" spans="1:20" s="3" customFormat="1" x14ac:dyDescent="0.2">
      <c r="A12" s="34" t="str">
        <f>VLOOKUP(C10,Suppliers!A$1:$H$674,3,0)</f>
        <v>5 Koru Place, Stoke, Nelson 7011</v>
      </c>
      <c r="B12" s="34"/>
      <c r="C12" s="36"/>
      <c r="D12" s="33" t="s">
        <v>907</v>
      </c>
      <c r="E12" s="398"/>
      <c r="F12" s="344" t="str">
        <f>'Main Sheet'!B12</f>
        <v>1800</v>
      </c>
      <c r="G12" s="505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</row>
    <row r="13" spans="1:20" s="3" customFormat="1" x14ac:dyDescent="0.2">
      <c r="A13" s="34" t="s">
        <v>908</v>
      </c>
      <c r="B13" s="34" t="str">
        <f>VLOOKUP(C10,Suppliers!$A$1:$H$674,4,0)</f>
        <v>03 547 4666</v>
      </c>
      <c r="C13" s="36"/>
      <c r="D13" s="33" t="s">
        <v>1058</v>
      </c>
      <c r="E13" s="33"/>
      <c r="F13" s="342" t="str">
        <f>'Main Sheet'!B11</f>
        <v>Dan McIvor</v>
      </c>
      <c r="G13" s="505"/>
      <c r="H13" s="381"/>
      <c r="I13" s="381"/>
      <c r="J13" s="381"/>
      <c r="K13" s="381"/>
      <c r="L13" s="381"/>
      <c r="M13" s="381"/>
      <c r="N13" s="381"/>
      <c r="O13" s="381"/>
      <c r="P13" s="381"/>
      <c r="Q13" s="381"/>
      <c r="R13" s="381"/>
      <c r="S13" s="381"/>
      <c r="T13" s="381"/>
    </row>
    <row r="14" spans="1:20" s="3" customFormat="1" x14ac:dyDescent="0.2">
      <c r="A14" s="23" t="s">
        <v>4849</v>
      </c>
      <c r="B14" s="34" t="str">
        <f>VLOOKUP(C10,Suppliers!$A$1:$H$674,5,0)</f>
        <v>027 514 2320</v>
      </c>
      <c r="C14" s="36"/>
      <c r="D14" s="33" t="s">
        <v>909</v>
      </c>
      <c r="E14" s="401"/>
      <c r="F14" s="342" t="str">
        <f>'Main Sheet'!E11</f>
        <v>027 910 1093</v>
      </c>
      <c r="G14" s="505"/>
      <c r="H14" s="381"/>
      <c r="I14" s="381"/>
      <c r="J14" s="381"/>
      <c r="K14" s="381"/>
      <c r="L14" s="381"/>
      <c r="M14" s="381"/>
      <c r="N14" s="381"/>
      <c r="O14" s="381"/>
      <c r="P14" s="381"/>
      <c r="Q14" s="381"/>
      <c r="R14" s="381"/>
      <c r="S14" s="381"/>
      <c r="T14" s="381"/>
    </row>
    <row r="15" spans="1:20" s="3" customFormat="1" x14ac:dyDescent="0.2">
      <c r="A15" s="3" t="s">
        <v>2024</v>
      </c>
      <c r="B15" s="357" t="str">
        <f>VLOOKUP(C10,Suppliers!$A$1:$H$674,6,0)</f>
        <v>daniel@waimeascaffold.co.nz</v>
      </c>
      <c r="D15" s="33" t="s">
        <v>30789</v>
      </c>
      <c r="E15" s="401"/>
      <c r="F15" s="341" t="s">
        <v>30481</v>
      </c>
      <c r="G15" s="505"/>
      <c r="H15" s="381"/>
      <c r="I15" s="381"/>
      <c r="J15" s="381"/>
      <c r="K15" s="381"/>
      <c r="L15" s="381"/>
      <c r="M15" s="381"/>
      <c r="N15" s="381"/>
      <c r="O15" s="381"/>
      <c r="P15" s="381"/>
      <c r="Q15" s="381"/>
      <c r="R15" s="381"/>
      <c r="S15" s="381"/>
      <c r="T15" s="381"/>
    </row>
    <row r="16" spans="1:20" s="3" customFormat="1" x14ac:dyDescent="0.2">
      <c r="A16" s="34" t="s">
        <v>2025</v>
      </c>
      <c r="B16" s="357" t="str">
        <f>VLOOKUP(C10,Suppliers!$A$1:$H$674,7,0)</f>
        <v>Daniel</v>
      </c>
      <c r="D16" s="33" t="s">
        <v>30790</v>
      </c>
      <c r="E16" s="398"/>
      <c r="F16" s="341" t="str">
        <f>VLOOKUP(F15,'Main Sheet'!$A$1:$E$5600,2,0)</f>
        <v>022 691 7622</v>
      </c>
      <c r="G16" s="505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</row>
    <row r="17" spans="1:20" s="3" customFormat="1" x14ac:dyDescent="0.2">
      <c r="A17" s="24"/>
      <c r="B17" s="48"/>
      <c r="C17" s="48"/>
      <c r="D17" s="48"/>
      <c r="E17" s="83"/>
      <c r="G17" s="381"/>
      <c r="H17" s="381"/>
      <c r="I17" s="381"/>
      <c r="J17" s="381"/>
      <c r="K17" s="381"/>
      <c r="L17" s="381"/>
      <c r="M17" s="381"/>
      <c r="N17" s="381"/>
      <c r="O17" s="381"/>
      <c r="P17" s="381"/>
      <c r="Q17" s="381"/>
      <c r="R17" s="381"/>
      <c r="S17" s="381"/>
      <c r="T17" s="381"/>
    </row>
    <row r="18" spans="1:20" s="3" customFormat="1" x14ac:dyDescent="0.2">
      <c r="G18" s="381"/>
      <c r="H18" s="381"/>
      <c r="I18" s="381"/>
      <c r="J18" s="381"/>
      <c r="K18" s="381"/>
      <c r="L18" s="381"/>
      <c r="M18" s="381"/>
      <c r="N18" s="381"/>
      <c r="O18" s="381"/>
      <c r="P18" s="381"/>
      <c r="Q18" s="381"/>
      <c r="R18" s="381"/>
      <c r="S18" s="381"/>
      <c r="T18" s="381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381"/>
      <c r="H19" s="381"/>
      <c r="I19" s="381"/>
      <c r="J19" s="381"/>
      <c r="K19" s="381"/>
      <c r="L19" s="381"/>
      <c r="M19" s="381"/>
      <c r="N19" s="381"/>
      <c r="O19" s="381"/>
      <c r="P19" s="381"/>
      <c r="Q19" s="381"/>
      <c r="R19" s="381"/>
      <c r="S19" s="381"/>
      <c r="T19" s="381"/>
    </row>
    <row r="20" spans="1:20" s="3" customFormat="1" x14ac:dyDescent="0.2">
      <c r="G20" s="381"/>
      <c r="H20" s="381"/>
      <c r="I20" s="381"/>
      <c r="J20" s="381"/>
      <c r="K20" s="381"/>
      <c r="L20" s="381"/>
      <c r="M20" s="381"/>
      <c r="N20" s="381"/>
      <c r="O20" s="381"/>
      <c r="P20" s="381"/>
      <c r="Q20" s="381"/>
      <c r="R20" s="381"/>
      <c r="S20" s="381"/>
      <c r="T20" s="381"/>
    </row>
    <row r="21" spans="1:20" s="3" customFormat="1" x14ac:dyDescent="0.2">
      <c r="A21" s="60" t="s">
        <v>1948</v>
      </c>
      <c r="B21" s="60" t="s">
        <v>935</v>
      </c>
      <c r="C21" s="352" t="s">
        <v>937</v>
      </c>
      <c r="D21" s="60" t="s">
        <v>936</v>
      </c>
      <c r="E21" s="62" t="s">
        <v>1864</v>
      </c>
      <c r="F21" s="457" t="s">
        <v>1395</v>
      </c>
      <c r="G21" s="381"/>
      <c r="H21" s="245"/>
      <c r="I21" s="381"/>
      <c r="J21" s="381"/>
      <c r="K21" s="381"/>
      <c r="L21" s="381"/>
      <c r="M21" s="381"/>
      <c r="N21" s="381"/>
      <c r="O21" s="381"/>
      <c r="P21" s="381"/>
      <c r="Q21" s="381"/>
      <c r="R21" s="381"/>
      <c r="S21" s="381"/>
      <c r="T21" s="381"/>
    </row>
    <row r="22" spans="1:20" s="3" customFormat="1" x14ac:dyDescent="0.2">
      <c r="A22" s="362" t="str">
        <f>'100 Scaffold'!A43</f>
        <v>SFERECT</v>
      </c>
      <c r="B22" s="358" t="str">
        <f>VLOOKUP(A22,$A$41:$E$401,2,0)</f>
        <v>Full height perimeter scaffolding</v>
      </c>
      <c r="C22" s="40">
        <f>VLOOKUP(A22,$A$41:$E$401,3,0)</f>
        <v>68.61</v>
      </c>
      <c r="D22" s="40" t="str">
        <f>VLOOKUP(A22,$A$41:$E$401,4,0)</f>
        <v>mtr</v>
      </c>
      <c r="E22" s="434">
        <f>VLOOKUP(A22,$A$41:$E$401,5,0)</f>
        <v>35</v>
      </c>
      <c r="F22" s="390">
        <f>C22*E22</f>
        <v>2401.35</v>
      </c>
      <c r="G22" s="381"/>
      <c r="H22" s="381"/>
      <c r="I22" s="381"/>
      <c r="J22" s="381"/>
      <c r="K22" s="381"/>
      <c r="L22" s="381"/>
      <c r="M22" s="381"/>
      <c r="N22" s="381"/>
      <c r="O22" s="381"/>
      <c r="P22" s="381"/>
      <c r="Q22" s="381"/>
      <c r="R22" s="381"/>
      <c r="S22" s="381"/>
      <c r="T22" s="381"/>
    </row>
    <row r="23" spans="1:20" s="3" customFormat="1" x14ac:dyDescent="0.2">
      <c r="A23" s="362" t="str">
        <f>'100 Scaffold'!A44</f>
        <v>SFWR</v>
      </c>
      <c r="B23" s="358" t="str">
        <f>VLOOKUP(A23,$A$41:$E$401,2,0)</f>
        <v>Extra value gable per mtr</v>
      </c>
      <c r="C23" s="40">
        <f>VLOOKUP(A23,$A$41:$E$401,3,0)</f>
        <v>6.41</v>
      </c>
      <c r="D23" s="40" t="str">
        <f>VLOOKUP(A23,$A$41:$E$401,4,0)</f>
        <v>mtr</v>
      </c>
      <c r="E23" s="383">
        <f>VLOOKUP(A23,$A$41:$E$401,5,0)</f>
        <v>88</v>
      </c>
      <c r="F23" s="390">
        <f t="shared" ref="F23:F25" si="0">C23*E23</f>
        <v>564.08000000000004</v>
      </c>
      <c r="G23" s="381"/>
      <c r="H23" s="381"/>
      <c r="I23" s="381"/>
      <c r="J23" s="381"/>
      <c r="K23" s="381"/>
      <c r="L23" s="381"/>
      <c r="M23" s="381"/>
      <c r="N23" s="381"/>
      <c r="O23" s="381"/>
      <c r="P23" s="381"/>
      <c r="Q23" s="381"/>
      <c r="R23" s="381"/>
      <c r="S23" s="381"/>
      <c r="T23" s="381"/>
    </row>
    <row r="24" spans="1:20" s="3" customFormat="1" x14ac:dyDescent="0.2">
      <c r="A24" s="362" t="str">
        <f>'100 Scaffold'!A45</f>
        <v>SFGSFDWK</v>
      </c>
      <c r="B24" s="358" t="str">
        <f>VLOOKUP(A24,$A$41:$E$401,2,0)</f>
        <v>Scaffold - weekly rate</v>
      </c>
      <c r="C24" s="40">
        <f>VLOOKUP(A24,$A$41:$E$401,3,0)</f>
        <v>8</v>
      </c>
      <c r="D24" s="40" t="str">
        <f>VLOOKUP(A24,$A$41:$E$401,4,0)</f>
        <v>week</v>
      </c>
      <c r="E24" s="383">
        <f>VLOOKUP(A24,$A$41:$E$401,5,0)</f>
        <v>2.25</v>
      </c>
      <c r="F24" s="390">
        <f t="shared" si="0"/>
        <v>18</v>
      </c>
      <c r="G24" s="381"/>
      <c r="H24" s="381"/>
      <c r="I24" s="381"/>
      <c r="J24" s="381"/>
      <c r="K24" s="381"/>
      <c r="L24" s="381"/>
      <c r="M24" s="381"/>
      <c r="N24" s="381"/>
      <c r="O24" s="381"/>
      <c r="P24" s="381"/>
      <c r="Q24" s="381"/>
      <c r="R24" s="381"/>
      <c r="S24" s="381"/>
      <c r="T24" s="381"/>
    </row>
    <row r="25" spans="1:20" s="3" customFormat="1" x14ac:dyDescent="0.2">
      <c r="A25" s="362" t="str">
        <f>'100 Scaffold'!A46</f>
        <v>SFGSFEM2</v>
      </c>
      <c r="B25" s="358" t="str">
        <f>VLOOKUP(A25,$A$41:$E$401,2,0)</f>
        <v>Scaffold - erection &amp; dismantle</v>
      </c>
      <c r="C25" s="40">
        <f>VLOOKUP(A25,$A$41:$E$401,3,0)</f>
        <v>75.02</v>
      </c>
      <c r="D25" s="40" t="str">
        <f>VLOOKUP(A25,$A$41:$E$401,4,0)</f>
        <v>m2</v>
      </c>
      <c r="E25" s="383">
        <f>VLOOKUP(A25,$A$41:$E$401,5,0)</f>
        <v>15</v>
      </c>
      <c r="F25" s="390">
        <f t="shared" si="0"/>
        <v>1125.3</v>
      </c>
      <c r="G25" s="381"/>
      <c r="H25" s="381"/>
      <c r="I25" s="381"/>
      <c r="J25" s="381"/>
      <c r="K25" s="381"/>
      <c r="L25" s="381"/>
      <c r="M25" s="381"/>
      <c r="N25" s="381"/>
      <c r="O25" s="381"/>
      <c r="P25" s="381"/>
      <c r="Q25" s="381"/>
      <c r="R25" s="381"/>
      <c r="S25" s="381"/>
      <c r="T25" s="381"/>
    </row>
    <row r="26" spans="1:20" s="3" customFormat="1" x14ac:dyDescent="0.2">
      <c r="A26" s="362"/>
      <c r="B26" s="364"/>
      <c r="C26" s="38"/>
      <c r="D26" s="40"/>
      <c r="E26" s="383"/>
      <c r="F26" s="390"/>
      <c r="G26" s="381"/>
      <c r="H26" s="381"/>
      <c r="I26" s="381"/>
      <c r="J26" s="381"/>
      <c r="K26" s="381"/>
      <c r="L26" s="381"/>
      <c r="M26" s="381"/>
      <c r="N26" s="381"/>
      <c r="O26" s="381"/>
      <c r="P26" s="381"/>
      <c r="Q26" s="381"/>
      <c r="R26" s="381"/>
      <c r="S26" s="381"/>
      <c r="T26" s="381"/>
    </row>
    <row r="27" spans="1:20" s="3" customFormat="1" x14ac:dyDescent="0.2">
      <c r="A27" s="362"/>
      <c r="B27" s="364"/>
      <c r="C27" s="38"/>
      <c r="D27" s="40"/>
      <c r="E27" s="383"/>
      <c r="F27" s="390"/>
      <c r="G27" s="381"/>
      <c r="H27" s="381"/>
      <c r="I27" s="381"/>
      <c r="J27" s="381"/>
      <c r="K27" s="381"/>
      <c r="L27" s="381"/>
      <c r="M27" s="381"/>
      <c r="N27" s="381"/>
      <c r="O27" s="381"/>
      <c r="P27" s="381"/>
      <c r="Q27" s="381"/>
      <c r="R27" s="381"/>
      <c r="S27" s="381"/>
      <c r="T27" s="381"/>
    </row>
    <row r="28" spans="1:20" s="3" customFormat="1" x14ac:dyDescent="0.2">
      <c r="A28" s="362"/>
      <c r="B28" s="364"/>
      <c r="C28" s="38"/>
      <c r="D28" s="40"/>
      <c r="E28" s="383"/>
      <c r="F28" s="390"/>
      <c r="G28" s="381"/>
      <c r="H28" s="381"/>
      <c r="I28" s="381"/>
      <c r="J28" s="381"/>
      <c r="K28" s="381"/>
      <c r="L28" s="381"/>
      <c r="M28" s="381"/>
      <c r="N28" s="381"/>
      <c r="O28" s="381"/>
      <c r="P28" s="381"/>
      <c r="Q28" s="381"/>
      <c r="R28" s="381"/>
      <c r="S28" s="381"/>
      <c r="T28" s="381"/>
    </row>
    <row r="29" spans="1:20" s="3" customFormat="1" x14ac:dyDescent="0.2">
      <c r="A29" s="363"/>
      <c r="B29" s="361"/>
      <c r="C29" s="360"/>
      <c r="D29" s="360"/>
      <c r="E29" s="363"/>
      <c r="F29" s="391"/>
      <c r="G29" s="381"/>
      <c r="H29" s="381"/>
      <c r="I29" s="381"/>
      <c r="J29" s="381"/>
      <c r="K29" s="381"/>
      <c r="L29" s="381"/>
      <c r="M29" s="381"/>
      <c r="N29" s="381"/>
      <c r="O29" s="381"/>
      <c r="P29" s="381"/>
      <c r="Q29" s="381"/>
      <c r="R29" s="381"/>
      <c r="S29" s="381"/>
      <c r="T29" s="381"/>
    </row>
    <row r="30" spans="1:20" s="3" customFormat="1" x14ac:dyDescent="0.2">
      <c r="A30" s="31"/>
      <c r="B30" s="31"/>
      <c r="C30" s="31"/>
      <c r="D30" s="31"/>
      <c r="E30" s="63" t="s">
        <v>1896</v>
      </c>
      <c r="F30" s="454">
        <f>SUM(F22:F29)</f>
        <v>4108.7299999999996</v>
      </c>
      <c r="G30" s="506"/>
      <c r="H30" s="381"/>
      <c r="I30" s="381"/>
      <c r="J30" s="381"/>
      <c r="K30" s="381"/>
      <c r="L30" s="381"/>
      <c r="M30" s="381"/>
      <c r="N30" s="381"/>
      <c r="O30" s="381"/>
      <c r="P30" s="381"/>
      <c r="Q30" s="381"/>
      <c r="R30" s="381"/>
      <c r="S30" s="381"/>
      <c r="T30" s="381"/>
    </row>
    <row r="31" spans="1:20" s="3" customFormat="1" x14ac:dyDescent="0.2">
      <c r="E31" s="33" t="s">
        <v>1897</v>
      </c>
      <c r="F31" s="455">
        <f>F30*15%</f>
        <v>616.30949999999996</v>
      </c>
      <c r="G31" s="506"/>
      <c r="H31" s="381"/>
      <c r="I31" s="381"/>
      <c r="J31" s="381"/>
      <c r="K31" s="381"/>
      <c r="L31" s="381"/>
      <c r="M31" s="381"/>
      <c r="N31" s="381"/>
      <c r="O31" s="381"/>
      <c r="P31" s="381"/>
      <c r="Q31" s="381"/>
      <c r="R31" s="381"/>
      <c r="S31" s="381"/>
      <c r="T31" s="381"/>
    </row>
    <row r="32" spans="1:20" s="3" customFormat="1" x14ac:dyDescent="0.2">
      <c r="E32" s="33" t="s">
        <v>1395</v>
      </c>
      <c r="F32" s="454">
        <f>F30+F31</f>
        <v>4725.0394999999999</v>
      </c>
      <c r="G32" s="381"/>
      <c r="H32" s="381"/>
      <c r="I32" s="381"/>
      <c r="J32" s="381"/>
      <c r="K32" s="381"/>
      <c r="L32" s="381"/>
      <c r="M32" s="381"/>
      <c r="N32" s="381"/>
      <c r="O32" s="381"/>
      <c r="P32" s="381"/>
      <c r="Q32" s="381"/>
      <c r="R32" s="381"/>
      <c r="S32" s="381"/>
      <c r="T32" s="381"/>
    </row>
    <row r="33" spans="1:20" s="3" customFormat="1" x14ac:dyDescent="0.2">
      <c r="E33" s="33"/>
      <c r="F33" s="222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381"/>
      <c r="H34" s="381"/>
      <c r="I34" s="381"/>
      <c r="J34" s="381"/>
      <c r="K34" s="381"/>
      <c r="L34" s="381"/>
      <c r="M34" s="381"/>
      <c r="N34" s="381"/>
      <c r="O34" s="381"/>
      <c r="P34" s="381"/>
      <c r="Q34" s="381"/>
      <c r="R34" s="381"/>
      <c r="S34" s="381"/>
      <c r="T34" s="381"/>
    </row>
    <row r="35" spans="1:20" s="3" customFormat="1" ht="18" customHeight="1" x14ac:dyDescent="0.2">
      <c r="A35" s="53"/>
      <c r="B35" s="53"/>
      <c r="C35" s="53"/>
      <c r="D35" s="48"/>
      <c r="E35" s="48"/>
      <c r="F35" s="48"/>
      <c r="G35" s="381"/>
      <c r="H35" s="381"/>
      <c r="I35" s="381"/>
      <c r="J35" s="381"/>
      <c r="K35" s="381"/>
      <c r="L35" s="381"/>
      <c r="M35" s="381"/>
      <c r="N35" s="381"/>
      <c r="O35" s="381"/>
      <c r="P35" s="381"/>
      <c r="Q35" s="381"/>
      <c r="R35" s="381"/>
      <c r="S35" s="381"/>
      <c r="T35" s="381"/>
    </row>
    <row r="36" spans="1:20" s="3" customFormat="1" x14ac:dyDescent="0.2">
      <c r="A36" s="437" t="s">
        <v>7888</v>
      </c>
      <c r="B36" s="349"/>
      <c r="C36" s="492"/>
      <c r="D36" s="396"/>
      <c r="E36" s="396"/>
      <c r="F36" s="409"/>
      <c r="G36" s="381"/>
      <c r="H36" s="381"/>
      <c r="I36" s="381"/>
      <c r="J36" s="381"/>
      <c r="K36" s="381"/>
      <c r="L36" s="381"/>
      <c r="M36" s="381"/>
      <c r="N36" s="381"/>
      <c r="O36" s="381"/>
      <c r="P36" s="381"/>
      <c r="Q36" s="381"/>
      <c r="R36" s="381"/>
      <c r="S36" s="381"/>
      <c r="T36" s="381"/>
    </row>
    <row r="37" spans="1:20" s="3" customFormat="1" x14ac:dyDescent="0.2">
      <c r="A37" s="437" t="s">
        <v>7889</v>
      </c>
      <c r="B37" s="349"/>
      <c r="C37" s="492"/>
      <c r="D37" s="397"/>
      <c r="E37" s="397"/>
      <c r="F37" s="410"/>
      <c r="G37" s="381"/>
      <c r="H37" s="381"/>
      <c r="I37" s="381"/>
      <c r="J37" s="381"/>
      <c r="K37" s="381"/>
      <c r="L37" s="381"/>
      <c r="M37" s="381"/>
      <c r="N37" s="381"/>
      <c r="O37" s="381"/>
      <c r="P37" s="381"/>
      <c r="Q37" s="381"/>
      <c r="R37" s="381"/>
      <c r="S37" s="381"/>
      <c r="T37" s="381"/>
    </row>
    <row r="38" spans="1:20" s="3" customFormat="1" x14ac:dyDescent="0.2">
      <c r="A38" s="437" t="s">
        <v>1006</v>
      </c>
      <c r="B38" s="349" t="s">
        <v>7477</v>
      </c>
      <c r="C38" s="492"/>
      <c r="D38" s="396"/>
      <c r="E38" s="396"/>
      <c r="F38" s="409"/>
      <c r="G38" s="381"/>
      <c r="H38" s="381"/>
      <c r="I38" s="381"/>
      <c r="J38" s="381"/>
      <c r="K38" s="381"/>
      <c r="L38" s="381"/>
      <c r="M38" s="381"/>
      <c r="N38" s="381"/>
      <c r="O38" s="381"/>
      <c r="P38" s="381"/>
      <c r="Q38" s="381"/>
      <c r="R38" s="381"/>
      <c r="S38" s="381"/>
      <c r="T38" s="381"/>
    </row>
    <row r="39" spans="1:20" s="3" customFormat="1" x14ac:dyDescent="0.2">
      <c r="A39" s="437" t="s">
        <v>2391</v>
      </c>
      <c r="B39" s="466" t="s">
        <v>30840</v>
      </c>
      <c r="C39" s="492"/>
      <c r="D39" s="396"/>
      <c r="E39" s="396"/>
      <c r="F39" s="409"/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</row>
    <row r="40" spans="1:20" s="3" customFormat="1" x14ac:dyDescent="0.2">
      <c r="A40" s="76"/>
      <c r="B40" s="76"/>
      <c r="C40" s="76"/>
      <c r="D40" s="31"/>
      <c r="G40" s="381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245" customFormat="1" ht="13.5" thickBot="1" x14ac:dyDescent="0.25">
      <c r="G41" s="381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</row>
    <row r="42" spans="1:20" s="29" customFormat="1" ht="27" thickBot="1" x14ac:dyDescent="0.45">
      <c r="A42" s="174" t="s">
        <v>2559</v>
      </c>
      <c r="B42" s="181" t="s">
        <v>912</v>
      </c>
      <c r="C42" s="187"/>
      <c r="D42" s="188"/>
      <c r="E42" s="189"/>
      <c r="F42" s="190"/>
      <c r="G42" s="381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S42" s="381"/>
      <c r="T42" s="381"/>
    </row>
    <row r="43" spans="1:20" s="29" customFormat="1" x14ac:dyDescent="0.2">
      <c r="A43" s="214" t="str" cm="1">
        <f t="array" ref="A43">INDEX(XML!D:D,SMALL(IF(($G$1=XML!B:B),ROW(XML!B:B)-MIN(ROW(XML!B:B))+1,""),ROWS($A$1:A1)))</f>
        <v>SFERECT</v>
      </c>
      <c r="B43" s="210" t="str">
        <f>VLOOKUP(A43,'Main Item List'!$A$3:$D$28638,2,0)</f>
        <v>Full height perimeter scaffolding</v>
      </c>
      <c r="C43" s="219" cm="1">
        <f t="array" ref="C43">INDEX(XML!$J$1:$J$1202,SMALL(IF(($G$1=XML!$B$1:$B$1202),ROW(XML!$B$1:$B$1202)-MIN(ROW(XML!$B$1:$B$1202))+1,""),ROWS($C$1:C1)))</f>
        <v>68.61</v>
      </c>
      <c r="D43" s="211" t="str">
        <f>VLOOKUP(A43,'Main Item List'!$A$3:$D$28638,3,0)</f>
        <v>mtr</v>
      </c>
      <c r="E43" s="212">
        <f>VLOOKUP(A43,'Main Item List'!$A$3:$D$28638,4,0)</f>
        <v>35</v>
      </c>
      <c r="F43" s="213">
        <f t="shared" ref="F43:F46" si="1">IFERROR((C43*E43),"0")</f>
        <v>2401.35</v>
      </c>
      <c r="G43" s="381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29" customFormat="1" x14ac:dyDescent="0.2">
      <c r="A44" s="214" t="str" cm="1">
        <f t="array" ref="A44">INDEX(XML!D:D,SMALL(IF(($G$1=XML!B:B),ROW(XML!B:B)-MIN(ROW(XML!B:B))+1,""),ROWS($A$1:A2)))</f>
        <v>SFWR</v>
      </c>
      <c r="B44" s="210" t="str">
        <f>VLOOKUP(A44,'Main Item List'!$A$3:$D$28638,2,0)</f>
        <v>Extra value gable per mtr</v>
      </c>
      <c r="C44" s="219" cm="1">
        <f t="array" ref="C44">INDEX(XML!$J$1:$J$1202,SMALL(IF(($G$1=XML!$B$1:$B$1202),ROW(XML!$B$1:$B$1202)-MIN(ROW(XML!$B$1:$B$1202))+1,""),ROWS($C$1:C2)))</f>
        <v>6.41</v>
      </c>
      <c r="D44" s="211" t="str">
        <f>VLOOKUP(A44,'Main Item List'!$A$3:$D$28638,3,0)</f>
        <v>mtr</v>
      </c>
      <c r="E44" s="795">
        <f>SUM((VLOOKUP(A44,'Main Item List'!$A$3:$D$28638,4,0))*C45)</f>
        <v>88</v>
      </c>
      <c r="F44" s="213">
        <f t="shared" si="1"/>
        <v>564.08000000000004</v>
      </c>
      <c r="G44" s="248" t="s">
        <v>54497</v>
      </c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14" t="str" cm="1">
        <f t="array" ref="A45">INDEX(XML!D:D,SMALL(IF(($G$1=XML!B:B),ROW(XML!B:B)-MIN(ROW(XML!B:B))+1,""),ROWS($A$1:A3)))</f>
        <v>SFGSFDWK</v>
      </c>
      <c r="B45" s="210" t="str">
        <f>VLOOKUP(A45,'Main Item List'!$A$3:$D$28638,2,0)</f>
        <v>Scaffold - weekly rate</v>
      </c>
      <c r="C45" s="219" cm="1">
        <f t="array" ref="C45">INDEX(XML!$J$1:$J$1202,SMALL(IF(($G$1=XML!$B$1:$B$1202),ROW(XML!$B$1:$B$1202)-MIN(ROW(XML!$B$1:$B$1202))+1,""),ROWS($C$1:C3)))</f>
        <v>8</v>
      </c>
      <c r="D45" s="211" t="str">
        <f>VLOOKUP(A45,'Main Item List'!$A$3:$D$28638,3,0)</f>
        <v>week</v>
      </c>
      <c r="E45" s="212">
        <f>VLOOKUP(A45,'Main Item List'!$A$3:$D$28638,4,0)</f>
        <v>2.25</v>
      </c>
      <c r="F45" s="213">
        <f t="shared" si="1"/>
        <v>18</v>
      </c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76" customFormat="1" x14ac:dyDescent="0.2">
      <c r="A46" s="214" t="str" cm="1">
        <f t="array" ref="A46">INDEX(XML!D:D,SMALL(IF(($G$1=XML!B:B),ROW(XML!B:B)-MIN(ROW(XML!B:B))+1,""),ROWS($A$1:A4)))</f>
        <v>SFGSFEM2</v>
      </c>
      <c r="B46" s="210" t="str">
        <f>VLOOKUP(A46,'Main Item List'!$A$3:$D$28638,2,0)</f>
        <v>Scaffold - erection &amp; dismantle</v>
      </c>
      <c r="C46" s="219" cm="1">
        <f t="array" ref="C46">INDEX(XML!$J$1:$J$1202,SMALL(IF(($G$1=XML!$B$1:$B$1202),ROW(XML!$B$1:$B$1202)-MIN(ROW(XML!$B$1:$B$1202))+1,""),ROWS($C$1:C4)))</f>
        <v>75.02</v>
      </c>
      <c r="D46" s="211" t="str">
        <f>VLOOKUP(A46,'Main Item List'!$A$3:$D$28638,3,0)</f>
        <v>m2</v>
      </c>
      <c r="E46" s="212">
        <f>VLOOKUP(A46,'Main Item List'!$A$3:$D$28638,4,0)</f>
        <v>15</v>
      </c>
      <c r="F46" s="213">
        <f t="shared" si="1"/>
        <v>1125.3</v>
      </c>
      <c r="G46" s="381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220"/>
      <c r="C47" s="221"/>
      <c r="D47" s="220"/>
      <c r="E47" s="222"/>
      <c r="F47" s="145"/>
      <c r="G47" s="381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160"/>
      <c r="B48" s="813" t="s">
        <v>2560</v>
      </c>
      <c r="C48" s="813"/>
      <c r="D48" s="813"/>
      <c r="E48" s="159">
        <f>SUM(F43:F47)</f>
        <v>4108.7299999999996</v>
      </c>
      <c r="F48" s="145"/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7:20" s="245" customFormat="1" x14ac:dyDescent="0.2"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7:20" s="245" customFormat="1" x14ac:dyDescent="0.2"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7:20" s="245" customFormat="1" x14ac:dyDescent="0.2"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7:20" s="245" customFormat="1" x14ac:dyDescent="0.2"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7:20" s="245" customFormat="1" x14ac:dyDescent="0.2"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7:20" s="245" customFormat="1" x14ac:dyDescent="0.2">
      <c r="G54" s="381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7:20" s="245" customFormat="1" x14ac:dyDescent="0.2">
      <c r="G55" s="381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7:20" s="245" customFormat="1" x14ac:dyDescent="0.2">
      <c r="G56" s="381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7:20" s="245" customFormat="1" x14ac:dyDescent="0.2">
      <c r="G57" s="381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7:20" s="245" customFormat="1" x14ac:dyDescent="0.2"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7:20" s="245" customFormat="1" x14ac:dyDescent="0.2">
      <c r="G59" s="381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7:20" s="245" customFormat="1" x14ac:dyDescent="0.2">
      <c r="G60" s="381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7:20" s="245" customFormat="1" x14ac:dyDescent="0.2">
      <c r="G61" s="381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7:20" s="245" customFormat="1" x14ac:dyDescent="0.2">
      <c r="G62" s="381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7:20" s="245" customFormat="1" x14ac:dyDescent="0.2">
      <c r="G63" s="381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7:20" s="245" customFormat="1" x14ac:dyDescent="0.2">
      <c r="G64" s="381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7:20" s="245" customFormat="1" x14ac:dyDescent="0.2">
      <c r="G65" s="381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7:20" s="245" customFormat="1" x14ac:dyDescent="0.2">
      <c r="G66" s="381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7:20" s="245" customFormat="1" x14ac:dyDescent="0.2">
      <c r="G67" s="381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7:20" s="245" customFormat="1" x14ac:dyDescent="0.2">
      <c r="G68" s="381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7:20" s="245" customFormat="1" x14ac:dyDescent="0.2"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7:20" s="245" customFormat="1" x14ac:dyDescent="0.2"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7:20" s="245" customFormat="1" x14ac:dyDescent="0.2">
      <c r="G71" s="381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7:20" s="245" customFormat="1" x14ac:dyDescent="0.2">
      <c r="G72" s="381"/>
      <c r="H72" s="381"/>
      <c r="I72" s="381"/>
      <c r="J72" s="381"/>
      <c r="K72" s="381"/>
      <c r="L72" s="381"/>
      <c r="M72" s="381"/>
      <c r="N72" s="381"/>
      <c r="O72" s="381"/>
      <c r="P72" s="381"/>
      <c r="Q72" s="381"/>
      <c r="R72" s="381"/>
      <c r="S72" s="381"/>
      <c r="T72" s="381"/>
    </row>
    <row r="73" spans="7:20" s="245" customFormat="1" x14ac:dyDescent="0.2">
      <c r="G73" s="381"/>
      <c r="H73" s="381"/>
      <c r="I73" s="381"/>
      <c r="J73" s="381"/>
      <c r="K73" s="381"/>
      <c r="L73" s="381"/>
      <c r="M73" s="381"/>
      <c r="N73" s="381"/>
      <c r="O73" s="381"/>
      <c r="P73" s="381"/>
      <c r="Q73" s="381"/>
      <c r="R73" s="381"/>
      <c r="S73" s="381"/>
      <c r="T73" s="381"/>
    </row>
    <row r="74" spans="7:20" s="245" customFormat="1" x14ac:dyDescent="0.2">
      <c r="G74" s="381"/>
      <c r="H74" s="381"/>
      <c r="I74" s="381"/>
      <c r="J74" s="381"/>
      <c r="K74" s="381"/>
      <c r="L74" s="381"/>
      <c r="M74" s="381"/>
      <c r="N74" s="381"/>
      <c r="O74" s="381"/>
      <c r="P74" s="381"/>
      <c r="Q74" s="381"/>
      <c r="R74" s="381"/>
      <c r="S74" s="381"/>
      <c r="T74" s="381"/>
    </row>
    <row r="75" spans="7:20" s="245" customFormat="1" x14ac:dyDescent="0.2">
      <c r="G75" s="381"/>
      <c r="H75" s="381"/>
      <c r="I75" s="381"/>
      <c r="J75" s="381"/>
      <c r="K75" s="381"/>
      <c r="L75" s="381"/>
      <c r="M75" s="381"/>
      <c r="N75" s="381"/>
      <c r="O75" s="381"/>
      <c r="P75" s="381"/>
      <c r="Q75" s="381"/>
      <c r="R75" s="381"/>
      <c r="S75" s="381"/>
      <c r="T75" s="381"/>
    </row>
    <row r="76" spans="7:20" s="245" customFormat="1" x14ac:dyDescent="0.2">
      <c r="G76" s="381"/>
      <c r="H76" s="381"/>
      <c r="I76" s="381"/>
      <c r="J76" s="381"/>
      <c r="K76" s="381"/>
      <c r="L76" s="381"/>
      <c r="M76" s="381"/>
      <c r="N76" s="381"/>
      <c r="O76" s="381"/>
      <c r="P76" s="381"/>
      <c r="Q76" s="381"/>
      <c r="R76" s="381"/>
      <c r="S76" s="381"/>
      <c r="T76" s="381"/>
    </row>
    <row r="77" spans="7:20" s="245" customFormat="1" x14ac:dyDescent="0.2">
      <c r="G77" s="381"/>
      <c r="H77" s="381"/>
      <c r="I77" s="381"/>
      <c r="J77" s="381"/>
      <c r="K77" s="381"/>
      <c r="L77" s="381"/>
      <c r="M77" s="381"/>
      <c r="N77" s="381"/>
      <c r="O77" s="381"/>
      <c r="P77" s="381"/>
      <c r="Q77" s="381"/>
      <c r="R77" s="381"/>
      <c r="S77" s="381"/>
      <c r="T77" s="381"/>
    </row>
    <row r="78" spans="7:20" s="245" customFormat="1" x14ac:dyDescent="0.2">
      <c r="G78" s="381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381"/>
    </row>
    <row r="79" spans="7:20" s="245" customFormat="1" x14ac:dyDescent="0.2">
      <c r="G79" s="381"/>
      <c r="H79" s="381"/>
      <c r="I79" s="381"/>
      <c r="J79" s="381"/>
      <c r="K79" s="381"/>
      <c r="L79" s="381"/>
      <c r="M79" s="381"/>
      <c r="N79" s="381"/>
      <c r="O79" s="381"/>
      <c r="P79" s="381"/>
      <c r="Q79" s="381"/>
      <c r="R79" s="381"/>
      <c r="S79" s="381"/>
      <c r="T79" s="381"/>
    </row>
    <row r="80" spans="7:20" s="245" customFormat="1" x14ac:dyDescent="0.2">
      <c r="G80" s="381"/>
      <c r="H80" s="381"/>
      <c r="I80" s="381"/>
      <c r="J80" s="381"/>
      <c r="K80" s="381"/>
      <c r="L80" s="381"/>
      <c r="M80" s="381"/>
      <c r="N80" s="381"/>
      <c r="O80" s="381"/>
      <c r="P80" s="381"/>
      <c r="Q80" s="381"/>
      <c r="R80" s="381"/>
      <c r="S80" s="381"/>
      <c r="T80" s="381"/>
    </row>
    <row r="81" spans="7:20" s="245" customFormat="1" x14ac:dyDescent="0.2"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</row>
    <row r="82" spans="7:20" s="245" customFormat="1" x14ac:dyDescent="0.2">
      <c r="G82" s="381"/>
      <c r="H82" s="381"/>
      <c r="I82" s="381"/>
      <c r="J82" s="381"/>
      <c r="K82" s="381"/>
      <c r="L82" s="381"/>
      <c r="M82" s="381"/>
      <c r="N82" s="381"/>
      <c r="O82" s="381"/>
      <c r="P82" s="381"/>
      <c r="Q82" s="381"/>
      <c r="R82" s="381"/>
      <c r="S82" s="381"/>
      <c r="T82" s="381"/>
    </row>
    <row r="83" spans="7:20" s="245" customFormat="1" x14ac:dyDescent="0.2">
      <c r="G83" s="381"/>
      <c r="H83" s="381"/>
      <c r="I83" s="381"/>
      <c r="J83" s="381"/>
      <c r="K83" s="381"/>
      <c r="L83" s="381"/>
      <c r="M83" s="381"/>
      <c r="N83" s="381"/>
      <c r="O83" s="381"/>
      <c r="P83" s="381"/>
      <c r="Q83" s="381"/>
      <c r="R83" s="381"/>
      <c r="S83" s="381"/>
      <c r="T83" s="381"/>
    </row>
    <row r="84" spans="7:20" s="245" customFormat="1" x14ac:dyDescent="0.2">
      <c r="G84" s="381"/>
      <c r="H84" s="381"/>
      <c r="I84" s="381"/>
      <c r="J84" s="381"/>
      <c r="K84" s="381"/>
      <c r="L84" s="381"/>
      <c r="M84" s="381"/>
      <c r="N84" s="381"/>
      <c r="O84" s="381"/>
      <c r="P84" s="381"/>
      <c r="Q84" s="381"/>
      <c r="R84" s="381"/>
      <c r="S84" s="381"/>
      <c r="T84" s="381"/>
    </row>
    <row r="85" spans="7:20" s="245" customFormat="1" x14ac:dyDescent="0.2">
      <c r="G85" s="381"/>
      <c r="H85" s="381"/>
      <c r="I85" s="381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</row>
    <row r="86" spans="7:20" s="245" customFormat="1" x14ac:dyDescent="0.2">
      <c r="G86" s="381"/>
      <c r="H86" s="381"/>
      <c r="I86" s="381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</row>
    <row r="87" spans="7:20" s="245" customFormat="1" x14ac:dyDescent="0.2">
      <c r="G87" s="381"/>
      <c r="H87" s="381"/>
      <c r="I87" s="381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</row>
    <row r="88" spans="7:20" s="245" customFormat="1" x14ac:dyDescent="0.2"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</row>
    <row r="89" spans="7:20" s="245" customFormat="1" x14ac:dyDescent="0.2">
      <c r="G89" s="381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</row>
    <row r="90" spans="7:20" s="245" customFormat="1" x14ac:dyDescent="0.2"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</row>
    <row r="91" spans="7:20" s="245" customFormat="1" x14ac:dyDescent="0.2"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</row>
    <row r="92" spans="7:20" s="245" customFormat="1" x14ac:dyDescent="0.2"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</row>
    <row r="93" spans="7:20" s="245" customFormat="1" x14ac:dyDescent="0.2"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</row>
    <row r="94" spans="7:20" s="245" customFormat="1" x14ac:dyDescent="0.2"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</row>
    <row r="95" spans="7:20" s="245" customFormat="1" x14ac:dyDescent="0.2"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</row>
    <row r="96" spans="7:20" s="245" customFormat="1" x14ac:dyDescent="0.2"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</row>
    <row r="97" spans="7:20" s="245" customFormat="1" x14ac:dyDescent="0.2"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</row>
    <row r="98" spans="7:20" s="245" customFormat="1" x14ac:dyDescent="0.2"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</row>
    <row r="99" spans="7:20" s="245" customFormat="1" x14ac:dyDescent="0.2"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</row>
    <row r="100" spans="7:20" s="245" customFormat="1" x14ac:dyDescent="0.2"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</row>
    <row r="101" spans="7:20" s="245" customFormat="1" x14ac:dyDescent="0.2"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</row>
    <row r="102" spans="7:20" s="245" customFormat="1" x14ac:dyDescent="0.2"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</row>
    <row r="103" spans="7:20" s="245" customFormat="1" x14ac:dyDescent="0.2"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</row>
    <row r="104" spans="7:20" s="245" customFormat="1" x14ac:dyDescent="0.2"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</row>
    <row r="105" spans="7:20" s="245" customFormat="1" x14ac:dyDescent="0.2">
      <c r="G105" s="381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</row>
    <row r="106" spans="7:20" s="245" customFormat="1" x14ac:dyDescent="0.2">
      <c r="G106" s="381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</row>
    <row r="107" spans="7:20" s="245" customFormat="1" x14ac:dyDescent="0.2"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</row>
    <row r="108" spans="7:20" s="245" customFormat="1" x14ac:dyDescent="0.2"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</row>
    <row r="109" spans="7:20" s="245" customFormat="1" x14ac:dyDescent="0.2">
      <c r="G109" s="381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</row>
    <row r="110" spans="7:20" s="245" customFormat="1" x14ac:dyDescent="0.2">
      <c r="G110" s="381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</row>
    <row r="111" spans="7:20" s="245" customFormat="1" x14ac:dyDescent="0.2"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</row>
    <row r="112" spans="7:20" s="245" customFormat="1" x14ac:dyDescent="0.2">
      <c r="G112" s="381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</row>
    <row r="113" spans="7:20" s="245" customFormat="1" x14ac:dyDescent="0.2"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</row>
    <row r="114" spans="7:20" s="245" customFormat="1" x14ac:dyDescent="0.2">
      <c r="G114" s="381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</row>
    <row r="115" spans="7:20" s="245" customFormat="1" x14ac:dyDescent="0.2">
      <c r="G115" s="381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</row>
    <row r="116" spans="7:20" s="245" customFormat="1" x14ac:dyDescent="0.2">
      <c r="G116" s="381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</row>
    <row r="117" spans="7:20" s="245" customFormat="1" x14ac:dyDescent="0.2">
      <c r="G117" s="381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</row>
    <row r="118" spans="7:20" s="245" customFormat="1" x14ac:dyDescent="0.2"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</row>
    <row r="119" spans="7:20" s="245" customFormat="1" x14ac:dyDescent="0.2">
      <c r="G119" s="381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</row>
    <row r="120" spans="7:20" s="245" customFormat="1" x14ac:dyDescent="0.2">
      <c r="G120" s="381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</row>
    <row r="121" spans="7:20" s="245" customFormat="1" x14ac:dyDescent="0.2">
      <c r="G121" s="381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</row>
  </sheetData>
  <mergeCells count="3">
    <mergeCell ref="B48:D48"/>
    <mergeCell ref="D6:F6"/>
    <mergeCell ref="A34:F34"/>
  </mergeCells>
  <phoneticPr fontId="75" type="noConversion"/>
  <dataValidations count="1">
    <dataValidation type="list" allowBlank="1" showInputMessage="1" showErrorMessage="1" sqref="H9" xr:uid="{839D36AC-5118-4061-8764-F83276300C10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4B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134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CONCATENATE('100 Scaffold'!E9,"/",'100 Scaffold'!F9)</f>
        <v>JNB 20058/100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'100 Scaffold'!A11</f>
        <v>Waimea Scaffold Ltd</v>
      </c>
    </row>
    <row r="3" spans="1:8" x14ac:dyDescent="0.2">
      <c r="B3" t="str">
        <f>'100 Scaffold'!A22</f>
        <v>SFERECT</v>
      </c>
      <c r="C3" t="str">
        <f>'100 Scaffold'!A22</f>
        <v>SFERECT</v>
      </c>
      <c r="D3" t="str">
        <f>'100 Scaffold'!B22</f>
        <v>Full height perimeter scaffolding</v>
      </c>
      <c r="E3" s="14">
        <f>'100 Scaffold'!C22</f>
        <v>68.61</v>
      </c>
      <c r="F3" s="75" t="str">
        <f>'100 Scaffold'!D22</f>
        <v>mtr</v>
      </c>
      <c r="G3" s="99">
        <f>'100 Scaffold'!E22</f>
        <v>35</v>
      </c>
      <c r="H3" s="99">
        <f>E3*G3</f>
        <v>2401.35</v>
      </c>
    </row>
    <row r="4" spans="1:8" x14ac:dyDescent="0.2">
      <c r="B4" t="str">
        <f>'100 Scaffold'!A23</f>
        <v>SFWR</v>
      </c>
      <c r="C4" t="str">
        <f>'100 Scaffold'!A23</f>
        <v>SFWR</v>
      </c>
      <c r="D4" t="str">
        <f>'100 Scaffold'!B23</f>
        <v>Extra value gable per mtr</v>
      </c>
      <c r="E4" s="14">
        <f>'100 Scaffold'!C23</f>
        <v>6.41</v>
      </c>
      <c r="F4" s="75" t="str">
        <f>'100 Scaffold'!D23</f>
        <v>mtr</v>
      </c>
      <c r="G4" s="99">
        <f>'100 Scaffold'!E23</f>
        <v>88</v>
      </c>
      <c r="H4" s="99">
        <f t="shared" ref="H4:H7" si="0">E4*G4</f>
        <v>564.08000000000004</v>
      </c>
    </row>
    <row r="5" spans="1:8" x14ac:dyDescent="0.2">
      <c r="B5" t="str">
        <f>'100 Scaffold'!A24</f>
        <v>SFGSFDWK</v>
      </c>
      <c r="C5" t="str">
        <f>'100 Scaffold'!A24</f>
        <v>SFGSFDWK</v>
      </c>
      <c r="D5" t="str">
        <f>'100 Scaffold'!B24</f>
        <v>Scaffold - weekly rate</v>
      </c>
      <c r="E5" s="14">
        <f>'100 Scaffold'!C24</f>
        <v>8</v>
      </c>
      <c r="F5" s="75" t="str">
        <f>'100 Scaffold'!D24</f>
        <v>week</v>
      </c>
      <c r="G5" s="99">
        <f>'100 Scaffold'!E24</f>
        <v>2.25</v>
      </c>
      <c r="H5" s="99">
        <f t="shared" si="0"/>
        <v>18</v>
      </c>
    </row>
    <row r="6" spans="1:8" x14ac:dyDescent="0.2">
      <c r="B6" t="str">
        <f>'100 Scaffold'!A25</f>
        <v>SFGSFEM2</v>
      </c>
      <c r="C6" t="str">
        <f>'100 Scaffold'!A25</f>
        <v>SFGSFEM2</v>
      </c>
      <c r="D6" t="str">
        <f>'100 Scaffold'!B25</f>
        <v>Scaffold - erection &amp; dismantle</v>
      </c>
      <c r="E6" s="14">
        <f>'100 Scaffold'!C25</f>
        <v>75.02</v>
      </c>
      <c r="F6" s="75" t="str">
        <f>'100 Scaffold'!D25</f>
        <v>m2</v>
      </c>
      <c r="G6" s="99">
        <f>'100 Scaffold'!E25</f>
        <v>15</v>
      </c>
      <c r="H6" s="99">
        <f t="shared" si="0"/>
        <v>1125.3</v>
      </c>
    </row>
    <row r="7" spans="1:8" x14ac:dyDescent="0.2">
      <c r="B7">
        <f>'100 Scaffold'!A29</f>
        <v>0</v>
      </c>
      <c r="C7">
        <f>'100 Scaffold'!A29</f>
        <v>0</v>
      </c>
      <c r="D7">
        <f>'100 Scaffold'!B29</f>
        <v>0</v>
      </c>
      <c r="E7" s="14">
        <f>'100 Scaffold'!C29</f>
        <v>0</v>
      </c>
      <c r="F7" s="75">
        <f>'100 Scaffold'!D29</f>
        <v>0</v>
      </c>
      <c r="G7" s="99">
        <f>'100 Scaffold'!E29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174">
    <tabColor indexed="10"/>
  </sheetPr>
  <dimension ref="A1:T117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11.1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4124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54912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1301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All Bricks &amp; Roofing Ltd</v>
      </c>
      <c r="B11" s="23"/>
      <c r="D11" s="33" t="s">
        <v>905</v>
      </c>
      <c r="E11" s="33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20 Park Drive, Richmond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0">
        <f>VLOOKUP(C10,Suppliers!$A$1:$H$674,4,0)</f>
        <v>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021 733 595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tp.nicholls@xtra.co.nz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Tim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A41</f>
        <v>#NUM!</v>
      </c>
      <c r="B22" s="358" t="e">
        <f>VLOOKUP(A22,$A$39:$E$401,2,0)</f>
        <v>#NUM!</v>
      </c>
      <c r="C22" s="40" t="e">
        <f>VLOOKUP(A22,$A$39:$E$401,3,0)</f>
        <v>#NUM!</v>
      </c>
      <c r="D22" s="40" t="e">
        <f>VLOOKUP(A22,$A$39:$E$401,4,0)</f>
        <v>#NUM!</v>
      </c>
      <c r="E22" s="434" t="e">
        <f>VLOOKUP(A22,$A$39:$E$401,5,0)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A42</f>
        <v>#NUM!</v>
      </c>
      <c r="B23" s="358" t="e">
        <f>VLOOKUP(A23,$A$39:$E$401,2,0)</f>
        <v>#NUM!</v>
      </c>
      <c r="C23" s="40" t="e">
        <f>VLOOKUP(A23,$A$39:$E$401,3,0)</f>
        <v>#NUM!</v>
      </c>
      <c r="D23" s="40" t="e">
        <f>VLOOKUP(A23,$A$39:$E$401,4,0)</f>
        <v>#NUM!</v>
      </c>
      <c r="E23" s="383" t="e">
        <f>VLOOKUP(A23,$A$39:$E$401,5,0)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64"/>
      <c r="C24" s="38"/>
      <c r="D24" s="40"/>
      <c r="E24" s="383"/>
      <c r="F24" s="390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58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58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0"/>
      <c r="D27" s="360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53"/>
      <c r="B33" s="53"/>
      <c r="C33" s="53"/>
      <c r="D33" s="48"/>
      <c r="E33" s="48"/>
      <c r="F33" s="48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7888</v>
      </c>
      <c r="B34" s="349"/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7889</v>
      </c>
      <c r="B35" s="349"/>
      <c r="C35" s="385"/>
      <c r="D35" s="397"/>
      <c r="E35" s="397"/>
      <c r="F35" s="41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37" t="s">
        <v>1006</v>
      </c>
      <c r="B36" s="466" t="s">
        <v>7477</v>
      </c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 t="s">
        <v>2391</v>
      </c>
      <c r="B37" s="466" t="s">
        <v>30840</v>
      </c>
      <c r="C37" s="385"/>
      <c r="D37" s="396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F38" s="44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245" customFormat="1" ht="13.5" thickBot="1" x14ac:dyDescent="0.25"/>
    <row r="40" spans="1:20" s="29" customFormat="1" ht="27" thickBot="1" x14ac:dyDescent="0.45">
      <c r="A40" s="174" t="s">
        <v>2559</v>
      </c>
      <c r="B40" s="181" t="s">
        <v>912</v>
      </c>
      <c r="C40" s="187"/>
      <c r="D40" s="188"/>
      <c r="E40" s="189"/>
      <c r="F40" s="190"/>
      <c r="G40" s="136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29" customFormat="1" x14ac:dyDescent="0.2">
      <c r="A41" s="209" t="e" cm="1">
        <f t="array" ref="A41">INDEX(XML!D:D,SMALL(IF(($G$1=XML!B:B),ROW(XML!B:B)-MIN(ROW(XML!B:B))+1,""),ROWS($A$1:A1)))</f>
        <v>#NUM!</v>
      </c>
      <c r="B41" s="210" t="e">
        <f>VLOOKUP(A41,'Main Item List'!$A$3:$D$28638,2,0)</f>
        <v>#NUM!</v>
      </c>
      <c r="C41" s="219" t="e" cm="1">
        <f t="array" ref="C41">INDEX(XML!$J$1:$J$1202,SMALL(IF(($G$1=XML!$B$1:$B$1202),ROW(XML!$B$1:$B$1202)-MIN(ROW(XML!$B$1:$B$1202))+1,""),ROWS($C$1:C1)))</f>
        <v>#NUM!</v>
      </c>
      <c r="D41" s="211" t="e">
        <f>VLOOKUP(A41,'Main Item List'!$A$3:$D$28638,3,0)</f>
        <v>#NUM!</v>
      </c>
      <c r="E41" s="212" t="e">
        <f>VLOOKUP(A41,'Main Item List'!$A$3:$D$28638,4,0)</f>
        <v>#NUM!</v>
      </c>
      <c r="F41" s="213" t="str">
        <f t="shared" ref="F41:F42" si="0">IFERROR((C41*E41),"0")</f>
        <v>0</v>
      </c>
      <c r="G41" s="136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</row>
    <row r="42" spans="1:20" s="29" customFormat="1" x14ac:dyDescent="0.2">
      <c r="A42" s="209" t="e" cm="1">
        <f t="array" ref="A42">INDEX(XML!D:D,SMALL(IF(($G$1=XML!B:B),ROW(XML!B:B)-MIN(ROW(XML!B:B))+1,""),ROWS($A$1:A2)))</f>
        <v>#NUM!</v>
      </c>
      <c r="B42" s="210" t="e">
        <f>VLOOKUP(A42,'Main Item List'!$A$3:$D$28638,2,0)</f>
        <v>#NUM!</v>
      </c>
      <c r="C42" s="219" t="e" cm="1">
        <f t="array" ref="C42">INDEX(XML!$J$1:$J$1202,SMALL(IF(($G$1=XML!$B$1:$B$1202),ROW(XML!$B$1:$B$1202)-MIN(ROW(XML!$B$1:$B$1202))+1,""),ROWS($C$1:C2)))</f>
        <v>#NUM!</v>
      </c>
      <c r="D42" s="211" t="e">
        <f>VLOOKUP(A42,'Main Item List'!$A$3:$D$28638,3,0)</f>
        <v>#NUM!</v>
      </c>
      <c r="E42" s="212" t="e">
        <f>VLOOKUP(A42,'Main Item List'!$A$3:$D$28638,4,0)</f>
        <v>#NUM!</v>
      </c>
      <c r="F42" s="213" t="str">
        <f t="shared" si="0"/>
        <v>0</v>
      </c>
      <c r="G42" s="136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S42" s="381"/>
      <c r="T42" s="381"/>
    </row>
    <row r="43" spans="1:20" s="29" customFormat="1" x14ac:dyDescent="0.2">
      <c r="A43" s="160"/>
      <c r="B43" s="220"/>
      <c r="C43" s="221"/>
      <c r="D43" s="220"/>
      <c r="E43" s="222"/>
      <c r="F43" s="145"/>
      <c r="G43" s="136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29" customFormat="1" x14ac:dyDescent="0.2">
      <c r="A44" s="160"/>
      <c r="B44" s="813" t="s">
        <v>2560</v>
      </c>
      <c r="C44" s="813"/>
      <c r="D44" s="813"/>
      <c r="E44" s="159">
        <f>SUM(F41:F43)</f>
        <v>0</v>
      </c>
      <c r="F44" s="14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</sheetData>
  <mergeCells count="3">
    <mergeCell ref="B44:D44"/>
    <mergeCell ref="D6:F6"/>
    <mergeCell ref="A32:F32"/>
  </mergeCells>
  <dataValidations count="1">
    <dataValidation type="list" allowBlank="1" showInputMessage="1" showErrorMessage="1" sqref="H9" xr:uid="{DC6DD4FD-122A-44CE-ADB2-CBCD340EA51C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5D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175">
    <tabColor rgb="FFFFFF00"/>
  </sheetPr>
  <dimension ref="A1:H7"/>
  <sheetViews>
    <sheetView zoomScaleNormal="100" workbookViewId="0">
      <selection activeCell="G33" sqref="G33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CONCATENATE('100.1 Edge Protection'!E9,"/",'100.1 Edge Protection'!F9)</f>
        <v>JNB 20058/100.1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'100.1 Edge Protection'!A11</f>
        <v>All Bricks &amp; Roofing Ltd</v>
      </c>
    </row>
    <row r="3" spans="1:8" x14ac:dyDescent="0.2">
      <c r="B3" t="e">
        <f>'100.1 Edge Protection'!A22</f>
        <v>#NUM!</v>
      </c>
      <c r="C3" t="e">
        <f>'100.1 Edge Protection'!A22</f>
        <v>#NUM!</v>
      </c>
      <c r="D3" t="e">
        <f>'100.1 Edge Protection'!B22</f>
        <v>#NUM!</v>
      </c>
      <c r="E3" s="14" t="e">
        <f>'100.1 Edge Protection'!C22</f>
        <v>#NUM!</v>
      </c>
      <c r="F3" s="75" t="e">
        <f>'100.1 Edge Protection'!D22</f>
        <v>#NUM!</v>
      </c>
      <c r="G3" t="e">
        <f>'100.1 Edge Protection'!E22</f>
        <v>#NUM!</v>
      </c>
      <c r="H3" s="99" t="e">
        <f>E3*G3</f>
        <v>#NUM!</v>
      </c>
    </row>
    <row r="4" spans="1:8" x14ac:dyDescent="0.2">
      <c r="B4" t="e">
        <f>'100.1 Edge Protection'!A23</f>
        <v>#NUM!</v>
      </c>
      <c r="C4" t="e">
        <f>'100.1 Edge Protection'!A23</f>
        <v>#NUM!</v>
      </c>
      <c r="D4" t="e">
        <f>'100.1 Edge Protection'!B23</f>
        <v>#NUM!</v>
      </c>
      <c r="E4" s="14" t="e">
        <f>'100.1 Edge Protection'!C23</f>
        <v>#NUM!</v>
      </c>
      <c r="F4" s="75" t="e">
        <f>'100.1 Edge Protection'!D23</f>
        <v>#NUM!</v>
      </c>
      <c r="G4" t="e">
        <f>'100.1 Edge Protection'!E23</f>
        <v>#NUM!</v>
      </c>
      <c r="H4" s="99" t="e">
        <f t="shared" ref="H4:H7" si="0">E4*G4</f>
        <v>#NUM!</v>
      </c>
    </row>
    <row r="5" spans="1:8" x14ac:dyDescent="0.2">
      <c r="B5">
        <f>'100.1 Edge Protection'!A25</f>
        <v>0</v>
      </c>
      <c r="C5">
        <f>'100.1 Edge Protection'!A25</f>
        <v>0</v>
      </c>
      <c r="D5">
        <f>'100.1 Edge Protection'!B25</f>
        <v>0</v>
      </c>
      <c r="E5" s="14">
        <f>'100.1 Edge Protection'!C25</f>
        <v>0</v>
      </c>
      <c r="F5" s="75">
        <f>'100.1 Edge Protection'!D25</f>
        <v>0</v>
      </c>
      <c r="G5">
        <f>'100.1 Edge Protection'!E25</f>
        <v>0</v>
      </c>
      <c r="H5" s="99">
        <f t="shared" si="0"/>
        <v>0</v>
      </c>
    </row>
    <row r="6" spans="1:8" x14ac:dyDescent="0.2">
      <c r="B6">
        <f>'100.1 Edge Protection'!A26</f>
        <v>0</v>
      </c>
      <c r="C6">
        <f>'100.1 Edge Protection'!A26</f>
        <v>0</v>
      </c>
      <c r="D6">
        <f>'100.1 Edge Protection'!B26</f>
        <v>0</v>
      </c>
      <c r="E6" s="14">
        <f>'100.1 Edge Protection'!C26</f>
        <v>0</v>
      </c>
      <c r="F6" s="75">
        <f>'100.1 Edge Protection'!D26</f>
        <v>0</v>
      </c>
      <c r="G6">
        <f>'100.1 Edge Protection'!E26</f>
        <v>0</v>
      </c>
      <c r="H6" s="99">
        <f t="shared" si="0"/>
        <v>0</v>
      </c>
    </row>
    <row r="7" spans="1:8" x14ac:dyDescent="0.2">
      <c r="B7">
        <f>'100.1 Edge Protection'!A27</f>
        <v>0</v>
      </c>
      <c r="C7">
        <f>'100.1 Edge Protection'!A27</f>
        <v>0</v>
      </c>
      <c r="D7">
        <f>'100.1 Edge Protection'!B27</f>
        <v>0</v>
      </c>
      <c r="E7" s="14">
        <f>'100.1 Edge Protection'!C27</f>
        <v>0</v>
      </c>
      <c r="F7" s="75">
        <f>'100.1 Edge Protection'!D27</f>
        <v>0</v>
      </c>
      <c r="G7">
        <f>'100.1 Edge Protection'!E27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176">
    <tabColor indexed="10"/>
  </sheetPr>
  <dimension ref="A1:T113"/>
  <sheetViews>
    <sheetView zoomScaleNormal="100" workbookViewId="0">
      <selection activeCell="G9" sqref="G9:H9"/>
    </sheetView>
  </sheetViews>
  <sheetFormatPr defaultColWidth="9.140625"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88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5140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4797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1320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Kiwi Safe Net Solutions Ltd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19 Cambelldon Crescent, Stoke, Nelson 7011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0"/>
      <c r="C13" s="36"/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021 517 351</v>
      </c>
      <c r="C14" s="36"/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sales@kiwisafe.co.nz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Tony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'088 Safety Nets'!A38</f>
        <v>SFNFRC</v>
      </c>
      <c r="B22" s="358" t="str">
        <f>VLOOKUP(A22,$A$36:$E$398,2,0)</f>
        <v>Safety nets per m2</v>
      </c>
      <c r="C22" s="40">
        <f>VLOOKUP(A22,$A$36:$E$398,3,0)</f>
        <v>209.95</v>
      </c>
      <c r="D22" s="40" t="str">
        <f>VLOOKUP(A22,$A$36:$E$398,4,0)</f>
        <v>each</v>
      </c>
      <c r="E22" s="434">
        <f>VLOOKUP(A22,$A$36:$E$398,5,0)</f>
        <v>3.9</v>
      </c>
      <c r="F22" s="390">
        <f>C22*E22</f>
        <v>818.80499999999995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59"/>
      <c r="C23" s="358"/>
      <c r="D23" s="362"/>
      <c r="E23" s="362"/>
      <c r="F23" s="453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>
        <f>SUM(F22:F26)</f>
        <v>818.80499999999995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>
        <f>F27*15%</f>
        <v>122.82074999999999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>
        <f>F27+F28</f>
        <v>941.62574999999993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53"/>
      <c r="B32" s="53"/>
      <c r="C32" s="53"/>
      <c r="D32" s="48"/>
      <c r="E32" s="48"/>
      <c r="F32" s="48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437" t="s">
        <v>1006</v>
      </c>
      <c r="B33" s="349" t="s">
        <v>7477</v>
      </c>
      <c r="C33" s="348"/>
      <c r="D33" s="348"/>
      <c r="E33" s="348"/>
      <c r="F33" s="563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2391</v>
      </c>
      <c r="B34" s="355" t="s">
        <v>30840</v>
      </c>
      <c r="C34" s="354"/>
      <c r="D34" s="356"/>
      <c r="E34" s="348"/>
      <c r="F34" s="563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245" customFormat="1" ht="13.5" thickBot="1" x14ac:dyDescent="0.25"/>
    <row r="37" spans="1:20" s="29" customFormat="1" ht="27" thickBot="1" x14ac:dyDescent="0.45">
      <c r="A37" s="174" t="s">
        <v>4797</v>
      </c>
      <c r="B37" s="181" t="s">
        <v>5226</v>
      </c>
      <c r="C37" s="187"/>
      <c r="D37" s="188"/>
      <c r="E37" s="189"/>
      <c r="F37" s="190"/>
      <c r="G37" s="136"/>
      <c r="H37" s="381"/>
      <c r="I37" s="381"/>
      <c r="J37" s="381"/>
      <c r="K37" s="381"/>
      <c r="L37" s="381"/>
      <c r="M37" s="381"/>
      <c r="N37" s="381"/>
      <c r="O37" s="381"/>
      <c r="P37" s="381"/>
      <c r="Q37" s="381"/>
      <c r="R37" s="381"/>
      <c r="S37" s="381"/>
      <c r="T37" s="381"/>
    </row>
    <row r="38" spans="1:20" s="76" customFormat="1" x14ac:dyDescent="0.2">
      <c r="A38" s="209" t="str" cm="1">
        <f t="array" ref="A38">INDEX(XML!D:D,SMALL(IF(($G$1=XML!B:B),ROW(XML!B:B)-MIN(ROW(XML!B:B))+1,""),ROWS($A$1:A1)))</f>
        <v>SFNFRC</v>
      </c>
      <c r="B38" s="210" t="str">
        <f>VLOOKUP(A38,'Main Item List'!$A$3:$D$28638,2,0)</f>
        <v>Safety nets per m2</v>
      </c>
      <c r="C38" s="219" cm="1">
        <f t="array" ref="C38">INDEX(XML!$J$1:$J$1202,SMALL(IF(($G$1=XML!$B$1:$B$1202),ROW(XML!$B$1:$B$1202)-MIN(ROW(XML!$B$1:$B$1202))+1,""),ROWS($C$1:C1)))</f>
        <v>209.95</v>
      </c>
      <c r="D38" s="211" t="str">
        <f>VLOOKUP(A38,'Main Item List'!$A$3:$D$28638,3,0)</f>
        <v>each</v>
      </c>
      <c r="E38" s="212">
        <f>VLOOKUP(A38,'Main Item List'!$A$3:$D$28638,4,0)</f>
        <v>3.9</v>
      </c>
      <c r="F38" s="213">
        <f t="shared" ref="F38" si="0">IFERROR((C38*E38),"0")</f>
        <v>818.80499999999995</v>
      </c>
      <c r="G38" s="136"/>
      <c r="H38" s="381"/>
      <c r="I38" s="381"/>
      <c r="J38" s="381"/>
      <c r="K38" s="381"/>
      <c r="L38" s="381"/>
      <c r="M38" s="381"/>
      <c r="N38" s="381"/>
      <c r="O38" s="381"/>
      <c r="P38" s="381"/>
      <c r="Q38" s="381"/>
      <c r="R38" s="381"/>
      <c r="S38" s="381"/>
      <c r="T38" s="381"/>
    </row>
    <row r="39" spans="1:20" s="76" customFormat="1" x14ac:dyDescent="0.2">
      <c r="A39" s="161"/>
      <c r="B39" s="335"/>
      <c r="C39" s="224"/>
      <c r="D39" s="335"/>
      <c r="E39" s="222"/>
      <c r="F39" s="145"/>
      <c r="G39" s="136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</row>
    <row r="40" spans="1:20" s="29" customFormat="1" x14ac:dyDescent="0.2">
      <c r="A40" s="161"/>
      <c r="B40" s="813" t="s">
        <v>5227</v>
      </c>
      <c r="C40" s="813"/>
      <c r="D40" s="813"/>
      <c r="E40" s="159">
        <f>SUM(F38:F39)</f>
        <v>818.80499999999995</v>
      </c>
      <c r="F40" s="145"/>
      <c r="G40" s="136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245" customFormat="1" x14ac:dyDescent="0.2"/>
    <row r="42" spans="1:20" s="245" customFormat="1" x14ac:dyDescent="0.2"/>
    <row r="43" spans="1:20" s="245" customFormat="1" x14ac:dyDescent="0.2"/>
    <row r="44" spans="1:20" s="245" customFormat="1" x14ac:dyDescent="0.2"/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</sheetData>
  <mergeCells count="3">
    <mergeCell ref="B40:D40"/>
    <mergeCell ref="D6:F6"/>
    <mergeCell ref="A31:F31"/>
  </mergeCells>
  <dataValidations count="1">
    <dataValidation type="list" allowBlank="1" showInputMessage="1" showErrorMessage="1" sqref="H9" xr:uid="{03D69FD2-1BF7-4C02-BA5B-F6A862E639FE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5F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177">
    <tabColor rgb="FFFFFF00"/>
  </sheetPr>
  <dimension ref="A1:H5"/>
  <sheetViews>
    <sheetView zoomScaleNormal="100" workbookViewId="0">
      <selection activeCell="B2" sqref="B2"/>
    </sheetView>
  </sheetViews>
  <sheetFormatPr defaultColWidth="9.140625"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CONCATENATE('088 Safety Nets'!E9,"/",'088 Safety Nets'!F9)</f>
        <v>JNB 20058/088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'088 Safety Nets'!A11</f>
        <v>Kiwi Safe Net Solutions Ltd</v>
      </c>
    </row>
    <row r="3" spans="1:8" x14ac:dyDescent="0.2">
      <c r="B3" t="str">
        <f>'088 Safety Nets'!A22</f>
        <v>SFNFRC</v>
      </c>
      <c r="C3" t="str">
        <f>'088 Safety Nets'!A22</f>
        <v>SFNFRC</v>
      </c>
      <c r="D3" t="str">
        <f>'088 Safety Nets'!B22</f>
        <v>Safety nets per m2</v>
      </c>
      <c r="E3" s="14">
        <f>'088 Safety Nets'!C22</f>
        <v>209.95</v>
      </c>
      <c r="F3" s="75" t="str">
        <f>'088 Safety Nets'!D22</f>
        <v>each</v>
      </c>
      <c r="G3" s="99">
        <f>'088 Safety Nets'!E22</f>
        <v>3.9</v>
      </c>
      <c r="H3" s="99">
        <f>E3*G3</f>
        <v>818.80499999999995</v>
      </c>
    </row>
    <row r="4" spans="1:8" x14ac:dyDescent="0.2">
      <c r="B4">
        <f>'088 Safety Nets'!A23</f>
        <v>0</v>
      </c>
      <c r="C4">
        <f>'088 Safety Nets'!A23</f>
        <v>0</v>
      </c>
      <c r="D4">
        <f>'088 Safety Nets'!B23</f>
        <v>0</v>
      </c>
      <c r="E4" s="14">
        <f>'088 Safety Nets'!C23</f>
        <v>0</v>
      </c>
      <c r="F4" s="75">
        <f>'088 Safety Nets'!D23</f>
        <v>0</v>
      </c>
      <c r="G4" s="99">
        <f>'088 Safety Nets'!E23</f>
        <v>0</v>
      </c>
      <c r="H4" s="99">
        <f t="shared" ref="H4:H5" si="0">E4*G4</f>
        <v>0</v>
      </c>
    </row>
    <row r="5" spans="1:8" x14ac:dyDescent="0.2">
      <c r="B5">
        <f>'088 Safety Nets'!A24</f>
        <v>0</v>
      </c>
      <c r="C5">
        <f>'088 Safety Nets'!A24</f>
        <v>0</v>
      </c>
      <c r="D5">
        <f>'088 Safety Nets'!B24</f>
        <v>0</v>
      </c>
      <c r="E5" s="14">
        <f>'088 Safety Nets'!C24</f>
        <v>0</v>
      </c>
      <c r="F5" s="75">
        <f>'088 Safety Nets'!D24</f>
        <v>0</v>
      </c>
      <c r="G5" s="99">
        <f>'088 Safety Nets'!E24</f>
        <v>0</v>
      </c>
      <c r="H5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27">
    <tabColor indexed="10"/>
  </sheetPr>
  <dimension ref="A1:T291"/>
  <sheetViews>
    <sheetView zoomScaleNormal="100" workbookViewId="0"/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495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2326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54360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1088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Tasman Bay Plumbing Services Ltd</v>
      </c>
      <c r="B11" s="23"/>
      <c r="D11" s="33" t="s">
        <v>905</v>
      </c>
      <c r="E11" s="33"/>
      <c r="F11" s="343">
        <f ca="1">NOW()</f>
        <v>44232.452986342592</v>
      </c>
      <c r="G11" s="379" t="s">
        <v>18870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3764, Richmond,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03 544 8059</v>
      </c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027 548 5877</v>
      </c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admin@tasbayplumbing.co.nz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Chris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33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423"/>
      <c r="E18" s="423"/>
      <c r="F18" s="423"/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3379</v>
      </c>
      <c r="E19" s="398"/>
      <c r="F19" s="370" t="str">
        <f>'Main Sheet'!B6</f>
        <v>Clients Name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3380</v>
      </c>
      <c r="E20" s="33"/>
      <c r="F20" s="342" t="str">
        <f>'Main Sheet'!B10</f>
        <v>Clients Email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3381</v>
      </c>
      <c r="E21" s="401"/>
      <c r="F21" s="342" t="str">
        <f>'Main Sheet'!B8</f>
        <v>Home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D22" s="33" t="s">
        <v>3382</v>
      </c>
      <c r="E22" s="398"/>
      <c r="F22" s="342" t="str">
        <f>'Main Sheet'!B9</f>
        <v>Cell Phone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5" t="s">
        <v>1055</v>
      </c>
      <c r="B24" s="351" t="str">
        <f>'Main Sheet'!B7</f>
        <v>Site Address</v>
      </c>
      <c r="C24" s="48"/>
      <c r="D24" s="48"/>
      <c r="E24" s="48"/>
      <c r="F24" s="48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3"/>
      <c r="B25" s="33"/>
      <c r="C25" s="3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59" t="s">
        <v>1948</v>
      </c>
      <c r="B26" s="59" t="s">
        <v>935</v>
      </c>
      <c r="C26" s="352" t="s">
        <v>937</v>
      </c>
      <c r="D26" s="60" t="s">
        <v>936</v>
      </c>
      <c r="E26" s="62" t="s">
        <v>1864</v>
      </c>
      <c r="F26" s="457" t="s">
        <v>1395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 t="shared" ref="A27:A44" si="0">A119</f>
        <v>PL1DCMC</v>
      </c>
      <c r="B27" s="358" t="str">
        <f t="shared" ref="B27:B54" si="1">VLOOKUP(A27,$A$117:$E$412,2,0)</f>
        <v>Plumb conduit for mains cable</v>
      </c>
      <c r="C27" s="40">
        <f t="shared" ref="C27:C54" si="2">VLOOKUP(A27,$A$117:$E$412,3,0)</f>
        <v>1</v>
      </c>
      <c r="D27" s="40" t="str">
        <f t="shared" ref="D27:D54" si="3">VLOOKUP(A27,$A$117:$E$412,4,0)</f>
        <v xml:space="preserve"> mtr</v>
      </c>
      <c r="E27" s="434">
        <f t="shared" ref="E27:E54" si="4">VLOOKUP(A27,$A$117:$E$412,5,0)</f>
        <v>25</v>
      </c>
      <c r="F27" s="390">
        <f>C27*E27</f>
        <v>25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 t="shared" si="0"/>
        <v>PL1DEIS</v>
      </c>
      <c r="B28" s="358" t="str">
        <f t="shared" si="1"/>
        <v>Plumb duct for electricians to island sink</v>
      </c>
      <c r="C28" s="40">
        <f t="shared" si="2"/>
        <v>1</v>
      </c>
      <c r="D28" s="40" t="str">
        <f t="shared" si="3"/>
        <v>each</v>
      </c>
      <c r="E28" s="383">
        <f t="shared" si="4"/>
        <v>55</v>
      </c>
      <c r="F28" s="390">
        <f t="shared" ref="F28:F53" si="5">C28*E28</f>
        <v>55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 t="shared" si="0"/>
        <v>PLCDPE</v>
      </c>
      <c r="B29" s="358" t="str">
        <f t="shared" si="1"/>
        <v xml:space="preserve">Coloured Marley downpipe </v>
      </c>
      <c r="C29" s="40">
        <f t="shared" si="2"/>
        <v>4</v>
      </c>
      <c r="D29" s="40" t="str">
        <f t="shared" si="3"/>
        <v xml:space="preserve"> each </v>
      </c>
      <c r="E29" s="383">
        <f t="shared" si="4"/>
        <v>165</v>
      </c>
      <c r="F29" s="390">
        <f t="shared" si="5"/>
        <v>660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str">
        <f t="shared" si="0"/>
        <v>PL1DTAW</v>
      </c>
      <c r="B30" s="358" t="str">
        <f t="shared" si="1"/>
        <v>Plumb drip &amp; waste for HWC</v>
      </c>
      <c r="C30" s="40">
        <f t="shared" si="2"/>
        <v>1</v>
      </c>
      <c r="D30" s="40" t="str">
        <f t="shared" si="3"/>
        <v>each</v>
      </c>
      <c r="E30" s="383">
        <f t="shared" si="4"/>
        <v>400</v>
      </c>
      <c r="F30" s="390">
        <f t="shared" si="5"/>
        <v>400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str">
        <f t="shared" si="0"/>
        <v>PL1EHTPE</v>
      </c>
      <c r="B31" s="358" t="str">
        <f t="shared" si="1"/>
        <v>Plumb exterior house tap</v>
      </c>
      <c r="C31" s="40">
        <f t="shared" si="2"/>
        <v>3</v>
      </c>
      <c r="D31" s="40" t="str">
        <f t="shared" si="3"/>
        <v xml:space="preserve"> each </v>
      </c>
      <c r="E31" s="383">
        <f t="shared" si="4"/>
        <v>135</v>
      </c>
      <c r="F31" s="390">
        <f t="shared" si="5"/>
        <v>405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str">
        <f t="shared" si="0"/>
        <v>PL1FSBFW</v>
      </c>
      <c r="B32" s="358" t="str">
        <f t="shared" si="1"/>
        <v xml:space="preserve">Floor standing bath - waste to floor </v>
      </c>
      <c r="C32" s="40">
        <f t="shared" si="2"/>
        <v>1</v>
      </c>
      <c r="D32" s="40" t="str">
        <f t="shared" si="3"/>
        <v>each</v>
      </c>
      <c r="E32" s="383">
        <f t="shared" si="4"/>
        <v>300</v>
      </c>
      <c r="F32" s="390">
        <f t="shared" si="5"/>
        <v>300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 t="str">
        <f t="shared" si="0"/>
        <v>PL1FWS</v>
      </c>
      <c r="B33" s="358" t="str">
        <f t="shared" si="1"/>
        <v>Plumb water to fridge</v>
      </c>
      <c r="C33" s="40">
        <f t="shared" si="2"/>
        <v>1</v>
      </c>
      <c r="D33" s="40" t="str">
        <f t="shared" si="3"/>
        <v>each</v>
      </c>
      <c r="E33" s="383">
        <f t="shared" si="4"/>
        <v>275</v>
      </c>
      <c r="F33" s="390">
        <f t="shared" si="5"/>
        <v>275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2" t="str">
        <f t="shared" si="0"/>
        <v>PL1HACWFP</v>
      </c>
      <c r="B34" s="358" t="str">
        <f t="shared" si="1"/>
        <v>Hot &amp; cold water fixture points</v>
      </c>
      <c r="C34" s="40">
        <f t="shared" si="2"/>
        <v>9</v>
      </c>
      <c r="D34" s="40" t="str">
        <f t="shared" si="3"/>
        <v>each</v>
      </c>
      <c r="E34" s="383">
        <f t="shared" si="4"/>
        <v>550</v>
      </c>
      <c r="F34" s="390">
        <f t="shared" si="5"/>
        <v>4950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 t="str">
        <f t="shared" si="0"/>
        <v>PL1HWISL</v>
      </c>
      <c r="B35" s="358" t="str">
        <f t="shared" si="1"/>
        <v>Plumb hot water installation</v>
      </c>
      <c r="C35" s="40">
        <f t="shared" si="2"/>
        <v>1</v>
      </c>
      <c r="D35" s="40" t="str">
        <f t="shared" si="3"/>
        <v xml:space="preserve"> each </v>
      </c>
      <c r="E35" s="383">
        <f t="shared" si="4"/>
        <v>465</v>
      </c>
      <c r="F35" s="390">
        <f t="shared" si="5"/>
        <v>465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 t="str">
        <f t="shared" si="0"/>
        <v>PL1MPVB</v>
      </c>
      <c r="B36" s="358" t="str">
        <f t="shared" si="1"/>
        <v>Plumb mains pressure valve pack and valve box (1 per HWC)</v>
      </c>
      <c r="C36" s="40">
        <f t="shared" si="2"/>
        <v>1</v>
      </c>
      <c r="D36" s="40" t="str">
        <f t="shared" si="3"/>
        <v xml:space="preserve"> each </v>
      </c>
      <c r="E36" s="383">
        <f t="shared" si="4"/>
        <v>550</v>
      </c>
      <c r="F36" s="390">
        <f t="shared" si="5"/>
        <v>550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2" t="str">
        <f t="shared" si="0"/>
        <v>PL1PUW</v>
      </c>
      <c r="B37" s="358" t="str">
        <f t="shared" si="1"/>
        <v>Pop up waste upgrade</v>
      </c>
      <c r="C37" s="40">
        <f t="shared" si="2"/>
        <v>2</v>
      </c>
      <c r="D37" s="40" t="str">
        <f t="shared" si="3"/>
        <v>each</v>
      </c>
      <c r="E37" s="383">
        <f t="shared" si="4"/>
        <v>15</v>
      </c>
      <c r="F37" s="390">
        <f t="shared" si="5"/>
        <v>30</v>
      </c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2" t="str">
        <f t="shared" si="0"/>
        <v>PL1WMPU</v>
      </c>
      <c r="B38" s="358" t="str">
        <f t="shared" si="1"/>
        <v>Plumb water main (up to 25m)</v>
      </c>
      <c r="C38" s="40">
        <f t="shared" si="2"/>
        <v>1</v>
      </c>
      <c r="D38" s="40" t="str">
        <f t="shared" si="3"/>
        <v>each</v>
      </c>
      <c r="E38" s="383">
        <f t="shared" si="4"/>
        <v>120</v>
      </c>
      <c r="F38" s="390">
        <f t="shared" si="5"/>
        <v>120</v>
      </c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62" t="e">
        <f t="shared" si="0"/>
        <v>#NUM!</v>
      </c>
      <c r="B39" s="358" t="e">
        <f t="shared" si="1"/>
        <v>#NUM!</v>
      </c>
      <c r="C39" s="40" t="e">
        <f t="shared" si="2"/>
        <v>#NUM!</v>
      </c>
      <c r="D39" s="40" t="e">
        <f t="shared" si="3"/>
        <v>#NUM!</v>
      </c>
      <c r="E39" s="383" t="e">
        <f t="shared" si="4"/>
        <v>#NUM!</v>
      </c>
      <c r="F39" s="390" t="e">
        <f t="shared" si="5"/>
        <v>#NUM!</v>
      </c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62" t="e">
        <f t="shared" si="0"/>
        <v>#NUM!</v>
      </c>
      <c r="B40" s="358" t="e">
        <f t="shared" si="1"/>
        <v>#NUM!</v>
      </c>
      <c r="C40" s="40" t="e">
        <f t="shared" si="2"/>
        <v>#NUM!</v>
      </c>
      <c r="D40" s="40" t="e">
        <f t="shared" si="3"/>
        <v>#NUM!</v>
      </c>
      <c r="E40" s="383" t="e">
        <f t="shared" si="4"/>
        <v>#NUM!</v>
      </c>
      <c r="F40" s="390" t="e">
        <f t="shared" si="5"/>
        <v>#NUM!</v>
      </c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62" t="e">
        <f t="shared" si="0"/>
        <v>#NUM!</v>
      </c>
      <c r="B41" s="358" t="e">
        <f t="shared" si="1"/>
        <v>#NUM!</v>
      </c>
      <c r="C41" s="40" t="e">
        <f t="shared" si="2"/>
        <v>#NUM!</v>
      </c>
      <c r="D41" s="40" t="e">
        <f t="shared" si="3"/>
        <v>#NUM!</v>
      </c>
      <c r="E41" s="383" t="e">
        <f t="shared" si="4"/>
        <v>#NUM!</v>
      </c>
      <c r="F41" s="390" t="e">
        <f t="shared" si="5"/>
        <v>#NUM!</v>
      </c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62" t="e">
        <f t="shared" si="0"/>
        <v>#NUM!</v>
      </c>
      <c r="B42" s="358" t="e">
        <f t="shared" si="1"/>
        <v>#NUM!</v>
      </c>
      <c r="C42" s="40" t="e">
        <f t="shared" si="2"/>
        <v>#NUM!</v>
      </c>
      <c r="D42" s="40" t="e">
        <f t="shared" si="3"/>
        <v>#NUM!</v>
      </c>
      <c r="E42" s="383" t="e">
        <f t="shared" si="4"/>
        <v>#NUM!</v>
      </c>
      <c r="F42" s="390" t="e">
        <f t="shared" si="5"/>
        <v>#NUM!</v>
      </c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62" t="e">
        <f t="shared" si="0"/>
        <v>#NUM!</v>
      </c>
      <c r="B43" s="358" t="e">
        <f t="shared" si="1"/>
        <v>#NUM!</v>
      </c>
      <c r="C43" s="40" t="e">
        <f t="shared" si="2"/>
        <v>#NUM!</v>
      </c>
      <c r="D43" s="40" t="e">
        <f t="shared" si="3"/>
        <v>#NUM!</v>
      </c>
      <c r="E43" s="383" t="e">
        <f t="shared" si="4"/>
        <v>#NUM!</v>
      </c>
      <c r="F43" s="390" t="e">
        <f t="shared" si="5"/>
        <v>#NUM!</v>
      </c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62" t="e">
        <f t="shared" si="0"/>
        <v>#NUM!</v>
      </c>
      <c r="B44" s="358" t="e">
        <f t="shared" si="1"/>
        <v>#NUM!</v>
      </c>
      <c r="C44" s="40" t="e">
        <f t="shared" si="2"/>
        <v>#NUM!</v>
      </c>
      <c r="D44" s="40" t="e">
        <f t="shared" si="3"/>
        <v>#NUM!</v>
      </c>
      <c r="E44" s="383" t="e">
        <f t="shared" si="4"/>
        <v>#NUM!</v>
      </c>
      <c r="F44" s="390" t="e">
        <f t="shared" si="5"/>
        <v>#NUM!</v>
      </c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62" t="e">
        <f>A137</f>
        <v>#NUM!</v>
      </c>
      <c r="B45" s="358" t="e">
        <f t="shared" si="1"/>
        <v>#NUM!</v>
      </c>
      <c r="C45" s="40" t="e">
        <f t="shared" si="2"/>
        <v>#NUM!</v>
      </c>
      <c r="D45" s="40" t="e">
        <f t="shared" si="3"/>
        <v>#NUM!</v>
      </c>
      <c r="E45" s="383" t="e">
        <f t="shared" si="4"/>
        <v>#NUM!</v>
      </c>
      <c r="F45" s="390" t="e">
        <f t="shared" si="5"/>
        <v>#NUM!</v>
      </c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362" t="e">
        <f>A138</f>
        <v>#NUM!</v>
      </c>
      <c r="B46" s="358" t="e">
        <f t="shared" si="1"/>
        <v>#NUM!</v>
      </c>
      <c r="C46" s="40" t="e">
        <f t="shared" si="2"/>
        <v>#NUM!</v>
      </c>
      <c r="D46" s="40" t="e">
        <f t="shared" si="3"/>
        <v>#NUM!</v>
      </c>
      <c r="E46" s="383" t="e">
        <f t="shared" si="4"/>
        <v>#NUM!</v>
      </c>
      <c r="F46" s="390" t="e">
        <f t="shared" si="5"/>
        <v>#NUM!</v>
      </c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62" t="e">
        <f>A139</f>
        <v>#NUM!</v>
      </c>
      <c r="B47" s="358" t="e">
        <f t="shared" si="1"/>
        <v>#NUM!</v>
      </c>
      <c r="C47" s="40" t="e">
        <f t="shared" si="2"/>
        <v>#NUM!</v>
      </c>
      <c r="D47" s="40" t="e">
        <f t="shared" si="3"/>
        <v>#NUM!</v>
      </c>
      <c r="E47" s="383" t="e">
        <f t="shared" si="4"/>
        <v>#NUM!</v>
      </c>
      <c r="F47" s="390" t="e">
        <f t="shared" si="5"/>
        <v>#NUM!</v>
      </c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362" t="e">
        <f>A140</f>
        <v>#NUM!</v>
      </c>
      <c r="B48" s="358" t="e">
        <f t="shared" si="1"/>
        <v>#NUM!</v>
      </c>
      <c r="C48" s="40" t="e">
        <f t="shared" si="2"/>
        <v>#NUM!</v>
      </c>
      <c r="D48" s="40" t="e">
        <f t="shared" si="3"/>
        <v>#NUM!</v>
      </c>
      <c r="E48" s="383" t="e">
        <f t="shared" si="4"/>
        <v>#NUM!</v>
      </c>
      <c r="F48" s="390" t="e">
        <f t="shared" si="5"/>
        <v>#NUM!</v>
      </c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362" t="e">
        <f t="shared" ref="A49:A51" si="6">A141</f>
        <v>#NUM!</v>
      </c>
      <c r="B49" s="358" t="e">
        <f t="shared" si="1"/>
        <v>#NUM!</v>
      </c>
      <c r="C49" s="40" t="e">
        <f t="shared" si="2"/>
        <v>#NUM!</v>
      </c>
      <c r="D49" s="40" t="e">
        <f t="shared" si="3"/>
        <v>#NUM!</v>
      </c>
      <c r="E49" s="383" t="e">
        <f t="shared" si="4"/>
        <v>#NUM!</v>
      </c>
      <c r="F49" s="390" t="e">
        <f t="shared" si="5"/>
        <v>#NUM!</v>
      </c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362" t="e">
        <f t="shared" si="6"/>
        <v>#NUM!</v>
      </c>
      <c r="B50" s="358" t="e">
        <f t="shared" si="1"/>
        <v>#NUM!</v>
      </c>
      <c r="C50" s="40" t="e">
        <f t="shared" si="2"/>
        <v>#NUM!</v>
      </c>
      <c r="D50" s="40" t="e">
        <f t="shared" si="3"/>
        <v>#NUM!</v>
      </c>
      <c r="E50" s="383" t="e">
        <f t="shared" si="4"/>
        <v>#NUM!</v>
      </c>
      <c r="F50" s="390" t="e">
        <f t="shared" si="5"/>
        <v>#NUM!</v>
      </c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362" t="e">
        <f t="shared" si="6"/>
        <v>#NUM!</v>
      </c>
      <c r="B51" s="358" t="e">
        <f t="shared" si="1"/>
        <v>#NUM!</v>
      </c>
      <c r="C51" s="40" t="e">
        <f t="shared" si="2"/>
        <v>#NUM!</v>
      </c>
      <c r="D51" s="40" t="e">
        <f t="shared" si="3"/>
        <v>#NUM!</v>
      </c>
      <c r="E51" s="383" t="e">
        <f t="shared" si="4"/>
        <v>#NUM!</v>
      </c>
      <c r="F51" s="390" t="e">
        <f t="shared" si="5"/>
        <v>#NUM!</v>
      </c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362" t="e">
        <f>A144</f>
        <v>#NUM!</v>
      </c>
      <c r="B52" s="358" t="e">
        <f t="shared" si="1"/>
        <v>#NUM!</v>
      </c>
      <c r="C52" s="40" t="e">
        <f t="shared" si="2"/>
        <v>#NUM!</v>
      </c>
      <c r="D52" s="40" t="e">
        <f t="shared" si="3"/>
        <v>#NUM!</v>
      </c>
      <c r="E52" s="383" t="e">
        <f t="shared" si="4"/>
        <v>#NUM!</v>
      </c>
      <c r="F52" s="390" t="e">
        <f t="shared" si="5"/>
        <v>#NUM!</v>
      </c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362" t="e">
        <f>A145</f>
        <v>#NUM!</v>
      </c>
      <c r="B53" s="358" t="e">
        <f t="shared" si="1"/>
        <v>#NUM!</v>
      </c>
      <c r="C53" s="40" t="e">
        <f t="shared" si="2"/>
        <v>#NUM!</v>
      </c>
      <c r="D53" s="40" t="e">
        <f t="shared" si="3"/>
        <v>#NUM!</v>
      </c>
      <c r="E53" s="383" t="e">
        <f t="shared" si="4"/>
        <v>#NUM!</v>
      </c>
      <c r="F53" s="390" t="e">
        <f t="shared" si="5"/>
        <v>#NUM!</v>
      </c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671" customFormat="1" x14ac:dyDescent="0.2">
      <c r="A54" s="362" t="e">
        <f>A146</f>
        <v>#NUM!</v>
      </c>
      <c r="B54" s="358" t="e">
        <f t="shared" si="1"/>
        <v>#NUM!</v>
      </c>
      <c r="C54" s="40" t="e">
        <f t="shared" si="2"/>
        <v>#NUM!</v>
      </c>
      <c r="D54" s="40" t="e">
        <f t="shared" si="3"/>
        <v>#NUM!</v>
      </c>
      <c r="E54" s="383" t="e">
        <f t="shared" si="4"/>
        <v>#NUM!</v>
      </c>
      <c r="F54" s="390" t="e">
        <f t="shared" ref="F54" si="7">C54*E54</f>
        <v>#NUM!</v>
      </c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x14ac:dyDescent="0.2">
      <c r="A55" s="362"/>
      <c r="B55" s="364"/>
      <c r="C55" s="38"/>
      <c r="D55" s="40"/>
      <c r="E55" s="383"/>
      <c r="F55" s="390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x14ac:dyDescent="0.2">
      <c r="A56" s="362"/>
      <c r="B56" s="364"/>
      <c r="C56" s="38"/>
      <c r="D56" s="40"/>
      <c r="E56" s="383"/>
      <c r="F56" s="390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x14ac:dyDescent="0.2">
      <c r="A57" s="362"/>
      <c r="B57" s="678"/>
      <c r="C57" s="38"/>
      <c r="D57" s="40"/>
      <c r="E57" s="383"/>
      <c r="F57" s="390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x14ac:dyDescent="0.2">
      <c r="A58" s="363"/>
      <c r="B58" s="361"/>
      <c r="C58" s="360"/>
      <c r="D58" s="360"/>
      <c r="E58" s="363"/>
      <c r="F58" s="391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A59" s="31"/>
      <c r="B59" s="31"/>
      <c r="C59" s="31"/>
      <c r="D59" s="31"/>
      <c r="E59" s="63" t="s">
        <v>1896</v>
      </c>
      <c r="F59" s="454" t="e">
        <f>SUM(F27:F58 )</f>
        <v>#NUM!</v>
      </c>
      <c r="G59" s="387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3" customFormat="1" x14ac:dyDescent="0.2">
      <c r="E60" s="33" t="s">
        <v>1897</v>
      </c>
      <c r="F60" s="455" t="e">
        <f>F59*15%</f>
        <v>#NUM!</v>
      </c>
      <c r="G60" s="387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3" customFormat="1" x14ac:dyDescent="0.2">
      <c r="E61" s="33" t="s">
        <v>1395</v>
      </c>
      <c r="F61" s="454" t="e">
        <f>F59+F60</f>
        <v>#NUM!</v>
      </c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3" customFormat="1" x14ac:dyDescent="0.2">
      <c r="E62" s="33"/>
      <c r="F62" s="222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</row>
    <row r="63" spans="1:20" s="3" customFormat="1" ht="24.75" customHeight="1" x14ac:dyDescent="0.2">
      <c r="A63" s="869" t="s">
        <v>1008</v>
      </c>
      <c r="B63" s="869"/>
      <c r="C63" s="869"/>
      <c r="D63" s="869"/>
      <c r="E63" s="869"/>
      <c r="F63" s="869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</row>
    <row r="64" spans="1:20" s="3" customFormat="1" ht="18" customHeight="1" x14ac:dyDescent="0.2"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</row>
    <row r="65" spans="1:20" s="3" customFormat="1" ht="18" customHeight="1" x14ac:dyDescent="0.2">
      <c r="A65" s="415" t="s">
        <v>7965</v>
      </c>
      <c r="B65" s="778" t="s">
        <v>3334</v>
      </c>
      <c r="C65" s="779"/>
      <c r="D65" s="779"/>
      <c r="E65" s="779"/>
      <c r="F65" s="779"/>
      <c r="G65" s="245"/>
      <c r="H65" s="245"/>
      <c r="I65" s="245"/>
      <c r="J65" s="245"/>
      <c r="K65" s="245"/>
      <c r="L65" s="245"/>
      <c r="M65" s="245"/>
      <c r="N65" s="245"/>
      <c r="O65" s="245"/>
      <c r="P65" s="245"/>
      <c r="Q65" s="245"/>
      <c r="R65" s="245"/>
      <c r="S65" s="245"/>
      <c r="T65" s="245"/>
    </row>
    <row r="66" spans="1:20" s="51" customFormat="1" ht="18" customHeight="1" x14ac:dyDescent="0.2">
      <c r="A66" s="415" t="s">
        <v>8051</v>
      </c>
      <c r="B66" s="778" t="s">
        <v>461</v>
      </c>
      <c r="C66" s="44"/>
      <c r="E66" s="779"/>
      <c r="F66" s="779"/>
      <c r="G66" s="510"/>
      <c r="H66" s="510"/>
      <c r="I66" s="510"/>
      <c r="J66" s="510"/>
      <c r="K66" s="510"/>
      <c r="L66" s="510"/>
      <c r="M66" s="510"/>
      <c r="N66" s="510"/>
      <c r="O66" s="510"/>
      <c r="P66" s="510"/>
      <c r="Q66" s="510"/>
      <c r="R66" s="510"/>
      <c r="S66" s="510"/>
      <c r="T66" s="510"/>
    </row>
    <row r="67" spans="1:20" s="51" customFormat="1" ht="18" customHeight="1" x14ac:dyDescent="0.2">
      <c r="A67" s="415" t="s">
        <v>2327</v>
      </c>
      <c r="B67" s="778" t="s">
        <v>3339</v>
      </c>
      <c r="C67" s="44"/>
      <c r="E67" s="779"/>
      <c r="F67" s="779"/>
      <c r="G67" s="510"/>
      <c r="H67" s="510"/>
      <c r="I67" s="510"/>
      <c r="J67" s="510"/>
      <c r="K67" s="510"/>
      <c r="L67" s="510"/>
      <c r="M67" s="510"/>
      <c r="N67" s="510"/>
      <c r="O67" s="510"/>
      <c r="P67" s="510"/>
      <c r="Q67" s="510"/>
      <c r="R67" s="510"/>
      <c r="S67" s="510"/>
      <c r="T67" s="510"/>
    </row>
    <row r="68" spans="1:20" s="51" customFormat="1" x14ac:dyDescent="0.2">
      <c r="A68" s="415"/>
      <c r="B68" s="778"/>
      <c r="C68" s="44"/>
      <c r="E68" s="779"/>
      <c r="F68" s="779"/>
      <c r="G68" s="510"/>
      <c r="H68" s="510"/>
      <c r="I68" s="510"/>
      <c r="J68" s="510"/>
      <c r="K68" s="510"/>
      <c r="L68" s="510"/>
      <c r="M68" s="510"/>
      <c r="N68" s="510"/>
      <c r="O68" s="510"/>
      <c r="P68" s="510"/>
      <c r="Q68" s="510"/>
      <c r="R68" s="510"/>
      <c r="S68" s="510"/>
      <c r="T68" s="510"/>
    </row>
    <row r="69" spans="1:20" s="51" customFormat="1" ht="18" customHeight="1" x14ac:dyDescent="0.2">
      <c r="A69" s="415" t="s">
        <v>8043</v>
      </c>
      <c r="B69" s="778"/>
      <c r="C69" s="44"/>
      <c r="E69" s="779"/>
      <c r="F69" s="779"/>
      <c r="G69" s="510"/>
      <c r="H69" s="510"/>
      <c r="I69" s="510"/>
      <c r="J69" s="510"/>
      <c r="K69" s="510"/>
      <c r="L69" s="510"/>
      <c r="M69" s="510"/>
      <c r="N69" s="510"/>
      <c r="O69" s="510"/>
      <c r="P69" s="510"/>
      <c r="Q69" s="510"/>
      <c r="R69" s="510"/>
      <c r="S69" s="510"/>
      <c r="T69" s="510"/>
    </row>
    <row r="70" spans="1:20" s="51" customFormat="1" ht="18" customHeight="1" x14ac:dyDescent="0.2">
      <c r="A70" s="415" t="s">
        <v>8045</v>
      </c>
      <c r="B70" s="778" t="s">
        <v>5559</v>
      </c>
      <c r="C70" s="44"/>
      <c r="E70" s="779"/>
      <c r="F70" s="779"/>
      <c r="G70" s="510"/>
      <c r="H70" s="510"/>
      <c r="I70" s="510"/>
      <c r="J70" s="510"/>
      <c r="K70" s="510"/>
      <c r="L70" s="510"/>
      <c r="M70" s="510"/>
      <c r="N70" s="510"/>
      <c r="O70" s="510"/>
      <c r="P70" s="510"/>
      <c r="Q70" s="510"/>
      <c r="R70" s="510"/>
      <c r="S70" s="510"/>
      <c r="T70" s="510"/>
    </row>
    <row r="71" spans="1:20" s="51" customFormat="1" ht="18" customHeight="1" x14ac:dyDescent="0.2">
      <c r="A71" s="415" t="s">
        <v>8044</v>
      </c>
      <c r="B71" s="778" t="s">
        <v>3745</v>
      </c>
      <c r="C71" s="44"/>
      <c r="E71" s="779"/>
      <c r="F71" s="779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</row>
    <row r="72" spans="1:20" s="51" customFormat="1" ht="18" customHeight="1" x14ac:dyDescent="0.2">
      <c r="A72" s="415" t="s">
        <v>8053</v>
      </c>
      <c r="B72" s="881" t="s">
        <v>8007</v>
      </c>
      <c r="C72" s="881"/>
      <c r="D72" s="881"/>
      <c r="E72" s="881"/>
      <c r="F72" s="881"/>
      <c r="G72" s="510"/>
      <c r="H72" s="510"/>
      <c r="I72" s="510"/>
      <c r="J72" s="510"/>
      <c r="K72" s="510"/>
      <c r="L72" s="510"/>
      <c r="M72" s="510"/>
      <c r="N72" s="510"/>
      <c r="O72" s="510"/>
      <c r="P72" s="510"/>
      <c r="Q72" s="510"/>
      <c r="R72" s="510"/>
      <c r="S72" s="510"/>
      <c r="T72" s="510"/>
    </row>
    <row r="73" spans="1:20" s="51" customFormat="1" x14ac:dyDescent="0.2">
      <c r="A73" s="415"/>
      <c r="B73" s="778"/>
      <c r="C73" s="778"/>
      <c r="D73" s="778"/>
      <c r="E73" s="778"/>
      <c r="F73" s="778"/>
      <c r="G73" s="510"/>
      <c r="H73" s="510"/>
      <c r="I73" s="510"/>
      <c r="J73" s="510"/>
      <c r="K73" s="510"/>
      <c r="L73" s="510"/>
      <c r="M73" s="510"/>
      <c r="N73" s="510"/>
      <c r="O73" s="510"/>
      <c r="P73" s="510"/>
      <c r="Q73" s="510"/>
      <c r="R73" s="510"/>
      <c r="S73" s="510"/>
      <c r="T73" s="510"/>
    </row>
    <row r="74" spans="1:20" s="51" customFormat="1" ht="18" customHeight="1" x14ac:dyDescent="0.2">
      <c r="A74" s="415" t="s">
        <v>8048</v>
      </c>
      <c r="B74" s="778"/>
      <c r="C74" s="778"/>
      <c r="D74" s="778"/>
      <c r="E74" s="778"/>
      <c r="F74" s="778"/>
      <c r="G74" s="510"/>
      <c r="H74" s="510"/>
      <c r="I74" s="510"/>
      <c r="J74" s="510"/>
      <c r="K74" s="510"/>
      <c r="L74" s="510"/>
      <c r="M74" s="510"/>
      <c r="N74" s="510"/>
      <c r="O74" s="510"/>
      <c r="P74" s="510"/>
      <c r="Q74" s="510"/>
      <c r="R74" s="510"/>
      <c r="S74" s="510"/>
      <c r="T74" s="510"/>
    </row>
    <row r="75" spans="1:20" s="51" customFormat="1" ht="17.25" customHeight="1" x14ac:dyDescent="0.2">
      <c r="A75" s="415" t="s">
        <v>8045</v>
      </c>
      <c r="B75" s="778" t="s">
        <v>5559</v>
      </c>
      <c r="C75" s="44"/>
      <c r="E75" s="779"/>
      <c r="F75" s="779"/>
      <c r="G75" s="510"/>
      <c r="H75" s="510"/>
      <c r="I75" s="510"/>
      <c r="J75" s="510"/>
      <c r="K75" s="510"/>
      <c r="L75" s="510"/>
      <c r="M75" s="510"/>
      <c r="N75" s="510"/>
      <c r="O75" s="510"/>
      <c r="P75" s="510"/>
      <c r="Q75" s="510"/>
      <c r="R75" s="510"/>
      <c r="S75" s="510"/>
      <c r="T75" s="510"/>
    </row>
    <row r="76" spans="1:20" s="51" customFormat="1" ht="18" customHeight="1" x14ac:dyDescent="0.2">
      <c r="A76" s="415" t="s">
        <v>8044</v>
      </c>
      <c r="B76" s="778" t="s">
        <v>5559</v>
      </c>
      <c r="C76" s="44"/>
      <c r="E76" s="779"/>
      <c r="F76" s="779"/>
      <c r="G76" s="510"/>
      <c r="H76" s="510"/>
      <c r="I76" s="510"/>
      <c r="J76" s="510"/>
      <c r="K76" s="510"/>
      <c r="L76" s="510"/>
      <c r="M76" s="510"/>
      <c r="N76" s="510"/>
      <c r="O76" s="510"/>
      <c r="P76" s="510"/>
      <c r="Q76" s="510"/>
      <c r="R76" s="510"/>
      <c r="S76" s="510"/>
      <c r="T76" s="510"/>
    </row>
    <row r="77" spans="1:20" s="51" customFormat="1" ht="18" customHeight="1" x14ac:dyDescent="0.2">
      <c r="A77" s="415" t="s">
        <v>8046</v>
      </c>
      <c r="B77" s="778" t="s">
        <v>54487</v>
      </c>
      <c r="C77" s="44"/>
      <c r="E77" s="779"/>
      <c r="F77" s="779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</row>
    <row r="78" spans="1:20" s="51" customFormat="1" x14ac:dyDescent="0.2">
      <c r="A78" s="415"/>
      <c r="B78" s="778"/>
      <c r="C78" s="44"/>
      <c r="E78" s="779"/>
      <c r="F78" s="779"/>
      <c r="G78" s="510"/>
      <c r="H78" s="510"/>
      <c r="I78" s="510"/>
      <c r="J78" s="510"/>
      <c r="K78" s="510"/>
      <c r="L78" s="510"/>
      <c r="M78" s="510"/>
      <c r="N78" s="510"/>
      <c r="O78" s="510"/>
      <c r="P78" s="510"/>
      <c r="Q78" s="510"/>
      <c r="R78" s="510"/>
      <c r="S78" s="510"/>
      <c r="T78" s="510"/>
    </row>
    <row r="79" spans="1:20" s="51" customFormat="1" ht="18" customHeight="1" x14ac:dyDescent="0.2">
      <c r="A79" s="415" t="s">
        <v>8049</v>
      </c>
      <c r="B79" s="44"/>
      <c r="C79" s="44"/>
      <c r="D79" s="779"/>
      <c r="E79" s="779"/>
      <c r="F79" s="779"/>
      <c r="G79" s="510"/>
      <c r="H79" s="510"/>
      <c r="I79" s="510"/>
      <c r="J79" s="510"/>
      <c r="K79" s="510"/>
      <c r="L79" s="510"/>
      <c r="M79" s="510"/>
      <c r="N79" s="510"/>
      <c r="O79" s="510"/>
      <c r="P79" s="510"/>
      <c r="Q79" s="510"/>
      <c r="R79" s="510"/>
      <c r="S79" s="510"/>
      <c r="T79" s="510"/>
    </row>
    <row r="80" spans="1:20" s="51" customFormat="1" ht="18" customHeight="1" x14ac:dyDescent="0.2">
      <c r="A80" s="415" t="s">
        <v>8046</v>
      </c>
      <c r="B80" s="778" t="s">
        <v>54487</v>
      </c>
      <c r="C80" s="44"/>
      <c r="E80" s="779"/>
      <c r="F80" s="779"/>
      <c r="G80" s="510"/>
      <c r="H80" s="510"/>
      <c r="I80" s="510"/>
      <c r="J80" s="510"/>
      <c r="K80" s="510"/>
      <c r="L80" s="510"/>
      <c r="M80" s="510"/>
      <c r="N80" s="510"/>
      <c r="O80" s="510"/>
      <c r="P80" s="510"/>
      <c r="Q80" s="510"/>
      <c r="R80" s="510"/>
      <c r="S80" s="510"/>
      <c r="T80" s="510"/>
    </row>
    <row r="81" spans="1:20" s="51" customFormat="1" ht="18" customHeight="1" x14ac:dyDescent="0.2">
      <c r="A81" s="415" t="s">
        <v>8045</v>
      </c>
      <c r="B81" s="780" t="s">
        <v>5558</v>
      </c>
      <c r="C81" s="780"/>
      <c r="D81" s="780"/>
      <c r="E81" s="780"/>
      <c r="F81" s="780"/>
      <c r="G81" s="510"/>
      <c r="H81" s="510"/>
      <c r="I81" s="510"/>
      <c r="J81" s="510"/>
      <c r="K81" s="510"/>
      <c r="L81" s="510"/>
      <c r="M81" s="510"/>
      <c r="N81" s="510"/>
      <c r="O81" s="510"/>
      <c r="P81" s="510"/>
      <c r="Q81" s="510"/>
      <c r="R81" s="510"/>
      <c r="S81" s="510"/>
      <c r="T81" s="510"/>
    </row>
    <row r="82" spans="1:20" s="51" customFormat="1" x14ac:dyDescent="0.2">
      <c r="A82" s="415"/>
      <c r="B82" s="780"/>
      <c r="C82" s="780"/>
      <c r="D82" s="780"/>
      <c r="E82" s="780"/>
      <c r="F82" s="780"/>
      <c r="G82" s="510"/>
      <c r="H82" s="510"/>
      <c r="I82" s="510"/>
      <c r="J82" s="510"/>
      <c r="K82" s="510"/>
      <c r="L82" s="510"/>
      <c r="M82" s="510"/>
      <c r="N82" s="510"/>
      <c r="O82" s="510"/>
      <c r="P82" s="510"/>
      <c r="Q82" s="510"/>
      <c r="R82" s="510"/>
      <c r="S82" s="510"/>
      <c r="T82" s="510"/>
    </row>
    <row r="83" spans="1:20" s="51" customFormat="1" ht="18" customHeight="1" x14ac:dyDescent="0.2">
      <c r="A83" s="415" t="s">
        <v>1777</v>
      </c>
      <c r="B83" s="778" t="s">
        <v>3492</v>
      </c>
      <c r="C83" s="778"/>
      <c r="D83" s="778"/>
      <c r="E83" s="778"/>
      <c r="F83" s="778"/>
      <c r="G83" s="510"/>
      <c r="H83" s="510"/>
      <c r="I83" s="510"/>
      <c r="J83" s="510"/>
      <c r="K83" s="510"/>
      <c r="L83" s="510"/>
      <c r="M83" s="510"/>
      <c r="N83" s="510"/>
      <c r="O83" s="510"/>
      <c r="P83" s="510"/>
      <c r="Q83" s="510"/>
      <c r="R83" s="510"/>
      <c r="S83" s="510"/>
      <c r="T83" s="510"/>
    </row>
    <row r="84" spans="1:20" s="3" customFormat="1" ht="18" customHeight="1" x14ac:dyDescent="0.2">
      <c r="A84" s="415" t="s">
        <v>8047</v>
      </c>
      <c r="B84" s="779"/>
      <c r="C84" s="779"/>
      <c r="D84" s="779"/>
      <c r="E84" s="779"/>
      <c r="F84" s="779"/>
      <c r="G84" s="245"/>
      <c r="H84" s="245"/>
      <c r="I84" s="245"/>
      <c r="J84" s="245"/>
      <c r="K84" s="245"/>
      <c r="L84" s="245"/>
      <c r="M84" s="245"/>
      <c r="N84" s="245"/>
      <c r="O84" s="245"/>
      <c r="P84" s="245"/>
      <c r="Q84" s="245"/>
      <c r="R84" s="245"/>
      <c r="S84" s="245"/>
      <c r="T84" s="245"/>
    </row>
    <row r="85" spans="1:20" s="3" customFormat="1" ht="18" customHeight="1" x14ac:dyDescent="0.2">
      <c r="A85" s="415" t="s">
        <v>8050</v>
      </c>
      <c r="B85" s="779" t="s">
        <v>5171</v>
      </c>
      <c r="C85" s="779"/>
      <c r="D85" s="779"/>
      <c r="E85" s="779"/>
      <c r="F85" s="779"/>
      <c r="G85" s="245"/>
      <c r="H85" s="245"/>
      <c r="I85" s="245"/>
      <c r="J85" s="245"/>
      <c r="K85" s="245"/>
      <c r="L85" s="245"/>
      <c r="M85" s="245"/>
      <c r="N85" s="245"/>
      <c r="O85" s="245"/>
      <c r="P85" s="245"/>
      <c r="Q85" s="245"/>
      <c r="R85" s="245"/>
      <c r="S85" s="245"/>
      <c r="T85" s="245"/>
    </row>
    <row r="86" spans="1:20" s="3" customFormat="1" ht="18" customHeight="1" x14ac:dyDescent="0.2">
      <c r="A86" s="338" t="s">
        <v>8052</v>
      </c>
      <c r="B86" s="777" t="s">
        <v>3353</v>
      </c>
      <c r="C86" s="782"/>
      <c r="D86" s="779"/>
      <c r="E86" s="777"/>
      <c r="F86" s="777"/>
      <c r="G86" s="245"/>
      <c r="H86" s="245"/>
      <c r="I86" s="245"/>
      <c r="J86" s="245"/>
      <c r="K86" s="245"/>
      <c r="L86" s="245"/>
      <c r="M86" s="245"/>
      <c r="N86" s="245"/>
      <c r="O86" s="245"/>
      <c r="P86" s="245"/>
      <c r="Q86" s="245"/>
      <c r="R86" s="245"/>
      <c r="S86" s="245"/>
      <c r="T86" s="245"/>
    </row>
    <row r="87" spans="1:20" s="3" customFormat="1" x14ac:dyDescent="0.2">
      <c r="A87" s="338"/>
      <c r="B87" s="777"/>
      <c r="C87" s="782"/>
      <c r="D87" s="779"/>
      <c r="E87" s="777"/>
      <c r="F87" s="777"/>
      <c r="G87" s="245"/>
      <c r="H87" s="245"/>
      <c r="I87" s="245"/>
      <c r="J87" s="245"/>
      <c r="K87" s="245"/>
      <c r="L87" s="245"/>
      <c r="M87" s="245"/>
      <c r="N87" s="245"/>
      <c r="O87" s="245"/>
      <c r="P87" s="245"/>
      <c r="Q87" s="245"/>
      <c r="R87" s="245"/>
      <c r="S87" s="245"/>
      <c r="T87" s="245"/>
    </row>
    <row r="88" spans="1:20" s="3" customFormat="1" ht="18" customHeight="1" x14ac:dyDescent="0.2">
      <c r="A88" s="508" t="s">
        <v>1778</v>
      </c>
      <c r="B88" s="15"/>
      <c r="C88" s="15"/>
      <c r="D88" s="779"/>
      <c r="E88" s="779"/>
      <c r="F88" s="779"/>
      <c r="G88" s="245"/>
      <c r="H88" s="245"/>
      <c r="I88" s="245"/>
      <c r="J88" s="245"/>
      <c r="K88" s="245"/>
      <c r="L88" s="245"/>
      <c r="M88" s="245"/>
      <c r="N88" s="245"/>
      <c r="O88" s="245"/>
      <c r="P88" s="245"/>
      <c r="Q88" s="245"/>
      <c r="R88" s="245"/>
      <c r="S88" s="245"/>
      <c r="T88" s="245"/>
    </row>
    <row r="89" spans="1:20" s="3" customFormat="1" ht="18" customHeight="1" x14ac:dyDescent="0.2">
      <c r="A89" s="415" t="s">
        <v>1779</v>
      </c>
      <c r="B89" s="881" t="s">
        <v>54488</v>
      </c>
      <c r="C89" s="881"/>
      <c r="D89" s="881"/>
      <c r="E89" s="881"/>
      <c r="F89" s="881"/>
      <c r="G89" s="245"/>
      <c r="H89" s="245"/>
      <c r="I89" s="245"/>
      <c r="J89" s="245"/>
      <c r="K89" s="245"/>
      <c r="L89" s="245"/>
      <c r="M89" s="245"/>
      <c r="N89" s="245"/>
      <c r="O89" s="245"/>
      <c r="P89" s="245"/>
      <c r="Q89" s="245"/>
      <c r="R89" s="245"/>
      <c r="S89" s="245"/>
      <c r="T89" s="245"/>
    </row>
    <row r="90" spans="1:20" s="3" customFormat="1" ht="18" customHeight="1" x14ac:dyDescent="0.2">
      <c r="A90" s="415" t="s">
        <v>5582</v>
      </c>
      <c r="B90" s="881" t="s">
        <v>54488</v>
      </c>
      <c r="C90" s="881"/>
      <c r="D90" s="881"/>
      <c r="E90" s="881"/>
      <c r="F90" s="881"/>
      <c r="G90" s="245"/>
      <c r="H90" s="245"/>
      <c r="I90" s="245"/>
      <c r="J90" s="245"/>
      <c r="K90" s="245"/>
      <c r="L90" s="245"/>
      <c r="M90" s="245"/>
      <c r="N90" s="245"/>
      <c r="O90" s="245"/>
      <c r="P90" s="245"/>
      <c r="Q90" s="245"/>
      <c r="R90" s="245"/>
      <c r="S90" s="245"/>
      <c r="T90" s="245"/>
    </row>
    <row r="91" spans="1:20" s="3" customFormat="1" ht="18" customHeight="1" x14ac:dyDescent="0.2">
      <c r="A91" s="338" t="s">
        <v>1777</v>
      </c>
      <c r="B91" s="881" t="s">
        <v>54488</v>
      </c>
      <c r="C91" s="881"/>
      <c r="D91" s="881"/>
      <c r="E91" s="881"/>
      <c r="F91" s="881"/>
      <c r="G91" s="245"/>
      <c r="H91" s="245"/>
      <c r="I91" s="245"/>
      <c r="J91" s="245"/>
      <c r="K91" s="245"/>
      <c r="L91" s="245"/>
      <c r="M91" s="245"/>
      <c r="N91" s="245"/>
      <c r="O91" s="245"/>
      <c r="P91" s="245"/>
      <c r="Q91" s="245"/>
      <c r="R91" s="245"/>
      <c r="S91" s="245"/>
      <c r="T91" s="245"/>
    </row>
    <row r="92" spans="1:20" s="3" customFormat="1" x14ac:dyDescent="0.2">
      <c r="A92" s="338"/>
      <c r="B92" s="778"/>
      <c r="C92" s="782"/>
      <c r="D92" s="779"/>
      <c r="E92" s="779"/>
      <c r="F92" s="779"/>
      <c r="G92" s="245"/>
      <c r="H92" s="245"/>
      <c r="I92" s="245"/>
      <c r="J92" s="245"/>
      <c r="K92" s="245"/>
      <c r="L92" s="245"/>
      <c r="M92" s="245"/>
      <c r="N92" s="245"/>
      <c r="O92" s="245"/>
      <c r="P92" s="245"/>
      <c r="Q92" s="245"/>
      <c r="R92" s="245"/>
      <c r="S92" s="245"/>
      <c r="T92" s="245"/>
    </row>
    <row r="93" spans="1:20" s="3" customFormat="1" ht="18" customHeight="1" x14ac:dyDescent="0.2">
      <c r="A93" s="415" t="s">
        <v>8043</v>
      </c>
      <c r="B93" s="778"/>
      <c r="C93" s="44"/>
      <c r="D93" s="779"/>
      <c r="E93" s="779"/>
      <c r="F93" s="779"/>
      <c r="G93" s="245"/>
      <c r="H93" s="245"/>
      <c r="I93" s="245"/>
      <c r="J93" s="245"/>
      <c r="K93" s="245"/>
      <c r="L93" s="245"/>
      <c r="M93" s="245"/>
      <c r="N93" s="245"/>
      <c r="O93" s="245"/>
      <c r="P93" s="245"/>
      <c r="Q93" s="245"/>
      <c r="R93" s="245"/>
      <c r="S93" s="245"/>
      <c r="T93" s="245"/>
    </row>
    <row r="94" spans="1:20" s="3" customFormat="1" ht="18" customHeight="1" x14ac:dyDescent="0.2">
      <c r="A94" s="415" t="s">
        <v>8044</v>
      </c>
      <c r="B94" s="778" t="s">
        <v>54489</v>
      </c>
      <c r="C94" s="44"/>
      <c r="D94" s="779"/>
      <c r="E94" s="779"/>
      <c r="F94" s="779"/>
      <c r="G94" s="245"/>
      <c r="H94" s="245"/>
      <c r="I94" s="245"/>
      <c r="J94" s="245"/>
      <c r="K94" s="245"/>
      <c r="L94" s="245"/>
      <c r="M94" s="245"/>
      <c r="N94" s="245"/>
      <c r="O94" s="245"/>
      <c r="P94" s="245"/>
      <c r="Q94" s="245"/>
      <c r="R94" s="245"/>
      <c r="S94" s="245"/>
      <c r="T94" s="245"/>
    </row>
    <row r="95" spans="1:20" s="3" customFormat="1" ht="18" customHeight="1" x14ac:dyDescent="0.2">
      <c r="A95" s="415" t="s">
        <v>8053</v>
      </c>
      <c r="B95" s="778" t="s">
        <v>54490</v>
      </c>
      <c r="C95" s="44"/>
      <c r="D95" s="779"/>
      <c r="E95" s="779"/>
      <c r="F95" s="779"/>
      <c r="G95" s="245"/>
      <c r="H95" s="245"/>
      <c r="I95" s="245"/>
      <c r="J95" s="245"/>
      <c r="K95" s="245"/>
      <c r="L95" s="245"/>
      <c r="M95" s="245"/>
      <c r="N95" s="245"/>
      <c r="O95" s="245"/>
      <c r="P95" s="245"/>
      <c r="Q95" s="245"/>
      <c r="R95" s="245"/>
      <c r="S95" s="245"/>
      <c r="T95" s="245"/>
    </row>
    <row r="96" spans="1:20" s="3" customFormat="1" ht="18" customHeight="1" x14ac:dyDescent="0.2">
      <c r="A96" s="415" t="s">
        <v>8045</v>
      </c>
      <c r="B96" s="778" t="s">
        <v>54491</v>
      </c>
      <c r="C96" s="44"/>
      <c r="D96" s="779"/>
      <c r="E96" s="779"/>
      <c r="F96" s="779"/>
      <c r="G96" s="245"/>
      <c r="H96" s="245"/>
      <c r="I96" s="245"/>
      <c r="J96" s="245"/>
      <c r="K96" s="245"/>
      <c r="L96" s="245"/>
      <c r="M96" s="245"/>
      <c r="N96" s="245"/>
      <c r="O96" s="245"/>
      <c r="P96" s="245"/>
      <c r="Q96" s="245"/>
      <c r="R96" s="245"/>
      <c r="S96" s="245"/>
      <c r="T96" s="245"/>
    </row>
    <row r="97" spans="1:20" s="3" customFormat="1" x14ac:dyDescent="0.2">
      <c r="A97" s="415"/>
      <c r="B97" s="778"/>
      <c r="C97" s="44"/>
      <c r="D97" s="779"/>
      <c r="E97" s="779"/>
      <c r="F97" s="779"/>
      <c r="G97" s="245"/>
      <c r="H97" s="245"/>
      <c r="I97" s="245"/>
      <c r="J97" s="245"/>
      <c r="K97" s="245"/>
      <c r="L97" s="245"/>
      <c r="M97" s="245"/>
      <c r="N97" s="245"/>
      <c r="O97" s="245"/>
      <c r="P97" s="245"/>
      <c r="Q97" s="245"/>
      <c r="R97" s="245"/>
      <c r="S97" s="245"/>
      <c r="T97" s="245"/>
    </row>
    <row r="98" spans="1:20" s="3" customFormat="1" ht="18" customHeight="1" x14ac:dyDescent="0.2">
      <c r="A98" s="415" t="s">
        <v>8048</v>
      </c>
      <c r="B98" s="778"/>
      <c r="C98" s="44"/>
      <c r="D98" s="779"/>
      <c r="E98" s="779"/>
      <c r="F98" s="779"/>
      <c r="G98" s="245"/>
      <c r="H98" s="245"/>
      <c r="I98" s="245"/>
      <c r="J98" s="245"/>
      <c r="K98" s="245"/>
      <c r="L98" s="245"/>
      <c r="M98" s="245"/>
      <c r="N98" s="245"/>
      <c r="O98" s="245"/>
      <c r="P98" s="245"/>
      <c r="Q98" s="245"/>
      <c r="R98" s="245"/>
      <c r="S98" s="245"/>
      <c r="T98" s="245"/>
    </row>
    <row r="99" spans="1:20" s="3" customFormat="1" ht="18" customHeight="1" x14ac:dyDescent="0.2">
      <c r="A99" s="415" t="s">
        <v>8044</v>
      </c>
      <c r="B99" s="781" t="s">
        <v>54492</v>
      </c>
      <c r="C99" s="44"/>
      <c r="D99" s="779"/>
      <c r="E99" s="779"/>
      <c r="F99" s="779"/>
      <c r="G99" s="245"/>
      <c r="H99" s="245"/>
      <c r="I99" s="245"/>
      <c r="J99" s="245"/>
      <c r="K99" s="245"/>
      <c r="L99" s="245"/>
      <c r="M99" s="245"/>
      <c r="N99" s="245"/>
      <c r="O99" s="245"/>
      <c r="P99" s="245"/>
      <c r="Q99" s="245"/>
      <c r="R99" s="245"/>
      <c r="S99" s="245"/>
      <c r="T99" s="245"/>
    </row>
    <row r="100" spans="1:20" s="3" customFormat="1" ht="18" customHeight="1" x14ac:dyDescent="0.2">
      <c r="A100" s="415" t="s">
        <v>8045</v>
      </c>
      <c r="B100" s="778" t="s">
        <v>54491</v>
      </c>
      <c r="C100" s="44"/>
      <c r="D100" s="779"/>
      <c r="E100" s="779"/>
      <c r="F100" s="779"/>
      <c r="G100" s="245"/>
      <c r="H100" s="245"/>
      <c r="I100" s="245"/>
      <c r="J100" s="245"/>
      <c r="K100" s="245"/>
      <c r="L100" s="245"/>
      <c r="M100" s="245"/>
      <c r="N100" s="245"/>
      <c r="O100" s="245"/>
      <c r="P100" s="245"/>
      <c r="Q100" s="245"/>
      <c r="R100" s="245"/>
      <c r="S100" s="245"/>
      <c r="T100" s="245"/>
    </row>
    <row r="101" spans="1:20" s="3" customFormat="1" x14ac:dyDescent="0.2">
      <c r="A101" s="415"/>
      <c r="B101" s="778"/>
      <c r="C101" s="44"/>
      <c r="D101" s="779"/>
      <c r="E101" s="779"/>
      <c r="F101" s="779"/>
      <c r="G101" s="245"/>
      <c r="H101" s="245"/>
      <c r="I101" s="245"/>
      <c r="J101" s="245"/>
      <c r="K101" s="245"/>
      <c r="L101" s="245"/>
      <c r="M101" s="245"/>
      <c r="N101" s="245"/>
      <c r="O101" s="245"/>
      <c r="P101" s="245"/>
      <c r="Q101" s="245"/>
      <c r="R101" s="245"/>
      <c r="S101" s="245"/>
      <c r="T101" s="245"/>
    </row>
    <row r="102" spans="1:20" s="3" customFormat="1" ht="18" customHeight="1" x14ac:dyDescent="0.2">
      <c r="A102" s="415" t="s">
        <v>1780</v>
      </c>
      <c r="B102" s="778" t="s">
        <v>54491</v>
      </c>
      <c r="C102" s="44"/>
      <c r="D102" s="779"/>
      <c r="E102" s="779"/>
      <c r="F102" s="779"/>
      <c r="G102" s="245"/>
      <c r="H102" s="245"/>
      <c r="I102" s="245"/>
      <c r="J102" s="245"/>
      <c r="K102" s="245"/>
      <c r="L102" s="245"/>
      <c r="M102" s="245"/>
      <c r="N102" s="245"/>
      <c r="O102" s="245"/>
      <c r="P102" s="245"/>
      <c r="Q102" s="245"/>
      <c r="R102" s="245"/>
      <c r="S102" s="245"/>
      <c r="T102" s="245"/>
    </row>
    <row r="103" spans="1:20" s="3" customFormat="1" x14ac:dyDescent="0.2">
      <c r="A103" s="415"/>
      <c r="B103" s="778"/>
      <c r="C103" s="44"/>
      <c r="D103" s="779"/>
      <c r="E103" s="779"/>
      <c r="F103" s="779"/>
      <c r="G103" s="245"/>
      <c r="H103" s="245"/>
      <c r="I103" s="245"/>
      <c r="J103" s="245"/>
      <c r="K103" s="245"/>
      <c r="L103" s="245"/>
      <c r="M103" s="245"/>
      <c r="N103" s="245"/>
      <c r="O103" s="245"/>
      <c r="P103" s="245"/>
      <c r="Q103" s="245"/>
      <c r="R103" s="245"/>
      <c r="S103" s="245"/>
      <c r="T103" s="245"/>
    </row>
    <row r="104" spans="1:20" s="3" customFormat="1" ht="18" customHeight="1" x14ac:dyDescent="0.2">
      <c r="A104" s="415" t="s">
        <v>8054</v>
      </c>
      <c r="B104" s="778" t="s">
        <v>3341</v>
      </c>
      <c r="C104" s="44"/>
      <c r="D104" s="779"/>
      <c r="E104" s="778"/>
      <c r="F104" s="778"/>
      <c r="G104" s="245"/>
      <c r="H104" s="245"/>
      <c r="I104" s="245"/>
      <c r="J104" s="245"/>
      <c r="K104" s="245"/>
      <c r="L104" s="245"/>
      <c r="M104" s="245"/>
      <c r="N104" s="245"/>
      <c r="O104" s="245"/>
      <c r="P104" s="245"/>
      <c r="Q104" s="245"/>
      <c r="R104" s="245"/>
      <c r="S104" s="245"/>
      <c r="T104" s="245"/>
    </row>
    <row r="105" spans="1:20" s="3" customFormat="1" ht="18" customHeight="1" x14ac:dyDescent="0.2">
      <c r="A105" s="338" t="s">
        <v>1781</v>
      </c>
      <c r="B105" s="778" t="s">
        <v>3340</v>
      </c>
      <c r="C105" s="782"/>
      <c r="D105" s="779"/>
      <c r="E105" s="779"/>
      <c r="F105" s="779"/>
      <c r="G105" s="245"/>
      <c r="H105" s="245"/>
      <c r="I105" s="245"/>
      <c r="J105" s="245"/>
      <c r="K105" s="245"/>
      <c r="L105" s="245"/>
      <c r="M105" s="245"/>
      <c r="N105" s="245"/>
      <c r="O105" s="245"/>
      <c r="P105" s="245"/>
      <c r="Q105" s="245"/>
      <c r="R105" s="245"/>
      <c r="S105" s="245"/>
      <c r="T105" s="245"/>
    </row>
    <row r="106" spans="1:20" s="3" customFormat="1" x14ac:dyDescent="0.2">
      <c r="A106" s="338"/>
      <c r="B106" s="778"/>
      <c r="C106" s="782"/>
      <c r="D106" s="779"/>
      <c r="E106" s="779"/>
      <c r="F106" s="779"/>
      <c r="G106" s="245"/>
      <c r="H106" s="245"/>
      <c r="I106" s="245"/>
      <c r="J106" s="245"/>
      <c r="K106" s="245"/>
      <c r="L106" s="245"/>
      <c r="M106" s="245"/>
      <c r="N106" s="245"/>
      <c r="O106" s="245"/>
      <c r="P106" s="245"/>
      <c r="Q106" s="245"/>
      <c r="R106" s="245"/>
      <c r="S106" s="245"/>
      <c r="T106" s="245"/>
    </row>
    <row r="107" spans="1:20" s="3" customFormat="1" ht="18" customHeight="1" x14ac:dyDescent="0.2">
      <c r="A107" s="338" t="s">
        <v>8085</v>
      </c>
      <c r="B107" s="781"/>
      <c r="C107" s="782"/>
      <c r="D107" s="779"/>
      <c r="E107" s="779"/>
      <c r="F107" s="779"/>
      <c r="G107" s="245"/>
      <c r="H107" s="245"/>
      <c r="I107" s="245"/>
      <c r="J107" s="245"/>
      <c r="K107" s="245"/>
      <c r="L107" s="245"/>
      <c r="M107" s="245"/>
      <c r="N107" s="245"/>
      <c r="O107" s="245"/>
      <c r="P107" s="245"/>
      <c r="Q107" s="245"/>
      <c r="R107" s="245"/>
      <c r="S107" s="245"/>
      <c r="T107" s="245"/>
    </row>
    <row r="108" spans="1:20" s="3" customFormat="1" x14ac:dyDescent="0.2">
      <c r="A108" s="783"/>
      <c r="B108" s="783"/>
      <c r="C108" s="783"/>
      <c r="D108" s="51"/>
      <c r="E108" s="779"/>
      <c r="F108" s="779"/>
      <c r="G108" s="245"/>
      <c r="H108" s="245"/>
      <c r="I108" s="245"/>
      <c r="J108" s="245"/>
      <c r="K108" s="245"/>
      <c r="L108" s="245"/>
      <c r="M108" s="245"/>
      <c r="N108" s="245"/>
      <c r="O108" s="245"/>
      <c r="P108" s="245"/>
      <c r="Q108" s="245"/>
      <c r="R108" s="245"/>
      <c r="S108" s="245"/>
      <c r="T108" s="245"/>
    </row>
    <row r="109" spans="1:20" s="3" customFormat="1" ht="18" customHeight="1" x14ac:dyDescent="0.2">
      <c r="A109" s="338" t="s">
        <v>2391</v>
      </c>
      <c r="B109" s="781"/>
      <c r="C109" s="782"/>
      <c r="D109" s="779"/>
      <c r="E109" s="779"/>
      <c r="F109" s="779"/>
      <c r="G109" s="245"/>
      <c r="H109" s="245"/>
      <c r="I109" s="245"/>
      <c r="J109" s="245"/>
      <c r="K109" s="245"/>
      <c r="L109" s="245"/>
      <c r="M109" s="245"/>
      <c r="N109" s="245"/>
      <c r="O109" s="245"/>
      <c r="P109" s="245"/>
      <c r="Q109" s="245"/>
      <c r="R109" s="245"/>
      <c r="S109" s="245"/>
      <c r="T109" s="245"/>
    </row>
    <row r="110" spans="1:20" s="3" customFormat="1" x14ac:dyDescent="0.2">
      <c r="A110" s="338"/>
      <c r="B110" s="53"/>
      <c r="C110" s="53"/>
      <c r="G110" s="245"/>
      <c r="H110" s="245"/>
      <c r="I110" s="245"/>
      <c r="J110" s="245"/>
      <c r="K110" s="245"/>
      <c r="L110" s="245"/>
      <c r="M110" s="245"/>
      <c r="N110" s="245"/>
      <c r="O110" s="245"/>
      <c r="P110" s="245"/>
      <c r="Q110" s="245"/>
      <c r="R110" s="245"/>
      <c r="S110" s="245"/>
      <c r="T110" s="245"/>
    </row>
    <row r="111" spans="1:20" s="3" customFormat="1" x14ac:dyDescent="0.2">
      <c r="G111" s="245"/>
      <c r="H111" s="245"/>
      <c r="I111" s="245"/>
      <c r="J111" s="245"/>
      <c r="K111" s="245"/>
      <c r="L111" s="245"/>
      <c r="M111" s="245"/>
      <c r="N111" s="245"/>
      <c r="O111" s="245"/>
      <c r="P111" s="245"/>
      <c r="Q111" s="245"/>
      <c r="R111" s="245"/>
      <c r="S111" s="245"/>
      <c r="T111" s="245"/>
    </row>
    <row r="112" spans="1:20" s="3" customFormat="1" x14ac:dyDescent="0.2">
      <c r="A112" s="437" t="s">
        <v>7888</v>
      </c>
      <c r="B112" s="349"/>
      <c r="C112" s="385"/>
      <c r="D112" s="396"/>
      <c r="E112" s="396"/>
      <c r="F112" s="409"/>
      <c r="G112" s="245"/>
      <c r="H112" s="245"/>
      <c r="I112" s="245"/>
      <c r="J112" s="245"/>
      <c r="K112" s="245"/>
      <c r="L112" s="245"/>
      <c r="M112" s="245"/>
      <c r="N112" s="245"/>
      <c r="O112" s="245"/>
      <c r="P112" s="245"/>
      <c r="Q112" s="245"/>
      <c r="R112" s="245"/>
      <c r="S112" s="245"/>
      <c r="T112" s="245"/>
    </row>
    <row r="113" spans="1:20" s="3" customFormat="1" x14ac:dyDescent="0.2">
      <c r="A113" s="437" t="s">
        <v>7889</v>
      </c>
      <c r="B113" s="349"/>
      <c r="C113" s="385"/>
      <c r="D113" s="397"/>
      <c r="E113" s="397"/>
      <c r="F113" s="410"/>
      <c r="G113" s="245"/>
      <c r="H113" s="245"/>
      <c r="I113" s="245"/>
      <c r="J113" s="245"/>
      <c r="K113" s="245"/>
      <c r="L113" s="245"/>
      <c r="M113" s="245"/>
      <c r="N113" s="245"/>
      <c r="O113" s="245"/>
      <c r="P113" s="245"/>
      <c r="Q113" s="245"/>
      <c r="R113" s="245"/>
      <c r="S113" s="245"/>
      <c r="T113" s="245"/>
    </row>
    <row r="114" spans="1:20" s="3" customFormat="1" x14ac:dyDescent="0.2">
      <c r="A114" s="437" t="s">
        <v>1006</v>
      </c>
      <c r="B114" s="466" t="s">
        <v>7477</v>
      </c>
      <c r="C114" s="385"/>
      <c r="D114" s="396"/>
      <c r="E114" s="396"/>
      <c r="F114" s="409"/>
      <c r="G114" s="245"/>
      <c r="H114" s="245"/>
      <c r="I114" s="245"/>
      <c r="J114" s="245"/>
      <c r="K114" s="245"/>
      <c r="L114" s="245"/>
      <c r="M114" s="245"/>
      <c r="N114" s="245"/>
      <c r="O114" s="245"/>
      <c r="P114" s="245"/>
      <c r="Q114" s="245"/>
      <c r="R114" s="245"/>
      <c r="S114" s="245"/>
      <c r="T114" s="245"/>
    </row>
    <row r="115" spans="1:20" s="3" customFormat="1" x14ac:dyDescent="0.2">
      <c r="A115" s="437" t="s">
        <v>2391</v>
      </c>
      <c r="B115" s="509" t="s">
        <v>6428</v>
      </c>
      <c r="C115" s="385"/>
      <c r="D115" s="396"/>
      <c r="E115" s="397"/>
      <c r="F115" s="410"/>
      <c r="G115" s="245"/>
      <c r="H115" s="245"/>
      <c r="I115" s="245"/>
      <c r="J115" s="245"/>
      <c r="K115" s="245"/>
      <c r="L115" s="245"/>
      <c r="M115" s="245"/>
      <c r="N115" s="245"/>
      <c r="O115" s="245"/>
      <c r="P115" s="245"/>
      <c r="Q115" s="245"/>
      <c r="R115" s="245"/>
      <c r="S115" s="245"/>
      <c r="T115" s="245"/>
    </row>
    <row r="116" spans="1:20" s="3" customFormat="1" x14ac:dyDescent="0.2">
      <c r="A116" s="437"/>
      <c r="B116" s="466" t="s">
        <v>30840</v>
      </c>
      <c r="C116" s="385"/>
      <c r="D116" s="396"/>
      <c r="E116" s="396"/>
      <c r="F116" s="409"/>
      <c r="G116" s="245"/>
      <c r="H116" s="245"/>
      <c r="I116" s="245"/>
      <c r="J116" s="245"/>
      <c r="K116" s="245"/>
      <c r="L116" s="245"/>
      <c r="M116" s="245"/>
      <c r="N116" s="245"/>
      <c r="O116" s="245"/>
      <c r="P116" s="245"/>
      <c r="Q116" s="245"/>
      <c r="R116" s="245"/>
      <c r="S116" s="245"/>
      <c r="T116" s="245"/>
    </row>
    <row r="117" spans="1:20" s="245" customFormat="1" ht="13.5" thickBot="1" x14ac:dyDescent="0.25"/>
    <row r="118" spans="1:20" s="29" customFormat="1" ht="27" thickBot="1" x14ac:dyDescent="0.45">
      <c r="A118" s="191">
        <v>495</v>
      </c>
      <c r="B118" s="181" t="s">
        <v>826</v>
      </c>
      <c r="C118" s="192"/>
      <c r="D118" s="193"/>
      <c r="E118" s="194"/>
      <c r="F118" s="195"/>
      <c r="G118" s="136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</row>
    <row r="119" spans="1:20" s="29" customFormat="1" x14ac:dyDescent="0.2">
      <c r="A119" s="214" t="str" cm="1">
        <f t="array" ref="A119">INDEX(XML!D:D,SMALL(IF(($G$1=XML!B:B),ROW(XML!B:B)-MIN(ROW(XML!B:B))+1,""),ROWS($A$1:A1)))</f>
        <v>PL1DCMC</v>
      </c>
      <c r="B119" s="210" t="str">
        <f>VLOOKUP(A119,'Main Item List'!$A$3:$D$27778,2,0)</f>
        <v>Plumb conduit for mains cable</v>
      </c>
      <c r="C119" s="219" cm="1">
        <f t="array" ref="C119">INDEX(XML!$J$1:$J$1202,SMALL(IF(($G$1=XML!$B$1:$B$1202),ROW(XML!$B$1:$B$1202)-MIN(ROW(XML!$B$1:$B$1202))+1,""),ROWS($C$1:C1)))</f>
        <v>1</v>
      </c>
      <c r="D119" s="211" t="str">
        <f>VLOOKUP(A119,'Main Item List'!$A$3:$D$27784,3,0)</f>
        <v xml:space="preserve"> mtr</v>
      </c>
      <c r="E119" s="212">
        <f>VLOOKUP(A119,'Main Item List'!$A$3:$D$27784,4,0)</f>
        <v>25</v>
      </c>
      <c r="F119" s="213">
        <f t="shared" ref="F119:F146" si="8">IFERROR((C119*E119),"0")</f>
        <v>25</v>
      </c>
      <c r="G119" s="248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</row>
    <row r="120" spans="1:20" s="76" customFormat="1" x14ac:dyDescent="0.2">
      <c r="A120" s="214" t="str" cm="1">
        <f t="array" ref="A120">INDEX(XML!D:D,SMALL(IF(($G$1=XML!B:B),ROW(XML!B:B)-MIN(ROW(XML!B:B))+1,""),ROWS($A$1:A2)))</f>
        <v>PL1DEIS</v>
      </c>
      <c r="B120" s="210" t="str">
        <f>VLOOKUP(A120,'Main Item List'!$A$3:$D$27778,2,0)</f>
        <v>Plumb duct for electricians to island sink</v>
      </c>
      <c r="C120" s="219" cm="1">
        <f t="array" ref="C120">INDEX(XML!$J$1:$J$1202,SMALL(IF(($G$1=XML!$B$1:$B$1202),ROW(XML!$B$1:$B$1202)-MIN(ROW(XML!$B$1:$B$1202))+1,""),ROWS($C$1:C2)))</f>
        <v>1</v>
      </c>
      <c r="D120" s="211" t="str">
        <f>VLOOKUP(A120,'Main Item List'!$A$3:$D$27784,3,0)</f>
        <v>each</v>
      </c>
      <c r="E120" s="212">
        <f>VLOOKUP(A120,'Main Item List'!$A$3:$D$27784,4,0)</f>
        <v>55</v>
      </c>
      <c r="F120" s="213">
        <f t="shared" si="8"/>
        <v>55</v>
      </c>
      <c r="G120" s="136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</row>
    <row r="121" spans="1:20" s="29" customFormat="1" x14ac:dyDescent="0.2">
      <c r="A121" s="214" t="str" cm="1">
        <f t="array" ref="A121">INDEX(XML!D:D,SMALL(IF(($G$1=XML!B:B),ROW(XML!B:B)-MIN(ROW(XML!B:B))+1,""),ROWS($A$1:A3)))</f>
        <v>PLCDPE</v>
      </c>
      <c r="B121" s="210" t="str">
        <f>VLOOKUP(A121,'Main Item List'!$A$3:$D$27778,2,0)</f>
        <v xml:space="preserve">Coloured Marley downpipe </v>
      </c>
      <c r="C121" s="219" cm="1">
        <f t="array" ref="C121">INDEX(XML!$J$1:$J$1202,SMALL(IF(($G$1=XML!$B$1:$B$1202),ROW(XML!$B$1:$B$1202)-MIN(ROW(XML!$B$1:$B$1202))+1,""),ROWS($C$1:C3)))</f>
        <v>4</v>
      </c>
      <c r="D121" s="211" t="str">
        <f>VLOOKUP(A121,'Main Item List'!$A$3:$D$27784,3,0)</f>
        <v xml:space="preserve"> each </v>
      </c>
      <c r="E121" s="212">
        <f>VLOOKUP(A121,'Main Item List'!$A$3:$D$27784,4,0)</f>
        <v>165</v>
      </c>
      <c r="F121" s="213">
        <f t="shared" si="8"/>
        <v>660</v>
      </c>
      <c r="G121" s="136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</row>
    <row r="122" spans="1:20" s="29" customFormat="1" x14ac:dyDescent="0.2">
      <c r="A122" s="214" t="str" cm="1">
        <f t="array" ref="A122">INDEX(XML!D:D,SMALL(IF(($G$1=XML!B:B),ROW(XML!B:B)-MIN(ROW(XML!B:B))+1,""),ROWS($A$1:A4)))</f>
        <v>PL1DTAW</v>
      </c>
      <c r="B122" s="210" t="str">
        <f>VLOOKUP(A122,'Main Item List'!$A$3:$D$27778,2,0)</f>
        <v>Plumb drip &amp; waste for HWC</v>
      </c>
      <c r="C122" s="219" cm="1">
        <f t="array" ref="C122">INDEX(XML!$J$1:$J$1202,SMALL(IF(($G$1=XML!$B$1:$B$1202),ROW(XML!$B$1:$B$1202)-MIN(ROW(XML!$B$1:$B$1202))+1,""),ROWS($C$1:C4)))</f>
        <v>1</v>
      </c>
      <c r="D122" s="211" t="str">
        <f>VLOOKUP(A122,'Main Item List'!$A$3:$D$27784,3,0)</f>
        <v>each</v>
      </c>
      <c r="E122" s="212">
        <f>VLOOKUP(A122,'Main Item List'!$A$3:$D$27784,4,0)</f>
        <v>400</v>
      </c>
      <c r="F122" s="213">
        <f t="shared" si="8"/>
        <v>400</v>
      </c>
      <c r="G122" s="136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</row>
    <row r="123" spans="1:20" s="29" customFormat="1" x14ac:dyDescent="0.2">
      <c r="A123" s="214" t="str" cm="1">
        <f t="array" ref="A123">INDEX(XML!D:D,SMALL(IF(($G$1=XML!B:B),ROW(XML!B:B)-MIN(ROW(XML!B:B))+1,""),ROWS($A$1:A5)))</f>
        <v>PL1EHTPE</v>
      </c>
      <c r="B123" s="210" t="str">
        <f>VLOOKUP(A123,'Main Item List'!$A$3:$D$27778,2,0)</f>
        <v>Plumb exterior house tap</v>
      </c>
      <c r="C123" s="219" cm="1">
        <f t="array" ref="C123">INDEX(XML!$J$1:$J$1202,SMALL(IF(($G$1=XML!$B$1:$B$1202),ROW(XML!$B$1:$B$1202)-MIN(ROW(XML!$B$1:$B$1202))+1,""),ROWS($C$1:C5)))</f>
        <v>3</v>
      </c>
      <c r="D123" s="211" t="str">
        <f>VLOOKUP(A123,'Main Item List'!$A$3:$D$27784,3,0)</f>
        <v xml:space="preserve"> each </v>
      </c>
      <c r="E123" s="212">
        <f>VLOOKUP(A123,'Main Item List'!$A$3:$D$27784,4,0)</f>
        <v>135</v>
      </c>
      <c r="F123" s="213">
        <f t="shared" si="8"/>
        <v>405</v>
      </c>
      <c r="G123" s="136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</row>
    <row r="124" spans="1:20" s="29" customFormat="1" x14ac:dyDescent="0.2">
      <c r="A124" s="214" t="str" cm="1">
        <f t="array" ref="A124">INDEX(XML!D:D,SMALL(IF(($G$1=XML!B:B),ROW(XML!B:B)-MIN(ROW(XML!B:B))+1,""),ROWS($A$1:A6)))</f>
        <v>PL1FSBFW</v>
      </c>
      <c r="B124" s="210" t="str">
        <f>VLOOKUP(A124,'Main Item List'!$A$3:$D$27778,2,0)</f>
        <v xml:space="preserve">Floor standing bath - waste to floor </v>
      </c>
      <c r="C124" s="219" cm="1">
        <f t="array" ref="C124">INDEX(XML!$J$1:$J$1202,SMALL(IF(($G$1=XML!$B$1:$B$1202),ROW(XML!$B$1:$B$1202)-MIN(ROW(XML!$B$1:$B$1202))+1,""),ROWS($C$1:C6)))</f>
        <v>1</v>
      </c>
      <c r="D124" s="211" t="str">
        <f>VLOOKUP(A124,'Main Item List'!$A$3:$D$27784,3,0)</f>
        <v>each</v>
      </c>
      <c r="E124" s="212">
        <f>VLOOKUP(A124,'Main Item List'!$A$3:$D$27784,4,0)</f>
        <v>300</v>
      </c>
      <c r="F124" s="213">
        <f t="shared" si="8"/>
        <v>300</v>
      </c>
      <c r="G124" s="136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</row>
    <row r="125" spans="1:20" s="29" customFormat="1" x14ac:dyDescent="0.2">
      <c r="A125" s="214" t="str" cm="1">
        <f t="array" ref="A125">INDEX(XML!D:D,SMALL(IF(($G$1=XML!B:B),ROW(XML!B:B)-MIN(ROW(XML!B:B))+1,""),ROWS($A$1:A7)))</f>
        <v>PL1FWS</v>
      </c>
      <c r="B125" s="210" t="str">
        <f>VLOOKUP(A125,'Main Item List'!$A$3:$D$27778,2,0)</f>
        <v>Plumb water to fridge</v>
      </c>
      <c r="C125" s="219" cm="1">
        <f t="array" ref="C125">INDEX(XML!$J$1:$J$1202,SMALL(IF(($G$1=XML!$B$1:$B$1202),ROW(XML!$B$1:$B$1202)-MIN(ROW(XML!$B$1:$B$1202))+1,""),ROWS($C$1:C7)))</f>
        <v>1</v>
      </c>
      <c r="D125" s="211" t="str">
        <f>VLOOKUP(A125,'Main Item List'!$A$3:$D$27784,3,0)</f>
        <v>each</v>
      </c>
      <c r="E125" s="212">
        <f>VLOOKUP(A125,'Main Item List'!$A$3:$D$27784,4,0)</f>
        <v>275</v>
      </c>
      <c r="F125" s="213">
        <f t="shared" si="8"/>
        <v>275</v>
      </c>
      <c r="G125" s="136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</row>
    <row r="126" spans="1:20" s="29" customFormat="1" x14ac:dyDescent="0.2">
      <c r="A126" s="214" t="str" cm="1">
        <f t="array" ref="A126">INDEX(XML!D:D,SMALL(IF(($G$1=XML!B:B),ROW(XML!B:B)-MIN(ROW(XML!B:B))+1,""),ROWS($A$1:A8)))</f>
        <v>PL1HACWFP</v>
      </c>
      <c r="B126" s="210" t="str">
        <f>VLOOKUP(A126,'Main Item List'!$A$3:$D$27778,2,0)</f>
        <v>Hot &amp; cold water fixture points</v>
      </c>
      <c r="C126" s="219" cm="1">
        <f t="array" ref="C126">INDEX(XML!$J$1:$J$1202,SMALL(IF(($G$1=XML!$B$1:$B$1202),ROW(XML!$B$1:$B$1202)-MIN(ROW(XML!$B$1:$B$1202))+1,""),ROWS($C$1:C8)))</f>
        <v>9</v>
      </c>
      <c r="D126" s="211" t="str">
        <f>VLOOKUP(A126,'Main Item List'!$A$3:$D$27784,3,0)</f>
        <v>each</v>
      </c>
      <c r="E126" s="212">
        <f>VLOOKUP(A126,'Main Item List'!$A$3:$D$27784,4,0)</f>
        <v>550</v>
      </c>
      <c r="F126" s="213">
        <f t="shared" si="8"/>
        <v>4950</v>
      </c>
      <c r="G126" s="136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</row>
    <row r="127" spans="1:20" s="29" customFormat="1" x14ac:dyDescent="0.2">
      <c r="A127" s="214" t="str" cm="1">
        <f t="array" ref="A127">INDEX(XML!D:D,SMALL(IF(($G$1=XML!B:B),ROW(XML!B:B)-MIN(ROW(XML!B:B))+1,""),ROWS($A$1:A9)))</f>
        <v>PL1HWISL</v>
      </c>
      <c r="B127" s="210" t="str">
        <f>VLOOKUP(A127,'Main Item List'!$A$3:$D$27778,2,0)</f>
        <v>Plumb hot water installation</v>
      </c>
      <c r="C127" s="219" cm="1">
        <f t="array" ref="C127">INDEX(XML!$J$1:$J$1202,SMALL(IF(($G$1=XML!$B$1:$B$1202),ROW(XML!$B$1:$B$1202)-MIN(ROW(XML!$B$1:$B$1202))+1,""),ROWS($C$1:C9)))</f>
        <v>1</v>
      </c>
      <c r="D127" s="211" t="str">
        <f>VLOOKUP(A127,'Main Item List'!$A$3:$D$27784,3,0)</f>
        <v xml:space="preserve"> each </v>
      </c>
      <c r="E127" s="212">
        <f>VLOOKUP(A127,'Main Item List'!$A$3:$D$27784,4,0)</f>
        <v>465</v>
      </c>
      <c r="F127" s="213">
        <f t="shared" si="8"/>
        <v>465</v>
      </c>
      <c r="G127" s="136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</row>
    <row r="128" spans="1:20" s="29" customFormat="1" x14ac:dyDescent="0.2">
      <c r="A128" s="214" t="str" cm="1">
        <f t="array" ref="A128">INDEX(XML!D:D,SMALL(IF(($G$1=XML!B:B),ROW(XML!B:B)-MIN(ROW(XML!B:B))+1,""),ROWS($A$1:A10)))</f>
        <v>PL1MPVB</v>
      </c>
      <c r="B128" s="210" t="str">
        <f>VLOOKUP(A128,'Main Item List'!$A$3:$D$27778,2,0)</f>
        <v>Plumb mains pressure valve pack and valve box (1 per HWC)</v>
      </c>
      <c r="C128" s="219" cm="1">
        <f t="array" ref="C128">INDEX(XML!$J$1:$J$1202,SMALL(IF(($G$1=XML!$B$1:$B$1202),ROW(XML!$B$1:$B$1202)-MIN(ROW(XML!$B$1:$B$1202))+1,""),ROWS($C$1:C10)))</f>
        <v>1</v>
      </c>
      <c r="D128" s="211" t="str">
        <f>VLOOKUP(A128,'Main Item List'!$A$3:$D$27784,3,0)</f>
        <v xml:space="preserve"> each </v>
      </c>
      <c r="E128" s="212">
        <f>VLOOKUP(A128,'Main Item List'!$A$3:$D$27784,4,0)</f>
        <v>550</v>
      </c>
      <c r="F128" s="213">
        <f t="shared" si="8"/>
        <v>550</v>
      </c>
      <c r="G128" s="136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</row>
    <row r="129" spans="1:20" s="29" customFormat="1" x14ac:dyDescent="0.2">
      <c r="A129" s="214" t="str" cm="1">
        <f t="array" ref="A129">INDEX(XML!D:D,SMALL(IF(($G$1=XML!B:B),ROW(XML!B:B)-MIN(ROW(XML!B:B))+1,""),ROWS($A$1:A11)))</f>
        <v>PL1PUW</v>
      </c>
      <c r="B129" s="210" t="str">
        <f>VLOOKUP(A129,'Main Item List'!$A$3:$D$27778,2,0)</f>
        <v>Pop up waste upgrade</v>
      </c>
      <c r="C129" s="219" cm="1">
        <f t="array" ref="C129">INDEX(XML!$J$1:$J$1202,SMALL(IF(($G$1=XML!$B$1:$B$1202),ROW(XML!$B$1:$B$1202)-MIN(ROW(XML!$B$1:$B$1202))+1,""),ROWS($C$1:C11)))</f>
        <v>2</v>
      </c>
      <c r="D129" s="211" t="str">
        <f>VLOOKUP(A129,'Main Item List'!$A$3:$D$27784,3,0)</f>
        <v>each</v>
      </c>
      <c r="E129" s="212">
        <f>VLOOKUP(A129,'Main Item List'!$A$3:$D$27784,4,0)</f>
        <v>15</v>
      </c>
      <c r="F129" s="213">
        <f t="shared" si="8"/>
        <v>30</v>
      </c>
      <c r="G129" s="136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</row>
    <row r="130" spans="1:20" s="29" customFormat="1" x14ac:dyDescent="0.2">
      <c r="A130" s="214" t="str" cm="1">
        <f t="array" ref="A130">INDEX(XML!D:D,SMALL(IF(($G$1=XML!B:B),ROW(XML!B:B)-MIN(ROW(XML!B:B))+1,""),ROWS($A$1:A12)))</f>
        <v>PL1WMPU</v>
      </c>
      <c r="B130" s="210" t="str">
        <f>VLOOKUP(A130,'Main Item List'!$A$3:$D$27778,2,0)</f>
        <v>Plumb water main (up to 25m)</v>
      </c>
      <c r="C130" s="219" cm="1">
        <f t="array" ref="C130">INDEX(XML!$J$1:$J$1202,SMALL(IF(($G$1=XML!$B$1:$B$1202),ROW(XML!$B$1:$B$1202)-MIN(ROW(XML!$B$1:$B$1202))+1,""),ROWS($C$1:C12)))</f>
        <v>1</v>
      </c>
      <c r="D130" s="211" t="str">
        <f>VLOOKUP(A130,'Main Item List'!$A$3:$D$27784,3,0)</f>
        <v>each</v>
      </c>
      <c r="E130" s="212">
        <f>VLOOKUP(A130,'Main Item List'!$A$3:$D$27784,4,0)</f>
        <v>120</v>
      </c>
      <c r="F130" s="213">
        <f t="shared" si="8"/>
        <v>120</v>
      </c>
      <c r="G130" s="136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</row>
    <row r="131" spans="1:20" s="29" customFormat="1" x14ac:dyDescent="0.2">
      <c r="A131" s="214" t="e" cm="1">
        <f t="array" ref="A131">INDEX(XML!D:D,SMALL(IF(($G$1=XML!B:B),ROW(XML!B:B)-MIN(ROW(XML!B:B))+1,""),ROWS($A$1:A13)))</f>
        <v>#NUM!</v>
      </c>
      <c r="B131" s="210" t="e">
        <f>VLOOKUP(A131,'Main Item List'!$A$3:$D$27778,2,0)</f>
        <v>#NUM!</v>
      </c>
      <c r="C131" s="219" t="e" cm="1">
        <f t="array" ref="C131">INDEX(XML!$J$1:$J$1202,SMALL(IF(($G$1=XML!$B$1:$B$1202),ROW(XML!$B$1:$B$1202)-MIN(ROW(XML!$B$1:$B$1202))+1,""),ROWS($C$1:C13)))</f>
        <v>#NUM!</v>
      </c>
      <c r="D131" s="211" t="e">
        <f>VLOOKUP(A131,'Main Item List'!$A$3:$D$27784,3,0)</f>
        <v>#NUM!</v>
      </c>
      <c r="E131" s="212" t="e">
        <f>VLOOKUP(A131,'Main Item List'!$A$3:$D$27784,4,0)</f>
        <v>#NUM!</v>
      </c>
      <c r="F131" s="213" t="str">
        <f t="shared" si="8"/>
        <v>0</v>
      </c>
      <c r="G131" s="136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</row>
    <row r="132" spans="1:20" s="29" customFormat="1" x14ac:dyDescent="0.2">
      <c r="A132" s="214" t="e" cm="1">
        <f t="array" ref="A132">INDEX(XML!D:D,SMALL(IF(($G$1=XML!B:B),ROW(XML!B:B)-MIN(ROW(XML!B:B))+1,""),ROWS($A$1:A14)))</f>
        <v>#NUM!</v>
      </c>
      <c r="B132" s="210" t="e">
        <f>VLOOKUP(A132,'Main Item List'!$A$3:$D$27778,2,0)</f>
        <v>#NUM!</v>
      </c>
      <c r="C132" s="219" t="e" cm="1">
        <f t="array" ref="C132">INDEX(XML!$J$1:$J$1202,SMALL(IF(($G$1=XML!$B$1:$B$1202),ROW(XML!$B$1:$B$1202)-MIN(ROW(XML!$B$1:$B$1202))+1,""),ROWS($C$1:C14)))</f>
        <v>#NUM!</v>
      </c>
      <c r="D132" s="211" t="e">
        <f>VLOOKUP(A132,'Main Item List'!$A$3:$D$27784,3,0)</f>
        <v>#NUM!</v>
      </c>
      <c r="E132" s="212" t="e">
        <f>VLOOKUP(A132,'Main Item List'!$A$3:$D$27784,4,0)</f>
        <v>#NUM!</v>
      </c>
      <c r="F132" s="213" t="str">
        <f t="shared" si="8"/>
        <v>0</v>
      </c>
      <c r="G132" s="136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</row>
    <row r="133" spans="1:20" s="29" customFormat="1" x14ac:dyDescent="0.2">
      <c r="A133" s="214" t="e" cm="1">
        <f t="array" ref="A133">INDEX(XML!D:D,SMALL(IF(($G$1=XML!B:B),ROW(XML!B:B)-MIN(ROW(XML!B:B))+1,""),ROWS($A$1:A15)))</f>
        <v>#NUM!</v>
      </c>
      <c r="B133" s="210" t="e">
        <f>VLOOKUP(A133,'Main Item List'!$A$3:$D$27778,2,0)</f>
        <v>#NUM!</v>
      </c>
      <c r="C133" s="219" t="e" cm="1">
        <f t="array" ref="C133">INDEX(XML!$J$1:$J$1202,SMALL(IF(($G$1=XML!$B$1:$B$1202),ROW(XML!$B$1:$B$1202)-MIN(ROW(XML!$B$1:$B$1202))+1,""),ROWS($C$1:C15)))</f>
        <v>#NUM!</v>
      </c>
      <c r="D133" s="211" t="e">
        <f>VLOOKUP(A133,'Main Item List'!$A$3:$D$27784,3,0)</f>
        <v>#NUM!</v>
      </c>
      <c r="E133" s="212" t="e">
        <f>VLOOKUP(A133,'Main Item List'!$A$3:$D$27784,4,0)</f>
        <v>#NUM!</v>
      </c>
      <c r="F133" s="213" t="str">
        <f t="shared" si="8"/>
        <v>0</v>
      </c>
      <c r="G133" s="136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</row>
    <row r="134" spans="1:20" s="29" customFormat="1" x14ac:dyDescent="0.2">
      <c r="A134" s="214" t="e" cm="1">
        <f t="array" ref="A134">INDEX(XML!D:D,SMALL(IF(($G$1=XML!B:B),ROW(XML!B:B)-MIN(ROW(XML!B:B))+1,""),ROWS($A$1:A16)))</f>
        <v>#NUM!</v>
      </c>
      <c r="B134" s="210" t="e">
        <f>VLOOKUP(A134,'Main Item List'!$A$3:$D$27778,2,0)</f>
        <v>#NUM!</v>
      </c>
      <c r="C134" s="219" t="e" cm="1">
        <f t="array" ref="C134">INDEX(XML!$J$1:$J$1202,SMALL(IF(($G$1=XML!$B$1:$B$1202),ROW(XML!$B$1:$B$1202)-MIN(ROW(XML!$B$1:$B$1202))+1,""),ROWS($C$1:C16)))</f>
        <v>#NUM!</v>
      </c>
      <c r="D134" s="211" t="e">
        <f>VLOOKUP(A134,'Main Item List'!$A$3:$D$27784,3,0)</f>
        <v>#NUM!</v>
      </c>
      <c r="E134" s="212" t="e">
        <f>VLOOKUP(A134,'Main Item List'!$A$3:$D$27784,4,0)</f>
        <v>#NUM!</v>
      </c>
      <c r="F134" s="213" t="str">
        <f t="shared" si="8"/>
        <v>0</v>
      </c>
      <c r="G134" s="136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</row>
    <row r="135" spans="1:20" s="29" customFormat="1" x14ac:dyDescent="0.2">
      <c r="A135" s="214" t="e" cm="1">
        <f t="array" ref="A135">INDEX(XML!D:D,SMALL(IF(($G$1=XML!B:B),ROW(XML!B:B)-MIN(ROW(XML!B:B))+1,""),ROWS($A$1:A17)))</f>
        <v>#NUM!</v>
      </c>
      <c r="B135" s="210" t="e">
        <f>VLOOKUP(A135,'Main Item List'!$A$3:$D$27778,2,0)</f>
        <v>#NUM!</v>
      </c>
      <c r="C135" s="219" t="e" cm="1">
        <f t="array" ref="C135">INDEX(XML!$J$1:$J$1202,SMALL(IF(($G$1=XML!$B$1:$B$1202),ROW(XML!$B$1:$B$1202)-MIN(ROW(XML!$B$1:$B$1202))+1,""),ROWS($C$1:C17)))</f>
        <v>#NUM!</v>
      </c>
      <c r="D135" s="211" t="e">
        <f>VLOOKUP(A135,'Main Item List'!$A$3:$D$27784,3,0)</f>
        <v>#NUM!</v>
      </c>
      <c r="E135" s="212" t="e">
        <f>VLOOKUP(A135,'Main Item List'!$A$3:$D$27784,4,0)</f>
        <v>#NUM!</v>
      </c>
      <c r="F135" s="213" t="str">
        <f t="shared" si="8"/>
        <v>0</v>
      </c>
      <c r="G135" s="136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</row>
    <row r="136" spans="1:20" s="29" customFormat="1" x14ac:dyDescent="0.2">
      <c r="A136" s="214" t="e" cm="1">
        <f t="array" ref="A136">INDEX(XML!D:D,SMALL(IF(($G$1=XML!B:B),ROW(XML!B:B)-MIN(ROW(XML!B:B))+1,""),ROWS($A$1:A18)))</f>
        <v>#NUM!</v>
      </c>
      <c r="B136" s="210" t="e">
        <f>VLOOKUP(A136,'Main Item List'!$A$3:$D$27778,2,0)</f>
        <v>#NUM!</v>
      </c>
      <c r="C136" s="219" t="e" cm="1">
        <f t="array" ref="C136">INDEX(XML!$J$1:$J$1202,SMALL(IF(($G$1=XML!$B$1:$B$1202),ROW(XML!$B$1:$B$1202)-MIN(ROW(XML!$B$1:$B$1202))+1,""),ROWS($C$1:C18)))</f>
        <v>#NUM!</v>
      </c>
      <c r="D136" s="211" t="e">
        <f>VLOOKUP(A136,'Main Item List'!$A$3:$D$27784,3,0)</f>
        <v>#NUM!</v>
      </c>
      <c r="E136" s="212" t="e">
        <f>VLOOKUP(A136,'Main Item List'!$A$3:$D$27784,4,0)</f>
        <v>#NUM!</v>
      </c>
      <c r="F136" s="213" t="str">
        <f t="shared" si="8"/>
        <v>0</v>
      </c>
      <c r="G136" s="136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</row>
    <row r="137" spans="1:20" s="29" customFormat="1" x14ac:dyDescent="0.2">
      <c r="A137" s="214" t="e" cm="1">
        <f t="array" ref="A137">INDEX(XML!D:D,SMALL(IF(($G$1=XML!B:B),ROW(XML!B:B)-MIN(ROW(XML!B:B))+1,""),ROWS($A$1:A19)))</f>
        <v>#NUM!</v>
      </c>
      <c r="B137" s="210" t="e">
        <f>VLOOKUP(A137,'Main Item List'!$A$3:$D$27778,2,0)</f>
        <v>#NUM!</v>
      </c>
      <c r="C137" s="219" t="e" cm="1">
        <f t="array" ref="C137">INDEX(XML!$J$1:$J$1202,SMALL(IF(($G$1=XML!$B$1:$B$1202),ROW(XML!$B$1:$B$1202)-MIN(ROW(XML!$B$1:$B$1202))+1,""),ROWS($C$1:C19)))</f>
        <v>#NUM!</v>
      </c>
      <c r="D137" s="211" t="e">
        <f>VLOOKUP(A137,'Main Item List'!$A$3:$D$27784,3,0)</f>
        <v>#NUM!</v>
      </c>
      <c r="E137" s="212" t="e">
        <f>VLOOKUP(A137,'Main Item List'!$A$3:$D$27784,4,0)</f>
        <v>#NUM!</v>
      </c>
      <c r="F137" s="213" t="str">
        <f t="shared" si="8"/>
        <v>0</v>
      </c>
      <c r="G137" s="136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</row>
    <row r="138" spans="1:20" s="29" customFormat="1" x14ac:dyDescent="0.2">
      <c r="A138" s="214" t="e" cm="1">
        <f t="array" ref="A138">INDEX(XML!D:D,SMALL(IF(($G$1=XML!B:B),ROW(XML!B:B)-MIN(ROW(XML!B:B))+1,""),ROWS($A$1:A20)))</f>
        <v>#NUM!</v>
      </c>
      <c r="B138" s="210" t="e">
        <f>VLOOKUP(A138,'Main Item List'!$A$3:$D$27778,2,0)</f>
        <v>#NUM!</v>
      </c>
      <c r="C138" s="219" t="e" cm="1">
        <f t="array" ref="C138">INDEX(XML!$J$1:$J$1202,SMALL(IF(($G$1=XML!$B$1:$B$1202),ROW(XML!$B$1:$B$1202)-MIN(ROW(XML!$B$1:$B$1202))+1,""),ROWS($C$1:C20)))</f>
        <v>#NUM!</v>
      </c>
      <c r="D138" s="211" t="e">
        <f>VLOOKUP(A138,'Main Item List'!$A$3:$D$27784,3,0)</f>
        <v>#NUM!</v>
      </c>
      <c r="E138" s="212" t="e">
        <f>VLOOKUP(A138,'Main Item List'!$A$3:$D$27784,4,0)</f>
        <v>#NUM!</v>
      </c>
      <c r="F138" s="213" t="str">
        <f t="shared" si="8"/>
        <v>0</v>
      </c>
      <c r="G138" s="136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</row>
    <row r="139" spans="1:20" s="29" customFormat="1" x14ac:dyDescent="0.2">
      <c r="A139" s="214" t="e" cm="1">
        <f t="array" ref="A139">INDEX(XML!D:D,SMALL(IF(($G$1=XML!B:B),ROW(XML!B:B)-MIN(ROW(XML!B:B))+1,""),ROWS($A$1:A21)))</f>
        <v>#NUM!</v>
      </c>
      <c r="B139" s="210" t="e">
        <f>VLOOKUP(A139,'Main Item List'!$A$3:$D$27778,2,0)</f>
        <v>#NUM!</v>
      </c>
      <c r="C139" s="219" t="e" cm="1">
        <f t="array" ref="C139">INDEX(XML!$J$1:$J$1202,SMALL(IF(($G$1=XML!$B$1:$B$1202),ROW(XML!$B$1:$B$1202)-MIN(ROW(XML!$B$1:$B$1202))+1,""),ROWS($C$1:C21)))</f>
        <v>#NUM!</v>
      </c>
      <c r="D139" s="211" t="e">
        <f>VLOOKUP(A139,'Main Item List'!$A$3:$D$27784,3,0)</f>
        <v>#NUM!</v>
      </c>
      <c r="E139" s="212" t="e">
        <f>VLOOKUP(A139,'Main Item List'!$A$3:$D$27784,4,0)</f>
        <v>#NUM!</v>
      </c>
      <c r="F139" s="213" t="str">
        <f t="shared" si="8"/>
        <v>0</v>
      </c>
      <c r="G139" s="136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</row>
    <row r="140" spans="1:20" s="29" customFormat="1" x14ac:dyDescent="0.2">
      <c r="A140" s="214" t="e" cm="1">
        <f t="array" ref="A140">INDEX(XML!D:D,SMALL(IF(($G$1=XML!B:B),ROW(XML!B:B)-MIN(ROW(XML!B:B))+1,""),ROWS($A$1:A22)))</f>
        <v>#NUM!</v>
      </c>
      <c r="B140" s="210" t="e">
        <f>VLOOKUP(A140,'Main Item List'!$A$3:$D$27778,2,0)</f>
        <v>#NUM!</v>
      </c>
      <c r="C140" s="219" t="e" cm="1">
        <f t="array" ref="C140">INDEX(XML!$J$1:$J$1202,SMALL(IF(($G$1=XML!$B$1:$B$1202),ROW(XML!$B$1:$B$1202)-MIN(ROW(XML!$B$1:$B$1202))+1,""),ROWS($C$1:C22)))</f>
        <v>#NUM!</v>
      </c>
      <c r="D140" s="211" t="e">
        <f>VLOOKUP(A140,'Main Item List'!$A$3:$D$27784,3,0)</f>
        <v>#NUM!</v>
      </c>
      <c r="E140" s="212" t="e">
        <f>VLOOKUP(A140,'Main Item List'!$A$3:$D$27784,4,0)</f>
        <v>#NUM!</v>
      </c>
      <c r="F140" s="213" t="str">
        <f t="shared" si="8"/>
        <v>0</v>
      </c>
      <c r="G140" s="136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</row>
    <row r="141" spans="1:20" s="76" customFormat="1" x14ac:dyDescent="0.2">
      <c r="A141" s="214" t="e" cm="1">
        <f t="array" ref="A141">INDEX(XML!D:D,SMALL(IF(($G$1=XML!B:B),ROW(XML!B:B)-MIN(ROW(XML!B:B))+1,""),ROWS($A$1:A23)))</f>
        <v>#NUM!</v>
      </c>
      <c r="B141" s="210" t="e">
        <f>VLOOKUP(A141,'Main Item List'!$A$3:$D$27778,2,0)</f>
        <v>#NUM!</v>
      </c>
      <c r="C141" s="219" t="e" cm="1">
        <f t="array" ref="C141">INDEX(XML!$J$1:$J$1202,SMALL(IF(($G$1=XML!$B$1:$B$1202),ROW(XML!$B$1:$B$1202)-MIN(ROW(XML!$B$1:$B$1202))+1,""),ROWS($C$1:C23)))</f>
        <v>#NUM!</v>
      </c>
      <c r="D141" s="211" t="e">
        <f>VLOOKUP(A141,'Main Item List'!$A$3:$D$27784,3,0)</f>
        <v>#NUM!</v>
      </c>
      <c r="E141" s="212" t="e">
        <f>VLOOKUP(A141,'Main Item List'!$A$3:$D$27784,4,0)</f>
        <v>#NUM!</v>
      </c>
      <c r="F141" s="213" t="str">
        <f t="shared" si="8"/>
        <v>0</v>
      </c>
      <c r="G141" s="136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</row>
    <row r="142" spans="1:20" s="29" customFormat="1" x14ac:dyDescent="0.2">
      <c r="A142" s="214" t="e" cm="1">
        <f t="array" ref="A142">INDEX(XML!D:D,SMALL(IF(($G$1=XML!B:B),ROW(XML!B:B)-MIN(ROW(XML!B:B))+1,""),ROWS($A$1:A24)))</f>
        <v>#NUM!</v>
      </c>
      <c r="B142" s="210" t="e">
        <f>VLOOKUP(A142,'Main Item List'!$A$3:$D$27778,2,0)</f>
        <v>#NUM!</v>
      </c>
      <c r="C142" s="219" t="e" cm="1">
        <f t="array" ref="C142">INDEX(XML!$J$1:$J$1202,SMALL(IF(($G$1=XML!$B$1:$B$1202),ROW(XML!$B$1:$B$1202)-MIN(ROW(XML!$B$1:$B$1202))+1,""),ROWS($C$1:C24)))</f>
        <v>#NUM!</v>
      </c>
      <c r="D142" s="211" t="e">
        <f>VLOOKUP(A142,'Main Item List'!$A$3:$D$27784,3,0)</f>
        <v>#NUM!</v>
      </c>
      <c r="E142" s="212" t="e">
        <f>VLOOKUP(A142,'Main Item List'!$A$3:$D$27784,4,0)</f>
        <v>#NUM!</v>
      </c>
      <c r="F142" s="213" t="str">
        <f t="shared" si="8"/>
        <v>0</v>
      </c>
      <c r="G142" s="136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</row>
    <row r="143" spans="1:20" s="29" customFormat="1" x14ac:dyDescent="0.2">
      <c r="A143" s="214" t="e" cm="1">
        <f t="array" ref="A143">INDEX(XML!D:D,SMALL(IF(($G$1=XML!B:B),ROW(XML!B:B)-MIN(ROW(XML!B:B))+1,""),ROWS($A$1:A25)))</f>
        <v>#NUM!</v>
      </c>
      <c r="B143" s="210" t="e">
        <f>VLOOKUP(A143,'Main Item List'!$A$3:$D$27778,2,0)</f>
        <v>#NUM!</v>
      </c>
      <c r="C143" s="219" t="e" cm="1">
        <f t="array" ref="C143">INDEX(XML!$J$1:$J$1202,SMALL(IF(($G$1=XML!$B$1:$B$1202),ROW(XML!$B$1:$B$1202)-MIN(ROW(XML!$B$1:$B$1202))+1,""),ROWS($C$1:C25)))</f>
        <v>#NUM!</v>
      </c>
      <c r="D143" s="211" t="e">
        <f>VLOOKUP(A143,'Main Item List'!$A$3:$D$27784,3,0)</f>
        <v>#NUM!</v>
      </c>
      <c r="E143" s="212" t="e">
        <f>VLOOKUP(A143,'Main Item List'!$A$3:$D$27784,4,0)</f>
        <v>#NUM!</v>
      </c>
      <c r="F143" s="213" t="str">
        <f t="shared" si="8"/>
        <v>0</v>
      </c>
      <c r="G143" s="136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</row>
    <row r="144" spans="1:20" s="29" customFormat="1" x14ac:dyDescent="0.2">
      <c r="A144" s="214" t="e" cm="1">
        <f t="array" ref="A144">INDEX(XML!D:D,SMALL(IF(($G$1=XML!B:B),ROW(XML!B:B)-MIN(ROW(XML!B:B))+1,""),ROWS($A$1:A26)))</f>
        <v>#NUM!</v>
      </c>
      <c r="B144" s="210" t="e">
        <f>VLOOKUP(A144,'Main Item List'!$A$3:$D$27778,2,0)</f>
        <v>#NUM!</v>
      </c>
      <c r="C144" s="219" t="e" cm="1">
        <f t="array" ref="C144">INDEX(XML!$J$1:$J$1202,SMALL(IF(($G$1=XML!$B$1:$B$1202),ROW(XML!$B$1:$B$1202)-MIN(ROW(XML!$B$1:$B$1202))+1,""),ROWS($C$1:C26)))</f>
        <v>#NUM!</v>
      </c>
      <c r="D144" s="211" t="e">
        <f>VLOOKUP(A144,'Main Item List'!$A$3:$D$27784,3,0)</f>
        <v>#NUM!</v>
      </c>
      <c r="E144" s="212" t="e">
        <f>VLOOKUP(A144,'Main Item List'!$A$3:$D$27784,4,0)</f>
        <v>#NUM!</v>
      </c>
      <c r="F144" s="213" t="str">
        <f t="shared" si="8"/>
        <v>0</v>
      </c>
      <c r="G144" s="136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</row>
    <row r="145" spans="1:20" s="29" customFormat="1" x14ac:dyDescent="0.2">
      <c r="A145" s="214" t="e" cm="1">
        <f t="array" ref="A145">INDEX(XML!D:D,SMALL(IF(($G$1=XML!B:B),ROW(XML!B:B)-MIN(ROW(XML!B:B))+1,""),ROWS($A$1:A27)))</f>
        <v>#NUM!</v>
      </c>
      <c r="B145" s="210" t="e">
        <f>VLOOKUP(A145,'Main Item List'!$A$3:$D$27778,2,0)</f>
        <v>#NUM!</v>
      </c>
      <c r="C145" s="219" t="e" cm="1">
        <f t="array" ref="C145">INDEX(XML!$J$1:$J$1202,SMALL(IF(($G$1=XML!$B$1:$B$1202),ROW(XML!$B$1:$B$1202)-MIN(ROW(XML!$B$1:$B$1202))+1,""),ROWS($C$1:C27)))</f>
        <v>#NUM!</v>
      </c>
      <c r="D145" s="211" t="e">
        <f>VLOOKUP(A145,'Main Item List'!$A$3:$D$27784,3,0)</f>
        <v>#NUM!</v>
      </c>
      <c r="E145" s="212" t="e">
        <f>VLOOKUP(A145,'Main Item List'!$A$3:$D$27784,4,0)</f>
        <v>#NUM!</v>
      </c>
      <c r="F145" s="213" t="str">
        <f t="shared" si="8"/>
        <v>0</v>
      </c>
      <c r="G145" s="136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</row>
    <row r="146" spans="1:20" s="29" customFormat="1" x14ac:dyDescent="0.2">
      <c r="A146" s="214" t="e" cm="1">
        <f t="array" ref="A146">INDEX(XML!D:D,SMALL(IF(($G$1=XML!B:B),ROW(XML!B:B)-MIN(ROW(XML!B:B))+1,""),ROWS($A$1:A28)))</f>
        <v>#NUM!</v>
      </c>
      <c r="B146" s="210" t="e">
        <f>VLOOKUP(A146,'Main Item List'!$A$3:$D$27778,2,0)</f>
        <v>#NUM!</v>
      </c>
      <c r="C146" s="219" t="e" cm="1">
        <f t="array" ref="C146">INDEX(XML!$J$1:$J$1202,SMALL(IF(($G$1=XML!$B$1:$B$1202),ROW(XML!$B$1:$B$1202)-MIN(ROW(XML!$B$1:$B$1202))+1,""),ROWS($C$1:C28)))</f>
        <v>#NUM!</v>
      </c>
      <c r="D146" s="211" t="e">
        <f>VLOOKUP(A146,'Main Item List'!$A$3:$D$27784,3,0)</f>
        <v>#NUM!</v>
      </c>
      <c r="E146" s="212" t="e">
        <f>VLOOKUP(A146,'Main Item List'!$A$3:$D$27784,4,0)</f>
        <v>#NUM!</v>
      </c>
      <c r="F146" s="213" t="str">
        <f t="shared" si="8"/>
        <v>0</v>
      </c>
      <c r="G146" s="248" t="s">
        <v>30862</v>
      </c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</row>
    <row r="147" spans="1:20" s="29" customFormat="1" x14ac:dyDescent="0.2">
      <c r="A147" s="160"/>
      <c r="B147" s="220"/>
      <c r="C147" s="221"/>
      <c r="D147" s="220"/>
      <c r="E147" s="222"/>
      <c r="F147" s="145"/>
      <c r="G147" s="136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</row>
    <row r="148" spans="1:20" s="29" customFormat="1" x14ac:dyDescent="0.2">
      <c r="A148" s="160"/>
      <c r="B148" s="813" t="s">
        <v>1247</v>
      </c>
      <c r="C148" s="813"/>
      <c r="D148" s="813"/>
      <c r="E148" s="159">
        <f>SUM(F119:F147)</f>
        <v>8235</v>
      </c>
      <c r="F148" s="145"/>
      <c r="G148" s="136"/>
      <c r="H148" s="381"/>
      <c r="I148" s="381"/>
      <c r="J148" s="381"/>
      <c r="K148" s="381"/>
      <c r="L148" s="381"/>
      <c r="M148" s="381"/>
      <c r="N148" s="381"/>
      <c r="O148" s="381"/>
      <c r="P148" s="381"/>
      <c r="Q148" s="381"/>
      <c r="R148" s="381"/>
      <c r="S148" s="381"/>
      <c r="T148" s="381"/>
    </row>
    <row r="149" spans="1:20" s="245" customFormat="1" x14ac:dyDescent="0.2"/>
    <row r="150" spans="1:20" s="245" customFormat="1" x14ac:dyDescent="0.2"/>
    <row r="151" spans="1:20" s="245" customFormat="1" x14ac:dyDescent="0.2"/>
    <row r="152" spans="1:20" s="245" customFormat="1" x14ac:dyDescent="0.2"/>
    <row r="153" spans="1:20" s="245" customFormat="1" x14ac:dyDescent="0.2"/>
    <row r="154" spans="1:20" s="245" customFormat="1" x14ac:dyDescent="0.2"/>
    <row r="155" spans="1:20" s="245" customFormat="1" x14ac:dyDescent="0.2"/>
    <row r="156" spans="1:20" s="245" customFormat="1" x14ac:dyDescent="0.2"/>
    <row r="157" spans="1:20" s="245" customFormat="1" x14ac:dyDescent="0.2"/>
    <row r="158" spans="1:20" s="245" customFormat="1" x14ac:dyDescent="0.2"/>
    <row r="159" spans="1:20" s="245" customFormat="1" x14ac:dyDescent="0.2"/>
    <row r="160" spans="1:20" s="245" customFormat="1" x14ac:dyDescent="0.2"/>
    <row r="161" s="245" customFormat="1" x14ac:dyDescent="0.2"/>
    <row r="162" s="245" customFormat="1" x14ac:dyDescent="0.2"/>
    <row r="163" s="245" customFormat="1" x14ac:dyDescent="0.2"/>
    <row r="164" s="245" customFormat="1" x14ac:dyDescent="0.2"/>
    <row r="165" s="245" customFormat="1" x14ac:dyDescent="0.2"/>
    <row r="166" s="245" customFormat="1" x14ac:dyDescent="0.2"/>
    <row r="167" s="245" customFormat="1" x14ac:dyDescent="0.2"/>
    <row r="168" s="245" customFormat="1" x14ac:dyDescent="0.2"/>
    <row r="169" s="245" customFormat="1" x14ac:dyDescent="0.2"/>
    <row r="170" s="245" customFormat="1" x14ac:dyDescent="0.2"/>
    <row r="171" s="245" customFormat="1" x14ac:dyDescent="0.2"/>
    <row r="172" s="245" customFormat="1" x14ac:dyDescent="0.2"/>
    <row r="173" s="245" customFormat="1" x14ac:dyDescent="0.2"/>
    <row r="174" s="245" customFormat="1" x14ac:dyDescent="0.2"/>
    <row r="175" s="245" customFormat="1" x14ac:dyDescent="0.2"/>
    <row r="176" s="245" customFormat="1" x14ac:dyDescent="0.2"/>
    <row r="177" s="245" customFormat="1" x14ac:dyDescent="0.2"/>
    <row r="178" s="245" customFormat="1" x14ac:dyDescent="0.2"/>
    <row r="179" s="245" customFormat="1" x14ac:dyDescent="0.2"/>
    <row r="180" s="245" customFormat="1" x14ac:dyDescent="0.2"/>
    <row r="181" s="245" customFormat="1" x14ac:dyDescent="0.2"/>
    <row r="182" s="245" customFormat="1" x14ac:dyDescent="0.2"/>
    <row r="183" s="245" customFormat="1" x14ac:dyDescent="0.2"/>
    <row r="184" s="245" customFormat="1" x14ac:dyDescent="0.2"/>
    <row r="185" s="245" customFormat="1" x14ac:dyDescent="0.2"/>
    <row r="186" s="245" customFormat="1" x14ac:dyDescent="0.2"/>
    <row r="187" s="245" customFormat="1" x14ac:dyDescent="0.2"/>
    <row r="188" s="245" customFormat="1" x14ac:dyDescent="0.2"/>
    <row r="189" s="245" customFormat="1" x14ac:dyDescent="0.2"/>
    <row r="190" s="245" customFormat="1" x14ac:dyDescent="0.2"/>
    <row r="191" s="245" customFormat="1" x14ac:dyDescent="0.2"/>
    <row r="192" s="245" customFormat="1" x14ac:dyDescent="0.2"/>
    <row r="193" s="245" customFormat="1" x14ac:dyDescent="0.2"/>
    <row r="194" s="245" customFormat="1" x14ac:dyDescent="0.2"/>
    <row r="195" s="245" customFormat="1" x14ac:dyDescent="0.2"/>
    <row r="196" s="245" customFormat="1" x14ac:dyDescent="0.2"/>
    <row r="197" s="245" customFormat="1" x14ac:dyDescent="0.2"/>
    <row r="198" s="245" customFormat="1" x14ac:dyDescent="0.2"/>
    <row r="199" s="245" customFormat="1" x14ac:dyDescent="0.2"/>
    <row r="200" s="245" customFormat="1" x14ac:dyDescent="0.2"/>
    <row r="201" s="245" customFormat="1" x14ac:dyDescent="0.2"/>
    <row r="202" s="245" customFormat="1" x14ac:dyDescent="0.2"/>
    <row r="203" s="245" customFormat="1" x14ac:dyDescent="0.2"/>
    <row r="204" s="245" customFormat="1" x14ac:dyDescent="0.2"/>
    <row r="205" s="245" customFormat="1" x14ac:dyDescent="0.2"/>
    <row r="206" s="245" customFormat="1" x14ac:dyDescent="0.2"/>
    <row r="207" s="245" customFormat="1" x14ac:dyDescent="0.2"/>
    <row r="208" s="245" customFormat="1" x14ac:dyDescent="0.2"/>
    <row r="209" spans="1:8" s="245" customFormat="1" x14ac:dyDescent="0.2"/>
    <row r="210" spans="1:8" s="245" customFormat="1" x14ac:dyDescent="0.2"/>
    <row r="211" spans="1:8" s="245" customFormat="1" x14ac:dyDescent="0.2"/>
    <row r="212" spans="1:8" s="245" customFormat="1" x14ac:dyDescent="0.2"/>
    <row r="213" spans="1:8" s="245" customFormat="1" x14ac:dyDescent="0.2"/>
    <row r="214" spans="1:8" s="245" customFormat="1" x14ac:dyDescent="0.2"/>
    <row r="215" spans="1:8" s="245" customFormat="1" x14ac:dyDescent="0.2"/>
    <row r="216" spans="1:8" s="245" customFormat="1" x14ac:dyDescent="0.2"/>
    <row r="217" spans="1:8" s="245" customFormat="1" x14ac:dyDescent="0.2"/>
    <row r="218" spans="1:8" s="245" customFormat="1" x14ac:dyDescent="0.2"/>
    <row r="219" spans="1:8" s="245" customFormat="1" x14ac:dyDescent="0.2"/>
    <row r="220" spans="1:8" s="245" customFormat="1" x14ac:dyDescent="0.2"/>
    <row r="221" spans="1:8" s="245" customFormat="1" x14ac:dyDescent="0.2"/>
    <row r="222" spans="1:8" s="245" customFormat="1" ht="30" x14ac:dyDescent="0.4">
      <c r="A222" s="905" t="s">
        <v>1782</v>
      </c>
      <c r="B222" s="905"/>
      <c r="C222" s="905"/>
      <c r="D222" s="905"/>
      <c r="E222" s="905"/>
      <c r="F222" s="905"/>
      <c r="G222" s="905"/>
      <c r="H222" s="905"/>
    </row>
    <row r="223" spans="1:8" s="245" customFormat="1" x14ac:dyDescent="0.2">
      <c r="A223" s="512" t="s">
        <v>1783</v>
      </c>
      <c r="B223" s="511" t="s">
        <v>1784</v>
      </c>
      <c r="C223" s="512"/>
      <c r="D223" s="511" t="s">
        <v>1785</v>
      </c>
      <c r="E223" s="512"/>
      <c r="F223" s="512"/>
      <c r="G223" s="511" t="s">
        <v>1786</v>
      </c>
      <c r="H223" s="512"/>
    </row>
    <row r="224" spans="1:8" s="245" customFormat="1" x14ac:dyDescent="0.2"/>
    <row r="225" spans="1:7" s="245" customFormat="1" x14ac:dyDescent="0.2">
      <c r="A225" s="458" t="s">
        <v>457</v>
      </c>
      <c r="B225" s="458" t="s">
        <v>458</v>
      </c>
      <c r="D225" s="458" t="s">
        <v>459</v>
      </c>
      <c r="G225" s="458" t="s">
        <v>460</v>
      </c>
    </row>
    <row r="226" spans="1:7" s="245" customFormat="1" x14ac:dyDescent="0.2">
      <c r="A226" s="458" t="s">
        <v>461</v>
      </c>
      <c r="D226" s="458" t="s">
        <v>463</v>
      </c>
      <c r="G226" s="458" t="s">
        <v>464</v>
      </c>
    </row>
    <row r="227" spans="1:7" s="245" customFormat="1" x14ac:dyDescent="0.2">
      <c r="A227" s="458" t="s">
        <v>465</v>
      </c>
      <c r="D227" s="458" t="s">
        <v>999</v>
      </c>
    </row>
    <row r="228" spans="1:7" s="245" customFormat="1" x14ac:dyDescent="0.2">
      <c r="A228" s="458" t="s">
        <v>1000</v>
      </c>
      <c r="C228" s="458"/>
      <c r="D228" s="458" t="s">
        <v>1002</v>
      </c>
      <c r="E228" s="513"/>
    </row>
    <row r="229" spans="1:7" s="245" customFormat="1" x14ac:dyDescent="0.2">
      <c r="C229" s="458"/>
      <c r="D229" s="458" t="s">
        <v>1771</v>
      </c>
    </row>
    <row r="230" spans="1:7" s="245" customFormat="1" x14ac:dyDescent="0.2">
      <c r="C230" s="458"/>
      <c r="D230" s="458" t="s">
        <v>2607</v>
      </c>
    </row>
    <row r="231" spans="1:7" s="245" customFormat="1" x14ac:dyDescent="0.2">
      <c r="C231" s="458"/>
      <c r="D231" s="458" t="s">
        <v>2609</v>
      </c>
    </row>
    <row r="232" spans="1:7" s="245" customFormat="1" x14ac:dyDescent="0.2">
      <c r="C232" s="458"/>
      <c r="D232" s="458" t="s">
        <v>2361</v>
      </c>
    </row>
    <row r="233" spans="1:7" s="245" customFormat="1" x14ac:dyDescent="0.2">
      <c r="C233" s="458"/>
      <c r="D233" s="458" t="s">
        <v>2363</v>
      </c>
    </row>
    <row r="234" spans="1:7" s="245" customFormat="1" x14ac:dyDescent="0.2">
      <c r="A234" s="514" t="s">
        <v>462</v>
      </c>
      <c r="D234" s="458" t="s">
        <v>1906</v>
      </c>
    </row>
    <row r="235" spans="1:7" s="245" customFormat="1" x14ac:dyDescent="0.2">
      <c r="D235" s="458" t="s">
        <v>1907</v>
      </c>
    </row>
    <row r="236" spans="1:7" s="245" customFormat="1" x14ac:dyDescent="0.2">
      <c r="A236" s="458" t="s">
        <v>1001</v>
      </c>
      <c r="D236" s="458" t="s">
        <v>1908</v>
      </c>
    </row>
    <row r="237" spans="1:7" s="245" customFormat="1" x14ac:dyDescent="0.2">
      <c r="A237" s="458" t="s">
        <v>1770</v>
      </c>
      <c r="D237" s="458" t="s">
        <v>1909</v>
      </c>
    </row>
    <row r="238" spans="1:7" s="245" customFormat="1" x14ac:dyDescent="0.2">
      <c r="A238" s="458" t="s">
        <v>1772</v>
      </c>
      <c r="D238" s="458" t="s">
        <v>1910</v>
      </c>
    </row>
    <row r="239" spans="1:7" s="245" customFormat="1" x14ac:dyDescent="0.2">
      <c r="A239" s="458" t="s">
        <v>2608</v>
      </c>
      <c r="D239" s="458" t="s">
        <v>1911</v>
      </c>
    </row>
    <row r="240" spans="1:7" s="245" customFormat="1" x14ac:dyDescent="0.2">
      <c r="A240" s="458" t="s">
        <v>2360</v>
      </c>
      <c r="D240" s="458" t="s">
        <v>1876</v>
      </c>
    </row>
    <row r="241" spans="1:6" s="245" customFormat="1" x14ac:dyDescent="0.2">
      <c r="A241" s="458" t="s">
        <v>2362</v>
      </c>
      <c r="D241" s="458" t="s">
        <v>1877</v>
      </c>
    </row>
    <row r="242" spans="1:6" s="245" customFormat="1" x14ac:dyDescent="0.2">
      <c r="D242" s="458" t="s">
        <v>1878</v>
      </c>
    </row>
    <row r="243" spans="1:6" s="245" customFormat="1" x14ac:dyDescent="0.2">
      <c r="D243" s="458" t="s">
        <v>1962</v>
      </c>
    </row>
    <row r="244" spans="1:6" s="245" customFormat="1" x14ac:dyDescent="0.2">
      <c r="D244" s="458" t="s">
        <v>1870</v>
      </c>
    </row>
    <row r="245" spans="1:6" s="245" customFormat="1" x14ac:dyDescent="0.2">
      <c r="D245" s="458" t="s">
        <v>1871</v>
      </c>
    </row>
    <row r="246" spans="1:6" s="245" customFormat="1" x14ac:dyDescent="0.2">
      <c r="D246" s="458" t="s">
        <v>1872</v>
      </c>
    </row>
    <row r="247" spans="1:6" s="245" customFormat="1" x14ac:dyDescent="0.2">
      <c r="D247" s="458" t="s">
        <v>1873</v>
      </c>
    </row>
    <row r="248" spans="1:6" s="245" customFormat="1" x14ac:dyDescent="0.2">
      <c r="D248" s="458" t="s">
        <v>1874</v>
      </c>
    </row>
    <row r="249" spans="1:6" s="245" customFormat="1" x14ac:dyDescent="0.2"/>
    <row r="250" spans="1:6" s="245" customFormat="1" x14ac:dyDescent="0.2"/>
    <row r="251" spans="1:6" s="245" customFormat="1" x14ac:dyDescent="0.2"/>
    <row r="252" spans="1:6" s="245" customFormat="1" x14ac:dyDescent="0.2"/>
    <row r="253" spans="1:6" s="245" customFormat="1" x14ac:dyDescent="0.2"/>
    <row r="254" spans="1:6" s="245" customFormat="1" x14ac:dyDescent="0.2"/>
    <row r="255" spans="1:6" s="245" customFormat="1" x14ac:dyDescent="0.2">
      <c r="A255" s="514" t="s">
        <v>422</v>
      </c>
      <c r="F255" s="514" t="s">
        <v>423</v>
      </c>
    </row>
    <row r="256" spans="1:6" s="245" customFormat="1" x14ac:dyDescent="0.2"/>
    <row r="257" spans="1:6" s="245" customFormat="1" x14ac:dyDescent="0.2">
      <c r="A257" s="458" t="s">
        <v>424</v>
      </c>
      <c r="F257" s="458" t="s">
        <v>425</v>
      </c>
    </row>
    <row r="258" spans="1:6" s="245" customFormat="1" x14ac:dyDescent="0.2">
      <c r="A258" s="458" t="s">
        <v>770</v>
      </c>
      <c r="F258" s="458" t="s">
        <v>771</v>
      </c>
    </row>
    <row r="259" spans="1:6" s="245" customFormat="1" x14ac:dyDescent="0.2">
      <c r="A259" s="515" t="s">
        <v>772</v>
      </c>
      <c r="F259" s="458" t="s">
        <v>773</v>
      </c>
    </row>
    <row r="260" spans="1:6" s="245" customFormat="1" x14ac:dyDescent="0.2">
      <c r="A260" s="515" t="s">
        <v>774</v>
      </c>
    </row>
    <row r="261" spans="1:6" s="245" customFormat="1" x14ac:dyDescent="0.2">
      <c r="A261" s="515" t="s">
        <v>775</v>
      </c>
    </row>
    <row r="262" spans="1:6" s="245" customFormat="1" x14ac:dyDescent="0.2">
      <c r="A262" s="458" t="s">
        <v>776</v>
      </c>
    </row>
    <row r="263" spans="1:6" s="245" customFormat="1" x14ac:dyDescent="0.2">
      <c r="A263" s="458" t="s">
        <v>777</v>
      </c>
    </row>
    <row r="264" spans="1:6" s="245" customFormat="1" x14ac:dyDescent="0.2">
      <c r="A264" s="458" t="s">
        <v>778</v>
      </c>
    </row>
    <row r="265" spans="1:6" s="245" customFormat="1" x14ac:dyDescent="0.2"/>
    <row r="266" spans="1:6" s="245" customFormat="1" x14ac:dyDescent="0.2">
      <c r="A266" s="514" t="s">
        <v>779</v>
      </c>
      <c r="E266" s="514" t="s">
        <v>780</v>
      </c>
    </row>
    <row r="267" spans="1:6" s="245" customFormat="1" x14ac:dyDescent="0.2"/>
    <row r="268" spans="1:6" s="245" customFormat="1" x14ac:dyDescent="0.2">
      <c r="A268" s="458" t="s">
        <v>1022</v>
      </c>
      <c r="E268" s="458" t="s">
        <v>1159</v>
      </c>
    </row>
    <row r="269" spans="1:6" s="245" customFormat="1" x14ac:dyDescent="0.2">
      <c r="A269" s="458" t="s">
        <v>1160</v>
      </c>
      <c r="E269" s="458" t="s">
        <v>1161</v>
      </c>
    </row>
    <row r="270" spans="1:6" s="245" customFormat="1" x14ac:dyDescent="0.2">
      <c r="A270" s="458" t="s">
        <v>1162</v>
      </c>
      <c r="E270" s="458" t="s">
        <v>1163</v>
      </c>
    </row>
    <row r="271" spans="1:6" s="245" customFormat="1" x14ac:dyDescent="0.2">
      <c r="A271" s="458" t="s">
        <v>1164</v>
      </c>
      <c r="E271" s="515" t="s">
        <v>1165</v>
      </c>
    </row>
    <row r="272" spans="1:6" s="245" customFormat="1" x14ac:dyDescent="0.2">
      <c r="A272" s="458" t="s">
        <v>1023</v>
      </c>
      <c r="E272" s="515" t="s">
        <v>1166</v>
      </c>
    </row>
    <row r="273" spans="1:6" s="245" customFormat="1" x14ac:dyDescent="0.2">
      <c r="E273" s="515" t="s">
        <v>1167</v>
      </c>
    </row>
    <row r="274" spans="1:6" s="245" customFormat="1" x14ac:dyDescent="0.2">
      <c r="E274" s="515" t="s">
        <v>1168</v>
      </c>
    </row>
    <row r="275" spans="1:6" s="245" customFormat="1" x14ac:dyDescent="0.2"/>
    <row r="276" spans="1:6" s="245" customFormat="1" x14ac:dyDescent="0.2">
      <c r="A276" s="514" t="s">
        <v>1169</v>
      </c>
      <c r="F276" s="514" t="s">
        <v>1784</v>
      </c>
    </row>
    <row r="277" spans="1:6" s="245" customFormat="1" x14ac:dyDescent="0.2">
      <c r="F277" s="458"/>
    </row>
    <row r="278" spans="1:6" s="245" customFormat="1" x14ac:dyDescent="0.2">
      <c r="A278" s="458" t="s">
        <v>2902</v>
      </c>
      <c r="F278" s="458" t="s">
        <v>2903</v>
      </c>
    </row>
    <row r="279" spans="1:6" s="245" customFormat="1" x14ac:dyDescent="0.2">
      <c r="A279" s="458" t="s">
        <v>2432</v>
      </c>
      <c r="F279" s="458" t="s">
        <v>2433</v>
      </c>
    </row>
    <row r="280" spans="1:6" s="245" customFormat="1" x14ac:dyDescent="0.2">
      <c r="A280" s="458" t="s">
        <v>2434</v>
      </c>
      <c r="F280" s="458" t="s">
        <v>2435</v>
      </c>
    </row>
    <row r="281" spans="1:6" s="245" customFormat="1" x14ac:dyDescent="0.2">
      <c r="A281" s="458" t="s">
        <v>2371</v>
      </c>
      <c r="F281" s="458" t="s">
        <v>2372</v>
      </c>
    </row>
    <row r="282" spans="1:6" s="245" customFormat="1" x14ac:dyDescent="0.2">
      <c r="A282" s="458" t="s">
        <v>2373</v>
      </c>
    </row>
    <row r="283" spans="1:6" s="245" customFormat="1" x14ac:dyDescent="0.2">
      <c r="A283" s="458" t="s">
        <v>2374</v>
      </c>
    </row>
    <row r="284" spans="1:6" s="245" customFormat="1" x14ac:dyDescent="0.2">
      <c r="A284" s="458" t="s">
        <v>2375</v>
      </c>
    </row>
    <row r="285" spans="1:6" s="245" customFormat="1" x14ac:dyDescent="0.2">
      <c r="A285" s="458" t="s">
        <v>2605</v>
      </c>
    </row>
    <row r="286" spans="1:6" s="245" customFormat="1" x14ac:dyDescent="0.2">
      <c r="A286" s="458" t="s">
        <v>325</v>
      </c>
    </row>
    <row r="287" spans="1:6" s="245" customFormat="1" x14ac:dyDescent="0.2">
      <c r="A287" s="458" t="s">
        <v>326</v>
      </c>
    </row>
    <row r="288" spans="1:6" s="245" customFormat="1" x14ac:dyDescent="0.2">
      <c r="A288" s="515" t="s">
        <v>242</v>
      </c>
    </row>
    <row r="289" spans="1:1" s="245" customFormat="1" x14ac:dyDescent="0.2">
      <c r="A289" s="515" t="s">
        <v>1612</v>
      </c>
    </row>
    <row r="290" spans="1:1" s="245" customFormat="1" x14ac:dyDescent="0.2"/>
    <row r="291" spans="1:1" s="245" customFormat="1" x14ac:dyDescent="0.2"/>
  </sheetData>
  <mergeCells count="8">
    <mergeCell ref="D6:F6"/>
    <mergeCell ref="A63:F63"/>
    <mergeCell ref="A222:H222"/>
    <mergeCell ref="B148:D148"/>
    <mergeCell ref="B72:F72"/>
    <mergeCell ref="B89:F89"/>
    <mergeCell ref="B90:F90"/>
    <mergeCell ref="B91:F91"/>
  </mergeCells>
  <phoneticPr fontId="75" type="noConversion"/>
  <dataValidations count="1">
    <dataValidation type="list" allowBlank="1" showInputMessage="1" showErrorMessage="1" sqref="H9" xr:uid="{CF3F22BA-F246-41F1-AFBC-0F5E7EEDF8D7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rowBreaks count="1" manualBreakCount="1">
    <brk id="73" max="5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4D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104">
    <tabColor rgb="FFFFFF00"/>
  </sheetPr>
  <dimension ref="A1:H3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CONCATENATE('495 Plumber'!E9,"/",'495 Plumber'!F9)</f>
        <v>JNB 20058/495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'495 Plumber'!A11</f>
        <v>Tasman Bay Plumbing Services Ltd</v>
      </c>
    </row>
    <row r="3" spans="1:8" x14ac:dyDescent="0.2">
      <c r="B3" t="str">
        <f>'495 Plumber'!A27</f>
        <v>PL1DCMC</v>
      </c>
      <c r="C3" t="str">
        <f>'495 Plumber'!A27</f>
        <v>PL1DCMC</v>
      </c>
      <c r="D3" t="str">
        <f>'495 Plumber'!B27</f>
        <v>Plumb conduit for mains cable</v>
      </c>
      <c r="E3" s="14">
        <f>'495 Plumber'!C27</f>
        <v>1</v>
      </c>
      <c r="F3" s="75" t="str">
        <f>'495 Plumber'!D27</f>
        <v xml:space="preserve"> mtr</v>
      </c>
      <c r="G3" s="99">
        <f>'495 Plumber'!E27</f>
        <v>25</v>
      </c>
      <c r="H3" s="99">
        <f>E3*G3</f>
        <v>25</v>
      </c>
    </row>
    <row r="4" spans="1:8" x14ac:dyDescent="0.2">
      <c r="B4" t="str">
        <f>'495 Plumber'!A28</f>
        <v>PL1DEIS</v>
      </c>
      <c r="C4" t="str">
        <f>'495 Plumber'!A28</f>
        <v>PL1DEIS</v>
      </c>
      <c r="D4" t="str">
        <f>'495 Plumber'!B28</f>
        <v>Plumb duct for electricians to island sink</v>
      </c>
      <c r="E4" s="14">
        <f>'495 Plumber'!C28</f>
        <v>1</v>
      </c>
      <c r="F4" s="75" t="str">
        <f>'495 Plumber'!D28</f>
        <v>each</v>
      </c>
      <c r="G4" s="99">
        <f>'495 Plumber'!E28</f>
        <v>55</v>
      </c>
      <c r="H4" s="99">
        <f t="shared" ref="H4:H32" si="0">E4*G4</f>
        <v>55</v>
      </c>
    </row>
    <row r="5" spans="1:8" x14ac:dyDescent="0.2">
      <c r="B5" t="str">
        <f>'495 Plumber'!A29</f>
        <v>PLCDPE</v>
      </c>
      <c r="C5" t="str">
        <f>'495 Plumber'!A29</f>
        <v>PLCDPE</v>
      </c>
      <c r="D5" t="str">
        <f>'495 Plumber'!B29</f>
        <v xml:space="preserve">Coloured Marley downpipe </v>
      </c>
      <c r="E5" s="14">
        <f>'495 Plumber'!C29</f>
        <v>4</v>
      </c>
      <c r="F5" s="75" t="str">
        <f>'495 Plumber'!D29</f>
        <v xml:space="preserve"> each </v>
      </c>
      <c r="G5" s="99">
        <f>'495 Plumber'!E29</f>
        <v>165</v>
      </c>
      <c r="H5" s="99">
        <f t="shared" si="0"/>
        <v>660</v>
      </c>
    </row>
    <row r="6" spans="1:8" x14ac:dyDescent="0.2">
      <c r="B6" t="str">
        <f>'495 Plumber'!A30</f>
        <v>PL1DTAW</v>
      </c>
      <c r="C6" t="str">
        <f>'495 Plumber'!A30</f>
        <v>PL1DTAW</v>
      </c>
      <c r="D6" t="str">
        <f>'495 Plumber'!B30</f>
        <v>Plumb drip &amp; waste for HWC</v>
      </c>
      <c r="E6" s="14">
        <f>'495 Plumber'!C30</f>
        <v>1</v>
      </c>
      <c r="F6" s="75" t="str">
        <f>'495 Plumber'!D30</f>
        <v>each</v>
      </c>
      <c r="G6" s="99">
        <f>'495 Plumber'!E30</f>
        <v>400</v>
      </c>
      <c r="H6" s="99">
        <f t="shared" si="0"/>
        <v>400</v>
      </c>
    </row>
    <row r="7" spans="1:8" x14ac:dyDescent="0.2">
      <c r="B7" t="str">
        <f>'495 Plumber'!A31</f>
        <v>PL1EHTPE</v>
      </c>
      <c r="C7" t="str">
        <f>'495 Plumber'!A31</f>
        <v>PL1EHTPE</v>
      </c>
      <c r="D7" t="str">
        <f>'495 Plumber'!B31</f>
        <v>Plumb exterior house tap</v>
      </c>
      <c r="E7" s="14">
        <f>'495 Plumber'!C31</f>
        <v>3</v>
      </c>
      <c r="F7" s="75" t="str">
        <f>'495 Plumber'!D31</f>
        <v xml:space="preserve"> each </v>
      </c>
      <c r="G7" s="99">
        <f>'495 Plumber'!E31</f>
        <v>135</v>
      </c>
      <c r="H7" s="99">
        <f t="shared" si="0"/>
        <v>405</v>
      </c>
    </row>
    <row r="8" spans="1:8" x14ac:dyDescent="0.2">
      <c r="B8" t="str">
        <f>'495 Plumber'!A32</f>
        <v>PL1FSBFW</v>
      </c>
      <c r="C8" t="str">
        <f>'495 Plumber'!A32</f>
        <v>PL1FSBFW</v>
      </c>
      <c r="D8" t="str">
        <f>'495 Plumber'!B32</f>
        <v xml:space="preserve">Floor standing bath - waste to floor </v>
      </c>
      <c r="E8" s="14">
        <f>'495 Plumber'!C32</f>
        <v>1</v>
      </c>
      <c r="F8" s="75" t="str">
        <f>'495 Plumber'!D32</f>
        <v>each</v>
      </c>
      <c r="G8" s="99">
        <f>'495 Plumber'!E32</f>
        <v>300</v>
      </c>
      <c r="H8" s="99">
        <f t="shared" si="0"/>
        <v>300</v>
      </c>
    </row>
    <row r="9" spans="1:8" x14ac:dyDescent="0.2">
      <c r="B9" t="str">
        <f>'495 Plumber'!A33</f>
        <v>PL1FWS</v>
      </c>
      <c r="C9" t="str">
        <f>'495 Plumber'!A33</f>
        <v>PL1FWS</v>
      </c>
      <c r="D9" t="str">
        <f>'495 Plumber'!B33</f>
        <v>Plumb water to fridge</v>
      </c>
      <c r="E9" s="14">
        <f>'495 Plumber'!C33</f>
        <v>1</v>
      </c>
      <c r="F9" s="75" t="str">
        <f>'495 Plumber'!D33</f>
        <v>each</v>
      </c>
      <c r="G9" s="99">
        <f>'495 Plumber'!E33</f>
        <v>275</v>
      </c>
      <c r="H9" s="99">
        <f t="shared" si="0"/>
        <v>275</v>
      </c>
    </row>
    <row r="10" spans="1:8" x14ac:dyDescent="0.2">
      <c r="B10" t="str">
        <f>'495 Plumber'!A34</f>
        <v>PL1HACWFP</v>
      </c>
      <c r="C10" t="str">
        <f>'495 Plumber'!A34</f>
        <v>PL1HACWFP</v>
      </c>
      <c r="D10" t="str">
        <f>'495 Plumber'!B34</f>
        <v>Hot &amp; cold water fixture points</v>
      </c>
      <c r="E10" s="14">
        <f>'495 Plumber'!C34</f>
        <v>9</v>
      </c>
      <c r="F10" s="75" t="str">
        <f>'495 Plumber'!D34</f>
        <v>each</v>
      </c>
      <c r="G10" s="99">
        <f>'495 Plumber'!E34</f>
        <v>550</v>
      </c>
      <c r="H10" s="99">
        <f t="shared" si="0"/>
        <v>4950</v>
      </c>
    </row>
    <row r="11" spans="1:8" x14ac:dyDescent="0.2">
      <c r="B11" t="str">
        <f>'495 Plumber'!A35</f>
        <v>PL1HWISL</v>
      </c>
      <c r="C11" t="str">
        <f>'495 Plumber'!A35</f>
        <v>PL1HWISL</v>
      </c>
      <c r="D11" t="str">
        <f>'495 Plumber'!B35</f>
        <v>Plumb hot water installation</v>
      </c>
      <c r="E11" s="14">
        <f>'495 Plumber'!C35</f>
        <v>1</v>
      </c>
      <c r="F11" s="75" t="str">
        <f>'495 Plumber'!D35</f>
        <v xml:space="preserve"> each </v>
      </c>
      <c r="G11" s="99">
        <f>'495 Plumber'!E35</f>
        <v>465</v>
      </c>
      <c r="H11" s="99">
        <f t="shared" si="0"/>
        <v>465</v>
      </c>
    </row>
    <row r="12" spans="1:8" x14ac:dyDescent="0.2">
      <c r="B12" t="str">
        <f>'495 Plumber'!A36</f>
        <v>PL1MPVB</v>
      </c>
      <c r="C12" t="str">
        <f>'495 Plumber'!A36</f>
        <v>PL1MPVB</v>
      </c>
      <c r="D12" t="str">
        <f>'495 Plumber'!B36</f>
        <v>Plumb mains pressure valve pack and valve box (1 per HWC)</v>
      </c>
      <c r="E12" s="14">
        <f>'495 Plumber'!C36</f>
        <v>1</v>
      </c>
      <c r="F12" s="75" t="str">
        <f>'495 Plumber'!D36</f>
        <v xml:space="preserve"> each </v>
      </c>
      <c r="G12" s="99">
        <f>'495 Plumber'!E36</f>
        <v>550</v>
      </c>
      <c r="H12" s="99">
        <f t="shared" si="0"/>
        <v>550</v>
      </c>
    </row>
    <row r="13" spans="1:8" x14ac:dyDescent="0.2">
      <c r="B13" t="str">
        <f>'495 Plumber'!A37</f>
        <v>PL1PUW</v>
      </c>
      <c r="C13" t="str">
        <f>'495 Plumber'!A37</f>
        <v>PL1PUW</v>
      </c>
      <c r="D13" t="str">
        <f>'495 Plumber'!B37</f>
        <v>Pop up waste upgrade</v>
      </c>
      <c r="E13" s="14">
        <f>'495 Plumber'!C37</f>
        <v>2</v>
      </c>
      <c r="F13" s="75" t="str">
        <f>'495 Plumber'!D37</f>
        <v>each</v>
      </c>
      <c r="G13" s="99">
        <f>'495 Plumber'!E37</f>
        <v>15</v>
      </c>
      <c r="H13" s="99">
        <f t="shared" si="0"/>
        <v>30</v>
      </c>
    </row>
    <row r="14" spans="1:8" x14ac:dyDescent="0.2">
      <c r="B14" t="str">
        <f>'495 Plumber'!A38</f>
        <v>PL1WMPU</v>
      </c>
      <c r="C14" t="str">
        <f>'495 Plumber'!A38</f>
        <v>PL1WMPU</v>
      </c>
      <c r="D14" t="str">
        <f>'495 Plumber'!B38</f>
        <v>Plumb water main (up to 25m)</v>
      </c>
      <c r="E14" s="14">
        <f>'495 Plumber'!C38</f>
        <v>1</v>
      </c>
      <c r="F14" s="75" t="str">
        <f>'495 Plumber'!D38</f>
        <v>each</v>
      </c>
      <c r="G14" s="99">
        <f>'495 Plumber'!E38</f>
        <v>120</v>
      </c>
      <c r="H14" s="99">
        <f t="shared" si="0"/>
        <v>120</v>
      </c>
    </row>
    <row r="15" spans="1:8" x14ac:dyDescent="0.2">
      <c r="B15" t="e">
        <f>'495 Plumber'!A39</f>
        <v>#NUM!</v>
      </c>
      <c r="C15" t="e">
        <f>'495 Plumber'!A39</f>
        <v>#NUM!</v>
      </c>
      <c r="D15" t="e">
        <f>'495 Plumber'!B39</f>
        <v>#NUM!</v>
      </c>
      <c r="E15" s="14" t="e">
        <f>'495 Plumber'!C39</f>
        <v>#NUM!</v>
      </c>
      <c r="F15" s="75" t="e">
        <f>'495 Plumber'!D39</f>
        <v>#NUM!</v>
      </c>
      <c r="G15" s="99" t="e">
        <f>'495 Plumber'!E39</f>
        <v>#NUM!</v>
      </c>
      <c r="H15" s="99" t="e">
        <f t="shared" si="0"/>
        <v>#NUM!</v>
      </c>
    </row>
    <row r="16" spans="1:8" x14ac:dyDescent="0.2">
      <c r="B16" t="e">
        <f>'495 Plumber'!A40</f>
        <v>#NUM!</v>
      </c>
      <c r="C16" t="e">
        <f>'495 Plumber'!A40</f>
        <v>#NUM!</v>
      </c>
      <c r="D16" t="e">
        <f>'495 Plumber'!B40</f>
        <v>#NUM!</v>
      </c>
      <c r="E16" s="14" t="e">
        <f>'495 Plumber'!C40</f>
        <v>#NUM!</v>
      </c>
      <c r="F16" s="75" t="e">
        <f>'495 Plumber'!D40</f>
        <v>#NUM!</v>
      </c>
      <c r="G16" s="99" t="e">
        <f>'495 Plumber'!E40</f>
        <v>#NUM!</v>
      </c>
      <c r="H16" s="99" t="e">
        <f t="shared" si="0"/>
        <v>#NUM!</v>
      </c>
    </row>
    <row r="17" spans="2:8" x14ac:dyDescent="0.2">
      <c r="B17" t="e">
        <f>'495 Plumber'!A41</f>
        <v>#NUM!</v>
      </c>
      <c r="C17" t="e">
        <f>'495 Plumber'!A41</f>
        <v>#NUM!</v>
      </c>
      <c r="D17" t="e">
        <f>'495 Plumber'!B41</f>
        <v>#NUM!</v>
      </c>
      <c r="E17" s="14" t="e">
        <f>'495 Plumber'!C41</f>
        <v>#NUM!</v>
      </c>
      <c r="F17" s="75" t="e">
        <f>'495 Plumber'!D41</f>
        <v>#NUM!</v>
      </c>
      <c r="G17" s="99" t="e">
        <f>'495 Plumber'!E41</f>
        <v>#NUM!</v>
      </c>
      <c r="H17" s="99" t="e">
        <f t="shared" si="0"/>
        <v>#NUM!</v>
      </c>
    </row>
    <row r="18" spans="2:8" x14ac:dyDescent="0.2">
      <c r="B18" t="e">
        <f>'495 Plumber'!A42</f>
        <v>#NUM!</v>
      </c>
      <c r="C18" t="e">
        <f>'495 Plumber'!A42</f>
        <v>#NUM!</v>
      </c>
      <c r="D18" t="e">
        <f>'495 Plumber'!B42</f>
        <v>#NUM!</v>
      </c>
      <c r="E18" s="14" t="e">
        <f>'495 Plumber'!C42</f>
        <v>#NUM!</v>
      </c>
      <c r="F18" s="75" t="e">
        <f>'495 Plumber'!D42</f>
        <v>#NUM!</v>
      </c>
      <c r="G18" s="99" t="e">
        <f>'495 Plumber'!E42</f>
        <v>#NUM!</v>
      </c>
      <c r="H18" s="99" t="e">
        <f t="shared" si="0"/>
        <v>#NUM!</v>
      </c>
    </row>
    <row r="19" spans="2:8" x14ac:dyDescent="0.2">
      <c r="B19" t="e">
        <f>'495 Plumber'!A43</f>
        <v>#NUM!</v>
      </c>
      <c r="C19" t="e">
        <f>'495 Plumber'!A43</f>
        <v>#NUM!</v>
      </c>
      <c r="D19" t="e">
        <f>'495 Plumber'!B43</f>
        <v>#NUM!</v>
      </c>
      <c r="E19" s="14" t="e">
        <f>'495 Plumber'!C43</f>
        <v>#NUM!</v>
      </c>
      <c r="F19" s="75" t="e">
        <f>'495 Plumber'!D43</f>
        <v>#NUM!</v>
      </c>
      <c r="G19" s="99" t="e">
        <f>'495 Plumber'!E43</f>
        <v>#NUM!</v>
      </c>
      <c r="H19" s="99" t="e">
        <f t="shared" si="0"/>
        <v>#NUM!</v>
      </c>
    </row>
    <row r="20" spans="2:8" x14ac:dyDescent="0.2">
      <c r="B20" t="e">
        <f>'495 Plumber'!A44</f>
        <v>#NUM!</v>
      </c>
      <c r="C20" t="e">
        <f>'495 Plumber'!A44</f>
        <v>#NUM!</v>
      </c>
      <c r="D20" t="e">
        <f>'495 Plumber'!B44</f>
        <v>#NUM!</v>
      </c>
      <c r="E20" s="14" t="e">
        <f>'495 Plumber'!C44</f>
        <v>#NUM!</v>
      </c>
      <c r="F20" s="75" t="e">
        <f>'495 Plumber'!D44</f>
        <v>#NUM!</v>
      </c>
      <c r="G20" s="99" t="e">
        <f>'495 Plumber'!E44</f>
        <v>#NUM!</v>
      </c>
      <c r="H20" s="99" t="e">
        <f t="shared" si="0"/>
        <v>#NUM!</v>
      </c>
    </row>
    <row r="21" spans="2:8" x14ac:dyDescent="0.2">
      <c r="B21" t="e">
        <f>'495 Plumber'!#REF!</f>
        <v>#REF!</v>
      </c>
      <c r="C21" t="e">
        <f>'495 Plumber'!#REF!</f>
        <v>#REF!</v>
      </c>
      <c r="D21" t="e">
        <f>'495 Plumber'!#REF!</f>
        <v>#REF!</v>
      </c>
      <c r="E21" s="14" t="e">
        <f>'495 Plumber'!#REF!</f>
        <v>#REF!</v>
      </c>
      <c r="F21" s="75" t="e">
        <f>'495 Plumber'!#REF!</f>
        <v>#REF!</v>
      </c>
      <c r="G21" s="99" t="e">
        <f>'495 Plumber'!#REF!</f>
        <v>#REF!</v>
      </c>
      <c r="H21" s="99" t="e">
        <f t="shared" si="0"/>
        <v>#REF!</v>
      </c>
    </row>
    <row r="22" spans="2:8" x14ac:dyDescent="0.2">
      <c r="B22" t="e">
        <f>'495 Plumber'!A45</f>
        <v>#NUM!</v>
      </c>
      <c r="C22" t="e">
        <f>'495 Plumber'!A45</f>
        <v>#NUM!</v>
      </c>
      <c r="D22" t="e">
        <f>'495 Plumber'!B45</f>
        <v>#NUM!</v>
      </c>
      <c r="E22" s="14" t="e">
        <f>'495 Plumber'!C45</f>
        <v>#NUM!</v>
      </c>
      <c r="F22" s="75" t="e">
        <f>'495 Plumber'!D45</f>
        <v>#NUM!</v>
      </c>
      <c r="G22" s="99" t="e">
        <f>'495 Plumber'!E45</f>
        <v>#NUM!</v>
      </c>
      <c r="H22" s="99" t="e">
        <f t="shared" si="0"/>
        <v>#NUM!</v>
      </c>
    </row>
    <row r="23" spans="2:8" x14ac:dyDescent="0.2">
      <c r="B23" t="e">
        <f>'495 Plumber'!A46</f>
        <v>#NUM!</v>
      </c>
      <c r="C23" t="e">
        <f>'495 Plumber'!A46</f>
        <v>#NUM!</v>
      </c>
      <c r="D23" t="e">
        <f>'495 Plumber'!B46</f>
        <v>#NUM!</v>
      </c>
      <c r="E23" s="14" t="e">
        <f>'495 Plumber'!C46</f>
        <v>#NUM!</v>
      </c>
      <c r="F23" s="75" t="e">
        <f>'495 Plumber'!D46</f>
        <v>#NUM!</v>
      </c>
      <c r="G23" s="99" t="e">
        <f>'495 Plumber'!E46</f>
        <v>#NUM!</v>
      </c>
      <c r="H23" s="99" t="e">
        <f t="shared" si="0"/>
        <v>#NUM!</v>
      </c>
    </row>
    <row r="24" spans="2:8" x14ac:dyDescent="0.2">
      <c r="B24" t="e">
        <f>'495 Plumber'!A47</f>
        <v>#NUM!</v>
      </c>
      <c r="C24" t="e">
        <f>'495 Plumber'!A47</f>
        <v>#NUM!</v>
      </c>
      <c r="D24" t="e">
        <f>'495 Plumber'!B47</f>
        <v>#NUM!</v>
      </c>
      <c r="E24" s="14" t="e">
        <f>'495 Plumber'!C47</f>
        <v>#NUM!</v>
      </c>
      <c r="F24" s="75" t="e">
        <f>'495 Plumber'!D47</f>
        <v>#NUM!</v>
      </c>
      <c r="G24" s="99" t="e">
        <f>'495 Plumber'!E47</f>
        <v>#NUM!</v>
      </c>
      <c r="H24" s="99" t="e">
        <f t="shared" si="0"/>
        <v>#NUM!</v>
      </c>
    </row>
    <row r="25" spans="2:8" x14ac:dyDescent="0.2">
      <c r="B25" t="e">
        <f>'495 Plumber'!A48</f>
        <v>#NUM!</v>
      </c>
      <c r="C25" t="e">
        <f>'495 Plumber'!A48</f>
        <v>#NUM!</v>
      </c>
      <c r="D25" t="e">
        <f>'495 Plumber'!B48</f>
        <v>#NUM!</v>
      </c>
      <c r="E25" s="14" t="e">
        <f>'495 Plumber'!C48</f>
        <v>#NUM!</v>
      </c>
      <c r="F25" s="75" t="e">
        <f>'495 Plumber'!D48</f>
        <v>#NUM!</v>
      </c>
      <c r="G25" s="99" t="e">
        <f>'495 Plumber'!E48</f>
        <v>#NUM!</v>
      </c>
      <c r="H25" s="99" t="e">
        <f t="shared" si="0"/>
        <v>#NUM!</v>
      </c>
    </row>
    <row r="26" spans="2:8" x14ac:dyDescent="0.2">
      <c r="B26" t="e">
        <f>'495 Plumber'!A49</f>
        <v>#NUM!</v>
      </c>
      <c r="C26" t="e">
        <f>'495 Plumber'!A49</f>
        <v>#NUM!</v>
      </c>
      <c r="D26" t="e">
        <f>'495 Plumber'!B49</f>
        <v>#NUM!</v>
      </c>
      <c r="E26" s="14" t="e">
        <f>'495 Plumber'!C49</f>
        <v>#NUM!</v>
      </c>
      <c r="F26" s="75" t="e">
        <f>'495 Plumber'!D49</f>
        <v>#NUM!</v>
      </c>
      <c r="G26" s="99" t="e">
        <f>'495 Plumber'!E49</f>
        <v>#NUM!</v>
      </c>
      <c r="H26" s="99" t="e">
        <f t="shared" si="0"/>
        <v>#NUM!</v>
      </c>
    </row>
    <row r="27" spans="2:8" x14ac:dyDescent="0.2">
      <c r="B27" t="e">
        <f>'495 Plumber'!A50</f>
        <v>#NUM!</v>
      </c>
      <c r="C27" t="e">
        <f>'495 Plumber'!A50</f>
        <v>#NUM!</v>
      </c>
      <c r="D27" t="e">
        <f>'495 Plumber'!B50</f>
        <v>#NUM!</v>
      </c>
      <c r="E27" s="14" t="e">
        <f>'495 Plumber'!C50</f>
        <v>#NUM!</v>
      </c>
      <c r="F27" s="75" t="e">
        <f>'495 Plumber'!D50</f>
        <v>#NUM!</v>
      </c>
      <c r="G27" s="99" t="e">
        <f>'495 Plumber'!E50</f>
        <v>#NUM!</v>
      </c>
      <c r="H27" s="99" t="e">
        <f t="shared" si="0"/>
        <v>#NUM!</v>
      </c>
    </row>
    <row r="28" spans="2:8" x14ac:dyDescent="0.2">
      <c r="B28" t="e">
        <f>'495 Plumber'!A51</f>
        <v>#NUM!</v>
      </c>
      <c r="C28" t="e">
        <f>'495 Plumber'!A51</f>
        <v>#NUM!</v>
      </c>
      <c r="D28" t="e">
        <f>'495 Plumber'!B51</f>
        <v>#NUM!</v>
      </c>
      <c r="E28" s="14" t="e">
        <f>'495 Plumber'!C51</f>
        <v>#NUM!</v>
      </c>
      <c r="F28" s="75" t="e">
        <f>'495 Plumber'!D51</f>
        <v>#NUM!</v>
      </c>
      <c r="G28" s="99" t="e">
        <f>'495 Plumber'!E51</f>
        <v>#NUM!</v>
      </c>
      <c r="H28" s="99" t="e">
        <f t="shared" si="0"/>
        <v>#NUM!</v>
      </c>
    </row>
    <row r="29" spans="2:8" x14ac:dyDescent="0.2">
      <c r="B29" t="e">
        <f>'495 Plumber'!#REF!</f>
        <v>#REF!</v>
      </c>
      <c r="C29" t="e">
        <f>'495 Plumber'!#REF!</f>
        <v>#REF!</v>
      </c>
      <c r="D29" t="e">
        <f>'495 Plumber'!#REF!</f>
        <v>#REF!</v>
      </c>
      <c r="E29" s="14" t="e">
        <f>'495 Plumber'!#REF!</f>
        <v>#REF!</v>
      </c>
      <c r="F29" s="75" t="e">
        <f>'495 Plumber'!#REF!</f>
        <v>#REF!</v>
      </c>
      <c r="G29" s="99" t="e">
        <f>'495 Plumber'!#REF!</f>
        <v>#REF!</v>
      </c>
      <c r="H29" s="99" t="e">
        <f t="shared" si="0"/>
        <v>#REF!</v>
      </c>
    </row>
    <row r="30" spans="2:8" x14ac:dyDescent="0.2">
      <c r="B30" t="e">
        <f>'495 Plumber'!A52</f>
        <v>#NUM!</v>
      </c>
      <c r="C30" t="e">
        <f>'495 Plumber'!A52</f>
        <v>#NUM!</v>
      </c>
      <c r="D30" t="e">
        <f>'495 Plumber'!B52</f>
        <v>#NUM!</v>
      </c>
      <c r="E30" s="14" t="e">
        <f>'495 Plumber'!C52</f>
        <v>#NUM!</v>
      </c>
      <c r="F30" s="75" t="e">
        <f>'495 Plumber'!D52</f>
        <v>#NUM!</v>
      </c>
      <c r="G30" s="99" t="e">
        <f>'495 Plumber'!E52</f>
        <v>#NUM!</v>
      </c>
      <c r="H30" s="99" t="e">
        <f t="shared" si="0"/>
        <v>#NUM!</v>
      </c>
    </row>
    <row r="31" spans="2:8" x14ac:dyDescent="0.2">
      <c r="B31" t="e">
        <f>'495 Plumber'!A53</f>
        <v>#NUM!</v>
      </c>
      <c r="C31" t="e">
        <f>'495 Plumber'!A53</f>
        <v>#NUM!</v>
      </c>
      <c r="D31" t="e">
        <f>'495 Plumber'!B53</f>
        <v>#NUM!</v>
      </c>
      <c r="E31" s="14" t="e">
        <f>'495 Plumber'!C53</f>
        <v>#NUM!</v>
      </c>
      <c r="F31" s="75" t="e">
        <f>'495 Plumber'!D53</f>
        <v>#NUM!</v>
      </c>
      <c r="G31" s="99" t="e">
        <f>'495 Plumber'!E53</f>
        <v>#NUM!</v>
      </c>
      <c r="H31" s="99" t="e">
        <f t="shared" si="0"/>
        <v>#NUM!</v>
      </c>
    </row>
    <row r="32" spans="2:8" x14ac:dyDescent="0.2">
      <c r="B32">
        <f>'495 Plumber'!A58</f>
        <v>0</v>
      </c>
      <c r="C32">
        <f>'495 Plumber'!A58</f>
        <v>0</v>
      </c>
      <c r="D32">
        <f>'495 Plumber'!B58</f>
        <v>0</v>
      </c>
      <c r="E32" s="14">
        <f>'495 Plumber'!C58</f>
        <v>0</v>
      </c>
      <c r="F32" s="75">
        <f>'495 Plumber'!D58</f>
        <v>0</v>
      </c>
      <c r="G32" s="99">
        <f>'495 Plumber'!E58</f>
        <v>0</v>
      </c>
      <c r="H32" s="99">
        <f t="shared" si="0"/>
        <v>0</v>
      </c>
    </row>
    <row r="33" spans="8:8" x14ac:dyDescent="0.2">
      <c r="H33" s="99"/>
    </row>
  </sheetData>
  <pageMargins left="0.7" right="0.7" top="0.75" bottom="0.75" header="0.3" footer="0.3"/>
  <pageSetup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28">
    <tabColor indexed="10"/>
  </sheetPr>
  <dimension ref="A1:T290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475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1856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54356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1205</v>
      </c>
      <c r="G10" s="245"/>
      <c r="H10" s="245"/>
      <c r="I10" s="245"/>
      <c r="J10" s="381" t="s">
        <v>3375</v>
      </c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Bright Sparks Electrical Solutions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3757, Richmond,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03 544 4747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027 444 5531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admin@brightsparkselectrical.co.nz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Nicola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633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398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33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E22" s="24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5" t="s">
        <v>1055</v>
      </c>
      <c r="B23" s="351" t="str">
        <f>'Main Sheet'!B7</f>
        <v>Site Address</v>
      </c>
      <c r="C23" s="48"/>
      <c r="D23" s="48"/>
      <c r="E23" s="48"/>
      <c r="F23" s="48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59" t="s">
        <v>1948</v>
      </c>
      <c r="B25" s="60" t="s">
        <v>935</v>
      </c>
      <c r="C25" s="352" t="s">
        <v>937</v>
      </c>
      <c r="D25" s="60" t="s">
        <v>936</v>
      </c>
      <c r="E25" s="62" t="s">
        <v>1864</v>
      </c>
      <c r="F25" s="457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'475 Electrical'!A96</f>
        <v>EL1601NSNB</v>
      </c>
      <c r="B26" s="358" t="str">
        <f t="shared" ref="B26:B73" si="0">VLOOKUP(A26,$A$94:$E$403,2,0)</f>
        <v xml:space="preserve">One phase mains cable 16mm (max 45M) </v>
      </c>
      <c r="C26" s="40">
        <f t="shared" ref="C26:C73" si="1">VLOOKUP(A26,$A$94:$E$403,3,0)</f>
        <v>33</v>
      </c>
      <c r="D26" s="40" t="str">
        <f t="shared" ref="D26:D73" si="2">VLOOKUP(A26,$A$94:$E$403,4,0)</f>
        <v>mtr</v>
      </c>
      <c r="E26" s="434">
        <f t="shared" ref="E26:E73" si="3">VLOOKUP(A26,$A$94:$E$403,5,0)</f>
        <v>11.8</v>
      </c>
      <c r="F26" s="390">
        <f>C26*E26</f>
        <v>389.40000000000003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'475 Electrical'!A97</f>
        <v>EL1PHNB</v>
      </c>
      <c r="B27" s="358" t="str">
        <f t="shared" si="0"/>
        <v>Single phase switchboard &amp; internal mains - inc Network Tasman fee</v>
      </c>
      <c r="C27" s="40">
        <f t="shared" si="1"/>
        <v>1</v>
      </c>
      <c r="D27" s="40" t="str">
        <f t="shared" si="2"/>
        <v>each</v>
      </c>
      <c r="E27" s="383">
        <f t="shared" si="3"/>
        <v>2643.02</v>
      </c>
      <c r="F27" s="390">
        <f t="shared" ref="F27:F73" si="4">C27*E27</f>
        <v>2643.02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'475 Electrical'!A98</f>
        <v>ELWH3NB</v>
      </c>
      <c r="B28" s="358" t="str">
        <f t="shared" si="0"/>
        <v xml:space="preserve">Electric water heating connection 300 series </v>
      </c>
      <c r="C28" s="40">
        <f t="shared" si="1"/>
        <v>1</v>
      </c>
      <c r="D28" s="40" t="str">
        <f t="shared" si="2"/>
        <v>each</v>
      </c>
      <c r="E28" s="383">
        <f t="shared" si="3"/>
        <v>212.31</v>
      </c>
      <c r="F28" s="390">
        <f t="shared" si="4"/>
        <v>212.31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>'475 Electrical'!A99</f>
        <v>ELDIM3NB</v>
      </c>
      <c r="B29" s="358" t="str">
        <f t="shared" si="0"/>
        <v>Dimmer switch 300 series</v>
      </c>
      <c r="C29" s="40">
        <f t="shared" si="1"/>
        <v>2</v>
      </c>
      <c r="D29" s="40" t="str">
        <f t="shared" si="2"/>
        <v>each</v>
      </c>
      <c r="E29" s="383">
        <f t="shared" si="3"/>
        <v>57.19</v>
      </c>
      <c r="F29" s="390">
        <f t="shared" si="4"/>
        <v>114.38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str">
        <f>'475 Electrical'!A100</f>
        <v>ELSSW3NB</v>
      </c>
      <c r="B30" s="358" t="str">
        <f t="shared" si="0"/>
        <v xml:space="preserve">Single one way switch 300 series </v>
      </c>
      <c r="C30" s="40">
        <f t="shared" si="1"/>
        <v>14</v>
      </c>
      <c r="D30" s="40" t="str">
        <f t="shared" si="2"/>
        <v>each</v>
      </c>
      <c r="E30" s="383">
        <f t="shared" si="3"/>
        <v>9.89</v>
      </c>
      <c r="F30" s="390">
        <f t="shared" si="4"/>
        <v>138.46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str">
        <f>'475 Electrical'!A101</f>
        <v>EL2WS3NB</v>
      </c>
      <c r="B31" s="358" t="str">
        <f t="shared" si="0"/>
        <v xml:space="preserve">Single two way switch 300 series </v>
      </c>
      <c r="C31" s="40">
        <f t="shared" si="1"/>
        <v>4</v>
      </c>
      <c r="D31" s="40" t="str">
        <f t="shared" si="2"/>
        <v>each</v>
      </c>
      <c r="E31" s="383">
        <f t="shared" si="3"/>
        <v>26.31</v>
      </c>
      <c r="F31" s="390">
        <f t="shared" si="4"/>
        <v>105.24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str">
        <f>'475 Electrical'!A102</f>
        <v>EL3WS3NB</v>
      </c>
      <c r="B32" s="358" t="str">
        <f t="shared" si="0"/>
        <v>Single three/four way switch 300 series</v>
      </c>
      <c r="C32" s="40">
        <f t="shared" si="1"/>
        <v>7</v>
      </c>
      <c r="D32" s="40" t="str">
        <f t="shared" si="2"/>
        <v>each</v>
      </c>
      <c r="E32" s="383">
        <f t="shared" si="3"/>
        <v>37.94</v>
      </c>
      <c r="F32" s="390">
        <f t="shared" si="4"/>
        <v>265.58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 t="str">
        <f>'475 Electrical'!A103</f>
        <v>ELLED442NNB</v>
      </c>
      <c r="B33" s="358" t="str">
        <f t="shared" si="0"/>
        <v>LED batten LED442N 1500mm</v>
      </c>
      <c r="C33" s="40">
        <f t="shared" si="1"/>
        <v>2</v>
      </c>
      <c r="D33" s="40" t="str">
        <f t="shared" si="2"/>
        <v>each</v>
      </c>
      <c r="E33" s="383">
        <f t="shared" si="3"/>
        <v>161.29</v>
      </c>
      <c r="F33" s="390">
        <f t="shared" si="4"/>
        <v>322.58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2" t="str">
        <f>'475 Electrical'!A104</f>
        <v>ELELWNB</v>
      </c>
      <c r="B34" s="358" t="str">
        <f t="shared" si="0"/>
        <v xml:space="preserve">ELIGHTZ SL40 downlight round white </v>
      </c>
      <c r="C34" s="40">
        <f t="shared" si="1"/>
        <v>35</v>
      </c>
      <c r="D34" s="40" t="str">
        <f t="shared" si="2"/>
        <v>each</v>
      </c>
      <c r="E34" s="383">
        <f t="shared" si="3"/>
        <v>99.99</v>
      </c>
      <c r="F34" s="390">
        <f t="shared" si="4"/>
        <v>3499.6499999999996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 t="str">
        <f>'475 Electrical'!A105</f>
        <v>ELDLTNB</v>
      </c>
      <c r="B35" s="358" t="str">
        <f t="shared" si="0"/>
        <v xml:space="preserve">DLIGHTZ SL111T tilting LED downlight round wht/slv/blk </v>
      </c>
      <c r="C35" s="40">
        <f t="shared" si="1"/>
        <v>1</v>
      </c>
      <c r="D35" s="40" t="str">
        <f t="shared" si="2"/>
        <v>each</v>
      </c>
      <c r="E35" s="383">
        <f t="shared" si="3"/>
        <v>109.48</v>
      </c>
      <c r="F35" s="390">
        <f t="shared" si="4"/>
        <v>109.48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 t="str">
        <f>'475 Electrical'!A106</f>
        <v>ELPLWNB</v>
      </c>
      <c r="B36" s="358" t="str">
        <f t="shared" si="0"/>
        <v xml:space="preserve">Wire and installation of pendant light </v>
      </c>
      <c r="C36" s="40">
        <f t="shared" si="1"/>
        <v>3</v>
      </c>
      <c r="D36" s="40" t="str">
        <f t="shared" si="2"/>
        <v>each</v>
      </c>
      <c r="E36" s="383">
        <f t="shared" si="3"/>
        <v>99.01</v>
      </c>
      <c r="F36" s="390">
        <f t="shared" si="4"/>
        <v>297.03000000000003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2" t="str">
        <f>'475 Electrical'!A107</f>
        <v>ELDPP3NB</v>
      </c>
      <c r="B37" s="358" t="str">
        <f t="shared" si="0"/>
        <v xml:space="preserve">Double power point 300 series </v>
      </c>
      <c r="C37" s="40">
        <f t="shared" si="1"/>
        <v>24</v>
      </c>
      <c r="D37" s="40" t="str">
        <f t="shared" si="2"/>
        <v>each</v>
      </c>
      <c r="E37" s="383">
        <f t="shared" si="3"/>
        <v>80.27</v>
      </c>
      <c r="F37" s="390">
        <f t="shared" si="4"/>
        <v>1926.48</v>
      </c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2" t="str">
        <f>'475 Electrical'!A108</f>
        <v>ELDPPUSB3NB</v>
      </c>
      <c r="B38" s="358" t="str">
        <f t="shared" si="0"/>
        <v>Double 10AMP power point with USB 300 series</v>
      </c>
      <c r="C38" s="40">
        <f t="shared" si="1"/>
        <v>6</v>
      </c>
      <c r="D38" s="40" t="str">
        <f t="shared" si="2"/>
        <v>each</v>
      </c>
      <c r="E38" s="383">
        <f t="shared" si="3"/>
        <v>136.99</v>
      </c>
      <c r="F38" s="390">
        <f t="shared" si="4"/>
        <v>821.94</v>
      </c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62" t="str">
        <f>'475 Electrical'!A109</f>
        <v>ELDWP3NB</v>
      </c>
      <c r="B39" s="358" t="str">
        <f t="shared" si="0"/>
        <v xml:space="preserve">Dishwasher power point - no isolator 300 series </v>
      </c>
      <c r="C39" s="40">
        <f t="shared" si="1"/>
        <v>1</v>
      </c>
      <c r="D39" s="40" t="str">
        <f t="shared" si="2"/>
        <v>each</v>
      </c>
      <c r="E39" s="383">
        <f t="shared" si="3"/>
        <v>81.040000000000006</v>
      </c>
      <c r="F39" s="390">
        <f t="shared" si="4"/>
        <v>81.040000000000006</v>
      </c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62" t="str">
        <f>'475 Electrical'!A110</f>
        <v>ELHOB3NB</v>
      </c>
      <c r="B40" s="358" t="str">
        <f t="shared" si="0"/>
        <v xml:space="preserve">Hob connection with isolator 300 series </v>
      </c>
      <c r="C40" s="40">
        <f t="shared" si="1"/>
        <v>1</v>
      </c>
      <c r="D40" s="40" t="str">
        <f t="shared" si="2"/>
        <v>each</v>
      </c>
      <c r="E40" s="383">
        <f t="shared" si="3"/>
        <v>152.9</v>
      </c>
      <c r="F40" s="390">
        <f t="shared" si="4"/>
        <v>152.9</v>
      </c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62" t="str">
        <f>'475 Electrical'!A111</f>
        <v>ELFRP3NB</v>
      </c>
      <c r="B41" s="358" t="str">
        <f t="shared" si="0"/>
        <v xml:space="preserve">Fridge power point 300 series </v>
      </c>
      <c r="C41" s="40">
        <f t="shared" si="1"/>
        <v>1</v>
      </c>
      <c r="D41" s="40" t="str">
        <f t="shared" si="2"/>
        <v>each</v>
      </c>
      <c r="E41" s="383">
        <f t="shared" si="3"/>
        <v>112.1</v>
      </c>
      <c r="F41" s="390">
        <f t="shared" si="4"/>
        <v>112.1</v>
      </c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62" t="str">
        <f>'475 Electrical'!A112</f>
        <v>ELMWP3NB</v>
      </c>
      <c r="B42" s="358" t="str">
        <f t="shared" si="0"/>
        <v>Microwave power point 300 series</v>
      </c>
      <c r="C42" s="40">
        <f t="shared" si="1"/>
        <v>1</v>
      </c>
      <c r="D42" s="40" t="str">
        <f t="shared" si="2"/>
        <v>each</v>
      </c>
      <c r="E42" s="383">
        <f t="shared" si="3"/>
        <v>112.1</v>
      </c>
      <c r="F42" s="390">
        <f t="shared" si="4"/>
        <v>112.1</v>
      </c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62" t="str">
        <f>'475 Electrical'!A113</f>
        <v>ELWO3NB</v>
      </c>
      <c r="B43" s="358" t="str">
        <f t="shared" si="0"/>
        <v xml:space="preserve">Wall oven with isolator 300 series </v>
      </c>
      <c r="C43" s="40">
        <f t="shared" si="1"/>
        <v>1</v>
      </c>
      <c r="D43" s="40" t="str">
        <f t="shared" si="2"/>
        <v>each</v>
      </c>
      <c r="E43" s="383">
        <f t="shared" si="3"/>
        <v>182.86</v>
      </c>
      <c r="F43" s="390">
        <f t="shared" si="4"/>
        <v>182.86</v>
      </c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62" t="str">
        <f>'475 Electrical'!A114</f>
        <v>ELHDP3NB</v>
      </c>
      <c r="B44" s="358" t="str">
        <f t="shared" ref="B44:B60" si="5">VLOOKUP(A44,$A$94:$E$403,2,0)</f>
        <v xml:space="preserve">Rangehood power point 300 series </v>
      </c>
      <c r="C44" s="40">
        <f t="shared" ref="C44:C60" si="6">VLOOKUP(A44,$A$94:$E$403,3,0)</f>
        <v>1</v>
      </c>
      <c r="D44" s="40" t="str">
        <f t="shared" ref="D44:D60" si="7">VLOOKUP(A44,$A$94:$E$403,4,0)</f>
        <v>each</v>
      </c>
      <c r="E44" s="383">
        <f t="shared" ref="E44:E60" si="8">VLOOKUP(A44,$A$94:$E$403,5,0)</f>
        <v>112.1</v>
      </c>
      <c r="F44" s="390">
        <f t="shared" ref="F44:F60" si="9">C44*E44</f>
        <v>112.1</v>
      </c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62" t="str">
        <f>'475 Electrical'!A115</f>
        <v>ELD23NB</v>
      </c>
      <c r="B45" s="358" t="str">
        <f t="shared" si="5"/>
        <v xml:space="preserve">Double data point 300 series </v>
      </c>
      <c r="C45" s="40">
        <f t="shared" si="6"/>
        <v>4</v>
      </c>
      <c r="D45" s="40" t="str">
        <f t="shared" si="7"/>
        <v>each</v>
      </c>
      <c r="E45" s="383">
        <f t="shared" si="8"/>
        <v>126.04</v>
      </c>
      <c r="F45" s="390">
        <f t="shared" si="9"/>
        <v>504.16</v>
      </c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362" t="str">
        <f>'475 Electrical'!A116</f>
        <v>ELPTV3NB</v>
      </c>
      <c r="B46" s="358" t="str">
        <f t="shared" si="5"/>
        <v>Primary tv point for satelite tv inc data point 300 series</v>
      </c>
      <c r="C46" s="40">
        <f t="shared" si="6"/>
        <v>1</v>
      </c>
      <c r="D46" s="40" t="str">
        <f t="shared" si="7"/>
        <v>each</v>
      </c>
      <c r="E46" s="383">
        <f t="shared" si="8"/>
        <v>128.34</v>
      </c>
      <c r="F46" s="390">
        <f t="shared" si="9"/>
        <v>128.34</v>
      </c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62" t="str">
        <f>'475 Electrical'!A117</f>
        <v>ELSTVNB</v>
      </c>
      <c r="B47" s="358" t="str">
        <f t="shared" si="5"/>
        <v xml:space="preserve">Secondary tv point for satelite tv inc data point 600 series </v>
      </c>
      <c r="C47" s="40">
        <f t="shared" si="6"/>
        <v>3</v>
      </c>
      <c r="D47" s="40" t="str">
        <f t="shared" si="7"/>
        <v>each</v>
      </c>
      <c r="E47" s="383">
        <f t="shared" si="8"/>
        <v>114.03</v>
      </c>
      <c r="F47" s="390">
        <f t="shared" si="9"/>
        <v>342.09000000000003</v>
      </c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362" t="str">
        <f>'475 Electrical'!A118</f>
        <v>ELGDP3NB</v>
      </c>
      <c r="B48" s="358" t="str">
        <f t="shared" si="5"/>
        <v xml:space="preserve">Garage door opener plug 300 series </v>
      </c>
      <c r="C48" s="40">
        <f t="shared" si="6"/>
        <v>1</v>
      </c>
      <c r="D48" s="40" t="str">
        <f t="shared" si="7"/>
        <v>each</v>
      </c>
      <c r="E48" s="383">
        <f t="shared" si="8"/>
        <v>77.03</v>
      </c>
      <c r="F48" s="390">
        <f t="shared" si="9"/>
        <v>77.03</v>
      </c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362" t="str">
        <f>'475 Electrical'!A119</f>
        <v>ELFAN1503NB</v>
      </c>
      <c r="B49" s="358" t="str">
        <f t="shared" si="5"/>
        <v xml:space="preserve">VGB4K6 150mm inline fan 300 series </v>
      </c>
      <c r="C49" s="40">
        <f t="shared" si="6"/>
        <v>3</v>
      </c>
      <c r="D49" s="40" t="str">
        <f t="shared" si="7"/>
        <v>each</v>
      </c>
      <c r="E49" s="383">
        <f t="shared" si="8"/>
        <v>239.91</v>
      </c>
      <c r="F49" s="390">
        <f t="shared" si="9"/>
        <v>719.73</v>
      </c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362" t="str">
        <f>'475 Electrical'!A120</f>
        <v>ELS2077SS3NB</v>
      </c>
      <c r="B50" s="358" t="str">
        <f t="shared" si="5"/>
        <v xml:space="preserve">Serene S2078 wall mounted bathroom heater - s/s 300 series </v>
      </c>
      <c r="C50" s="40">
        <f t="shared" si="6"/>
        <v>2</v>
      </c>
      <c r="D50" s="40" t="str">
        <f t="shared" si="7"/>
        <v>each</v>
      </c>
      <c r="E50" s="383">
        <f t="shared" si="8"/>
        <v>275.88</v>
      </c>
      <c r="F50" s="390">
        <f t="shared" si="9"/>
        <v>551.76</v>
      </c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362" t="str">
        <f>'475 Electrical'!A121</f>
        <v>ELHTRCL100</v>
      </c>
      <c r="B51" s="358" t="str">
        <f t="shared" si="5"/>
        <v>Newtech heated towel rail CL100 800h X 600w - round 7 rail 600 series</v>
      </c>
      <c r="C51" s="40">
        <f t="shared" si="6"/>
        <v>2</v>
      </c>
      <c r="D51" s="40" t="str">
        <f t="shared" si="7"/>
        <v>each</v>
      </c>
      <c r="E51" s="383">
        <f t="shared" si="8"/>
        <v>297.74</v>
      </c>
      <c r="F51" s="390">
        <f t="shared" si="9"/>
        <v>595.48</v>
      </c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362" t="str">
        <f>'475 Electrical'!A122</f>
        <v>ELCAV10NB</v>
      </c>
      <c r="B52" s="358" t="str">
        <f t="shared" si="5"/>
        <v xml:space="preserve">Cavius mini smoke alarm </v>
      </c>
      <c r="C52" s="40">
        <f t="shared" si="6"/>
        <v>2</v>
      </c>
      <c r="D52" s="40" t="str">
        <f t="shared" si="7"/>
        <v>each</v>
      </c>
      <c r="E52" s="383">
        <f t="shared" si="8"/>
        <v>49.79</v>
      </c>
      <c r="F52" s="390">
        <f t="shared" si="9"/>
        <v>99.58</v>
      </c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362" t="str">
        <f>'475 Electrical'!A123</f>
        <v>ELAVCHNB</v>
      </c>
      <c r="B53" s="358" t="str">
        <f t="shared" si="5"/>
        <v xml:space="preserve">Audio visual communications hub - upto 8 data outlets    </v>
      </c>
      <c r="C53" s="40">
        <f t="shared" si="6"/>
        <v>1</v>
      </c>
      <c r="D53" s="40" t="str">
        <f t="shared" si="7"/>
        <v>each</v>
      </c>
      <c r="E53" s="383">
        <f t="shared" si="8"/>
        <v>714.77</v>
      </c>
      <c r="F53" s="390">
        <f t="shared" si="9"/>
        <v>714.77</v>
      </c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A54" s="362" t="str">
        <f>'475 Electrical'!A124</f>
        <v>ELGDSW3NB</v>
      </c>
      <c r="B54" s="358" t="str">
        <f t="shared" si="5"/>
        <v xml:space="preserve">Garage door switch mounted on wall 300 series </v>
      </c>
      <c r="C54" s="40">
        <f t="shared" si="6"/>
        <v>1</v>
      </c>
      <c r="D54" s="40" t="str">
        <f t="shared" si="7"/>
        <v>each</v>
      </c>
      <c r="E54" s="383">
        <f t="shared" si="8"/>
        <v>63.39</v>
      </c>
      <c r="F54" s="390">
        <f t="shared" si="9"/>
        <v>63.39</v>
      </c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x14ac:dyDescent="0.2">
      <c r="A55" s="362" t="str">
        <f>'475 Electrical'!A125</f>
        <v>ELSEPEONE</v>
      </c>
      <c r="B55" s="358" t="str">
        <f t="shared" si="5"/>
        <v>Run power to Eone sewer system</v>
      </c>
      <c r="C55" s="40">
        <f t="shared" si="6"/>
        <v>1</v>
      </c>
      <c r="D55" s="40" t="str">
        <f t="shared" si="7"/>
        <v xml:space="preserve"> each </v>
      </c>
      <c r="E55" s="383">
        <f t="shared" si="8"/>
        <v>319.37</v>
      </c>
      <c r="F55" s="390">
        <f t="shared" si="9"/>
        <v>319.37</v>
      </c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x14ac:dyDescent="0.2">
      <c r="A56" s="362" t="str">
        <f>'475 Electrical'!A126</f>
        <v>ELHPPW</v>
      </c>
      <c r="B56" s="358" t="str">
        <f t="shared" si="5"/>
        <v>Prewire for future Heat Pump</v>
      </c>
      <c r="C56" s="40">
        <f t="shared" si="6"/>
        <v>1</v>
      </c>
      <c r="D56" s="40" t="str">
        <f t="shared" si="7"/>
        <v xml:space="preserve"> sum </v>
      </c>
      <c r="E56" s="383">
        <f t="shared" si="8"/>
        <v>387.5</v>
      </c>
      <c r="F56" s="390">
        <f t="shared" si="9"/>
        <v>387.5</v>
      </c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x14ac:dyDescent="0.2">
      <c r="A57" s="362" t="str">
        <f>'475 Electrical'!A127</f>
        <v>EL6SPANB</v>
      </c>
      <c r="B57" s="358" t="str">
        <f t="shared" si="5"/>
        <v>Outdoor spa connection 32A - plug on exterior of house</v>
      </c>
      <c r="C57" s="40">
        <f t="shared" si="6"/>
        <v>1</v>
      </c>
      <c r="D57" s="40" t="str">
        <f t="shared" si="7"/>
        <v>each</v>
      </c>
      <c r="E57" s="383">
        <f t="shared" si="8"/>
        <v>231.1</v>
      </c>
      <c r="F57" s="390">
        <f t="shared" si="9"/>
        <v>231.1</v>
      </c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x14ac:dyDescent="0.2">
      <c r="A58" s="362" t="str">
        <f>'475 Electrical'!A128</f>
        <v>ELOSPNB</v>
      </c>
      <c r="B58" s="358" t="str">
        <f t="shared" si="5"/>
        <v xml:space="preserve">Outside single waterproof power point </v>
      </c>
      <c r="C58" s="40">
        <f t="shared" si="6"/>
        <v>1</v>
      </c>
      <c r="D58" s="40" t="str">
        <f t="shared" si="7"/>
        <v>each</v>
      </c>
      <c r="E58" s="383">
        <f t="shared" si="8"/>
        <v>155.44999999999999</v>
      </c>
      <c r="F58" s="390">
        <f t="shared" si="9"/>
        <v>155.44999999999999</v>
      </c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A59" s="362" t="e">
        <f>'475 Electrical'!A129</f>
        <v>#NUM!</v>
      </c>
      <c r="B59" s="358" t="e">
        <f t="shared" si="5"/>
        <v>#NUM!</v>
      </c>
      <c r="C59" s="40" t="e">
        <f t="shared" si="6"/>
        <v>#NUM!</v>
      </c>
      <c r="D59" s="40" t="e">
        <f t="shared" si="7"/>
        <v>#NUM!</v>
      </c>
      <c r="E59" s="383" t="e">
        <f t="shared" si="8"/>
        <v>#NUM!</v>
      </c>
      <c r="F59" s="390" t="e">
        <f t="shared" si="9"/>
        <v>#NUM!</v>
      </c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3" customFormat="1" x14ac:dyDescent="0.2">
      <c r="A60" s="362" t="e">
        <f>'475 Electrical'!A130</f>
        <v>#NUM!</v>
      </c>
      <c r="B60" s="358" t="e">
        <f t="shared" si="5"/>
        <v>#NUM!</v>
      </c>
      <c r="C60" s="40" t="e">
        <f t="shared" si="6"/>
        <v>#NUM!</v>
      </c>
      <c r="D60" s="40" t="e">
        <f t="shared" si="7"/>
        <v>#NUM!</v>
      </c>
      <c r="E60" s="383" t="e">
        <f t="shared" si="8"/>
        <v>#NUM!</v>
      </c>
      <c r="F60" s="390" t="e">
        <f t="shared" si="9"/>
        <v>#NUM!</v>
      </c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3" customFormat="1" x14ac:dyDescent="0.2">
      <c r="A61" s="362" t="e">
        <f>'475 Electrical'!A130</f>
        <v>#NUM!</v>
      </c>
      <c r="B61" s="358" t="e">
        <f t="shared" si="0"/>
        <v>#NUM!</v>
      </c>
      <c r="C61" s="40" t="e">
        <f t="shared" si="1"/>
        <v>#NUM!</v>
      </c>
      <c r="D61" s="40" t="e">
        <f t="shared" si="2"/>
        <v>#NUM!</v>
      </c>
      <c r="E61" s="383" t="e">
        <f t="shared" si="3"/>
        <v>#NUM!</v>
      </c>
      <c r="F61" s="390" t="e">
        <f t="shared" si="4"/>
        <v>#NUM!</v>
      </c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3" customFormat="1" x14ac:dyDescent="0.2">
      <c r="A62" s="362" t="e">
        <f>'475 Electrical'!A131</f>
        <v>#NUM!</v>
      </c>
      <c r="B62" s="358" t="e">
        <f t="shared" si="0"/>
        <v>#NUM!</v>
      </c>
      <c r="C62" s="40" t="e">
        <f t="shared" si="1"/>
        <v>#NUM!</v>
      </c>
      <c r="D62" s="40" t="e">
        <f t="shared" si="2"/>
        <v>#NUM!</v>
      </c>
      <c r="E62" s="383" t="e">
        <f t="shared" si="3"/>
        <v>#NUM!</v>
      </c>
      <c r="F62" s="390" t="e">
        <f t="shared" si="4"/>
        <v>#NUM!</v>
      </c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</row>
    <row r="63" spans="1:20" s="3" customFormat="1" x14ac:dyDescent="0.2">
      <c r="A63" s="362" t="e">
        <f>'475 Electrical'!A132</f>
        <v>#NUM!</v>
      </c>
      <c r="B63" s="358" t="e">
        <f t="shared" si="0"/>
        <v>#NUM!</v>
      </c>
      <c r="C63" s="40" t="e">
        <f t="shared" si="1"/>
        <v>#NUM!</v>
      </c>
      <c r="D63" s="40" t="e">
        <f t="shared" si="2"/>
        <v>#NUM!</v>
      </c>
      <c r="E63" s="383" t="e">
        <f t="shared" si="3"/>
        <v>#NUM!</v>
      </c>
      <c r="F63" s="390" t="e">
        <f t="shared" si="4"/>
        <v>#NUM!</v>
      </c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</row>
    <row r="64" spans="1:20" s="3" customFormat="1" x14ac:dyDescent="0.2">
      <c r="A64" s="362" t="e">
        <f>'475 Electrical'!A133</f>
        <v>#NUM!</v>
      </c>
      <c r="B64" s="358" t="e">
        <f t="shared" si="0"/>
        <v>#NUM!</v>
      </c>
      <c r="C64" s="40" t="e">
        <f t="shared" si="1"/>
        <v>#NUM!</v>
      </c>
      <c r="D64" s="40" t="e">
        <f t="shared" si="2"/>
        <v>#NUM!</v>
      </c>
      <c r="E64" s="383" t="e">
        <f t="shared" si="3"/>
        <v>#NUM!</v>
      </c>
      <c r="F64" s="390" t="e">
        <f t="shared" si="4"/>
        <v>#NUM!</v>
      </c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</row>
    <row r="65" spans="1:20" s="3" customFormat="1" x14ac:dyDescent="0.2">
      <c r="A65" s="362" t="e">
        <f>'475 Electrical'!A134</f>
        <v>#NUM!</v>
      </c>
      <c r="B65" s="358" t="e">
        <f t="shared" si="0"/>
        <v>#NUM!</v>
      </c>
      <c r="C65" s="40" t="e">
        <f t="shared" si="1"/>
        <v>#NUM!</v>
      </c>
      <c r="D65" s="40" t="e">
        <f t="shared" si="2"/>
        <v>#NUM!</v>
      </c>
      <c r="E65" s="383" t="e">
        <f t="shared" si="3"/>
        <v>#NUM!</v>
      </c>
      <c r="F65" s="390" t="e">
        <f t="shared" si="4"/>
        <v>#NUM!</v>
      </c>
      <c r="G65" s="245"/>
      <c r="H65" s="245"/>
      <c r="I65" s="245"/>
      <c r="J65" s="245"/>
      <c r="K65" s="245"/>
      <c r="L65" s="245"/>
      <c r="M65" s="245"/>
      <c r="N65" s="245"/>
      <c r="O65" s="245"/>
      <c r="P65" s="245"/>
      <c r="Q65" s="245"/>
      <c r="R65" s="245"/>
      <c r="S65" s="245"/>
      <c r="T65" s="245"/>
    </row>
    <row r="66" spans="1:20" s="3" customFormat="1" x14ac:dyDescent="0.2">
      <c r="A66" s="362" t="e">
        <f>'475 Electrical'!A135</f>
        <v>#NUM!</v>
      </c>
      <c r="B66" s="358" t="e">
        <f t="shared" si="0"/>
        <v>#NUM!</v>
      </c>
      <c r="C66" s="40" t="e">
        <f t="shared" si="1"/>
        <v>#NUM!</v>
      </c>
      <c r="D66" s="40" t="e">
        <f t="shared" si="2"/>
        <v>#NUM!</v>
      </c>
      <c r="E66" s="383" t="e">
        <f t="shared" si="3"/>
        <v>#NUM!</v>
      </c>
      <c r="F66" s="390" t="e">
        <f t="shared" si="4"/>
        <v>#NUM!</v>
      </c>
      <c r="G66" s="245"/>
      <c r="H66" s="245"/>
      <c r="I66" s="245"/>
      <c r="J66" s="245"/>
      <c r="K66" s="245"/>
      <c r="L66" s="245"/>
      <c r="M66" s="245"/>
      <c r="N66" s="245"/>
      <c r="O66" s="245"/>
      <c r="P66" s="245"/>
      <c r="Q66" s="245"/>
      <c r="R66" s="245"/>
      <c r="S66" s="245"/>
      <c r="T66" s="245"/>
    </row>
    <row r="67" spans="1:20" s="3" customFormat="1" x14ac:dyDescent="0.2">
      <c r="A67" s="362" t="e">
        <f>'475 Electrical'!A136</f>
        <v>#NUM!</v>
      </c>
      <c r="B67" s="358" t="e">
        <f t="shared" si="0"/>
        <v>#NUM!</v>
      </c>
      <c r="C67" s="40" t="e">
        <f t="shared" si="1"/>
        <v>#NUM!</v>
      </c>
      <c r="D67" s="40" t="e">
        <f t="shared" si="2"/>
        <v>#NUM!</v>
      </c>
      <c r="E67" s="383" t="e">
        <f t="shared" si="3"/>
        <v>#NUM!</v>
      </c>
      <c r="F67" s="390" t="e">
        <f t="shared" si="4"/>
        <v>#NUM!</v>
      </c>
      <c r="G67" s="245"/>
      <c r="H67" s="245"/>
      <c r="I67" s="245"/>
      <c r="J67" s="245"/>
      <c r="K67" s="245"/>
      <c r="L67" s="245"/>
      <c r="M67" s="245"/>
      <c r="N67" s="245"/>
      <c r="O67" s="245"/>
      <c r="P67" s="245"/>
      <c r="Q67" s="245"/>
      <c r="R67" s="245"/>
      <c r="S67" s="245"/>
      <c r="T67" s="245"/>
    </row>
    <row r="68" spans="1:20" s="3" customFormat="1" x14ac:dyDescent="0.2">
      <c r="A68" s="362" t="e">
        <f>'475 Electrical'!A137</f>
        <v>#NUM!</v>
      </c>
      <c r="B68" s="358" t="e">
        <f t="shared" si="0"/>
        <v>#NUM!</v>
      </c>
      <c r="C68" s="40" t="e">
        <f t="shared" si="1"/>
        <v>#NUM!</v>
      </c>
      <c r="D68" s="40" t="e">
        <f t="shared" si="2"/>
        <v>#NUM!</v>
      </c>
      <c r="E68" s="383" t="e">
        <f t="shared" si="3"/>
        <v>#NUM!</v>
      </c>
      <c r="F68" s="390" t="e">
        <f t="shared" si="4"/>
        <v>#NUM!</v>
      </c>
      <c r="G68" s="245"/>
      <c r="H68" s="245"/>
      <c r="I68" s="245"/>
      <c r="J68" s="245"/>
      <c r="K68" s="245"/>
      <c r="L68" s="245"/>
      <c r="M68" s="245"/>
      <c r="N68" s="245"/>
      <c r="O68" s="245"/>
      <c r="P68" s="245"/>
      <c r="Q68" s="245"/>
      <c r="R68" s="245"/>
      <c r="S68" s="245"/>
      <c r="T68" s="245"/>
    </row>
    <row r="69" spans="1:20" s="3" customFormat="1" x14ac:dyDescent="0.2">
      <c r="A69" s="362" t="e">
        <f>'475 Electrical'!A138</f>
        <v>#NUM!</v>
      </c>
      <c r="B69" s="358" t="e">
        <f t="shared" si="0"/>
        <v>#NUM!</v>
      </c>
      <c r="C69" s="40" t="e">
        <f t="shared" si="1"/>
        <v>#NUM!</v>
      </c>
      <c r="D69" s="40" t="e">
        <f t="shared" si="2"/>
        <v>#NUM!</v>
      </c>
      <c r="E69" s="383" t="e">
        <f t="shared" si="3"/>
        <v>#NUM!</v>
      </c>
      <c r="F69" s="390" t="e">
        <f t="shared" si="4"/>
        <v>#NUM!</v>
      </c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</row>
    <row r="70" spans="1:20" s="3" customFormat="1" x14ac:dyDescent="0.2">
      <c r="A70" s="362" t="e">
        <f>'475 Electrical'!A139</f>
        <v>#NUM!</v>
      </c>
      <c r="B70" s="358" t="e">
        <f t="shared" si="0"/>
        <v>#NUM!</v>
      </c>
      <c r="C70" s="40" t="e">
        <f t="shared" si="1"/>
        <v>#NUM!</v>
      </c>
      <c r="D70" s="40" t="e">
        <f t="shared" si="2"/>
        <v>#NUM!</v>
      </c>
      <c r="E70" s="383" t="e">
        <f t="shared" si="3"/>
        <v>#NUM!</v>
      </c>
      <c r="F70" s="390" t="e">
        <f t="shared" si="4"/>
        <v>#NUM!</v>
      </c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</row>
    <row r="71" spans="1:20" s="3" customFormat="1" x14ac:dyDescent="0.2">
      <c r="A71" s="362" t="e">
        <f>'475 Electrical'!A140</f>
        <v>#NUM!</v>
      </c>
      <c r="B71" s="358" t="e">
        <f t="shared" si="0"/>
        <v>#NUM!</v>
      </c>
      <c r="C71" s="40" t="e">
        <f t="shared" si="1"/>
        <v>#NUM!</v>
      </c>
      <c r="D71" s="40" t="e">
        <f t="shared" si="2"/>
        <v>#NUM!</v>
      </c>
      <c r="E71" s="383" t="e">
        <f t="shared" si="3"/>
        <v>#NUM!</v>
      </c>
      <c r="F71" s="390" t="e">
        <f t="shared" si="4"/>
        <v>#NUM!</v>
      </c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</row>
    <row r="72" spans="1:20" s="3" customFormat="1" x14ac:dyDescent="0.2">
      <c r="A72" s="362" t="e">
        <f>'475 Electrical'!A141</f>
        <v>#NUM!</v>
      </c>
      <c r="B72" s="358" t="e">
        <f t="shared" si="0"/>
        <v>#NUM!</v>
      </c>
      <c r="C72" s="40" t="e">
        <f t="shared" si="1"/>
        <v>#NUM!</v>
      </c>
      <c r="D72" s="40" t="e">
        <f t="shared" si="2"/>
        <v>#NUM!</v>
      </c>
      <c r="E72" s="383" t="e">
        <f t="shared" si="3"/>
        <v>#NUM!</v>
      </c>
      <c r="F72" s="390" t="e">
        <f t="shared" si="4"/>
        <v>#NUM!</v>
      </c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</row>
    <row r="73" spans="1:20" s="3" customFormat="1" x14ac:dyDescent="0.2">
      <c r="A73" s="362" t="e">
        <f>'475 Electrical'!A142</f>
        <v>#NUM!</v>
      </c>
      <c r="B73" s="358" t="e">
        <f t="shared" si="0"/>
        <v>#NUM!</v>
      </c>
      <c r="C73" s="40" t="e">
        <f t="shared" si="1"/>
        <v>#NUM!</v>
      </c>
      <c r="D73" s="40" t="e">
        <f t="shared" si="2"/>
        <v>#NUM!</v>
      </c>
      <c r="E73" s="383" t="e">
        <f t="shared" si="3"/>
        <v>#NUM!</v>
      </c>
      <c r="F73" s="390" t="e">
        <f t="shared" si="4"/>
        <v>#NUM!</v>
      </c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</row>
    <row r="74" spans="1:20" s="3" customFormat="1" x14ac:dyDescent="0.2">
      <c r="A74" s="362"/>
      <c r="B74" s="364"/>
      <c r="C74" s="38"/>
      <c r="D74" s="40"/>
      <c r="E74" s="383"/>
      <c r="F74" s="390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</row>
    <row r="75" spans="1:20" s="3" customFormat="1" x14ac:dyDescent="0.2">
      <c r="A75" s="363"/>
      <c r="B75" s="361"/>
      <c r="C75" s="360"/>
      <c r="D75" s="360"/>
      <c r="E75" s="363"/>
      <c r="F75" s="391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</row>
    <row r="76" spans="1:20" s="3" customFormat="1" x14ac:dyDescent="0.2">
      <c r="A76" s="31"/>
      <c r="B76" s="31"/>
      <c r="C76" s="31"/>
      <c r="D76" s="31"/>
      <c r="E76" s="65" t="s">
        <v>1896</v>
      </c>
      <c r="F76" s="454" t="e">
        <f>SUM(F26:F75)</f>
        <v>#NUM!</v>
      </c>
      <c r="G76" s="387"/>
      <c r="H76" s="245"/>
      <c r="I76" s="245"/>
      <c r="J76" s="245"/>
      <c r="K76" s="245"/>
      <c r="L76" s="245"/>
      <c r="M76" s="245"/>
      <c r="N76" s="245"/>
      <c r="O76" s="245"/>
      <c r="P76" s="245"/>
      <c r="Q76" s="245"/>
      <c r="R76" s="245"/>
      <c r="S76" s="245"/>
      <c r="T76" s="245"/>
    </row>
    <row r="77" spans="1:20" s="3" customFormat="1" x14ac:dyDescent="0.2">
      <c r="E77" s="33" t="s">
        <v>1897</v>
      </c>
      <c r="F77" s="455" t="e">
        <f>F76*15%</f>
        <v>#NUM!</v>
      </c>
      <c r="G77" s="387"/>
      <c r="H77" s="245"/>
      <c r="I77" s="245"/>
      <c r="J77" s="245"/>
      <c r="K77" s="245"/>
      <c r="L77" s="245"/>
      <c r="M77" s="245"/>
      <c r="N77" s="245"/>
      <c r="O77" s="245"/>
      <c r="P77" s="245"/>
      <c r="Q77" s="245"/>
      <c r="R77" s="245"/>
      <c r="S77" s="245"/>
      <c r="T77" s="245"/>
    </row>
    <row r="78" spans="1:20" s="3" customFormat="1" x14ac:dyDescent="0.2">
      <c r="E78" s="33" t="s">
        <v>1395</v>
      </c>
      <c r="F78" s="454" t="e">
        <f>F76+F77</f>
        <v>#NUM!</v>
      </c>
      <c r="G78" s="245"/>
      <c r="H78" s="245"/>
      <c r="I78" s="245"/>
      <c r="J78" s="245"/>
      <c r="K78" s="245"/>
      <c r="L78" s="245"/>
      <c r="M78" s="245"/>
      <c r="N78" s="245"/>
      <c r="O78" s="245"/>
      <c r="P78" s="245"/>
      <c r="Q78" s="245"/>
      <c r="R78" s="245"/>
      <c r="S78" s="245"/>
      <c r="T78" s="245"/>
    </row>
    <row r="79" spans="1:20" s="3" customFormat="1" x14ac:dyDescent="0.2">
      <c r="E79" s="33"/>
      <c r="F79" s="222"/>
      <c r="G79" s="245"/>
      <c r="H79" s="245"/>
      <c r="I79" s="245"/>
      <c r="J79" s="245"/>
      <c r="K79" s="245"/>
      <c r="L79" s="245"/>
      <c r="M79" s="245"/>
      <c r="N79" s="245"/>
      <c r="O79" s="245"/>
      <c r="P79" s="245"/>
      <c r="Q79" s="245"/>
      <c r="R79" s="245"/>
      <c r="S79" s="245"/>
      <c r="T79" s="245"/>
    </row>
    <row r="80" spans="1:20" s="3" customFormat="1" ht="24.75" customHeight="1" x14ac:dyDescent="0.2">
      <c r="A80" s="869" t="s">
        <v>1008</v>
      </c>
      <c r="B80" s="869"/>
      <c r="C80" s="869"/>
      <c r="D80" s="869"/>
      <c r="E80" s="869"/>
      <c r="F80" s="869"/>
      <c r="G80" s="245"/>
      <c r="H80" s="245"/>
      <c r="I80" s="245"/>
      <c r="J80" s="245"/>
      <c r="K80" s="245"/>
      <c r="L80" s="245"/>
      <c r="M80" s="245"/>
      <c r="N80" s="245"/>
      <c r="O80" s="245"/>
      <c r="P80" s="245"/>
      <c r="Q80" s="245"/>
      <c r="R80" s="245"/>
      <c r="S80" s="245"/>
      <c r="T80" s="245"/>
    </row>
    <row r="81" spans="1:20" s="3" customFormat="1" ht="18" customHeight="1" x14ac:dyDescent="0.2">
      <c r="G81" s="245"/>
      <c r="H81" s="245"/>
      <c r="I81" s="245"/>
      <c r="J81" s="245"/>
      <c r="K81" s="245"/>
      <c r="L81" s="245"/>
      <c r="M81" s="245"/>
      <c r="N81" s="245"/>
      <c r="O81" s="245"/>
      <c r="P81" s="245"/>
      <c r="Q81" s="245"/>
      <c r="R81" s="245"/>
      <c r="S81" s="245"/>
      <c r="T81" s="245"/>
    </row>
    <row r="82" spans="1:20" s="51" customFormat="1" ht="18" customHeight="1" x14ac:dyDescent="0.2">
      <c r="A82" s="415" t="s">
        <v>1007</v>
      </c>
      <c r="B82" s="133"/>
      <c r="C82" s="44"/>
      <c r="D82" s="3"/>
      <c r="E82" s="48"/>
      <c r="G82" s="510"/>
      <c r="H82" s="510"/>
      <c r="I82" s="510"/>
      <c r="J82" s="510"/>
      <c r="K82" s="510"/>
      <c r="L82" s="510"/>
      <c r="M82" s="510"/>
      <c r="N82" s="510"/>
      <c r="O82" s="510"/>
      <c r="P82" s="510"/>
      <c r="Q82" s="510"/>
      <c r="R82" s="510"/>
      <c r="S82" s="510"/>
      <c r="T82" s="510"/>
    </row>
    <row r="83" spans="1:20" s="51" customFormat="1" ht="18" customHeight="1" x14ac:dyDescent="0.2">
      <c r="A83" s="415" t="s">
        <v>8055</v>
      </c>
      <c r="B83" s="76" t="s">
        <v>1586</v>
      </c>
      <c r="C83" s="44"/>
      <c r="D83" s="44"/>
      <c r="G83" s="510"/>
      <c r="H83" s="510"/>
      <c r="I83" s="510"/>
      <c r="J83" s="510"/>
      <c r="K83" s="510"/>
      <c r="L83" s="510"/>
      <c r="M83" s="510"/>
      <c r="N83" s="510"/>
      <c r="O83" s="510"/>
      <c r="P83" s="510"/>
      <c r="Q83" s="510"/>
      <c r="R83" s="510"/>
      <c r="S83" s="510"/>
      <c r="T83" s="510"/>
    </row>
    <row r="84" spans="1:20" s="51" customFormat="1" ht="18" customHeight="1" x14ac:dyDescent="0.2">
      <c r="A84" s="415" t="s">
        <v>8056</v>
      </c>
      <c r="B84" s="76" t="s">
        <v>8018</v>
      </c>
      <c r="C84" s="44"/>
      <c r="D84" s="3"/>
      <c r="E84" s="3"/>
      <c r="G84" s="510"/>
      <c r="H84" s="510"/>
      <c r="I84" s="510"/>
      <c r="J84" s="510"/>
      <c r="K84" s="510"/>
      <c r="L84" s="510"/>
      <c r="M84" s="510"/>
      <c r="N84" s="510"/>
      <c r="O84" s="510"/>
      <c r="P84" s="510"/>
      <c r="Q84" s="510"/>
      <c r="R84" s="510"/>
      <c r="S84" s="510"/>
      <c r="T84" s="510"/>
    </row>
    <row r="85" spans="1:20" s="51" customFormat="1" ht="18" customHeight="1" x14ac:dyDescent="0.2">
      <c r="A85" s="415" t="s">
        <v>8057</v>
      </c>
      <c r="B85" s="76" t="s">
        <v>1585</v>
      </c>
      <c r="C85" s="44"/>
      <c r="D85" s="3"/>
      <c r="G85" s="510"/>
      <c r="H85" s="510"/>
      <c r="I85" s="510"/>
      <c r="J85" s="510"/>
      <c r="K85" s="510"/>
      <c r="L85" s="510"/>
      <c r="M85" s="510"/>
      <c r="N85" s="510"/>
      <c r="O85" s="510"/>
      <c r="P85" s="510"/>
      <c r="Q85" s="510"/>
      <c r="R85" s="510"/>
      <c r="S85" s="510"/>
      <c r="T85" s="510"/>
    </row>
    <row r="86" spans="1:20" s="51" customFormat="1" ht="32.1" customHeight="1" x14ac:dyDescent="0.2">
      <c r="A86" s="415" t="s">
        <v>1857</v>
      </c>
      <c r="B86" s="906"/>
      <c r="C86" s="906"/>
      <c r="D86" s="906"/>
      <c r="E86" s="906"/>
      <c r="F86" s="906"/>
      <c r="G86" s="510"/>
      <c r="H86" s="510"/>
      <c r="I86" s="510"/>
      <c r="J86" s="510"/>
      <c r="K86" s="510"/>
      <c r="L86" s="510"/>
      <c r="M86" s="510"/>
      <c r="N86" s="510"/>
      <c r="O86" s="510"/>
      <c r="P86" s="510"/>
      <c r="Q86" s="510"/>
      <c r="R86" s="510"/>
      <c r="S86" s="510"/>
      <c r="T86" s="510"/>
    </row>
    <row r="87" spans="1:20" s="51" customFormat="1" x14ac:dyDescent="0.2">
      <c r="A87" s="50"/>
      <c r="B87" s="50"/>
      <c r="C87" s="50"/>
      <c r="G87" s="510"/>
      <c r="H87" s="510"/>
      <c r="I87" s="510"/>
      <c r="J87" s="510"/>
      <c r="K87" s="510"/>
      <c r="L87" s="510"/>
      <c r="M87" s="510"/>
      <c r="N87" s="510"/>
      <c r="O87" s="510"/>
      <c r="P87" s="510"/>
      <c r="Q87" s="510"/>
      <c r="R87" s="510"/>
      <c r="S87" s="510"/>
      <c r="T87" s="510"/>
    </row>
    <row r="88" spans="1:20" s="3" customFormat="1" x14ac:dyDescent="0.2">
      <c r="G88" s="245"/>
      <c r="H88" s="245"/>
      <c r="I88" s="245"/>
      <c r="J88" s="245"/>
      <c r="K88" s="245"/>
      <c r="L88" s="245"/>
      <c r="M88" s="245"/>
      <c r="N88" s="245"/>
      <c r="O88" s="245"/>
      <c r="P88" s="245"/>
      <c r="Q88" s="245"/>
      <c r="R88" s="245"/>
      <c r="S88" s="245"/>
      <c r="T88" s="245"/>
    </row>
    <row r="89" spans="1:20" s="3" customFormat="1" x14ac:dyDescent="0.2">
      <c r="A89" s="386" t="s">
        <v>7888</v>
      </c>
      <c r="B89" s="350"/>
      <c r="C89" s="385"/>
      <c r="D89" s="396"/>
      <c r="E89" s="396"/>
      <c r="F89" s="409"/>
      <c r="G89" s="245"/>
      <c r="H89" s="245"/>
      <c r="I89" s="245"/>
      <c r="J89" s="245"/>
      <c r="K89" s="245"/>
      <c r="L89" s="245"/>
      <c r="M89" s="245"/>
      <c r="N89" s="245"/>
      <c r="O89" s="245"/>
      <c r="P89" s="245"/>
      <c r="Q89" s="245"/>
      <c r="R89" s="245"/>
      <c r="S89" s="245"/>
      <c r="T89" s="245"/>
    </row>
    <row r="90" spans="1:20" s="3" customFormat="1" x14ac:dyDescent="0.2">
      <c r="A90" s="386" t="s">
        <v>7889</v>
      </c>
      <c r="B90" s="350"/>
      <c r="C90" s="385"/>
      <c r="D90" s="397"/>
      <c r="E90" s="397"/>
      <c r="F90" s="410"/>
      <c r="G90" s="245"/>
      <c r="H90" s="245"/>
      <c r="I90" s="245"/>
      <c r="J90" s="245"/>
      <c r="K90" s="245"/>
      <c r="L90" s="245"/>
      <c r="M90" s="245"/>
      <c r="N90" s="245"/>
      <c r="O90" s="245"/>
      <c r="P90" s="245"/>
      <c r="Q90" s="245"/>
      <c r="R90" s="245"/>
      <c r="S90" s="245"/>
      <c r="T90" s="245"/>
    </row>
    <row r="91" spans="1:20" s="3" customFormat="1" x14ac:dyDescent="0.2">
      <c r="A91" s="386" t="s">
        <v>1006</v>
      </c>
      <c r="B91" s="396" t="s">
        <v>7477</v>
      </c>
      <c r="C91" s="385"/>
      <c r="D91" s="396"/>
      <c r="E91" s="396"/>
      <c r="F91" s="409"/>
      <c r="G91" s="245"/>
      <c r="H91" s="245"/>
      <c r="I91" s="245"/>
      <c r="J91" s="245"/>
      <c r="K91" s="245"/>
      <c r="L91" s="245"/>
      <c r="M91" s="245"/>
      <c r="N91" s="245"/>
      <c r="O91" s="245"/>
      <c r="P91" s="245"/>
      <c r="Q91" s="245"/>
      <c r="R91" s="245"/>
      <c r="S91" s="245"/>
      <c r="T91" s="245"/>
    </row>
    <row r="92" spans="1:20" s="3" customFormat="1" x14ac:dyDescent="0.2">
      <c r="A92" s="386" t="s">
        <v>2391</v>
      </c>
      <c r="B92" s="504" t="s">
        <v>6427</v>
      </c>
      <c r="C92" s="385"/>
      <c r="D92" s="396"/>
      <c r="E92" s="397"/>
      <c r="F92" s="410"/>
      <c r="G92" s="245"/>
      <c r="H92" s="245"/>
      <c r="I92" s="245"/>
      <c r="J92" s="245"/>
      <c r="K92" s="245"/>
      <c r="L92" s="245"/>
      <c r="M92" s="245"/>
      <c r="N92" s="245"/>
      <c r="O92" s="245"/>
      <c r="P92" s="245"/>
      <c r="Q92" s="245"/>
      <c r="R92" s="245"/>
      <c r="S92" s="245"/>
      <c r="T92" s="245"/>
    </row>
    <row r="93" spans="1:20" s="3" customFormat="1" x14ac:dyDescent="0.2">
      <c r="A93" s="386"/>
      <c r="B93" s="466" t="s">
        <v>30840</v>
      </c>
      <c r="C93" s="385"/>
      <c r="D93" s="396"/>
      <c r="E93" s="396"/>
      <c r="F93" s="409"/>
      <c r="G93" s="245"/>
      <c r="H93" s="245"/>
      <c r="I93" s="245"/>
      <c r="J93" s="245"/>
      <c r="K93" s="245"/>
      <c r="L93" s="245"/>
      <c r="M93" s="245"/>
      <c r="N93" s="245"/>
      <c r="O93" s="245"/>
      <c r="P93" s="245"/>
      <c r="Q93" s="245"/>
      <c r="R93" s="245"/>
      <c r="S93" s="245"/>
      <c r="T93" s="245"/>
    </row>
    <row r="94" spans="1:20" s="245" customFormat="1" ht="13.5" thickBot="1" x14ac:dyDescent="0.25"/>
    <row r="95" spans="1:20" s="29" customFormat="1" ht="27" thickBot="1" x14ac:dyDescent="0.45">
      <c r="A95" s="191">
        <v>475</v>
      </c>
      <c r="B95" s="181" t="s">
        <v>5230</v>
      </c>
      <c r="C95" s="192"/>
      <c r="D95" s="193"/>
      <c r="E95" s="194"/>
      <c r="F95" s="195"/>
      <c r="G95" s="136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</row>
    <row r="96" spans="1:20" s="29" customFormat="1" x14ac:dyDescent="0.2">
      <c r="A96" s="209" t="str" cm="1">
        <f t="array" ref="A96">INDEX(XML!D:D,SMALL(IF(($G$1=XML!B:B),ROW(XML!B:B)-MIN(ROW(XML!B:B))+1,""),ROWS($A$1:A1)))</f>
        <v>EL1601NSNB</v>
      </c>
      <c r="B96" s="210" t="str">
        <f>VLOOKUP(A96,'Main Item List'!$A$3:$D$27748,2,0)</f>
        <v xml:space="preserve">One phase mains cable 16mm (max 45M) </v>
      </c>
      <c r="C96" s="219" cm="1">
        <f t="array" ref="C96">INDEX(XML!$J$1:$J$1202,SMALL(IF(($G$1=XML!$B$1:$B$1202),ROW(XML!$B$1:$B$1202)-MIN(ROW(XML!$B$1:$B$1202))+1,""),ROWS($C$1:C1)))</f>
        <v>33</v>
      </c>
      <c r="D96" s="211" t="str">
        <f>VLOOKUP(A96,'Main Item List'!$A$3:$D$27748,3,0)</f>
        <v>mtr</v>
      </c>
      <c r="E96" s="212">
        <f>VLOOKUP(A96,'Main Item List'!$A$3:$D$27748,4,0)</f>
        <v>11.8</v>
      </c>
      <c r="F96" s="213">
        <f t="shared" ref="F96:F145" si="10">IFERROR((C96*E96),"0")</f>
        <v>389.40000000000003</v>
      </c>
      <c r="G96" s="136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</row>
    <row r="97" spans="1:20" s="29" customFormat="1" x14ac:dyDescent="0.2">
      <c r="A97" s="209" t="str" cm="1">
        <f t="array" ref="A97">INDEX(XML!D:D,SMALL(IF(($G$1=XML!B:B),ROW(XML!B:B)-MIN(ROW(XML!B:B))+1,""),ROWS($A$1:A2)))</f>
        <v>EL1PHNB</v>
      </c>
      <c r="B97" s="210" t="str">
        <f>VLOOKUP(A97,'Main Item List'!$A$3:$D$27748,2,0)</f>
        <v>Single phase switchboard &amp; internal mains - inc Network Tasman fee</v>
      </c>
      <c r="C97" s="219" cm="1">
        <f t="array" ref="C97">INDEX(XML!$J$1:$J$1202,SMALL(IF(($G$1=XML!$B$1:$B$1202),ROW(XML!$B$1:$B$1202)-MIN(ROW(XML!$B$1:$B$1202))+1,""),ROWS($C$1:C2)))</f>
        <v>1</v>
      </c>
      <c r="D97" s="211" t="str">
        <f>VLOOKUP(A97,'Main Item List'!$A$3:$D$27748,3,0)</f>
        <v>each</v>
      </c>
      <c r="E97" s="212">
        <f>VLOOKUP(A97,'Main Item List'!$A$3:$D$27748,4,0)</f>
        <v>2643.02</v>
      </c>
      <c r="F97" s="213">
        <f t="shared" si="10"/>
        <v>2643.02</v>
      </c>
      <c r="G97" s="136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</row>
    <row r="98" spans="1:20" s="29" customFormat="1" x14ac:dyDescent="0.2">
      <c r="A98" s="209" t="str" cm="1">
        <f t="array" ref="A98">INDEX(XML!D:D,SMALL(IF(($G$1=XML!B:B),ROW(XML!B:B)-MIN(ROW(XML!B:B))+1,""),ROWS($A$1:A3)))</f>
        <v>ELWH3NB</v>
      </c>
      <c r="B98" s="210" t="str">
        <f>VLOOKUP(A98,'Main Item List'!$A$3:$D$27748,2,0)</f>
        <v xml:space="preserve">Electric water heating connection 300 series </v>
      </c>
      <c r="C98" s="219" cm="1">
        <f t="array" ref="C98">INDEX(XML!$J$1:$J$1202,SMALL(IF(($G$1=XML!$B$1:$B$1202),ROW(XML!$B$1:$B$1202)-MIN(ROW(XML!$B$1:$B$1202))+1,""),ROWS($C$1:C3)))</f>
        <v>1</v>
      </c>
      <c r="D98" s="211" t="str">
        <f>VLOOKUP(A98,'Main Item List'!$A$3:$D$27748,3,0)</f>
        <v>each</v>
      </c>
      <c r="E98" s="212">
        <f>VLOOKUP(A98,'Main Item List'!$A$3:$D$27748,4,0)</f>
        <v>212.31</v>
      </c>
      <c r="F98" s="213">
        <f t="shared" si="10"/>
        <v>212.31</v>
      </c>
      <c r="G98" s="136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</row>
    <row r="99" spans="1:20" s="29" customFormat="1" x14ac:dyDescent="0.2">
      <c r="A99" s="209" t="str" cm="1">
        <f t="array" ref="A99">INDEX(XML!D:D,SMALL(IF(($G$1=XML!B:B),ROW(XML!B:B)-MIN(ROW(XML!B:B))+1,""),ROWS($A$1:A4)))</f>
        <v>ELDIM3NB</v>
      </c>
      <c r="B99" s="210" t="str">
        <f>VLOOKUP(A99,'Main Item List'!$A$3:$D$27748,2,0)</f>
        <v>Dimmer switch 300 series</v>
      </c>
      <c r="C99" s="219" cm="1">
        <f t="array" ref="C99">INDEX(XML!$J$1:$J$1202,SMALL(IF(($G$1=XML!$B$1:$B$1202),ROW(XML!$B$1:$B$1202)-MIN(ROW(XML!$B$1:$B$1202))+1,""),ROWS($C$1:C4)))</f>
        <v>2</v>
      </c>
      <c r="D99" s="211" t="str">
        <f>VLOOKUP(A99,'Main Item List'!$A$3:$D$27748,3,0)</f>
        <v>each</v>
      </c>
      <c r="E99" s="212">
        <f>VLOOKUP(A99,'Main Item List'!$A$3:$D$27748,4,0)</f>
        <v>57.19</v>
      </c>
      <c r="F99" s="213">
        <f t="shared" si="10"/>
        <v>114.38</v>
      </c>
      <c r="G99" s="136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</row>
    <row r="100" spans="1:20" s="29" customFormat="1" x14ac:dyDescent="0.2">
      <c r="A100" s="209" t="str" cm="1">
        <f t="array" ref="A100">INDEX(XML!D:D,SMALL(IF(($G$1=XML!B:B),ROW(XML!B:B)-MIN(ROW(XML!B:B))+1,""),ROWS($A$1:A5)))</f>
        <v>ELSSW3NB</v>
      </c>
      <c r="B100" s="210" t="str">
        <f>VLOOKUP(A100,'Main Item List'!$A$3:$D$27748,2,0)</f>
        <v xml:space="preserve">Single one way switch 300 series </v>
      </c>
      <c r="C100" s="219" cm="1">
        <f t="array" ref="C100">INDEX(XML!$J$1:$J$1202,SMALL(IF(($G$1=XML!$B$1:$B$1202),ROW(XML!$B$1:$B$1202)-MIN(ROW(XML!$B$1:$B$1202))+1,""),ROWS($C$1:C5)))</f>
        <v>14</v>
      </c>
      <c r="D100" s="211" t="str">
        <f>VLOOKUP(A100,'Main Item List'!$A$3:$D$27748,3,0)</f>
        <v>each</v>
      </c>
      <c r="E100" s="212">
        <f>VLOOKUP(A100,'Main Item List'!$A$3:$D$27748,4,0)</f>
        <v>9.89</v>
      </c>
      <c r="F100" s="213">
        <f t="shared" si="10"/>
        <v>138.46</v>
      </c>
      <c r="G100" s="136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</row>
    <row r="101" spans="1:20" s="29" customFormat="1" x14ac:dyDescent="0.2">
      <c r="A101" s="209" t="str" cm="1">
        <f t="array" ref="A101">INDEX(XML!D:D,SMALL(IF(($G$1=XML!B:B),ROW(XML!B:B)-MIN(ROW(XML!B:B))+1,""),ROWS($A$1:A6)))</f>
        <v>EL2WS3NB</v>
      </c>
      <c r="B101" s="210" t="str">
        <f>VLOOKUP(A101,'Main Item List'!$A$3:$D$27748,2,0)</f>
        <v xml:space="preserve">Single two way switch 300 series </v>
      </c>
      <c r="C101" s="219" cm="1">
        <f t="array" ref="C101">INDEX(XML!$J$1:$J$1202,SMALL(IF(($G$1=XML!$B$1:$B$1202),ROW(XML!$B$1:$B$1202)-MIN(ROW(XML!$B$1:$B$1202))+1,""),ROWS($C$1:C6)))</f>
        <v>4</v>
      </c>
      <c r="D101" s="211" t="str">
        <f>VLOOKUP(A101,'Main Item List'!$A$3:$D$27748,3,0)</f>
        <v>each</v>
      </c>
      <c r="E101" s="212">
        <f>VLOOKUP(A101,'Main Item List'!$A$3:$D$27748,4,0)</f>
        <v>26.31</v>
      </c>
      <c r="F101" s="213">
        <f t="shared" si="10"/>
        <v>105.24</v>
      </c>
      <c r="G101" s="136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</row>
    <row r="102" spans="1:20" s="76" customFormat="1" x14ac:dyDescent="0.2">
      <c r="A102" s="209" t="str" cm="1">
        <f t="array" ref="A102">INDEX(XML!D:D,SMALL(IF(($G$1=XML!B:B),ROW(XML!B:B)-MIN(ROW(XML!B:B))+1,""),ROWS($A$1:A7)))</f>
        <v>EL3WS3NB</v>
      </c>
      <c r="B102" s="210" t="str">
        <f>VLOOKUP(A102,'Main Item List'!$A$3:$D$27748,2,0)</f>
        <v>Single three/four way switch 300 series</v>
      </c>
      <c r="C102" s="219" cm="1">
        <f t="array" ref="C102">INDEX(XML!$J$1:$J$1202,SMALL(IF(($G$1=XML!$B$1:$B$1202),ROW(XML!$B$1:$B$1202)-MIN(ROW(XML!$B$1:$B$1202))+1,""),ROWS($C$1:C7)))</f>
        <v>7</v>
      </c>
      <c r="D102" s="211" t="str">
        <f>VLOOKUP(A102,'Main Item List'!$A$3:$D$27748,3,0)</f>
        <v>each</v>
      </c>
      <c r="E102" s="212">
        <f>VLOOKUP(A102,'Main Item List'!$A$3:$D$27748,4,0)</f>
        <v>37.94</v>
      </c>
      <c r="F102" s="213">
        <f t="shared" si="10"/>
        <v>265.58</v>
      </c>
      <c r="G102" s="136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</row>
    <row r="103" spans="1:20" s="29" customFormat="1" x14ac:dyDescent="0.2">
      <c r="A103" s="209" t="str" cm="1">
        <f t="array" ref="A103">INDEX(XML!D:D,SMALL(IF(($G$1=XML!B:B),ROW(XML!B:B)-MIN(ROW(XML!B:B))+1,""),ROWS($A$1:A8)))</f>
        <v>ELLED442NNB</v>
      </c>
      <c r="B103" s="210" t="str">
        <f>VLOOKUP(A103,'Main Item List'!$A$3:$D$27748,2,0)</f>
        <v>LED batten LED442N 1500mm</v>
      </c>
      <c r="C103" s="219" cm="1">
        <f t="array" ref="C103">INDEX(XML!$J$1:$J$1202,SMALL(IF(($G$1=XML!$B$1:$B$1202),ROW(XML!$B$1:$B$1202)-MIN(ROW(XML!$B$1:$B$1202))+1,""),ROWS($C$1:C8)))</f>
        <v>2</v>
      </c>
      <c r="D103" s="211" t="str">
        <f>VLOOKUP(A103,'Main Item List'!$A$3:$D$27748,3,0)</f>
        <v>each</v>
      </c>
      <c r="E103" s="212">
        <f>VLOOKUP(A103,'Main Item List'!$A$3:$D$27748,4,0)</f>
        <v>161.29</v>
      </c>
      <c r="F103" s="213">
        <f t="shared" si="10"/>
        <v>322.58</v>
      </c>
      <c r="G103" s="136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</row>
    <row r="104" spans="1:20" s="29" customFormat="1" x14ac:dyDescent="0.2">
      <c r="A104" s="209" t="str" cm="1">
        <f t="array" ref="A104">INDEX(XML!D:D,SMALL(IF(($G$1=XML!B:B),ROW(XML!B:B)-MIN(ROW(XML!B:B))+1,""),ROWS($A$1:A9)))</f>
        <v>ELELWNB</v>
      </c>
      <c r="B104" s="210" t="str">
        <f>VLOOKUP(A104,'Main Item List'!$A$3:$D$27748,2,0)</f>
        <v xml:space="preserve">ELIGHTZ SL40 downlight round white </v>
      </c>
      <c r="C104" s="219" cm="1">
        <f t="array" ref="C104">INDEX(XML!$J$1:$J$1202,SMALL(IF(($G$1=XML!$B$1:$B$1202),ROW(XML!$B$1:$B$1202)-MIN(ROW(XML!$B$1:$B$1202))+1,""),ROWS($C$1:C9)))</f>
        <v>35</v>
      </c>
      <c r="D104" s="211" t="str">
        <f>VLOOKUP(A104,'Main Item List'!$A$3:$D$27748,3,0)</f>
        <v>each</v>
      </c>
      <c r="E104" s="212">
        <f>VLOOKUP(A104,'Main Item List'!$A$3:$D$27748,4,0)</f>
        <v>99.99</v>
      </c>
      <c r="F104" s="213">
        <f t="shared" si="10"/>
        <v>3499.6499999999996</v>
      </c>
      <c r="G104" s="136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</row>
    <row r="105" spans="1:20" s="29" customFormat="1" x14ac:dyDescent="0.2">
      <c r="A105" s="209" t="str" cm="1">
        <f t="array" ref="A105">INDEX(XML!D:D,SMALL(IF(($G$1=XML!B:B),ROW(XML!B:B)-MIN(ROW(XML!B:B))+1,""),ROWS($A$1:A10)))</f>
        <v>ELDLTNB</v>
      </c>
      <c r="B105" s="210" t="str">
        <f>VLOOKUP(A105,'Main Item List'!$A$3:$D$27748,2,0)</f>
        <v xml:space="preserve">DLIGHTZ SL111T tilting LED downlight round wht/slv/blk </v>
      </c>
      <c r="C105" s="219" cm="1">
        <f t="array" ref="C105">INDEX(XML!$J$1:$J$1202,SMALL(IF(($G$1=XML!$B$1:$B$1202),ROW(XML!$B$1:$B$1202)-MIN(ROW(XML!$B$1:$B$1202))+1,""),ROWS($C$1:C10)))</f>
        <v>1</v>
      </c>
      <c r="D105" s="211" t="str">
        <f>VLOOKUP(A105,'Main Item List'!$A$3:$D$27748,3,0)</f>
        <v>each</v>
      </c>
      <c r="E105" s="212">
        <f>VLOOKUP(A105,'Main Item List'!$A$3:$D$27748,4,0)</f>
        <v>109.48</v>
      </c>
      <c r="F105" s="213">
        <f t="shared" si="10"/>
        <v>109.48</v>
      </c>
      <c r="G105" s="136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</row>
    <row r="106" spans="1:20" s="29" customFormat="1" x14ac:dyDescent="0.2">
      <c r="A106" s="209" t="str" cm="1">
        <f t="array" ref="A106">INDEX(XML!D:D,SMALL(IF(($G$1=XML!B:B),ROW(XML!B:B)-MIN(ROW(XML!B:B))+1,""),ROWS($A$1:A11)))</f>
        <v>ELPLWNB</v>
      </c>
      <c r="B106" s="210" t="str">
        <f>VLOOKUP(A106,'Main Item List'!$A$3:$D$27748,2,0)</f>
        <v xml:space="preserve">Wire and installation of pendant light </v>
      </c>
      <c r="C106" s="219" cm="1">
        <f t="array" ref="C106">INDEX(XML!$J$1:$J$1202,SMALL(IF(($G$1=XML!$B$1:$B$1202),ROW(XML!$B$1:$B$1202)-MIN(ROW(XML!$B$1:$B$1202))+1,""),ROWS($C$1:C11)))</f>
        <v>3</v>
      </c>
      <c r="D106" s="211" t="str">
        <f>VLOOKUP(A106,'Main Item List'!$A$3:$D$27748,3,0)</f>
        <v>each</v>
      </c>
      <c r="E106" s="212">
        <f>VLOOKUP(A106,'Main Item List'!$A$3:$D$27748,4,0)</f>
        <v>99.01</v>
      </c>
      <c r="F106" s="213">
        <f t="shared" si="10"/>
        <v>297.03000000000003</v>
      </c>
      <c r="G106" s="136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</row>
    <row r="107" spans="1:20" s="29" customFormat="1" x14ac:dyDescent="0.2">
      <c r="A107" s="209" t="str" cm="1">
        <f t="array" ref="A107">INDEX(XML!D:D,SMALL(IF(($G$1=XML!B:B),ROW(XML!B:B)-MIN(ROW(XML!B:B))+1,""),ROWS($A$1:A12)))</f>
        <v>ELDPP3NB</v>
      </c>
      <c r="B107" s="210" t="str">
        <f>VLOOKUP(A107,'Main Item List'!$A$3:$D$27748,2,0)</f>
        <v xml:space="preserve">Double power point 300 series </v>
      </c>
      <c r="C107" s="219" cm="1">
        <f t="array" ref="C107">INDEX(XML!$J$1:$J$1202,SMALL(IF(($G$1=XML!$B$1:$B$1202),ROW(XML!$B$1:$B$1202)-MIN(ROW(XML!$B$1:$B$1202))+1,""),ROWS($C$1:C12)))</f>
        <v>24</v>
      </c>
      <c r="D107" s="211" t="str">
        <f>VLOOKUP(A107,'Main Item List'!$A$3:$D$27748,3,0)</f>
        <v>each</v>
      </c>
      <c r="E107" s="212">
        <f>VLOOKUP(A107,'Main Item List'!$A$3:$D$27748,4,0)</f>
        <v>80.27</v>
      </c>
      <c r="F107" s="213">
        <f t="shared" si="10"/>
        <v>1926.48</v>
      </c>
      <c r="G107" s="136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</row>
    <row r="108" spans="1:20" s="29" customFormat="1" x14ac:dyDescent="0.2">
      <c r="A108" s="209" t="str" cm="1">
        <f t="array" ref="A108">INDEX(XML!D:D,SMALL(IF(($G$1=XML!B:B),ROW(XML!B:B)-MIN(ROW(XML!B:B))+1,""),ROWS($A$1:A13)))</f>
        <v>ELDPPUSB3NB</v>
      </c>
      <c r="B108" s="210" t="str">
        <f>VLOOKUP(A108,'Main Item List'!$A$3:$D$27748,2,0)</f>
        <v>Double 10AMP power point with USB 300 series</v>
      </c>
      <c r="C108" s="219" cm="1">
        <f t="array" ref="C108">INDEX(XML!$J$1:$J$1202,SMALL(IF(($G$1=XML!$B$1:$B$1202),ROW(XML!$B$1:$B$1202)-MIN(ROW(XML!$B$1:$B$1202))+1,""),ROWS($C$1:C13)))</f>
        <v>6</v>
      </c>
      <c r="D108" s="211" t="str">
        <f>VLOOKUP(A108,'Main Item List'!$A$3:$D$27748,3,0)</f>
        <v>each</v>
      </c>
      <c r="E108" s="212">
        <f>VLOOKUP(A108,'Main Item List'!$A$3:$D$27748,4,0)</f>
        <v>136.99</v>
      </c>
      <c r="F108" s="213">
        <f t="shared" si="10"/>
        <v>821.94</v>
      </c>
      <c r="G108" s="136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</row>
    <row r="109" spans="1:20" s="29" customFormat="1" x14ac:dyDescent="0.2">
      <c r="A109" s="209" t="str" cm="1">
        <f t="array" ref="A109">INDEX(XML!D:D,SMALL(IF(($G$1=XML!B:B),ROW(XML!B:B)-MIN(ROW(XML!B:B))+1,""),ROWS($A$1:A14)))</f>
        <v>ELDWP3NB</v>
      </c>
      <c r="B109" s="210" t="str">
        <f>VLOOKUP(A109,'Main Item List'!$A$3:$D$27748,2,0)</f>
        <v xml:space="preserve">Dishwasher power point - no isolator 300 series </v>
      </c>
      <c r="C109" s="219" cm="1">
        <f t="array" ref="C109">INDEX(XML!$J$1:$J$1202,SMALL(IF(($G$1=XML!$B$1:$B$1202),ROW(XML!$B$1:$B$1202)-MIN(ROW(XML!$B$1:$B$1202))+1,""),ROWS($C$1:C14)))</f>
        <v>1</v>
      </c>
      <c r="D109" s="211" t="str">
        <f>VLOOKUP(A109,'Main Item List'!$A$3:$D$27748,3,0)</f>
        <v>each</v>
      </c>
      <c r="E109" s="212">
        <f>VLOOKUP(A109,'Main Item List'!$A$3:$D$27748,4,0)</f>
        <v>81.040000000000006</v>
      </c>
      <c r="F109" s="213">
        <f t="shared" si="10"/>
        <v>81.040000000000006</v>
      </c>
      <c r="G109" s="136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</row>
    <row r="110" spans="1:20" s="29" customFormat="1" x14ac:dyDescent="0.2">
      <c r="A110" s="209" t="str" cm="1">
        <f t="array" ref="A110">INDEX(XML!D:D,SMALL(IF(($G$1=XML!B:B),ROW(XML!B:B)-MIN(ROW(XML!B:B))+1,""),ROWS($A$1:A15)))</f>
        <v>ELHOB3NB</v>
      </c>
      <c r="B110" s="210" t="str">
        <f>VLOOKUP(A110,'Main Item List'!$A$3:$D$27748,2,0)</f>
        <v xml:space="preserve">Hob connection with isolator 300 series </v>
      </c>
      <c r="C110" s="219" cm="1">
        <f t="array" ref="C110">INDEX(XML!$J$1:$J$1202,SMALL(IF(($G$1=XML!$B$1:$B$1202),ROW(XML!$B$1:$B$1202)-MIN(ROW(XML!$B$1:$B$1202))+1,""),ROWS($C$1:C15)))</f>
        <v>1</v>
      </c>
      <c r="D110" s="211" t="str">
        <f>VLOOKUP(A110,'Main Item List'!$A$3:$D$27748,3,0)</f>
        <v>each</v>
      </c>
      <c r="E110" s="212">
        <f>VLOOKUP(A110,'Main Item List'!$A$3:$D$27748,4,0)</f>
        <v>152.9</v>
      </c>
      <c r="F110" s="213">
        <f t="shared" si="10"/>
        <v>152.9</v>
      </c>
      <c r="G110" s="136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</row>
    <row r="111" spans="1:20" s="29" customFormat="1" x14ac:dyDescent="0.2">
      <c r="A111" s="209" t="str" cm="1">
        <f t="array" ref="A111">INDEX(XML!D:D,SMALL(IF(($G$1=XML!B:B),ROW(XML!B:B)-MIN(ROW(XML!B:B))+1,""),ROWS($A$1:A16)))</f>
        <v>ELFRP3NB</v>
      </c>
      <c r="B111" s="210" t="str">
        <f>VLOOKUP(A111,'Main Item List'!$A$3:$D$27748,2,0)</f>
        <v xml:space="preserve">Fridge power point 300 series </v>
      </c>
      <c r="C111" s="219" cm="1">
        <f t="array" ref="C111">INDEX(XML!$J$1:$J$1202,SMALL(IF(($G$1=XML!$B$1:$B$1202),ROW(XML!$B$1:$B$1202)-MIN(ROW(XML!$B$1:$B$1202))+1,""),ROWS($C$1:C16)))</f>
        <v>1</v>
      </c>
      <c r="D111" s="211" t="str">
        <f>VLOOKUP(A111,'Main Item List'!$A$3:$D$27748,3,0)</f>
        <v>each</v>
      </c>
      <c r="E111" s="212">
        <f>VLOOKUP(A111,'Main Item List'!$A$3:$D$27748,4,0)</f>
        <v>112.1</v>
      </c>
      <c r="F111" s="213">
        <f t="shared" si="10"/>
        <v>112.1</v>
      </c>
      <c r="G111" s="136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</row>
    <row r="112" spans="1:20" s="29" customFormat="1" x14ac:dyDescent="0.2">
      <c r="A112" s="209" t="str" cm="1">
        <f t="array" ref="A112">INDEX(XML!D:D,SMALL(IF(($G$1=XML!B:B),ROW(XML!B:B)-MIN(ROW(XML!B:B))+1,""),ROWS($A$1:A17)))</f>
        <v>ELMWP3NB</v>
      </c>
      <c r="B112" s="210" t="str">
        <f>VLOOKUP(A112,'Main Item List'!$A$3:$D$27748,2,0)</f>
        <v>Microwave power point 300 series</v>
      </c>
      <c r="C112" s="219" cm="1">
        <f t="array" ref="C112">INDEX(XML!$J$1:$J$1202,SMALL(IF(($G$1=XML!$B$1:$B$1202),ROW(XML!$B$1:$B$1202)-MIN(ROW(XML!$B$1:$B$1202))+1,""),ROWS($C$1:C17)))</f>
        <v>1</v>
      </c>
      <c r="D112" s="211" t="str">
        <f>VLOOKUP(A112,'Main Item List'!$A$3:$D$27748,3,0)</f>
        <v>each</v>
      </c>
      <c r="E112" s="212">
        <f>VLOOKUP(A112,'Main Item List'!$A$3:$D$27748,4,0)</f>
        <v>112.1</v>
      </c>
      <c r="F112" s="213">
        <f t="shared" si="10"/>
        <v>112.1</v>
      </c>
      <c r="G112" s="136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</row>
    <row r="113" spans="1:20" s="29" customFormat="1" x14ac:dyDescent="0.2">
      <c r="A113" s="209" t="str" cm="1">
        <f t="array" ref="A113">INDEX(XML!D:D,SMALL(IF(($G$1=XML!B:B),ROW(XML!B:B)-MIN(ROW(XML!B:B))+1,""),ROWS($A$1:A18)))</f>
        <v>ELWO3NB</v>
      </c>
      <c r="B113" s="210" t="str">
        <f>VLOOKUP(A113,'Main Item List'!$A$3:$D$27748,2,0)</f>
        <v xml:space="preserve">Wall oven with isolator 300 series </v>
      </c>
      <c r="C113" s="219" cm="1">
        <f t="array" ref="C113">INDEX(XML!$J$1:$J$1202,SMALL(IF(($G$1=XML!$B$1:$B$1202),ROW(XML!$B$1:$B$1202)-MIN(ROW(XML!$B$1:$B$1202))+1,""),ROWS($C$1:C18)))</f>
        <v>1</v>
      </c>
      <c r="D113" s="211" t="str">
        <f>VLOOKUP(A113,'Main Item List'!$A$3:$D$27748,3,0)</f>
        <v>each</v>
      </c>
      <c r="E113" s="212">
        <f>VLOOKUP(A113,'Main Item List'!$A$3:$D$27748,4,0)</f>
        <v>182.86</v>
      </c>
      <c r="F113" s="213">
        <f t="shared" si="10"/>
        <v>182.86</v>
      </c>
      <c r="G113" s="136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</row>
    <row r="114" spans="1:20" s="29" customFormat="1" x14ac:dyDescent="0.2">
      <c r="A114" s="209" t="str" cm="1">
        <f t="array" ref="A114">INDEX(XML!D:D,SMALL(IF(($G$1=XML!B:B),ROW(XML!B:B)-MIN(ROW(XML!B:B))+1,""),ROWS($A$1:A19)))</f>
        <v>ELHDP3NB</v>
      </c>
      <c r="B114" s="210" t="str">
        <f>VLOOKUP(A114,'Main Item List'!$A$3:$D$27748,2,0)</f>
        <v xml:space="preserve">Rangehood power point 300 series </v>
      </c>
      <c r="C114" s="219" cm="1">
        <f t="array" ref="C114">INDEX(XML!$J$1:$J$1202,SMALL(IF(($G$1=XML!$B$1:$B$1202),ROW(XML!$B$1:$B$1202)-MIN(ROW(XML!$B$1:$B$1202))+1,""),ROWS($C$1:C19)))</f>
        <v>1</v>
      </c>
      <c r="D114" s="211" t="str">
        <f>VLOOKUP(A114,'Main Item List'!$A$3:$D$27748,3,0)</f>
        <v>each</v>
      </c>
      <c r="E114" s="212">
        <f>VLOOKUP(A114,'Main Item List'!$A$3:$D$27748,4,0)</f>
        <v>112.1</v>
      </c>
      <c r="F114" s="213">
        <f t="shared" si="10"/>
        <v>112.1</v>
      </c>
      <c r="G114" s="136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</row>
    <row r="115" spans="1:20" s="29" customFormat="1" x14ac:dyDescent="0.2">
      <c r="A115" s="209" t="str" cm="1">
        <f t="array" ref="A115">INDEX(XML!D:D,SMALL(IF(($G$1=XML!B:B),ROW(XML!B:B)-MIN(ROW(XML!B:B))+1,""),ROWS($A$1:A20)))</f>
        <v>ELD23NB</v>
      </c>
      <c r="B115" s="210" t="str">
        <f>VLOOKUP(A115,'Main Item List'!$A$3:$D$27748,2,0)</f>
        <v xml:space="preserve">Double data point 300 series </v>
      </c>
      <c r="C115" s="219" cm="1">
        <f t="array" ref="C115">INDEX(XML!$J$1:$J$1202,SMALL(IF(($G$1=XML!$B$1:$B$1202),ROW(XML!$B$1:$B$1202)-MIN(ROW(XML!$B$1:$B$1202))+1,""),ROWS($C$1:C20)))</f>
        <v>4</v>
      </c>
      <c r="D115" s="211" t="str">
        <f>VLOOKUP(A115,'Main Item List'!$A$3:$D$27748,3,0)</f>
        <v>each</v>
      </c>
      <c r="E115" s="212">
        <f>VLOOKUP(A115,'Main Item List'!$A$3:$D$27748,4,0)</f>
        <v>126.04</v>
      </c>
      <c r="F115" s="213">
        <f t="shared" si="10"/>
        <v>504.16</v>
      </c>
      <c r="G115" s="136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</row>
    <row r="116" spans="1:20" s="76" customFormat="1" x14ac:dyDescent="0.2">
      <c r="A116" s="209" t="str" cm="1">
        <f t="array" ref="A116">INDEX(XML!D:D,SMALL(IF(($G$1=XML!B:B),ROW(XML!B:B)-MIN(ROW(XML!B:B))+1,""),ROWS($A$1:A21)))</f>
        <v>ELPTV3NB</v>
      </c>
      <c r="B116" s="210" t="str">
        <f>VLOOKUP(A116,'Main Item List'!$A$3:$D$27748,2,0)</f>
        <v>Primary tv point for satelite tv inc data point 300 series</v>
      </c>
      <c r="C116" s="219" cm="1">
        <f t="array" ref="C116">INDEX(XML!$J$1:$J$1202,SMALL(IF(($G$1=XML!$B$1:$B$1202),ROW(XML!$B$1:$B$1202)-MIN(ROW(XML!$B$1:$B$1202))+1,""),ROWS($C$1:C21)))</f>
        <v>1</v>
      </c>
      <c r="D116" s="211" t="str">
        <f>VLOOKUP(A116,'Main Item List'!$A$3:$D$27748,3,0)</f>
        <v>each</v>
      </c>
      <c r="E116" s="212">
        <f>VLOOKUP(A116,'Main Item List'!$A$3:$D$27748,4,0)</f>
        <v>128.34</v>
      </c>
      <c r="F116" s="213">
        <f t="shared" si="10"/>
        <v>128.34</v>
      </c>
      <c r="G116" s="136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</row>
    <row r="117" spans="1:20" s="29" customFormat="1" x14ac:dyDescent="0.2">
      <c r="A117" s="209" t="str" cm="1">
        <f t="array" ref="A117">INDEX(XML!D:D,SMALL(IF(($G$1=XML!B:B),ROW(XML!B:B)-MIN(ROW(XML!B:B))+1,""),ROWS($A$1:A22)))</f>
        <v>ELSTVNB</v>
      </c>
      <c r="B117" s="210" t="str">
        <f>VLOOKUP(A117,'Main Item List'!$A$3:$D$27748,2,0)</f>
        <v xml:space="preserve">Secondary tv point for satelite tv inc data point 600 series </v>
      </c>
      <c r="C117" s="219" cm="1">
        <f t="array" ref="C117">INDEX(XML!$J$1:$J$1202,SMALL(IF(($G$1=XML!$B$1:$B$1202),ROW(XML!$B$1:$B$1202)-MIN(ROW(XML!$B$1:$B$1202))+1,""),ROWS($C$1:C22)))</f>
        <v>3</v>
      </c>
      <c r="D117" s="211" t="str">
        <f>VLOOKUP(A117,'Main Item List'!$A$3:$D$27748,3,0)</f>
        <v>each</v>
      </c>
      <c r="E117" s="212">
        <f>VLOOKUP(A117,'Main Item List'!$A$3:$D$27748,4,0)</f>
        <v>114.03</v>
      </c>
      <c r="F117" s="213">
        <f t="shared" si="10"/>
        <v>342.09000000000003</v>
      </c>
      <c r="G117" s="136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</row>
    <row r="118" spans="1:20" s="29" customFormat="1" x14ac:dyDescent="0.2">
      <c r="A118" s="209" t="str" cm="1">
        <f t="array" ref="A118">INDEX(XML!D:D,SMALL(IF(($G$1=XML!B:B),ROW(XML!B:B)-MIN(ROW(XML!B:B))+1,""),ROWS($A$1:A23)))</f>
        <v>ELGDP3NB</v>
      </c>
      <c r="B118" s="210" t="str">
        <f>VLOOKUP(A118,'Main Item List'!$A$3:$D$27748,2,0)</f>
        <v xml:space="preserve">Garage door opener plug 300 series </v>
      </c>
      <c r="C118" s="219" cm="1">
        <f t="array" ref="C118">INDEX(XML!$J$1:$J$1202,SMALL(IF(($G$1=XML!$B$1:$B$1202),ROW(XML!$B$1:$B$1202)-MIN(ROW(XML!$B$1:$B$1202))+1,""),ROWS($C$1:C23)))</f>
        <v>1</v>
      </c>
      <c r="D118" s="211" t="str">
        <f>VLOOKUP(A118,'Main Item List'!$A$3:$D$27748,3,0)</f>
        <v>each</v>
      </c>
      <c r="E118" s="212">
        <f>VLOOKUP(A118,'Main Item List'!$A$3:$D$27748,4,0)</f>
        <v>77.03</v>
      </c>
      <c r="F118" s="213">
        <f t="shared" si="10"/>
        <v>77.03</v>
      </c>
      <c r="G118" s="136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</row>
    <row r="119" spans="1:20" s="29" customFormat="1" x14ac:dyDescent="0.2">
      <c r="A119" s="209" t="str" cm="1">
        <f t="array" ref="A119">INDEX(XML!D:D,SMALL(IF(($G$1=XML!B:B),ROW(XML!B:B)-MIN(ROW(XML!B:B))+1,""),ROWS($A$1:A24)))</f>
        <v>ELFAN1503NB</v>
      </c>
      <c r="B119" s="210" t="str">
        <f>VLOOKUP(A119,'Main Item List'!$A$3:$D$27748,2,0)</f>
        <v xml:space="preserve">VGB4K6 150mm inline fan 300 series </v>
      </c>
      <c r="C119" s="219" cm="1">
        <f t="array" ref="C119">INDEX(XML!$J$1:$J$1202,SMALL(IF(($G$1=XML!$B$1:$B$1202),ROW(XML!$B$1:$B$1202)-MIN(ROW(XML!$B$1:$B$1202))+1,""),ROWS($C$1:C24)))</f>
        <v>3</v>
      </c>
      <c r="D119" s="211" t="str">
        <f>VLOOKUP(A119,'Main Item List'!$A$3:$D$27748,3,0)</f>
        <v>each</v>
      </c>
      <c r="E119" s="212">
        <f>VLOOKUP(A119,'Main Item List'!$A$3:$D$27748,4,0)</f>
        <v>239.91</v>
      </c>
      <c r="F119" s="213">
        <f t="shared" si="10"/>
        <v>719.73</v>
      </c>
      <c r="G119" s="136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</row>
    <row r="120" spans="1:20" s="76" customFormat="1" x14ac:dyDescent="0.2">
      <c r="A120" s="209" t="str" cm="1">
        <f t="array" ref="A120">INDEX(XML!D:D,SMALL(IF(($G$1=XML!B:B),ROW(XML!B:B)-MIN(ROW(XML!B:B))+1,""),ROWS($A$1:A25)))</f>
        <v>ELS2077SS3NB</v>
      </c>
      <c r="B120" s="210" t="str">
        <f>VLOOKUP(A120,'Main Item List'!$A$3:$D$27748,2,0)</f>
        <v xml:space="preserve">Serene S2078 wall mounted bathroom heater - s/s 300 series </v>
      </c>
      <c r="C120" s="219" cm="1">
        <f t="array" ref="C120">INDEX(XML!$J$1:$J$1202,SMALL(IF(($G$1=XML!$B$1:$B$1202),ROW(XML!$B$1:$B$1202)-MIN(ROW(XML!$B$1:$B$1202))+1,""),ROWS($C$1:C25)))</f>
        <v>2</v>
      </c>
      <c r="D120" s="211" t="str">
        <f>VLOOKUP(A120,'Main Item List'!$A$3:$D$27748,3,0)</f>
        <v>each</v>
      </c>
      <c r="E120" s="212">
        <f>VLOOKUP(A120,'Main Item List'!$A$3:$D$27748,4,0)</f>
        <v>275.88</v>
      </c>
      <c r="F120" s="213">
        <f t="shared" si="10"/>
        <v>551.76</v>
      </c>
      <c r="G120" s="136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</row>
    <row r="121" spans="1:20" s="29" customFormat="1" x14ac:dyDescent="0.2">
      <c r="A121" s="209" t="str" cm="1">
        <f t="array" ref="A121">INDEX(XML!D:D,SMALL(IF(($G$1=XML!B:B),ROW(XML!B:B)-MIN(ROW(XML!B:B))+1,""),ROWS($A$1:A26)))</f>
        <v>ELHTRCL100</v>
      </c>
      <c r="B121" s="210" t="str">
        <f>VLOOKUP(A121,'Main Item List'!$A$3:$D$27748,2,0)</f>
        <v>Newtech heated towel rail CL100 800h X 600w - round 7 rail 600 series</v>
      </c>
      <c r="C121" s="219" cm="1">
        <f t="array" ref="C121">INDEX(XML!$J$1:$J$1202,SMALL(IF(($G$1=XML!$B$1:$B$1202),ROW(XML!$B$1:$B$1202)-MIN(ROW(XML!$B$1:$B$1202))+1,""),ROWS($C$1:C26)))</f>
        <v>2</v>
      </c>
      <c r="D121" s="211" t="str">
        <f>VLOOKUP(A121,'Main Item List'!$A$3:$D$27748,3,0)</f>
        <v>each</v>
      </c>
      <c r="E121" s="212">
        <f>VLOOKUP(A121,'Main Item List'!$A$3:$D$27748,4,0)</f>
        <v>297.74</v>
      </c>
      <c r="F121" s="213">
        <f t="shared" si="10"/>
        <v>595.48</v>
      </c>
      <c r="G121" s="136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</row>
    <row r="122" spans="1:20" s="29" customFormat="1" x14ac:dyDescent="0.2">
      <c r="A122" s="209" t="str" cm="1">
        <f t="array" ref="A122">INDEX(XML!D:D,SMALL(IF(($G$1=XML!B:B),ROW(XML!B:B)-MIN(ROW(XML!B:B))+1,""),ROWS($A$1:A27)))</f>
        <v>ELCAV10NB</v>
      </c>
      <c r="B122" s="210" t="str">
        <f>VLOOKUP(A122,'Main Item List'!$A$3:$D$27748,2,0)</f>
        <v xml:space="preserve">Cavius mini smoke alarm </v>
      </c>
      <c r="C122" s="219" cm="1">
        <f t="array" ref="C122">INDEX(XML!$J$1:$J$1202,SMALL(IF(($G$1=XML!$B$1:$B$1202),ROW(XML!$B$1:$B$1202)-MIN(ROW(XML!$B$1:$B$1202))+1,""),ROWS($C$1:C27)))</f>
        <v>2</v>
      </c>
      <c r="D122" s="211" t="str">
        <f>VLOOKUP(A122,'Main Item List'!$A$3:$D$27748,3,0)</f>
        <v>each</v>
      </c>
      <c r="E122" s="212">
        <f>VLOOKUP(A122,'Main Item List'!$A$3:$D$27748,4,0)</f>
        <v>49.79</v>
      </c>
      <c r="F122" s="213">
        <f t="shared" si="10"/>
        <v>99.58</v>
      </c>
      <c r="G122" s="136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</row>
    <row r="123" spans="1:20" s="29" customFormat="1" x14ac:dyDescent="0.2">
      <c r="A123" s="209" t="str" cm="1">
        <f t="array" ref="A123">INDEX(XML!D:D,SMALL(IF(($G$1=XML!B:B),ROW(XML!B:B)-MIN(ROW(XML!B:B))+1,""),ROWS($A$1:A28)))</f>
        <v>ELAVCHNB</v>
      </c>
      <c r="B123" s="210" t="str">
        <f>VLOOKUP(A123,'Main Item List'!$A$3:$D$27748,2,0)</f>
        <v xml:space="preserve">Audio visual communications hub - upto 8 data outlets    </v>
      </c>
      <c r="C123" s="219" cm="1">
        <f t="array" ref="C123">INDEX(XML!$J$1:$J$1202,SMALL(IF(($G$1=XML!$B$1:$B$1202),ROW(XML!$B$1:$B$1202)-MIN(ROW(XML!$B$1:$B$1202))+1,""),ROWS($C$1:C28)))</f>
        <v>1</v>
      </c>
      <c r="D123" s="211" t="str">
        <f>VLOOKUP(A123,'Main Item List'!$A$3:$D$27748,3,0)</f>
        <v>each</v>
      </c>
      <c r="E123" s="212">
        <f>VLOOKUP(A123,'Main Item List'!$A$3:$D$27748,4,0)</f>
        <v>714.77</v>
      </c>
      <c r="F123" s="213">
        <f t="shared" si="10"/>
        <v>714.77</v>
      </c>
      <c r="G123" s="136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</row>
    <row r="124" spans="1:20" s="29" customFormat="1" x14ac:dyDescent="0.2">
      <c r="A124" s="209" t="str" cm="1">
        <f t="array" ref="A124">INDEX(XML!D:D,SMALL(IF(($G$1=XML!B:B),ROW(XML!B:B)-MIN(ROW(XML!B:B))+1,""),ROWS($A$1:A29)))</f>
        <v>ELGDSW3NB</v>
      </c>
      <c r="B124" s="210" t="str">
        <f>VLOOKUP(A124,'Main Item List'!$A$3:$D$27748,2,0)</f>
        <v xml:space="preserve">Garage door switch mounted on wall 300 series </v>
      </c>
      <c r="C124" s="219" cm="1">
        <f t="array" ref="C124">INDEX(XML!$J$1:$J$1202,SMALL(IF(($G$1=XML!$B$1:$B$1202),ROW(XML!$B$1:$B$1202)-MIN(ROW(XML!$B$1:$B$1202))+1,""),ROWS($C$1:C29)))</f>
        <v>1</v>
      </c>
      <c r="D124" s="211" t="str">
        <f>VLOOKUP(A124,'Main Item List'!$A$3:$D$27748,3,0)</f>
        <v>each</v>
      </c>
      <c r="E124" s="212">
        <f>VLOOKUP(A124,'Main Item List'!$A$3:$D$27748,4,0)</f>
        <v>63.39</v>
      </c>
      <c r="F124" s="213">
        <f t="shared" si="10"/>
        <v>63.39</v>
      </c>
      <c r="G124" s="136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</row>
    <row r="125" spans="1:20" s="76" customFormat="1" x14ac:dyDescent="0.2">
      <c r="A125" s="209" t="str" cm="1">
        <f t="array" ref="A125">INDEX(XML!D:D,SMALL(IF(($G$1=XML!B:B),ROW(XML!B:B)-MIN(ROW(XML!B:B))+1,""),ROWS($A$1:A30)))</f>
        <v>ELSEPEONE</v>
      </c>
      <c r="B125" s="210" t="str">
        <f>VLOOKUP(A125,'Main Item List'!$A$3:$D$27748,2,0)</f>
        <v>Run power to Eone sewer system</v>
      </c>
      <c r="C125" s="219" cm="1">
        <f t="array" ref="C125">INDEX(XML!$J$1:$J$1202,SMALL(IF(($G$1=XML!$B$1:$B$1202),ROW(XML!$B$1:$B$1202)-MIN(ROW(XML!$B$1:$B$1202))+1,""),ROWS($C$1:C30)))</f>
        <v>1</v>
      </c>
      <c r="D125" s="211" t="str">
        <f>VLOOKUP(A125,'Main Item List'!$A$3:$D$27748,3,0)</f>
        <v xml:space="preserve"> each </v>
      </c>
      <c r="E125" s="212">
        <f>VLOOKUP(A125,'Main Item List'!$A$3:$D$27748,4,0)</f>
        <v>319.37</v>
      </c>
      <c r="F125" s="213">
        <f t="shared" si="10"/>
        <v>319.37</v>
      </c>
      <c r="G125" s="136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</row>
    <row r="126" spans="1:20" s="29" customFormat="1" x14ac:dyDescent="0.2">
      <c r="A126" s="209" t="str" cm="1">
        <f t="array" ref="A126">INDEX(XML!D:D,SMALL(IF(($G$1=XML!B:B),ROW(XML!B:B)-MIN(ROW(XML!B:B))+1,""),ROWS($A$1:A31)))</f>
        <v>ELHPPW</v>
      </c>
      <c r="B126" s="210" t="str">
        <f>VLOOKUP(A126,'Main Item List'!$A$3:$D$27748,2,0)</f>
        <v>Prewire for future Heat Pump</v>
      </c>
      <c r="C126" s="219" cm="1">
        <f t="array" ref="C126">INDEX(XML!$J$1:$J$1202,SMALL(IF(($G$1=XML!$B$1:$B$1202),ROW(XML!$B$1:$B$1202)-MIN(ROW(XML!$B$1:$B$1202))+1,""),ROWS($C$1:C31)))</f>
        <v>1</v>
      </c>
      <c r="D126" s="211" t="str">
        <f>VLOOKUP(A126,'Main Item List'!$A$3:$D$27748,3,0)</f>
        <v xml:space="preserve"> sum </v>
      </c>
      <c r="E126" s="212">
        <f>VLOOKUP(A126,'Main Item List'!$A$3:$D$27748,4,0)</f>
        <v>387.5</v>
      </c>
      <c r="F126" s="213">
        <f t="shared" si="10"/>
        <v>387.5</v>
      </c>
      <c r="G126" s="136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</row>
    <row r="127" spans="1:20" s="29" customFormat="1" x14ac:dyDescent="0.2">
      <c r="A127" s="209" t="str" cm="1">
        <f t="array" ref="A127">INDEX(XML!D:D,SMALL(IF(($G$1=XML!B:B),ROW(XML!B:B)-MIN(ROW(XML!B:B))+1,""),ROWS($A$1:A32)))</f>
        <v>EL6SPANB</v>
      </c>
      <c r="B127" s="210" t="str">
        <f>VLOOKUP(A127,'Main Item List'!$A$3:$D$27748,2,0)</f>
        <v>Outdoor spa connection 32A - plug on exterior of house</v>
      </c>
      <c r="C127" s="219" cm="1">
        <f t="array" ref="C127">INDEX(XML!$J$1:$J$1202,SMALL(IF(($G$1=XML!$B$1:$B$1202),ROW(XML!$B$1:$B$1202)-MIN(ROW(XML!$B$1:$B$1202))+1,""),ROWS($C$1:C32)))</f>
        <v>1</v>
      </c>
      <c r="D127" s="211" t="str">
        <f>VLOOKUP(A127,'Main Item List'!$A$3:$D$27748,3,0)</f>
        <v>each</v>
      </c>
      <c r="E127" s="212">
        <f>VLOOKUP(A127,'Main Item List'!$A$3:$D$27748,4,0)</f>
        <v>231.1</v>
      </c>
      <c r="F127" s="213">
        <f t="shared" si="10"/>
        <v>231.1</v>
      </c>
      <c r="G127" s="136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</row>
    <row r="128" spans="1:20" s="29" customFormat="1" x14ac:dyDescent="0.2">
      <c r="A128" s="209" t="str" cm="1">
        <f t="array" ref="A128">INDEX(XML!D:D,SMALL(IF(($G$1=XML!B:B),ROW(XML!B:B)-MIN(ROW(XML!B:B))+1,""),ROWS($A$1:A33)))</f>
        <v>ELOSPNB</v>
      </c>
      <c r="B128" s="210" t="str">
        <f>VLOOKUP(A128,'Main Item List'!$A$3:$D$27748,2,0)</f>
        <v xml:space="preserve">Outside single waterproof power point </v>
      </c>
      <c r="C128" s="219" cm="1">
        <f t="array" ref="C128">INDEX(XML!$J$1:$J$1202,SMALL(IF(($G$1=XML!$B$1:$B$1202),ROW(XML!$B$1:$B$1202)-MIN(ROW(XML!$B$1:$B$1202))+1,""),ROWS($C$1:C33)))</f>
        <v>1</v>
      </c>
      <c r="D128" s="211" t="str">
        <f>VLOOKUP(A128,'Main Item List'!$A$3:$D$27748,3,0)</f>
        <v>each</v>
      </c>
      <c r="E128" s="212">
        <f>VLOOKUP(A128,'Main Item List'!$A$3:$D$27748,4,0)</f>
        <v>155.44999999999999</v>
      </c>
      <c r="F128" s="213">
        <f t="shared" si="10"/>
        <v>155.44999999999999</v>
      </c>
      <c r="G128" s="136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</row>
    <row r="129" spans="1:20" s="29" customFormat="1" x14ac:dyDescent="0.2">
      <c r="A129" s="209" t="e" cm="1">
        <f t="array" ref="A129">INDEX(XML!D:D,SMALL(IF(($G$1=XML!B:B),ROW(XML!B:B)-MIN(ROW(XML!B:B))+1,""),ROWS($A$1:A34)))</f>
        <v>#NUM!</v>
      </c>
      <c r="B129" s="210" t="e">
        <f>VLOOKUP(A129,'Main Item List'!$A$3:$D$27748,2,0)</f>
        <v>#NUM!</v>
      </c>
      <c r="C129" s="219" t="e" cm="1">
        <f t="array" ref="C129">INDEX(XML!$J$1:$J$1202,SMALL(IF(($G$1=XML!$B$1:$B$1202),ROW(XML!$B$1:$B$1202)-MIN(ROW(XML!$B$1:$B$1202))+1,""),ROWS($C$1:C34)))</f>
        <v>#NUM!</v>
      </c>
      <c r="D129" s="211" t="e">
        <f>VLOOKUP(A129,'Main Item List'!$A$3:$D$27748,3,0)</f>
        <v>#NUM!</v>
      </c>
      <c r="E129" s="212" t="e">
        <f>VLOOKUP(A129,'Main Item List'!$A$3:$D$27748,4,0)</f>
        <v>#NUM!</v>
      </c>
      <c r="F129" s="213" t="str">
        <f t="shared" si="10"/>
        <v>0</v>
      </c>
      <c r="G129" s="136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</row>
    <row r="130" spans="1:20" s="29" customFormat="1" x14ac:dyDescent="0.2">
      <c r="A130" s="209" t="e" cm="1">
        <f t="array" ref="A130">INDEX(XML!D:D,SMALL(IF(($G$1=XML!B:B),ROW(XML!B:B)-MIN(ROW(XML!B:B))+1,""),ROWS($A$1:A35)))</f>
        <v>#NUM!</v>
      </c>
      <c r="B130" s="210" t="e">
        <f>VLOOKUP(A130,'Main Item List'!$A$3:$D$27748,2,0)</f>
        <v>#NUM!</v>
      </c>
      <c r="C130" s="219" t="e" cm="1">
        <f t="array" ref="C130">INDEX(XML!$J$1:$J$1202,SMALL(IF(($G$1=XML!$B$1:$B$1202),ROW(XML!$B$1:$B$1202)-MIN(ROW(XML!$B$1:$B$1202))+1,""),ROWS($C$1:C35)))</f>
        <v>#NUM!</v>
      </c>
      <c r="D130" s="211" t="e">
        <f>VLOOKUP(A130,'Main Item List'!$A$3:$D$27748,3,0)</f>
        <v>#NUM!</v>
      </c>
      <c r="E130" s="212" t="e">
        <f>VLOOKUP(A130,'Main Item List'!$A$3:$D$27748,4,0)</f>
        <v>#NUM!</v>
      </c>
      <c r="F130" s="213" t="str">
        <f t="shared" si="10"/>
        <v>0</v>
      </c>
      <c r="G130" s="136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</row>
    <row r="131" spans="1:20" s="29" customFormat="1" x14ac:dyDescent="0.2">
      <c r="A131" s="209" t="e" cm="1">
        <f t="array" ref="A131">INDEX(XML!D:D,SMALL(IF(($G$1=XML!B:B),ROW(XML!B:B)-MIN(ROW(XML!B:B))+1,""),ROWS($A$1:A36)))</f>
        <v>#NUM!</v>
      </c>
      <c r="B131" s="210" t="e">
        <f>VLOOKUP(A131,'Main Item List'!$A$3:$D$27748,2,0)</f>
        <v>#NUM!</v>
      </c>
      <c r="C131" s="219" t="e" cm="1">
        <f t="array" ref="C131">INDEX(XML!$J$1:$J$1202,SMALL(IF(($G$1=XML!$B$1:$B$1202),ROW(XML!$B$1:$B$1202)-MIN(ROW(XML!$B$1:$B$1202))+1,""),ROWS($C$1:C36)))</f>
        <v>#NUM!</v>
      </c>
      <c r="D131" s="211" t="e">
        <f>VLOOKUP(A131,'Main Item List'!$A$3:$D$27748,3,0)</f>
        <v>#NUM!</v>
      </c>
      <c r="E131" s="212" t="e">
        <f>VLOOKUP(A131,'Main Item List'!$A$3:$D$27748,4,0)</f>
        <v>#NUM!</v>
      </c>
      <c r="F131" s="213" t="str">
        <f t="shared" si="10"/>
        <v>0</v>
      </c>
      <c r="G131" s="136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</row>
    <row r="132" spans="1:20" s="29" customFormat="1" x14ac:dyDescent="0.2">
      <c r="A132" s="209" t="e" cm="1">
        <f t="array" ref="A132">INDEX(XML!D:D,SMALL(IF(($G$1=XML!B:B),ROW(XML!B:B)-MIN(ROW(XML!B:B))+1,""),ROWS($A$1:A37)))</f>
        <v>#NUM!</v>
      </c>
      <c r="B132" s="210" t="e">
        <f>VLOOKUP(A132,'Main Item List'!$A$3:$D$27748,2,0)</f>
        <v>#NUM!</v>
      </c>
      <c r="C132" s="219" t="e" cm="1">
        <f t="array" ref="C132">INDEX(XML!$J$1:$J$1202,SMALL(IF(($G$1=XML!$B$1:$B$1202),ROW(XML!$B$1:$B$1202)-MIN(ROW(XML!$B$1:$B$1202))+1,""),ROWS($C$1:C37)))</f>
        <v>#NUM!</v>
      </c>
      <c r="D132" s="211" t="e">
        <f>VLOOKUP(A132,'Main Item List'!$A$3:$D$27748,3,0)</f>
        <v>#NUM!</v>
      </c>
      <c r="E132" s="212" t="e">
        <f>VLOOKUP(A132,'Main Item List'!$A$3:$D$27748,4,0)</f>
        <v>#NUM!</v>
      </c>
      <c r="F132" s="213" t="str">
        <f t="shared" si="10"/>
        <v>0</v>
      </c>
      <c r="G132" s="136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</row>
    <row r="133" spans="1:20" s="29" customFormat="1" x14ac:dyDescent="0.2">
      <c r="A133" s="209" t="e" cm="1">
        <f t="array" ref="A133">INDEX(XML!D:D,SMALL(IF(($G$1=XML!B:B),ROW(XML!B:B)-MIN(ROW(XML!B:B))+1,""),ROWS($A$1:A38)))</f>
        <v>#NUM!</v>
      </c>
      <c r="B133" s="210" t="e">
        <f>VLOOKUP(A133,'Main Item List'!$A$3:$D$27748,2,0)</f>
        <v>#NUM!</v>
      </c>
      <c r="C133" s="219" t="e" cm="1">
        <f t="array" ref="C133">INDEX(XML!$J$1:$J$1202,SMALL(IF(($G$1=XML!$B$1:$B$1202),ROW(XML!$B$1:$B$1202)-MIN(ROW(XML!$B$1:$B$1202))+1,""),ROWS($C$1:C38)))</f>
        <v>#NUM!</v>
      </c>
      <c r="D133" s="211" t="e">
        <f>VLOOKUP(A133,'Main Item List'!$A$3:$D$27748,3,0)</f>
        <v>#NUM!</v>
      </c>
      <c r="E133" s="212" t="e">
        <f>VLOOKUP(A133,'Main Item List'!$A$3:$D$27748,4,0)</f>
        <v>#NUM!</v>
      </c>
      <c r="F133" s="213" t="str">
        <f t="shared" si="10"/>
        <v>0</v>
      </c>
      <c r="G133" s="136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</row>
    <row r="134" spans="1:20" s="29" customFormat="1" x14ac:dyDescent="0.2">
      <c r="A134" s="209" t="e" cm="1">
        <f t="array" ref="A134">INDEX(XML!D:D,SMALL(IF(($G$1=XML!B:B),ROW(XML!B:B)-MIN(ROW(XML!B:B))+1,""),ROWS($A$1:A39)))</f>
        <v>#NUM!</v>
      </c>
      <c r="B134" s="210" t="e">
        <f>VLOOKUP(A134,'Main Item List'!$A$3:$D$27748,2,0)</f>
        <v>#NUM!</v>
      </c>
      <c r="C134" s="219" t="e" cm="1">
        <f t="array" ref="C134">INDEX(XML!$J$1:$J$1202,SMALL(IF(($G$1=XML!$B$1:$B$1202),ROW(XML!$B$1:$B$1202)-MIN(ROW(XML!$B$1:$B$1202))+1,""),ROWS($C$1:C39)))</f>
        <v>#NUM!</v>
      </c>
      <c r="D134" s="211" t="e">
        <f>VLOOKUP(A134,'Main Item List'!$A$3:$D$27748,3,0)</f>
        <v>#NUM!</v>
      </c>
      <c r="E134" s="212" t="e">
        <f>VLOOKUP(A134,'Main Item List'!$A$3:$D$27748,4,0)</f>
        <v>#NUM!</v>
      </c>
      <c r="F134" s="213" t="str">
        <f t="shared" si="10"/>
        <v>0</v>
      </c>
      <c r="G134" s="136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</row>
    <row r="135" spans="1:20" s="29" customFormat="1" x14ac:dyDescent="0.2">
      <c r="A135" s="209" t="e" cm="1">
        <f t="array" ref="A135">INDEX(XML!D:D,SMALL(IF(($G$1=XML!B:B),ROW(XML!B:B)-MIN(ROW(XML!B:B))+1,""),ROWS($A$1:A40)))</f>
        <v>#NUM!</v>
      </c>
      <c r="B135" s="210" t="e">
        <f>VLOOKUP(A135,'Main Item List'!$A$3:$D$27748,2,0)</f>
        <v>#NUM!</v>
      </c>
      <c r="C135" s="219" t="e" cm="1">
        <f t="array" ref="C135">INDEX(XML!$J$1:$J$1202,SMALL(IF(($G$1=XML!$B$1:$B$1202),ROW(XML!$B$1:$B$1202)-MIN(ROW(XML!$B$1:$B$1202))+1,""),ROWS($C$1:C40)))</f>
        <v>#NUM!</v>
      </c>
      <c r="D135" s="211" t="e">
        <f>VLOOKUP(A135,'Main Item List'!$A$3:$D$27748,3,0)</f>
        <v>#NUM!</v>
      </c>
      <c r="E135" s="212" t="e">
        <f>VLOOKUP(A135,'Main Item List'!$A$3:$D$27748,4,0)</f>
        <v>#NUM!</v>
      </c>
      <c r="F135" s="213" t="str">
        <f t="shared" si="10"/>
        <v>0</v>
      </c>
      <c r="G135" s="136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</row>
    <row r="136" spans="1:20" s="29" customFormat="1" x14ac:dyDescent="0.2">
      <c r="A136" s="209" t="e" cm="1">
        <f t="array" ref="A136">INDEX(XML!D:D,SMALL(IF(($G$1=XML!B:B),ROW(XML!B:B)-MIN(ROW(XML!B:B))+1,""),ROWS($A$1:A41)))</f>
        <v>#NUM!</v>
      </c>
      <c r="B136" s="210" t="e">
        <f>VLOOKUP(A136,'Main Item List'!$A$3:$D$27748,2,0)</f>
        <v>#NUM!</v>
      </c>
      <c r="C136" s="219" t="e" cm="1">
        <f t="array" ref="C136">INDEX(XML!$J$1:$J$1202,SMALL(IF(($G$1=XML!$B$1:$B$1202),ROW(XML!$B$1:$B$1202)-MIN(ROW(XML!$B$1:$B$1202))+1,""),ROWS($C$1:C41)))</f>
        <v>#NUM!</v>
      </c>
      <c r="D136" s="211" t="e">
        <f>VLOOKUP(A136,'Main Item List'!$A$3:$D$27748,3,0)</f>
        <v>#NUM!</v>
      </c>
      <c r="E136" s="212" t="e">
        <f>VLOOKUP(A136,'Main Item List'!$A$3:$D$27748,4,0)</f>
        <v>#NUM!</v>
      </c>
      <c r="F136" s="213" t="str">
        <f t="shared" si="10"/>
        <v>0</v>
      </c>
      <c r="G136" s="136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</row>
    <row r="137" spans="1:20" s="29" customFormat="1" x14ac:dyDescent="0.2">
      <c r="A137" s="209" t="e" cm="1">
        <f t="array" ref="A137">INDEX(XML!D:D,SMALL(IF(($G$1=XML!B:B),ROW(XML!B:B)-MIN(ROW(XML!B:B))+1,""),ROWS($A$1:A42)))</f>
        <v>#NUM!</v>
      </c>
      <c r="B137" s="210" t="e">
        <f>VLOOKUP(A137,'Main Item List'!$A$3:$D$27748,2,0)</f>
        <v>#NUM!</v>
      </c>
      <c r="C137" s="219" t="e" cm="1">
        <f t="array" ref="C137">INDEX(XML!$J$1:$J$1202,SMALL(IF(($G$1=XML!$B$1:$B$1202),ROW(XML!$B$1:$B$1202)-MIN(ROW(XML!$B$1:$B$1202))+1,""),ROWS($C$1:C42)))</f>
        <v>#NUM!</v>
      </c>
      <c r="D137" s="211" t="e">
        <f>VLOOKUP(A137,'Main Item List'!$A$3:$D$27748,3,0)</f>
        <v>#NUM!</v>
      </c>
      <c r="E137" s="212" t="e">
        <f>VLOOKUP(A137,'Main Item List'!$A$3:$D$27748,4,0)</f>
        <v>#NUM!</v>
      </c>
      <c r="F137" s="213" t="str">
        <f t="shared" si="10"/>
        <v>0</v>
      </c>
      <c r="G137" s="136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</row>
    <row r="138" spans="1:20" s="29" customFormat="1" x14ac:dyDescent="0.2">
      <c r="A138" s="209" t="e" cm="1">
        <f t="array" ref="A138">INDEX(XML!D:D,SMALL(IF(($G$1=XML!B:B),ROW(XML!B:B)-MIN(ROW(XML!B:B))+1,""),ROWS($A$1:A43)))</f>
        <v>#NUM!</v>
      </c>
      <c r="B138" s="210" t="e">
        <f>VLOOKUP(A138,'Main Item List'!$A$3:$D$27748,2,0)</f>
        <v>#NUM!</v>
      </c>
      <c r="C138" s="219" t="e" cm="1">
        <f t="array" ref="C138">INDEX(XML!$J$1:$J$1202,SMALL(IF(($G$1=XML!$B$1:$B$1202),ROW(XML!$B$1:$B$1202)-MIN(ROW(XML!$B$1:$B$1202))+1,""),ROWS($C$1:C43)))</f>
        <v>#NUM!</v>
      </c>
      <c r="D138" s="211" t="e">
        <f>VLOOKUP(A138,'Main Item List'!$A$3:$D$27748,3,0)</f>
        <v>#NUM!</v>
      </c>
      <c r="E138" s="212" t="e">
        <f>VLOOKUP(A138,'Main Item List'!$A$3:$D$27748,4,0)</f>
        <v>#NUM!</v>
      </c>
      <c r="F138" s="213" t="str">
        <f t="shared" si="10"/>
        <v>0</v>
      </c>
      <c r="G138" s="136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</row>
    <row r="139" spans="1:20" s="29" customFormat="1" x14ac:dyDescent="0.2">
      <c r="A139" s="209" t="e" cm="1">
        <f t="array" ref="A139">INDEX(XML!D:D,SMALL(IF(($G$1=XML!B:B),ROW(XML!B:B)-MIN(ROW(XML!B:B))+1,""),ROWS($A$1:A44)))</f>
        <v>#NUM!</v>
      </c>
      <c r="B139" s="210" t="e">
        <f>VLOOKUP(A139,'Main Item List'!$A$3:$D$27748,2,0)</f>
        <v>#NUM!</v>
      </c>
      <c r="C139" s="219" t="e" cm="1">
        <f t="array" ref="C139">INDEX(XML!$J$1:$J$1202,SMALL(IF(($G$1=XML!$B$1:$B$1202),ROW(XML!$B$1:$B$1202)-MIN(ROW(XML!$B$1:$B$1202))+1,""),ROWS($C$1:C44)))</f>
        <v>#NUM!</v>
      </c>
      <c r="D139" s="211" t="e">
        <f>VLOOKUP(A139,'Main Item List'!$A$3:$D$27748,3,0)</f>
        <v>#NUM!</v>
      </c>
      <c r="E139" s="212" t="e">
        <f>VLOOKUP(A139,'Main Item List'!$A$3:$D$27748,4,0)</f>
        <v>#NUM!</v>
      </c>
      <c r="F139" s="213" t="str">
        <f t="shared" si="10"/>
        <v>0</v>
      </c>
      <c r="G139" s="136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</row>
    <row r="140" spans="1:20" s="29" customFormat="1" x14ac:dyDescent="0.2">
      <c r="A140" s="209" t="e" cm="1">
        <f t="array" ref="A140">INDEX(XML!D:D,SMALL(IF(($G$1=XML!B:B),ROW(XML!B:B)-MIN(ROW(XML!B:B))+1,""),ROWS($A$1:A45)))</f>
        <v>#NUM!</v>
      </c>
      <c r="B140" s="210" t="e">
        <f>VLOOKUP(A140,'Main Item List'!$A$3:$D$27748,2,0)</f>
        <v>#NUM!</v>
      </c>
      <c r="C140" s="219" t="e" cm="1">
        <f t="array" ref="C140">INDEX(XML!$J$1:$J$1202,SMALL(IF(($G$1=XML!$B$1:$B$1202),ROW(XML!$B$1:$B$1202)-MIN(ROW(XML!$B$1:$B$1202))+1,""),ROWS($C$1:C45)))</f>
        <v>#NUM!</v>
      </c>
      <c r="D140" s="211" t="e">
        <f>VLOOKUP(A140,'Main Item List'!$A$3:$D$27748,3,0)</f>
        <v>#NUM!</v>
      </c>
      <c r="E140" s="212" t="e">
        <f>VLOOKUP(A140,'Main Item List'!$A$3:$D$27748,4,0)</f>
        <v>#NUM!</v>
      </c>
      <c r="F140" s="213" t="str">
        <f t="shared" si="10"/>
        <v>0</v>
      </c>
      <c r="G140" s="136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</row>
    <row r="141" spans="1:20" s="29" customFormat="1" x14ac:dyDescent="0.2">
      <c r="A141" s="209" t="e" cm="1">
        <f t="array" ref="A141">INDEX(XML!D:D,SMALL(IF(($G$1=XML!B:B),ROW(XML!B:B)-MIN(ROW(XML!B:B))+1,""),ROWS($A$1:A46)))</f>
        <v>#NUM!</v>
      </c>
      <c r="B141" s="210" t="e">
        <f>VLOOKUP(A141,'Main Item List'!$A$3:$D$27748,2,0)</f>
        <v>#NUM!</v>
      </c>
      <c r="C141" s="219" t="e" cm="1">
        <f t="array" ref="C141">INDEX(XML!$J$1:$J$1202,SMALL(IF(($G$1=XML!$B$1:$B$1202),ROW(XML!$B$1:$B$1202)-MIN(ROW(XML!$B$1:$B$1202))+1,""),ROWS($C$1:C46)))</f>
        <v>#NUM!</v>
      </c>
      <c r="D141" s="211" t="e">
        <f>VLOOKUP(A141,'Main Item List'!$A$3:$D$27748,3,0)</f>
        <v>#NUM!</v>
      </c>
      <c r="E141" s="212" t="e">
        <f>VLOOKUP(A141,'Main Item List'!$A$3:$D$27748,4,0)</f>
        <v>#NUM!</v>
      </c>
      <c r="F141" s="213" t="str">
        <f t="shared" si="10"/>
        <v>0</v>
      </c>
      <c r="G141" s="136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</row>
    <row r="142" spans="1:20" s="29" customFormat="1" x14ac:dyDescent="0.2">
      <c r="A142" s="209" t="e" cm="1">
        <f t="array" ref="A142">INDEX(XML!D:D,SMALL(IF(($G$1=XML!B:B),ROW(XML!B:B)-MIN(ROW(XML!B:B))+1,""),ROWS($A$1:A47)))</f>
        <v>#NUM!</v>
      </c>
      <c r="B142" s="210" t="e">
        <f>VLOOKUP(A142,'Main Item List'!$A$3:$D$27748,2,0)</f>
        <v>#NUM!</v>
      </c>
      <c r="C142" s="219" t="e" cm="1">
        <f t="array" ref="C142">INDEX(XML!$J$1:$J$1202,SMALL(IF(($G$1=XML!$B$1:$B$1202),ROW(XML!$B$1:$B$1202)-MIN(ROW(XML!$B$1:$B$1202))+1,""),ROWS($C$1:C47)))</f>
        <v>#NUM!</v>
      </c>
      <c r="D142" s="211" t="e">
        <f>VLOOKUP(A142,'Main Item List'!$A$3:$D$27748,3,0)</f>
        <v>#NUM!</v>
      </c>
      <c r="E142" s="212" t="e">
        <f>VLOOKUP(A142,'Main Item List'!$A$3:$D$27748,4,0)</f>
        <v>#NUM!</v>
      </c>
      <c r="F142" s="213" t="str">
        <f t="shared" si="10"/>
        <v>0</v>
      </c>
      <c r="G142" s="136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</row>
    <row r="143" spans="1:20" s="29" customFormat="1" x14ac:dyDescent="0.2">
      <c r="A143" s="209" t="e" cm="1">
        <f t="array" ref="A143">INDEX(XML!D:D,SMALL(IF(($G$1=XML!B:B),ROW(XML!B:B)-MIN(ROW(XML!B:B))+1,""),ROWS($A$1:A48)))</f>
        <v>#NUM!</v>
      </c>
      <c r="B143" s="210" t="e">
        <f>VLOOKUP(A143,'Main Item List'!$A$3:$D$27748,2,0)</f>
        <v>#NUM!</v>
      </c>
      <c r="C143" s="219" t="e" cm="1">
        <f t="array" ref="C143">INDEX(XML!$J$1:$J$1202,SMALL(IF(($G$1=XML!$B$1:$B$1202),ROW(XML!$B$1:$B$1202)-MIN(ROW(XML!$B$1:$B$1202))+1,""),ROWS($C$1:C48)))</f>
        <v>#NUM!</v>
      </c>
      <c r="D143" s="211" t="e">
        <f>VLOOKUP(A143,'Main Item List'!$A$3:$D$27748,3,0)</f>
        <v>#NUM!</v>
      </c>
      <c r="E143" s="212" t="e">
        <f>VLOOKUP(A143,'Main Item List'!$A$3:$D$27748,4,0)</f>
        <v>#NUM!</v>
      </c>
      <c r="F143" s="213" t="str">
        <f t="shared" si="10"/>
        <v>0</v>
      </c>
      <c r="G143" s="136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</row>
    <row r="144" spans="1:20" s="29" customFormat="1" x14ac:dyDescent="0.2">
      <c r="A144" s="209" t="e" cm="1">
        <f t="array" ref="A144">INDEX(XML!D:D,SMALL(IF(($G$1=XML!B:B),ROW(XML!B:B)-MIN(ROW(XML!B:B))+1,""),ROWS($A$1:A49)))</f>
        <v>#NUM!</v>
      </c>
      <c r="B144" s="210" t="e">
        <f>VLOOKUP(A144,'Main Item List'!$A$3:$D$27748,2,0)</f>
        <v>#NUM!</v>
      </c>
      <c r="C144" s="219" t="e" cm="1">
        <f t="array" ref="C144">INDEX(XML!$J$1:$J$1202,SMALL(IF(($G$1=XML!$B$1:$B$1202),ROW(XML!$B$1:$B$1202)-MIN(ROW(XML!$B$1:$B$1202))+1,""),ROWS($C$1:C49)))</f>
        <v>#NUM!</v>
      </c>
      <c r="D144" s="211" t="e">
        <f>VLOOKUP(A144,'Main Item List'!$A$3:$D$27748,3,0)</f>
        <v>#NUM!</v>
      </c>
      <c r="E144" s="212" t="e">
        <f>VLOOKUP(A144,'Main Item List'!$A$3:$D$27748,4,0)</f>
        <v>#NUM!</v>
      </c>
      <c r="F144" s="213" t="str">
        <f t="shared" si="10"/>
        <v>0</v>
      </c>
      <c r="G144" s="136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</row>
    <row r="145" spans="1:20" s="29" customFormat="1" x14ac:dyDescent="0.2">
      <c r="A145" s="209" t="e" cm="1">
        <f t="array" ref="A145">INDEX(XML!D:D,SMALL(IF(($G$1=XML!B:B),ROW(XML!B:B)-MIN(ROW(XML!B:B))+1,""),ROWS($A$1:A50)))</f>
        <v>#NUM!</v>
      </c>
      <c r="B145" s="210" t="e">
        <f>VLOOKUP(A145,'Main Item List'!$A$3:$D$27748,2,0)</f>
        <v>#NUM!</v>
      </c>
      <c r="C145" s="219" t="e" cm="1">
        <f t="array" ref="C145">INDEX(XML!$J$1:$J$1202,SMALL(IF(($G$1=XML!$B$1:$B$1202),ROW(XML!$B$1:$B$1202)-MIN(ROW(XML!$B$1:$B$1202))+1,""),ROWS($C$1:C50)))</f>
        <v>#NUM!</v>
      </c>
      <c r="D145" s="211" t="e">
        <f>VLOOKUP(A145,'Main Item List'!$A$3:$D$27748,3,0)</f>
        <v>#NUM!</v>
      </c>
      <c r="E145" s="212" t="e">
        <f>VLOOKUP(A145,'Main Item List'!$A$3:$D$27748,4,0)</f>
        <v>#NUM!</v>
      </c>
      <c r="F145" s="213" t="str">
        <f t="shared" si="10"/>
        <v>0</v>
      </c>
      <c r="G145" s="136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</row>
    <row r="146" spans="1:20" s="29" customFormat="1" x14ac:dyDescent="0.2">
      <c r="A146" s="160"/>
      <c r="B146" s="142"/>
      <c r="C146" s="143"/>
      <c r="D146" s="336"/>
      <c r="E146" s="162"/>
      <c r="F146" s="169"/>
      <c r="G146" s="136"/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</row>
    <row r="147" spans="1:20" s="29" customFormat="1" x14ac:dyDescent="0.2">
      <c r="A147" s="160"/>
      <c r="B147" s="813" t="s">
        <v>836</v>
      </c>
      <c r="C147" s="813"/>
      <c r="D147" s="813"/>
      <c r="E147" s="159">
        <f>SUM(F96:F145)</f>
        <v>16488.400000000001</v>
      </c>
      <c r="F147" s="145"/>
      <c r="G147" s="136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</row>
    <row r="148" spans="1:20" s="245" customFormat="1" x14ac:dyDescent="0.2"/>
    <row r="149" spans="1:20" s="245" customFormat="1" x14ac:dyDescent="0.2"/>
    <row r="150" spans="1:20" s="245" customFormat="1" x14ac:dyDescent="0.2"/>
    <row r="151" spans="1:20" s="245" customFormat="1" x14ac:dyDescent="0.2"/>
    <row r="152" spans="1:20" s="245" customFormat="1" x14ac:dyDescent="0.2"/>
    <row r="153" spans="1:20" s="245" customFormat="1" x14ac:dyDescent="0.2"/>
    <row r="154" spans="1:20" s="245" customFormat="1" x14ac:dyDescent="0.2"/>
    <row r="155" spans="1:20" s="245" customFormat="1" x14ac:dyDescent="0.2"/>
    <row r="156" spans="1:20" s="245" customFormat="1" x14ac:dyDescent="0.2"/>
    <row r="157" spans="1:20" s="245" customFormat="1" x14ac:dyDescent="0.2"/>
    <row r="158" spans="1:20" s="245" customFormat="1" x14ac:dyDescent="0.2"/>
    <row r="159" spans="1:20" s="245" customFormat="1" x14ac:dyDescent="0.2"/>
    <row r="160" spans="1:20" s="245" customFormat="1" x14ac:dyDescent="0.2"/>
    <row r="161" s="245" customFormat="1" x14ac:dyDescent="0.2"/>
    <row r="162" s="245" customFormat="1" x14ac:dyDescent="0.2"/>
    <row r="163" s="245" customFormat="1" x14ac:dyDescent="0.2"/>
    <row r="164" s="245" customFormat="1" x14ac:dyDescent="0.2"/>
    <row r="165" s="245" customFormat="1" x14ac:dyDescent="0.2"/>
    <row r="166" s="245" customFormat="1" x14ac:dyDescent="0.2"/>
    <row r="167" s="245" customFormat="1" x14ac:dyDescent="0.2"/>
    <row r="168" s="245" customFormat="1" x14ac:dyDescent="0.2"/>
    <row r="169" s="245" customFormat="1" x14ac:dyDescent="0.2"/>
    <row r="170" s="245" customFormat="1" x14ac:dyDescent="0.2"/>
    <row r="171" s="245" customFormat="1" x14ac:dyDescent="0.2"/>
    <row r="172" s="245" customFormat="1" x14ac:dyDescent="0.2"/>
    <row r="173" s="245" customFormat="1" x14ac:dyDescent="0.2"/>
    <row r="174" s="245" customFormat="1" x14ac:dyDescent="0.2"/>
    <row r="175" s="245" customFormat="1" x14ac:dyDescent="0.2"/>
    <row r="176" s="245" customFormat="1" x14ac:dyDescent="0.2"/>
    <row r="177" s="245" customFormat="1" x14ac:dyDescent="0.2"/>
    <row r="178" s="245" customFormat="1" x14ac:dyDescent="0.2"/>
    <row r="179" s="245" customFormat="1" x14ac:dyDescent="0.2"/>
    <row r="180" s="245" customFormat="1" x14ac:dyDescent="0.2"/>
    <row r="181" s="245" customFormat="1" x14ac:dyDescent="0.2"/>
    <row r="182" s="245" customFormat="1" x14ac:dyDescent="0.2"/>
    <row r="183" s="245" customFormat="1" x14ac:dyDescent="0.2"/>
    <row r="184" s="245" customFormat="1" x14ac:dyDescent="0.2"/>
    <row r="185" s="245" customFormat="1" x14ac:dyDescent="0.2"/>
    <row r="186" s="245" customFormat="1" x14ac:dyDescent="0.2"/>
    <row r="187" s="245" customFormat="1" x14ac:dyDescent="0.2"/>
    <row r="188" s="245" customFormat="1" x14ac:dyDescent="0.2"/>
    <row r="189" s="245" customFormat="1" x14ac:dyDescent="0.2"/>
    <row r="190" s="245" customFormat="1" x14ac:dyDescent="0.2"/>
    <row r="191" s="245" customFormat="1" x14ac:dyDescent="0.2"/>
    <row r="192" s="245" customFormat="1" x14ac:dyDescent="0.2"/>
    <row r="193" s="245" customFormat="1" x14ac:dyDescent="0.2"/>
    <row r="194" s="245" customFormat="1" x14ac:dyDescent="0.2"/>
    <row r="195" s="245" customFormat="1" x14ac:dyDescent="0.2"/>
    <row r="196" s="245" customFormat="1" x14ac:dyDescent="0.2"/>
    <row r="197" s="245" customFormat="1" x14ac:dyDescent="0.2"/>
    <row r="198" s="245" customFormat="1" x14ac:dyDescent="0.2"/>
    <row r="199" s="245" customFormat="1" x14ac:dyDescent="0.2"/>
    <row r="200" s="245" customFormat="1" x14ac:dyDescent="0.2"/>
    <row r="201" s="245" customFormat="1" x14ac:dyDescent="0.2"/>
    <row r="202" s="245" customFormat="1" x14ac:dyDescent="0.2"/>
    <row r="203" s="245" customFormat="1" x14ac:dyDescent="0.2"/>
    <row r="204" s="245" customFormat="1" x14ac:dyDescent="0.2"/>
    <row r="205" s="245" customFormat="1" x14ac:dyDescent="0.2"/>
    <row r="206" s="245" customFormat="1" x14ac:dyDescent="0.2"/>
    <row r="207" s="245" customFormat="1" x14ac:dyDescent="0.2"/>
    <row r="208" s="245" customFormat="1" x14ac:dyDescent="0.2"/>
    <row r="209" spans="1:8" s="245" customFormat="1" x14ac:dyDescent="0.2"/>
    <row r="210" spans="1:8" s="245" customFormat="1" x14ac:dyDescent="0.2"/>
    <row r="211" spans="1:8" s="245" customFormat="1" x14ac:dyDescent="0.2"/>
    <row r="212" spans="1:8" s="245" customFormat="1" x14ac:dyDescent="0.2"/>
    <row r="213" spans="1:8" s="245" customFormat="1" x14ac:dyDescent="0.2"/>
    <row r="214" spans="1:8" s="245" customFormat="1" x14ac:dyDescent="0.2"/>
    <row r="215" spans="1:8" s="245" customFormat="1" x14ac:dyDescent="0.2"/>
    <row r="216" spans="1:8" s="245" customFormat="1" x14ac:dyDescent="0.2"/>
    <row r="217" spans="1:8" s="245" customFormat="1" x14ac:dyDescent="0.2"/>
    <row r="218" spans="1:8" s="245" customFormat="1" x14ac:dyDescent="0.2"/>
    <row r="219" spans="1:8" s="245" customFormat="1" x14ac:dyDescent="0.2"/>
    <row r="220" spans="1:8" s="245" customFormat="1" x14ac:dyDescent="0.2"/>
    <row r="221" spans="1:8" s="245" customFormat="1" ht="30" x14ac:dyDescent="0.4">
      <c r="A221" s="905" t="s">
        <v>1782</v>
      </c>
      <c r="B221" s="905"/>
      <c r="C221" s="905"/>
      <c r="D221" s="905"/>
      <c r="E221" s="905"/>
      <c r="F221" s="905"/>
      <c r="G221" s="905"/>
      <c r="H221" s="905"/>
    </row>
    <row r="222" spans="1:8" s="245" customFormat="1" x14ac:dyDescent="0.2">
      <c r="A222" s="512" t="s">
        <v>1783</v>
      </c>
      <c r="B222" s="511" t="s">
        <v>1784</v>
      </c>
      <c r="C222" s="512"/>
      <c r="D222" s="511" t="s">
        <v>1785</v>
      </c>
      <c r="E222" s="512"/>
      <c r="F222" s="512"/>
      <c r="G222" s="511" t="s">
        <v>1786</v>
      </c>
      <c r="H222" s="512"/>
    </row>
    <row r="223" spans="1:8" s="245" customFormat="1" x14ac:dyDescent="0.2"/>
    <row r="224" spans="1:8" s="245" customFormat="1" x14ac:dyDescent="0.2">
      <c r="A224" s="458" t="s">
        <v>457</v>
      </c>
      <c r="B224" s="458" t="s">
        <v>458</v>
      </c>
      <c r="D224" s="458" t="s">
        <v>459</v>
      </c>
      <c r="G224" s="458" t="s">
        <v>460</v>
      </c>
    </row>
    <row r="225" spans="1:7" s="245" customFormat="1" x14ac:dyDescent="0.2">
      <c r="A225" s="458" t="s">
        <v>461</v>
      </c>
      <c r="D225" s="458" t="s">
        <v>463</v>
      </c>
      <c r="G225" s="458" t="s">
        <v>464</v>
      </c>
    </row>
    <row r="226" spans="1:7" s="245" customFormat="1" x14ac:dyDescent="0.2">
      <c r="A226" s="458" t="s">
        <v>465</v>
      </c>
      <c r="D226" s="458" t="s">
        <v>999</v>
      </c>
    </row>
    <row r="227" spans="1:7" s="245" customFormat="1" x14ac:dyDescent="0.2">
      <c r="A227" s="458" t="s">
        <v>1000</v>
      </c>
      <c r="C227" s="458"/>
      <c r="D227" s="458" t="s">
        <v>1002</v>
      </c>
      <c r="E227" s="513"/>
    </row>
    <row r="228" spans="1:7" s="245" customFormat="1" x14ac:dyDescent="0.2">
      <c r="C228" s="458"/>
      <c r="D228" s="458" t="s">
        <v>1771</v>
      </c>
    </row>
    <row r="229" spans="1:7" s="245" customFormat="1" x14ac:dyDescent="0.2">
      <c r="C229" s="458"/>
      <c r="D229" s="458" t="s">
        <v>2607</v>
      </c>
    </row>
    <row r="230" spans="1:7" s="245" customFormat="1" x14ac:dyDescent="0.2">
      <c r="C230" s="458"/>
      <c r="D230" s="458" t="s">
        <v>2609</v>
      </c>
    </row>
    <row r="231" spans="1:7" s="245" customFormat="1" x14ac:dyDescent="0.2">
      <c r="C231" s="458"/>
      <c r="D231" s="458" t="s">
        <v>2361</v>
      </c>
    </row>
    <row r="232" spans="1:7" s="245" customFormat="1" x14ac:dyDescent="0.2">
      <c r="C232" s="458"/>
      <c r="D232" s="458" t="s">
        <v>2363</v>
      </c>
    </row>
    <row r="233" spans="1:7" s="245" customFormat="1" x14ac:dyDescent="0.2">
      <c r="A233" s="514" t="s">
        <v>462</v>
      </c>
      <c r="D233" s="458" t="s">
        <v>1906</v>
      </c>
    </row>
    <row r="234" spans="1:7" s="245" customFormat="1" x14ac:dyDescent="0.2">
      <c r="D234" s="458" t="s">
        <v>1907</v>
      </c>
    </row>
    <row r="235" spans="1:7" s="245" customFormat="1" x14ac:dyDescent="0.2">
      <c r="A235" s="458" t="s">
        <v>1001</v>
      </c>
      <c r="D235" s="458" t="s">
        <v>1908</v>
      </c>
    </row>
    <row r="236" spans="1:7" s="245" customFormat="1" x14ac:dyDescent="0.2">
      <c r="A236" s="458" t="s">
        <v>1770</v>
      </c>
      <c r="D236" s="458" t="s">
        <v>1909</v>
      </c>
    </row>
    <row r="237" spans="1:7" s="245" customFormat="1" x14ac:dyDescent="0.2">
      <c r="A237" s="458" t="s">
        <v>1772</v>
      </c>
      <c r="D237" s="458" t="s">
        <v>1910</v>
      </c>
    </row>
    <row r="238" spans="1:7" s="245" customFormat="1" x14ac:dyDescent="0.2">
      <c r="A238" s="458" t="s">
        <v>2608</v>
      </c>
      <c r="D238" s="458" t="s">
        <v>1911</v>
      </c>
    </row>
    <row r="239" spans="1:7" s="245" customFormat="1" x14ac:dyDescent="0.2">
      <c r="A239" s="458" t="s">
        <v>2360</v>
      </c>
      <c r="D239" s="458" t="s">
        <v>1876</v>
      </c>
    </row>
    <row r="240" spans="1:7" s="245" customFormat="1" x14ac:dyDescent="0.2">
      <c r="A240" s="458" t="s">
        <v>2362</v>
      </c>
      <c r="D240" s="458" t="s">
        <v>1877</v>
      </c>
    </row>
    <row r="241" spans="1:6" s="245" customFormat="1" x14ac:dyDescent="0.2">
      <c r="D241" s="458" t="s">
        <v>1878</v>
      </c>
    </row>
    <row r="242" spans="1:6" s="245" customFormat="1" x14ac:dyDescent="0.2">
      <c r="D242" s="458" t="s">
        <v>1962</v>
      </c>
    </row>
    <row r="243" spans="1:6" s="245" customFormat="1" x14ac:dyDescent="0.2">
      <c r="D243" s="458" t="s">
        <v>1870</v>
      </c>
    </row>
    <row r="244" spans="1:6" s="245" customFormat="1" x14ac:dyDescent="0.2">
      <c r="D244" s="458" t="s">
        <v>1871</v>
      </c>
    </row>
    <row r="245" spans="1:6" s="245" customFormat="1" x14ac:dyDescent="0.2">
      <c r="D245" s="458" t="s">
        <v>1872</v>
      </c>
    </row>
    <row r="246" spans="1:6" s="245" customFormat="1" x14ac:dyDescent="0.2">
      <c r="D246" s="458" t="s">
        <v>1873</v>
      </c>
    </row>
    <row r="247" spans="1:6" s="245" customFormat="1" x14ac:dyDescent="0.2">
      <c r="D247" s="458" t="s">
        <v>1874</v>
      </c>
    </row>
    <row r="248" spans="1:6" s="245" customFormat="1" x14ac:dyDescent="0.2"/>
    <row r="249" spans="1:6" s="245" customFormat="1" x14ac:dyDescent="0.2"/>
    <row r="250" spans="1:6" s="245" customFormat="1" x14ac:dyDescent="0.2"/>
    <row r="251" spans="1:6" s="245" customFormat="1" x14ac:dyDescent="0.2"/>
    <row r="252" spans="1:6" s="245" customFormat="1" x14ac:dyDescent="0.2"/>
    <row r="253" spans="1:6" s="245" customFormat="1" x14ac:dyDescent="0.2"/>
    <row r="254" spans="1:6" s="245" customFormat="1" x14ac:dyDescent="0.2">
      <c r="A254" s="514" t="s">
        <v>422</v>
      </c>
      <c r="F254" s="514" t="s">
        <v>423</v>
      </c>
    </row>
    <row r="255" spans="1:6" s="245" customFormat="1" x14ac:dyDescent="0.2"/>
    <row r="256" spans="1:6" s="245" customFormat="1" x14ac:dyDescent="0.2">
      <c r="A256" s="458" t="s">
        <v>424</v>
      </c>
      <c r="F256" s="458" t="s">
        <v>425</v>
      </c>
    </row>
    <row r="257" spans="1:6" s="245" customFormat="1" x14ac:dyDescent="0.2">
      <c r="A257" s="458" t="s">
        <v>770</v>
      </c>
      <c r="F257" s="458" t="s">
        <v>771</v>
      </c>
    </row>
    <row r="258" spans="1:6" s="245" customFormat="1" x14ac:dyDescent="0.2">
      <c r="A258" s="515" t="s">
        <v>772</v>
      </c>
      <c r="F258" s="458" t="s">
        <v>773</v>
      </c>
    </row>
    <row r="259" spans="1:6" s="245" customFormat="1" x14ac:dyDescent="0.2">
      <c r="A259" s="515" t="s">
        <v>774</v>
      </c>
    </row>
    <row r="260" spans="1:6" s="245" customFormat="1" x14ac:dyDescent="0.2">
      <c r="A260" s="515" t="s">
        <v>775</v>
      </c>
    </row>
    <row r="261" spans="1:6" s="245" customFormat="1" x14ac:dyDescent="0.2">
      <c r="A261" s="458" t="s">
        <v>776</v>
      </c>
    </row>
    <row r="262" spans="1:6" s="245" customFormat="1" x14ac:dyDescent="0.2">
      <c r="A262" s="458" t="s">
        <v>777</v>
      </c>
    </row>
    <row r="263" spans="1:6" s="245" customFormat="1" x14ac:dyDescent="0.2">
      <c r="A263" s="458" t="s">
        <v>778</v>
      </c>
    </row>
    <row r="264" spans="1:6" s="245" customFormat="1" x14ac:dyDescent="0.2"/>
    <row r="265" spans="1:6" s="245" customFormat="1" x14ac:dyDescent="0.2">
      <c r="A265" s="514" t="s">
        <v>779</v>
      </c>
      <c r="E265" s="514" t="s">
        <v>780</v>
      </c>
    </row>
    <row r="266" spans="1:6" s="245" customFormat="1" x14ac:dyDescent="0.2"/>
    <row r="267" spans="1:6" s="245" customFormat="1" x14ac:dyDescent="0.2">
      <c r="A267" s="458" t="s">
        <v>781</v>
      </c>
      <c r="E267" s="458" t="s">
        <v>1159</v>
      </c>
    </row>
    <row r="268" spans="1:6" s="245" customFormat="1" x14ac:dyDescent="0.2">
      <c r="A268" s="458" t="s">
        <v>1160</v>
      </c>
      <c r="E268" s="458" t="s">
        <v>1161</v>
      </c>
    </row>
    <row r="269" spans="1:6" s="245" customFormat="1" x14ac:dyDescent="0.2">
      <c r="A269" s="458" t="s">
        <v>1162</v>
      </c>
      <c r="E269" s="458" t="s">
        <v>1163</v>
      </c>
    </row>
    <row r="270" spans="1:6" s="245" customFormat="1" x14ac:dyDescent="0.2">
      <c r="A270" s="458" t="s">
        <v>1164</v>
      </c>
      <c r="E270" s="515" t="s">
        <v>1165</v>
      </c>
    </row>
    <row r="271" spans="1:6" s="245" customFormat="1" x14ac:dyDescent="0.2">
      <c r="E271" s="515" t="s">
        <v>1166</v>
      </c>
    </row>
    <row r="272" spans="1:6" s="245" customFormat="1" x14ac:dyDescent="0.2">
      <c r="E272" s="515" t="s">
        <v>1167</v>
      </c>
    </row>
    <row r="273" spans="1:6" s="245" customFormat="1" x14ac:dyDescent="0.2">
      <c r="E273" s="515" t="s">
        <v>1168</v>
      </c>
    </row>
    <row r="274" spans="1:6" s="245" customFormat="1" x14ac:dyDescent="0.2"/>
    <row r="275" spans="1:6" s="245" customFormat="1" x14ac:dyDescent="0.2">
      <c r="A275" s="514" t="s">
        <v>1169</v>
      </c>
      <c r="F275" s="514" t="s">
        <v>1784</v>
      </c>
    </row>
    <row r="276" spans="1:6" s="245" customFormat="1" x14ac:dyDescent="0.2">
      <c r="F276" s="458"/>
    </row>
    <row r="277" spans="1:6" s="245" customFormat="1" x14ac:dyDescent="0.2">
      <c r="A277" s="458" t="s">
        <v>2902</v>
      </c>
      <c r="F277" s="458" t="s">
        <v>2903</v>
      </c>
    </row>
    <row r="278" spans="1:6" s="245" customFormat="1" x14ac:dyDescent="0.2">
      <c r="A278" s="458" t="s">
        <v>2432</v>
      </c>
      <c r="F278" s="458" t="s">
        <v>2433</v>
      </c>
    </row>
    <row r="279" spans="1:6" s="245" customFormat="1" x14ac:dyDescent="0.2">
      <c r="A279" s="458" t="s">
        <v>2434</v>
      </c>
      <c r="F279" s="458" t="s">
        <v>2435</v>
      </c>
    </row>
    <row r="280" spans="1:6" s="245" customFormat="1" x14ac:dyDescent="0.2">
      <c r="A280" s="458" t="s">
        <v>2371</v>
      </c>
      <c r="F280" s="458" t="s">
        <v>2372</v>
      </c>
    </row>
    <row r="281" spans="1:6" s="245" customFormat="1" x14ac:dyDescent="0.2">
      <c r="A281" s="458" t="s">
        <v>2373</v>
      </c>
    </row>
    <row r="282" spans="1:6" s="245" customFormat="1" x14ac:dyDescent="0.2">
      <c r="A282" s="458" t="s">
        <v>2374</v>
      </c>
    </row>
    <row r="283" spans="1:6" s="245" customFormat="1" x14ac:dyDescent="0.2">
      <c r="A283" s="458" t="s">
        <v>2375</v>
      </c>
    </row>
    <row r="284" spans="1:6" s="245" customFormat="1" x14ac:dyDescent="0.2">
      <c r="A284" s="458" t="s">
        <v>2605</v>
      </c>
    </row>
    <row r="285" spans="1:6" s="245" customFormat="1" x14ac:dyDescent="0.2">
      <c r="A285" s="458" t="s">
        <v>325</v>
      </c>
    </row>
    <row r="286" spans="1:6" s="245" customFormat="1" x14ac:dyDescent="0.2">
      <c r="A286" s="458" t="s">
        <v>326</v>
      </c>
    </row>
    <row r="287" spans="1:6" s="245" customFormat="1" x14ac:dyDescent="0.2">
      <c r="A287" s="515" t="s">
        <v>242</v>
      </c>
    </row>
    <row r="288" spans="1:6" s="245" customFormat="1" x14ac:dyDescent="0.2">
      <c r="A288" s="515" t="s">
        <v>1612</v>
      </c>
    </row>
    <row r="289" s="245" customFormat="1" x14ac:dyDescent="0.2"/>
    <row r="290" s="245" customFormat="1" x14ac:dyDescent="0.2"/>
  </sheetData>
  <mergeCells count="5">
    <mergeCell ref="B147:D147"/>
    <mergeCell ref="D6:F6"/>
    <mergeCell ref="A80:F80"/>
    <mergeCell ref="A221:H221"/>
    <mergeCell ref="B86:F86"/>
  </mergeCells>
  <phoneticPr fontId="75" type="noConversion"/>
  <dataValidations count="1">
    <dataValidation type="list" allowBlank="1" showInputMessage="1" showErrorMessage="1" sqref="H9" xr:uid="{88391640-1EE9-4802-AA80-DAB82A5D83E8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4F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105">
    <tabColor rgb="FFFFFF00"/>
  </sheetPr>
  <dimension ref="A1:H49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CONCATENATE('475 Electrical'!E9,"/",'475 Electrical'!F9)</f>
        <v>JNB 20058/475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'475 Electrical'!A11</f>
        <v>Bright Sparks Electrical Solutions Ltd</v>
      </c>
    </row>
    <row r="3" spans="1:8" x14ac:dyDescent="0.2">
      <c r="B3" t="str">
        <f>'475 Electrical'!A26</f>
        <v>EL1601NSNB</v>
      </c>
      <c r="C3" t="str">
        <f>'475 Electrical'!A26</f>
        <v>EL1601NSNB</v>
      </c>
      <c r="D3" t="str">
        <f>'475 Electrical'!B26</f>
        <v xml:space="preserve">One phase mains cable 16mm (max 45M) </v>
      </c>
      <c r="E3" s="14">
        <f>'475 Electrical'!C26</f>
        <v>33</v>
      </c>
      <c r="F3" s="75" t="str">
        <f>'475 Electrical'!D26</f>
        <v>mtr</v>
      </c>
      <c r="G3" s="99">
        <f>'475 Electrical'!E26</f>
        <v>11.8</v>
      </c>
      <c r="H3" s="99">
        <f>E3*G3</f>
        <v>389.40000000000003</v>
      </c>
    </row>
    <row r="4" spans="1:8" x14ac:dyDescent="0.2">
      <c r="B4" t="str">
        <f>'475 Electrical'!A27</f>
        <v>EL1PHNB</v>
      </c>
      <c r="C4" t="str">
        <f>'475 Electrical'!A27</f>
        <v>EL1PHNB</v>
      </c>
      <c r="D4" t="str">
        <f>'475 Electrical'!B27</f>
        <v>Single phase switchboard &amp; internal mains - inc Network Tasman fee</v>
      </c>
      <c r="E4" s="14">
        <f>'475 Electrical'!C27</f>
        <v>1</v>
      </c>
      <c r="F4" s="75" t="str">
        <f>'475 Electrical'!D27</f>
        <v>each</v>
      </c>
      <c r="G4" s="99">
        <f>'475 Electrical'!E27</f>
        <v>2643.02</v>
      </c>
      <c r="H4" s="99">
        <f t="shared" ref="H4:H49" si="0">E4*G4</f>
        <v>2643.02</v>
      </c>
    </row>
    <row r="5" spans="1:8" x14ac:dyDescent="0.2">
      <c r="B5" t="str">
        <f>'475 Electrical'!A28</f>
        <v>ELWH3NB</v>
      </c>
      <c r="C5" t="str">
        <f>'475 Electrical'!A28</f>
        <v>ELWH3NB</v>
      </c>
      <c r="D5" t="str">
        <f>'475 Electrical'!B28</f>
        <v xml:space="preserve">Electric water heating connection 300 series </v>
      </c>
      <c r="E5" s="14">
        <f>'475 Electrical'!C28</f>
        <v>1</v>
      </c>
      <c r="F5" s="75" t="str">
        <f>'475 Electrical'!D28</f>
        <v>each</v>
      </c>
      <c r="G5" s="99">
        <f>'475 Electrical'!E28</f>
        <v>212.31</v>
      </c>
      <c r="H5" s="99">
        <f t="shared" si="0"/>
        <v>212.31</v>
      </c>
    </row>
    <row r="6" spans="1:8" x14ac:dyDescent="0.2">
      <c r="B6" t="str">
        <f>'475 Electrical'!A29</f>
        <v>ELDIM3NB</v>
      </c>
      <c r="C6" t="str">
        <f>'475 Electrical'!A29</f>
        <v>ELDIM3NB</v>
      </c>
      <c r="D6" t="str">
        <f>'475 Electrical'!B29</f>
        <v>Dimmer switch 300 series</v>
      </c>
      <c r="E6" s="14">
        <f>'475 Electrical'!C29</f>
        <v>2</v>
      </c>
      <c r="F6" s="75" t="str">
        <f>'475 Electrical'!D29</f>
        <v>each</v>
      </c>
      <c r="G6" s="99">
        <f>'475 Electrical'!E29</f>
        <v>57.19</v>
      </c>
      <c r="H6" s="99">
        <f t="shared" si="0"/>
        <v>114.38</v>
      </c>
    </row>
    <row r="7" spans="1:8" x14ac:dyDescent="0.2">
      <c r="B7" t="str">
        <f>'475 Electrical'!A30</f>
        <v>ELSSW3NB</v>
      </c>
      <c r="C7" t="str">
        <f>'475 Electrical'!A30</f>
        <v>ELSSW3NB</v>
      </c>
      <c r="D7" t="str">
        <f>'475 Electrical'!B30</f>
        <v xml:space="preserve">Single one way switch 300 series </v>
      </c>
      <c r="E7" s="14">
        <f>'475 Electrical'!C30</f>
        <v>14</v>
      </c>
      <c r="F7" s="75" t="str">
        <f>'475 Electrical'!D30</f>
        <v>each</v>
      </c>
      <c r="G7" s="99">
        <f>'475 Electrical'!E30</f>
        <v>9.89</v>
      </c>
      <c r="H7" s="99">
        <f t="shared" si="0"/>
        <v>138.46</v>
      </c>
    </row>
    <row r="8" spans="1:8" x14ac:dyDescent="0.2">
      <c r="B8" t="str">
        <f>'475 Electrical'!A31</f>
        <v>EL2WS3NB</v>
      </c>
      <c r="C8" t="str">
        <f>'475 Electrical'!A31</f>
        <v>EL2WS3NB</v>
      </c>
      <c r="D8" t="str">
        <f>'475 Electrical'!B31</f>
        <v xml:space="preserve">Single two way switch 300 series </v>
      </c>
      <c r="E8" s="14">
        <f>'475 Electrical'!C31</f>
        <v>4</v>
      </c>
      <c r="F8" s="75" t="str">
        <f>'475 Electrical'!D31</f>
        <v>each</v>
      </c>
      <c r="G8" s="99">
        <f>'475 Electrical'!E31</f>
        <v>26.31</v>
      </c>
      <c r="H8" s="99">
        <f t="shared" si="0"/>
        <v>105.24</v>
      </c>
    </row>
    <row r="9" spans="1:8" x14ac:dyDescent="0.2">
      <c r="B9" t="str">
        <f>'475 Electrical'!A32</f>
        <v>EL3WS3NB</v>
      </c>
      <c r="C9" t="str">
        <f>'475 Electrical'!A32</f>
        <v>EL3WS3NB</v>
      </c>
      <c r="D9" t="str">
        <f>'475 Electrical'!B32</f>
        <v>Single three/four way switch 300 series</v>
      </c>
      <c r="E9" s="14">
        <f>'475 Electrical'!C32</f>
        <v>7</v>
      </c>
      <c r="F9" s="75" t="str">
        <f>'475 Electrical'!D32</f>
        <v>each</v>
      </c>
      <c r="G9" s="99">
        <f>'475 Electrical'!E32</f>
        <v>37.94</v>
      </c>
      <c r="H9" s="99">
        <f t="shared" si="0"/>
        <v>265.58</v>
      </c>
    </row>
    <row r="10" spans="1:8" x14ac:dyDescent="0.2">
      <c r="B10" t="str">
        <f>'475 Electrical'!A33</f>
        <v>ELLED442NNB</v>
      </c>
      <c r="C10" t="str">
        <f>'475 Electrical'!A33</f>
        <v>ELLED442NNB</v>
      </c>
      <c r="D10" t="str">
        <f>'475 Electrical'!B33</f>
        <v>LED batten LED442N 1500mm</v>
      </c>
      <c r="E10" s="14">
        <f>'475 Electrical'!C33</f>
        <v>2</v>
      </c>
      <c r="F10" s="75" t="str">
        <f>'475 Electrical'!D33</f>
        <v>each</v>
      </c>
      <c r="G10" s="99">
        <f>'475 Electrical'!E33</f>
        <v>161.29</v>
      </c>
      <c r="H10" s="99">
        <f t="shared" si="0"/>
        <v>322.58</v>
      </c>
    </row>
    <row r="11" spans="1:8" x14ac:dyDescent="0.2">
      <c r="B11" t="str">
        <f>'475 Electrical'!A34</f>
        <v>ELELWNB</v>
      </c>
      <c r="C11" t="str">
        <f>'475 Electrical'!A34</f>
        <v>ELELWNB</v>
      </c>
      <c r="D11" t="str">
        <f>'475 Electrical'!B34</f>
        <v xml:space="preserve">ELIGHTZ SL40 downlight round white </v>
      </c>
      <c r="E11" s="14">
        <f>'475 Electrical'!C34</f>
        <v>35</v>
      </c>
      <c r="F11" s="75" t="str">
        <f>'475 Electrical'!D34</f>
        <v>each</v>
      </c>
      <c r="G11" s="99">
        <f>'475 Electrical'!E34</f>
        <v>99.99</v>
      </c>
      <c r="H11" s="99">
        <f t="shared" si="0"/>
        <v>3499.6499999999996</v>
      </c>
    </row>
    <row r="12" spans="1:8" x14ac:dyDescent="0.2">
      <c r="B12" t="str">
        <f>'475 Electrical'!A35</f>
        <v>ELDLTNB</v>
      </c>
      <c r="C12" t="str">
        <f>'475 Electrical'!A35</f>
        <v>ELDLTNB</v>
      </c>
      <c r="D12" t="str">
        <f>'475 Electrical'!B35</f>
        <v xml:space="preserve">DLIGHTZ SL111T tilting LED downlight round wht/slv/blk </v>
      </c>
      <c r="E12" s="14">
        <f>'475 Electrical'!C35</f>
        <v>1</v>
      </c>
      <c r="F12" s="75" t="str">
        <f>'475 Electrical'!D35</f>
        <v>each</v>
      </c>
      <c r="G12" s="99">
        <f>'475 Electrical'!E35</f>
        <v>109.48</v>
      </c>
      <c r="H12" s="99">
        <f t="shared" si="0"/>
        <v>109.48</v>
      </c>
    </row>
    <row r="13" spans="1:8" x14ac:dyDescent="0.2">
      <c r="B13" t="str">
        <f>'475 Electrical'!A36</f>
        <v>ELPLWNB</v>
      </c>
      <c r="C13" t="str">
        <f>'475 Electrical'!A36</f>
        <v>ELPLWNB</v>
      </c>
      <c r="D13" t="str">
        <f>'475 Electrical'!B36</f>
        <v xml:space="preserve">Wire and installation of pendant light </v>
      </c>
      <c r="E13" s="14">
        <f>'475 Electrical'!C36</f>
        <v>3</v>
      </c>
      <c r="F13" s="75" t="str">
        <f>'475 Electrical'!D36</f>
        <v>each</v>
      </c>
      <c r="G13" s="99">
        <f>'475 Electrical'!E36</f>
        <v>99.01</v>
      </c>
      <c r="H13" s="99">
        <f t="shared" si="0"/>
        <v>297.03000000000003</v>
      </c>
    </row>
    <row r="14" spans="1:8" x14ac:dyDescent="0.2">
      <c r="B14" t="str">
        <f>'475 Electrical'!A37</f>
        <v>ELDPP3NB</v>
      </c>
      <c r="C14" t="str">
        <f>'475 Electrical'!A37</f>
        <v>ELDPP3NB</v>
      </c>
      <c r="D14" t="str">
        <f>'475 Electrical'!B37</f>
        <v xml:space="preserve">Double power point 300 series </v>
      </c>
      <c r="E14" s="14">
        <f>'475 Electrical'!C37</f>
        <v>24</v>
      </c>
      <c r="F14" s="75" t="str">
        <f>'475 Electrical'!D37</f>
        <v>each</v>
      </c>
      <c r="G14" s="99">
        <f>'475 Electrical'!E37</f>
        <v>80.27</v>
      </c>
      <c r="H14" s="99">
        <f t="shared" si="0"/>
        <v>1926.48</v>
      </c>
    </row>
    <row r="15" spans="1:8" x14ac:dyDescent="0.2">
      <c r="B15" t="str">
        <f>'475 Electrical'!A38</f>
        <v>ELDPPUSB3NB</v>
      </c>
      <c r="C15" t="str">
        <f>'475 Electrical'!A38</f>
        <v>ELDPPUSB3NB</v>
      </c>
      <c r="D15" t="str">
        <f>'475 Electrical'!B38</f>
        <v>Double 10AMP power point with USB 300 series</v>
      </c>
      <c r="E15" s="14">
        <f>'475 Electrical'!C38</f>
        <v>6</v>
      </c>
      <c r="F15" s="75" t="str">
        <f>'475 Electrical'!D38</f>
        <v>each</v>
      </c>
      <c r="G15" s="99">
        <f>'475 Electrical'!E38</f>
        <v>136.99</v>
      </c>
      <c r="H15" s="99">
        <f t="shared" si="0"/>
        <v>821.94</v>
      </c>
    </row>
    <row r="16" spans="1:8" x14ac:dyDescent="0.2">
      <c r="B16" t="str">
        <f>'475 Electrical'!A39</f>
        <v>ELDWP3NB</v>
      </c>
      <c r="C16" t="str">
        <f>'475 Electrical'!A39</f>
        <v>ELDWP3NB</v>
      </c>
      <c r="D16" t="str">
        <f>'475 Electrical'!B39</f>
        <v xml:space="preserve">Dishwasher power point - no isolator 300 series </v>
      </c>
      <c r="E16" s="14">
        <f>'475 Electrical'!C39</f>
        <v>1</v>
      </c>
      <c r="F16" s="75" t="str">
        <f>'475 Electrical'!D39</f>
        <v>each</v>
      </c>
      <c r="G16" s="99">
        <f>'475 Electrical'!E39</f>
        <v>81.040000000000006</v>
      </c>
      <c r="H16" s="99">
        <f t="shared" si="0"/>
        <v>81.040000000000006</v>
      </c>
    </row>
    <row r="17" spans="2:8" x14ac:dyDescent="0.2">
      <c r="B17" t="str">
        <f>'475 Electrical'!A40</f>
        <v>ELHOB3NB</v>
      </c>
      <c r="C17" t="str">
        <f>'475 Electrical'!A40</f>
        <v>ELHOB3NB</v>
      </c>
      <c r="D17" t="str">
        <f>'475 Electrical'!B40</f>
        <v xml:space="preserve">Hob connection with isolator 300 series </v>
      </c>
      <c r="E17" s="14">
        <f>'475 Electrical'!C40</f>
        <v>1</v>
      </c>
      <c r="F17" s="75" t="str">
        <f>'475 Electrical'!D40</f>
        <v>each</v>
      </c>
      <c r="G17" s="99">
        <f>'475 Electrical'!E40</f>
        <v>152.9</v>
      </c>
      <c r="H17" s="99">
        <f t="shared" si="0"/>
        <v>152.9</v>
      </c>
    </row>
    <row r="18" spans="2:8" x14ac:dyDescent="0.2">
      <c r="B18" t="str">
        <f>'475 Electrical'!A41</f>
        <v>ELFRP3NB</v>
      </c>
      <c r="C18" t="str">
        <f>'475 Electrical'!A41</f>
        <v>ELFRP3NB</v>
      </c>
      <c r="D18" t="str">
        <f>'475 Electrical'!B41</f>
        <v xml:space="preserve">Fridge power point 300 series </v>
      </c>
      <c r="E18" s="14">
        <f>'475 Electrical'!C41</f>
        <v>1</v>
      </c>
      <c r="F18" s="75" t="str">
        <f>'475 Electrical'!D41</f>
        <v>each</v>
      </c>
      <c r="G18" s="99">
        <f>'475 Electrical'!E41</f>
        <v>112.1</v>
      </c>
      <c r="H18" s="99">
        <f t="shared" si="0"/>
        <v>112.1</v>
      </c>
    </row>
    <row r="19" spans="2:8" x14ac:dyDescent="0.2">
      <c r="B19" t="str">
        <f>'475 Electrical'!A42</f>
        <v>ELMWP3NB</v>
      </c>
      <c r="C19" t="str">
        <f>'475 Electrical'!A42</f>
        <v>ELMWP3NB</v>
      </c>
      <c r="D19" t="str">
        <f>'475 Electrical'!B42</f>
        <v>Microwave power point 300 series</v>
      </c>
      <c r="E19" s="14">
        <f>'475 Electrical'!C42</f>
        <v>1</v>
      </c>
      <c r="F19" s="75" t="str">
        <f>'475 Electrical'!D42</f>
        <v>each</v>
      </c>
      <c r="G19" s="99">
        <f>'475 Electrical'!E42</f>
        <v>112.1</v>
      </c>
      <c r="H19" s="99">
        <f t="shared" si="0"/>
        <v>112.1</v>
      </c>
    </row>
    <row r="20" spans="2:8" x14ac:dyDescent="0.2">
      <c r="B20" t="str">
        <f>'475 Electrical'!A43</f>
        <v>ELWO3NB</v>
      </c>
      <c r="C20" t="str">
        <f>'475 Electrical'!A43</f>
        <v>ELWO3NB</v>
      </c>
      <c r="D20" t="str">
        <f>'475 Electrical'!B43</f>
        <v xml:space="preserve">Wall oven with isolator 300 series </v>
      </c>
      <c r="E20" s="14">
        <f>'475 Electrical'!C43</f>
        <v>1</v>
      </c>
      <c r="F20" s="75" t="str">
        <f>'475 Electrical'!D43</f>
        <v>each</v>
      </c>
      <c r="G20" s="99">
        <f>'475 Electrical'!E43</f>
        <v>182.86</v>
      </c>
      <c r="H20" s="99">
        <f t="shared" si="0"/>
        <v>182.86</v>
      </c>
    </row>
    <row r="21" spans="2:8" x14ac:dyDescent="0.2">
      <c r="B21" t="str">
        <f>'475 Electrical'!A44</f>
        <v>ELHDP3NB</v>
      </c>
      <c r="C21" t="str">
        <f>'475 Electrical'!A44</f>
        <v>ELHDP3NB</v>
      </c>
      <c r="D21" t="str">
        <f>'475 Electrical'!B44</f>
        <v xml:space="preserve">Rangehood power point 300 series </v>
      </c>
      <c r="E21" s="14">
        <f>'475 Electrical'!C44</f>
        <v>1</v>
      </c>
      <c r="F21" s="75" t="str">
        <f>'475 Electrical'!D44</f>
        <v>each</v>
      </c>
      <c r="G21" s="99">
        <f>'475 Electrical'!E44</f>
        <v>112.1</v>
      </c>
      <c r="H21" s="99">
        <f t="shared" si="0"/>
        <v>112.1</v>
      </c>
    </row>
    <row r="22" spans="2:8" x14ac:dyDescent="0.2">
      <c r="B22" t="str">
        <f>'475 Electrical'!A45</f>
        <v>ELD23NB</v>
      </c>
      <c r="C22" t="str">
        <f>'475 Electrical'!A45</f>
        <v>ELD23NB</v>
      </c>
      <c r="D22" t="str">
        <f>'475 Electrical'!B45</f>
        <v xml:space="preserve">Double data point 300 series </v>
      </c>
      <c r="E22" s="14">
        <f>'475 Electrical'!C45</f>
        <v>4</v>
      </c>
      <c r="F22" s="75" t="str">
        <f>'475 Electrical'!D45</f>
        <v>each</v>
      </c>
      <c r="G22" s="99">
        <f>'475 Electrical'!E45</f>
        <v>126.04</v>
      </c>
      <c r="H22" s="99">
        <f t="shared" si="0"/>
        <v>504.16</v>
      </c>
    </row>
    <row r="23" spans="2:8" x14ac:dyDescent="0.2">
      <c r="B23" t="str">
        <f>'475 Electrical'!A46</f>
        <v>ELPTV3NB</v>
      </c>
      <c r="C23" t="str">
        <f>'475 Electrical'!A46</f>
        <v>ELPTV3NB</v>
      </c>
      <c r="D23" t="str">
        <f>'475 Electrical'!B46</f>
        <v>Primary tv point for satelite tv inc data point 300 series</v>
      </c>
      <c r="E23" s="14">
        <f>'475 Electrical'!C46</f>
        <v>1</v>
      </c>
      <c r="F23" s="75" t="str">
        <f>'475 Electrical'!D46</f>
        <v>each</v>
      </c>
      <c r="G23" s="99">
        <f>'475 Electrical'!E46</f>
        <v>128.34</v>
      </c>
      <c r="H23" s="99">
        <f t="shared" si="0"/>
        <v>128.34</v>
      </c>
    </row>
    <row r="24" spans="2:8" x14ac:dyDescent="0.2">
      <c r="B24" t="str">
        <f>'475 Electrical'!A47</f>
        <v>ELSTVNB</v>
      </c>
      <c r="C24" t="str">
        <f>'475 Electrical'!A47</f>
        <v>ELSTVNB</v>
      </c>
      <c r="D24" t="str">
        <f>'475 Electrical'!B47</f>
        <v xml:space="preserve">Secondary tv point for satelite tv inc data point 600 series </v>
      </c>
      <c r="E24" s="14">
        <f>'475 Electrical'!C47</f>
        <v>3</v>
      </c>
      <c r="F24" s="75" t="str">
        <f>'475 Electrical'!D47</f>
        <v>each</v>
      </c>
      <c r="G24" s="99">
        <f>'475 Electrical'!E47</f>
        <v>114.03</v>
      </c>
      <c r="H24" s="99">
        <f t="shared" si="0"/>
        <v>342.09000000000003</v>
      </c>
    </row>
    <row r="25" spans="2:8" x14ac:dyDescent="0.2">
      <c r="B25" t="str">
        <f>'475 Electrical'!A48</f>
        <v>ELGDP3NB</v>
      </c>
      <c r="C25" t="str">
        <f>'475 Electrical'!A48</f>
        <v>ELGDP3NB</v>
      </c>
      <c r="D25" t="str">
        <f>'475 Electrical'!B48</f>
        <v xml:space="preserve">Garage door opener plug 300 series </v>
      </c>
      <c r="E25" s="14">
        <f>'475 Electrical'!C48</f>
        <v>1</v>
      </c>
      <c r="F25" s="75" t="str">
        <f>'475 Electrical'!D48</f>
        <v>each</v>
      </c>
      <c r="G25" s="99">
        <f>'475 Electrical'!E48</f>
        <v>77.03</v>
      </c>
      <c r="H25" s="99">
        <f t="shared" si="0"/>
        <v>77.03</v>
      </c>
    </row>
    <row r="26" spans="2:8" x14ac:dyDescent="0.2">
      <c r="B26" t="str">
        <f>'475 Electrical'!A49</f>
        <v>ELFAN1503NB</v>
      </c>
      <c r="C26" t="str">
        <f>'475 Electrical'!A49</f>
        <v>ELFAN1503NB</v>
      </c>
      <c r="D26" t="str">
        <f>'475 Electrical'!B49</f>
        <v xml:space="preserve">VGB4K6 150mm inline fan 300 series </v>
      </c>
      <c r="E26" s="14">
        <f>'475 Electrical'!C49</f>
        <v>3</v>
      </c>
      <c r="F26" s="75" t="str">
        <f>'475 Electrical'!D49</f>
        <v>each</v>
      </c>
      <c r="G26" s="99">
        <f>'475 Electrical'!E49</f>
        <v>239.91</v>
      </c>
      <c r="H26" s="99">
        <f t="shared" si="0"/>
        <v>719.73</v>
      </c>
    </row>
    <row r="27" spans="2:8" x14ac:dyDescent="0.2">
      <c r="B27" t="str">
        <f>'475 Electrical'!A50</f>
        <v>ELS2077SS3NB</v>
      </c>
      <c r="C27" t="str">
        <f>'475 Electrical'!A50</f>
        <v>ELS2077SS3NB</v>
      </c>
      <c r="D27" t="str">
        <f>'475 Electrical'!B50</f>
        <v xml:space="preserve">Serene S2078 wall mounted bathroom heater - s/s 300 series </v>
      </c>
      <c r="E27" s="14">
        <f>'475 Electrical'!C50</f>
        <v>2</v>
      </c>
      <c r="F27" s="75" t="str">
        <f>'475 Electrical'!D50</f>
        <v>each</v>
      </c>
      <c r="G27" s="99">
        <f>'475 Electrical'!E50</f>
        <v>275.88</v>
      </c>
      <c r="H27" s="99">
        <f t="shared" si="0"/>
        <v>551.76</v>
      </c>
    </row>
    <row r="28" spans="2:8" x14ac:dyDescent="0.2">
      <c r="B28" t="str">
        <f>'475 Electrical'!A51</f>
        <v>ELHTRCL100</v>
      </c>
      <c r="C28" t="str">
        <f>'475 Electrical'!A51</f>
        <v>ELHTRCL100</v>
      </c>
      <c r="D28" t="str">
        <f>'475 Electrical'!B51</f>
        <v>Newtech heated towel rail CL100 800h X 600w - round 7 rail 600 series</v>
      </c>
      <c r="E28" s="14">
        <f>'475 Electrical'!C51</f>
        <v>2</v>
      </c>
      <c r="F28" s="75" t="str">
        <f>'475 Electrical'!D51</f>
        <v>each</v>
      </c>
      <c r="G28" s="99">
        <f>'475 Electrical'!E51</f>
        <v>297.74</v>
      </c>
      <c r="H28" s="99">
        <f t="shared" si="0"/>
        <v>595.48</v>
      </c>
    </row>
    <row r="29" spans="2:8" x14ac:dyDescent="0.2">
      <c r="B29" t="str">
        <f>'475 Electrical'!A52</f>
        <v>ELCAV10NB</v>
      </c>
      <c r="C29" t="str">
        <f>'475 Electrical'!A52</f>
        <v>ELCAV10NB</v>
      </c>
      <c r="D29" t="str">
        <f>'475 Electrical'!B52</f>
        <v xml:space="preserve">Cavius mini smoke alarm </v>
      </c>
      <c r="E29" s="14">
        <f>'475 Electrical'!C52</f>
        <v>2</v>
      </c>
      <c r="F29" s="75" t="str">
        <f>'475 Electrical'!D52</f>
        <v>each</v>
      </c>
      <c r="G29" s="99">
        <f>'475 Electrical'!E52</f>
        <v>49.79</v>
      </c>
      <c r="H29" s="99">
        <f t="shared" si="0"/>
        <v>99.58</v>
      </c>
    </row>
    <row r="30" spans="2:8" x14ac:dyDescent="0.2">
      <c r="B30" t="str">
        <f>'475 Electrical'!A53</f>
        <v>ELAVCHNB</v>
      </c>
      <c r="C30" t="str">
        <f>'475 Electrical'!A53</f>
        <v>ELAVCHNB</v>
      </c>
      <c r="D30" t="str">
        <f>'475 Electrical'!B53</f>
        <v xml:space="preserve">Audio visual communications hub - upto 8 data outlets    </v>
      </c>
      <c r="E30" s="14">
        <f>'475 Electrical'!C53</f>
        <v>1</v>
      </c>
      <c r="F30" s="75" t="str">
        <f>'475 Electrical'!D53</f>
        <v>each</v>
      </c>
      <c r="G30" s="99">
        <f>'475 Electrical'!E53</f>
        <v>714.77</v>
      </c>
      <c r="H30" s="99">
        <f t="shared" si="0"/>
        <v>714.77</v>
      </c>
    </row>
    <row r="31" spans="2:8" x14ac:dyDescent="0.2">
      <c r="B31" t="str">
        <f>'475 Electrical'!A54</f>
        <v>ELGDSW3NB</v>
      </c>
      <c r="C31" t="str">
        <f>'475 Electrical'!A54</f>
        <v>ELGDSW3NB</v>
      </c>
      <c r="D31" t="str">
        <f>'475 Electrical'!B54</f>
        <v xml:space="preserve">Garage door switch mounted on wall 300 series </v>
      </c>
      <c r="E31" s="14">
        <f>'475 Electrical'!C54</f>
        <v>1</v>
      </c>
      <c r="F31" s="75" t="str">
        <f>'475 Electrical'!D54</f>
        <v>each</v>
      </c>
      <c r="G31" s="99">
        <f>'475 Electrical'!E54</f>
        <v>63.39</v>
      </c>
      <c r="H31" s="99">
        <f t="shared" si="0"/>
        <v>63.39</v>
      </c>
    </row>
    <row r="32" spans="2:8" x14ac:dyDescent="0.2">
      <c r="B32" t="str">
        <f>'475 Electrical'!A55</f>
        <v>ELSEPEONE</v>
      </c>
      <c r="C32" t="str">
        <f>'475 Electrical'!A55</f>
        <v>ELSEPEONE</v>
      </c>
      <c r="D32" t="str">
        <f>'475 Electrical'!B55</f>
        <v>Run power to Eone sewer system</v>
      </c>
      <c r="E32" s="14">
        <f>'475 Electrical'!C55</f>
        <v>1</v>
      </c>
      <c r="F32" s="75" t="str">
        <f>'475 Electrical'!D55</f>
        <v xml:space="preserve"> each </v>
      </c>
      <c r="G32" s="99">
        <f>'475 Electrical'!E55</f>
        <v>319.37</v>
      </c>
      <c r="H32" s="99">
        <f t="shared" si="0"/>
        <v>319.37</v>
      </c>
    </row>
    <row r="33" spans="2:8" x14ac:dyDescent="0.2">
      <c r="B33" t="str">
        <f>'475 Electrical'!A56</f>
        <v>ELHPPW</v>
      </c>
      <c r="C33" t="str">
        <f>'475 Electrical'!A56</f>
        <v>ELHPPW</v>
      </c>
      <c r="D33" t="str">
        <f>'475 Electrical'!B56</f>
        <v>Prewire for future Heat Pump</v>
      </c>
      <c r="E33" s="14">
        <f>'475 Electrical'!C56</f>
        <v>1</v>
      </c>
      <c r="F33" s="75" t="str">
        <f>'475 Electrical'!D56</f>
        <v xml:space="preserve"> sum </v>
      </c>
      <c r="G33" s="99">
        <f>'475 Electrical'!E56</f>
        <v>387.5</v>
      </c>
      <c r="H33" s="99">
        <f t="shared" si="0"/>
        <v>387.5</v>
      </c>
    </row>
    <row r="34" spans="2:8" x14ac:dyDescent="0.2">
      <c r="B34" t="str">
        <f>'475 Electrical'!A57</f>
        <v>EL6SPANB</v>
      </c>
      <c r="C34" t="str">
        <f>'475 Electrical'!A57</f>
        <v>EL6SPANB</v>
      </c>
      <c r="D34" t="str">
        <f>'475 Electrical'!B57</f>
        <v>Outdoor spa connection 32A - plug on exterior of house</v>
      </c>
      <c r="E34" s="14">
        <f>'475 Electrical'!C57</f>
        <v>1</v>
      </c>
      <c r="F34" s="75" t="str">
        <f>'475 Electrical'!D57</f>
        <v>each</v>
      </c>
      <c r="G34" s="99">
        <f>'475 Electrical'!E57</f>
        <v>231.1</v>
      </c>
      <c r="H34" s="99">
        <f t="shared" si="0"/>
        <v>231.1</v>
      </c>
    </row>
    <row r="35" spans="2:8" x14ac:dyDescent="0.2">
      <c r="B35" t="str">
        <f>'475 Electrical'!A58</f>
        <v>ELOSPNB</v>
      </c>
      <c r="C35" t="str">
        <f>'475 Electrical'!A58</f>
        <v>ELOSPNB</v>
      </c>
      <c r="D35" t="str">
        <f>'475 Electrical'!B58</f>
        <v xml:space="preserve">Outside single waterproof power point </v>
      </c>
      <c r="E35" s="14">
        <f>'475 Electrical'!C58</f>
        <v>1</v>
      </c>
      <c r="F35" s="75" t="str">
        <f>'475 Electrical'!D58</f>
        <v>each</v>
      </c>
      <c r="G35" s="99">
        <f>'475 Electrical'!E58</f>
        <v>155.44999999999999</v>
      </c>
      <c r="H35" s="99">
        <f t="shared" si="0"/>
        <v>155.44999999999999</v>
      </c>
    </row>
    <row r="36" spans="2:8" x14ac:dyDescent="0.2">
      <c r="B36" t="e">
        <f>'475 Electrical'!A59</f>
        <v>#NUM!</v>
      </c>
      <c r="C36" t="e">
        <f>'475 Electrical'!A59</f>
        <v>#NUM!</v>
      </c>
      <c r="D36" t="e">
        <f>'475 Electrical'!B59</f>
        <v>#NUM!</v>
      </c>
      <c r="E36" s="14" t="e">
        <f>'475 Electrical'!C59</f>
        <v>#NUM!</v>
      </c>
      <c r="F36" s="75" t="e">
        <f>'475 Electrical'!D59</f>
        <v>#NUM!</v>
      </c>
      <c r="G36" s="99" t="e">
        <f>'475 Electrical'!E59</f>
        <v>#NUM!</v>
      </c>
      <c r="H36" s="99" t="e">
        <f t="shared" si="0"/>
        <v>#NUM!</v>
      </c>
    </row>
    <row r="37" spans="2:8" x14ac:dyDescent="0.2">
      <c r="B37" t="e">
        <f>'475 Electrical'!A60</f>
        <v>#NUM!</v>
      </c>
      <c r="C37" t="e">
        <f>'475 Electrical'!A60</f>
        <v>#NUM!</v>
      </c>
      <c r="D37" t="e">
        <f>'475 Electrical'!B60</f>
        <v>#NUM!</v>
      </c>
      <c r="E37" s="14" t="e">
        <f>'475 Electrical'!C60</f>
        <v>#NUM!</v>
      </c>
      <c r="F37" s="75" t="e">
        <f>'475 Electrical'!D60</f>
        <v>#NUM!</v>
      </c>
      <c r="G37" s="99" t="e">
        <f>'475 Electrical'!E60</f>
        <v>#NUM!</v>
      </c>
      <c r="H37" s="99" t="e">
        <f t="shared" si="0"/>
        <v>#NUM!</v>
      </c>
    </row>
    <row r="38" spans="2:8" x14ac:dyDescent="0.2">
      <c r="B38" t="e">
        <f>'475 Electrical'!A61</f>
        <v>#NUM!</v>
      </c>
      <c r="C38" t="e">
        <f>'475 Electrical'!A61</f>
        <v>#NUM!</v>
      </c>
      <c r="D38" t="e">
        <f>'475 Electrical'!B61</f>
        <v>#NUM!</v>
      </c>
      <c r="E38" s="14" t="e">
        <f>'475 Electrical'!C61</f>
        <v>#NUM!</v>
      </c>
      <c r="F38" s="75" t="e">
        <f>'475 Electrical'!D61</f>
        <v>#NUM!</v>
      </c>
      <c r="G38" s="99" t="e">
        <f>'475 Electrical'!E61</f>
        <v>#NUM!</v>
      </c>
      <c r="H38" s="99" t="e">
        <f t="shared" si="0"/>
        <v>#NUM!</v>
      </c>
    </row>
    <row r="39" spans="2:8" x14ac:dyDescent="0.2">
      <c r="B39" t="e">
        <f>'475 Electrical'!A62</f>
        <v>#NUM!</v>
      </c>
      <c r="C39" t="e">
        <f>'475 Electrical'!A62</f>
        <v>#NUM!</v>
      </c>
      <c r="D39" t="e">
        <f>'475 Electrical'!B62</f>
        <v>#NUM!</v>
      </c>
      <c r="E39" s="14" t="e">
        <f>'475 Electrical'!C62</f>
        <v>#NUM!</v>
      </c>
      <c r="F39" s="75" t="e">
        <f>'475 Electrical'!D62</f>
        <v>#NUM!</v>
      </c>
      <c r="G39" s="99" t="e">
        <f>'475 Electrical'!E62</f>
        <v>#NUM!</v>
      </c>
      <c r="H39" s="99" t="e">
        <f t="shared" si="0"/>
        <v>#NUM!</v>
      </c>
    </row>
    <row r="40" spans="2:8" x14ac:dyDescent="0.2">
      <c r="B40" t="e">
        <f>'475 Electrical'!A63</f>
        <v>#NUM!</v>
      </c>
      <c r="C40" t="e">
        <f>'475 Electrical'!A63</f>
        <v>#NUM!</v>
      </c>
      <c r="D40" t="e">
        <f>'475 Electrical'!B63</f>
        <v>#NUM!</v>
      </c>
      <c r="E40" s="14" t="e">
        <f>'475 Electrical'!C63</f>
        <v>#NUM!</v>
      </c>
      <c r="F40" s="75" t="e">
        <f>'475 Electrical'!D63</f>
        <v>#NUM!</v>
      </c>
      <c r="G40" s="99" t="e">
        <f>'475 Electrical'!E63</f>
        <v>#NUM!</v>
      </c>
      <c r="H40" s="99" t="e">
        <f t="shared" si="0"/>
        <v>#NUM!</v>
      </c>
    </row>
    <row r="41" spans="2:8" x14ac:dyDescent="0.2">
      <c r="B41" t="e">
        <f>'475 Electrical'!A65</f>
        <v>#NUM!</v>
      </c>
      <c r="C41" t="e">
        <f>'475 Electrical'!A65</f>
        <v>#NUM!</v>
      </c>
      <c r="D41" t="e">
        <f>'475 Electrical'!B65</f>
        <v>#NUM!</v>
      </c>
      <c r="E41" s="14" t="e">
        <f>'475 Electrical'!C65</f>
        <v>#NUM!</v>
      </c>
      <c r="F41" s="75" t="e">
        <f>'475 Electrical'!D65</f>
        <v>#NUM!</v>
      </c>
      <c r="G41" s="99" t="e">
        <f>'475 Electrical'!E65</f>
        <v>#NUM!</v>
      </c>
      <c r="H41" s="99" t="e">
        <f t="shared" si="0"/>
        <v>#NUM!</v>
      </c>
    </row>
    <row r="42" spans="2:8" x14ac:dyDescent="0.2">
      <c r="B42" t="e">
        <f>'475 Electrical'!A66</f>
        <v>#NUM!</v>
      </c>
      <c r="C42" t="e">
        <f>'475 Electrical'!A66</f>
        <v>#NUM!</v>
      </c>
      <c r="D42" t="e">
        <f>'475 Electrical'!B66</f>
        <v>#NUM!</v>
      </c>
      <c r="E42" s="14" t="e">
        <f>'475 Electrical'!C66</f>
        <v>#NUM!</v>
      </c>
      <c r="F42" s="75" t="e">
        <f>'475 Electrical'!D66</f>
        <v>#NUM!</v>
      </c>
      <c r="G42" s="99" t="e">
        <f>'475 Electrical'!E66</f>
        <v>#NUM!</v>
      </c>
      <c r="H42" s="99" t="e">
        <f t="shared" si="0"/>
        <v>#NUM!</v>
      </c>
    </row>
    <row r="43" spans="2:8" x14ac:dyDescent="0.2">
      <c r="B43" t="e">
        <f>'475 Electrical'!A67</f>
        <v>#NUM!</v>
      </c>
      <c r="C43" t="e">
        <f>'475 Electrical'!A67</f>
        <v>#NUM!</v>
      </c>
      <c r="D43" t="e">
        <f>'475 Electrical'!B67</f>
        <v>#NUM!</v>
      </c>
      <c r="E43" s="14" t="e">
        <f>'475 Electrical'!C67</f>
        <v>#NUM!</v>
      </c>
      <c r="F43" s="75" t="e">
        <f>'475 Electrical'!D67</f>
        <v>#NUM!</v>
      </c>
      <c r="G43" s="99" t="e">
        <f>'475 Electrical'!E67</f>
        <v>#NUM!</v>
      </c>
      <c r="H43" s="99" t="e">
        <f t="shared" si="0"/>
        <v>#NUM!</v>
      </c>
    </row>
    <row r="44" spans="2:8" x14ac:dyDescent="0.2">
      <c r="B44" t="e">
        <f>'475 Electrical'!A68</f>
        <v>#NUM!</v>
      </c>
      <c r="C44" t="e">
        <f>'475 Electrical'!A68</f>
        <v>#NUM!</v>
      </c>
      <c r="D44" t="e">
        <f>'475 Electrical'!B68</f>
        <v>#NUM!</v>
      </c>
      <c r="E44" s="14" t="e">
        <f>'475 Electrical'!C68</f>
        <v>#NUM!</v>
      </c>
      <c r="F44" s="75" t="e">
        <f>'475 Electrical'!D68</f>
        <v>#NUM!</v>
      </c>
      <c r="G44" s="99" t="e">
        <f>'475 Electrical'!E68</f>
        <v>#NUM!</v>
      </c>
      <c r="H44" s="99" t="e">
        <f t="shared" si="0"/>
        <v>#NUM!</v>
      </c>
    </row>
    <row r="45" spans="2:8" x14ac:dyDescent="0.2">
      <c r="B45" t="e">
        <f>'475 Electrical'!A69</f>
        <v>#NUM!</v>
      </c>
      <c r="C45" t="e">
        <f>'475 Electrical'!A69</f>
        <v>#NUM!</v>
      </c>
      <c r="D45" t="e">
        <f>'475 Electrical'!B69</f>
        <v>#NUM!</v>
      </c>
      <c r="E45" s="14" t="e">
        <f>'475 Electrical'!C69</f>
        <v>#NUM!</v>
      </c>
      <c r="F45" s="75" t="e">
        <f>'475 Electrical'!D69</f>
        <v>#NUM!</v>
      </c>
      <c r="G45" s="99" t="e">
        <f>'475 Electrical'!E69</f>
        <v>#NUM!</v>
      </c>
      <c r="H45" s="99" t="e">
        <f t="shared" si="0"/>
        <v>#NUM!</v>
      </c>
    </row>
    <row r="46" spans="2:8" x14ac:dyDescent="0.2">
      <c r="B46" t="e">
        <f>'475 Electrical'!A70</f>
        <v>#NUM!</v>
      </c>
      <c r="C46" t="e">
        <f>'475 Electrical'!A70</f>
        <v>#NUM!</v>
      </c>
      <c r="D46" t="e">
        <f>'475 Electrical'!B70</f>
        <v>#NUM!</v>
      </c>
      <c r="E46" s="14" t="e">
        <f>'475 Electrical'!C70</f>
        <v>#NUM!</v>
      </c>
      <c r="F46" s="75" t="e">
        <f>'475 Electrical'!D70</f>
        <v>#NUM!</v>
      </c>
      <c r="G46" s="99" t="e">
        <f>'475 Electrical'!E70</f>
        <v>#NUM!</v>
      </c>
      <c r="H46" s="99" t="e">
        <f t="shared" si="0"/>
        <v>#NUM!</v>
      </c>
    </row>
    <row r="47" spans="2:8" x14ac:dyDescent="0.2">
      <c r="B47" t="e">
        <f>'475 Electrical'!A71</f>
        <v>#NUM!</v>
      </c>
      <c r="C47" t="e">
        <f>'475 Electrical'!A71</f>
        <v>#NUM!</v>
      </c>
      <c r="D47" t="e">
        <f>'475 Electrical'!B71</f>
        <v>#NUM!</v>
      </c>
      <c r="E47" s="14" t="e">
        <f>'475 Electrical'!C71</f>
        <v>#NUM!</v>
      </c>
      <c r="F47" s="75" t="e">
        <f>'475 Electrical'!D71</f>
        <v>#NUM!</v>
      </c>
      <c r="G47" s="99" t="e">
        <f>'475 Electrical'!E71</f>
        <v>#NUM!</v>
      </c>
      <c r="H47" s="99" t="e">
        <f t="shared" si="0"/>
        <v>#NUM!</v>
      </c>
    </row>
    <row r="48" spans="2:8" x14ac:dyDescent="0.2">
      <c r="B48" t="e">
        <f>'475 Electrical'!A72</f>
        <v>#NUM!</v>
      </c>
      <c r="C48" t="e">
        <f>'475 Electrical'!A72</f>
        <v>#NUM!</v>
      </c>
      <c r="D48" t="e">
        <f>'475 Electrical'!B72</f>
        <v>#NUM!</v>
      </c>
      <c r="E48" s="14" t="e">
        <f>'475 Electrical'!C72</f>
        <v>#NUM!</v>
      </c>
      <c r="F48" s="75" t="e">
        <f>'475 Electrical'!D72</f>
        <v>#NUM!</v>
      </c>
      <c r="G48" s="99" t="e">
        <f>'475 Electrical'!E72</f>
        <v>#NUM!</v>
      </c>
      <c r="H48" s="99" t="e">
        <f t="shared" si="0"/>
        <v>#NUM!</v>
      </c>
    </row>
    <row r="49" spans="2:8" x14ac:dyDescent="0.2">
      <c r="B49" t="e">
        <f>'475 Electrical'!A73</f>
        <v>#NUM!</v>
      </c>
      <c r="C49" t="e">
        <f>'475 Electrical'!A73</f>
        <v>#NUM!</v>
      </c>
      <c r="D49" t="e">
        <f>'475 Electrical'!B73</f>
        <v>#NUM!</v>
      </c>
      <c r="E49" s="14" t="e">
        <f>'475 Electrical'!C73</f>
        <v>#NUM!</v>
      </c>
      <c r="F49" s="75" t="e">
        <f>'475 Electrical'!D73</f>
        <v>#NUM!</v>
      </c>
      <c r="G49" s="99" t="e">
        <f>'475 Electrical'!E73</f>
        <v>#NUM!</v>
      </c>
      <c r="H49" s="99" t="e">
        <f t="shared" si="0"/>
        <v>#NUM!</v>
      </c>
    </row>
  </sheetData>
  <pageMargins left="0.7" right="0.7" top="0.75" bottom="0.75" header="0.3" footer="0.3"/>
  <pageSetup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5B2AE-23F1-4A05-80AF-1AE1B7D896F4}">
  <sheetPr codeName="Sheet178">
    <tabColor indexed="10"/>
  </sheetPr>
  <dimension ref="A1:T191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643" customFormat="1" x14ac:dyDescent="0.2">
      <c r="G1" s="245">
        <v>475.1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64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64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64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64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643" customFormat="1" ht="26.25" customHeight="1" thickBot="1" x14ac:dyDescent="0.35">
      <c r="A6" s="798" t="s">
        <v>30714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64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64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643" customFormat="1" ht="15.75" x14ac:dyDescent="0.25">
      <c r="C9" s="345" t="s">
        <v>906</v>
      </c>
      <c r="E9" s="345" t="str">
        <f>'Main Sheet'!B5</f>
        <v>JNB 20058</v>
      </c>
      <c r="F9" s="800" t="s">
        <v>54913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643" customFormat="1" x14ac:dyDescent="0.2">
      <c r="A10" s="15" t="s">
        <v>2617</v>
      </c>
      <c r="B10" s="33" t="s">
        <v>7885</v>
      </c>
      <c r="C10" s="721">
        <v>1205</v>
      </c>
      <c r="G10" s="245"/>
      <c r="H10" s="245"/>
      <c r="I10" s="245"/>
      <c r="J10" s="381" t="s">
        <v>3375</v>
      </c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643" customFormat="1" x14ac:dyDescent="0.2">
      <c r="A11" s="23" t="str">
        <f>VLOOKUP(C10,Suppliers!A$1:$H$674,2,0)</f>
        <v>Bright Sparks Electrical Solutions Ltd</v>
      </c>
      <c r="B11" s="23"/>
      <c r="D11" s="33" t="s">
        <v>905</v>
      </c>
      <c r="E11" s="398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643" customFormat="1" x14ac:dyDescent="0.2">
      <c r="A12" s="34" t="str">
        <f>VLOOKUP(C10,Suppliers!A$1:$H$674,3,0)</f>
        <v>P.O. Box 3757, Richmond,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643" customFormat="1" x14ac:dyDescent="0.2">
      <c r="A13" s="34" t="s">
        <v>908</v>
      </c>
      <c r="B13" s="357" t="str">
        <f>VLOOKUP(C10,Suppliers!$A$1:$H$674,4,0)</f>
        <v>03 544 4747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643" customFormat="1" x14ac:dyDescent="0.2">
      <c r="A14" s="23" t="s">
        <v>4849</v>
      </c>
      <c r="B14" s="357" t="str">
        <f>VLOOKUP(C10,Suppliers!$A$1:$H$674,5,0)</f>
        <v>027 444 5531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643" customFormat="1" x14ac:dyDescent="0.2">
      <c r="A15" s="643" t="s">
        <v>2024</v>
      </c>
      <c r="B15" s="34" t="str">
        <f>VLOOKUP(C10,Suppliers!$A$1:$H$674,6,0)</f>
        <v>admin@brightsparkselectrical.co.nz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643" customFormat="1" x14ac:dyDescent="0.2">
      <c r="A16" s="34" t="s">
        <v>2025</v>
      </c>
      <c r="B16" s="34" t="str">
        <f>VLOOKUP(C10,Suppliers!$A$1:$H$674,7,0)</f>
        <v>Nicola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643" customFormat="1" x14ac:dyDescent="0.2">
      <c r="A17" s="24"/>
      <c r="B17" s="642"/>
      <c r="C17" s="642"/>
      <c r="D17" s="33"/>
      <c r="E17" s="633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64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643" customForma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643" customFormat="1" x14ac:dyDescent="0.2">
      <c r="D20" s="33" t="s">
        <v>3381</v>
      </c>
      <c r="E20" s="398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643" customFormat="1" x14ac:dyDescent="0.2">
      <c r="D21" s="33" t="s">
        <v>3382</v>
      </c>
      <c r="E21" s="33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643" customFormat="1" x14ac:dyDescent="0.2">
      <c r="E22" s="24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643" customFormat="1" x14ac:dyDescent="0.2">
      <c r="A23" s="365" t="s">
        <v>1055</v>
      </c>
      <c r="B23" s="351" t="str">
        <f>'Main Sheet'!B7</f>
        <v>Site Address</v>
      </c>
      <c r="C23" s="642"/>
      <c r="D23" s="642"/>
      <c r="E23" s="642"/>
      <c r="F23" s="642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64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643" customFormat="1" x14ac:dyDescent="0.2">
      <c r="A25" s="59" t="s">
        <v>1948</v>
      </c>
      <c r="B25" s="60" t="s">
        <v>935</v>
      </c>
      <c r="C25" s="352" t="s">
        <v>937</v>
      </c>
      <c r="D25" s="60" t="s">
        <v>936</v>
      </c>
      <c r="E25" s="62" t="s">
        <v>1864</v>
      </c>
      <c r="F25" s="457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643" customFormat="1" x14ac:dyDescent="0.2">
      <c r="A26" s="362" t="str">
        <f>'475.1 Ventilation'!A46</f>
        <v>ELSV04</v>
      </c>
      <c r="B26" s="358" t="str">
        <f>VLOOKUP(A26,$A$44:$E$304,2,0)</f>
        <v xml:space="preserve">Supply and installation of a SV04 ventilation system_x000D_
</v>
      </c>
      <c r="C26" s="40">
        <f>VLOOKUP(A26,$A$44:$E$304,3,0)</f>
        <v>1</v>
      </c>
      <c r="D26" s="40" t="str">
        <f>VLOOKUP(A26,$A$44:$E$304,4,0)</f>
        <v xml:space="preserve"> each </v>
      </c>
      <c r="E26" s="434">
        <v>2100</v>
      </c>
      <c r="F26" s="390">
        <f>C26*E26</f>
        <v>2100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643" customFormat="1" x14ac:dyDescent="0.2">
      <c r="A27" s="362"/>
      <c r="B27" s="358"/>
      <c r="C27" s="40"/>
      <c r="D27" s="40"/>
      <c r="E27" s="383"/>
      <c r="F27" s="390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643" customFormat="1" x14ac:dyDescent="0.2">
      <c r="A28" s="362"/>
      <c r="B28" s="358"/>
      <c r="C28" s="40"/>
      <c r="D28" s="40"/>
      <c r="E28" s="383"/>
      <c r="F28" s="390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643" customFormat="1" x14ac:dyDescent="0.2">
      <c r="A29" s="362"/>
      <c r="B29" s="364"/>
      <c r="C29" s="38"/>
      <c r="D29" s="40"/>
      <c r="E29" s="383"/>
      <c r="F29" s="390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643" customFormat="1" x14ac:dyDescent="0.2">
      <c r="A30" s="363"/>
      <c r="B30" s="361"/>
      <c r="C30" s="360"/>
      <c r="D30" s="360"/>
      <c r="E30" s="363"/>
      <c r="F30" s="391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643" customFormat="1" x14ac:dyDescent="0.2">
      <c r="A31" s="31"/>
      <c r="B31" s="31"/>
      <c r="C31" s="31"/>
      <c r="D31" s="31"/>
      <c r="E31" s="65" t="s">
        <v>1896</v>
      </c>
      <c r="F31" s="454">
        <f>SUM(F26:F30)</f>
        <v>2100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643" customFormat="1" x14ac:dyDescent="0.2">
      <c r="E32" s="33" t="s">
        <v>1897</v>
      </c>
      <c r="F32" s="455">
        <f>F31*15%</f>
        <v>315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643" customFormat="1" x14ac:dyDescent="0.2">
      <c r="E33" s="33" t="s">
        <v>1395</v>
      </c>
      <c r="F33" s="454">
        <f>F31+F32</f>
        <v>2415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643" customFormat="1" x14ac:dyDescent="0.2">
      <c r="E34" s="33"/>
      <c r="F34" s="222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643" customFormat="1" ht="24.75" customHeight="1" x14ac:dyDescent="0.2">
      <c r="A35" s="869" t="s">
        <v>1008</v>
      </c>
      <c r="B35" s="869"/>
      <c r="C35" s="869"/>
      <c r="D35" s="869"/>
      <c r="E35" s="869"/>
      <c r="F35" s="86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51" customFormat="1" ht="32.1" customHeight="1" x14ac:dyDescent="0.2">
      <c r="A36" s="415"/>
      <c r="B36" s="906"/>
      <c r="C36" s="906"/>
      <c r="D36" s="906"/>
      <c r="E36" s="906"/>
      <c r="F36" s="906"/>
      <c r="G36" s="510"/>
      <c r="H36" s="510"/>
      <c r="I36" s="510"/>
      <c r="J36" s="510"/>
      <c r="K36" s="510"/>
      <c r="L36" s="510"/>
      <c r="M36" s="510"/>
      <c r="N36" s="510"/>
      <c r="O36" s="510"/>
      <c r="P36" s="510"/>
      <c r="Q36" s="510"/>
      <c r="R36" s="510"/>
      <c r="S36" s="510"/>
      <c r="T36" s="510"/>
    </row>
    <row r="37" spans="1:20" s="51" customFormat="1" x14ac:dyDescent="0.2">
      <c r="A37" s="645"/>
      <c r="B37" s="645"/>
      <c r="C37" s="645"/>
      <c r="G37" s="510"/>
      <c r="H37" s="510"/>
      <c r="I37" s="510"/>
      <c r="J37" s="510"/>
      <c r="K37" s="510"/>
      <c r="L37" s="510"/>
      <c r="M37" s="510"/>
      <c r="N37" s="510"/>
      <c r="O37" s="510"/>
      <c r="P37" s="510"/>
      <c r="Q37" s="510"/>
      <c r="R37" s="510"/>
      <c r="S37" s="510"/>
      <c r="T37" s="510"/>
    </row>
    <row r="38" spans="1:20" s="643" customFormat="1" x14ac:dyDescent="0.2"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643" customFormat="1" x14ac:dyDescent="0.2">
      <c r="A39" s="386" t="s">
        <v>7888</v>
      </c>
      <c r="B39" s="644"/>
      <c r="C39" s="385"/>
      <c r="D39" s="396"/>
      <c r="E39" s="396"/>
      <c r="F39" s="40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643" customFormat="1" x14ac:dyDescent="0.2">
      <c r="A40" s="386" t="s">
        <v>7889</v>
      </c>
      <c r="B40" s="644"/>
      <c r="C40" s="385"/>
      <c r="D40" s="397"/>
      <c r="E40" s="397"/>
      <c r="F40" s="410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643" customFormat="1" x14ac:dyDescent="0.2">
      <c r="A41" s="386" t="s">
        <v>1006</v>
      </c>
      <c r="B41" s="396" t="s">
        <v>7477</v>
      </c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643" customFormat="1" x14ac:dyDescent="0.2">
      <c r="A42" s="386" t="s">
        <v>2391</v>
      </c>
      <c r="B42" s="504" t="s">
        <v>6427</v>
      </c>
      <c r="C42" s="385"/>
      <c r="D42" s="396"/>
      <c r="E42" s="397"/>
      <c r="F42" s="410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643" customFormat="1" x14ac:dyDescent="0.2">
      <c r="A43" s="386"/>
      <c r="B43" s="466" t="s">
        <v>30840</v>
      </c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245" customFormat="1" ht="13.5" thickBot="1" x14ac:dyDescent="0.25"/>
    <row r="45" spans="1:20" s="29" customFormat="1" ht="27" thickBot="1" x14ac:dyDescent="0.45">
      <c r="A45" s="191">
        <v>475.1</v>
      </c>
      <c r="B45" s="181" t="s">
        <v>30715</v>
      </c>
      <c r="C45" s="192"/>
      <c r="D45" s="193"/>
      <c r="E45" s="194"/>
      <c r="F45" s="195"/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209" t="str" cm="1">
        <f t="array" ref="A46">INDEX(XML!D:D,SMALL(IF(($G$1=XML!B:B),ROW(XML!B:B)-MIN(ROW(XML!B:B))+1,""),ROWS($A$1:A1)))</f>
        <v>ELSV04</v>
      </c>
      <c r="B46" s="210" t="str">
        <f>VLOOKUP(A46,'Main Item List'!$A$3:$D$27736,2,0)</f>
        <v xml:space="preserve">Supply and installation of a SV04 ventilation system_x000D_
</v>
      </c>
      <c r="C46" s="219" cm="1">
        <f t="array" ref="C46">INDEX(XML!$J$1:$J$1202,SMALL(IF(($G$1=XML!$B$1:$B$1202),ROW(XML!$B$1:$B$1202)-MIN(ROW(XML!$B$1:$B$1202))+1,""),ROWS($C$1:C1)))</f>
        <v>1</v>
      </c>
      <c r="D46" s="211" t="str">
        <f>VLOOKUP(A46,'Main Item List'!$A$3:$D$27736,3,0)</f>
        <v xml:space="preserve"> each </v>
      </c>
      <c r="E46" s="212">
        <f>VLOOKUP(A46,'Main Item List'!$A$3:$D$27736,4,0)</f>
        <v>2100</v>
      </c>
      <c r="F46" s="213">
        <f t="shared" ref="F46" si="0">IFERROR((C46*E46),"0")</f>
        <v>2100</v>
      </c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142"/>
      <c r="C47" s="143"/>
      <c r="D47" s="336"/>
      <c r="E47" s="162"/>
      <c r="F47" s="169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160"/>
      <c r="B48" s="813" t="s">
        <v>836</v>
      </c>
      <c r="C48" s="813"/>
      <c r="D48" s="813"/>
      <c r="E48" s="159">
        <f>F46</f>
        <v>2100</v>
      </c>
      <c r="F48" s="145"/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8" s="245" customFormat="1" x14ac:dyDescent="0.2"/>
    <row r="114" spans="1:8" s="245" customFormat="1" x14ac:dyDescent="0.2"/>
    <row r="115" spans="1:8" s="245" customFormat="1" x14ac:dyDescent="0.2"/>
    <row r="116" spans="1:8" s="245" customFormat="1" x14ac:dyDescent="0.2"/>
    <row r="117" spans="1:8" s="245" customFormat="1" x14ac:dyDescent="0.2"/>
    <row r="118" spans="1:8" s="245" customFormat="1" x14ac:dyDescent="0.2"/>
    <row r="119" spans="1:8" s="245" customFormat="1" x14ac:dyDescent="0.2"/>
    <row r="120" spans="1:8" s="245" customFormat="1" x14ac:dyDescent="0.2"/>
    <row r="121" spans="1:8" s="245" customFormat="1" x14ac:dyDescent="0.2"/>
    <row r="122" spans="1:8" s="245" customFormat="1" ht="30" x14ac:dyDescent="0.4">
      <c r="A122" s="905" t="s">
        <v>1782</v>
      </c>
      <c r="B122" s="905"/>
      <c r="C122" s="905"/>
      <c r="D122" s="905"/>
      <c r="E122" s="905"/>
      <c r="F122" s="905"/>
      <c r="G122" s="905"/>
      <c r="H122" s="905"/>
    </row>
    <row r="123" spans="1:8" s="245" customFormat="1" x14ac:dyDescent="0.2">
      <c r="A123" s="512" t="s">
        <v>1783</v>
      </c>
      <c r="B123" s="511" t="s">
        <v>1784</v>
      </c>
      <c r="C123" s="512"/>
      <c r="D123" s="511" t="s">
        <v>1785</v>
      </c>
      <c r="E123" s="512"/>
      <c r="F123" s="512"/>
      <c r="G123" s="511" t="s">
        <v>1786</v>
      </c>
      <c r="H123" s="512"/>
    </row>
    <row r="124" spans="1:8" s="245" customFormat="1" x14ac:dyDescent="0.2"/>
    <row r="125" spans="1:8" s="245" customFormat="1" x14ac:dyDescent="0.2">
      <c r="A125" s="458" t="s">
        <v>457</v>
      </c>
      <c r="B125" s="458" t="s">
        <v>458</v>
      </c>
      <c r="D125" s="458" t="s">
        <v>459</v>
      </c>
      <c r="G125" s="458" t="s">
        <v>460</v>
      </c>
    </row>
    <row r="126" spans="1:8" s="245" customFormat="1" x14ac:dyDescent="0.2">
      <c r="A126" s="458" t="s">
        <v>461</v>
      </c>
      <c r="D126" s="458" t="s">
        <v>463</v>
      </c>
      <c r="G126" s="458" t="s">
        <v>464</v>
      </c>
    </row>
    <row r="127" spans="1:8" s="245" customFormat="1" x14ac:dyDescent="0.2">
      <c r="A127" s="458" t="s">
        <v>465</v>
      </c>
      <c r="D127" s="458" t="s">
        <v>999</v>
      </c>
    </row>
    <row r="128" spans="1:8" s="245" customFormat="1" x14ac:dyDescent="0.2">
      <c r="A128" s="458" t="s">
        <v>1000</v>
      </c>
      <c r="C128" s="458"/>
      <c r="D128" s="458" t="s">
        <v>1002</v>
      </c>
      <c r="E128" s="513"/>
    </row>
    <row r="129" spans="1:4" s="245" customFormat="1" x14ac:dyDescent="0.2">
      <c r="C129" s="458"/>
      <c r="D129" s="458" t="s">
        <v>1771</v>
      </c>
    </row>
    <row r="130" spans="1:4" s="245" customFormat="1" x14ac:dyDescent="0.2">
      <c r="C130" s="458"/>
      <c r="D130" s="458" t="s">
        <v>2607</v>
      </c>
    </row>
    <row r="131" spans="1:4" s="245" customFormat="1" x14ac:dyDescent="0.2">
      <c r="C131" s="458"/>
      <c r="D131" s="458" t="s">
        <v>2609</v>
      </c>
    </row>
    <row r="132" spans="1:4" s="245" customFormat="1" x14ac:dyDescent="0.2">
      <c r="C132" s="458"/>
      <c r="D132" s="458" t="s">
        <v>2361</v>
      </c>
    </row>
    <row r="133" spans="1:4" s="245" customFormat="1" x14ac:dyDescent="0.2">
      <c r="C133" s="458"/>
      <c r="D133" s="458" t="s">
        <v>2363</v>
      </c>
    </row>
    <row r="134" spans="1:4" s="245" customFormat="1" x14ac:dyDescent="0.2">
      <c r="A134" s="514" t="s">
        <v>462</v>
      </c>
      <c r="D134" s="458" t="s">
        <v>1906</v>
      </c>
    </row>
    <row r="135" spans="1:4" s="245" customFormat="1" x14ac:dyDescent="0.2">
      <c r="D135" s="458" t="s">
        <v>1907</v>
      </c>
    </row>
    <row r="136" spans="1:4" s="245" customFormat="1" x14ac:dyDescent="0.2">
      <c r="A136" s="458" t="s">
        <v>1001</v>
      </c>
      <c r="D136" s="458" t="s">
        <v>1908</v>
      </c>
    </row>
    <row r="137" spans="1:4" s="245" customFormat="1" x14ac:dyDescent="0.2">
      <c r="A137" s="458" t="s">
        <v>1770</v>
      </c>
      <c r="D137" s="458" t="s">
        <v>1909</v>
      </c>
    </row>
    <row r="138" spans="1:4" s="245" customFormat="1" x14ac:dyDescent="0.2">
      <c r="A138" s="458" t="s">
        <v>1772</v>
      </c>
      <c r="D138" s="458" t="s">
        <v>1910</v>
      </c>
    </row>
    <row r="139" spans="1:4" s="245" customFormat="1" x14ac:dyDescent="0.2">
      <c r="A139" s="458" t="s">
        <v>2608</v>
      </c>
      <c r="D139" s="458" t="s">
        <v>1911</v>
      </c>
    </row>
    <row r="140" spans="1:4" s="245" customFormat="1" x14ac:dyDescent="0.2">
      <c r="A140" s="458" t="s">
        <v>2360</v>
      </c>
      <c r="D140" s="458" t="s">
        <v>1876</v>
      </c>
    </row>
    <row r="141" spans="1:4" s="245" customFormat="1" x14ac:dyDescent="0.2">
      <c r="A141" s="458" t="s">
        <v>2362</v>
      </c>
      <c r="D141" s="458" t="s">
        <v>1877</v>
      </c>
    </row>
    <row r="142" spans="1:4" s="245" customFormat="1" x14ac:dyDescent="0.2">
      <c r="D142" s="458" t="s">
        <v>1878</v>
      </c>
    </row>
    <row r="143" spans="1:4" s="245" customFormat="1" x14ac:dyDescent="0.2">
      <c r="D143" s="458" t="s">
        <v>1962</v>
      </c>
    </row>
    <row r="144" spans="1:4" s="245" customFormat="1" x14ac:dyDescent="0.2">
      <c r="D144" s="458" t="s">
        <v>1870</v>
      </c>
    </row>
    <row r="145" spans="1:6" s="245" customFormat="1" x14ac:dyDescent="0.2">
      <c r="D145" s="458" t="s">
        <v>1871</v>
      </c>
    </row>
    <row r="146" spans="1:6" s="245" customFormat="1" x14ac:dyDescent="0.2">
      <c r="D146" s="458" t="s">
        <v>1872</v>
      </c>
    </row>
    <row r="147" spans="1:6" s="245" customFormat="1" x14ac:dyDescent="0.2">
      <c r="D147" s="458" t="s">
        <v>1873</v>
      </c>
    </row>
    <row r="148" spans="1:6" s="245" customFormat="1" x14ac:dyDescent="0.2">
      <c r="D148" s="458" t="s">
        <v>1874</v>
      </c>
    </row>
    <row r="149" spans="1:6" s="245" customFormat="1" x14ac:dyDescent="0.2"/>
    <row r="150" spans="1:6" s="245" customFormat="1" x14ac:dyDescent="0.2"/>
    <row r="151" spans="1:6" s="245" customFormat="1" x14ac:dyDescent="0.2"/>
    <row r="152" spans="1:6" s="245" customFormat="1" x14ac:dyDescent="0.2"/>
    <row r="153" spans="1:6" s="245" customFormat="1" x14ac:dyDescent="0.2"/>
    <row r="154" spans="1:6" s="245" customFormat="1" x14ac:dyDescent="0.2"/>
    <row r="155" spans="1:6" s="245" customFormat="1" x14ac:dyDescent="0.2">
      <c r="A155" s="514" t="s">
        <v>422</v>
      </c>
      <c r="F155" s="514" t="s">
        <v>423</v>
      </c>
    </row>
    <row r="156" spans="1:6" s="245" customFormat="1" x14ac:dyDescent="0.2"/>
    <row r="157" spans="1:6" s="245" customFormat="1" x14ac:dyDescent="0.2">
      <c r="A157" s="458" t="s">
        <v>424</v>
      </c>
      <c r="F157" s="458" t="s">
        <v>425</v>
      </c>
    </row>
    <row r="158" spans="1:6" s="245" customFormat="1" x14ac:dyDescent="0.2">
      <c r="A158" s="458" t="s">
        <v>770</v>
      </c>
      <c r="F158" s="458" t="s">
        <v>771</v>
      </c>
    </row>
    <row r="159" spans="1:6" s="245" customFormat="1" x14ac:dyDescent="0.2">
      <c r="A159" s="515" t="s">
        <v>772</v>
      </c>
      <c r="F159" s="458" t="s">
        <v>773</v>
      </c>
    </row>
    <row r="160" spans="1:6" s="245" customFormat="1" x14ac:dyDescent="0.2">
      <c r="A160" s="515" t="s">
        <v>774</v>
      </c>
    </row>
    <row r="161" spans="1:6" s="245" customFormat="1" x14ac:dyDescent="0.2">
      <c r="A161" s="515" t="s">
        <v>775</v>
      </c>
    </row>
    <row r="162" spans="1:6" s="245" customFormat="1" x14ac:dyDescent="0.2">
      <c r="A162" s="458" t="s">
        <v>776</v>
      </c>
    </row>
    <row r="163" spans="1:6" s="245" customFormat="1" x14ac:dyDescent="0.2">
      <c r="A163" s="458" t="s">
        <v>777</v>
      </c>
    </row>
    <row r="164" spans="1:6" s="245" customFormat="1" x14ac:dyDescent="0.2">
      <c r="A164" s="458" t="s">
        <v>778</v>
      </c>
    </row>
    <row r="165" spans="1:6" s="245" customFormat="1" x14ac:dyDescent="0.2"/>
    <row r="166" spans="1:6" s="245" customFormat="1" x14ac:dyDescent="0.2">
      <c r="A166" s="514" t="s">
        <v>779</v>
      </c>
      <c r="E166" s="514" t="s">
        <v>780</v>
      </c>
    </row>
    <row r="167" spans="1:6" s="245" customFormat="1" x14ac:dyDescent="0.2"/>
    <row r="168" spans="1:6" s="245" customFormat="1" x14ac:dyDescent="0.2">
      <c r="A168" s="458" t="s">
        <v>781</v>
      </c>
      <c r="E168" s="458" t="s">
        <v>1159</v>
      </c>
    </row>
    <row r="169" spans="1:6" s="245" customFormat="1" x14ac:dyDescent="0.2">
      <c r="A169" s="458" t="s">
        <v>1160</v>
      </c>
      <c r="E169" s="458" t="s">
        <v>1161</v>
      </c>
    </row>
    <row r="170" spans="1:6" s="245" customFormat="1" x14ac:dyDescent="0.2">
      <c r="A170" s="458" t="s">
        <v>1162</v>
      </c>
      <c r="E170" s="458" t="s">
        <v>1163</v>
      </c>
    </row>
    <row r="171" spans="1:6" s="245" customFormat="1" x14ac:dyDescent="0.2">
      <c r="A171" s="458" t="s">
        <v>1164</v>
      </c>
      <c r="E171" s="515" t="s">
        <v>1165</v>
      </c>
    </row>
    <row r="172" spans="1:6" s="245" customFormat="1" x14ac:dyDescent="0.2">
      <c r="E172" s="515" t="s">
        <v>1166</v>
      </c>
    </row>
    <row r="173" spans="1:6" s="245" customFormat="1" x14ac:dyDescent="0.2">
      <c r="E173" s="515" t="s">
        <v>1167</v>
      </c>
    </row>
    <row r="174" spans="1:6" s="245" customFormat="1" x14ac:dyDescent="0.2">
      <c r="E174" s="515" t="s">
        <v>1168</v>
      </c>
    </row>
    <row r="175" spans="1:6" s="245" customFormat="1" x14ac:dyDescent="0.2"/>
    <row r="176" spans="1:6" s="245" customFormat="1" x14ac:dyDescent="0.2">
      <c r="A176" s="514" t="s">
        <v>1169</v>
      </c>
      <c r="F176" s="514" t="s">
        <v>1784</v>
      </c>
    </row>
    <row r="177" spans="1:6" s="245" customFormat="1" x14ac:dyDescent="0.2">
      <c r="F177" s="458"/>
    </row>
    <row r="178" spans="1:6" s="245" customFormat="1" x14ac:dyDescent="0.2">
      <c r="A178" s="458" t="s">
        <v>2902</v>
      </c>
      <c r="F178" s="458" t="s">
        <v>2903</v>
      </c>
    </row>
    <row r="179" spans="1:6" s="245" customFormat="1" x14ac:dyDescent="0.2">
      <c r="A179" s="458" t="s">
        <v>2432</v>
      </c>
      <c r="F179" s="458" t="s">
        <v>2433</v>
      </c>
    </row>
    <row r="180" spans="1:6" s="245" customFormat="1" x14ac:dyDescent="0.2">
      <c r="A180" s="458" t="s">
        <v>2434</v>
      </c>
      <c r="F180" s="458" t="s">
        <v>2435</v>
      </c>
    </row>
    <row r="181" spans="1:6" s="245" customFormat="1" x14ac:dyDescent="0.2">
      <c r="A181" s="458" t="s">
        <v>2371</v>
      </c>
      <c r="F181" s="458" t="s">
        <v>2372</v>
      </c>
    </row>
    <row r="182" spans="1:6" s="245" customFormat="1" x14ac:dyDescent="0.2">
      <c r="A182" s="458" t="s">
        <v>2373</v>
      </c>
    </row>
    <row r="183" spans="1:6" s="245" customFormat="1" x14ac:dyDescent="0.2">
      <c r="A183" s="458" t="s">
        <v>2374</v>
      </c>
    </row>
    <row r="184" spans="1:6" s="245" customFormat="1" x14ac:dyDescent="0.2">
      <c r="A184" s="458" t="s">
        <v>2375</v>
      </c>
    </row>
    <row r="185" spans="1:6" s="245" customFormat="1" x14ac:dyDescent="0.2">
      <c r="A185" s="458" t="s">
        <v>2605</v>
      </c>
    </row>
    <row r="186" spans="1:6" s="245" customFormat="1" x14ac:dyDescent="0.2">
      <c r="A186" s="458" t="s">
        <v>325</v>
      </c>
    </row>
    <row r="187" spans="1:6" s="245" customFormat="1" x14ac:dyDescent="0.2">
      <c r="A187" s="458" t="s">
        <v>326</v>
      </c>
    </row>
    <row r="188" spans="1:6" s="245" customFormat="1" x14ac:dyDescent="0.2">
      <c r="A188" s="515" t="s">
        <v>242</v>
      </c>
    </row>
    <row r="189" spans="1:6" s="245" customFormat="1" x14ac:dyDescent="0.2">
      <c r="A189" s="515" t="s">
        <v>1612</v>
      </c>
    </row>
    <row r="190" spans="1:6" s="245" customFormat="1" x14ac:dyDescent="0.2"/>
    <row r="191" spans="1:6" s="245" customFormat="1" x14ac:dyDescent="0.2"/>
  </sheetData>
  <mergeCells count="5">
    <mergeCell ref="D6:F6"/>
    <mergeCell ref="A35:F35"/>
    <mergeCell ref="B36:F36"/>
    <mergeCell ref="B48:D48"/>
    <mergeCell ref="A122:H122"/>
  </mergeCells>
  <dataValidations count="1">
    <dataValidation type="list" allowBlank="1" showInputMessage="1" showErrorMessage="1" sqref="H9" xr:uid="{51DA9EFC-5F40-495F-93DC-BFE81D7500E5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30D9EA-AB4D-4E76-9BD8-39AA29D5070D}">
          <x14:formula1>
            <xm:f>'Main Sheet'!A417:A419</xm:f>
          </x14:formula1>
          <xm:sqref>F15</xm:sqref>
        </x14:dataValidation>
      </x14:dataValidation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A67B3-5127-4968-8653-B5525A40AC6C}">
  <sheetPr codeName="Sheet179">
    <tabColor rgb="FFFFFF00"/>
  </sheetPr>
  <dimension ref="A1:H4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CONCATENATE('475.1 Ventilation'!E9,"/",'475.1 Ventilation'!F9)</f>
        <v>JNB 20058/475.1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'475.1 Ventilation'!A11</f>
        <v>Bright Sparks Electrical Solutions Ltd</v>
      </c>
    </row>
    <row r="3" spans="1:8" x14ac:dyDescent="0.2">
      <c r="B3" t="str">
        <f>'475.1 Ventilation'!A26</f>
        <v>ELSV04</v>
      </c>
      <c r="C3" t="str">
        <f>'475.1 Ventilation'!A26</f>
        <v>ELSV04</v>
      </c>
      <c r="D3" t="str">
        <f>'475.1 Ventilation'!B26</f>
        <v xml:space="preserve">Supply and installation of a SV04 ventilation system_x000D_
</v>
      </c>
      <c r="E3" s="14">
        <f>'475.1 Ventilation'!C26</f>
        <v>1</v>
      </c>
      <c r="F3" s="75" t="str">
        <f>'475.1 Ventilation'!D26</f>
        <v xml:space="preserve"> each </v>
      </c>
      <c r="G3" s="99">
        <v>0</v>
      </c>
      <c r="H3" s="99">
        <f>E3*G3</f>
        <v>0</v>
      </c>
    </row>
    <row r="4" spans="1:8" x14ac:dyDescent="0.2">
      <c r="B4">
        <f>'475.1 Ventilation'!A27</f>
        <v>0</v>
      </c>
      <c r="C4">
        <f>'475.1 Ventilation'!A27</f>
        <v>0</v>
      </c>
      <c r="D4">
        <f>'475.1 Ventilation'!B27</f>
        <v>0</v>
      </c>
      <c r="E4" s="14">
        <f>'475.1 Ventilation'!C27</f>
        <v>0</v>
      </c>
      <c r="F4" s="75">
        <f>'475.1 Ventilation'!D27</f>
        <v>0</v>
      </c>
      <c r="G4" s="99">
        <f>'475.1 Ventilation'!E27</f>
        <v>0</v>
      </c>
      <c r="H4" s="99">
        <f t="shared" ref="H4" si="0">E4*G4</f>
        <v>0</v>
      </c>
    </row>
  </sheetData>
  <pageMargins left="0.7" right="0.7" top="0.75" bottom="0.75" header="0.3" footer="0.3"/>
  <pageSetup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29">
    <tabColor indexed="10"/>
  </sheetPr>
  <dimension ref="A1:T128"/>
  <sheetViews>
    <sheetView zoomScaleNormal="100" workbookViewId="0">
      <selection activeCell="L14" sqref="L14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470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7908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54355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1094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Air Con Nelson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 Box 3757, Richmond, Nelson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 xml:space="preserve">03 544 1616 </v>
      </c>
      <c r="C13" s="36"/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1">
        <f>VLOOKUP(C10,Suppliers!$A$1:$H$674,5,0)</f>
        <v>0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admin@airconnelson.co.nz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Nicola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633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401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401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E22" s="24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5" t="s">
        <v>1055</v>
      </c>
      <c r="B23" s="351" t="str">
        <f>'Main Sheet'!B7</f>
        <v>Site Address</v>
      </c>
      <c r="C23" s="48"/>
      <c r="D23" s="48"/>
      <c r="E23" s="48"/>
      <c r="F23" s="48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59" t="s">
        <v>1948</v>
      </c>
      <c r="B25" s="59" t="s">
        <v>935</v>
      </c>
      <c r="C25" s="59" t="s">
        <v>937</v>
      </c>
      <c r="D25" s="59" t="s">
        <v>936</v>
      </c>
      <c r="E25" s="61" t="s">
        <v>1864</v>
      </c>
      <c r="F25" s="450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A52</f>
        <v>HGCSCU71</v>
      </c>
      <c r="B26" s="358" t="str">
        <f>VLOOKUP(A26,$A$50:$E$391,2,0)</f>
        <v>Panasonic Developer series wall mounted CS/CU-RZ71WKR (up to 180m3)</v>
      </c>
      <c r="C26" s="40">
        <f>VLOOKUP(A26,$A$50:$E$391,3,0)</f>
        <v>1</v>
      </c>
      <c r="D26" s="40" t="str">
        <f>VLOOKUP(A26,$A$50:$E$391,4,0)</f>
        <v>each</v>
      </c>
      <c r="E26" s="434">
        <f>VLOOKUP(A26,$A$50:$E$391,5,0)</f>
        <v>2765.63</v>
      </c>
      <c r="F26" s="390">
        <f>C26*E26</f>
        <v>2765.63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 t="shared" ref="A27" si="0">A53</f>
        <v>HGHPNED</v>
      </c>
      <c r="B27" s="358" t="str">
        <f>VLOOKUP(A27,$A$50:$E$391,2,0)</f>
        <v>Heat pump duct between units</v>
      </c>
      <c r="C27" s="40">
        <f>VLOOKUP(A27,$A$50:$E$391,3,0)</f>
        <v>25</v>
      </c>
      <c r="D27" s="40" t="str">
        <f>VLOOKUP(A27,$A$50:$E$391,4,0)</f>
        <v>mtr</v>
      </c>
      <c r="E27" s="383">
        <f>VLOOKUP(A27,$A$50:$E$391,5,0)</f>
        <v>30</v>
      </c>
      <c r="F27" s="390">
        <f>C27*E27</f>
        <v>750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64"/>
      <c r="C28" s="38"/>
      <c r="D28" s="40"/>
      <c r="E28" s="383"/>
      <c r="F28" s="390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/>
      <c r="B29" s="364"/>
      <c r="C29" s="38"/>
      <c r="D29" s="40"/>
      <c r="E29" s="383"/>
      <c r="F29" s="390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/>
      <c r="B30" s="359"/>
      <c r="C30" s="358"/>
      <c r="D30" s="358"/>
      <c r="E30" s="362"/>
      <c r="F30" s="453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3"/>
      <c r="B31" s="361"/>
      <c r="C31" s="360"/>
      <c r="D31" s="360"/>
      <c r="E31" s="363"/>
      <c r="F31" s="391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1"/>
      <c r="B32" s="31"/>
      <c r="C32" s="31"/>
      <c r="D32" s="31"/>
      <c r="E32" s="63" t="s">
        <v>1896</v>
      </c>
      <c r="F32" s="454">
        <f>SUM(F26:F31)</f>
        <v>3515.63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1897</v>
      </c>
      <c r="F33" s="455">
        <f>F32*15%</f>
        <v>527.34450000000004</v>
      </c>
      <c r="G33" s="387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 t="s">
        <v>1395</v>
      </c>
      <c r="F34" s="454">
        <f>F32+F33</f>
        <v>4042.9745000000003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24.75" customHeight="1" x14ac:dyDescent="0.2">
      <c r="A36" s="869" t="s">
        <v>1008</v>
      </c>
      <c r="B36" s="869"/>
      <c r="C36" s="869"/>
      <c r="D36" s="869"/>
      <c r="E36" s="869"/>
      <c r="F36" s="86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3"/>
      <c r="B37" s="43"/>
      <c r="C37" s="43"/>
      <c r="D37" s="43"/>
      <c r="E37" s="43"/>
      <c r="F37" s="4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415" t="s">
        <v>1858</v>
      </c>
      <c r="B38" s="890"/>
      <c r="C38" s="890"/>
      <c r="D38" s="890"/>
      <c r="E38" s="890"/>
      <c r="F38" s="890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15"/>
      <c r="B39" s="429"/>
      <c r="C39" s="429"/>
      <c r="D39" s="429"/>
      <c r="E39" s="429"/>
      <c r="F39" s="42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38"/>
      <c r="B40" s="130"/>
      <c r="C40" s="338"/>
      <c r="D40" s="429"/>
      <c r="E40" s="517"/>
      <c r="F40" s="517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415" t="s">
        <v>8058</v>
      </c>
      <c r="B41" s="429" t="s">
        <v>3342</v>
      </c>
      <c r="C41" s="415"/>
      <c r="E41" s="518"/>
      <c r="F41" s="518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2.75" customHeight="1" x14ac:dyDescent="0.2">
      <c r="A42" s="43"/>
      <c r="B42" s="43"/>
      <c r="C42" s="43"/>
      <c r="D42" s="43"/>
      <c r="E42" s="520"/>
      <c r="F42" s="520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37" t="s">
        <v>7888</v>
      </c>
      <c r="B44" s="349"/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437" t="s">
        <v>7889</v>
      </c>
      <c r="B45" s="349"/>
      <c r="C45" s="385"/>
      <c r="D45" s="397"/>
      <c r="E45" s="397"/>
      <c r="F45" s="410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386" t="s">
        <v>1006</v>
      </c>
      <c r="B46" s="396" t="s">
        <v>7477</v>
      </c>
      <c r="C46" s="385"/>
      <c r="D46" s="396"/>
      <c r="E46" s="396"/>
      <c r="F46" s="409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437" t="s">
        <v>2391</v>
      </c>
      <c r="B47" s="509" t="s">
        <v>2503</v>
      </c>
      <c r="C47" s="385"/>
      <c r="E47" s="397"/>
      <c r="F47" s="410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425"/>
      <c r="B48" s="504" t="s">
        <v>6427</v>
      </c>
      <c r="C48" s="427"/>
      <c r="D48" s="396"/>
      <c r="E48" s="397"/>
      <c r="F48" s="410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386"/>
      <c r="B49" s="466" t="s">
        <v>30840</v>
      </c>
      <c r="C49" s="385"/>
      <c r="D49" s="396"/>
      <c r="E49" s="396"/>
      <c r="F49" s="40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245" customFormat="1" ht="13.5" thickBot="1" x14ac:dyDescent="0.25"/>
    <row r="51" spans="1:20" s="29" customFormat="1" ht="27" thickBot="1" x14ac:dyDescent="0.45">
      <c r="A51" s="191">
        <v>470</v>
      </c>
      <c r="B51" s="181" t="s">
        <v>820</v>
      </c>
      <c r="C51" s="192"/>
      <c r="D51" s="193"/>
      <c r="E51" s="194"/>
      <c r="F51" s="195"/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27" t="str" cm="1">
        <f t="array" ref="A52">INDEX(XML!D:D,SMALL(IF(($G$1=XML!B:B),ROW(XML!B:B)-MIN(ROW(XML!B:B))+1,""),ROWS($A$1:A1)))</f>
        <v>HGCSCU71</v>
      </c>
      <c r="B52" s="210" t="str">
        <f>VLOOKUP(A52,'Main Item List'!$A$3:$D$27736,2,0)</f>
        <v>Panasonic Developer series wall mounted CS/CU-RZ71WKR (up to 180m3)</v>
      </c>
      <c r="C52" s="219" cm="1">
        <f t="array" ref="C52">INDEX(XML!$J$1:$J$1202,SMALL(IF(($G$1=XML!$B$1:$B$1202),ROW(XML!$B$1:$B$1202)-MIN(ROW(XML!$B$1:$B$1202))+1,""),ROWS($C$1:C1)))</f>
        <v>1</v>
      </c>
      <c r="D52" s="211" t="str">
        <f>VLOOKUP(A52,'Main Item List'!$A$3:$D$27736,3,0)</f>
        <v>each</v>
      </c>
      <c r="E52" s="212">
        <f>VLOOKUP(A52,'Main Item List'!$A$3:$D$27736,4,0)</f>
        <v>2765.63</v>
      </c>
      <c r="F52" s="213">
        <f t="shared" ref="F52:F53" si="1">IFERROR((C52*E52),"0")</f>
        <v>2765.63</v>
      </c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27" t="str" cm="1">
        <f t="array" ref="A53">INDEX(XML!D:D,SMALL(IF(($G$1=XML!B:B),ROW(XML!B:B)-MIN(ROW(XML!B:B))+1,""),ROWS($A$1:A2)))</f>
        <v>HGHPNED</v>
      </c>
      <c r="B53" s="210" t="str">
        <f>VLOOKUP(A53,'Main Item List'!$A$3:$D$27736,2,0)</f>
        <v>Heat pump duct between units</v>
      </c>
      <c r="C53" s="219" cm="1">
        <f t="array" ref="C53">INDEX(XML!$J$1:$J$1202,SMALL(IF(($G$1=XML!$B$1:$B$1202),ROW(XML!$B$1:$B$1202)-MIN(ROW(XML!$B$1:$B$1202))+1,""),ROWS($C$1:C2)))</f>
        <v>25</v>
      </c>
      <c r="D53" s="211" t="str">
        <f>VLOOKUP(A53,'Main Item List'!$A$3:$D$27736,3,0)</f>
        <v>mtr</v>
      </c>
      <c r="E53" s="212">
        <f>VLOOKUP(A53,'Main Item List'!$A$3:$D$27736,4,0)</f>
        <v>30</v>
      </c>
      <c r="F53" s="213">
        <f t="shared" si="1"/>
        <v>750</v>
      </c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160"/>
      <c r="B54" s="220"/>
      <c r="C54" s="221"/>
      <c r="D54" s="220"/>
      <c r="E54" s="222"/>
      <c r="F54" s="145"/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160"/>
      <c r="B55" s="813" t="s">
        <v>2854</v>
      </c>
      <c r="C55" s="813"/>
      <c r="D55" s="813"/>
      <c r="E55" s="159">
        <f>SUM(F52:F54)</f>
        <v>3515.63</v>
      </c>
      <c r="F55" s="145"/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</sheetData>
  <mergeCells count="4">
    <mergeCell ref="B55:D55"/>
    <mergeCell ref="D6:F6"/>
    <mergeCell ref="A36:F36"/>
    <mergeCell ref="B38:F38"/>
  </mergeCells>
  <phoneticPr fontId="75" type="noConversion"/>
  <dataValidations count="1">
    <dataValidation type="list" allowBlank="1" showInputMessage="1" showErrorMessage="1" sqref="H9" xr:uid="{74C5D48F-AF41-4E95-86B8-CC5E340D03F4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51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106">
    <tabColor rgb="FFFFFF00"/>
  </sheetPr>
  <dimension ref="A1:H5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CONCATENATE('470 Heat Pump'!E9,"/",'470 Heat Pump'!F9)</f>
        <v>JNB 20058/470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'470 Heat Pump'!A11</f>
        <v>Air Con Nelson Ltd</v>
      </c>
    </row>
    <row r="3" spans="1:8" x14ac:dyDescent="0.2">
      <c r="B3" t="str">
        <f>'470 Heat Pump'!A26</f>
        <v>HGCSCU71</v>
      </c>
      <c r="C3" t="str">
        <f>'470 Heat Pump'!A26</f>
        <v>HGCSCU71</v>
      </c>
      <c r="D3" t="str">
        <f>'470 Heat Pump'!B26</f>
        <v>Panasonic Developer series wall mounted CS/CU-RZ71WKR (up to 180m3)</v>
      </c>
      <c r="E3" s="14">
        <f>'470 Heat Pump'!C26</f>
        <v>1</v>
      </c>
      <c r="F3" s="75" t="str">
        <f>'470 Heat Pump'!D26</f>
        <v>each</v>
      </c>
      <c r="G3">
        <f>'470 Heat Pump'!E26</f>
        <v>2765.63</v>
      </c>
      <c r="H3" s="99">
        <f>E3*G3</f>
        <v>2765.63</v>
      </c>
    </row>
    <row r="4" spans="1:8" x14ac:dyDescent="0.2">
      <c r="B4" t="str">
        <f>'470 Heat Pump'!A27</f>
        <v>HGHPNED</v>
      </c>
      <c r="C4" t="str">
        <f>'470 Heat Pump'!A27</f>
        <v>HGHPNED</v>
      </c>
      <c r="D4" t="str">
        <f>'470 Heat Pump'!B27</f>
        <v>Heat pump duct between units</v>
      </c>
      <c r="E4" s="14">
        <f>'470 Heat Pump'!C27</f>
        <v>25</v>
      </c>
      <c r="F4" s="75" t="str">
        <f>'470 Heat Pump'!D27</f>
        <v>mtr</v>
      </c>
      <c r="G4">
        <f>'470 Heat Pump'!E27</f>
        <v>30</v>
      </c>
      <c r="H4" s="99">
        <f t="shared" ref="H4:H5" si="0">E4*G4</f>
        <v>750</v>
      </c>
    </row>
    <row r="5" spans="1:8" x14ac:dyDescent="0.2">
      <c r="B5" t="e">
        <f>'470 Heat Pump'!#REF!</f>
        <v>#REF!</v>
      </c>
      <c r="C5" t="e">
        <f>'470 Heat Pump'!#REF!</f>
        <v>#REF!</v>
      </c>
      <c r="D5" t="e">
        <f>'470 Heat Pump'!#REF!</f>
        <v>#REF!</v>
      </c>
      <c r="E5" s="14" t="e">
        <f>'470 Heat Pump'!#REF!</f>
        <v>#REF!</v>
      </c>
      <c r="F5" s="75" t="e">
        <f>'470 Heat Pump'!#REF!</f>
        <v>#REF!</v>
      </c>
      <c r="G5" t="e">
        <f>'470 Heat Pump'!#REF!</f>
        <v>#REF!</v>
      </c>
      <c r="H5" s="99" t="e">
        <f t="shared" si="0"/>
        <v>#REF!</v>
      </c>
    </row>
  </sheetData>
  <pageMargins left="0.7" right="0.7" top="0.75" bottom="0.75" header="0.3" footer="0.3"/>
  <pageSetup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180">
    <tabColor indexed="10"/>
  </sheetPr>
  <dimension ref="A1:T125"/>
  <sheetViews>
    <sheetView zoomScaleNormal="100" workbookViewId="0">
      <selection activeCell="G9" sqref="G9:H9"/>
    </sheetView>
  </sheetViews>
  <sheetFormatPr defaultColWidth="9.140625"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470.3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7909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54914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1336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Zink</v>
      </c>
      <c r="B11" s="23"/>
      <c r="D11" s="33" t="s">
        <v>905</v>
      </c>
      <c r="E11" s="398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2 Champion Rd, Richmond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03 544 0929</v>
      </c>
      <c r="C13" s="36"/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1">
        <f>VLOOKUP(C10,Suppliers!$A$1:$H$674,5,0)</f>
        <v>0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sales@zinkltd.co.nz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Brendon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633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401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401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E22" s="24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5" t="s">
        <v>1055</v>
      </c>
      <c r="B23" s="351" t="str">
        <f>'Main Sheet'!B7</f>
        <v>Site Address</v>
      </c>
      <c r="C23" s="48"/>
      <c r="D23" s="48"/>
      <c r="E23" s="48"/>
      <c r="F23" s="48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59" t="s">
        <v>1948</v>
      </c>
      <c r="B25" s="59" t="s">
        <v>935</v>
      </c>
      <c r="C25" s="59" t="s">
        <v>937</v>
      </c>
      <c r="D25" s="59" t="s">
        <v>936</v>
      </c>
      <c r="E25" s="61" t="s">
        <v>1864</v>
      </c>
      <c r="F25" s="450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A50</f>
        <v>#NUM!</v>
      </c>
      <c r="B26" s="358" t="e">
        <f>VLOOKUP(A26,$A$48:$E$388,2,0)</f>
        <v>#NUM!</v>
      </c>
      <c r="C26" s="40" t="e">
        <f>C50</f>
        <v>#NUM!</v>
      </c>
      <c r="D26" s="40" t="str">
        <f>D50</f>
        <v>quote</v>
      </c>
      <c r="E26" s="434">
        <f>E50</f>
        <v>0</v>
      </c>
      <c r="F26" s="390" t="e">
        <f>C26*E26</f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64"/>
      <c r="C27" s="38"/>
      <c r="D27" s="40"/>
      <c r="E27" s="383"/>
      <c r="F27" s="390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64"/>
      <c r="C28" s="38"/>
      <c r="D28" s="40"/>
      <c r="E28" s="383"/>
      <c r="F28" s="390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/>
      <c r="B29" s="359"/>
      <c r="C29" s="358"/>
      <c r="D29" s="358"/>
      <c r="E29" s="362"/>
      <c r="F29" s="453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3"/>
      <c r="B30" s="361"/>
      <c r="C30" s="360"/>
      <c r="D30" s="360"/>
      <c r="E30" s="363"/>
      <c r="F30" s="391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1"/>
      <c r="B31" s="31"/>
      <c r="C31" s="31"/>
      <c r="D31" s="31"/>
      <c r="E31" s="63" t="s">
        <v>1896</v>
      </c>
      <c r="F31" s="454" t="e">
        <f>SUM(F26:F30)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1897</v>
      </c>
      <c r="F32" s="455" t="e">
        <f>F31*15%</f>
        <v>#NUM!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1395</v>
      </c>
      <c r="F33" s="454" t="e">
        <f>F31+F32</f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24.75" customHeight="1" x14ac:dyDescent="0.2">
      <c r="A35" s="869" t="s">
        <v>1008</v>
      </c>
      <c r="B35" s="869"/>
      <c r="C35" s="869"/>
      <c r="D35" s="869"/>
      <c r="E35" s="869"/>
      <c r="F35" s="86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3"/>
      <c r="B36" s="43"/>
      <c r="C36" s="43"/>
      <c r="D36" s="43"/>
      <c r="E36" s="43"/>
      <c r="F36" s="43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15" t="s">
        <v>1858</v>
      </c>
      <c r="B37" s="429"/>
      <c r="C37" s="415"/>
      <c r="D37" s="429"/>
      <c r="E37" s="517"/>
      <c r="F37" s="517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38"/>
      <c r="B38" s="338"/>
      <c r="C38" s="338"/>
      <c r="D38" s="429"/>
      <c r="E38" s="517"/>
      <c r="F38" s="517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15" t="s">
        <v>1588</v>
      </c>
      <c r="B39" s="516" t="s">
        <v>5056</v>
      </c>
      <c r="C39" s="415"/>
      <c r="E39" s="519"/>
      <c r="F39" s="51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2.75" customHeight="1" x14ac:dyDescent="0.2">
      <c r="A40" s="43"/>
      <c r="B40" s="43"/>
      <c r="C40" s="43"/>
      <c r="D40" s="43"/>
      <c r="E40" s="520"/>
      <c r="F40" s="520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7888</v>
      </c>
      <c r="B42" s="349"/>
      <c r="C42" s="385"/>
      <c r="D42" s="396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7889</v>
      </c>
      <c r="B43" s="349"/>
      <c r="C43" s="385"/>
      <c r="D43" s="397"/>
      <c r="E43" s="397"/>
      <c r="F43" s="410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86" t="s">
        <v>1006</v>
      </c>
      <c r="B44" s="396" t="s">
        <v>7477</v>
      </c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437" t="s">
        <v>2391</v>
      </c>
      <c r="B45" s="509" t="s">
        <v>2503</v>
      </c>
      <c r="C45" s="385"/>
      <c r="E45" s="397"/>
      <c r="F45" s="410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425"/>
      <c r="B46" s="504" t="s">
        <v>6427</v>
      </c>
      <c r="C46" s="427"/>
      <c r="D46" s="396"/>
      <c r="E46" s="397"/>
      <c r="F46" s="410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86"/>
      <c r="B47" s="466" t="s">
        <v>30840</v>
      </c>
      <c r="C47" s="385"/>
      <c r="D47" s="396"/>
      <c r="E47" s="396"/>
      <c r="F47" s="40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245" customFormat="1" ht="13.5" thickBot="1" x14ac:dyDescent="0.25"/>
    <row r="49" spans="1:20" s="29" customFormat="1" ht="27" thickBot="1" x14ac:dyDescent="0.45">
      <c r="A49" s="191">
        <v>470</v>
      </c>
      <c r="B49" s="181" t="s">
        <v>820</v>
      </c>
      <c r="C49" s="192"/>
      <c r="D49" s="193"/>
      <c r="E49" s="194"/>
      <c r="F49" s="19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14" t="e" cm="1">
        <f t="array" ref="A50">INDEX(XML!D:D,SMALL(IF(($G$1=XML!B:B),ROW(XML!B:B)-MIN(ROW(XML!B:B))+1,""),ROWS($A$1:A1)))</f>
        <v>#NUM!</v>
      </c>
      <c r="B50" s="210" t="s">
        <v>52530</v>
      </c>
      <c r="C50" s="219" t="e" cm="1">
        <f t="array" ref="C50">INDEX(XML!$J$1:$J$1202,SMALL(IF(($G$1=XML!$B$1:$B$1202),ROW(XML!$B$1:$B$1202)-MIN(ROW(XML!$B$1:$B$1202))+1,""),ROWS($C$1:C1)))</f>
        <v>#NUM!</v>
      </c>
      <c r="D50" s="211" t="s">
        <v>2896</v>
      </c>
      <c r="E50" s="212">
        <v>0</v>
      </c>
      <c r="F50" s="213" t="str">
        <f t="shared" ref="F50" si="0">IFERROR((C50*E50),"0")</f>
        <v>0</v>
      </c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160"/>
      <c r="B51" s="220"/>
      <c r="C51" s="221"/>
      <c r="D51" s="220"/>
      <c r="E51" s="222"/>
      <c r="F51" s="145"/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160"/>
      <c r="B52" s="813" t="s">
        <v>2854</v>
      </c>
      <c r="C52" s="813"/>
      <c r="D52" s="813"/>
      <c r="E52" s="159">
        <f>SUM(F50:F51)</f>
        <v>0</v>
      </c>
      <c r="F52" s="145"/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</sheetData>
  <mergeCells count="3">
    <mergeCell ref="D6:F6"/>
    <mergeCell ref="A35:F35"/>
    <mergeCell ref="B52:D52"/>
  </mergeCells>
  <dataValidations count="1">
    <dataValidation type="list" allowBlank="1" showInputMessage="1" showErrorMessage="1" sqref="H9" xr:uid="{5F9E1579-9406-4259-A2E8-FE0909B871A1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53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181">
    <tabColor rgb="FFFFFF00"/>
  </sheetPr>
  <dimension ref="A1:H8"/>
  <sheetViews>
    <sheetView zoomScaleNormal="100" workbookViewId="0">
      <selection activeCell="B2" sqref="B2"/>
    </sheetView>
  </sheetViews>
  <sheetFormatPr defaultColWidth="9.140625"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CONCATENATE('470.3  Fire Supply '!E9,"/",'470.3  Fire Supply '!F9)</f>
        <v>JNB 20058/470.3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'470.3  Fire Supply '!A11</f>
        <v>Zink</v>
      </c>
    </row>
    <row r="3" spans="1:8" x14ac:dyDescent="0.2">
      <c r="B3" t="e">
        <f>'470.3  Fire Supply '!A26</f>
        <v>#NUM!</v>
      </c>
      <c r="C3" t="e">
        <f>'470.3  Fire Supply '!A26</f>
        <v>#NUM!</v>
      </c>
      <c r="D3" t="e">
        <f>'470.3  Fire Supply '!B26</f>
        <v>#NUM!</v>
      </c>
      <c r="E3" s="14" t="e">
        <f>'470.3  Fire Supply '!C26</f>
        <v>#NUM!</v>
      </c>
      <c r="F3" s="75" t="str">
        <f>'470.3  Fire Supply '!D26</f>
        <v>quote</v>
      </c>
      <c r="G3">
        <f>'470.3  Fire Supply '!E26</f>
        <v>0</v>
      </c>
      <c r="H3" s="99" t="e">
        <f>E3*G3</f>
        <v>#NUM!</v>
      </c>
    </row>
    <row r="4" spans="1:8" x14ac:dyDescent="0.2">
      <c r="B4" t="e">
        <f>'470.3  Fire Supply '!#REF!</f>
        <v>#REF!</v>
      </c>
      <c r="C4" t="e">
        <f>'470.3  Fire Supply '!#REF!</f>
        <v>#REF!</v>
      </c>
      <c r="D4" t="e">
        <f>'470.3  Fire Supply '!#REF!</f>
        <v>#REF!</v>
      </c>
      <c r="E4" s="14" t="e">
        <f>'470.3  Fire Supply '!#REF!</f>
        <v>#REF!</v>
      </c>
      <c r="F4" s="75" t="e">
        <f>'470.3  Fire Supply '!#REF!</f>
        <v>#REF!</v>
      </c>
      <c r="G4" t="e">
        <f>'470.3  Fire Supply '!#REF!</f>
        <v>#REF!</v>
      </c>
      <c r="H4" s="99" t="e">
        <f t="shared" ref="H4:H7" si="0">E4*G4</f>
        <v>#REF!</v>
      </c>
    </row>
    <row r="5" spans="1:8" x14ac:dyDescent="0.2">
      <c r="B5" t="e">
        <f>'470.3  Fire Supply '!#REF!</f>
        <v>#REF!</v>
      </c>
      <c r="C5" t="e">
        <f>'470.3  Fire Supply '!#REF!</f>
        <v>#REF!</v>
      </c>
      <c r="D5" t="e">
        <f>'470.3  Fire Supply '!#REF!</f>
        <v>#REF!</v>
      </c>
      <c r="E5" s="14" t="e">
        <f>'470.3  Fire Supply '!#REF!</f>
        <v>#REF!</v>
      </c>
      <c r="F5" s="75" t="e">
        <f>'470.3  Fire Supply '!#REF!</f>
        <v>#REF!</v>
      </c>
      <c r="G5" t="e">
        <f>'470.3  Fire Supply '!#REF!</f>
        <v>#REF!</v>
      </c>
      <c r="H5" s="99" t="e">
        <f t="shared" si="0"/>
        <v>#REF!</v>
      </c>
    </row>
    <row r="6" spans="1:8" x14ac:dyDescent="0.2">
      <c r="B6">
        <f>'470.3  Fire Supply '!A29</f>
        <v>0</v>
      </c>
      <c r="C6">
        <f>'470.3  Fire Supply '!A29</f>
        <v>0</v>
      </c>
      <c r="D6">
        <f>'470.3  Fire Supply '!B29</f>
        <v>0</v>
      </c>
      <c r="E6" s="14">
        <f>'470.3  Fire Supply '!C29</f>
        <v>0</v>
      </c>
      <c r="F6" s="75">
        <f>'470.3  Fire Supply '!D29</f>
        <v>0</v>
      </c>
      <c r="G6">
        <f>'470.3  Fire Supply '!E29</f>
        <v>0</v>
      </c>
      <c r="H6" s="99">
        <f t="shared" si="0"/>
        <v>0</v>
      </c>
    </row>
    <row r="7" spans="1:8" x14ac:dyDescent="0.2">
      <c r="B7">
        <f>'470.3  Fire Supply '!A30</f>
        <v>0</v>
      </c>
      <c r="C7">
        <f>'470.3  Fire Supply '!A30</f>
        <v>0</v>
      </c>
      <c r="D7">
        <f>'470.3  Fire Supply '!B30</f>
        <v>0</v>
      </c>
      <c r="E7" s="14">
        <f>'470.3  Fire Supply '!C30</f>
        <v>0</v>
      </c>
      <c r="F7" s="75">
        <f>'470.3  Fire Supply '!D30</f>
        <v>0</v>
      </c>
      <c r="G7">
        <f>'470.3  Fire Supply '!E30</f>
        <v>0</v>
      </c>
      <c r="H7" s="99">
        <f t="shared" si="0"/>
        <v>0</v>
      </c>
    </row>
    <row r="8" spans="1:8" x14ac:dyDescent="0.2">
      <c r="H8" s="99"/>
    </row>
  </sheetData>
  <pageMargins left="0.7" right="0.7" top="0.75" bottom="0.75" header="0.3" footer="0.3"/>
  <pageSetup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182">
    <tabColor indexed="10"/>
  </sheetPr>
  <dimension ref="A1:T126"/>
  <sheetViews>
    <sheetView zoomScaleNormal="100" workbookViewId="0">
      <selection activeCell="G9" sqref="G9:H9"/>
    </sheetView>
  </sheetViews>
  <sheetFormatPr defaultColWidth="9.140625"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470.2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7911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54915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1393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Hot Installations</v>
      </c>
      <c r="B11" s="23"/>
      <c r="D11" s="33" t="s">
        <v>905</v>
      </c>
      <c r="E11" s="398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0">
        <f>VLOOKUP(C10,Suppliers!A$1:$H$674,3,0)</f>
        <v>0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0">
        <f>VLOOKUP(C10,Suppliers!$A$1:$H$674,4,0)</f>
        <v>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021 192 1130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bc_element@hotmail.com</v>
      </c>
      <c r="D15" s="33" t="s">
        <v>30789</v>
      </c>
      <c r="E15" s="414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Brad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33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423"/>
      <c r="E18" s="634"/>
      <c r="F18" s="423"/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3379</v>
      </c>
      <c r="E19" s="398"/>
      <c r="F19" s="370" t="str">
        <f>'Main Sheet'!B6</f>
        <v>Clients Name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3380</v>
      </c>
      <c r="E20" s="414"/>
      <c r="F20" s="342" t="str">
        <f>'Main Sheet'!B10</f>
        <v>Clients Email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3381</v>
      </c>
      <c r="E21" s="401"/>
      <c r="F21" s="342" t="str">
        <f>'Main Sheet'!B8</f>
        <v>Home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D22" s="33" t="s">
        <v>3382</v>
      </c>
      <c r="E22" s="401"/>
      <c r="F22" s="342" t="str">
        <f>'Main Sheet'!B9</f>
        <v>Cell Phone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5" t="s">
        <v>1055</v>
      </c>
      <c r="B24" s="34" t="str">
        <f>'Main Sheet'!B7</f>
        <v>Site Address</v>
      </c>
      <c r="C24" s="36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3"/>
      <c r="B25" s="33"/>
      <c r="C25" s="3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59" t="s">
        <v>1948</v>
      </c>
      <c r="B26" s="59" t="s">
        <v>935</v>
      </c>
      <c r="C26" s="59" t="s">
        <v>937</v>
      </c>
      <c r="D26" s="60" t="s">
        <v>936</v>
      </c>
      <c r="E26" s="62" t="s">
        <v>1864</v>
      </c>
      <c r="F26" s="457" t="s">
        <v>1395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432" t="e">
        <f>A52</f>
        <v>#NUM!</v>
      </c>
      <c r="B27" s="431" t="e">
        <f>VLOOKUP(A27,$A$50:$E$400,2,0)</f>
        <v>#NUM!</v>
      </c>
      <c r="C27" s="448" t="e">
        <f>VLOOKUP(A27,$A$50:$E$400,3,0)</f>
        <v>#NUM!</v>
      </c>
      <c r="D27" s="448" t="e">
        <f>VLOOKUP(A27,$A$50:$E$400,4,0)</f>
        <v>#NUM!</v>
      </c>
      <c r="E27" s="434" t="e">
        <f>VLOOKUP(A27,$A$50:$E$400,5,0)</f>
        <v>#NUM!</v>
      </c>
      <c r="F27" s="476" t="e">
        <f>C27*E27</f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89"/>
      <c r="B28" s="424"/>
      <c r="C28" s="353"/>
      <c r="D28" s="389"/>
      <c r="E28" s="389"/>
      <c r="F28" s="477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89"/>
      <c r="B29" s="424"/>
      <c r="C29" s="353"/>
      <c r="D29" s="389"/>
      <c r="E29" s="389"/>
      <c r="F29" s="477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89"/>
      <c r="B30" s="424"/>
      <c r="C30" s="353"/>
      <c r="D30" s="389"/>
      <c r="E30" s="389"/>
      <c r="F30" s="477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3"/>
      <c r="B31" s="361"/>
      <c r="C31" s="360"/>
      <c r="D31" s="363"/>
      <c r="E31" s="363"/>
      <c r="F31" s="391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1"/>
      <c r="B32" s="31"/>
      <c r="C32" s="31"/>
      <c r="D32" s="31"/>
      <c r="E32" s="63" t="s">
        <v>1896</v>
      </c>
      <c r="F32" s="454" t="e">
        <f>SUM(F27:F31)</f>
        <v>#NUM!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1897</v>
      </c>
      <c r="F33" s="455" t="e">
        <f>F32*15%</f>
        <v>#NUM!</v>
      </c>
      <c r="G33" s="387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 t="s">
        <v>1395</v>
      </c>
      <c r="F34" s="454" t="e">
        <f>F32+F33</f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/>
      <c r="F35" s="222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24.75" customHeight="1" x14ac:dyDescent="0.2">
      <c r="A36" s="869" t="s">
        <v>1008</v>
      </c>
      <c r="B36" s="869"/>
      <c r="C36" s="869"/>
      <c r="D36" s="869"/>
      <c r="E36" s="869"/>
      <c r="F36" s="86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53" t="s">
        <v>1858</v>
      </c>
      <c r="B38" s="76" t="s">
        <v>6597</v>
      </c>
      <c r="C38" s="53"/>
      <c r="D38" s="76"/>
      <c r="E38" s="76"/>
      <c r="F38" s="76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907"/>
      <c r="B39" s="907"/>
      <c r="C39" s="907"/>
      <c r="E39" s="76"/>
      <c r="F39" s="76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53" t="s">
        <v>1588</v>
      </c>
      <c r="B40" s="133"/>
      <c r="C40" s="53"/>
      <c r="D40" s="76"/>
      <c r="E40" s="76"/>
      <c r="F40" s="76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907"/>
      <c r="B41" s="907"/>
      <c r="C41" s="907"/>
      <c r="D41" s="76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44" t="s">
        <v>6598</v>
      </c>
      <c r="B42" s="76" t="s">
        <v>6599</v>
      </c>
      <c r="C42" s="44"/>
      <c r="E42" s="76"/>
      <c r="F42" s="76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50"/>
      <c r="B43" s="50"/>
      <c r="C43" s="50"/>
      <c r="D43" s="51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86" t="s">
        <v>7888</v>
      </c>
      <c r="B45" s="350"/>
      <c r="C45" s="385"/>
      <c r="D45" s="396"/>
      <c r="E45" s="396"/>
      <c r="F45" s="40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386" t="s">
        <v>7889</v>
      </c>
      <c r="B46" s="350"/>
      <c r="C46" s="385"/>
      <c r="D46" s="397"/>
      <c r="E46" s="397"/>
      <c r="F46" s="410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86" t="s">
        <v>1006</v>
      </c>
      <c r="B47" s="474" t="s">
        <v>7477</v>
      </c>
      <c r="C47" s="385"/>
      <c r="E47" s="396"/>
      <c r="F47" s="40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386" t="s">
        <v>2391</v>
      </c>
      <c r="B48" s="504" t="s">
        <v>6428</v>
      </c>
      <c r="C48" s="385"/>
      <c r="D48" s="396"/>
      <c r="E48" s="397"/>
      <c r="F48" s="410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437"/>
      <c r="B49" s="466" t="s">
        <v>30840</v>
      </c>
      <c r="C49" s="385"/>
      <c r="D49" s="396"/>
      <c r="E49" s="396"/>
      <c r="F49" s="40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245" customFormat="1" ht="13.5" thickBot="1" x14ac:dyDescent="0.25"/>
    <row r="51" spans="1:20" s="29" customFormat="1" ht="27" thickBot="1" x14ac:dyDescent="0.45">
      <c r="A51" s="191">
        <v>470</v>
      </c>
      <c r="B51" s="181" t="s">
        <v>820</v>
      </c>
      <c r="C51" s="192"/>
      <c r="D51" s="193"/>
      <c r="E51" s="194"/>
      <c r="F51" s="195"/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14" t="e" cm="1">
        <f t="array" ref="A52">INDEX(XML!D:D,SMALL(IF(($G$1=XML!B:B),ROW(XML!B:B)-MIN(ROW(XML!B:B))+1,""),ROWS($A$1:A1)))</f>
        <v>#NUM!</v>
      </c>
      <c r="B52" s="210" t="e">
        <f>VLOOKUP(A52,'Main Item List'!$A$3:$D$27784,2,0)</f>
        <v>#NUM!</v>
      </c>
      <c r="C52" s="219" t="e" cm="1">
        <f t="array" ref="C52">INDEX(XML!$J$1:$J$1202,SMALL(IF(($G$1=XML!$B$1:$B$1202),ROW(XML!$B$1:$B$1202)-MIN(ROW(XML!$B$1:$B$1202))+1,""),ROWS($C$1:C1)))</f>
        <v>#NUM!</v>
      </c>
      <c r="D52" s="211" t="e">
        <f>VLOOKUP(A52,'Main Item List'!$A$3:$D$27784,3,0)</f>
        <v>#NUM!</v>
      </c>
      <c r="E52" s="212" t="e">
        <f>VLOOKUP(A52,'Main Item List'!$A$3:$D$27784,4,0)</f>
        <v>#NUM!</v>
      </c>
      <c r="F52" s="213" t="str">
        <f t="shared" ref="F52" si="0">IFERROR((C52*E52),"0")</f>
        <v>0</v>
      </c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160"/>
      <c r="B53" s="220"/>
      <c r="C53" s="221"/>
      <c r="D53" s="220"/>
      <c r="E53" s="222"/>
      <c r="F53" s="145"/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160"/>
      <c r="B54" s="813" t="s">
        <v>2854</v>
      </c>
      <c r="C54" s="813"/>
      <c r="D54" s="813"/>
      <c r="E54" s="159">
        <f>SUM(F52:F53)</f>
        <v>0</v>
      </c>
      <c r="F54" s="145"/>
      <c r="G54" s="381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</sheetData>
  <mergeCells count="5">
    <mergeCell ref="D6:F6"/>
    <mergeCell ref="A39:C39"/>
    <mergeCell ref="A41:C41"/>
    <mergeCell ref="A36:F36"/>
    <mergeCell ref="B54:D54"/>
  </mergeCells>
  <dataValidations count="1">
    <dataValidation type="list" allowBlank="1" showInputMessage="1" showErrorMessage="1" sqref="H9" xr:uid="{67039E23-962D-42A8-BDF6-60AB4163CFB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55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183">
    <tabColor rgb="FFFFFF00"/>
  </sheetPr>
  <dimension ref="A1:H7"/>
  <sheetViews>
    <sheetView zoomScaleNormal="100" workbookViewId="0">
      <selection activeCell="B2" sqref="B2"/>
    </sheetView>
  </sheetViews>
  <sheetFormatPr defaultColWidth="9.140625" defaultRowHeight="12.75" x14ac:dyDescent="0.2"/>
  <cols>
    <col min="2" max="2" width="14.28515625" customWidth="1"/>
    <col min="3" max="3" width="10.7109375" customWidth="1"/>
    <col min="4" max="4" width="46.7109375" customWidth="1"/>
  </cols>
  <sheetData>
    <row r="1" spans="1:8" x14ac:dyDescent="0.2">
      <c r="A1" s="29" t="s">
        <v>3443</v>
      </c>
      <c r="B1" s="94" t="str">
        <f>CONCATENATE('470.2 Fire - Install'!E9,"/",'470.2 Fire - Install'!F9)</f>
        <v>JNB 20058/470.2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'470.2 Fire - Install'!A11</f>
        <v>Hot Installations</v>
      </c>
    </row>
    <row r="3" spans="1:8" x14ac:dyDescent="0.2">
      <c r="B3" t="e">
        <f>'470.2 Fire - Install'!A27</f>
        <v>#NUM!</v>
      </c>
      <c r="C3" t="e">
        <f>'470.2 Fire - Install'!A27</f>
        <v>#NUM!</v>
      </c>
      <c r="D3" t="e">
        <f>'470.2 Fire - Install'!B27</f>
        <v>#NUM!</v>
      </c>
      <c r="E3" s="14" t="e">
        <f>'470.2 Fire - Install'!C27</f>
        <v>#NUM!</v>
      </c>
      <c r="F3" s="75" t="e">
        <f>'470.2 Fire - Install'!D27</f>
        <v>#NUM!</v>
      </c>
      <c r="G3" t="e">
        <f>'470.2 Fire - Install'!E27</f>
        <v>#NUM!</v>
      </c>
      <c r="H3" s="99" t="e">
        <f>E3*G3</f>
        <v>#NUM!</v>
      </c>
    </row>
    <row r="4" spans="1:8" x14ac:dyDescent="0.2">
      <c r="B4">
        <f>'470.2 Fire - Install'!A28</f>
        <v>0</v>
      </c>
      <c r="C4">
        <f>'470.2 Fire - Install'!A28</f>
        <v>0</v>
      </c>
      <c r="D4">
        <f>'470.2 Fire - Install'!B28</f>
        <v>0</v>
      </c>
      <c r="E4" s="14">
        <f>'470.2 Fire - Install'!C28</f>
        <v>0</v>
      </c>
      <c r="F4" s="75">
        <f>'470.2 Fire - Install'!D28</f>
        <v>0</v>
      </c>
      <c r="G4">
        <f>'470.2 Fire - Install'!E28</f>
        <v>0</v>
      </c>
      <c r="H4" s="99">
        <f t="shared" ref="H4:H6" si="0">E4*G4</f>
        <v>0</v>
      </c>
    </row>
    <row r="5" spans="1:8" x14ac:dyDescent="0.2">
      <c r="B5">
        <f>'470.2 Fire - Install'!A29</f>
        <v>0</v>
      </c>
      <c r="C5">
        <f>'470.2 Fire - Install'!A29</f>
        <v>0</v>
      </c>
      <c r="D5">
        <f>'470.2 Fire - Install'!B29</f>
        <v>0</v>
      </c>
      <c r="E5" s="14">
        <f>'470.2 Fire - Install'!C29</f>
        <v>0</v>
      </c>
      <c r="F5" s="75">
        <f>'470.2 Fire - Install'!D29</f>
        <v>0</v>
      </c>
      <c r="G5">
        <f>'470.2 Fire - Install'!E29</f>
        <v>0</v>
      </c>
      <c r="H5" s="99">
        <f t="shared" si="0"/>
        <v>0</v>
      </c>
    </row>
    <row r="6" spans="1:8" x14ac:dyDescent="0.2">
      <c r="B6">
        <f>'470.2 Fire - Install'!A30</f>
        <v>0</v>
      </c>
      <c r="C6">
        <f>'470.2 Fire - Install'!A30</f>
        <v>0</v>
      </c>
      <c r="D6">
        <f>'470.2 Fire - Install'!B30</f>
        <v>0</v>
      </c>
      <c r="E6" s="14">
        <f>'470.2 Fire - Install'!C30</f>
        <v>0</v>
      </c>
      <c r="F6" s="75">
        <f>'470.2 Fire - Install'!D30</f>
        <v>0</v>
      </c>
      <c r="G6">
        <f>'470.2 Fire - Install'!E30</f>
        <v>0</v>
      </c>
      <c r="H6" s="99">
        <f t="shared" si="0"/>
        <v>0</v>
      </c>
    </row>
    <row r="7" spans="1:8" x14ac:dyDescent="0.2">
      <c r="H7" s="99"/>
    </row>
  </sheetData>
  <pageMargins left="0.7" right="0.7" top="0.75" bottom="0.75" header="0.3" footer="0.3"/>
  <pageSetup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30">
    <tabColor indexed="10"/>
  </sheetPr>
  <dimension ref="A1:T124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505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1029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54362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1162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Plumbing World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40 St Vincent St, P.O. Box 528, Nelson</v>
      </c>
      <c r="B12" s="357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03 545 6018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>
        <f>VLOOKUP(C10,Suppliers!$A$1:$H$674,5,0)</f>
        <v>0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branch70@plumbingworld.co.nz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Karen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4" t="e">
        <f>A45</f>
        <v>#NUM!</v>
      </c>
      <c r="B22" s="362" t="e">
        <f>VLOOKUP(A22,$A$43:$E$396,2,0)</f>
        <v>#NUM!</v>
      </c>
      <c r="C22" s="39" t="e">
        <f>VLOOKUP(A22,$A$43:$E$396,3,0)</f>
        <v>#NUM!</v>
      </c>
      <c r="D22" s="462" t="e">
        <f>VLOOKUP(A22,$A$43:$E$396,4,0)</f>
        <v>#NUM!</v>
      </c>
      <c r="E22" s="434" t="e">
        <f>VLOOKUP(A22,$A$43:$E$396,5,0)</f>
        <v>#NUM!</v>
      </c>
      <c r="F22" s="419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4" t="e">
        <f t="shared" ref="A23:A26" si="0">A46</f>
        <v>#NUM!</v>
      </c>
      <c r="B23" s="362" t="e">
        <f t="shared" ref="B23:B26" si="1">VLOOKUP(A23,$A$43:$E$396,2,0)</f>
        <v>#NUM!</v>
      </c>
      <c r="C23" s="39" t="e">
        <f t="shared" ref="C23:C26" si="2">VLOOKUP(A23,$A$43:$E$396,3,0)</f>
        <v>#NUM!</v>
      </c>
      <c r="D23" s="462" t="e">
        <f t="shared" ref="D23:D26" si="3">VLOOKUP(A23,$A$43:$E$396,4,0)</f>
        <v>#NUM!</v>
      </c>
      <c r="E23" s="383" t="e">
        <f t="shared" ref="E23:E26" si="4">VLOOKUP(A23,$A$43:$E$396,5,0)</f>
        <v>#NUM!</v>
      </c>
      <c r="F23" s="419" t="e">
        <f t="shared" ref="F23:F26" si="5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4" t="e">
        <f t="shared" si="0"/>
        <v>#NUM!</v>
      </c>
      <c r="B24" s="362" t="e">
        <f t="shared" si="1"/>
        <v>#NUM!</v>
      </c>
      <c r="C24" s="39" t="e">
        <f t="shared" si="2"/>
        <v>#NUM!</v>
      </c>
      <c r="D24" s="462" t="e">
        <f t="shared" si="3"/>
        <v>#NUM!</v>
      </c>
      <c r="E24" s="383" t="e">
        <f t="shared" si="4"/>
        <v>#NUM!</v>
      </c>
      <c r="F24" s="419" t="e">
        <f t="shared" si="5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4" t="e">
        <f t="shared" si="0"/>
        <v>#NUM!</v>
      </c>
      <c r="B25" s="362" t="e">
        <f t="shared" si="1"/>
        <v>#NUM!</v>
      </c>
      <c r="C25" s="39" t="e">
        <f t="shared" si="2"/>
        <v>#NUM!</v>
      </c>
      <c r="D25" s="462" t="e">
        <f t="shared" si="3"/>
        <v>#NUM!</v>
      </c>
      <c r="E25" s="383" t="e">
        <f t="shared" si="4"/>
        <v>#NUM!</v>
      </c>
      <c r="F25" s="419" t="e">
        <f t="shared" si="5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4" t="e">
        <f t="shared" si="0"/>
        <v>#NUM!</v>
      </c>
      <c r="B26" s="362" t="e">
        <f t="shared" si="1"/>
        <v>#NUM!</v>
      </c>
      <c r="C26" s="39" t="e">
        <f t="shared" si="2"/>
        <v>#NUM!</v>
      </c>
      <c r="D26" s="462" t="e">
        <f t="shared" si="3"/>
        <v>#NUM!</v>
      </c>
      <c r="E26" s="383" t="e">
        <f t="shared" si="4"/>
        <v>#NUM!</v>
      </c>
      <c r="F26" s="419" t="e">
        <f t="shared" si="5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58"/>
      <c r="B27" s="362"/>
      <c r="C27" s="389"/>
      <c r="D27" s="405"/>
      <c r="E27" s="389"/>
      <c r="F27" s="522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58"/>
      <c r="B28" s="362"/>
      <c r="C28" s="362"/>
      <c r="D28" s="364"/>
      <c r="E28" s="362"/>
      <c r="F28" s="392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0"/>
      <c r="B29" s="363"/>
      <c r="C29" s="363"/>
      <c r="D29" s="367"/>
      <c r="E29" s="363"/>
      <c r="F29" s="393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1"/>
      <c r="B30" s="31"/>
      <c r="C30" s="31"/>
      <c r="D30" s="31"/>
      <c r="E30" s="63" t="s">
        <v>1896</v>
      </c>
      <c r="F30" s="454" t="e">
        <f>SUM(F22:F29)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1897</v>
      </c>
      <c r="F31" s="455" t="e">
        <f>F30*15%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1395</v>
      </c>
      <c r="F32" s="454" t="e">
        <f>F30+F31</f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3"/>
      <c r="B35" s="43"/>
      <c r="C35" s="43"/>
      <c r="D35" s="43"/>
      <c r="E35" s="43"/>
      <c r="F35" s="43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15" t="s">
        <v>3385</v>
      </c>
      <c r="B36" s="430" t="s">
        <v>8024</v>
      </c>
      <c r="C36" s="521"/>
      <c r="D36" s="521"/>
      <c r="E36" s="521"/>
      <c r="F36" s="521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2.75" customHeight="1" x14ac:dyDescent="0.2">
      <c r="A37" s="43"/>
      <c r="B37" s="43"/>
      <c r="C37" s="43"/>
      <c r="D37" s="43"/>
      <c r="E37" s="43"/>
      <c r="F37" s="4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37" t="s">
        <v>7888</v>
      </c>
      <c r="B39" s="349"/>
      <c r="C39" s="385"/>
      <c r="D39" s="396"/>
      <c r="E39" s="396"/>
      <c r="F39" s="40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37" t="s">
        <v>7889</v>
      </c>
      <c r="B40" s="349"/>
      <c r="C40" s="385"/>
      <c r="D40" s="397"/>
      <c r="E40" s="397"/>
      <c r="F40" s="410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1006</v>
      </c>
      <c r="B41" s="466" t="s">
        <v>30866</v>
      </c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2391</v>
      </c>
      <c r="B42" s="466" t="s">
        <v>30840</v>
      </c>
      <c r="C42" s="385"/>
      <c r="D42" s="396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76" customFormat="1" ht="27" thickBot="1" x14ac:dyDescent="0.45">
      <c r="A44" s="191">
        <v>505</v>
      </c>
      <c r="B44" s="181" t="s">
        <v>2855</v>
      </c>
      <c r="C44" s="192"/>
      <c r="D44" s="193"/>
      <c r="E44" s="194"/>
      <c r="F44" s="19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09" t="e" cm="1">
        <f t="array" ref="A45">INDEX(XML!D:D,SMALL(IF(($G$1=XML!B:B),ROW(XML!B:B)-MIN(ROW(XML!B:B))+1,""),ROWS($A$1:A1)))</f>
        <v>#NUM!</v>
      </c>
      <c r="B45" s="210" t="e">
        <f>VLOOKUP(A45,'Main Item List'!$A$3:$D$27736,2,0)</f>
        <v>#NUM!</v>
      </c>
      <c r="C45" s="219" t="e" cm="1">
        <f t="array" ref="C45">INDEX(XML!$J$1:$J$1202,SMALL(IF(($G$1=XML!$B$1:$B$1202),ROW(XML!$B$1:$B$1202)-MIN(ROW(XML!$B$1:$B$1202))+1,""),ROWS($C$1:C1)))</f>
        <v>#NUM!</v>
      </c>
      <c r="D45" s="211" t="e">
        <f>VLOOKUP(A45,'Main Item List'!$A$3:$D$28695,3,0)</f>
        <v>#NUM!</v>
      </c>
      <c r="E45" s="212" t="e">
        <f>VLOOKUP(A45,'Main Item List'!$A$3:$D$28695,4,0)</f>
        <v>#NUM!</v>
      </c>
      <c r="F45" s="213" t="str">
        <f t="shared" ref="F45:F49" si="6">IFERROR((C45*E45),"0")</f>
        <v>0</v>
      </c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209" t="e" cm="1">
        <f t="array" ref="A46">INDEX(XML!D:D,SMALL(IF(($G$1=XML!B:B),ROW(XML!B:B)-MIN(ROW(XML!B:B))+1,""),ROWS($A$1:A2)))</f>
        <v>#NUM!</v>
      </c>
      <c r="B46" s="210" t="e">
        <f>VLOOKUP(A46,'Main Item List'!$A$3:$D$27736,2,0)</f>
        <v>#NUM!</v>
      </c>
      <c r="C46" s="219" t="e" cm="1">
        <f t="array" ref="C46">INDEX(XML!$J$1:$J$1202,SMALL(IF(($G$1=XML!$B$1:$B$1202),ROW(XML!$B$1:$B$1202)-MIN(ROW(XML!$B$1:$B$1202))+1,""),ROWS($C$1:C2)))</f>
        <v>#NUM!</v>
      </c>
      <c r="D46" s="211" t="e">
        <f>VLOOKUP(A46,'Main Item List'!$A$3:$D$28695,3,0)</f>
        <v>#NUM!</v>
      </c>
      <c r="E46" s="212" t="e">
        <f>VLOOKUP(A46,'Main Item List'!$A$3:$D$28695,4,0)</f>
        <v>#NUM!</v>
      </c>
      <c r="F46" s="213" t="str">
        <f t="shared" si="6"/>
        <v>0</v>
      </c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09" t="e" cm="1">
        <f t="array" ref="A47">INDEX(XML!D:D,SMALL(IF(($G$1=XML!B:B),ROW(XML!B:B)-MIN(ROW(XML!B:B))+1,""),ROWS($A$1:A3)))</f>
        <v>#NUM!</v>
      </c>
      <c r="B47" s="210" t="e">
        <f>VLOOKUP(A47,'Main Item List'!$A$3:$D$27736,2,0)</f>
        <v>#NUM!</v>
      </c>
      <c r="C47" s="219" t="e" cm="1">
        <f t="array" ref="C47">INDEX(XML!$J$1:$J$1202,SMALL(IF(($G$1=XML!$B$1:$B$1202),ROW(XML!$B$1:$B$1202)-MIN(ROW(XML!$B$1:$B$1202))+1,""),ROWS($C$1:C3)))</f>
        <v>#NUM!</v>
      </c>
      <c r="D47" s="211" t="e">
        <f>VLOOKUP(A47,'Main Item List'!$A$3:$D$28695,3,0)</f>
        <v>#NUM!</v>
      </c>
      <c r="E47" s="212" t="e">
        <f>VLOOKUP(A47,'Main Item List'!$A$3:$D$28695,4,0)</f>
        <v>#NUM!</v>
      </c>
      <c r="F47" s="213" t="str">
        <f t="shared" si="6"/>
        <v>0</v>
      </c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09" t="e" cm="1">
        <f t="array" ref="A48">INDEX(XML!D:D,SMALL(IF(($G$1=XML!B:B),ROW(XML!B:B)-MIN(ROW(XML!B:B))+1,""),ROWS($A$1:A4)))</f>
        <v>#NUM!</v>
      </c>
      <c r="B48" s="210" t="e">
        <f>VLOOKUP(A48,'Main Item List'!$A$3:$D$27736,2,0)</f>
        <v>#NUM!</v>
      </c>
      <c r="C48" s="219" t="e" cm="1">
        <f t="array" ref="C48">INDEX(XML!$J$1:$J$1202,SMALL(IF(($G$1=XML!$B$1:$B$1202),ROW(XML!$B$1:$B$1202)-MIN(ROW(XML!$B$1:$B$1202))+1,""),ROWS($C$1:C4)))</f>
        <v>#NUM!</v>
      </c>
      <c r="D48" s="211" t="e">
        <f>VLOOKUP(A48,'Main Item List'!$A$3:$D$28695,3,0)</f>
        <v>#NUM!</v>
      </c>
      <c r="E48" s="212" t="e">
        <f>VLOOKUP(A48,'Main Item List'!$A$3:$D$28695,4,0)</f>
        <v>#NUM!</v>
      </c>
      <c r="F48" s="213" t="str">
        <f t="shared" si="6"/>
        <v>0</v>
      </c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09" t="e" cm="1">
        <f t="array" ref="A49">INDEX(XML!D:D,SMALL(IF(($G$1=XML!B:B),ROW(XML!B:B)-MIN(ROW(XML!B:B))+1,""),ROWS($A$1:A5)))</f>
        <v>#NUM!</v>
      </c>
      <c r="B49" s="210" t="e">
        <f>VLOOKUP(A49,'Main Item List'!$A$3:$D$27736,2,0)</f>
        <v>#NUM!</v>
      </c>
      <c r="C49" s="219" t="e" cm="1">
        <f t="array" ref="C49">INDEX(XML!$J$1:$J$1202,SMALL(IF(($G$1=XML!$B$1:$B$1202),ROW(XML!$B$1:$B$1202)-MIN(ROW(XML!$B$1:$B$1202))+1,""),ROWS($C$1:C5)))</f>
        <v>#NUM!</v>
      </c>
      <c r="D49" s="211" t="e">
        <f>VLOOKUP(A49,'Main Item List'!$A$3:$D$28695,3,0)</f>
        <v>#NUM!</v>
      </c>
      <c r="E49" s="212" t="e">
        <f>VLOOKUP(A49,'Main Item List'!$A$3:$D$28695,4,0)</f>
        <v>#NUM!</v>
      </c>
      <c r="F49" s="213" t="str">
        <f t="shared" si="6"/>
        <v>0</v>
      </c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160"/>
      <c r="B50" s="220"/>
      <c r="C50" s="221"/>
      <c r="D50" s="220"/>
      <c r="E50" s="222"/>
      <c r="F50" s="145"/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160"/>
      <c r="B51" s="813" t="s">
        <v>7913</v>
      </c>
      <c r="C51" s="813"/>
      <c r="D51" s="813"/>
      <c r="E51" s="159">
        <f>SUM(F45:F50)</f>
        <v>0</v>
      </c>
      <c r="F51" s="145"/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</sheetData>
  <mergeCells count="3">
    <mergeCell ref="B51:D51"/>
    <mergeCell ref="D6:F6"/>
    <mergeCell ref="A34:F34"/>
  </mergeCells>
  <phoneticPr fontId="75" type="noConversion"/>
  <dataValidations count="1">
    <dataValidation type="list" allowBlank="1" showInputMessage="1" showErrorMessage="1" sqref="H9" xr:uid="{0D1CFDDA-251D-4D0C-9999-84D1DEF3B83B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57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107">
    <tabColor rgb="FFFFFF00"/>
  </sheetPr>
  <dimension ref="A1:H9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6.7109375" customWidth="1"/>
  </cols>
  <sheetData>
    <row r="1" spans="1:8" x14ac:dyDescent="0.2">
      <c r="A1" s="29" t="s">
        <v>3443</v>
      </c>
      <c r="B1" s="94" t="str">
        <f>CONCATENATE('505 Gas Supply'!E9,"/",'505 Gas Supply'!F9)</f>
        <v>JNB 20058/505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'505 Gas Supply'!A11</f>
        <v>Plumbing World</v>
      </c>
    </row>
    <row r="3" spans="1:8" x14ac:dyDescent="0.2">
      <c r="B3" t="e">
        <f>'505 Gas Supply'!A22</f>
        <v>#NUM!</v>
      </c>
      <c r="C3" t="e">
        <f>'505 Gas Supply'!A22</f>
        <v>#NUM!</v>
      </c>
      <c r="D3" t="e">
        <f>'505 Gas Supply'!B22</f>
        <v>#NUM!</v>
      </c>
      <c r="E3" s="14" t="e">
        <f>'505 Gas Supply'!C22</f>
        <v>#NUM!</v>
      </c>
      <c r="F3" s="75" t="e">
        <f>'505 Gas Supply'!D22</f>
        <v>#NUM!</v>
      </c>
      <c r="G3" t="e">
        <f>'505 Gas Supply'!E22</f>
        <v>#NUM!</v>
      </c>
      <c r="H3" s="99" t="e">
        <f>E3*G3</f>
        <v>#NUM!</v>
      </c>
    </row>
    <row r="4" spans="1:8" x14ac:dyDescent="0.2">
      <c r="B4" t="e">
        <f>'505 Gas Supply'!A23</f>
        <v>#NUM!</v>
      </c>
      <c r="C4" t="e">
        <f>'505 Gas Supply'!A23</f>
        <v>#NUM!</v>
      </c>
      <c r="D4" t="e">
        <f>'505 Gas Supply'!B23</f>
        <v>#NUM!</v>
      </c>
      <c r="E4" s="14" t="e">
        <f>'505 Gas Supply'!C23</f>
        <v>#NUM!</v>
      </c>
      <c r="F4" s="75" t="e">
        <f>'505 Gas Supply'!D23</f>
        <v>#NUM!</v>
      </c>
      <c r="G4" t="e">
        <f>'505 Gas Supply'!E23</f>
        <v>#NUM!</v>
      </c>
      <c r="H4" s="99" t="e">
        <f t="shared" ref="H4:H9" si="0">E4*G4</f>
        <v>#NUM!</v>
      </c>
    </row>
    <row r="5" spans="1:8" x14ac:dyDescent="0.2">
      <c r="B5" t="e">
        <f>'505 Gas Supply'!A24</f>
        <v>#NUM!</v>
      </c>
      <c r="C5" t="e">
        <f>'505 Gas Supply'!A24</f>
        <v>#NUM!</v>
      </c>
      <c r="D5" t="e">
        <f>'505 Gas Supply'!B24</f>
        <v>#NUM!</v>
      </c>
      <c r="E5" s="14" t="e">
        <f>'505 Gas Supply'!C24</f>
        <v>#NUM!</v>
      </c>
      <c r="F5" s="75" t="e">
        <f>'505 Gas Supply'!D24</f>
        <v>#NUM!</v>
      </c>
      <c r="G5" t="e">
        <f>'505 Gas Supply'!E24</f>
        <v>#NUM!</v>
      </c>
      <c r="H5" s="99" t="e">
        <f t="shared" si="0"/>
        <v>#NUM!</v>
      </c>
    </row>
    <row r="6" spans="1:8" x14ac:dyDescent="0.2">
      <c r="B6" t="e">
        <f>'505 Gas Supply'!A25</f>
        <v>#NUM!</v>
      </c>
      <c r="C6" t="e">
        <f>'505 Gas Supply'!A25</f>
        <v>#NUM!</v>
      </c>
      <c r="D6" t="e">
        <f>'505 Gas Supply'!B25</f>
        <v>#NUM!</v>
      </c>
      <c r="E6" s="14" t="e">
        <f>'505 Gas Supply'!C25</f>
        <v>#NUM!</v>
      </c>
      <c r="F6" s="75" t="e">
        <f>'505 Gas Supply'!D25</f>
        <v>#NUM!</v>
      </c>
      <c r="G6" t="e">
        <f>'505 Gas Supply'!E25</f>
        <v>#NUM!</v>
      </c>
      <c r="H6" s="99" t="e">
        <f t="shared" si="0"/>
        <v>#NUM!</v>
      </c>
    </row>
    <row r="7" spans="1:8" x14ac:dyDescent="0.2">
      <c r="B7" t="e">
        <f>'505 Gas Supply'!A26</f>
        <v>#NUM!</v>
      </c>
      <c r="C7" t="e">
        <f>'505 Gas Supply'!A26</f>
        <v>#NUM!</v>
      </c>
      <c r="D7" t="e">
        <f>'505 Gas Supply'!B26</f>
        <v>#NUM!</v>
      </c>
      <c r="E7" s="14" t="e">
        <f>'505 Gas Supply'!C26</f>
        <v>#NUM!</v>
      </c>
      <c r="F7" s="75" t="e">
        <f>'505 Gas Supply'!D26</f>
        <v>#NUM!</v>
      </c>
      <c r="G7" t="e">
        <f>'505 Gas Supply'!E26</f>
        <v>#NUM!</v>
      </c>
      <c r="H7" s="99" t="e">
        <f t="shared" si="0"/>
        <v>#NUM!</v>
      </c>
    </row>
    <row r="8" spans="1:8" x14ac:dyDescent="0.2">
      <c r="B8">
        <f>'505 Gas Supply'!A27</f>
        <v>0</v>
      </c>
      <c r="C8">
        <f>'505 Gas Supply'!A27</f>
        <v>0</v>
      </c>
      <c r="D8">
        <f>'505 Gas Supply'!B27</f>
        <v>0</v>
      </c>
      <c r="E8" s="14">
        <f>'505 Gas Supply'!C27</f>
        <v>0</v>
      </c>
      <c r="F8" s="75">
        <f>'505 Gas Supply'!D27</f>
        <v>0</v>
      </c>
      <c r="G8">
        <f>'505 Gas Supply'!E27</f>
        <v>0</v>
      </c>
      <c r="H8" s="99">
        <f t="shared" si="0"/>
        <v>0</v>
      </c>
    </row>
    <row r="9" spans="1:8" x14ac:dyDescent="0.2">
      <c r="B9">
        <f>'505 Gas Supply'!A28</f>
        <v>0</v>
      </c>
      <c r="C9">
        <f>'505 Gas Supply'!A28</f>
        <v>0</v>
      </c>
      <c r="D9">
        <f>'505 Gas Supply'!B28</f>
        <v>0</v>
      </c>
      <c r="E9" s="14">
        <f>'505 Gas Supply'!C28</f>
        <v>0</v>
      </c>
      <c r="F9" s="75">
        <f>'505 Gas Supply'!D28</f>
        <v>0</v>
      </c>
      <c r="G9">
        <f>'505 Gas Supply'!E28</f>
        <v>0</v>
      </c>
      <c r="H9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73">
    <tabColor indexed="10"/>
  </sheetPr>
  <dimension ref="A1:T129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505.1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1030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2" t="s">
        <v>906</v>
      </c>
      <c r="E9" s="345" t="str">
        <f>'Main Sheet'!B5</f>
        <v>JNB 20058</v>
      </c>
      <c r="F9" s="800" t="s">
        <v>54916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1088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Tasman Bay Plumbing Services Ltd</v>
      </c>
      <c r="B11" s="23"/>
      <c r="D11" s="33" t="s">
        <v>905</v>
      </c>
      <c r="E11" s="33"/>
      <c r="F11" s="343">
        <f ca="1">NOW()</f>
        <v>44232.452986342592</v>
      </c>
      <c r="G11" s="379" t="s">
        <v>28037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3764, Richmond,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03 544 8059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027 548 5877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admin@tasbayplumbing.co.nz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Chris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58" t="e">
        <f>A50</f>
        <v>#NUM!</v>
      </c>
      <c r="B22" s="358" t="e">
        <f>VLOOKUP(A22,$A$48:$E$398,2,0)</f>
        <v>#NUM!</v>
      </c>
      <c r="C22" s="40" t="e">
        <f>VLOOKUP(A22,$A$48:$E$398,3,0)</f>
        <v>#NUM!</v>
      </c>
      <c r="D22" s="40" t="e">
        <f>VLOOKUP(A22,$A$48:$E$398,4,0)</f>
        <v>#NUM!</v>
      </c>
      <c r="E22" s="434" t="e">
        <f>VLOOKUP(A22,$A$48:$E$398,5,0)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58" t="e">
        <f t="shared" ref="A23:A26" si="0">A51</f>
        <v>#NUM!</v>
      </c>
      <c r="B23" s="358" t="e">
        <f t="shared" ref="B23:B26" si="1">VLOOKUP(A23,$A$48:$E$398,2,0)</f>
        <v>#NUM!</v>
      </c>
      <c r="C23" s="40" t="e">
        <f t="shared" ref="C23:C26" si="2">VLOOKUP(A23,$A$48:$E$398,3,0)</f>
        <v>#NUM!</v>
      </c>
      <c r="D23" s="40" t="e">
        <f t="shared" ref="D23:D26" si="3">VLOOKUP(A23,$A$48:$E$398,4,0)</f>
        <v>#NUM!</v>
      </c>
      <c r="E23" s="383" t="e">
        <f t="shared" ref="E23:E26" si="4">VLOOKUP(A23,$A$48:$E$398,5,0)</f>
        <v>#NUM!</v>
      </c>
      <c r="F23" s="390" t="e">
        <f t="shared" ref="F23:F26" si="5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58" t="e">
        <f t="shared" si="0"/>
        <v>#NUM!</v>
      </c>
      <c r="B24" s="358" t="e">
        <f t="shared" si="1"/>
        <v>#NUM!</v>
      </c>
      <c r="C24" s="40" t="e">
        <f t="shared" si="2"/>
        <v>#NUM!</v>
      </c>
      <c r="D24" s="40" t="e">
        <f t="shared" si="3"/>
        <v>#NUM!</v>
      </c>
      <c r="E24" s="383" t="e">
        <f t="shared" si="4"/>
        <v>#NUM!</v>
      </c>
      <c r="F24" s="390" t="e">
        <f t="shared" si="5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58" t="e">
        <f t="shared" si="0"/>
        <v>#NUM!</v>
      </c>
      <c r="B25" s="358" t="e">
        <f t="shared" si="1"/>
        <v>#NUM!</v>
      </c>
      <c r="C25" s="40" t="e">
        <f t="shared" si="2"/>
        <v>#NUM!</v>
      </c>
      <c r="D25" s="40" t="e">
        <f t="shared" si="3"/>
        <v>#NUM!</v>
      </c>
      <c r="E25" s="383" t="e">
        <f t="shared" si="4"/>
        <v>#NUM!</v>
      </c>
      <c r="F25" s="390" t="e">
        <f t="shared" si="5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58" t="e">
        <f t="shared" si="0"/>
        <v>#NUM!</v>
      </c>
      <c r="B26" s="358" t="e">
        <f t="shared" si="1"/>
        <v>#NUM!</v>
      </c>
      <c r="C26" s="40" t="e">
        <f t="shared" si="2"/>
        <v>#NUM!</v>
      </c>
      <c r="D26" s="40" t="e">
        <f t="shared" si="3"/>
        <v>#NUM!</v>
      </c>
      <c r="E26" s="383" t="e">
        <f t="shared" si="4"/>
        <v>#NUM!</v>
      </c>
      <c r="F26" s="390" t="e">
        <f t="shared" si="5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58"/>
      <c r="B27" s="362"/>
      <c r="C27" s="353"/>
      <c r="D27" s="389"/>
      <c r="E27" s="389"/>
      <c r="F27" s="477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53"/>
      <c r="B28" s="389"/>
      <c r="C28" s="353"/>
      <c r="D28" s="389"/>
      <c r="E28" s="389"/>
      <c r="F28" s="477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58"/>
      <c r="B29" s="362"/>
      <c r="C29" s="358"/>
      <c r="D29" s="362"/>
      <c r="E29" s="362"/>
      <c r="F29" s="453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0"/>
      <c r="B30" s="363"/>
      <c r="C30" s="360"/>
      <c r="D30" s="363"/>
      <c r="E30" s="363"/>
      <c r="F30" s="391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1"/>
      <c r="B31" s="31"/>
      <c r="C31" s="31"/>
      <c r="D31" s="31"/>
      <c r="E31" s="63" t="s">
        <v>1896</v>
      </c>
      <c r="F31" s="454" t="e">
        <f>SUM(F22:F30)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1897</v>
      </c>
      <c r="F32" s="455" t="e">
        <f>F31*15%</f>
        <v>#NUM!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1395</v>
      </c>
      <c r="F33" s="454" t="e">
        <f>F31+F32</f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/>
      <c r="F34" s="222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24.75" customHeight="1" x14ac:dyDescent="0.2">
      <c r="A35" s="869" t="s">
        <v>1008</v>
      </c>
      <c r="B35" s="869"/>
      <c r="C35" s="869"/>
      <c r="D35" s="869"/>
      <c r="E35" s="869"/>
      <c r="F35" s="86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3"/>
      <c r="B36" s="43"/>
      <c r="C36" s="43"/>
      <c r="D36" s="43"/>
      <c r="E36" s="43"/>
      <c r="F36" s="43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338" t="s">
        <v>1858</v>
      </c>
      <c r="B37" s="876"/>
      <c r="C37" s="876"/>
      <c r="D37" s="876"/>
      <c r="E37" s="876"/>
      <c r="F37" s="876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338" t="s">
        <v>2504</v>
      </c>
      <c r="B38" s="876"/>
      <c r="C38" s="876"/>
      <c r="D38" s="876"/>
      <c r="E38" s="876"/>
      <c r="F38" s="876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338" t="s">
        <v>8008</v>
      </c>
      <c r="B39" s="876"/>
      <c r="C39" s="876"/>
      <c r="D39" s="876"/>
      <c r="E39" s="876"/>
      <c r="F39" s="876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338" t="s">
        <v>2505</v>
      </c>
      <c r="B40" s="876"/>
      <c r="C40" s="876"/>
      <c r="D40" s="876"/>
      <c r="E40" s="876"/>
      <c r="F40" s="876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2.75" customHeight="1" x14ac:dyDescent="0.2">
      <c r="A41" s="240"/>
      <c r="B41" s="240"/>
      <c r="C41" s="240"/>
      <c r="D41" s="240"/>
      <c r="E41" s="240"/>
      <c r="F41" s="240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7888</v>
      </c>
      <c r="B43" s="349"/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37" t="s">
        <v>7889</v>
      </c>
      <c r="B44" s="349"/>
      <c r="C44" s="385"/>
      <c r="D44" s="397"/>
      <c r="E44" s="397"/>
      <c r="F44" s="410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86" t="s">
        <v>1006</v>
      </c>
      <c r="B45" s="396" t="s">
        <v>7477</v>
      </c>
      <c r="C45" s="385"/>
      <c r="D45" s="396"/>
      <c r="E45" s="396"/>
      <c r="F45" s="40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386" t="s">
        <v>2391</v>
      </c>
      <c r="B46" s="504" t="s">
        <v>6427</v>
      </c>
      <c r="C46" s="385"/>
      <c r="E46" s="397"/>
      <c r="F46" s="410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426"/>
      <c r="B47" s="466" t="s">
        <v>30840</v>
      </c>
      <c r="C47" s="427"/>
      <c r="D47" s="396"/>
      <c r="E47" s="396"/>
      <c r="F47" s="40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245" customFormat="1" ht="13.5" thickBot="1" x14ac:dyDescent="0.25"/>
    <row r="49" spans="1:20" s="76" customFormat="1" ht="27" thickBot="1" x14ac:dyDescent="0.45">
      <c r="A49" s="191">
        <v>505</v>
      </c>
      <c r="B49" s="181" t="s">
        <v>2855</v>
      </c>
      <c r="C49" s="192"/>
      <c r="D49" s="193"/>
      <c r="E49" s="194"/>
      <c r="F49" s="195"/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14" t="e" cm="1">
        <f t="array" ref="A50">INDEX(XML!D:D,SMALL(IF(($G$1=XML!B:B),ROW(XML!B:B)-MIN(ROW(XML!B:B))+1,""),ROWS($A$1:A1)))</f>
        <v>#NUM!</v>
      </c>
      <c r="B50" s="210" t="e">
        <f>VLOOKUP(A50,'Main Item List'!$A$3:$D$27784,2,0)</f>
        <v>#NUM!</v>
      </c>
      <c r="C50" s="219" t="e" cm="1">
        <f t="array" ref="C50">INDEX(XML!$J$1:$J$1202,SMALL(IF(($G$1=XML!$B$1:$B$1202),ROW(XML!$B$1:$B$1202)-MIN(ROW(XML!$B$1:$B$1202))+1,""),ROWS($C$1:C1)))</f>
        <v>#NUM!</v>
      </c>
      <c r="D50" s="211" t="e">
        <f>VLOOKUP(A50,'Main Item List'!$A$3:$D$27784,3,0)</f>
        <v>#NUM!</v>
      </c>
      <c r="E50" s="212" t="e">
        <f>VLOOKUP(A50,'Main Item List'!$A$3:$D$27784,4,0)</f>
        <v>#NUM!</v>
      </c>
      <c r="F50" s="213" t="str">
        <f t="shared" ref="F50:F54" si="6">IFERROR((C50*E50),"0")</f>
        <v>0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14" t="e" cm="1">
        <f t="array" ref="A51">INDEX(XML!D:D,SMALL(IF(($G$1=XML!B:B),ROW(XML!B:B)-MIN(ROW(XML!B:B))+1,""),ROWS($A$1:A2)))</f>
        <v>#NUM!</v>
      </c>
      <c r="B51" s="210" t="e">
        <f>VLOOKUP(A51,'Main Item List'!$A$3:$D$27784,2,0)</f>
        <v>#NUM!</v>
      </c>
      <c r="C51" s="219" t="e" cm="1">
        <f t="array" ref="C51">INDEX(XML!$J$1:$J$1202,SMALL(IF(($G$1=XML!$B$1:$B$1202),ROW(XML!$B$1:$B$1202)-MIN(ROW(XML!$B$1:$B$1202))+1,""),ROWS($C$1:C2)))</f>
        <v>#NUM!</v>
      </c>
      <c r="D51" s="211" t="e">
        <f>VLOOKUP(A51,'Main Item List'!$A$3:$D$27784,3,0)</f>
        <v>#NUM!</v>
      </c>
      <c r="E51" s="212" t="e">
        <f>VLOOKUP(A51,'Main Item List'!$A$3:$D$27784,4,0)</f>
        <v>#NUM!</v>
      </c>
      <c r="F51" s="213" t="str">
        <f t="shared" si="6"/>
        <v>0</v>
      </c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14" t="e" cm="1">
        <f t="array" ref="A52">INDEX(XML!D:D,SMALL(IF(($G$1=XML!B:B),ROW(XML!B:B)-MIN(ROW(XML!B:B))+1,""),ROWS($A$1:A3)))</f>
        <v>#NUM!</v>
      </c>
      <c r="B52" s="210" t="e">
        <f>VLOOKUP(A52,'Main Item List'!$A$3:$D$27784,2,0)</f>
        <v>#NUM!</v>
      </c>
      <c r="C52" s="219" t="e" cm="1">
        <f t="array" ref="C52">INDEX(XML!$J$1:$J$1202,SMALL(IF(($G$1=XML!$B$1:$B$1202),ROW(XML!$B$1:$B$1202)-MIN(ROW(XML!$B$1:$B$1202))+1,""),ROWS($C$1:C3)))</f>
        <v>#NUM!</v>
      </c>
      <c r="D52" s="211" t="e">
        <f>VLOOKUP(A52,'Main Item List'!$A$3:$D$27784,3,0)</f>
        <v>#NUM!</v>
      </c>
      <c r="E52" s="212" t="e">
        <f>VLOOKUP(A52,'Main Item List'!$A$3:$D$27784,4,0)</f>
        <v>#NUM!</v>
      </c>
      <c r="F52" s="213" t="str">
        <f t="shared" si="6"/>
        <v>0</v>
      </c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14" t="e" cm="1">
        <f t="array" ref="A53">INDEX(XML!D:D,SMALL(IF(($G$1=XML!B:B),ROW(XML!B:B)-MIN(ROW(XML!B:B))+1,""),ROWS($A$1:A4)))</f>
        <v>#NUM!</v>
      </c>
      <c r="B53" s="210" t="e">
        <f>VLOOKUP(A53,'Main Item List'!$A$3:$D$27784,2,0)</f>
        <v>#NUM!</v>
      </c>
      <c r="C53" s="219" t="e" cm="1">
        <f t="array" ref="C53">INDEX(XML!$J$1:$J$1202,SMALL(IF(($G$1=XML!$B$1:$B$1202),ROW(XML!$B$1:$B$1202)-MIN(ROW(XML!$B$1:$B$1202))+1,""),ROWS($C$1:C4)))</f>
        <v>#NUM!</v>
      </c>
      <c r="D53" s="211" t="e">
        <f>VLOOKUP(A53,'Main Item List'!$A$3:$D$27784,3,0)</f>
        <v>#NUM!</v>
      </c>
      <c r="E53" s="212" t="e">
        <f>VLOOKUP(A53,'Main Item List'!$A$3:$D$27784,4,0)</f>
        <v>#NUM!</v>
      </c>
      <c r="F53" s="213" t="str">
        <f t="shared" si="6"/>
        <v>0</v>
      </c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76" customFormat="1" x14ac:dyDescent="0.2">
      <c r="A54" s="214" t="e" cm="1">
        <f t="array" ref="A54">INDEX(XML!D:D,SMALL(IF(($G$1=XML!B:B),ROW(XML!B:B)-MIN(ROW(XML!B:B))+1,""),ROWS($A$1:A5)))</f>
        <v>#NUM!</v>
      </c>
      <c r="B54" s="210" t="e">
        <f>VLOOKUP(A54,'Main Item List'!$A$3:$D$27784,2,0)</f>
        <v>#NUM!</v>
      </c>
      <c r="C54" s="219" t="e" cm="1">
        <f t="array" ref="C54">INDEX(XML!$J$1:$J$1202,SMALL(IF(($G$1=XML!$B$1:$B$1202),ROW(XML!$B$1:$B$1202)-MIN(ROW(XML!$B$1:$B$1202))+1,""),ROWS($C$1:C5)))</f>
        <v>#NUM!</v>
      </c>
      <c r="D54" s="211" t="e">
        <f>VLOOKUP(A54,'Main Item List'!$A$3:$D$27784,3,0)</f>
        <v>#NUM!</v>
      </c>
      <c r="E54" s="212" t="e">
        <f>VLOOKUP(A54,'Main Item List'!$A$3:$D$27784,4,0)</f>
        <v>#NUM!</v>
      </c>
      <c r="F54" s="213" t="str">
        <f t="shared" si="6"/>
        <v>0</v>
      </c>
      <c r="G54" s="381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160"/>
      <c r="B55" s="220"/>
      <c r="C55" s="221"/>
      <c r="D55" s="220"/>
      <c r="E55" s="222"/>
      <c r="F55" s="145"/>
      <c r="G55" s="381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160"/>
      <c r="B56" s="813" t="s">
        <v>2856</v>
      </c>
      <c r="C56" s="813"/>
      <c r="D56" s="813"/>
      <c r="E56" s="159">
        <f>SUM(F50:F55)</f>
        <v>0</v>
      </c>
      <c r="F56" s="145"/>
      <c r="G56" s="381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</sheetData>
  <mergeCells count="7">
    <mergeCell ref="B56:D56"/>
    <mergeCell ref="D6:F6"/>
    <mergeCell ref="A35:F35"/>
    <mergeCell ref="B38:F38"/>
    <mergeCell ref="B40:F40"/>
    <mergeCell ref="B39:F39"/>
    <mergeCell ref="B37:F37"/>
  </mergeCells>
  <phoneticPr fontId="75" type="noConversion"/>
  <dataValidations count="1">
    <dataValidation type="list" allowBlank="1" showInputMessage="1" showErrorMessage="1" sqref="H9" xr:uid="{A0CF9451-3524-4179-8E35-A735220C27E3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59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108">
    <tabColor rgb="FFFFFF00"/>
  </sheetPr>
  <dimension ref="A1:H9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t="s">
        <v>3443</v>
      </c>
      <c r="B1" s="94" t="str">
        <f>CONCATENATE('505.1 Gas Install'!E9,"/",'505.1 Gas Install'!F9)</f>
        <v>JNB 20058/505.1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'505.1 Gas Install'!A11</f>
        <v>Tasman Bay Plumbing Services Ltd</v>
      </c>
    </row>
    <row r="3" spans="1:8" x14ac:dyDescent="0.2">
      <c r="B3" t="e">
        <f>'505.1 Gas Install'!A22</f>
        <v>#NUM!</v>
      </c>
      <c r="C3" t="e">
        <f>'505.1 Gas Install'!A22</f>
        <v>#NUM!</v>
      </c>
      <c r="D3" t="e">
        <f>'505.1 Gas Install'!B22</f>
        <v>#NUM!</v>
      </c>
      <c r="E3" s="14" t="e">
        <f>'505.1 Gas Install'!C22</f>
        <v>#NUM!</v>
      </c>
      <c r="F3" s="75" t="e">
        <f>'505.1 Gas Install'!D22</f>
        <v>#NUM!</v>
      </c>
      <c r="G3" s="99" t="e">
        <f>'505.1 Gas Install'!E22</f>
        <v>#NUM!</v>
      </c>
      <c r="H3" s="99" t="e">
        <f>E3*G3</f>
        <v>#NUM!</v>
      </c>
    </row>
    <row r="4" spans="1:8" x14ac:dyDescent="0.2">
      <c r="B4" t="e">
        <f>'505.1 Gas Install'!A23</f>
        <v>#NUM!</v>
      </c>
      <c r="C4" t="e">
        <f>'505.1 Gas Install'!A23</f>
        <v>#NUM!</v>
      </c>
      <c r="D4" t="e">
        <f>'505.1 Gas Install'!B23</f>
        <v>#NUM!</v>
      </c>
      <c r="E4" s="14" t="e">
        <f>'505.1 Gas Install'!C23</f>
        <v>#NUM!</v>
      </c>
      <c r="F4" s="75" t="e">
        <f>'505.1 Gas Install'!D23</f>
        <v>#NUM!</v>
      </c>
      <c r="G4" s="99" t="e">
        <f>'505.1 Gas Install'!E23</f>
        <v>#NUM!</v>
      </c>
      <c r="H4" s="99" t="e">
        <f t="shared" ref="H4:H9" si="0">E4*G4</f>
        <v>#NUM!</v>
      </c>
    </row>
    <row r="5" spans="1:8" x14ac:dyDescent="0.2">
      <c r="B5" t="e">
        <f>'505.1 Gas Install'!A24</f>
        <v>#NUM!</v>
      </c>
      <c r="C5" t="e">
        <f>'505.1 Gas Install'!A24</f>
        <v>#NUM!</v>
      </c>
      <c r="D5" t="e">
        <f>'505.1 Gas Install'!B24</f>
        <v>#NUM!</v>
      </c>
      <c r="E5" s="14" t="e">
        <f>'505.1 Gas Install'!C24</f>
        <v>#NUM!</v>
      </c>
      <c r="F5" s="75" t="e">
        <f>'505.1 Gas Install'!D24</f>
        <v>#NUM!</v>
      </c>
      <c r="G5" s="99" t="e">
        <f>'505.1 Gas Install'!E24</f>
        <v>#NUM!</v>
      </c>
      <c r="H5" s="99" t="e">
        <f t="shared" si="0"/>
        <v>#NUM!</v>
      </c>
    </row>
    <row r="6" spans="1:8" x14ac:dyDescent="0.2">
      <c r="B6" t="e">
        <f>'505.1 Gas Install'!A25</f>
        <v>#NUM!</v>
      </c>
      <c r="C6" t="e">
        <f>'505.1 Gas Install'!A25</f>
        <v>#NUM!</v>
      </c>
      <c r="D6" t="e">
        <f>'505.1 Gas Install'!B25</f>
        <v>#NUM!</v>
      </c>
      <c r="E6" s="14" t="e">
        <f>'505.1 Gas Install'!C25</f>
        <v>#NUM!</v>
      </c>
      <c r="F6" s="75" t="e">
        <f>'505.1 Gas Install'!D25</f>
        <v>#NUM!</v>
      </c>
      <c r="G6" s="99" t="e">
        <f>'505.1 Gas Install'!E25</f>
        <v>#NUM!</v>
      </c>
      <c r="H6" s="99" t="e">
        <f t="shared" si="0"/>
        <v>#NUM!</v>
      </c>
    </row>
    <row r="7" spans="1:8" x14ac:dyDescent="0.2">
      <c r="B7" t="e">
        <f>'505.1 Gas Install'!A26</f>
        <v>#NUM!</v>
      </c>
      <c r="C7" t="e">
        <f>'505.1 Gas Install'!A26</f>
        <v>#NUM!</v>
      </c>
      <c r="D7" t="e">
        <f>'505.1 Gas Install'!B26</f>
        <v>#NUM!</v>
      </c>
      <c r="E7" s="14" t="e">
        <f>'505.1 Gas Install'!C26</f>
        <v>#NUM!</v>
      </c>
      <c r="F7" s="75" t="e">
        <f>'505.1 Gas Install'!D26</f>
        <v>#NUM!</v>
      </c>
      <c r="G7" s="99" t="e">
        <f>'505.1 Gas Install'!E26</f>
        <v>#NUM!</v>
      </c>
      <c r="H7" s="99" t="e">
        <f t="shared" si="0"/>
        <v>#NUM!</v>
      </c>
    </row>
    <row r="8" spans="1:8" x14ac:dyDescent="0.2">
      <c r="B8">
        <f>'505.1 Gas Install'!A27</f>
        <v>0</v>
      </c>
      <c r="C8">
        <f>'505.1 Gas Install'!A29</f>
        <v>0</v>
      </c>
      <c r="D8">
        <f>'505.1 Gas Install'!B27</f>
        <v>0</v>
      </c>
      <c r="E8" s="14">
        <f>'505.1 Gas Install'!C27</f>
        <v>0</v>
      </c>
      <c r="F8" s="75">
        <f>'505.1 Gas Install'!D27</f>
        <v>0</v>
      </c>
      <c r="G8" s="99">
        <f>'505.1 Gas Install'!E27</f>
        <v>0</v>
      </c>
      <c r="H8" s="99">
        <f t="shared" si="0"/>
        <v>0</v>
      </c>
    </row>
    <row r="9" spans="1:8" x14ac:dyDescent="0.2">
      <c r="B9">
        <f>'505.1 Gas Install'!A28</f>
        <v>0</v>
      </c>
      <c r="C9">
        <f>'505.1 Gas Install'!A30</f>
        <v>0</v>
      </c>
      <c r="D9">
        <f>'505.1 Gas Install'!B28</f>
        <v>0</v>
      </c>
      <c r="E9" s="14">
        <f>'505.1 Gas Install'!C28</f>
        <v>0</v>
      </c>
      <c r="F9" s="75">
        <f>'505.1 Gas Install'!D28</f>
        <v>0</v>
      </c>
      <c r="G9" s="99">
        <f>'505.1 Gas Install'!E28</f>
        <v>0</v>
      </c>
      <c r="H9" s="99">
        <f t="shared" si="0"/>
        <v>0</v>
      </c>
    </row>
  </sheetData>
  <pageMargins left="0.7" right="0.7" top="0.75" bottom="0.75" header="0.3" footer="0.3"/>
  <pageSetup paperSize="9" orientation="portrait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37">
    <tabColor indexed="10"/>
  </sheetPr>
  <dimension ref="A1:T115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495.1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2506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54917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1088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Tasman Bay Plumbing Services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3764, Richmond, Nelson</v>
      </c>
      <c r="B12" s="34"/>
      <c r="C12" s="36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03 544 8059</v>
      </c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027 548 5877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admin@tasbayplumbing.co.nz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Chris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A40</f>
        <v>#NUM!</v>
      </c>
      <c r="B22" s="364" t="e">
        <f>VLOOKUP(A22,$A$38:$E$396,2,0)</f>
        <v>#NUM!</v>
      </c>
      <c r="C22" s="40" t="e">
        <f>VLOOKUP(A22,$A$38:$E$396,3,0)</f>
        <v>#NUM!</v>
      </c>
      <c r="D22" s="39" t="e">
        <f>VLOOKUP(A22,$A$38:$E$396,4,0)</f>
        <v>#NUM!</v>
      </c>
      <c r="E22" s="434" t="e">
        <f>VLOOKUP(A22,$A$38:$E$396,5,0)</f>
        <v>#NUM!</v>
      </c>
      <c r="F22" s="483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64"/>
      <c r="C23" s="38"/>
      <c r="D23" s="39"/>
      <c r="E23" s="383"/>
      <c r="F23" s="483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 t="e">
        <f>SUM(F22:F26)</f>
        <v>#NUM!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 t="e">
        <f>F27*15%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 t="e">
        <f>F27+F28</f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437" t="s">
        <v>7888</v>
      </c>
      <c r="B33" s="349"/>
      <c r="C33" s="385"/>
      <c r="D33" s="396"/>
      <c r="E33" s="396"/>
      <c r="F33" s="40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7889</v>
      </c>
      <c r="B34" s="349"/>
      <c r="C34" s="385"/>
      <c r="D34" s="397"/>
      <c r="E34" s="397"/>
      <c r="F34" s="410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1006</v>
      </c>
      <c r="B35" s="465" t="s">
        <v>7477</v>
      </c>
      <c r="C35" s="385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37" t="s">
        <v>2391</v>
      </c>
      <c r="B36" s="509" t="s">
        <v>6427</v>
      </c>
      <c r="C36" s="385"/>
      <c r="D36" s="31"/>
      <c r="E36" s="397"/>
      <c r="F36" s="410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/>
      <c r="B37" s="466" t="s">
        <v>30840</v>
      </c>
      <c r="C37" s="385"/>
      <c r="D37" s="396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245" customFormat="1" ht="13.5" thickBot="1" x14ac:dyDescent="0.25"/>
    <row r="39" spans="1:20" s="76" customFormat="1" ht="27" thickBot="1" x14ac:dyDescent="0.45">
      <c r="A39" s="191">
        <v>495</v>
      </c>
      <c r="B39" s="181" t="s">
        <v>7916</v>
      </c>
      <c r="C39" s="192"/>
      <c r="D39" s="193"/>
      <c r="E39" s="194"/>
      <c r="F39" s="195"/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</row>
    <row r="40" spans="1:20" s="29" customFormat="1" x14ac:dyDescent="0.2">
      <c r="A40" s="214" t="e" cm="1">
        <f t="array" ref="A40">INDEX(XML!D:D,SMALL(IF(($G$1=XML!B:B),ROW(XML!B:B)-MIN(ROW(XML!B:B))+1,""),ROWS($A$1:A1)))</f>
        <v>#NUM!</v>
      </c>
      <c r="B40" s="210" t="s">
        <v>18088</v>
      </c>
      <c r="C40" s="219" t="e" cm="1">
        <f t="array" ref="C40">INDEX(XML!$J$1:$J$1202,SMALL(IF(($G$1=XML!$B$1:$B$1202),ROW(XML!$B$1:$B$1202)-MIN(ROW(XML!$B$1:$B$1202))+1,""),ROWS($C$1:C1)))</f>
        <v>#NUM!</v>
      </c>
      <c r="D40" s="211" t="s">
        <v>2896</v>
      </c>
      <c r="E40" s="212">
        <v>0</v>
      </c>
      <c r="F40" s="213" t="str">
        <f t="shared" ref="F40" si="0">IFERROR((C40*E40),"0")</f>
        <v>0</v>
      </c>
      <c r="G40" s="381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29" customFormat="1" x14ac:dyDescent="0.2">
      <c r="A41" s="160"/>
      <c r="B41" s="220"/>
      <c r="C41" s="221"/>
      <c r="D41" s="220"/>
      <c r="E41" s="222"/>
      <c r="F41" s="145"/>
      <c r="G41" s="381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</row>
    <row r="42" spans="1:20" s="29" customFormat="1" x14ac:dyDescent="0.2">
      <c r="A42" s="160"/>
      <c r="B42" s="813" t="s">
        <v>7918</v>
      </c>
      <c r="C42" s="813"/>
      <c r="D42" s="813"/>
      <c r="E42" s="159">
        <f>SUM(F40:F41)</f>
        <v>0</v>
      </c>
      <c r="F42" s="145"/>
      <c r="G42" s="381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S42" s="381"/>
      <c r="T42" s="381"/>
    </row>
    <row r="43" spans="1:20" s="245" customFormat="1" x14ac:dyDescent="0.2"/>
    <row r="44" spans="1:20" s="245" customFormat="1" x14ac:dyDescent="0.2"/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</sheetData>
  <mergeCells count="3">
    <mergeCell ref="B42:D42"/>
    <mergeCell ref="D6:F6"/>
    <mergeCell ref="A31:F31"/>
  </mergeCells>
  <phoneticPr fontId="75" type="noConversion"/>
  <dataValidations count="1">
    <dataValidation type="list" allowBlank="1" showInputMessage="1" showErrorMessage="1" sqref="H9" xr:uid="{F94C1844-D0AE-4EFA-9D33-AB47063A0B3B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5B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109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CONCATENATE('495.1 Solar Hot Water'!E9,"/",'495.1 Solar Hot Water'!F9)</f>
        <v>JNB 20058/495.1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'495.1 Solar Hot Water'!A11</f>
        <v>Tasman Bay Plumbing Services Ltd</v>
      </c>
    </row>
    <row r="3" spans="1:8" x14ac:dyDescent="0.2">
      <c r="B3" t="e">
        <f>'495.1 Solar Hot Water'!A22</f>
        <v>#NUM!</v>
      </c>
      <c r="C3" t="e">
        <f>'495.1 Solar Hot Water'!A22</f>
        <v>#NUM!</v>
      </c>
      <c r="D3" t="e">
        <f>'495.1 Solar Hot Water'!B22</f>
        <v>#NUM!</v>
      </c>
      <c r="E3" s="14" t="e">
        <f>'495.1 Solar Hot Water'!C22</f>
        <v>#NUM!</v>
      </c>
      <c r="F3" s="75" t="e">
        <f>'495.1 Solar Hot Water'!D22</f>
        <v>#NUM!</v>
      </c>
      <c r="G3" s="99" t="e">
        <f>'495.1 Solar Hot Water'!E22</f>
        <v>#NUM!</v>
      </c>
      <c r="H3" s="99" t="e">
        <f>E3*G3</f>
        <v>#NUM!</v>
      </c>
    </row>
    <row r="4" spans="1:8" x14ac:dyDescent="0.2">
      <c r="B4" t="e">
        <f>'495.1 Solar Hot Water'!#REF!</f>
        <v>#REF!</v>
      </c>
      <c r="C4" t="e">
        <f>'495.1 Solar Hot Water'!#REF!</f>
        <v>#REF!</v>
      </c>
      <c r="D4" t="e">
        <f>'495.1 Solar Hot Water'!#REF!</f>
        <v>#REF!</v>
      </c>
      <c r="E4" s="14" t="e">
        <f>'495.1 Solar Hot Water'!#REF!</f>
        <v>#REF!</v>
      </c>
      <c r="F4" s="75" t="e">
        <f>'495.1 Solar Hot Water'!#REF!</f>
        <v>#REF!</v>
      </c>
      <c r="G4" s="99" t="e">
        <f>'495.1 Solar Hot Water'!#REF!</f>
        <v>#REF!</v>
      </c>
      <c r="H4" s="99" t="e">
        <f t="shared" ref="H4:H7" si="0">E4*G4</f>
        <v>#REF!</v>
      </c>
    </row>
    <row r="5" spans="1:8" x14ac:dyDescent="0.2">
      <c r="B5" t="e">
        <f>'495.1 Solar Hot Water'!#REF!</f>
        <v>#REF!</v>
      </c>
      <c r="C5" t="e">
        <f>'495.1 Solar Hot Water'!#REF!</f>
        <v>#REF!</v>
      </c>
      <c r="D5" t="e">
        <f>'495.1 Solar Hot Water'!#REF!</f>
        <v>#REF!</v>
      </c>
      <c r="E5" s="14" t="e">
        <f>'495.1 Solar Hot Water'!#REF!</f>
        <v>#REF!</v>
      </c>
      <c r="F5" s="75" t="e">
        <f>'495.1 Solar Hot Water'!#REF!</f>
        <v>#REF!</v>
      </c>
      <c r="G5" s="99" t="e">
        <f>'495.1 Solar Hot Water'!#REF!</f>
        <v>#REF!</v>
      </c>
      <c r="H5" s="99" t="e">
        <f t="shared" si="0"/>
        <v>#REF!</v>
      </c>
    </row>
    <row r="6" spans="1:8" x14ac:dyDescent="0.2">
      <c r="B6" t="e">
        <f>'495.1 Solar Hot Water'!#REF!</f>
        <v>#REF!</v>
      </c>
      <c r="C6" t="e">
        <f>'495.1 Solar Hot Water'!#REF!</f>
        <v>#REF!</v>
      </c>
      <c r="D6" t="e">
        <f>'495.1 Solar Hot Water'!#REF!</f>
        <v>#REF!</v>
      </c>
      <c r="E6" s="14" t="e">
        <f>'495.1 Solar Hot Water'!#REF!</f>
        <v>#REF!</v>
      </c>
      <c r="F6" s="75" t="e">
        <f>'495.1 Solar Hot Water'!#REF!</f>
        <v>#REF!</v>
      </c>
      <c r="G6" s="99" t="e">
        <f>'495.1 Solar Hot Water'!#REF!</f>
        <v>#REF!</v>
      </c>
      <c r="H6" s="99" t="e">
        <f t="shared" si="0"/>
        <v>#REF!</v>
      </c>
    </row>
    <row r="7" spans="1:8" x14ac:dyDescent="0.2">
      <c r="B7">
        <f>'495.1 Solar Hot Water'!A24</f>
        <v>0</v>
      </c>
      <c r="C7">
        <f>'495.1 Solar Hot Water'!A24</f>
        <v>0</v>
      </c>
      <c r="D7">
        <f>'495.1 Solar Hot Water'!B24</f>
        <v>0</v>
      </c>
      <c r="E7" s="14">
        <f>'495.1 Solar Hot Water'!C24</f>
        <v>0</v>
      </c>
      <c r="F7" s="75">
        <f>'495.1 Solar Hot Water'!D24</f>
        <v>0</v>
      </c>
      <c r="G7" s="99">
        <f>'495.1 Solar Hot Water'!E24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32">
    <tabColor indexed="10"/>
  </sheetPr>
  <dimension ref="A1:T128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300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2507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54320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1184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Tasman Roofing 2008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4b Barros Place, Richmond</v>
      </c>
      <c r="B12" s="357"/>
      <c r="D12" s="33" t="s">
        <v>907</v>
      </c>
      <c r="E12" s="398"/>
      <c r="F12" s="344" t="str">
        <f>'Main Sheet'!B12</f>
        <v>1800</v>
      </c>
      <c r="G12" s="379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0800 781 000</v>
      </c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027 436 9501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admin@roofingtasman.co.nz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Ngaire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'300 Fascia &amp; Gutter'!A50</f>
        <v>RFFGFLPM</v>
      </c>
      <c r="B22" s="358" t="str">
        <f>VLOOKUP(A22,$A$48:$E$396,2,0)</f>
        <v>Fascia / Gutter coloursteel</v>
      </c>
      <c r="C22" s="40">
        <f>VLOOKUP(A22,$A$48:$E$396,3,0)</f>
        <v>62.2</v>
      </c>
      <c r="D22" s="40" t="str">
        <f>VLOOKUP(A22,$A$48:$E$396,4,0)</f>
        <v>mtr</v>
      </c>
      <c r="E22" s="420">
        <f>VLOOKUP(A22,$A$48:$E$396,5,0)</f>
        <v>36.04</v>
      </c>
      <c r="F22" s="390">
        <f>C22*E22</f>
        <v>2241.6880000000001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'300 Fascia &amp; Gutter'!A51</f>
        <v>RFFGFLPMGB</v>
      </c>
      <c r="B23" s="358" t="str">
        <f>VLOOKUP(A23,$A$48:$E$396,2,0)</f>
        <v>Barge coloursteel Endura</v>
      </c>
      <c r="C23" s="40">
        <f>VLOOKUP(A23,$A$48:$E$396,3,0)</f>
        <v>6.41</v>
      </c>
      <c r="D23" s="40" t="str">
        <f>VLOOKUP(A23,$A$48:$E$396,4,0)</f>
        <v>mtr</v>
      </c>
      <c r="E23" s="383">
        <f>VLOOKUP(A23,$A$48:$E$396,5,0)</f>
        <v>21.2</v>
      </c>
      <c r="F23" s="390">
        <f t="shared" ref="F23:F26" si="0">C23*E23</f>
        <v>135.892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'300 Fascia &amp; Gutter'!A52</f>
        <v>RFFGGLPM</v>
      </c>
      <c r="B24" s="358" t="str">
        <f>VLOOKUP(A24,$A$48:$E$396,2,0)</f>
        <v>Fascia / Gutter labour per corner</v>
      </c>
      <c r="C24" s="40">
        <f>VLOOKUP(A24,$A$48:$E$396,3,0)</f>
        <v>15</v>
      </c>
      <c r="D24" s="40" t="str">
        <f>VLOOKUP(A24,$A$48:$E$396,4,0)</f>
        <v>no</v>
      </c>
      <c r="E24" s="383">
        <f>VLOOKUP(A24,$A$48:$E$396,5,0)</f>
        <v>16.96</v>
      </c>
      <c r="F24" s="390">
        <f t="shared" si="0"/>
        <v>254.4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'300 Fascia &amp; Gutter'!A53</f>
        <v>#NUM!</v>
      </c>
      <c r="B25" s="358" t="e">
        <f>VLOOKUP(A25,$A$48:$E$396,2,0)</f>
        <v>#NUM!</v>
      </c>
      <c r="C25" s="40" t="e">
        <f>VLOOKUP(A25,$A$48:$E$396,3,0)</f>
        <v>#NUM!</v>
      </c>
      <c r="D25" s="40" t="e">
        <f>VLOOKUP(A25,$A$48:$E$396,4,0)</f>
        <v>#NUM!</v>
      </c>
      <c r="E25" s="383" t="e">
        <f>VLOOKUP(A25,$A$48:$E$396,5,0)</f>
        <v>#NUM!</v>
      </c>
      <c r="F25" s="390" t="e">
        <f t="shared" si="0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'300 Fascia &amp; Gutter'!A54</f>
        <v>#NUM!</v>
      </c>
      <c r="B26" s="358" t="e">
        <f>VLOOKUP(A26,$A$48:$E$396,2,0)</f>
        <v>#NUM!</v>
      </c>
      <c r="C26" s="40" t="e">
        <f>VLOOKUP(A26,$A$48:$E$396,3,0)</f>
        <v>#NUM!</v>
      </c>
      <c r="D26" s="40" t="e">
        <f>VLOOKUP(A26,$A$48:$E$396,4,0)</f>
        <v>#NUM!</v>
      </c>
      <c r="E26" s="383" t="e">
        <f>VLOOKUP(A26,$A$48:$E$396,5,0)</f>
        <v>#NUM!</v>
      </c>
      <c r="F26" s="390" t="e">
        <f t="shared" si="0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8"/>
      <c r="D27" s="362"/>
      <c r="E27" s="362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89"/>
      <c r="B28" s="424"/>
      <c r="C28" s="353"/>
      <c r="D28" s="389"/>
      <c r="E28" s="389"/>
      <c r="F28" s="477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/>
      <c r="B29" s="359"/>
      <c r="C29" s="358"/>
      <c r="D29" s="362"/>
      <c r="E29" s="362"/>
      <c r="F29" s="453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3"/>
      <c r="B30" s="361"/>
      <c r="C30" s="360"/>
      <c r="D30" s="363"/>
      <c r="E30" s="363"/>
      <c r="F30" s="391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1"/>
      <c r="B31" s="31"/>
      <c r="C31" s="31"/>
      <c r="D31" s="31"/>
      <c r="E31" s="63" t="s">
        <v>1896</v>
      </c>
      <c r="F31" s="454" t="e">
        <f>SUM(F22:F30)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1897</v>
      </c>
      <c r="F32" s="454" t="e">
        <f>F31*15%</f>
        <v>#NUM!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1395</v>
      </c>
      <c r="F33" s="454" t="e">
        <f>SUM(F31:F32)</f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/>
      <c r="F34" s="222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24.75" customHeight="1" x14ac:dyDescent="0.2">
      <c r="A35" s="869" t="s">
        <v>1008</v>
      </c>
      <c r="B35" s="869"/>
      <c r="C35" s="869"/>
      <c r="D35" s="869"/>
      <c r="E35" s="869"/>
      <c r="F35" s="86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3"/>
      <c r="B36" s="43"/>
      <c r="C36" s="43"/>
      <c r="D36" s="43"/>
      <c r="E36" s="43"/>
      <c r="F36" s="43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15" t="s">
        <v>6694</v>
      </c>
      <c r="B37" s="430" t="s">
        <v>1112</v>
      </c>
      <c r="C37" s="415"/>
      <c r="D37" s="493"/>
      <c r="E37" s="523"/>
      <c r="F37" s="52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415" t="s">
        <v>2508</v>
      </c>
      <c r="B38" s="429" t="s">
        <v>3344</v>
      </c>
      <c r="C38" s="415"/>
      <c r="D38" s="493"/>
      <c r="E38" s="518"/>
      <c r="F38" s="518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15" t="s">
        <v>2509</v>
      </c>
      <c r="B39" s="429" t="s">
        <v>2457</v>
      </c>
      <c r="C39" s="415"/>
      <c r="D39" s="493"/>
      <c r="E39" s="518"/>
      <c r="F39" s="523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415" t="s">
        <v>3791</v>
      </c>
      <c r="B40" s="429"/>
      <c r="C40" s="415"/>
      <c r="D40" s="518"/>
      <c r="E40" s="518"/>
      <c r="F40" s="518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415" t="s">
        <v>3792</v>
      </c>
      <c r="B41" s="429"/>
      <c r="C41" s="415"/>
      <c r="D41" s="518"/>
      <c r="E41" s="518"/>
      <c r="F41" s="518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37" t="s">
        <v>7888</v>
      </c>
      <c r="B44" s="349"/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437" t="s">
        <v>7889</v>
      </c>
      <c r="B45" s="349"/>
      <c r="C45" s="385"/>
      <c r="D45" s="397"/>
      <c r="E45" s="397"/>
      <c r="F45" s="410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386" t="s">
        <v>1006</v>
      </c>
      <c r="B46" s="474" t="s">
        <v>7477</v>
      </c>
      <c r="C46" s="385"/>
      <c r="D46" s="396"/>
      <c r="E46" s="396"/>
      <c r="F46" s="409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86" t="s">
        <v>2391</v>
      </c>
      <c r="B47" s="466" t="s">
        <v>30840</v>
      </c>
      <c r="C47" s="385"/>
      <c r="D47" s="396"/>
      <c r="E47" s="396"/>
      <c r="F47" s="40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245" customFormat="1" ht="13.5" thickBot="1" x14ac:dyDescent="0.25"/>
    <row r="49" spans="1:20" s="29" customFormat="1" ht="27" thickBot="1" x14ac:dyDescent="0.45">
      <c r="A49" s="191">
        <v>300</v>
      </c>
      <c r="B49" s="181" t="s">
        <v>346</v>
      </c>
      <c r="C49" s="192"/>
      <c r="D49" s="193"/>
      <c r="E49" s="194"/>
      <c r="F49" s="19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str" cm="1">
        <f t="array" ref="A50">INDEX(XML!D:D,SMALL(IF(($G$1=XML!B:B),ROW(XML!B:B)-MIN(ROW(XML!B:B))+1,""),ROWS($A$1:A1)))</f>
        <v>RFFGFLPM</v>
      </c>
      <c r="B50" s="210" t="str">
        <f>VLOOKUP(A50,'Main Item List'!$A$3:$D$28638,2,0)</f>
        <v>Fascia / Gutter coloursteel</v>
      </c>
      <c r="C50" s="219" cm="1">
        <f t="array" ref="C50">INDEX(XML!$J$1:$J$1202,SMALL(IF(($G$1=XML!$B$1:$B$1202),ROW(XML!$B$1:$B$1202)-MIN(ROW(XML!$B$1:$B$1202))+1,""),ROWS($C$1:C1)))</f>
        <v>62.2</v>
      </c>
      <c r="D50" s="211" t="str">
        <f>VLOOKUP(A50,'Main Item List'!$A$3:$D$28638,3,0)</f>
        <v>mtr</v>
      </c>
      <c r="E50" s="212">
        <f>VLOOKUP(A50,'Main Item List'!$A$3:$D$28638,4,0)</f>
        <v>36.04</v>
      </c>
      <c r="F50" s="213">
        <f t="shared" ref="F50:F54" si="1">IFERROR((C50*E50),"0")</f>
        <v>2241.6880000000001</v>
      </c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76" customFormat="1" x14ac:dyDescent="0.2">
      <c r="A51" s="209" t="str" cm="1">
        <f t="array" ref="A51">INDEX(XML!D:D,SMALL(IF(($G$1=XML!B:B),ROW(XML!B:B)-MIN(ROW(XML!B:B))+1,""),ROWS($A$1:A2)))</f>
        <v>RFFGFLPMGB</v>
      </c>
      <c r="B51" s="210" t="str">
        <f>VLOOKUP(A51,'Main Item List'!$A$3:$D$28638,2,0)</f>
        <v>Barge coloursteel Endura</v>
      </c>
      <c r="C51" s="219" cm="1">
        <f t="array" ref="C51">INDEX(XML!$J$1:$J$1202,SMALL(IF(($G$1=XML!$B$1:$B$1202),ROW(XML!$B$1:$B$1202)-MIN(ROW(XML!$B$1:$B$1202))+1,""),ROWS($C$1:C2)))</f>
        <v>6.41</v>
      </c>
      <c r="D51" s="211" t="str">
        <f>VLOOKUP(A51,'Main Item List'!$A$3:$D$28638,3,0)</f>
        <v>mtr</v>
      </c>
      <c r="E51" s="212">
        <f>VLOOKUP(A51,'Main Item List'!$A$3:$D$28638,4,0)</f>
        <v>21.2</v>
      </c>
      <c r="F51" s="213">
        <f t="shared" si="1"/>
        <v>135.892</v>
      </c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09" t="str" cm="1">
        <f t="array" ref="A52">INDEX(XML!D:D,SMALL(IF(($G$1=XML!B:B),ROW(XML!B:B)-MIN(ROW(XML!B:B))+1,""),ROWS($A$1:A3)))</f>
        <v>RFFGGLPM</v>
      </c>
      <c r="B52" s="210" t="str">
        <f>VLOOKUP(A52,'Main Item List'!$A$3:$D$28638,2,0)</f>
        <v>Fascia / Gutter labour per corner</v>
      </c>
      <c r="C52" s="219" cm="1">
        <f t="array" ref="C52">INDEX(XML!$J$1:$J$1202,SMALL(IF(($G$1=XML!$B$1:$B$1202),ROW(XML!$B$1:$B$1202)-MIN(ROW(XML!$B$1:$B$1202))+1,""),ROWS($C$1:C3)))</f>
        <v>15</v>
      </c>
      <c r="D52" s="211" t="str">
        <f>VLOOKUP(A52,'Main Item List'!$A$3:$D$28638,3,0)</f>
        <v>no</v>
      </c>
      <c r="E52" s="212">
        <f>VLOOKUP(A52,'Main Item List'!$A$3:$D$28638,4,0)</f>
        <v>16.96</v>
      </c>
      <c r="F52" s="213">
        <f t="shared" si="1"/>
        <v>254.4</v>
      </c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09" t="e" cm="1">
        <f t="array" ref="A53">INDEX(XML!D:D,SMALL(IF(($G$1=XML!B:B),ROW(XML!B:B)-MIN(ROW(XML!B:B))+1,""),ROWS($A$1:A4)))</f>
        <v>#NUM!</v>
      </c>
      <c r="B53" s="210" t="e">
        <f>VLOOKUP(A53,'Main Item List'!$A$3:$D$28638,2,0)</f>
        <v>#NUM!</v>
      </c>
      <c r="C53" s="219" t="e" cm="1">
        <f t="array" ref="C53">INDEX(XML!$J$1:$J$1202,SMALL(IF(($G$1=XML!$B$1:$B$1202),ROW(XML!$B$1:$B$1202)-MIN(ROW(XML!$B$1:$B$1202))+1,""),ROWS($C$1:C4)))</f>
        <v>#NUM!</v>
      </c>
      <c r="D53" s="211" t="e">
        <f>VLOOKUP(A53,'Main Item List'!$A$3:$D$28638,3,0)</f>
        <v>#NUM!</v>
      </c>
      <c r="E53" s="212" t="e">
        <f>VLOOKUP(A53,'Main Item List'!$A$3:$D$28638,4,0)</f>
        <v>#NUM!</v>
      </c>
      <c r="F53" s="213" t="str">
        <f t="shared" si="1"/>
        <v>0</v>
      </c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209" t="e" cm="1">
        <f t="array" ref="A54">INDEX(XML!D:D,SMALL(IF(($G$1=XML!B:B),ROW(XML!B:B)-MIN(ROW(XML!B:B))+1,""),ROWS($A$1:A5)))</f>
        <v>#NUM!</v>
      </c>
      <c r="B54" s="210" t="e">
        <f>VLOOKUP(A54,'Main Item List'!$A$3:$D$28638,2,0)</f>
        <v>#NUM!</v>
      </c>
      <c r="C54" s="219" t="e" cm="1">
        <f t="array" ref="C54">INDEX(XML!$J$1:$J$1202,SMALL(IF(($G$1=XML!$B$1:$B$1202),ROW(XML!$B$1:$B$1202)-MIN(ROW(XML!$B$1:$B$1202))+1,""),ROWS($C$1:C5)))</f>
        <v>#NUM!</v>
      </c>
      <c r="D54" s="211" t="e">
        <f>VLOOKUP(A54,'Main Item List'!$A$3:$D$28638,3,0)</f>
        <v>#NUM!</v>
      </c>
      <c r="E54" s="212" t="e">
        <f>VLOOKUP(A54,'Main Item List'!$A$3:$D$28638,4,0)</f>
        <v>#NUM!</v>
      </c>
      <c r="F54" s="213" t="str">
        <f t="shared" si="1"/>
        <v>0</v>
      </c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160"/>
      <c r="B55" s="220"/>
      <c r="C55" s="221"/>
      <c r="D55" s="220"/>
      <c r="E55" s="222"/>
      <c r="F55" s="145"/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160"/>
      <c r="B56" s="813" t="s">
        <v>1064</v>
      </c>
      <c r="C56" s="813"/>
      <c r="D56" s="813"/>
      <c r="E56" s="159">
        <f>SUM(F50:F55)</f>
        <v>2631.98</v>
      </c>
      <c r="F56" s="145"/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pans="1:8" s="245" customFormat="1" x14ac:dyDescent="0.2"/>
    <row r="98" spans="1:8" s="245" customFormat="1" x14ac:dyDescent="0.2"/>
    <row r="99" spans="1:8" s="245" customFormat="1" x14ac:dyDescent="0.2"/>
    <row r="100" spans="1:8" s="245" customFormat="1" x14ac:dyDescent="0.2"/>
    <row r="101" spans="1:8" s="245" customFormat="1" ht="25.5" x14ac:dyDescent="0.35">
      <c r="A101" s="908" t="s">
        <v>1176</v>
      </c>
      <c r="B101" s="908"/>
      <c r="C101" s="908"/>
      <c r="D101" s="908"/>
      <c r="E101" s="908"/>
      <c r="F101" s="908"/>
      <c r="G101" s="908"/>
      <c r="H101" s="908"/>
    </row>
    <row r="102" spans="1:8" s="245" customFormat="1" x14ac:dyDescent="0.2"/>
    <row r="103" spans="1:8" s="245" customFormat="1" x14ac:dyDescent="0.2">
      <c r="A103" s="458" t="s">
        <v>1111</v>
      </c>
      <c r="D103" s="458" t="s">
        <v>1113</v>
      </c>
      <c r="F103" s="458" t="s">
        <v>1123</v>
      </c>
    </row>
    <row r="104" spans="1:8" s="245" customFormat="1" x14ac:dyDescent="0.2">
      <c r="A104" s="458" t="s">
        <v>1112</v>
      </c>
      <c r="D104" s="458" t="s">
        <v>1114</v>
      </c>
      <c r="F104" s="458" t="s">
        <v>1116</v>
      </c>
    </row>
    <row r="105" spans="1:8" s="245" customFormat="1" x14ac:dyDescent="0.2">
      <c r="F105" s="458" t="s">
        <v>1118</v>
      </c>
    </row>
    <row r="106" spans="1:8" s="245" customFormat="1" x14ac:dyDescent="0.2">
      <c r="F106" s="458" t="s">
        <v>1115</v>
      </c>
    </row>
    <row r="107" spans="1:8" s="245" customFormat="1" x14ac:dyDescent="0.2">
      <c r="F107" s="458" t="s">
        <v>1124</v>
      </c>
    </row>
    <row r="108" spans="1:8" s="245" customFormat="1" x14ac:dyDescent="0.2">
      <c r="F108" s="458" t="s">
        <v>1126</v>
      </c>
    </row>
    <row r="109" spans="1:8" s="245" customFormat="1" x14ac:dyDescent="0.2">
      <c r="A109" s="458" t="s">
        <v>2456</v>
      </c>
      <c r="D109" s="458" t="s">
        <v>1585</v>
      </c>
      <c r="F109" s="458" t="s">
        <v>1129</v>
      </c>
    </row>
    <row r="110" spans="1:8" s="245" customFormat="1" x14ac:dyDescent="0.2">
      <c r="A110" s="458" t="s">
        <v>2457</v>
      </c>
      <c r="D110" s="458" t="s">
        <v>1586</v>
      </c>
      <c r="F110" s="458" t="s">
        <v>1125</v>
      </c>
    </row>
    <row r="111" spans="1:8" s="245" customFormat="1" x14ac:dyDescent="0.2">
      <c r="A111" s="458" t="s">
        <v>1791</v>
      </c>
      <c r="F111" s="458" t="s">
        <v>1130</v>
      </c>
    </row>
    <row r="112" spans="1:8" s="245" customFormat="1" x14ac:dyDescent="0.2">
      <c r="A112" s="458" t="s">
        <v>1792</v>
      </c>
      <c r="F112" s="458" t="s">
        <v>1133</v>
      </c>
    </row>
    <row r="113" spans="6:6" s="245" customFormat="1" x14ac:dyDescent="0.2">
      <c r="F113" s="458" t="s">
        <v>1584</v>
      </c>
    </row>
    <row r="114" spans="6:6" s="245" customFormat="1" x14ac:dyDescent="0.2">
      <c r="F114" s="458" t="s">
        <v>1134</v>
      </c>
    </row>
    <row r="115" spans="6:6" s="245" customFormat="1" x14ac:dyDescent="0.2">
      <c r="F115" s="458" t="s">
        <v>1121</v>
      </c>
    </row>
    <row r="116" spans="6:6" s="245" customFormat="1" x14ac:dyDescent="0.2">
      <c r="F116" s="458" t="s">
        <v>1122</v>
      </c>
    </row>
    <row r="117" spans="6:6" s="245" customFormat="1" x14ac:dyDescent="0.2">
      <c r="F117" s="458" t="s">
        <v>1131</v>
      </c>
    </row>
    <row r="118" spans="6:6" s="245" customFormat="1" x14ac:dyDescent="0.2">
      <c r="F118" s="458" t="s">
        <v>1137</v>
      </c>
    </row>
    <row r="119" spans="6:6" s="245" customFormat="1" x14ac:dyDescent="0.2">
      <c r="F119" s="458" t="s">
        <v>1132</v>
      </c>
    </row>
    <row r="120" spans="6:6" s="245" customFormat="1" x14ac:dyDescent="0.2">
      <c r="F120" s="458" t="s">
        <v>1127</v>
      </c>
    </row>
    <row r="121" spans="6:6" s="245" customFormat="1" x14ac:dyDescent="0.2">
      <c r="F121" s="458" t="s">
        <v>1136</v>
      </c>
    </row>
    <row r="122" spans="6:6" s="245" customFormat="1" x14ac:dyDescent="0.2">
      <c r="F122" s="458" t="s">
        <v>1119</v>
      </c>
    </row>
    <row r="123" spans="6:6" s="245" customFormat="1" x14ac:dyDescent="0.2">
      <c r="F123" s="458" t="s">
        <v>1128</v>
      </c>
    </row>
    <row r="124" spans="6:6" s="245" customFormat="1" x14ac:dyDescent="0.2">
      <c r="F124" s="458" t="s">
        <v>1120</v>
      </c>
    </row>
    <row r="125" spans="6:6" s="245" customFormat="1" x14ac:dyDescent="0.2">
      <c r="F125" s="458" t="s">
        <v>1135</v>
      </c>
    </row>
    <row r="126" spans="6:6" s="245" customFormat="1" x14ac:dyDescent="0.2">
      <c r="F126" s="458" t="s">
        <v>1117</v>
      </c>
    </row>
    <row r="127" spans="6:6" s="245" customFormat="1" x14ac:dyDescent="0.2"/>
    <row r="128" spans="6:6" s="245" customFormat="1" x14ac:dyDescent="0.2"/>
  </sheetData>
  <mergeCells count="4">
    <mergeCell ref="B56:D56"/>
    <mergeCell ref="D6:F6"/>
    <mergeCell ref="A35:F35"/>
    <mergeCell ref="A101:H101"/>
  </mergeCells>
  <phoneticPr fontId="75" type="noConversion"/>
  <dataValidations count="1">
    <dataValidation type="list" allowBlank="1" showInputMessage="1" showErrorMessage="1" sqref="H9" xr:uid="{842232B4-F6EB-444A-AFB0-7FEECB2771B1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61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110">
    <tabColor rgb="FFFFFF00"/>
  </sheetPr>
  <dimension ref="A1:H10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CONCATENATE('300 Fascia &amp; Gutter'!E9,"/",'300 Fascia &amp; Gutter'!F9)</f>
        <v>JNB 20058/300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'300 Fascia &amp; Gutter'!A11</f>
        <v>Tasman Roofing 2008 Ltd</v>
      </c>
    </row>
    <row r="3" spans="1:8" x14ac:dyDescent="0.2">
      <c r="B3" t="str">
        <f>'300 Fascia &amp; Gutter'!A22</f>
        <v>RFFGFLPM</v>
      </c>
      <c r="C3" t="str">
        <f>'300 Fascia &amp; Gutter'!A22</f>
        <v>RFFGFLPM</v>
      </c>
      <c r="D3" t="str">
        <f>'300 Fascia &amp; Gutter'!B22</f>
        <v>Fascia / Gutter coloursteel</v>
      </c>
      <c r="E3" s="14">
        <f>'300 Fascia &amp; Gutter'!C22</f>
        <v>62.2</v>
      </c>
      <c r="F3" s="75" t="str">
        <f>'300 Fascia &amp; Gutter'!D22</f>
        <v>mtr</v>
      </c>
      <c r="G3">
        <f>'300 Fascia &amp; Gutter'!E22</f>
        <v>36.04</v>
      </c>
      <c r="H3" s="99">
        <f>E3*G3</f>
        <v>2241.6880000000001</v>
      </c>
    </row>
    <row r="4" spans="1:8" x14ac:dyDescent="0.2">
      <c r="B4" t="str">
        <f>'300 Fascia &amp; Gutter'!A23</f>
        <v>RFFGFLPMGB</v>
      </c>
      <c r="C4" t="str">
        <f>'300 Fascia &amp; Gutter'!A23</f>
        <v>RFFGFLPMGB</v>
      </c>
      <c r="D4" t="str">
        <f>'300 Fascia &amp; Gutter'!B23</f>
        <v>Barge coloursteel Endura</v>
      </c>
      <c r="E4" s="14">
        <f>'300 Fascia &amp; Gutter'!C23</f>
        <v>6.41</v>
      </c>
      <c r="F4" s="75" t="str">
        <f>'300 Fascia &amp; Gutter'!D23</f>
        <v>mtr</v>
      </c>
      <c r="G4">
        <f>'300 Fascia &amp; Gutter'!E23</f>
        <v>21.2</v>
      </c>
      <c r="H4" s="99">
        <f t="shared" ref="H4:H10" si="0">E4*G4</f>
        <v>135.892</v>
      </c>
    </row>
    <row r="5" spans="1:8" x14ac:dyDescent="0.2">
      <c r="B5" t="str">
        <f>'300 Fascia &amp; Gutter'!A24</f>
        <v>RFFGGLPM</v>
      </c>
      <c r="C5" t="str">
        <f>'300 Fascia &amp; Gutter'!A24</f>
        <v>RFFGGLPM</v>
      </c>
      <c r="D5" t="str">
        <f>'300 Fascia &amp; Gutter'!B24</f>
        <v>Fascia / Gutter labour per corner</v>
      </c>
      <c r="E5" s="14">
        <f>'300 Fascia &amp; Gutter'!C24</f>
        <v>15</v>
      </c>
      <c r="F5" s="75" t="str">
        <f>'300 Fascia &amp; Gutter'!D24</f>
        <v>no</v>
      </c>
      <c r="G5">
        <f>'300 Fascia &amp; Gutter'!E24</f>
        <v>16.96</v>
      </c>
      <c r="H5" s="99">
        <f t="shared" si="0"/>
        <v>254.4</v>
      </c>
    </row>
    <row r="6" spans="1:8" x14ac:dyDescent="0.2">
      <c r="B6" t="e">
        <f>'300 Fascia &amp; Gutter'!#REF!</f>
        <v>#REF!</v>
      </c>
      <c r="C6" t="e">
        <f>'300 Fascia &amp; Gutter'!#REF!</f>
        <v>#REF!</v>
      </c>
      <c r="D6" t="e">
        <f>'300 Fascia &amp; Gutter'!#REF!</f>
        <v>#REF!</v>
      </c>
      <c r="E6" s="14" t="e">
        <f>'300 Fascia &amp; Gutter'!#REF!</f>
        <v>#REF!</v>
      </c>
      <c r="F6" s="75" t="e">
        <f>'300 Fascia &amp; Gutter'!#REF!</f>
        <v>#REF!</v>
      </c>
      <c r="G6" t="e">
        <f>'300 Fascia &amp; Gutter'!#REF!</f>
        <v>#REF!</v>
      </c>
      <c r="H6" s="99" t="e">
        <f t="shared" si="0"/>
        <v>#REF!</v>
      </c>
    </row>
    <row r="7" spans="1:8" x14ac:dyDescent="0.2">
      <c r="B7" t="e">
        <f>'300 Fascia &amp; Gutter'!A25</f>
        <v>#NUM!</v>
      </c>
      <c r="C7" t="e">
        <f>'300 Fascia &amp; Gutter'!A25</f>
        <v>#NUM!</v>
      </c>
      <c r="D7" t="e">
        <f>'300 Fascia &amp; Gutter'!B25</f>
        <v>#NUM!</v>
      </c>
      <c r="E7" s="14" t="e">
        <f>'300 Fascia &amp; Gutter'!C25</f>
        <v>#NUM!</v>
      </c>
      <c r="F7" s="75" t="e">
        <f>'300 Fascia &amp; Gutter'!D25</f>
        <v>#NUM!</v>
      </c>
      <c r="G7" t="e">
        <f>'300 Fascia &amp; Gutter'!E25</f>
        <v>#NUM!</v>
      </c>
      <c r="H7" s="99" t="e">
        <f t="shared" si="0"/>
        <v>#NUM!</v>
      </c>
    </row>
    <row r="8" spans="1:8" x14ac:dyDescent="0.2">
      <c r="B8" t="e">
        <f>'300 Fascia &amp; Gutter'!A26</f>
        <v>#NUM!</v>
      </c>
      <c r="C8" t="e">
        <f>'300 Fascia &amp; Gutter'!A26</f>
        <v>#NUM!</v>
      </c>
      <c r="D8" t="e">
        <f>'300 Fascia &amp; Gutter'!B26</f>
        <v>#NUM!</v>
      </c>
      <c r="E8" s="14" t="e">
        <f>'300 Fascia &amp; Gutter'!C26</f>
        <v>#NUM!</v>
      </c>
      <c r="F8" s="75" t="e">
        <f>'300 Fascia &amp; Gutter'!D26</f>
        <v>#NUM!</v>
      </c>
      <c r="G8" t="e">
        <f>'300 Fascia &amp; Gutter'!E26</f>
        <v>#NUM!</v>
      </c>
      <c r="H8" s="99" t="e">
        <f t="shared" si="0"/>
        <v>#NUM!</v>
      </c>
    </row>
    <row r="9" spans="1:8" x14ac:dyDescent="0.2">
      <c r="B9" t="e">
        <f>'300 Fascia &amp; Gutter'!#REF!</f>
        <v>#REF!</v>
      </c>
      <c r="C9" t="e">
        <f>'300 Fascia &amp; Gutter'!#REF!</f>
        <v>#REF!</v>
      </c>
      <c r="D9" t="e">
        <f>'300 Fascia &amp; Gutter'!#REF!</f>
        <v>#REF!</v>
      </c>
      <c r="E9" s="14" t="e">
        <f>'300 Fascia &amp; Gutter'!#REF!</f>
        <v>#REF!</v>
      </c>
      <c r="F9" s="75" t="e">
        <f>'300 Fascia &amp; Gutter'!#REF!</f>
        <v>#REF!</v>
      </c>
      <c r="G9" t="e">
        <f>'300 Fascia &amp; Gutter'!#REF!</f>
        <v>#REF!</v>
      </c>
      <c r="H9" s="99" t="e">
        <f t="shared" si="0"/>
        <v>#REF!</v>
      </c>
    </row>
    <row r="10" spans="1:8" x14ac:dyDescent="0.2">
      <c r="B10">
        <f>'300 Fascia &amp; Gutter'!A27</f>
        <v>0</v>
      </c>
      <c r="C10">
        <f>'300 Fascia &amp; Gutter'!A27</f>
        <v>0</v>
      </c>
      <c r="D10">
        <f>'300 Fascia &amp; Gutter'!B27</f>
        <v>0</v>
      </c>
      <c r="E10" s="14">
        <f>'300 Fascia &amp; Gutter'!C27</f>
        <v>0</v>
      </c>
      <c r="F10" s="75">
        <f>'300 Fascia &amp; Gutter'!D27</f>
        <v>0</v>
      </c>
      <c r="G10">
        <f>'300 Fascia &amp; Gutter'!E27</f>
        <v>0</v>
      </c>
      <c r="H10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33">
    <tabColor indexed="10"/>
  </sheetPr>
  <dimension ref="A1:T142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320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>
        <v>32</v>
      </c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1587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54324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1184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Tasman Roofing 2008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4b Barros Place, Richmond</v>
      </c>
      <c r="B12" s="357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0800 781 000</v>
      </c>
      <c r="C13" s="36"/>
      <c r="D13" s="33" t="s">
        <v>1058</v>
      </c>
      <c r="E13" s="414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027 436 9501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admin@roofingtasman.co.nz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Ngaire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'320 Coloursteel Roof'!A57</f>
        <v>RFLRCEPM2</v>
      </c>
      <c r="B22" s="358" t="str">
        <f t="shared" ref="B22:B33" si="0">VLOOKUP(A22,$A$55:$E$384,2,0)</f>
        <v>Coloursteel roofing - Endura Corrugated</v>
      </c>
      <c r="C22" s="40">
        <f t="shared" ref="C22:C33" si="1">VLOOKUP(A22,$A$55:$E$384,3,0)</f>
        <v>270.48</v>
      </c>
      <c r="D22" s="40" t="str">
        <f t="shared" ref="D22:D33" si="2">VLOOKUP(A22,$A$55:$E$384,4,0)</f>
        <v>m2</v>
      </c>
      <c r="E22" s="434">
        <f t="shared" ref="E22:E33" si="3">VLOOKUP(A22,$A$55:$E$384,5,0)</f>
        <v>37.1</v>
      </c>
      <c r="F22" s="390">
        <f>C22*E22</f>
        <v>10034.808000000001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'320 Coloursteel Roof'!A58</f>
        <v>RFLRDBBG</v>
      </c>
      <c r="B23" s="358" t="str">
        <f t="shared" si="0"/>
        <v>Coloursteel roofing - Barge</v>
      </c>
      <c r="C23" s="40">
        <f t="shared" si="1"/>
        <v>6.41</v>
      </c>
      <c r="D23" s="40" t="str">
        <f t="shared" si="2"/>
        <v>mtr</v>
      </c>
      <c r="E23" s="383">
        <f t="shared" si="3"/>
        <v>23.64</v>
      </c>
      <c r="F23" s="390">
        <f t="shared" ref="F23:F33" si="4">C23*E23</f>
        <v>151.5324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'320 Coloursteel Roof'!A59</f>
        <v>RFLRDBHF</v>
      </c>
      <c r="B24" s="358" t="str">
        <f t="shared" si="0"/>
        <v>Coloursteel roofing - Hip flashing</v>
      </c>
      <c r="C24" s="40">
        <f t="shared" si="1"/>
        <v>57.4</v>
      </c>
      <c r="D24" s="40" t="str">
        <f t="shared" si="2"/>
        <v>mtr</v>
      </c>
      <c r="E24" s="383">
        <f t="shared" si="3"/>
        <v>28.09</v>
      </c>
      <c r="F24" s="390">
        <f t="shared" si="4"/>
        <v>1612.366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'320 Coloursteel Roof'!A60</f>
        <v>RFLRDBRF</v>
      </c>
      <c r="B25" s="358" t="str">
        <f t="shared" si="0"/>
        <v>Coloursteel roofing - Ridge flashing</v>
      </c>
      <c r="C25" s="40">
        <f t="shared" si="1"/>
        <v>10.1</v>
      </c>
      <c r="D25" s="40" t="str">
        <f t="shared" si="2"/>
        <v>mtr</v>
      </c>
      <c r="E25" s="383">
        <f t="shared" si="3"/>
        <v>28.09</v>
      </c>
      <c r="F25" s="390">
        <f t="shared" si="4"/>
        <v>283.709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'320 Coloursteel Roof'!A61</f>
        <v>RFLRDBVL</v>
      </c>
      <c r="B26" s="358" t="str">
        <f t="shared" si="0"/>
        <v>Coloursteel roofing - Valley flashing</v>
      </c>
      <c r="C26" s="40">
        <f t="shared" si="1"/>
        <v>26.21</v>
      </c>
      <c r="D26" s="40" t="str">
        <f t="shared" si="2"/>
        <v>mtr</v>
      </c>
      <c r="E26" s="383">
        <f t="shared" si="3"/>
        <v>22.47</v>
      </c>
      <c r="F26" s="390">
        <f t="shared" si="4"/>
        <v>588.93870000000004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>'320 Coloursteel Roof'!A62</f>
        <v>#NUM!</v>
      </c>
      <c r="B27" s="358" t="e">
        <f t="shared" si="0"/>
        <v>#NUM!</v>
      </c>
      <c r="C27" s="40" t="e">
        <f t="shared" si="1"/>
        <v>#NUM!</v>
      </c>
      <c r="D27" s="40" t="e">
        <f t="shared" si="2"/>
        <v>#NUM!</v>
      </c>
      <c r="E27" s="383" t="e">
        <f t="shared" si="3"/>
        <v>#NUM!</v>
      </c>
      <c r="F27" s="390" t="e">
        <f t="shared" si="4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>'320 Coloursteel Roof'!A63</f>
        <v>#NUM!</v>
      </c>
      <c r="B28" s="358" t="e">
        <f t="shared" si="0"/>
        <v>#NUM!</v>
      </c>
      <c r="C28" s="40" t="e">
        <f t="shared" si="1"/>
        <v>#NUM!</v>
      </c>
      <c r="D28" s="40" t="e">
        <f t="shared" si="2"/>
        <v>#NUM!</v>
      </c>
      <c r="E28" s="383" t="e">
        <f t="shared" si="3"/>
        <v>#NUM!</v>
      </c>
      <c r="F28" s="390" t="e">
        <f t="shared" si="4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'320 Coloursteel Roof'!A64</f>
        <v>#NUM!</v>
      </c>
      <c r="B29" s="358" t="e">
        <f t="shared" si="0"/>
        <v>#NUM!</v>
      </c>
      <c r="C29" s="40" t="e">
        <f t="shared" si="1"/>
        <v>#NUM!</v>
      </c>
      <c r="D29" s="40" t="e">
        <f t="shared" si="2"/>
        <v>#NUM!</v>
      </c>
      <c r="E29" s="383" t="e">
        <f t="shared" si="3"/>
        <v>#NUM!</v>
      </c>
      <c r="F29" s="390" t="e">
        <f t="shared" si="4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>'320 Coloursteel Roof'!A65</f>
        <v>#NUM!</v>
      </c>
      <c r="B30" s="358" t="e">
        <f t="shared" si="0"/>
        <v>#NUM!</v>
      </c>
      <c r="C30" s="40" t="e">
        <f t="shared" si="1"/>
        <v>#NUM!</v>
      </c>
      <c r="D30" s="40" t="e">
        <f t="shared" si="2"/>
        <v>#NUM!</v>
      </c>
      <c r="E30" s="383" t="e">
        <f t="shared" si="3"/>
        <v>#NUM!</v>
      </c>
      <c r="F30" s="390" t="e">
        <f t="shared" si="4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>'320 Coloursteel Roof'!A66</f>
        <v>#NUM!</v>
      </c>
      <c r="B31" s="358" t="e">
        <f t="shared" si="0"/>
        <v>#NUM!</v>
      </c>
      <c r="C31" s="40" t="e">
        <f t="shared" si="1"/>
        <v>#NUM!</v>
      </c>
      <c r="D31" s="40" t="e">
        <f t="shared" si="2"/>
        <v>#NUM!</v>
      </c>
      <c r="E31" s="383" t="e">
        <f t="shared" si="3"/>
        <v>#NUM!</v>
      </c>
      <c r="F31" s="390" t="e">
        <f t="shared" si="4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e">
        <f>'320 Coloursteel Roof'!A67</f>
        <v>#NUM!</v>
      </c>
      <c r="B32" s="358" t="e">
        <f t="shared" si="0"/>
        <v>#NUM!</v>
      </c>
      <c r="C32" s="40" t="e">
        <f t="shared" si="1"/>
        <v>#NUM!</v>
      </c>
      <c r="D32" s="40" t="e">
        <f t="shared" si="2"/>
        <v>#NUM!</v>
      </c>
      <c r="E32" s="383" t="e">
        <f t="shared" si="3"/>
        <v>#NUM!</v>
      </c>
      <c r="F32" s="390" t="e">
        <f t="shared" si="4"/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 t="e">
        <f>'320 Coloursteel Roof'!A68</f>
        <v>#NUM!</v>
      </c>
      <c r="B33" s="358" t="e">
        <f t="shared" si="0"/>
        <v>#NUM!</v>
      </c>
      <c r="C33" s="40" t="e">
        <f t="shared" si="1"/>
        <v>#NUM!</v>
      </c>
      <c r="D33" s="40" t="e">
        <f t="shared" si="2"/>
        <v>#NUM!</v>
      </c>
      <c r="E33" s="383" t="e">
        <f t="shared" si="3"/>
        <v>#NUM!</v>
      </c>
      <c r="F33" s="390" t="e">
        <f t="shared" si="4"/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2"/>
      <c r="B34" s="364"/>
      <c r="C34" s="38"/>
      <c r="D34" s="40"/>
      <c r="E34" s="383"/>
      <c r="F34" s="390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/>
      <c r="B35" s="364"/>
      <c r="C35" s="38"/>
      <c r="D35" s="40"/>
      <c r="E35" s="383"/>
      <c r="F35" s="39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/>
      <c r="B36" s="364"/>
      <c r="C36" s="38"/>
      <c r="D36" s="40"/>
      <c r="E36" s="383"/>
      <c r="F36" s="390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3"/>
      <c r="B37" s="361"/>
      <c r="C37" s="360"/>
      <c r="D37" s="363"/>
      <c r="E37" s="363"/>
      <c r="F37" s="391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1"/>
      <c r="B38" s="31"/>
      <c r="C38" s="31"/>
      <c r="D38" s="31"/>
      <c r="E38" s="63" t="s">
        <v>1896</v>
      </c>
      <c r="F38" s="454" t="e">
        <f>SUM(F22:F37)</f>
        <v>#NUM!</v>
      </c>
      <c r="G38" s="387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E39" s="64" t="s">
        <v>1897</v>
      </c>
      <c r="F39" s="455" t="e">
        <f>F38*15%</f>
        <v>#NUM!</v>
      </c>
      <c r="G39" s="387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E40" s="33" t="s">
        <v>1395</v>
      </c>
      <c r="F40" s="454" t="e">
        <f>F38+F39</f>
        <v>#NUM!</v>
      </c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E41" s="33"/>
      <c r="F41" s="222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24.75" customHeight="1" x14ac:dyDescent="0.2">
      <c r="A42" s="869" t="s">
        <v>1008</v>
      </c>
      <c r="B42" s="869"/>
      <c r="C42" s="869"/>
      <c r="D42" s="869"/>
      <c r="E42" s="869"/>
      <c r="F42" s="86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8" customHeight="1" x14ac:dyDescent="0.2">
      <c r="A43" s="43"/>
      <c r="B43" s="43"/>
      <c r="C43" s="43"/>
      <c r="D43" s="520"/>
      <c r="E43" s="520"/>
      <c r="F43" s="520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415" t="s">
        <v>7965</v>
      </c>
      <c r="B44" s="429" t="s">
        <v>3334</v>
      </c>
      <c r="C44" s="415"/>
      <c r="D44" s="493"/>
      <c r="E44" s="518"/>
      <c r="F44" s="518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8" customHeight="1" x14ac:dyDescent="0.2">
      <c r="A45" s="415" t="s">
        <v>3386</v>
      </c>
      <c r="B45" s="429" t="s">
        <v>3345</v>
      </c>
      <c r="C45" s="415"/>
      <c r="D45" s="493"/>
      <c r="E45" s="518"/>
      <c r="F45" s="518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415" t="s">
        <v>1588</v>
      </c>
      <c r="B46" s="429"/>
      <c r="C46" s="415"/>
      <c r="D46" s="493"/>
      <c r="E46" s="518"/>
      <c r="F46" s="518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8" customHeight="1" x14ac:dyDescent="0.2">
      <c r="A47" s="415" t="s">
        <v>2000</v>
      </c>
      <c r="B47" s="429" t="s">
        <v>3346</v>
      </c>
      <c r="C47" s="415"/>
      <c r="D47" s="493"/>
      <c r="E47" s="518"/>
      <c r="F47" s="518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30" customHeight="1" x14ac:dyDescent="0.2">
      <c r="A48" s="415" t="s">
        <v>1857</v>
      </c>
      <c r="B48" s="909"/>
      <c r="C48" s="909"/>
      <c r="D48" s="518"/>
      <c r="E48" s="518"/>
      <c r="F48" s="518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437" t="s">
        <v>7888</v>
      </c>
      <c r="B51" s="349"/>
      <c r="C51" s="385"/>
      <c r="D51" s="396"/>
      <c r="E51" s="396"/>
      <c r="F51" s="409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437" t="s">
        <v>7889</v>
      </c>
      <c r="B52" s="349"/>
      <c r="C52" s="385"/>
      <c r="D52" s="397"/>
      <c r="E52" s="397"/>
      <c r="F52" s="410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437" t="s">
        <v>1006</v>
      </c>
      <c r="B53" s="466" t="s">
        <v>7477</v>
      </c>
      <c r="C53" s="385"/>
      <c r="E53" s="396"/>
      <c r="F53" s="409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A54" s="437" t="s">
        <v>2391</v>
      </c>
      <c r="B54" s="466" t="s">
        <v>30840</v>
      </c>
      <c r="C54" s="385"/>
      <c r="D54" s="396"/>
      <c r="E54" s="396"/>
      <c r="F54" s="409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245" customFormat="1" ht="13.5" thickBot="1" x14ac:dyDescent="0.25"/>
    <row r="56" spans="1:20" s="29" customFormat="1" ht="27" thickBot="1" x14ac:dyDescent="0.45">
      <c r="A56" s="191">
        <v>335</v>
      </c>
      <c r="B56" s="181" t="s">
        <v>1065</v>
      </c>
      <c r="C56" s="192"/>
      <c r="D56" s="193"/>
      <c r="E56" s="194"/>
      <c r="F56" s="195"/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str" cm="1">
        <f t="array" ref="A57">INDEX(XML!D:D,SMALL(IF(($G$1=XML!B:B),ROW(XML!B:B)-MIN(ROW(XML!B:B))+1,""),ROWS($A$1:A1)))</f>
        <v>RFLRCEPM2</v>
      </c>
      <c r="B57" s="210" t="str">
        <f>VLOOKUP(A57,'Main Item List'!$A$3:$D$28638,2,0)</f>
        <v>Coloursteel roofing - Endura Corrugated</v>
      </c>
      <c r="C57" s="219" cm="1">
        <f t="array" ref="C57">INDEX(XML!$J$1:$J$1202,SMALL(IF(($G$1=XML!$B$1:$B$1202),ROW(XML!$B$1:$B$1202)-MIN(ROW(XML!$B$1:$B$1202))+1,""),ROWS($C$1:C1)))</f>
        <v>270.48</v>
      </c>
      <c r="D57" s="211" t="str">
        <f>VLOOKUP(A57,'Main Item List'!$A$3:$D$28638,3,0)</f>
        <v>m2</v>
      </c>
      <c r="E57" s="212">
        <f>VLOOKUP(A57,'Main Item List'!$A$3:$D$28638,4,0)</f>
        <v>37.1</v>
      </c>
      <c r="F57" s="213">
        <f t="shared" ref="F57:F68" si="5">IFERROR((C57*E57),"0")</f>
        <v>10034.808000000001</v>
      </c>
      <c r="G57" s="136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09" t="str" cm="1">
        <f t="array" ref="A58">INDEX(XML!D:D,SMALL(IF(($G$1=XML!B:B),ROW(XML!B:B)-MIN(ROW(XML!B:B))+1,""),ROWS($A$1:A2)))</f>
        <v>RFLRDBBG</v>
      </c>
      <c r="B58" s="210" t="str">
        <f>VLOOKUP(A58,'Main Item List'!$A$3:$D$28638,2,0)</f>
        <v>Coloursteel roofing - Barge</v>
      </c>
      <c r="C58" s="219" cm="1">
        <f t="array" ref="C58">INDEX(XML!$J$1:$J$1202,SMALL(IF(($G$1=XML!$B$1:$B$1202),ROW(XML!$B$1:$B$1202)-MIN(ROW(XML!$B$1:$B$1202))+1,""),ROWS($C$1:C2)))</f>
        <v>6.41</v>
      </c>
      <c r="D58" s="211" t="str">
        <f>VLOOKUP(A58,'Main Item List'!$A$3:$D$28638,3,0)</f>
        <v>mtr</v>
      </c>
      <c r="E58" s="212">
        <f>VLOOKUP(A58,'Main Item List'!$A$3:$D$28638,4,0)</f>
        <v>23.64</v>
      </c>
      <c r="F58" s="213">
        <f t="shared" si="5"/>
        <v>151.5324</v>
      </c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09" t="str" cm="1">
        <f t="array" ref="A59">INDEX(XML!D:D,SMALL(IF(($G$1=XML!B:B),ROW(XML!B:B)-MIN(ROW(XML!B:B))+1,""),ROWS($A$1:A3)))</f>
        <v>RFLRDBHF</v>
      </c>
      <c r="B59" s="210" t="str">
        <f>VLOOKUP(A59,'Main Item List'!$A$3:$D$28638,2,0)</f>
        <v>Coloursteel roofing - Hip flashing</v>
      </c>
      <c r="C59" s="219" cm="1">
        <f t="array" ref="C59">INDEX(XML!$J$1:$J$1202,SMALL(IF(($G$1=XML!$B$1:$B$1202),ROW(XML!$B$1:$B$1202)-MIN(ROW(XML!$B$1:$B$1202))+1,""),ROWS($C$1:C3)))</f>
        <v>57.4</v>
      </c>
      <c r="D59" s="211" t="str">
        <f>VLOOKUP(A59,'Main Item List'!$A$3:$D$28638,3,0)</f>
        <v>mtr</v>
      </c>
      <c r="E59" s="212">
        <f>VLOOKUP(A59,'Main Item List'!$A$3:$D$28638,4,0)</f>
        <v>28.09</v>
      </c>
      <c r="F59" s="213">
        <f t="shared" si="5"/>
        <v>1612.366</v>
      </c>
      <c r="G59" s="136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09" t="str" cm="1">
        <f t="array" ref="A60">INDEX(XML!D:D,SMALL(IF(($G$1=XML!B:B),ROW(XML!B:B)-MIN(ROW(XML!B:B))+1,""),ROWS($A$1:A4)))</f>
        <v>RFLRDBRF</v>
      </c>
      <c r="B60" s="210" t="str">
        <f>VLOOKUP(A60,'Main Item List'!$A$3:$D$28638,2,0)</f>
        <v>Coloursteel roofing - Ridge flashing</v>
      </c>
      <c r="C60" s="219" cm="1">
        <f t="array" ref="C60">INDEX(XML!$J$1:$J$1202,SMALL(IF(($G$1=XML!$B$1:$B$1202),ROW(XML!$B$1:$B$1202)-MIN(ROW(XML!$B$1:$B$1202))+1,""),ROWS($C$1:C4)))</f>
        <v>10.1</v>
      </c>
      <c r="D60" s="211" t="str">
        <f>VLOOKUP(A60,'Main Item List'!$A$3:$D$28638,3,0)</f>
        <v>mtr</v>
      </c>
      <c r="E60" s="212">
        <f>VLOOKUP(A60,'Main Item List'!$A$3:$D$28638,4,0)</f>
        <v>28.09</v>
      </c>
      <c r="F60" s="213">
        <f t="shared" si="5"/>
        <v>283.709</v>
      </c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09" t="str" cm="1">
        <f t="array" ref="A61">INDEX(XML!D:D,SMALL(IF(($G$1=XML!B:B),ROW(XML!B:B)-MIN(ROW(XML!B:B))+1,""),ROWS($A$1:A5)))</f>
        <v>RFLRDBVL</v>
      </c>
      <c r="B61" s="210" t="str">
        <f>VLOOKUP(A61,'Main Item List'!$A$3:$D$28638,2,0)</f>
        <v>Coloursteel roofing - Valley flashing</v>
      </c>
      <c r="C61" s="219" cm="1">
        <f t="array" ref="C61">INDEX(XML!$J$1:$J$1202,SMALL(IF(($G$1=XML!$B$1:$B$1202),ROW(XML!$B$1:$B$1202)-MIN(ROW(XML!$B$1:$B$1202))+1,""),ROWS($C$1:C5)))</f>
        <v>26.21</v>
      </c>
      <c r="D61" s="211" t="str">
        <f>VLOOKUP(A61,'Main Item List'!$A$3:$D$28638,3,0)</f>
        <v>mtr</v>
      </c>
      <c r="E61" s="212">
        <f>VLOOKUP(A61,'Main Item List'!$A$3:$D$28638,4,0)</f>
        <v>22.47</v>
      </c>
      <c r="F61" s="213">
        <f t="shared" si="5"/>
        <v>588.93870000000004</v>
      </c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09" t="e" cm="1">
        <f t="array" ref="A62">INDEX(XML!D:D,SMALL(IF(($G$1=XML!B:B),ROW(XML!B:B)-MIN(ROW(XML!B:B))+1,""),ROWS($A$1:A6)))</f>
        <v>#NUM!</v>
      </c>
      <c r="B62" s="210" t="e">
        <f>VLOOKUP(A62,'Main Item List'!$A$3:$D$28638,2,0)</f>
        <v>#NUM!</v>
      </c>
      <c r="C62" s="219" t="e" cm="1">
        <f t="array" ref="C62">INDEX(XML!$J$1:$J$1202,SMALL(IF(($G$1=XML!$B$1:$B$1202),ROW(XML!$B$1:$B$1202)-MIN(ROW(XML!$B$1:$B$1202))+1,""),ROWS($C$1:C6)))</f>
        <v>#NUM!</v>
      </c>
      <c r="D62" s="211" t="e">
        <f>VLOOKUP(A62,'Main Item List'!$A$3:$D$28638,3,0)</f>
        <v>#NUM!</v>
      </c>
      <c r="E62" s="212" t="e">
        <f>VLOOKUP(A62,'Main Item List'!$A$3:$D$28638,4,0)</f>
        <v>#NUM!</v>
      </c>
      <c r="F62" s="213" t="str">
        <f t="shared" si="5"/>
        <v>0</v>
      </c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209" t="e" cm="1">
        <f t="array" ref="A63">INDEX(XML!D:D,SMALL(IF(($G$1=XML!B:B),ROW(XML!B:B)-MIN(ROW(XML!B:B))+1,""),ROWS($A$1:A7)))</f>
        <v>#NUM!</v>
      </c>
      <c r="B63" s="210" t="e">
        <f>VLOOKUP(A63,'Main Item List'!$A$3:$D$28638,2,0)</f>
        <v>#NUM!</v>
      </c>
      <c r="C63" s="219" t="e" cm="1">
        <f t="array" ref="C63">INDEX(XML!$J$1:$J$1202,SMALL(IF(($G$1=XML!$B$1:$B$1202),ROW(XML!$B$1:$B$1202)-MIN(ROW(XML!$B$1:$B$1202))+1,""),ROWS($C$1:C7)))</f>
        <v>#NUM!</v>
      </c>
      <c r="D63" s="211" t="e">
        <f>VLOOKUP(A63,'Main Item List'!$A$3:$D$28638,3,0)</f>
        <v>#NUM!</v>
      </c>
      <c r="E63" s="212" t="e">
        <f>VLOOKUP(A63,'Main Item List'!$A$3:$D$28638,4,0)</f>
        <v>#NUM!</v>
      </c>
      <c r="F63" s="213" t="str">
        <f t="shared" si="5"/>
        <v>0</v>
      </c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209" t="e" cm="1">
        <f t="array" ref="A64">INDEX(XML!D:D,SMALL(IF(($G$1=XML!B:B),ROW(XML!B:B)-MIN(ROW(XML!B:B))+1,""),ROWS($A$1:A8)))</f>
        <v>#NUM!</v>
      </c>
      <c r="B64" s="210" t="e">
        <f>VLOOKUP(A64,'Main Item List'!$A$3:$D$28638,2,0)</f>
        <v>#NUM!</v>
      </c>
      <c r="C64" s="219" t="e" cm="1">
        <f t="array" ref="C64">INDEX(XML!$J$1:$J$1202,SMALL(IF(($G$1=XML!$B$1:$B$1202),ROW(XML!$B$1:$B$1202)-MIN(ROW(XML!$B$1:$B$1202))+1,""),ROWS($C$1:C8)))</f>
        <v>#NUM!</v>
      </c>
      <c r="D64" s="211" t="e">
        <f>VLOOKUP(A64,'Main Item List'!$A$3:$D$28638,3,0)</f>
        <v>#NUM!</v>
      </c>
      <c r="E64" s="212" t="e">
        <f>VLOOKUP(A64,'Main Item List'!$A$3:$D$28638,4,0)</f>
        <v>#NUM!</v>
      </c>
      <c r="F64" s="213" t="str">
        <f t="shared" si="5"/>
        <v>0</v>
      </c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09" t="e" cm="1">
        <f t="array" ref="A65">INDEX(XML!D:D,SMALL(IF(($G$1=XML!B:B),ROW(XML!B:B)-MIN(ROW(XML!B:B))+1,""),ROWS($A$1:A9)))</f>
        <v>#NUM!</v>
      </c>
      <c r="B65" s="210" t="e">
        <f>VLOOKUP(A65,'Main Item List'!$A$3:$D$28638,2,0)</f>
        <v>#NUM!</v>
      </c>
      <c r="C65" s="219" t="e" cm="1">
        <f t="array" ref="C65">INDEX(XML!$J$1:$J$1202,SMALL(IF(($G$1=XML!$B$1:$B$1202),ROW(XML!$B$1:$B$1202)-MIN(ROW(XML!$B$1:$B$1202))+1,""),ROWS($C$1:C9)))</f>
        <v>#NUM!</v>
      </c>
      <c r="D65" s="211" t="e">
        <f>VLOOKUP(A65,'Main Item List'!$A$3:$D$28638,3,0)</f>
        <v>#NUM!</v>
      </c>
      <c r="E65" s="212" t="e">
        <f>VLOOKUP(A65,'Main Item List'!$A$3:$D$28638,4,0)</f>
        <v>#NUM!</v>
      </c>
      <c r="F65" s="213" t="str">
        <f t="shared" si="5"/>
        <v>0</v>
      </c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09" t="e" cm="1">
        <f t="array" ref="A66">INDEX(XML!D:D,SMALL(IF(($G$1=XML!B:B),ROW(XML!B:B)-MIN(ROW(XML!B:B))+1,""),ROWS($A$1:A10)))</f>
        <v>#NUM!</v>
      </c>
      <c r="B66" s="210" t="e">
        <f>VLOOKUP(A66,'Main Item List'!$A$3:$D$28638,2,0)</f>
        <v>#NUM!</v>
      </c>
      <c r="C66" s="219" t="e" cm="1">
        <f t="array" ref="C66">INDEX(XML!$J$1:$J$1202,SMALL(IF(($G$1=XML!$B$1:$B$1202),ROW(XML!$B$1:$B$1202)-MIN(ROW(XML!$B$1:$B$1202))+1,""),ROWS($C$1:C10)))</f>
        <v>#NUM!</v>
      </c>
      <c r="D66" s="211" t="e">
        <f>VLOOKUP(A66,'Main Item List'!$A$3:$D$28638,3,0)</f>
        <v>#NUM!</v>
      </c>
      <c r="E66" s="212" t="e">
        <f>VLOOKUP(A66,'Main Item List'!$A$3:$D$28638,4,0)</f>
        <v>#NUM!</v>
      </c>
      <c r="F66" s="213" t="str">
        <f t="shared" si="5"/>
        <v>0</v>
      </c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76" customFormat="1" x14ac:dyDescent="0.2">
      <c r="A67" s="209" t="e" cm="1">
        <f t="array" ref="A67">INDEX(XML!D:D,SMALL(IF(($G$1=XML!B:B),ROW(XML!B:B)-MIN(ROW(XML!B:B))+1,""),ROWS($A$1:A11)))</f>
        <v>#NUM!</v>
      </c>
      <c r="B67" s="210" t="e">
        <f>VLOOKUP(A67,'Main Item List'!$A$3:$D$28638,2,0)</f>
        <v>#NUM!</v>
      </c>
      <c r="C67" s="219" t="e" cm="1">
        <f t="array" ref="C67">INDEX(XML!$J$1:$J$1202,SMALL(IF(($G$1=XML!$B$1:$B$1202),ROW(XML!$B$1:$B$1202)-MIN(ROW(XML!$B$1:$B$1202))+1,""),ROWS($C$1:C11)))</f>
        <v>#NUM!</v>
      </c>
      <c r="D67" s="211" t="e">
        <f>VLOOKUP(A67,'Main Item List'!$A$3:$D$28638,3,0)</f>
        <v>#NUM!</v>
      </c>
      <c r="E67" s="212" t="e">
        <f>VLOOKUP(A67,'Main Item List'!$A$3:$D$28638,4,0)</f>
        <v>#NUM!</v>
      </c>
      <c r="F67" s="213" t="str">
        <f t="shared" si="5"/>
        <v>0</v>
      </c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09" t="e" cm="1">
        <f t="array" ref="A68">INDEX(XML!D:D,SMALL(IF(($G$1=XML!B:B),ROW(XML!B:B)-MIN(ROW(XML!B:B))+1,""),ROWS($A$1:A12)))</f>
        <v>#NUM!</v>
      </c>
      <c r="B68" s="210" t="e">
        <f>VLOOKUP(A68,'Main Item List'!$A$3:$D$28638,2,0)</f>
        <v>#NUM!</v>
      </c>
      <c r="C68" s="219" t="e" cm="1">
        <f t="array" ref="C68">INDEX(XML!$J$1:$J$1202,SMALL(IF(($G$1=XML!$B$1:$B$1202),ROW(XML!$B$1:$B$1202)-MIN(ROW(XML!$B$1:$B$1202))+1,""),ROWS($C$1:C12)))</f>
        <v>#NUM!</v>
      </c>
      <c r="D68" s="211" t="e">
        <f>VLOOKUP(A68,'Main Item List'!$A$3:$D$28638,3,0)</f>
        <v>#NUM!</v>
      </c>
      <c r="E68" s="212" t="e">
        <f>VLOOKUP(A68,'Main Item List'!$A$3:$D$28638,4,0)</f>
        <v>#NUM!</v>
      </c>
      <c r="F68" s="213" t="str">
        <f t="shared" si="5"/>
        <v>0</v>
      </c>
      <c r="G68" s="136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160"/>
      <c r="B69" s="220"/>
      <c r="C69" s="221"/>
      <c r="D69" s="220"/>
      <c r="E69" s="222"/>
      <c r="F69" s="145"/>
      <c r="G69" s="136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160"/>
      <c r="B70" s="813" t="s">
        <v>22</v>
      </c>
      <c r="C70" s="813"/>
      <c r="D70" s="813"/>
      <c r="E70" s="159">
        <f>SUM(F57:F69)</f>
        <v>12671.354100000002</v>
      </c>
      <c r="F70" s="145"/>
      <c r="G70" s="136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45" customFormat="1" x14ac:dyDescent="0.2"/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8" s="245" customFormat="1" x14ac:dyDescent="0.2"/>
    <row r="114" spans="1:8" s="245" customFormat="1" x14ac:dyDescent="0.2"/>
    <row r="115" spans="1:8" s="245" customFormat="1" ht="25.5" x14ac:dyDescent="0.35">
      <c r="A115" s="908" t="s">
        <v>1176</v>
      </c>
      <c r="B115" s="908"/>
      <c r="C115" s="908"/>
      <c r="D115" s="908"/>
      <c r="E115" s="908"/>
      <c r="F115" s="908"/>
      <c r="G115" s="908"/>
      <c r="H115" s="908"/>
    </row>
    <row r="116" spans="1:8" s="245" customFormat="1" x14ac:dyDescent="0.2"/>
    <row r="117" spans="1:8" s="245" customFormat="1" x14ac:dyDescent="0.2">
      <c r="A117" s="458" t="s">
        <v>2001</v>
      </c>
      <c r="D117" s="458" t="s">
        <v>1491</v>
      </c>
      <c r="F117" s="458" t="s">
        <v>1123</v>
      </c>
    </row>
    <row r="118" spans="1:8" s="245" customFormat="1" x14ac:dyDescent="0.2">
      <c r="A118" s="458" t="s">
        <v>2002</v>
      </c>
      <c r="D118" s="458" t="s">
        <v>1492</v>
      </c>
      <c r="F118" s="458" t="s">
        <v>1116</v>
      </c>
    </row>
    <row r="119" spans="1:8" s="245" customFormat="1" x14ac:dyDescent="0.2">
      <c r="A119" s="458" t="s">
        <v>2003</v>
      </c>
      <c r="F119" s="458" t="s">
        <v>1118</v>
      </c>
    </row>
    <row r="120" spans="1:8" s="245" customFormat="1" x14ac:dyDescent="0.2">
      <c r="F120" s="458" t="s">
        <v>1115</v>
      </c>
    </row>
    <row r="121" spans="1:8" s="245" customFormat="1" x14ac:dyDescent="0.2">
      <c r="F121" s="458" t="s">
        <v>1124</v>
      </c>
    </row>
    <row r="122" spans="1:8" s="245" customFormat="1" x14ac:dyDescent="0.2">
      <c r="F122" s="458" t="s">
        <v>1126</v>
      </c>
    </row>
    <row r="123" spans="1:8" s="245" customFormat="1" x14ac:dyDescent="0.2">
      <c r="A123" s="458"/>
      <c r="D123" s="458" t="s">
        <v>1585</v>
      </c>
      <c r="F123" s="458" t="s">
        <v>1129</v>
      </c>
    </row>
    <row r="124" spans="1:8" s="245" customFormat="1" x14ac:dyDescent="0.2">
      <c r="A124" s="458"/>
      <c r="D124" s="458" t="s">
        <v>1586</v>
      </c>
      <c r="F124" s="458" t="s">
        <v>1125</v>
      </c>
    </row>
    <row r="125" spans="1:8" s="245" customFormat="1" x14ac:dyDescent="0.2">
      <c r="F125" s="458" t="s">
        <v>1130</v>
      </c>
    </row>
    <row r="126" spans="1:8" s="245" customFormat="1" x14ac:dyDescent="0.2">
      <c r="F126" s="458" t="s">
        <v>1133</v>
      </c>
    </row>
    <row r="127" spans="1:8" s="245" customFormat="1" x14ac:dyDescent="0.2">
      <c r="F127" s="458" t="s">
        <v>1584</v>
      </c>
    </row>
    <row r="128" spans="1:8" s="245" customFormat="1" x14ac:dyDescent="0.2">
      <c r="F128" s="458" t="s">
        <v>1134</v>
      </c>
    </row>
    <row r="129" spans="6:6" s="245" customFormat="1" x14ac:dyDescent="0.2">
      <c r="F129" s="458" t="s">
        <v>1121</v>
      </c>
    </row>
    <row r="130" spans="6:6" s="245" customFormat="1" x14ac:dyDescent="0.2">
      <c r="F130" s="458" t="s">
        <v>1122</v>
      </c>
    </row>
    <row r="131" spans="6:6" s="245" customFormat="1" x14ac:dyDescent="0.2">
      <c r="F131" s="458" t="s">
        <v>1131</v>
      </c>
    </row>
    <row r="132" spans="6:6" s="245" customFormat="1" x14ac:dyDescent="0.2">
      <c r="F132" s="458" t="s">
        <v>1137</v>
      </c>
    </row>
    <row r="133" spans="6:6" s="245" customFormat="1" x14ac:dyDescent="0.2">
      <c r="F133" s="458" t="s">
        <v>1132</v>
      </c>
    </row>
    <row r="134" spans="6:6" s="245" customFormat="1" x14ac:dyDescent="0.2">
      <c r="F134" s="458" t="s">
        <v>1127</v>
      </c>
    </row>
    <row r="135" spans="6:6" s="245" customFormat="1" x14ac:dyDescent="0.2">
      <c r="F135" s="458" t="s">
        <v>1136</v>
      </c>
    </row>
    <row r="136" spans="6:6" s="245" customFormat="1" x14ac:dyDescent="0.2">
      <c r="F136" s="458" t="s">
        <v>1119</v>
      </c>
    </row>
    <row r="137" spans="6:6" s="245" customFormat="1" x14ac:dyDescent="0.2">
      <c r="F137" s="458" t="s">
        <v>1128</v>
      </c>
    </row>
    <row r="138" spans="6:6" s="245" customFormat="1" x14ac:dyDescent="0.2">
      <c r="F138" s="458" t="s">
        <v>1120</v>
      </c>
    </row>
    <row r="139" spans="6:6" s="245" customFormat="1" x14ac:dyDescent="0.2">
      <c r="F139" s="458" t="s">
        <v>1135</v>
      </c>
    </row>
    <row r="140" spans="6:6" s="245" customFormat="1" x14ac:dyDescent="0.2">
      <c r="F140" s="458" t="s">
        <v>1117</v>
      </c>
    </row>
    <row r="141" spans="6:6" s="245" customFormat="1" x14ac:dyDescent="0.2"/>
    <row r="142" spans="6:6" s="245" customFormat="1" x14ac:dyDescent="0.2"/>
  </sheetData>
  <mergeCells count="5">
    <mergeCell ref="D6:F6"/>
    <mergeCell ref="A115:H115"/>
    <mergeCell ref="B70:D70"/>
    <mergeCell ref="A42:F42"/>
    <mergeCell ref="B48:C48"/>
  </mergeCells>
  <phoneticPr fontId="75" type="noConversion"/>
  <dataValidations count="1">
    <dataValidation type="list" allowBlank="1" showInputMessage="1" showErrorMessage="1" sqref="H9" xr:uid="{89A823C4-979F-46F1-833F-CEF4F40243CB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63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11">
    <tabColor rgb="FFFFFF00"/>
  </sheetPr>
  <dimension ref="A1:H18"/>
  <sheetViews>
    <sheetView zoomScaleNormal="100" workbookViewId="0">
      <selection activeCell="D33" sqref="D33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CONCATENATE('320 Coloursteel Roof'!E9,"/",'320 Coloursteel Roof'!F9)</f>
        <v>JNB 20058/320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'320 Coloursteel Roof'!A11</f>
        <v>Tasman Roofing 2008 Ltd</v>
      </c>
    </row>
    <row r="3" spans="1:8" x14ac:dyDescent="0.2">
      <c r="B3" t="str">
        <f>'320 Coloursteel Roof'!A22</f>
        <v>RFLRCEPM2</v>
      </c>
      <c r="C3" t="str">
        <f>'320 Coloursteel Roof'!A22</f>
        <v>RFLRCEPM2</v>
      </c>
      <c r="D3" t="str">
        <f>'320 Coloursteel Roof'!B22</f>
        <v>Coloursteel roofing - Endura Corrugated</v>
      </c>
      <c r="E3" s="14">
        <f>'320 Coloursteel Roof'!C22</f>
        <v>270.48</v>
      </c>
      <c r="F3" s="75" t="str">
        <f>'320 Coloursteel Roof'!D22</f>
        <v>m2</v>
      </c>
      <c r="G3" s="99">
        <f>'320 Coloursteel Roof'!E22</f>
        <v>37.1</v>
      </c>
      <c r="H3" s="99">
        <f>E3*G3</f>
        <v>10034.808000000001</v>
      </c>
    </row>
    <row r="4" spans="1:8" x14ac:dyDescent="0.2">
      <c r="B4" t="str">
        <f>'320 Coloursteel Roof'!A23</f>
        <v>RFLRDBBG</v>
      </c>
      <c r="C4" t="str">
        <f>'320 Coloursteel Roof'!A23</f>
        <v>RFLRDBBG</v>
      </c>
      <c r="D4" t="str">
        <f>'320 Coloursteel Roof'!B23</f>
        <v>Coloursteel roofing - Barge</v>
      </c>
      <c r="E4" s="14">
        <f>'320 Coloursteel Roof'!C23</f>
        <v>6.41</v>
      </c>
      <c r="F4" s="75" t="str">
        <f>'320 Coloursteel Roof'!D23</f>
        <v>mtr</v>
      </c>
      <c r="G4" s="99">
        <f>'320 Coloursteel Roof'!E23</f>
        <v>23.64</v>
      </c>
      <c r="H4" s="99">
        <f t="shared" ref="H4:H11" si="0">E4*G4</f>
        <v>151.5324</v>
      </c>
    </row>
    <row r="5" spans="1:8" x14ac:dyDescent="0.2">
      <c r="B5" t="str">
        <f>'320 Coloursteel Roof'!A24</f>
        <v>RFLRDBHF</v>
      </c>
      <c r="C5" t="str">
        <f>'320 Coloursteel Roof'!A24</f>
        <v>RFLRDBHF</v>
      </c>
      <c r="D5" t="str">
        <f>'320 Coloursteel Roof'!B24</f>
        <v>Coloursteel roofing - Hip flashing</v>
      </c>
      <c r="E5" s="14">
        <f>'320 Coloursteel Roof'!C24</f>
        <v>57.4</v>
      </c>
      <c r="F5" s="75" t="str">
        <f>'320 Coloursteel Roof'!D24</f>
        <v>mtr</v>
      </c>
      <c r="G5" s="99">
        <f>'320 Coloursteel Roof'!E24</f>
        <v>28.09</v>
      </c>
      <c r="H5" s="99">
        <f t="shared" si="0"/>
        <v>1612.366</v>
      </c>
    </row>
    <row r="6" spans="1:8" x14ac:dyDescent="0.2">
      <c r="B6" t="str">
        <f>'320 Coloursteel Roof'!A25</f>
        <v>RFLRDBRF</v>
      </c>
      <c r="C6" t="str">
        <f>'320 Coloursteel Roof'!A25</f>
        <v>RFLRDBRF</v>
      </c>
      <c r="D6" t="str">
        <f>'320 Coloursteel Roof'!B25</f>
        <v>Coloursteel roofing - Ridge flashing</v>
      </c>
      <c r="E6" s="14">
        <f>'320 Coloursteel Roof'!C25</f>
        <v>10.1</v>
      </c>
      <c r="F6" s="75" t="str">
        <f>'320 Coloursteel Roof'!D25</f>
        <v>mtr</v>
      </c>
      <c r="G6" s="99">
        <f>'320 Coloursteel Roof'!E25</f>
        <v>28.09</v>
      </c>
      <c r="H6" s="99">
        <f t="shared" si="0"/>
        <v>283.709</v>
      </c>
    </row>
    <row r="7" spans="1:8" x14ac:dyDescent="0.2">
      <c r="B7" t="str">
        <f>'320 Coloursteel Roof'!A26</f>
        <v>RFLRDBVL</v>
      </c>
      <c r="C7" t="str">
        <f>'320 Coloursteel Roof'!A26</f>
        <v>RFLRDBVL</v>
      </c>
      <c r="D7" t="str">
        <f>'320 Coloursteel Roof'!B26</f>
        <v>Coloursteel roofing - Valley flashing</v>
      </c>
      <c r="E7" s="14">
        <f>'320 Coloursteel Roof'!C26</f>
        <v>26.21</v>
      </c>
      <c r="F7" s="75" t="str">
        <f>'320 Coloursteel Roof'!D26</f>
        <v>mtr</v>
      </c>
      <c r="G7" s="99">
        <f>'320 Coloursteel Roof'!E26</f>
        <v>22.47</v>
      </c>
      <c r="H7" s="99">
        <f t="shared" si="0"/>
        <v>588.93870000000004</v>
      </c>
    </row>
    <row r="8" spans="1:8" x14ac:dyDescent="0.2">
      <c r="B8" t="e">
        <f>'320 Coloursteel Roof'!A27</f>
        <v>#NUM!</v>
      </c>
      <c r="C8" t="e">
        <f>'320 Coloursteel Roof'!A27</f>
        <v>#NUM!</v>
      </c>
      <c r="D8" t="e">
        <f>'320 Coloursteel Roof'!B27</f>
        <v>#NUM!</v>
      </c>
      <c r="E8" s="14" t="e">
        <f>'320 Coloursteel Roof'!C27</f>
        <v>#NUM!</v>
      </c>
      <c r="F8" s="75" t="e">
        <f>'320 Coloursteel Roof'!D27</f>
        <v>#NUM!</v>
      </c>
      <c r="G8" s="99" t="e">
        <f>'320 Coloursteel Roof'!E27</f>
        <v>#NUM!</v>
      </c>
      <c r="H8" s="99" t="e">
        <f t="shared" si="0"/>
        <v>#NUM!</v>
      </c>
    </row>
    <row r="9" spans="1:8" x14ac:dyDescent="0.2">
      <c r="B9" t="e">
        <f>'320 Coloursteel Roof'!A28</f>
        <v>#NUM!</v>
      </c>
      <c r="C9" t="e">
        <f>'320 Coloursteel Roof'!A28</f>
        <v>#NUM!</v>
      </c>
      <c r="D9" t="e">
        <f>'320 Coloursteel Roof'!B28</f>
        <v>#NUM!</v>
      </c>
      <c r="E9" s="14" t="e">
        <f>'320 Coloursteel Roof'!C28</f>
        <v>#NUM!</v>
      </c>
      <c r="F9" s="75" t="e">
        <f>'320 Coloursteel Roof'!D28</f>
        <v>#NUM!</v>
      </c>
      <c r="G9" s="99" t="e">
        <f>'320 Coloursteel Roof'!E28</f>
        <v>#NUM!</v>
      </c>
      <c r="H9" s="99" t="e">
        <f t="shared" si="0"/>
        <v>#NUM!</v>
      </c>
    </row>
    <row r="10" spans="1:8" x14ac:dyDescent="0.2">
      <c r="B10" t="e">
        <f>'320 Coloursteel Roof'!A29</f>
        <v>#NUM!</v>
      </c>
      <c r="C10" t="e">
        <f>'320 Coloursteel Roof'!A29</f>
        <v>#NUM!</v>
      </c>
      <c r="D10" t="e">
        <f>'320 Coloursteel Roof'!B29</f>
        <v>#NUM!</v>
      </c>
      <c r="E10" s="14" t="e">
        <f>'320 Coloursteel Roof'!C29</f>
        <v>#NUM!</v>
      </c>
      <c r="F10" s="75" t="e">
        <f>'320 Coloursteel Roof'!D29</f>
        <v>#NUM!</v>
      </c>
      <c r="G10" s="99" t="e">
        <f>'320 Coloursteel Roof'!E29</f>
        <v>#NUM!</v>
      </c>
      <c r="H10" s="99" t="e">
        <f t="shared" si="0"/>
        <v>#NUM!</v>
      </c>
    </row>
    <row r="11" spans="1:8" x14ac:dyDescent="0.2">
      <c r="B11" t="e">
        <f>'320 Coloursteel Roof'!A30</f>
        <v>#NUM!</v>
      </c>
      <c r="C11" t="e">
        <f>'320 Coloursteel Roof'!A30</f>
        <v>#NUM!</v>
      </c>
      <c r="D11" t="e">
        <f>'320 Coloursteel Roof'!B30</f>
        <v>#NUM!</v>
      </c>
      <c r="E11" s="14" t="e">
        <f>'320 Coloursteel Roof'!C30</f>
        <v>#NUM!</v>
      </c>
      <c r="F11" s="75" t="e">
        <f>'320 Coloursteel Roof'!D30</f>
        <v>#NUM!</v>
      </c>
      <c r="G11" s="99" t="e">
        <f>'320 Coloursteel Roof'!E30</f>
        <v>#NUM!</v>
      </c>
      <c r="H11" s="99" t="e">
        <f t="shared" si="0"/>
        <v>#NUM!</v>
      </c>
    </row>
    <row r="12" spans="1:8" x14ac:dyDescent="0.2">
      <c r="B12" t="e">
        <f>'320 Coloursteel Roof'!A31</f>
        <v>#NUM!</v>
      </c>
      <c r="C12" t="e">
        <f>'320 Coloursteel Roof'!A31</f>
        <v>#NUM!</v>
      </c>
      <c r="D12" t="e">
        <f>'320 Coloursteel Roof'!B31</f>
        <v>#NUM!</v>
      </c>
      <c r="E12" s="14" t="e">
        <f>'320 Coloursteel Roof'!C31</f>
        <v>#NUM!</v>
      </c>
      <c r="F12" s="75" t="e">
        <f>'320 Coloursteel Roof'!D31</f>
        <v>#NUM!</v>
      </c>
      <c r="G12" s="99" t="e">
        <f>'320 Coloursteel Roof'!E31</f>
        <v>#NUM!</v>
      </c>
      <c r="H12" s="99" t="e">
        <f t="shared" ref="H12:H17" si="1">E12*G12</f>
        <v>#NUM!</v>
      </c>
    </row>
    <row r="13" spans="1:8" x14ac:dyDescent="0.2">
      <c r="B13" t="e">
        <f>'320 Coloursteel Roof'!A32</f>
        <v>#NUM!</v>
      </c>
      <c r="C13" t="e">
        <f>'320 Coloursteel Roof'!A32</f>
        <v>#NUM!</v>
      </c>
      <c r="D13" t="e">
        <f>'320 Coloursteel Roof'!B32</f>
        <v>#NUM!</v>
      </c>
      <c r="E13" s="14" t="e">
        <f>'320 Coloursteel Roof'!C32</f>
        <v>#NUM!</v>
      </c>
      <c r="F13" s="75" t="e">
        <f>'320 Coloursteel Roof'!D32</f>
        <v>#NUM!</v>
      </c>
      <c r="G13" s="99" t="e">
        <f>'320 Coloursteel Roof'!E32</f>
        <v>#NUM!</v>
      </c>
      <c r="H13" s="99" t="e">
        <f t="shared" si="1"/>
        <v>#NUM!</v>
      </c>
    </row>
    <row r="14" spans="1:8" x14ac:dyDescent="0.2">
      <c r="B14" t="e">
        <f>'320 Coloursteel Roof'!A33</f>
        <v>#NUM!</v>
      </c>
      <c r="C14" t="e">
        <f>'320 Coloursteel Roof'!A33</f>
        <v>#NUM!</v>
      </c>
      <c r="D14" t="e">
        <f>'320 Coloursteel Roof'!B33</f>
        <v>#NUM!</v>
      </c>
      <c r="E14" s="14" t="e">
        <f>'320 Coloursteel Roof'!C33</f>
        <v>#NUM!</v>
      </c>
      <c r="F14" s="75" t="e">
        <f>'320 Coloursteel Roof'!D33</f>
        <v>#NUM!</v>
      </c>
      <c r="G14" s="99" t="e">
        <f>'320 Coloursteel Roof'!E33</f>
        <v>#NUM!</v>
      </c>
      <c r="H14" s="99" t="e">
        <f t="shared" si="1"/>
        <v>#NUM!</v>
      </c>
    </row>
    <row r="15" spans="1:8" x14ac:dyDescent="0.2">
      <c r="B15">
        <f>'320 Coloursteel Roof'!A34</f>
        <v>0</v>
      </c>
      <c r="C15">
        <f>'320 Coloursteel Roof'!A34</f>
        <v>0</v>
      </c>
      <c r="D15">
        <f>'320 Coloursteel Roof'!B34</f>
        <v>0</v>
      </c>
      <c r="E15" s="14">
        <f>'320 Coloursteel Roof'!C34</f>
        <v>0</v>
      </c>
      <c r="F15" s="75">
        <f>'320 Coloursteel Roof'!D34</f>
        <v>0</v>
      </c>
      <c r="G15" s="99">
        <f>'320 Coloursteel Roof'!E34</f>
        <v>0</v>
      </c>
      <c r="H15" s="99">
        <f t="shared" si="1"/>
        <v>0</v>
      </c>
    </row>
    <row r="16" spans="1:8" x14ac:dyDescent="0.2">
      <c r="B16">
        <f>'320 Coloursteel Roof'!A35</f>
        <v>0</v>
      </c>
      <c r="C16">
        <f>'320 Coloursteel Roof'!A35</f>
        <v>0</v>
      </c>
      <c r="D16">
        <f>'320 Coloursteel Roof'!B35</f>
        <v>0</v>
      </c>
      <c r="E16" s="14">
        <f>'320 Coloursteel Roof'!C35</f>
        <v>0</v>
      </c>
      <c r="F16" s="75">
        <f>'320 Coloursteel Roof'!D35</f>
        <v>0</v>
      </c>
      <c r="G16" s="99">
        <f>'320 Coloursteel Roof'!E35</f>
        <v>0</v>
      </c>
      <c r="H16" s="99">
        <f t="shared" si="1"/>
        <v>0</v>
      </c>
    </row>
    <row r="17" spans="2:8" x14ac:dyDescent="0.2">
      <c r="B17">
        <f>'320 Coloursteel Roof'!A36</f>
        <v>0</v>
      </c>
      <c r="C17">
        <f>'320 Coloursteel Roof'!A36</f>
        <v>0</v>
      </c>
      <c r="D17">
        <f>'320 Coloursteel Roof'!B36</f>
        <v>0</v>
      </c>
      <c r="E17" s="14">
        <f>'320 Coloursteel Roof'!C36</f>
        <v>0</v>
      </c>
      <c r="F17" s="75">
        <f>'320 Coloursteel Roof'!D36</f>
        <v>0</v>
      </c>
      <c r="G17" s="99">
        <f>'320 Coloursteel Roof'!E36</f>
        <v>0</v>
      </c>
      <c r="H17" s="99">
        <f t="shared" si="1"/>
        <v>0</v>
      </c>
    </row>
    <row r="18" spans="2:8" x14ac:dyDescent="0.2">
      <c r="E18" s="75"/>
      <c r="F18" s="14"/>
      <c r="G18" s="99"/>
    </row>
  </sheetData>
  <pageMargins left="0.7" right="0.7" top="0.75" bottom="0.75" header="0.3" footer="0.3"/>
  <pageSetup orientation="portrait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34">
    <tabColor indexed="10"/>
  </sheetPr>
  <dimension ref="A1:T122"/>
  <sheetViews>
    <sheetView zoomScaleNormal="100" workbookViewId="0"/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340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1493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54328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1053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Ultimate Roofing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2/76 Gladstone Rd, Richmond, Nelson 7020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03 544 4007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027 447 0087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john@ultimateroofing.nz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John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'340 Tile Roof'!A47</f>
        <v>#NUM!</v>
      </c>
      <c r="B22" s="358" t="e">
        <f>VLOOKUP(A22,$A$45:$E$382,2,0)</f>
        <v>#NUM!</v>
      </c>
      <c r="C22" s="40" t="e">
        <f>VLOOKUP(A22,$A$45:$E$382,3,0)</f>
        <v>#NUM!</v>
      </c>
      <c r="D22" s="38" t="e">
        <f>VLOOKUP(A22,$A$45:$E$382,4,0)</f>
        <v>#NUM!</v>
      </c>
      <c r="E22" s="434" t="e">
        <f>VLOOKUP(A22,$A$45:$E$382,5,0)</f>
        <v>#NUM!</v>
      </c>
      <c r="F22" s="460" t="e">
        <f>E22*C22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64"/>
      <c r="C23" s="38"/>
      <c r="D23" s="38"/>
      <c r="E23" s="383"/>
      <c r="F23" s="460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64"/>
      <c r="C24" s="38"/>
      <c r="D24" s="38"/>
      <c r="E24" s="383"/>
      <c r="F24" s="460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64"/>
      <c r="C25" s="38"/>
      <c r="D25" s="38"/>
      <c r="E25" s="383"/>
      <c r="F25" s="460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 t="e">
        <f>SUM(F22:F26)</f>
        <v>#NUM!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 t="e">
        <f>F27*15%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 t="e">
        <f>F27+F28</f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43"/>
      <c r="B32" s="43"/>
      <c r="C32" s="43"/>
      <c r="D32" s="520"/>
      <c r="E32" s="520"/>
      <c r="F32" s="520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415" t="s">
        <v>7965</v>
      </c>
      <c r="B33" s="429" t="s">
        <v>3334</v>
      </c>
      <c r="C33" s="415"/>
      <c r="D33" s="493"/>
      <c r="E33" s="518"/>
      <c r="F33" s="518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15" t="s">
        <v>3386</v>
      </c>
      <c r="B34" s="429" t="s">
        <v>3347</v>
      </c>
      <c r="C34" s="415"/>
      <c r="D34" s="493"/>
      <c r="E34" s="518"/>
      <c r="F34" s="518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15" t="s">
        <v>1499</v>
      </c>
      <c r="B35" s="429" t="s">
        <v>3349</v>
      </c>
      <c r="C35" s="415"/>
      <c r="D35" s="493"/>
      <c r="E35" s="518"/>
      <c r="F35" s="518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15" t="s">
        <v>1500</v>
      </c>
      <c r="B36" s="429" t="s">
        <v>3348</v>
      </c>
      <c r="C36" s="415"/>
      <c r="D36" s="493"/>
      <c r="E36" s="518"/>
      <c r="F36" s="518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15" t="s">
        <v>1588</v>
      </c>
      <c r="B37" s="429"/>
      <c r="C37" s="415"/>
      <c r="D37" s="493"/>
      <c r="E37" s="518"/>
      <c r="F37" s="518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415" t="s">
        <v>2000</v>
      </c>
      <c r="B38" s="429" t="s">
        <v>3346</v>
      </c>
      <c r="C38" s="415"/>
      <c r="D38" s="493"/>
      <c r="E38" s="518"/>
      <c r="F38" s="518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7888</v>
      </c>
      <c r="B41" s="349"/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7889</v>
      </c>
      <c r="B42" s="349"/>
      <c r="C42" s="385"/>
      <c r="D42" s="397"/>
      <c r="E42" s="397"/>
      <c r="F42" s="410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1006</v>
      </c>
      <c r="B43" s="466" t="s">
        <v>7477</v>
      </c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86" t="s">
        <v>2391</v>
      </c>
      <c r="B44" s="466" t="s">
        <v>30840</v>
      </c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245" customFormat="1" ht="13.5" thickBot="1" x14ac:dyDescent="0.25"/>
    <row r="46" spans="1:20" s="29" customFormat="1" ht="27" thickBot="1" x14ac:dyDescent="0.45">
      <c r="A46" s="191">
        <v>340</v>
      </c>
      <c r="B46" s="181" t="s">
        <v>447</v>
      </c>
      <c r="C46" s="192"/>
      <c r="D46" s="193"/>
      <c r="E46" s="194"/>
      <c r="F46" s="19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09" t="e" cm="1">
        <f t="array" ref="A47">INDEX(XML!D:D,SMALL(IF(($G$1=XML!B:B),ROW(XML!B:B)-MIN(ROW(XML!B:B))+1,""),ROWS($A$1:A1)))</f>
        <v>#NUM!</v>
      </c>
      <c r="B47" s="210" t="e">
        <f>VLOOKUP(A47,'Main Item List'!$A$3:$D$28638,2,0)</f>
        <v>#NUM!</v>
      </c>
      <c r="C47" s="219" t="e" cm="1">
        <f t="array" ref="C47">INDEX(XML!$J$1:$J$1202,SMALL(IF(($G$1=XML!$B$1:$B$1202),ROW(XML!$B$1:$B$1202)-MIN(ROW(XML!$B$1:$B$1202))+1,""),ROWS($C$1:C1)))</f>
        <v>#NUM!</v>
      </c>
      <c r="D47" s="211" t="e">
        <f>VLOOKUP(A47,'Main Item List'!$A$3:$D$28638,3,0)</f>
        <v>#NUM!</v>
      </c>
      <c r="E47" s="212" t="e">
        <f>VLOOKUP(A47,'Main Item List'!$A$3:$D$28638,4,0)</f>
        <v>#NUM!</v>
      </c>
      <c r="F47" s="213" t="str">
        <f t="shared" ref="F47" si="0">IFERROR((C47*E47),"0")</f>
        <v>0</v>
      </c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28"/>
      <c r="B48" s="229"/>
      <c r="C48" s="230"/>
      <c r="D48" s="231"/>
      <c r="E48" s="232"/>
      <c r="F48" s="232"/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160"/>
      <c r="B49" s="813" t="s">
        <v>117</v>
      </c>
      <c r="C49" s="813"/>
      <c r="D49" s="813"/>
      <c r="E49" s="159">
        <f>SUM(F47:F48)</f>
        <v>0</v>
      </c>
      <c r="F49" s="14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45" customFormat="1" x14ac:dyDescent="0.2"/>
    <row r="51" spans="1:20" s="245" customFormat="1" x14ac:dyDescent="0.2"/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pans="1:8" s="245" customFormat="1" x14ac:dyDescent="0.2"/>
    <row r="82" spans="1:8" s="245" customFormat="1" x14ac:dyDescent="0.2"/>
    <row r="83" spans="1:8" s="245" customFormat="1" x14ac:dyDescent="0.2"/>
    <row r="84" spans="1:8" s="245" customFormat="1" x14ac:dyDescent="0.2"/>
    <row r="85" spans="1:8" s="245" customFormat="1" x14ac:dyDescent="0.2"/>
    <row r="86" spans="1:8" s="245" customFormat="1" x14ac:dyDescent="0.2"/>
    <row r="87" spans="1:8" s="245" customFormat="1" x14ac:dyDescent="0.2"/>
    <row r="88" spans="1:8" s="245" customFormat="1" x14ac:dyDescent="0.2"/>
    <row r="89" spans="1:8" s="245" customFormat="1" x14ac:dyDescent="0.2"/>
    <row r="90" spans="1:8" s="245" customFormat="1" x14ac:dyDescent="0.2"/>
    <row r="91" spans="1:8" s="245" customFormat="1" x14ac:dyDescent="0.2"/>
    <row r="92" spans="1:8" s="245" customFormat="1" x14ac:dyDescent="0.2"/>
    <row r="93" spans="1:8" s="245" customFormat="1" x14ac:dyDescent="0.2"/>
    <row r="94" spans="1:8" s="245" customFormat="1" ht="25.5" x14ac:dyDescent="0.35">
      <c r="A94" s="908" t="s">
        <v>1176</v>
      </c>
      <c r="B94" s="908"/>
      <c r="C94" s="908"/>
      <c r="D94" s="908"/>
      <c r="E94" s="908"/>
      <c r="F94" s="908"/>
      <c r="G94" s="908"/>
      <c r="H94" s="908"/>
    </row>
    <row r="95" spans="1:8" s="245" customFormat="1" x14ac:dyDescent="0.2"/>
    <row r="96" spans="1:8" s="245" customFormat="1" x14ac:dyDescent="0.2">
      <c r="A96" s="458" t="s">
        <v>2001</v>
      </c>
      <c r="D96" s="458" t="s">
        <v>1494</v>
      </c>
      <c r="F96" s="458" t="s">
        <v>1501</v>
      </c>
    </row>
    <row r="97" spans="1:6" s="245" customFormat="1" x14ac:dyDescent="0.2">
      <c r="A97" s="458" t="s">
        <v>2002</v>
      </c>
      <c r="D97" s="458" t="s">
        <v>1495</v>
      </c>
      <c r="F97" s="458" t="s">
        <v>1502</v>
      </c>
    </row>
    <row r="98" spans="1:6" s="245" customFormat="1" x14ac:dyDescent="0.2">
      <c r="A98" s="458" t="s">
        <v>2003</v>
      </c>
      <c r="D98" s="458" t="s">
        <v>1496</v>
      </c>
      <c r="F98" s="458" t="s">
        <v>1503</v>
      </c>
    </row>
    <row r="99" spans="1:6" s="245" customFormat="1" x14ac:dyDescent="0.2">
      <c r="D99" s="458" t="s">
        <v>1497</v>
      </c>
      <c r="F99" s="458" t="s">
        <v>1504</v>
      </c>
    </row>
    <row r="100" spans="1:6" s="245" customFormat="1" x14ac:dyDescent="0.2">
      <c r="D100" s="458" t="s">
        <v>1498</v>
      </c>
      <c r="F100" s="458" t="s">
        <v>1505</v>
      </c>
    </row>
    <row r="101" spans="1:6" s="245" customFormat="1" x14ac:dyDescent="0.2">
      <c r="F101" s="458" t="s">
        <v>1506</v>
      </c>
    </row>
    <row r="102" spans="1:6" s="245" customFormat="1" x14ac:dyDescent="0.2">
      <c r="A102" s="458"/>
      <c r="D102" s="458" t="s">
        <v>1585</v>
      </c>
      <c r="F102" s="458" t="s">
        <v>1507</v>
      </c>
    </row>
    <row r="103" spans="1:6" s="245" customFormat="1" x14ac:dyDescent="0.2">
      <c r="A103" s="458"/>
      <c r="D103" s="458" t="s">
        <v>1586</v>
      </c>
      <c r="F103" s="458" t="s">
        <v>1508</v>
      </c>
    </row>
    <row r="104" spans="1:6" s="245" customFormat="1" x14ac:dyDescent="0.2">
      <c r="F104" s="458" t="s">
        <v>1509</v>
      </c>
    </row>
    <row r="105" spans="1:6" s="245" customFormat="1" x14ac:dyDescent="0.2">
      <c r="F105" s="458" t="s">
        <v>1510</v>
      </c>
    </row>
    <row r="106" spans="1:6" s="245" customFormat="1" x14ac:dyDescent="0.2">
      <c r="F106" s="458" t="s">
        <v>1511</v>
      </c>
    </row>
    <row r="107" spans="1:6" s="245" customFormat="1" x14ac:dyDescent="0.2">
      <c r="F107" s="458" t="s">
        <v>1512</v>
      </c>
    </row>
    <row r="108" spans="1:6" s="245" customFormat="1" x14ac:dyDescent="0.2">
      <c r="F108" s="458" t="s">
        <v>1513</v>
      </c>
    </row>
    <row r="109" spans="1:6" s="245" customFormat="1" x14ac:dyDescent="0.2">
      <c r="F109" s="458" t="s">
        <v>1514</v>
      </c>
    </row>
    <row r="110" spans="1:6" s="245" customFormat="1" x14ac:dyDescent="0.2">
      <c r="F110" s="458" t="s">
        <v>1515</v>
      </c>
    </row>
    <row r="111" spans="1:6" s="245" customFormat="1" x14ac:dyDescent="0.2">
      <c r="F111" s="458" t="s">
        <v>1516</v>
      </c>
    </row>
    <row r="112" spans="1:6" s="245" customFormat="1" x14ac:dyDescent="0.2">
      <c r="F112" s="458" t="s">
        <v>1517</v>
      </c>
    </row>
    <row r="113" spans="6:6" s="245" customFormat="1" x14ac:dyDescent="0.2">
      <c r="F113" s="458" t="s">
        <v>1518</v>
      </c>
    </row>
    <row r="114" spans="6:6" s="245" customFormat="1" x14ac:dyDescent="0.2">
      <c r="F114" s="458" t="s">
        <v>1519</v>
      </c>
    </row>
    <row r="115" spans="6:6" s="245" customFormat="1" x14ac:dyDescent="0.2">
      <c r="F115" s="458" t="s">
        <v>768</v>
      </c>
    </row>
    <row r="116" spans="6:6" s="245" customFormat="1" x14ac:dyDescent="0.2">
      <c r="F116" s="458" t="s">
        <v>2063</v>
      </c>
    </row>
    <row r="117" spans="6:6" s="245" customFormat="1" x14ac:dyDescent="0.2">
      <c r="F117" s="458" t="s">
        <v>1199</v>
      </c>
    </row>
    <row r="118" spans="6:6" s="245" customFormat="1" x14ac:dyDescent="0.2">
      <c r="F118" s="458" t="s">
        <v>1200</v>
      </c>
    </row>
    <row r="119" spans="6:6" s="245" customFormat="1" x14ac:dyDescent="0.2">
      <c r="F119" s="458" t="s">
        <v>1135</v>
      </c>
    </row>
    <row r="120" spans="6:6" s="245" customFormat="1" x14ac:dyDescent="0.2">
      <c r="F120" s="458" t="s">
        <v>1201</v>
      </c>
    </row>
    <row r="121" spans="6:6" s="245" customFormat="1" x14ac:dyDescent="0.2">
      <c r="F121" s="458" t="s">
        <v>1202</v>
      </c>
    </row>
    <row r="122" spans="6:6" s="245" customFormat="1" x14ac:dyDescent="0.2"/>
  </sheetData>
  <mergeCells count="4">
    <mergeCell ref="B49:D49"/>
    <mergeCell ref="D6:F6"/>
    <mergeCell ref="A31:F31"/>
    <mergeCell ref="A94:H94"/>
  </mergeCells>
  <phoneticPr fontId="75" type="noConversion"/>
  <dataValidations count="1">
    <dataValidation type="list" allowBlank="1" showInputMessage="1" showErrorMessage="1" sqref="H9" xr:uid="{B30A24D4-A21A-4FDA-90BE-2143CAC8B874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65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12">
    <tabColor rgb="FFFFFF00"/>
  </sheetPr>
  <dimension ref="A1:H1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CONCATENATE('340 Tile Roof'!E9,"/",'340 Tile Roof'!F9)</f>
        <v>JNB 20058/340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'340 Tile Roof'!A11</f>
        <v>Ultimate Roofing Ltd</v>
      </c>
    </row>
    <row r="3" spans="1:8" x14ac:dyDescent="0.2">
      <c r="B3" t="e">
        <f>'340 Tile Roof'!A22</f>
        <v>#NUM!</v>
      </c>
      <c r="C3" t="e">
        <f>'340 Tile Roof'!A22</f>
        <v>#NUM!</v>
      </c>
      <c r="D3" t="e">
        <f>'340 Tile Roof'!B22</f>
        <v>#NUM!</v>
      </c>
      <c r="E3" s="14" t="e">
        <f>'340 Tile Roof'!C22</f>
        <v>#NUM!</v>
      </c>
      <c r="F3" s="75" t="e">
        <f>'340 Tile Roof'!D22</f>
        <v>#NUM!</v>
      </c>
      <c r="G3" t="e">
        <f>'340 Tile Roof'!E22</f>
        <v>#NUM!</v>
      </c>
      <c r="H3" s="99" t="e">
        <f>E3*G3</f>
        <v>#NUM!</v>
      </c>
    </row>
    <row r="4" spans="1:8" x14ac:dyDescent="0.2">
      <c r="B4" t="e">
        <f>'340 Tile Roof'!#REF!</f>
        <v>#REF!</v>
      </c>
      <c r="C4" t="e">
        <f>'340 Tile Roof'!#REF!</f>
        <v>#REF!</v>
      </c>
      <c r="D4" t="e">
        <f>'340 Tile Roof'!#REF!</f>
        <v>#REF!</v>
      </c>
      <c r="E4" s="14" t="e">
        <f>'340 Tile Roof'!#REF!</f>
        <v>#REF!</v>
      </c>
      <c r="F4" s="75" t="e">
        <f>'340 Tile Roof'!#REF!</f>
        <v>#REF!</v>
      </c>
      <c r="G4" t="e">
        <f>'340 Tile Roof'!#REF!</f>
        <v>#REF!</v>
      </c>
      <c r="H4" s="99" t="e">
        <f t="shared" ref="H4:H13" si="0">E4*G4</f>
        <v>#REF!</v>
      </c>
    </row>
    <row r="5" spans="1:8" x14ac:dyDescent="0.2">
      <c r="B5" t="e">
        <f>'340 Tile Roof'!#REF!</f>
        <v>#REF!</v>
      </c>
      <c r="C5" t="e">
        <f>'340 Tile Roof'!#REF!</f>
        <v>#REF!</v>
      </c>
      <c r="D5" t="e">
        <f>'340 Tile Roof'!#REF!</f>
        <v>#REF!</v>
      </c>
      <c r="E5" s="14" t="e">
        <f>'340 Tile Roof'!#REF!</f>
        <v>#REF!</v>
      </c>
      <c r="F5" s="75" t="e">
        <f>'340 Tile Roof'!#REF!</f>
        <v>#REF!</v>
      </c>
      <c r="G5" t="e">
        <f>'340 Tile Roof'!#REF!</f>
        <v>#REF!</v>
      </c>
      <c r="H5" s="99" t="e">
        <f t="shared" si="0"/>
        <v>#REF!</v>
      </c>
    </row>
    <row r="6" spans="1:8" x14ac:dyDescent="0.2">
      <c r="B6" t="e">
        <f>'340 Tile Roof'!#REF!</f>
        <v>#REF!</v>
      </c>
      <c r="C6" t="e">
        <f>'340 Tile Roof'!#REF!</f>
        <v>#REF!</v>
      </c>
      <c r="D6" t="e">
        <f>'340 Tile Roof'!#REF!</f>
        <v>#REF!</v>
      </c>
      <c r="E6" s="14" t="e">
        <f>'340 Tile Roof'!#REF!</f>
        <v>#REF!</v>
      </c>
      <c r="F6" s="75" t="e">
        <f>'340 Tile Roof'!#REF!</f>
        <v>#REF!</v>
      </c>
      <c r="G6" t="e">
        <f>'340 Tile Roof'!#REF!</f>
        <v>#REF!</v>
      </c>
      <c r="H6" s="99" t="e">
        <f t="shared" si="0"/>
        <v>#REF!</v>
      </c>
    </row>
    <row r="7" spans="1:8" x14ac:dyDescent="0.2">
      <c r="B7" t="e">
        <f>'340 Tile Roof'!#REF!</f>
        <v>#REF!</v>
      </c>
      <c r="C7" t="e">
        <f>'340 Tile Roof'!#REF!</f>
        <v>#REF!</v>
      </c>
      <c r="D7" t="e">
        <f>'340 Tile Roof'!#REF!</f>
        <v>#REF!</v>
      </c>
      <c r="E7" s="14" t="e">
        <f>'340 Tile Roof'!#REF!</f>
        <v>#REF!</v>
      </c>
      <c r="F7" s="75" t="e">
        <f>'340 Tile Roof'!#REF!</f>
        <v>#REF!</v>
      </c>
      <c r="G7" t="e">
        <f>'340 Tile Roof'!#REF!</f>
        <v>#REF!</v>
      </c>
      <c r="H7" s="99" t="e">
        <f t="shared" si="0"/>
        <v>#REF!</v>
      </c>
    </row>
    <row r="8" spans="1:8" x14ac:dyDescent="0.2">
      <c r="B8" t="e">
        <f>'340 Tile Roof'!#REF!</f>
        <v>#REF!</v>
      </c>
      <c r="C8" t="e">
        <f>'340 Tile Roof'!#REF!</f>
        <v>#REF!</v>
      </c>
      <c r="D8" t="e">
        <f>'340 Tile Roof'!#REF!</f>
        <v>#REF!</v>
      </c>
      <c r="E8" s="14" t="e">
        <f>'340 Tile Roof'!#REF!</f>
        <v>#REF!</v>
      </c>
      <c r="F8" s="75" t="e">
        <f>'340 Tile Roof'!#REF!</f>
        <v>#REF!</v>
      </c>
      <c r="G8" t="e">
        <f>'340 Tile Roof'!#REF!</f>
        <v>#REF!</v>
      </c>
      <c r="H8" s="99" t="e">
        <f t="shared" si="0"/>
        <v>#REF!</v>
      </c>
    </row>
    <row r="9" spans="1:8" x14ac:dyDescent="0.2">
      <c r="B9" t="e">
        <f>'340 Tile Roof'!#REF!</f>
        <v>#REF!</v>
      </c>
      <c r="C9" t="e">
        <f>'340 Tile Roof'!#REF!</f>
        <v>#REF!</v>
      </c>
      <c r="D9" t="e">
        <f>'340 Tile Roof'!#REF!</f>
        <v>#REF!</v>
      </c>
      <c r="E9" s="14" t="e">
        <f>'340 Tile Roof'!#REF!</f>
        <v>#REF!</v>
      </c>
      <c r="F9" s="75" t="e">
        <f>'340 Tile Roof'!#REF!</f>
        <v>#REF!</v>
      </c>
      <c r="G9" t="e">
        <f>'340 Tile Roof'!#REF!</f>
        <v>#REF!</v>
      </c>
      <c r="H9" s="99" t="e">
        <f t="shared" si="0"/>
        <v>#REF!</v>
      </c>
    </row>
    <row r="10" spans="1:8" x14ac:dyDescent="0.2">
      <c r="B10" t="e">
        <f>'340 Tile Roof'!#REF!</f>
        <v>#REF!</v>
      </c>
      <c r="C10" t="e">
        <f>'340 Tile Roof'!#REF!</f>
        <v>#REF!</v>
      </c>
      <c r="D10" t="e">
        <f>'340 Tile Roof'!#REF!</f>
        <v>#REF!</v>
      </c>
      <c r="E10" s="14" t="e">
        <f>'340 Tile Roof'!#REF!</f>
        <v>#REF!</v>
      </c>
      <c r="F10" s="75" t="e">
        <f>'340 Tile Roof'!#REF!</f>
        <v>#REF!</v>
      </c>
      <c r="G10" t="e">
        <f>'340 Tile Roof'!#REF!</f>
        <v>#REF!</v>
      </c>
      <c r="H10" s="99" t="e">
        <f t="shared" si="0"/>
        <v>#REF!</v>
      </c>
    </row>
    <row r="11" spans="1:8" x14ac:dyDescent="0.2">
      <c r="B11" t="e">
        <f>'340 Tile Roof'!#REF!</f>
        <v>#REF!</v>
      </c>
      <c r="C11" t="e">
        <f>'340 Tile Roof'!#REF!</f>
        <v>#REF!</v>
      </c>
      <c r="D11" t="e">
        <f>'340 Tile Roof'!#REF!</f>
        <v>#REF!</v>
      </c>
      <c r="E11" s="14" t="e">
        <f>'340 Tile Roof'!#REF!</f>
        <v>#REF!</v>
      </c>
      <c r="F11" s="75" t="e">
        <f>'340 Tile Roof'!#REF!</f>
        <v>#REF!</v>
      </c>
      <c r="G11" t="e">
        <f>'340 Tile Roof'!#REF!</f>
        <v>#REF!</v>
      </c>
      <c r="H11" s="99" t="e">
        <f t="shared" si="0"/>
        <v>#REF!</v>
      </c>
    </row>
    <row r="12" spans="1:8" x14ac:dyDescent="0.2">
      <c r="B12" t="e">
        <f>'340 Tile Roof'!#REF!</f>
        <v>#REF!</v>
      </c>
      <c r="C12" t="e">
        <f>'340 Tile Roof'!#REF!</f>
        <v>#REF!</v>
      </c>
      <c r="D12" t="e">
        <f>'340 Tile Roof'!#REF!</f>
        <v>#REF!</v>
      </c>
      <c r="E12" s="14" t="e">
        <f>'340 Tile Roof'!#REF!</f>
        <v>#REF!</v>
      </c>
      <c r="F12" s="75" t="e">
        <f>'340 Tile Roof'!#REF!</f>
        <v>#REF!</v>
      </c>
      <c r="G12" t="e">
        <f>'340 Tile Roof'!#REF!</f>
        <v>#REF!</v>
      </c>
      <c r="H12" s="99" t="e">
        <f t="shared" si="0"/>
        <v>#REF!</v>
      </c>
    </row>
    <row r="13" spans="1:8" x14ac:dyDescent="0.2">
      <c r="B13" t="e">
        <f>'340 Tile Roof'!#REF!</f>
        <v>#REF!</v>
      </c>
      <c r="C13" t="e">
        <f>'340 Tile Roof'!#REF!</f>
        <v>#REF!</v>
      </c>
      <c r="D13" t="e">
        <f>'340 Tile Roof'!#REF!</f>
        <v>#REF!</v>
      </c>
      <c r="E13" s="14" t="e">
        <f>'340 Tile Roof'!#REF!</f>
        <v>#REF!</v>
      </c>
      <c r="F13" s="75" t="e">
        <f>'340 Tile Roof'!#REF!</f>
        <v>#REF!</v>
      </c>
      <c r="G13" t="e">
        <f>'340 Tile Roof'!#REF!</f>
        <v>#REF!</v>
      </c>
      <c r="H13" s="99" t="e">
        <f t="shared" si="0"/>
        <v>#REF!</v>
      </c>
    </row>
  </sheetData>
  <pageMargins left="0.7" right="0.7" top="0.75" bottom="0.75" header="0.3" footer="0.3"/>
  <pageSetup orientation="portrait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156">
    <tabColor indexed="10"/>
  </sheetPr>
  <dimension ref="A1:T113"/>
  <sheetViews>
    <sheetView topLeftCell="A3"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380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4121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/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54337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1184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Tasman Roofing 2008 Ltd</v>
      </c>
      <c r="B11" s="23"/>
      <c r="D11" s="33" t="s">
        <v>905</v>
      </c>
      <c r="E11" s="33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4b Barros Place, Richmond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0800 781 000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027 436 9501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admin@roofingtasman.co.nz</v>
      </c>
      <c r="C15" s="36"/>
      <c r="D15" s="33" t="s">
        <v>30789</v>
      </c>
      <c r="E15" s="398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Ngaire</v>
      </c>
      <c r="C16" s="36"/>
      <c r="D16" s="33" t="s">
        <v>30790</v>
      </c>
      <c r="E16" s="33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0" t="str">
        <f>'Main Sheet'!B7</f>
        <v>Site Address</v>
      </c>
      <c r="C19" s="400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352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'380 Flashings'!A46</f>
        <v>AJSFS</v>
      </c>
      <c r="B22" s="358" t="str">
        <f>VLOOKUP(A22,$A$44:$E$400,2,0)</f>
        <v>Flashing sum</v>
      </c>
      <c r="C22" s="40">
        <f>VLOOKUP(A22,$A$44:$E$400,3,0)</f>
        <v>1</v>
      </c>
      <c r="D22" s="40" t="str">
        <f>VLOOKUP(A22,$A$44:$E$400,4,0)</f>
        <v xml:space="preserve"> each </v>
      </c>
      <c r="E22" s="434">
        <f>VLOOKUP(A22,$A$44:$E$400,5,0)</f>
        <v>250</v>
      </c>
      <c r="F22" s="390">
        <f>C22*E22</f>
        <v>250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'380 Flashings'!A47</f>
        <v>#NUM!</v>
      </c>
      <c r="B23" s="358" t="e">
        <f>VLOOKUP(A23,$A$44:$E$400,2,0)</f>
        <v>#NUM!</v>
      </c>
      <c r="C23" s="40" t="e">
        <f>VLOOKUP(A23,$A$44:$E$400,3,0)</f>
        <v>#NUM!</v>
      </c>
      <c r="D23" s="40" t="e">
        <f>VLOOKUP(A23,$A$44:$E$400,4,0)</f>
        <v>#NUM!</v>
      </c>
      <c r="E23" s="383" t="e">
        <f t="shared" ref="E23:E26" si="0">VLOOKUP(A23,$A$44:$E$400,5,0)</f>
        <v>#NUM!</v>
      </c>
      <c r="F23" s="390" t="e">
        <f t="shared" ref="F23:F26" si="1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'380 Flashings'!A48</f>
        <v>#NUM!</v>
      </c>
      <c r="B24" s="358" t="e">
        <f>VLOOKUP(A24,$A$44:$E$400,2,0)</f>
        <v>#NUM!</v>
      </c>
      <c r="C24" s="40" t="e">
        <f>VLOOKUP(A24,$A$44:$E$400,3,0)</f>
        <v>#NUM!</v>
      </c>
      <c r="D24" s="40" t="e">
        <f>VLOOKUP(A24,$A$44:$E$400,4,0)</f>
        <v>#NUM!</v>
      </c>
      <c r="E24" s="383" t="e">
        <f t="shared" si="0"/>
        <v>#NUM!</v>
      </c>
      <c r="F24" s="390" t="e">
        <f t="shared" si="1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'380 Flashings'!A49</f>
        <v>#NUM!</v>
      </c>
      <c r="B25" s="358" t="e">
        <f t="shared" ref="B25:B26" si="2">VLOOKUP(A25,$A$44:$E$400,2,0)</f>
        <v>#NUM!</v>
      </c>
      <c r="C25" s="40" t="e">
        <f>VLOOKUP(A25,$A$44:$E$400,3,0)</f>
        <v>#NUM!</v>
      </c>
      <c r="D25" s="40" t="e">
        <f t="shared" ref="D25:D26" si="3">VLOOKUP(A25,$A$44:$E$400,4,0)</f>
        <v>#NUM!</v>
      </c>
      <c r="E25" s="383" t="e">
        <f t="shared" si="0"/>
        <v>#NUM!</v>
      </c>
      <c r="F25" s="390" t="e">
        <f t="shared" si="1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'380 Flashings'!A50</f>
        <v>#NUM!</v>
      </c>
      <c r="B26" s="358" t="e">
        <f t="shared" si="2"/>
        <v>#NUM!</v>
      </c>
      <c r="C26" s="40" t="e">
        <f>VLOOKUP(A26,$A$44:$E$400,3,0)</f>
        <v>#NUM!</v>
      </c>
      <c r="D26" s="40" t="e">
        <f t="shared" si="3"/>
        <v>#NUM!</v>
      </c>
      <c r="E26" s="383" t="e">
        <f t="shared" si="0"/>
        <v>#NUM!</v>
      </c>
      <c r="F26" s="390" t="e">
        <f t="shared" si="1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64"/>
      <c r="C27" s="38"/>
      <c r="D27" s="40"/>
      <c r="E27" s="383"/>
      <c r="F27" s="390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64"/>
      <c r="C28" s="38"/>
      <c r="D28" s="40"/>
      <c r="E28" s="383"/>
      <c r="F28" s="390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/>
      <c r="B29" s="364"/>
      <c r="C29" s="38"/>
      <c r="D29" s="40"/>
      <c r="E29" s="383"/>
      <c r="F29" s="390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3"/>
      <c r="B30" s="361"/>
      <c r="C30" s="360"/>
      <c r="D30" s="363"/>
      <c r="E30" s="363"/>
      <c r="F30" s="391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1"/>
      <c r="B31" s="31"/>
      <c r="C31" s="31"/>
      <c r="D31" s="31"/>
      <c r="E31" s="63" t="s">
        <v>1896</v>
      </c>
      <c r="F31" s="454" t="e">
        <f>SUM(F22:F30)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1897</v>
      </c>
      <c r="F32" s="455" t="e">
        <f>F31*15%</f>
        <v>#NUM!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1395</v>
      </c>
      <c r="F33" s="454" t="e">
        <f>F31+F32</f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/>
      <c r="F34" s="222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24.75" customHeight="1" x14ac:dyDescent="0.2">
      <c r="A35" s="869" t="s">
        <v>1008</v>
      </c>
      <c r="B35" s="869"/>
      <c r="C35" s="869"/>
      <c r="D35" s="869"/>
      <c r="E35" s="869"/>
      <c r="F35" s="86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338" t="s">
        <v>1588</v>
      </c>
      <c r="B37" s="430"/>
      <c r="C37" s="52"/>
      <c r="D37" s="878"/>
      <c r="E37" s="910"/>
      <c r="F37" s="910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D39" s="74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37" t="s">
        <v>7888</v>
      </c>
      <c r="B40" s="349"/>
      <c r="C40" s="385"/>
      <c r="D40" s="74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7889</v>
      </c>
      <c r="B41" s="349"/>
      <c r="C41" s="385"/>
      <c r="D41" s="397"/>
      <c r="E41" s="397"/>
      <c r="F41" s="410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1006</v>
      </c>
      <c r="B42" s="466" t="s">
        <v>30871</v>
      </c>
      <c r="C42" s="385"/>
      <c r="D42" s="31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42" customFormat="1" x14ac:dyDescent="0.2">
      <c r="A43" s="437" t="s">
        <v>2391</v>
      </c>
      <c r="B43" s="466" t="s">
        <v>30840</v>
      </c>
      <c r="C43" s="438"/>
      <c r="D43" s="494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245" customFormat="1" ht="13.5" thickBot="1" x14ac:dyDescent="0.25"/>
    <row r="45" spans="1:20" s="29" customFormat="1" ht="27" thickBot="1" x14ac:dyDescent="0.45">
      <c r="A45" s="191">
        <v>380</v>
      </c>
      <c r="B45" s="181" t="s">
        <v>3961</v>
      </c>
      <c r="C45" s="192"/>
      <c r="D45" s="193"/>
      <c r="E45" s="194"/>
      <c r="F45" s="195"/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76" customFormat="1" x14ac:dyDescent="0.2">
      <c r="A46" s="209" t="str" cm="1">
        <f t="array" ref="A46">INDEX(XML!D:D,SMALL(IF(($G$1=XML!B:B),ROW(XML!B:B)-MIN(ROW(XML!B:B))+1,""),ROWS($A$1:A1)))</f>
        <v>AJSFS</v>
      </c>
      <c r="B46" s="210" t="str">
        <f>VLOOKUP(A46,'Main Item List'!$A$3:$D$27748,2,0)</f>
        <v>Flashing sum</v>
      </c>
      <c r="C46" s="219" cm="1">
        <f t="array" ref="C46">INDEX(XML!$J$1:$J$1202,SMALL(IF(($G$1=XML!$B$1:$B$1202),ROW(XML!$B$1:$B$1202)-MIN(ROW(XML!$B$1:$B$1202))+1,""),ROWS($C$1:C1)))</f>
        <v>1</v>
      </c>
      <c r="D46" s="211" t="str">
        <f>VLOOKUP(A46,'Main Item List'!$A$3:$D$27748,3,0)</f>
        <v xml:space="preserve"> each </v>
      </c>
      <c r="E46" s="212">
        <f>VLOOKUP(A46,'Main Item List'!$A$3:$D$27748,4,0)</f>
        <v>250</v>
      </c>
      <c r="F46" s="213">
        <f t="shared" ref="F46:F50" si="4">IFERROR((C46*E46),"0")</f>
        <v>250</v>
      </c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09" t="e" cm="1">
        <f t="array" ref="A47">INDEX(XML!D:D,SMALL(IF(($G$1=XML!B:B),ROW(XML!B:B)-MIN(ROW(XML!B:B))+1,""),ROWS($A$1:A2)))</f>
        <v>#NUM!</v>
      </c>
      <c r="B47" s="210" t="e">
        <f>VLOOKUP(A47,'Main Item List'!$A$3:$D$27748,2,0)</f>
        <v>#NUM!</v>
      </c>
      <c r="C47" s="219" t="e" cm="1">
        <f t="array" ref="C47">INDEX(XML!$J$1:$J$1202,SMALL(IF(($G$1=XML!$B$1:$B$1202),ROW(XML!$B$1:$B$1202)-MIN(ROW(XML!$B$1:$B$1202))+1,""),ROWS($C$1:C2)))</f>
        <v>#NUM!</v>
      </c>
      <c r="D47" s="211" t="e">
        <f>VLOOKUP(A47,'Main Item List'!$A$3:$D$27748,3,0)</f>
        <v>#NUM!</v>
      </c>
      <c r="E47" s="212" t="e">
        <f>VLOOKUP(A47,'Main Item List'!$A$3:$D$27748,4,0)</f>
        <v>#NUM!</v>
      </c>
      <c r="F47" s="213" t="str">
        <f t="shared" si="4"/>
        <v>0</v>
      </c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09" t="e" cm="1">
        <f t="array" ref="A48">INDEX(XML!D:D,SMALL(IF(($G$1=XML!B:B),ROW(XML!B:B)-MIN(ROW(XML!B:B))+1,""),ROWS($A$1:A3)))</f>
        <v>#NUM!</v>
      </c>
      <c r="B48" s="210" t="e">
        <f>VLOOKUP(A48,'Main Item List'!$A$3:$D$27748,2,0)</f>
        <v>#NUM!</v>
      </c>
      <c r="C48" s="219" t="e" cm="1">
        <f t="array" ref="C48">INDEX(XML!$J$1:$J$1202,SMALL(IF(($G$1=XML!$B$1:$B$1202),ROW(XML!$B$1:$B$1202)-MIN(ROW(XML!$B$1:$B$1202))+1,""),ROWS($C$1:C3)))</f>
        <v>#NUM!</v>
      </c>
      <c r="D48" s="211" t="e">
        <f>VLOOKUP(A48,'Main Item List'!$A$3:$D$27748,3,0)</f>
        <v>#NUM!</v>
      </c>
      <c r="E48" s="212" t="e">
        <f>VLOOKUP(A48,'Main Item List'!$A$3:$D$27748,4,0)</f>
        <v>#NUM!</v>
      </c>
      <c r="F48" s="213" t="str">
        <f t="shared" si="4"/>
        <v>0</v>
      </c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09" t="e" cm="1">
        <f t="array" ref="A49">INDEX(XML!D:D,SMALL(IF(($G$1=XML!B:B),ROW(XML!B:B)-MIN(ROW(XML!B:B))+1,""),ROWS($A$1:A4)))</f>
        <v>#NUM!</v>
      </c>
      <c r="B49" s="210" t="e">
        <f>VLOOKUP(A49,'Main Item List'!$A$3:$D$27748,2,0)</f>
        <v>#NUM!</v>
      </c>
      <c r="C49" s="219" t="e" cm="1">
        <f t="array" ref="C49">INDEX(XML!$J$1:$J$1202,SMALL(IF(($G$1=XML!$B$1:$B$1202),ROW(XML!$B$1:$B$1202)-MIN(ROW(XML!$B$1:$B$1202))+1,""),ROWS($C$1:C4)))</f>
        <v>#NUM!</v>
      </c>
      <c r="D49" s="211" t="e">
        <f>VLOOKUP(A49,'Main Item List'!$A$3:$D$27748,3,0)</f>
        <v>#NUM!</v>
      </c>
      <c r="E49" s="212" t="e">
        <f>VLOOKUP(A49,'Main Item List'!$A$3:$D$27748,4,0)</f>
        <v>#NUM!</v>
      </c>
      <c r="F49" s="213" t="str">
        <f t="shared" si="4"/>
        <v>0</v>
      </c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e" cm="1">
        <f t="array" ref="A50">INDEX(XML!D:D,SMALL(IF(($G$1=XML!B:B),ROW(XML!B:B)-MIN(ROW(XML!B:B))+1,""),ROWS($A$1:A5)))</f>
        <v>#NUM!</v>
      </c>
      <c r="B50" s="210" t="e">
        <f>VLOOKUP(A50,'Main Item List'!$A$3:$D$27748,2,0)</f>
        <v>#NUM!</v>
      </c>
      <c r="C50" s="219" t="e" cm="1">
        <f t="array" ref="C50">INDEX(XML!$J$1:$J$1202,SMALL(IF(($G$1=XML!$B$1:$B$1202),ROW(XML!$B$1:$B$1202)-MIN(ROW(XML!$B$1:$B$1202))+1,""),ROWS($C$1:C5)))</f>
        <v>#NUM!</v>
      </c>
      <c r="D50" s="211" t="e">
        <f>VLOOKUP(A50,'Main Item List'!$A$3:$D$27748,3,0)</f>
        <v>#NUM!</v>
      </c>
      <c r="E50" s="212" t="e">
        <f>VLOOKUP(A50,'Main Item List'!$A$3:$D$27748,4,0)</f>
        <v>#NUM!</v>
      </c>
      <c r="F50" s="213" t="str">
        <f t="shared" si="4"/>
        <v>0</v>
      </c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160"/>
      <c r="B51" s="335"/>
      <c r="C51" s="224"/>
      <c r="D51" s="335"/>
      <c r="E51" s="159"/>
      <c r="F51" s="145"/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160"/>
      <c r="B52" s="813" t="s">
        <v>4798</v>
      </c>
      <c r="C52" s="813"/>
      <c r="D52" s="813"/>
      <c r="E52" s="159">
        <f>SUM(F46:F51)</f>
        <v>250</v>
      </c>
      <c r="F52" s="145"/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</sheetData>
  <mergeCells count="4">
    <mergeCell ref="B52:D52"/>
    <mergeCell ref="D6:F6"/>
    <mergeCell ref="A35:F35"/>
    <mergeCell ref="D37:F37"/>
  </mergeCells>
  <dataValidations count="1">
    <dataValidation type="list" allowBlank="1" showInputMessage="1" showErrorMessage="1" sqref="H9" xr:uid="{D67612D5-01DE-4C6B-8BA1-6558C963B4B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B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157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CONCATENATE('380 Flashings'!E9,"/",'380 Flashings'!F9)</f>
        <v>JNB 20058/380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'380 Flashings'!A11</f>
        <v>Tasman Roofing 2008 Ltd</v>
      </c>
    </row>
    <row r="3" spans="1:8" x14ac:dyDescent="0.2">
      <c r="B3" t="str">
        <f>'380 Flashings'!A22</f>
        <v>AJSFS</v>
      </c>
      <c r="C3" t="str">
        <f>'380 Flashings'!A22</f>
        <v>AJSFS</v>
      </c>
      <c r="D3" t="str">
        <f>'380 Flashings'!B22</f>
        <v>Flashing sum</v>
      </c>
      <c r="E3" s="14">
        <f>'380 Flashings'!C22</f>
        <v>1</v>
      </c>
      <c r="F3" s="75" t="str">
        <f>'380 Flashings'!D22</f>
        <v xml:space="preserve"> each </v>
      </c>
      <c r="G3" s="99">
        <f>'380 Flashings'!E22</f>
        <v>250</v>
      </c>
      <c r="H3" s="99">
        <f>E3*G3</f>
        <v>250</v>
      </c>
    </row>
    <row r="4" spans="1:8" x14ac:dyDescent="0.2">
      <c r="B4" t="e">
        <f>'380 Flashings'!A23</f>
        <v>#NUM!</v>
      </c>
      <c r="C4" t="e">
        <f>'380 Flashings'!A23</f>
        <v>#NUM!</v>
      </c>
      <c r="D4" t="e">
        <f>'380 Flashings'!B23</f>
        <v>#NUM!</v>
      </c>
      <c r="E4" s="14" t="e">
        <f>'380 Flashings'!C23</f>
        <v>#NUM!</v>
      </c>
      <c r="F4" s="75" t="e">
        <f>'380 Flashings'!D23</f>
        <v>#NUM!</v>
      </c>
      <c r="G4" s="99" t="e">
        <f>'380 Flashings'!E23</f>
        <v>#NUM!</v>
      </c>
      <c r="H4" s="99" t="e">
        <f t="shared" ref="H4:H8" si="0">E4*G4</f>
        <v>#NUM!</v>
      </c>
    </row>
    <row r="5" spans="1:8" x14ac:dyDescent="0.2">
      <c r="B5" t="e">
        <f>'380 Flashings'!A24</f>
        <v>#NUM!</v>
      </c>
      <c r="C5" t="e">
        <f>'380 Flashings'!A24</f>
        <v>#NUM!</v>
      </c>
      <c r="D5" t="e">
        <f>'380 Flashings'!B24</f>
        <v>#NUM!</v>
      </c>
      <c r="E5" s="14" t="e">
        <f>'380 Flashings'!C24</f>
        <v>#NUM!</v>
      </c>
      <c r="F5" s="75" t="e">
        <f>'380 Flashings'!D24</f>
        <v>#NUM!</v>
      </c>
      <c r="G5" s="99" t="e">
        <f>'380 Flashings'!E24</f>
        <v>#NUM!</v>
      </c>
      <c r="H5" s="99" t="e">
        <f t="shared" si="0"/>
        <v>#NUM!</v>
      </c>
    </row>
    <row r="6" spans="1:8" x14ac:dyDescent="0.2">
      <c r="B6" t="e">
        <f>'380 Flashings'!A25</f>
        <v>#NUM!</v>
      </c>
      <c r="C6" t="e">
        <f>'380 Flashings'!A25</f>
        <v>#NUM!</v>
      </c>
      <c r="D6" t="e">
        <f>'380 Flashings'!B25</f>
        <v>#NUM!</v>
      </c>
      <c r="E6" s="14" t="e">
        <f>'380 Flashings'!C25</f>
        <v>#NUM!</v>
      </c>
      <c r="F6" s="75" t="e">
        <f>'380 Flashings'!D25</f>
        <v>#NUM!</v>
      </c>
      <c r="G6" s="99" t="e">
        <f>'380 Flashings'!E25</f>
        <v>#NUM!</v>
      </c>
      <c r="H6" s="99" t="e">
        <f t="shared" si="0"/>
        <v>#NUM!</v>
      </c>
    </row>
    <row r="7" spans="1:8" x14ac:dyDescent="0.2">
      <c r="B7" t="e">
        <f>'380 Flashings'!A26</f>
        <v>#NUM!</v>
      </c>
      <c r="C7" t="e">
        <f>'380 Flashings'!A26</f>
        <v>#NUM!</v>
      </c>
      <c r="D7" t="e">
        <f>'380 Flashings'!B26</f>
        <v>#NUM!</v>
      </c>
      <c r="E7" s="14" t="e">
        <f>'380 Flashings'!C26</f>
        <v>#NUM!</v>
      </c>
      <c r="F7" s="75" t="e">
        <f>'380 Flashings'!D26</f>
        <v>#NUM!</v>
      </c>
      <c r="G7" s="99" t="e">
        <f>'380 Flashings'!E26</f>
        <v>#NUM!</v>
      </c>
      <c r="H7" s="99" t="e">
        <f t="shared" si="0"/>
        <v>#NUM!</v>
      </c>
    </row>
    <row r="8" spans="1:8" x14ac:dyDescent="0.2">
      <c r="B8">
        <f>'380 Flashings'!A30</f>
        <v>0</v>
      </c>
      <c r="C8">
        <f>'380 Flashings'!A30</f>
        <v>0</v>
      </c>
      <c r="D8">
        <f>'380 Flashings'!B30</f>
        <v>0</v>
      </c>
      <c r="E8" s="14">
        <f>'380 Flashings'!C30</f>
        <v>0</v>
      </c>
      <c r="F8" s="75">
        <f>'380 Flashings'!D30</f>
        <v>0</v>
      </c>
      <c r="G8" s="99">
        <f>'380 Flashings'!E30</f>
        <v>0</v>
      </c>
      <c r="H8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35">
    <tabColor indexed="10"/>
  </sheetPr>
  <dimension ref="A1:T146"/>
  <sheetViews>
    <sheetView topLeftCell="A4" zoomScaleNormal="100" workbookViewId="0">
      <selection activeCell="G9" sqref="G9:H9"/>
    </sheetView>
  </sheetViews>
  <sheetFormatPr defaultRowHeight="12.75" x14ac:dyDescent="0.2"/>
  <cols>
    <col min="1" max="1" width="15.5703125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355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1203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54331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1099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Design Windows Nelson Ltd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2015, Stoke,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03 547 1892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027 581 5273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DWNEstimator@designwindows.co.nz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Katrina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59" t="s">
        <v>937</v>
      </c>
      <c r="D21" s="59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32" t="str">
        <f>'355 Aluminium Joinery'!A67</f>
        <v>AJWDAPQDGO</v>
      </c>
      <c r="B22" s="431" t="str">
        <f>VLOOKUP(A22,$A$65:$E$406,2,0)</f>
        <v>Double glazed windows &amp; doors per m2</v>
      </c>
      <c r="C22" s="448">
        <f>VLOOKUP(A22,$A$65:$E$406,3,0)</f>
        <v>1</v>
      </c>
      <c r="D22" s="448" t="str">
        <f>VLOOKUP(A22,$A$65:$E$406,4,0)</f>
        <v>m2</v>
      </c>
      <c r="E22" s="434">
        <f>VLOOKUP(A22,$A$65:$E$406,5,0)</f>
        <v>325</v>
      </c>
      <c r="F22" s="476">
        <f>C22*E22</f>
        <v>325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89"/>
      <c r="B23" s="405"/>
      <c r="C23" s="353"/>
      <c r="D23" s="389"/>
      <c r="E23" s="389"/>
      <c r="F23" s="477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>
        <f>SUM(F22:F26)</f>
        <v>325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>
        <f>F27*15%</f>
        <v>48.75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>
        <f>F27+F28</f>
        <v>373.75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43"/>
      <c r="B32" s="43"/>
      <c r="C32" s="43"/>
      <c r="D32" s="43"/>
      <c r="E32" s="43"/>
      <c r="F32" s="43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415" t="s">
        <v>7971</v>
      </c>
      <c r="B33" s="429" t="s">
        <v>3353</v>
      </c>
      <c r="C33" s="415"/>
      <c r="D33" s="338"/>
      <c r="F33" s="42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15" t="s">
        <v>2000</v>
      </c>
      <c r="B34" s="429" t="s">
        <v>3346</v>
      </c>
      <c r="C34" s="415"/>
      <c r="D34" s="338"/>
      <c r="F34" s="42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15" t="s">
        <v>4049</v>
      </c>
      <c r="B35" s="429" t="s">
        <v>4050</v>
      </c>
      <c r="C35" s="415"/>
      <c r="D35" s="240"/>
      <c r="F35" s="42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15" t="s">
        <v>1936</v>
      </c>
      <c r="B36" s="429" t="s">
        <v>3350</v>
      </c>
      <c r="C36" s="415"/>
      <c r="D36" s="240"/>
      <c r="F36" s="42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15" t="s">
        <v>4755</v>
      </c>
      <c r="B37" s="890" t="s">
        <v>52538</v>
      </c>
      <c r="C37" s="890"/>
      <c r="D37" s="890"/>
      <c r="E37" s="890"/>
      <c r="F37" s="890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415" t="s">
        <v>8059</v>
      </c>
      <c r="B38" s="429" t="s">
        <v>1585</v>
      </c>
      <c r="C38" s="415"/>
      <c r="D38" s="240"/>
      <c r="F38" s="42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15"/>
      <c r="B39" s="429" t="s">
        <v>5510</v>
      </c>
      <c r="C39" s="415"/>
      <c r="D39" s="240"/>
      <c r="F39" s="42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15"/>
      <c r="B40" s="429"/>
      <c r="C40" s="415"/>
      <c r="D40" s="338"/>
      <c r="F40" s="42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415" t="s">
        <v>8070</v>
      </c>
      <c r="B41" s="429"/>
      <c r="C41" s="415"/>
      <c r="D41" s="415"/>
      <c r="F41" s="42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415" t="s">
        <v>8069</v>
      </c>
      <c r="B42" s="429" t="s">
        <v>8064</v>
      </c>
      <c r="C42" s="415"/>
      <c r="D42" s="415"/>
      <c r="F42" s="42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8" customHeight="1" x14ac:dyDescent="0.2">
      <c r="A43" s="415" t="s">
        <v>8062</v>
      </c>
      <c r="B43" s="429"/>
      <c r="C43" s="415"/>
      <c r="D43" s="415"/>
      <c r="F43" s="42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415" t="s">
        <v>8068</v>
      </c>
      <c r="B44" s="429" t="s">
        <v>18881</v>
      </c>
      <c r="C44" s="415"/>
      <c r="D44" s="338"/>
      <c r="F44" s="42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8" customHeight="1" x14ac:dyDescent="0.2">
      <c r="A45" s="415" t="s">
        <v>8065</v>
      </c>
      <c r="B45" s="429" t="s">
        <v>8066</v>
      </c>
      <c r="C45" s="415"/>
      <c r="D45" s="338"/>
      <c r="F45" s="42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415" t="s">
        <v>8067</v>
      </c>
      <c r="B46" s="890" t="s">
        <v>8089</v>
      </c>
      <c r="C46" s="890"/>
      <c r="D46" s="890"/>
      <c r="E46" s="890"/>
      <c r="F46" s="890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8" customHeight="1" x14ac:dyDescent="0.2">
      <c r="A47" s="415" t="s">
        <v>8073</v>
      </c>
      <c r="B47" s="429" t="s">
        <v>7972</v>
      </c>
      <c r="C47" s="415"/>
      <c r="D47" s="240"/>
      <c r="F47" s="42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8" customHeight="1" x14ac:dyDescent="0.2">
      <c r="A48" s="415" t="s">
        <v>8063</v>
      </c>
      <c r="B48" s="429" t="s">
        <v>7973</v>
      </c>
      <c r="C48" s="415"/>
      <c r="D48" s="240"/>
      <c r="F48" s="429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18" customHeight="1" x14ac:dyDescent="0.2">
      <c r="A49" s="415" t="s">
        <v>8071</v>
      </c>
      <c r="B49" s="429" t="s">
        <v>3352</v>
      </c>
      <c r="C49" s="415"/>
      <c r="D49" s="240"/>
      <c r="F49" s="42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ht="18" customHeight="1" x14ac:dyDescent="0.2">
      <c r="A50" s="415" t="s">
        <v>8072</v>
      </c>
      <c r="B50" s="429"/>
      <c r="C50" s="415"/>
      <c r="D50" s="240"/>
      <c r="F50" s="429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415"/>
      <c r="B51" s="429"/>
      <c r="C51" s="415"/>
      <c r="D51" s="240"/>
      <c r="F51" s="429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ht="18" customHeight="1" x14ac:dyDescent="0.2">
      <c r="A52" s="415" t="s">
        <v>8060</v>
      </c>
      <c r="B52" s="429"/>
      <c r="C52" s="415"/>
      <c r="D52" s="240"/>
      <c r="F52" s="429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ht="18" customHeight="1" x14ac:dyDescent="0.2">
      <c r="A53" s="415" t="s">
        <v>8061</v>
      </c>
      <c r="B53" s="429" t="s">
        <v>8101</v>
      </c>
      <c r="C53" s="415"/>
      <c r="D53" s="240"/>
      <c r="F53" s="429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ht="18" customHeight="1" x14ac:dyDescent="0.2">
      <c r="A54" s="415" t="s">
        <v>8062</v>
      </c>
      <c r="B54" s="429"/>
      <c r="C54" s="415"/>
      <c r="D54" s="338"/>
      <c r="F54" s="429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ht="18" customHeight="1" x14ac:dyDescent="0.2">
      <c r="A55" s="415" t="s">
        <v>8063</v>
      </c>
      <c r="B55" s="429" t="s">
        <v>3351</v>
      </c>
      <c r="C55" s="415"/>
      <c r="D55" s="240"/>
      <c r="F55" s="429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727" customFormat="1" ht="18" customHeight="1" x14ac:dyDescent="0.2">
      <c r="A56" s="415" t="s">
        <v>52592</v>
      </c>
      <c r="B56" s="728" t="s">
        <v>52593</v>
      </c>
      <c r="C56" s="415"/>
      <c r="D56" s="240"/>
      <c r="F56" s="728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x14ac:dyDescent="0.2">
      <c r="A57" s="415"/>
      <c r="B57" s="429"/>
      <c r="C57" s="415"/>
      <c r="D57" s="240"/>
      <c r="F57" s="429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ht="18" customHeight="1" x14ac:dyDescent="0.2">
      <c r="A58" s="415" t="s">
        <v>2391</v>
      </c>
      <c r="B58" s="429" t="s">
        <v>3378</v>
      </c>
      <c r="C58" s="415"/>
      <c r="D58" s="240"/>
      <c r="F58" s="429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A59" s="52"/>
      <c r="B59" s="52"/>
      <c r="C59" s="52"/>
      <c r="D59" s="43"/>
      <c r="E59" s="130"/>
      <c r="F59" s="130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3" customFormat="1" x14ac:dyDescent="0.2"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3" customFormat="1" x14ac:dyDescent="0.2">
      <c r="A61" s="437" t="s">
        <v>7888</v>
      </c>
      <c r="B61" s="349"/>
      <c r="C61" s="385"/>
      <c r="D61" s="396"/>
      <c r="E61" s="396"/>
      <c r="F61" s="409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3" customFormat="1" x14ac:dyDescent="0.2">
      <c r="A62" s="437" t="s">
        <v>7889</v>
      </c>
      <c r="B62" s="349"/>
      <c r="C62" s="385"/>
      <c r="D62" s="397"/>
      <c r="E62" s="397"/>
      <c r="F62" s="410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</row>
    <row r="63" spans="1:20" s="3" customFormat="1" x14ac:dyDescent="0.2">
      <c r="A63" s="386" t="s">
        <v>1006</v>
      </c>
      <c r="B63" s="474" t="s">
        <v>7477</v>
      </c>
      <c r="C63" s="385"/>
      <c r="E63" s="396"/>
      <c r="F63" s="409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</row>
    <row r="64" spans="1:20" s="3" customFormat="1" x14ac:dyDescent="0.2">
      <c r="A64" s="386" t="s">
        <v>2391</v>
      </c>
      <c r="B64" s="466" t="s">
        <v>30840</v>
      </c>
      <c r="C64" s="385"/>
      <c r="D64" s="396"/>
      <c r="E64" s="396"/>
      <c r="F64" s="409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</row>
    <row r="65" spans="1:20" s="245" customFormat="1" ht="13.5" thickBot="1" x14ac:dyDescent="0.25"/>
    <row r="66" spans="1:20" s="29" customFormat="1" ht="27" thickBot="1" x14ac:dyDescent="0.45">
      <c r="A66" s="191">
        <v>355</v>
      </c>
      <c r="B66" s="181" t="s">
        <v>823</v>
      </c>
      <c r="C66" s="192"/>
      <c r="D66" s="193"/>
      <c r="E66" s="194"/>
      <c r="F66" s="195"/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09" t="str" cm="1">
        <f t="array" ref="A67">INDEX(XML!D:D,SMALL(IF(($G$1=XML!B:B),ROW(XML!B:B)-MIN(ROW(XML!B:B))+1,""),ROWS($A$1:A1)))</f>
        <v>AJWDAPQDGO</v>
      </c>
      <c r="B67" s="210" t="str">
        <f>VLOOKUP(A67,'Main Item List'!$A$3:$D$27748,2,0)</f>
        <v>Double glazed windows &amp; doors per m2</v>
      </c>
      <c r="C67" s="219" cm="1">
        <f t="array" ref="C67">INDEX(XML!$J$1:$J$1202,SMALL(IF(($G$1=XML!$B$1:$B$1202),ROW(XML!$B$1:$B$1202)-MIN(ROW(XML!$B$1:$B$1202))+1,""),ROWS($C$1:C1)))</f>
        <v>1</v>
      </c>
      <c r="D67" s="211" t="str">
        <f>VLOOKUP(A67,'Main Item List'!$A$3:$D$27748,3,0)</f>
        <v>m2</v>
      </c>
      <c r="E67" s="212">
        <f>VLOOKUP(A67,'Main Item List'!$A$3:$D$27748,4,0)</f>
        <v>325</v>
      </c>
      <c r="F67" s="213">
        <f t="shared" ref="F67" si="0">IFERROR((C67*E67),"0")</f>
        <v>325</v>
      </c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160"/>
      <c r="B68" s="142"/>
      <c r="C68" s="335"/>
      <c r="D68" s="335"/>
      <c r="E68" s="222"/>
      <c r="F68" s="145"/>
      <c r="G68" s="136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160"/>
      <c r="B69" s="813" t="s">
        <v>2638</v>
      </c>
      <c r="C69" s="813"/>
      <c r="D69" s="813"/>
      <c r="E69" s="159">
        <f>SUM(F67:F68)</f>
        <v>325</v>
      </c>
      <c r="F69" s="145"/>
      <c r="G69" s="136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45" customFormat="1" x14ac:dyDescent="0.2"/>
    <row r="71" spans="1:20" s="245" customFormat="1" x14ac:dyDescent="0.2"/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8" s="245" customFormat="1" x14ac:dyDescent="0.2"/>
    <row r="114" spans="1:8" s="245" customFormat="1" ht="25.5" x14ac:dyDescent="0.35">
      <c r="A114" s="908" t="s">
        <v>1176</v>
      </c>
      <c r="B114" s="908"/>
      <c r="C114" s="908"/>
      <c r="D114" s="908"/>
      <c r="E114" s="908"/>
      <c r="F114" s="908"/>
      <c r="G114" s="908"/>
      <c r="H114" s="908"/>
    </row>
    <row r="115" spans="1:8" s="245" customFormat="1" x14ac:dyDescent="0.2"/>
    <row r="116" spans="1:8" s="245" customFormat="1" x14ac:dyDescent="0.2">
      <c r="A116" s="458" t="s">
        <v>2672</v>
      </c>
      <c r="D116" s="458" t="s">
        <v>1494</v>
      </c>
      <c r="F116" s="458" t="s">
        <v>1204</v>
      </c>
    </row>
    <row r="117" spans="1:8" s="245" customFormat="1" x14ac:dyDescent="0.2">
      <c r="A117" s="458" t="s">
        <v>2673</v>
      </c>
      <c r="D117" s="458" t="s">
        <v>1495</v>
      </c>
      <c r="F117" s="458" t="s">
        <v>1207</v>
      </c>
    </row>
    <row r="118" spans="1:8" s="245" customFormat="1" x14ac:dyDescent="0.2">
      <c r="A118" s="458" t="s">
        <v>2680</v>
      </c>
      <c r="D118" s="458" t="s">
        <v>1496</v>
      </c>
      <c r="F118" s="458" t="s">
        <v>1208</v>
      </c>
    </row>
    <row r="119" spans="1:8" s="245" customFormat="1" x14ac:dyDescent="0.2">
      <c r="A119" s="458" t="s">
        <v>2681</v>
      </c>
      <c r="D119" s="458" t="s">
        <v>1497</v>
      </c>
      <c r="F119" s="458" t="s">
        <v>1210</v>
      </c>
    </row>
    <row r="120" spans="1:8" s="245" customFormat="1" x14ac:dyDescent="0.2">
      <c r="D120" s="458" t="s">
        <v>1498</v>
      </c>
      <c r="F120" s="458" t="s">
        <v>1504</v>
      </c>
    </row>
    <row r="121" spans="1:8" s="245" customFormat="1" x14ac:dyDescent="0.2">
      <c r="F121" s="458" t="s">
        <v>1115</v>
      </c>
    </row>
    <row r="122" spans="1:8" s="245" customFormat="1" x14ac:dyDescent="0.2">
      <c r="A122" s="458" t="s">
        <v>2674</v>
      </c>
      <c r="D122" s="458" t="s">
        <v>1585</v>
      </c>
      <c r="F122" s="458" t="s">
        <v>2665</v>
      </c>
    </row>
    <row r="123" spans="1:8" s="245" customFormat="1" x14ac:dyDescent="0.2">
      <c r="A123" s="458" t="s">
        <v>2675</v>
      </c>
      <c r="D123" s="458" t="s">
        <v>1586</v>
      </c>
      <c r="F123" s="458" t="s">
        <v>1126</v>
      </c>
    </row>
    <row r="124" spans="1:8" s="245" customFormat="1" x14ac:dyDescent="0.2">
      <c r="A124" s="458"/>
      <c r="D124" s="458"/>
      <c r="F124" s="458" t="s">
        <v>2667</v>
      </c>
    </row>
    <row r="125" spans="1:8" s="245" customFormat="1" x14ac:dyDescent="0.2">
      <c r="F125" s="458" t="s">
        <v>1130</v>
      </c>
    </row>
    <row r="126" spans="1:8" s="245" customFormat="1" x14ac:dyDescent="0.2">
      <c r="F126" s="458" t="s">
        <v>1133</v>
      </c>
    </row>
    <row r="127" spans="1:8" s="245" customFormat="1" x14ac:dyDescent="0.2">
      <c r="A127" s="458" t="s">
        <v>1938</v>
      </c>
      <c r="F127" s="458" t="s">
        <v>2670</v>
      </c>
    </row>
    <row r="128" spans="1:8" s="245" customFormat="1" x14ac:dyDescent="0.2">
      <c r="A128" s="458" t="s">
        <v>1937</v>
      </c>
      <c r="F128" s="458" t="s">
        <v>1205</v>
      </c>
    </row>
    <row r="129" spans="1:6" s="245" customFormat="1" x14ac:dyDescent="0.2">
      <c r="A129" s="458" t="s">
        <v>1939</v>
      </c>
      <c r="F129" s="458" t="s">
        <v>1206</v>
      </c>
    </row>
    <row r="130" spans="1:6" s="245" customFormat="1" x14ac:dyDescent="0.2">
      <c r="A130" s="458" t="s">
        <v>1940</v>
      </c>
      <c r="F130" s="458" t="s">
        <v>2669</v>
      </c>
    </row>
    <row r="131" spans="1:6" s="245" customFormat="1" x14ac:dyDescent="0.2">
      <c r="F131" s="458" t="s">
        <v>1134</v>
      </c>
    </row>
    <row r="132" spans="1:6" s="245" customFormat="1" x14ac:dyDescent="0.2">
      <c r="F132" s="458" t="s">
        <v>1121</v>
      </c>
    </row>
    <row r="133" spans="1:6" s="245" customFormat="1" x14ac:dyDescent="0.2">
      <c r="F133" s="458" t="s">
        <v>1209</v>
      </c>
    </row>
    <row r="134" spans="1:6" s="245" customFormat="1" x14ac:dyDescent="0.2">
      <c r="F134" s="458" t="s">
        <v>1131</v>
      </c>
    </row>
    <row r="135" spans="1:6" s="245" customFormat="1" x14ac:dyDescent="0.2">
      <c r="F135" s="458" t="s">
        <v>1211</v>
      </c>
    </row>
    <row r="136" spans="1:6" s="245" customFormat="1" x14ac:dyDescent="0.2">
      <c r="F136" s="458" t="s">
        <v>2664</v>
      </c>
    </row>
    <row r="137" spans="1:6" s="245" customFormat="1" x14ac:dyDescent="0.2">
      <c r="F137" s="458" t="s">
        <v>2666</v>
      </c>
    </row>
    <row r="138" spans="1:6" s="245" customFormat="1" x14ac:dyDescent="0.2">
      <c r="F138" s="458" t="s">
        <v>2668</v>
      </c>
    </row>
    <row r="139" spans="1:6" s="245" customFormat="1" x14ac:dyDescent="0.2">
      <c r="F139" s="458" t="s">
        <v>1117</v>
      </c>
    </row>
    <row r="140" spans="1:6" s="245" customFormat="1" x14ac:dyDescent="0.2">
      <c r="F140" s="458" t="s">
        <v>2671</v>
      </c>
    </row>
    <row r="141" spans="1:6" s="245" customFormat="1" x14ac:dyDescent="0.2"/>
    <row r="142" spans="1:6" s="245" customFormat="1" x14ac:dyDescent="0.2"/>
    <row r="143" spans="1:6" s="245" customFormat="1" x14ac:dyDescent="0.2"/>
    <row r="144" spans="1:6" s="245" customFormat="1" x14ac:dyDescent="0.2"/>
    <row r="145" s="245" customFormat="1" x14ac:dyDescent="0.2"/>
    <row r="146" s="245" customFormat="1" x14ac:dyDescent="0.2"/>
  </sheetData>
  <mergeCells count="6">
    <mergeCell ref="B69:D69"/>
    <mergeCell ref="D6:F6"/>
    <mergeCell ref="A31:F31"/>
    <mergeCell ref="A114:H114"/>
    <mergeCell ref="B37:F37"/>
    <mergeCell ref="B46:F46"/>
  </mergeCells>
  <phoneticPr fontId="75" type="noConversion"/>
  <dataValidations count="1">
    <dataValidation type="list" allowBlank="1" showInputMessage="1" showErrorMessage="1" sqref="H9" xr:uid="{BD2FCDB9-27A2-4C00-8A93-2E11BC7AF7C4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scale="83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67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13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CONCATENATE('355 Aluminium Joinery'!E9,"/",'355 Aluminium Joinery'!F9)</f>
        <v>JNB 20058/355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'355 Aluminium Joinery'!A11</f>
        <v>Design Windows Nelson Ltd</v>
      </c>
    </row>
    <row r="3" spans="1:8" x14ac:dyDescent="0.2">
      <c r="B3" t="str">
        <f>'355 Aluminium Joinery'!A22</f>
        <v>AJWDAPQDGO</v>
      </c>
      <c r="C3" t="str">
        <f>'355 Aluminium Joinery'!A22</f>
        <v>AJWDAPQDGO</v>
      </c>
      <c r="D3" t="str">
        <f>'355 Aluminium Joinery'!B22</f>
        <v>Double glazed windows &amp; doors per m2</v>
      </c>
      <c r="E3" s="14">
        <f>'355 Aluminium Joinery'!C22</f>
        <v>1</v>
      </c>
      <c r="F3" s="75" t="str">
        <f>'355 Aluminium Joinery'!D22</f>
        <v>m2</v>
      </c>
      <c r="G3" s="99">
        <f>'355 Aluminium Joinery'!E22</f>
        <v>325</v>
      </c>
      <c r="H3" s="99">
        <f>E3*G3</f>
        <v>325</v>
      </c>
    </row>
    <row r="4" spans="1:8" x14ac:dyDescent="0.2">
      <c r="B4">
        <f>'355 Aluminium Joinery'!A23</f>
        <v>0</v>
      </c>
      <c r="C4">
        <f>'355 Aluminium Joinery'!A23</f>
        <v>0</v>
      </c>
      <c r="D4">
        <f>'355 Aluminium Joinery'!B23</f>
        <v>0</v>
      </c>
      <c r="E4" s="14">
        <f>'355 Aluminium Joinery'!C23</f>
        <v>0</v>
      </c>
      <c r="F4" s="75">
        <f>'355 Aluminium Joinery'!D23</f>
        <v>0</v>
      </c>
      <c r="G4" s="99">
        <f>'355 Aluminium Joinery'!E23</f>
        <v>0</v>
      </c>
      <c r="H4" s="99">
        <f t="shared" ref="H4:H7" si="0">E4*G4</f>
        <v>0</v>
      </c>
    </row>
    <row r="5" spans="1:8" x14ac:dyDescent="0.2">
      <c r="B5">
        <f>'355 Aluminium Joinery'!A24</f>
        <v>0</v>
      </c>
      <c r="C5">
        <f>'355 Aluminium Joinery'!A24</f>
        <v>0</v>
      </c>
      <c r="D5">
        <f>'355 Aluminium Joinery'!B24</f>
        <v>0</v>
      </c>
      <c r="E5" s="14">
        <f>'355 Aluminium Joinery'!C24</f>
        <v>0</v>
      </c>
      <c r="F5" s="75">
        <f>'355 Aluminium Joinery'!D24</f>
        <v>0</v>
      </c>
      <c r="G5" s="99">
        <f>'355 Aluminium Joinery'!E24</f>
        <v>0</v>
      </c>
      <c r="H5" s="99">
        <f t="shared" si="0"/>
        <v>0</v>
      </c>
    </row>
    <row r="6" spans="1:8" x14ac:dyDescent="0.2">
      <c r="B6">
        <f>'355 Aluminium Joinery'!A25</f>
        <v>0</v>
      </c>
      <c r="C6">
        <f>'355 Aluminium Joinery'!A25</f>
        <v>0</v>
      </c>
      <c r="D6">
        <f>'355 Aluminium Joinery'!B25</f>
        <v>0</v>
      </c>
      <c r="E6" s="14">
        <f>'355 Aluminium Joinery'!C25</f>
        <v>0</v>
      </c>
      <c r="F6" s="75">
        <f>'355 Aluminium Joinery'!D25</f>
        <v>0</v>
      </c>
      <c r="G6" s="99">
        <f>'355 Aluminium Joinery'!E25</f>
        <v>0</v>
      </c>
      <c r="H6" s="99">
        <f t="shared" si="0"/>
        <v>0</v>
      </c>
    </row>
    <row r="7" spans="1:8" x14ac:dyDescent="0.2">
      <c r="B7">
        <f>'355 Aluminium Joinery'!A26</f>
        <v>0</v>
      </c>
      <c r="C7">
        <f>'355 Aluminium Joinery'!A26</f>
        <v>0</v>
      </c>
      <c r="D7">
        <f>'355 Aluminium Joinery'!B26</f>
        <v>0</v>
      </c>
      <c r="E7" s="14">
        <f>'355 Aluminium Joinery'!C26</f>
        <v>0</v>
      </c>
      <c r="F7" s="75">
        <f>'355 Aluminium Joinery'!D26</f>
        <v>0</v>
      </c>
      <c r="G7" s="99">
        <f>'355 Aluminium Joinery'!E26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36">
    <tabColor indexed="10"/>
    <pageSetUpPr fitToPage="1"/>
  </sheetPr>
  <dimension ref="A1:T144"/>
  <sheetViews>
    <sheetView topLeftCell="A4"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550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1943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54371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1087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Terry Westley Drainlayer Ltd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3379, Richmond,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03 544 2125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027 496 9902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westley.drainlayers@xtra.co.nz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Terry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0" t="str">
        <f>'Main Sheet'!B7</f>
        <v>Site Address</v>
      </c>
      <c r="C19" s="400"/>
      <c r="D19" s="48"/>
      <c r="E19" s="48"/>
      <c r="F19" s="4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'550 Drainlayer'!A60</f>
        <v>DAPQ</v>
      </c>
      <c r="B22" s="364" t="e">
        <f>VLOOKUP(A22,$A$58:$E$401,2,0)</f>
        <v>#N/A</v>
      </c>
      <c r="C22" s="40">
        <f>VLOOKUP(A22,$A$58:$E$401,3,0)</f>
        <v>1</v>
      </c>
      <c r="D22" s="39" t="e">
        <f>VLOOKUP(A22,$A$58:$E$401,4,0)</f>
        <v>#N/A</v>
      </c>
      <c r="E22" s="434" t="e">
        <f>VLOOKUP(A22,$A$58:$E$401,5,0)</f>
        <v>#N/A</v>
      </c>
      <c r="F22" s="390" t="e">
        <f>C22*E22</f>
        <v>#N/A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'550 Drainlayer'!A61</f>
        <v>DLDGPS</v>
      </c>
      <c r="B23" s="364" t="str">
        <f>VLOOKUP(A23,$A$58:$E$401,2,0)</f>
        <v>Drainage P.S. Sum</v>
      </c>
      <c r="C23" s="40">
        <f>VLOOKUP(A23,$A$58:$E$401,3,0)</f>
        <v>1</v>
      </c>
      <c r="D23" s="39" t="str">
        <f>VLOOKUP(A23,$A$58:$E$401,4,0)</f>
        <v xml:space="preserve"> sum </v>
      </c>
      <c r="E23" s="383">
        <f>VLOOKUP(A23,$A$58:$E$401,5,0)</f>
        <v>5000</v>
      </c>
      <c r="F23" s="390">
        <f t="shared" ref="F23:F31" si="0">C23*E23</f>
        <v>5000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'550 Drainlayer'!A62</f>
        <v>#NUM!</v>
      </c>
      <c r="B24" s="364" t="e">
        <f t="shared" ref="B24:B31" si="1">VLOOKUP(A24,$A$58:$E$401,2,0)</f>
        <v>#NUM!</v>
      </c>
      <c r="C24" s="40" t="e">
        <f t="shared" ref="C24:C31" si="2">VLOOKUP(A24,$A$58:$E$401,3,0)</f>
        <v>#NUM!</v>
      </c>
      <c r="D24" s="39" t="e">
        <f t="shared" ref="D24:D31" si="3">VLOOKUP(A24,$A$58:$E$401,4,0)</f>
        <v>#NUM!</v>
      </c>
      <c r="E24" s="383" t="e">
        <f t="shared" ref="E24:E31" si="4">VLOOKUP(A24,$A$58:$E$401,5,0)</f>
        <v>#NUM!</v>
      </c>
      <c r="F24" s="390" t="e">
        <f t="shared" si="0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'550 Drainlayer'!A63</f>
        <v>#NUM!</v>
      </c>
      <c r="B25" s="364" t="e">
        <f t="shared" si="1"/>
        <v>#NUM!</v>
      </c>
      <c r="C25" s="40" t="e">
        <f t="shared" si="2"/>
        <v>#NUM!</v>
      </c>
      <c r="D25" s="39" t="e">
        <f t="shared" si="3"/>
        <v>#NUM!</v>
      </c>
      <c r="E25" s="383" t="e">
        <f t="shared" si="4"/>
        <v>#NUM!</v>
      </c>
      <c r="F25" s="390" t="e">
        <f t="shared" si="0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'550 Drainlayer'!A64</f>
        <v>#NUM!</v>
      </c>
      <c r="B26" s="364" t="e">
        <f t="shared" si="1"/>
        <v>#NUM!</v>
      </c>
      <c r="C26" s="40" t="e">
        <f t="shared" si="2"/>
        <v>#NUM!</v>
      </c>
      <c r="D26" s="39" t="e">
        <f t="shared" si="3"/>
        <v>#NUM!</v>
      </c>
      <c r="E26" s="383" t="e">
        <f t="shared" si="4"/>
        <v>#NUM!</v>
      </c>
      <c r="F26" s="390" t="e">
        <f t="shared" si="0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>'550 Drainlayer'!A65</f>
        <v>#NUM!</v>
      </c>
      <c r="B27" s="364" t="e">
        <f t="shared" si="1"/>
        <v>#NUM!</v>
      </c>
      <c r="C27" s="40" t="e">
        <f t="shared" si="2"/>
        <v>#NUM!</v>
      </c>
      <c r="D27" s="39" t="e">
        <f t="shared" si="3"/>
        <v>#NUM!</v>
      </c>
      <c r="E27" s="383" t="e">
        <f t="shared" si="4"/>
        <v>#NUM!</v>
      </c>
      <c r="F27" s="390" t="e">
        <f t="shared" si="0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>'550 Drainlayer'!A66</f>
        <v>#NUM!</v>
      </c>
      <c r="B28" s="364" t="e">
        <f t="shared" si="1"/>
        <v>#NUM!</v>
      </c>
      <c r="C28" s="40" t="e">
        <f t="shared" si="2"/>
        <v>#NUM!</v>
      </c>
      <c r="D28" s="39" t="e">
        <f t="shared" si="3"/>
        <v>#NUM!</v>
      </c>
      <c r="E28" s="383" t="e">
        <f t="shared" si="4"/>
        <v>#NUM!</v>
      </c>
      <c r="F28" s="390" t="e">
        <f t="shared" si="0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'550 Drainlayer'!A67</f>
        <v>#NUM!</v>
      </c>
      <c r="B29" s="364" t="e">
        <f t="shared" si="1"/>
        <v>#NUM!</v>
      </c>
      <c r="C29" s="40" t="e">
        <f t="shared" si="2"/>
        <v>#NUM!</v>
      </c>
      <c r="D29" s="39" t="e">
        <f t="shared" si="3"/>
        <v>#NUM!</v>
      </c>
      <c r="E29" s="383" t="e">
        <f t="shared" si="4"/>
        <v>#NUM!</v>
      </c>
      <c r="F29" s="390" t="e">
        <f t="shared" si="0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>'550 Drainlayer'!A68</f>
        <v>#NUM!</v>
      </c>
      <c r="B30" s="364" t="e">
        <f t="shared" si="1"/>
        <v>#NUM!</v>
      </c>
      <c r="C30" s="40" t="e">
        <f t="shared" si="2"/>
        <v>#NUM!</v>
      </c>
      <c r="D30" s="39" t="e">
        <f t="shared" si="3"/>
        <v>#NUM!</v>
      </c>
      <c r="E30" s="383" t="e">
        <f t="shared" si="4"/>
        <v>#NUM!</v>
      </c>
      <c r="F30" s="390" t="e">
        <f t="shared" si="0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>'550 Drainlayer'!A69</f>
        <v>#NUM!</v>
      </c>
      <c r="B31" s="364" t="e">
        <f t="shared" si="1"/>
        <v>#NUM!</v>
      </c>
      <c r="C31" s="40" t="e">
        <f t="shared" si="2"/>
        <v>#NUM!</v>
      </c>
      <c r="D31" s="39" t="e">
        <f t="shared" si="3"/>
        <v>#NUM!</v>
      </c>
      <c r="E31" s="383" t="e">
        <f t="shared" si="4"/>
        <v>#NUM!</v>
      </c>
      <c r="F31" s="390" t="e">
        <f t="shared" si="0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59"/>
      <c r="C32" s="358"/>
      <c r="D32" s="362"/>
      <c r="E32" s="362"/>
      <c r="F32" s="453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3"/>
      <c r="B33" s="361"/>
      <c r="C33" s="360"/>
      <c r="D33" s="363"/>
      <c r="E33" s="363"/>
      <c r="F33" s="391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1"/>
      <c r="B34" s="31"/>
      <c r="C34" s="31"/>
      <c r="D34" s="31"/>
      <c r="E34" s="63" t="s">
        <v>1896</v>
      </c>
      <c r="F34" s="454" t="e">
        <f>SUM(F22:F33)</f>
        <v>#N/A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 t="s">
        <v>1897</v>
      </c>
      <c r="F35" s="455" t="e">
        <f>F34*15%</f>
        <v>#N/A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1395</v>
      </c>
      <c r="F36" s="454" t="e">
        <f>F34+F35</f>
        <v>#N/A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3"/>
      <c r="B39" s="43"/>
      <c r="C39" s="43"/>
      <c r="D39" s="43"/>
      <c r="E39" s="43"/>
      <c r="F39" s="43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415" t="s">
        <v>6695</v>
      </c>
      <c r="B40" s="525" t="s">
        <v>1944</v>
      </c>
      <c r="C40" s="415"/>
      <c r="E40" s="525"/>
      <c r="F40" s="52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415" t="s">
        <v>1945</v>
      </c>
      <c r="B41" s="525" t="s">
        <v>1944</v>
      </c>
      <c r="C41" s="415"/>
      <c r="E41" s="526"/>
      <c r="F41" s="526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415" t="s">
        <v>4755</v>
      </c>
      <c r="B42" s="890" t="s">
        <v>4756</v>
      </c>
      <c r="C42" s="890"/>
      <c r="D42" s="890"/>
      <c r="E42" s="890"/>
      <c r="F42" s="890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8" customHeight="1" x14ac:dyDescent="0.2">
      <c r="A43" s="415" t="s">
        <v>4736</v>
      </c>
      <c r="B43" s="429" t="s">
        <v>4737</v>
      </c>
      <c r="C43" s="415"/>
      <c r="E43" s="526"/>
      <c r="F43" s="526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415" t="s">
        <v>8074</v>
      </c>
      <c r="B44" s="429" t="s">
        <v>1585</v>
      </c>
      <c r="C44" s="415"/>
      <c r="E44" s="526"/>
      <c r="F44" s="526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28.5" customHeight="1" x14ac:dyDescent="0.2">
      <c r="A45" s="415" t="s">
        <v>1946</v>
      </c>
      <c r="B45" s="556" t="s">
        <v>3353</v>
      </c>
      <c r="C45" s="415"/>
      <c r="E45" s="526"/>
      <c r="F45" s="526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415" t="s">
        <v>1947</v>
      </c>
      <c r="B46" s="890" t="s">
        <v>8027</v>
      </c>
      <c r="C46" s="890"/>
      <c r="D46" s="890"/>
      <c r="E46" s="890"/>
      <c r="F46" s="890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8" customHeight="1" x14ac:dyDescent="0.2">
      <c r="A47" s="415" t="s">
        <v>2653</v>
      </c>
      <c r="B47" s="890" t="s">
        <v>8026</v>
      </c>
      <c r="C47" s="890"/>
      <c r="D47" s="890"/>
      <c r="E47" s="890"/>
      <c r="F47" s="890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8" customHeight="1" x14ac:dyDescent="0.2">
      <c r="A48" s="415" t="s">
        <v>2657</v>
      </c>
      <c r="B48" s="890" t="s">
        <v>8025</v>
      </c>
      <c r="C48" s="890"/>
      <c r="D48" s="890"/>
      <c r="E48" s="890"/>
      <c r="F48" s="890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18" customHeight="1" x14ac:dyDescent="0.2">
      <c r="A49" s="415" t="s">
        <v>7974</v>
      </c>
      <c r="B49" s="429" t="s">
        <v>8023</v>
      </c>
      <c r="C49" s="415"/>
      <c r="E49" s="525"/>
      <c r="F49" s="525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ht="18" customHeight="1" x14ac:dyDescent="0.2">
      <c r="A50" s="415" t="s">
        <v>7965</v>
      </c>
      <c r="B50" s="429" t="s">
        <v>3334</v>
      </c>
      <c r="C50" s="415"/>
      <c r="E50" s="525"/>
      <c r="F50" s="52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ht="18" customHeight="1" x14ac:dyDescent="0.2">
      <c r="A51" s="415" t="s">
        <v>2661</v>
      </c>
      <c r="B51" s="429" t="s">
        <v>3333</v>
      </c>
      <c r="C51" s="415"/>
      <c r="E51" s="525"/>
      <c r="F51" s="52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52"/>
      <c r="B52" s="52"/>
      <c r="C52" s="52"/>
      <c r="D52" s="130"/>
      <c r="E52" s="131"/>
      <c r="F52" s="131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ht="12.75" customHeight="1" x14ac:dyDescent="0.2">
      <c r="A53" s="52"/>
      <c r="B53" s="52"/>
      <c r="C53" s="52"/>
      <c r="D53" s="43"/>
      <c r="E53" s="43"/>
      <c r="F53" s="43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A54" s="437" t="s">
        <v>7888</v>
      </c>
      <c r="B54" s="349"/>
      <c r="C54" s="385"/>
      <c r="D54" s="396"/>
      <c r="E54" s="396"/>
      <c r="F54" s="409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x14ac:dyDescent="0.2">
      <c r="A55" s="437" t="s">
        <v>7889</v>
      </c>
      <c r="B55" s="349"/>
      <c r="C55" s="385"/>
      <c r="D55" s="397"/>
      <c r="E55" s="397"/>
      <c r="F55" s="410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x14ac:dyDescent="0.2">
      <c r="A56" s="437" t="s">
        <v>1006</v>
      </c>
      <c r="B56" s="465" t="s">
        <v>7477</v>
      </c>
      <c r="C56" s="385"/>
      <c r="D56" s="31"/>
      <c r="E56" s="396"/>
      <c r="F56" s="409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x14ac:dyDescent="0.2">
      <c r="A57" s="386" t="s">
        <v>2391</v>
      </c>
      <c r="B57" s="466" t="s">
        <v>30840</v>
      </c>
      <c r="C57" s="385"/>
      <c r="D57" s="396"/>
      <c r="E57" s="396"/>
      <c r="F57" s="409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245" customFormat="1" ht="13.5" thickBot="1" x14ac:dyDescent="0.25"/>
    <row r="59" spans="1:20" s="76" customFormat="1" ht="27" thickBot="1" x14ac:dyDescent="0.45">
      <c r="A59" s="191">
        <v>550</v>
      </c>
      <c r="B59" s="181" t="s">
        <v>831</v>
      </c>
      <c r="C59" s="192"/>
      <c r="D59" s="193"/>
      <c r="E59" s="194"/>
      <c r="F59" s="495"/>
      <c r="G59" s="136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27" t="str" cm="1">
        <f t="array" ref="A60">INDEX(XML!D:D,SMALL(IF(($G$1=XML!B:B),ROW(XML!B:B)-MIN(ROW(XML!B:B))+1,""),ROWS($A$1:A1)))</f>
        <v>DAPQ</v>
      </c>
      <c r="B60" s="210" t="e">
        <f>VLOOKUP(A60,'Main Item List'!$A$3:$D$27736,2,0)</f>
        <v>#N/A</v>
      </c>
      <c r="C60" s="219" cm="1">
        <f t="array" ref="C60">INDEX(XML!$J$1:$J$1202,SMALL(IF(($G$1=XML!$B$1:$B$1202),ROW(XML!$B$1:$B$1202)-MIN(ROW(XML!$B$1:$B$1202))+1,""),ROWS($C$1:C1)))</f>
        <v>1</v>
      </c>
      <c r="D60" s="211" t="e">
        <f>VLOOKUP(A60,'Main Item List'!$A$3:$D$27736,3,0)</f>
        <v>#N/A</v>
      </c>
      <c r="E60" s="212" t="e">
        <f>VLOOKUP(A60,'Main Item List'!$A$3:$D$27736,4,0)</f>
        <v>#N/A</v>
      </c>
      <c r="F60" s="213" t="str">
        <f t="shared" ref="F60:F69" si="5">IFERROR((C60*E60),"0")</f>
        <v>0</v>
      </c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27" t="str" cm="1">
        <f t="array" ref="A61">INDEX(XML!D:D,SMALL(IF(($G$1=XML!B:B),ROW(XML!B:B)-MIN(ROW(XML!B:B))+1,""),ROWS($A$1:A2)))</f>
        <v>DLDGPS</v>
      </c>
      <c r="B61" s="210" t="str">
        <f>VLOOKUP(A61,'Main Item List'!$A$3:$D$27736,2,0)</f>
        <v>Drainage P.S. Sum</v>
      </c>
      <c r="C61" s="219" cm="1">
        <f t="array" ref="C61">INDEX(XML!$J$1:$J$1202,SMALL(IF(($G$1=XML!$B$1:$B$1202),ROW(XML!$B$1:$B$1202)-MIN(ROW(XML!$B$1:$B$1202))+1,""),ROWS($C$1:C2)))</f>
        <v>1</v>
      </c>
      <c r="D61" s="211" t="str">
        <f>VLOOKUP(A61,'Main Item List'!$A$3:$D$27736,3,0)</f>
        <v xml:space="preserve"> sum </v>
      </c>
      <c r="E61" s="212">
        <f>VLOOKUP(A61,'Main Item List'!$A$3:$D$27736,4,0)</f>
        <v>5000</v>
      </c>
      <c r="F61" s="213">
        <f t="shared" si="5"/>
        <v>5000</v>
      </c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27" t="e" cm="1">
        <f t="array" ref="A62">INDEX(XML!D:D,SMALL(IF(($G$1=XML!B:B),ROW(XML!B:B)-MIN(ROW(XML!B:B))+1,""),ROWS($A$1:A3)))</f>
        <v>#NUM!</v>
      </c>
      <c r="B62" s="210" t="e">
        <f>VLOOKUP(A62,'Main Item List'!$A$3:$D$27736,2,0)</f>
        <v>#NUM!</v>
      </c>
      <c r="C62" s="219" t="e" cm="1">
        <f t="array" ref="C62">INDEX(XML!$J$1:$J$1202,SMALL(IF(($G$1=XML!$B$1:$B$1202),ROW(XML!$B$1:$B$1202)-MIN(ROW(XML!$B$1:$B$1202))+1,""),ROWS($C$1:C3)))</f>
        <v>#NUM!</v>
      </c>
      <c r="D62" s="211" t="e">
        <f>VLOOKUP(A62,'Main Item List'!$A$3:$D$27736,3,0)</f>
        <v>#NUM!</v>
      </c>
      <c r="E62" s="212" t="e">
        <f>VLOOKUP(A62,'Main Item List'!$A$3:$D$27736,4,0)</f>
        <v>#NUM!</v>
      </c>
      <c r="F62" s="213" t="str">
        <f t="shared" si="5"/>
        <v>0</v>
      </c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227" t="e" cm="1">
        <f t="array" ref="A63">INDEX(XML!D:D,SMALL(IF(($G$1=XML!B:B),ROW(XML!B:B)-MIN(ROW(XML!B:B))+1,""),ROWS($A$1:A4)))</f>
        <v>#NUM!</v>
      </c>
      <c r="B63" s="210" t="e">
        <f>VLOOKUP(A63,'Main Item List'!$A$3:$D$27736,2,0)</f>
        <v>#NUM!</v>
      </c>
      <c r="C63" s="219" t="e" cm="1">
        <f t="array" ref="C63">INDEX(XML!$J$1:$J$1202,SMALL(IF(($G$1=XML!$B$1:$B$1202),ROW(XML!$B$1:$B$1202)-MIN(ROW(XML!$B$1:$B$1202))+1,""),ROWS($C$1:C4)))</f>
        <v>#NUM!</v>
      </c>
      <c r="D63" s="211" t="e">
        <f>VLOOKUP(A63,'Main Item List'!$A$3:$D$27736,3,0)</f>
        <v>#NUM!</v>
      </c>
      <c r="E63" s="212" t="e">
        <f>VLOOKUP(A63,'Main Item List'!$A$3:$D$27736,4,0)</f>
        <v>#NUM!</v>
      </c>
      <c r="F63" s="213" t="str">
        <f t="shared" si="5"/>
        <v>0</v>
      </c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227" t="e" cm="1">
        <f t="array" ref="A64">INDEX(XML!D:D,SMALL(IF(($G$1=XML!B:B),ROW(XML!B:B)-MIN(ROW(XML!B:B))+1,""),ROWS($A$1:A5)))</f>
        <v>#NUM!</v>
      </c>
      <c r="B64" s="210" t="e">
        <f>VLOOKUP(A64,'Main Item List'!$A$3:$D$27736,2,0)</f>
        <v>#NUM!</v>
      </c>
      <c r="C64" s="219" t="e" cm="1">
        <f t="array" ref="C64">INDEX(XML!$J$1:$J$1202,SMALL(IF(($G$1=XML!$B$1:$B$1202),ROW(XML!$B$1:$B$1202)-MIN(ROW(XML!$B$1:$B$1202))+1,""),ROWS($C$1:C5)))</f>
        <v>#NUM!</v>
      </c>
      <c r="D64" s="211" t="e">
        <f>VLOOKUP(A64,'Main Item List'!$A$3:$D$27736,3,0)</f>
        <v>#NUM!</v>
      </c>
      <c r="E64" s="212" t="e">
        <f>VLOOKUP(A64,'Main Item List'!$A$3:$D$27736,4,0)</f>
        <v>#NUM!</v>
      </c>
      <c r="F64" s="213" t="str">
        <f t="shared" si="5"/>
        <v>0</v>
      </c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27" t="e" cm="1">
        <f t="array" ref="A65">INDEX(XML!D:D,SMALL(IF(($G$1=XML!B:B),ROW(XML!B:B)-MIN(ROW(XML!B:B))+1,""),ROWS($A$1:A6)))</f>
        <v>#NUM!</v>
      </c>
      <c r="B65" s="210" t="e">
        <f>VLOOKUP(A65,'Main Item List'!$A$3:$D$27736,2,0)</f>
        <v>#NUM!</v>
      </c>
      <c r="C65" s="219" t="e" cm="1">
        <f t="array" ref="C65">INDEX(XML!$J$1:$J$1202,SMALL(IF(($G$1=XML!$B$1:$B$1202),ROW(XML!$B$1:$B$1202)-MIN(ROW(XML!$B$1:$B$1202))+1,""),ROWS($C$1:C6)))</f>
        <v>#NUM!</v>
      </c>
      <c r="D65" s="211" t="e">
        <f>VLOOKUP(A65,'Main Item List'!$A$3:$D$27736,3,0)</f>
        <v>#NUM!</v>
      </c>
      <c r="E65" s="212" t="e">
        <f>VLOOKUP(A65,'Main Item List'!$A$3:$D$27736,4,0)</f>
        <v>#NUM!</v>
      </c>
      <c r="F65" s="213" t="str">
        <f t="shared" si="5"/>
        <v>0</v>
      </c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27" t="e" cm="1">
        <f t="array" ref="A66">INDEX(XML!D:D,SMALL(IF(($G$1=XML!B:B),ROW(XML!B:B)-MIN(ROW(XML!B:B))+1,""),ROWS($A$1:A7)))</f>
        <v>#NUM!</v>
      </c>
      <c r="B66" s="210" t="e">
        <f>VLOOKUP(A66,'Main Item List'!$A$3:$D$27736,2,0)</f>
        <v>#NUM!</v>
      </c>
      <c r="C66" s="219" t="e" cm="1">
        <f t="array" ref="C66">INDEX(XML!$J$1:$J$1202,SMALL(IF(($G$1=XML!$B$1:$B$1202),ROW(XML!$B$1:$B$1202)-MIN(ROW(XML!$B$1:$B$1202))+1,""),ROWS($C$1:C7)))</f>
        <v>#NUM!</v>
      </c>
      <c r="D66" s="211" t="e">
        <f>VLOOKUP(A66,'Main Item List'!$A$3:$D$27736,3,0)</f>
        <v>#NUM!</v>
      </c>
      <c r="E66" s="212" t="e">
        <f>VLOOKUP(A66,'Main Item List'!$A$3:$D$27736,4,0)</f>
        <v>#NUM!</v>
      </c>
      <c r="F66" s="213" t="str">
        <f t="shared" si="5"/>
        <v>0</v>
      </c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27" t="e" cm="1">
        <f t="array" ref="A67">INDEX(XML!D:D,SMALL(IF(($G$1=XML!B:B),ROW(XML!B:B)-MIN(ROW(XML!B:B))+1,""),ROWS($A$1:A8)))</f>
        <v>#NUM!</v>
      </c>
      <c r="B67" s="210" t="e">
        <f>VLOOKUP(A67,'Main Item List'!$A$3:$D$27736,2,0)</f>
        <v>#NUM!</v>
      </c>
      <c r="C67" s="219" t="e" cm="1">
        <f t="array" ref="C67">INDEX(XML!$J$1:$J$1202,SMALL(IF(($G$1=XML!$B$1:$B$1202),ROW(XML!$B$1:$B$1202)-MIN(ROW(XML!$B$1:$B$1202))+1,""),ROWS($C$1:C8)))</f>
        <v>#NUM!</v>
      </c>
      <c r="D67" s="211" t="e">
        <f>VLOOKUP(A67,'Main Item List'!$A$3:$D$27736,3,0)</f>
        <v>#NUM!</v>
      </c>
      <c r="E67" s="212" t="e">
        <f>VLOOKUP(A67,'Main Item List'!$A$3:$D$27736,4,0)</f>
        <v>#NUM!</v>
      </c>
      <c r="F67" s="213" t="str">
        <f t="shared" si="5"/>
        <v>0</v>
      </c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27" t="e" cm="1">
        <f t="array" ref="A68">INDEX(XML!D:D,SMALL(IF(($G$1=XML!B:B),ROW(XML!B:B)-MIN(ROW(XML!B:B))+1,""),ROWS($A$1:A9)))</f>
        <v>#NUM!</v>
      </c>
      <c r="B68" s="210" t="e">
        <f>VLOOKUP(A68,'Main Item List'!$A$3:$D$27736,2,0)</f>
        <v>#NUM!</v>
      </c>
      <c r="C68" s="219" t="e" cm="1">
        <f t="array" ref="C68">INDEX(XML!$J$1:$J$1202,SMALL(IF(($G$1=XML!$B$1:$B$1202),ROW(XML!$B$1:$B$1202)-MIN(ROW(XML!$B$1:$B$1202))+1,""),ROWS($C$1:C9)))</f>
        <v>#NUM!</v>
      </c>
      <c r="D68" s="211" t="e">
        <f>VLOOKUP(A68,'Main Item List'!$A$3:$D$27736,3,0)</f>
        <v>#NUM!</v>
      </c>
      <c r="E68" s="212" t="e">
        <f>VLOOKUP(A68,'Main Item List'!$A$3:$D$27736,4,0)</f>
        <v>#NUM!</v>
      </c>
      <c r="F68" s="213" t="str">
        <f t="shared" si="5"/>
        <v>0</v>
      </c>
      <c r="G68" s="136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227" t="e" cm="1">
        <f t="array" ref="A69">INDEX(XML!D:D,SMALL(IF(($G$1=XML!B:B),ROW(XML!B:B)-MIN(ROW(XML!B:B))+1,""),ROWS($A$1:A10)))</f>
        <v>#NUM!</v>
      </c>
      <c r="B69" s="210" t="e">
        <f>VLOOKUP(A69,'Main Item List'!$A$3:$D$27736,2,0)</f>
        <v>#NUM!</v>
      </c>
      <c r="C69" s="219" t="e" cm="1">
        <f t="array" ref="C69">INDEX(XML!$J$1:$J$1202,SMALL(IF(($G$1=XML!$B$1:$B$1202),ROW(XML!$B$1:$B$1202)-MIN(ROW(XML!$B$1:$B$1202))+1,""),ROWS($C$1:C10)))</f>
        <v>#NUM!</v>
      </c>
      <c r="D69" s="211" t="e">
        <f>VLOOKUP(A69,'Main Item List'!$A$3:$D$27736,3,0)</f>
        <v>#NUM!</v>
      </c>
      <c r="E69" s="212" t="e">
        <f>VLOOKUP(A69,'Main Item List'!$A$3:$D$27736,4,0)</f>
        <v>#NUM!</v>
      </c>
      <c r="F69" s="213" t="str">
        <f t="shared" si="5"/>
        <v>0</v>
      </c>
      <c r="G69" s="136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160"/>
      <c r="B70" s="220"/>
      <c r="C70" s="221"/>
      <c r="D70" s="220"/>
      <c r="E70" s="222"/>
      <c r="F70" s="145"/>
      <c r="G70" s="136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9" customFormat="1" x14ac:dyDescent="0.2">
      <c r="A71" s="160"/>
      <c r="B71" s="813" t="s">
        <v>2852</v>
      </c>
      <c r="C71" s="813"/>
      <c r="D71" s="813"/>
      <c r="E71" s="159">
        <f>SUM(F60:F70)</f>
        <v>5000</v>
      </c>
      <c r="F71" s="145"/>
      <c r="G71" s="136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8" s="245" customFormat="1" x14ac:dyDescent="0.2"/>
    <row r="114" spans="1:8" s="245" customFormat="1" x14ac:dyDescent="0.2"/>
    <row r="115" spans="1:8" s="245" customFormat="1" x14ac:dyDescent="0.2"/>
    <row r="116" spans="1:8" s="245" customFormat="1" ht="25.5" x14ac:dyDescent="0.35">
      <c r="A116" s="908" t="s">
        <v>1176</v>
      </c>
      <c r="B116" s="908"/>
      <c r="C116" s="908"/>
      <c r="D116" s="908"/>
      <c r="E116" s="908"/>
      <c r="F116" s="908"/>
      <c r="G116" s="908"/>
      <c r="H116" s="908"/>
    </row>
    <row r="117" spans="1:8" s="245" customFormat="1" x14ac:dyDescent="0.2"/>
    <row r="118" spans="1:8" s="245" customFormat="1" x14ac:dyDescent="0.2">
      <c r="A118" s="458" t="s">
        <v>2649</v>
      </c>
      <c r="D118" s="458" t="s">
        <v>675</v>
      </c>
      <c r="F118" s="458" t="s">
        <v>2777</v>
      </c>
    </row>
    <row r="119" spans="1:8" s="245" customFormat="1" x14ac:dyDescent="0.2">
      <c r="A119" s="458" t="s">
        <v>2650</v>
      </c>
      <c r="D119" s="458" t="s">
        <v>675</v>
      </c>
      <c r="F119" s="458" t="s">
        <v>2779</v>
      </c>
    </row>
    <row r="120" spans="1:8" s="245" customFormat="1" x14ac:dyDescent="0.2">
      <c r="A120" s="458" t="s">
        <v>2651</v>
      </c>
      <c r="D120" s="458" t="s">
        <v>675</v>
      </c>
      <c r="F120" s="458" t="s">
        <v>2778</v>
      </c>
    </row>
    <row r="121" spans="1:8" s="245" customFormat="1" x14ac:dyDescent="0.2">
      <c r="A121" s="458" t="s">
        <v>2652</v>
      </c>
      <c r="D121" s="458" t="s">
        <v>675</v>
      </c>
      <c r="F121" s="458" t="s">
        <v>675</v>
      </c>
    </row>
    <row r="122" spans="1:8" s="245" customFormat="1" x14ac:dyDescent="0.2">
      <c r="D122" s="458" t="s">
        <v>675</v>
      </c>
      <c r="F122" s="458" t="s">
        <v>675</v>
      </c>
    </row>
    <row r="123" spans="1:8" s="245" customFormat="1" x14ac:dyDescent="0.2">
      <c r="D123" s="245" t="s">
        <v>675</v>
      </c>
      <c r="F123" s="458" t="s">
        <v>675</v>
      </c>
    </row>
    <row r="124" spans="1:8" s="245" customFormat="1" x14ac:dyDescent="0.2">
      <c r="A124" s="458" t="s">
        <v>2654</v>
      </c>
      <c r="D124" s="458" t="s">
        <v>675</v>
      </c>
      <c r="F124" s="458" t="s">
        <v>675</v>
      </c>
    </row>
    <row r="125" spans="1:8" s="245" customFormat="1" x14ac:dyDescent="0.2">
      <c r="A125" s="458" t="s">
        <v>2655</v>
      </c>
      <c r="D125" s="458" t="s">
        <v>675</v>
      </c>
      <c r="F125" s="458" t="s">
        <v>675</v>
      </c>
    </row>
    <row r="126" spans="1:8" s="245" customFormat="1" x14ac:dyDescent="0.2">
      <c r="A126" s="458" t="s">
        <v>2656</v>
      </c>
      <c r="F126" s="458" t="s">
        <v>675</v>
      </c>
    </row>
    <row r="127" spans="1:8" s="245" customFormat="1" x14ac:dyDescent="0.2">
      <c r="F127" s="458" t="s">
        <v>675</v>
      </c>
    </row>
    <row r="128" spans="1:8" s="245" customFormat="1" x14ac:dyDescent="0.2">
      <c r="F128" s="458" t="s">
        <v>675</v>
      </c>
    </row>
    <row r="129" spans="1:6" s="245" customFormat="1" x14ac:dyDescent="0.2">
      <c r="F129" s="458" t="s">
        <v>675</v>
      </c>
    </row>
    <row r="130" spans="1:6" s="245" customFormat="1" x14ac:dyDescent="0.2">
      <c r="A130" s="458" t="s">
        <v>2658</v>
      </c>
      <c r="F130" s="458" t="s">
        <v>675</v>
      </c>
    </row>
    <row r="131" spans="1:6" s="245" customFormat="1" x14ac:dyDescent="0.2">
      <c r="A131" s="458" t="s">
        <v>2659</v>
      </c>
      <c r="F131" s="458" t="s">
        <v>675</v>
      </c>
    </row>
    <row r="132" spans="1:6" s="245" customFormat="1" x14ac:dyDescent="0.2">
      <c r="A132" s="458" t="s">
        <v>2660</v>
      </c>
      <c r="F132" s="458" t="s">
        <v>675</v>
      </c>
    </row>
    <row r="133" spans="1:6" s="245" customFormat="1" x14ac:dyDescent="0.2">
      <c r="F133" s="458" t="s">
        <v>675</v>
      </c>
    </row>
    <row r="134" spans="1:6" s="245" customFormat="1" x14ac:dyDescent="0.2">
      <c r="F134" s="458" t="s">
        <v>675</v>
      </c>
    </row>
    <row r="135" spans="1:6" s="245" customFormat="1" x14ac:dyDescent="0.2">
      <c r="F135" s="458" t="s">
        <v>675</v>
      </c>
    </row>
    <row r="136" spans="1:6" s="245" customFormat="1" x14ac:dyDescent="0.2">
      <c r="F136" s="458" t="s">
        <v>675</v>
      </c>
    </row>
    <row r="137" spans="1:6" s="245" customFormat="1" x14ac:dyDescent="0.2">
      <c r="F137" s="458" t="s">
        <v>675</v>
      </c>
    </row>
    <row r="138" spans="1:6" s="245" customFormat="1" x14ac:dyDescent="0.2">
      <c r="F138" s="458" t="s">
        <v>675</v>
      </c>
    </row>
    <row r="139" spans="1:6" s="245" customFormat="1" x14ac:dyDescent="0.2">
      <c r="F139" s="458" t="s">
        <v>675</v>
      </c>
    </row>
    <row r="140" spans="1:6" s="245" customFormat="1" x14ac:dyDescent="0.2">
      <c r="F140" s="458" t="s">
        <v>675</v>
      </c>
    </row>
    <row r="141" spans="1:6" s="245" customFormat="1" x14ac:dyDescent="0.2">
      <c r="F141" s="458" t="s">
        <v>675</v>
      </c>
    </row>
    <row r="142" spans="1:6" s="245" customFormat="1" x14ac:dyDescent="0.2">
      <c r="F142" s="458" t="s">
        <v>675</v>
      </c>
    </row>
    <row r="143" spans="1:6" s="245" customFormat="1" x14ac:dyDescent="0.2">
      <c r="F143" s="458" t="s">
        <v>675</v>
      </c>
    </row>
    <row r="144" spans="1:6" s="245" customFormat="1" x14ac:dyDescent="0.2"/>
  </sheetData>
  <mergeCells count="8">
    <mergeCell ref="B71:D71"/>
    <mergeCell ref="D6:F6"/>
    <mergeCell ref="A38:F38"/>
    <mergeCell ref="A116:H116"/>
    <mergeCell ref="B42:F42"/>
    <mergeCell ref="B46:F46"/>
    <mergeCell ref="B47:F47"/>
    <mergeCell ref="B48:F48"/>
  </mergeCells>
  <phoneticPr fontId="75" type="noConversion"/>
  <dataValidations count="1">
    <dataValidation type="list" allowBlank="1" showInputMessage="1" showErrorMessage="1" sqref="H9" xr:uid="{CEBD35BA-94A7-489C-A533-69E8E1A2C96E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scale="94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69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14">
    <tabColor rgb="FFFFFF00"/>
  </sheetPr>
  <dimension ref="A1:H1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4" max="4" width="49.7109375" customWidth="1"/>
  </cols>
  <sheetData>
    <row r="1" spans="1:8" x14ac:dyDescent="0.2">
      <c r="A1" s="29" t="s">
        <v>3443</v>
      </c>
      <c r="B1" s="94" t="str">
        <f>CONCATENATE('550 Drainlayer'!E9,"/",'550 Drainlayer'!F9)</f>
        <v>JNB 20058/550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'550 Drainlayer'!A11</f>
        <v>Terry Westley Drainlayer Ltd</v>
      </c>
    </row>
    <row r="3" spans="1:8" x14ac:dyDescent="0.2">
      <c r="B3" t="str">
        <f>'550 Drainlayer'!A22</f>
        <v>DAPQ</v>
      </c>
      <c r="C3" t="str">
        <f>'550 Drainlayer'!A22</f>
        <v>DAPQ</v>
      </c>
      <c r="D3" t="e">
        <f>'550 Drainlayer'!B22</f>
        <v>#N/A</v>
      </c>
      <c r="E3" s="14">
        <f>'550 Drainlayer'!C22</f>
        <v>1</v>
      </c>
      <c r="F3" s="75" t="e">
        <f>'550 Drainlayer'!D22</f>
        <v>#N/A</v>
      </c>
      <c r="G3" t="e">
        <f>'550 Drainlayer'!E22</f>
        <v>#N/A</v>
      </c>
      <c r="H3" t="e">
        <f>E3*G3</f>
        <v>#N/A</v>
      </c>
    </row>
    <row r="4" spans="1:8" x14ac:dyDescent="0.2">
      <c r="B4" t="str">
        <f>'550 Drainlayer'!A23</f>
        <v>DLDGPS</v>
      </c>
      <c r="C4" t="str">
        <f>'550 Drainlayer'!A23</f>
        <v>DLDGPS</v>
      </c>
      <c r="D4" t="str">
        <f>'550 Drainlayer'!B23</f>
        <v>Drainage P.S. Sum</v>
      </c>
      <c r="E4" s="14">
        <f>'550 Drainlayer'!C23</f>
        <v>1</v>
      </c>
      <c r="F4" s="75" t="str">
        <f>'550 Drainlayer'!D23</f>
        <v xml:space="preserve"> sum </v>
      </c>
      <c r="G4">
        <f>'550 Drainlayer'!E23</f>
        <v>5000</v>
      </c>
      <c r="H4">
        <f t="shared" ref="H4:H13" si="0">E4*G4</f>
        <v>5000</v>
      </c>
    </row>
    <row r="5" spans="1:8" x14ac:dyDescent="0.2">
      <c r="B5" t="e">
        <f>'550 Drainlayer'!A24</f>
        <v>#NUM!</v>
      </c>
      <c r="C5" t="e">
        <f>'550 Drainlayer'!A24</f>
        <v>#NUM!</v>
      </c>
      <c r="D5" t="e">
        <f>'550 Drainlayer'!B24</f>
        <v>#NUM!</v>
      </c>
      <c r="E5" s="14" t="e">
        <f>'550 Drainlayer'!C24</f>
        <v>#NUM!</v>
      </c>
      <c r="F5" s="75" t="e">
        <f>'550 Drainlayer'!D24</f>
        <v>#NUM!</v>
      </c>
      <c r="G5" t="e">
        <f>'550 Drainlayer'!E24</f>
        <v>#NUM!</v>
      </c>
      <c r="H5" t="e">
        <f t="shared" si="0"/>
        <v>#NUM!</v>
      </c>
    </row>
    <row r="6" spans="1:8" x14ac:dyDescent="0.2">
      <c r="B6" t="e">
        <f>'550 Drainlayer'!A25</f>
        <v>#NUM!</v>
      </c>
      <c r="C6" t="e">
        <f>'550 Drainlayer'!A25</f>
        <v>#NUM!</v>
      </c>
      <c r="D6" t="e">
        <f>'550 Drainlayer'!B25</f>
        <v>#NUM!</v>
      </c>
      <c r="E6" s="14" t="e">
        <f>'550 Drainlayer'!C25</f>
        <v>#NUM!</v>
      </c>
      <c r="F6" s="75" t="e">
        <f>'550 Drainlayer'!D25</f>
        <v>#NUM!</v>
      </c>
      <c r="G6" t="e">
        <f>'550 Drainlayer'!E25</f>
        <v>#NUM!</v>
      </c>
      <c r="H6" t="e">
        <f t="shared" si="0"/>
        <v>#NUM!</v>
      </c>
    </row>
    <row r="7" spans="1:8" x14ac:dyDescent="0.2">
      <c r="B7" t="e">
        <f>'550 Drainlayer'!A26</f>
        <v>#NUM!</v>
      </c>
      <c r="C7" t="e">
        <f>'550 Drainlayer'!A26</f>
        <v>#NUM!</v>
      </c>
      <c r="D7" t="e">
        <f>'550 Drainlayer'!B26</f>
        <v>#NUM!</v>
      </c>
      <c r="E7" s="14" t="e">
        <f>'550 Drainlayer'!C26</f>
        <v>#NUM!</v>
      </c>
      <c r="F7" s="75" t="e">
        <f>'550 Drainlayer'!D26</f>
        <v>#NUM!</v>
      </c>
      <c r="G7" t="e">
        <f>'550 Drainlayer'!E26</f>
        <v>#NUM!</v>
      </c>
      <c r="H7" t="e">
        <f t="shared" si="0"/>
        <v>#NUM!</v>
      </c>
    </row>
    <row r="8" spans="1:8" x14ac:dyDescent="0.2">
      <c r="B8" t="e">
        <f>'550 Drainlayer'!A27</f>
        <v>#NUM!</v>
      </c>
      <c r="C8" t="e">
        <f>'550 Drainlayer'!A27</f>
        <v>#NUM!</v>
      </c>
      <c r="D8" t="e">
        <f>'550 Drainlayer'!B27</f>
        <v>#NUM!</v>
      </c>
      <c r="E8" s="14" t="e">
        <f>'550 Drainlayer'!C27</f>
        <v>#NUM!</v>
      </c>
      <c r="F8" s="75" t="e">
        <f>'550 Drainlayer'!D27</f>
        <v>#NUM!</v>
      </c>
      <c r="G8" t="e">
        <f>'550 Drainlayer'!E27</f>
        <v>#NUM!</v>
      </c>
      <c r="H8" t="e">
        <f t="shared" si="0"/>
        <v>#NUM!</v>
      </c>
    </row>
    <row r="9" spans="1:8" x14ac:dyDescent="0.2">
      <c r="B9" t="e">
        <f>'550 Drainlayer'!A28</f>
        <v>#NUM!</v>
      </c>
      <c r="C9" t="e">
        <f>'550 Drainlayer'!A28</f>
        <v>#NUM!</v>
      </c>
      <c r="D9" t="e">
        <f>'550 Drainlayer'!B28</f>
        <v>#NUM!</v>
      </c>
      <c r="E9" s="14" t="e">
        <f>'550 Drainlayer'!C28</f>
        <v>#NUM!</v>
      </c>
      <c r="F9" s="75" t="e">
        <f>'550 Drainlayer'!D28</f>
        <v>#NUM!</v>
      </c>
      <c r="G9" t="e">
        <f>'550 Drainlayer'!E28</f>
        <v>#NUM!</v>
      </c>
      <c r="H9" t="e">
        <f t="shared" si="0"/>
        <v>#NUM!</v>
      </c>
    </row>
    <row r="10" spans="1:8" x14ac:dyDescent="0.2">
      <c r="B10" t="e">
        <f>'550 Drainlayer'!A29</f>
        <v>#NUM!</v>
      </c>
      <c r="C10" t="e">
        <f>'550 Drainlayer'!A29</f>
        <v>#NUM!</v>
      </c>
      <c r="D10" t="e">
        <f>'550 Drainlayer'!B29</f>
        <v>#NUM!</v>
      </c>
      <c r="E10" s="14" t="e">
        <f>'550 Drainlayer'!C29</f>
        <v>#NUM!</v>
      </c>
      <c r="F10" s="75" t="e">
        <f>'550 Drainlayer'!D29</f>
        <v>#NUM!</v>
      </c>
      <c r="G10" t="e">
        <f>'550 Drainlayer'!E29</f>
        <v>#NUM!</v>
      </c>
      <c r="H10" t="e">
        <f t="shared" si="0"/>
        <v>#NUM!</v>
      </c>
    </row>
    <row r="11" spans="1:8" x14ac:dyDescent="0.2">
      <c r="B11" t="e">
        <f>'550 Drainlayer'!A30</f>
        <v>#NUM!</v>
      </c>
      <c r="C11" t="e">
        <f>'550 Drainlayer'!A30</f>
        <v>#NUM!</v>
      </c>
      <c r="D11" t="e">
        <f>'550 Drainlayer'!B30</f>
        <v>#NUM!</v>
      </c>
      <c r="E11" s="14" t="e">
        <f>'550 Drainlayer'!C30</f>
        <v>#NUM!</v>
      </c>
      <c r="F11" s="75" t="e">
        <f>'550 Drainlayer'!D30</f>
        <v>#NUM!</v>
      </c>
      <c r="G11" t="e">
        <f>'550 Drainlayer'!E30</f>
        <v>#NUM!</v>
      </c>
      <c r="H11" t="e">
        <f t="shared" si="0"/>
        <v>#NUM!</v>
      </c>
    </row>
    <row r="12" spans="1:8" x14ac:dyDescent="0.2">
      <c r="B12" t="e">
        <f>'550 Drainlayer'!A31</f>
        <v>#NUM!</v>
      </c>
      <c r="C12" t="e">
        <f>'550 Drainlayer'!A31</f>
        <v>#NUM!</v>
      </c>
      <c r="D12" t="e">
        <f>'550 Drainlayer'!B31</f>
        <v>#NUM!</v>
      </c>
      <c r="E12" s="14" t="e">
        <f>'550 Drainlayer'!C31</f>
        <v>#NUM!</v>
      </c>
      <c r="F12" s="75" t="e">
        <f>'550 Drainlayer'!D31</f>
        <v>#NUM!</v>
      </c>
      <c r="G12" t="e">
        <f>'550 Drainlayer'!E31</f>
        <v>#NUM!</v>
      </c>
      <c r="H12" t="e">
        <f t="shared" si="0"/>
        <v>#NUM!</v>
      </c>
    </row>
    <row r="13" spans="1:8" x14ac:dyDescent="0.2">
      <c r="B13">
        <f>'550 Drainlayer'!A32</f>
        <v>0</v>
      </c>
      <c r="C13">
        <f>'550 Drainlayer'!A32</f>
        <v>0</v>
      </c>
      <c r="D13">
        <f>'550 Drainlayer'!B32</f>
        <v>0</v>
      </c>
      <c r="E13" s="14">
        <f>'550 Drainlayer'!C32</f>
        <v>0</v>
      </c>
      <c r="F13" s="75">
        <f>'550 Drainlayer'!D32</f>
        <v>0</v>
      </c>
      <c r="G13">
        <f>'550 Drainlayer'!E32</f>
        <v>0</v>
      </c>
      <c r="H13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42">
    <tabColor indexed="10"/>
  </sheetPr>
  <dimension ref="A1:T118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305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1953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54321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">
        <v>1155</v>
      </c>
      <c r="E10" s="3">
        <v>1155</v>
      </c>
      <c r="F10" s="527" t="s">
        <v>6676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 C10,Suppliers!A$1:$H$674,2,0)</f>
        <v>NZ Brick Distributors</v>
      </c>
      <c r="B11" s="23"/>
      <c r="D11" s="33" t="s">
        <v>905</v>
      </c>
      <c r="E11" s="33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1/99 Sawyers Arms Road, Papanui, Christchurch 8052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03 354 0200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0">
        <f>VLOOKUP(C10,Suppliers!$A$1:$H$674,5,0)</f>
        <v>0</v>
      </c>
      <c r="C14" s="36"/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siorders@nzbrickdistributors.co.nz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Brenda</v>
      </c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'305 Bricks'!A41</f>
        <v>#NUM!</v>
      </c>
      <c r="B22" s="358" t="e">
        <f>VLOOKUP(A22,$A$39:$E$401,2,0)</f>
        <v>#NUM!</v>
      </c>
      <c r="C22" s="38" t="e">
        <f>VLOOKUP(A22,$A$39:$E$401,3,0)</f>
        <v>#NUM!</v>
      </c>
      <c r="D22" s="40" t="e">
        <f>VLOOKUP(A22,$A$39:$E$401,4,0)</f>
        <v>#NUM!</v>
      </c>
      <c r="E22" s="434" t="e">
        <f>VLOOKUP(A22,$A$39:$E$401,5,0)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'305 Bricks'!A42</f>
        <v>#NUM!</v>
      </c>
      <c r="B23" s="358" t="e">
        <f>VLOOKUP(A23,$A$39:$E$401,2,0)</f>
        <v>#NUM!</v>
      </c>
      <c r="C23" s="38" t="e">
        <f>VLOOKUP(A23,$A$39:$E$401,3,0)</f>
        <v>#NUM!</v>
      </c>
      <c r="D23" s="40" t="e">
        <f>VLOOKUP(A23,$A$39:$E$401,4,0)</f>
        <v>#NUM!</v>
      </c>
      <c r="E23" s="383" t="e">
        <f>VLOOKUP(A23,$A$39:$E$401,5,0)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0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7888</v>
      </c>
      <c r="B34" s="349"/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7889</v>
      </c>
      <c r="B35" s="349"/>
      <c r="C35" s="385"/>
      <c r="D35" s="397"/>
      <c r="E35" s="397"/>
      <c r="F35" s="41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86" t="s">
        <v>1006</v>
      </c>
      <c r="B36" s="474" t="s">
        <v>30867</v>
      </c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 t="s">
        <v>2391</v>
      </c>
      <c r="B37" s="466" t="s">
        <v>3354</v>
      </c>
      <c r="C37" s="385"/>
      <c r="D37" s="396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37"/>
      <c r="B38" s="466" t="s">
        <v>30840</v>
      </c>
      <c r="C38" s="385"/>
      <c r="D38" s="396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245" customFormat="1" ht="13.5" thickBot="1" x14ac:dyDescent="0.25"/>
    <row r="40" spans="1:20" s="29" customFormat="1" ht="27" thickBot="1" x14ac:dyDescent="0.45">
      <c r="A40" s="191">
        <v>305</v>
      </c>
      <c r="B40" s="181" t="s">
        <v>448</v>
      </c>
      <c r="C40" s="187"/>
      <c r="D40" s="193"/>
      <c r="E40" s="194"/>
      <c r="F40" s="195"/>
      <c r="G40" s="136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29" customFormat="1" x14ac:dyDescent="0.2">
      <c r="A41" s="209" t="e" cm="1">
        <f t="array" ref="A41">INDEX(XML!D:D,SMALL(IF(($G$1=XML!B:B),ROW(XML!B:B)-MIN(ROW(XML!B:B))+1,""),ROWS($A$1:A1)))</f>
        <v>#NUM!</v>
      </c>
      <c r="B41" s="210" t="s">
        <v>18042</v>
      </c>
      <c r="C41" s="219" t="e" cm="1">
        <f t="array" ref="C41">INDEX(XML!$J$1:$J$1202,SMALL(IF(($G$1=XML!$B$1:$B$1202),ROW(XML!$B$1:$B$1202)-MIN(ROW(XML!$B$1:$B$1202))+1,""),ROWS($C$1:C1)))</f>
        <v>#NUM!</v>
      </c>
      <c r="D41" s="211" t="s">
        <v>243</v>
      </c>
      <c r="E41" s="212">
        <v>0</v>
      </c>
      <c r="F41" s="213" t="str">
        <f t="shared" ref="F41:F42" si="0">IFERROR((C41*E41),"0")</f>
        <v>0</v>
      </c>
      <c r="G41" s="136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</row>
    <row r="42" spans="1:20" s="29" customFormat="1" x14ac:dyDescent="0.2">
      <c r="A42" s="209" t="e" cm="1">
        <f t="array" ref="A42">INDEX(XML!D:D,SMALL(IF(($G$1=XML!B:B),ROW(XML!B:B)-MIN(ROW(XML!B:B))+1,""),ROWS($A$1:A2)))</f>
        <v>#NUM!</v>
      </c>
      <c r="B42" s="210" t="s">
        <v>18043</v>
      </c>
      <c r="C42" s="219" t="e" cm="1">
        <f t="array" ref="C42">INDEX(XML!$J$1:$J$1202,SMALL(IF(($G$1=XML!$B$1:$B$1202),ROW(XML!$B$1:$B$1202)-MIN(ROW(XML!$B$1:$B$1202))+1,""),ROWS($C$1:C2)))</f>
        <v>#NUM!</v>
      </c>
      <c r="D42" s="211" t="s">
        <v>243</v>
      </c>
      <c r="E42" s="212">
        <v>0</v>
      </c>
      <c r="F42" s="213" t="str">
        <f t="shared" si="0"/>
        <v>0</v>
      </c>
      <c r="G42" s="136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S42" s="381"/>
      <c r="T42" s="381"/>
    </row>
    <row r="43" spans="1:20" s="29" customFormat="1" x14ac:dyDescent="0.2">
      <c r="A43" s="160"/>
      <c r="B43" s="335"/>
      <c r="C43" s="224"/>
      <c r="D43" s="335"/>
      <c r="E43" s="159"/>
      <c r="F43" s="145"/>
      <c r="G43" s="136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29" customFormat="1" x14ac:dyDescent="0.2">
      <c r="A44" s="160"/>
      <c r="B44" s="813" t="s">
        <v>2044</v>
      </c>
      <c r="C44" s="813"/>
      <c r="D44" s="813"/>
      <c r="E44" s="159">
        <f>SUM(F41:F43)</f>
        <v>0</v>
      </c>
      <c r="F44" s="14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</sheetData>
  <mergeCells count="3">
    <mergeCell ref="B44:D44"/>
    <mergeCell ref="D6:F6"/>
    <mergeCell ref="A32:F32"/>
  </mergeCells>
  <phoneticPr fontId="75" type="noConversion"/>
  <dataValidations count="1">
    <dataValidation type="list" allowBlank="1" showInputMessage="1" showErrorMessage="1" sqref="H9" xr:uid="{2AB3CDB4-21C1-4016-99CF-1411CAFD7344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6B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15">
    <tabColor rgb="FFFFFF00"/>
  </sheetPr>
  <dimension ref="A1:H9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CONCATENATE('305 Bricks'!E9,"/",'305 Bricks'!F9)</f>
        <v>JNB 20058/305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'305 Bricks'!A11</f>
        <v>NZ Brick Distributors</v>
      </c>
    </row>
    <row r="3" spans="1:8" x14ac:dyDescent="0.2">
      <c r="B3" t="e">
        <f>'305 Bricks'!A22</f>
        <v>#NUM!</v>
      </c>
      <c r="C3" t="e">
        <f>'305 Bricks'!A22</f>
        <v>#NUM!</v>
      </c>
      <c r="D3" t="e">
        <f>'305 Bricks'!B22</f>
        <v>#NUM!</v>
      </c>
      <c r="E3" s="14" t="e">
        <f>'305 Bricks'!C22</f>
        <v>#NUM!</v>
      </c>
      <c r="F3" s="75" t="e">
        <f>'305 Bricks'!D22</f>
        <v>#NUM!</v>
      </c>
      <c r="G3" t="e">
        <f>'305 Bricks'!E22</f>
        <v>#NUM!</v>
      </c>
      <c r="H3" s="99" t="e">
        <f>E3*G3</f>
        <v>#NUM!</v>
      </c>
    </row>
    <row r="4" spans="1:8" x14ac:dyDescent="0.2">
      <c r="B4" t="e">
        <f>'305 Bricks'!A23</f>
        <v>#NUM!</v>
      </c>
      <c r="C4" t="e">
        <f>'305 Bricks'!A23</f>
        <v>#NUM!</v>
      </c>
      <c r="D4" t="e">
        <f>'305 Bricks'!B23</f>
        <v>#NUM!</v>
      </c>
      <c r="E4" s="14" t="e">
        <f>'305 Bricks'!C23</f>
        <v>#NUM!</v>
      </c>
      <c r="F4" s="75" t="e">
        <f>'305 Bricks'!D23</f>
        <v>#NUM!</v>
      </c>
      <c r="G4" t="e">
        <f>'305 Bricks'!E23</f>
        <v>#NUM!</v>
      </c>
      <c r="H4" s="99" t="e">
        <f t="shared" ref="H4:H8" si="0">E4*G4</f>
        <v>#NUM!</v>
      </c>
    </row>
    <row r="5" spans="1:8" x14ac:dyDescent="0.2">
      <c r="B5">
        <f>'305 Bricks'!A24</f>
        <v>0</v>
      </c>
      <c r="C5">
        <f>'305 Bricks'!A24</f>
        <v>0</v>
      </c>
      <c r="D5">
        <f>'305 Bricks'!B24</f>
        <v>0</v>
      </c>
      <c r="E5" s="14">
        <f>'305 Bricks'!C24</f>
        <v>0</v>
      </c>
      <c r="F5" s="75">
        <f>'305 Bricks'!D24</f>
        <v>0</v>
      </c>
      <c r="G5">
        <f>'305 Bricks'!E24</f>
        <v>0</v>
      </c>
      <c r="H5" s="99">
        <f t="shared" si="0"/>
        <v>0</v>
      </c>
    </row>
    <row r="6" spans="1:8" x14ac:dyDescent="0.2">
      <c r="B6">
        <f>'305 Bricks'!A25</f>
        <v>0</v>
      </c>
      <c r="C6">
        <f>'305 Bricks'!A25</f>
        <v>0</v>
      </c>
      <c r="D6">
        <f>'305 Bricks'!B25</f>
        <v>0</v>
      </c>
      <c r="E6" s="14">
        <f>'305 Bricks'!C25</f>
        <v>0</v>
      </c>
      <c r="F6" s="75">
        <f>'305 Bricks'!D25</f>
        <v>0</v>
      </c>
      <c r="G6">
        <f>'305 Bricks'!E25</f>
        <v>0</v>
      </c>
      <c r="H6" s="99">
        <f t="shared" si="0"/>
        <v>0</v>
      </c>
    </row>
    <row r="7" spans="1:8" x14ac:dyDescent="0.2">
      <c r="B7">
        <f>'305 Bricks'!A26</f>
        <v>0</v>
      </c>
      <c r="C7">
        <f>'305 Bricks'!A26</f>
        <v>0</v>
      </c>
      <c r="D7">
        <f>'305 Bricks'!B26</f>
        <v>0</v>
      </c>
      <c r="E7" s="14">
        <f>'305 Bricks'!C26</f>
        <v>0</v>
      </c>
      <c r="F7" s="75">
        <f>'305 Bricks'!D26</f>
        <v>0</v>
      </c>
      <c r="G7">
        <f>'305 Bricks'!E26</f>
        <v>0</v>
      </c>
      <c r="H7" s="99">
        <f t="shared" si="0"/>
        <v>0</v>
      </c>
    </row>
    <row r="8" spans="1:8" x14ac:dyDescent="0.2">
      <c r="B8">
        <f>'305 Bricks'!A27</f>
        <v>0</v>
      </c>
      <c r="C8">
        <f>'305 Bricks'!A27</f>
        <v>0</v>
      </c>
      <c r="D8">
        <f>'305 Bricks'!B27</f>
        <v>0</v>
      </c>
      <c r="E8" s="14">
        <f>'305 Bricks'!C27</f>
        <v>0</v>
      </c>
      <c r="F8" s="75">
        <f>'305 Bricks'!D27</f>
        <v>0</v>
      </c>
      <c r="G8">
        <f>'305 Bricks'!E27</f>
        <v>0</v>
      </c>
      <c r="H8" s="99">
        <f t="shared" si="0"/>
        <v>0</v>
      </c>
    </row>
    <row r="9" spans="1:8" x14ac:dyDescent="0.2">
      <c r="F9" s="14"/>
    </row>
  </sheetData>
  <pageMargins left="0.7" right="0.7" top="0.75" bottom="0.75" header="0.3" footer="0.3"/>
  <pageSetup orientation="portrait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38">
    <tabColor indexed="10"/>
  </sheetPr>
  <dimension ref="A1:T157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310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2279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54322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1426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Nelson Masonry</v>
      </c>
      <c r="B11" s="23"/>
      <c r="D11" s="33" t="s">
        <v>905</v>
      </c>
      <c r="E11" s="398"/>
      <c r="F11" s="343">
        <f ca="1">NOW()</f>
        <v>44232.452986342592</v>
      </c>
      <c r="G11" s="379" t="s">
        <v>18868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>
        <f>VLOOKUP(C10,Suppliers!A$1:$H$674,3,0)</f>
        <v>0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1" t="str">
        <f>VLOOKUP(C10,Suppliers!$A$1:$H$674,4,0)</f>
        <v>021 238 7695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>
        <f>VLOOKUP(C10,Suppliers!$A$1:$H$674,5,0)</f>
        <v>0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mike_in_nelson@yahoo.co.nz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Mike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'310 Bricklayer'!A50</f>
        <v>#NUM!</v>
      </c>
      <c r="B22" s="358" t="e">
        <f>VLOOKUP(A22,$A$48:$E$399,2,0)</f>
        <v>#NUM!</v>
      </c>
      <c r="C22" s="40" t="e">
        <f>VLOOKUP(A22,$A$48:$E$399,3,0)</f>
        <v>#NUM!</v>
      </c>
      <c r="D22" s="40" t="e">
        <f>VLOOKUP(A22,$A$48:$E$399,4,0)</f>
        <v>#NUM!</v>
      </c>
      <c r="E22" s="434" t="e">
        <f>VLOOKUP(A22,$A$48:$E$399,5,0)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'310 Bricklayer'!A51</f>
        <v>#NUM!</v>
      </c>
      <c r="B23" s="358" t="e">
        <f>VLOOKUP(A23,$A$48:$E$399,2,0)</f>
        <v>#NUM!</v>
      </c>
      <c r="C23" s="40" t="e">
        <f>VLOOKUP(A23,$A$48:$E$399,3,0)</f>
        <v>#NUM!</v>
      </c>
      <c r="D23" s="40" t="e">
        <f>VLOOKUP(A23,$A$48:$E$399,4,0)</f>
        <v>#NUM!</v>
      </c>
      <c r="E23" s="383" t="e">
        <f>VLOOKUP(A23,$A$48:$E$399,5,0)</f>
        <v>#NUM!</v>
      </c>
      <c r="F23" s="390" t="e">
        <f t="shared" ref="F23:F25" si="0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'310 Bricklayer'!A52</f>
        <v>#NUM!</v>
      </c>
      <c r="B24" s="358" t="e">
        <f>VLOOKUP(A24,$A$48:$E$399,2,0)</f>
        <v>#NUM!</v>
      </c>
      <c r="C24" s="40" t="e">
        <f>VLOOKUP(A24,$A$48:$E$399,3,0)</f>
        <v>#NUM!</v>
      </c>
      <c r="D24" s="40" t="e">
        <f>VLOOKUP(A24,$A$48:$E$399,4,0)</f>
        <v>#NUM!</v>
      </c>
      <c r="E24" s="383" t="e">
        <f>VLOOKUP(A24,$A$48:$E$399,5,0)</f>
        <v>#NUM!</v>
      </c>
      <c r="F24" s="390" t="e">
        <f t="shared" si="0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'310 Bricklayer'!A53</f>
        <v>#NUM!</v>
      </c>
      <c r="B25" s="358" t="e">
        <f>VLOOKUP(A25,$A$48:$E$399,2,0)</f>
        <v>#NUM!</v>
      </c>
      <c r="C25" s="40" t="e">
        <f>VLOOKUP(A25,$A$48:$E$399,3,0)</f>
        <v>#NUM!</v>
      </c>
      <c r="D25" s="40" t="e">
        <f>VLOOKUP(A25,$A$48:$E$399,4,0)</f>
        <v>#NUM!</v>
      </c>
      <c r="E25" s="383" t="e">
        <f>VLOOKUP(A25,$A$48:$E$399,5,0)</f>
        <v>#NUM!</v>
      </c>
      <c r="F25" s="390" t="e">
        <f t="shared" si="0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64"/>
      <c r="C26" s="38"/>
      <c r="D26" s="40"/>
      <c r="E26" s="383"/>
      <c r="F26" s="390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64"/>
      <c r="C27" s="38"/>
      <c r="D27" s="40"/>
      <c r="E27" s="383"/>
      <c r="F27" s="390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59"/>
      <c r="C28" s="353"/>
      <c r="D28" s="389"/>
      <c r="E28" s="389"/>
      <c r="F28" s="477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3"/>
      <c r="B29" s="361"/>
      <c r="C29" s="360"/>
      <c r="D29" s="363"/>
      <c r="E29" s="363"/>
      <c r="F29" s="391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1"/>
      <c r="B30" s="31"/>
      <c r="C30" s="31"/>
      <c r="D30" s="31"/>
      <c r="E30" s="63" t="s">
        <v>1896</v>
      </c>
      <c r="F30" s="454" t="e">
        <f>SUM(F22:F29)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1897</v>
      </c>
      <c r="F31" s="455" t="e">
        <f>F30*15%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1395</v>
      </c>
      <c r="F32" s="454" t="e">
        <f>F30+F31</f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53" t="s">
        <v>7974</v>
      </c>
      <c r="B36" s="881" t="s">
        <v>8023</v>
      </c>
      <c r="C36" s="881"/>
      <c r="D36" s="881"/>
      <c r="E36" s="881"/>
      <c r="F36" s="881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53" t="s">
        <v>7965</v>
      </c>
      <c r="B37" s="881" t="s">
        <v>3334</v>
      </c>
      <c r="C37" s="881"/>
      <c r="D37" s="881"/>
      <c r="E37" s="881"/>
      <c r="F37" s="881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53" t="s">
        <v>2280</v>
      </c>
      <c r="B38" s="881" t="s">
        <v>3355</v>
      </c>
      <c r="C38" s="881"/>
      <c r="D38" s="881"/>
      <c r="E38" s="881"/>
      <c r="F38" s="881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53" t="s">
        <v>7975</v>
      </c>
      <c r="B39" s="881" t="s">
        <v>7976</v>
      </c>
      <c r="C39" s="881"/>
      <c r="D39" s="881"/>
      <c r="E39" s="881"/>
      <c r="F39" s="881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53" t="s">
        <v>1251</v>
      </c>
      <c r="B40" s="881" t="s">
        <v>3356</v>
      </c>
      <c r="C40" s="881"/>
      <c r="D40" s="881"/>
      <c r="E40" s="881"/>
      <c r="F40" s="881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50"/>
      <c r="B41" s="54"/>
      <c r="C41" s="54"/>
      <c r="D41" s="132"/>
      <c r="E41" s="51"/>
      <c r="F41" s="51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7888</v>
      </c>
      <c r="B43" s="349"/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37" t="s">
        <v>7889</v>
      </c>
      <c r="B44" s="349"/>
      <c r="C44" s="385"/>
      <c r="D44" s="397"/>
      <c r="E44" s="397"/>
      <c r="F44" s="410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437" t="s">
        <v>1006</v>
      </c>
      <c r="B45" s="465" t="s">
        <v>7477</v>
      </c>
      <c r="C45" s="385"/>
      <c r="D45" s="396"/>
      <c r="E45" s="396"/>
      <c r="F45" s="40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437" t="s">
        <v>2391</v>
      </c>
      <c r="B46" s="557" t="s">
        <v>1252</v>
      </c>
      <c r="C46" s="438"/>
      <c r="D46" s="396"/>
      <c r="E46" s="396"/>
      <c r="F46" s="409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437"/>
      <c r="B47" s="466" t="s">
        <v>30840</v>
      </c>
      <c r="C47" s="438"/>
      <c r="D47" s="396"/>
      <c r="E47" s="396"/>
      <c r="F47" s="40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245" customFormat="1" ht="13.5" thickBot="1" x14ac:dyDescent="0.25"/>
    <row r="49" spans="1:20" s="76" customFormat="1" ht="27" thickBot="1" x14ac:dyDescent="0.45">
      <c r="A49" s="191">
        <v>310</v>
      </c>
      <c r="B49" s="181" t="s">
        <v>449</v>
      </c>
      <c r="C49" s="192"/>
      <c r="D49" s="193"/>
      <c r="E49" s="194"/>
      <c r="F49" s="19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e" cm="1">
        <f t="array" ref="A50">INDEX(XML!D:D,SMALL(IF(($G$1=XML!B:B),ROW(XML!B:B)-MIN(ROW(XML!B:B))+1,""),ROWS($A$1:A1)))</f>
        <v>#NUM!</v>
      </c>
      <c r="B50" s="210" t="e">
        <f>VLOOKUP(A50,'Main Item List'!$A$3:$D$27748,2,0)</f>
        <v>#NUM!</v>
      </c>
      <c r="C50" s="219" t="e" cm="1">
        <f t="array" ref="C50">INDEX(XML!$J$1:$J$1202,SMALL(IF(($G$1=XML!$B$1:$B$1202),ROW(XML!$B$1:$B$1202)-MIN(ROW(XML!$B$1:$B$1202))+1,""),ROWS($C$1:C1)))</f>
        <v>#NUM!</v>
      </c>
      <c r="D50" s="211" t="e">
        <f>VLOOKUP(A50,'Main Item List'!$A$3:$D$27748,3,0)</f>
        <v>#NUM!</v>
      </c>
      <c r="E50" s="212" t="e">
        <f>VLOOKUP(A50,'Main Item List'!$A$3:$D$27748,4,0)</f>
        <v>#NUM!</v>
      </c>
      <c r="F50" s="213" t="str">
        <f t="shared" ref="F50:F53" si="1">IFERROR((C50*E50),"0")</f>
        <v>0</v>
      </c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09" t="e" cm="1">
        <f t="array" ref="A51">INDEX(XML!D:D,SMALL(IF(($G$1=XML!B:B),ROW(XML!B:B)-MIN(ROW(XML!B:B))+1,""),ROWS($A$1:A2)))</f>
        <v>#NUM!</v>
      </c>
      <c r="B51" s="210" t="e">
        <f>VLOOKUP(A51,'Main Item List'!$A$3:$D$27748,2,0)</f>
        <v>#NUM!</v>
      </c>
      <c r="C51" s="219" t="e" cm="1">
        <f t="array" ref="C51">INDEX(XML!$J$1:$J$1202,SMALL(IF(($G$1=XML!$B$1:$B$1202),ROW(XML!$B$1:$B$1202)-MIN(ROW(XML!$B$1:$B$1202))+1,""),ROWS($C$1:C2)))</f>
        <v>#NUM!</v>
      </c>
      <c r="D51" s="211" t="e">
        <f>VLOOKUP(A51,'Main Item List'!$A$3:$D$27748,3,0)</f>
        <v>#NUM!</v>
      </c>
      <c r="E51" s="212" t="e">
        <f>VLOOKUP(A51,'Main Item List'!$A$3:$D$27748,4,0)</f>
        <v>#NUM!</v>
      </c>
      <c r="F51" s="213" t="str">
        <f t="shared" si="1"/>
        <v>0</v>
      </c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09" t="e" cm="1">
        <f t="array" ref="A52">INDEX(XML!D:D,SMALL(IF(($G$1=XML!B:B),ROW(XML!B:B)-MIN(ROW(XML!B:B))+1,""),ROWS($A$1:A3)))</f>
        <v>#NUM!</v>
      </c>
      <c r="B52" s="210" t="e">
        <f>VLOOKUP(A52,'Main Item List'!$A$3:$D$27748,2,0)</f>
        <v>#NUM!</v>
      </c>
      <c r="C52" s="219" t="e" cm="1">
        <f t="array" ref="C52">INDEX(XML!$J$1:$J$1202,SMALL(IF(($G$1=XML!$B$1:$B$1202),ROW(XML!$B$1:$B$1202)-MIN(ROW(XML!$B$1:$B$1202))+1,""),ROWS($C$1:C3)))</f>
        <v>#NUM!</v>
      </c>
      <c r="D52" s="211" t="e">
        <f>VLOOKUP(A52,'Main Item List'!$A$3:$D$27748,3,0)</f>
        <v>#NUM!</v>
      </c>
      <c r="E52" s="212" t="e">
        <f>VLOOKUP(A52,'Main Item List'!$A$3:$D$27748,4,0)</f>
        <v>#NUM!</v>
      </c>
      <c r="F52" s="213" t="str">
        <f t="shared" si="1"/>
        <v>0</v>
      </c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09" t="e" cm="1">
        <f t="array" ref="A53">INDEX(XML!D:D,SMALL(IF(($G$1=XML!B:B),ROW(XML!B:B)-MIN(ROW(XML!B:B))+1,""),ROWS($A$1:A4)))</f>
        <v>#NUM!</v>
      </c>
      <c r="B53" s="210" t="e">
        <f>VLOOKUP(A53,'Main Item List'!$A$3:$D$27748,2,0)</f>
        <v>#NUM!</v>
      </c>
      <c r="C53" s="219" t="e" cm="1">
        <f t="array" ref="C53">INDEX(XML!$J$1:$J$1202,SMALL(IF(($G$1=XML!$B$1:$B$1202),ROW(XML!$B$1:$B$1202)-MIN(ROW(XML!$B$1:$B$1202))+1,""),ROWS($C$1:C4)))</f>
        <v>#NUM!</v>
      </c>
      <c r="D53" s="211" t="e">
        <f>VLOOKUP(A53,'Main Item List'!$A$3:$D$27748,3,0)</f>
        <v>#NUM!</v>
      </c>
      <c r="E53" s="212" t="e">
        <f>VLOOKUP(A53,'Main Item List'!$A$3:$D$27748,4,0)</f>
        <v>#NUM!</v>
      </c>
      <c r="F53" s="213" t="str">
        <f t="shared" si="1"/>
        <v>0</v>
      </c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160"/>
      <c r="B54" s="335"/>
      <c r="C54" s="224"/>
      <c r="D54" s="335"/>
      <c r="E54" s="159"/>
      <c r="F54" s="145"/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160"/>
      <c r="B55" s="813" t="s">
        <v>2045</v>
      </c>
      <c r="C55" s="813"/>
      <c r="D55" s="813"/>
      <c r="E55" s="159">
        <f>SUM(F50:F54)</f>
        <v>0</v>
      </c>
      <c r="F55" s="145"/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pans="1:7" s="245" customFormat="1" x14ac:dyDescent="0.2"/>
    <row r="98" spans="1:7" s="245" customFormat="1" x14ac:dyDescent="0.2"/>
    <row r="99" spans="1:7" s="245" customFormat="1" x14ac:dyDescent="0.2"/>
    <row r="100" spans="1:7" s="245" customFormat="1" x14ac:dyDescent="0.2"/>
    <row r="101" spans="1:7" s="245" customFormat="1" x14ac:dyDescent="0.2"/>
    <row r="102" spans="1:7" s="245" customFormat="1" x14ac:dyDescent="0.2"/>
    <row r="103" spans="1:7" s="245" customFormat="1" x14ac:dyDescent="0.2"/>
    <row r="104" spans="1:7" s="245" customFormat="1" x14ac:dyDescent="0.2"/>
    <row r="105" spans="1:7" s="245" customFormat="1" x14ac:dyDescent="0.2"/>
    <row r="106" spans="1:7" s="245" customFormat="1" ht="26.25" x14ac:dyDescent="0.4">
      <c r="A106" s="891" t="s">
        <v>1176</v>
      </c>
      <c r="B106" s="891"/>
      <c r="C106" s="891"/>
      <c r="D106" s="891"/>
      <c r="E106" s="891"/>
      <c r="F106" s="891"/>
      <c r="G106" s="891"/>
    </row>
    <row r="107" spans="1:7" s="245" customFormat="1" x14ac:dyDescent="0.2"/>
    <row r="108" spans="1:7" s="245" customFormat="1" x14ac:dyDescent="0.2">
      <c r="A108" s="458" t="s">
        <v>2777</v>
      </c>
    </row>
    <row r="109" spans="1:7" s="245" customFormat="1" x14ac:dyDescent="0.2">
      <c r="A109" s="458" t="s">
        <v>2779</v>
      </c>
    </row>
    <row r="110" spans="1:7" s="245" customFormat="1" x14ac:dyDescent="0.2">
      <c r="A110" s="458" t="s">
        <v>2778</v>
      </c>
    </row>
    <row r="111" spans="1:7" s="245" customFormat="1" x14ac:dyDescent="0.2"/>
    <row r="112" spans="1:7" s="245" customFormat="1" x14ac:dyDescent="0.2"/>
    <row r="113" spans="1:1" s="245" customFormat="1" x14ac:dyDescent="0.2"/>
    <row r="114" spans="1:1" s="245" customFormat="1" x14ac:dyDescent="0.2">
      <c r="A114" s="458" t="s">
        <v>2281</v>
      </c>
    </row>
    <row r="115" spans="1:1" s="245" customFormat="1" x14ac:dyDescent="0.2">
      <c r="A115" s="458" t="s">
        <v>376</v>
      </c>
    </row>
    <row r="116" spans="1:1" s="245" customFormat="1" x14ac:dyDescent="0.2">
      <c r="A116" s="458" t="s">
        <v>377</v>
      </c>
    </row>
    <row r="117" spans="1:1" s="245" customFormat="1" x14ac:dyDescent="0.2">
      <c r="A117" s="458" t="s">
        <v>378</v>
      </c>
    </row>
    <row r="118" spans="1:1" s="245" customFormat="1" x14ac:dyDescent="0.2">
      <c r="A118" s="458" t="s">
        <v>379</v>
      </c>
    </row>
    <row r="119" spans="1:1" s="245" customFormat="1" x14ac:dyDescent="0.2">
      <c r="A119" s="458" t="s">
        <v>1256</v>
      </c>
    </row>
    <row r="120" spans="1:1" s="245" customFormat="1" x14ac:dyDescent="0.2">
      <c r="A120" s="458" t="s">
        <v>380</v>
      </c>
    </row>
    <row r="121" spans="1:1" s="245" customFormat="1" x14ac:dyDescent="0.2">
      <c r="A121" s="458" t="s">
        <v>381</v>
      </c>
    </row>
    <row r="122" spans="1:1" s="245" customFormat="1" x14ac:dyDescent="0.2">
      <c r="A122" s="458" t="s">
        <v>382</v>
      </c>
    </row>
    <row r="123" spans="1:1" s="245" customFormat="1" x14ac:dyDescent="0.2">
      <c r="A123" s="458" t="s">
        <v>1257</v>
      </c>
    </row>
    <row r="124" spans="1:1" s="245" customFormat="1" x14ac:dyDescent="0.2">
      <c r="A124" s="458" t="s">
        <v>383</v>
      </c>
    </row>
    <row r="125" spans="1:1" s="245" customFormat="1" x14ac:dyDescent="0.2">
      <c r="A125" s="458" t="s">
        <v>1546</v>
      </c>
    </row>
    <row r="126" spans="1:1" s="245" customFormat="1" x14ac:dyDescent="0.2">
      <c r="A126" s="458" t="s">
        <v>1547</v>
      </c>
    </row>
    <row r="127" spans="1:1" s="245" customFormat="1" x14ac:dyDescent="0.2">
      <c r="A127" s="458" t="s">
        <v>1548</v>
      </c>
    </row>
    <row r="128" spans="1:1" s="245" customFormat="1" x14ac:dyDescent="0.2">
      <c r="A128" s="458" t="s">
        <v>1549</v>
      </c>
    </row>
    <row r="129" spans="1:1" s="245" customFormat="1" x14ac:dyDescent="0.2">
      <c r="A129" s="458" t="s">
        <v>1550</v>
      </c>
    </row>
    <row r="130" spans="1:1" s="245" customFormat="1" x14ac:dyDescent="0.2">
      <c r="A130" s="458" t="s">
        <v>1610</v>
      </c>
    </row>
    <row r="131" spans="1:1" s="245" customFormat="1" x14ac:dyDescent="0.2">
      <c r="A131" s="458" t="s">
        <v>1253</v>
      </c>
    </row>
    <row r="132" spans="1:1" s="245" customFormat="1" x14ac:dyDescent="0.2">
      <c r="A132" s="458" t="s">
        <v>1254</v>
      </c>
    </row>
    <row r="133" spans="1:1" s="245" customFormat="1" x14ac:dyDescent="0.2">
      <c r="A133" s="458" t="s">
        <v>1255</v>
      </c>
    </row>
    <row r="134" spans="1:1" s="245" customFormat="1" x14ac:dyDescent="0.2">
      <c r="A134" s="458" t="s">
        <v>1258</v>
      </c>
    </row>
    <row r="135" spans="1:1" s="245" customFormat="1" x14ac:dyDescent="0.2"/>
    <row r="136" spans="1:1" s="245" customFormat="1" x14ac:dyDescent="0.2"/>
    <row r="137" spans="1:1" s="245" customFormat="1" x14ac:dyDescent="0.2"/>
    <row r="138" spans="1:1" s="245" customFormat="1" x14ac:dyDescent="0.2"/>
    <row r="139" spans="1:1" s="245" customFormat="1" x14ac:dyDescent="0.2"/>
    <row r="140" spans="1:1" s="245" customFormat="1" x14ac:dyDescent="0.2"/>
    <row r="141" spans="1:1" s="245" customFormat="1" x14ac:dyDescent="0.2"/>
    <row r="142" spans="1:1" s="245" customFormat="1" x14ac:dyDescent="0.2"/>
    <row r="143" spans="1:1" s="245" customFormat="1" x14ac:dyDescent="0.2"/>
    <row r="144" spans="1:1" s="245" customFormat="1" x14ac:dyDescent="0.2"/>
    <row r="145" s="245" customFormat="1" x14ac:dyDescent="0.2"/>
    <row r="146" s="245" customFormat="1" x14ac:dyDescent="0.2"/>
    <row r="147" s="245" customFormat="1" x14ac:dyDescent="0.2"/>
    <row r="148" s="245" customFormat="1" x14ac:dyDescent="0.2"/>
    <row r="149" s="245" customFormat="1" x14ac:dyDescent="0.2"/>
    <row r="150" s="245" customFormat="1" x14ac:dyDescent="0.2"/>
    <row r="151" s="245" customFormat="1" x14ac:dyDescent="0.2"/>
    <row r="152" s="245" customFormat="1" x14ac:dyDescent="0.2"/>
    <row r="153" s="245" customFormat="1" x14ac:dyDescent="0.2"/>
    <row r="154" s="245" customFormat="1" x14ac:dyDescent="0.2"/>
    <row r="155" s="245" customFormat="1" x14ac:dyDescent="0.2"/>
    <row r="156" s="245" customFormat="1" x14ac:dyDescent="0.2"/>
    <row r="157" s="245" customFormat="1" x14ac:dyDescent="0.2"/>
  </sheetData>
  <mergeCells count="9">
    <mergeCell ref="D6:F6"/>
    <mergeCell ref="A34:F34"/>
    <mergeCell ref="A106:G106"/>
    <mergeCell ref="B55:D55"/>
    <mergeCell ref="B36:F36"/>
    <mergeCell ref="B37:F37"/>
    <mergeCell ref="B38:F38"/>
    <mergeCell ref="B39:F39"/>
    <mergeCell ref="B40:F40"/>
  </mergeCells>
  <phoneticPr fontId="75" type="noConversion"/>
  <dataValidations count="1">
    <dataValidation type="list" allowBlank="1" showInputMessage="1" showErrorMessage="1" sqref="H9" xr:uid="{97F2F518-670C-4F35-B8D5-B936ECC3230A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6D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16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CONCATENATE('310 Bricklayer'!E9,"/",'310 Bricklayer'!F9)</f>
        <v>JNB 20058/310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'310 Bricklayer'!A11</f>
        <v>Nelson Masonry</v>
      </c>
    </row>
    <row r="3" spans="1:8" x14ac:dyDescent="0.2">
      <c r="B3" t="e">
        <f>'310 Bricklayer'!A22</f>
        <v>#NUM!</v>
      </c>
      <c r="C3" t="e">
        <f>'310 Bricklayer'!A22</f>
        <v>#NUM!</v>
      </c>
      <c r="D3" t="e">
        <f>'310 Bricklayer'!B22</f>
        <v>#NUM!</v>
      </c>
      <c r="E3" s="14" t="e">
        <f>'310 Bricklayer'!C22</f>
        <v>#NUM!</v>
      </c>
      <c r="F3" s="75" t="e">
        <f>'310 Bricklayer'!D22</f>
        <v>#NUM!</v>
      </c>
      <c r="G3" s="99" t="e">
        <f>'310 Bricklayer'!E22</f>
        <v>#NUM!</v>
      </c>
      <c r="H3" s="99" t="e">
        <f>E3*G3</f>
        <v>#NUM!</v>
      </c>
    </row>
    <row r="4" spans="1:8" x14ac:dyDescent="0.2">
      <c r="B4" t="e">
        <f>'310 Bricklayer'!A23</f>
        <v>#NUM!</v>
      </c>
      <c r="C4" t="e">
        <f>'310 Bricklayer'!A23</f>
        <v>#NUM!</v>
      </c>
      <c r="D4" t="e">
        <f>'310 Bricklayer'!B23</f>
        <v>#NUM!</v>
      </c>
      <c r="E4" s="14" t="e">
        <f>'310 Bricklayer'!C23</f>
        <v>#NUM!</v>
      </c>
      <c r="F4" s="75" t="e">
        <f>'310 Bricklayer'!D23</f>
        <v>#NUM!</v>
      </c>
      <c r="G4" s="99" t="e">
        <f>'310 Bricklayer'!E23</f>
        <v>#NUM!</v>
      </c>
      <c r="H4" s="99" t="e">
        <f t="shared" ref="H4:H8" si="0">E4*G4</f>
        <v>#NUM!</v>
      </c>
    </row>
    <row r="5" spans="1:8" x14ac:dyDescent="0.2">
      <c r="B5" t="e">
        <f>'310 Bricklayer'!A24</f>
        <v>#NUM!</v>
      </c>
      <c r="C5" t="e">
        <f>'310 Bricklayer'!A24</f>
        <v>#NUM!</v>
      </c>
      <c r="D5" t="e">
        <f>'310 Bricklayer'!B24</f>
        <v>#NUM!</v>
      </c>
      <c r="E5" s="14" t="e">
        <f>'310 Bricklayer'!C24</f>
        <v>#NUM!</v>
      </c>
      <c r="F5" s="75" t="e">
        <f>'310 Bricklayer'!D24</f>
        <v>#NUM!</v>
      </c>
      <c r="G5" s="99" t="e">
        <f>'310 Bricklayer'!E24</f>
        <v>#NUM!</v>
      </c>
      <c r="H5" s="99" t="e">
        <f t="shared" si="0"/>
        <v>#NUM!</v>
      </c>
    </row>
    <row r="6" spans="1:8" x14ac:dyDescent="0.2">
      <c r="B6" t="e">
        <f>'310 Bricklayer'!A25</f>
        <v>#NUM!</v>
      </c>
      <c r="C6" t="e">
        <f>'310 Bricklayer'!A25</f>
        <v>#NUM!</v>
      </c>
      <c r="D6" t="e">
        <f>'310 Bricklayer'!B25</f>
        <v>#NUM!</v>
      </c>
      <c r="E6" s="14" t="e">
        <f>'310 Bricklayer'!C25</f>
        <v>#NUM!</v>
      </c>
      <c r="F6" s="75" t="e">
        <f>'310 Bricklayer'!D25</f>
        <v>#NUM!</v>
      </c>
      <c r="G6" s="99" t="e">
        <f>'310 Bricklayer'!E25</f>
        <v>#NUM!</v>
      </c>
      <c r="H6" s="99" t="e">
        <f t="shared" si="0"/>
        <v>#NUM!</v>
      </c>
    </row>
    <row r="7" spans="1:8" x14ac:dyDescent="0.2">
      <c r="B7" t="e">
        <f>'310 Bricklayer'!#REF!</f>
        <v>#REF!</v>
      </c>
      <c r="C7" t="e">
        <f>'310 Bricklayer'!#REF!</f>
        <v>#REF!</v>
      </c>
      <c r="D7" t="e">
        <f>'310 Bricklayer'!#REF!</f>
        <v>#REF!</v>
      </c>
      <c r="E7" s="14" t="e">
        <f>'310 Bricklayer'!#REF!</f>
        <v>#REF!</v>
      </c>
      <c r="F7" s="75" t="e">
        <f>'310 Bricklayer'!#REF!</f>
        <v>#REF!</v>
      </c>
      <c r="G7" s="99" t="e">
        <f>'310 Bricklayer'!#REF!</f>
        <v>#REF!</v>
      </c>
      <c r="H7" s="99" t="e">
        <f t="shared" si="0"/>
        <v>#REF!</v>
      </c>
    </row>
    <row r="8" spans="1:8" x14ac:dyDescent="0.2">
      <c r="B8">
        <f>'310 Bricklayer'!A28</f>
        <v>0</v>
      </c>
      <c r="C8">
        <f>'310 Bricklayer'!A28</f>
        <v>0</v>
      </c>
      <c r="D8">
        <f>'310 Bricklayer'!B28</f>
        <v>0</v>
      </c>
      <c r="E8" s="14">
        <f>'310 Bricklayer'!C28</f>
        <v>0</v>
      </c>
      <c r="F8" s="75">
        <f>'310 Bricklayer'!D28</f>
        <v>0</v>
      </c>
      <c r="G8" s="99">
        <f>'310 Bricklayer'!E28</f>
        <v>0</v>
      </c>
      <c r="H8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17">
    <tabColor indexed="10"/>
  </sheetPr>
  <dimension ref="A1:T164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42"/>
  </cols>
  <sheetData>
    <row r="1" spans="1:20" s="3" customFormat="1" x14ac:dyDescent="0.2">
      <c r="G1" s="245">
        <v>310.10000000000002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3390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54918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1427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Trevor Waitere Gib Fixing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0">
        <f>VLOOKUP(C10,Suppliers!A$1:$H$674,3,0)</f>
        <v>0</v>
      </c>
      <c r="B12" s="357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1">
        <f>VLOOKUP(C10,Suppliers!$A$1:$H$674,4,0)</f>
        <v>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027 642 3218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nelson.phd.fix@gmail.com</v>
      </c>
      <c r="C15" s="36"/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Trevor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4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A48</f>
        <v>#NUM!</v>
      </c>
      <c r="B22" s="364" t="e">
        <f>VLOOKUP(A22,$A$46:$E$402,2,0)</f>
        <v>#NUM!</v>
      </c>
      <c r="C22" s="40" t="e">
        <f>VLOOKUP(A22,$A$46:$E$402,3,0)</f>
        <v>#NUM!</v>
      </c>
      <c r="D22" s="39" t="e">
        <f>VLOOKUP(A22,$A$46:$E$402,4,0)</f>
        <v>#NUM!</v>
      </c>
      <c r="E22" s="434" t="e">
        <f>VLOOKUP(A22,$A$46:$E$402,5,0)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A49</f>
        <v>#NUM!</v>
      </c>
      <c r="B23" s="364" t="e">
        <f>VLOOKUP(A23,$A$46:$E$402,2,0)</f>
        <v>#NUM!</v>
      </c>
      <c r="C23" s="40" t="e">
        <f>VLOOKUP(A23,$A$46:$E$402,3,0)</f>
        <v>#NUM!</v>
      </c>
      <c r="D23" s="39" t="e">
        <f>VLOOKUP(A23,$A$46:$E$402,4,0)</f>
        <v>#NUM!</v>
      </c>
      <c r="E23" s="383" t="e">
        <f>VLOOKUP(A23,$A$46:$E$402,5,0)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64"/>
      <c r="C24" s="38"/>
      <c r="D24" s="39"/>
      <c r="E24" s="383"/>
      <c r="F24" s="390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0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43"/>
      <c r="B33" s="43"/>
      <c r="C33" s="43"/>
      <c r="D33" s="43"/>
      <c r="E33" s="43"/>
      <c r="F33" s="43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15" t="s">
        <v>7974</v>
      </c>
      <c r="B34" s="429" t="s">
        <v>5755</v>
      </c>
      <c r="C34" s="415"/>
      <c r="E34" s="429"/>
      <c r="F34" s="42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15" t="s">
        <v>7965</v>
      </c>
      <c r="B35" s="429" t="s">
        <v>3334</v>
      </c>
      <c r="C35" s="415"/>
      <c r="E35" s="429"/>
      <c r="F35" s="43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338" t="s">
        <v>3386</v>
      </c>
      <c r="B36" s="429"/>
      <c r="C36" s="338"/>
      <c r="E36" s="429"/>
      <c r="F36" s="42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338" t="s">
        <v>3387</v>
      </c>
      <c r="B37" s="429" t="s">
        <v>3389</v>
      </c>
      <c r="C37" s="338"/>
      <c r="E37" s="429"/>
      <c r="F37" s="4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338" t="s">
        <v>3388</v>
      </c>
      <c r="B38" s="338"/>
      <c r="C38" s="338"/>
      <c r="D38" s="876"/>
      <c r="E38" s="876"/>
      <c r="F38" s="876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7"/>
      <c r="B39" s="47"/>
      <c r="C39" s="47"/>
      <c r="D39" s="129"/>
      <c r="E39" s="43"/>
      <c r="F39" s="43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7888</v>
      </c>
      <c r="B41" s="349"/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7889</v>
      </c>
      <c r="B42" s="349"/>
      <c r="C42" s="385"/>
      <c r="D42" s="396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86" t="s">
        <v>1006</v>
      </c>
      <c r="B43" s="504" t="s">
        <v>7477</v>
      </c>
      <c r="C43" s="385"/>
      <c r="D43" s="396"/>
      <c r="E43" s="397"/>
      <c r="F43" s="410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37" t="s">
        <v>2391</v>
      </c>
      <c r="B44" s="466" t="s">
        <v>30840</v>
      </c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F45" s="31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245" customFormat="1" ht="13.5" thickBot="1" x14ac:dyDescent="0.25"/>
    <row r="47" spans="1:20" s="76" customFormat="1" ht="27" thickBot="1" x14ac:dyDescent="0.45">
      <c r="A47" s="191">
        <v>310</v>
      </c>
      <c r="B47" s="181" t="s">
        <v>449</v>
      </c>
      <c r="C47" s="192"/>
      <c r="D47" s="193"/>
      <c r="E47" s="194"/>
      <c r="F47" s="19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29" customFormat="1" x14ac:dyDescent="0.2">
      <c r="A48" s="214" t="e" cm="1">
        <f t="array" ref="A48">INDEX(XML!D:D,SMALL(IF(($G$1=XML!B:B),ROW(XML!B:B)-MIN(ROW(XML!B:B))+1,""),ROWS($A$1:A1)))</f>
        <v>#NUM!</v>
      </c>
      <c r="B48" s="210" t="e">
        <f>VLOOKUP(A48,'Main Item List'!$A$3:$D$27748,2,0)</f>
        <v>#NUM!</v>
      </c>
      <c r="C48" s="219" t="e" cm="1">
        <f t="array" ref="C48">INDEX(XML!$J$1:$J$1202,SMALL(IF(($G$1=XML!$B$1:$B$1202),ROW(XML!$B$1:$B$1202)-MIN(ROW(XML!$B$1:$B$1202))+1,""),ROWS($C$1:C1)))</f>
        <v>#NUM!</v>
      </c>
      <c r="D48" s="211" t="e">
        <f>VLOOKUP(A48,'Main Item List'!$A$3:$D$27748,3,0)</f>
        <v>#NUM!</v>
      </c>
      <c r="E48" s="212" t="e">
        <f>VLOOKUP(A48,'Main Item List'!$A$3:$D$27748,4,0)</f>
        <v>#NUM!</v>
      </c>
      <c r="F48" s="213" t="str">
        <f t="shared" ref="F48:F49" si="0">IFERROR((C48*E48),"0")</f>
        <v>0</v>
      </c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29" customFormat="1" x14ac:dyDescent="0.2">
      <c r="A49" s="214" t="e" cm="1">
        <f t="array" ref="A49">INDEX(XML!D:D,SMALL(IF(($G$1=XML!B:B),ROW(XML!B:B)-MIN(ROW(XML!B:B))+1,""),ROWS($A$1:A2)))</f>
        <v>#NUM!</v>
      </c>
      <c r="B49" s="210" t="e">
        <f>VLOOKUP(A49,'Main Item List'!$A$3:$D$27748,2,0)</f>
        <v>#NUM!</v>
      </c>
      <c r="C49" s="219" t="e" cm="1">
        <f t="array" ref="C49">INDEX(XML!$J$1:$J$1202,SMALL(IF(($G$1=XML!$B$1:$B$1202),ROW(XML!$B$1:$B$1202)-MIN(ROW(XML!$B$1:$B$1202))+1,""),ROWS($C$1:C2)))</f>
        <v>#NUM!</v>
      </c>
      <c r="D49" s="211" t="e">
        <f>VLOOKUP(A49,'Main Item List'!$A$3:$D$27748,3,0)</f>
        <v>#NUM!</v>
      </c>
      <c r="E49" s="212" t="e">
        <f>VLOOKUP(A49,'Main Item List'!$A$3:$D$27748,4,0)</f>
        <v>#NUM!</v>
      </c>
      <c r="F49" s="213" t="str">
        <f t="shared" si="0"/>
        <v>0</v>
      </c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29" customFormat="1" x14ac:dyDescent="0.2">
      <c r="A50" s="160"/>
      <c r="B50" s="335"/>
      <c r="C50" s="224"/>
      <c r="D50" s="335"/>
      <c r="E50" s="159"/>
      <c r="F50" s="14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29" customFormat="1" x14ac:dyDescent="0.2">
      <c r="A51" s="160"/>
      <c r="B51" s="813" t="s">
        <v>2045</v>
      </c>
      <c r="C51" s="813"/>
      <c r="D51" s="813"/>
      <c r="E51" s="159">
        <f>SUM(F48:F50)</f>
        <v>0</v>
      </c>
      <c r="F51" s="1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pans="1:8" s="245" customFormat="1" x14ac:dyDescent="0.2"/>
    <row r="98" spans="1:8" s="245" customFormat="1" x14ac:dyDescent="0.2"/>
    <row r="99" spans="1:8" s="245" customFormat="1" x14ac:dyDescent="0.2"/>
    <row r="100" spans="1:8" s="245" customFormat="1" x14ac:dyDescent="0.2"/>
    <row r="101" spans="1:8" s="245" customFormat="1" x14ac:dyDescent="0.2"/>
    <row r="102" spans="1:8" s="245" customFormat="1" x14ac:dyDescent="0.2"/>
    <row r="103" spans="1:8" s="245" customFormat="1" x14ac:dyDescent="0.2"/>
    <row r="104" spans="1:8" s="42" customFormat="1" ht="26.25" x14ac:dyDescent="0.4">
      <c r="A104" s="911" t="s">
        <v>1176</v>
      </c>
      <c r="B104" s="911"/>
      <c r="C104" s="911"/>
      <c r="D104" s="911"/>
      <c r="E104" s="911"/>
      <c r="F104" s="911"/>
      <c r="G104" s="911"/>
      <c r="H104" s="911"/>
    </row>
    <row r="105" spans="1:8" s="42" customFormat="1" x14ac:dyDescent="0.2">
      <c r="A105" s="49" t="s">
        <v>2780</v>
      </c>
    </row>
    <row r="106" spans="1:8" s="42" customFormat="1" x14ac:dyDescent="0.2">
      <c r="A106" s="49" t="s">
        <v>2779</v>
      </c>
    </row>
    <row r="107" spans="1:8" s="42" customFormat="1" x14ac:dyDescent="0.2">
      <c r="A107" s="49" t="s">
        <v>2777</v>
      </c>
    </row>
    <row r="108" spans="1:8" s="42" customFormat="1" x14ac:dyDescent="0.2">
      <c r="A108" s="49" t="s">
        <v>2778</v>
      </c>
    </row>
    <row r="109" spans="1:8" s="42" customFormat="1" x14ac:dyDescent="0.2"/>
    <row r="110" spans="1:8" s="42" customFormat="1" x14ac:dyDescent="0.2"/>
    <row r="111" spans="1:8" s="42" customFormat="1" x14ac:dyDescent="0.2"/>
    <row r="112" spans="1:8" s="42" customFormat="1" x14ac:dyDescent="0.2"/>
    <row r="113" s="42" customFormat="1" x14ac:dyDescent="0.2"/>
    <row r="114" s="42" customFormat="1" x14ac:dyDescent="0.2"/>
    <row r="115" s="42" customFormat="1" x14ac:dyDescent="0.2"/>
    <row r="116" s="42" customFormat="1" x14ac:dyDescent="0.2"/>
    <row r="117" s="42" customFormat="1" x14ac:dyDescent="0.2"/>
    <row r="118" s="42" customFormat="1" x14ac:dyDescent="0.2"/>
    <row r="119" s="42" customFormat="1" x14ac:dyDescent="0.2"/>
    <row r="120" s="42" customFormat="1" x14ac:dyDescent="0.2"/>
    <row r="121" s="42" customFormat="1" x14ac:dyDescent="0.2"/>
    <row r="122" s="42" customFormat="1" x14ac:dyDescent="0.2"/>
    <row r="123" s="42" customFormat="1" x14ac:dyDescent="0.2"/>
    <row r="124" s="42" customFormat="1" x14ac:dyDescent="0.2"/>
    <row r="125" s="42" customFormat="1" x14ac:dyDescent="0.2"/>
    <row r="126" s="42" customFormat="1" x14ac:dyDescent="0.2"/>
    <row r="127" s="42" customFormat="1" x14ac:dyDescent="0.2"/>
    <row r="128" s="42" customFormat="1" x14ac:dyDescent="0.2"/>
    <row r="129" s="42" customFormat="1" x14ac:dyDescent="0.2"/>
    <row r="130" s="42" customFormat="1" x14ac:dyDescent="0.2"/>
    <row r="131" s="42" customFormat="1" x14ac:dyDescent="0.2"/>
    <row r="132" s="42" customFormat="1" x14ac:dyDescent="0.2"/>
    <row r="133" s="42" customFormat="1" x14ac:dyDescent="0.2"/>
    <row r="134" s="42" customFormat="1" x14ac:dyDescent="0.2"/>
    <row r="135" s="42" customFormat="1" x14ac:dyDescent="0.2"/>
    <row r="136" s="42" customFormat="1" x14ac:dyDescent="0.2"/>
    <row r="137" s="42" customFormat="1" x14ac:dyDescent="0.2"/>
    <row r="138" s="42" customFormat="1" x14ac:dyDescent="0.2"/>
    <row r="139" s="42" customFormat="1" x14ac:dyDescent="0.2"/>
    <row r="140" s="42" customFormat="1" x14ac:dyDescent="0.2"/>
    <row r="141" s="42" customFormat="1" x14ac:dyDescent="0.2"/>
    <row r="142" s="42" customFormat="1" x14ac:dyDescent="0.2"/>
    <row r="143" s="42" customFormat="1" x14ac:dyDescent="0.2"/>
    <row r="144" s="42" customFormat="1" x14ac:dyDescent="0.2"/>
    <row r="145" s="42" customFormat="1" x14ac:dyDescent="0.2"/>
    <row r="146" s="42" customFormat="1" x14ac:dyDescent="0.2"/>
    <row r="147" s="42" customFormat="1" x14ac:dyDescent="0.2"/>
    <row r="148" s="42" customFormat="1" x14ac:dyDescent="0.2"/>
    <row r="149" s="42" customFormat="1" x14ac:dyDescent="0.2"/>
    <row r="150" s="42" customFormat="1" x14ac:dyDescent="0.2"/>
    <row r="151" s="42" customFormat="1" x14ac:dyDescent="0.2"/>
    <row r="152" s="42" customFormat="1" x14ac:dyDescent="0.2"/>
    <row r="153" s="42" customFormat="1" x14ac:dyDescent="0.2"/>
    <row r="154" s="42" customFormat="1" x14ac:dyDescent="0.2"/>
    <row r="155" s="42" customFormat="1" x14ac:dyDescent="0.2"/>
    <row r="156" s="42" customFormat="1" x14ac:dyDescent="0.2"/>
    <row r="157" s="42" customFormat="1" x14ac:dyDescent="0.2"/>
    <row r="158" s="42" customFormat="1" x14ac:dyDescent="0.2"/>
    <row r="159" s="42" customFormat="1" x14ac:dyDescent="0.2"/>
    <row r="160" s="42" customFormat="1" x14ac:dyDescent="0.2"/>
    <row r="161" s="42" customFormat="1" x14ac:dyDescent="0.2"/>
    <row r="162" s="42" customFormat="1" x14ac:dyDescent="0.2"/>
    <row r="163" s="42" customFormat="1" x14ac:dyDescent="0.2"/>
    <row r="164" s="42" customFormat="1" x14ac:dyDescent="0.2"/>
  </sheetData>
  <mergeCells count="5">
    <mergeCell ref="A32:F32"/>
    <mergeCell ref="D6:F6"/>
    <mergeCell ref="A104:H104"/>
    <mergeCell ref="B51:D51"/>
    <mergeCell ref="D38:F38"/>
  </mergeCells>
  <dataValidations count="1">
    <dataValidation type="list" allowBlank="1" showInputMessage="1" showErrorMessage="1" sqref="H9" xr:uid="{72946E9F-E764-419B-BE43-CE251AF7A40B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6F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18">
    <tabColor rgb="FFFFFF00"/>
  </sheetPr>
  <dimension ref="A1:H5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CONCATENATE('310.1 Schist'!E9,"/",'310.1 Schist'!F9)</f>
        <v>JNB 20058/310.1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'310.1 Schist'!A11</f>
        <v>Trevor Waitere Gib Fixing</v>
      </c>
    </row>
    <row r="3" spans="1:8" x14ac:dyDescent="0.2">
      <c r="B3" t="e">
        <f>'310.1 Schist'!A22</f>
        <v>#NUM!</v>
      </c>
      <c r="C3" t="e">
        <f>'310.1 Schist'!A22</f>
        <v>#NUM!</v>
      </c>
      <c r="D3" t="e">
        <f>'310.1 Schist'!B22</f>
        <v>#NUM!</v>
      </c>
      <c r="E3" s="14" t="e">
        <f>'310.1 Schist'!C22</f>
        <v>#NUM!</v>
      </c>
      <c r="F3" s="75" t="e">
        <f>'310.1 Schist'!D22</f>
        <v>#NUM!</v>
      </c>
      <c r="G3" s="99" t="e">
        <f>'310.1 Schist'!E22</f>
        <v>#NUM!</v>
      </c>
      <c r="H3" s="99" t="e">
        <f>E3*G3</f>
        <v>#NUM!</v>
      </c>
    </row>
    <row r="4" spans="1:8" x14ac:dyDescent="0.2">
      <c r="B4" t="e">
        <f>'310.1 Schist'!A23</f>
        <v>#NUM!</v>
      </c>
      <c r="C4" t="e">
        <f>'310.1 Schist'!A23</f>
        <v>#NUM!</v>
      </c>
      <c r="D4" t="e">
        <f>'310.1 Schist'!B23</f>
        <v>#NUM!</v>
      </c>
      <c r="E4" s="14" t="e">
        <f>'310.1 Schist'!C23</f>
        <v>#NUM!</v>
      </c>
      <c r="F4" s="75" t="e">
        <f>'310.1 Schist'!D23</f>
        <v>#NUM!</v>
      </c>
      <c r="G4" s="99" t="e">
        <f>'310.1 Schist'!E23</f>
        <v>#NUM!</v>
      </c>
      <c r="H4" s="99" t="e">
        <f t="shared" ref="H4:H5" si="0">E4*G4</f>
        <v>#NUM!</v>
      </c>
    </row>
    <row r="5" spans="1:8" x14ac:dyDescent="0.2">
      <c r="B5">
        <f>'310.1 Schist'!A25</f>
        <v>0</v>
      </c>
      <c r="C5">
        <f>'310.1 Schist'!A25</f>
        <v>0</v>
      </c>
      <c r="D5">
        <f>'310.1 Schist'!C25</f>
        <v>0</v>
      </c>
      <c r="E5" s="14">
        <f>'310.1 Schist'!C25</f>
        <v>0</v>
      </c>
      <c r="F5" s="75">
        <f>'310.1 Schist'!D25</f>
        <v>0</v>
      </c>
      <c r="G5" s="99">
        <f>'310.1 Schist'!E25</f>
        <v>0</v>
      </c>
      <c r="H5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39">
    <tabColor indexed="10"/>
  </sheetPr>
  <dimension ref="A1:T180"/>
  <sheetViews>
    <sheetView topLeftCell="A4" zoomScaleNormal="100" workbookViewId="0">
      <selection activeCell="G9" sqref="G9:H9"/>
    </sheetView>
  </sheetViews>
  <sheetFormatPr defaultRowHeight="12.75" x14ac:dyDescent="0.2"/>
  <cols>
    <col min="1" max="1" width="16.7109375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395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405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54919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1256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Totally Plastered Nelson Ltd</v>
      </c>
      <c r="B11" s="23"/>
      <c r="D11" s="33" t="s">
        <v>905</v>
      </c>
      <c r="E11" s="33"/>
      <c r="F11" s="343">
        <f ca="1">NOW()</f>
        <v>44232.452986342592</v>
      </c>
      <c r="G11" s="496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11 Lucy Murcott Place, Stoke, Nelson 7011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03 547 5751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027 221 4661</v>
      </c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4waterz@gmail.com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Grant</v>
      </c>
      <c r="C16" s="36"/>
      <c r="D16" s="33" t="s">
        <v>30790</v>
      </c>
      <c r="E16" s="398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'395 Exterior Plaster'!A56</f>
        <v>EPEFIS50</v>
      </c>
      <c r="B22" s="358" t="str">
        <f t="shared" ref="B22:B29" si="0">VLOOKUP(A22,$A$54:$E$402,2,0)</f>
        <v>Rockcote 50mm EPS facade system</v>
      </c>
      <c r="C22" s="40">
        <f t="shared" ref="C22:C29" si="1">VLOOKUP(A22,$A$54:$E$402,3,0)</f>
        <v>108.6</v>
      </c>
      <c r="D22" s="40" t="str">
        <f t="shared" ref="D22:D29" si="2">VLOOKUP(A22,$A$54:$E$402,4,0)</f>
        <v xml:space="preserve"> m2 </v>
      </c>
      <c r="E22" s="434">
        <f t="shared" ref="E22:E29" si="3">VLOOKUP(A22,$A$54:$E$402,5,0)</f>
        <v>141.69999999999999</v>
      </c>
      <c r="F22" s="390">
        <f>C22*E22</f>
        <v>15388.619999999997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'395 Exterior Plaster'!A57</f>
        <v>EPERCSAR</v>
      </c>
      <c r="B23" s="358" t="str">
        <f t="shared" si="0"/>
        <v>Extra value 50mm Graphex</v>
      </c>
      <c r="C23" s="40">
        <f t="shared" si="1"/>
        <v>108.6</v>
      </c>
      <c r="D23" s="40" t="str">
        <f t="shared" si="2"/>
        <v>m2</v>
      </c>
      <c r="E23" s="383">
        <f t="shared" si="3"/>
        <v>5.5</v>
      </c>
      <c r="F23" s="390">
        <f t="shared" ref="F23:F29" si="4">C23*E23</f>
        <v>597.29999999999995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'395 Exterior Plaster'!A58</f>
        <v>EPFTCOAT</v>
      </c>
      <c r="B24" s="358" t="str">
        <f t="shared" si="0"/>
        <v>Rockcote Flexitex coat system</v>
      </c>
      <c r="C24" s="40">
        <f t="shared" si="1"/>
        <v>108.6</v>
      </c>
      <c r="D24" s="40" t="str">
        <f t="shared" si="2"/>
        <v xml:space="preserve"> m2 </v>
      </c>
      <c r="E24" s="383">
        <f t="shared" si="3"/>
        <v>2</v>
      </c>
      <c r="F24" s="390">
        <f t="shared" si="4"/>
        <v>217.2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'395 Exterior Plaster'!A59</f>
        <v>EPTRPRGB</v>
      </c>
      <c r="B25" s="358" t="str">
        <f t="shared" si="0"/>
        <v>Rockcote warranty pack fees</v>
      </c>
      <c r="C25" s="40">
        <f t="shared" si="1"/>
        <v>1</v>
      </c>
      <c r="D25" s="40" t="str">
        <f t="shared" si="2"/>
        <v>each</v>
      </c>
      <c r="E25" s="383">
        <f t="shared" si="3"/>
        <v>200</v>
      </c>
      <c r="F25" s="390">
        <f t="shared" si="4"/>
        <v>200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'395 Exterior Plaster'!A60</f>
        <v>#NUM!</v>
      </c>
      <c r="B26" s="358" t="e">
        <f t="shared" si="0"/>
        <v>#NUM!</v>
      </c>
      <c r="C26" s="40" t="e">
        <f t="shared" si="1"/>
        <v>#NUM!</v>
      </c>
      <c r="D26" s="40" t="e">
        <f t="shared" si="2"/>
        <v>#NUM!</v>
      </c>
      <c r="E26" s="383" t="e">
        <f t="shared" si="3"/>
        <v>#NUM!</v>
      </c>
      <c r="F26" s="390" t="e">
        <f t="shared" si="4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>'395 Exterior Plaster'!A61</f>
        <v>#NUM!</v>
      </c>
      <c r="B27" s="358" t="e">
        <f t="shared" si="0"/>
        <v>#NUM!</v>
      </c>
      <c r="C27" s="40" t="e">
        <f t="shared" si="1"/>
        <v>#NUM!</v>
      </c>
      <c r="D27" s="40" t="e">
        <f t="shared" si="2"/>
        <v>#NUM!</v>
      </c>
      <c r="E27" s="383" t="e">
        <f t="shared" si="3"/>
        <v>#NUM!</v>
      </c>
      <c r="F27" s="390" t="e">
        <f t="shared" si="4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>'395 Exterior Plaster'!A62</f>
        <v>#NUM!</v>
      </c>
      <c r="B28" s="358" t="e">
        <f t="shared" si="0"/>
        <v>#NUM!</v>
      </c>
      <c r="C28" s="40" t="e">
        <f t="shared" si="1"/>
        <v>#NUM!</v>
      </c>
      <c r="D28" s="40" t="e">
        <f t="shared" si="2"/>
        <v>#NUM!</v>
      </c>
      <c r="E28" s="383" t="e">
        <f t="shared" si="3"/>
        <v>#NUM!</v>
      </c>
      <c r="F28" s="390" t="e">
        <f t="shared" si="4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'395 Exterior Plaster'!A63</f>
        <v>#NUM!</v>
      </c>
      <c r="B29" s="358" t="e">
        <f t="shared" si="0"/>
        <v>#NUM!</v>
      </c>
      <c r="C29" s="40" t="e">
        <f t="shared" si="1"/>
        <v>#NUM!</v>
      </c>
      <c r="D29" s="40" t="e">
        <f t="shared" si="2"/>
        <v>#NUM!</v>
      </c>
      <c r="E29" s="383" t="e">
        <f t="shared" si="3"/>
        <v>#NUM!</v>
      </c>
      <c r="F29" s="390" t="e">
        <f t="shared" si="4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/>
      <c r="B30" s="364"/>
      <c r="C30" s="38"/>
      <c r="D30" s="40"/>
      <c r="E30" s="383"/>
      <c r="F30" s="390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/>
      <c r="B31" s="359"/>
      <c r="C31" s="358"/>
      <c r="D31" s="362"/>
      <c r="E31" s="362"/>
      <c r="F31" s="453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59"/>
      <c r="C32" s="358"/>
      <c r="D32" s="362"/>
      <c r="E32" s="362"/>
      <c r="F32" s="453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3"/>
      <c r="B33" s="361"/>
      <c r="C33" s="360"/>
      <c r="D33" s="363"/>
      <c r="E33" s="363"/>
      <c r="F33" s="391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1"/>
      <c r="B34" s="31"/>
      <c r="C34" s="31"/>
      <c r="D34" s="31"/>
      <c r="E34" s="63" t="s">
        <v>1896</v>
      </c>
      <c r="F34" s="454" t="e">
        <f>SUM(F22:F33)</f>
        <v>#NUM!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 t="s">
        <v>1897</v>
      </c>
      <c r="F35" s="455" t="e">
        <f>F34*15%</f>
        <v>#NUM!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1395</v>
      </c>
      <c r="F36" s="454" t="e">
        <f>F34+F35</f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415" t="s">
        <v>7965</v>
      </c>
      <c r="B40" s="76" t="s">
        <v>3334</v>
      </c>
      <c r="C40" s="44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44" t="s">
        <v>406</v>
      </c>
      <c r="B41" s="76" t="s">
        <v>52563</v>
      </c>
      <c r="C41" s="44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44" t="s">
        <v>407</v>
      </c>
      <c r="B42" s="76" t="s">
        <v>52564</v>
      </c>
      <c r="C42" s="44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8" customHeight="1" x14ac:dyDescent="0.2">
      <c r="A43" s="44" t="s">
        <v>2000</v>
      </c>
      <c r="B43" s="76" t="s">
        <v>3357</v>
      </c>
      <c r="C43" s="44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53" t="s">
        <v>125</v>
      </c>
      <c r="B44" s="76" t="s">
        <v>7480</v>
      </c>
      <c r="C44" s="53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8" customHeight="1" x14ac:dyDescent="0.2">
      <c r="A45" s="53" t="s">
        <v>8102</v>
      </c>
      <c r="B45" s="76" t="s">
        <v>7480</v>
      </c>
      <c r="C45" s="53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53" t="s">
        <v>1588</v>
      </c>
      <c r="B46" s="76" t="s">
        <v>7480</v>
      </c>
      <c r="C46" s="53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53"/>
      <c r="B47" s="53"/>
      <c r="C47" s="53"/>
      <c r="D47" s="76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437" t="s">
        <v>7888</v>
      </c>
      <c r="B49" s="349"/>
      <c r="C49" s="385"/>
      <c r="D49" s="396"/>
      <c r="E49" s="396"/>
      <c r="F49" s="40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437" t="s">
        <v>7889</v>
      </c>
      <c r="B50" s="349"/>
      <c r="C50" s="385"/>
      <c r="D50" s="397"/>
      <c r="E50" s="397"/>
      <c r="F50" s="410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437" t="s">
        <v>1006</v>
      </c>
      <c r="B51" s="465" t="s">
        <v>7477</v>
      </c>
      <c r="C51" s="385"/>
      <c r="E51" s="396"/>
      <c r="F51" s="409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437" t="s">
        <v>2391</v>
      </c>
      <c r="B52" s="466" t="s">
        <v>126</v>
      </c>
      <c r="C52" s="385"/>
      <c r="D52" s="396"/>
      <c r="E52" s="396"/>
      <c r="F52" s="409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386"/>
      <c r="B53" s="474" t="s">
        <v>30840</v>
      </c>
      <c r="C53" s="385"/>
      <c r="D53" s="396"/>
      <c r="E53" s="396"/>
      <c r="F53" s="409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245" customFormat="1" ht="13.5" thickBot="1" x14ac:dyDescent="0.25"/>
    <row r="55" spans="1:20" s="29" customFormat="1" ht="27" thickBot="1" x14ac:dyDescent="0.45">
      <c r="A55" s="191">
        <v>395</v>
      </c>
      <c r="B55" s="181" t="s">
        <v>452</v>
      </c>
      <c r="C55" s="192"/>
      <c r="D55" s="193"/>
      <c r="E55" s="194"/>
      <c r="F55" s="195"/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76" customFormat="1" x14ac:dyDescent="0.2">
      <c r="A56" s="209" t="str" cm="1">
        <f t="array" ref="A56">INDEX(XML!D:D,SMALL(IF(($G$1=XML!B:B),ROW(XML!B:B)-MIN(ROW(XML!B:B))+1,""),ROWS($A$1:A1)))</f>
        <v>EPEFIS50</v>
      </c>
      <c r="B56" s="210" t="str">
        <f>VLOOKUP(A56,'Main Item List'!$A$3:$D$27748,2,0)</f>
        <v>Rockcote 50mm EPS facade system</v>
      </c>
      <c r="C56" s="219" cm="1">
        <f t="array" ref="C56">INDEX(XML!$J$1:$J$1202,SMALL(IF(($G$1=XML!$B$1:$B$1202),ROW(XML!$B$1:$B$1202)-MIN(ROW(XML!$B$1:$B$1202))+1,""),ROWS($C$1:C1)))</f>
        <v>108.6</v>
      </c>
      <c r="D56" s="211" t="str">
        <f>VLOOKUP(A56,'Main Item List'!$A$3:$D$27748,3,0)</f>
        <v xml:space="preserve"> m2 </v>
      </c>
      <c r="E56" s="212">
        <f>VLOOKUP(A56,'Main Item List'!$A$3:$D$27748,4,0)</f>
        <v>141.69999999999999</v>
      </c>
      <c r="F56" s="213">
        <f t="shared" ref="F56:F63" si="5">IFERROR((C56*E56),"0")</f>
        <v>15388.619999999997</v>
      </c>
      <c r="G56" s="248" t="s">
        <v>30830</v>
      </c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str" cm="1">
        <f t="array" ref="A57">INDEX(XML!D:D,SMALL(IF(($G$1=XML!B:B),ROW(XML!B:B)-MIN(ROW(XML!B:B))+1,""),ROWS($A$1:A2)))</f>
        <v>EPERCSAR</v>
      </c>
      <c r="B57" s="210" t="str">
        <f>VLOOKUP(A57,'Main Item List'!$A$3:$D$27748,2,0)</f>
        <v>Extra value 50mm Graphex</v>
      </c>
      <c r="C57" s="219" cm="1">
        <f t="array" ref="C57">INDEX(XML!$J$1:$J$1202,SMALL(IF(($G$1=XML!$B$1:$B$1202),ROW(XML!$B$1:$B$1202)-MIN(ROW(XML!$B$1:$B$1202))+1,""),ROWS($C$1:C2)))</f>
        <v>108.6</v>
      </c>
      <c r="D57" s="211" t="str">
        <f>VLOOKUP(A57,'Main Item List'!$A$3:$D$27748,3,0)</f>
        <v>m2</v>
      </c>
      <c r="E57" s="212">
        <f>VLOOKUP(A57,'Main Item List'!$A$3:$D$27748,4,0)</f>
        <v>5.5</v>
      </c>
      <c r="F57" s="213">
        <f t="shared" si="5"/>
        <v>597.29999999999995</v>
      </c>
      <c r="G57" s="136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09" t="str" cm="1">
        <f t="array" ref="A58">INDEX(XML!D:D,SMALL(IF(($G$1=XML!B:B),ROW(XML!B:B)-MIN(ROW(XML!B:B))+1,""),ROWS($A$1:A3)))</f>
        <v>EPFTCOAT</v>
      </c>
      <c r="B58" s="210" t="str">
        <f>VLOOKUP(A58,'Main Item List'!$A$3:$D$27748,2,0)</f>
        <v>Rockcote Flexitex coat system</v>
      </c>
      <c r="C58" s="219" cm="1">
        <f t="array" ref="C58">INDEX(XML!$J$1:$J$1202,SMALL(IF(($G$1=XML!$B$1:$B$1202),ROW(XML!$B$1:$B$1202)-MIN(ROW(XML!$B$1:$B$1202))+1,""),ROWS($C$1:C3)))</f>
        <v>108.6</v>
      </c>
      <c r="D58" s="211" t="str">
        <f>VLOOKUP(A58,'Main Item List'!$A$3:$D$27748,3,0)</f>
        <v xml:space="preserve"> m2 </v>
      </c>
      <c r="E58" s="212">
        <f>VLOOKUP(A58,'Main Item List'!$A$3:$D$27748,4,0)</f>
        <v>2</v>
      </c>
      <c r="F58" s="213">
        <f t="shared" si="5"/>
        <v>217.2</v>
      </c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09" t="str" cm="1">
        <f t="array" ref="A59">INDEX(XML!D:D,SMALL(IF(($G$1=XML!B:B),ROW(XML!B:B)-MIN(ROW(XML!B:B))+1,""),ROWS($A$1:A4)))</f>
        <v>EPTRPRGB</v>
      </c>
      <c r="B59" s="210" t="str">
        <f>VLOOKUP(A59,'Main Item List'!$A$3:$D$27748,2,0)</f>
        <v>Rockcote warranty pack fees</v>
      </c>
      <c r="C59" s="219" cm="1">
        <f t="array" ref="C59">INDEX(XML!$J$1:$J$1202,SMALL(IF(($G$1=XML!$B$1:$B$1202),ROW(XML!$B$1:$B$1202)-MIN(ROW(XML!$B$1:$B$1202))+1,""),ROWS($C$1:C4)))</f>
        <v>1</v>
      </c>
      <c r="D59" s="211" t="str">
        <f>VLOOKUP(A59,'Main Item List'!$A$3:$D$27748,3,0)</f>
        <v>each</v>
      </c>
      <c r="E59" s="212">
        <f>VLOOKUP(A59,'Main Item List'!$A$3:$D$27748,4,0)</f>
        <v>200</v>
      </c>
      <c r="F59" s="213">
        <f t="shared" si="5"/>
        <v>200</v>
      </c>
      <c r="G59" s="248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09" t="e" cm="1">
        <f t="array" ref="A60">INDEX(XML!D:D,SMALL(IF(($G$1=XML!B:B),ROW(XML!B:B)-MIN(ROW(XML!B:B))+1,""),ROWS($A$1:A5)))</f>
        <v>#NUM!</v>
      </c>
      <c r="B60" s="210" t="e">
        <f>VLOOKUP(A60,'Main Item List'!$A$3:$D$27748,2,0)</f>
        <v>#NUM!</v>
      </c>
      <c r="C60" s="219" t="e" cm="1">
        <f t="array" ref="C60">INDEX(XML!$J$1:$J$1202,SMALL(IF(($G$1=XML!$B$1:$B$1202),ROW(XML!$B$1:$B$1202)-MIN(ROW(XML!$B$1:$B$1202))+1,""),ROWS($C$1:C5)))</f>
        <v>#NUM!</v>
      </c>
      <c r="D60" s="211" t="e">
        <f>VLOOKUP(A60,'Main Item List'!$A$3:$D$27748,3,0)</f>
        <v>#NUM!</v>
      </c>
      <c r="E60" s="212" t="e">
        <f>VLOOKUP(A60,'Main Item List'!$A$3:$D$27748,4,0)</f>
        <v>#NUM!</v>
      </c>
      <c r="F60" s="213" t="str">
        <f t="shared" si="5"/>
        <v>0</v>
      </c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09" t="e" cm="1">
        <f t="array" ref="A61">INDEX(XML!D:D,SMALL(IF(($G$1=XML!B:B),ROW(XML!B:B)-MIN(ROW(XML!B:B))+1,""),ROWS($A$1:A6)))</f>
        <v>#NUM!</v>
      </c>
      <c r="B61" s="210" t="e">
        <f>VLOOKUP(A61,'Main Item List'!$A$3:$D$27748,2,0)</f>
        <v>#NUM!</v>
      </c>
      <c r="C61" s="219" t="e" cm="1">
        <f t="array" ref="C61">INDEX(XML!$J$1:$J$1202,SMALL(IF(($G$1=XML!$B$1:$B$1202),ROW(XML!$B$1:$B$1202)-MIN(ROW(XML!$B$1:$B$1202))+1,""),ROWS($C$1:C6)))</f>
        <v>#NUM!</v>
      </c>
      <c r="D61" s="211" t="e">
        <f>VLOOKUP(A61,'Main Item List'!$A$3:$D$27748,3,0)</f>
        <v>#NUM!</v>
      </c>
      <c r="E61" s="212" t="e">
        <f>VLOOKUP(A61,'Main Item List'!$A$3:$D$27748,4,0)</f>
        <v>#NUM!</v>
      </c>
      <c r="F61" s="213" t="str">
        <f t="shared" si="5"/>
        <v>0</v>
      </c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09" t="e" cm="1">
        <f t="array" ref="A62">INDEX(XML!D:D,SMALL(IF(($G$1=XML!B:B),ROW(XML!B:B)-MIN(ROW(XML!B:B))+1,""),ROWS($A$1:A7)))</f>
        <v>#NUM!</v>
      </c>
      <c r="B62" s="210" t="e">
        <f>VLOOKUP(A62,'Main Item List'!$A$3:$D$27748,2,0)</f>
        <v>#NUM!</v>
      </c>
      <c r="C62" s="219" t="e" cm="1">
        <f t="array" ref="C62">INDEX(XML!$J$1:$J$1202,SMALL(IF(($G$1=XML!$B$1:$B$1202),ROW(XML!$B$1:$B$1202)-MIN(ROW(XML!$B$1:$B$1202))+1,""),ROWS($C$1:C7)))</f>
        <v>#NUM!</v>
      </c>
      <c r="D62" s="211" t="e">
        <f>VLOOKUP(A62,'Main Item List'!$A$3:$D$27748,3,0)</f>
        <v>#NUM!</v>
      </c>
      <c r="E62" s="212" t="e">
        <f>VLOOKUP(A62,'Main Item List'!$A$3:$D$27748,4,0)</f>
        <v>#NUM!</v>
      </c>
      <c r="F62" s="213" t="str">
        <f t="shared" si="5"/>
        <v>0</v>
      </c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76" customFormat="1" x14ac:dyDescent="0.2">
      <c r="A63" s="209" t="e" cm="1">
        <f t="array" ref="A63">INDEX(XML!D:D,SMALL(IF(($G$1=XML!B:B),ROW(XML!B:B)-MIN(ROW(XML!B:B))+1,""),ROWS($A$1:A8)))</f>
        <v>#NUM!</v>
      </c>
      <c r="B63" s="210" t="e">
        <f>VLOOKUP(A63,'Main Item List'!$A$3:$D$27748,2,0)</f>
        <v>#NUM!</v>
      </c>
      <c r="C63" s="219" t="e" cm="1">
        <f t="array" ref="C63">INDEX(XML!$J$1:$J$1202,SMALL(IF(($G$1=XML!$B$1:$B$1202),ROW(XML!$B$1:$B$1202)-MIN(ROW(XML!$B$1:$B$1202))+1,""),ROWS($C$1:C8)))</f>
        <v>#NUM!</v>
      </c>
      <c r="D63" s="211" t="e">
        <f>VLOOKUP(A63,'Main Item List'!$A$3:$D$27748,3,0)</f>
        <v>#NUM!</v>
      </c>
      <c r="E63" s="212" t="e">
        <f>VLOOKUP(A63,'Main Item List'!$A$3:$D$27748,4,0)</f>
        <v>#NUM!</v>
      </c>
      <c r="F63" s="213" t="str">
        <f t="shared" si="5"/>
        <v>0</v>
      </c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160"/>
      <c r="B64" s="335"/>
      <c r="C64" s="224"/>
      <c r="D64" s="335"/>
      <c r="E64" s="159"/>
      <c r="F64" s="145"/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160"/>
      <c r="B65" s="813" t="s">
        <v>608</v>
      </c>
      <c r="C65" s="813"/>
      <c r="D65" s="813"/>
      <c r="E65" s="159">
        <f>SUM(F56:F64)</f>
        <v>16403.119999999995</v>
      </c>
      <c r="F65" s="145"/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45" customFormat="1" x14ac:dyDescent="0.2"/>
    <row r="67" spans="1:20" s="245" customFormat="1" x14ac:dyDescent="0.2"/>
    <row r="68" spans="1:20" s="245" customFormat="1" x14ac:dyDescent="0.2"/>
    <row r="69" spans="1:20" s="245" customFormat="1" x14ac:dyDescent="0.2"/>
    <row r="70" spans="1:20" s="245" customFormat="1" x14ac:dyDescent="0.2"/>
    <row r="71" spans="1:20" s="245" customFormat="1" x14ac:dyDescent="0.2"/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7" s="245" customFormat="1" x14ac:dyDescent="0.2"/>
    <row r="114" spans="1:7" s="245" customFormat="1" x14ac:dyDescent="0.2"/>
    <row r="115" spans="1:7" s="245" customFormat="1" x14ac:dyDescent="0.2"/>
    <row r="116" spans="1:7" s="245" customFormat="1" ht="26.25" x14ac:dyDescent="0.4">
      <c r="A116" s="891" t="s">
        <v>1176</v>
      </c>
      <c r="B116" s="891"/>
      <c r="C116" s="891"/>
      <c r="D116" s="891"/>
      <c r="E116" s="891"/>
      <c r="F116" s="891"/>
      <c r="G116" s="891"/>
    </row>
    <row r="117" spans="1:7" s="245" customFormat="1" x14ac:dyDescent="0.2"/>
    <row r="118" spans="1:7" s="245" customFormat="1" x14ac:dyDescent="0.2">
      <c r="A118" s="458"/>
    </row>
    <row r="119" spans="1:7" s="245" customFormat="1" x14ac:dyDescent="0.2">
      <c r="A119" s="458"/>
    </row>
    <row r="120" spans="1:7" s="245" customFormat="1" x14ac:dyDescent="0.2">
      <c r="A120" s="458"/>
    </row>
    <row r="121" spans="1:7" s="245" customFormat="1" x14ac:dyDescent="0.2"/>
    <row r="122" spans="1:7" s="245" customFormat="1" x14ac:dyDescent="0.2"/>
    <row r="123" spans="1:7" s="245" customFormat="1" x14ac:dyDescent="0.2"/>
    <row r="124" spans="1:7" s="245" customFormat="1" x14ac:dyDescent="0.2">
      <c r="A124" s="458"/>
    </row>
    <row r="125" spans="1:7" s="245" customFormat="1" x14ac:dyDescent="0.2">
      <c r="A125" s="458"/>
    </row>
    <row r="126" spans="1:7" s="245" customFormat="1" x14ac:dyDescent="0.2">
      <c r="A126" s="458"/>
    </row>
    <row r="127" spans="1:7" s="245" customFormat="1" x14ac:dyDescent="0.2">
      <c r="A127" s="458"/>
    </row>
    <row r="128" spans="1:7" s="245" customFormat="1" x14ac:dyDescent="0.2">
      <c r="A128" s="458"/>
    </row>
    <row r="129" spans="1:1" s="245" customFormat="1" x14ac:dyDescent="0.2">
      <c r="A129" s="458"/>
    </row>
    <row r="130" spans="1:1" s="245" customFormat="1" x14ac:dyDescent="0.2">
      <c r="A130" s="458"/>
    </row>
    <row r="131" spans="1:1" s="245" customFormat="1" x14ac:dyDescent="0.2">
      <c r="A131" s="458"/>
    </row>
    <row r="132" spans="1:1" s="245" customFormat="1" x14ac:dyDescent="0.2">
      <c r="A132" s="458"/>
    </row>
    <row r="133" spans="1:1" s="245" customFormat="1" x14ac:dyDescent="0.2">
      <c r="A133" s="458"/>
    </row>
    <row r="134" spans="1:1" s="245" customFormat="1" x14ac:dyDescent="0.2">
      <c r="A134" s="458"/>
    </row>
    <row r="135" spans="1:1" s="245" customFormat="1" x14ac:dyDescent="0.2">
      <c r="A135" s="458"/>
    </row>
    <row r="136" spans="1:1" s="245" customFormat="1" x14ac:dyDescent="0.2">
      <c r="A136" s="458"/>
    </row>
    <row r="137" spans="1:1" s="245" customFormat="1" x14ac:dyDescent="0.2">
      <c r="A137" s="458"/>
    </row>
    <row r="138" spans="1:1" s="245" customFormat="1" x14ac:dyDescent="0.2">
      <c r="A138" s="458"/>
    </row>
    <row r="139" spans="1:1" s="245" customFormat="1" x14ac:dyDescent="0.2">
      <c r="A139" s="458"/>
    </row>
    <row r="140" spans="1:1" s="245" customFormat="1" x14ac:dyDescent="0.2">
      <c r="A140" s="458"/>
    </row>
    <row r="141" spans="1:1" s="245" customFormat="1" x14ac:dyDescent="0.2">
      <c r="A141" s="458"/>
    </row>
    <row r="142" spans="1:1" s="245" customFormat="1" x14ac:dyDescent="0.2">
      <c r="A142" s="458"/>
    </row>
    <row r="143" spans="1:1" s="245" customFormat="1" x14ac:dyDescent="0.2">
      <c r="A143" s="458"/>
    </row>
    <row r="144" spans="1:1" s="245" customFormat="1" x14ac:dyDescent="0.2">
      <c r="A144" s="458"/>
    </row>
    <row r="145" s="245" customFormat="1" x14ac:dyDescent="0.2"/>
    <row r="146" s="245" customFormat="1" x14ac:dyDescent="0.2"/>
    <row r="147" s="245" customFormat="1" x14ac:dyDescent="0.2"/>
    <row r="148" s="245" customFormat="1" x14ac:dyDescent="0.2"/>
    <row r="149" s="245" customFormat="1" x14ac:dyDescent="0.2"/>
    <row r="150" s="245" customFormat="1" x14ac:dyDescent="0.2"/>
    <row r="151" s="245" customFormat="1" x14ac:dyDescent="0.2"/>
    <row r="152" s="245" customFormat="1" x14ac:dyDescent="0.2"/>
    <row r="153" s="245" customFormat="1" x14ac:dyDescent="0.2"/>
    <row r="154" s="245" customFormat="1" x14ac:dyDescent="0.2"/>
    <row r="155" s="245" customFormat="1" x14ac:dyDescent="0.2"/>
    <row r="156" s="245" customFormat="1" x14ac:dyDescent="0.2"/>
    <row r="157" s="245" customFormat="1" x14ac:dyDescent="0.2"/>
    <row r="158" s="245" customFormat="1" x14ac:dyDescent="0.2"/>
    <row r="159" s="245" customFormat="1" x14ac:dyDescent="0.2"/>
    <row r="160" s="245" customFormat="1" x14ac:dyDescent="0.2"/>
    <row r="161" s="245" customFormat="1" x14ac:dyDescent="0.2"/>
    <row r="162" s="245" customFormat="1" x14ac:dyDescent="0.2"/>
    <row r="163" s="245" customFormat="1" x14ac:dyDescent="0.2"/>
    <row r="164" s="245" customFormat="1" x14ac:dyDescent="0.2"/>
    <row r="165" s="245" customFormat="1" x14ac:dyDescent="0.2"/>
    <row r="166" s="245" customFormat="1" x14ac:dyDescent="0.2"/>
    <row r="167" s="245" customFormat="1" x14ac:dyDescent="0.2"/>
    <row r="168" s="245" customFormat="1" x14ac:dyDescent="0.2"/>
    <row r="169" s="245" customFormat="1" x14ac:dyDescent="0.2"/>
    <row r="170" s="245" customFormat="1" x14ac:dyDescent="0.2"/>
    <row r="171" s="245" customFormat="1" x14ac:dyDescent="0.2"/>
    <row r="172" s="245" customFormat="1" x14ac:dyDescent="0.2"/>
    <row r="173" s="245" customFormat="1" x14ac:dyDescent="0.2"/>
    <row r="174" s="245" customFormat="1" x14ac:dyDescent="0.2"/>
    <row r="175" s="245" customFormat="1" x14ac:dyDescent="0.2"/>
    <row r="176" s="245" customFormat="1" x14ac:dyDescent="0.2"/>
    <row r="177" s="245" customFormat="1" x14ac:dyDescent="0.2"/>
    <row r="178" s="245" customFormat="1" x14ac:dyDescent="0.2"/>
    <row r="179" s="245" customFormat="1" x14ac:dyDescent="0.2"/>
    <row r="180" s="245" customFormat="1" x14ac:dyDescent="0.2"/>
  </sheetData>
  <mergeCells count="4">
    <mergeCell ref="B65:D65"/>
    <mergeCell ref="D6:F6"/>
    <mergeCell ref="A38:F38"/>
    <mergeCell ref="A116:G116"/>
  </mergeCells>
  <phoneticPr fontId="75" type="noConversion"/>
  <dataValidations count="1">
    <dataValidation type="list" allowBlank="1" showInputMessage="1" showErrorMessage="1" sqref="H9" xr:uid="{D0DB458D-E566-4318-A2AB-572399AECF39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scale="9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71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19">
    <tabColor rgb="FFFFFF00"/>
  </sheetPr>
  <dimension ref="A1:H1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CONCATENATE('395 Exterior Plaster'!E9,"/",'395 Exterior Plaster'!F9)</f>
        <v>JNB 20058/395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'395 Exterior Plaster'!A11</f>
        <v>Totally Plastered Nelson Ltd</v>
      </c>
    </row>
    <row r="3" spans="1:8" x14ac:dyDescent="0.2">
      <c r="B3" t="str">
        <f>'395 Exterior Plaster'!A22</f>
        <v>EPEFIS50</v>
      </c>
      <c r="C3" t="str">
        <f>'395 Exterior Plaster'!A22</f>
        <v>EPEFIS50</v>
      </c>
      <c r="D3" t="str">
        <f>'395 Exterior Plaster'!B22</f>
        <v>Rockcote 50mm EPS facade system</v>
      </c>
      <c r="E3" s="14">
        <f>'395 Exterior Plaster'!C22</f>
        <v>108.6</v>
      </c>
      <c r="F3" s="75" t="str">
        <f>'395 Exterior Plaster'!D22</f>
        <v xml:space="preserve"> m2 </v>
      </c>
      <c r="G3" s="99">
        <f>'395 Exterior Plaster'!E22</f>
        <v>141.69999999999999</v>
      </c>
      <c r="H3" s="99">
        <f>E3*G3</f>
        <v>15388.619999999997</v>
      </c>
    </row>
    <row r="4" spans="1:8" x14ac:dyDescent="0.2">
      <c r="B4" t="str">
        <f>'395 Exterior Plaster'!A23</f>
        <v>EPERCSAR</v>
      </c>
      <c r="C4" t="str">
        <f>'395 Exterior Plaster'!A23</f>
        <v>EPERCSAR</v>
      </c>
      <c r="D4" t="str">
        <f>'395 Exterior Plaster'!B23</f>
        <v>Extra value 50mm Graphex</v>
      </c>
      <c r="E4" s="14">
        <f>'395 Exterior Plaster'!C23</f>
        <v>108.6</v>
      </c>
      <c r="F4" s="75" t="str">
        <f>'395 Exterior Plaster'!D23</f>
        <v>m2</v>
      </c>
      <c r="G4" s="99">
        <f>'395 Exterior Plaster'!E23</f>
        <v>5.5</v>
      </c>
      <c r="H4" s="99">
        <f t="shared" ref="H4:H12" si="0">E4*G4</f>
        <v>597.29999999999995</v>
      </c>
    </row>
    <row r="5" spans="1:8" x14ac:dyDescent="0.2">
      <c r="B5" t="e">
        <f>'395 Exterior Plaster'!#REF!</f>
        <v>#REF!</v>
      </c>
      <c r="C5" t="e">
        <f>'395 Exterior Plaster'!#REF!</f>
        <v>#REF!</v>
      </c>
      <c r="D5" t="e">
        <f>'395 Exterior Plaster'!#REF!</f>
        <v>#REF!</v>
      </c>
      <c r="E5" s="14" t="e">
        <f>'395 Exterior Plaster'!#REF!</f>
        <v>#REF!</v>
      </c>
      <c r="F5" s="75" t="e">
        <f>'395 Exterior Plaster'!#REF!</f>
        <v>#REF!</v>
      </c>
      <c r="G5" s="99" t="e">
        <f>'395 Exterior Plaster'!#REF!</f>
        <v>#REF!</v>
      </c>
      <c r="H5" s="99" t="e">
        <f t="shared" si="0"/>
        <v>#REF!</v>
      </c>
    </row>
    <row r="6" spans="1:8" x14ac:dyDescent="0.2">
      <c r="B6" t="str">
        <f>'395 Exterior Plaster'!A24</f>
        <v>EPFTCOAT</v>
      </c>
      <c r="C6" t="str">
        <f>'395 Exterior Plaster'!A24</f>
        <v>EPFTCOAT</v>
      </c>
      <c r="D6" t="str">
        <f>'395 Exterior Plaster'!B24</f>
        <v>Rockcote Flexitex coat system</v>
      </c>
      <c r="E6" s="14">
        <f>'395 Exterior Plaster'!C24</f>
        <v>108.6</v>
      </c>
      <c r="F6" s="75" t="str">
        <f>'395 Exterior Plaster'!D24</f>
        <v xml:space="preserve"> m2 </v>
      </c>
      <c r="G6" s="99">
        <f>'395 Exterior Plaster'!E24</f>
        <v>2</v>
      </c>
      <c r="H6" s="99">
        <f t="shared" si="0"/>
        <v>217.2</v>
      </c>
    </row>
    <row r="7" spans="1:8" x14ac:dyDescent="0.2">
      <c r="B7" t="str">
        <f>'395 Exterior Plaster'!A25</f>
        <v>EPTRPRGB</v>
      </c>
      <c r="C7" t="str">
        <f>'395 Exterior Plaster'!A25</f>
        <v>EPTRPRGB</v>
      </c>
      <c r="D7" t="str">
        <f>'395 Exterior Plaster'!B25</f>
        <v>Rockcote warranty pack fees</v>
      </c>
      <c r="E7" s="14">
        <f>'395 Exterior Plaster'!C25</f>
        <v>1</v>
      </c>
      <c r="F7" s="75" t="str">
        <f>'395 Exterior Plaster'!D25</f>
        <v>each</v>
      </c>
      <c r="G7" s="99">
        <f>'395 Exterior Plaster'!E25</f>
        <v>200</v>
      </c>
      <c r="H7" s="99">
        <f t="shared" si="0"/>
        <v>200</v>
      </c>
    </row>
    <row r="8" spans="1:8" x14ac:dyDescent="0.2">
      <c r="B8" t="e">
        <f>'395 Exterior Plaster'!#REF!</f>
        <v>#REF!</v>
      </c>
      <c r="C8" t="e">
        <f>'395 Exterior Plaster'!#REF!</f>
        <v>#REF!</v>
      </c>
      <c r="D8" t="e">
        <f>'395 Exterior Plaster'!#REF!</f>
        <v>#REF!</v>
      </c>
      <c r="E8" s="14" t="e">
        <f>'395 Exterior Plaster'!#REF!</f>
        <v>#REF!</v>
      </c>
      <c r="F8" s="75" t="e">
        <f>'395 Exterior Plaster'!#REF!</f>
        <v>#REF!</v>
      </c>
      <c r="G8" s="99" t="e">
        <f>'395 Exterior Plaster'!#REF!</f>
        <v>#REF!</v>
      </c>
      <c r="H8" s="99" t="e">
        <f t="shared" si="0"/>
        <v>#REF!</v>
      </c>
    </row>
    <row r="9" spans="1:8" x14ac:dyDescent="0.2">
      <c r="B9" t="e">
        <f>'395 Exterior Plaster'!A27</f>
        <v>#NUM!</v>
      </c>
      <c r="C9" t="e">
        <f>'395 Exterior Plaster'!A27</f>
        <v>#NUM!</v>
      </c>
      <c r="D9" t="e">
        <f>'395 Exterior Plaster'!B27</f>
        <v>#NUM!</v>
      </c>
      <c r="E9" s="14" t="e">
        <f>'395 Exterior Plaster'!C27</f>
        <v>#NUM!</v>
      </c>
      <c r="F9" s="75" t="e">
        <f>'395 Exterior Plaster'!D27</f>
        <v>#NUM!</v>
      </c>
      <c r="G9" s="99" t="e">
        <f>'395 Exterior Plaster'!E27</f>
        <v>#NUM!</v>
      </c>
      <c r="H9" s="99" t="e">
        <f t="shared" si="0"/>
        <v>#NUM!</v>
      </c>
    </row>
    <row r="10" spans="1:8" x14ac:dyDescent="0.2">
      <c r="B10" t="e">
        <f>'395 Exterior Plaster'!A28</f>
        <v>#NUM!</v>
      </c>
      <c r="C10" t="e">
        <f>'395 Exterior Plaster'!A28</f>
        <v>#NUM!</v>
      </c>
      <c r="D10" t="e">
        <f>'395 Exterior Plaster'!B28</f>
        <v>#NUM!</v>
      </c>
      <c r="E10" s="14" t="e">
        <f>'395 Exterior Plaster'!C28</f>
        <v>#NUM!</v>
      </c>
      <c r="F10" s="75" t="e">
        <f>'395 Exterior Plaster'!D28</f>
        <v>#NUM!</v>
      </c>
      <c r="G10" s="99" t="e">
        <f>'395 Exterior Plaster'!E28</f>
        <v>#NUM!</v>
      </c>
      <c r="H10" s="99" t="e">
        <f t="shared" si="0"/>
        <v>#NUM!</v>
      </c>
    </row>
    <row r="11" spans="1:8" x14ac:dyDescent="0.2">
      <c r="B11" t="e">
        <f>'395 Exterior Plaster'!A29</f>
        <v>#NUM!</v>
      </c>
      <c r="C11" t="e">
        <f>'395 Exterior Plaster'!A29</f>
        <v>#NUM!</v>
      </c>
      <c r="D11" t="e">
        <f>'395 Exterior Plaster'!B29</f>
        <v>#NUM!</v>
      </c>
      <c r="E11" s="14" t="e">
        <f>'395 Exterior Plaster'!C29</f>
        <v>#NUM!</v>
      </c>
      <c r="F11" s="75" t="e">
        <f>'395 Exterior Plaster'!D29</f>
        <v>#NUM!</v>
      </c>
      <c r="G11" s="99" t="e">
        <f>'395 Exterior Plaster'!E29</f>
        <v>#NUM!</v>
      </c>
      <c r="H11" s="99" t="e">
        <f t="shared" si="0"/>
        <v>#NUM!</v>
      </c>
    </row>
    <row r="12" spans="1:8" x14ac:dyDescent="0.2">
      <c r="B12">
        <f>'395 Exterior Plaster'!A31</f>
        <v>0</v>
      </c>
      <c r="C12">
        <f>'395 Exterior Plaster'!A31</f>
        <v>0</v>
      </c>
      <c r="D12">
        <f>'395 Exterior Plaster'!B31</f>
        <v>0</v>
      </c>
      <c r="E12" s="14">
        <f>'395 Exterior Plaster'!C31</f>
        <v>0</v>
      </c>
      <c r="F12" s="75">
        <f>'395 Exterior Plaster'!D31</f>
        <v>0</v>
      </c>
      <c r="G12" s="99">
        <f>'395 Exterior Plaster'!E31</f>
        <v>0</v>
      </c>
      <c r="H12" s="99">
        <f t="shared" si="0"/>
        <v>0</v>
      </c>
    </row>
    <row r="13" spans="1:8" x14ac:dyDescent="0.2">
      <c r="H13" s="99"/>
    </row>
  </sheetData>
  <pageMargins left="0.7" right="0.7" top="0.75" bottom="0.75" header="0.3" footer="0.3"/>
  <pageSetup orientation="portrait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40">
    <tabColor indexed="10"/>
  </sheetPr>
  <dimension ref="A1:T146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400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129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54340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1075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Dominator Garage Door Centre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23c Packham Crescent, Stoke,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03 547 8131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027 578 2226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admin@dominatornelson.co.nz</v>
      </c>
      <c r="D15" s="33" t="s">
        <v>30789</v>
      </c>
      <c r="E15" s="398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Ann</v>
      </c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'400 Garage Door'!A46</f>
        <v>GDNPDBLS</v>
      </c>
      <c r="B22" s="364" t="str">
        <f>VLOOKUP(A22,$A$44:$E$400,2,0)</f>
        <v xml:space="preserve">Futura insulated double garage door 4.8m </v>
      </c>
      <c r="C22" s="40">
        <f>VLOOKUP(A22,$A$44:$E$400,3,0)</f>
        <v>1</v>
      </c>
      <c r="D22" s="39" t="str">
        <f>VLOOKUP(A22,$A$44:$E$400,4,0)</f>
        <v>each</v>
      </c>
      <c r="E22" s="434">
        <f>VLOOKUP(A22,$A$44:$E$400,5,0)</f>
        <v>2147</v>
      </c>
      <c r="F22" s="390">
        <f>C22*E22</f>
        <v>2147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'400 Garage Door'!A47</f>
        <v>GDLHRK</v>
      </c>
      <c r="B23" s="364" t="str">
        <f t="shared" ref="B23:B24" si="0">VLOOKUP(A23,$A$44:$E$400,2,0)</f>
        <v xml:space="preserve">Garage door low headroom kit </v>
      </c>
      <c r="C23" s="40">
        <f t="shared" ref="C23:C24" si="1">VLOOKUP(A23,$A$44:$E$400,3,0)</f>
        <v>1</v>
      </c>
      <c r="D23" s="39" t="str">
        <f t="shared" ref="D23:D24" si="2">VLOOKUP(A23,$A$44:$E$400,4,0)</f>
        <v>each</v>
      </c>
      <c r="E23" s="383">
        <f t="shared" ref="E23:E24" si="3">VLOOKUP(A23,$A$44:$E$400,5,0)</f>
        <v>105</v>
      </c>
      <c r="F23" s="390">
        <f t="shared" ref="F23:F24" si="4">C23*E23</f>
        <v>105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'400 Garage Door'!A48</f>
        <v>#NUM!</v>
      </c>
      <c r="B24" s="364" t="e">
        <f t="shared" si="0"/>
        <v>#NUM!</v>
      </c>
      <c r="C24" s="40" t="e">
        <f t="shared" si="1"/>
        <v>#NUM!</v>
      </c>
      <c r="D24" s="39" t="e">
        <f t="shared" si="2"/>
        <v>#NUM!</v>
      </c>
      <c r="E24" s="383" t="e">
        <f t="shared" si="3"/>
        <v>#NUM!</v>
      </c>
      <c r="F24" s="390" t="e">
        <f t="shared" si="4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8"/>
      <c r="D27" s="362"/>
      <c r="E27" s="362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3"/>
      <c r="B28" s="361"/>
      <c r="C28" s="360"/>
      <c r="D28" s="363"/>
      <c r="E28" s="363"/>
      <c r="F28" s="391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1"/>
      <c r="B29" s="31"/>
      <c r="C29" s="31"/>
      <c r="D29" s="31"/>
      <c r="E29" s="63" t="s">
        <v>1896</v>
      </c>
      <c r="F29" s="454" t="e">
        <f>SUM(F22:F28)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1897</v>
      </c>
      <c r="F30" s="455" t="e">
        <f>F29*15%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1395</v>
      </c>
      <c r="F31" s="454" t="e">
        <f>F29+F30</f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4" t="s">
        <v>130</v>
      </c>
      <c r="B34" s="76" t="s">
        <v>6604</v>
      </c>
      <c r="C34" s="44"/>
      <c r="D34" s="493"/>
      <c r="E34" s="493"/>
      <c r="F34" s="493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4" t="s">
        <v>407</v>
      </c>
      <c r="B35" s="76" t="s">
        <v>3358</v>
      </c>
      <c r="C35" s="44"/>
      <c r="D35" s="493"/>
      <c r="E35" s="493"/>
      <c r="F35" s="493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4" t="s">
        <v>136</v>
      </c>
      <c r="B36" s="76"/>
      <c r="C36" s="44"/>
      <c r="D36" s="493"/>
      <c r="E36" s="493"/>
      <c r="F36" s="493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4" t="s">
        <v>1294</v>
      </c>
      <c r="B37" s="76" t="s">
        <v>3359</v>
      </c>
      <c r="C37" s="44"/>
      <c r="D37" s="493"/>
      <c r="E37" s="493"/>
      <c r="F37" s="49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50"/>
      <c r="B38" s="54"/>
      <c r="C38" s="54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37" t="s">
        <v>7888</v>
      </c>
      <c r="B40" s="349"/>
      <c r="C40" s="385"/>
      <c r="D40" s="396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7889</v>
      </c>
      <c r="B41" s="349"/>
      <c r="C41" s="385"/>
      <c r="D41" s="397"/>
      <c r="E41" s="397"/>
      <c r="F41" s="410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1006</v>
      </c>
      <c r="B42" s="465" t="s">
        <v>7477</v>
      </c>
      <c r="C42" s="385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2391</v>
      </c>
      <c r="B43" s="466" t="s">
        <v>30840</v>
      </c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245" customFormat="1" ht="13.5" thickBot="1" x14ac:dyDescent="0.25"/>
    <row r="45" spans="1:20" s="29" customFormat="1" ht="27" thickBot="1" x14ac:dyDescent="0.45">
      <c r="A45" s="191">
        <v>400</v>
      </c>
      <c r="B45" s="181" t="s">
        <v>2449</v>
      </c>
      <c r="C45" s="192"/>
      <c r="D45" s="193"/>
      <c r="E45" s="194"/>
      <c r="F45" s="195"/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225" t="str" cm="1">
        <f t="array" ref="A46">INDEX(XML!D:D,SMALL(IF(($G$1=XML!B:B),ROW(XML!B:B)-MIN(ROW(XML!B:B))+1,""),ROWS($A$1:A1)))</f>
        <v>GDNPDBLS</v>
      </c>
      <c r="B46" s="210" t="str">
        <f>VLOOKUP(A46,'Main Item List'!$A$3:$D$715695,2,0)</f>
        <v xml:space="preserve">Futura insulated double garage door 4.8m </v>
      </c>
      <c r="C46" s="219" cm="1">
        <f t="array" ref="C46">INDEX(XML!$J$1:$J$1202,SMALL(IF(($G$1=XML!$B$1:$B$1202),ROW(XML!$B$1:$B$1202)-MIN(ROW(XML!$B$1:$B$1202))+1,""),ROWS($C$1:C1)))</f>
        <v>1</v>
      </c>
      <c r="D46" s="211" t="str">
        <f>VLOOKUP(A46,'Main Item List'!$A$3:$D$27748,3,0)</f>
        <v>each</v>
      </c>
      <c r="E46" s="212">
        <f>VLOOKUP(A46,'Main Item List'!$A$3:$D$27748,4,0)</f>
        <v>2147</v>
      </c>
      <c r="F46" s="213">
        <f t="shared" ref="F46:F48" si="5">IFERROR((C46*E46),"0")</f>
        <v>2147</v>
      </c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25" t="str" cm="1">
        <f t="array" ref="A47">INDEX(XML!D:D,SMALL(IF(($G$1=XML!B:B),ROW(XML!B:B)-MIN(ROW(XML!B:B))+1,""),ROWS($A$1:A2)))</f>
        <v>GDLHRK</v>
      </c>
      <c r="B47" s="210" t="str">
        <f>VLOOKUP(A47,'Main Item List'!$A$3:$D$715695,2,0)</f>
        <v xml:space="preserve">Garage door low headroom kit </v>
      </c>
      <c r="C47" s="219" cm="1">
        <f t="array" ref="C47">INDEX(XML!$J$1:$J$1202,SMALL(IF(($G$1=XML!$B$1:$B$1202),ROW(XML!$B$1:$B$1202)-MIN(ROW(XML!$B$1:$B$1202))+1,""),ROWS($C$1:C2)))</f>
        <v>1</v>
      </c>
      <c r="D47" s="211" t="str">
        <f>VLOOKUP(A47,'Main Item List'!$A$3:$D$27748,3,0)</f>
        <v>each</v>
      </c>
      <c r="E47" s="212">
        <f>VLOOKUP(A47,'Main Item List'!$A$3:$D$27748,4,0)</f>
        <v>105</v>
      </c>
      <c r="F47" s="213">
        <f t="shared" si="5"/>
        <v>105</v>
      </c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76" customFormat="1" x14ac:dyDescent="0.2">
      <c r="A48" s="225" t="e" cm="1">
        <f t="array" ref="A48">INDEX(XML!D:D,SMALL(IF(($G$1=XML!B:B),ROW(XML!B:B)-MIN(ROW(XML!B:B))+1,""),ROWS($A$1:A3)))</f>
        <v>#NUM!</v>
      </c>
      <c r="B48" s="210" t="e">
        <f>VLOOKUP(A48,'Main Item List'!$A$3:$D$715695,2,0)</f>
        <v>#NUM!</v>
      </c>
      <c r="C48" s="219" t="e" cm="1">
        <f t="array" ref="C48">INDEX(XML!$J$1:$J$1202,SMALL(IF(($G$1=XML!$B$1:$B$1202),ROW(XML!$B$1:$B$1202)-MIN(ROW(XML!$B$1:$B$1202))+1,""),ROWS($C$1:C3)))</f>
        <v>#NUM!</v>
      </c>
      <c r="D48" s="211" t="e">
        <f>VLOOKUP(A48,'Main Item List'!$A$3:$D$27748,3,0)</f>
        <v>#NUM!</v>
      </c>
      <c r="E48" s="212" t="e">
        <f>VLOOKUP(A48,'Main Item List'!$A$3:$D$27748,4,0)</f>
        <v>#NUM!</v>
      </c>
      <c r="F48" s="213" t="str">
        <f t="shared" si="5"/>
        <v>0</v>
      </c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160"/>
      <c r="B49" s="335"/>
      <c r="C49" s="224"/>
      <c r="D49" s="335"/>
      <c r="E49" s="159"/>
      <c r="F49" s="14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160"/>
      <c r="B50" s="813" t="s">
        <v>2450</v>
      </c>
      <c r="C50" s="813"/>
      <c r="D50" s="813"/>
      <c r="E50" s="159">
        <f>SUM(F46:F49)</f>
        <v>2252</v>
      </c>
      <c r="F50" s="145"/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45" customFormat="1" x14ac:dyDescent="0.2"/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pans="1:7" s="245" customFormat="1" x14ac:dyDescent="0.2"/>
    <row r="82" spans="1:7" s="245" customFormat="1" x14ac:dyDescent="0.2"/>
    <row r="83" spans="1:7" s="245" customFormat="1" x14ac:dyDescent="0.2"/>
    <row r="84" spans="1:7" s="245" customFormat="1" x14ac:dyDescent="0.2"/>
    <row r="85" spans="1:7" s="245" customFormat="1" x14ac:dyDescent="0.2"/>
    <row r="86" spans="1:7" s="245" customFormat="1" x14ac:dyDescent="0.2"/>
    <row r="87" spans="1:7" s="245" customFormat="1" x14ac:dyDescent="0.2"/>
    <row r="88" spans="1:7" s="245" customFormat="1" x14ac:dyDescent="0.2"/>
    <row r="89" spans="1:7" s="245" customFormat="1" x14ac:dyDescent="0.2"/>
    <row r="90" spans="1:7" s="245" customFormat="1" x14ac:dyDescent="0.2"/>
    <row r="91" spans="1:7" s="245" customFormat="1" ht="26.25" x14ac:dyDescent="0.4">
      <c r="A91" s="891" t="s">
        <v>1176</v>
      </c>
      <c r="B91" s="891"/>
      <c r="C91" s="891"/>
      <c r="D91" s="891"/>
      <c r="E91" s="891"/>
      <c r="F91" s="891"/>
      <c r="G91" s="891"/>
    </row>
    <row r="92" spans="1:7" s="245" customFormat="1" x14ac:dyDescent="0.2"/>
    <row r="93" spans="1:7" s="245" customFormat="1" x14ac:dyDescent="0.2">
      <c r="A93" s="458" t="s">
        <v>131</v>
      </c>
      <c r="D93" s="458" t="s">
        <v>134</v>
      </c>
    </row>
    <row r="94" spans="1:7" s="245" customFormat="1" x14ac:dyDescent="0.2">
      <c r="A94" s="458" t="s">
        <v>132</v>
      </c>
      <c r="D94" s="458" t="s">
        <v>135</v>
      </c>
    </row>
    <row r="95" spans="1:7" s="245" customFormat="1" x14ac:dyDescent="0.2">
      <c r="A95" s="458" t="s">
        <v>133</v>
      </c>
    </row>
    <row r="96" spans="1:7" s="245" customFormat="1" x14ac:dyDescent="0.2">
      <c r="A96" s="458" t="s">
        <v>1320</v>
      </c>
    </row>
    <row r="97" spans="1:4" s="245" customFormat="1" x14ac:dyDescent="0.2">
      <c r="A97" s="458" t="s">
        <v>631</v>
      </c>
    </row>
    <row r="98" spans="1:4" s="245" customFormat="1" x14ac:dyDescent="0.2">
      <c r="A98" s="458" t="s">
        <v>632</v>
      </c>
    </row>
    <row r="99" spans="1:4" s="458" customFormat="1" x14ac:dyDescent="0.2">
      <c r="A99" s="458" t="s">
        <v>633</v>
      </c>
    </row>
    <row r="100" spans="1:4" s="245" customFormat="1" x14ac:dyDescent="0.2">
      <c r="A100" s="458" t="s">
        <v>634</v>
      </c>
    </row>
    <row r="101" spans="1:4" s="245" customFormat="1" x14ac:dyDescent="0.2"/>
    <row r="102" spans="1:4" s="245" customFormat="1" x14ac:dyDescent="0.2">
      <c r="A102" s="458" t="s">
        <v>675</v>
      </c>
    </row>
    <row r="103" spans="1:4" s="245" customFormat="1" x14ac:dyDescent="0.2">
      <c r="A103" s="458" t="s">
        <v>1290</v>
      </c>
      <c r="D103" s="458" t="s">
        <v>646</v>
      </c>
    </row>
    <row r="104" spans="1:4" s="245" customFormat="1" x14ac:dyDescent="0.2">
      <c r="A104" s="458" t="s">
        <v>1208</v>
      </c>
      <c r="D104" s="458" t="s">
        <v>647</v>
      </c>
    </row>
    <row r="105" spans="1:4" s="245" customFormat="1" x14ac:dyDescent="0.2">
      <c r="A105" s="458" t="s">
        <v>1289</v>
      </c>
    </row>
    <row r="106" spans="1:4" s="245" customFormat="1" x14ac:dyDescent="0.2">
      <c r="A106" s="458" t="s">
        <v>1115</v>
      </c>
    </row>
    <row r="107" spans="1:4" s="245" customFormat="1" x14ac:dyDescent="0.2">
      <c r="A107" s="458" t="s">
        <v>643</v>
      </c>
    </row>
    <row r="108" spans="1:4" s="245" customFormat="1" x14ac:dyDescent="0.2">
      <c r="A108" s="458" t="s">
        <v>635</v>
      </c>
    </row>
    <row r="109" spans="1:4" s="245" customFormat="1" x14ac:dyDescent="0.2">
      <c r="A109" s="458" t="s">
        <v>636</v>
      </c>
    </row>
    <row r="110" spans="1:4" s="245" customFormat="1" x14ac:dyDescent="0.2">
      <c r="A110" s="458" t="s">
        <v>639</v>
      </c>
    </row>
    <row r="111" spans="1:4" s="245" customFormat="1" x14ac:dyDescent="0.2">
      <c r="A111" s="458" t="s">
        <v>1133</v>
      </c>
    </row>
    <row r="112" spans="1:4" s="245" customFormat="1" x14ac:dyDescent="0.2">
      <c r="A112" s="458" t="s">
        <v>640</v>
      </c>
    </row>
    <row r="113" spans="1:1" s="245" customFormat="1" x14ac:dyDescent="0.2">
      <c r="A113" s="458" t="s">
        <v>1134</v>
      </c>
    </row>
    <row r="114" spans="1:1" s="245" customFormat="1" x14ac:dyDescent="0.2">
      <c r="A114" s="458" t="s">
        <v>1291</v>
      </c>
    </row>
    <row r="115" spans="1:1" s="245" customFormat="1" x14ac:dyDescent="0.2">
      <c r="A115" s="458" t="s">
        <v>641</v>
      </c>
    </row>
    <row r="116" spans="1:1" s="245" customFormat="1" x14ac:dyDescent="0.2">
      <c r="A116" s="458" t="s">
        <v>1131</v>
      </c>
    </row>
    <row r="117" spans="1:1" s="245" customFormat="1" x14ac:dyDescent="0.2">
      <c r="A117" s="458" t="s">
        <v>1137</v>
      </c>
    </row>
    <row r="118" spans="1:1" s="245" customFormat="1" x14ac:dyDescent="0.2">
      <c r="A118" s="458" t="s">
        <v>1288</v>
      </c>
    </row>
    <row r="119" spans="1:1" s="245" customFormat="1" x14ac:dyDescent="0.2">
      <c r="A119" s="458" t="s">
        <v>642</v>
      </c>
    </row>
    <row r="120" spans="1:1" s="245" customFormat="1" x14ac:dyDescent="0.2">
      <c r="A120" s="458" t="s">
        <v>637</v>
      </c>
    </row>
    <row r="121" spans="1:1" s="245" customFormat="1" x14ac:dyDescent="0.2">
      <c r="A121" s="458" t="s">
        <v>1136</v>
      </c>
    </row>
    <row r="122" spans="1:1" s="245" customFormat="1" x14ac:dyDescent="0.2">
      <c r="A122" s="458" t="s">
        <v>1119</v>
      </c>
    </row>
    <row r="123" spans="1:1" s="245" customFormat="1" x14ac:dyDescent="0.2">
      <c r="A123" s="458" t="s">
        <v>1135</v>
      </c>
    </row>
    <row r="124" spans="1:1" s="245" customFormat="1" x14ac:dyDescent="0.2">
      <c r="A124" s="458" t="s">
        <v>638</v>
      </c>
    </row>
    <row r="125" spans="1:1" s="245" customFormat="1" x14ac:dyDescent="0.2">
      <c r="A125" s="458" t="s">
        <v>1293</v>
      </c>
    </row>
    <row r="126" spans="1:1" s="245" customFormat="1" x14ac:dyDescent="0.2">
      <c r="A126" s="458" t="s">
        <v>1292</v>
      </c>
    </row>
    <row r="127" spans="1:1" s="245" customFormat="1" x14ac:dyDescent="0.2"/>
    <row r="128" spans="1:1" s="245" customFormat="1" x14ac:dyDescent="0.2"/>
    <row r="129" spans="1:1" s="245" customFormat="1" x14ac:dyDescent="0.2">
      <c r="A129" s="458" t="s">
        <v>644</v>
      </c>
    </row>
    <row r="130" spans="1:1" s="245" customFormat="1" x14ac:dyDescent="0.2">
      <c r="A130" s="458" t="s">
        <v>645</v>
      </c>
    </row>
    <row r="131" spans="1:1" s="245" customFormat="1" x14ac:dyDescent="0.2"/>
    <row r="132" spans="1:1" s="245" customFormat="1" x14ac:dyDescent="0.2"/>
    <row r="133" spans="1:1" s="245" customFormat="1" x14ac:dyDescent="0.2"/>
    <row r="134" spans="1:1" s="245" customFormat="1" x14ac:dyDescent="0.2"/>
    <row r="135" spans="1:1" s="245" customFormat="1" x14ac:dyDescent="0.2"/>
    <row r="136" spans="1:1" s="245" customFormat="1" x14ac:dyDescent="0.2"/>
    <row r="137" spans="1:1" s="245" customFormat="1" x14ac:dyDescent="0.2"/>
    <row r="138" spans="1:1" s="245" customFormat="1" x14ac:dyDescent="0.2"/>
    <row r="139" spans="1:1" s="245" customFormat="1" x14ac:dyDescent="0.2"/>
    <row r="140" spans="1:1" s="245" customFormat="1" x14ac:dyDescent="0.2"/>
    <row r="141" spans="1:1" s="245" customFormat="1" x14ac:dyDescent="0.2"/>
    <row r="142" spans="1:1" s="245" customFormat="1" x14ac:dyDescent="0.2"/>
    <row r="143" spans="1:1" s="245" customFormat="1" x14ac:dyDescent="0.2"/>
    <row r="144" spans="1:1" s="245" customFormat="1" x14ac:dyDescent="0.2"/>
    <row r="145" s="245" customFormat="1" x14ac:dyDescent="0.2"/>
    <row r="146" s="245" customFormat="1" x14ac:dyDescent="0.2"/>
  </sheetData>
  <mergeCells count="4">
    <mergeCell ref="B50:D50"/>
    <mergeCell ref="D6:F6"/>
    <mergeCell ref="A32:F32"/>
    <mergeCell ref="A91:G91"/>
  </mergeCells>
  <phoneticPr fontId="75" type="noConversion"/>
  <dataValidations count="1">
    <dataValidation type="list" allowBlank="1" showInputMessage="1" showErrorMessage="1" sqref="H9" xr:uid="{F7286473-FB32-4ADB-9D95-284C3BE979C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73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20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CONCATENATE('400 Garage Door'!E9,"/",'400 Garage Door'!F9)</f>
        <v>JNB 20058/400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'400 Garage Door'!A11</f>
        <v>Dominator Garage Door Centre</v>
      </c>
    </row>
    <row r="3" spans="1:8" x14ac:dyDescent="0.2">
      <c r="B3" t="str">
        <f>'400 Garage Door'!A22</f>
        <v>GDNPDBLS</v>
      </c>
      <c r="C3" t="str">
        <f>'400 Garage Door'!A22</f>
        <v>GDNPDBLS</v>
      </c>
      <c r="D3" t="str">
        <f>'400 Garage Door'!B22</f>
        <v xml:space="preserve">Futura insulated double garage door 4.8m </v>
      </c>
      <c r="E3" s="14">
        <f>'400 Garage Door'!C22</f>
        <v>1</v>
      </c>
      <c r="F3" s="75" t="str">
        <f>'400 Garage Door'!D22</f>
        <v>each</v>
      </c>
      <c r="G3">
        <f>'400 Garage Door'!E22</f>
        <v>2147</v>
      </c>
      <c r="H3">
        <f>E3*G3</f>
        <v>2147</v>
      </c>
    </row>
    <row r="4" spans="1:8" x14ac:dyDescent="0.2">
      <c r="B4" t="str">
        <f>'400 Garage Door'!A23</f>
        <v>GDLHRK</v>
      </c>
      <c r="C4" t="str">
        <f>'400 Garage Door'!A23</f>
        <v>GDLHRK</v>
      </c>
      <c r="D4" t="str">
        <f>'400 Garage Door'!B23</f>
        <v xml:space="preserve">Garage door low headroom kit </v>
      </c>
      <c r="E4" s="14">
        <f>'400 Garage Door'!C23</f>
        <v>1</v>
      </c>
      <c r="F4" s="75" t="str">
        <f>'400 Garage Door'!D23</f>
        <v>each</v>
      </c>
      <c r="G4">
        <f>'400 Garage Door'!E23</f>
        <v>105</v>
      </c>
      <c r="H4">
        <f t="shared" ref="H4:H8" si="0">E4*G4</f>
        <v>105</v>
      </c>
    </row>
    <row r="5" spans="1:8" x14ac:dyDescent="0.2">
      <c r="B5" t="e">
        <f>'400 Garage Door'!A24</f>
        <v>#NUM!</v>
      </c>
      <c r="C5" t="e">
        <f>'400 Garage Door'!A24</f>
        <v>#NUM!</v>
      </c>
      <c r="D5" t="e">
        <f>'400 Garage Door'!B24</f>
        <v>#NUM!</v>
      </c>
      <c r="E5" s="14" t="e">
        <f>'400 Garage Door'!C24</f>
        <v>#NUM!</v>
      </c>
      <c r="F5" s="75" t="e">
        <f>'400 Garage Door'!D24</f>
        <v>#NUM!</v>
      </c>
      <c r="G5" t="e">
        <f>'400 Garage Door'!E24</f>
        <v>#NUM!</v>
      </c>
      <c r="H5" t="e">
        <f t="shared" si="0"/>
        <v>#NUM!</v>
      </c>
    </row>
    <row r="6" spans="1:8" x14ac:dyDescent="0.2">
      <c r="B6">
        <f>'400 Garage Door'!A25</f>
        <v>0</v>
      </c>
      <c r="C6">
        <f>'400 Garage Door'!A25</f>
        <v>0</v>
      </c>
      <c r="D6">
        <f>'400 Garage Door'!B25</f>
        <v>0</v>
      </c>
      <c r="E6" s="14">
        <f>'400 Garage Door'!C25</f>
        <v>0</v>
      </c>
      <c r="F6" s="75">
        <f>'400 Garage Door'!D25</f>
        <v>0</v>
      </c>
      <c r="G6">
        <f>'400 Garage Door'!E25</f>
        <v>0</v>
      </c>
      <c r="H6">
        <f t="shared" si="0"/>
        <v>0</v>
      </c>
    </row>
    <row r="7" spans="1:8" x14ac:dyDescent="0.2">
      <c r="B7">
        <f>'400 Garage Door'!A26</f>
        <v>0</v>
      </c>
      <c r="C7">
        <f>'400 Garage Door'!A26</f>
        <v>0</v>
      </c>
      <c r="D7">
        <f>'400 Garage Door'!B26</f>
        <v>0</v>
      </c>
      <c r="E7" s="14">
        <f>'400 Garage Door'!C26</f>
        <v>0</v>
      </c>
      <c r="F7" s="75">
        <f>'400 Garage Door'!D26</f>
        <v>0</v>
      </c>
      <c r="G7">
        <f>'400 Garage Door'!E26</f>
        <v>0</v>
      </c>
      <c r="H7">
        <f t="shared" si="0"/>
        <v>0</v>
      </c>
    </row>
    <row r="8" spans="1:8" x14ac:dyDescent="0.2">
      <c r="B8">
        <f>'400 Garage Door'!A27</f>
        <v>0</v>
      </c>
      <c r="C8">
        <f>'400 Garage Door'!A27</f>
        <v>0</v>
      </c>
      <c r="D8">
        <f>'400 Garage Door'!B27</f>
        <v>0</v>
      </c>
      <c r="E8" s="14">
        <f>'400 Garage Door'!C27</f>
        <v>0</v>
      </c>
      <c r="F8" s="75">
        <f>'400 Garage Door'!D27</f>
        <v>0</v>
      </c>
      <c r="G8">
        <f>'400 Garage Door'!E27</f>
        <v>0</v>
      </c>
      <c r="H8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41">
    <tabColor indexed="10"/>
  </sheetPr>
  <dimension ref="A1:T179"/>
  <sheetViews>
    <sheetView zoomScaleNormal="100" workbookViewId="0">
      <selection activeCell="G9" sqref="G9:H9"/>
    </sheetView>
  </sheetViews>
  <sheetFormatPr defaultRowHeight="12.75" x14ac:dyDescent="0.2"/>
  <cols>
    <col min="1" max="1" width="15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405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162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54341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33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581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'405 Interior Doors'!A67</f>
        <v>DOMDFSGSTDNB</v>
      </c>
      <c r="B22" s="358" t="str">
        <f t="shared" ref="B22:B31" si="0">VLOOKUP(A22,$A$65:$E$396,2,0)</f>
        <v xml:space="preserve">Hung mdf sgle flush door 410-810 mdf jambs - drilled </v>
      </c>
      <c r="C22" s="40">
        <f t="shared" ref="C22:C31" si="1">VLOOKUP(A22,$A$65:$E$396,3,0)</f>
        <v>6</v>
      </c>
      <c r="D22" s="40" t="str">
        <f t="shared" ref="D22:D31" si="2">VLOOKUP(A22,$A$65:$E$396,4,0)</f>
        <v xml:space="preserve"> each </v>
      </c>
      <c r="E22" s="434">
        <f t="shared" ref="E22:E31" si="3">VLOOKUP(A22,$A$65:$E$396,5,0)</f>
        <v>148.71</v>
      </c>
      <c r="F22" s="390">
        <f>C22*E22</f>
        <v>892.26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'405 Interior Doors'!A68</f>
        <v>DOMDFSGSTDPNB</v>
      </c>
      <c r="B23" s="358" t="str">
        <f t="shared" si="0"/>
        <v>Hung mdf sgle flush door 410-810 pine jambs - drilled</v>
      </c>
      <c r="C23" s="40">
        <f t="shared" si="1"/>
        <v>3</v>
      </c>
      <c r="D23" s="40" t="str">
        <f t="shared" si="2"/>
        <v xml:space="preserve"> each </v>
      </c>
      <c r="E23" s="383">
        <f t="shared" si="3"/>
        <v>171.16</v>
      </c>
      <c r="F23" s="390">
        <f t="shared" ref="F23:F31" si="4">C23*E23</f>
        <v>513.48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'405 Interior Doors'!A69</f>
        <v>DOMDFSGSTDUNBML</v>
      </c>
      <c r="B24" s="358" t="e">
        <f t="shared" si="0"/>
        <v>#N/A</v>
      </c>
      <c r="C24" s="40">
        <f t="shared" si="1"/>
        <v>2</v>
      </c>
      <c r="D24" s="40" t="e">
        <f t="shared" si="2"/>
        <v>#N/A</v>
      </c>
      <c r="E24" s="383" t="e">
        <f t="shared" si="3"/>
        <v>#N/A</v>
      </c>
      <c r="F24" s="390" t="e">
        <f t="shared" si="4"/>
        <v>#N/A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'405 Interior Doors'!A70</f>
        <v>DOMDFDBSTDMNB</v>
      </c>
      <c r="B25" s="358" t="str">
        <f t="shared" si="0"/>
        <v xml:space="preserve">Hung mdf dble flush door 410-810 mdf jambs - undrilled mag latch </v>
      </c>
      <c r="C25" s="40">
        <f t="shared" si="1"/>
        <v>3</v>
      </c>
      <c r="D25" s="40" t="str">
        <f t="shared" si="2"/>
        <v xml:space="preserve"> each </v>
      </c>
      <c r="E25" s="383">
        <f t="shared" si="3"/>
        <v>303.33999999999997</v>
      </c>
      <c r="F25" s="390">
        <f t="shared" si="4"/>
        <v>910.02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'405 Interior Doors'!A71</f>
        <v>Q1</v>
      </c>
      <c r="B26" s="358" t="e">
        <f t="shared" si="0"/>
        <v>#N/A</v>
      </c>
      <c r="C26" s="40">
        <f t="shared" si="1"/>
        <v>1</v>
      </c>
      <c r="D26" s="40" t="e">
        <f t="shared" si="2"/>
        <v>#N/A</v>
      </c>
      <c r="E26" s="383" t="e">
        <f t="shared" si="3"/>
        <v>#N/A</v>
      </c>
      <c r="F26" s="390" t="e">
        <f t="shared" si="4"/>
        <v>#N/A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'405 Interior Doors'!A72</f>
        <v>DOCSMDFSGSTD</v>
      </c>
      <c r="B27" s="358" t="str">
        <f t="shared" si="0"/>
        <v xml:space="preserve">Midway cav slider unit p/c mdf single door 410-810 pine jambs </v>
      </c>
      <c r="C27" s="40">
        <f t="shared" si="1"/>
        <v>2</v>
      </c>
      <c r="D27" s="40" t="str">
        <f t="shared" si="2"/>
        <v xml:space="preserve"> each </v>
      </c>
      <c r="E27" s="383">
        <f t="shared" si="3"/>
        <v>690.3</v>
      </c>
      <c r="F27" s="390">
        <f t="shared" si="4"/>
        <v>1380.6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'405 Interior Doors'!A73</f>
        <v>DOWSMDF1000</v>
      </c>
      <c r="B28" s="358" t="str">
        <f t="shared" si="0"/>
        <v>Assa abloy slider 2 mdf doors (410-810 or 800mm-1600mm) pine jamb</v>
      </c>
      <c r="C28" s="40">
        <f t="shared" si="1"/>
        <v>2</v>
      </c>
      <c r="D28" s="40" t="str">
        <f t="shared" si="2"/>
        <v>each</v>
      </c>
      <c r="E28" s="383">
        <f t="shared" si="3"/>
        <v>445.5</v>
      </c>
      <c r="F28" s="390">
        <f t="shared" si="4"/>
        <v>891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>'405 Interior Doors'!A74</f>
        <v>DOFPCSR</v>
      </c>
      <c r="B29" s="358" t="str">
        <f t="shared" si="0"/>
        <v>Flush  pull / cavity slider routing per handle</v>
      </c>
      <c r="C29" s="40">
        <f t="shared" si="1"/>
        <v>6</v>
      </c>
      <c r="D29" s="40" t="str">
        <f t="shared" si="2"/>
        <v>each</v>
      </c>
      <c r="E29" s="383">
        <f t="shared" si="3"/>
        <v>31.92</v>
      </c>
      <c r="F29" s="390">
        <f t="shared" si="4"/>
        <v>191.52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str">
        <f>'405 Interior Doors'!A75</f>
        <v>DOPSDOA</v>
      </c>
      <c r="B30" s="358" t="str">
        <f t="shared" si="0"/>
        <v xml:space="preserve">Privacy set drilling additional cost </v>
      </c>
      <c r="C30" s="40">
        <f t="shared" si="1"/>
        <v>3</v>
      </c>
      <c r="D30" s="40" t="str">
        <f t="shared" si="2"/>
        <v>each</v>
      </c>
      <c r="E30" s="383">
        <f t="shared" si="3"/>
        <v>31.92</v>
      </c>
      <c r="F30" s="390">
        <f t="shared" si="4"/>
        <v>95.76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str">
        <f>'405 Interior Doors'!A76</f>
        <v>DOFPCSRMDF</v>
      </c>
      <c r="B31" s="358" t="str">
        <f t="shared" si="0"/>
        <v>MDF overheight door for low level floor covering</v>
      </c>
      <c r="C31" s="40">
        <f t="shared" si="1"/>
        <v>5</v>
      </c>
      <c r="D31" s="40" t="str">
        <f t="shared" si="2"/>
        <v>each</v>
      </c>
      <c r="E31" s="383">
        <f t="shared" si="3"/>
        <v>95</v>
      </c>
      <c r="F31" s="390">
        <f t="shared" si="4"/>
        <v>475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64"/>
      <c r="C32" s="38"/>
      <c r="D32" s="40"/>
      <c r="E32" s="383"/>
      <c r="F32" s="390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3"/>
      <c r="B33" s="361"/>
      <c r="C33" s="360"/>
      <c r="D33" s="360"/>
      <c r="E33" s="363"/>
      <c r="F33" s="391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1"/>
      <c r="B34" s="31"/>
      <c r="C34" s="31"/>
      <c r="D34" s="31"/>
      <c r="E34" s="63" t="s">
        <v>1896</v>
      </c>
      <c r="F34" s="454" t="e">
        <f>SUM(F22:F33)</f>
        <v>#N/A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 t="s">
        <v>1897</v>
      </c>
      <c r="F35" s="455" t="e">
        <f>F34*15%</f>
        <v>#N/A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1395</v>
      </c>
      <c r="F36" s="454" t="e">
        <f>F34+F35</f>
        <v>#N/A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415" t="s">
        <v>163</v>
      </c>
      <c r="B40" s="76" t="s">
        <v>3360</v>
      </c>
      <c r="C40" s="44"/>
      <c r="E40" s="142"/>
      <c r="F40" s="142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338" t="s">
        <v>6693</v>
      </c>
      <c r="B41" s="76" t="s">
        <v>5739</v>
      </c>
      <c r="C41" s="53"/>
      <c r="E41" s="142"/>
      <c r="F41" s="142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338"/>
      <c r="B42" s="76"/>
      <c r="C42" s="53"/>
      <c r="E42" s="142"/>
      <c r="F42" s="142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8" customHeight="1" x14ac:dyDescent="0.2">
      <c r="A43" s="338" t="s">
        <v>3387</v>
      </c>
      <c r="B43" s="76" t="s">
        <v>8077</v>
      </c>
      <c r="C43" s="53"/>
      <c r="E43" s="142"/>
      <c r="F43" s="142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415" t="s">
        <v>2644</v>
      </c>
      <c r="B44" s="76" t="s">
        <v>3442</v>
      </c>
      <c r="C44" s="44"/>
      <c r="E44" s="142"/>
      <c r="F44" s="142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8" customHeight="1" x14ac:dyDescent="0.2">
      <c r="A45" s="338"/>
      <c r="B45" s="133" t="s">
        <v>3441</v>
      </c>
      <c r="C45" s="53"/>
      <c r="E45" s="273"/>
      <c r="F45" s="273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415" t="s">
        <v>1295</v>
      </c>
      <c r="B46" s="76" t="s">
        <v>3362</v>
      </c>
      <c r="C46" s="44"/>
      <c r="E46" s="142"/>
      <c r="F46" s="142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8" customHeight="1" x14ac:dyDescent="0.2">
      <c r="A47" s="415" t="s">
        <v>407</v>
      </c>
      <c r="B47" s="76" t="s">
        <v>3361</v>
      </c>
      <c r="C47" s="44"/>
      <c r="E47" s="142"/>
      <c r="F47" s="142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8" customHeight="1" x14ac:dyDescent="0.2">
      <c r="A48" s="415" t="s">
        <v>3152</v>
      </c>
      <c r="B48" s="76" t="s">
        <v>3363</v>
      </c>
      <c r="C48" s="44"/>
      <c r="E48" s="142"/>
      <c r="F48" s="142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18" customHeight="1" x14ac:dyDescent="0.2">
      <c r="A49" s="338" t="s">
        <v>1942</v>
      </c>
      <c r="B49" s="76" t="s">
        <v>7948</v>
      </c>
      <c r="C49" s="53"/>
      <c r="E49" s="142"/>
      <c r="F49" s="142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ht="18" customHeight="1" x14ac:dyDescent="0.2">
      <c r="A50" s="415" t="s">
        <v>812</v>
      </c>
      <c r="B50" s="76" t="s">
        <v>3350</v>
      </c>
      <c r="C50" s="44"/>
      <c r="E50" s="142"/>
      <c r="F50" s="142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ht="18" customHeight="1" x14ac:dyDescent="0.2">
      <c r="A51" s="415" t="s">
        <v>470</v>
      </c>
      <c r="B51" s="881" t="s">
        <v>3867</v>
      </c>
      <c r="C51" s="881"/>
      <c r="D51" s="881"/>
      <c r="E51" s="881"/>
      <c r="F51" s="881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ht="18" customHeight="1" x14ac:dyDescent="0.2">
      <c r="A52" s="338" t="s">
        <v>3151</v>
      </c>
      <c r="B52" s="76" t="s">
        <v>3364</v>
      </c>
      <c r="C52" s="53"/>
      <c r="E52" s="142"/>
      <c r="F52" s="142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ht="18" customHeight="1" x14ac:dyDescent="0.2">
      <c r="A53" s="415" t="s">
        <v>471</v>
      </c>
      <c r="B53" s="76" t="s">
        <v>5049</v>
      </c>
      <c r="C53" s="44"/>
      <c r="E53" s="142"/>
      <c r="F53" s="142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ht="18" customHeight="1" x14ac:dyDescent="0.2">
      <c r="A54" s="415" t="s">
        <v>8075</v>
      </c>
      <c r="B54" s="76" t="s">
        <v>3366</v>
      </c>
      <c r="C54" s="44"/>
      <c r="E54" s="142"/>
      <c r="F54" s="142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ht="18" customHeight="1" x14ac:dyDescent="0.2">
      <c r="A55" s="415" t="s">
        <v>8076</v>
      </c>
      <c r="B55" s="76"/>
      <c r="C55" s="44"/>
      <c r="E55" s="142"/>
      <c r="F55" s="142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ht="18" customHeight="1" x14ac:dyDescent="0.2">
      <c r="A56" s="415" t="s">
        <v>2278</v>
      </c>
      <c r="B56" s="76"/>
      <c r="C56" s="44"/>
      <c r="E56" s="142"/>
      <c r="F56" s="142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ht="18" customHeight="1" x14ac:dyDescent="0.2">
      <c r="A57" s="415" t="s">
        <v>3367</v>
      </c>
      <c r="B57" s="76" t="s">
        <v>18096</v>
      </c>
      <c r="C57" s="44"/>
      <c r="E57" s="142"/>
      <c r="F57" s="142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ht="18" customHeight="1" x14ac:dyDescent="0.2">
      <c r="A58" s="415" t="s">
        <v>18098</v>
      </c>
      <c r="B58" s="76" t="s">
        <v>18096</v>
      </c>
      <c r="C58" s="44"/>
      <c r="E58" s="142"/>
      <c r="F58" s="142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A59" s="913"/>
      <c r="B59" s="913"/>
      <c r="C59" s="913"/>
      <c r="D59" s="914"/>
      <c r="E59" s="915"/>
      <c r="F59" s="915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3" customFormat="1" x14ac:dyDescent="0.2">
      <c r="A60" s="913"/>
      <c r="B60" s="913"/>
      <c r="C60" s="913"/>
      <c r="D60" s="914"/>
      <c r="E60" s="915"/>
      <c r="F60" s="915"/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3" customFormat="1" x14ac:dyDescent="0.2">
      <c r="A61" s="437" t="s">
        <v>7888</v>
      </c>
      <c r="B61" s="349"/>
      <c r="C61" s="385"/>
      <c r="D61" s="879"/>
      <c r="E61" s="880"/>
      <c r="F61" s="880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3" customFormat="1" x14ac:dyDescent="0.2">
      <c r="A62" s="386" t="s">
        <v>7889</v>
      </c>
      <c r="B62" s="350"/>
      <c r="C62" s="385"/>
      <c r="D62" s="883"/>
      <c r="E62" s="884"/>
      <c r="F62" s="884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</row>
    <row r="63" spans="1:20" s="3" customFormat="1" x14ac:dyDescent="0.2">
      <c r="A63" s="437" t="s">
        <v>1006</v>
      </c>
      <c r="B63" s="465" t="s">
        <v>7477</v>
      </c>
      <c r="C63" s="385"/>
      <c r="E63" s="396"/>
      <c r="F63" s="409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</row>
    <row r="64" spans="1:20" s="3" customFormat="1" x14ac:dyDescent="0.2">
      <c r="A64" s="437" t="s">
        <v>2391</v>
      </c>
      <c r="B64" s="466" t="s">
        <v>30840</v>
      </c>
      <c r="C64" s="385"/>
      <c r="D64" s="396"/>
      <c r="E64" s="396"/>
      <c r="F64" s="409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</row>
    <row r="65" spans="1:20" s="245" customFormat="1" ht="13.5" thickBot="1" x14ac:dyDescent="0.25"/>
    <row r="66" spans="1:20" s="76" customFormat="1" ht="27" thickBot="1" x14ac:dyDescent="0.45">
      <c r="A66" s="191">
        <v>405</v>
      </c>
      <c r="B66" s="181" t="s">
        <v>2072</v>
      </c>
      <c r="C66" s="192"/>
      <c r="D66" s="193"/>
      <c r="E66" s="194"/>
      <c r="F66" s="195"/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09" t="str" cm="1">
        <f t="array" ref="A67">INDEX(XML!D:D,SMALL(IF(($G$1=XML!B:B),ROW(XML!B:B)-MIN(ROW(XML!B:B))+1,""),ROWS($A$1:A1)))</f>
        <v>DOMDFSGSTDNB</v>
      </c>
      <c r="B67" s="210" t="str">
        <f>VLOOKUP(A67,'Main Item List'!$A$3:$D$27748,2,0)</f>
        <v xml:space="preserve">Hung mdf sgle flush door 410-810 mdf jambs - drilled </v>
      </c>
      <c r="C67" s="219" cm="1">
        <f t="array" ref="C67">INDEX(XML!$J$1:$J$1202,SMALL(IF(($G$1=XML!$B$1:$B$1202),ROW(XML!$B$1:$B$1202)-MIN(ROW(XML!$B$1:$B$1202))+1,""),ROWS($C$1:C1)))</f>
        <v>6</v>
      </c>
      <c r="D67" s="211" t="str">
        <f>VLOOKUP(A67,'Main Item List'!$A$3:$D$27748,3,0)</f>
        <v xml:space="preserve"> each </v>
      </c>
      <c r="E67" s="212">
        <f>VLOOKUP(A67,'Main Item List'!$A$3:$D$27748,4,0)</f>
        <v>148.71</v>
      </c>
      <c r="F67" s="213">
        <f t="shared" ref="F67:F76" si="5">IFERROR((C67*E67),"0")</f>
        <v>892.26</v>
      </c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09" t="str" cm="1">
        <f t="array" ref="A68">INDEX(XML!D:D,SMALL(IF(($G$1=XML!B:B),ROW(XML!B:B)-MIN(ROW(XML!B:B))+1,""),ROWS($A$1:A2)))</f>
        <v>DOMDFSGSTDPNB</v>
      </c>
      <c r="B68" s="210" t="str">
        <f>VLOOKUP(A68,'Main Item List'!$A$3:$D$27748,2,0)</f>
        <v>Hung mdf sgle flush door 410-810 pine jambs - drilled</v>
      </c>
      <c r="C68" s="219" cm="1">
        <f t="array" ref="C68">INDEX(XML!$J$1:$J$1202,SMALL(IF(($G$1=XML!$B$1:$B$1202),ROW(XML!$B$1:$B$1202)-MIN(ROW(XML!$B$1:$B$1202))+1,""),ROWS($C$1:C2)))</f>
        <v>3</v>
      </c>
      <c r="D68" s="211" t="str">
        <f>VLOOKUP(A68,'Main Item List'!$A$3:$D$27748,3,0)</f>
        <v xml:space="preserve"> each </v>
      </c>
      <c r="E68" s="212">
        <f>VLOOKUP(A68,'Main Item List'!$A$3:$D$27748,4,0)</f>
        <v>171.16</v>
      </c>
      <c r="F68" s="213">
        <f t="shared" si="5"/>
        <v>513.48</v>
      </c>
      <c r="G68" s="136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209" t="str" cm="1">
        <f t="array" ref="A69">INDEX(XML!D:D,SMALL(IF(($G$1=XML!B:B),ROW(XML!B:B)-MIN(ROW(XML!B:B))+1,""),ROWS($A$1:A3)))</f>
        <v>DOMDFSGSTDUNBML</v>
      </c>
      <c r="B69" s="210" t="e">
        <f>VLOOKUP(A69,'Main Item List'!$A$3:$D$27748,2,0)</f>
        <v>#N/A</v>
      </c>
      <c r="C69" s="219" cm="1">
        <f t="array" ref="C69">INDEX(XML!$J$1:$J$1202,SMALL(IF(($G$1=XML!$B$1:$B$1202),ROW(XML!$B$1:$B$1202)-MIN(ROW(XML!$B$1:$B$1202))+1,""),ROWS($C$1:C3)))</f>
        <v>2</v>
      </c>
      <c r="D69" s="211" t="e">
        <f>VLOOKUP(A69,'Main Item List'!$A$3:$D$27748,3,0)</f>
        <v>#N/A</v>
      </c>
      <c r="E69" s="212" t="e">
        <f>VLOOKUP(A69,'Main Item List'!$A$3:$D$27748,4,0)</f>
        <v>#N/A</v>
      </c>
      <c r="F69" s="213" t="str">
        <f t="shared" si="5"/>
        <v>0</v>
      </c>
      <c r="G69" s="136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209" t="str" cm="1">
        <f t="array" ref="A70">INDEX(XML!D:D,SMALL(IF(($G$1=XML!B:B),ROW(XML!B:B)-MIN(ROW(XML!B:B))+1,""),ROWS($A$1:A4)))</f>
        <v>DOMDFDBSTDMNB</v>
      </c>
      <c r="B70" s="210" t="str">
        <f>VLOOKUP(A70,'Main Item List'!$A$3:$D$27748,2,0)</f>
        <v xml:space="preserve">Hung mdf dble flush door 410-810 mdf jambs - undrilled mag latch </v>
      </c>
      <c r="C70" s="219" cm="1">
        <f t="array" ref="C70">INDEX(XML!$J$1:$J$1202,SMALL(IF(($G$1=XML!$B$1:$B$1202),ROW(XML!$B$1:$B$1202)-MIN(ROW(XML!$B$1:$B$1202))+1,""),ROWS($C$1:C4)))</f>
        <v>3</v>
      </c>
      <c r="D70" s="211" t="str">
        <f>VLOOKUP(A70,'Main Item List'!$A$3:$D$27748,3,0)</f>
        <v xml:space="preserve"> each </v>
      </c>
      <c r="E70" s="212">
        <f>VLOOKUP(A70,'Main Item List'!$A$3:$D$27748,4,0)</f>
        <v>303.33999999999997</v>
      </c>
      <c r="F70" s="213">
        <f t="shared" si="5"/>
        <v>910.02</v>
      </c>
      <c r="G70" s="136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9" customFormat="1" x14ac:dyDescent="0.2">
      <c r="A71" s="209" t="str" cm="1">
        <f t="array" ref="A71">INDEX(XML!D:D,SMALL(IF(($G$1=XML!B:B),ROW(XML!B:B)-MIN(ROW(XML!B:B))+1,""),ROWS($A$1:A5)))</f>
        <v>Q1</v>
      </c>
      <c r="B71" s="210" t="e">
        <f>VLOOKUP(A71,'Main Item List'!$A$3:$D$27748,2,0)</f>
        <v>#N/A</v>
      </c>
      <c r="C71" s="219" cm="1">
        <f t="array" ref="C71">INDEX(XML!$J$1:$J$1202,SMALL(IF(($G$1=XML!$B$1:$B$1202),ROW(XML!$B$1:$B$1202)-MIN(ROW(XML!$B$1:$B$1202))+1,""),ROWS($C$1:C5)))</f>
        <v>1</v>
      </c>
      <c r="D71" s="211" t="e">
        <f>VLOOKUP(A71,'Main Item List'!$A$3:$D$27748,3,0)</f>
        <v>#N/A</v>
      </c>
      <c r="E71" s="212" t="e">
        <f>VLOOKUP(A71,'Main Item List'!$A$3:$D$27748,4,0)</f>
        <v>#N/A</v>
      </c>
      <c r="F71" s="213" t="str">
        <f t="shared" si="5"/>
        <v>0</v>
      </c>
      <c r="G71" s="136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1:20" s="29" customFormat="1" x14ac:dyDescent="0.2">
      <c r="A72" s="209" t="str" cm="1">
        <f t="array" ref="A72">INDEX(XML!D:D,SMALL(IF(($G$1=XML!B:B),ROW(XML!B:B)-MIN(ROW(XML!B:B))+1,""),ROWS($A$1:A6)))</f>
        <v>DOCSMDFSGSTD</v>
      </c>
      <c r="B72" s="210" t="str">
        <f>VLOOKUP(A72,'Main Item List'!$A$3:$D$27748,2,0)</f>
        <v xml:space="preserve">Midway cav slider unit p/c mdf single door 410-810 pine jambs </v>
      </c>
      <c r="C72" s="219" cm="1">
        <f t="array" ref="C72">INDEX(XML!$J$1:$J$1202,SMALL(IF(($G$1=XML!$B$1:$B$1202),ROW(XML!$B$1:$B$1202)-MIN(ROW(XML!$B$1:$B$1202))+1,""),ROWS($C$1:C6)))</f>
        <v>2</v>
      </c>
      <c r="D72" s="211" t="str">
        <f>VLOOKUP(A72,'Main Item List'!$A$3:$D$27748,3,0)</f>
        <v xml:space="preserve"> each </v>
      </c>
      <c r="E72" s="212">
        <f>VLOOKUP(A72,'Main Item List'!$A$3:$D$27748,4,0)</f>
        <v>690.3</v>
      </c>
      <c r="F72" s="213">
        <f t="shared" si="5"/>
        <v>1380.6</v>
      </c>
      <c r="G72" s="136"/>
      <c r="H72" s="381"/>
      <c r="I72" s="381"/>
      <c r="J72" s="381"/>
      <c r="K72" s="381"/>
      <c r="L72" s="381"/>
      <c r="M72" s="381"/>
      <c r="N72" s="381"/>
      <c r="O72" s="381"/>
      <c r="P72" s="381"/>
      <c r="Q72" s="381"/>
      <c r="R72" s="381"/>
      <c r="S72" s="381"/>
      <c r="T72" s="381"/>
    </row>
    <row r="73" spans="1:20" s="76" customFormat="1" x14ac:dyDescent="0.2">
      <c r="A73" s="209" t="str" cm="1">
        <f t="array" ref="A73">INDEX(XML!D:D,SMALL(IF(($G$1=XML!B:B),ROW(XML!B:B)-MIN(ROW(XML!B:B))+1,""),ROWS($A$1:A7)))</f>
        <v>DOWSMDF1000</v>
      </c>
      <c r="B73" s="210" t="str">
        <f>VLOOKUP(A73,'Main Item List'!$A$3:$D$27748,2,0)</f>
        <v>Assa abloy slider 2 mdf doors (410-810 or 800mm-1600mm) pine jamb</v>
      </c>
      <c r="C73" s="219" cm="1">
        <f t="array" ref="C73">INDEX(XML!$J$1:$J$1202,SMALL(IF(($G$1=XML!$B$1:$B$1202),ROW(XML!$B$1:$B$1202)-MIN(ROW(XML!$B$1:$B$1202))+1,""),ROWS($C$1:C7)))</f>
        <v>2</v>
      </c>
      <c r="D73" s="211" t="str">
        <f>VLOOKUP(A73,'Main Item List'!$A$3:$D$27748,3,0)</f>
        <v>each</v>
      </c>
      <c r="E73" s="212">
        <f>VLOOKUP(A73,'Main Item List'!$A$3:$D$27748,4,0)</f>
        <v>445.5</v>
      </c>
      <c r="F73" s="213">
        <f t="shared" si="5"/>
        <v>891</v>
      </c>
      <c r="G73" s="136"/>
      <c r="H73" s="381"/>
      <c r="I73" s="381"/>
      <c r="J73" s="381"/>
      <c r="K73" s="381"/>
      <c r="L73" s="381"/>
      <c r="M73" s="381"/>
      <c r="N73" s="381"/>
      <c r="O73" s="381"/>
      <c r="P73" s="381"/>
      <c r="Q73" s="381"/>
      <c r="R73" s="381"/>
      <c r="S73" s="381"/>
      <c r="T73" s="381"/>
    </row>
    <row r="74" spans="1:20" s="29" customFormat="1" x14ac:dyDescent="0.2">
      <c r="A74" s="209" t="str" cm="1">
        <f t="array" ref="A74">INDEX(XML!D:D,SMALL(IF(($G$1=XML!B:B),ROW(XML!B:B)-MIN(ROW(XML!B:B))+1,""),ROWS($A$1:A8)))</f>
        <v>DOFPCSR</v>
      </c>
      <c r="B74" s="210" t="str">
        <f>VLOOKUP(A74,'Main Item List'!$A$3:$D$27748,2,0)</f>
        <v>Flush  pull / cavity slider routing per handle</v>
      </c>
      <c r="C74" s="219" cm="1">
        <f t="array" ref="C74">INDEX(XML!$J$1:$J$1202,SMALL(IF(($G$1=XML!$B$1:$B$1202),ROW(XML!$B$1:$B$1202)-MIN(ROW(XML!$B$1:$B$1202))+1,""),ROWS($C$1:C8)))</f>
        <v>6</v>
      </c>
      <c r="D74" s="211" t="str">
        <f>VLOOKUP(A74,'Main Item List'!$A$3:$D$27748,3,0)</f>
        <v>each</v>
      </c>
      <c r="E74" s="212">
        <f>VLOOKUP(A74,'Main Item List'!$A$3:$D$27748,4,0)</f>
        <v>31.92</v>
      </c>
      <c r="F74" s="213">
        <f t="shared" si="5"/>
        <v>191.52</v>
      </c>
      <c r="G74" s="136"/>
      <c r="H74" s="381"/>
      <c r="I74" s="381"/>
      <c r="J74" s="381"/>
      <c r="K74" s="381"/>
      <c r="L74" s="381"/>
      <c r="M74" s="381"/>
      <c r="N74" s="381"/>
      <c r="O74" s="381"/>
      <c r="P74" s="381"/>
      <c r="Q74" s="381"/>
      <c r="R74" s="381"/>
      <c r="S74" s="381"/>
      <c r="T74" s="381"/>
    </row>
    <row r="75" spans="1:20" s="29" customFormat="1" x14ac:dyDescent="0.2">
      <c r="A75" s="209" t="str" cm="1">
        <f t="array" ref="A75">INDEX(XML!D:D,SMALL(IF(($G$1=XML!B:B),ROW(XML!B:B)-MIN(ROW(XML!B:B))+1,""),ROWS($A$1:A9)))</f>
        <v>DOPSDOA</v>
      </c>
      <c r="B75" s="210" t="str">
        <f>VLOOKUP(A75,'Main Item List'!$A$3:$D$27748,2,0)</f>
        <v xml:space="preserve">Privacy set drilling additional cost </v>
      </c>
      <c r="C75" s="219" cm="1">
        <f t="array" ref="C75">INDEX(XML!$J$1:$J$1202,SMALL(IF(($G$1=XML!$B$1:$B$1202),ROW(XML!$B$1:$B$1202)-MIN(ROW(XML!$B$1:$B$1202))+1,""),ROWS($C$1:C9)))</f>
        <v>3</v>
      </c>
      <c r="D75" s="211" t="str">
        <f>VLOOKUP(A75,'Main Item List'!$A$3:$D$27748,3,0)</f>
        <v>each</v>
      </c>
      <c r="E75" s="212">
        <f>VLOOKUP(A75,'Main Item List'!$A$3:$D$27748,4,0)</f>
        <v>31.92</v>
      </c>
      <c r="F75" s="213">
        <f t="shared" si="5"/>
        <v>95.76</v>
      </c>
      <c r="G75" s="136"/>
      <c r="H75" s="381"/>
      <c r="I75" s="381"/>
      <c r="J75" s="381"/>
      <c r="K75" s="381"/>
      <c r="L75" s="381"/>
      <c r="M75" s="381"/>
      <c r="N75" s="381"/>
      <c r="O75" s="381"/>
      <c r="P75" s="381"/>
      <c r="Q75" s="381"/>
      <c r="R75" s="381"/>
      <c r="S75" s="381"/>
      <c r="T75" s="381"/>
    </row>
    <row r="76" spans="1:20" s="29" customFormat="1" x14ac:dyDescent="0.2">
      <c r="A76" s="209" t="str" cm="1">
        <f t="array" ref="A76">INDEX(XML!D:D,SMALL(IF(($G$1=XML!B:B),ROW(XML!B:B)-MIN(ROW(XML!B:B))+1,""),ROWS($A$1:A10)))</f>
        <v>DOFPCSRMDF</v>
      </c>
      <c r="B76" s="210" t="str">
        <f>VLOOKUP(A76,'Main Item List'!$A$3:$D$27748,2,0)</f>
        <v>MDF overheight door for low level floor covering</v>
      </c>
      <c r="C76" s="219" cm="1">
        <f t="array" ref="C76">INDEX(XML!$J$1:$J$1202,SMALL(IF(($G$1=XML!$B$1:$B$1202),ROW(XML!$B$1:$B$1202)-MIN(ROW(XML!$B$1:$B$1202))+1,""),ROWS($C$1:C10)))</f>
        <v>5</v>
      </c>
      <c r="D76" s="211" t="str">
        <f>VLOOKUP(A76,'Main Item List'!$A$3:$D$27748,3,0)</f>
        <v>each</v>
      </c>
      <c r="E76" s="212">
        <f>VLOOKUP(A76,'Main Item List'!$A$3:$D$27748,4,0)</f>
        <v>95</v>
      </c>
      <c r="F76" s="213">
        <f t="shared" si="5"/>
        <v>475</v>
      </c>
      <c r="G76" s="136"/>
      <c r="H76" s="381"/>
      <c r="I76" s="381"/>
      <c r="J76" s="381"/>
      <c r="K76" s="381"/>
      <c r="L76" s="381"/>
      <c r="M76" s="381"/>
      <c r="N76" s="381"/>
      <c r="O76" s="381"/>
      <c r="P76" s="381"/>
      <c r="Q76" s="381"/>
      <c r="R76" s="381"/>
      <c r="S76" s="381"/>
      <c r="T76" s="381"/>
    </row>
    <row r="77" spans="1:20" s="29" customFormat="1" x14ac:dyDescent="0.2">
      <c r="A77" s="160"/>
      <c r="B77" s="335"/>
      <c r="C77" s="224"/>
      <c r="D77" s="335"/>
      <c r="E77" s="159"/>
      <c r="F77" s="145"/>
      <c r="G77" s="136"/>
      <c r="H77" s="381"/>
      <c r="I77" s="381"/>
      <c r="J77" s="381"/>
      <c r="K77" s="381"/>
      <c r="L77" s="381"/>
      <c r="M77" s="381"/>
      <c r="N77" s="381"/>
      <c r="O77" s="381"/>
      <c r="P77" s="381"/>
      <c r="Q77" s="381"/>
      <c r="R77" s="381"/>
      <c r="S77" s="381"/>
      <c r="T77" s="381"/>
    </row>
    <row r="78" spans="1:20" s="29" customFormat="1" x14ac:dyDescent="0.2">
      <c r="A78" s="160"/>
      <c r="B78" s="813" t="s">
        <v>2451</v>
      </c>
      <c r="C78" s="813"/>
      <c r="D78" s="813"/>
      <c r="E78" s="159">
        <f>SUM(F67:F77)</f>
        <v>5349.6400000000012</v>
      </c>
      <c r="F78" s="145"/>
      <c r="G78" s="136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381"/>
    </row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pans="1:8" s="245" customFormat="1" x14ac:dyDescent="0.2">
      <c r="A129" s="912" t="s">
        <v>1782</v>
      </c>
      <c r="B129" s="912"/>
      <c r="C129" s="912"/>
      <c r="D129" s="912"/>
      <c r="E129" s="912"/>
      <c r="F129" s="912"/>
      <c r="G129" s="912"/>
      <c r="H129" s="912"/>
    </row>
    <row r="130" spans="1:8" s="245" customFormat="1" x14ac:dyDescent="0.2">
      <c r="A130" s="912"/>
      <c r="B130" s="912"/>
      <c r="C130" s="912"/>
      <c r="D130" s="912"/>
      <c r="E130" s="912"/>
      <c r="F130" s="912"/>
      <c r="G130" s="912"/>
      <c r="H130" s="912"/>
    </row>
    <row r="131" spans="1:8" s="245" customFormat="1" x14ac:dyDescent="0.2">
      <c r="A131" s="912"/>
      <c r="B131" s="912"/>
      <c r="C131" s="912"/>
      <c r="D131" s="912"/>
      <c r="E131" s="912"/>
      <c r="F131" s="912"/>
      <c r="G131" s="912"/>
      <c r="H131" s="912"/>
    </row>
    <row r="132" spans="1:8" s="245" customFormat="1" x14ac:dyDescent="0.2"/>
    <row r="133" spans="1:8" s="245" customFormat="1" x14ac:dyDescent="0.2">
      <c r="A133" s="529" t="s">
        <v>472</v>
      </c>
      <c r="B133" s="529" t="s">
        <v>473</v>
      </c>
      <c r="C133" s="529"/>
      <c r="D133" s="458" t="s">
        <v>474</v>
      </c>
      <c r="E133" s="529" t="s">
        <v>475</v>
      </c>
      <c r="F133" s="458" t="s">
        <v>476</v>
      </c>
      <c r="G133" s="458" t="s">
        <v>477</v>
      </c>
      <c r="H133" s="458"/>
    </row>
    <row r="134" spans="1:8" s="245" customFormat="1" x14ac:dyDescent="0.2">
      <c r="D134" s="528"/>
      <c r="F134" s="528"/>
      <c r="G134" s="528"/>
      <c r="H134" s="528"/>
    </row>
    <row r="135" spans="1:8" s="245" customFormat="1" x14ac:dyDescent="0.2">
      <c r="A135" s="458" t="s">
        <v>478</v>
      </c>
      <c r="B135" s="458" t="s">
        <v>479</v>
      </c>
      <c r="D135" s="458" t="s">
        <v>480</v>
      </c>
      <c r="E135" s="458" t="s">
        <v>481</v>
      </c>
      <c r="F135" s="458" t="s">
        <v>2677</v>
      </c>
      <c r="G135" s="458" t="s">
        <v>151</v>
      </c>
    </row>
    <row r="136" spans="1:8" s="245" customFormat="1" x14ac:dyDescent="0.2">
      <c r="A136" s="458" t="s">
        <v>152</v>
      </c>
      <c r="B136" s="458" t="s">
        <v>153</v>
      </c>
      <c r="D136" s="458" t="s">
        <v>154</v>
      </c>
      <c r="E136" s="458" t="s">
        <v>155</v>
      </c>
      <c r="F136" s="458" t="s">
        <v>2678</v>
      </c>
      <c r="G136" s="458" t="s">
        <v>156</v>
      </c>
    </row>
    <row r="137" spans="1:8" s="245" customFormat="1" x14ac:dyDescent="0.2">
      <c r="A137" s="458"/>
      <c r="B137" s="458" t="s">
        <v>157</v>
      </c>
      <c r="D137" s="458" t="s">
        <v>3256</v>
      </c>
      <c r="F137" s="458" t="s">
        <v>2679</v>
      </c>
    </row>
    <row r="138" spans="1:8" s="245" customFormat="1" x14ac:dyDescent="0.2">
      <c r="B138" s="458" t="s">
        <v>1105</v>
      </c>
      <c r="D138" s="458" t="s">
        <v>159</v>
      </c>
      <c r="F138" s="458" t="s">
        <v>2676</v>
      </c>
    </row>
    <row r="139" spans="1:8" s="245" customFormat="1" x14ac:dyDescent="0.2">
      <c r="B139" s="458" t="s">
        <v>1110</v>
      </c>
    </row>
    <row r="140" spans="1:8" s="245" customFormat="1" x14ac:dyDescent="0.2">
      <c r="B140" s="458" t="s">
        <v>1106</v>
      </c>
      <c r="G140" s="458" t="s">
        <v>160</v>
      </c>
    </row>
    <row r="141" spans="1:8" s="245" customFormat="1" x14ac:dyDescent="0.2">
      <c r="A141" s="458" t="s">
        <v>1585</v>
      </c>
      <c r="B141" s="458" t="s">
        <v>1107</v>
      </c>
      <c r="G141" s="458" t="s">
        <v>161</v>
      </c>
    </row>
    <row r="142" spans="1:8" s="245" customFormat="1" x14ac:dyDescent="0.2">
      <c r="A142" s="458" t="s">
        <v>1586</v>
      </c>
      <c r="B142" s="458" t="s">
        <v>1108</v>
      </c>
    </row>
    <row r="143" spans="1:8" s="245" customFormat="1" x14ac:dyDescent="0.2">
      <c r="A143" s="458" t="s">
        <v>675</v>
      </c>
      <c r="B143" s="458" t="s">
        <v>1109</v>
      </c>
    </row>
    <row r="144" spans="1:8" s="245" customFormat="1" x14ac:dyDescent="0.2">
      <c r="A144" s="458" t="s">
        <v>675</v>
      </c>
    </row>
    <row r="145" spans="1:1" s="245" customFormat="1" x14ac:dyDescent="0.2">
      <c r="A145" s="458" t="s">
        <v>675</v>
      </c>
    </row>
    <row r="146" spans="1:1" s="245" customFormat="1" x14ac:dyDescent="0.2">
      <c r="A146" s="458" t="s">
        <v>675</v>
      </c>
    </row>
    <row r="147" spans="1:1" s="245" customFormat="1" x14ac:dyDescent="0.2">
      <c r="A147" s="458" t="s">
        <v>675</v>
      </c>
    </row>
    <row r="148" spans="1:1" s="245" customFormat="1" x14ac:dyDescent="0.2">
      <c r="A148" s="458" t="s">
        <v>675</v>
      </c>
    </row>
    <row r="149" spans="1:1" s="245" customFormat="1" x14ac:dyDescent="0.2">
      <c r="A149" s="458" t="s">
        <v>675</v>
      </c>
    </row>
    <row r="150" spans="1:1" s="245" customFormat="1" x14ac:dyDescent="0.2">
      <c r="A150" s="458" t="s">
        <v>675</v>
      </c>
    </row>
    <row r="151" spans="1:1" s="245" customFormat="1" x14ac:dyDescent="0.2">
      <c r="A151" s="458" t="s">
        <v>675</v>
      </c>
    </row>
    <row r="152" spans="1:1" s="245" customFormat="1" x14ac:dyDescent="0.2">
      <c r="A152" s="458" t="s">
        <v>675</v>
      </c>
    </row>
    <row r="153" spans="1:1" s="245" customFormat="1" x14ac:dyDescent="0.2">
      <c r="A153" s="458" t="s">
        <v>675</v>
      </c>
    </row>
    <row r="154" spans="1:1" s="245" customFormat="1" x14ac:dyDescent="0.2">
      <c r="A154" s="458" t="s">
        <v>675</v>
      </c>
    </row>
    <row r="155" spans="1:1" s="245" customFormat="1" x14ac:dyDescent="0.2">
      <c r="A155" s="458" t="s">
        <v>675</v>
      </c>
    </row>
    <row r="156" spans="1:1" s="245" customFormat="1" x14ac:dyDescent="0.2">
      <c r="A156" s="458" t="s">
        <v>675</v>
      </c>
    </row>
    <row r="157" spans="1:1" s="245" customFormat="1" x14ac:dyDescent="0.2">
      <c r="A157" s="458" t="s">
        <v>675</v>
      </c>
    </row>
    <row r="158" spans="1:1" s="245" customFormat="1" x14ac:dyDescent="0.2">
      <c r="A158" s="458" t="s">
        <v>675</v>
      </c>
    </row>
    <row r="159" spans="1:1" s="245" customFormat="1" x14ac:dyDescent="0.2">
      <c r="A159" s="458" t="s">
        <v>675</v>
      </c>
    </row>
    <row r="160" spans="1:1" s="245" customFormat="1" x14ac:dyDescent="0.2"/>
    <row r="161" s="245" customFormat="1" x14ac:dyDescent="0.2"/>
    <row r="162" s="245" customFormat="1" x14ac:dyDescent="0.2"/>
    <row r="163" s="245" customFormat="1" x14ac:dyDescent="0.2"/>
    <row r="164" s="245" customFormat="1" x14ac:dyDescent="0.2"/>
    <row r="165" s="245" customFormat="1" x14ac:dyDescent="0.2"/>
    <row r="166" s="245" customFormat="1" x14ac:dyDescent="0.2"/>
    <row r="167" s="245" customFormat="1" x14ac:dyDescent="0.2"/>
    <row r="168" s="245" customFormat="1" x14ac:dyDescent="0.2"/>
    <row r="169" s="245" customFormat="1" x14ac:dyDescent="0.2"/>
    <row r="170" s="245" customFormat="1" x14ac:dyDescent="0.2"/>
    <row r="171" s="245" customFormat="1" x14ac:dyDescent="0.2"/>
    <row r="172" s="245" customFormat="1" x14ac:dyDescent="0.2"/>
    <row r="173" s="245" customFormat="1" x14ac:dyDescent="0.2"/>
    <row r="174" s="245" customFormat="1" x14ac:dyDescent="0.2"/>
    <row r="175" s="245" customFormat="1" x14ac:dyDescent="0.2"/>
    <row r="176" s="245" customFormat="1" x14ac:dyDescent="0.2"/>
    <row r="177" s="245" customFormat="1" x14ac:dyDescent="0.2"/>
    <row r="178" s="245" customFormat="1" x14ac:dyDescent="0.2"/>
    <row r="179" s="245" customFormat="1" x14ac:dyDescent="0.2"/>
  </sheetData>
  <mergeCells count="11">
    <mergeCell ref="B78:D78"/>
    <mergeCell ref="D6:F6"/>
    <mergeCell ref="A38:F38"/>
    <mergeCell ref="A129:H131"/>
    <mergeCell ref="D61:F61"/>
    <mergeCell ref="D62:F62"/>
    <mergeCell ref="A59:C59"/>
    <mergeCell ref="D59:F59"/>
    <mergeCell ref="A60:C60"/>
    <mergeCell ref="D60:F60"/>
    <mergeCell ref="B51:F51"/>
  </mergeCells>
  <phoneticPr fontId="75" type="noConversion"/>
  <dataValidations count="1">
    <dataValidation type="list" allowBlank="1" showInputMessage="1" showErrorMessage="1" sqref="H9" xr:uid="{61F2D9C1-BB8F-48B7-BA6E-CB1FB39D75B4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75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21">
    <tabColor rgb="FFFFFF00"/>
  </sheetPr>
  <dimension ref="A1:H14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CONCATENATE('405 Interior Doors'!E9,"/",'405 Interior Doors'!F9)</f>
        <v>JNB 20058/405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'405 Interior Doors'!A11</f>
        <v>Carters - 3057148 - MAIN ACCOUNT</v>
      </c>
    </row>
    <row r="3" spans="1:8" x14ac:dyDescent="0.2">
      <c r="B3" t="str">
        <f>'405 Interior Doors'!A22</f>
        <v>DOMDFSGSTDNB</v>
      </c>
      <c r="C3" t="str">
        <f>'405 Interior Doors'!A22</f>
        <v>DOMDFSGSTDNB</v>
      </c>
      <c r="D3" t="str">
        <f>'405 Interior Doors'!B22</f>
        <v xml:space="preserve">Hung mdf sgle flush door 410-810 mdf jambs - drilled </v>
      </c>
      <c r="E3" s="14">
        <f>'405 Interior Doors'!C22</f>
        <v>6</v>
      </c>
      <c r="F3" s="75" t="str">
        <f>'405 Interior Doors'!D22</f>
        <v xml:space="preserve"> each </v>
      </c>
      <c r="G3">
        <f>'405 Interior Doors'!E22</f>
        <v>148.71</v>
      </c>
      <c r="H3" s="99">
        <f>E3*G3</f>
        <v>892.26</v>
      </c>
    </row>
    <row r="4" spans="1:8" x14ac:dyDescent="0.2">
      <c r="B4" t="str">
        <f>'405 Interior Doors'!A23</f>
        <v>DOMDFSGSTDPNB</v>
      </c>
      <c r="C4" t="str">
        <f>'405 Interior Doors'!A23</f>
        <v>DOMDFSGSTDPNB</v>
      </c>
      <c r="D4" t="str">
        <f>'405 Interior Doors'!B23</f>
        <v>Hung mdf sgle flush door 410-810 pine jambs - drilled</v>
      </c>
      <c r="E4" s="14">
        <f>'405 Interior Doors'!C23</f>
        <v>3</v>
      </c>
      <c r="F4" s="75" t="str">
        <f>'405 Interior Doors'!D23</f>
        <v xml:space="preserve"> each </v>
      </c>
      <c r="G4">
        <f>'405 Interior Doors'!E23</f>
        <v>171.16</v>
      </c>
      <c r="H4" s="99">
        <f t="shared" ref="H4:H13" si="0">E4*G4</f>
        <v>513.48</v>
      </c>
    </row>
    <row r="5" spans="1:8" x14ac:dyDescent="0.2">
      <c r="B5" t="str">
        <f>'405 Interior Doors'!A24</f>
        <v>DOMDFSGSTDUNBML</v>
      </c>
      <c r="C5" t="str">
        <f>'405 Interior Doors'!A24</f>
        <v>DOMDFSGSTDUNBML</v>
      </c>
      <c r="D5" t="e">
        <f>'405 Interior Doors'!B24</f>
        <v>#N/A</v>
      </c>
      <c r="E5" s="14">
        <f>'405 Interior Doors'!C24</f>
        <v>2</v>
      </c>
      <c r="F5" s="75" t="e">
        <f>'405 Interior Doors'!D24</f>
        <v>#N/A</v>
      </c>
      <c r="G5" t="e">
        <f>'405 Interior Doors'!E24</f>
        <v>#N/A</v>
      </c>
      <c r="H5" s="99" t="e">
        <f t="shared" si="0"/>
        <v>#N/A</v>
      </c>
    </row>
    <row r="6" spans="1:8" x14ac:dyDescent="0.2">
      <c r="B6" t="str">
        <f>'405 Interior Doors'!A25</f>
        <v>DOMDFDBSTDMNB</v>
      </c>
      <c r="C6" t="str">
        <f>'405 Interior Doors'!A25</f>
        <v>DOMDFDBSTDMNB</v>
      </c>
      <c r="D6" t="str">
        <f>'405 Interior Doors'!B25</f>
        <v xml:space="preserve">Hung mdf dble flush door 410-810 mdf jambs - undrilled mag latch </v>
      </c>
      <c r="E6" s="14">
        <f>'405 Interior Doors'!C25</f>
        <v>3</v>
      </c>
      <c r="F6" s="75" t="str">
        <f>'405 Interior Doors'!D25</f>
        <v xml:space="preserve"> each </v>
      </c>
      <c r="G6">
        <f>'405 Interior Doors'!E25</f>
        <v>303.33999999999997</v>
      </c>
      <c r="H6" s="99">
        <f t="shared" si="0"/>
        <v>910.02</v>
      </c>
    </row>
    <row r="7" spans="1:8" x14ac:dyDescent="0.2">
      <c r="B7" t="str">
        <f>'405 Interior Doors'!A26</f>
        <v>Q1</v>
      </c>
      <c r="C7" t="str">
        <f>'405 Interior Doors'!A26</f>
        <v>Q1</v>
      </c>
      <c r="D7" t="e">
        <f>'405 Interior Doors'!B26</f>
        <v>#N/A</v>
      </c>
      <c r="E7" s="14">
        <f>'405 Interior Doors'!C26</f>
        <v>1</v>
      </c>
      <c r="F7" s="75" t="e">
        <f>'405 Interior Doors'!D26</f>
        <v>#N/A</v>
      </c>
      <c r="G7" t="e">
        <f>'405 Interior Doors'!E26</f>
        <v>#N/A</v>
      </c>
      <c r="H7" s="99" t="e">
        <f t="shared" si="0"/>
        <v>#N/A</v>
      </c>
    </row>
    <row r="8" spans="1:8" x14ac:dyDescent="0.2">
      <c r="B8" t="str">
        <f>'405 Interior Doors'!A27</f>
        <v>DOCSMDFSGSTD</v>
      </c>
      <c r="C8" t="str">
        <f>'405 Interior Doors'!A27</f>
        <v>DOCSMDFSGSTD</v>
      </c>
      <c r="D8" t="str">
        <f>'405 Interior Doors'!B27</f>
        <v xml:space="preserve">Midway cav slider unit p/c mdf single door 410-810 pine jambs </v>
      </c>
      <c r="E8" s="14">
        <f>'405 Interior Doors'!C27</f>
        <v>2</v>
      </c>
      <c r="F8" s="75" t="str">
        <f>'405 Interior Doors'!D27</f>
        <v xml:space="preserve"> each </v>
      </c>
      <c r="G8">
        <f>'405 Interior Doors'!E27</f>
        <v>690.3</v>
      </c>
      <c r="H8" s="99">
        <f t="shared" si="0"/>
        <v>1380.6</v>
      </c>
    </row>
    <row r="9" spans="1:8" x14ac:dyDescent="0.2">
      <c r="B9" t="str">
        <f>'405 Interior Doors'!A28</f>
        <v>DOWSMDF1000</v>
      </c>
      <c r="C9" t="str">
        <f>'405 Interior Doors'!A28</f>
        <v>DOWSMDF1000</v>
      </c>
      <c r="D9" t="str">
        <f>'405 Interior Doors'!B28</f>
        <v>Assa abloy slider 2 mdf doors (410-810 or 800mm-1600mm) pine jamb</v>
      </c>
      <c r="E9" s="14">
        <f>'405 Interior Doors'!C28</f>
        <v>2</v>
      </c>
      <c r="F9" s="75" t="str">
        <f>'405 Interior Doors'!D28</f>
        <v>each</v>
      </c>
      <c r="G9">
        <f>'405 Interior Doors'!E28</f>
        <v>445.5</v>
      </c>
      <c r="H9" s="99">
        <f t="shared" si="0"/>
        <v>891</v>
      </c>
    </row>
    <row r="10" spans="1:8" x14ac:dyDescent="0.2">
      <c r="B10" t="str">
        <f>'405 Interior Doors'!A29</f>
        <v>DOFPCSR</v>
      </c>
      <c r="C10" t="str">
        <f>'405 Interior Doors'!A29</f>
        <v>DOFPCSR</v>
      </c>
      <c r="D10" t="str">
        <f>'405 Interior Doors'!B29</f>
        <v>Flush  pull / cavity slider routing per handle</v>
      </c>
      <c r="E10" s="14">
        <f>'405 Interior Doors'!C29</f>
        <v>6</v>
      </c>
      <c r="F10" s="75" t="str">
        <f>'405 Interior Doors'!D29</f>
        <v>each</v>
      </c>
      <c r="G10">
        <f>'405 Interior Doors'!E29</f>
        <v>31.92</v>
      </c>
      <c r="H10" s="99">
        <f t="shared" si="0"/>
        <v>191.52</v>
      </c>
    </row>
    <row r="11" spans="1:8" x14ac:dyDescent="0.2">
      <c r="B11" t="str">
        <f>'405 Interior Doors'!A30</f>
        <v>DOPSDOA</v>
      </c>
      <c r="C11" t="str">
        <f>'405 Interior Doors'!A30</f>
        <v>DOPSDOA</v>
      </c>
      <c r="D11" t="str">
        <f>'405 Interior Doors'!B30</f>
        <v xml:space="preserve">Privacy set drilling additional cost </v>
      </c>
      <c r="E11" s="14">
        <f>'405 Interior Doors'!C30</f>
        <v>3</v>
      </c>
      <c r="F11" s="75" t="str">
        <f>'405 Interior Doors'!D30</f>
        <v>each</v>
      </c>
      <c r="G11">
        <f>'405 Interior Doors'!E30</f>
        <v>31.92</v>
      </c>
      <c r="H11" s="99">
        <f t="shared" si="0"/>
        <v>95.76</v>
      </c>
    </row>
    <row r="12" spans="1:8" x14ac:dyDescent="0.2">
      <c r="B12" t="str">
        <f>'405 Interior Doors'!A31</f>
        <v>DOFPCSRMDF</v>
      </c>
      <c r="C12" t="str">
        <f>'405 Interior Doors'!A31</f>
        <v>DOFPCSRMDF</v>
      </c>
      <c r="D12" t="str">
        <f>'405 Interior Doors'!B31</f>
        <v>MDF overheight door for low level floor covering</v>
      </c>
      <c r="E12" s="14">
        <f>'405 Interior Doors'!C31</f>
        <v>5</v>
      </c>
      <c r="F12" s="75" t="str">
        <f>'405 Interior Doors'!D31</f>
        <v>each</v>
      </c>
      <c r="G12">
        <f>'405 Interior Doors'!E31</f>
        <v>95</v>
      </c>
      <c r="H12" s="99">
        <f t="shared" si="0"/>
        <v>475</v>
      </c>
    </row>
    <row r="13" spans="1:8" x14ac:dyDescent="0.2">
      <c r="B13">
        <f>'405 Interior Doors'!A33</f>
        <v>0</v>
      </c>
      <c r="C13">
        <f>'405 Interior Doors'!A33</f>
        <v>0</v>
      </c>
      <c r="D13">
        <f>'405 Interior Doors'!B33</f>
        <v>0</v>
      </c>
      <c r="E13" s="14">
        <f>'405 Interior Doors'!C33</f>
        <v>0</v>
      </c>
      <c r="F13" s="75">
        <f>'405 Interior Doors'!D33</f>
        <v>0</v>
      </c>
      <c r="G13">
        <f>'405 Interior Doors'!E33</f>
        <v>0</v>
      </c>
      <c r="H13" s="99">
        <f t="shared" si="0"/>
        <v>0</v>
      </c>
    </row>
    <row r="14" spans="1:8" x14ac:dyDescent="0.2">
      <c r="B14">
        <f>'405 Interior Doors'!A34</f>
        <v>0</v>
      </c>
      <c r="C14">
        <f>'405 Interior Doors'!A34</f>
        <v>0</v>
      </c>
      <c r="D14">
        <f>'405 Interior Doors'!B34</f>
        <v>0</v>
      </c>
      <c r="E14" s="14">
        <f>'405 Interior Doors'!C34</f>
        <v>0</v>
      </c>
      <c r="F14" s="75">
        <f>'405 Interior Doors'!D34</f>
        <v>0</v>
      </c>
      <c r="G14" t="str">
        <f>'405 Interior Doors'!E34</f>
        <v>Sub Total</v>
      </c>
      <c r="H14" s="99"/>
    </row>
  </sheetData>
  <pageMargins left="0.7" right="0.7" top="0.75" bottom="0.75" header="0.3" footer="0.3"/>
  <pageSetup orientation="portrait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84">
    <tabColor indexed="10"/>
  </sheetPr>
  <dimension ref="A1:T168"/>
  <sheetViews>
    <sheetView zoomScaleNormal="100" workbookViewId="0">
      <selection activeCell="G9" sqref="G9:H9"/>
    </sheetView>
  </sheetViews>
  <sheetFormatPr defaultRowHeight="12.75" x14ac:dyDescent="0.2"/>
  <cols>
    <col min="1" max="1" width="15" customWidth="1"/>
    <col min="2" max="2" width="57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405.1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18095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54920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98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33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'405.1 Cavity Sliders'!A57</f>
        <v>#NUM!</v>
      </c>
      <c r="B22" s="358" t="e">
        <f>VLOOKUP(A22,$A$55:$E$385,2,0)</f>
        <v>#NUM!</v>
      </c>
      <c r="C22" s="40" t="e">
        <f>VLOOKUP(A22,$A$55:$E$385,3,0)</f>
        <v>#NUM!</v>
      </c>
      <c r="D22" s="40" t="e">
        <f>VLOOKUP(A22,$A$55:$E$385,4,0)</f>
        <v>#NUM!</v>
      </c>
      <c r="E22" s="383" t="e">
        <f>VLOOKUP(A22,$A$55:$E$385,5,0)</f>
        <v>#NUM!</v>
      </c>
      <c r="F22" s="390" t="e">
        <f>C22*E22</f>
        <v>#NUM!</v>
      </c>
      <c r="G22" s="248" t="s">
        <v>30870</v>
      </c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'405.1 Cavity Sliders'!A58</f>
        <v>#NUM!</v>
      </c>
      <c r="B23" s="358" t="e">
        <f>VLOOKUP(A23,$A$55:$E$385,2,0)</f>
        <v>#NUM!</v>
      </c>
      <c r="C23" s="40" t="e">
        <f>VLOOKUP(A23,$A$55:$E$385,3,0)</f>
        <v>#NUM!</v>
      </c>
      <c r="D23" s="40" t="e">
        <f>VLOOKUP(A23,$A$55:$E$385,4,0)</f>
        <v>#NUM!</v>
      </c>
      <c r="E23" s="383" t="e">
        <f>VLOOKUP(A23,$A$55:$E$385,5,0)</f>
        <v>#NUM!</v>
      </c>
      <c r="F23" s="390" t="e">
        <f t="shared" ref="F23:F30" si="0">C23*E23</f>
        <v>#NUM!</v>
      </c>
      <c r="G23" s="248" t="s">
        <v>30870</v>
      </c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713" customFormat="1" x14ac:dyDescent="0.2">
      <c r="A24" s="362" t="e">
        <f>'405.1 Cavity Sliders'!A59</f>
        <v>#NUM!</v>
      </c>
      <c r="B24" s="358" t="e">
        <f t="shared" ref="B24:B28" si="1">VLOOKUP(A24,$A$55:$E$385,2,0)</f>
        <v>#NUM!</v>
      </c>
      <c r="C24" s="40" t="e">
        <f t="shared" ref="C24:C28" si="2">VLOOKUP(A24,$A$55:$E$385,3,0)</f>
        <v>#NUM!</v>
      </c>
      <c r="D24" s="40" t="e">
        <f t="shared" ref="D24:D28" si="3">VLOOKUP(A24,$A$55:$E$385,4,0)</f>
        <v>#NUM!</v>
      </c>
      <c r="E24" s="383" t="e">
        <f t="shared" ref="E24:E28" si="4">VLOOKUP(A24,$A$55:$E$385,5,0)</f>
        <v>#NUM!</v>
      </c>
      <c r="F24" s="390" t="e">
        <f t="shared" ref="F24:F28" si="5">C24*E24</f>
        <v>#NUM!</v>
      </c>
      <c r="G24" s="248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713" customFormat="1" x14ac:dyDescent="0.2">
      <c r="A25" s="362" t="e">
        <f>'405.1 Cavity Sliders'!A60</f>
        <v>#NUM!</v>
      </c>
      <c r="B25" s="358" t="e">
        <f t="shared" si="1"/>
        <v>#NUM!</v>
      </c>
      <c r="C25" s="40" t="e">
        <f t="shared" si="2"/>
        <v>#NUM!</v>
      </c>
      <c r="D25" s="40" t="e">
        <f t="shared" si="3"/>
        <v>#NUM!</v>
      </c>
      <c r="E25" s="383" t="e">
        <f t="shared" si="4"/>
        <v>#NUM!</v>
      </c>
      <c r="F25" s="390" t="e">
        <f t="shared" si="5"/>
        <v>#NUM!</v>
      </c>
      <c r="G25" s="248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713" customFormat="1" x14ac:dyDescent="0.2">
      <c r="A26" s="362" t="e">
        <f>'405.1 Cavity Sliders'!A61</f>
        <v>#NUM!</v>
      </c>
      <c r="B26" s="358" t="e">
        <f t="shared" si="1"/>
        <v>#NUM!</v>
      </c>
      <c r="C26" s="40" t="e">
        <f t="shared" si="2"/>
        <v>#NUM!</v>
      </c>
      <c r="D26" s="40" t="e">
        <f t="shared" si="3"/>
        <v>#NUM!</v>
      </c>
      <c r="E26" s="383" t="e">
        <f t="shared" si="4"/>
        <v>#NUM!</v>
      </c>
      <c r="F26" s="390" t="e">
        <f t="shared" si="5"/>
        <v>#NUM!</v>
      </c>
      <c r="G26" s="248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713" customFormat="1" x14ac:dyDescent="0.2">
      <c r="A27" s="362" t="e">
        <f>'405.1 Cavity Sliders'!A62</f>
        <v>#NUM!</v>
      </c>
      <c r="B27" s="358" t="e">
        <f t="shared" si="1"/>
        <v>#NUM!</v>
      </c>
      <c r="C27" s="40" t="e">
        <f t="shared" si="2"/>
        <v>#NUM!</v>
      </c>
      <c r="D27" s="40" t="e">
        <f t="shared" si="3"/>
        <v>#NUM!</v>
      </c>
      <c r="E27" s="383" t="e">
        <f t="shared" si="4"/>
        <v>#NUM!</v>
      </c>
      <c r="F27" s="390" t="e">
        <f t="shared" si="5"/>
        <v>#NUM!</v>
      </c>
      <c r="G27" s="248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713" customFormat="1" x14ac:dyDescent="0.2">
      <c r="A28" s="362" t="e">
        <f>'405.1 Cavity Sliders'!A63</f>
        <v>#NUM!</v>
      </c>
      <c r="B28" s="358" t="e">
        <f t="shared" si="1"/>
        <v>#NUM!</v>
      </c>
      <c r="C28" s="40" t="e">
        <f t="shared" si="2"/>
        <v>#NUM!</v>
      </c>
      <c r="D28" s="40" t="e">
        <f t="shared" si="3"/>
        <v>#NUM!</v>
      </c>
      <c r="E28" s="383" t="e">
        <f t="shared" si="4"/>
        <v>#NUM!</v>
      </c>
      <c r="F28" s="390" t="e">
        <f t="shared" si="5"/>
        <v>#NUM!</v>
      </c>
      <c r="G28" s="248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'405.1 Cavity Sliders'!A64</f>
        <v>#NUM!</v>
      </c>
      <c r="B29" s="358" t="e">
        <f>VLOOKUP(A29,$A$55:$E$385,2,0)</f>
        <v>#NUM!</v>
      </c>
      <c r="C29" s="40" t="e">
        <f>VLOOKUP(A29,$A$55:$E$385,3,0)</f>
        <v>#NUM!</v>
      </c>
      <c r="D29" s="40" t="e">
        <f>VLOOKUP(A29,$A$55:$E$385,4,0)</f>
        <v>#NUM!</v>
      </c>
      <c r="E29" s="383" t="e">
        <f>VLOOKUP(A29,$A$55:$E$385,5,0)</f>
        <v>#NUM!</v>
      </c>
      <c r="F29" s="390" t="e">
        <f t="shared" si="0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>'405.1 Cavity Sliders'!A65</f>
        <v>#NUM!</v>
      </c>
      <c r="B30" s="358" t="e">
        <f>VLOOKUP(A30,$A$55:$E$385,2,0)</f>
        <v>#NUM!</v>
      </c>
      <c r="C30" s="40" t="e">
        <f>VLOOKUP(A30,$A$55:$E$385,3,0)</f>
        <v>#NUM!</v>
      </c>
      <c r="D30" s="40" t="e">
        <f>VLOOKUP(A30,$A$55:$E$385,4,0)</f>
        <v>#NUM!</v>
      </c>
      <c r="E30" s="383" t="e">
        <f>VLOOKUP(A30,$A$55:$E$385,5,0)</f>
        <v>#NUM!</v>
      </c>
      <c r="F30" s="390" t="e">
        <f t="shared" si="0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/>
      <c r="B31" s="358"/>
      <c r="C31" s="38"/>
      <c r="D31" s="40"/>
      <c r="E31" s="383"/>
      <c r="F31" s="390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64"/>
      <c r="C32" s="38"/>
      <c r="D32" s="40"/>
      <c r="E32" s="383"/>
      <c r="F32" s="390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3"/>
      <c r="B33" s="361"/>
      <c r="C33" s="360"/>
      <c r="D33" s="360"/>
      <c r="E33" s="363"/>
      <c r="F33" s="391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1"/>
      <c r="B34" s="31"/>
      <c r="C34" s="31"/>
      <c r="D34" s="31"/>
      <c r="E34" s="63" t="s">
        <v>1896</v>
      </c>
      <c r="F34" s="454" t="e">
        <f>SUM(F22:F33)</f>
        <v>#NUM!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 t="s">
        <v>1897</v>
      </c>
      <c r="F35" s="455" t="e">
        <f>F34*15%</f>
        <v>#NUM!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1395</v>
      </c>
      <c r="F36" s="454" t="e">
        <f>F34+F35</f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415" t="s">
        <v>163</v>
      </c>
      <c r="B40" s="76" t="s">
        <v>18873</v>
      </c>
      <c r="C40" s="44"/>
      <c r="E40" s="142"/>
      <c r="F40" s="142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338" t="s">
        <v>6693</v>
      </c>
      <c r="B41" s="76" t="s">
        <v>5739</v>
      </c>
      <c r="C41" s="53"/>
      <c r="E41" s="142"/>
      <c r="F41" s="142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338"/>
      <c r="B42" s="76"/>
      <c r="C42" s="53"/>
      <c r="E42" s="142"/>
      <c r="F42" s="142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8" customHeight="1" x14ac:dyDescent="0.2">
      <c r="A43" s="338" t="s">
        <v>3387</v>
      </c>
      <c r="B43" s="76" t="s">
        <v>8077</v>
      </c>
      <c r="C43" s="53"/>
      <c r="E43" s="142"/>
      <c r="F43" s="142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415" t="s">
        <v>2644</v>
      </c>
      <c r="B44" s="76" t="s">
        <v>18097</v>
      </c>
      <c r="C44" s="44"/>
      <c r="E44" s="142"/>
      <c r="F44" s="142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8" customHeight="1" x14ac:dyDescent="0.2">
      <c r="A45" s="415" t="s">
        <v>1295</v>
      </c>
      <c r="B45" s="76" t="s">
        <v>3362</v>
      </c>
      <c r="C45" s="44"/>
      <c r="E45" s="142"/>
      <c r="F45" s="142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415" t="s">
        <v>812</v>
      </c>
      <c r="B46" s="76" t="s">
        <v>3350</v>
      </c>
      <c r="C46" s="44"/>
      <c r="E46" s="142"/>
      <c r="F46" s="142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8" customHeight="1" x14ac:dyDescent="0.2">
      <c r="A47" s="415" t="s">
        <v>3387</v>
      </c>
      <c r="B47" s="76" t="s">
        <v>52560</v>
      </c>
      <c r="C47" s="44"/>
      <c r="E47" s="142"/>
      <c r="F47" s="142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8" customHeight="1" x14ac:dyDescent="0.2">
      <c r="A48" s="338" t="s">
        <v>1942</v>
      </c>
      <c r="B48" s="76" t="s">
        <v>30833</v>
      </c>
      <c r="C48" s="53"/>
      <c r="E48" s="76"/>
      <c r="F48" s="76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913"/>
      <c r="B49" s="913"/>
      <c r="C49" s="913"/>
      <c r="D49" s="914"/>
      <c r="E49" s="915"/>
      <c r="F49" s="915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913"/>
      <c r="B50" s="913"/>
      <c r="C50" s="913"/>
      <c r="D50" s="914"/>
      <c r="E50" s="915"/>
      <c r="F50" s="91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437" t="s">
        <v>7888</v>
      </c>
      <c r="B51" s="349"/>
      <c r="C51" s="385"/>
      <c r="D51" s="879"/>
      <c r="E51" s="880"/>
      <c r="F51" s="880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386" t="s">
        <v>7889</v>
      </c>
      <c r="B52" s="350"/>
      <c r="C52" s="385"/>
      <c r="D52" s="883"/>
      <c r="E52" s="884"/>
      <c r="F52" s="884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437" t="s">
        <v>1006</v>
      </c>
      <c r="B53" s="465" t="s">
        <v>7477</v>
      </c>
      <c r="C53" s="385"/>
      <c r="E53" s="396"/>
      <c r="F53" s="409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A54" s="437" t="s">
        <v>2391</v>
      </c>
      <c r="B54" s="466" t="s">
        <v>30840</v>
      </c>
      <c r="C54" s="385"/>
      <c r="D54" s="396"/>
      <c r="E54" s="396"/>
      <c r="F54" s="409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245" customFormat="1" ht="13.5" thickBot="1" x14ac:dyDescent="0.25"/>
    <row r="56" spans="1:20" s="76" customFormat="1" ht="27" thickBot="1" x14ac:dyDescent="0.45">
      <c r="A56" s="191">
        <v>405</v>
      </c>
      <c r="B56" s="181" t="s">
        <v>2072</v>
      </c>
      <c r="C56" s="192"/>
      <c r="D56" s="193"/>
      <c r="E56" s="194"/>
      <c r="F56" s="195"/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14" t="e" cm="1">
        <f t="array" ref="A57">INDEX(XML!D:D,SMALL(IF(($G$1=XML!B:B),ROW(XML!B:B)-MIN(ROW(XML!B:B))+1,""),ROWS($A$1:A1)))</f>
        <v>#NUM!</v>
      </c>
      <c r="B57" s="210" t="e">
        <f>VLOOKUP(A57,'Main Item List'!$A$3:$D$25744,2,0)</f>
        <v>#NUM!</v>
      </c>
      <c r="C57" s="219" t="e" cm="1">
        <f t="array" ref="C57">INDEX(XML!$J$1:$J$1202,SMALL(IF(($G$1=XML!$B$1:$B$1202),ROW(XML!$B$1:$B$1202)-MIN(ROW(XML!$B$1:$B$1202))+1,""),ROWS($C$1:C1)))</f>
        <v>#NUM!</v>
      </c>
      <c r="D57" s="211" t="e">
        <f>VLOOKUP(A57,'Main Item List'!$A$3:$D$25744,3,0)</f>
        <v>#NUM!</v>
      </c>
      <c r="E57" s="212" t="e">
        <f>VLOOKUP(A57,'Main Item List'!$A$3:$D$25744,4,0)</f>
        <v>#NUM!</v>
      </c>
      <c r="F57" s="213" t="str">
        <f t="shared" ref="F57:F62" si="6">IFERROR((C57*E57),"0")</f>
        <v>0</v>
      </c>
      <c r="G57" s="248" t="s">
        <v>30870</v>
      </c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14" t="e" cm="1">
        <f t="array" ref="A58">INDEX(XML!D:D,SMALL(IF(($G$1=XML!B:B),ROW(XML!B:B)-MIN(ROW(XML!B:B))+1,""),ROWS($A$1:A2)))</f>
        <v>#NUM!</v>
      </c>
      <c r="B58" s="210" t="e">
        <f>VLOOKUP(A58,'Main Item List'!$A$3:$D$25744,2,0)</f>
        <v>#NUM!</v>
      </c>
      <c r="C58" s="219" t="e" cm="1">
        <f t="array" ref="C58">INDEX(XML!$J$1:$J$1202,SMALL(IF(($G$1=XML!$B$1:$B$1202),ROW(XML!$B$1:$B$1202)-MIN(ROW(XML!$B$1:$B$1202))+1,""),ROWS($C$1:C2)))</f>
        <v>#NUM!</v>
      </c>
      <c r="D58" s="211" t="e">
        <f>VLOOKUP(A58,'Main Item List'!$A$3:$D$25744,3,0)</f>
        <v>#NUM!</v>
      </c>
      <c r="E58" s="212" t="e">
        <f>VLOOKUP(A58,'Main Item List'!$A$3:$D$25744,4,0)</f>
        <v>#NUM!</v>
      </c>
      <c r="F58" s="213" t="str">
        <f t="shared" si="6"/>
        <v>0</v>
      </c>
      <c r="G58" s="248" t="s">
        <v>30870</v>
      </c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14" t="e" cm="1">
        <f t="array" ref="A59">INDEX(XML!D:D,SMALL(IF(($G$1=XML!B:B),ROW(XML!B:B)-MIN(ROW(XML!B:B))+1,""),ROWS($A$1:A3)))</f>
        <v>#NUM!</v>
      </c>
      <c r="B59" s="210" t="e">
        <f>VLOOKUP(A59,'Main Item List'!$A$3:$D$25744,2,0)</f>
        <v>#NUM!</v>
      </c>
      <c r="C59" s="219" t="e" cm="1">
        <f t="array" ref="C59">INDEX(XML!$J$1:$J$1202,SMALL(IF(($G$1=XML!$B$1:$B$1202),ROW(XML!$B$1:$B$1202)-MIN(ROW(XML!$B$1:$B$1202))+1,""),ROWS($C$1:C3)))</f>
        <v>#NUM!</v>
      </c>
      <c r="D59" s="211" t="e">
        <f>VLOOKUP(A59,'Main Item List'!$A$3:$D$25744,3,0)</f>
        <v>#NUM!</v>
      </c>
      <c r="E59" s="212" t="e">
        <f>VLOOKUP(A59,'Main Item List'!$A$3:$D$25744,4,0)</f>
        <v>#NUM!</v>
      </c>
      <c r="F59" s="213" t="str">
        <f t="shared" si="6"/>
        <v>0</v>
      </c>
      <c r="G59" s="248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14" t="e" cm="1">
        <f t="array" ref="A60">INDEX(XML!D:D,SMALL(IF(($G$1=XML!B:B),ROW(XML!B:B)-MIN(ROW(XML!B:B))+1,""),ROWS($A$1:A4)))</f>
        <v>#NUM!</v>
      </c>
      <c r="B60" s="210" t="e">
        <f>VLOOKUP(A60,'Main Item List'!$A$3:$D$25744,2,0)</f>
        <v>#NUM!</v>
      </c>
      <c r="C60" s="219" t="e" cm="1">
        <f t="array" ref="C60">INDEX(XML!$J$1:$J$1202,SMALL(IF(($G$1=XML!$B$1:$B$1202),ROW(XML!$B$1:$B$1202)-MIN(ROW(XML!$B$1:$B$1202))+1,""),ROWS($C$1:C4)))</f>
        <v>#NUM!</v>
      </c>
      <c r="D60" s="211" t="e">
        <f>VLOOKUP(A60,'Main Item List'!$A$3:$D$25744,3,0)</f>
        <v>#NUM!</v>
      </c>
      <c r="E60" s="212" t="e">
        <f>VLOOKUP(A60,'Main Item List'!$A$3:$D$25744,4,0)</f>
        <v>#NUM!</v>
      </c>
      <c r="F60" s="213" t="str">
        <f t="shared" si="6"/>
        <v>0</v>
      </c>
      <c r="G60" s="248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14" t="e" cm="1">
        <f t="array" ref="A61">INDEX(XML!D:D,SMALL(IF(($G$1=XML!B:B),ROW(XML!B:B)-MIN(ROW(XML!B:B))+1,""),ROWS($A$1:A5)))</f>
        <v>#NUM!</v>
      </c>
      <c r="B61" s="210" t="e">
        <f>VLOOKUP(A61,'Main Item List'!$A$3:$D$25744,2,0)</f>
        <v>#NUM!</v>
      </c>
      <c r="C61" s="219" t="e" cm="1">
        <f t="array" ref="C61">INDEX(XML!$J$1:$J$1202,SMALL(IF(($G$1=XML!$B$1:$B$1202),ROW(XML!$B$1:$B$1202)-MIN(ROW(XML!$B$1:$B$1202))+1,""),ROWS($C$1:C5)))</f>
        <v>#NUM!</v>
      </c>
      <c r="D61" s="211" t="e">
        <f>VLOOKUP(A61,'Main Item List'!$A$3:$D$25744,3,0)</f>
        <v>#NUM!</v>
      </c>
      <c r="E61" s="212" t="e">
        <f>VLOOKUP(A61,'Main Item List'!$A$3:$D$25744,4,0)</f>
        <v>#NUM!</v>
      </c>
      <c r="F61" s="213" t="str">
        <f t="shared" si="6"/>
        <v>0</v>
      </c>
      <c r="G61" s="248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14" t="e" cm="1">
        <f t="array" ref="A62">INDEX(XML!D:D,SMALL(IF(($G$1=XML!B:B),ROW(XML!B:B)-MIN(ROW(XML!B:B))+1,""),ROWS($A$1:A6)))</f>
        <v>#NUM!</v>
      </c>
      <c r="B62" s="210" t="e">
        <f>VLOOKUP(A62,'Main Item List'!$A$3:$D$25744,2,0)</f>
        <v>#NUM!</v>
      </c>
      <c r="C62" s="219" t="e" cm="1">
        <f t="array" ref="C62">INDEX(XML!$J$1:$J$1202,SMALL(IF(($G$1=XML!$B$1:$B$1202),ROW(XML!$B$1:$B$1202)-MIN(ROW(XML!$B$1:$B$1202))+1,""),ROWS($C$1:C6)))</f>
        <v>#NUM!</v>
      </c>
      <c r="D62" s="211" t="e">
        <f>VLOOKUP(A62,'Main Item List'!$A$3:$D$25744,3,0)</f>
        <v>#NUM!</v>
      </c>
      <c r="E62" s="212" t="e">
        <f>VLOOKUP(A62,'Main Item List'!$A$3:$D$25744,4,0)</f>
        <v>#NUM!</v>
      </c>
      <c r="F62" s="213" t="str">
        <f t="shared" si="6"/>
        <v>0</v>
      </c>
      <c r="G62" s="248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214" t="e" cm="1">
        <f t="array" ref="A63">INDEX(XML!D:D,SMALL(IF(($G$1=XML!B:B),ROW(XML!B:B)-MIN(ROW(XML!B:B))+1,""),ROWS($A$1:A7)))</f>
        <v>#NUM!</v>
      </c>
      <c r="B63" s="210" t="e">
        <f>VLOOKUP(A63,'Main Item List'!$A$3:$D$25744,2,0)</f>
        <v>#NUM!</v>
      </c>
      <c r="C63" s="219" t="e" cm="1">
        <f t="array" ref="C63">INDEX(XML!$J$1:$J$1202,SMALL(IF(($G$1=XML!$B$1:$B$1202),ROW(XML!$B$1:$B$1202)-MIN(ROW(XML!$B$1:$B$1202))+1,""),ROWS($C$1:C7)))</f>
        <v>#NUM!</v>
      </c>
      <c r="D63" s="211" t="e">
        <f>VLOOKUP(A63,'Main Item List'!$A$3:$D$25744,3,0)</f>
        <v>#NUM!</v>
      </c>
      <c r="E63" s="212" t="e">
        <f>VLOOKUP(A63,'Main Item List'!$A$3:$D$25744,4,0)</f>
        <v>#NUM!</v>
      </c>
      <c r="F63" s="213" t="str">
        <f t="shared" ref="F63:F65" si="7">IFERROR((C63*E63),"0")</f>
        <v>0</v>
      </c>
      <c r="G63" s="248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76" customFormat="1" x14ac:dyDescent="0.2">
      <c r="A64" s="214" t="e" cm="1">
        <f t="array" ref="A64">INDEX(XML!D:D,SMALL(IF(($G$1=XML!B:B),ROW(XML!B:B)-MIN(ROW(XML!B:B))+1,""),ROWS($A$1:A8)))</f>
        <v>#NUM!</v>
      </c>
      <c r="B64" s="210" t="e">
        <f>VLOOKUP(A64,'Main Item List'!$A$3:$D$25744,2,0)</f>
        <v>#NUM!</v>
      </c>
      <c r="C64" s="219" t="e" cm="1">
        <f t="array" ref="C64">INDEX(XML!$J$1:$J$1202,SMALL(IF(($G$1=XML!$B$1:$B$1202),ROW(XML!$B$1:$B$1202)-MIN(ROW(XML!$B$1:$B$1202))+1,""),ROWS($C$1:C8)))</f>
        <v>#NUM!</v>
      </c>
      <c r="D64" s="211" t="e">
        <f>VLOOKUP(A64,'Main Item List'!$A$3:$D$25744,3,0)</f>
        <v>#NUM!</v>
      </c>
      <c r="E64" s="212" t="e">
        <f>VLOOKUP(A64,'Main Item List'!$A$3:$D$25744,4,0)</f>
        <v>#NUM!</v>
      </c>
      <c r="F64" s="213" t="str">
        <f t="shared" si="7"/>
        <v>0</v>
      </c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14" t="e" cm="1">
        <f t="array" ref="A65">INDEX(XML!D:D,SMALL(IF(($G$1=XML!B:B),ROW(XML!B:B)-MIN(ROW(XML!B:B))+1,""),ROWS($A$1:A9)))</f>
        <v>#NUM!</v>
      </c>
      <c r="B65" s="210" t="e">
        <f>VLOOKUP(A65,'Main Item List'!$A$3:$D$25744,2,0)</f>
        <v>#NUM!</v>
      </c>
      <c r="C65" s="219" t="e" cm="1">
        <f t="array" ref="C65">INDEX(XML!$J$1:$J$1202,SMALL(IF(($G$1=XML!$B$1:$B$1202),ROW(XML!$B$1:$B$1202)-MIN(ROW(XML!$B$1:$B$1202))+1,""),ROWS($C$1:C9)))</f>
        <v>#NUM!</v>
      </c>
      <c r="D65" s="211" t="e">
        <f>VLOOKUP(A65,'Main Item List'!$A$3:$D$25744,3,0)</f>
        <v>#NUM!</v>
      </c>
      <c r="E65" s="212" t="e">
        <f>VLOOKUP(A65,'Main Item List'!$A$3:$D$25744,4,0)</f>
        <v>#NUM!</v>
      </c>
      <c r="F65" s="213" t="str">
        <f t="shared" si="7"/>
        <v>0</v>
      </c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160"/>
      <c r="B66" s="335"/>
      <c r="C66" s="224"/>
      <c r="D66" s="335"/>
      <c r="E66" s="159"/>
      <c r="F66" s="145"/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160"/>
      <c r="B67" s="813" t="s">
        <v>2451</v>
      </c>
      <c r="C67" s="813"/>
      <c r="D67" s="813"/>
      <c r="E67" s="159">
        <f>SUM(F57:F66)</f>
        <v>0</v>
      </c>
      <c r="F67" s="145"/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45" customFormat="1" x14ac:dyDescent="0.2"/>
    <row r="69" spans="1:20" s="245" customFormat="1" x14ac:dyDescent="0.2"/>
    <row r="70" spans="1:20" s="245" customFormat="1" x14ac:dyDescent="0.2"/>
    <row r="71" spans="1:20" s="245" customFormat="1" x14ac:dyDescent="0.2"/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8" s="245" customFormat="1" x14ac:dyDescent="0.2"/>
    <row r="114" spans="1:8" s="245" customFormat="1" x14ac:dyDescent="0.2"/>
    <row r="115" spans="1:8" s="245" customFormat="1" x14ac:dyDescent="0.2"/>
    <row r="116" spans="1:8" s="245" customFormat="1" x14ac:dyDescent="0.2"/>
    <row r="117" spans="1:8" s="245" customFormat="1" x14ac:dyDescent="0.2"/>
    <row r="118" spans="1:8" s="245" customFormat="1" x14ac:dyDescent="0.2">
      <c r="A118" s="912" t="s">
        <v>1782</v>
      </c>
      <c r="B118" s="912"/>
      <c r="C118" s="912"/>
      <c r="D118" s="912"/>
      <c r="E118" s="912"/>
      <c r="F118" s="912"/>
      <c r="G118" s="912"/>
      <c r="H118" s="912"/>
    </row>
    <row r="119" spans="1:8" s="245" customFormat="1" x14ac:dyDescent="0.2">
      <c r="A119" s="912"/>
      <c r="B119" s="912"/>
      <c r="C119" s="912"/>
      <c r="D119" s="912"/>
      <c r="E119" s="912"/>
      <c r="F119" s="912"/>
      <c r="G119" s="912"/>
      <c r="H119" s="912"/>
    </row>
    <row r="120" spans="1:8" s="245" customFormat="1" x14ac:dyDescent="0.2">
      <c r="A120" s="912"/>
      <c r="B120" s="912"/>
      <c r="C120" s="912"/>
      <c r="D120" s="912"/>
      <c r="E120" s="912"/>
      <c r="F120" s="912"/>
      <c r="G120" s="912"/>
      <c r="H120" s="912"/>
    </row>
    <row r="121" spans="1:8" s="245" customFormat="1" x14ac:dyDescent="0.2"/>
    <row r="122" spans="1:8" s="245" customFormat="1" x14ac:dyDescent="0.2">
      <c r="A122" s="529" t="s">
        <v>472</v>
      </c>
      <c r="B122" s="529" t="s">
        <v>473</v>
      </c>
      <c r="C122" s="529"/>
      <c r="D122" s="458" t="s">
        <v>474</v>
      </c>
      <c r="E122" s="529" t="s">
        <v>475</v>
      </c>
      <c r="F122" s="458" t="s">
        <v>476</v>
      </c>
      <c r="G122" s="458" t="s">
        <v>477</v>
      </c>
      <c r="H122" s="458"/>
    </row>
    <row r="123" spans="1:8" s="245" customFormat="1" x14ac:dyDescent="0.2">
      <c r="D123" s="528"/>
      <c r="F123" s="528"/>
      <c r="G123" s="528"/>
      <c r="H123" s="528"/>
    </row>
    <row r="124" spans="1:8" s="245" customFormat="1" x14ac:dyDescent="0.2">
      <c r="A124" s="458" t="s">
        <v>478</v>
      </c>
      <c r="B124" s="458" t="s">
        <v>479</v>
      </c>
      <c r="D124" s="458" t="s">
        <v>480</v>
      </c>
      <c r="E124" s="458" t="s">
        <v>481</v>
      </c>
      <c r="F124" s="458" t="s">
        <v>2677</v>
      </c>
      <c r="G124" s="458" t="s">
        <v>151</v>
      </c>
    </row>
    <row r="125" spans="1:8" s="245" customFormat="1" x14ac:dyDescent="0.2">
      <c r="A125" s="458" t="s">
        <v>152</v>
      </c>
      <c r="B125" s="458" t="s">
        <v>153</v>
      </c>
      <c r="D125" s="458" t="s">
        <v>154</v>
      </c>
      <c r="E125" s="458" t="s">
        <v>155</v>
      </c>
      <c r="F125" s="458" t="s">
        <v>2678</v>
      </c>
      <c r="G125" s="458" t="s">
        <v>156</v>
      </c>
    </row>
    <row r="126" spans="1:8" s="245" customFormat="1" x14ac:dyDescent="0.2">
      <c r="A126" s="458"/>
      <c r="B126" s="458" t="s">
        <v>157</v>
      </c>
      <c r="D126" s="458" t="s">
        <v>3256</v>
      </c>
      <c r="F126" s="458" t="s">
        <v>2679</v>
      </c>
    </row>
    <row r="127" spans="1:8" s="245" customFormat="1" x14ac:dyDescent="0.2">
      <c r="B127" s="458" t="s">
        <v>1105</v>
      </c>
      <c r="D127" s="458" t="s">
        <v>159</v>
      </c>
      <c r="F127" s="458" t="s">
        <v>2676</v>
      </c>
    </row>
    <row r="128" spans="1:8" s="245" customFormat="1" x14ac:dyDescent="0.2">
      <c r="B128" s="458" t="s">
        <v>1110</v>
      </c>
    </row>
    <row r="129" spans="1:7" s="245" customFormat="1" x14ac:dyDescent="0.2">
      <c r="B129" s="458" t="s">
        <v>1106</v>
      </c>
      <c r="G129" s="458" t="s">
        <v>160</v>
      </c>
    </row>
    <row r="130" spans="1:7" s="245" customFormat="1" x14ac:dyDescent="0.2">
      <c r="A130" s="458" t="s">
        <v>1585</v>
      </c>
      <c r="B130" s="458" t="s">
        <v>1107</v>
      </c>
      <c r="G130" s="458" t="s">
        <v>161</v>
      </c>
    </row>
    <row r="131" spans="1:7" s="245" customFormat="1" x14ac:dyDescent="0.2">
      <c r="A131" s="458" t="s">
        <v>1586</v>
      </c>
      <c r="B131" s="458" t="s">
        <v>1108</v>
      </c>
    </row>
    <row r="132" spans="1:7" s="245" customFormat="1" x14ac:dyDescent="0.2">
      <c r="A132" s="458" t="s">
        <v>675</v>
      </c>
      <c r="B132" s="458" t="s">
        <v>1109</v>
      </c>
    </row>
    <row r="133" spans="1:7" s="245" customFormat="1" x14ac:dyDescent="0.2">
      <c r="A133" s="458" t="s">
        <v>675</v>
      </c>
    </row>
    <row r="134" spans="1:7" s="245" customFormat="1" x14ac:dyDescent="0.2">
      <c r="A134" s="458" t="s">
        <v>675</v>
      </c>
    </row>
    <row r="135" spans="1:7" s="245" customFormat="1" x14ac:dyDescent="0.2">
      <c r="A135" s="458" t="s">
        <v>675</v>
      </c>
    </row>
    <row r="136" spans="1:7" s="245" customFormat="1" x14ac:dyDescent="0.2">
      <c r="A136" s="458" t="s">
        <v>675</v>
      </c>
    </row>
    <row r="137" spans="1:7" s="245" customFormat="1" x14ac:dyDescent="0.2">
      <c r="A137" s="458" t="s">
        <v>675</v>
      </c>
    </row>
    <row r="138" spans="1:7" s="245" customFormat="1" x14ac:dyDescent="0.2">
      <c r="A138" s="458" t="s">
        <v>675</v>
      </c>
    </row>
    <row r="139" spans="1:7" s="245" customFormat="1" x14ac:dyDescent="0.2">
      <c r="A139" s="458" t="s">
        <v>675</v>
      </c>
    </row>
    <row r="140" spans="1:7" s="245" customFormat="1" x14ac:dyDescent="0.2">
      <c r="A140" s="458" t="s">
        <v>675</v>
      </c>
    </row>
    <row r="141" spans="1:7" s="245" customFormat="1" x14ac:dyDescent="0.2">
      <c r="A141" s="458" t="s">
        <v>675</v>
      </c>
    </row>
    <row r="142" spans="1:7" s="245" customFormat="1" x14ac:dyDescent="0.2">
      <c r="A142" s="458" t="s">
        <v>675</v>
      </c>
    </row>
    <row r="143" spans="1:7" s="245" customFormat="1" x14ac:dyDescent="0.2">
      <c r="A143" s="458" t="s">
        <v>675</v>
      </c>
    </row>
    <row r="144" spans="1:7" s="245" customFormat="1" x14ac:dyDescent="0.2">
      <c r="A144" s="458" t="s">
        <v>675</v>
      </c>
    </row>
    <row r="145" spans="1:1" s="245" customFormat="1" x14ac:dyDescent="0.2">
      <c r="A145" s="458" t="s">
        <v>675</v>
      </c>
    </row>
    <row r="146" spans="1:1" s="245" customFormat="1" x14ac:dyDescent="0.2">
      <c r="A146" s="458" t="s">
        <v>675</v>
      </c>
    </row>
    <row r="147" spans="1:1" s="245" customFormat="1" x14ac:dyDescent="0.2">
      <c r="A147" s="458" t="s">
        <v>675</v>
      </c>
    </row>
    <row r="148" spans="1:1" s="245" customFormat="1" x14ac:dyDescent="0.2">
      <c r="A148" s="458" t="s">
        <v>675</v>
      </c>
    </row>
    <row r="149" spans="1:1" s="245" customFormat="1" x14ac:dyDescent="0.2"/>
    <row r="150" spans="1:1" s="245" customFormat="1" x14ac:dyDescent="0.2"/>
    <row r="151" spans="1:1" s="245" customFormat="1" x14ac:dyDescent="0.2"/>
    <row r="152" spans="1:1" s="245" customFormat="1" x14ac:dyDescent="0.2"/>
    <row r="153" spans="1:1" s="245" customFormat="1" x14ac:dyDescent="0.2"/>
    <row r="154" spans="1:1" s="245" customFormat="1" x14ac:dyDescent="0.2"/>
    <row r="155" spans="1:1" s="245" customFormat="1" x14ac:dyDescent="0.2"/>
    <row r="156" spans="1:1" s="245" customFormat="1" x14ac:dyDescent="0.2"/>
    <row r="157" spans="1:1" s="245" customFormat="1" x14ac:dyDescent="0.2"/>
    <row r="158" spans="1:1" s="245" customFormat="1" x14ac:dyDescent="0.2"/>
    <row r="159" spans="1:1" s="245" customFormat="1" x14ac:dyDescent="0.2"/>
    <row r="160" spans="1:1" s="245" customFormat="1" x14ac:dyDescent="0.2"/>
    <row r="161" s="245" customFormat="1" x14ac:dyDescent="0.2"/>
    <row r="162" s="245" customFormat="1" x14ac:dyDescent="0.2"/>
    <row r="163" s="245" customFormat="1" x14ac:dyDescent="0.2"/>
    <row r="164" s="245" customFormat="1" x14ac:dyDescent="0.2"/>
    <row r="165" s="245" customFormat="1" x14ac:dyDescent="0.2"/>
    <row r="166" s="245" customFormat="1" x14ac:dyDescent="0.2"/>
    <row r="167" s="245" customFormat="1" x14ac:dyDescent="0.2"/>
    <row r="168" s="245" customFormat="1" x14ac:dyDescent="0.2"/>
  </sheetData>
  <mergeCells count="10">
    <mergeCell ref="D51:F51"/>
    <mergeCell ref="D52:F52"/>
    <mergeCell ref="B67:D67"/>
    <mergeCell ref="A118:H120"/>
    <mergeCell ref="D6:F6"/>
    <mergeCell ref="A38:F38"/>
    <mergeCell ref="A49:C49"/>
    <mergeCell ref="D49:F49"/>
    <mergeCell ref="A50:C50"/>
    <mergeCell ref="D50:F50"/>
  </mergeCells>
  <phoneticPr fontId="136" type="noConversion"/>
  <dataValidations count="1">
    <dataValidation type="list" allowBlank="1" showInputMessage="1" showErrorMessage="1" sqref="H9" xr:uid="{26E52283-9620-48B3-8E96-7C6D1A3D143A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77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85">
    <tabColor rgb="FFFFFF00"/>
  </sheetPr>
  <dimension ref="A1:H16"/>
  <sheetViews>
    <sheetView zoomScaleNormal="100" workbookViewId="0">
      <selection activeCell="J39" sqref="J39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CONCATENATE('405.1 Cavity Sliders'!E9,"/",'405.1 Cavity Sliders'!F9)</f>
        <v>JNB 20058/405.1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'405.1 Cavity Sliders'!A11</f>
        <v>Carters - 3057148 - MAIN ACCOUNT</v>
      </c>
    </row>
    <row r="3" spans="1:8" x14ac:dyDescent="0.2">
      <c r="B3" t="e">
        <f>'405.1 Cavity Sliders'!#REF!</f>
        <v>#REF!</v>
      </c>
      <c r="C3" t="e">
        <f>'405.1 Cavity Sliders'!#REF!</f>
        <v>#REF!</v>
      </c>
      <c r="D3" t="e">
        <f>'405.1 Cavity Sliders'!#REF!</f>
        <v>#REF!</v>
      </c>
      <c r="E3" s="14" t="e">
        <f>'405.1 Cavity Sliders'!#REF!</f>
        <v>#REF!</v>
      </c>
      <c r="F3" s="75" t="e">
        <f>'405.1 Cavity Sliders'!#REF!</f>
        <v>#REF!</v>
      </c>
      <c r="G3" t="e">
        <f>'405.1 Cavity Sliders'!#REF!</f>
        <v>#REF!</v>
      </c>
      <c r="H3" s="99" t="e">
        <f>E3*G3</f>
        <v>#REF!</v>
      </c>
    </row>
    <row r="4" spans="1:8" x14ac:dyDescent="0.2">
      <c r="B4" t="e">
        <f>'405.1 Cavity Sliders'!#REF!</f>
        <v>#REF!</v>
      </c>
      <c r="C4" t="e">
        <f>'405.1 Cavity Sliders'!#REF!</f>
        <v>#REF!</v>
      </c>
      <c r="D4" t="e">
        <f>'405.1 Cavity Sliders'!#REF!</f>
        <v>#REF!</v>
      </c>
      <c r="E4" s="14" t="e">
        <f>'405.1 Cavity Sliders'!#REF!</f>
        <v>#REF!</v>
      </c>
      <c r="F4" s="75" t="e">
        <f>'405.1 Cavity Sliders'!#REF!</f>
        <v>#REF!</v>
      </c>
      <c r="G4" t="e">
        <f>'405.1 Cavity Sliders'!#REF!</f>
        <v>#REF!</v>
      </c>
      <c r="H4" s="99" t="e">
        <f t="shared" ref="H4:H15" si="0">E4*G4</f>
        <v>#REF!</v>
      </c>
    </row>
    <row r="5" spans="1:8" x14ac:dyDescent="0.2">
      <c r="B5" t="e">
        <f>'405.1 Cavity Sliders'!#REF!</f>
        <v>#REF!</v>
      </c>
      <c r="C5" t="e">
        <f>'405.1 Cavity Sliders'!#REF!</f>
        <v>#REF!</v>
      </c>
      <c r="D5" t="e">
        <f>'405.1 Cavity Sliders'!#REF!</f>
        <v>#REF!</v>
      </c>
      <c r="E5" s="14" t="e">
        <f>'405.1 Cavity Sliders'!#REF!</f>
        <v>#REF!</v>
      </c>
      <c r="F5" s="75" t="e">
        <f>'405.1 Cavity Sliders'!#REF!</f>
        <v>#REF!</v>
      </c>
      <c r="G5" t="e">
        <f>'405.1 Cavity Sliders'!#REF!</f>
        <v>#REF!</v>
      </c>
      <c r="H5" s="99" t="e">
        <f t="shared" si="0"/>
        <v>#REF!</v>
      </c>
    </row>
    <row r="6" spans="1:8" x14ac:dyDescent="0.2">
      <c r="B6" t="e">
        <f>'405.1 Cavity Sliders'!#REF!</f>
        <v>#REF!</v>
      </c>
      <c r="C6" t="e">
        <f>'405.1 Cavity Sliders'!#REF!</f>
        <v>#REF!</v>
      </c>
      <c r="D6" t="e">
        <f>'405.1 Cavity Sliders'!#REF!</f>
        <v>#REF!</v>
      </c>
      <c r="E6" s="14" t="e">
        <f>'405.1 Cavity Sliders'!#REF!</f>
        <v>#REF!</v>
      </c>
      <c r="F6" s="75" t="e">
        <f>'405.1 Cavity Sliders'!#REF!</f>
        <v>#REF!</v>
      </c>
      <c r="G6" t="e">
        <f>'405.1 Cavity Sliders'!#REF!</f>
        <v>#REF!</v>
      </c>
      <c r="H6" s="99" t="e">
        <f t="shared" si="0"/>
        <v>#REF!</v>
      </c>
    </row>
    <row r="7" spans="1:8" x14ac:dyDescent="0.2">
      <c r="B7" t="e">
        <f>'405.1 Cavity Sliders'!#REF!</f>
        <v>#REF!</v>
      </c>
      <c r="C7" t="e">
        <f>'405.1 Cavity Sliders'!#REF!</f>
        <v>#REF!</v>
      </c>
      <c r="D7" t="e">
        <f>'405.1 Cavity Sliders'!#REF!</f>
        <v>#REF!</v>
      </c>
      <c r="E7" s="14" t="e">
        <f>'405.1 Cavity Sliders'!#REF!</f>
        <v>#REF!</v>
      </c>
      <c r="F7" s="75" t="e">
        <f>'405.1 Cavity Sliders'!#REF!</f>
        <v>#REF!</v>
      </c>
      <c r="G7" t="e">
        <f>'405.1 Cavity Sliders'!#REF!</f>
        <v>#REF!</v>
      </c>
      <c r="H7" s="99" t="e">
        <f t="shared" si="0"/>
        <v>#REF!</v>
      </c>
    </row>
    <row r="8" spans="1:8" x14ac:dyDescent="0.2">
      <c r="B8" t="e">
        <f>'405.1 Cavity Sliders'!A22</f>
        <v>#NUM!</v>
      </c>
      <c r="C8" t="e">
        <f>'405.1 Cavity Sliders'!A22</f>
        <v>#NUM!</v>
      </c>
      <c r="D8" t="e">
        <f>'405.1 Cavity Sliders'!B22</f>
        <v>#NUM!</v>
      </c>
      <c r="E8" s="14" t="e">
        <f>'405.1 Cavity Sliders'!C22</f>
        <v>#NUM!</v>
      </c>
      <c r="F8" s="75" t="e">
        <f>'405.1 Cavity Sliders'!D22</f>
        <v>#NUM!</v>
      </c>
      <c r="G8" t="e">
        <f>'405.1 Cavity Sliders'!E22</f>
        <v>#NUM!</v>
      </c>
      <c r="H8" s="99" t="e">
        <f t="shared" si="0"/>
        <v>#NUM!</v>
      </c>
    </row>
    <row r="9" spans="1:8" x14ac:dyDescent="0.2">
      <c r="B9" t="e">
        <f>'405.1 Cavity Sliders'!A23</f>
        <v>#NUM!</v>
      </c>
      <c r="C9" t="e">
        <f>'405.1 Cavity Sliders'!A23</f>
        <v>#NUM!</v>
      </c>
      <c r="D9" t="e">
        <f>'405.1 Cavity Sliders'!B23</f>
        <v>#NUM!</v>
      </c>
      <c r="E9" s="14" t="e">
        <f>'405.1 Cavity Sliders'!C23</f>
        <v>#NUM!</v>
      </c>
      <c r="F9" s="75" t="e">
        <f>'405.1 Cavity Sliders'!D23</f>
        <v>#NUM!</v>
      </c>
      <c r="G9" t="e">
        <f>'405.1 Cavity Sliders'!E23</f>
        <v>#NUM!</v>
      </c>
      <c r="H9" s="99" t="e">
        <f t="shared" si="0"/>
        <v>#NUM!</v>
      </c>
    </row>
    <row r="10" spans="1:8" x14ac:dyDescent="0.2">
      <c r="B10" t="e">
        <f>'405.1 Cavity Sliders'!#REF!</f>
        <v>#REF!</v>
      </c>
      <c r="C10" t="e">
        <f>'405.1 Cavity Sliders'!#REF!</f>
        <v>#REF!</v>
      </c>
      <c r="D10" t="e">
        <f>'405.1 Cavity Sliders'!#REF!</f>
        <v>#REF!</v>
      </c>
      <c r="E10" s="14" t="e">
        <f>'405.1 Cavity Sliders'!#REF!</f>
        <v>#REF!</v>
      </c>
      <c r="F10" s="75" t="e">
        <f>'405.1 Cavity Sliders'!#REF!</f>
        <v>#REF!</v>
      </c>
      <c r="G10" t="e">
        <f>'405.1 Cavity Sliders'!#REF!</f>
        <v>#REF!</v>
      </c>
      <c r="H10" s="99" t="e">
        <f t="shared" si="0"/>
        <v>#REF!</v>
      </c>
    </row>
    <row r="11" spans="1:8" x14ac:dyDescent="0.2">
      <c r="B11" t="e">
        <f>'405.1 Cavity Sliders'!A29</f>
        <v>#NUM!</v>
      </c>
      <c r="C11" t="e">
        <f>'405.1 Cavity Sliders'!A29</f>
        <v>#NUM!</v>
      </c>
      <c r="D11" t="e">
        <f>'405.1 Cavity Sliders'!B29</f>
        <v>#NUM!</v>
      </c>
      <c r="E11" s="14" t="e">
        <f>'405.1 Cavity Sliders'!C29</f>
        <v>#NUM!</v>
      </c>
      <c r="F11" s="75" t="e">
        <f>'405.1 Cavity Sliders'!D29</f>
        <v>#NUM!</v>
      </c>
      <c r="G11" t="e">
        <f>'405.1 Cavity Sliders'!E29</f>
        <v>#NUM!</v>
      </c>
      <c r="H11" s="99" t="e">
        <f t="shared" si="0"/>
        <v>#NUM!</v>
      </c>
    </row>
    <row r="12" spans="1:8" x14ac:dyDescent="0.2">
      <c r="B12" t="e">
        <f>'405.1 Cavity Sliders'!#REF!</f>
        <v>#REF!</v>
      </c>
      <c r="C12" t="e">
        <f>'405.1 Cavity Sliders'!#REF!</f>
        <v>#REF!</v>
      </c>
      <c r="D12" t="e">
        <f>'405.1 Cavity Sliders'!#REF!</f>
        <v>#REF!</v>
      </c>
      <c r="E12" s="14" t="e">
        <f>'405.1 Cavity Sliders'!#REF!</f>
        <v>#REF!</v>
      </c>
      <c r="F12" s="75" t="e">
        <f>'405.1 Cavity Sliders'!#REF!</f>
        <v>#REF!</v>
      </c>
      <c r="G12" t="e">
        <f>'405.1 Cavity Sliders'!#REF!</f>
        <v>#REF!</v>
      </c>
      <c r="H12" s="99" t="e">
        <f t="shared" si="0"/>
        <v>#REF!</v>
      </c>
    </row>
    <row r="13" spans="1:8" x14ac:dyDescent="0.2">
      <c r="B13" t="e">
        <f>'405.1 Cavity Sliders'!A30</f>
        <v>#NUM!</v>
      </c>
      <c r="C13" t="e">
        <f>'405.1 Cavity Sliders'!A30</f>
        <v>#NUM!</v>
      </c>
      <c r="D13" t="e">
        <f>'405.1 Cavity Sliders'!B30</f>
        <v>#NUM!</v>
      </c>
      <c r="E13" s="14" t="e">
        <f>'405.1 Cavity Sliders'!C30</f>
        <v>#NUM!</v>
      </c>
      <c r="F13" s="75" t="e">
        <f>'405.1 Cavity Sliders'!D30</f>
        <v>#NUM!</v>
      </c>
      <c r="G13" t="e">
        <f>'405.1 Cavity Sliders'!E30</f>
        <v>#NUM!</v>
      </c>
      <c r="H13" s="99" t="e">
        <f t="shared" si="0"/>
        <v>#NUM!</v>
      </c>
    </row>
    <row r="14" spans="1:8" x14ac:dyDescent="0.2">
      <c r="B14">
        <f>'405.1 Cavity Sliders'!A31</f>
        <v>0</v>
      </c>
      <c r="C14">
        <f>'405.1 Cavity Sliders'!A31</f>
        <v>0</v>
      </c>
      <c r="D14">
        <f>'405.1 Cavity Sliders'!B31</f>
        <v>0</v>
      </c>
      <c r="E14" s="14">
        <f>'405.1 Cavity Sliders'!C31</f>
        <v>0</v>
      </c>
      <c r="F14" s="75">
        <f>'405.1 Cavity Sliders'!D31</f>
        <v>0</v>
      </c>
      <c r="G14">
        <f>'405.1 Cavity Sliders'!E31</f>
        <v>0</v>
      </c>
      <c r="H14" s="99">
        <f t="shared" si="0"/>
        <v>0</v>
      </c>
    </row>
    <row r="15" spans="1:8" x14ac:dyDescent="0.2">
      <c r="B15">
        <f>'405.1 Cavity Sliders'!A33</f>
        <v>0</v>
      </c>
      <c r="C15">
        <f>'405.1 Cavity Sliders'!A33</f>
        <v>0</v>
      </c>
      <c r="D15">
        <f>'405.1 Cavity Sliders'!B33</f>
        <v>0</v>
      </c>
      <c r="E15" s="14">
        <f>'405.1 Cavity Sliders'!C33</f>
        <v>0</v>
      </c>
      <c r="F15" s="75">
        <f>'405.1 Cavity Sliders'!D33</f>
        <v>0</v>
      </c>
      <c r="G15">
        <f>'405.1 Cavity Sliders'!E33</f>
        <v>0</v>
      </c>
      <c r="H15" s="99">
        <f t="shared" si="0"/>
        <v>0</v>
      </c>
    </row>
    <row r="16" spans="1:8" x14ac:dyDescent="0.2">
      <c r="B16">
        <f>'405.1 Cavity Sliders'!A34</f>
        <v>0</v>
      </c>
      <c r="C16">
        <f>'405.1 Cavity Sliders'!A34</f>
        <v>0</v>
      </c>
      <c r="D16">
        <f>'405.1 Cavity Sliders'!B34</f>
        <v>0</v>
      </c>
      <c r="E16" s="14">
        <f>'405.1 Cavity Sliders'!C34</f>
        <v>0</v>
      </c>
      <c r="F16" s="75">
        <f>'405.1 Cavity Sliders'!D34</f>
        <v>0</v>
      </c>
      <c r="G16" t="str">
        <f>'405.1 Cavity Sliders'!E34</f>
        <v>Sub Total</v>
      </c>
      <c r="H16" s="99"/>
    </row>
  </sheetData>
  <pageMargins left="0.7" right="0.7" top="0.75" bottom="0.75" header="0.3" footer="0.3"/>
  <pageSetup orientation="portrait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74">
    <tabColor indexed="10"/>
  </sheetPr>
  <dimension ref="A1:T166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405.2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5762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54921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33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A50</f>
        <v>#NUM!</v>
      </c>
      <c r="B22" s="358" t="e">
        <f>VLOOKUP(A22,$A$48:$E$401,2,0)</f>
        <v>#NUM!</v>
      </c>
      <c r="C22" s="40" t="e">
        <f>VLOOKUP(A22,$A$48:$E$401,3,0)</f>
        <v>#NUM!</v>
      </c>
      <c r="D22" s="40" t="e">
        <f>VLOOKUP(A22,$A$48:$E$401,4,0)</f>
        <v>#NUM!</v>
      </c>
      <c r="E22" s="434" t="e">
        <f>VLOOKUP(A22,$A$48:$E$401,5,0)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A51</f>
        <v>#NUM!</v>
      </c>
      <c r="B23" s="358" t="e">
        <f>VLOOKUP(A23,$A$48:$E$401,2,0)</f>
        <v>#NUM!</v>
      </c>
      <c r="C23" s="40" t="e">
        <f>VLOOKUP(A23,$A$48:$E$401,3,0)</f>
        <v>#NUM!</v>
      </c>
      <c r="D23" s="40" t="e">
        <f>VLOOKUP(A23,$A$48:$E$401,4,0)</f>
        <v>#NUM!</v>
      </c>
      <c r="E23" s="383" t="e">
        <f>VLOOKUP(A23,$A$48:$E$401,5,0)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0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D33" s="493"/>
      <c r="E33" s="493"/>
      <c r="F33" s="493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4" t="s">
        <v>163</v>
      </c>
      <c r="B34" s="76" t="s">
        <v>3360</v>
      </c>
      <c r="C34" s="44"/>
      <c r="D34" s="493"/>
      <c r="E34" s="142"/>
      <c r="F34" s="142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4" t="s">
        <v>3387</v>
      </c>
      <c r="B35" s="76" t="s">
        <v>8077</v>
      </c>
      <c r="C35" s="44"/>
      <c r="D35" s="493"/>
      <c r="E35" s="142"/>
      <c r="F35" s="142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4" t="s">
        <v>2644</v>
      </c>
      <c r="B36" s="76" t="s">
        <v>3256</v>
      </c>
      <c r="C36" s="44"/>
      <c r="D36" s="493"/>
      <c r="E36" s="142"/>
      <c r="F36" s="142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4" t="s">
        <v>1295</v>
      </c>
      <c r="B37" s="76" t="s">
        <v>3362</v>
      </c>
      <c r="C37" s="44"/>
      <c r="D37" s="493"/>
      <c r="E37" s="142"/>
      <c r="F37" s="14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44" t="s">
        <v>407</v>
      </c>
      <c r="B38" s="76" t="s">
        <v>3361</v>
      </c>
      <c r="C38" s="44"/>
      <c r="D38" s="493"/>
      <c r="E38" s="142"/>
      <c r="F38" s="142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4" t="s">
        <v>812</v>
      </c>
      <c r="B39" s="76" t="s">
        <v>3350</v>
      </c>
      <c r="C39" s="44"/>
      <c r="D39" s="493"/>
      <c r="E39" s="142"/>
      <c r="F39" s="142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44" t="s">
        <v>471</v>
      </c>
      <c r="B40" s="76" t="s">
        <v>3365</v>
      </c>
      <c r="C40" s="44"/>
      <c r="D40" s="493"/>
      <c r="E40" s="493"/>
      <c r="F40" s="493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50"/>
      <c r="B41" s="50"/>
      <c r="C41" s="50"/>
      <c r="D41" s="76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3.5" customHeight="1" x14ac:dyDescent="0.2">
      <c r="A42" s="913"/>
      <c r="B42" s="913"/>
      <c r="C42" s="913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7888</v>
      </c>
      <c r="B43" s="349"/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37" t="s">
        <v>7889</v>
      </c>
      <c r="B44" s="349"/>
      <c r="C44" s="385"/>
      <c r="D44" s="397"/>
      <c r="E44" s="397"/>
      <c r="F44" s="410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437" t="s">
        <v>1006</v>
      </c>
      <c r="B45" s="465" t="s">
        <v>7477</v>
      </c>
      <c r="C45" s="385"/>
      <c r="E45" s="396"/>
      <c r="F45" s="40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437" t="s">
        <v>2391</v>
      </c>
      <c r="B46" s="466" t="s">
        <v>30840</v>
      </c>
      <c r="C46" s="385"/>
      <c r="D46" s="31"/>
      <c r="E46" s="396"/>
      <c r="F46" s="409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D47" s="31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245" customFormat="1" ht="13.5" thickBot="1" x14ac:dyDescent="0.25"/>
    <row r="49" spans="1:20" s="76" customFormat="1" ht="27" thickBot="1" x14ac:dyDescent="0.45">
      <c r="A49" s="191">
        <v>405</v>
      </c>
      <c r="B49" s="181" t="s">
        <v>2072</v>
      </c>
      <c r="C49" s="192"/>
      <c r="D49" s="193"/>
      <c r="E49" s="194"/>
      <c r="F49" s="195"/>
      <c r="G49" s="381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e" cm="1">
        <f t="array" ref="A50">INDEX(XML!D:D,SMALL(IF(($G$1=XML!B:B),ROW(XML!B:B)-MIN(ROW(XML!B:B))+1,""),ROWS($A$1:A1)))</f>
        <v>#NUM!</v>
      </c>
      <c r="B50" s="210" t="e">
        <f>VLOOKUP(A50,'Main Item List'!$A$3:$D$25744,2,0)</f>
        <v>#NUM!</v>
      </c>
      <c r="C50" s="219" t="e" cm="1">
        <f t="array" ref="C50">INDEX(XML!$J$1:$J$1202,SMALL(IF(($G$1=XML!$B$1:$B$1202),ROW(XML!$B$1:$B$1202)-MIN(ROW(XML!$B$1:$B$1202))+1,""),ROWS($C$1:C1)))</f>
        <v>#NUM!</v>
      </c>
      <c r="D50" s="211" t="e">
        <f>VLOOKUP(A50,'Main Item List'!$A$3:$D$25744,3,0)</f>
        <v>#NUM!</v>
      </c>
      <c r="E50" s="212" t="e">
        <f>VLOOKUP(A50,'Main Item List'!$A$3:$D$25744,4,0)</f>
        <v>#NUM!</v>
      </c>
      <c r="F50" s="213" t="str">
        <f t="shared" ref="F50:F63" si="0">IFERROR((C50*E50),"0")</f>
        <v>0</v>
      </c>
      <c r="G50" s="381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09" t="e" cm="1">
        <f t="array" ref="A51">INDEX(XML!D:D,SMALL(IF(($G$1=XML!B:B),ROW(XML!B:B)-MIN(ROW(XML!B:B))+1,""),ROWS($A$1:A2)))</f>
        <v>#NUM!</v>
      </c>
      <c r="B51" s="210" t="e">
        <f>VLOOKUP(A51,'Main Item List'!$A$3:$D$25744,2,0)</f>
        <v>#NUM!</v>
      </c>
      <c r="C51" s="219" t="e" cm="1">
        <f t="array" ref="C51">INDEX(XML!$J$1:$J$1202,SMALL(IF(($G$1=XML!$B$1:$B$1202),ROW(XML!$B$1:$B$1202)-MIN(ROW(XML!$B$1:$B$1202))+1,""),ROWS($C$1:C2)))</f>
        <v>#NUM!</v>
      </c>
      <c r="D51" s="211" t="e">
        <f>VLOOKUP(A51,'Main Item List'!$A$3:$D$25744,3,0)</f>
        <v>#NUM!</v>
      </c>
      <c r="E51" s="212" t="e">
        <f>VLOOKUP(A51,'Main Item List'!$A$3:$D$25744,4,0)</f>
        <v>#NUM!</v>
      </c>
      <c r="F51" s="213" t="str">
        <f t="shared" si="0"/>
        <v>0</v>
      </c>
      <c r="G51" s="381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09" t="e" cm="1">
        <f t="array" ref="A52">INDEX(XML!D:D,SMALL(IF(($G$1=XML!B:B),ROW(XML!B:B)-MIN(ROW(XML!B:B))+1,""),ROWS($A$1:A3)))</f>
        <v>#NUM!</v>
      </c>
      <c r="B52" s="210" t="e">
        <f>VLOOKUP(A52,'Main Item List'!$A$3:$D$25744,2,0)</f>
        <v>#NUM!</v>
      </c>
      <c r="C52" s="219" t="e" cm="1">
        <f t="array" ref="C52">INDEX(XML!$J$1:$J$1202,SMALL(IF(($G$1=XML!$B$1:$B$1202),ROW(XML!$B$1:$B$1202)-MIN(ROW(XML!$B$1:$B$1202))+1,""),ROWS($C$1:C3)))</f>
        <v>#NUM!</v>
      </c>
      <c r="D52" s="211" t="e">
        <f>VLOOKUP(A52,'Main Item List'!$A$3:$D$25744,3,0)</f>
        <v>#NUM!</v>
      </c>
      <c r="E52" s="212" t="e">
        <f>VLOOKUP(A52,'Main Item List'!$A$3:$D$25744,4,0)</f>
        <v>#NUM!</v>
      </c>
      <c r="F52" s="213" t="str">
        <f t="shared" si="0"/>
        <v>0</v>
      </c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09" t="e" cm="1">
        <f t="array" ref="A53">INDEX(XML!D:D,SMALL(IF(($G$1=XML!B:B),ROW(XML!B:B)-MIN(ROW(XML!B:B))+1,""),ROWS($A$1:A4)))</f>
        <v>#NUM!</v>
      </c>
      <c r="B53" s="210" t="e">
        <f>VLOOKUP(A53,'Main Item List'!$A$3:$D$25744,2,0)</f>
        <v>#NUM!</v>
      </c>
      <c r="C53" s="219" t="e" cm="1">
        <f t="array" ref="C53">INDEX(XML!$J$1:$J$1202,SMALL(IF(($G$1=XML!$B$1:$B$1202),ROW(XML!$B$1:$B$1202)-MIN(ROW(XML!$B$1:$B$1202))+1,""),ROWS($C$1:C4)))</f>
        <v>#NUM!</v>
      </c>
      <c r="D53" s="211" t="e">
        <f>VLOOKUP(A53,'Main Item List'!$A$3:$D$25744,3,0)</f>
        <v>#NUM!</v>
      </c>
      <c r="E53" s="212" t="e">
        <f>VLOOKUP(A53,'Main Item List'!$A$3:$D$25744,4,0)</f>
        <v>#NUM!</v>
      </c>
      <c r="F53" s="213" t="str">
        <f t="shared" si="0"/>
        <v>0</v>
      </c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209" t="e" cm="1">
        <f t="array" ref="A54">INDEX(XML!D:D,SMALL(IF(($G$1=XML!B:B),ROW(XML!B:B)-MIN(ROW(XML!B:B))+1,""),ROWS($A$1:A5)))</f>
        <v>#NUM!</v>
      </c>
      <c r="B54" s="210" t="e">
        <f>VLOOKUP(A54,'Main Item List'!$A$3:$D$25744,2,0)</f>
        <v>#NUM!</v>
      </c>
      <c r="C54" s="219" t="e" cm="1">
        <f t="array" ref="C54">INDEX(XML!$J$1:$J$1202,SMALL(IF(($G$1=XML!$B$1:$B$1202),ROW(XML!$B$1:$B$1202)-MIN(ROW(XML!$B$1:$B$1202))+1,""),ROWS($C$1:C5)))</f>
        <v>#NUM!</v>
      </c>
      <c r="D54" s="211" t="e">
        <f>VLOOKUP(A54,'Main Item List'!$A$3:$D$25744,3,0)</f>
        <v>#NUM!</v>
      </c>
      <c r="E54" s="212" t="e">
        <f>VLOOKUP(A54,'Main Item List'!$A$3:$D$25744,4,0)</f>
        <v>#NUM!</v>
      </c>
      <c r="F54" s="213" t="str">
        <f t="shared" si="0"/>
        <v>0</v>
      </c>
      <c r="G54" s="381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209" t="e" cm="1">
        <f t="array" ref="A55">INDEX(XML!D:D,SMALL(IF(($G$1=XML!B:B),ROW(XML!B:B)-MIN(ROW(XML!B:B))+1,""),ROWS($A$1:A6)))</f>
        <v>#NUM!</v>
      </c>
      <c r="B55" s="210" t="e">
        <f>VLOOKUP(A55,'Main Item List'!$A$3:$D$25744,2,0)</f>
        <v>#NUM!</v>
      </c>
      <c r="C55" s="219" t="e" cm="1">
        <f t="array" ref="C55">INDEX(XML!$J$1:$J$1202,SMALL(IF(($G$1=XML!$B$1:$B$1202),ROW(XML!$B$1:$B$1202)-MIN(ROW(XML!$B$1:$B$1202))+1,""),ROWS($C$1:C6)))</f>
        <v>#NUM!</v>
      </c>
      <c r="D55" s="211" t="e">
        <f>VLOOKUP(A55,'Main Item List'!$A$3:$D$25744,3,0)</f>
        <v>#NUM!</v>
      </c>
      <c r="E55" s="212" t="e">
        <f>VLOOKUP(A55,'Main Item List'!$A$3:$D$25744,4,0)</f>
        <v>#NUM!</v>
      </c>
      <c r="F55" s="213" t="str">
        <f t="shared" si="0"/>
        <v>0</v>
      </c>
      <c r="G55" s="381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209" t="e" cm="1">
        <f t="array" ref="A56">INDEX(XML!D:D,SMALL(IF(($G$1=XML!B:B),ROW(XML!B:B)-MIN(ROW(XML!B:B))+1,""),ROWS($A$1:A7)))</f>
        <v>#NUM!</v>
      </c>
      <c r="B56" s="210" t="e">
        <f>VLOOKUP(A56,'Main Item List'!$A$3:$D$25744,2,0)</f>
        <v>#NUM!</v>
      </c>
      <c r="C56" s="219" t="e" cm="1">
        <f t="array" ref="C56">INDEX(XML!$J$1:$J$1202,SMALL(IF(($G$1=XML!$B$1:$B$1202),ROW(XML!$B$1:$B$1202)-MIN(ROW(XML!$B$1:$B$1202))+1,""),ROWS($C$1:C7)))</f>
        <v>#NUM!</v>
      </c>
      <c r="D56" s="211" t="e">
        <f>VLOOKUP(A56,'Main Item List'!$A$3:$D$25744,3,0)</f>
        <v>#NUM!</v>
      </c>
      <c r="E56" s="212" t="e">
        <f>VLOOKUP(A56,'Main Item List'!$A$3:$D$25744,4,0)</f>
        <v>#NUM!</v>
      </c>
      <c r="F56" s="213" t="str">
        <f t="shared" si="0"/>
        <v>0</v>
      </c>
      <c r="G56" s="381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e" cm="1">
        <f t="array" ref="A57">INDEX(XML!D:D,SMALL(IF(($G$1=XML!B:B),ROW(XML!B:B)-MIN(ROW(XML!B:B))+1,""),ROWS($A$1:A8)))</f>
        <v>#NUM!</v>
      </c>
      <c r="B57" s="210" t="e">
        <f>VLOOKUP(A57,'Main Item List'!$A$3:$D$25744,2,0)</f>
        <v>#NUM!</v>
      </c>
      <c r="C57" s="219" t="e" cm="1">
        <f t="array" ref="C57">INDEX(XML!$J$1:$J$1202,SMALL(IF(($G$1=XML!$B$1:$B$1202),ROW(XML!$B$1:$B$1202)-MIN(ROW(XML!$B$1:$B$1202))+1,""),ROWS($C$1:C8)))</f>
        <v>#NUM!</v>
      </c>
      <c r="D57" s="211" t="e">
        <f>VLOOKUP(A57,'Main Item List'!$A$3:$D$25744,3,0)</f>
        <v>#NUM!</v>
      </c>
      <c r="E57" s="212" t="e">
        <f>VLOOKUP(A57,'Main Item List'!$A$3:$D$25744,4,0)</f>
        <v>#NUM!</v>
      </c>
      <c r="F57" s="213" t="str">
        <f t="shared" si="0"/>
        <v>0</v>
      </c>
      <c r="G57" s="381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09" t="e" cm="1">
        <f t="array" ref="A58">INDEX(XML!D:D,SMALL(IF(($G$1=XML!B:B),ROW(XML!B:B)-MIN(ROW(XML!B:B))+1,""),ROWS($A$1:A9)))</f>
        <v>#NUM!</v>
      </c>
      <c r="B58" s="210" t="e">
        <f>VLOOKUP(A58,'Main Item List'!$A$3:$D$25744,2,0)</f>
        <v>#NUM!</v>
      </c>
      <c r="C58" s="219" t="e" cm="1">
        <f t="array" ref="C58">INDEX(XML!$J$1:$J$1202,SMALL(IF(($G$1=XML!$B$1:$B$1202),ROW(XML!$B$1:$B$1202)-MIN(ROW(XML!$B$1:$B$1202))+1,""),ROWS($C$1:C9)))</f>
        <v>#NUM!</v>
      </c>
      <c r="D58" s="211" t="e">
        <f>VLOOKUP(A58,'Main Item List'!$A$3:$D$25744,3,0)</f>
        <v>#NUM!</v>
      </c>
      <c r="E58" s="212" t="e">
        <f>VLOOKUP(A58,'Main Item List'!$A$3:$D$25744,4,0)</f>
        <v>#NUM!</v>
      </c>
      <c r="F58" s="213" t="str">
        <f t="shared" si="0"/>
        <v>0</v>
      </c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09" t="e" cm="1">
        <f t="array" ref="A59">INDEX(XML!D:D,SMALL(IF(($G$1=XML!B:B),ROW(XML!B:B)-MIN(ROW(XML!B:B))+1,""),ROWS($A$1:A10)))</f>
        <v>#NUM!</v>
      </c>
      <c r="B59" s="210" t="e">
        <f>VLOOKUP(A59,'Main Item List'!$A$3:$D$25744,2,0)</f>
        <v>#NUM!</v>
      </c>
      <c r="C59" s="219" t="e" cm="1">
        <f t="array" ref="C59">INDEX(XML!$J$1:$J$1202,SMALL(IF(($G$1=XML!$B$1:$B$1202),ROW(XML!$B$1:$B$1202)-MIN(ROW(XML!$B$1:$B$1202))+1,""),ROWS($C$1:C10)))</f>
        <v>#NUM!</v>
      </c>
      <c r="D59" s="211" t="e">
        <f>VLOOKUP(A59,'Main Item List'!$A$3:$D$25744,3,0)</f>
        <v>#NUM!</v>
      </c>
      <c r="E59" s="212" t="e">
        <f>VLOOKUP(A59,'Main Item List'!$A$3:$D$25744,4,0)</f>
        <v>#NUM!</v>
      </c>
      <c r="F59" s="213" t="str">
        <f t="shared" si="0"/>
        <v>0</v>
      </c>
      <c r="G59" s="381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76" customFormat="1" x14ac:dyDescent="0.2">
      <c r="A60" s="209" t="e" cm="1">
        <f t="array" ref="A60">INDEX(XML!D:D,SMALL(IF(($G$1=XML!B:B),ROW(XML!B:B)-MIN(ROW(XML!B:B))+1,""),ROWS($A$1:A11)))</f>
        <v>#NUM!</v>
      </c>
      <c r="B60" s="210" t="e">
        <f>VLOOKUP(A60,'Main Item List'!$A$3:$D$25744,2,0)</f>
        <v>#NUM!</v>
      </c>
      <c r="C60" s="219" t="e" cm="1">
        <f t="array" ref="C60">INDEX(XML!$J$1:$J$1202,SMALL(IF(($G$1=XML!$B$1:$B$1202),ROW(XML!$B$1:$B$1202)-MIN(ROW(XML!$B$1:$B$1202))+1,""),ROWS($C$1:C11)))</f>
        <v>#NUM!</v>
      </c>
      <c r="D60" s="211" t="e">
        <f>VLOOKUP(A60,'Main Item List'!$A$3:$D$25744,3,0)</f>
        <v>#NUM!</v>
      </c>
      <c r="E60" s="212" t="e">
        <f>VLOOKUP(A60,'Main Item List'!$A$3:$D$25744,4,0)</f>
        <v>#NUM!</v>
      </c>
      <c r="F60" s="213" t="str">
        <f t="shared" si="0"/>
        <v>0</v>
      </c>
      <c r="G60" s="381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09" t="e" cm="1">
        <f t="array" ref="A61">INDEX(XML!D:D,SMALL(IF(($G$1=XML!B:B),ROW(XML!B:B)-MIN(ROW(XML!B:B))+1,""),ROWS($A$1:A12)))</f>
        <v>#NUM!</v>
      </c>
      <c r="B61" s="210" t="e">
        <f>VLOOKUP(A61,'Main Item List'!$A$3:$D$25744,2,0)</f>
        <v>#NUM!</v>
      </c>
      <c r="C61" s="219" t="e" cm="1">
        <f t="array" ref="C61">INDEX(XML!$J$1:$J$1202,SMALL(IF(($G$1=XML!$B$1:$B$1202),ROW(XML!$B$1:$B$1202)-MIN(ROW(XML!$B$1:$B$1202))+1,""),ROWS($C$1:C12)))</f>
        <v>#NUM!</v>
      </c>
      <c r="D61" s="211" t="e">
        <f>VLOOKUP(A61,'Main Item List'!$A$3:$D$25744,3,0)</f>
        <v>#NUM!</v>
      </c>
      <c r="E61" s="212" t="e">
        <f>VLOOKUP(A61,'Main Item List'!$A$3:$D$25744,4,0)</f>
        <v>#NUM!</v>
      </c>
      <c r="F61" s="213" t="str">
        <f t="shared" si="0"/>
        <v>0</v>
      </c>
      <c r="G61" s="381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09" t="e" cm="1">
        <f t="array" ref="A62">INDEX(XML!D:D,SMALL(IF(($G$1=XML!B:B),ROW(XML!B:B)-MIN(ROW(XML!B:B))+1,""),ROWS($A$1:A13)))</f>
        <v>#NUM!</v>
      </c>
      <c r="B62" s="210" t="e">
        <f>VLOOKUP(A62,'Main Item List'!$A$3:$D$25744,2,0)</f>
        <v>#NUM!</v>
      </c>
      <c r="C62" s="219" t="e" cm="1">
        <f t="array" ref="C62">INDEX(XML!$J$1:$J$1202,SMALL(IF(($G$1=XML!$B$1:$B$1202),ROW(XML!$B$1:$B$1202)-MIN(ROW(XML!$B$1:$B$1202))+1,""),ROWS($C$1:C13)))</f>
        <v>#NUM!</v>
      </c>
      <c r="D62" s="211" t="e">
        <f>VLOOKUP(A62,'Main Item List'!$A$3:$D$25744,3,0)</f>
        <v>#NUM!</v>
      </c>
      <c r="E62" s="212" t="e">
        <f>VLOOKUP(A62,'Main Item List'!$A$3:$D$25744,4,0)</f>
        <v>#NUM!</v>
      </c>
      <c r="F62" s="213" t="str">
        <f t="shared" si="0"/>
        <v>0</v>
      </c>
      <c r="G62" s="381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209" t="e" cm="1">
        <f t="array" ref="A63">INDEX(XML!D:D,SMALL(IF(($G$1=XML!B:B),ROW(XML!B:B)-MIN(ROW(XML!B:B))+1,""),ROWS($A$1:A14)))</f>
        <v>#NUM!</v>
      </c>
      <c r="B63" s="210" t="e">
        <f>VLOOKUP(A63,'Main Item List'!$A$3:$D$25744,2,0)</f>
        <v>#NUM!</v>
      </c>
      <c r="C63" s="219" t="e" cm="1">
        <f t="array" ref="C63">INDEX(XML!$J$1:$J$1202,SMALL(IF(($G$1=XML!$B$1:$B$1202),ROW(XML!$B$1:$B$1202)-MIN(ROW(XML!$B$1:$B$1202))+1,""),ROWS($C$1:C14)))</f>
        <v>#NUM!</v>
      </c>
      <c r="D63" s="211" t="e">
        <f>VLOOKUP(A63,'Main Item List'!$A$3:$D$25744,3,0)</f>
        <v>#NUM!</v>
      </c>
      <c r="E63" s="212" t="e">
        <f>VLOOKUP(A63,'Main Item List'!$A$3:$D$25744,4,0)</f>
        <v>#NUM!</v>
      </c>
      <c r="F63" s="213" t="str">
        <f t="shared" si="0"/>
        <v>0</v>
      </c>
      <c r="G63" s="381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160"/>
      <c r="B64" s="335"/>
      <c r="C64" s="224"/>
      <c r="D64" s="335"/>
      <c r="E64" s="159"/>
      <c r="F64" s="145"/>
      <c r="G64" s="381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160"/>
      <c r="B65" s="813" t="s">
        <v>2451</v>
      </c>
      <c r="C65" s="813"/>
      <c r="D65" s="813"/>
      <c r="E65" s="159">
        <f>SUM(F50:F64)</f>
        <v>0</v>
      </c>
      <c r="F65" s="145"/>
      <c r="G65" s="381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45" customFormat="1" x14ac:dyDescent="0.2"/>
    <row r="67" spans="1:20" s="245" customFormat="1" x14ac:dyDescent="0.2"/>
    <row r="68" spans="1:20" s="245" customFormat="1" x14ac:dyDescent="0.2"/>
    <row r="69" spans="1:20" s="245" customFormat="1" x14ac:dyDescent="0.2"/>
    <row r="70" spans="1:20" s="245" customFormat="1" x14ac:dyDescent="0.2"/>
    <row r="71" spans="1:20" s="245" customFormat="1" x14ac:dyDescent="0.2"/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8" s="245" customFormat="1" x14ac:dyDescent="0.2"/>
    <row r="114" spans="1:8" s="245" customFormat="1" x14ac:dyDescent="0.2"/>
    <row r="115" spans="1:8" s="245" customFormat="1" x14ac:dyDescent="0.2"/>
    <row r="116" spans="1:8" s="245" customFormat="1" x14ac:dyDescent="0.2">
      <c r="A116" s="912" t="s">
        <v>1782</v>
      </c>
      <c r="B116" s="912"/>
      <c r="C116" s="912"/>
      <c r="D116" s="912"/>
      <c r="E116" s="912"/>
      <c r="F116" s="912"/>
      <c r="G116" s="912"/>
      <c r="H116" s="912"/>
    </row>
    <row r="117" spans="1:8" s="245" customFormat="1" x14ac:dyDescent="0.2">
      <c r="A117" s="912"/>
      <c r="B117" s="912"/>
      <c r="C117" s="912"/>
      <c r="D117" s="912"/>
      <c r="E117" s="912"/>
      <c r="F117" s="912"/>
      <c r="G117" s="912"/>
      <c r="H117" s="912"/>
    </row>
    <row r="118" spans="1:8" s="245" customFormat="1" x14ac:dyDescent="0.2">
      <c r="A118" s="912"/>
      <c r="B118" s="912"/>
      <c r="C118" s="912"/>
      <c r="D118" s="912"/>
      <c r="E118" s="912"/>
      <c r="F118" s="912"/>
      <c r="G118" s="912"/>
      <c r="H118" s="912"/>
    </row>
    <row r="119" spans="1:8" s="245" customFormat="1" x14ac:dyDescent="0.2"/>
    <row r="120" spans="1:8" s="245" customFormat="1" x14ac:dyDescent="0.2">
      <c r="A120" s="529" t="s">
        <v>472</v>
      </c>
      <c r="B120" s="529" t="s">
        <v>473</v>
      </c>
      <c r="C120" s="529"/>
      <c r="D120" s="458" t="s">
        <v>474</v>
      </c>
      <c r="E120" s="529" t="s">
        <v>475</v>
      </c>
      <c r="F120" s="458" t="s">
        <v>476</v>
      </c>
      <c r="G120" s="458" t="s">
        <v>477</v>
      </c>
      <c r="H120" s="458"/>
    </row>
    <row r="121" spans="1:8" s="245" customFormat="1" x14ac:dyDescent="0.2">
      <c r="D121" s="528"/>
      <c r="F121" s="528"/>
      <c r="G121" s="528"/>
      <c r="H121" s="528"/>
    </row>
    <row r="122" spans="1:8" s="245" customFormat="1" x14ac:dyDescent="0.2">
      <c r="A122" s="458" t="s">
        <v>478</v>
      </c>
      <c r="B122" s="458" t="s">
        <v>479</v>
      </c>
      <c r="D122" s="458" t="s">
        <v>480</v>
      </c>
      <c r="E122" s="458" t="s">
        <v>481</v>
      </c>
      <c r="F122" s="458" t="s">
        <v>2677</v>
      </c>
      <c r="G122" s="458" t="s">
        <v>151</v>
      </c>
    </row>
    <row r="123" spans="1:8" s="245" customFormat="1" x14ac:dyDescent="0.2">
      <c r="A123" s="458" t="s">
        <v>152</v>
      </c>
      <c r="B123" s="458" t="s">
        <v>153</v>
      </c>
      <c r="D123" s="458" t="s">
        <v>154</v>
      </c>
      <c r="E123" s="458" t="s">
        <v>155</v>
      </c>
      <c r="F123" s="458" t="s">
        <v>2678</v>
      </c>
      <c r="G123" s="458" t="s">
        <v>156</v>
      </c>
    </row>
    <row r="124" spans="1:8" s="245" customFormat="1" x14ac:dyDescent="0.2">
      <c r="A124" s="458"/>
      <c r="B124" s="458" t="s">
        <v>157</v>
      </c>
      <c r="D124" s="458" t="s">
        <v>158</v>
      </c>
      <c r="F124" s="458" t="s">
        <v>2679</v>
      </c>
    </row>
    <row r="125" spans="1:8" s="245" customFormat="1" x14ac:dyDescent="0.2">
      <c r="B125" s="458" t="s">
        <v>1105</v>
      </c>
      <c r="D125" s="458" t="s">
        <v>159</v>
      </c>
      <c r="F125" s="458" t="s">
        <v>2676</v>
      </c>
    </row>
    <row r="126" spans="1:8" s="245" customFormat="1" x14ac:dyDescent="0.2">
      <c r="B126" s="458" t="s">
        <v>1110</v>
      </c>
    </row>
    <row r="127" spans="1:8" s="245" customFormat="1" x14ac:dyDescent="0.2">
      <c r="B127" s="458" t="s">
        <v>1106</v>
      </c>
      <c r="G127" s="458" t="s">
        <v>160</v>
      </c>
    </row>
    <row r="128" spans="1:8" s="245" customFormat="1" x14ac:dyDescent="0.2">
      <c r="A128" s="458" t="s">
        <v>1585</v>
      </c>
      <c r="B128" s="458" t="s">
        <v>1107</v>
      </c>
      <c r="G128" s="458" t="s">
        <v>161</v>
      </c>
    </row>
    <row r="129" spans="1:2" s="245" customFormat="1" x14ac:dyDescent="0.2">
      <c r="A129" s="458" t="s">
        <v>1586</v>
      </c>
      <c r="B129" s="458" t="s">
        <v>1108</v>
      </c>
    </row>
    <row r="130" spans="1:2" s="245" customFormat="1" x14ac:dyDescent="0.2">
      <c r="A130" s="458" t="s">
        <v>675</v>
      </c>
      <c r="B130" s="458" t="s">
        <v>1109</v>
      </c>
    </row>
    <row r="131" spans="1:2" s="245" customFormat="1" x14ac:dyDescent="0.2">
      <c r="A131" s="458" t="s">
        <v>675</v>
      </c>
    </row>
    <row r="132" spans="1:2" s="245" customFormat="1" x14ac:dyDescent="0.2">
      <c r="A132" s="458" t="s">
        <v>675</v>
      </c>
    </row>
    <row r="133" spans="1:2" s="245" customFormat="1" x14ac:dyDescent="0.2">
      <c r="A133" s="458" t="s">
        <v>675</v>
      </c>
    </row>
    <row r="134" spans="1:2" s="245" customFormat="1" x14ac:dyDescent="0.2">
      <c r="A134" s="458" t="s">
        <v>675</v>
      </c>
    </row>
    <row r="135" spans="1:2" s="245" customFormat="1" x14ac:dyDescent="0.2">
      <c r="A135" s="458" t="s">
        <v>675</v>
      </c>
    </row>
    <row r="136" spans="1:2" s="245" customFormat="1" x14ac:dyDescent="0.2">
      <c r="A136" s="458" t="s">
        <v>675</v>
      </c>
    </row>
    <row r="137" spans="1:2" s="245" customFormat="1" x14ac:dyDescent="0.2">
      <c r="A137" s="458" t="s">
        <v>675</v>
      </c>
    </row>
    <row r="138" spans="1:2" s="245" customFormat="1" x14ac:dyDescent="0.2">
      <c r="A138" s="458" t="s">
        <v>675</v>
      </c>
    </row>
    <row r="139" spans="1:2" s="245" customFormat="1" x14ac:dyDescent="0.2">
      <c r="A139" s="458" t="s">
        <v>675</v>
      </c>
    </row>
    <row r="140" spans="1:2" s="245" customFormat="1" x14ac:dyDescent="0.2">
      <c r="A140" s="458" t="s">
        <v>675</v>
      </c>
    </row>
    <row r="141" spans="1:2" s="245" customFormat="1" x14ac:dyDescent="0.2">
      <c r="A141" s="458" t="s">
        <v>675</v>
      </c>
    </row>
    <row r="142" spans="1:2" s="245" customFormat="1" x14ac:dyDescent="0.2">
      <c r="A142" s="458" t="s">
        <v>675</v>
      </c>
    </row>
    <row r="143" spans="1:2" s="245" customFormat="1" x14ac:dyDescent="0.2">
      <c r="A143" s="458" t="s">
        <v>675</v>
      </c>
    </row>
    <row r="144" spans="1:2" s="245" customFormat="1" x14ac:dyDescent="0.2">
      <c r="A144" s="458" t="s">
        <v>675</v>
      </c>
    </row>
    <row r="145" spans="1:1" s="245" customFormat="1" x14ac:dyDescent="0.2">
      <c r="A145" s="458" t="s">
        <v>675</v>
      </c>
    </row>
    <row r="146" spans="1:1" s="245" customFormat="1" x14ac:dyDescent="0.2">
      <c r="A146" s="458" t="s">
        <v>675</v>
      </c>
    </row>
    <row r="147" spans="1:1" s="245" customFormat="1" x14ac:dyDescent="0.2"/>
    <row r="148" spans="1:1" s="245" customFormat="1" x14ac:dyDescent="0.2"/>
    <row r="149" spans="1:1" s="245" customFormat="1" x14ac:dyDescent="0.2"/>
    <row r="150" spans="1:1" s="245" customFormat="1" x14ac:dyDescent="0.2"/>
    <row r="151" spans="1:1" s="245" customFormat="1" x14ac:dyDescent="0.2"/>
    <row r="152" spans="1:1" s="245" customFormat="1" x14ac:dyDescent="0.2"/>
    <row r="153" spans="1:1" s="245" customFormat="1" x14ac:dyDescent="0.2"/>
    <row r="154" spans="1:1" s="245" customFormat="1" x14ac:dyDescent="0.2"/>
    <row r="155" spans="1:1" s="245" customFormat="1" x14ac:dyDescent="0.2"/>
    <row r="156" spans="1:1" s="245" customFormat="1" x14ac:dyDescent="0.2"/>
    <row r="157" spans="1:1" s="245" customFormat="1" x14ac:dyDescent="0.2"/>
    <row r="158" spans="1:1" s="245" customFormat="1" x14ac:dyDescent="0.2"/>
    <row r="159" spans="1:1" s="245" customFormat="1" x14ac:dyDescent="0.2"/>
    <row r="160" spans="1:1" s="245" customFormat="1" x14ac:dyDescent="0.2"/>
    <row r="161" s="245" customFormat="1" x14ac:dyDescent="0.2"/>
    <row r="162" s="245" customFormat="1" x14ac:dyDescent="0.2"/>
    <row r="163" s="245" customFormat="1" x14ac:dyDescent="0.2"/>
    <row r="164" s="245" customFormat="1" x14ac:dyDescent="0.2"/>
    <row r="165" s="245" customFormat="1" x14ac:dyDescent="0.2"/>
    <row r="166" s="245" customFormat="1" x14ac:dyDescent="0.2"/>
  </sheetData>
  <mergeCells count="5">
    <mergeCell ref="B65:D65"/>
    <mergeCell ref="D6:F6"/>
    <mergeCell ref="A32:F32"/>
    <mergeCell ref="A116:H118"/>
    <mergeCell ref="A42:C42"/>
  </mergeCells>
  <phoneticPr fontId="75" type="noConversion"/>
  <dataValidations count="1">
    <dataValidation type="list" allowBlank="1" showInputMessage="1" showErrorMessage="1" sqref="H9" xr:uid="{0DC3A0D6-B623-4A08-BE82-82F3BB81A89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79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22">
    <tabColor rgb="FFFFFF00"/>
  </sheetPr>
  <dimension ref="A1:H6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CONCATENATE('405.2 Bi-Fold Doors'!E9,"/",'405.2 Bi-Fold Doors'!F9)</f>
        <v>JNB 20058/405.2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'405.2 Bi-Fold Doors'!A11</f>
        <v>Carters - 3057148 - MAIN ACCOUNT</v>
      </c>
    </row>
    <row r="3" spans="1:8" x14ac:dyDescent="0.2">
      <c r="B3" t="e">
        <f>'405.2 Bi-Fold Doors'!A22</f>
        <v>#NUM!</v>
      </c>
      <c r="C3" t="e">
        <f>'405.2 Bi-Fold Doors'!A22</f>
        <v>#NUM!</v>
      </c>
      <c r="D3" t="e">
        <f>'405.2 Bi-Fold Doors'!B22</f>
        <v>#NUM!</v>
      </c>
      <c r="E3" s="14" t="e">
        <f>'405.2 Bi-Fold Doors'!C22</f>
        <v>#NUM!</v>
      </c>
      <c r="F3" s="75" t="e">
        <f>'405.2 Bi-Fold Doors'!D22</f>
        <v>#NUM!</v>
      </c>
      <c r="G3" s="99" t="e">
        <f>'405.2 Bi-Fold Doors'!E22</f>
        <v>#NUM!</v>
      </c>
      <c r="H3" s="99" t="e">
        <f>E3*G3</f>
        <v>#NUM!</v>
      </c>
    </row>
    <row r="4" spans="1:8" x14ac:dyDescent="0.2">
      <c r="B4" t="e">
        <f>'405.2 Bi-Fold Doors'!A23</f>
        <v>#NUM!</v>
      </c>
      <c r="C4" t="e">
        <f>'405.2 Bi-Fold Doors'!A23</f>
        <v>#NUM!</v>
      </c>
      <c r="D4" t="e">
        <f>'405.2 Bi-Fold Doors'!B23</f>
        <v>#NUM!</v>
      </c>
      <c r="E4" s="14" t="e">
        <f>'405.2 Bi-Fold Doors'!C23</f>
        <v>#NUM!</v>
      </c>
      <c r="F4" s="75" t="e">
        <f>'405.2 Bi-Fold Doors'!D23</f>
        <v>#NUM!</v>
      </c>
      <c r="G4" s="99" t="e">
        <f>'405.2 Bi-Fold Doors'!E23</f>
        <v>#NUM!</v>
      </c>
      <c r="H4" s="99" t="e">
        <f t="shared" ref="H4:H6" si="0">E4*G4</f>
        <v>#NUM!</v>
      </c>
    </row>
    <row r="5" spans="1:8" x14ac:dyDescent="0.2">
      <c r="B5">
        <f>'405.2 Bi-Fold Doors'!A24</f>
        <v>0</v>
      </c>
      <c r="C5">
        <f>'405.2 Bi-Fold Doors'!A24</f>
        <v>0</v>
      </c>
      <c r="D5">
        <f>'405.2 Bi-Fold Doors'!B24</f>
        <v>0</v>
      </c>
      <c r="E5" s="14">
        <f>'405.2 Bi-Fold Doors'!C24</f>
        <v>0</v>
      </c>
      <c r="F5" s="75">
        <f>'405.2 Bi-Fold Doors'!D24</f>
        <v>0</v>
      </c>
      <c r="G5" s="99">
        <f>'405.2 Bi-Fold Doors'!E24</f>
        <v>0</v>
      </c>
      <c r="H5" s="99">
        <f t="shared" si="0"/>
        <v>0</v>
      </c>
    </row>
    <row r="6" spans="1:8" x14ac:dyDescent="0.2">
      <c r="B6">
        <f>'405.2 Bi-Fold Doors'!A25</f>
        <v>0</v>
      </c>
      <c r="C6">
        <f>'405.2 Bi-Fold Doors'!A25</f>
        <v>0</v>
      </c>
      <c r="D6">
        <f>'405.2 Bi-Fold Doors'!B25</f>
        <v>0</v>
      </c>
      <c r="E6" s="14">
        <f>'405.2 Bi-Fold Doors'!C25</f>
        <v>0</v>
      </c>
      <c r="F6" s="75">
        <f>'405.2 Bi-Fold Doors'!D25</f>
        <v>0</v>
      </c>
      <c r="G6" s="99">
        <f>'405.2 Bi-Fold Doors'!E25</f>
        <v>0</v>
      </c>
      <c r="H6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43">
    <tabColor indexed="10"/>
  </sheetPr>
  <dimension ref="A1:T139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440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2113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54349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1081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Shane Thomason Ltd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35, Upper Moutere</v>
      </c>
      <c r="B12" s="357"/>
      <c r="D12" s="33" t="s">
        <v>907</v>
      </c>
      <c r="E12" s="401"/>
      <c r="F12" s="344" t="str">
        <f>'Main Sheet'!B12</f>
        <v>1800</v>
      </c>
      <c r="G12" s="379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03 543 2295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021 451 830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stplastering@outlook.co.nz</v>
      </c>
      <c r="C15" s="36"/>
      <c r="D15" s="33" t="s">
        <v>30789</v>
      </c>
      <c r="E15" s="398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Shane</v>
      </c>
      <c r="C16" s="36"/>
      <c r="D16" s="33" t="s">
        <v>30790</v>
      </c>
      <c r="E16" s="33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4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'440 Gib Stopper'!A54</f>
        <v>GSL4WM2</v>
      </c>
      <c r="B22" s="358" t="str">
        <f>VLOOKUP(A22,$A$52:$E$401,2,0)</f>
        <v>Stopping walls - level 4</v>
      </c>
      <c r="C22" s="40">
        <f>VLOOKUP(A22,$A$52:$E$401,3,0)</f>
        <v>393.38</v>
      </c>
      <c r="D22" s="40" t="str">
        <f>VLOOKUP(A22,$A$52:$E$401,4,0)</f>
        <v>m2</v>
      </c>
      <c r="E22" s="434">
        <f>VLOOKUP(A22,$A$52:$E$401,5,0)</f>
        <v>7.8</v>
      </c>
      <c r="F22" s="390">
        <f>C22*E22</f>
        <v>3068.364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'440 Gib Stopper'!A55</f>
        <v>GSL4CM2</v>
      </c>
      <c r="B23" s="358" t="str">
        <f t="shared" ref="B23:B32" si="0">VLOOKUP(A23,$A$52:$E$401,2,0)</f>
        <v>Stopping ceilings - level 4</v>
      </c>
      <c r="C23" s="40">
        <f t="shared" ref="C23:C32" si="1">VLOOKUP(A23,$A$52:$E$401,3,0)</f>
        <v>198.78</v>
      </c>
      <c r="D23" s="40" t="str">
        <f t="shared" ref="D23:D32" si="2">VLOOKUP(A23,$A$52:$E$401,4,0)</f>
        <v>m2</v>
      </c>
      <c r="E23" s="383">
        <f t="shared" ref="E23:E32" si="3">VLOOKUP(A23,$A$52:$E$401,5,0)</f>
        <v>9</v>
      </c>
      <c r="F23" s="390">
        <f t="shared" ref="F23:F32" si="4">C23*E23</f>
        <v>1789.02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'440 Gib Stopper'!A56</f>
        <v>GSGC55M</v>
      </c>
      <c r="B24" s="358" t="str">
        <f t="shared" si="0"/>
        <v>Fix &amp; stop 55mm gib cove / square stop</v>
      </c>
      <c r="C24" s="40">
        <f t="shared" si="1"/>
        <v>204.56</v>
      </c>
      <c r="D24" s="40" t="str">
        <f t="shared" si="2"/>
        <v>mtr</v>
      </c>
      <c r="E24" s="383">
        <f t="shared" si="3"/>
        <v>5</v>
      </c>
      <c r="F24" s="390">
        <f t="shared" si="4"/>
        <v>1022.8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'440 Gib Stopper'!A57</f>
        <v>GSEX24NB</v>
      </c>
      <c r="B25" s="358" t="str">
        <f t="shared" si="0"/>
        <v>Stopping external corners 2.4m</v>
      </c>
      <c r="C25" s="40">
        <f t="shared" si="1"/>
        <v>11</v>
      </c>
      <c r="D25" s="40" t="str">
        <f t="shared" si="2"/>
        <v xml:space="preserve"> each </v>
      </c>
      <c r="E25" s="383">
        <f t="shared" si="3"/>
        <v>20</v>
      </c>
      <c r="F25" s="390">
        <f t="shared" si="4"/>
        <v>220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'440 Gib Stopper'!A58</f>
        <v>GSCCPMNB</v>
      </c>
      <c r="B26" s="358" t="str">
        <f t="shared" si="0"/>
        <v>Coved / Boxed ceiling</v>
      </c>
      <c r="C26" s="40">
        <f t="shared" si="1"/>
        <v>9.48</v>
      </c>
      <c r="D26" s="40" t="str">
        <f t="shared" si="2"/>
        <v xml:space="preserve"> mtr </v>
      </c>
      <c r="E26" s="383">
        <f t="shared" si="3"/>
        <v>8.3000000000000007</v>
      </c>
      <c r="F26" s="390">
        <f t="shared" si="4"/>
        <v>78.684000000000012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>'440 Gib Stopper'!A59</f>
        <v>#NUM!</v>
      </c>
      <c r="B27" s="358" t="e">
        <f t="shared" si="0"/>
        <v>#NUM!</v>
      </c>
      <c r="C27" s="40" t="e">
        <f t="shared" si="1"/>
        <v>#NUM!</v>
      </c>
      <c r="D27" s="40" t="e">
        <f t="shared" si="2"/>
        <v>#NUM!</v>
      </c>
      <c r="E27" s="383" t="e">
        <f t="shared" si="3"/>
        <v>#NUM!</v>
      </c>
      <c r="F27" s="390" t="e">
        <f t="shared" si="4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>'440 Gib Stopper'!A60</f>
        <v>#NUM!</v>
      </c>
      <c r="B28" s="358" t="e">
        <f t="shared" si="0"/>
        <v>#NUM!</v>
      </c>
      <c r="C28" s="40" t="e">
        <f t="shared" si="1"/>
        <v>#NUM!</v>
      </c>
      <c r="D28" s="40" t="e">
        <f t="shared" si="2"/>
        <v>#NUM!</v>
      </c>
      <c r="E28" s="383" t="e">
        <f t="shared" si="3"/>
        <v>#NUM!</v>
      </c>
      <c r="F28" s="390" t="e">
        <f t="shared" si="4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'440 Gib Stopper'!A61</f>
        <v>#NUM!</v>
      </c>
      <c r="B29" s="358" t="e">
        <f t="shared" si="0"/>
        <v>#NUM!</v>
      </c>
      <c r="C29" s="40" t="e">
        <f t="shared" si="1"/>
        <v>#NUM!</v>
      </c>
      <c r="D29" s="40" t="e">
        <f t="shared" si="2"/>
        <v>#NUM!</v>
      </c>
      <c r="E29" s="383" t="e">
        <f t="shared" si="3"/>
        <v>#NUM!</v>
      </c>
      <c r="F29" s="390" t="e">
        <f t="shared" si="4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>'440 Gib Stopper'!A62</f>
        <v>#NUM!</v>
      </c>
      <c r="B30" s="358" t="e">
        <f t="shared" si="0"/>
        <v>#NUM!</v>
      </c>
      <c r="C30" s="40" t="e">
        <f t="shared" si="1"/>
        <v>#NUM!</v>
      </c>
      <c r="D30" s="40" t="e">
        <f t="shared" si="2"/>
        <v>#NUM!</v>
      </c>
      <c r="E30" s="383" t="e">
        <f t="shared" si="3"/>
        <v>#NUM!</v>
      </c>
      <c r="F30" s="390" t="e">
        <f t="shared" si="4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>'440 Gib Stopper'!A63</f>
        <v>#NUM!</v>
      </c>
      <c r="B31" s="358" t="e">
        <f t="shared" si="0"/>
        <v>#NUM!</v>
      </c>
      <c r="C31" s="40" t="e">
        <f t="shared" si="1"/>
        <v>#NUM!</v>
      </c>
      <c r="D31" s="40" t="e">
        <f t="shared" si="2"/>
        <v>#NUM!</v>
      </c>
      <c r="E31" s="383" t="e">
        <f t="shared" si="3"/>
        <v>#NUM!</v>
      </c>
      <c r="F31" s="390" t="e">
        <f t="shared" si="4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e">
        <f>'440 Gib Stopper'!A64</f>
        <v>#NUM!</v>
      </c>
      <c r="B32" s="358" t="e">
        <f t="shared" si="0"/>
        <v>#NUM!</v>
      </c>
      <c r="C32" s="40" t="e">
        <f t="shared" si="1"/>
        <v>#NUM!</v>
      </c>
      <c r="D32" s="40" t="e">
        <f t="shared" si="2"/>
        <v>#NUM!</v>
      </c>
      <c r="E32" s="383" t="e">
        <f t="shared" si="3"/>
        <v>#NUM!</v>
      </c>
      <c r="F32" s="390" t="e">
        <f t="shared" si="4"/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/>
      <c r="B33" s="359"/>
      <c r="C33" s="353"/>
      <c r="D33" s="389"/>
      <c r="E33" s="389"/>
      <c r="F33" s="477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3"/>
      <c r="B34" s="361"/>
      <c r="C34" s="360"/>
      <c r="D34" s="363"/>
      <c r="E34" s="363"/>
      <c r="F34" s="391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1"/>
      <c r="B35" s="31"/>
      <c r="C35" s="31"/>
      <c r="D35" s="31"/>
      <c r="E35" s="63" t="s">
        <v>1896</v>
      </c>
      <c r="F35" s="454" t="e">
        <f>SUM(F22:F34)</f>
        <v>#NUM!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1897</v>
      </c>
      <c r="F36" s="455" t="e">
        <f>F35*15%</f>
        <v>#NUM!</v>
      </c>
      <c r="G36" s="387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 t="s">
        <v>1395</v>
      </c>
      <c r="F37" s="454" t="e">
        <f>F35+F36</f>
        <v>#NUM!</v>
      </c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E38" s="33"/>
      <c r="F38" s="222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24.75" customHeight="1" x14ac:dyDescent="0.2">
      <c r="A39" s="869" t="s">
        <v>1008</v>
      </c>
      <c r="B39" s="869"/>
      <c r="C39" s="869"/>
      <c r="D39" s="869"/>
      <c r="E39" s="869"/>
      <c r="F39" s="86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415" t="s">
        <v>8078</v>
      </c>
      <c r="B41" s="76" t="s">
        <v>3530</v>
      </c>
      <c r="C41" s="1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415" t="s">
        <v>3744</v>
      </c>
      <c r="B42" s="76" t="s">
        <v>8100</v>
      </c>
      <c r="C42" s="1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8" customHeight="1" x14ac:dyDescent="0.2">
      <c r="A43" s="415" t="s">
        <v>8</v>
      </c>
      <c r="B43" s="76" t="s">
        <v>3368</v>
      </c>
      <c r="C43" s="44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53"/>
      <c r="B44" s="76" t="s">
        <v>3369</v>
      </c>
      <c r="C44" s="53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53"/>
      <c r="B45" s="53"/>
      <c r="C45" s="53"/>
      <c r="D45" s="904"/>
      <c r="E45" s="872"/>
      <c r="F45" s="872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53"/>
      <c r="B46" s="53"/>
      <c r="C46" s="53"/>
      <c r="D46" s="48"/>
      <c r="E46" s="48"/>
      <c r="F46" s="48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437" t="s">
        <v>7888</v>
      </c>
      <c r="B47" s="349"/>
      <c r="C47" s="385"/>
      <c r="D47" s="396"/>
      <c r="E47" s="396"/>
      <c r="F47" s="40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437" t="s">
        <v>7889</v>
      </c>
      <c r="B48" s="349"/>
      <c r="C48" s="385"/>
      <c r="D48" s="397"/>
      <c r="E48" s="397"/>
      <c r="F48" s="410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386" t="s">
        <v>1006</v>
      </c>
      <c r="B49" s="396" t="s">
        <v>7477</v>
      </c>
      <c r="C49" s="385"/>
      <c r="E49" s="396"/>
      <c r="F49" s="40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437" t="s">
        <v>2391</v>
      </c>
      <c r="B50" s="466" t="s">
        <v>30840</v>
      </c>
      <c r="C50" s="385"/>
      <c r="D50" s="396"/>
      <c r="E50" s="396"/>
      <c r="F50" s="409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D51" s="31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245" customFormat="1" ht="13.5" thickBot="1" x14ac:dyDescent="0.25"/>
    <row r="53" spans="1:20" s="29" customFormat="1" ht="27" thickBot="1" x14ac:dyDescent="0.45">
      <c r="A53" s="191">
        <v>440</v>
      </c>
      <c r="B53" s="181" t="s">
        <v>828</v>
      </c>
      <c r="C53" s="192"/>
      <c r="D53" s="193"/>
      <c r="E53" s="194"/>
      <c r="F53" s="195"/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76" customFormat="1" x14ac:dyDescent="0.2">
      <c r="A54" s="209" t="str" cm="1">
        <f t="array" ref="A54">INDEX(XML!D:D,SMALL(IF(($G$1=XML!B:B),ROW(XML!B:B)-MIN(ROW(XML!B:B))+1,""),ROWS($A$1:A1)))</f>
        <v>GSL4WM2</v>
      </c>
      <c r="B54" s="210" t="str">
        <f>VLOOKUP(A54,'Main Item List'!$A$3:$D$25744,2,0)</f>
        <v>Stopping walls - level 4</v>
      </c>
      <c r="C54" s="219" cm="1">
        <f t="array" ref="C54">INDEX(XML!$J$1:$J$1202,SMALL(IF(($G$1=XML!$B$1:$B$1202),ROW(XML!$B$1:$B$1202)-MIN(ROW(XML!$B$1:$B$1202))+1,""),ROWS($C$1:C1)))</f>
        <v>393.38</v>
      </c>
      <c r="D54" s="211" t="str">
        <f>VLOOKUP(A54,'Main Item List'!$A$3:$D$25744,3,0)</f>
        <v>m2</v>
      </c>
      <c r="E54" s="212">
        <f>VLOOKUP(A54,'Main Item List'!$A$3:$D$25744,4,0)</f>
        <v>7.8</v>
      </c>
      <c r="F54" s="213">
        <f t="shared" ref="F54:F64" si="5">IFERROR((C54*E54),"0")</f>
        <v>3068.364</v>
      </c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209" t="str" cm="1">
        <f t="array" ref="A55">INDEX(XML!D:D,SMALL(IF(($G$1=XML!B:B),ROW(XML!B:B)-MIN(ROW(XML!B:B))+1,""),ROWS($A$1:A2)))</f>
        <v>GSL4CM2</v>
      </c>
      <c r="B55" s="210" t="str">
        <f>VLOOKUP(A55,'Main Item List'!$A$3:$D$25744,2,0)</f>
        <v>Stopping ceilings - level 4</v>
      </c>
      <c r="C55" s="219" cm="1">
        <f t="array" ref="C55">INDEX(XML!$J$1:$J$1202,SMALL(IF(($G$1=XML!$B$1:$B$1202),ROW(XML!$B$1:$B$1202)-MIN(ROW(XML!$B$1:$B$1202))+1,""),ROWS($C$1:C2)))</f>
        <v>198.78</v>
      </c>
      <c r="D55" s="211" t="str">
        <f>VLOOKUP(A55,'Main Item List'!$A$3:$D$25744,3,0)</f>
        <v>m2</v>
      </c>
      <c r="E55" s="212">
        <f>VLOOKUP(A55,'Main Item List'!$A$3:$D$25744,4,0)</f>
        <v>9</v>
      </c>
      <c r="F55" s="213">
        <f t="shared" si="5"/>
        <v>1789.02</v>
      </c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209" t="str" cm="1">
        <f t="array" ref="A56">INDEX(XML!D:D,SMALL(IF(($G$1=XML!B:B),ROW(XML!B:B)-MIN(ROW(XML!B:B))+1,""),ROWS($A$1:A3)))</f>
        <v>GSGC55M</v>
      </c>
      <c r="B56" s="210" t="str">
        <f>VLOOKUP(A56,'Main Item List'!$A$3:$D$25744,2,0)</f>
        <v>Fix &amp; stop 55mm gib cove / square stop</v>
      </c>
      <c r="C56" s="219" cm="1">
        <f t="array" ref="C56">INDEX(XML!$J$1:$J$1202,SMALL(IF(($G$1=XML!$B$1:$B$1202),ROW(XML!$B$1:$B$1202)-MIN(ROW(XML!$B$1:$B$1202))+1,""),ROWS($C$1:C3)))</f>
        <v>204.56</v>
      </c>
      <c r="D56" s="211" t="str">
        <f>VLOOKUP(A56,'Main Item List'!$A$3:$D$25744,3,0)</f>
        <v>mtr</v>
      </c>
      <c r="E56" s="212">
        <f>VLOOKUP(A56,'Main Item List'!$A$3:$D$25744,4,0)</f>
        <v>5</v>
      </c>
      <c r="F56" s="213">
        <f t="shared" si="5"/>
        <v>1022.8</v>
      </c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str" cm="1">
        <f t="array" ref="A57">INDEX(XML!D:D,SMALL(IF(($G$1=XML!B:B),ROW(XML!B:B)-MIN(ROW(XML!B:B))+1,""),ROWS($A$1:A4)))</f>
        <v>GSEX24NB</v>
      </c>
      <c r="B57" s="210" t="str">
        <f>VLOOKUP(A57,'Main Item List'!$A$3:$D$25744,2,0)</f>
        <v>Stopping external corners 2.4m</v>
      </c>
      <c r="C57" s="219" cm="1">
        <f t="array" ref="C57">INDEX(XML!$J$1:$J$1202,SMALL(IF(($G$1=XML!$B$1:$B$1202),ROW(XML!$B$1:$B$1202)-MIN(ROW(XML!$B$1:$B$1202))+1,""),ROWS($C$1:C4)))</f>
        <v>11</v>
      </c>
      <c r="D57" s="211" t="str">
        <f>VLOOKUP(A57,'Main Item List'!$A$3:$D$25744,3,0)</f>
        <v xml:space="preserve"> each </v>
      </c>
      <c r="E57" s="212">
        <f>VLOOKUP(A57,'Main Item List'!$A$3:$D$25744,4,0)</f>
        <v>20</v>
      </c>
      <c r="F57" s="213">
        <f t="shared" si="5"/>
        <v>220</v>
      </c>
      <c r="G57" s="136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09" t="str" cm="1">
        <f t="array" ref="A58">INDEX(XML!D:D,SMALL(IF(($G$1=XML!B:B),ROW(XML!B:B)-MIN(ROW(XML!B:B))+1,""),ROWS($A$1:A5)))</f>
        <v>GSCCPMNB</v>
      </c>
      <c r="B58" s="210" t="str">
        <f>VLOOKUP(A58,'Main Item List'!$A$3:$D$25744,2,0)</f>
        <v>Coved / Boxed ceiling</v>
      </c>
      <c r="C58" s="219" cm="1">
        <f t="array" ref="C58">INDEX(XML!$J$1:$J$1202,SMALL(IF(($G$1=XML!$B$1:$B$1202),ROW(XML!$B$1:$B$1202)-MIN(ROW(XML!$B$1:$B$1202))+1,""),ROWS($C$1:C5)))</f>
        <v>9.48</v>
      </c>
      <c r="D58" s="211" t="str">
        <f>VLOOKUP(A58,'Main Item List'!$A$3:$D$25744,3,0)</f>
        <v xml:space="preserve"> mtr </v>
      </c>
      <c r="E58" s="212">
        <f>VLOOKUP(A58,'Main Item List'!$A$3:$D$25744,4,0)</f>
        <v>8.3000000000000007</v>
      </c>
      <c r="F58" s="213">
        <f t="shared" si="5"/>
        <v>78.684000000000012</v>
      </c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09" t="e" cm="1">
        <f t="array" ref="A59">INDEX(XML!D:D,SMALL(IF(($G$1=XML!B:B),ROW(XML!B:B)-MIN(ROW(XML!B:B))+1,""),ROWS($A$1:A6)))</f>
        <v>#NUM!</v>
      </c>
      <c r="B59" s="210" t="e">
        <f>VLOOKUP(A59,'Main Item List'!$A$3:$D$25744,2,0)</f>
        <v>#NUM!</v>
      </c>
      <c r="C59" s="219" t="e" cm="1">
        <f t="array" ref="C59">INDEX(XML!$J$1:$J$1202,SMALL(IF(($G$1=XML!$B$1:$B$1202),ROW(XML!$B$1:$B$1202)-MIN(ROW(XML!$B$1:$B$1202))+1,""),ROWS($C$1:C6)))</f>
        <v>#NUM!</v>
      </c>
      <c r="D59" s="211" t="e">
        <f>VLOOKUP(A59,'Main Item List'!$A$3:$D$25744,3,0)</f>
        <v>#NUM!</v>
      </c>
      <c r="E59" s="212" t="e">
        <f>VLOOKUP(A59,'Main Item List'!$A$3:$D$25744,4,0)</f>
        <v>#NUM!</v>
      </c>
      <c r="F59" s="213" t="str">
        <f t="shared" si="5"/>
        <v>0</v>
      </c>
      <c r="G59" s="136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09" t="e" cm="1">
        <f t="array" ref="A60">INDEX(XML!D:D,SMALL(IF(($G$1=XML!B:B),ROW(XML!B:B)-MIN(ROW(XML!B:B))+1,""),ROWS($A$1:A7)))</f>
        <v>#NUM!</v>
      </c>
      <c r="B60" s="210" t="e">
        <f>VLOOKUP(A60,'Main Item List'!$A$3:$D$25744,2,0)</f>
        <v>#NUM!</v>
      </c>
      <c r="C60" s="219" t="e" cm="1">
        <f t="array" ref="C60">INDEX(XML!$J$1:$J$1202,SMALL(IF(($G$1=XML!$B$1:$B$1202),ROW(XML!$B$1:$B$1202)-MIN(ROW(XML!$B$1:$B$1202))+1,""),ROWS($C$1:C7)))</f>
        <v>#NUM!</v>
      </c>
      <c r="D60" s="211" t="e">
        <f>VLOOKUP(A60,'Main Item List'!$A$3:$D$25744,3,0)</f>
        <v>#NUM!</v>
      </c>
      <c r="E60" s="212" t="e">
        <f>VLOOKUP(A60,'Main Item List'!$A$3:$D$25744,4,0)</f>
        <v>#NUM!</v>
      </c>
      <c r="F60" s="213" t="str">
        <f t="shared" si="5"/>
        <v>0</v>
      </c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09" t="e" cm="1">
        <f t="array" ref="A61">INDEX(XML!D:D,SMALL(IF(($G$1=XML!B:B),ROW(XML!B:B)-MIN(ROW(XML!B:B))+1,""),ROWS($A$1:A8)))</f>
        <v>#NUM!</v>
      </c>
      <c r="B61" s="210" t="e">
        <f>VLOOKUP(A61,'Main Item List'!$A$3:$D$25744,2,0)</f>
        <v>#NUM!</v>
      </c>
      <c r="C61" s="219" t="e" cm="1">
        <f t="array" ref="C61">INDEX(XML!$J$1:$J$1202,SMALL(IF(($G$1=XML!$B$1:$B$1202),ROW(XML!$B$1:$B$1202)-MIN(ROW(XML!$B$1:$B$1202))+1,""),ROWS($C$1:C8)))</f>
        <v>#NUM!</v>
      </c>
      <c r="D61" s="211" t="e">
        <f>VLOOKUP(A61,'Main Item List'!$A$3:$D$25744,3,0)</f>
        <v>#NUM!</v>
      </c>
      <c r="E61" s="212" t="e">
        <f>VLOOKUP(A61,'Main Item List'!$A$3:$D$25744,4,0)</f>
        <v>#NUM!</v>
      </c>
      <c r="F61" s="213" t="str">
        <f t="shared" si="5"/>
        <v>0</v>
      </c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09" t="e" cm="1">
        <f t="array" ref="A62">INDEX(XML!D:D,SMALL(IF(($G$1=XML!B:B),ROW(XML!B:B)-MIN(ROW(XML!B:B))+1,""),ROWS($A$1:A9)))</f>
        <v>#NUM!</v>
      </c>
      <c r="B62" s="210" t="e">
        <f>VLOOKUP(A62,'Main Item List'!$A$3:$D$25744,2,0)</f>
        <v>#NUM!</v>
      </c>
      <c r="C62" s="219" t="e" cm="1">
        <f t="array" ref="C62">INDEX(XML!$J$1:$J$1202,SMALL(IF(($G$1=XML!$B$1:$B$1202),ROW(XML!$B$1:$B$1202)-MIN(ROW(XML!$B$1:$B$1202))+1,""),ROWS($C$1:C9)))</f>
        <v>#NUM!</v>
      </c>
      <c r="D62" s="211" t="e">
        <f>VLOOKUP(A62,'Main Item List'!$A$3:$D$25744,3,0)</f>
        <v>#NUM!</v>
      </c>
      <c r="E62" s="212" t="e">
        <f>VLOOKUP(A62,'Main Item List'!$A$3:$D$25744,4,0)</f>
        <v>#NUM!</v>
      </c>
      <c r="F62" s="213" t="str">
        <f t="shared" si="5"/>
        <v>0</v>
      </c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209" t="e" cm="1">
        <f t="array" ref="A63">INDEX(XML!D:D,SMALL(IF(($G$1=XML!B:B),ROW(XML!B:B)-MIN(ROW(XML!B:B))+1,""),ROWS($A$1:A10)))</f>
        <v>#NUM!</v>
      </c>
      <c r="B63" s="210" t="e">
        <f>VLOOKUP(A63,'Main Item List'!$A$3:$D$25744,2,0)</f>
        <v>#NUM!</v>
      </c>
      <c r="C63" s="219" t="e" cm="1">
        <f t="array" ref="C63">INDEX(XML!$J$1:$J$1202,SMALL(IF(($G$1=XML!$B$1:$B$1202),ROW(XML!$B$1:$B$1202)-MIN(ROW(XML!$B$1:$B$1202))+1,""),ROWS($C$1:C10)))</f>
        <v>#NUM!</v>
      </c>
      <c r="D63" s="211" t="e">
        <f>VLOOKUP(A63,'Main Item List'!$A$3:$D$25744,3,0)</f>
        <v>#NUM!</v>
      </c>
      <c r="E63" s="212" t="e">
        <f>VLOOKUP(A63,'Main Item List'!$A$3:$D$25744,4,0)</f>
        <v>#NUM!</v>
      </c>
      <c r="F63" s="213" t="str">
        <f t="shared" si="5"/>
        <v>0</v>
      </c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209" t="e" cm="1">
        <f t="array" ref="A64">INDEX(XML!D:D,SMALL(IF(($G$1=XML!B:B),ROW(XML!B:B)-MIN(ROW(XML!B:B))+1,""),ROWS($A$1:A11)))</f>
        <v>#NUM!</v>
      </c>
      <c r="B64" s="210" t="e">
        <f>VLOOKUP(A64,'Main Item List'!$A$3:$D$25744,2,0)</f>
        <v>#NUM!</v>
      </c>
      <c r="C64" s="219" t="e" cm="1">
        <f t="array" ref="C64">INDEX(XML!$J$1:$J$1202,SMALL(IF(($G$1=XML!$B$1:$B$1202),ROW(XML!$B$1:$B$1202)-MIN(ROW(XML!$B$1:$B$1202))+1,""),ROWS($C$1:C11)))</f>
        <v>#NUM!</v>
      </c>
      <c r="D64" s="211" t="e">
        <f>VLOOKUP(A64,'Main Item List'!$A$3:$D$25744,3,0)</f>
        <v>#NUM!</v>
      </c>
      <c r="E64" s="212" t="e">
        <f>VLOOKUP(A64,'Main Item List'!$A$3:$D$25744,4,0)</f>
        <v>#NUM!</v>
      </c>
      <c r="F64" s="213" t="str">
        <f t="shared" si="5"/>
        <v>0</v>
      </c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160"/>
      <c r="B65" s="220"/>
      <c r="C65" s="221"/>
      <c r="D65" s="220"/>
      <c r="E65" s="222"/>
      <c r="F65" s="145"/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160"/>
      <c r="B66" s="813" t="s">
        <v>2453</v>
      </c>
      <c r="C66" s="813"/>
      <c r="D66" s="813"/>
      <c r="E66" s="159">
        <f>SUM(F54:F65)</f>
        <v>6178.8680000000004</v>
      </c>
      <c r="F66" s="145"/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45" customFormat="1" x14ac:dyDescent="0.2"/>
    <row r="68" spans="1:20" s="245" customFormat="1" x14ac:dyDescent="0.2"/>
    <row r="69" spans="1:20" s="245" customFormat="1" x14ac:dyDescent="0.2"/>
    <row r="70" spans="1:20" s="245" customFormat="1" x14ac:dyDescent="0.2"/>
    <row r="71" spans="1:20" s="245" customFormat="1" x14ac:dyDescent="0.2"/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</sheetData>
  <mergeCells count="4">
    <mergeCell ref="B66:D66"/>
    <mergeCell ref="D6:F6"/>
    <mergeCell ref="A39:F39"/>
    <mergeCell ref="D45:F45"/>
  </mergeCells>
  <phoneticPr fontId="75" type="noConversion"/>
  <dataValidations count="1">
    <dataValidation type="list" allowBlank="1" showInputMessage="1" showErrorMessage="1" sqref="H9" xr:uid="{3D678F98-3E1E-485C-A9B7-DD17B78CC5F8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7B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23">
    <tabColor rgb="FFFFFF00"/>
  </sheetPr>
  <dimension ref="A1:H14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CONCATENATE('440 Gib Stopper'!E9,"/",'440 Gib Stopper'!F9)</f>
        <v>JNB 20058/440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'440 Gib Stopper'!A11</f>
        <v>Shane Thomason Ltd</v>
      </c>
    </row>
    <row r="3" spans="1:8" x14ac:dyDescent="0.2">
      <c r="B3" t="str">
        <f>'440 Gib Stopper'!A22</f>
        <v>GSL4WM2</v>
      </c>
      <c r="C3" t="str">
        <f>'440 Gib Stopper'!A22</f>
        <v>GSL4WM2</v>
      </c>
      <c r="D3" t="str">
        <f>'440 Gib Stopper'!B22</f>
        <v>Stopping walls - level 4</v>
      </c>
      <c r="E3" s="14">
        <f>'440 Gib Stopper'!C22</f>
        <v>393.38</v>
      </c>
      <c r="F3" s="75" t="str">
        <f>'440 Gib Stopper'!D22</f>
        <v>m2</v>
      </c>
      <c r="G3" s="99">
        <f>'440 Gib Stopper'!E22</f>
        <v>7.8</v>
      </c>
      <c r="H3" s="99">
        <f>E3*G3</f>
        <v>3068.364</v>
      </c>
    </row>
    <row r="4" spans="1:8" x14ac:dyDescent="0.2">
      <c r="B4" t="str">
        <f>'440 Gib Stopper'!A23</f>
        <v>GSL4CM2</v>
      </c>
      <c r="C4" t="str">
        <f>'440 Gib Stopper'!A23</f>
        <v>GSL4CM2</v>
      </c>
      <c r="D4" t="str">
        <f>'440 Gib Stopper'!B23</f>
        <v>Stopping ceilings - level 4</v>
      </c>
      <c r="E4" s="14">
        <f>'440 Gib Stopper'!C23</f>
        <v>198.78</v>
      </c>
      <c r="F4" s="75" t="str">
        <f>'440 Gib Stopper'!D23</f>
        <v>m2</v>
      </c>
      <c r="G4" s="99">
        <f>'440 Gib Stopper'!E23</f>
        <v>9</v>
      </c>
      <c r="H4" s="99">
        <f t="shared" ref="H4:H14" si="0">E4*G4</f>
        <v>1789.02</v>
      </c>
    </row>
    <row r="5" spans="1:8" x14ac:dyDescent="0.2">
      <c r="B5" t="str">
        <f>'440 Gib Stopper'!A24</f>
        <v>GSGC55M</v>
      </c>
      <c r="C5" t="str">
        <f>'440 Gib Stopper'!A24</f>
        <v>GSGC55M</v>
      </c>
      <c r="D5" t="str">
        <f>'440 Gib Stopper'!B24</f>
        <v>Fix &amp; stop 55mm gib cove / square stop</v>
      </c>
      <c r="E5" s="14">
        <f>'440 Gib Stopper'!C24</f>
        <v>204.56</v>
      </c>
      <c r="F5" s="75" t="str">
        <f>'440 Gib Stopper'!D24</f>
        <v>mtr</v>
      </c>
      <c r="G5" s="99">
        <f>'440 Gib Stopper'!E24</f>
        <v>5</v>
      </c>
      <c r="H5" s="99">
        <f t="shared" si="0"/>
        <v>1022.8</v>
      </c>
    </row>
    <row r="6" spans="1:8" x14ac:dyDescent="0.2">
      <c r="B6" t="str">
        <f>'440 Gib Stopper'!A25</f>
        <v>GSEX24NB</v>
      </c>
      <c r="C6" t="str">
        <f>'440 Gib Stopper'!A25</f>
        <v>GSEX24NB</v>
      </c>
      <c r="D6" t="str">
        <f>'440 Gib Stopper'!B25</f>
        <v>Stopping external corners 2.4m</v>
      </c>
      <c r="E6" s="14">
        <f>'440 Gib Stopper'!C25</f>
        <v>11</v>
      </c>
      <c r="F6" s="75" t="str">
        <f>'440 Gib Stopper'!D25</f>
        <v xml:space="preserve"> each </v>
      </c>
      <c r="G6" s="99">
        <f>'440 Gib Stopper'!E25</f>
        <v>20</v>
      </c>
      <c r="H6" s="99">
        <f t="shared" si="0"/>
        <v>220</v>
      </c>
    </row>
    <row r="7" spans="1:8" x14ac:dyDescent="0.2">
      <c r="B7" t="str">
        <f>'440 Gib Stopper'!A26</f>
        <v>GSCCPMNB</v>
      </c>
      <c r="C7" t="str">
        <f>'440 Gib Stopper'!A26</f>
        <v>GSCCPMNB</v>
      </c>
      <c r="D7" t="str">
        <f>'440 Gib Stopper'!B26</f>
        <v>Coved / Boxed ceiling</v>
      </c>
      <c r="E7" s="14">
        <f>'440 Gib Stopper'!C26</f>
        <v>9.48</v>
      </c>
      <c r="F7" s="75" t="str">
        <f>'440 Gib Stopper'!D26</f>
        <v xml:space="preserve"> mtr </v>
      </c>
      <c r="G7" s="99">
        <f>'440 Gib Stopper'!E26</f>
        <v>8.3000000000000007</v>
      </c>
      <c r="H7" s="99">
        <f t="shared" si="0"/>
        <v>78.684000000000012</v>
      </c>
    </row>
    <row r="8" spans="1:8" x14ac:dyDescent="0.2">
      <c r="B8" t="e">
        <f>'440 Gib Stopper'!A27</f>
        <v>#NUM!</v>
      </c>
      <c r="C8" t="e">
        <f>'440 Gib Stopper'!A27</f>
        <v>#NUM!</v>
      </c>
      <c r="D8" t="e">
        <f>'440 Gib Stopper'!B27</f>
        <v>#NUM!</v>
      </c>
      <c r="E8" s="14" t="e">
        <f>'440 Gib Stopper'!C27</f>
        <v>#NUM!</v>
      </c>
      <c r="F8" s="75" t="e">
        <f>'440 Gib Stopper'!D27</f>
        <v>#NUM!</v>
      </c>
      <c r="G8" s="99" t="e">
        <f>'440 Gib Stopper'!E27</f>
        <v>#NUM!</v>
      </c>
      <c r="H8" s="99" t="e">
        <f t="shared" si="0"/>
        <v>#NUM!</v>
      </c>
    </row>
    <row r="9" spans="1:8" x14ac:dyDescent="0.2">
      <c r="B9" t="e">
        <f>'440 Gib Stopper'!A28</f>
        <v>#NUM!</v>
      </c>
      <c r="C9" t="e">
        <f>'440 Gib Stopper'!A28</f>
        <v>#NUM!</v>
      </c>
      <c r="D9" t="e">
        <f>'440 Gib Stopper'!B28</f>
        <v>#NUM!</v>
      </c>
      <c r="E9" s="14" t="e">
        <f>'440 Gib Stopper'!C28</f>
        <v>#NUM!</v>
      </c>
      <c r="F9" s="75" t="e">
        <f>'440 Gib Stopper'!D28</f>
        <v>#NUM!</v>
      </c>
      <c r="G9" s="99" t="e">
        <f>'440 Gib Stopper'!E28</f>
        <v>#NUM!</v>
      </c>
      <c r="H9" s="99" t="e">
        <f t="shared" si="0"/>
        <v>#NUM!</v>
      </c>
    </row>
    <row r="10" spans="1:8" x14ac:dyDescent="0.2">
      <c r="B10" t="e">
        <f>'440 Gib Stopper'!A29</f>
        <v>#NUM!</v>
      </c>
      <c r="C10" t="e">
        <f>'440 Gib Stopper'!A29</f>
        <v>#NUM!</v>
      </c>
      <c r="D10" t="e">
        <f>'440 Gib Stopper'!B29</f>
        <v>#NUM!</v>
      </c>
      <c r="E10" s="14" t="e">
        <f>'440 Gib Stopper'!C29</f>
        <v>#NUM!</v>
      </c>
      <c r="F10" s="75" t="e">
        <f>'440 Gib Stopper'!D29</f>
        <v>#NUM!</v>
      </c>
      <c r="G10" s="99" t="e">
        <f>'440 Gib Stopper'!E29</f>
        <v>#NUM!</v>
      </c>
      <c r="H10" s="99" t="e">
        <f t="shared" si="0"/>
        <v>#NUM!</v>
      </c>
    </row>
    <row r="11" spans="1:8" x14ac:dyDescent="0.2">
      <c r="B11" t="e">
        <f>'440 Gib Stopper'!A30</f>
        <v>#NUM!</v>
      </c>
      <c r="C11" t="e">
        <f>'440 Gib Stopper'!A30</f>
        <v>#NUM!</v>
      </c>
      <c r="D11" t="e">
        <f>'440 Gib Stopper'!B30</f>
        <v>#NUM!</v>
      </c>
      <c r="E11" s="14" t="e">
        <f>'440 Gib Stopper'!C30</f>
        <v>#NUM!</v>
      </c>
      <c r="F11" s="75" t="e">
        <f>'440 Gib Stopper'!D30</f>
        <v>#NUM!</v>
      </c>
      <c r="G11" s="99" t="e">
        <f>'440 Gib Stopper'!E30</f>
        <v>#NUM!</v>
      </c>
      <c r="H11" s="99" t="e">
        <f t="shared" si="0"/>
        <v>#NUM!</v>
      </c>
    </row>
    <row r="12" spans="1:8" x14ac:dyDescent="0.2">
      <c r="B12" t="e">
        <f>'440 Gib Stopper'!A31</f>
        <v>#NUM!</v>
      </c>
      <c r="C12" t="e">
        <f>'440 Gib Stopper'!A31</f>
        <v>#NUM!</v>
      </c>
      <c r="D12" t="e">
        <f>'440 Gib Stopper'!B31</f>
        <v>#NUM!</v>
      </c>
      <c r="E12" s="14" t="e">
        <f>'440 Gib Stopper'!C31</f>
        <v>#NUM!</v>
      </c>
      <c r="F12" s="75" t="e">
        <f>'440 Gib Stopper'!D31</f>
        <v>#NUM!</v>
      </c>
      <c r="G12" s="99" t="e">
        <f>'440 Gib Stopper'!E31</f>
        <v>#NUM!</v>
      </c>
      <c r="H12" s="99" t="e">
        <f t="shared" si="0"/>
        <v>#NUM!</v>
      </c>
    </row>
    <row r="13" spans="1:8" x14ac:dyDescent="0.2">
      <c r="B13" t="e">
        <f>'440 Gib Stopper'!A32</f>
        <v>#NUM!</v>
      </c>
      <c r="C13" t="e">
        <f>'440 Gib Stopper'!A32</f>
        <v>#NUM!</v>
      </c>
      <c r="D13" t="e">
        <f>'440 Gib Stopper'!B32</f>
        <v>#NUM!</v>
      </c>
      <c r="E13" s="14" t="e">
        <f>'440 Gib Stopper'!C32</f>
        <v>#NUM!</v>
      </c>
      <c r="F13" s="75" t="e">
        <f>'440 Gib Stopper'!D32</f>
        <v>#NUM!</v>
      </c>
      <c r="G13" s="99" t="e">
        <f>'440 Gib Stopper'!E32</f>
        <v>#NUM!</v>
      </c>
      <c r="H13" s="99" t="e">
        <f t="shared" si="0"/>
        <v>#NUM!</v>
      </c>
    </row>
    <row r="14" spans="1:8" x14ac:dyDescent="0.2">
      <c r="B14">
        <f>'440 Gib Stopper'!A33</f>
        <v>0</v>
      </c>
      <c r="C14">
        <f>'440 Gib Stopper'!A33</f>
        <v>0</v>
      </c>
      <c r="D14">
        <f>'440 Gib Stopper'!B33</f>
        <v>0</v>
      </c>
      <c r="E14" s="14">
        <f>'440 Gib Stopper'!C33</f>
        <v>0</v>
      </c>
      <c r="F14" s="75">
        <f>'440 Gib Stopper'!D33</f>
        <v>0</v>
      </c>
      <c r="G14" s="99">
        <f>'440 Gib Stopper'!E33</f>
        <v>0</v>
      </c>
      <c r="H14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44">
    <tabColor indexed="10"/>
  </sheetPr>
  <dimension ref="A1:T127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460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1608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54353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1307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Install Solutions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3 Taupata Street, Stoke, Nelson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03 548 0019</v>
      </c>
      <c r="C13" s="36"/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027 311 1139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info@installsolutions.net.nz</v>
      </c>
      <c r="C15" s="36"/>
      <c r="D15" s="33" t="s">
        <v>30789</v>
      </c>
      <c r="E15" s="33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Rob</v>
      </c>
      <c r="C16" s="36"/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'460 Shower Install'!A47</f>
        <v>SIPSMB</v>
      </c>
      <c r="B22" s="358" t="str">
        <f>VLOOKUP(A22,$A$45:$E$405,2,0)</f>
        <v>Install shower liner and glass set</v>
      </c>
      <c r="C22" s="40">
        <f>VLOOKUP(A22,$A$45:$E$405,3,0)</f>
        <v>2</v>
      </c>
      <c r="D22" s="40" t="str">
        <f>VLOOKUP(A22,$A$45:$E$405,4,0)</f>
        <v xml:space="preserve"> each </v>
      </c>
      <c r="E22" s="434">
        <f>VLOOKUP(A22,$A$45:$E$405,5,0)</f>
        <v>310</v>
      </c>
      <c r="F22" s="390">
        <f>C22*E22</f>
        <v>620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'460 Shower Install'!A48</f>
        <v>SIPSZ1</v>
      </c>
      <c r="B23" s="358" t="str">
        <f>VLOOKUP(A23,$A$45:$E$405,2,0)</f>
        <v>Shower install travel - Nelson</v>
      </c>
      <c r="C23" s="40">
        <f>VLOOKUP(A23,$A$45:$E$405,3,0)</f>
        <v>3</v>
      </c>
      <c r="D23" s="40" t="str">
        <f>VLOOKUP(A23,$A$45:$E$405,4,0)</f>
        <v xml:space="preserve"> each </v>
      </c>
      <c r="E23" s="383">
        <f>VLOOKUP(A23,$A$45:$E$405,5,0)</f>
        <v>20</v>
      </c>
      <c r="F23" s="390">
        <f t="shared" ref="F23:F24" si="0">C23*E23</f>
        <v>60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'460 Shower Install'!A49</f>
        <v>SIDSC</v>
      </c>
      <c r="B24" s="358" t="str">
        <f>VLOOKUP(A24,$A$45:$E$405,2,0)</f>
        <v>Collect shower from Carters</v>
      </c>
      <c r="C24" s="40">
        <f>VLOOKUP(A24,$A$45:$E$405,3,0)</f>
        <v>2</v>
      </c>
      <c r="D24" s="40" t="str">
        <f>VLOOKUP(A24,$A$45:$E$405,4,0)</f>
        <v>each</v>
      </c>
      <c r="E24" s="383">
        <f>VLOOKUP(A24,$A$45:$E$405,5,0)</f>
        <v>35</v>
      </c>
      <c r="F24" s="390">
        <f t="shared" si="0"/>
        <v>70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756" customFormat="1" x14ac:dyDescent="0.2">
      <c r="A25" s="362" t="str">
        <f>'460 Shower Install'!A50</f>
        <v>SIDPFC</v>
      </c>
      <c r="B25" s="358" t="str">
        <f>VLOOKUP(A25,$A$45:$E$405,2,0)</f>
        <v xml:space="preserve">Install shower tray_x000D_
</v>
      </c>
      <c r="C25" s="40">
        <f>VLOOKUP(A25,$A$45:$E$405,3,0)</f>
        <v>2</v>
      </c>
      <c r="D25" s="40" t="str">
        <f>VLOOKUP(A25,$A$45:$E$405,4,0)</f>
        <v xml:space="preserve"> each </v>
      </c>
      <c r="E25" s="383">
        <f>VLOOKUP(A25,$A$45:$E$405,5,0)</f>
        <v>165</v>
      </c>
      <c r="F25" s="390">
        <f t="shared" ref="F25" si="1">C25*E25</f>
        <v>330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64"/>
      <c r="C26" s="38"/>
      <c r="D26" s="40"/>
      <c r="E26" s="383"/>
      <c r="F26" s="390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8"/>
      <c r="D27" s="362"/>
      <c r="E27" s="362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59"/>
      <c r="C28" s="358"/>
      <c r="D28" s="362"/>
      <c r="E28" s="362"/>
      <c r="F28" s="453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3"/>
      <c r="B29" s="361"/>
      <c r="C29" s="360"/>
      <c r="D29" s="363"/>
      <c r="E29" s="363"/>
      <c r="F29" s="391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1"/>
      <c r="B30" s="31"/>
      <c r="C30" s="31"/>
      <c r="D30" s="31"/>
      <c r="E30" s="63" t="s">
        <v>1896</v>
      </c>
      <c r="F30" s="454">
        <f>SUM(F22:F29)</f>
        <v>1080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1897</v>
      </c>
      <c r="F31" s="455">
        <f>F30*15%</f>
        <v>162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1395</v>
      </c>
      <c r="F32" s="454">
        <f>F30+F31</f>
        <v>1242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3"/>
      <c r="B35" s="43"/>
      <c r="C35" s="43"/>
      <c r="D35" s="43"/>
      <c r="E35" s="43"/>
      <c r="F35" s="43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15" t="s">
        <v>7991</v>
      </c>
      <c r="B36" s="881" t="s">
        <v>3745</v>
      </c>
      <c r="C36" s="881"/>
      <c r="D36" s="881"/>
      <c r="E36" s="881"/>
      <c r="F36" s="881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15" t="s">
        <v>7992</v>
      </c>
      <c r="B37" s="881" t="s">
        <v>3745</v>
      </c>
      <c r="C37" s="881"/>
      <c r="D37" s="881"/>
      <c r="E37" s="881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53"/>
      <c r="B38" s="53"/>
      <c r="C38" s="53"/>
      <c r="D38" s="133"/>
      <c r="E38" s="48"/>
      <c r="F38" s="48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53"/>
      <c r="B39" s="53"/>
      <c r="C39" s="53"/>
      <c r="D39" s="48"/>
      <c r="E39" s="48"/>
      <c r="F39" s="48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37" t="s">
        <v>7888</v>
      </c>
      <c r="B40" s="349"/>
      <c r="C40" s="385"/>
      <c r="D40" s="396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7889</v>
      </c>
      <c r="B41" s="349"/>
      <c r="C41" s="385"/>
      <c r="D41" s="397"/>
      <c r="E41" s="397"/>
      <c r="F41" s="410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86" t="s">
        <v>1006</v>
      </c>
      <c r="B42" s="396" t="s">
        <v>7477</v>
      </c>
      <c r="C42" s="385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86" t="s">
        <v>2391</v>
      </c>
      <c r="B43" s="474" t="s">
        <v>30840</v>
      </c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245" customFormat="1" ht="13.5" thickBot="1" x14ac:dyDescent="0.25"/>
    <row r="46" spans="1:20" s="29" customFormat="1" ht="27" thickBot="1" x14ac:dyDescent="0.45">
      <c r="A46" s="191">
        <v>460</v>
      </c>
      <c r="B46" s="181" t="s">
        <v>824</v>
      </c>
      <c r="C46" s="192"/>
      <c r="D46" s="193"/>
      <c r="E46" s="194"/>
      <c r="F46" s="19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09" t="str" cm="1">
        <f t="array" ref="A47">INDEX(XML!D:D,SMALL(IF(($G$1=XML!B:B),ROW(XML!B:B)-MIN(ROW(XML!B:B))+1,""),ROWS($A$1:A1)))</f>
        <v>SIPSMB</v>
      </c>
      <c r="B47" s="210" t="str">
        <f>VLOOKUP(A47,'Main Item List'!$A$3:$D$28638,2,0)</f>
        <v>Install shower liner and glass set</v>
      </c>
      <c r="C47" s="219" cm="1">
        <f t="array" ref="C47">INDEX(XML!$J$1:$J$1202,SMALL(IF(($G$1=XML!$B$1:$B$1202),ROW(XML!$B$1:$B$1202)-MIN(ROW(XML!$B$1:$B$1202))+1,""),ROWS($C$1:C1)))</f>
        <v>2</v>
      </c>
      <c r="D47" s="211" t="str">
        <f>VLOOKUP(A47,'Main Item List'!$A$3:$D$28638,3,0)</f>
        <v xml:space="preserve"> each </v>
      </c>
      <c r="E47" s="212">
        <f>VLOOKUP(A47,'Main Item List'!$A$3:$D$28638,4,0)</f>
        <v>310</v>
      </c>
      <c r="F47" s="213">
        <f t="shared" ref="F47:F49" si="2">IFERROR((C47*E47),"0")</f>
        <v>620</v>
      </c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09" t="str" cm="1">
        <f t="array" ref="A48">INDEX(XML!D:D,SMALL(IF(($G$1=XML!B:B),ROW(XML!B:B)-MIN(ROW(XML!B:B))+1,""),ROWS($A$1:A2)))</f>
        <v>SIPSZ1</v>
      </c>
      <c r="B48" s="210" t="str">
        <f>VLOOKUP(A48,'Main Item List'!$A$3:$D$28638,2,0)</f>
        <v>Shower install travel - Nelson</v>
      </c>
      <c r="C48" s="219" cm="1">
        <f t="array" ref="C48">INDEX(XML!$J$1:$J$1202,SMALL(IF(($G$1=XML!$B$1:$B$1202),ROW(XML!$B$1:$B$1202)-MIN(ROW(XML!$B$1:$B$1202))+1,""),ROWS($C$1:C2)))</f>
        <v>3</v>
      </c>
      <c r="D48" s="211" t="str">
        <f>VLOOKUP(A48,'Main Item List'!$A$3:$D$28638,3,0)</f>
        <v xml:space="preserve"> each </v>
      </c>
      <c r="E48" s="212">
        <f>VLOOKUP(A48,'Main Item List'!$A$3:$D$28638,4,0)</f>
        <v>20</v>
      </c>
      <c r="F48" s="213">
        <f t="shared" si="2"/>
        <v>60</v>
      </c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09" t="str" cm="1">
        <f t="array" ref="A49">INDEX(XML!D:D,SMALL(IF(($G$1=XML!B:B),ROW(XML!B:B)-MIN(ROW(XML!B:B))+1,""),ROWS($A$1:A3)))</f>
        <v>SIDSC</v>
      </c>
      <c r="B49" s="210" t="str">
        <f>VLOOKUP(A49,'Main Item List'!$A$3:$D$28638,2,0)</f>
        <v>Collect shower from Carters</v>
      </c>
      <c r="C49" s="219" cm="1">
        <f t="array" ref="C49">INDEX(XML!$J$1:$J$1202,SMALL(IF(($G$1=XML!$B$1:$B$1202),ROW(XML!$B$1:$B$1202)-MIN(ROW(XML!$B$1:$B$1202))+1,""),ROWS($C$1:C3)))</f>
        <v>2</v>
      </c>
      <c r="D49" s="211" t="str">
        <f>VLOOKUP(A49,'Main Item List'!$A$3:$D$28638,3,0)</f>
        <v>each</v>
      </c>
      <c r="E49" s="212">
        <f>VLOOKUP(A49,'Main Item List'!$A$3:$D$28638,4,0)</f>
        <v>35</v>
      </c>
      <c r="F49" s="213">
        <f t="shared" si="2"/>
        <v>70</v>
      </c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str" cm="1">
        <f t="array" ref="A50">INDEX(XML!D:D,SMALL(IF(($G$1=XML!B:B),ROW(XML!B:B)-MIN(ROW(XML!B:B))+1,""),ROWS($A$1:A4)))</f>
        <v>SIDPFC</v>
      </c>
      <c r="B50" s="210" t="str">
        <f>VLOOKUP(A50,'Main Item List'!$A$3:$D$28638,2,0)</f>
        <v xml:space="preserve">Install shower tray_x000D_
</v>
      </c>
      <c r="C50" s="219" cm="1">
        <f t="array" ref="C50">INDEX(XML!$J$1:$J$1202,SMALL(IF(($G$1=XML!$B$1:$B$1202),ROW(XML!$B$1:$B$1202)-MIN(ROW(XML!$B$1:$B$1202))+1,""),ROWS($C$1:C4)))</f>
        <v>2</v>
      </c>
      <c r="D50" s="211" t="str">
        <f>VLOOKUP(A50,'Main Item List'!$A$3:$D$28638,3,0)</f>
        <v xml:space="preserve"> each </v>
      </c>
      <c r="E50" s="212">
        <f>VLOOKUP(A50,'Main Item List'!$A$3:$D$28638,4,0)</f>
        <v>165</v>
      </c>
      <c r="F50" s="213">
        <f t="shared" ref="F50" si="3">IFERROR((C50*E50),"0")</f>
        <v>330</v>
      </c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09" t="str" cm="1">
        <f t="array" ref="A51">INDEX(XML!D:D,SMALL(IF(($G$1=XML!B:B),ROW(XML!B:B)-MIN(ROW(XML!B:B))+1,""),ROWS($A$1:A5)))</f>
        <v>SIDPFCW</v>
      </c>
      <c r="B51" s="210" t="str">
        <f>VLOOKUP(A51,'Main Item List'!$A$3:$D$28638,2,0)</f>
        <v>Concrete to shower waste</v>
      </c>
      <c r="C51" s="219" cm="1">
        <f t="array" ref="C51">INDEX(XML!$J$1:$J$1202,SMALL(IF(($G$1=XML!$B$1:$B$1202),ROW(XML!$B$1:$B$1202)-MIN(ROW(XML!$B$1:$B$1202))+1,""),ROWS($C$1:C5)))</f>
        <v>1</v>
      </c>
      <c r="D51" s="211" t="str">
        <f>VLOOKUP(A51,'Main Item List'!$A$3:$D$28638,3,0)</f>
        <v>each</v>
      </c>
      <c r="E51" s="212">
        <f>VLOOKUP(A51,'Main Item List'!$A$3:$D$28638,4,0)</f>
        <v>45</v>
      </c>
      <c r="F51" s="213">
        <f t="shared" ref="F51:F52" si="4">IFERROR((C51*E51),"0")</f>
        <v>45</v>
      </c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09" t="str" cm="1">
        <f t="array" ref="A52">INDEX(XML!D:D,SMALL(IF(($G$1=XML!B:B),ROW(XML!B:B)-MIN(ROW(XML!B:B))+1,""),ROWS($A$1:A6)))</f>
        <v>SIDPFCW1</v>
      </c>
      <c r="B52" s="210" t="str">
        <f>VLOOKUP(A52,'Main Item List'!$A$3:$D$28638,2,0)</f>
        <v>Concrete allowance</v>
      </c>
      <c r="C52" s="219" cm="1">
        <f t="array" ref="C52">INDEX(XML!$J$1:$J$1202,SMALL(IF(($G$1=XML!$B$1:$B$1202),ROW(XML!$B$1:$B$1202)-MIN(ROW(XML!$B$1:$B$1202))+1,""),ROWS($C$1:C6)))</f>
        <v>2</v>
      </c>
      <c r="D52" s="211" t="str">
        <f>VLOOKUP(A52,'Main Item List'!$A$3:$D$28638,3,0)</f>
        <v>each</v>
      </c>
      <c r="E52" s="212">
        <f>VLOOKUP(A52,'Main Item List'!$A$3:$D$28638,4,0)</f>
        <v>18</v>
      </c>
      <c r="F52" s="213">
        <f t="shared" si="4"/>
        <v>36</v>
      </c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160"/>
      <c r="B53" s="335"/>
      <c r="C53" s="335"/>
      <c r="D53" s="335"/>
      <c r="E53" s="222"/>
      <c r="F53" s="145"/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160"/>
      <c r="B54" s="813" t="s">
        <v>1245</v>
      </c>
      <c r="C54" s="813"/>
      <c r="D54" s="813"/>
      <c r="E54" s="159">
        <f>SUM(F47:F53)</f>
        <v>1161</v>
      </c>
      <c r="F54" s="145"/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</sheetData>
  <mergeCells count="5">
    <mergeCell ref="B54:D54"/>
    <mergeCell ref="D6:F6"/>
    <mergeCell ref="A34:F34"/>
    <mergeCell ref="B36:F36"/>
    <mergeCell ref="B37:E37"/>
  </mergeCells>
  <phoneticPr fontId="75" type="noConversion"/>
  <dataValidations count="1">
    <dataValidation type="list" allowBlank="1" showInputMessage="1" showErrorMessage="1" sqref="H9" xr:uid="{01D1D02F-DE48-4D74-9E7B-0AE992DEBC4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7D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4">
    <tabColor rgb="FFFFFF00"/>
  </sheetPr>
  <dimension ref="A1:H6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CONCATENATE('460 Shower Install'!E9,"/",'460 Shower Install'!F9)</f>
        <v>JNB 20058/460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'460 Shower Install'!A11</f>
        <v>Install Solutions Ltd</v>
      </c>
    </row>
    <row r="3" spans="1:8" x14ac:dyDescent="0.2">
      <c r="B3" t="str">
        <f>'460 Shower Install'!A22</f>
        <v>SIPSMB</v>
      </c>
      <c r="C3" t="str">
        <f>'460 Shower Install'!A22</f>
        <v>SIPSMB</v>
      </c>
      <c r="D3" t="str">
        <f>'460 Shower Install'!B22</f>
        <v>Install shower liner and glass set</v>
      </c>
      <c r="E3" s="14">
        <f>'460 Shower Install'!C22</f>
        <v>2</v>
      </c>
      <c r="F3" s="75" t="str">
        <f>'460 Shower Install'!D22</f>
        <v xml:space="preserve"> each </v>
      </c>
      <c r="G3" s="99">
        <f>'460 Shower Install'!E22</f>
        <v>310</v>
      </c>
      <c r="H3" s="99">
        <f>E3*G3</f>
        <v>620</v>
      </c>
    </row>
    <row r="4" spans="1:8" x14ac:dyDescent="0.2">
      <c r="B4" t="str">
        <f>'460 Shower Install'!A23</f>
        <v>SIPSZ1</v>
      </c>
      <c r="C4" t="str">
        <f>'460 Shower Install'!A23</f>
        <v>SIPSZ1</v>
      </c>
      <c r="D4" t="str">
        <f>'460 Shower Install'!B23</f>
        <v>Shower install travel - Nelson</v>
      </c>
      <c r="E4" s="14">
        <f>'460 Shower Install'!C23</f>
        <v>3</v>
      </c>
      <c r="F4" s="75" t="str">
        <f>'460 Shower Install'!D23</f>
        <v xml:space="preserve"> each </v>
      </c>
      <c r="G4" s="99">
        <f>'460 Shower Install'!E23</f>
        <v>20</v>
      </c>
      <c r="H4" s="99">
        <f t="shared" ref="H4:H6" si="0">E4*G4</f>
        <v>60</v>
      </c>
    </row>
    <row r="5" spans="1:8" x14ac:dyDescent="0.2">
      <c r="B5" t="str">
        <f>'460 Shower Install'!A24</f>
        <v>SIDSC</v>
      </c>
      <c r="C5" t="str">
        <f>'460 Shower Install'!A24</f>
        <v>SIDSC</v>
      </c>
      <c r="D5" t="str">
        <f>'460 Shower Install'!B24</f>
        <v>Collect shower from Carters</v>
      </c>
      <c r="E5" s="14">
        <f>'460 Shower Install'!C24</f>
        <v>2</v>
      </c>
      <c r="F5" s="75" t="str">
        <f>'460 Shower Install'!D24</f>
        <v>each</v>
      </c>
      <c r="G5" s="99">
        <f>'460 Shower Install'!E24</f>
        <v>35</v>
      </c>
      <c r="H5" s="99">
        <f t="shared" si="0"/>
        <v>70</v>
      </c>
    </row>
    <row r="6" spans="1:8" x14ac:dyDescent="0.2">
      <c r="B6">
        <f>'460 Shower Install'!A27</f>
        <v>0</v>
      </c>
      <c r="C6">
        <f>'460 Shower Install'!A27</f>
        <v>0</v>
      </c>
      <c r="D6">
        <f>'460 Shower Install'!B27</f>
        <v>0</v>
      </c>
      <c r="E6" s="14">
        <f>'460 Shower Install'!C27</f>
        <v>0</v>
      </c>
      <c r="F6" s="75">
        <f>'460 Shower Install'!D27</f>
        <v>0</v>
      </c>
      <c r="G6" s="99">
        <f>'460 Shower Install'!E27</f>
        <v>0</v>
      </c>
      <c r="H6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45">
    <tabColor indexed="10"/>
  </sheetPr>
  <dimension ref="A1:T143"/>
  <sheetViews>
    <sheetView zoomScaleNormal="100" workbookViewId="0">
      <selection activeCell="G9" sqref="G9:H9"/>
    </sheetView>
  </sheetViews>
  <sheetFormatPr defaultRowHeight="12.75" x14ac:dyDescent="0.2"/>
  <cols>
    <col min="1" max="1" width="15.42578125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455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1609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54352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1098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Trends Kitchens Nelson Ltd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21 Bolt Rd, Tahunanui, Nelson</v>
      </c>
      <c r="B12" s="357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03 546 5155</v>
      </c>
      <c r="D13" s="33" t="s">
        <v>1058</v>
      </c>
      <c r="E13" s="401"/>
      <c r="F13" s="342" t="str">
        <f>'Main Sheet'!B11</f>
        <v>Dan McIvor</v>
      </c>
      <c r="G13" s="505" t="s">
        <v>19933</v>
      </c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027 478 5664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grant@trendskitchens.co.nz</v>
      </c>
      <c r="D15" s="33" t="s">
        <v>30789</v>
      </c>
      <c r="E15" s="398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Grant</v>
      </c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33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401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401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4" t="s">
        <v>1055</v>
      </c>
      <c r="B23" s="34" t="str">
        <f>'Main Sheet'!B7</f>
        <v>Site Address</v>
      </c>
      <c r="C23" s="36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60" t="s">
        <v>1948</v>
      </c>
      <c r="B25" s="60" t="s">
        <v>935</v>
      </c>
      <c r="C25" s="60" t="s">
        <v>937</v>
      </c>
      <c r="D25" s="60" t="s">
        <v>936</v>
      </c>
      <c r="E25" s="61" t="s">
        <v>1864</v>
      </c>
      <c r="F25" s="457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'455 Kitchen Joinery'!A64</f>
        <v>KJKCAPQ</v>
      </c>
      <c r="B26" s="358" t="str">
        <f>VLOOKUP(A26,$A$62:$E$400,2,0)</f>
        <v>Kitchen joinery as per quote</v>
      </c>
      <c r="C26" s="40">
        <f>VLOOKUP(A26,$A$62:$E$400,3,0)</f>
        <v>1</v>
      </c>
      <c r="D26" s="40" t="str">
        <f>VLOOKUP(A26,$A$62:$E$400,4,0)</f>
        <v>quote</v>
      </c>
      <c r="E26" s="434">
        <f>VLOOKUP(A26,$A$62:$E$400,5,0)</f>
        <v>0</v>
      </c>
      <c r="F26" s="390">
        <f>C26*E26</f>
        <v>0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'455 Kitchen Joinery'!A65</f>
        <v>KJSBO1</v>
      </c>
      <c r="B27" s="358" t="e">
        <f>VLOOKUP(A27,$A$62:$E$400,2,0)</f>
        <v>#N/A</v>
      </c>
      <c r="C27" s="40">
        <f>VLOOKUP(A27,$A$62:$E$400,3,0)</f>
        <v>1</v>
      </c>
      <c r="D27" s="40" t="e">
        <f>VLOOKUP(A27,$A$62:$E$400,4,0)</f>
        <v>#N/A</v>
      </c>
      <c r="E27" s="383" t="e">
        <f>VLOOKUP(A27,$A$62:$E$400,5,0)</f>
        <v>#N/A</v>
      </c>
      <c r="F27" s="390" t="e">
        <f t="shared" ref="F27:F29" si="0">C27*E27</f>
        <v>#N/A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'455 Kitchen Joinery'!A66</f>
        <v>KJSBO2</v>
      </c>
      <c r="B28" s="358" t="e">
        <f>VLOOKUP(A28,$A$62:$E$400,2,0)</f>
        <v>#N/A</v>
      </c>
      <c r="C28" s="40">
        <f>VLOOKUP(A28,$A$62:$E$400,3,0)</f>
        <v>1</v>
      </c>
      <c r="D28" s="40" t="e">
        <f>VLOOKUP(A28,$A$62:$E$400,4,0)</f>
        <v>#N/A</v>
      </c>
      <c r="E28" s="383" t="e">
        <f>VLOOKUP(A28,$A$62:$E$400,5,0)</f>
        <v>#N/A</v>
      </c>
      <c r="F28" s="390" t="e">
        <f t="shared" si="0"/>
        <v>#N/A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>'455 Kitchen Joinery'!A67</f>
        <v>KJPJAQ</v>
      </c>
      <c r="B29" s="358" t="str">
        <f>VLOOKUP(A29,$A$62:$E$400,2,0)</f>
        <v>Pantry joinery as quoted</v>
      </c>
      <c r="C29" s="40">
        <f>VLOOKUP(A29,$A$62:$E$400,3,0)</f>
        <v>1</v>
      </c>
      <c r="D29" s="40" t="str">
        <f>VLOOKUP(A29,$A$62:$E$400,4,0)</f>
        <v>quote</v>
      </c>
      <c r="E29" s="383">
        <f>VLOOKUP(A29,$A$62:$E$400,5,0)</f>
        <v>0</v>
      </c>
      <c r="F29" s="390">
        <f t="shared" si="0"/>
        <v>0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/>
      <c r="B30" s="359"/>
      <c r="C30" s="358"/>
      <c r="D30" s="362"/>
      <c r="E30" s="362"/>
      <c r="F30" s="453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531"/>
      <c r="B31" s="361"/>
      <c r="C31" s="530"/>
      <c r="D31" s="363"/>
      <c r="E31" s="363"/>
      <c r="F31" s="391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1"/>
      <c r="B32" s="31"/>
      <c r="C32" s="31"/>
      <c r="D32" s="31"/>
      <c r="E32" s="63" t="s">
        <v>1896</v>
      </c>
      <c r="F32" s="454" t="e">
        <f>SUM(F26:F31)</f>
        <v>#N/A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199" t="s">
        <v>3849</v>
      </c>
      <c r="F33" s="454" t="e">
        <f>F32-(F32*2.5%)</f>
        <v>#N/A</v>
      </c>
      <c r="G33" s="387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 t="s">
        <v>1897</v>
      </c>
      <c r="F34" s="455" t="e">
        <f>F33*15%</f>
        <v>#N/A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 t="s">
        <v>1395</v>
      </c>
      <c r="F35" s="454" t="e">
        <f>F33+F34</f>
        <v>#N/A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/>
      <c r="F36" s="222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24.75" customHeight="1" x14ac:dyDescent="0.2">
      <c r="A37" s="869" t="s">
        <v>1008</v>
      </c>
      <c r="B37" s="869"/>
      <c r="C37" s="869"/>
      <c r="D37" s="869"/>
      <c r="E37" s="869"/>
      <c r="F37" s="86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D38" s="872"/>
      <c r="E38" s="872"/>
      <c r="F38" s="872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534" t="s">
        <v>3536</v>
      </c>
      <c r="B39" s="533"/>
      <c r="C39" s="532"/>
      <c r="E39" s="533"/>
      <c r="F39" s="533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535"/>
      <c r="B40" s="533"/>
      <c r="C40" s="490"/>
      <c r="E40" s="533"/>
      <c r="F40" s="533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534" t="s">
        <v>3537</v>
      </c>
      <c r="B41" s="533"/>
      <c r="C41" s="532"/>
      <c r="E41" s="533"/>
      <c r="F41" s="533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535" t="s">
        <v>8079</v>
      </c>
      <c r="B42" s="533"/>
      <c r="C42" s="490"/>
      <c r="E42" s="533"/>
      <c r="F42" s="533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535"/>
      <c r="B43" s="491"/>
      <c r="C43" s="490"/>
      <c r="E43" s="491"/>
      <c r="F43" s="491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535" t="s">
        <v>4123</v>
      </c>
      <c r="B44" s="491" t="s">
        <v>4051</v>
      </c>
      <c r="C44" s="490"/>
      <c r="E44" s="491"/>
      <c r="F44" s="491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536"/>
      <c r="B45" s="48"/>
      <c r="E45" s="48"/>
      <c r="F45" s="48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535" t="s">
        <v>5503</v>
      </c>
      <c r="B46" s="491" t="s">
        <v>5504</v>
      </c>
      <c r="C46" s="490"/>
      <c r="E46" s="491"/>
      <c r="F46" s="491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536"/>
      <c r="B47" s="48"/>
      <c r="E47" s="48"/>
      <c r="F47" s="48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653" customFormat="1" ht="18" customHeight="1" x14ac:dyDescent="0.2">
      <c r="A48" s="415" t="s">
        <v>30725</v>
      </c>
      <c r="B48" s="652"/>
      <c r="E48" s="652"/>
      <c r="F48" s="652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18" customHeight="1" x14ac:dyDescent="0.2">
      <c r="A49" s="415" t="s">
        <v>30726</v>
      </c>
      <c r="B49" s="76" t="s">
        <v>8080</v>
      </c>
      <c r="C49" s="44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ht="18" customHeight="1" x14ac:dyDescent="0.2">
      <c r="A50" s="338" t="s">
        <v>30727</v>
      </c>
      <c r="B50" s="76" t="s">
        <v>8080</v>
      </c>
      <c r="C50" s="53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ht="18" customHeight="1" x14ac:dyDescent="0.2">
      <c r="A51" s="338" t="s">
        <v>30728</v>
      </c>
      <c r="B51" s="76" t="s">
        <v>8080</v>
      </c>
      <c r="C51" s="53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ht="18" customHeight="1" x14ac:dyDescent="0.2">
      <c r="A52" s="415" t="s">
        <v>30729</v>
      </c>
      <c r="B52" s="76" t="s">
        <v>8080</v>
      </c>
      <c r="C52" s="44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ht="18" customHeight="1" x14ac:dyDescent="0.2">
      <c r="A53" s="415" t="s">
        <v>30730</v>
      </c>
      <c r="B53" s="76" t="s">
        <v>8080</v>
      </c>
      <c r="C53" s="44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ht="18" customHeight="1" x14ac:dyDescent="0.2">
      <c r="A54" s="415" t="s">
        <v>30731</v>
      </c>
      <c r="B54" s="76" t="s">
        <v>8080</v>
      </c>
      <c r="C54" s="44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ht="18" customHeight="1" x14ac:dyDescent="0.2">
      <c r="A55" s="415" t="s">
        <v>30732</v>
      </c>
      <c r="B55" s="76" t="s">
        <v>8080</v>
      </c>
      <c r="C55" s="44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x14ac:dyDescent="0.2">
      <c r="A56" s="53"/>
      <c r="B56" s="53"/>
      <c r="C56" s="53"/>
      <c r="D56" s="133"/>
      <c r="E56" s="48"/>
      <c r="F56" s="48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x14ac:dyDescent="0.2">
      <c r="A57" s="53"/>
      <c r="B57" s="53"/>
      <c r="C57" s="53"/>
      <c r="D57" s="48"/>
      <c r="E57" s="48"/>
      <c r="F57" s="48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x14ac:dyDescent="0.2">
      <c r="A58" s="437" t="s">
        <v>7888</v>
      </c>
      <c r="B58" s="349"/>
      <c r="C58" s="385"/>
      <c r="D58" s="396"/>
      <c r="E58" s="396"/>
      <c r="F58" s="409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A59" s="437" t="s">
        <v>7889</v>
      </c>
      <c r="B59" s="349"/>
      <c r="C59" s="385"/>
      <c r="D59" s="397"/>
      <c r="E59" s="397"/>
      <c r="F59" s="410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3" customFormat="1" x14ac:dyDescent="0.2">
      <c r="A60" s="437" t="s">
        <v>1006</v>
      </c>
      <c r="B60" s="465" t="s">
        <v>7477</v>
      </c>
      <c r="C60" s="385"/>
      <c r="E60" s="396"/>
      <c r="F60" s="409"/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3" customFormat="1" x14ac:dyDescent="0.2">
      <c r="A61" s="386" t="s">
        <v>2391</v>
      </c>
      <c r="B61" s="466" t="s">
        <v>30840</v>
      </c>
      <c r="C61" s="385"/>
      <c r="D61" s="396"/>
      <c r="E61" s="396"/>
      <c r="F61" s="409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245" customFormat="1" ht="13.5" thickBot="1" x14ac:dyDescent="0.25"/>
    <row r="63" spans="1:20" s="29" customFormat="1" ht="27" thickBot="1" x14ac:dyDescent="0.45">
      <c r="A63" s="191">
        <v>455</v>
      </c>
      <c r="B63" s="181" t="s">
        <v>822</v>
      </c>
      <c r="C63" s="192"/>
      <c r="D63" s="193"/>
      <c r="E63" s="194"/>
      <c r="F63" s="195"/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227" t="str" cm="1">
        <f t="array" ref="A64">INDEX(XML!D:D,SMALL(IF(($G$1=XML!B:B),ROW(XML!B:B)-MIN(ROW(XML!B:B))+1,""),ROWS($A$1:A1)))</f>
        <v>KJKCAPQ</v>
      </c>
      <c r="B64" s="210" t="str">
        <f>VLOOKUP(A64,'Main Item List'!$A$3:$D$27736,2,0)</f>
        <v>Kitchen joinery as per quote</v>
      </c>
      <c r="C64" s="219" cm="1">
        <f t="array" ref="C64">INDEX(XML!$J$1:$J$1202,SMALL(IF(($G$1=XML!$B$1:$B$1202),ROW(XML!$B$1:$B$1202)-MIN(ROW(XML!$B$1:$B$1202))+1,""),ROWS($C$1:C1)))</f>
        <v>1</v>
      </c>
      <c r="D64" s="211" t="str">
        <f>VLOOKUP(A64,'Main Item List'!$A$3:$D$27736,3,0)</f>
        <v>quote</v>
      </c>
      <c r="E64" s="212">
        <f>VLOOKUP(A64,'Main Item List'!$A$3:$D$27736,4,0)</f>
        <v>0</v>
      </c>
      <c r="F64" s="213">
        <f t="shared" ref="F64:F67" si="1">IFERROR((C64*E64),"0")</f>
        <v>0</v>
      </c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27" t="str" cm="1">
        <f t="array" ref="A65">INDEX(XML!D:D,SMALL(IF(($G$1=XML!B:B),ROW(XML!B:B)-MIN(ROW(XML!B:B))+1,""),ROWS($A$1:A2)))</f>
        <v>KJSBO1</v>
      </c>
      <c r="B65" s="210" t="e">
        <f>VLOOKUP(A65,'Main Item List'!$A$3:$D$27736,2,0)</f>
        <v>#N/A</v>
      </c>
      <c r="C65" s="219" cm="1">
        <f t="array" ref="C65">INDEX(XML!$J$1:$J$1202,SMALL(IF(($G$1=XML!$B$1:$B$1202),ROW(XML!$B$1:$B$1202)-MIN(ROW(XML!$B$1:$B$1202))+1,""),ROWS($C$1:C2)))</f>
        <v>1</v>
      </c>
      <c r="D65" s="211" t="e">
        <f>VLOOKUP(A65,'Main Item List'!$A$3:$D$27736,3,0)</f>
        <v>#N/A</v>
      </c>
      <c r="E65" s="212" t="e">
        <f>VLOOKUP(A65,'Main Item List'!$A$3:$D$27736,4,0)</f>
        <v>#N/A</v>
      </c>
      <c r="F65" s="213" t="str">
        <f t="shared" si="1"/>
        <v>0</v>
      </c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27" t="str" cm="1">
        <f t="array" ref="A66">INDEX(XML!D:D,SMALL(IF(($G$1=XML!B:B),ROW(XML!B:B)-MIN(ROW(XML!B:B))+1,""),ROWS($A$1:A3)))</f>
        <v>KJSBO2</v>
      </c>
      <c r="B66" s="210" t="e">
        <f>VLOOKUP(A66,'Main Item List'!$A$3:$D$27736,2,0)</f>
        <v>#N/A</v>
      </c>
      <c r="C66" s="219" cm="1">
        <f t="array" ref="C66">INDEX(XML!$J$1:$J$1202,SMALL(IF(($G$1=XML!$B$1:$B$1202),ROW(XML!$B$1:$B$1202)-MIN(ROW(XML!$B$1:$B$1202))+1,""),ROWS($C$1:C3)))</f>
        <v>1</v>
      </c>
      <c r="D66" s="211" t="e">
        <f>VLOOKUP(A66,'Main Item List'!$A$3:$D$27736,3,0)</f>
        <v>#N/A</v>
      </c>
      <c r="E66" s="212" t="e">
        <f>VLOOKUP(A66,'Main Item List'!$A$3:$D$27736,4,0)</f>
        <v>#N/A</v>
      </c>
      <c r="F66" s="213" t="str">
        <f t="shared" si="1"/>
        <v>0</v>
      </c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27" t="str" cm="1">
        <f t="array" ref="A67">INDEX(XML!D:D,SMALL(IF(($G$1=XML!B:B),ROW(XML!B:B)-MIN(ROW(XML!B:B))+1,""),ROWS($A$1:A4)))</f>
        <v>KJPJAQ</v>
      </c>
      <c r="B67" s="210" t="str">
        <f>VLOOKUP(A67,'Main Item List'!$A$3:$D$27736,2,0)</f>
        <v>Pantry joinery as quoted</v>
      </c>
      <c r="C67" s="219" cm="1">
        <f t="array" ref="C67">INDEX(XML!$J$1:$J$1202,SMALL(IF(($G$1=XML!$B$1:$B$1202),ROW(XML!$B$1:$B$1202)-MIN(ROW(XML!$B$1:$B$1202))+1,""),ROWS($C$1:C4)))</f>
        <v>1</v>
      </c>
      <c r="D67" s="211" t="str">
        <f>VLOOKUP(A67,'Main Item List'!$A$3:$D$27736,3,0)</f>
        <v>quote</v>
      </c>
      <c r="E67" s="212">
        <f>VLOOKUP(A67,'Main Item List'!$A$3:$D$27736,4,0)</f>
        <v>0</v>
      </c>
      <c r="F67" s="213">
        <f t="shared" si="1"/>
        <v>0</v>
      </c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76" customFormat="1" x14ac:dyDescent="0.2">
      <c r="A68" s="160"/>
      <c r="B68" s="220"/>
      <c r="C68" s="221"/>
      <c r="D68" s="220"/>
      <c r="E68" s="222"/>
      <c r="F68" s="145"/>
      <c r="G68" s="136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160"/>
      <c r="B69" s="813" t="s">
        <v>2853</v>
      </c>
      <c r="C69" s="813"/>
      <c r="D69" s="813"/>
      <c r="E69" s="159">
        <f>SUM(F64:F68)</f>
        <v>0</v>
      </c>
      <c r="F69" s="145"/>
      <c r="G69" s="136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45" customFormat="1" x14ac:dyDescent="0.2"/>
    <row r="71" spans="1:20" s="245" customFormat="1" x14ac:dyDescent="0.2"/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</sheetData>
  <mergeCells count="4">
    <mergeCell ref="B69:D69"/>
    <mergeCell ref="D6:F6"/>
    <mergeCell ref="A37:F37"/>
    <mergeCell ref="D38:F38"/>
  </mergeCells>
  <phoneticPr fontId="75" type="noConversion"/>
  <dataValidations count="1">
    <dataValidation type="list" allowBlank="1" showInputMessage="1" showErrorMessage="1" sqref="H9" xr:uid="{7FF9009F-653B-49EE-9D41-DB56A6B99F8C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7F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5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CONCATENATE('455 Kitchen Joinery'!E9,"/",'455 Kitchen Joinery'!F9)</f>
        <v>JNB 20058/455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'455 Kitchen Joinery'!A11</f>
        <v>Trends Kitchens Nelson Ltd</v>
      </c>
    </row>
    <row r="3" spans="1:8" x14ac:dyDescent="0.2">
      <c r="B3" t="str">
        <f>'455 Kitchen Joinery'!A26</f>
        <v>KJKCAPQ</v>
      </c>
      <c r="C3" t="str">
        <f>'455 Kitchen Joinery'!A26</f>
        <v>KJKCAPQ</v>
      </c>
      <c r="D3" t="str">
        <f>'455 Kitchen Joinery'!B26</f>
        <v>Kitchen joinery as per quote</v>
      </c>
      <c r="E3" s="14">
        <f>'455 Kitchen Joinery'!C26</f>
        <v>1</v>
      </c>
      <c r="F3" s="75" t="str">
        <f>'455 Kitchen Joinery'!D26</f>
        <v>quote</v>
      </c>
      <c r="G3">
        <f>'455 Kitchen Joinery'!E26</f>
        <v>0</v>
      </c>
      <c r="H3">
        <f>E3*G3</f>
        <v>0</v>
      </c>
    </row>
    <row r="4" spans="1:8" x14ac:dyDescent="0.2">
      <c r="B4" t="str">
        <f>'455 Kitchen Joinery'!A27</f>
        <v>KJSBO1</v>
      </c>
      <c r="C4" t="str">
        <f>'455 Kitchen Joinery'!A27</f>
        <v>KJSBO1</v>
      </c>
      <c r="D4" t="e">
        <f>'455 Kitchen Joinery'!B27</f>
        <v>#N/A</v>
      </c>
      <c r="E4" s="14">
        <f>'455 Kitchen Joinery'!C27</f>
        <v>1</v>
      </c>
      <c r="F4" s="75" t="e">
        <f>'455 Kitchen Joinery'!D27</f>
        <v>#N/A</v>
      </c>
      <c r="G4" t="e">
        <f>'455 Kitchen Joinery'!E27</f>
        <v>#N/A</v>
      </c>
      <c r="H4" t="e">
        <f t="shared" ref="H4:H7" si="0">E4*G4</f>
        <v>#N/A</v>
      </c>
    </row>
    <row r="5" spans="1:8" x14ac:dyDescent="0.2">
      <c r="B5" t="str">
        <f>'455 Kitchen Joinery'!A28</f>
        <v>KJSBO2</v>
      </c>
      <c r="C5" t="str">
        <f>'455 Kitchen Joinery'!A28</f>
        <v>KJSBO2</v>
      </c>
      <c r="D5" t="e">
        <f>'455 Kitchen Joinery'!B28</f>
        <v>#N/A</v>
      </c>
      <c r="E5" s="14">
        <f>'455 Kitchen Joinery'!C28</f>
        <v>1</v>
      </c>
      <c r="F5" s="75" t="e">
        <f>'455 Kitchen Joinery'!D28</f>
        <v>#N/A</v>
      </c>
      <c r="G5" t="e">
        <f>'455 Kitchen Joinery'!E28</f>
        <v>#N/A</v>
      </c>
      <c r="H5" t="e">
        <f t="shared" si="0"/>
        <v>#N/A</v>
      </c>
    </row>
    <row r="6" spans="1:8" x14ac:dyDescent="0.2">
      <c r="B6" t="str">
        <f>'455 Kitchen Joinery'!A29</f>
        <v>KJPJAQ</v>
      </c>
      <c r="C6" t="str">
        <f>'455 Kitchen Joinery'!A29</f>
        <v>KJPJAQ</v>
      </c>
      <c r="D6" t="str">
        <f>'455 Kitchen Joinery'!B29</f>
        <v>Pantry joinery as quoted</v>
      </c>
      <c r="E6" s="14">
        <f>'455 Kitchen Joinery'!C29</f>
        <v>1</v>
      </c>
      <c r="F6" s="75" t="str">
        <f>'455 Kitchen Joinery'!D29</f>
        <v>quote</v>
      </c>
      <c r="G6">
        <f>'455 Kitchen Joinery'!E29</f>
        <v>0</v>
      </c>
      <c r="H6">
        <f t="shared" si="0"/>
        <v>0</v>
      </c>
    </row>
    <row r="7" spans="1:8" x14ac:dyDescent="0.2">
      <c r="B7">
        <f>'455 Kitchen Joinery'!A30</f>
        <v>0</v>
      </c>
      <c r="C7">
        <f>'455 Kitchen Joinery'!A30</f>
        <v>0</v>
      </c>
      <c r="D7">
        <f>'455 Kitchen Joinery'!B30</f>
        <v>0</v>
      </c>
      <c r="E7" s="14">
        <f>'455 Kitchen Joinery'!C30</f>
        <v>0</v>
      </c>
      <c r="F7" s="75">
        <f>'455 Kitchen Joinery'!D30</f>
        <v>0</v>
      </c>
      <c r="G7">
        <f>'455 Kitchen Joinery'!E30</f>
        <v>0</v>
      </c>
      <c r="H7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46">
    <tabColor indexed="10"/>
  </sheetPr>
  <dimension ref="A1:T125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455.1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2722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54922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1006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HomeTech Solatube Nelson &amp; Marlborough</v>
      </c>
      <c r="B11" s="23"/>
      <c r="D11" s="33" t="s">
        <v>905</v>
      </c>
      <c r="E11" s="33"/>
      <c r="F11" s="343">
        <f ca="1">NOW()</f>
        <v>44232.452986342592</v>
      </c>
      <c r="G11" s="379" t="s">
        <v>52559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0">
        <f>VLOOKUP(C10,Suppliers!A$1:$H$674,3,0)</f>
        <v>0</v>
      </c>
      <c r="B12" s="34"/>
      <c r="C12" s="36"/>
      <c r="D12" s="33" t="s">
        <v>907</v>
      </c>
      <c r="E12" s="401"/>
      <c r="F12" s="344" t="str">
        <f>'Main Sheet'!B12</f>
        <v>1800</v>
      </c>
      <c r="G12" s="379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0800 466 383</v>
      </c>
      <c r="D13" s="33" t="s">
        <v>1058</v>
      </c>
      <c r="E13" s="33"/>
      <c r="F13" s="342" t="str">
        <f>'Main Sheet'!B11</f>
        <v>Dan McIvor</v>
      </c>
      <c r="G13" s="379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021 847 222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isaac@solatubenelson.co.nz</v>
      </c>
      <c r="C15" s="36"/>
      <c r="D15" s="33" t="s">
        <v>30789</v>
      </c>
      <c r="E15" s="33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Isaac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537" t="str">
        <f>A44</f>
        <v>KJRHDTRHT</v>
      </c>
      <c r="B22" s="358" t="str">
        <f>VLOOKUP(A22,$A$42:$E$401,2,0)</f>
        <v>Rangehood ducting &amp; installation through roof</v>
      </c>
      <c r="C22" s="40">
        <f>VLOOKUP(A22,$A$42:$E$401,3,0)</f>
        <v>1</v>
      </c>
      <c r="D22" s="40" t="str">
        <f>VLOOKUP(A22,$A$42:$E$401,4,0)</f>
        <v>each</v>
      </c>
      <c r="E22" s="434">
        <f>VLOOKUP(A22,$A$42:$E$401,5,0)</f>
        <v>490</v>
      </c>
      <c r="F22" s="390">
        <f>C22*E22</f>
        <v>490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537" t="e">
        <f>A45</f>
        <v>#NUM!</v>
      </c>
      <c r="B23" s="358" t="e">
        <f>VLOOKUP(A23,$A$42:$E$401,2,0)</f>
        <v>#NUM!</v>
      </c>
      <c r="C23" s="40" t="e">
        <f>VLOOKUP(A23,$A$42:$E$401,3,0)</f>
        <v>#NUM!</v>
      </c>
      <c r="D23" s="40" t="e">
        <f>VLOOKUP(A23,$A$42:$E$401,4,0)</f>
        <v>#NUM!</v>
      </c>
      <c r="E23" s="383" t="e">
        <f>VLOOKUP(A23,$A$42:$E$401,5,0)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537"/>
      <c r="B24" s="53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537"/>
      <c r="B25" s="53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538"/>
      <c r="B26" s="540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 t="e">
        <f>SUM(F22:F26)</f>
        <v>#NUM!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 t="e">
        <f>F27*15%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 t="e">
        <f>F27+F28</f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44" t="s">
        <v>3258</v>
      </c>
      <c r="B33" s="890" t="s">
        <v>3370</v>
      </c>
      <c r="C33" s="890"/>
      <c r="D33" s="890"/>
      <c r="E33" s="890"/>
      <c r="F33" s="890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4" t="s">
        <v>881</v>
      </c>
      <c r="B34" s="76" t="s">
        <v>7479</v>
      </c>
      <c r="C34" s="44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53" t="s">
        <v>4850</v>
      </c>
      <c r="B35" s="53"/>
      <c r="C35" s="53"/>
      <c r="D35" s="76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53"/>
      <c r="B36" s="53"/>
      <c r="C36" s="53"/>
      <c r="D36" s="133"/>
      <c r="E36" s="48"/>
      <c r="F36" s="48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53"/>
      <c r="B37" s="541"/>
      <c r="C37" s="53"/>
      <c r="D37" s="48"/>
      <c r="E37" s="48"/>
      <c r="F37" s="48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37" t="s">
        <v>7888</v>
      </c>
      <c r="B38" s="349"/>
      <c r="C38" s="385"/>
      <c r="D38" s="396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37" t="s">
        <v>7889</v>
      </c>
      <c r="B39" s="349"/>
      <c r="C39" s="385"/>
      <c r="D39" s="397"/>
      <c r="E39" s="397"/>
      <c r="F39" s="410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37" t="s">
        <v>1006</v>
      </c>
      <c r="B40" s="465" t="s">
        <v>7477</v>
      </c>
      <c r="C40" s="385"/>
      <c r="D40" s="396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86" t="s">
        <v>2391</v>
      </c>
      <c r="B41" s="466" t="s">
        <v>30840</v>
      </c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245" customFormat="1" ht="13.5" thickBot="1" x14ac:dyDescent="0.25"/>
    <row r="43" spans="1:20" s="29" customFormat="1" ht="27" thickBot="1" x14ac:dyDescent="0.45">
      <c r="A43" s="191">
        <v>455</v>
      </c>
      <c r="B43" s="181" t="s">
        <v>822</v>
      </c>
      <c r="C43" s="192"/>
      <c r="D43" s="193"/>
      <c r="E43" s="194"/>
      <c r="F43" s="195"/>
      <c r="G43" s="136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29" customFormat="1" x14ac:dyDescent="0.2">
      <c r="A44" s="217" t="str" cm="1">
        <f t="array" ref="A44">INDEX(XML!D:D,SMALL(IF(($G$1=XML!B:B),ROW(XML!B:B)-MIN(ROW(XML!B:B))+1,""),ROWS($A$1:A1)))</f>
        <v>KJRHDTRHT</v>
      </c>
      <c r="B44" s="210" t="str">
        <f>VLOOKUP(A44,'Main Item List'!$A$3:$D$715695,2,0)</f>
        <v>Rangehood ducting &amp; installation through roof</v>
      </c>
      <c r="C44" s="216" cm="1">
        <f t="array" ref="C44">INDEX(XML!$J$1:$J$1202,SMALL(IF(($G$1=XML!$B$1:$B$1202),ROW(XML!$B$1:$B$1202)-MIN(ROW(XML!$B$1:$B$1202))+1,""),ROWS($C$1:C1)))</f>
        <v>1</v>
      </c>
      <c r="D44" s="211" t="str">
        <f>VLOOKUP(A44,'Main Item List'!$A$3:$D$27748,3,0)</f>
        <v>each</v>
      </c>
      <c r="E44" s="212">
        <f>VLOOKUP(A44,'Main Item List'!$A$3:$D$273748,4,0)</f>
        <v>490</v>
      </c>
      <c r="F44" s="213">
        <f t="shared" ref="F44:F45" si="0">IFERROR((C44*E44),"0")</f>
        <v>490</v>
      </c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17" t="e" cm="1">
        <f t="array" ref="A45">INDEX(XML!D:D,SMALL(IF(($G$1=XML!B:B),ROW(XML!B:B)-MIN(ROW(XML!B:B))+1,""),ROWS($A$1:A2)))</f>
        <v>#NUM!</v>
      </c>
      <c r="B45" s="210" t="e">
        <f>VLOOKUP(A45,'Main Item List'!$A$3:$D$715695,2,0)</f>
        <v>#NUM!</v>
      </c>
      <c r="C45" s="216" t="e" cm="1">
        <f t="array" ref="C45">INDEX(XML!$J$1:$J$1202,SMALL(IF(($G$1=XML!$B$1:$B$1202),ROW(XML!$B$1:$B$1202)-MIN(ROW(XML!$B$1:$B$1202))+1,""),ROWS($C$1:C2)))</f>
        <v>#NUM!</v>
      </c>
      <c r="D45" s="211" t="e">
        <f>VLOOKUP(A45,'Main Item List'!$A$3:$D$27748,3,0)</f>
        <v>#NUM!</v>
      </c>
      <c r="E45" s="212" t="e">
        <f>VLOOKUP(A45,'Main Item List'!$A$3:$D$273748,4,0)</f>
        <v>#NUM!</v>
      </c>
      <c r="F45" s="213" t="str">
        <f t="shared" si="0"/>
        <v>0</v>
      </c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76" customFormat="1" x14ac:dyDescent="0.2">
      <c r="A46" s="160"/>
      <c r="B46" s="220"/>
      <c r="C46" s="221"/>
      <c r="D46" s="220"/>
      <c r="E46" s="222"/>
      <c r="F46" s="14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2853</v>
      </c>
      <c r="C47" s="813"/>
      <c r="D47" s="813"/>
      <c r="E47" s="159">
        <f>SUM(F44:F46)</f>
        <v>490</v>
      </c>
      <c r="F47" s="145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20" s="245" customFormat="1" x14ac:dyDescent="0.2"/>
    <row r="114" spans="1:20" s="245" customFormat="1" x14ac:dyDescent="0.2"/>
    <row r="115" spans="1:20" s="245" customFormat="1" x14ac:dyDescent="0.2"/>
    <row r="116" spans="1:20" s="245" customFormat="1" x14ac:dyDescent="0.2"/>
    <row r="117" spans="1:20" s="245" customFormat="1" x14ac:dyDescent="0.2"/>
    <row r="118" spans="1:20" s="42" customFormat="1" x14ac:dyDescent="0.2">
      <c r="A118"/>
      <c r="B118"/>
      <c r="C118"/>
      <c r="D118"/>
      <c r="E118"/>
      <c r="F118"/>
      <c r="G118" s="245"/>
      <c r="H118" s="245"/>
      <c r="I118" s="245"/>
      <c r="J118" s="245"/>
      <c r="K118" s="245"/>
      <c r="L118" s="245"/>
      <c r="M118" s="245"/>
      <c r="N118" s="245"/>
      <c r="O118" s="245"/>
      <c r="P118" s="245"/>
      <c r="Q118" s="245"/>
      <c r="R118" s="245"/>
      <c r="S118" s="245"/>
      <c r="T118" s="245"/>
    </row>
    <row r="119" spans="1:20" s="42" customFormat="1" x14ac:dyDescent="0.2">
      <c r="A119"/>
      <c r="B119"/>
      <c r="C119"/>
      <c r="D119"/>
      <c r="E119"/>
      <c r="F119"/>
      <c r="G119" s="245"/>
      <c r="H119" s="245"/>
      <c r="I119" s="245"/>
      <c r="J119" s="245"/>
      <c r="K119" s="245"/>
      <c r="L119" s="245"/>
      <c r="M119" s="245"/>
      <c r="N119" s="245"/>
      <c r="O119" s="245"/>
      <c r="P119" s="245"/>
      <c r="Q119" s="245"/>
      <c r="R119" s="245"/>
      <c r="S119" s="245"/>
      <c r="T119" s="245"/>
    </row>
    <row r="120" spans="1:20" s="42" customFormat="1" x14ac:dyDescent="0.2">
      <c r="A120" s="29" t="s">
        <v>3250</v>
      </c>
      <c r="B120"/>
      <c r="C120"/>
      <c r="D120"/>
      <c r="E120"/>
      <c r="F120"/>
      <c r="G120" s="245"/>
      <c r="H120" s="245"/>
      <c r="I120" s="245"/>
      <c r="J120" s="245"/>
      <c r="K120" s="245"/>
      <c r="L120" s="245"/>
      <c r="M120" s="245"/>
      <c r="N120" s="245"/>
      <c r="O120" s="245"/>
      <c r="P120" s="245"/>
      <c r="Q120" s="245"/>
      <c r="R120" s="245"/>
      <c r="S120" s="245"/>
      <c r="T120" s="245"/>
    </row>
    <row r="121" spans="1:20" x14ac:dyDescent="0.2">
      <c r="A121" s="29" t="s">
        <v>3251</v>
      </c>
    </row>
    <row r="122" spans="1:20" x14ac:dyDescent="0.2">
      <c r="A122" s="29" t="s">
        <v>3252</v>
      </c>
    </row>
    <row r="123" spans="1:20" x14ac:dyDescent="0.2">
      <c r="A123" s="29" t="s">
        <v>3253</v>
      </c>
    </row>
    <row r="124" spans="1:20" x14ac:dyDescent="0.2">
      <c r="A124" s="29" t="s">
        <v>3254</v>
      </c>
    </row>
    <row r="125" spans="1:20" x14ac:dyDescent="0.2">
      <c r="A125" s="29" t="s">
        <v>3255</v>
      </c>
    </row>
  </sheetData>
  <mergeCells count="4">
    <mergeCell ref="B47:D47"/>
    <mergeCell ref="D6:F6"/>
    <mergeCell ref="A31:F31"/>
    <mergeCell ref="B33:F33"/>
  </mergeCells>
  <phoneticPr fontId="75" type="noConversion"/>
  <dataValidations count="1">
    <dataValidation type="list" allowBlank="1" showInputMessage="1" showErrorMessage="1" sqref="H9" xr:uid="{A835B546-4E7C-4E1E-8A61-98A93EEBDA2C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81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126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CONCATENATE('455.1 Rangehood Duct'!E9,"/",'455.1 Rangehood Duct'!F9)</f>
        <v>JNB 20058/455.1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'455.1 Rangehood Duct'!A11</f>
        <v>HomeTech Solatube Nelson &amp; Marlborough</v>
      </c>
    </row>
    <row r="3" spans="1:8" x14ac:dyDescent="0.2">
      <c r="B3" t="str">
        <f>'455.1 Rangehood Duct'!A22</f>
        <v>KJRHDTRHT</v>
      </c>
      <c r="C3" t="str">
        <f>'455.1 Rangehood Duct'!A22</f>
        <v>KJRHDTRHT</v>
      </c>
      <c r="D3" t="str">
        <f>'455.1 Rangehood Duct'!B22</f>
        <v>Rangehood ducting &amp; installation through roof</v>
      </c>
      <c r="E3">
        <f>'455.1 Rangehood Duct'!C22</f>
        <v>1</v>
      </c>
      <c r="F3" s="55" t="str">
        <f>'455.1 Rangehood Duct'!D22</f>
        <v>each</v>
      </c>
      <c r="G3" s="99">
        <f>'455.1 Rangehood Duct'!E22</f>
        <v>490</v>
      </c>
      <c r="H3" s="99">
        <f>E3*G3</f>
        <v>490</v>
      </c>
    </row>
    <row r="4" spans="1:8" x14ac:dyDescent="0.2">
      <c r="B4" t="e">
        <f>'455.1 Rangehood Duct'!A23</f>
        <v>#NUM!</v>
      </c>
      <c r="C4" t="e">
        <f>'455.1 Rangehood Duct'!A23</f>
        <v>#NUM!</v>
      </c>
      <c r="D4" t="e">
        <f>'455.1 Rangehood Duct'!B23</f>
        <v>#NUM!</v>
      </c>
      <c r="E4" t="e">
        <f>'455.1 Rangehood Duct'!C23</f>
        <v>#NUM!</v>
      </c>
      <c r="F4" s="55" t="e">
        <f>'455.1 Rangehood Duct'!D23</f>
        <v>#NUM!</v>
      </c>
      <c r="G4" s="99" t="e">
        <f>'455.1 Rangehood Duct'!E23</f>
        <v>#NUM!</v>
      </c>
      <c r="H4" s="99" t="e">
        <f t="shared" ref="H4:H7" si="0">E4*G4</f>
        <v>#NUM!</v>
      </c>
    </row>
    <row r="5" spans="1:8" x14ac:dyDescent="0.2">
      <c r="B5">
        <f>'455.1 Rangehood Duct'!A24</f>
        <v>0</v>
      </c>
      <c r="C5">
        <f>'455.1 Rangehood Duct'!A24</f>
        <v>0</v>
      </c>
      <c r="D5">
        <f>'455.1 Rangehood Duct'!B24</f>
        <v>0</v>
      </c>
      <c r="E5">
        <f>'455.1 Rangehood Duct'!C24</f>
        <v>0</v>
      </c>
      <c r="F5" s="55">
        <f>'455.1 Rangehood Duct'!D24</f>
        <v>0</v>
      </c>
      <c r="G5" s="99">
        <f>'455.1 Rangehood Duct'!E24</f>
        <v>0</v>
      </c>
      <c r="H5" s="99">
        <f t="shared" si="0"/>
        <v>0</v>
      </c>
    </row>
    <row r="6" spans="1:8" x14ac:dyDescent="0.2">
      <c r="B6">
        <f>'455.1 Rangehood Duct'!A25</f>
        <v>0</v>
      </c>
      <c r="C6">
        <f>'455.1 Rangehood Duct'!A25</f>
        <v>0</v>
      </c>
      <c r="D6">
        <f>'455.1 Rangehood Duct'!B25</f>
        <v>0</v>
      </c>
      <c r="E6">
        <f>'455.1 Rangehood Duct'!C25</f>
        <v>0</v>
      </c>
      <c r="F6" s="55">
        <f>'455.1 Rangehood Duct'!D25</f>
        <v>0</v>
      </c>
      <c r="G6" s="99">
        <f>'455.1 Rangehood Duct'!E25</f>
        <v>0</v>
      </c>
      <c r="H6" s="99">
        <f t="shared" si="0"/>
        <v>0</v>
      </c>
    </row>
    <row r="7" spans="1:8" x14ac:dyDescent="0.2">
      <c r="B7">
        <f>'455.1 Rangehood Duct'!A26</f>
        <v>0</v>
      </c>
      <c r="C7">
        <f>'455.1 Rangehood Duct'!A26</f>
        <v>0</v>
      </c>
      <c r="D7">
        <f>'455.1 Rangehood Duct'!B26</f>
        <v>0</v>
      </c>
      <c r="E7">
        <f>'455.1 Rangehood Duct'!C26</f>
        <v>0</v>
      </c>
      <c r="F7" s="55">
        <f>'455.1 Rangehood Duct'!D26</f>
        <v>0</v>
      </c>
      <c r="G7" s="99">
        <f>'455.1 Rangehood Duct'!E26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47">
    <tabColor indexed="10"/>
  </sheetPr>
  <dimension ref="A1:T151"/>
  <sheetViews>
    <sheetView zoomScaleNormal="100" workbookViewId="0">
      <selection activeCell="G9" sqref="G9:H9"/>
    </sheetView>
  </sheetViews>
  <sheetFormatPr defaultRowHeight="12.75" x14ac:dyDescent="0.2"/>
  <cols>
    <col min="1" max="1" width="15.85546875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535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799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54368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1411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Total Decorating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22 Mako St, Richmond 7020</v>
      </c>
      <c r="B12" s="34"/>
      <c r="C12" s="36"/>
      <c r="D12" s="33" t="s">
        <v>907</v>
      </c>
      <c r="E12" s="33"/>
      <c r="F12" s="344" t="str">
        <f>'Main Sheet'!B12</f>
        <v>1800</v>
      </c>
      <c r="G12" s="379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>
        <f>VLOOKUP(C10,Suppliers!$A$1:$H$674,4,0)</f>
        <v>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027 346 6305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info@totaldecorating.co.nz</v>
      </c>
      <c r="D15" s="33" t="s">
        <v>30789</v>
      </c>
      <c r="E15" s="398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Aaron</v>
      </c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33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401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398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5" t="s">
        <v>1055</v>
      </c>
      <c r="B23" s="34" t="str">
        <f>'Main Sheet'!B7</f>
        <v>Site Address</v>
      </c>
      <c r="C23" s="36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60" t="s">
        <v>1948</v>
      </c>
      <c r="B25" s="60" t="s">
        <v>935</v>
      </c>
      <c r="C25" s="60" t="s">
        <v>937</v>
      </c>
      <c r="D25" s="60" t="s">
        <v>936</v>
      </c>
      <c r="E25" s="61" t="s">
        <v>1864</v>
      </c>
      <c r="F25" s="457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58" t="str">
        <f>'535 Interior Painting'!A66</f>
        <v>PGWPPRNB</v>
      </c>
      <c r="B26" s="358" t="str">
        <f t="shared" ref="B26:B36" si="0">VLOOKUP(A26,$A$64:$E$398,2,0)</f>
        <v>Paint walls - acrylic seal &amp; two coats</v>
      </c>
      <c r="C26" s="40">
        <f t="shared" ref="C26:C36" si="1">VLOOKUP(A26,$A$64:$E$398,3,0)</f>
        <v>441.6</v>
      </c>
      <c r="D26" s="40" t="str">
        <f t="shared" ref="D26:D36" si="2">VLOOKUP(A26,$A$64:$E$398,4,0)</f>
        <v>m2</v>
      </c>
      <c r="E26" s="434">
        <f t="shared" ref="E26:E36" si="3">VLOOKUP(A26,$A$64:$E$398,5,0)</f>
        <v>10</v>
      </c>
      <c r="F26" s="390">
        <f>C26*E26</f>
        <v>4416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58" t="str">
        <f>'535 Interior Painting'!A67</f>
        <v>PGWPPCNB</v>
      </c>
      <c r="B27" s="358" t="str">
        <f t="shared" si="0"/>
        <v>Paint ceilings - acrylic seal &amp; two coats</v>
      </c>
      <c r="C27" s="40">
        <f t="shared" si="1"/>
        <v>198.78</v>
      </c>
      <c r="D27" s="40" t="str">
        <f t="shared" si="2"/>
        <v>m2</v>
      </c>
      <c r="E27" s="383">
        <f t="shared" si="3"/>
        <v>12</v>
      </c>
      <c r="F27" s="390">
        <f t="shared" ref="F27:F36" si="4">C27*E27</f>
        <v>2385.36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58" t="str">
        <f>'535 Interior Painting'!A68</f>
        <v>PGSKTFNB</v>
      </c>
      <c r="B28" s="358" t="str">
        <f t="shared" si="0"/>
        <v>Paint skirtings</v>
      </c>
      <c r="C28" s="40">
        <f t="shared" si="1"/>
        <v>184.94</v>
      </c>
      <c r="D28" s="40" t="str">
        <f t="shared" si="2"/>
        <v xml:space="preserve"> mtr </v>
      </c>
      <c r="E28" s="383">
        <f t="shared" si="3"/>
        <v>4</v>
      </c>
      <c r="F28" s="390">
        <f t="shared" si="4"/>
        <v>739.76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58" t="str">
        <f>'535 Interior Painting'!A69</f>
        <v>PGRVACNB</v>
      </c>
      <c r="B29" s="358" t="str">
        <f t="shared" si="0"/>
        <v>Paint reveals / Architraves</v>
      </c>
      <c r="C29" s="40">
        <f t="shared" si="1"/>
        <v>329.13</v>
      </c>
      <c r="D29" s="40" t="str">
        <f t="shared" si="2"/>
        <v xml:space="preserve"> mtr </v>
      </c>
      <c r="E29" s="383">
        <f t="shared" si="3"/>
        <v>4</v>
      </c>
      <c r="F29" s="390">
        <f t="shared" si="4"/>
        <v>1316.52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58" t="str">
        <f>'535 Interior Painting'!A70</f>
        <v>PGSOVTDPLNB</v>
      </c>
      <c r="B30" s="358" t="str">
        <f t="shared" si="0"/>
        <v>Paint interior door (per leaf, double for o/height)</v>
      </c>
      <c r="C30" s="40">
        <f t="shared" si="1"/>
        <v>25</v>
      </c>
      <c r="D30" s="40" t="str">
        <f t="shared" si="2"/>
        <v xml:space="preserve"> each </v>
      </c>
      <c r="E30" s="383">
        <f t="shared" si="3"/>
        <v>40</v>
      </c>
      <c r="F30" s="390">
        <f t="shared" si="4"/>
        <v>1000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58" t="e">
        <f>'535 Interior Painting'!A71</f>
        <v>#NUM!</v>
      </c>
      <c r="B31" s="358" t="e">
        <f t="shared" si="0"/>
        <v>#NUM!</v>
      </c>
      <c r="C31" s="40" t="e">
        <f t="shared" si="1"/>
        <v>#NUM!</v>
      </c>
      <c r="D31" s="40" t="e">
        <f t="shared" si="2"/>
        <v>#NUM!</v>
      </c>
      <c r="E31" s="383" t="e">
        <f t="shared" si="3"/>
        <v>#NUM!</v>
      </c>
      <c r="F31" s="390" t="e">
        <f t="shared" si="4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58" t="e">
        <f>'535 Interior Painting'!A72</f>
        <v>#NUM!</v>
      </c>
      <c r="B32" s="358" t="e">
        <f t="shared" si="0"/>
        <v>#NUM!</v>
      </c>
      <c r="C32" s="40" t="e">
        <f t="shared" si="1"/>
        <v>#NUM!</v>
      </c>
      <c r="D32" s="40" t="e">
        <f t="shared" si="2"/>
        <v>#NUM!</v>
      </c>
      <c r="E32" s="383" t="e">
        <f t="shared" si="3"/>
        <v>#NUM!</v>
      </c>
      <c r="F32" s="390" t="e">
        <f t="shared" si="4"/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58" t="e">
        <f>'535 Interior Painting'!A73</f>
        <v>#NUM!</v>
      </c>
      <c r="B33" s="358" t="e">
        <f t="shared" si="0"/>
        <v>#NUM!</v>
      </c>
      <c r="C33" s="40" t="e">
        <f t="shared" si="1"/>
        <v>#NUM!</v>
      </c>
      <c r="D33" s="40" t="e">
        <f t="shared" si="2"/>
        <v>#NUM!</v>
      </c>
      <c r="E33" s="383" t="e">
        <f t="shared" si="3"/>
        <v>#NUM!</v>
      </c>
      <c r="F33" s="390" t="e">
        <f t="shared" si="4"/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58" t="e">
        <f>'535 Interior Painting'!A74</f>
        <v>#NUM!</v>
      </c>
      <c r="B34" s="358" t="e">
        <f t="shared" si="0"/>
        <v>#NUM!</v>
      </c>
      <c r="C34" s="40" t="e">
        <f t="shared" si="1"/>
        <v>#NUM!</v>
      </c>
      <c r="D34" s="40" t="e">
        <f t="shared" si="2"/>
        <v>#NUM!</v>
      </c>
      <c r="E34" s="383" t="e">
        <f t="shared" si="3"/>
        <v>#NUM!</v>
      </c>
      <c r="F34" s="390" t="e">
        <f t="shared" si="4"/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58" t="e">
        <f>'535 Interior Painting'!A75</f>
        <v>#NUM!</v>
      </c>
      <c r="B35" s="358" t="e">
        <f t="shared" si="0"/>
        <v>#NUM!</v>
      </c>
      <c r="C35" s="40" t="e">
        <f t="shared" si="1"/>
        <v>#NUM!</v>
      </c>
      <c r="D35" s="40" t="e">
        <f t="shared" si="2"/>
        <v>#NUM!</v>
      </c>
      <c r="E35" s="383" t="e">
        <f t="shared" si="3"/>
        <v>#NUM!</v>
      </c>
      <c r="F35" s="390" t="e">
        <f t="shared" si="4"/>
        <v>#NUM!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58" t="e">
        <f>'535 Interior Painting'!A76</f>
        <v>#NUM!</v>
      </c>
      <c r="B36" s="358" t="e">
        <f t="shared" si="0"/>
        <v>#NUM!</v>
      </c>
      <c r="C36" s="40" t="e">
        <f t="shared" si="1"/>
        <v>#NUM!</v>
      </c>
      <c r="D36" s="40" t="e">
        <f t="shared" si="2"/>
        <v>#NUM!</v>
      </c>
      <c r="E36" s="383" t="e">
        <f t="shared" si="3"/>
        <v>#NUM!</v>
      </c>
      <c r="F36" s="390" t="e">
        <f t="shared" si="4"/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58"/>
      <c r="B37" s="362"/>
      <c r="C37" s="358"/>
      <c r="D37" s="362"/>
      <c r="E37" s="362"/>
      <c r="F37" s="45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0"/>
      <c r="B38" s="363"/>
      <c r="C38" s="360"/>
      <c r="D38" s="363"/>
      <c r="E38" s="367"/>
      <c r="F38" s="391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1"/>
      <c r="B39" s="31"/>
      <c r="C39" s="31"/>
      <c r="D39" s="31"/>
      <c r="E39" s="63" t="s">
        <v>1896</v>
      </c>
      <c r="F39" s="454" t="e">
        <f>SUM(F26:F38)</f>
        <v>#NUM!</v>
      </c>
      <c r="G39" s="387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E40" s="33" t="s">
        <v>1897</v>
      </c>
      <c r="F40" s="455" t="e">
        <f>F39*15%</f>
        <v>#NUM!</v>
      </c>
      <c r="G40" s="387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B41" s="15"/>
      <c r="C41" s="576"/>
      <c r="D41" s="15"/>
      <c r="E41" s="33" t="s">
        <v>1395</v>
      </c>
      <c r="F41" s="454" t="e">
        <f>F39+F40</f>
        <v>#NUM!</v>
      </c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E42" s="33"/>
      <c r="F42" s="222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24.75" customHeight="1" x14ac:dyDescent="0.2">
      <c r="A43" s="869" t="s">
        <v>1008</v>
      </c>
      <c r="B43" s="869"/>
      <c r="C43" s="869"/>
      <c r="D43" s="869"/>
      <c r="E43" s="869"/>
      <c r="F43" s="86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8" customHeight="1" x14ac:dyDescent="0.2">
      <c r="A45" s="415" t="s">
        <v>7983</v>
      </c>
      <c r="B45" s="3" t="s">
        <v>4081</v>
      </c>
      <c r="C45" s="44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415" t="s">
        <v>3744</v>
      </c>
      <c r="B46" s="76" t="s">
        <v>800</v>
      </c>
      <c r="C46" s="44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8" customHeight="1" x14ac:dyDescent="0.2">
      <c r="A47" s="415" t="s">
        <v>7984</v>
      </c>
      <c r="B47" s="3" t="s">
        <v>800</v>
      </c>
      <c r="C47" s="44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8" customHeight="1" x14ac:dyDescent="0.2">
      <c r="A48" s="415" t="s">
        <v>7985</v>
      </c>
      <c r="B48" s="76" t="s">
        <v>7480</v>
      </c>
      <c r="C48" s="44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18" customHeight="1" x14ac:dyDescent="0.2">
      <c r="A49" s="415" t="s">
        <v>7986</v>
      </c>
      <c r="B49" s="3" t="s">
        <v>800</v>
      </c>
      <c r="C49" s="44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ht="18" customHeight="1" x14ac:dyDescent="0.2">
      <c r="A50" s="415" t="s">
        <v>7981</v>
      </c>
      <c r="B50" s="3" t="s">
        <v>800</v>
      </c>
      <c r="C50" s="44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ht="18" customHeight="1" x14ac:dyDescent="0.2">
      <c r="A51" s="415"/>
      <c r="B51" s="76" t="s">
        <v>800</v>
      </c>
      <c r="C51" s="44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ht="18" customHeight="1" x14ac:dyDescent="0.2">
      <c r="A52" s="415" t="s">
        <v>7982</v>
      </c>
      <c r="B52" s="76" t="s">
        <v>800</v>
      </c>
      <c r="C52" s="44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415"/>
      <c r="C53" s="44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ht="18" customHeight="1" x14ac:dyDescent="0.2">
      <c r="A54" s="415" t="s">
        <v>760</v>
      </c>
      <c r="B54" s="3" t="s">
        <v>3368</v>
      </c>
      <c r="C54" s="44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ht="18" customHeight="1" x14ac:dyDescent="0.2">
      <c r="A55" s="338"/>
      <c r="B55" s="3" t="s">
        <v>3369</v>
      </c>
      <c r="C55" s="53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x14ac:dyDescent="0.2">
      <c r="A56" s="338"/>
      <c r="C56" s="53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ht="18" customHeight="1" x14ac:dyDescent="0.2">
      <c r="A57" s="415" t="s">
        <v>1779</v>
      </c>
      <c r="B57" s="3" t="s">
        <v>503</v>
      </c>
      <c r="C57" s="44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x14ac:dyDescent="0.2">
      <c r="A58" s="415"/>
      <c r="C58" s="44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A59" s="53"/>
      <c r="B59" s="53"/>
      <c r="C59" s="53"/>
      <c r="D59" s="48"/>
      <c r="E59" s="48"/>
      <c r="F59" s="48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3" customFormat="1" x14ac:dyDescent="0.2">
      <c r="A60" s="386" t="s">
        <v>7888</v>
      </c>
      <c r="B60" s="350"/>
      <c r="C60" s="385"/>
      <c r="D60" s="396"/>
      <c r="E60" s="396"/>
      <c r="F60" s="409"/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3" customFormat="1" x14ac:dyDescent="0.2">
      <c r="A61" s="437" t="s">
        <v>7889</v>
      </c>
      <c r="B61" s="349"/>
      <c r="C61" s="385"/>
      <c r="D61" s="397"/>
      <c r="E61" s="397"/>
      <c r="F61" s="410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3" customFormat="1" x14ac:dyDescent="0.2">
      <c r="A62" s="437" t="s">
        <v>1006</v>
      </c>
      <c r="B62" s="465" t="s">
        <v>7477</v>
      </c>
      <c r="C62" s="385"/>
      <c r="D62" s="396"/>
      <c r="E62" s="396"/>
      <c r="F62" s="409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</row>
    <row r="63" spans="1:20" s="3" customFormat="1" x14ac:dyDescent="0.2">
      <c r="A63" s="437" t="s">
        <v>2391</v>
      </c>
      <c r="B63" s="466" t="s">
        <v>30840</v>
      </c>
      <c r="C63" s="385"/>
      <c r="D63" s="396"/>
      <c r="E63" s="396"/>
      <c r="F63" s="409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</row>
    <row r="64" spans="1:20" s="245" customFormat="1" ht="13.5" thickBot="1" x14ac:dyDescent="0.25"/>
    <row r="65" spans="1:20" s="29" customFormat="1" ht="27" thickBot="1" x14ac:dyDescent="0.45">
      <c r="A65" s="191">
        <v>535</v>
      </c>
      <c r="B65" s="181" t="s">
        <v>7922</v>
      </c>
      <c r="C65" s="192"/>
      <c r="D65" s="193"/>
      <c r="E65" s="194"/>
      <c r="F65" s="195"/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27" t="str" cm="1">
        <f t="array" ref="A66">INDEX(XML!D:D,SMALL(IF(($G$1=XML!B:B),ROW(XML!B:B)-MIN(ROW(XML!B:B))+1,""),ROWS($A$1:A1)))</f>
        <v>PGWPPRNB</v>
      </c>
      <c r="B66" s="210" t="str">
        <f>VLOOKUP(A66,'Main Item List'!$A$3:$D$27784,2,0)</f>
        <v>Paint walls - acrylic seal &amp; two coats</v>
      </c>
      <c r="C66" s="219" cm="1">
        <f t="array" ref="C66">INDEX(XML!$J$1:$J$1202,SMALL(IF(($G$1=XML!$B$1:$B$1202),ROW(XML!$B$1:$B$1202)-MIN(ROW(XML!$B$1:$B$1202))+1,""),ROWS($C$1:C1)))</f>
        <v>441.6</v>
      </c>
      <c r="D66" s="211" t="str">
        <f>VLOOKUP(A66,'Main Item List'!$A$3:$D$27784,3,0)</f>
        <v>m2</v>
      </c>
      <c r="E66" s="212">
        <f>VLOOKUP(A66,'Main Item List'!$A$3:$D$27784,4,0)</f>
        <v>10</v>
      </c>
      <c r="F66" s="213">
        <f t="shared" ref="F66:F76" si="5">IFERROR((C66*E66),"0")</f>
        <v>4416</v>
      </c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27" t="str" cm="1">
        <f t="array" ref="A67">INDEX(XML!D:D,SMALL(IF(($G$1=XML!B:B),ROW(XML!B:B)-MIN(ROW(XML!B:B))+1,""),ROWS($A$1:A2)))</f>
        <v>PGWPPCNB</v>
      </c>
      <c r="B67" s="210" t="str">
        <f>VLOOKUP(A67,'Main Item List'!$A$3:$D$27784,2,0)</f>
        <v>Paint ceilings - acrylic seal &amp; two coats</v>
      </c>
      <c r="C67" s="219" cm="1">
        <f t="array" ref="C67">INDEX(XML!$J$1:$J$1202,SMALL(IF(($G$1=XML!$B$1:$B$1202),ROW(XML!$B$1:$B$1202)-MIN(ROW(XML!$B$1:$B$1202))+1,""),ROWS($C$1:C2)))</f>
        <v>198.78</v>
      </c>
      <c r="D67" s="211" t="str">
        <f>VLOOKUP(A67,'Main Item List'!$A$3:$D$27784,3,0)</f>
        <v>m2</v>
      </c>
      <c r="E67" s="212">
        <f>VLOOKUP(A67,'Main Item List'!$A$3:$D$27784,4,0)</f>
        <v>12</v>
      </c>
      <c r="F67" s="213">
        <f t="shared" si="5"/>
        <v>2385.36</v>
      </c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27" t="str" cm="1">
        <f t="array" ref="A68">INDEX(XML!D:D,SMALL(IF(($G$1=XML!B:B),ROW(XML!B:B)-MIN(ROW(XML!B:B))+1,""),ROWS($A$1:A3)))</f>
        <v>PGSKTFNB</v>
      </c>
      <c r="B68" s="210" t="str">
        <f>VLOOKUP(A68,'Main Item List'!$A$3:$D$27784,2,0)</f>
        <v>Paint skirtings</v>
      </c>
      <c r="C68" s="219" cm="1">
        <f t="array" ref="C68">INDEX(XML!$J$1:$J$1202,SMALL(IF(($G$1=XML!$B$1:$B$1202),ROW(XML!$B$1:$B$1202)-MIN(ROW(XML!$B$1:$B$1202))+1,""),ROWS($C$1:C3)))</f>
        <v>184.94</v>
      </c>
      <c r="D68" s="211" t="str">
        <f>VLOOKUP(A68,'Main Item List'!$A$3:$D$27784,3,0)</f>
        <v xml:space="preserve"> mtr </v>
      </c>
      <c r="E68" s="212">
        <f>VLOOKUP(A68,'Main Item List'!$A$3:$D$27784,4,0)</f>
        <v>4</v>
      </c>
      <c r="F68" s="213">
        <f t="shared" si="5"/>
        <v>739.76</v>
      </c>
      <c r="G68" s="136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227" t="str" cm="1">
        <f t="array" ref="A69">INDEX(XML!D:D,SMALL(IF(($G$1=XML!B:B),ROW(XML!B:B)-MIN(ROW(XML!B:B))+1,""),ROWS($A$1:A4)))</f>
        <v>PGRVACNB</v>
      </c>
      <c r="B69" s="210" t="str">
        <f>VLOOKUP(A69,'Main Item List'!$A$3:$D$27784,2,0)</f>
        <v>Paint reveals / Architraves</v>
      </c>
      <c r="C69" s="219" cm="1">
        <f t="array" ref="C69">INDEX(XML!$J$1:$J$1202,SMALL(IF(($G$1=XML!$B$1:$B$1202),ROW(XML!$B$1:$B$1202)-MIN(ROW(XML!$B$1:$B$1202))+1,""),ROWS($C$1:C4)))</f>
        <v>329.13</v>
      </c>
      <c r="D69" s="211" t="str">
        <f>VLOOKUP(A69,'Main Item List'!$A$3:$D$27784,3,0)</f>
        <v xml:space="preserve"> mtr </v>
      </c>
      <c r="E69" s="212">
        <f>VLOOKUP(A69,'Main Item List'!$A$3:$D$27784,4,0)</f>
        <v>4</v>
      </c>
      <c r="F69" s="213">
        <f t="shared" si="5"/>
        <v>1316.52</v>
      </c>
      <c r="G69" s="136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227" t="str" cm="1">
        <f t="array" ref="A70">INDEX(XML!D:D,SMALL(IF(($G$1=XML!B:B),ROW(XML!B:B)-MIN(ROW(XML!B:B))+1,""),ROWS($A$1:A5)))</f>
        <v>PGSOVTDPLNB</v>
      </c>
      <c r="B70" s="210" t="str">
        <f>VLOOKUP(A70,'Main Item List'!$A$3:$D$27784,2,0)</f>
        <v>Paint interior door (per leaf, double for o/height)</v>
      </c>
      <c r="C70" s="219" cm="1">
        <f t="array" ref="C70">INDEX(XML!$J$1:$J$1202,SMALL(IF(($G$1=XML!$B$1:$B$1202),ROW(XML!$B$1:$B$1202)-MIN(ROW(XML!$B$1:$B$1202))+1,""),ROWS($C$1:C5)))</f>
        <v>25</v>
      </c>
      <c r="D70" s="211" t="str">
        <f>VLOOKUP(A70,'Main Item List'!$A$3:$D$27784,3,0)</f>
        <v xml:space="preserve"> each </v>
      </c>
      <c r="E70" s="212">
        <f>VLOOKUP(A70,'Main Item List'!$A$3:$D$27784,4,0)</f>
        <v>40</v>
      </c>
      <c r="F70" s="213">
        <f t="shared" si="5"/>
        <v>1000</v>
      </c>
      <c r="G70" s="136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9" customFormat="1" x14ac:dyDescent="0.2">
      <c r="A71" s="227" t="e" cm="1">
        <f t="array" ref="A71">INDEX(XML!D:D,SMALL(IF(($G$1=XML!B:B),ROW(XML!B:B)-MIN(ROW(XML!B:B))+1,""),ROWS($A$1:A6)))</f>
        <v>#NUM!</v>
      </c>
      <c r="B71" s="210" t="e">
        <f>VLOOKUP(A71,'Main Item List'!$A$3:$D$27784,2,0)</f>
        <v>#NUM!</v>
      </c>
      <c r="C71" s="219" t="e" cm="1">
        <f t="array" ref="C71">INDEX(XML!$J$1:$J$1202,SMALL(IF(($G$1=XML!$B$1:$B$1202),ROW(XML!$B$1:$B$1202)-MIN(ROW(XML!$B$1:$B$1202))+1,""),ROWS($C$1:C6)))</f>
        <v>#NUM!</v>
      </c>
      <c r="D71" s="211" t="e">
        <f>VLOOKUP(A71,'Main Item List'!$A$3:$D$27784,3,0)</f>
        <v>#NUM!</v>
      </c>
      <c r="E71" s="212" t="e">
        <f>VLOOKUP(A71,'Main Item List'!$A$3:$D$27784,4,0)</f>
        <v>#NUM!</v>
      </c>
      <c r="F71" s="213" t="str">
        <f t="shared" si="5"/>
        <v>0</v>
      </c>
      <c r="G71" s="136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1:20" s="29" customFormat="1" x14ac:dyDescent="0.2">
      <c r="A72" s="227" t="e" cm="1">
        <f t="array" ref="A72">INDEX(XML!D:D,SMALL(IF(($G$1=XML!B:B),ROW(XML!B:B)-MIN(ROW(XML!B:B))+1,""),ROWS($A$1:A7)))</f>
        <v>#NUM!</v>
      </c>
      <c r="B72" s="210" t="e">
        <f>VLOOKUP(A72,'Main Item List'!$A$3:$D$27784,2,0)</f>
        <v>#NUM!</v>
      </c>
      <c r="C72" s="219" t="e" cm="1">
        <f t="array" ref="C72">INDEX(XML!$J$1:$J$1202,SMALL(IF(($G$1=XML!$B$1:$B$1202),ROW(XML!$B$1:$B$1202)-MIN(ROW(XML!$B$1:$B$1202))+1,""),ROWS($C$1:C7)))</f>
        <v>#NUM!</v>
      </c>
      <c r="D72" s="211" t="e">
        <f>VLOOKUP(A72,'Main Item List'!$A$3:$D$27784,3,0)</f>
        <v>#NUM!</v>
      </c>
      <c r="E72" s="212" t="e">
        <f>VLOOKUP(A72,'Main Item List'!$A$3:$D$27784,4,0)</f>
        <v>#NUM!</v>
      </c>
      <c r="F72" s="213" t="str">
        <f t="shared" si="5"/>
        <v>0</v>
      </c>
      <c r="G72" s="136"/>
      <c r="H72" s="381"/>
      <c r="I72" s="381"/>
      <c r="J72" s="381"/>
      <c r="K72" s="381"/>
      <c r="L72" s="381"/>
      <c r="M72" s="381"/>
      <c r="N72" s="381"/>
      <c r="O72" s="381"/>
      <c r="P72" s="381"/>
      <c r="Q72" s="381"/>
      <c r="R72" s="381"/>
      <c r="S72" s="381"/>
      <c r="T72" s="381"/>
    </row>
    <row r="73" spans="1:20" s="29" customFormat="1" x14ac:dyDescent="0.2">
      <c r="A73" s="227" t="e" cm="1">
        <f t="array" ref="A73">INDEX(XML!D:D,SMALL(IF(($G$1=XML!B:B),ROW(XML!B:B)-MIN(ROW(XML!B:B))+1,""),ROWS($A$1:A8)))</f>
        <v>#NUM!</v>
      </c>
      <c r="B73" s="210" t="e">
        <f>VLOOKUP(A73,'Main Item List'!$A$3:$D$27784,2,0)</f>
        <v>#NUM!</v>
      </c>
      <c r="C73" s="219" t="e" cm="1">
        <f t="array" ref="C73">INDEX(XML!$J$1:$J$1202,SMALL(IF(($G$1=XML!$B$1:$B$1202),ROW(XML!$B$1:$B$1202)-MIN(ROW(XML!$B$1:$B$1202))+1,""),ROWS($C$1:C8)))</f>
        <v>#NUM!</v>
      </c>
      <c r="D73" s="211" t="e">
        <f>VLOOKUP(A73,'Main Item List'!$A$3:$D$27784,3,0)</f>
        <v>#NUM!</v>
      </c>
      <c r="E73" s="212" t="e">
        <f>VLOOKUP(A73,'Main Item List'!$A$3:$D$27784,4,0)</f>
        <v>#NUM!</v>
      </c>
      <c r="F73" s="213" t="str">
        <f t="shared" si="5"/>
        <v>0</v>
      </c>
      <c r="G73" s="136"/>
      <c r="H73" s="381"/>
      <c r="I73" s="381"/>
      <c r="J73" s="381"/>
      <c r="K73" s="381"/>
      <c r="L73" s="381"/>
      <c r="M73" s="381"/>
      <c r="N73" s="381"/>
      <c r="O73" s="381"/>
      <c r="P73" s="381"/>
      <c r="Q73" s="381"/>
      <c r="R73" s="381"/>
      <c r="S73" s="381"/>
      <c r="T73" s="381"/>
    </row>
    <row r="74" spans="1:20" s="29" customFormat="1" x14ac:dyDescent="0.2">
      <c r="A74" s="227" t="e" cm="1">
        <f t="array" ref="A74">INDEX(XML!D:D,SMALL(IF(($G$1=XML!B:B),ROW(XML!B:B)-MIN(ROW(XML!B:B))+1,""),ROWS($A$1:A9)))</f>
        <v>#NUM!</v>
      </c>
      <c r="B74" s="210" t="e">
        <f>VLOOKUP(A74,'Main Item List'!$A$3:$D$27784,2,0)</f>
        <v>#NUM!</v>
      </c>
      <c r="C74" s="219" t="e" cm="1">
        <f t="array" ref="C74">INDEX(XML!$J$1:$J$1202,SMALL(IF(($G$1=XML!$B$1:$B$1202),ROW(XML!$B$1:$B$1202)-MIN(ROW(XML!$B$1:$B$1202))+1,""),ROWS($C$1:C9)))</f>
        <v>#NUM!</v>
      </c>
      <c r="D74" s="211" t="e">
        <f>VLOOKUP(A74,'Main Item List'!$A$3:$D$27784,3,0)</f>
        <v>#NUM!</v>
      </c>
      <c r="E74" s="212" t="e">
        <f>VLOOKUP(A74,'Main Item List'!$A$3:$D$27784,4,0)</f>
        <v>#NUM!</v>
      </c>
      <c r="F74" s="213" t="str">
        <f t="shared" si="5"/>
        <v>0</v>
      </c>
      <c r="G74" s="136"/>
      <c r="H74" s="381"/>
      <c r="I74" s="381"/>
      <c r="J74" s="381"/>
      <c r="K74" s="381"/>
      <c r="L74" s="381"/>
      <c r="M74" s="381"/>
      <c r="N74" s="381"/>
      <c r="O74" s="381"/>
      <c r="P74" s="381"/>
      <c r="Q74" s="381"/>
      <c r="R74" s="381"/>
      <c r="S74" s="381"/>
      <c r="T74" s="381"/>
    </row>
    <row r="75" spans="1:20" s="29" customFormat="1" x14ac:dyDescent="0.2">
      <c r="A75" s="227" t="e" cm="1">
        <f t="array" ref="A75">INDEX(XML!D:D,SMALL(IF(($G$1=XML!B:B),ROW(XML!B:B)-MIN(ROW(XML!B:B))+1,""),ROWS($A$1:A10)))</f>
        <v>#NUM!</v>
      </c>
      <c r="B75" s="210" t="e">
        <f>VLOOKUP(A75,'Main Item List'!$A$3:$D$27784,2,0)</f>
        <v>#NUM!</v>
      </c>
      <c r="C75" s="219" t="e" cm="1">
        <f t="array" ref="C75">INDEX(XML!$J$1:$J$1202,SMALL(IF(($G$1=XML!$B$1:$B$1202),ROW(XML!$B$1:$B$1202)-MIN(ROW(XML!$B$1:$B$1202))+1,""),ROWS($C$1:C10)))</f>
        <v>#NUM!</v>
      </c>
      <c r="D75" s="211" t="e">
        <f>VLOOKUP(A75,'Main Item List'!$A$3:$D$27784,3,0)</f>
        <v>#NUM!</v>
      </c>
      <c r="E75" s="212" t="e">
        <f>VLOOKUP(A75,'Main Item List'!$A$3:$D$27784,4,0)</f>
        <v>#NUM!</v>
      </c>
      <c r="F75" s="213" t="str">
        <f t="shared" si="5"/>
        <v>0</v>
      </c>
      <c r="G75" s="136"/>
      <c r="H75" s="381"/>
      <c r="I75" s="381"/>
      <c r="J75" s="381"/>
      <c r="K75" s="381"/>
      <c r="L75" s="381"/>
      <c r="M75" s="381"/>
      <c r="N75" s="381"/>
      <c r="O75" s="381"/>
      <c r="P75" s="381"/>
      <c r="Q75" s="381"/>
      <c r="R75" s="381"/>
      <c r="S75" s="381"/>
      <c r="T75" s="381"/>
    </row>
    <row r="76" spans="1:20" s="29" customFormat="1" x14ac:dyDescent="0.2">
      <c r="A76" s="227" t="e" cm="1">
        <f t="array" ref="A76">INDEX(XML!D:D,SMALL(IF(($G$1=XML!B:B),ROW(XML!B:B)-MIN(ROW(XML!B:B))+1,""),ROWS($A$1:A11)))</f>
        <v>#NUM!</v>
      </c>
      <c r="B76" s="210" t="e">
        <f>VLOOKUP(A76,'Main Item List'!$A$3:$D$27784,2,0)</f>
        <v>#NUM!</v>
      </c>
      <c r="C76" s="219" t="e" cm="1">
        <f t="array" ref="C76">INDEX(XML!$J$1:$J$1202,SMALL(IF(($G$1=XML!$B$1:$B$1202),ROW(XML!$B$1:$B$1202)-MIN(ROW(XML!$B$1:$B$1202))+1,""),ROWS($C$1:C11)))</f>
        <v>#NUM!</v>
      </c>
      <c r="D76" s="211" t="e">
        <f>VLOOKUP(A76,'Main Item List'!$A$3:$D$27784,3,0)</f>
        <v>#NUM!</v>
      </c>
      <c r="E76" s="212" t="e">
        <f>VLOOKUP(A76,'Main Item List'!$A$3:$D$27784,4,0)</f>
        <v>#NUM!</v>
      </c>
      <c r="F76" s="213" t="str">
        <f t="shared" si="5"/>
        <v>0</v>
      </c>
      <c r="G76" s="136"/>
      <c r="H76" s="381"/>
      <c r="I76" s="381"/>
      <c r="J76" s="381"/>
      <c r="K76" s="381"/>
      <c r="L76" s="381"/>
      <c r="M76" s="381"/>
      <c r="N76" s="381"/>
      <c r="O76" s="381"/>
      <c r="P76" s="381"/>
      <c r="Q76" s="381"/>
      <c r="R76" s="381"/>
      <c r="S76" s="381"/>
      <c r="T76" s="381"/>
    </row>
    <row r="77" spans="1:20" s="29" customFormat="1" x14ac:dyDescent="0.2">
      <c r="A77" s="160"/>
      <c r="B77" s="220"/>
      <c r="C77" s="221"/>
      <c r="D77" s="220"/>
      <c r="E77" s="222"/>
      <c r="F77" s="145"/>
      <c r="G77" s="136"/>
      <c r="H77" s="381"/>
      <c r="I77" s="381"/>
      <c r="J77" s="381"/>
      <c r="K77" s="381"/>
      <c r="L77" s="381"/>
      <c r="M77" s="381"/>
      <c r="N77" s="381"/>
      <c r="O77" s="381"/>
      <c r="P77" s="381"/>
      <c r="Q77" s="381"/>
      <c r="R77" s="381"/>
      <c r="S77" s="381"/>
      <c r="T77" s="381"/>
    </row>
    <row r="78" spans="1:20" s="29" customFormat="1" x14ac:dyDescent="0.2">
      <c r="A78" s="160"/>
      <c r="B78" s="813" t="s">
        <v>2454</v>
      </c>
      <c r="C78" s="813"/>
      <c r="D78" s="813"/>
      <c r="E78" s="159">
        <f>SUM(F66:F77)</f>
        <v>9857.6400000000012</v>
      </c>
      <c r="F78" s="145"/>
      <c r="G78" s="136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381"/>
    </row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  <row r="146" s="245" customFormat="1" x14ac:dyDescent="0.2"/>
    <row r="147" s="245" customFormat="1" x14ac:dyDescent="0.2"/>
    <row r="148" s="245" customFormat="1" x14ac:dyDescent="0.2"/>
    <row r="149" s="245" customFormat="1" x14ac:dyDescent="0.2"/>
    <row r="150" s="245" customFormat="1" x14ac:dyDescent="0.2"/>
    <row r="151" s="245" customFormat="1" x14ac:dyDescent="0.2"/>
  </sheetData>
  <mergeCells count="3">
    <mergeCell ref="B78:D78"/>
    <mergeCell ref="D6:F6"/>
    <mergeCell ref="A43:F43"/>
  </mergeCells>
  <phoneticPr fontId="75" type="noConversion"/>
  <dataValidations count="1">
    <dataValidation type="list" allowBlank="1" showInputMessage="1" showErrorMessage="1" sqref="H9" xr:uid="{F139245F-AB05-44C3-AAFE-B4E5ADFB773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scale="8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83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127">
    <tabColor rgb="FFFFFF00"/>
  </sheetPr>
  <dimension ref="A1:H14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CONCATENATE('535 Interior Painting'!E9,"/",'535 Interior Painting'!F9)</f>
        <v>JNB 20058/535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'535 Interior Painting'!A11</f>
        <v>Total Decorating</v>
      </c>
    </row>
    <row r="3" spans="1:8" x14ac:dyDescent="0.2">
      <c r="B3" t="str">
        <f>'535 Interior Painting'!A26</f>
        <v>PGWPPRNB</v>
      </c>
      <c r="C3" t="str">
        <f>'535 Interior Painting'!A26</f>
        <v>PGWPPRNB</v>
      </c>
      <c r="D3" t="str">
        <f>'535 Interior Painting'!B26</f>
        <v>Paint walls - acrylic seal &amp; two coats</v>
      </c>
      <c r="E3" s="14">
        <f>'535 Interior Painting'!C26</f>
        <v>441.6</v>
      </c>
      <c r="F3" s="75" t="str">
        <f>'535 Interior Painting'!D26</f>
        <v>m2</v>
      </c>
      <c r="G3" s="99">
        <f>'535 Interior Painting'!E26</f>
        <v>10</v>
      </c>
      <c r="H3" s="99">
        <f>E3*G3</f>
        <v>4416</v>
      </c>
    </row>
    <row r="4" spans="1:8" x14ac:dyDescent="0.2">
      <c r="B4" t="str">
        <f>'535 Interior Painting'!A27</f>
        <v>PGWPPCNB</v>
      </c>
      <c r="C4" t="str">
        <f>'535 Interior Painting'!A27</f>
        <v>PGWPPCNB</v>
      </c>
      <c r="D4" t="str">
        <f>'535 Interior Painting'!B27</f>
        <v>Paint ceilings - acrylic seal &amp; two coats</v>
      </c>
      <c r="E4" s="14">
        <f>'535 Interior Painting'!C27</f>
        <v>198.78</v>
      </c>
      <c r="F4" s="75" t="str">
        <f>'535 Interior Painting'!D27</f>
        <v>m2</v>
      </c>
      <c r="G4" s="99">
        <f>'535 Interior Painting'!E27</f>
        <v>12</v>
      </c>
      <c r="H4" s="99">
        <f t="shared" ref="H4:H14" si="0">E4*G4</f>
        <v>2385.36</v>
      </c>
    </row>
    <row r="5" spans="1:8" x14ac:dyDescent="0.2">
      <c r="B5" t="str">
        <f>'535 Interior Painting'!A28</f>
        <v>PGSKTFNB</v>
      </c>
      <c r="C5" t="str">
        <f>'535 Interior Painting'!A28</f>
        <v>PGSKTFNB</v>
      </c>
      <c r="D5" t="str">
        <f>'535 Interior Painting'!B28</f>
        <v>Paint skirtings</v>
      </c>
      <c r="E5" s="14">
        <f>'535 Interior Painting'!C28</f>
        <v>184.94</v>
      </c>
      <c r="F5" s="75" t="str">
        <f>'535 Interior Painting'!D28</f>
        <v xml:space="preserve"> mtr </v>
      </c>
      <c r="G5" s="99">
        <f>'535 Interior Painting'!E28</f>
        <v>4</v>
      </c>
      <c r="H5" s="99">
        <f t="shared" si="0"/>
        <v>739.76</v>
      </c>
    </row>
    <row r="6" spans="1:8" x14ac:dyDescent="0.2">
      <c r="B6" t="str">
        <f>'535 Interior Painting'!A29</f>
        <v>PGRVACNB</v>
      </c>
      <c r="C6" t="str">
        <f>'535 Interior Painting'!A29</f>
        <v>PGRVACNB</v>
      </c>
      <c r="D6" t="str">
        <f>'535 Interior Painting'!B29</f>
        <v>Paint reveals / Architraves</v>
      </c>
      <c r="E6" s="14">
        <f>'535 Interior Painting'!C29</f>
        <v>329.13</v>
      </c>
      <c r="F6" s="75" t="str">
        <f>'535 Interior Painting'!D29</f>
        <v xml:space="preserve"> mtr </v>
      </c>
      <c r="G6" s="99">
        <f>'535 Interior Painting'!E29</f>
        <v>4</v>
      </c>
      <c r="H6" s="99">
        <f t="shared" si="0"/>
        <v>1316.52</v>
      </c>
    </row>
    <row r="7" spans="1:8" x14ac:dyDescent="0.2">
      <c r="B7" t="str">
        <f>'535 Interior Painting'!A30</f>
        <v>PGSOVTDPLNB</v>
      </c>
      <c r="C7" t="str">
        <f>'535 Interior Painting'!A30</f>
        <v>PGSOVTDPLNB</v>
      </c>
      <c r="D7" t="str">
        <f>'535 Interior Painting'!B30</f>
        <v>Paint interior door (per leaf, double for o/height)</v>
      </c>
      <c r="E7" s="14">
        <f>'535 Interior Painting'!C30</f>
        <v>25</v>
      </c>
      <c r="F7" s="75" t="str">
        <f>'535 Interior Painting'!D30</f>
        <v xml:space="preserve"> each </v>
      </c>
      <c r="G7" s="99">
        <f>'535 Interior Painting'!E30</f>
        <v>40</v>
      </c>
      <c r="H7" s="99">
        <f t="shared" si="0"/>
        <v>1000</v>
      </c>
    </row>
    <row r="8" spans="1:8" x14ac:dyDescent="0.2">
      <c r="B8" t="e">
        <f>'535 Interior Painting'!A31</f>
        <v>#NUM!</v>
      </c>
      <c r="C8" t="e">
        <f>'535 Interior Painting'!A31</f>
        <v>#NUM!</v>
      </c>
      <c r="D8" t="e">
        <f>'535 Interior Painting'!B31</f>
        <v>#NUM!</v>
      </c>
      <c r="E8" s="14" t="e">
        <f>'535 Interior Painting'!C31</f>
        <v>#NUM!</v>
      </c>
      <c r="F8" s="75" t="e">
        <f>'535 Interior Painting'!D31</f>
        <v>#NUM!</v>
      </c>
      <c r="G8" s="99" t="e">
        <f>'535 Interior Painting'!E31</f>
        <v>#NUM!</v>
      </c>
      <c r="H8" s="99" t="e">
        <f t="shared" si="0"/>
        <v>#NUM!</v>
      </c>
    </row>
    <row r="9" spans="1:8" x14ac:dyDescent="0.2">
      <c r="B9" t="e">
        <f>'535 Interior Painting'!A32</f>
        <v>#NUM!</v>
      </c>
      <c r="C9" t="e">
        <f>'535 Interior Painting'!A32</f>
        <v>#NUM!</v>
      </c>
      <c r="D9" t="e">
        <f>'535 Interior Painting'!B32</f>
        <v>#NUM!</v>
      </c>
      <c r="E9" s="14" t="e">
        <f>'535 Interior Painting'!C32</f>
        <v>#NUM!</v>
      </c>
      <c r="F9" s="75" t="e">
        <f>'535 Interior Painting'!D32</f>
        <v>#NUM!</v>
      </c>
      <c r="G9" s="99" t="e">
        <f>'535 Interior Painting'!E32</f>
        <v>#NUM!</v>
      </c>
      <c r="H9" s="99" t="e">
        <f t="shared" si="0"/>
        <v>#NUM!</v>
      </c>
    </row>
    <row r="10" spans="1:8" x14ac:dyDescent="0.2">
      <c r="B10" t="e">
        <f>'535 Interior Painting'!A33</f>
        <v>#NUM!</v>
      </c>
      <c r="C10" t="e">
        <f>'535 Interior Painting'!A33</f>
        <v>#NUM!</v>
      </c>
      <c r="D10" t="e">
        <f>'535 Interior Painting'!B33</f>
        <v>#NUM!</v>
      </c>
      <c r="E10" s="14" t="e">
        <f>'535 Interior Painting'!C33</f>
        <v>#NUM!</v>
      </c>
      <c r="F10" s="75" t="e">
        <f>'535 Interior Painting'!D33</f>
        <v>#NUM!</v>
      </c>
      <c r="G10" s="99" t="e">
        <f>'535 Interior Painting'!E33</f>
        <v>#NUM!</v>
      </c>
      <c r="H10" s="99" t="e">
        <f t="shared" si="0"/>
        <v>#NUM!</v>
      </c>
    </row>
    <row r="11" spans="1:8" x14ac:dyDescent="0.2">
      <c r="B11" t="e">
        <f>'535 Interior Painting'!A34</f>
        <v>#NUM!</v>
      </c>
      <c r="C11" t="e">
        <f>'535 Interior Painting'!A34</f>
        <v>#NUM!</v>
      </c>
      <c r="D11" t="e">
        <f>'535 Interior Painting'!B34</f>
        <v>#NUM!</v>
      </c>
      <c r="E11" s="14" t="e">
        <f>'535 Interior Painting'!C34</f>
        <v>#NUM!</v>
      </c>
      <c r="F11" s="75" t="e">
        <f>'535 Interior Painting'!D34</f>
        <v>#NUM!</v>
      </c>
      <c r="G11" s="99" t="e">
        <f>'535 Interior Painting'!E34</f>
        <v>#NUM!</v>
      </c>
      <c r="H11" s="99" t="e">
        <f t="shared" si="0"/>
        <v>#NUM!</v>
      </c>
    </row>
    <row r="12" spans="1:8" x14ac:dyDescent="0.2">
      <c r="B12" t="e">
        <f>'535 Interior Painting'!A35</f>
        <v>#NUM!</v>
      </c>
      <c r="C12" t="e">
        <f>'535 Interior Painting'!A35</f>
        <v>#NUM!</v>
      </c>
      <c r="D12" t="e">
        <f>'535 Interior Painting'!B35</f>
        <v>#NUM!</v>
      </c>
      <c r="E12" s="14" t="e">
        <f>'535 Interior Painting'!C35</f>
        <v>#NUM!</v>
      </c>
      <c r="F12" s="75" t="e">
        <f>'535 Interior Painting'!D35</f>
        <v>#NUM!</v>
      </c>
      <c r="G12" s="99" t="e">
        <f>'535 Interior Painting'!E35</f>
        <v>#NUM!</v>
      </c>
      <c r="H12" s="99" t="e">
        <f t="shared" si="0"/>
        <v>#NUM!</v>
      </c>
    </row>
    <row r="13" spans="1:8" x14ac:dyDescent="0.2">
      <c r="B13" t="e">
        <f>'535 Interior Painting'!A36</f>
        <v>#NUM!</v>
      </c>
      <c r="C13" t="e">
        <f>'535 Interior Painting'!A36</f>
        <v>#NUM!</v>
      </c>
      <c r="D13" t="e">
        <f>'535 Interior Painting'!B36</f>
        <v>#NUM!</v>
      </c>
      <c r="E13" s="14" t="e">
        <f>'535 Interior Painting'!C36</f>
        <v>#NUM!</v>
      </c>
      <c r="F13" s="75" t="e">
        <f>'535 Interior Painting'!D36</f>
        <v>#NUM!</v>
      </c>
      <c r="G13" s="99" t="e">
        <f>'535 Interior Painting'!E36</f>
        <v>#NUM!</v>
      </c>
      <c r="H13" s="99" t="e">
        <f t="shared" si="0"/>
        <v>#NUM!</v>
      </c>
    </row>
    <row r="14" spans="1:8" x14ac:dyDescent="0.2">
      <c r="B14">
        <f>'535 Interior Painting'!A37</f>
        <v>0</v>
      </c>
      <c r="C14">
        <f>'535 Interior Painting'!A37</f>
        <v>0</v>
      </c>
      <c r="D14">
        <f>'535 Interior Painting'!B37</f>
        <v>0</v>
      </c>
      <c r="E14" s="14">
        <f>'535 Interior Painting'!C37</f>
        <v>0</v>
      </c>
      <c r="F14" s="75">
        <f>'535 Interior Painting'!D37</f>
        <v>0</v>
      </c>
      <c r="G14" s="99">
        <f>'535 Interior Painting'!E37</f>
        <v>0</v>
      </c>
      <c r="H14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48">
    <tabColor indexed="10"/>
  </sheetPr>
  <dimension ref="A1:T137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535.1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1019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54923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1383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Nelson Bays Decorating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3 Atawhai Drive, Nelson 7010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03 548 3836</v>
      </c>
      <c r="C13" s="36"/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021 023 52728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steve@nbd.co.nz</v>
      </c>
      <c r="C15" s="36"/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Steve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33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398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398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5" t="s">
        <v>1055</v>
      </c>
      <c r="B23" s="34" t="str">
        <f>'Main Sheet'!B7</f>
        <v>Site Address</v>
      </c>
      <c r="C23" s="36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60" t="s">
        <v>1948</v>
      </c>
      <c r="B25" s="60" t="s">
        <v>935</v>
      </c>
      <c r="C25" s="60" t="s">
        <v>937</v>
      </c>
      <c r="D25" s="60" t="s">
        <v>936</v>
      </c>
      <c r="E25" s="61" t="s">
        <v>1864</v>
      </c>
      <c r="F25" s="457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A57</f>
        <v>PGEPSFNB</v>
      </c>
      <c r="B26" s="358" t="str">
        <f>VLOOKUP(A26,$A$55:$E$400,2,0)</f>
        <v>Painting standard soffits</v>
      </c>
      <c r="C26" s="40">
        <f>VLOOKUP(A26,$A$55:$E$400,3,0)</f>
        <v>60.19</v>
      </c>
      <c r="D26" s="40" t="str">
        <f>VLOOKUP(A26,$A$55:$E$400,4,0)</f>
        <v xml:space="preserve"> mtr </v>
      </c>
      <c r="E26" s="434">
        <f>VLOOKUP(A26,$A$55:$E$400,5,0)</f>
        <v>10.5</v>
      </c>
      <c r="F26" s="390">
        <f>C26*E26</f>
        <v>631.995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 t="shared" ref="A27:A31" si="0">A58</f>
        <v>PGEXSFNB</v>
      </c>
      <c r="B27" s="358" t="str">
        <f t="shared" ref="B27:B31" si="1">VLOOKUP(A27,$A$55:$E$400,2,0)</f>
        <v>Painting to large soffit</v>
      </c>
      <c r="C27" s="40">
        <f t="shared" ref="C27:C31" si="2">VLOOKUP(A27,$A$55:$E$400,3,0)</f>
        <v>11.17</v>
      </c>
      <c r="D27" s="40" t="str">
        <f t="shared" ref="D27:D31" si="3">VLOOKUP(A27,$A$55:$E$400,4,0)</f>
        <v xml:space="preserve"> m2 </v>
      </c>
      <c r="E27" s="383">
        <f t="shared" ref="E27:E31" si="4">VLOOKUP(A27,$A$55:$E$400,5,0)</f>
        <v>15</v>
      </c>
      <c r="F27" s="390">
        <f t="shared" ref="F27:F31" si="5">C27*E27</f>
        <v>167.55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 t="shared" si="0"/>
        <v>PGGDR</v>
      </c>
      <c r="B28" s="358" t="str">
        <f t="shared" si="1"/>
        <v>Paint garage door reveal</v>
      </c>
      <c r="C28" s="40">
        <f t="shared" si="2"/>
        <v>1</v>
      </c>
      <c r="D28" s="40" t="str">
        <f t="shared" si="3"/>
        <v>sum</v>
      </c>
      <c r="E28" s="383">
        <f t="shared" si="4"/>
        <v>190</v>
      </c>
      <c r="F28" s="390">
        <f t="shared" si="5"/>
        <v>190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 t="shared" si="0"/>
        <v>PGWBM2NB</v>
      </c>
      <c r="B29" s="358" t="str">
        <f t="shared" si="1"/>
        <v>Paint or stain weatherboards</v>
      </c>
      <c r="C29" s="40">
        <f t="shared" si="2"/>
        <v>13.31</v>
      </c>
      <c r="D29" s="40" t="str">
        <f t="shared" si="3"/>
        <v xml:space="preserve"> m2 </v>
      </c>
      <c r="E29" s="383">
        <f t="shared" si="4"/>
        <v>40</v>
      </c>
      <c r="F29" s="390">
        <f t="shared" si="5"/>
        <v>532.4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str">
        <f t="shared" si="0"/>
        <v>PGEVM</v>
      </c>
      <c r="B30" s="358" t="e">
        <f t="shared" si="1"/>
        <v>#N/A</v>
      </c>
      <c r="C30" s="40">
        <f t="shared" si="2"/>
        <v>1</v>
      </c>
      <c r="D30" s="40" t="e">
        <f t="shared" si="3"/>
        <v>#N/A</v>
      </c>
      <c r="E30" s="383" t="e">
        <f t="shared" si="4"/>
        <v>#N/A</v>
      </c>
      <c r="F30" s="390" t="e">
        <f t="shared" si="5"/>
        <v>#N/A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 t="shared" si="0"/>
        <v>#NUM!</v>
      </c>
      <c r="B31" s="358" t="e">
        <f t="shared" si="1"/>
        <v>#NUM!</v>
      </c>
      <c r="C31" s="40" t="e">
        <f t="shared" si="2"/>
        <v>#NUM!</v>
      </c>
      <c r="D31" s="40" t="e">
        <f t="shared" si="3"/>
        <v>#NUM!</v>
      </c>
      <c r="E31" s="383" t="e">
        <f t="shared" si="4"/>
        <v>#NUM!</v>
      </c>
      <c r="F31" s="390" t="e">
        <f t="shared" si="5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58"/>
      <c r="C32" s="38"/>
      <c r="D32" s="40"/>
      <c r="E32" s="383"/>
      <c r="F32" s="390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/>
      <c r="B33" s="359"/>
      <c r="C33" s="358"/>
      <c r="D33" s="362"/>
      <c r="E33" s="362"/>
      <c r="F33" s="453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2"/>
      <c r="B34" s="359"/>
      <c r="C34" s="358"/>
      <c r="D34" s="362"/>
      <c r="E34" s="362"/>
      <c r="F34" s="453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3"/>
      <c r="B35" s="361"/>
      <c r="C35" s="360"/>
      <c r="D35" s="363"/>
      <c r="E35" s="363"/>
      <c r="F35" s="391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1"/>
      <c r="B36" s="31"/>
      <c r="C36" s="31"/>
      <c r="D36" s="31"/>
      <c r="E36" s="63" t="s">
        <v>1896</v>
      </c>
      <c r="F36" s="454" t="e">
        <f>SUM(F26:F35)</f>
        <v>#N/A</v>
      </c>
      <c r="G36" s="387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 t="s">
        <v>1897</v>
      </c>
      <c r="F37" s="455" t="e">
        <f>F36*15%</f>
        <v>#N/A</v>
      </c>
      <c r="G37" s="387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E38" s="33" t="s">
        <v>1395</v>
      </c>
      <c r="F38" s="454" t="e">
        <f>F36+F37</f>
        <v>#N/A</v>
      </c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E39" s="33"/>
      <c r="F39" s="222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24.75" customHeight="1" x14ac:dyDescent="0.2">
      <c r="A40" s="869" t="s">
        <v>1008</v>
      </c>
      <c r="B40" s="869"/>
      <c r="C40" s="869"/>
      <c r="D40" s="869"/>
      <c r="E40" s="869"/>
      <c r="F40" s="86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415" t="s">
        <v>1020</v>
      </c>
      <c r="B42" s="76" t="s">
        <v>800</v>
      </c>
      <c r="C42" s="44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18" customHeight="1" x14ac:dyDescent="0.2">
      <c r="A43" s="415" t="s">
        <v>1021</v>
      </c>
      <c r="B43" s="3" t="s">
        <v>800</v>
      </c>
      <c r="C43" s="44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415" t="s">
        <v>7987</v>
      </c>
      <c r="B44" s="3" t="s">
        <v>800</v>
      </c>
      <c r="C44" s="44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8" customHeight="1" x14ac:dyDescent="0.2">
      <c r="A45" s="338" t="s">
        <v>2509</v>
      </c>
      <c r="B45" s="76" t="s">
        <v>8081</v>
      </c>
      <c r="C45" s="53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415" t="s">
        <v>1941</v>
      </c>
      <c r="B46" s="3" t="s">
        <v>57</v>
      </c>
      <c r="C46" s="44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8" customHeight="1" x14ac:dyDescent="0.2">
      <c r="A47" s="338" t="s">
        <v>1588</v>
      </c>
      <c r="B47" s="133"/>
      <c r="C47" s="53"/>
      <c r="D47" s="872"/>
      <c r="E47" s="872"/>
      <c r="F47" s="872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53"/>
      <c r="B48" s="53"/>
      <c r="C48" s="53"/>
      <c r="D48" s="48"/>
      <c r="E48" s="48"/>
      <c r="F48" s="48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53"/>
      <c r="B49" s="53"/>
      <c r="C49" s="53"/>
      <c r="D49" s="48"/>
      <c r="E49" s="48"/>
      <c r="F49" s="48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437" t="s">
        <v>7888</v>
      </c>
      <c r="B50" s="349"/>
      <c r="C50" s="385"/>
      <c r="D50" s="396"/>
      <c r="E50" s="396"/>
      <c r="F50" s="409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437" t="s">
        <v>7889</v>
      </c>
      <c r="B51" s="349"/>
      <c r="C51" s="385"/>
      <c r="D51" s="397"/>
      <c r="E51" s="397"/>
      <c r="F51" s="410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386" t="s">
        <v>1006</v>
      </c>
      <c r="B52" s="396" t="s">
        <v>7477</v>
      </c>
      <c r="C52" s="385"/>
      <c r="D52" s="396"/>
      <c r="E52" s="396"/>
      <c r="F52" s="409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437" t="s">
        <v>2391</v>
      </c>
      <c r="B53" s="466" t="s">
        <v>30840</v>
      </c>
      <c r="C53" s="385"/>
      <c r="E53" s="396"/>
      <c r="F53" s="409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D54" s="31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245" customFormat="1" ht="13.5" thickBot="1" x14ac:dyDescent="0.25"/>
    <row r="56" spans="1:20" s="29" customFormat="1" ht="27" thickBot="1" x14ac:dyDescent="0.45">
      <c r="A56" s="191">
        <v>535</v>
      </c>
      <c r="B56" s="181" t="s">
        <v>7922</v>
      </c>
      <c r="C56" s="192"/>
      <c r="D56" s="193"/>
      <c r="E56" s="194"/>
      <c r="F56" s="195"/>
      <c r="G56" s="381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17" t="str" cm="1">
        <f t="array" ref="A57">INDEX(XML!D:D,SMALL(IF(($G$1=XML!B:B),ROW(XML!B:B)-MIN(ROW(XML!B:B))+1,""),ROWS($A$1:A1)))</f>
        <v>PGEPSFNB</v>
      </c>
      <c r="B57" s="210" t="str">
        <f>VLOOKUP(A57,'Main Item List'!$A$3:$D$27784,2,0)</f>
        <v>Painting standard soffits</v>
      </c>
      <c r="C57" s="216" cm="1">
        <f t="array" ref="C57">INDEX(XML!$J$1:$J$1202,SMALL(IF(($G$1=XML!$B$1:$B$1202),ROW(XML!$B$1:$B$1202)-MIN(ROW(XML!$B$1:$B$1202))+1,""),ROWS($C$1:C1)))</f>
        <v>60.19</v>
      </c>
      <c r="D57" s="211" t="str">
        <f>VLOOKUP(A57,'Main Item List'!$A$3:$D$149731,3,0)</f>
        <v xml:space="preserve"> mtr </v>
      </c>
      <c r="E57" s="212">
        <f>VLOOKUP(A57,'Main Item List'!$A$3:$D$27784,4,0)</f>
        <v>10.5</v>
      </c>
      <c r="F57" s="213">
        <f t="shared" ref="F57:F62" si="6">IFERROR((C57*E57),"0")</f>
        <v>631.995</v>
      </c>
      <c r="G57" s="381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17" t="str" cm="1">
        <f t="array" ref="A58">INDEX(XML!D:D,SMALL(IF(($G$1=XML!B:B),ROW(XML!B:B)-MIN(ROW(XML!B:B))+1,""),ROWS($A$1:A2)))</f>
        <v>PGEXSFNB</v>
      </c>
      <c r="B58" s="210" t="str">
        <f>VLOOKUP(A58,'Main Item List'!$A$3:$D$27784,2,0)</f>
        <v>Painting to large soffit</v>
      </c>
      <c r="C58" s="216" cm="1">
        <f t="array" ref="C58">INDEX(XML!$J$1:$J$1202,SMALL(IF(($G$1=XML!$B$1:$B$1202),ROW(XML!$B$1:$B$1202)-MIN(ROW(XML!$B$1:$B$1202))+1,""),ROWS($C$1:C2)))</f>
        <v>11.17</v>
      </c>
      <c r="D58" s="211" t="str">
        <f>VLOOKUP(A58,'Main Item List'!$A$3:$D$149731,3,0)</f>
        <v xml:space="preserve"> m2 </v>
      </c>
      <c r="E58" s="212">
        <f>VLOOKUP(A58,'Main Item List'!$A$3:$D$27784,4,0)</f>
        <v>15</v>
      </c>
      <c r="F58" s="213">
        <f t="shared" si="6"/>
        <v>167.55</v>
      </c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17" t="str" cm="1">
        <f t="array" ref="A59">INDEX(XML!D:D,SMALL(IF(($G$1=XML!B:B),ROW(XML!B:B)-MIN(ROW(XML!B:B))+1,""),ROWS($A$1:A3)))</f>
        <v>PGGDR</v>
      </c>
      <c r="B59" s="210" t="str">
        <f>VLOOKUP(A59,'Main Item List'!$A$3:$D$27784,2,0)</f>
        <v>Paint garage door reveal</v>
      </c>
      <c r="C59" s="216" cm="1">
        <f t="array" ref="C59">INDEX(XML!$J$1:$J$1202,SMALL(IF(($G$1=XML!$B$1:$B$1202),ROW(XML!$B$1:$B$1202)-MIN(ROW(XML!$B$1:$B$1202))+1,""),ROWS($C$1:C3)))</f>
        <v>1</v>
      </c>
      <c r="D59" s="211" t="str">
        <f>VLOOKUP(A59,'Main Item List'!$A$3:$D$149731,3,0)</f>
        <v>sum</v>
      </c>
      <c r="E59" s="212">
        <f>VLOOKUP(A59,'Main Item List'!$A$3:$D$27784,4,0)</f>
        <v>190</v>
      </c>
      <c r="F59" s="213">
        <f t="shared" si="6"/>
        <v>190</v>
      </c>
      <c r="G59" s="381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17" t="str" cm="1">
        <f t="array" ref="A60">INDEX(XML!D:D,SMALL(IF(($G$1=XML!B:B),ROW(XML!B:B)-MIN(ROW(XML!B:B))+1,""),ROWS($A$1:A4)))</f>
        <v>PGWBM2NB</v>
      </c>
      <c r="B60" s="210" t="str">
        <f>VLOOKUP(A60,'Main Item List'!$A$3:$D$27784,2,0)</f>
        <v>Paint or stain weatherboards</v>
      </c>
      <c r="C60" s="216" cm="1">
        <f t="array" ref="C60">INDEX(XML!$J$1:$J$1202,SMALL(IF(($G$1=XML!$B$1:$B$1202),ROW(XML!$B$1:$B$1202)-MIN(ROW(XML!$B$1:$B$1202))+1,""),ROWS($C$1:C4)))</f>
        <v>13.31</v>
      </c>
      <c r="D60" s="211" t="str">
        <f>VLOOKUP(A60,'Main Item List'!$A$3:$D$149731,3,0)</f>
        <v xml:space="preserve"> m2 </v>
      </c>
      <c r="E60" s="212">
        <f>VLOOKUP(A60,'Main Item List'!$A$3:$D$27784,4,0)</f>
        <v>40</v>
      </c>
      <c r="F60" s="213">
        <f t="shared" si="6"/>
        <v>532.4</v>
      </c>
      <c r="G60" s="381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79" customFormat="1" x14ac:dyDescent="0.2">
      <c r="A61" s="217" t="str" cm="1">
        <f t="array" ref="A61">INDEX(XML!D:D,SMALL(IF(($G$1=XML!B:B),ROW(XML!B:B)-MIN(ROW(XML!B:B))+1,""),ROWS($A$1:A5)))</f>
        <v>PGEVM</v>
      </c>
      <c r="B61" s="210" t="e">
        <f>VLOOKUP(A61,'Main Item List'!$A$3:$D$27784,2,0)</f>
        <v>#N/A</v>
      </c>
      <c r="C61" s="216" cm="1">
        <f t="array" ref="C61">INDEX(XML!$J$1:$J$1202,SMALL(IF(($G$1=XML!$B$1:$B$1202),ROW(XML!$B$1:$B$1202)-MIN(ROW(XML!$B$1:$B$1202))+1,""),ROWS($C$1:C5)))</f>
        <v>1</v>
      </c>
      <c r="D61" s="211" t="e">
        <f>VLOOKUP(A61,'Main Item List'!$A$3:$D$149731,3,0)</f>
        <v>#N/A</v>
      </c>
      <c r="E61" s="212" t="e">
        <f>VLOOKUP(A61,'Main Item List'!$A$3:$D$27784,4,0)</f>
        <v>#N/A</v>
      </c>
      <c r="F61" s="213" t="str">
        <f t="shared" si="6"/>
        <v>0</v>
      </c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248"/>
    </row>
    <row r="62" spans="1:20" s="29" customFormat="1" x14ac:dyDescent="0.2">
      <c r="A62" s="217" t="e" cm="1">
        <f t="array" ref="A62">INDEX(XML!D:D,SMALL(IF(($G$1=XML!B:B),ROW(XML!B:B)-MIN(ROW(XML!B:B))+1,""),ROWS($A$1:A6)))</f>
        <v>#NUM!</v>
      </c>
      <c r="B62" s="210" t="e">
        <f>VLOOKUP(A62,'Main Item List'!$A$3:$D$27784,2,0)</f>
        <v>#NUM!</v>
      </c>
      <c r="C62" s="216" t="e" cm="1">
        <f t="array" ref="C62">INDEX(XML!$J$1:$J$1202,SMALL(IF(($G$1=XML!$B$1:$B$1202),ROW(XML!$B$1:$B$1202)-MIN(ROW(XML!$B$1:$B$1202))+1,""),ROWS($C$1:C6)))</f>
        <v>#NUM!</v>
      </c>
      <c r="D62" s="211" t="e">
        <f>VLOOKUP(A62,'Main Item List'!$A$3:$D$149731,3,0)</f>
        <v>#NUM!</v>
      </c>
      <c r="E62" s="212" t="e">
        <f>VLOOKUP(A62,'Main Item List'!$A$3:$D$27784,4,0)</f>
        <v>#NUM!</v>
      </c>
      <c r="F62" s="213" t="str">
        <f t="shared" si="6"/>
        <v>0</v>
      </c>
      <c r="G62" s="381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160"/>
      <c r="B63" s="220"/>
      <c r="C63" s="221"/>
      <c r="D63" s="220"/>
      <c r="E63" s="222"/>
      <c r="F63" s="145"/>
      <c r="G63" s="381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160"/>
      <c r="B64" s="813" t="s">
        <v>2454</v>
      </c>
      <c r="C64" s="813"/>
      <c r="D64" s="813"/>
      <c r="E64" s="159">
        <f>SUM(F57:F63)</f>
        <v>1521.9450000000002</v>
      </c>
      <c r="F64" s="145"/>
      <c r="G64" s="381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</sheetData>
  <mergeCells count="4">
    <mergeCell ref="B64:D64"/>
    <mergeCell ref="D6:F6"/>
    <mergeCell ref="A40:F40"/>
    <mergeCell ref="D47:F47"/>
  </mergeCells>
  <phoneticPr fontId="75" type="noConversion"/>
  <dataValidations count="1">
    <dataValidation type="list" allowBlank="1" showInputMessage="1" showErrorMessage="1" sqref="H9" xr:uid="{806CA16F-8740-4507-AC55-F05A904B6C78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85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128">
    <tabColor rgb="FFFFFF00"/>
  </sheetPr>
  <dimension ref="A1:H12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CONCATENATE('535.1 Exterior Painting'!E9,"/",'535.1 Exterior Painting'!F9)</f>
        <v>JNB 20058/535.1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'535.1 Exterior Painting'!A11</f>
        <v>Nelson Bays Decorating</v>
      </c>
    </row>
    <row r="3" spans="1:8" x14ac:dyDescent="0.2">
      <c r="B3" t="str">
        <f>'535.1 Exterior Painting'!A26</f>
        <v>PGEPSFNB</v>
      </c>
      <c r="C3" t="str">
        <f>'535.1 Exterior Painting'!A26</f>
        <v>PGEPSFNB</v>
      </c>
      <c r="D3" t="str">
        <f>'535.1 Exterior Painting'!B26</f>
        <v>Painting standard soffits</v>
      </c>
      <c r="E3">
        <f>'535.1 Exterior Painting'!C26</f>
        <v>60.19</v>
      </c>
      <c r="F3" s="55" t="str">
        <f>'535.1 Exterior Painting'!D26</f>
        <v xml:space="preserve"> mtr </v>
      </c>
      <c r="G3" s="99">
        <f>'535.1 Exterior Painting'!E26</f>
        <v>10.5</v>
      </c>
      <c r="H3" s="99">
        <f>E3*G3</f>
        <v>631.995</v>
      </c>
    </row>
    <row r="4" spans="1:8" x14ac:dyDescent="0.2">
      <c r="B4" t="str">
        <f>'535.1 Exterior Painting'!A27</f>
        <v>PGEXSFNB</v>
      </c>
      <c r="C4" t="str">
        <f>'535.1 Exterior Painting'!A27</f>
        <v>PGEXSFNB</v>
      </c>
      <c r="D4" t="str">
        <f>'535.1 Exterior Painting'!B27</f>
        <v>Painting to large soffit</v>
      </c>
      <c r="E4">
        <f>'535.1 Exterior Painting'!C27</f>
        <v>11.17</v>
      </c>
      <c r="F4" s="55" t="str">
        <f>'535.1 Exterior Painting'!D27</f>
        <v xml:space="preserve"> m2 </v>
      </c>
      <c r="G4" s="99">
        <f>'535.1 Exterior Painting'!E27</f>
        <v>15</v>
      </c>
      <c r="H4" s="99">
        <f t="shared" ref="H4:H12" si="0">E4*G4</f>
        <v>167.55</v>
      </c>
    </row>
    <row r="5" spans="1:8" x14ac:dyDescent="0.2">
      <c r="B5" t="str">
        <f>'535.1 Exterior Painting'!A28</f>
        <v>PGGDR</v>
      </c>
      <c r="C5" t="str">
        <f>'535.1 Exterior Painting'!A28</f>
        <v>PGGDR</v>
      </c>
      <c r="D5" t="str">
        <f>'535.1 Exterior Painting'!B28</f>
        <v>Paint garage door reveal</v>
      </c>
      <c r="E5">
        <f>'535.1 Exterior Painting'!C28</f>
        <v>1</v>
      </c>
      <c r="F5" s="55" t="str">
        <f>'535.1 Exterior Painting'!D28</f>
        <v>sum</v>
      </c>
      <c r="G5" s="99">
        <f>'535.1 Exterior Painting'!E28</f>
        <v>190</v>
      </c>
      <c r="H5" s="99">
        <f t="shared" si="0"/>
        <v>190</v>
      </c>
    </row>
    <row r="6" spans="1:8" x14ac:dyDescent="0.2">
      <c r="B6" t="str">
        <f>'535.1 Exterior Painting'!A29</f>
        <v>PGWBM2NB</v>
      </c>
      <c r="C6" t="str">
        <f>'535.1 Exterior Painting'!A29</f>
        <v>PGWBM2NB</v>
      </c>
      <c r="D6" t="str">
        <f>'535.1 Exterior Painting'!B29</f>
        <v>Paint or stain weatherboards</v>
      </c>
      <c r="E6">
        <f>'535.1 Exterior Painting'!C29</f>
        <v>13.31</v>
      </c>
      <c r="F6" s="55" t="str">
        <f>'535.1 Exterior Painting'!D29</f>
        <v xml:space="preserve"> m2 </v>
      </c>
      <c r="G6" s="99">
        <f>'535.1 Exterior Painting'!E29</f>
        <v>40</v>
      </c>
      <c r="H6" s="99">
        <f t="shared" si="0"/>
        <v>532.4</v>
      </c>
    </row>
    <row r="7" spans="1:8" x14ac:dyDescent="0.2">
      <c r="B7" t="str">
        <f>'535.1 Exterior Painting'!A30</f>
        <v>PGEVM</v>
      </c>
      <c r="C7" t="str">
        <f>'535.1 Exterior Painting'!A30</f>
        <v>PGEVM</v>
      </c>
      <c r="D7" t="e">
        <f>'535.1 Exterior Painting'!B30</f>
        <v>#N/A</v>
      </c>
      <c r="E7">
        <f>'535.1 Exterior Painting'!C30</f>
        <v>1</v>
      </c>
      <c r="F7" s="55" t="e">
        <f>'535.1 Exterior Painting'!D30</f>
        <v>#N/A</v>
      </c>
      <c r="G7" s="99" t="e">
        <f>'535.1 Exterior Painting'!E30</f>
        <v>#N/A</v>
      </c>
      <c r="H7" s="99" t="e">
        <f t="shared" si="0"/>
        <v>#N/A</v>
      </c>
    </row>
    <row r="8" spans="1:8" x14ac:dyDescent="0.2">
      <c r="B8" t="e">
        <f>'535.1 Exterior Painting'!A31</f>
        <v>#NUM!</v>
      </c>
      <c r="C8" t="e">
        <f>'535.1 Exterior Painting'!A31</f>
        <v>#NUM!</v>
      </c>
      <c r="D8" t="e">
        <f>'535.1 Exterior Painting'!B31</f>
        <v>#NUM!</v>
      </c>
      <c r="E8" t="e">
        <f>'535.1 Exterior Painting'!C31</f>
        <v>#NUM!</v>
      </c>
      <c r="F8" s="55" t="e">
        <f>'535.1 Exterior Painting'!D31</f>
        <v>#NUM!</v>
      </c>
      <c r="G8" s="99" t="e">
        <f>'535.1 Exterior Painting'!E31</f>
        <v>#NUM!</v>
      </c>
      <c r="H8" s="99" t="e">
        <f t="shared" si="0"/>
        <v>#NUM!</v>
      </c>
    </row>
    <row r="9" spans="1:8" x14ac:dyDescent="0.2">
      <c r="B9">
        <f>'535.1 Exterior Painting'!A32</f>
        <v>0</v>
      </c>
      <c r="C9">
        <f>'535.1 Exterior Painting'!A32</f>
        <v>0</v>
      </c>
      <c r="D9">
        <f>'535.1 Exterior Painting'!B32</f>
        <v>0</v>
      </c>
      <c r="E9">
        <f>'535.1 Exterior Painting'!C32</f>
        <v>0</v>
      </c>
      <c r="F9" s="55">
        <f>'535.1 Exterior Painting'!D32</f>
        <v>0</v>
      </c>
      <c r="G9" s="99">
        <f>'535.1 Exterior Painting'!E32</f>
        <v>0</v>
      </c>
      <c r="H9" s="99">
        <f t="shared" si="0"/>
        <v>0</v>
      </c>
    </row>
    <row r="10" spans="1:8" x14ac:dyDescent="0.2">
      <c r="B10">
        <f>'535.1 Exterior Painting'!A33</f>
        <v>0</v>
      </c>
      <c r="C10">
        <f>'535.1 Exterior Painting'!A33</f>
        <v>0</v>
      </c>
      <c r="D10">
        <f>'535.1 Exterior Painting'!B33</f>
        <v>0</v>
      </c>
      <c r="E10">
        <f>'535.1 Exterior Painting'!C33</f>
        <v>0</v>
      </c>
      <c r="F10" s="55">
        <f>'535.1 Exterior Painting'!D33</f>
        <v>0</v>
      </c>
      <c r="G10" s="99">
        <f>'535.1 Exterior Painting'!E33</f>
        <v>0</v>
      </c>
      <c r="H10" s="99">
        <f t="shared" si="0"/>
        <v>0</v>
      </c>
    </row>
    <row r="11" spans="1:8" x14ac:dyDescent="0.2">
      <c r="B11">
        <f>'535.1 Exterior Painting'!A34</f>
        <v>0</v>
      </c>
      <c r="C11">
        <f>'535.1 Exterior Painting'!A34</f>
        <v>0</v>
      </c>
      <c r="D11">
        <f>'535.1 Exterior Painting'!B34</f>
        <v>0</v>
      </c>
      <c r="E11">
        <f>'535.1 Exterior Painting'!C34</f>
        <v>0</v>
      </c>
      <c r="F11" s="55">
        <f>'535.1 Exterior Painting'!D34</f>
        <v>0</v>
      </c>
      <c r="G11" s="99">
        <f>'535.1 Exterior Painting'!E34</f>
        <v>0</v>
      </c>
      <c r="H11" s="99">
        <f t="shared" si="0"/>
        <v>0</v>
      </c>
    </row>
    <row r="12" spans="1:8" x14ac:dyDescent="0.2">
      <c r="B12">
        <f>'535.1 Exterior Painting'!A35</f>
        <v>0</v>
      </c>
      <c r="C12">
        <f>'535.1 Exterior Painting'!A35</f>
        <v>0</v>
      </c>
      <c r="D12">
        <f>'535.1 Exterior Painting'!B35</f>
        <v>0</v>
      </c>
      <c r="E12">
        <f>'535.1 Exterior Painting'!C35</f>
        <v>0</v>
      </c>
      <c r="F12" s="55">
        <f>'535.1 Exterior Painting'!D35</f>
        <v>0</v>
      </c>
      <c r="G12" s="99">
        <f>'535.1 Exterior Painting'!E35</f>
        <v>0</v>
      </c>
      <c r="H12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49">
    <tabColor indexed="10"/>
    <pageSetUpPr fitToPage="1"/>
  </sheetPr>
  <dimension ref="A1:T153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545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58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54370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1107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Re-Space Ltd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3224, Richmond,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0800 477 223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027 404 6502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steve@respace.co.nz</v>
      </c>
      <c r="C15" s="36"/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Steve</v>
      </c>
      <c r="C16" s="36"/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414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ht="13.5" customHeigh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ht="13.5" customHeigh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ht="13.5" customHeight="1" x14ac:dyDescent="0.2">
      <c r="D20" s="33" t="s">
        <v>3381</v>
      </c>
      <c r="E20" s="401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ht="13.5" customHeight="1" x14ac:dyDescent="0.2">
      <c r="D21" s="33" t="s">
        <v>3382</v>
      </c>
      <c r="E21" s="401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ht="13.5" customHeight="1" x14ac:dyDescent="0.2">
      <c r="E22" s="24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5" t="s">
        <v>1055</v>
      </c>
      <c r="B23" s="34" t="str">
        <f>'Main Sheet'!B7</f>
        <v>Site Address</v>
      </c>
      <c r="C23" s="36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60" t="s">
        <v>1948</v>
      </c>
      <c r="B25" s="60" t="s">
        <v>935</v>
      </c>
      <c r="C25" s="60" t="s">
        <v>937</v>
      </c>
      <c r="D25" s="60" t="s">
        <v>936</v>
      </c>
      <c r="E25" s="61" t="s">
        <v>1864</v>
      </c>
      <c r="F25" s="457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'545 Wardrobes'!A68</f>
        <v>WDAQ</v>
      </c>
      <c r="B26" s="364" t="str">
        <f t="shared" ref="B26:B36" si="0">VLOOKUP(A26,$A$66:$E$402,2,0)</f>
        <v>Wardrobes as quoted</v>
      </c>
      <c r="C26" s="40">
        <f t="shared" ref="C26:C36" si="1">VLOOKUP(A26,$A$66:$E$402,3,0)</f>
        <v>1</v>
      </c>
      <c r="D26" s="39" t="str">
        <f t="shared" ref="D26:D36" si="2">VLOOKUP(A26,$A$66:$E$402,4,0)</f>
        <v>quote</v>
      </c>
      <c r="E26" s="434">
        <f t="shared" ref="E26:E36" si="3">VLOOKUP(A26,$A$66:$E$402,5,0)</f>
        <v>3500</v>
      </c>
      <c r="F26" s="390">
        <f>C26*E26</f>
        <v>3500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'545 Wardrobes'!A69</f>
        <v>FSMCRFS</v>
      </c>
      <c r="B27" s="364" t="str">
        <f t="shared" si="0"/>
        <v>200mm radius flat shelves for glass shower</v>
      </c>
      <c r="C27" s="40">
        <f t="shared" si="1"/>
        <v>2</v>
      </c>
      <c r="D27" s="39" t="str">
        <f t="shared" si="2"/>
        <v>each</v>
      </c>
      <c r="E27" s="383">
        <f t="shared" si="3"/>
        <v>70</v>
      </c>
      <c r="F27" s="390">
        <f t="shared" ref="F27:F36" si="4">C27*E27</f>
        <v>140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>'545 Wardrobes'!A70</f>
        <v>#NUM!</v>
      </c>
      <c r="B28" s="364" t="e">
        <f t="shared" si="0"/>
        <v>#NUM!</v>
      </c>
      <c r="C28" s="40" t="e">
        <f t="shared" si="1"/>
        <v>#NUM!</v>
      </c>
      <c r="D28" s="39" t="e">
        <f t="shared" si="2"/>
        <v>#NUM!</v>
      </c>
      <c r="E28" s="383" t="e">
        <f t="shared" si="3"/>
        <v>#NUM!</v>
      </c>
      <c r="F28" s="390" t="e">
        <f t="shared" si="4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'545 Wardrobes'!A71</f>
        <v>#NUM!</v>
      </c>
      <c r="B29" s="364" t="e">
        <f t="shared" si="0"/>
        <v>#NUM!</v>
      </c>
      <c r="C29" s="40" t="e">
        <f t="shared" si="1"/>
        <v>#NUM!</v>
      </c>
      <c r="D29" s="39" t="e">
        <f t="shared" si="2"/>
        <v>#NUM!</v>
      </c>
      <c r="E29" s="383" t="e">
        <f t="shared" si="3"/>
        <v>#NUM!</v>
      </c>
      <c r="F29" s="390" t="e">
        <f t="shared" si="4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>'545 Wardrobes'!A72</f>
        <v>#NUM!</v>
      </c>
      <c r="B30" s="364" t="e">
        <f t="shared" si="0"/>
        <v>#NUM!</v>
      </c>
      <c r="C30" s="40" t="e">
        <f t="shared" si="1"/>
        <v>#NUM!</v>
      </c>
      <c r="D30" s="39" t="e">
        <f t="shared" si="2"/>
        <v>#NUM!</v>
      </c>
      <c r="E30" s="383" t="e">
        <f t="shared" si="3"/>
        <v>#NUM!</v>
      </c>
      <c r="F30" s="390" t="e">
        <f t="shared" si="4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>'545 Wardrobes'!A73</f>
        <v>#NUM!</v>
      </c>
      <c r="B31" s="364" t="e">
        <f t="shared" si="0"/>
        <v>#NUM!</v>
      </c>
      <c r="C31" s="40" t="e">
        <f t="shared" si="1"/>
        <v>#NUM!</v>
      </c>
      <c r="D31" s="39" t="e">
        <f t="shared" si="2"/>
        <v>#NUM!</v>
      </c>
      <c r="E31" s="383" t="e">
        <f t="shared" si="3"/>
        <v>#NUM!</v>
      </c>
      <c r="F31" s="390" t="e">
        <f t="shared" si="4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e">
        <f>'545 Wardrobes'!A74</f>
        <v>#NUM!</v>
      </c>
      <c r="B32" s="364" t="e">
        <f t="shared" si="0"/>
        <v>#NUM!</v>
      </c>
      <c r="C32" s="40" t="e">
        <f t="shared" si="1"/>
        <v>#NUM!</v>
      </c>
      <c r="D32" s="39" t="e">
        <f t="shared" si="2"/>
        <v>#NUM!</v>
      </c>
      <c r="E32" s="383" t="e">
        <f t="shared" si="3"/>
        <v>#NUM!</v>
      </c>
      <c r="F32" s="390" t="e">
        <f t="shared" si="4"/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 t="e">
        <f>'545 Wardrobes'!A75</f>
        <v>#NUM!</v>
      </c>
      <c r="B33" s="364" t="e">
        <f t="shared" si="0"/>
        <v>#NUM!</v>
      </c>
      <c r="C33" s="40" t="e">
        <f t="shared" si="1"/>
        <v>#NUM!</v>
      </c>
      <c r="D33" s="39" t="e">
        <f t="shared" si="2"/>
        <v>#NUM!</v>
      </c>
      <c r="E33" s="383" t="e">
        <f t="shared" si="3"/>
        <v>#NUM!</v>
      </c>
      <c r="F33" s="390" t="e">
        <f t="shared" si="4"/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2" t="e">
        <f>'545 Wardrobes'!A76</f>
        <v>#NUM!</v>
      </c>
      <c r="B34" s="364" t="e">
        <f t="shared" si="0"/>
        <v>#NUM!</v>
      </c>
      <c r="C34" s="40" t="e">
        <f t="shared" si="1"/>
        <v>#NUM!</v>
      </c>
      <c r="D34" s="39" t="e">
        <f t="shared" si="2"/>
        <v>#NUM!</v>
      </c>
      <c r="E34" s="383" t="e">
        <f t="shared" si="3"/>
        <v>#NUM!</v>
      </c>
      <c r="F34" s="390" t="e">
        <f t="shared" si="4"/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 t="e">
        <f>'545 Wardrobes'!A77</f>
        <v>#NUM!</v>
      </c>
      <c r="B35" s="364" t="e">
        <f t="shared" si="0"/>
        <v>#NUM!</v>
      </c>
      <c r="C35" s="40" t="e">
        <f t="shared" si="1"/>
        <v>#NUM!</v>
      </c>
      <c r="D35" s="39" t="e">
        <f t="shared" si="2"/>
        <v>#NUM!</v>
      </c>
      <c r="E35" s="383" t="e">
        <f t="shared" si="3"/>
        <v>#NUM!</v>
      </c>
      <c r="F35" s="390" t="e">
        <f t="shared" si="4"/>
        <v>#NUM!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 t="e">
        <f>'545 Wardrobes'!A78</f>
        <v>#NUM!</v>
      </c>
      <c r="B36" s="364" t="e">
        <f t="shared" si="0"/>
        <v>#NUM!</v>
      </c>
      <c r="C36" s="40" t="e">
        <f t="shared" si="1"/>
        <v>#NUM!</v>
      </c>
      <c r="D36" s="39" t="e">
        <f t="shared" si="2"/>
        <v>#NUM!</v>
      </c>
      <c r="E36" s="383" t="e">
        <f t="shared" si="3"/>
        <v>#NUM!</v>
      </c>
      <c r="F36" s="390" t="e">
        <f t="shared" si="4"/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2"/>
      <c r="B37" s="364"/>
      <c r="C37" s="38"/>
      <c r="D37" s="39"/>
      <c r="E37" s="383"/>
      <c r="F37" s="390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2"/>
      <c r="B38" s="364"/>
      <c r="C38" s="38"/>
      <c r="D38" s="39"/>
      <c r="E38" s="383"/>
      <c r="F38" s="390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62"/>
      <c r="B39" s="359"/>
      <c r="C39" s="358"/>
      <c r="D39" s="362"/>
      <c r="E39" s="362"/>
      <c r="F39" s="453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63"/>
      <c r="B40" s="361"/>
      <c r="C40" s="360"/>
      <c r="D40" s="363"/>
      <c r="E40" s="363"/>
      <c r="F40" s="391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1"/>
      <c r="B41" s="31"/>
      <c r="C41" s="31"/>
      <c r="D41" s="31"/>
      <c r="E41" s="63" t="s">
        <v>1896</v>
      </c>
      <c r="F41" s="454" t="e">
        <f>SUM(F26:F40)</f>
        <v>#NUM!</v>
      </c>
      <c r="G41" s="387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E42" s="33" t="s">
        <v>1897</v>
      </c>
      <c r="F42" s="455" t="e">
        <f>F41*15%</f>
        <v>#NUM!</v>
      </c>
      <c r="G42" s="387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E43" s="33" t="s">
        <v>1395</v>
      </c>
      <c r="F43" s="454" t="e">
        <f>F41+F42</f>
        <v>#NUM!</v>
      </c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E44" s="33"/>
      <c r="F44" s="222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24.75" customHeight="1" x14ac:dyDescent="0.2">
      <c r="A45" s="869" t="s">
        <v>1008</v>
      </c>
      <c r="B45" s="869"/>
      <c r="C45" s="869"/>
      <c r="D45" s="869"/>
      <c r="E45" s="869"/>
      <c r="F45" s="86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8" customHeight="1" x14ac:dyDescent="0.2">
      <c r="A47" s="44" t="s">
        <v>1858</v>
      </c>
      <c r="B47" s="76" t="s">
        <v>5172</v>
      </c>
      <c r="E47" s="76"/>
      <c r="F47" s="76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8" customHeight="1" x14ac:dyDescent="0.2">
      <c r="A48" s="44"/>
      <c r="B48" s="76" t="s">
        <v>5173</v>
      </c>
      <c r="E48" s="76"/>
      <c r="F48" s="76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18" customHeight="1" x14ac:dyDescent="0.2">
      <c r="A49" s="44"/>
      <c r="B49" s="76" t="s">
        <v>5045</v>
      </c>
      <c r="E49" s="76"/>
      <c r="F49" s="76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ht="18" customHeight="1" x14ac:dyDescent="0.2">
      <c r="A51" s="415" t="s">
        <v>8082</v>
      </c>
      <c r="B51" s="3" t="str">
        <f>B26</f>
        <v>Wardrobes as quoted</v>
      </c>
      <c r="C51" s="44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ht="18" customHeight="1" x14ac:dyDescent="0.2">
      <c r="A52" s="44" t="s">
        <v>59</v>
      </c>
      <c r="B52" s="3">
        <f>C27</f>
        <v>2</v>
      </c>
      <c r="C52" s="44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ht="18" customHeight="1" x14ac:dyDescent="0.2">
      <c r="A53" s="44" t="s">
        <v>60</v>
      </c>
      <c r="B53" s="3" t="e">
        <f>C28</f>
        <v>#NUM!</v>
      </c>
      <c r="C53" s="44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ht="18" customHeight="1" x14ac:dyDescent="0.2">
      <c r="A54" s="44" t="s">
        <v>61</v>
      </c>
      <c r="B54" s="3" t="e">
        <f>C29</f>
        <v>#NUM!</v>
      </c>
      <c r="C54" s="44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ht="18" customHeight="1" x14ac:dyDescent="0.2">
      <c r="A55" s="44" t="s">
        <v>62</v>
      </c>
      <c r="B55" s="3" t="e">
        <f>C31</f>
        <v>#NUM!</v>
      </c>
      <c r="C55" s="44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ht="18" customHeight="1" x14ac:dyDescent="0.2">
      <c r="A56" s="44" t="s">
        <v>1777</v>
      </c>
      <c r="B56" s="3" t="e">
        <f>C32</f>
        <v>#NUM!</v>
      </c>
      <c r="C56" s="44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ht="18" customHeight="1" x14ac:dyDescent="0.2">
      <c r="A57" s="44" t="s">
        <v>63</v>
      </c>
      <c r="B57" s="3" t="e">
        <f>C33</f>
        <v>#NUM!</v>
      </c>
      <c r="C57" s="44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ht="18" customHeight="1" x14ac:dyDescent="0.2">
      <c r="A58" s="44" t="s">
        <v>64</v>
      </c>
      <c r="B58" s="3" t="e">
        <f>C34</f>
        <v>#NUM!</v>
      </c>
      <c r="C58" s="44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A59" s="53"/>
      <c r="B59" s="53"/>
      <c r="C59" s="53"/>
      <c r="D59" s="48"/>
      <c r="E59" s="48"/>
      <c r="F59" s="48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3" customFormat="1" x14ac:dyDescent="0.2">
      <c r="A60" s="53"/>
      <c r="B60" s="53"/>
      <c r="C60" s="53"/>
      <c r="D60" s="48"/>
      <c r="E60" s="48"/>
      <c r="F60" s="48"/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3" customFormat="1" x14ac:dyDescent="0.2">
      <c r="A61" s="437" t="s">
        <v>7888</v>
      </c>
      <c r="B61" s="349"/>
      <c r="C61" s="385"/>
      <c r="D61" s="396"/>
      <c r="E61" s="396"/>
      <c r="F61" s="409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3" customFormat="1" x14ac:dyDescent="0.2">
      <c r="A62" s="437" t="s">
        <v>7889</v>
      </c>
      <c r="B62" s="349"/>
      <c r="C62" s="385"/>
      <c r="D62" s="397"/>
      <c r="E62" s="397"/>
      <c r="F62" s="410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</row>
    <row r="63" spans="1:20" s="3" customFormat="1" x14ac:dyDescent="0.2">
      <c r="A63" s="437" t="s">
        <v>1006</v>
      </c>
      <c r="B63" s="465" t="s">
        <v>7477</v>
      </c>
      <c r="C63" s="385"/>
      <c r="E63" s="396"/>
      <c r="F63" s="409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</row>
    <row r="64" spans="1:20" s="3" customFormat="1" x14ac:dyDescent="0.2">
      <c r="A64" s="386" t="s">
        <v>2391</v>
      </c>
      <c r="B64" s="474" t="s">
        <v>30840</v>
      </c>
      <c r="C64" s="385"/>
      <c r="D64" s="396"/>
      <c r="E64" s="396"/>
      <c r="F64" s="409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</row>
    <row r="65" spans="1:20" s="3" customFormat="1" x14ac:dyDescent="0.2">
      <c r="G65" s="245"/>
      <c r="H65" s="245"/>
      <c r="I65" s="245"/>
      <c r="J65" s="245"/>
      <c r="K65" s="245"/>
      <c r="L65" s="245"/>
      <c r="M65" s="245"/>
      <c r="N65" s="245"/>
      <c r="O65" s="245"/>
      <c r="P65" s="245"/>
      <c r="Q65" s="245"/>
      <c r="R65" s="245"/>
      <c r="S65" s="245"/>
      <c r="T65" s="245"/>
    </row>
    <row r="66" spans="1:20" s="245" customFormat="1" ht="13.5" thickBot="1" x14ac:dyDescent="0.25"/>
    <row r="67" spans="1:20" s="76" customFormat="1" ht="27" thickBot="1" x14ac:dyDescent="0.45">
      <c r="A67" s="191">
        <v>545</v>
      </c>
      <c r="B67" s="181" t="s">
        <v>6440</v>
      </c>
      <c r="C67" s="192"/>
      <c r="D67" s="193"/>
      <c r="E67" s="194"/>
      <c r="F67" s="195"/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09" t="str" cm="1">
        <f t="array" ref="A68">INDEX(XML!D:D,SMALL(IF(($G$1=XML!B:B),ROW(XML!B:B)-MIN(ROW(XML!B:B))+1,""),ROWS($A$1:A1)))</f>
        <v>WDAQ</v>
      </c>
      <c r="B68" s="210" t="str">
        <f>VLOOKUP(A68,'Main Item List'!$A$3:$D$28298,2,0)</f>
        <v>Wardrobes as quoted</v>
      </c>
      <c r="C68" s="219" cm="1">
        <f t="array" ref="C68">INDEX(XML!$J$1:$J$1202,SMALL(IF(($G$1=XML!$B$1:$B$1202),ROW(XML!$B$1:$B$1202)-MIN(ROW(XML!$B$1:$B$1202))+1,""),ROWS($C$1:C1)))</f>
        <v>1</v>
      </c>
      <c r="D68" s="211" t="str">
        <f>VLOOKUP(A68,'Main Item List'!$A$3:$D$28298,3,0)</f>
        <v>quote</v>
      </c>
      <c r="E68" s="212">
        <f>VLOOKUP(A68,'Main Item List'!$A$3:$D$28298,4,0)</f>
        <v>3500</v>
      </c>
      <c r="F68" s="213">
        <f t="shared" ref="F68:F78" si="5">IFERROR((C68*E68),"0")</f>
        <v>3500</v>
      </c>
      <c r="G68" s="136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79" customFormat="1" x14ac:dyDescent="0.2">
      <c r="A69" s="209" t="str" cm="1">
        <f t="array" ref="A69">INDEX(XML!D:D,SMALL(IF(($G$1=XML!B:B),ROW(XML!B:B)-MIN(ROW(XML!B:B))+1,""),ROWS($A$1:A2)))</f>
        <v>FSMCRFS</v>
      </c>
      <c r="B69" s="210" t="str">
        <f>VLOOKUP(A69,'Main Item List'!$A$3:$D$28298,2,0)</f>
        <v>200mm radius flat shelves for glass shower</v>
      </c>
      <c r="C69" s="219" cm="1">
        <f t="array" ref="C69">INDEX(XML!$J$1:$J$1202,SMALL(IF(($G$1=XML!$B$1:$B$1202),ROW(XML!$B$1:$B$1202)-MIN(ROW(XML!$B$1:$B$1202))+1,""),ROWS($C$1:C2)))</f>
        <v>2</v>
      </c>
      <c r="D69" s="211" t="str">
        <f>VLOOKUP(A69,'Main Item List'!$A$3:$D$28298,3,0)</f>
        <v>each</v>
      </c>
      <c r="E69" s="212">
        <f>VLOOKUP(A69,'Main Item List'!$A$3:$D$28298,4,0)</f>
        <v>70</v>
      </c>
      <c r="F69" s="213">
        <f t="shared" si="5"/>
        <v>140</v>
      </c>
      <c r="G69" s="248"/>
      <c r="H69" s="248"/>
      <c r="I69" s="248"/>
      <c r="J69" s="248"/>
      <c r="K69" s="248"/>
      <c r="L69" s="248"/>
      <c r="M69" s="248"/>
      <c r="N69" s="248"/>
      <c r="O69" s="248"/>
      <c r="P69" s="248"/>
      <c r="Q69" s="248"/>
      <c r="R69" s="248"/>
      <c r="S69" s="248"/>
      <c r="T69" s="248"/>
    </row>
    <row r="70" spans="1:20" s="29" customFormat="1" x14ac:dyDescent="0.2">
      <c r="A70" s="209" t="e" cm="1">
        <f t="array" ref="A70">INDEX(XML!D:D,SMALL(IF(($G$1=XML!B:B),ROW(XML!B:B)-MIN(ROW(XML!B:B))+1,""),ROWS($A$1:A3)))</f>
        <v>#NUM!</v>
      </c>
      <c r="B70" s="210" t="e">
        <f>VLOOKUP(A70,'Main Item List'!$A$3:$D$28298,2,0)</f>
        <v>#NUM!</v>
      </c>
      <c r="C70" s="219" t="e" cm="1">
        <f t="array" ref="C70">INDEX(XML!$J$1:$J$1202,SMALL(IF(($G$1=XML!$B$1:$B$1202),ROW(XML!$B$1:$B$1202)-MIN(ROW(XML!$B$1:$B$1202))+1,""),ROWS($C$1:C3)))</f>
        <v>#NUM!</v>
      </c>
      <c r="D70" s="211" t="e">
        <f>VLOOKUP(A70,'Main Item List'!$A$3:$D$28298,3,0)</f>
        <v>#NUM!</v>
      </c>
      <c r="E70" s="212" t="e">
        <f>VLOOKUP(A70,'Main Item List'!$A$3:$D$28298,4,0)</f>
        <v>#NUM!</v>
      </c>
      <c r="F70" s="213" t="str">
        <f t="shared" si="5"/>
        <v>0</v>
      </c>
      <c r="G70" s="136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76" customFormat="1" x14ac:dyDescent="0.2">
      <c r="A71" s="209" t="e" cm="1">
        <f t="array" ref="A71">INDEX(XML!D:D,SMALL(IF(($G$1=XML!B:B),ROW(XML!B:B)-MIN(ROW(XML!B:B))+1,""),ROWS($A$1:A4)))</f>
        <v>#NUM!</v>
      </c>
      <c r="B71" s="210" t="e">
        <f>VLOOKUP(A71,'Main Item List'!$A$3:$D$28298,2,0)</f>
        <v>#NUM!</v>
      </c>
      <c r="C71" s="219" t="e" cm="1">
        <f t="array" ref="C71">INDEX(XML!$J$1:$J$1202,SMALL(IF(($G$1=XML!$B$1:$B$1202),ROW(XML!$B$1:$B$1202)-MIN(ROW(XML!$B$1:$B$1202))+1,""),ROWS($C$1:C4)))</f>
        <v>#NUM!</v>
      </c>
      <c r="D71" s="211" t="e">
        <f>VLOOKUP(A71,'Main Item List'!$A$3:$D$28298,3,0)</f>
        <v>#NUM!</v>
      </c>
      <c r="E71" s="212" t="e">
        <f>VLOOKUP(A71,'Main Item List'!$A$3:$D$28298,4,0)</f>
        <v>#NUM!</v>
      </c>
      <c r="F71" s="213" t="str">
        <f t="shared" si="5"/>
        <v>0</v>
      </c>
      <c r="G71" s="136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1:20" s="29" customFormat="1" x14ac:dyDescent="0.2">
      <c r="A72" s="209" t="e" cm="1">
        <f t="array" ref="A72">INDEX(XML!D:D,SMALL(IF(($G$1=XML!B:B),ROW(XML!B:B)-MIN(ROW(XML!B:B))+1,""),ROWS($A$1:A5)))</f>
        <v>#NUM!</v>
      </c>
      <c r="B72" s="210" t="e">
        <f>VLOOKUP(A72,'Main Item List'!$A$3:$D$28298,2,0)</f>
        <v>#NUM!</v>
      </c>
      <c r="C72" s="219" t="e" cm="1">
        <f t="array" ref="C72">INDEX(XML!$J$1:$J$1202,SMALL(IF(($G$1=XML!$B$1:$B$1202),ROW(XML!$B$1:$B$1202)-MIN(ROW(XML!$B$1:$B$1202))+1,""),ROWS($C$1:C5)))</f>
        <v>#NUM!</v>
      </c>
      <c r="D72" s="211" t="e">
        <f>VLOOKUP(A72,'Main Item List'!$A$3:$D$28298,3,0)</f>
        <v>#NUM!</v>
      </c>
      <c r="E72" s="212" t="e">
        <f>VLOOKUP(A72,'Main Item List'!$A$3:$D$28298,4,0)</f>
        <v>#NUM!</v>
      </c>
      <c r="F72" s="213" t="str">
        <f t="shared" si="5"/>
        <v>0</v>
      </c>
      <c r="G72" s="136"/>
      <c r="H72" s="381"/>
      <c r="I72" s="381"/>
      <c r="J72" s="381"/>
      <c r="K72" s="381"/>
      <c r="L72" s="381"/>
      <c r="M72" s="381"/>
      <c r="N72" s="381"/>
      <c r="O72" s="381"/>
      <c r="P72" s="381"/>
      <c r="Q72" s="381"/>
      <c r="R72" s="381"/>
      <c r="S72" s="381"/>
      <c r="T72" s="381"/>
    </row>
    <row r="73" spans="1:20" s="29" customFormat="1" x14ac:dyDescent="0.2">
      <c r="A73" s="209" t="e" cm="1">
        <f t="array" ref="A73">INDEX(XML!D:D,SMALL(IF(($G$1=XML!B:B),ROW(XML!B:B)-MIN(ROW(XML!B:B))+1,""),ROWS($A$1:A6)))</f>
        <v>#NUM!</v>
      </c>
      <c r="B73" s="210" t="e">
        <f>VLOOKUP(A73,'Main Item List'!$A$3:$D$28298,2,0)</f>
        <v>#NUM!</v>
      </c>
      <c r="C73" s="219" t="e" cm="1">
        <f t="array" ref="C73">INDEX(XML!$J$1:$J$1202,SMALL(IF(($G$1=XML!$B$1:$B$1202),ROW(XML!$B$1:$B$1202)-MIN(ROW(XML!$B$1:$B$1202))+1,""),ROWS($C$1:C6)))</f>
        <v>#NUM!</v>
      </c>
      <c r="D73" s="211" t="e">
        <f>VLOOKUP(A73,'Main Item List'!$A$3:$D$28298,3,0)</f>
        <v>#NUM!</v>
      </c>
      <c r="E73" s="212" t="e">
        <f>VLOOKUP(A73,'Main Item List'!$A$3:$D$28298,4,0)</f>
        <v>#NUM!</v>
      </c>
      <c r="F73" s="213" t="str">
        <f t="shared" si="5"/>
        <v>0</v>
      </c>
      <c r="G73" s="136"/>
      <c r="H73" s="381"/>
      <c r="I73" s="381"/>
      <c r="J73" s="381"/>
      <c r="K73" s="381"/>
      <c r="L73" s="381"/>
      <c r="M73" s="381"/>
      <c r="N73" s="381"/>
      <c r="O73" s="381"/>
      <c r="P73" s="381"/>
      <c r="Q73" s="381"/>
      <c r="R73" s="381"/>
      <c r="S73" s="381"/>
      <c r="T73" s="381"/>
    </row>
    <row r="74" spans="1:20" s="29" customFormat="1" x14ac:dyDescent="0.2">
      <c r="A74" s="209" t="e" cm="1">
        <f t="array" ref="A74">INDEX(XML!D:D,SMALL(IF(($G$1=XML!B:B),ROW(XML!B:B)-MIN(ROW(XML!B:B))+1,""),ROWS($A$1:A7)))</f>
        <v>#NUM!</v>
      </c>
      <c r="B74" s="210" t="e">
        <f>VLOOKUP(A74,'Main Item List'!$A$3:$D$28298,2,0)</f>
        <v>#NUM!</v>
      </c>
      <c r="C74" s="219" t="e" cm="1">
        <f t="array" ref="C74">INDEX(XML!$J$1:$J$1202,SMALL(IF(($G$1=XML!$B$1:$B$1202),ROW(XML!$B$1:$B$1202)-MIN(ROW(XML!$B$1:$B$1202))+1,""),ROWS($C$1:C7)))</f>
        <v>#NUM!</v>
      </c>
      <c r="D74" s="211" t="e">
        <f>VLOOKUP(A74,'Main Item List'!$A$3:$D$28298,3,0)</f>
        <v>#NUM!</v>
      </c>
      <c r="E74" s="212" t="e">
        <f>VLOOKUP(A74,'Main Item List'!$A$3:$D$28298,4,0)</f>
        <v>#NUM!</v>
      </c>
      <c r="F74" s="213" t="str">
        <f t="shared" si="5"/>
        <v>0</v>
      </c>
      <c r="G74" s="136"/>
      <c r="H74" s="381"/>
      <c r="I74" s="381"/>
      <c r="J74" s="381"/>
      <c r="K74" s="381"/>
      <c r="L74" s="381"/>
      <c r="M74" s="381"/>
      <c r="N74" s="381"/>
      <c r="O74" s="381"/>
      <c r="P74" s="381"/>
      <c r="Q74" s="381"/>
      <c r="R74" s="381"/>
      <c r="S74" s="381"/>
      <c r="T74" s="381"/>
    </row>
    <row r="75" spans="1:20" s="29" customFormat="1" x14ac:dyDescent="0.2">
      <c r="A75" s="209" t="e" cm="1">
        <f t="array" ref="A75">INDEX(XML!D:D,SMALL(IF(($G$1=XML!B:B),ROW(XML!B:B)-MIN(ROW(XML!B:B))+1,""),ROWS($A$1:A8)))</f>
        <v>#NUM!</v>
      </c>
      <c r="B75" s="210" t="e">
        <f>VLOOKUP(A75,'Main Item List'!$A$3:$D$28298,2,0)</f>
        <v>#NUM!</v>
      </c>
      <c r="C75" s="219" t="e" cm="1">
        <f t="array" ref="C75">INDEX(XML!$J$1:$J$1202,SMALL(IF(($G$1=XML!$B$1:$B$1202),ROW(XML!$B$1:$B$1202)-MIN(ROW(XML!$B$1:$B$1202))+1,""),ROWS($C$1:C8)))</f>
        <v>#NUM!</v>
      </c>
      <c r="D75" s="211" t="e">
        <f>VLOOKUP(A75,'Main Item List'!$A$3:$D$28298,3,0)</f>
        <v>#NUM!</v>
      </c>
      <c r="E75" s="212" t="e">
        <f>VLOOKUP(A75,'Main Item List'!$A$3:$D$28298,4,0)</f>
        <v>#NUM!</v>
      </c>
      <c r="F75" s="213" t="str">
        <f t="shared" si="5"/>
        <v>0</v>
      </c>
      <c r="G75" s="136"/>
      <c r="H75" s="381"/>
      <c r="I75" s="381"/>
      <c r="J75" s="381"/>
      <c r="K75" s="381"/>
      <c r="L75" s="381"/>
      <c r="M75" s="381"/>
      <c r="N75" s="381"/>
      <c r="O75" s="381"/>
      <c r="P75" s="381"/>
      <c r="Q75" s="381"/>
      <c r="R75" s="381"/>
      <c r="S75" s="381"/>
      <c r="T75" s="381"/>
    </row>
    <row r="76" spans="1:20" s="29" customFormat="1" x14ac:dyDescent="0.2">
      <c r="A76" s="209" t="e" cm="1">
        <f t="array" ref="A76">INDEX(XML!D:D,SMALL(IF(($G$1=XML!B:B),ROW(XML!B:B)-MIN(ROW(XML!B:B))+1,""),ROWS($A$1:A9)))</f>
        <v>#NUM!</v>
      </c>
      <c r="B76" s="210" t="e">
        <f>VLOOKUP(A76,'Main Item List'!$A$3:$D$28298,2,0)</f>
        <v>#NUM!</v>
      </c>
      <c r="C76" s="219" t="e" cm="1">
        <f t="array" ref="C76">INDEX(XML!$J$1:$J$1202,SMALL(IF(($G$1=XML!$B$1:$B$1202),ROW(XML!$B$1:$B$1202)-MIN(ROW(XML!$B$1:$B$1202))+1,""),ROWS($C$1:C9)))</f>
        <v>#NUM!</v>
      </c>
      <c r="D76" s="211" t="e">
        <f>VLOOKUP(A76,'Main Item List'!$A$3:$D$28298,3,0)</f>
        <v>#NUM!</v>
      </c>
      <c r="E76" s="212" t="e">
        <f>VLOOKUP(A76,'Main Item List'!$A$3:$D$28298,4,0)</f>
        <v>#NUM!</v>
      </c>
      <c r="F76" s="213" t="str">
        <f t="shared" si="5"/>
        <v>0</v>
      </c>
      <c r="G76" s="136"/>
      <c r="H76" s="381"/>
      <c r="I76" s="381"/>
      <c r="J76" s="381"/>
      <c r="K76" s="381"/>
      <c r="L76" s="381"/>
      <c r="M76" s="381"/>
      <c r="N76" s="381"/>
      <c r="O76" s="381"/>
      <c r="P76" s="381"/>
      <c r="Q76" s="381"/>
      <c r="R76" s="381"/>
      <c r="S76" s="381"/>
      <c r="T76" s="381"/>
    </row>
    <row r="77" spans="1:20" s="29" customFormat="1" x14ac:dyDescent="0.2">
      <c r="A77" s="209" t="e" cm="1">
        <f t="array" ref="A77">INDEX(XML!D:D,SMALL(IF(($G$1=XML!B:B),ROW(XML!B:B)-MIN(ROW(XML!B:B))+1,""),ROWS($A$1:A10)))</f>
        <v>#NUM!</v>
      </c>
      <c r="B77" s="210" t="e">
        <f>VLOOKUP(A77,'Main Item List'!$A$3:$D$28298,2,0)</f>
        <v>#NUM!</v>
      </c>
      <c r="C77" s="219" t="e" cm="1">
        <f t="array" ref="C77">INDEX(XML!$J$1:$J$1202,SMALL(IF(($G$1=XML!$B$1:$B$1202),ROW(XML!$B$1:$B$1202)-MIN(ROW(XML!$B$1:$B$1202))+1,""),ROWS($C$1:C10)))</f>
        <v>#NUM!</v>
      </c>
      <c r="D77" s="211" t="e">
        <f>VLOOKUP(A77,'Main Item List'!$A$3:$D$28298,3,0)</f>
        <v>#NUM!</v>
      </c>
      <c r="E77" s="212" t="e">
        <f>VLOOKUP(A77,'Main Item List'!$A$3:$D$28298,4,0)</f>
        <v>#NUM!</v>
      </c>
      <c r="F77" s="213" t="str">
        <f t="shared" si="5"/>
        <v>0</v>
      </c>
      <c r="G77" s="136"/>
      <c r="H77" s="381"/>
      <c r="I77" s="381"/>
      <c r="J77" s="381"/>
      <c r="K77" s="381"/>
      <c r="L77" s="381"/>
      <c r="M77" s="381"/>
      <c r="N77" s="381"/>
      <c r="O77" s="381"/>
      <c r="P77" s="381"/>
      <c r="Q77" s="381"/>
      <c r="R77" s="381"/>
      <c r="S77" s="381"/>
      <c r="T77" s="381"/>
    </row>
    <row r="78" spans="1:20" s="29" customFormat="1" x14ac:dyDescent="0.2">
      <c r="A78" s="209" t="e" cm="1">
        <f t="array" ref="A78">INDEX(XML!D:D,SMALL(IF(($G$1=XML!B:B),ROW(XML!B:B)-MIN(ROW(XML!B:B))+1,""),ROWS($A$1:A11)))</f>
        <v>#NUM!</v>
      </c>
      <c r="B78" s="210" t="e">
        <f>VLOOKUP(A78,'Main Item List'!$A$3:$D$28298,2,0)</f>
        <v>#NUM!</v>
      </c>
      <c r="C78" s="219" t="e" cm="1">
        <f t="array" ref="C78">INDEX(XML!$J$1:$J$1202,SMALL(IF(($G$1=XML!$B$1:$B$1202),ROW(XML!$B$1:$B$1202)-MIN(ROW(XML!$B$1:$B$1202))+1,""),ROWS($C$1:C11)))</f>
        <v>#NUM!</v>
      </c>
      <c r="D78" s="211" t="e">
        <f>VLOOKUP(A78,'Main Item List'!$A$3:$D$28298,3,0)</f>
        <v>#NUM!</v>
      </c>
      <c r="E78" s="212" t="e">
        <f>VLOOKUP(A78,'Main Item List'!$A$3:$D$28298,4,0)</f>
        <v>#NUM!</v>
      </c>
      <c r="F78" s="213" t="str">
        <f t="shared" si="5"/>
        <v>0</v>
      </c>
      <c r="G78" s="136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381"/>
    </row>
    <row r="79" spans="1:20" s="29" customFormat="1" x14ac:dyDescent="0.2">
      <c r="A79" s="160"/>
      <c r="B79" s="220"/>
      <c r="C79" s="221"/>
      <c r="D79" s="220"/>
      <c r="E79" s="222"/>
      <c r="F79" s="145"/>
      <c r="G79" s="136"/>
      <c r="H79" s="381"/>
      <c r="I79" s="381"/>
      <c r="J79" s="381"/>
      <c r="K79" s="381"/>
      <c r="L79" s="381"/>
      <c r="M79" s="381"/>
      <c r="N79" s="381"/>
      <c r="O79" s="381"/>
      <c r="P79" s="381"/>
      <c r="Q79" s="381"/>
      <c r="R79" s="381"/>
      <c r="S79" s="381"/>
      <c r="T79" s="381"/>
    </row>
    <row r="80" spans="1:20" s="29" customFormat="1" x14ac:dyDescent="0.2">
      <c r="A80" s="160"/>
      <c r="B80" s="813" t="s">
        <v>1248</v>
      </c>
      <c r="C80" s="813"/>
      <c r="D80" s="813"/>
      <c r="E80" s="159">
        <f>SUM(F68:F79)</f>
        <v>3640</v>
      </c>
      <c r="F80" s="145"/>
      <c r="G80" s="136"/>
      <c r="H80" s="381"/>
      <c r="I80" s="381"/>
      <c r="J80" s="381"/>
      <c r="K80" s="381"/>
      <c r="L80" s="381"/>
      <c r="M80" s="381"/>
      <c r="N80" s="381"/>
      <c r="O80" s="381"/>
      <c r="P80" s="381"/>
      <c r="Q80" s="381"/>
      <c r="R80" s="381"/>
      <c r="S80" s="381"/>
      <c r="T80" s="381"/>
    </row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  <row r="146" s="245" customFormat="1" x14ac:dyDescent="0.2"/>
    <row r="147" s="245" customFormat="1" x14ac:dyDescent="0.2"/>
    <row r="148" s="245" customFormat="1" x14ac:dyDescent="0.2"/>
    <row r="149" s="245" customFormat="1" x14ac:dyDescent="0.2"/>
    <row r="150" s="245" customFormat="1" x14ac:dyDescent="0.2"/>
    <row r="151" s="245" customFormat="1" x14ac:dyDescent="0.2"/>
    <row r="152" s="245" customFormat="1" x14ac:dyDescent="0.2"/>
    <row r="153" s="245" customFormat="1" x14ac:dyDescent="0.2"/>
  </sheetData>
  <mergeCells count="3">
    <mergeCell ref="B80:D80"/>
    <mergeCell ref="D6:F6"/>
    <mergeCell ref="A45:F45"/>
  </mergeCells>
  <phoneticPr fontId="75" type="noConversion"/>
  <dataValidations count="1">
    <dataValidation type="list" allowBlank="1" showInputMessage="1" showErrorMessage="1" sqref="H9" xr:uid="{DC2F0DD2-ABC1-40BE-9411-A9C4DD532542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scale="84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87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129">
    <tabColor rgb="FFFFFF00"/>
  </sheetPr>
  <dimension ref="A1:H16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CONCATENATE('545 Wardrobes'!E9,"/",'545 Wardrobes'!F9)</f>
        <v>JNB 20058/545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3450</v>
      </c>
      <c r="F2" t="str">
        <f>'545 Wardrobes'!A11</f>
        <v>Re-Space Ltd</v>
      </c>
    </row>
    <row r="3" spans="1:8" x14ac:dyDescent="0.2">
      <c r="B3" t="str">
        <f>'545 Wardrobes'!A26</f>
        <v>WDAQ</v>
      </c>
      <c r="C3" t="str">
        <f>'545 Wardrobes'!A26</f>
        <v>WDAQ</v>
      </c>
      <c r="D3" t="str">
        <f>'545 Wardrobes'!B26</f>
        <v>Wardrobes as quoted</v>
      </c>
      <c r="E3" s="14">
        <f>'545 Wardrobes'!C26</f>
        <v>1</v>
      </c>
      <c r="F3" s="75" t="str">
        <f>'545 Wardrobes'!D26</f>
        <v>quote</v>
      </c>
      <c r="G3">
        <f>'545 Wardrobes'!E26</f>
        <v>3500</v>
      </c>
      <c r="H3">
        <f>E3*G3</f>
        <v>3500</v>
      </c>
    </row>
    <row r="4" spans="1:8" x14ac:dyDescent="0.2">
      <c r="B4" t="str">
        <f>'545 Wardrobes'!A27</f>
        <v>FSMCRFS</v>
      </c>
      <c r="C4" t="str">
        <f>'545 Wardrobes'!A27</f>
        <v>FSMCRFS</v>
      </c>
      <c r="D4" t="str">
        <f>'545 Wardrobes'!B27</f>
        <v>200mm radius flat shelves for glass shower</v>
      </c>
      <c r="E4" s="14">
        <f>'545 Wardrobes'!C27</f>
        <v>2</v>
      </c>
      <c r="F4" s="75" t="str">
        <f>'545 Wardrobes'!D27</f>
        <v>each</v>
      </c>
      <c r="G4">
        <f>'545 Wardrobes'!E27</f>
        <v>70</v>
      </c>
      <c r="H4">
        <f t="shared" ref="H4:H16" si="0">E4*G4</f>
        <v>140</v>
      </c>
    </row>
    <row r="5" spans="1:8" x14ac:dyDescent="0.2">
      <c r="B5" t="e">
        <f>'545 Wardrobes'!A28</f>
        <v>#NUM!</v>
      </c>
      <c r="C5" t="e">
        <f>'545 Wardrobes'!A28</f>
        <v>#NUM!</v>
      </c>
      <c r="D5" t="e">
        <f>'545 Wardrobes'!B28</f>
        <v>#NUM!</v>
      </c>
      <c r="E5" s="14" t="e">
        <f>'545 Wardrobes'!C28</f>
        <v>#NUM!</v>
      </c>
      <c r="F5" s="75" t="e">
        <f>'545 Wardrobes'!D28</f>
        <v>#NUM!</v>
      </c>
      <c r="G5" t="e">
        <f>'545 Wardrobes'!E28</f>
        <v>#NUM!</v>
      </c>
      <c r="H5" t="e">
        <f t="shared" si="0"/>
        <v>#NUM!</v>
      </c>
    </row>
    <row r="6" spans="1:8" x14ac:dyDescent="0.2">
      <c r="B6" t="e">
        <f>'545 Wardrobes'!A29</f>
        <v>#NUM!</v>
      </c>
      <c r="C6" t="e">
        <f>'545 Wardrobes'!A29</f>
        <v>#NUM!</v>
      </c>
      <c r="D6" t="e">
        <f>'545 Wardrobes'!B29</f>
        <v>#NUM!</v>
      </c>
      <c r="E6" s="14" t="e">
        <f>'545 Wardrobes'!C29</f>
        <v>#NUM!</v>
      </c>
      <c r="F6" s="75" t="e">
        <f>'545 Wardrobes'!D29</f>
        <v>#NUM!</v>
      </c>
      <c r="G6" t="e">
        <f>'545 Wardrobes'!E29</f>
        <v>#NUM!</v>
      </c>
      <c r="H6" t="e">
        <f t="shared" si="0"/>
        <v>#NUM!</v>
      </c>
    </row>
    <row r="7" spans="1:8" x14ac:dyDescent="0.2">
      <c r="B7" t="e">
        <f>'545 Wardrobes'!A30</f>
        <v>#NUM!</v>
      </c>
      <c r="C7" t="e">
        <f>'545 Wardrobes'!A30</f>
        <v>#NUM!</v>
      </c>
      <c r="D7" t="e">
        <f>'545 Wardrobes'!B30</f>
        <v>#NUM!</v>
      </c>
      <c r="E7" s="14" t="e">
        <f>'545 Wardrobes'!C30</f>
        <v>#NUM!</v>
      </c>
      <c r="F7" s="75" t="e">
        <f>'545 Wardrobes'!D30</f>
        <v>#NUM!</v>
      </c>
      <c r="G7" t="e">
        <f>'545 Wardrobes'!E30</f>
        <v>#NUM!</v>
      </c>
      <c r="H7" t="e">
        <f t="shared" si="0"/>
        <v>#NUM!</v>
      </c>
    </row>
    <row r="8" spans="1:8" x14ac:dyDescent="0.2">
      <c r="B8" t="e">
        <f>'545 Wardrobes'!A31</f>
        <v>#NUM!</v>
      </c>
      <c r="C8" t="e">
        <f>'545 Wardrobes'!A31</f>
        <v>#NUM!</v>
      </c>
      <c r="D8" t="e">
        <f>'545 Wardrobes'!B31</f>
        <v>#NUM!</v>
      </c>
      <c r="E8" s="14" t="e">
        <f>'545 Wardrobes'!C31</f>
        <v>#NUM!</v>
      </c>
      <c r="F8" s="75" t="e">
        <f>'545 Wardrobes'!D31</f>
        <v>#NUM!</v>
      </c>
      <c r="G8" t="e">
        <f>'545 Wardrobes'!E31</f>
        <v>#NUM!</v>
      </c>
      <c r="H8" t="e">
        <f t="shared" si="0"/>
        <v>#NUM!</v>
      </c>
    </row>
    <row r="9" spans="1:8" x14ac:dyDescent="0.2">
      <c r="B9" t="e">
        <f>'545 Wardrobes'!A32</f>
        <v>#NUM!</v>
      </c>
      <c r="C9" t="e">
        <f>'545 Wardrobes'!A32</f>
        <v>#NUM!</v>
      </c>
      <c r="D9" t="e">
        <f>'545 Wardrobes'!B32</f>
        <v>#NUM!</v>
      </c>
      <c r="E9" s="14" t="e">
        <f>'545 Wardrobes'!C32</f>
        <v>#NUM!</v>
      </c>
      <c r="F9" s="75" t="e">
        <f>'545 Wardrobes'!D32</f>
        <v>#NUM!</v>
      </c>
      <c r="G9" t="e">
        <f>'545 Wardrobes'!E32</f>
        <v>#NUM!</v>
      </c>
      <c r="H9" t="e">
        <f t="shared" si="0"/>
        <v>#NUM!</v>
      </c>
    </row>
    <row r="10" spans="1:8" x14ac:dyDescent="0.2">
      <c r="B10" t="e">
        <f>'545 Wardrobes'!A33</f>
        <v>#NUM!</v>
      </c>
      <c r="C10" t="e">
        <f>'545 Wardrobes'!A33</f>
        <v>#NUM!</v>
      </c>
      <c r="D10" t="e">
        <f>'545 Wardrobes'!B33</f>
        <v>#NUM!</v>
      </c>
      <c r="E10" s="14" t="e">
        <f>'545 Wardrobes'!C33</f>
        <v>#NUM!</v>
      </c>
      <c r="F10" s="75" t="e">
        <f>'545 Wardrobes'!D33</f>
        <v>#NUM!</v>
      </c>
      <c r="G10" t="e">
        <f>'545 Wardrobes'!E33</f>
        <v>#NUM!</v>
      </c>
      <c r="H10" t="e">
        <f t="shared" si="0"/>
        <v>#NUM!</v>
      </c>
    </row>
    <row r="11" spans="1:8" x14ac:dyDescent="0.2">
      <c r="B11" t="e">
        <f>'545 Wardrobes'!A34</f>
        <v>#NUM!</v>
      </c>
      <c r="C11" t="e">
        <f>'545 Wardrobes'!A34</f>
        <v>#NUM!</v>
      </c>
      <c r="D11" t="e">
        <f>'545 Wardrobes'!B34</f>
        <v>#NUM!</v>
      </c>
      <c r="E11" s="14" t="e">
        <f>'545 Wardrobes'!C34</f>
        <v>#NUM!</v>
      </c>
      <c r="F11" s="75" t="e">
        <f>'545 Wardrobes'!D34</f>
        <v>#NUM!</v>
      </c>
      <c r="G11" t="e">
        <f>'545 Wardrobes'!E34</f>
        <v>#NUM!</v>
      </c>
      <c r="H11" t="e">
        <f t="shared" si="0"/>
        <v>#NUM!</v>
      </c>
    </row>
    <row r="12" spans="1:8" x14ac:dyDescent="0.2">
      <c r="B12" t="e">
        <f>'545 Wardrobes'!A35</f>
        <v>#NUM!</v>
      </c>
      <c r="C12" t="e">
        <f>'545 Wardrobes'!A35</f>
        <v>#NUM!</v>
      </c>
      <c r="D12" t="e">
        <f>'545 Wardrobes'!B35</f>
        <v>#NUM!</v>
      </c>
      <c r="E12" s="14" t="e">
        <f>'545 Wardrobes'!C35</f>
        <v>#NUM!</v>
      </c>
      <c r="F12" s="75" t="e">
        <f>'545 Wardrobes'!D35</f>
        <v>#NUM!</v>
      </c>
      <c r="G12" t="e">
        <f>'545 Wardrobes'!E35</f>
        <v>#NUM!</v>
      </c>
      <c r="H12" t="e">
        <f t="shared" si="0"/>
        <v>#NUM!</v>
      </c>
    </row>
    <row r="13" spans="1:8" x14ac:dyDescent="0.2">
      <c r="B13" t="e">
        <f>'545 Wardrobes'!A36</f>
        <v>#NUM!</v>
      </c>
      <c r="C13" t="e">
        <f>'545 Wardrobes'!A36</f>
        <v>#NUM!</v>
      </c>
      <c r="D13" t="e">
        <f>'545 Wardrobes'!B36</f>
        <v>#NUM!</v>
      </c>
      <c r="E13" s="14" t="e">
        <f>'545 Wardrobes'!C36</f>
        <v>#NUM!</v>
      </c>
      <c r="F13" s="75" t="e">
        <f>'545 Wardrobes'!D36</f>
        <v>#NUM!</v>
      </c>
      <c r="G13" t="e">
        <f>'545 Wardrobes'!E36</f>
        <v>#NUM!</v>
      </c>
      <c r="H13" t="e">
        <f t="shared" si="0"/>
        <v>#NUM!</v>
      </c>
    </row>
    <row r="14" spans="1:8" x14ac:dyDescent="0.2">
      <c r="B14">
        <f>'545 Wardrobes'!A38</f>
        <v>0</v>
      </c>
      <c r="C14">
        <f>'545 Wardrobes'!A38</f>
        <v>0</v>
      </c>
      <c r="D14">
        <f>'545 Wardrobes'!B38</f>
        <v>0</v>
      </c>
      <c r="E14" s="14">
        <f>'545 Wardrobes'!C38</f>
        <v>0</v>
      </c>
      <c r="F14" s="75">
        <f>'545 Wardrobes'!D38</f>
        <v>0</v>
      </c>
      <c r="G14">
        <f>'545 Wardrobes'!E38</f>
        <v>0</v>
      </c>
      <c r="H14">
        <f t="shared" si="0"/>
        <v>0</v>
      </c>
    </row>
    <row r="15" spans="1:8" x14ac:dyDescent="0.2">
      <c r="B15">
        <f>'545 Wardrobes'!A39</f>
        <v>0</v>
      </c>
      <c r="C15">
        <f>'545 Wardrobes'!A39</f>
        <v>0</v>
      </c>
      <c r="D15">
        <f>'545 Wardrobes'!B39</f>
        <v>0</v>
      </c>
      <c r="E15" s="14">
        <f>'545 Wardrobes'!C39</f>
        <v>0</v>
      </c>
      <c r="F15" s="75">
        <f>'545 Wardrobes'!D39</f>
        <v>0</v>
      </c>
      <c r="G15">
        <f>'545 Wardrobes'!E39</f>
        <v>0</v>
      </c>
      <c r="H15">
        <f t="shared" si="0"/>
        <v>0</v>
      </c>
    </row>
    <row r="16" spans="1:8" x14ac:dyDescent="0.2">
      <c r="B16">
        <f>'545 Wardrobes'!A40</f>
        <v>0</v>
      </c>
      <c r="C16">
        <f>'545 Wardrobes'!A40</f>
        <v>0</v>
      </c>
      <c r="D16">
        <f>'545 Wardrobes'!B40</f>
        <v>0</v>
      </c>
      <c r="E16" s="14">
        <f>'545 Wardrobes'!C40</f>
        <v>0</v>
      </c>
      <c r="F16" s="75">
        <f>'545 Wardrobes'!D40</f>
        <v>0</v>
      </c>
      <c r="G16">
        <f>'545 Wardrobes'!E40</f>
        <v>0</v>
      </c>
      <c r="H16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sheetPr codeName="Sheet64">
    <tabColor theme="1"/>
  </sheetPr>
  <dimension ref="A1:EF122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42"/>
    <col min="21" max="78" width="9.140625" style="493"/>
  </cols>
  <sheetData>
    <row r="1" spans="1:135" s="3" customFormat="1" x14ac:dyDescent="0.2">
      <c r="G1" s="245">
        <v>525.20000000000005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493"/>
      <c r="V1" s="493"/>
      <c r="W1" s="493"/>
      <c r="X1" s="493"/>
      <c r="Y1" s="493"/>
      <c r="Z1" s="493"/>
      <c r="AA1" s="493"/>
      <c r="AB1" s="493"/>
      <c r="AC1" s="493"/>
      <c r="AD1" s="493"/>
      <c r="AE1" s="493"/>
      <c r="AF1" s="493"/>
      <c r="AG1" s="493"/>
      <c r="AH1" s="493"/>
      <c r="AI1" s="493"/>
      <c r="AJ1" s="493"/>
      <c r="AK1" s="493"/>
      <c r="AL1" s="493"/>
      <c r="AM1" s="493"/>
      <c r="AN1" s="493"/>
      <c r="AO1" s="493"/>
      <c r="AP1" s="493"/>
      <c r="AQ1" s="493"/>
      <c r="AR1" s="493"/>
      <c r="AS1" s="493"/>
      <c r="AT1" s="493"/>
      <c r="AU1" s="493"/>
      <c r="AV1" s="493"/>
      <c r="AW1" s="493"/>
      <c r="AX1" s="493"/>
      <c r="AY1" s="493"/>
      <c r="AZ1" s="493"/>
      <c r="BA1" s="493"/>
      <c r="BB1" s="493"/>
      <c r="BC1" s="493"/>
      <c r="BD1" s="493"/>
      <c r="BE1" s="493"/>
      <c r="BF1" s="493"/>
      <c r="BG1" s="493"/>
      <c r="BH1" s="493"/>
      <c r="BI1" s="493"/>
      <c r="BJ1" s="493"/>
      <c r="BK1" s="493"/>
      <c r="BL1" s="493"/>
      <c r="BM1" s="493"/>
      <c r="BN1" s="493"/>
      <c r="BO1" s="493"/>
      <c r="BP1" s="493"/>
      <c r="BQ1" s="493"/>
      <c r="BR1" s="493"/>
      <c r="BS1" s="493"/>
      <c r="BT1" s="493"/>
      <c r="BU1" s="493"/>
      <c r="BV1" s="493"/>
      <c r="BW1" s="493"/>
      <c r="BX1" s="493"/>
      <c r="BY1" s="493"/>
      <c r="BZ1" s="493"/>
      <c r="CA1" s="245"/>
      <c r="CB1" s="245"/>
      <c r="CC1" s="245"/>
      <c r="CD1" s="245"/>
      <c r="CE1" s="245"/>
      <c r="CF1" s="245"/>
      <c r="CG1" s="245"/>
      <c r="CH1" s="245"/>
      <c r="CI1" s="245"/>
      <c r="CJ1" s="245"/>
      <c r="CK1" s="245"/>
      <c r="CL1" s="245"/>
      <c r="CM1" s="245"/>
      <c r="CN1" s="245"/>
      <c r="CO1" s="245"/>
      <c r="CP1" s="245"/>
      <c r="CQ1" s="245"/>
      <c r="CR1" s="245"/>
      <c r="CS1" s="245"/>
      <c r="CT1" s="245"/>
      <c r="CU1" s="245"/>
      <c r="CV1" s="245"/>
      <c r="CW1" s="245"/>
      <c r="CX1" s="245"/>
      <c r="CY1" s="245"/>
      <c r="CZ1" s="245"/>
      <c r="DA1" s="245"/>
      <c r="DB1" s="245"/>
      <c r="DC1" s="245"/>
      <c r="DD1" s="245"/>
      <c r="DE1" s="245"/>
      <c r="DF1" s="245"/>
      <c r="DG1" s="245"/>
      <c r="DH1" s="245"/>
      <c r="DI1" s="245"/>
      <c r="DJ1" s="245"/>
      <c r="DK1" s="245"/>
      <c r="DL1" s="245"/>
      <c r="DM1" s="245"/>
      <c r="DN1" s="245"/>
      <c r="DO1" s="245"/>
      <c r="DP1" s="245"/>
      <c r="DQ1" s="245"/>
      <c r="DR1" s="245"/>
      <c r="DS1" s="245"/>
      <c r="DT1" s="245"/>
      <c r="DU1" s="245"/>
      <c r="DV1" s="245"/>
      <c r="DW1" s="245"/>
      <c r="DX1" s="245"/>
      <c r="DY1" s="245"/>
      <c r="DZ1" s="245"/>
      <c r="EA1" s="245"/>
      <c r="EB1" s="245"/>
      <c r="EC1" s="245"/>
      <c r="ED1" s="245"/>
      <c r="EE1" s="245"/>
    </row>
    <row r="2" spans="1:135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  <c r="U2" s="493"/>
      <c r="V2" s="493"/>
      <c r="W2" s="493"/>
      <c r="X2" s="493"/>
      <c r="Y2" s="493"/>
      <c r="Z2" s="493"/>
      <c r="AA2" s="493"/>
      <c r="AB2" s="493"/>
      <c r="AC2" s="493"/>
      <c r="AD2" s="493"/>
      <c r="AE2" s="493"/>
      <c r="AF2" s="493"/>
      <c r="AG2" s="493"/>
      <c r="AH2" s="493"/>
      <c r="AI2" s="493"/>
      <c r="AJ2" s="493"/>
      <c r="AK2" s="493"/>
      <c r="AL2" s="493"/>
      <c r="AM2" s="493"/>
      <c r="AN2" s="493"/>
      <c r="AO2" s="493"/>
      <c r="AP2" s="493"/>
      <c r="AQ2" s="493"/>
      <c r="AR2" s="493"/>
      <c r="AS2" s="493"/>
      <c r="AT2" s="493"/>
      <c r="AU2" s="493"/>
      <c r="AV2" s="493"/>
      <c r="AW2" s="493"/>
      <c r="AX2" s="493"/>
      <c r="AY2" s="493"/>
      <c r="AZ2" s="493"/>
      <c r="BA2" s="493"/>
      <c r="BB2" s="493"/>
      <c r="BC2" s="493"/>
      <c r="BD2" s="493"/>
      <c r="BE2" s="493"/>
      <c r="BF2" s="493"/>
      <c r="BG2" s="493"/>
      <c r="BH2" s="493"/>
      <c r="BI2" s="493"/>
      <c r="BJ2" s="493"/>
      <c r="BK2" s="493"/>
      <c r="BL2" s="493"/>
      <c r="BM2" s="493"/>
      <c r="BN2" s="493"/>
      <c r="BO2" s="493"/>
      <c r="BP2" s="493"/>
      <c r="BQ2" s="493"/>
      <c r="BR2" s="493"/>
      <c r="BS2" s="493"/>
      <c r="BT2" s="493"/>
      <c r="BU2" s="493"/>
      <c r="BV2" s="493"/>
      <c r="BW2" s="493"/>
      <c r="BX2" s="493"/>
      <c r="BY2" s="493"/>
      <c r="BZ2" s="493"/>
      <c r="CA2" s="245"/>
      <c r="CB2" s="245"/>
      <c r="CC2" s="245"/>
      <c r="CD2" s="245"/>
      <c r="CE2" s="245"/>
      <c r="CF2" s="245"/>
      <c r="CG2" s="245"/>
      <c r="CH2" s="245"/>
      <c r="CI2" s="245"/>
      <c r="CJ2" s="245"/>
      <c r="CK2" s="245"/>
      <c r="CL2" s="245"/>
      <c r="CM2" s="245"/>
      <c r="CN2" s="245"/>
      <c r="CO2" s="245"/>
      <c r="CP2" s="245"/>
      <c r="CQ2" s="245"/>
      <c r="CR2" s="245"/>
      <c r="CS2" s="245"/>
      <c r="CT2" s="245"/>
      <c r="CU2" s="245"/>
      <c r="CV2" s="245"/>
      <c r="CW2" s="245"/>
      <c r="CX2" s="245"/>
      <c r="CY2" s="245"/>
      <c r="CZ2" s="245"/>
      <c r="DA2" s="245"/>
      <c r="DB2" s="245"/>
      <c r="DC2" s="245"/>
      <c r="DD2" s="245"/>
      <c r="DE2" s="245"/>
      <c r="DF2" s="245"/>
      <c r="DG2" s="245"/>
      <c r="DH2" s="245"/>
      <c r="DI2" s="245"/>
      <c r="DJ2" s="245"/>
      <c r="DK2" s="245"/>
      <c r="DL2" s="245"/>
      <c r="DM2" s="245"/>
      <c r="DN2" s="245"/>
      <c r="DO2" s="245"/>
      <c r="DP2" s="245"/>
      <c r="DQ2" s="245"/>
      <c r="DR2" s="245"/>
      <c r="DS2" s="245"/>
      <c r="DT2" s="245"/>
      <c r="DU2" s="245"/>
      <c r="DV2" s="245"/>
      <c r="DW2" s="245"/>
      <c r="DX2" s="245"/>
      <c r="DY2" s="245"/>
      <c r="DZ2" s="245"/>
      <c r="EA2" s="245"/>
      <c r="EB2" s="245"/>
      <c r="EC2" s="245"/>
      <c r="ED2" s="245"/>
      <c r="EE2" s="245"/>
    </row>
    <row r="3" spans="1:135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493"/>
      <c r="V3" s="493"/>
      <c r="W3" s="493"/>
      <c r="X3" s="493"/>
      <c r="Y3" s="493"/>
      <c r="Z3" s="493"/>
      <c r="AA3" s="493"/>
      <c r="AB3" s="493"/>
      <c r="AC3" s="493"/>
      <c r="AD3" s="493"/>
      <c r="AE3" s="493"/>
      <c r="AF3" s="493"/>
      <c r="AG3" s="493"/>
      <c r="AH3" s="493"/>
      <c r="AI3" s="493"/>
      <c r="AJ3" s="493"/>
      <c r="AK3" s="493"/>
      <c r="AL3" s="493"/>
      <c r="AM3" s="493"/>
      <c r="AN3" s="493"/>
      <c r="AO3" s="493"/>
      <c r="AP3" s="493"/>
      <c r="AQ3" s="493"/>
      <c r="AR3" s="493"/>
      <c r="AS3" s="493"/>
      <c r="AT3" s="493"/>
      <c r="AU3" s="493"/>
      <c r="AV3" s="493"/>
      <c r="AW3" s="493"/>
      <c r="AX3" s="493"/>
      <c r="AY3" s="493"/>
      <c r="AZ3" s="493"/>
      <c r="BA3" s="493"/>
      <c r="BB3" s="493"/>
      <c r="BC3" s="493"/>
      <c r="BD3" s="493"/>
      <c r="BE3" s="493"/>
      <c r="BF3" s="493"/>
      <c r="BG3" s="493"/>
      <c r="BH3" s="493"/>
      <c r="BI3" s="493"/>
      <c r="BJ3" s="493"/>
      <c r="BK3" s="493"/>
      <c r="BL3" s="493"/>
      <c r="BM3" s="493"/>
      <c r="BN3" s="493"/>
      <c r="BO3" s="493"/>
      <c r="BP3" s="493"/>
      <c r="BQ3" s="493"/>
      <c r="BR3" s="493"/>
      <c r="BS3" s="493"/>
      <c r="BT3" s="493"/>
      <c r="BU3" s="493"/>
      <c r="BV3" s="493"/>
      <c r="BW3" s="493"/>
      <c r="BX3" s="493"/>
      <c r="BY3" s="493"/>
      <c r="BZ3" s="493"/>
      <c r="CA3" s="245"/>
      <c r="CB3" s="245"/>
      <c r="CC3" s="245"/>
      <c r="CD3" s="245"/>
      <c r="CE3" s="245"/>
      <c r="CF3" s="245"/>
      <c r="CG3" s="245"/>
      <c r="CH3" s="245"/>
      <c r="CI3" s="245"/>
      <c r="CJ3" s="245"/>
      <c r="CK3" s="245"/>
      <c r="CL3" s="245"/>
      <c r="CM3" s="245"/>
      <c r="CN3" s="245"/>
      <c r="CO3" s="245"/>
      <c r="CP3" s="245"/>
      <c r="CQ3" s="245"/>
      <c r="CR3" s="245"/>
      <c r="CS3" s="245"/>
      <c r="CT3" s="245"/>
      <c r="CU3" s="245"/>
      <c r="CV3" s="245"/>
      <c r="CW3" s="245"/>
      <c r="CX3" s="245"/>
      <c r="CY3" s="245"/>
      <c r="CZ3" s="245"/>
      <c r="DA3" s="245"/>
      <c r="DB3" s="245"/>
      <c r="DC3" s="245"/>
      <c r="DD3" s="245"/>
      <c r="DE3" s="245"/>
      <c r="DF3" s="245"/>
      <c r="DG3" s="245"/>
      <c r="DH3" s="245"/>
      <c r="DI3" s="245"/>
      <c r="DJ3" s="245"/>
      <c r="DK3" s="245"/>
      <c r="DL3" s="245"/>
      <c r="DM3" s="245"/>
      <c r="DN3" s="245"/>
      <c r="DO3" s="245"/>
      <c r="DP3" s="245"/>
      <c r="DQ3" s="245"/>
      <c r="DR3" s="245"/>
      <c r="DS3" s="245"/>
      <c r="DT3" s="245"/>
      <c r="DU3" s="245"/>
      <c r="DV3" s="245"/>
      <c r="DW3" s="245"/>
      <c r="DX3" s="245"/>
      <c r="DY3" s="245"/>
      <c r="DZ3" s="245"/>
      <c r="EA3" s="245"/>
      <c r="EB3" s="245"/>
      <c r="EC3" s="245"/>
      <c r="ED3" s="245"/>
      <c r="EE3" s="245"/>
    </row>
    <row r="4" spans="1:135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  <c r="U4" s="493"/>
      <c r="V4" s="493"/>
      <c r="W4" s="493"/>
      <c r="X4" s="493"/>
      <c r="Y4" s="493"/>
      <c r="Z4" s="493"/>
      <c r="AA4" s="493"/>
      <c r="AB4" s="493"/>
      <c r="AC4" s="493"/>
      <c r="AD4" s="493"/>
      <c r="AE4" s="493"/>
      <c r="AF4" s="493"/>
      <c r="AG4" s="493"/>
      <c r="AH4" s="493"/>
      <c r="AI4" s="493"/>
      <c r="AJ4" s="493"/>
      <c r="AK4" s="493"/>
      <c r="AL4" s="493"/>
      <c r="AM4" s="493"/>
      <c r="AN4" s="493"/>
      <c r="AO4" s="493"/>
      <c r="AP4" s="493"/>
      <c r="AQ4" s="493"/>
      <c r="AR4" s="493"/>
      <c r="AS4" s="493"/>
      <c r="AT4" s="493"/>
      <c r="AU4" s="493"/>
      <c r="AV4" s="493"/>
      <c r="AW4" s="493"/>
      <c r="AX4" s="493"/>
      <c r="AY4" s="493"/>
      <c r="AZ4" s="493"/>
      <c r="BA4" s="493"/>
      <c r="BB4" s="493"/>
      <c r="BC4" s="493"/>
      <c r="BD4" s="493"/>
      <c r="BE4" s="493"/>
      <c r="BF4" s="493"/>
      <c r="BG4" s="493"/>
      <c r="BH4" s="493"/>
      <c r="BI4" s="493"/>
      <c r="BJ4" s="493"/>
      <c r="BK4" s="493"/>
      <c r="BL4" s="493"/>
      <c r="BM4" s="493"/>
      <c r="BN4" s="493"/>
      <c r="BO4" s="493"/>
      <c r="BP4" s="493"/>
      <c r="BQ4" s="493"/>
      <c r="BR4" s="493"/>
      <c r="BS4" s="493"/>
      <c r="BT4" s="493"/>
      <c r="BU4" s="493"/>
      <c r="BV4" s="493"/>
      <c r="BW4" s="493"/>
      <c r="BX4" s="493"/>
      <c r="BY4" s="493"/>
      <c r="BZ4" s="493"/>
      <c r="CA4" s="245"/>
      <c r="CB4" s="245"/>
      <c r="CC4" s="245"/>
      <c r="CD4" s="245"/>
      <c r="CE4" s="245"/>
      <c r="CF4" s="245"/>
      <c r="CG4" s="245"/>
      <c r="CH4" s="245"/>
      <c r="CI4" s="245"/>
      <c r="CJ4" s="245"/>
      <c r="CK4" s="245"/>
      <c r="CL4" s="245"/>
      <c r="CM4" s="245"/>
      <c r="CN4" s="245"/>
      <c r="CO4" s="245"/>
      <c r="CP4" s="245"/>
      <c r="CQ4" s="245"/>
      <c r="CR4" s="245"/>
      <c r="CS4" s="245"/>
      <c r="CT4" s="245"/>
      <c r="CU4" s="245"/>
      <c r="CV4" s="245"/>
      <c r="CW4" s="245"/>
      <c r="CX4" s="245"/>
      <c r="CY4" s="245"/>
      <c r="CZ4" s="245"/>
      <c r="DA4" s="245"/>
      <c r="DB4" s="245"/>
      <c r="DC4" s="245"/>
      <c r="DD4" s="245"/>
      <c r="DE4" s="245"/>
      <c r="DF4" s="245"/>
      <c r="DG4" s="245"/>
      <c r="DH4" s="245"/>
      <c r="DI4" s="245"/>
      <c r="DJ4" s="245"/>
      <c r="DK4" s="245"/>
      <c r="DL4" s="245"/>
      <c r="DM4" s="245"/>
      <c r="DN4" s="245"/>
      <c r="DO4" s="245"/>
      <c r="DP4" s="245"/>
      <c r="DQ4" s="245"/>
      <c r="DR4" s="245"/>
      <c r="DS4" s="245"/>
      <c r="DT4" s="245"/>
      <c r="DU4" s="245"/>
      <c r="DV4" s="245"/>
      <c r="DW4" s="245"/>
      <c r="DX4" s="245"/>
      <c r="DY4" s="245"/>
      <c r="DZ4" s="245"/>
      <c r="EA4" s="245"/>
      <c r="EB4" s="245"/>
      <c r="EC4" s="245"/>
      <c r="ED4" s="245"/>
      <c r="EE4" s="245"/>
    </row>
    <row r="5" spans="1:135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  <c r="U5" s="493"/>
      <c r="V5" s="493"/>
      <c r="W5" s="493"/>
      <c r="X5" s="493"/>
      <c r="Y5" s="493"/>
      <c r="Z5" s="493"/>
      <c r="AA5" s="493"/>
      <c r="AB5" s="493"/>
      <c r="AC5" s="493"/>
      <c r="AD5" s="493"/>
      <c r="AE5" s="493"/>
      <c r="AF5" s="493"/>
      <c r="AG5" s="493"/>
      <c r="AH5" s="493"/>
      <c r="AI5" s="493"/>
      <c r="AJ5" s="493"/>
      <c r="AK5" s="493"/>
      <c r="AL5" s="493"/>
      <c r="AM5" s="493"/>
      <c r="AN5" s="493"/>
      <c r="AO5" s="493"/>
      <c r="AP5" s="493"/>
      <c r="AQ5" s="493"/>
      <c r="AR5" s="493"/>
      <c r="AS5" s="493"/>
      <c r="AT5" s="493"/>
      <c r="AU5" s="493"/>
      <c r="AV5" s="493"/>
      <c r="AW5" s="493"/>
      <c r="AX5" s="493"/>
      <c r="AY5" s="493"/>
      <c r="AZ5" s="493"/>
      <c r="BA5" s="493"/>
      <c r="BB5" s="493"/>
      <c r="BC5" s="493"/>
      <c r="BD5" s="493"/>
      <c r="BE5" s="493"/>
      <c r="BF5" s="493"/>
      <c r="BG5" s="493"/>
      <c r="BH5" s="493"/>
      <c r="BI5" s="493"/>
      <c r="BJ5" s="493"/>
      <c r="BK5" s="493"/>
      <c r="BL5" s="493"/>
      <c r="BM5" s="493"/>
      <c r="BN5" s="493"/>
      <c r="BO5" s="493"/>
      <c r="BP5" s="493"/>
      <c r="BQ5" s="493"/>
      <c r="BR5" s="493"/>
      <c r="BS5" s="493"/>
      <c r="BT5" s="493"/>
      <c r="BU5" s="493"/>
      <c r="BV5" s="493"/>
      <c r="BW5" s="493"/>
      <c r="BX5" s="493"/>
      <c r="BY5" s="493"/>
      <c r="BZ5" s="493"/>
      <c r="CA5" s="245"/>
      <c r="CB5" s="245"/>
      <c r="CC5" s="245"/>
      <c r="CD5" s="245"/>
      <c r="CE5" s="245"/>
      <c r="CF5" s="245"/>
      <c r="CG5" s="245"/>
      <c r="CH5" s="245"/>
      <c r="CI5" s="245"/>
      <c r="CJ5" s="245"/>
      <c r="CK5" s="245"/>
      <c r="CL5" s="245"/>
      <c r="CM5" s="245"/>
      <c r="CN5" s="245"/>
      <c r="CO5" s="245"/>
      <c r="CP5" s="245"/>
      <c r="CQ5" s="245"/>
      <c r="CR5" s="245"/>
      <c r="CS5" s="245"/>
      <c r="CT5" s="245"/>
      <c r="CU5" s="245"/>
      <c r="CV5" s="245"/>
      <c r="CW5" s="245"/>
      <c r="CX5" s="245"/>
      <c r="CY5" s="245"/>
      <c r="CZ5" s="245"/>
      <c r="DA5" s="245"/>
      <c r="DB5" s="245"/>
      <c r="DC5" s="245"/>
      <c r="DD5" s="245"/>
      <c r="DE5" s="245"/>
      <c r="DF5" s="245"/>
      <c r="DG5" s="245"/>
      <c r="DH5" s="245"/>
      <c r="DI5" s="245"/>
      <c r="DJ5" s="245"/>
      <c r="DK5" s="245"/>
      <c r="DL5" s="245"/>
      <c r="DM5" s="245"/>
      <c r="DN5" s="245"/>
      <c r="DO5" s="245"/>
      <c r="DP5" s="245"/>
      <c r="DQ5" s="245"/>
      <c r="DR5" s="245"/>
      <c r="DS5" s="245"/>
      <c r="DT5" s="245"/>
      <c r="DU5" s="245"/>
      <c r="DV5" s="245"/>
      <c r="DW5" s="245"/>
      <c r="DX5" s="245"/>
      <c r="DY5" s="245"/>
      <c r="DZ5" s="245"/>
      <c r="EA5" s="245"/>
      <c r="EB5" s="245"/>
      <c r="EC5" s="245"/>
      <c r="ED5" s="245"/>
      <c r="EE5" s="245"/>
    </row>
    <row r="6" spans="1:135" s="3" customFormat="1" ht="26.25" customHeight="1" thickBot="1" x14ac:dyDescent="0.35">
      <c r="A6" s="798" t="s">
        <v>11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493"/>
      <c r="V6" s="493"/>
      <c r="W6" s="493"/>
      <c r="X6" s="493"/>
      <c r="Y6" s="493"/>
      <c r="Z6" s="493"/>
      <c r="AA6" s="493"/>
      <c r="AB6" s="493"/>
      <c r="AC6" s="493"/>
      <c r="AD6" s="493"/>
      <c r="AE6" s="493"/>
      <c r="AF6" s="493"/>
      <c r="AG6" s="493"/>
      <c r="AH6" s="493"/>
      <c r="AI6" s="493"/>
      <c r="AJ6" s="493"/>
      <c r="AK6" s="493"/>
      <c r="AL6" s="493"/>
      <c r="AM6" s="493"/>
      <c r="AN6" s="493"/>
      <c r="AO6" s="493"/>
      <c r="AP6" s="493"/>
      <c r="AQ6" s="493"/>
      <c r="AR6" s="493"/>
      <c r="AS6" s="493"/>
      <c r="AT6" s="493"/>
      <c r="AU6" s="493"/>
      <c r="AV6" s="493"/>
      <c r="AW6" s="493"/>
      <c r="AX6" s="493"/>
      <c r="AY6" s="493"/>
      <c r="AZ6" s="493"/>
      <c r="BA6" s="493"/>
      <c r="BB6" s="493"/>
      <c r="BC6" s="493"/>
      <c r="BD6" s="493"/>
      <c r="BE6" s="493"/>
      <c r="BF6" s="493"/>
      <c r="BG6" s="493"/>
      <c r="BH6" s="493"/>
      <c r="BI6" s="493"/>
      <c r="BJ6" s="493"/>
      <c r="BK6" s="493"/>
      <c r="BL6" s="493"/>
      <c r="BM6" s="493"/>
      <c r="BN6" s="493"/>
      <c r="BO6" s="493"/>
      <c r="BP6" s="493"/>
      <c r="BQ6" s="493"/>
      <c r="BR6" s="493"/>
      <c r="BS6" s="493"/>
      <c r="BT6" s="493"/>
      <c r="BU6" s="493"/>
      <c r="BV6" s="493"/>
      <c r="BW6" s="493"/>
      <c r="BX6" s="493"/>
      <c r="BY6" s="493"/>
      <c r="BZ6" s="493"/>
      <c r="CA6" s="245"/>
      <c r="CB6" s="245"/>
      <c r="CC6" s="245"/>
      <c r="CD6" s="245"/>
      <c r="CE6" s="245"/>
      <c r="CF6" s="245"/>
      <c r="CG6" s="245"/>
      <c r="CH6" s="245"/>
      <c r="CI6" s="245"/>
      <c r="CJ6" s="245"/>
      <c r="CK6" s="245"/>
      <c r="CL6" s="245"/>
      <c r="CM6" s="245"/>
      <c r="CN6" s="245"/>
      <c r="CO6" s="245"/>
      <c r="CP6" s="245"/>
      <c r="CQ6" s="245"/>
      <c r="CR6" s="245"/>
      <c r="CS6" s="245"/>
      <c r="CT6" s="245"/>
      <c r="CU6" s="245"/>
      <c r="CV6" s="245"/>
      <c r="CW6" s="245"/>
      <c r="CX6" s="245"/>
      <c r="CY6" s="245"/>
      <c r="CZ6" s="245"/>
      <c r="DA6" s="245"/>
      <c r="DB6" s="245"/>
      <c r="DC6" s="245"/>
      <c r="DD6" s="245"/>
      <c r="DE6" s="245"/>
      <c r="DF6" s="245"/>
      <c r="DG6" s="245"/>
      <c r="DH6" s="245"/>
      <c r="DI6" s="245"/>
      <c r="DJ6" s="245"/>
      <c r="DK6" s="245"/>
      <c r="DL6" s="245"/>
      <c r="DM6" s="245"/>
      <c r="DN6" s="245"/>
      <c r="DO6" s="245"/>
      <c r="DP6" s="245"/>
      <c r="DQ6" s="245"/>
      <c r="DR6" s="245"/>
      <c r="DS6" s="245"/>
      <c r="DT6" s="245"/>
      <c r="DU6" s="245"/>
      <c r="DV6" s="245"/>
      <c r="DW6" s="245"/>
      <c r="DX6" s="245"/>
      <c r="DY6" s="245"/>
      <c r="DZ6" s="245"/>
      <c r="EA6" s="245"/>
      <c r="EB6" s="245"/>
      <c r="EC6" s="245"/>
      <c r="ED6" s="245"/>
      <c r="EE6" s="245"/>
    </row>
    <row r="7" spans="1:135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493"/>
      <c r="V7" s="493"/>
      <c r="W7" s="493"/>
      <c r="X7" s="493"/>
      <c r="Y7" s="493"/>
      <c r="Z7" s="493"/>
      <c r="AA7" s="493"/>
      <c r="AB7" s="493"/>
      <c r="AC7" s="493"/>
      <c r="AD7" s="493"/>
      <c r="AE7" s="493"/>
      <c r="AF7" s="493"/>
      <c r="AG7" s="493"/>
      <c r="AH7" s="493"/>
      <c r="AI7" s="493"/>
      <c r="AJ7" s="493"/>
      <c r="AK7" s="493"/>
      <c r="AL7" s="493"/>
      <c r="AM7" s="493"/>
      <c r="AN7" s="493"/>
      <c r="AO7" s="493"/>
      <c r="AP7" s="493"/>
      <c r="AQ7" s="493"/>
      <c r="AR7" s="493"/>
      <c r="AS7" s="493"/>
      <c r="AT7" s="493"/>
      <c r="AU7" s="493"/>
      <c r="AV7" s="493"/>
      <c r="AW7" s="493"/>
      <c r="AX7" s="493"/>
      <c r="AY7" s="493"/>
      <c r="AZ7" s="493"/>
      <c r="BA7" s="493"/>
      <c r="BB7" s="493"/>
      <c r="BC7" s="493"/>
      <c r="BD7" s="493"/>
      <c r="BE7" s="493"/>
      <c r="BF7" s="493"/>
      <c r="BG7" s="493"/>
      <c r="BH7" s="493"/>
      <c r="BI7" s="493"/>
      <c r="BJ7" s="493"/>
      <c r="BK7" s="493"/>
      <c r="BL7" s="493"/>
      <c r="BM7" s="493"/>
      <c r="BN7" s="493"/>
      <c r="BO7" s="493"/>
      <c r="BP7" s="493"/>
      <c r="BQ7" s="493"/>
      <c r="BR7" s="493"/>
      <c r="BS7" s="493"/>
      <c r="BT7" s="493"/>
      <c r="BU7" s="493"/>
      <c r="BV7" s="493"/>
      <c r="BW7" s="493"/>
      <c r="BX7" s="493"/>
      <c r="BY7" s="493"/>
      <c r="BZ7" s="493"/>
      <c r="CA7" s="245"/>
      <c r="CB7" s="245"/>
      <c r="CC7" s="245"/>
      <c r="CD7" s="245"/>
      <c r="CE7" s="245"/>
      <c r="CF7" s="245"/>
      <c r="CG7" s="245"/>
      <c r="CH7" s="245"/>
      <c r="CI7" s="245"/>
      <c r="CJ7" s="245"/>
      <c r="CK7" s="245"/>
      <c r="CL7" s="245"/>
      <c r="CM7" s="245"/>
      <c r="CN7" s="245"/>
      <c r="CO7" s="245"/>
      <c r="CP7" s="245"/>
      <c r="CQ7" s="245"/>
      <c r="CR7" s="245"/>
      <c r="CS7" s="245"/>
      <c r="CT7" s="245"/>
      <c r="CU7" s="245"/>
      <c r="CV7" s="245"/>
      <c r="CW7" s="245"/>
      <c r="CX7" s="245"/>
      <c r="CY7" s="245"/>
      <c r="CZ7" s="245"/>
      <c r="DA7" s="245"/>
      <c r="DB7" s="245"/>
      <c r="DC7" s="245"/>
      <c r="DD7" s="245"/>
      <c r="DE7" s="245"/>
      <c r="DF7" s="245"/>
      <c r="DG7" s="245"/>
      <c r="DH7" s="245"/>
      <c r="DI7" s="245"/>
      <c r="DJ7" s="245"/>
      <c r="DK7" s="245"/>
      <c r="DL7" s="245"/>
      <c r="DM7" s="245"/>
      <c r="DN7" s="245"/>
      <c r="DO7" s="245"/>
      <c r="DP7" s="245"/>
      <c r="DQ7" s="245"/>
      <c r="DR7" s="245"/>
      <c r="DS7" s="245"/>
      <c r="DT7" s="245"/>
      <c r="DU7" s="245"/>
      <c r="DV7" s="245"/>
      <c r="DW7" s="245"/>
      <c r="DX7" s="245"/>
      <c r="DY7" s="245"/>
      <c r="DZ7" s="245"/>
      <c r="EA7" s="245"/>
      <c r="EB7" s="245"/>
      <c r="EC7" s="245"/>
      <c r="ED7" s="245"/>
      <c r="EE7" s="245"/>
    </row>
    <row r="8" spans="1:135" s="3" customFormat="1" ht="15.75" x14ac:dyDescent="0.25">
      <c r="A8" s="57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  <c r="U8" s="493"/>
      <c r="V8" s="493"/>
      <c r="W8" s="493"/>
      <c r="X8" s="493"/>
      <c r="Y8" s="493"/>
      <c r="Z8" s="493"/>
      <c r="AA8" s="493"/>
      <c r="AB8" s="493"/>
      <c r="AC8" s="493"/>
      <c r="AD8" s="493"/>
      <c r="AE8" s="493"/>
      <c r="AF8" s="493"/>
      <c r="AG8" s="493"/>
      <c r="AH8" s="493"/>
      <c r="AI8" s="493"/>
      <c r="AJ8" s="493"/>
      <c r="AK8" s="493"/>
      <c r="AL8" s="493"/>
      <c r="AM8" s="493"/>
      <c r="AN8" s="493"/>
      <c r="AO8" s="493"/>
      <c r="AP8" s="493"/>
      <c r="AQ8" s="493"/>
      <c r="AR8" s="493"/>
      <c r="AS8" s="493"/>
      <c r="AT8" s="493"/>
      <c r="AU8" s="493"/>
      <c r="AV8" s="493"/>
      <c r="AW8" s="493"/>
      <c r="AX8" s="493"/>
      <c r="AY8" s="493"/>
      <c r="AZ8" s="493"/>
      <c r="BA8" s="493"/>
      <c r="BB8" s="493"/>
      <c r="BC8" s="493"/>
      <c r="BD8" s="493"/>
      <c r="BE8" s="493"/>
      <c r="BF8" s="493"/>
      <c r="BG8" s="493"/>
      <c r="BH8" s="493"/>
      <c r="BI8" s="493"/>
      <c r="BJ8" s="493"/>
      <c r="BK8" s="493"/>
      <c r="BL8" s="493"/>
      <c r="BM8" s="493"/>
      <c r="BN8" s="493"/>
      <c r="BO8" s="493"/>
      <c r="BP8" s="493"/>
      <c r="BQ8" s="493"/>
      <c r="BR8" s="493"/>
      <c r="BS8" s="493"/>
      <c r="BT8" s="493"/>
      <c r="BU8" s="493"/>
      <c r="BV8" s="493"/>
      <c r="BW8" s="493"/>
      <c r="BX8" s="493"/>
      <c r="BY8" s="493"/>
      <c r="BZ8" s="493"/>
      <c r="CA8" s="245"/>
      <c r="CB8" s="245"/>
      <c r="CC8" s="245"/>
      <c r="CD8" s="245"/>
      <c r="CE8" s="245"/>
      <c r="CF8" s="245"/>
      <c r="CG8" s="245"/>
      <c r="CH8" s="245"/>
      <c r="CI8" s="245"/>
      <c r="CJ8" s="245"/>
      <c r="CK8" s="245"/>
      <c r="CL8" s="245"/>
      <c r="CM8" s="245"/>
      <c r="CN8" s="245"/>
      <c r="CO8" s="245"/>
      <c r="CP8" s="245"/>
      <c r="CQ8" s="245"/>
      <c r="CR8" s="245"/>
      <c r="CS8" s="245"/>
      <c r="CT8" s="245"/>
      <c r="CU8" s="245"/>
      <c r="CV8" s="245"/>
      <c r="CW8" s="245"/>
      <c r="CX8" s="245"/>
      <c r="CY8" s="245"/>
      <c r="CZ8" s="245"/>
      <c r="DA8" s="245"/>
      <c r="DB8" s="245"/>
      <c r="DC8" s="245"/>
      <c r="DD8" s="245"/>
      <c r="DE8" s="245"/>
      <c r="DF8" s="245"/>
      <c r="DG8" s="245"/>
      <c r="DH8" s="245"/>
      <c r="DI8" s="245"/>
      <c r="DJ8" s="245"/>
      <c r="DK8" s="245"/>
      <c r="DL8" s="245"/>
      <c r="DM8" s="245"/>
      <c r="DN8" s="245"/>
      <c r="DO8" s="245"/>
      <c r="DP8" s="245"/>
      <c r="DQ8" s="245"/>
      <c r="DR8" s="245"/>
      <c r="DS8" s="245"/>
      <c r="DT8" s="245"/>
      <c r="DU8" s="245"/>
      <c r="DV8" s="245"/>
      <c r="DW8" s="245"/>
      <c r="DX8" s="245"/>
      <c r="DY8" s="245"/>
      <c r="DZ8" s="245"/>
      <c r="EA8" s="245"/>
      <c r="EB8" s="245"/>
      <c r="EC8" s="245"/>
      <c r="ED8" s="245"/>
      <c r="EE8" s="245"/>
    </row>
    <row r="9" spans="1:135" s="3" customFormat="1" ht="15.75" x14ac:dyDescent="0.25">
      <c r="C9" s="345" t="s">
        <v>906</v>
      </c>
      <c r="E9" s="345" t="str">
        <f>'Main Sheet'!B5</f>
        <v>JNB 20058</v>
      </c>
      <c r="F9" s="800" t="s">
        <v>54924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  <c r="U9" s="493"/>
      <c r="V9" s="493"/>
      <c r="W9" s="493"/>
      <c r="X9" s="493"/>
      <c r="Y9" s="493"/>
      <c r="Z9" s="493"/>
      <c r="AA9" s="493"/>
      <c r="AB9" s="493"/>
      <c r="AC9" s="493"/>
      <c r="AD9" s="493"/>
      <c r="AE9" s="493"/>
      <c r="AF9" s="493"/>
      <c r="AG9" s="493"/>
      <c r="AH9" s="493"/>
      <c r="AI9" s="493"/>
      <c r="AJ9" s="493"/>
      <c r="AK9" s="493"/>
      <c r="AL9" s="493"/>
      <c r="AM9" s="493"/>
      <c r="AN9" s="493"/>
      <c r="AO9" s="493"/>
      <c r="AP9" s="493"/>
      <c r="AQ9" s="493"/>
      <c r="AR9" s="493"/>
      <c r="AS9" s="493"/>
      <c r="AT9" s="493"/>
      <c r="AU9" s="493"/>
      <c r="AV9" s="493"/>
      <c r="AW9" s="493"/>
      <c r="AX9" s="493"/>
      <c r="AY9" s="493"/>
      <c r="AZ9" s="493"/>
      <c r="BA9" s="493"/>
      <c r="BB9" s="493"/>
      <c r="BC9" s="493"/>
      <c r="BD9" s="493"/>
      <c r="BE9" s="493"/>
      <c r="BF9" s="493"/>
      <c r="BG9" s="493"/>
      <c r="BH9" s="493"/>
      <c r="BI9" s="493"/>
      <c r="BJ9" s="493"/>
      <c r="BK9" s="493"/>
      <c r="BL9" s="493"/>
      <c r="BM9" s="493"/>
      <c r="BN9" s="493"/>
      <c r="BO9" s="493"/>
      <c r="BP9" s="493"/>
      <c r="BQ9" s="493"/>
      <c r="BR9" s="493"/>
      <c r="BS9" s="493"/>
      <c r="BT9" s="493"/>
      <c r="BU9" s="493"/>
      <c r="BV9" s="493"/>
      <c r="BW9" s="493"/>
      <c r="BX9" s="493"/>
      <c r="BY9" s="493"/>
      <c r="BZ9" s="493"/>
      <c r="CA9" s="245"/>
      <c r="CB9" s="245"/>
      <c r="CC9" s="245"/>
      <c r="CD9" s="245"/>
      <c r="CE9" s="245"/>
      <c r="CF9" s="245"/>
      <c r="CG9" s="245"/>
      <c r="CH9" s="245"/>
      <c r="CI9" s="245"/>
      <c r="CJ9" s="245"/>
      <c r="CK9" s="245"/>
      <c r="CL9" s="245"/>
      <c r="CM9" s="245"/>
      <c r="CN9" s="245"/>
      <c r="CO9" s="245"/>
      <c r="CP9" s="245"/>
      <c r="CQ9" s="245"/>
      <c r="CR9" s="245"/>
      <c r="CS9" s="245"/>
      <c r="CT9" s="245"/>
      <c r="CU9" s="245"/>
      <c r="CV9" s="245"/>
      <c r="CW9" s="245"/>
      <c r="CX9" s="245"/>
      <c r="CY9" s="245"/>
      <c r="CZ9" s="245"/>
      <c r="DA9" s="245"/>
      <c r="DB9" s="245"/>
      <c r="DC9" s="245"/>
      <c r="DD9" s="245"/>
      <c r="DE9" s="245"/>
      <c r="DF9" s="245"/>
      <c r="DG9" s="245"/>
      <c r="DH9" s="245"/>
      <c r="DI9" s="245"/>
      <c r="DJ9" s="245"/>
      <c r="DK9" s="245"/>
      <c r="DL9" s="245"/>
      <c r="DM9" s="245"/>
      <c r="DN9" s="245"/>
      <c r="DO9" s="245"/>
      <c r="DP9" s="245"/>
      <c r="DQ9" s="245"/>
      <c r="DR9" s="245"/>
      <c r="DS9" s="245"/>
      <c r="DT9" s="245"/>
      <c r="DU9" s="245"/>
      <c r="DV9" s="245"/>
      <c r="DW9" s="245"/>
      <c r="DX9" s="245"/>
      <c r="DY9" s="245"/>
      <c r="DZ9" s="245"/>
      <c r="EA9" s="245"/>
      <c r="EB9" s="245"/>
      <c r="EC9" s="245"/>
      <c r="ED9" s="245"/>
      <c r="EE9" s="245"/>
    </row>
    <row r="10" spans="1:135" s="3" customFormat="1" x14ac:dyDescent="0.2">
      <c r="A10" s="15" t="s">
        <v>2617</v>
      </c>
      <c r="B10" s="33" t="s">
        <v>7885</v>
      </c>
      <c r="C10" s="395">
        <v>1111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3"/>
      <c r="BC10" s="493"/>
      <c r="BD10" s="493"/>
      <c r="BE10" s="493"/>
      <c r="BF10" s="493"/>
      <c r="BG10" s="493"/>
      <c r="BH10" s="493"/>
      <c r="BI10" s="493"/>
      <c r="BJ10" s="493"/>
      <c r="BK10" s="493"/>
      <c r="BL10" s="493"/>
      <c r="BM10" s="493"/>
      <c r="BN10" s="493"/>
      <c r="BO10" s="493"/>
      <c r="BP10" s="493"/>
      <c r="BQ10" s="493"/>
      <c r="BR10" s="493"/>
      <c r="BS10" s="493"/>
      <c r="BT10" s="493"/>
      <c r="BU10" s="493"/>
      <c r="BV10" s="493"/>
      <c r="BW10" s="493"/>
      <c r="BX10" s="493"/>
      <c r="BY10" s="493"/>
      <c r="BZ10" s="493"/>
      <c r="CA10" s="245"/>
      <c r="CB10" s="245"/>
      <c r="CC10" s="245"/>
      <c r="CD10" s="245"/>
      <c r="CE10" s="245"/>
      <c r="CF10" s="245"/>
      <c r="CG10" s="245"/>
      <c r="CH10" s="245"/>
      <c r="CI10" s="245"/>
      <c r="CJ10" s="245"/>
      <c r="CK10" s="245"/>
      <c r="CL10" s="245"/>
      <c r="CM10" s="245"/>
      <c r="CN10" s="245"/>
      <c r="CO10" s="245"/>
      <c r="CP10" s="245"/>
      <c r="CQ10" s="245"/>
      <c r="CR10" s="245"/>
      <c r="CS10" s="245"/>
      <c r="CT10" s="245"/>
      <c r="CU10" s="245"/>
      <c r="CV10" s="245"/>
      <c r="CW10" s="245"/>
      <c r="CX10" s="245"/>
      <c r="CY10" s="245"/>
      <c r="CZ10" s="245"/>
      <c r="DA10" s="245"/>
      <c r="DB10" s="245"/>
      <c r="DC10" s="245"/>
      <c r="DD10" s="245"/>
      <c r="DE10" s="245"/>
      <c r="DF10" s="245"/>
      <c r="DG10" s="245"/>
      <c r="DH10" s="245"/>
      <c r="DI10" s="245"/>
      <c r="DJ10" s="245"/>
      <c r="DK10" s="245"/>
      <c r="DL10" s="245"/>
      <c r="DM10" s="245"/>
      <c r="DN10" s="245"/>
      <c r="DO10" s="245"/>
      <c r="DP10" s="245"/>
      <c r="DQ10" s="245"/>
      <c r="DR10" s="245"/>
      <c r="DS10" s="245"/>
      <c r="DT10" s="245"/>
      <c r="DU10" s="245"/>
      <c r="DV10" s="245"/>
      <c r="DW10" s="245"/>
      <c r="DX10" s="245"/>
      <c r="DY10" s="245"/>
      <c r="DZ10" s="245"/>
      <c r="EA10" s="245"/>
      <c r="EB10" s="245"/>
      <c r="EC10" s="245"/>
      <c r="ED10" s="245"/>
      <c r="EE10" s="245"/>
    </row>
    <row r="11" spans="1:135" s="3" customFormat="1" x14ac:dyDescent="0.2">
      <c r="A11" s="23" t="str">
        <f>VLOOKUP(C10,Suppliers!A$1:$H$674,2,0)</f>
        <v>Elite Flooring (2005) Ltd</v>
      </c>
      <c r="B11" s="23"/>
      <c r="D11" s="33" t="s">
        <v>905</v>
      </c>
      <c r="E11" s="33"/>
      <c r="F11" s="343">
        <f ca="1">NOW()</f>
        <v>44232.452986226854</v>
      </c>
      <c r="G11" s="379" t="s">
        <v>6416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  <c r="U11" s="493"/>
      <c r="V11" s="493"/>
      <c r="W11" s="493"/>
      <c r="X11" s="493"/>
      <c r="Y11" s="493"/>
      <c r="Z11" s="493"/>
      <c r="AA11" s="493"/>
      <c r="AB11" s="493"/>
      <c r="AC11" s="493"/>
      <c r="AD11" s="493"/>
      <c r="AE11" s="493"/>
      <c r="AF11" s="493"/>
      <c r="AG11" s="493"/>
      <c r="AH11" s="493"/>
      <c r="AI11" s="493"/>
      <c r="AJ11" s="493"/>
      <c r="AK11" s="493"/>
      <c r="AL11" s="493"/>
      <c r="AM11" s="493"/>
      <c r="AN11" s="493"/>
      <c r="AO11" s="493"/>
      <c r="AP11" s="493"/>
      <c r="AQ11" s="493"/>
      <c r="AR11" s="493"/>
      <c r="AS11" s="493"/>
      <c r="AT11" s="493"/>
      <c r="AU11" s="493"/>
      <c r="AV11" s="493"/>
      <c r="AW11" s="493"/>
      <c r="AX11" s="493"/>
      <c r="AY11" s="493"/>
      <c r="AZ11" s="493"/>
      <c r="BA11" s="493"/>
      <c r="BB11" s="493"/>
      <c r="BC11" s="493"/>
      <c r="BD11" s="493"/>
      <c r="BE11" s="493"/>
      <c r="BF11" s="493"/>
      <c r="BG11" s="493"/>
      <c r="BH11" s="493"/>
      <c r="BI11" s="493"/>
      <c r="BJ11" s="493"/>
      <c r="BK11" s="493"/>
      <c r="BL11" s="493"/>
      <c r="BM11" s="493"/>
      <c r="BN11" s="493"/>
      <c r="BO11" s="493"/>
      <c r="BP11" s="493"/>
      <c r="BQ11" s="493"/>
      <c r="BR11" s="493"/>
      <c r="BS11" s="493"/>
      <c r="BT11" s="493"/>
      <c r="BU11" s="493"/>
      <c r="BV11" s="493"/>
      <c r="BW11" s="493"/>
      <c r="BX11" s="493"/>
      <c r="BY11" s="493"/>
      <c r="BZ11" s="493"/>
      <c r="CA11" s="245"/>
      <c r="CB11" s="245"/>
      <c r="CC11" s="245"/>
      <c r="CD11" s="245"/>
      <c r="CE11" s="245"/>
      <c r="CF11" s="245"/>
      <c r="CG11" s="245"/>
      <c r="CH11" s="245"/>
      <c r="CI11" s="245"/>
      <c r="CJ11" s="245"/>
      <c r="CK11" s="245"/>
      <c r="CL11" s="245"/>
      <c r="CM11" s="245"/>
      <c r="CN11" s="245"/>
      <c r="CO11" s="245"/>
      <c r="CP11" s="245"/>
      <c r="CQ11" s="245"/>
      <c r="CR11" s="245"/>
      <c r="CS11" s="245"/>
      <c r="CT11" s="245"/>
      <c r="CU11" s="245"/>
      <c r="CV11" s="245"/>
      <c r="CW11" s="245"/>
      <c r="CX11" s="245"/>
      <c r="CY11" s="245"/>
      <c r="CZ11" s="245"/>
      <c r="DA11" s="245"/>
      <c r="DB11" s="245"/>
      <c r="DC11" s="245"/>
      <c r="DD11" s="245"/>
      <c r="DE11" s="245"/>
      <c r="DF11" s="245"/>
      <c r="DG11" s="245"/>
      <c r="DH11" s="245"/>
      <c r="DI11" s="245"/>
      <c r="DJ11" s="245"/>
      <c r="DK11" s="245"/>
      <c r="DL11" s="245"/>
      <c r="DM11" s="245"/>
      <c r="DN11" s="245"/>
      <c r="DO11" s="245"/>
      <c r="DP11" s="245"/>
      <c r="DQ11" s="245"/>
      <c r="DR11" s="245"/>
      <c r="DS11" s="245"/>
      <c r="DT11" s="245"/>
      <c r="DU11" s="245"/>
      <c r="DV11" s="245"/>
      <c r="DW11" s="245"/>
      <c r="DX11" s="245"/>
      <c r="DY11" s="245"/>
      <c r="DZ11" s="245"/>
      <c r="EA11" s="245"/>
      <c r="EB11" s="245"/>
      <c r="EC11" s="245"/>
      <c r="ED11" s="245"/>
      <c r="EE11" s="245"/>
    </row>
    <row r="12" spans="1:135" s="3" customFormat="1" x14ac:dyDescent="0.2">
      <c r="A12" s="34" t="str">
        <f>VLOOKUP(C10,Suppliers!A$1:$H$674,3,0)</f>
        <v>P.O Box 3652, Richmond,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  <c r="U12" s="493"/>
      <c r="V12" s="493"/>
      <c r="W12" s="493"/>
      <c r="X12" s="493"/>
      <c r="Y12" s="493"/>
      <c r="Z12" s="493"/>
      <c r="AA12" s="493"/>
      <c r="AB12" s="493"/>
      <c r="AC12" s="493"/>
      <c r="AD12" s="493"/>
      <c r="AE12" s="493"/>
      <c r="AF12" s="493"/>
      <c r="AG12" s="493"/>
      <c r="AH12" s="493"/>
      <c r="AI12" s="493"/>
      <c r="AJ12" s="493"/>
      <c r="AK12" s="493"/>
      <c r="AL12" s="493"/>
      <c r="AM12" s="493"/>
      <c r="AN12" s="493"/>
      <c r="AO12" s="493"/>
      <c r="AP12" s="493"/>
      <c r="AQ12" s="493"/>
      <c r="AR12" s="493"/>
      <c r="AS12" s="493"/>
      <c r="AT12" s="493"/>
      <c r="AU12" s="493"/>
      <c r="AV12" s="493"/>
      <c r="AW12" s="493"/>
      <c r="AX12" s="493"/>
      <c r="AY12" s="493"/>
      <c r="AZ12" s="493"/>
      <c r="BA12" s="493"/>
      <c r="BB12" s="493"/>
      <c r="BC12" s="493"/>
      <c r="BD12" s="493"/>
      <c r="BE12" s="493"/>
      <c r="BF12" s="493"/>
      <c r="BG12" s="493"/>
      <c r="BH12" s="493"/>
      <c r="BI12" s="493"/>
      <c r="BJ12" s="493"/>
      <c r="BK12" s="493"/>
      <c r="BL12" s="493"/>
      <c r="BM12" s="493"/>
      <c r="BN12" s="493"/>
      <c r="BO12" s="493"/>
      <c r="BP12" s="493"/>
      <c r="BQ12" s="493"/>
      <c r="BR12" s="493"/>
      <c r="BS12" s="493"/>
      <c r="BT12" s="493"/>
      <c r="BU12" s="493"/>
      <c r="BV12" s="493"/>
      <c r="BW12" s="493"/>
      <c r="BX12" s="493"/>
      <c r="BY12" s="493"/>
      <c r="BZ12" s="493"/>
      <c r="CA12" s="245"/>
      <c r="CB12" s="245"/>
      <c r="CC12" s="245"/>
      <c r="CD12" s="245"/>
      <c r="CE12" s="245"/>
      <c r="CF12" s="245"/>
      <c r="CG12" s="245"/>
      <c r="CH12" s="245"/>
      <c r="CI12" s="245"/>
      <c r="CJ12" s="245"/>
      <c r="CK12" s="245"/>
      <c r="CL12" s="245"/>
      <c r="CM12" s="245"/>
      <c r="CN12" s="245"/>
      <c r="CO12" s="245"/>
      <c r="CP12" s="245"/>
      <c r="CQ12" s="245"/>
      <c r="CR12" s="245"/>
      <c r="CS12" s="245"/>
      <c r="CT12" s="245"/>
      <c r="CU12" s="245"/>
      <c r="CV12" s="245"/>
      <c r="CW12" s="245"/>
      <c r="CX12" s="245"/>
      <c r="CY12" s="245"/>
      <c r="CZ12" s="245"/>
      <c r="DA12" s="245"/>
      <c r="DB12" s="245"/>
      <c r="DC12" s="245"/>
      <c r="DD12" s="245"/>
      <c r="DE12" s="245"/>
      <c r="DF12" s="245"/>
      <c r="DG12" s="245"/>
      <c r="DH12" s="245"/>
      <c r="DI12" s="245"/>
      <c r="DJ12" s="245"/>
      <c r="DK12" s="245"/>
      <c r="DL12" s="245"/>
      <c r="DM12" s="245"/>
      <c r="DN12" s="245"/>
      <c r="DO12" s="245"/>
      <c r="DP12" s="245"/>
      <c r="DQ12" s="245"/>
      <c r="DR12" s="245"/>
      <c r="DS12" s="245"/>
      <c r="DT12" s="245"/>
      <c r="DU12" s="245"/>
      <c r="DV12" s="245"/>
      <c r="DW12" s="245"/>
      <c r="DX12" s="245"/>
      <c r="DY12" s="245"/>
      <c r="DZ12" s="245"/>
      <c r="EA12" s="245"/>
      <c r="EB12" s="245"/>
      <c r="EC12" s="245"/>
      <c r="ED12" s="245"/>
      <c r="EE12" s="245"/>
    </row>
    <row r="13" spans="1:135" s="3" customFormat="1" x14ac:dyDescent="0.2">
      <c r="A13" s="34" t="s">
        <v>908</v>
      </c>
      <c r="B13" s="357" t="str">
        <f>VLOOKUP(C10,Suppliers!$A$1:$H$674,4,0)</f>
        <v>0800 455 141</v>
      </c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  <c r="U13" s="493"/>
      <c r="V13" s="493"/>
      <c r="W13" s="493"/>
      <c r="X13" s="493"/>
      <c r="Y13" s="493"/>
      <c r="Z13" s="493"/>
      <c r="AA13" s="493"/>
      <c r="AB13" s="493"/>
      <c r="AC13" s="493"/>
      <c r="AD13" s="493"/>
      <c r="AE13" s="493"/>
      <c r="AF13" s="493"/>
      <c r="AG13" s="493"/>
      <c r="AH13" s="493"/>
      <c r="AI13" s="493"/>
      <c r="AJ13" s="493"/>
      <c r="AK13" s="493"/>
      <c r="AL13" s="493"/>
      <c r="AM13" s="493"/>
      <c r="AN13" s="493"/>
      <c r="AO13" s="493"/>
      <c r="AP13" s="493"/>
      <c r="AQ13" s="493"/>
      <c r="AR13" s="493"/>
      <c r="AS13" s="493"/>
      <c r="AT13" s="493"/>
      <c r="AU13" s="493"/>
      <c r="AV13" s="493"/>
      <c r="AW13" s="493"/>
      <c r="AX13" s="493"/>
      <c r="AY13" s="493"/>
      <c r="AZ13" s="493"/>
      <c r="BA13" s="493"/>
      <c r="BB13" s="493"/>
      <c r="BC13" s="493"/>
      <c r="BD13" s="493"/>
      <c r="BE13" s="493"/>
      <c r="BF13" s="493"/>
      <c r="BG13" s="493"/>
      <c r="BH13" s="493"/>
      <c r="BI13" s="493"/>
      <c r="BJ13" s="493"/>
      <c r="BK13" s="493"/>
      <c r="BL13" s="493"/>
      <c r="BM13" s="493"/>
      <c r="BN13" s="493"/>
      <c r="BO13" s="493"/>
      <c r="BP13" s="493"/>
      <c r="BQ13" s="493"/>
      <c r="BR13" s="493"/>
      <c r="BS13" s="493"/>
      <c r="BT13" s="493"/>
      <c r="BU13" s="493"/>
      <c r="BV13" s="493"/>
      <c r="BW13" s="493"/>
      <c r="BX13" s="493"/>
      <c r="BY13" s="493"/>
      <c r="BZ13" s="493"/>
      <c r="CA13" s="245"/>
      <c r="CB13" s="245"/>
      <c r="CC13" s="245"/>
      <c r="CD13" s="245"/>
      <c r="CE13" s="245"/>
      <c r="CF13" s="245"/>
      <c r="CG13" s="245"/>
      <c r="CH13" s="245"/>
      <c r="CI13" s="245"/>
      <c r="CJ13" s="245"/>
      <c r="CK13" s="245"/>
      <c r="CL13" s="245"/>
      <c r="CM13" s="245"/>
      <c r="CN13" s="245"/>
      <c r="CO13" s="245"/>
      <c r="CP13" s="245"/>
      <c r="CQ13" s="245"/>
      <c r="CR13" s="245"/>
      <c r="CS13" s="245"/>
      <c r="CT13" s="245"/>
      <c r="CU13" s="245"/>
      <c r="CV13" s="245"/>
      <c r="CW13" s="245"/>
      <c r="CX13" s="245"/>
      <c r="CY13" s="245"/>
      <c r="CZ13" s="245"/>
      <c r="DA13" s="245"/>
      <c r="DB13" s="245"/>
      <c r="DC13" s="245"/>
      <c r="DD13" s="245"/>
      <c r="DE13" s="245"/>
      <c r="DF13" s="245"/>
      <c r="DG13" s="245"/>
      <c r="DH13" s="245"/>
      <c r="DI13" s="245"/>
      <c r="DJ13" s="245"/>
      <c r="DK13" s="245"/>
      <c r="DL13" s="245"/>
      <c r="DM13" s="245"/>
      <c r="DN13" s="245"/>
      <c r="DO13" s="245"/>
      <c r="DP13" s="245"/>
      <c r="DQ13" s="245"/>
      <c r="DR13" s="245"/>
      <c r="DS13" s="245"/>
      <c r="DT13" s="245"/>
      <c r="DU13" s="245"/>
      <c r="DV13" s="245"/>
      <c r="DW13" s="245"/>
      <c r="DX13" s="245"/>
      <c r="DY13" s="245"/>
      <c r="DZ13" s="245"/>
      <c r="EA13" s="245"/>
      <c r="EB13" s="245"/>
      <c r="EC13" s="245"/>
      <c r="ED13" s="245"/>
      <c r="EE13" s="245"/>
    </row>
    <row r="14" spans="1:135" s="3" customFormat="1" x14ac:dyDescent="0.2">
      <c r="A14" s="23" t="s">
        <v>4849</v>
      </c>
      <c r="B14" s="357" t="str">
        <f>VLOOKUP(C10,Suppliers!$A$1:$H$674,5,0)</f>
        <v>027 445 141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  <c r="U14" s="493"/>
      <c r="V14" s="493"/>
      <c r="W14" s="493"/>
      <c r="X14" s="493"/>
      <c r="Y14" s="493"/>
      <c r="Z14" s="493"/>
      <c r="AA14" s="493"/>
      <c r="AB14" s="493"/>
      <c r="AC14" s="493"/>
      <c r="AD14" s="493"/>
      <c r="AE14" s="493"/>
      <c r="AF14" s="493"/>
      <c r="AG14" s="493"/>
      <c r="AH14" s="493"/>
      <c r="AI14" s="493"/>
      <c r="AJ14" s="493"/>
      <c r="AK14" s="493"/>
      <c r="AL14" s="493"/>
      <c r="AM14" s="493"/>
      <c r="AN14" s="493"/>
      <c r="AO14" s="493"/>
      <c r="AP14" s="493"/>
      <c r="AQ14" s="493"/>
      <c r="AR14" s="493"/>
      <c r="AS14" s="493"/>
      <c r="AT14" s="493"/>
      <c r="AU14" s="493"/>
      <c r="AV14" s="493"/>
      <c r="AW14" s="493"/>
      <c r="AX14" s="493"/>
      <c r="AY14" s="493"/>
      <c r="AZ14" s="493"/>
      <c r="BA14" s="493"/>
      <c r="BB14" s="493"/>
      <c r="BC14" s="493"/>
      <c r="BD14" s="493"/>
      <c r="BE14" s="493"/>
      <c r="BF14" s="493"/>
      <c r="BG14" s="493"/>
      <c r="BH14" s="493"/>
      <c r="BI14" s="493"/>
      <c r="BJ14" s="493"/>
      <c r="BK14" s="493"/>
      <c r="BL14" s="493"/>
      <c r="BM14" s="493"/>
      <c r="BN14" s="493"/>
      <c r="BO14" s="493"/>
      <c r="BP14" s="493"/>
      <c r="BQ14" s="493"/>
      <c r="BR14" s="493"/>
      <c r="BS14" s="493"/>
      <c r="BT14" s="493"/>
      <c r="BU14" s="493"/>
      <c r="BV14" s="493"/>
      <c r="BW14" s="493"/>
      <c r="BX14" s="493"/>
      <c r="BY14" s="493"/>
      <c r="BZ14" s="493"/>
      <c r="CA14" s="245"/>
      <c r="CB14" s="245"/>
      <c r="CC14" s="245"/>
      <c r="CD14" s="245"/>
      <c r="CE14" s="245"/>
      <c r="CF14" s="245"/>
      <c r="CG14" s="245"/>
      <c r="CH14" s="245"/>
      <c r="CI14" s="245"/>
      <c r="CJ14" s="245"/>
      <c r="CK14" s="245"/>
      <c r="CL14" s="245"/>
      <c r="CM14" s="245"/>
      <c r="CN14" s="245"/>
      <c r="CO14" s="245"/>
      <c r="CP14" s="245"/>
      <c r="CQ14" s="245"/>
      <c r="CR14" s="245"/>
      <c r="CS14" s="245"/>
      <c r="CT14" s="245"/>
      <c r="CU14" s="245"/>
      <c r="CV14" s="245"/>
      <c r="CW14" s="245"/>
      <c r="CX14" s="245"/>
      <c r="CY14" s="245"/>
      <c r="CZ14" s="245"/>
      <c r="DA14" s="245"/>
      <c r="DB14" s="245"/>
      <c r="DC14" s="245"/>
      <c r="DD14" s="245"/>
      <c r="DE14" s="245"/>
      <c r="DF14" s="245"/>
      <c r="DG14" s="245"/>
      <c r="DH14" s="245"/>
      <c r="DI14" s="245"/>
      <c r="DJ14" s="245"/>
      <c r="DK14" s="245"/>
      <c r="DL14" s="245"/>
      <c r="DM14" s="245"/>
      <c r="DN14" s="245"/>
      <c r="DO14" s="245"/>
      <c r="DP14" s="245"/>
      <c r="DQ14" s="245"/>
      <c r="DR14" s="245"/>
      <c r="DS14" s="245"/>
      <c r="DT14" s="245"/>
      <c r="DU14" s="245"/>
      <c r="DV14" s="245"/>
      <c r="DW14" s="245"/>
      <c r="DX14" s="245"/>
      <c r="DY14" s="245"/>
      <c r="DZ14" s="245"/>
      <c r="EA14" s="245"/>
      <c r="EB14" s="245"/>
      <c r="EC14" s="245"/>
      <c r="ED14" s="245"/>
      <c r="EE14" s="245"/>
    </row>
    <row r="15" spans="1:135" s="3" customFormat="1" x14ac:dyDescent="0.2">
      <c r="A15" s="3" t="s">
        <v>2024</v>
      </c>
      <c r="B15" s="357" t="str">
        <f>VLOOKUP(C10,Suppliers!$A$1:$H$674,6,0)</f>
        <v>eliteflooring2005ltd@xtra.co.nz</v>
      </c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  <c r="U15" s="493"/>
      <c r="V15" s="493"/>
      <c r="W15" s="493"/>
      <c r="X15" s="493"/>
      <c r="Y15" s="493"/>
      <c r="Z15" s="493"/>
      <c r="AA15" s="493"/>
      <c r="AB15" s="493"/>
      <c r="AC15" s="493"/>
      <c r="AD15" s="493"/>
      <c r="AE15" s="493"/>
      <c r="AF15" s="493"/>
      <c r="AG15" s="493"/>
      <c r="AH15" s="493"/>
      <c r="AI15" s="493"/>
      <c r="AJ15" s="493"/>
      <c r="AK15" s="493"/>
      <c r="AL15" s="493"/>
      <c r="AM15" s="493"/>
      <c r="AN15" s="493"/>
      <c r="AO15" s="493"/>
      <c r="AP15" s="493"/>
      <c r="AQ15" s="493"/>
      <c r="AR15" s="493"/>
      <c r="AS15" s="493"/>
      <c r="AT15" s="493"/>
      <c r="AU15" s="493"/>
      <c r="AV15" s="493"/>
      <c r="AW15" s="493"/>
      <c r="AX15" s="493"/>
      <c r="AY15" s="493"/>
      <c r="AZ15" s="493"/>
      <c r="BA15" s="493"/>
      <c r="BB15" s="493"/>
      <c r="BC15" s="493"/>
      <c r="BD15" s="493"/>
      <c r="BE15" s="493"/>
      <c r="BF15" s="493"/>
      <c r="BG15" s="493"/>
      <c r="BH15" s="493"/>
      <c r="BI15" s="493"/>
      <c r="BJ15" s="493"/>
      <c r="BK15" s="493"/>
      <c r="BL15" s="493"/>
      <c r="BM15" s="493"/>
      <c r="BN15" s="493"/>
      <c r="BO15" s="493"/>
      <c r="BP15" s="493"/>
      <c r="BQ15" s="493"/>
      <c r="BR15" s="493"/>
      <c r="BS15" s="493"/>
      <c r="BT15" s="493"/>
      <c r="BU15" s="493"/>
      <c r="BV15" s="493"/>
      <c r="BW15" s="493"/>
      <c r="BX15" s="493"/>
      <c r="BY15" s="493"/>
      <c r="BZ15" s="493"/>
      <c r="CA15" s="245"/>
      <c r="CB15" s="245"/>
      <c r="CC15" s="245"/>
      <c r="CD15" s="245"/>
      <c r="CE15" s="245"/>
      <c r="CF15" s="245"/>
      <c r="CG15" s="245"/>
      <c r="CH15" s="245"/>
      <c r="CI15" s="245"/>
      <c r="CJ15" s="245"/>
      <c r="CK15" s="245"/>
      <c r="CL15" s="245"/>
      <c r="CM15" s="245"/>
      <c r="CN15" s="245"/>
      <c r="CO15" s="245"/>
      <c r="CP15" s="245"/>
      <c r="CQ15" s="245"/>
      <c r="CR15" s="245"/>
      <c r="CS15" s="245"/>
      <c r="CT15" s="245"/>
      <c r="CU15" s="245"/>
      <c r="CV15" s="245"/>
      <c r="CW15" s="245"/>
      <c r="CX15" s="245"/>
      <c r="CY15" s="245"/>
      <c r="CZ15" s="245"/>
      <c r="DA15" s="245"/>
      <c r="DB15" s="245"/>
      <c r="DC15" s="245"/>
      <c r="DD15" s="245"/>
      <c r="DE15" s="245"/>
      <c r="DF15" s="245"/>
      <c r="DG15" s="245"/>
      <c r="DH15" s="245"/>
      <c r="DI15" s="245"/>
      <c r="DJ15" s="245"/>
      <c r="DK15" s="245"/>
      <c r="DL15" s="245"/>
      <c r="DM15" s="245"/>
      <c r="DN15" s="245"/>
      <c r="DO15" s="245"/>
      <c r="DP15" s="245"/>
      <c r="DQ15" s="245"/>
      <c r="DR15" s="245"/>
      <c r="DS15" s="245"/>
      <c r="DT15" s="245"/>
      <c r="DU15" s="245"/>
      <c r="DV15" s="245"/>
      <c r="DW15" s="245"/>
      <c r="DX15" s="245"/>
      <c r="DY15" s="245"/>
      <c r="DZ15" s="245"/>
      <c r="EA15" s="245"/>
      <c r="EB15" s="245"/>
      <c r="EC15" s="245"/>
      <c r="ED15" s="245"/>
      <c r="EE15" s="245"/>
    </row>
    <row r="16" spans="1:135" s="3" customFormat="1" x14ac:dyDescent="0.2">
      <c r="A16" s="34" t="s">
        <v>2025</v>
      </c>
      <c r="B16" s="357" t="str">
        <f>VLOOKUP(C10,Suppliers!$A$1:$H$674,7,0)</f>
        <v>Dave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  <c r="U16" s="493"/>
      <c r="V16" s="493"/>
      <c r="W16" s="493"/>
      <c r="X16" s="493"/>
      <c r="Y16" s="493"/>
      <c r="Z16" s="493"/>
      <c r="AA16" s="493"/>
      <c r="AB16" s="493"/>
      <c r="AC16" s="493"/>
      <c r="AD16" s="493"/>
      <c r="AE16" s="493"/>
      <c r="AF16" s="493"/>
      <c r="AG16" s="493"/>
      <c r="AH16" s="493"/>
      <c r="AI16" s="493"/>
      <c r="AJ16" s="493"/>
      <c r="AK16" s="493"/>
      <c r="AL16" s="493"/>
      <c r="AM16" s="493"/>
      <c r="AN16" s="493"/>
      <c r="AO16" s="493"/>
      <c r="AP16" s="493"/>
      <c r="AQ16" s="493"/>
      <c r="AR16" s="493"/>
      <c r="AS16" s="493"/>
      <c r="AT16" s="493"/>
      <c r="AU16" s="493"/>
      <c r="AV16" s="493"/>
      <c r="AW16" s="493"/>
      <c r="AX16" s="493"/>
      <c r="AY16" s="493"/>
      <c r="AZ16" s="493"/>
      <c r="BA16" s="493"/>
      <c r="BB16" s="493"/>
      <c r="BC16" s="493"/>
      <c r="BD16" s="493"/>
      <c r="BE16" s="493"/>
      <c r="BF16" s="493"/>
      <c r="BG16" s="493"/>
      <c r="BH16" s="493"/>
      <c r="BI16" s="493"/>
      <c r="BJ16" s="493"/>
      <c r="BK16" s="493"/>
      <c r="BL16" s="493"/>
      <c r="BM16" s="493"/>
      <c r="BN16" s="493"/>
      <c r="BO16" s="493"/>
      <c r="BP16" s="493"/>
      <c r="BQ16" s="493"/>
      <c r="BR16" s="493"/>
      <c r="BS16" s="493"/>
      <c r="BT16" s="493"/>
      <c r="BU16" s="493"/>
      <c r="BV16" s="493"/>
      <c r="BW16" s="493"/>
      <c r="BX16" s="493"/>
      <c r="BY16" s="493"/>
      <c r="BZ16" s="493"/>
      <c r="CA16" s="245"/>
      <c r="CB16" s="245"/>
      <c r="CC16" s="245"/>
      <c r="CD16" s="245"/>
      <c r="CE16" s="245"/>
      <c r="CF16" s="245"/>
      <c r="CG16" s="245"/>
      <c r="CH16" s="245"/>
      <c r="CI16" s="245"/>
      <c r="CJ16" s="245"/>
      <c r="CK16" s="245"/>
      <c r="CL16" s="245"/>
      <c r="CM16" s="245"/>
      <c r="CN16" s="245"/>
      <c r="CO16" s="245"/>
      <c r="CP16" s="245"/>
      <c r="CQ16" s="245"/>
      <c r="CR16" s="245"/>
      <c r="CS16" s="245"/>
      <c r="CT16" s="245"/>
      <c r="CU16" s="245"/>
      <c r="CV16" s="245"/>
      <c r="CW16" s="245"/>
      <c r="CX16" s="245"/>
      <c r="CY16" s="245"/>
      <c r="CZ16" s="245"/>
      <c r="DA16" s="245"/>
      <c r="DB16" s="245"/>
      <c r="DC16" s="245"/>
      <c r="DD16" s="245"/>
      <c r="DE16" s="245"/>
      <c r="DF16" s="245"/>
      <c r="DG16" s="245"/>
      <c r="DH16" s="245"/>
      <c r="DI16" s="245"/>
      <c r="DJ16" s="245"/>
      <c r="DK16" s="245"/>
      <c r="DL16" s="245"/>
      <c r="DM16" s="245"/>
      <c r="DN16" s="245"/>
      <c r="DO16" s="245"/>
      <c r="DP16" s="245"/>
      <c r="DQ16" s="245"/>
      <c r="DR16" s="245"/>
      <c r="DS16" s="245"/>
      <c r="DT16" s="245"/>
      <c r="DU16" s="245"/>
      <c r="DV16" s="245"/>
      <c r="DW16" s="245"/>
      <c r="DX16" s="245"/>
      <c r="DY16" s="245"/>
      <c r="DZ16" s="245"/>
      <c r="EA16" s="245"/>
      <c r="EB16" s="245"/>
      <c r="EC16" s="245"/>
      <c r="ED16" s="245"/>
      <c r="EE16" s="245"/>
    </row>
    <row r="17" spans="1:136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  <c r="U17" s="493"/>
      <c r="V17" s="493"/>
      <c r="W17" s="493"/>
      <c r="X17" s="493"/>
      <c r="Y17" s="493"/>
      <c r="Z17" s="493"/>
      <c r="AA17" s="493"/>
      <c r="AB17" s="493"/>
      <c r="AC17" s="493"/>
      <c r="AD17" s="493"/>
      <c r="AE17" s="493"/>
      <c r="AF17" s="493"/>
      <c r="AG17" s="493"/>
      <c r="AH17" s="493"/>
      <c r="AI17" s="493"/>
      <c r="AJ17" s="493"/>
      <c r="AK17" s="493"/>
      <c r="AL17" s="493"/>
      <c r="AM17" s="493"/>
      <c r="AN17" s="493"/>
      <c r="AO17" s="493"/>
      <c r="AP17" s="493"/>
      <c r="AQ17" s="493"/>
      <c r="AR17" s="493"/>
      <c r="AS17" s="493"/>
      <c r="AT17" s="493"/>
      <c r="AU17" s="493"/>
      <c r="AV17" s="493"/>
      <c r="AW17" s="493"/>
      <c r="AX17" s="493"/>
      <c r="AY17" s="493"/>
      <c r="AZ17" s="493"/>
      <c r="BA17" s="493"/>
      <c r="BB17" s="493"/>
      <c r="BC17" s="493"/>
      <c r="BD17" s="493"/>
      <c r="BE17" s="493"/>
      <c r="BF17" s="493"/>
      <c r="BG17" s="493"/>
      <c r="BH17" s="493"/>
      <c r="BI17" s="493"/>
      <c r="BJ17" s="493"/>
      <c r="BK17" s="493"/>
      <c r="BL17" s="493"/>
      <c r="BM17" s="493"/>
      <c r="BN17" s="493"/>
      <c r="BO17" s="493"/>
      <c r="BP17" s="493"/>
      <c r="BQ17" s="493"/>
      <c r="BR17" s="493"/>
      <c r="BS17" s="493"/>
      <c r="BT17" s="493"/>
      <c r="BU17" s="493"/>
      <c r="BV17" s="493"/>
      <c r="BW17" s="493"/>
      <c r="BX17" s="493"/>
      <c r="BY17" s="493"/>
      <c r="BZ17" s="493"/>
      <c r="CA17" s="245"/>
      <c r="CB17" s="245"/>
      <c r="CC17" s="245"/>
      <c r="CD17" s="245"/>
      <c r="CE17" s="245"/>
      <c r="CF17" s="245"/>
      <c r="CG17" s="245"/>
      <c r="CH17" s="245"/>
      <c r="CI17" s="245"/>
      <c r="CJ17" s="245"/>
      <c r="CK17" s="245"/>
      <c r="CL17" s="245"/>
      <c r="CM17" s="245"/>
      <c r="CN17" s="245"/>
      <c r="CO17" s="245"/>
      <c r="CP17" s="245"/>
      <c r="CQ17" s="245"/>
      <c r="CR17" s="245"/>
      <c r="CS17" s="245"/>
      <c r="CT17" s="245"/>
      <c r="CU17" s="245"/>
      <c r="CV17" s="245"/>
      <c r="CW17" s="245"/>
      <c r="CX17" s="245"/>
      <c r="CY17" s="245"/>
      <c r="CZ17" s="245"/>
      <c r="DA17" s="245"/>
      <c r="DB17" s="245"/>
      <c r="DC17" s="245"/>
      <c r="DD17" s="245"/>
      <c r="DE17" s="245"/>
      <c r="DF17" s="245"/>
      <c r="DG17" s="245"/>
      <c r="DH17" s="245"/>
      <c r="DI17" s="245"/>
      <c r="DJ17" s="245"/>
      <c r="DK17" s="245"/>
      <c r="DL17" s="245"/>
      <c r="DM17" s="245"/>
      <c r="DN17" s="245"/>
      <c r="DO17" s="245"/>
      <c r="DP17" s="245"/>
      <c r="DQ17" s="245"/>
      <c r="DR17" s="245"/>
      <c r="DS17" s="245"/>
      <c r="DT17" s="245"/>
      <c r="DU17" s="245"/>
      <c r="DV17" s="245"/>
      <c r="DW17" s="245"/>
      <c r="DX17" s="245"/>
      <c r="DY17" s="245"/>
      <c r="DZ17" s="245"/>
      <c r="EA17" s="245"/>
      <c r="EB17" s="245"/>
      <c r="EC17" s="245"/>
      <c r="ED17" s="245"/>
      <c r="EE17" s="245"/>
      <c r="EF17" s="245"/>
    </row>
    <row r="18" spans="1:136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  <c r="U18" s="493"/>
      <c r="V18" s="493"/>
      <c r="W18" s="493"/>
      <c r="X18" s="493"/>
      <c r="Y18" s="493"/>
      <c r="Z18" s="493"/>
      <c r="AA18" s="493"/>
      <c r="AB18" s="493"/>
      <c r="AC18" s="493"/>
      <c r="AD18" s="493"/>
      <c r="AE18" s="493"/>
      <c r="AF18" s="493"/>
      <c r="AG18" s="493"/>
      <c r="AH18" s="493"/>
      <c r="AI18" s="493"/>
      <c r="AJ18" s="493"/>
      <c r="AK18" s="493"/>
      <c r="AL18" s="493"/>
      <c r="AM18" s="493"/>
      <c r="AN18" s="493"/>
      <c r="AO18" s="493"/>
      <c r="AP18" s="493"/>
      <c r="AQ18" s="493"/>
      <c r="AR18" s="493"/>
      <c r="AS18" s="493"/>
      <c r="AT18" s="493"/>
      <c r="AU18" s="493"/>
      <c r="AV18" s="493"/>
      <c r="AW18" s="493"/>
      <c r="AX18" s="493"/>
      <c r="AY18" s="493"/>
      <c r="AZ18" s="493"/>
      <c r="BA18" s="493"/>
      <c r="BB18" s="493"/>
      <c r="BC18" s="493"/>
      <c r="BD18" s="493"/>
      <c r="BE18" s="493"/>
      <c r="BF18" s="493"/>
      <c r="BG18" s="493"/>
      <c r="BH18" s="493"/>
      <c r="BI18" s="493"/>
      <c r="BJ18" s="493"/>
      <c r="BK18" s="493"/>
      <c r="BL18" s="493"/>
      <c r="BM18" s="493"/>
      <c r="BN18" s="493"/>
      <c r="BO18" s="493"/>
      <c r="BP18" s="493"/>
      <c r="BQ18" s="493"/>
      <c r="BR18" s="493"/>
      <c r="BS18" s="493"/>
      <c r="BT18" s="493"/>
      <c r="BU18" s="493"/>
      <c r="BV18" s="493"/>
      <c r="BW18" s="493"/>
      <c r="BX18" s="493"/>
      <c r="BY18" s="493"/>
      <c r="BZ18" s="493"/>
      <c r="CA18" s="245"/>
      <c r="CB18" s="245"/>
      <c r="CC18" s="245"/>
      <c r="CD18" s="245"/>
      <c r="CE18" s="245"/>
      <c r="CF18" s="245"/>
      <c r="CG18" s="245"/>
      <c r="CH18" s="245"/>
      <c r="CI18" s="245"/>
      <c r="CJ18" s="245"/>
      <c r="CK18" s="245"/>
      <c r="CL18" s="245"/>
      <c r="CM18" s="245"/>
      <c r="CN18" s="245"/>
      <c r="CO18" s="245"/>
      <c r="CP18" s="245"/>
      <c r="CQ18" s="245"/>
      <c r="CR18" s="245"/>
      <c r="CS18" s="245"/>
      <c r="CT18" s="245"/>
      <c r="CU18" s="245"/>
      <c r="CV18" s="245"/>
      <c r="CW18" s="245"/>
      <c r="CX18" s="245"/>
      <c r="CY18" s="245"/>
      <c r="CZ18" s="245"/>
      <c r="DA18" s="245"/>
      <c r="DB18" s="245"/>
      <c r="DC18" s="245"/>
      <c r="DD18" s="245"/>
      <c r="DE18" s="245"/>
      <c r="DF18" s="245"/>
      <c r="DG18" s="245"/>
      <c r="DH18" s="245"/>
      <c r="DI18" s="245"/>
      <c r="DJ18" s="245"/>
      <c r="DK18" s="245"/>
      <c r="DL18" s="245"/>
      <c r="DM18" s="245"/>
      <c r="DN18" s="245"/>
      <c r="DO18" s="245"/>
      <c r="DP18" s="245"/>
      <c r="DQ18" s="245"/>
      <c r="DR18" s="245"/>
      <c r="DS18" s="245"/>
      <c r="DT18" s="245"/>
      <c r="DU18" s="245"/>
      <c r="DV18" s="245"/>
      <c r="DW18" s="245"/>
      <c r="DX18" s="245"/>
      <c r="DY18" s="245"/>
      <c r="DZ18" s="245"/>
      <c r="EA18" s="245"/>
      <c r="EB18" s="245"/>
      <c r="EC18" s="245"/>
      <c r="ED18" s="245"/>
      <c r="EE18" s="245"/>
      <c r="EF18" s="245"/>
    </row>
    <row r="19" spans="1:136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  <c r="U19" s="493"/>
      <c r="V19" s="493"/>
      <c r="W19" s="493"/>
      <c r="X19" s="493"/>
      <c r="Y19" s="493"/>
      <c r="Z19" s="493"/>
      <c r="AA19" s="493"/>
      <c r="AB19" s="493"/>
      <c r="AC19" s="493"/>
      <c r="AD19" s="493"/>
      <c r="AE19" s="493"/>
      <c r="AF19" s="493"/>
      <c r="AG19" s="493"/>
      <c r="AH19" s="493"/>
      <c r="AI19" s="493"/>
      <c r="AJ19" s="493"/>
      <c r="AK19" s="493"/>
      <c r="AL19" s="493"/>
      <c r="AM19" s="493"/>
      <c r="AN19" s="493"/>
      <c r="AO19" s="493"/>
      <c r="AP19" s="493"/>
      <c r="AQ19" s="493"/>
      <c r="AR19" s="493"/>
      <c r="AS19" s="493"/>
      <c r="AT19" s="493"/>
      <c r="AU19" s="493"/>
      <c r="AV19" s="493"/>
      <c r="AW19" s="493"/>
      <c r="AX19" s="493"/>
      <c r="AY19" s="493"/>
      <c r="AZ19" s="493"/>
      <c r="BA19" s="493"/>
      <c r="BB19" s="493"/>
      <c r="BC19" s="493"/>
      <c r="BD19" s="493"/>
      <c r="BE19" s="493"/>
      <c r="BF19" s="493"/>
      <c r="BG19" s="493"/>
      <c r="BH19" s="493"/>
      <c r="BI19" s="493"/>
      <c r="BJ19" s="493"/>
      <c r="BK19" s="493"/>
      <c r="BL19" s="493"/>
      <c r="BM19" s="493"/>
      <c r="BN19" s="493"/>
      <c r="BO19" s="493"/>
      <c r="BP19" s="493"/>
      <c r="BQ19" s="493"/>
      <c r="BR19" s="493"/>
      <c r="BS19" s="493"/>
      <c r="BT19" s="493"/>
      <c r="BU19" s="493"/>
      <c r="BV19" s="493"/>
      <c r="BW19" s="493"/>
      <c r="BX19" s="493"/>
      <c r="BY19" s="493"/>
      <c r="BZ19" s="493"/>
      <c r="CA19" s="245"/>
      <c r="CB19" s="245"/>
      <c r="CC19" s="245"/>
      <c r="CD19" s="245"/>
      <c r="CE19" s="245"/>
      <c r="CF19" s="245"/>
      <c r="CG19" s="245"/>
      <c r="CH19" s="245"/>
      <c r="CI19" s="245"/>
      <c r="CJ19" s="245"/>
      <c r="CK19" s="245"/>
      <c r="CL19" s="245"/>
      <c r="CM19" s="245"/>
      <c r="CN19" s="245"/>
      <c r="CO19" s="245"/>
      <c r="CP19" s="245"/>
      <c r="CQ19" s="245"/>
      <c r="CR19" s="245"/>
      <c r="CS19" s="245"/>
      <c r="CT19" s="245"/>
      <c r="CU19" s="245"/>
      <c r="CV19" s="245"/>
      <c r="CW19" s="245"/>
      <c r="CX19" s="245"/>
      <c r="CY19" s="245"/>
      <c r="CZ19" s="245"/>
      <c r="DA19" s="245"/>
      <c r="DB19" s="245"/>
      <c r="DC19" s="245"/>
      <c r="DD19" s="245"/>
      <c r="DE19" s="245"/>
      <c r="DF19" s="245"/>
      <c r="DG19" s="245"/>
      <c r="DH19" s="245"/>
      <c r="DI19" s="245"/>
      <c r="DJ19" s="245"/>
      <c r="DK19" s="245"/>
      <c r="DL19" s="245"/>
      <c r="DM19" s="245"/>
      <c r="DN19" s="245"/>
      <c r="DO19" s="245"/>
      <c r="DP19" s="245"/>
      <c r="DQ19" s="245"/>
      <c r="DR19" s="245"/>
      <c r="DS19" s="245"/>
      <c r="DT19" s="245"/>
      <c r="DU19" s="245"/>
      <c r="DV19" s="245"/>
      <c r="DW19" s="245"/>
      <c r="DX19" s="245"/>
      <c r="DY19" s="245"/>
      <c r="DZ19" s="245"/>
      <c r="EA19" s="245"/>
      <c r="EB19" s="245"/>
      <c r="EC19" s="245"/>
      <c r="ED19" s="245"/>
      <c r="EE19" s="245"/>
      <c r="EF19" s="245"/>
    </row>
    <row r="20" spans="1:136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  <c r="U20" s="493"/>
      <c r="V20" s="493"/>
      <c r="W20" s="493"/>
      <c r="X20" s="493"/>
      <c r="Y20" s="493"/>
      <c r="Z20" s="493"/>
      <c r="AA20" s="493"/>
      <c r="AB20" s="493"/>
      <c r="AC20" s="493"/>
      <c r="AD20" s="493"/>
      <c r="AE20" s="493"/>
      <c r="AF20" s="493"/>
      <c r="AG20" s="493"/>
      <c r="AH20" s="493"/>
      <c r="AI20" s="493"/>
      <c r="AJ20" s="493"/>
      <c r="AK20" s="493"/>
      <c r="AL20" s="493"/>
      <c r="AM20" s="493"/>
      <c r="AN20" s="493"/>
      <c r="AO20" s="493"/>
      <c r="AP20" s="493"/>
      <c r="AQ20" s="493"/>
      <c r="AR20" s="493"/>
      <c r="AS20" s="493"/>
      <c r="AT20" s="493"/>
      <c r="AU20" s="493"/>
      <c r="AV20" s="493"/>
      <c r="AW20" s="493"/>
      <c r="AX20" s="493"/>
      <c r="AY20" s="493"/>
      <c r="AZ20" s="493"/>
      <c r="BA20" s="493"/>
      <c r="BB20" s="493"/>
      <c r="BC20" s="493"/>
      <c r="BD20" s="493"/>
      <c r="BE20" s="493"/>
      <c r="BF20" s="493"/>
      <c r="BG20" s="493"/>
      <c r="BH20" s="493"/>
      <c r="BI20" s="493"/>
      <c r="BJ20" s="493"/>
      <c r="BK20" s="493"/>
      <c r="BL20" s="493"/>
      <c r="BM20" s="493"/>
      <c r="BN20" s="493"/>
      <c r="BO20" s="493"/>
      <c r="BP20" s="493"/>
      <c r="BQ20" s="493"/>
      <c r="BR20" s="493"/>
      <c r="BS20" s="493"/>
      <c r="BT20" s="493"/>
      <c r="BU20" s="493"/>
      <c r="BV20" s="493"/>
      <c r="BW20" s="493"/>
      <c r="BX20" s="493"/>
      <c r="BY20" s="493"/>
      <c r="BZ20" s="493"/>
      <c r="CA20" s="245"/>
      <c r="CB20" s="245"/>
      <c r="CC20" s="245"/>
      <c r="CD20" s="245"/>
      <c r="CE20" s="245"/>
      <c r="CF20" s="245"/>
      <c r="CG20" s="245"/>
      <c r="CH20" s="245"/>
      <c r="CI20" s="245"/>
      <c r="CJ20" s="245"/>
      <c r="CK20" s="245"/>
      <c r="CL20" s="245"/>
      <c r="CM20" s="245"/>
      <c r="CN20" s="245"/>
      <c r="CO20" s="245"/>
      <c r="CP20" s="245"/>
      <c r="CQ20" s="245"/>
      <c r="CR20" s="245"/>
      <c r="CS20" s="245"/>
      <c r="CT20" s="245"/>
      <c r="CU20" s="245"/>
      <c r="CV20" s="245"/>
      <c r="CW20" s="245"/>
      <c r="CX20" s="245"/>
      <c r="CY20" s="245"/>
      <c r="CZ20" s="245"/>
      <c r="DA20" s="245"/>
      <c r="DB20" s="245"/>
      <c r="DC20" s="245"/>
      <c r="DD20" s="245"/>
      <c r="DE20" s="245"/>
      <c r="DF20" s="245"/>
      <c r="DG20" s="245"/>
      <c r="DH20" s="245"/>
      <c r="DI20" s="245"/>
      <c r="DJ20" s="245"/>
      <c r="DK20" s="245"/>
      <c r="DL20" s="245"/>
      <c r="DM20" s="245"/>
      <c r="DN20" s="245"/>
      <c r="DO20" s="245"/>
      <c r="DP20" s="245"/>
      <c r="DQ20" s="245"/>
      <c r="DR20" s="245"/>
      <c r="DS20" s="245"/>
      <c r="DT20" s="245"/>
      <c r="DU20" s="245"/>
      <c r="DV20" s="245"/>
      <c r="DW20" s="245"/>
      <c r="DX20" s="245"/>
      <c r="DY20" s="245"/>
      <c r="DZ20" s="245"/>
      <c r="EA20" s="245"/>
      <c r="EB20" s="245"/>
      <c r="EC20" s="245"/>
      <c r="ED20" s="245"/>
      <c r="EE20" s="245"/>
      <c r="EF20" s="245"/>
    </row>
    <row r="21" spans="1:136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493"/>
      <c r="V21" s="493"/>
      <c r="W21" s="493"/>
      <c r="X21" s="493"/>
      <c r="Y21" s="493"/>
      <c r="Z21" s="493"/>
      <c r="AA21" s="493"/>
      <c r="AB21" s="493"/>
      <c r="AC21" s="493"/>
      <c r="AD21" s="493"/>
      <c r="AE21" s="493"/>
      <c r="AF21" s="493"/>
      <c r="AG21" s="493"/>
      <c r="AH21" s="493"/>
      <c r="AI21" s="493"/>
      <c r="AJ21" s="493"/>
      <c r="AK21" s="493"/>
      <c r="AL21" s="493"/>
      <c r="AM21" s="493"/>
      <c r="AN21" s="493"/>
      <c r="AO21" s="493"/>
      <c r="AP21" s="493"/>
      <c r="AQ21" s="493"/>
      <c r="AR21" s="493"/>
      <c r="AS21" s="493"/>
      <c r="AT21" s="493"/>
      <c r="AU21" s="493"/>
      <c r="AV21" s="493"/>
      <c r="AW21" s="493"/>
      <c r="AX21" s="493"/>
      <c r="AY21" s="493"/>
      <c r="AZ21" s="493"/>
      <c r="BA21" s="493"/>
      <c r="BB21" s="493"/>
      <c r="BC21" s="493"/>
      <c r="BD21" s="493"/>
      <c r="BE21" s="493"/>
      <c r="BF21" s="493"/>
      <c r="BG21" s="493"/>
      <c r="BH21" s="493"/>
      <c r="BI21" s="493"/>
      <c r="BJ21" s="493"/>
      <c r="BK21" s="493"/>
      <c r="BL21" s="493"/>
      <c r="BM21" s="493"/>
      <c r="BN21" s="493"/>
      <c r="BO21" s="493"/>
      <c r="BP21" s="493"/>
      <c r="BQ21" s="493"/>
      <c r="BR21" s="493"/>
      <c r="BS21" s="493"/>
      <c r="BT21" s="493"/>
      <c r="BU21" s="493"/>
      <c r="BV21" s="493"/>
      <c r="BW21" s="493"/>
      <c r="BX21" s="493"/>
      <c r="BY21" s="493"/>
      <c r="BZ21" s="493"/>
      <c r="CA21" s="245"/>
      <c r="CB21" s="245"/>
      <c r="CC21" s="245"/>
      <c r="CD21" s="245"/>
      <c r="CE21" s="245"/>
      <c r="CF21" s="245"/>
      <c r="CG21" s="245"/>
      <c r="CH21" s="245"/>
      <c r="CI21" s="245"/>
      <c r="CJ21" s="245"/>
      <c r="CK21" s="245"/>
      <c r="CL21" s="245"/>
      <c r="CM21" s="245"/>
      <c r="CN21" s="245"/>
      <c r="CO21" s="245"/>
      <c r="CP21" s="245"/>
      <c r="CQ21" s="245"/>
      <c r="CR21" s="245"/>
      <c r="CS21" s="245"/>
      <c r="CT21" s="245"/>
      <c r="CU21" s="245"/>
      <c r="CV21" s="245"/>
      <c r="CW21" s="245"/>
      <c r="CX21" s="245"/>
      <c r="CY21" s="245"/>
      <c r="CZ21" s="245"/>
      <c r="DA21" s="245"/>
      <c r="DB21" s="245"/>
      <c r="DC21" s="245"/>
      <c r="DD21" s="245"/>
      <c r="DE21" s="245"/>
      <c r="DF21" s="245"/>
      <c r="DG21" s="245"/>
      <c r="DH21" s="245"/>
      <c r="DI21" s="245"/>
      <c r="DJ21" s="245"/>
      <c r="DK21" s="245"/>
      <c r="DL21" s="245"/>
      <c r="DM21" s="245"/>
      <c r="DN21" s="245"/>
      <c r="DO21" s="245"/>
      <c r="DP21" s="245"/>
      <c r="DQ21" s="245"/>
      <c r="DR21" s="245"/>
      <c r="DS21" s="245"/>
      <c r="DT21" s="245"/>
      <c r="DU21" s="245"/>
      <c r="DV21" s="245"/>
      <c r="DW21" s="245"/>
      <c r="DX21" s="245"/>
      <c r="DY21" s="245"/>
      <c r="DZ21" s="245"/>
      <c r="EA21" s="245"/>
      <c r="EB21" s="245"/>
      <c r="EC21" s="245"/>
      <c r="ED21" s="245"/>
      <c r="EE21" s="245"/>
      <c r="EF21" s="245"/>
    </row>
    <row r="22" spans="1:136" s="3" customFormat="1" x14ac:dyDescent="0.2">
      <c r="A22" s="358" t="e">
        <f>A46</f>
        <v>#NUM!</v>
      </c>
      <c r="B22" s="358" t="e">
        <f>VLOOKUP(A22,$A$44:$E$395,2,0)</f>
        <v>#NUM!</v>
      </c>
      <c r="C22" s="40" t="e">
        <f>VLOOKUP(A22,$A$44:$E$395,3,0)</f>
        <v>#NUM!</v>
      </c>
      <c r="D22" s="40" t="e">
        <f>VLOOKUP(A22,$A$44:$E$395,4,0)</f>
        <v>#NUM!</v>
      </c>
      <c r="E22" s="434" t="e">
        <f>VLOOKUP(A22,$A$44:$E$395,5,0)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  <c r="U22" s="493"/>
      <c r="V22" s="493"/>
      <c r="W22" s="493"/>
      <c r="X22" s="493"/>
      <c r="Y22" s="493"/>
      <c r="Z22" s="493"/>
      <c r="AA22" s="493"/>
      <c r="AB22" s="493"/>
      <c r="AC22" s="493"/>
      <c r="AD22" s="493"/>
      <c r="AE22" s="493"/>
      <c r="AF22" s="493"/>
      <c r="AG22" s="493"/>
      <c r="AH22" s="493"/>
      <c r="AI22" s="493"/>
      <c r="AJ22" s="493"/>
      <c r="AK22" s="493"/>
      <c r="AL22" s="493"/>
      <c r="AM22" s="493"/>
      <c r="AN22" s="493"/>
      <c r="AO22" s="493"/>
      <c r="AP22" s="493"/>
      <c r="AQ22" s="493"/>
      <c r="AR22" s="493"/>
      <c r="AS22" s="493"/>
      <c r="AT22" s="493"/>
      <c r="AU22" s="493"/>
      <c r="AV22" s="493"/>
      <c r="AW22" s="493"/>
      <c r="AX22" s="493"/>
      <c r="AY22" s="493"/>
      <c r="AZ22" s="493"/>
      <c r="BA22" s="493"/>
      <c r="BB22" s="493"/>
      <c r="BC22" s="493"/>
      <c r="BD22" s="493"/>
      <c r="BE22" s="493"/>
      <c r="BF22" s="493"/>
      <c r="BG22" s="493"/>
      <c r="BH22" s="493"/>
      <c r="BI22" s="493"/>
      <c r="BJ22" s="493"/>
      <c r="BK22" s="493"/>
      <c r="BL22" s="493"/>
      <c r="BM22" s="493"/>
      <c r="BN22" s="493"/>
      <c r="BO22" s="493"/>
      <c r="BP22" s="493"/>
      <c r="BQ22" s="493"/>
      <c r="BR22" s="493"/>
      <c r="BS22" s="493"/>
      <c r="BT22" s="493"/>
      <c r="BU22" s="493"/>
      <c r="BV22" s="493"/>
      <c r="BW22" s="493"/>
      <c r="BX22" s="493"/>
      <c r="BY22" s="493"/>
      <c r="BZ22" s="493"/>
      <c r="CA22" s="245"/>
      <c r="CB22" s="245"/>
      <c r="CC22" s="245"/>
      <c r="CD22" s="245"/>
      <c r="CE22" s="245"/>
      <c r="CF22" s="245"/>
      <c r="CG22" s="245"/>
      <c r="CH22" s="245"/>
      <c r="CI22" s="245"/>
      <c r="CJ22" s="245"/>
      <c r="CK22" s="245"/>
      <c r="CL22" s="245"/>
      <c r="CM22" s="245"/>
      <c r="CN22" s="245"/>
      <c r="CO22" s="245"/>
      <c r="CP22" s="245"/>
      <c r="CQ22" s="245"/>
      <c r="CR22" s="245"/>
      <c r="CS22" s="245"/>
      <c r="CT22" s="245"/>
      <c r="CU22" s="245"/>
      <c r="CV22" s="245"/>
      <c r="CW22" s="245"/>
      <c r="CX22" s="245"/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45"/>
      <c r="DJ22" s="245"/>
      <c r="DK22" s="245"/>
      <c r="DL22" s="245"/>
      <c r="DM22" s="245"/>
      <c r="DN22" s="245"/>
      <c r="DO22" s="245"/>
      <c r="DP22" s="245"/>
      <c r="DQ22" s="245"/>
      <c r="DR22" s="245"/>
      <c r="DS22" s="245"/>
      <c r="DT22" s="245"/>
      <c r="DU22" s="245"/>
      <c r="DV22" s="245"/>
      <c r="DW22" s="245"/>
      <c r="DX22" s="245"/>
      <c r="DY22" s="245"/>
      <c r="DZ22" s="245"/>
      <c r="EA22" s="245"/>
      <c r="EB22" s="245"/>
      <c r="EC22" s="245"/>
      <c r="ED22" s="245"/>
      <c r="EE22" s="245"/>
      <c r="EF22" s="245"/>
    </row>
    <row r="23" spans="1:136" s="3" customFormat="1" x14ac:dyDescent="0.2">
      <c r="A23" s="358" t="e">
        <f>A47</f>
        <v>#NUM!</v>
      </c>
      <c r="B23" s="358" t="e">
        <f>VLOOKUP(A23,$A$44:$E$395,2,0)</f>
        <v>#NUM!</v>
      </c>
      <c r="C23" s="40" t="e">
        <f>VLOOKUP(A23,$A$44:$E$395,3,0)</f>
        <v>#NUM!</v>
      </c>
      <c r="D23" s="40" t="e">
        <f>VLOOKUP(A23,$A$44:$E$395,4,0)</f>
        <v>#NUM!</v>
      </c>
      <c r="E23" s="383" t="e">
        <f>VLOOKUP(A23,$A$44:$E$395,5,0)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  <c r="U23" s="493"/>
      <c r="V23" s="493"/>
      <c r="W23" s="493"/>
      <c r="X23" s="493"/>
      <c r="Y23" s="493"/>
      <c r="Z23" s="493"/>
      <c r="AA23" s="493"/>
      <c r="AB23" s="493"/>
      <c r="AC23" s="493"/>
      <c r="AD23" s="493"/>
      <c r="AE23" s="493"/>
      <c r="AF23" s="493"/>
      <c r="AG23" s="493"/>
      <c r="AH23" s="493"/>
      <c r="AI23" s="493"/>
      <c r="AJ23" s="493"/>
      <c r="AK23" s="493"/>
      <c r="AL23" s="493"/>
      <c r="AM23" s="493"/>
      <c r="AN23" s="493"/>
      <c r="AO23" s="493"/>
      <c r="AP23" s="493"/>
      <c r="AQ23" s="493"/>
      <c r="AR23" s="493"/>
      <c r="AS23" s="493"/>
      <c r="AT23" s="493"/>
      <c r="AU23" s="493"/>
      <c r="AV23" s="493"/>
      <c r="AW23" s="493"/>
      <c r="AX23" s="493"/>
      <c r="AY23" s="493"/>
      <c r="AZ23" s="493"/>
      <c r="BA23" s="493"/>
      <c r="BB23" s="493"/>
      <c r="BC23" s="493"/>
      <c r="BD23" s="493"/>
      <c r="BE23" s="493"/>
      <c r="BF23" s="493"/>
      <c r="BG23" s="493"/>
      <c r="BH23" s="493"/>
      <c r="BI23" s="493"/>
      <c r="BJ23" s="493"/>
      <c r="BK23" s="493"/>
      <c r="BL23" s="493"/>
      <c r="BM23" s="493"/>
      <c r="BN23" s="493"/>
      <c r="BO23" s="493"/>
      <c r="BP23" s="493"/>
      <c r="BQ23" s="493"/>
      <c r="BR23" s="493"/>
      <c r="BS23" s="493"/>
      <c r="BT23" s="493"/>
      <c r="BU23" s="493"/>
      <c r="BV23" s="493"/>
      <c r="BW23" s="493"/>
      <c r="BX23" s="493"/>
      <c r="BY23" s="493"/>
      <c r="BZ23" s="493"/>
      <c r="CA23" s="245"/>
      <c r="CB23" s="245"/>
      <c r="CC23" s="245"/>
      <c r="CD23" s="245"/>
      <c r="CE23" s="245"/>
      <c r="CF23" s="245"/>
      <c r="CG23" s="245"/>
      <c r="CH23" s="245"/>
      <c r="CI23" s="245"/>
      <c r="CJ23" s="245"/>
      <c r="CK23" s="245"/>
      <c r="CL23" s="245"/>
      <c r="CM23" s="245"/>
      <c r="CN23" s="245"/>
      <c r="CO23" s="245"/>
      <c r="CP23" s="245"/>
      <c r="CQ23" s="245"/>
      <c r="CR23" s="245"/>
      <c r="CS23" s="245"/>
      <c r="CT23" s="245"/>
      <c r="CU23" s="245"/>
      <c r="CV23" s="245"/>
      <c r="CW23" s="245"/>
      <c r="CX23" s="245"/>
      <c r="CY23" s="245"/>
      <c r="CZ23" s="245"/>
      <c r="DA23" s="245"/>
      <c r="DB23" s="245"/>
      <c r="DC23" s="245"/>
      <c r="DD23" s="245"/>
      <c r="DE23" s="245"/>
      <c r="DF23" s="245"/>
      <c r="DG23" s="245"/>
      <c r="DH23" s="245"/>
      <c r="DI23" s="245"/>
      <c r="DJ23" s="245"/>
      <c r="DK23" s="245"/>
      <c r="DL23" s="245"/>
      <c r="DM23" s="245"/>
      <c r="DN23" s="245"/>
      <c r="DO23" s="245"/>
      <c r="DP23" s="245"/>
      <c r="DQ23" s="245"/>
      <c r="DR23" s="245"/>
      <c r="DS23" s="245"/>
      <c r="DT23" s="245"/>
      <c r="DU23" s="245"/>
      <c r="DV23" s="245"/>
      <c r="DW23" s="245"/>
      <c r="DX23" s="245"/>
      <c r="DY23" s="245"/>
      <c r="DZ23" s="245"/>
      <c r="EA23" s="245"/>
      <c r="EB23" s="245"/>
      <c r="EC23" s="245"/>
      <c r="ED23" s="245"/>
      <c r="EE23" s="245"/>
      <c r="EF23" s="245"/>
    </row>
    <row r="24" spans="1:136" s="3" customFormat="1" x14ac:dyDescent="0.2">
      <c r="A24" s="358"/>
      <c r="B24" s="362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  <c r="U24" s="493"/>
      <c r="V24" s="493"/>
      <c r="W24" s="493"/>
      <c r="X24" s="493"/>
      <c r="Y24" s="493"/>
      <c r="Z24" s="493"/>
      <c r="AA24" s="493"/>
      <c r="AB24" s="493"/>
      <c r="AC24" s="493"/>
      <c r="AD24" s="493"/>
      <c r="AE24" s="493"/>
      <c r="AF24" s="493"/>
      <c r="AG24" s="493"/>
      <c r="AH24" s="493"/>
      <c r="AI24" s="493"/>
      <c r="AJ24" s="493"/>
      <c r="AK24" s="493"/>
      <c r="AL24" s="493"/>
      <c r="AM24" s="493"/>
      <c r="AN24" s="493"/>
      <c r="AO24" s="493"/>
      <c r="AP24" s="493"/>
      <c r="AQ24" s="493"/>
      <c r="AR24" s="493"/>
      <c r="AS24" s="493"/>
      <c r="AT24" s="493"/>
      <c r="AU24" s="493"/>
      <c r="AV24" s="493"/>
      <c r="AW24" s="493"/>
      <c r="AX24" s="493"/>
      <c r="AY24" s="493"/>
      <c r="AZ24" s="493"/>
      <c r="BA24" s="493"/>
      <c r="BB24" s="493"/>
      <c r="BC24" s="493"/>
      <c r="BD24" s="493"/>
      <c r="BE24" s="493"/>
      <c r="BF24" s="493"/>
      <c r="BG24" s="493"/>
      <c r="BH24" s="493"/>
      <c r="BI24" s="493"/>
      <c r="BJ24" s="493"/>
      <c r="BK24" s="493"/>
      <c r="BL24" s="493"/>
      <c r="BM24" s="493"/>
      <c r="BN24" s="493"/>
      <c r="BO24" s="493"/>
      <c r="BP24" s="493"/>
      <c r="BQ24" s="493"/>
      <c r="BR24" s="493"/>
      <c r="BS24" s="493"/>
      <c r="BT24" s="493"/>
      <c r="BU24" s="493"/>
      <c r="BV24" s="493"/>
      <c r="BW24" s="493"/>
      <c r="BX24" s="493"/>
      <c r="BY24" s="493"/>
      <c r="BZ24" s="493"/>
      <c r="CA24" s="245"/>
      <c r="CB24" s="245"/>
      <c r="CC24" s="245"/>
      <c r="CD24" s="245"/>
      <c r="CE24" s="245"/>
      <c r="CF24" s="245"/>
      <c r="CG24" s="245"/>
      <c r="CH24" s="245"/>
      <c r="CI24" s="245"/>
      <c r="CJ24" s="245"/>
      <c r="CK24" s="245"/>
      <c r="CL24" s="245"/>
      <c r="CM24" s="245"/>
      <c r="CN24" s="245"/>
      <c r="CO24" s="245"/>
      <c r="CP24" s="245"/>
      <c r="CQ24" s="245"/>
      <c r="CR24" s="245"/>
      <c r="CS24" s="245"/>
      <c r="CT24" s="245"/>
      <c r="CU24" s="245"/>
      <c r="CV24" s="245"/>
      <c r="CW24" s="245"/>
      <c r="CX24" s="245"/>
      <c r="CY24" s="245"/>
      <c r="CZ24" s="245"/>
      <c r="DA24" s="245"/>
      <c r="DB24" s="245"/>
      <c r="DC24" s="245"/>
      <c r="DD24" s="245"/>
      <c r="DE24" s="245"/>
      <c r="DF24" s="245"/>
      <c r="DG24" s="245"/>
      <c r="DH24" s="245"/>
      <c r="DI24" s="245"/>
      <c r="DJ24" s="245"/>
      <c r="DK24" s="245"/>
      <c r="DL24" s="245"/>
      <c r="DM24" s="245"/>
      <c r="DN24" s="245"/>
      <c r="DO24" s="245"/>
      <c r="DP24" s="245"/>
      <c r="DQ24" s="245"/>
      <c r="DR24" s="245"/>
      <c r="DS24" s="245"/>
      <c r="DT24" s="245"/>
      <c r="DU24" s="245"/>
      <c r="DV24" s="245"/>
      <c r="DW24" s="245"/>
      <c r="DX24" s="245"/>
      <c r="DY24" s="245"/>
      <c r="DZ24" s="245"/>
      <c r="EA24" s="245"/>
      <c r="EB24" s="245"/>
      <c r="EC24" s="245"/>
      <c r="ED24" s="245"/>
      <c r="EE24" s="245"/>
      <c r="EF24" s="245"/>
    </row>
    <row r="25" spans="1:136" s="3" customFormat="1" x14ac:dyDescent="0.2">
      <c r="A25" s="358"/>
      <c r="B25" s="362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  <c r="U25" s="493"/>
      <c r="V25" s="493"/>
      <c r="W25" s="493"/>
      <c r="X25" s="493"/>
      <c r="Y25" s="493"/>
      <c r="Z25" s="493"/>
      <c r="AA25" s="493"/>
      <c r="AB25" s="493"/>
      <c r="AC25" s="493"/>
      <c r="AD25" s="493"/>
      <c r="AE25" s="493"/>
      <c r="AF25" s="493"/>
      <c r="AG25" s="493"/>
      <c r="AH25" s="493"/>
      <c r="AI25" s="493"/>
      <c r="AJ25" s="493"/>
      <c r="AK25" s="493"/>
      <c r="AL25" s="493"/>
      <c r="AM25" s="493"/>
      <c r="AN25" s="493"/>
      <c r="AO25" s="493"/>
      <c r="AP25" s="493"/>
      <c r="AQ25" s="493"/>
      <c r="AR25" s="493"/>
      <c r="AS25" s="493"/>
      <c r="AT25" s="493"/>
      <c r="AU25" s="493"/>
      <c r="AV25" s="493"/>
      <c r="AW25" s="493"/>
      <c r="AX25" s="493"/>
      <c r="AY25" s="493"/>
      <c r="AZ25" s="493"/>
      <c r="BA25" s="493"/>
      <c r="BB25" s="493"/>
      <c r="BC25" s="493"/>
      <c r="BD25" s="493"/>
      <c r="BE25" s="493"/>
      <c r="BF25" s="493"/>
      <c r="BG25" s="493"/>
      <c r="BH25" s="493"/>
      <c r="BI25" s="493"/>
      <c r="BJ25" s="493"/>
      <c r="BK25" s="493"/>
      <c r="BL25" s="493"/>
      <c r="BM25" s="493"/>
      <c r="BN25" s="493"/>
      <c r="BO25" s="493"/>
      <c r="BP25" s="493"/>
      <c r="BQ25" s="493"/>
      <c r="BR25" s="493"/>
      <c r="BS25" s="493"/>
      <c r="BT25" s="493"/>
      <c r="BU25" s="493"/>
      <c r="BV25" s="493"/>
      <c r="BW25" s="493"/>
      <c r="BX25" s="493"/>
      <c r="BY25" s="493"/>
      <c r="BZ25" s="493"/>
      <c r="CA25" s="245"/>
      <c r="CB25" s="245"/>
      <c r="CC25" s="245"/>
      <c r="CD25" s="245"/>
      <c r="CE25" s="245"/>
      <c r="CF25" s="245"/>
      <c r="CG25" s="245"/>
      <c r="CH25" s="245"/>
      <c r="CI25" s="245"/>
      <c r="CJ25" s="245"/>
      <c r="CK25" s="245"/>
      <c r="CL25" s="245"/>
      <c r="CM25" s="245"/>
      <c r="CN25" s="245"/>
      <c r="CO25" s="245"/>
      <c r="CP25" s="245"/>
      <c r="CQ25" s="245"/>
      <c r="CR25" s="245"/>
      <c r="CS25" s="245"/>
      <c r="CT25" s="245"/>
      <c r="CU25" s="245"/>
      <c r="CV25" s="245"/>
      <c r="CW25" s="245"/>
      <c r="CX25" s="245"/>
      <c r="CY25" s="245"/>
      <c r="CZ25" s="245"/>
      <c r="DA25" s="245"/>
      <c r="DB25" s="245"/>
      <c r="DC25" s="245"/>
      <c r="DD25" s="245"/>
      <c r="DE25" s="245"/>
      <c r="DF25" s="245"/>
      <c r="DG25" s="245"/>
      <c r="DH25" s="245"/>
      <c r="DI25" s="245"/>
      <c r="DJ25" s="245"/>
      <c r="DK25" s="245"/>
      <c r="DL25" s="245"/>
      <c r="DM25" s="245"/>
      <c r="DN25" s="245"/>
      <c r="DO25" s="245"/>
      <c r="DP25" s="245"/>
      <c r="DQ25" s="245"/>
      <c r="DR25" s="245"/>
      <c r="DS25" s="245"/>
      <c r="DT25" s="245"/>
      <c r="DU25" s="245"/>
      <c r="DV25" s="245"/>
      <c r="DW25" s="245"/>
      <c r="DX25" s="245"/>
      <c r="DY25" s="245"/>
      <c r="DZ25" s="245"/>
      <c r="EA25" s="245"/>
      <c r="EB25" s="245"/>
      <c r="EC25" s="245"/>
      <c r="ED25" s="245"/>
      <c r="EE25" s="245"/>
      <c r="EF25" s="245"/>
    </row>
    <row r="26" spans="1:136" s="3" customFormat="1" x14ac:dyDescent="0.2">
      <c r="A26" s="358"/>
      <c r="B26" s="362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493"/>
      <c r="V26" s="493"/>
      <c r="W26" s="493"/>
      <c r="X26" s="493"/>
      <c r="Y26" s="493"/>
      <c r="Z26" s="493"/>
      <c r="AA26" s="493"/>
      <c r="AB26" s="493"/>
      <c r="AC26" s="493"/>
      <c r="AD26" s="493"/>
      <c r="AE26" s="493"/>
      <c r="AF26" s="493"/>
      <c r="AG26" s="493"/>
      <c r="AH26" s="493"/>
      <c r="AI26" s="493"/>
      <c r="AJ26" s="493"/>
      <c r="AK26" s="493"/>
      <c r="AL26" s="493"/>
      <c r="AM26" s="493"/>
      <c r="AN26" s="493"/>
      <c r="AO26" s="493"/>
      <c r="AP26" s="493"/>
      <c r="AQ26" s="493"/>
      <c r="AR26" s="493"/>
      <c r="AS26" s="493"/>
      <c r="AT26" s="493"/>
      <c r="AU26" s="493"/>
      <c r="AV26" s="493"/>
      <c r="AW26" s="493"/>
      <c r="AX26" s="493"/>
      <c r="AY26" s="493"/>
      <c r="AZ26" s="493"/>
      <c r="BA26" s="493"/>
      <c r="BB26" s="493"/>
      <c r="BC26" s="493"/>
      <c r="BD26" s="493"/>
      <c r="BE26" s="493"/>
      <c r="BF26" s="493"/>
      <c r="BG26" s="493"/>
      <c r="BH26" s="493"/>
      <c r="BI26" s="493"/>
      <c r="BJ26" s="493"/>
      <c r="BK26" s="493"/>
      <c r="BL26" s="493"/>
      <c r="BM26" s="493"/>
      <c r="BN26" s="493"/>
      <c r="BO26" s="493"/>
      <c r="BP26" s="493"/>
      <c r="BQ26" s="493"/>
      <c r="BR26" s="493"/>
      <c r="BS26" s="493"/>
      <c r="BT26" s="493"/>
      <c r="BU26" s="493"/>
      <c r="BV26" s="493"/>
      <c r="BW26" s="493"/>
      <c r="BX26" s="493"/>
      <c r="BY26" s="493"/>
      <c r="BZ26" s="493"/>
      <c r="CA26" s="245"/>
      <c r="CB26" s="245"/>
      <c r="CC26" s="245"/>
      <c r="CD26" s="245"/>
      <c r="CE26" s="245"/>
      <c r="CF26" s="245"/>
      <c r="CG26" s="245"/>
      <c r="CH26" s="245"/>
      <c r="CI26" s="245"/>
      <c r="CJ26" s="245"/>
      <c r="CK26" s="245"/>
      <c r="CL26" s="245"/>
      <c r="CM26" s="245"/>
      <c r="CN26" s="245"/>
      <c r="CO26" s="245"/>
      <c r="CP26" s="245"/>
      <c r="CQ26" s="245"/>
      <c r="CR26" s="245"/>
      <c r="CS26" s="245"/>
      <c r="CT26" s="245"/>
      <c r="CU26" s="245"/>
      <c r="CV26" s="245"/>
      <c r="CW26" s="245"/>
      <c r="CX26" s="245"/>
      <c r="CY26" s="245"/>
      <c r="CZ26" s="245"/>
      <c r="DA26" s="245"/>
      <c r="DB26" s="245"/>
      <c r="DC26" s="245"/>
      <c r="DD26" s="245"/>
      <c r="DE26" s="245"/>
      <c r="DF26" s="245"/>
      <c r="DG26" s="245"/>
      <c r="DH26" s="245"/>
      <c r="DI26" s="245"/>
      <c r="DJ26" s="245"/>
      <c r="DK26" s="245"/>
      <c r="DL26" s="245"/>
      <c r="DM26" s="245"/>
      <c r="DN26" s="245"/>
      <c r="DO26" s="245"/>
      <c r="DP26" s="245"/>
      <c r="DQ26" s="245"/>
      <c r="DR26" s="245"/>
      <c r="DS26" s="245"/>
      <c r="DT26" s="245"/>
      <c r="DU26" s="245"/>
      <c r="DV26" s="245"/>
      <c r="DW26" s="245"/>
      <c r="DX26" s="245"/>
      <c r="DY26" s="245"/>
      <c r="DZ26" s="245"/>
      <c r="EA26" s="245"/>
      <c r="EB26" s="245"/>
      <c r="EC26" s="245"/>
      <c r="ED26" s="245"/>
      <c r="EE26" s="245"/>
      <c r="EF26" s="245"/>
    </row>
    <row r="27" spans="1:136" s="3" customFormat="1" x14ac:dyDescent="0.2">
      <c r="A27" s="360"/>
      <c r="B27" s="363"/>
      <c r="C27" s="360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  <c r="U27" s="493"/>
      <c r="V27" s="493"/>
      <c r="W27" s="493"/>
      <c r="X27" s="493"/>
      <c r="Y27" s="493"/>
      <c r="Z27" s="493"/>
      <c r="AA27" s="493"/>
      <c r="AB27" s="493"/>
      <c r="AC27" s="493"/>
      <c r="AD27" s="493"/>
      <c r="AE27" s="493"/>
      <c r="AF27" s="493"/>
      <c r="AG27" s="493"/>
      <c r="AH27" s="493"/>
      <c r="AI27" s="493"/>
      <c r="AJ27" s="493"/>
      <c r="AK27" s="493"/>
      <c r="AL27" s="493"/>
      <c r="AM27" s="493"/>
      <c r="AN27" s="493"/>
      <c r="AO27" s="493"/>
      <c r="AP27" s="493"/>
      <c r="AQ27" s="493"/>
      <c r="AR27" s="493"/>
      <c r="AS27" s="493"/>
      <c r="AT27" s="493"/>
      <c r="AU27" s="493"/>
      <c r="AV27" s="493"/>
      <c r="AW27" s="493"/>
      <c r="AX27" s="493"/>
      <c r="AY27" s="493"/>
      <c r="AZ27" s="493"/>
      <c r="BA27" s="493"/>
      <c r="BB27" s="493"/>
      <c r="BC27" s="493"/>
      <c r="BD27" s="493"/>
      <c r="BE27" s="493"/>
      <c r="BF27" s="493"/>
      <c r="BG27" s="493"/>
      <c r="BH27" s="493"/>
      <c r="BI27" s="493"/>
      <c r="BJ27" s="493"/>
      <c r="BK27" s="493"/>
      <c r="BL27" s="493"/>
      <c r="BM27" s="493"/>
      <c r="BN27" s="493"/>
      <c r="BO27" s="493"/>
      <c r="BP27" s="493"/>
      <c r="BQ27" s="493"/>
      <c r="BR27" s="493"/>
      <c r="BS27" s="493"/>
      <c r="BT27" s="493"/>
      <c r="BU27" s="493"/>
      <c r="BV27" s="493"/>
      <c r="BW27" s="493"/>
      <c r="BX27" s="493"/>
      <c r="BY27" s="493"/>
      <c r="BZ27" s="493"/>
      <c r="CA27" s="245"/>
      <c r="CB27" s="245"/>
      <c r="CC27" s="245"/>
      <c r="CD27" s="245"/>
      <c r="CE27" s="245"/>
      <c r="CF27" s="245"/>
      <c r="CG27" s="245"/>
      <c r="CH27" s="245"/>
      <c r="CI27" s="245"/>
      <c r="CJ27" s="245"/>
      <c r="CK27" s="245"/>
      <c r="CL27" s="245"/>
      <c r="CM27" s="245"/>
      <c r="CN27" s="245"/>
      <c r="CO27" s="245"/>
      <c r="CP27" s="245"/>
      <c r="CQ27" s="245"/>
      <c r="CR27" s="245"/>
      <c r="CS27" s="245"/>
      <c r="CT27" s="245"/>
      <c r="CU27" s="245"/>
      <c r="CV27" s="245"/>
      <c r="CW27" s="245"/>
      <c r="CX27" s="245"/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45"/>
      <c r="DJ27" s="245"/>
      <c r="DK27" s="245"/>
      <c r="DL27" s="245"/>
      <c r="DM27" s="245"/>
      <c r="DN27" s="245"/>
      <c r="DO27" s="245"/>
      <c r="DP27" s="245"/>
      <c r="DQ27" s="245"/>
      <c r="DR27" s="245"/>
      <c r="DS27" s="245"/>
      <c r="DT27" s="245"/>
      <c r="DU27" s="245"/>
      <c r="DV27" s="245"/>
      <c r="DW27" s="245"/>
      <c r="DX27" s="245"/>
      <c r="DY27" s="245"/>
      <c r="DZ27" s="245"/>
      <c r="EA27" s="245"/>
      <c r="EB27" s="245"/>
      <c r="EC27" s="245"/>
      <c r="ED27" s="245"/>
      <c r="EE27" s="245"/>
      <c r="EF27" s="245"/>
    </row>
    <row r="28" spans="1:136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  <c r="U28" s="493"/>
      <c r="V28" s="493"/>
      <c r="W28" s="493"/>
      <c r="X28" s="493"/>
      <c r="Y28" s="493"/>
      <c r="Z28" s="493"/>
      <c r="AA28" s="493"/>
      <c r="AB28" s="493"/>
      <c r="AC28" s="493"/>
      <c r="AD28" s="493"/>
      <c r="AE28" s="493"/>
      <c r="AF28" s="493"/>
      <c r="AG28" s="493"/>
      <c r="AH28" s="493"/>
      <c r="AI28" s="493"/>
      <c r="AJ28" s="493"/>
      <c r="AK28" s="493"/>
      <c r="AL28" s="493"/>
      <c r="AM28" s="493"/>
      <c r="AN28" s="493"/>
      <c r="AO28" s="493"/>
      <c r="AP28" s="493"/>
      <c r="AQ28" s="493"/>
      <c r="AR28" s="493"/>
      <c r="AS28" s="493"/>
      <c r="AT28" s="493"/>
      <c r="AU28" s="493"/>
      <c r="AV28" s="493"/>
      <c r="AW28" s="493"/>
      <c r="AX28" s="493"/>
      <c r="AY28" s="493"/>
      <c r="AZ28" s="493"/>
      <c r="BA28" s="493"/>
      <c r="BB28" s="493"/>
      <c r="BC28" s="493"/>
      <c r="BD28" s="493"/>
      <c r="BE28" s="493"/>
      <c r="BF28" s="493"/>
      <c r="BG28" s="493"/>
      <c r="BH28" s="493"/>
      <c r="BI28" s="493"/>
      <c r="BJ28" s="493"/>
      <c r="BK28" s="493"/>
      <c r="BL28" s="493"/>
      <c r="BM28" s="493"/>
      <c r="BN28" s="493"/>
      <c r="BO28" s="493"/>
      <c r="BP28" s="493"/>
      <c r="BQ28" s="493"/>
      <c r="BR28" s="493"/>
      <c r="BS28" s="493"/>
      <c r="BT28" s="493"/>
      <c r="BU28" s="493"/>
      <c r="BV28" s="493"/>
      <c r="BW28" s="493"/>
      <c r="BX28" s="493"/>
      <c r="BY28" s="493"/>
      <c r="BZ28" s="493"/>
      <c r="CA28" s="245"/>
      <c r="CB28" s="245"/>
      <c r="CC28" s="245"/>
      <c r="CD28" s="245"/>
      <c r="CE28" s="245"/>
      <c r="CF28" s="245"/>
      <c r="CG28" s="245"/>
      <c r="CH28" s="245"/>
      <c r="CI28" s="245"/>
      <c r="CJ28" s="245"/>
      <c r="CK28" s="245"/>
      <c r="CL28" s="245"/>
      <c r="CM28" s="245"/>
      <c r="CN28" s="245"/>
      <c r="CO28" s="245"/>
      <c r="CP28" s="245"/>
      <c r="CQ28" s="245"/>
      <c r="CR28" s="245"/>
      <c r="CS28" s="245"/>
      <c r="CT28" s="245"/>
      <c r="CU28" s="245"/>
      <c r="CV28" s="245"/>
      <c r="CW28" s="245"/>
      <c r="CX28" s="245"/>
      <c r="CY28" s="245"/>
      <c r="CZ28" s="245"/>
      <c r="DA28" s="245"/>
      <c r="DB28" s="245"/>
      <c r="DC28" s="245"/>
      <c r="DD28" s="245"/>
      <c r="DE28" s="245"/>
      <c r="DF28" s="245"/>
      <c r="DG28" s="245"/>
      <c r="DH28" s="245"/>
      <c r="DI28" s="245"/>
      <c r="DJ28" s="245"/>
      <c r="DK28" s="245"/>
      <c r="DL28" s="245"/>
      <c r="DM28" s="245"/>
      <c r="DN28" s="245"/>
      <c r="DO28" s="245"/>
      <c r="DP28" s="245"/>
      <c r="DQ28" s="245"/>
      <c r="DR28" s="245"/>
      <c r="DS28" s="245"/>
      <c r="DT28" s="245"/>
      <c r="DU28" s="245"/>
      <c r="DV28" s="245"/>
      <c r="DW28" s="245"/>
      <c r="DX28" s="245"/>
      <c r="DY28" s="245"/>
      <c r="DZ28" s="245"/>
      <c r="EA28" s="245"/>
      <c r="EB28" s="245"/>
      <c r="EC28" s="245"/>
      <c r="ED28" s="245"/>
      <c r="EE28" s="245"/>
      <c r="EF28" s="245"/>
    </row>
    <row r="29" spans="1:136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  <c r="U29" s="493"/>
      <c r="V29" s="493"/>
      <c r="W29" s="493"/>
      <c r="X29" s="493"/>
      <c r="Y29" s="493"/>
      <c r="Z29" s="493"/>
      <c r="AA29" s="493"/>
      <c r="AB29" s="493"/>
      <c r="AC29" s="493"/>
      <c r="AD29" s="493"/>
      <c r="AE29" s="493"/>
      <c r="AF29" s="493"/>
      <c r="AG29" s="493"/>
      <c r="AH29" s="493"/>
      <c r="AI29" s="493"/>
      <c r="AJ29" s="493"/>
      <c r="AK29" s="493"/>
      <c r="AL29" s="493"/>
      <c r="AM29" s="493"/>
      <c r="AN29" s="493"/>
      <c r="AO29" s="493"/>
      <c r="AP29" s="493"/>
      <c r="AQ29" s="493"/>
      <c r="AR29" s="493"/>
      <c r="AS29" s="493"/>
      <c r="AT29" s="493"/>
      <c r="AU29" s="493"/>
      <c r="AV29" s="493"/>
      <c r="AW29" s="493"/>
      <c r="AX29" s="493"/>
      <c r="AY29" s="493"/>
      <c r="AZ29" s="493"/>
      <c r="BA29" s="493"/>
      <c r="BB29" s="493"/>
      <c r="BC29" s="493"/>
      <c r="BD29" s="493"/>
      <c r="BE29" s="493"/>
      <c r="BF29" s="493"/>
      <c r="BG29" s="493"/>
      <c r="BH29" s="493"/>
      <c r="BI29" s="493"/>
      <c r="BJ29" s="493"/>
      <c r="BK29" s="493"/>
      <c r="BL29" s="493"/>
      <c r="BM29" s="493"/>
      <c r="BN29" s="493"/>
      <c r="BO29" s="493"/>
      <c r="BP29" s="493"/>
      <c r="BQ29" s="493"/>
      <c r="BR29" s="493"/>
      <c r="BS29" s="493"/>
      <c r="BT29" s="493"/>
      <c r="BU29" s="493"/>
      <c r="BV29" s="493"/>
      <c r="BW29" s="493"/>
      <c r="BX29" s="493"/>
      <c r="BY29" s="493"/>
      <c r="BZ29" s="493"/>
      <c r="CA29" s="245"/>
      <c r="CB29" s="245"/>
      <c r="CC29" s="245"/>
      <c r="CD29" s="245"/>
      <c r="CE29" s="245"/>
      <c r="CF29" s="245"/>
      <c r="CG29" s="245"/>
      <c r="CH29" s="245"/>
      <c r="CI29" s="245"/>
      <c r="CJ29" s="245"/>
      <c r="CK29" s="245"/>
      <c r="CL29" s="245"/>
      <c r="CM29" s="245"/>
      <c r="CN29" s="245"/>
      <c r="CO29" s="245"/>
      <c r="CP29" s="245"/>
      <c r="CQ29" s="245"/>
      <c r="CR29" s="245"/>
      <c r="CS29" s="245"/>
      <c r="CT29" s="245"/>
      <c r="CU29" s="245"/>
      <c r="CV29" s="245"/>
      <c r="CW29" s="245"/>
      <c r="CX29" s="245"/>
      <c r="CY29" s="245"/>
      <c r="CZ29" s="245"/>
      <c r="DA29" s="245"/>
      <c r="DB29" s="245"/>
      <c r="DC29" s="245"/>
      <c r="DD29" s="245"/>
      <c r="DE29" s="245"/>
      <c r="DF29" s="245"/>
      <c r="DG29" s="245"/>
      <c r="DH29" s="245"/>
      <c r="DI29" s="245"/>
      <c r="DJ29" s="245"/>
      <c r="DK29" s="245"/>
      <c r="DL29" s="245"/>
      <c r="DM29" s="245"/>
      <c r="DN29" s="245"/>
      <c r="DO29" s="245"/>
      <c r="DP29" s="245"/>
      <c r="DQ29" s="245"/>
      <c r="DR29" s="245"/>
      <c r="DS29" s="245"/>
      <c r="DT29" s="245"/>
      <c r="DU29" s="245"/>
      <c r="DV29" s="245"/>
      <c r="DW29" s="245"/>
      <c r="DX29" s="245"/>
      <c r="DY29" s="245"/>
      <c r="DZ29" s="245"/>
      <c r="EA29" s="245"/>
      <c r="EB29" s="245"/>
      <c r="EC29" s="245"/>
      <c r="ED29" s="245"/>
      <c r="EE29" s="245"/>
      <c r="EF29" s="245"/>
    </row>
    <row r="30" spans="1:136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  <c r="U30" s="493"/>
      <c r="V30" s="493"/>
      <c r="W30" s="493"/>
      <c r="X30" s="493"/>
      <c r="Y30" s="493"/>
      <c r="Z30" s="493"/>
      <c r="AA30" s="493"/>
      <c r="AB30" s="493"/>
      <c r="AC30" s="493"/>
      <c r="AD30" s="493"/>
      <c r="AE30" s="493"/>
      <c r="AF30" s="493"/>
      <c r="AG30" s="493"/>
      <c r="AH30" s="493"/>
      <c r="AI30" s="493"/>
      <c r="AJ30" s="493"/>
      <c r="AK30" s="493"/>
      <c r="AL30" s="493"/>
      <c r="AM30" s="493"/>
      <c r="AN30" s="493"/>
      <c r="AO30" s="493"/>
      <c r="AP30" s="493"/>
      <c r="AQ30" s="493"/>
      <c r="AR30" s="493"/>
      <c r="AS30" s="493"/>
      <c r="AT30" s="493"/>
      <c r="AU30" s="493"/>
      <c r="AV30" s="493"/>
      <c r="AW30" s="493"/>
      <c r="AX30" s="493"/>
      <c r="AY30" s="493"/>
      <c r="AZ30" s="493"/>
      <c r="BA30" s="493"/>
      <c r="BB30" s="493"/>
      <c r="BC30" s="493"/>
      <c r="BD30" s="493"/>
      <c r="BE30" s="493"/>
      <c r="BF30" s="493"/>
      <c r="BG30" s="493"/>
      <c r="BH30" s="493"/>
      <c r="BI30" s="493"/>
      <c r="BJ30" s="493"/>
      <c r="BK30" s="493"/>
      <c r="BL30" s="493"/>
      <c r="BM30" s="493"/>
      <c r="BN30" s="493"/>
      <c r="BO30" s="493"/>
      <c r="BP30" s="493"/>
      <c r="BQ30" s="493"/>
      <c r="BR30" s="493"/>
      <c r="BS30" s="493"/>
      <c r="BT30" s="493"/>
      <c r="BU30" s="493"/>
      <c r="BV30" s="493"/>
      <c r="BW30" s="493"/>
      <c r="BX30" s="493"/>
      <c r="BY30" s="493"/>
      <c r="BZ30" s="493"/>
      <c r="CA30" s="245"/>
      <c r="CB30" s="245"/>
      <c r="CC30" s="245"/>
      <c r="CD30" s="245"/>
      <c r="CE30" s="245"/>
      <c r="CF30" s="245"/>
      <c r="CG30" s="245"/>
      <c r="CH30" s="245"/>
      <c r="CI30" s="245"/>
      <c r="CJ30" s="245"/>
      <c r="CK30" s="245"/>
      <c r="CL30" s="245"/>
      <c r="CM30" s="245"/>
      <c r="CN30" s="245"/>
      <c r="CO30" s="245"/>
      <c r="CP30" s="245"/>
      <c r="CQ30" s="245"/>
      <c r="CR30" s="245"/>
      <c r="CS30" s="245"/>
      <c r="CT30" s="245"/>
      <c r="CU30" s="245"/>
      <c r="CV30" s="245"/>
      <c r="CW30" s="245"/>
      <c r="CX30" s="245"/>
      <c r="CY30" s="245"/>
      <c r="CZ30" s="245"/>
      <c r="DA30" s="245"/>
      <c r="DB30" s="245"/>
      <c r="DC30" s="245"/>
      <c r="DD30" s="245"/>
      <c r="DE30" s="245"/>
      <c r="DF30" s="245"/>
      <c r="DG30" s="245"/>
      <c r="DH30" s="245"/>
      <c r="DI30" s="245"/>
      <c r="DJ30" s="245"/>
      <c r="DK30" s="245"/>
      <c r="DL30" s="245"/>
      <c r="DM30" s="245"/>
      <c r="DN30" s="245"/>
      <c r="DO30" s="245"/>
      <c r="DP30" s="245"/>
      <c r="DQ30" s="245"/>
      <c r="DR30" s="245"/>
      <c r="DS30" s="245"/>
      <c r="DT30" s="245"/>
      <c r="DU30" s="245"/>
      <c r="DV30" s="245"/>
      <c r="DW30" s="245"/>
      <c r="DX30" s="245"/>
      <c r="DY30" s="245"/>
      <c r="DZ30" s="245"/>
      <c r="EA30" s="245"/>
      <c r="EB30" s="245"/>
      <c r="EC30" s="245"/>
      <c r="ED30" s="245"/>
      <c r="EE30" s="245"/>
      <c r="EF30" s="245"/>
    </row>
    <row r="31" spans="1:136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  <c r="U31" s="493"/>
      <c r="V31" s="493"/>
      <c r="W31" s="493"/>
      <c r="X31" s="493"/>
      <c r="Y31" s="493"/>
      <c r="Z31" s="493"/>
      <c r="AA31" s="493"/>
      <c r="AB31" s="493"/>
      <c r="AC31" s="493"/>
      <c r="AD31" s="493"/>
      <c r="AE31" s="493"/>
      <c r="AF31" s="493"/>
      <c r="AG31" s="493"/>
      <c r="AH31" s="493"/>
      <c r="AI31" s="493"/>
      <c r="AJ31" s="493"/>
      <c r="AK31" s="493"/>
      <c r="AL31" s="493"/>
      <c r="AM31" s="493"/>
      <c r="AN31" s="493"/>
      <c r="AO31" s="493"/>
      <c r="AP31" s="493"/>
      <c r="AQ31" s="493"/>
      <c r="AR31" s="493"/>
      <c r="AS31" s="493"/>
      <c r="AT31" s="493"/>
      <c r="AU31" s="493"/>
      <c r="AV31" s="493"/>
      <c r="AW31" s="493"/>
      <c r="AX31" s="493"/>
      <c r="AY31" s="493"/>
      <c r="AZ31" s="493"/>
      <c r="BA31" s="493"/>
      <c r="BB31" s="493"/>
      <c r="BC31" s="493"/>
      <c r="BD31" s="493"/>
      <c r="BE31" s="493"/>
      <c r="BF31" s="493"/>
      <c r="BG31" s="493"/>
      <c r="BH31" s="493"/>
      <c r="BI31" s="493"/>
      <c r="BJ31" s="493"/>
      <c r="BK31" s="493"/>
      <c r="BL31" s="493"/>
      <c r="BM31" s="493"/>
      <c r="BN31" s="493"/>
      <c r="BO31" s="493"/>
      <c r="BP31" s="493"/>
      <c r="BQ31" s="493"/>
      <c r="BR31" s="493"/>
      <c r="BS31" s="493"/>
      <c r="BT31" s="493"/>
      <c r="BU31" s="493"/>
      <c r="BV31" s="493"/>
      <c r="BW31" s="493"/>
      <c r="BX31" s="493"/>
      <c r="BY31" s="493"/>
      <c r="BZ31" s="493"/>
      <c r="CA31" s="245"/>
      <c r="CB31" s="245"/>
      <c r="CC31" s="245"/>
      <c r="CD31" s="245"/>
      <c r="CE31" s="245"/>
      <c r="CF31" s="245"/>
      <c r="CG31" s="245"/>
      <c r="CH31" s="245"/>
      <c r="CI31" s="245"/>
      <c r="CJ31" s="245"/>
      <c r="CK31" s="245"/>
      <c r="CL31" s="245"/>
      <c r="CM31" s="245"/>
      <c r="CN31" s="245"/>
      <c r="CO31" s="245"/>
      <c r="CP31" s="245"/>
      <c r="CQ31" s="245"/>
      <c r="CR31" s="245"/>
      <c r="CS31" s="245"/>
      <c r="CT31" s="245"/>
      <c r="CU31" s="245"/>
      <c r="CV31" s="245"/>
      <c r="CW31" s="245"/>
      <c r="CX31" s="245"/>
      <c r="CY31" s="245"/>
      <c r="CZ31" s="245"/>
      <c r="DA31" s="245"/>
      <c r="DB31" s="245"/>
      <c r="DC31" s="245"/>
      <c r="DD31" s="245"/>
      <c r="DE31" s="245"/>
      <c r="DF31" s="245"/>
      <c r="DG31" s="245"/>
      <c r="DH31" s="245"/>
      <c r="DI31" s="245"/>
      <c r="DJ31" s="245"/>
      <c r="DK31" s="245"/>
      <c r="DL31" s="245"/>
      <c r="DM31" s="245"/>
      <c r="DN31" s="245"/>
      <c r="DO31" s="245"/>
      <c r="DP31" s="245"/>
      <c r="DQ31" s="245"/>
      <c r="DR31" s="245"/>
      <c r="DS31" s="245"/>
      <c r="DT31" s="245"/>
      <c r="DU31" s="245"/>
      <c r="DV31" s="245"/>
      <c r="DW31" s="245"/>
      <c r="DX31" s="245"/>
      <c r="DY31" s="245"/>
      <c r="DZ31" s="245"/>
      <c r="EA31" s="245"/>
      <c r="EB31" s="245"/>
      <c r="EC31" s="245"/>
      <c r="ED31" s="245"/>
      <c r="EE31" s="245"/>
      <c r="EF31" s="245"/>
    </row>
    <row r="32" spans="1:136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  <c r="U32" s="493"/>
      <c r="V32" s="493"/>
      <c r="W32" s="493"/>
      <c r="X32" s="493"/>
      <c r="Y32" s="493"/>
      <c r="Z32" s="493"/>
      <c r="AA32" s="493"/>
      <c r="AB32" s="493"/>
      <c r="AC32" s="493"/>
      <c r="AD32" s="493"/>
      <c r="AE32" s="493"/>
      <c r="AF32" s="493"/>
      <c r="AG32" s="493"/>
      <c r="AH32" s="493"/>
      <c r="AI32" s="493"/>
      <c r="AJ32" s="493"/>
      <c r="AK32" s="493"/>
      <c r="AL32" s="493"/>
      <c r="AM32" s="493"/>
      <c r="AN32" s="493"/>
      <c r="AO32" s="493"/>
      <c r="AP32" s="493"/>
      <c r="AQ32" s="493"/>
      <c r="AR32" s="493"/>
      <c r="AS32" s="493"/>
      <c r="AT32" s="493"/>
      <c r="AU32" s="493"/>
      <c r="AV32" s="493"/>
      <c r="AW32" s="493"/>
      <c r="AX32" s="493"/>
      <c r="AY32" s="493"/>
      <c r="AZ32" s="493"/>
      <c r="BA32" s="493"/>
      <c r="BB32" s="493"/>
      <c r="BC32" s="493"/>
      <c r="BD32" s="493"/>
      <c r="BE32" s="493"/>
      <c r="BF32" s="493"/>
      <c r="BG32" s="493"/>
      <c r="BH32" s="493"/>
      <c r="BI32" s="493"/>
      <c r="BJ32" s="493"/>
      <c r="BK32" s="493"/>
      <c r="BL32" s="493"/>
      <c r="BM32" s="493"/>
      <c r="BN32" s="493"/>
      <c r="BO32" s="493"/>
      <c r="BP32" s="493"/>
      <c r="BQ32" s="493"/>
      <c r="BR32" s="493"/>
      <c r="BS32" s="493"/>
      <c r="BT32" s="493"/>
      <c r="BU32" s="493"/>
      <c r="BV32" s="493"/>
      <c r="BW32" s="493"/>
      <c r="BX32" s="493"/>
      <c r="BY32" s="493"/>
      <c r="BZ32" s="493"/>
      <c r="CA32" s="245"/>
      <c r="CB32" s="245"/>
      <c r="CC32" s="245"/>
      <c r="CD32" s="245"/>
      <c r="CE32" s="245"/>
      <c r="CF32" s="245"/>
      <c r="CG32" s="245"/>
      <c r="CH32" s="245"/>
      <c r="CI32" s="245"/>
      <c r="CJ32" s="245"/>
      <c r="CK32" s="245"/>
      <c r="CL32" s="245"/>
      <c r="CM32" s="245"/>
      <c r="CN32" s="245"/>
      <c r="CO32" s="245"/>
      <c r="CP32" s="245"/>
      <c r="CQ32" s="245"/>
      <c r="CR32" s="245"/>
      <c r="CS32" s="245"/>
      <c r="CT32" s="245"/>
      <c r="CU32" s="245"/>
      <c r="CV32" s="245"/>
      <c r="CW32" s="245"/>
      <c r="CX32" s="245"/>
      <c r="CY32" s="245"/>
      <c r="CZ32" s="245"/>
      <c r="DA32" s="245"/>
      <c r="DB32" s="245"/>
      <c r="DC32" s="245"/>
      <c r="DD32" s="245"/>
      <c r="DE32" s="245"/>
      <c r="DF32" s="245"/>
      <c r="DG32" s="245"/>
      <c r="DH32" s="245"/>
      <c r="DI32" s="245"/>
      <c r="DJ32" s="245"/>
      <c r="DK32" s="245"/>
      <c r="DL32" s="245"/>
      <c r="DM32" s="245"/>
      <c r="DN32" s="245"/>
      <c r="DO32" s="245"/>
      <c r="DP32" s="245"/>
      <c r="DQ32" s="245"/>
      <c r="DR32" s="245"/>
      <c r="DS32" s="245"/>
      <c r="DT32" s="245"/>
      <c r="DU32" s="245"/>
      <c r="DV32" s="245"/>
      <c r="DW32" s="245"/>
      <c r="DX32" s="245"/>
      <c r="DY32" s="245"/>
      <c r="DZ32" s="245"/>
      <c r="EA32" s="245"/>
      <c r="EB32" s="245"/>
      <c r="EC32" s="245"/>
      <c r="ED32" s="245"/>
      <c r="EE32" s="245"/>
      <c r="EF32" s="245"/>
    </row>
    <row r="33" spans="1:136" s="3" customFormat="1" ht="18" customHeight="1" x14ac:dyDescent="0.2">
      <c r="A33" s="43"/>
      <c r="B33" s="43"/>
      <c r="C33" s="43"/>
      <c r="D33" s="43"/>
      <c r="E33" s="43"/>
      <c r="F33" s="43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  <c r="U33" s="493"/>
      <c r="V33" s="493"/>
      <c r="W33" s="493"/>
      <c r="X33" s="493"/>
      <c r="Y33" s="493"/>
      <c r="Z33" s="493"/>
      <c r="AA33" s="493"/>
      <c r="AB33" s="493"/>
      <c r="AC33" s="493"/>
      <c r="AD33" s="493"/>
      <c r="AE33" s="493"/>
      <c r="AF33" s="493"/>
      <c r="AG33" s="493"/>
      <c r="AH33" s="493"/>
      <c r="AI33" s="493"/>
      <c r="AJ33" s="493"/>
      <c r="AK33" s="493"/>
      <c r="AL33" s="493"/>
      <c r="AM33" s="493"/>
      <c r="AN33" s="493"/>
      <c r="AO33" s="493"/>
      <c r="AP33" s="493"/>
      <c r="AQ33" s="493"/>
      <c r="AR33" s="493"/>
      <c r="AS33" s="493"/>
      <c r="AT33" s="493"/>
      <c r="AU33" s="493"/>
      <c r="AV33" s="493"/>
      <c r="AW33" s="493"/>
      <c r="AX33" s="493"/>
      <c r="AY33" s="493"/>
      <c r="AZ33" s="493"/>
      <c r="BA33" s="493"/>
      <c r="BB33" s="493"/>
      <c r="BC33" s="493"/>
      <c r="BD33" s="493"/>
      <c r="BE33" s="493"/>
      <c r="BF33" s="493"/>
      <c r="BG33" s="493"/>
      <c r="BH33" s="493"/>
      <c r="BI33" s="493"/>
      <c r="BJ33" s="493"/>
      <c r="BK33" s="493"/>
      <c r="BL33" s="493"/>
      <c r="BM33" s="493"/>
      <c r="BN33" s="493"/>
      <c r="BO33" s="493"/>
      <c r="BP33" s="493"/>
      <c r="BQ33" s="493"/>
      <c r="BR33" s="493"/>
      <c r="BS33" s="493"/>
      <c r="BT33" s="493"/>
      <c r="BU33" s="493"/>
      <c r="BV33" s="493"/>
      <c r="BW33" s="493"/>
      <c r="BX33" s="493"/>
      <c r="BY33" s="493"/>
      <c r="BZ33" s="493"/>
      <c r="CA33" s="245"/>
      <c r="CB33" s="245"/>
      <c r="CC33" s="245"/>
      <c r="CD33" s="245"/>
      <c r="CE33" s="245"/>
      <c r="CF33" s="245"/>
      <c r="CG33" s="245"/>
      <c r="CH33" s="245"/>
      <c r="CI33" s="245"/>
      <c r="CJ33" s="245"/>
      <c r="CK33" s="245"/>
      <c r="CL33" s="245"/>
      <c r="CM33" s="245"/>
      <c r="CN33" s="245"/>
      <c r="CO33" s="245"/>
      <c r="CP33" s="245"/>
      <c r="CQ33" s="245"/>
      <c r="CR33" s="245"/>
      <c r="CS33" s="245"/>
      <c r="CT33" s="245"/>
      <c r="CU33" s="245"/>
      <c r="CV33" s="245"/>
      <c r="CW33" s="245"/>
      <c r="CX33" s="245"/>
      <c r="CY33" s="245"/>
      <c r="CZ33" s="245"/>
      <c r="DA33" s="245"/>
      <c r="DB33" s="245"/>
      <c r="DC33" s="245"/>
      <c r="DD33" s="245"/>
      <c r="DE33" s="245"/>
      <c r="DF33" s="245"/>
      <c r="DG33" s="245"/>
      <c r="DH33" s="245"/>
      <c r="DI33" s="245"/>
      <c r="DJ33" s="245"/>
      <c r="DK33" s="245"/>
      <c r="DL33" s="245"/>
      <c r="DM33" s="245"/>
      <c r="DN33" s="245"/>
      <c r="DO33" s="245"/>
      <c r="DP33" s="245"/>
      <c r="DQ33" s="245"/>
      <c r="DR33" s="245"/>
      <c r="DS33" s="245"/>
      <c r="DT33" s="245"/>
      <c r="DU33" s="245"/>
      <c r="DV33" s="245"/>
      <c r="DW33" s="245"/>
      <c r="DX33" s="245"/>
      <c r="DY33" s="245"/>
      <c r="DZ33" s="245"/>
      <c r="EA33" s="245"/>
      <c r="EB33" s="245"/>
      <c r="EC33" s="245"/>
      <c r="ED33" s="245"/>
      <c r="EE33" s="245"/>
      <c r="EF33" s="245"/>
    </row>
    <row r="34" spans="1:136" s="3" customFormat="1" ht="18" customHeight="1" x14ac:dyDescent="0.2">
      <c r="A34" s="338" t="s">
        <v>8</v>
      </c>
      <c r="B34" s="877" t="s">
        <v>2791</v>
      </c>
      <c r="C34" s="877"/>
      <c r="D34" s="877"/>
      <c r="E34" s="877"/>
      <c r="F34" s="877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  <c r="U34" s="493"/>
      <c r="V34" s="493"/>
      <c r="W34" s="493"/>
      <c r="X34" s="493"/>
      <c r="Y34" s="493"/>
      <c r="Z34" s="493"/>
      <c r="AA34" s="493"/>
      <c r="AB34" s="493"/>
      <c r="AC34" s="493"/>
      <c r="AD34" s="493"/>
      <c r="AE34" s="493"/>
      <c r="AF34" s="493"/>
      <c r="AG34" s="493"/>
      <c r="AH34" s="493"/>
      <c r="AI34" s="493"/>
      <c r="AJ34" s="493"/>
      <c r="AK34" s="493"/>
      <c r="AL34" s="493"/>
      <c r="AM34" s="493"/>
      <c r="AN34" s="493"/>
      <c r="AO34" s="493"/>
      <c r="AP34" s="493"/>
      <c r="AQ34" s="493"/>
      <c r="AR34" s="493"/>
      <c r="AS34" s="493"/>
      <c r="AT34" s="493"/>
      <c r="AU34" s="493"/>
      <c r="AV34" s="493"/>
      <c r="AW34" s="493"/>
      <c r="AX34" s="493"/>
      <c r="AY34" s="493"/>
      <c r="AZ34" s="493"/>
      <c r="BA34" s="493"/>
      <c r="BB34" s="493"/>
      <c r="BC34" s="493"/>
      <c r="BD34" s="493"/>
      <c r="BE34" s="493"/>
      <c r="BF34" s="493"/>
      <c r="BG34" s="493"/>
      <c r="BH34" s="493"/>
      <c r="BI34" s="493"/>
      <c r="BJ34" s="493"/>
      <c r="BK34" s="493"/>
      <c r="BL34" s="493"/>
      <c r="BM34" s="493"/>
      <c r="BN34" s="493"/>
      <c r="BO34" s="493"/>
      <c r="BP34" s="493"/>
      <c r="BQ34" s="493"/>
      <c r="BR34" s="493"/>
      <c r="BS34" s="493"/>
      <c r="BT34" s="493"/>
      <c r="BU34" s="493"/>
      <c r="BV34" s="493"/>
      <c r="BW34" s="493"/>
      <c r="BX34" s="493"/>
      <c r="BY34" s="493"/>
      <c r="BZ34" s="493"/>
      <c r="CA34" s="245"/>
      <c r="CB34" s="245"/>
      <c r="CC34" s="245"/>
      <c r="CD34" s="245"/>
      <c r="CE34" s="245"/>
      <c r="CF34" s="245"/>
      <c r="CG34" s="245"/>
      <c r="CH34" s="245"/>
      <c r="CI34" s="245"/>
      <c r="CJ34" s="245"/>
      <c r="CK34" s="245"/>
      <c r="CL34" s="245"/>
      <c r="CM34" s="245"/>
      <c r="CN34" s="245"/>
      <c r="CO34" s="245"/>
      <c r="CP34" s="245"/>
      <c r="CQ34" s="245"/>
      <c r="CR34" s="245"/>
      <c r="CS34" s="245"/>
      <c r="CT34" s="245"/>
      <c r="CU34" s="245"/>
      <c r="CV34" s="245"/>
      <c r="CW34" s="245"/>
      <c r="CX34" s="245"/>
      <c r="CY34" s="245"/>
      <c r="CZ34" s="245"/>
      <c r="DA34" s="245"/>
      <c r="DB34" s="245"/>
      <c r="DC34" s="245"/>
      <c r="DD34" s="245"/>
      <c r="DE34" s="245"/>
      <c r="DF34" s="245"/>
      <c r="DG34" s="245"/>
      <c r="DH34" s="245"/>
      <c r="DI34" s="245"/>
      <c r="DJ34" s="245"/>
      <c r="DK34" s="245"/>
      <c r="DL34" s="245"/>
      <c r="DM34" s="245"/>
      <c r="DN34" s="245"/>
      <c r="DO34" s="245"/>
      <c r="DP34" s="245"/>
      <c r="DQ34" s="245"/>
      <c r="DR34" s="245"/>
      <c r="DS34" s="245"/>
      <c r="DT34" s="245"/>
      <c r="DU34" s="245"/>
      <c r="DV34" s="245"/>
      <c r="DW34" s="245"/>
      <c r="DX34" s="245"/>
      <c r="DY34" s="245"/>
      <c r="DZ34" s="245"/>
      <c r="EA34" s="245"/>
      <c r="EB34" s="245"/>
      <c r="EC34" s="245"/>
      <c r="ED34" s="245"/>
      <c r="EE34" s="245"/>
      <c r="EF34" s="245"/>
    </row>
    <row r="35" spans="1:136" s="3" customFormat="1" ht="18" customHeight="1" x14ac:dyDescent="0.2">
      <c r="A35" s="338" t="s">
        <v>9</v>
      </c>
      <c r="B35" s="877" t="s">
        <v>2791</v>
      </c>
      <c r="C35" s="877"/>
      <c r="D35" s="877"/>
      <c r="E35" s="877"/>
      <c r="F35" s="877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  <c r="U35" s="493"/>
      <c r="V35" s="493"/>
      <c r="W35" s="493"/>
      <c r="X35" s="493"/>
      <c r="Y35" s="493"/>
      <c r="Z35" s="493"/>
      <c r="AA35" s="493"/>
      <c r="AB35" s="493"/>
      <c r="AC35" s="493"/>
      <c r="AD35" s="493"/>
      <c r="AE35" s="493"/>
      <c r="AF35" s="493"/>
      <c r="AG35" s="493"/>
      <c r="AH35" s="493"/>
      <c r="AI35" s="493"/>
      <c r="AJ35" s="493"/>
      <c r="AK35" s="493"/>
      <c r="AL35" s="493"/>
      <c r="AM35" s="493"/>
      <c r="AN35" s="493"/>
      <c r="AO35" s="493"/>
      <c r="AP35" s="493"/>
      <c r="AQ35" s="493"/>
      <c r="AR35" s="493"/>
      <c r="AS35" s="493"/>
      <c r="AT35" s="493"/>
      <c r="AU35" s="493"/>
      <c r="AV35" s="493"/>
      <c r="AW35" s="493"/>
      <c r="AX35" s="493"/>
      <c r="AY35" s="493"/>
      <c r="AZ35" s="493"/>
      <c r="BA35" s="493"/>
      <c r="BB35" s="493"/>
      <c r="BC35" s="493"/>
      <c r="BD35" s="493"/>
      <c r="BE35" s="493"/>
      <c r="BF35" s="493"/>
      <c r="BG35" s="493"/>
      <c r="BH35" s="493"/>
      <c r="BI35" s="493"/>
      <c r="BJ35" s="493"/>
      <c r="BK35" s="493"/>
      <c r="BL35" s="493"/>
      <c r="BM35" s="493"/>
      <c r="BN35" s="493"/>
      <c r="BO35" s="493"/>
      <c r="BP35" s="493"/>
      <c r="BQ35" s="493"/>
      <c r="BR35" s="493"/>
      <c r="BS35" s="493"/>
      <c r="BT35" s="493"/>
      <c r="BU35" s="493"/>
      <c r="BV35" s="493"/>
      <c r="BW35" s="493"/>
      <c r="BX35" s="493"/>
      <c r="BY35" s="493"/>
      <c r="BZ35" s="493"/>
      <c r="CA35" s="245"/>
      <c r="CB35" s="245"/>
      <c r="CC35" s="245"/>
      <c r="CD35" s="245"/>
      <c r="CE35" s="245"/>
      <c r="CF35" s="245"/>
      <c r="CG35" s="245"/>
      <c r="CH35" s="245"/>
      <c r="CI35" s="245"/>
      <c r="CJ35" s="245"/>
      <c r="CK35" s="245"/>
      <c r="CL35" s="245"/>
      <c r="CM35" s="245"/>
      <c r="CN35" s="245"/>
      <c r="CO35" s="245"/>
      <c r="CP35" s="245"/>
      <c r="CQ35" s="245"/>
      <c r="CR35" s="245"/>
      <c r="CS35" s="245"/>
      <c r="CT35" s="245"/>
      <c r="CU35" s="245"/>
      <c r="CV35" s="245"/>
      <c r="CW35" s="245"/>
      <c r="CX35" s="245"/>
      <c r="CY35" s="245"/>
      <c r="CZ35" s="245"/>
      <c r="DA35" s="245"/>
      <c r="DB35" s="245"/>
      <c r="DC35" s="245"/>
      <c r="DD35" s="245"/>
      <c r="DE35" s="245"/>
      <c r="DF35" s="245"/>
      <c r="DG35" s="245"/>
      <c r="DH35" s="245"/>
      <c r="DI35" s="245"/>
      <c r="DJ35" s="245"/>
      <c r="DK35" s="245"/>
      <c r="DL35" s="245"/>
      <c r="DM35" s="245"/>
      <c r="DN35" s="245"/>
      <c r="DO35" s="245"/>
      <c r="DP35" s="245"/>
      <c r="DQ35" s="245"/>
      <c r="DR35" s="245"/>
      <c r="DS35" s="245"/>
      <c r="DT35" s="245"/>
      <c r="DU35" s="245"/>
      <c r="DV35" s="245"/>
      <c r="DW35" s="245"/>
      <c r="DX35" s="245"/>
      <c r="DY35" s="245"/>
      <c r="DZ35" s="245"/>
      <c r="EA35" s="245"/>
      <c r="EB35" s="245"/>
      <c r="EC35" s="245"/>
      <c r="ED35" s="245"/>
      <c r="EE35" s="245"/>
      <c r="EF35" s="245"/>
    </row>
    <row r="36" spans="1:136" s="3" customFormat="1" ht="18" customHeight="1" x14ac:dyDescent="0.2">
      <c r="A36" s="338" t="s">
        <v>10</v>
      </c>
      <c r="B36" s="877" t="s">
        <v>2792</v>
      </c>
      <c r="C36" s="877"/>
      <c r="D36" s="877"/>
      <c r="E36" s="877"/>
      <c r="F36" s="877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493"/>
      <c r="V36" s="493"/>
      <c r="W36" s="493"/>
      <c r="X36" s="493"/>
      <c r="Y36" s="493"/>
      <c r="Z36" s="493"/>
      <c r="AA36" s="493"/>
      <c r="AB36" s="493"/>
      <c r="AC36" s="493"/>
      <c r="AD36" s="493"/>
      <c r="AE36" s="493"/>
      <c r="AF36" s="493"/>
      <c r="AG36" s="493"/>
      <c r="AH36" s="493"/>
      <c r="AI36" s="493"/>
      <c r="AJ36" s="493"/>
      <c r="AK36" s="493"/>
      <c r="AL36" s="493"/>
      <c r="AM36" s="493"/>
      <c r="AN36" s="493"/>
      <c r="AO36" s="493"/>
      <c r="AP36" s="493"/>
      <c r="AQ36" s="493"/>
      <c r="AR36" s="493"/>
      <c r="AS36" s="493"/>
      <c r="AT36" s="493"/>
      <c r="AU36" s="493"/>
      <c r="AV36" s="493"/>
      <c r="AW36" s="493"/>
      <c r="AX36" s="493"/>
      <c r="AY36" s="493"/>
      <c r="AZ36" s="493"/>
      <c r="BA36" s="493"/>
      <c r="BB36" s="493"/>
      <c r="BC36" s="493"/>
      <c r="BD36" s="493"/>
      <c r="BE36" s="493"/>
      <c r="BF36" s="493"/>
      <c r="BG36" s="493"/>
      <c r="BH36" s="493"/>
      <c r="BI36" s="493"/>
      <c r="BJ36" s="493"/>
      <c r="BK36" s="493"/>
      <c r="BL36" s="493"/>
      <c r="BM36" s="493"/>
      <c r="BN36" s="493"/>
      <c r="BO36" s="493"/>
      <c r="BP36" s="493"/>
      <c r="BQ36" s="493"/>
      <c r="BR36" s="493"/>
      <c r="BS36" s="493"/>
      <c r="BT36" s="493"/>
      <c r="BU36" s="493"/>
      <c r="BV36" s="493"/>
      <c r="BW36" s="493"/>
      <c r="BX36" s="493"/>
      <c r="BY36" s="493"/>
      <c r="BZ36" s="493"/>
      <c r="CA36" s="245"/>
      <c r="CB36" s="245"/>
      <c r="CC36" s="245"/>
      <c r="CD36" s="245"/>
      <c r="CE36" s="245"/>
      <c r="CF36" s="245"/>
      <c r="CG36" s="245"/>
      <c r="CH36" s="245"/>
      <c r="CI36" s="245"/>
      <c r="CJ36" s="245"/>
      <c r="CK36" s="245"/>
      <c r="CL36" s="245"/>
      <c r="CM36" s="245"/>
      <c r="CN36" s="245"/>
      <c r="CO36" s="245"/>
      <c r="CP36" s="245"/>
      <c r="CQ36" s="245"/>
      <c r="CR36" s="245"/>
      <c r="CS36" s="245"/>
      <c r="CT36" s="245"/>
      <c r="CU36" s="245"/>
      <c r="CV36" s="245"/>
      <c r="CW36" s="245"/>
      <c r="CX36" s="245"/>
      <c r="CY36" s="245"/>
      <c r="CZ36" s="245"/>
      <c r="DA36" s="245"/>
      <c r="DB36" s="245"/>
      <c r="DC36" s="245"/>
      <c r="DD36" s="245"/>
      <c r="DE36" s="245"/>
      <c r="DF36" s="245"/>
      <c r="DG36" s="245"/>
      <c r="DH36" s="245"/>
      <c r="DI36" s="245"/>
      <c r="DJ36" s="245"/>
      <c r="DK36" s="245"/>
      <c r="DL36" s="245"/>
      <c r="DM36" s="245"/>
      <c r="DN36" s="245"/>
      <c r="DO36" s="245"/>
      <c r="DP36" s="245"/>
      <c r="DQ36" s="245"/>
      <c r="DR36" s="245"/>
      <c r="DS36" s="245"/>
      <c r="DT36" s="245"/>
      <c r="DU36" s="245"/>
      <c r="DV36" s="245"/>
      <c r="DW36" s="245"/>
      <c r="DX36" s="245"/>
      <c r="DY36" s="245"/>
      <c r="DZ36" s="245"/>
      <c r="EA36" s="245"/>
      <c r="EB36" s="245"/>
      <c r="EC36" s="245"/>
      <c r="ED36" s="245"/>
      <c r="EE36" s="245"/>
      <c r="EF36" s="245"/>
    </row>
    <row r="37" spans="1:136" s="3" customFormat="1" ht="12.75" customHeight="1" x14ac:dyDescent="0.2">
      <c r="A37" s="47"/>
      <c r="B37" s="47"/>
      <c r="C37" s="47"/>
      <c r="D37" s="46"/>
      <c r="E37" s="46"/>
      <c r="F37" s="46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  <c r="U37" s="493"/>
      <c r="V37" s="493"/>
      <c r="W37" s="493"/>
      <c r="X37" s="493"/>
      <c r="Y37" s="493"/>
      <c r="Z37" s="493"/>
      <c r="AA37" s="493"/>
      <c r="AB37" s="493"/>
      <c r="AC37" s="493"/>
      <c r="AD37" s="493"/>
      <c r="AE37" s="493"/>
      <c r="AF37" s="493"/>
      <c r="AG37" s="493"/>
      <c r="AH37" s="493"/>
      <c r="AI37" s="493"/>
      <c r="AJ37" s="493"/>
      <c r="AK37" s="493"/>
      <c r="AL37" s="493"/>
      <c r="AM37" s="493"/>
      <c r="AN37" s="493"/>
      <c r="AO37" s="493"/>
      <c r="AP37" s="493"/>
      <c r="AQ37" s="493"/>
      <c r="AR37" s="493"/>
      <c r="AS37" s="493"/>
      <c r="AT37" s="493"/>
      <c r="AU37" s="493"/>
      <c r="AV37" s="493"/>
      <c r="AW37" s="493"/>
      <c r="AX37" s="493"/>
      <c r="AY37" s="493"/>
      <c r="AZ37" s="493"/>
      <c r="BA37" s="493"/>
      <c r="BB37" s="493"/>
      <c r="BC37" s="493"/>
      <c r="BD37" s="493"/>
      <c r="BE37" s="493"/>
      <c r="BF37" s="493"/>
      <c r="BG37" s="493"/>
      <c r="BH37" s="493"/>
      <c r="BI37" s="493"/>
      <c r="BJ37" s="493"/>
      <c r="BK37" s="493"/>
      <c r="BL37" s="493"/>
      <c r="BM37" s="493"/>
      <c r="BN37" s="493"/>
      <c r="BO37" s="493"/>
      <c r="BP37" s="493"/>
      <c r="BQ37" s="493"/>
      <c r="BR37" s="493"/>
      <c r="BS37" s="493"/>
      <c r="BT37" s="493"/>
      <c r="BU37" s="493"/>
      <c r="BV37" s="493"/>
      <c r="BW37" s="493"/>
      <c r="BX37" s="493"/>
      <c r="BY37" s="493"/>
      <c r="BZ37" s="493"/>
      <c r="CA37" s="245"/>
      <c r="CB37" s="245"/>
      <c r="CC37" s="245"/>
      <c r="CD37" s="245"/>
      <c r="CE37" s="245"/>
      <c r="CF37" s="245"/>
      <c r="CG37" s="245"/>
      <c r="CH37" s="245"/>
      <c r="CI37" s="245"/>
      <c r="CJ37" s="245"/>
      <c r="CK37" s="245"/>
      <c r="CL37" s="245"/>
      <c r="CM37" s="245"/>
      <c r="CN37" s="245"/>
      <c r="CO37" s="245"/>
      <c r="CP37" s="245"/>
      <c r="CQ37" s="245"/>
      <c r="CR37" s="245"/>
      <c r="CS37" s="245"/>
      <c r="CT37" s="245"/>
      <c r="CU37" s="245"/>
      <c r="CV37" s="245"/>
      <c r="CW37" s="245"/>
      <c r="CX37" s="245"/>
      <c r="CY37" s="245"/>
      <c r="CZ37" s="245"/>
      <c r="DA37" s="245"/>
      <c r="DB37" s="245"/>
      <c r="DC37" s="245"/>
      <c r="DD37" s="245"/>
      <c r="DE37" s="245"/>
      <c r="DF37" s="245"/>
      <c r="DG37" s="245"/>
      <c r="DH37" s="245"/>
      <c r="DI37" s="245"/>
      <c r="DJ37" s="245"/>
      <c r="DK37" s="245"/>
      <c r="DL37" s="245"/>
      <c r="DM37" s="245"/>
      <c r="DN37" s="245"/>
      <c r="DO37" s="245"/>
      <c r="DP37" s="245"/>
      <c r="DQ37" s="245"/>
      <c r="DR37" s="245"/>
      <c r="DS37" s="245"/>
      <c r="DT37" s="245"/>
      <c r="DU37" s="245"/>
      <c r="DV37" s="245"/>
      <c r="DW37" s="245"/>
      <c r="DX37" s="245"/>
      <c r="DY37" s="245"/>
      <c r="DZ37" s="245"/>
      <c r="EA37" s="245"/>
      <c r="EB37" s="245"/>
      <c r="EC37" s="245"/>
      <c r="ED37" s="245"/>
      <c r="EE37" s="245"/>
      <c r="EF37" s="245"/>
    </row>
    <row r="38" spans="1:136" s="3" customFormat="1" x14ac:dyDescent="0.2">
      <c r="A38" s="47"/>
      <c r="B38" s="47"/>
      <c r="C38" s="56"/>
      <c r="D38" s="56"/>
      <c r="E38" s="56"/>
      <c r="F38" s="56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  <c r="U38" s="493"/>
      <c r="V38" s="493"/>
      <c r="W38" s="493"/>
      <c r="X38" s="493"/>
      <c r="Y38" s="493"/>
      <c r="Z38" s="493"/>
      <c r="AA38" s="493"/>
      <c r="AB38" s="493"/>
      <c r="AC38" s="493"/>
      <c r="AD38" s="493"/>
      <c r="AE38" s="493"/>
      <c r="AF38" s="493"/>
      <c r="AG38" s="493"/>
      <c r="AH38" s="493"/>
      <c r="AI38" s="493"/>
      <c r="AJ38" s="493"/>
      <c r="AK38" s="493"/>
      <c r="AL38" s="493"/>
      <c r="AM38" s="493"/>
      <c r="AN38" s="493"/>
      <c r="AO38" s="493"/>
      <c r="AP38" s="493"/>
      <c r="AQ38" s="493"/>
      <c r="AR38" s="493"/>
      <c r="AS38" s="493"/>
      <c r="AT38" s="493"/>
      <c r="AU38" s="493"/>
      <c r="AV38" s="493"/>
      <c r="AW38" s="493"/>
      <c r="AX38" s="493"/>
      <c r="AY38" s="493"/>
      <c r="AZ38" s="493"/>
      <c r="BA38" s="493"/>
      <c r="BB38" s="493"/>
      <c r="BC38" s="493"/>
      <c r="BD38" s="493"/>
      <c r="BE38" s="493"/>
      <c r="BF38" s="493"/>
      <c r="BG38" s="493"/>
      <c r="BH38" s="493"/>
      <c r="BI38" s="493"/>
      <c r="BJ38" s="493"/>
      <c r="BK38" s="493"/>
      <c r="BL38" s="493"/>
      <c r="BM38" s="493"/>
      <c r="BN38" s="493"/>
      <c r="BO38" s="493"/>
      <c r="BP38" s="493"/>
      <c r="BQ38" s="493"/>
      <c r="BR38" s="493"/>
      <c r="BS38" s="493"/>
      <c r="BT38" s="493"/>
      <c r="BU38" s="493"/>
      <c r="BV38" s="493"/>
      <c r="BW38" s="493"/>
      <c r="BX38" s="493"/>
      <c r="BY38" s="493"/>
      <c r="BZ38" s="493"/>
      <c r="CA38" s="245"/>
      <c r="CB38" s="245"/>
      <c r="CC38" s="245"/>
      <c r="CD38" s="245"/>
      <c r="CE38" s="245"/>
      <c r="CF38" s="245"/>
      <c r="CG38" s="245"/>
      <c r="CH38" s="245"/>
      <c r="CI38" s="245"/>
      <c r="CJ38" s="245"/>
      <c r="CK38" s="245"/>
      <c r="CL38" s="245"/>
      <c r="CM38" s="245"/>
      <c r="CN38" s="245"/>
      <c r="CO38" s="245"/>
      <c r="CP38" s="245"/>
      <c r="CQ38" s="245"/>
      <c r="CR38" s="245"/>
      <c r="CS38" s="245"/>
      <c r="CT38" s="245"/>
      <c r="CU38" s="245"/>
      <c r="CV38" s="245"/>
      <c r="CW38" s="245"/>
      <c r="CX38" s="245"/>
      <c r="CY38" s="245"/>
      <c r="CZ38" s="245"/>
      <c r="DA38" s="245"/>
      <c r="DB38" s="245"/>
      <c r="DC38" s="245"/>
      <c r="DD38" s="245"/>
      <c r="DE38" s="245"/>
      <c r="DF38" s="245"/>
      <c r="DG38" s="245"/>
      <c r="DH38" s="245"/>
      <c r="DI38" s="245"/>
      <c r="DJ38" s="245"/>
      <c r="DK38" s="245"/>
      <c r="DL38" s="245"/>
      <c r="DM38" s="245"/>
      <c r="DN38" s="245"/>
      <c r="DO38" s="245"/>
      <c r="DP38" s="245"/>
      <c r="DQ38" s="245"/>
      <c r="DR38" s="245"/>
      <c r="DS38" s="245"/>
      <c r="DT38" s="245"/>
      <c r="DU38" s="245"/>
      <c r="DV38" s="245"/>
      <c r="DW38" s="245"/>
      <c r="DX38" s="245"/>
      <c r="DY38" s="245"/>
      <c r="DZ38" s="245"/>
      <c r="EA38" s="245"/>
      <c r="EB38" s="245"/>
      <c r="EC38" s="245"/>
      <c r="ED38" s="245"/>
      <c r="EE38" s="245"/>
      <c r="EF38" s="245"/>
    </row>
    <row r="39" spans="1:136" s="3" customFormat="1" x14ac:dyDescent="0.2">
      <c r="A39" s="437" t="s">
        <v>7888</v>
      </c>
      <c r="B39" s="349"/>
      <c r="C39" s="385"/>
      <c r="D39" s="396"/>
      <c r="E39" s="396"/>
      <c r="F39" s="40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  <c r="U39" s="493"/>
      <c r="V39" s="493"/>
      <c r="W39" s="493"/>
      <c r="X39" s="493"/>
      <c r="Y39" s="493"/>
      <c r="Z39" s="493"/>
      <c r="AA39" s="493"/>
      <c r="AB39" s="493"/>
      <c r="AC39" s="493"/>
      <c r="AD39" s="493"/>
      <c r="AE39" s="493"/>
      <c r="AF39" s="493"/>
      <c r="AG39" s="493"/>
      <c r="AH39" s="493"/>
      <c r="AI39" s="493"/>
      <c r="AJ39" s="493"/>
      <c r="AK39" s="493"/>
      <c r="AL39" s="493"/>
      <c r="AM39" s="493"/>
      <c r="AN39" s="493"/>
      <c r="AO39" s="493"/>
      <c r="AP39" s="493"/>
      <c r="AQ39" s="493"/>
      <c r="AR39" s="493"/>
      <c r="AS39" s="493"/>
      <c r="AT39" s="493"/>
      <c r="AU39" s="493"/>
      <c r="AV39" s="493"/>
      <c r="AW39" s="493"/>
      <c r="AX39" s="493"/>
      <c r="AY39" s="493"/>
      <c r="AZ39" s="493"/>
      <c r="BA39" s="493"/>
      <c r="BB39" s="493"/>
      <c r="BC39" s="493"/>
      <c r="BD39" s="493"/>
      <c r="BE39" s="493"/>
      <c r="BF39" s="493"/>
      <c r="BG39" s="493"/>
      <c r="BH39" s="493"/>
      <c r="BI39" s="493"/>
      <c r="BJ39" s="493"/>
      <c r="BK39" s="493"/>
      <c r="BL39" s="493"/>
      <c r="BM39" s="493"/>
      <c r="BN39" s="493"/>
      <c r="BO39" s="493"/>
      <c r="BP39" s="493"/>
      <c r="BQ39" s="493"/>
      <c r="BR39" s="493"/>
      <c r="BS39" s="493"/>
      <c r="BT39" s="493"/>
      <c r="BU39" s="493"/>
      <c r="BV39" s="493"/>
      <c r="BW39" s="493"/>
      <c r="BX39" s="493"/>
      <c r="BY39" s="493"/>
      <c r="BZ39" s="493"/>
      <c r="CA39" s="245"/>
      <c r="CB39" s="245"/>
      <c r="CC39" s="245"/>
      <c r="CD39" s="245"/>
      <c r="CE39" s="245"/>
      <c r="CF39" s="245"/>
      <c r="CG39" s="245"/>
      <c r="CH39" s="245"/>
      <c r="CI39" s="245"/>
      <c r="CJ39" s="245"/>
      <c r="CK39" s="245"/>
      <c r="CL39" s="245"/>
      <c r="CM39" s="245"/>
      <c r="CN39" s="245"/>
      <c r="CO39" s="245"/>
      <c r="CP39" s="245"/>
      <c r="CQ39" s="245"/>
      <c r="CR39" s="245"/>
      <c r="CS39" s="245"/>
      <c r="CT39" s="245"/>
      <c r="CU39" s="245"/>
      <c r="CV39" s="245"/>
      <c r="CW39" s="245"/>
      <c r="CX39" s="245"/>
      <c r="CY39" s="245"/>
      <c r="CZ39" s="245"/>
      <c r="DA39" s="245"/>
      <c r="DB39" s="245"/>
      <c r="DC39" s="245"/>
      <c r="DD39" s="245"/>
      <c r="DE39" s="245"/>
      <c r="DF39" s="245"/>
      <c r="DG39" s="245"/>
      <c r="DH39" s="245"/>
      <c r="DI39" s="245"/>
      <c r="DJ39" s="245"/>
      <c r="DK39" s="245"/>
      <c r="DL39" s="245"/>
      <c r="DM39" s="245"/>
      <c r="DN39" s="245"/>
      <c r="DO39" s="245"/>
      <c r="DP39" s="245"/>
      <c r="DQ39" s="245"/>
      <c r="DR39" s="245"/>
      <c r="DS39" s="245"/>
      <c r="DT39" s="245"/>
      <c r="DU39" s="245"/>
      <c r="DV39" s="245"/>
      <c r="DW39" s="245"/>
      <c r="DX39" s="245"/>
      <c r="DY39" s="245"/>
      <c r="DZ39" s="245"/>
      <c r="EA39" s="245"/>
      <c r="EB39" s="245"/>
      <c r="EC39" s="245"/>
      <c r="ED39" s="245"/>
      <c r="EE39" s="245"/>
      <c r="EF39" s="245"/>
    </row>
    <row r="40" spans="1:136" s="3" customFormat="1" x14ac:dyDescent="0.2">
      <c r="A40" s="437" t="s">
        <v>7889</v>
      </c>
      <c r="B40" s="349"/>
      <c r="C40" s="385"/>
      <c r="D40" s="397"/>
      <c r="E40" s="397"/>
      <c r="F40" s="410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  <c r="U40" s="493"/>
      <c r="V40" s="493"/>
      <c r="W40" s="493"/>
      <c r="X40" s="493"/>
      <c r="Y40" s="493"/>
      <c r="Z40" s="493"/>
      <c r="AA40" s="493"/>
      <c r="AB40" s="493"/>
      <c r="AC40" s="493"/>
      <c r="AD40" s="493"/>
      <c r="AE40" s="493"/>
      <c r="AF40" s="493"/>
      <c r="AG40" s="493"/>
      <c r="AH40" s="493"/>
      <c r="AI40" s="493"/>
      <c r="AJ40" s="493"/>
      <c r="AK40" s="493"/>
      <c r="AL40" s="493"/>
      <c r="AM40" s="493"/>
      <c r="AN40" s="493"/>
      <c r="AO40" s="493"/>
      <c r="AP40" s="493"/>
      <c r="AQ40" s="493"/>
      <c r="AR40" s="493"/>
      <c r="AS40" s="493"/>
      <c r="AT40" s="493"/>
      <c r="AU40" s="493"/>
      <c r="AV40" s="493"/>
      <c r="AW40" s="493"/>
      <c r="AX40" s="493"/>
      <c r="AY40" s="493"/>
      <c r="AZ40" s="493"/>
      <c r="BA40" s="493"/>
      <c r="BB40" s="493"/>
      <c r="BC40" s="493"/>
      <c r="BD40" s="493"/>
      <c r="BE40" s="493"/>
      <c r="BF40" s="493"/>
      <c r="BG40" s="493"/>
      <c r="BH40" s="493"/>
      <c r="BI40" s="493"/>
      <c r="BJ40" s="493"/>
      <c r="BK40" s="493"/>
      <c r="BL40" s="493"/>
      <c r="BM40" s="493"/>
      <c r="BN40" s="493"/>
      <c r="BO40" s="493"/>
      <c r="BP40" s="493"/>
      <c r="BQ40" s="493"/>
      <c r="BR40" s="493"/>
      <c r="BS40" s="493"/>
      <c r="BT40" s="493"/>
      <c r="BU40" s="493"/>
      <c r="BV40" s="493"/>
      <c r="BW40" s="493"/>
      <c r="BX40" s="493"/>
      <c r="BY40" s="493"/>
      <c r="BZ40" s="493"/>
      <c r="CA40" s="245"/>
      <c r="CB40" s="245"/>
      <c r="CC40" s="245"/>
      <c r="CD40" s="245"/>
      <c r="CE40" s="245"/>
      <c r="CF40" s="245"/>
      <c r="CG40" s="245"/>
      <c r="CH40" s="245"/>
      <c r="CI40" s="245"/>
      <c r="CJ40" s="245"/>
      <c r="CK40" s="245"/>
      <c r="CL40" s="245"/>
      <c r="CM40" s="245"/>
      <c r="CN40" s="245"/>
      <c r="CO40" s="245"/>
      <c r="CP40" s="245"/>
      <c r="CQ40" s="245"/>
      <c r="CR40" s="245"/>
      <c r="CS40" s="245"/>
      <c r="CT40" s="245"/>
      <c r="CU40" s="245"/>
      <c r="CV40" s="245"/>
      <c r="CW40" s="245"/>
      <c r="CX40" s="245"/>
      <c r="CY40" s="245"/>
      <c r="CZ40" s="245"/>
      <c r="DA40" s="245"/>
      <c r="DB40" s="245"/>
      <c r="DC40" s="245"/>
      <c r="DD40" s="245"/>
      <c r="DE40" s="245"/>
      <c r="DF40" s="245"/>
      <c r="DG40" s="245"/>
      <c r="DH40" s="245"/>
      <c r="DI40" s="245"/>
      <c r="DJ40" s="245"/>
      <c r="DK40" s="245"/>
      <c r="DL40" s="245"/>
      <c r="DM40" s="245"/>
      <c r="DN40" s="245"/>
      <c r="DO40" s="245"/>
      <c r="DP40" s="245"/>
      <c r="DQ40" s="245"/>
      <c r="DR40" s="245"/>
      <c r="DS40" s="245"/>
      <c r="DT40" s="245"/>
      <c r="DU40" s="245"/>
      <c r="DV40" s="245"/>
      <c r="DW40" s="245"/>
      <c r="DX40" s="245"/>
      <c r="DY40" s="245"/>
      <c r="DZ40" s="245"/>
      <c r="EA40" s="245"/>
      <c r="EB40" s="245"/>
      <c r="EC40" s="245"/>
      <c r="ED40" s="245"/>
      <c r="EE40" s="245"/>
      <c r="EF40" s="245"/>
    </row>
    <row r="41" spans="1:136" s="3" customFormat="1" x14ac:dyDescent="0.2">
      <c r="A41" s="437" t="s">
        <v>1006</v>
      </c>
      <c r="B41" s="349" t="s">
        <v>30865</v>
      </c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  <c r="U41" s="493"/>
      <c r="V41" s="493"/>
      <c r="W41" s="493"/>
      <c r="X41" s="493"/>
      <c r="Y41" s="493"/>
      <c r="Z41" s="493"/>
      <c r="AA41" s="493"/>
      <c r="AB41" s="493"/>
      <c r="AC41" s="493"/>
      <c r="AD41" s="493"/>
      <c r="AE41" s="493"/>
      <c r="AF41" s="493"/>
      <c r="AG41" s="493"/>
      <c r="AH41" s="493"/>
      <c r="AI41" s="493"/>
      <c r="AJ41" s="493"/>
      <c r="AK41" s="493"/>
      <c r="AL41" s="493"/>
      <c r="AM41" s="493"/>
      <c r="AN41" s="493"/>
      <c r="AO41" s="493"/>
      <c r="AP41" s="493"/>
      <c r="AQ41" s="493"/>
      <c r="AR41" s="493"/>
      <c r="AS41" s="493"/>
      <c r="AT41" s="493"/>
      <c r="AU41" s="493"/>
      <c r="AV41" s="493"/>
      <c r="AW41" s="493"/>
      <c r="AX41" s="493"/>
      <c r="AY41" s="493"/>
      <c r="AZ41" s="493"/>
      <c r="BA41" s="493"/>
      <c r="BB41" s="493"/>
      <c r="BC41" s="493"/>
      <c r="BD41" s="493"/>
      <c r="BE41" s="493"/>
      <c r="BF41" s="493"/>
      <c r="BG41" s="493"/>
      <c r="BH41" s="493"/>
      <c r="BI41" s="493"/>
      <c r="BJ41" s="493"/>
      <c r="BK41" s="493"/>
      <c r="BL41" s="493"/>
      <c r="BM41" s="493"/>
      <c r="BN41" s="493"/>
      <c r="BO41" s="493"/>
      <c r="BP41" s="493"/>
      <c r="BQ41" s="493"/>
      <c r="BR41" s="493"/>
      <c r="BS41" s="493"/>
      <c r="BT41" s="493"/>
      <c r="BU41" s="493"/>
      <c r="BV41" s="493"/>
      <c r="BW41" s="493"/>
      <c r="BX41" s="493"/>
      <c r="BY41" s="493"/>
      <c r="BZ41" s="493"/>
      <c r="CA41" s="245"/>
      <c r="CB41" s="245"/>
      <c r="CC41" s="245"/>
      <c r="CD41" s="245"/>
      <c r="CE41" s="245"/>
      <c r="CF41" s="245"/>
      <c r="CG41" s="245"/>
      <c r="CH41" s="245"/>
      <c r="CI41" s="245"/>
      <c r="CJ41" s="245"/>
      <c r="CK41" s="245"/>
      <c r="CL41" s="245"/>
      <c r="CM41" s="245"/>
      <c r="CN41" s="245"/>
      <c r="CO41" s="245"/>
      <c r="CP41" s="245"/>
      <c r="CQ41" s="245"/>
      <c r="CR41" s="245"/>
      <c r="CS41" s="245"/>
      <c r="CT41" s="245"/>
      <c r="CU41" s="245"/>
      <c r="CV41" s="245"/>
      <c r="CW41" s="245"/>
      <c r="CX41" s="245"/>
      <c r="CY41" s="245"/>
      <c r="CZ41" s="245"/>
      <c r="DA41" s="245"/>
      <c r="DB41" s="245"/>
      <c r="DC41" s="245"/>
      <c r="DD41" s="245"/>
      <c r="DE41" s="245"/>
      <c r="DF41" s="245"/>
      <c r="DG41" s="245"/>
      <c r="DH41" s="245"/>
      <c r="DI41" s="245"/>
      <c r="DJ41" s="245"/>
      <c r="DK41" s="245"/>
      <c r="DL41" s="245"/>
      <c r="DM41" s="245"/>
      <c r="DN41" s="245"/>
      <c r="DO41" s="245"/>
      <c r="DP41" s="245"/>
      <c r="DQ41" s="245"/>
      <c r="DR41" s="245"/>
      <c r="DS41" s="245"/>
      <c r="DT41" s="245"/>
      <c r="DU41" s="245"/>
      <c r="DV41" s="245"/>
      <c r="DW41" s="245"/>
      <c r="DX41" s="245"/>
      <c r="DY41" s="245"/>
      <c r="DZ41" s="245"/>
      <c r="EA41" s="245"/>
      <c r="EB41" s="245"/>
      <c r="EC41" s="245"/>
      <c r="ED41" s="245"/>
      <c r="EE41" s="245"/>
      <c r="EF41" s="245"/>
    </row>
    <row r="42" spans="1:136" s="3" customFormat="1" x14ac:dyDescent="0.2">
      <c r="A42" s="437" t="s">
        <v>2391</v>
      </c>
      <c r="B42" s="466" t="s">
        <v>30840</v>
      </c>
      <c r="C42" s="385"/>
      <c r="D42" s="396"/>
      <c r="E42" s="474"/>
      <c r="F42" s="567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  <c r="U42" s="493"/>
      <c r="V42" s="493"/>
      <c r="W42" s="493"/>
      <c r="X42" s="493"/>
      <c r="Y42" s="493"/>
      <c r="Z42" s="493"/>
      <c r="AA42" s="493"/>
      <c r="AB42" s="493"/>
      <c r="AC42" s="493"/>
      <c r="AD42" s="493"/>
      <c r="AE42" s="493"/>
      <c r="AF42" s="493"/>
      <c r="AG42" s="493"/>
      <c r="AH42" s="493"/>
      <c r="AI42" s="493"/>
      <c r="AJ42" s="493"/>
      <c r="AK42" s="493"/>
      <c r="AL42" s="493"/>
      <c r="AM42" s="493"/>
      <c r="AN42" s="493"/>
      <c r="AO42" s="493"/>
      <c r="AP42" s="493"/>
      <c r="AQ42" s="493"/>
      <c r="AR42" s="493"/>
      <c r="AS42" s="493"/>
      <c r="AT42" s="493"/>
      <c r="AU42" s="493"/>
      <c r="AV42" s="493"/>
      <c r="AW42" s="493"/>
      <c r="AX42" s="493"/>
      <c r="AY42" s="493"/>
      <c r="AZ42" s="493"/>
      <c r="BA42" s="493"/>
      <c r="BB42" s="493"/>
      <c r="BC42" s="493"/>
      <c r="BD42" s="493"/>
      <c r="BE42" s="493"/>
      <c r="BF42" s="493"/>
      <c r="BG42" s="493"/>
      <c r="BH42" s="493"/>
      <c r="BI42" s="493"/>
      <c r="BJ42" s="493"/>
      <c r="BK42" s="493"/>
      <c r="BL42" s="493"/>
      <c r="BM42" s="493"/>
      <c r="BN42" s="493"/>
      <c r="BO42" s="493"/>
      <c r="BP42" s="493"/>
      <c r="BQ42" s="493"/>
      <c r="BR42" s="493"/>
      <c r="BS42" s="493"/>
      <c r="BT42" s="493"/>
      <c r="BU42" s="493"/>
      <c r="BV42" s="493"/>
      <c r="BW42" s="493"/>
      <c r="BX42" s="493"/>
      <c r="BY42" s="493"/>
      <c r="BZ42" s="493"/>
      <c r="CA42" s="245"/>
      <c r="CB42" s="245"/>
      <c r="CC42" s="245"/>
      <c r="CD42" s="245"/>
      <c r="CE42" s="245"/>
      <c r="CF42" s="245"/>
      <c r="CG42" s="245"/>
      <c r="CH42" s="245"/>
      <c r="CI42" s="245"/>
      <c r="CJ42" s="245"/>
      <c r="CK42" s="245"/>
      <c r="CL42" s="245"/>
      <c r="CM42" s="245"/>
      <c r="CN42" s="245"/>
      <c r="CO42" s="245"/>
      <c r="CP42" s="245"/>
      <c r="CQ42" s="245"/>
      <c r="CR42" s="245"/>
      <c r="CS42" s="245"/>
      <c r="CT42" s="245"/>
      <c r="CU42" s="245"/>
      <c r="CV42" s="245"/>
      <c r="CW42" s="245"/>
      <c r="CX42" s="245"/>
      <c r="CY42" s="245"/>
      <c r="CZ42" s="245"/>
      <c r="DA42" s="245"/>
      <c r="DB42" s="245"/>
      <c r="DC42" s="245"/>
      <c r="DD42" s="245"/>
      <c r="DE42" s="245"/>
      <c r="DF42" s="245"/>
      <c r="DG42" s="245"/>
      <c r="DH42" s="245"/>
      <c r="DI42" s="245"/>
      <c r="DJ42" s="245"/>
      <c r="DK42" s="245"/>
      <c r="DL42" s="245"/>
      <c r="DM42" s="245"/>
      <c r="DN42" s="245"/>
      <c r="DO42" s="245"/>
      <c r="DP42" s="245"/>
      <c r="DQ42" s="245"/>
      <c r="DR42" s="245"/>
      <c r="DS42" s="245"/>
      <c r="DT42" s="245"/>
      <c r="DU42" s="245"/>
      <c r="DV42" s="245"/>
      <c r="DW42" s="245"/>
      <c r="DX42" s="245"/>
      <c r="DY42" s="245"/>
      <c r="DZ42" s="245"/>
      <c r="EA42" s="245"/>
      <c r="EB42" s="245"/>
      <c r="EC42" s="245"/>
      <c r="ED42" s="245"/>
      <c r="EE42" s="245"/>
      <c r="EF42" s="245"/>
    </row>
    <row r="43" spans="1:136" s="3" customFormat="1" x14ac:dyDescent="0.2"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  <c r="U43" s="493"/>
      <c r="V43" s="493"/>
      <c r="W43" s="493"/>
      <c r="X43" s="493"/>
      <c r="Y43" s="493"/>
      <c r="Z43" s="493"/>
      <c r="AA43" s="493"/>
      <c r="AB43" s="493"/>
      <c r="AC43" s="493"/>
      <c r="AD43" s="493"/>
      <c r="AE43" s="493"/>
      <c r="AF43" s="493"/>
      <c r="AG43" s="493"/>
      <c r="AH43" s="493"/>
      <c r="AI43" s="493"/>
      <c r="AJ43" s="493"/>
      <c r="AK43" s="493"/>
      <c r="AL43" s="493"/>
      <c r="AM43" s="493"/>
      <c r="AN43" s="493"/>
      <c r="AO43" s="493"/>
      <c r="AP43" s="493"/>
      <c r="AQ43" s="493"/>
      <c r="AR43" s="493"/>
      <c r="AS43" s="493"/>
      <c r="AT43" s="493"/>
      <c r="AU43" s="493"/>
      <c r="AV43" s="493"/>
      <c r="AW43" s="493"/>
      <c r="AX43" s="493"/>
      <c r="AY43" s="493"/>
      <c r="AZ43" s="493"/>
      <c r="BA43" s="493"/>
      <c r="BB43" s="493"/>
      <c r="BC43" s="493"/>
      <c r="BD43" s="493"/>
      <c r="BE43" s="493"/>
      <c r="BF43" s="493"/>
      <c r="BG43" s="493"/>
      <c r="BH43" s="493"/>
      <c r="BI43" s="493"/>
      <c r="BJ43" s="493"/>
      <c r="BK43" s="493"/>
      <c r="BL43" s="493"/>
      <c r="BM43" s="493"/>
      <c r="BN43" s="493"/>
      <c r="BO43" s="493"/>
      <c r="BP43" s="493"/>
      <c r="BQ43" s="493"/>
      <c r="BR43" s="493"/>
      <c r="BS43" s="493"/>
      <c r="BT43" s="493"/>
      <c r="BU43" s="493"/>
      <c r="BV43" s="493"/>
      <c r="BW43" s="493"/>
      <c r="BX43" s="493"/>
      <c r="BY43" s="493"/>
      <c r="BZ43" s="493"/>
      <c r="CA43" s="245"/>
      <c r="CB43" s="245"/>
      <c r="CC43" s="245"/>
      <c r="CD43" s="245"/>
      <c r="CE43" s="245"/>
      <c r="CF43" s="245"/>
      <c r="CG43" s="245"/>
      <c r="CH43" s="245"/>
      <c r="CI43" s="245"/>
      <c r="CJ43" s="245"/>
      <c r="CK43" s="245"/>
      <c r="CL43" s="245"/>
      <c r="CM43" s="245"/>
      <c r="CN43" s="245"/>
      <c r="CO43" s="245"/>
      <c r="CP43" s="245"/>
      <c r="CQ43" s="245"/>
      <c r="CR43" s="245"/>
      <c r="CS43" s="245"/>
      <c r="CT43" s="245"/>
      <c r="CU43" s="245"/>
      <c r="CV43" s="245"/>
      <c r="CW43" s="245"/>
      <c r="CX43" s="245"/>
      <c r="CY43" s="245"/>
      <c r="CZ43" s="245"/>
      <c r="DA43" s="245"/>
      <c r="DB43" s="245"/>
      <c r="DC43" s="245"/>
      <c r="DD43" s="245"/>
      <c r="DE43" s="245"/>
      <c r="DF43" s="245"/>
      <c r="DG43" s="245"/>
      <c r="DH43" s="245"/>
      <c r="DI43" s="245"/>
      <c r="DJ43" s="245"/>
      <c r="DK43" s="245"/>
      <c r="DL43" s="245"/>
      <c r="DM43" s="245"/>
      <c r="DN43" s="245"/>
      <c r="DO43" s="245"/>
      <c r="DP43" s="245"/>
      <c r="DQ43" s="245"/>
      <c r="DR43" s="245"/>
      <c r="DS43" s="245"/>
      <c r="DT43" s="245"/>
      <c r="DU43" s="245"/>
      <c r="DV43" s="245"/>
      <c r="DW43" s="245"/>
      <c r="DX43" s="245"/>
      <c r="DY43" s="245"/>
      <c r="DZ43" s="245"/>
      <c r="EA43" s="245"/>
      <c r="EB43" s="245"/>
      <c r="EC43" s="245"/>
      <c r="ED43" s="245"/>
      <c r="EE43" s="245"/>
      <c r="EF43" s="245"/>
    </row>
    <row r="44" spans="1:136" s="245" customFormat="1" ht="13.5" thickBot="1" x14ac:dyDescent="0.25"/>
    <row r="45" spans="1:136" s="29" customFormat="1" ht="27" thickBot="1" x14ac:dyDescent="0.45">
      <c r="A45" s="191">
        <v>525</v>
      </c>
      <c r="B45" s="181" t="s">
        <v>7944</v>
      </c>
      <c r="C45" s="192"/>
      <c r="D45" s="193"/>
      <c r="E45" s="194"/>
      <c r="F45" s="19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  <c r="U45" s="493"/>
      <c r="V45" s="493"/>
      <c r="W45" s="493"/>
      <c r="X45" s="493"/>
      <c r="Y45" s="493"/>
      <c r="Z45" s="493"/>
      <c r="AA45" s="493"/>
      <c r="AB45" s="493"/>
      <c r="AC45" s="493"/>
      <c r="AD45" s="493"/>
      <c r="AE45" s="493"/>
      <c r="AF45" s="493"/>
      <c r="AG45" s="493"/>
      <c r="AH45" s="493"/>
      <c r="AI45" s="493"/>
      <c r="AJ45" s="493"/>
      <c r="AK45" s="493"/>
      <c r="AL45" s="493"/>
      <c r="AM45" s="493"/>
      <c r="AN45" s="493"/>
      <c r="AO45" s="493"/>
      <c r="AP45" s="493"/>
      <c r="AQ45" s="493"/>
      <c r="AR45" s="493"/>
      <c r="AS45" s="493"/>
      <c r="AT45" s="493"/>
      <c r="AU45" s="493"/>
      <c r="AV45" s="493"/>
      <c r="AW45" s="493"/>
      <c r="AX45" s="493"/>
      <c r="AY45" s="493"/>
      <c r="AZ45" s="493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381"/>
      <c r="CB45" s="381"/>
      <c r="CC45" s="381"/>
      <c r="CD45" s="381"/>
      <c r="CE45" s="381"/>
      <c r="CF45" s="381"/>
      <c r="CG45" s="381"/>
      <c r="CH45" s="381"/>
      <c r="CI45" s="381"/>
      <c r="CJ45" s="381"/>
      <c r="CK45" s="381"/>
      <c r="CL45" s="381"/>
      <c r="CM45" s="381"/>
      <c r="CN45" s="381"/>
      <c r="CO45" s="381"/>
      <c r="CP45" s="381"/>
      <c r="CQ45" s="381"/>
      <c r="CR45" s="381"/>
      <c r="CS45" s="381"/>
      <c r="CT45" s="381"/>
      <c r="CU45" s="381"/>
      <c r="CV45" s="381"/>
      <c r="CW45" s="381"/>
      <c r="CX45" s="381"/>
      <c r="CY45" s="381"/>
      <c r="CZ45" s="381"/>
      <c r="DA45" s="381"/>
      <c r="DB45" s="381"/>
      <c r="DC45" s="381"/>
      <c r="DD45" s="381"/>
      <c r="DE45" s="381"/>
      <c r="DF45" s="381"/>
      <c r="DG45" s="381"/>
      <c r="DH45" s="381"/>
      <c r="DI45" s="381"/>
      <c r="DJ45" s="381"/>
      <c r="DK45" s="381"/>
      <c r="DL45" s="381"/>
      <c r="DM45" s="381"/>
      <c r="DN45" s="381"/>
      <c r="DO45" s="381"/>
      <c r="DP45" s="381"/>
      <c r="DQ45" s="381"/>
      <c r="DR45" s="381"/>
      <c r="DS45" s="381"/>
      <c r="DT45" s="381"/>
      <c r="DU45" s="381"/>
      <c r="DV45" s="381"/>
      <c r="DW45" s="381"/>
      <c r="DX45" s="381"/>
      <c r="DY45" s="381"/>
      <c r="DZ45" s="381"/>
      <c r="EA45" s="381"/>
      <c r="EB45" s="381"/>
      <c r="EC45" s="381"/>
      <c r="ED45" s="381"/>
      <c r="EE45" s="381"/>
      <c r="EF45" s="381"/>
    </row>
    <row r="46" spans="1:136" s="29" customFormat="1" x14ac:dyDescent="0.2">
      <c r="A46" s="214" t="e" cm="1">
        <f t="array" ref="A46">INDEX(XML!D:D,SMALL(IF(($G$1=XML!B:B),ROW(XML!B:B)-MIN(ROW(XML!B:B))+1,""),ROWS($A$1:A1)))</f>
        <v>#NUM!</v>
      </c>
      <c r="B46" s="210" t="e">
        <f>VLOOKUP(A46,'Main Item List'!$A$3:$D$27736,2,0)</f>
        <v>#NUM!</v>
      </c>
      <c r="C46" s="216" t="e" cm="1">
        <f t="array" ref="C46">INDEX(XML!$J$1:$J$1202,SMALL(IF(($G$1=XML!$B$1:$B$1202),ROW(XML!$B$1:$B$1202)-MIN(ROW(XML!$B$1:$B$1202))+1,""),ROWS($C$1:C1)))</f>
        <v>#NUM!</v>
      </c>
      <c r="D46" s="211" t="e">
        <f>VLOOKUP(A46,'Main Item List'!$A$3:$D$27736,3,0)</f>
        <v>#NUM!</v>
      </c>
      <c r="E46" s="212" t="e">
        <f>VLOOKUP(A46,'Main Item List'!$A$3:$D$27736,4,0)</f>
        <v>#NUM!</v>
      </c>
      <c r="F46" s="213" t="str">
        <f t="shared" ref="F46:F47" si="0">IFERROR((C46*E46),"0")</f>
        <v>0</v>
      </c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  <c r="U46" s="493"/>
      <c r="V46" s="493"/>
      <c r="W46" s="493"/>
      <c r="X46" s="493"/>
      <c r="Y46" s="493"/>
      <c r="Z46" s="493"/>
      <c r="AA46" s="493"/>
      <c r="AB46" s="493"/>
      <c r="AC46" s="493"/>
      <c r="AD46" s="493"/>
      <c r="AE46" s="493"/>
      <c r="AF46" s="493"/>
      <c r="AG46" s="493"/>
      <c r="AH46" s="493"/>
      <c r="AI46" s="493"/>
      <c r="AJ46" s="493"/>
      <c r="AK46" s="493"/>
      <c r="AL46" s="493"/>
      <c r="AM46" s="493"/>
      <c r="AN46" s="493"/>
      <c r="AO46" s="493"/>
      <c r="AP46" s="493"/>
      <c r="AQ46" s="493"/>
      <c r="AR46" s="493"/>
      <c r="AS46" s="493"/>
      <c r="AT46" s="493"/>
      <c r="AU46" s="493"/>
      <c r="AV46" s="493"/>
      <c r="AW46" s="493"/>
      <c r="AX46" s="493"/>
      <c r="AY46" s="493"/>
      <c r="AZ46" s="493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381"/>
      <c r="CB46" s="381"/>
      <c r="CC46" s="381"/>
      <c r="CD46" s="381"/>
      <c r="CE46" s="381"/>
      <c r="CF46" s="381"/>
      <c r="CG46" s="381"/>
      <c r="CH46" s="381"/>
      <c r="CI46" s="381"/>
      <c r="CJ46" s="381"/>
      <c r="CK46" s="381"/>
      <c r="CL46" s="381"/>
      <c r="CM46" s="381"/>
      <c r="CN46" s="381"/>
      <c r="CO46" s="381"/>
      <c r="CP46" s="381"/>
      <c r="CQ46" s="381"/>
      <c r="CR46" s="381"/>
      <c r="CS46" s="381"/>
      <c r="CT46" s="381"/>
      <c r="CU46" s="381"/>
      <c r="CV46" s="381"/>
      <c r="CW46" s="381"/>
      <c r="CX46" s="381"/>
      <c r="CY46" s="381"/>
      <c r="CZ46" s="381"/>
      <c r="DA46" s="381"/>
      <c r="DB46" s="381"/>
      <c r="DC46" s="381"/>
      <c r="DD46" s="381"/>
      <c r="DE46" s="381"/>
      <c r="DF46" s="381"/>
      <c r="DG46" s="381"/>
      <c r="DH46" s="381"/>
      <c r="DI46" s="381"/>
      <c r="DJ46" s="381"/>
      <c r="DK46" s="381"/>
      <c r="DL46" s="381"/>
      <c r="DM46" s="381"/>
      <c r="DN46" s="381"/>
      <c r="DO46" s="381"/>
      <c r="DP46" s="381"/>
      <c r="DQ46" s="381"/>
      <c r="DR46" s="381"/>
      <c r="DS46" s="381"/>
      <c r="DT46" s="381"/>
      <c r="DU46" s="381"/>
      <c r="DV46" s="381"/>
      <c r="DW46" s="381"/>
      <c r="DX46" s="381"/>
      <c r="DY46" s="381"/>
      <c r="DZ46" s="381"/>
      <c r="EA46" s="381"/>
      <c r="EB46" s="381"/>
      <c r="EC46" s="381"/>
      <c r="ED46" s="381"/>
      <c r="EE46" s="381"/>
      <c r="EF46" s="381"/>
    </row>
    <row r="47" spans="1:136" s="76" customFormat="1" x14ac:dyDescent="0.2">
      <c r="A47" s="214" t="e" cm="1">
        <f t="array" ref="A47">INDEX(XML!D:D,SMALL(IF(($G$1=XML!B:B),ROW(XML!B:B)-MIN(ROW(XML!B:B))+1,""),ROWS($A$1:A2)))</f>
        <v>#NUM!</v>
      </c>
      <c r="B47" s="210" t="e">
        <f>VLOOKUP(A47,'Main Item List'!$A$3:$D$27736,2,0)</f>
        <v>#NUM!</v>
      </c>
      <c r="C47" s="216" t="e" cm="1">
        <f t="array" ref="C47">INDEX(XML!$J$1:$J$1202,SMALL(IF(($G$1=XML!$B$1:$B$1202),ROW(XML!$B$1:$B$1202)-MIN(ROW(XML!$B$1:$B$1202))+1,""),ROWS($C$1:C2)))</f>
        <v>#NUM!</v>
      </c>
      <c r="D47" s="211" t="e">
        <f>VLOOKUP(A47,'Main Item List'!$A$3:$D$27736,3,0)</f>
        <v>#NUM!</v>
      </c>
      <c r="E47" s="212" t="e">
        <f>VLOOKUP(A47,'Main Item List'!$A$3:$D$27736,4,0)</f>
        <v>#NUM!</v>
      </c>
      <c r="F47" s="213" t="str">
        <f t="shared" si="0"/>
        <v>0</v>
      </c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  <c r="U47" s="493"/>
      <c r="V47" s="493"/>
      <c r="W47" s="493"/>
      <c r="X47" s="493"/>
      <c r="Y47" s="493"/>
      <c r="Z47" s="493"/>
      <c r="AA47" s="493"/>
      <c r="AB47" s="493"/>
      <c r="AC47" s="493"/>
      <c r="AD47" s="493"/>
      <c r="AE47" s="493"/>
      <c r="AF47" s="493"/>
      <c r="AG47" s="493"/>
      <c r="AH47" s="493"/>
      <c r="AI47" s="493"/>
      <c r="AJ47" s="493"/>
      <c r="AK47" s="493"/>
      <c r="AL47" s="493"/>
      <c r="AM47" s="493"/>
      <c r="AN47" s="493"/>
      <c r="AO47" s="493"/>
      <c r="AP47" s="493"/>
      <c r="AQ47" s="493"/>
      <c r="AR47" s="493"/>
      <c r="AS47" s="493"/>
      <c r="AT47" s="493"/>
      <c r="AU47" s="493"/>
      <c r="AV47" s="493"/>
      <c r="AW47" s="493"/>
      <c r="AX47" s="493"/>
      <c r="AY47" s="493"/>
      <c r="AZ47" s="493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381"/>
      <c r="CB47" s="381"/>
      <c r="CC47" s="381"/>
      <c r="CD47" s="381"/>
      <c r="CE47" s="381"/>
      <c r="CF47" s="381"/>
      <c r="CG47" s="381"/>
      <c r="CH47" s="381"/>
      <c r="CI47" s="381"/>
      <c r="CJ47" s="381"/>
      <c r="CK47" s="381"/>
      <c r="CL47" s="381"/>
      <c r="CM47" s="381"/>
      <c r="CN47" s="381"/>
      <c r="CO47" s="381"/>
      <c r="CP47" s="381"/>
      <c r="CQ47" s="381"/>
      <c r="CR47" s="381"/>
      <c r="CS47" s="381"/>
      <c r="CT47" s="381"/>
      <c r="CU47" s="381"/>
      <c r="CV47" s="381"/>
      <c r="CW47" s="381"/>
      <c r="CX47" s="381"/>
      <c r="CY47" s="381"/>
      <c r="CZ47" s="381"/>
      <c r="DA47" s="381"/>
      <c r="DB47" s="381"/>
      <c r="DC47" s="381"/>
      <c r="DD47" s="381"/>
      <c r="DE47" s="381"/>
      <c r="DF47" s="381"/>
      <c r="DG47" s="381"/>
      <c r="DH47" s="381"/>
      <c r="DI47" s="381"/>
      <c r="DJ47" s="381"/>
      <c r="DK47" s="381"/>
      <c r="DL47" s="381"/>
      <c r="DM47" s="381"/>
      <c r="DN47" s="381"/>
      <c r="DO47" s="381"/>
      <c r="DP47" s="381"/>
      <c r="DQ47" s="381"/>
      <c r="DR47" s="381"/>
      <c r="DS47" s="381"/>
      <c r="DT47" s="381"/>
      <c r="DU47" s="381"/>
      <c r="DV47" s="381"/>
      <c r="DW47" s="381"/>
      <c r="DX47" s="381"/>
      <c r="DY47" s="381"/>
      <c r="DZ47" s="381"/>
      <c r="EA47" s="381"/>
      <c r="EB47" s="381"/>
      <c r="EC47" s="381"/>
      <c r="ED47" s="381"/>
      <c r="EE47" s="381"/>
      <c r="EF47" s="381"/>
    </row>
    <row r="48" spans="1:136" s="29" customFormat="1" x14ac:dyDescent="0.2">
      <c r="A48" s="160"/>
      <c r="B48" s="220"/>
      <c r="C48" s="143" t="s">
        <v>675</v>
      </c>
      <c r="D48" s="220"/>
      <c r="E48" s="222"/>
      <c r="F48" s="1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493"/>
      <c r="V48" s="493"/>
      <c r="W48" s="493"/>
      <c r="X48" s="493"/>
      <c r="Y48" s="493"/>
      <c r="Z48" s="493"/>
      <c r="AA48" s="493"/>
      <c r="AB48" s="493"/>
      <c r="AC48" s="493"/>
      <c r="AD48" s="493"/>
      <c r="AE48" s="493"/>
      <c r="AF48" s="493"/>
      <c r="AG48" s="493"/>
      <c r="AH48" s="493"/>
      <c r="AI48" s="493"/>
      <c r="AJ48" s="493"/>
      <c r="AK48" s="493"/>
      <c r="AL48" s="493"/>
      <c r="AM48" s="493"/>
      <c r="AN48" s="493"/>
      <c r="AO48" s="493"/>
      <c r="AP48" s="493"/>
      <c r="AQ48" s="493"/>
      <c r="AR48" s="493"/>
      <c r="AS48" s="493"/>
      <c r="AT48" s="493"/>
      <c r="AU48" s="493"/>
      <c r="AV48" s="493"/>
      <c r="AW48" s="493"/>
      <c r="AX48" s="493"/>
      <c r="AY48" s="493"/>
      <c r="AZ48" s="493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381"/>
      <c r="CB48" s="381"/>
      <c r="CC48" s="381"/>
      <c r="CD48" s="381"/>
      <c r="CE48" s="381"/>
      <c r="CF48" s="381"/>
      <c r="CG48" s="381"/>
      <c r="CH48" s="381"/>
      <c r="CI48" s="381"/>
      <c r="CJ48" s="381"/>
      <c r="CK48" s="381"/>
      <c r="CL48" s="381"/>
      <c r="CM48" s="381"/>
      <c r="CN48" s="381"/>
      <c r="CO48" s="381"/>
      <c r="CP48" s="381"/>
      <c r="CQ48" s="381"/>
      <c r="CR48" s="381"/>
      <c r="CS48" s="381"/>
      <c r="CT48" s="381"/>
      <c r="CU48" s="381"/>
      <c r="CV48" s="381"/>
      <c r="CW48" s="381"/>
      <c r="CX48" s="381"/>
      <c r="CY48" s="381"/>
      <c r="CZ48" s="381"/>
      <c r="DA48" s="381"/>
      <c r="DB48" s="381"/>
      <c r="DC48" s="381"/>
      <c r="DD48" s="381"/>
      <c r="DE48" s="381"/>
      <c r="DF48" s="381"/>
      <c r="DG48" s="381"/>
      <c r="DH48" s="381"/>
      <c r="DI48" s="381"/>
      <c r="DJ48" s="381"/>
      <c r="DK48" s="381"/>
      <c r="DL48" s="381"/>
      <c r="DM48" s="381"/>
      <c r="DN48" s="381"/>
      <c r="DO48" s="381"/>
      <c r="DP48" s="381"/>
      <c r="DQ48" s="381"/>
      <c r="DR48" s="381"/>
      <c r="DS48" s="381"/>
      <c r="DT48" s="381"/>
      <c r="DU48" s="381"/>
      <c r="DV48" s="381"/>
      <c r="DW48" s="381"/>
      <c r="DX48" s="381"/>
      <c r="DY48" s="381"/>
      <c r="DZ48" s="381"/>
      <c r="EA48" s="381"/>
      <c r="EB48" s="381"/>
      <c r="EC48" s="381"/>
      <c r="ED48" s="381"/>
      <c r="EE48" s="381"/>
      <c r="EF48" s="381"/>
    </row>
    <row r="49" spans="1:136" s="29" customFormat="1" x14ac:dyDescent="0.2">
      <c r="A49" s="160"/>
      <c r="B49" s="813" t="s">
        <v>1250</v>
      </c>
      <c r="C49" s="813"/>
      <c r="D49" s="813"/>
      <c r="E49" s="159">
        <f>SUM(F46:F48)</f>
        <v>0</v>
      </c>
      <c r="F49" s="145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  <c r="U49" s="493"/>
      <c r="V49" s="493"/>
      <c r="W49" s="493"/>
      <c r="X49" s="493"/>
      <c r="Y49" s="493"/>
      <c r="Z49" s="493"/>
      <c r="AA49" s="493"/>
      <c r="AB49" s="493"/>
      <c r="AC49" s="493"/>
      <c r="AD49" s="493"/>
      <c r="AE49" s="493"/>
      <c r="AF49" s="493"/>
      <c r="AG49" s="493"/>
      <c r="AH49" s="493"/>
      <c r="AI49" s="493"/>
      <c r="AJ49" s="493"/>
      <c r="AK49" s="493"/>
      <c r="AL49" s="493"/>
      <c r="AM49" s="493"/>
      <c r="AN49" s="493"/>
      <c r="AO49" s="493"/>
      <c r="AP49" s="493"/>
      <c r="AQ49" s="493"/>
      <c r="AR49" s="493"/>
      <c r="AS49" s="493"/>
      <c r="AT49" s="493"/>
      <c r="AU49" s="493"/>
      <c r="AV49" s="493"/>
      <c r="AW49" s="493"/>
      <c r="AX49" s="493"/>
      <c r="AY49" s="493"/>
      <c r="AZ49" s="493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381"/>
      <c r="CB49" s="381"/>
      <c r="CC49" s="381"/>
      <c r="CD49" s="381"/>
      <c r="CE49" s="381"/>
      <c r="CF49" s="381"/>
      <c r="CG49" s="381"/>
      <c r="CH49" s="381"/>
      <c r="CI49" s="381"/>
      <c r="CJ49" s="381"/>
      <c r="CK49" s="381"/>
      <c r="CL49" s="381"/>
      <c r="CM49" s="381"/>
      <c r="CN49" s="381"/>
      <c r="CO49" s="381"/>
      <c r="CP49" s="381"/>
      <c r="CQ49" s="381"/>
      <c r="CR49" s="381"/>
      <c r="CS49" s="381"/>
      <c r="CT49" s="381"/>
      <c r="CU49" s="381"/>
      <c r="CV49" s="381"/>
      <c r="CW49" s="381"/>
      <c r="CX49" s="381"/>
      <c r="CY49" s="381"/>
      <c r="CZ49" s="381"/>
      <c r="DA49" s="381"/>
      <c r="DB49" s="381"/>
      <c r="DC49" s="381"/>
      <c r="DD49" s="381"/>
      <c r="DE49" s="381"/>
      <c r="DF49" s="381"/>
      <c r="DG49" s="381"/>
      <c r="DH49" s="381"/>
      <c r="DI49" s="381"/>
      <c r="DJ49" s="381"/>
      <c r="DK49" s="381"/>
      <c r="DL49" s="381"/>
      <c r="DM49" s="381"/>
      <c r="DN49" s="381"/>
      <c r="DO49" s="381"/>
      <c r="DP49" s="381"/>
      <c r="DQ49" s="381"/>
      <c r="DR49" s="381"/>
      <c r="DS49" s="381"/>
      <c r="DT49" s="381"/>
      <c r="DU49" s="381"/>
      <c r="DV49" s="381"/>
      <c r="DW49" s="381"/>
      <c r="DX49" s="381"/>
      <c r="DY49" s="381"/>
      <c r="DZ49" s="381"/>
      <c r="EA49" s="381"/>
      <c r="EB49" s="381"/>
      <c r="EC49" s="381"/>
      <c r="ED49" s="381"/>
      <c r="EE49" s="381"/>
      <c r="EF49" s="381"/>
    </row>
    <row r="50" spans="1:136" s="245" customFormat="1" x14ac:dyDescent="0.2"/>
    <row r="51" spans="1:136" s="245" customFormat="1" x14ac:dyDescent="0.2"/>
    <row r="52" spans="1:136" s="245" customFormat="1" x14ac:dyDescent="0.2"/>
    <row r="53" spans="1:136" s="245" customFormat="1" x14ac:dyDescent="0.2"/>
    <row r="54" spans="1:136" s="245" customFormat="1" x14ac:dyDescent="0.2"/>
    <row r="55" spans="1:136" s="245" customFormat="1" x14ac:dyDescent="0.2"/>
    <row r="56" spans="1:136" s="245" customFormat="1" x14ac:dyDescent="0.2"/>
    <row r="57" spans="1:136" s="245" customFormat="1" x14ac:dyDescent="0.2"/>
    <row r="58" spans="1:136" s="245" customFormat="1" x14ac:dyDescent="0.2"/>
    <row r="59" spans="1:136" s="245" customFormat="1" x14ac:dyDescent="0.2"/>
    <row r="60" spans="1:136" s="245" customFormat="1" x14ac:dyDescent="0.2"/>
    <row r="61" spans="1:136" s="245" customFormat="1" x14ac:dyDescent="0.2"/>
    <row r="62" spans="1:136" s="245" customFormat="1" x14ac:dyDescent="0.2"/>
    <row r="63" spans="1:136" s="245" customFormat="1" x14ac:dyDescent="0.2"/>
    <row r="64" spans="1:136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136" s="42" customFormat="1" x14ac:dyDescent="0.2">
      <c r="A113" s="245"/>
      <c r="B113" s="245"/>
      <c r="C113" s="245"/>
      <c r="D113" s="245"/>
      <c r="E113" s="245"/>
      <c r="F113" s="245"/>
      <c r="G113" s="245"/>
      <c r="H113" s="245"/>
      <c r="I113" s="245"/>
      <c r="J113" s="245"/>
      <c r="K113" s="245"/>
      <c r="L113" s="245"/>
      <c r="M113" s="245"/>
      <c r="N113" s="245"/>
      <c r="O113" s="245"/>
      <c r="P113" s="245"/>
      <c r="Q113" s="245"/>
      <c r="R113" s="245"/>
      <c r="S113" s="245"/>
      <c r="T113" s="245"/>
      <c r="U113" s="493"/>
      <c r="V113" s="493"/>
      <c r="W113" s="493"/>
      <c r="X113" s="493"/>
      <c r="Y113" s="493"/>
      <c r="Z113" s="493"/>
      <c r="AA113" s="493"/>
      <c r="AB113" s="493"/>
      <c r="AC113" s="493"/>
      <c r="AD113" s="493"/>
      <c r="AE113" s="493"/>
      <c r="AF113" s="493"/>
      <c r="AG113" s="493"/>
      <c r="AH113" s="493"/>
      <c r="AI113" s="493"/>
      <c r="AJ113" s="493"/>
      <c r="AK113" s="493"/>
      <c r="AL113" s="493"/>
      <c r="AM113" s="493"/>
      <c r="AN113" s="493"/>
      <c r="AO113" s="493"/>
      <c r="AP113" s="493"/>
      <c r="AQ113" s="493"/>
      <c r="AR113" s="493"/>
      <c r="AS113" s="493"/>
      <c r="AT113" s="493"/>
      <c r="AU113" s="493"/>
      <c r="AV113" s="493"/>
      <c r="AW113" s="493"/>
      <c r="AX113" s="493"/>
      <c r="AY113" s="493"/>
      <c r="AZ113" s="493"/>
      <c r="BA113" s="493"/>
      <c r="BB113" s="493"/>
      <c r="BC113" s="493"/>
      <c r="BD113" s="493"/>
      <c r="BE113" s="493"/>
      <c r="BF113" s="493"/>
      <c r="BG113" s="493"/>
      <c r="BH113" s="493"/>
      <c r="BI113" s="493"/>
      <c r="BJ113" s="493"/>
      <c r="BK113" s="493"/>
      <c r="BL113" s="493"/>
      <c r="BM113" s="493"/>
      <c r="BN113" s="493"/>
      <c r="BO113" s="493"/>
      <c r="BP113" s="493"/>
      <c r="BQ113" s="493"/>
      <c r="BR113" s="493"/>
      <c r="BS113" s="493"/>
      <c r="BT113" s="493"/>
      <c r="BU113" s="493"/>
      <c r="BV113" s="493"/>
      <c r="BW113" s="493"/>
      <c r="BX113" s="493"/>
      <c r="BY113" s="493"/>
      <c r="BZ113" s="493"/>
      <c r="CA113" s="245"/>
      <c r="CB113" s="245"/>
      <c r="CC113" s="245"/>
      <c r="CD113" s="245"/>
      <c r="CE113" s="245"/>
      <c r="CF113" s="245"/>
      <c r="CG113" s="245"/>
      <c r="CH113" s="245"/>
      <c r="CI113" s="245"/>
      <c r="CJ113" s="245"/>
      <c r="CK113" s="245"/>
      <c r="CL113" s="245"/>
      <c r="CM113" s="245"/>
      <c r="CN113" s="245"/>
      <c r="CO113" s="245"/>
      <c r="CP113" s="245"/>
      <c r="CQ113" s="245"/>
      <c r="CR113" s="245"/>
      <c r="CS113" s="245"/>
      <c r="CT113" s="245"/>
      <c r="CU113" s="245"/>
      <c r="CV113" s="245"/>
      <c r="CW113" s="245"/>
      <c r="CX113" s="245"/>
      <c r="CY113" s="245"/>
      <c r="CZ113" s="245"/>
      <c r="DA113" s="245"/>
      <c r="DB113" s="245"/>
      <c r="DC113" s="245"/>
      <c r="DD113" s="245"/>
      <c r="DE113" s="245"/>
      <c r="DF113" s="245"/>
      <c r="DG113" s="245"/>
      <c r="DH113" s="245"/>
      <c r="DI113" s="245"/>
      <c r="DJ113" s="245"/>
      <c r="DK113" s="245"/>
      <c r="DL113" s="245"/>
      <c r="DM113" s="245"/>
      <c r="DN113" s="245"/>
      <c r="DO113" s="245"/>
      <c r="DP113" s="245"/>
      <c r="DQ113" s="245"/>
      <c r="DR113" s="245"/>
      <c r="DS113" s="245"/>
      <c r="DT113" s="245"/>
      <c r="DU113" s="245"/>
      <c r="DV113" s="245"/>
      <c r="DW113" s="245"/>
      <c r="DX113" s="245"/>
      <c r="DY113" s="245"/>
      <c r="DZ113" s="245"/>
      <c r="EA113" s="245"/>
      <c r="EB113" s="245"/>
      <c r="EC113" s="245"/>
      <c r="ED113" s="245"/>
      <c r="EE113" s="245"/>
      <c r="EF113" s="245"/>
    </row>
    <row r="114" spans="1:136" s="42" customFormat="1" x14ac:dyDescent="0.2">
      <c r="A114" s="245"/>
      <c r="B114" s="245"/>
      <c r="C114" s="245"/>
      <c r="D114" s="245"/>
      <c r="E114" s="245"/>
      <c r="F114" s="245"/>
      <c r="G114" s="245"/>
      <c r="H114" s="245"/>
      <c r="I114" s="245"/>
      <c r="J114" s="245"/>
      <c r="K114" s="245"/>
      <c r="L114" s="245"/>
      <c r="M114" s="245"/>
      <c r="N114" s="245"/>
      <c r="O114" s="245"/>
      <c r="P114" s="245"/>
      <c r="Q114" s="245"/>
      <c r="R114" s="245"/>
      <c r="S114" s="245"/>
      <c r="T114" s="245"/>
      <c r="U114" s="493"/>
      <c r="V114" s="493"/>
      <c r="W114" s="493"/>
      <c r="X114" s="493"/>
      <c r="Y114" s="493"/>
      <c r="Z114" s="493"/>
      <c r="AA114" s="493"/>
      <c r="AB114" s="493"/>
      <c r="AC114" s="493"/>
      <c r="AD114" s="493"/>
      <c r="AE114" s="493"/>
      <c r="AF114" s="493"/>
      <c r="AG114" s="493"/>
      <c r="AH114" s="493"/>
      <c r="AI114" s="493"/>
      <c r="AJ114" s="493"/>
      <c r="AK114" s="493"/>
      <c r="AL114" s="493"/>
      <c r="AM114" s="493"/>
      <c r="AN114" s="493"/>
      <c r="AO114" s="493"/>
      <c r="AP114" s="493"/>
      <c r="AQ114" s="493"/>
      <c r="AR114" s="493"/>
      <c r="AS114" s="493"/>
      <c r="AT114" s="493"/>
      <c r="AU114" s="493"/>
      <c r="AV114" s="493"/>
      <c r="AW114" s="493"/>
      <c r="AX114" s="493"/>
      <c r="AY114" s="493"/>
      <c r="AZ114" s="493"/>
      <c r="BA114" s="493"/>
      <c r="BB114" s="493"/>
      <c r="BC114" s="493"/>
      <c r="BD114" s="493"/>
      <c r="BE114" s="493"/>
      <c r="BF114" s="493"/>
      <c r="BG114" s="493"/>
      <c r="BH114" s="493"/>
      <c r="BI114" s="493"/>
      <c r="BJ114" s="493"/>
      <c r="BK114" s="493"/>
      <c r="BL114" s="493"/>
      <c r="BM114" s="493"/>
      <c r="BN114" s="493"/>
      <c r="BO114" s="493"/>
      <c r="BP114" s="493"/>
      <c r="BQ114" s="493"/>
      <c r="BR114" s="493"/>
      <c r="BS114" s="493"/>
      <c r="BT114" s="493"/>
      <c r="BU114" s="493"/>
      <c r="BV114" s="493"/>
      <c r="BW114" s="493"/>
      <c r="BX114" s="493"/>
      <c r="BY114" s="493"/>
      <c r="BZ114" s="493"/>
      <c r="CA114" s="245"/>
      <c r="CB114" s="245"/>
      <c r="CC114" s="245"/>
      <c r="CD114" s="245"/>
      <c r="CE114" s="245"/>
      <c r="CF114" s="245"/>
      <c r="CG114" s="245"/>
      <c r="CH114" s="245"/>
      <c r="CI114" s="245"/>
      <c r="CJ114" s="245"/>
      <c r="CK114" s="245"/>
      <c r="CL114" s="245"/>
      <c r="CM114" s="245"/>
      <c r="CN114" s="245"/>
      <c r="CO114" s="245"/>
      <c r="CP114" s="245"/>
      <c r="CQ114" s="245"/>
      <c r="CR114" s="245"/>
      <c r="CS114" s="245"/>
      <c r="CT114" s="245"/>
      <c r="CU114" s="245"/>
      <c r="CV114" s="245"/>
      <c r="CW114" s="245"/>
      <c r="CX114" s="245"/>
      <c r="CY114" s="245"/>
      <c r="CZ114" s="245"/>
      <c r="DA114" s="245"/>
      <c r="DB114" s="245"/>
      <c r="DC114" s="245"/>
      <c r="DD114" s="245"/>
      <c r="DE114" s="245"/>
      <c r="DF114" s="245"/>
      <c r="DG114" s="245"/>
      <c r="DH114" s="245"/>
      <c r="DI114" s="245"/>
      <c r="DJ114" s="245"/>
      <c r="DK114" s="245"/>
      <c r="DL114" s="245"/>
      <c r="DM114" s="245"/>
      <c r="DN114" s="245"/>
      <c r="DO114" s="245"/>
      <c r="DP114" s="245"/>
      <c r="DQ114" s="245"/>
      <c r="DR114" s="245"/>
      <c r="DS114" s="245"/>
      <c r="DT114" s="245"/>
      <c r="DU114" s="245"/>
      <c r="DV114" s="245"/>
      <c r="DW114" s="245"/>
      <c r="DX114" s="245"/>
      <c r="DY114" s="245"/>
      <c r="DZ114" s="245"/>
      <c r="EA114" s="245"/>
      <c r="EB114" s="245"/>
      <c r="EC114" s="245"/>
      <c r="ED114" s="245"/>
      <c r="EE114" s="245"/>
      <c r="EF114" s="245"/>
    </row>
    <row r="115" spans="1:136" s="42" customFormat="1" x14ac:dyDescent="0.2">
      <c r="A115" s="245"/>
      <c r="B115" s="245"/>
      <c r="C115" s="245"/>
      <c r="D115" s="245"/>
      <c r="E115" s="245"/>
      <c r="F115" s="245"/>
      <c r="G115" s="245"/>
      <c r="H115" s="245"/>
      <c r="I115" s="245"/>
      <c r="J115" s="245"/>
      <c r="K115" s="245"/>
      <c r="L115" s="245"/>
      <c r="M115" s="245"/>
      <c r="N115" s="245"/>
      <c r="O115" s="245"/>
      <c r="P115" s="245"/>
      <c r="Q115" s="245"/>
      <c r="R115" s="245"/>
      <c r="S115" s="245"/>
      <c r="T115" s="245"/>
      <c r="U115" s="493"/>
      <c r="V115" s="493"/>
      <c r="W115" s="493"/>
      <c r="X115" s="493"/>
      <c r="Y115" s="493"/>
      <c r="Z115" s="493"/>
      <c r="AA115" s="493"/>
      <c r="AB115" s="493"/>
      <c r="AC115" s="493"/>
      <c r="AD115" s="493"/>
      <c r="AE115" s="493"/>
      <c r="AF115" s="493"/>
      <c r="AG115" s="493"/>
      <c r="AH115" s="493"/>
      <c r="AI115" s="493"/>
      <c r="AJ115" s="493"/>
      <c r="AK115" s="493"/>
      <c r="AL115" s="493"/>
      <c r="AM115" s="493"/>
      <c r="AN115" s="493"/>
      <c r="AO115" s="493"/>
      <c r="AP115" s="493"/>
      <c r="AQ115" s="493"/>
      <c r="AR115" s="493"/>
      <c r="AS115" s="493"/>
      <c r="AT115" s="493"/>
      <c r="AU115" s="493"/>
      <c r="AV115" s="493"/>
      <c r="AW115" s="493"/>
      <c r="AX115" s="493"/>
      <c r="AY115" s="493"/>
      <c r="AZ115" s="493"/>
      <c r="BA115" s="493"/>
      <c r="BB115" s="493"/>
      <c r="BC115" s="493"/>
      <c r="BD115" s="493"/>
      <c r="BE115" s="493"/>
      <c r="BF115" s="493"/>
      <c r="BG115" s="493"/>
      <c r="BH115" s="493"/>
      <c r="BI115" s="493"/>
      <c r="BJ115" s="493"/>
      <c r="BK115" s="493"/>
      <c r="BL115" s="493"/>
      <c r="BM115" s="493"/>
      <c r="BN115" s="493"/>
      <c r="BO115" s="493"/>
      <c r="BP115" s="493"/>
      <c r="BQ115" s="493"/>
      <c r="BR115" s="493"/>
      <c r="BS115" s="493"/>
      <c r="BT115" s="493"/>
      <c r="BU115" s="493"/>
      <c r="BV115" s="493"/>
      <c r="BW115" s="493"/>
      <c r="BX115" s="493"/>
      <c r="BY115" s="493"/>
      <c r="BZ115" s="493"/>
      <c r="CA115" s="245"/>
      <c r="CB115" s="245"/>
      <c r="CC115" s="245"/>
      <c r="CD115" s="245"/>
      <c r="CE115" s="245"/>
      <c r="CF115" s="245"/>
      <c r="CG115" s="245"/>
      <c r="CH115" s="245"/>
      <c r="CI115" s="245"/>
      <c r="CJ115" s="245"/>
      <c r="CK115" s="245"/>
      <c r="CL115" s="245"/>
      <c r="CM115" s="245"/>
      <c r="CN115" s="245"/>
      <c r="CO115" s="245"/>
      <c r="CP115" s="245"/>
      <c r="CQ115" s="245"/>
      <c r="CR115" s="245"/>
      <c r="CS115" s="245"/>
      <c r="CT115" s="245"/>
      <c r="CU115" s="245"/>
      <c r="CV115" s="245"/>
      <c r="CW115" s="245"/>
      <c r="CX115" s="245"/>
      <c r="CY115" s="245"/>
      <c r="CZ115" s="245"/>
      <c r="DA115" s="245"/>
      <c r="DB115" s="245"/>
      <c r="DC115" s="245"/>
      <c r="DD115" s="245"/>
      <c r="DE115" s="245"/>
      <c r="DF115" s="245"/>
      <c r="DG115" s="245"/>
      <c r="DH115" s="245"/>
      <c r="DI115" s="245"/>
      <c r="DJ115" s="245"/>
      <c r="DK115" s="245"/>
      <c r="DL115" s="245"/>
      <c r="DM115" s="245"/>
      <c r="DN115" s="245"/>
      <c r="DO115" s="245"/>
      <c r="DP115" s="245"/>
      <c r="DQ115" s="245"/>
      <c r="DR115" s="245"/>
      <c r="DS115" s="245"/>
      <c r="DT115" s="245"/>
      <c r="DU115" s="245"/>
      <c r="DV115" s="245"/>
      <c r="DW115" s="245"/>
      <c r="DX115" s="245"/>
      <c r="DY115" s="245"/>
      <c r="DZ115" s="245"/>
      <c r="EA115" s="245"/>
      <c r="EB115" s="245"/>
      <c r="EC115" s="245"/>
      <c r="ED115" s="245"/>
      <c r="EE115" s="245"/>
      <c r="EF115" s="245"/>
    </row>
    <row r="116" spans="1:136" s="42" customFormat="1" x14ac:dyDescent="0.2">
      <c r="A116" s="245"/>
      <c r="B116" s="245"/>
      <c r="C116" s="245"/>
      <c r="D116" s="245"/>
      <c r="E116" s="245"/>
      <c r="F116" s="245"/>
      <c r="G116" s="245"/>
      <c r="H116" s="245"/>
      <c r="I116" s="245"/>
      <c r="J116" s="245"/>
      <c r="K116" s="245"/>
      <c r="L116" s="245"/>
      <c r="M116" s="245"/>
      <c r="N116" s="245"/>
      <c r="O116" s="245"/>
      <c r="P116" s="245"/>
      <c r="Q116" s="245"/>
      <c r="R116" s="245"/>
      <c r="S116" s="245"/>
      <c r="T116" s="245"/>
      <c r="U116" s="493"/>
      <c r="V116" s="493"/>
      <c r="W116" s="493"/>
      <c r="X116" s="493"/>
      <c r="Y116" s="493"/>
      <c r="Z116" s="493"/>
      <c r="AA116" s="493"/>
      <c r="AB116" s="493"/>
      <c r="AC116" s="493"/>
      <c r="AD116" s="493"/>
      <c r="AE116" s="493"/>
      <c r="AF116" s="493"/>
      <c r="AG116" s="493"/>
      <c r="AH116" s="493"/>
      <c r="AI116" s="493"/>
      <c r="AJ116" s="493"/>
      <c r="AK116" s="493"/>
      <c r="AL116" s="493"/>
      <c r="AM116" s="493"/>
      <c r="AN116" s="493"/>
      <c r="AO116" s="493"/>
      <c r="AP116" s="493"/>
      <c r="AQ116" s="493"/>
      <c r="AR116" s="493"/>
      <c r="AS116" s="493"/>
      <c r="AT116" s="493"/>
      <c r="AU116" s="493"/>
      <c r="AV116" s="493"/>
      <c r="AW116" s="493"/>
      <c r="AX116" s="493"/>
      <c r="AY116" s="493"/>
      <c r="AZ116" s="493"/>
      <c r="BA116" s="493"/>
      <c r="BB116" s="493"/>
      <c r="BC116" s="493"/>
      <c r="BD116" s="493"/>
      <c r="BE116" s="493"/>
      <c r="BF116" s="493"/>
      <c r="BG116" s="493"/>
      <c r="BH116" s="493"/>
      <c r="BI116" s="493"/>
      <c r="BJ116" s="493"/>
      <c r="BK116" s="493"/>
      <c r="BL116" s="493"/>
      <c r="BM116" s="493"/>
      <c r="BN116" s="493"/>
      <c r="BO116" s="493"/>
      <c r="BP116" s="493"/>
      <c r="BQ116" s="493"/>
      <c r="BR116" s="493"/>
      <c r="BS116" s="493"/>
      <c r="BT116" s="493"/>
      <c r="BU116" s="493"/>
      <c r="BV116" s="493"/>
      <c r="BW116" s="493"/>
      <c r="BX116" s="493"/>
      <c r="BY116" s="493"/>
      <c r="BZ116" s="493"/>
      <c r="CA116" s="245"/>
      <c r="CB116" s="245"/>
      <c r="CC116" s="245"/>
      <c r="CD116" s="245"/>
      <c r="CE116" s="245"/>
      <c r="CF116" s="245"/>
      <c r="CG116" s="245"/>
      <c r="CH116" s="245"/>
      <c r="CI116" s="245"/>
      <c r="CJ116" s="245"/>
      <c r="CK116" s="245"/>
      <c r="CL116" s="245"/>
      <c r="CM116" s="245"/>
      <c r="CN116" s="245"/>
      <c r="CO116" s="245"/>
      <c r="CP116" s="245"/>
      <c r="CQ116" s="245"/>
      <c r="CR116" s="245"/>
      <c r="CS116" s="245"/>
      <c r="CT116" s="245"/>
      <c r="CU116" s="245"/>
      <c r="CV116" s="245"/>
      <c r="CW116" s="245"/>
      <c r="CX116" s="245"/>
      <c r="CY116" s="245"/>
      <c r="CZ116" s="245"/>
      <c r="DA116" s="245"/>
      <c r="DB116" s="245"/>
      <c r="DC116" s="245"/>
      <c r="DD116" s="245"/>
      <c r="DE116" s="245"/>
      <c r="DF116" s="245"/>
      <c r="DG116" s="245"/>
      <c r="DH116" s="245"/>
      <c r="DI116" s="245"/>
      <c r="DJ116" s="245"/>
      <c r="DK116" s="245"/>
      <c r="DL116" s="245"/>
      <c r="DM116" s="245"/>
      <c r="DN116" s="245"/>
      <c r="DO116" s="245"/>
      <c r="DP116" s="245"/>
      <c r="DQ116" s="245"/>
      <c r="DR116" s="245"/>
      <c r="DS116" s="245"/>
      <c r="DT116" s="245"/>
      <c r="DU116" s="245"/>
      <c r="DV116" s="245"/>
      <c r="DW116" s="245"/>
      <c r="DX116" s="245"/>
      <c r="DY116" s="245"/>
      <c r="DZ116" s="245"/>
      <c r="EA116" s="245"/>
      <c r="EB116" s="245"/>
      <c r="EC116" s="245"/>
      <c r="ED116" s="245"/>
      <c r="EE116" s="245"/>
      <c r="EF116" s="245"/>
    </row>
    <row r="117" spans="1:136" s="42" customFormat="1" x14ac:dyDescent="0.2">
      <c r="A117" s="245"/>
      <c r="B117" s="245"/>
      <c r="C117" s="245"/>
      <c r="D117" s="245"/>
      <c r="E117" s="245"/>
      <c r="F117" s="245"/>
      <c r="G117" s="245"/>
      <c r="H117" s="245"/>
      <c r="I117" s="245"/>
      <c r="J117" s="245"/>
      <c r="K117" s="245"/>
      <c r="L117" s="245"/>
      <c r="M117" s="245"/>
      <c r="N117" s="245"/>
      <c r="O117" s="245"/>
      <c r="P117" s="245"/>
      <c r="Q117" s="245"/>
      <c r="R117" s="245"/>
      <c r="S117" s="245"/>
      <c r="T117" s="245"/>
      <c r="U117" s="493"/>
      <c r="V117" s="493"/>
      <c r="W117" s="493"/>
      <c r="X117" s="493"/>
      <c r="Y117" s="493"/>
      <c r="Z117" s="493"/>
      <c r="AA117" s="493"/>
      <c r="AB117" s="493"/>
      <c r="AC117" s="493"/>
      <c r="AD117" s="493"/>
      <c r="AE117" s="493"/>
      <c r="AF117" s="493"/>
      <c r="AG117" s="493"/>
      <c r="AH117" s="493"/>
      <c r="AI117" s="493"/>
      <c r="AJ117" s="493"/>
      <c r="AK117" s="493"/>
      <c r="AL117" s="493"/>
      <c r="AM117" s="493"/>
      <c r="AN117" s="493"/>
      <c r="AO117" s="493"/>
      <c r="AP117" s="493"/>
      <c r="AQ117" s="493"/>
      <c r="AR117" s="493"/>
      <c r="AS117" s="493"/>
      <c r="AT117" s="493"/>
      <c r="AU117" s="493"/>
      <c r="AV117" s="493"/>
      <c r="AW117" s="493"/>
      <c r="AX117" s="493"/>
      <c r="AY117" s="493"/>
      <c r="AZ117" s="493"/>
      <c r="BA117" s="493"/>
      <c r="BB117" s="493"/>
      <c r="BC117" s="493"/>
      <c r="BD117" s="493"/>
      <c r="BE117" s="493"/>
      <c r="BF117" s="493"/>
      <c r="BG117" s="493"/>
      <c r="BH117" s="493"/>
      <c r="BI117" s="493"/>
      <c r="BJ117" s="493"/>
      <c r="BK117" s="493"/>
      <c r="BL117" s="493"/>
      <c r="BM117" s="493"/>
      <c r="BN117" s="493"/>
      <c r="BO117" s="493"/>
      <c r="BP117" s="493"/>
      <c r="BQ117" s="493"/>
      <c r="BR117" s="493"/>
      <c r="BS117" s="493"/>
      <c r="BT117" s="493"/>
      <c r="BU117" s="493"/>
      <c r="BV117" s="493"/>
      <c r="BW117" s="493"/>
      <c r="BX117" s="493"/>
      <c r="BY117" s="493"/>
      <c r="BZ117" s="493"/>
      <c r="CA117" s="245"/>
      <c r="CB117" s="245"/>
      <c r="CC117" s="245"/>
      <c r="CD117" s="245"/>
      <c r="CE117" s="245"/>
      <c r="CF117" s="245"/>
      <c r="CG117" s="245"/>
      <c r="CH117" s="245"/>
      <c r="CI117" s="245"/>
      <c r="CJ117" s="245"/>
      <c r="CK117" s="245"/>
      <c r="CL117" s="245"/>
      <c r="CM117" s="245"/>
      <c r="CN117" s="245"/>
      <c r="CO117" s="245"/>
      <c r="CP117" s="245"/>
      <c r="CQ117" s="245"/>
      <c r="CR117" s="245"/>
      <c r="CS117" s="245"/>
      <c r="CT117" s="245"/>
      <c r="CU117" s="245"/>
      <c r="CV117" s="245"/>
      <c r="CW117" s="245"/>
      <c r="CX117" s="245"/>
      <c r="CY117" s="245"/>
      <c r="CZ117" s="245"/>
      <c r="DA117" s="245"/>
      <c r="DB117" s="245"/>
      <c r="DC117" s="245"/>
      <c r="DD117" s="245"/>
      <c r="DE117" s="245"/>
      <c r="DF117" s="245"/>
      <c r="DG117" s="245"/>
      <c r="DH117" s="245"/>
      <c r="DI117" s="245"/>
      <c r="DJ117" s="245"/>
      <c r="DK117" s="245"/>
      <c r="DL117" s="245"/>
      <c r="DM117" s="245"/>
      <c r="DN117" s="245"/>
      <c r="DO117" s="245"/>
      <c r="DP117" s="245"/>
      <c r="DQ117" s="245"/>
      <c r="DR117" s="245"/>
      <c r="DS117" s="245"/>
      <c r="DT117" s="245"/>
      <c r="DU117" s="245"/>
      <c r="DV117" s="245"/>
      <c r="DW117" s="245"/>
      <c r="DX117" s="245"/>
      <c r="DY117" s="245"/>
      <c r="DZ117" s="245"/>
      <c r="EA117" s="245"/>
      <c r="EB117" s="245"/>
      <c r="EC117" s="245"/>
      <c r="ED117" s="245"/>
      <c r="EE117" s="245"/>
      <c r="EF117" s="245"/>
    </row>
    <row r="118" spans="1:136" s="42" customFormat="1" x14ac:dyDescent="0.2">
      <c r="A118" s="245"/>
      <c r="B118" s="245"/>
      <c r="C118" s="245"/>
      <c r="D118" s="245"/>
      <c r="E118" s="245"/>
      <c r="F118" s="245"/>
      <c r="G118" s="245"/>
      <c r="H118" s="245"/>
      <c r="I118" s="245"/>
      <c r="J118" s="245"/>
      <c r="K118" s="245"/>
      <c r="L118" s="245"/>
      <c r="M118" s="245"/>
      <c r="N118" s="245"/>
      <c r="O118" s="245"/>
      <c r="P118" s="245"/>
      <c r="Q118" s="245"/>
      <c r="R118" s="245"/>
      <c r="S118" s="245"/>
      <c r="T118" s="245"/>
      <c r="U118" s="493"/>
      <c r="V118" s="493"/>
      <c r="W118" s="493"/>
      <c r="X118" s="493"/>
      <c r="Y118" s="493"/>
      <c r="Z118" s="493"/>
      <c r="AA118" s="493"/>
      <c r="AB118" s="493"/>
      <c r="AC118" s="493"/>
      <c r="AD118" s="493"/>
      <c r="AE118" s="493"/>
      <c r="AF118" s="493"/>
      <c r="AG118" s="493"/>
      <c r="AH118" s="493"/>
      <c r="AI118" s="493"/>
      <c r="AJ118" s="493"/>
      <c r="AK118" s="493"/>
      <c r="AL118" s="493"/>
      <c r="AM118" s="493"/>
      <c r="AN118" s="493"/>
      <c r="AO118" s="493"/>
      <c r="AP118" s="493"/>
      <c r="AQ118" s="493"/>
      <c r="AR118" s="493"/>
      <c r="AS118" s="493"/>
      <c r="AT118" s="493"/>
      <c r="AU118" s="493"/>
      <c r="AV118" s="493"/>
      <c r="AW118" s="493"/>
      <c r="AX118" s="493"/>
      <c r="AY118" s="493"/>
      <c r="AZ118" s="493"/>
      <c r="BA118" s="493"/>
      <c r="BB118" s="493"/>
      <c r="BC118" s="493"/>
      <c r="BD118" s="493"/>
      <c r="BE118" s="493"/>
      <c r="BF118" s="493"/>
      <c r="BG118" s="493"/>
      <c r="BH118" s="493"/>
      <c r="BI118" s="493"/>
      <c r="BJ118" s="493"/>
      <c r="BK118" s="493"/>
      <c r="BL118" s="493"/>
      <c r="BM118" s="493"/>
      <c r="BN118" s="493"/>
      <c r="BO118" s="493"/>
      <c r="BP118" s="493"/>
      <c r="BQ118" s="493"/>
      <c r="BR118" s="493"/>
      <c r="BS118" s="493"/>
      <c r="BT118" s="493"/>
      <c r="BU118" s="493"/>
      <c r="BV118" s="493"/>
      <c r="BW118" s="493"/>
      <c r="BX118" s="493"/>
      <c r="BY118" s="493"/>
      <c r="BZ118" s="493"/>
      <c r="CA118" s="245"/>
      <c r="CB118" s="245"/>
      <c r="CC118" s="245"/>
      <c r="CD118" s="245"/>
      <c r="CE118" s="245"/>
      <c r="CF118" s="245"/>
      <c r="CG118" s="245"/>
      <c r="CH118" s="245"/>
      <c r="CI118" s="245"/>
      <c r="CJ118" s="245"/>
      <c r="CK118" s="245"/>
      <c r="CL118" s="245"/>
      <c r="CM118" s="245"/>
      <c r="CN118" s="245"/>
      <c r="CO118" s="245"/>
      <c r="CP118" s="245"/>
      <c r="CQ118" s="245"/>
      <c r="CR118" s="245"/>
      <c r="CS118" s="245"/>
      <c r="CT118" s="245"/>
      <c r="CU118" s="245"/>
      <c r="CV118" s="245"/>
      <c r="CW118" s="245"/>
      <c r="CX118" s="245"/>
      <c r="CY118" s="245"/>
      <c r="CZ118" s="245"/>
      <c r="DA118" s="245"/>
      <c r="DB118" s="245"/>
      <c r="DC118" s="245"/>
      <c r="DD118" s="245"/>
      <c r="DE118" s="245"/>
      <c r="DF118" s="245"/>
      <c r="DG118" s="245"/>
      <c r="DH118" s="245"/>
      <c r="DI118" s="245"/>
      <c r="DJ118" s="245"/>
      <c r="DK118" s="245"/>
      <c r="DL118" s="245"/>
      <c r="DM118" s="245"/>
      <c r="DN118" s="245"/>
      <c r="DO118" s="245"/>
      <c r="DP118" s="245"/>
      <c r="DQ118" s="245"/>
      <c r="DR118" s="245"/>
      <c r="DS118" s="245"/>
      <c r="DT118" s="245"/>
      <c r="DU118" s="245"/>
      <c r="DV118" s="245"/>
      <c r="DW118" s="245"/>
      <c r="DX118" s="245"/>
      <c r="DY118" s="245"/>
      <c r="DZ118" s="245"/>
      <c r="EA118" s="245"/>
      <c r="EB118" s="245"/>
      <c r="EC118" s="245"/>
      <c r="ED118" s="245"/>
      <c r="EE118" s="245"/>
      <c r="EF118" s="245"/>
    </row>
    <row r="119" spans="1:136" s="42" customFormat="1" x14ac:dyDescent="0.2">
      <c r="A119" s="245"/>
      <c r="B119" s="245"/>
      <c r="C119" s="245"/>
      <c r="D119" s="245"/>
      <c r="E119" s="245"/>
      <c r="F119" s="245"/>
      <c r="G119" s="245"/>
      <c r="H119" s="245"/>
      <c r="I119" s="245"/>
      <c r="J119" s="245"/>
      <c r="K119" s="245"/>
      <c r="L119" s="245"/>
      <c r="M119" s="245"/>
      <c r="N119" s="245"/>
      <c r="O119" s="245"/>
      <c r="P119" s="245"/>
      <c r="Q119" s="245"/>
      <c r="R119" s="245"/>
      <c r="S119" s="245"/>
      <c r="T119" s="245"/>
      <c r="U119" s="493"/>
      <c r="V119" s="493"/>
      <c r="W119" s="493"/>
      <c r="X119" s="493"/>
      <c r="Y119" s="493"/>
      <c r="Z119" s="493"/>
      <c r="AA119" s="493"/>
      <c r="AB119" s="493"/>
      <c r="AC119" s="493"/>
      <c r="AD119" s="493"/>
      <c r="AE119" s="493"/>
      <c r="AF119" s="493"/>
      <c r="AG119" s="493"/>
      <c r="AH119" s="493"/>
      <c r="AI119" s="493"/>
      <c r="AJ119" s="493"/>
      <c r="AK119" s="493"/>
      <c r="AL119" s="493"/>
      <c r="AM119" s="493"/>
      <c r="AN119" s="493"/>
      <c r="AO119" s="493"/>
      <c r="AP119" s="493"/>
      <c r="AQ119" s="493"/>
      <c r="AR119" s="493"/>
      <c r="AS119" s="493"/>
      <c r="AT119" s="493"/>
      <c r="AU119" s="493"/>
      <c r="AV119" s="493"/>
      <c r="AW119" s="493"/>
      <c r="AX119" s="493"/>
      <c r="AY119" s="493"/>
      <c r="AZ119" s="493"/>
      <c r="BA119" s="493"/>
      <c r="BB119" s="493"/>
      <c r="BC119" s="493"/>
      <c r="BD119" s="493"/>
      <c r="BE119" s="493"/>
      <c r="BF119" s="493"/>
      <c r="BG119" s="493"/>
      <c r="BH119" s="493"/>
      <c r="BI119" s="493"/>
      <c r="BJ119" s="493"/>
      <c r="BK119" s="493"/>
      <c r="BL119" s="493"/>
      <c r="BM119" s="493"/>
      <c r="BN119" s="493"/>
      <c r="BO119" s="493"/>
      <c r="BP119" s="493"/>
      <c r="BQ119" s="493"/>
      <c r="BR119" s="493"/>
      <c r="BS119" s="493"/>
      <c r="BT119" s="493"/>
      <c r="BU119" s="493"/>
      <c r="BV119" s="493"/>
      <c r="BW119" s="493"/>
      <c r="BX119" s="493"/>
      <c r="BY119" s="493"/>
      <c r="BZ119" s="493"/>
      <c r="CA119" s="245"/>
      <c r="CB119" s="245"/>
      <c r="CC119" s="245"/>
      <c r="CD119" s="245"/>
      <c r="CE119" s="245"/>
      <c r="CF119" s="245"/>
      <c r="CG119" s="245"/>
      <c r="CH119" s="245"/>
      <c r="CI119" s="245"/>
      <c r="CJ119" s="245"/>
      <c r="CK119" s="245"/>
      <c r="CL119" s="245"/>
      <c r="CM119" s="245"/>
      <c r="CN119" s="245"/>
      <c r="CO119" s="245"/>
      <c r="CP119" s="245"/>
      <c r="CQ119" s="245"/>
      <c r="CR119" s="245"/>
      <c r="CS119" s="245"/>
      <c r="CT119" s="245"/>
      <c r="CU119" s="245"/>
      <c r="CV119" s="245"/>
      <c r="CW119" s="245"/>
      <c r="CX119" s="245"/>
      <c r="CY119" s="245"/>
      <c r="CZ119" s="245"/>
      <c r="DA119" s="245"/>
      <c r="DB119" s="245"/>
      <c r="DC119" s="245"/>
      <c r="DD119" s="245"/>
      <c r="DE119" s="245"/>
      <c r="DF119" s="245"/>
      <c r="DG119" s="245"/>
      <c r="DH119" s="245"/>
      <c r="DI119" s="245"/>
      <c r="DJ119" s="245"/>
      <c r="DK119" s="245"/>
      <c r="DL119" s="245"/>
      <c r="DM119" s="245"/>
      <c r="DN119" s="245"/>
      <c r="DO119" s="245"/>
      <c r="DP119" s="245"/>
      <c r="DQ119" s="245"/>
      <c r="DR119" s="245"/>
      <c r="DS119" s="245"/>
      <c r="DT119" s="245"/>
      <c r="DU119" s="245"/>
      <c r="DV119" s="245"/>
      <c r="DW119" s="245"/>
      <c r="DX119" s="245"/>
      <c r="DY119" s="245"/>
      <c r="DZ119" s="245"/>
      <c r="EA119" s="245"/>
      <c r="EB119" s="245"/>
      <c r="EC119" s="245"/>
      <c r="ED119" s="245"/>
      <c r="EE119" s="245"/>
      <c r="EF119" s="245"/>
    </row>
    <row r="120" spans="1:136" s="42" customFormat="1" x14ac:dyDescent="0.2">
      <c r="A120" s="245"/>
      <c r="B120" s="245"/>
      <c r="C120" s="245"/>
      <c r="D120" s="245"/>
      <c r="E120" s="245"/>
      <c r="F120" s="245"/>
      <c r="G120" s="245"/>
      <c r="H120" s="245"/>
      <c r="I120" s="245"/>
      <c r="J120" s="245"/>
      <c r="K120" s="245"/>
      <c r="L120" s="245"/>
      <c r="M120" s="245"/>
      <c r="N120" s="245"/>
      <c r="O120" s="245"/>
      <c r="P120" s="245"/>
      <c r="Q120" s="245"/>
      <c r="R120" s="245"/>
      <c r="S120" s="245"/>
      <c r="T120" s="245"/>
      <c r="U120" s="493"/>
      <c r="V120" s="493"/>
      <c r="W120" s="493"/>
      <c r="X120" s="493"/>
      <c r="Y120" s="493"/>
      <c r="Z120" s="493"/>
      <c r="AA120" s="493"/>
      <c r="AB120" s="493"/>
      <c r="AC120" s="493"/>
      <c r="AD120" s="493"/>
      <c r="AE120" s="493"/>
      <c r="AF120" s="493"/>
      <c r="AG120" s="493"/>
      <c r="AH120" s="493"/>
      <c r="AI120" s="493"/>
      <c r="AJ120" s="493"/>
      <c r="AK120" s="493"/>
      <c r="AL120" s="493"/>
      <c r="AM120" s="493"/>
      <c r="AN120" s="493"/>
      <c r="AO120" s="493"/>
      <c r="AP120" s="493"/>
      <c r="AQ120" s="493"/>
      <c r="AR120" s="493"/>
      <c r="AS120" s="493"/>
      <c r="AT120" s="493"/>
      <c r="AU120" s="493"/>
      <c r="AV120" s="493"/>
      <c r="AW120" s="493"/>
      <c r="AX120" s="493"/>
      <c r="AY120" s="493"/>
      <c r="AZ120" s="493"/>
      <c r="BA120" s="493"/>
      <c r="BB120" s="493"/>
      <c r="BC120" s="493"/>
      <c r="BD120" s="493"/>
      <c r="BE120" s="493"/>
      <c r="BF120" s="493"/>
      <c r="BG120" s="493"/>
      <c r="BH120" s="493"/>
      <c r="BI120" s="493"/>
      <c r="BJ120" s="493"/>
      <c r="BK120" s="493"/>
      <c r="BL120" s="493"/>
      <c r="BM120" s="493"/>
      <c r="BN120" s="493"/>
      <c r="BO120" s="493"/>
      <c r="BP120" s="493"/>
      <c r="BQ120" s="493"/>
      <c r="BR120" s="493"/>
      <c r="BS120" s="493"/>
      <c r="BT120" s="493"/>
      <c r="BU120" s="493"/>
      <c r="BV120" s="493"/>
      <c r="BW120" s="493"/>
      <c r="BX120" s="493"/>
      <c r="BY120" s="493"/>
      <c r="BZ120" s="493"/>
      <c r="CA120" s="245"/>
      <c r="CB120" s="245"/>
      <c r="CC120" s="245"/>
      <c r="CD120" s="245"/>
      <c r="CE120" s="245"/>
      <c r="CF120" s="245"/>
      <c r="CG120" s="245"/>
      <c r="CH120" s="245"/>
      <c r="CI120" s="245"/>
      <c r="CJ120" s="245"/>
      <c r="CK120" s="245"/>
      <c r="CL120" s="245"/>
      <c r="CM120" s="245"/>
      <c r="CN120" s="245"/>
      <c r="CO120" s="245"/>
      <c r="CP120" s="245"/>
      <c r="CQ120" s="245"/>
      <c r="CR120" s="245"/>
      <c r="CS120" s="245"/>
      <c r="CT120" s="245"/>
      <c r="CU120" s="245"/>
      <c r="CV120" s="245"/>
      <c r="CW120" s="245"/>
      <c r="CX120" s="245"/>
      <c r="CY120" s="245"/>
      <c r="CZ120" s="245"/>
      <c r="DA120" s="245"/>
      <c r="DB120" s="245"/>
      <c r="DC120" s="245"/>
      <c r="DD120" s="245"/>
      <c r="DE120" s="245"/>
      <c r="DF120" s="245"/>
      <c r="DG120" s="245"/>
      <c r="DH120" s="245"/>
      <c r="DI120" s="245"/>
      <c r="DJ120" s="245"/>
      <c r="DK120" s="245"/>
      <c r="DL120" s="245"/>
      <c r="DM120" s="245"/>
      <c r="DN120" s="245"/>
      <c r="DO120" s="245"/>
      <c r="DP120" s="245"/>
      <c r="DQ120" s="245"/>
      <c r="DR120" s="245"/>
      <c r="DS120" s="245"/>
      <c r="DT120" s="245"/>
      <c r="DU120" s="245"/>
      <c r="DV120" s="245"/>
      <c r="DW120" s="245"/>
      <c r="DX120" s="245"/>
      <c r="DY120" s="245"/>
      <c r="DZ120" s="245"/>
      <c r="EA120" s="245"/>
      <c r="EB120" s="245"/>
      <c r="EC120" s="245"/>
      <c r="ED120" s="245"/>
      <c r="EE120" s="245"/>
      <c r="EF120" s="245"/>
    </row>
    <row r="121" spans="1:136" s="42" customFormat="1" x14ac:dyDescent="0.2">
      <c r="A121" s="245"/>
      <c r="B121" s="245"/>
      <c r="C121" s="245"/>
      <c r="D121" s="245"/>
      <c r="E121" s="245"/>
      <c r="F121" s="245"/>
      <c r="G121" s="245"/>
      <c r="H121" s="245"/>
      <c r="I121" s="245"/>
      <c r="J121" s="245"/>
      <c r="K121" s="245"/>
      <c r="L121" s="245"/>
      <c r="M121" s="245"/>
      <c r="N121" s="245"/>
      <c r="O121" s="245"/>
      <c r="P121" s="245"/>
      <c r="Q121" s="245"/>
      <c r="R121" s="245"/>
      <c r="S121" s="245"/>
      <c r="T121" s="245"/>
      <c r="U121" s="493"/>
      <c r="V121" s="493"/>
      <c r="W121" s="493"/>
      <c r="X121" s="493"/>
      <c r="Y121" s="493"/>
      <c r="Z121" s="493"/>
      <c r="AA121" s="493"/>
      <c r="AB121" s="493"/>
      <c r="AC121" s="493"/>
      <c r="AD121" s="493"/>
      <c r="AE121" s="493"/>
      <c r="AF121" s="493"/>
      <c r="AG121" s="493"/>
      <c r="AH121" s="493"/>
      <c r="AI121" s="493"/>
      <c r="AJ121" s="493"/>
      <c r="AK121" s="493"/>
      <c r="AL121" s="493"/>
      <c r="AM121" s="493"/>
      <c r="AN121" s="493"/>
      <c r="AO121" s="493"/>
      <c r="AP121" s="493"/>
      <c r="AQ121" s="493"/>
      <c r="AR121" s="493"/>
      <c r="AS121" s="493"/>
      <c r="AT121" s="493"/>
      <c r="AU121" s="493"/>
      <c r="AV121" s="493"/>
      <c r="AW121" s="493"/>
      <c r="AX121" s="493"/>
      <c r="AY121" s="493"/>
      <c r="AZ121" s="493"/>
      <c r="BA121" s="493"/>
      <c r="BB121" s="493"/>
      <c r="BC121" s="493"/>
      <c r="BD121" s="493"/>
      <c r="BE121" s="493"/>
      <c r="BF121" s="493"/>
      <c r="BG121" s="493"/>
      <c r="BH121" s="493"/>
      <c r="BI121" s="493"/>
      <c r="BJ121" s="493"/>
      <c r="BK121" s="493"/>
      <c r="BL121" s="493"/>
      <c r="BM121" s="493"/>
      <c r="BN121" s="493"/>
      <c r="BO121" s="493"/>
      <c r="BP121" s="493"/>
      <c r="BQ121" s="493"/>
      <c r="BR121" s="493"/>
      <c r="BS121" s="493"/>
      <c r="BT121" s="493"/>
      <c r="BU121" s="493"/>
      <c r="BV121" s="493"/>
      <c r="BW121" s="493"/>
      <c r="BX121" s="493"/>
      <c r="BY121" s="493"/>
      <c r="BZ121" s="493"/>
      <c r="CA121" s="245"/>
      <c r="CB121" s="245"/>
      <c r="CC121" s="245"/>
      <c r="CD121" s="245"/>
      <c r="CE121" s="245"/>
      <c r="CF121" s="245"/>
      <c r="CG121" s="245"/>
      <c r="CH121" s="245"/>
      <c r="CI121" s="245"/>
      <c r="CJ121" s="245"/>
      <c r="CK121" s="245"/>
      <c r="CL121" s="245"/>
      <c r="CM121" s="245"/>
      <c r="CN121" s="245"/>
      <c r="CO121" s="245"/>
      <c r="CP121" s="245"/>
      <c r="CQ121" s="245"/>
      <c r="CR121" s="245"/>
      <c r="CS121" s="245"/>
      <c r="CT121" s="245"/>
      <c r="CU121" s="245"/>
      <c r="CV121" s="245"/>
      <c r="CW121" s="245"/>
      <c r="CX121" s="245"/>
      <c r="CY121" s="245"/>
      <c r="CZ121" s="245"/>
      <c r="DA121" s="245"/>
      <c r="DB121" s="245"/>
      <c r="DC121" s="245"/>
      <c r="DD121" s="245"/>
      <c r="DE121" s="245"/>
      <c r="DF121" s="245"/>
      <c r="DG121" s="245"/>
      <c r="DH121" s="245"/>
      <c r="DI121" s="245"/>
      <c r="DJ121" s="245"/>
      <c r="DK121" s="245"/>
      <c r="DL121" s="245"/>
      <c r="DM121" s="245"/>
      <c r="DN121" s="245"/>
      <c r="DO121" s="245"/>
      <c r="DP121" s="245"/>
      <c r="DQ121" s="245"/>
      <c r="DR121" s="245"/>
      <c r="DS121" s="245"/>
      <c r="DT121" s="245"/>
      <c r="DU121" s="245"/>
      <c r="DV121" s="245"/>
      <c r="DW121" s="245"/>
      <c r="DX121" s="245"/>
      <c r="DY121" s="245"/>
      <c r="DZ121" s="245"/>
      <c r="EA121" s="245"/>
      <c r="EB121" s="245"/>
      <c r="EC121" s="245"/>
      <c r="ED121" s="245"/>
      <c r="EE121" s="245"/>
      <c r="EF121" s="245"/>
    </row>
    <row r="122" spans="1:136" s="42" customFormat="1" x14ac:dyDescent="0.2">
      <c r="G122" s="245"/>
      <c r="H122" s="245"/>
      <c r="I122" s="245"/>
      <c r="J122" s="245"/>
      <c r="K122" s="245"/>
      <c r="L122" s="245"/>
      <c r="M122" s="245"/>
      <c r="N122" s="245"/>
      <c r="O122" s="245"/>
      <c r="P122" s="245"/>
      <c r="Q122" s="245"/>
      <c r="R122" s="245"/>
      <c r="S122" s="245"/>
      <c r="T122" s="245"/>
      <c r="U122" s="493"/>
      <c r="V122" s="493"/>
      <c r="W122" s="493"/>
      <c r="X122" s="493"/>
      <c r="Y122" s="493"/>
      <c r="Z122" s="493"/>
      <c r="AA122" s="493"/>
      <c r="AB122" s="493"/>
      <c r="AC122" s="493"/>
      <c r="AD122" s="493"/>
      <c r="AE122" s="493"/>
      <c r="AF122" s="493"/>
      <c r="AG122" s="493"/>
      <c r="AH122" s="493"/>
      <c r="AI122" s="493"/>
      <c r="AJ122" s="493"/>
      <c r="AK122" s="493"/>
      <c r="AL122" s="493"/>
      <c r="AM122" s="493"/>
      <c r="AN122" s="493"/>
      <c r="AO122" s="493"/>
      <c r="AP122" s="493"/>
      <c r="AQ122" s="493"/>
      <c r="AR122" s="493"/>
      <c r="AS122" s="493"/>
      <c r="AT122" s="493"/>
      <c r="AU122" s="493"/>
      <c r="AV122" s="493"/>
      <c r="AW122" s="493"/>
      <c r="AX122" s="493"/>
      <c r="AY122" s="493"/>
      <c r="AZ122" s="493"/>
      <c r="BA122" s="493"/>
      <c r="BB122" s="493"/>
      <c r="BC122" s="493"/>
      <c r="BD122" s="493"/>
      <c r="BE122" s="493"/>
      <c r="BF122" s="493"/>
      <c r="BG122" s="493"/>
      <c r="BH122" s="493"/>
      <c r="BI122" s="493"/>
      <c r="BJ122" s="493"/>
      <c r="BK122" s="493"/>
      <c r="BL122" s="493"/>
      <c r="BM122" s="493"/>
      <c r="BN122" s="493"/>
      <c r="BO122" s="493"/>
      <c r="BP122" s="493"/>
      <c r="BQ122" s="493"/>
      <c r="BR122" s="493"/>
      <c r="BS122" s="493"/>
      <c r="BT122" s="493"/>
      <c r="BU122" s="493"/>
      <c r="BV122" s="493"/>
      <c r="BW122" s="493"/>
      <c r="BX122" s="493"/>
      <c r="BY122" s="493"/>
      <c r="BZ122" s="493"/>
      <c r="CA122" s="245"/>
      <c r="CB122" s="245"/>
      <c r="CC122" s="245"/>
      <c r="CD122" s="245"/>
      <c r="CE122" s="245"/>
      <c r="CF122" s="245"/>
      <c r="CG122" s="245"/>
      <c r="CH122" s="245"/>
      <c r="CI122" s="245"/>
      <c r="CJ122" s="245"/>
      <c r="CK122" s="245"/>
      <c r="CL122" s="245"/>
      <c r="CM122" s="245"/>
      <c r="CN122" s="245"/>
      <c r="CO122" s="245"/>
      <c r="CP122" s="245"/>
      <c r="CQ122" s="245"/>
      <c r="CR122" s="245"/>
      <c r="CS122" s="245"/>
      <c r="CT122" s="245"/>
      <c r="CU122" s="245"/>
      <c r="CV122" s="245"/>
      <c r="CW122" s="245"/>
      <c r="CX122" s="245"/>
      <c r="CY122" s="245"/>
      <c r="CZ122" s="245"/>
      <c r="DA122" s="245"/>
      <c r="DB122" s="245"/>
      <c r="DC122" s="245"/>
      <c r="DD122" s="245"/>
      <c r="DE122" s="245"/>
      <c r="DF122" s="245"/>
      <c r="DG122" s="245"/>
      <c r="DH122" s="245"/>
      <c r="DI122" s="245"/>
      <c r="DJ122" s="245"/>
      <c r="DK122" s="245"/>
      <c r="DL122" s="245"/>
      <c r="DM122" s="245"/>
      <c r="DN122" s="245"/>
      <c r="DO122" s="245"/>
      <c r="DP122" s="245"/>
      <c r="DQ122" s="245"/>
      <c r="DR122" s="245"/>
      <c r="DS122" s="245"/>
      <c r="DT122" s="245"/>
      <c r="DU122" s="245"/>
      <c r="DV122" s="245"/>
      <c r="DW122" s="245"/>
      <c r="DX122" s="245"/>
      <c r="DY122" s="245"/>
      <c r="DZ122" s="245"/>
      <c r="EA122" s="245"/>
      <c r="EB122" s="245"/>
      <c r="EC122" s="245"/>
      <c r="ED122" s="245"/>
      <c r="EE122" s="245"/>
      <c r="EF122" s="245"/>
    </row>
  </sheetData>
  <mergeCells count="6">
    <mergeCell ref="B49:D49"/>
    <mergeCell ref="D6:F6"/>
    <mergeCell ref="A32:F32"/>
    <mergeCell ref="B34:F34"/>
    <mergeCell ref="B35:F35"/>
    <mergeCell ref="B36:F36"/>
  </mergeCells>
  <phoneticPr fontId="75" type="noConversion"/>
  <dataValidations count="1">
    <dataValidation type="list" allowBlank="1" showInputMessage="1" showErrorMessage="1" sqref="H9" xr:uid="{5B429FC9-4183-4184-BD89-C76796A4A3A9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B0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sheetPr codeName="Sheet149">
    <tabColor rgb="FFFFFF00"/>
  </sheetPr>
  <dimension ref="A1:H8"/>
  <sheetViews>
    <sheetView zoomScaleNormal="100" workbookViewId="0">
      <selection activeCell="C56" sqref="C56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CONCATENATE('525.2 Floorsanding'!E9,"/",'525.2 Floorsanding'!F9)</f>
        <v>JNB 20058/525.2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'525.2 Floorsanding'!A11</f>
        <v>Elite Flooring (2005) Ltd</v>
      </c>
    </row>
    <row r="3" spans="1:8" x14ac:dyDescent="0.2">
      <c r="B3" t="e">
        <f>'525.2 Floorsanding'!A22</f>
        <v>#NUM!</v>
      </c>
      <c r="C3" t="e">
        <f>'525.2 Floorsanding'!A22</f>
        <v>#NUM!</v>
      </c>
      <c r="D3" t="e">
        <f>'525.2 Floorsanding'!B22</f>
        <v>#NUM!</v>
      </c>
      <c r="E3" s="14" t="e">
        <f>'525.2 Floorsanding'!C22</f>
        <v>#NUM!</v>
      </c>
      <c r="F3" s="75" t="e">
        <f>'525.2 Floorsanding'!D22</f>
        <v>#NUM!</v>
      </c>
      <c r="G3" s="99" t="e">
        <f>'525.2 Floorsanding'!E22</f>
        <v>#NUM!</v>
      </c>
      <c r="H3" s="99" t="e">
        <f>E3*G3</f>
        <v>#NUM!</v>
      </c>
    </row>
    <row r="4" spans="1:8" x14ac:dyDescent="0.2">
      <c r="B4" t="e">
        <f>'525.2 Floorsanding'!A23</f>
        <v>#NUM!</v>
      </c>
      <c r="C4" t="e">
        <f>'525.2 Floorsanding'!A23</f>
        <v>#NUM!</v>
      </c>
      <c r="D4" t="e">
        <f>'525.2 Floorsanding'!B23</f>
        <v>#NUM!</v>
      </c>
      <c r="E4" s="14" t="e">
        <f>'525.2 Floorsanding'!C23</f>
        <v>#NUM!</v>
      </c>
      <c r="F4" s="75" t="e">
        <f>'525.2 Floorsanding'!D23</f>
        <v>#NUM!</v>
      </c>
      <c r="G4" s="99" t="e">
        <f>'525.2 Floorsanding'!E23</f>
        <v>#NUM!</v>
      </c>
      <c r="H4" s="99" t="e">
        <f t="shared" ref="H4:H8" si="0">E4*G4</f>
        <v>#NUM!</v>
      </c>
    </row>
    <row r="5" spans="1:8" x14ac:dyDescent="0.2">
      <c r="B5">
        <f>'525.2 Floorsanding'!A24</f>
        <v>0</v>
      </c>
      <c r="C5">
        <f>'525.2 Floorsanding'!A24</f>
        <v>0</v>
      </c>
      <c r="D5">
        <f>'525.2 Floorsanding'!B24</f>
        <v>0</v>
      </c>
      <c r="E5" s="14">
        <f>'525.2 Floorsanding'!C24</f>
        <v>0</v>
      </c>
      <c r="F5" s="75">
        <f>'525.2 Floorsanding'!D24</f>
        <v>0</v>
      </c>
      <c r="G5" s="99">
        <f>'525.2 Floorsanding'!E24</f>
        <v>0</v>
      </c>
      <c r="H5" s="99">
        <f t="shared" si="0"/>
        <v>0</v>
      </c>
    </row>
    <row r="6" spans="1:8" x14ac:dyDescent="0.2">
      <c r="B6">
        <f>'525.2 Floorsanding'!A25</f>
        <v>0</v>
      </c>
      <c r="C6">
        <f>'525.2 Floorsanding'!A25</f>
        <v>0</v>
      </c>
      <c r="D6">
        <f>'525.2 Floorsanding'!B25</f>
        <v>0</v>
      </c>
      <c r="E6" s="14">
        <f>'525.2 Floorsanding'!C25</f>
        <v>0</v>
      </c>
      <c r="F6" s="75">
        <f>'525.2 Floorsanding'!D25</f>
        <v>0</v>
      </c>
      <c r="G6" s="99">
        <f>'525.2 Floorsanding'!E25</f>
        <v>0</v>
      </c>
      <c r="H6" s="99">
        <f t="shared" si="0"/>
        <v>0</v>
      </c>
    </row>
    <row r="7" spans="1:8" x14ac:dyDescent="0.2">
      <c r="B7">
        <f>'525.2 Floorsanding'!A26</f>
        <v>0</v>
      </c>
      <c r="C7">
        <f>'525.2 Floorsanding'!A26</f>
        <v>0</v>
      </c>
      <c r="D7">
        <f>'525.2 Floorsanding'!B26</f>
        <v>0</v>
      </c>
      <c r="E7" s="14">
        <f>'525.2 Floorsanding'!C26</f>
        <v>0</v>
      </c>
      <c r="F7" s="75">
        <f>'525.2 Floorsanding'!D26</f>
        <v>0</v>
      </c>
      <c r="G7" s="99">
        <f>'525.2 Floorsanding'!E26</f>
        <v>0</v>
      </c>
      <c r="H7" s="99">
        <f t="shared" si="0"/>
        <v>0</v>
      </c>
    </row>
    <row r="8" spans="1:8" x14ac:dyDescent="0.2">
      <c r="B8">
        <f>'525.2 Floorsanding'!A27</f>
        <v>0</v>
      </c>
      <c r="C8">
        <f>'525.2 Floorsanding'!A27</f>
        <v>0</v>
      </c>
      <c r="D8">
        <f>'525.2 Floorsanding'!B27</f>
        <v>0</v>
      </c>
      <c r="E8" s="14">
        <f>'525.2 Floorsanding'!C27</f>
        <v>0</v>
      </c>
      <c r="F8" s="75">
        <f>'525.2 Floorsanding'!D27</f>
        <v>0</v>
      </c>
      <c r="G8" s="99">
        <f>'525.2 Floorsanding'!E27</f>
        <v>0</v>
      </c>
      <c r="H8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50">
    <tabColor indexed="10"/>
  </sheetPr>
  <dimension ref="A1:T128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510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65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54363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1000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 xml:space="preserve">Hubbers Flooring 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6c Champion Rd, Richmond, Nelson</v>
      </c>
      <c r="B12" s="34"/>
      <c r="C12" s="36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03 544 5793</v>
      </c>
      <c r="C13" s="36"/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021 953 331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tracey.bonis@hubbersflooring.co.nz</v>
      </c>
      <c r="D15" s="33" t="s">
        <v>30789</v>
      </c>
      <c r="E15" s="398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Tracey</v>
      </c>
      <c r="C16" s="36"/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58" t="str">
        <f>'510 Tiles'!A50</f>
        <v>FCTLAPQ</v>
      </c>
      <c r="B22" s="358" t="str">
        <f>VLOOKUP(A22,$A$48:$E$399,2,0)</f>
        <v>Floor tiles as per quote</v>
      </c>
      <c r="C22" s="40">
        <f>VLOOKUP(A22,$A$48:$E$399,3,0)</f>
        <v>1</v>
      </c>
      <c r="D22" s="40" t="str">
        <f>VLOOKUP(A22,$A$48:$E$399,4,0)</f>
        <v>quote</v>
      </c>
      <c r="E22" s="434">
        <f>VLOOKUP(A22,$A$48:$E$399,5,0)</f>
        <v>0</v>
      </c>
      <c r="F22" s="390">
        <f>C22*E22</f>
        <v>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58" t="e">
        <f>'510 Tiles'!A51</f>
        <v>#NUM!</v>
      </c>
      <c r="B23" s="358" t="e">
        <f>VLOOKUP(A23,$A$48:$E$399,2,0)</f>
        <v>#NUM!</v>
      </c>
      <c r="C23" s="40" t="e">
        <f>VLOOKUP(A23,$A$48:$E$399,3,0)</f>
        <v>#NUM!</v>
      </c>
      <c r="D23" s="40" t="e">
        <f>VLOOKUP(A23,$A$48:$E$399,4,0)</f>
        <v>#NUM!</v>
      </c>
      <c r="E23" s="383" t="e">
        <f>VLOOKUP(A23,$A$48:$E$399,5,0)</f>
        <v>#NUM!</v>
      </c>
      <c r="F23" s="390" t="e">
        <f t="shared" ref="F23:F25" si="0"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58" t="e">
        <f>'510 Tiles'!A52</f>
        <v>#NUM!</v>
      </c>
      <c r="B24" s="358" t="e">
        <f>VLOOKUP(A24,$A$48:$E$399,2,0)</f>
        <v>#NUM!</v>
      </c>
      <c r="C24" s="40" t="e">
        <f>VLOOKUP(A24,$A$48:$E$399,3,0)</f>
        <v>#NUM!</v>
      </c>
      <c r="D24" s="40" t="e">
        <f>VLOOKUP(A24,$A$48:$E$399,4,0)</f>
        <v>#NUM!</v>
      </c>
      <c r="E24" s="383" t="e">
        <f>VLOOKUP(A24,$A$48:$E$399,5,0)</f>
        <v>#NUM!</v>
      </c>
      <c r="F24" s="390" t="e">
        <f t="shared" si="0"/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58" t="e">
        <f>'510 Tiles'!A53</f>
        <v>#NUM!</v>
      </c>
      <c r="B25" s="358" t="e">
        <f>VLOOKUP(A25,$A$48:$E$399,2,0)</f>
        <v>#NUM!</v>
      </c>
      <c r="C25" s="40" t="e">
        <f>VLOOKUP(A25,$A$48:$E$399,3,0)</f>
        <v>#NUM!</v>
      </c>
      <c r="D25" s="40" t="e">
        <f>VLOOKUP(A25,$A$48:$E$399,4,0)</f>
        <v>#NUM!</v>
      </c>
      <c r="E25" s="383" t="e">
        <f>VLOOKUP(A25,$A$48:$E$399,5,0)</f>
        <v>#NUM!</v>
      </c>
      <c r="F25" s="390" t="e">
        <f t="shared" si="0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58"/>
      <c r="B26" s="358"/>
      <c r="C26" s="38"/>
      <c r="D26" s="40"/>
      <c r="E26" s="383"/>
      <c r="F26" s="390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58"/>
      <c r="B27" s="362"/>
      <c r="C27" s="358"/>
      <c r="D27" s="362"/>
      <c r="E27" s="362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58"/>
      <c r="B28" s="362"/>
      <c r="C28" s="358"/>
      <c r="D28" s="362"/>
      <c r="E28" s="362"/>
      <c r="F28" s="453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0"/>
      <c r="B29" s="363"/>
      <c r="C29" s="360"/>
      <c r="D29" s="363"/>
      <c r="E29" s="363"/>
      <c r="F29" s="391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1"/>
      <c r="B30" s="31"/>
      <c r="C30" s="31"/>
      <c r="D30" s="31"/>
      <c r="E30" s="63" t="s">
        <v>1896</v>
      </c>
      <c r="F30" s="454" t="e">
        <f>SUM(F22:F29)</f>
        <v>#NUM!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1897</v>
      </c>
      <c r="F31" s="455" t="e">
        <f>F30*15%</f>
        <v>#NUM!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1395</v>
      </c>
      <c r="F32" s="454" t="e">
        <f>F30+F31</f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53"/>
      <c r="B35" s="53"/>
      <c r="C35" s="53"/>
      <c r="D35" s="48"/>
      <c r="E35" s="48"/>
      <c r="F35" s="48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4" t="s">
        <v>7965</v>
      </c>
      <c r="B36" s="76" t="s">
        <v>3334</v>
      </c>
      <c r="C36" s="44"/>
      <c r="E36" s="76"/>
      <c r="F36" s="76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4"/>
      <c r="B37" s="44"/>
      <c r="C37" s="44"/>
      <c r="E37" s="76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415" t="s">
        <v>1858</v>
      </c>
      <c r="B38" s="881" t="s">
        <v>5763</v>
      </c>
      <c r="C38" s="881"/>
      <c r="D38" s="881"/>
      <c r="E38" s="881"/>
      <c r="F38" s="881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7"/>
      <c r="B39" s="876"/>
      <c r="C39" s="876"/>
      <c r="D39" s="876"/>
      <c r="E39" s="876"/>
      <c r="F39" s="876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47"/>
      <c r="B40" s="876"/>
      <c r="C40" s="876"/>
      <c r="D40" s="876"/>
      <c r="E40" s="876"/>
      <c r="F40" s="876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7"/>
      <c r="B41" s="47"/>
      <c r="C41" s="47"/>
      <c r="D41" s="133"/>
      <c r="E41" s="133"/>
      <c r="F41" s="133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4"/>
      <c r="B42" s="44"/>
      <c r="C42" s="44"/>
      <c r="D42" s="44"/>
      <c r="E42" s="881"/>
      <c r="F42" s="882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7888</v>
      </c>
      <c r="B43" s="349"/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86" t="s">
        <v>7889</v>
      </c>
      <c r="B44" s="349"/>
      <c r="C44" s="385"/>
      <c r="D44" s="397"/>
      <c r="E44" s="397"/>
      <c r="F44" s="410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437" t="s">
        <v>1006</v>
      </c>
      <c r="B45" s="465" t="s">
        <v>7477</v>
      </c>
      <c r="C45" s="385"/>
      <c r="D45" s="396"/>
      <c r="E45" s="396"/>
      <c r="F45" s="40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437" t="s">
        <v>2391</v>
      </c>
      <c r="B46" s="466" t="s">
        <v>30840</v>
      </c>
      <c r="C46" s="385"/>
      <c r="E46" s="396"/>
      <c r="F46" s="409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1"/>
      <c r="B47" s="31"/>
      <c r="D47" s="31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245" customFormat="1" ht="13.5" thickBot="1" x14ac:dyDescent="0.25"/>
    <row r="49" spans="1:20" s="29" customFormat="1" ht="27" thickBot="1" x14ac:dyDescent="0.45">
      <c r="A49" s="191">
        <v>510</v>
      </c>
      <c r="B49" s="181" t="s">
        <v>44</v>
      </c>
      <c r="C49" s="187"/>
      <c r="D49" s="193"/>
      <c r="E49" s="194"/>
      <c r="F49" s="19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str" cm="1">
        <f t="array" ref="A50">INDEX(XML!D:D,SMALL(IF(($G$1=XML!B:B),ROW(XML!B:B)-MIN(ROW(XML!B:B))+1,""),ROWS($A$1:A1)))</f>
        <v>FCTLAPQ</v>
      </c>
      <c r="B50" s="210" t="str">
        <f>VLOOKUP(A50,'Main Item List'!$A$3:$D$27736,2,0)</f>
        <v>Floor tiles as per quote</v>
      </c>
      <c r="C50" s="219" cm="1">
        <f t="array" ref="C50">INDEX(XML!$J$1:$J$1202,SMALL(IF(($G$1=XML!$B$1:$B$1202),ROW(XML!$B$1:$B$1202)-MIN(ROW(XML!$B$1:$B$1202))+1,""),ROWS($C$1:C1)))</f>
        <v>1</v>
      </c>
      <c r="D50" s="211" t="str">
        <f>VLOOKUP(A50,'Main Item List'!$A$3:$D$27736,3,0)</f>
        <v>quote</v>
      </c>
      <c r="E50" s="212">
        <f>VLOOKUP(A50,'Main Item List'!$A$3:$D$27736,4,0)</f>
        <v>0</v>
      </c>
      <c r="F50" s="213">
        <f t="shared" ref="F50:F53" si="1">IFERROR((C50*E50),"0")</f>
        <v>0</v>
      </c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09" t="e" cm="1">
        <f t="array" ref="A51">INDEX(XML!D:D,SMALL(IF(($G$1=XML!B:B),ROW(XML!B:B)-MIN(ROW(XML!B:B))+1,""),ROWS($A$1:A2)))</f>
        <v>#NUM!</v>
      </c>
      <c r="B51" s="210" t="e">
        <f>VLOOKUP(A51,'Main Item List'!$A$3:$D$27736,2,0)</f>
        <v>#NUM!</v>
      </c>
      <c r="C51" s="219" t="e" cm="1">
        <f t="array" ref="C51">INDEX(XML!$J$1:$J$1202,SMALL(IF(($G$1=XML!$B$1:$B$1202),ROW(XML!$B$1:$B$1202)-MIN(ROW(XML!$B$1:$B$1202))+1,""),ROWS($C$1:C2)))</f>
        <v>#NUM!</v>
      </c>
      <c r="D51" s="211" t="e">
        <f>VLOOKUP(A51,'Main Item List'!$A$3:$D$27736,3,0)</f>
        <v>#NUM!</v>
      </c>
      <c r="E51" s="212" t="e">
        <f>VLOOKUP(A51,'Main Item List'!$A$3:$D$27736,4,0)</f>
        <v>#NUM!</v>
      </c>
      <c r="F51" s="213" t="str">
        <f t="shared" si="1"/>
        <v>0</v>
      </c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09" t="e" cm="1">
        <f t="array" ref="A52">INDEX(XML!D:D,SMALL(IF(($G$1=XML!B:B),ROW(XML!B:B)-MIN(ROW(XML!B:B))+1,""),ROWS($A$1:A3)))</f>
        <v>#NUM!</v>
      </c>
      <c r="B52" s="210" t="e">
        <f>VLOOKUP(A52,'Main Item List'!$A$3:$D$27736,2,0)</f>
        <v>#NUM!</v>
      </c>
      <c r="C52" s="219" t="e" cm="1">
        <f t="array" ref="C52">INDEX(XML!$J$1:$J$1202,SMALL(IF(($G$1=XML!$B$1:$B$1202),ROW(XML!$B$1:$B$1202)-MIN(ROW(XML!$B$1:$B$1202))+1,""),ROWS($C$1:C3)))</f>
        <v>#NUM!</v>
      </c>
      <c r="D52" s="211" t="e">
        <f>VLOOKUP(A52,'Main Item List'!$A$3:$D$27736,3,0)</f>
        <v>#NUM!</v>
      </c>
      <c r="E52" s="212" t="e">
        <f>VLOOKUP(A52,'Main Item List'!$A$3:$D$27736,4,0)</f>
        <v>#NUM!</v>
      </c>
      <c r="F52" s="213" t="str">
        <f t="shared" si="1"/>
        <v>0</v>
      </c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09" t="e" cm="1">
        <f t="array" ref="A53">INDEX(XML!D:D,SMALL(IF(($G$1=XML!B:B),ROW(XML!B:B)-MIN(ROW(XML!B:B))+1,""),ROWS($A$1:A4)))</f>
        <v>#NUM!</v>
      </c>
      <c r="B53" s="210" t="e">
        <f>VLOOKUP(A53,'Main Item List'!$A$3:$D$27736,2,0)</f>
        <v>#NUM!</v>
      </c>
      <c r="C53" s="219" t="e" cm="1">
        <f t="array" ref="C53">INDEX(XML!$J$1:$J$1202,SMALL(IF(($G$1=XML!$B$1:$B$1202),ROW(XML!$B$1:$B$1202)-MIN(ROW(XML!$B$1:$B$1202))+1,""),ROWS($C$1:C4)))</f>
        <v>#NUM!</v>
      </c>
      <c r="D53" s="211" t="e">
        <f>VLOOKUP(A53,'Main Item List'!$A$3:$D$27736,3,0)</f>
        <v>#NUM!</v>
      </c>
      <c r="E53" s="212" t="e">
        <f>VLOOKUP(A53,'Main Item List'!$A$3:$D$27736,4,0)</f>
        <v>#NUM!</v>
      </c>
      <c r="F53" s="213" t="str">
        <f t="shared" si="1"/>
        <v>0</v>
      </c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76" customFormat="1" x14ac:dyDescent="0.2">
      <c r="A54" s="160"/>
      <c r="B54" s="220"/>
      <c r="C54" s="221"/>
      <c r="D54" s="220"/>
      <c r="E54" s="222"/>
      <c r="F54" s="145"/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160"/>
      <c r="B55" s="813" t="s">
        <v>1249</v>
      </c>
      <c r="C55" s="813"/>
      <c r="D55" s="813"/>
      <c r="E55" s="159">
        <f>SUM(F50:F54)</f>
        <v>0</v>
      </c>
      <c r="F55" s="145"/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</sheetData>
  <mergeCells count="7">
    <mergeCell ref="B55:D55"/>
    <mergeCell ref="D6:F6"/>
    <mergeCell ref="A34:F34"/>
    <mergeCell ref="E42:F42"/>
    <mergeCell ref="B38:F38"/>
    <mergeCell ref="B39:F39"/>
    <mergeCell ref="B40:F40"/>
  </mergeCells>
  <phoneticPr fontId="75" type="noConversion"/>
  <dataValidations count="1">
    <dataValidation type="list" allowBlank="1" showInputMessage="1" showErrorMessage="1" sqref="H9" xr:uid="{5CA69B49-2DDF-4C3F-827F-0A4C5FF84949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89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130">
    <tabColor rgb="FFFFFF00"/>
  </sheetPr>
  <dimension ref="A1:H11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CONCATENATE('510 Tiles'!E9,"/",'510 Tiles'!F9)</f>
        <v>JNB 20058/510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'510 Tiles'!A11</f>
        <v xml:space="preserve">Hubbers Flooring </v>
      </c>
    </row>
    <row r="3" spans="1:8" x14ac:dyDescent="0.2">
      <c r="B3" t="str">
        <f>'510 Tiles'!A22</f>
        <v>FCTLAPQ</v>
      </c>
      <c r="C3" t="str">
        <f>'510 Tiles'!A22</f>
        <v>FCTLAPQ</v>
      </c>
      <c r="D3" t="str">
        <f>'510 Tiles'!B22</f>
        <v>Floor tiles as per quote</v>
      </c>
      <c r="E3" s="14">
        <f>'510 Tiles'!C22</f>
        <v>1</v>
      </c>
      <c r="F3" s="75" t="str">
        <f>'510 Tiles'!D22</f>
        <v>quote</v>
      </c>
      <c r="G3" s="99">
        <f>'510 Tiles'!E22</f>
        <v>0</v>
      </c>
      <c r="H3" s="99">
        <f>E3*G3</f>
        <v>0</v>
      </c>
    </row>
    <row r="4" spans="1:8" x14ac:dyDescent="0.2">
      <c r="B4" t="e">
        <f>'510 Tiles'!A23</f>
        <v>#NUM!</v>
      </c>
      <c r="C4" t="e">
        <f>'510 Tiles'!A23</f>
        <v>#NUM!</v>
      </c>
      <c r="D4" t="e">
        <f>'510 Tiles'!B23</f>
        <v>#NUM!</v>
      </c>
      <c r="E4" s="14" t="e">
        <f>'510 Tiles'!C23</f>
        <v>#NUM!</v>
      </c>
      <c r="F4" s="75" t="e">
        <f>'510 Tiles'!D23</f>
        <v>#NUM!</v>
      </c>
      <c r="G4" s="99" t="e">
        <f>'510 Tiles'!E23</f>
        <v>#NUM!</v>
      </c>
      <c r="H4" s="99" t="e">
        <f t="shared" ref="H4:H11" si="0">E4*G4</f>
        <v>#NUM!</v>
      </c>
    </row>
    <row r="5" spans="1:8" x14ac:dyDescent="0.2">
      <c r="B5" t="e">
        <f>'510 Tiles'!A24</f>
        <v>#NUM!</v>
      </c>
      <c r="C5" t="e">
        <f>'510 Tiles'!A24</f>
        <v>#NUM!</v>
      </c>
      <c r="D5" t="e">
        <f>'510 Tiles'!B24</f>
        <v>#NUM!</v>
      </c>
      <c r="E5" s="14" t="e">
        <f>'510 Tiles'!C24</f>
        <v>#NUM!</v>
      </c>
      <c r="F5" s="75" t="e">
        <f>'510 Tiles'!D24</f>
        <v>#NUM!</v>
      </c>
      <c r="G5" s="99" t="e">
        <f>'510 Tiles'!E24</f>
        <v>#NUM!</v>
      </c>
      <c r="H5" s="99" t="e">
        <f t="shared" si="0"/>
        <v>#NUM!</v>
      </c>
    </row>
    <row r="6" spans="1:8" x14ac:dyDescent="0.2">
      <c r="B6" t="e">
        <f>'510 Tiles'!A25</f>
        <v>#NUM!</v>
      </c>
      <c r="C6" t="e">
        <f>'510 Tiles'!A25</f>
        <v>#NUM!</v>
      </c>
      <c r="D6" t="e">
        <f>'510 Tiles'!B25</f>
        <v>#NUM!</v>
      </c>
      <c r="E6" s="14" t="e">
        <f>'510 Tiles'!C25</f>
        <v>#NUM!</v>
      </c>
      <c r="F6" s="75" t="e">
        <f>'510 Tiles'!D25</f>
        <v>#NUM!</v>
      </c>
      <c r="G6" s="99" t="e">
        <f>'510 Tiles'!E25</f>
        <v>#NUM!</v>
      </c>
      <c r="H6" s="99" t="e">
        <f t="shared" si="0"/>
        <v>#NUM!</v>
      </c>
    </row>
    <row r="7" spans="1:8" x14ac:dyDescent="0.2">
      <c r="B7" t="e">
        <f>'510 Tiles'!#REF!</f>
        <v>#REF!</v>
      </c>
      <c r="C7" t="e">
        <f>'510 Tiles'!#REF!</f>
        <v>#REF!</v>
      </c>
      <c r="D7" t="e">
        <f>'510 Tiles'!#REF!</f>
        <v>#REF!</v>
      </c>
      <c r="E7" s="14" t="e">
        <f>'510 Tiles'!#REF!</f>
        <v>#REF!</v>
      </c>
      <c r="F7" s="75" t="e">
        <f>'510 Tiles'!#REF!</f>
        <v>#REF!</v>
      </c>
      <c r="G7" s="99" t="e">
        <f>'510 Tiles'!#REF!</f>
        <v>#REF!</v>
      </c>
      <c r="H7" s="99" t="e">
        <f t="shared" si="0"/>
        <v>#REF!</v>
      </c>
    </row>
    <row r="8" spans="1:8" x14ac:dyDescent="0.2">
      <c r="B8">
        <f>'510 Tiles'!A26</f>
        <v>0</v>
      </c>
      <c r="C8">
        <f>'510 Tiles'!A26</f>
        <v>0</v>
      </c>
      <c r="D8">
        <f>'510 Tiles'!B26</f>
        <v>0</v>
      </c>
      <c r="E8" s="14">
        <f>'510 Tiles'!C26</f>
        <v>0</v>
      </c>
      <c r="F8" s="75">
        <f>'510 Tiles'!D26</f>
        <v>0</v>
      </c>
      <c r="G8" s="99">
        <f>'510 Tiles'!E26</f>
        <v>0</v>
      </c>
      <c r="H8" s="99">
        <f t="shared" si="0"/>
        <v>0</v>
      </c>
    </row>
    <row r="9" spans="1:8" x14ac:dyDescent="0.2">
      <c r="B9">
        <f>'510 Tiles'!A27</f>
        <v>0</v>
      </c>
      <c r="C9">
        <f>'510 Tiles'!A27</f>
        <v>0</v>
      </c>
      <c r="D9">
        <f>'510 Tiles'!B27</f>
        <v>0</v>
      </c>
      <c r="E9" s="14">
        <f>'510 Tiles'!C27</f>
        <v>0</v>
      </c>
      <c r="F9" s="75">
        <f>'510 Tiles'!D27</f>
        <v>0</v>
      </c>
      <c r="G9" s="99">
        <f>'510 Tiles'!E27</f>
        <v>0</v>
      </c>
      <c r="H9" s="99">
        <f t="shared" si="0"/>
        <v>0</v>
      </c>
    </row>
    <row r="10" spans="1:8" x14ac:dyDescent="0.2">
      <c r="B10">
        <f>'510 Tiles'!A28</f>
        <v>0</v>
      </c>
      <c r="C10">
        <f>'510 Tiles'!A28</f>
        <v>0</v>
      </c>
      <c r="D10">
        <f>'510 Tiles'!B28</f>
        <v>0</v>
      </c>
      <c r="E10" s="14">
        <f>'510 Tiles'!C28</f>
        <v>0</v>
      </c>
      <c r="F10" s="75">
        <f>'510 Tiles'!D28</f>
        <v>0</v>
      </c>
      <c r="G10" s="99">
        <f>'510 Tiles'!E28</f>
        <v>0</v>
      </c>
      <c r="H10" s="99">
        <f t="shared" si="0"/>
        <v>0</v>
      </c>
    </row>
    <row r="11" spans="1:8" x14ac:dyDescent="0.2">
      <c r="B11">
        <f>'510 Tiles'!A29</f>
        <v>0</v>
      </c>
      <c r="C11">
        <f>'510 Tiles'!A29</f>
        <v>0</v>
      </c>
      <c r="D11">
        <f>'510 Tiles'!B29</f>
        <v>0</v>
      </c>
      <c r="E11" s="14">
        <f>'510 Tiles'!C29</f>
        <v>0</v>
      </c>
      <c r="F11" s="75">
        <f>'510 Tiles'!D29</f>
        <v>0</v>
      </c>
      <c r="G11" s="99">
        <f>'510 Tiles'!E29</f>
        <v>0</v>
      </c>
      <c r="H11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51">
    <tabColor indexed="10"/>
  </sheetPr>
  <dimension ref="A1:T121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530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3371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54367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1000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 xml:space="preserve">Hubbers Flooring </v>
      </c>
      <c r="B11" s="23"/>
      <c r="D11" s="33" t="s">
        <v>905</v>
      </c>
      <c r="E11" s="398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6c Champion Rd, Richmond, Nelson</v>
      </c>
      <c r="B12" s="357"/>
      <c r="D12" s="33" t="s">
        <v>907</v>
      </c>
      <c r="E12" s="398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03 544 5793</v>
      </c>
      <c r="C13" s="36"/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021 953 331</v>
      </c>
      <c r="C14" s="36"/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tracey.bonis@hubbersflooring.co.nz</v>
      </c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Tracey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A45</f>
        <v>FCVLAPQ</v>
      </c>
      <c r="B22" s="358" t="str">
        <f>VLOOKUP(A22,$A$43:$E$394,2,0)</f>
        <v>Vinyl flooring as per quote</v>
      </c>
      <c r="C22" s="40">
        <f>VLOOKUP(A22,$A$43:$E$394,3,0)</f>
        <v>1</v>
      </c>
      <c r="D22" s="40" t="str">
        <f>VLOOKUP(A22,$A$43:$E$394,4,0)</f>
        <v>quote</v>
      </c>
      <c r="E22" s="434">
        <f>VLOOKUP(A22,$A$43:$E$394,5,0)</f>
        <v>0</v>
      </c>
      <c r="F22" s="390">
        <f>C22*E22</f>
        <v>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 t="shared" ref="A23" si="0">A46</f>
        <v>#NUM!</v>
      </c>
      <c r="B23" s="358" t="e">
        <f>VLOOKUP(A23,$A$43:$E$394,2,0)</f>
        <v>#NUM!</v>
      </c>
      <c r="C23" s="40" t="e">
        <f>VLOOKUP(A23,$A$43:$E$394,3,0)</f>
        <v>#NUM!</v>
      </c>
      <c r="D23" s="40" t="e">
        <f>VLOOKUP(A23,$A$43:$E$394,4,0)</f>
        <v>#NUM!</v>
      </c>
      <c r="E23" s="383" t="e">
        <f>VLOOKUP(A23,$A$43:$E$394,5,0)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3"/>
      <c r="D24" s="389"/>
      <c r="E24" s="389"/>
      <c r="F24" s="477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0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53"/>
      <c r="B33" s="53"/>
      <c r="C33" s="53"/>
      <c r="D33" s="48"/>
      <c r="E33" s="48"/>
      <c r="F33" s="48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15" t="s">
        <v>1858</v>
      </c>
      <c r="B34" s="890"/>
      <c r="C34" s="890"/>
      <c r="D34" s="890"/>
      <c r="E34" s="890"/>
      <c r="F34" s="890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7"/>
      <c r="B35" s="876"/>
      <c r="C35" s="876"/>
      <c r="D35" s="876"/>
      <c r="E35" s="876"/>
      <c r="F35" s="876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7"/>
      <c r="B36" s="47"/>
      <c r="C36" s="47"/>
      <c r="D36" s="129"/>
      <c r="E36" s="129"/>
      <c r="F36" s="12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53"/>
      <c r="B37" s="53"/>
      <c r="C37" s="53"/>
      <c r="D37" s="48"/>
      <c r="E37" s="48"/>
      <c r="F37" s="48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37" t="s">
        <v>7888</v>
      </c>
      <c r="B38" s="349"/>
      <c r="C38" s="385"/>
      <c r="D38" s="396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37" t="s">
        <v>7889</v>
      </c>
      <c r="B39" s="349"/>
      <c r="C39" s="385"/>
      <c r="D39" s="397"/>
      <c r="E39" s="397"/>
      <c r="F39" s="410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37" t="s">
        <v>1006</v>
      </c>
      <c r="B40" s="465" t="s">
        <v>7477</v>
      </c>
      <c r="C40" s="385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86" t="s">
        <v>2391</v>
      </c>
      <c r="B41" s="474" t="s">
        <v>30840</v>
      </c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D42" s="31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29" customFormat="1" ht="27" thickBot="1" x14ac:dyDescent="0.45">
      <c r="A44" s="191">
        <v>525</v>
      </c>
      <c r="B44" s="181" t="s">
        <v>7926</v>
      </c>
      <c r="C44" s="192"/>
      <c r="D44" s="193"/>
      <c r="E44" s="194"/>
      <c r="F44" s="19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76" customFormat="1" x14ac:dyDescent="0.2">
      <c r="A45" s="214" t="str" cm="1">
        <f t="array" ref="A45">INDEX(XML!D:D,SMALL(IF(($G$1=XML!B:B),ROW(XML!B:B)-MIN(ROW(XML!B:B))+1,""),ROWS($A$1:A1)))</f>
        <v>FCVLAPQ</v>
      </c>
      <c r="B45" s="210" t="str">
        <f>VLOOKUP(A45,'Main Item List'!$A$3:$D$27736,2,0)</f>
        <v>Vinyl flooring as per quote</v>
      </c>
      <c r="C45" s="216" cm="1">
        <f t="array" ref="C45">INDEX(XML!$J$1:$J$1202,SMALL(IF(($G$1=XML!$B$1:$B$1202),ROW(XML!$B$1:$B$1202)-MIN(ROW(XML!$B$1:$B$1202))+1,""),ROWS($C$1:C1)))</f>
        <v>1</v>
      </c>
      <c r="D45" s="211" t="str">
        <f>VLOOKUP(A45,'Main Item List'!$A$3:$D$27736,3,0)</f>
        <v>quote</v>
      </c>
      <c r="E45" s="212">
        <f>VLOOKUP(A45,'Main Item List'!$A$3:$D$27736,4,0)</f>
        <v>0</v>
      </c>
      <c r="F45" s="213">
        <f t="shared" ref="F45:F46" si="1">IFERROR((C45*E45),"0")</f>
        <v>0</v>
      </c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214" t="e" cm="1">
        <f t="array" ref="A46">INDEX(XML!D:D,SMALL(IF(($G$1=XML!B:B),ROW(XML!B:B)-MIN(ROW(XML!B:B))+1,""),ROWS($A$1:A2)))</f>
        <v>#NUM!</v>
      </c>
      <c r="B46" s="210" t="e">
        <f>VLOOKUP(A46,'Main Item List'!$A$3:$D$27736,2,0)</f>
        <v>#NUM!</v>
      </c>
      <c r="C46" s="216" t="e" cm="1">
        <f t="array" ref="C46">INDEX(XML!$J$1:$J$1202,SMALL(IF(($G$1=XML!$B$1:$B$1202),ROW(XML!$B$1:$B$1202)-MIN(ROW(XML!$B$1:$B$1202))+1,""),ROWS($C$1:C2)))</f>
        <v>#NUM!</v>
      </c>
      <c r="D46" s="211" t="e">
        <f>VLOOKUP(A46,'Main Item List'!$A$3:$D$27736,3,0)</f>
        <v>#NUM!</v>
      </c>
      <c r="E46" s="212" t="e">
        <f>VLOOKUP(A46,'Main Item List'!$A$3:$D$27736,4,0)</f>
        <v>#NUM!</v>
      </c>
      <c r="F46" s="213" t="str">
        <f t="shared" si="1"/>
        <v>0</v>
      </c>
      <c r="G46" s="381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220"/>
      <c r="C47" s="143" t="s">
        <v>675</v>
      </c>
      <c r="D47" s="220"/>
      <c r="E47" s="222"/>
      <c r="F47" s="145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160"/>
      <c r="B48" s="813" t="s">
        <v>7927</v>
      </c>
      <c r="C48" s="813"/>
      <c r="D48" s="813"/>
      <c r="E48" s="159">
        <f>SUM(F45:F47)</f>
        <v>0</v>
      </c>
      <c r="F48" s="145"/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</sheetData>
  <mergeCells count="5">
    <mergeCell ref="B48:D48"/>
    <mergeCell ref="D6:F6"/>
    <mergeCell ref="A32:F32"/>
    <mergeCell ref="B34:F34"/>
    <mergeCell ref="B35:F35"/>
  </mergeCells>
  <dataValidations count="1">
    <dataValidation type="list" allowBlank="1" showInputMessage="1" showErrorMessage="1" sqref="H9" xr:uid="{D56C4453-4D15-41D6-862C-51E9B2A9EB80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8B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132">
    <tabColor rgb="FFFFFF00"/>
  </sheetPr>
  <dimension ref="A1:H9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CONCATENATE('530 Vinyl '!E9,"/",'530 Vinyl '!F9)</f>
        <v>JNB 20058/530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'530 Vinyl '!A11</f>
        <v xml:space="preserve">Hubbers Flooring </v>
      </c>
    </row>
    <row r="3" spans="1:8" x14ac:dyDescent="0.2">
      <c r="B3" t="str">
        <f>'530 Vinyl '!A22</f>
        <v>FCVLAPQ</v>
      </c>
      <c r="C3" t="str">
        <f>'530 Vinyl '!A22</f>
        <v>FCVLAPQ</v>
      </c>
      <c r="D3" t="str">
        <f>'530 Vinyl '!B22</f>
        <v>Vinyl flooring as per quote</v>
      </c>
      <c r="E3" s="14">
        <f>'530 Vinyl '!C22</f>
        <v>1</v>
      </c>
      <c r="F3" s="75" t="str">
        <f>'530 Vinyl '!D22</f>
        <v>quote</v>
      </c>
      <c r="G3" s="99">
        <f>'530 Vinyl '!E22</f>
        <v>0</v>
      </c>
      <c r="H3" s="99">
        <f>E3*G3</f>
        <v>0</v>
      </c>
    </row>
    <row r="4" spans="1:8" x14ac:dyDescent="0.2">
      <c r="B4" t="e">
        <f>'530 Vinyl '!A23</f>
        <v>#NUM!</v>
      </c>
      <c r="C4" t="e">
        <f>'530 Vinyl '!A23</f>
        <v>#NUM!</v>
      </c>
      <c r="D4" t="e">
        <f>'530 Vinyl '!B23</f>
        <v>#NUM!</v>
      </c>
      <c r="E4" s="14" t="e">
        <f>'530 Vinyl '!C23</f>
        <v>#NUM!</v>
      </c>
      <c r="F4" s="75" t="e">
        <f>'530 Vinyl '!D23</f>
        <v>#NUM!</v>
      </c>
      <c r="G4" s="99" t="e">
        <f>'530 Vinyl '!E23</f>
        <v>#NUM!</v>
      </c>
      <c r="H4" s="99" t="e">
        <f t="shared" ref="H4:H9" si="0">E4*G4</f>
        <v>#NUM!</v>
      </c>
    </row>
    <row r="5" spans="1:8" x14ac:dyDescent="0.2">
      <c r="B5" t="e">
        <f>'530 Vinyl '!#REF!</f>
        <v>#REF!</v>
      </c>
      <c r="C5" t="e">
        <f>'530 Vinyl '!#REF!</f>
        <v>#REF!</v>
      </c>
      <c r="D5" t="e">
        <f>'530 Vinyl '!#REF!</f>
        <v>#REF!</v>
      </c>
      <c r="E5" s="14" t="e">
        <f>'530 Vinyl '!#REF!</f>
        <v>#REF!</v>
      </c>
      <c r="F5" s="75" t="e">
        <f>'530 Vinyl '!#REF!</f>
        <v>#REF!</v>
      </c>
      <c r="G5" s="99" t="e">
        <f>'530 Vinyl '!#REF!</f>
        <v>#REF!</v>
      </c>
      <c r="H5" s="99" t="e">
        <f t="shared" si="0"/>
        <v>#REF!</v>
      </c>
    </row>
    <row r="6" spans="1:8" x14ac:dyDescent="0.2">
      <c r="B6">
        <f>'530 Vinyl '!A24</f>
        <v>0</v>
      </c>
      <c r="C6">
        <f>'530 Vinyl '!A24</f>
        <v>0</v>
      </c>
      <c r="D6">
        <f>'530 Vinyl '!B24</f>
        <v>0</v>
      </c>
      <c r="E6" s="14">
        <f>'530 Vinyl '!C24</f>
        <v>0</v>
      </c>
      <c r="F6" s="75">
        <f>'530 Vinyl '!D24</f>
        <v>0</v>
      </c>
      <c r="G6" s="99">
        <f>'530 Vinyl '!E24</f>
        <v>0</v>
      </c>
      <c r="H6" s="99">
        <f t="shared" si="0"/>
        <v>0</v>
      </c>
    </row>
    <row r="7" spans="1:8" x14ac:dyDescent="0.2">
      <c r="B7">
        <f>'530 Vinyl '!A25</f>
        <v>0</v>
      </c>
      <c r="C7">
        <f>'530 Vinyl '!A25</f>
        <v>0</v>
      </c>
      <c r="D7">
        <f>'530 Vinyl '!B25</f>
        <v>0</v>
      </c>
      <c r="E7" s="14">
        <f>'530 Vinyl '!C25</f>
        <v>0</v>
      </c>
      <c r="F7" s="75">
        <f>'530 Vinyl '!D25</f>
        <v>0</v>
      </c>
      <c r="G7" s="99">
        <f>'530 Vinyl '!E25</f>
        <v>0</v>
      </c>
      <c r="H7" s="99">
        <f t="shared" si="0"/>
        <v>0</v>
      </c>
    </row>
    <row r="8" spans="1:8" x14ac:dyDescent="0.2">
      <c r="B8">
        <f>'530 Vinyl '!A26</f>
        <v>0</v>
      </c>
      <c r="C8">
        <f>'530 Vinyl '!A26</f>
        <v>0</v>
      </c>
      <c r="D8">
        <f>'530 Vinyl '!B26</f>
        <v>0</v>
      </c>
      <c r="E8" s="14">
        <f>'530 Vinyl '!C26</f>
        <v>0</v>
      </c>
      <c r="F8" s="75">
        <f>'530 Vinyl '!D26</f>
        <v>0</v>
      </c>
      <c r="G8" s="99">
        <f>'530 Vinyl '!E26</f>
        <v>0</v>
      </c>
      <c r="H8" s="99">
        <f t="shared" si="0"/>
        <v>0</v>
      </c>
    </row>
    <row r="9" spans="1:8" x14ac:dyDescent="0.2">
      <c r="B9">
        <f>'530 Vinyl '!A27</f>
        <v>0</v>
      </c>
      <c r="C9">
        <f>'530 Vinyl '!A27</f>
        <v>0</v>
      </c>
      <c r="D9">
        <f>'530 Vinyl '!B27</f>
        <v>0</v>
      </c>
      <c r="E9" s="14">
        <f>'530 Vinyl '!C27</f>
        <v>0</v>
      </c>
      <c r="F9" s="75">
        <f>'530 Vinyl '!D27</f>
        <v>0</v>
      </c>
      <c r="G9" s="99">
        <f>'530 Vinyl '!E27</f>
        <v>0</v>
      </c>
      <c r="H9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511">
    <tabColor indexed="10"/>
  </sheetPr>
  <dimension ref="A1:T120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525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3372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54366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1000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 xml:space="preserve">Hubbers Flooring 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6c Champion Rd, Richmond,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03 544 5793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021 953 331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tracey.bonis@hubbersflooring.co.nz</v>
      </c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Tracey</v>
      </c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'525 Carpet '!A44</f>
        <v>FCCAQ</v>
      </c>
      <c r="B22" s="358" t="str">
        <f>VLOOKUP(A22,$A$42:$E$394,2,0)</f>
        <v>Carpet as quoted</v>
      </c>
      <c r="C22" s="40">
        <f>VLOOKUP(A22,$A$42:$E$394,3,0)</f>
        <v>1</v>
      </c>
      <c r="D22" s="40" t="str">
        <f>VLOOKUP(A22,$A$42:$E$394,4,0)</f>
        <v>quote</v>
      </c>
      <c r="E22" s="39">
        <f>VLOOKUP(A22,$A$42:$E$394,5,0)</f>
        <v>0</v>
      </c>
      <c r="F22" s="483">
        <f>C22*E22</f>
        <v>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59"/>
      <c r="C23" s="358"/>
      <c r="D23" s="362"/>
      <c r="E23" s="362"/>
      <c r="F23" s="453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>
        <f>SUM(F22:F26)</f>
        <v>0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>
        <f>F27*15%</f>
        <v>0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>
        <f>F27+F28</f>
        <v>0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53"/>
      <c r="B32" s="53"/>
      <c r="C32" s="53"/>
      <c r="D32" s="48"/>
      <c r="E32" s="48"/>
      <c r="F32" s="48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338" t="s">
        <v>1858</v>
      </c>
      <c r="B33" s="876"/>
      <c r="C33" s="876"/>
      <c r="D33" s="876"/>
      <c r="E33" s="876"/>
      <c r="F33" s="876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7"/>
      <c r="B34" s="876"/>
      <c r="C34" s="876"/>
      <c r="D34" s="876"/>
      <c r="E34" s="876"/>
      <c r="F34" s="876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53"/>
      <c r="B35" s="53"/>
      <c r="C35" s="53"/>
      <c r="D35" s="48"/>
      <c r="E35" s="48"/>
      <c r="F35" s="48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53"/>
      <c r="B36" s="53"/>
      <c r="C36" s="53"/>
      <c r="D36" s="48"/>
      <c r="E36" s="48"/>
      <c r="F36" s="48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 t="s">
        <v>7888</v>
      </c>
      <c r="B37" s="349"/>
      <c r="C37" s="385"/>
      <c r="D37" s="396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37" t="s">
        <v>7889</v>
      </c>
      <c r="B38" s="349"/>
      <c r="C38" s="385"/>
      <c r="D38" s="397"/>
      <c r="E38" s="397"/>
      <c r="F38" s="410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37" t="s">
        <v>1006</v>
      </c>
      <c r="B39" s="465" t="s">
        <v>7477</v>
      </c>
      <c r="C39" s="385"/>
      <c r="E39" s="396"/>
      <c r="F39" s="40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86" t="s">
        <v>2391</v>
      </c>
      <c r="B40" s="474" t="s">
        <v>30840</v>
      </c>
      <c r="C40" s="385"/>
      <c r="D40" s="396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D41" s="31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245" customFormat="1" ht="13.5" thickBot="1" x14ac:dyDescent="0.25"/>
    <row r="43" spans="1:20" s="29" customFormat="1" ht="27" thickBot="1" x14ac:dyDescent="0.45">
      <c r="A43" s="191">
        <v>525</v>
      </c>
      <c r="B43" s="181" t="s">
        <v>7925</v>
      </c>
      <c r="C43" s="192"/>
      <c r="D43" s="193"/>
      <c r="E43" s="194"/>
      <c r="F43" s="195"/>
      <c r="G43" s="136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29" customFormat="1" x14ac:dyDescent="0.2">
      <c r="A44" s="214" t="str" cm="1">
        <f t="array" ref="A44">INDEX(XML!D:D,SMALL(IF(($G$1=XML!B:B),ROW(XML!B:B)-MIN(ROW(XML!B:B))+1,""),ROWS($A$1:A1)))</f>
        <v>FCCAQ</v>
      </c>
      <c r="B44" s="210" t="str">
        <f>VLOOKUP(A44,'Main Item List'!$A$3:$D$27736,2,0)</f>
        <v>Carpet as quoted</v>
      </c>
      <c r="C44" s="216" cm="1">
        <f t="array" ref="C44">INDEX(XML!$J$1:$J$1202,SMALL(IF(($G$1=XML!$B$1:$B$1202),ROW(XML!$B$1:$B$1202)-MIN(ROW(XML!$B$1:$B$1202))+1,""),ROWS($C$1:C1)))</f>
        <v>1</v>
      </c>
      <c r="D44" s="211" t="str">
        <f>VLOOKUP(A44,'Main Item List'!$A$3:$D$27736,3,0)</f>
        <v>quote</v>
      </c>
      <c r="E44" s="212">
        <f>VLOOKUP(A44,'Main Item List'!$A$3:$D$27736,4,0)</f>
        <v>0</v>
      </c>
      <c r="F44" s="213">
        <f t="shared" ref="F44" si="0">IFERROR((C44*E44),"0")</f>
        <v>0</v>
      </c>
      <c r="G44" s="381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160"/>
      <c r="B45" s="220"/>
      <c r="C45" s="143" t="s">
        <v>675</v>
      </c>
      <c r="D45" s="220"/>
      <c r="E45" s="222"/>
      <c r="F45" s="145"/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160"/>
      <c r="B46" s="813" t="s">
        <v>7928</v>
      </c>
      <c r="C46" s="813"/>
      <c r="D46" s="813"/>
      <c r="E46" s="159">
        <f>SUM(F44:F45)</f>
        <v>0</v>
      </c>
      <c r="F46" s="14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</sheetData>
  <mergeCells count="5">
    <mergeCell ref="B46:D46"/>
    <mergeCell ref="D6:F6"/>
    <mergeCell ref="A31:F31"/>
    <mergeCell ref="B33:F33"/>
    <mergeCell ref="B34:F34"/>
  </mergeCells>
  <phoneticPr fontId="75" type="noConversion"/>
  <dataValidations count="1">
    <dataValidation type="list" allowBlank="1" showInputMessage="1" showErrorMessage="1" sqref="H9" xr:uid="{216BC13C-9936-4223-BDBA-77EFF2B6971E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8D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131">
    <tabColor rgb="FFFFFF00"/>
  </sheetPr>
  <dimension ref="A1:H4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t="str">
        <f>CONCATENATE('525 Carpet '!E9,"/",'525 Carpet '!F9)</f>
        <v>JNB 20058/525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'525 Carpet '!A11</f>
        <v xml:space="preserve">Hubbers Flooring </v>
      </c>
    </row>
    <row r="3" spans="1:8" x14ac:dyDescent="0.2">
      <c r="B3" t="e">
        <f>'525 Carpet '!#REF!</f>
        <v>#REF!</v>
      </c>
      <c r="C3" t="e">
        <f>'525 Carpet '!#REF!</f>
        <v>#REF!</v>
      </c>
      <c r="D3" t="e">
        <f>'525 Carpet '!#REF!</f>
        <v>#REF!</v>
      </c>
      <c r="E3" s="14" t="e">
        <f>'525 Carpet '!#REF!</f>
        <v>#REF!</v>
      </c>
      <c r="F3" s="75" t="e">
        <f>'525 Carpet '!#REF!</f>
        <v>#REF!</v>
      </c>
      <c r="G3" s="99" t="e">
        <f>'525 Carpet '!#REF!</f>
        <v>#REF!</v>
      </c>
      <c r="H3" s="99" t="e">
        <f>E3*G3</f>
        <v>#REF!</v>
      </c>
    </row>
    <row r="4" spans="1:8" x14ac:dyDescent="0.2">
      <c r="B4" t="str">
        <f>'525 Carpet '!A22</f>
        <v>FCCAQ</v>
      </c>
      <c r="C4" t="str">
        <f>'525 Carpet '!A22</f>
        <v>FCCAQ</v>
      </c>
      <c r="D4" t="str">
        <f>'525 Carpet '!B22</f>
        <v>Carpet as quoted</v>
      </c>
      <c r="E4" s="14">
        <f>'525 Carpet '!C22</f>
        <v>1</v>
      </c>
      <c r="F4" s="75" t="str">
        <f>'525 Carpet '!D22</f>
        <v>quote</v>
      </c>
      <c r="G4" s="99">
        <f>'525 Carpet '!E22</f>
        <v>0</v>
      </c>
      <c r="H4" s="99">
        <f>E4*G4</f>
        <v>0</v>
      </c>
    </row>
  </sheetData>
  <pageMargins left="0.7" right="0.7" top="0.75" bottom="0.75" header="0.3" footer="0.3"/>
  <pageSetup orientation="portrait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52">
    <tabColor indexed="10"/>
  </sheetPr>
  <dimension ref="A1:T147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555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7862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54372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1394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The Concrete Company</v>
      </c>
      <c r="B11" s="23"/>
      <c r="D11" s="33" t="s">
        <v>905</v>
      </c>
      <c r="E11" s="398"/>
      <c r="F11" s="343">
        <f ca="1">NOW()</f>
        <v>44232.452986342592</v>
      </c>
      <c r="G11" s="379" t="s">
        <v>30482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58 Swamp Road, Richmond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0">
        <f>VLOOKUP(C10,Suppliers!$A$1:$H$674,4,0)</f>
        <v>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027 488 8074</v>
      </c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info@theconcretecompany.co.nz</v>
      </c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Jamie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414"/>
      <c r="F17" s="507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398"/>
      <c r="F18" s="370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401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401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5" t="s">
        <v>1055</v>
      </c>
      <c r="B23" s="357" t="str">
        <f>'Main Sheet'!B7</f>
        <v>Site Address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60" t="s">
        <v>1948</v>
      </c>
      <c r="B25" s="60" t="s">
        <v>935</v>
      </c>
      <c r="C25" s="60" t="s">
        <v>937</v>
      </c>
      <c r="D25" s="60" t="s">
        <v>936</v>
      </c>
      <c r="E25" s="61" t="s">
        <v>1864</v>
      </c>
      <c r="F25" s="457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'555 Siteworks'!A62</f>
        <v>EWPRPN</v>
      </c>
      <c r="B26" s="358" t="str">
        <f t="shared" ref="B26:B36" si="0">VLOOKUP(A26,$A$60:$E$401,2,0)</f>
        <v>Driveway, path, patio preparation</v>
      </c>
      <c r="C26" s="40">
        <f t="shared" ref="C26:C36" si="1">VLOOKUP(A26,$A$60:$E$401,3,0)</f>
        <v>43.98</v>
      </c>
      <c r="D26" s="40" t="str">
        <f t="shared" ref="D26:D36" si="2">VLOOKUP(A26,$A$60:$E$401,4,0)</f>
        <v>m2</v>
      </c>
      <c r="E26" s="434">
        <f t="shared" ref="E26:E36" si="3">VLOOKUP(A26,$A$60:$E$401,5,0)</f>
        <v>15</v>
      </c>
      <c r="F26" s="390">
        <f>C26*E26</f>
        <v>659.69999999999993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'555 Siteworks'!A63</f>
        <v>EWDEAM</v>
      </c>
      <c r="B27" s="358" t="str">
        <f t="shared" si="0"/>
        <v>Exposed aggregate concrete with mesh</v>
      </c>
      <c r="C27" s="40">
        <f t="shared" si="1"/>
        <v>35.700000000000003</v>
      </c>
      <c r="D27" s="40" t="str">
        <f t="shared" si="2"/>
        <v>m2</v>
      </c>
      <c r="E27" s="383">
        <f t="shared" si="3"/>
        <v>68.400000000000006</v>
      </c>
      <c r="F27" s="390">
        <f t="shared" ref="F27:F36" si="4">C27*E27</f>
        <v>2441.8800000000006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'555 Siteworks'!A64</f>
        <v>EWPCCEM</v>
      </c>
      <c r="B28" s="358" t="str">
        <f t="shared" si="0"/>
        <v>Plain concrete - with mesh</v>
      </c>
      <c r="C28" s="40">
        <f t="shared" si="1"/>
        <v>8.2799999999999994</v>
      </c>
      <c r="D28" s="40" t="str">
        <f t="shared" si="2"/>
        <v>m2</v>
      </c>
      <c r="E28" s="383">
        <f t="shared" si="3"/>
        <v>61.33</v>
      </c>
      <c r="F28" s="390">
        <f t="shared" si="4"/>
        <v>507.81239999999997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>'555 Siteworks'!A65</f>
        <v>EW10012</v>
      </c>
      <c r="B29" s="358" t="str">
        <f t="shared" si="0"/>
        <v>Exposed Aggregate clean up</v>
      </c>
      <c r="C29" s="40">
        <f t="shared" si="1"/>
        <v>1</v>
      </c>
      <c r="D29" s="40" t="str">
        <f t="shared" si="2"/>
        <v>sum</v>
      </c>
      <c r="E29" s="383">
        <f t="shared" si="3"/>
        <v>500</v>
      </c>
      <c r="F29" s="390">
        <f t="shared" si="4"/>
        <v>500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>'555 Siteworks'!A66</f>
        <v>#NUM!</v>
      </c>
      <c r="B30" s="358" t="e">
        <f t="shared" si="0"/>
        <v>#NUM!</v>
      </c>
      <c r="C30" s="40" t="e">
        <f t="shared" si="1"/>
        <v>#NUM!</v>
      </c>
      <c r="D30" s="40" t="e">
        <f t="shared" si="2"/>
        <v>#NUM!</v>
      </c>
      <c r="E30" s="383" t="e">
        <f t="shared" si="3"/>
        <v>#NUM!</v>
      </c>
      <c r="F30" s="390" t="e">
        <f t="shared" si="4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>'555 Siteworks'!A67</f>
        <v>#NUM!</v>
      </c>
      <c r="B31" s="358" t="e">
        <f t="shared" si="0"/>
        <v>#NUM!</v>
      </c>
      <c r="C31" s="40" t="e">
        <f t="shared" si="1"/>
        <v>#NUM!</v>
      </c>
      <c r="D31" s="40" t="e">
        <f t="shared" si="2"/>
        <v>#NUM!</v>
      </c>
      <c r="E31" s="383" t="e">
        <f t="shared" si="3"/>
        <v>#NUM!</v>
      </c>
      <c r="F31" s="390" t="e">
        <f t="shared" si="4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e">
        <f>'555 Siteworks'!A68</f>
        <v>#NUM!</v>
      </c>
      <c r="B32" s="358" t="e">
        <f t="shared" si="0"/>
        <v>#NUM!</v>
      </c>
      <c r="C32" s="40" t="e">
        <f t="shared" si="1"/>
        <v>#NUM!</v>
      </c>
      <c r="D32" s="40" t="e">
        <f t="shared" si="2"/>
        <v>#NUM!</v>
      </c>
      <c r="E32" s="383" t="e">
        <f t="shared" si="3"/>
        <v>#NUM!</v>
      </c>
      <c r="F32" s="390" t="e">
        <f t="shared" si="4"/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 t="e">
        <f>'555 Siteworks'!A69</f>
        <v>#NUM!</v>
      </c>
      <c r="B33" s="358" t="e">
        <f t="shared" si="0"/>
        <v>#NUM!</v>
      </c>
      <c r="C33" s="40" t="e">
        <f t="shared" si="1"/>
        <v>#NUM!</v>
      </c>
      <c r="D33" s="40" t="e">
        <f t="shared" si="2"/>
        <v>#NUM!</v>
      </c>
      <c r="E33" s="383" t="e">
        <f t="shared" si="3"/>
        <v>#NUM!</v>
      </c>
      <c r="F33" s="390" t="e">
        <f t="shared" si="4"/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2" t="e">
        <f>'555 Siteworks'!A70</f>
        <v>#NUM!</v>
      </c>
      <c r="B34" s="358" t="e">
        <f t="shared" si="0"/>
        <v>#NUM!</v>
      </c>
      <c r="C34" s="40" t="e">
        <f t="shared" si="1"/>
        <v>#NUM!</v>
      </c>
      <c r="D34" s="40" t="e">
        <f t="shared" si="2"/>
        <v>#NUM!</v>
      </c>
      <c r="E34" s="383" t="e">
        <f t="shared" si="3"/>
        <v>#NUM!</v>
      </c>
      <c r="F34" s="390" t="e">
        <f t="shared" si="4"/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 t="e">
        <f>'555 Siteworks'!A71</f>
        <v>#NUM!</v>
      </c>
      <c r="B35" s="358" t="e">
        <f t="shared" si="0"/>
        <v>#NUM!</v>
      </c>
      <c r="C35" s="40" t="e">
        <f t="shared" si="1"/>
        <v>#NUM!</v>
      </c>
      <c r="D35" s="40" t="e">
        <f t="shared" si="2"/>
        <v>#NUM!</v>
      </c>
      <c r="E35" s="383" t="e">
        <f t="shared" si="3"/>
        <v>#NUM!</v>
      </c>
      <c r="F35" s="390" t="e">
        <f t="shared" si="4"/>
        <v>#NUM!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 t="e">
        <f>'555 Siteworks'!A72</f>
        <v>#NUM!</v>
      </c>
      <c r="B36" s="358" t="e">
        <f t="shared" si="0"/>
        <v>#NUM!</v>
      </c>
      <c r="C36" s="40" t="e">
        <f t="shared" si="1"/>
        <v>#NUM!</v>
      </c>
      <c r="D36" s="40" t="e">
        <f t="shared" si="2"/>
        <v>#NUM!</v>
      </c>
      <c r="E36" s="383" t="e">
        <f t="shared" si="3"/>
        <v>#NUM!</v>
      </c>
      <c r="F36" s="390" t="e">
        <f t="shared" si="4"/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2"/>
      <c r="B37" s="364"/>
      <c r="C37" s="38"/>
      <c r="D37" s="40"/>
      <c r="E37" s="383"/>
      <c r="F37" s="390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2"/>
      <c r="B38" s="364"/>
      <c r="C38" s="38"/>
      <c r="D38" s="40"/>
      <c r="E38" s="383"/>
      <c r="F38" s="390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62"/>
      <c r="B39" s="359"/>
      <c r="C39" s="358"/>
      <c r="D39" s="362"/>
      <c r="E39" s="362"/>
      <c r="F39" s="453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63"/>
      <c r="B40" s="361"/>
      <c r="C40" s="353"/>
      <c r="D40" s="475"/>
      <c r="E40" s="475"/>
      <c r="F40" s="477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1"/>
      <c r="B41" s="31"/>
      <c r="C41" s="31"/>
      <c r="D41" s="31"/>
      <c r="E41" s="63" t="s">
        <v>1896</v>
      </c>
      <c r="F41" s="454" t="e">
        <f>SUM(F26:F40)</f>
        <v>#NUM!</v>
      </c>
      <c r="G41" s="387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E42" s="33" t="s">
        <v>1897</v>
      </c>
      <c r="F42" s="455" t="e">
        <f>F41*15%</f>
        <v>#NUM!</v>
      </c>
      <c r="G42" s="387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E43" s="33" t="s">
        <v>1395</v>
      </c>
      <c r="F43" s="454" t="e">
        <f>F41+F42</f>
        <v>#NUM!</v>
      </c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E44" s="33"/>
      <c r="F44" s="222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24.75" customHeight="1" x14ac:dyDescent="0.2">
      <c r="A45" s="869" t="s">
        <v>1008</v>
      </c>
      <c r="B45" s="869"/>
      <c r="C45" s="869"/>
      <c r="D45" s="869"/>
      <c r="E45" s="869"/>
      <c r="F45" s="86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ht="18" customHeight="1" x14ac:dyDescent="0.2">
      <c r="A46" s="53"/>
      <c r="B46" s="53"/>
      <c r="C46" s="53"/>
      <c r="D46" s="48"/>
      <c r="E46" s="48"/>
      <c r="F46" s="48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ht="18" customHeight="1" x14ac:dyDescent="0.2">
      <c r="A47" s="415" t="s">
        <v>1858</v>
      </c>
      <c r="B47" s="890"/>
      <c r="C47" s="890"/>
      <c r="D47" s="890"/>
      <c r="E47" s="890"/>
      <c r="F47" s="890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ht="18" customHeight="1" x14ac:dyDescent="0.2">
      <c r="A48" s="47"/>
      <c r="B48" s="890"/>
      <c r="C48" s="890"/>
      <c r="D48" s="890"/>
      <c r="E48" s="890"/>
      <c r="F48" s="890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ht="18" customHeight="1" x14ac:dyDescent="0.2">
      <c r="A49" s="47"/>
      <c r="B49" s="890"/>
      <c r="C49" s="890"/>
      <c r="D49" s="890"/>
      <c r="E49" s="890"/>
      <c r="F49" s="890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ht="18" customHeight="1" x14ac:dyDescent="0.2">
      <c r="A50" s="53"/>
      <c r="B50" s="890"/>
      <c r="C50" s="890"/>
      <c r="D50" s="890"/>
      <c r="E50" s="890"/>
      <c r="F50" s="890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53"/>
      <c r="B51" s="53"/>
      <c r="C51" s="53"/>
      <c r="D51" s="48"/>
      <c r="E51" s="48"/>
      <c r="F51" s="48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53"/>
      <c r="B52" s="53"/>
      <c r="C52" s="53"/>
      <c r="D52" s="48"/>
      <c r="E52" s="48"/>
      <c r="F52" s="48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437" t="s">
        <v>7888</v>
      </c>
      <c r="B53" s="349"/>
      <c r="C53" s="385"/>
      <c r="D53" s="396"/>
      <c r="E53" s="396"/>
      <c r="F53" s="409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A54" s="437" t="s">
        <v>7889</v>
      </c>
      <c r="B54" s="349"/>
      <c r="C54" s="385"/>
      <c r="D54" s="397"/>
      <c r="E54" s="397"/>
      <c r="F54" s="410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x14ac:dyDescent="0.2">
      <c r="A55" s="386" t="s">
        <v>1006</v>
      </c>
      <c r="B55" s="474" t="s">
        <v>7477</v>
      </c>
      <c r="C55" s="385"/>
      <c r="E55" s="396"/>
      <c r="F55" s="409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x14ac:dyDescent="0.2">
      <c r="A56" s="437" t="s">
        <v>2391</v>
      </c>
      <c r="B56" s="466" t="s">
        <v>3373</v>
      </c>
      <c r="C56" s="385"/>
      <c r="D56" s="396"/>
      <c r="E56" s="396"/>
      <c r="F56" s="409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x14ac:dyDescent="0.2">
      <c r="A57" s="437"/>
      <c r="B57" s="466" t="s">
        <v>66</v>
      </c>
      <c r="C57" s="385"/>
      <c r="D57" s="396"/>
      <c r="E57" s="396"/>
      <c r="F57" s="409"/>
      <c r="G57" s="245"/>
      <c r="H57" s="245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x14ac:dyDescent="0.2">
      <c r="A58" s="437"/>
      <c r="B58" s="466" t="s">
        <v>67</v>
      </c>
      <c r="C58" s="385"/>
      <c r="E58" s="396"/>
      <c r="F58" s="409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A59" s="437"/>
      <c r="B59" s="466" t="s">
        <v>30840</v>
      </c>
      <c r="C59" s="385"/>
      <c r="D59" s="396"/>
      <c r="E59" s="396"/>
      <c r="F59" s="409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245" customFormat="1" ht="13.5" thickBot="1" x14ac:dyDescent="0.25"/>
    <row r="61" spans="1:20" s="29" customFormat="1" ht="27" thickBot="1" x14ac:dyDescent="0.45">
      <c r="A61" s="191">
        <v>555</v>
      </c>
      <c r="B61" s="181" t="s">
        <v>2908</v>
      </c>
      <c r="C61" s="187"/>
      <c r="D61" s="193"/>
      <c r="E61" s="194"/>
      <c r="F61" s="195"/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76" customFormat="1" x14ac:dyDescent="0.2">
      <c r="A62" s="209" t="str" cm="1">
        <f t="array" ref="A62">INDEX(XML!D:D,SMALL(IF(($G$1=XML!B:B),ROW(XML!B:B)-MIN(ROW(XML!B:B))+1,""),ROWS($A$1:A1)))</f>
        <v>EWPRPN</v>
      </c>
      <c r="B62" s="210" t="str">
        <f>VLOOKUP(A62,'Main Item List'!$A$3:$D$27736,2,0)</f>
        <v>Driveway, path, patio preparation</v>
      </c>
      <c r="C62" s="219" cm="1">
        <f t="array" ref="C62">INDEX(XML!$J$1:$J$1202,SMALL(IF(($G$1=XML!$B$1:$B$1202),ROW(XML!$B$1:$B$1202)-MIN(ROW(XML!$B$1:$B$1202))+1,""),ROWS($C$1:C1)))</f>
        <v>43.98</v>
      </c>
      <c r="D62" s="211" t="str">
        <f>VLOOKUP(A62,'Main Item List'!$A$3:$D$27736,3,0)</f>
        <v>m2</v>
      </c>
      <c r="E62" s="212">
        <f>VLOOKUP(A62,'Main Item List'!$A$3:$D$27736,4,0)</f>
        <v>15</v>
      </c>
      <c r="F62" s="213">
        <f t="shared" ref="F62:F72" si="5">IFERROR((C62*E62),"0")</f>
        <v>659.69999999999993</v>
      </c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76" customFormat="1" x14ac:dyDescent="0.2">
      <c r="A63" s="209" t="str" cm="1">
        <f t="array" ref="A63">INDEX(XML!D:D,SMALL(IF(($G$1=XML!B:B),ROW(XML!B:B)-MIN(ROW(XML!B:B))+1,""),ROWS($A$1:A2)))</f>
        <v>EWDEAM</v>
      </c>
      <c r="B63" s="210" t="str">
        <f>VLOOKUP(A63,'Main Item List'!$A$3:$D$27736,2,0)</f>
        <v>Exposed aggregate concrete with mesh</v>
      </c>
      <c r="C63" s="219" cm="1">
        <f t="array" ref="C63">INDEX(XML!$J$1:$J$1202,SMALL(IF(($G$1=XML!$B$1:$B$1202),ROW(XML!$B$1:$B$1202)-MIN(ROW(XML!$B$1:$B$1202))+1,""),ROWS($C$1:C2)))</f>
        <v>35.700000000000003</v>
      </c>
      <c r="D63" s="211" t="str">
        <f>VLOOKUP(A63,'Main Item List'!$A$3:$D$27736,3,0)</f>
        <v>m2</v>
      </c>
      <c r="E63" s="212">
        <f>VLOOKUP(A63,'Main Item List'!$A$3:$D$27736,4,0)</f>
        <v>68.400000000000006</v>
      </c>
      <c r="F63" s="213">
        <f t="shared" si="5"/>
        <v>2441.8800000000006</v>
      </c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76" customFormat="1" x14ac:dyDescent="0.2">
      <c r="A64" s="209" t="str" cm="1">
        <f t="array" ref="A64">INDEX(XML!D:D,SMALL(IF(($G$1=XML!B:B),ROW(XML!B:B)-MIN(ROW(XML!B:B))+1,""),ROWS($A$1:A3)))</f>
        <v>EWPCCEM</v>
      </c>
      <c r="B64" s="210" t="str">
        <f>VLOOKUP(A64,'Main Item List'!$A$3:$D$27736,2,0)</f>
        <v>Plain concrete - with mesh</v>
      </c>
      <c r="C64" s="219" cm="1">
        <f t="array" ref="C64">INDEX(XML!$J$1:$J$1202,SMALL(IF(($G$1=XML!$B$1:$B$1202),ROW(XML!$B$1:$B$1202)-MIN(ROW(XML!$B$1:$B$1202))+1,""),ROWS($C$1:C3)))</f>
        <v>8.2799999999999994</v>
      </c>
      <c r="D64" s="211" t="str">
        <f>VLOOKUP(A64,'Main Item List'!$A$3:$D$27736,3,0)</f>
        <v>m2</v>
      </c>
      <c r="E64" s="212">
        <f>VLOOKUP(A64,'Main Item List'!$A$3:$D$27736,4,0)</f>
        <v>61.33</v>
      </c>
      <c r="F64" s="213">
        <f t="shared" si="5"/>
        <v>507.81239999999997</v>
      </c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76" customFormat="1" x14ac:dyDescent="0.2">
      <c r="A65" s="209" t="str" cm="1">
        <f t="array" ref="A65">INDEX(XML!D:D,SMALL(IF(($G$1=XML!B:B),ROW(XML!B:B)-MIN(ROW(XML!B:B))+1,""),ROWS($A$1:A4)))</f>
        <v>EW10012</v>
      </c>
      <c r="B65" s="210" t="str">
        <f>VLOOKUP(A65,'Main Item List'!$A$3:$D$27736,2,0)</f>
        <v>Exposed Aggregate clean up</v>
      </c>
      <c r="C65" s="219" cm="1">
        <f t="array" ref="C65">INDEX(XML!$J$1:$J$1202,SMALL(IF(($G$1=XML!$B$1:$B$1202),ROW(XML!$B$1:$B$1202)-MIN(ROW(XML!$B$1:$B$1202))+1,""),ROWS($C$1:C4)))</f>
        <v>1</v>
      </c>
      <c r="D65" s="211" t="str">
        <f>VLOOKUP(A65,'Main Item List'!$A$3:$D$27736,3,0)</f>
        <v>sum</v>
      </c>
      <c r="E65" s="212">
        <f>VLOOKUP(A65,'Main Item List'!$A$3:$D$27736,4,0)</f>
        <v>500</v>
      </c>
      <c r="F65" s="213">
        <f t="shared" si="5"/>
        <v>500</v>
      </c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76" customFormat="1" x14ac:dyDescent="0.2">
      <c r="A66" s="209" t="e" cm="1">
        <f t="array" ref="A66">INDEX(XML!D:D,SMALL(IF(($G$1=XML!B:B),ROW(XML!B:B)-MIN(ROW(XML!B:B))+1,""),ROWS($A$1:A5)))</f>
        <v>#NUM!</v>
      </c>
      <c r="B66" s="210" t="e">
        <f>VLOOKUP(A66,'Main Item List'!$A$3:$D$27736,2,0)</f>
        <v>#NUM!</v>
      </c>
      <c r="C66" s="219" t="e" cm="1">
        <f t="array" ref="C66">INDEX(XML!$J$1:$J$1202,SMALL(IF(($G$1=XML!$B$1:$B$1202),ROW(XML!$B$1:$B$1202)-MIN(ROW(XML!$B$1:$B$1202))+1,""),ROWS($C$1:C5)))</f>
        <v>#NUM!</v>
      </c>
      <c r="D66" s="211" t="e">
        <f>VLOOKUP(A66,'Main Item List'!$A$3:$D$27736,3,0)</f>
        <v>#NUM!</v>
      </c>
      <c r="E66" s="212" t="e">
        <f>VLOOKUP(A66,'Main Item List'!$A$3:$D$27736,4,0)</f>
        <v>#NUM!</v>
      </c>
      <c r="F66" s="213" t="str">
        <f t="shared" si="5"/>
        <v>0</v>
      </c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76" customFormat="1" x14ac:dyDescent="0.2">
      <c r="A67" s="209" t="e" cm="1">
        <f t="array" ref="A67">INDEX(XML!D:D,SMALL(IF(($G$1=XML!B:B),ROW(XML!B:B)-MIN(ROW(XML!B:B))+1,""),ROWS($A$1:A6)))</f>
        <v>#NUM!</v>
      </c>
      <c r="B67" s="210" t="e">
        <f>VLOOKUP(A67,'Main Item List'!$A$3:$D$27736,2,0)</f>
        <v>#NUM!</v>
      </c>
      <c r="C67" s="219" t="e" cm="1">
        <f t="array" ref="C67">INDEX(XML!$J$1:$J$1202,SMALL(IF(($G$1=XML!$B$1:$B$1202),ROW(XML!$B$1:$B$1202)-MIN(ROW(XML!$B$1:$B$1202))+1,""),ROWS($C$1:C6)))</f>
        <v>#NUM!</v>
      </c>
      <c r="D67" s="211" t="e">
        <f>VLOOKUP(A67,'Main Item List'!$A$3:$D$27736,3,0)</f>
        <v>#NUM!</v>
      </c>
      <c r="E67" s="212" t="e">
        <f>VLOOKUP(A67,'Main Item List'!$A$3:$D$27736,4,0)</f>
        <v>#NUM!</v>
      </c>
      <c r="F67" s="213" t="str">
        <f t="shared" si="5"/>
        <v>0</v>
      </c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76" customFormat="1" ht="12.75" customHeight="1" x14ac:dyDescent="0.2">
      <c r="A68" s="209" t="e" cm="1">
        <f t="array" ref="A68">INDEX(XML!D:D,SMALL(IF(($G$1=XML!B:B),ROW(XML!B:B)-MIN(ROW(XML!B:B))+1,""),ROWS($A$1:A7)))</f>
        <v>#NUM!</v>
      </c>
      <c r="B68" s="210" t="e">
        <f>VLOOKUP(A68,'Main Item List'!$A$3:$D$27736,2,0)</f>
        <v>#NUM!</v>
      </c>
      <c r="C68" s="219" t="e" cm="1">
        <f t="array" ref="C68">INDEX(XML!$J$1:$J$1202,SMALL(IF(($G$1=XML!$B$1:$B$1202),ROW(XML!$B$1:$B$1202)-MIN(ROW(XML!$B$1:$B$1202))+1,""),ROWS($C$1:C7)))</f>
        <v>#NUM!</v>
      </c>
      <c r="D68" s="211" t="e">
        <f>VLOOKUP(A68,'Main Item List'!$A$3:$D$27736,3,0)</f>
        <v>#NUM!</v>
      </c>
      <c r="E68" s="212" t="e">
        <f>VLOOKUP(A68,'Main Item List'!$A$3:$D$27736,4,0)</f>
        <v>#NUM!</v>
      </c>
      <c r="F68" s="213" t="str">
        <f t="shared" si="5"/>
        <v>0</v>
      </c>
      <c r="G68" s="275"/>
      <c r="H68" s="481"/>
      <c r="I68" s="481"/>
      <c r="J68" s="481"/>
      <c r="K68" s="481"/>
      <c r="L68" s="481"/>
      <c r="M68" s="481"/>
      <c r="N68" s="481"/>
      <c r="O68" s="481"/>
      <c r="P68" s="481"/>
      <c r="Q68" s="481"/>
      <c r="R68" s="481"/>
      <c r="S68" s="481"/>
      <c r="T68" s="481"/>
    </row>
    <row r="69" spans="1:20" s="80" customFormat="1" x14ac:dyDescent="0.2">
      <c r="A69" s="209" t="e" cm="1">
        <f t="array" ref="A69">INDEX(XML!D:D,SMALL(IF(($G$1=XML!B:B),ROW(XML!B:B)-MIN(ROW(XML!B:B))+1,""),ROWS($A$1:A8)))</f>
        <v>#NUM!</v>
      </c>
      <c r="B69" s="210" t="e">
        <f>VLOOKUP(A69,'Main Item List'!$A$3:$D$27736,2,0)</f>
        <v>#NUM!</v>
      </c>
      <c r="C69" s="219" t="e" cm="1">
        <f t="array" ref="C69">INDEX(XML!$J$1:$J$1202,SMALL(IF(($G$1=XML!$B$1:$B$1202),ROW(XML!$B$1:$B$1202)-MIN(ROW(XML!$B$1:$B$1202))+1,""),ROWS($C$1:C8)))</f>
        <v>#NUM!</v>
      </c>
      <c r="D69" s="211" t="e">
        <f>VLOOKUP(A69,'Main Item List'!$A$3:$D$27736,3,0)</f>
        <v>#NUM!</v>
      </c>
      <c r="E69" s="212" t="e">
        <f>VLOOKUP(A69,'Main Item List'!$A$3:$D$27736,4,0)</f>
        <v>#NUM!</v>
      </c>
      <c r="F69" s="213" t="str">
        <f t="shared" si="5"/>
        <v>0</v>
      </c>
      <c r="G69" s="136"/>
      <c r="H69" s="458"/>
      <c r="I69" s="458"/>
      <c r="J69" s="458"/>
      <c r="K69" s="458"/>
      <c r="L69" s="458"/>
      <c r="M69" s="458"/>
      <c r="N69" s="458"/>
      <c r="O69" s="458"/>
      <c r="P69" s="458"/>
      <c r="Q69" s="458"/>
      <c r="R69" s="458"/>
      <c r="S69" s="458"/>
      <c r="T69" s="458"/>
    </row>
    <row r="70" spans="1:20" s="80" customFormat="1" x14ac:dyDescent="0.2">
      <c r="A70" s="209" t="e" cm="1">
        <f t="array" ref="A70">INDEX(XML!D:D,SMALL(IF(($G$1=XML!B:B),ROW(XML!B:B)-MIN(ROW(XML!B:B))+1,""),ROWS($A$1:A9)))</f>
        <v>#NUM!</v>
      </c>
      <c r="B70" s="210" t="e">
        <f>VLOOKUP(A70,'Main Item List'!$A$3:$D$27736,2,0)</f>
        <v>#NUM!</v>
      </c>
      <c r="C70" s="219" t="e" cm="1">
        <f t="array" ref="C70">INDEX(XML!$J$1:$J$1202,SMALL(IF(($G$1=XML!$B$1:$B$1202),ROW(XML!$B$1:$B$1202)-MIN(ROW(XML!$B$1:$B$1202))+1,""),ROWS($C$1:C9)))</f>
        <v>#NUM!</v>
      </c>
      <c r="D70" s="211" t="e">
        <f>VLOOKUP(A70,'Main Item List'!$A$3:$D$27736,3,0)</f>
        <v>#NUM!</v>
      </c>
      <c r="E70" s="212" t="e">
        <f>VLOOKUP(A70,'Main Item List'!$A$3:$D$27736,4,0)</f>
        <v>#NUM!</v>
      </c>
      <c r="F70" s="213" t="str">
        <f t="shared" si="5"/>
        <v>0</v>
      </c>
      <c r="G70" s="136"/>
      <c r="H70" s="458"/>
      <c r="I70" s="458"/>
      <c r="J70" s="458"/>
      <c r="K70" s="458"/>
      <c r="L70" s="458"/>
      <c r="M70" s="458"/>
      <c r="N70" s="458"/>
      <c r="O70" s="458"/>
      <c r="P70" s="458"/>
      <c r="Q70" s="458"/>
      <c r="R70" s="458"/>
      <c r="S70" s="458"/>
      <c r="T70" s="458"/>
    </row>
    <row r="71" spans="1:20" s="80" customFormat="1" x14ac:dyDescent="0.2">
      <c r="A71" s="209" t="e" cm="1">
        <f t="array" ref="A71">INDEX(XML!D:D,SMALL(IF(($G$1=XML!B:B),ROW(XML!B:B)-MIN(ROW(XML!B:B))+1,""),ROWS($A$1:A10)))</f>
        <v>#NUM!</v>
      </c>
      <c r="B71" s="210" t="e">
        <f>VLOOKUP(A71,'Main Item List'!$A$3:$D$27736,2,0)</f>
        <v>#NUM!</v>
      </c>
      <c r="C71" s="219" t="e" cm="1">
        <f t="array" ref="C71">INDEX(XML!$J$1:$J$1202,SMALL(IF(($G$1=XML!$B$1:$B$1202),ROW(XML!$B$1:$B$1202)-MIN(ROW(XML!$B$1:$B$1202))+1,""),ROWS($C$1:C10)))</f>
        <v>#NUM!</v>
      </c>
      <c r="D71" s="211" t="e">
        <f>VLOOKUP(A71,'Main Item List'!$A$3:$D$27736,3,0)</f>
        <v>#NUM!</v>
      </c>
      <c r="E71" s="212" t="e">
        <f>VLOOKUP(A71,'Main Item List'!$A$3:$D$27736,4,0)</f>
        <v>#NUM!</v>
      </c>
      <c r="F71" s="213" t="str">
        <f t="shared" si="5"/>
        <v>0</v>
      </c>
      <c r="G71" s="136"/>
      <c r="H71" s="458"/>
      <c r="I71" s="458"/>
      <c r="J71" s="458"/>
      <c r="K71" s="458"/>
      <c r="L71" s="458"/>
      <c r="M71" s="458"/>
      <c r="N71" s="458"/>
      <c r="O71" s="458"/>
      <c r="P71" s="458"/>
      <c r="Q71" s="458"/>
      <c r="R71" s="458"/>
      <c r="S71" s="458"/>
      <c r="T71" s="458"/>
    </row>
    <row r="72" spans="1:20" s="80" customFormat="1" x14ac:dyDescent="0.2">
      <c r="A72" s="209" t="e" cm="1">
        <f t="array" ref="A72">INDEX(XML!D:D,SMALL(IF(($G$1=XML!B:B),ROW(XML!B:B)-MIN(ROW(XML!B:B))+1,""),ROWS($A$1:A11)))</f>
        <v>#NUM!</v>
      </c>
      <c r="B72" s="210" t="e">
        <f>VLOOKUP(A72,'Main Item List'!$A$3:$D$27736,2,0)</f>
        <v>#NUM!</v>
      </c>
      <c r="C72" s="219" t="e" cm="1">
        <f t="array" ref="C72">INDEX(XML!$J$1:$J$1202,SMALL(IF(($G$1=XML!$B$1:$B$1202),ROW(XML!$B$1:$B$1202)-MIN(ROW(XML!$B$1:$B$1202))+1,""),ROWS($C$1:C11)))</f>
        <v>#NUM!</v>
      </c>
      <c r="D72" s="211" t="e">
        <f>VLOOKUP(A72,'Main Item List'!$A$3:$D$27736,3,0)</f>
        <v>#NUM!</v>
      </c>
      <c r="E72" s="212" t="e">
        <f>VLOOKUP(A72,'Main Item List'!$A$3:$D$27736,4,0)</f>
        <v>#NUM!</v>
      </c>
      <c r="F72" s="213" t="str">
        <f t="shared" si="5"/>
        <v>0</v>
      </c>
      <c r="G72" s="136"/>
      <c r="H72" s="458"/>
      <c r="I72" s="458"/>
      <c r="J72" s="458"/>
      <c r="K72" s="458"/>
      <c r="L72" s="458"/>
      <c r="M72" s="458"/>
      <c r="N72" s="458"/>
      <c r="O72" s="458"/>
      <c r="P72" s="458"/>
      <c r="Q72" s="458"/>
      <c r="R72" s="458"/>
      <c r="S72" s="458"/>
      <c r="T72" s="458"/>
    </row>
    <row r="73" spans="1:20" s="80" customFormat="1" ht="13.5" customHeight="1" x14ac:dyDescent="0.2">
      <c r="A73" s="160"/>
      <c r="B73" s="220"/>
      <c r="C73" s="221"/>
      <c r="D73" s="220"/>
      <c r="E73" s="222"/>
      <c r="F73" s="145"/>
      <c r="G73" s="136"/>
      <c r="H73" s="458"/>
      <c r="I73" s="458"/>
      <c r="J73" s="458"/>
      <c r="K73" s="458"/>
      <c r="L73" s="458"/>
      <c r="M73" s="458"/>
      <c r="N73" s="458"/>
      <c r="O73" s="458"/>
      <c r="P73" s="458"/>
      <c r="Q73" s="458"/>
      <c r="R73" s="458"/>
      <c r="S73" s="458"/>
      <c r="T73" s="458"/>
    </row>
    <row r="74" spans="1:20" s="80" customFormat="1" ht="27" customHeight="1" x14ac:dyDescent="0.2">
      <c r="A74" s="160"/>
      <c r="B74" s="813" t="s">
        <v>2909</v>
      </c>
      <c r="C74" s="813"/>
      <c r="D74" s="813"/>
      <c r="E74" s="159">
        <f>SUM(F62:F73)</f>
        <v>4109.3924000000006</v>
      </c>
      <c r="F74" s="145"/>
      <c r="G74" s="136"/>
      <c r="H74" s="458"/>
      <c r="I74" s="458"/>
      <c r="J74" s="458"/>
      <c r="K74" s="458"/>
      <c r="L74" s="458"/>
      <c r="M74" s="458"/>
      <c r="N74" s="458"/>
      <c r="O74" s="458"/>
      <c r="P74" s="458"/>
      <c r="Q74" s="458"/>
      <c r="R74" s="458"/>
      <c r="S74" s="458"/>
      <c r="T74" s="458"/>
    </row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  <row r="146" s="245" customFormat="1" x14ac:dyDescent="0.2"/>
    <row r="147" s="245" customFormat="1" x14ac:dyDescent="0.2"/>
  </sheetData>
  <mergeCells count="7">
    <mergeCell ref="B74:D74"/>
    <mergeCell ref="D6:F6"/>
    <mergeCell ref="A45:F45"/>
    <mergeCell ref="B47:F47"/>
    <mergeCell ref="B48:F48"/>
    <mergeCell ref="B49:F49"/>
    <mergeCell ref="B50:F50"/>
  </mergeCells>
  <phoneticPr fontId="75" type="noConversion"/>
  <dataValidations count="1">
    <dataValidation type="list" allowBlank="1" showInputMessage="1" showErrorMessage="1" sqref="H9" xr:uid="{E313C3C1-46FC-4E93-B3E7-410D8F990F5A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8F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133">
    <tabColor rgb="FFFFFF00"/>
  </sheetPr>
  <dimension ref="A1:H15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CONCATENATE('555 Siteworks'!E9,"/",'555 Siteworks'!F9)</f>
        <v>JNB 20058/555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'555 Siteworks'!A11</f>
        <v>The Concrete Company</v>
      </c>
    </row>
    <row r="3" spans="1:8" x14ac:dyDescent="0.2">
      <c r="B3" t="str">
        <f>'555 Siteworks'!A26</f>
        <v>EWPRPN</v>
      </c>
      <c r="C3" t="str">
        <f>'555 Siteworks'!A26</f>
        <v>EWPRPN</v>
      </c>
      <c r="D3" t="str">
        <f>'555 Siteworks'!B26</f>
        <v>Driveway, path, patio preparation</v>
      </c>
      <c r="E3" s="14">
        <f>'555 Siteworks'!C26</f>
        <v>43.98</v>
      </c>
      <c r="F3" s="75" t="str">
        <f>'555 Siteworks'!D26</f>
        <v>m2</v>
      </c>
      <c r="G3">
        <f>'555 Siteworks'!E26</f>
        <v>15</v>
      </c>
      <c r="H3" s="99">
        <f>E3*G3</f>
        <v>659.69999999999993</v>
      </c>
    </row>
    <row r="4" spans="1:8" x14ac:dyDescent="0.2">
      <c r="B4" t="str">
        <f>'555 Siteworks'!A27</f>
        <v>EWDEAM</v>
      </c>
      <c r="C4" t="str">
        <f>'555 Siteworks'!A27</f>
        <v>EWDEAM</v>
      </c>
      <c r="D4" t="str">
        <f>'555 Siteworks'!B27</f>
        <v>Exposed aggregate concrete with mesh</v>
      </c>
      <c r="E4" s="14">
        <f>'555 Siteworks'!C27</f>
        <v>35.700000000000003</v>
      </c>
      <c r="F4" s="75" t="str">
        <f>'555 Siteworks'!D27</f>
        <v>m2</v>
      </c>
      <c r="G4">
        <f>'555 Siteworks'!E27</f>
        <v>68.400000000000006</v>
      </c>
      <c r="H4" s="99">
        <f t="shared" ref="H4:H14" si="0">E4*G4</f>
        <v>2441.8800000000006</v>
      </c>
    </row>
    <row r="5" spans="1:8" x14ac:dyDescent="0.2">
      <c r="B5" t="str">
        <f>'555 Siteworks'!A28</f>
        <v>EWPCCEM</v>
      </c>
      <c r="C5" t="str">
        <f>'555 Siteworks'!A28</f>
        <v>EWPCCEM</v>
      </c>
      <c r="D5" t="str">
        <f>'555 Siteworks'!B28</f>
        <v>Plain concrete - with mesh</v>
      </c>
      <c r="E5" s="14">
        <f>'555 Siteworks'!C28</f>
        <v>8.2799999999999994</v>
      </c>
      <c r="F5" s="75" t="str">
        <f>'555 Siteworks'!D28</f>
        <v>m2</v>
      </c>
      <c r="G5">
        <f>'555 Siteworks'!E28</f>
        <v>61.33</v>
      </c>
      <c r="H5" s="99">
        <f t="shared" si="0"/>
        <v>507.81239999999997</v>
      </c>
    </row>
    <row r="6" spans="1:8" x14ac:dyDescent="0.2">
      <c r="B6" t="str">
        <f>'555 Siteworks'!A29</f>
        <v>EW10012</v>
      </c>
      <c r="C6" t="str">
        <f>'555 Siteworks'!A29</f>
        <v>EW10012</v>
      </c>
      <c r="D6" t="str">
        <f>'555 Siteworks'!B29</f>
        <v>Exposed Aggregate clean up</v>
      </c>
      <c r="E6" s="14">
        <f>'555 Siteworks'!C29</f>
        <v>1</v>
      </c>
      <c r="F6" s="75" t="str">
        <f>'555 Siteworks'!D29</f>
        <v>sum</v>
      </c>
      <c r="G6">
        <f>'555 Siteworks'!E29</f>
        <v>500</v>
      </c>
      <c r="H6" s="99">
        <f t="shared" si="0"/>
        <v>500</v>
      </c>
    </row>
    <row r="7" spans="1:8" x14ac:dyDescent="0.2">
      <c r="B7" t="e">
        <f>'555 Siteworks'!A30</f>
        <v>#NUM!</v>
      </c>
      <c r="C7" t="e">
        <f>'555 Siteworks'!A30</f>
        <v>#NUM!</v>
      </c>
      <c r="D7" t="e">
        <f>'555 Siteworks'!B30</f>
        <v>#NUM!</v>
      </c>
      <c r="E7" s="14" t="e">
        <f>'555 Siteworks'!C30</f>
        <v>#NUM!</v>
      </c>
      <c r="F7" s="75" t="e">
        <f>'555 Siteworks'!D30</f>
        <v>#NUM!</v>
      </c>
      <c r="G7" t="e">
        <f>'555 Siteworks'!E30</f>
        <v>#NUM!</v>
      </c>
      <c r="H7" s="99" t="e">
        <f t="shared" si="0"/>
        <v>#NUM!</v>
      </c>
    </row>
    <row r="8" spans="1:8" x14ac:dyDescent="0.2">
      <c r="B8" t="e">
        <f>'555 Siteworks'!A31</f>
        <v>#NUM!</v>
      </c>
      <c r="C8" t="e">
        <f>'555 Siteworks'!A31</f>
        <v>#NUM!</v>
      </c>
      <c r="D8" t="e">
        <f>'555 Siteworks'!B31</f>
        <v>#NUM!</v>
      </c>
      <c r="E8" s="14" t="e">
        <f>'555 Siteworks'!C31</f>
        <v>#NUM!</v>
      </c>
      <c r="F8" s="75" t="e">
        <f>'555 Siteworks'!D31</f>
        <v>#NUM!</v>
      </c>
      <c r="G8" t="e">
        <f>'555 Siteworks'!E31</f>
        <v>#NUM!</v>
      </c>
      <c r="H8" s="99" t="e">
        <f t="shared" si="0"/>
        <v>#NUM!</v>
      </c>
    </row>
    <row r="9" spans="1:8" x14ac:dyDescent="0.2">
      <c r="B9" t="e">
        <f>'555 Siteworks'!A32</f>
        <v>#NUM!</v>
      </c>
      <c r="C9" t="e">
        <f>'555 Siteworks'!A32</f>
        <v>#NUM!</v>
      </c>
      <c r="D9" t="e">
        <f>'555 Siteworks'!B32</f>
        <v>#NUM!</v>
      </c>
      <c r="E9" s="14" t="e">
        <f>'555 Siteworks'!C32</f>
        <v>#NUM!</v>
      </c>
      <c r="F9" s="75" t="e">
        <f>'555 Siteworks'!D32</f>
        <v>#NUM!</v>
      </c>
      <c r="G9" t="e">
        <f>'555 Siteworks'!E32</f>
        <v>#NUM!</v>
      </c>
      <c r="H9" s="99" t="e">
        <f t="shared" si="0"/>
        <v>#NUM!</v>
      </c>
    </row>
    <row r="10" spans="1:8" x14ac:dyDescent="0.2">
      <c r="B10" t="e">
        <f>'555 Siteworks'!A33</f>
        <v>#NUM!</v>
      </c>
      <c r="C10" t="e">
        <f>'555 Siteworks'!A33</f>
        <v>#NUM!</v>
      </c>
      <c r="D10" t="e">
        <f>'555 Siteworks'!B33</f>
        <v>#NUM!</v>
      </c>
      <c r="E10" s="14" t="e">
        <f>'555 Siteworks'!C33</f>
        <v>#NUM!</v>
      </c>
      <c r="F10" s="75" t="e">
        <f>'555 Siteworks'!D33</f>
        <v>#NUM!</v>
      </c>
      <c r="G10" t="e">
        <f>'555 Siteworks'!E33</f>
        <v>#NUM!</v>
      </c>
      <c r="H10" s="99" t="e">
        <f t="shared" si="0"/>
        <v>#NUM!</v>
      </c>
    </row>
    <row r="11" spans="1:8" x14ac:dyDescent="0.2">
      <c r="B11" t="e">
        <f>'555 Siteworks'!A34</f>
        <v>#NUM!</v>
      </c>
      <c r="C11" t="e">
        <f>'555 Siteworks'!A34</f>
        <v>#NUM!</v>
      </c>
      <c r="D11" t="e">
        <f>'555 Siteworks'!B34</f>
        <v>#NUM!</v>
      </c>
      <c r="E11" s="14" t="e">
        <f>'555 Siteworks'!C34</f>
        <v>#NUM!</v>
      </c>
      <c r="F11" s="75" t="e">
        <f>'555 Siteworks'!D34</f>
        <v>#NUM!</v>
      </c>
      <c r="G11" t="e">
        <f>'555 Siteworks'!E34</f>
        <v>#NUM!</v>
      </c>
      <c r="H11" s="99" t="e">
        <f t="shared" si="0"/>
        <v>#NUM!</v>
      </c>
    </row>
    <row r="12" spans="1:8" x14ac:dyDescent="0.2">
      <c r="B12" t="e">
        <f>'555 Siteworks'!A35</f>
        <v>#NUM!</v>
      </c>
      <c r="C12" t="e">
        <f>'555 Siteworks'!A35</f>
        <v>#NUM!</v>
      </c>
      <c r="D12" t="e">
        <f>'555 Siteworks'!B35</f>
        <v>#NUM!</v>
      </c>
      <c r="E12" s="14" t="e">
        <f>'555 Siteworks'!C35</f>
        <v>#NUM!</v>
      </c>
      <c r="F12" s="75" t="e">
        <f>'555 Siteworks'!D35</f>
        <v>#NUM!</v>
      </c>
      <c r="G12" t="e">
        <f>'555 Siteworks'!E35</f>
        <v>#NUM!</v>
      </c>
      <c r="H12" s="99" t="e">
        <f t="shared" si="0"/>
        <v>#NUM!</v>
      </c>
    </row>
    <row r="13" spans="1:8" x14ac:dyDescent="0.2">
      <c r="B13" t="e">
        <f>'555 Siteworks'!A36</f>
        <v>#NUM!</v>
      </c>
      <c r="C13" t="e">
        <f>'555 Siteworks'!A36</f>
        <v>#NUM!</v>
      </c>
      <c r="D13" t="e">
        <f>'555 Siteworks'!B36</f>
        <v>#NUM!</v>
      </c>
      <c r="E13" s="14" t="e">
        <f>'555 Siteworks'!C36</f>
        <v>#NUM!</v>
      </c>
      <c r="F13" s="75" t="e">
        <f>'555 Siteworks'!D36</f>
        <v>#NUM!</v>
      </c>
      <c r="G13" t="e">
        <f>'555 Siteworks'!E36</f>
        <v>#NUM!</v>
      </c>
      <c r="H13" s="99" t="e">
        <f t="shared" si="0"/>
        <v>#NUM!</v>
      </c>
    </row>
    <row r="14" spans="1:8" x14ac:dyDescent="0.2">
      <c r="B14">
        <f>'555 Siteworks'!A40</f>
        <v>0</v>
      </c>
      <c r="C14">
        <f>'555 Siteworks'!A40</f>
        <v>0</v>
      </c>
      <c r="D14">
        <f>'555 Siteworks'!B39</f>
        <v>0</v>
      </c>
      <c r="E14" s="14">
        <f>'555 Siteworks'!C39</f>
        <v>0</v>
      </c>
      <c r="F14" s="75">
        <f>'555 Siteworks'!D39</f>
        <v>0</v>
      </c>
      <c r="G14">
        <f>'555 Siteworks'!E39</f>
        <v>0</v>
      </c>
      <c r="H14" s="99">
        <f t="shared" si="0"/>
        <v>0</v>
      </c>
    </row>
    <row r="15" spans="1:8" x14ac:dyDescent="0.2">
      <c r="H15" s="99"/>
    </row>
  </sheetData>
  <pageMargins left="0.7" right="0.7" top="0.75" bottom="0.75" header="0.3" footer="0.3"/>
  <pageSetup orientation="portrait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54">
    <tabColor indexed="10"/>
  </sheetPr>
  <dimension ref="A1:T127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350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69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54330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79" t="s">
        <v>7988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79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'350 Insulation'!A49</f>
        <v>INBAWA26560</v>
      </c>
      <c r="B22" s="358" t="str">
        <f>VLOOKUP(A22,$A$47:$E$397,2,0)</f>
        <v>R2.6 90MM ULTRA WALL PINK BATTS 9.6M2 1140X560MM 7127126</v>
      </c>
      <c r="C22" s="40">
        <f>VLOOKUP(A22,$A$47:$E$397,3,0)</f>
        <v>11</v>
      </c>
      <c r="D22" s="40" t="str">
        <f>VLOOKUP(A22,$A$47:$E$397,4,0)</f>
        <v>bale</v>
      </c>
      <c r="E22" s="434">
        <f>VLOOKUP(A22,$A$47:$E$397,5,0)</f>
        <v>82.13</v>
      </c>
      <c r="F22" s="483">
        <f>C22*E22</f>
        <v>903.43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'350 Insulation'!A50</f>
        <v>INBACE36</v>
      </c>
      <c r="B23" s="358" t="str">
        <f>VLOOKUP(A23,$A$47:$E$397,2,0)</f>
        <v>R3.6 180MM CEILING PINK BATTS 7.4SQM 1220X432MM    7110136</v>
      </c>
      <c r="C23" s="40">
        <f>VLOOKUP(A23,$A$47:$E$397,3,0)</f>
        <v>20</v>
      </c>
      <c r="D23" s="40" t="str">
        <f>VLOOKUP(A23,$A$47:$E$397,4,0)</f>
        <v>bale</v>
      </c>
      <c r="E23" s="383">
        <f>VLOOKUP(A23,$A$47:$E$397,5,0)</f>
        <v>43.41</v>
      </c>
      <c r="F23" s="483">
        <f t="shared" ref="F23:F25" si="0">C23*E23</f>
        <v>868.19999999999993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'350 Insulation'!A51</f>
        <v>INBASR32</v>
      </c>
      <c r="B24" s="358" t="str">
        <f>VLOOKUP(A24,$A$47:$E$397,2,0)</f>
        <v>R3.2 SKILLION ROOF PINK BATTS 1220X432X115    3.7M2 PER BALE</v>
      </c>
      <c r="C24" s="40">
        <f>VLOOKUP(A24,$A$47:$E$397,3,0)</f>
        <v>2</v>
      </c>
      <c r="D24" s="40" t="str">
        <f>VLOOKUP(A24,$A$47:$E$397,4,0)</f>
        <v>bale</v>
      </c>
      <c r="E24" s="383">
        <f>VLOOKUP(A24,$A$47:$E$397,5,0)</f>
        <v>78.36</v>
      </c>
      <c r="F24" s="483">
        <f t="shared" si="0"/>
        <v>156.72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'350 Insulation'!A52</f>
        <v>PINKFITULTRA</v>
      </c>
      <c r="B25" s="358" t="str">
        <f>VLOOKUP(A25,$A$47:$E$397,2,0)</f>
        <v>LABOUR FOR INSTALLATION OF PINK BATTS ULTRA  R2.6 - R5.0</v>
      </c>
      <c r="C25" s="40">
        <f>VLOOKUP(A25,$A$47:$E$397,3,0)</f>
        <v>277.45999999999998</v>
      </c>
      <c r="D25" s="40" t="str">
        <f>VLOOKUP(A25,$A$47:$E$397,4,0)</f>
        <v>sqm</v>
      </c>
      <c r="E25" s="383">
        <f>VLOOKUP(A25,$A$47:$E$397,5,0)</f>
        <v>2.78</v>
      </c>
      <c r="F25" s="483">
        <f t="shared" si="0"/>
        <v>771.33879999999988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3"/>
      <c r="D26" s="389"/>
      <c r="E26" s="389"/>
      <c r="F26" s="477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58"/>
      <c r="D27" s="362"/>
      <c r="E27" s="362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59"/>
      <c r="C28" s="358"/>
      <c r="D28" s="362"/>
      <c r="E28" s="362"/>
      <c r="F28" s="453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3"/>
      <c r="B29" s="361"/>
      <c r="C29" s="360"/>
      <c r="D29" s="363"/>
      <c r="E29" s="363"/>
      <c r="F29" s="391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1"/>
      <c r="B30" s="31"/>
      <c r="C30" s="31"/>
      <c r="D30" s="31"/>
      <c r="E30" s="63" t="s">
        <v>1896</v>
      </c>
      <c r="F30" s="454">
        <f>SUM(F22:F29)</f>
        <v>2699.6887999999999</v>
      </c>
      <c r="G30" s="387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 t="s">
        <v>1897</v>
      </c>
      <c r="F31" s="455">
        <f>F30*15%</f>
        <v>404.95331999999996</v>
      </c>
      <c r="G31" s="387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1395</v>
      </c>
      <c r="F32" s="454">
        <f>F30+F31</f>
        <v>3104.64212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/>
      <c r="F33" s="222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24.75" customHeight="1" x14ac:dyDescent="0.2">
      <c r="A34" s="869" t="s">
        <v>1008</v>
      </c>
      <c r="B34" s="869"/>
      <c r="C34" s="869"/>
      <c r="D34" s="869"/>
      <c r="E34" s="869"/>
      <c r="F34" s="86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53"/>
      <c r="B35" s="53"/>
      <c r="C35" s="53"/>
      <c r="D35" s="48"/>
      <c r="E35" s="48"/>
      <c r="F35" s="48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15" t="s">
        <v>1858</v>
      </c>
      <c r="B36" s="76" t="s">
        <v>5058</v>
      </c>
      <c r="C36" s="415"/>
      <c r="E36" s="76"/>
      <c r="F36" s="76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61"/>
      <c r="B37" s="429" t="s">
        <v>5059</v>
      </c>
      <c r="C37" s="461"/>
      <c r="E37" s="429"/>
      <c r="F37" s="42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47"/>
      <c r="B38" s="890" t="s">
        <v>5060</v>
      </c>
      <c r="C38" s="890"/>
      <c r="D38" s="890"/>
      <c r="E38" s="890"/>
      <c r="F38" s="890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18" customHeight="1" x14ac:dyDescent="0.2">
      <c r="A39" s="47"/>
      <c r="B39" s="429" t="s">
        <v>5061</v>
      </c>
      <c r="C39" s="47"/>
      <c r="E39" s="429"/>
      <c r="F39" s="42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53"/>
      <c r="B40" s="53"/>
      <c r="C40" s="53"/>
      <c r="D40" s="48"/>
      <c r="E40" s="48"/>
      <c r="F40" s="48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53"/>
      <c r="B41" s="53"/>
      <c r="C41" s="53"/>
      <c r="D41" s="48"/>
      <c r="E41" s="48"/>
      <c r="F41" s="48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7888</v>
      </c>
      <c r="B42" s="349"/>
      <c r="C42" s="385"/>
      <c r="D42" s="396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7889</v>
      </c>
      <c r="B43" s="349"/>
      <c r="C43" s="385"/>
      <c r="D43" s="397"/>
      <c r="E43" s="397"/>
      <c r="F43" s="410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37" t="s">
        <v>1006</v>
      </c>
      <c r="B44" s="465" t="s">
        <v>30868</v>
      </c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437" t="s">
        <v>2391</v>
      </c>
      <c r="B45" s="466" t="s">
        <v>6478</v>
      </c>
      <c r="C45" s="385"/>
      <c r="D45" s="74"/>
      <c r="E45" s="396"/>
      <c r="F45" s="40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437"/>
      <c r="B46" s="466" t="s">
        <v>30840</v>
      </c>
      <c r="C46" s="385"/>
      <c r="D46" s="396"/>
      <c r="E46" s="396"/>
      <c r="F46" s="409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245" customFormat="1" ht="13.5" thickBot="1" x14ac:dyDescent="0.25"/>
    <row r="48" spans="1:20" s="29" customFormat="1" ht="27" thickBot="1" x14ac:dyDescent="0.45">
      <c r="A48" s="191">
        <v>350</v>
      </c>
      <c r="B48" s="181" t="s">
        <v>453</v>
      </c>
      <c r="C48" s="192"/>
      <c r="D48" s="193"/>
      <c r="E48" s="194"/>
      <c r="F48" s="195"/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09" t="str" cm="1">
        <f t="array" ref="A49">INDEX(XML!D:D,SMALL(IF(($G$1=XML!B:B),ROW(XML!B:B)-MIN(ROW(XML!B:B))+1,""),ROWS($A$1:A1)))</f>
        <v>INBAWA26560</v>
      </c>
      <c r="B49" s="210" t="str">
        <f>VLOOKUP(A49,'Main Item List'!$A$3:$D$27736,2,0)</f>
        <v>R2.6 90MM ULTRA WALL PINK BATTS 9.6M2 1140X560MM 7127126</v>
      </c>
      <c r="C49" s="219" cm="1">
        <f t="array" ref="C49">INDEX(XML!$J$1:$J$1202,SMALL(IF(($G$1=XML!$B$1:$B$1202),ROW(XML!$B$1:$B$1202)-MIN(ROW(XML!$B$1:$B$1202))+1,""),ROWS($C$1:C1)))</f>
        <v>11</v>
      </c>
      <c r="D49" s="211" t="str">
        <f>VLOOKUP(A49,'Main Item List'!$A$3:$D$27736,3,0)</f>
        <v>bale</v>
      </c>
      <c r="E49" s="212">
        <f>VLOOKUP(A49,'Main Item List'!$A$3:$D$27736,4,0)</f>
        <v>82.13</v>
      </c>
      <c r="F49" s="213">
        <f t="shared" ref="F49:F52" si="1">IFERROR((C49*E49),"0")</f>
        <v>903.43</v>
      </c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str" cm="1">
        <f t="array" ref="A50">INDEX(XML!D:D,SMALL(IF(($G$1=XML!B:B),ROW(XML!B:B)-MIN(ROW(XML!B:B))+1,""),ROWS($A$1:A2)))</f>
        <v>INBACE36</v>
      </c>
      <c r="B50" s="210" t="str">
        <f>VLOOKUP(A50,'Main Item List'!$A$3:$D$27736,2,0)</f>
        <v>R3.6 180MM CEILING PINK BATTS 7.4SQM 1220X432MM    7110136</v>
      </c>
      <c r="C50" s="219" cm="1">
        <f t="array" ref="C50">INDEX(XML!$J$1:$J$1202,SMALL(IF(($G$1=XML!$B$1:$B$1202),ROW(XML!$B$1:$B$1202)-MIN(ROW(XML!$B$1:$B$1202))+1,""),ROWS($C$1:C2)))</f>
        <v>20</v>
      </c>
      <c r="D50" s="211" t="str">
        <f>VLOOKUP(A50,'Main Item List'!$A$3:$D$27736,3,0)</f>
        <v>bale</v>
      </c>
      <c r="E50" s="212">
        <f>VLOOKUP(A50,'Main Item List'!$A$3:$D$27736,4,0)</f>
        <v>43.41</v>
      </c>
      <c r="F50" s="213">
        <f t="shared" si="1"/>
        <v>868.19999999999993</v>
      </c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09" t="str" cm="1">
        <f t="array" ref="A51">INDEX(XML!D:D,SMALL(IF(($G$1=XML!B:B),ROW(XML!B:B)-MIN(ROW(XML!B:B))+1,""),ROWS($A$1:A3)))</f>
        <v>INBASR32</v>
      </c>
      <c r="B51" s="210" t="str">
        <f>VLOOKUP(A51,'Main Item List'!$A$3:$D$27736,2,0)</f>
        <v>R3.2 SKILLION ROOF PINK BATTS 1220X432X115    3.7M2 PER BALE</v>
      </c>
      <c r="C51" s="219" cm="1">
        <f t="array" ref="C51">INDEX(XML!$J$1:$J$1202,SMALL(IF(($G$1=XML!$B$1:$B$1202),ROW(XML!$B$1:$B$1202)-MIN(ROW(XML!$B$1:$B$1202))+1,""),ROWS($C$1:C3)))</f>
        <v>2</v>
      </c>
      <c r="D51" s="211" t="str">
        <f>VLOOKUP(A51,'Main Item List'!$A$3:$D$27736,3,0)</f>
        <v>bale</v>
      </c>
      <c r="E51" s="212">
        <f>VLOOKUP(A51,'Main Item List'!$A$3:$D$27736,4,0)</f>
        <v>78.36</v>
      </c>
      <c r="F51" s="213">
        <f t="shared" si="1"/>
        <v>156.72</v>
      </c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09" t="str" cm="1">
        <f t="array" ref="A52">INDEX(XML!D:D,SMALL(IF(($G$1=XML!B:B),ROW(XML!B:B)-MIN(ROW(XML!B:B))+1,""),ROWS($A$1:A4)))</f>
        <v>PINKFITULTRA</v>
      </c>
      <c r="B52" s="210" t="str">
        <f>VLOOKUP(A52,'Main Item List'!$A$3:$D$27736,2,0)</f>
        <v>LABOUR FOR INSTALLATION OF PINK BATTS ULTRA  R2.6 - R5.0</v>
      </c>
      <c r="C52" s="219" cm="1">
        <f t="array" ref="C52">INDEX(XML!$J$1:$J$1202,SMALL(IF(($G$1=XML!$B$1:$B$1202),ROW(XML!$B$1:$B$1202)-MIN(ROW(XML!$B$1:$B$1202))+1,""),ROWS($C$1:C4)))</f>
        <v>277.45999999999998</v>
      </c>
      <c r="D52" s="211" t="str">
        <f>VLOOKUP(A52,'Main Item List'!$A$3:$D$27736,3,0)</f>
        <v>sqm</v>
      </c>
      <c r="E52" s="212">
        <f>VLOOKUP(A52,'Main Item List'!$A$3:$D$27736,4,0)</f>
        <v>2.78</v>
      </c>
      <c r="F52" s="213">
        <f t="shared" si="1"/>
        <v>771.33879999999988</v>
      </c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160"/>
      <c r="B53" s="335"/>
      <c r="C53" s="224"/>
      <c r="D53" s="335"/>
      <c r="E53" s="159"/>
      <c r="F53" s="145"/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160"/>
      <c r="B54" s="813" t="s">
        <v>219</v>
      </c>
      <c r="C54" s="813"/>
      <c r="D54" s="813"/>
      <c r="E54" s="159">
        <f>SUM(F49:F53)</f>
        <v>2699.6887999999999</v>
      </c>
      <c r="F54" s="145"/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</sheetData>
  <mergeCells count="4">
    <mergeCell ref="B54:D54"/>
    <mergeCell ref="D6:F6"/>
    <mergeCell ref="A34:F34"/>
    <mergeCell ref="B38:F38"/>
  </mergeCells>
  <phoneticPr fontId="75" type="noConversion"/>
  <dataValidations count="1">
    <dataValidation type="list" allowBlank="1" showInputMessage="1" showErrorMessage="1" sqref="H9" xr:uid="{CCE085EA-D238-4786-9B41-D5434EC5DDFC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91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135">
    <tabColor rgb="FFFFFF00"/>
  </sheetPr>
  <dimension ref="A1:H10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  <col min="5" max="5" width="9.5703125" bestFit="1" customWidth="1"/>
    <col min="8" max="8" width="10.5703125" bestFit="1" customWidth="1"/>
  </cols>
  <sheetData>
    <row r="1" spans="1:8" x14ac:dyDescent="0.2">
      <c r="A1" s="29" t="s">
        <v>3443</v>
      </c>
      <c r="B1" s="94" t="str">
        <f>CONCATENATE('350 Insulation'!E9,"/",'350 Insulation'!F9)</f>
        <v>JNB 20058/350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'350 Insulation'!A11</f>
        <v>Carters - 3057148 - MAIN ACCOUNT</v>
      </c>
    </row>
    <row r="3" spans="1:8" x14ac:dyDescent="0.2">
      <c r="B3" t="str">
        <f>'350 Insulation'!A22</f>
        <v>INBAWA26560</v>
      </c>
      <c r="C3" t="str">
        <f>'350 Insulation'!A22</f>
        <v>INBAWA26560</v>
      </c>
      <c r="D3" t="str">
        <f>'350 Insulation'!B22</f>
        <v>R2.6 90MM ULTRA WALL PINK BATTS 9.6M2 1140X560MM 7127126</v>
      </c>
      <c r="E3" s="14">
        <f>'350 Insulation'!C22</f>
        <v>11</v>
      </c>
      <c r="F3" s="75" t="str">
        <f>'350 Insulation'!D22</f>
        <v>bale</v>
      </c>
      <c r="G3">
        <f>'350 Insulation'!E22</f>
        <v>82.13</v>
      </c>
      <c r="H3" s="99">
        <f>E3*G3</f>
        <v>903.43</v>
      </c>
    </row>
    <row r="4" spans="1:8" x14ac:dyDescent="0.2">
      <c r="B4" t="str">
        <f>'350 Insulation'!A23</f>
        <v>INBACE36</v>
      </c>
      <c r="C4" t="str">
        <f>'350 Insulation'!A23</f>
        <v>INBACE36</v>
      </c>
      <c r="D4" t="str">
        <f>'350 Insulation'!B23</f>
        <v>R3.6 180MM CEILING PINK BATTS 7.4SQM 1220X432MM    7110136</v>
      </c>
      <c r="E4" s="14">
        <f>'350 Insulation'!C23</f>
        <v>20</v>
      </c>
      <c r="F4" s="75" t="str">
        <f>'350 Insulation'!D23</f>
        <v>bale</v>
      </c>
      <c r="G4">
        <f>'350 Insulation'!E23</f>
        <v>43.41</v>
      </c>
      <c r="H4" s="99">
        <f t="shared" ref="H4:H10" si="0">E4*G4</f>
        <v>868.19999999999993</v>
      </c>
    </row>
    <row r="5" spans="1:8" x14ac:dyDescent="0.2">
      <c r="B5" t="str">
        <f>'350 Insulation'!A24</f>
        <v>INBASR32</v>
      </c>
      <c r="C5" t="str">
        <f>'350 Insulation'!A24</f>
        <v>INBASR32</v>
      </c>
      <c r="D5" t="str">
        <f>'350 Insulation'!B24</f>
        <v>R3.2 SKILLION ROOF PINK BATTS 1220X432X115    3.7M2 PER BALE</v>
      </c>
      <c r="E5" s="14">
        <f>'350 Insulation'!C24</f>
        <v>2</v>
      </c>
      <c r="F5" s="75" t="str">
        <f>'350 Insulation'!D24</f>
        <v>bale</v>
      </c>
      <c r="G5">
        <f>'350 Insulation'!E24</f>
        <v>78.36</v>
      </c>
      <c r="H5" s="99">
        <f t="shared" si="0"/>
        <v>156.72</v>
      </c>
    </row>
    <row r="6" spans="1:8" x14ac:dyDescent="0.2">
      <c r="B6" t="str">
        <f>'350 Insulation'!A25</f>
        <v>PINKFITULTRA</v>
      </c>
      <c r="C6" t="str">
        <f>'350 Insulation'!A25</f>
        <v>PINKFITULTRA</v>
      </c>
      <c r="D6" t="str">
        <f>'350 Insulation'!B25</f>
        <v>LABOUR FOR INSTALLATION OF PINK BATTS ULTRA  R2.6 - R5.0</v>
      </c>
      <c r="E6" s="14">
        <f>'350 Insulation'!C25</f>
        <v>277.45999999999998</v>
      </c>
      <c r="F6" s="75" t="str">
        <f>'350 Insulation'!D25</f>
        <v>sqm</v>
      </c>
      <c r="G6">
        <f>'350 Insulation'!E25</f>
        <v>2.78</v>
      </c>
      <c r="H6" s="99">
        <f t="shared" si="0"/>
        <v>771.33879999999988</v>
      </c>
    </row>
    <row r="7" spans="1:8" x14ac:dyDescent="0.2">
      <c r="B7" t="e">
        <f>'350 Insulation'!#REF!</f>
        <v>#REF!</v>
      </c>
      <c r="C7" t="e">
        <f>'350 Insulation'!#REF!</f>
        <v>#REF!</v>
      </c>
      <c r="D7" t="e">
        <f>'350 Insulation'!#REF!</f>
        <v>#REF!</v>
      </c>
      <c r="E7" s="14" t="e">
        <f>'350 Insulation'!#REF!</f>
        <v>#REF!</v>
      </c>
      <c r="F7" s="75" t="e">
        <f>'350 Insulation'!#REF!</f>
        <v>#REF!</v>
      </c>
      <c r="G7" t="e">
        <f>'350 Insulation'!#REF!</f>
        <v>#REF!</v>
      </c>
      <c r="H7" s="99" t="e">
        <f t="shared" si="0"/>
        <v>#REF!</v>
      </c>
    </row>
    <row r="8" spans="1:8" x14ac:dyDescent="0.2">
      <c r="B8" t="e">
        <f>'350 Insulation'!#REF!</f>
        <v>#REF!</v>
      </c>
      <c r="C8" t="e">
        <f>'350 Insulation'!#REF!</f>
        <v>#REF!</v>
      </c>
      <c r="D8" t="e">
        <f>'350 Insulation'!#REF!</f>
        <v>#REF!</v>
      </c>
      <c r="E8" s="14" t="e">
        <f>'350 Insulation'!#REF!</f>
        <v>#REF!</v>
      </c>
      <c r="F8" s="75" t="e">
        <f>'350 Insulation'!#REF!</f>
        <v>#REF!</v>
      </c>
      <c r="G8" t="e">
        <f>'350 Insulation'!#REF!</f>
        <v>#REF!</v>
      </c>
      <c r="H8" s="99" t="e">
        <f t="shared" si="0"/>
        <v>#REF!</v>
      </c>
    </row>
    <row r="9" spans="1:8" x14ac:dyDescent="0.2">
      <c r="B9">
        <f>'350 Insulation'!A26</f>
        <v>0</v>
      </c>
      <c r="C9">
        <f>'350 Insulation'!A26</f>
        <v>0</v>
      </c>
      <c r="D9">
        <f>'350 Insulation'!B26</f>
        <v>0</v>
      </c>
      <c r="E9" s="14">
        <f>'350 Insulation'!C26</f>
        <v>0</v>
      </c>
      <c r="F9" s="75">
        <f>'350 Insulation'!D26</f>
        <v>0</v>
      </c>
      <c r="G9">
        <f>'350 Insulation'!E26</f>
        <v>0</v>
      </c>
      <c r="H9" s="99">
        <f t="shared" si="0"/>
        <v>0</v>
      </c>
    </row>
    <row r="10" spans="1:8" x14ac:dyDescent="0.2">
      <c r="B10">
        <f>'350 Insulation'!A27</f>
        <v>0</v>
      </c>
      <c r="C10">
        <f>'350 Insulation'!A27</f>
        <v>0</v>
      </c>
      <c r="D10">
        <f>'350 Insulation'!B27</f>
        <v>0</v>
      </c>
      <c r="E10" s="14">
        <f>'350 Insulation'!C27</f>
        <v>0</v>
      </c>
      <c r="F10" s="75">
        <f>'350 Insulation'!D27</f>
        <v>0</v>
      </c>
      <c r="G10">
        <f>'350 Insulation'!E27</f>
        <v>0</v>
      </c>
      <c r="H10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55">
    <tabColor theme="1"/>
  </sheetPr>
  <dimension ref="A1:T134"/>
  <sheetViews>
    <sheetView zoomScaleNormal="100" workbookViewId="0"/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410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2115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0</v>
      </c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54342</v>
      </c>
      <c r="G9" s="797" t="s">
        <v>54900</v>
      </c>
      <c r="H9" s="808" t="s">
        <v>54936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79" t="s">
        <v>3800</v>
      </c>
      <c r="H11" s="807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806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806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806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2" t="str">
        <f>'Main Sheet'!B13</f>
        <v>Site Supervisor</v>
      </c>
      <c r="G15" s="380"/>
      <c r="H15" s="806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2" t="str">
        <f>'Main Sheet'!E13</f>
        <v xml:space="preserve"> Mobile</v>
      </c>
      <c r="G16" s="380"/>
      <c r="H16" s="806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'410 Interior Linings - C3'!A47</f>
        <v>PPGBAQ1024</v>
      </c>
      <c r="B22" s="542" t="str">
        <f>VLOOKUP(A22,$A$45:$E$414,2,0)</f>
        <v>AQUALINE GIBBOARD 10MM X 2400 X 1200MM SHEET</v>
      </c>
      <c r="C22" s="102">
        <f>VLOOKUP(A22,$A$45:$E$414,3,0)</f>
        <v>17</v>
      </c>
      <c r="D22" s="102" t="str">
        <f>VLOOKUP(A22,$A$45:$E$414,4,0)</f>
        <v>sht</v>
      </c>
      <c r="E22" s="559">
        <f>VLOOKUP(A22,$A$45:$E$414,5,0)</f>
        <v>43.29</v>
      </c>
      <c r="F22" s="390">
        <f>C22*E22</f>
        <v>735.93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'410 Interior Linings - C3'!A48</f>
        <v>PPGBAQ1324</v>
      </c>
      <c r="B23" s="542" t="str">
        <f t="shared" ref="B23:B28" si="0">VLOOKUP(A23,$A$45:$E$414,2,0)</f>
        <v>AQUALINE GIBBOARD 13MM X 2400 X 1200MM SHEET</v>
      </c>
      <c r="C23" s="102">
        <f t="shared" ref="C23:C28" si="1">VLOOKUP(A23,$A$45:$E$414,3,0)</f>
        <v>5</v>
      </c>
      <c r="D23" s="102" t="str">
        <f t="shared" ref="D23:D28" si="2">VLOOKUP(A23,$A$45:$E$414,4,0)</f>
        <v>sht</v>
      </c>
      <c r="E23" s="560">
        <f t="shared" ref="E23:E28" si="3">VLOOKUP(A23,$A$45:$E$414,5,0)</f>
        <v>57.48</v>
      </c>
      <c r="F23" s="390">
        <f t="shared" ref="F23:F28" si="4">C23*E23</f>
        <v>287.39999999999998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'410 Interior Linings - C3'!A49</f>
        <v>PPGB1048S1B1</v>
      </c>
      <c r="B24" s="542" t="str">
        <f t="shared" si="0"/>
        <v>STANDARD GIBBOARD S1E/T1E 10MM X 4800 X 1200MM SHEET 12487</v>
      </c>
      <c r="C24" s="102">
        <f t="shared" si="1"/>
        <v>77</v>
      </c>
      <c r="D24" s="102" t="str">
        <f t="shared" si="2"/>
        <v>sht</v>
      </c>
      <c r="E24" s="560">
        <f t="shared" si="3"/>
        <v>42.62</v>
      </c>
      <c r="F24" s="390">
        <f t="shared" si="4"/>
        <v>3281.74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'410 Interior Linings - C3'!A50</f>
        <v>PPGB13M2</v>
      </c>
      <c r="B25" s="542" t="str">
        <f t="shared" si="0"/>
        <v>STANDARD GIBBOARD 13MM X 1200MM PER SQM  *EMS*</v>
      </c>
      <c r="C25" s="102">
        <f t="shared" si="1"/>
        <v>212.69460000000001</v>
      </c>
      <c r="D25" s="102" t="str">
        <f t="shared" si="2"/>
        <v>sqm</v>
      </c>
      <c r="E25" s="560">
        <f t="shared" si="3"/>
        <v>9.44</v>
      </c>
      <c r="F25" s="390">
        <f t="shared" si="4"/>
        <v>2007.8370239999999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'410 Interior Linings - C3'!A51</f>
        <v>PPGBBNL1024</v>
      </c>
      <c r="B26" s="542" t="str">
        <f t="shared" si="0"/>
        <v>10MM GIB BRACENOISE LINE TE/TE  2400 X 1200MM SHEET</v>
      </c>
      <c r="C26" s="102">
        <f t="shared" si="1"/>
        <v>2</v>
      </c>
      <c r="D26" s="102" t="str">
        <f t="shared" si="2"/>
        <v>sht</v>
      </c>
      <c r="E26" s="560">
        <f t="shared" si="3"/>
        <v>34.299999999999997</v>
      </c>
      <c r="F26" s="390">
        <f t="shared" si="4"/>
        <v>68.599999999999994</v>
      </c>
      <c r="G26" s="248" t="s">
        <v>28039</v>
      </c>
      <c r="H26" s="248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'410 Interior Linings - C3'!A52</f>
        <v>PPHFVB2E92412</v>
      </c>
      <c r="B27" s="542" t="str">
        <f t="shared" si="0"/>
        <v>9.0MM VILLABOARD 2 EDGE 2400 X1200 SHT     400436</v>
      </c>
      <c r="C27" s="102">
        <f t="shared" si="1"/>
        <v>2</v>
      </c>
      <c r="D27" s="102" t="str">
        <f t="shared" si="2"/>
        <v>sht</v>
      </c>
      <c r="E27" s="560">
        <f t="shared" si="3"/>
        <v>70.59</v>
      </c>
      <c r="F27" s="390">
        <f t="shared" si="4"/>
        <v>141.18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>'410 Interior Linings - C3'!A53</f>
        <v>PPEP9CD2412</v>
      </c>
      <c r="B28" s="542" t="str">
        <f t="shared" si="0"/>
        <v>9.0MM CD PLY UT F8/F8 STRUCTURAL 2400X1200</v>
      </c>
      <c r="C28" s="102">
        <f t="shared" si="1"/>
        <v>15</v>
      </c>
      <c r="D28" s="102" t="str">
        <f t="shared" si="2"/>
        <v>sht</v>
      </c>
      <c r="E28" s="560">
        <f t="shared" si="3"/>
        <v>48.14</v>
      </c>
      <c r="F28" s="390">
        <f t="shared" si="4"/>
        <v>722.1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786" customFormat="1" x14ac:dyDescent="0.2">
      <c r="A29" s="362" t="str">
        <f>'410 Interior Linings - C3'!A54</f>
        <v>MDPVCW9C</v>
      </c>
      <c r="B29" s="542" t="str">
        <f t="shared" ref="B29:B34" si="5">VLOOKUP(A29,$A$45:$E$414,2,0)</f>
        <v>9.5MM S/LINE CAPPING 2.4M WHITE       64303260</v>
      </c>
      <c r="C29" s="102">
        <f t="shared" ref="C29:C34" si="6">VLOOKUP(A29,$A$45:$E$414,3,0)</f>
        <v>4</v>
      </c>
      <c r="D29" s="102" t="str">
        <f t="shared" ref="D29:D34" si="7">VLOOKUP(A29,$A$45:$E$414,4,0)</f>
        <v>lgth</v>
      </c>
      <c r="E29" s="560">
        <f t="shared" ref="E29:E34" si="8">VLOOKUP(A29,$A$45:$E$414,5,0)</f>
        <v>5.24</v>
      </c>
      <c r="F29" s="390">
        <f t="shared" ref="F29:F34" si="9">C29*E29</f>
        <v>20.96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786" customFormat="1" x14ac:dyDescent="0.2">
      <c r="A30" s="362" t="e">
        <f>'410 Interior Linings - C3'!A55</f>
        <v>#NUM!</v>
      </c>
      <c r="B30" s="542" t="e">
        <f t="shared" si="5"/>
        <v>#NUM!</v>
      </c>
      <c r="C30" s="102" t="e">
        <f t="shared" si="6"/>
        <v>#NUM!</v>
      </c>
      <c r="D30" s="102" t="e">
        <f t="shared" si="7"/>
        <v>#NUM!</v>
      </c>
      <c r="E30" s="560" t="e">
        <f t="shared" si="8"/>
        <v>#NUM!</v>
      </c>
      <c r="F30" s="390" t="e">
        <f t="shared" si="9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786" customFormat="1" x14ac:dyDescent="0.2">
      <c r="A31" s="362" t="e">
        <f>'410 Interior Linings - C3'!A56</f>
        <v>#NUM!</v>
      </c>
      <c r="B31" s="542" t="e">
        <f t="shared" si="5"/>
        <v>#NUM!</v>
      </c>
      <c r="C31" s="102" t="e">
        <f t="shared" si="6"/>
        <v>#NUM!</v>
      </c>
      <c r="D31" s="102" t="e">
        <f t="shared" si="7"/>
        <v>#NUM!</v>
      </c>
      <c r="E31" s="560" t="e">
        <f t="shared" si="8"/>
        <v>#NUM!</v>
      </c>
      <c r="F31" s="390" t="e">
        <f t="shared" si="9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786" customFormat="1" x14ac:dyDescent="0.2">
      <c r="A32" s="362" t="e">
        <f>'410 Interior Linings - C3'!A57</f>
        <v>#NUM!</v>
      </c>
      <c r="B32" s="542" t="e">
        <f t="shared" si="5"/>
        <v>#NUM!</v>
      </c>
      <c r="C32" s="102" t="e">
        <f t="shared" si="6"/>
        <v>#NUM!</v>
      </c>
      <c r="D32" s="102" t="e">
        <f t="shared" si="7"/>
        <v>#NUM!</v>
      </c>
      <c r="E32" s="560" t="e">
        <f t="shared" si="8"/>
        <v>#NUM!</v>
      </c>
      <c r="F32" s="390" t="e">
        <f t="shared" si="9"/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786" customFormat="1" x14ac:dyDescent="0.2">
      <c r="A33" s="362" t="e">
        <f>'410 Interior Linings - C3'!A58</f>
        <v>#NUM!</v>
      </c>
      <c r="B33" s="542" t="e">
        <f t="shared" si="5"/>
        <v>#NUM!</v>
      </c>
      <c r="C33" s="102" t="e">
        <f t="shared" si="6"/>
        <v>#NUM!</v>
      </c>
      <c r="D33" s="102" t="e">
        <f t="shared" si="7"/>
        <v>#NUM!</v>
      </c>
      <c r="E33" s="560" t="e">
        <f t="shared" si="8"/>
        <v>#NUM!</v>
      </c>
      <c r="F33" s="390" t="e">
        <f t="shared" si="9"/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786" customFormat="1" x14ac:dyDescent="0.2">
      <c r="A34" s="362" t="e">
        <f>'410 Interior Linings - C3'!A59</f>
        <v>#NUM!</v>
      </c>
      <c r="B34" s="542" t="e">
        <f t="shared" si="5"/>
        <v>#NUM!</v>
      </c>
      <c r="C34" s="102" t="e">
        <f t="shared" si="6"/>
        <v>#NUM!</v>
      </c>
      <c r="D34" s="102" t="e">
        <f t="shared" si="7"/>
        <v>#NUM!</v>
      </c>
      <c r="E34" s="560" t="e">
        <f t="shared" si="8"/>
        <v>#NUM!</v>
      </c>
      <c r="F34" s="390" t="e">
        <f t="shared" si="9"/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62"/>
      <c r="B35" s="558"/>
      <c r="C35" s="291"/>
      <c r="D35" s="102"/>
      <c r="E35" s="560"/>
      <c r="F35" s="39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62"/>
      <c r="B36" s="359"/>
      <c r="C36" s="358"/>
      <c r="D36" s="358"/>
      <c r="E36" s="362"/>
      <c r="F36" s="453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62"/>
      <c r="B37" s="359"/>
      <c r="C37" s="358"/>
      <c r="D37" s="358"/>
      <c r="E37" s="362"/>
      <c r="F37" s="45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63"/>
      <c r="B38" s="361"/>
      <c r="C38" s="360"/>
      <c r="D38" s="360"/>
      <c r="E38" s="363"/>
      <c r="F38" s="391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1"/>
      <c r="B39" s="31"/>
      <c r="C39" s="31"/>
      <c r="D39" s="31"/>
      <c r="E39" s="63" t="s">
        <v>1896</v>
      </c>
      <c r="F39" s="454" t="e">
        <f>SUM(F22:F38)</f>
        <v>#NUM!</v>
      </c>
      <c r="G39" s="387"/>
      <c r="H39" s="806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E40" s="33" t="s">
        <v>1897</v>
      </c>
      <c r="F40" s="455" t="e">
        <f>F39*15%</f>
        <v>#NUM!</v>
      </c>
      <c r="G40" s="387"/>
      <c r="H40" s="806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E41" s="33" t="s">
        <v>1395</v>
      </c>
      <c r="F41" s="454" t="e">
        <f>F39+F40</f>
        <v>#NUM!</v>
      </c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E42" s="33"/>
      <c r="F42" s="222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ht="24.75" customHeight="1" x14ac:dyDescent="0.2">
      <c r="A43" s="869" t="s">
        <v>1008</v>
      </c>
      <c r="B43" s="869"/>
      <c r="C43" s="869"/>
      <c r="D43" s="869"/>
      <c r="E43" s="869"/>
      <c r="F43" s="86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53"/>
      <c r="B44" s="53"/>
      <c r="C44" s="53"/>
      <c r="D44" s="48"/>
      <c r="E44" s="48"/>
      <c r="F44" s="48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245" customFormat="1" ht="13.5" thickBot="1" x14ac:dyDescent="0.25"/>
    <row r="46" spans="1:20" s="29" customFormat="1" ht="27" thickBot="1" x14ac:dyDescent="0.45">
      <c r="A46" s="191">
        <v>410</v>
      </c>
      <c r="B46" s="181" t="s">
        <v>454</v>
      </c>
      <c r="C46" s="192"/>
      <c r="D46" s="193"/>
      <c r="E46" s="194"/>
      <c r="F46" s="195"/>
      <c r="G46" s="136"/>
      <c r="H46" s="136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09" t="str" cm="1">
        <f t="array" ref="A47">INDEX(XML!D:D,SMALL(IF(($G$1=XML!B:B),ROW(XML!B:B)-MIN(ROW(XML!B:B))+1,""),ROWS($A$1:A1)))</f>
        <v>PPGBAQ1024</v>
      </c>
      <c r="B47" s="210" t="str">
        <f>VLOOKUP(A47,'Main Item List'!$A$3:$D$123691,2,0)</f>
        <v>AQUALINE GIBBOARD 10MM X 2400 X 1200MM SHEET</v>
      </c>
      <c r="C47" s="219" cm="1">
        <f t="array" ref="C47">INDEX(XML!$J$1:$J$1202,SMALL(IF(($G$1=XML!$B$1:$B$1202),ROW(XML!$B$1:$B$1202)-MIN(ROW(XML!$B$1:$B$1202))+1,""),ROWS($C$1:C1)))</f>
        <v>17</v>
      </c>
      <c r="D47" s="211" t="str">
        <f>VLOOKUP(A47,'Main Item List'!$A$3:$D$123691,3,0)</f>
        <v>sht</v>
      </c>
      <c r="E47" s="212">
        <f>VLOOKUP(A47,'Main Item List'!$A$3:$D$123691,4,0)</f>
        <v>43.29</v>
      </c>
      <c r="F47" s="213">
        <f t="shared" ref="F47:F53" si="10">IFERROR((C47*E47),"0")</f>
        <v>735.93</v>
      </c>
      <c r="G47" s="136"/>
      <c r="H47" s="136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09" t="str" cm="1">
        <f t="array" ref="A48">INDEX(XML!D:D,SMALL(IF(($G$1=XML!B:B),ROW(XML!B:B)-MIN(ROW(XML!B:B))+1,""),ROWS($A$1:A2)))</f>
        <v>PPGBAQ1324</v>
      </c>
      <c r="B48" s="210" t="str">
        <f>VLOOKUP(A48,'Main Item List'!$A$3:$D$123691,2,0)</f>
        <v>AQUALINE GIBBOARD 13MM X 2400 X 1200MM SHEET</v>
      </c>
      <c r="C48" s="219" cm="1">
        <f t="array" ref="C48">INDEX(XML!$J$1:$J$1202,SMALL(IF(($G$1=XML!$B$1:$B$1202),ROW(XML!$B$1:$B$1202)-MIN(ROW(XML!$B$1:$B$1202))+1,""),ROWS($C$1:C2)))</f>
        <v>5</v>
      </c>
      <c r="D48" s="211" t="str">
        <f>VLOOKUP(A48,'Main Item List'!$A$3:$D$123691,3,0)</f>
        <v>sht</v>
      </c>
      <c r="E48" s="212">
        <f>VLOOKUP(A48,'Main Item List'!$A$3:$D$123691,4,0)</f>
        <v>57.48</v>
      </c>
      <c r="F48" s="213">
        <f t="shared" si="10"/>
        <v>287.39999999999998</v>
      </c>
      <c r="G48" s="136"/>
      <c r="H48" s="136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09" t="str" cm="1">
        <f t="array" ref="A49">INDEX(XML!D:D,SMALL(IF(($G$1=XML!B:B),ROW(XML!B:B)-MIN(ROW(XML!B:B))+1,""),ROWS($A$1:A3)))</f>
        <v>PPGB1048S1B1</v>
      </c>
      <c r="B49" s="210" t="str">
        <f>VLOOKUP(A49,'Main Item List'!$A$3:$D$123691,2,0)</f>
        <v>STANDARD GIBBOARD S1E/T1E 10MM X 4800 X 1200MM SHEET 12487</v>
      </c>
      <c r="C49" s="219" cm="1">
        <f t="array" ref="C49">INDEX(XML!$J$1:$J$1202,SMALL(IF(($G$1=XML!$B$1:$B$1202),ROW(XML!$B$1:$B$1202)-MIN(ROW(XML!$B$1:$B$1202))+1,""),ROWS($C$1:C3)))</f>
        <v>77</v>
      </c>
      <c r="D49" s="211" t="str">
        <f>VLOOKUP(A49,'Main Item List'!$A$3:$D$123691,3,0)</f>
        <v>sht</v>
      </c>
      <c r="E49" s="212">
        <f>VLOOKUP(A49,'Main Item List'!$A$3:$D$123691,4,0)</f>
        <v>42.62</v>
      </c>
      <c r="F49" s="213">
        <f t="shared" si="10"/>
        <v>3281.74</v>
      </c>
      <c r="G49" s="136"/>
      <c r="H49" s="136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09" t="str" cm="1">
        <f t="array" ref="A50">INDEX(XML!D:D,SMALL(IF(($G$1=XML!B:B),ROW(XML!B:B)-MIN(ROW(XML!B:B))+1,""),ROWS($A$1:A4)))</f>
        <v>PPGB13M2</v>
      </c>
      <c r="B50" s="210" t="str">
        <f>VLOOKUP(A50,'Main Item List'!$A$3:$D$123691,2,0)</f>
        <v>STANDARD GIBBOARD 13MM X 1200MM PER SQM  *EMS*</v>
      </c>
      <c r="C50" s="219" cm="1">
        <f t="array" ref="C50">INDEX(XML!$J$1:$J$1202,SMALL(IF(($G$1=XML!$B$1:$B$1202),ROW(XML!$B$1:$B$1202)-MIN(ROW(XML!$B$1:$B$1202))+1,""),ROWS($C$1:C4)))</f>
        <v>212.69460000000001</v>
      </c>
      <c r="D50" s="211" t="str">
        <f>VLOOKUP(A50,'Main Item List'!$A$3:$D$123691,3,0)</f>
        <v>sqm</v>
      </c>
      <c r="E50" s="212">
        <f>VLOOKUP(A50,'Main Item List'!$A$3:$D$123691,4,0)</f>
        <v>9.44</v>
      </c>
      <c r="F50" s="213">
        <f t="shared" si="10"/>
        <v>2007.8370239999999</v>
      </c>
      <c r="G50" s="136"/>
      <c r="H50" s="136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76" customFormat="1" x14ac:dyDescent="0.2">
      <c r="A51" s="209" t="str" cm="1">
        <f t="array" ref="A51">INDEX(XML!D:D,SMALL(IF(($G$1=XML!B:B),ROW(XML!B:B)-MIN(ROW(XML!B:B))+1,""),ROWS($A$1:A5)))</f>
        <v>PPGBBNL1024</v>
      </c>
      <c r="B51" s="210" t="str">
        <f>VLOOKUP(A51,'Main Item List'!$A$3:$D$123691,2,0)</f>
        <v>10MM GIB BRACENOISE LINE TE/TE  2400 X 1200MM SHEET</v>
      </c>
      <c r="C51" s="219" cm="1">
        <f t="array" ref="C51">INDEX(XML!$J$1:$J$1202,SMALL(IF(($G$1=XML!$B$1:$B$1202),ROW(XML!$B$1:$B$1202)-MIN(ROW(XML!$B$1:$B$1202))+1,""),ROWS($C$1:C5)))</f>
        <v>2</v>
      </c>
      <c r="D51" s="211" t="str">
        <f>VLOOKUP(A51,'Main Item List'!$A$3:$D$123691,3,0)</f>
        <v>sht</v>
      </c>
      <c r="E51" s="212">
        <f>VLOOKUP(A51,'Main Item List'!$A$3:$D$123691,4,0)</f>
        <v>34.299999999999997</v>
      </c>
      <c r="F51" s="213">
        <f t="shared" si="10"/>
        <v>68.599999999999994</v>
      </c>
      <c r="G51" s="136"/>
      <c r="H51" s="136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09" t="str" cm="1">
        <f t="array" ref="A52">INDEX(XML!D:D,SMALL(IF(($G$1=XML!B:B),ROW(XML!B:B)-MIN(ROW(XML!B:B))+1,""),ROWS($A$1:A6)))</f>
        <v>PPHFVB2E92412</v>
      </c>
      <c r="B52" s="210" t="str">
        <f>VLOOKUP(A52,'Main Item List'!$A$3:$D$123691,2,0)</f>
        <v>9.0MM VILLABOARD 2 EDGE 2400 X1200 SHT     400436</v>
      </c>
      <c r="C52" s="219" cm="1">
        <f t="array" ref="C52">INDEX(XML!$J$1:$J$1202,SMALL(IF(($G$1=XML!$B$1:$B$1202),ROW(XML!$B$1:$B$1202)-MIN(ROW(XML!$B$1:$B$1202))+1,""),ROWS($C$1:C6)))</f>
        <v>2</v>
      </c>
      <c r="D52" s="211" t="str">
        <f>VLOOKUP(A52,'Main Item List'!$A$3:$D$123691,3,0)</f>
        <v>sht</v>
      </c>
      <c r="E52" s="212">
        <f>VLOOKUP(A52,'Main Item List'!$A$3:$D$123691,4,0)</f>
        <v>70.59</v>
      </c>
      <c r="F52" s="213">
        <f t="shared" si="10"/>
        <v>141.18</v>
      </c>
      <c r="G52" s="136"/>
      <c r="H52" s="136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09" t="str" cm="1">
        <f t="array" ref="A53">INDEX(XML!D:D,SMALL(IF(($G$1=XML!B:B),ROW(XML!B:B)-MIN(ROW(XML!B:B))+1,""),ROWS($A$1:A7)))</f>
        <v>PPEP9CD2412</v>
      </c>
      <c r="B53" s="210" t="str">
        <f>VLOOKUP(A53,'Main Item List'!$A$3:$D$123691,2,0)</f>
        <v>9.0MM CD PLY UT F8/F8 STRUCTURAL 2400X1200</v>
      </c>
      <c r="C53" s="219" cm="1">
        <f t="array" ref="C53">INDEX(XML!$J$1:$J$1202,SMALL(IF(($G$1=XML!$B$1:$B$1202),ROW(XML!$B$1:$B$1202)-MIN(ROW(XML!$B$1:$B$1202))+1,""),ROWS($C$1:C7)))</f>
        <v>15</v>
      </c>
      <c r="D53" s="211" t="str">
        <f>VLOOKUP(A53,'Main Item List'!$A$3:$D$123691,3,0)</f>
        <v>sht</v>
      </c>
      <c r="E53" s="212">
        <f>VLOOKUP(A53,'Main Item List'!$A$3:$D$123691,4,0)</f>
        <v>48.14</v>
      </c>
      <c r="F53" s="213">
        <f t="shared" si="10"/>
        <v>722.1</v>
      </c>
      <c r="G53" s="136"/>
      <c r="H53" s="136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209" t="str" cm="1">
        <f t="array" ref="A54">INDEX(XML!D:D,SMALL(IF(($G$1=XML!B:B),ROW(XML!B:B)-MIN(ROW(XML!B:B))+1,""),ROWS($A$1:A8)))</f>
        <v>MDPVCW9C</v>
      </c>
      <c r="B54" s="210" t="str">
        <f>VLOOKUP(A54,'Main Item List'!$A$3:$D$123691,2,0)</f>
        <v>9.5MM S/LINE CAPPING 2.4M WHITE       64303260</v>
      </c>
      <c r="C54" s="219" cm="1">
        <f t="array" ref="C54">INDEX(XML!$J$1:$J$1202,SMALL(IF(($G$1=XML!$B$1:$B$1202),ROW(XML!$B$1:$B$1202)-MIN(ROW(XML!$B$1:$B$1202))+1,""),ROWS($C$1:C8)))</f>
        <v>4</v>
      </c>
      <c r="D54" s="211" t="str">
        <f>VLOOKUP(A54,'Main Item List'!$A$3:$D$123691,3,0)</f>
        <v>lgth</v>
      </c>
      <c r="E54" s="212">
        <f>VLOOKUP(A54,'Main Item List'!$A$3:$D$123691,4,0)</f>
        <v>5.24</v>
      </c>
      <c r="F54" s="213">
        <f t="shared" ref="F54:F59" si="11">IFERROR((C54*E54),"0")</f>
        <v>20.96</v>
      </c>
      <c r="G54" s="136"/>
      <c r="H54" s="136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209" t="e" cm="1">
        <f t="array" ref="A55">INDEX(XML!D:D,SMALL(IF(($G$1=XML!B:B),ROW(XML!B:B)-MIN(ROW(XML!B:B))+1,""),ROWS($A$1:A9)))</f>
        <v>#NUM!</v>
      </c>
      <c r="B55" s="210" t="e">
        <f>VLOOKUP(A55,'Main Item List'!$A$3:$D$123691,2,0)</f>
        <v>#NUM!</v>
      </c>
      <c r="C55" s="219" t="e" cm="1">
        <f t="array" ref="C55">INDEX(XML!$J$1:$J$1202,SMALL(IF(($G$1=XML!$B$1:$B$1202),ROW(XML!$B$1:$B$1202)-MIN(ROW(XML!$B$1:$B$1202))+1,""),ROWS($C$1:C9)))</f>
        <v>#NUM!</v>
      </c>
      <c r="D55" s="211" t="e">
        <f>VLOOKUP(A55,'Main Item List'!$A$3:$D$123691,3,0)</f>
        <v>#NUM!</v>
      </c>
      <c r="E55" s="212" t="e">
        <f>VLOOKUP(A55,'Main Item List'!$A$3:$D$123691,4,0)</f>
        <v>#NUM!</v>
      </c>
      <c r="F55" s="213" t="str">
        <f t="shared" si="11"/>
        <v>0</v>
      </c>
      <c r="G55" s="136"/>
      <c r="H55" s="136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209" t="e" cm="1">
        <f t="array" ref="A56">INDEX(XML!D:D,SMALL(IF(($G$1=XML!B:B),ROW(XML!B:B)-MIN(ROW(XML!B:B))+1,""),ROWS($A$1:A10)))</f>
        <v>#NUM!</v>
      </c>
      <c r="B56" s="210" t="e">
        <f>VLOOKUP(A56,'Main Item List'!$A$3:$D$123691,2,0)</f>
        <v>#NUM!</v>
      </c>
      <c r="C56" s="219" t="e" cm="1">
        <f t="array" ref="C56">INDEX(XML!$J$1:$J$1202,SMALL(IF(($G$1=XML!$B$1:$B$1202),ROW(XML!$B$1:$B$1202)-MIN(ROW(XML!$B$1:$B$1202))+1,""),ROWS($C$1:C10)))</f>
        <v>#NUM!</v>
      </c>
      <c r="D56" s="211" t="e">
        <f>VLOOKUP(A56,'Main Item List'!$A$3:$D$123691,3,0)</f>
        <v>#NUM!</v>
      </c>
      <c r="E56" s="212" t="e">
        <f>VLOOKUP(A56,'Main Item List'!$A$3:$D$123691,4,0)</f>
        <v>#NUM!</v>
      </c>
      <c r="F56" s="213" t="str">
        <f t="shared" si="11"/>
        <v>0</v>
      </c>
      <c r="G56" s="136"/>
      <c r="H56" s="136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e" cm="1">
        <f t="array" ref="A57">INDEX(XML!D:D,SMALL(IF(($G$1=XML!B:B),ROW(XML!B:B)-MIN(ROW(XML!B:B))+1,""),ROWS($A$1:A11)))</f>
        <v>#NUM!</v>
      </c>
      <c r="B57" s="210" t="e">
        <f>VLOOKUP(A57,'Main Item List'!$A$3:$D$123691,2,0)</f>
        <v>#NUM!</v>
      </c>
      <c r="C57" s="219" t="e" cm="1">
        <f t="array" ref="C57">INDEX(XML!$J$1:$J$1202,SMALL(IF(($G$1=XML!$B$1:$B$1202),ROW(XML!$B$1:$B$1202)-MIN(ROW(XML!$B$1:$B$1202))+1,""),ROWS($C$1:C11)))</f>
        <v>#NUM!</v>
      </c>
      <c r="D57" s="211" t="e">
        <f>VLOOKUP(A57,'Main Item List'!$A$3:$D$123691,3,0)</f>
        <v>#NUM!</v>
      </c>
      <c r="E57" s="212" t="e">
        <f>VLOOKUP(A57,'Main Item List'!$A$3:$D$123691,4,0)</f>
        <v>#NUM!</v>
      </c>
      <c r="F57" s="213" t="str">
        <f t="shared" si="11"/>
        <v>0</v>
      </c>
      <c r="G57" s="136"/>
      <c r="H57" s="136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09" t="e" cm="1">
        <f t="array" ref="A58">INDEX(XML!D:D,SMALL(IF(($G$1=XML!B:B),ROW(XML!B:B)-MIN(ROW(XML!B:B))+1,""),ROWS($A$1:A12)))</f>
        <v>#NUM!</v>
      </c>
      <c r="B58" s="210" t="e">
        <f>VLOOKUP(A58,'Main Item List'!$A$3:$D$123691,2,0)</f>
        <v>#NUM!</v>
      </c>
      <c r="C58" s="219" t="e" cm="1">
        <f t="array" ref="C58">INDEX(XML!$J$1:$J$1202,SMALL(IF(($G$1=XML!$B$1:$B$1202),ROW(XML!$B$1:$B$1202)-MIN(ROW(XML!$B$1:$B$1202))+1,""),ROWS($C$1:C12)))</f>
        <v>#NUM!</v>
      </c>
      <c r="D58" s="211" t="e">
        <f>VLOOKUP(A58,'Main Item List'!$A$3:$D$123691,3,0)</f>
        <v>#NUM!</v>
      </c>
      <c r="E58" s="212" t="e">
        <f>VLOOKUP(A58,'Main Item List'!$A$3:$D$123691,4,0)</f>
        <v>#NUM!</v>
      </c>
      <c r="F58" s="213" t="str">
        <f t="shared" si="11"/>
        <v>0</v>
      </c>
      <c r="G58" s="136"/>
      <c r="H58" s="136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09" t="e" cm="1">
        <f t="array" ref="A59">INDEX(XML!D:D,SMALL(IF(($G$1=XML!B:B),ROW(XML!B:B)-MIN(ROW(XML!B:B))+1,""),ROWS($A$1:A13)))</f>
        <v>#NUM!</v>
      </c>
      <c r="B59" s="210" t="e">
        <f>VLOOKUP(A59,'Main Item List'!$A$3:$D$123691,2,0)</f>
        <v>#NUM!</v>
      </c>
      <c r="C59" s="219" t="e" cm="1">
        <f t="array" ref="C59">INDEX(XML!$J$1:$J$1202,SMALL(IF(($G$1=XML!$B$1:$B$1202),ROW(XML!$B$1:$B$1202)-MIN(ROW(XML!$B$1:$B$1202))+1,""),ROWS($C$1:C13)))</f>
        <v>#NUM!</v>
      </c>
      <c r="D59" s="211" t="e">
        <f>VLOOKUP(A59,'Main Item List'!$A$3:$D$123691,3,0)</f>
        <v>#NUM!</v>
      </c>
      <c r="E59" s="212" t="e">
        <f>VLOOKUP(A59,'Main Item List'!$A$3:$D$123691,4,0)</f>
        <v>#NUM!</v>
      </c>
      <c r="F59" s="213" t="str">
        <f t="shared" si="11"/>
        <v>0</v>
      </c>
      <c r="G59" s="136"/>
      <c r="H59" s="136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160"/>
      <c r="B60" s="335"/>
      <c r="C60" s="224"/>
      <c r="D60" s="335"/>
      <c r="E60" s="159"/>
      <c r="F60" s="145"/>
      <c r="G60" s="136"/>
      <c r="H60" s="136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160"/>
      <c r="B61" s="813" t="s">
        <v>2537</v>
      </c>
      <c r="C61" s="813"/>
      <c r="D61" s="813"/>
      <c r="E61" s="159">
        <f>SUM(F47:F60)</f>
        <v>7265.7470240000011</v>
      </c>
      <c r="F61" s="145"/>
      <c r="G61" s="136"/>
      <c r="H61" s="136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</sheetData>
  <mergeCells count="3">
    <mergeCell ref="B61:D61"/>
    <mergeCell ref="D6:F6"/>
    <mergeCell ref="A43:F43"/>
  </mergeCells>
  <phoneticPr fontId="75" type="noConversion"/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93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136">
    <tabColor rgb="FFFFFF00"/>
  </sheetPr>
  <dimension ref="A1:H11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CONCATENATE('410 Interior Linings - C3'!E9,"/",'410 Interior Linings - C3'!F9)</f>
        <v>JNB 20058/410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'410 Interior Linings - C3'!A11</f>
        <v>Carters - 3057148 - MAIN ACCOUNT</v>
      </c>
    </row>
    <row r="3" spans="1:8" x14ac:dyDescent="0.2">
      <c r="B3" t="str">
        <f>'410 Interior Linings - C3'!A22</f>
        <v>PPGBAQ1024</v>
      </c>
      <c r="C3" t="str">
        <f>'410 Interior Linings - C3'!A22</f>
        <v>PPGBAQ1024</v>
      </c>
      <c r="D3" t="str">
        <f>'410 Interior Linings - C3'!B22</f>
        <v>AQUALINE GIBBOARD 10MM X 2400 X 1200MM SHEET</v>
      </c>
      <c r="E3" s="14">
        <f>'410 Interior Linings - C3'!C22</f>
        <v>17</v>
      </c>
      <c r="F3" s="75" t="str">
        <f>'410 Interior Linings - C3'!D22</f>
        <v>sht</v>
      </c>
      <c r="G3" s="99">
        <f>'410 Interior Linings - C3'!E22</f>
        <v>43.29</v>
      </c>
      <c r="H3" s="99">
        <f>E3*G3</f>
        <v>735.93</v>
      </c>
    </row>
    <row r="4" spans="1:8" x14ac:dyDescent="0.2">
      <c r="B4" t="str">
        <f>'410 Interior Linings - C3'!A23</f>
        <v>PPGBAQ1324</v>
      </c>
      <c r="C4" t="str">
        <f>'410 Interior Linings - C3'!A23</f>
        <v>PPGBAQ1324</v>
      </c>
      <c r="D4" t="str">
        <f>'410 Interior Linings - C3'!B23</f>
        <v>AQUALINE GIBBOARD 13MM X 2400 X 1200MM SHEET</v>
      </c>
      <c r="E4" s="14">
        <f>'410 Interior Linings - C3'!C23</f>
        <v>5</v>
      </c>
      <c r="F4" s="75" t="str">
        <f>'410 Interior Linings - C3'!D23</f>
        <v>sht</v>
      </c>
      <c r="G4" s="99">
        <f>'410 Interior Linings - C3'!E23</f>
        <v>57.48</v>
      </c>
      <c r="H4" s="99">
        <f t="shared" ref="H4:H11" si="0">E4*G4</f>
        <v>287.39999999999998</v>
      </c>
    </row>
    <row r="5" spans="1:8" x14ac:dyDescent="0.2">
      <c r="B5" t="str">
        <f>'410 Interior Linings - C3'!A24</f>
        <v>PPGB1048S1B1</v>
      </c>
      <c r="C5" t="str">
        <f>'410 Interior Linings - C3'!A24</f>
        <v>PPGB1048S1B1</v>
      </c>
      <c r="D5" t="str">
        <f>'410 Interior Linings - C3'!B24</f>
        <v>STANDARD GIBBOARD S1E/T1E 10MM X 4800 X 1200MM SHEET 12487</v>
      </c>
      <c r="E5" s="14">
        <f>'410 Interior Linings - C3'!C24</f>
        <v>77</v>
      </c>
      <c r="F5" s="75" t="str">
        <f>'410 Interior Linings - C3'!D24</f>
        <v>sht</v>
      </c>
      <c r="G5" s="99">
        <f>'410 Interior Linings - C3'!E24</f>
        <v>42.62</v>
      </c>
      <c r="H5" s="99">
        <f t="shared" si="0"/>
        <v>3281.74</v>
      </c>
    </row>
    <row r="6" spans="1:8" x14ac:dyDescent="0.2">
      <c r="B6" t="str">
        <f>'410 Interior Linings - C3'!A25</f>
        <v>PPGB13M2</v>
      </c>
      <c r="C6" t="str">
        <f>'410 Interior Linings - C3'!A25</f>
        <v>PPGB13M2</v>
      </c>
      <c r="D6" t="str">
        <f>'410 Interior Linings - C3'!B25</f>
        <v>STANDARD GIBBOARD 13MM X 1200MM PER SQM  *EMS*</v>
      </c>
      <c r="E6" s="14">
        <f>'410 Interior Linings - C3'!C25</f>
        <v>212.69460000000001</v>
      </c>
      <c r="F6" s="75" t="str">
        <f>'410 Interior Linings - C3'!D25</f>
        <v>sqm</v>
      </c>
      <c r="G6" s="99">
        <f>'410 Interior Linings - C3'!E25</f>
        <v>9.44</v>
      </c>
      <c r="H6" s="99">
        <f t="shared" si="0"/>
        <v>2007.8370239999999</v>
      </c>
    </row>
    <row r="7" spans="1:8" x14ac:dyDescent="0.2">
      <c r="B7" t="str">
        <f>'410 Interior Linings - C3'!A26</f>
        <v>PPGBBNL1024</v>
      </c>
      <c r="C7" t="str">
        <f>'410 Interior Linings - C3'!A26</f>
        <v>PPGBBNL1024</v>
      </c>
      <c r="D7" t="str">
        <f>'410 Interior Linings - C3'!B26</f>
        <v>10MM GIB BRACENOISE LINE TE/TE  2400 X 1200MM SHEET</v>
      </c>
      <c r="E7" s="14">
        <f>'410 Interior Linings - C3'!C26</f>
        <v>2</v>
      </c>
      <c r="F7" s="75" t="str">
        <f>'410 Interior Linings - C3'!D26</f>
        <v>sht</v>
      </c>
      <c r="G7" s="99">
        <f>'410 Interior Linings - C3'!E26</f>
        <v>34.299999999999997</v>
      </c>
      <c r="H7" s="99">
        <f t="shared" si="0"/>
        <v>68.599999999999994</v>
      </c>
    </row>
    <row r="8" spans="1:8" x14ac:dyDescent="0.2">
      <c r="B8" t="str">
        <f>'410 Interior Linings - C3'!A27</f>
        <v>PPHFVB2E92412</v>
      </c>
      <c r="C8" t="str">
        <f>'410 Interior Linings - C3'!A27</f>
        <v>PPHFVB2E92412</v>
      </c>
      <c r="D8" t="str">
        <f>'410 Interior Linings - C3'!B27</f>
        <v>9.0MM VILLABOARD 2 EDGE 2400 X1200 SHT     400436</v>
      </c>
      <c r="E8" s="14">
        <f>'410 Interior Linings - C3'!C27</f>
        <v>2</v>
      </c>
      <c r="F8" s="75" t="str">
        <f>'410 Interior Linings - C3'!D27</f>
        <v>sht</v>
      </c>
      <c r="G8" s="99">
        <f>'410 Interior Linings - C3'!E27</f>
        <v>70.59</v>
      </c>
      <c r="H8" s="99">
        <f t="shared" si="0"/>
        <v>141.18</v>
      </c>
    </row>
    <row r="9" spans="1:8" x14ac:dyDescent="0.2">
      <c r="B9" t="str">
        <f>'410 Interior Linings - C3'!A28</f>
        <v>PPEP9CD2412</v>
      </c>
      <c r="C9" t="str">
        <f>'410 Interior Linings - C3'!A28</f>
        <v>PPEP9CD2412</v>
      </c>
      <c r="D9" t="str">
        <f>'410 Interior Linings - C3'!B28</f>
        <v>9.0MM CD PLY UT F8/F8 STRUCTURAL 2400X1200</v>
      </c>
      <c r="E9" s="14">
        <f>'410 Interior Linings - C3'!C28</f>
        <v>15</v>
      </c>
      <c r="F9" s="75" t="str">
        <f>'410 Interior Linings - C3'!D28</f>
        <v>sht</v>
      </c>
      <c r="G9" s="99">
        <f>'410 Interior Linings - C3'!E28</f>
        <v>48.14</v>
      </c>
      <c r="H9" s="99">
        <f t="shared" si="0"/>
        <v>722.1</v>
      </c>
    </row>
    <row r="10" spans="1:8" x14ac:dyDescent="0.2">
      <c r="B10">
        <f>'410 Interior Linings - C3'!A36</f>
        <v>0</v>
      </c>
      <c r="C10">
        <f>'410 Interior Linings - C3'!A37</f>
        <v>0</v>
      </c>
      <c r="D10">
        <f>'410 Interior Linings - C3'!B36</f>
        <v>0</v>
      </c>
      <c r="E10" s="14">
        <f>'410 Interior Linings - C3'!C36</f>
        <v>0</v>
      </c>
      <c r="F10" s="75">
        <f>'410 Interior Linings - C3'!D36</f>
        <v>0</v>
      </c>
      <c r="G10" s="99">
        <f>'410 Interior Linings - C3'!E36</f>
        <v>0</v>
      </c>
      <c r="H10" s="99">
        <f t="shared" si="0"/>
        <v>0</v>
      </c>
    </row>
    <row r="11" spans="1:8" x14ac:dyDescent="0.2">
      <c r="B11">
        <f>'410 Interior Linings - C3'!A38</f>
        <v>0</v>
      </c>
      <c r="C11">
        <f>'410 Interior Linings - C3'!A38</f>
        <v>0</v>
      </c>
      <c r="D11">
        <f>'410 Interior Linings - C3'!B37</f>
        <v>0</v>
      </c>
      <c r="E11" s="14">
        <f>'410 Interior Linings - C3'!C37</f>
        <v>0</v>
      </c>
      <c r="F11" s="75">
        <f>'410 Interior Linings - C3'!D37</f>
        <v>0</v>
      </c>
      <c r="G11" s="99">
        <f>'410 Interior Linings - C3'!E37</f>
        <v>0</v>
      </c>
      <c r="H11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37">
    <tabColor indexed="10"/>
  </sheetPr>
  <dimension ref="A1:AZ150"/>
  <sheetViews>
    <sheetView zoomScaleNormal="100" workbookViewId="0">
      <selection activeCell="H10" sqref="H10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D5" s="888" t="str">
        <f>'070 Temp Power'!C6</f>
        <v>Jennian Homes Nelson Bays Ltd                    P.O. Box 847, Tauranga</v>
      </c>
      <c r="E5" s="888"/>
      <c r="F5" s="888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2115</v>
      </c>
      <c r="B6" s="373"/>
      <c r="C6" s="373"/>
      <c r="D6" s="889"/>
      <c r="E6" s="889"/>
      <c r="F6" s="889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0</v>
      </c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54342</v>
      </c>
      <c r="G9" s="797" t="s">
        <v>54900</v>
      </c>
      <c r="H9" s="682" t="s">
        <v>54936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79" t="s">
        <v>52595</v>
      </c>
      <c r="H11" s="807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806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33"/>
      <c r="F13" s="342" t="str">
        <f>'Main Sheet'!B11</f>
        <v>Dan McIvor</v>
      </c>
      <c r="G13" s="380"/>
      <c r="H13" s="806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806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398"/>
      <c r="F15" s="342" t="str">
        <f>'Main Sheet'!B13</f>
        <v>Site Supervisor</v>
      </c>
      <c r="G15" s="380"/>
      <c r="H15" s="806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398"/>
      <c r="F16" s="342" t="str">
        <f>'Main Sheet'!E13</f>
        <v xml:space="preserve"> Mobile</v>
      </c>
      <c r="G16" s="380"/>
      <c r="H16" s="806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661" customFormat="1" x14ac:dyDescent="0.2">
      <c r="A22" s="358" t="str">
        <f>A74</f>
        <v>MDPVCW9C</v>
      </c>
      <c r="B22" s="358" t="str">
        <f t="shared" ref="B22:B29" si="0">VLOOKUP(A22,$A$72:$E$402,2,0)</f>
        <v>9.5MM S/LINE CAPPING 2.4M WHITE       64303260</v>
      </c>
      <c r="C22" s="40">
        <f t="shared" ref="C22:C29" si="1">VLOOKUP(A22,$A$72:$E$402,3,0)</f>
        <v>4</v>
      </c>
      <c r="D22" s="40" t="str">
        <f t="shared" ref="D22:D29" si="2">VLOOKUP(A22,$A$72:$E$402,4,0)</f>
        <v>lgth</v>
      </c>
      <c r="E22" s="420">
        <f t="shared" ref="E22:E29" si="3">VLOOKUP(A22,$A$72:$E$402,5,0)</f>
        <v>5.24</v>
      </c>
      <c r="F22" s="390">
        <f>C22*E22</f>
        <v>20.96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661" customFormat="1" x14ac:dyDescent="0.2">
      <c r="A23" s="358" t="str">
        <f>A75</f>
        <v>PPHF452445</v>
      </c>
      <c r="B23" s="358" t="str">
        <f t="shared" si="0"/>
        <v>4.5MM HARDIESOFFIT LINING 2400 X 450MM    401948</v>
      </c>
      <c r="C23" s="40">
        <f t="shared" si="1"/>
        <v>1</v>
      </c>
      <c r="D23" s="40" t="str">
        <f t="shared" si="2"/>
        <v>sht</v>
      </c>
      <c r="E23" s="420">
        <f t="shared" si="3"/>
        <v>12.16</v>
      </c>
      <c r="F23" s="390">
        <f>C23*E23</f>
        <v>12.16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58" t="str">
        <f>'410 Interior Linings - C3'!A47</f>
        <v>PPGBAQ1024</v>
      </c>
      <c r="B24" s="358" t="str">
        <f t="shared" si="0"/>
        <v>AQUALINE GIBBOARD 10MM X 2400 X 1200MM SHEET</v>
      </c>
      <c r="C24" s="40">
        <f t="shared" si="1"/>
        <v>0</v>
      </c>
      <c r="D24" s="40" t="str">
        <f t="shared" si="2"/>
        <v>sht</v>
      </c>
      <c r="E24" s="420">
        <f t="shared" si="3"/>
        <v>43.29</v>
      </c>
      <c r="F24" s="390">
        <f>C24*E24</f>
        <v>0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58" t="str">
        <f>'410 Interior Linings - C3'!A48</f>
        <v>PPGBAQ1324</v>
      </c>
      <c r="B25" s="358" t="str">
        <f t="shared" si="0"/>
        <v>AQUALINE GIBBOARD 13MM X 2400 X 1200MM SHEET</v>
      </c>
      <c r="C25" s="40">
        <f t="shared" si="1"/>
        <v>0</v>
      </c>
      <c r="D25" s="40" t="str">
        <f t="shared" si="2"/>
        <v>sht</v>
      </c>
      <c r="E25" s="420">
        <f t="shared" si="3"/>
        <v>57.48</v>
      </c>
      <c r="F25" s="390">
        <f t="shared" ref="F25:F52" si="4">C25*E25</f>
        <v>0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58" t="str">
        <f>'410 Interior Linings - C3'!A49</f>
        <v>PPGB1048S1B1</v>
      </c>
      <c r="B26" s="358" t="str">
        <f t="shared" si="0"/>
        <v>STANDARD GIBBOARD S1E/T1E 10MM X 4800 X 1200MM SHEET 12487</v>
      </c>
      <c r="C26" s="40">
        <f t="shared" si="1"/>
        <v>0</v>
      </c>
      <c r="D26" s="40" t="str">
        <f t="shared" si="2"/>
        <v>sht</v>
      </c>
      <c r="E26" s="420">
        <f t="shared" si="3"/>
        <v>42.62</v>
      </c>
      <c r="F26" s="390">
        <f t="shared" si="4"/>
        <v>0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58" t="str">
        <f>'410 Interior Linings - C3'!A50</f>
        <v>PPGB13M2</v>
      </c>
      <c r="B27" s="358" t="str">
        <f t="shared" si="0"/>
        <v>STANDARD GIBBOARD 13MM X 1200MM PER SQM  *EMS*</v>
      </c>
      <c r="C27" s="40">
        <f t="shared" si="1"/>
        <v>0</v>
      </c>
      <c r="D27" s="40" t="str">
        <f t="shared" si="2"/>
        <v>sqm</v>
      </c>
      <c r="E27" s="420">
        <f t="shared" si="3"/>
        <v>9.44</v>
      </c>
      <c r="F27" s="390">
        <f t="shared" si="4"/>
        <v>0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58" t="str">
        <f>'410 Interior Linings - C3'!A51</f>
        <v>PPGBBNL1024</v>
      </c>
      <c r="B28" s="358" t="str">
        <f t="shared" si="0"/>
        <v>10MM GIB BRACENOISE LINE TE/TE  2400 X 1200MM SHEET</v>
      </c>
      <c r="C28" s="40">
        <f t="shared" si="1"/>
        <v>0</v>
      </c>
      <c r="D28" s="40" t="str">
        <f t="shared" si="2"/>
        <v>sht</v>
      </c>
      <c r="E28" s="420">
        <f t="shared" si="3"/>
        <v>34.299999999999997</v>
      </c>
      <c r="F28" s="390">
        <f t="shared" si="4"/>
        <v>0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58" t="str">
        <f>'410 Interior Linings - C3'!A52</f>
        <v>PPHFVB2E92412</v>
      </c>
      <c r="B29" s="358" t="str">
        <f t="shared" si="0"/>
        <v>9.0MM VILLABOARD 2 EDGE 2400 X1200 SHT     400436</v>
      </c>
      <c r="C29" s="40">
        <f t="shared" si="1"/>
        <v>0</v>
      </c>
      <c r="D29" s="40" t="str">
        <f t="shared" si="2"/>
        <v>sht</v>
      </c>
      <c r="E29" s="420">
        <f t="shared" si="3"/>
        <v>70.59</v>
      </c>
      <c r="F29" s="390">
        <f t="shared" si="4"/>
        <v>0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542" t="s">
        <v>76</v>
      </c>
      <c r="B30" s="358" t="str">
        <f>VLOOKUP(A30,'Main Item List'!$A$1:$D$123691,2,0)</f>
        <v>STANDARD GIBBOARD 13MM X 2400 X 1200MM SHEET</v>
      </c>
      <c r="C30" s="39">
        <v>0</v>
      </c>
      <c r="D30" s="37" t="str">
        <f>VLOOKUP(A30,'Main Item List'!$A$1:D$123691,3,0)</f>
        <v>sht</v>
      </c>
      <c r="E30" s="543">
        <f>VLOOKUP(A30,'Main Item List'!$A$1:D$123691,4,0)</f>
        <v>27.19</v>
      </c>
      <c r="F30" s="390">
        <f t="shared" si="4"/>
        <v>0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58" t="s">
        <v>78</v>
      </c>
      <c r="B31" s="358" t="str">
        <f>VLOOKUP(A31,'Main Item List'!$A$1:$D$123691,2,0)</f>
        <v>STANDARD GIBBOARD 13MM X 2700 X 1200MM SHEET</v>
      </c>
      <c r="C31" s="39">
        <v>0</v>
      </c>
      <c r="D31" s="37" t="str">
        <f>VLOOKUP(A31,'Main Item List'!$A$1:D$123691,3,0)</f>
        <v>sht</v>
      </c>
      <c r="E31" s="543">
        <f>VLOOKUP(A31,'Main Item List'!$A$1:D$123691,4,0)</f>
        <v>30.59</v>
      </c>
      <c r="F31" s="390">
        <f t="shared" si="4"/>
        <v>0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58" t="s">
        <v>80</v>
      </c>
      <c r="B32" s="358" t="str">
        <f>VLOOKUP(A32,'Main Item List'!$A$1:$D$123691,2,0)</f>
        <v>STANDARD GIBBOARD 13MM X 3000 X 1200MM SHEET</v>
      </c>
      <c r="C32" s="39">
        <v>0</v>
      </c>
      <c r="D32" s="37" t="str">
        <f>VLOOKUP(A32,'Main Item List'!$A$1:D$123691,3,0)</f>
        <v>sht</v>
      </c>
      <c r="E32" s="543">
        <f>VLOOKUP(A32,'Main Item List'!$A$1:D$123691,4,0)</f>
        <v>33.979999999999997</v>
      </c>
      <c r="F32" s="390">
        <f t="shared" si="4"/>
        <v>0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58" t="s">
        <v>82</v>
      </c>
      <c r="B33" s="358" t="str">
        <f>VLOOKUP(A33,'Main Item List'!$A$1:$D$123691,2,0)</f>
        <v>STANDARD GIBBOARD 13MM X 3300 X 1200MM SHEET</v>
      </c>
      <c r="C33" s="39">
        <v>0</v>
      </c>
      <c r="D33" s="37" t="str">
        <f>VLOOKUP(A33,'Main Item List'!$A$1:D$123691,3,0)</f>
        <v>sht</v>
      </c>
      <c r="E33" s="543">
        <f>VLOOKUP(A33,'Main Item List'!$A$1:D$123691,4,0)</f>
        <v>37.380000000000003</v>
      </c>
      <c r="F33" s="390">
        <f t="shared" si="4"/>
        <v>0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58" t="s">
        <v>84</v>
      </c>
      <c r="B34" s="358" t="str">
        <f>VLOOKUP(A34,'Main Item List'!$A$1:$D$123691,2,0)</f>
        <v>STANDARD GIBBOARD 13MM X 3600 X 1200MM SHEET</v>
      </c>
      <c r="C34" s="39">
        <v>0</v>
      </c>
      <c r="D34" s="37" t="str">
        <f>VLOOKUP(A34,'Main Item List'!$A$1:D$123691,3,0)</f>
        <v>sht</v>
      </c>
      <c r="E34" s="543">
        <f>VLOOKUP(A34,'Main Item List'!$A$1:D$123691,4,0)</f>
        <v>40.78</v>
      </c>
      <c r="F34" s="390">
        <f t="shared" si="4"/>
        <v>0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58" t="s">
        <v>86</v>
      </c>
      <c r="B35" s="358" t="str">
        <f>VLOOKUP(A35,'Main Item List'!$A$1:$D$123691,2,0)</f>
        <v>STANDARD GIBBOARD 13MM X 4200 X 1200MM SHEET</v>
      </c>
      <c r="C35" s="39">
        <v>0</v>
      </c>
      <c r="D35" s="37" t="str">
        <f>VLOOKUP(A35,'Main Item List'!$A$1:D$123691,3,0)</f>
        <v>sht</v>
      </c>
      <c r="E35" s="543">
        <f>VLOOKUP(A35,'Main Item List'!$A$1:D$123691,4,0)</f>
        <v>47.58</v>
      </c>
      <c r="F35" s="390">
        <f t="shared" si="4"/>
        <v>0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358" t="s">
        <v>88</v>
      </c>
      <c r="B36" s="358" t="str">
        <f>VLOOKUP(A36,'Main Item List'!$A$1:$D$123691,2,0)</f>
        <v>STANDARD GIBBOARD 13MM X 4800 X 1200MM SHEET</v>
      </c>
      <c r="C36" s="39">
        <v>0</v>
      </c>
      <c r="D36" s="37" t="str">
        <f>VLOOKUP(A36,'Main Item List'!$A$1:D$123691,3,0)</f>
        <v>sht</v>
      </c>
      <c r="E36" s="543">
        <f>VLOOKUP(A36,'Main Item List'!$A$1:D$123691,4,0)</f>
        <v>54.37</v>
      </c>
      <c r="F36" s="390">
        <f t="shared" si="4"/>
        <v>0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58" t="s">
        <v>90</v>
      </c>
      <c r="B37" s="358" t="str">
        <f>VLOOKUP(A37,'Main Item List'!$A$1:$D$123691,2,0)</f>
        <v>STANDARD GIBBOARD 13MM X 6000 X 1200MM SHEET</v>
      </c>
      <c r="C37" s="39">
        <v>0</v>
      </c>
      <c r="D37" s="37" t="str">
        <f>VLOOKUP(A37,'Main Item List'!$A$1:D$123691,3,0)</f>
        <v>sht</v>
      </c>
      <c r="E37" s="543">
        <f>VLOOKUP(A37,'Main Item List'!$A$1:D$123691,4,0)</f>
        <v>67.97</v>
      </c>
      <c r="F37" s="390">
        <f t="shared" si="4"/>
        <v>0</v>
      </c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358" t="s">
        <v>258</v>
      </c>
      <c r="B38" s="358" t="str">
        <f>VLOOKUP(A38,'Main Item List'!$A$1:$D$123691,2,0)</f>
        <v>AQUALINE GIBBOARD 10MM X 2400 X 1200MM SHEET</v>
      </c>
      <c r="C38" s="39">
        <v>0</v>
      </c>
      <c r="D38" s="37" t="str">
        <f>VLOOKUP(A38,'Main Item List'!$A$1:D$123691,3,0)</f>
        <v>sht</v>
      </c>
      <c r="E38" s="543">
        <f>VLOOKUP(A38,'Main Item List'!$A$1:D$123691,4,0)</f>
        <v>43.29</v>
      </c>
      <c r="F38" s="390">
        <f t="shared" si="4"/>
        <v>0</v>
      </c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358" t="s">
        <v>551</v>
      </c>
      <c r="B39" s="358" t="str">
        <f>VLOOKUP(A39,'Main Item List'!$A$1:$D$123691,2,0)</f>
        <v>AQUALINE GIBBOARD 10MM X 2700 X 1200MM SHEET</v>
      </c>
      <c r="C39" s="39">
        <v>0</v>
      </c>
      <c r="D39" s="37" t="str">
        <f>VLOOKUP(A39,'Main Item List'!$A$1:D$123691,3,0)</f>
        <v>sht</v>
      </c>
      <c r="E39" s="543">
        <f>VLOOKUP(A39,'Main Item List'!$A$1:D$123691,4,0)</f>
        <v>48.7</v>
      </c>
      <c r="F39" s="390">
        <f t="shared" si="4"/>
        <v>0</v>
      </c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358" t="s">
        <v>1284</v>
      </c>
      <c r="B40" s="358" t="str">
        <f>VLOOKUP(A40,'Main Item List'!$A$1:$D$123691,2,0)</f>
        <v>AQUALINE GIBBOARD 10MM X 3600 X 1200MM SHEET</v>
      </c>
      <c r="C40" s="39">
        <v>0</v>
      </c>
      <c r="D40" s="37" t="str">
        <f>VLOOKUP(A40,'Main Item List'!$A$1:D$123691,3,0)</f>
        <v>sht</v>
      </c>
      <c r="E40" s="543">
        <f>VLOOKUP(A40,'Main Item List'!$A$1:D$123691,4,0)</f>
        <v>64.930000000000007</v>
      </c>
      <c r="F40" s="390">
        <f t="shared" si="4"/>
        <v>0</v>
      </c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358" t="s">
        <v>1286</v>
      </c>
      <c r="B41" s="358" t="str">
        <f>VLOOKUP(A41,'Main Item List'!$A$1:$D$123691,2,0)</f>
        <v>AQUALINE GIBBOARD 13MM X 2400 X 1200MM SHEET</v>
      </c>
      <c r="C41" s="39">
        <v>0</v>
      </c>
      <c r="D41" s="37" t="str">
        <f>VLOOKUP(A41,'Main Item List'!$A$1:D$123691,3,0)</f>
        <v>sht</v>
      </c>
      <c r="E41" s="543">
        <f>VLOOKUP(A41,'Main Item List'!$A$1:D$123691,4,0)</f>
        <v>57.48</v>
      </c>
      <c r="F41" s="390">
        <f t="shared" si="4"/>
        <v>0</v>
      </c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58" t="s">
        <v>1198</v>
      </c>
      <c r="B42" s="358" t="str">
        <f>VLOOKUP(A42,'Main Item List'!$A$1:$D$123691,2,0)</f>
        <v>AQUALINE GIBBOARD 13MM X 2700 X 1200MM SHEET</v>
      </c>
      <c r="C42" s="39">
        <v>0</v>
      </c>
      <c r="D42" s="37" t="str">
        <f>VLOOKUP(A42,'Main Item List'!$A$1:D$123691,3,0)</f>
        <v>sht</v>
      </c>
      <c r="E42" s="543">
        <f>VLOOKUP(A42,'Main Item List'!$A$1:D$123691,4,0)</f>
        <v>64.67</v>
      </c>
      <c r="F42" s="390">
        <f t="shared" si="4"/>
        <v>0</v>
      </c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58" t="s">
        <v>247</v>
      </c>
      <c r="B43" s="358" t="str">
        <f>VLOOKUP(A43,'Main Item List'!$A$1:$D$123691,2,0)</f>
        <v>AQUALINE GIBBOARD 13MM X 3000 X 1200MM SHEET</v>
      </c>
      <c r="C43" s="39">
        <v>0</v>
      </c>
      <c r="D43" s="37" t="str">
        <f>VLOOKUP(A43,'Main Item List'!$A$1:D$123691,3,0)</f>
        <v>sht</v>
      </c>
      <c r="E43" s="543">
        <f>VLOOKUP(A43,'Main Item List'!$A$1:D$123691,4,0)</f>
        <v>71.86</v>
      </c>
      <c r="F43" s="390">
        <f t="shared" si="4"/>
        <v>0</v>
      </c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358" t="s">
        <v>249</v>
      </c>
      <c r="B44" s="358" t="str">
        <f>VLOOKUP(A44,'Main Item List'!$A$1:$D$123691,2,0)</f>
        <v>AQUALINE GIBBOARD 13MM X 3600 X 1200MM SHEET</v>
      </c>
      <c r="C44" s="39">
        <v>0</v>
      </c>
      <c r="D44" s="37" t="str">
        <f>VLOOKUP(A44,'Main Item List'!$A$1:D$123691,3,0)</f>
        <v>sht</v>
      </c>
      <c r="E44" s="543">
        <f>VLOOKUP(A44,'Main Item List'!$A$1:D$123691,4,0)</f>
        <v>86.23</v>
      </c>
      <c r="F44" s="390">
        <f t="shared" si="4"/>
        <v>0</v>
      </c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x14ac:dyDescent="0.2">
      <c r="A45" s="358" t="s">
        <v>251</v>
      </c>
      <c r="B45" s="358" t="str">
        <f>VLOOKUP(A45,'Main Item List'!$A$1:$D$123691,2,0)</f>
        <v>10MM GIB BRACENOISE LINE TE/TE  2400 X 1200MM SHEET</v>
      </c>
      <c r="C45" s="39">
        <v>0</v>
      </c>
      <c r="D45" s="37" t="str">
        <f>VLOOKUP(A45,'Main Item List'!$A$1:D$123691,3,0)</f>
        <v>sht</v>
      </c>
      <c r="E45" s="543">
        <f>VLOOKUP(A45,'Main Item List'!$A$1:D$123691,4,0)</f>
        <v>34.299999999999997</v>
      </c>
      <c r="F45" s="390">
        <f t="shared" si="4"/>
        <v>0</v>
      </c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358" t="s">
        <v>252</v>
      </c>
      <c r="B46" s="358" t="str">
        <f>VLOOKUP(A46,'Main Item List'!$A$1:$D$123691,2,0)</f>
        <v>10MM GIB BRACENOISE LINE TE/TE  2700 X 1200MM SHEET</v>
      </c>
      <c r="C46" s="39">
        <v>0</v>
      </c>
      <c r="D46" s="37" t="str">
        <f>VLOOKUP(A46,'Main Item List'!$A$1:D$123691,3,0)</f>
        <v>sht</v>
      </c>
      <c r="E46" s="543">
        <f>VLOOKUP(A46,'Main Item List'!$A$1:D$123691,4,0)</f>
        <v>38.590000000000003</v>
      </c>
      <c r="F46" s="390">
        <f t="shared" si="4"/>
        <v>0</v>
      </c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358" t="s">
        <v>254</v>
      </c>
      <c r="B47" s="358" t="str">
        <f>VLOOKUP(A47,'Main Item List'!$A$1:$D$123691,2,0)</f>
        <v>10MM GIB BRACENOISE LINE TE/TE  3000 X 1200MM SHEET</v>
      </c>
      <c r="C47" s="39">
        <v>0</v>
      </c>
      <c r="D47" s="37" t="str">
        <f>VLOOKUP(A47,'Main Item List'!$A$1:D$123691,3,0)</f>
        <v>sht</v>
      </c>
      <c r="E47" s="543">
        <f>VLOOKUP(A47,'Main Item List'!$A$1:D$123691,4,0)</f>
        <v>42.88</v>
      </c>
      <c r="F47" s="390">
        <f t="shared" si="4"/>
        <v>0</v>
      </c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358" t="s">
        <v>802</v>
      </c>
      <c r="B48" s="358" t="str">
        <f>VLOOKUP(A48,'Main Item List'!$A$1:$D$123691,2,0)</f>
        <v>10MM GIB BRACENOISE LINE TE/TE  3600 X 1200MM SHEET</v>
      </c>
      <c r="C48" s="39">
        <v>0</v>
      </c>
      <c r="D48" s="37" t="str">
        <f>VLOOKUP(A48,'Main Item List'!$A$1:D$123691,3,0)</f>
        <v>sht</v>
      </c>
      <c r="E48" s="543">
        <f>VLOOKUP(A48,'Main Item List'!$A$1:D$123691,4,0)</f>
        <v>51.45</v>
      </c>
      <c r="F48" s="390">
        <f t="shared" si="4"/>
        <v>0</v>
      </c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358" t="s">
        <v>537</v>
      </c>
      <c r="B49" s="358" t="str">
        <f>VLOOKUP(A49,'Main Item List'!$A$1:$D$123691,2,0)</f>
        <v>10MM GIB BRACENOISE LINE TE/TE  4800 X 1200MM SHEET</v>
      </c>
      <c r="C49" s="39">
        <v>0</v>
      </c>
      <c r="D49" s="37" t="str">
        <f>VLOOKUP(A49,'Main Item List'!$A$1:D$123691,3,0)</f>
        <v>sht</v>
      </c>
      <c r="E49" s="543">
        <f>VLOOKUP(A49,'Main Item List'!$A$1:D$123691,4,0)</f>
        <v>68.599999999999994</v>
      </c>
      <c r="F49" s="390">
        <f t="shared" si="4"/>
        <v>0</v>
      </c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358" t="s">
        <v>1678</v>
      </c>
      <c r="B50" s="358" t="str">
        <f>VLOOKUP(A50,'Main Item List'!$A$1:$D$123691,2,0)</f>
        <v>WIDELINE GIBBOARD TE/SE 10 X 3600 X 1350MM SHEET</v>
      </c>
      <c r="C50" s="39">
        <v>0</v>
      </c>
      <c r="D50" s="37" t="str">
        <f>VLOOKUP(A50,'Main Item List'!$A$1:D$123691,3,0)</f>
        <v>sht</v>
      </c>
      <c r="E50" s="543">
        <f>VLOOKUP(A50,'Main Item List'!$A$1:D$123691,4,0)</f>
        <v>39.85</v>
      </c>
      <c r="F50" s="390">
        <f t="shared" si="4"/>
        <v>0</v>
      </c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358" t="s">
        <v>1679</v>
      </c>
      <c r="B51" s="358" t="str">
        <f>VLOOKUP(A51,'Main Item List'!$A$1:$D$123691,2,0)</f>
        <v>WIDELINE GIBBOARD TE/SE 10 X 4800 X 1350MM SHEET</v>
      </c>
      <c r="C51" s="39">
        <v>0</v>
      </c>
      <c r="D51" s="37" t="str">
        <f>VLOOKUP(A51,'Main Item List'!$A$1:D$123691,3,0)</f>
        <v>sht</v>
      </c>
      <c r="E51" s="543">
        <f>VLOOKUP(A51,'Main Item List'!$A$1:D$123691,4,0)</f>
        <v>53.14</v>
      </c>
      <c r="F51" s="390">
        <f t="shared" si="4"/>
        <v>0</v>
      </c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3" customFormat="1" x14ac:dyDescent="0.2">
      <c r="A52" s="358" t="s">
        <v>1680</v>
      </c>
      <c r="B52" s="358" t="str">
        <f>VLOOKUP(A52,'Main Item List'!$A$1:$D$123691,2,0)</f>
        <v>WIDELINE GIBBOARD TE/SE 10 X 6000 X 1350MM SHEET</v>
      </c>
      <c r="C52" s="39">
        <v>0</v>
      </c>
      <c r="D52" s="37" t="str">
        <f>VLOOKUP(A52,'Main Item List'!$A$1:D$123691,3,0)</f>
        <v>sht</v>
      </c>
      <c r="E52" s="543">
        <f>VLOOKUP(A52,'Main Item List'!$A$1:D$123691,4,0)</f>
        <v>66.42</v>
      </c>
      <c r="F52" s="390">
        <f t="shared" si="4"/>
        <v>0</v>
      </c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</row>
    <row r="53" spans="1:20" s="3" customFormat="1" x14ac:dyDescent="0.2">
      <c r="A53" s="353"/>
      <c r="B53" s="358"/>
      <c r="C53" s="37"/>
      <c r="D53" s="39"/>
      <c r="E53" s="41"/>
      <c r="F53" s="390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</row>
    <row r="54" spans="1:20" s="3" customFormat="1" x14ac:dyDescent="0.2">
      <c r="A54" s="358"/>
      <c r="B54" s="358"/>
      <c r="C54" s="37"/>
      <c r="D54" s="39"/>
      <c r="E54" s="41"/>
      <c r="F54" s="390"/>
      <c r="G54" s="245"/>
      <c r="H54" s="245"/>
      <c r="I54" s="245"/>
      <c r="J54" s="245"/>
      <c r="K54" s="245"/>
      <c r="L54" s="245"/>
      <c r="M54" s="245"/>
      <c r="N54" s="245"/>
      <c r="O54" s="245"/>
      <c r="P54" s="245"/>
      <c r="Q54" s="245"/>
      <c r="R54" s="245"/>
      <c r="S54" s="245"/>
      <c r="T54" s="245"/>
    </row>
    <row r="55" spans="1:20" s="3" customFormat="1" x14ac:dyDescent="0.2">
      <c r="A55" s="358"/>
      <c r="B55" s="358"/>
      <c r="C55" s="37"/>
      <c r="D55" s="39"/>
      <c r="E55" s="41"/>
      <c r="F55" s="390"/>
      <c r="G55" s="245"/>
      <c r="H55" s="245"/>
      <c r="I55" s="245"/>
      <c r="J55" s="245"/>
      <c r="K55" s="245"/>
      <c r="L55" s="245"/>
      <c r="M55" s="245"/>
      <c r="N55" s="245"/>
      <c r="O55" s="245"/>
      <c r="P55" s="245"/>
      <c r="Q55" s="245"/>
      <c r="R55" s="245"/>
      <c r="S55" s="245"/>
      <c r="T55" s="245"/>
    </row>
    <row r="56" spans="1:20" s="3" customFormat="1" x14ac:dyDescent="0.2">
      <c r="A56" s="360"/>
      <c r="B56" s="358"/>
      <c r="C56" s="37"/>
      <c r="D56" s="39"/>
      <c r="E56" s="561"/>
      <c r="F56" s="390"/>
      <c r="G56" s="245"/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</row>
    <row r="57" spans="1:20" s="3" customFormat="1" x14ac:dyDescent="0.2">
      <c r="A57" s="31"/>
      <c r="B57" s="31"/>
      <c r="C57" s="31"/>
      <c r="D57" s="31"/>
      <c r="E57" s="63" t="s">
        <v>1896</v>
      </c>
      <c r="F57" s="454">
        <f>SUM(F24:F56)</f>
        <v>0</v>
      </c>
      <c r="G57" s="387"/>
      <c r="H57" s="806"/>
      <c r="I57" s="245"/>
      <c r="J57" s="245"/>
      <c r="K57" s="245"/>
      <c r="L57" s="245"/>
      <c r="M57" s="245"/>
      <c r="N57" s="245"/>
      <c r="O57" s="245"/>
      <c r="P57" s="245"/>
      <c r="Q57" s="245"/>
      <c r="R57" s="245"/>
      <c r="S57" s="245"/>
      <c r="T57" s="245"/>
    </row>
    <row r="58" spans="1:20" s="3" customFormat="1" x14ac:dyDescent="0.2">
      <c r="E58" s="33" t="s">
        <v>1897</v>
      </c>
      <c r="F58" s="455">
        <f>F57*15%</f>
        <v>0</v>
      </c>
      <c r="G58" s="387"/>
      <c r="H58" s="806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5"/>
    </row>
    <row r="59" spans="1:20" s="3" customFormat="1" x14ac:dyDescent="0.2">
      <c r="E59" s="33" t="s">
        <v>1395</v>
      </c>
      <c r="F59" s="454">
        <f>F57+F58</f>
        <v>0</v>
      </c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5"/>
    </row>
    <row r="60" spans="1:20" s="3" customFormat="1" ht="24.75" customHeight="1" x14ac:dyDescent="0.2">
      <c r="A60" s="869" t="s">
        <v>1008</v>
      </c>
      <c r="B60" s="869"/>
      <c r="C60" s="869"/>
      <c r="D60" s="869"/>
      <c r="E60" s="869"/>
      <c r="F60" s="869"/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5"/>
    </row>
    <row r="61" spans="1:20" s="3" customFormat="1" ht="18" customHeight="1" x14ac:dyDescent="0.2">
      <c r="A61" s="53"/>
      <c r="B61" s="53"/>
      <c r="C61" s="53"/>
      <c r="D61" s="48"/>
      <c r="E61" s="48"/>
      <c r="F61" s="48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5"/>
    </row>
    <row r="62" spans="1:20" s="3" customFormat="1" x14ac:dyDescent="0.2">
      <c r="A62" s="437" t="s">
        <v>3377</v>
      </c>
      <c r="B62" s="466" t="s">
        <v>3338</v>
      </c>
      <c r="C62" s="385"/>
      <c r="D62" s="31"/>
      <c r="E62" s="396"/>
      <c r="F62" s="409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5"/>
    </row>
    <row r="63" spans="1:20" s="3" customFormat="1" x14ac:dyDescent="0.2">
      <c r="A63" s="386" t="s">
        <v>1006</v>
      </c>
      <c r="B63" s="348"/>
      <c r="C63" s="385"/>
      <c r="D63" s="396"/>
      <c r="E63" s="396"/>
      <c r="F63" s="409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</row>
    <row r="64" spans="1:20" s="3" customFormat="1" x14ac:dyDescent="0.2">
      <c r="A64" s="437" t="s">
        <v>2391</v>
      </c>
      <c r="B64" s="466" t="s">
        <v>6687</v>
      </c>
      <c r="C64" s="385"/>
      <c r="E64" s="396"/>
      <c r="F64" s="409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</row>
    <row r="65" spans="1:52" s="3" customFormat="1" x14ac:dyDescent="0.2">
      <c r="A65" s="386"/>
      <c r="B65" s="474" t="s">
        <v>30840</v>
      </c>
      <c r="C65" s="385"/>
      <c r="D65" s="31"/>
      <c r="E65" s="396"/>
      <c r="F65" s="409"/>
      <c r="G65" s="245"/>
      <c r="H65" s="245"/>
      <c r="I65" s="245"/>
      <c r="J65" s="245"/>
      <c r="K65" s="245"/>
      <c r="L65" s="245"/>
      <c r="M65" s="245"/>
      <c r="N65" s="245"/>
      <c r="O65" s="245"/>
      <c r="P65" s="245"/>
      <c r="Q65" s="245"/>
      <c r="R65" s="245"/>
      <c r="S65" s="245"/>
      <c r="T65" s="245"/>
    </row>
    <row r="66" spans="1:52" s="42" customFormat="1" x14ac:dyDescent="0.2">
      <c r="A66" s="3"/>
      <c r="B66" s="3"/>
      <c r="C66" s="3"/>
      <c r="D66" s="31"/>
      <c r="E66" s="3"/>
      <c r="F66" s="3"/>
      <c r="G66" s="245"/>
      <c r="H66" s="245"/>
      <c r="I66" s="245"/>
      <c r="J66" s="245"/>
      <c r="K66" s="245"/>
      <c r="L66" s="245"/>
      <c r="M66" s="245"/>
      <c r="N66" s="245"/>
      <c r="O66" s="245"/>
      <c r="P66" s="245"/>
      <c r="Q66" s="245"/>
      <c r="R66" s="245"/>
      <c r="S66" s="245"/>
      <c r="T66" s="245"/>
      <c r="U66" s="632"/>
      <c r="V66" s="632"/>
      <c r="W66" s="632"/>
      <c r="X66" s="632"/>
      <c r="Y66" s="632"/>
      <c r="Z66" s="632"/>
      <c r="AA66" s="632"/>
      <c r="AB66" s="632"/>
      <c r="AC66" s="632"/>
      <c r="AD66" s="632"/>
      <c r="AE66" s="632"/>
      <c r="AF66" s="632"/>
      <c r="AG66" s="632"/>
      <c r="AH66" s="632"/>
      <c r="AI66" s="632"/>
      <c r="AJ66" s="632"/>
      <c r="AK66" s="632"/>
      <c r="AL66" s="632"/>
      <c r="AM66" s="632"/>
      <c r="AN66" s="632"/>
      <c r="AO66" s="632"/>
      <c r="AP66" s="632"/>
      <c r="AQ66" s="632"/>
      <c r="AR66" s="632"/>
      <c r="AS66" s="632"/>
      <c r="AT66" s="632"/>
      <c r="AU66" s="632"/>
      <c r="AV66" s="632"/>
      <c r="AW66" s="632"/>
      <c r="AX66" s="632"/>
      <c r="AY66" s="632"/>
      <c r="AZ66" s="632"/>
    </row>
    <row r="67" spans="1:52" s="42" customFormat="1" x14ac:dyDescent="0.2">
      <c r="A67" s="44" t="s">
        <v>1658</v>
      </c>
      <c r="B67" s="904"/>
      <c r="C67" s="904"/>
      <c r="D67" s="904"/>
      <c r="E67" s="904"/>
      <c r="F67" s="904"/>
      <c r="G67" s="245"/>
      <c r="H67" s="245"/>
      <c r="I67" s="245"/>
      <c r="J67" s="245"/>
      <c r="K67" s="245"/>
      <c r="L67" s="245"/>
      <c r="M67" s="245"/>
      <c r="N67" s="245"/>
      <c r="O67" s="245"/>
      <c r="P67" s="245"/>
      <c r="Q67" s="245"/>
      <c r="R67" s="245"/>
      <c r="S67" s="245"/>
      <c r="T67" s="245"/>
      <c r="U67" s="632"/>
      <c r="V67" s="632"/>
      <c r="W67" s="632"/>
      <c r="X67" s="632"/>
      <c r="Y67" s="632"/>
      <c r="Z67" s="632"/>
      <c r="AA67" s="632"/>
      <c r="AB67" s="632"/>
      <c r="AC67" s="632"/>
      <c r="AD67" s="632"/>
      <c r="AE67" s="632"/>
      <c r="AF67" s="632"/>
      <c r="AG67" s="632"/>
      <c r="AH67" s="632"/>
      <c r="AI67" s="632"/>
      <c r="AJ67" s="632"/>
      <c r="AK67" s="632"/>
      <c r="AL67" s="632"/>
      <c r="AM67" s="632"/>
      <c r="AN67" s="632"/>
      <c r="AO67" s="632"/>
      <c r="AP67" s="632"/>
      <c r="AQ67" s="632"/>
      <c r="AR67" s="632"/>
      <c r="AS67" s="632"/>
      <c r="AT67" s="632"/>
      <c r="AU67" s="632"/>
      <c r="AV67" s="632"/>
      <c r="AW67" s="632"/>
      <c r="AX67" s="632"/>
      <c r="AY67" s="632"/>
      <c r="AZ67" s="632"/>
    </row>
    <row r="68" spans="1:52" s="42" customFormat="1" x14ac:dyDescent="0.2">
      <c r="A68" s="916" t="s">
        <v>2782</v>
      </c>
      <c r="B68" s="916"/>
      <c r="C68" s="916"/>
      <c r="D68" s="916"/>
      <c r="E68" s="916"/>
      <c r="F68" s="916"/>
      <c r="G68" s="245"/>
      <c r="H68" s="245"/>
      <c r="I68" s="245"/>
      <c r="J68" s="245"/>
      <c r="K68" s="245"/>
      <c r="L68" s="245"/>
      <c r="M68" s="245"/>
      <c r="N68" s="245"/>
      <c r="O68" s="245"/>
      <c r="P68" s="245"/>
      <c r="Q68" s="245"/>
      <c r="R68" s="245"/>
      <c r="S68" s="245"/>
      <c r="T68" s="245"/>
      <c r="U68" s="632"/>
      <c r="V68" s="632"/>
      <c r="W68" s="632"/>
      <c r="X68" s="632"/>
      <c r="Y68" s="632"/>
      <c r="Z68" s="632"/>
      <c r="AA68" s="632"/>
      <c r="AB68" s="632"/>
      <c r="AC68" s="632"/>
      <c r="AD68" s="632"/>
      <c r="AE68" s="632"/>
      <c r="AF68" s="632"/>
      <c r="AG68" s="632"/>
      <c r="AH68" s="632"/>
      <c r="AI68" s="632"/>
      <c r="AJ68" s="632"/>
      <c r="AK68" s="632"/>
      <c r="AL68" s="632"/>
      <c r="AM68" s="632"/>
      <c r="AN68" s="632"/>
      <c r="AO68" s="632"/>
      <c r="AP68" s="632"/>
      <c r="AQ68" s="632"/>
      <c r="AR68" s="632"/>
      <c r="AS68" s="632"/>
      <c r="AT68" s="632"/>
      <c r="AU68" s="632"/>
      <c r="AV68" s="632"/>
      <c r="AW68" s="632"/>
      <c r="AX68" s="632"/>
      <c r="AY68" s="632"/>
      <c r="AZ68" s="632"/>
    </row>
    <row r="69" spans="1:52" s="42" customFormat="1" x14ac:dyDescent="0.2">
      <c r="A69" s="916"/>
      <c r="B69" s="916"/>
      <c r="C69" s="916"/>
      <c r="D69" s="916"/>
      <c r="E69" s="916"/>
      <c r="F69" s="916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632"/>
      <c r="V69" s="632"/>
      <c r="W69" s="632"/>
      <c r="X69" s="632"/>
      <c r="Y69" s="632"/>
      <c r="Z69" s="632"/>
      <c r="AA69" s="632"/>
      <c r="AB69" s="632"/>
      <c r="AC69" s="632"/>
      <c r="AD69" s="632"/>
      <c r="AE69" s="632"/>
      <c r="AF69" s="632"/>
      <c r="AG69" s="632"/>
      <c r="AH69" s="632"/>
      <c r="AI69" s="632"/>
      <c r="AJ69" s="632"/>
      <c r="AK69" s="632"/>
      <c r="AL69" s="632"/>
      <c r="AM69" s="632"/>
      <c r="AN69" s="632"/>
      <c r="AO69" s="632"/>
      <c r="AP69" s="632"/>
      <c r="AQ69" s="632"/>
      <c r="AR69" s="632"/>
      <c r="AS69" s="632"/>
      <c r="AT69" s="632"/>
      <c r="AU69" s="632"/>
      <c r="AV69" s="632"/>
      <c r="AW69" s="632"/>
      <c r="AX69" s="632"/>
      <c r="AY69" s="632"/>
      <c r="AZ69" s="632"/>
    </row>
    <row r="70" spans="1:52" s="42" customFormat="1" x14ac:dyDescent="0.2">
      <c r="A70" s="916"/>
      <c r="B70" s="916"/>
      <c r="C70" s="916"/>
      <c r="D70" s="916"/>
      <c r="E70" s="916"/>
      <c r="F70" s="916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632"/>
      <c r="V70" s="632"/>
      <c r="W70" s="632"/>
      <c r="X70" s="632"/>
      <c r="Y70" s="632"/>
      <c r="Z70" s="632"/>
      <c r="AA70" s="632"/>
      <c r="AB70" s="632"/>
      <c r="AC70" s="632"/>
      <c r="AD70" s="632"/>
      <c r="AE70" s="632"/>
      <c r="AF70" s="632"/>
      <c r="AG70" s="632"/>
      <c r="AH70" s="632"/>
      <c r="AI70" s="632"/>
      <c r="AJ70" s="632"/>
      <c r="AK70" s="632"/>
      <c r="AL70" s="632"/>
      <c r="AM70" s="632"/>
      <c r="AN70" s="632"/>
      <c r="AO70" s="632"/>
      <c r="AP70" s="632"/>
      <c r="AQ70" s="632"/>
      <c r="AR70" s="632"/>
      <c r="AS70" s="632"/>
      <c r="AT70" s="632"/>
      <c r="AU70" s="632"/>
      <c r="AV70" s="632"/>
      <c r="AW70" s="632"/>
      <c r="AX70" s="632"/>
      <c r="AY70" s="632"/>
      <c r="AZ70" s="632"/>
    </row>
    <row r="71" spans="1:52" s="42" customFormat="1" ht="13.5" thickBot="1" x14ac:dyDescent="0.25">
      <c r="A71" s="917"/>
      <c r="B71" s="917"/>
      <c r="C71" s="917"/>
      <c r="D71" s="917"/>
      <c r="E71" s="917"/>
      <c r="F71" s="917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632"/>
      <c r="V71" s="632"/>
      <c r="W71" s="632"/>
      <c r="X71" s="632"/>
      <c r="Y71" s="632"/>
      <c r="Z71" s="632"/>
      <c r="AA71" s="632"/>
      <c r="AB71" s="632"/>
      <c r="AC71" s="632"/>
      <c r="AD71" s="632"/>
      <c r="AE71" s="632"/>
      <c r="AF71" s="632"/>
      <c r="AG71" s="632"/>
      <c r="AH71" s="632"/>
      <c r="AI71" s="632"/>
      <c r="AJ71" s="632"/>
      <c r="AK71" s="632"/>
      <c r="AL71" s="632"/>
      <c r="AM71" s="632"/>
      <c r="AN71" s="632"/>
      <c r="AO71" s="632"/>
      <c r="AP71" s="632"/>
      <c r="AQ71" s="632"/>
      <c r="AR71" s="632"/>
      <c r="AS71" s="632"/>
      <c r="AT71" s="632"/>
      <c r="AU71" s="632"/>
      <c r="AV71" s="632"/>
      <c r="AW71" s="632"/>
      <c r="AX71" s="632"/>
      <c r="AY71" s="632"/>
      <c r="AZ71" s="632"/>
    </row>
    <row r="72" spans="1:52" s="245" customFormat="1" ht="14.25" thickTop="1" thickBot="1" x14ac:dyDescent="0.25"/>
    <row r="73" spans="1:52" s="29" customFormat="1" ht="27" thickBot="1" x14ac:dyDescent="0.45">
      <c r="A73" s="191">
        <v>410</v>
      </c>
      <c r="B73" s="181" t="s">
        <v>454</v>
      </c>
      <c r="C73" s="192"/>
      <c r="D73" s="193"/>
      <c r="E73" s="194"/>
      <c r="F73" s="195"/>
      <c r="G73" s="381"/>
      <c r="H73" s="381"/>
      <c r="I73" s="381"/>
      <c r="J73" s="381"/>
      <c r="K73" s="381"/>
      <c r="L73" s="381"/>
      <c r="M73" s="381"/>
      <c r="N73" s="381"/>
      <c r="O73" s="381"/>
      <c r="P73" s="381"/>
      <c r="Q73" s="381"/>
      <c r="R73" s="381"/>
      <c r="S73" s="381"/>
      <c r="T73" s="381"/>
    </row>
    <row r="74" spans="1:52" s="29" customFormat="1" ht="12.75" customHeight="1" x14ac:dyDescent="0.2">
      <c r="A74" s="214" t="s">
        <v>564</v>
      </c>
      <c r="B74" s="210" t="str">
        <f>VLOOKUP(A74,'Main Item List'!$A$3:$D$152748,2,0)</f>
        <v>9.5MM S/LINE CAPPING 2.4M WHITE       64303260</v>
      </c>
      <c r="C74" s="216">
        <v>4</v>
      </c>
      <c r="D74" s="211" t="str">
        <f>VLOOKUP(A74,'Main Item List'!$A$3:$D$152748,3,0)</f>
        <v>lgth</v>
      </c>
      <c r="E74" s="212">
        <f>VLOOKUP(A74,'Main Item List'!$A$3:$D$125748,4,0)</f>
        <v>5.24</v>
      </c>
      <c r="F74" s="215">
        <f t="shared" ref="F74" si="5">C74*E74</f>
        <v>20.96</v>
      </c>
      <c r="G74" s="381"/>
      <c r="H74" s="381"/>
      <c r="I74" s="381"/>
      <c r="J74" s="381"/>
      <c r="K74" s="381"/>
      <c r="L74" s="381"/>
      <c r="M74" s="381"/>
      <c r="N74" s="381"/>
      <c r="O74" s="381"/>
      <c r="P74" s="381"/>
      <c r="Q74" s="381"/>
      <c r="R74" s="381"/>
      <c r="S74" s="381"/>
      <c r="T74" s="381"/>
    </row>
    <row r="75" spans="1:52" s="29" customFormat="1" x14ac:dyDescent="0.2">
      <c r="A75" s="214" t="s">
        <v>1969</v>
      </c>
      <c r="B75" s="210" t="str">
        <f>VLOOKUP(A75,'Main Item List'!$A$3:$D$152748,2,0)</f>
        <v>4.5MM HARDIESOFFIT LINING 2400 X 450MM    401948</v>
      </c>
      <c r="C75" s="216">
        <v>1</v>
      </c>
      <c r="D75" s="211" t="str">
        <f>VLOOKUP(A75,'Main Item List'!$A$3:$D$152748,3,0)</f>
        <v>sht</v>
      </c>
      <c r="E75" s="212">
        <f>VLOOKUP(A75,'Main Item List'!$A$3:$D$125748,4,0)</f>
        <v>12.16</v>
      </c>
      <c r="F75" s="215">
        <f>C75*E75</f>
        <v>12.16</v>
      </c>
      <c r="G75" s="381"/>
      <c r="H75" s="381"/>
      <c r="I75" s="381"/>
      <c r="J75" s="381"/>
      <c r="K75" s="381"/>
      <c r="L75" s="381"/>
      <c r="M75" s="381"/>
      <c r="N75" s="381"/>
      <c r="O75" s="381"/>
      <c r="P75" s="381"/>
      <c r="Q75" s="381"/>
      <c r="R75" s="381"/>
      <c r="S75" s="381"/>
      <c r="T75" s="381"/>
    </row>
    <row r="76" spans="1:52" s="29" customFormat="1" x14ac:dyDescent="0.2">
      <c r="A76" s="209" t="s">
        <v>1286</v>
      </c>
      <c r="B76" s="210" t="str">
        <f>VLOOKUP(A76,'Main Item List'!$A$3:$D$152748,2,0)</f>
        <v>AQUALINE GIBBOARD 13MM X 2400 X 1200MM SHEET</v>
      </c>
      <c r="C76" s="219">
        <v>0</v>
      </c>
      <c r="D76" s="211" t="str">
        <f>VLOOKUP(A76,'Main Item List'!$A$3:$D$152748,3,0)</f>
        <v>sht</v>
      </c>
      <c r="E76" s="212">
        <f>VLOOKUP(A76,'Main Item List'!$A$3:$D$125748,4,0)</f>
        <v>57.48</v>
      </c>
      <c r="F76" s="213">
        <f t="shared" ref="F76:F81" si="6">C76*E76</f>
        <v>0</v>
      </c>
      <c r="G76" s="381"/>
      <c r="H76" s="381"/>
      <c r="I76" s="381"/>
      <c r="J76" s="381"/>
      <c r="K76" s="381"/>
      <c r="L76" s="381"/>
      <c r="M76" s="381"/>
      <c r="N76" s="381"/>
      <c r="O76" s="381"/>
      <c r="P76" s="381"/>
      <c r="Q76" s="381"/>
      <c r="R76" s="381"/>
      <c r="S76" s="381"/>
      <c r="T76" s="381"/>
    </row>
    <row r="77" spans="1:52" s="29" customFormat="1" x14ac:dyDescent="0.2">
      <c r="A77" s="214" t="s">
        <v>258</v>
      </c>
      <c r="B77" s="210" t="str">
        <f>VLOOKUP(A77,'Main Item List'!$A$3:$D$152748,2,0)</f>
        <v>AQUALINE GIBBOARD 10MM X 2400 X 1200MM SHEET</v>
      </c>
      <c r="C77" s="216">
        <f>'Main Sheet'!C527/1.2</f>
        <v>0</v>
      </c>
      <c r="D77" s="211" t="str">
        <f>VLOOKUP(A77,'Main Item List'!$A$3:$D$152748,3,0)</f>
        <v>sht</v>
      </c>
      <c r="E77" s="212">
        <f>VLOOKUP(A77,'Main Item List'!$A$3:$D$125748,4,0)</f>
        <v>43.29</v>
      </c>
      <c r="F77" s="215">
        <f t="shared" si="6"/>
        <v>0</v>
      </c>
      <c r="G77" s="381"/>
      <c r="H77" s="381"/>
      <c r="I77" s="381"/>
      <c r="J77" s="381"/>
      <c r="K77" s="381"/>
      <c r="L77" s="381"/>
      <c r="M77" s="381"/>
      <c r="N77" s="381"/>
      <c r="O77" s="381"/>
      <c r="P77" s="381"/>
      <c r="Q77" s="381"/>
      <c r="R77" s="381"/>
      <c r="S77" s="381"/>
      <c r="T77" s="381"/>
    </row>
    <row r="78" spans="1:52" s="29" customFormat="1" x14ac:dyDescent="0.2">
      <c r="A78" s="214" t="s">
        <v>783</v>
      </c>
      <c r="B78" s="210" t="str">
        <f>VLOOKUP(A78,'Main Item List'!$A$3:$D$152748,2,0)</f>
        <v>STANDARD GIBBOARD 13MM X 1200MM PER SQM  *EMS*</v>
      </c>
      <c r="C78" s="216">
        <f>('Main Sheet'!C59*5%)+'Main Sheet'!C59</f>
        <v>0</v>
      </c>
      <c r="D78" s="211" t="str">
        <f>VLOOKUP(A78,'Main Item List'!$A$3:$D$152748,3,0)</f>
        <v>sqm</v>
      </c>
      <c r="E78" s="212">
        <f>VLOOKUP(A78,'Main Item List'!$A$3:$D$125748,4,0)</f>
        <v>9.44</v>
      </c>
      <c r="F78" s="215">
        <f t="shared" si="6"/>
        <v>0</v>
      </c>
      <c r="G78" s="381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381"/>
    </row>
    <row r="79" spans="1:52" s="29" customFormat="1" x14ac:dyDescent="0.2">
      <c r="A79" s="214" t="s">
        <v>251</v>
      </c>
      <c r="B79" s="210" t="str">
        <f>VLOOKUP(A79,'Main Item List'!$A$3:$D$152748,2,0)</f>
        <v>10MM GIB BRACENOISE LINE TE/TE  2400 X 1200MM SHEET</v>
      </c>
      <c r="C79" s="216">
        <f>'Main Sheet'!C528/1.2</f>
        <v>0</v>
      </c>
      <c r="D79" s="211" t="str">
        <f>VLOOKUP(A79,'Main Item List'!$A$3:$D$152748,3,0)</f>
        <v>sht</v>
      </c>
      <c r="E79" s="212">
        <f>VLOOKUP(A79,'Main Item List'!$A$3:$D$125748,4,0)</f>
        <v>34.299999999999997</v>
      </c>
      <c r="F79" s="215">
        <f t="shared" si="6"/>
        <v>0</v>
      </c>
      <c r="G79" s="381"/>
      <c r="H79" s="381"/>
      <c r="I79" s="381"/>
      <c r="J79" s="381"/>
      <c r="K79" s="381"/>
      <c r="L79" s="381"/>
      <c r="M79" s="381"/>
      <c r="N79" s="381"/>
      <c r="O79" s="381"/>
      <c r="P79" s="381"/>
      <c r="Q79" s="381"/>
      <c r="R79" s="381"/>
      <c r="S79" s="381"/>
      <c r="T79" s="381"/>
    </row>
    <row r="80" spans="1:52" s="76" customFormat="1" x14ac:dyDescent="0.2">
      <c r="A80" s="214" t="s">
        <v>1329</v>
      </c>
      <c r="B80" s="210" t="str">
        <f>VLOOKUP(A80,'Main Item List'!$A$3:$D$152748,2,0)</f>
        <v>STANDARD GIBBOARD S1E/T1E 10MM X 4800 X 1200MM SHEET 12487</v>
      </c>
      <c r="C80" s="216">
        <v>0</v>
      </c>
      <c r="D80" s="211" t="str">
        <f>VLOOKUP(A80,'Main Item List'!$A$3:$D$152748,3,0)</f>
        <v>sht</v>
      </c>
      <c r="E80" s="212">
        <f>VLOOKUP(A80,'Main Item List'!$A$3:$D$125748,4,0)</f>
        <v>42.62</v>
      </c>
      <c r="F80" s="215">
        <f t="shared" si="6"/>
        <v>0</v>
      </c>
      <c r="G80" s="381"/>
      <c r="H80" s="381"/>
      <c r="I80" s="381"/>
      <c r="J80" s="381"/>
      <c r="K80" s="381"/>
      <c r="L80" s="381"/>
      <c r="M80" s="381"/>
      <c r="N80" s="381"/>
      <c r="O80" s="381"/>
      <c r="P80" s="381"/>
      <c r="Q80" s="381"/>
      <c r="R80" s="381"/>
      <c r="S80" s="381"/>
      <c r="T80" s="381"/>
    </row>
    <row r="81" spans="1:20" s="29" customFormat="1" x14ac:dyDescent="0.2">
      <c r="A81" s="214" t="s">
        <v>1855</v>
      </c>
      <c r="B81" s="210" t="str">
        <f>VLOOKUP(A81,'Main Item List'!$A$3:$D$152748,2,0)</f>
        <v>9.0MM VILLABOARD 2 EDGE 2400 X1200 SHT     400436</v>
      </c>
      <c r="C81" s="216">
        <v>0</v>
      </c>
      <c r="D81" s="211" t="str">
        <f>VLOOKUP(A81,'Main Item List'!$A$3:$D$152748,3,0)</f>
        <v>sht</v>
      </c>
      <c r="E81" s="212">
        <f>VLOOKUP(A81,'Main Item List'!$A$3:$D$125748,4,0)</f>
        <v>70.59</v>
      </c>
      <c r="F81" s="215">
        <f t="shared" si="6"/>
        <v>0</v>
      </c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</row>
    <row r="82" spans="1:20" s="29" customFormat="1" x14ac:dyDescent="0.2">
      <c r="A82" s="160"/>
      <c r="B82" s="335"/>
      <c r="C82" s="224"/>
      <c r="D82" s="335"/>
      <c r="E82" s="159"/>
      <c r="F82" s="145"/>
      <c r="G82" s="381"/>
      <c r="H82" s="381"/>
      <c r="I82" s="381"/>
      <c r="J82" s="381"/>
      <c r="K82" s="381"/>
      <c r="L82" s="381"/>
      <c r="M82" s="381"/>
      <c r="N82" s="381"/>
      <c r="O82" s="381"/>
      <c r="P82" s="381"/>
      <c r="Q82" s="381"/>
      <c r="R82" s="381"/>
      <c r="S82" s="381"/>
      <c r="T82" s="381"/>
    </row>
    <row r="83" spans="1:20" s="29" customFormat="1" x14ac:dyDescent="0.2">
      <c r="A83" s="160"/>
      <c r="B83" s="813" t="s">
        <v>2537</v>
      </c>
      <c r="C83" s="813"/>
      <c r="D83" s="813"/>
      <c r="E83" s="159">
        <f>SUM(F76:F82)</f>
        <v>0</v>
      </c>
      <c r="F83" s="145"/>
      <c r="G83" s="381"/>
      <c r="H83" s="381"/>
      <c r="I83" s="381"/>
      <c r="J83" s="381"/>
      <c r="K83" s="381"/>
      <c r="L83" s="381"/>
      <c r="M83" s="381"/>
      <c r="N83" s="381"/>
      <c r="O83" s="381"/>
      <c r="P83" s="381"/>
      <c r="Q83" s="381"/>
      <c r="R83" s="381"/>
      <c r="S83" s="381"/>
      <c r="T83" s="381"/>
    </row>
    <row r="84" spans="1:20" s="245" customFormat="1" x14ac:dyDescent="0.2"/>
    <row r="85" spans="1:20" s="245" customFormat="1" x14ac:dyDescent="0.2"/>
    <row r="86" spans="1:20" s="245" customFormat="1" x14ac:dyDescent="0.2"/>
    <row r="87" spans="1:20" s="245" customFormat="1" x14ac:dyDescent="0.2"/>
    <row r="88" spans="1:20" s="245" customFormat="1" x14ac:dyDescent="0.2"/>
    <row r="89" spans="1:20" s="245" customFormat="1" x14ac:dyDescent="0.2"/>
    <row r="90" spans="1:20" s="245" customFormat="1" x14ac:dyDescent="0.2"/>
    <row r="91" spans="1:20" s="245" customFormat="1" x14ac:dyDescent="0.2"/>
    <row r="92" spans="1:20" s="245" customFormat="1" x14ac:dyDescent="0.2"/>
    <row r="93" spans="1:20" s="245" customFormat="1" x14ac:dyDescent="0.2"/>
    <row r="94" spans="1:20" s="245" customFormat="1" x14ac:dyDescent="0.2"/>
    <row r="95" spans="1:20" s="245" customFormat="1" x14ac:dyDescent="0.2"/>
    <row r="96" spans="1:20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  <row r="146" s="245" customFormat="1" x14ac:dyDescent="0.2"/>
    <row r="147" s="245" customFormat="1" x14ac:dyDescent="0.2"/>
    <row r="148" s="245" customFormat="1" x14ac:dyDescent="0.2"/>
    <row r="149" s="245" customFormat="1" x14ac:dyDescent="0.2"/>
    <row r="150" s="245" customFormat="1" x14ac:dyDescent="0.2"/>
  </sheetData>
  <mergeCells count="8">
    <mergeCell ref="B83:D83"/>
    <mergeCell ref="D5:F6"/>
    <mergeCell ref="A60:F60"/>
    <mergeCell ref="A69:F69"/>
    <mergeCell ref="A70:F70"/>
    <mergeCell ref="A71:F71"/>
    <mergeCell ref="B67:F67"/>
    <mergeCell ref="A68:F68"/>
  </mergeCells>
  <printOptions horizontalCentered="1"/>
  <pageMargins left="0" right="7.874015748031496E-2" top="0" bottom="0.98425196850393704" header="0.51181102362204722" footer="0.51181102362204722"/>
  <pageSetup paperSize="9" scale="84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95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sheetPr codeName="Sheet186">
    <tabColor theme="1"/>
  </sheetPr>
  <dimension ref="A1:U151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42"/>
  </cols>
  <sheetData>
    <row r="1" spans="1:21" s="3" customFormat="1" x14ac:dyDescent="0.2"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</row>
    <row r="2" spans="1:21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  <c r="U2" s="245"/>
    </row>
    <row r="3" spans="1:21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</row>
    <row r="4" spans="1:21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  <c r="U4" s="245"/>
    </row>
    <row r="5" spans="1:21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  <c r="U5" s="245"/>
    </row>
    <row r="6" spans="1:21" s="3" customFormat="1" ht="26.25" customHeight="1" thickBot="1" x14ac:dyDescent="0.35">
      <c r="A6" s="798" t="s">
        <v>3868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</row>
    <row r="7" spans="1:21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</row>
    <row r="8" spans="1:21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  <c r="U8" s="245"/>
    </row>
    <row r="9" spans="1:21" s="3" customFormat="1" ht="15.75" x14ac:dyDescent="0.25">
      <c r="C9" s="345" t="s">
        <v>906</v>
      </c>
      <c r="E9" s="345" t="str">
        <f>'Main Sheet'!B5</f>
        <v>JNB 20058</v>
      </c>
      <c r="F9" s="800" t="s">
        <v>54309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  <c r="U9" s="245"/>
    </row>
    <row r="10" spans="1:21" s="3" customFormat="1" x14ac:dyDescent="0.2">
      <c r="A10" s="15" t="s">
        <v>2617</v>
      </c>
      <c r="B10" s="33" t="s">
        <v>7885</v>
      </c>
      <c r="C10" s="395">
        <v>1255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  <c r="U10" s="245"/>
    </row>
    <row r="11" spans="1:21" s="3" customFormat="1" x14ac:dyDescent="0.2">
      <c r="A11" s="23" t="str">
        <f>VLOOKUP(C10,Suppliers!A$1:$H$674,2,0)</f>
        <v>Harry Fraser</v>
      </c>
      <c r="B11" s="23"/>
      <c r="D11" s="33" t="s">
        <v>905</v>
      </c>
      <c r="E11" s="398"/>
      <c r="F11" s="343">
        <f ca="1">NOW()</f>
        <v>44232.452986342592</v>
      </c>
      <c r="G11" s="379" t="s">
        <v>6416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  <c r="U11" s="245"/>
    </row>
    <row r="12" spans="1:21" s="3" customFormat="1" x14ac:dyDescent="0.2">
      <c r="A12" s="340">
        <f>VLOOKUP(C10,Suppliers!A$1:$H$674,3,0)</f>
        <v>0</v>
      </c>
      <c r="B12" s="34"/>
      <c r="C12" s="36"/>
      <c r="D12" s="33" t="s">
        <v>907</v>
      </c>
      <c r="E12" s="33"/>
      <c r="F12" s="344" t="str">
        <f>'Main Sheet'!B12</f>
        <v>1800</v>
      </c>
      <c r="G12" s="379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  <c r="U12" s="245"/>
    </row>
    <row r="13" spans="1:21" s="3" customFormat="1" x14ac:dyDescent="0.2">
      <c r="A13" s="34" t="s">
        <v>908</v>
      </c>
      <c r="B13" s="351">
        <f>VLOOKUP(C10,Suppliers!$A$1:$H$674,4,0)</f>
        <v>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  <c r="U13" s="245"/>
    </row>
    <row r="14" spans="1:21" s="3" customFormat="1" x14ac:dyDescent="0.2">
      <c r="A14" s="23" t="s">
        <v>4849</v>
      </c>
      <c r="B14" s="357" t="str">
        <f>VLOOKUP(C10,Suppliers!$A$1:$H$674,5,0)</f>
        <v>022 358 0724</v>
      </c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  <c r="U14" s="245"/>
    </row>
    <row r="15" spans="1:21" s="3" customFormat="1" x14ac:dyDescent="0.2">
      <c r="A15" s="3" t="s">
        <v>2024</v>
      </c>
      <c r="B15" s="34" t="str">
        <f>VLOOKUP(C10,Suppliers!$A$1:$H$674,6,0)</f>
        <v>harryfraser@icloud.com</v>
      </c>
      <c r="C15" s="36"/>
      <c r="D15" s="33" t="s">
        <v>30789</v>
      </c>
      <c r="E15" s="398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  <c r="U15" s="245"/>
    </row>
    <row r="16" spans="1:21" s="3" customFormat="1" x14ac:dyDescent="0.2">
      <c r="A16" s="34" t="s">
        <v>2025</v>
      </c>
      <c r="B16" s="34" t="str">
        <f>VLOOKUP(C10,Suppliers!$A$1:$H$674,7,0)</f>
        <v>Harry</v>
      </c>
      <c r="C16" s="36"/>
      <c r="D16" s="33" t="s">
        <v>30790</v>
      </c>
      <c r="E16" s="33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  <c r="U16" s="245"/>
    </row>
    <row r="17" spans="1:21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  <c r="U17" s="245"/>
    </row>
    <row r="18" spans="1:21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  <c r="U18" s="245"/>
    </row>
    <row r="19" spans="1:21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  <c r="U19" s="245"/>
    </row>
    <row r="20" spans="1:21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  <c r="U20" s="245"/>
    </row>
    <row r="21" spans="1:21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</row>
    <row r="22" spans="1:21" s="3" customFormat="1" x14ac:dyDescent="0.2">
      <c r="A22" s="542" t="s">
        <v>4025</v>
      </c>
      <c r="B22" s="358" t="e">
        <f>VLOOKUP(A22,'Main Item List'!$A$1:$D$25956,2,0)</f>
        <v>#N/A</v>
      </c>
      <c r="C22" s="480">
        <f>'Labour Detailed'!C182</f>
        <v>0</v>
      </c>
      <c r="D22" s="38" t="e">
        <f>VLOOKUP(A22,'Main Item List'!$A$1:D$5490,3,0)</f>
        <v>#N/A</v>
      </c>
      <c r="E22" s="562">
        <v>8</v>
      </c>
      <c r="F22" s="476">
        <f>C22*E22</f>
        <v>0</v>
      </c>
      <c r="G22" s="248" t="s">
        <v>30740</v>
      </c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  <c r="U22" s="245"/>
    </row>
    <row r="23" spans="1:21" s="3" customFormat="1" x14ac:dyDescent="0.2">
      <c r="A23" s="542" t="s">
        <v>4026</v>
      </c>
      <c r="B23" s="358" t="e">
        <f>VLOOKUP(A23,'Main Item List'!$A$1:$D$25956,2,0)</f>
        <v>#N/A</v>
      </c>
      <c r="C23" s="39">
        <f>'Labour Detailed'!C183</f>
        <v>388.34</v>
      </c>
      <c r="D23" s="38" t="e">
        <f>VLOOKUP(A23,'Main Item List'!$A$1:D$5490,3,0)</f>
        <v>#N/A</v>
      </c>
      <c r="E23" s="543">
        <v>8</v>
      </c>
      <c r="F23" s="390">
        <f t="shared" ref="F23:F28" si="0">C23*E23</f>
        <v>3106.72</v>
      </c>
      <c r="G23" s="248" t="s">
        <v>30741</v>
      </c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  <c r="U23" s="245"/>
    </row>
    <row r="24" spans="1:21" s="3" customFormat="1" x14ac:dyDescent="0.2">
      <c r="A24" s="542" t="s">
        <v>4027</v>
      </c>
      <c r="B24" s="358" t="e">
        <f>VLOOKUP(A24,'Main Item List'!$A$1:$D$25956,2,0)</f>
        <v>#N/A</v>
      </c>
      <c r="C24" s="39">
        <f>'Labour Detailed'!C184</f>
        <v>0</v>
      </c>
      <c r="D24" s="38" t="e">
        <f>VLOOKUP(A24,'Main Item List'!$A$1:D$5490,3,0)</f>
        <v>#N/A</v>
      </c>
      <c r="E24" s="543">
        <v>8</v>
      </c>
      <c r="F24" s="390">
        <f t="shared" si="0"/>
        <v>0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  <c r="U24" s="245"/>
    </row>
    <row r="25" spans="1:21" s="3" customFormat="1" x14ac:dyDescent="0.2">
      <c r="A25" s="542" t="s">
        <v>4028</v>
      </c>
      <c r="B25" s="358" t="e">
        <f>VLOOKUP(A25,'Main Item List'!$A$1:$D$25956,2,0)</f>
        <v>#N/A</v>
      </c>
      <c r="C25" s="39">
        <f>'Labour Detailed'!C186</f>
        <v>198.78</v>
      </c>
      <c r="D25" s="38" t="e">
        <f>VLOOKUP(A25,'Main Item List'!$A$1:D$5490,3,0)</f>
        <v>#N/A</v>
      </c>
      <c r="E25" s="543">
        <v>8</v>
      </c>
      <c r="F25" s="390">
        <f t="shared" si="0"/>
        <v>1590.24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  <c r="U25" s="245"/>
    </row>
    <row r="26" spans="1:21" s="3" customFormat="1" x14ac:dyDescent="0.2">
      <c r="A26" s="489" t="s">
        <v>6557</v>
      </c>
      <c r="B26" s="542" t="s">
        <v>6556</v>
      </c>
      <c r="C26" s="39">
        <v>0</v>
      </c>
      <c r="D26" s="291" t="s">
        <v>282</v>
      </c>
      <c r="E26" s="543">
        <v>0.5</v>
      </c>
      <c r="F26" s="390">
        <f t="shared" si="0"/>
        <v>0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5"/>
    </row>
    <row r="27" spans="1:21" s="3" customFormat="1" x14ac:dyDescent="0.2">
      <c r="A27" s="542" t="s">
        <v>6558</v>
      </c>
      <c r="B27" s="542" t="s">
        <v>6559</v>
      </c>
      <c r="C27" s="39">
        <f>'Labour Detailed'!C188</f>
        <v>0</v>
      </c>
      <c r="D27" s="291" t="s">
        <v>282</v>
      </c>
      <c r="E27" s="543">
        <v>250</v>
      </c>
      <c r="F27" s="390">
        <f t="shared" si="0"/>
        <v>0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  <c r="U27" s="245"/>
    </row>
    <row r="28" spans="1:21" s="3" customFormat="1" x14ac:dyDescent="0.2">
      <c r="A28" s="542" t="s">
        <v>6560</v>
      </c>
      <c r="B28" s="542" t="s">
        <v>6561</v>
      </c>
      <c r="C28" s="39">
        <f>'Labour Detailed'!C187</f>
        <v>0</v>
      </c>
      <c r="D28" s="291" t="s">
        <v>282</v>
      </c>
      <c r="E28" s="543">
        <v>300</v>
      </c>
      <c r="F28" s="390">
        <f t="shared" si="0"/>
        <v>0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  <c r="U28" s="245"/>
    </row>
    <row r="29" spans="1:21" s="3" customFormat="1" x14ac:dyDescent="0.2">
      <c r="A29" s="542"/>
      <c r="B29" s="542"/>
      <c r="C29" s="291"/>
      <c r="D29" s="39"/>
      <c r="E29" s="41"/>
      <c r="F29" s="390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  <c r="U29" s="245"/>
    </row>
    <row r="30" spans="1:21" s="3" customFormat="1" x14ac:dyDescent="0.2">
      <c r="A30" s="542"/>
      <c r="B30" s="542"/>
      <c r="C30" s="291"/>
      <c r="D30" s="39"/>
      <c r="E30" s="41"/>
      <c r="F30" s="390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  <c r="U30" s="245"/>
    </row>
    <row r="31" spans="1:21" s="3" customFormat="1" x14ac:dyDescent="0.2">
      <c r="A31" s="542"/>
      <c r="B31" s="542"/>
      <c r="C31" s="291"/>
      <c r="D31" s="39"/>
      <c r="E31" s="41"/>
      <c r="F31" s="390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  <c r="U31" s="245"/>
    </row>
    <row r="32" spans="1:21" s="3" customFormat="1" x14ac:dyDescent="0.2">
      <c r="A32" s="360"/>
      <c r="B32" s="363"/>
      <c r="C32" s="360"/>
      <c r="D32" s="363"/>
      <c r="E32" s="363"/>
      <c r="F32" s="391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  <c r="U32" s="245"/>
    </row>
    <row r="33" spans="1:21" s="3" customFormat="1" x14ac:dyDescent="0.2">
      <c r="A33" s="31"/>
      <c r="B33" s="31"/>
      <c r="C33" s="31"/>
      <c r="D33" s="31"/>
      <c r="E33" s="63" t="s">
        <v>1896</v>
      </c>
      <c r="F33" s="454">
        <f>SUM(F22:F32)</f>
        <v>4696.96</v>
      </c>
      <c r="G33" s="387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  <c r="U33" s="245"/>
    </row>
    <row r="34" spans="1:21" s="3" customFormat="1" x14ac:dyDescent="0.2">
      <c r="E34" s="33" t="s">
        <v>1897</v>
      </c>
      <c r="F34" s="455">
        <f>F33*15%</f>
        <v>704.54399999999998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  <c r="U34" s="245"/>
    </row>
    <row r="35" spans="1:21" s="3" customFormat="1" x14ac:dyDescent="0.2">
      <c r="E35" s="33" t="s">
        <v>1395</v>
      </c>
      <c r="F35" s="454">
        <f>F33+F34</f>
        <v>5401.5039999999999</v>
      </c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  <c r="U35" s="245"/>
    </row>
    <row r="36" spans="1:21" s="3" customFormat="1" x14ac:dyDescent="0.2">
      <c r="E36" s="33"/>
      <c r="F36" s="222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</row>
    <row r="37" spans="1:21" s="3" customFormat="1" ht="24.75" customHeight="1" x14ac:dyDescent="0.2">
      <c r="A37" s="869" t="s">
        <v>1008</v>
      </c>
      <c r="B37" s="869"/>
      <c r="C37" s="869"/>
      <c r="D37" s="869"/>
      <c r="E37" s="869"/>
      <c r="F37" s="86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  <c r="U37" s="245"/>
    </row>
    <row r="38" spans="1:21" s="3" customFormat="1" ht="18" customHeight="1" x14ac:dyDescent="0.2"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  <c r="U38" s="245"/>
    </row>
    <row r="39" spans="1:21" s="3" customFormat="1" ht="18" customHeight="1" x14ac:dyDescent="0.2">
      <c r="A39" s="415" t="s">
        <v>7965</v>
      </c>
      <c r="B39" s="76" t="s">
        <v>3334</v>
      </c>
      <c r="C39" s="1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  <c r="U39" s="245"/>
    </row>
    <row r="40" spans="1:21" s="3" customFormat="1" ht="18" customHeight="1" x14ac:dyDescent="0.2">
      <c r="A40" s="415" t="s">
        <v>7989</v>
      </c>
      <c r="B40" s="76" t="s">
        <v>3530</v>
      </c>
      <c r="C40" s="1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  <c r="U40" s="245"/>
    </row>
    <row r="41" spans="1:21" s="3" customFormat="1" ht="18" customHeight="1" x14ac:dyDescent="0.2">
      <c r="A41" s="415" t="s">
        <v>3744</v>
      </c>
      <c r="B41" s="76"/>
      <c r="C41" s="1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  <c r="U41" s="245"/>
    </row>
    <row r="42" spans="1:21" s="3" customFormat="1" ht="18" customHeight="1" x14ac:dyDescent="0.2">
      <c r="A42" s="415" t="s">
        <v>760</v>
      </c>
      <c r="B42" s="76" t="s">
        <v>3368</v>
      </c>
      <c r="C42" s="44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  <c r="U42" s="245"/>
    </row>
    <row r="43" spans="1:21" s="3" customFormat="1" ht="18" customHeight="1" x14ac:dyDescent="0.2">
      <c r="A43" s="53"/>
      <c r="B43" s="76" t="s">
        <v>3369</v>
      </c>
      <c r="C43" s="53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  <c r="U43" s="245"/>
    </row>
    <row r="44" spans="1:21" s="3" customFormat="1" x14ac:dyDescent="0.2">
      <c r="A44" s="53"/>
      <c r="B44" s="53"/>
      <c r="C44" s="53"/>
      <c r="D44" s="133"/>
      <c r="E44" s="48"/>
      <c r="F44" s="48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  <c r="U44" s="245"/>
    </row>
    <row r="45" spans="1:21" s="3" customFormat="1" x14ac:dyDescent="0.2"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  <c r="U45" s="245"/>
    </row>
    <row r="46" spans="1:21" s="3" customFormat="1" x14ac:dyDescent="0.2">
      <c r="A46" s="386" t="s">
        <v>7888</v>
      </c>
      <c r="B46" s="350"/>
      <c r="C46" s="385"/>
      <c r="D46" s="396"/>
      <c r="E46" s="396"/>
      <c r="F46" s="409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  <c r="U46" s="245"/>
    </row>
    <row r="47" spans="1:21" s="3" customFormat="1" x14ac:dyDescent="0.2">
      <c r="A47" s="437" t="s">
        <v>7889</v>
      </c>
      <c r="B47" s="349"/>
      <c r="C47" s="385"/>
      <c r="D47" s="397"/>
      <c r="E47" s="397"/>
      <c r="F47" s="410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  <c r="U47" s="245"/>
    </row>
    <row r="48" spans="1:21" s="3" customFormat="1" x14ac:dyDescent="0.2">
      <c r="A48" s="437" t="s">
        <v>1006</v>
      </c>
      <c r="B48" s="465" t="s">
        <v>7477</v>
      </c>
      <c r="C48" s="385"/>
      <c r="D48" s="396"/>
      <c r="E48" s="396"/>
      <c r="F48" s="409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</row>
    <row r="49" spans="1:21" s="3" customFormat="1" x14ac:dyDescent="0.2">
      <c r="A49" s="437" t="s">
        <v>2391</v>
      </c>
      <c r="B49" s="466" t="s">
        <v>30840</v>
      </c>
      <c r="C49" s="385"/>
      <c r="D49" s="396"/>
      <c r="E49" s="396"/>
      <c r="F49" s="409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  <c r="U49" s="245"/>
    </row>
    <row r="50" spans="1:21" s="245" customFormat="1" x14ac:dyDescent="0.2"/>
    <row r="51" spans="1:21" s="245" customFormat="1" x14ac:dyDescent="0.2"/>
    <row r="52" spans="1:21" s="245" customFormat="1" x14ac:dyDescent="0.2"/>
    <row r="53" spans="1:21" s="245" customFormat="1" x14ac:dyDescent="0.2"/>
    <row r="54" spans="1:21" s="245" customFormat="1" x14ac:dyDescent="0.2"/>
    <row r="55" spans="1:21" s="245" customFormat="1" x14ac:dyDescent="0.2"/>
    <row r="56" spans="1:21" s="245" customFormat="1" x14ac:dyDescent="0.2"/>
    <row r="57" spans="1:21" s="245" customFormat="1" x14ac:dyDescent="0.2"/>
    <row r="58" spans="1:21" s="245" customFormat="1" x14ac:dyDescent="0.2"/>
    <row r="59" spans="1:21" s="245" customFormat="1" x14ac:dyDescent="0.2"/>
    <row r="60" spans="1:21" s="245" customFormat="1" x14ac:dyDescent="0.2"/>
    <row r="61" spans="1:21" s="245" customFormat="1" x14ac:dyDescent="0.2"/>
    <row r="62" spans="1:21" s="245" customFormat="1" x14ac:dyDescent="0.2"/>
    <row r="63" spans="1:21" s="245" customFormat="1" x14ac:dyDescent="0.2"/>
    <row r="64" spans="1:21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pans="1:7" s="245" customFormat="1" x14ac:dyDescent="0.2"/>
    <row r="98" spans="1:7" s="245" customFormat="1" x14ac:dyDescent="0.2"/>
    <row r="99" spans="1:7" s="245" customFormat="1" x14ac:dyDescent="0.2"/>
    <row r="100" spans="1:7" s="245" customFormat="1" x14ac:dyDescent="0.2"/>
    <row r="101" spans="1:7" s="42" customFormat="1" ht="26.25" x14ac:dyDescent="0.4">
      <c r="A101" s="911" t="s">
        <v>1176</v>
      </c>
      <c r="B101" s="911"/>
      <c r="C101" s="911"/>
      <c r="D101" s="911"/>
      <c r="E101" s="911"/>
      <c r="F101" s="911"/>
      <c r="G101" s="911"/>
    </row>
    <row r="102" spans="1:7" s="42" customFormat="1" x14ac:dyDescent="0.2"/>
    <row r="103" spans="1:7" s="42" customFormat="1" x14ac:dyDescent="0.2">
      <c r="A103" s="49" t="s">
        <v>2777</v>
      </c>
    </row>
    <row r="104" spans="1:7" s="42" customFormat="1" x14ac:dyDescent="0.2">
      <c r="A104" s="49" t="s">
        <v>2779</v>
      </c>
    </row>
    <row r="105" spans="1:7" s="42" customFormat="1" x14ac:dyDescent="0.2">
      <c r="A105" s="49" t="s">
        <v>2778</v>
      </c>
    </row>
    <row r="106" spans="1:7" s="42" customFormat="1" x14ac:dyDescent="0.2"/>
    <row r="107" spans="1:7" s="42" customFormat="1" x14ac:dyDescent="0.2"/>
    <row r="108" spans="1:7" s="42" customFormat="1" x14ac:dyDescent="0.2"/>
    <row r="109" spans="1:7" s="42" customFormat="1" x14ac:dyDescent="0.2">
      <c r="A109" s="49" t="s">
        <v>2281</v>
      </c>
    </row>
    <row r="110" spans="1:7" s="42" customFormat="1" x14ac:dyDescent="0.2">
      <c r="A110" s="49" t="s">
        <v>376</v>
      </c>
    </row>
    <row r="111" spans="1:7" s="42" customFormat="1" x14ac:dyDescent="0.2">
      <c r="A111" s="49" t="s">
        <v>377</v>
      </c>
    </row>
    <row r="112" spans="1:7" s="42" customFormat="1" x14ac:dyDescent="0.2">
      <c r="A112" s="49" t="s">
        <v>378</v>
      </c>
    </row>
    <row r="113" spans="1:1" s="42" customFormat="1" x14ac:dyDescent="0.2">
      <c r="A113" s="49" t="s">
        <v>379</v>
      </c>
    </row>
    <row r="114" spans="1:1" s="42" customFormat="1" x14ac:dyDescent="0.2">
      <c r="A114" s="49" t="s">
        <v>1256</v>
      </c>
    </row>
    <row r="115" spans="1:1" s="42" customFormat="1" x14ac:dyDescent="0.2">
      <c r="A115" s="49" t="s">
        <v>380</v>
      </c>
    </row>
    <row r="116" spans="1:1" s="42" customFormat="1" x14ac:dyDescent="0.2">
      <c r="A116" s="49" t="s">
        <v>381</v>
      </c>
    </row>
    <row r="117" spans="1:1" s="42" customFormat="1" x14ac:dyDescent="0.2">
      <c r="A117" s="49" t="s">
        <v>382</v>
      </c>
    </row>
    <row r="118" spans="1:1" s="42" customFormat="1" x14ac:dyDescent="0.2">
      <c r="A118" s="49" t="s">
        <v>1257</v>
      </c>
    </row>
    <row r="119" spans="1:1" s="42" customFormat="1" x14ac:dyDescent="0.2">
      <c r="A119" s="49" t="s">
        <v>383</v>
      </c>
    </row>
    <row r="120" spans="1:1" s="42" customFormat="1" x14ac:dyDescent="0.2">
      <c r="A120" s="49" t="s">
        <v>1546</v>
      </c>
    </row>
    <row r="121" spans="1:1" s="42" customFormat="1" x14ac:dyDescent="0.2">
      <c r="A121" s="49" t="s">
        <v>1547</v>
      </c>
    </row>
    <row r="122" spans="1:1" s="42" customFormat="1" x14ac:dyDescent="0.2">
      <c r="A122" s="49" t="s">
        <v>1548</v>
      </c>
    </row>
    <row r="123" spans="1:1" s="42" customFormat="1" x14ac:dyDescent="0.2">
      <c r="A123" s="49" t="s">
        <v>1549</v>
      </c>
    </row>
    <row r="124" spans="1:1" s="42" customFormat="1" x14ac:dyDescent="0.2">
      <c r="A124" s="49" t="s">
        <v>1550</v>
      </c>
    </row>
    <row r="125" spans="1:1" s="42" customFormat="1" x14ac:dyDescent="0.2">
      <c r="A125" s="49" t="s">
        <v>1610</v>
      </c>
    </row>
    <row r="126" spans="1:1" s="42" customFormat="1" x14ac:dyDescent="0.2">
      <c r="A126" s="49" t="s">
        <v>1253</v>
      </c>
    </row>
    <row r="127" spans="1:1" s="42" customFormat="1" x14ac:dyDescent="0.2">
      <c r="A127" s="49" t="s">
        <v>1254</v>
      </c>
    </row>
    <row r="128" spans="1:1" s="42" customFormat="1" x14ac:dyDescent="0.2">
      <c r="A128" s="49" t="s">
        <v>1255</v>
      </c>
    </row>
    <row r="129" spans="1:1" s="42" customFormat="1" x14ac:dyDescent="0.2">
      <c r="A129" s="49" t="s">
        <v>1258</v>
      </c>
    </row>
    <row r="130" spans="1:1" s="42" customFormat="1" x14ac:dyDescent="0.2"/>
    <row r="131" spans="1:1" s="42" customFormat="1" x14ac:dyDescent="0.2"/>
    <row r="132" spans="1:1" s="42" customFormat="1" x14ac:dyDescent="0.2"/>
    <row r="133" spans="1:1" s="42" customFormat="1" x14ac:dyDescent="0.2"/>
    <row r="134" spans="1:1" s="42" customFormat="1" x14ac:dyDescent="0.2"/>
    <row r="135" spans="1:1" s="42" customFormat="1" x14ac:dyDescent="0.2"/>
    <row r="136" spans="1:1" s="42" customFormat="1" x14ac:dyDescent="0.2"/>
    <row r="137" spans="1:1" s="42" customFormat="1" x14ac:dyDescent="0.2"/>
    <row r="138" spans="1:1" s="42" customFormat="1" x14ac:dyDescent="0.2"/>
    <row r="139" spans="1:1" s="42" customFormat="1" x14ac:dyDescent="0.2"/>
    <row r="140" spans="1:1" s="42" customFormat="1" x14ac:dyDescent="0.2"/>
    <row r="141" spans="1:1" s="42" customFormat="1" x14ac:dyDescent="0.2"/>
    <row r="142" spans="1:1" s="42" customFormat="1" x14ac:dyDescent="0.2"/>
    <row r="143" spans="1:1" s="42" customFormat="1" x14ac:dyDescent="0.2"/>
    <row r="144" spans="1:1" s="42" customFormat="1" x14ac:dyDescent="0.2"/>
    <row r="145" s="42" customFormat="1" x14ac:dyDescent="0.2"/>
    <row r="146" s="42" customFormat="1" x14ac:dyDescent="0.2"/>
    <row r="147" s="42" customFormat="1" x14ac:dyDescent="0.2"/>
    <row r="148" s="42" customFormat="1" x14ac:dyDescent="0.2"/>
    <row r="149" s="42" customFormat="1" x14ac:dyDescent="0.2"/>
    <row r="150" s="42" customFormat="1" x14ac:dyDescent="0.2"/>
    <row r="151" s="42" customFormat="1" x14ac:dyDescent="0.2"/>
  </sheetData>
  <mergeCells count="3">
    <mergeCell ref="D6:F6"/>
    <mergeCell ref="A37:F37"/>
    <mergeCell ref="A101:G101"/>
  </mergeCells>
  <dataValidations count="1">
    <dataValidation type="list" allowBlank="1" showInputMessage="1" showErrorMessage="1" sqref="H9" xr:uid="{F974B158-A718-4AE6-A548-4766CB776E23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96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sheetPr codeName="Sheet187">
    <tabColor rgb="FFFFFF00"/>
  </sheetPr>
  <dimension ref="A1:H6"/>
  <sheetViews>
    <sheetView zoomScaleNormal="100" workbookViewId="0">
      <selection activeCell="D19" sqref="D19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CONCATENATE('240 GIB Fixer'!E9,"/",'240 GIB Fixer'!F9)</f>
        <v>JNB 20058/240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'240 GIB Fixer'!A11</f>
        <v>Harry Fraser</v>
      </c>
    </row>
    <row r="3" spans="1:8" x14ac:dyDescent="0.2">
      <c r="B3" t="str">
        <f>'240 GIB Fixer'!A22</f>
        <v>GFST10W</v>
      </c>
      <c r="C3" t="str">
        <f>'240 GIB Fixer'!A22</f>
        <v>GFST10W</v>
      </c>
      <c r="D3" t="e">
        <f>'240 GIB Fixer'!B22</f>
        <v>#N/A</v>
      </c>
      <c r="E3" s="75">
        <f>'240 GIB Fixer'!C22</f>
        <v>0</v>
      </c>
      <c r="F3" s="14" t="e">
        <f>'240 GIB Fixer'!D22</f>
        <v>#N/A</v>
      </c>
      <c r="G3" s="99">
        <f>'240 GIB Fixer'!E22</f>
        <v>8</v>
      </c>
      <c r="H3" s="99">
        <f>E3*G3</f>
        <v>0</v>
      </c>
    </row>
    <row r="4" spans="1:8" x14ac:dyDescent="0.2">
      <c r="B4" t="str">
        <f>'240 GIB Fixer'!A23</f>
        <v>GFST10WR</v>
      </c>
      <c r="C4" t="str">
        <f>'240 GIB Fixer'!A23</f>
        <v>GFST10WR</v>
      </c>
      <c r="D4" t="e">
        <f>'240 GIB Fixer'!B23</f>
        <v>#N/A</v>
      </c>
      <c r="E4" s="75">
        <f>'240 GIB Fixer'!C23</f>
        <v>388.34</v>
      </c>
      <c r="F4" s="14" t="e">
        <f>'240 GIB Fixer'!D23</f>
        <v>#N/A</v>
      </c>
      <c r="G4" s="99">
        <f>'240 GIB Fixer'!E23</f>
        <v>8</v>
      </c>
      <c r="H4" s="99">
        <f t="shared" ref="H4:H6" si="0">E4*G4</f>
        <v>3106.72</v>
      </c>
    </row>
    <row r="5" spans="1:8" x14ac:dyDescent="0.2">
      <c r="B5" t="str">
        <f>'240 GIB Fixer'!A24</f>
        <v>GFST13C</v>
      </c>
      <c r="C5" t="str">
        <f>'240 GIB Fixer'!A24</f>
        <v>GFST13C</v>
      </c>
      <c r="D5" t="e">
        <f>'240 GIB Fixer'!B24</f>
        <v>#N/A</v>
      </c>
      <c r="E5" s="75">
        <f>'240 GIB Fixer'!C24</f>
        <v>0</v>
      </c>
      <c r="F5" s="14" t="e">
        <f>'240 GIB Fixer'!D24</f>
        <v>#N/A</v>
      </c>
      <c r="G5" s="99">
        <f>'240 GIB Fixer'!E24</f>
        <v>8</v>
      </c>
      <c r="H5" s="99">
        <f t="shared" si="0"/>
        <v>0</v>
      </c>
    </row>
    <row r="6" spans="1:8" x14ac:dyDescent="0.2">
      <c r="B6" t="str">
        <f>'240 GIB Fixer'!A25</f>
        <v>GFST13CR</v>
      </c>
      <c r="C6" t="str">
        <f>'240 GIB Fixer'!A25</f>
        <v>GFST13CR</v>
      </c>
      <c r="D6" t="e">
        <f>'240 GIB Fixer'!B25</f>
        <v>#N/A</v>
      </c>
      <c r="E6" s="75">
        <f>'240 GIB Fixer'!C25</f>
        <v>198.78</v>
      </c>
      <c r="F6" s="14" t="e">
        <f>'240 GIB Fixer'!D25</f>
        <v>#N/A</v>
      </c>
      <c r="G6" s="99">
        <f>'240 GIB Fixer'!E25</f>
        <v>8</v>
      </c>
      <c r="H6" s="99">
        <f t="shared" si="0"/>
        <v>1590.24</v>
      </c>
    </row>
  </sheetData>
  <pageMargins left="0.7" right="0.7" top="0.75" bottom="0.75" header="0.3" footer="0.3"/>
  <pageSetup orientation="portrait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58">
    <tabColor indexed="10"/>
  </sheetPr>
  <dimension ref="A1:T120"/>
  <sheetViews>
    <sheetView zoomScaleNormal="100" workbookViewId="0">
      <selection activeCell="G9" sqref="G9:H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425.1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5761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0</v>
      </c>
      <c r="B8" s="31"/>
      <c r="C8" s="31"/>
      <c r="D8" s="31"/>
      <c r="F8" s="799" t="str">
        <f>'070 Temp Power'!F8:F8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54925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1" t="s">
        <v>30481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1" t="str">
        <f>VLOOKUP(F15,'Main Sheet'!$A$1:$E$5600,2,0)</f>
        <v>022 691 7622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59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32" t="e">
        <f>A45</f>
        <v>#NUM!</v>
      </c>
      <c r="B22" s="524" t="e">
        <f>VLOOKUP(A22,$A$43:$E$389,2,0)</f>
        <v>#NUM!</v>
      </c>
      <c r="C22" s="448" t="e">
        <f>VLOOKUP(A22,$A$43:$E$389,3,0)</f>
        <v>#NUM!</v>
      </c>
      <c r="D22" s="480" t="e">
        <f>VLOOKUP(A22,$A$43:$E$389,4,0)</f>
        <v>#NUM!</v>
      </c>
      <c r="E22" s="434" t="e">
        <f>VLOOKUP(A22,$A$43:$E$389,5,0)</f>
        <v>#NUM!</v>
      </c>
      <c r="F22" s="459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89"/>
      <c r="B23" s="405"/>
      <c r="C23" s="353"/>
      <c r="D23" s="389"/>
      <c r="E23" s="389"/>
      <c r="F23" s="477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 t="e">
        <f>SUM(F22:F26)</f>
        <v>#NUM!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 t="e">
        <f>F27*15%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 t="e">
        <f>F27+F28</f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53"/>
      <c r="B32" s="53"/>
      <c r="C32" s="53"/>
      <c r="D32" s="48"/>
      <c r="E32" s="48"/>
      <c r="F32" s="48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437" t="s">
        <v>3377</v>
      </c>
      <c r="B33" s="466" t="s">
        <v>3338</v>
      </c>
      <c r="C33" s="385"/>
      <c r="D33" s="396"/>
      <c r="E33" s="396"/>
      <c r="F33" s="40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1006</v>
      </c>
      <c r="B34" s="465" t="s">
        <v>19</v>
      </c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2391</v>
      </c>
      <c r="B35" s="466" t="s">
        <v>30840</v>
      </c>
      <c r="C35" s="385"/>
      <c r="D35" s="396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15"/>
      <c r="D36" s="31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4" t="s">
        <v>1658</v>
      </c>
      <c r="B37" s="896"/>
      <c r="C37" s="896"/>
      <c r="D37" s="896"/>
      <c r="E37" s="896"/>
      <c r="F37" s="896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895" t="s">
        <v>2782</v>
      </c>
      <c r="B38" s="895"/>
      <c r="C38" s="895"/>
      <c r="D38" s="895"/>
      <c r="E38" s="895"/>
      <c r="F38" s="89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895"/>
      <c r="B39" s="895"/>
      <c r="C39" s="895"/>
      <c r="D39" s="895"/>
      <c r="E39" s="895"/>
      <c r="F39" s="89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895"/>
      <c r="B40" s="895"/>
      <c r="C40" s="895"/>
      <c r="D40" s="895"/>
      <c r="E40" s="895"/>
      <c r="F40" s="89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3.5" thickBot="1" x14ac:dyDescent="0.25">
      <c r="A41" s="894"/>
      <c r="B41" s="894"/>
      <c r="C41" s="894"/>
      <c r="D41" s="894"/>
      <c r="E41" s="894"/>
      <c r="F41" s="894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3.5" thickTop="1" x14ac:dyDescent="0.2"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29" customFormat="1" ht="27" thickBot="1" x14ac:dyDescent="0.45">
      <c r="A44" s="191">
        <v>425</v>
      </c>
      <c r="B44" s="181" t="s">
        <v>7930</v>
      </c>
      <c r="C44" s="192"/>
      <c r="D44" s="193"/>
      <c r="E44" s="194"/>
      <c r="F44" s="19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14" t="e" cm="1">
        <f t="array" ref="A45">INDEX(XML!D:D,SMALL(IF(($G$1=XML!B:B),ROW(XML!B:B)-MIN(ROW(XML!B:B))+1,""),ROWS($A$1:A1)))</f>
        <v>#NUM!</v>
      </c>
      <c r="B45" s="210" t="e">
        <f>VLOOKUP(A45,'Main Item List'!$A$3:$D$27736,2,0)</f>
        <v>#NUM!</v>
      </c>
      <c r="C45" s="216" t="e" cm="1">
        <f t="array" ref="C45">INDEX(XML!$J$1:$J$1202,SMALL(IF(($G$1=XML!$B$1:$B$1202),ROW(XML!$B$1:$B$1202)-MIN(ROW(XML!$B$1:$B$1202))+1,""),ROWS($C$1:C1)))</f>
        <v>#NUM!</v>
      </c>
      <c r="D45" s="211" t="e">
        <f>VLOOKUP(A45,'Main Item List'!$A$3:$D$27736,3,0)</f>
        <v>#NUM!</v>
      </c>
      <c r="E45" s="212" t="e">
        <f>VLOOKUP(A45,'Main Item List'!$A$3:$D$27736,4,0)</f>
        <v>#NUM!</v>
      </c>
      <c r="F45" s="213" t="str">
        <f t="shared" ref="F45" si="0">IFERROR((C45*E45),"0")</f>
        <v>0</v>
      </c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160"/>
      <c r="B46" s="335"/>
      <c r="C46" s="224"/>
      <c r="D46" s="335"/>
      <c r="E46" s="159"/>
      <c r="F46" s="14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7931</v>
      </c>
      <c r="C47" s="813"/>
      <c r="D47" s="813"/>
      <c r="E47" s="159">
        <f>SUM(F45:F46)</f>
        <v>0</v>
      </c>
      <c r="F47" s="145"/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</sheetData>
  <mergeCells count="8">
    <mergeCell ref="B47:D47"/>
    <mergeCell ref="D6:F6"/>
    <mergeCell ref="A31:F31"/>
    <mergeCell ref="B37:F37"/>
    <mergeCell ref="A38:F38"/>
    <mergeCell ref="A39:F39"/>
    <mergeCell ref="A40:F40"/>
    <mergeCell ref="A41:F41"/>
  </mergeCells>
  <phoneticPr fontId="75" type="noConversion"/>
  <dataValidations count="1">
    <dataValidation type="list" allowBlank="1" showInputMessage="1" showErrorMessage="1" sqref="H9" xr:uid="{0C2EB11B-69ED-4A5D-9E34-5627A481222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98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sheetPr codeName="Sheet94">
    <tabColor rgb="FFFFFF00"/>
  </sheetPr>
  <dimension ref="A1:H4"/>
  <sheetViews>
    <sheetView topLeftCell="A46" zoomScaleNormal="100" workbookViewId="0">
      <selection activeCell="B47" sqref="B47"/>
    </sheetView>
  </sheetViews>
  <sheetFormatPr defaultRowHeight="12.75" x14ac:dyDescent="0.2"/>
  <cols>
    <col min="1" max="1" width="9" customWidth="1"/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CONCATENATE('425.1 Attic Stairs - C3'!E9,"/",'425.1 Attic Stairs - C3'!F9)</f>
        <v>JNB 20058/425.1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'425.1 Attic Stairs - C3'!A11</f>
        <v>Carters - 3057148 - MAIN ACCOUNT</v>
      </c>
    </row>
    <row r="3" spans="1:8" x14ac:dyDescent="0.2">
      <c r="B3" t="e">
        <f>'425.1 Attic Stairs - C3'!A22</f>
        <v>#NUM!</v>
      </c>
      <c r="C3" t="e">
        <f>'425.1 Attic Stairs - C3'!A22</f>
        <v>#NUM!</v>
      </c>
      <c r="D3" t="e">
        <f>'425.1 Attic Stairs - C3'!B22</f>
        <v>#NUM!</v>
      </c>
      <c r="E3" t="e">
        <f>'425.1 Attic Stairs - C3'!C22</f>
        <v>#NUM!</v>
      </c>
      <c r="F3" t="e">
        <f>'425.1 Attic Stairs - C3'!D22</f>
        <v>#NUM!</v>
      </c>
      <c r="G3" t="e">
        <f>'425.1 Attic Stairs - C3'!E22</f>
        <v>#NUM!</v>
      </c>
      <c r="H3" t="e">
        <f>E3*G3</f>
        <v>#NUM!</v>
      </c>
    </row>
    <row r="4" spans="1:8" x14ac:dyDescent="0.2">
      <c r="B4">
        <f>'425.1 Attic Stairs - C3'!A23</f>
        <v>0</v>
      </c>
      <c r="C4">
        <f>'425.1 Attic Stairs - C3'!A23</f>
        <v>0</v>
      </c>
      <c r="D4">
        <f>'425.1 Attic Stairs - C3'!B23</f>
        <v>0</v>
      </c>
      <c r="E4">
        <f>'425.1 Attic Stairs - C3'!C23</f>
        <v>0</v>
      </c>
      <c r="F4">
        <f>'425.1 Attic Stairs - C3'!D23</f>
        <v>0</v>
      </c>
      <c r="G4">
        <f>'425.1 Attic Stairs - C3'!E23</f>
        <v>0</v>
      </c>
      <c r="H4">
        <f>E4*G4</f>
        <v>0</v>
      </c>
    </row>
  </sheetData>
  <pageMargins left="0.7" right="0.7" top="0.75" bottom="0.75" header="0.3" footer="0.3"/>
  <pageSetup orientation="portrait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sheetPr codeName="Sheet56">
    <tabColor theme="1"/>
  </sheetPr>
  <dimension ref="A1:ET233"/>
  <sheetViews>
    <sheetView zoomScaleNormal="100" workbookViewId="0">
      <selection activeCell="H10" sqref="H10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42"/>
  </cols>
  <sheetData>
    <row r="1" spans="1:20" s="3" customFormat="1" x14ac:dyDescent="0.2">
      <c r="G1" s="245">
        <v>435.1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2116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31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54926</v>
      </c>
      <c r="G9" s="797" t="s">
        <v>54900</v>
      </c>
      <c r="H9" s="682" t="s">
        <v>54936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79" t="s">
        <v>6416</v>
      </c>
      <c r="H11" s="807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806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806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806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2" t="str">
        <f>'Main Sheet'!B13</f>
        <v>Site Supervisor</v>
      </c>
      <c r="G15" s="380"/>
      <c r="H15" s="806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398"/>
      <c r="F16" s="342" t="str">
        <f>'Main Sheet'!E13</f>
        <v xml:space="preserve"> Mobile</v>
      </c>
      <c r="G16" s="380"/>
      <c r="H16" s="806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59" t="s">
        <v>937</v>
      </c>
      <c r="D21" s="60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32" t="str">
        <f>A45</f>
        <v>LLMA5401D</v>
      </c>
      <c r="B22" s="431" t="str">
        <f>VLOOKUP(A22,$A$43:$E$390,2,0)</f>
        <v>MASTERLOCK 5401D WALL MOUNTED LOCKBOX</v>
      </c>
      <c r="C22" s="448">
        <f>VLOOKUP(A22,$A$43:$E$390,3,0)</f>
        <v>1</v>
      </c>
      <c r="D22" s="448" t="str">
        <f>VLOOKUP(A22,$A$43:$E$390,4,0)</f>
        <v>each</v>
      </c>
      <c r="E22" s="447">
        <f>VLOOKUP(A22,$A$43:$E$390,5,0)</f>
        <v>57</v>
      </c>
      <c r="F22" s="476">
        <f>C22*E22</f>
        <v>57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">
        <v>675</v>
      </c>
      <c r="B23" s="359"/>
      <c r="C23" s="358" t="s">
        <v>675</v>
      </c>
      <c r="D23" s="362"/>
      <c r="E23" s="364"/>
      <c r="F23" s="453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">
        <v>675</v>
      </c>
      <c r="B24" s="359"/>
      <c r="C24" s="358" t="s">
        <v>675</v>
      </c>
      <c r="D24" s="362"/>
      <c r="E24" s="364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4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7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>
        <f>SUM(F22:F26)</f>
        <v>57</v>
      </c>
      <c r="G27" s="387"/>
      <c r="H27" s="806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>
        <f>F27*15%</f>
        <v>8.5499999999999989</v>
      </c>
      <c r="G28" s="387"/>
      <c r="H28" s="806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>
        <f>F27+F28</f>
        <v>65.55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53"/>
      <c r="B32" s="53"/>
      <c r="C32" s="53"/>
      <c r="D32" s="48"/>
      <c r="E32" s="48"/>
      <c r="F32" s="48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150" s="3" customFormat="1" x14ac:dyDescent="0.2">
      <c r="A33" s="437" t="s">
        <v>3377</v>
      </c>
      <c r="B33" s="466" t="s">
        <v>3338</v>
      </c>
      <c r="C33" s="385"/>
      <c r="D33" s="31"/>
      <c r="E33" s="396"/>
      <c r="F33" s="40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150" s="3" customFormat="1" x14ac:dyDescent="0.2">
      <c r="A34" s="437" t="s">
        <v>1006</v>
      </c>
      <c r="B34" s="356"/>
      <c r="C34" s="385"/>
      <c r="D34" s="31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150" s="3" customFormat="1" x14ac:dyDescent="0.2">
      <c r="A35" s="437" t="s">
        <v>2391</v>
      </c>
      <c r="B35" s="465" t="s">
        <v>2955</v>
      </c>
      <c r="C35" s="385"/>
      <c r="D35" s="396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150" s="3" customFormat="1" x14ac:dyDescent="0.2">
      <c r="A36" s="437"/>
      <c r="B36" s="466" t="s">
        <v>30840</v>
      </c>
      <c r="C36" s="385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150" s="42" customFormat="1" x14ac:dyDescent="0.2">
      <c r="A37" s="3"/>
      <c r="B37" s="3"/>
      <c r="C37" s="3"/>
      <c r="D37" s="31"/>
      <c r="E37" s="3"/>
      <c r="F37" s="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  <c r="U37" s="632"/>
      <c r="V37" s="632"/>
      <c r="W37" s="632"/>
      <c r="X37" s="632"/>
      <c r="Y37" s="632"/>
      <c r="Z37" s="632"/>
      <c r="AA37" s="632"/>
      <c r="AB37" s="632"/>
      <c r="AC37" s="632"/>
      <c r="AD37" s="632"/>
      <c r="AE37" s="632"/>
      <c r="AF37" s="632"/>
      <c r="AG37" s="632"/>
      <c r="AH37" s="632"/>
      <c r="AI37" s="632"/>
      <c r="AJ37" s="632"/>
      <c r="AK37" s="632"/>
      <c r="AL37" s="632"/>
      <c r="AM37" s="632"/>
      <c r="AN37" s="632"/>
      <c r="AO37" s="632"/>
      <c r="AP37" s="632"/>
      <c r="AQ37" s="632"/>
      <c r="AR37" s="632"/>
      <c r="AS37" s="632"/>
      <c r="AT37" s="632"/>
    </row>
    <row r="38" spans="1:150" s="42" customFormat="1" x14ac:dyDescent="0.2">
      <c r="A38" s="44" t="s">
        <v>1658</v>
      </c>
      <c r="B38" s="904"/>
      <c r="C38" s="904"/>
      <c r="D38" s="904"/>
      <c r="E38" s="904"/>
      <c r="F38" s="904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  <c r="U38" s="632"/>
      <c r="V38" s="632"/>
      <c r="W38" s="632"/>
      <c r="X38" s="632"/>
      <c r="Y38" s="632"/>
      <c r="Z38" s="632"/>
      <c r="AA38" s="632"/>
      <c r="AB38" s="632"/>
      <c r="AC38" s="632"/>
      <c r="AD38" s="632"/>
      <c r="AE38" s="632"/>
      <c r="AF38" s="632"/>
      <c r="AG38" s="632"/>
      <c r="AH38" s="632"/>
      <c r="AI38" s="632"/>
      <c r="AJ38" s="632"/>
      <c r="AK38" s="632"/>
      <c r="AL38" s="632"/>
      <c r="AM38" s="632"/>
      <c r="AN38" s="632"/>
      <c r="AO38" s="632"/>
      <c r="AP38" s="632"/>
      <c r="AQ38" s="632"/>
      <c r="AR38" s="632"/>
      <c r="AS38" s="632"/>
      <c r="AT38" s="632"/>
    </row>
    <row r="39" spans="1:150" s="42" customFormat="1" x14ac:dyDescent="0.2">
      <c r="A39" s="916" t="s">
        <v>2782</v>
      </c>
      <c r="B39" s="916"/>
      <c r="C39" s="916"/>
      <c r="D39" s="916"/>
      <c r="E39" s="916"/>
      <c r="F39" s="916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  <c r="U39" s="632"/>
      <c r="V39" s="632"/>
      <c r="W39" s="632"/>
      <c r="X39" s="632"/>
      <c r="Y39" s="632"/>
      <c r="Z39" s="632"/>
      <c r="AA39" s="632"/>
      <c r="AB39" s="632"/>
      <c r="AC39" s="632"/>
      <c r="AD39" s="632"/>
      <c r="AE39" s="632"/>
      <c r="AF39" s="632"/>
      <c r="AG39" s="632"/>
      <c r="AH39" s="632"/>
      <c r="AI39" s="632"/>
      <c r="AJ39" s="632"/>
      <c r="AK39" s="632"/>
      <c r="AL39" s="632"/>
      <c r="AM39" s="632"/>
      <c r="AN39" s="632"/>
      <c r="AO39" s="632"/>
      <c r="AP39" s="632"/>
      <c r="AQ39" s="632"/>
      <c r="AR39" s="632"/>
      <c r="AS39" s="632"/>
      <c r="AT39" s="632"/>
    </row>
    <row r="40" spans="1:150" s="42" customFormat="1" x14ac:dyDescent="0.2">
      <c r="A40" s="916"/>
      <c r="B40" s="916"/>
      <c r="C40" s="916"/>
      <c r="D40" s="916"/>
      <c r="E40" s="916"/>
      <c r="F40" s="916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  <c r="U40" s="632"/>
      <c r="V40" s="632"/>
      <c r="W40" s="632"/>
      <c r="X40" s="632"/>
      <c r="Y40" s="632"/>
      <c r="Z40" s="632"/>
      <c r="AA40" s="632"/>
      <c r="AB40" s="632"/>
      <c r="AC40" s="632"/>
      <c r="AD40" s="632"/>
      <c r="AE40" s="632"/>
      <c r="AF40" s="632"/>
      <c r="AG40" s="632"/>
      <c r="AH40" s="632"/>
      <c r="AI40" s="632"/>
      <c r="AJ40" s="632"/>
      <c r="AK40" s="632"/>
      <c r="AL40" s="632"/>
      <c r="AM40" s="632"/>
      <c r="AN40" s="632"/>
      <c r="AO40" s="632"/>
      <c r="AP40" s="632"/>
      <c r="AQ40" s="632"/>
      <c r="AR40" s="632"/>
      <c r="AS40" s="632"/>
      <c r="AT40" s="632"/>
    </row>
    <row r="41" spans="1:150" s="42" customFormat="1" x14ac:dyDescent="0.2">
      <c r="A41" s="916"/>
      <c r="B41" s="916"/>
      <c r="C41" s="916"/>
      <c r="D41" s="916"/>
      <c r="E41" s="916"/>
      <c r="F41" s="916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  <c r="U41" s="632"/>
      <c r="V41" s="632"/>
      <c r="W41" s="632"/>
      <c r="X41" s="632"/>
      <c r="Y41" s="632"/>
      <c r="Z41" s="632"/>
      <c r="AA41" s="632"/>
      <c r="AB41" s="632"/>
      <c r="AC41" s="632"/>
      <c r="AD41" s="632"/>
      <c r="AE41" s="632"/>
      <c r="AF41" s="632"/>
      <c r="AG41" s="632"/>
      <c r="AH41" s="632"/>
      <c r="AI41" s="632"/>
      <c r="AJ41" s="632"/>
      <c r="AK41" s="632"/>
      <c r="AL41" s="632"/>
      <c r="AM41" s="632"/>
      <c r="AN41" s="632"/>
      <c r="AO41" s="632"/>
      <c r="AP41" s="632"/>
      <c r="AQ41" s="632"/>
      <c r="AR41" s="632"/>
      <c r="AS41" s="632"/>
      <c r="AT41" s="632"/>
    </row>
    <row r="42" spans="1:150" s="42" customFormat="1" ht="13.5" thickBot="1" x14ac:dyDescent="0.25">
      <c r="A42" s="917"/>
      <c r="B42" s="917"/>
      <c r="C42" s="917"/>
      <c r="D42" s="917"/>
      <c r="E42" s="917"/>
      <c r="F42" s="917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  <c r="U42" s="632"/>
      <c r="V42" s="632"/>
      <c r="W42" s="632"/>
      <c r="X42" s="632"/>
      <c r="Y42" s="632"/>
      <c r="Z42" s="632"/>
      <c r="AA42" s="632"/>
      <c r="AB42" s="632"/>
      <c r="AC42" s="632"/>
      <c r="AD42" s="632"/>
      <c r="AE42" s="632"/>
      <c r="AF42" s="632"/>
      <c r="AG42" s="632"/>
      <c r="AH42" s="632"/>
      <c r="AI42" s="632"/>
      <c r="AJ42" s="632"/>
      <c r="AK42" s="632"/>
      <c r="AL42" s="632"/>
      <c r="AM42" s="632"/>
      <c r="AN42" s="632"/>
      <c r="AO42" s="632"/>
      <c r="AP42" s="632"/>
      <c r="AQ42" s="632"/>
      <c r="AR42" s="632"/>
      <c r="AS42" s="632"/>
      <c r="AT42" s="632"/>
    </row>
    <row r="43" spans="1:150" s="245" customFormat="1" ht="14.25" thickTop="1" thickBot="1" x14ac:dyDescent="0.25"/>
    <row r="44" spans="1:150" s="29" customFormat="1" ht="27" thickBot="1" x14ac:dyDescent="0.45">
      <c r="A44" s="191">
        <v>435</v>
      </c>
      <c r="B44" s="181" t="s">
        <v>7934</v>
      </c>
      <c r="C44" s="192"/>
      <c r="D44" s="193"/>
      <c r="E44" s="194"/>
      <c r="F44" s="19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/>
      <c r="DY44" s="42"/>
      <c r="DZ44" s="42"/>
      <c r="EA44" s="42"/>
      <c r="EB44" s="42"/>
      <c r="EC44" s="42"/>
      <c r="ED44" s="42"/>
      <c r="EE44" s="42"/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</row>
    <row r="45" spans="1:150" s="29" customFormat="1" x14ac:dyDescent="0.2">
      <c r="A45" s="214" t="str" cm="1">
        <f t="array" ref="A45">INDEX(XML!D:D,SMALL(IF(($G$1=XML!B:B),ROW(XML!B:B)-MIN(ROW(XML!B:B))+1,""),ROWS($A$1:A1)))</f>
        <v>LLMA5401D</v>
      </c>
      <c r="B45" s="210" t="str">
        <f>VLOOKUP(A45,'Main Item List'!$A$3:$D$27736,2,0)</f>
        <v>MASTERLOCK 5401D WALL MOUNTED LOCKBOX</v>
      </c>
      <c r="C45" s="216" cm="1">
        <f t="array" ref="C45">INDEX(XML!$J$1:$J$1202,SMALL(IF(($G$1=XML!$B$1:$B$1202),ROW(XML!$B$1:$B$1202)-MIN(ROW(XML!$B$1:$B$1202))+1,""),ROWS($C$1:C1)))</f>
        <v>1</v>
      </c>
      <c r="D45" s="211" t="str">
        <f>VLOOKUP(A45,'Main Item List'!$A$3:$D$27736,3,0)</f>
        <v>each</v>
      </c>
      <c r="E45" s="212">
        <f>VLOOKUP(A45,'Main Item List'!$A$3:$D$27736,4,0)</f>
        <v>57</v>
      </c>
      <c r="F45" s="213">
        <f t="shared" ref="F45" si="0">IFERROR((C45*E45),"0")</f>
        <v>57</v>
      </c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</row>
    <row r="46" spans="1:150" s="29" customFormat="1" x14ac:dyDescent="0.2">
      <c r="A46" s="160"/>
      <c r="B46" s="220"/>
      <c r="C46" s="221"/>
      <c r="D46" s="220"/>
      <c r="E46" s="222"/>
      <c r="F46" s="145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2"/>
      <c r="AF46" s="632"/>
      <c r="AG46" s="632"/>
      <c r="AH46" s="632"/>
      <c r="AI46" s="632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</row>
    <row r="47" spans="1:150" s="29" customFormat="1" x14ac:dyDescent="0.2">
      <c r="A47" s="160"/>
      <c r="B47" s="813" t="s">
        <v>7933</v>
      </c>
      <c r="C47" s="813"/>
      <c r="D47" s="813"/>
      <c r="E47" s="159">
        <f>SUM(F45:F46)</f>
        <v>57</v>
      </c>
      <c r="F47" s="14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  <c r="U47" s="632"/>
      <c r="V47" s="632"/>
      <c r="W47" s="632"/>
      <c r="X47" s="632"/>
      <c r="Y47" s="632"/>
      <c r="Z47" s="632"/>
      <c r="AA47" s="632"/>
      <c r="AB47" s="632"/>
      <c r="AC47" s="632"/>
      <c r="AD47" s="632"/>
      <c r="AE47" s="632"/>
      <c r="AF47" s="632"/>
      <c r="AG47" s="632"/>
      <c r="AH47" s="632"/>
      <c r="AI47" s="632"/>
      <c r="AJ47" s="632"/>
      <c r="AK47" s="632"/>
      <c r="AL47" s="632"/>
      <c r="AM47" s="632"/>
      <c r="AN47" s="632"/>
      <c r="AO47" s="632"/>
      <c r="AP47" s="632"/>
      <c r="AQ47" s="632"/>
      <c r="AR47" s="632"/>
      <c r="AS47" s="632"/>
      <c r="AT47" s="632"/>
    </row>
    <row r="48" spans="1:15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7:20" s="245" customFormat="1" x14ac:dyDescent="0.2"/>
    <row r="114" spans="7:20" s="245" customFormat="1" x14ac:dyDescent="0.2"/>
    <row r="115" spans="7:20" s="245" customFormat="1" x14ac:dyDescent="0.2"/>
    <row r="116" spans="7:20" s="245" customFormat="1" x14ac:dyDescent="0.2"/>
    <row r="117" spans="7:20" s="245" customFormat="1" x14ac:dyDescent="0.2"/>
    <row r="118" spans="7:20" s="245" customFormat="1" x14ac:dyDescent="0.2"/>
    <row r="119" spans="7:20" s="245" customFormat="1" x14ac:dyDescent="0.2"/>
    <row r="120" spans="7:20" s="245" customFormat="1" x14ac:dyDescent="0.2"/>
    <row r="121" spans="7:20" s="245" customFormat="1" x14ac:dyDescent="0.2"/>
    <row r="122" spans="7:20" s="245" customFormat="1" x14ac:dyDescent="0.2"/>
    <row r="123" spans="7:20" s="245" customFormat="1" x14ac:dyDescent="0.2"/>
    <row r="124" spans="7:20" s="245" customFormat="1" x14ac:dyDescent="0.2"/>
    <row r="125" spans="7:20" s="245" customFormat="1" x14ac:dyDescent="0.2"/>
    <row r="126" spans="7:20" s="245" customFormat="1" x14ac:dyDescent="0.2"/>
    <row r="127" spans="7:20" x14ac:dyDescent="0.2">
      <c r="G127" s="245"/>
      <c r="H127" s="245"/>
      <c r="I127" s="245"/>
      <c r="J127" s="245"/>
      <c r="K127" s="245"/>
      <c r="L127" s="245"/>
      <c r="M127" s="245"/>
      <c r="N127" s="245"/>
      <c r="O127" s="245"/>
      <c r="P127" s="245"/>
      <c r="Q127" s="245"/>
      <c r="R127" s="245"/>
      <c r="S127" s="245"/>
      <c r="T127" s="245"/>
    </row>
    <row r="128" spans="7:20" x14ac:dyDescent="0.2">
      <c r="G128" s="245"/>
      <c r="H128" s="245"/>
      <c r="I128" s="245"/>
      <c r="J128" s="245"/>
      <c r="K128" s="245"/>
      <c r="L128" s="245"/>
      <c r="M128" s="245"/>
      <c r="N128" s="245"/>
      <c r="O128" s="245"/>
      <c r="P128" s="245"/>
      <c r="Q128" s="245"/>
      <c r="R128" s="245"/>
      <c r="S128" s="245"/>
      <c r="T128" s="245"/>
    </row>
    <row r="129" spans="7:20" x14ac:dyDescent="0.2">
      <c r="G129" s="245"/>
      <c r="H129" s="245"/>
      <c r="I129" s="245"/>
      <c r="J129" s="245"/>
      <c r="K129" s="245"/>
      <c r="L129" s="245"/>
      <c r="M129" s="245"/>
      <c r="N129" s="245"/>
      <c r="O129" s="245"/>
      <c r="P129" s="245"/>
      <c r="Q129" s="245"/>
      <c r="R129" s="245"/>
      <c r="S129" s="245"/>
      <c r="T129" s="245"/>
    </row>
    <row r="130" spans="7:20" x14ac:dyDescent="0.2">
      <c r="G130" s="245"/>
      <c r="H130" s="245"/>
      <c r="I130" s="245"/>
      <c r="J130" s="245"/>
      <c r="K130" s="245"/>
      <c r="L130" s="245"/>
      <c r="M130" s="245"/>
      <c r="N130" s="245"/>
      <c r="O130" s="245"/>
      <c r="P130" s="245"/>
      <c r="Q130" s="245"/>
      <c r="R130" s="245"/>
      <c r="S130" s="245"/>
      <c r="T130" s="245"/>
    </row>
    <row r="131" spans="7:20" x14ac:dyDescent="0.2">
      <c r="G131" s="245"/>
      <c r="H131" s="245"/>
      <c r="I131" s="245"/>
      <c r="J131" s="245"/>
      <c r="K131" s="245"/>
      <c r="L131" s="245"/>
      <c r="M131" s="245"/>
      <c r="N131" s="245"/>
      <c r="O131" s="245"/>
      <c r="P131" s="245"/>
      <c r="Q131" s="245"/>
      <c r="R131" s="245"/>
      <c r="S131" s="245"/>
      <c r="T131" s="245"/>
    </row>
    <row r="132" spans="7:20" x14ac:dyDescent="0.2">
      <c r="G132" s="245"/>
      <c r="H132" s="245"/>
      <c r="I132" s="245"/>
      <c r="J132" s="245"/>
      <c r="K132" s="245"/>
      <c r="L132" s="245"/>
      <c r="M132" s="245"/>
      <c r="N132" s="245"/>
      <c r="O132" s="245"/>
      <c r="P132" s="245"/>
      <c r="Q132" s="245"/>
      <c r="R132" s="245"/>
      <c r="S132" s="245"/>
      <c r="T132" s="245"/>
    </row>
    <row r="133" spans="7:20" x14ac:dyDescent="0.2">
      <c r="G133" s="245"/>
      <c r="H133" s="245"/>
      <c r="I133" s="245"/>
      <c r="J133" s="245"/>
      <c r="K133" s="245"/>
      <c r="L133" s="245"/>
      <c r="M133" s="245"/>
      <c r="N133" s="245"/>
      <c r="O133" s="245"/>
      <c r="P133" s="245"/>
      <c r="Q133" s="245"/>
      <c r="R133" s="245"/>
      <c r="S133" s="245"/>
      <c r="T133" s="245"/>
    </row>
    <row r="134" spans="7:20" x14ac:dyDescent="0.2">
      <c r="G134" s="245"/>
      <c r="H134" s="245"/>
      <c r="I134" s="245"/>
      <c r="J134" s="245"/>
      <c r="K134" s="245"/>
      <c r="L134" s="245"/>
      <c r="M134" s="245"/>
      <c r="N134" s="245"/>
      <c r="O134" s="245"/>
      <c r="P134" s="245"/>
      <c r="Q134" s="245"/>
      <c r="R134" s="245"/>
      <c r="S134" s="245"/>
      <c r="T134" s="245"/>
    </row>
    <row r="135" spans="7:20" x14ac:dyDescent="0.2">
      <c r="G135" s="245"/>
      <c r="H135" s="245"/>
      <c r="I135" s="245"/>
      <c r="J135" s="245"/>
      <c r="K135" s="245"/>
      <c r="L135" s="245"/>
      <c r="M135" s="245"/>
      <c r="N135" s="245"/>
      <c r="O135" s="245"/>
      <c r="P135" s="245"/>
      <c r="Q135" s="245"/>
      <c r="R135" s="245"/>
      <c r="S135" s="245"/>
      <c r="T135" s="245"/>
    </row>
    <row r="136" spans="7:20" x14ac:dyDescent="0.2">
      <c r="G136" s="245"/>
      <c r="H136" s="245"/>
      <c r="I136" s="245"/>
      <c r="J136" s="245"/>
      <c r="K136" s="245"/>
      <c r="L136" s="245"/>
      <c r="M136" s="245"/>
      <c r="N136" s="245"/>
      <c r="O136" s="245"/>
      <c r="P136" s="245"/>
      <c r="Q136" s="245"/>
      <c r="R136" s="245"/>
      <c r="S136" s="245"/>
      <c r="T136" s="245"/>
    </row>
    <row r="137" spans="7:20" x14ac:dyDescent="0.2">
      <c r="G137" s="245"/>
      <c r="H137" s="245"/>
      <c r="I137" s="245"/>
      <c r="J137" s="245"/>
      <c r="K137" s="245"/>
      <c r="L137" s="245"/>
      <c r="M137" s="245"/>
      <c r="N137" s="245"/>
      <c r="O137" s="245"/>
      <c r="P137" s="245"/>
      <c r="Q137" s="245"/>
      <c r="R137" s="245"/>
      <c r="S137" s="245"/>
      <c r="T137" s="245"/>
    </row>
    <row r="138" spans="7:20" x14ac:dyDescent="0.2">
      <c r="G138" s="245"/>
      <c r="H138" s="245"/>
      <c r="I138" s="245"/>
      <c r="J138" s="245"/>
      <c r="K138" s="245"/>
      <c r="L138" s="245"/>
      <c r="M138" s="245"/>
      <c r="N138" s="245"/>
      <c r="O138" s="245"/>
      <c r="P138" s="245"/>
      <c r="Q138" s="245"/>
      <c r="R138" s="245"/>
      <c r="S138" s="245"/>
      <c r="T138" s="245"/>
    </row>
    <row r="139" spans="7:20" x14ac:dyDescent="0.2">
      <c r="G139" s="245"/>
      <c r="H139" s="245"/>
      <c r="I139" s="245"/>
      <c r="J139" s="245"/>
      <c r="K139" s="245"/>
      <c r="L139" s="245"/>
      <c r="M139" s="245"/>
      <c r="N139" s="245"/>
      <c r="O139" s="245"/>
      <c r="P139" s="245"/>
      <c r="Q139" s="245"/>
      <c r="R139" s="245"/>
      <c r="S139" s="245"/>
      <c r="T139" s="245"/>
    </row>
    <row r="140" spans="7:20" x14ac:dyDescent="0.2">
      <c r="G140" s="245"/>
      <c r="H140" s="245"/>
      <c r="I140" s="245"/>
      <c r="J140" s="245"/>
      <c r="K140" s="245"/>
      <c r="L140" s="245"/>
      <c r="M140" s="245"/>
      <c r="N140" s="245"/>
      <c r="O140" s="245"/>
      <c r="P140" s="245"/>
      <c r="Q140" s="245"/>
      <c r="R140" s="245"/>
      <c r="S140" s="245"/>
      <c r="T140" s="245"/>
    </row>
    <row r="141" spans="7:20" x14ac:dyDescent="0.2">
      <c r="G141" s="245"/>
      <c r="H141" s="245"/>
      <c r="I141" s="245"/>
      <c r="J141" s="245"/>
      <c r="K141" s="245"/>
      <c r="L141" s="245"/>
      <c r="M141" s="245"/>
      <c r="N141" s="245"/>
      <c r="O141" s="245"/>
      <c r="P141" s="245"/>
      <c r="Q141" s="245"/>
      <c r="R141" s="245"/>
      <c r="S141" s="245"/>
      <c r="T141" s="245"/>
    </row>
    <row r="142" spans="7:20" x14ac:dyDescent="0.2">
      <c r="G142" s="245"/>
      <c r="H142" s="245"/>
      <c r="I142" s="245"/>
      <c r="J142" s="245"/>
      <c r="K142" s="245"/>
      <c r="L142" s="245"/>
      <c r="M142" s="245"/>
      <c r="N142" s="245"/>
      <c r="O142" s="245"/>
      <c r="P142" s="245"/>
      <c r="Q142" s="245"/>
      <c r="R142" s="245"/>
      <c r="S142" s="245"/>
      <c r="T142" s="245"/>
    </row>
    <row r="143" spans="7:20" x14ac:dyDescent="0.2">
      <c r="G143" s="245"/>
      <c r="H143" s="245"/>
      <c r="I143" s="245"/>
      <c r="J143" s="245"/>
      <c r="K143" s="245"/>
      <c r="L143" s="245"/>
      <c r="M143" s="245"/>
      <c r="N143" s="245"/>
      <c r="O143" s="245"/>
      <c r="P143" s="245"/>
      <c r="Q143" s="245"/>
      <c r="R143" s="245"/>
      <c r="S143" s="245"/>
      <c r="T143" s="245"/>
    </row>
    <row r="144" spans="7:20" x14ac:dyDescent="0.2">
      <c r="G144" s="245"/>
      <c r="H144" s="245"/>
      <c r="I144" s="245"/>
      <c r="J144" s="245"/>
      <c r="K144" s="245"/>
      <c r="L144" s="245"/>
      <c r="M144" s="245"/>
      <c r="N144" s="245"/>
      <c r="O144" s="245"/>
      <c r="P144" s="245"/>
      <c r="Q144" s="245"/>
      <c r="R144" s="245"/>
      <c r="S144" s="245"/>
      <c r="T144" s="245"/>
    </row>
    <row r="145" spans="7:20" x14ac:dyDescent="0.2">
      <c r="G145" s="245"/>
      <c r="H145" s="245"/>
      <c r="I145" s="245"/>
      <c r="J145" s="245"/>
      <c r="K145" s="245"/>
      <c r="L145" s="245"/>
      <c r="M145" s="245"/>
      <c r="N145" s="245"/>
      <c r="O145" s="245"/>
      <c r="P145" s="245"/>
      <c r="Q145" s="245"/>
      <c r="R145" s="245"/>
      <c r="S145" s="245"/>
      <c r="T145" s="245"/>
    </row>
    <row r="146" spans="7:20" x14ac:dyDescent="0.2">
      <c r="G146" s="245"/>
      <c r="H146" s="245"/>
      <c r="I146" s="245"/>
      <c r="J146" s="245"/>
      <c r="K146" s="245"/>
      <c r="L146" s="245"/>
      <c r="M146" s="245"/>
      <c r="N146" s="245"/>
      <c r="O146" s="245"/>
      <c r="P146" s="245"/>
      <c r="Q146" s="245"/>
      <c r="R146" s="245"/>
      <c r="S146" s="245"/>
      <c r="T146" s="245"/>
    </row>
    <row r="147" spans="7:20" x14ac:dyDescent="0.2">
      <c r="G147" s="245"/>
      <c r="H147" s="245"/>
      <c r="I147" s="245"/>
      <c r="J147" s="245"/>
      <c r="K147" s="245"/>
      <c r="L147" s="245"/>
      <c r="M147" s="245"/>
      <c r="N147" s="245"/>
      <c r="O147" s="245"/>
      <c r="P147" s="245"/>
      <c r="Q147" s="245"/>
      <c r="R147" s="245"/>
      <c r="S147" s="245"/>
      <c r="T147" s="245"/>
    </row>
    <row r="148" spans="7:20" x14ac:dyDescent="0.2">
      <c r="G148" s="245"/>
      <c r="H148" s="245"/>
      <c r="I148" s="245"/>
      <c r="J148" s="245"/>
      <c r="K148" s="245"/>
      <c r="L148" s="245"/>
      <c r="M148" s="245"/>
      <c r="N148" s="245"/>
      <c r="O148" s="245"/>
      <c r="P148" s="245"/>
      <c r="Q148" s="245"/>
      <c r="R148" s="245"/>
      <c r="S148" s="245"/>
      <c r="T148" s="245"/>
    </row>
    <row r="149" spans="7:20" x14ac:dyDescent="0.2">
      <c r="G149" s="245"/>
      <c r="H149" s="245"/>
      <c r="I149" s="245"/>
      <c r="J149" s="245"/>
      <c r="K149" s="245"/>
      <c r="L149" s="245"/>
      <c r="M149" s="245"/>
      <c r="N149" s="245"/>
      <c r="O149" s="245"/>
      <c r="P149" s="245"/>
      <c r="Q149" s="245"/>
      <c r="R149" s="245"/>
      <c r="S149" s="245"/>
      <c r="T149" s="245"/>
    </row>
    <row r="150" spans="7:20" x14ac:dyDescent="0.2">
      <c r="G150" s="245"/>
      <c r="H150" s="245"/>
      <c r="I150" s="245"/>
      <c r="J150" s="245"/>
      <c r="K150" s="245"/>
      <c r="L150" s="245"/>
      <c r="M150" s="245"/>
      <c r="N150" s="245"/>
      <c r="O150" s="245"/>
      <c r="P150" s="245"/>
      <c r="Q150" s="245"/>
      <c r="R150" s="245"/>
      <c r="S150" s="245"/>
      <c r="T150" s="245"/>
    </row>
    <row r="151" spans="7:20" x14ac:dyDescent="0.2">
      <c r="G151" s="245"/>
      <c r="H151" s="245"/>
      <c r="I151" s="245"/>
      <c r="J151" s="245"/>
      <c r="K151" s="245"/>
      <c r="L151" s="245"/>
      <c r="M151" s="245"/>
      <c r="N151" s="245"/>
      <c r="O151" s="245"/>
      <c r="P151" s="245"/>
      <c r="Q151" s="245"/>
      <c r="R151" s="245"/>
      <c r="S151" s="245"/>
      <c r="T151" s="245"/>
    </row>
    <row r="152" spans="7:20" x14ac:dyDescent="0.2">
      <c r="G152" s="245"/>
      <c r="H152" s="245"/>
      <c r="I152" s="245"/>
      <c r="J152" s="245"/>
      <c r="K152" s="245"/>
      <c r="L152" s="245"/>
      <c r="M152" s="245"/>
      <c r="N152" s="245"/>
      <c r="O152" s="245"/>
      <c r="P152" s="245"/>
      <c r="Q152" s="245"/>
      <c r="R152" s="245"/>
      <c r="S152" s="245"/>
      <c r="T152" s="245"/>
    </row>
    <row r="153" spans="7:20" x14ac:dyDescent="0.2">
      <c r="G153" s="245"/>
      <c r="H153" s="245"/>
      <c r="I153" s="245"/>
      <c r="J153" s="245"/>
      <c r="K153" s="245"/>
      <c r="L153" s="245"/>
      <c r="M153" s="245"/>
      <c r="N153" s="245"/>
      <c r="O153" s="245"/>
      <c r="P153" s="245"/>
      <c r="Q153" s="245"/>
      <c r="R153" s="245"/>
      <c r="S153" s="245"/>
      <c r="T153" s="245"/>
    </row>
    <row r="154" spans="7:20" x14ac:dyDescent="0.2">
      <c r="G154" s="245"/>
      <c r="H154" s="245"/>
      <c r="I154" s="245"/>
      <c r="J154" s="245"/>
      <c r="K154" s="245"/>
      <c r="L154" s="245"/>
      <c r="M154" s="245"/>
      <c r="N154" s="245"/>
      <c r="O154" s="245"/>
      <c r="P154" s="245"/>
      <c r="Q154" s="245"/>
      <c r="R154" s="245"/>
      <c r="S154" s="245"/>
      <c r="T154" s="245"/>
    </row>
    <row r="155" spans="7:20" x14ac:dyDescent="0.2"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</row>
    <row r="156" spans="7:20" x14ac:dyDescent="0.2">
      <c r="G156" s="245"/>
      <c r="H156" s="245"/>
      <c r="I156" s="245"/>
      <c r="J156" s="245"/>
      <c r="K156" s="245"/>
      <c r="L156" s="245"/>
      <c r="M156" s="245"/>
      <c r="N156" s="245"/>
      <c r="O156" s="245"/>
      <c r="P156" s="245"/>
      <c r="Q156" s="245"/>
      <c r="R156" s="245"/>
      <c r="S156" s="245"/>
      <c r="T156" s="245"/>
    </row>
    <row r="157" spans="7:20" x14ac:dyDescent="0.2">
      <c r="G157" s="245"/>
      <c r="H157" s="245"/>
      <c r="I157" s="245"/>
      <c r="J157" s="245"/>
      <c r="K157" s="245"/>
      <c r="L157" s="245"/>
      <c r="M157" s="245"/>
      <c r="N157" s="245"/>
      <c r="O157" s="245"/>
      <c r="P157" s="245"/>
      <c r="Q157" s="245"/>
      <c r="R157" s="245"/>
      <c r="S157" s="245"/>
      <c r="T157" s="245"/>
    </row>
    <row r="158" spans="7:20" x14ac:dyDescent="0.2">
      <c r="G158" s="245"/>
      <c r="H158" s="245"/>
      <c r="I158" s="245"/>
      <c r="J158" s="245"/>
      <c r="K158" s="245"/>
      <c r="L158" s="245"/>
      <c r="M158" s="245"/>
      <c r="N158" s="245"/>
      <c r="O158" s="245"/>
      <c r="P158" s="245"/>
      <c r="Q158" s="245"/>
      <c r="R158" s="245"/>
      <c r="S158" s="245"/>
      <c r="T158" s="245"/>
    </row>
    <row r="159" spans="7:20" x14ac:dyDescent="0.2">
      <c r="G159" s="245"/>
      <c r="H159" s="245"/>
      <c r="I159" s="245"/>
      <c r="J159" s="245"/>
      <c r="K159" s="245"/>
      <c r="L159" s="245"/>
      <c r="M159" s="245"/>
      <c r="N159" s="245"/>
      <c r="O159" s="245"/>
      <c r="P159" s="245"/>
      <c r="Q159" s="245"/>
      <c r="R159" s="245"/>
      <c r="S159" s="245"/>
      <c r="T159" s="245"/>
    </row>
    <row r="160" spans="7:20" x14ac:dyDescent="0.2">
      <c r="G160" s="245"/>
      <c r="H160" s="245"/>
      <c r="I160" s="245"/>
      <c r="J160" s="245"/>
      <c r="K160" s="245"/>
      <c r="L160" s="245"/>
      <c r="M160" s="245"/>
      <c r="N160" s="245"/>
      <c r="O160" s="245"/>
      <c r="P160" s="245"/>
      <c r="Q160" s="245"/>
      <c r="R160" s="245"/>
      <c r="S160" s="245"/>
      <c r="T160" s="245"/>
    </row>
    <row r="161" spans="7:20" x14ac:dyDescent="0.2">
      <c r="G161" s="245"/>
      <c r="H161" s="245"/>
      <c r="I161" s="245"/>
      <c r="J161" s="245"/>
      <c r="K161" s="245"/>
      <c r="L161" s="245"/>
      <c r="M161" s="245"/>
      <c r="N161" s="245"/>
      <c r="O161" s="245"/>
      <c r="P161" s="245"/>
      <c r="Q161" s="245"/>
      <c r="R161" s="245"/>
      <c r="S161" s="245"/>
      <c r="T161" s="245"/>
    </row>
    <row r="162" spans="7:20" x14ac:dyDescent="0.2">
      <c r="G162" s="245"/>
      <c r="H162" s="245"/>
      <c r="I162" s="245"/>
      <c r="J162" s="245"/>
      <c r="K162" s="245"/>
      <c r="L162" s="245"/>
      <c r="M162" s="245"/>
      <c r="N162" s="245"/>
      <c r="O162" s="245"/>
      <c r="P162" s="245"/>
      <c r="Q162" s="245"/>
      <c r="R162" s="245"/>
      <c r="S162" s="245"/>
      <c r="T162" s="245"/>
    </row>
    <row r="163" spans="7:20" x14ac:dyDescent="0.2">
      <c r="G163" s="245"/>
      <c r="H163" s="245"/>
      <c r="I163" s="245"/>
      <c r="J163" s="245"/>
      <c r="K163" s="245"/>
      <c r="L163" s="245"/>
      <c r="M163" s="245"/>
      <c r="N163" s="245"/>
      <c r="O163" s="245"/>
      <c r="P163" s="245"/>
      <c r="Q163" s="245"/>
      <c r="R163" s="245"/>
      <c r="S163" s="245"/>
      <c r="T163" s="245"/>
    </row>
    <row r="164" spans="7:20" x14ac:dyDescent="0.2">
      <c r="G164" s="245"/>
      <c r="H164" s="245"/>
      <c r="I164" s="245"/>
      <c r="J164" s="245"/>
      <c r="K164" s="245"/>
      <c r="L164" s="245"/>
      <c r="M164" s="245"/>
      <c r="N164" s="245"/>
      <c r="O164" s="245"/>
      <c r="P164" s="245"/>
      <c r="Q164" s="245"/>
      <c r="R164" s="245"/>
      <c r="S164" s="245"/>
      <c r="T164" s="245"/>
    </row>
    <row r="165" spans="7:20" x14ac:dyDescent="0.2">
      <c r="G165" s="245"/>
      <c r="H165" s="245"/>
      <c r="I165" s="245"/>
      <c r="J165" s="245"/>
      <c r="K165" s="245"/>
      <c r="L165" s="245"/>
      <c r="M165" s="245"/>
      <c r="N165" s="245"/>
      <c r="O165" s="245"/>
      <c r="P165" s="245"/>
      <c r="Q165" s="245"/>
      <c r="R165" s="245"/>
      <c r="S165" s="245"/>
      <c r="T165" s="245"/>
    </row>
    <row r="166" spans="7:20" x14ac:dyDescent="0.2">
      <c r="G166" s="245"/>
      <c r="H166" s="245"/>
      <c r="I166" s="245"/>
      <c r="J166" s="245"/>
      <c r="K166" s="245"/>
      <c r="L166" s="245"/>
      <c r="M166" s="245"/>
      <c r="N166" s="245"/>
      <c r="O166" s="245"/>
      <c r="P166" s="245"/>
      <c r="Q166" s="245"/>
      <c r="R166" s="245"/>
      <c r="S166" s="245"/>
      <c r="T166" s="245"/>
    </row>
    <row r="167" spans="7:20" x14ac:dyDescent="0.2">
      <c r="G167" s="245"/>
      <c r="H167" s="245"/>
      <c r="I167" s="245"/>
      <c r="J167" s="245"/>
      <c r="K167" s="245"/>
      <c r="L167" s="245"/>
      <c r="M167" s="245"/>
      <c r="N167" s="245"/>
      <c r="O167" s="245"/>
      <c r="P167" s="245"/>
      <c r="Q167" s="245"/>
      <c r="R167" s="245"/>
      <c r="S167" s="245"/>
      <c r="T167" s="245"/>
    </row>
    <row r="168" spans="7:20" x14ac:dyDescent="0.2">
      <c r="G168" s="245"/>
      <c r="H168" s="245"/>
      <c r="I168" s="245"/>
      <c r="J168" s="245"/>
      <c r="K168" s="245"/>
      <c r="L168" s="245"/>
      <c r="M168" s="245"/>
      <c r="N168" s="245"/>
      <c r="O168" s="245"/>
      <c r="P168" s="245"/>
      <c r="Q168" s="245"/>
      <c r="R168" s="245"/>
      <c r="S168" s="245"/>
      <c r="T168" s="245"/>
    </row>
    <row r="169" spans="7:20" x14ac:dyDescent="0.2">
      <c r="G169" s="245"/>
      <c r="H169" s="245"/>
      <c r="I169" s="245"/>
      <c r="J169" s="245"/>
      <c r="K169" s="245"/>
      <c r="L169" s="245"/>
      <c r="M169" s="245"/>
      <c r="N169" s="245"/>
      <c r="O169" s="245"/>
      <c r="P169" s="245"/>
      <c r="Q169" s="245"/>
      <c r="R169" s="245"/>
      <c r="S169" s="245"/>
      <c r="T169" s="245"/>
    </row>
    <row r="170" spans="7:20" x14ac:dyDescent="0.2">
      <c r="G170" s="245"/>
      <c r="H170" s="245"/>
      <c r="I170" s="245"/>
      <c r="J170" s="245"/>
      <c r="K170" s="245"/>
      <c r="L170" s="245"/>
      <c r="M170" s="245"/>
      <c r="N170" s="245"/>
      <c r="O170" s="245"/>
      <c r="P170" s="245"/>
      <c r="Q170" s="245"/>
      <c r="R170" s="245"/>
      <c r="S170" s="245"/>
      <c r="T170" s="245"/>
    </row>
    <row r="171" spans="7:20" x14ac:dyDescent="0.2">
      <c r="G171" s="245"/>
      <c r="H171" s="245"/>
      <c r="I171" s="245"/>
      <c r="J171" s="245"/>
      <c r="K171" s="245"/>
      <c r="L171" s="245"/>
      <c r="M171" s="245"/>
      <c r="N171" s="245"/>
      <c r="O171" s="245"/>
      <c r="P171" s="245"/>
      <c r="Q171" s="245"/>
      <c r="R171" s="245"/>
      <c r="S171" s="245"/>
      <c r="T171" s="245"/>
    </row>
    <row r="172" spans="7:20" x14ac:dyDescent="0.2">
      <c r="G172" s="245"/>
      <c r="H172" s="245"/>
      <c r="I172" s="245"/>
      <c r="J172" s="245"/>
      <c r="K172" s="245"/>
      <c r="L172" s="245"/>
      <c r="M172" s="245"/>
      <c r="N172" s="245"/>
      <c r="O172" s="245"/>
      <c r="P172" s="245"/>
      <c r="Q172" s="245"/>
      <c r="R172" s="245"/>
      <c r="S172" s="245"/>
      <c r="T172" s="245"/>
    </row>
    <row r="173" spans="7:20" x14ac:dyDescent="0.2">
      <c r="G173" s="245"/>
      <c r="H173" s="245"/>
      <c r="I173" s="245"/>
      <c r="J173" s="245"/>
      <c r="K173" s="245"/>
      <c r="L173" s="245"/>
      <c r="M173" s="245"/>
      <c r="N173" s="245"/>
      <c r="O173" s="245"/>
      <c r="P173" s="245"/>
      <c r="Q173" s="245"/>
      <c r="R173" s="245"/>
      <c r="S173" s="245"/>
      <c r="T173" s="245"/>
    </row>
    <row r="174" spans="7:20" x14ac:dyDescent="0.2">
      <c r="G174" s="245"/>
      <c r="H174" s="245"/>
      <c r="I174" s="245"/>
      <c r="J174" s="245"/>
      <c r="K174" s="245"/>
      <c r="L174" s="245"/>
      <c r="M174" s="245"/>
      <c r="N174" s="245"/>
      <c r="O174" s="245"/>
      <c r="P174" s="245"/>
      <c r="Q174" s="245"/>
      <c r="R174" s="245"/>
      <c r="S174" s="245"/>
      <c r="T174" s="245"/>
    </row>
    <row r="175" spans="7:20" x14ac:dyDescent="0.2">
      <c r="G175" s="245"/>
      <c r="H175" s="245"/>
      <c r="I175" s="245"/>
      <c r="J175" s="245"/>
      <c r="K175" s="245"/>
      <c r="L175" s="245"/>
      <c r="M175" s="245"/>
      <c r="N175" s="245"/>
      <c r="O175" s="245"/>
      <c r="P175" s="245"/>
      <c r="Q175" s="245"/>
      <c r="R175" s="245"/>
      <c r="S175" s="245"/>
      <c r="T175" s="245"/>
    </row>
    <row r="176" spans="7:20" x14ac:dyDescent="0.2">
      <c r="G176" s="245"/>
      <c r="H176" s="245"/>
      <c r="I176" s="245"/>
      <c r="J176" s="245"/>
      <c r="K176" s="245"/>
      <c r="L176" s="245"/>
      <c r="M176" s="245"/>
      <c r="N176" s="245"/>
      <c r="O176" s="245"/>
      <c r="P176" s="245"/>
      <c r="Q176" s="245"/>
      <c r="R176" s="245"/>
      <c r="S176" s="245"/>
      <c r="T176" s="245"/>
    </row>
    <row r="177" spans="7:20" x14ac:dyDescent="0.2">
      <c r="G177" s="245"/>
      <c r="H177" s="245"/>
      <c r="I177" s="245"/>
      <c r="J177" s="245"/>
      <c r="K177" s="245"/>
      <c r="L177" s="245"/>
      <c r="M177" s="245"/>
      <c r="N177" s="245"/>
      <c r="O177" s="245"/>
      <c r="P177" s="245"/>
      <c r="Q177" s="245"/>
      <c r="R177" s="245"/>
      <c r="S177" s="245"/>
      <c r="T177" s="245"/>
    </row>
    <row r="178" spans="7:20" x14ac:dyDescent="0.2">
      <c r="G178" s="245"/>
      <c r="H178" s="245"/>
      <c r="I178" s="245"/>
      <c r="J178" s="245"/>
      <c r="K178" s="245"/>
      <c r="L178" s="245"/>
      <c r="M178" s="245"/>
      <c r="N178" s="245"/>
      <c r="O178" s="245"/>
      <c r="P178" s="245"/>
      <c r="Q178" s="245"/>
      <c r="R178" s="245"/>
      <c r="S178" s="245"/>
      <c r="T178" s="245"/>
    </row>
    <row r="179" spans="7:20" x14ac:dyDescent="0.2">
      <c r="G179" s="245"/>
      <c r="H179" s="245"/>
      <c r="I179" s="245"/>
      <c r="J179" s="245"/>
      <c r="K179" s="245"/>
      <c r="L179" s="245"/>
      <c r="M179" s="245"/>
      <c r="N179" s="245"/>
      <c r="O179" s="245"/>
      <c r="P179" s="245"/>
      <c r="Q179" s="245"/>
      <c r="R179" s="245"/>
      <c r="S179" s="245"/>
      <c r="T179" s="245"/>
    </row>
    <row r="180" spans="7:20" x14ac:dyDescent="0.2">
      <c r="G180" s="245"/>
      <c r="H180" s="245"/>
      <c r="I180" s="245"/>
      <c r="J180" s="245"/>
      <c r="K180" s="245"/>
      <c r="L180" s="245"/>
      <c r="M180" s="245"/>
      <c r="N180" s="245"/>
      <c r="O180" s="245"/>
      <c r="P180" s="245"/>
      <c r="Q180" s="245"/>
      <c r="R180" s="245"/>
      <c r="S180" s="245"/>
      <c r="T180" s="245"/>
    </row>
    <row r="181" spans="7:20" x14ac:dyDescent="0.2">
      <c r="G181" s="245"/>
      <c r="H181" s="245"/>
      <c r="I181" s="245"/>
      <c r="J181" s="245"/>
      <c r="K181" s="245"/>
      <c r="L181" s="245"/>
      <c r="M181" s="245"/>
      <c r="N181" s="245"/>
      <c r="O181" s="245"/>
      <c r="P181" s="245"/>
      <c r="Q181" s="245"/>
      <c r="R181" s="245"/>
      <c r="S181" s="245"/>
      <c r="T181" s="245"/>
    </row>
    <row r="182" spans="7:20" x14ac:dyDescent="0.2">
      <c r="G182" s="245"/>
      <c r="H182" s="245"/>
      <c r="I182" s="245"/>
      <c r="J182" s="245"/>
      <c r="K182" s="245"/>
      <c r="L182" s="245"/>
      <c r="M182" s="245"/>
      <c r="N182" s="245"/>
      <c r="O182" s="245"/>
      <c r="P182" s="245"/>
      <c r="Q182" s="245"/>
      <c r="R182" s="245"/>
      <c r="S182" s="245"/>
      <c r="T182" s="245"/>
    </row>
    <row r="183" spans="7:20" x14ac:dyDescent="0.2">
      <c r="G183" s="245"/>
      <c r="H183" s="245"/>
      <c r="I183" s="245"/>
      <c r="J183" s="245"/>
      <c r="K183" s="245"/>
      <c r="L183" s="245"/>
      <c r="M183" s="245"/>
      <c r="N183" s="245"/>
      <c r="O183" s="245"/>
      <c r="P183" s="245"/>
      <c r="Q183" s="245"/>
      <c r="R183" s="245"/>
      <c r="S183" s="245"/>
      <c r="T183" s="245"/>
    </row>
    <row r="184" spans="7:20" x14ac:dyDescent="0.2">
      <c r="G184" s="245"/>
      <c r="H184" s="245"/>
      <c r="I184" s="245"/>
      <c r="J184" s="245"/>
      <c r="K184" s="245"/>
      <c r="L184" s="245"/>
      <c r="M184" s="245"/>
      <c r="N184" s="245"/>
      <c r="O184" s="245"/>
      <c r="P184" s="245"/>
      <c r="Q184" s="245"/>
      <c r="R184" s="245"/>
      <c r="S184" s="245"/>
      <c r="T184" s="245"/>
    </row>
    <row r="185" spans="7:20" x14ac:dyDescent="0.2">
      <c r="G185" s="245"/>
      <c r="H185" s="245"/>
      <c r="I185" s="245"/>
      <c r="J185" s="245"/>
      <c r="K185" s="245"/>
      <c r="L185" s="245"/>
      <c r="M185" s="245"/>
      <c r="N185" s="245"/>
      <c r="O185" s="245"/>
      <c r="P185" s="245"/>
      <c r="Q185" s="245"/>
      <c r="R185" s="245"/>
      <c r="S185" s="245"/>
      <c r="T185" s="245"/>
    </row>
    <row r="186" spans="7:20" x14ac:dyDescent="0.2">
      <c r="G186" s="245"/>
      <c r="H186" s="245"/>
      <c r="I186" s="245"/>
      <c r="J186" s="245"/>
      <c r="K186" s="245"/>
      <c r="L186" s="245"/>
      <c r="M186" s="245"/>
      <c r="N186" s="245"/>
      <c r="O186" s="245"/>
      <c r="P186" s="245"/>
      <c r="Q186" s="245"/>
      <c r="R186" s="245"/>
      <c r="S186" s="245"/>
      <c r="T186" s="245"/>
    </row>
    <row r="187" spans="7:20" x14ac:dyDescent="0.2">
      <c r="G187" s="245"/>
      <c r="H187" s="245"/>
      <c r="I187" s="245"/>
      <c r="J187" s="245"/>
      <c r="K187" s="245"/>
      <c r="L187" s="245"/>
      <c r="M187" s="245"/>
      <c r="N187" s="245"/>
      <c r="O187" s="245"/>
      <c r="P187" s="245"/>
      <c r="Q187" s="245"/>
      <c r="R187" s="245"/>
      <c r="S187" s="245"/>
      <c r="T187" s="245"/>
    </row>
    <row r="188" spans="7:20" x14ac:dyDescent="0.2">
      <c r="G188" s="245"/>
      <c r="H188" s="245"/>
      <c r="I188" s="245"/>
      <c r="J188" s="245"/>
      <c r="K188" s="245"/>
      <c r="L188" s="245"/>
      <c r="M188" s="245"/>
      <c r="N188" s="245"/>
      <c r="O188" s="245"/>
      <c r="P188" s="245"/>
      <c r="Q188" s="245"/>
      <c r="R188" s="245"/>
      <c r="S188" s="245"/>
      <c r="T188" s="245"/>
    </row>
    <row r="189" spans="7:20" x14ac:dyDescent="0.2">
      <c r="G189" s="245"/>
      <c r="H189" s="245"/>
      <c r="I189" s="245"/>
      <c r="J189" s="245"/>
      <c r="K189" s="245"/>
      <c r="L189" s="245"/>
      <c r="M189" s="245"/>
      <c r="N189" s="245"/>
      <c r="O189" s="245"/>
      <c r="P189" s="245"/>
      <c r="Q189" s="245"/>
      <c r="R189" s="245"/>
      <c r="S189" s="245"/>
      <c r="T189" s="245"/>
    </row>
    <row r="190" spans="7:20" x14ac:dyDescent="0.2">
      <c r="G190" s="245"/>
      <c r="H190" s="245"/>
      <c r="I190" s="245"/>
      <c r="J190" s="245"/>
      <c r="K190" s="245"/>
      <c r="L190" s="245"/>
      <c r="M190" s="245"/>
      <c r="N190" s="245"/>
      <c r="O190" s="245"/>
      <c r="P190" s="245"/>
      <c r="Q190" s="245"/>
      <c r="R190" s="245"/>
      <c r="S190" s="245"/>
      <c r="T190" s="245"/>
    </row>
    <row r="191" spans="7:20" x14ac:dyDescent="0.2">
      <c r="G191" s="245"/>
      <c r="H191" s="245"/>
      <c r="I191" s="245"/>
      <c r="J191" s="245"/>
      <c r="K191" s="245"/>
      <c r="L191" s="245"/>
      <c r="M191" s="245"/>
      <c r="N191" s="245"/>
      <c r="O191" s="245"/>
      <c r="P191" s="245"/>
      <c r="Q191" s="245"/>
      <c r="R191" s="245"/>
      <c r="S191" s="245"/>
      <c r="T191" s="245"/>
    </row>
    <row r="192" spans="7:20" x14ac:dyDescent="0.2">
      <c r="G192" s="245"/>
      <c r="H192" s="245"/>
      <c r="I192" s="245"/>
      <c r="J192" s="245"/>
      <c r="K192" s="245"/>
      <c r="L192" s="245"/>
      <c r="M192" s="245"/>
      <c r="N192" s="245"/>
      <c r="O192" s="245"/>
      <c r="P192" s="245"/>
      <c r="Q192" s="245"/>
      <c r="R192" s="245"/>
      <c r="S192" s="245"/>
      <c r="T192" s="245"/>
    </row>
    <row r="193" spans="7:20" x14ac:dyDescent="0.2">
      <c r="G193" s="245"/>
      <c r="H193" s="245"/>
      <c r="I193" s="245"/>
      <c r="J193" s="245"/>
      <c r="K193" s="245"/>
      <c r="L193" s="245"/>
      <c r="M193" s="245"/>
      <c r="N193" s="245"/>
      <c r="O193" s="245"/>
      <c r="P193" s="245"/>
      <c r="Q193" s="245"/>
      <c r="R193" s="245"/>
      <c r="S193" s="245"/>
      <c r="T193" s="245"/>
    </row>
    <row r="194" spans="7:20" x14ac:dyDescent="0.2">
      <c r="G194" s="245"/>
      <c r="H194" s="245"/>
      <c r="I194" s="245"/>
      <c r="J194" s="245"/>
      <c r="K194" s="245"/>
      <c r="L194" s="245"/>
      <c r="M194" s="245"/>
      <c r="N194" s="245"/>
      <c r="O194" s="245"/>
      <c r="P194" s="245"/>
      <c r="Q194" s="245"/>
      <c r="R194" s="245"/>
      <c r="S194" s="245"/>
      <c r="T194" s="245"/>
    </row>
    <row r="195" spans="7:20" x14ac:dyDescent="0.2">
      <c r="G195" s="245"/>
      <c r="H195" s="245"/>
      <c r="I195" s="245"/>
      <c r="J195" s="245"/>
      <c r="K195" s="245"/>
      <c r="L195" s="245"/>
      <c r="M195" s="245"/>
      <c r="N195" s="245"/>
      <c r="O195" s="245"/>
      <c r="P195" s="245"/>
      <c r="Q195" s="245"/>
      <c r="R195" s="245"/>
      <c r="S195" s="245"/>
      <c r="T195" s="245"/>
    </row>
    <row r="196" spans="7:20" x14ac:dyDescent="0.2">
      <c r="G196" s="245"/>
      <c r="H196" s="245"/>
      <c r="I196" s="245"/>
      <c r="J196" s="245"/>
      <c r="K196" s="245"/>
      <c r="L196" s="245"/>
      <c r="M196" s="245"/>
      <c r="N196" s="245"/>
      <c r="O196" s="245"/>
      <c r="P196" s="245"/>
      <c r="Q196" s="245"/>
      <c r="R196" s="245"/>
      <c r="S196" s="245"/>
      <c r="T196" s="245"/>
    </row>
    <row r="197" spans="7:20" x14ac:dyDescent="0.2">
      <c r="G197" s="245"/>
      <c r="H197" s="245"/>
      <c r="I197" s="245"/>
      <c r="J197" s="245"/>
      <c r="K197" s="245"/>
      <c r="L197" s="245"/>
      <c r="M197" s="245"/>
      <c r="N197" s="245"/>
      <c r="O197" s="245"/>
      <c r="P197" s="245"/>
      <c r="Q197" s="245"/>
      <c r="R197" s="245"/>
      <c r="S197" s="245"/>
      <c r="T197" s="245"/>
    </row>
    <row r="198" spans="7:20" x14ac:dyDescent="0.2">
      <c r="G198" s="245"/>
      <c r="H198" s="245"/>
      <c r="I198" s="245"/>
      <c r="J198" s="245"/>
      <c r="K198" s="245"/>
      <c r="L198" s="245"/>
      <c r="M198" s="245"/>
      <c r="N198" s="245"/>
      <c r="O198" s="245"/>
      <c r="P198" s="245"/>
      <c r="Q198" s="245"/>
      <c r="R198" s="245"/>
      <c r="S198" s="245"/>
      <c r="T198" s="245"/>
    </row>
    <row r="199" spans="7:20" x14ac:dyDescent="0.2">
      <c r="G199" s="245"/>
      <c r="H199" s="245"/>
      <c r="I199" s="245"/>
      <c r="J199" s="245"/>
      <c r="K199" s="245"/>
      <c r="L199" s="245"/>
      <c r="M199" s="245"/>
      <c r="N199" s="245"/>
      <c r="O199" s="245"/>
      <c r="P199" s="245"/>
      <c r="Q199" s="245"/>
      <c r="R199" s="245"/>
      <c r="S199" s="245"/>
      <c r="T199" s="245"/>
    </row>
    <row r="200" spans="7:20" x14ac:dyDescent="0.2">
      <c r="G200" s="245"/>
      <c r="H200" s="245"/>
      <c r="I200" s="245"/>
      <c r="J200" s="245"/>
      <c r="K200" s="245"/>
      <c r="L200" s="245"/>
      <c r="M200" s="245"/>
      <c r="N200" s="245"/>
      <c r="O200" s="245"/>
      <c r="P200" s="245"/>
      <c r="Q200" s="245"/>
      <c r="R200" s="245"/>
      <c r="S200" s="245"/>
      <c r="T200" s="245"/>
    </row>
    <row r="201" spans="7:20" x14ac:dyDescent="0.2">
      <c r="G201" s="245"/>
      <c r="H201" s="245"/>
      <c r="I201" s="245"/>
      <c r="J201" s="245"/>
      <c r="K201" s="245"/>
      <c r="L201" s="245"/>
      <c r="M201" s="245"/>
      <c r="N201" s="245"/>
      <c r="O201" s="245"/>
      <c r="P201" s="245"/>
      <c r="Q201" s="245"/>
      <c r="R201" s="245"/>
      <c r="S201" s="245"/>
      <c r="T201" s="245"/>
    </row>
    <row r="202" spans="7:20" x14ac:dyDescent="0.2">
      <c r="G202" s="245"/>
      <c r="H202" s="245"/>
      <c r="I202" s="245"/>
      <c r="J202" s="245"/>
      <c r="K202" s="245"/>
      <c r="L202" s="245"/>
      <c r="M202" s="245"/>
      <c r="N202" s="245"/>
      <c r="O202" s="245"/>
      <c r="P202" s="245"/>
      <c r="Q202" s="245"/>
      <c r="R202" s="245"/>
      <c r="S202" s="245"/>
      <c r="T202" s="245"/>
    </row>
    <row r="203" spans="7:20" x14ac:dyDescent="0.2">
      <c r="G203" s="245"/>
      <c r="H203" s="245"/>
      <c r="I203" s="245"/>
      <c r="J203" s="245"/>
      <c r="K203" s="245"/>
      <c r="L203" s="245"/>
      <c r="M203" s="245"/>
      <c r="N203" s="245"/>
      <c r="O203" s="245"/>
      <c r="P203" s="245"/>
      <c r="Q203" s="245"/>
      <c r="R203" s="245"/>
      <c r="S203" s="245"/>
      <c r="T203" s="245"/>
    </row>
    <row r="204" spans="7:20" x14ac:dyDescent="0.2">
      <c r="G204" s="245"/>
      <c r="H204" s="245"/>
      <c r="I204" s="245"/>
      <c r="J204" s="245"/>
      <c r="K204" s="245"/>
      <c r="L204" s="245"/>
      <c r="M204" s="245"/>
      <c r="N204" s="245"/>
      <c r="O204" s="245"/>
      <c r="P204" s="245"/>
      <c r="Q204" s="245"/>
      <c r="R204" s="245"/>
      <c r="S204" s="245"/>
      <c r="T204" s="245"/>
    </row>
    <row r="205" spans="7:20" x14ac:dyDescent="0.2">
      <c r="G205" s="245"/>
      <c r="H205" s="245"/>
      <c r="I205" s="245"/>
      <c r="J205" s="245"/>
      <c r="K205" s="245"/>
      <c r="L205" s="245"/>
      <c r="M205" s="245"/>
      <c r="N205" s="245"/>
      <c r="O205" s="245"/>
      <c r="P205" s="245"/>
      <c r="Q205" s="245"/>
      <c r="R205" s="245"/>
      <c r="S205" s="245"/>
      <c r="T205" s="245"/>
    </row>
    <row r="206" spans="7:20" x14ac:dyDescent="0.2">
      <c r="G206" s="245"/>
      <c r="H206" s="245"/>
      <c r="I206" s="245"/>
      <c r="J206" s="245"/>
      <c r="K206" s="245"/>
      <c r="L206" s="245"/>
      <c r="M206" s="245"/>
      <c r="N206" s="245"/>
      <c r="O206" s="245"/>
      <c r="P206" s="245"/>
      <c r="Q206" s="245"/>
      <c r="R206" s="245"/>
      <c r="S206" s="245"/>
      <c r="T206" s="245"/>
    </row>
    <row r="207" spans="7:20" x14ac:dyDescent="0.2">
      <c r="G207" s="245"/>
      <c r="H207" s="245"/>
      <c r="I207" s="245"/>
      <c r="J207" s="245"/>
      <c r="K207" s="245"/>
      <c r="L207" s="245"/>
      <c r="M207" s="245"/>
      <c r="N207" s="245"/>
      <c r="O207" s="245"/>
      <c r="P207" s="245"/>
      <c r="Q207" s="245"/>
      <c r="R207" s="245"/>
      <c r="S207" s="245"/>
      <c r="T207" s="245"/>
    </row>
    <row r="208" spans="7:20" x14ac:dyDescent="0.2">
      <c r="G208" s="245"/>
      <c r="H208" s="245"/>
      <c r="I208" s="245"/>
      <c r="J208" s="245"/>
      <c r="K208" s="245"/>
      <c r="L208" s="245"/>
      <c r="M208" s="245"/>
      <c r="N208" s="245"/>
      <c r="O208" s="245"/>
      <c r="P208" s="245"/>
      <c r="Q208" s="245"/>
      <c r="R208" s="245"/>
      <c r="S208" s="245"/>
      <c r="T208" s="245"/>
    </row>
    <row r="209" spans="7:20" x14ac:dyDescent="0.2">
      <c r="G209" s="245"/>
      <c r="H209" s="245"/>
      <c r="I209" s="245"/>
      <c r="J209" s="245"/>
      <c r="K209" s="245"/>
      <c r="L209" s="245"/>
      <c r="M209" s="245"/>
      <c r="N209" s="245"/>
      <c r="O209" s="245"/>
      <c r="P209" s="245"/>
      <c r="Q209" s="245"/>
      <c r="R209" s="245"/>
      <c r="S209" s="245"/>
      <c r="T209" s="245"/>
    </row>
    <row r="210" spans="7:20" x14ac:dyDescent="0.2">
      <c r="G210" s="245"/>
      <c r="H210" s="245"/>
      <c r="I210" s="245"/>
      <c r="J210" s="245"/>
      <c r="K210" s="245"/>
      <c r="L210" s="245"/>
      <c r="M210" s="245"/>
      <c r="N210" s="245"/>
      <c r="O210" s="245"/>
      <c r="P210" s="245"/>
      <c r="Q210" s="245"/>
      <c r="R210" s="245"/>
      <c r="S210" s="245"/>
      <c r="T210" s="245"/>
    </row>
    <row r="211" spans="7:20" x14ac:dyDescent="0.2">
      <c r="G211" s="245"/>
      <c r="H211" s="245"/>
      <c r="I211" s="245"/>
      <c r="J211" s="245"/>
      <c r="K211" s="245"/>
      <c r="L211" s="245"/>
      <c r="M211" s="245"/>
      <c r="N211" s="245"/>
      <c r="O211" s="245"/>
      <c r="P211" s="245"/>
      <c r="Q211" s="245"/>
      <c r="R211" s="245"/>
      <c r="S211" s="245"/>
      <c r="T211" s="245"/>
    </row>
    <row r="212" spans="7:20" x14ac:dyDescent="0.2">
      <c r="G212" s="245"/>
      <c r="H212" s="245"/>
      <c r="I212" s="245"/>
      <c r="J212" s="245"/>
      <c r="K212" s="245"/>
      <c r="L212" s="245"/>
      <c r="M212" s="245"/>
      <c r="N212" s="245"/>
      <c r="O212" s="245"/>
      <c r="P212" s="245"/>
      <c r="Q212" s="245"/>
      <c r="R212" s="245"/>
      <c r="S212" s="245"/>
      <c r="T212" s="245"/>
    </row>
    <row r="213" spans="7:20" x14ac:dyDescent="0.2">
      <c r="G213" s="245"/>
      <c r="H213" s="245"/>
      <c r="I213" s="245"/>
      <c r="J213" s="245"/>
      <c r="K213" s="245"/>
      <c r="L213" s="245"/>
      <c r="M213" s="245"/>
      <c r="N213" s="245"/>
      <c r="O213" s="245"/>
      <c r="P213" s="245"/>
      <c r="Q213" s="245"/>
      <c r="R213" s="245"/>
      <c r="S213" s="245"/>
      <c r="T213" s="245"/>
    </row>
    <row r="214" spans="7:20" x14ac:dyDescent="0.2">
      <c r="G214" s="245"/>
      <c r="H214" s="245"/>
      <c r="I214" s="245"/>
      <c r="J214" s="245"/>
      <c r="K214" s="245"/>
      <c r="L214" s="245"/>
      <c r="M214" s="245"/>
      <c r="N214" s="245"/>
      <c r="O214" s="245"/>
      <c r="P214" s="245"/>
      <c r="Q214" s="245"/>
      <c r="R214" s="245"/>
      <c r="S214" s="245"/>
      <c r="T214" s="245"/>
    </row>
    <row r="215" spans="7:20" x14ac:dyDescent="0.2">
      <c r="G215" s="245"/>
      <c r="H215" s="245"/>
      <c r="I215" s="245"/>
      <c r="J215" s="245"/>
      <c r="K215" s="245"/>
      <c r="L215" s="245"/>
      <c r="M215" s="245"/>
      <c r="N215" s="245"/>
      <c r="O215" s="245"/>
      <c r="P215" s="245"/>
      <c r="Q215" s="245"/>
      <c r="R215" s="245"/>
      <c r="S215" s="245"/>
      <c r="T215" s="245"/>
    </row>
    <row r="216" spans="7:20" x14ac:dyDescent="0.2">
      <c r="G216" s="245"/>
      <c r="H216" s="245"/>
      <c r="I216" s="245"/>
      <c r="J216" s="245"/>
      <c r="K216" s="245"/>
      <c r="L216" s="245"/>
      <c r="M216" s="245"/>
      <c r="N216" s="245"/>
      <c r="O216" s="245"/>
      <c r="P216" s="245"/>
      <c r="Q216" s="245"/>
      <c r="R216" s="245"/>
      <c r="S216" s="245"/>
      <c r="T216" s="245"/>
    </row>
    <row r="217" spans="7:20" x14ac:dyDescent="0.2">
      <c r="G217" s="245"/>
      <c r="H217" s="245"/>
      <c r="I217" s="245"/>
      <c r="J217" s="245"/>
      <c r="K217" s="245"/>
      <c r="L217" s="245"/>
      <c r="M217" s="245"/>
      <c r="N217" s="245"/>
      <c r="O217" s="245"/>
      <c r="P217" s="245"/>
      <c r="Q217" s="245"/>
      <c r="R217" s="245"/>
      <c r="S217" s="245"/>
      <c r="T217" s="245"/>
    </row>
    <row r="218" spans="7:20" x14ac:dyDescent="0.2">
      <c r="G218" s="245"/>
      <c r="H218" s="245"/>
      <c r="I218" s="245"/>
      <c r="J218" s="245"/>
      <c r="K218" s="245"/>
      <c r="L218" s="245"/>
      <c r="M218" s="245"/>
      <c r="N218" s="245"/>
      <c r="O218" s="245"/>
      <c r="P218" s="245"/>
      <c r="Q218" s="245"/>
      <c r="R218" s="245"/>
      <c r="S218" s="245"/>
      <c r="T218" s="245"/>
    </row>
    <row r="219" spans="7:20" x14ac:dyDescent="0.2">
      <c r="G219" s="245"/>
      <c r="H219" s="245"/>
      <c r="I219" s="245"/>
      <c r="J219" s="245"/>
      <c r="K219" s="245"/>
      <c r="L219" s="245"/>
      <c r="M219" s="245"/>
      <c r="N219" s="245"/>
      <c r="O219" s="245"/>
      <c r="P219" s="245"/>
      <c r="Q219" s="245"/>
      <c r="R219" s="245"/>
      <c r="S219" s="245"/>
      <c r="T219" s="245"/>
    </row>
    <row r="220" spans="7:20" x14ac:dyDescent="0.2">
      <c r="G220" s="245"/>
      <c r="H220" s="245"/>
      <c r="I220" s="245"/>
      <c r="J220" s="245"/>
      <c r="K220" s="245"/>
      <c r="L220" s="245"/>
      <c r="M220" s="245"/>
      <c r="N220" s="245"/>
      <c r="O220" s="245"/>
      <c r="P220" s="245"/>
      <c r="Q220" s="245"/>
      <c r="R220" s="245"/>
      <c r="S220" s="245"/>
      <c r="T220" s="245"/>
    </row>
    <row r="221" spans="7:20" x14ac:dyDescent="0.2">
      <c r="G221" s="245"/>
      <c r="H221" s="245"/>
      <c r="I221" s="245"/>
      <c r="J221" s="245"/>
      <c r="K221" s="245"/>
      <c r="L221" s="245"/>
      <c r="M221" s="245"/>
      <c r="N221" s="245"/>
      <c r="O221" s="245"/>
      <c r="P221" s="245"/>
      <c r="Q221" s="245"/>
      <c r="R221" s="245"/>
      <c r="S221" s="245"/>
      <c r="T221" s="245"/>
    </row>
    <row r="222" spans="7:20" x14ac:dyDescent="0.2">
      <c r="G222" s="245"/>
      <c r="H222" s="245"/>
      <c r="I222" s="245"/>
      <c r="J222" s="245"/>
      <c r="K222" s="245"/>
      <c r="L222" s="245"/>
      <c r="M222" s="245"/>
      <c r="N222" s="245"/>
      <c r="O222" s="245"/>
      <c r="P222" s="245"/>
      <c r="Q222" s="245"/>
      <c r="R222" s="245"/>
      <c r="S222" s="245"/>
      <c r="T222" s="245"/>
    </row>
    <row r="223" spans="7:20" x14ac:dyDescent="0.2">
      <c r="G223" s="245"/>
      <c r="H223" s="245"/>
      <c r="I223" s="245"/>
      <c r="J223" s="245"/>
      <c r="K223" s="245"/>
      <c r="L223" s="245"/>
      <c r="M223" s="245"/>
      <c r="N223" s="245"/>
      <c r="O223" s="245"/>
      <c r="P223" s="245"/>
      <c r="Q223" s="245"/>
      <c r="R223" s="245"/>
      <c r="S223" s="245"/>
      <c r="T223" s="245"/>
    </row>
    <row r="224" spans="7:20" x14ac:dyDescent="0.2">
      <c r="G224" s="245"/>
      <c r="H224" s="245"/>
      <c r="I224" s="245"/>
      <c r="J224" s="245"/>
      <c r="K224" s="245"/>
      <c r="L224" s="245"/>
      <c r="M224" s="245"/>
      <c r="N224" s="245"/>
      <c r="O224" s="245"/>
      <c r="P224" s="245"/>
      <c r="Q224" s="245"/>
      <c r="R224" s="245"/>
      <c r="S224" s="245"/>
      <c r="T224" s="245"/>
    </row>
    <row r="225" spans="7:20" x14ac:dyDescent="0.2">
      <c r="G225" s="245"/>
      <c r="H225" s="245"/>
      <c r="I225" s="245"/>
      <c r="J225" s="245"/>
      <c r="K225" s="245"/>
      <c r="L225" s="245"/>
      <c r="M225" s="245"/>
      <c r="N225" s="245"/>
      <c r="O225" s="245"/>
      <c r="P225" s="245"/>
      <c r="Q225" s="245"/>
      <c r="R225" s="245"/>
      <c r="S225" s="245"/>
      <c r="T225" s="245"/>
    </row>
    <row r="226" spans="7:20" x14ac:dyDescent="0.2">
      <c r="G226" s="245"/>
      <c r="H226" s="245"/>
      <c r="I226" s="245"/>
      <c r="J226" s="245"/>
      <c r="K226" s="245"/>
      <c r="L226" s="245"/>
      <c r="M226" s="245"/>
      <c r="N226" s="245"/>
      <c r="O226" s="245"/>
      <c r="P226" s="245"/>
      <c r="Q226" s="245"/>
      <c r="R226" s="245"/>
      <c r="S226" s="245"/>
      <c r="T226" s="245"/>
    </row>
    <row r="227" spans="7:20" x14ac:dyDescent="0.2">
      <c r="G227" s="245"/>
      <c r="H227" s="245"/>
      <c r="I227" s="245"/>
      <c r="J227" s="245"/>
      <c r="K227" s="245"/>
      <c r="L227" s="245"/>
      <c r="M227" s="245"/>
      <c r="N227" s="245"/>
      <c r="O227" s="245"/>
      <c r="P227" s="245"/>
      <c r="Q227" s="245"/>
      <c r="R227" s="245"/>
      <c r="S227" s="245"/>
      <c r="T227" s="245"/>
    </row>
    <row r="228" spans="7:20" x14ac:dyDescent="0.2">
      <c r="G228" s="245"/>
      <c r="H228" s="245"/>
      <c r="I228" s="245"/>
      <c r="J228" s="245"/>
      <c r="K228" s="245"/>
      <c r="L228" s="245"/>
      <c r="M228" s="245"/>
      <c r="N228" s="245"/>
      <c r="O228" s="245"/>
      <c r="P228" s="245"/>
      <c r="Q228" s="245"/>
      <c r="R228" s="245"/>
      <c r="S228" s="245"/>
      <c r="T228" s="245"/>
    </row>
    <row r="229" spans="7:20" x14ac:dyDescent="0.2">
      <c r="G229" s="245"/>
      <c r="H229" s="245"/>
      <c r="I229" s="245"/>
      <c r="J229" s="245"/>
      <c r="K229" s="245"/>
      <c r="L229" s="245"/>
      <c r="M229" s="245"/>
      <c r="N229" s="245"/>
      <c r="O229" s="245"/>
      <c r="P229" s="245"/>
      <c r="Q229" s="245"/>
      <c r="R229" s="245"/>
      <c r="S229" s="245"/>
      <c r="T229" s="245"/>
    </row>
    <row r="230" spans="7:20" x14ac:dyDescent="0.2">
      <c r="G230" s="245"/>
      <c r="H230" s="245"/>
      <c r="I230" s="245"/>
      <c r="J230" s="245"/>
      <c r="K230" s="245"/>
      <c r="L230" s="245"/>
      <c r="M230" s="245"/>
      <c r="N230" s="245"/>
      <c r="O230" s="245"/>
      <c r="P230" s="245"/>
      <c r="Q230" s="245"/>
      <c r="R230" s="245"/>
      <c r="S230" s="245"/>
      <c r="T230" s="245"/>
    </row>
    <row r="231" spans="7:20" x14ac:dyDescent="0.2">
      <c r="G231" s="245"/>
      <c r="H231" s="245"/>
      <c r="I231" s="245"/>
      <c r="J231" s="245"/>
      <c r="K231" s="245"/>
      <c r="L231" s="245"/>
      <c r="M231" s="245"/>
      <c r="N231" s="245"/>
      <c r="O231" s="245"/>
      <c r="P231" s="245"/>
      <c r="Q231" s="245"/>
      <c r="R231" s="245"/>
      <c r="S231" s="245"/>
      <c r="T231" s="245"/>
    </row>
    <row r="232" spans="7:20" x14ac:dyDescent="0.2">
      <c r="G232" s="245"/>
      <c r="H232" s="245"/>
      <c r="I232" s="245"/>
      <c r="J232" s="245"/>
      <c r="K232" s="245"/>
      <c r="L232" s="245"/>
      <c r="M232" s="245"/>
      <c r="N232" s="245"/>
      <c r="O232" s="245"/>
      <c r="P232" s="245"/>
      <c r="Q232" s="245"/>
      <c r="R232" s="245"/>
      <c r="S232" s="245"/>
      <c r="T232" s="245"/>
    </row>
    <row r="233" spans="7:20" x14ac:dyDescent="0.2">
      <c r="G233" s="245"/>
      <c r="H233" s="245"/>
      <c r="I233" s="245"/>
      <c r="J233" s="245"/>
      <c r="K233" s="245"/>
      <c r="L233" s="245"/>
      <c r="M233" s="245"/>
      <c r="N233" s="245"/>
      <c r="O233" s="245"/>
      <c r="P233" s="245"/>
      <c r="Q233" s="245"/>
      <c r="R233" s="245"/>
      <c r="S233" s="245"/>
      <c r="T233" s="245"/>
    </row>
  </sheetData>
  <mergeCells count="8">
    <mergeCell ref="B47:D47"/>
    <mergeCell ref="D6:F6"/>
    <mergeCell ref="A31:F31"/>
    <mergeCell ref="A42:F42"/>
    <mergeCell ref="B38:F38"/>
    <mergeCell ref="A39:F39"/>
    <mergeCell ref="A40:F40"/>
    <mergeCell ref="A41:F41"/>
  </mergeCells>
  <phoneticPr fontId="75" type="noConversion"/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9A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sheetPr codeName="Sheet138">
    <tabColor rgb="FFFFFF00"/>
  </sheetPr>
  <dimension ref="A1:H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CONCATENATE('435.1 Lockbox - C3'!E9,"/",'435.1 Lockbox - C3'!F9)</f>
        <v>JNB 20058/435.1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'435.1 Lockbox - C3'!A11</f>
        <v>Carters - 3057148 - MAIN ACCOUNT</v>
      </c>
    </row>
    <row r="3" spans="1:8" x14ac:dyDescent="0.2">
      <c r="B3" t="str">
        <f>'435.1 Lockbox - C3'!A22</f>
        <v>LLMA5401D</v>
      </c>
      <c r="C3" t="str">
        <f>'435.1 Lockbox - C3'!A22</f>
        <v>LLMA5401D</v>
      </c>
      <c r="D3" s="75" t="str">
        <f>'435.1 Lockbox - C3'!B22</f>
        <v>MASTERLOCK 5401D WALL MOUNTED LOCKBOX</v>
      </c>
      <c r="E3" s="75">
        <f>'435.1 Lockbox - C3'!C22</f>
        <v>1</v>
      </c>
      <c r="F3" s="75" t="str">
        <f>'435.1 Lockbox - C3'!D22</f>
        <v>each</v>
      </c>
      <c r="G3">
        <f>'435.1 Lockbox - C3'!E22</f>
        <v>57</v>
      </c>
      <c r="H3">
        <f>E3*G3</f>
        <v>57</v>
      </c>
    </row>
  </sheetData>
  <pageMargins left="0.7" right="0.7" top="0.75" bottom="0.75" header="0.3" footer="0.3"/>
  <pageSetup orientation="portrait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sheetPr codeName="Sheet57">
    <tabColor indexed="10"/>
  </sheetPr>
  <dimension ref="A1:BK129"/>
  <sheetViews>
    <sheetView zoomScaleNormal="100" workbookViewId="0">
      <selection activeCell="B2" sqref="B2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425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54345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79" t="s">
        <v>30794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03 547 7700</v>
      </c>
      <c r="C13" s="36"/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398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'425 Interior Finishes - C3'!A51</f>
        <v>MOCUBA601254</v>
      </c>
      <c r="B22" s="358" t="str">
        <f t="shared" ref="B22:B29" si="0">VLOOKUP(A22,$A$49:$E$399,2,0)</f>
        <v>G/E MDF 60 X 12 BEVEL ARCH     5.4MTR</v>
      </c>
      <c r="C22" s="40">
        <f t="shared" ref="C22:C29" si="1">VLOOKUP(A22,$A$49:$E$399,3,0)</f>
        <v>31</v>
      </c>
      <c r="D22" s="40" t="str">
        <f t="shared" ref="D22:D29" si="2">VLOOKUP(A22,$A$49:$E$399,4,0)</f>
        <v>lgth</v>
      </c>
      <c r="E22" s="434">
        <f t="shared" ref="E22:E29" si="3">VLOOKUP(A22,$A$49:$E$399,5,0)</f>
        <v>7.12</v>
      </c>
      <c r="F22" s="390">
        <f>C22*E22</f>
        <v>220.72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'425 Interior Finishes - C3'!A52</f>
        <v>MOCUBA601254</v>
      </c>
      <c r="B23" s="358" t="str">
        <f t="shared" si="0"/>
        <v>G/E MDF 60 X 12 BEVEL ARCH     5.4MTR</v>
      </c>
      <c r="C23" s="40">
        <f t="shared" si="1"/>
        <v>31</v>
      </c>
      <c r="D23" s="40" t="str">
        <f t="shared" si="2"/>
        <v>lgth</v>
      </c>
      <c r="E23" s="383">
        <f t="shared" si="3"/>
        <v>7.12</v>
      </c>
      <c r="F23" s="390">
        <f t="shared" ref="F23:F29" si="4">C23*E23</f>
        <v>220.72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'425 Interior Finishes - C3'!A53</f>
        <v>MOFJ2054</v>
      </c>
      <c r="B24" s="358" t="str">
        <f t="shared" si="0"/>
        <v>RAD FJ NO.20 60X10 S/BEV ARCH 5.4M</v>
      </c>
      <c r="C24" s="40">
        <f t="shared" si="1"/>
        <v>4</v>
      </c>
      <c r="D24" s="40" t="str">
        <f t="shared" si="2"/>
        <v>lgth</v>
      </c>
      <c r="E24" s="383">
        <f t="shared" si="3"/>
        <v>11.18</v>
      </c>
      <c r="F24" s="390">
        <f t="shared" si="4"/>
        <v>44.72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'425 Interior Finishes - C3'!A54</f>
        <v>MOFJ2054</v>
      </c>
      <c r="B25" s="358" t="str">
        <f t="shared" si="0"/>
        <v>RAD FJ NO.20 60X10 S/BEV ARCH 5.4M</v>
      </c>
      <c r="C25" s="40">
        <f t="shared" si="1"/>
        <v>4</v>
      </c>
      <c r="D25" s="40" t="str">
        <f t="shared" si="2"/>
        <v>lgth</v>
      </c>
      <c r="E25" s="383">
        <f t="shared" si="3"/>
        <v>11.18</v>
      </c>
      <c r="F25" s="390">
        <f t="shared" si="4"/>
        <v>44.72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'425 Interior Finishes - C3'!A55</f>
        <v>MOCUBC4054</v>
      </c>
      <c r="B26" s="358" t="str">
        <f t="shared" si="0"/>
        <v>G/E MDF 40 BEVEL CORNICE       5.4MTR</v>
      </c>
      <c r="C26" s="40">
        <f t="shared" si="1"/>
        <v>6</v>
      </c>
      <c r="D26" s="40" t="str">
        <f t="shared" si="2"/>
        <v>lgth</v>
      </c>
      <c r="E26" s="383">
        <f t="shared" si="3"/>
        <v>6.7</v>
      </c>
      <c r="F26" s="390">
        <f t="shared" si="4"/>
        <v>40.200000000000003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'425 Interior Finishes - C3'!A56</f>
        <v>IFPFMH</v>
      </c>
      <c r="B27" s="358" t="str">
        <f t="shared" si="0"/>
        <v>Prefabricated Manhole</v>
      </c>
      <c r="C27" s="40">
        <f t="shared" si="1"/>
        <v>1</v>
      </c>
      <c r="D27" s="40" t="str">
        <f t="shared" si="2"/>
        <v>each</v>
      </c>
      <c r="E27" s="383">
        <f t="shared" si="3"/>
        <v>150</v>
      </c>
      <c r="F27" s="390">
        <f t="shared" si="4"/>
        <v>150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>'425 Interior Finishes - C3'!A57</f>
        <v>#NUM!</v>
      </c>
      <c r="B28" s="358" t="e">
        <f t="shared" si="0"/>
        <v>#NUM!</v>
      </c>
      <c r="C28" s="40" t="e">
        <f t="shared" si="1"/>
        <v>#NUM!</v>
      </c>
      <c r="D28" s="40" t="e">
        <f t="shared" si="2"/>
        <v>#NUM!</v>
      </c>
      <c r="E28" s="383" t="e">
        <f t="shared" si="3"/>
        <v>#NUM!</v>
      </c>
      <c r="F28" s="390" t="e">
        <f t="shared" si="4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'425 Interior Finishes - C3'!A58</f>
        <v>#NUM!</v>
      </c>
      <c r="B29" s="358" t="e">
        <f t="shared" si="0"/>
        <v>#NUM!</v>
      </c>
      <c r="C29" s="40" t="e">
        <f t="shared" si="1"/>
        <v>#NUM!</v>
      </c>
      <c r="D29" s="40" t="e">
        <f t="shared" si="2"/>
        <v>#NUM!</v>
      </c>
      <c r="E29" s="383" t="e">
        <f t="shared" si="3"/>
        <v>#NUM!</v>
      </c>
      <c r="F29" s="390" t="e">
        <f t="shared" si="4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/>
      <c r="B30" s="364"/>
      <c r="C30" s="38"/>
      <c r="D30" s="40"/>
      <c r="E30" s="383"/>
      <c r="F30" s="390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/>
      <c r="B31" s="364"/>
      <c r="C31" s="38"/>
      <c r="D31" s="40"/>
      <c r="E31" s="383"/>
      <c r="F31" s="390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59"/>
      <c r="C32" s="353"/>
      <c r="D32" s="389"/>
      <c r="E32" s="389"/>
      <c r="F32" s="477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63" s="3" customFormat="1" x14ac:dyDescent="0.2">
      <c r="A33" s="363"/>
      <c r="B33" s="361"/>
      <c r="C33" s="360"/>
      <c r="D33" s="363"/>
      <c r="E33" s="363"/>
      <c r="F33" s="391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63" s="3" customFormat="1" x14ac:dyDescent="0.2">
      <c r="A34" s="31"/>
      <c r="B34" s="31"/>
      <c r="C34" s="31"/>
      <c r="D34" s="31"/>
      <c r="E34" s="63" t="s">
        <v>1896</v>
      </c>
      <c r="F34" s="454" t="e">
        <f>SUM(F22:F33)</f>
        <v>#NUM!</v>
      </c>
      <c r="G34" s="387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63" s="3" customFormat="1" x14ac:dyDescent="0.2">
      <c r="E35" s="33" t="s">
        <v>1897</v>
      </c>
      <c r="F35" s="455" t="e">
        <f>F34*15%</f>
        <v>#NUM!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63" s="3" customFormat="1" x14ac:dyDescent="0.2">
      <c r="E36" s="33" t="s">
        <v>1395</v>
      </c>
      <c r="F36" s="454" t="e">
        <f>F34+F35</f>
        <v>#NUM!</v>
      </c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63" s="3" customFormat="1" x14ac:dyDescent="0.2">
      <c r="E37" s="33"/>
      <c r="F37" s="222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63" s="3" customFormat="1" ht="24.75" customHeight="1" x14ac:dyDescent="0.2">
      <c r="A38" s="869" t="s">
        <v>1008</v>
      </c>
      <c r="B38" s="869"/>
      <c r="C38" s="869"/>
      <c r="D38" s="869"/>
      <c r="E38" s="869"/>
      <c r="F38" s="86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63" s="3" customFormat="1" ht="18" customHeight="1" x14ac:dyDescent="0.2">
      <c r="A39" s="53"/>
      <c r="B39" s="53"/>
      <c r="C39" s="53"/>
      <c r="D39" s="544"/>
      <c r="E39" s="48"/>
      <c r="F39" s="48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63" s="3" customFormat="1" x14ac:dyDescent="0.2">
      <c r="A40" s="386" t="s">
        <v>3377</v>
      </c>
      <c r="B40" s="474"/>
      <c r="C40" s="385"/>
      <c r="D40" s="74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63" s="3" customFormat="1" x14ac:dyDescent="0.2">
      <c r="A41" s="437" t="s">
        <v>1006</v>
      </c>
      <c r="B41" s="465" t="s">
        <v>30737</v>
      </c>
      <c r="C41" s="385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63" s="3" customFormat="1" x14ac:dyDescent="0.2">
      <c r="A42" s="386" t="s">
        <v>2391</v>
      </c>
      <c r="B42" s="474" t="s">
        <v>30840</v>
      </c>
      <c r="C42" s="385"/>
      <c r="D42" s="396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63" s="42" customFormat="1" x14ac:dyDescent="0.2">
      <c r="A43" s="3"/>
      <c r="B43" s="31"/>
      <c r="C43" s="3"/>
      <c r="D43" s="3"/>
      <c r="E43" s="3"/>
      <c r="F43" s="3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2"/>
      <c r="AF43" s="632"/>
      <c r="AG43" s="632"/>
      <c r="AH43" s="632"/>
      <c r="AI43" s="632"/>
      <c r="AJ43" s="632"/>
      <c r="AK43" s="632"/>
      <c r="AL43" s="632"/>
      <c r="AM43" s="632"/>
      <c r="AN43" s="632"/>
      <c r="AO43" s="632"/>
      <c r="AP43" s="632"/>
      <c r="AQ43" s="632"/>
      <c r="AR43" s="632"/>
      <c r="AS43" s="632"/>
      <c r="AT43" s="632"/>
      <c r="AU43" s="632"/>
      <c r="AV43" s="632"/>
      <c r="AW43" s="632"/>
      <c r="AX43" s="632"/>
      <c r="AY43" s="632"/>
      <c r="AZ43" s="632"/>
      <c r="BA43" s="632"/>
      <c r="BB43" s="632"/>
      <c r="BC43" s="632"/>
      <c r="BD43" s="632"/>
      <c r="BE43" s="632"/>
      <c r="BF43" s="632"/>
      <c r="BG43" s="632"/>
      <c r="BH43" s="632"/>
      <c r="BI43" s="632"/>
      <c r="BJ43" s="632"/>
      <c r="BK43" s="632"/>
    </row>
    <row r="44" spans="1:63" s="42" customFormat="1" x14ac:dyDescent="0.2">
      <c r="A44" s="44" t="s">
        <v>1658</v>
      </c>
      <c r="B44" s="904"/>
      <c r="C44" s="904"/>
      <c r="D44" s="904"/>
      <c r="E44" s="904"/>
      <c r="F44" s="904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AV44" s="632"/>
      <c r="AW44" s="632"/>
      <c r="AX44" s="632"/>
      <c r="AY44" s="632"/>
      <c r="AZ44" s="632"/>
      <c r="BA44" s="632"/>
      <c r="BB44" s="632"/>
      <c r="BC44" s="632"/>
      <c r="BD44" s="632"/>
      <c r="BE44" s="632"/>
      <c r="BF44" s="632"/>
      <c r="BG44" s="632"/>
      <c r="BH44" s="632"/>
      <c r="BI44" s="632"/>
      <c r="BJ44" s="632"/>
      <c r="BK44" s="632"/>
    </row>
    <row r="45" spans="1:63" s="42" customFormat="1" x14ac:dyDescent="0.2">
      <c r="A45" s="916" t="s">
        <v>2782</v>
      </c>
      <c r="B45" s="916"/>
      <c r="C45" s="916"/>
      <c r="D45" s="916"/>
      <c r="E45" s="916"/>
      <c r="F45" s="916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  <c r="AU45" s="632"/>
      <c r="AV45" s="632"/>
      <c r="AW45" s="632"/>
      <c r="AX45" s="632"/>
      <c r="AY45" s="632"/>
      <c r="AZ45" s="632"/>
      <c r="BA45" s="632"/>
      <c r="BB45" s="632"/>
      <c r="BC45" s="632"/>
      <c r="BD45" s="632"/>
      <c r="BE45" s="632"/>
      <c r="BF45" s="632"/>
      <c r="BG45" s="632"/>
      <c r="BH45" s="632"/>
      <c r="BI45" s="632"/>
      <c r="BJ45" s="632"/>
      <c r="BK45" s="632"/>
    </row>
    <row r="46" spans="1:63" s="42" customFormat="1" x14ac:dyDescent="0.2">
      <c r="A46" s="916"/>
      <c r="B46" s="916"/>
      <c r="C46" s="916"/>
      <c r="D46" s="916"/>
      <c r="E46" s="916"/>
      <c r="F46" s="916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2"/>
      <c r="AF46" s="632"/>
      <c r="AG46" s="632"/>
      <c r="AH46" s="632"/>
      <c r="AI46" s="632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  <c r="AU46" s="632"/>
      <c r="AV46" s="632"/>
      <c r="AW46" s="632"/>
      <c r="AX46" s="632"/>
      <c r="AY46" s="632"/>
      <c r="AZ46" s="632"/>
      <c r="BA46" s="632"/>
      <c r="BB46" s="632"/>
      <c r="BC46" s="632"/>
      <c r="BD46" s="632"/>
      <c r="BE46" s="632"/>
      <c r="BF46" s="632"/>
      <c r="BG46" s="632"/>
      <c r="BH46" s="632"/>
      <c r="BI46" s="632"/>
      <c r="BJ46" s="632"/>
      <c r="BK46" s="632"/>
    </row>
    <row r="47" spans="1:63" s="42" customFormat="1" x14ac:dyDescent="0.2">
      <c r="A47" s="916"/>
      <c r="B47" s="916"/>
      <c r="C47" s="916"/>
      <c r="D47" s="916"/>
      <c r="E47" s="916"/>
      <c r="F47" s="916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  <c r="U47" s="632"/>
      <c r="V47" s="632"/>
      <c r="W47" s="632"/>
      <c r="X47" s="632"/>
      <c r="Y47" s="632"/>
      <c r="Z47" s="632"/>
      <c r="AA47" s="632"/>
      <c r="AB47" s="632"/>
      <c r="AC47" s="632"/>
      <c r="AD47" s="632"/>
      <c r="AE47" s="632"/>
      <c r="AF47" s="632"/>
      <c r="AG47" s="632"/>
      <c r="AH47" s="632"/>
      <c r="AI47" s="632"/>
      <c r="AJ47" s="632"/>
      <c r="AK47" s="632"/>
      <c r="AL47" s="632"/>
      <c r="AM47" s="632"/>
      <c r="AN47" s="632"/>
      <c r="AO47" s="632"/>
      <c r="AP47" s="632"/>
      <c r="AQ47" s="632"/>
      <c r="AR47" s="632"/>
      <c r="AS47" s="632"/>
      <c r="AT47" s="632"/>
      <c r="AU47" s="632"/>
      <c r="AV47" s="632"/>
      <c r="AW47" s="632"/>
      <c r="AX47" s="632"/>
      <c r="AY47" s="632"/>
      <c r="AZ47" s="632"/>
      <c r="BA47" s="632"/>
      <c r="BB47" s="632"/>
      <c r="BC47" s="632"/>
      <c r="BD47" s="632"/>
      <c r="BE47" s="632"/>
      <c r="BF47" s="632"/>
      <c r="BG47" s="632"/>
      <c r="BH47" s="632"/>
      <c r="BI47" s="632"/>
      <c r="BJ47" s="632"/>
      <c r="BK47" s="632"/>
    </row>
    <row r="48" spans="1:63" s="42" customFormat="1" ht="13.5" thickBot="1" x14ac:dyDescent="0.25">
      <c r="A48" s="917"/>
      <c r="B48" s="917"/>
      <c r="C48" s="917"/>
      <c r="D48" s="917"/>
      <c r="E48" s="917"/>
      <c r="F48" s="917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2"/>
      <c r="AF48" s="632"/>
      <c r="AG48" s="632"/>
      <c r="AH48" s="632"/>
      <c r="AI48" s="632"/>
      <c r="AJ48" s="632"/>
      <c r="AK48" s="632"/>
      <c r="AL48" s="632"/>
      <c r="AM48" s="632"/>
      <c r="AN48" s="632"/>
      <c r="AO48" s="632"/>
      <c r="AP48" s="632"/>
      <c r="AQ48" s="632"/>
      <c r="AR48" s="632"/>
      <c r="AS48" s="632"/>
      <c r="AT48" s="632"/>
      <c r="AU48" s="632"/>
      <c r="AV48" s="632"/>
      <c r="AW48" s="632"/>
      <c r="AX48" s="632"/>
      <c r="AY48" s="632"/>
      <c r="AZ48" s="632"/>
      <c r="BA48" s="632"/>
      <c r="BB48" s="632"/>
      <c r="BC48" s="632"/>
      <c r="BD48" s="632"/>
      <c r="BE48" s="632"/>
      <c r="BF48" s="632"/>
      <c r="BG48" s="632"/>
      <c r="BH48" s="632"/>
      <c r="BI48" s="632"/>
      <c r="BJ48" s="632"/>
      <c r="BK48" s="632"/>
    </row>
    <row r="49" spans="1:20" s="245" customFormat="1" ht="14.25" thickTop="1" thickBot="1" x14ac:dyDescent="0.25"/>
    <row r="50" spans="1:20" s="29" customFormat="1" ht="27" thickBot="1" x14ac:dyDescent="0.45">
      <c r="A50" s="191">
        <v>425</v>
      </c>
      <c r="B50" s="181" t="s">
        <v>455</v>
      </c>
      <c r="C50" s="192"/>
      <c r="D50" s="193"/>
      <c r="E50" s="194"/>
      <c r="F50" s="195"/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09" t="str" cm="1">
        <f t="array" ref="A51">INDEX(XML!D:D,SMALL(IF(($G$1=XML!B:B),ROW(XML!B:B)-MIN(ROW(XML!B:B))+1,""),ROWS($A$1:A1)))</f>
        <v>MOCUBA601254</v>
      </c>
      <c r="B51" s="210" t="str">
        <f>VLOOKUP(A51,'Main Item List'!$A$3:$D$27748,2,0)</f>
        <v>G/E MDF 60 X 12 BEVEL ARCH     5.4MTR</v>
      </c>
      <c r="C51" s="219" cm="1">
        <f t="array" ref="C51">INDEX(XML!$J$1:$J$1202,SMALL(IF(($G$1=XML!$B$1:$B$1202),ROW(XML!$B$1:$B$1202)-MIN(ROW(XML!$B$1:$B$1202))+1,""),ROWS($C$1:C1)))</f>
        <v>31</v>
      </c>
      <c r="D51" s="211" t="str">
        <f>VLOOKUP(A51,'Main Item List'!$A$3:$D$27748,3,0)</f>
        <v>lgth</v>
      </c>
      <c r="E51" s="212">
        <f>VLOOKUP(A51,'Main Item List'!$A$3:$D$27748,4,0)</f>
        <v>7.12</v>
      </c>
      <c r="F51" s="213">
        <f t="shared" ref="F51:F59" si="5">IFERROR((C51*E51),"0")</f>
        <v>220.72</v>
      </c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76" customFormat="1" x14ac:dyDescent="0.2">
      <c r="A52" s="209" t="str" cm="1">
        <f t="array" ref="A52">INDEX(XML!D:D,SMALL(IF(($G$1=XML!B:B),ROW(XML!B:B)-MIN(ROW(XML!B:B))+1,""),ROWS($A$1:A2)))</f>
        <v>MOCUBA601254</v>
      </c>
      <c r="B52" s="210" t="str">
        <f>VLOOKUP(A52,'Main Item List'!$A$3:$D$27748,2,0)</f>
        <v>G/E MDF 60 X 12 BEVEL ARCH     5.4MTR</v>
      </c>
      <c r="C52" s="219" cm="1">
        <f t="array" ref="C52">INDEX(XML!$J$1:$J$1202,SMALL(IF(($G$1=XML!$B$1:$B$1202),ROW(XML!$B$1:$B$1202)-MIN(ROW(XML!$B$1:$B$1202))+1,""),ROWS($C$1:C2)))</f>
        <v>56</v>
      </c>
      <c r="D52" s="211" t="str">
        <f>VLOOKUP(A52,'Main Item List'!$A$3:$D$27748,3,0)</f>
        <v>lgth</v>
      </c>
      <c r="E52" s="212">
        <f>VLOOKUP(A52,'Main Item List'!$A$3:$D$27748,4,0)</f>
        <v>7.12</v>
      </c>
      <c r="F52" s="213">
        <f t="shared" si="5"/>
        <v>398.72</v>
      </c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209" t="str" cm="1">
        <f t="array" ref="A53">INDEX(XML!D:D,SMALL(IF(($G$1=XML!B:B),ROW(XML!B:B)-MIN(ROW(XML!B:B))+1,""),ROWS($A$1:A3)))</f>
        <v>MOFJ2054</v>
      </c>
      <c r="B53" s="210" t="str">
        <f>VLOOKUP(A53,'Main Item List'!$A$3:$D$27748,2,0)</f>
        <v>RAD FJ NO.20 60X10 S/BEV ARCH 5.4M</v>
      </c>
      <c r="C53" s="219" cm="1">
        <f t="array" ref="C53">INDEX(XML!$J$1:$J$1202,SMALL(IF(($G$1=XML!$B$1:$B$1202),ROW(XML!$B$1:$B$1202)-MIN(ROW(XML!$B$1:$B$1202))+1,""),ROWS($C$1:C3)))</f>
        <v>4</v>
      </c>
      <c r="D53" s="211" t="str">
        <f>VLOOKUP(A53,'Main Item List'!$A$3:$D$27748,3,0)</f>
        <v>lgth</v>
      </c>
      <c r="E53" s="212">
        <f>VLOOKUP(A53,'Main Item List'!$A$3:$D$27748,4,0)</f>
        <v>11.18</v>
      </c>
      <c r="F53" s="213">
        <f t="shared" si="5"/>
        <v>44.72</v>
      </c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209" t="str" cm="1">
        <f t="array" ref="A54">INDEX(XML!D:D,SMALL(IF(($G$1=XML!B:B),ROW(XML!B:B)-MIN(ROW(XML!B:B))+1,""),ROWS($A$1:A4)))</f>
        <v>MOFJ2054</v>
      </c>
      <c r="B54" s="210" t="str">
        <f>VLOOKUP(A54,'Main Item List'!$A$3:$D$27748,2,0)</f>
        <v>RAD FJ NO.20 60X10 S/BEV ARCH 5.4M</v>
      </c>
      <c r="C54" s="219" cm="1">
        <f t="array" ref="C54">INDEX(XML!$J$1:$J$1202,SMALL(IF(($G$1=XML!$B$1:$B$1202),ROW(XML!$B$1:$B$1202)-MIN(ROW(XML!$B$1:$B$1202))+1,""),ROWS($C$1:C4)))</f>
        <v>5</v>
      </c>
      <c r="D54" s="211" t="str">
        <f>VLOOKUP(A54,'Main Item List'!$A$3:$D$27748,3,0)</f>
        <v>lgth</v>
      </c>
      <c r="E54" s="212">
        <f>VLOOKUP(A54,'Main Item List'!$A$3:$D$27748,4,0)</f>
        <v>11.18</v>
      </c>
      <c r="F54" s="213">
        <f t="shared" si="5"/>
        <v>55.9</v>
      </c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209" t="str" cm="1">
        <f t="array" ref="A55">INDEX(XML!D:D,SMALL(IF(($G$1=XML!B:B),ROW(XML!B:B)-MIN(ROW(XML!B:B))+1,""),ROWS($A$1:A5)))</f>
        <v>MOCUBC4054</v>
      </c>
      <c r="B55" s="210" t="str">
        <f>VLOOKUP(A55,'Main Item List'!$A$3:$D$27748,2,0)</f>
        <v>G/E MDF 40 BEVEL CORNICE       5.4MTR</v>
      </c>
      <c r="C55" s="219" cm="1">
        <f t="array" ref="C55">INDEX(XML!$J$1:$J$1202,SMALL(IF(($G$1=XML!$B$1:$B$1202),ROW(XML!$B$1:$B$1202)-MIN(ROW(XML!$B$1:$B$1202))+1,""),ROWS($C$1:C5)))</f>
        <v>6</v>
      </c>
      <c r="D55" s="211" t="str">
        <f>VLOOKUP(A55,'Main Item List'!$A$3:$D$27748,3,0)</f>
        <v>lgth</v>
      </c>
      <c r="E55" s="212">
        <f>VLOOKUP(A55,'Main Item List'!$A$3:$D$27748,4,0)</f>
        <v>6.7</v>
      </c>
      <c r="F55" s="213">
        <f t="shared" si="5"/>
        <v>40.200000000000003</v>
      </c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209" t="str" cm="1">
        <f t="array" ref="A56">INDEX(XML!D:D,SMALL(IF(($G$1=XML!B:B),ROW(XML!B:B)-MIN(ROW(XML!B:B))+1,""),ROWS($A$1:A6)))</f>
        <v>IFPFMH</v>
      </c>
      <c r="B56" s="210" t="str">
        <f>VLOOKUP(A56,'Main Item List'!$A$3:$D$27748,2,0)</f>
        <v>Prefabricated Manhole</v>
      </c>
      <c r="C56" s="219" cm="1">
        <f t="array" ref="C56">INDEX(XML!$J$1:$J$1202,SMALL(IF(($G$1=XML!$B$1:$B$1202),ROW(XML!$B$1:$B$1202)-MIN(ROW(XML!$B$1:$B$1202))+1,""),ROWS($C$1:C6)))</f>
        <v>1</v>
      </c>
      <c r="D56" s="211" t="str">
        <f>VLOOKUP(A56,'Main Item List'!$A$3:$D$27748,3,0)</f>
        <v>each</v>
      </c>
      <c r="E56" s="212">
        <f>VLOOKUP(A56,'Main Item List'!$A$3:$D$27748,4,0)</f>
        <v>150</v>
      </c>
      <c r="F56" s="213">
        <f t="shared" si="5"/>
        <v>150</v>
      </c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e" cm="1">
        <f t="array" ref="A57">INDEX(XML!D:D,SMALL(IF(($G$1=XML!B:B),ROW(XML!B:B)-MIN(ROW(XML!B:B))+1,""),ROWS($A$1:A7)))</f>
        <v>#NUM!</v>
      </c>
      <c r="B57" s="210" t="e">
        <f>VLOOKUP(A57,'Main Item List'!$A$3:$D$27748,2,0)</f>
        <v>#NUM!</v>
      </c>
      <c r="C57" s="219" t="e" cm="1">
        <f t="array" ref="C57">INDEX(XML!$J$1:$J$1202,SMALL(IF(($G$1=XML!$B$1:$B$1202),ROW(XML!$B$1:$B$1202)-MIN(ROW(XML!$B$1:$B$1202))+1,""),ROWS($C$1:C7)))</f>
        <v>#NUM!</v>
      </c>
      <c r="D57" s="211" t="e">
        <f>VLOOKUP(A57,'Main Item List'!$A$3:$D$27748,3,0)</f>
        <v>#NUM!</v>
      </c>
      <c r="E57" s="212" t="e">
        <f>VLOOKUP(A57,'Main Item List'!$A$3:$D$27748,4,0)</f>
        <v>#NUM!</v>
      </c>
      <c r="F57" s="213" t="str">
        <f t="shared" si="5"/>
        <v>0</v>
      </c>
      <c r="G57" s="136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09" t="e" cm="1">
        <f t="array" ref="A58">INDEX(XML!D:D,SMALL(IF(($G$1=XML!B:B),ROW(XML!B:B)-MIN(ROW(XML!B:B))+1,""),ROWS($A$1:A8)))</f>
        <v>#NUM!</v>
      </c>
      <c r="B58" s="210" t="e">
        <f>VLOOKUP(A58,'Main Item List'!$A$3:$D$27748,2,0)</f>
        <v>#NUM!</v>
      </c>
      <c r="C58" s="219" t="e" cm="1">
        <f t="array" ref="C58">INDEX(XML!$J$1:$J$1202,SMALL(IF(($G$1=XML!$B$1:$B$1202),ROW(XML!$B$1:$B$1202)-MIN(ROW(XML!$B$1:$B$1202))+1,""),ROWS($C$1:C8)))</f>
        <v>#NUM!</v>
      </c>
      <c r="D58" s="211" t="e">
        <f>VLOOKUP(A58,'Main Item List'!$A$3:$D$27748,3,0)</f>
        <v>#NUM!</v>
      </c>
      <c r="E58" s="212" t="e">
        <f>VLOOKUP(A58,'Main Item List'!$A$3:$D$27748,4,0)</f>
        <v>#NUM!</v>
      </c>
      <c r="F58" s="213" t="str">
        <f t="shared" si="5"/>
        <v>0</v>
      </c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09" t="e" cm="1">
        <f t="array" ref="A59">INDEX(XML!D:D,SMALL(IF(($G$1=XML!B:B),ROW(XML!B:B)-MIN(ROW(XML!B:B))+1,""),ROWS($A$1:A9)))</f>
        <v>#NUM!</v>
      </c>
      <c r="B59" s="210" t="e">
        <f>VLOOKUP(A59,'Main Item List'!$A$3:$D$27748,2,0)</f>
        <v>#NUM!</v>
      </c>
      <c r="C59" s="219" t="e" cm="1">
        <f t="array" ref="C59">INDEX(XML!$J$1:$J$1202,SMALL(IF(($G$1=XML!$B$1:$B$1202),ROW(XML!$B$1:$B$1202)-MIN(ROW(XML!$B$1:$B$1202))+1,""),ROWS($C$1:C9)))</f>
        <v>#NUM!</v>
      </c>
      <c r="D59" s="211" t="e">
        <f>VLOOKUP(A59,'Main Item List'!$A$3:$D$27748,3,0)</f>
        <v>#NUM!</v>
      </c>
      <c r="E59" s="212" t="e">
        <f>VLOOKUP(A59,'Main Item List'!$A$3:$D$27748,4,0)</f>
        <v>#NUM!</v>
      </c>
      <c r="F59" s="213" t="str">
        <f t="shared" si="5"/>
        <v>0</v>
      </c>
      <c r="G59" s="136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160"/>
      <c r="B60" s="335"/>
      <c r="C60" s="224"/>
      <c r="D60" s="335"/>
      <c r="E60" s="159"/>
      <c r="F60" s="145"/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160"/>
      <c r="B61" s="813" t="s">
        <v>2448</v>
      </c>
      <c r="C61" s="813"/>
      <c r="D61" s="813"/>
      <c r="E61" s="159">
        <f>SUM(F51:F60)</f>
        <v>910.2600000000001</v>
      </c>
      <c r="F61" s="145"/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</sheetData>
  <mergeCells count="8">
    <mergeCell ref="B61:D61"/>
    <mergeCell ref="D6:F6"/>
    <mergeCell ref="A38:F38"/>
    <mergeCell ref="A46:F46"/>
    <mergeCell ref="A47:F47"/>
    <mergeCell ref="A48:F48"/>
    <mergeCell ref="B44:F44"/>
    <mergeCell ref="A45:F45"/>
  </mergeCells>
  <phoneticPr fontId="75" type="noConversion"/>
  <dataValidations count="1">
    <dataValidation type="list" allowBlank="1" showInputMessage="1" showErrorMessage="1" sqref="H9" xr:uid="{2F9BBA7B-5BF1-4B44-8688-AF8632AE04D3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9C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sheetPr codeName="Sheet139">
    <tabColor rgb="FFFFFF00"/>
  </sheetPr>
  <dimension ref="A1:H1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CONCATENATE('425 Interior Finishes - C3'!E9,"/",'425 Interior Finishes - C3'!F9)</f>
        <v>JNB 20058/425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'425 Interior Finishes - C3'!A11</f>
        <v>Carters - 3057148 - MAIN ACCOUNT</v>
      </c>
    </row>
    <row r="3" spans="1:8" x14ac:dyDescent="0.2">
      <c r="B3" t="str">
        <f>'425 Interior Finishes - C3'!A22</f>
        <v>MOCUBA601254</v>
      </c>
      <c r="C3" t="str">
        <f>'425 Interior Finishes - C3'!A22</f>
        <v>MOCUBA601254</v>
      </c>
      <c r="D3" t="str">
        <f>'425 Interior Finishes - C3'!B22</f>
        <v>G/E MDF 60 X 12 BEVEL ARCH     5.4MTR</v>
      </c>
      <c r="E3">
        <f>'425 Interior Finishes - C3'!C22</f>
        <v>31</v>
      </c>
      <c r="F3" s="55" t="str">
        <f>'425 Interior Finishes - C3'!D22</f>
        <v>lgth</v>
      </c>
      <c r="G3">
        <f>'425 Interior Finishes - C3'!E22</f>
        <v>7.12</v>
      </c>
      <c r="H3">
        <f>E3*G3</f>
        <v>220.72</v>
      </c>
    </row>
    <row r="4" spans="1:8" x14ac:dyDescent="0.2">
      <c r="B4" t="str">
        <f>'425 Interior Finishes - C3'!A23</f>
        <v>MOCUBA601254</v>
      </c>
      <c r="C4" t="str">
        <f>'425 Interior Finishes - C3'!A23</f>
        <v>MOCUBA601254</v>
      </c>
      <c r="D4" t="str">
        <f>'425 Interior Finishes - C3'!B23</f>
        <v>G/E MDF 60 X 12 BEVEL ARCH     5.4MTR</v>
      </c>
      <c r="E4">
        <f>'425 Interior Finishes - C3'!C23</f>
        <v>31</v>
      </c>
      <c r="F4" s="55" t="str">
        <f>'425 Interior Finishes - C3'!D23</f>
        <v>lgth</v>
      </c>
      <c r="G4">
        <f>'425 Interior Finishes - C3'!E23</f>
        <v>7.12</v>
      </c>
      <c r="H4">
        <f t="shared" ref="H4:H13" si="0">E4*G4</f>
        <v>220.72</v>
      </c>
    </row>
    <row r="5" spans="1:8" x14ac:dyDescent="0.2">
      <c r="B5" t="str">
        <f>'425 Interior Finishes - C3'!A24</f>
        <v>MOFJ2054</v>
      </c>
      <c r="C5" t="str">
        <f>'425 Interior Finishes - C3'!A24</f>
        <v>MOFJ2054</v>
      </c>
      <c r="D5" t="str">
        <f>'425 Interior Finishes - C3'!B24</f>
        <v>RAD FJ NO.20 60X10 S/BEV ARCH 5.4M</v>
      </c>
      <c r="E5">
        <f>'425 Interior Finishes - C3'!C24</f>
        <v>4</v>
      </c>
      <c r="F5" s="55" t="str">
        <f>'425 Interior Finishes - C3'!D24</f>
        <v>lgth</v>
      </c>
      <c r="G5">
        <f>'425 Interior Finishes - C3'!E24</f>
        <v>11.18</v>
      </c>
      <c r="H5">
        <f t="shared" si="0"/>
        <v>44.72</v>
      </c>
    </row>
    <row r="6" spans="1:8" x14ac:dyDescent="0.2">
      <c r="B6" t="str">
        <f>'425 Interior Finishes - C3'!A25</f>
        <v>MOFJ2054</v>
      </c>
      <c r="C6" t="str">
        <f>'425 Interior Finishes - C3'!A25</f>
        <v>MOFJ2054</v>
      </c>
      <c r="D6" t="str">
        <f>'425 Interior Finishes - C3'!B25</f>
        <v>RAD FJ NO.20 60X10 S/BEV ARCH 5.4M</v>
      </c>
      <c r="E6">
        <f>'425 Interior Finishes - C3'!C25</f>
        <v>4</v>
      </c>
      <c r="F6" s="55" t="str">
        <f>'425 Interior Finishes - C3'!D25</f>
        <v>lgth</v>
      </c>
      <c r="G6">
        <f>'425 Interior Finishes - C3'!E25</f>
        <v>11.18</v>
      </c>
      <c r="H6">
        <f t="shared" si="0"/>
        <v>44.72</v>
      </c>
    </row>
    <row r="7" spans="1:8" x14ac:dyDescent="0.2">
      <c r="B7" t="e">
        <f>'425 Interior Finishes - C3'!#REF!</f>
        <v>#REF!</v>
      </c>
      <c r="C7" t="e">
        <f>'425 Interior Finishes - C3'!#REF!</f>
        <v>#REF!</v>
      </c>
      <c r="D7" t="e">
        <f>'425 Interior Finishes - C3'!#REF!</f>
        <v>#REF!</v>
      </c>
      <c r="E7" t="e">
        <f>'425 Interior Finishes - C3'!#REF!</f>
        <v>#REF!</v>
      </c>
      <c r="F7" s="55" t="e">
        <f>'425 Interior Finishes - C3'!#REF!</f>
        <v>#REF!</v>
      </c>
      <c r="G7" t="e">
        <f>'425 Interior Finishes - C3'!#REF!</f>
        <v>#REF!</v>
      </c>
      <c r="H7" t="e">
        <f t="shared" si="0"/>
        <v>#REF!</v>
      </c>
    </row>
    <row r="8" spans="1:8" x14ac:dyDescent="0.2">
      <c r="B8" t="str">
        <f>'425 Interior Finishes - C3'!A26</f>
        <v>MOCUBC4054</v>
      </c>
      <c r="C8" t="str">
        <f>'425 Interior Finishes - C3'!A26</f>
        <v>MOCUBC4054</v>
      </c>
      <c r="D8" t="str">
        <f>'425 Interior Finishes - C3'!B26</f>
        <v>G/E MDF 40 BEVEL CORNICE       5.4MTR</v>
      </c>
      <c r="E8">
        <f>'425 Interior Finishes - C3'!C26</f>
        <v>6</v>
      </c>
      <c r="F8" s="55" t="str">
        <f>'425 Interior Finishes - C3'!D26</f>
        <v>lgth</v>
      </c>
      <c r="G8">
        <f>'425 Interior Finishes - C3'!E26</f>
        <v>6.7</v>
      </c>
      <c r="H8">
        <f t="shared" si="0"/>
        <v>40.200000000000003</v>
      </c>
    </row>
    <row r="9" spans="1:8" x14ac:dyDescent="0.2">
      <c r="B9" t="str">
        <f>'425 Interior Finishes - C3'!A27</f>
        <v>IFPFMH</v>
      </c>
      <c r="C9" t="str">
        <f>'425 Interior Finishes - C3'!A27</f>
        <v>IFPFMH</v>
      </c>
      <c r="D9" t="str">
        <f>'425 Interior Finishes - C3'!B27</f>
        <v>Prefabricated Manhole</v>
      </c>
      <c r="E9">
        <f>'425 Interior Finishes - C3'!C27</f>
        <v>1</v>
      </c>
      <c r="F9" s="55" t="str">
        <f>'425 Interior Finishes - C3'!D27</f>
        <v>each</v>
      </c>
      <c r="G9">
        <f>'425 Interior Finishes - C3'!E27</f>
        <v>150</v>
      </c>
      <c r="H9">
        <f t="shared" si="0"/>
        <v>150</v>
      </c>
    </row>
    <row r="10" spans="1:8" x14ac:dyDescent="0.2">
      <c r="B10" t="e">
        <f>'425 Interior Finishes - C3'!A28</f>
        <v>#NUM!</v>
      </c>
      <c r="C10" t="e">
        <f>'425 Interior Finishes - C3'!A28</f>
        <v>#NUM!</v>
      </c>
      <c r="D10" t="e">
        <f>'425 Interior Finishes - C3'!B28</f>
        <v>#NUM!</v>
      </c>
      <c r="E10" t="e">
        <f>'425 Interior Finishes - C3'!C28</f>
        <v>#NUM!</v>
      </c>
      <c r="F10" s="55" t="e">
        <f>'425 Interior Finishes - C3'!D28</f>
        <v>#NUM!</v>
      </c>
      <c r="G10" t="e">
        <f>'425 Interior Finishes - C3'!E28</f>
        <v>#NUM!</v>
      </c>
      <c r="H10" t="e">
        <f t="shared" si="0"/>
        <v>#NUM!</v>
      </c>
    </row>
    <row r="11" spans="1:8" x14ac:dyDescent="0.2">
      <c r="B11" t="e">
        <f>'425 Interior Finishes - C3'!A29</f>
        <v>#NUM!</v>
      </c>
      <c r="C11" t="e">
        <f>'425 Interior Finishes - C3'!A29</f>
        <v>#NUM!</v>
      </c>
      <c r="D11" t="e">
        <f>'425 Interior Finishes - C3'!B29</f>
        <v>#NUM!</v>
      </c>
      <c r="E11" t="e">
        <f>'425 Interior Finishes - C3'!C29</f>
        <v>#NUM!</v>
      </c>
      <c r="F11" s="55" t="e">
        <f>'425 Interior Finishes - C3'!D29</f>
        <v>#NUM!</v>
      </c>
      <c r="G11" t="e">
        <f>'425 Interior Finishes - C3'!E29</f>
        <v>#NUM!</v>
      </c>
      <c r="H11" t="e">
        <f t="shared" si="0"/>
        <v>#NUM!</v>
      </c>
    </row>
    <row r="12" spans="1:8" x14ac:dyDescent="0.2">
      <c r="B12">
        <f>'425 Interior Finishes - C3'!A32</f>
        <v>0</v>
      </c>
      <c r="C12">
        <f>'425 Interior Finishes - C3'!A32</f>
        <v>0</v>
      </c>
      <c r="D12">
        <f>'425 Interior Finishes - C3'!B32</f>
        <v>0</v>
      </c>
      <c r="E12">
        <f>'425 Interior Finishes - C3'!C32</f>
        <v>0</v>
      </c>
      <c r="F12" s="55">
        <f>'425 Interior Finishes - C3'!D32</f>
        <v>0</v>
      </c>
      <c r="G12">
        <f>'425 Interior Finishes - C3'!E32</f>
        <v>0</v>
      </c>
      <c r="H12">
        <f t="shared" si="0"/>
        <v>0</v>
      </c>
    </row>
    <row r="13" spans="1:8" x14ac:dyDescent="0.2">
      <c r="B13">
        <f>'425 Interior Finishes - C3'!A33</f>
        <v>0</v>
      </c>
      <c r="C13">
        <f>'425 Interior Finishes - C3'!A33</f>
        <v>0</v>
      </c>
      <c r="D13">
        <f>'425 Interior Finishes - C3'!B33</f>
        <v>0</v>
      </c>
      <c r="E13">
        <f>'425 Interior Finishes - C3'!C33</f>
        <v>0</v>
      </c>
      <c r="F13" s="55">
        <f>'425 Interior Finishes - C3'!D33</f>
        <v>0</v>
      </c>
      <c r="G13">
        <f>'425 Interior Finishes - C3'!E33</f>
        <v>0</v>
      </c>
      <c r="H13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sheetPr codeName="Sheet59">
    <tabColor indexed="10"/>
  </sheetPr>
  <dimension ref="A1:BH117"/>
  <sheetViews>
    <sheetView zoomScaleNormal="100" workbookViewId="0">
      <selection activeCell="B2" sqref="B2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425.1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0</v>
      </c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54927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027 290 8716</v>
      </c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A45</f>
        <v>#NUM!</v>
      </c>
      <c r="B22" s="364" t="e">
        <f>VLOOKUP(A22,$A$43:$E$403,2,0)</f>
        <v>#NUM!</v>
      </c>
      <c r="C22" s="40" t="e">
        <f>VLOOKUP(A22,$A$43:$E$403,3,0)</f>
        <v>#NUM!</v>
      </c>
      <c r="D22" s="39" t="e">
        <f>VLOOKUP(A22,$A$43:$E$403,4,0)</f>
        <v>#NUM!</v>
      </c>
      <c r="E22" s="434" t="e">
        <f>VLOOKUP(A22,$A$43:$E$403,5,0)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A46</f>
        <v>#NUM!</v>
      </c>
      <c r="B23" s="364" t="e">
        <f>VLOOKUP(A23,$A$43:$E$403,2,0)</f>
        <v>#NUM!</v>
      </c>
      <c r="C23" s="40" t="e">
        <f>VLOOKUP(A23,$A$43:$E$403,3,0)</f>
        <v>#NUM!</v>
      </c>
      <c r="D23" s="39" t="e">
        <f>VLOOKUP(A23,$A$43:$E$403,4,0)</f>
        <v>#NUM!</v>
      </c>
      <c r="E23" s="383" t="e">
        <f>VLOOKUP(A23,$A$43:$E$403,5,0)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64"/>
      <c r="C24" s="38"/>
      <c r="D24" s="39"/>
      <c r="E24" s="383"/>
      <c r="F24" s="390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89"/>
      <c r="B25" s="424"/>
      <c r="C25" s="353"/>
      <c r="D25" s="389"/>
      <c r="E25" s="389"/>
      <c r="F25" s="477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0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60" s="3" customFormat="1" ht="18" customHeight="1" x14ac:dyDescent="0.2">
      <c r="A33" s="53"/>
      <c r="B33" s="53"/>
      <c r="C33" s="53"/>
      <c r="D33" s="48"/>
      <c r="E33" s="48"/>
      <c r="F33" s="48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60" s="3" customFormat="1" x14ac:dyDescent="0.2">
      <c r="A34" s="437" t="s">
        <v>3377</v>
      </c>
      <c r="B34" s="466" t="s">
        <v>3338</v>
      </c>
      <c r="C34" s="385"/>
      <c r="D34" s="31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60" s="3" customFormat="1" x14ac:dyDescent="0.2">
      <c r="A35" s="437" t="s">
        <v>1006</v>
      </c>
      <c r="B35" s="356"/>
      <c r="C35" s="385"/>
      <c r="D35" s="31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60" s="3" customFormat="1" x14ac:dyDescent="0.2">
      <c r="A36" s="437" t="s">
        <v>2391</v>
      </c>
      <c r="B36" s="466" t="s">
        <v>30840</v>
      </c>
      <c r="C36" s="385"/>
      <c r="D36" s="31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60" s="42" customFormat="1" x14ac:dyDescent="0.2">
      <c r="A37" s="3"/>
      <c r="B37" s="3"/>
      <c r="C37" s="3"/>
      <c r="D37" s="31"/>
      <c r="E37" s="3"/>
      <c r="F37" s="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  <c r="U37" s="632"/>
      <c r="V37" s="632"/>
      <c r="W37" s="632"/>
      <c r="X37" s="632"/>
      <c r="Y37" s="632"/>
      <c r="Z37" s="632"/>
      <c r="AA37" s="632"/>
      <c r="AB37" s="632"/>
      <c r="AC37" s="632"/>
      <c r="AD37" s="632"/>
      <c r="AE37" s="632"/>
      <c r="AF37" s="632"/>
      <c r="AG37" s="632"/>
      <c r="AH37" s="632"/>
      <c r="AI37" s="632"/>
      <c r="AJ37" s="632"/>
      <c r="AK37" s="632"/>
      <c r="AL37" s="632"/>
      <c r="AM37" s="632"/>
      <c r="AN37" s="632"/>
      <c r="AO37" s="632"/>
      <c r="AP37" s="632"/>
      <c r="AQ37" s="632"/>
      <c r="AR37" s="632"/>
      <c r="AS37" s="632"/>
      <c r="AT37" s="632"/>
      <c r="AU37" s="632"/>
      <c r="AV37" s="632"/>
      <c r="AW37" s="632"/>
      <c r="AX37" s="632"/>
      <c r="AY37" s="632"/>
      <c r="AZ37" s="632"/>
      <c r="BA37" s="632"/>
      <c r="BB37" s="632"/>
      <c r="BC37" s="632"/>
      <c r="BD37" s="632"/>
      <c r="BE37" s="632"/>
      <c r="BF37" s="632"/>
      <c r="BG37" s="632"/>
      <c r="BH37" s="632"/>
    </row>
    <row r="38" spans="1:60" s="42" customFormat="1" x14ac:dyDescent="0.2">
      <c r="A38" s="44" t="s">
        <v>1658</v>
      </c>
      <c r="B38" s="904"/>
      <c r="C38" s="904"/>
      <c r="D38" s="904"/>
      <c r="E38" s="904"/>
      <c r="F38" s="904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  <c r="U38" s="632"/>
      <c r="V38" s="632"/>
      <c r="W38" s="632"/>
      <c r="X38" s="632"/>
      <c r="Y38" s="632"/>
      <c r="Z38" s="632"/>
      <c r="AA38" s="632"/>
      <c r="AB38" s="632"/>
      <c r="AC38" s="632"/>
      <c r="AD38" s="632"/>
      <c r="AE38" s="632"/>
      <c r="AF38" s="632"/>
      <c r="AG38" s="632"/>
      <c r="AH38" s="632"/>
      <c r="AI38" s="632"/>
      <c r="AJ38" s="632"/>
      <c r="AK38" s="632"/>
      <c r="AL38" s="632"/>
      <c r="AM38" s="632"/>
      <c r="AN38" s="632"/>
      <c r="AO38" s="632"/>
      <c r="AP38" s="632"/>
      <c r="AQ38" s="632"/>
      <c r="AR38" s="632"/>
      <c r="AS38" s="632"/>
      <c r="AT38" s="632"/>
      <c r="AU38" s="632"/>
      <c r="AV38" s="632"/>
      <c r="AW38" s="632"/>
      <c r="AX38" s="632"/>
      <c r="AY38" s="632"/>
      <c r="AZ38" s="632"/>
      <c r="BA38" s="632"/>
      <c r="BB38" s="632"/>
      <c r="BC38" s="632"/>
      <c r="BD38" s="632"/>
      <c r="BE38" s="632"/>
      <c r="BF38" s="632"/>
      <c r="BG38" s="632"/>
      <c r="BH38" s="632"/>
    </row>
    <row r="39" spans="1:60" s="42" customFormat="1" x14ac:dyDescent="0.2">
      <c r="A39" s="916" t="s">
        <v>2782</v>
      </c>
      <c r="B39" s="916"/>
      <c r="C39" s="916"/>
      <c r="D39" s="916"/>
      <c r="E39" s="916"/>
      <c r="F39" s="916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  <c r="U39" s="632"/>
      <c r="V39" s="632"/>
      <c r="W39" s="632"/>
      <c r="X39" s="632"/>
      <c r="Y39" s="632"/>
      <c r="Z39" s="632"/>
      <c r="AA39" s="632"/>
      <c r="AB39" s="632"/>
      <c r="AC39" s="632"/>
      <c r="AD39" s="632"/>
      <c r="AE39" s="632"/>
      <c r="AF39" s="632"/>
      <c r="AG39" s="632"/>
      <c r="AH39" s="632"/>
      <c r="AI39" s="632"/>
      <c r="AJ39" s="632"/>
      <c r="AK39" s="632"/>
      <c r="AL39" s="632"/>
      <c r="AM39" s="632"/>
      <c r="AN39" s="632"/>
      <c r="AO39" s="632"/>
      <c r="AP39" s="632"/>
      <c r="AQ39" s="632"/>
      <c r="AR39" s="632"/>
      <c r="AS39" s="632"/>
      <c r="AT39" s="632"/>
      <c r="AU39" s="632"/>
      <c r="AV39" s="632"/>
      <c r="AW39" s="632"/>
      <c r="AX39" s="632"/>
      <c r="AY39" s="632"/>
      <c r="AZ39" s="632"/>
      <c r="BA39" s="632"/>
      <c r="BB39" s="632"/>
      <c r="BC39" s="632"/>
      <c r="BD39" s="632"/>
      <c r="BE39" s="632"/>
      <c r="BF39" s="632"/>
      <c r="BG39" s="632"/>
      <c r="BH39" s="632"/>
    </row>
    <row r="40" spans="1:60" s="42" customFormat="1" x14ac:dyDescent="0.2">
      <c r="A40" s="916"/>
      <c r="B40" s="916"/>
      <c r="C40" s="916"/>
      <c r="D40" s="916"/>
      <c r="E40" s="916"/>
      <c r="F40" s="916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  <c r="U40" s="632"/>
      <c r="V40" s="632"/>
      <c r="W40" s="632"/>
      <c r="X40" s="632"/>
      <c r="Y40" s="632"/>
      <c r="Z40" s="632"/>
      <c r="AA40" s="632"/>
      <c r="AB40" s="632"/>
      <c r="AC40" s="632"/>
      <c r="AD40" s="632"/>
      <c r="AE40" s="632"/>
      <c r="AF40" s="632"/>
      <c r="AG40" s="632"/>
      <c r="AH40" s="632"/>
      <c r="AI40" s="632"/>
      <c r="AJ40" s="632"/>
      <c r="AK40" s="632"/>
      <c r="AL40" s="632"/>
      <c r="AM40" s="632"/>
      <c r="AN40" s="632"/>
      <c r="AO40" s="632"/>
      <c r="AP40" s="632"/>
      <c r="AQ40" s="632"/>
      <c r="AR40" s="632"/>
      <c r="AS40" s="632"/>
      <c r="AT40" s="632"/>
      <c r="AU40" s="632"/>
      <c r="AV40" s="632"/>
      <c r="AW40" s="632"/>
      <c r="AX40" s="632"/>
      <c r="AY40" s="632"/>
      <c r="AZ40" s="632"/>
      <c r="BA40" s="632"/>
      <c r="BB40" s="632"/>
      <c r="BC40" s="632"/>
      <c r="BD40" s="632"/>
      <c r="BE40" s="632"/>
      <c r="BF40" s="632"/>
      <c r="BG40" s="632"/>
      <c r="BH40" s="632"/>
    </row>
    <row r="41" spans="1:60" s="42" customFormat="1" x14ac:dyDescent="0.2">
      <c r="A41" s="916"/>
      <c r="B41" s="916"/>
      <c r="C41" s="916"/>
      <c r="D41" s="916"/>
      <c r="E41" s="916"/>
      <c r="F41" s="916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  <c r="U41" s="632"/>
      <c r="V41" s="632"/>
      <c r="W41" s="632"/>
      <c r="X41" s="632"/>
      <c r="Y41" s="632"/>
      <c r="Z41" s="632"/>
      <c r="AA41" s="632"/>
      <c r="AB41" s="632"/>
      <c r="AC41" s="632"/>
      <c r="AD41" s="632"/>
      <c r="AE41" s="632"/>
      <c r="AF41" s="632"/>
      <c r="AG41" s="632"/>
      <c r="AH41" s="632"/>
      <c r="AI41" s="632"/>
      <c r="AJ41" s="632"/>
      <c r="AK41" s="632"/>
      <c r="AL41" s="632"/>
      <c r="AM41" s="632"/>
      <c r="AN41" s="632"/>
      <c r="AO41" s="632"/>
      <c r="AP41" s="632"/>
      <c r="AQ41" s="632"/>
      <c r="AR41" s="632"/>
      <c r="AS41" s="632"/>
      <c r="AT41" s="632"/>
      <c r="AU41" s="632"/>
      <c r="AV41" s="632"/>
      <c r="AW41" s="632"/>
      <c r="AX41" s="632"/>
      <c r="AY41" s="632"/>
      <c r="AZ41" s="632"/>
      <c r="BA41" s="632"/>
      <c r="BB41" s="632"/>
      <c r="BC41" s="632"/>
      <c r="BD41" s="632"/>
      <c r="BE41" s="632"/>
      <c r="BF41" s="632"/>
      <c r="BG41" s="632"/>
      <c r="BH41" s="632"/>
    </row>
    <row r="42" spans="1:60" s="42" customFormat="1" ht="13.5" thickBot="1" x14ac:dyDescent="0.25">
      <c r="A42" s="917"/>
      <c r="B42" s="917"/>
      <c r="C42" s="917"/>
      <c r="D42" s="917"/>
      <c r="E42" s="917"/>
      <c r="F42" s="917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  <c r="U42" s="632"/>
      <c r="V42" s="632"/>
      <c r="W42" s="632"/>
      <c r="X42" s="632"/>
      <c r="Y42" s="632"/>
      <c r="Z42" s="632"/>
      <c r="AA42" s="632"/>
      <c r="AB42" s="632"/>
      <c r="AC42" s="632"/>
      <c r="AD42" s="632"/>
      <c r="AE42" s="632"/>
      <c r="AF42" s="632"/>
      <c r="AG42" s="632"/>
      <c r="AH42" s="632"/>
      <c r="AI42" s="632"/>
      <c r="AJ42" s="632"/>
      <c r="AK42" s="632"/>
      <c r="AL42" s="632"/>
      <c r="AM42" s="632"/>
      <c r="AN42" s="632"/>
      <c r="AO42" s="632"/>
      <c r="AP42" s="632"/>
      <c r="AQ42" s="632"/>
      <c r="AR42" s="632"/>
      <c r="AS42" s="632"/>
      <c r="AT42" s="632"/>
      <c r="AU42" s="632"/>
      <c r="AV42" s="632"/>
      <c r="AW42" s="632"/>
      <c r="AX42" s="632"/>
      <c r="AY42" s="632"/>
      <c r="AZ42" s="632"/>
      <c r="BA42" s="632"/>
      <c r="BB42" s="632"/>
      <c r="BC42" s="632"/>
      <c r="BD42" s="632"/>
      <c r="BE42" s="632"/>
      <c r="BF42" s="632"/>
      <c r="BG42" s="632"/>
      <c r="BH42" s="632"/>
    </row>
    <row r="43" spans="1:60" s="245" customFormat="1" ht="14.25" thickTop="1" thickBot="1" x14ac:dyDescent="0.25"/>
    <row r="44" spans="1:60" s="29" customFormat="1" ht="27" thickBot="1" x14ac:dyDescent="0.45">
      <c r="A44" s="191">
        <v>425</v>
      </c>
      <c r="B44" s="181" t="s">
        <v>7935</v>
      </c>
      <c r="C44" s="192"/>
      <c r="D44" s="193"/>
      <c r="E44" s="194"/>
      <c r="F44" s="195"/>
      <c r="G44" s="136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60" s="29" customFormat="1" x14ac:dyDescent="0.2">
      <c r="A45" s="214" t="e" cm="1">
        <f t="array" ref="A45">INDEX(XML!D:D,SMALL(IF(($G$1=XML!B:B),ROW(XML!B:B)-MIN(ROW(XML!B:B))+1,""),ROWS($A$1:A1)))</f>
        <v>#NUM!</v>
      </c>
      <c r="B45" s="210" t="e">
        <f>VLOOKUP(A45,'Main Item List'!$A$3:$D$27748,2,0)</f>
        <v>#NUM!</v>
      </c>
      <c r="C45" s="216" t="e" cm="1">
        <f t="array" ref="C45">INDEX(XML!$J$1:$J$1202,SMALL(IF(($G$1=XML!$B$1:$B$1202),ROW(XML!$B$1:$B$1202)-MIN(ROW(XML!$B$1:$B$1202))+1,""),ROWS($C$1:C1)))</f>
        <v>#NUM!</v>
      </c>
      <c r="D45" s="211" t="e">
        <f>VLOOKUP(A45,'Main Item List'!$A$3:$D$27748,3,0)</f>
        <v>#NUM!</v>
      </c>
      <c r="E45" s="212" t="e">
        <f>VLOOKUP(A45,'Main Item List'!$A$3:$D$27748,4,0)</f>
        <v>#NUM!</v>
      </c>
      <c r="F45" s="213" t="str">
        <f t="shared" ref="F45:F47" si="0">IFERROR((C45*E45),"0")</f>
        <v>0</v>
      </c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60" s="29" customFormat="1" x14ac:dyDescent="0.2">
      <c r="A46" s="214" t="e" cm="1">
        <f t="array" ref="A46">INDEX(XML!D:D,SMALL(IF(($G$1=XML!B:B),ROW(XML!B:B)-MIN(ROW(XML!B:B))+1,""),ROWS($A$1:A2)))</f>
        <v>#NUM!</v>
      </c>
      <c r="B46" s="210" t="e">
        <f>VLOOKUP(A46,'Main Item List'!$A$3:$D$27748,2,0)</f>
        <v>#NUM!</v>
      </c>
      <c r="C46" s="216" t="e" cm="1">
        <f t="array" ref="C46">INDEX(XML!$J$1:$J$1202,SMALL(IF(($G$1=XML!$B$1:$B$1202),ROW(XML!$B$1:$B$1202)-MIN(ROW(XML!$B$1:$B$1202))+1,""),ROWS($C$1:C2)))</f>
        <v>#NUM!</v>
      </c>
      <c r="D46" s="211" t="e">
        <f>VLOOKUP(A46,'Main Item List'!$A$3:$D$27748,3,0)</f>
        <v>#NUM!</v>
      </c>
      <c r="E46" s="212" t="e">
        <f>VLOOKUP(A46,'Main Item List'!$A$3:$D$27748,4,0)</f>
        <v>#NUM!</v>
      </c>
      <c r="F46" s="213" t="str">
        <f t="shared" si="0"/>
        <v>0</v>
      </c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60" s="29" customFormat="1" x14ac:dyDescent="0.2">
      <c r="A47" s="214" t="e" cm="1">
        <f t="array" ref="A47">INDEX(XML!D:D,SMALL(IF(($G$1=XML!B:B),ROW(XML!B:B)-MIN(ROW(XML!B:B))+1,""),ROWS($A$1:A3)))</f>
        <v>#NUM!</v>
      </c>
      <c r="B47" s="210" t="e">
        <f>VLOOKUP(A47,'Main Item List'!$A$3:$D$27748,2,0)</f>
        <v>#NUM!</v>
      </c>
      <c r="C47" s="216" t="e" cm="1">
        <f t="array" ref="C47">INDEX(XML!$J$1:$J$1202,SMALL(IF(($G$1=XML!$B$1:$B$1202),ROW(XML!$B$1:$B$1202)-MIN(ROW(XML!$B$1:$B$1202))+1,""),ROWS($C$1:C3)))</f>
        <v>#NUM!</v>
      </c>
      <c r="D47" s="211" t="e">
        <f>VLOOKUP(A47,'Main Item List'!$A$3:$D$27748,3,0)</f>
        <v>#NUM!</v>
      </c>
      <c r="E47" s="212" t="e">
        <f>VLOOKUP(A47,'Main Item List'!$A$3:$D$27748,4,0)</f>
        <v>#NUM!</v>
      </c>
      <c r="F47" s="213" t="str">
        <f t="shared" si="0"/>
        <v>0</v>
      </c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60" s="29" customFormat="1" x14ac:dyDescent="0.2">
      <c r="A48" s="160"/>
      <c r="B48" s="335"/>
      <c r="C48" s="224"/>
      <c r="D48" s="335"/>
      <c r="E48" s="159"/>
      <c r="F48" s="145"/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160"/>
      <c r="B49" s="813" t="s">
        <v>7936</v>
      </c>
      <c r="C49" s="813"/>
      <c r="D49" s="813"/>
      <c r="E49" s="159">
        <f>SUM(F45:F48)</f>
        <v>0</v>
      </c>
      <c r="F49" s="14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45" customFormat="1" x14ac:dyDescent="0.2"/>
    <row r="51" spans="1:20" s="245" customFormat="1" x14ac:dyDescent="0.2"/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</sheetData>
  <mergeCells count="8">
    <mergeCell ref="B49:D49"/>
    <mergeCell ref="D6:F6"/>
    <mergeCell ref="A32:F32"/>
    <mergeCell ref="B38:F38"/>
    <mergeCell ref="A39:F39"/>
    <mergeCell ref="A40:F40"/>
    <mergeCell ref="A41:F41"/>
    <mergeCell ref="A42:F42"/>
  </mergeCells>
  <dataValidations count="1">
    <dataValidation type="list" allowBlank="1" showInputMessage="1" showErrorMessage="1" sqref="H9" xr:uid="{F3B055FA-53A0-437E-8198-61474F8C55A7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9E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sheetPr codeName="Sheet140">
    <tabColor rgb="FFFFFF00"/>
  </sheetPr>
  <dimension ref="A1:H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CONCATENATE('425.2 Interior - Exterior Stair'!E9,"/",'425.2 Interior - Exterior Stair'!F9)</f>
        <v>JNB 20058/425.2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'425.2 Interior - Exterior Stair'!A11</f>
        <v>Carters - 3057148 - MAIN ACCOUNT</v>
      </c>
    </row>
    <row r="3" spans="1:8" x14ac:dyDescent="0.2">
      <c r="B3" t="e">
        <f>'425.2 Interior - Exterior Stair'!A22</f>
        <v>#NUM!</v>
      </c>
      <c r="C3" t="e">
        <f>'425.2 Interior - Exterior Stair'!A22</f>
        <v>#NUM!</v>
      </c>
      <c r="D3" t="e">
        <f>'425.2 Interior - Exterior Stair'!B22</f>
        <v>#NUM!</v>
      </c>
      <c r="E3" s="14" t="e">
        <f>'425.2 Interior - Exterior Stair'!C22</f>
        <v>#NUM!</v>
      </c>
      <c r="F3" s="75" t="e">
        <f>'425.2 Interior - Exterior Stair'!D22</f>
        <v>#NUM!</v>
      </c>
      <c r="G3" s="99" t="e">
        <f>'425.2 Interior - Exterior Stair'!E22</f>
        <v>#NUM!</v>
      </c>
      <c r="H3" s="99" t="e">
        <f>E3*G3</f>
        <v>#NUM!</v>
      </c>
    </row>
  </sheetData>
  <pageMargins left="0.7" right="0.7" top="0.75" bottom="0.75" header="0.3" footer="0.3"/>
  <pageSetup orientation="portrait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sheetPr codeName="Sheet72">
    <tabColor indexed="10"/>
  </sheetPr>
  <dimension ref="A1:T124"/>
  <sheetViews>
    <sheetView zoomScaleNormal="100" workbookViewId="0">
      <selection activeCell="B2" sqref="B2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470.1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763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7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54928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1006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HomeTech Solatube Nelson &amp; Marlborough</v>
      </c>
      <c r="B11" s="23"/>
      <c r="D11" s="33" t="s">
        <v>905</v>
      </c>
      <c r="E11" s="33"/>
      <c r="F11" s="343">
        <f ca="1">NOW()</f>
        <v>44232.452986342592</v>
      </c>
      <c r="G11" s="379" t="s">
        <v>4846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/>
      <c r="B12" s="357"/>
      <c r="D12" s="33" t="s">
        <v>907</v>
      </c>
      <c r="E12" s="401"/>
      <c r="F12" s="344" t="str">
        <f>'Main Sheet'!B12</f>
        <v>1800</v>
      </c>
      <c r="G12" s="379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0800 466 383</v>
      </c>
      <c r="C13" s="36"/>
      <c r="D13" s="33" t="s">
        <v>1058</v>
      </c>
      <c r="E13" s="401"/>
      <c r="F13" s="342" t="str">
        <f>'Main Sheet'!B11</f>
        <v>Dan McIvor</v>
      </c>
      <c r="G13" s="379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021 847 222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isaac@solatubenelson.co.nz</v>
      </c>
      <c r="D15" s="33" t="s">
        <v>30789</v>
      </c>
      <c r="E15" s="33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Isaac</v>
      </c>
      <c r="C16" s="36"/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4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'470.1 Hometech - Solatube'!A46</f>
        <v>#NUM!</v>
      </c>
      <c r="B22" s="358" t="e">
        <f>VLOOKUP(A22,$A$44:$E$401,2,0)</f>
        <v>#NUM!</v>
      </c>
      <c r="C22" s="40" t="e">
        <f>VLOOKUP(A22,$A$44:$E$401,3,0)</f>
        <v>#NUM!</v>
      </c>
      <c r="D22" s="40" t="e">
        <f>VLOOKUP(A22,$A$44:$E$401,4,0)</f>
        <v>#NUM!</v>
      </c>
      <c r="E22" s="434" t="e">
        <f>VLOOKUP(A22,$A$44:$E$401,5,0)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'470.1 Hometech - Solatube'!A47</f>
        <v>#NUM!</v>
      </c>
      <c r="B23" s="358" t="e">
        <f>VLOOKUP(A23,$A$44:$E$401,2,0)</f>
        <v>#NUM!</v>
      </c>
      <c r="C23" s="40" t="e">
        <f>VLOOKUP(A23,$A$44:$E$401,3,0)</f>
        <v>#NUM!</v>
      </c>
      <c r="D23" s="40" t="e">
        <f>VLOOKUP(A23,$A$44:$E$401,4,0)</f>
        <v>#NUM!</v>
      </c>
      <c r="E23" s="383" t="e">
        <f>VLOOKUP(A23,$A$44:$E$401,5,0)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64"/>
      <c r="C24" s="38"/>
      <c r="D24" s="40"/>
      <c r="E24" s="383"/>
      <c r="F24" s="390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542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/>
      <c r="B26" s="359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3"/>
      <c r="B27" s="361"/>
      <c r="C27" s="360"/>
      <c r="D27" s="363"/>
      <c r="E27" s="367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43"/>
      <c r="B33" s="43"/>
      <c r="C33" s="43"/>
      <c r="D33" s="43"/>
      <c r="E33" s="43"/>
      <c r="F33" s="43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4" t="s">
        <v>3258</v>
      </c>
      <c r="B34" s="890" t="s">
        <v>3370</v>
      </c>
      <c r="C34" s="890"/>
      <c r="D34" s="890"/>
      <c r="E34" s="890"/>
      <c r="F34" s="890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53" t="s">
        <v>1858</v>
      </c>
      <c r="B35" s="904"/>
      <c r="C35" s="904"/>
      <c r="D35" s="904"/>
      <c r="E35" s="904"/>
      <c r="F35" s="518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53"/>
      <c r="B36" s="907"/>
      <c r="C36" s="907"/>
      <c r="D36" s="907"/>
      <c r="E36" s="907"/>
      <c r="F36" s="518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53" t="s">
        <v>4850</v>
      </c>
      <c r="B37" s="133"/>
      <c r="C37" s="53"/>
      <c r="D37" s="429"/>
      <c r="E37" s="518"/>
      <c r="F37" s="518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2.75" customHeight="1" x14ac:dyDescent="0.2">
      <c r="A38" s="43"/>
      <c r="B38" s="43"/>
      <c r="C38" s="43"/>
      <c r="D38" s="43"/>
      <c r="E38" s="43"/>
      <c r="F38" s="43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53"/>
      <c r="B39" s="53"/>
      <c r="C39" s="53"/>
      <c r="D39" s="48"/>
      <c r="E39" s="48"/>
      <c r="F39" s="48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37" t="s">
        <v>7888</v>
      </c>
      <c r="B40" s="349"/>
      <c r="C40" s="385"/>
      <c r="D40" s="396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7889</v>
      </c>
      <c r="B41" s="349"/>
      <c r="C41" s="385"/>
      <c r="D41" s="397"/>
      <c r="E41" s="397"/>
      <c r="F41" s="410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1006</v>
      </c>
      <c r="B42" s="466" t="s">
        <v>7477</v>
      </c>
      <c r="C42" s="385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2391</v>
      </c>
      <c r="B43" s="466" t="s">
        <v>30840</v>
      </c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245" customFormat="1" ht="13.5" thickBot="1" x14ac:dyDescent="0.25"/>
    <row r="45" spans="1:20" s="29" customFormat="1" ht="27" thickBot="1" x14ac:dyDescent="0.45">
      <c r="A45" s="191">
        <v>470</v>
      </c>
      <c r="B45" s="181" t="s">
        <v>820</v>
      </c>
      <c r="C45" s="192"/>
      <c r="D45" s="193"/>
      <c r="E45" s="194"/>
      <c r="F45" s="195"/>
      <c r="G45" s="136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29" customFormat="1" x14ac:dyDescent="0.2">
      <c r="A46" s="217" t="e" cm="1">
        <f t="array" ref="A46">INDEX(XML!D:D,SMALL(IF(($G$1=XML!B:B),ROW(XML!B:B)-MIN(ROW(XML!B:B))+1,""),ROWS($A$1:A1)))</f>
        <v>#NUM!</v>
      </c>
      <c r="B46" s="210" t="e">
        <f>VLOOKUP(A46,'Main Item List'!$A$3:$D$27736,2,0)</f>
        <v>#NUM!</v>
      </c>
      <c r="C46" s="216" t="e" cm="1">
        <f t="array" ref="C46">INDEX(XML!$J$1:$J$1202,SMALL(IF(($G$1=XML!$B$1:$B$1202),ROW(XML!$B$1:$B$1202)-MIN(ROW(XML!$B$1:$B$1202))+1,""),ROWS($C$1:C1)))</f>
        <v>#NUM!</v>
      </c>
      <c r="D46" s="211" t="e">
        <f>VLOOKUP(A46,'Main Item List'!$A$3:$D$27736,3,0)</f>
        <v>#NUM!</v>
      </c>
      <c r="E46" s="212" t="e">
        <f>VLOOKUP(A46,'Main Item List'!$A$3:$D$27736,4,0)</f>
        <v>#NUM!</v>
      </c>
      <c r="F46" s="213" t="str">
        <f t="shared" ref="F46:F47" si="0">IFERROR((C46*E46),"0")</f>
        <v>0</v>
      </c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17" t="e" cm="1">
        <f t="array" ref="A47">INDEX(XML!D:D,SMALL(IF(($G$1=XML!B:B),ROW(XML!B:B)-MIN(ROW(XML!B:B))+1,""),ROWS($A$1:A2)))</f>
        <v>#NUM!</v>
      </c>
      <c r="B47" s="210" t="e">
        <f>VLOOKUP(A47,'Main Item List'!$A$3:$D$27736,2,0)</f>
        <v>#NUM!</v>
      </c>
      <c r="C47" s="216" t="e" cm="1">
        <f t="array" ref="C47">INDEX(XML!$J$1:$J$1202,SMALL(IF(($G$1=XML!$B$1:$B$1202),ROW(XML!$B$1:$B$1202)-MIN(ROW(XML!$B$1:$B$1202))+1,""),ROWS($C$1:C2)))</f>
        <v>#NUM!</v>
      </c>
      <c r="D47" s="211" t="e">
        <f>VLOOKUP(A47,'Main Item List'!$A$3:$D$27736,3,0)</f>
        <v>#NUM!</v>
      </c>
      <c r="E47" s="212" t="e">
        <f>VLOOKUP(A47,'Main Item List'!$A$3:$D$27736,4,0)</f>
        <v>#NUM!</v>
      </c>
      <c r="F47" s="213" t="str">
        <f t="shared" si="0"/>
        <v>0</v>
      </c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160"/>
      <c r="B48" s="220"/>
      <c r="C48" s="221"/>
      <c r="D48" s="220"/>
      <c r="E48" s="222"/>
      <c r="F48" s="145"/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160"/>
      <c r="B49" s="813" t="s">
        <v>2854</v>
      </c>
      <c r="C49" s="813"/>
      <c r="D49" s="813"/>
      <c r="E49" s="159">
        <f>SUM(F46:F48)</f>
        <v>0</v>
      </c>
      <c r="F49" s="145"/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45" customFormat="1" x14ac:dyDescent="0.2"/>
    <row r="51" spans="1:20" s="245" customFormat="1" x14ac:dyDescent="0.2"/>
    <row r="52" spans="1:20" s="245" customFormat="1" x14ac:dyDescent="0.2"/>
    <row r="53" spans="1:20" s="245" customFormat="1" x14ac:dyDescent="0.2"/>
    <row r="54" spans="1:20" s="245" customFormat="1" x14ac:dyDescent="0.2"/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pans="1:1" s="245" customFormat="1" x14ac:dyDescent="0.2"/>
    <row r="114" spans="1:1" s="245" customFormat="1" x14ac:dyDescent="0.2"/>
    <row r="115" spans="1:1" s="245" customFormat="1" x14ac:dyDescent="0.2"/>
    <row r="116" spans="1:1" s="245" customFormat="1" x14ac:dyDescent="0.2"/>
    <row r="119" spans="1:1" x14ac:dyDescent="0.2">
      <c r="A119" s="29" t="s">
        <v>3250</v>
      </c>
    </row>
    <row r="120" spans="1:1" x14ac:dyDescent="0.2">
      <c r="A120" s="29" t="s">
        <v>3251</v>
      </c>
    </row>
    <row r="121" spans="1:1" x14ac:dyDescent="0.2">
      <c r="A121" s="29" t="s">
        <v>3252</v>
      </c>
    </row>
    <row r="122" spans="1:1" x14ac:dyDescent="0.2">
      <c r="A122" s="29" t="s">
        <v>3253</v>
      </c>
    </row>
    <row r="123" spans="1:1" x14ac:dyDescent="0.2">
      <c r="A123" s="29" t="s">
        <v>3254</v>
      </c>
    </row>
    <row r="124" spans="1:1" x14ac:dyDescent="0.2">
      <c r="A124" s="29" t="s">
        <v>3255</v>
      </c>
    </row>
  </sheetData>
  <mergeCells count="6">
    <mergeCell ref="B49:D49"/>
    <mergeCell ref="D6:F6"/>
    <mergeCell ref="A32:F32"/>
    <mergeCell ref="B34:F34"/>
    <mergeCell ref="B35:E35"/>
    <mergeCell ref="B36:E36"/>
  </mergeCells>
  <phoneticPr fontId="75" type="noConversion"/>
  <dataValidations count="1">
    <dataValidation type="list" allowBlank="1" showInputMessage="1" showErrorMessage="1" sqref="H9" xr:uid="{21C59B6E-9EE7-4298-BEB2-841F9D6C0776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A0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sheetPr codeName="Sheet141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CONCATENATE('470.1 Hometech - Solatube'!E9,"/",'470.1 Hometech - Solatube'!F9)</f>
        <v>JNB 20058/470.1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'470.1 Hometech - Solatube'!A11</f>
        <v>HomeTech Solatube Nelson &amp; Marlborough</v>
      </c>
    </row>
    <row r="3" spans="1:8" x14ac:dyDescent="0.2">
      <c r="B3" t="e">
        <f>'470.1 Hometech - Solatube'!A22</f>
        <v>#NUM!</v>
      </c>
      <c r="C3" t="e">
        <f>'470.1 Hometech - Solatube'!A22</f>
        <v>#NUM!</v>
      </c>
      <c r="D3" t="e">
        <f>'470.1 Hometech - Solatube'!B22</f>
        <v>#NUM!</v>
      </c>
      <c r="E3" t="e">
        <f>'470.1 Hometech - Solatube'!C22</f>
        <v>#NUM!</v>
      </c>
      <c r="F3" s="55" t="e">
        <f>'470.1 Hometech - Solatube'!D22</f>
        <v>#NUM!</v>
      </c>
      <c r="G3" s="99" t="e">
        <f>'470.1 Hometech - Solatube'!E22</f>
        <v>#NUM!</v>
      </c>
      <c r="H3" s="99" t="e">
        <f>E3*G3</f>
        <v>#NUM!</v>
      </c>
    </row>
    <row r="4" spans="1:8" x14ac:dyDescent="0.2">
      <c r="B4" t="e">
        <f>'470.1 Hometech - Solatube'!A23</f>
        <v>#NUM!</v>
      </c>
      <c r="C4" t="e">
        <f>'470.1 Hometech - Solatube'!A23</f>
        <v>#NUM!</v>
      </c>
      <c r="D4" t="e">
        <f>'470.1 Hometech - Solatube'!B23</f>
        <v>#NUM!</v>
      </c>
      <c r="E4" t="e">
        <f>'470.1 Hometech - Solatube'!C23</f>
        <v>#NUM!</v>
      </c>
      <c r="F4" s="55" t="e">
        <f>'470.1 Hometech - Solatube'!D23</f>
        <v>#NUM!</v>
      </c>
      <c r="G4" s="99" t="e">
        <f>'470.1 Hometech - Solatube'!E23</f>
        <v>#NUM!</v>
      </c>
      <c r="H4" s="99" t="e">
        <f t="shared" ref="H4:H7" si="0">E4*G4</f>
        <v>#NUM!</v>
      </c>
    </row>
    <row r="5" spans="1:8" x14ac:dyDescent="0.2">
      <c r="B5">
        <f>'470.1 Hometech - Solatube'!A25</f>
        <v>0</v>
      </c>
      <c r="C5">
        <f>'470.1 Hometech - Solatube'!A25</f>
        <v>0</v>
      </c>
      <c r="D5">
        <f>'470.1 Hometech - Solatube'!B25</f>
        <v>0</v>
      </c>
      <c r="E5">
        <f>'470.1 Hometech - Solatube'!C25</f>
        <v>0</v>
      </c>
      <c r="F5" s="55">
        <f>'470.1 Hometech - Solatube'!D25</f>
        <v>0</v>
      </c>
      <c r="G5" s="99">
        <f>'470.1 Hometech - Solatube'!E25</f>
        <v>0</v>
      </c>
      <c r="H5" s="99">
        <f t="shared" si="0"/>
        <v>0</v>
      </c>
    </row>
    <row r="6" spans="1:8" x14ac:dyDescent="0.2">
      <c r="B6">
        <f>'470.1 Hometech - Solatube'!A26</f>
        <v>0</v>
      </c>
      <c r="C6">
        <f>'470.1 Hometech - Solatube'!A26</f>
        <v>0</v>
      </c>
      <c r="D6">
        <f>'470.1 Hometech - Solatube'!B26</f>
        <v>0</v>
      </c>
      <c r="E6">
        <f>'470.1 Hometech - Solatube'!C26</f>
        <v>0</v>
      </c>
      <c r="F6" s="55">
        <f>'470.1 Hometech - Solatube'!D26</f>
        <v>0</v>
      </c>
      <c r="G6" s="99">
        <f>'470.1 Hometech - Solatube'!E26</f>
        <v>0</v>
      </c>
      <c r="H6" s="99">
        <f t="shared" si="0"/>
        <v>0</v>
      </c>
    </row>
    <row r="7" spans="1:8" x14ac:dyDescent="0.2">
      <c r="B7">
        <f>'470.1 Hometech - Solatube'!A27</f>
        <v>0</v>
      </c>
      <c r="C7">
        <f>'470.1 Hometech - Solatube'!A27</f>
        <v>0</v>
      </c>
      <c r="D7">
        <f>'470.1 Hometech - Solatube'!B27</f>
        <v>0</v>
      </c>
      <c r="E7">
        <f>'470.1 Hometech - Solatube'!C27</f>
        <v>0</v>
      </c>
      <c r="F7" s="55">
        <f>'470.1 Hometech - Solatube'!D27</f>
        <v>0</v>
      </c>
      <c r="G7" s="99">
        <f>'470.1 Hometech - Solatube'!E27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sheetPr codeName="Sheet591">
    <tabColor indexed="10"/>
  </sheetPr>
  <dimension ref="A1:BT136"/>
  <sheetViews>
    <sheetView zoomScaleNormal="100" workbookViewId="0">
      <selection activeCell="H10" sqref="H10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435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4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6</v>
      </c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54347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nelson.orders@carters.co.nz</v>
      </c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33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'435 Interior Hware - C4'!A56</f>
        <v>LLWB9031BN</v>
      </c>
      <c r="B22" s="358" t="str">
        <f t="shared" ref="B22:B33" si="0">VLOOKUP(A22,$A$54:$E$407,2,0)</f>
        <v>WB FUTURA HELIX PASSAGE SET     9031-BN</v>
      </c>
      <c r="C22" s="40">
        <f>VLOOKUP(A22,$A$54:$E$407,3,0)</f>
        <v>6</v>
      </c>
      <c r="D22" s="40" t="str">
        <f>VLOOKUP(A22,$A$54:$E$407,4,0)</f>
        <v>set</v>
      </c>
      <c r="E22" s="434">
        <f>VLOOKUP(A22,$A$54:$E$407,5,0)</f>
        <v>40.869999999999997</v>
      </c>
      <c r="F22" s="390">
        <f>C22*E22</f>
        <v>245.21999999999997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'435 Interior Hware - C4'!A57</f>
        <v>LLWB9032BN</v>
      </c>
      <c r="B23" s="358" t="str">
        <f t="shared" si="0"/>
        <v>WB FUTURA HELIX PRIVACY SET     9032-BN</v>
      </c>
      <c r="C23" s="40">
        <f t="shared" ref="C23:C33" si="1">VLOOKUP(A23,$A$54:$E$407,3,0)</f>
        <v>3</v>
      </c>
      <c r="D23" s="40" t="str">
        <f t="shared" ref="D23:D33" si="2">VLOOKUP(A23,$A$54:$E$407,4,0)</f>
        <v>set</v>
      </c>
      <c r="E23" s="383">
        <f t="shared" ref="E23:E33" si="3">VLOOKUP(A23,$A$54:$E$407,5,0)</f>
        <v>63.86</v>
      </c>
      <c r="F23" s="390">
        <f t="shared" ref="F23:F33" si="4">C23*E23</f>
        <v>191.57999999999998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'435 Interior Hware - C4'!A58</f>
        <v>LLWB9030LDBN</v>
      </c>
      <c r="B24" s="358" t="str">
        <f t="shared" si="0"/>
        <v>WB FUTURA HELIX LEFT DUMMY     9030LD-BN</v>
      </c>
      <c r="C24" s="40">
        <f t="shared" si="1"/>
        <v>7</v>
      </c>
      <c r="D24" s="40" t="str">
        <f t="shared" si="2"/>
        <v>each</v>
      </c>
      <c r="E24" s="383">
        <f t="shared" si="3"/>
        <v>20.36</v>
      </c>
      <c r="F24" s="390">
        <f t="shared" si="4"/>
        <v>142.51999999999998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'435 Interior Hware - C4'!A59</f>
        <v>LLWB9030RDBN</v>
      </c>
      <c r="B25" s="358" t="str">
        <f t="shared" si="0"/>
        <v>WB FUTURA HELIX RIGHT DUMMY     9030RD-BN</v>
      </c>
      <c r="C25" s="40">
        <f t="shared" si="1"/>
        <v>5</v>
      </c>
      <c r="D25" s="40" t="str">
        <f t="shared" si="2"/>
        <v>each</v>
      </c>
      <c r="E25" s="383">
        <f t="shared" si="3"/>
        <v>20.37</v>
      </c>
      <c r="F25" s="390">
        <f t="shared" si="4"/>
        <v>101.85000000000001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>'435 Interior Hware - C4'!A60</f>
        <v>LLCL205A0001</v>
      </c>
      <c r="B26" s="358" t="str">
        <f t="shared" si="0"/>
        <v>CS CL200 PASSAGE HANDLE SATIN CHROME 33-40MM</v>
      </c>
      <c r="C26" s="40">
        <f t="shared" si="1"/>
        <v>2</v>
      </c>
      <c r="D26" s="40" t="str">
        <f t="shared" si="2"/>
        <v>each</v>
      </c>
      <c r="E26" s="383">
        <f t="shared" si="3"/>
        <v>73.75</v>
      </c>
      <c r="F26" s="390">
        <f t="shared" si="4"/>
        <v>147.5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>'435 Interior Hware - C4'!A61</f>
        <v>BHWB5317BN</v>
      </c>
      <c r="B27" s="358" t="str">
        <f t="shared" si="0"/>
        <v>WB 126 X 42MM FLUSH PULL 96MM CRS 5317-BN</v>
      </c>
      <c r="C27" s="40">
        <f t="shared" si="1"/>
        <v>4</v>
      </c>
      <c r="D27" s="40" t="str">
        <f t="shared" si="2"/>
        <v>each</v>
      </c>
      <c r="E27" s="383">
        <f t="shared" si="3"/>
        <v>10.56</v>
      </c>
      <c r="F27" s="390">
        <f t="shared" si="4"/>
        <v>42.24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713" customFormat="1" x14ac:dyDescent="0.2">
      <c r="A28" s="362" t="str">
        <f>'435 Interior Hware - C4'!A62</f>
        <v>GERADSRP2A</v>
      </c>
      <c r="B28" s="358" t="str">
        <f t="shared" ref="B28:B29" si="5">VLOOKUP(A28,$A$54:$E$407,2,0)</f>
        <v>RAVEN DOOR SEAL 19MM SILVER   BRUSH 1MTR RP2A</v>
      </c>
      <c r="C28" s="40">
        <f t="shared" ref="C28:C29" si="6">VLOOKUP(A28,$A$54:$E$407,3,0)</f>
        <v>1</v>
      </c>
      <c r="D28" s="40" t="str">
        <f t="shared" ref="D28:D29" si="7">VLOOKUP(A28,$A$54:$E$407,4,0)</f>
        <v>mtr</v>
      </c>
      <c r="E28" s="383">
        <f t="shared" ref="E28:E29" si="8">VLOOKUP(A28,$A$54:$E$407,5,0)</f>
        <v>24.46</v>
      </c>
      <c r="F28" s="390">
        <f t="shared" ref="F28:F29" si="9">C28*E28</f>
        <v>24.46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713" customFormat="1" x14ac:dyDescent="0.2">
      <c r="A29" s="362" t="str">
        <f>'435 Interior Hware - C4'!A63</f>
        <v>GEWB5256BN</v>
      </c>
      <c r="B29" s="358" t="str">
        <f t="shared" si="5"/>
        <v>WB DOOR STOP 38MM ALUMINIUM FLOOR MOUNT B/NICKEL 5256-BN</v>
      </c>
      <c r="C29" s="40">
        <f t="shared" si="6"/>
        <v>1</v>
      </c>
      <c r="D29" s="40" t="str">
        <f t="shared" si="7"/>
        <v>each</v>
      </c>
      <c r="E29" s="383">
        <f t="shared" si="8"/>
        <v>13.45</v>
      </c>
      <c r="F29" s="390">
        <f t="shared" si="9"/>
        <v>13.45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str">
        <f>'435 Interior Hware - C4'!A64</f>
        <v>GEWB5240BN</v>
      </c>
      <c r="B30" s="358" t="str">
        <f t="shared" si="0"/>
        <v>WB DOOR STOP SKIRTING MOUNT CONCEALED FIX  5240 BN</v>
      </c>
      <c r="C30" s="40">
        <f t="shared" si="1"/>
        <v>17</v>
      </c>
      <c r="D30" s="40" t="str">
        <f t="shared" si="2"/>
        <v>each</v>
      </c>
      <c r="E30" s="383">
        <f t="shared" si="3"/>
        <v>6.16</v>
      </c>
      <c r="F30" s="390">
        <f t="shared" si="4"/>
        <v>104.72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e">
        <f>'435 Interior Hware - C4'!A65</f>
        <v>#NUM!</v>
      </c>
      <c r="B31" s="358" t="e">
        <f t="shared" si="0"/>
        <v>#NUM!</v>
      </c>
      <c r="C31" s="40" t="e">
        <f t="shared" si="1"/>
        <v>#NUM!</v>
      </c>
      <c r="D31" s="40" t="e">
        <f t="shared" si="2"/>
        <v>#NUM!</v>
      </c>
      <c r="E31" s="383" t="e">
        <f t="shared" si="3"/>
        <v>#NUM!</v>
      </c>
      <c r="F31" s="390" t="e">
        <f t="shared" si="4"/>
        <v>#NUM!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 t="e">
        <f>'435 Interior Hware - C4'!A66</f>
        <v>#NUM!</v>
      </c>
      <c r="B32" s="358" t="e">
        <f t="shared" si="0"/>
        <v>#NUM!</v>
      </c>
      <c r="C32" s="40" t="e">
        <f t="shared" si="1"/>
        <v>#NUM!</v>
      </c>
      <c r="D32" s="40" t="e">
        <f t="shared" si="2"/>
        <v>#NUM!</v>
      </c>
      <c r="E32" s="383" t="e">
        <f t="shared" si="3"/>
        <v>#NUM!</v>
      </c>
      <c r="F32" s="390" t="e">
        <f t="shared" si="4"/>
        <v>#NUM!</v>
      </c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72" s="3" customFormat="1" x14ac:dyDescent="0.2">
      <c r="A33" s="362" t="e">
        <f>'435 Interior Hware - C4'!A67</f>
        <v>#NUM!</v>
      </c>
      <c r="B33" s="358" t="e">
        <f t="shared" si="0"/>
        <v>#NUM!</v>
      </c>
      <c r="C33" s="40" t="e">
        <f t="shared" si="1"/>
        <v>#NUM!</v>
      </c>
      <c r="D33" s="40" t="e">
        <f t="shared" si="2"/>
        <v>#NUM!</v>
      </c>
      <c r="E33" s="383" t="e">
        <f t="shared" si="3"/>
        <v>#NUM!</v>
      </c>
      <c r="F33" s="390" t="e">
        <f t="shared" si="4"/>
        <v>#NUM!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72" s="3" customFormat="1" x14ac:dyDescent="0.2">
      <c r="A34" s="362"/>
      <c r="B34" s="358"/>
      <c r="C34" s="38"/>
      <c r="D34" s="40"/>
      <c r="E34" s="383"/>
      <c r="F34" s="390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72" s="3" customFormat="1" x14ac:dyDescent="0.2">
      <c r="A35" s="362"/>
      <c r="B35" s="358"/>
      <c r="C35" s="38"/>
      <c r="D35" s="40"/>
      <c r="E35" s="383"/>
      <c r="F35" s="39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72" s="3" customFormat="1" x14ac:dyDescent="0.2">
      <c r="A36" s="362"/>
      <c r="B36" s="358"/>
      <c r="C36" s="353"/>
      <c r="D36" s="389"/>
      <c r="E36" s="389"/>
      <c r="F36" s="477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72" s="3" customFormat="1" x14ac:dyDescent="0.2">
      <c r="A37" s="363"/>
      <c r="B37" s="361"/>
      <c r="C37" s="360"/>
      <c r="D37" s="363"/>
      <c r="E37" s="363"/>
      <c r="F37" s="391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72" s="3" customFormat="1" x14ac:dyDescent="0.2">
      <c r="A38" s="31"/>
      <c r="B38" s="31"/>
      <c r="C38" s="31"/>
      <c r="D38" s="31"/>
      <c r="E38" s="63" t="s">
        <v>1896</v>
      </c>
      <c r="F38" s="454" t="e">
        <f>SUM(F22:F37)</f>
        <v>#NUM!</v>
      </c>
      <c r="G38" s="387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72" s="3" customFormat="1" x14ac:dyDescent="0.2">
      <c r="E39" s="33" t="s">
        <v>1897</v>
      </c>
      <c r="F39" s="455" t="e">
        <f>F38*15%</f>
        <v>#NUM!</v>
      </c>
      <c r="G39" s="387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72" s="3" customFormat="1" x14ac:dyDescent="0.2">
      <c r="E40" s="33" t="s">
        <v>1395</v>
      </c>
      <c r="F40" s="454" t="e">
        <f>F38+F39</f>
        <v>#NUM!</v>
      </c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72" s="3" customFormat="1" x14ac:dyDescent="0.2">
      <c r="E41" s="33"/>
      <c r="F41" s="222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72" s="3" customFormat="1" ht="24.75" customHeight="1" x14ac:dyDescent="0.2">
      <c r="A42" s="869" t="s">
        <v>1008</v>
      </c>
      <c r="B42" s="869"/>
      <c r="C42" s="869"/>
      <c r="D42" s="869"/>
      <c r="E42" s="869"/>
      <c r="F42" s="86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72" s="3" customFormat="1" ht="18" customHeight="1" x14ac:dyDescent="0.2">
      <c r="A43" s="53"/>
      <c r="B43" s="53"/>
      <c r="C43" s="53"/>
      <c r="D43" s="48"/>
      <c r="E43" s="48"/>
      <c r="F43" s="48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72" s="3" customFormat="1" x14ac:dyDescent="0.2">
      <c r="A44" s="437" t="s">
        <v>3377</v>
      </c>
      <c r="B44" s="466" t="s">
        <v>3337</v>
      </c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72" s="3" customFormat="1" x14ac:dyDescent="0.2">
      <c r="A45" s="386" t="s">
        <v>1006</v>
      </c>
      <c r="B45" s="396" t="s">
        <v>3440</v>
      </c>
      <c r="C45" s="385"/>
      <c r="D45" s="396"/>
      <c r="E45" s="396"/>
      <c r="F45" s="409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72" s="3" customFormat="1" x14ac:dyDescent="0.2">
      <c r="A46" s="386" t="s">
        <v>2391</v>
      </c>
      <c r="B46" s="474" t="s">
        <v>3374</v>
      </c>
      <c r="C46" s="385"/>
      <c r="D46" s="396"/>
      <c r="E46" s="396"/>
      <c r="F46" s="409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72" s="3" customFormat="1" x14ac:dyDescent="0.2">
      <c r="A47" s="386"/>
      <c r="B47" s="474" t="s">
        <v>30840</v>
      </c>
      <c r="C47" s="385"/>
      <c r="D47" s="396"/>
      <c r="E47" s="396"/>
      <c r="F47" s="409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72" s="42" customFormat="1" x14ac:dyDescent="0.2">
      <c r="A48" s="3"/>
      <c r="B48" s="3"/>
      <c r="C48" s="3"/>
      <c r="D48" s="3"/>
      <c r="E48" s="3"/>
      <c r="F48" s="3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2"/>
      <c r="AF48" s="632"/>
      <c r="AG48" s="632"/>
      <c r="AH48" s="632"/>
      <c r="AI48" s="632"/>
      <c r="AJ48" s="632"/>
      <c r="AK48" s="632"/>
      <c r="AL48" s="632"/>
      <c r="AM48" s="632"/>
      <c r="AN48" s="632"/>
      <c r="AO48" s="632"/>
      <c r="AP48" s="632"/>
      <c r="AQ48" s="632"/>
      <c r="AR48" s="632"/>
      <c r="AS48" s="632"/>
      <c r="AT48" s="632"/>
      <c r="AU48" s="632"/>
      <c r="AV48" s="632"/>
      <c r="AW48" s="632"/>
      <c r="AX48" s="632"/>
      <c r="AY48" s="632"/>
      <c r="AZ48" s="632"/>
      <c r="BA48" s="632"/>
      <c r="BB48" s="632"/>
      <c r="BC48" s="632"/>
      <c r="BD48" s="632"/>
      <c r="BE48" s="632"/>
      <c r="BF48" s="632"/>
      <c r="BG48" s="632"/>
      <c r="BH48" s="632"/>
      <c r="BI48" s="632"/>
      <c r="BJ48" s="632"/>
      <c r="BK48" s="632"/>
      <c r="BL48" s="632"/>
      <c r="BM48" s="632"/>
      <c r="BN48" s="632"/>
      <c r="BO48" s="632"/>
      <c r="BP48" s="632"/>
      <c r="BQ48" s="632"/>
      <c r="BR48" s="632"/>
      <c r="BS48" s="632"/>
      <c r="BT48" s="632"/>
    </row>
    <row r="49" spans="1:72" s="42" customFormat="1" x14ac:dyDescent="0.2">
      <c r="A49" s="44" t="s">
        <v>1658</v>
      </c>
      <c r="B49" s="904"/>
      <c r="C49" s="904"/>
      <c r="D49" s="904"/>
      <c r="E49" s="904"/>
      <c r="F49" s="904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  <c r="U49" s="632"/>
      <c r="V49" s="632"/>
      <c r="W49" s="632"/>
      <c r="X49" s="632"/>
      <c r="Y49" s="632"/>
      <c r="Z49" s="632"/>
      <c r="AA49" s="632"/>
      <c r="AB49" s="632"/>
      <c r="AC49" s="632"/>
      <c r="AD49" s="632"/>
      <c r="AE49" s="632"/>
      <c r="AF49" s="632"/>
      <c r="AG49" s="632"/>
      <c r="AH49" s="632"/>
      <c r="AI49" s="632"/>
      <c r="AJ49" s="632"/>
      <c r="AK49" s="632"/>
      <c r="AL49" s="632"/>
      <c r="AM49" s="632"/>
      <c r="AN49" s="632"/>
      <c r="AO49" s="632"/>
      <c r="AP49" s="632"/>
      <c r="AQ49" s="632"/>
      <c r="AR49" s="632"/>
      <c r="AS49" s="632"/>
      <c r="AT49" s="632"/>
      <c r="AU49" s="632"/>
      <c r="AV49" s="632"/>
      <c r="AW49" s="632"/>
      <c r="AX49" s="632"/>
      <c r="AY49" s="632"/>
      <c r="AZ49" s="632"/>
      <c r="BA49" s="632"/>
      <c r="BB49" s="632"/>
      <c r="BC49" s="632"/>
      <c r="BD49" s="632"/>
      <c r="BE49" s="632"/>
      <c r="BF49" s="632"/>
      <c r="BG49" s="632"/>
      <c r="BH49" s="632"/>
      <c r="BI49" s="632"/>
      <c r="BJ49" s="632"/>
      <c r="BK49" s="632"/>
      <c r="BL49" s="632"/>
      <c r="BM49" s="632"/>
      <c r="BN49" s="632"/>
      <c r="BO49" s="632"/>
      <c r="BP49" s="632"/>
      <c r="BQ49" s="632"/>
      <c r="BR49" s="632"/>
      <c r="BS49" s="632"/>
      <c r="BT49" s="632"/>
    </row>
    <row r="50" spans="1:72" s="42" customFormat="1" x14ac:dyDescent="0.2">
      <c r="A50" s="916" t="s">
        <v>2782</v>
      </c>
      <c r="B50" s="916"/>
      <c r="C50" s="916"/>
      <c r="D50" s="916"/>
      <c r="E50" s="916"/>
      <c r="F50" s="916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  <c r="U50" s="632"/>
      <c r="V50" s="632"/>
      <c r="W50" s="632"/>
      <c r="X50" s="632"/>
      <c r="Y50" s="632"/>
      <c r="Z50" s="632"/>
      <c r="AA50" s="632"/>
      <c r="AB50" s="632"/>
      <c r="AC50" s="632"/>
      <c r="AD50" s="632"/>
      <c r="AE50" s="632"/>
      <c r="AF50" s="632"/>
      <c r="AG50" s="632"/>
      <c r="AH50" s="632"/>
      <c r="AI50" s="632"/>
      <c r="AJ50" s="632"/>
      <c r="AK50" s="632"/>
      <c r="AL50" s="632"/>
      <c r="AM50" s="632"/>
      <c r="AN50" s="632"/>
      <c r="AO50" s="632"/>
      <c r="AP50" s="632"/>
      <c r="AQ50" s="632"/>
      <c r="AR50" s="632"/>
      <c r="AS50" s="632"/>
      <c r="AT50" s="632"/>
      <c r="AU50" s="632"/>
      <c r="AV50" s="632"/>
      <c r="AW50" s="632"/>
      <c r="AX50" s="632"/>
      <c r="AY50" s="632"/>
      <c r="AZ50" s="632"/>
      <c r="BA50" s="632"/>
      <c r="BB50" s="632"/>
      <c r="BC50" s="632"/>
      <c r="BD50" s="632"/>
      <c r="BE50" s="632"/>
      <c r="BF50" s="632"/>
      <c r="BG50" s="632"/>
      <c r="BH50" s="632"/>
      <c r="BI50" s="632"/>
      <c r="BJ50" s="632"/>
      <c r="BK50" s="632"/>
      <c r="BL50" s="632"/>
      <c r="BM50" s="632"/>
      <c r="BN50" s="632"/>
      <c r="BO50" s="632"/>
      <c r="BP50" s="632"/>
      <c r="BQ50" s="632"/>
      <c r="BR50" s="632"/>
      <c r="BS50" s="632"/>
      <c r="BT50" s="632"/>
    </row>
    <row r="51" spans="1:72" s="42" customFormat="1" x14ac:dyDescent="0.2">
      <c r="A51" s="916"/>
      <c r="B51" s="916"/>
      <c r="C51" s="916"/>
      <c r="D51" s="916"/>
      <c r="E51" s="916"/>
      <c r="F51" s="916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632"/>
      <c r="V51" s="632"/>
      <c r="W51" s="632"/>
      <c r="X51" s="632"/>
      <c r="Y51" s="632"/>
      <c r="Z51" s="632"/>
      <c r="AA51" s="632"/>
      <c r="AB51" s="632"/>
      <c r="AC51" s="632"/>
      <c r="AD51" s="632"/>
      <c r="AE51" s="632"/>
      <c r="AF51" s="632"/>
      <c r="AG51" s="632"/>
      <c r="AH51" s="632"/>
      <c r="AI51" s="632"/>
      <c r="AJ51" s="632"/>
      <c r="AK51" s="632"/>
      <c r="AL51" s="632"/>
      <c r="AM51" s="632"/>
      <c r="AN51" s="632"/>
      <c r="AO51" s="632"/>
      <c r="AP51" s="632"/>
      <c r="AQ51" s="632"/>
      <c r="AR51" s="632"/>
      <c r="AS51" s="632"/>
      <c r="AT51" s="632"/>
      <c r="AU51" s="632"/>
      <c r="AV51" s="632"/>
      <c r="AW51" s="632"/>
      <c r="AX51" s="632"/>
      <c r="AY51" s="632"/>
      <c r="AZ51" s="632"/>
      <c r="BA51" s="632"/>
      <c r="BB51" s="632"/>
      <c r="BC51" s="632"/>
      <c r="BD51" s="632"/>
      <c r="BE51" s="632"/>
      <c r="BF51" s="632"/>
      <c r="BG51" s="632"/>
      <c r="BH51" s="632"/>
      <c r="BI51" s="632"/>
      <c r="BJ51" s="632"/>
      <c r="BK51" s="632"/>
      <c r="BL51" s="632"/>
      <c r="BM51" s="632"/>
      <c r="BN51" s="632"/>
      <c r="BO51" s="632"/>
      <c r="BP51" s="632"/>
      <c r="BQ51" s="632"/>
      <c r="BR51" s="632"/>
      <c r="BS51" s="632"/>
      <c r="BT51" s="632"/>
    </row>
    <row r="52" spans="1:72" s="42" customFormat="1" x14ac:dyDescent="0.2">
      <c r="A52" s="916"/>
      <c r="B52" s="916"/>
      <c r="C52" s="916"/>
      <c r="D52" s="916"/>
      <c r="E52" s="916"/>
      <c r="F52" s="916"/>
      <c r="G52" s="245"/>
      <c r="H52" s="245"/>
      <c r="I52" s="245"/>
      <c r="J52" s="245"/>
      <c r="K52" s="245"/>
      <c r="L52" s="245"/>
      <c r="M52" s="245"/>
      <c r="N52" s="245"/>
      <c r="O52" s="245"/>
      <c r="P52" s="245"/>
      <c r="Q52" s="245"/>
      <c r="R52" s="245"/>
      <c r="S52" s="245"/>
      <c r="T52" s="245"/>
      <c r="U52" s="632"/>
      <c r="V52" s="632"/>
      <c r="W52" s="632"/>
      <c r="X52" s="632"/>
      <c r="Y52" s="632"/>
      <c r="Z52" s="632"/>
      <c r="AA52" s="632"/>
      <c r="AB52" s="632"/>
      <c r="AC52" s="632"/>
      <c r="AD52" s="632"/>
      <c r="AE52" s="632"/>
      <c r="AF52" s="632"/>
      <c r="AG52" s="632"/>
      <c r="AH52" s="632"/>
      <c r="AI52" s="632"/>
      <c r="AJ52" s="632"/>
      <c r="AK52" s="632"/>
      <c r="AL52" s="632"/>
      <c r="AM52" s="632"/>
      <c r="AN52" s="632"/>
      <c r="AO52" s="632"/>
      <c r="AP52" s="632"/>
      <c r="AQ52" s="632"/>
      <c r="AR52" s="632"/>
      <c r="AS52" s="632"/>
      <c r="AT52" s="632"/>
      <c r="AU52" s="632"/>
      <c r="AV52" s="632"/>
      <c r="AW52" s="632"/>
      <c r="AX52" s="632"/>
      <c r="AY52" s="632"/>
      <c r="AZ52" s="632"/>
      <c r="BA52" s="632"/>
      <c r="BB52" s="632"/>
      <c r="BC52" s="632"/>
      <c r="BD52" s="632"/>
      <c r="BE52" s="632"/>
      <c r="BF52" s="632"/>
      <c r="BG52" s="632"/>
      <c r="BH52" s="632"/>
      <c r="BI52" s="632"/>
      <c r="BJ52" s="632"/>
      <c r="BK52" s="632"/>
      <c r="BL52" s="632"/>
      <c r="BM52" s="632"/>
      <c r="BN52" s="632"/>
      <c r="BO52" s="632"/>
      <c r="BP52" s="632"/>
      <c r="BQ52" s="632"/>
      <c r="BR52" s="632"/>
      <c r="BS52" s="632"/>
      <c r="BT52" s="632"/>
    </row>
    <row r="53" spans="1:72" s="42" customFormat="1" ht="13.5" thickBot="1" x14ac:dyDescent="0.25">
      <c r="A53" s="917"/>
      <c r="B53" s="917"/>
      <c r="C53" s="917"/>
      <c r="D53" s="917"/>
      <c r="E53" s="917"/>
      <c r="F53" s="917"/>
      <c r="G53" s="245"/>
      <c r="H53" s="245"/>
      <c r="I53" s="245"/>
      <c r="J53" s="245"/>
      <c r="K53" s="245"/>
      <c r="L53" s="245"/>
      <c r="M53" s="245"/>
      <c r="N53" s="245"/>
      <c r="O53" s="245"/>
      <c r="P53" s="245"/>
      <c r="Q53" s="245"/>
      <c r="R53" s="245"/>
      <c r="S53" s="245"/>
      <c r="T53" s="245"/>
      <c r="U53" s="632"/>
      <c r="V53" s="632"/>
      <c r="W53" s="632"/>
      <c r="X53" s="632"/>
      <c r="Y53" s="632"/>
      <c r="Z53" s="632"/>
      <c r="AA53" s="632"/>
      <c r="AB53" s="632"/>
      <c r="AC53" s="632"/>
      <c r="AD53" s="632"/>
      <c r="AE53" s="632"/>
      <c r="AF53" s="632"/>
      <c r="AG53" s="632"/>
      <c r="AH53" s="632"/>
      <c r="AI53" s="632"/>
      <c r="AJ53" s="632"/>
      <c r="AK53" s="632"/>
      <c r="AL53" s="632"/>
      <c r="AM53" s="632"/>
      <c r="AN53" s="632"/>
      <c r="AO53" s="632"/>
      <c r="AP53" s="632"/>
      <c r="AQ53" s="632"/>
      <c r="AR53" s="632"/>
      <c r="AS53" s="632"/>
      <c r="AT53" s="632"/>
      <c r="AU53" s="632"/>
      <c r="AV53" s="632"/>
      <c r="AW53" s="632"/>
      <c r="AX53" s="632"/>
      <c r="AY53" s="632"/>
      <c r="AZ53" s="632"/>
      <c r="BA53" s="632"/>
      <c r="BB53" s="632"/>
      <c r="BC53" s="632"/>
      <c r="BD53" s="632"/>
      <c r="BE53" s="632"/>
      <c r="BF53" s="632"/>
      <c r="BG53" s="632"/>
      <c r="BH53" s="632"/>
      <c r="BI53" s="632"/>
      <c r="BJ53" s="632"/>
      <c r="BK53" s="632"/>
      <c r="BL53" s="632"/>
      <c r="BM53" s="632"/>
      <c r="BN53" s="632"/>
      <c r="BO53" s="632"/>
      <c r="BP53" s="632"/>
      <c r="BQ53" s="632"/>
      <c r="BR53" s="632"/>
      <c r="BS53" s="632"/>
      <c r="BT53" s="632"/>
    </row>
    <row r="54" spans="1:72" s="245" customFormat="1" ht="14.25" thickTop="1" thickBot="1" x14ac:dyDescent="0.25"/>
    <row r="55" spans="1:72" s="29" customFormat="1" ht="27" thickBot="1" x14ac:dyDescent="0.45">
      <c r="A55" s="191">
        <v>435</v>
      </c>
      <c r="B55" s="181" t="s">
        <v>827</v>
      </c>
      <c r="C55" s="192"/>
      <c r="D55" s="193"/>
      <c r="E55" s="194"/>
      <c r="F55" s="195"/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72" s="29" customFormat="1" x14ac:dyDescent="0.2">
      <c r="A56" s="209" t="str" cm="1">
        <f t="array" ref="A56">INDEX(XML!D:D,SMALL(IF(($G$1=XML!B:B),ROW(XML!B:B)-MIN(ROW(XML!B:B))+1,""),ROWS($A$1:A1)))</f>
        <v>LLWB9031BN</v>
      </c>
      <c r="B56" s="210" t="str">
        <f>VLOOKUP(A56,'Main Item List'!$A$3:$D$27736,2,0)</f>
        <v>WB FUTURA HELIX PASSAGE SET     9031-BN</v>
      </c>
      <c r="C56" s="219" cm="1">
        <f t="array" ref="C56">INDEX(XML!$J$1:$J$1202,SMALL(IF(($G$1=XML!$B$1:$B$1202),ROW(XML!$B$1:$B$1202)-MIN(ROW(XML!$B$1:$B$1202))+1,""),ROWS($C$1:C1)))</f>
        <v>6</v>
      </c>
      <c r="D56" s="211" t="str">
        <f>VLOOKUP(A56,'Main Item List'!$A$3:$D$27736,3,0)</f>
        <v>set</v>
      </c>
      <c r="E56" s="212">
        <f>VLOOKUP(A56,'Main Item List'!$A$3:$D$27736,4,0)</f>
        <v>40.869999999999997</v>
      </c>
      <c r="F56" s="213">
        <f t="shared" ref="F56:F67" si="10">IFERROR((C56*E56),"0")</f>
        <v>245.21999999999997</v>
      </c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72" s="29" customFormat="1" x14ac:dyDescent="0.2">
      <c r="A57" s="209" t="str" cm="1">
        <f t="array" ref="A57">INDEX(XML!D:D,SMALL(IF(($G$1=XML!B:B),ROW(XML!B:B)-MIN(ROW(XML!B:B))+1,""),ROWS($A$1:A2)))</f>
        <v>LLWB9032BN</v>
      </c>
      <c r="B57" s="210" t="str">
        <f>VLOOKUP(A57,'Main Item List'!$A$3:$D$27736,2,0)</f>
        <v>WB FUTURA HELIX PRIVACY SET     9032-BN</v>
      </c>
      <c r="C57" s="219" cm="1">
        <f t="array" ref="C57">INDEX(XML!$J$1:$J$1202,SMALL(IF(($G$1=XML!$B$1:$B$1202),ROW(XML!$B$1:$B$1202)-MIN(ROW(XML!$B$1:$B$1202))+1,""),ROWS($C$1:C2)))</f>
        <v>3</v>
      </c>
      <c r="D57" s="211" t="str">
        <f>VLOOKUP(A57,'Main Item List'!$A$3:$D$27736,3,0)</f>
        <v>set</v>
      </c>
      <c r="E57" s="212">
        <f>VLOOKUP(A57,'Main Item List'!$A$3:$D$27736,4,0)</f>
        <v>63.86</v>
      </c>
      <c r="F57" s="213">
        <f t="shared" si="10"/>
        <v>191.57999999999998</v>
      </c>
      <c r="G57" s="136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72" s="29" customFormat="1" x14ac:dyDescent="0.2">
      <c r="A58" s="209" t="str" cm="1">
        <f t="array" ref="A58">INDEX(XML!D:D,SMALL(IF(($G$1=XML!B:B),ROW(XML!B:B)-MIN(ROW(XML!B:B))+1,""),ROWS($A$1:A3)))</f>
        <v>LLWB9030LDBN</v>
      </c>
      <c r="B58" s="210" t="str">
        <f>VLOOKUP(A58,'Main Item List'!$A$3:$D$27736,2,0)</f>
        <v>WB FUTURA HELIX LEFT DUMMY     9030LD-BN</v>
      </c>
      <c r="C58" s="219" cm="1">
        <f t="array" ref="C58">INDEX(XML!$J$1:$J$1202,SMALL(IF(($G$1=XML!$B$1:$B$1202),ROW(XML!$B$1:$B$1202)-MIN(ROW(XML!$B$1:$B$1202))+1,""),ROWS($C$1:C3)))</f>
        <v>7</v>
      </c>
      <c r="D58" s="211" t="str">
        <f>VLOOKUP(A58,'Main Item List'!$A$3:$D$27736,3,0)</f>
        <v>each</v>
      </c>
      <c r="E58" s="212">
        <f>VLOOKUP(A58,'Main Item List'!$A$3:$D$27736,4,0)</f>
        <v>20.36</v>
      </c>
      <c r="F58" s="213">
        <f t="shared" si="10"/>
        <v>142.51999999999998</v>
      </c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72" s="29" customFormat="1" x14ac:dyDescent="0.2">
      <c r="A59" s="209" t="str" cm="1">
        <f t="array" ref="A59">INDEX(XML!D:D,SMALL(IF(($G$1=XML!B:B),ROW(XML!B:B)-MIN(ROW(XML!B:B))+1,""),ROWS($A$1:A4)))</f>
        <v>LLWB9030RDBN</v>
      </c>
      <c r="B59" s="210" t="str">
        <f>VLOOKUP(A59,'Main Item List'!$A$3:$D$27736,2,0)</f>
        <v>WB FUTURA HELIX RIGHT DUMMY     9030RD-BN</v>
      </c>
      <c r="C59" s="219" cm="1">
        <f t="array" ref="C59">INDEX(XML!$J$1:$J$1202,SMALL(IF(($G$1=XML!$B$1:$B$1202),ROW(XML!$B$1:$B$1202)-MIN(ROW(XML!$B$1:$B$1202))+1,""),ROWS($C$1:C4)))</f>
        <v>5</v>
      </c>
      <c r="D59" s="211" t="str">
        <f>VLOOKUP(A59,'Main Item List'!$A$3:$D$27736,3,0)</f>
        <v>each</v>
      </c>
      <c r="E59" s="212">
        <f>VLOOKUP(A59,'Main Item List'!$A$3:$D$27736,4,0)</f>
        <v>20.37</v>
      </c>
      <c r="F59" s="213">
        <f t="shared" si="10"/>
        <v>101.85000000000001</v>
      </c>
      <c r="G59" s="136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72" s="29" customFormat="1" x14ac:dyDescent="0.2">
      <c r="A60" s="209" t="str" cm="1">
        <f t="array" ref="A60">INDEX(XML!D:D,SMALL(IF(($G$1=XML!B:B),ROW(XML!B:B)-MIN(ROW(XML!B:B))+1,""),ROWS($A$1:A5)))</f>
        <v>LLCL205A0001</v>
      </c>
      <c r="B60" s="210" t="str">
        <f>VLOOKUP(A60,'Main Item List'!$A$3:$D$27736,2,0)</f>
        <v>CS CL200 PASSAGE HANDLE SATIN CHROME 33-40MM</v>
      </c>
      <c r="C60" s="219" cm="1">
        <f t="array" ref="C60">INDEX(XML!$J$1:$J$1202,SMALL(IF(($G$1=XML!$B$1:$B$1202),ROW(XML!$B$1:$B$1202)-MIN(ROW(XML!$B$1:$B$1202))+1,""),ROWS($C$1:C5)))</f>
        <v>2</v>
      </c>
      <c r="D60" s="211" t="str">
        <f>VLOOKUP(A60,'Main Item List'!$A$3:$D$27736,3,0)</f>
        <v>each</v>
      </c>
      <c r="E60" s="212">
        <f>VLOOKUP(A60,'Main Item List'!$A$3:$D$27736,4,0)</f>
        <v>73.75</v>
      </c>
      <c r="F60" s="213">
        <f t="shared" si="10"/>
        <v>147.5</v>
      </c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72" s="29" customFormat="1" x14ac:dyDescent="0.2">
      <c r="A61" s="209" t="str" cm="1">
        <f t="array" ref="A61">INDEX(XML!D:D,SMALL(IF(($G$1=XML!B:B),ROW(XML!B:B)-MIN(ROW(XML!B:B))+1,""),ROWS($A$1:A6)))</f>
        <v>BHWB5317BN</v>
      </c>
      <c r="B61" s="210" t="str">
        <f>VLOOKUP(A61,'Main Item List'!$A$3:$D$27736,2,0)</f>
        <v>WB 126 X 42MM FLUSH PULL 96MM CRS 5317-BN</v>
      </c>
      <c r="C61" s="219" cm="1">
        <f t="array" ref="C61">INDEX(XML!$J$1:$J$1202,SMALL(IF(($G$1=XML!$B$1:$B$1202),ROW(XML!$B$1:$B$1202)-MIN(ROW(XML!$B$1:$B$1202))+1,""),ROWS($C$1:C6)))</f>
        <v>4</v>
      </c>
      <c r="D61" s="211" t="str">
        <f>VLOOKUP(A61,'Main Item List'!$A$3:$D$27736,3,0)</f>
        <v>each</v>
      </c>
      <c r="E61" s="212">
        <f>VLOOKUP(A61,'Main Item List'!$A$3:$D$27736,4,0)</f>
        <v>10.56</v>
      </c>
      <c r="F61" s="213">
        <f t="shared" si="10"/>
        <v>42.24</v>
      </c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72" s="29" customFormat="1" x14ac:dyDescent="0.2">
      <c r="A62" s="209" t="str" cm="1">
        <f t="array" ref="A62">INDEX(XML!D:D,SMALL(IF(($G$1=XML!B:B),ROW(XML!B:B)-MIN(ROW(XML!B:B))+1,""),ROWS($A$1:A7)))</f>
        <v>GERADSRP2A</v>
      </c>
      <c r="B62" s="210" t="str">
        <f>VLOOKUP(A62,'Main Item List'!$A$3:$D$27736,2,0)</f>
        <v>RAVEN DOOR SEAL 19MM SILVER   BRUSH 1MTR RP2A</v>
      </c>
      <c r="C62" s="219" cm="1">
        <f t="array" ref="C62">INDEX(XML!$J$1:$J$1202,SMALL(IF(($G$1=XML!$B$1:$B$1202),ROW(XML!$B$1:$B$1202)-MIN(ROW(XML!$B$1:$B$1202))+1,""),ROWS($C$1:C7)))</f>
        <v>1</v>
      </c>
      <c r="D62" s="211" t="str">
        <f>VLOOKUP(A62,'Main Item List'!$A$3:$D$27736,3,0)</f>
        <v>mtr</v>
      </c>
      <c r="E62" s="212">
        <f>VLOOKUP(A62,'Main Item List'!$A$3:$D$27736,4,0)</f>
        <v>24.46</v>
      </c>
      <c r="F62" s="213">
        <f t="shared" si="10"/>
        <v>24.46</v>
      </c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72" s="29" customFormat="1" x14ac:dyDescent="0.2">
      <c r="A63" s="209" t="str" cm="1">
        <f t="array" ref="A63">INDEX(XML!D:D,SMALL(IF(($G$1=XML!B:B),ROW(XML!B:B)-MIN(ROW(XML!B:B))+1,""),ROWS($A$1:A8)))</f>
        <v>GEWB5256BN</v>
      </c>
      <c r="B63" s="210" t="str">
        <f>VLOOKUP(A63,'Main Item List'!$A$3:$D$27736,2,0)</f>
        <v>WB DOOR STOP 38MM ALUMINIUM FLOOR MOUNT B/NICKEL 5256-BN</v>
      </c>
      <c r="C63" s="219" cm="1">
        <f t="array" ref="C63">INDEX(XML!$J$1:$J$1202,SMALL(IF(($G$1=XML!$B$1:$B$1202),ROW(XML!$B$1:$B$1202)-MIN(ROW(XML!$B$1:$B$1202))+1,""),ROWS($C$1:C8)))</f>
        <v>1</v>
      </c>
      <c r="D63" s="211" t="str">
        <f>VLOOKUP(A63,'Main Item List'!$A$3:$D$27736,3,0)</f>
        <v>each</v>
      </c>
      <c r="E63" s="212">
        <f>VLOOKUP(A63,'Main Item List'!$A$3:$D$27736,4,0)</f>
        <v>13.45</v>
      </c>
      <c r="F63" s="213">
        <f t="shared" si="10"/>
        <v>13.45</v>
      </c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72" s="29" customFormat="1" x14ac:dyDescent="0.2">
      <c r="A64" s="209" t="str" cm="1">
        <f t="array" ref="A64">INDEX(XML!D:D,SMALL(IF(($G$1=XML!B:B),ROW(XML!B:B)-MIN(ROW(XML!B:B))+1,""),ROWS($A$1:A9)))</f>
        <v>GEWB5240BN</v>
      </c>
      <c r="B64" s="210" t="str">
        <f>VLOOKUP(A64,'Main Item List'!$A$3:$D$27736,2,0)</f>
        <v>WB DOOR STOP SKIRTING MOUNT CONCEALED FIX  5240 BN</v>
      </c>
      <c r="C64" s="219" cm="1">
        <f t="array" ref="C64">INDEX(XML!$J$1:$J$1202,SMALL(IF(($G$1=XML!$B$1:$B$1202),ROW(XML!$B$1:$B$1202)-MIN(ROW(XML!$B$1:$B$1202))+1,""),ROWS($C$1:C9)))</f>
        <v>17</v>
      </c>
      <c r="D64" s="211" t="str">
        <f>VLOOKUP(A64,'Main Item List'!$A$3:$D$27736,3,0)</f>
        <v>each</v>
      </c>
      <c r="E64" s="212">
        <f>VLOOKUP(A64,'Main Item List'!$A$3:$D$27736,4,0)</f>
        <v>6.16</v>
      </c>
      <c r="F64" s="213">
        <f t="shared" si="10"/>
        <v>104.72</v>
      </c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09" t="e" cm="1">
        <f t="array" ref="A65">INDEX(XML!D:D,SMALL(IF(($G$1=XML!B:B),ROW(XML!B:B)-MIN(ROW(XML!B:B))+1,""),ROWS($A$1:A10)))</f>
        <v>#NUM!</v>
      </c>
      <c r="B65" s="210" t="e">
        <f>VLOOKUP(A65,'Main Item List'!$A$3:$D$27736,2,0)</f>
        <v>#NUM!</v>
      </c>
      <c r="C65" s="219" t="e" cm="1">
        <f t="array" ref="C65">INDEX(XML!$J$1:$J$1202,SMALL(IF(($G$1=XML!$B$1:$B$1202),ROW(XML!$B$1:$B$1202)-MIN(ROW(XML!$B$1:$B$1202))+1,""),ROWS($C$1:C10)))</f>
        <v>#NUM!</v>
      </c>
      <c r="D65" s="211" t="e">
        <f>VLOOKUP(A65,'Main Item List'!$A$3:$D$27736,3,0)</f>
        <v>#NUM!</v>
      </c>
      <c r="E65" s="212" t="e">
        <f>VLOOKUP(A65,'Main Item List'!$A$3:$D$27736,4,0)</f>
        <v>#NUM!</v>
      </c>
      <c r="F65" s="213" t="str">
        <f t="shared" si="10"/>
        <v>0</v>
      </c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09" t="e" cm="1">
        <f t="array" ref="A66">INDEX(XML!D:D,SMALL(IF(($G$1=XML!B:B),ROW(XML!B:B)-MIN(ROW(XML!B:B))+1,""),ROWS($A$1:A11)))</f>
        <v>#NUM!</v>
      </c>
      <c r="B66" s="210" t="e">
        <f>VLOOKUP(A66,'Main Item List'!$A$3:$D$27736,2,0)</f>
        <v>#NUM!</v>
      </c>
      <c r="C66" s="219" t="e" cm="1">
        <f t="array" ref="C66">INDEX(XML!$J$1:$J$1202,SMALL(IF(($G$1=XML!$B$1:$B$1202),ROW(XML!$B$1:$B$1202)-MIN(ROW(XML!$B$1:$B$1202))+1,""),ROWS($C$1:C11)))</f>
        <v>#NUM!</v>
      </c>
      <c r="D66" s="211" t="e">
        <f>VLOOKUP(A66,'Main Item List'!$A$3:$D$27736,3,0)</f>
        <v>#NUM!</v>
      </c>
      <c r="E66" s="212" t="e">
        <f>VLOOKUP(A66,'Main Item List'!$A$3:$D$27736,4,0)</f>
        <v>#NUM!</v>
      </c>
      <c r="F66" s="213" t="str">
        <f t="shared" si="10"/>
        <v>0</v>
      </c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09" t="e" cm="1">
        <f t="array" ref="A67">INDEX(XML!D:D,SMALL(IF(($G$1=XML!B:B),ROW(XML!B:B)-MIN(ROW(XML!B:B))+1,""),ROWS($A$1:A12)))</f>
        <v>#NUM!</v>
      </c>
      <c r="B67" s="210" t="e">
        <f>VLOOKUP(A67,'Main Item List'!$A$3:$D$27736,2,0)</f>
        <v>#NUM!</v>
      </c>
      <c r="C67" s="219" t="e" cm="1">
        <f t="array" ref="C67">INDEX(XML!$J$1:$J$1202,SMALL(IF(($G$1=XML!$B$1:$B$1202),ROW(XML!$B$1:$B$1202)-MIN(ROW(XML!$B$1:$B$1202))+1,""),ROWS($C$1:C12)))</f>
        <v>#NUM!</v>
      </c>
      <c r="D67" s="211" t="e">
        <f>VLOOKUP(A67,'Main Item List'!$A$3:$D$27736,3,0)</f>
        <v>#NUM!</v>
      </c>
      <c r="E67" s="212" t="e">
        <f>VLOOKUP(A67,'Main Item List'!$A$3:$D$27736,4,0)</f>
        <v>#NUM!</v>
      </c>
      <c r="F67" s="213" t="str">
        <f t="shared" si="10"/>
        <v>0</v>
      </c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160"/>
      <c r="B68" s="220"/>
      <c r="C68" s="221"/>
      <c r="D68" s="220"/>
      <c r="E68" s="222"/>
      <c r="F68" s="145"/>
      <c r="G68" s="136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160"/>
      <c r="B69" s="813" t="s">
        <v>2452</v>
      </c>
      <c r="C69" s="813"/>
      <c r="D69" s="813"/>
      <c r="E69" s="159">
        <f>SUM(F56:F68)</f>
        <v>1013.5400000000001</v>
      </c>
      <c r="F69" s="145"/>
      <c r="G69" s="136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45" customFormat="1" x14ac:dyDescent="0.2"/>
    <row r="71" spans="1:20" s="245" customFormat="1" x14ac:dyDescent="0.2"/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</sheetData>
  <mergeCells count="8">
    <mergeCell ref="B69:D69"/>
    <mergeCell ref="D6:F6"/>
    <mergeCell ref="A42:F42"/>
    <mergeCell ref="A52:F52"/>
    <mergeCell ref="A53:F53"/>
    <mergeCell ref="B49:F49"/>
    <mergeCell ref="A50:F50"/>
    <mergeCell ref="A51:F51"/>
  </mergeCells>
  <phoneticPr fontId="75" type="noConversion"/>
  <dataValidations count="1">
    <dataValidation type="list" allowBlank="1" showInputMessage="1" showErrorMessage="1" sqref="H9" xr:uid="{2100FF11-873D-4CA2-8025-6DC6A9757542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A2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sheetPr codeName="Sheet142">
    <tabColor rgb="FFFFFF00"/>
  </sheetPr>
  <dimension ref="A1:H1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CONCATENATE('435 Interior Hware - C4'!E9,"/",'435 Interior Hware - C4'!F9)</f>
        <v>JNB 20058/435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'435 Interior Hware - C4'!A11</f>
        <v>Carters - 3057148 - MAIN ACCOUNT</v>
      </c>
    </row>
    <row r="3" spans="1:8" x14ac:dyDescent="0.2">
      <c r="B3" t="str">
        <f>'435 Interior Hware - C4'!A22</f>
        <v>LLWB9031BN</v>
      </c>
      <c r="C3" t="str">
        <f>'435 Interior Hware - C4'!A22</f>
        <v>LLWB9031BN</v>
      </c>
      <c r="D3" t="str">
        <f>'435 Interior Hware - C4'!B22</f>
        <v>WB FUTURA HELIX PASSAGE SET     9031-BN</v>
      </c>
      <c r="E3" s="14">
        <f>'435 Interior Hware - C4'!C22</f>
        <v>6</v>
      </c>
      <c r="F3" s="75" t="str">
        <f>'435 Interior Hware - C4'!D22</f>
        <v>set</v>
      </c>
      <c r="G3">
        <f>'435 Interior Hware - C4'!E22</f>
        <v>40.869999999999997</v>
      </c>
      <c r="H3" s="99">
        <f>E3*G3</f>
        <v>245.21999999999997</v>
      </c>
    </row>
    <row r="4" spans="1:8" x14ac:dyDescent="0.2">
      <c r="B4" t="str">
        <f>'435 Interior Hware - C4'!A23</f>
        <v>LLWB9032BN</v>
      </c>
      <c r="C4" t="str">
        <f>'435 Interior Hware - C4'!A23</f>
        <v>LLWB9032BN</v>
      </c>
      <c r="D4" t="str">
        <f>'435 Interior Hware - C4'!B23</f>
        <v>WB FUTURA HELIX PRIVACY SET     9032-BN</v>
      </c>
      <c r="E4" s="14">
        <f>'435 Interior Hware - C4'!C23</f>
        <v>3</v>
      </c>
      <c r="F4" s="75" t="str">
        <f>'435 Interior Hware - C4'!D23</f>
        <v>set</v>
      </c>
      <c r="G4">
        <f>'435 Interior Hware - C4'!E23</f>
        <v>63.86</v>
      </c>
      <c r="H4" s="99">
        <f t="shared" ref="H4:H13" si="0">E4*G4</f>
        <v>191.57999999999998</v>
      </c>
    </row>
    <row r="5" spans="1:8" x14ac:dyDescent="0.2">
      <c r="B5" t="str">
        <f>'435 Interior Hware - C4'!A24</f>
        <v>LLWB9030LDBN</v>
      </c>
      <c r="C5" t="str">
        <f>'435 Interior Hware - C4'!A24</f>
        <v>LLWB9030LDBN</v>
      </c>
      <c r="D5" t="str">
        <f>'435 Interior Hware - C4'!B24</f>
        <v>WB FUTURA HELIX LEFT DUMMY     9030LD-BN</v>
      </c>
      <c r="E5" s="14">
        <f>'435 Interior Hware - C4'!C24</f>
        <v>7</v>
      </c>
      <c r="F5" s="75" t="str">
        <f>'435 Interior Hware - C4'!D24</f>
        <v>each</v>
      </c>
      <c r="G5">
        <f>'435 Interior Hware - C4'!E24</f>
        <v>20.36</v>
      </c>
      <c r="H5" s="99">
        <f t="shared" si="0"/>
        <v>142.51999999999998</v>
      </c>
    </row>
    <row r="6" spans="1:8" x14ac:dyDescent="0.2">
      <c r="B6" t="str">
        <f>'435 Interior Hware - C4'!A25</f>
        <v>LLWB9030RDBN</v>
      </c>
      <c r="C6" t="str">
        <f>'435 Interior Hware - C4'!A25</f>
        <v>LLWB9030RDBN</v>
      </c>
      <c r="D6" t="str">
        <f>'435 Interior Hware - C4'!B25</f>
        <v>WB FUTURA HELIX RIGHT DUMMY     9030RD-BN</v>
      </c>
      <c r="E6" s="14">
        <f>'435 Interior Hware - C4'!C25</f>
        <v>5</v>
      </c>
      <c r="F6" s="75" t="str">
        <f>'435 Interior Hware - C4'!D25</f>
        <v>each</v>
      </c>
      <c r="G6">
        <f>'435 Interior Hware - C4'!E25</f>
        <v>20.37</v>
      </c>
      <c r="H6" s="99">
        <f t="shared" si="0"/>
        <v>101.85000000000001</v>
      </c>
    </row>
    <row r="7" spans="1:8" x14ac:dyDescent="0.2">
      <c r="B7" t="str">
        <f>'435 Interior Hware - C4'!A26</f>
        <v>LLCL205A0001</v>
      </c>
      <c r="C7" t="str">
        <f>'435 Interior Hware - C4'!A26</f>
        <v>LLCL205A0001</v>
      </c>
      <c r="D7" t="str">
        <f>'435 Interior Hware - C4'!B26</f>
        <v>CS CL200 PASSAGE HANDLE SATIN CHROME 33-40MM</v>
      </c>
      <c r="E7" s="14">
        <f>'435 Interior Hware - C4'!C26</f>
        <v>2</v>
      </c>
      <c r="F7" s="75" t="str">
        <f>'435 Interior Hware - C4'!D26</f>
        <v>each</v>
      </c>
      <c r="G7">
        <f>'435 Interior Hware - C4'!E26</f>
        <v>73.75</v>
      </c>
      <c r="H7" s="99">
        <f t="shared" si="0"/>
        <v>147.5</v>
      </c>
    </row>
    <row r="8" spans="1:8" x14ac:dyDescent="0.2">
      <c r="B8" t="str">
        <f>'435 Interior Hware - C4'!A27</f>
        <v>BHWB5317BN</v>
      </c>
      <c r="C8" t="str">
        <f>'435 Interior Hware - C4'!A27</f>
        <v>BHWB5317BN</v>
      </c>
      <c r="D8" t="str">
        <f>'435 Interior Hware - C4'!B27</f>
        <v>WB 126 X 42MM FLUSH PULL 96MM CRS 5317-BN</v>
      </c>
      <c r="E8" s="14">
        <f>'435 Interior Hware - C4'!C27</f>
        <v>4</v>
      </c>
      <c r="F8" s="75" t="str">
        <f>'435 Interior Hware - C4'!D27</f>
        <v>each</v>
      </c>
      <c r="G8">
        <f>'435 Interior Hware - C4'!E27</f>
        <v>10.56</v>
      </c>
      <c r="H8" s="99">
        <f t="shared" si="0"/>
        <v>42.24</v>
      </c>
    </row>
    <row r="9" spans="1:8" x14ac:dyDescent="0.2">
      <c r="B9" t="str">
        <f>'435 Interior Hware - C4'!A30</f>
        <v>GEWB5240BN</v>
      </c>
      <c r="C9" t="str">
        <f>'435 Interior Hware - C4'!A30</f>
        <v>GEWB5240BN</v>
      </c>
      <c r="D9" t="str">
        <f>'435 Interior Hware - C4'!B30</f>
        <v>WB DOOR STOP SKIRTING MOUNT CONCEALED FIX  5240 BN</v>
      </c>
      <c r="E9" s="14">
        <f>'435 Interior Hware - C4'!C30</f>
        <v>17</v>
      </c>
      <c r="F9" s="75" t="str">
        <f>'435 Interior Hware - C4'!D30</f>
        <v>each</v>
      </c>
      <c r="G9">
        <f>'435 Interior Hware - C4'!E30</f>
        <v>6.16</v>
      </c>
      <c r="H9" s="99">
        <f t="shared" si="0"/>
        <v>104.72</v>
      </c>
    </row>
    <row r="10" spans="1:8" x14ac:dyDescent="0.2">
      <c r="B10" t="e">
        <f>'435 Interior Hware - C4'!A31</f>
        <v>#NUM!</v>
      </c>
      <c r="C10" t="e">
        <f>'435 Interior Hware - C4'!A31</f>
        <v>#NUM!</v>
      </c>
      <c r="D10" t="e">
        <f>'435 Interior Hware - C4'!B31</f>
        <v>#NUM!</v>
      </c>
      <c r="E10" s="14" t="e">
        <f>'435 Interior Hware - C4'!C31</f>
        <v>#NUM!</v>
      </c>
      <c r="F10" s="75" t="e">
        <f>'435 Interior Hware - C4'!D31</f>
        <v>#NUM!</v>
      </c>
      <c r="G10" t="e">
        <f>'435 Interior Hware - C4'!E31</f>
        <v>#NUM!</v>
      </c>
      <c r="H10" s="99" t="e">
        <f t="shared" si="0"/>
        <v>#NUM!</v>
      </c>
    </row>
    <row r="11" spans="1:8" x14ac:dyDescent="0.2">
      <c r="B11" t="e">
        <f>'435 Interior Hware - C4'!A32</f>
        <v>#NUM!</v>
      </c>
      <c r="C11" t="e">
        <f>'435 Interior Hware - C4'!A32</f>
        <v>#NUM!</v>
      </c>
      <c r="D11" t="e">
        <f>'435 Interior Hware - C4'!B32</f>
        <v>#NUM!</v>
      </c>
      <c r="E11" s="14" t="e">
        <f>'435 Interior Hware - C4'!C32</f>
        <v>#NUM!</v>
      </c>
      <c r="F11" s="75" t="e">
        <f>'435 Interior Hware - C4'!D32</f>
        <v>#NUM!</v>
      </c>
      <c r="G11" t="e">
        <f>'435 Interior Hware - C4'!E32</f>
        <v>#NUM!</v>
      </c>
      <c r="H11" s="99" t="e">
        <f t="shared" si="0"/>
        <v>#NUM!</v>
      </c>
    </row>
    <row r="12" spans="1:8" x14ac:dyDescent="0.2">
      <c r="B12" t="e">
        <f>'435 Interior Hware - C4'!A33</f>
        <v>#NUM!</v>
      </c>
      <c r="C12" t="e">
        <f>'435 Interior Hware - C4'!A33</f>
        <v>#NUM!</v>
      </c>
      <c r="D12" t="e">
        <f>'435 Interior Hware - C4'!B33</f>
        <v>#NUM!</v>
      </c>
      <c r="E12" s="14" t="e">
        <f>'435 Interior Hware - C4'!C33</f>
        <v>#NUM!</v>
      </c>
      <c r="F12" s="75" t="e">
        <f>'435 Interior Hware - C4'!D33</f>
        <v>#NUM!</v>
      </c>
      <c r="G12" t="e">
        <f>'435 Interior Hware - C4'!E33</f>
        <v>#NUM!</v>
      </c>
      <c r="H12" s="99" t="e">
        <f t="shared" si="0"/>
        <v>#NUM!</v>
      </c>
    </row>
    <row r="13" spans="1:8" x14ac:dyDescent="0.2">
      <c r="B13">
        <f>'435 Interior Hware - C4'!A36</f>
        <v>0</v>
      </c>
      <c r="C13">
        <f>'435 Interior Hware - C4'!A36</f>
        <v>0</v>
      </c>
      <c r="D13">
        <f>'435 Interior Hware - C4'!B36</f>
        <v>0</v>
      </c>
      <c r="E13" s="14">
        <f>'435 Interior Hware - C4'!C36</f>
        <v>0</v>
      </c>
      <c r="F13" s="75">
        <f>'435 Interior Hware - C4'!D36</f>
        <v>0</v>
      </c>
      <c r="G13">
        <f>'435 Interior Hware - C4'!E36</f>
        <v>0</v>
      </c>
      <c r="H13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sheetPr codeName="Sheet143">
    <tabColor indexed="10"/>
  </sheetPr>
  <dimension ref="A1:T122"/>
  <sheetViews>
    <sheetView zoomScaleNormal="100" workbookViewId="0">
      <selection activeCell="B2" sqref="B2"/>
    </sheetView>
  </sheetViews>
  <sheetFormatPr defaultRowHeight="12.75" x14ac:dyDescent="0.2"/>
  <cols>
    <col min="1" max="1" width="16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465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54354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69">
        <v>1093</v>
      </c>
      <c r="F10" s="54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Fisher &amp; Paykel - A/C # 547233</v>
      </c>
      <c r="B11" s="23"/>
      <c r="D11" s="33" t="s">
        <v>905</v>
      </c>
      <c r="E11" s="33"/>
      <c r="F11" s="343">
        <f ca="1">NOW()</f>
        <v>44232.452986226854</v>
      </c>
      <c r="G11" s="379" t="s">
        <v>52559</v>
      </c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78 Springs Rd, East Tamaki, P.O.Box 58550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09 273 0660</v>
      </c>
      <c r="C13" s="36"/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0" t="str">
        <f>VLOOKUP(C10,Suppliers!$A$1:$H$674,5,0)</f>
        <v>021 195 7251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nzcommercialsales@fisherpaykel.com</v>
      </c>
      <c r="C15" s="36"/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Pat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'465 Kitchen Appliances '!A47</f>
        <v>CI905DTB3</v>
      </c>
      <c r="B22" s="358" t="str">
        <f>VLOOKUP(A22,$A$45:$E$400,2,0)</f>
        <v>Cooktop F&amp;P Induction</v>
      </c>
      <c r="C22" s="40">
        <f>VLOOKUP(A22,$A$45:$E$400,3,0)</f>
        <v>1</v>
      </c>
      <c r="D22" s="40" t="str">
        <f>VLOOKUP(A22,$A$45:$E$400,4,0)</f>
        <v>each</v>
      </c>
      <c r="E22" s="434">
        <f>VLOOKUP(A22,$A$45:$E$400,5,0)</f>
        <v>1868</v>
      </c>
      <c r="F22" s="390">
        <f>C22*E22</f>
        <v>1868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>'465 Kitchen Appliances '!A48</f>
        <v>OB60SL7DEX1</v>
      </c>
      <c r="B23" s="358" t="str">
        <f t="shared" ref="B23:B27" si="0">VLOOKUP(A23,$A$45:$E$400,2,0)</f>
        <v>Oven F&amp;P Designer Single 90L</v>
      </c>
      <c r="C23" s="40">
        <f t="shared" ref="C23:C27" si="1">VLOOKUP(A23,$A$45:$E$400,3,0)</f>
        <v>1</v>
      </c>
      <c r="D23" s="40" t="str">
        <f t="shared" ref="D23:D27" si="2">VLOOKUP(A23,$A$45:$E$400,4,0)</f>
        <v>each</v>
      </c>
      <c r="E23" s="383">
        <f t="shared" ref="E23:E27" si="3">VLOOKUP(A23,$A$45:$E$400,5,0)</f>
        <v>958</v>
      </c>
      <c r="F23" s="390">
        <f t="shared" ref="F23:F27" si="4">C23*E23</f>
        <v>958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>'465 Kitchen Appliances '!A49</f>
        <v>HC90DCXB3</v>
      </c>
      <c r="B24" s="358" t="str">
        <f t="shared" si="0"/>
        <v>Rangehood F&amp;P Designer Canopy</v>
      </c>
      <c r="C24" s="40">
        <f t="shared" si="1"/>
        <v>1</v>
      </c>
      <c r="D24" s="40" t="str">
        <f t="shared" si="2"/>
        <v>each</v>
      </c>
      <c r="E24" s="383">
        <f t="shared" si="3"/>
        <v>584</v>
      </c>
      <c r="F24" s="390">
        <f t="shared" si="4"/>
        <v>584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>'465 Kitchen Appliances '!A50</f>
        <v>RF610ADUX5</v>
      </c>
      <c r="B25" s="358" t="str">
        <f t="shared" si="0"/>
        <v>Refrig F&amp;P Designer French Door Ice&amp;Water S/Steel Refrigerator/Freezer</v>
      </c>
      <c r="C25" s="40">
        <f t="shared" si="1"/>
        <v>1</v>
      </c>
      <c r="D25" s="40" t="str">
        <f t="shared" si="2"/>
        <v>each</v>
      </c>
      <c r="E25" s="383">
        <f t="shared" si="3"/>
        <v>2552</v>
      </c>
      <c r="F25" s="390">
        <f t="shared" si="4"/>
        <v>2552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'465 Kitchen Appliances '!A51</f>
        <v>#NUM!</v>
      </c>
      <c r="B26" s="358" t="e">
        <f t="shared" si="0"/>
        <v>#NUM!</v>
      </c>
      <c r="C26" s="40" t="e">
        <f t="shared" si="1"/>
        <v>#NUM!</v>
      </c>
      <c r="D26" s="40" t="e">
        <f t="shared" si="2"/>
        <v>#NUM!</v>
      </c>
      <c r="E26" s="383" t="e">
        <f t="shared" si="3"/>
        <v>#NUM!</v>
      </c>
      <c r="F26" s="390" t="e">
        <f t="shared" si="4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>'465 Kitchen Appliances '!A52</f>
        <v>#NUM!</v>
      </c>
      <c r="B27" s="358" t="e">
        <f t="shared" si="0"/>
        <v>#NUM!</v>
      </c>
      <c r="C27" s="40" t="e">
        <f t="shared" si="1"/>
        <v>#NUM!</v>
      </c>
      <c r="D27" s="40" t="e">
        <f t="shared" si="2"/>
        <v>#NUM!</v>
      </c>
      <c r="E27" s="383" t="e">
        <f t="shared" si="3"/>
        <v>#NUM!</v>
      </c>
      <c r="F27" s="390" t="e">
        <f t="shared" si="4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59"/>
      <c r="C28" s="353"/>
      <c r="D28" s="389"/>
      <c r="E28" s="389"/>
      <c r="F28" s="477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89"/>
      <c r="B29" s="424"/>
      <c r="C29" s="353"/>
      <c r="D29" s="389"/>
      <c r="E29" s="389"/>
      <c r="F29" s="477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89"/>
      <c r="B30" s="424"/>
      <c r="C30" s="353"/>
      <c r="D30" s="389"/>
      <c r="E30" s="389"/>
      <c r="F30" s="477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3"/>
      <c r="B31" s="361"/>
      <c r="C31" s="360"/>
      <c r="D31" s="363"/>
      <c r="E31" s="363"/>
      <c r="F31" s="391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1"/>
      <c r="B32" s="31"/>
      <c r="C32" s="31"/>
      <c r="D32" s="31"/>
      <c r="E32" s="63" t="s">
        <v>1896</v>
      </c>
      <c r="F32" s="454" t="e">
        <f>SUM(F22:F31)</f>
        <v>#NUM!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1897</v>
      </c>
      <c r="F33" s="455" t="e">
        <f>F32*15%</f>
        <v>#NUM!</v>
      </c>
      <c r="G33" s="387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 t="s">
        <v>1395</v>
      </c>
      <c r="F34" s="454" t="e">
        <f>F32+F33</f>
        <v>#NUM!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/>
      <c r="F35" s="222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24.75" customHeight="1" x14ac:dyDescent="0.2">
      <c r="A36" s="869" t="s">
        <v>1008</v>
      </c>
      <c r="B36" s="869"/>
      <c r="C36" s="869"/>
      <c r="D36" s="869"/>
      <c r="E36" s="869"/>
      <c r="F36" s="86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53"/>
      <c r="B37" s="53"/>
      <c r="C37" s="53"/>
      <c r="D37" s="48"/>
      <c r="E37" s="48"/>
      <c r="F37" s="48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25.5" x14ac:dyDescent="0.2">
      <c r="A38" s="338" t="s">
        <v>4782</v>
      </c>
      <c r="B38" s="571"/>
      <c r="C38" s="53"/>
      <c r="D38" s="872"/>
      <c r="E38" s="872"/>
      <c r="F38" s="872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53"/>
      <c r="B39" s="53"/>
      <c r="C39" s="53"/>
      <c r="D39" s="48"/>
      <c r="E39" s="48"/>
      <c r="F39" s="48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53"/>
      <c r="B40" s="53"/>
      <c r="C40" s="53"/>
      <c r="D40" s="48"/>
      <c r="E40" s="48"/>
      <c r="F40" s="48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7888</v>
      </c>
      <c r="B41" s="349"/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386" t="s">
        <v>7889</v>
      </c>
      <c r="B42" s="350"/>
      <c r="C42" s="385"/>
      <c r="D42" s="397"/>
      <c r="E42" s="397"/>
      <c r="F42" s="410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386" t="s">
        <v>1006</v>
      </c>
      <c r="B43" s="396" t="s">
        <v>30869</v>
      </c>
      <c r="C43" s="385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37" t="s">
        <v>2391</v>
      </c>
      <c r="B44" s="466" t="s">
        <v>30840</v>
      </c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245" customFormat="1" ht="13.5" thickBot="1" x14ac:dyDescent="0.25"/>
    <row r="46" spans="1:20" s="29" customFormat="1" ht="27" thickBot="1" x14ac:dyDescent="0.45">
      <c r="A46" s="191">
        <v>465</v>
      </c>
      <c r="B46" s="181" t="s">
        <v>819</v>
      </c>
      <c r="C46" s="192"/>
      <c r="D46" s="193"/>
      <c r="E46" s="194"/>
      <c r="F46" s="19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25" t="str" cm="1">
        <f t="array" ref="A47">INDEX(XML!D:D,SMALL(IF(($G$1=XML!B:B),ROW(XML!B:B)-MIN(ROW(XML!B:B))+1,""),ROWS($A$1:A1)))</f>
        <v>CI905DTB3</v>
      </c>
      <c r="B47" s="210" t="str">
        <f>VLOOKUP(A47,'Main Item List'!$A$3:$D$27736,2,0)</f>
        <v>Cooktop F&amp;P Induction</v>
      </c>
      <c r="C47" s="219" cm="1">
        <f t="array" ref="C47">INDEX(XML!$J$1:$J$1202,SMALL(IF(($G$1=XML!$B$1:$B$1202),ROW(XML!$B$1:$B$1202)-MIN(ROW(XML!$B$1:$B$1202))+1,""),ROWS($C$1:C1)))</f>
        <v>1</v>
      </c>
      <c r="D47" s="211" t="str">
        <f>VLOOKUP(A47,'Main Item List'!$A$3:$D$27736,3,0)</f>
        <v>each</v>
      </c>
      <c r="E47" s="212">
        <f>VLOOKUP(A47,'Main Item List'!$A$3:$D$27736,4,0)</f>
        <v>1868</v>
      </c>
      <c r="F47" s="213">
        <f t="shared" ref="F47:F52" si="5">IFERROR((C47*E47),"0")</f>
        <v>1868</v>
      </c>
      <c r="G47" s="248" t="s">
        <v>52557</v>
      </c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25" t="str" cm="1">
        <f t="array" ref="A48">INDEX(XML!D:D,SMALL(IF(($G$1=XML!B:B),ROW(XML!B:B)-MIN(ROW(XML!B:B))+1,""),ROWS($A$1:A2)))</f>
        <v>OB60SL7DEX1</v>
      </c>
      <c r="B48" s="210" t="str">
        <f>VLOOKUP(A48,'Main Item List'!$A$3:$D$27736,2,0)</f>
        <v>Oven F&amp;P Designer Single 90L</v>
      </c>
      <c r="C48" s="219" cm="1">
        <f t="array" ref="C48">INDEX(XML!$J$1:$J$1202,SMALL(IF(($G$1=XML!$B$1:$B$1202),ROW(XML!$B$1:$B$1202)-MIN(ROW(XML!$B$1:$B$1202))+1,""),ROWS($C$1:C2)))</f>
        <v>1</v>
      </c>
      <c r="D48" s="211" t="str">
        <f>VLOOKUP(A48,'Main Item List'!$A$3:$D$27736,3,0)</f>
        <v>each</v>
      </c>
      <c r="E48" s="212">
        <f>VLOOKUP(A48,'Main Item List'!$A$3:$D$27736,4,0)</f>
        <v>958</v>
      </c>
      <c r="F48" s="213">
        <f t="shared" si="5"/>
        <v>958</v>
      </c>
      <c r="G48" s="248" t="s">
        <v>52557</v>
      </c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25" t="str" cm="1">
        <f t="array" ref="A49">INDEX(XML!D:D,SMALL(IF(($G$1=XML!B:B),ROW(XML!B:B)-MIN(ROW(XML!B:B))+1,""),ROWS($A$1:A3)))</f>
        <v>HC90DCXB3</v>
      </c>
      <c r="B49" s="210" t="str">
        <f>VLOOKUP(A49,'Main Item List'!$A$3:$D$27736,2,0)</f>
        <v>Rangehood F&amp;P Designer Canopy</v>
      </c>
      <c r="C49" s="219" cm="1">
        <f t="array" ref="C49">INDEX(XML!$J$1:$J$1202,SMALL(IF(($G$1=XML!$B$1:$B$1202),ROW(XML!$B$1:$B$1202)-MIN(ROW(XML!$B$1:$B$1202))+1,""),ROWS($C$1:C3)))</f>
        <v>1</v>
      </c>
      <c r="D49" s="211" t="str">
        <f>VLOOKUP(A49,'Main Item List'!$A$3:$D$27736,3,0)</f>
        <v>each</v>
      </c>
      <c r="E49" s="212">
        <f>VLOOKUP(A49,'Main Item List'!$A$3:$D$27736,4,0)</f>
        <v>584</v>
      </c>
      <c r="F49" s="213">
        <f t="shared" si="5"/>
        <v>584</v>
      </c>
      <c r="G49" s="248" t="s">
        <v>52557</v>
      </c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25" t="str" cm="1">
        <f t="array" ref="A50">INDEX(XML!D:D,SMALL(IF(($G$1=XML!B:B),ROW(XML!B:B)-MIN(ROW(XML!B:B))+1,""),ROWS($A$1:A4)))</f>
        <v>RF610ADUX5</v>
      </c>
      <c r="B50" s="210" t="str">
        <f>VLOOKUP(A50,'Main Item List'!$A$3:$D$27736,2,0)</f>
        <v>Refrig F&amp;P Designer French Door Ice&amp;Water S/Steel Refrigerator/Freezer</v>
      </c>
      <c r="C50" s="219" cm="1">
        <f t="array" ref="C50">INDEX(XML!$J$1:$J$1202,SMALL(IF(($G$1=XML!$B$1:$B$1202),ROW(XML!$B$1:$B$1202)-MIN(ROW(XML!$B$1:$B$1202))+1,""),ROWS($C$1:C4)))</f>
        <v>1</v>
      </c>
      <c r="D50" s="211" t="str">
        <f>VLOOKUP(A50,'Main Item List'!$A$3:$D$27736,3,0)</f>
        <v>each</v>
      </c>
      <c r="E50" s="212">
        <f>VLOOKUP(A50,'Main Item List'!$A$3:$D$27736,4,0)</f>
        <v>2552</v>
      </c>
      <c r="F50" s="213">
        <f t="shared" si="5"/>
        <v>2552</v>
      </c>
      <c r="G50" s="248" t="s">
        <v>52557</v>
      </c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25" t="e" cm="1">
        <f t="array" ref="A51">INDEX(XML!D:D,SMALL(IF(($G$1=XML!B:B),ROW(XML!B:B)-MIN(ROW(XML!B:B))+1,""),ROWS($A$1:A5)))</f>
        <v>#NUM!</v>
      </c>
      <c r="B51" s="210" t="e">
        <f>VLOOKUP(A51,'Main Item List'!$A$3:$D$27736,2,0)</f>
        <v>#NUM!</v>
      </c>
      <c r="C51" s="219" t="e" cm="1">
        <f t="array" ref="C51">INDEX(XML!$J$1:$J$1202,SMALL(IF(($G$1=XML!$B$1:$B$1202),ROW(XML!$B$1:$B$1202)-MIN(ROW(XML!$B$1:$B$1202))+1,""),ROWS($C$1:C5)))</f>
        <v>#NUM!</v>
      </c>
      <c r="D51" s="211" t="e">
        <f>VLOOKUP(A51,'Main Item List'!$A$3:$D$27736,3,0)</f>
        <v>#NUM!</v>
      </c>
      <c r="E51" s="212" t="e">
        <f>VLOOKUP(A51,'Main Item List'!$A$3:$D$27736,4,0)</f>
        <v>#NUM!</v>
      </c>
      <c r="F51" s="213" t="str">
        <f t="shared" si="5"/>
        <v>0</v>
      </c>
      <c r="G51" s="248" t="s">
        <v>52557</v>
      </c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25" t="e" cm="1">
        <f t="array" ref="A52">INDEX(XML!D:D,SMALL(IF(($G$1=XML!B:B),ROW(XML!B:B)-MIN(ROW(XML!B:B))+1,""),ROWS($A$1:A6)))</f>
        <v>#NUM!</v>
      </c>
      <c r="B52" s="210" t="e">
        <f>VLOOKUP(A52,'Main Item List'!$A$3:$D$27736,2,0)</f>
        <v>#NUM!</v>
      </c>
      <c r="C52" s="219" t="e" cm="1">
        <f t="array" ref="C52">INDEX(XML!$J$1:$J$1202,SMALL(IF(($G$1=XML!$B$1:$B$1202),ROW(XML!$B$1:$B$1202)-MIN(ROW(XML!$B$1:$B$1202))+1,""),ROWS($C$1:C6)))</f>
        <v>#NUM!</v>
      </c>
      <c r="D52" s="211" t="e">
        <f>VLOOKUP(A52,'Main Item List'!$A$3:$D$27736,3,0)</f>
        <v>#NUM!</v>
      </c>
      <c r="E52" s="212" t="e">
        <f>VLOOKUP(A52,'Main Item List'!$A$3:$D$27736,4,0)</f>
        <v>#NUM!</v>
      </c>
      <c r="F52" s="213" t="str">
        <f t="shared" si="5"/>
        <v>0</v>
      </c>
      <c r="G52" s="248" t="s">
        <v>52557</v>
      </c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76" customFormat="1" x14ac:dyDescent="0.2">
      <c r="A53" s="160"/>
      <c r="B53" s="220"/>
      <c r="C53" s="221"/>
      <c r="D53" s="220"/>
      <c r="E53" s="222"/>
      <c r="F53" s="145"/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160"/>
      <c r="B54" s="813" t="s">
        <v>819</v>
      </c>
      <c r="C54" s="813"/>
      <c r="D54" s="813"/>
      <c r="E54" s="159">
        <f>SUM(F47:F53)</f>
        <v>5962</v>
      </c>
      <c r="F54" s="145"/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45" customFormat="1" x14ac:dyDescent="0.2"/>
    <row r="56" spans="1:20" s="245" customFormat="1" x14ac:dyDescent="0.2"/>
    <row r="57" spans="1:20" s="245" customFormat="1" x14ac:dyDescent="0.2"/>
    <row r="58" spans="1:20" s="245" customFormat="1" x14ac:dyDescent="0.2"/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</sheetData>
  <mergeCells count="4">
    <mergeCell ref="B54:D54"/>
    <mergeCell ref="D6:F6"/>
    <mergeCell ref="A36:F36"/>
    <mergeCell ref="D38:F38"/>
  </mergeCells>
  <dataValidations count="1">
    <dataValidation type="list" allowBlank="1" showInputMessage="1" showErrorMessage="1" sqref="H9" xr:uid="{1AEB8883-5FD8-4682-A116-46F9E04C46B9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A4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sheetPr codeName="Sheet188">
    <tabColor rgb="FFFFFF00"/>
  </sheetPr>
  <dimension ref="A1:H9"/>
  <sheetViews>
    <sheetView zoomScaleNormal="100" workbookViewId="0"/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t="str">
        <f>CONCATENATE('465 Kitchen Appliances '!E9,"/",'465 Kitchen Appliances '!F9)</f>
        <v>JNB 20058/465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'465 Kitchen Appliances '!A11</f>
        <v>Fisher &amp; Paykel - A/C # 547233</v>
      </c>
    </row>
    <row r="3" spans="1:8" x14ac:dyDescent="0.2">
      <c r="B3" t="str">
        <f>'465 Kitchen Appliances '!A22</f>
        <v>CI905DTB3</v>
      </c>
      <c r="C3" t="str">
        <f>'465 Kitchen Appliances '!A22</f>
        <v>CI905DTB3</v>
      </c>
      <c r="D3" t="str">
        <f>'465 Kitchen Appliances '!B22</f>
        <v>Cooktop F&amp;P Induction</v>
      </c>
      <c r="E3" s="14">
        <f>'465 Kitchen Appliances '!C22</f>
        <v>1</v>
      </c>
      <c r="F3" s="75" t="str">
        <f>'465 Kitchen Appliances '!D22</f>
        <v>each</v>
      </c>
      <c r="G3">
        <f>'465 Kitchen Appliances '!E22</f>
        <v>1868</v>
      </c>
      <c r="H3">
        <f>E3*G3</f>
        <v>1868</v>
      </c>
    </row>
    <row r="4" spans="1:8" x14ac:dyDescent="0.2">
      <c r="B4" t="str">
        <f>'465 Kitchen Appliances '!A23</f>
        <v>OB60SL7DEX1</v>
      </c>
      <c r="C4" t="str">
        <f>'465 Kitchen Appliances '!A23</f>
        <v>OB60SL7DEX1</v>
      </c>
      <c r="D4" t="str">
        <f>'465 Kitchen Appliances '!B23</f>
        <v>Oven F&amp;P Designer Single 90L</v>
      </c>
      <c r="E4" s="14">
        <f>'465 Kitchen Appliances '!C23</f>
        <v>1</v>
      </c>
      <c r="F4" s="75" t="str">
        <f>'465 Kitchen Appliances '!D23</f>
        <v>each</v>
      </c>
      <c r="G4">
        <f>'465 Kitchen Appliances '!E23</f>
        <v>958</v>
      </c>
      <c r="H4">
        <f t="shared" ref="H4:H9" si="0">E4*G4</f>
        <v>958</v>
      </c>
    </row>
    <row r="5" spans="1:8" x14ac:dyDescent="0.2">
      <c r="B5" t="str">
        <f>'465 Kitchen Appliances '!A24</f>
        <v>HC90DCXB3</v>
      </c>
      <c r="C5" t="str">
        <f>'465 Kitchen Appliances '!A24</f>
        <v>HC90DCXB3</v>
      </c>
      <c r="D5" t="str">
        <f>'465 Kitchen Appliances '!B24</f>
        <v>Rangehood F&amp;P Designer Canopy</v>
      </c>
      <c r="E5" s="14">
        <f>'465 Kitchen Appliances '!C24</f>
        <v>1</v>
      </c>
      <c r="F5" s="75" t="str">
        <f>'465 Kitchen Appliances '!D24</f>
        <v>each</v>
      </c>
      <c r="G5">
        <f>'465 Kitchen Appliances '!E24</f>
        <v>584</v>
      </c>
      <c r="H5">
        <f t="shared" si="0"/>
        <v>584</v>
      </c>
    </row>
    <row r="6" spans="1:8" x14ac:dyDescent="0.2">
      <c r="B6" t="str">
        <f>'465 Kitchen Appliances '!A25</f>
        <v>RF610ADUX5</v>
      </c>
      <c r="C6" t="str">
        <f>'465 Kitchen Appliances '!A25</f>
        <v>RF610ADUX5</v>
      </c>
      <c r="D6" t="str">
        <f>'465 Kitchen Appliances '!B25</f>
        <v>Refrig F&amp;P Designer French Door Ice&amp;Water S/Steel Refrigerator/Freezer</v>
      </c>
      <c r="E6" s="14">
        <f>'465 Kitchen Appliances '!C25</f>
        <v>1</v>
      </c>
      <c r="F6" s="75" t="str">
        <f>'465 Kitchen Appliances '!D25</f>
        <v>each</v>
      </c>
      <c r="G6">
        <f>'465 Kitchen Appliances '!E25</f>
        <v>2552</v>
      </c>
      <c r="H6">
        <f t="shared" si="0"/>
        <v>2552</v>
      </c>
    </row>
    <row r="7" spans="1:8" x14ac:dyDescent="0.2">
      <c r="B7" t="e">
        <f>'465 Kitchen Appliances '!A26</f>
        <v>#NUM!</v>
      </c>
      <c r="C7" t="e">
        <f>'465 Kitchen Appliances '!A26</f>
        <v>#NUM!</v>
      </c>
      <c r="D7" t="e">
        <f>'465 Kitchen Appliances '!B26</f>
        <v>#NUM!</v>
      </c>
      <c r="E7" s="14" t="e">
        <f>'465 Kitchen Appliances '!C26</f>
        <v>#NUM!</v>
      </c>
      <c r="F7" s="75" t="e">
        <f>'465 Kitchen Appliances '!D26</f>
        <v>#NUM!</v>
      </c>
      <c r="G7" t="e">
        <f>'465 Kitchen Appliances '!E26</f>
        <v>#NUM!</v>
      </c>
      <c r="H7" t="e">
        <f t="shared" si="0"/>
        <v>#NUM!</v>
      </c>
    </row>
    <row r="8" spans="1:8" x14ac:dyDescent="0.2">
      <c r="B8" t="e">
        <f>'465 Kitchen Appliances '!A27</f>
        <v>#NUM!</v>
      </c>
      <c r="C8" t="e">
        <f>'465 Kitchen Appliances '!A27</f>
        <v>#NUM!</v>
      </c>
      <c r="D8" t="e">
        <f>'465 Kitchen Appliances '!B27</f>
        <v>#NUM!</v>
      </c>
      <c r="E8" s="14" t="e">
        <f>'465 Kitchen Appliances '!C27</f>
        <v>#NUM!</v>
      </c>
      <c r="F8" s="75" t="e">
        <f>'465 Kitchen Appliances '!D27</f>
        <v>#NUM!</v>
      </c>
      <c r="G8" t="e">
        <f>'465 Kitchen Appliances '!E27</f>
        <v>#NUM!</v>
      </c>
      <c r="H8" t="e">
        <f t="shared" si="0"/>
        <v>#NUM!</v>
      </c>
    </row>
    <row r="9" spans="1:8" x14ac:dyDescent="0.2">
      <c r="B9">
        <f>'465 Kitchen Appliances '!A28</f>
        <v>0</v>
      </c>
      <c r="C9">
        <f>'465 Kitchen Appliances '!A28</f>
        <v>0</v>
      </c>
      <c r="D9">
        <f>'465 Kitchen Appliances '!B28</f>
        <v>0</v>
      </c>
      <c r="E9" s="14">
        <f>'465 Kitchen Appliances '!C28</f>
        <v>0</v>
      </c>
      <c r="F9" s="75">
        <f>'465 Kitchen Appliances '!D28</f>
        <v>0</v>
      </c>
      <c r="G9">
        <f>'465 Kitchen Appliances '!E28</f>
        <v>0</v>
      </c>
      <c r="H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sheetPr codeName="Sheet144">
    <tabColor indexed="10"/>
  </sheetPr>
  <dimension ref="A1:T115"/>
  <sheetViews>
    <sheetView zoomScaleNormal="100" workbookViewId="0">
      <selection activeCell="B2" sqref="B2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465.1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6</v>
      </c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54929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44232.452986226854</v>
      </c>
      <c r="G11" s="380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33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7" t="str">
        <f>VLOOKUP(C10,Suppliers!$A$1:$H$674,7,0)</f>
        <v>Glen</v>
      </c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57" t="str">
        <f>'Main Sheet'!B7</f>
        <v>Site Address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59" t="s">
        <v>937</v>
      </c>
      <c r="D21" s="60" t="s">
        <v>936</v>
      </c>
      <c r="E21" s="62" t="s">
        <v>1864</v>
      </c>
      <c r="F21" s="463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432" t="e">
        <f>A45</f>
        <v>#NUM!</v>
      </c>
      <c r="B22" s="431" t="e">
        <f>VLOOKUP(A22,$A$43:$E$400,2,0)</f>
        <v>#NUM!</v>
      </c>
      <c r="C22" s="448" t="e">
        <f>VLOOKUP(A22,$A$43:$E$400,3,0)</f>
        <v>#NUM!</v>
      </c>
      <c r="D22" s="448" t="e">
        <f>VLOOKUP(A22,$A$43:$E$400,4,0)</f>
        <v>#NUM!</v>
      </c>
      <c r="E22" s="434" t="e">
        <f>VLOOKUP(A22,$A$43:$E$400,5,0)</f>
        <v>#NUM!</v>
      </c>
      <c r="F22" s="476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/>
      <c r="B23" s="359"/>
      <c r="C23" s="358"/>
      <c r="D23" s="362"/>
      <c r="E23" s="362"/>
      <c r="F23" s="453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/>
      <c r="B24" s="359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/>
      <c r="B25" s="359"/>
      <c r="C25" s="358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 t="e">
        <f>SUM(F22:F26)</f>
        <v>#NUM!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 t="e">
        <f>F27*15%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 t="e">
        <f>F27+F28</f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53"/>
      <c r="B32" s="53"/>
      <c r="C32" s="53"/>
      <c r="D32" s="48"/>
      <c r="E32" s="48"/>
      <c r="F32" s="48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27.75" customHeight="1" x14ac:dyDescent="0.2">
      <c r="A33" s="415" t="s">
        <v>6480</v>
      </c>
      <c r="B33" s="54" t="s">
        <v>6481</v>
      </c>
      <c r="C33" s="44"/>
      <c r="E33" s="48"/>
      <c r="F33" s="48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ht="18" customHeight="1" x14ac:dyDescent="0.2">
      <c r="A34" s="415" t="s">
        <v>6479</v>
      </c>
      <c r="B34" s="48"/>
      <c r="C34" s="44"/>
      <c r="E34" s="48"/>
      <c r="F34" s="48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18" customHeight="1" x14ac:dyDescent="0.2">
      <c r="A35" s="415" t="s">
        <v>2391</v>
      </c>
      <c r="B35" s="3" t="s">
        <v>6482</v>
      </c>
      <c r="C35" s="44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53"/>
      <c r="B36" s="53"/>
      <c r="C36" s="53"/>
      <c r="D36" s="48"/>
      <c r="E36" s="48"/>
      <c r="F36" s="48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53"/>
      <c r="B37" s="53"/>
      <c r="C37" s="53"/>
      <c r="D37" s="544"/>
      <c r="E37" s="48"/>
      <c r="F37" s="48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37" t="s">
        <v>7888</v>
      </c>
      <c r="B38" s="466"/>
      <c r="C38" s="385"/>
      <c r="D38" s="396"/>
      <c r="E38" s="396"/>
      <c r="F38" s="409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37" t="s">
        <v>6686</v>
      </c>
      <c r="B39" s="356"/>
      <c r="C39" s="385"/>
      <c r="E39" s="396"/>
      <c r="F39" s="40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26" t="s">
        <v>2391</v>
      </c>
      <c r="B40" s="465" t="s">
        <v>3440</v>
      </c>
      <c r="C40" s="427"/>
      <c r="D40" s="396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26"/>
      <c r="B41" s="465" t="s">
        <v>7478</v>
      </c>
      <c r="C41" s="427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/>
      <c r="B42" s="466" t="s">
        <v>30840</v>
      </c>
      <c r="C42" s="385"/>
      <c r="D42" s="396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245" customFormat="1" ht="13.5" thickBot="1" x14ac:dyDescent="0.25"/>
    <row r="44" spans="1:20" s="29" customFormat="1" ht="27" thickBot="1" x14ac:dyDescent="0.45">
      <c r="A44" s="191">
        <v>465</v>
      </c>
      <c r="B44" s="181" t="s">
        <v>819</v>
      </c>
      <c r="C44" s="192"/>
      <c r="D44" s="193"/>
      <c r="E44" s="194"/>
      <c r="F44" s="195"/>
      <c r="G44" s="381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</row>
    <row r="45" spans="1:20" s="29" customFormat="1" x14ac:dyDescent="0.2">
      <c r="A45" s="214" t="e" cm="1">
        <f t="array" ref="A45">INDEX(XML!D:D,SMALL(IF(($G$1=XML!B:B),ROW(XML!B:B)-MIN(ROW(XML!B:B))+1,""),ROWS($A$1:A1)))</f>
        <v>#NUM!</v>
      </c>
      <c r="B45" s="210" t="e">
        <f>VLOOKUP(A45,'Main Item List'!$A$3:$D$27736,2,0)</f>
        <v>#NUM!</v>
      </c>
      <c r="C45" s="216" t="e" cm="1">
        <f t="array" ref="C45">INDEX(XML!$J$1:$J$1202,SMALL(IF(($G$1=XML!$B$1:$B$1202),ROW(XML!$B$1:$B$1202)-MIN(ROW(XML!$B$1:$B$1202))+1,""),ROWS($C$1:C1)))</f>
        <v>#NUM!</v>
      </c>
      <c r="D45" s="211" t="e">
        <f>VLOOKUP(A45,'Main Item List'!$A$3:$D$27736,3,0)</f>
        <v>#NUM!</v>
      </c>
      <c r="E45" s="212" t="e">
        <f>VLOOKUP(A45,'Main Item List'!$A$3:$D$27736,4,0)</f>
        <v>#NUM!</v>
      </c>
      <c r="F45" s="213" t="str">
        <f t="shared" ref="F45" si="0">IFERROR((C45*E45),"0")</f>
        <v>0</v>
      </c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S45" s="381"/>
      <c r="T45" s="381"/>
    </row>
    <row r="46" spans="1:20" s="76" customFormat="1" x14ac:dyDescent="0.2">
      <c r="A46" s="160"/>
      <c r="B46" s="220"/>
      <c r="C46" s="221"/>
      <c r="D46" s="220"/>
      <c r="E46" s="222"/>
      <c r="F46" s="145"/>
      <c r="G46" s="381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160"/>
      <c r="B47" s="813" t="s">
        <v>819</v>
      </c>
      <c r="C47" s="813"/>
      <c r="D47" s="813"/>
      <c r="E47" s="159">
        <f>SUM(F45:F46)</f>
        <v>0</v>
      </c>
      <c r="F47" s="145"/>
      <c r="G47" s="381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</sheetData>
  <mergeCells count="3">
    <mergeCell ref="B47:D47"/>
    <mergeCell ref="D6:F6"/>
    <mergeCell ref="A31:F31"/>
  </mergeCells>
  <dataValidations count="1">
    <dataValidation type="list" allowBlank="1" showInputMessage="1" showErrorMessage="1" sqref="H9" xr:uid="{7BBEE681-D1C7-46BD-9F88-BE6B9659DF78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A6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sheetPr codeName="Sheet145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t="str">
        <f>CONCATENATE('465.1 Integrated Rangehood'!E9,"/",'465.1 Integrated Rangehood'!F9)</f>
        <v>JNB 20058/465.1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'465.1 Integrated Rangehood'!A11</f>
        <v>Carters - 3057148 - MAIN ACCOUNT</v>
      </c>
    </row>
    <row r="3" spans="1:8" x14ac:dyDescent="0.2">
      <c r="B3" t="e">
        <f>'465.1 Integrated Rangehood'!A22</f>
        <v>#NUM!</v>
      </c>
      <c r="C3" t="e">
        <f>'465.1 Integrated Rangehood'!A22</f>
        <v>#NUM!</v>
      </c>
      <c r="D3" t="e">
        <f>'465.1 Integrated Rangehood'!B22</f>
        <v>#NUM!</v>
      </c>
      <c r="E3" s="14" t="e">
        <f>'465.1 Integrated Rangehood'!C22</f>
        <v>#NUM!</v>
      </c>
      <c r="F3" s="75" t="e">
        <f>'465.1 Integrated Rangehood'!D22</f>
        <v>#NUM!</v>
      </c>
      <c r="G3" t="e">
        <f>'465.1 Integrated Rangehood'!E22</f>
        <v>#NUM!</v>
      </c>
      <c r="H3" t="e">
        <f>E3*G3</f>
        <v>#NUM!</v>
      </c>
    </row>
    <row r="4" spans="1:8" x14ac:dyDescent="0.2">
      <c r="B4">
        <f>'465.1 Integrated Rangehood'!A23</f>
        <v>0</v>
      </c>
      <c r="C4">
        <f>'465.1 Integrated Rangehood'!A23</f>
        <v>0</v>
      </c>
      <c r="D4">
        <f>'465.1 Integrated Rangehood'!B23</f>
        <v>0</v>
      </c>
      <c r="E4" s="14">
        <f>'465.1 Integrated Rangehood'!C23</f>
        <v>0</v>
      </c>
      <c r="F4" s="75">
        <f>'465.1 Integrated Rangehood'!D23</f>
        <v>0</v>
      </c>
      <c r="G4">
        <f>'465.1 Integrated Rangehood'!E23</f>
        <v>0</v>
      </c>
      <c r="H4">
        <f t="shared" ref="H4:H7" si="0">E4*G4</f>
        <v>0</v>
      </c>
    </row>
    <row r="5" spans="1:8" x14ac:dyDescent="0.2">
      <c r="B5">
        <f>'465.1 Integrated Rangehood'!A24</f>
        <v>0</v>
      </c>
      <c r="C5">
        <f>'465.1 Integrated Rangehood'!A24</f>
        <v>0</v>
      </c>
      <c r="D5">
        <f>'465.1 Integrated Rangehood'!B24</f>
        <v>0</v>
      </c>
      <c r="E5" s="14">
        <f>'465.1 Integrated Rangehood'!C24</f>
        <v>0</v>
      </c>
      <c r="F5" s="75">
        <f>'465.1 Integrated Rangehood'!D24</f>
        <v>0</v>
      </c>
      <c r="G5">
        <f>'465.1 Integrated Rangehood'!E24</f>
        <v>0</v>
      </c>
      <c r="H5">
        <f t="shared" si="0"/>
        <v>0</v>
      </c>
    </row>
    <row r="6" spans="1:8" x14ac:dyDescent="0.2">
      <c r="B6">
        <f>'465.1 Integrated Rangehood'!A25</f>
        <v>0</v>
      </c>
      <c r="C6">
        <f>'465.1 Integrated Rangehood'!A25</f>
        <v>0</v>
      </c>
      <c r="D6">
        <f>'465.1 Integrated Rangehood'!B25</f>
        <v>0</v>
      </c>
      <c r="E6" s="14">
        <f>'465.1 Integrated Rangehood'!C25</f>
        <v>0</v>
      </c>
      <c r="F6" s="75">
        <f>'465.1 Integrated Rangehood'!D25</f>
        <v>0</v>
      </c>
      <c r="G6">
        <f>'465.1 Integrated Rangehood'!E25</f>
        <v>0</v>
      </c>
      <c r="H6">
        <f t="shared" si="0"/>
        <v>0</v>
      </c>
    </row>
    <row r="7" spans="1:8" x14ac:dyDescent="0.2">
      <c r="B7">
        <f>'465.1 Integrated Rangehood'!A26</f>
        <v>0</v>
      </c>
      <c r="C7">
        <f>'465.1 Integrated Rangehood'!A26</f>
        <v>0</v>
      </c>
      <c r="D7">
        <f>'465.1 Integrated Rangehood'!B26</f>
        <v>0</v>
      </c>
      <c r="E7" s="14">
        <f>'465.1 Integrated Rangehood'!C26</f>
        <v>0</v>
      </c>
      <c r="F7" s="75">
        <f>'465.1 Integrated Rangehood'!D26</f>
        <v>0</v>
      </c>
      <c r="G7">
        <f>'465.1 Integrated Rangehood'!E26</f>
        <v>0</v>
      </c>
      <c r="H7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sheetPr codeName="Sheet61">
    <tabColor indexed="10"/>
  </sheetPr>
  <dimension ref="A1:BX136"/>
  <sheetViews>
    <sheetView zoomScaleNormal="100" workbookViewId="0">
      <selection activeCell="B2" sqref="B2"/>
    </sheetView>
  </sheetViews>
  <sheetFormatPr defaultRowHeight="12.75" x14ac:dyDescent="0.2"/>
  <cols>
    <col min="1" max="1" width="14" customWidth="1"/>
    <col min="2" max="2" width="46.85546875" customWidth="1"/>
    <col min="3" max="3" width="9.7109375" customWidth="1"/>
    <col min="4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490.4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 t="s">
        <v>6</v>
      </c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54930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1015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Carters - 3057148 - MAIN ACCOUNT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70 Nayland Rd, P.O. Box 301, Stoke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03 547 7700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027 290 8716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nelson.orders@carters.co.nz</v>
      </c>
      <c r="C15" s="36"/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Glen</v>
      </c>
      <c r="C16" s="36"/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A53</f>
        <v>PLRA3125102</v>
      </c>
      <c r="B22" s="358" t="str">
        <f t="shared" ref="B22:B31" si="0">VLOOKUP(A22,$A$51:$E$385,2,0)</f>
        <v>SIMPLICITY BASIN MIXER   31251.02</v>
      </c>
      <c r="C22" s="40">
        <f t="shared" ref="C22:C31" si="1">VLOOKUP(A22,$A$51:$E$385,3,0)</f>
        <v>1</v>
      </c>
      <c r="D22" s="40" t="str">
        <f t="shared" ref="D22:D31" si="2">VLOOKUP(A22,$A$51:$E$385,4,0)</f>
        <v>each</v>
      </c>
      <c r="E22" s="434">
        <f t="shared" ref="E22:E31" si="3">VLOOKUP(A22,$A$51:$E$385,5,0)</f>
        <v>84.32</v>
      </c>
      <c r="F22" s="390">
        <f>C22*E22</f>
        <v>84.32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 t="shared" ref="A23:A31" si="4">A54</f>
        <v>PLRA4420302</v>
      </c>
      <c r="B23" s="358" t="str">
        <f t="shared" si="0"/>
        <v>ELEMENTI ION KITCHEN MIXER CHROME   44203.02</v>
      </c>
      <c r="C23" s="40">
        <f t="shared" si="1"/>
        <v>2</v>
      </c>
      <c r="D23" s="40" t="str">
        <f t="shared" si="2"/>
        <v>each</v>
      </c>
      <c r="E23" s="383">
        <f t="shared" si="3"/>
        <v>202.4</v>
      </c>
      <c r="F23" s="390">
        <f t="shared" ref="F23:F31" si="5">C23*E23</f>
        <v>404.8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 t="shared" si="4"/>
        <v>PLRA7402702</v>
      </c>
      <c r="B24" s="358" t="str">
        <f t="shared" si="0"/>
        <v>SIMPLICITY BATH SPOUT CP 74027.02</v>
      </c>
      <c r="C24" s="40">
        <f t="shared" si="1"/>
        <v>3</v>
      </c>
      <c r="D24" s="40" t="str">
        <f t="shared" si="2"/>
        <v>each</v>
      </c>
      <c r="E24" s="383">
        <f t="shared" si="3"/>
        <v>65.84</v>
      </c>
      <c r="F24" s="390">
        <f t="shared" si="5"/>
        <v>197.52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 t="shared" si="4"/>
        <v>PLAQ4023202</v>
      </c>
      <c r="B25" s="358" t="str">
        <f t="shared" si="0"/>
        <v>SPLASH SLIDE SHOWER 3 FUNCTION C/W ELBOW CP 40232.02</v>
      </c>
      <c r="C25" s="40">
        <f t="shared" si="1"/>
        <v>4</v>
      </c>
      <c r="D25" s="40" t="str">
        <f t="shared" si="2"/>
        <v>each</v>
      </c>
      <c r="E25" s="383">
        <f t="shared" si="3"/>
        <v>75.08</v>
      </c>
      <c r="F25" s="390">
        <f t="shared" si="5"/>
        <v>300.32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 t="shared" si="4"/>
        <v>PLRA1476010</v>
      </c>
      <c r="B26" s="358" t="str">
        <f t="shared" si="0"/>
        <v>ELEMENTI UNO CC BTW TOILET SUITE TOP INLET 14760.10</v>
      </c>
      <c r="C26" s="40">
        <f t="shared" si="1"/>
        <v>5</v>
      </c>
      <c r="D26" s="40" t="str">
        <f t="shared" si="2"/>
        <v>each</v>
      </c>
      <c r="E26" s="383">
        <f t="shared" si="3"/>
        <v>328.02</v>
      </c>
      <c r="F26" s="390">
        <f t="shared" si="5"/>
        <v>1640.1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 t="shared" si="4"/>
        <v>PLAQLT</v>
      </c>
      <c r="B27" s="358" t="str">
        <f t="shared" si="0"/>
        <v>AQUATICA LAUNDRA TUBBIE 560X560        AQ LAUNDRA TUBBIE</v>
      </c>
      <c r="C27" s="40">
        <f t="shared" si="1"/>
        <v>6</v>
      </c>
      <c r="D27" s="40" t="str">
        <f t="shared" si="2"/>
        <v>each</v>
      </c>
      <c r="E27" s="383">
        <f t="shared" si="3"/>
        <v>464.92</v>
      </c>
      <c r="F27" s="390">
        <f t="shared" si="5"/>
        <v>2789.52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str">
        <f t="shared" si="4"/>
        <v>PLIS7920202</v>
      </c>
      <c r="B28" s="358" t="str">
        <f t="shared" si="0"/>
        <v>IS ANGLE STOP &amp; FLEXI RISER CP 79202.02</v>
      </c>
      <c r="C28" s="40">
        <f t="shared" si="1"/>
        <v>7</v>
      </c>
      <c r="D28" s="40" t="str">
        <f t="shared" si="2"/>
        <v>each</v>
      </c>
      <c r="E28" s="383">
        <f t="shared" si="3"/>
        <v>24.26</v>
      </c>
      <c r="F28" s="390">
        <f t="shared" si="5"/>
        <v>169.82000000000002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str">
        <f t="shared" si="4"/>
        <v>PLAMTET9E05</v>
      </c>
      <c r="B29" s="358" t="str">
        <f t="shared" si="0"/>
        <v>TETRIS TOILET ROLL HOLDER TET-9E05</v>
      </c>
      <c r="C29" s="40">
        <f t="shared" si="1"/>
        <v>8</v>
      </c>
      <c r="D29" s="40" t="str">
        <f t="shared" si="2"/>
        <v>each</v>
      </c>
      <c r="E29" s="383">
        <f t="shared" si="3"/>
        <v>29.49</v>
      </c>
      <c r="F29" s="390">
        <f t="shared" si="5"/>
        <v>235.92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str">
        <f t="shared" si="4"/>
        <v>PLAMTET9K05</v>
      </c>
      <c r="B30" s="358" t="str">
        <f t="shared" si="0"/>
        <v>TETRIS TOWEL RING TET-9K05</v>
      </c>
      <c r="C30" s="40">
        <f t="shared" si="1"/>
        <v>9</v>
      </c>
      <c r="D30" s="40" t="str">
        <f t="shared" si="2"/>
        <v>each</v>
      </c>
      <c r="E30" s="383">
        <f t="shared" si="3"/>
        <v>27.4</v>
      </c>
      <c r="F30" s="390">
        <f t="shared" si="5"/>
        <v>246.6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 t="str">
        <f t="shared" si="4"/>
        <v>PLAMTET9C05</v>
      </c>
      <c r="B31" s="358" t="str">
        <f t="shared" si="0"/>
        <v>TETRIS DOUBLE TOWEL RAIL 600MM  TET-9C05</v>
      </c>
      <c r="C31" s="40">
        <f t="shared" si="1"/>
        <v>10</v>
      </c>
      <c r="D31" s="40" t="str">
        <f t="shared" si="2"/>
        <v>each</v>
      </c>
      <c r="E31" s="383">
        <f t="shared" si="3"/>
        <v>75.62</v>
      </c>
      <c r="F31" s="390">
        <f t="shared" si="5"/>
        <v>756.2</v>
      </c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64"/>
      <c r="C32" s="38"/>
      <c r="D32" s="40"/>
      <c r="E32" s="383"/>
      <c r="F32" s="390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76" s="3" customFormat="1" x14ac:dyDescent="0.2">
      <c r="A33" s="362"/>
      <c r="B33" s="364"/>
      <c r="C33" s="38"/>
      <c r="D33" s="40"/>
      <c r="E33" s="383"/>
      <c r="F33" s="390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76" s="3" customFormat="1" x14ac:dyDescent="0.2">
      <c r="A34" s="362"/>
      <c r="B34" s="359"/>
      <c r="C34" s="358"/>
      <c r="D34" s="362"/>
      <c r="E34" s="362"/>
      <c r="F34" s="453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76" s="3" customFormat="1" x14ac:dyDescent="0.2">
      <c r="A35" s="363"/>
      <c r="B35" s="361"/>
      <c r="C35" s="360"/>
      <c r="D35" s="363"/>
      <c r="E35" s="363"/>
      <c r="F35" s="391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76" s="3" customFormat="1" x14ac:dyDescent="0.2">
      <c r="A36" s="31"/>
      <c r="B36" s="31"/>
      <c r="C36" s="31"/>
      <c r="D36" s="31"/>
      <c r="E36" s="63" t="s">
        <v>1896</v>
      </c>
      <c r="F36" s="454">
        <f>SUM(F22:F35)</f>
        <v>6825.12</v>
      </c>
      <c r="G36" s="387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76" s="3" customFormat="1" x14ac:dyDescent="0.2">
      <c r="E37" s="33" t="s">
        <v>1897</v>
      </c>
      <c r="F37" s="455">
        <f>F36*15%</f>
        <v>1023.7679999999999</v>
      </c>
      <c r="G37" s="387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76" s="3" customFormat="1" x14ac:dyDescent="0.2">
      <c r="E38" s="33" t="s">
        <v>1395</v>
      </c>
      <c r="F38" s="454">
        <f>F36+F37</f>
        <v>7848.8879999999999</v>
      </c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76" s="3" customFormat="1" x14ac:dyDescent="0.2">
      <c r="E39" s="33"/>
      <c r="F39" s="222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76" s="3" customFormat="1" ht="24.75" customHeight="1" x14ac:dyDescent="0.2">
      <c r="A40" s="869" t="s">
        <v>1008</v>
      </c>
      <c r="B40" s="869"/>
      <c r="C40" s="869"/>
      <c r="D40" s="869"/>
      <c r="E40" s="869"/>
      <c r="F40" s="86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76" s="3" customFormat="1" ht="18" customHeight="1" x14ac:dyDescent="0.2">
      <c r="A41" s="53"/>
      <c r="B41" s="53"/>
      <c r="C41" s="53"/>
      <c r="D41" s="48"/>
      <c r="E41" s="48"/>
      <c r="F41" s="48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76" s="3" customFormat="1" x14ac:dyDescent="0.2">
      <c r="A42" s="437" t="s">
        <v>3377</v>
      </c>
      <c r="B42" s="466" t="s">
        <v>3337</v>
      </c>
      <c r="C42" s="385"/>
      <c r="D42" s="396"/>
      <c r="E42" s="396"/>
      <c r="F42" s="409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76" s="3" customFormat="1" x14ac:dyDescent="0.2">
      <c r="A43" s="437" t="s">
        <v>1006</v>
      </c>
      <c r="B43" s="465" t="s">
        <v>3440</v>
      </c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2"/>
      <c r="AF43" s="632"/>
      <c r="AG43" s="632"/>
      <c r="AH43" s="632"/>
      <c r="AI43" s="632"/>
      <c r="AJ43" s="632"/>
      <c r="AK43" s="632"/>
      <c r="AL43" s="632"/>
      <c r="AM43" s="632"/>
      <c r="AN43" s="632"/>
      <c r="AO43" s="632"/>
      <c r="AP43" s="632"/>
      <c r="AQ43" s="632"/>
      <c r="AR43" s="632"/>
      <c r="AS43" s="632"/>
      <c r="AT43" s="632"/>
      <c r="AU43" s="632"/>
      <c r="AV43" s="632"/>
      <c r="AW43" s="632"/>
      <c r="AX43" s="632"/>
      <c r="AY43" s="632"/>
      <c r="AZ43" s="632"/>
      <c r="BA43" s="632"/>
      <c r="BB43" s="632"/>
      <c r="BC43" s="632"/>
      <c r="BD43" s="632"/>
      <c r="BE43" s="632"/>
      <c r="BF43" s="632"/>
      <c r="BG43" s="632"/>
      <c r="BH43" s="632"/>
      <c r="BI43" s="632"/>
      <c r="BJ43" s="632"/>
      <c r="BK43" s="632"/>
      <c r="BL43" s="632"/>
      <c r="BM43" s="632"/>
      <c r="BN43" s="632"/>
      <c r="BO43" s="632"/>
      <c r="BP43" s="632"/>
      <c r="BQ43" s="632"/>
      <c r="BR43" s="632"/>
      <c r="BS43" s="632"/>
      <c r="BT43" s="632"/>
      <c r="BU43" s="632"/>
      <c r="BV43" s="632"/>
      <c r="BW43" s="632"/>
      <c r="BX43" s="632"/>
    </row>
    <row r="44" spans="1:76" s="3" customFormat="1" x14ac:dyDescent="0.2">
      <c r="A44" s="437" t="s">
        <v>2391</v>
      </c>
      <c r="B44" s="466" t="s">
        <v>30840</v>
      </c>
      <c r="C44" s="385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AV44" s="632"/>
      <c r="AW44" s="632"/>
      <c r="AX44" s="632"/>
      <c r="AY44" s="632"/>
      <c r="AZ44" s="632"/>
      <c r="BA44" s="632"/>
      <c r="BB44" s="632"/>
      <c r="BC44" s="632"/>
      <c r="BD44" s="632"/>
      <c r="BE44" s="632"/>
      <c r="BF44" s="632"/>
      <c r="BG44" s="632"/>
      <c r="BH44" s="632"/>
      <c r="BI44" s="632"/>
      <c r="BJ44" s="632"/>
      <c r="BK44" s="632"/>
      <c r="BL44" s="632"/>
      <c r="BM44" s="632"/>
      <c r="BN44" s="632"/>
      <c r="BO44" s="632"/>
      <c r="BP44" s="632"/>
      <c r="BQ44" s="632"/>
      <c r="BR44" s="632"/>
      <c r="BS44" s="632"/>
      <c r="BT44" s="632"/>
      <c r="BU44" s="632"/>
      <c r="BV44" s="632"/>
      <c r="BW44" s="632"/>
      <c r="BX44" s="632"/>
    </row>
    <row r="45" spans="1:76" s="42" customFormat="1" x14ac:dyDescent="0.2">
      <c r="A45" s="3"/>
      <c r="B45" s="3"/>
      <c r="C45" s="3"/>
      <c r="D45" s="31"/>
      <c r="E45" s="3"/>
      <c r="F45" s="3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  <c r="AU45" s="632"/>
      <c r="AV45" s="632"/>
      <c r="AW45" s="632"/>
      <c r="AX45" s="632"/>
      <c r="AY45" s="632"/>
      <c r="AZ45" s="632"/>
      <c r="BA45" s="632"/>
      <c r="BB45" s="632"/>
      <c r="BC45" s="632"/>
      <c r="BD45" s="632"/>
      <c r="BE45" s="632"/>
      <c r="BF45" s="632"/>
      <c r="BG45" s="632"/>
      <c r="BH45" s="632"/>
      <c r="BI45" s="632"/>
      <c r="BJ45" s="632"/>
      <c r="BK45" s="632"/>
      <c r="BL45" s="632"/>
      <c r="BM45" s="632"/>
      <c r="BN45" s="632"/>
      <c r="BO45" s="632"/>
      <c r="BP45" s="632"/>
      <c r="BQ45" s="632"/>
      <c r="BR45" s="632"/>
      <c r="BS45" s="632"/>
      <c r="BT45" s="632"/>
      <c r="BU45" s="632"/>
      <c r="BV45" s="632"/>
      <c r="BW45" s="632"/>
      <c r="BX45" s="632"/>
    </row>
    <row r="46" spans="1:76" s="42" customFormat="1" x14ac:dyDescent="0.2">
      <c r="A46" s="44" t="s">
        <v>1658</v>
      </c>
      <c r="B46" s="904"/>
      <c r="C46" s="904"/>
      <c r="D46" s="904"/>
      <c r="E46" s="904"/>
      <c r="F46" s="904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2"/>
      <c r="AF46" s="632"/>
      <c r="AG46" s="632"/>
      <c r="AH46" s="632"/>
      <c r="AI46" s="632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  <c r="AU46" s="632"/>
      <c r="AV46" s="632"/>
      <c r="AW46" s="632"/>
      <c r="AX46" s="632"/>
      <c r="AY46" s="632"/>
      <c r="AZ46" s="632"/>
      <c r="BA46" s="632"/>
      <c r="BB46" s="632"/>
      <c r="BC46" s="632"/>
      <c r="BD46" s="632"/>
      <c r="BE46" s="632"/>
      <c r="BF46" s="632"/>
      <c r="BG46" s="632"/>
      <c r="BH46" s="632"/>
      <c r="BI46" s="632"/>
      <c r="BJ46" s="632"/>
      <c r="BK46" s="632"/>
      <c r="BL46" s="632"/>
      <c r="BM46" s="632"/>
      <c r="BN46" s="632"/>
      <c r="BO46" s="632"/>
      <c r="BP46" s="632"/>
      <c r="BQ46" s="632"/>
      <c r="BR46" s="632"/>
      <c r="BS46" s="632"/>
      <c r="BT46" s="632"/>
      <c r="BU46" s="632"/>
      <c r="BV46" s="632"/>
      <c r="BW46" s="632"/>
      <c r="BX46" s="632"/>
    </row>
    <row r="47" spans="1:76" s="42" customFormat="1" x14ac:dyDescent="0.2">
      <c r="A47" s="916" t="s">
        <v>2782</v>
      </c>
      <c r="B47" s="916"/>
      <c r="C47" s="916"/>
      <c r="D47" s="916"/>
      <c r="E47" s="916"/>
      <c r="F47" s="916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  <c r="U47" s="632"/>
      <c r="V47" s="632"/>
      <c r="W47" s="632"/>
      <c r="X47" s="632"/>
      <c r="Y47" s="632"/>
      <c r="Z47" s="632"/>
      <c r="AA47" s="632"/>
      <c r="AB47" s="632"/>
      <c r="AC47" s="632"/>
      <c r="AD47" s="632"/>
      <c r="AE47" s="632"/>
      <c r="AF47" s="632"/>
      <c r="AG47" s="632"/>
      <c r="AH47" s="632"/>
      <c r="AI47" s="632"/>
      <c r="AJ47" s="632"/>
      <c r="AK47" s="632"/>
      <c r="AL47" s="632"/>
      <c r="AM47" s="632"/>
      <c r="AN47" s="632"/>
      <c r="AO47" s="632"/>
      <c r="AP47" s="632"/>
      <c r="AQ47" s="632"/>
      <c r="AR47" s="632"/>
      <c r="AS47" s="632"/>
      <c r="AT47" s="632"/>
      <c r="AU47" s="632"/>
      <c r="AV47" s="632"/>
      <c r="AW47" s="632"/>
      <c r="AX47" s="632"/>
      <c r="AY47" s="632"/>
      <c r="AZ47" s="632"/>
      <c r="BA47" s="632"/>
      <c r="BB47" s="632"/>
      <c r="BC47" s="632"/>
      <c r="BD47" s="632"/>
      <c r="BE47" s="632"/>
      <c r="BF47" s="632"/>
      <c r="BG47" s="632"/>
      <c r="BH47" s="632"/>
      <c r="BI47" s="632"/>
      <c r="BJ47" s="632"/>
      <c r="BK47" s="632"/>
      <c r="BL47" s="632"/>
      <c r="BM47" s="632"/>
      <c r="BN47" s="632"/>
      <c r="BO47" s="632"/>
      <c r="BP47" s="632"/>
      <c r="BQ47" s="632"/>
      <c r="BR47" s="632"/>
      <c r="BS47" s="632"/>
      <c r="BT47" s="632"/>
      <c r="BU47" s="632"/>
      <c r="BV47" s="632"/>
      <c r="BW47" s="632"/>
      <c r="BX47" s="632"/>
    </row>
    <row r="48" spans="1:76" s="42" customFormat="1" x14ac:dyDescent="0.2">
      <c r="A48" s="916"/>
      <c r="B48" s="916"/>
      <c r="C48" s="916"/>
      <c r="D48" s="916"/>
      <c r="E48" s="916"/>
      <c r="F48" s="916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2"/>
      <c r="AF48" s="632"/>
      <c r="AG48" s="632"/>
      <c r="AH48" s="632"/>
      <c r="AI48" s="632"/>
      <c r="AJ48" s="632"/>
      <c r="AK48" s="632"/>
      <c r="AL48" s="632"/>
      <c r="AM48" s="632"/>
      <c r="AN48" s="632"/>
      <c r="AO48" s="632"/>
      <c r="AP48" s="632"/>
      <c r="AQ48" s="632"/>
      <c r="AR48" s="632"/>
      <c r="AS48" s="632"/>
      <c r="AT48" s="632"/>
      <c r="AU48" s="632"/>
      <c r="AV48" s="632"/>
      <c r="AW48" s="632"/>
      <c r="AX48" s="632"/>
      <c r="AY48" s="632"/>
      <c r="AZ48" s="632"/>
      <c r="BA48" s="632"/>
      <c r="BB48" s="632"/>
      <c r="BC48" s="632"/>
      <c r="BD48" s="632"/>
      <c r="BE48" s="632"/>
      <c r="BF48" s="632"/>
      <c r="BG48" s="632"/>
      <c r="BH48" s="632"/>
      <c r="BI48" s="632"/>
      <c r="BJ48" s="632"/>
      <c r="BK48" s="632"/>
      <c r="BL48" s="632"/>
      <c r="BM48" s="632"/>
      <c r="BN48" s="632"/>
      <c r="BO48" s="632"/>
      <c r="BP48" s="632"/>
      <c r="BQ48" s="632"/>
      <c r="BR48" s="632"/>
      <c r="BS48" s="632"/>
      <c r="BT48" s="632"/>
      <c r="BU48" s="632"/>
      <c r="BV48" s="632"/>
      <c r="BW48" s="632"/>
      <c r="BX48" s="632"/>
    </row>
    <row r="49" spans="1:76" s="42" customFormat="1" x14ac:dyDescent="0.2">
      <c r="A49" s="916"/>
      <c r="B49" s="916"/>
      <c r="C49" s="916"/>
      <c r="D49" s="916"/>
      <c r="E49" s="916"/>
      <c r="F49" s="916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  <c r="U49" s="632"/>
      <c r="V49" s="632"/>
      <c r="W49" s="632"/>
      <c r="X49" s="632"/>
      <c r="Y49" s="632"/>
      <c r="Z49" s="632"/>
      <c r="AA49" s="632"/>
      <c r="AB49" s="632"/>
      <c r="AC49" s="632"/>
      <c r="AD49" s="632"/>
      <c r="AE49" s="632"/>
      <c r="AF49" s="632"/>
      <c r="AG49" s="632"/>
      <c r="AH49" s="632"/>
      <c r="AI49" s="632"/>
      <c r="AJ49" s="632"/>
      <c r="AK49" s="632"/>
      <c r="AL49" s="632"/>
      <c r="AM49" s="632"/>
      <c r="AN49" s="632"/>
      <c r="AO49" s="632"/>
      <c r="AP49" s="632"/>
      <c r="AQ49" s="632"/>
      <c r="AR49" s="632"/>
      <c r="AS49" s="632"/>
      <c r="AT49" s="632"/>
      <c r="AU49" s="632"/>
      <c r="AV49" s="632"/>
      <c r="AW49" s="632"/>
      <c r="AX49" s="632"/>
      <c r="AY49" s="632"/>
      <c r="AZ49" s="632"/>
      <c r="BA49" s="632"/>
      <c r="BB49" s="632"/>
      <c r="BC49" s="632"/>
      <c r="BD49" s="632"/>
      <c r="BE49" s="632"/>
      <c r="BF49" s="632"/>
      <c r="BG49" s="632"/>
      <c r="BH49" s="632"/>
      <c r="BI49" s="632"/>
      <c r="BJ49" s="632"/>
      <c r="BK49" s="632"/>
      <c r="BL49" s="632"/>
      <c r="BM49" s="632"/>
      <c r="BN49" s="632"/>
      <c r="BO49" s="632"/>
      <c r="BP49" s="632"/>
      <c r="BQ49" s="632"/>
      <c r="BR49" s="632"/>
      <c r="BS49" s="632"/>
      <c r="BT49" s="632"/>
      <c r="BU49" s="632"/>
      <c r="BV49" s="632"/>
      <c r="BW49" s="632"/>
      <c r="BX49" s="632"/>
    </row>
    <row r="50" spans="1:76" s="42" customFormat="1" ht="13.5" thickBot="1" x14ac:dyDescent="0.25">
      <c r="A50" s="917"/>
      <c r="B50" s="917"/>
      <c r="C50" s="917"/>
      <c r="D50" s="917"/>
      <c r="E50" s="917"/>
      <c r="F50" s="917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  <c r="U50" s="632"/>
      <c r="V50" s="632"/>
      <c r="W50" s="632"/>
      <c r="X50" s="632"/>
      <c r="Y50" s="632"/>
      <c r="Z50" s="632"/>
      <c r="AA50" s="632"/>
      <c r="AB50" s="632"/>
      <c r="AC50" s="632"/>
      <c r="AD50" s="632"/>
      <c r="AE50" s="632"/>
      <c r="AF50" s="632"/>
      <c r="AG50" s="632"/>
      <c r="AH50" s="632"/>
      <c r="AI50" s="632"/>
      <c r="AJ50" s="632"/>
      <c r="AK50" s="632"/>
      <c r="AL50" s="632"/>
      <c r="AM50" s="632"/>
      <c r="AN50" s="632"/>
      <c r="AO50" s="632"/>
      <c r="AP50" s="632"/>
      <c r="AQ50" s="632"/>
      <c r="AR50" s="632"/>
      <c r="AS50" s="632"/>
      <c r="AT50" s="632"/>
      <c r="AU50" s="632"/>
      <c r="AV50" s="632"/>
      <c r="AW50" s="632"/>
      <c r="AX50" s="632"/>
      <c r="AY50" s="632"/>
      <c r="AZ50" s="632"/>
      <c r="BA50" s="632"/>
      <c r="BB50" s="632"/>
      <c r="BC50" s="632"/>
      <c r="BD50" s="632"/>
      <c r="BE50" s="632"/>
      <c r="BF50" s="632"/>
      <c r="BG50" s="632"/>
      <c r="BH50" s="632"/>
      <c r="BI50" s="632"/>
      <c r="BJ50" s="632"/>
      <c r="BK50" s="632"/>
      <c r="BL50" s="632"/>
      <c r="BM50" s="632"/>
      <c r="BN50" s="632"/>
      <c r="BO50" s="632"/>
      <c r="BP50" s="632"/>
      <c r="BQ50" s="632"/>
      <c r="BR50" s="632"/>
      <c r="BS50" s="632"/>
      <c r="BT50" s="632"/>
      <c r="BU50" s="632"/>
      <c r="BV50" s="632"/>
      <c r="BW50" s="632"/>
      <c r="BX50" s="632"/>
    </row>
    <row r="51" spans="1:76" s="245" customFormat="1" ht="14.25" thickTop="1" thickBot="1" x14ac:dyDescent="0.25"/>
    <row r="52" spans="1:76" s="29" customFormat="1" ht="27" thickBot="1" x14ac:dyDescent="0.45">
      <c r="A52" s="191">
        <v>490</v>
      </c>
      <c r="B52" s="181" t="s">
        <v>825</v>
      </c>
      <c r="C52" s="192"/>
      <c r="D52" s="193"/>
      <c r="E52" s="194"/>
      <c r="F52" s="195"/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76" s="29" customFormat="1" x14ac:dyDescent="0.2">
      <c r="A53" s="214" t="s">
        <v>5430</v>
      </c>
      <c r="B53" s="210" t="str">
        <f>VLOOKUP(A53,'Main Item List'!$A$3:$D$27691,2,0)</f>
        <v>SIMPLICITY BASIN MIXER   31251.02</v>
      </c>
      <c r="C53" s="216">
        <v>1</v>
      </c>
      <c r="D53" s="211" t="str">
        <f>VLOOKUP(A53,'Main Item List'!$A$3:$D$27691,3,0)</f>
        <v>each</v>
      </c>
      <c r="E53" s="212">
        <f>VLOOKUP(A53,'Main Item List'!$A$3:$D$27691,4,0)</f>
        <v>84.32</v>
      </c>
      <c r="F53" s="213">
        <f t="shared" ref="F53:F62" si="6">IFERROR((C53*E53),"0")</f>
        <v>84.32</v>
      </c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76" s="29" customFormat="1" x14ac:dyDescent="0.2">
      <c r="A54" s="214" t="s">
        <v>17568</v>
      </c>
      <c r="B54" s="210" t="str">
        <f>VLOOKUP(A54,'Main Item List'!$A$3:$D$27691,2,0)</f>
        <v>ELEMENTI ION KITCHEN MIXER CHROME   44203.02</v>
      </c>
      <c r="C54" s="216">
        <v>2</v>
      </c>
      <c r="D54" s="211" t="str">
        <f>VLOOKUP(A54,'Main Item List'!$A$3:$D$27691,3,0)</f>
        <v>each</v>
      </c>
      <c r="E54" s="212">
        <f>VLOOKUP(A54,'Main Item List'!$A$3:$D$27691,4,0)</f>
        <v>202.4</v>
      </c>
      <c r="F54" s="213">
        <f t="shared" si="6"/>
        <v>404.8</v>
      </c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76" s="29" customFormat="1" x14ac:dyDescent="0.2">
      <c r="A55" s="214" t="s">
        <v>5509</v>
      </c>
      <c r="B55" s="210" t="str">
        <f>VLOOKUP(A55,'Main Item List'!$A$3:$D$27691,2,0)</f>
        <v>SIMPLICITY BATH SPOUT CP 74027.02</v>
      </c>
      <c r="C55" s="216">
        <v>3</v>
      </c>
      <c r="D55" s="211" t="str">
        <f>VLOOKUP(A55,'Main Item List'!$A$3:$D$27691,3,0)</f>
        <v>each</v>
      </c>
      <c r="E55" s="212">
        <f>VLOOKUP(A55,'Main Item List'!$A$3:$D$27691,4,0)</f>
        <v>65.84</v>
      </c>
      <c r="F55" s="213">
        <f t="shared" si="6"/>
        <v>197.52</v>
      </c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76" s="29" customFormat="1" x14ac:dyDescent="0.2">
      <c r="A56" s="214" t="s">
        <v>5362</v>
      </c>
      <c r="B56" s="210" t="str">
        <f>VLOOKUP(A56,'Main Item List'!$A$3:$D$27691,2,0)</f>
        <v>SPLASH SLIDE SHOWER 3 FUNCTION C/W ELBOW CP 40232.02</v>
      </c>
      <c r="C56" s="216">
        <v>4</v>
      </c>
      <c r="D56" s="211" t="str">
        <f>VLOOKUP(A56,'Main Item List'!$A$3:$D$27691,3,0)</f>
        <v>each</v>
      </c>
      <c r="E56" s="212">
        <f>VLOOKUP(A56,'Main Item List'!$A$3:$D$27691,4,0)</f>
        <v>75.08</v>
      </c>
      <c r="F56" s="213">
        <f t="shared" si="6"/>
        <v>300.32</v>
      </c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76" s="29" customFormat="1" x14ac:dyDescent="0.2">
      <c r="A57" s="214" t="s">
        <v>54478</v>
      </c>
      <c r="B57" s="210" t="str">
        <f>VLOOKUP(A57,'Main Item List'!$A$3:$D$27691,2,0)</f>
        <v>ELEMENTI UNO CC BTW TOILET SUITE TOP INLET 14760.10</v>
      </c>
      <c r="C57" s="216">
        <v>5</v>
      </c>
      <c r="D57" s="211" t="str">
        <f>VLOOKUP(A57,'Main Item List'!$A$3:$D$27691,3,0)</f>
        <v>each</v>
      </c>
      <c r="E57" s="212">
        <f>VLOOKUP(A57,'Main Item List'!$A$3:$D$27691,4,0)</f>
        <v>328.02</v>
      </c>
      <c r="F57" s="213">
        <f t="shared" si="6"/>
        <v>1640.1</v>
      </c>
      <c r="G57" s="136" t="s">
        <v>54479</v>
      </c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76" s="29" customFormat="1" x14ac:dyDescent="0.2">
      <c r="A58" s="214" t="s">
        <v>426</v>
      </c>
      <c r="B58" s="210" t="str">
        <f>VLOOKUP(A58,'Main Item List'!$A$3:$D$27691,2,0)</f>
        <v>AQUATICA LAUNDRA TUBBIE 560X560        AQ LAUNDRA TUBBIE</v>
      </c>
      <c r="C58" s="216">
        <v>6</v>
      </c>
      <c r="D58" s="211" t="str">
        <f>VLOOKUP(A58,'Main Item List'!$A$3:$D$27691,3,0)</f>
        <v>each</v>
      </c>
      <c r="E58" s="212">
        <f>VLOOKUP(A58,'Main Item List'!$A$3:$D$27691,4,0)</f>
        <v>464.92</v>
      </c>
      <c r="F58" s="213">
        <f t="shared" si="6"/>
        <v>2789.52</v>
      </c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76" s="29" customFormat="1" x14ac:dyDescent="0.2">
      <c r="A59" s="214" t="s">
        <v>1037</v>
      </c>
      <c r="B59" s="210" t="str">
        <f>VLOOKUP(A59,'Main Item List'!$A$3:$D$27691,2,0)</f>
        <v>IS ANGLE STOP &amp; FLEXI RISER CP 79202.02</v>
      </c>
      <c r="C59" s="216">
        <v>7</v>
      </c>
      <c r="D59" s="211" t="str">
        <f>VLOOKUP(A59,'Main Item List'!$A$3:$D$27691,3,0)</f>
        <v>each</v>
      </c>
      <c r="E59" s="212">
        <f>VLOOKUP(A59,'Main Item List'!$A$3:$D$27691,4,0)</f>
        <v>24.26</v>
      </c>
      <c r="F59" s="213">
        <f t="shared" si="6"/>
        <v>169.82000000000002</v>
      </c>
      <c r="G59" s="248" t="s">
        <v>30845</v>
      </c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76" s="29" customFormat="1" x14ac:dyDescent="0.2">
      <c r="A60" s="214" t="s">
        <v>953</v>
      </c>
      <c r="B60" s="210" t="str">
        <f>VLOOKUP(A60,'Main Item List'!$A$3:$D$27691,2,0)</f>
        <v>TETRIS TOILET ROLL HOLDER TET-9E05</v>
      </c>
      <c r="C60" s="216">
        <v>8</v>
      </c>
      <c r="D60" s="211" t="str">
        <f>VLOOKUP(A60,'Main Item List'!$A$3:$D$27691,3,0)</f>
        <v>each</v>
      </c>
      <c r="E60" s="212">
        <f>VLOOKUP(A60,'Main Item List'!$A$3:$D$27691,4,0)</f>
        <v>29.49</v>
      </c>
      <c r="F60" s="213">
        <f t="shared" si="6"/>
        <v>235.92</v>
      </c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76" s="29" customFormat="1" x14ac:dyDescent="0.2">
      <c r="A61" s="214" t="s">
        <v>952</v>
      </c>
      <c r="B61" s="210" t="str">
        <f>VLOOKUP(A61,'Main Item List'!$A$3:$D$27691,2,0)</f>
        <v>TETRIS TOWEL RING TET-9K05</v>
      </c>
      <c r="C61" s="216">
        <v>9</v>
      </c>
      <c r="D61" s="211" t="str">
        <f>VLOOKUP(A61,'Main Item List'!$A$3:$D$27691,3,0)</f>
        <v>each</v>
      </c>
      <c r="E61" s="212">
        <f>VLOOKUP(A61,'Main Item List'!$A$3:$D$27691,4,0)</f>
        <v>27.4</v>
      </c>
      <c r="F61" s="213">
        <f t="shared" si="6"/>
        <v>246.6</v>
      </c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76" s="29" customFormat="1" x14ac:dyDescent="0.2">
      <c r="A62" s="214" t="s">
        <v>951</v>
      </c>
      <c r="B62" s="210" t="str">
        <f>VLOOKUP(A62,'Main Item List'!$A$3:$D$27691,2,0)</f>
        <v>TETRIS DOUBLE TOWEL RAIL 600MM  TET-9C05</v>
      </c>
      <c r="C62" s="216">
        <v>10</v>
      </c>
      <c r="D62" s="211" t="str">
        <f>VLOOKUP(A62,'Main Item List'!$A$3:$D$27691,3,0)</f>
        <v>each</v>
      </c>
      <c r="E62" s="212">
        <f>VLOOKUP(A62,'Main Item List'!$A$3:$D$27691,4,0)</f>
        <v>75.62</v>
      </c>
      <c r="F62" s="213">
        <f t="shared" si="6"/>
        <v>756.2</v>
      </c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76" s="29" customFormat="1" x14ac:dyDescent="0.2">
      <c r="A63" s="160"/>
      <c r="B63" s="335"/>
      <c r="C63" s="335"/>
      <c r="D63" s="335"/>
      <c r="E63" s="222"/>
      <c r="F63" s="145"/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76" s="29" customFormat="1" x14ac:dyDescent="0.2">
      <c r="A64" s="160"/>
      <c r="B64" s="813" t="s">
        <v>1246</v>
      </c>
      <c r="C64" s="813"/>
      <c r="D64" s="813"/>
      <c r="E64" s="159">
        <f>SUM(F53:F63)</f>
        <v>6825.12</v>
      </c>
      <c r="F64" s="145"/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7" x14ac:dyDescent="0.2">
      <c r="A65" s="142"/>
      <c r="B65" s="142"/>
      <c r="C65" s="143"/>
      <c r="D65" s="142"/>
      <c r="E65" s="142"/>
      <c r="F65" s="142"/>
      <c r="G65" s="136"/>
    </row>
    <row r="66" spans="1:7" x14ac:dyDescent="0.2">
      <c r="A66" s="142"/>
      <c r="B66" s="142"/>
      <c r="C66" s="143"/>
      <c r="D66" s="142"/>
      <c r="E66" s="142"/>
      <c r="F66" s="142"/>
      <c r="G66" s="136"/>
    </row>
    <row r="67" spans="1:7" x14ac:dyDescent="0.2">
      <c r="A67" s="142"/>
      <c r="B67" s="142"/>
      <c r="C67" s="143"/>
      <c r="D67" s="142"/>
      <c r="E67" s="142"/>
      <c r="F67" s="142"/>
      <c r="G67" s="136"/>
    </row>
    <row r="68" spans="1:7" x14ac:dyDescent="0.2">
      <c r="A68" s="142"/>
      <c r="B68" s="142"/>
      <c r="C68" s="143"/>
      <c r="D68" s="142"/>
      <c r="E68" s="142"/>
      <c r="F68" s="142"/>
      <c r="G68" s="136"/>
    </row>
    <row r="69" spans="1:7" s="245" customFormat="1" x14ac:dyDescent="0.2"/>
    <row r="70" spans="1:7" s="245" customFormat="1" x14ac:dyDescent="0.2"/>
    <row r="71" spans="1:7" s="245" customFormat="1" x14ac:dyDescent="0.2"/>
    <row r="72" spans="1:7" s="245" customFormat="1" x14ac:dyDescent="0.2"/>
    <row r="73" spans="1:7" s="245" customFormat="1" x14ac:dyDescent="0.2"/>
    <row r="74" spans="1:7" s="245" customFormat="1" x14ac:dyDescent="0.2"/>
    <row r="75" spans="1:7" s="245" customFormat="1" x14ac:dyDescent="0.2"/>
    <row r="76" spans="1:7" s="245" customFormat="1" x14ac:dyDescent="0.2"/>
    <row r="77" spans="1:7" s="245" customFormat="1" x14ac:dyDescent="0.2"/>
    <row r="78" spans="1:7" s="245" customFormat="1" x14ac:dyDescent="0.2"/>
    <row r="79" spans="1:7" s="245" customFormat="1" x14ac:dyDescent="0.2"/>
    <row r="80" spans="1:7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</sheetData>
  <mergeCells count="8">
    <mergeCell ref="B64:D64"/>
    <mergeCell ref="D6:F6"/>
    <mergeCell ref="A40:F40"/>
    <mergeCell ref="A49:F49"/>
    <mergeCell ref="A50:F50"/>
    <mergeCell ref="A48:F48"/>
    <mergeCell ref="B46:F46"/>
    <mergeCell ref="A47:F47"/>
  </mergeCells>
  <phoneticPr fontId="75" type="noConversion"/>
  <dataValidations count="1">
    <dataValidation type="list" allowBlank="1" showInputMessage="1" showErrorMessage="1" sqref="H9" xr:uid="{2BD9971C-62E8-4E67-AD77-2F406A8B63D1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A8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sheetPr codeName="Sheet146">
    <tabColor rgb="FFFFFF00"/>
  </sheetPr>
  <dimension ref="A1:H1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CONCATENATE('490.4 Plumbing Hware - C4'!E9,"/",'490.4 Plumbing Hware - C4'!F9)</f>
        <v>JNB 20058/490.4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'490.4 Plumbing Hware - C4'!A11</f>
        <v>Carters - 3057148 - MAIN ACCOUNT</v>
      </c>
    </row>
    <row r="3" spans="1:8" x14ac:dyDescent="0.2">
      <c r="B3" t="str">
        <f>'490.4 Plumbing Hware - C4'!A22</f>
        <v>PLRA3125102</v>
      </c>
      <c r="C3" t="str">
        <f>'490.4 Plumbing Hware - C4'!A22</f>
        <v>PLRA3125102</v>
      </c>
      <c r="D3" t="str">
        <f>'490.4 Plumbing Hware - C4'!B22</f>
        <v>SIMPLICITY BASIN MIXER   31251.02</v>
      </c>
      <c r="E3" s="14">
        <f>'490.4 Plumbing Hware - C4'!C22</f>
        <v>1</v>
      </c>
      <c r="F3" s="75" t="str">
        <f>'490.4 Plumbing Hware - C4'!D22</f>
        <v>each</v>
      </c>
      <c r="G3">
        <f>'490.4 Plumbing Hware - C4'!E22</f>
        <v>84.32</v>
      </c>
      <c r="H3">
        <f>E3*G3</f>
        <v>84.32</v>
      </c>
    </row>
    <row r="4" spans="1:8" x14ac:dyDescent="0.2">
      <c r="B4" t="str">
        <f>'490.4 Plumbing Hware - C4'!A23</f>
        <v>PLRA4420302</v>
      </c>
      <c r="C4" t="str">
        <f>'490.4 Plumbing Hware - C4'!A23</f>
        <v>PLRA4420302</v>
      </c>
      <c r="D4" t="str">
        <f>'490.4 Plumbing Hware - C4'!B23</f>
        <v>ELEMENTI ION KITCHEN MIXER CHROME   44203.02</v>
      </c>
      <c r="E4" s="14">
        <f>'490.4 Plumbing Hware - C4'!C23</f>
        <v>2</v>
      </c>
      <c r="F4" s="75" t="str">
        <f>'490.4 Plumbing Hware - C4'!D23</f>
        <v>each</v>
      </c>
      <c r="G4">
        <f>'490.4 Plumbing Hware - C4'!E23</f>
        <v>202.4</v>
      </c>
      <c r="H4">
        <f t="shared" ref="H4:H13" si="0">E4*G4</f>
        <v>404.8</v>
      </c>
    </row>
    <row r="5" spans="1:8" x14ac:dyDescent="0.2">
      <c r="B5" t="str">
        <f>'490.4 Plumbing Hware - C4'!A24</f>
        <v>PLRA7402702</v>
      </c>
      <c r="C5" t="str">
        <f>'490.4 Plumbing Hware - C4'!A24</f>
        <v>PLRA7402702</v>
      </c>
      <c r="D5" t="str">
        <f>'490.4 Plumbing Hware - C4'!B24</f>
        <v>SIMPLICITY BATH SPOUT CP 74027.02</v>
      </c>
      <c r="E5" s="14">
        <f>'490.4 Plumbing Hware - C4'!C24</f>
        <v>3</v>
      </c>
      <c r="F5" s="75" t="str">
        <f>'490.4 Plumbing Hware - C4'!D24</f>
        <v>each</v>
      </c>
      <c r="G5">
        <f>'490.4 Plumbing Hware - C4'!E24</f>
        <v>65.84</v>
      </c>
      <c r="H5">
        <f t="shared" si="0"/>
        <v>197.52</v>
      </c>
    </row>
    <row r="6" spans="1:8" x14ac:dyDescent="0.2">
      <c r="B6" t="str">
        <f>'490.4 Plumbing Hware - C4'!A25</f>
        <v>PLAQ4023202</v>
      </c>
      <c r="C6" t="str">
        <f>'490.4 Plumbing Hware - C4'!A25</f>
        <v>PLAQ4023202</v>
      </c>
      <c r="D6" t="str">
        <f>'490.4 Plumbing Hware - C4'!B25</f>
        <v>SPLASH SLIDE SHOWER 3 FUNCTION C/W ELBOW CP 40232.02</v>
      </c>
      <c r="E6" s="14">
        <f>'490.4 Plumbing Hware - C4'!C25</f>
        <v>4</v>
      </c>
      <c r="F6" s="75" t="str">
        <f>'490.4 Plumbing Hware - C4'!D25</f>
        <v>each</v>
      </c>
      <c r="G6">
        <f>'490.4 Plumbing Hware - C4'!E25</f>
        <v>75.08</v>
      </c>
      <c r="H6">
        <f t="shared" si="0"/>
        <v>300.32</v>
      </c>
    </row>
    <row r="7" spans="1:8" x14ac:dyDescent="0.2">
      <c r="B7" t="str">
        <f>'490.4 Plumbing Hware - C4'!A26</f>
        <v>PLRA1476010</v>
      </c>
      <c r="C7" t="str">
        <f>'490.4 Plumbing Hware - C4'!A26</f>
        <v>PLRA1476010</v>
      </c>
      <c r="D7" t="str">
        <f>'490.4 Plumbing Hware - C4'!B26</f>
        <v>ELEMENTI UNO CC BTW TOILET SUITE TOP INLET 14760.10</v>
      </c>
      <c r="E7" s="14">
        <f>'490.4 Plumbing Hware - C4'!C26</f>
        <v>5</v>
      </c>
      <c r="F7" s="75" t="str">
        <f>'490.4 Plumbing Hware - C4'!D26</f>
        <v>each</v>
      </c>
      <c r="G7">
        <f>'490.4 Plumbing Hware - C4'!E26</f>
        <v>328.02</v>
      </c>
      <c r="H7">
        <f t="shared" si="0"/>
        <v>1640.1</v>
      </c>
    </row>
    <row r="8" spans="1:8" x14ac:dyDescent="0.2">
      <c r="B8" t="str">
        <f>'490.4 Plumbing Hware - C4'!A27</f>
        <v>PLAQLT</v>
      </c>
      <c r="C8" t="str">
        <f>'490.4 Plumbing Hware - C4'!A27</f>
        <v>PLAQLT</v>
      </c>
      <c r="D8" t="str">
        <f>'490.4 Plumbing Hware - C4'!B27</f>
        <v>AQUATICA LAUNDRA TUBBIE 560X560        AQ LAUNDRA TUBBIE</v>
      </c>
      <c r="E8" s="14">
        <f>'490.4 Plumbing Hware - C4'!C27</f>
        <v>6</v>
      </c>
      <c r="F8" s="75" t="str">
        <f>'490.4 Plumbing Hware - C4'!D27</f>
        <v>each</v>
      </c>
      <c r="G8">
        <f>'490.4 Plumbing Hware - C4'!E27</f>
        <v>464.92</v>
      </c>
      <c r="H8">
        <f t="shared" si="0"/>
        <v>2789.52</v>
      </c>
    </row>
    <row r="9" spans="1:8" x14ac:dyDescent="0.2">
      <c r="B9" t="str">
        <f>'490.4 Plumbing Hware - C4'!A28</f>
        <v>PLIS7920202</v>
      </c>
      <c r="C9" t="str">
        <f>'490.4 Plumbing Hware - C4'!A28</f>
        <v>PLIS7920202</v>
      </c>
      <c r="D9" t="str">
        <f>'490.4 Plumbing Hware - C4'!B28</f>
        <v>IS ANGLE STOP &amp; FLEXI RISER CP 79202.02</v>
      </c>
      <c r="E9" s="14">
        <f>'490.4 Plumbing Hware - C4'!C28</f>
        <v>7</v>
      </c>
      <c r="F9" s="75" t="str">
        <f>'490.4 Plumbing Hware - C4'!D28</f>
        <v>each</v>
      </c>
      <c r="G9">
        <f>'490.4 Plumbing Hware - C4'!E28</f>
        <v>24.26</v>
      </c>
      <c r="H9">
        <f t="shared" si="0"/>
        <v>169.82000000000002</v>
      </c>
    </row>
    <row r="10" spans="1:8" x14ac:dyDescent="0.2">
      <c r="B10" t="str">
        <f>'490.4 Plumbing Hware - C4'!A29</f>
        <v>PLAMTET9E05</v>
      </c>
      <c r="C10" t="str">
        <f>'490.4 Plumbing Hware - C4'!A29</f>
        <v>PLAMTET9E05</v>
      </c>
      <c r="D10" t="str">
        <f>'490.4 Plumbing Hware - C4'!B29</f>
        <v>TETRIS TOILET ROLL HOLDER TET-9E05</v>
      </c>
      <c r="E10" s="14">
        <f>'490.4 Plumbing Hware - C4'!C29</f>
        <v>8</v>
      </c>
      <c r="F10" s="75" t="str">
        <f>'490.4 Plumbing Hware - C4'!D29</f>
        <v>each</v>
      </c>
      <c r="G10">
        <f>'490.4 Plumbing Hware - C4'!E29</f>
        <v>29.49</v>
      </c>
      <c r="H10">
        <f t="shared" si="0"/>
        <v>235.92</v>
      </c>
    </row>
    <row r="11" spans="1:8" x14ac:dyDescent="0.2">
      <c r="B11" t="str">
        <f>'490.4 Plumbing Hware - C4'!A30</f>
        <v>PLAMTET9K05</v>
      </c>
      <c r="C11" t="str">
        <f>'490.4 Plumbing Hware - C4'!A30</f>
        <v>PLAMTET9K05</v>
      </c>
      <c r="D11" t="str">
        <f>'490.4 Plumbing Hware - C4'!B30</f>
        <v>TETRIS TOWEL RING TET-9K05</v>
      </c>
      <c r="E11" s="14">
        <f>'490.4 Plumbing Hware - C4'!C30</f>
        <v>9</v>
      </c>
      <c r="F11" s="75" t="str">
        <f>'490.4 Plumbing Hware - C4'!D30</f>
        <v>each</v>
      </c>
      <c r="G11">
        <f>'490.4 Plumbing Hware - C4'!E30</f>
        <v>27.4</v>
      </c>
      <c r="H11">
        <f t="shared" si="0"/>
        <v>246.6</v>
      </c>
    </row>
    <row r="12" spans="1:8" x14ac:dyDescent="0.2">
      <c r="B12" t="str">
        <f>'490.4 Plumbing Hware - C4'!A31</f>
        <v>PLAMTET9C05</v>
      </c>
      <c r="C12" t="str">
        <f>'490.4 Plumbing Hware - C4'!A31</f>
        <v>PLAMTET9C05</v>
      </c>
      <c r="D12" t="str">
        <f>'490.4 Plumbing Hware - C4'!B31</f>
        <v>TETRIS DOUBLE TOWEL RAIL 600MM  TET-9C05</v>
      </c>
      <c r="E12" s="14">
        <f>'490.4 Plumbing Hware - C4'!C31</f>
        <v>10</v>
      </c>
      <c r="F12" s="75" t="str">
        <f>'490.4 Plumbing Hware - C4'!D31</f>
        <v>each</v>
      </c>
      <c r="G12">
        <f>'490.4 Plumbing Hware - C4'!E31</f>
        <v>75.62</v>
      </c>
      <c r="H12">
        <f t="shared" si="0"/>
        <v>756.2</v>
      </c>
    </row>
    <row r="13" spans="1:8" x14ac:dyDescent="0.2">
      <c r="B13">
        <f>'490.4 Plumbing Hware - C4'!A34</f>
        <v>0</v>
      </c>
      <c r="C13">
        <f>'490.4 Plumbing Hware - C4'!A34</f>
        <v>0</v>
      </c>
      <c r="D13">
        <f>'490.4 Plumbing Hware - C4'!B34</f>
        <v>0</v>
      </c>
      <c r="E13" s="14">
        <f>'490.4 Plumbing Hware - C4'!C34</f>
        <v>0</v>
      </c>
      <c r="F13" s="75">
        <f>'490.4 Plumbing Hware - C4'!D34</f>
        <v>0</v>
      </c>
      <c r="G13">
        <f>'490.4 Plumbing Hware - C4'!E34</f>
        <v>0</v>
      </c>
      <c r="H13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sheetPr codeName="Sheet62">
    <tabColor indexed="10"/>
  </sheetPr>
  <dimension ref="A1:T119"/>
  <sheetViews>
    <sheetView zoomScaleNormal="100" workbookViewId="0">
      <selection activeCell="B2" sqref="B2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490.5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54931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1162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Plumbing World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40 St Vincent St, P.O. Box 528, Nelson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03 545 6018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0"/>
      <c r="C14" s="36"/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branch70@plumbingworld.co.nz</v>
      </c>
      <c r="C15" s="36"/>
      <c r="D15" s="33" t="s">
        <v>30789</v>
      </c>
      <c r="E15" s="398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Karen</v>
      </c>
      <c r="C16" s="36"/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59" t="s">
        <v>1948</v>
      </c>
      <c r="B21" s="59" t="s">
        <v>935</v>
      </c>
      <c r="C21" s="59" t="s">
        <v>937</v>
      </c>
      <c r="D21" s="59" t="s">
        <v>936</v>
      </c>
      <c r="E21" s="62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773">
        <f>A39</f>
        <v>31225015</v>
      </c>
      <c r="B22" s="431" t="str">
        <f>VLOOKUP(A22,$A$37:$E$399,2,0)</f>
        <v>250Lx580 MP-50mm PreW-3kw MEPS HWC</v>
      </c>
      <c r="C22" s="448">
        <f>VLOOKUP(A22,$A$37:$E$399,3,0)</f>
        <v>1</v>
      </c>
      <c r="D22" s="448" t="str">
        <f>VLOOKUP(A22,$A$37:$E$399,4,0)</f>
        <v>each</v>
      </c>
      <c r="E22" s="434">
        <f>VLOOKUP(A22,$A$37:$E$399,5,0)</f>
        <v>1016.67</v>
      </c>
      <c r="F22" s="476">
        <f>C22*E22</f>
        <v>1016.67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89"/>
      <c r="B23" s="424"/>
      <c r="C23" s="353"/>
      <c r="D23" s="389"/>
      <c r="E23" s="389"/>
      <c r="F23" s="477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89"/>
      <c r="B24" s="424"/>
      <c r="C24" s="353"/>
      <c r="D24" s="389"/>
      <c r="E24" s="389"/>
      <c r="F24" s="477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89"/>
      <c r="B25" s="424"/>
      <c r="C25" s="353"/>
      <c r="D25" s="389"/>
      <c r="E25" s="389"/>
      <c r="F25" s="477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3"/>
      <c r="B26" s="361"/>
      <c r="C26" s="360"/>
      <c r="D26" s="363"/>
      <c r="E26" s="363"/>
      <c r="F26" s="391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1"/>
      <c r="B27" s="31"/>
      <c r="C27" s="31"/>
      <c r="D27" s="31"/>
      <c r="E27" s="63" t="s">
        <v>1896</v>
      </c>
      <c r="F27" s="454">
        <f>SUM(F22:F26)</f>
        <v>1016.67</v>
      </c>
      <c r="G27" s="387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E28" s="33" t="s">
        <v>1897</v>
      </c>
      <c r="F28" s="455">
        <f>F27*15%</f>
        <v>152.50049999999999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1395</v>
      </c>
      <c r="F29" s="454">
        <f>F27+F28</f>
        <v>1169.1704999999999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/>
      <c r="F30" s="222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ht="24.75" customHeight="1" x14ac:dyDescent="0.2">
      <c r="A31" s="869" t="s">
        <v>1008</v>
      </c>
      <c r="B31" s="869"/>
      <c r="C31" s="869"/>
      <c r="D31" s="869"/>
      <c r="E31" s="869"/>
      <c r="F31" s="869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18" customHeight="1" x14ac:dyDescent="0.2">
      <c r="A32" s="53"/>
      <c r="B32" s="53"/>
      <c r="C32" s="53"/>
      <c r="D32" s="48"/>
      <c r="E32" s="48"/>
      <c r="F32" s="48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437" t="s">
        <v>7888</v>
      </c>
      <c r="B33" s="349"/>
      <c r="C33" s="385"/>
      <c r="D33" s="396"/>
      <c r="E33" s="396"/>
      <c r="F33" s="409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7889</v>
      </c>
      <c r="B34" s="349"/>
      <c r="C34" s="385"/>
      <c r="D34" s="397"/>
      <c r="E34" s="397"/>
      <c r="F34" s="410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1006</v>
      </c>
      <c r="B35" s="465" t="s">
        <v>3440</v>
      </c>
      <c r="C35" s="385"/>
      <c r="D35" s="396"/>
      <c r="E35" s="396"/>
      <c r="F35" s="40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37" t="s">
        <v>2391</v>
      </c>
      <c r="B36" s="466" t="s">
        <v>30840</v>
      </c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245" customFormat="1" ht="13.5" thickBot="1" x14ac:dyDescent="0.25"/>
    <row r="38" spans="1:20" s="29" customFormat="1" ht="27" thickBot="1" x14ac:dyDescent="0.45">
      <c r="A38" s="191">
        <v>490</v>
      </c>
      <c r="B38" s="181" t="s">
        <v>825</v>
      </c>
      <c r="C38" s="192"/>
      <c r="D38" s="193"/>
      <c r="E38" s="194"/>
      <c r="F38" s="195"/>
      <c r="G38" s="136"/>
      <c r="H38" s="381"/>
      <c r="I38" s="381"/>
      <c r="J38" s="381"/>
      <c r="K38" s="381"/>
      <c r="L38" s="381"/>
      <c r="M38" s="381"/>
      <c r="N38" s="381"/>
      <c r="O38" s="381"/>
      <c r="P38" s="381"/>
      <c r="Q38" s="381"/>
      <c r="R38" s="381"/>
      <c r="S38" s="381"/>
      <c r="T38" s="381"/>
    </row>
    <row r="39" spans="1:20" s="29" customFormat="1" x14ac:dyDescent="0.2">
      <c r="A39" s="217">
        <v>31225015</v>
      </c>
      <c r="B39" s="210" t="str">
        <f>VLOOKUP(A39,'Main Item List'!$A$3:$D$27693,2,0)</f>
        <v>250Lx580 MP-50mm PreW-3kw MEPS HWC</v>
      </c>
      <c r="C39" s="216">
        <v>1</v>
      </c>
      <c r="D39" s="211" t="str">
        <f>VLOOKUP(A39,'Main Item List'!$A$3:$D$27693,3,0)</f>
        <v>each</v>
      </c>
      <c r="E39" s="212">
        <f>VLOOKUP(A39,'Main Item List'!$A$3:$D$27693,4,0)</f>
        <v>1016.67</v>
      </c>
      <c r="F39" s="215">
        <f>C39*E39</f>
        <v>1016.67</v>
      </c>
      <c r="G39" s="136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</row>
    <row r="40" spans="1:20" s="29" customFormat="1" x14ac:dyDescent="0.2">
      <c r="A40" s="160"/>
      <c r="B40" s="335"/>
      <c r="C40" s="335"/>
      <c r="D40" s="335"/>
      <c r="E40" s="222"/>
      <c r="F40" s="145"/>
      <c r="G40" s="136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</row>
    <row r="41" spans="1:20" s="29" customFormat="1" x14ac:dyDescent="0.2">
      <c r="A41" s="160"/>
      <c r="B41" s="813" t="s">
        <v>1246</v>
      </c>
      <c r="C41" s="813"/>
      <c r="D41" s="813"/>
      <c r="E41" s="159">
        <f>SUM(F39:F40)</f>
        <v>1016.67</v>
      </c>
      <c r="F41" s="145"/>
      <c r="G41" s="136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</row>
    <row r="42" spans="1:20" s="245" customFormat="1" x14ac:dyDescent="0.2">
      <c r="A42" s="381"/>
      <c r="B42" s="381"/>
      <c r="C42" s="546"/>
      <c r="D42" s="381"/>
      <c r="E42" s="381"/>
      <c r="F42" s="381"/>
      <c r="G42" s="136"/>
    </row>
    <row r="43" spans="1:20" s="245" customFormat="1" x14ac:dyDescent="0.2">
      <c r="A43" s="381"/>
      <c r="B43" s="381"/>
      <c r="C43" s="546"/>
      <c r="D43" s="381"/>
      <c r="E43" s="381"/>
      <c r="F43" s="381"/>
      <c r="G43" s="136"/>
    </row>
    <row r="44" spans="1:20" s="245" customFormat="1" x14ac:dyDescent="0.2">
      <c r="A44" s="381"/>
      <c r="B44" s="381"/>
      <c r="C44" s="546"/>
      <c r="D44" s="381"/>
      <c r="E44" s="381"/>
      <c r="F44" s="381"/>
      <c r="G44" s="136"/>
    </row>
    <row r="45" spans="1:20" s="245" customFormat="1" x14ac:dyDescent="0.2">
      <c r="A45" s="381"/>
      <c r="B45" s="381"/>
      <c r="C45" s="546"/>
      <c r="D45" s="381"/>
      <c r="E45" s="381"/>
      <c r="F45" s="381"/>
      <c r="G45" s="136"/>
    </row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</sheetData>
  <mergeCells count="3">
    <mergeCell ref="B41:D41"/>
    <mergeCell ref="D6:F6"/>
    <mergeCell ref="A31:F31"/>
  </mergeCells>
  <phoneticPr fontId="75" type="noConversion"/>
  <dataValidations count="1">
    <dataValidation type="list" allowBlank="1" showInputMessage="1" showErrorMessage="1" sqref="H9" xr:uid="{EFBE9D58-4FAA-4EA5-B78A-5F8EC1A63A68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AA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sheetPr codeName="Sheet148">
    <tabColor rgb="FFFFFF00"/>
  </sheetPr>
  <dimension ref="A1:H5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t="str">
        <f>CONCATENATE('490.5 Plumbing Hware'!E9,"/",'490.5 Plumbing Hware'!F9)</f>
        <v>JNB 20058/490.5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'490.5 Plumbing Hware'!A11</f>
        <v>Plumbing World</v>
      </c>
    </row>
    <row r="3" spans="1:8" x14ac:dyDescent="0.2">
      <c r="B3" s="55">
        <f>'490.5 Plumbing Hware'!A22</f>
        <v>31225015</v>
      </c>
      <c r="C3" s="55">
        <f>'490.5 Plumbing Hware'!A22</f>
        <v>31225015</v>
      </c>
      <c r="D3" s="55" t="str">
        <f>'490.5 Plumbing Hware'!B22</f>
        <v>250Lx580 MP-50mm PreW-3kw MEPS HWC</v>
      </c>
      <c r="E3" s="14">
        <f>'490.5 Plumbing Hware'!C22</f>
        <v>1</v>
      </c>
      <c r="F3" s="75" t="str">
        <f>'490.5 Plumbing Hware'!D22</f>
        <v>each</v>
      </c>
      <c r="G3" s="547">
        <f>'490.5 Plumbing Hware'!E22</f>
        <v>1016.67</v>
      </c>
      <c r="H3" s="99">
        <f>E3*G3</f>
        <v>1016.67</v>
      </c>
    </row>
    <row r="4" spans="1:8" x14ac:dyDescent="0.2">
      <c r="B4" s="55">
        <f>'490.5 Plumbing Hware'!A24</f>
        <v>0</v>
      </c>
      <c r="C4" s="55">
        <f>'490.5 Plumbing Hware'!A24</f>
        <v>0</v>
      </c>
      <c r="D4" s="55">
        <f>'490.5 Plumbing Hware'!B23</f>
        <v>0</v>
      </c>
      <c r="E4" s="14">
        <f>'490.5 Plumbing Hware'!C23</f>
        <v>0</v>
      </c>
      <c r="F4" s="75">
        <f>'490.5 Plumbing Hware'!D23</f>
        <v>0</v>
      </c>
      <c r="G4" s="547">
        <f>'490.5 Plumbing Hware'!E23</f>
        <v>0</v>
      </c>
      <c r="H4" s="99">
        <f t="shared" ref="H4:H5" si="0">E4*G4</f>
        <v>0</v>
      </c>
    </row>
    <row r="5" spans="1:8" x14ac:dyDescent="0.2">
      <c r="B5" s="55">
        <f>'490.5 Plumbing Hware'!A25</f>
        <v>0</v>
      </c>
      <c r="C5" s="55">
        <f>'490.5 Plumbing Hware'!A25</f>
        <v>0</v>
      </c>
      <c r="D5" s="55">
        <f>'490.5 Plumbing Hware'!B24</f>
        <v>0</v>
      </c>
      <c r="E5" s="14">
        <f>'490.5 Plumbing Hware'!C24</f>
        <v>0</v>
      </c>
      <c r="F5" s="75">
        <f>'490.5 Plumbing Hware'!D24</f>
        <v>0</v>
      </c>
      <c r="G5" s="547">
        <f>'490.5 Plumbing Hware'!E24</f>
        <v>0</v>
      </c>
      <c r="H5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sheetPr codeName="Sheet189">
    <tabColor indexed="10"/>
  </sheetPr>
  <dimension ref="A1:T132"/>
  <sheetViews>
    <sheetView zoomScaleNormal="100" workbookViewId="0">
      <selection activeCell="G9" sqref="G9:H9"/>
    </sheetView>
  </sheetViews>
  <sheetFormatPr defaultColWidth="9.140625"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490.6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5602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66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54932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1324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Devan Plastics Limited</v>
      </c>
      <c r="B11" s="23"/>
      <c r="D11" s="33" t="s">
        <v>905</v>
      </c>
      <c r="E11" s="33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P.O. Box 16720, Christchurch 8441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57" t="str">
        <f>VLOOKUP(C10,Suppliers!$A$1:$H$674,4,0)</f>
        <v>0800 500 026</v>
      </c>
      <c r="D13" s="33" t="s">
        <v>1058</v>
      </c>
      <c r="E13" s="401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" t="str">
        <f>VLOOKUP(C10,Suppliers!$A$1:$H$674,5,0)</f>
        <v>03 544 1065</v>
      </c>
      <c r="C14" s="36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" t="str">
        <f>VLOOKUP(C10,Suppliers!$A$1:$H$674,6,0)</f>
        <v>janice.bovendeerd@devan.co.nz</v>
      </c>
      <c r="C15" s="36"/>
      <c r="D15" s="33" t="s">
        <v>30789</v>
      </c>
      <c r="E15" s="33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Janice</v>
      </c>
      <c r="C16" s="36"/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str">
        <f>A47</f>
        <v>PLWTTT25SD</v>
      </c>
      <c r="B22" s="358" t="str">
        <f t="shared" ref="B22:B27" si="0">VLOOKUP(A22,$A$45:$E$404,2,0)</f>
        <v>Devan 25,000L water tank - domestic supply (50mm outlets / colour)</v>
      </c>
      <c r="C22" s="40">
        <f t="shared" ref="C22:C27" si="1">VLOOKUP(A22,$A$45:$E$404,3,0)</f>
        <v>0</v>
      </c>
      <c r="D22" s="40" t="str">
        <f t="shared" ref="D22:D27" si="2">VLOOKUP(A22,$A$45:$E$404,4,0)</f>
        <v>each</v>
      </c>
      <c r="E22" s="434">
        <f t="shared" ref="E22:E27" si="3">VLOOKUP(A22,$A$45:$E$404,5,0)</f>
        <v>2503</v>
      </c>
      <c r="F22" s="390">
        <f>C22*E22</f>
        <v>0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str">
        <f t="shared" ref="A23:A27" si="4">A48</f>
        <v>PLWTTT25SF</v>
      </c>
      <c r="B23" s="358" t="str">
        <f t="shared" si="0"/>
        <v>Devan 25,000L water tank - fire supply (80mm outlets / colour)</v>
      </c>
      <c r="C23" s="40">
        <f t="shared" si="1"/>
        <v>1</v>
      </c>
      <c r="D23" s="40" t="str">
        <f t="shared" si="2"/>
        <v>each</v>
      </c>
      <c r="E23" s="383">
        <f t="shared" si="3"/>
        <v>2974</v>
      </c>
      <c r="F23" s="390">
        <f t="shared" ref="F23:F27" si="5">C23*E23</f>
        <v>2974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str">
        <f t="shared" si="4"/>
        <v>PLWTTT25HF</v>
      </c>
      <c r="B24" s="358" t="str">
        <f t="shared" si="0"/>
        <v>Devan 25,000L h/duty water tank - fire supply (100mm outlets / colour)</v>
      </c>
      <c r="C24" s="40">
        <f t="shared" si="1"/>
        <v>2</v>
      </c>
      <c r="D24" s="40" t="str">
        <f t="shared" si="2"/>
        <v>each</v>
      </c>
      <c r="E24" s="383">
        <f t="shared" si="3"/>
        <v>3086</v>
      </c>
      <c r="F24" s="390">
        <f t="shared" si="5"/>
        <v>6172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str">
        <f t="shared" si="4"/>
        <v>PLWTTAKFIRER1</v>
      </c>
      <c r="B25" s="358" t="str">
        <f t="shared" si="0"/>
        <v>Dual tank raised fire connection kit</v>
      </c>
      <c r="C25" s="40">
        <f t="shared" si="1"/>
        <v>3</v>
      </c>
      <c r="D25" s="40" t="str">
        <f t="shared" si="2"/>
        <v>each</v>
      </c>
      <c r="E25" s="383">
        <f t="shared" si="3"/>
        <v>1450</v>
      </c>
      <c r="F25" s="390">
        <f t="shared" si="5"/>
        <v>4350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str">
        <f t="shared" si="4"/>
        <v>PLWTBTS5000</v>
      </c>
      <c r="B26" s="358" t="str">
        <f t="shared" si="0"/>
        <v>Slimline water tank bailey 5,000 litre</v>
      </c>
      <c r="C26" s="40">
        <f t="shared" si="1"/>
        <v>4</v>
      </c>
      <c r="D26" s="40" t="str">
        <f t="shared" si="2"/>
        <v>each</v>
      </c>
      <c r="E26" s="383">
        <f t="shared" si="3"/>
        <v>2183.2199999999998</v>
      </c>
      <c r="F26" s="390">
        <f t="shared" si="5"/>
        <v>8732.8799999999992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str">
        <f t="shared" si="4"/>
        <v>PLWTOT50</v>
      </c>
      <c r="B27" s="358" t="str">
        <f t="shared" si="0"/>
        <v xml:space="preserve">Custom outlet to 50mm baileys slimline tanks </v>
      </c>
      <c r="C27" s="40">
        <f t="shared" si="1"/>
        <v>5</v>
      </c>
      <c r="D27" s="40" t="str">
        <f t="shared" si="2"/>
        <v>each</v>
      </c>
      <c r="E27" s="383">
        <f t="shared" si="3"/>
        <v>41.17</v>
      </c>
      <c r="F27" s="390">
        <f t="shared" si="5"/>
        <v>205.85000000000002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64"/>
      <c r="C28" s="38"/>
      <c r="D28" s="40"/>
      <c r="E28" s="383"/>
      <c r="F28" s="390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89"/>
      <c r="B29" s="424"/>
      <c r="C29" s="353"/>
      <c r="D29" s="353"/>
      <c r="E29" s="389"/>
      <c r="F29" s="477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89"/>
      <c r="B30" s="424"/>
      <c r="C30" s="353"/>
      <c r="D30" s="353"/>
      <c r="E30" s="389"/>
      <c r="F30" s="477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3"/>
      <c r="B31" s="361"/>
      <c r="C31" s="360"/>
      <c r="D31" s="360"/>
      <c r="E31" s="363"/>
      <c r="F31" s="391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1"/>
      <c r="B32" s="31"/>
      <c r="C32" s="31"/>
      <c r="D32" s="31"/>
      <c r="E32" s="63" t="s">
        <v>1896</v>
      </c>
      <c r="F32" s="454">
        <f>SUM(F22:F31)</f>
        <v>22434.729999999996</v>
      </c>
      <c r="G32" s="387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1897</v>
      </c>
      <c r="F33" s="455">
        <f>F32*15%</f>
        <v>3365.2094999999995</v>
      </c>
      <c r="G33" s="387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 t="s">
        <v>1395</v>
      </c>
      <c r="F34" s="454">
        <f>F32+F33</f>
        <v>25799.939499999997</v>
      </c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E35" s="33"/>
      <c r="F35" s="222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24.75" customHeight="1" x14ac:dyDescent="0.2">
      <c r="A36" s="869" t="s">
        <v>1008</v>
      </c>
      <c r="B36" s="869"/>
      <c r="C36" s="869"/>
      <c r="D36" s="869"/>
      <c r="E36" s="869"/>
      <c r="F36" s="86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ht="18" customHeight="1" x14ac:dyDescent="0.2">
      <c r="A37" s="43"/>
      <c r="B37" s="43"/>
      <c r="C37" s="43"/>
      <c r="D37" s="43"/>
      <c r="E37" s="43"/>
      <c r="F37" s="43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ht="18" customHeight="1" x14ac:dyDescent="0.2">
      <c r="A38" s="338" t="s">
        <v>3388</v>
      </c>
      <c r="B38" s="430"/>
      <c r="C38" s="430"/>
      <c r="D38" s="43"/>
      <c r="E38" s="43"/>
      <c r="F38" s="43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53"/>
      <c r="B39" s="53"/>
      <c r="C39" s="53"/>
      <c r="D39" s="48"/>
      <c r="E39" s="48"/>
      <c r="F39" s="48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53"/>
      <c r="B40" s="53"/>
      <c r="C40" s="53"/>
      <c r="D40" s="48"/>
      <c r="E40" s="48"/>
      <c r="F40" s="48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A41" s="437" t="s">
        <v>7888</v>
      </c>
      <c r="B41" s="349"/>
      <c r="C41" s="385"/>
      <c r="D41" s="396"/>
      <c r="E41" s="396"/>
      <c r="F41" s="409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x14ac:dyDescent="0.2">
      <c r="A42" s="437" t="s">
        <v>7889</v>
      </c>
      <c r="B42" s="349"/>
      <c r="C42" s="385"/>
      <c r="D42" s="397"/>
      <c r="E42" s="397"/>
      <c r="F42" s="410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7" t="s">
        <v>1006</v>
      </c>
      <c r="B43" s="465" t="s">
        <v>3343</v>
      </c>
      <c r="C43" s="385"/>
      <c r="D43" s="396"/>
      <c r="E43" s="396"/>
      <c r="F43" s="409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x14ac:dyDescent="0.2">
      <c r="A44" s="437" t="s">
        <v>2391</v>
      </c>
      <c r="B44" s="466" t="s">
        <v>30840</v>
      </c>
      <c r="C44" s="385"/>
      <c r="D44" s="396"/>
      <c r="E44" s="396"/>
      <c r="F44" s="409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245" customFormat="1" ht="13.5" thickBot="1" x14ac:dyDescent="0.25"/>
    <row r="46" spans="1:20" s="29" customFormat="1" ht="27" thickBot="1" x14ac:dyDescent="0.45">
      <c r="A46" s="191">
        <v>490</v>
      </c>
      <c r="B46" s="181" t="s">
        <v>825</v>
      </c>
      <c r="C46" s="192"/>
      <c r="D46" s="193"/>
      <c r="E46" s="194"/>
      <c r="F46" s="195"/>
      <c r="G46" s="136"/>
      <c r="H46" s="381"/>
      <c r="I46" s="381"/>
      <c r="J46" s="381"/>
      <c r="K46" s="381"/>
      <c r="L46" s="381"/>
      <c r="M46" s="381"/>
      <c r="N46" s="381"/>
      <c r="O46" s="381"/>
      <c r="P46" s="381"/>
      <c r="Q46" s="381"/>
      <c r="R46" s="381"/>
      <c r="S46" s="381"/>
      <c r="T46" s="381"/>
    </row>
    <row r="47" spans="1:20" s="29" customFormat="1" x14ac:dyDescent="0.2">
      <c r="A47" s="214" t="s">
        <v>5658</v>
      </c>
      <c r="B47" s="210" t="str">
        <f>VLOOKUP(A47,'Main Item List'!$A$3:$D$27693,2,0)</f>
        <v>Devan 25,000L water tank - domestic supply (50mm outlets / colour)</v>
      </c>
      <c r="C47" s="216">
        <v>0</v>
      </c>
      <c r="D47" s="211" t="str">
        <f>VLOOKUP(A47,'Main Item List'!$A$3:$D$278693,3,0)</f>
        <v>each</v>
      </c>
      <c r="E47" s="212">
        <f>VLOOKUP(A47,'Main Item List'!$A$3:$D$27693,4,0)</f>
        <v>2503</v>
      </c>
      <c r="F47" s="213">
        <f t="shared" ref="F47:F52" si="6">IFERROR((C47*E47),"0")</f>
        <v>0</v>
      </c>
      <c r="G47" s="136"/>
      <c r="H47" s="381"/>
      <c r="I47" s="381"/>
      <c r="J47" s="381"/>
      <c r="K47" s="381"/>
      <c r="L47" s="381"/>
      <c r="M47" s="381"/>
      <c r="N47" s="381"/>
      <c r="O47" s="381"/>
      <c r="P47" s="381"/>
      <c r="Q47" s="381"/>
      <c r="R47" s="381"/>
      <c r="S47" s="381"/>
      <c r="T47" s="381"/>
    </row>
    <row r="48" spans="1:20" s="29" customFormat="1" x14ac:dyDescent="0.2">
      <c r="A48" s="214" t="s">
        <v>5659</v>
      </c>
      <c r="B48" s="210" t="str">
        <f>VLOOKUP(A48,'Main Item List'!$A$3:$D$27693,2,0)</f>
        <v>Devan 25,000L water tank - fire supply (80mm outlets / colour)</v>
      </c>
      <c r="C48" s="216">
        <v>1</v>
      </c>
      <c r="D48" s="211" t="str">
        <f>VLOOKUP(A48,'Main Item List'!$A$3:$D$278693,3,0)</f>
        <v>each</v>
      </c>
      <c r="E48" s="212">
        <f>VLOOKUP(A48,'Main Item List'!$A$3:$D$27693,4,0)</f>
        <v>2974</v>
      </c>
      <c r="F48" s="213">
        <f t="shared" si="6"/>
        <v>2974</v>
      </c>
      <c r="G48" s="136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S48" s="381"/>
      <c r="T48" s="381"/>
    </row>
    <row r="49" spans="1:20" s="29" customFormat="1" x14ac:dyDescent="0.2">
      <c r="A49" s="214" t="s">
        <v>6651</v>
      </c>
      <c r="B49" s="210" t="str">
        <f>VLOOKUP(A49,'Main Item List'!$A$3:$D$27693,2,0)</f>
        <v>Devan 25,000L h/duty water tank - fire supply (100mm outlets / colour)</v>
      </c>
      <c r="C49" s="216">
        <v>2</v>
      </c>
      <c r="D49" s="211" t="str">
        <f>VLOOKUP(A49,'Main Item List'!$A$3:$D$278693,3,0)</f>
        <v>each</v>
      </c>
      <c r="E49" s="212">
        <f>VLOOKUP(A49,'Main Item List'!$A$3:$D$27693,4,0)</f>
        <v>3086</v>
      </c>
      <c r="F49" s="213">
        <f t="shared" si="6"/>
        <v>6172</v>
      </c>
      <c r="G49" s="136"/>
      <c r="H49" s="381"/>
      <c r="I49" s="381"/>
      <c r="J49" s="381"/>
      <c r="K49" s="381"/>
      <c r="L49" s="381"/>
      <c r="M49" s="381"/>
      <c r="N49" s="381"/>
      <c r="O49" s="381"/>
      <c r="P49" s="381"/>
      <c r="Q49" s="381"/>
      <c r="R49" s="381"/>
      <c r="S49" s="381"/>
      <c r="T49" s="381"/>
    </row>
    <row r="50" spans="1:20" s="29" customFormat="1" x14ac:dyDescent="0.2">
      <c r="A50" s="214" t="s">
        <v>5653</v>
      </c>
      <c r="B50" s="210" t="str">
        <f>VLOOKUP(A50,'Main Item List'!$A$3:$D$27693,2,0)</f>
        <v>Dual tank raised fire connection kit</v>
      </c>
      <c r="C50" s="216">
        <v>3</v>
      </c>
      <c r="D50" s="211" t="str">
        <f>VLOOKUP(A50,'Main Item List'!$A$3:$D$278693,3,0)</f>
        <v>each</v>
      </c>
      <c r="E50" s="212">
        <f>VLOOKUP(A50,'Main Item List'!$A$3:$D$27693,4,0)</f>
        <v>1450</v>
      </c>
      <c r="F50" s="213">
        <f t="shared" si="6"/>
        <v>4350</v>
      </c>
      <c r="G50" s="136"/>
      <c r="H50" s="381"/>
      <c r="I50" s="381"/>
      <c r="J50" s="381"/>
      <c r="K50" s="381"/>
      <c r="L50" s="381"/>
      <c r="M50" s="381"/>
      <c r="N50" s="381"/>
      <c r="O50" s="381"/>
      <c r="P50" s="381"/>
      <c r="Q50" s="381"/>
      <c r="R50" s="381"/>
      <c r="S50" s="381"/>
      <c r="T50" s="381"/>
    </row>
    <row r="51" spans="1:20" s="29" customFormat="1" x14ac:dyDescent="0.2">
      <c r="A51" s="214" t="s">
        <v>5714</v>
      </c>
      <c r="B51" s="210" t="str">
        <f>VLOOKUP(A51,'Main Item List'!$A$3:$D$27693,2,0)</f>
        <v>Slimline water tank bailey 5,000 litre</v>
      </c>
      <c r="C51" s="216">
        <v>4</v>
      </c>
      <c r="D51" s="211" t="str">
        <f>VLOOKUP(A51,'Main Item List'!$A$3:$D$278693,3,0)</f>
        <v>each</v>
      </c>
      <c r="E51" s="212">
        <f>VLOOKUP(A51,'Main Item List'!$A$3:$D$27693,4,0)</f>
        <v>2183.2199999999998</v>
      </c>
      <c r="F51" s="213">
        <f t="shared" si="6"/>
        <v>8732.8799999999992</v>
      </c>
      <c r="G51" s="136"/>
      <c r="H51" s="381"/>
      <c r="I51" s="381"/>
      <c r="J51" s="381"/>
      <c r="K51" s="381"/>
      <c r="L51" s="381"/>
      <c r="M51" s="381"/>
      <c r="N51" s="381"/>
      <c r="O51" s="381"/>
      <c r="P51" s="381"/>
      <c r="Q51" s="381"/>
      <c r="R51" s="381"/>
      <c r="S51" s="381"/>
      <c r="T51" s="381"/>
    </row>
    <row r="52" spans="1:20" s="29" customFormat="1" x14ac:dyDescent="0.2">
      <c r="A52" s="214" t="s">
        <v>6470</v>
      </c>
      <c r="B52" s="210" t="str">
        <f>VLOOKUP(A52,'Main Item List'!$A$3:$D$27693,2,0)</f>
        <v xml:space="preserve">Custom outlet to 50mm baileys slimline tanks </v>
      </c>
      <c r="C52" s="216">
        <v>5</v>
      </c>
      <c r="D52" s="211" t="str">
        <f>VLOOKUP(A52,'Main Item List'!$A$3:$D$278693,3,0)</f>
        <v>each</v>
      </c>
      <c r="E52" s="212">
        <f>VLOOKUP(A52,'Main Item List'!$A$3:$D$27693,4,0)</f>
        <v>41.17</v>
      </c>
      <c r="F52" s="213">
        <f t="shared" si="6"/>
        <v>205.85000000000002</v>
      </c>
      <c r="G52" s="136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</row>
    <row r="53" spans="1:20" s="29" customFormat="1" x14ac:dyDescent="0.2">
      <c r="A53" s="160"/>
      <c r="B53" s="335"/>
      <c r="C53" s="335"/>
      <c r="D53" s="335"/>
      <c r="E53" s="222"/>
      <c r="F53" s="145"/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160"/>
      <c r="B54" s="813" t="s">
        <v>1246</v>
      </c>
      <c r="C54" s="813"/>
      <c r="D54" s="813"/>
      <c r="E54" s="159">
        <f>SUM(F47:F53)</f>
        <v>22434.729999999996</v>
      </c>
      <c r="F54" s="145"/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45" customFormat="1" x14ac:dyDescent="0.2">
      <c r="A55" s="381"/>
      <c r="B55" s="381"/>
      <c r="C55" s="546"/>
      <c r="D55" s="381"/>
      <c r="E55" s="381"/>
      <c r="F55" s="381"/>
      <c r="G55" s="136"/>
    </row>
    <row r="56" spans="1:20" s="245" customFormat="1" x14ac:dyDescent="0.2">
      <c r="A56" s="381"/>
      <c r="B56" s="381"/>
      <c r="C56" s="546"/>
      <c r="D56" s="381"/>
      <c r="E56" s="381"/>
      <c r="F56" s="381"/>
      <c r="G56" s="136"/>
    </row>
    <row r="57" spans="1:20" s="245" customFormat="1" x14ac:dyDescent="0.2">
      <c r="A57" s="381"/>
      <c r="B57" s="381"/>
      <c r="C57" s="546"/>
      <c r="D57" s="381"/>
      <c r="E57" s="381"/>
      <c r="F57" s="381"/>
      <c r="G57" s="136"/>
    </row>
    <row r="58" spans="1:20" s="245" customFormat="1" ht="22.5" customHeight="1" x14ac:dyDescent="0.2">
      <c r="A58" s="381"/>
      <c r="B58" s="381"/>
      <c r="C58" s="546"/>
      <c r="D58" s="381"/>
      <c r="E58" s="381"/>
      <c r="F58" s="381"/>
      <c r="G58" s="136"/>
    </row>
    <row r="59" spans="1:20" s="245" customFormat="1" x14ac:dyDescent="0.2"/>
    <row r="60" spans="1:20" s="245" customFormat="1" x14ac:dyDescent="0.2"/>
    <row r="61" spans="1:20" s="245" customFormat="1" x14ac:dyDescent="0.2"/>
    <row r="62" spans="1:20" s="245" customFormat="1" x14ac:dyDescent="0.2"/>
    <row r="63" spans="1:20" s="245" customFormat="1" x14ac:dyDescent="0.2"/>
    <row r="64" spans="1:20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</sheetData>
  <mergeCells count="3">
    <mergeCell ref="B54:D54"/>
    <mergeCell ref="D6:F6"/>
    <mergeCell ref="A36:F36"/>
  </mergeCells>
  <dataValidations count="1">
    <dataValidation type="list" allowBlank="1" showInputMessage="1" showErrorMessage="1" sqref="H9" xr:uid="{337F3E29-A8A1-49C0-845E-77E02B6251C7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AC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sheetPr codeName="Sheet190">
    <tabColor rgb="FFFFFF00"/>
  </sheetPr>
  <dimension ref="A1:H9"/>
  <sheetViews>
    <sheetView zoomScaleNormal="100" workbookViewId="0">
      <selection activeCell="D27" sqref="D27"/>
    </sheetView>
  </sheetViews>
  <sheetFormatPr defaultColWidth="9.140625"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t="str">
        <f>CONCATENATE('490.6 Water Tanks'!E9,"/",'490.6 Water Tanks'!F9)</f>
        <v>JNB 20058/490.6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'490.6 Water Tanks'!A11</f>
        <v>Devan Plastics Limited</v>
      </c>
    </row>
    <row r="3" spans="1:8" x14ac:dyDescent="0.2">
      <c r="B3" s="55" t="str">
        <f>'490.6 Water Tanks'!A22</f>
        <v>PLWTTT25SD</v>
      </c>
      <c r="C3" s="55" t="str">
        <f>'490.6 Water Tanks'!A22</f>
        <v>PLWTTT25SD</v>
      </c>
      <c r="D3" s="55" t="str">
        <f>'490.6 Water Tanks'!B22</f>
        <v>Devan 25,000L water tank - domestic supply (50mm outlets / colour)</v>
      </c>
      <c r="E3">
        <f>'490.6 Water Tanks'!C22</f>
        <v>0</v>
      </c>
      <c r="F3" s="55" t="str">
        <f>'490.6 Water Tanks'!D22</f>
        <v>each</v>
      </c>
      <c r="G3" s="99">
        <f>'490.6 Water Tanks'!E22</f>
        <v>2503</v>
      </c>
      <c r="H3" s="99">
        <f>E3*G3</f>
        <v>0</v>
      </c>
    </row>
    <row r="4" spans="1:8" x14ac:dyDescent="0.2">
      <c r="B4" s="55" t="str">
        <f>'490.6 Water Tanks'!A23</f>
        <v>PLWTTT25SF</v>
      </c>
      <c r="C4" s="55" t="str">
        <f>'490.6 Water Tanks'!A23</f>
        <v>PLWTTT25SF</v>
      </c>
      <c r="D4" s="55" t="str">
        <f>'490.6 Water Tanks'!B23</f>
        <v>Devan 25,000L water tank - fire supply (80mm outlets / colour)</v>
      </c>
      <c r="E4">
        <f>'490.6 Water Tanks'!C23</f>
        <v>1</v>
      </c>
      <c r="F4" s="55" t="str">
        <f>'490.6 Water Tanks'!D23</f>
        <v>each</v>
      </c>
      <c r="G4" s="99">
        <f>'490.6 Water Tanks'!E23</f>
        <v>2974</v>
      </c>
      <c r="H4" s="99">
        <f t="shared" ref="H4:H9" si="0">E4*G4</f>
        <v>2974</v>
      </c>
    </row>
    <row r="5" spans="1:8" x14ac:dyDescent="0.2">
      <c r="B5" s="55" t="str">
        <f>'490.6 Water Tanks'!A24</f>
        <v>PLWTTT25HF</v>
      </c>
      <c r="C5" s="55" t="str">
        <f>'490.6 Water Tanks'!A24</f>
        <v>PLWTTT25HF</v>
      </c>
      <c r="D5" s="55" t="str">
        <f>'490.6 Water Tanks'!B24</f>
        <v>Devan 25,000L h/duty water tank - fire supply (100mm outlets / colour)</v>
      </c>
      <c r="E5">
        <f>'490.6 Water Tanks'!C24</f>
        <v>2</v>
      </c>
      <c r="F5" s="55" t="str">
        <f>'490.6 Water Tanks'!D24</f>
        <v>each</v>
      </c>
      <c r="G5" s="99">
        <f>'490.6 Water Tanks'!E24</f>
        <v>3086</v>
      </c>
      <c r="H5" s="99">
        <f t="shared" si="0"/>
        <v>6172</v>
      </c>
    </row>
    <row r="6" spans="1:8" x14ac:dyDescent="0.2">
      <c r="B6" s="55" t="str">
        <f>'490.6 Water Tanks'!A25</f>
        <v>PLWTTAKFIRER1</v>
      </c>
      <c r="C6" s="55" t="str">
        <f>'490.6 Water Tanks'!A25</f>
        <v>PLWTTAKFIRER1</v>
      </c>
      <c r="D6" s="55" t="str">
        <f>'490.6 Water Tanks'!B25</f>
        <v>Dual tank raised fire connection kit</v>
      </c>
      <c r="E6">
        <f>'490.6 Water Tanks'!C25</f>
        <v>3</v>
      </c>
      <c r="F6" s="55" t="str">
        <f>'490.6 Water Tanks'!D25</f>
        <v>each</v>
      </c>
      <c r="G6" s="99">
        <f>'490.6 Water Tanks'!E25</f>
        <v>1450</v>
      </c>
      <c r="H6" s="99">
        <f t="shared" si="0"/>
        <v>4350</v>
      </c>
    </row>
    <row r="7" spans="1:8" x14ac:dyDescent="0.2">
      <c r="B7" s="55" t="str">
        <f>'490.6 Water Tanks'!A26</f>
        <v>PLWTBTS5000</v>
      </c>
      <c r="C7" s="55" t="str">
        <f>'490.6 Water Tanks'!A26</f>
        <v>PLWTBTS5000</v>
      </c>
      <c r="D7" s="55" t="str">
        <f>'490.6 Water Tanks'!B26</f>
        <v>Slimline water tank bailey 5,000 litre</v>
      </c>
      <c r="E7">
        <f>'490.6 Water Tanks'!C26</f>
        <v>4</v>
      </c>
      <c r="F7" s="55" t="str">
        <f>'490.6 Water Tanks'!D26</f>
        <v>each</v>
      </c>
      <c r="G7" s="99">
        <f>'490.6 Water Tanks'!E26</f>
        <v>2183.2199999999998</v>
      </c>
      <c r="H7" s="99">
        <f t="shared" si="0"/>
        <v>8732.8799999999992</v>
      </c>
    </row>
    <row r="8" spans="1:8" x14ac:dyDescent="0.2">
      <c r="B8" s="55" t="str">
        <f>'490.6 Water Tanks'!A27</f>
        <v>PLWTOT50</v>
      </c>
      <c r="C8" s="55" t="str">
        <f>'490.6 Water Tanks'!A27</f>
        <v>PLWTOT50</v>
      </c>
      <c r="D8" s="55" t="str">
        <f>'490.6 Water Tanks'!B27</f>
        <v xml:space="preserve">Custom outlet to 50mm baileys slimline tanks </v>
      </c>
      <c r="E8">
        <f>'490.6 Water Tanks'!C27</f>
        <v>5</v>
      </c>
      <c r="F8" s="55" t="str">
        <f>'490.6 Water Tanks'!D27</f>
        <v>each</v>
      </c>
      <c r="G8" s="99">
        <f>'490.6 Water Tanks'!E27</f>
        <v>41.17</v>
      </c>
      <c r="H8" s="99">
        <f t="shared" si="0"/>
        <v>205.85000000000002</v>
      </c>
    </row>
    <row r="9" spans="1:8" x14ac:dyDescent="0.2">
      <c r="B9" s="55">
        <f>'490.6 Water Tanks'!A29</f>
        <v>0</v>
      </c>
      <c r="C9" s="55">
        <f>'490.6 Water Tanks'!A29</f>
        <v>0</v>
      </c>
      <c r="D9" s="55">
        <f>'490.6 Water Tanks'!B29</f>
        <v>0</v>
      </c>
      <c r="E9">
        <f>'490.6 Water Tanks'!C29</f>
        <v>0</v>
      </c>
      <c r="F9" s="55">
        <f>'490.6 Water Tanks'!D29</f>
        <v>0</v>
      </c>
      <c r="G9" s="99">
        <f>'490.6 Water Tanks'!E29</f>
        <v>0</v>
      </c>
      <c r="H9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sheetPr codeName="Sheet63">
    <tabColor indexed="10"/>
  </sheetPr>
  <dimension ref="A1:T145"/>
  <sheetViews>
    <sheetView zoomScaleNormal="100" workbookViewId="0">
      <selection activeCell="I32" sqref="I32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545.1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7990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7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54933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1167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Viridian Glass</v>
      </c>
      <c r="B11" s="23"/>
      <c r="D11" s="33" t="s">
        <v>905</v>
      </c>
      <c r="E11" s="33"/>
      <c r="F11" s="343">
        <f ca="1">NOW()</f>
        <v>44232.452986342592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9 Tokomaru Place, Wakatu Estate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" t="str">
        <f>VLOOKUP(C10,Suppliers!$A$1:$H$674,4,0)</f>
        <v>03 543 7304</v>
      </c>
      <c r="C13" s="36"/>
      <c r="D13" s="33" t="s">
        <v>1058</v>
      </c>
      <c r="E13" s="398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57" t="str">
        <f>VLOOKUP(C10,Suppliers!$A$1:$H$674,5,0)</f>
        <v>021 491 315</v>
      </c>
      <c r="D14" s="33" t="s">
        <v>909</v>
      </c>
      <c r="E14" s="398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7" t="str">
        <f>VLOOKUP(C10,Suppliers!$A$1:$H$674,6,0)</f>
        <v>acooke@viridianglass.co.nz</v>
      </c>
      <c r="D15" s="33" t="s">
        <v>30789</v>
      </c>
      <c r="E15" s="398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" t="str">
        <f>VLOOKUP(C10,Suppliers!$A$1:$H$674,7,0)</f>
        <v>Andy</v>
      </c>
      <c r="C16" s="36"/>
      <c r="D16" s="33" t="s">
        <v>30790</v>
      </c>
      <c r="E16" s="398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62" t="e">
        <f>'545.1 Glass &amp; Mirrors'!A54</f>
        <v>#NUM!</v>
      </c>
      <c r="B22" s="358" t="e">
        <f t="shared" ref="B22:B30" si="0">VLOOKUP(A22,$A$52:$E$401,2,0)</f>
        <v>#NUM!</v>
      </c>
      <c r="C22" s="40" t="e">
        <f t="shared" ref="C22:C30" si="1">VLOOKUP(A22,$A$52:$E$401,3,0)</f>
        <v>#NUM!</v>
      </c>
      <c r="D22" s="40" t="e">
        <f t="shared" ref="D22:D30" si="2">VLOOKUP(A22,$A$52:$E$401,4,0)</f>
        <v>#NUM!</v>
      </c>
      <c r="E22" s="434" t="e">
        <f t="shared" ref="E22:E30" si="3">VLOOKUP(A22,$A$52:$E$401,5,0)</f>
        <v>#NUM!</v>
      </c>
      <c r="F22" s="390" t="e">
        <f>C22*E22</f>
        <v>#NUM!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62" t="e">
        <f>'545.1 Glass &amp; Mirrors'!A55</f>
        <v>#NUM!</v>
      </c>
      <c r="B23" s="358" t="e">
        <f t="shared" si="0"/>
        <v>#NUM!</v>
      </c>
      <c r="C23" s="40" t="e">
        <f t="shared" si="1"/>
        <v>#NUM!</v>
      </c>
      <c r="D23" s="40" t="e">
        <f t="shared" si="2"/>
        <v>#NUM!</v>
      </c>
      <c r="E23" s="383" t="e">
        <f t="shared" si="3"/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62" t="e">
        <f>'545.1 Glass &amp; Mirrors'!A56</f>
        <v>#NUM!</v>
      </c>
      <c r="B24" s="358" t="e">
        <f t="shared" si="0"/>
        <v>#NUM!</v>
      </c>
      <c r="C24" s="40" t="e">
        <f t="shared" si="1"/>
        <v>#NUM!</v>
      </c>
      <c r="D24" s="40" t="e">
        <f t="shared" si="2"/>
        <v>#NUM!</v>
      </c>
      <c r="E24" s="383" t="e">
        <f t="shared" si="3"/>
        <v>#NUM!</v>
      </c>
      <c r="F24" s="390" t="e">
        <f t="shared" ref="F24:F30" si="4">C24*E24</f>
        <v>#NUM!</v>
      </c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62" t="e">
        <f>'545.1 Glass &amp; Mirrors'!A57</f>
        <v>#NUM!</v>
      </c>
      <c r="B25" s="358" t="e">
        <f t="shared" si="0"/>
        <v>#NUM!</v>
      </c>
      <c r="C25" s="40" t="e">
        <f t="shared" si="1"/>
        <v>#NUM!</v>
      </c>
      <c r="D25" s="40" t="e">
        <f t="shared" si="2"/>
        <v>#NUM!</v>
      </c>
      <c r="E25" s="383" t="e">
        <f t="shared" si="3"/>
        <v>#NUM!</v>
      </c>
      <c r="F25" s="390" t="e">
        <f t="shared" si="4"/>
        <v>#NUM!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62" t="e">
        <f>'545.1 Glass &amp; Mirrors'!A65</f>
        <v>#NUM!</v>
      </c>
      <c r="B26" s="358" t="e">
        <f t="shared" si="0"/>
        <v>#NUM!</v>
      </c>
      <c r="C26" s="40" t="e">
        <f t="shared" si="1"/>
        <v>#NUM!</v>
      </c>
      <c r="D26" s="40" t="e">
        <f t="shared" si="2"/>
        <v>#NUM!</v>
      </c>
      <c r="E26" s="383" t="e">
        <f t="shared" si="3"/>
        <v>#NUM!</v>
      </c>
      <c r="F26" s="390" t="e">
        <f t="shared" si="4"/>
        <v>#NUM!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 t="e">
        <f>'545.1 Glass &amp; Mirrors'!A66</f>
        <v>#NUM!</v>
      </c>
      <c r="B27" s="358" t="e">
        <f t="shared" si="0"/>
        <v>#NUM!</v>
      </c>
      <c r="C27" s="40" t="e">
        <f t="shared" si="1"/>
        <v>#NUM!</v>
      </c>
      <c r="D27" s="40" t="e">
        <f t="shared" si="2"/>
        <v>#NUM!</v>
      </c>
      <c r="E27" s="383" t="e">
        <f t="shared" si="3"/>
        <v>#NUM!</v>
      </c>
      <c r="F27" s="390" t="e">
        <f t="shared" si="4"/>
        <v>#NUM!</v>
      </c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 t="e">
        <f>'545.1 Glass &amp; Mirrors'!A67</f>
        <v>#NUM!</v>
      </c>
      <c r="B28" s="358" t="e">
        <f t="shared" si="0"/>
        <v>#NUM!</v>
      </c>
      <c r="C28" s="40" t="e">
        <f t="shared" si="1"/>
        <v>#NUM!</v>
      </c>
      <c r="D28" s="40" t="e">
        <f t="shared" si="2"/>
        <v>#NUM!</v>
      </c>
      <c r="E28" s="383" t="e">
        <f t="shared" si="3"/>
        <v>#NUM!</v>
      </c>
      <c r="F28" s="390" t="e">
        <f t="shared" si="4"/>
        <v>#NUM!</v>
      </c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 t="e">
        <f>'545.1 Glass &amp; Mirrors'!A68</f>
        <v>#NUM!</v>
      </c>
      <c r="B29" s="358" t="e">
        <f t="shared" si="0"/>
        <v>#NUM!</v>
      </c>
      <c r="C29" s="40" t="e">
        <f t="shared" si="1"/>
        <v>#NUM!</v>
      </c>
      <c r="D29" s="40" t="e">
        <f t="shared" si="2"/>
        <v>#NUM!</v>
      </c>
      <c r="E29" s="383" t="e">
        <f t="shared" si="3"/>
        <v>#NUM!</v>
      </c>
      <c r="F29" s="390" t="e">
        <f t="shared" si="4"/>
        <v>#NUM!</v>
      </c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2" t="e">
        <f>'545.1 Glass &amp; Mirrors'!A69</f>
        <v>#NUM!</v>
      </c>
      <c r="B30" s="358" t="e">
        <f t="shared" si="0"/>
        <v>#NUM!</v>
      </c>
      <c r="C30" s="40" t="e">
        <f t="shared" si="1"/>
        <v>#NUM!</v>
      </c>
      <c r="D30" s="40" t="e">
        <f t="shared" si="2"/>
        <v>#NUM!</v>
      </c>
      <c r="E30" s="383" t="e">
        <f t="shared" si="3"/>
        <v>#NUM!</v>
      </c>
      <c r="F30" s="390" t="e">
        <f t="shared" si="4"/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62"/>
      <c r="B31" s="358"/>
      <c r="C31" s="38"/>
      <c r="D31" s="40"/>
      <c r="E31" s="383"/>
      <c r="F31" s="390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A32" s="362"/>
      <c r="B32" s="359"/>
      <c r="C32" s="358"/>
      <c r="D32" s="362"/>
      <c r="E32" s="362"/>
      <c r="F32" s="453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A33" s="362"/>
      <c r="B33" s="359"/>
      <c r="C33" s="358"/>
      <c r="D33" s="362"/>
      <c r="E33" s="362"/>
      <c r="F33" s="453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363"/>
      <c r="B34" s="361"/>
      <c r="C34" s="360"/>
      <c r="D34" s="363"/>
      <c r="E34" s="367"/>
      <c r="F34" s="391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31"/>
      <c r="B35" s="31"/>
      <c r="C35" s="31"/>
      <c r="D35" s="31"/>
      <c r="E35" s="63" t="s">
        <v>1896</v>
      </c>
      <c r="F35" s="454" t="e">
        <f>SUM(F22:F34)</f>
        <v>#NUM!</v>
      </c>
      <c r="G35" s="387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E36" s="33" t="s">
        <v>1897</v>
      </c>
      <c r="F36" s="455" t="e">
        <f>F35*15%</f>
        <v>#NUM!</v>
      </c>
      <c r="G36" s="387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E37" s="33" t="s">
        <v>1395</v>
      </c>
      <c r="F37" s="454" t="e">
        <f>F35+F36</f>
        <v>#NUM!</v>
      </c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E38" s="33"/>
      <c r="F38" s="222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ht="24.75" customHeight="1" x14ac:dyDescent="0.2">
      <c r="A39" s="869" t="s">
        <v>1008</v>
      </c>
      <c r="B39" s="869"/>
      <c r="C39" s="869"/>
      <c r="D39" s="869"/>
      <c r="E39" s="869"/>
      <c r="F39" s="86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ht="18" customHeight="1" x14ac:dyDescent="0.2">
      <c r="A40" s="43"/>
      <c r="B40" s="43"/>
      <c r="C40" s="43"/>
      <c r="D40" s="43"/>
      <c r="E40" s="43"/>
      <c r="F40" s="43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ht="18" customHeight="1" x14ac:dyDescent="0.2">
      <c r="A41" s="415" t="s">
        <v>1858</v>
      </c>
      <c r="B41" s="890" t="s">
        <v>4856</v>
      </c>
      <c r="C41" s="890"/>
      <c r="D41" s="890"/>
      <c r="E41" s="890"/>
      <c r="F41" s="890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3" customFormat="1" ht="18" customHeight="1" x14ac:dyDescent="0.2">
      <c r="A42" s="338"/>
      <c r="B42" s="890" t="s">
        <v>4122</v>
      </c>
      <c r="C42" s="890"/>
      <c r="D42" s="890"/>
      <c r="E42" s="890"/>
      <c r="F42" s="890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5"/>
    </row>
    <row r="43" spans="1:20" s="3" customFormat="1" x14ac:dyDescent="0.2">
      <c r="A43" s="43"/>
      <c r="B43" s="548"/>
      <c r="C43" s="43"/>
      <c r="E43" s="548"/>
      <c r="F43" s="548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5"/>
    </row>
    <row r="44" spans="1:20" s="3" customFormat="1" ht="18" customHeight="1" x14ac:dyDescent="0.2">
      <c r="A44" s="415" t="s">
        <v>1942</v>
      </c>
      <c r="B44" s="525" t="s">
        <v>1035</v>
      </c>
      <c r="C44" s="415"/>
      <c r="E44" s="525"/>
      <c r="F44" s="52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</row>
    <row r="45" spans="1:20" s="3" customFormat="1" ht="18" customHeight="1" x14ac:dyDescent="0.2">
      <c r="A45" s="240"/>
      <c r="B45" s="525" t="s">
        <v>1036</v>
      </c>
      <c r="C45" s="240"/>
      <c r="E45" s="525"/>
      <c r="F45" s="52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</row>
    <row r="46" spans="1:20" s="3" customFormat="1" x14ac:dyDescent="0.2">
      <c r="A46" s="43"/>
      <c r="B46" s="43"/>
      <c r="C46" s="43"/>
      <c r="D46" s="56"/>
      <c r="E46" s="56"/>
      <c r="F46" s="56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</row>
    <row r="47" spans="1:20" s="3" customFormat="1" x14ac:dyDescent="0.2">
      <c r="A47" s="53"/>
      <c r="B47" s="53"/>
      <c r="C47" s="53"/>
      <c r="D47" s="48"/>
      <c r="E47" s="48"/>
      <c r="F47" s="48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</row>
    <row r="48" spans="1:20" s="3" customFormat="1" x14ac:dyDescent="0.2">
      <c r="A48" s="437" t="s">
        <v>7888</v>
      </c>
      <c r="B48" s="349"/>
      <c r="C48" s="385"/>
      <c r="D48" s="396"/>
      <c r="E48" s="396"/>
      <c r="F48" s="409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</row>
    <row r="49" spans="1:20" s="3" customFormat="1" x14ac:dyDescent="0.2">
      <c r="A49" s="437" t="s">
        <v>7889</v>
      </c>
      <c r="B49" s="349"/>
      <c r="C49" s="385"/>
      <c r="D49" s="397"/>
      <c r="E49" s="397"/>
      <c r="F49" s="410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5"/>
    </row>
    <row r="50" spans="1:20" s="3" customFormat="1" x14ac:dyDescent="0.2">
      <c r="A50" s="437" t="s">
        <v>1006</v>
      </c>
      <c r="B50" s="465" t="s">
        <v>7477</v>
      </c>
      <c r="C50" s="385"/>
      <c r="D50" s="396"/>
      <c r="E50" s="396"/>
      <c r="F50" s="409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</row>
    <row r="51" spans="1:20" s="3" customFormat="1" x14ac:dyDescent="0.2">
      <c r="A51" s="386" t="s">
        <v>2391</v>
      </c>
      <c r="B51" s="466" t="s">
        <v>30840</v>
      </c>
      <c r="C51" s="385"/>
      <c r="D51" s="396"/>
      <c r="E51" s="396"/>
      <c r="F51" s="409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</row>
    <row r="52" spans="1:20" s="245" customFormat="1" ht="13.5" thickBot="1" x14ac:dyDescent="0.25"/>
    <row r="53" spans="1:20" s="29" customFormat="1" ht="27" thickBot="1" x14ac:dyDescent="0.45">
      <c r="A53" s="191">
        <v>545.1</v>
      </c>
      <c r="B53" s="181" t="s">
        <v>7943</v>
      </c>
      <c r="C53" s="192"/>
      <c r="D53" s="193"/>
      <c r="E53" s="194"/>
      <c r="F53" s="195"/>
      <c r="G53" s="136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</row>
    <row r="54" spans="1:20" s="29" customFormat="1" x14ac:dyDescent="0.2">
      <c r="A54" s="209" t="e" cm="1">
        <f t="array" ref="A54">INDEX(XML!D:D,SMALL(IF(($G$1=XML!B:B),ROW(XML!B:B)-MIN(ROW(XML!B:B))+1,""),ROWS($A$1:A1)))</f>
        <v>#NUM!</v>
      </c>
      <c r="B54" s="210" t="e">
        <f>VLOOKUP(A54,'Main Item List'!$A$3:$D$27736,2,0)</f>
        <v>#NUM!</v>
      </c>
      <c r="C54" s="219" t="e" cm="1">
        <f t="array" ref="C54">INDEX(XML!$J$1:$J$1202,SMALL(IF(($G$1=XML!$B$1:$B$1202),ROW(XML!$B$1:$B$1202)-MIN(ROW(XML!$B$1:$B$1202))+1,""),ROWS($C$1:C1)))</f>
        <v>#NUM!</v>
      </c>
      <c r="D54" s="211" t="e">
        <f>VLOOKUP(A54,'Main Item List'!$A$3:$D$27736,3,0)</f>
        <v>#NUM!</v>
      </c>
      <c r="E54" s="212" t="e">
        <f>VLOOKUP(A54,'Main Item List'!$A$3:$D$27736,4,0)</f>
        <v>#NUM!</v>
      </c>
      <c r="F54" s="213" t="str">
        <f t="shared" ref="F54:F69" si="5">IFERROR((C54*E54),"0")</f>
        <v>0</v>
      </c>
      <c r="G54" s="136"/>
      <c r="H54" s="381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</row>
    <row r="55" spans="1:20" s="29" customFormat="1" x14ac:dyDescent="0.2">
      <c r="A55" s="209" t="e" cm="1">
        <f t="array" ref="A55">INDEX(XML!D:D,SMALL(IF(($G$1=XML!B:B),ROW(XML!B:B)-MIN(ROW(XML!B:B))+1,""),ROWS($A$1:A2)))</f>
        <v>#NUM!</v>
      </c>
      <c r="B55" s="210" t="e">
        <f>VLOOKUP(A55,'Main Item List'!$A$3:$D$27736,2,0)</f>
        <v>#NUM!</v>
      </c>
      <c r="C55" s="219" t="e" cm="1">
        <f t="array" ref="C55">INDEX(XML!$J$1:$J$1202,SMALL(IF(($G$1=XML!$B$1:$B$1202),ROW(XML!$B$1:$B$1202)-MIN(ROW(XML!$B$1:$B$1202))+1,""),ROWS($C$1:C2)))</f>
        <v>#NUM!</v>
      </c>
      <c r="D55" s="211" t="e">
        <f>VLOOKUP(A55,'Main Item List'!$A$3:$D$27736,3,0)</f>
        <v>#NUM!</v>
      </c>
      <c r="E55" s="212" t="e">
        <f>VLOOKUP(A55,'Main Item List'!$A$3:$D$27736,4,0)</f>
        <v>#NUM!</v>
      </c>
      <c r="F55" s="213" t="str">
        <f t="shared" si="5"/>
        <v>0</v>
      </c>
      <c r="G55" s="136"/>
      <c r="H55" s="381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</row>
    <row r="56" spans="1:20" s="29" customFormat="1" x14ac:dyDescent="0.2">
      <c r="A56" s="209" t="e" cm="1">
        <f t="array" ref="A56">INDEX(XML!D:D,SMALL(IF(($G$1=XML!B:B),ROW(XML!B:B)-MIN(ROW(XML!B:B))+1,""),ROWS($A$1:A3)))</f>
        <v>#NUM!</v>
      </c>
      <c r="B56" s="210" t="e">
        <f>VLOOKUP(A56,'Main Item List'!$A$3:$D$27736,2,0)</f>
        <v>#NUM!</v>
      </c>
      <c r="C56" s="219" t="e" cm="1">
        <f t="array" ref="C56">INDEX(XML!$J$1:$J$1202,SMALL(IF(($G$1=XML!$B$1:$B$1202),ROW(XML!$B$1:$B$1202)-MIN(ROW(XML!$B$1:$B$1202))+1,""),ROWS($C$1:C3)))</f>
        <v>#NUM!</v>
      </c>
      <c r="D56" s="211" t="e">
        <f>VLOOKUP(A56,'Main Item List'!$A$3:$D$27736,3,0)</f>
        <v>#NUM!</v>
      </c>
      <c r="E56" s="212" t="e">
        <f>VLOOKUP(A56,'Main Item List'!$A$3:$D$27736,4,0)</f>
        <v>#NUM!</v>
      </c>
      <c r="F56" s="213" t="str">
        <f t="shared" si="5"/>
        <v>0</v>
      </c>
      <c r="G56" s="136"/>
      <c r="H56" s="381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</row>
    <row r="57" spans="1:20" s="29" customFormat="1" x14ac:dyDescent="0.2">
      <c r="A57" s="209" t="e" cm="1">
        <f t="array" ref="A57">INDEX(XML!D:D,SMALL(IF(($G$1=XML!B:B),ROW(XML!B:B)-MIN(ROW(XML!B:B))+1,""),ROWS($A$1:A4)))</f>
        <v>#NUM!</v>
      </c>
      <c r="B57" s="210" t="e">
        <f>VLOOKUP(A57,'Main Item List'!$A$3:$D$27736,2,0)</f>
        <v>#NUM!</v>
      </c>
      <c r="C57" s="219" t="e" cm="1">
        <f t="array" ref="C57">INDEX(XML!$J$1:$J$1202,SMALL(IF(($G$1=XML!$B$1:$B$1202),ROW(XML!$B$1:$B$1202)-MIN(ROW(XML!$B$1:$B$1202))+1,""),ROWS($C$1:C4)))</f>
        <v>#NUM!</v>
      </c>
      <c r="D57" s="211" t="e">
        <f>VLOOKUP(A57,'Main Item List'!$A$3:$D$27736,3,0)</f>
        <v>#NUM!</v>
      </c>
      <c r="E57" s="212" t="e">
        <f>VLOOKUP(A57,'Main Item List'!$A$3:$D$27736,4,0)</f>
        <v>#NUM!</v>
      </c>
      <c r="F57" s="213" t="str">
        <f t="shared" si="5"/>
        <v>0</v>
      </c>
      <c r="G57" s="136"/>
      <c r="H57" s="381"/>
      <c r="I57" s="381"/>
      <c r="J57" s="381"/>
      <c r="K57" s="381"/>
      <c r="L57" s="381"/>
      <c r="M57" s="381"/>
      <c r="N57" s="381"/>
      <c r="O57" s="381"/>
      <c r="P57" s="381"/>
      <c r="Q57" s="381"/>
      <c r="R57" s="381"/>
      <c r="S57" s="381"/>
      <c r="T57" s="381"/>
    </row>
    <row r="58" spans="1:20" s="29" customFormat="1" x14ac:dyDescent="0.2">
      <c r="A58" s="209" t="e" cm="1">
        <f t="array" ref="A58">INDEX(XML!D:D,SMALL(IF(($G$1=XML!B:B),ROW(XML!B:B)-MIN(ROW(XML!B:B))+1,""),ROWS($A$1:A5)))</f>
        <v>#NUM!</v>
      </c>
      <c r="B58" s="210" t="e">
        <f>VLOOKUP(A58,'Main Item List'!$A$3:$D$27736,2,0)</f>
        <v>#NUM!</v>
      </c>
      <c r="C58" s="219" t="e" cm="1">
        <f t="array" ref="C58">INDEX(XML!$J$1:$J$1202,SMALL(IF(($G$1=XML!$B$1:$B$1202),ROW(XML!$B$1:$B$1202)-MIN(ROW(XML!$B$1:$B$1202))+1,""),ROWS($C$1:C5)))</f>
        <v>#NUM!</v>
      </c>
      <c r="D58" s="211" t="e">
        <f>VLOOKUP(A58,'Main Item List'!$A$3:$D$27736,3,0)</f>
        <v>#NUM!</v>
      </c>
      <c r="E58" s="212" t="e">
        <f>VLOOKUP(A58,'Main Item List'!$A$3:$D$27736,4,0)</f>
        <v>#NUM!</v>
      </c>
      <c r="F58" s="213" t="str">
        <f t="shared" si="5"/>
        <v>0</v>
      </c>
      <c r="G58" s="136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</row>
    <row r="59" spans="1:20" s="29" customFormat="1" x14ac:dyDescent="0.2">
      <c r="A59" s="209" t="e" cm="1">
        <f t="array" ref="A59">INDEX(XML!D:D,SMALL(IF(($G$1=XML!B:B),ROW(XML!B:B)-MIN(ROW(XML!B:B))+1,""),ROWS($A$1:A6)))</f>
        <v>#NUM!</v>
      </c>
      <c r="B59" s="210" t="e">
        <f>VLOOKUP(A59,'Main Item List'!$A$3:$D$27736,2,0)</f>
        <v>#NUM!</v>
      </c>
      <c r="C59" s="219" t="e" cm="1">
        <f t="array" ref="C59">INDEX(XML!$J$1:$J$1202,SMALL(IF(($G$1=XML!$B$1:$B$1202),ROW(XML!$B$1:$B$1202)-MIN(ROW(XML!$B$1:$B$1202))+1,""),ROWS($C$1:C6)))</f>
        <v>#NUM!</v>
      </c>
      <c r="D59" s="211" t="e">
        <f>VLOOKUP(A59,'Main Item List'!$A$3:$D$27736,3,0)</f>
        <v>#NUM!</v>
      </c>
      <c r="E59" s="212" t="e">
        <f>VLOOKUP(A59,'Main Item List'!$A$3:$D$27736,4,0)</f>
        <v>#NUM!</v>
      </c>
      <c r="F59" s="213" t="str">
        <f t="shared" si="5"/>
        <v>0</v>
      </c>
      <c r="G59" s="136"/>
      <c r="H59" s="381"/>
      <c r="I59" s="381"/>
      <c r="J59" s="381"/>
      <c r="K59" s="381"/>
      <c r="L59" s="381"/>
      <c r="M59" s="381"/>
      <c r="N59" s="381"/>
      <c r="O59" s="381"/>
      <c r="P59" s="381"/>
      <c r="Q59" s="381"/>
      <c r="R59" s="381"/>
      <c r="S59" s="381"/>
      <c r="T59" s="381"/>
    </row>
    <row r="60" spans="1:20" s="29" customFormat="1" x14ac:dyDescent="0.2">
      <c r="A60" s="209" t="e" cm="1">
        <f t="array" ref="A60">INDEX(XML!D:D,SMALL(IF(($G$1=XML!B:B),ROW(XML!B:B)-MIN(ROW(XML!B:B))+1,""),ROWS($A$1:A7)))</f>
        <v>#NUM!</v>
      </c>
      <c r="B60" s="210" t="e">
        <f>VLOOKUP(A60,'Main Item List'!$A$3:$D$27736,2,0)</f>
        <v>#NUM!</v>
      </c>
      <c r="C60" s="219" t="e" cm="1">
        <f t="array" ref="C60">INDEX(XML!$J$1:$J$1202,SMALL(IF(($G$1=XML!$B$1:$B$1202),ROW(XML!$B$1:$B$1202)-MIN(ROW(XML!$B$1:$B$1202))+1,""),ROWS($C$1:C7)))</f>
        <v>#NUM!</v>
      </c>
      <c r="D60" s="211" t="e">
        <f>VLOOKUP(A60,'Main Item List'!$A$3:$D$27736,3,0)</f>
        <v>#NUM!</v>
      </c>
      <c r="E60" s="212" t="e">
        <f>VLOOKUP(A60,'Main Item List'!$A$3:$D$27736,4,0)</f>
        <v>#NUM!</v>
      </c>
      <c r="F60" s="213" t="str">
        <f t="shared" si="5"/>
        <v>0</v>
      </c>
      <c r="G60" s="136"/>
      <c r="H60" s="381"/>
      <c r="I60" s="381"/>
      <c r="J60" s="381"/>
      <c r="K60" s="381"/>
      <c r="L60" s="381"/>
      <c r="M60" s="381"/>
      <c r="N60" s="381"/>
      <c r="O60" s="381"/>
      <c r="P60" s="381"/>
      <c r="Q60" s="381"/>
      <c r="R60" s="381"/>
      <c r="S60" s="381"/>
      <c r="T60" s="381"/>
    </row>
    <row r="61" spans="1:20" s="29" customFormat="1" x14ac:dyDescent="0.2">
      <c r="A61" s="209" t="e" cm="1">
        <f t="array" ref="A61">INDEX(XML!D:D,SMALL(IF(($G$1=XML!B:B),ROW(XML!B:B)-MIN(ROW(XML!B:B))+1,""),ROWS($A$1:A8)))</f>
        <v>#NUM!</v>
      </c>
      <c r="B61" s="210" t="e">
        <f>VLOOKUP(A61,'Main Item List'!$A$3:$D$27736,2,0)</f>
        <v>#NUM!</v>
      </c>
      <c r="C61" s="219" t="e" cm="1">
        <f t="array" ref="C61">INDEX(XML!$J$1:$J$1202,SMALL(IF(($G$1=XML!$B$1:$B$1202),ROW(XML!$B$1:$B$1202)-MIN(ROW(XML!$B$1:$B$1202))+1,""),ROWS($C$1:C8)))</f>
        <v>#NUM!</v>
      </c>
      <c r="D61" s="211" t="e">
        <f>VLOOKUP(A61,'Main Item List'!$A$3:$D$27736,3,0)</f>
        <v>#NUM!</v>
      </c>
      <c r="E61" s="212" t="e">
        <f>VLOOKUP(A61,'Main Item List'!$A$3:$D$27736,4,0)</f>
        <v>#NUM!</v>
      </c>
      <c r="F61" s="213" t="str">
        <f t="shared" si="5"/>
        <v>0</v>
      </c>
      <c r="G61" s="136"/>
      <c r="H61" s="381"/>
      <c r="I61" s="381"/>
      <c r="J61" s="381"/>
      <c r="K61" s="381"/>
      <c r="L61" s="381"/>
      <c r="M61" s="381"/>
      <c r="N61" s="381"/>
      <c r="O61" s="381"/>
      <c r="P61" s="381"/>
      <c r="Q61" s="381"/>
      <c r="R61" s="381"/>
      <c r="S61" s="381"/>
      <c r="T61" s="381"/>
    </row>
    <row r="62" spans="1:20" s="29" customFormat="1" x14ac:dyDescent="0.2">
      <c r="A62" s="209" t="e" cm="1">
        <f t="array" ref="A62">INDEX(XML!D:D,SMALL(IF(($G$1=XML!B:B),ROW(XML!B:B)-MIN(ROW(XML!B:B))+1,""),ROWS($A$1:A9)))</f>
        <v>#NUM!</v>
      </c>
      <c r="B62" s="210" t="e">
        <f>VLOOKUP(A62,'Main Item List'!$A$3:$D$27736,2,0)</f>
        <v>#NUM!</v>
      </c>
      <c r="C62" s="219" t="e" cm="1">
        <f t="array" ref="C62">INDEX(XML!$J$1:$J$1202,SMALL(IF(($G$1=XML!$B$1:$B$1202),ROW(XML!$B$1:$B$1202)-MIN(ROW(XML!$B$1:$B$1202))+1,""),ROWS($C$1:C9)))</f>
        <v>#NUM!</v>
      </c>
      <c r="D62" s="211" t="e">
        <f>VLOOKUP(A62,'Main Item List'!$A$3:$D$27736,3,0)</f>
        <v>#NUM!</v>
      </c>
      <c r="E62" s="212" t="e">
        <f>VLOOKUP(A62,'Main Item List'!$A$3:$D$27736,4,0)</f>
        <v>#NUM!</v>
      </c>
      <c r="F62" s="213" t="str">
        <f t="shared" si="5"/>
        <v>0</v>
      </c>
      <c r="G62" s="136"/>
      <c r="H62" s="381"/>
      <c r="I62" s="381"/>
      <c r="J62" s="381"/>
      <c r="K62" s="381"/>
      <c r="L62" s="381"/>
      <c r="M62" s="381"/>
      <c r="N62" s="381"/>
      <c r="O62" s="381"/>
      <c r="P62" s="381"/>
      <c r="Q62" s="381"/>
      <c r="R62" s="381"/>
      <c r="S62" s="381"/>
      <c r="T62" s="381"/>
    </row>
    <row r="63" spans="1:20" s="29" customFormat="1" x14ac:dyDescent="0.2">
      <c r="A63" s="209" t="e" cm="1">
        <f t="array" ref="A63">INDEX(XML!D:D,SMALL(IF(($G$1=XML!B:B),ROW(XML!B:B)-MIN(ROW(XML!B:B))+1,""),ROWS($A$1:A10)))</f>
        <v>#NUM!</v>
      </c>
      <c r="B63" s="210" t="e">
        <f>VLOOKUP(A63,'Main Item List'!$A$3:$D$27736,2,0)</f>
        <v>#NUM!</v>
      </c>
      <c r="C63" s="219" t="e" cm="1">
        <f t="array" ref="C63">INDEX(XML!$J$1:$J$1202,SMALL(IF(($G$1=XML!$B$1:$B$1202),ROW(XML!$B$1:$B$1202)-MIN(ROW(XML!$B$1:$B$1202))+1,""),ROWS($C$1:C10)))</f>
        <v>#NUM!</v>
      </c>
      <c r="D63" s="211" t="e">
        <f>VLOOKUP(A63,'Main Item List'!$A$3:$D$27736,3,0)</f>
        <v>#NUM!</v>
      </c>
      <c r="E63" s="212" t="e">
        <f>VLOOKUP(A63,'Main Item List'!$A$3:$D$27736,4,0)</f>
        <v>#NUM!</v>
      </c>
      <c r="F63" s="213" t="str">
        <f t="shared" si="5"/>
        <v>0</v>
      </c>
      <c r="G63" s="136"/>
      <c r="H63" s="381"/>
      <c r="I63" s="381"/>
      <c r="J63" s="381"/>
      <c r="K63" s="381"/>
      <c r="L63" s="381"/>
      <c r="M63" s="381"/>
      <c r="N63" s="381"/>
      <c r="O63" s="381"/>
      <c r="P63" s="381"/>
      <c r="Q63" s="381"/>
      <c r="R63" s="381"/>
      <c r="S63" s="381"/>
      <c r="T63" s="381"/>
    </row>
    <row r="64" spans="1:20" s="29" customFormat="1" x14ac:dyDescent="0.2">
      <c r="A64" s="209" t="e" cm="1">
        <f t="array" ref="A64">INDEX(XML!D:D,SMALL(IF(($G$1=XML!B:B),ROW(XML!B:B)-MIN(ROW(XML!B:B))+1,""),ROWS($A$1:A11)))</f>
        <v>#NUM!</v>
      </c>
      <c r="B64" s="210" t="e">
        <f>VLOOKUP(A64,'Main Item List'!$A$3:$D$27736,2,0)</f>
        <v>#NUM!</v>
      </c>
      <c r="C64" s="219" t="e" cm="1">
        <f t="array" ref="C64">INDEX(XML!$J$1:$J$1202,SMALL(IF(($G$1=XML!$B$1:$B$1202),ROW(XML!$B$1:$B$1202)-MIN(ROW(XML!$B$1:$B$1202))+1,""),ROWS($C$1:C11)))</f>
        <v>#NUM!</v>
      </c>
      <c r="D64" s="211" t="e">
        <f>VLOOKUP(A64,'Main Item List'!$A$3:$D$27736,3,0)</f>
        <v>#NUM!</v>
      </c>
      <c r="E64" s="212" t="e">
        <f>VLOOKUP(A64,'Main Item List'!$A$3:$D$27736,4,0)</f>
        <v>#NUM!</v>
      </c>
      <c r="F64" s="213" t="str">
        <f t="shared" si="5"/>
        <v>0</v>
      </c>
      <c r="G64" s="136"/>
      <c r="H64" s="381"/>
      <c r="I64" s="381"/>
      <c r="J64" s="381"/>
      <c r="K64" s="381"/>
      <c r="L64" s="381"/>
      <c r="M64" s="381"/>
      <c r="N64" s="381"/>
      <c r="O64" s="381"/>
      <c r="P64" s="381"/>
      <c r="Q64" s="381"/>
      <c r="R64" s="381"/>
      <c r="S64" s="381"/>
      <c r="T64" s="381"/>
    </row>
    <row r="65" spans="1:20" s="29" customFormat="1" x14ac:dyDescent="0.2">
      <c r="A65" s="209" t="e" cm="1">
        <f t="array" ref="A65">INDEX(XML!D:D,SMALL(IF(($G$1=XML!B:B),ROW(XML!B:B)-MIN(ROW(XML!B:B))+1,""),ROWS($A$1:A12)))</f>
        <v>#NUM!</v>
      </c>
      <c r="B65" s="210" t="e">
        <f>VLOOKUP(A65,'Main Item List'!$A$3:$D$27736,2,0)</f>
        <v>#NUM!</v>
      </c>
      <c r="C65" s="219" t="e" cm="1">
        <f t="array" ref="C65">INDEX(XML!$J$1:$J$1202,SMALL(IF(($G$1=XML!$B$1:$B$1202),ROW(XML!$B$1:$B$1202)-MIN(ROW(XML!$B$1:$B$1202))+1,""),ROWS($C$1:C12)))</f>
        <v>#NUM!</v>
      </c>
      <c r="D65" s="211" t="e">
        <f>VLOOKUP(A65,'Main Item List'!$A$3:$D$27736,3,0)</f>
        <v>#NUM!</v>
      </c>
      <c r="E65" s="212" t="e">
        <f>VLOOKUP(A65,'Main Item List'!$A$3:$D$27736,4,0)</f>
        <v>#NUM!</v>
      </c>
      <c r="F65" s="213" t="str">
        <f t="shared" si="5"/>
        <v>0</v>
      </c>
      <c r="G65" s="136"/>
      <c r="H65" s="381"/>
      <c r="I65" s="381"/>
      <c r="J65" s="381"/>
      <c r="K65" s="381"/>
      <c r="L65" s="381"/>
      <c r="M65" s="381"/>
      <c r="N65" s="381"/>
      <c r="O65" s="381"/>
      <c r="P65" s="381"/>
      <c r="Q65" s="381"/>
      <c r="R65" s="381"/>
      <c r="S65" s="381"/>
      <c r="T65" s="381"/>
    </row>
    <row r="66" spans="1:20" s="29" customFormat="1" x14ac:dyDescent="0.2">
      <c r="A66" s="209" t="e" cm="1">
        <f t="array" ref="A66">INDEX(XML!D:D,SMALL(IF(($G$1=XML!B:B),ROW(XML!B:B)-MIN(ROW(XML!B:B))+1,""),ROWS($A$1:A13)))</f>
        <v>#NUM!</v>
      </c>
      <c r="B66" s="210" t="e">
        <f>VLOOKUP(A66,'Main Item List'!$A$3:$D$27736,2,0)</f>
        <v>#NUM!</v>
      </c>
      <c r="C66" s="219" t="e" cm="1">
        <f t="array" ref="C66">INDEX(XML!$J$1:$J$1202,SMALL(IF(($G$1=XML!$B$1:$B$1202),ROW(XML!$B$1:$B$1202)-MIN(ROW(XML!$B$1:$B$1202))+1,""),ROWS($C$1:C13)))</f>
        <v>#NUM!</v>
      </c>
      <c r="D66" s="211" t="e">
        <f>VLOOKUP(A66,'Main Item List'!$A$3:$D$27736,3,0)</f>
        <v>#NUM!</v>
      </c>
      <c r="E66" s="212" t="e">
        <f>VLOOKUP(A66,'Main Item List'!$A$3:$D$27736,4,0)</f>
        <v>#NUM!</v>
      </c>
      <c r="F66" s="213" t="str">
        <f t="shared" si="5"/>
        <v>0</v>
      </c>
      <c r="G66" s="136"/>
      <c r="H66" s="381"/>
      <c r="I66" s="381"/>
      <c r="J66" s="381"/>
      <c r="K66" s="381"/>
      <c r="L66" s="381"/>
      <c r="M66" s="381"/>
      <c r="N66" s="381"/>
      <c r="O66" s="381"/>
      <c r="P66" s="381"/>
      <c r="Q66" s="381"/>
      <c r="R66" s="381"/>
      <c r="S66" s="381"/>
      <c r="T66" s="381"/>
    </row>
    <row r="67" spans="1:20" s="29" customFormat="1" x14ac:dyDescent="0.2">
      <c r="A67" s="209" t="e" cm="1">
        <f t="array" ref="A67">INDEX(XML!D:D,SMALL(IF(($G$1=XML!B:B),ROW(XML!B:B)-MIN(ROW(XML!B:B))+1,""),ROWS($A$1:A14)))</f>
        <v>#NUM!</v>
      </c>
      <c r="B67" s="210" t="e">
        <f>VLOOKUP(A67,'Main Item List'!$A$3:$D$27736,2,0)</f>
        <v>#NUM!</v>
      </c>
      <c r="C67" s="219" t="e" cm="1">
        <f t="array" ref="C67">INDEX(XML!$J$1:$J$1202,SMALL(IF(($G$1=XML!$B$1:$B$1202),ROW(XML!$B$1:$B$1202)-MIN(ROW(XML!$B$1:$B$1202))+1,""),ROWS($C$1:C14)))</f>
        <v>#NUM!</v>
      </c>
      <c r="D67" s="211" t="e">
        <f>VLOOKUP(A67,'Main Item List'!$A$3:$D$27736,3,0)</f>
        <v>#NUM!</v>
      </c>
      <c r="E67" s="212" t="e">
        <f>VLOOKUP(A67,'Main Item List'!$A$3:$D$27736,4,0)</f>
        <v>#NUM!</v>
      </c>
      <c r="F67" s="213" t="str">
        <f t="shared" si="5"/>
        <v>0</v>
      </c>
      <c r="G67" s="136"/>
      <c r="H67" s="381"/>
      <c r="I67" s="381"/>
      <c r="J67" s="381"/>
      <c r="K67" s="381"/>
      <c r="L67" s="381"/>
      <c r="M67" s="381"/>
      <c r="N67" s="381"/>
      <c r="O67" s="381"/>
      <c r="P67" s="381"/>
      <c r="Q67" s="381"/>
      <c r="R67" s="381"/>
      <c r="S67" s="381"/>
      <c r="T67" s="381"/>
    </row>
    <row r="68" spans="1:20" s="29" customFormat="1" x14ac:dyDescent="0.2">
      <c r="A68" s="209" t="e" cm="1">
        <f t="array" ref="A68">INDEX(XML!D:D,SMALL(IF(($G$1=XML!B:B),ROW(XML!B:B)-MIN(ROW(XML!B:B))+1,""),ROWS($A$1:A15)))</f>
        <v>#NUM!</v>
      </c>
      <c r="B68" s="210" t="e">
        <f>VLOOKUP(A68,'Main Item List'!$A$3:$D$27736,2,0)</f>
        <v>#NUM!</v>
      </c>
      <c r="C68" s="219" t="e" cm="1">
        <f t="array" ref="C68">INDEX(XML!$J$1:$J$1202,SMALL(IF(($G$1=XML!$B$1:$B$1202),ROW(XML!$B$1:$B$1202)-MIN(ROW(XML!$B$1:$B$1202))+1,""),ROWS($C$1:C15)))</f>
        <v>#NUM!</v>
      </c>
      <c r="D68" s="211" t="e">
        <f>VLOOKUP(A68,'Main Item List'!$A$3:$D$27736,3,0)</f>
        <v>#NUM!</v>
      </c>
      <c r="E68" s="212" t="e">
        <f>VLOOKUP(A68,'Main Item List'!$A$3:$D$27736,4,0)</f>
        <v>#NUM!</v>
      </c>
      <c r="F68" s="213" t="str">
        <f t="shared" si="5"/>
        <v>0</v>
      </c>
      <c r="G68" s="136"/>
      <c r="H68" s="381"/>
      <c r="I68" s="381"/>
      <c r="J68" s="381"/>
      <c r="K68" s="381"/>
      <c r="L68" s="381"/>
      <c r="M68" s="381"/>
      <c r="N68" s="381"/>
      <c r="O68" s="381"/>
      <c r="P68" s="381"/>
      <c r="Q68" s="381"/>
      <c r="R68" s="381"/>
      <c r="S68" s="381"/>
      <c r="T68" s="381"/>
    </row>
    <row r="69" spans="1:20" s="29" customFormat="1" x14ac:dyDescent="0.2">
      <c r="A69" s="209" t="e" cm="1">
        <f t="array" ref="A69">INDEX(XML!D:D,SMALL(IF(($G$1=XML!B:B),ROW(XML!B:B)-MIN(ROW(XML!B:B))+1,""),ROWS($A$1:A16)))</f>
        <v>#NUM!</v>
      </c>
      <c r="B69" s="210" t="e">
        <f>VLOOKUP(A69,'Main Item List'!$A$3:$D$27736,2,0)</f>
        <v>#NUM!</v>
      </c>
      <c r="C69" s="219" t="e" cm="1">
        <f t="array" ref="C69">INDEX(XML!$J$1:$J$1202,SMALL(IF(($G$1=XML!$B$1:$B$1202),ROW(XML!$B$1:$B$1202)-MIN(ROW(XML!$B$1:$B$1202))+1,""),ROWS($C$1:C16)))</f>
        <v>#NUM!</v>
      </c>
      <c r="D69" s="211" t="e">
        <f>VLOOKUP(A69,'Main Item List'!$A$3:$D$27736,3,0)</f>
        <v>#NUM!</v>
      </c>
      <c r="E69" s="212" t="e">
        <f>VLOOKUP(A69,'Main Item List'!$A$3:$D$27736,4,0)</f>
        <v>#NUM!</v>
      </c>
      <c r="F69" s="213" t="str">
        <f t="shared" si="5"/>
        <v>0</v>
      </c>
      <c r="G69" s="136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</row>
    <row r="70" spans="1:20" s="29" customFormat="1" x14ac:dyDescent="0.2">
      <c r="A70" s="160"/>
      <c r="B70" s="220"/>
      <c r="C70" s="221"/>
      <c r="D70" s="220"/>
      <c r="E70" s="222"/>
      <c r="F70" s="145"/>
      <c r="G70" s="136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</row>
    <row r="71" spans="1:20" s="29" customFormat="1" x14ac:dyDescent="0.2">
      <c r="A71" s="160"/>
      <c r="B71" s="813" t="s">
        <v>6441</v>
      </c>
      <c r="C71" s="813"/>
      <c r="D71" s="813"/>
      <c r="E71" s="159">
        <f>SUM(F54:F70)</f>
        <v>0</v>
      </c>
      <c r="F71" s="145"/>
      <c r="G71" s="136"/>
      <c r="H71" s="381"/>
      <c r="I71" s="381"/>
      <c r="J71" s="381"/>
      <c r="K71" s="381"/>
      <c r="L71" s="381"/>
      <c r="M71" s="381"/>
      <c r="N71" s="381"/>
      <c r="O71" s="381"/>
      <c r="P71" s="381"/>
      <c r="Q71" s="381"/>
      <c r="R71" s="381"/>
      <c r="S71" s="381"/>
      <c r="T71" s="381"/>
    </row>
    <row r="72" spans="1:20" s="245" customFormat="1" x14ac:dyDescent="0.2"/>
    <row r="73" spans="1:20" s="245" customFormat="1" x14ac:dyDescent="0.2"/>
    <row r="74" spans="1:20" s="245" customFormat="1" x14ac:dyDescent="0.2"/>
    <row r="75" spans="1:20" s="245" customFormat="1" x14ac:dyDescent="0.2"/>
    <row r="76" spans="1:20" s="245" customFormat="1" x14ac:dyDescent="0.2"/>
    <row r="77" spans="1:20" s="245" customFormat="1" x14ac:dyDescent="0.2"/>
    <row r="78" spans="1:20" s="245" customFormat="1" x14ac:dyDescent="0.2"/>
    <row r="79" spans="1:20" s="245" customFormat="1" x14ac:dyDescent="0.2"/>
    <row r="80" spans="1:2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  <row r="118" s="245" customFormat="1" x14ac:dyDescent="0.2"/>
    <row r="119" s="245" customFormat="1" x14ac:dyDescent="0.2"/>
    <row r="120" s="245" customFormat="1" x14ac:dyDescent="0.2"/>
    <row r="121" s="245" customFormat="1" x14ac:dyDescent="0.2"/>
    <row r="122" s="245" customFormat="1" x14ac:dyDescent="0.2"/>
    <row r="123" s="245" customFormat="1" x14ac:dyDescent="0.2"/>
    <row r="124" s="245" customFormat="1" x14ac:dyDescent="0.2"/>
    <row r="125" s="245" customFormat="1" x14ac:dyDescent="0.2"/>
    <row r="126" s="245" customFormat="1" x14ac:dyDescent="0.2"/>
    <row r="127" s="245" customFormat="1" x14ac:dyDescent="0.2"/>
    <row r="128" s="245" customFormat="1" x14ac:dyDescent="0.2"/>
    <row r="129" s="245" customFormat="1" x14ac:dyDescent="0.2"/>
    <row r="130" s="245" customFormat="1" x14ac:dyDescent="0.2"/>
    <row r="131" s="245" customFormat="1" x14ac:dyDescent="0.2"/>
    <row r="132" s="245" customFormat="1" x14ac:dyDescent="0.2"/>
    <row r="133" s="245" customFormat="1" x14ac:dyDescent="0.2"/>
    <row r="134" s="245" customFormat="1" x14ac:dyDescent="0.2"/>
    <row r="135" s="245" customFormat="1" x14ac:dyDescent="0.2"/>
    <row r="136" s="245" customFormat="1" x14ac:dyDescent="0.2"/>
    <row r="137" s="245" customFormat="1" x14ac:dyDescent="0.2"/>
    <row r="138" s="245" customFormat="1" x14ac:dyDescent="0.2"/>
    <row r="139" s="245" customFormat="1" x14ac:dyDescent="0.2"/>
    <row r="140" s="245" customFormat="1" x14ac:dyDescent="0.2"/>
    <row r="141" s="245" customFormat="1" x14ac:dyDescent="0.2"/>
    <row r="142" s="245" customFormat="1" x14ac:dyDescent="0.2"/>
    <row r="143" s="245" customFormat="1" x14ac:dyDescent="0.2"/>
    <row r="144" s="245" customFormat="1" x14ac:dyDescent="0.2"/>
    <row r="145" s="245" customFormat="1" x14ac:dyDescent="0.2"/>
  </sheetData>
  <mergeCells count="5">
    <mergeCell ref="B71:D71"/>
    <mergeCell ref="D6:F6"/>
    <mergeCell ref="A39:F39"/>
    <mergeCell ref="B41:F41"/>
    <mergeCell ref="B42:F42"/>
  </mergeCells>
  <phoneticPr fontId="75" type="noConversion"/>
  <dataValidations count="1">
    <dataValidation type="list" allowBlank="1" showInputMessage="1" showErrorMessage="1" sqref="H9" xr:uid="{A182F348-521F-47AB-A51C-E64EAF18B1F0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AE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sheetPr codeName="Sheet147">
    <tabColor rgb="FFFFFF00"/>
  </sheetPr>
  <dimension ref="A1:H13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CONCATENATE('545.1 Glass &amp; Mirrors'!E9,"/",'545.1 Glass &amp; Mirrors'!F9)</f>
        <v>JNB 20058/545.1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'545.1 Glass &amp; Mirrors'!A11</f>
        <v>Viridian Glass</v>
      </c>
    </row>
    <row r="3" spans="1:8" x14ac:dyDescent="0.2">
      <c r="B3" t="e">
        <f>'545.1 Glass &amp; Mirrors'!A22</f>
        <v>#NUM!</v>
      </c>
      <c r="C3" t="e">
        <f>'545.1 Glass &amp; Mirrors'!A22</f>
        <v>#NUM!</v>
      </c>
      <c r="D3" t="e">
        <f>'545.1 Glass &amp; Mirrors'!B22</f>
        <v>#NUM!</v>
      </c>
      <c r="E3" s="14" t="e">
        <f>'545.1 Glass &amp; Mirrors'!C22</f>
        <v>#NUM!</v>
      </c>
      <c r="F3" s="75" t="e">
        <f>'545.1 Glass &amp; Mirrors'!D22</f>
        <v>#NUM!</v>
      </c>
      <c r="G3" t="e">
        <f>'545.1 Glass &amp; Mirrors'!E22</f>
        <v>#NUM!</v>
      </c>
      <c r="H3" s="99" t="e">
        <f>E3*G3</f>
        <v>#NUM!</v>
      </c>
    </row>
    <row r="4" spans="1:8" x14ac:dyDescent="0.2">
      <c r="B4" t="e">
        <f>'545.1 Glass &amp; Mirrors'!A23</f>
        <v>#NUM!</v>
      </c>
      <c r="C4" t="e">
        <f>'545.1 Glass &amp; Mirrors'!A23</f>
        <v>#NUM!</v>
      </c>
      <c r="D4" t="e">
        <f>'545.1 Glass &amp; Mirrors'!B23</f>
        <v>#NUM!</v>
      </c>
      <c r="E4" s="14" t="e">
        <f>'545.1 Glass &amp; Mirrors'!C23</f>
        <v>#NUM!</v>
      </c>
      <c r="F4" s="75" t="e">
        <f>'545.1 Glass &amp; Mirrors'!D23</f>
        <v>#NUM!</v>
      </c>
      <c r="G4" t="e">
        <f>'545.1 Glass &amp; Mirrors'!E23</f>
        <v>#NUM!</v>
      </c>
      <c r="H4" s="99" t="e">
        <f t="shared" ref="H4:H13" si="0">E4*G4</f>
        <v>#NUM!</v>
      </c>
    </row>
    <row r="5" spans="1:8" x14ac:dyDescent="0.2">
      <c r="B5" t="e">
        <f>'545.1 Glass &amp; Mirrors'!A24</f>
        <v>#NUM!</v>
      </c>
      <c r="C5" t="e">
        <f>'545.1 Glass &amp; Mirrors'!A24</f>
        <v>#NUM!</v>
      </c>
      <c r="D5" t="e">
        <f>'545.1 Glass &amp; Mirrors'!B24</f>
        <v>#NUM!</v>
      </c>
      <c r="E5" s="14" t="e">
        <f>'545.1 Glass &amp; Mirrors'!C24</f>
        <v>#NUM!</v>
      </c>
      <c r="F5" s="75" t="e">
        <f>'545.1 Glass &amp; Mirrors'!D24</f>
        <v>#NUM!</v>
      </c>
      <c r="G5" t="e">
        <f>'545.1 Glass &amp; Mirrors'!E24</f>
        <v>#NUM!</v>
      </c>
      <c r="H5" s="99" t="e">
        <f t="shared" si="0"/>
        <v>#NUM!</v>
      </c>
    </row>
    <row r="6" spans="1:8" x14ac:dyDescent="0.2">
      <c r="B6" t="e">
        <f>'545.1 Glass &amp; Mirrors'!A25</f>
        <v>#NUM!</v>
      </c>
      <c r="C6" t="e">
        <f>'545.1 Glass &amp; Mirrors'!A25</f>
        <v>#NUM!</v>
      </c>
      <c r="D6" t="e">
        <f>'545.1 Glass &amp; Mirrors'!B25</f>
        <v>#NUM!</v>
      </c>
      <c r="E6" s="14" t="e">
        <f>'545.1 Glass &amp; Mirrors'!C25</f>
        <v>#NUM!</v>
      </c>
      <c r="F6" s="75" t="e">
        <f>'545.1 Glass &amp; Mirrors'!D25</f>
        <v>#NUM!</v>
      </c>
      <c r="G6" t="e">
        <f>'545.1 Glass &amp; Mirrors'!E25</f>
        <v>#NUM!</v>
      </c>
      <c r="H6" s="99" t="e">
        <f t="shared" si="0"/>
        <v>#NUM!</v>
      </c>
    </row>
    <row r="7" spans="1:8" x14ac:dyDescent="0.2">
      <c r="B7" t="e">
        <f>'545.1 Glass &amp; Mirrors'!A26</f>
        <v>#NUM!</v>
      </c>
      <c r="C7" t="e">
        <f>'545.1 Glass &amp; Mirrors'!A26</f>
        <v>#NUM!</v>
      </c>
      <c r="D7" t="e">
        <f>'545.1 Glass &amp; Mirrors'!B26</f>
        <v>#NUM!</v>
      </c>
      <c r="E7" s="14" t="e">
        <f>'545.1 Glass &amp; Mirrors'!C26</f>
        <v>#NUM!</v>
      </c>
      <c r="F7" s="75" t="e">
        <f>'545.1 Glass &amp; Mirrors'!D26</f>
        <v>#NUM!</v>
      </c>
      <c r="G7" t="e">
        <f>'545.1 Glass &amp; Mirrors'!E26</f>
        <v>#NUM!</v>
      </c>
      <c r="H7" s="99" t="e">
        <f t="shared" si="0"/>
        <v>#NUM!</v>
      </c>
    </row>
    <row r="8" spans="1:8" x14ac:dyDescent="0.2">
      <c r="B8" t="e">
        <f>'545.1 Glass &amp; Mirrors'!A27</f>
        <v>#NUM!</v>
      </c>
      <c r="C8" t="e">
        <f>'545.1 Glass &amp; Mirrors'!A27</f>
        <v>#NUM!</v>
      </c>
      <c r="D8" t="e">
        <f>'545.1 Glass &amp; Mirrors'!B27</f>
        <v>#NUM!</v>
      </c>
      <c r="E8" s="14" t="e">
        <f>'545.1 Glass &amp; Mirrors'!C27</f>
        <v>#NUM!</v>
      </c>
      <c r="F8" s="75" t="e">
        <f>'545.1 Glass &amp; Mirrors'!D27</f>
        <v>#NUM!</v>
      </c>
      <c r="G8" t="e">
        <f>'545.1 Glass &amp; Mirrors'!E27</f>
        <v>#NUM!</v>
      </c>
      <c r="H8" s="99" t="e">
        <f t="shared" si="0"/>
        <v>#NUM!</v>
      </c>
    </row>
    <row r="9" spans="1:8" x14ac:dyDescent="0.2">
      <c r="B9" t="e">
        <f>'545.1 Glass &amp; Mirrors'!A28</f>
        <v>#NUM!</v>
      </c>
      <c r="C9" t="e">
        <f>'545.1 Glass &amp; Mirrors'!A28</f>
        <v>#NUM!</v>
      </c>
      <c r="D9" t="e">
        <f>'545.1 Glass &amp; Mirrors'!B28</f>
        <v>#NUM!</v>
      </c>
      <c r="E9" s="14" t="e">
        <f>'545.1 Glass &amp; Mirrors'!C28</f>
        <v>#NUM!</v>
      </c>
      <c r="F9" s="75" t="e">
        <f>'545.1 Glass &amp; Mirrors'!D28</f>
        <v>#NUM!</v>
      </c>
      <c r="G9" t="e">
        <f>'545.1 Glass &amp; Mirrors'!E28</f>
        <v>#NUM!</v>
      </c>
      <c r="H9" s="99" t="e">
        <f t="shared" si="0"/>
        <v>#NUM!</v>
      </c>
    </row>
    <row r="10" spans="1:8" x14ac:dyDescent="0.2">
      <c r="B10" t="e">
        <f>'545.1 Glass &amp; Mirrors'!A29</f>
        <v>#NUM!</v>
      </c>
      <c r="C10" t="e">
        <f>'545.1 Glass &amp; Mirrors'!A29</f>
        <v>#NUM!</v>
      </c>
      <c r="D10" t="e">
        <f>'545.1 Glass &amp; Mirrors'!B29</f>
        <v>#NUM!</v>
      </c>
      <c r="E10" s="14" t="e">
        <f>'545.1 Glass &amp; Mirrors'!C29</f>
        <v>#NUM!</v>
      </c>
      <c r="F10" s="75" t="e">
        <f>'545.1 Glass &amp; Mirrors'!D29</f>
        <v>#NUM!</v>
      </c>
      <c r="G10" t="e">
        <f>'545.1 Glass &amp; Mirrors'!E29</f>
        <v>#NUM!</v>
      </c>
      <c r="H10" s="99" t="e">
        <f t="shared" si="0"/>
        <v>#NUM!</v>
      </c>
    </row>
    <row r="11" spans="1:8" x14ac:dyDescent="0.2">
      <c r="B11" t="e">
        <f>'545.1 Glass &amp; Mirrors'!A30</f>
        <v>#NUM!</v>
      </c>
      <c r="C11" t="e">
        <f>'545.1 Glass &amp; Mirrors'!A30</f>
        <v>#NUM!</v>
      </c>
      <c r="D11" t="e">
        <f>'545.1 Glass &amp; Mirrors'!B30</f>
        <v>#NUM!</v>
      </c>
      <c r="E11" s="14" t="e">
        <f>'545.1 Glass &amp; Mirrors'!C30</f>
        <v>#NUM!</v>
      </c>
      <c r="F11" s="75" t="e">
        <f>'545.1 Glass &amp; Mirrors'!D30</f>
        <v>#NUM!</v>
      </c>
      <c r="G11" t="e">
        <f>'545.1 Glass &amp; Mirrors'!E30</f>
        <v>#NUM!</v>
      </c>
      <c r="H11" s="99" t="e">
        <f t="shared" si="0"/>
        <v>#NUM!</v>
      </c>
    </row>
    <row r="12" spans="1:8" x14ac:dyDescent="0.2">
      <c r="B12">
        <f>'545.1 Glass &amp; Mirrors'!A31</f>
        <v>0</v>
      </c>
      <c r="C12">
        <f>'545.1 Glass &amp; Mirrors'!A31</f>
        <v>0</v>
      </c>
      <c r="D12">
        <f>'545.1 Glass &amp; Mirrors'!B31</f>
        <v>0</v>
      </c>
      <c r="E12" s="14">
        <f>'545.1 Glass &amp; Mirrors'!C31</f>
        <v>0</v>
      </c>
      <c r="F12" s="75">
        <f>'545.1 Glass &amp; Mirrors'!D31</f>
        <v>0</v>
      </c>
      <c r="G12">
        <f>'545.1 Glass &amp; Mirrors'!E31</f>
        <v>0</v>
      </c>
      <c r="H12" s="99">
        <f t="shared" si="0"/>
        <v>0</v>
      </c>
    </row>
    <row r="13" spans="1:8" x14ac:dyDescent="0.2">
      <c r="B13">
        <f>'545.1 Glass &amp; Mirrors'!A32</f>
        <v>0</v>
      </c>
      <c r="C13">
        <f>'545.1 Glass &amp; Mirrors'!A32</f>
        <v>0</v>
      </c>
      <c r="D13">
        <f>'545.1 Glass &amp; Mirrors'!B32</f>
        <v>0</v>
      </c>
      <c r="E13" s="14">
        <f>'545.1 Glass &amp; Mirrors'!C32</f>
        <v>0</v>
      </c>
      <c r="F13" s="75">
        <f>'545.1 Glass &amp; Mirrors'!D32</f>
        <v>0</v>
      </c>
      <c r="G13">
        <f>'545.1 Glass &amp; Mirrors'!E32</f>
        <v>0</v>
      </c>
      <c r="H13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sheetPr codeName="Sheet67">
    <tabColor indexed="10"/>
  </sheetPr>
  <dimension ref="A1:T117"/>
  <sheetViews>
    <sheetView zoomScaleNormal="100" workbookViewId="0">
      <selection activeCell="I18" sqref="I18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>
        <v>605</v>
      </c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12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7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54382</v>
      </c>
      <c r="G9" s="797" t="s">
        <v>54900</v>
      </c>
      <c r="H9" s="797" t="s">
        <v>54899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">
        <v>1122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Tasman Cleaning &amp; Windows Ltd</v>
      </c>
      <c r="B11" s="23"/>
      <c r="D11" s="33" t="s">
        <v>905</v>
      </c>
      <c r="E11" s="33"/>
      <c r="F11" s="343">
        <f ca="1">NOW()</f>
        <v>44232.452986226854</v>
      </c>
      <c r="G11" s="379"/>
      <c r="H11" s="245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36 Austen Ward Heights, Enner Glynn</v>
      </c>
      <c r="B12" s="357"/>
      <c r="D12" s="33" t="s">
        <v>907</v>
      </c>
      <c r="E12" s="401"/>
      <c r="F12" s="344" t="str">
        <f>'Main Sheet'!B12</f>
        <v>1800</v>
      </c>
      <c r="G12" s="380"/>
      <c r="H12" s="245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0">
        <f>VLOOKUP(C10,Suppliers!$A$1:$H$674,4,0)</f>
        <v>0</v>
      </c>
      <c r="C13" s="400"/>
      <c r="D13" s="33" t="s">
        <v>1058</v>
      </c>
      <c r="E13" s="33"/>
      <c r="F13" s="342" t="str">
        <f>'Main Sheet'!B11</f>
        <v>Dan McIvor</v>
      </c>
      <c r="G13" s="380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0" t="str">
        <f>VLOOKUP(C10,Suppliers!$A$1:$H$674,5,0)</f>
        <v>027 385 2111</v>
      </c>
      <c r="C14" s="400"/>
      <c r="D14" s="33" t="s">
        <v>909</v>
      </c>
      <c r="E14" s="401"/>
      <c r="F14" s="342" t="str">
        <f>'Main Sheet'!E11</f>
        <v>027 910 1093</v>
      </c>
      <c r="G14" s="380"/>
      <c r="H14" s="245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0" t="str">
        <f>VLOOKUP(C10,Suppliers!$A$1:$H$674,6,0)</f>
        <v>cripo@xtra.co.nz</v>
      </c>
      <c r="C15" s="400"/>
      <c r="D15" s="33" t="s">
        <v>30789</v>
      </c>
      <c r="E15" s="401"/>
      <c r="F15" s="342" t="str">
        <f>'Main Sheet'!B13</f>
        <v>Site Supervisor</v>
      </c>
      <c r="G15" s="380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51" t="str">
        <f>VLOOKUP(C10,Suppliers!$A$1:$H$674,7,0)</f>
        <v>Marie</v>
      </c>
      <c r="C16" s="48"/>
      <c r="D16" s="33" t="s">
        <v>30790</v>
      </c>
      <c r="E16" s="401"/>
      <c r="F16" s="342" t="str">
        <f>'Main Sheet'!E13</f>
        <v xml:space="preserve"> Mobile</v>
      </c>
      <c r="G16" s="380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83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36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358" t="str">
        <f>'605 Cleaning'!A41</f>
        <v>CGIHWNB</v>
      </c>
      <c r="B22" s="358" t="str">
        <f>VLOOKUP(A22,$A$39:$E$401,2,0)</f>
        <v>Interior house clean &amp; windows</v>
      </c>
      <c r="C22" s="40">
        <f>VLOOKUP(A22,$A$39:$E$401,3,0)</f>
        <v>198.78</v>
      </c>
      <c r="D22" s="40" t="str">
        <f>VLOOKUP(A22,$A$39:$E$401,4,0)</f>
        <v xml:space="preserve"> m2 </v>
      </c>
      <c r="E22" s="434">
        <f>VLOOKUP(A22,$A$39:$E$401,5,0)</f>
        <v>3.5</v>
      </c>
      <c r="F22" s="390">
        <f>C22*E22</f>
        <v>695.73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58" t="e">
        <f>'605 Cleaning'!A42</f>
        <v>#NUM!</v>
      </c>
      <c r="B23" s="358" t="e">
        <f>VLOOKUP(A23,$A$39:$E$401,2,0)</f>
        <v>#NUM!</v>
      </c>
      <c r="C23" s="40" t="e">
        <f>VLOOKUP(A23,$A$39:$E$401,3,0)</f>
        <v>#NUM!</v>
      </c>
      <c r="D23" s="40" t="e">
        <f>VLOOKUP(A23,$A$39:$E$401,4,0)</f>
        <v>#NUM!</v>
      </c>
      <c r="E23" s="383" t="e">
        <f>VLOOKUP(A23,$A$39:$E$401,5,0)</f>
        <v>#NUM!</v>
      </c>
      <c r="F23" s="390" t="e">
        <f>C23*E23</f>
        <v>#NUM!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358"/>
      <c r="B24" s="362"/>
      <c r="C24" s="358"/>
      <c r="D24" s="362"/>
      <c r="E24" s="362"/>
      <c r="F24" s="453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58"/>
      <c r="B25" s="362"/>
      <c r="C25" s="542"/>
      <c r="D25" s="362"/>
      <c r="E25" s="362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58"/>
      <c r="B26" s="362"/>
      <c r="C26" s="358"/>
      <c r="D26" s="362"/>
      <c r="E26" s="362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0"/>
      <c r="B27" s="363"/>
      <c r="C27" s="360"/>
      <c r="D27" s="363"/>
      <c r="E27" s="363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 t="e">
        <f>SUM(F22:F27)</f>
        <v>#NUM!</v>
      </c>
      <c r="G28" s="387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 t="e">
        <f>F28*15%</f>
        <v>#NUM!</v>
      </c>
      <c r="G29" s="387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 t="e">
        <f>F28+F29</f>
        <v>#NUM!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47"/>
      <c r="B33" s="47"/>
      <c r="C33" s="56"/>
      <c r="D33" s="56"/>
      <c r="E33" s="56"/>
      <c r="F33" s="56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7888</v>
      </c>
      <c r="B34" s="426"/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7889</v>
      </c>
      <c r="B35" s="426"/>
      <c r="C35" s="385"/>
      <c r="D35" s="397"/>
      <c r="E35" s="397"/>
      <c r="F35" s="41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37" t="s">
        <v>1006</v>
      </c>
      <c r="B36" s="465" t="s">
        <v>7477</v>
      </c>
      <c r="C36" s="385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386" t="s">
        <v>2391</v>
      </c>
      <c r="B37" s="474" t="s">
        <v>30840</v>
      </c>
      <c r="C37" s="385"/>
      <c r="D37" s="31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D38" s="31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245" customFormat="1" ht="13.5" thickBot="1" x14ac:dyDescent="0.25"/>
    <row r="40" spans="1:20" s="80" customFormat="1" ht="24" customHeight="1" thickBot="1" x14ac:dyDescent="0.45">
      <c r="A40" s="191">
        <v>605</v>
      </c>
      <c r="B40" s="181" t="s">
        <v>691</v>
      </c>
      <c r="C40" s="192"/>
      <c r="D40" s="193"/>
      <c r="E40" s="194"/>
      <c r="F40" s="195"/>
      <c r="G40" s="136"/>
      <c r="H40" s="458"/>
      <c r="I40" s="458"/>
      <c r="J40" s="458"/>
      <c r="K40" s="458"/>
      <c r="L40" s="458"/>
      <c r="M40" s="458"/>
      <c r="N40" s="458"/>
      <c r="O40" s="458"/>
      <c r="P40" s="458"/>
      <c r="Q40" s="458"/>
      <c r="R40" s="458"/>
      <c r="S40" s="458"/>
      <c r="T40" s="458"/>
    </row>
    <row r="41" spans="1:20" s="80" customFormat="1" ht="12.75" customHeight="1" x14ac:dyDescent="0.2">
      <c r="A41" s="209" t="str" cm="1">
        <f t="array" ref="A41">INDEX(XML!D:D,SMALL(IF(($G$1=XML!B:B),ROW(XML!B:B)-MIN(ROW(XML!B:B))+1,""),ROWS($A$1:A1)))</f>
        <v>CGIHWNB</v>
      </c>
      <c r="B41" s="210" t="str">
        <f>VLOOKUP(A41,'Main Item List'!$A$3:$D$27736,2,0)</f>
        <v>Interior house clean &amp; windows</v>
      </c>
      <c r="C41" s="219" cm="1">
        <f t="array" ref="C41">INDEX(XML!$J$1:$J$1202,SMALL(IF(($G$1=XML!$B$1:$B$1202),ROW(XML!$B$1:$B$1202)-MIN(ROW(XML!$B$1:$B$1202))+1,""),ROWS($C$1:C1)))</f>
        <v>198.78</v>
      </c>
      <c r="D41" s="211" t="str">
        <f>VLOOKUP(A41,'Main Item List'!$A$3:$D$27736,3,0)</f>
        <v xml:space="preserve"> m2 </v>
      </c>
      <c r="E41" s="212">
        <f>VLOOKUP(A41,'Main Item List'!$A$3:$D$27736,4,0)</f>
        <v>3.5</v>
      </c>
      <c r="F41" s="213">
        <f t="shared" ref="F41:F42" si="0">IFERROR((C41*E41),"0")</f>
        <v>695.73</v>
      </c>
      <c r="G41" s="136"/>
      <c r="H41" s="458"/>
      <c r="I41" s="458"/>
      <c r="J41" s="458"/>
      <c r="K41" s="458"/>
      <c r="L41" s="458"/>
      <c r="M41" s="458"/>
      <c r="N41" s="458"/>
      <c r="O41" s="458"/>
      <c r="P41" s="458"/>
      <c r="Q41" s="458"/>
      <c r="R41" s="458"/>
      <c r="S41" s="458"/>
      <c r="T41" s="458"/>
    </row>
    <row r="42" spans="1:20" s="139" customFormat="1" x14ac:dyDescent="0.2">
      <c r="A42" s="209" t="e" cm="1">
        <f t="array" ref="A42">INDEX(XML!D:D,SMALL(IF(($G$1=XML!B:B),ROW(XML!B:B)-MIN(ROW(XML!B:B))+1,""),ROWS($A$1:A2)))</f>
        <v>#NUM!</v>
      </c>
      <c r="B42" s="210" t="e">
        <f>VLOOKUP(A42,'Main Item List'!$A$3:$D$27736,2,0)</f>
        <v>#NUM!</v>
      </c>
      <c r="C42" s="219" t="e" cm="1">
        <f t="array" ref="C42">INDEX(XML!$J$1:$J$1202,SMALL(IF(($G$1=XML!$B$1:$B$1202),ROW(XML!$B$1:$B$1202)-MIN(ROW(XML!$B$1:$B$1202))+1,""),ROWS($C$1:C2)))</f>
        <v>#NUM!</v>
      </c>
      <c r="D42" s="211" t="e">
        <f>VLOOKUP(A42,'Main Item List'!$A$3:$D$27736,3,0)</f>
        <v>#NUM!</v>
      </c>
      <c r="E42" s="212" t="e">
        <f>VLOOKUP(A42,'Main Item List'!$A$3:$D$27736,4,0)</f>
        <v>#NUM!</v>
      </c>
      <c r="F42" s="213" t="str">
        <f t="shared" si="0"/>
        <v>0</v>
      </c>
      <c r="G42" s="136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</row>
    <row r="43" spans="1:20" s="13" customFormat="1" x14ac:dyDescent="0.2">
      <c r="A43" s="160"/>
      <c r="B43" s="220"/>
      <c r="C43" s="221"/>
      <c r="D43" s="220"/>
      <c r="E43" s="222"/>
      <c r="F43" s="145"/>
      <c r="G43" s="136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</row>
    <row r="44" spans="1:20" s="13" customFormat="1" x14ac:dyDescent="0.2">
      <c r="A44" s="160"/>
      <c r="B44" s="813" t="s">
        <v>837</v>
      </c>
      <c r="C44" s="813"/>
      <c r="D44" s="813"/>
      <c r="E44" s="159">
        <f>SUM(F41:F43)</f>
        <v>695.73</v>
      </c>
      <c r="F44" s="145"/>
      <c r="G44" s="136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</row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  <row r="114" s="245" customFormat="1" x14ac:dyDescent="0.2"/>
    <row r="115" s="245" customFormat="1" x14ac:dyDescent="0.2"/>
    <row r="116" s="245" customFormat="1" x14ac:dyDescent="0.2"/>
    <row r="117" s="245" customFormat="1" x14ac:dyDescent="0.2"/>
  </sheetData>
  <mergeCells count="3">
    <mergeCell ref="B44:D44"/>
    <mergeCell ref="D6:F6"/>
    <mergeCell ref="A32:F32"/>
  </mergeCells>
  <phoneticPr fontId="75" type="noConversion"/>
  <dataValidations count="1">
    <dataValidation type="list" allowBlank="1" showInputMessage="1" showErrorMessage="1" sqref="H9" xr:uid="{0C1AA782-E670-4190-A206-165CAB0FCDF9}">
      <formula1>"yes,no"</formula1>
    </dataValidation>
  </dataValidations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B2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sheetPr codeName="Sheet152">
    <tabColor rgb="FFFFFF00"/>
  </sheetPr>
  <dimension ref="A1:H8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CONCATENATE('605 Cleaning'!E9,"/",'605 Cleaning'!F9)</f>
        <v>JNB 20058/605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'605 Cleaning'!A11</f>
        <v>Tasman Cleaning &amp; Windows Ltd</v>
      </c>
    </row>
    <row r="3" spans="1:8" x14ac:dyDescent="0.2">
      <c r="B3" t="str">
        <f>'605 Cleaning'!A22</f>
        <v>CGIHWNB</v>
      </c>
      <c r="C3" t="str">
        <f>'605 Cleaning'!A22</f>
        <v>CGIHWNB</v>
      </c>
      <c r="D3" t="str">
        <f>'605 Cleaning'!B22</f>
        <v>Interior house clean &amp; windows</v>
      </c>
      <c r="E3" s="14">
        <f>'605 Cleaning'!C22</f>
        <v>198.78</v>
      </c>
      <c r="F3" s="75" t="str">
        <f>'605 Cleaning'!D22</f>
        <v xml:space="preserve"> m2 </v>
      </c>
      <c r="G3" s="99">
        <f>'605 Cleaning'!E22</f>
        <v>3.5</v>
      </c>
      <c r="H3">
        <f>E3*G3</f>
        <v>695.73</v>
      </c>
    </row>
    <row r="4" spans="1:8" x14ac:dyDescent="0.2">
      <c r="B4" t="e">
        <f>'605 Cleaning'!A23</f>
        <v>#NUM!</v>
      </c>
      <c r="C4" t="e">
        <f>'605 Cleaning'!A23</f>
        <v>#NUM!</v>
      </c>
      <c r="D4" t="e">
        <f>'605 Cleaning'!B23</f>
        <v>#NUM!</v>
      </c>
      <c r="E4" s="14" t="e">
        <f>'605 Cleaning'!C23</f>
        <v>#NUM!</v>
      </c>
      <c r="F4" s="75" t="e">
        <f>'605 Cleaning'!D23</f>
        <v>#NUM!</v>
      </c>
      <c r="G4" s="99" t="e">
        <f>'605 Cleaning'!E23</f>
        <v>#NUM!</v>
      </c>
      <c r="H4" t="e">
        <f t="shared" ref="H4:H8" si="0">E4*G4</f>
        <v>#NUM!</v>
      </c>
    </row>
    <row r="5" spans="1:8" x14ac:dyDescent="0.2">
      <c r="B5">
        <f>'605 Cleaning'!A24</f>
        <v>0</v>
      </c>
      <c r="C5">
        <f>'605 Cleaning'!A24</f>
        <v>0</v>
      </c>
      <c r="D5">
        <f>'605 Cleaning'!B24</f>
        <v>0</v>
      </c>
      <c r="E5" s="14">
        <f>'605 Cleaning'!C24</f>
        <v>0</v>
      </c>
      <c r="F5" s="75">
        <f>'605 Cleaning'!D24</f>
        <v>0</v>
      </c>
      <c r="G5" s="99">
        <f>'605 Cleaning'!E24</f>
        <v>0</v>
      </c>
      <c r="H5">
        <f t="shared" si="0"/>
        <v>0</v>
      </c>
    </row>
    <row r="6" spans="1:8" x14ac:dyDescent="0.2">
      <c r="B6">
        <f>'605 Cleaning'!A25</f>
        <v>0</v>
      </c>
      <c r="C6">
        <f>'605 Cleaning'!A25</f>
        <v>0</v>
      </c>
      <c r="D6">
        <f>'605 Cleaning'!B25</f>
        <v>0</v>
      </c>
      <c r="E6" s="14">
        <f>'605 Cleaning'!C25</f>
        <v>0</v>
      </c>
      <c r="F6" s="75">
        <f>'605 Cleaning'!D25</f>
        <v>0</v>
      </c>
      <c r="G6" s="99">
        <f>'605 Cleaning'!E25</f>
        <v>0</v>
      </c>
      <c r="H6">
        <f t="shared" si="0"/>
        <v>0</v>
      </c>
    </row>
    <row r="7" spans="1:8" x14ac:dyDescent="0.2">
      <c r="B7">
        <f>'605 Cleaning'!A26</f>
        <v>0</v>
      </c>
      <c r="C7">
        <f>'605 Cleaning'!A26</f>
        <v>0</v>
      </c>
      <c r="D7">
        <f>'605 Cleaning'!B26</f>
        <v>0</v>
      </c>
      <c r="E7" s="14">
        <f>'605 Cleaning'!C26</f>
        <v>0</v>
      </c>
      <c r="F7" s="75">
        <f>'605 Cleaning'!D26</f>
        <v>0</v>
      </c>
      <c r="G7" s="99">
        <f>'605 Cleaning'!E26</f>
        <v>0</v>
      </c>
      <c r="H7">
        <f t="shared" si="0"/>
        <v>0</v>
      </c>
    </row>
    <row r="8" spans="1:8" x14ac:dyDescent="0.2">
      <c r="B8">
        <f>'605 Cleaning'!A27</f>
        <v>0</v>
      </c>
      <c r="C8">
        <f>'605 Cleaning'!A27</f>
        <v>0</v>
      </c>
      <c r="D8">
        <f>'605 Cleaning'!B27</f>
        <v>0</v>
      </c>
      <c r="E8" s="14">
        <f>'605 Cleaning'!C27</f>
        <v>0</v>
      </c>
      <c r="F8" s="75">
        <f>'605 Cleaning'!D27</f>
        <v>0</v>
      </c>
      <c r="G8" s="99">
        <f>'605 Cleaning'!E27</f>
        <v>0</v>
      </c>
      <c r="H8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sheetPr codeName="Sheet65">
    <tabColor rgb="FFFF0000"/>
  </sheetPr>
  <dimension ref="A1:T105"/>
  <sheetViews>
    <sheetView zoomScaleNormal="100" workbookViewId="0">
      <selection activeCell="H10" sqref="H10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7954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7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54934</v>
      </c>
      <c r="G9" s="797" t="s">
        <v>54900</v>
      </c>
      <c r="H9" s="682" t="s">
        <v>54936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">
        <v>1408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84" t="str">
        <f>VLOOKUP(C10,Suppliers!A$1:$H$674,2,0)</f>
        <v>Richmond Fresh Choice</v>
      </c>
      <c r="B11" s="23"/>
      <c r="D11" s="33" t="s">
        <v>905</v>
      </c>
      <c r="E11" s="33"/>
      <c r="F11" s="343">
        <f ca="1">NOW()</f>
        <v>44232.452986342592</v>
      </c>
      <c r="G11" s="379" t="s">
        <v>6416</v>
      </c>
      <c r="H11" s="807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0" t="str">
        <f>VLOOKUP(C10,Suppliers!A$1:$H$674,3,0)</f>
        <v>P.O. Box 3027, Richmond, Nelson</v>
      </c>
      <c r="B12" s="34"/>
      <c r="C12" s="36"/>
      <c r="D12" s="33" t="s">
        <v>907</v>
      </c>
      <c r="E12" s="401"/>
      <c r="F12" s="344" t="str">
        <f>'Main Sheet'!B12</f>
        <v>1800</v>
      </c>
      <c r="G12" s="380"/>
      <c r="H12" s="806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0" t="str">
        <f>VLOOKUP(C10,Suppliers!$A$1:$H$674,4,0)</f>
        <v>03 544 8299</v>
      </c>
      <c r="C13" s="400"/>
      <c r="D13" s="33" t="s">
        <v>1058</v>
      </c>
      <c r="E13" s="401"/>
      <c r="F13" s="342" t="str">
        <f>'Main Sheet'!B11</f>
        <v>Dan McIvor</v>
      </c>
      <c r="G13" s="380"/>
      <c r="H13" s="806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0">
        <f>VLOOKUP(C10,Suppliers!$A$1:$H$674,5,0)</f>
        <v>0</v>
      </c>
      <c r="C14" s="400"/>
      <c r="D14" s="33" t="s">
        <v>909</v>
      </c>
      <c r="E14" s="33"/>
      <c r="F14" s="342" t="str">
        <f>'Main Sheet'!E11</f>
        <v>027 910 1093</v>
      </c>
      <c r="G14" s="380"/>
      <c r="H14" s="806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51" t="str">
        <f>VLOOKUP(C10,Suppliers!$A$1:$H$674,6,0)</f>
        <v>office@richmondfreshchoice.co.nz</v>
      </c>
      <c r="C15" s="48"/>
      <c r="D15" s="33" t="s">
        <v>30789</v>
      </c>
      <c r="E15" s="401"/>
      <c r="F15" s="342" t="str">
        <f>'Main Sheet'!B13</f>
        <v>Site Supervisor</v>
      </c>
      <c r="G15" s="380"/>
      <c r="H15" s="806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0">
        <f>VLOOKUP(C10,Suppliers!$A$1:$H$674,7,0)</f>
        <v>0</v>
      </c>
      <c r="C16" s="400"/>
      <c r="D16" s="33" t="s">
        <v>30790</v>
      </c>
      <c r="E16" s="401"/>
      <c r="F16" s="342" t="str">
        <f>'Main Sheet'!E13</f>
        <v xml:space="preserve"> Mobile</v>
      </c>
      <c r="G16" s="380"/>
      <c r="H16" s="806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33"/>
      <c r="E17" s="33"/>
      <c r="F17" s="342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D18" s="33" t="s">
        <v>3379</v>
      </c>
      <c r="E18" s="401"/>
      <c r="F18" s="342" t="str">
        <f>'Main Sheet'!B6</f>
        <v>Clients Name</v>
      </c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D19" s="33" t="s">
        <v>3380</v>
      </c>
      <c r="E19" s="401"/>
      <c r="F19" s="342" t="str">
        <f>'Main Sheet'!B10</f>
        <v>Clients Email</v>
      </c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D20" s="33" t="s">
        <v>3381</v>
      </c>
      <c r="E20" s="401"/>
      <c r="F20" s="342" t="str">
        <f>'Main Sheet'!B8</f>
        <v>Home Phone</v>
      </c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D21" s="33" t="s">
        <v>3382</v>
      </c>
      <c r="E21" s="401"/>
      <c r="F21" s="342" t="str">
        <f>'Main Sheet'!B9</f>
        <v>Cell Phone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34" t="s">
        <v>1055</v>
      </c>
      <c r="B23" s="34" t="str">
        <f>'Main Sheet'!B7</f>
        <v>Site Address</v>
      </c>
      <c r="C23" s="36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59" t="s">
        <v>1948</v>
      </c>
      <c r="B25" s="59" t="s">
        <v>935</v>
      </c>
      <c r="C25" s="60" t="s">
        <v>937</v>
      </c>
      <c r="D25" s="59" t="s">
        <v>936</v>
      </c>
      <c r="E25" s="62" t="s">
        <v>1864</v>
      </c>
      <c r="F25" s="457" t="s">
        <v>1395</v>
      </c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432" t="str">
        <f>A44</f>
        <v>GEEXQB40</v>
      </c>
      <c r="B26" s="431" t="str">
        <f>VLOOKUP(A26,$A$42:$E$401,2,0)</f>
        <v>Export quality beer $40 / 24 pack</v>
      </c>
      <c r="C26" s="448">
        <f>VLOOKUP(A26,$A$42:$E$401,3,0)</f>
        <v>8</v>
      </c>
      <c r="D26" s="448" t="str">
        <f>VLOOKUP(A26,$A$42:$E$401,4,0)</f>
        <v>box</v>
      </c>
      <c r="E26" s="447">
        <f>VLOOKUP(A26,$A$42:$E$401,5,0)</f>
        <v>40</v>
      </c>
      <c r="F26" s="476">
        <f>C26*E26</f>
        <v>320</v>
      </c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2"/>
      <c r="B27" s="359"/>
      <c r="C27" s="362"/>
      <c r="D27" s="359"/>
      <c r="E27" s="364"/>
      <c r="F27" s="453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62"/>
      <c r="B28" s="359"/>
      <c r="C28" s="362"/>
      <c r="D28" s="359"/>
      <c r="E28" s="364"/>
      <c r="F28" s="453"/>
      <c r="G28" s="245"/>
      <c r="H28" s="245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A29" s="362"/>
      <c r="B29" s="359"/>
      <c r="C29" s="362"/>
      <c r="D29" s="359"/>
      <c r="E29" s="364"/>
      <c r="F29" s="453"/>
      <c r="G29" s="245"/>
      <c r="H29" s="245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A30" s="363"/>
      <c r="B30" s="361"/>
      <c r="C30" s="363"/>
      <c r="D30" s="361"/>
      <c r="E30" s="367"/>
      <c r="F30" s="391"/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A31" s="31"/>
      <c r="B31" s="31"/>
      <c r="C31" s="31"/>
      <c r="D31" s="31"/>
      <c r="E31" s="63" t="s">
        <v>1896</v>
      </c>
      <c r="F31" s="454">
        <f>SUM(F26:F30)</f>
        <v>320</v>
      </c>
      <c r="G31" s="387"/>
      <c r="H31" s="806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x14ac:dyDescent="0.2">
      <c r="E32" s="33" t="s">
        <v>1897</v>
      </c>
      <c r="F32" s="455">
        <f>F31*15%</f>
        <v>48</v>
      </c>
      <c r="G32" s="387"/>
      <c r="H32" s="806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x14ac:dyDescent="0.2">
      <c r="E33" s="33" t="s">
        <v>1395</v>
      </c>
      <c r="F33" s="454">
        <f>F31+F32</f>
        <v>368</v>
      </c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E34" s="33"/>
      <c r="F34" s="222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ht="24.75" customHeight="1" x14ac:dyDescent="0.2">
      <c r="A35" s="869" t="s">
        <v>1008</v>
      </c>
      <c r="B35" s="869"/>
      <c r="C35" s="869"/>
      <c r="D35" s="869"/>
      <c r="E35" s="869"/>
      <c r="F35" s="869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ht="18" customHeight="1" x14ac:dyDescent="0.2">
      <c r="A36" s="47"/>
      <c r="B36" s="47"/>
      <c r="C36" s="56"/>
      <c r="D36" s="56"/>
      <c r="E36" s="56"/>
      <c r="F36" s="56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 t="s">
        <v>7888</v>
      </c>
      <c r="B37" s="349"/>
      <c r="C37" s="385"/>
      <c r="D37" s="396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A38" s="437" t="s">
        <v>7889</v>
      </c>
      <c r="B38" s="349"/>
      <c r="C38" s="385"/>
      <c r="D38" s="397"/>
      <c r="E38" s="397"/>
      <c r="F38" s="410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3" customFormat="1" x14ac:dyDescent="0.2">
      <c r="A39" s="437" t="s">
        <v>1006</v>
      </c>
      <c r="B39" s="437" t="s">
        <v>8095</v>
      </c>
      <c r="C39" s="385"/>
      <c r="D39" s="396"/>
      <c r="E39" s="396"/>
      <c r="F39" s="409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</row>
    <row r="40" spans="1:20" s="3" customFormat="1" x14ac:dyDescent="0.2">
      <c r="A40" s="437"/>
      <c r="B40" s="466" t="s">
        <v>30840</v>
      </c>
      <c r="C40" s="385"/>
      <c r="D40" s="396"/>
      <c r="E40" s="396"/>
      <c r="F40" s="409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</row>
    <row r="41" spans="1:20" s="3" customFormat="1" x14ac:dyDescent="0.2"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5"/>
    </row>
    <row r="42" spans="1:20" s="245" customFormat="1" ht="13.5" thickBot="1" x14ac:dyDescent="0.25"/>
    <row r="43" spans="1:20" s="29" customFormat="1" ht="27" thickBot="1" x14ac:dyDescent="0.45">
      <c r="A43" s="191">
        <v>555</v>
      </c>
      <c r="B43" s="181" t="s">
        <v>7955</v>
      </c>
      <c r="C43" s="187"/>
      <c r="D43" s="193"/>
      <c r="E43" s="194"/>
      <c r="F43" s="195"/>
      <c r="G43" s="136"/>
      <c r="H43" s="136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</row>
    <row r="44" spans="1:20" s="80" customFormat="1" ht="12.75" customHeight="1" x14ac:dyDescent="0.2">
      <c r="A44" s="214" t="s">
        <v>7953</v>
      </c>
      <c r="B44" s="210" t="str">
        <f>VLOOKUP(A44,'Main Item List'!$A$3:$D$27736,2,0)</f>
        <v>Export quality beer $40 / 24 pack</v>
      </c>
      <c r="C44" s="216">
        <v>8</v>
      </c>
      <c r="D44" s="211" t="str">
        <f>VLOOKUP(A44,'Main Item List'!$A$3:$D$27736,3,0)</f>
        <v>box</v>
      </c>
      <c r="E44" s="212">
        <f>VLOOKUP(A44,'Main Item List'!$A$3:$D$27736,4,0)</f>
        <v>40</v>
      </c>
      <c r="F44" s="215">
        <f>C44*E44</f>
        <v>320</v>
      </c>
      <c r="G44" s="458"/>
      <c r="H44" s="458"/>
      <c r="I44" s="458"/>
      <c r="J44" s="458"/>
      <c r="K44" s="458"/>
      <c r="L44" s="458"/>
      <c r="M44" s="458"/>
      <c r="N44" s="458"/>
      <c r="O44" s="458"/>
      <c r="P44" s="458"/>
      <c r="Q44" s="458"/>
      <c r="R44" s="458"/>
      <c r="S44" s="458"/>
      <c r="T44" s="458"/>
    </row>
    <row r="45" spans="1:20" s="80" customFormat="1" ht="13.5" customHeight="1" x14ac:dyDescent="0.2">
      <c r="A45" s="160"/>
      <c r="B45" s="220"/>
      <c r="C45" s="221"/>
      <c r="D45" s="220"/>
      <c r="E45" s="222"/>
      <c r="F45" s="145"/>
      <c r="G45" s="136"/>
      <c r="H45" s="136"/>
      <c r="I45" s="458"/>
      <c r="J45" s="458"/>
      <c r="K45" s="458"/>
      <c r="L45" s="458"/>
      <c r="M45" s="458"/>
      <c r="N45" s="458"/>
      <c r="O45" s="458"/>
      <c r="P45" s="458"/>
      <c r="Q45" s="458"/>
      <c r="R45" s="458"/>
      <c r="S45" s="458"/>
      <c r="T45" s="458"/>
    </row>
    <row r="46" spans="1:20" s="80" customFormat="1" ht="27" customHeight="1" x14ac:dyDescent="0.2">
      <c r="A46" s="160"/>
      <c r="B46" s="813" t="s">
        <v>1668</v>
      </c>
      <c r="C46" s="813"/>
      <c r="D46" s="813"/>
      <c r="E46" s="159">
        <f>SUM(F44:F45)</f>
        <v>320</v>
      </c>
      <c r="F46" s="145"/>
      <c r="G46" s="136"/>
      <c r="H46" s="136"/>
      <c r="I46" s="458"/>
      <c r="J46" s="458"/>
      <c r="K46" s="458"/>
      <c r="L46" s="458"/>
      <c r="M46" s="458"/>
      <c r="N46" s="458"/>
      <c r="O46" s="458"/>
      <c r="P46" s="458"/>
      <c r="Q46" s="458"/>
      <c r="R46" s="458"/>
      <c r="S46" s="458"/>
      <c r="T46" s="458"/>
    </row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</sheetData>
  <mergeCells count="3">
    <mergeCell ref="D6:F6"/>
    <mergeCell ref="A35:F35"/>
    <mergeCell ref="B46:D46"/>
  </mergeCells>
  <phoneticPr fontId="75" type="noConversion"/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B4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sheetPr codeName="Sheet150">
    <tabColor rgb="FFFFFF00"/>
  </sheetPr>
  <dimension ref="A1:H7"/>
  <sheetViews>
    <sheetView zoomScaleNormal="100" workbookViewId="0">
      <selection activeCell="B2" sqref="B2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CONCATENATE('555.1 Hydration'!E9,"/",'555.1 Hydration'!F9)</f>
        <v>JNB 20058/555.1</v>
      </c>
      <c r="C1" s="29" t="s">
        <v>1038</v>
      </c>
      <c r="D1" s="100">
        <f ca="1">NOW()</f>
        <v>44232.452986342592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44232.452986342592</v>
      </c>
      <c r="C2" s="29" t="s">
        <v>3447</v>
      </c>
      <c r="D2" t="str">
        <f>'Main Sheet'!B7</f>
        <v>Site Address</v>
      </c>
      <c r="E2" s="29" t="s">
        <v>3445</v>
      </c>
      <c r="F2" t="str">
        <f>'555.1 Hydration'!A11</f>
        <v>Richmond Fresh Choice</v>
      </c>
    </row>
    <row r="3" spans="1:8" x14ac:dyDescent="0.2">
      <c r="B3" t="str">
        <f>'555.1 Hydration'!A26</f>
        <v>GEEXQB40</v>
      </c>
      <c r="C3" t="str">
        <f>'555.1 Hydration'!A26</f>
        <v>GEEXQB40</v>
      </c>
      <c r="D3" t="str">
        <f>'555.1 Hydration'!B26</f>
        <v>Export quality beer $40 / 24 pack</v>
      </c>
      <c r="E3" s="14">
        <f>'555.1 Hydration'!C26</f>
        <v>8</v>
      </c>
      <c r="F3" s="75" t="str">
        <f>'555.1 Hydration'!D26</f>
        <v>box</v>
      </c>
      <c r="G3" s="99">
        <f>'555.1 Hydration'!E26</f>
        <v>40</v>
      </c>
      <c r="H3" s="99">
        <f>E3*G3</f>
        <v>320</v>
      </c>
    </row>
    <row r="4" spans="1:8" x14ac:dyDescent="0.2">
      <c r="B4">
        <f>'555.1 Hydration'!A27</f>
        <v>0</v>
      </c>
      <c r="C4">
        <f>'555.1 Hydration'!A27</f>
        <v>0</v>
      </c>
      <c r="D4">
        <f>'555.1 Hydration'!B27</f>
        <v>0</v>
      </c>
      <c r="E4" s="14">
        <f>'555.1 Hydration'!C27</f>
        <v>0</v>
      </c>
      <c r="F4" s="75">
        <f>'555.1 Hydration'!D27</f>
        <v>0</v>
      </c>
      <c r="G4" s="99">
        <f>'555.1 Hydration'!E27</f>
        <v>0</v>
      </c>
      <c r="H4" s="99">
        <f t="shared" ref="H4:H7" si="0">E4*G4</f>
        <v>0</v>
      </c>
    </row>
    <row r="5" spans="1:8" x14ac:dyDescent="0.2">
      <c r="B5">
        <f>'555.1 Hydration'!A28</f>
        <v>0</v>
      </c>
      <c r="C5">
        <f>'555.1 Hydration'!A28</f>
        <v>0</v>
      </c>
      <c r="D5">
        <f>'555.1 Hydration'!B28</f>
        <v>0</v>
      </c>
      <c r="E5" s="14">
        <f>'555.1 Hydration'!C28</f>
        <v>0</v>
      </c>
      <c r="F5" s="75">
        <f>'555.1 Hydration'!D28</f>
        <v>0</v>
      </c>
      <c r="G5" s="99">
        <f>'555.1 Hydration'!E28</f>
        <v>0</v>
      </c>
      <c r="H5" s="99">
        <f t="shared" si="0"/>
        <v>0</v>
      </c>
    </row>
    <row r="6" spans="1:8" x14ac:dyDescent="0.2">
      <c r="B6">
        <f>'555.1 Hydration'!A29</f>
        <v>0</v>
      </c>
      <c r="C6">
        <f>'555.1 Hydration'!A29</f>
        <v>0</v>
      </c>
      <c r="D6">
        <f>'555.1 Hydration'!B29</f>
        <v>0</v>
      </c>
      <c r="E6" s="14">
        <f>'555.1 Hydration'!C29</f>
        <v>0</v>
      </c>
      <c r="F6" s="75">
        <f>'555.1 Hydration'!D29</f>
        <v>0</v>
      </c>
      <c r="G6" s="99">
        <f>'555.1 Hydration'!E29</f>
        <v>0</v>
      </c>
      <c r="H6" s="99">
        <f t="shared" si="0"/>
        <v>0</v>
      </c>
    </row>
    <row r="7" spans="1:8" x14ac:dyDescent="0.2">
      <c r="B7">
        <f>'555.1 Hydration'!A30</f>
        <v>0</v>
      </c>
      <c r="C7">
        <f>'555.1 Hydration'!A30</f>
        <v>0</v>
      </c>
      <c r="D7">
        <f>'555.1 Hydration'!B30</f>
        <v>0</v>
      </c>
      <c r="E7" s="14">
        <f>'555.1 Hydration'!C30</f>
        <v>0</v>
      </c>
      <c r="F7" s="75">
        <f>'555.1 Hydration'!D30</f>
        <v>0</v>
      </c>
      <c r="G7" s="99">
        <f>'555.1 Hydration'!E30</f>
        <v>0</v>
      </c>
      <c r="H7" s="99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sheetPr codeName="Sheet66">
    <tabColor indexed="10"/>
  </sheetPr>
  <dimension ref="A1:T113"/>
  <sheetViews>
    <sheetView zoomScaleNormal="100" workbookViewId="0">
      <selection activeCell="J19" sqref="J19"/>
    </sheetView>
  </sheetViews>
  <sheetFormatPr defaultRowHeight="12.75" x14ac:dyDescent="0.2"/>
  <cols>
    <col min="1" max="1" width="14" customWidth="1"/>
    <col min="2" max="2" width="46.85546875" customWidth="1"/>
    <col min="3" max="4" width="8.5703125" customWidth="1"/>
    <col min="5" max="6" width="11.42578125" customWidth="1"/>
    <col min="7" max="20" width="9.140625" style="245"/>
  </cols>
  <sheetData>
    <row r="1" spans="1:20" s="3" customFormat="1" x14ac:dyDescent="0.2"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1:20" s="3" customFormat="1" x14ac:dyDescent="0.2"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</row>
    <row r="3" spans="1:20" s="3" customFormat="1" x14ac:dyDescent="0.2"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1:20" s="3" customFormat="1" x14ac:dyDescent="0.2"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1:20" s="3" customFormat="1" x14ac:dyDescent="0.2"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</row>
    <row r="6" spans="1:20" s="3" customFormat="1" ht="26.25" customHeight="1" thickBot="1" x14ac:dyDescent="0.35">
      <c r="A6" s="798" t="s">
        <v>4742</v>
      </c>
      <c r="B6" s="373"/>
      <c r="C6" s="373"/>
      <c r="D6" s="868" t="str">
        <f>'070 Temp Power'!C6</f>
        <v>Jennian Homes Nelson Bays Ltd                    P.O. Box 847, Tauranga</v>
      </c>
      <c r="E6" s="868"/>
      <c r="F6" s="868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</row>
    <row r="7" spans="1:20" s="3" customFormat="1" ht="3" customHeight="1" thickTop="1" x14ac:dyDescent="0.2">
      <c r="E7" s="3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</row>
    <row r="8" spans="1:20" s="3" customFormat="1" ht="15.75" x14ac:dyDescent="0.25">
      <c r="A8" s="57"/>
      <c r="B8" s="31"/>
      <c r="C8" s="31"/>
      <c r="D8" s="31"/>
      <c r="F8" s="799" t="str">
        <f>'070 Temp Power'!F8</f>
        <v>JOB NAME</v>
      </c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</row>
    <row r="9" spans="1:20" s="3" customFormat="1" ht="15.75" x14ac:dyDescent="0.25">
      <c r="C9" s="345" t="s">
        <v>906</v>
      </c>
      <c r="E9" s="345" t="str">
        <f>'Main Sheet'!B5</f>
        <v>JNB 20058</v>
      </c>
      <c r="F9" s="800" t="s">
        <v>933</v>
      </c>
      <c r="G9" s="797" t="s">
        <v>54900</v>
      </c>
      <c r="H9" s="682" t="s">
        <v>54936</v>
      </c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</row>
    <row r="10" spans="1:20" s="3" customFormat="1" x14ac:dyDescent="0.2">
      <c r="A10" s="15" t="s">
        <v>2617</v>
      </c>
      <c r="B10" s="33" t="s">
        <v>7885</v>
      </c>
      <c r="C10" s="395">
        <v>1305</v>
      </c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</row>
    <row r="11" spans="1:20" s="3" customFormat="1" x14ac:dyDescent="0.2">
      <c r="A11" s="23" t="str">
        <f>VLOOKUP(C10,Suppliers!A$1:$H$674,2,0)</f>
        <v>Trophy Specialists Engraving Ltd</v>
      </c>
      <c r="B11" s="23"/>
      <c r="D11" s="33" t="s">
        <v>905</v>
      </c>
      <c r="E11" s="398"/>
      <c r="F11" s="343">
        <f ca="1">NOW()</f>
        <v>44232.452986342592</v>
      </c>
      <c r="G11" s="380"/>
      <c r="H11" s="806"/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</row>
    <row r="12" spans="1:20" s="3" customFormat="1" x14ac:dyDescent="0.2">
      <c r="A12" s="34" t="str">
        <f>VLOOKUP(C10,Suppliers!A$1:$H$674,3,0)</f>
        <v>5 Walding Street, Palmerston North</v>
      </c>
      <c r="B12" s="34"/>
      <c r="C12" s="36"/>
      <c r="D12" s="33" t="s">
        <v>907</v>
      </c>
      <c r="E12" s="33"/>
      <c r="F12" s="344" t="str">
        <f>'Main Sheet'!B12</f>
        <v>1800</v>
      </c>
      <c r="G12" s="380"/>
      <c r="H12" s="806"/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</row>
    <row r="13" spans="1:20" s="3" customFormat="1" x14ac:dyDescent="0.2">
      <c r="A13" s="34" t="s">
        <v>908</v>
      </c>
      <c r="B13" s="340" t="str">
        <f>VLOOKUP(C10,Suppliers!$A$1:$H$674,4,0)</f>
        <v>0508 876 749</v>
      </c>
      <c r="C13" s="400"/>
      <c r="D13" s="33" t="s">
        <v>1058</v>
      </c>
      <c r="E13" s="401"/>
      <c r="F13" s="342" t="str">
        <f>'Main Sheet'!B11</f>
        <v>Dan McIvor</v>
      </c>
      <c r="G13" s="380"/>
      <c r="H13" s="806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</row>
    <row r="14" spans="1:20" s="3" customFormat="1" x14ac:dyDescent="0.2">
      <c r="A14" s="23" t="s">
        <v>4849</v>
      </c>
      <c r="B14" s="340"/>
      <c r="C14" s="400"/>
      <c r="D14" s="33" t="s">
        <v>909</v>
      </c>
      <c r="E14" s="401"/>
      <c r="F14" s="342" t="str">
        <f>'Main Sheet'!E11</f>
        <v>027 910 1093</v>
      </c>
      <c r="G14" s="380"/>
      <c r="H14" s="806"/>
      <c r="I14" s="245"/>
      <c r="J14" s="245"/>
      <c r="K14" s="245"/>
      <c r="L14" s="245"/>
      <c r="M14" s="245"/>
      <c r="N14" s="245"/>
      <c r="O14" s="245"/>
      <c r="P14" s="245"/>
      <c r="Q14" s="245"/>
      <c r="R14" s="245"/>
      <c r="S14" s="245"/>
      <c r="T14" s="245"/>
    </row>
    <row r="15" spans="1:20" s="3" customFormat="1" x14ac:dyDescent="0.2">
      <c r="A15" s="3" t="s">
        <v>2024</v>
      </c>
      <c r="B15" s="340" t="str">
        <f>VLOOKUP(C10,Suppliers!$A$1:$H$674,6,0)</f>
        <v>tse@trophy.co.nz</v>
      </c>
      <c r="C15" s="400"/>
      <c r="D15" s="33" t="s">
        <v>30789</v>
      </c>
      <c r="E15" s="33"/>
      <c r="F15" s="342" t="str">
        <f>'Main Sheet'!B13</f>
        <v>Site Supervisor</v>
      </c>
      <c r="G15" s="380"/>
      <c r="H15" s="806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5"/>
      <c r="T15" s="245"/>
    </row>
    <row r="16" spans="1:20" s="3" customFormat="1" x14ac:dyDescent="0.2">
      <c r="A16" s="34" t="s">
        <v>2025</v>
      </c>
      <c r="B16" s="340"/>
      <c r="C16" s="400"/>
      <c r="D16" s="33" t="s">
        <v>30790</v>
      </c>
      <c r="E16" s="401"/>
      <c r="F16" s="342" t="str">
        <f>'Main Sheet'!E13</f>
        <v xml:space="preserve"> Mobile</v>
      </c>
      <c r="G16" s="380"/>
      <c r="H16" s="806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</row>
    <row r="17" spans="1:20" s="3" customFormat="1" x14ac:dyDescent="0.2">
      <c r="A17" s="24"/>
      <c r="B17" s="48"/>
      <c r="C17" s="48"/>
      <c r="D17" s="48"/>
      <c r="E17" s="48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s="3" customFormat="1" x14ac:dyDescent="0.2"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s="3" customFormat="1" x14ac:dyDescent="0.2">
      <c r="A19" s="365" t="s">
        <v>1055</v>
      </c>
      <c r="B19" s="34" t="str">
        <f>'Main Sheet'!B7</f>
        <v>Site Address</v>
      </c>
      <c r="C19" s="549"/>
      <c r="D19" s="918"/>
      <c r="E19" s="918"/>
      <c r="F19" s="918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</row>
    <row r="20" spans="1:20" s="3" customFormat="1" x14ac:dyDescent="0.2"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s="3" customFormat="1" x14ac:dyDescent="0.2">
      <c r="A21" s="60" t="s">
        <v>1948</v>
      </c>
      <c r="B21" s="60" t="s">
        <v>935</v>
      </c>
      <c r="C21" s="60" t="s">
        <v>937</v>
      </c>
      <c r="D21" s="60" t="s">
        <v>936</v>
      </c>
      <c r="E21" s="61" t="s">
        <v>1864</v>
      </c>
      <c r="F21" s="457" t="s">
        <v>1395</v>
      </c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s="3" customFormat="1" x14ac:dyDescent="0.2">
      <c r="A22" s="542" t="s">
        <v>2477</v>
      </c>
      <c r="B22" s="551" t="s">
        <v>6582</v>
      </c>
      <c r="C22" s="39">
        <v>1</v>
      </c>
      <c r="D22" s="550" t="s">
        <v>243</v>
      </c>
      <c r="E22" s="41">
        <v>162.5</v>
      </c>
      <c r="F22" s="390">
        <f>C22*E22</f>
        <v>162.5</v>
      </c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s="3" customFormat="1" x14ac:dyDescent="0.2">
      <c r="A23" s="542" t="s">
        <v>6583</v>
      </c>
      <c r="B23" s="551" t="s">
        <v>6584</v>
      </c>
      <c r="C23" s="39">
        <v>1</v>
      </c>
      <c r="D23" s="550" t="s">
        <v>243</v>
      </c>
      <c r="E23" s="41">
        <v>4.3499999999999996</v>
      </c>
      <c r="F23" s="390">
        <f>C23*E23</f>
        <v>4.3499999999999996</v>
      </c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</row>
    <row r="24" spans="1:20" s="3" customFormat="1" x14ac:dyDescent="0.2">
      <c r="A24" s="542"/>
      <c r="B24" s="551"/>
      <c r="C24" s="573"/>
      <c r="D24" s="39"/>
      <c r="E24" s="574"/>
      <c r="F24" s="390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  <c r="T24" s="245"/>
    </row>
    <row r="25" spans="1:20" s="3" customFormat="1" x14ac:dyDescent="0.2">
      <c r="A25" s="358"/>
      <c r="B25" s="362"/>
      <c r="C25" s="364"/>
      <c r="D25" s="362"/>
      <c r="E25" s="364"/>
      <c r="F25" s="453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  <c r="T25" s="245"/>
    </row>
    <row r="26" spans="1:20" s="3" customFormat="1" x14ac:dyDescent="0.2">
      <c r="A26" s="358"/>
      <c r="B26" s="362"/>
      <c r="C26" s="364"/>
      <c r="D26" s="362"/>
      <c r="E26" s="364"/>
      <c r="F26" s="453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</row>
    <row r="27" spans="1:20" s="3" customFormat="1" x14ac:dyDescent="0.2">
      <c r="A27" s="360"/>
      <c r="B27" s="363"/>
      <c r="C27" s="367"/>
      <c r="D27" s="363"/>
      <c r="E27" s="367"/>
      <c r="F27" s="391"/>
      <c r="G27" s="245"/>
      <c r="H27" s="245"/>
      <c r="I27" s="245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</row>
    <row r="28" spans="1:20" s="3" customFormat="1" x14ac:dyDescent="0.2">
      <c r="A28" s="31"/>
      <c r="B28" s="31"/>
      <c r="C28" s="31"/>
      <c r="D28" s="31"/>
      <c r="E28" s="63" t="s">
        <v>1896</v>
      </c>
      <c r="F28" s="454">
        <f>SUM(F22:F27)</f>
        <v>166.85</v>
      </c>
      <c r="G28" s="387"/>
      <c r="H28" s="806"/>
      <c r="I28" s="245"/>
      <c r="J28" s="245"/>
      <c r="K28" s="245"/>
      <c r="L28" s="245"/>
      <c r="M28" s="245"/>
      <c r="N28" s="245"/>
      <c r="O28" s="245"/>
      <c r="P28" s="245"/>
      <c r="Q28" s="245"/>
      <c r="R28" s="245"/>
      <c r="S28" s="245"/>
      <c r="T28" s="245"/>
    </row>
    <row r="29" spans="1:20" s="3" customFormat="1" x14ac:dyDescent="0.2">
      <c r="E29" s="33" t="s">
        <v>1897</v>
      </c>
      <c r="F29" s="455">
        <f>F28*15%</f>
        <v>25.0275</v>
      </c>
      <c r="G29" s="387"/>
      <c r="H29" s="806"/>
      <c r="I29" s="245"/>
      <c r="J29" s="245"/>
      <c r="K29" s="245"/>
      <c r="L29" s="245"/>
      <c r="M29" s="245"/>
      <c r="N29" s="245"/>
      <c r="O29" s="245"/>
      <c r="P29" s="245"/>
      <c r="Q29" s="245"/>
      <c r="R29" s="245"/>
      <c r="S29" s="245"/>
      <c r="T29" s="245"/>
    </row>
    <row r="30" spans="1:20" s="3" customFormat="1" x14ac:dyDescent="0.2">
      <c r="E30" s="33" t="s">
        <v>1395</v>
      </c>
      <c r="F30" s="454">
        <f>F28+F29</f>
        <v>191.8775</v>
      </c>
      <c r="G30" s="245"/>
      <c r="H30" s="245"/>
      <c r="I30" s="245"/>
      <c r="J30" s="245"/>
      <c r="K30" s="245"/>
      <c r="L30" s="245"/>
      <c r="M30" s="245"/>
      <c r="N30" s="245"/>
      <c r="O30" s="245"/>
      <c r="P30" s="245"/>
      <c r="Q30" s="245"/>
      <c r="R30" s="245"/>
      <c r="S30" s="245"/>
      <c r="T30" s="245"/>
    </row>
    <row r="31" spans="1:20" s="3" customFormat="1" x14ac:dyDescent="0.2">
      <c r="E31" s="33"/>
      <c r="F31" s="222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5"/>
      <c r="R31" s="245"/>
      <c r="S31" s="245"/>
      <c r="T31" s="245"/>
    </row>
    <row r="32" spans="1:20" s="3" customFormat="1" ht="24.75" customHeight="1" x14ac:dyDescent="0.2">
      <c r="A32" s="869" t="s">
        <v>1008</v>
      </c>
      <c r="B32" s="869"/>
      <c r="C32" s="869"/>
      <c r="D32" s="869"/>
      <c r="E32" s="869"/>
      <c r="F32" s="869"/>
      <c r="G32" s="245"/>
      <c r="H32" s="245"/>
      <c r="I32" s="245"/>
      <c r="J32" s="245"/>
      <c r="K32" s="245"/>
      <c r="L32" s="245"/>
      <c r="M32" s="245"/>
      <c r="N32" s="245"/>
      <c r="O32" s="245"/>
      <c r="P32" s="245"/>
      <c r="Q32" s="245"/>
      <c r="R32" s="245"/>
      <c r="S32" s="245"/>
      <c r="T32" s="245"/>
    </row>
    <row r="33" spans="1:20" s="3" customFormat="1" ht="18" customHeight="1" x14ac:dyDescent="0.2">
      <c r="A33" s="15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</row>
    <row r="34" spans="1:20" s="3" customFormat="1" x14ac:dyDescent="0.2">
      <c r="A34" s="437" t="s">
        <v>7888</v>
      </c>
      <c r="B34" s="349"/>
      <c r="C34" s="385"/>
      <c r="D34" s="396"/>
      <c r="E34" s="396"/>
      <c r="F34" s="409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</row>
    <row r="35" spans="1:20" s="3" customFormat="1" x14ac:dyDescent="0.2">
      <c r="A35" s="437" t="s">
        <v>7889</v>
      </c>
      <c r="B35" s="349"/>
      <c r="C35" s="385"/>
      <c r="D35" s="397"/>
      <c r="E35" s="397"/>
      <c r="F35" s="410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</row>
    <row r="36" spans="1:20" s="3" customFormat="1" x14ac:dyDescent="0.2">
      <c r="A36" s="437" t="s">
        <v>1006</v>
      </c>
      <c r="B36" s="349"/>
      <c r="C36" s="385"/>
      <c r="D36" s="396"/>
      <c r="E36" s="396"/>
      <c r="F36" s="409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</row>
    <row r="37" spans="1:20" s="3" customFormat="1" x14ac:dyDescent="0.2">
      <c r="A37" s="437" t="s">
        <v>2391</v>
      </c>
      <c r="B37" s="466" t="s">
        <v>1917</v>
      </c>
      <c r="C37" s="385"/>
      <c r="D37" s="396"/>
      <c r="E37" s="396"/>
      <c r="F37" s="409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</row>
    <row r="38" spans="1:20" s="3" customFormat="1" x14ac:dyDescent="0.2"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5"/>
    </row>
    <row r="39" spans="1:20" s="245" customFormat="1" x14ac:dyDescent="0.2"/>
    <row r="40" spans="1:20" s="245" customFormat="1" x14ac:dyDescent="0.2"/>
    <row r="41" spans="1:20" s="245" customFormat="1" x14ac:dyDescent="0.2"/>
    <row r="42" spans="1:20" s="245" customFormat="1" x14ac:dyDescent="0.2"/>
    <row r="43" spans="1:20" s="245" customFormat="1" x14ac:dyDescent="0.2"/>
    <row r="44" spans="1:20" s="245" customFormat="1" x14ac:dyDescent="0.2"/>
    <row r="45" spans="1:20" s="245" customFormat="1" x14ac:dyDescent="0.2"/>
    <row r="46" spans="1:20" s="245" customFormat="1" x14ac:dyDescent="0.2"/>
    <row r="47" spans="1:20" s="245" customFormat="1" x14ac:dyDescent="0.2"/>
    <row r="48" spans="1:20" s="245" customFormat="1" x14ac:dyDescent="0.2"/>
    <row r="49" s="245" customFormat="1" x14ac:dyDescent="0.2"/>
    <row r="50" s="245" customFormat="1" x14ac:dyDescent="0.2"/>
    <row r="51" s="245" customFormat="1" x14ac:dyDescent="0.2"/>
    <row r="52" s="245" customFormat="1" x14ac:dyDescent="0.2"/>
    <row r="53" s="245" customFormat="1" x14ac:dyDescent="0.2"/>
    <row r="54" s="245" customFormat="1" x14ac:dyDescent="0.2"/>
    <row r="55" s="245" customFormat="1" x14ac:dyDescent="0.2"/>
    <row r="56" s="245" customFormat="1" x14ac:dyDescent="0.2"/>
    <row r="57" s="245" customFormat="1" x14ac:dyDescent="0.2"/>
    <row r="58" s="245" customFormat="1" x14ac:dyDescent="0.2"/>
    <row r="59" s="245" customFormat="1" x14ac:dyDescent="0.2"/>
    <row r="60" s="245" customFormat="1" x14ac:dyDescent="0.2"/>
    <row r="61" s="245" customFormat="1" x14ac:dyDescent="0.2"/>
    <row r="62" s="245" customFormat="1" x14ac:dyDescent="0.2"/>
    <row r="63" s="245" customFormat="1" x14ac:dyDescent="0.2"/>
    <row r="64" s="245" customFormat="1" x14ac:dyDescent="0.2"/>
    <row r="65" s="245" customFormat="1" x14ac:dyDescent="0.2"/>
    <row r="66" s="245" customFormat="1" x14ac:dyDescent="0.2"/>
    <row r="67" s="245" customFormat="1" x14ac:dyDescent="0.2"/>
    <row r="68" s="245" customFormat="1" x14ac:dyDescent="0.2"/>
    <row r="69" s="245" customFormat="1" x14ac:dyDescent="0.2"/>
    <row r="70" s="245" customFormat="1" x14ac:dyDescent="0.2"/>
    <row r="71" s="245" customFormat="1" x14ac:dyDescent="0.2"/>
    <row r="72" s="245" customFormat="1" x14ac:dyDescent="0.2"/>
    <row r="73" s="245" customFormat="1" x14ac:dyDescent="0.2"/>
    <row r="74" s="245" customFormat="1" x14ac:dyDescent="0.2"/>
    <row r="75" s="245" customFormat="1" x14ac:dyDescent="0.2"/>
    <row r="76" s="245" customFormat="1" x14ac:dyDescent="0.2"/>
    <row r="77" s="245" customFormat="1" x14ac:dyDescent="0.2"/>
    <row r="78" s="245" customFormat="1" x14ac:dyDescent="0.2"/>
    <row r="79" s="245" customFormat="1" x14ac:dyDescent="0.2"/>
    <row r="80" s="245" customFormat="1" x14ac:dyDescent="0.2"/>
    <row r="81" s="245" customFormat="1" x14ac:dyDescent="0.2"/>
    <row r="82" s="245" customFormat="1" x14ac:dyDescent="0.2"/>
    <row r="83" s="245" customFormat="1" x14ac:dyDescent="0.2"/>
    <row r="84" s="245" customFormat="1" x14ac:dyDescent="0.2"/>
    <row r="85" s="245" customFormat="1" x14ac:dyDescent="0.2"/>
    <row r="86" s="245" customFormat="1" x14ac:dyDescent="0.2"/>
    <row r="87" s="245" customFormat="1" x14ac:dyDescent="0.2"/>
    <row r="88" s="245" customFormat="1" x14ac:dyDescent="0.2"/>
    <row r="89" s="245" customFormat="1" x14ac:dyDescent="0.2"/>
    <row r="90" s="245" customFormat="1" x14ac:dyDescent="0.2"/>
    <row r="91" s="245" customFormat="1" x14ac:dyDescent="0.2"/>
    <row r="92" s="245" customFormat="1" x14ac:dyDescent="0.2"/>
    <row r="93" s="245" customFormat="1" x14ac:dyDescent="0.2"/>
    <row r="94" s="245" customFormat="1" x14ac:dyDescent="0.2"/>
    <row r="95" s="245" customFormat="1" x14ac:dyDescent="0.2"/>
    <row r="96" s="245" customFormat="1" x14ac:dyDescent="0.2"/>
    <row r="97" s="245" customFormat="1" x14ac:dyDescent="0.2"/>
    <row r="98" s="245" customFormat="1" x14ac:dyDescent="0.2"/>
    <row r="99" s="245" customFormat="1" x14ac:dyDescent="0.2"/>
    <row r="100" s="245" customFormat="1" x14ac:dyDescent="0.2"/>
    <row r="101" s="245" customFormat="1" x14ac:dyDescent="0.2"/>
    <row r="102" s="245" customFormat="1" x14ac:dyDescent="0.2"/>
    <row r="103" s="245" customFormat="1" x14ac:dyDescent="0.2"/>
    <row r="104" s="245" customFormat="1" x14ac:dyDescent="0.2"/>
    <row r="105" s="245" customFormat="1" x14ac:dyDescent="0.2"/>
    <row r="106" s="245" customFormat="1" x14ac:dyDescent="0.2"/>
    <row r="107" s="245" customFormat="1" x14ac:dyDescent="0.2"/>
    <row r="108" s="245" customFormat="1" x14ac:dyDescent="0.2"/>
    <row r="109" s="245" customFormat="1" x14ac:dyDescent="0.2"/>
    <row r="110" s="245" customFormat="1" x14ac:dyDescent="0.2"/>
    <row r="111" s="245" customFormat="1" x14ac:dyDescent="0.2"/>
    <row r="112" s="245" customFormat="1" x14ac:dyDescent="0.2"/>
    <row r="113" s="245" customFormat="1" x14ac:dyDescent="0.2"/>
  </sheetData>
  <mergeCells count="3">
    <mergeCell ref="D6:F6"/>
    <mergeCell ref="D19:F19"/>
    <mergeCell ref="A32:F32"/>
  </mergeCells>
  <phoneticPr fontId="75" type="noConversion"/>
  <printOptions horizontalCentered="1"/>
  <pageMargins left="0" right="7.874015748031496E-2" top="0" bottom="0.98425196850393704" header="0.51181102362204722" footer="0.51181102362204722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B600-000000000000}">
          <x14:formula1>
            <xm:f>'Main Sheet'!A417:A419</xm:f>
          </x14:formula1>
          <xm:sqref>F15</xm:sqref>
        </x14:dataValidation>
      </x14:dataValidations>
    </ext>
  </extLst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sheetPr codeName="Sheet151">
    <tabColor rgb="FFFFFF00"/>
  </sheetPr>
  <dimension ref="A1:H8"/>
  <sheetViews>
    <sheetView zoomScaleNormal="100" workbookViewId="0">
      <selection activeCell="D21" sqref="D21"/>
    </sheetView>
  </sheetViews>
  <sheetFormatPr defaultRowHeight="12.75" x14ac:dyDescent="0.2"/>
  <cols>
    <col min="2" max="2" width="14.28515625" customWidth="1"/>
    <col min="3" max="3" width="10.7109375" customWidth="1"/>
    <col min="4" max="4" width="49.7109375" customWidth="1"/>
  </cols>
  <sheetData>
    <row r="1" spans="1:8" x14ac:dyDescent="0.2">
      <c r="A1" s="29" t="s">
        <v>3443</v>
      </c>
      <c r="B1" s="94" t="str">
        <f>CONCATENATE('001 3D Crystal'!E9,"/",'001 3D Crystal'!F9)</f>
        <v>JNB 20058/001</v>
      </c>
      <c r="C1" s="29" t="s">
        <v>1038</v>
      </c>
      <c r="D1" s="100">
        <f ca="1">NOW()</f>
        <v>44232.452986226854</v>
      </c>
      <c r="E1" s="29" t="s">
        <v>3446</v>
      </c>
      <c r="F1" t="str">
        <f>'Main Sheet'!A1</f>
        <v>Jennian Homes Nelson</v>
      </c>
    </row>
    <row r="2" spans="1:8" x14ac:dyDescent="0.2">
      <c r="A2" s="29" t="s">
        <v>3444</v>
      </c>
      <c r="B2" s="98">
        <f ca="1">NOW()</f>
        <v>44232.452986226854</v>
      </c>
      <c r="C2" s="29" t="s">
        <v>3447</v>
      </c>
      <c r="D2" t="str">
        <f>'Main Sheet'!B7</f>
        <v>Site Address</v>
      </c>
      <c r="E2" s="29" t="s">
        <v>3445</v>
      </c>
      <c r="F2" t="str">
        <f>'001 3D Crystal'!A11</f>
        <v>Trophy Specialists Engraving Ltd</v>
      </c>
    </row>
    <row r="3" spans="1:8" x14ac:dyDescent="0.2">
      <c r="B3" t="str">
        <f>'001 3D Crystal'!A22</f>
        <v>OR10037</v>
      </c>
      <c r="C3" t="str">
        <f>'001 3D Crystal'!A22</f>
        <v>OR10037</v>
      </c>
      <c r="D3" t="str">
        <f>'001 3D Crystal'!B22</f>
        <v>3D CRYSTAL</v>
      </c>
      <c r="E3" s="75">
        <f>'001 3D Crystal'!C22</f>
        <v>1</v>
      </c>
      <c r="F3" s="14" t="str">
        <f>'001 3D Crystal'!D22</f>
        <v>each</v>
      </c>
      <c r="G3">
        <f>'001 3D Crystal'!E22</f>
        <v>162.5</v>
      </c>
      <c r="H3">
        <f>E3*G3</f>
        <v>162.5</v>
      </c>
    </row>
    <row r="4" spans="1:8" x14ac:dyDescent="0.2">
      <c r="B4" t="str">
        <f>'001 3D Crystal'!A23</f>
        <v>FREIGHT</v>
      </c>
      <c r="C4" t="str">
        <f>'001 3D Crystal'!A23</f>
        <v>FREIGHT</v>
      </c>
      <c r="D4" t="str">
        <f>'001 3D Crystal'!B23</f>
        <v>FREIGHT CHARGE</v>
      </c>
      <c r="E4" s="75">
        <f>'001 3D Crystal'!C23</f>
        <v>1</v>
      </c>
      <c r="F4" s="14" t="str">
        <f>'001 3D Crystal'!D23</f>
        <v>each</v>
      </c>
      <c r="G4">
        <f>'001 3D Crystal'!E23</f>
        <v>4.3499999999999996</v>
      </c>
      <c r="H4">
        <f t="shared" ref="H4:H7" si="0">E4*G4</f>
        <v>4.3499999999999996</v>
      </c>
    </row>
    <row r="5" spans="1:8" x14ac:dyDescent="0.2">
      <c r="B5">
        <f>'001 3D Crystal'!A25</f>
        <v>0</v>
      </c>
      <c r="C5">
        <f>'001 3D Crystal'!A25</f>
        <v>0</v>
      </c>
      <c r="D5">
        <f>'001 3D Crystal'!C25</f>
        <v>0</v>
      </c>
      <c r="E5" s="75">
        <f>'001 3D Crystal'!C24</f>
        <v>0</v>
      </c>
      <c r="F5" s="14">
        <f>'001 3D Crystal'!D24</f>
        <v>0</v>
      </c>
      <c r="G5">
        <f>'001 3D Crystal'!E24</f>
        <v>0</v>
      </c>
      <c r="H5">
        <f t="shared" si="0"/>
        <v>0</v>
      </c>
    </row>
    <row r="6" spans="1:8" x14ac:dyDescent="0.2">
      <c r="B6">
        <f>'001 3D Crystal'!A26</f>
        <v>0</v>
      </c>
      <c r="C6">
        <f>'001 3D Crystal'!A26</f>
        <v>0</v>
      </c>
      <c r="D6">
        <f>'001 3D Crystal'!C26</f>
        <v>0</v>
      </c>
      <c r="E6" s="75">
        <f>'001 3D Crystal'!C25</f>
        <v>0</v>
      </c>
      <c r="F6" s="14">
        <f>'001 3D Crystal'!D25</f>
        <v>0</v>
      </c>
      <c r="G6">
        <f>'001 3D Crystal'!E25</f>
        <v>0</v>
      </c>
      <c r="H6">
        <f t="shared" si="0"/>
        <v>0</v>
      </c>
    </row>
    <row r="7" spans="1:8" x14ac:dyDescent="0.2">
      <c r="B7">
        <f>'001 3D Crystal'!A27</f>
        <v>0</v>
      </c>
      <c r="C7">
        <f>'001 3D Crystal'!A27</f>
        <v>0</v>
      </c>
      <c r="D7">
        <f>'001 3D Crystal'!C27</f>
        <v>0</v>
      </c>
      <c r="E7" s="75">
        <f>'001 3D Crystal'!C26</f>
        <v>0</v>
      </c>
      <c r="F7" s="14">
        <f>'001 3D Crystal'!D26</f>
        <v>0</v>
      </c>
      <c r="G7">
        <f>'001 3D Crystal'!E26</f>
        <v>0</v>
      </c>
      <c r="H7">
        <f t="shared" si="0"/>
        <v>0</v>
      </c>
    </row>
    <row r="8" spans="1:8" x14ac:dyDescent="0.2">
      <c r="F8" s="75"/>
    </row>
  </sheetData>
  <pageMargins left="0.7" right="0.7" top="0.75" bottom="0.75" header="0.3" footer="0.3"/>
  <pageSetup orientation="portrait" r:id="rId1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sheetPr codeName="Sheet155">
    <tabColor indexed="60"/>
  </sheetPr>
  <dimension ref="A1:K259"/>
  <sheetViews>
    <sheetView zoomScaleNormal="100" workbookViewId="0">
      <pane xSplit="1" ySplit="3" topLeftCell="B219" activePane="bottomRight" state="frozen"/>
      <selection activeCell="D33" sqref="D33:K33"/>
      <selection pane="topRight" activeCell="D33" sqref="D33:K33"/>
      <selection pane="bottomLeft" activeCell="D33" sqref="D33:K33"/>
      <selection pane="bottomRight" activeCell="F257" sqref="F257"/>
    </sheetView>
  </sheetViews>
  <sheetFormatPr defaultColWidth="9.140625" defaultRowHeight="12.75" x14ac:dyDescent="0.2"/>
  <cols>
    <col min="1" max="1" width="15.140625" style="103" customWidth="1"/>
    <col min="2" max="2" width="34.140625" style="104" customWidth="1"/>
    <col min="3" max="3" width="44" style="104" customWidth="1"/>
    <col min="4" max="4" width="12.140625" style="104" bestFit="1" customWidth="1"/>
    <col min="5" max="5" width="13.28515625" style="104" bestFit="1" customWidth="1"/>
    <col min="6" max="6" width="29.85546875" style="104" bestFit="1" customWidth="1"/>
    <col min="7" max="7" width="11.140625" style="104" bestFit="1" customWidth="1"/>
    <col min="8" max="16384" width="9.140625" style="104"/>
  </cols>
  <sheetData>
    <row r="1" spans="1:8" x14ac:dyDescent="0.2">
      <c r="A1" s="788"/>
      <c r="C1" s="270"/>
    </row>
    <row r="2" spans="1:8" x14ac:dyDescent="0.2">
      <c r="A2" s="788"/>
      <c r="C2" s="270"/>
    </row>
    <row r="3" spans="1:8" s="107" customFormat="1" x14ac:dyDescent="0.2">
      <c r="A3" s="105" t="s">
        <v>1265</v>
      </c>
      <c r="B3" s="106" t="s">
        <v>3445</v>
      </c>
      <c r="C3" s="106" t="s">
        <v>7476</v>
      </c>
      <c r="D3" s="106" t="s">
        <v>1266</v>
      </c>
      <c r="E3" s="106" t="s">
        <v>5499</v>
      </c>
      <c r="F3" s="106" t="s">
        <v>1267</v>
      </c>
      <c r="G3" s="106" t="s">
        <v>1268</v>
      </c>
      <c r="H3" s="106" t="s">
        <v>1269</v>
      </c>
    </row>
    <row r="4" spans="1:8" s="270" customFormat="1" x14ac:dyDescent="0.2">
      <c r="A4" s="269">
        <v>1165</v>
      </c>
      <c r="B4" s="104" t="s">
        <v>1271</v>
      </c>
      <c r="C4" s="270" t="s">
        <v>1272</v>
      </c>
      <c r="D4" s="270" t="s">
        <v>1274</v>
      </c>
      <c r="E4" s="270" t="s">
        <v>1273</v>
      </c>
      <c r="F4" s="25" t="s">
        <v>1275</v>
      </c>
      <c r="G4" s="270" t="s">
        <v>1276</v>
      </c>
      <c r="H4" s="270">
        <v>470</v>
      </c>
    </row>
    <row r="5" spans="1:8" s="270" customFormat="1" x14ac:dyDescent="0.2">
      <c r="A5" s="269">
        <v>1033</v>
      </c>
      <c r="B5" s="104" t="s">
        <v>1277</v>
      </c>
      <c r="C5" s="270" t="s">
        <v>1278</v>
      </c>
      <c r="D5" s="270" t="s">
        <v>1279</v>
      </c>
      <c r="E5" s="270" t="s">
        <v>5604</v>
      </c>
      <c r="F5" s="25" t="s">
        <v>1280</v>
      </c>
      <c r="G5" s="270" t="s">
        <v>1281</v>
      </c>
      <c r="H5" s="270">
        <v>200</v>
      </c>
    </row>
    <row r="6" spans="1:8" s="270" customFormat="1" x14ac:dyDescent="0.2">
      <c r="A6" s="269">
        <v>1166</v>
      </c>
      <c r="B6" s="270" t="s">
        <v>1282</v>
      </c>
      <c r="D6" s="270" t="s">
        <v>1283</v>
      </c>
      <c r="F6" s="25" t="s">
        <v>896</v>
      </c>
      <c r="G6" s="270" t="s">
        <v>897</v>
      </c>
      <c r="H6" s="270">
        <v>490</v>
      </c>
    </row>
    <row r="7" spans="1:8" s="270" customFormat="1" x14ac:dyDescent="0.2">
      <c r="A7" s="269">
        <v>1219</v>
      </c>
      <c r="B7" s="104" t="s">
        <v>296</v>
      </c>
      <c r="C7" s="270" t="s">
        <v>295</v>
      </c>
      <c r="D7" s="270" t="s">
        <v>297</v>
      </c>
      <c r="F7" s="25" t="s">
        <v>19931</v>
      </c>
      <c r="G7" s="270" t="s">
        <v>3790</v>
      </c>
      <c r="H7" s="270">
        <v>350</v>
      </c>
    </row>
    <row r="8" spans="1:8" x14ac:dyDescent="0.2">
      <c r="A8" s="269">
        <v>1213</v>
      </c>
      <c r="B8" s="104" t="s">
        <v>807</v>
      </c>
      <c r="C8" s="270" t="s">
        <v>808</v>
      </c>
      <c r="D8" s="270" t="s">
        <v>809</v>
      </c>
      <c r="E8" s="270"/>
      <c r="F8" s="25" t="s">
        <v>810</v>
      </c>
      <c r="G8" s="270" t="s">
        <v>811</v>
      </c>
      <c r="H8" s="270">
        <v>425</v>
      </c>
    </row>
    <row r="9" spans="1:8" s="270" customFormat="1" x14ac:dyDescent="0.2">
      <c r="A9" s="269">
        <v>1130</v>
      </c>
      <c r="B9" s="104" t="s">
        <v>898</v>
      </c>
      <c r="C9" s="270" t="s">
        <v>899</v>
      </c>
      <c r="D9" s="270" t="s">
        <v>900</v>
      </c>
      <c r="F9" s="25" t="s">
        <v>901</v>
      </c>
      <c r="G9" s="270" t="s">
        <v>2447</v>
      </c>
      <c r="H9" s="270">
        <v>545</v>
      </c>
    </row>
    <row r="10" spans="1:8" s="270" customFormat="1" x14ac:dyDescent="0.2">
      <c r="A10" s="269">
        <v>1405</v>
      </c>
      <c r="B10" s="104" t="s">
        <v>7461</v>
      </c>
      <c r="C10" s="270" t="s">
        <v>7462</v>
      </c>
      <c r="D10" s="270" t="s">
        <v>7463</v>
      </c>
      <c r="F10" s="25" t="s">
        <v>7464</v>
      </c>
      <c r="G10" s="270" t="s">
        <v>3790</v>
      </c>
    </row>
    <row r="11" spans="1:8" s="109" customFormat="1" x14ac:dyDescent="0.2">
      <c r="A11" s="269">
        <v>1011</v>
      </c>
      <c r="B11" s="104" t="s">
        <v>3143</v>
      </c>
      <c r="C11" s="270" t="s">
        <v>2583</v>
      </c>
      <c r="D11" s="270" t="s">
        <v>2647</v>
      </c>
      <c r="E11" s="270"/>
      <c r="F11" s="25" t="s">
        <v>3144</v>
      </c>
      <c r="G11" s="270" t="s">
        <v>2648</v>
      </c>
      <c r="H11" s="270">
        <v>100</v>
      </c>
    </row>
    <row r="12" spans="1:8" s="109" customFormat="1" x14ac:dyDescent="0.2">
      <c r="A12" s="269">
        <v>1415</v>
      </c>
      <c r="B12" s="104" t="s">
        <v>18808</v>
      </c>
      <c r="C12" s="270" t="s">
        <v>18809</v>
      </c>
      <c r="D12" s="270"/>
      <c r="E12" s="270" t="s">
        <v>18810</v>
      </c>
      <c r="F12" s="25" t="s">
        <v>18811</v>
      </c>
      <c r="G12" s="270" t="s">
        <v>18812</v>
      </c>
      <c r="H12" s="270"/>
    </row>
    <row r="13" spans="1:8" s="111" customFormat="1" x14ac:dyDescent="0.2">
      <c r="A13" s="788">
        <v>1094</v>
      </c>
      <c r="B13" s="104" t="s">
        <v>902</v>
      </c>
      <c r="C13" s="104" t="s">
        <v>1539</v>
      </c>
      <c r="D13" s="104" t="s">
        <v>1540</v>
      </c>
      <c r="E13" s="104"/>
      <c r="F13" s="25" t="s">
        <v>1541</v>
      </c>
      <c r="G13" s="104" t="s">
        <v>3726</v>
      </c>
      <c r="H13" s="104">
        <v>470</v>
      </c>
    </row>
    <row r="14" spans="1:8" s="270" customFormat="1" x14ac:dyDescent="0.2">
      <c r="A14" s="108">
        <v>1152</v>
      </c>
      <c r="B14" s="109" t="s">
        <v>310</v>
      </c>
      <c r="C14" s="109" t="s">
        <v>1385</v>
      </c>
      <c r="D14" s="109" t="s">
        <v>1386</v>
      </c>
      <c r="E14" s="109"/>
      <c r="F14" s="26" t="s">
        <v>1387</v>
      </c>
      <c r="G14" s="109" t="s">
        <v>1388</v>
      </c>
      <c r="H14" s="109">
        <v>535</v>
      </c>
    </row>
    <row r="15" spans="1:8" s="270" customFormat="1" x14ac:dyDescent="0.2">
      <c r="A15" s="110">
        <v>1160</v>
      </c>
      <c r="B15" s="111" t="s">
        <v>1389</v>
      </c>
      <c r="C15" s="111"/>
      <c r="D15" s="111" t="s">
        <v>1390</v>
      </c>
      <c r="E15" s="111"/>
      <c r="F15" s="27" t="s">
        <v>1391</v>
      </c>
      <c r="G15" s="111" t="s">
        <v>1392</v>
      </c>
      <c r="H15" s="111">
        <v>425</v>
      </c>
    </row>
    <row r="16" spans="1:8" s="236" customFormat="1" x14ac:dyDescent="0.2">
      <c r="A16" s="235">
        <v>1301</v>
      </c>
      <c r="B16" s="236" t="s">
        <v>4781</v>
      </c>
      <c r="C16" s="236" t="s">
        <v>4114</v>
      </c>
      <c r="E16" s="236" t="s">
        <v>4115</v>
      </c>
      <c r="F16" s="237" t="s">
        <v>4113</v>
      </c>
      <c r="G16" s="236" t="s">
        <v>4120</v>
      </c>
    </row>
    <row r="17" spans="1:8" s="109" customFormat="1" x14ac:dyDescent="0.2">
      <c r="A17" s="267">
        <v>1344</v>
      </c>
      <c r="B17" s="268" t="s">
        <v>6593</v>
      </c>
      <c r="C17" s="268" t="s">
        <v>7445</v>
      </c>
      <c r="D17" s="268" t="s">
        <v>5705</v>
      </c>
      <c r="E17" s="268" t="s">
        <v>5706</v>
      </c>
      <c r="F17" s="134" t="s">
        <v>5707</v>
      </c>
      <c r="G17" s="268" t="s">
        <v>5708</v>
      </c>
      <c r="H17" s="268"/>
    </row>
    <row r="18" spans="1:8" s="268" customFormat="1" x14ac:dyDescent="0.2">
      <c r="A18" s="269">
        <v>1191</v>
      </c>
      <c r="B18" s="104" t="s">
        <v>2019</v>
      </c>
      <c r="C18" s="270" t="s">
        <v>337</v>
      </c>
      <c r="D18" s="270" t="s">
        <v>338</v>
      </c>
      <c r="E18" s="270"/>
      <c r="F18" s="25" t="s">
        <v>2051</v>
      </c>
      <c r="G18" s="270"/>
      <c r="H18" s="270">
        <v>550</v>
      </c>
    </row>
    <row r="19" spans="1:8" s="270" customFormat="1" x14ac:dyDescent="0.2">
      <c r="A19" s="267">
        <v>1382</v>
      </c>
      <c r="B19" s="268" t="s">
        <v>6452</v>
      </c>
      <c r="C19" s="268" t="s">
        <v>6453</v>
      </c>
      <c r="D19" s="268"/>
      <c r="E19" s="268" t="s">
        <v>6574</v>
      </c>
      <c r="F19" s="134" t="s">
        <v>6454</v>
      </c>
      <c r="G19" s="268" t="s">
        <v>6455</v>
      </c>
      <c r="H19" s="268"/>
    </row>
    <row r="20" spans="1:8" s="270" customFormat="1" x14ac:dyDescent="0.2">
      <c r="A20" s="110">
        <v>1066</v>
      </c>
      <c r="B20" s="111" t="s">
        <v>1393</v>
      </c>
      <c r="C20" s="111" t="s">
        <v>6688</v>
      </c>
      <c r="D20" s="111" t="s">
        <v>6689</v>
      </c>
      <c r="E20" s="111" t="s">
        <v>6690</v>
      </c>
      <c r="F20" s="134" t="s">
        <v>6691</v>
      </c>
      <c r="G20" s="268" t="s">
        <v>1394</v>
      </c>
      <c r="H20" s="268">
        <v>395</v>
      </c>
    </row>
    <row r="21" spans="1:8" s="236" customFormat="1" x14ac:dyDescent="0.2">
      <c r="A21" s="110">
        <v>1311</v>
      </c>
      <c r="B21" s="111" t="s">
        <v>4820</v>
      </c>
      <c r="C21" s="111" t="s">
        <v>4821</v>
      </c>
      <c r="D21" s="111" t="s">
        <v>4823</v>
      </c>
      <c r="E21" s="111" t="s">
        <v>4822</v>
      </c>
      <c r="F21" s="134" t="s">
        <v>4824</v>
      </c>
      <c r="G21" s="268" t="s">
        <v>4825</v>
      </c>
      <c r="H21" s="268"/>
    </row>
    <row r="22" spans="1:8" s="268" customFormat="1" x14ac:dyDescent="0.2">
      <c r="A22" s="235">
        <v>1329</v>
      </c>
      <c r="B22" s="236" t="s">
        <v>5534</v>
      </c>
      <c r="C22" s="236" t="s">
        <v>5535</v>
      </c>
      <c r="D22" s="236" t="s">
        <v>5536</v>
      </c>
      <c r="E22" s="236"/>
      <c r="F22" s="237" t="s">
        <v>5537</v>
      </c>
      <c r="G22" s="236" t="s">
        <v>469</v>
      </c>
      <c r="H22" s="236"/>
    </row>
    <row r="23" spans="1:8" s="109" customFormat="1" x14ac:dyDescent="0.2">
      <c r="A23" s="267">
        <v>1164</v>
      </c>
      <c r="B23" s="268" t="s">
        <v>5675</v>
      </c>
      <c r="C23" s="268"/>
      <c r="D23" s="268"/>
      <c r="E23" s="268" t="s">
        <v>5676</v>
      </c>
      <c r="F23" s="134" t="s">
        <v>5677</v>
      </c>
      <c r="G23" s="268" t="s">
        <v>5678</v>
      </c>
      <c r="H23" s="268"/>
    </row>
    <row r="24" spans="1:8" x14ac:dyDescent="0.2">
      <c r="A24" s="269">
        <v>1113</v>
      </c>
      <c r="B24" s="104" t="s">
        <v>3489</v>
      </c>
      <c r="C24" s="270" t="s">
        <v>626</v>
      </c>
      <c r="D24" s="270" t="s">
        <v>628</v>
      </c>
      <c r="E24" s="270" t="s">
        <v>627</v>
      </c>
      <c r="F24" s="25" t="s">
        <v>3493</v>
      </c>
      <c r="G24" s="270" t="s">
        <v>629</v>
      </c>
      <c r="H24" s="270">
        <v>555</v>
      </c>
    </row>
    <row r="25" spans="1:8" x14ac:dyDescent="0.2">
      <c r="A25" s="113">
        <v>1121</v>
      </c>
      <c r="B25" s="104" t="s">
        <v>630</v>
      </c>
      <c r="C25" s="114" t="s">
        <v>984</v>
      </c>
      <c r="D25" s="114" t="s">
        <v>985</v>
      </c>
      <c r="E25" s="114"/>
      <c r="F25" s="114"/>
      <c r="G25" s="114"/>
      <c r="H25" s="114">
        <v>305</v>
      </c>
    </row>
    <row r="26" spans="1:8" s="270" customFormat="1" x14ac:dyDescent="0.2">
      <c r="A26" s="788">
        <v>1325</v>
      </c>
      <c r="B26" s="104" t="s">
        <v>5214</v>
      </c>
      <c r="C26" s="104" t="s">
        <v>5215</v>
      </c>
      <c r="D26" s="104"/>
      <c r="E26" s="104" t="s">
        <v>5216</v>
      </c>
      <c r="F26" s="104" t="s">
        <v>5217</v>
      </c>
      <c r="G26" s="104" t="s">
        <v>2079</v>
      </c>
      <c r="H26" s="104">
        <v>195</v>
      </c>
    </row>
    <row r="27" spans="1:8" s="270" customFormat="1" x14ac:dyDescent="0.2">
      <c r="A27" s="108">
        <v>1207</v>
      </c>
      <c r="B27" s="109" t="s">
        <v>191</v>
      </c>
      <c r="C27" s="109" t="s">
        <v>192</v>
      </c>
      <c r="D27" s="109" t="s">
        <v>946</v>
      </c>
      <c r="E27" s="109" t="s">
        <v>947</v>
      </c>
      <c r="F27" s="25" t="s">
        <v>948</v>
      </c>
      <c r="G27" s="109" t="s">
        <v>701</v>
      </c>
      <c r="H27" s="109">
        <v>475</v>
      </c>
    </row>
    <row r="28" spans="1:8" x14ac:dyDescent="0.2">
      <c r="A28" s="788">
        <v>1037</v>
      </c>
      <c r="B28" s="104" t="s">
        <v>3488</v>
      </c>
      <c r="C28" s="104" t="s">
        <v>2029</v>
      </c>
      <c r="E28" s="104" t="s">
        <v>2030</v>
      </c>
      <c r="F28" s="25" t="s">
        <v>2031</v>
      </c>
      <c r="G28" s="104" t="s">
        <v>2032</v>
      </c>
      <c r="H28" s="104">
        <v>425</v>
      </c>
    </row>
    <row r="29" spans="1:8" x14ac:dyDescent="0.2">
      <c r="A29" s="269">
        <v>1124</v>
      </c>
      <c r="B29" s="104" t="s">
        <v>3487</v>
      </c>
      <c r="C29" s="270" t="s">
        <v>2033</v>
      </c>
      <c r="D29" s="270" t="s">
        <v>2034</v>
      </c>
      <c r="E29" s="270" t="s">
        <v>2035</v>
      </c>
      <c r="F29" s="25" t="s">
        <v>3866</v>
      </c>
      <c r="G29" s="270" t="s">
        <v>2036</v>
      </c>
      <c r="H29" s="270">
        <v>105</v>
      </c>
    </row>
    <row r="30" spans="1:8" x14ac:dyDescent="0.2">
      <c r="A30" s="269">
        <v>1170</v>
      </c>
      <c r="B30" s="104" t="s">
        <v>3486</v>
      </c>
      <c r="C30" s="270" t="s">
        <v>2037</v>
      </c>
      <c r="D30" s="270" t="s">
        <v>2038</v>
      </c>
      <c r="E30" s="270"/>
      <c r="F30" s="25" t="s">
        <v>2039</v>
      </c>
      <c r="G30" s="270" t="s">
        <v>2040</v>
      </c>
      <c r="H30" s="270">
        <v>470</v>
      </c>
    </row>
    <row r="31" spans="1:8" x14ac:dyDescent="0.2">
      <c r="A31" s="110">
        <v>1156</v>
      </c>
      <c r="B31" s="111" t="s">
        <v>2041</v>
      </c>
      <c r="C31" s="111" t="s">
        <v>2888</v>
      </c>
      <c r="D31" s="111" t="s">
        <v>2889</v>
      </c>
      <c r="E31" s="111"/>
      <c r="F31" s="27" t="s">
        <v>2890</v>
      </c>
      <c r="G31" s="111"/>
      <c r="H31" s="115" t="s">
        <v>727</v>
      </c>
    </row>
    <row r="32" spans="1:8" s="268" customFormat="1" x14ac:dyDescent="0.2">
      <c r="A32" s="788">
        <v>1248</v>
      </c>
      <c r="B32" s="104" t="s">
        <v>3794</v>
      </c>
      <c r="C32" s="104"/>
      <c r="D32" s="104" t="s">
        <v>3795</v>
      </c>
      <c r="E32" s="104"/>
      <c r="F32" s="25" t="s">
        <v>5161</v>
      </c>
      <c r="G32" s="104"/>
      <c r="H32" s="117"/>
    </row>
    <row r="33" spans="1:8" x14ac:dyDescent="0.2">
      <c r="A33" s="267">
        <v>1341</v>
      </c>
      <c r="B33" s="268" t="s">
        <v>5691</v>
      </c>
      <c r="C33" s="268"/>
      <c r="D33" s="268" t="s">
        <v>5692</v>
      </c>
      <c r="E33" s="268" t="s">
        <v>5693</v>
      </c>
      <c r="F33" s="134" t="s">
        <v>5694</v>
      </c>
      <c r="G33" s="268" t="s">
        <v>2040</v>
      </c>
      <c r="H33" s="278"/>
    </row>
    <row r="34" spans="1:8" x14ac:dyDescent="0.2">
      <c r="A34" s="788">
        <v>1331</v>
      </c>
      <c r="B34" s="104" t="s">
        <v>5553</v>
      </c>
      <c r="C34" s="104" t="s">
        <v>8103</v>
      </c>
      <c r="D34" s="104" t="s">
        <v>8104</v>
      </c>
      <c r="E34" s="104" t="s">
        <v>8105</v>
      </c>
      <c r="F34" s="25" t="s">
        <v>19936</v>
      </c>
      <c r="G34" s="104" t="s">
        <v>567</v>
      </c>
      <c r="H34" s="117"/>
    </row>
    <row r="35" spans="1:8" s="270" customFormat="1" x14ac:dyDescent="0.2">
      <c r="A35" s="788">
        <v>1205</v>
      </c>
      <c r="B35" s="104" t="s">
        <v>3485</v>
      </c>
      <c r="C35" s="104" t="s">
        <v>2073</v>
      </c>
      <c r="D35" s="104" t="s">
        <v>2074</v>
      </c>
      <c r="E35" s="104" t="s">
        <v>5613</v>
      </c>
      <c r="F35" s="25" t="s">
        <v>3848</v>
      </c>
      <c r="G35" s="104" t="s">
        <v>3726</v>
      </c>
      <c r="H35" s="117" t="s">
        <v>726</v>
      </c>
    </row>
    <row r="36" spans="1:8" s="201" customFormat="1" x14ac:dyDescent="0.2">
      <c r="A36" s="269">
        <v>1151</v>
      </c>
      <c r="B36" s="104" t="s">
        <v>3484</v>
      </c>
      <c r="C36" s="270" t="s">
        <v>3863</v>
      </c>
      <c r="D36" s="270" t="s">
        <v>3864</v>
      </c>
      <c r="E36" s="270" t="s">
        <v>5603</v>
      </c>
      <c r="F36" s="25" t="s">
        <v>3865</v>
      </c>
      <c r="G36" s="270" t="s">
        <v>1281</v>
      </c>
      <c r="H36" s="270">
        <v>405</v>
      </c>
    </row>
    <row r="37" spans="1:8" s="201" customFormat="1" x14ac:dyDescent="0.2">
      <c r="A37" s="269">
        <v>1407</v>
      </c>
      <c r="B37" s="104" t="s">
        <v>7872</v>
      </c>
      <c r="C37" s="270"/>
      <c r="D37" s="270"/>
      <c r="E37" s="270" t="s">
        <v>7875</v>
      </c>
      <c r="F37" s="25" t="s">
        <v>7874</v>
      </c>
      <c r="G37" s="270" t="s">
        <v>7873</v>
      </c>
      <c r="H37" s="270"/>
    </row>
    <row r="38" spans="1:8" s="201" customFormat="1" x14ac:dyDescent="0.2">
      <c r="A38" s="269">
        <v>1232</v>
      </c>
      <c r="B38" s="270" t="s">
        <v>3524</v>
      </c>
      <c r="C38" s="270" t="s">
        <v>3525</v>
      </c>
      <c r="D38" s="270" t="s">
        <v>5630</v>
      </c>
      <c r="E38" s="270" t="s">
        <v>5631</v>
      </c>
      <c r="F38" s="25" t="s">
        <v>5585</v>
      </c>
      <c r="G38" s="270" t="s">
        <v>5586</v>
      </c>
      <c r="H38" s="116"/>
    </row>
    <row r="39" spans="1:8" s="270" customFormat="1" x14ac:dyDescent="0.2">
      <c r="A39" s="269">
        <v>1327</v>
      </c>
      <c r="B39" s="270" t="s">
        <v>5221</v>
      </c>
      <c r="C39" s="270" t="s">
        <v>5222</v>
      </c>
      <c r="D39" s="270" t="s">
        <v>5223</v>
      </c>
      <c r="F39" s="25" t="s">
        <v>5224</v>
      </c>
      <c r="G39" s="270" t="s">
        <v>6471</v>
      </c>
      <c r="H39" s="116"/>
    </row>
    <row r="40" spans="1:8" s="119" customFormat="1" x14ac:dyDescent="0.2">
      <c r="A40" s="110">
        <v>1101</v>
      </c>
      <c r="B40" s="111" t="s">
        <v>2075</v>
      </c>
      <c r="C40" s="111" t="s">
        <v>2076</v>
      </c>
      <c r="D40" s="111" t="s">
        <v>2077</v>
      </c>
      <c r="E40" s="111" t="s">
        <v>5754</v>
      </c>
      <c r="F40" s="27" t="s">
        <v>2078</v>
      </c>
      <c r="G40" s="111" t="s">
        <v>2079</v>
      </c>
      <c r="H40" s="111">
        <v>460</v>
      </c>
    </row>
    <row r="41" spans="1:8" s="119" customFormat="1" x14ac:dyDescent="0.2">
      <c r="A41" s="200">
        <v>1251</v>
      </c>
      <c r="B41" s="201" t="s">
        <v>3850</v>
      </c>
      <c r="C41" s="201" t="s">
        <v>3851</v>
      </c>
      <c r="D41" s="201" t="s">
        <v>3852</v>
      </c>
      <c r="E41" s="201"/>
      <c r="F41" s="25" t="s">
        <v>6692</v>
      </c>
      <c r="G41" s="201" t="s">
        <v>5075</v>
      </c>
      <c r="H41" s="201">
        <v>80</v>
      </c>
    </row>
    <row r="42" spans="1:8" s="119" customFormat="1" x14ac:dyDescent="0.2">
      <c r="A42" s="200">
        <v>1316</v>
      </c>
      <c r="B42" s="201" t="s">
        <v>5050</v>
      </c>
      <c r="C42" s="201" t="s">
        <v>5051</v>
      </c>
      <c r="D42" s="201" t="s">
        <v>5052</v>
      </c>
      <c r="E42" s="201"/>
      <c r="F42" s="25" t="s">
        <v>5053</v>
      </c>
      <c r="G42" s="201"/>
      <c r="H42" s="201"/>
    </row>
    <row r="43" spans="1:8" s="119" customFormat="1" x14ac:dyDescent="0.2">
      <c r="A43" s="269">
        <v>1015</v>
      </c>
      <c r="B43" s="118" t="s">
        <v>4074</v>
      </c>
      <c r="C43" s="270" t="s">
        <v>1808</v>
      </c>
      <c r="D43" s="270" t="s">
        <v>1809</v>
      </c>
      <c r="E43" s="270" t="s">
        <v>5645</v>
      </c>
      <c r="F43" s="25" t="s">
        <v>7863</v>
      </c>
      <c r="G43" s="270" t="s">
        <v>1810</v>
      </c>
      <c r="H43" s="270">
        <v>575</v>
      </c>
    </row>
    <row r="44" spans="1:8" s="119" customFormat="1" x14ac:dyDescent="0.2">
      <c r="A44" s="110">
        <v>1016</v>
      </c>
      <c r="B44" s="111" t="s">
        <v>30863</v>
      </c>
      <c r="C44" s="270" t="s">
        <v>1808</v>
      </c>
      <c r="D44" s="270" t="s">
        <v>1809</v>
      </c>
      <c r="E44" s="270" t="s">
        <v>5645</v>
      </c>
      <c r="F44" s="25" t="s">
        <v>7863</v>
      </c>
      <c r="G44" s="270" t="s">
        <v>1810</v>
      </c>
      <c r="H44" s="111">
        <v>575</v>
      </c>
    </row>
    <row r="45" spans="1:8" x14ac:dyDescent="0.2">
      <c r="A45" s="269">
        <v>1235</v>
      </c>
      <c r="B45" s="118" t="s">
        <v>52565</v>
      </c>
      <c r="C45" s="270" t="s">
        <v>3527</v>
      </c>
      <c r="D45" s="270" t="s">
        <v>1809</v>
      </c>
      <c r="E45" s="270" t="s">
        <v>5645</v>
      </c>
      <c r="F45" s="25" t="s">
        <v>7863</v>
      </c>
      <c r="G45" s="270" t="s">
        <v>1810</v>
      </c>
      <c r="H45" s="270">
        <v>575</v>
      </c>
    </row>
    <row r="46" spans="1:8" x14ac:dyDescent="0.2">
      <c r="A46" s="269">
        <v>1416</v>
      </c>
      <c r="B46" s="118" t="s">
        <v>18813</v>
      </c>
      <c r="C46" s="270" t="s">
        <v>18815</v>
      </c>
      <c r="D46" s="270"/>
      <c r="E46" s="270" t="s">
        <v>18816</v>
      </c>
      <c r="F46" s="25" t="s">
        <v>18817</v>
      </c>
      <c r="G46" s="270" t="s">
        <v>18814</v>
      </c>
      <c r="H46" s="270"/>
    </row>
    <row r="47" spans="1:8" x14ac:dyDescent="0.2">
      <c r="A47" s="269">
        <v>1304</v>
      </c>
      <c r="B47" s="118" t="s">
        <v>4731</v>
      </c>
      <c r="C47" s="270" t="s">
        <v>4733</v>
      </c>
      <c r="D47" s="270"/>
      <c r="E47" s="270" t="s">
        <v>1178</v>
      </c>
      <c r="F47" s="25" t="s">
        <v>4732</v>
      </c>
      <c r="G47" s="270" t="s">
        <v>629</v>
      </c>
      <c r="H47" s="270"/>
    </row>
    <row r="48" spans="1:8" x14ac:dyDescent="0.2">
      <c r="A48" s="269">
        <v>1410</v>
      </c>
      <c r="B48" s="118" t="s">
        <v>7966</v>
      </c>
      <c r="C48" s="270" t="s">
        <v>7967</v>
      </c>
      <c r="D48" s="270" t="s">
        <v>7968</v>
      </c>
      <c r="E48" s="270"/>
      <c r="F48" s="25" t="s">
        <v>7969</v>
      </c>
      <c r="G48" s="270" t="s">
        <v>7970</v>
      </c>
      <c r="H48" s="270"/>
    </row>
    <row r="49" spans="1:9" x14ac:dyDescent="0.2">
      <c r="A49" s="269">
        <v>1249</v>
      </c>
      <c r="B49" s="118" t="s">
        <v>3796</v>
      </c>
      <c r="C49" s="270" t="s">
        <v>3797</v>
      </c>
      <c r="D49" s="270" t="s">
        <v>3798</v>
      </c>
      <c r="E49" s="270"/>
      <c r="F49" s="25" t="s">
        <v>3799</v>
      </c>
      <c r="G49" s="270" t="s">
        <v>3790</v>
      </c>
      <c r="H49" s="270"/>
    </row>
    <row r="50" spans="1:9" x14ac:dyDescent="0.2">
      <c r="A50" s="120">
        <v>1013</v>
      </c>
      <c r="B50" s="104" t="s">
        <v>986</v>
      </c>
      <c r="C50" s="119" t="s">
        <v>987</v>
      </c>
      <c r="D50" s="119" t="s">
        <v>5617</v>
      </c>
      <c r="E50" s="119" t="s">
        <v>988</v>
      </c>
      <c r="F50" s="119"/>
      <c r="G50" s="119" t="s">
        <v>989</v>
      </c>
      <c r="H50" s="119">
        <v>105</v>
      </c>
    </row>
    <row r="51" spans="1:9" x14ac:dyDescent="0.2">
      <c r="A51" s="120">
        <v>1185</v>
      </c>
      <c r="B51" s="104" t="s">
        <v>3483</v>
      </c>
      <c r="C51" s="119" t="s">
        <v>1832</v>
      </c>
      <c r="D51" s="119" t="s">
        <v>5616</v>
      </c>
      <c r="E51" s="119" t="s">
        <v>5625</v>
      </c>
      <c r="F51" s="25" t="s">
        <v>2090</v>
      </c>
      <c r="G51" s="119" t="s">
        <v>2079</v>
      </c>
      <c r="H51" s="119">
        <v>505</v>
      </c>
      <c r="I51"/>
    </row>
    <row r="52" spans="1:9" x14ac:dyDescent="0.2">
      <c r="A52" s="269">
        <v>1317</v>
      </c>
      <c r="B52" s="104" t="s">
        <v>5065</v>
      </c>
      <c r="C52" s="270" t="s">
        <v>5069</v>
      </c>
      <c r="D52" s="270" t="s">
        <v>5066</v>
      </c>
      <c r="E52" s="270"/>
      <c r="F52" s="25" t="s">
        <v>5067</v>
      </c>
      <c r="G52" s="270" t="s">
        <v>5068</v>
      </c>
      <c r="H52" s="270"/>
      <c r="I52"/>
    </row>
    <row r="53" spans="1:9" x14ac:dyDescent="0.2">
      <c r="A53" s="269">
        <v>1400</v>
      </c>
      <c r="B53" s="104" t="s">
        <v>7441</v>
      </c>
      <c r="C53" s="270" t="s">
        <v>5069</v>
      </c>
      <c r="D53" s="270" t="s">
        <v>5066</v>
      </c>
      <c r="E53" s="270" t="s">
        <v>7442</v>
      </c>
      <c r="F53" s="25" t="s">
        <v>7444</v>
      </c>
      <c r="G53" s="270" t="s">
        <v>1180</v>
      </c>
      <c r="H53" s="270">
        <v>555</v>
      </c>
    </row>
    <row r="54" spans="1:9" x14ac:dyDescent="0.2">
      <c r="A54" s="269">
        <v>1012</v>
      </c>
      <c r="B54" s="104" t="s">
        <v>990</v>
      </c>
      <c r="C54" s="270" t="s">
        <v>1452</v>
      </c>
      <c r="D54" s="270" t="s">
        <v>1454</v>
      </c>
      <c r="E54" s="270" t="s">
        <v>1453</v>
      </c>
      <c r="F54" s="25" t="s">
        <v>1455</v>
      </c>
      <c r="G54" s="270" t="s">
        <v>1456</v>
      </c>
      <c r="H54" s="270">
        <v>105</v>
      </c>
    </row>
    <row r="55" spans="1:9" x14ac:dyDescent="0.2">
      <c r="A55" s="269">
        <v>1211</v>
      </c>
      <c r="B55" s="270" t="s">
        <v>4770</v>
      </c>
      <c r="C55" s="270" t="s">
        <v>804</v>
      </c>
      <c r="D55" s="270" t="s">
        <v>805</v>
      </c>
      <c r="E55" s="270" t="s">
        <v>806</v>
      </c>
      <c r="F55" s="25"/>
      <c r="G55" s="270"/>
      <c r="H55" s="270">
        <v>260</v>
      </c>
    </row>
    <row r="56" spans="1:9" s="268" customFormat="1" x14ac:dyDescent="0.2">
      <c r="A56" s="269">
        <v>1332</v>
      </c>
      <c r="B56" s="270" t="s">
        <v>5554</v>
      </c>
      <c r="C56" s="270" t="s">
        <v>5555</v>
      </c>
      <c r="D56" s="270" t="s">
        <v>5556</v>
      </c>
      <c r="E56" s="270"/>
      <c r="F56" s="25" t="s">
        <v>5557</v>
      </c>
      <c r="G56" s="270" t="s">
        <v>714</v>
      </c>
      <c r="H56" s="270"/>
    </row>
    <row r="57" spans="1:9" s="236" customFormat="1" x14ac:dyDescent="0.2">
      <c r="A57" s="235">
        <v>1345</v>
      </c>
      <c r="B57" s="236" t="s">
        <v>5719</v>
      </c>
      <c r="C57" s="236" t="s">
        <v>5720</v>
      </c>
      <c r="D57" s="236" t="s">
        <v>5721</v>
      </c>
      <c r="E57" s="236" t="s">
        <v>5722</v>
      </c>
      <c r="F57" s="25" t="s">
        <v>8015</v>
      </c>
      <c r="G57" s="236" t="s">
        <v>8016</v>
      </c>
    </row>
    <row r="58" spans="1:9" s="268" customFormat="1" x14ac:dyDescent="0.2">
      <c r="A58" s="267">
        <v>1312</v>
      </c>
      <c r="B58" s="268" t="s">
        <v>4826</v>
      </c>
      <c r="C58" s="268" t="s">
        <v>4827</v>
      </c>
      <c r="D58" s="268" t="s">
        <v>4828</v>
      </c>
      <c r="E58" s="268" t="s">
        <v>5737</v>
      </c>
      <c r="F58" s="134" t="s">
        <v>4829</v>
      </c>
      <c r="G58" s="268" t="s">
        <v>1270</v>
      </c>
    </row>
    <row r="59" spans="1:9" x14ac:dyDescent="0.2">
      <c r="A59" s="120">
        <v>1029</v>
      </c>
      <c r="B59" s="104" t="s">
        <v>3482</v>
      </c>
      <c r="C59" s="119" t="s">
        <v>1457</v>
      </c>
      <c r="D59" s="119" t="s">
        <v>1458</v>
      </c>
      <c r="E59" s="119"/>
      <c r="F59" s="28" t="s">
        <v>1459</v>
      </c>
      <c r="G59" s="119" t="s">
        <v>1523</v>
      </c>
      <c r="H59" s="119">
        <v>150</v>
      </c>
    </row>
    <row r="60" spans="1:9" x14ac:dyDescent="0.2">
      <c r="A60" s="120">
        <v>1035</v>
      </c>
      <c r="B60" s="104" t="s">
        <v>1355</v>
      </c>
      <c r="C60" s="109" t="s">
        <v>4807</v>
      </c>
      <c r="D60" s="119"/>
      <c r="E60" s="119" t="s">
        <v>5605</v>
      </c>
      <c r="F60" s="25" t="s">
        <v>4808</v>
      </c>
      <c r="G60" s="119" t="s">
        <v>4809</v>
      </c>
      <c r="H60" s="119">
        <v>200</v>
      </c>
    </row>
    <row r="61" spans="1:9" x14ac:dyDescent="0.2">
      <c r="A61" s="110">
        <v>1034</v>
      </c>
      <c r="B61" s="111" t="s">
        <v>756</v>
      </c>
      <c r="C61" s="111" t="s">
        <v>466</v>
      </c>
      <c r="D61" s="111" t="s">
        <v>467</v>
      </c>
      <c r="E61" s="111"/>
      <c r="F61" s="27" t="s">
        <v>468</v>
      </c>
      <c r="G61" s="111" t="s">
        <v>469</v>
      </c>
      <c r="H61" s="111">
        <v>200</v>
      </c>
    </row>
    <row r="62" spans="1:9" x14ac:dyDescent="0.2">
      <c r="A62" s="269">
        <v>1052</v>
      </c>
      <c r="B62" s="104" t="s">
        <v>3481</v>
      </c>
      <c r="C62" s="270" t="s">
        <v>262</v>
      </c>
      <c r="D62" s="270" t="s">
        <v>5607</v>
      </c>
      <c r="E62" s="270" t="s">
        <v>5608</v>
      </c>
      <c r="F62" s="25" t="s">
        <v>5609</v>
      </c>
      <c r="G62" s="270" t="s">
        <v>1640</v>
      </c>
      <c r="H62" s="270">
        <v>300</v>
      </c>
    </row>
    <row r="63" spans="1:9" x14ac:dyDescent="0.2">
      <c r="A63" s="788">
        <v>1123</v>
      </c>
      <c r="B63" s="104" t="s">
        <v>3480</v>
      </c>
      <c r="C63" s="104" t="s">
        <v>263</v>
      </c>
      <c r="D63" s="104" t="s">
        <v>146</v>
      </c>
      <c r="E63" s="104" t="s">
        <v>147</v>
      </c>
      <c r="F63" s="25" t="s">
        <v>427</v>
      </c>
      <c r="G63" s="104" t="s">
        <v>255</v>
      </c>
      <c r="H63" s="121">
        <v>1</v>
      </c>
    </row>
    <row r="64" spans="1:9" x14ac:dyDescent="0.2">
      <c r="A64" s="788">
        <v>1143</v>
      </c>
      <c r="B64" s="104" t="s">
        <v>428</v>
      </c>
      <c r="C64" s="104" t="s">
        <v>127</v>
      </c>
      <c r="D64" s="104" t="s">
        <v>128</v>
      </c>
      <c r="E64" s="104" t="s">
        <v>16570</v>
      </c>
      <c r="F64" s="25" t="s">
        <v>16571</v>
      </c>
      <c r="G64" s="104" t="s">
        <v>16572</v>
      </c>
      <c r="H64" s="121">
        <v>295</v>
      </c>
    </row>
    <row r="65" spans="1:8" x14ac:dyDescent="0.2">
      <c r="A65" s="788">
        <v>1202</v>
      </c>
      <c r="B65" s="104" t="s">
        <v>1698</v>
      </c>
      <c r="C65" s="104" t="s">
        <v>1699</v>
      </c>
      <c r="D65" s="104" t="s">
        <v>1700</v>
      </c>
      <c r="E65" s="104" t="s">
        <v>1701</v>
      </c>
      <c r="F65" s="25"/>
      <c r="G65" s="104" t="s">
        <v>629</v>
      </c>
      <c r="H65" s="121">
        <v>305</v>
      </c>
    </row>
    <row r="66" spans="1:8" s="268" customFormat="1" x14ac:dyDescent="0.2">
      <c r="A66" s="267">
        <v>1348</v>
      </c>
      <c r="B66" s="268" t="s">
        <v>5740</v>
      </c>
      <c r="C66" s="268" t="s">
        <v>5741</v>
      </c>
      <c r="D66" s="268" t="s">
        <v>5742</v>
      </c>
      <c r="E66" s="268" t="s">
        <v>5743</v>
      </c>
      <c r="F66" s="134" t="s">
        <v>5744</v>
      </c>
      <c r="G66" s="268" t="s">
        <v>1180</v>
      </c>
      <c r="H66" s="272"/>
    </row>
    <row r="67" spans="1:8" x14ac:dyDescent="0.2">
      <c r="A67" s="269">
        <v>1084</v>
      </c>
      <c r="B67" s="104" t="s">
        <v>3479</v>
      </c>
      <c r="C67" s="270" t="s">
        <v>1363</v>
      </c>
      <c r="D67" s="270" t="s">
        <v>4815</v>
      </c>
      <c r="E67" s="270" t="s">
        <v>5633</v>
      </c>
      <c r="F67" s="25" t="s">
        <v>8017</v>
      </c>
      <c r="G67" s="270" t="s">
        <v>1180</v>
      </c>
      <c r="H67" s="270">
        <v>535</v>
      </c>
    </row>
    <row r="68" spans="1:8" x14ac:dyDescent="0.2">
      <c r="A68" s="269">
        <v>1259</v>
      </c>
      <c r="B68" s="104" t="s">
        <v>4105</v>
      </c>
      <c r="C68" s="270" t="s">
        <v>4106</v>
      </c>
      <c r="D68" s="270" t="s">
        <v>4107</v>
      </c>
      <c r="E68" s="270"/>
      <c r="F68" s="25" t="s">
        <v>4108</v>
      </c>
      <c r="G68" s="270" t="s">
        <v>4109</v>
      </c>
      <c r="H68" s="270"/>
    </row>
    <row r="69" spans="1:8" x14ac:dyDescent="0.2">
      <c r="A69" s="788">
        <v>1099</v>
      </c>
      <c r="B69" s="104" t="s">
        <v>3478</v>
      </c>
      <c r="C69" s="104" t="s">
        <v>1365</v>
      </c>
      <c r="D69" s="104" t="s">
        <v>5610</v>
      </c>
      <c r="E69" s="104" t="s">
        <v>19937</v>
      </c>
      <c r="F69" s="25" t="s">
        <v>52589</v>
      </c>
      <c r="G69" s="104" t="s">
        <v>52588</v>
      </c>
      <c r="H69" s="104">
        <v>355</v>
      </c>
    </row>
    <row r="70" spans="1:8" x14ac:dyDescent="0.2">
      <c r="A70" s="788">
        <v>1324</v>
      </c>
      <c r="B70" s="104" t="s">
        <v>5174</v>
      </c>
      <c r="C70" s="104" t="s">
        <v>5175</v>
      </c>
      <c r="D70" s="104" t="s">
        <v>5176</v>
      </c>
      <c r="E70" s="104" t="s">
        <v>18884</v>
      </c>
      <c r="F70" s="25" t="s">
        <v>18882</v>
      </c>
      <c r="G70" s="104" t="s">
        <v>18883</v>
      </c>
    </row>
    <row r="71" spans="1:8" x14ac:dyDescent="0.2">
      <c r="A71" s="269">
        <v>1075</v>
      </c>
      <c r="B71" s="104" t="s">
        <v>4857</v>
      </c>
      <c r="C71" s="270" t="s">
        <v>3538</v>
      </c>
      <c r="D71" s="270" t="s">
        <v>3539</v>
      </c>
      <c r="E71" s="270" t="s">
        <v>5611</v>
      </c>
      <c r="F71" s="25" t="s">
        <v>7947</v>
      </c>
      <c r="G71" s="270" t="s">
        <v>3540</v>
      </c>
      <c r="H71" s="270">
        <v>400</v>
      </c>
    </row>
    <row r="72" spans="1:8" x14ac:dyDescent="0.2">
      <c r="A72" s="269">
        <v>1302</v>
      </c>
      <c r="B72" s="104" t="s">
        <v>4116</v>
      </c>
      <c r="C72" s="270" t="s">
        <v>4117</v>
      </c>
      <c r="D72" s="270" t="s">
        <v>4118</v>
      </c>
      <c r="E72" s="270" t="s">
        <v>4118</v>
      </c>
      <c r="F72" s="25" t="s">
        <v>4119</v>
      </c>
      <c r="G72" s="270" t="s">
        <v>567</v>
      </c>
      <c r="H72" s="270"/>
    </row>
    <row r="73" spans="1:8" x14ac:dyDescent="0.2">
      <c r="A73" s="788">
        <v>1254</v>
      </c>
      <c r="B73" s="104" t="s">
        <v>3859</v>
      </c>
      <c r="C73" s="104" t="s">
        <v>3860</v>
      </c>
      <c r="D73" s="104" t="s">
        <v>3861</v>
      </c>
      <c r="F73" s="25" t="s">
        <v>3862</v>
      </c>
      <c r="G73" s="104" t="s">
        <v>1644</v>
      </c>
    </row>
    <row r="74" spans="1:8" x14ac:dyDescent="0.2">
      <c r="A74" s="269">
        <v>1049</v>
      </c>
      <c r="B74" s="104" t="s">
        <v>3477</v>
      </c>
      <c r="C74" s="270" t="s">
        <v>18090</v>
      </c>
      <c r="D74" s="270" t="s">
        <v>2530</v>
      </c>
      <c r="E74" s="270"/>
      <c r="F74" s="25" t="s">
        <v>8009</v>
      </c>
      <c r="G74" s="270" t="s">
        <v>8010</v>
      </c>
      <c r="H74" s="270">
        <v>260</v>
      </c>
    </row>
    <row r="75" spans="1:8" x14ac:dyDescent="0.2">
      <c r="A75" s="110">
        <v>1142</v>
      </c>
      <c r="B75" s="111" t="s">
        <v>2531</v>
      </c>
      <c r="C75" s="111" t="s">
        <v>2532</v>
      </c>
      <c r="D75" s="111" t="s">
        <v>2533</v>
      </c>
      <c r="E75" s="111"/>
      <c r="F75" s="25" t="s">
        <v>1600</v>
      </c>
      <c r="G75" s="111" t="s">
        <v>1601</v>
      </c>
      <c r="H75" s="111">
        <v>260</v>
      </c>
    </row>
    <row r="76" spans="1:8" x14ac:dyDescent="0.2">
      <c r="A76" s="788">
        <v>1228</v>
      </c>
      <c r="B76" s="104" t="s">
        <v>3476</v>
      </c>
      <c r="C76" s="104" t="s">
        <v>3247</v>
      </c>
      <c r="D76" s="104" t="s">
        <v>3248</v>
      </c>
      <c r="F76" s="25" t="s">
        <v>3249</v>
      </c>
      <c r="G76" s="104" t="s">
        <v>629</v>
      </c>
      <c r="H76" s="104">
        <v>235</v>
      </c>
    </row>
    <row r="77" spans="1:8" x14ac:dyDescent="0.2">
      <c r="A77" s="788">
        <v>1111</v>
      </c>
      <c r="B77" s="104" t="s">
        <v>3475</v>
      </c>
      <c r="C77" s="104" t="s">
        <v>4818</v>
      </c>
      <c r="D77" s="104" t="s">
        <v>5622</v>
      </c>
      <c r="E77" s="104" t="s">
        <v>5623</v>
      </c>
      <c r="F77" s="25" t="s">
        <v>4760</v>
      </c>
      <c r="G77" s="104" t="s">
        <v>1180</v>
      </c>
      <c r="H77" s="104">
        <v>525</v>
      </c>
    </row>
    <row r="78" spans="1:8" x14ac:dyDescent="0.2">
      <c r="A78" s="788">
        <v>1339</v>
      </c>
      <c r="B78" s="104" t="s">
        <v>5671</v>
      </c>
      <c r="C78" s="104" t="s">
        <v>5672</v>
      </c>
      <c r="D78" s="104" t="s">
        <v>5673</v>
      </c>
      <c r="F78" s="25" t="s">
        <v>5674</v>
      </c>
      <c r="G78" s="104" t="s">
        <v>714</v>
      </c>
    </row>
    <row r="79" spans="1:8" x14ac:dyDescent="0.2">
      <c r="A79" s="788">
        <v>1423</v>
      </c>
      <c r="B79" s="104" t="s">
        <v>19781</v>
      </c>
      <c r="C79" s="104" t="s">
        <v>19782</v>
      </c>
      <c r="E79" s="104" t="s">
        <v>19783</v>
      </c>
      <c r="F79" s="25" t="s">
        <v>19784</v>
      </c>
      <c r="G79" s="104" t="s">
        <v>19785</v>
      </c>
    </row>
    <row r="80" spans="1:8" x14ac:dyDescent="0.2">
      <c r="A80" s="788">
        <v>1257</v>
      </c>
      <c r="B80" s="104" t="s">
        <v>30874</v>
      </c>
      <c r="C80" s="104" t="s">
        <v>8096</v>
      </c>
      <c r="D80" s="104" t="s">
        <v>8097</v>
      </c>
      <c r="E80" s="104" t="s">
        <v>8098</v>
      </c>
      <c r="F80" s="25" t="s">
        <v>8099</v>
      </c>
      <c r="G80" s="104" t="s">
        <v>5054</v>
      </c>
    </row>
    <row r="81" spans="1:8" s="111" customFormat="1" x14ac:dyDescent="0.2">
      <c r="A81" s="110">
        <v>1014</v>
      </c>
      <c r="B81" s="111" t="s">
        <v>1602</v>
      </c>
      <c r="C81" s="111" t="s">
        <v>1603</v>
      </c>
      <c r="D81" s="111" t="s">
        <v>1604</v>
      </c>
      <c r="F81" s="25" t="s">
        <v>5046</v>
      </c>
      <c r="G81" s="111" t="s">
        <v>1605</v>
      </c>
      <c r="H81" s="111">
        <v>105</v>
      </c>
    </row>
    <row r="82" spans="1:8" s="111" customFormat="1" x14ac:dyDescent="0.2">
      <c r="A82" s="110">
        <v>1138</v>
      </c>
      <c r="B82" s="111" t="s">
        <v>245</v>
      </c>
      <c r="C82" s="111" t="s">
        <v>285</v>
      </c>
      <c r="D82" s="111" t="s">
        <v>286</v>
      </c>
      <c r="F82" s="27" t="s">
        <v>287</v>
      </c>
      <c r="G82" s="111" t="s">
        <v>288</v>
      </c>
      <c r="H82" s="111">
        <v>150</v>
      </c>
    </row>
    <row r="83" spans="1:8" x14ac:dyDescent="0.2">
      <c r="A83" s="788">
        <v>1127</v>
      </c>
      <c r="B83" s="104" t="s">
        <v>30742</v>
      </c>
      <c r="C83" s="104" t="s">
        <v>30743</v>
      </c>
      <c r="E83" s="104" t="s">
        <v>30744</v>
      </c>
      <c r="F83" s="25" t="s">
        <v>30792</v>
      </c>
      <c r="G83" s="104" t="s">
        <v>8016</v>
      </c>
    </row>
    <row r="84" spans="1:8" x14ac:dyDescent="0.2">
      <c r="A84" s="788">
        <v>1431</v>
      </c>
      <c r="B84" s="659" t="s">
        <v>30745</v>
      </c>
      <c r="C84" s="659" t="s">
        <v>30743</v>
      </c>
      <c r="E84" s="104" t="s">
        <v>30746</v>
      </c>
      <c r="F84" s="30" t="s">
        <v>30747</v>
      </c>
      <c r="G84" s="104" t="s">
        <v>30748</v>
      </c>
    </row>
    <row r="85" spans="1:8" s="197" customFormat="1" x14ac:dyDescent="0.2">
      <c r="A85" s="788">
        <v>1093</v>
      </c>
      <c r="B85" s="104" t="s">
        <v>3474</v>
      </c>
      <c r="C85" s="104" t="s">
        <v>1347</v>
      </c>
      <c r="D85" s="104" t="s">
        <v>1348</v>
      </c>
      <c r="E85" s="104" t="s">
        <v>16564</v>
      </c>
      <c r="F85" s="25" t="s">
        <v>7864</v>
      </c>
      <c r="G85" s="104" t="s">
        <v>124</v>
      </c>
      <c r="H85" s="104">
        <v>465</v>
      </c>
    </row>
    <row r="86" spans="1:8" s="270" customFormat="1" x14ac:dyDescent="0.2">
      <c r="A86" s="788">
        <v>1247</v>
      </c>
      <c r="B86" s="104" t="s">
        <v>3793</v>
      </c>
      <c r="C86" s="104" t="s">
        <v>1347</v>
      </c>
      <c r="D86" s="104" t="s">
        <v>1348</v>
      </c>
      <c r="E86" s="104" t="s">
        <v>16564</v>
      </c>
      <c r="F86" s="25" t="s">
        <v>7864</v>
      </c>
      <c r="G86" s="104" t="s">
        <v>124</v>
      </c>
      <c r="H86" s="104"/>
    </row>
    <row r="87" spans="1:8" x14ac:dyDescent="0.2">
      <c r="A87" s="110">
        <v>1076</v>
      </c>
      <c r="B87" s="111" t="s">
        <v>1349</v>
      </c>
      <c r="C87" s="111" t="s">
        <v>1350</v>
      </c>
      <c r="D87" s="111" t="s">
        <v>1351</v>
      </c>
      <c r="E87" s="111"/>
      <c r="F87" s="25" t="s">
        <v>6425</v>
      </c>
      <c r="G87" s="111" t="s">
        <v>6426</v>
      </c>
      <c r="H87" s="111">
        <v>400</v>
      </c>
    </row>
    <row r="88" spans="1:8" x14ac:dyDescent="0.2">
      <c r="A88" s="110">
        <v>1314</v>
      </c>
      <c r="B88" s="111" t="s">
        <v>4834</v>
      </c>
      <c r="C88" s="111" t="s">
        <v>4835</v>
      </c>
      <c r="D88" s="111" t="s">
        <v>4836</v>
      </c>
      <c r="E88" s="111" t="s">
        <v>4837</v>
      </c>
      <c r="F88" s="25" t="s">
        <v>4838</v>
      </c>
      <c r="G88" s="111" t="s">
        <v>4839</v>
      </c>
      <c r="H88" s="111">
        <v>105</v>
      </c>
    </row>
    <row r="89" spans="1:8" x14ac:dyDescent="0.2">
      <c r="A89" s="110">
        <v>1001</v>
      </c>
      <c r="B89" s="111" t="s">
        <v>7465</v>
      </c>
      <c r="C89" s="111" t="s">
        <v>2206</v>
      </c>
      <c r="D89" s="111" t="s">
        <v>2207</v>
      </c>
      <c r="E89" s="111"/>
      <c r="F89" s="25" t="s">
        <v>4851</v>
      </c>
      <c r="G89" s="111" t="s">
        <v>1523</v>
      </c>
      <c r="H89" s="111">
        <v>525</v>
      </c>
    </row>
    <row r="90" spans="1:8" s="268" customFormat="1" x14ac:dyDescent="0.2">
      <c r="A90" s="267">
        <v>1313</v>
      </c>
      <c r="B90" s="268" t="s">
        <v>4830</v>
      </c>
      <c r="C90" s="268" t="s">
        <v>4831</v>
      </c>
      <c r="D90" s="268" t="s">
        <v>4832</v>
      </c>
      <c r="F90" s="134" t="s">
        <v>4833</v>
      </c>
      <c r="G90" s="268" t="s">
        <v>1270</v>
      </c>
    </row>
    <row r="91" spans="1:8" s="236" customFormat="1" x14ac:dyDescent="0.2">
      <c r="A91" s="235">
        <v>1401</v>
      </c>
      <c r="B91" s="236" t="s">
        <v>7446</v>
      </c>
      <c r="C91" s="236" t="s">
        <v>7447</v>
      </c>
      <c r="D91" s="236" t="s">
        <v>7448</v>
      </c>
      <c r="E91" s="236" t="s">
        <v>7449</v>
      </c>
      <c r="F91" s="237" t="s">
        <v>7450</v>
      </c>
      <c r="G91" s="236" t="s">
        <v>7451</v>
      </c>
    </row>
    <row r="92" spans="1:8" x14ac:dyDescent="0.2">
      <c r="A92" s="196">
        <v>1250</v>
      </c>
      <c r="B92" s="197" t="s">
        <v>3802</v>
      </c>
      <c r="C92" s="197"/>
      <c r="D92" s="197" t="s">
        <v>3803</v>
      </c>
      <c r="E92" s="197"/>
      <c r="F92" s="198" t="s">
        <v>3804</v>
      </c>
      <c r="G92" s="197" t="s">
        <v>3805</v>
      </c>
      <c r="H92" s="197"/>
    </row>
    <row r="93" spans="1:8" s="236" customFormat="1" x14ac:dyDescent="0.2">
      <c r="A93" s="235">
        <v>1385</v>
      </c>
      <c r="B93" s="236" t="s">
        <v>6473</v>
      </c>
      <c r="C93" s="236" t="s">
        <v>6474</v>
      </c>
      <c r="D93" s="236" t="s">
        <v>6475</v>
      </c>
      <c r="E93" s="236" t="s">
        <v>6476</v>
      </c>
      <c r="F93" s="237" t="s">
        <v>6477</v>
      </c>
      <c r="G93" s="236" t="s">
        <v>5181</v>
      </c>
    </row>
    <row r="94" spans="1:8" x14ac:dyDescent="0.2">
      <c r="A94" s="120">
        <v>1086</v>
      </c>
      <c r="B94" s="104" t="s">
        <v>3473</v>
      </c>
      <c r="C94" s="119" t="s">
        <v>882</v>
      </c>
      <c r="D94" s="119" t="s">
        <v>883</v>
      </c>
      <c r="E94" s="119" t="s">
        <v>5614</v>
      </c>
      <c r="F94" s="28" t="s">
        <v>994</v>
      </c>
      <c r="G94" s="119" t="s">
        <v>995</v>
      </c>
      <c r="H94" s="119">
        <v>475</v>
      </c>
    </row>
    <row r="95" spans="1:8" s="201" customFormat="1" x14ac:dyDescent="0.2">
      <c r="A95" s="269">
        <v>1224</v>
      </c>
      <c r="B95" s="104" t="s">
        <v>19934</v>
      </c>
      <c r="C95" s="270" t="s">
        <v>38</v>
      </c>
      <c r="D95" s="270" t="s">
        <v>39</v>
      </c>
      <c r="E95" s="270" t="s">
        <v>5636</v>
      </c>
      <c r="F95" s="25" t="s">
        <v>18871</v>
      </c>
      <c r="G95" s="270" t="s">
        <v>40</v>
      </c>
      <c r="H95" s="270">
        <v>310</v>
      </c>
    </row>
    <row r="96" spans="1:8" s="201" customFormat="1" x14ac:dyDescent="0.2">
      <c r="A96" s="269">
        <v>1421</v>
      </c>
      <c r="B96" s="104" t="s">
        <v>19773</v>
      </c>
      <c r="C96" s="270" t="s">
        <v>19774</v>
      </c>
      <c r="D96" s="270" t="s">
        <v>19775</v>
      </c>
      <c r="E96" s="270" t="s">
        <v>19776</v>
      </c>
      <c r="F96" s="25" t="s">
        <v>19777</v>
      </c>
      <c r="G96" s="270" t="s">
        <v>1640</v>
      </c>
      <c r="H96" s="270"/>
    </row>
    <row r="97" spans="1:8" x14ac:dyDescent="0.2">
      <c r="A97" s="788">
        <v>1245</v>
      </c>
      <c r="B97" s="104" t="s">
        <v>3782</v>
      </c>
      <c r="C97" s="104" t="s">
        <v>3783</v>
      </c>
      <c r="D97" s="104" t="s">
        <v>3784</v>
      </c>
      <c r="E97" s="104" t="s">
        <v>3785</v>
      </c>
      <c r="F97" s="25" t="s">
        <v>3801</v>
      </c>
      <c r="G97" s="104" t="s">
        <v>124</v>
      </c>
    </row>
    <row r="98" spans="1:8" x14ac:dyDescent="0.2">
      <c r="A98" s="788">
        <v>1409</v>
      </c>
      <c r="B98" s="104" t="s">
        <v>7958</v>
      </c>
      <c r="C98" s="104" t="s">
        <v>7959</v>
      </c>
      <c r="D98" s="104" t="s">
        <v>7960</v>
      </c>
      <c r="F98" s="25" t="s">
        <v>7961</v>
      </c>
      <c r="G98" s="104" t="s">
        <v>7962</v>
      </c>
    </row>
    <row r="99" spans="1:8" x14ac:dyDescent="0.2">
      <c r="A99" s="269">
        <v>1335</v>
      </c>
      <c r="B99" s="104" t="s">
        <v>6592</v>
      </c>
      <c r="C99" s="270" t="s">
        <v>6591</v>
      </c>
      <c r="D99" s="270" t="s">
        <v>5583</v>
      </c>
      <c r="E99" s="270"/>
      <c r="F99" s="25" t="s">
        <v>5584</v>
      </c>
      <c r="G99" s="270" t="s">
        <v>714</v>
      </c>
      <c r="H99" s="270"/>
    </row>
    <row r="100" spans="1:8" x14ac:dyDescent="0.2">
      <c r="A100" s="120">
        <v>1136</v>
      </c>
      <c r="B100" s="104" t="s">
        <v>996</v>
      </c>
      <c r="C100" s="119" t="s">
        <v>997</v>
      </c>
      <c r="D100" s="119" t="s">
        <v>1635</v>
      </c>
      <c r="E100" s="119" t="s">
        <v>998</v>
      </c>
      <c r="F100" s="28" t="s">
        <v>70</v>
      </c>
      <c r="G100" s="119" t="s">
        <v>71</v>
      </c>
      <c r="H100" s="119">
        <v>545</v>
      </c>
    </row>
    <row r="101" spans="1:8" s="270" customFormat="1" x14ac:dyDescent="0.2">
      <c r="A101" s="120">
        <v>1090</v>
      </c>
      <c r="B101" s="104" t="s">
        <v>3467</v>
      </c>
      <c r="C101" s="119" t="s">
        <v>2209</v>
      </c>
      <c r="D101" s="119" t="s">
        <v>2211</v>
      </c>
      <c r="E101" s="119" t="s">
        <v>2210</v>
      </c>
      <c r="F101" s="28" t="s">
        <v>2212</v>
      </c>
      <c r="G101" s="119" t="s">
        <v>2213</v>
      </c>
      <c r="H101" s="119">
        <v>550</v>
      </c>
    </row>
    <row r="102" spans="1:8" x14ac:dyDescent="0.2">
      <c r="A102" s="120">
        <v>1196</v>
      </c>
      <c r="B102" s="104" t="s">
        <v>3472</v>
      </c>
      <c r="C102" s="119" t="s">
        <v>2486</v>
      </c>
      <c r="D102" s="119" t="s">
        <v>2489</v>
      </c>
      <c r="E102" s="119" t="s">
        <v>5629</v>
      </c>
      <c r="F102" s="25" t="s">
        <v>2487</v>
      </c>
      <c r="G102" s="119" t="s">
        <v>2488</v>
      </c>
      <c r="H102" s="119">
        <v>470</v>
      </c>
    </row>
    <row r="103" spans="1:8" s="270" customFormat="1" x14ac:dyDescent="0.2">
      <c r="A103" s="120">
        <v>1005</v>
      </c>
      <c r="B103" s="104" t="s">
        <v>72</v>
      </c>
      <c r="C103" s="119" t="s">
        <v>73</v>
      </c>
      <c r="D103" s="119" t="s">
        <v>74</v>
      </c>
      <c r="E103" s="119" t="s">
        <v>5643</v>
      </c>
      <c r="F103" s="25" t="s">
        <v>75</v>
      </c>
      <c r="G103" s="119" t="s">
        <v>384</v>
      </c>
      <c r="H103" s="122">
        <v>80</v>
      </c>
    </row>
    <row r="104" spans="1:8" s="111" customFormat="1" x14ac:dyDescent="0.2">
      <c r="A104" s="120">
        <v>1306</v>
      </c>
      <c r="B104" s="104" t="s">
        <v>4784</v>
      </c>
      <c r="C104" s="119" t="s">
        <v>4785</v>
      </c>
      <c r="D104" s="119"/>
      <c r="E104" s="119" t="s">
        <v>4786</v>
      </c>
      <c r="F104" s="25" t="s">
        <v>4787</v>
      </c>
      <c r="G104" s="119" t="s">
        <v>4788</v>
      </c>
      <c r="H104" s="122"/>
    </row>
    <row r="105" spans="1:8" s="236" customFormat="1" x14ac:dyDescent="0.2">
      <c r="A105" s="235">
        <v>1414</v>
      </c>
      <c r="B105" s="236" t="s">
        <v>18092</v>
      </c>
      <c r="C105" s="236" t="s">
        <v>18093</v>
      </c>
      <c r="D105" s="236" t="s">
        <v>18094</v>
      </c>
      <c r="F105" s="25" t="s">
        <v>28036</v>
      </c>
      <c r="G105" s="236" t="s">
        <v>567</v>
      </c>
      <c r="H105" s="271"/>
    </row>
    <row r="106" spans="1:8" s="111" customFormat="1" x14ac:dyDescent="0.2">
      <c r="A106" s="235">
        <v>1318</v>
      </c>
      <c r="B106" s="236" t="s">
        <v>5128</v>
      </c>
      <c r="C106" s="236" t="s">
        <v>5129</v>
      </c>
      <c r="D106" s="236" t="s">
        <v>5130</v>
      </c>
      <c r="E106" s="236" t="s">
        <v>5639</v>
      </c>
      <c r="F106" s="237" t="s">
        <v>5131</v>
      </c>
      <c r="G106" s="236" t="s">
        <v>5132</v>
      </c>
      <c r="H106" s="271"/>
    </row>
    <row r="107" spans="1:8" s="236" customFormat="1" x14ac:dyDescent="0.2">
      <c r="A107" s="120">
        <v>1038</v>
      </c>
      <c r="B107" s="104" t="s">
        <v>3471</v>
      </c>
      <c r="C107" s="119" t="s">
        <v>55</v>
      </c>
      <c r="D107" s="119" t="s">
        <v>705</v>
      </c>
      <c r="E107" s="119" t="s">
        <v>56</v>
      </c>
      <c r="F107" s="28" t="s">
        <v>706</v>
      </c>
      <c r="G107" s="119" t="s">
        <v>707</v>
      </c>
      <c r="H107" s="119">
        <v>215</v>
      </c>
    </row>
    <row r="108" spans="1:8" s="111" customFormat="1" x14ac:dyDescent="0.2">
      <c r="A108" s="269">
        <v>1024</v>
      </c>
      <c r="B108" s="104" t="s">
        <v>3470</v>
      </c>
      <c r="C108" s="270" t="s">
        <v>708</v>
      </c>
      <c r="D108" s="270" t="s">
        <v>710</v>
      </c>
      <c r="E108" s="270" t="s">
        <v>709</v>
      </c>
      <c r="F108" s="25" t="s">
        <v>1287</v>
      </c>
      <c r="G108" s="270" t="s">
        <v>711</v>
      </c>
      <c r="H108" s="270">
        <v>180</v>
      </c>
    </row>
    <row r="109" spans="1:8" s="270" customFormat="1" x14ac:dyDescent="0.2">
      <c r="A109" s="269">
        <v>1036</v>
      </c>
      <c r="B109" s="104" t="s">
        <v>712</v>
      </c>
      <c r="C109" s="270" t="s">
        <v>713</v>
      </c>
      <c r="D109" s="270" t="s">
        <v>5606</v>
      </c>
      <c r="E109" s="270" t="s">
        <v>3806</v>
      </c>
      <c r="F109" s="25" t="s">
        <v>3529</v>
      </c>
      <c r="G109" s="270" t="s">
        <v>714</v>
      </c>
      <c r="H109" s="270">
        <v>215</v>
      </c>
    </row>
    <row r="110" spans="1:8" x14ac:dyDescent="0.2">
      <c r="A110" s="269">
        <v>1343</v>
      </c>
      <c r="B110" s="104" t="s">
        <v>7999</v>
      </c>
      <c r="C110" s="270" t="s">
        <v>8000</v>
      </c>
      <c r="D110" s="270" t="s">
        <v>8001</v>
      </c>
      <c r="E110" s="270"/>
      <c r="F110" s="25" t="s">
        <v>8002</v>
      </c>
      <c r="G110" s="270" t="s">
        <v>629</v>
      </c>
      <c r="H110" s="270"/>
    </row>
    <row r="111" spans="1:8" x14ac:dyDescent="0.2">
      <c r="A111" s="269">
        <v>1255</v>
      </c>
      <c r="B111" s="104" t="s">
        <v>6413</v>
      </c>
      <c r="C111" s="270"/>
      <c r="D111" s="270"/>
      <c r="E111" s="270" t="s">
        <v>6414</v>
      </c>
      <c r="F111" s="25" t="s">
        <v>6606</v>
      </c>
      <c r="G111" s="270" t="s">
        <v>6415</v>
      </c>
      <c r="H111" s="123"/>
    </row>
    <row r="112" spans="1:8" x14ac:dyDescent="0.2">
      <c r="A112" s="269">
        <v>1323</v>
      </c>
      <c r="B112" s="104" t="s">
        <v>5162</v>
      </c>
      <c r="C112" s="270" t="s">
        <v>5166</v>
      </c>
      <c r="D112" s="270" t="s">
        <v>5163</v>
      </c>
      <c r="E112" s="270"/>
      <c r="F112" s="25" t="s">
        <v>5164</v>
      </c>
      <c r="G112" s="270" t="s">
        <v>5165</v>
      </c>
      <c r="H112" s="270"/>
    </row>
    <row r="113" spans="1:8" x14ac:dyDescent="0.2">
      <c r="A113" s="788">
        <v>1134</v>
      </c>
      <c r="B113" s="104" t="s">
        <v>3469</v>
      </c>
      <c r="C113" s="104" t="s">
        <v>1636</v>
      </c>
      <c r="D113" s="104" t="s">
        <v>1637</v>
      </c>
      <c r="F113" s="25" t="s">
        <v>8004</v>
      </c>
      <c r="G113" s="104" t="s">
        <v>8005</v>
      </c>
      <c r="H113" s="104">
        <v>470</v>
      </c>
    </row>
    <row r="114" spans="1:8" x14ac:dyDescent="0.2">
      <c r="A114" s="269">
        <v>1003</v>
      </c>
      <c r="B114" s="104" t="s">
        <v>3468</v>
      </c>
      <c r="C114" s="270" t="s">
        <v>1638</v>
      </c>
      <c r="D114" s="270" t="s">
        <v>1639</v>
      </c>
      <c r="E114" s="270" t="s">
        <v>5628</v>
      </c>
      <c r="F114" s="25" t="s">
        <v>5213</v>
      </c>
      <c r="G114" s="270" t="s">
        <v>1640</v>
      </c>
      <c r="H114" s="123">
        <v>1</v>
      </c>
    </row>
    <row r="115" spans="1:8" x14ac:dyDescent="0.2">
      <c r="A115" s="110">
        <v>1009</v>
      </c>
      <c r="B115" s="104" t="s">
        <v>6580</v>
      </c>
      <c r="C115" s="111" t="s">
        <v>1641</v>
      </c>
      <c r="D115" s="111" t="s">
        <v>1642</v>
      </c>
      <c r="E115" s="111"/>
      <c r="F115" s="25" t="s">
        <v>6581</v>
      </c>
      <c r="G115" s="111" t="s">
        <v>1643</v>
      </c>
      <c r="H115" s="124">
        <v>85</v>
      </c>
    </row>
    <row r="116" spans="1:8" s="270" customFormat="1" x14ac:dyDescent="0.2">
      <c r="A116" s="267">
        <v>1381</v>
      </c>
      <c r="B116" s="268" t="s">
        <v>6429</v>
      </c>
      <c r="C116" s="268" t="s">
        <v>6430</v>
      </c>
      <c r="D116" s="268" t="s">
        <v>6431</v>
      </c>
      <c r="E116" s="268"/>
      <c r="F116" s="134" t="s">
        <v>6432</v>
      </c>
      <c r="G116" s="268" t="s">
        <v>6433</v>
      </c>
      <c r="H116" s="268"/>
    </row>
    <row r="117" spans="1:8" x14ac:dyDescent="0.2">
      <c r="A117" s="788">
        <v>1315</v>
      </c>
      <c r="B117" s="104" t="s">
        <v>5048</v>
      </c>
      <c r="D117" s="104" t="s">
        <v>4847</v>
      </c>
      <c r="E117" s="104" t="s">
        <v>4848</v>
      </c>
      <c r="F117" s="25" t="s">
        <v>5044</v>
      </c>
      <c r="G117" s="104" t="s">
        <v>1281</v>
      </c>
      <c r="H117" s="121">
        <v>470</v>
      </c>
    </row>
    <row r="118" spans="1:8" s="268" customFormat="1" x14ac:dyDescent="0.2">
      <c r="A118" s="788">
        <v>1006</v>
      </c>
      <c r="B118" s="104" t="s">
        <v>4749</v>
      </c>
      <c r="C118" s="104"/>
      <c r="D118" s="104" t="s">
        <v>4847</v>
      </c>
      <c r="E118" s="104" t="s">
        <v>5641</v>
      </c>
      <c r="F118" s="25" t="s">
        <v>4750</v>
      </c>
      <c r="G118" s="104" t="s">
        <v>4751</v>
      </c>
      <c r="H118" s="121">
        <v>425</v>
      </c>
    </row>
    <row r="119" spans="1:8" x14ac:dyDescent="0.2">
      <c r="A119" s="788">
        <v>1393</v>
      </c>
      <c r="B119" s="104" t="s">
        <v>6677</v>
      </c>
      <c r="E119" s="104" t="s">
        <v>6678</v>
      </c>
      <c r="F119" s="25" t="s">
        <v>6679</v>
      </c>
      <c r="G119" s="104" t="s">
        <v>6680</v>
      </c>
      <c r="H119" s="121"/>
    </row>
    <row r="120" spans="1:8" x14ac:dyDescent="0.2">
      <c r="A120" s="269">
        <v>1000</v>
      </c>
      <c r="B120" s="104" t="s">
        <v>4793</v>
      </c>
      <c r="C120" s="270" t="s">
        <v>1646</v>
      </c>
      <c r="D120" s="270" t="s">
        <v>5619</v>
      </c>
      <c r="E120" s="270" t="s">
        <v>5620</v>
      </c>
      <c r="F120" s="25" t="s">
        <v>52532</v>
      </c>
      <c r="G120" s="270" t="s">
        <v>53725</v>
      </c>
      <c r="H120" s="270">
        <v>525</v>
      </c>
    </row>
    <row r="121" spans="1:8" x14ac:dyDescent="0.2">
      <c r="A121" s="110">
        <v>1333</v>
      </c>
      <c r="B121" s="111" t="s">
        <v>1645</v>
      </c>
      <c r="C121" s="111" t="s">
        <v>5560</v>
      </c>
      <c r="D121" s="111" t="s">
        <v>5561</v>
      </c>
      <c r="E121" s="111" t="s">
        <v>5621</v>
      </c>
      <c r="F121" s="25" t="s">
        <v>5562</v>
      </c>
      <c r="G121" s="111" t="s">
        <v>5563</v>
      </c>
      <c r="H121" s="111"/>
    </row>
    <row r="122" spans="1:8" x14ac:dyDescent="0.2">
      <c r="A122" s="269">
        <v>1226</v>
      </c>
      <c r="B122" s="270" t="s">
        <v>2987</v>
      </c>
      <c r="C122" s="270" t="s">
        <v>2991</v>
      </c>
      <c r="D122" s="270" t="s">
        <v>5646</v>
      </c>
      <c r="E122" s="270" t="s">
        <v>2988</v>
      </c>
      <c r="F122" s="25" t="s">
        <v>2989</v>
      </c>
      <c r="G122" s="270" t="s">
        <v>2990</v>
      </c>
      <c r="H122" s="116" t="s">
        <v>1898</v>
      </c>
    </row>
    <row r="123" spans="1:8" x14ac:dyDescent="0.2">
      <c r="A123" s="788">
        <v>1223</v>
      </c>
      <c r="B123" s="104" t="s">
        <v>2968</v>
      </c>
      <c r="C123" s="104" t="s">
        <v>2969</v>
      </c>
      <c r="D123" s="104" t="s">
        <v>2970</v>
      </c>
      <c r="F123" s="30" t="s">
        <v>2971</v>
      </c>
      <c r="H123" s="104">
        <v>470</v>
      </c>
    </row>
    <row r="124" spans="1:8" x14ac:dyDescent="0.2">
      <c r="A124" s="788">
        <v>1307</v>
      </c>
      <c r="B124" s="104" t="s">
        <v>5565</v>
      </c>
      <c r="C124" s="104" t="s">
        <v>5564</v>
      </c>
      <c r="D124" s="104" t="s">
        <v>4800</v>
      </c>
      <c r="E124" s="104" t="s">
        <v>7457</v>
      </c>
      <c r="F124" s="25" t="s">
        <v>5702</v>
      </c>
      <c r="G124" s="104" t="s">
        <v>6423</v>
      </c>
    </row>
    <row r="125" spans="1:8" s="270" customFormat="1" x14ac:dyDescent="0.2">
      <c r="A125" s="788">
        <v>1328</v>
      </c>
      <c r="B125" s="104" t="s">
        <v>5512</v>
      </c>
      <c r="C125" s="274" t="s">
        <v>5513</v>
      </c>
      <c r="D125" s="339"/>
      <c r="E125" s="104" t="s">
        <v>5647</v>
      </c>
      <c r="F125" s="25" t="s">
        <v>5514</v>
      </c>
      <c r="G125" s="104" t="s">
        <v>5515</v>
      </c>
      <c r="H125" s="104">
        <v>555</v>
      </c>
    </row>
    <row r="126" spans="1:8" s="270" customFormat="1" x14ac:dyDescent="0.2">
      <c r="A126" s="788">
        <v>1237</v>
      </c>
      <c r="B126" s="104" t="s">
        <v>3722</v>
      </c>
      <c r="C126" s="104" t="s">
        <v>3723</v>
      </c>
      <c r="D126" s="104" t="s">
        <v>3724</v>
      </c>
      <c r="E126" s="104"/>
      <c r="F126" s="25" t="s">
        <v>3725</v>
      </c>
      <c r="G126" s="104" t="s">
        <v>3540</v>
      </c>
      <c r="H126" s="104"/>
    </row>
    <row r="127" spans="1:8" s="270" customFormat="1" x14ac:dyDescent="0.2">
      <c r="A127" s="788">
        <v>1413</v>
      </c>
      <c r="B127" s="104" t="s">
        <v>16565</v>
      </c>
      <c r="C127" s="104" t="s">
        <v>16569</v>
      </c>
      <c r="D127" s="104" t="s">
        <v>16566</v>
      </c>
      <c r="E127" s="104" t="s">
        <v>16566</v>
      </c>
      <c r="F127" s="25" t="s">
        <v>16567</v>
      </c>
      <c r="G127" s="104" t="s">
        <v>16568</v>
      </c>
      <c r="H127" s="104"/>
    </row>
    <row r="128" spans="1:8" x14ac:dyDescent="0.2">
      <c r="A128" s="269">
        <v>1210</v>
      </c>
      <c r="B128" s="270" t="s">
        <v>1213</v>
      </c>
      <c r="C128" s="270" t="s">
        <v>1214</v>
      </c>
      <c r="D128" s="270" t="s">
        <v>1215</v>
      </c>
      <c r="E128" s="270"/>
      <c r="F128" s="25" t="s">
        <v>1216</v>
      </c>
      <c r="G128" s="270" t="s">
        <v>1217</v>
      </c>
      <c r="H128" s="116" t="s">
        <v>1218</v>
      </c>
    </row>
    <row r="129" spans="1:9" x14ac:dyDescent="0.2">
      <c r="A129" s="269">
        <v>1010</v>
      </c>
      <c r="B129" s="270" t="s">
        <v>2214</v>
      </c>
      <c r="C129" s="270" t="s">
        <v>2215</v>
      </c>
      <c r="D129" s="270" t="s">
        <v>2216</v>
      </c>
      <c r="E129" s="270"/>
      <c r="F129" s="270"/>
      <c r="G129" s="270"/>
      <c r="H129" s="270">
        <v>100</v>
      </c>
    </row>
    <row r="130" spans="1:9" s="111" customFormat="1" x14ac:dyDescent="0.2">
      <c r="A130" s="269">
        <v>1169</v>
      </c>
      <c r="B130" s="104" t="s">
        <v>6436</v>
      </c>
      <c r="C130" s="270" t="s">
        <v>6437</v>
      </c>
      <c r="D130" s="270" t="s">
        <v>6438</v>
      </c>
      <c r="E130" s="270"/>
      <c r="F130" s="25" t="s">
        <v>7956</v>
      </c>
      <c r="G130" s="270" t="s">
        <v>1281</v>
      </c>
      <c r="H130" s="270">
        <v>465</v>
      </c>
    </row>
    <row r="131" spans="1:9" s="111" customFormat="1" x14ac:dyDescent="0.2">
      <c r="A131" s="788">
        <v>1320</v>
      </c>
      <c r="B131" s="104" t="s">
        <v>5147</v>
      </c>
      <c r="C131" s="104" t="s">
        <v>7443</v>
      </c>
      <c r="D131" s="104"/>
      <c r="E131" s="104" t="s">
        <v>5141</v>
      </c>
      <c r="F131" s="25" t="s">
        <v>5142</v>
      </c>
      <c r="G131" s="104" t="s">
        <v>2632</v>
      </c>
      <c r="H131" s="117" t="s">
        <v>4797</v>
      </c>
    </row>
    <row r="132" spans="1:9" s="111" customFormat="1" x14ac:dyDescent="0.2">
      <c r="A132" s="269">
        <v>1206</v>
      </c>
      <c r="B132" s="270" t="s">
        <v>1260</v>
      </c>
      <c r="C132" s="270" t="s">
        <v>1261</v>
      </c>
      <c r="D132" s="270" t="s">
        <v>1262</v>
      </c>
      <c r="E132" s="270"/>
      <c r="F132" s="25"/>
      <c r="G132" s="270" t="s">
        <v>1263</v>
      </c>
      <c r="H132" s="270">
        <v>340</v>
      </c>
    </row>
    <row r="133" spans="1:9" x14ac:dyDescent="0.2">
      <c r="A133" s="788">
        <v>1243</v>
      </c>
      <c r="B133" s="104" t="s">
        <v>3768</v>
      </c>
      <c r="C133" s="104" t="s">
        <v>3769</v>
      </c>
      <c r="D133" s="104" t="s">
        <v>3770</v>
      </c>
      <c r="E133" s="104" t="s">
        <v>5634</v>
      </c>
      <c r="F133" s="25" t="s">
        <v>4810</v>
      </c>
      <c r="G133" s="104" t="s">
        <v>3771</v>
      </c>
      <c r="H133" s="104">
        <v>535</v>
      </c>
    </row>
    <row r="134" spans="1:9" x14ac:dyDescent="0.2">
      <c r="A134" s="110">
        <v>1146</v>
      </c>
      <c r="B134" s="111" t="s">
        <v>715</v>
      </c>
      <c r="C134" s="111" t="s">
        <v>716</v>
      </c>
      <c r="D134" s="111" t="s">
        <v>717</v>
      </c>
      <c r="E134" s="111"/>
      <c r="F134" s="25" t="s">
        <v>718</v>
      </c>
      <c r="G134" s="111" t="s">
        <v>719</v>
      </c>
      <c r="H134" s="111">
        <v>490</v>
      </c>
    </row>
    <row r="135" spans="1:9" x14ac:dyDescent="0.2">
      <c r="A135" s="235">
        <v>1347</v>
      </c>
      <c r="B135" s="236" t="s">
        <v>5733</v>
      </c>
      <c r="C135" s="236" t="s">
        <v>5734</v>
      </c>
      <c r="D135" s="236" t="s">
        <v>5735</v>
      </c>
      <c r="E135" s="236"/>
      <c r="F135" s="25" t="s">
        <v>6417</v>
      </c>
      <c r="G135" s="236" t="s">
        <v>714</v>
      </c>
      <c r="H135" s="236"/>
    </row>
    <row r="136" spans="1:9" x14ac:dyDescent="0.2">
      <c r="A136" s="108">
        <v>1008</v>
      </c>
      <c r="B136" s="104" t="s">
        <v>386</v>
      </c>
      <c r="C136" s="109" t="s">
        <v>387</v>
      </c>
      <c r="D136" s="109" t="s">
        <v>388</v>
      </c>
      <c r="E136" s="109"/>
      <c r="F136" s="25" t="s">
        <v>2900</v>
      </c>
      <c r="G136" s="109" t="s">
        <v>1939</v>
      </c>
      <c r="H136" s="112">
        <v>85</v>
      </c>
    </row>
    <row r="137" spans="1:9" s="236" customFormat="1" x14ac:dyDescent="0.2">
      <c r="A137" s="110">
        <v>1148</v>
      </c>
      <c r="B137" s="111" t="s">
        <v>2217</v>
      </c>
      <c r="C137" s="111" t="s">
        <v>293</v>
      </c>
      <c r="D137" s="111" t="s">
        <v>294</v>
      </c>
      <c r="E137" s="111"/>
      <c r="F137" s="27" t="s">
        <v>385</v>
      </c>
      <c r="G137" s="111" t="s">
        <v>255</v>
      </c>
      <c r="H137" s="111">
        <v>605</v>
      </c>
    </row>
    <row r="138" spans="1:9" x14ac:dyDescent="0.2">
      <c r="A138" s="110">
        <v>1144</v>
      </c>
      <c r="B138" s="111" t="s">
        <v>394</v>
      </c>
      <c r="C138" s="111" t="s">
        <v>395</v>
      </c>
      <c r="D138" s="111" t="s">
        <v>396</v>
      </c>
      <c r="E138" s="111"/>
      <c r="F138" s="25" t="s">
        <v>397</v>
      </c>
      <c r="G138" s="111" t="s">
        <v>2036</v>
      </c>
      <c r="H138" s="124">
        <v>340</v>
      </c>
    </row>
    <row r="139" spans="1:9" x14ac:dyDescent="0.2">
      <c r="A139" s="110">
        <v>1395</v>
      </c>
      <c r="B139" s="111" t="s">
        <v>6697</v>
      </c>
      <c r="C139" s="111" t="s">
        <v>6698</v>
      </c>
      <c r="D139" s="111"/>
      <c r="E139" s="111" t="s">
        <v>6699</v>
      </c>
      <c r="F139" s="25" t="s">
        <v>6700</v>
      </c>
      <c r="G139" s="111" t="s">
        <v>6701</v>
      </c>
      <c r="H139" s="124"/>
    </row>
    <row r="140" spans="1:9" x14ac:dyDescent="0.2">
      <c r="A140" s="110">
        <v>1319</v>
      </c>
      <c r="B140" s="111" t="s">
        <v>5073</v>
      </c>
      <c r="C140" s="111" t="s">
        <v>5076</v>
      </c>
      <c r="D140" s="111" t="s">
        <v>5077</v>
      </c>
      <c r="E140" s="111" t="s">
        <v>5648</v>
      </c>
      <c r="F140" s="25" t="s">
        <v>5074</v>
      </c>
      <c r="G140" s="111" t="s">
        <v>5075</v>
      </c>
      <c r="H140" s="124"/>
    </row>
    <row r="141" spans="1:9" x14ac:dyDescent="0.2">
      <c r="A141" s="110">
        <v>1096</v>
      </c>
      <c r="B141" s="111" t="s">
        <v>398</v>
      </c>
      <c r="C141" s="111" t="s">
        <v>2282</v>
      </c>
      <c r="D141" s="111" t="s">
        <v>2283</v>
      </c>
      <c r="E141" s="111"/>
      <c r="F141" s="27" t="s">
        <v>2284</v>
      </c>
      <c r="G141" s="111" t="s">
        <v>2285</v>
      </c>
      <c r="H141" s="111">
        <v>470</v>
      </c>
    </row>
    <row r="142" spans="1:9" ht="15" customHeight="1" x14ac:dyDescent="0.2">
      <c r="A142" s="267">
        <v>1432</v>
      </c>
      <c r="B142" s="268" t="s">
        <v>30857</v>
      </c>
      <c r="C142" s="268" t="s">
        <v>30858</v>
      </c>
      <c r="D142" s="677" t="s">
        <v>30859</v>
      </c>
      <c r="E142" s="268"/>
      <c r="F142" s="134" t="s">
        <v>30860</v>
      </c>
      <c r="G142" s="268" t="s">
        <v>30861</v>
      </c>
      <c r="H142" s="272"/>
      <c r="I142" s="268"/>
    </row>
    <row r="143" spans="1:9" x14ac:dyDescent="0.2">
      <c r="A143" s="269">
        <v>1326</v>
      </c>
      <c r="B143" s="104" t="s">
        <v>5220</v>
      </c>
      <c r="C143" s="270" t="s">
        <v>5219</v>
      </c>
      <c r="D143" s="270" t="s">
        <v>5218</v>
      </c>
      <c r="E143" s="270"/>
      <c r="F143" s="25" t="s">
        <v>7880</v>
      </c>
      <c r="G143" s="270"/>
      <c r="H143" s="270"/>
    </row>
    <row r="144" spans="1:9" x14ac:dyDescent="0.2">
      <c r="A144" s="269">
        <v>1241</v>
      </c>
      <c r="B144" s="104" t="s">
        <v>3739</v>
      </c>
      <c r="C144" s="270"/>
      <c r="D144" s="270" t="s">
        <v>3740</v>
      </c>
      <c r="E144" s="270"/>
      <c r="F144" s="25"/>
      <c r="G144" s="270"/>
      <c r="H144" s="270"/>
    </row>
    <row r="145" spans="1:8" s="236" customFormat="1" x14ac:dyDescent="0.2">
      <c r="A145" s="235">
        <v>1418</v>
      </c>
      <c r="B145" s="236" t="s">
        <v>18886</v>
      </c>
      <c r="C145" s="236" t="s">
        <v>18887</v>
      </c>
      <c r="D145" s="236" t="s">
        <v>18888</v>
      </c>
      <c r="F145" s="237" t="s">
        <v>18889</v>
      </c>
      <c r="G145" s="236" t="s">
        <v>5181</v>
      </c>
    </row>
    <row r="146" spans="1:8" x14ac:dyDescent="0.2">
      <c r="A146" s="269">
        <v>1227</v>
      </c>
      <c r="B146" s="104" t="s">
        <v>3466</v>
      </c>
      <c r="C146" s="270" t="s">
        <v>2992</v>
      </c>
      <c r="D146" s="270" t="s">
        <v>2993</v>
      </c>
      <c r="E146" s="270"/>
      <c r="F146" s="25" t="s">
        <v>30733</v>
      </c>
      <c r="G146" s="270" t="s">
        <v>30734</v>
      </c>
      <c r="H146" s="270">
        <v>490</v>
      </c>
    </row>
    <row r="147" spans="1:8" x14ac:dyDescent="0.2">
      <c r="A147" s="269">
        <v>1058</v>
      </c>
      <c r="B147" s="104" t="s">
        <v>3465</v>
      </c>
      <c r="C147" s="270" t="s">
        <v>4762</v>
      </c>
      <c r="D147" s="270" t="s">
        <v>8104</v>
      </c>
      <c r="E147" s="270"/>
      <c r="F147" s="25" t="s">
        <v>18872</v>
      </c>
      <c r="G147" s="270" t="s">
        <v>30796</v>
      </c>
      <c r="H147" s="270">
        <v>305</v>
      </c>
    </row>
    <row r="148" spans="1:8" x14ac:dyDescent="0.2">
      <c r="A148" s="269">
        <v>1386</v>
      </c>
      <c r="B148" s="104" t="s">
        <v>6483</v>
      </c>
      <c r="C148" s="270" t="s">
        <v>6562</v>
      </c>
      <c r="D148" s="270" t="s">
        <v>6484</v>
      </c>
      <c r="E148" s="270" t="s">
        <v>6485</v>
      </c>
      <c r="F148" s="25" t="s">
        <v>6486</v>
      </c>
      <c r="G148" s="270" t="s">
        <v>6487</v>
      </c>
      <c r="H148" s="270"/>
    </row>
    <row r="149" spans="1:8" x14ac:dyDescent="0.2">
      <c r="A149" s="110">
        <v>1062</v>
      </c>
      <c r="B149" s="111" t="s">
        <v>2274</v>
      </c>
      <c r="C149" s="111" t="s">
        <v>6435</v>
      </c>
      <c r="D149" s="111" t="s">
        <v>2275</v>
      </c>
      <c r="E149" s="111" t="s">
        <v>6434</v>
      </c>
      <c r="F149" s="134" t="s">
        <v>3843</v>
      </c>
      <c r="G149" s="111" t="s">
        <v>1644</v>
      </c>
      <c r="H149" s="111">
        <v>310</v>
      </c>
    </row>
    <row r="150" spans="1:8" x14ac:dyDescent="0.2">
      <c r="A150" s="267">
        <v>1338</v>
      </c>
      <c r="B150" s="268" t="s">
        <v>7466</v>
      </c>
      <c r="C150" s="268" t="s">
        <v>5669</v>
      </c>
      <c r="D150" s="268" t="s">
        <v>5670</v>
      </c>
      <c r="E150" s="268"/>
      <c r="F150" s="25" t="s">
        <v>6605</v>
      </c>
      <c r="G150" s="268" t="s">
        <v>1217</v>
      </c>
      <c r="H150" s="268"/>
    </row>
    <row r="151" spans="1:8" s="236" customFormat="1" x14ac:dyDescent="0.2">
      <c r="A151" s="235">
        <v>1429</v>
      </c>
      <c r="B151" s="236" t="s">
        <v>30707</v>
      </c>
      <c r="C151" s="236" t="s">
        <v>30708</v>
      </c>
      <c r="D151" s="236" t="s">
        <v>30709</v>
      </c>
      <c r="F151" s="237" t="s">
        <v>30710</v>
      </c>
      <c r="G151" s="236" t="s">
        <v>30711</v>
      </c>
    </row>
    <row r="152" spans="1:8" x14ac:dyDescent="0.2">
      <c r="A152" s="788">
        <v>1180</v>
      </c>
      <c r="B152" s="104" t="s">
        <v>1926</v>
      </c>
      <c r="C152" s="104" t="s">
        <v>2581</v>
      </c>
      <c r="D152" s="104" t="s">
        <v>2582</v>
      </c>
      <c r="F152" s="30"/>
      <c r="H152" s="104">
        <v>495</v>
      </c>
    </row>
    <row r="153" spans="1:8" s="268" customFormat="1" x14ac:dyDescent="0.2">
      <c r="A153" s="788">
        <v>1388</v>
      </c>
      <c r="B153" s="104" t="s">
        <v>6575</v>
      </c>
      <c r="C153" s="104" t="s">
        <v>6576</v>
      </c>
      <c r="D153" s="104"/>
      <c r="E153" s="104" t="s">
        <v>6577</v>
      </c>
      <c r="F153" s="25" t="s">
        <v>6578</v>
      </c>
      <c r="G153" s="104" t="s">
        <v>5736</v>
      </c>
      <c r="H153" s="104"/>
    </row>
    <row r="154" spans="1:8" s="268" customFormat="1" x14ac:dyDescent="0.2">
      <c r="A154" s="788">
        <v>1412</v>
      </c>
      <c r="B154" s="104" t="s">
        <v>8033</v>
      </c>
      <c r="C154" s="104" t="s">
        <v>8034</v>
      </c>
      <c r="D154" s="104" t="s">
        <v>8035</v>
      </c>
      <c r="E154" s="104" t="s">
        <v>8036</v>
      </c>
      <c r="F154" s="25" t="s">
        <v>8037</v>
      </c>
      <c r="G154" s="104" t="s">
        <v>8038</v>
      </c>
      <c r="H154" s="104"/>
    </row>
    <row r="155" spans="1:8" x14ac:dyDescent="0.2">
      <c r="A155" s="788">
        <v>1383</v>
      </c>
      <c r="B155" s="104" t="s">
        <v>6456</v>
      </c>
      <c r="C155" s="104" t="s">
        <v>6457</v>
      </c>
      <c r="D155" s="104" t="s">
        <v>6458</v>
      </c>
      <c r="E155" s="104" t="s">
        <v>6459</v>
      </c>
      <c r="F155" s="25" t="s">
        <v>6460</v>
      </c>
      <c r="G155" s="104" t="s">
        <v>714</v>
      </c>
      <c r="H155" s="104">
        <v>535</v>
      </c>
    </row>
    <row r="156" spans="1:8" x14ac:dyDescent="0.2">
      <c r="A156" s="269">
        <v>1217</v>
      </c>
      <c r="B156" s="104" t="s">
        <v>3464</v>
      </c>
      <c r="C156" s="270" t="s">
        <v>113</v>
      </c>
      <c r="D156" s="270" t="s">
        <v>114</v>
      </c>
      <c r="E156" s="270"/>
      <c r="F156" s="25" t="s">
        <v>2995</v>
      </c>
      <c r="G156" s="270" t="s">
        <v>2994</v>
      </c>
      <c r="H156" s="270">
        <v>295</v>
      </c>
    </row>
    <row r="157" spans="1:8" x14ac:dyDescent="0.2">
      <c r="A157" s="269">
        <v>1426</v>
      </c>
      <c r="B157" s="104" t="s">
        <v>30478</v>
      </c>
      <c r="C157" s="270"/>
      <c r="D157" s="270" t="s">
        <v>30479</v>
      </c>
      <c r="E157" s="270"/>
      <c r="F157" s="25" t="s">
        <v>30480</v>
      </c>
      <c r="G157" s="270" t="s">
        <v>1644</v>
      </c>
      <c r="H157" s="270"/>
    </row>
    <row r="158" spans="1:8" x14ac:dyDescent="0.2">
      <c r="A158" s="269">
        <v>1403</v>
      </c>
      <c r="B158" s="104" t="s">
        <v>7467</v>
      </c>
      <c r="C158" s="270" t="s">
        <v>7468</v>
      </c>
      <c r="D158" s="270" t="s">
        <v>7469</v>
      </c>
      <c r="E158" s="270"/>
      <c r="F158" s="25" t="s">
        <v>7470</v>
      </c>
      <c r="G158" s="270" t="s">
        <v>3735</v>
      </c>
      <c r="H158" s="270"/>
    </row>
    <row r="159" spans="1:8" x14ac:dyDescent="0.2">
      <c r="A159" s="269">
        <v>1177</v>
      </c>
      <c r="B159" s="104" t="s">
        <v>4095</v>
      </c>
      <c r="C159" s="270" t="s">
        <v>4096</v>
      </c>
      <c r="D159" s="270"/>
      <c r="E159" s="270" t="s">
        <v>5649</v>
      </c>
      <c r="F159" s="25" t="s">
        <v>30720</v>
      </c>
      <c r="G159" s="270" t="s">
        <v>30719</v>
      </c>
      <c r="H159" s="270">
        <v>555</v>
      </c>
    </row>
    <row r="160" spans="1:8" x14ac:dyDescent="0.2">
      <c r="A160" s="269">
        <v>1402</v>
      </c>
      <c r="B160" s="104" t="s">
        <v>7452</v>
      </c>
      <c r="C160" s="270" t="s">
        <v>7453</v>
      </c>
      <c r="D160" s="270" t="s">
        <v>7454</v>
      </c>
      <c r="E160" s="270"/>
      <c r="F160" s="25" t="s">
        <v>7455</v>
      </c>
      <c r="G160" s="270" t="s">
        <v>7456</v>
      </c>
      <c r="H160" s="270"/>
    </row>
    <row r="161" spans="1:11" x14ac:dyDescent="0.2">
      <c r="A161" s="110">
        <v>1147</v>
      </c>
      <c r="B161" s="104" t="s">
        <v>4852</v>
      </c>
      <c r="C161" s="111" t="s">
        <v>534</v>
      </c>
      <c r="D161" s="111" t="s">
        <v>535</v>
      </c>
      <c r="E161" s="111"/>
      <c r="F161" s="25" t="s">
        <v>4853</v>
      </c>
      <c r="G161" s="111"/>
      <c r="H161" s="111">
        <v>545</v>
      </c>
    </row>
    <row r="162" spans="1:11" x14ac:dyDescent="0.2">
      <c r="A162" s="267">
        <v>1389</v>
      </c>
      <c r="B162" s="268" t="s">
        <v>6585</v>
      </c>
      <c r="C162" s="268" t="s">
        <v>7412</v>
      </c>
      <c r="D162" s="268"/>
      <c r="E162" s="268" t="s">
        <v>6586</v>
      </c>
      <c r="F162" s="134" t="s">
        <v>6587</v>
      </c>
      <c r="G162" s="268" t="s">
        <v>1276</v>
      </c>
      <c r="H162" s="268"/>
    </row>
    <row r="163" spans="1:11" s="268" customFormat="1" x14ac:dyDescent="0.2">
      <c r="A163" s="788">
        <v>1155</v>
      </c>
      <c r="B163" s="104" t="s">
        <v>4093</v>
      </c>
      <c r="C163" s="104" t="s">
        <v>18089</v>
      </c>
      <c r="D163" s="104" t="s">
        <v>985</v>
      </c>
      <c r="E163" s="104"/>
      <c r="F163" s="25" t="s">
        <v>4094</v>
      </c>
      <c r="G163" s="104" t="s">
        <v>18091</v>
      </c>
      <c r="H163" s="104">
        <v>305</v>
      </c>
    </row>
    <row r="164" spans="1:11" x14ac:dyDescent="0.2">
      <c r="A164" s="788">
        <v>1252</v>
      </c>
      <c r="B164" s="104" t="s">
        <v>30853</v>
      </c>
      <c r="C164" s="104" t="s">
        <v>30848</v>
      </c>
      <c r="D164" s="29" t="s">
        <v>30849</v>
      </c>
      <c r="E164" s="104" t="s">
        <v>30850</v>
      </c>
      <c r="F164" s="25" t="s">
        <v>30851</v>
      </c>
      <c r="G164" s="104" t="s">
        <v>30852</v>
      </c>
    </row>
    <row r="165" spans="1:11" x14ac:dyDescent="0.2">
      <c r="A165" s="269">
        <v>1187</v>
      </c>
      <c r="B165" s="104" t="s">
        <v>3463</v>
      </c>
      <c r="C165" s="270" t="s">
        <v>1927</v>
      </c>
      <c r="D165" s="270" t="s">
        <v>1928</v>
      </c>
      <c r="E165" s="270"/>
      <c r="F165" s="25" t="s">
        <v>1929</v>
      </c>
      <c r="G165" s="270" t="s">
        <v>124</v>
      </c>
      <c r="H165" s="270">
        <v>355</v>
      </c>
    </row>
    <row r="166" spans="1:11" x14ac:dyDescent="0.2">
      <c r="A166" s="269">
        <v>1346</v>
      </c>
      <c r="B166" s="104" t="s">
        <v>5723</v>
      </c>
      <c r="C166" s="270" t="s">
        <v>5724</v>
      </c>
      <c r="D166" s="270" t="s">
        <v>5725</v>
      </c>
      <c r="E166" s="270"/>
      <c r="F166" s="25" t="s">
        <v>52535</v>
      </c>
      <c r="G166" s="270" t="s">
        <v>2040</v>
      </c>
      <c r="H166" s="270"/>
    </row>
    <row r="167" spans="1:11" x14ac:dyDescent="0.2">
      <c r="A167" s="788">
        <v>1114</v>
      </c>
      <c r="B167" s="104" t="s">
        <v>2276</v>
      </c>
      <c r="C167" s="270" t="s">
        <v>894</v>
      </c>
      <c r="D167" s="104" t="s">
        <v>895</v>
      </c>
      <c r="F167" s="25" t="s">
        <v>2277</v>
      </c>
      <c r="G167" s="104" t="s">
        <v>1814</v>
      </c>
      <c r="H167" s="104">
        <v>555</v>
      </c>
    </row>
    <row r="168" spans="1:11" s="236" customFormat="1" x14ac:dyDescent="0.2">
      <c r="A168" s="110">
        <v>1082</v>
      </c>
      <c r="B168" s="111" t="s">
        <v>1815</v>
      </c>
      <c r="C168" s="111" t="s">
        <v>1816</v>
      </c>
      <c r="D168" s="111" t="s">
        <v>1817</v>
      </c>
      <c r="E168" s="111"/>
      <c r="F168" s="27" t="s">
        <v>1818</v>
      </c>
      <c r="G168" s="104"/>
      <c r="H168" s="111">
        <v>440</v>
      </c>
      <c r="I168" s="104"/>
      <c r="J168" s="104"/>
      <c r="K168" s="104"/>
    </row>
    <row r="169" spans="1:11" x14ac:dyDescent="0.2">
      <c r="A169" s="120">
        <v>1133</v>
      </c>
      <c r="B169" s="104" t="s">
        <v>5727</v>
      </c>
      <c r="C169" s="119" t="s">
        <v>5728</v>
      </c>
      <c r="D169" s="119" t="s">
        <v>5729</v>
      </c>
      <c r="E169" s="119" t="s">
        <v>5730</v>
      </c>
      <c r="F169" s="25" t="s">
        <v>5731</v>
      </c>
      <c r="G169" s="119" t="s">
        <v>629</v>
      </c>
      <c r="H169" s="119">
        <v>440</v>
      </c>
      <c r="I169" s="236"/>
      <c r="J169" s="236"/>
      <c r="K169" s="236"/>
    </row>
    <row r="170" spans="1:11" x14ac:dyDescent="0.2">
      <c r="A170" s="235">
        <v>1384</v>
      </c>
      <c r="B170" s="236" t="s">
        <v>6464</v>
      </c>
      <c r="C170" s="236" t="s">
        <v>6465</v>
      </c>
      <c r="D170" s="236" t="s">
        <v>6466</v>
      </c>
      <c r="E170" s="236" t="s">
        <v>6467</v>
      </c>
      <c r="F170" s="237" t="s">
        <v>6468</v>
      </c>
      <c r="G170" s="236" t="s">
        <v>6469</v>
      </c>
      <c r="H170" s="236"/>
    </row>
    <row r="171" spans="1:11" s="270" customFormat="1" x14ac:dyDescent="0.2">
      <c r="A171" s="269">
        <v>1070</v>
      </c>
      <c r="B171" s="270" t="s">
        <v>1819</v>
      </c>
      <c r="C171" s="270" t="s">
        <v>1820</v>
      </c>
      <c r="E171" s="270" t="s">
        <v>1821</v>
      </c>
      <c r="F171" s="25" t="s">
        <v>1822</v>
      </c>
      <c r="G171" s="270" t="s">
        <v>1823</v>
      </c>
      <c r="H171" s="270">
        <v>350</v>
      </c>
      <c r="I171" s="104"/>
      <c r="J171" s="104"/>
      <c r="K171" s="104"/>
    </row>
    <row r="172" spans="1:11" s="268" customFormat="1" x14ac:dyDescent="0.2">
      <c r="A172" s="110">
        <v>1157</v>
      </c>
      <c r="B172" s="111" t="s">
        <v>1819</v>
      </c>
      <c r="C172" s="111" t="s">
        <v>1824</v>
      </c>
      <c r="D172" s="111" t="s">
        <v>1825</v>
      </c>
      <c r="E172" s="111" t="s">
        <v>5756</v>
      </c>
      <c r="F172" s="27" t="s">
        <v>1826</v>
      </c>
      <c r="G172" s="111" t="s">
        <v>71</v>
      </c>
      <c r="H172" s="111">
        <v>350</v>
      </c>
      <c r="I172" s="270"/>
      <c r="J172" s="270"/>
      <c r="K172" s="270"/>
    </row>
    <row r="173" spans="1:11" s="270" customFormat="1" x14ac:dyDescent="0.2">
      <c r="A173" s="269">
        <v>1397</v>
      </c>
      <c r="B173" s="104" t="s">
        <v>7413</v>
      </c>
      <c r="C173" s="270" t="s">
        <v>7414</v>
      </c>
      <c r="D173" s="270" t="s">
        <v>7415</v>
      </c>
      <c r="E173" s="270" t="s">
        <v>7416</v>
      </c>
      <c r="F173" s="25" t="s">
        <v>7417</v>
      </c>
      <c r="G173" s="270" t="s">
        <v>7418</v>
      </c>
      <c r="H173" s="123"/>
      <c r="I173" s="268"/>
      <c r="J173" s="268"/>
      <c r="K173" s="268"/>
    </row>
    <row r="174" spans="1:11" x14ac:dyDescent="0.2">
      <c r="A174" s="269">
        <v>1162</v>
      </c>
      <c r="B174" s="104" t="s">
        <v>1827</v>
      </c>
      <c r="C174" s="270" t="s">
        <v>1828</v>
      </c>
      <c r="D174" s="270" t="s">
        <v>1829</v>
      </c>
      <c r="E174" s="270"/>
      <c r="F174" s="25" t="s">
        <v>6702</v>
      </c>
      <c r="G174" s="270" t="s">
        <v>1830</v>
      </c>
      <c r="H174" s="270">
        <v>490</v>
      </c>
      <c r="I174" s="270"/>
      <c r="J174" s="270"/>
      <c r="K174" s="270"/>
    </row>
    <row r="175" spans="1:11" x14ac:dyDescent="0.2">
      <c r="A175" s="267">
        <v>1387</v>
      </c>
      <c r="B175" s="268" t="s">
        <v>1827</v>
      </c>
      <c r="C175" s="268" t="s">
        <v>6570</v>
      </c>
      <c r="D175" s="268" t="s">
        <v>6571</v>
      </c>
      <c r="E175" s="268"/>
      <c r="F175" s="25" t="s">
        <v>6579</v>
      </c>
      <c r="G175" s="268" t="s">
        <v>6572</v>
      </c>
      <c r="H175" s="268"/>
    </row>
    <row r="176" spans="1:11" s="119" customFormat="1" x14ac:dyDescent="0.2">
      <c r="A176" s="267">
        <v>1406</v>
      </c>
      <c r="B176" s="268" t="s">
        <v>7866</v>
      </c>
      <c r="C176" s="268" t="s">
        <v>7867</v>
      </c>
      <c r="D176" s="268" t="s">
        <v>7868</v>
      </c>
      <c r="E176" s="268" t="s">
        <v>7870</v>
      </c>
      <c r="F176" s="25" t="s">
        <v>7871</v>
      </c>
      <c r="G176" s="268" t="s">
        <v>7869</v>
      </c>
      <c r="H176" s="268"/>
      <c r="I176" s="104"/>
      <c r="J176" s="104"/>
      <c r="K176" s="104"/>
    </row>
    <row r="177" spans="1:11" x14ac:dyDescent="0.2">
      <c r="A177" s="269">
        <v>1007</v>
      </c>
      <c r="B177" s="104" t="s">
        <v>3462</v>
      </c>
      <c r="C177" s="270" t="s">
        <v>28038</v>
      </c>
      <c r="D177" s="270" t="s">
        <v>1831</v>
      </c>
      <c r="E177" s="270" t="s">
        <v>5640</v>
      </c>
      <c r="F177" s="25" t="s">
        <v>52531</v>
      </c>
      <c r="G177" s="270" t="s">
        <v>714</v>
      </c>
      <c r="H177" s="123">
        <v>85</v>
      </c>
      <c r="I177" s="119"/>
      <c r="J177" s="119"/>
      <c r="K177" s="119"/>
    </row>
    <row r="178" spans="1:11" x14ac:dyDescent="0.2">
      <c r="A178" s="269">
        <v>1239</v>
      </c>
      <c r="B178" s="104" t="s">
        <v>3732</v>
      </c>
      <c r="C178" s="270" t="s">
        <v>3733</v>
      </c>
      <c r="D178" s="270" t="s">
        <v>3734</v>
      </c>
      <c r="E178" s="270" t="s">
        <v>3807</v>
      </c>
      <c r="F178" s="25" t="s">
        <v>4053</v>
      </c>
      <c r="G178" s="270" t="s">
        <v>3735</v>
      </c>
      <c r="H178" s="123"/>
    </row>
    <row r="179" spans="1:11" s="270" customFormat="1" x14ac:dyDescent="0.2">
      <c r="A179" s="269">
        <v>1330</v>
      </c>
      <c r="B179" s="104" t="s">
        <v>5548</v>
      </c>
      <c r="C179" s="270" t="s">
        <v>5549</v>
      </c>
      <c r="D179" s="270" t="s">
        <v>5550</v>
      </c>
      <c r="F179" s="25" t="s">
        <v>5551</v>
      </c>
      <c r="G179" s="270" t="s">
        <v>5552</v>
      </c>
      <c r="H179" s="123"/>
      <c r="I179" s="104"/>
      <c r="J179" s="104"/>
      <c r="K179" s="104"/>
    </row>
    <row r="180" spans="1:11" s="270" customFormat="1" x14ac:dyDescent="0.2">
      <c r="A180" s="269">
        <v>1209</v>
      </c>
      <c r="B180" s="104" t="s">
        <v>3461</v>
      </c>
      <c r="C180" s="270" t="s">
        <v>101</v>
      </c>
      <c r="D180" s="270" t="s">
        <v>5064</v>
      </c>
      <c r="E180" s="270" t="s">
        <v>5644</v>
      </c>
      <c r="F180" s="25" t="s">
        <v>5212</v>
      </c>
      <c r="G180" s="270" t="s">
        <v>1902</v>
      </c>
      <c r="H180" s="270">
        <v>210</v>
      </c>
    </row>
    <row r="181" spans="1:11" x14ac:dyDescent="0.2">
      <c r="A181" s="269">
        <v>1392</v>
      </c>
      <c r="B181" s="104" t="s">
        <v>6657</v>
      </c>
      <c r="C181" s="270" t="s">
        <v>6658</v>
      </c>
      <c r="D181" s="270" t="s">
        <v>6659</v>
      </c>
      <c r="E181" s="270" t="s">
        <v>6660</v>
      </c>
      <c r="F181" s="25" t="s">
        <v>6661</v>
      </c>
      <c r="G181" s="270" t="s">
        <v>5054</v>
      </c>
      <c r="H181" s="270"/>
      <c r="I181" s="270"/>
      <c r="J181" s="270"/>
      <c r="K181" s="270"/>
    </row>
    <row r="182" spans="1:11" s="236" customFormat="1" x14ac:dyDescent="0.2">
      <c r="A182" s="788">
        <v>1107</v>
      </c>
      <c r="B182" s="104" t="s">
        <v>30872</v>
      </c>
      <c r="C182" s="104" t="s">
        <v>167</v>
      </c>
      <c r="D182" s="104" t="s">
        <v>5637</v>
      </c>
      <c r="E182" s="104" t="s">
        <v>5638</v>
      </c>
      <c r="F182" s="25" t="s">
        <v>52562</v>
      </c>
      <c r="G182" s="104" t="s">
        <v>714</v>
      </c>
      <c r="H182" s="104">
        <v>545</v>
      </c>
      <c r="I182" s="104"/>
      <c r="J182" s="104"/>
      <c r="K182" s="104"/>
    </row>
    <row r="183" spans="1:11" x14ac:dyDescent="0.2">
      <c r="A183" s="235">
        <v>1408</v>
      </c>
      <c r="B183" s="236" t="s">
        <v>7949</v>
      </c>
      <c r="C183" s="236" t="s">
        <v>7950</v>
      </c>
      <c r="D183" s="236" t="s">
        <v>7951</v>
      </c>
      <c r="E183" s="236"/>
      <c r="F183" s="25" t="s">
        <v>7952</v>
      </c>
      <c r="G183" s="236"/>
      <c r="H183" s="236"/>
      <c r="I183" s="236"/>
      <c r="J183" s="236"/>
      <c r="K183" s="236"/>
    </row>
    <row r="184" spans="1:11" x14ac:dyDescent="0.2">
      <c r="A184" s="788">
        <v>1104</v>
      </c>
      <c r="B184" s="104" t="s">
        <v>3460</v>
      </c>
      <c r="C184" s="104" t="s">
        <v>1833</v>
      </c>
      <c r="D184" s="104" t="s">
        <v>1834</v>
      </c>
      <c r="E184" s="104" t="s">
        <v>5627</v>
      </c>
      <c r="F184" s="25" t="s">
        <v>4789</v>
      </c>
      <c r="G184" s="104" t="s">
        <v>4790</v>
      </c>
      <c r="H184" s="104">
        <v>545</v>
      </c>
    </row>
    <row r="185" spans="1:11" s="268" customFormat="1" x14ac:dyDescent="0.2">
      <c r="A185" s="788">
        <v>1193</v>
      </c>
      <c r="B185" s="104" t="s">
        <v>3459</v>
      </c>
      <c r="C185" s="104" t="s">
        <v>1899</v>
      </c>
      <c r="D185" s="104" t="s">
        <v>1900</v>
      </c>
      <c r="E185" s="104" t="s">
        <v>5650</v>
      </c>
      <c r="F185" s="25" t="s">
        <v>1901</v>
      </c>
      <c r="G185" s="104" t="s">
        <v>1902</v>
      </c>
      <c r="H185" s="104">
        <v>475</v>
      </c>
      <c r="I185" s="104"/>
      <c r="J185" s="104"/>
      <c r="K185" s="104"/>
    </row>
    <row r="186" spans="1:11" x14ac:dyDescent="0.2">
      <c r="A186" s="267">
        <v>1353</v>
      </c>
      <c r="B186" s="268" t="s">
        <v>6419</v>
      </c>
      <c r="C186" s="268" t="s">
        <v>6424</v>
      </c>
      <c r="D186" s="268" t="s">
        <v>6420</v>
      </c>
      <c r="E186" s="268" t="s">
        <v>6421</v>
      </c>
      <c r="F186" s="134" t="s">
        <v>6422</v>
      </c>
      <c r="G186" s="268" t="s">
        <v>6423</v>
      </c>
      <c r="H186" s="268"/>
      <c r="I186" s="268"/>
      <c r="J186" s="268"/>
      <c r="K186" s="268"/>
    </row>
    <row r="187" spans="1:11" x14ac:dyDescent="0.2">
      <c r="A187" s="788">
        <v>1097</v>
      </c>
      <c r="B187" s="104" t="s">
        <v>1835</v>
      </c>
      <c r="C187" s="104" t="s">
        <v>1836</v>
      </c>
      <c r="D187" s="104" t="s">
        <v>1837</v>
      </c>
      <c r="F187" s="25" t="s">
        <v>1838</v>
      </c>
      <c r="G187" s="270" t="s">
        <v>1839</v>
      </c>
      <c r="H187" s="104">
        <v>505</v>
      </c>
    </row>
    <row r="188" spans="1:11" x14ac:dyDescent="0.2">
      <c r="A188" s="788">
        <v>1398</v>
      </c>
      <c r="B188" s="104" t="s">
        <v>7419</v>
      </c>
      <c r="C188" s="104" t="s">
        <v>7424</v>
      </c>
      <c r="D188" s="104" t="s">
        <v>7420</v>
      </c>
      <c r="E188" s="104" t="s">
        <v>7421</v>
      </c>
      <c r="F188" s="25" t="s">
        <v>7422</v>
      </c>
      <c r="G188" s="270" t="s">
        <v>7423</v>
      </c>
    </row>
    <row r="189" spans="1:11" x14ac:dyDescent="0.2">
      <c r="A189" s="788">
        <v>1309</v>
      </c>
      <c r="B189" s="104" t="s">
        <v>4811</v>
      </c>
      <c r="C189" s="104" t="s">
        <v>4814</v>
      </c>
      <c r="E189" s="104" t="s">
        <v>4812</v>
      </c>
      <c r="F189" s="25" t="s">
        <v>4813</v>
      </c>
      <c r="G189" s="270" t="s">
        <v>1605</v>
      </c>
    </row>
    <row r="190" spans="1:11" s="236" customFormat="1" x14ac:dyDescent="0.2">
      <c r="A190" s="269">
        <v>1150</v>
      </c>
      <c r="B190" s="104" t="s">
        <v>1840</v>
      </c>
      <c r="C190" s="270" t="s">
        <v>1841</v>
      </c>
      <c r="D190" s="270" t="s">
        <v>1647</v>
      </c>
      <c r="E190" s="270"/>
      <c r="F190" s="25" t="s">
        <v>565</v>
      </c>
      <c r="G190" s="270" t="s">
        <v>566</v>
      </c>
      <c r="H190" s="270">
        <v>355</v>
      </c>
      <c r="I190" s="104"/>
      <c r="J190" s="104"/>
      <c r="K190" s="104"/>
    </row>
    <row r="191" spans="1:11" x14ac:dyDescent="0.2">
      <c r="A191" s="235">
        <v>1417</v>
      </c>
      <c r="B191" s="236" t="s">
        <v>18890</v>
      </c>
      <c r="C191" s="236" t="s">
        <v>18891</v>
      </c>
      <c r="D191" s="236" t="s">
        <v>18892</v>
      </c>
      <c r="E191" s="236"/>
      <c r="F191" s="237" t="s">
        <v>18893</v>
      </c>
      <c r="G191" s="236" t="s">
        <v>30499</v>
      </c>
      <c r="H191" s="236"/>
      <c r="I191" s="236"/>
      <c r="J191" s="236"/>
      <c r="K191" s="236"/>
    </row>
    <row r="192" spans="1:11" x14ac:dyDescent="0.2">
      <c r="A192" s="110">
        <v>1137</v>
      </c>
      <c r="B192" s="111" t="s">
        <v>568</v>
      </c>
      <c r="C192" s="111" t="s">
        <v>5764</v>
      </c>
      <c r="D192" s="111" t="s">
        <v>569</v>
      </c>
      <c r="E192" s="111" t="s">
        <v>5765</v>
      </c>
      <c r="F192" s="27" t="s">
        <v>570</v>
      </c>
      <c r="G192" s="111"/>
      <c r="H192" s="111">
        <v>100</v>
      </c>
    </row>
    <row r="193" spans="1:11" x14ac:dyDescent="0.2">
      <c r="A193" s="120">
        <v>1176</v>
      </c>
      <c r="B193" s="104" t="s">
        <v>571</v>
      </c>
      <c r="C193" s="119" t="s">
        <v>572</v>
      </c>
      <c r="D193" s="119" t="s">
        <v>573</v>
      </c>
      <c r="E193" s="119"/>
      <c r="F193" s="28"/>
      <c r="G193" s="119"/>
      <c r="H193" s="125" t="s">
        <v>933</v>
      </c>
    </row>
    <row r="194" spans="1:11" x14ac:dyDescent="0.2">
      <c r="A194" s="108">
        <v>1132</v>
      </c>
      <c r="B194" s="104" t="s">
        <v>574</v>
      </c>
      <c r="C194" s="109" t="s">
        <v>575</v>
      </c>
      <c r="D194" s="109" t="s">
        <v>5635</v>
      </c>
      <c r="E194" s="109" t="s">
        <v>576</v>
      </c>
      <c r="F194" s="25" t="s">
        <v>3531</v>
      </c>
      <c r="G194" s="109" t="s">
        <v>567</v>
      </c>
      <c r="H194" s="109">
        <v>535</v>
      </c>
    </row>
    <row r="195" spans="1:11" x14ac:dyDescent="0.2">
      <c r="A195" s="269">
        <v>1081</v>
      </c>
      <c r="B195" s="104" t="s">
        <v>19945</v>
      </c>
      <c r="C195" s="270" t="s">
        <v>3490</v>
      </c>
      <c r="D195" s="270" t="s">
        <v>1364</v>
      </c>
      <c r="E195" s="270" t="s">
        <v>5626</v>
      </c>
      <c r="F195" s="25" t="s">
        <v>19944</v>
      </c>
      <c r="G195" s="270" t="s">
        <v>567</v>
      </c>
      <c r="H195" s="270">
        <v>440</v>
      </c>
    </row>
    <row r="196" spans="1:11" x14ac:dyDescent="0.2">
      <c r="A196" s="269">
        <v>1428</v>
      </c>
      <c r="B196" s="104" t="s">
        <v>30717</v>
      </c>
      <c r="C196" s="270" t="s">
        <v>30495</v>
      </c>
      <c r="D196" s="270" t="s">
        <v>30496</v>
      </c>
      <c r="E196" s="270" t="s">
        <v>30718</v>
      </c>
      <c r="F196" s="25" t="s">
        <v>30735</v>
      </c>
      <c r="G196" s="270" t="s">
        <v>1276</v>
      </c>
      <c r="H196" s="270"/>
    </row>
    <row r="197" spans="1:11" x14ac:dyDescent="0.2">
      <c r="A197" s="267">
        <v>1310</v>
      </c>
      <c r="B197" s="268" t="s">
        <v>4816</v>
      </c>
      <c r="C197" s="268" t="s">
        <v>6418</v>
      </c>
      <c r="D197" s="268" t="s">
        <v>4817</v>
      </c>
      <c r="E197" s="268" t="s">
        <v>5753</v>
      </c>
      <c r="F197" s="25" t="s">
        <v>7425</v>
      </c>
      <c r="G197" s="268" t="s">
        <v>4809</v>
      </c>
      <c r="H197" s="268"/>
    </row>
    <row r="198" spans="1:11" x14ac:dyDescent="0.2">
      <c r="A198" s="269">
        <v>1300</v>
      </c>
      <c r="B198" s="104" t="s">
        <v>4858</v>
      </c>
      <c r="C198" s="270" t="s">
        <v>4110</v>
      </c>
      <c r="D198" s="270" t="s">
        <v>4111</v>
      </c>
      <c r="E198" s="270" t="s">
        <v>4840</v>
      </c>
      <c r="F198" s="25" t="s">
        <v>5152</v>
      </c>
      <c r="G198" s="270" t="s">
        <v>5153</v>
      </c>
      <c r="H198" s="270"/>
    </row>
    <row r="199" spans="1:11" s="197" customFormat="1" x14ac:dyDescent="0.2">
      <c r="A199" s="788">
        <v>1129</v>
      </c>
      <c r="B199" s="104" t="s">
        <v>3458</v>
      </c>
      <c r="C199" s="104" t="s">
        <v>7881</v>
      </c>
      <c r="D199" s="104" t="s">
        <v>7882</v>
      </c>
      <c r="E199" s="104" t="s">
        <v>5618</v>
      </c>
      <c r="F199" s="30" t="s">
        <v>7883</v>
      </c>
      <c r="G199" s="104" t="s">
        <v>7884</v>
      </c>
      <c r="H199" s="104">
        <v>105</v>
      </c>
      <c r="I199" s="104"/>
      <c r="J199" s="104"/>
      <c r="K199" s="104"/>
    </row>
    <row r="200" spans="1:11" s="197" customFormat="1" x14ac:dyDescent="0.2">
      <c r="A200" s="196">
        <v>1399</v>
      </c>
      <c r="B200" s="197" t="s">
        <v>7426</v>
      </c>
      <c r="C200" s="197" t="s">
        <v>7427</v>
      </c>
      <c r="E200" s="197" t="s">
        <v>7428</v>
      </c>
      <c r="F200" s="25" t="s">
        <v>7429</v>
      </c>
      <c r="G200" s="197" t="s">
        <v>7430</v>
      </c>
    </row>
    <row r="201" spans="1:11" x14ac:dyDescent="0.2">
      <c r="A201" s="196">
        <v>1253</v>
      </c>
      <c r="B201" s="197" t="s">
        <v>3853</v>
      </c>
      <c r="C201" s="197" t="s">
        <v>3854</v>
      </c>
      <c r="D201" s="197" t="s">
        <v>3855</v>
      </c>
      <c r="E201" s="197" t="s">
        <v>3856</v>
      </c>
      <c r="F201" s="198" t="s">
        <v>3857</v>
      </c>
      <c r="G201" s="197" t="s">
        <v>3858</v>
      </c>
      <c r="H201" s="197"/>
      <c r="I201" s="197"/>
      <c r="J201" s="197"/>
      <c r="K201" s="197"/>
    </row>
    <row r="202" spans="1:11" x14ac:dyDescent="0.2">
      <c r="A202" s="269">
        <v>1163</v>
      </c>
      <c r="B202" s="270" t="s">
        <v>577</v>
      </c>
      <c r="C202" s="270" t="s">
        <v>578</v>
      </c>
      <c r="D202" s="270" t="s">
        <v>579</v>
      </c>
      <c r="E202" s="270"/>
      <c r="F202" s="25" t="s">
        <v>492</v>
      </c>
      <c r="G202" s="270" t="s">
        <v>493</v>
      </c>
      <c r="H202" s="270">
        <v>525</v>
      </c>
    </row>
    <row r="203" spans="1:11" x14ac:dyDescent="0.2">
      <c r="A203" s="269">
        <v>1391</v>
      </c>
      <c r="B203" s="270" t="s">
        <v>6653</v>
      </c>
      <c r="C203" s="270" t="s">
        <v>30875</v>
      </c>
      <c r="D203" s="270"/>
      <c r="E203" s="270" t="s">
        <v>6654</v>
      </c>
      <c r="F203" s="25" t="s">
        <v>6655</v>
      </c>
      <c r="G203" s="270" t="s">
        <v>6656</v>
      </c>
      <c r="H203" s="270"/>
    </row>
    <row r="204" spans="1:11" x14ac:dyDescent="0.2">
      <c r="A204" s="269">
        <v>1246</v>
      </c>
      <c r="B204" s="270" t="s">
        <v>3786</v>
      </c>
      <c r="C204" s="270" t="s">
        <v>3787</v>
      </c>
      <c r="D204" s="270" t="s">
        <v>3788</v>
      </c>
      <c r="E204" s="270"/>
      <c r="F204" s="25" t="s">
        <v>3789</v>
      </c>
      <c r="G204" s="270" t="s">
        <v>3790</v>
      </c>
      <c r="H204" s="270"/>
    </row>
    <row r="205" spans="1:11" x14ac:dyDescent="0.2">
      <c r="A205" s="269">
        <v>1334</v>
      </c>
      <c r="B205" s="270" t="s">
        <v>5576</v>
      </c>
      <c r="C205" s="270" t="s">
        <v>5577</v>
      </c>
      <c r="D205" s="270" t="s">
        <v>5578</v>
      </c>
      <c r="E205" s="270" t="s">
        <v>5579</v>
      </c>
      <c r="F205" s="25" t="s">
        <v>5580</v>
      </c>
      <c r="G205" s="270" t="s">
        <v>714</v>
      </c>
      <c r="H205" s="270"/>
    </row>
    <row r="206" spans="1:11" s="268" customFormat="1" x14ac:dyDescent="0.2">
      <c r="A206" s="269">
        <v>1390</v>
      </c>
      <c r="B206" s="270" t="s">
        <v>6600</v>
      </c>
      <c r="C206" s="270"/>
      <c r="D206" s="270"/>
      <c r="E206" s="270" t="s">
        <v>6601</v>
      </c>
      <c r="F206" s="25" t="s">
        <v>6602</v>
      </c>
      <c r="G206" s="270" t="s">
        <v>2208</v>
      </c>
      <c r="H206" s="270"/>
      <c r="I206" s="104"/>
      <c r="J206" s="104"/>
      <c r="K206" s="104"/>
    </row>
    <row r="207" spans="1:11" x14ac:dyDescent="0.2">
      <c r="A207" s="267">
        <v>1349</v>
      </c>
      <c r="B207" s="268" t="s">
        <v>5745</v>
      </c>
      <c r="C207" s="268" t="s">
        <v>7459</v>
      </c>
      <c r="D207" s="268"/>
      <c r="E207" s="268" t="s">
        <v>5746</v>
      </c>
      <c r="F207" s="134" t="s">
        <v>5747</v>
      </c>
      <c r="G207" s="268" t="s">
        <v>1394</v>
      </c>
      <c r="H207" s="268"/>
      <c r="I207" s="268"/>
      <c r="J207" s="268"/>
      <c r="K207" s="268"/>
    </row>
    <row r="208" spans="1:11" s="127" customFormat="1" x14ac:dyDescent="0.2">
      <c r="A208" s="269">
        <v>1244</v>
      </c>
      <c r="B208" s="270" t="s">
        <v>3772</v>
      </c>
      <c r="C208" s="270" t="s">
        <v>3773</v>
      </c>
      <c r="D208" s="270" t="s">
        <v>3774</v>
      </c>
      <c r="E208" s="270" t="s">
        <v>3775</v>
      </c>
      <c r="F208" s="25" t="s">
        <v>3776</v>
      </c>
      <c r="G208" s="270" t="s">
        <v>1270</v>
      </c>
      <c r="H208" s="270"/>
      <c r="I208" s="104"/>
      <c r="J208" s="104"/>
      <c r="K208" s="104"/>
    </row>
    <row r="209" spans="1:11" s="268" customFormat="1" x14ac:dyDescent="0.2">
      <c r="A209" s="269">
        <v>1233</v>
      </c>
      <c r="B209" s="270" t="s">
        <v>4727</v>
      </c>
      <c r="C209" s="270" t="s">
        <v>4728</v>
      </c>
      <c r="D209" s="270" t="s">
        <v>4729</v>
      </c>
      <c r="E209" s="270"/>
      <c r="F209" s="25" t="s">
        <v>4730</v>
      </c>
      <c r="G209" s="270" t="s">
        <v>2040</v>
      </c>
      <c r="H209" s="270"/>
      <c r="I209" s="127"/>
      <c r="J209" s="127"/>
      <c r="K209" s="127"/>
    </row>
    <row r="210" spans="1:11" x14ac:dyDescent="0.2">
      <c r="A210" s="126">
        <v>1154</v>
      </c>
      <c r="B210" s="104" t="s">
        <v>92</v>
      </c>
      <c r="C210" s="127" t="s">
        <v>93</v>
      </c>
      <c r="D210" s="127" t="s">
        <v>94</v>
      </c>
      <c r="E210" s="127"/>
      <c r="F210" s="25" t="s">
        <v>95</v>
      </c>
      <c r="G210" s="127" t="s">
        <v>96</v>
      </c>
      <c r="H210" s="127">
        <v>425</v>
      </c>
      <c r="I210" s="268"/>
      <c r="J210" s="268"/>
      <c r="K210" s="268"/>
    </row>
    <row r="211" spans="1:11" x14ac:dyDescent="0.2">
      <c r="A211" s="267">
        <v>1342</v>
      </c>
      <c r="B211" s="268" t="s">
        <v>5695</v>
      </c>
      <c r="C211" s="268" t="s">
        <v>5696</v>
      </c>
      <c r="D211" s="268" t="s">
        <v>5697</v>
      </c>
      <c r="E211" s="268" t="s">
        <v>5698</v>
      </c>
      <c r="F211" s="134" t="s">
        <v>5699</v>
      </c>
      <c r="G211" s="268" t="s">
        <v>5700</v>
      </c>
      <c r="H211" s="268"/>
      <c r="K211" s="104" t="s">
        <v>675</v>
      </c>
    </row>
    <row r="212" spans="1:11" x14ac:dyDescent="0.2">
      <c r="A212" s="269">
        <v>1308</v>
      </c>
      <c r="B212" s="104" t="s">
        <v>4801</v>
      </c>
      <c r="C212" s="270"/>
      <c r="D212" s="270" t="s">
        <v>4802</v>
      </c>
      <c r="E212" s="270" t="s">
        <v>4803</v>
      </c>
      <c r="F212" s="25" t="s">
        <v>4804</v>
      </c>
      <c r="G212" s="270" t="s">
        <v>2208</v>
      </c>
      <c r="H212" s="270"/>
    </row>
    <row r="213" spans="1:11" x14ac:dyDescent="0.2">
      <c r="A213" s="269">
        <v>1088</v>
      </c>
      <c r="B213" s="104" t="s">
        <v>363</v>
      </c>
      <c r="C213" s="270" t="s">
        <v>364</v>
      </c>
      <c r="D213" s="270" t="s">
        <v>188</v>
      </c>
      <c r="E213" s="270" t="s">
        <v>5624</v>
      </c>
      <c r="F213" s="25" t="s">
        <v>189</v>
      </c>
      <c r="G213" s="270" t="s">
        <v>2079</v>
      </c>
      <c r="H213" s="270">
        <v>550</v>
      </c>
    </row>
    <row r="214" spans="1:11" x14ac:dyDescent="0.2">
      <c r="A214" s="269">
        <v>1023</v>
      </c>
      <c r="B214" s="104" t="s">
        <v>3457</v>
      </c>
      <c r="C214" s="270" t="s">
        <v>4759</v>
      </c>
      <c r="D214" s="270" t="s">
        <v>97</v>
      </c>
      <c r="E214" s="270"/>
      <c r="F214" s="25" t="s">
        <v>2964</v>
      </c>
      <c r="G214" s="270" t="s">
        <v>362</v>
      </c>
      <c r="H214" s="270">
        <v>180</v>
      </c>
    </row>
    <row r="215" spans="1:11" s="111" customFormat="1" x14ac:dyDescent="0.2">
      <c r="A215" s="788">
        <v>1122</v>
      </c>
      <c r="B215" s="104" t="s">
        <v>3526</v>
      </c>
      <c r="C215" s="104" t="s">
        <v>30787</v>
      </c>
      <c r="D215" s="104"/>
      <c r="E215" s="104" t="s">
        <v>531</v>
      </c>
      <c r="F215" s="30" t="s">
        <v>532</v>
      </c>
      <c r="G215" s="104" t="s">
        <v>533</v>
      </c>
      <c r="H215" s="104">
        <v>605</v>
      </c>
      <c r="I215" s="104"/>
      <c r="J215" s="104"/>
      <c r="K215" s="104"/>
    </row>
    <row r="216" spans="1:11" s="270" customFormat="1" x14ac:dyDescent="0.2">
      <c r="A216" s="788">
        <v>1258</v>
      </c>
      <c r="B216" s="104" t="s">
        <v>4076</v>
      </c>
      <c r="C216" s="104" t="s">
        <v>4077</v>
      </c>
      <c r="D216" s="104" t="s">
        <v>4078</v>
      </c>
      <c r="E216" s="104" t="s">
        <v>5615</v>
      </c>
      <c r="F216" s="25" t="s">
        <v>4079</v>
      </c>
      <c r="G216" s="104" t="s">
        <v>4080</v>
      </c>
      <c r="H216" s="104"/>
      <c r="I216" s="111"/>
      <c r="J216" s="111"/>
      <c r="K216" s="111"/>
    </row>
    <row r="217" spans="1:11" x14ac:dyDescent="0.2">
      <c r="A217" s="269">
        <v>1184</v>
      </c>
      <c r="B217" s="104" t="s">
        <v>3456</v>
      </c>
      <c r="C217" s="270" t="s">
        <v>7957</v>
      </c>
      <c r="D217" s="270" t="s">
        <v>700</v>
      </c>
      <c r="E217" s="270" t="s">
        <v>5642</v>
      </c>
      <c r="F217" s="25" t="s">
        <v>8087</v>
      </c>
      <c r="G217" s="270" t="s">
        <v>8088</v>
      </c>
      <c r="H217" s="270">
        <v>335</v>
      </c>
      <c r="I217" s="270"/>
      <c r="J217" s="270"/>
      <c r="K217" s="270"/>
    </row>
    <row r="218" spans="1:11" s="236" customFormat="1" x14ac:dyDescent="0.2">
      <c r="A218" s="269">
        <v>1087</v>
      </c>
      <c r="B218" s="104" t="s">
        <v>256</v>
      </c>
      <c r="C218" s="270" t="s">
        <v>257</v>
      </c>
      <c r="D218" s="270" t="s">
        <v>494</v>
      </c>
      <c r="E218" s="270" t="s">
        <v>5612</v>
      </c>
      <c r="F218" s="25" t="s">
        <v>495</v>
      </c>
      <c r="G218" s="270" t="s">
        <v>496</v>
      </c>
      <c r="H218" s="270">
        <v>550</v>
      </c>
      <c r="I218" s="104"/>
      <c r="J218" s="104"/>
      <c r="K218" s="104"/>
    </row>
    <row r="219" spans="1:11" x14ac:dyDescent="0.2">
      <c r="A219" s="235">
        <v>1394</v>
      </c>
      <c r="B219" s="236" t="s">
        <v>6681</v>
      </c>
      <c r="C219" s="236" t="s">
        <v>6683</v>
      </c>
      <c r="D219" s="236"/>
      <c r="E219" s="236" t="s">
        <v>6682</v>
      </c>
      <c r="F219" s="25" t="s">
        <v>6696</v>
      </c>
      <c r="G219" s="236" t="s">
        <v>4788</v>
      </c>
      <c r="H219" s="236"/>
      <c r="I219" s="236"/>
      <c r="J219" s="236"/>
      <c r="K219" s="236"/>
    </row>
    <row r="220" spans="1:11" x14ac:dyDescent="0.2">
      <c r="A220" s="269">
        <v>1240</v>
      </c>
      <c r="B220" s="104" t="s">
        <v>3736</v>
      </c>
      <c r="C220" s="270" t="s">
        <v>3737</v>
      </c>
      <c r="D220" s="270" t="s">
        <v>3738</v>
      </c>
      <c r="E220" s="270"/>
      <c r="F220" s="25" t="s">
        <v>4845</v>
      </c>
      <c r="G220" s="270" t="s">
        <v>3726</v>
      </c>
      <c r="H220" s="270"/>
    </row>
    <row r="221" spans="1:11" x14ac:dyDescent="0.2">
      <c r="A221" s="788">
        <v>1153</v>
      </c>
      <c r="B221" s="104" t="s">
        <v>3455</v>
      </c>
      <c r="C221" s="104" t="s">
        <v>497</v>
      </c>
      <c r="D221" s="104" t="s">
        <v>547</v>
      </c>
      <c r="F221" s="30" t="s">
        <v>548</v>
      </c>
      <c r="G221" s="104" t="s">
        <v>1810</v>
      </c>
      <c r="H221" s="104">
        <v>295</v>
      </c>
    </row>
    <row r="222" spans="1:11" x14ac:dyDescent="0.2">
      <c r="A222" s="788">
        <v>1425</v>
      </c>
      <c r="B222" s="104" t="s">
        <v>19942</v>
      </c>
      <c r="C222" s="104" t="s">
        <v>19943</v>
      </c>
      <c r="E222" s="104" t="s">
        <v>19939</v>
      </c>
      <c r="F222" s="25" t="s">
        <v>19940</v>
      </c>
      <c r="G222" s="104" t="s">
        <v>19941</v>
      </c>
    </row>
    <row r="223" spans="1:11" x14ac:dyDescent="0.2">
      <c r="A223" s="788">
        <v>1404</v>
      </c>
      <c r="B223" s="104" t="s">
        <v>7471</v>
      </c>
      <c r="C223" s="104" t="s">
        <v>7472</v>
      </c>
      <c r="D223" s="104" t="s">
        <v>7473</v>
      </c>
      <c r="F223" s="25" t="s">
        <v>7474</v>
      </c>
      <c r="G223" s="104" t="s">
        <v>7475</v>
      </c>
    </row>
    <row r="224" spans="1:11" s="268" customFormat="1" x14ac:dyDescent="0.2">
      <c r="A224" s="269">
        <v>1190</v>
      </c>
      <c r="B224" s="270" t="s">
        <v>1860</v>
      </c>
      <c r="C224" s="270" t="s">
        <v>1861</v>
      </c>
      <c r="D224" s="270" t="s">
        <v>408</v>
      </c>
      <c r="E224" s="270"/>
      <c r="F224" s="25" t="s">
        <v>409</v>
      </c>
      <c r="G224" s="270" t="s">
        <v>410</v>
      </c>
      <c r="H224" s="270">
        <v>195</v>
      </c>
      <c r="I224" s="104"/>
      <c r="J224" s="104"/>
      <c r="K224" s="104"/>
    </row>
    <row r="225" spans="1:11" x14ac:dyDescent="0.2">
      <c r="A225" s="267">
        <v>1350</v>
      </c>
      <c r="B225" s="268" t="s">
        <v>5748</v>
      </c>
      <c r="C225" s="268" t="s">
        <v>5749</v>
      </c>
      <c r="D225" s="268" t="s">
        <v>5750</v>
      </c>
      <c r="E225" s="268" t="s">
        <v>5751</v>
      </c>
      <c r="F225" s="134" t="s">
        <v>5752</v>
      </c>
      <c r="G225" s="268" t="s">
        <v>4809</v>
      </c>
      <c r="H225" s="268"/>
      <c r="I225" s="268"/>
      <c r="J225" s="268"/>
      <c r="K225" s="268"/>
    </row>
    <row r="226" spans="1:11" s="270" customFormat="1" x14ac:dyDescent="0.2">
      <c r="A226" s="788">
        <v>1420</v>
      </c>
      <c r="B226" s="104" t="s">
        <v>19935</v>
      </c>
      <c r="C226" s="104" t="s">
        <v>18894</v>
      </c>
      <c r="D226" s="104" t="s">
        <v>18895</v>
      </c>
      <c r="E226" s="104"/>
      <c r="F226" s="30" t="s">
        <v>18896</v>
      </c>
      <c r="G226" s="104" t="s">
        <v>18897</v>
      </c>
      <c r="H226" s="104"/>
      <c r="I226" s="104"/>
      <c r="J226" s="104"/>
      <c r="K226" s="104"/>
    </row>
    <row r="227" spans="1:11" s="270" customFormat="1" x14ac:dyDescent="0.2">
      <c r="A227" s="269">
        <v>1215</v>
      </c>
      <c r="B227" s="104" t="s">
        <v>2883</v>
      </c>
      <c r="C227" s="270" t="s">
        <v>2884</v>
      </c>
      <c r="D227" s="270" t="s">
        <v>2885</v>
      </c>
      <c r="F227" s="25" t="s">
        <v>2385</v>
      </c>
      <c r="G227" s="270" t="s">
        <v>2386</v>
      </c>
      <c r="H227" s="270">
        <v>230</v>
      </c>
    </row>
    <row r="228" spans="1:11" s="270" customFormat="1" x14ac:dyDescent="0.2">
      <c r="A228" s="269">
        <v>1352</v>
      </c>
      <c r="B228" s="104" t="s">
        <v>5766</v>
      </c>
      <c r="C228" s="270" t="s">
        <v>5767</v>
      </c>
      <c r="D228" s="270" t="s">
        <v>5768</v>
      </c>
      <c r="E228" s="270" t="s">
        <v>5769</v>
      </c>
      <c r="F228" s="25" t="s">
        <v>5770</v>
      </c>
      <c r="G228" s="270" t="s">
        <v>2632</v>
      </c>
    </row>
    <row r="229" spans="1:11" s="270" customFormat="1" x14ac:dyDescent="0.2">
      <c r="A229" s="269">
        <v>1422</v>
      </c>
      <c r="B229" s="104" t="s">
        <v>30873</v>
      </c>
      <c r="C229" s="270" t="s">
        <v>19778</v>
      </c>
      <c r="D229" s="270" t="s">
        <v>19779</v>
      </c>
      <c r="F229" s="25" t="s">
        <v>19780</v>
      </c>
      <c r="G229" s="270" t="s">
        <v>2632</v>
      </c>
    </row>
    <row r="230" spans="1:11" s="270" customFormat="1" x14ac:dyDescent="0.2">
      <c r="A230" s="269">
        <v>1430</v>
      </c>
      <c r="B230" s="104" t="s">
        <v>30877</v>
      </c>
      <c r="C230" s="270" t="s">
        <v>30713</v>
      </c>
      <c r="E230" s="270" t="s">
        <v>30712</v>
      </c>
      <c r="F230" s="25" t="s">
        <v>30494</v>
      </c>
      <c r="G230" s="270" t="s">
        <v>2632</v>
      </c>
    </row>
    <row r="231" spans="1:11" s="270" customFormat="1" x14ac:dyDescent="0.2">
      <c r="A231" s="269">
        <v>1303</v>
      </c>
      <c r="B231" s="104" t="s">
        <v>4127</v>
      </c>
      <c r="C231" s="270" t="s">
        <v>4128</v>
      </c>
      <c r="D231" s="270" t="s">
        <v>4129</v>
      </c>
      <c r="F231" s="25" t="s">
        <v>4130</v>
      </c>
      <c r="G231" s="270" t="s">
        <v>1270</v>
      </c>
    </row>
    <row r="232" spans="1:11" s="270" customFormat="1" x14ac:dyDescent="0.2">
      <c r="A232" s="269">
        <v>1411</v>
      </c>
      <c r="B232" s="104" t="s">
        <v>8011</v>
      </c>
      <c r="C232" s="270" t="s">
        <v>8012</v>
      </c>
      <c r="E232" s="270" t="s">
        <v>8013</v>
      </c>
      <c r="F232" s="25" t="s">
        <v>8014</v>
      </c>
      <c r="G232" s="270" t="s">
        <v>362</v>
      </c>
    </row>
    <row r="233" spans="1:11" x14ac:dyDescent="0.2">
      <c r="A233" s="269">
        <v>1256</v>
      </c>
      <c r="B233" s="104" t="s">
        <v>4044</v>
      </c>
      <c r="C233" s="270" t="s">
        <v>4045</v>
      </c>
      <c r="D233" s="270" t="s">
        <v>4046</v>
      </c>
      <c r="E233" s="270" t="s">
        <v>4052</v>
      </c>
      <c r="F233" s="25" t="s">
        <v>4065</v>
      </c>
      <c r="G233" s="270" t="s">
        <v>2447</v>
      </c>
      <c r="H233" s="270"/>
      <c r="I233" s="270"/>
      <c r="J233" s="270"/>
      <c r="K233" s="270"/>
    </row>
    <row r="234" spans="1:11" x14ac:dyDescent="0.2">
      <c r="A234" s="788">
        <v>1427</v>
      </c>
      <c r="B234" s="104" t="s">
        <v>30721</v>
      </c>
      <c r="E234" s="104" t="s">
        <v>30722</v>
      </c>
      <c r="F234" s="25" t="s">
        <v>30723</v>
      </c>
      <c r="G234" s="104" t="s">
        <v>30724</v>
      </c>
    </row>
    <row r="235" spans="1:11" x14ac:dyDescent="0.2">
      <c r="A235" s="788">
        <v>1321</v>
      </c>
      <c r="B235" s="104" t="s">
        <v>503</v>
      </c>
      <c r="C235" s="104" t="s">
        <v>5144</v>
      </c>
      <c r="D235" s="104" t="s">
        <v>5145</v>
      </c>
      <c r="F235" s="25" t="s">
        <v>5146</v>
      </c>
      <c r="G235" s="104" t="s">
        <v>2079</v>
      </c>
    </row>
    <row r="236" spans="1:11" x14ac:dyDescent="0.2">
      <c r="A236" s="788">
        <v>1098</v>
      </c>
      <c r="B236" s="104" t="s">
        <v>3454</v>
      </c>
      <c r="C236" s="104" t="s">
        <v>504</v>
      </c>
      <c r="D236" s="104" t="s">
        <v>505</v>
      </c>
      <c r="E236" s="104" t="s">
        <v>5632</v>
      </c>
      <c r="F236" s="25" t="s">
        <v>19932</v>
      </c>
      <c r="G236" s="104" t="s">
        <v>2447</v>
      </c>
      <c r="H236" s="104">
        <v>455</v>
      </c>
    </row>
    <row r="237" spans="1:11" x14ac:dyDescent="0.2">
      <c r="A237" s="788">
        <v>1225</v>
      </c>
      <c r="B237" s="104" t="s">
        <v>3453</v>
      </c>
      <c r="C237" s="104" t="s">
        <v>2975</v>
      </c>
      <c r="D237" s="104" t="s">
        <v>2976</v>
      </c>
      <c r="F237" s="25" t="s">
        <v>2977</v>
      </c>
      <c r="G237" s="104" t="s">
        <v>2978</v>
      </c>
      <c r="H237" s="104">
        <v>545</v>
      </c>
    </row>
    <row r="238" spans="1:11" s="270" customFormat="1" x14ac:dyDescent="0.2">
      <c r="A238" s="788">
        <v>1305</v>
      </c>
      <c r="B238" s="104" t="s">
        <v>4743</v>
      </c>
      <c r="C238" s="104" t="s">
        <v>4744</v>
      </c>
      <c r="D238" s="104" t="s">
        <v>4745</v>
      </c>
      <c r="E238" s="104"/>
      <c r="F238" s="25" t="s">
        <v>4746</v>
      </c>
      <c r="G238" s="104"/>
      <c r="H238" s="104"/>
      <c r="I238" s="104"/>
      <c r="J238" s="104"/>
      <c r="K238" s="104"/>
    </row>
    <row r="239" spans="1:11" x14ac:dyDescent="0.2">
      <c r="A239" s="269">
        <v>1168</v>
      </c>
      <c r="B239" s="270" t="s">
        <v>506</v>
      </c>
      <c r="C239" s="270" t="s">
        <v>507</v>
      </c>
      <c r="D239" s="270" t="s">
        <v>508</v>
      </c>
      <c r="E239" s="270"/>
      <c r="F239" s="25" t="s">
        <v>51</v>
      </c>
      <c r="G239" s="270"/>
      <c r="H239" s="123"/>
      <c r="I239" s="270"/>
      <c r="J239" s="270"/>
      <c r="K239" s="270"/>
    </row>
    <row r="240" spans="1:11" x14ac:dyDescent="0.2">
      <c r="A240" s="269">
        <v>1053</v>
      </c>
      <c r="B240" s="104" t="s">
        <v>52</v>
      </c>
      <c r="C240" s="270" t="s">
        <v>6588</v>
      </c>
      <c r="D240" s="270" t="s">
        <v>37</v>
      </c>
      <c r="E240" s="270" t="s">
        <v>36</v>
      </c>
      <c r="F240" s="25" t="s">
        <v>5726</v>
      </c>
      <c r="G240" s="270" t="s">
        <v>2208</v>
      </c>
      <c r="H240" s="270">
        <v>300</v>
      </c>
    </row>
    <row r="241" spans="1:11" x14ac:dyDescent="0.2">
      <c r="A241" s="269">
        <v>1424</v>
      </c>
      <c r="B241" s="104" t="s">
        <v>19928</v>
      </c>
      <c r="C241" s="270" t="s">
        <v>19929</v>
      </c>
      <c r="D241" s="270"/>
      <c r="E241" s="270" t="s">
        <v>19930</v>
      </c>
      <c r="F241" s="25" t="s">
        <v>19938</v>
      </c>
      <c r="G241" s="270" t="s">
        <v>6415</v>
      </c>
      <c r="H241" s="270"/>
    </row>
    <row r="242" spans="1:11" s="270" customFormat="1" x14ac:dyDescent="0.2">
      <c r="A242" s="269">
        <v>1002</v>
      </c>
      <c r="B242" s="104" t="s">
        <v>3452</v>
      </c>
      <c r="C242" s="270" t="s">
        <v>164</v>
      </c>
      <c r="D242" s="270" t="s">
        <v>165</v>
      </c>
      <c r="F242" s="25" t="s">
        <v>1005</v>
      </c>
      <c r="G242" s="270" t="s">
        <v>1949</v>
      </c>
      <c r="H242" s="123">
        <v>70</v>
      </c>
      <c r="I242" s="104"/>
      <c r="J242" s="104"/>
      <c r="K242" s="104"/>
    </row>
    <row r="243" spans="1:11" x14ac:dyDescent="0.2">
      <c r="A243" s="269">
        <v>1167</v>
      </c>
      <c r="B243" s="270" t="s">
        <v>7876</v>
      </c>
      <c r="C243" s="270" t="s">
        <v>536</v>
      </c>
      <c r="D243" s="270" t="s">
        <v>7877</v>
      </c>
      <c r="E243" s="270" t="s">
        <v>7878</v>
      </c>
      <c r="F243" s="25" t="s">
        <v>7879</v>
      </c>
      <c r="G243" s="270" t="s">
        <v>5678</v>
      </c>
      <c r="H243" s="270">
        <v>545</v>
      </c>
      <c r="I243" s="270"/>
      <c r="J243" s="270"/>
      <c r="K243" s="270"/>
    </row>
    <row r="244" spans="1:11" x14ac:dyDescent="0.2">
      <c r="A244" s="269">
        <v>1433</v>
      </c>
      <c r="B244" s="270" t="s">
        <v>52539</v>
      </c>
      <c r="C244" s="236" t="s">
        <v>5720</v>
      </c>
      <c r="D244" s="270" t="s">
        <v>5721</v>
      </c>
      <c r="E244" s="703" t="s">
        <v>52540</v>
      </c>
      <c r="F244" s="25" t="s">
        <v>52541</v>
      </c>
      <c r="G244" s="270" t="s">
        <v>8016</v>
      </c>
      <c r="H244" s="270"/>
      <c r="I244" s="270"/>
      <c r="J244" s="270"/>
      <c r="K244" s="270"/>
    </row>
    <row r="245" spans="1:11" s="268" customFormat="1" x14ac:dyDescent="0.2">
      <c r="A245" s="269">
        <v>1004</v>
      </c>
      <c r="B245" s="104" t="s">
        <v>3451</v>
      </c>
      <c r="C245" s="270" t="s">
        <v>5738</v>
      </c>
      <c r="D245" s="270" t="s">
        <v>166</v>
      </c>
      <c r="E245" s="270"/>
      <c r="F245" s="25" t="s">
        <v>6590</v>
      </c>
      <c r="G245" s="270" t="s">
        <v>6589</v>
      </c>
      <c r="H245" s="123">
        <v>80</v>
      </c>
      <c r="I245" s="104"/>
      <c r="J245" s="104"/>
      <c r="K245" s="104"/>
    </row>
    <row r="246" spans="1:11" x14ac:dyDescent="0.2">
      <c r="A246" s="267">
        <v>1337</v>
      </c>
      <c r="B246" s="268" t="s">
        <v>5666</v>
      </c>
      <c r="C246" s="268" t="s">
        <v>5667</v>
      </c>
      <c r="D246" s="268" t="s">
        <v>5668</v>
      </c>
      <c r="E246" s="268"/>
      <c r="F246" s="134"/>
      <c r="G246" s="268"/>
      <c r="H246" s="272"/>
      <c r="I246" s="268"/>
      <c r="J246" s="268"/>
      <c r="K246" s="268"/>
    </row>
    <row r="247" spans="1:11" x14ac:dyDescent="0.2">
      <c r="A247" s="269">
        <v>1238</v>
      </c>
      <c r="B247" s="104" t="s">
        <v>3728</v>
      </c>
      <c r="C247" s="270" t="s">
        <v>5531</v>
      </c>
      <c r="D247" s="270" t="s">
        <v>3729</v>
      </c>
      <c r="E247" s="270" t="s">
        <v>3730</v>
      </c>
      <c r="F247" s="25" t="s">
        <v>3731</v>
      </c>
      <c r="G247" s="270" t="s">
        <v>714</v>
      </c>
      <c r="H247" s="123"/>
    </row>
    <row r="248" spans="1:11" s="236" customFormat="1" x14ac:dyDescent="0.2">
      <c r="A248" s="267">
        <v>1322</v>
      </c>
      <c r="B248" s="268" t="s">
        <v>5154</v>
      </c>
      <c r="C248" s="268"/>
      <c r="D248" s="268"/>
      <c r="E248" s="268" t="s">
        <v>5155</v>
      </c>
      <c r="F248" s="134" t="s">
        <v>5156</v>
      </c>
      <c r="G248" s="268" t="s">
        <v>5157</v>
      </c>
      <c r="H248" s="272">
        <v>495</v>
      </c>
      <c r="I248" s="268"/>
      <c r="J248" s="104"/>
      <c r="K248" s="104"/>
    </row>
    <row r="249" spans="1:11" s="236" customFormat="1" x14ac:dyDescent="0.2">
      <c r="A249" s="235">
        <v>1434</v>
      </c>
      <c r="B249" s="236" t="s">
        <v>52549</v>
      </c>
      <c r="C249" s="236" t="s">
        <v>52550</v>
      </c>
      <c r="E249" s="236" t="s">
        <v>52551</v>
      </c>
      <c r="F249" s="25" t="s">
        <v>52552</v>
      </c>
      <c r="G249" s="236" t="s">
        <v>52553</v>
      </c>
      <c r="H249" s="272"/>
      <c r="I249" s="268"/>
      <c r="J249" s="104"/>
      <c r="K249" s="104"/>
    </row>
    <row r="250" spans="1:11" s="268" customFormat="1" x14ac:dyDescent="0.2">
      <c r="A250" s="235">
        <v>1336</v>
      </c>
      <c r="B250" s="236" t="s">
        <v>5587</v>
      </c>
      <c r="C250" s="236" t="s">
        <v>5588</v>
      </c>
      <c r="D250" s="236" t="s">
        <v>5589</v>
      </c>
      <c r="E250" s="236"/>
      <c r="F250" s="25" t="s">
        <v>7865</v>
      </c>
      <c r="G250" s="236" t="s">
        <v>30793</v>
      </c>
      <c r="H250" s="271"/>
      <c r="I250" s="236"/>
      <c r="J250" s="236"/>
      <c r="K250" s="236"/>
    </row>
    <row r="251" spans="1:11" ht="15" customHeight="1" x14ac:dyDescent="0.2">
      <c r="A251" s="267">
        <v>1340</v>
      </c>
      <c r="B251" s="268" t="s">
        <v>5686</v>
      </c>
      <c r="C251" s="268" t="s">
        <v>5687</v>
      </c>
      <c r="D251" s="268" t="s">
        <v>5688</v>
      </c>
      <c r="E251" s="268"/>
      <c r="F251" s="134" t="s">
        <v>5689</v>
      </c>
      <c r="G251" s="268" t="s">
        <v>5690</v>
      </c>
      <c r="H251" s="272"/>
      <c r="I251" s="268"/>
      <c r="J251" s="268"/>
      <c r="K251" s="268"/>
    </row>
    <row r="252" spans="1:11" x14ac:dyDescent="0.2">
      <c r="A252" s="788"/>
      <c r="F252" s="25"/>
    </row>
    <row r="253" spans="1:11" x14ac:dyDescent="0.2">
      <c r="A253" s="788"/>
    </row>
    <row r="254" spans="1:11" x14ac:dyDescent="0.2">
      <c r="A254" s="919" t="s">
        <v>52548</v>
      </c>
      <c r="B254" s="919"/>
    </row>
    <row r="255" spans="1:11" ht="15" customHeight="1" x14ac:dyDescent="0.2">
      <c r="A255" s="788"/>
      <c r="C255" s="104" t="s">
        <v>675</v>
      </c>
    </row>
    <row r="256" spans="1:11" x14ac:dyDescent="0.2">
      <c r="A256" s="128" t="s">
        <v>3535</v>
      </c>
    </row>
    <row r="257" spans="1:3" x14ac:dyDescent="0.2">
      <c r="A257" s="269">
        <v>1017</v>
      </c>
    </row>
    <row r="258" spans="1:3" x14ac:dyDescent="0.2">
      <c r="A258" s="269">
        <v>1067</v>
      </c>
      <c r="C258" s="104" t="s">
        <v>675</v>
      </c>
    </row>
    <row r="259" spans="1:3" x14ac:dyDescent="0.2">
      <c r="A259" s="269"/>
    </row>
  </sheetData>
  <sortState xmlns:xlrd2="http://schemas.microsoft.com/office/spreadsheetml/2017/richdata2" ref="A4:H243">
    <sortCondition ref="B4"/>
  </sortState>
  <mergeCells count="1">
    <mergeCell ref="A254:B254"/>
  </mergeCells>
  <phoneticPr fontId="135" type="noConversion"/>
  <hyperlinks>
    <hyperlink ref="F120" r:id="rId1" xr:uid="{E46A1AB5-1552-426C-9A1F-76B49DDF6B74}"/>
    <hyperlink ref="F114" r:id="rId2" xr:uid="{6E91F56D-A69E-4CBA-A36E-2E90327DD703}"/>
    <hyperlink ref="F89" r:id="rId3" xr:uid="{D437A47C-E051-49CD-8B6E-46001B69E816}"/>
    <hyperlink ref="F54" r:id="rId4" xr:uid="{737DF541-8B67-4B9B-B67B-3DCD770CD968}"/>
    <hyperlink ref="F81" r:id="rId5" xr:uid="{DAD2F127-5A57-41D5-AC72-7F432F94CCCF}"/>
    <hyperlink ref="F43" r:id="rId6" xr:uid="{EC25EF1C-9369-4F3C-84AE-AC952CA8247C}"/>
    <hyperlink ref="F29" r:id="rId7" xr:uid="{B7653ED4-20EE-4959-9301-5CEC1CC6EDCA}"/>
    <hyperlink ref="F59" r:id="rId8" xr:uid="{7D912B9A-FD68-4647-95A7-75CB2C2747E5}"/>
    <hyperlink ref="F61" r:id="rId9" xr:uid="{A1AC6287-955E-41DA-89A2-FC4E2593F12D}"/>
    <hyperlink ref="F109" r:id="rId10" xr:uid="{7F91545E-28F7-467B-8784-B0D2A3ED9402}"/>
    <hyperlink ref="F74" r:id="rId11" xr:uid="{C3D55026-B7F9-4C55-94DB-7DD0B0F34336}"/>
    <hyperlink ref="F62" r:id="rId12" xr:uid="{A322DA23-6069-462F-BBB3-5DB492B4B612}"/>
    <hyperlink ref="F240" r:id="rId13" xr:uid="{98593D44-015F-4FB6-9230-43DB2912717D}"/>
    <hyperlink ref="F71" r:id="rId14" xr:uid="{44666898-E451-43E6-8A44-8FF06361E6A4}"/>
    <hyperlink ref="F101" r:id="rId15" xr:uid="{6DD9BCC5-FC19-4403-A1FD-EB0EBFBA8A6B}"/>
    <hyperlink ref="F213" r:id="rId16" xr:uid="{C22C16DA-A3AB-49BA-B02E-C6A4703E4897}"/>
    <hyperlink ref="F85" r:id="rId17" xr:uid="{67F0CE28-1C1C-4D80-BA26-28F4085A086E}"/>
    <hyperlink ref="F141" r:id="rId18" xr:uid="{5E426DDD-4635-4C32-B3D6-5420EB8B9B05}"/>
    <hyperlink ref="F236" r:id="rId19" xr:uid="{D04821CD-18D7-44B9-B1A0-6BE800FDA0EE}"/>
    <hyperlink ref="F184" r:id="rId20" xr:uid="{82C9F37B-CCE4-44E4-B8A8-1984853F5526}"/>
    <hyperlink ref="F13" r:id="rId21" xr:uid="{0FF3B8CC-4121-4478-A040-B3192E614FAA}"/>
    <hyperlink ref="F67" r:id="rId22" xr:uid="{DED9EE66-AA7C-405C-80E7-38F507E8BAC6}"/>
    <hyperlink ref="F77" r:id="rId23" xr:uid="{7C751DF3-63BC-4E5D-9DB4-EB81E5875FC1}"/>
    <hyperlink ref="F167" r:id="rId24" xr:uid="{94B00383-8A98-4948-B810-04A0171F760A}"/>
    <hyperlink ref="F171" r:id="rId25" xr:uid="{FC48B404-8D74-49C8-9DC3-D7A43C19480F}"/>
    <hyperlink ref="F187" r:id="rId26" xr:uid="{E1B3E1D5-9E22-4DF2-9C4C-D1C66D242DEA}"/>
    <hyperlink ref="F214" r:id="rId27" xr:uid="{2A0DBFA1-3E1E-47E3-8AA2-2B4CFBDE9A22}"/>
    <hyperlink ref="F218" r:id="rId28" xr:uid="{FA4F0E45-6118-4975-AB9E-F9B6001F8262}"/>
    <hyperlink ref="F215" r:id="rId29" xr:uid="{3A7EB2FE-7C87-41D7-96AA-CD72591A5634}"/>
    <hyperlink ref="F63" r:id="rId30" xr:uid="{8D42BB42-FBB1-4D6D-8A0D-4DDED0292B78}"/>
    <hyperlink ref="F113" r:id="rId31" xr:uid="{5653CEA1-F918-495A-8459-0941695EEA7B}"/>
    <hyperlink ref="F192" r:id="rId32" xr:uid="{360F3E1D-F080-4A26-8150-50A94D2B5F4F}"/>
    <hyperlink ref="F138" r:id="rId33" xr:uid="{48C810D7-4578-47DB-AB1E-6EF7D633E9C6}"/>
    <hyperlink ref="F134" r:id="rId34" xr:uid="{F9905626-7830-44E6-8561-0CD110605C40}"/>
    <hyperlink ref="F190" r:id="rId35" xr:uid="{8A336ACF-B9B2-4413-B3E9-6F5D4820F6EA}"/>
    <hyperlink ref="F14" r:id="rId36" xr:uid="{CD40F499-BB4D-4273-ADCD-D06D25A084A9}"/>
    <hyperlink ref="F221" r:id="rId37" xr:uid="{69D459E2-7324-4935-B271-6DC5F4F2B741}"/>
    <hyperlink ref="F210" r:id="rId38" xr:uid="{57F3700A-3CA2-483A-A509-6086C27F840E}"/>
    <hyperlink ref="F163" r:id="rId39" xr:uid="{27B308D2-FB7C-4437-835F-2CA81F2685E6}"/>
    <hyperlink ref="F5" r:id="rId40" xr:uid="{C32CD5D3-98A8-4596-8E46-47E616E45AD3}"/>
    <hyperlink ref="F108" r:id="rId41" xr:uid="{0AFE6016-38D1-4514-839E-2D80A4DA7C71}"/>
    <hyperlink ref="F172" r:id="rId42" xr:uid="{764995FF-F5F8-40ED-A0F9-38DDEEA9E242}"/>
    <hyperlink ref="F115" r:id="rId43" xr:uid="{A26514BC-B2EF-4480-B682-6710960CA5F3}"/>
    <hyperlink ref="F137" r:id="rId44" xr:uid="{99327DC8-A06E-4321-BAFE-C53430750F15}"/>
    <hyperlink ref="F149" r:id="rId45" xr:uid="{A9C67D94-82C7-474D-83FC-9FF3FFE7EED4}"/>
    <hyperlink ref="F87" r:id="rId46" xr:uid="{8EDF592B-E2D4-4B68-98D8-BC9787D68957}"/>
    <hyperlink ref="F9" r:id="rId47" xr:uid="{AE5FD570-21EE-4201-9BF1-912BFABB9BF3}"/>
    <hyperlink ref="F40" r:id="rId48" xr:uid="{7D0A4FB1-7198-404D-B72F-AB26E8B7FE4A}"/>
    <hyperlink ref="F64" r:id="rId49" xr:uid="{0539A1A3-BA9C-4A53-9342-70B200EF8A39}"/>
    <hyperlink ref="F75" r:id="rId50" xr:uid="{58AED209-F8ED-41C3-A200-449ED9FF0301}"/>
    <hyperlink ref="F82" r:id="rId51" xr:uid="{FEA89556-9A27-4C30-9133-E3056C9FA2A8}"/>
    <hyperlink ref="F168" r:id="rId52" xr:uid="{3C0C9C4D-6221-431A-8014-9F2EC2D644FE}"/>
    <hyperlink ref="F118" r:id="rId53" xr:uid="{1BFED6E8-DD3D-49FF-B2E8-BCB9654C0379}"/>
    <hyperlink ref="F103" r:id="rId54" xr:uid="{5472A5D7-688C-4927-A991-806655BF89DF}"/>
    <hyperlink ref="F94" r:id="rId55" xr:uid="{D1BDB984-5528-4AA5-9D5E-3DE2FF5FC396}"/>
    <hyperlink ref="F169" r:id="rId56" xr:uid="{8C2E9E33-4601-4846-BC90-40D217671093}"/>
    <hyperlink ref="F28" r:id="rId57" xr:uid="{01302C2D-CB9F-457A-B836-91E4CDF5DC51}"/>
    <hyperlink ref="F15" r:id="rId58" xr:uid="{636292B0-20CF-4D5C-AC8F-B7CF54DA5BBF}"/>
    <hyperlink ref="F4" r:id="rId59" xr:uid="{12667DDA-F290-4A9F-B1C4-543984734902}"/>
    <hyperlink ref="F174" r:id="rId60" xr:uid="{91C8FA3F-639D-4B6C-A4BB-5BAC76E96DBB}"/>
    <hyperlink ref="F202" r:id="rId61" xr:uid="{BE79E0ED-A3D6-469F-AB0C-C78204C3DE57}"/>
    <hyperlink ref="F6" r:id="rId62" xr:uid="{2ED03DB1-6811-493D-B11E-FAC17BD10294}"/>
    <hyperlink ref="F243" r:id="rId63" xr:uid="{843661A4-0395-4602-8B26-1BF7DF9034DC}"/>
    <hyperlink ref="F239" r:id="rId64" xr:uid="{27569B70-4B86-4E92-827B-06C79A261C74}"/>
    <hyperlink ref="F30" r:id="rId65" xr:uid="{946F4B0A-FD16-486B-8EB0-D8EDCC38094A}"/>
    <hyperlink ref="F161" r:id="rId66" xr:uid="{CECDD6F9-2F2E-4B2C-9415-9BB3F5F75C35}"/>
    <hyperlink ref="F100" r:id="rId67" xr:uid="{852A0490-ED71-4005-91B1-BB3889A75D78}"/>
    <hyperlink ref="F107" r:id="rId68" xr:uid="{FF76754A-AD62-40D7-BD8E-BE9DE028A21E}"/>
    <hyperlink ref="F11" r:id="rId69" xr:uid="{CB094126-B303-4B6C-9ECE-18AF710B6467}"/>
    <hyperlink ref="F159" r:id="rId70" xr:uid="{1FDA4F08-4224-4B96-AD15-3D34E63943BC}"/>
    <hyperlink ref="F24" r:id="rId71" xr:uid="{96C5B09A-8127-4579-A696-B7A46BFE806C}"/>
    <hyperlink ref="F136" r:id="rId72" xr:uid="{A8F5279B-67CC-4FEA-B308-95A4FC6DBBAB}"/>
    <hyperlink ref="F217" r:id="rId73" xr:uid="{14B5E1F1-B80E-4A31-934F-A4A94A07DC37}"/>
    <hyperlink ref="F165" r:id="rId74" xr:uid="{D87B523F-794F-4C96-B030-C492A13781F6}"/>
    <hyperlink ref="F224" r:id="rId75" xr:uid="{59A6731E-1BA2-485E-A8A7-9B02B9F85B2B}"/>
    <hyperlink ref="F51" r:id="rId76" xr:uid="{D0870BAF-512D-47E0-BBAF-74C16C80478D}"/>
    <hyperlink ref="F185" r:id="rId77" xr:uid="{110FA4E9-7A27-4964-A732-4BFD0DEF8F09}"/>
    <hyperlink ref="F18" r:id="rId78" xr:uid="{7338A6C9-DFF7-40CA-9105-540D4A31DCE4}"/>
    <hyperlink ref="F102" r:id="rId79" xr:uid="{1C222FE9-0368-4080-8408-31AC2BFBB54D}"/>
    <hyperlink ref="F83" r:id="rId80" xr:uid="{040B3B02-CF2B-494A-BF81-715126179295}"/>
    <hyperlink ref="F27" r:id="rId81" xr:uid="{98A78308-756E-48B4-A988-2F25DE5421C1}"/>
    <hyperlink ref="F180" r:id="rId82" xr:uid="{58BAC3EF-5AA8-47C5-B98B-EAD320AAF163}"/>
    <hyperlink ref="F128" r:id="rId83" xr:uid="{DC679939-9594-4345-AD92-11E16E1D03BA}"/>
    <hyperlink ref="F8" r:id="rId84" xr:uid="{713DC0A3-F979-4337-BB89-04630E035F22}"/>
    <hyperlink ref="F227" r:id="rId85" xr:uid="{512585F0-EB55-4441-A49C-F5BB715FDD7F}"/>
    <hyperlink ref="F123" r:id="rId86" xr:uid="{3FC613A9-B08C-4778-A6EB-2C085CABD206}"/>
    <hyperlink ref="F237" r:id="rId87" xr:uid="{DC6369DE-B0A3-44B9-A987-16EEAB6C5342}"/>
    <hyperlink ref="F122" r:id="rId88" xr:uid="{24A651F3-49F0-4513-B37F-CBB79E866426}"/>
    <hyperlink ref="F76" r:id="rId89" xr:uid="{DAE3AE59-BC23-4DC0-A76E-07146DA6EC31}"/>
    <hyperlink ref="F199" r:id="rId90" xr:uid="{3F716F69-2C11-4EE5-B442-1A6D09921E40}"/>
    <hyperlink ref="F156" r:id="rId91" xr:uid="{3D619FEC-4E2C-445A-AEA5-EEAD8B581645}"/>
    <hyperlink ref="F38" r:id="rId92" xr:uid="{DEFC7677-EACD-41B6-9AFE-89522EC7DA0D}"/>
    <hyperlink ref="F194" r:id="rId93" xr:uid="{BB29DD49-18C7-43D5-98D2-23398B16587E}"/>
    <hyperlink ref="F126" r:id="rId94" xr:uid="{E4F4E763-F651-4D5C-A808-0D58CFEC7669}"/>
    <hyperlink ref="F247" r:id="rId95" xr:uid="{649EAC4A-DE50-434C-BDD3-0CE8C9A3315C}"/>
    <hyperlink ref="F178" r:id="rId96" xr:uid="{9D82E45E-A89C-4383-89D6-1C58F44ADDDE}"/>
    <hyperlink ref="F220" r:id="rId97" xr:uid="{719236AF-5AC9-4997-9830-51C11E1DB70A}"/>
    <hyperlink ref="F208" r:id="rId98" xr:uid="{D470D5FE-04E7-43F4-99F6-8C46FDBFFDEB}"/>
    <hyperlink ref="F204" r:id="rId99" xr:uid="{958E5A67-7B91-4A57-A215-0865C5BED30D}"/>
    <hyperlink ref="F49" r:id="rId100" xr:uid="{70FC61CB-44C4-4EA2-B4E2-0EC7DA39CF73}"/>
    <hyperlink ref="F97" r:id="rId101" xr:uid="{85BB126C-0413-420A-87D5-47C9B590F03D}"/>
    <hyperlink ref="F92" r:id="rId102" xr:uid="{A6793123-CAC7-44B7-BB0C-1FAD41792809}"/>
    <hyperlink ref="F41" r:id="rId103" xr:uid="{B357495F-03CC-4A00-9DC9-2E256FE460AE}"/>
    <hyperlink ref="F201" r:id="rId104" xr:uid="{06FE45B6-217C-4A09-B11E-57FAD403902E}"/>
    <hyperlink ref="F73" r:id="rId105" xr:uid="{1339B1BE-2452-4019-B838-709C3CFBB508}"/>
    <hyperlink ref="F36" r:id="rId106" xr:uid="{9487984E-0F05-4F0F-92BA-C341D20F323A}"/>
    <hyperlink ref="F111" r:id="rId107" xr:uid="{89CFFCD7-F725-4D60-B917-A4014604E549}"/>
    <hyperlink ref="F233" r:id="rId108" xr:uid="{19F42991-7B78-4945-884C-9235AA4FC2D7}"/>
    <hyperlink ref="F42:F44" r:id="rId109" display="Glen.Weeden@carters.co.nz" xr:uid="{59A22ED5-E8FA-417E-B3A7-C54AF6068845}"/>
    <hyperlink ref="F216" r:id="rId110" xr:uid="{AD27AC89-4B2D-4A29-A5AD-92C98B849C17}"/>
    <hyperlink ref="F68" r:id="rId111" xr:uid="{27122DFF-526C-46CF-94B5-D23C53A89D26}"/>
    <hyperlink ref="F198" r:id="rId112" xr:uid="{8CD0124F-7948-4E0C-9079-387383AEFE52}"/>
    <hyperlink ref="F16" r:id="rId113" xr:uid="{AE3CBA0C-1926-48DD-A901-844BDE6D96EE}"/>
    <hyperlink ref="F72" r:id="rId114" xr:uid="{5C1B5E4C-83EA-4A3A-829D-022AF266B5FD}"/>
    <hyperlink ref="F231" r:id="rId115" xr:uid="{8D3546FD-2602-4589-86EF-C095FB0AC0D5}"/>
    <hyperlink ref="F209" r:id="rId116" xr:uid="{4AD34DE8-9BC6-4F06-B0ED-6C58D4944E3D}"/>
    <hyperlink ref="F47" r:id="rId117" xr:uid="{2CA434FF-49EE-44FF-8452-218CE1DDAFEE}"/>
    <hyperlink ref="F238" r:id="rId118" xr:uid="{FB65F343-FD3C-4813-ADED-158C16D59ED3}"/>
    <hyperlink ref="F110" r:id="rId119" xr:uid="{D759C3F4-825E-480B-A01A-E14AE728CA6D}"/>
    <hyperlink ref="F104" r:id="rId120" xr:uid="{14FC5100-862E-490D-917E-EB0B0B95FF37}"/>
    <hyperlink ref="F124" r:id="rId121" xr:uid="{F2703C82-6359-4603-8A38-E81D8B552DE2}"/>
    <hyperlink ref="F212" r:id="rId122" xr:uid="{05B0F456-39B5-4308-9E1C-970E8DD6494F}"/>
    <hyperlink ref="F60" r:id="rId123" xr:uid="{BA0F6378-76A7-4303-ADD1-F8A46BFCCCC9}"/>
    <hyperlink ref="F133" r:id="rId124" xr:uid="{50A3702A-2D0E-4B6E-BBA1-8F312A6F5FE7}"/>
    <hyperlink ref="F189" r:id="rId125" xr:uid="{23594CF3-9581-4508-B549-DCAC74F8F8B8}"/>
    <hyperlink ref="F197" r:id="rId126" xr:uid="{61A708E4-2CA4-477F-8756-E4CF2857C1F8}"/>
    <hyperlink ref="F21" r:id="rId127" xr:uid="{49B67577-BFA4-4EAD-A5B6-CFFEC56EC046}"/>
    <hyperlink ref="F58" r:id="rId128" xr:uid="{8AA5615D-D21E-4180-80E6-A1151BA03585}"/>
    <hyperlink ref="F90" r:id="rId129" xr:uid="{082881AB-55EF-497E-9B95-176F12E17C8E}"/>
    <hyperlink ref="F88" r:id="rId130" xr:uid="{EF5BB0C3-174C-43B0-ABAD-582BFA8F0F60}"/>
    <hyperlink ref="F42" r:id="rId131" xr:uid="{91FF56A8-706E-418D-9791-E6E631644C0D}"/>
    <hyperlink ref="F52" r:id="rId132" xr:uid="{FABE5976-C640-4E3F-B051-BC59159F1456}"/>
    <hyperlink ref="F140" r:id="rId133" xr:uid="{45C368FF-0FE9-48A4-A4BA-67232835323D}"/>
    <hyperlink ref="F106" r:id="rId134" xr:uid="{5BCB4600-E4D5-4070-938C-2987F6998C01}"/>
    <hyperlink ref="F131" r:id="rId135" xr:uid="{0341E8AC-3BA7-4FA6-8C28-1CD8B47B0323}"/>
    <hyperlink ref="F235" r:id="rId136" xr:uid="{37F2475D-F49E-43C4-B88B-D956E2CCD030}"/>
    <hyperlink ref="F248" r:id="rId137" xr:uid="{4B912DAA-16E8-47C1-9E92-36FC22AA3308}"/>
    <hyperlink ref="F32" r:id="rId138" xr:uid="{8F3ABA21-3FC4-4E8D-8EA4-F3E3AB15D6ED}"/>
    <hyperlink ref="F112" r:id="rId139" xr:uid="{556FB7EA-DFF4-46AD-A74A-BED8DE0C8E77}"/>
    <hyperlink ref="F70" r:id="rId140" xr:uid="{E6BB5971-C747-4566-9A6A-3559672D39D1}"/>
    <hyperlink ref="F143" r:id="rId141" xr:uid="{04EA4145-00D6-47DD-AC11-9A127B5A8AF0}"/>
    <hyperlink ref="F39" r:id="rId142" xr:uid="{94459E70-950F-4836-994B-65C6C653565F}"/>
    <hyperlink ref="F125" r:id="rId143" xr:uid="{AE1CEBE9-D6EA-4D04-9B6D-A712D0A7B510}"/>
    <hyperlink ref="F22" r:id="rId144" xr:uid="{013814F1-15AF-4E73-9DE6-F48B950E3B3B}"/>
    <hyperlink ref="F179" r:id="rId145" xr:uid="{0011AB01-2F8A-4961-A731-3DB8A9BC01DF}"/>
    <hyperlink ref="F34" r:id="rId146" xr:uid="{7024712A-AA48-453E-970D-18CB36E46001}"/>
    <hyperlink ref="F56" r:id="rId147" xr:uid="{46B90C2E-DF5C-475F-A33C-0200038F52CD}"/>
    <hyperlink ref="F121" r:id="rId148" xr:uid="{69BB82DF-620D-4508-8B2F-86C34C6D80CF}"/>
    <hyperlink ref="F205" r:id="rId149" xr:uid="{566AE0AB-FFDA-49D8-B9BE-40E3904B1005}"/>
    <hyperlink ref="F99" r:id="rId150" xr:uid="{256B40F4-EECF-4A1D-ADCD-BA6FC60B48CE}"/>
    <hyperlink ref="F150" r:id="rId151" xr:uid="{16338CF5-8A9C-4AA6-9047-B7B4DC0B88BC}"/>
    <hyperlink ref="F78" r:id="rId152" xr:uid="{CA3AB37F-640B-4933-858E-C1150B5EF5C6}"/>
    <hyperlink ref="F23" r:id="rId153" xr:uid="{352920A7-6520-487D-AB1F-1A55A2C98281}"/>
    <hyperlink ref="F251" r:id="rId154" xr:uid="{F90E0695-129B-4704-B01F-0A4E472496C0}"/>
    <hyperlink ref="F33" r:id="rId155" xr:uid="{83CBE93C-43B5-4312-8310-BD382443ED6C}"/>
    <hyperlink ref="F211" r:id="rId156" xr:uid="{1FA2B343-A96C-43EC-B707-B68C5873E7E3}"/>
    <hyperlink ref="F17" r:id="rId157" xr:uid="{D09A3271-F9CF-488E-9163-46D0C6D705DF}"/>
    <hyperlink ref="F57" r:id="rId158" xr:uid="{D604B622-90E0-4A05-A020-A45D233D52C7}"/>
    <hyperlink ref="F66" r:id="rId159" xr:uid="{2790DCD4-F72A-46B5-A689-4CD09A450726}"/>
    <hyperlink ref="F207" r:id="rId160" xr:uid="{92209B25-95BB-4FA7-A702-60083AC0C343}"/>
    <hyperlink ref="F225" r:id="rId161" xr:uid="{D42795F2-6D6C-4200-8F2B-BFA9100EA389}"/>
    <hyperlink ref="F228" r:id="rId162" xr:uid="{B0FE43BD-0453-4753-8F5E-E765DCEE9DD8}"/>
    <hyperlink ref="F135" r:id="rId163" xr:uid="{732C0501-39EE-4B9E-98BF-7310AD43111E}"/>
    <hyperlink ref="F186" r:id="rId164" xr:uid="{9E7EDE86-3A33-45C6-B18D-20247A204187}"/>
    <hyperlink ref="F116" r:id="rId165" xr:uid="{7524A6A3-10B6-4FED-B7E1-4A944BF93BCA}"/>
    <hyperlink ref="F130" r:id="rId166" xr:uid="{0A24763B-2FB3-48CA-BB58-0D7A299E21F7}"/>
    <hyperlink ref="F19" r:id="rId167" xr:uid="{F699972E-B28B-4681-9E0A-1C176C701E23}"/>
    <hyperlink ref="F155" r:id="rId168" xr:uid="{436D03A1-7921-4CC8-9D7E-78E2E9C7357B}"/>
    <hyperlink ref="F170" r:id="rId169" xr:uid="{DD65568A-3AFB-4BB4-8520-8FC218196CBF}"/>
    <hyperlink ref="F93" r:id="rId170" xr:uid="{1249CF25-2667-4CD3-938E-DAB3AB4B1939}"/>
    <hyperlink ref="F175" r:id="rId171" xr:uid="{1443332E-C6C0-49EF-AC91-321E3D41BAEE}"/>
    <hyperlink ref="F153" r:id="rId172" xr:uid="{3652F97F-0CDF-4786-8BCA-98780329D577}"/>
    <hyperlink ref="F162" r:id="rId173" xr:uid="{8C767DE8-AF32-4DE7-B2A9-506E36EA89C6}"/>
    <hyperlink ref="F245" r:id="rId174" display="mailto:lcocking@wastemanagement.co.nz" xr:uid="{A9DC6048-6C40-41D7-A0FB-92FC2F7028DB}"/>
    <hyperlink ref="F206" r:id="rId175" xr:uid="{C73AE1AD-B81B-4E06-A30A-86C97A922BC7}"/>
    <hyperlink ref="F203" r:id="rId176" xr:uid="{087891B9-D7A1-413B-B44B-FF7B574D4E5C}"/>
    <hyperlink ref="F182" r:id="rId177" xr:uid="{83A0EEFB-20B5-4238-B1B1-CF7F0FA7D625}"/>
    <hyperlink ref="F181" r:id="rId178" xr:uid="{038AB251-BDB5-434F-8DC4-D4716A0518E9}"/>
    <hyperlink ref="F119" r:id="rId179" xr:uid="{79559ADC-ED07-4A94-9368-8793835732A2}"/>
    <hyperlink ref="F219" r:id="rId180" xr:uid="{BFD4C3DE-3B2F-4213-967A-9123ED14AA08}"/>
    <hyperlink ref="F20" r:id="rId181" xr:uid="{FD615DEF-E285-432C-9275-57B1EC5B1F54}"/>
    <hyperlink ref="F139" r:id="rId182" xr:uid="{AF83A39B-D522-41EE-9BBD-067F7A46F15D}"/>
    <hyperlink ref="F188" r:id="rId183" xr:uid="{DF5B6301-4E7B-4818-907D-BAEF9DE527F6}"/>
    <hyperlink ref="F200" r:id="rId184" xr:uid="{3647B0C4-6980-46DC-9FDC-7B6760EFA80D}"/>
    <hyperlink ref="F53" r:id="rId185" xr:uid="{A9ED0D89-DAF1-463D-A6A3-ABEDFD8EE34D}"/>
    <hyperlink ref="F91" r:id="rId186" xr:uid="{C354EF79-B75C-48D5-81D7-3F2315F8C3D3}"/>
    <hyperlink ref="F160" r:id="rId187" xr:uid="{88D0AC3D-D1A5-4B40-A9E3-5A10005823BE}"/>
    <hyperlink ref="F223" r:id="rId188" xr:uid="{D8C40C2C-9604-419B-B4EB-ABB41C2AF997}"/>
    <hyperlink ref="F158" r:id="rId189" xr:uid="{01A3D77A-4116-4F1E-A500-00FB902547C7}"/>
    <hyperlink ref="F10" r:id="rId190" xr:uid="{4DDB09B8-9E67-43FD-9DE9-372205DBEA3D}"/>
    <hyperlink ref="F69" r:id="rId191" xr:uid="{2A586233-0795-4D2B-A05D-8B912F9C01A2}"/>
    <hyperlink ref="F86" r:id="rId192" xr:uid="{DBD0DCA5-8441-428B-B80A-05F0D759D1B3}"/>
    <hyperlink ref="F250" r:id="rId193" xr:uid="{ADA869B5-3A5E-47A5-BE90-FFD999429E03}"/>
    <hyperlink ref="F176" r:id="rId194" xr:uid="{0EDFB369-2F32-4CB2-9F80-BD0D1F3C51FF}"/>
    <hyperlink ref="F37" r:id="rId195" xr:uid="{5C0C2E1F-EEA5-4A13-80AA-D80E94C08020}"/>
    <hyperlink ref="F183" r:id="rId196" xr:uid="{E9440A60-E6DF-4743-9726-3930BAB2E1A2}"/>
    <hyperlink ref="F98" r:id="rId197" xr:uid="{3C4FAA15-FB83-489B-BFF4-D362A98EFC71}"/>
    <hyperlink ref="F48" r:id="rId198" xr:uid="{2D9A85A5-0C7F-4A98-8A80-6DFC1340DA6C}"/>
    <hyperlink ref="F232" r:id="rId199" xr:uid="{4990DEF2-15E0-4DD6-ACEE-85BD325AFA02}"/>
    <hyperlink ref="F154" r:id="rId200" xr:uid="{601C3AE6-9BC0-4EF2-B69A-660E971F87F9}"/>
    <hyperlink ref="F80" r:id="rId201" xr:uid="{AB6F0D97-FBDB-4433-8DED-E01C4232F6D9}"/>
    <hyperlink ref="F127" r:id="rId202" xr:uid="{72C6C8F2-DFB3-4055-A3F1-2AD44C88CD06}"/>
    <hyperlink ref="F105" r:id="rId203" xr:uid="{6942E235-EB1C-47BD-8B10-9774DBDDBEF2}"/>
    <hyperlink ref="F12" r:id="rId204" xr:uid="{72AD3B1C-2F75-4145-9791-064763DC325A}"/>
    <hyperlink ref="F46" r:id="rId205" xr:uid="{C12EE736-D547-4669-BFB6-3FEDBD0BB78A}"/>
    <hyperlink ref="F117" r:id="rId206" xr:uid="{212DFE37-2EC7-4812-9D27-3148D110EEBA}"/>
    <hyperlink ref="F95" r:id="rId207" xr:uid="{2EC0F2F4-06A6-4FCD-ADFC-804368FBE845}"/>
    <hyperlink ref="F146" r:id="rId208" xr:uid="{1E66C405-DB01-417F-B4E1-B13100C35958}"/>
    <hyperlink ref="F145" r:id="rId209" xr:uid="{246864DE-4CB0-4E19-87CE-D9806A30B169}"/>
    <hyperlink ref="F191" r:id="rId210" xr:uid="{EE953D46-019E-4652-A7DD-50C4F07E332E}"/>
    <hyperlink ref="F226" r:id="rId211" xr:uid="{A05F85E0-6E3D-494E-97E1-254AB1CB5B12}"/>
    <hyperlink ref="F96" r:id="rId212" xr:uid="{1553B31F-3D18-41DA-AA2C-7F8197348036}"/>
    <hyperlink ref="F229" r:id="rId213" xr:uid="{C6A07A67-E386-43DC-A537-92D4430CADCB}"/>
    <hyperlink ref="F79" r:id="rId214" xr:uid="{4CAE3A07-01DA-46B3-A489-DE7DDB9CED64}"/>
    <hyperlink ref="F241" r:id="rId215" xr:uid="{EB8C07AD-923B-4965-AF09-A95A5247C41F}"/>
    <hyperlink ref="F7" r:id="rId216" xr:uid="{2E236A5B-B12C-4E54-BD9E-751FACC23F89}"/>
    <hyperlink ref="F222" r:id="rId217" xr:uid="{C99F2E61-1DF2-4BEF-A190-75D76D1AB308}"/>
    <hyperlink ref="F195" r:id="rId218" xr:uid="{EFD95669-DB2C-4E86-BC5B-FC996B68AC12}"/>
    <hyperlink ref="F157" r:id="rId219" xr:uid="{FF7F14A7-D448-4FBD-863A-E65BEC6BE88D}"/>
    <hyperlink ref="F234" r:id="rId220" xr:uid="{E1981900-1301-4A95-953D-18CBFC8A0EEB}"/>
    <hyperlink ref="F151" r:id="rId221" xr:uid="{C6D4B85D-2AC7-4DE6-8580-BBF4DD8E06B2}"/>
    <hyperlink ref="F230" r:id="rId222" xr:uid="{F4A0F4F7-6029-4DE6-825E-AC39BA362E83}"/>
    <hyperlink ref="F196" r:id="rId223" xr:uid="{B9935C4F-98A4-4F0B-9EA4-F3E154E79E96}"/>
    <hyperlink ref="F84" r:id="rId224" xr:uid="{F11646FD-CF0F-4E51-8239-7AFD5F5A7078}"/>
    <hyperlink ref="F147" r:id="rId225" display="mailto:orders@brickandstone.co.nz" xr:uid="{73FFA054-51C3-4CA0-B663-0EA9463EA63C}"/>
    <hyperlink ref="F164" r:id="rId226" xr:uid="{5C4C9067-3CD4-4A51-A6F8-7A5A7E5F787F}"/>
    <hyperlink ref="F44" r:id="rId227" xr:uid="{09CE21A0-479B-4F67-9762-3BDE1A8ED058}"/>
    <hyperlink ref="F177" r:id="rId228" xr:uid="{98491D46-DC63-46FA-92A3-A718058A499F}"/>
    <hyperlink ref="F244" r:id="rId229" xr:uid="{2F58A657-7EA2-4D62-9172-2F5455597B0B}"/>
    <hyperlink ref="F249" r:id="rId230" xr:uid="{9DE1B498-E4BD-4806-84A4-8F0DBBE2CE0B}"/>
    <hyperlink ref="F45" r:id="rId231" display="Glen.Weeden@carters.co.nz" xr:uid="{911D421C-9661-4E8A-A0B9-BBEB0F56A98D}"/>
  </hyperlinks>
  <pageMargins left="0.75" right="0.75" top="1" bottom="1" header="0.5" footer="0.5"/>
  <pageSetup paperSize="8" orientation="landscape" r:id="rId232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70D14A2E2FD44BB307EEAB1E548EC7" ma:contentTypeVersion="12" ma:contentTypeDescription="Create a new document." ma:contentTypeScope="" ma:versionID="2b811c88a2af10f59319b5502e89f6bd">
  <xsd:schema xmlns:xsd="http://www.w3.org/2001/XMLSchema" xmlns:xs="http://www.w3.org/2001/XMLSchema" xmlns:p="http://schemas.microsoft.com/office/2006/metadata/properties" xmlns:ns2="aedc23a4-6647-4b2d-a12f-859b63ea1da2" xmlns:ns3="f305acf5-4919-49f0-afab-810a94375a26" targetNamespace="http://schemas.microsoft.com/office/2006/metadata/properties" ma:root="true" ma:fieldsID="64cfcbc001ceb25e48af97290e1cb302" ns2:_="" ns3:_="">
    <xsd:import namespace="aedc23a4-6647-4b2d-a12f-859b63ea1da2"/>
    <xsd:import namespace="f305acf5-4919-49f0-afab-810a94375a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c23a4-6647-4b2d-a12f-859b63ea1d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05acf5-4919-49f0-afab-810a94375a2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710308D5-852D-44C2-8E9B-F8F4764DE504}">
  <ds:schemaRefs/>
</ds:datastoreItem>
</file>

<file path=customXml/itemProps2.xml><?xml version="1.0" encoding="utf-8"?>
<ds:datastoreItem xmlns:ds="http://schemas.openxmlformats.org/officeDocument/2006/customXml" ds:itemID="{136060B2-5631-4134-8EA2-0E01EB6BB09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03AFBA-77D4-476F-930C-106FDFC31809}">
  <ds:schemaRefs/>
</ds:datastoreItem>
</file>

<file path=customXml/itemProps4.xml><?xml version="1.0" encoding="utf-8"?>
<ds:datastoreItem xmlns:ds="http://schemas.openxmlformats.org/officeDocument/2006/customXml" ds:itemID="{502F1561-20DA-4FF5-AF33-4C0E1768D8DF}">
  <ds:schemaRefs/>
</ds:datastoreItem>
</file>

<file path=customXml/itemProps5.xml><?xml version="1.0" encoding="utf-8"?>
<ds:datastoreItem xmlns:ds="http://schemas.openxmlformats.org/officeDocument/2006/customXml" ds:itemID="{73BC2E66-0D06-4DD0-873D-8B04C61279F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aedc23a4-6647-4b2d-a12f-859b63ea1da2"/>
    <ds:schemaRef ds:uri="f305acf5-4919-49f0-afab-810a94375a26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.xml><?xml version="1.0" encoding="utf-8"?>
<ds:datastoreItem xmlns:ds="http://schemas.openxmlformats.org/officeDocument/2006/customXml" ds:itemID="{422A7BFE-16A3-4A02-B8BE-9E39D240E30E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E538A973-9F41-44ED-8664-EFA5BF48E4AE}">
  <ds:schemaRefs/>
</ds:datastoreItem>
</file>

<file path=customXml/itemProps8.xml><?xml version="1.0" encoding="utf-8"?>
<ds:datastoreItem xmlns:ds="http://schemas.openxmlformats.org/officeDocument/2006/customXml" ds:itemID="{CDC0959A-B564-4EEC-932A-53046858F1C0}">
  <ds:schemaRefs/>
</ds:datastoreItem>
</file>

<file path=customXml/itemProps9.xml><?xml version="1.0" encoding="utf-8"?>
<ds:datastoreItem xmlns:ds="http://schemas.openxmlformats.org/officeDocument/2006/customXml" ds:itemID="{5CB3E033-7329-4B8B-82A6-BD09341497D7}">
  <ds:schemaRefs/>
</ds:datastoreItem>
</file>

<file path=customXml/itemProps10.xml><?xml version="1.0" encoding="utf-8"?>
<ds:datastoreItem xmlns:ds="http://schemas.openxmlformats.org/officeDocument/2006/customXml" ds:itemID="{7D8AE1EC-4B0F-4204-80F3-9E110F5B48B5}">
  <ds:schemaRefs/>
</ds:datastoreItem>
</file>

<file path=customXml/itemProps11.xml><?xml version="1.0" encoding="utf-8"?>
<ds:datastoreItem xmlns:ds="http://schemas.openxmlformats.org/officeDocument/2006/customXml" ds:itemID="{017D73A0-368D-4945-85CC-162E7E256492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12.xml><?xml version="1.0" encoding="utf-8"?>
<ds:datastoreItem xmlns:ds="http://schemas.openxmlformats.org/officeDocument/2006/customXml" ds:itemID="{3A656CF9-17C0-4A44-A4C8-7A9299BE004D}">
  <ds:schemaRefs/>
</ds:datastoreItem>
</file>

<file path=customXml/itemProps13.xml><?xml version="1.0" encoding="utf-8"?>
<ds:datastoreItem xmlns:ds="http://schemas.openxmlformats.org/officeDocument/2006/customXml" ds:itemID="{8CC6024F-0511-4E3B-8F28-7708CA8C5B3B}">
  <ds:schemaRefs/>
</ds:datastoreItem>
</file>

<file path=customXml/itemProps14.xml><?xml version="1.0" encoding="utf-8"?>
<ds:datastoreItem xmlns:ds="http://schemas.openxmlformats.org/officeDocument/2006/customXml" ds:itemID="{A061A0AD-EEBF-4A43-A938-5C9BC209A240}">
  <ds:schemaRefs/>
</ds:datastoreItem>
</file>

<file path=customXml/itemProps15.xml><?xml version="1.0" encoding="utf-8"?>
<ds:datastoreItem xmlns:ds="http://schemas.openxmlformats.org/officeDocument/2006/customXml" ds:itemID="{B5977300-068B-47AE-8107-2B878B83045E}">
  <ds:schemaRefs/>
</ds:datastoreItem>
</file>

<file path=customXml/itemProps16.xml><?xml version="1.0" encoding="utf-8"?>
<ds:datastoreItem xmlns:ds="http://schemas.openxmlformats.org/officeDocument/2006/customXml" ds:itemID="{333EB650-6A1E-4E9D-858A-DA0DBB80B2EE}">
  <ds:schemaRefs/>
</ds:datastoreItem>
</file>

<file path=customXml/itemProps17.xml><?xml version="1.0" encoding="utf-8"?>
<ds:datastoreItem xmlns:ds="http://schemas.openxmlformats.org/officeDocument/2006/customXml" ds:itemID="{B4460512-09FA-4584-88BD-E8E3ACAB9FA7}">
  <ds:schemaRefs/>
</ds:datastoreItem>
</file>

<file path=customXml/itemProps18.xml><?xml version="1.0" encoding="utf-8"?>
<ds:datastoreItem xmlns:ds="http://schemas.openxmlformats.org/officeDocument/2006/customXml" ds:itemID="{4ABC9E05-C54B-471E-8761-3BD0CFC81DD3}">
  <ds:schemaRefs/>
</ds:datastoreItem>
</file>

<file path=customXml/itemProps19.xml><?xml version="1.0" encoding="utf-8"?>
<ds:datastoreItem xmlns:ds="http://schemas.openxmlformats.org/officeDocument/2006/customXml" ds:itemID="{53E2A4E6-5016-4E8A-B5D3-B641EEBB1D31}">
  <ds:schemaRefs/>
</ds:datastoreItem>
</file>

<file path=customXml/itemProps20.xml><?xml version="1.0" encoding="utf-8"?>
<ds:datastoreItem xmlns:ds="http://schemas.openxmlformats.org/officeDocument/2006/customXml" ds:itemID="{9703666B-CD53-4A29-9E95-1ED9458452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197</vt:i4>
      </vt:variant>
      <vt:variant>
        <vt:lpstr>Named Ranges</vt:lpstr>
      </vt:variant>
      <vt:variant>
        <vt:i4>99</vt:i4>
      </vt:variant>
    </vt:vector>
  </HeadingPairs>
  <TitlesOfParts>
    <vt:vector size="296" baseType="lpstr">
      <vt:lpstr>Nav</vt:lpstr>
      <vt:lpstr>XML</vt:lpstr>
      <vt:lpstr>Main Sheet</vt:lpstr>
      <vt:lpstr>Main Item List</vt:lpstr>
      <vt:lpstr>Cost Centres</vt:lpstr>
      <vt:lpstr>Labour Detailed</vt:lpstr>
      <vt:lpstr>Labour Summary</vt:lpstr>
      <vt:lpstr>240 Labour Contract</vt:lpstr>
      <vt:lpstr>240 csv</vt:lpstr>
      <vt:lpstr>070 Temp Power</vt:lpstr>
      <vt:lpstr>070 csv</vt:lpstr>
      <vt:lpstr>089.1 H&amp;S Management</vt:lpstr>
      <vt:lpstr>089_1 csv</vt:lpstr>
      <vt:lpstr>089.2 Temp Site Fence </vt:lpstr>
      <vt:lpstr>089_2 csv</vt:lpstr>
      <vt:lpstr>080 Skips</vt:lpstr>
      <vt:lpstr>080 csv</vt:lpstr>
      <vt:lpstr>085 Site Toilet</vt:lpstr>
      <vt:lpstr>085 csv</vt:lpstr>
      <vt:lpstr>105 Excavation &amp; Site Prep</vt:lpstr>
      <vt:lpstr>105 csv</vt:lpstr>
      <vt:lpstr>105.1 Excavation Deck Footings</vt:lpstr>
      <vt:lpstr>105_1 csv</vt:lpstr>
      <vt:lpstr>030 Engineer</vt:lpstr>
      <vt:lpstr>030 csv</vt:lpstr>
      <vt:lpstr>575 Contractor</vt:lpstr>
      <vt:lpstr>575 csv</vt:lpstr>
      <vt:lpstr>575.1 Concrete</vt:lpstr>
      <vt:lpstr>575_1 csv</vt:lpstr>
      <vt:lpstr>150 Concrete Footings</vt:lpstr>
      <vt:lpstr>150 csv</vt:lpstr>
      <vt:lpstr>195 RibRaft Floor</vt:lpstr>
      <vt:lpstr>195 csv</vt:lpstr>
      <vt:lpstr>200 Concrete Pump</vt:lpstr>
      <vt:lpstr>200 csv</vt:lpstr>
      <vt:lpstr>180 Blocklayer</vt:lpstr>
      <vt:lpstr>180 csv</vt:lpstr>
      <vt:lpstr>210.2 Block Waterproofing</vt:lpstr>
      <vt:lpstr>210_2 csv</vt:lpstr>
      <vt:lpstr>215 Concrete Placing</vt:lpstr>
      <vt:lpstr>215 csv</vt:lpstr>
      <vt:lpstr>575.2 Retaining - C1</vt:lpstr>
      <vt:lpstr>575_2 csv</vt:lpstr>
      <vt:lpstr>160 Steel - C1</vt:lpstr>
      <vt:lpstr>160 csv</vt:lpstr>
      <vt:lpstr>210.1 Dazzle - C1</vt:lpstr>
      <vt:lpstr>210_1 csv </vt:lpstr>
      <vt:lpstr>210 Foundation Hware - C1</vt:lpstr>
      <vt:lpstr>210 csv</vt:lpstr>
      <vt:lpstr>135 Subfloor Framing - C1</vt:lpstr>
      <vt:lpstr>135 csv</vt:lpstr>
      <vt:lpstr>235 Framing Timber - C1</vt:lpstr>
      <vt:lpstr>235 csv</vt:lpstr>
      <vt:lpstr>245 Framing Hware - C1</vt:lpstr>
      <vt:lpstr>245 csv</vt:lpstr>
      <vt:lpstr>140 Subfloor Hware - C1</vt:lpstr>
      <vt:lpstr>140 csv</vt:lpstr>
      <vt:lpstr>135.1 Decking - C2</vt:lpstr>
      <vt:lpstr>135_1 csv</vt:lpstr>
      <vt:lpstr>245.1 Framing Hware - C2</vt:lpstr>
      <vt:lpstr>245_1 csv</vt:lpstr>
      <vt:lpstr>295 Exterior Finishes - C2</vt:lpstr>
      <vt:lpstr>295 csv</vt:lpstr>
      <vt:lpstr>295.1 Glass Balustrade</vt:lpstr>
      <vt:lpstr>295_1 csv</vt:lpstr>
      <vt:lpstr>385 Exterior Cladding - C2</vt:lpstr>
      <vt:lpstr>385 csv</vt:lpstr>
      <vt:lpstr>380.1 Flashings - C2 </vt:lpstr>
      <vt:lpstr>380_1 csv</vt:lpstr>
      <vt:lpstr>490 Plumbing Hware - C2</vt:lpstr>
      <vt:lpstr>490 csv</vt:lpstr>
      <vt:lpstr>490.1 Plumbing Hware - C2</vt:lpstr>
      <vt:lpstr>490_1 csv</vt:lpstr>
      <vt:lpstr>490.7 Plumbing Hware - C3</vt:lpstr>
      <vt:lpstr>490_7 csv</vt:lpstr>
      <vt:lpstr>490.2 Plumbing Hware - C3</vt:lpstr>
      <vt:lpstr>490_2 csv</vt:lpstr>
      <vt:lpstr>490.3 Plumbing Hware</vt:lpstr>
      <vt:lpstr>490_3 csv</vt:lpstr>
      <vt:lpstr>230 Frame &amp; Truss</vt:lpstr>
      <vt:lpstr>230 csv</vt:lpstr>
      <vt:lpstr>260 Structural Steel</vt:lpstr>
      <vt:lpstr>260 csv</vt:lpstr>
      <vt:lpstr>100 Scaffold</vt:lpstr>
      <vt:lpstr>100 csv</vt:lpstr>
      <vt:lpstr>100.1 Edge Protection</vt:lpstr>
      <vt:lpstr>100_1 csv</vt:lpstr>
      <vt:lpstr>088 Safety Nets</vt:lpstr>
      <vt:lpstr>088 csv</vt:lpstr>
      <vt:lpstr>495 Plumber</vt:lpstr>
      <vt:lpstr>495 csv</vt:lpstr>
      <vt:lpstr>475 Electrical</vt:lpstr>
      <vt:lpstr>475 csv</vt:lpstr>
      <vt:lpstr>475.1 Ventilation</vt:lpstr>
      <vt:lpstr>475_1 csv</vt:lpstr>
      <vt:lpstr>470 Heat Pump</vt:lpstr>
      <vt:lpstr>470 csv</vt:lpstr>
      <vt:lpstr>470.3  Fire Supply </vt:lpstr>
      <vt:lpstr>470_3 csv</vt:lpstr>
      <vt:lpstr>470.2 Fire - Install</vt:lpstr>
      <vt:lpstr>470_2 csv</vt:lpstr>
      <vt:lpstr>505 Gas Supply</vt:lpstr>
      <vt:lpstr>505 csv</vt:lpstr>
      <vt:lpstr>505.1 Gas Install</vt:lpstr>
      <vt:lpstr>505_1 csv</vt:lpstr>
      <vt:lpstr>495.1 Solar Hot Water</vt:lpstr>
      <vt:lpstr>495_1 csv</vt:lpstr>
      <vt:lpstr>300 Fascia &amp; Gutter</vt:lpstr>
      <vt:lpstr>300 csv</vt:lpstr>
      <vt:lpstr>320 Coloursteel Roof</vt:lpstr>
      <vt:lpstr>320 csv</vt:lpstr>
      <vt:lpstr>340 Tile Roof</vt:lpstr>
      <vt:lpstr>340 csv</vt:lpstr>
      <vt:lpstr>380 Flashings</vt:lpstr>
      <vt:lpstr>380 csv</vt:lpstr>
      <vt:lpstr>355 Aluminium Joinery</vt:lpstr>
      <vt:lpstr>355 csv</vt:lpstr>
      <vt:lpstr>550 Drainlayer</vt:lpstr>
      <vt:lpstr>550 csv</vt:lpstr>
      <vt:lpstr>305 Bricks</vt:lpstr>
      <vt:lpstr>305 csv</vt:lpstr>
      <vt:lpstr>310 Bricklayer</vt:lpstr>
      <vt:lpstr>310 csv</vt:lpstr>
      <vt:lpstr>310.1 Schist</vt:lpstr>
      <vt:lpstr>310_1 csv</vt:lpstr>
      <vt:lpstr>395 Exterior Plaster</vt:lpstr>
      <vt:lpstr>395 csv</vt:lpstr>
      <vt:lpstr>400 Garage Door</vt:lpstr>
      <vt:lpstr>400 csv</vt:lpstr>
      <vt:lpstr>405 Interior Doors</vt:lpstr>
      <vt:lpstr>405 csv</vt:lpstr>
      <vt:lpstr>405.1 Cavity Sliders</vt:lpstr>
      <vt:lpstr>405_1 csv</vt:lpstr>
      <vt:lpstr>405.2 Bi-Fold Doors</vt:lpstr>
      <vt:lpstr>405_2 csv</vt:lpstr>
      <vt:lpstr>440 Gib Stopper</vt:lpstr>
      <vt:lpstr>440 csv</vt:lpstr>
      <vt:lpstr>460 Shower Install</vt:lpstr>
      <vt:lpstr>460 csv</vt:lpstr>
      <vt:lpstr>455 Kitchen Joinery</vt:lpstr>
      <vt:lpstr>455 csv</vt:lpstr>
      <vt:lpstr>455.1 Rangehood Duct</vt:lpstr>
      <vt:lpstr>455_1 csv</vt:lpstr>
      <vt:lpstr>535 Interior Painting</vt:lpstr>
      <vt:lpstr>535 csv</vt:lpstr>
      <vt:lpstr>535.1 Exterior Painting</vt:lpstr>
      <vt:lpstr>535_1 csv</vt:lpstr>
      <vt:lpstr>545 Wardrobes</vt:lpstr>
      <vt:lpstr>545 csv</vt:lpstr>
      <vt:lpstr>525.2 Floorsanding</vt:lpstr>
      <vt:lpstr>525_2 csv</vt:lpstr>
      <vt:lpstr>510 Tiles</vt:lpstr>
      <vt:lpstr>510 csv</vt:lpstr>
      <vt:lpstr>530 Vinyl </vt:lpstr>
      <vt:lpstr>530 csv</vt:lpstr>
      <vt:lpstr>525 Carpet </vt:lpstr>
      <vt:lpstr>525 csv</vt:lpstr>
      <vt:lpstr>555 Siteworks</vt:lpstr>
      <vt:lpstr>555 csv</vt:lpstr>
      <vt:lpstr>350 Insulation</vt:lpstr>
      <vt:lpstr>350 csv</vt:lpstr>
      <vt:lpstr>410 Interior Linings - C3</vt:lpstr>
      <vt:lpstr>410 csv</vt:lpstr>
      <vt:lpstr>410 Interior Linings - take off</vt:lpstr>
      <vt:lpstr>240 GIB Fixer</vt:lpstr>
      <vt:lpstr>240 csv </vt:lpstr>
      <vt:lpstr>425.1 Attic Stairs - C3</vt:lpstr>
      <vt:lpstr>425_1 csv</vt:lpstr>
      <vt:lpstr>435.1 Lockbox - C3</vt:lpstr>
      <vt:lpstr>435_1 csv</vt:lpstr>
      <vt:lpstr>425 Interior Finishes - C3</vt:lpstr>
      <vt:lpstr>425 csv</vt:lpstr>
      <vt:lpstr>425.2 Interior - Exterior Stair</vt:lpstr>
      <vt:lpstr>425_2 csv</vt:lpstr>
      <vt:lpstr>470.1 Hometech - Solatube</vt:lpstr>
      <vt:lpstr>470_1 csv</vt:lpstr>
      <vt:lpstr>435 Interior Hware - C4</vt:lpstr>
      <vt:lpstr>435 csv</vt:lpstr>
      <vt:lpstr>465 Kitchen Appliances </vt:lpstr>
      <vt:lpstr>465 csv</vt:lpstr>
      <vt:lpstr>465.1 Integrated Rangehood</vt:lpstr>
      <vt:lpstr>465_1 csv</vt:lpstr>
      <vt:lpstr>490.4 Plumbing Hware - C4</vt:lpstr>
      <vt:lpstr>490_4 csv</vt:lpstr>
      <vt:lpstr>490.5 Plumbing Hware</vt:lpstr>
      <vt:lpstr>490_5 csv</vt:lpstr>
      <vt:lpstr>490.6 Water Tanks</vt:lpstr>
      <vt:lpstr>490_6 csv</vt:lpstr>
      <vt:lpstr>545.1 Glass &amp; Mirrors</vt:lpstr>
      <vt:lpstr>545_1 csv</vt:lpstr>
      <vt:lpstr>605 Cleaning</vt:lpstr>
      <vt:lpstr>605 csv</vt:lpstr>
      <vt:lpstr>555.1 Hydration</vt:lpstr>
      <vt:lpstr>555_1 csv</vt:lpstr>
      <vt:lpstr>001 3D Crystal</vt:lpstr>
      <vt:lpstr>001 csv</vt:lpstr>
      <vt:lpstr>Suppliers</vt:lpstr>
      <vt:lpstr>'001 3D Crystal'!Print_Area</vt:lpstr>
      <vt:lpstr>'030 Engineer'!Print_Area</vt:lpstr>
      <vt:lpstr>'070 Temp Power'!Print_Area</vt:lpstr>
      <vt:lpstr>'080 Skips'!Print_Area</vt:lpstr>
      <vt:lpstr>'085 Site Toilet'!Print_Area</vt:lpstr>
      <vt:lpstr>'088 Safety Nets'!Print_Area</vt:lpstr>
      <vt:lpstr>'089.1 H&amp;S Management'!Print_Area</vt:lpstr>
      <vt:lpstr>'089.2 Temp Site Fence '!Print_Area</vt:lpstr>
      <vt:lpstr>'100 Scaffold'!Print_Area</vt:lpstr>
      <vt:lpstr>'100.1 Edge Protection'!Print_Area</vt:lpstr>
      <vt:lpstr>'105 Excavation &amp; Site Prep'!Print_Area</vt:lpstr>
      <vt:lpstr>'105.1 Excavation Deck Footings'!Print_Area</vt:lpstr>
      <vt:lpstr>'135 Subfloor Framing - C1'!Print_Area</vt:lpstr>
      <vt:lpstr>'135.1 Decking - C2'!Print_Area</vt:lpstr>
      <vt:lpstr>'140 Subfloor Hware - C1'!Print_Area</vt:lpstr>
      <vt:lpstr>'150 Concrete Footings'!Print_Area</vt:lpstr>
      <vt:lpstr>'160 Steel - C1'!Print_Area</vt:lpstr>
      <vt:lpstr>'180 Blocklayer'!Print_Area</vt:lpstr>
      <vt:lpstr>'195 RibRaft Floor'!Print_Area</vt:lpstr>
      <vt:lpstr>'200 Concrete Pump'!Print_Area</vt:lpstr>
      <vt:lpstr>'210 Foundation Hware - C1'!Print_Area</vt:lpstr>
      <vt:lpstr>'210.1 Dazzle - C1'!Print_Area</vt:lpstr>
      <vt:lpstr>'210.2 Block Waterproofing'!Print_Area</vt:lpstr>
      <vt:lpstr>'215 Concrete Placing'!Print_Area</vt:lpstr>
      <vt:lpstr>'230 Frame &amp; Truss'!Print_Area</vt:lpstr>
      <vt:lpstr>'235 Framing Timber - C1'!Print_Area</vt:lpstr>
      <vt:lpstr>'240 GIB Fixer'!Print_Area</vt:lpstr>
      <vt:lpstr>'240 Labour Contract'!Print_Area</vt:lpstr>
      <vt:lpstr>'245 Framing Hware - C1'!Print_Area</vt:lpstr>
      <vt:lpstr>'245.1 Framing Hware - C2'!Print_Area</vt:lpstr>
      <vt:lpstr>'260 Structural Steel'!Print_Area</vt:lpstr>
      <vt:lpstr>'295 Exterior Finishes - C2'!Print_Area</vt:lpstr>
      <vt:lpstr>'295.1 Glass Balustrade'!Print_Area</vt:lpstr>
      <vt:lpstr>'300 Fascia &amp; Gutter'!Print_Area</vt:lpstr>
      <vt:lpstr>'305 Bricks'!Print_Area</vt:lpstr>
      <vt:lpstr>'310 Bricklayer'!Print_Area</vt:lpstr>
      <vt:lpstr>'310.1 Schist'!Print_Area</vt:lpstr>
      <vt:lpstr>'320 Coloursteel Roof'!Print_Area</vt:lpstr>
      <vt:lpstr>'340 Tile Roof'!Print_Area</vt:lpstr>
      <vt:lpstr>'350 Insulation'!Print_Area</vt:lpstr>
      <vt:lpstr>'355 Aluminium Joinery'!Print_Area</vt:lpstr>
      <vt:lpstr>'380 Flashings'!Print_Area</vt:lpstr>
      <vt:lpstr>'380.1 Flashings - C2 '!Print_Area</vt:lpstr>
      <vt:lpstr>'385 Exterior Cladding - C2'!Print_Area</vt:lpstr>
      <vt:lpstr>'395 Exterior Plaster'!Print_Area</vt:lpstr>
      <vt:lpstr>'400 Garage Door'!Print_Area</vt:lpstr>
      <vt:lpstr>'405 Interior Doors'!Print_Area</vt:lpstr>
      <vt:lpstr>'405.1 Cavity Sliders'!Print_Area</vt:lpstr>
      <vt:lpstr>'405.2 Bi-Fold Doors'!Print_Area</vt:lpstr>
      <vt:lpstr>'410 Interior Linings - C3'!Print_Area</vt:lpstr>
      <vt:lpstr>'410 Interior Linings - take off'!Print_Area</vt:lpstr>
      <vt:lpstr>'425 Interior Finishes - C3'!Print_Area</vt:lpstr>
      <vt:lpstr>'425.1 Attic Stairs - C3'!Print_Area</vt:lpstr>
      <vt:lpstr>'425.2 Interior - Exterior Stair'!Print_Area</vt:lpstr>
      <vt:lpstr>'435 Interior Hware - C4'!Print_Area</vt:lpstr>
      <vt:lpstr>'435.1 Lockbox - C3'!Print_Area</vt:lpstr>
      <vt:lpstr>'440 Gib Stopper'!Print_Area</vt:lpstr>
      <vt:lpstr>'455 Kitchen Joinery'!Print_Area</vt:lpstr>
      <vt:lpstr>'455.1 Rangehood Duct'!Print_Area</vt:lpstr>
      <vt:lpstr>'460 Shower Install'!Print_Area</vt:lpstr>
      <vt:lpstr>'465 Kitchen Appliances '!Print_Area</vt:lpstr>
      <vt:lpstr>'465.1 Integrated Rangehood'!Print_Area</vt:lpstr>
      <vt:lpstr>'470 Heat Pump'!Print_Area</vt:lpstr>
      <vt:lpstr>'470.1 Hometech - Solatube'!Print_Area</vt:lpstr>
      <vt:lpstr>'470.2 Fire - Install'!Print_Area</vt:lpstr>
      <vt:lpstr>'470.3  Fire Supply '!Print_Area</vt:lpstr>
      <vt:lpstr>'475 Electrical'!Print_Area</vt:lpstr>
      <vt:lpstr>'475.1 Ventilation'!Print_Area</vt:lpstr>
      <vt:lpstr>'490 Plumbing Hware - C2'!Print_Area</vt:lpstr>
      <vt:lpstr>'490.1 Plumbing Hware - C2'!Print_Area</vt:lpstr>
      <vt:lpstr>'490.2 Plumbing Hware - C3'!Print_Area</vt:lpstr>
      <vt:lpstr>'490.3 Plumbing Hware'!Print_Area</vt:lpstr>
      <vt:lpstr>'490.4 Plumbing Hware - C4'!Print_Area</vt:lpstr>
      <vt:lpstr>'490.5 Plumbing Hware'!Print_Area</vt:lpstr>
      <vt:lpstr>'490.6 Water Tanks'!Print_Area</vt:lpstr>
      <vt:lpstr>'490.7 Plumbing Hware - C3'!Print_Area</vt:lpstr>
      <vt:lpstr>'495 Plumber'!Print_Area</vt:lpstr>
      <vt:lpstr>'495.1 Solar Hot Water'!Print_Area</vt:lpstr>
      <vt:lpstr>'505 Gas Supply'!Print_Area</vt:lpstr>
      <vt:lpstr>'505.1 Gas Install'!Print_Area</vt:lpstr>
      <vt:lpstr>'510 Tiles'!Print_Area</vt:lpstr>
      <vt:lpstr>'525 Carpet '!Print_Area</vt:lpstr>
      <vt:lpstr>'525.2 Floorsanding'!Print_Area</vt:lpstr>
      <vt:lpstr>'530 Vinyl '!Print_Area</vt:lpstr>
      <vt:lpstr>'535 Interior Painting'!Print_Area</vt:lpstr>
      <vt:lpstr>'535.1 Exterior Painting'!Print_Area</vt:lpstr>
      <vt:lpstr>'545 Wardrobes'!Print_Area</vt:lpstr>
      <vt:lpstr>'545.1 Glass &amp; Mirrors'!Print_Area</vt:lpstr>
      <vt:lpstr>'550 Drainlayer'!Print_Area</vt:lpstr>
      <vt:lpstr>'555 Siteworks'!Print_Area</vt:lpstr>
      <vt:lpstr>'555.1 Hydration'!Print_Area</vt:lpstr>
      <vt:lpstr>'575 Contractor'!Print_Area</vt:lpstr>
      <vt:lpstr>'575.1 Concrete'!Print_Area</vt:lpstr>
      <vt:lpstr>'575.2 Retaining - C1'!Print_Area</vt:lpstr>
      <vt:lpstr>'605 Cleaning'!Print_Area</vt:lpstr>
      <vt:lpstr>'Labour Detailed'!Print_Area</vt:lpstr>
      <vt:lpstr>'Main Item List'!Print_Area</vt:lpstr>
      <vt:lpstr>'Main Sheet'!Print_Area</vt:lpstr>
      <vt:lpstr>Site_Supervisor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Evans</dc:creator>
  <cp:lastModifiedBy>James Prentice</cp:lastModifiedBy>
  <cp:lastPrinted>2021-01-27T01:12:26Z</cp:lastPrinted>
  <dcterms:created xsi:type="dcterms:W3CDTF">1996-10-14T23:33:28Z</dcterms:created>
  <dcterms:modified xsi:type="dcterms:W3CDTF">2021-02-04T21:57:22Z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0x010100A770D14A2E2FD44BB307EEAB1E548EC7</vt:lpwstr>
  </property>
  <property fmtid="{D5CDD505-2E9C-101B-9397-08002B2CF9AE}" pid="3" name="Order">
    <vt:r8>232600</vt:r8>
  </property>
</Properties>
</file>